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updateLinks="never" codeName="DieseArbeitsmappe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.Grubbauer\Downloads\"/>
    </mc:Choice>
  </mc:AlternateContent>
  <xr:revisionPtr revIDLastSave="0" documentId="13_ncr:1_{4E595012-254D-405D-BAB2-F5096A39588C}" xr6:coauthVersionLast="47" xr6:coauthVersionMax="47" xr10:uidLastSave="{00000000-0000-0000-0000-000000000000}"/>
  <bookViews>
    <workbookView xWindow="-120" yWindow="-120" windowWidth="27645" windowHeight="18240" xr2:uid="{00000000-000D-0000-FFFF-FFFF00000000}"/>
  </bookViews>
  <sheets>
    <sheet name="Belegerfassung" sheetId="14" r:id="rId1"/>
    <sheet name="Spesenverteiler" sheetId="18" r:id="rId2"/>
    <sheet name="Saldenkontrolle" sheetId="20" r:id="rId3"/>
    <sheet name="UVA" sheetId="21" r:id="rId4"/>
    <sheet name="Abfrage" sheetId="16" r:id="rId5"/>
    <sheet name="Konten" sheetId="25" r:id="rId6"/>
    <sheet name="Handout" sheetId="19" r:id="rId7"/>
    <sheet name="BUERF" sheetId="22" state="hidden" r:id="rId8"/>
    <sheet name="Handout BUERF" sheetId="23" state="hidden" r:id="rId9"/>
    <sheet name="Löschen Alt+Enter" sheetId="24" state="hidden" r:id="rId10"/>
  </sheets>
  <definedNames>
    <definedName name="_xlnm._FilterDatabase" localSheetId="0" hidden="1">Belegerfassung!$A$9:$T$1995</definedName>
    <definedName name="Belegkreise">Abfrage!$E$2:$E$20</definedName>
    <definedName name="_xlnm.Print_Area" localSheetId="0">Belegerfassung!$A$3:$S$1995</definedName>
    <definedName name="_xlnm.Print_Area" localSheetId="1">Spesenverteiler!$A$1:$H$30</definedName>
    <definedName name="_xlnm.Print_Area" localSheetId="3">UVA!$B$1:$F$53</definedName>
    <definedName name="_xlnm.Print_Titles" localSheetId="0">Belegerfassung!$8:$9</definedName>
    <definedName name="DynTab">Konten!$A$2:INDEX(Konten!$A$2:$A$120,SUMPRODUCT(--(Konten!$A$2:$A$120&lt;&gt;"")))</definedName>
    <definedName name="Kostenstellen">Abfrage!$L$2:$L$15</definedName>
    <definedName name="Monat1">UVA!$D$3</definedName>
    <definedName name="Monat2">UVA!$F$3</definedName>
    <definedName name="Steuercodes">Abfrage!$A$2:$A$19</definedName>
    <definedName name="UVA">Abfrage!$O$2:$O$3</definedName>
  </definedNames>
  <calcPr calcId="191029"/>
  <pivotCaches>
    <pivotCache cacheId="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2" l="1"/>
  <c r="B3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A4" i="22"/>
  <c r="B4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A5" i="22"/>
  <c r="B5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A6" i="22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A7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A8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A9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A10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A11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A12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A13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A14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A15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A16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A17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A18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A19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A20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A21" i="22"/>
  <c r="B21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A22" i="22"/>
  <c r="B22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A23" i="22"/>
  <c r="B23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A24" i="22"/>
  <c r="B24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A25" i="22"/>
  <c r="B25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A26" i="22"/>
  <c r="B26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A27" i="22"/>
  <c r="B27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A28" i="22"/>
  <c r="B28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A29" i="22"/>
  <c r="B29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A30" i="22"/>
  <c r="B30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A31" i="22"/>
  <c r="B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A32" i="22"/>
  <c r="B32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A33" i="22"/>
  <c r="B33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A34" i="22"/>
  <c r="B34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A35" i="22"/>
  <c r="B35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A36" i="22"/>
  <c r="B36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A37" i="22"/>
  <c r="B37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A38" i="22"/>
  <c r="B38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A39" i="22"/>
  <c r="B39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A40" i="22"/>
  <c r="B40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A41" i="22"/>
  <c r="B41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A42" i="22"/>
  <c r="B42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A43" i="22"/>
  <c r="B43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A44" i="22"/>
  <c r="B44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A45" i="22"/>
  <c r="B45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A46" i="22"/>
  <c r="B46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A47" i="22"/>
  <c r="B47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A48" i="22"/>
  <c r="B48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A49" i="22"/>
  <c r="B49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A50" i="22"/>
  <c r="B50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A51" i="22"/>
  <c r="B51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A52" i="22"/>
  <c r="B52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A53" i="22"/>
  <c r="B53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A54" i="22"/>
  <c r="B54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A55" i="22"/>
  <c r="B55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A56" i="22"/>
  <c r="B56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A57" i="22"/>
  <c r="B57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A58" i="22"/>
  <c r="B58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A59" i="22"/>
  <c r="B59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A60" i="22"/>
  <c r="B60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A61" i="22"/>
  <c r="B61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A62" i="22"/>
  <c r="B62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A63" i="22"/>
  <c r="B63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A64" i="22"/>
  <c r="B64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A65" i="22"/>
  <c r="B65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A66" i="22"/>
  <c r="B66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A67" i="22"/>
  <c r="B67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A68" i="22"/>
  <c r="B68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A69" i="22"/>
  <c r="B69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A70" i="22"/>
  <c r="B70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A71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A72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A73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A74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A75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A76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A77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A78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A79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A80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A81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A82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A83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A84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A85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A86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A87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A88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A89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A90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A91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A92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A93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A94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A95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A96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A97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A98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A99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A100" i="22"/>
  <c r="B100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A101" i="22"/>
  <c r="B101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A102" i="22"/>
  <c r="B102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A103" i="22"/>
  <c r="B103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A104" i="22"/>
  <c r="B104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A105" i="22"/>
  <c r="B105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A106" i="22"/>
  <c r="B106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A107" i="22"/>
  <c r="B107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A108" i="22"/>
  <c r="B108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A109" i="22"/>
  <c r="B109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A110" i="22"/>
  <c r="B110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A111" i="22"/>
  <c r="B111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A112" i="22"/>
  <c r="B112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A113" i="22"/>
  <c r="B113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A114" i="22"/>
  <c r="B114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A115" i="22"/>
  <c r="B115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A116" i="22"/>
  <c r="B116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A117" i="22"/>
  <c r="B117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A118" i="22"/>
  <c r="B118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A119" i="22"/>
  <c r="B119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A120" i="22"/>
  <c r="B120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A121" i="22"/>
  <c r="B121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A122" i="22"/>
  <c r="B122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A123" i="22"/>
  <c r="B123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A124" i="22"/>
  <c r="B124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A125" i="22"/>
  <c r="B125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A126" i="22"/>
  <c r="B126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A127" i="22"/>
  <c r="B127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A128" i="22"/>
  <c r="B128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A129" i="22"/>
  <c r="B129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A130" i="22"/>
  <c r="B130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A131" i="22"/>
  <c r="B131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A132" i="22"/>
  <c r="B132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A133" i="22"/>
  <c r="B133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A134" i="22"/>
  <c r="B134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A135" i="22"/>
  <c r="B135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A136" i="22"/>
  <c r="B136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A137" i="22"/>
  <c r="B137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A138" i="22"/>
  <c r="B138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A139" i="22"/>
  <c r="B139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A140" i="22"/>
  <c r="B140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A141" i="22"/>
  <c r="B141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A142" i="22"/>
  <c r="B142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A143" i="22"/>
  <c r="B143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A144" i="22"/>
  <c r="B144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A145" i="22"/>
  <c r="B145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A146" i="22"/>
  <c r="B146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A147" i="22"/>
  <c r="B147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A148" i="22"/>
  <c r="B148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A149" i="22"/>
  <c r="B149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A150" i="22"/>
  <c r="B150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A151" i="22"/>
  <c r="B151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A152" i="22"/>
  <c r="B152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A153" i="22"/>
  <c r="B153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A154" i="22"/>
  <c r="B154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A155" i="22"/>
  <c r="B155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A156" i="22"/>
  <c r="B156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A157" i="22"/>
  <c r="B157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A158" i="22"/>
  <c r="B158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A159" i="22"/>
  <c r="B159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A160" i="22"/>
  <c r="B160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A161" i="22"/>
  <c r="B161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A162" i="22"/>
  <c r="B162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A163" i="22"/>
  <c r="B163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A164" i="22"/>
  <c r="B164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A165" i="22"/>
  <c r="B165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A166" i="22"/>
  <c r="B166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A167" i="22"/>
  <c r="B167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A168" i="22"/>
  <c r="B168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A169" i="22"/>
  <c r="B169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A170" i="22"/>
  <c r="B170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A171" i="22"/>
  <c r="B171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A172" i="22"/>
  <c r="B172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A173" i="22"/>
  <c r="B173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A174" i="22"/>
  <c r="B174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A175" i="22"/>
  <c r="B175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A176" i="22"/>
  <c r="B176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A177" i="22"/>
  <c r="B177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A178" i="22"/>
  <c r="B178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A179" i="22"/>
  <c r="B179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A180" i="22"/>
  <c r="B180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A181" i="22"/>
  <c r="B181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A182" i="22"/>
  <c r="B182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A183" i="22"/>
  <c r="B183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A184" i="22"/>
  <c r="B184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A185" i="22"/>
  <c r="B185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A186" i="22"/>
  <c r="B186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A187" i="22"/>
  <c r="B187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A188" i="22"/>
  <c r="B188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A189" i="22"/>
  <c r="B189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A190" i="22"/>
  <c r="B190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A191" i="22"/>
  <c r="B191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A192" i="22"/>
  <c r="B192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A193" i="22"/>
  <c r="B193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A194" i="22"/>
  <c r="B194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A195" i="22"/>
  <c r="B195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A196" i="22"/>
  <c r="B196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A197" i="22"/>
  <c r="B197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A198" i="22"/>
  <c r="B198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A199" i="22"/>
  <c r="B199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A200" i="22"/>
  <c r="B200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A201" i="22"/>
  <c r="B201" i="22"/>
  <c r="C201" i="22"/>
  <c r="D201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A202" i="22"/>
  <c r="B202" i="22"/>
  <c r="C202" i="22"/>
  <c r="D202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A203" i="22"/>
  <c r="B203" i="22"/>
  <c r="C203" i="22"/>
  <c r="D203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A204" i="22"/>
  <c r="B204" i="22"/>
  <c r="C204" i="22"/>
  <c r="D204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A205" i="22"/>
  <c r="B205" i="22"/>
  <c r="C205" i="22"/>
  <c r="D205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A206" i="22"/>
  <c r="B206" i="22"/>
  <c r="C206" i="22"/>
  <c r="D206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A207" i="22"/>
  <c r="B207" i="22"/>
  <c r="C207" i="22"/>
  <c r="D207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A208" i="22"/>
  <c r="B208" i="22"/>
  <c r="C208" i="22"/>
  <c r="D208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A209" i="22"/>
  <c r="B209" i="22"/>
  <c r="C209" i="22"/>
  <c r="D209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A210" i="22"/>
  <c r="B210" i="22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A211" i="22"/>
  <c r="B211" i="22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A212" i="22"/>
  <c r="B212" i="22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A213" i="22"/>
  <c r="B213" i="22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A214" i="22"/>
  <c r="B214" i="22"/>
  <c r="C214" i="22"/>
  <c r="D214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A215" i="22"/>
  <c r="B215" i="22"/>
  <c r="C215" i="22"/>
  <c r="D215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A216" i="22"/>
  <c r="B216" i="22"/>
  <c r="C216" i="22"/>
  <c r="D216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A217" i="22"/>
  <c r="B217" i="22"/>
  <c r="C217" i="22"/>
  <c r="D217" i="22"/>
  <c r="E217" i="22"/>
  <c r="F217" i="22"/>
  <c r="G217" i="22"/>
  <c r="H217" i="22"/>
  <c r="I217" i="22"/>
  <c r="J217" i="22"/>
  <c r="K217" i="22"/>
  <c r="L217" i="22"/>
  <c r="M217" i="22"/>
  <c r="N217" i="22"/>
  <c r="O217" i="22"/>
  <c r="P217" i="22"/>
  <c r="A218" i="22"/>
  <c r="B218" i="22"/>
  <c r="C218" i="22"/>
  <c r="D218" i="22"/>
  <c r="E218" i="22"/>
  <c r="F218" i="22"/>
  <c r="G218" i="22"/>
  <c r="H218" i="22"/>
  <c r="I218" i="22"/>
  <c r="J218" i="22"/>
  <c r="K218" i="22"/>
  <c r="L218" i="22"/>
  <c r="M218" i="22"/>
  <c r="N218" i="22"/>
  <c r="O218" i="22"/>
  <c r="P218" i="22"/>
  <c r="A219" i="22"/>
  <c r="B219" i="22"/>
  <c r="C219" i="22"/>
  <c r="D219" i="22"/>
  <c r="E219" i="22"/>
  <c r="F219" i="22"/>
  <c r="G219" i="22"/>
  <c r="H219" i="22"/>
  <c r="I219" i="22"/>
  <c r="J219" i="22"/>
  <c r="K219" i="22"/>
  <c r="L219" i="22"/>
  <c r="M219" i="22"/>
  <c r="N219" i="22"/>
  <c r="O219" i="22"/>
  <c r="P219" i="22"/>
  <c r="A220" i="22"/>
  <c r="B220" i="22"/>
  <c r="C220" i="22"/>
  <c r="D220" i="22"/>
  <c r="E220" i="22"/>
  <c r="F220" i="22"/>
  <c r="G220" i="22"/>
  <c r="H220" i="22"/>
  <c r="I220" i="22"/>
  <c r="J220" i="22"/>
  <c r="K220" i="22"/>
  <c r="L220" i="22"/>
  <c r="M220" i="22"/>
  <c r="N220" i="22"/>
  <c r="O220" i="22"/>
  <c r="P220" i="22"/>
  <c r="A221" i="22"/>
  <c r="B221" i="22"/>
  <c r="C221" i="22"/>
  <c r="D221" i="22"/>
  <c r="E221" i="22"/>
  <c r="F221" i="22"/>
  <c r="G221" i="22"/>
  <c r="H221" i="22"/>
  <c r="I221" i="22"/>
  <c r="J221" i="22"/>
  <c r="K221" i="22"/>
  <c r="L221" i="22"/>
  <c r="M221" i="22"/>
  <c r="N221" i="22"/>
  <c r="O221" i="22"/>
  <c r="P221" i="22"/>
  <c r="A222" i="22"/>
  <c r="B222" i="22"/>
  <c r="C222" i="22"/>
  <c r="D222" i="22"/>
  <c r="E222" i="22"/>
  <c r="F222" i="22"/>
  <c r="G222" i="22"/>
  <c r="H222" i="22"/>
  <c r="I222" i="22"/>
  <c r="J222" i="22"/>
  <c r="K222" i="22"/>
  <c r="L222" i="22"/>
  <c r="M222" i="22"/>
  <c r="N222" i="22"/>
  <c r="O222" i="22"/>
  <c r="P222" i="22"/>
  <c r="A223" i="22"/>
  <c r="B223" i="22"/>
  <c r="C223" i="22"/>
  <c r="D223" i="22"/>
  <c r="E223" i="22"/>
  <c r="F223" i="22"/>
  <c r="G223" i="22"/>
  <c r="H223" i="22"/>
  <c r="I223" i="22"/>
  <c r="J223" i="22"/>
  <c r="K223" i="22"/>
  <c r="L223" i="22"/>
  <c r="M223" i="22"/>
  <c r="N223" i="22"/>
  <c r="O223" i="22"/>
  <c r="P223" i="22"/>
  <c r="A224" i="22"/>
  <c r="B224" i="22"/>
  <c r="C224" i="22"/>
  <c r="D224" i="22"/>
  <c r="E224" i="22"/>
  <c r="F224" i="22"/>
  <c r="G224" i="22"/>
  <c r="H224" i="22"/>
  <c r="I224" i="22"/>
  <c r="J224" i="22"/>
  <c r="K224" i="22"/>
  <c r="L224" i="22"/>
  <c r="M224" i="22"/>
  <c r="N224" i="22"/>
  <c r="O224" i="22"/>
  <c r="P224" i="22"/>
  <c r="A225" i="22"/>
  <c r="B225" i="22"/>
  <c r="C225" i="22"/>
  <c r="D225" i="22"/>
  <c r="E225" i="22"/>
  <c r="F225" i="22"/>
  <c r="G225" i="22"/>
  <c r="H225" i="22"/>
  <c r="I225" i="22"/>
  <c r="J225" i="22"/>
  <c r="K225" i="22"/>
  <c r="L225" i="22"/>
  <c r="M225" i="22"/>
  <c r="N225" i="22"/>
  <c r="O225" i="22"/>
  <c r="P225" i="22"/>
  <c r="A226" i="22"/>
  <c r="B226" i="22"/>
  <c r="C226" i="22"/>
  <c r="D226" i="22"/>
  <c r="E226" i="22"/>
  <c r="F226" i="22"/>
  <c r="G226" i="22"/>
  <c r="H226" i="22"/>
  <c r="I226" i="22"/>
  <c r="J226" i="22"/>
  <c r="K226" i="22"/>
  <c r="L226" i="22"/>
  <c r="M226" i="22"/>
  <c r="N226" i="22"/>
  <c r="O226" i="22"/>
  <c r="P226" i="22"/>
  <c r="A227" i="22"/>
  <c r="B227" i="22"/>
  <c r="C227" i="22"/>
  <c r="D227" i="22"/>
  <c r="E227" i="22"/>
  <c r="F227" i="22"/>
  <c r="G227" i="22"/>
  <c r="H227" i="22"/>
  <c r="I227" i="22"/>
  <c r="J227" i="22"/>
  <c r="K227" i="22"/>
  <c r="L227" i="22"/>
  <c r="M227" i="22"/>
  <c r="N227" i="22"/>
  <c r="O227" i="22"/>
  <c r="P227" i="22"/>
  <c r="A228" i="22"/>
  <c r="B228" i="22"/>
  <c r="C228" i="22"/>
  <c r="D228" i="22"/>
  <c r="E228" i="22"/>
  <c r="F228" i="22"/>
  <c r="G228" i="22"/>
  <c r="H228" i="22"/>
  <c r="I228" i="22"/>
  <c r="J228" i="22"/>
  <c r="K228" i="22"/>
  <c r="L228" i="22"/>
  <c r="M228" i="22"/>
  <c r="N228" i="22"/>
  <c r="O228" i="22"/>
  <c r="P228" i="22"/>
  <c r="A229" i="22"/>
  <c r="B229" i="22"/>
  <c r="C229" i="22"/>
  <c r="D229" i="22"/>
  <c r="E229" i="22"/>
  <c r="F229" i="22"/>
  <c r="G229" i="22"/>
  <c r="H229" i="22"/>
  <c r="I229" i="22"/>
  <c r="J229" i="22"/>
  <c r="K229" i="22"/>
  <c r="L229" i="22"/>
  <c r="M229" i="22"/>
  <c r="N229" i="22"/>
  <c r="O229" i="22"/>
  <c r="P229" i="22"/>
  <c r="A230" i="22"/>
  <c r="B230" i="22"/>
  <c r="C230" i="22"/>
  <c r="D230" i="22"/>
  <c r="E230" i="22"/>
  <c r="F230" i="22"/>
  <c r="G230" i="22"/>
  <c r="H230" i="22"/>
  <c r="I230" i="22"/>
  <c r="J230" i="22"/>
  <c r="K230" i="22"/>
  <c r="L230" i="22"/>
  <c r="M230" i="22"/>
  <c r="N230" i="22"/>
  <c r="O230" i="22"/>
  <c r="P230" i="22"/>
  <c r="A231" i="22"/>
  <c r="B231" i="22"/>
  <c r="C231" i="22"/>
  <c r="D231" i="22"/>
  <c r="E231" i="22"/>
  <c r="F231" i="22"/>
  <c r="G231" i="22"/>
  <c r="H231" i="22"/>
  <c r="I231" i="22"/>
  <c r="J231" i="22"/>
  <c r="K231" i="22"/>
  <c r="L231" i="22"/>
  <c r="M231" i="22"/>
  <c r="N231" i="22"/>
  <c r="O231" i="22"/>
  <c r="P231" i="22"/>
  <c r="A232" i="22"/>
  <c r="B232" i="22"/>
  <c r="C232" i="22"/>
  <c r="D232" i="22"/>
  <c r="E232" i="22"/>
  <c r="F232" i="22"/>
  <c r="G232" i="22"/>
  <c r="H232" i="22"/>
  <c r="I232" i="22"/>
  <c r="J232" i="22"/>
  <c r="K232" i="22"/>
  <c r="L232" i="22"/>
  <c r="M232" i="22"/>
  <c r="N232" i="22"/>
  <c r="O232" i="22"/>
  <c r="P232" i="22"/>
  <c r="A233" i="22"/>
  <c r="B233" i="22"/>
  <c r="C233" i="22"/>
  <c r="D233" i="22"/>
  <c r="E233" i="22"/>
  <c r="F233" i="22"/>
  <c r="G233" i="22"/>
  <c r="H233" i="22"/>
  <c r="I233" i="22"/>
  <c r="J233" i="22"/>
  <c r="K233" i="22"/>
  <c r="L233" i="22"/>
  <c r="M233" i="22"/>
  <c r="N233" i="22"/>
  <c r="O233" i="22"/>
  <c r="P233" i="22"/>
  <c r="A234" i="22"/>
  <c r="B234" i="22"/>
  <c r="C234" i="22"/>
  <c r="D234" i="22"/>
  <c r="E234" i="22"/>
  <c r="F234" i="22"/>
  <c r="G234" i="22"/>
  <c r="H234" i="22"/>
  <c r="I234" i="22"/>
  <c r="J234" i="22"/>
  <c r="K234" i="22"/>
  <c r="L234" i="22"/>
  <c r="M234" i="22"/>
  <c r="N234" i="22"/>
  <c r="O234" i="22"/>
  <c r="P234" i="22"/>
  <c r="A235" i="22"/>
  <c r="B235" i="22"/>
  <c r="C235" i="22"/>
  <c r="D235" i="22"/>
  <c r="E235" i="22"/>
  <c r="F235" i="22"/>
  <c r="G235" i="22"/>
  <c r="H235" i="22"/>
  <c r="I235" i="22"/>
  <c r="J235" i="22"/>
  <c r="K235" i="22"/>
  <c r="L235" i="22"/>
  <c r="M235" i="22"/>
  <c r="N235" i="22"/>
  <c r="O235" i="22"/>
  <c r="P235" i="22"/>
  <c r="A236" i="22"/>
  <c r="B236" i="22"/>
  <c r="C236" i="22"/>
  <c r="D236" i="22"/>
  <c r="E236" i="22"/>
  <c r="F236" i="22"/>
  <c r="G236" i="22"/>
  <c r="H236" i="22"/>
  <c r="I236" i="22"/>
  <c r="J236" i="22"/>
  <c r="K236" i="22"/>
  <c r="L236" i="22"/>
  <c r="M236" i="22"/>
  <c r="N236" i="22"/>
  <c r="O236" i="22"/>
  <c r="P236" i="22"/>
  <c r="A237" i="22"/>
  <c r="B237" i="22"/>
  <c r="C237" i="22"/>
  <c r="D237" i="22"/>
  <c r="E237" i="22"/>
  <c r="F237" i="22"/>
  <c r="G237" i="22"/>
  <c r="H237" i="22"/>
  <c r="I237" i="22"/>
  <c r="J237" i="22"/>
  <c r="K237" i="22"/>
  <c r="L237" i="22"/>
  <c r="M237" i="22"/>
  <c r="N237" i="22"/>
  <c r="O237" i="22"/>
  <c r="P237" i="22"/>
  <c r="A238" i="22"/>
  <c r="B238" i="22"/>
  <c r="C238" i="22"/>
  <c r="D238" i="22"/>
  <c r="E238" i="22"/>
  <c r="F238" i="22"/>
  <c r="G238" i="22"/>
  <c r="H238" i="22"/>
  <c r="I238" i="22"/>
  <c r="J238" i="22"/>
  <c r="K238" i="22"/>
  <c r="L238" i="22"/>
  <c r="M238" i="22"/>
  <c r="N238" i="22"/>
  <c r="O238" i="22"/>
  <c r="P238" i="22"/>
  <c r="A239" i="22"/>
  <c r="B239" i="22"/>
  <c r="C239" i="22"/>
  <c r="D239" i="22"/>
  <c r="E239" i="22"/>
  <c r="F239" i="22"/>
  <c r="G239" i="22"/>
  <c r="H239" i="22"/>
  <c r="I239" i="22"/>
  <c r="J239" i="22"/>
  <c r="K239" i="22"/>
  <c r="L239" i="22"/>
  <c r="M239" i="22"/>
  <c r="N239" i="22"/>
  <c r="O239" i="22"/>
  <c r="P239" i="22"/>
  <c r="A240" i="22"/>
  <c r="B240" i="22"/>
  <c r="C240" i="22"/>
  <c r="D240" i="22"/>
  <c r="E240" i="22"/>
  <c r="F240" i="22"/>
  <c r="G240" i="22"/>
  <c r="H240" i="22"/>
  <c r="I240" i="22"/>
  <c r="J240" i="22"/>
  <c r="K240" i="22"/>
  <c r="L240" i="22"/>
  <c r="M240" i="22"/>
  <c r="N240" i="22"/>
  <c r="O240" i="22"/>
  <c r="P240" i="22"/>
  <c r="A241" i="22"/>
  <c r="B241" i="22"/>
  <c r="C241" i="22"/>
  <c r="D241" i="22"/>
  <c r="E241" i="22"/>
  <c r="F241" i="22"/>
  <c r="G241" i="22"/>
  <c r="H241" i="22"/>
  <c r="I241" i="22"/>
  <c r="J241" i="22"/>
  <c r="K241" i="22"/>
  <c r="L241" i="22"/>
  <c r="M241" i="22"/>
  <c r="N241" i="22"/>
  <c r="O241" i="22"/>
  <c r="P241" i="22"/>
  <c r="A242" i="22"/>
  <c r="B242" i="22"/>
  <c r="C242" i="22"/>
  <c r="D242" i="22"/>
  <c r="E242" i="22"/>
  <c r="F242" i="22"/>
  <c r="G242" i="22"/>
  <c r="H242" i="22"/>
  <c r="I242" i="22"/>
  <c r="J242" i="22"/>
  <c r="K242" i="22"/>
  <c r="L242" i="22"/>
  <c r="M242" i="22"/>
  <c r="N242" i="22"/>
  <c r="O242" i="22"/>
  <c r="P242" i="22"/>
  <c r="A243" i="22"/>
  <c r="B243" i="22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A244" i="22"/>
  <c r="B244" i="22"/>
  <c r="C244" i="22"/>
  <c r="D244" i="22"/>
  <c r="E244" i="22"/>
  <c r="F244" i="22"/>
  <c r="G244" i="22"/>
  <c r="H244" i="22"/>
  <c r="I244" i="22"/>
  <c r="J244" i="22"/>
  <c r="K244" i="22"/>
  <c r="L244" i="22"/>
  <c r="M244" i="22"/>
  <c r="N244" i="22"/>
  <c r="O244" i="22"/>
  <c r="P244" i="22"/>
  <c r="A245" i="22"/>
  <c r="B245" i="22"/>
  <c r="C245" i="22"/>
  <c r="D245" i="22"/>
  <c r="E245" i="22"/>
  <c r="F245" i="22"/>
  <c r="G245" i="22"/>
  <c r="H245" i="22"/>
  <c r="I245" i="22"/>
  <c r="J245" i="22"/>
  <c r="K245" i="22"/>
  <c r="L245" i="22"/>
  <c r="M245" i="22"/>
  <c r="N245" i="22"/>
  <c r="O245" i="22"/>
  <c r="P245" i="22"/>
  <c r="A246" i="22"/>
  <c r="B246" i="22"/>
  <c r="C246" i="22"/>
  <c r="D246" i="22"/>
  <c r="E246" i="22"/>
  <c r="F246" i="22"/>
  <c r="G246" i="22"/>
  <c r="H246" i="22"/>
  <c r="I246" i="22"/>
  <c r="J246" i="22"/>
  <c r="K246" i="22"/>
  <c r="L246" i="22"/>
  <c r="M246" i="22"/>
  <c r="N246" i="22"/>
  <c r="O246" i="22"/>
  <c r="P246" i="22"/>
  <c r="A247" i="22"/>
  <c r="B247" i="22"/>
  <c r="C247" i="22"/>
  <c r="D247" i="22"/>
  <c r="E247" i="22"/>
  <c r="F247" i="22"/>
  <c r="G247" i="22"/>
  <c r="H247" i="22"/>
  <c r="I247" i="22"/>
  <c r="J247" i="22"/>
  <c r="K247" i="22"/>
  <c r="L247" i="22"/>
  <c r="M247" i="22"/>
  <c r="N247" i="22"/>
  <c r="O247" i="22"/>
  <c r="P247" i="22"/>
  <c r="A248" i="22"/>
  <c r="B248" i="22"/>
  <c r="C248" i="22"/>
  <c r="D248" i="22"/>
  <c r="E248" i="22"/>
  <c r="F248" i="22"/>
  <c r="G248" i="22"/>
  <c r="H248" i="22"/>
  <c r="I248" i="22"/>
  <c r="J248" i="22"/>
  <c r="K248" i="22"/>
  <c r="L248" i="22"/>
  <c r="M248" i="22"/>
  <c r="N248" i="22"/>
  <c r="O248" i="22"/>
  <c r="P248" i="22"/>
  <c r="A249" i="22"/>
  <c r="B249" i="22"/>
  <c r="C249" i="22"/>
  <c r="D249" i="22"/>
  <c r="E249" i="22"/>
  <c r="F249" i="22"/>
  <c r="G249" i="22"/>
  <c r="H249" i="22"/>
  <c r="I249" i="22"/>
  <c r="J249" i="22"/>
  <c r="K249" i="22"/>
  <c r="L249" i="22"/>
  <c r="M249" i="22"/>
  <c r="N249" i="22"/>
  <c r="O249" i="22"/>
  <c r="P249" i="22"/>
  <c r="A250" i="22"/>
  <c r="B250" i="22"/>
  <c r="C250" i="22"/>
  <c r="D250" i="22"/>
  <c r="E250" i="22"/>
  <c r="F250" i="22"/>
  <c r="G250" i="22"/>
  <c r="H250" i="22"/>
  <c r="I250" i="22"/>
  <c r="J250" i="22"/>
  <c r="K250" i="22"/>
  <c r="L250" i="22"/>
  <c r="M250" i="22"/>
  <c r="N250" i="22"/>
  <c r="O250" i="22"/>
  <c r="P250" i="22"/>
  <c r="A251" i="22"/>
  <c r="B251" i="22"/>
  <c r="C251" i="22"/>
  <c r="D251" i="22"/>
  <c r="E251" i="22"/>
  <c r="F251" i="22"/>
  <c r="G251" i="22"/>
  <c r="H251" i="22"/>
  <c r="I251" i="22"/>
  <c r="J251" i="22"/>
  <c r="K251" i="22"/>
  <c r="L251" i="22"/>
  <c r="M251" i="22"/>
  <c r="N251" i="22"/>
  <c r="O251" i="22"/>
  <c r="P251" i="22"/>
  <c r="A252" i="22"/>
  <c r="B252" i="22"/>
  <c r="C252" i="22"/>
  <c r="D252" i="22"/>
  <c r="E252" i="22"/>
  <c r="F252" i="22"/>
  <c r="G252" i="22"/>
  <c r="H252" i="22"/>
  <c r="I252" i="22"/>
  <c r="J252" i="22"/>
  <c r="K252" i="22"/>
  <c r="L252" i="22"/>
  <c r="M252" i="22"/>
  <c r="N252" i="22"/>
  <c r="O252" i="22"/>
  <c r="P252" i="22"/>
  <c r="A253" i="22"/>
  <c r="B253" i="22"/>
  <c r="C253" i="22"/>
  <c r="D253" i="22"/>
  <c r="E253" i="22"/>
  <c r="F253" i="22"/>
  <c r="G253" i="22"/>
  <c r="H253" i="22"/>
  <c r="I253" i="22"/>
  <c r="J253" i="22"/>
  <c r="K253" i="22"/>
  <c r="L253" i="22"/>
  <c r="M253" i="22"/>
  <c r="N253" i="22"/>
  <c r="O253" i="22"/>
  <c r="P253" i="22"/>
  <c r="A254" i="22"/>
  <c r="B254" i="22"/>
  <c r="C254" i="22"/>
  <c r="D254" i="22"/>
  <c r="E254" i="22"/>
  <c r="F254" i="22"/>
  <c r="G254" i="22"/>
  <c r="H254" i="22"/>
  <c r="I254" i="22"/>
  <c r="J254" i="22"/>
  <c r="K254" i="22"/>
  <c r="L254" i="22"/>
  <c r="M254" i="22"/>
  <c r="N254" i="22"/>
  <c r="O254" i="22"/>
  <c r="P254" i="22"/>
  <c r="A255" i="22"/>
  <c r="B255" i="22"/>
  <c r="C255" i="22"/>
  <c r="D255" i="22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A256" i="22"/>
  <c r="B256" i="22"/>
  <c r="C256" i="22"/>
  <c r="D256" i="22"/>
  <c r="E256" i="22"/>
  <c r="F256" i="22"/>
  <c r="G256" i="22"/>
  <c r="H256" i="22"/>
  <c r="I256" i="22"/>
  <c r="J256" i="22"/>
  <c r="K256" i="22"/>
  <c r="L256" i="22"/>
  <c r="M256" i="22"/>
  <c r="N256" i="22"/>
  <c r="O256" i="22"/>
  <c r="P256" i="22"/>
  <c r="A257" i="22"/>
  <c r="B257" i="22"/>
  <c r="C257" i="22"/>
  <c r="D257" i="22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A258" i="22"/>
  <c r="B258" i="22"/>
  <c r="C258" i="22"/>
  <c r="D258" i="22"/>
  <c r="E258" i="22"/>
  <c r="F258" i="22"/>
  <c r="G258" i="22"/>
  <c r="H258" i="22"/>
  <c r="I258" i="22"/>
  <c r="J258" i="22"/>
  <c r="K258" i="22"/>
  <c r="L258" i="22"/>
  <c r="M258" i="22"/>
  <c r="N258" i="22"/>
  <c r="O258" i="22"/>
  <c r="P258" i="22"/>
  <c r="A259" i="22"/>
  <c r="B259" i="22"/>
  <c r="C259" i="22"/>
  <c r="D259" i="22"/>
  <c r="E259" i="22"/>
  <c r="F259" i="22"/>
  <c r="G259" i="22"/>
  <c r="H259" i="22"/>
  <c r="I259" i="22"/>
  <c r="J259" i="22"/>
  <c r="K259" i="22"/>
  <c r="L259" i="22"/>
  <c r="M259" i="22"/>
  <c r="N259" i="22"/>
  <c r="O259" i="22"/>
  <c r="P259" i="22"/>
  <c r="A260" i="22"/>
  <c r="B260" i="22"/>
  <c r="C260" i="22"/>
  <c r="D260" i="22"/>
  <c r="E260" i="22"/>
  <c r="F260" i="22"/>
  <c r="G260" i="22"/>
  <c r="H260" i="22"/>
  <c r="I260" i="22"/>
  <c r="J260" i="22"/>
  <c r="K260" i="22"/>
  <c r="L260" i="22"/>
  <c r="M260" i="22"/>
  <c r="N260" i="22"/>
  <c r="O260" i="22"/>
  <c r="P260" i="22"/>
  <c r="A261" i="22"/>
  <c r="B261" i="22"/>
  <c r="C261" i="22"/>
  <c r="D261" i="22"/>
  <c r="E261" i="22"/>
  <c r="F261" i="22"/>
  <c r="G261" i="22"/>
  <c r="H261" i="22"/>
  <c r="I261" i="22"/>
  <c r="J261" i="22"/>
  <c r="K261" i="22"/>
  <c r="L261" i="22"/>
  <c r="M261" i="22"/>
  <c r="N261" i="22"/>
  <c r="O261" i="22"/>
  <c r="P261" i="22"/>
  <c r="A262" i="22"/>
  <c r="B262" i="22"/>
  <c r="C262" i="22"/>
  <c r="D262" i="22"/>
  <c r="E262" i="22"/>
  <c r="F262" i="22"/>
  <c r="G262" i="22"/>
  <c r="H262" i="22"/>
  <c r="I262" i="22"/>
  <c r="J262" i="22"/>
  <c r="K262" i="22"/>
  <c r="L262" i="22"/>
  <c r="M262" i="22"/>
  <c r="N262" i="22"/>
  <c r="O262" i="22"/>
  <c r="P262" i="22"/>
  <c r="A263" i="22"/>
  <c r="B263" i="22"/>
  <c r="C263" i="22"/>
  <c r="D263" i="22"/>
  <c r="E263" i="22"/>
  <c r="F263" i="22"/>
  <c r="G263" i="22"/>
  <c r="H263" i="22"/>
  <c r="I263" i="22"/>
  <c r="J263" i="22"/>
  <c r="K263" i="22"/>
  <c r="L263" i="22"/>
  <c r="M263" i="22"/>
  <c r="N263" i="22"/>
  <c r="O263" i="22"/>
  <c r="P263" i="22"/>
  <c r="A264" i="22"/>
  <c r="B264" i="22"/>
  <c r="C264" i="22"/>
  <c r="D264" i="22"/>
  <c r="E264" i="22"/>
  <c r="F264" i="22"/>
  <c r="G264" i="22"/>
  <c r="H264" i="22"/>
  <c r="I264" i="22"/>
  <c r="J264" i="22"/>
  <c r="K264" i="22"/>
  <c r="L264" i="22"/>
  <c r="M264" i="22"/>
  <c r="N264" i="22"/>
  <c r="O264" i="22"/>
  <c r="P264" i="22"/>
  <c r="A265" i="22"/>
  <c r="B265" i="22"/>
  <c r="C265" i="22"/>
  <c r="D265" i="22"/>
  <c r="E265" i="22"/>
  <c r="F265" i="22"/>
  <c r="G265" i="22"/>
  <c r="H265" i="22"/>
  <c r="I265" i="22"/>
  <c r="J265" i="22"/>
  <c r="K265" i="22"/>
  <c r="L265" i="22"/>
  <c r="M265" i="22"/>
  <c r="N265" i="22"/>
  <c r="O265" i="22"/>
  <c r="P265" i="22"/>
  <c r="A266" i="22"/>
  <c r="B266" i="22"/>
  <c r="C266" i="22"/>
  <c r="D266" i="22"/>
  <c r="E266" i="22"/>
  <c r="F266" i="22"/>
  <c r="G266" i="22"/>
  <c r="H266" i="22"/>
  <c r="I266" i="22"/>
  <c r="J266" i="22"/>
  <c r="K266" i="22"/>
  <c r="L266" i="22"/>
  <c r="M266" i="22"/>
  <c r="N266" i="22"/>
  <c r="O266" i="22"/>
  <c r="P266" i="22"/>
  <c r="A267" i="22"/>
  <c r="B267" i="22"/>
  <c r="C267" i="22"/>
  <c r="D267" i="22"/>
  <c r="E267" i="22"/>
  <c r="F267" i="22"/>
  <c r="G267" i="22"/>
  <c r="H267" i="22"/>
  <c r="I267" i="22"/>
  <c r="J267" i="22"/>
  <c r="K267" i="22"/>
  <c r="L267" i="22"/>
  <c r="M267" i="22"/>
  <c r="N267" i="22"/>
  <c r="O267" i="22"/>
  <c r="P267" i="22"/>
  <c r="A268" i="22"/>
  <c r="B268" i="22"/>
  <c r="C268" i="22"/>
  <c r="D268" i="22"/>
  <c r="E268" i="22"/>
  <c r="F268" i="22"/>
  <c r="G268" i="22"/>
  <c r="H268" i="22"/>
  <c r="I268" i="22"/>
  <c r="J268" i="22"/>
  <c r="K268" i="22"/>
  <c r="L268" i="22"/>
  <c r="M268" i="22"/>
  <c r="N268" i="22"/>
  <c r="O268" i="22"/>
  <c r="P268" i="22"/>
  <c r="A269" i="22"/>
  <c r="B269" i="22"/>
  <c r="C269" i="22"/>
  <c r="D269" i="22"/>
  <c r="E269" i="22"/>
  <c r="F269" i="22"/>
  <c r="G269" i="22"/>
  <c r="H269" i="22"/>
  <c r="I269" i="22"/>
  <c r="J269" i="22"/>
  <c r="K269" i="22"/>
  <c r="L269" i="22"/>
  <c r="M269" i="22"/>
  <c r="N269" i="22"/>
  <c r="O269" i="22"/>
  <c r="P269" i="22"/>
  <c r="A270" i="22"/>
  <c r="B270" i="22"/>
  <c r="C270" i="22"/>
  <c r="D270" i="22"/>
  <c r="E270" i="22"/>
  <c r="F270" i="22"/>
  <c r="G270" i="22"/>
  <c r="H270" i="22"/>
  <c r="I270" i="22"/>
  <c r="J270" i="22"/>
  <c r="K270" i="22"/>
  <c r="L270" i="22"/>
  <c r="M270" i="22"/>
  <c r="N270" i="22"/>
  <c r="O270" i="22"/>
  <c r="P270" i="22"/>
  <c r="A271" i="22"/>
  <c r="B271" i="22"/>
  <c r="C271" i="22"/>
  <c r="D271" i="22"/>
  <c r="E271" i="22"/>
  <c r="F271" i="22"/>
  <c r="G271" i="22"/>
  <c r="H271" i="22"/>
  <c r="I271" i="22"/>
  <c r="J271" i="22"/>
  <c r="K271" i="22"/>
  <c r="L271" i="22"/>
  <c r="M271" i="22"/>
  <c r="N271" i="22"/>
  <c r="O271" i="22"/>
  <c r="P271" i="22"/>
  <c r="A272" i="22"/>
  <c r="B272" i="22"/>
  <c r="C272" i="22"/>
  <c r="D272" i="22"/>
  <c r="E272" i="22"/>
  <c r="F272" i="22"/>
  <c r="G272" i="22"/>
  <c r="H272" i="22"/>
  <c r="I272" i="22"/>
  <c r="J272" i="22"/>
  <c r="K272" i="22"/>
  <c r="L272" i="22"/>
  <c r="M272" i="22"/>
  <c r="N272" i="22"/>
  <c r="O272" i="22"/>
  <c r="P272" i="22"/>
  <c r="A273" i="22"/>
  <c r="B273" i="22"/>
  <c r="C273" i="22"/>
  <c r="D273" i="22"/>
  <c r="E273" i="22"/>
  <c r="F273" i="22"/>
  <c r="G273" i="22"/>
  <c r="H273" i="22"/>
  <c r="I273" i="22"/>
  <c r="J273" i="22"/>
  <c r="K273" i="22"/>
  <c r="L273" i="22"/>
  <c r="M273" i="22"/>
  <c r="N273" i="22"/>
  <c r="O273" i="22"/>
  <c r="P273" i="22"/>
  <c r="A274" i="22"/>
  <c r="B274" i="22"/>
  <c r="C274" i="22"/>
  <c r="D274" i="22"/>
  <c r="E274" i="22"/>
  <c r="F274" i="22"/>
  <c r="G274" i="22"/>
  <c r="H274" i="22"/>
  <c r="I274" i="22"/>
  <c r="J274" i="22"/>
  <c r="K274" i="22"/>
  <c r="L274" i="22"/>
  <c r="M274" i="22"/>
  <c r="N274" i="22"/>
  <c r="O274" i="22"/>
  <c r="P274" i="22"/>
  <c r="A275" i="22"/>
  <c r="B275" i="22"/>
  <c r="C275" i="22"/>
  <c r="D275" i="22"/>
  <c r="E275" i="22"/>
  <c r="F275" i="22"/>
  <c r="G275" i="22"/>
  <c r="H275" i="22"/>
  <c r="I275" i="22"/>
  <c r="J275" i="22"/>
  <c r="K275" i="22"/>
  <c r="L275" i="22"/>
  <c r="M275" i="22"/>
  <c r="N275" i="22"/>
  <c r="O275" i="22"/>
  <c r="P275" i="22"/>
  <c r="A276" i="22"/>
  <c r="B276" i="22"/>
  <c r="C276" i="22"/>
  <c r="D276" i="22"/>
  <c r="E276" i="22"/>
  <c r="F276" i="22"/>
  <c r="G276" i="22"/>
  <c r="H276" i="22"/>
  <c r="I276" i="22"/>
  <c r="J276" i="22"/>
  <c r="K276" i="22"/>
  <c r="L276" i="22"/>
  <c r="M276" i="22"/>
  <c r="N276" i="22"/>
  <c r="O276" i="22"/>
  <c r="P276" i="22"/>
  <c r="A277" i="22"/>
  <c r="B277" i="22"/>
  <c r="C277" i="22"/>
  <c r="D277" i="22"/>
  <c r="E277" i="22"/>
  <c r="F277" i="22"/>
  <c r="G277" i="22"/>
  <c r="H277" i="22"/>
  <c r="I277" i="22"/>
  <c r="J277" i="22"/>
  <c r="K277" i="22"/>
  <c r="L277" i="22"/>
  <c r="M277" i="22"/>
  <c r="N277" i="22"/>
  <c r="O277" i="22"/>
  <c r="P277" i="22"/>
  <c r="A278" i="22"/>
  <c r="B278" i="22"/>
  <c r="C278" i="22"/>
  <c r="D278" i="22"/>
  <c r="E278" i="22"/>
  <c r="F278" i="22"/>
  <c r="G278" i="22"/>
  <c r="H278" i="22"/>
  <c r="I278" i="22"/>
  <c r="J278" i="22"/>
  <c r="K278" i="22"/>
  <c r="L278" i="22"/>
  <c r="M278" i="22"/>
  <c r="N278" i="22"/>
  <c r="O278" i="22"/>
  <c r="P278" i="22"/>
  <c r="A279" i="22"/>
  <c r="B279" i="22"/>
  <c r="C279" i="22"/>
  <c r="D279" i="22"/>
  <c r="E279" i="22"/>
  <c r="F279" i="22"/>
  <c r="G279" i="22"/>
  <c r="H279" i="22"/>
  <c r="I279" i="22"/>
  <c r="J279" i="22"/>
  <c r="K279" i="22"/>
  <c r="L279" i="22"/>
  <c r="M279" i="22"/>
  <c r="N279" i="22"/>
  <c r="O279" i="22"/>
  <c r="P279" i="22"/>
  <c r="A280" i="22"/>
  <c r="B280" i="22"/>
  <c r="C280" i="22"/>
  <c r="D280" i="22"/>
  <c r="E280" i="22"/>
  <c r="F280" i="22"/>
  <c r="G280" i="22"/>
  <c r="H280" i="22"/>
  <c r="I280" i="22"/>
  <c r="J280" i="22"/>
  <c r="K280" i="22"/>
  <c r="L280" i="22"/>
  <c r="M280" i="22"/>
  <c r="N280" i="22"/>
  <c r="O280" i="22"/>
  <c r="P280" i="22"/>
  <c r="A281" i="22"/>
  <c r="B281" i="22"/>
  <c r="C281" i="22"/>
  <c r="D281" i="22"/>
  <c r="E281" i="22"/>
  <c r="F281" i="22"/>
  <c r="G281" i="22"/>
  <c r="H281" i="22"/>
  <c r="I281" i="22"/>
  <c r="J281" i="22"/>
  <c r="K281" i="22"/>
  <c r="L281" i="22"/>
  <c r="M281" i="22"/>
  <c r="N281" i="22"/>
  <c r="O281" i="22"/>
  <c r="P281" i="22"/>
  <c r="A282" i="22"/>
  <c r="B282" i="22"/>
  <c r="C282" i="22"/>
  <c r="D282" i="22"/>
  <c r="E282" i="22"/>
  <c r="F282" i="22"/>
  <c r="G282" i="22"/>
  <c r="H282" i="22"/>
  <c r="I282" i="22"/>
  <c r="J282" i="22"/>
  <c r="K282" i="22"/>
  <c r="L282" i="22"/>
  <c r="M282" i="22"/>
  <c r="N282" i="22"/>
  <c r="O282" i="22"/>
  <c r="P282" i="22"/>
  <c r="A283" i="22"/>
  <c r="B283" i="22"/>
  <c r="C283" i="22"/>
  <c r="D283" i="22"/>
  <c r="E283" i="22"/>
  <c r="F283" i="22"/>
  <c r="G283" i="22"/>
  <c r="H283" i="22"/>
  <c r="I283" i="22"/>
  <c r="J283" i="22"/>
  <c r="K283" i="22"/>
  <c r="L283" i="22"/>
  <c r="M283" i="22"/>
  <c r="N283" i="22"/>
  <c r="O283" i="22"/>
  <c r="P283" i="22"/>
  <c r="A284" i="22"/>
  <c r="B284" i="22"/>
  <c r="C284" i="22"/>
  <c r="D284" i="22"/>
  <c r="E284" i="22"/>
  <c r="F284" i="22"/>
  <c r="G284" i="22"/>
  <c r="H284" i="22"/>
  <c r="I284" i="22"/>
  <c r="J284" i="22"/>
  <c r="K284" i="22"/>
  <c r="L284" i="22"/>
  <c r="M284" i="22"/>
  <c r="N284" i="22"/>
  <c r="O284" i="22"/>
  <c r="P284" i="22"/>
  <c r="A285" i="22"/>
  <c r="B285" i="22"/>
  <c r="C285" i="22"/>
  <c r="D285" i="22"/>
  <c r="E285" i="22"/>
  <c r="F285" i="22"/>
  <c r="G285" i="22"/>
  <c r="H285" i="22"/>
  <c r="I285" i="22"/>
  <c r="J285" i="22"/>
  <c r="K285" i="22"/>
  <c r="L285" i="22"/>
  <c r="M285" i="22"/>
  <c r="N285" i="22"/>
  <c r="O285" i="22"/>
  <c r="P285" i="22"/>
  <c r="A286" i="22"/>
  <c r="B286" i="22"/>
  <c r="C286" i="22"/>
  <c r="D286" i="22"/>
  <c r="E286" i="22"/>
  <c r="F286" i="22"/>
  <c r="G286" i="22"/>
  <c r="H286" i="22"/>
  <c r="I286" i="22"/>
  <c r="J286" i="22"/>
  <c r="K286" i="22"/>
  <c r="L286" i="22"/>
  <c r="M286" i="22"/>
  <c r="N286" i="22"/>
  <c r="O286" i="22"/>
  <c r="P286" i="22"/>
  <c r="A287" i="22"/>
  <c r="B287" i="22"/>
  <c r="C287" i="22"/>
  <c r="D287" i="22"/>
  <c r="E287" i="22"/>
  <c r="F287" i="22"/>
  <c r="G287" i="22"/>
  <c r="H287" i="22"/>
  <c r="I287" i="22"/>
  <c r="J287" i="22"/>
  <c r="K287" i="22"/>
  <c r="L287" i="22"/>
  <c r="M287" i="22"/>
  <c r="N287" i="22"/>
  <c r="O287" i="22"/>
  <c r="P287" i="22"/>
  <c r="A288" i="22"/>
  <c r="B288" i="22"/>
  <c r="C288" i="22"/>
  <c r="D288" i="22"/>
  <c r="E288" i="22"/>
  <c r="F288" i="22"/>
  <c r="G288" i="22"/>
  <c r="H288" i="22"/>
  <c r="I288" i="22"/>
  <c r="J288" i="22"/>
  <c r="K288" i="22"/>
  <c r="L288" i="22"/>
  <c r="M288" i="22"/>
  <c r="N288" i="22"/>
  <c r="O288" i="22"/>
  <c r="P288" i="22"/>
  <c r="A289" i="22"/>
  <c r="B289" i="22"/>
  <c r="C289" i="22"/>
  <c r="D289" i="22"/>
  <c r="E289" i="22"/>
  <c r="F289" i="22"/>
  <c r="G289" i="22"/>
  <c r="H289" i="22"/>
  <c r="I289" i="22"/>
  <c r="J289" i="22"/>
  <c r="K289" i="22"/>
  <c r="L289" i="22"/>
  <c r="M289" i="22"/>
  <c r="N289" i="22"/>
  <c r="O289" i="22"/>
  <c r="P289" i="22"/>
  <c r="A290" i="22"/>
  <c r="B290" i="22"/>
  <c r="C290" i="22"/>
  <c r="D290" i="22"/>
  <c r="E290" i="22"/>
  <c r="F290" i="22"/>
  <c r="G290" i="22"/>
  <c r="H290" i="22"/>
  <c r="I290" i="22"/>
  <c r="J290" i="22"/>
  <c r="K290" i="22"/>
  <c r="L290" i="22"/>
  <c r="M290" i="22"/>
  <c r="N290" i="22"/>
  <c r="O290" i="22"/>
  <c r="P290" i="22"/>
  <c r="A291" i="22"/>
  <c r="B291" i="22"/>
  <c r="C291" i="22"/>
  <c r="D291" i="22"/>
  <c r="E291" i="22"/>
  <c r="F291" i="22"/>
  <c r="G291" i="22"/>
  <c r="H291" i="22"/>
  <c r="I291" i="22"/>
  <c r="J291" i="22"/>
  <c r="K291" i="22"/>
  <c r="L291" i="22"/>
  <c r="M291" i="22"/>
  <c r="N291" i="22"/>
  <c r="O291" i="22"/>
  <c r="P291" i="22"/>
  <c r="A292" i="22"/>
  <c r="B292" i="22"/>
  <c r="C292" i="22"/>
  <c r="D292" i="22"/>
  <c r="E292" i="22"/>
  <c r="F292" i="22"/>
  <c r="G292" i="22"/>
  <c r="H292" i="22"/>
  <c r="I292" i="22"/>
  <c r="J292" i="22"/>
  <c r="K292" i="22"/>
  <c r="L292" i="22"/>
  <c r="M292" i="22"/>
  <c r="N292" i="22"/>
  <c r="O292" i="22"/>
  <c r="P292" i="22"/>
  <c r="A293" i="22"/>
  <c r="B293" i="22"/>
  <c r="C293" i="22"/>
  <c r="D293" i="22"/>
  <c r="E293" i="22"/>
  <c r="F293" i="22"/>
  <c r="G293" i="22"/>
  <c r="H293" i="22"/>
  <c r="I293" i="22"/>
  <c r="J293" i="22"/>
  <c r="K293" i="22"/>
  <c r="L293" i="22"/>
  <c r="M293" i="22"/>
  <c r="N293" i="22"/>
  <c r="O293" i="22"/>
  <c r="P293" i="22"/>
  <c r="A294" i="22"/>
  <c r="B294" i="22"/>
  <c r="C294" i="22"/>
  <c r="D294" i="22"/>
  <c r="E294" i="22"/>
  <c r="F294" i="22"/>
  <c r="G294" i="22"/>
  <c r="H294" i="22"/>
  <c r="I294" i="22"/>
  <c r="J294" i="22"/>
  <c r="K294" i="22"/>
  <c r="L294" i="22"/>
  <c r="M294" i="22"/>
  <c r="N294" i="22"/>
  <c r="O294" i="22"/>
  <c r="P294" i="22"/>
  <c r="A295" i="22"/>
  <c r="B295" i="22"/>
  <c r="C295" i="22"/>
  <c r="D295" i="22"/>
  <c r="E295" i="22"/>
  <c r="F295" i="22"/>
  <c r="G295" i="22"/>
  <c r="H295" i="22"/>
  <c r="I295" i="22"/>
  <c r="J295" i="22"/>
  <c r="K295" i="22"/>
  <c r="L295" i="22"/>
  <c r="M295" i="22"/>
  <c r="N295" i="22"/>
  <c r="O295" i="22"/>
  <c r="P295" i="22"/>
  <c r="A296" i="22"/>
  <c r="B296" i="22"/>
  <c r="C296" i="22"/>
  <c r="D296" i="22"/>
  <c r="E296" i="22"/>
  <c r="F296" i="22"/>
  <c r="G296" i="22"/>
  <c r="H296" i="22"/>
  <c r="I296" i="22"/>
  <c r="J296" i="22"/>
  <c r="K296" i="22"/>
  <c r="L296" i="22"/>
  <c r="M296" i="22"/>
  <c r="N296" i="22"/>
  <c r="O296" i="22"/>
  <c r="P296" i="22"/>
  <c r="A297" i="22"/>
  <c r="B297" i="22"/>
  <c r="C297" i="22"/>
  <c r="D297" i="22"/>
  <c r="E297" i="22"/>
  <c r="F297" i="22"/>
  <c r="G297" i="22"/>
  <c r="H297" i="22"/>
  <c r="I297" i="22"/>
  <c r="J297" i="22"/>
  <c r="K297" i="22"/>
  <c r="L297" i="22"/>
  <c r="M297" i="22"/>
  <c r="N297" i="22"/>
  <c r="O297" i="22"/>
  <c r="P297" i="22"/>
  <c r="A298" i="22"/>
  <c r="B298" i="22"/>
  <c r="C298" i="22"/>
  <c r="D298" i="22"/>
  <c r="E298" i="22"/>
  <c r="F298" i="22"/>
  <c r="G298" i="22"/>
  <c r="H298" i="22"/>
  <c r="I298" i="22"/>
  <c r="J298" i="22"/>
  <c r="K298" i="22"/>
  <c r="L298" i="22"/>
  <c r="M298" i="22"/>
  <c r="N298" i="22"/>
  <c r="O298" i="22"/>
  <c r="P298" i="22"/>
  <c r="A299" i="22"/>
  <c r="B299" i="22"/>
  <c r="C299" i="22"/>
  <c r="D299" i="22"/>
  <c r="E299" i="22"/>
  <c r="F299" i="22"/>
  <c r="G299" i="22"/>
  <c r="H299" i="22"/>
  <c r="I299" i="22"/>
  <c r="J299" i="22"/>
  <c r="K299" i="22"/>
  <c r="L299" i="22"/>
  <c r="M299" i="22"/>
  <c r="N299" i="22"/>
  <c r="O299" i="22"/>
  <c r="P299" i="22"/>
  <c r="A300" i="22"/>
  <c r="B300" i="22"/>
  <c r="C300" i="22"/>
  <c r="D300" i="22"/>
  <c r="E300" i="22"/>
  <c r="F300" i="22"/>
  <c r="G300" i="22"/>
  <c r="H300" i="22"/>
  <c r="I300" i="22"/>
  <c r="J300" i="22"/>
  <c r="K300" i="22"/>
  <c r="L300" i="22"/>
  <c r="M300" i="22"/>
  <c r="N300" i="22"/>
  <c r="O300" i="22"/>
  <c r="P300" i="22"/>
  <c r="A301" i="22"/>
  <c r="B301" i="22"/>
  <c r="C301" i="22"/>
  <c r="D301" i="22"/>
  <c r="E301" i="22"/>
  <c r="F301" i="22"/>
  <c r="G301" i="22"/>
  <c r="H301" i="22"/>
  <c r="I301" i="22"/>
  <c r="J301" i="22"/>
  <c r="K301" i="22"/>
  <c r="L301" i="22"/>
  <c r="M301" i="22"/>
  <c r="N301" i="22"/>
  <c r="O301" i="22"/>
  <c r="P301" i="22"/>
  <c r="A302" i="22"/>
  <c r="B302" i="22"/>
  <c r="C302" i="22"/>
  <c r="D302" i="22"/>
  <c r="E302" i="22"/>
  <c r="F302" i="22"/>
  <c r="G302" i="22"/>
  <c r="H302" i="22"/>
  <c r="I302" i="22"/>
  <c r="J302" i="22"/>
  <c r="K302" i="22"/>
  <c r="L302" i="22"/>
  <c r="M302" i="22"/>
  <c r="N302" i="22"/>
  <c r="O302" i="22"/>
  <c r="P302" i="22"/>
  <c r="A303" i="22"/>
  <c r="B303" i="22"/>
  <c r="C303" i="22"/>
  <c r="D303" i="22"/>
  <c r="E303" i="22"/>
  <c r="F303" i="22"/>
  <c r="G303" i="22"/>
  <c r="H303" i="22"/>
  <c r="I303" i="22"/>
  <c r="J303" i="22"/>
  <c r="K303" i="22"/>
  <c r="L303" i="22"/>
  <c r="M303" i="22"/>
  <c r="N303" i="22"/>
  <c r="O303" i="22"/>
  <c r="P303" i="22"/>
  <c r="A304" i="22"/>
  <c r="B304" i="22"/>
  <c r="C304" i="22"/>
  <c r="D304" i="22"/>
  <c r="E304" i="22"/>
  <c r="F304" i="22"/>
  <c r="G304" i="22"/>
  <c r="H304" i="22"/>
  <c r="I304" i="22"/>
  <c r="J304" i="22"/>
  <c r="K304" i="22"/>
  <c r="L304" i="22"/>
  <c r="M304" i="22"/>
  <c r="N304" i="22"/>
  <c r="O304" i="22"/>
  <c r="P304" i="22"/>
  <c r="A305" i="22"/>
  <c r="B305" i="22"/>
  <c r="C305" i="22"/>
  <c r="D305" i="22"/>
  <c r="E305" i="22"/>
  <c r="F305" i="22"/>
  <c r="G305" i="22"/>
  <c r="H305" i="22"/>
  <c r="I305" i="22"/>
  <c r="J305" i="22"/>
  <c r="K305" i="22"/>
  <c r="L305" i="22"/>
  <c r="M305" i="22"/>
  <c r="N305" i="22"/>
  <c r="O305" i="22"/>
  <c r="P305" i="22"/>
  <c r="A306" i="22"/>
  <c r="B306" i="22"/>
  <c r="C306" i="22"/>
  <c r="D306" i="22"/>
  <c r="E306" i="22"/>
  <c r="F306" i="22"/>
  <c r="G306" i="22"/>
  <c r="H306" i="22"/>
  <c r="I306" i="22"/>
  <c r="J306" i="22"/>
  <c r="K306" i="22"/>
  <c r="L306" i="22"/>
  <c r="M306" i="22"/>
  <c r="N306" i="22"/>
  <c r="O306" i="22"/>
  <c r="P306" i="22"/>
  <c r="A307" i="22"/>
  <c r="B307" i="22"/>
  <c r="C307" i="22"/>
  <c r="D307" i="22"/>
  <c r="E307" i="22"/>
  <c r="F307" i="22"/>
  <c r="G307" i="22"/>
  <c r="H307" i="22"/>
  <c r="I307" i="22"/>
  <c r="J307" i="22"/>
  <c r="K307" i="22"/>
  <c r="L307" i="22"/>
  <c r="M307" i="22"/>
  <c r="N307" i="22"/>
  <c r="O307" i="22"/>
  <c r="P307" i="22"/>
  <c r="A308" i="22"/>
  <c r="B308" i="22"/>
  <c r="C308" i="22"/>
  <c r="D308" i="22"/>
  <c r="E308" i="22"/>
  <c r="F308" i="22"/>
  <c r="G308" i="22"/>
  <c r="H308" i="22"/>
  <c r="I308" i="22"/>
  <c r="J308" i="22"/>
  <c r="K308" i="22"/>
  <c r="L308" i="22"/>
  <c r="M308" i="22"/>
  <c r="N308" i="22"/>
  <c r="O308" i="22"/>
  <c r="P308" i="22"/>
  <c r="A309" i="22"/>
  <c r="B309" i="22"/>
  <c r="C309" i="22"/>
  <c r="D309" i="22"/>
  <c r="E309" i="22"/>
  <c r="F309" i="22"/>
  <c r="G309" i="22"/>
  <c r="H309" i="22"/>
  <c r="I309" i="22"/>
  <c r="J309" i="22"/>
  <c r="K309" i="22"/>
  <c r="L309" i="22"/>
  <c r="M309" i="22"/>
  <c r="N309" i="22"/>
  <c r="O309" i="22"/>
  <c r="P309" i="22"/>
  <c r="A310" i="22"/>
  <c r="B310" i="22"/>
  <c r="C310" i="22"/>
  <c r="D310" i="22"/>
  <c r="E310" i="22"/>
  <c r="F310" i="22"/>
  <c r="G310" i="22"/>
  <c r="H310" i="22"/>
  <c r="I310" i="22"/>
  <c r="J310" i="22"/>
  <c r="K310" i="22"/>
  <c r="L310" i="22"/>
  <c r="M310" i="22"/>
  <c r="N310" i="22"/>
  <c r="O310" i="22"/>
  <c r="P310" i="22"/>
  <c r="A311" i="22"/>
  <c r="B311" i="22"/>
  <c r="C311" i="22"/>
  <c r="D311" i="22"/>
  <c r="E311" i="22"/>
  <c r="F311" i="22"/>
  <c r="G311" i="22"/>
  <c r="H311" i="22"/>
  <c r="I311" i="22"/>
  <c r="J311" i="22"/>
  <c r="K311" i="22"/>
  <c r="L311" i="22"/>
  <c r="M311" i="22"/>
  <c r="N311" i="22"/>
  <c r="O311" i="22"/>
  <c r="P311" i="22"/>
  <c r="A312" i="22"/>
  <c r="B312" i="22"/>
  <c r="C312" i="22"/>
  <c r="D312" i="22"/>
  <c r="E312" i="22"/>
  <c r="F312" i="22"/>
  <c r="G312" i="22"/>
  <c r="H312" i="22"/>
  <c r="I312" i="22"/>
  <c r="J312" i="22"/>
  <c r="K312" i="22"/>
  <c r="L312" i="22"/>
  <c r="M312" i="22"/>
  <c r="N312" i="22"/>
  <c r="O312" i="22"/>
  <c r="P312" i="22"/>
  <c r="A313" i="22"/>
  <c r="B313" i="22"/>
  <c r="C313" i="22"/>
  <c r="D313" i="22"/>
  <c r="E313" i="22"/>
  <c r="F313" i="22"/>
  <c r="G313" i="22"/>
  <c r="H313" i="22"/>
  <c r="I313" i="22"/>
  <c r="J313" i="22"/>
  <c r="K313" i="22"/>
  <c r="L313" i="22"/>
  <c r="M313" i="22"/>
  <c r="N313" i="22"/>
  <c r="O313" i="22"/>
  <c r="P313" i="22"/>
  <c r="A314" i="22"/>
  <c r="B314" i="22"/>
  <c r="C314" i="22"/>
  <c r="D314" i="22"/>
  <c r="E314" i="22"/>
  <c r="F314" i="22"/>
  <c r="G314" i="22"/>
  <c r="H314" i="22"/>
  <c r="I314" i="22"/>
  <c r="J314" i="22"/>
  <c r="K314" i="22"/>
  <c r="L314" i="22"/>
  <c r="M314" i="22"/>
  <c r="N314" i="22"/>
  <c r="O314" i="22"/>
  <c r="P314" i="22"/>
  <c r="A315" i="22"/>
  <c r="B315" i="22"/>
  <c r="C315" i="22"/>
  <c r="D315" i="22"/>
  <c r="E315" i="22"/>
  <c r="F315" i="22"/>
  <c r="G315" i="22"/>
  <c r="H315" i="22"/>
  <c r="I315" i="22"/>
  <c r="J315" i="22"/>
  <c r="K315" i="22"/>
  <c r="L315" i="22"/>
  <c r="M315" i="22"/>
  <c r="N315" i="22"/>
  <c r="O315" i="22"/>
  <c r="P315" i="22"/>
  <c r="A316" i="22"/>
  <c r="B316" i="22"/>
  <c r="C316" i="22"/>
  <c r="D316" i="22"/>
  <c r="E316" i="22"/>
  <c r="F316" i="22"/>
  <c r="G316" i="22"/>
  <c r="H316" i="22"/>
  <c r="I316" i="22"/>
  <c r="J316" i="22"/>
  <c r="K316" i="22"/>
  <c r="L316" i="22"/>
  <c r="M316" i="22"/>
  <c r="N316" i="22"/>
  <c r="O316" i="22"/>
  <c r="P316" i="22"/>
  <c r="A317" i="22"/>
  <c r="B317" i="22"/>
  <c r="C317" i="22"/>
  <c r="D317" i="22"/>
  <c r="E317" i="22"/>
  <c r="F317" i="22"/>
  <c r="G317" i="22"/>
  <c r="H317" i="22"/>
  <c r="I317" i="22"/>
  <c r="J317" i="22"/>
  <c r="K317" i="22"/>
  <c r="L317" i="22"/>
  <c r="M317" i="22"/>
  <c r="N317" i="22"/>
  <c r="O317" i="22"/>
  <c r="P317" i="22"/>
  <c r="A318" i="22"/>
  <c r="B318" i="22"/>
  <c r="C318" i="22"/>
  <c r="D318" i="22"/>
  <c r="E318" i="22"/>
  <c r="F318" i="22"/>
  <c r="G318" i="22"/>
  <c r="H318" i="22"/>
  <c r="I318" i="22"/>
  <c r="J318" i="22"/>
  <c r="K318" i="22"/>
  <c r="L318" i="22"/>
  <c r="M318" i="22"/>
  <c r="N318" i="22"/>
  <c r="O318" i="22"/>
  <c r="P318" i="22"/>
  <c r="A319" i="22"/>
  <c r="B319" i="22"/>
  <c r="C319" i="22"/>
  <c r="D319" i="22"/>
  <c r="E319" i="22"/>
  <c r="F319" i="22"/>
  <c r="G319" i="22"/>
  <c r="H319" i="22"/>
  <c r="I319" i="22"/>
  <c r="J319" i="22"/>
  <c r="K319" i="22"/>
  <c r="L319" i="22"/>
  <c r="M319" i="22"/>
  <c r="N319" i="22"/>
  <c r="O319" i="22"/>
  <c r="P319" i="22"/>
  <c r="A320" i="22"/>
  <c r="B320" i="22"/>
  <c r="C320" i="22"/>
  <c r="D320" i="22"/>
  <c r="E320" i="22"/>
  <c r="F320" i="22"/>
  <c r="G320" i="22"/>
  <c r="H320" i="22"/>
  <c r="I320" i="22"/>
  <c r="J320" i="22"/>
  <c r="K320" i="22"/>
  <c r="L320" i="22"/>
  <c r="M320" i="22"/>
  <c r="N320" i="22"/>
  <c r="O320" i="22"/>
  <c r="P320" i="22"/>
  <c r="A321" i="22"/>
  <c r="B321" i="22"/>
  <c r="C321" i="22"/>
  <c r="D321" i="22"/>
  <c r="E321" i="22"/>
  <c r="F321" i="22"/>
  <c r="G321" i="22"/>
  <c r="H321" i="22"/>
  <c r="I321" i="22"/>
  <c r="J321" i="22"/>
  <c r="K321" i="22"/>
  <c r="L321" i="22"/>
  <c r="M321" i="22"/>
  <c r="N321" i="22"/>
  <c r="O321" i="22"/>
  <c r="P321" i="22"/>
  <c r="A322" i="22"/>
  <c r="B322" i="22"/>
  <c r="C322" i="22"/>
  <c r="D322" i="22"/>
  <c r="E322" i="22"/>
  <c r="F322" i="22"/>
  <c r="G322" i="22"/>
  <c r="H322" i="22"/>
  <c r="I322" i="22"/>
  <c r="J322" i="22"/>
  <c r="K322" i="22"/>
  <c r="L322" i="22"/>
  <c r="M322" i="22"/>
  <c r="N322" i="22"/>
  <c r="O322" i="22"/>
  <c r="P322" i="22"/>
  <c r="A323" i="22"/>
  <c r="B323" i="22"/>
  <c r="C323" i="22"/>
  <c r="D323" i="22"/>
  <c r="E323" i="22"/>
  <c r="F323" i="22"/>
  <c r="G323" i="22"/>
  <c r="H323" i="22"/>
  <c r="I323" i="22"/>
  <c r="J323" i="22"/>
  <c r="K323" i="22"/>
  <c r="L323" i="22"/>
  <c r="M323" i="22"/>
  <c r="N323" i="22"/>
  <c r="O323" i="22"/>
  <c r="P323" i="22"/>
  <c r="A324" i="22"/>
  <c r="B324" i="22"/>
  <c r="C324" i="22"/>
  <c r="D324" i="22"/>
  <c r="E324" i="22"/>
  <c r="F324" i="22"/>
  <c r="G324" i="22"/>
  <c r="H324" i="22"/>
  <c r="I324" i="22"/>
  <c r="J324" i="22"/>
  <c r="K324" i="22"/>
  <c r="L324" i="22"/>
  <c r="M324" i="22"/>
  <c r="N324" i="22"/>
  <c r="O324" i="22"/>
  <c r="P324" i="22"/>
  <c r="A325" i="22"/>
  <c r="B325" i="22"/>
  <c r="C325" i="22"/>
  <c r="D325" i="22"/>
  <c r="E325" i="22"/>
  <c r="F325" i="22"/>
  <c r="G325" i="22"/>
  <c r="H325" i="22"/>
  <c r="I325" i="22"/>
  <c r="J325" i="22"/>
  <c r="K325" i="22"/>
  <c r="L325" i="22"/>
  <c r="M325" i="22"/>
  <c r="N325" i="22"/>
  <c r="O325" i="22"/>
  <c r="P325" i="22"/>
  <c r="A326" i="22"/>
  <c r="B326" i="22"/>
  <c r="C326" i="22"/>
  <c r="D326" i="22"/>
  <c r="E326" i="22"/>
  <c r="F326" i="22"/>
  <c r="G326" i="22"/>
  <c r="H326" i="22"/>
  <c r="I326" i="22"/>
  <c r="J326" i="22"/>
  <c r="K326" i="22"/>
  <c r="L326" i="22"/>
  <c r="M326" i="22"/>
  <c r="N326" i="22"/>
  <c r="O326" i="22"/>
  <c r="P326" i="22"/>
  <c r="A327" i="22"/>
  <c r="B327" i="22"/>
  <c r="C327" i="22"/>
  <c r="D327" i="22"/>
  <c r="E327" i="22"/>
  <c r="F327" i="22"/>
  <c r="G327" i="22"/>
  <c r="H327" i="22"/>
  <c r="I327" i="22"/>
  <c r="J327" i="22"/>
  <c r="K327" i="22"/>
  <c r="L327" i="22"/>
  <c r="M327" i="22"/>
  <c r="N327" i="22"/>
  <c r="O327" i="22"/>
  <c r="P327" i="22"/>
  <c r="A328" i="22"/>
  <c r="B328" i="22"/>
  <c r="C328" i="22"/>
  <c r="D328" i="22"/>
  <c r="E328" i="22"/>
  <c r="F328" i="22"/>
  <c r="G328" i="22"/>
  <c r="H328" i="22"/>
  <c r="I328" i="22"/>
  <c r="J328" i="22"/>
  <c r="K328" i="22"/>
  <c r="L328" i="22"/>
  <c r="M328" i="22"/>
  <c r="N328" i="22"/>
  <c r="O328" i="22"/>
  <c r="P328" i="22"/>
  <c r="A329" i="22"/>
  <c r="B329" i="22"/>
  <c r="C329" i="22"/>
  <c r="D329" i="22"/>
  <c r="E329" i="22"/>
  <c r="F329" i="22"/>
  <c r="G329" i="22"/>
  <c r="H329" i="22"/>
  <c r="I329" i="22"/>
  <c r="J329" i="22"/>
  <c r="K329" i="22"/>
  <c r="L329" i="22"/>
  <c r="M329" i="22"/>
  <c r="N329" i="22"/>
  <c r="O329" i="22"/>
  <c r="P329" i="22"/>
  <c r="A330" i="22"/>
  <c r="B330" i="22"/>
  <c r="C330" i="22"/>
  <c r="D330" i="22"/>
  <c r="E330" i="22"/>
  <c r="F330" i="22"/>
  <c r="G330" i="22"/>
  <c r="H330" i="22"/>
  <c r="I330" i="22"/>
  <c r="J330" i="22"/>
  <c r="K330" i="22"/>
  <c r="L330" i="22"/>
  <c r="M330" i="22"/>
  <c r="N330" i="22"/>
  <c r="O330" i="22"/>
  <c r="P330" i="22"/>
  <c r="A331" i="22"/>
  <c r="B331" i="22"/>
  <c r="C331" i="22"/>
  <c r="D331" i="22"/>
  <c r="E331" i="22"/>
  <c r="F331" i="22"/>
  <c r="G331" i="22"/>
  <c r="H331" i="22"/>
  <c r="I331" i="22"/>
  <c r="J331" i="22"/>
  <c r="K331" i="22"/>
  <c r="L331" i="22"/>
  <c r="M331" i="22"/>
  <c r="N331" i="22"/>
  <c r="O331" i="22"/>
  <c r="P331" i="22"/>
  <c r="A332" i="22"/>
  <c r="B332" i="22"/>
  <c r="C332" i="22"/>
  <c r="D332" i="22"/>
  <c r="E332" i="22"/>
  <c r="F332" i="22"/>
  <c r="G332" i="22"/>
  <c r="H332" i="22"/>
  <c r="I332" i="22"/>
  <c r="J332" i="22"/>
  <c r="K332" i="22"/>
  <c r="L332" i="22"/>
  <c r="M332" i="22"/>
  <c r="N332" i="22"/>
  <c r="O332" i="22"/>
  <c r="P332" i="22"/>
  <c r="A333" i="22"/>
  <c r="B333" i="22"/>
  <c r="C333" i="22"/>
  <c r="D333" i="22"/>
  <c r="E333" i="22"/>
  <c r="F333" i="22"/>
  <c r="G333" i="22"/>
  <c r="H333" i="22"/>
  <c r="I333" i="22"/>
  <c r="J333" i="22"/>
  <c r="K333" i="22"/>
  <c r="L333" i="22"/>
  <c r="M333" i="22"/>
  <c r="N333" i="22"/>
  <c r="O333" i="22"/>
  <c r="P333" i="22"/>
  <c r="A334" i="22"/>
  <c r="B334" i="22"/>
  <c r="C334" i="22"/>
  <c r="D334" i="22"/>
  <c r="E334" i="22"/>
  <c r="F334" i="22"/>
  <c r="G334" i="22"/>
  <c r="H334" i="22"/>
  <c r="I334" i="22"/>
  <c r="J334" i="22"/>
  <c r="K334" i="22"/>
  <c r="L334" i="22"/>
  <c r="M334" i="22"/>
  <c r="N334" i="22"/>
  <c r="O334" i="22"/>
  <c r="P334" i="22"/>
  <c r="A335" i="22"/>
  <c r="B335" i="22"/>
  <c r="C335" i="22"/>
  <c r="D335" i="22"/>
  <c r="E335" i="22"/>
  <c r="F335" i="22"/>
  <c r="G335" i="22"/>
  <c r="H335" i="22"/>
  <c r="I335" i="22"/>
  <c r="J335" i="22"/>
  <c r="K335" i="22"/>
  <c r="L335" i="22"/>
  <c r="M335" i="22"/>
  <c r="N335" i="22"/>
  <c r="O335" i="22"/>
  <c r="P335" i="22"/>
  <c r="A336" i="22"/>
  <c r="B336" i="22"/>
  <c r="C336" i="22"/>
  <c r="D336" i="22"/>
  <c r="E336" i="22"/>
  <c r="F336" i="22"/>
  <c r="G336" i="22"/>
  <c r="H336" i="22"/>
  <c r="I336" i="22"/>
  <c r="J336" i="22"/>
  <c r="K336" i="22"/>
  <c r="L336" i="22"/>
  <c r="M336" i="22"/>
  <c r="N336" i="22"/>
  <c r="O336" i="22"/>
  <c r="P336" i="22"/>
  <c r="A337" i="22"/>
  <c r="B337" i="22"/>
  <c r="C337" i="22"/>
  <c r="D337" i="22"/>
  <c r="E337" i="22"/>
  <c r="F337" i="22"/>
  <c r="G337" i="22"/>
  <c r="H337" i="22"/>
  <c r="I337" i="22"/>
  <c r="J337" i="22"/>
  <c r="K337" i="22"/>
  <c r="L337" i="22"/>
  <c r="M337" i="22"/>
  <c r="N337" i="22"/>
  <c r="O337" i="22"/>
  <c r="P337" i="22"/>
  <c r="A338" i="22"/>
  <c r="B338" i="22"/>
  <c r="C338" i="22"/>
  <c r="D338" i="22"/>
  <c r="E338" i="22"/>
  <c r="F338" i="22"/>
  <c r="G338" i="22"/>
  <c r="H338" i="22"/>
  <c r="I338" i="22"/>
  <c r="J338" i="22"/>
  <c r="K338" i="22"/>
  <c r="L338" i="22"/>
  <c r="M338" i="22"/>
  <c r="N338" i="22"/>
  <c r="O338" i="22"/>
  <c r="P338" i="22"/>
  <c r="A339" i="22"/>
  <c r="B339" i="22"/>
  <c r="C339" i="22"/>
  <c r="D339" i="22"/>
  <c r="E339" i="22"/>
  <c r="F339" i="22"/>
  <c r="G339" i="22"/>
  <c r="H339" i="22"/>
  <c r="I339" i="22"/>
  <c r="J339" i="22"/>
  <c r="K339" i="22"/>
  <c r="L339" i="22"/>
  <c r="M339" i="22"/>
  <c r="N339" i="22"/>
  <c r="O339" i="22"/>
  <c r="P339" i="22"/>
  <c r="A340" i="22"/>
  <c r="B340" i="22"/>
  <c r="C340" i="22"/>
  <c r="D340" i="22"/>
  <c r="E340" i="22"/>
  <c r="F340" i="22"/>
  <c r="G340" i="22"/>
  <c r="H340" i="22"/>
  <c r="I340" i="22"/>
  <c r="J340" i="22"/>
  <c r="K340" i="22"/>
  <c r="L340" i="22"/>
  <c r="M340" i="22"/>
  <c r="N340" i="22"/>
  <c r="O340" i="22"/>
  <c r="P340" i="22"/>
  <c r="A341" i="22"/>
  <c r="B341" i="22"/>
  <c r="C341" i="22"/>
  <c r="D341" i="22"/>
  <c r="E341" i="22"/>
  <c r="F341" i="22"/>
  <c r="G341" i="22"/>
  <c r="H341" i="22"/>
  <c r="I341" i="22"/>
  <c r="J341" i="22"/>
  <c r="K341" i="22"/>
  <c r="L341" i="22"/>
  <c r="M341" i="22"/>
  <c r="N341" i="22"/>
  <c r="O341" i="22"/>
  <c r="P341" i="22"/>
  <c r="A342" i="22"/>
  <c r="B342" i="22"/>
  <c r="C342" i="22"/>
  <c r="D342" i="22"/>
  <c r="E342" i="22"/>
  <c r="F342" i="22"/>
  <c r="G342" i="22"/>
  <c r="H342" i="22"/>
  <c r="I342" i="22"/>
  <c r="J342" i="22"/>
  <c r="K342" i="22"/>
  <c r="L342" i="22"/>
  <c r="M342" i="22"/>
  <c r="N342" i="22"/>
  <c r="O342" i="22"/>
  <c r="P342" i="22"/>
  <c r="A343" i="22"/>
  <c r="B343" i="22"/>
  <c r="C343" i="22"/>
  <c r="D343" i="22"/>
  <c r="E343" i="22"/>
  <c r="F343" i="22"/>
  <c r="G343" i="22"/>
  <c r="H343" i="22"/>
  <c r="I343" i="22"/>
  <c r="J343" i="22"/>
  <c r="K343" i="22"/>
  <c r="L343" i="22"/>
  <c r="M343" i="22"/>
  <c r="N343" i="22"/>
  <c r="O343" i="22"/>
  <c r="P343" i="22"/>
  <c r="A344" i="22"/>
  <c r="B344" i="22"/>
  <c r="C344" i="22"/>
  <c r="D344" i="22"/>
  <c r="E344" i="22"/>
  <c r="F344" i="22"/>
  <c r="G344" i="22"/>
  <c r="H344" i="22"/>
  <c r="I344" i="22"/>
  <c r="J344" i="22"/>
  <c r="K344" i="22"/>
  <c r="L344" i="22"/>
  <c r="M344" i="22"/>
  <c r="N344" i="22"/>
  <c r="O344" i="22"/>
  <c r="P344" i="22"/>
  <c r="A345" i="22"/>
  <c r="B345" i="22"/>
  <c r="C345" i="22"/>
  <c r="D345" i="22"/>
  <c r="E345" i="22"/>
  <c r="F345" i="22"/>
  <c r="G345" i="22"/>
  <c r="H345" i="22"/>
  <c r="I345" i="22"/>
  <c r="J345" i="22"/>
  <c r="K345" i="22"/>
  <c r="L345" i="22"/>
  <c r="M345" i="22"/>
  <c r="N345" i="22"/>
  <c r="O345" i="22"/>
  <c r="P345" i="22"/>
  <c r="A346" i="22"/>
  <c r="B346" i="22"/>
  <c r="C346" i="22"/>
  <c r="D346" i="22"/>
  <c r="E346" i="22"/>
  <c r="F346" i="22"/>
  <c r="G346" i="22"/>
  <c r="H346" i="22"/>
  <c r="I346" i="22"/>
  <c r="J346" i="22"/>
  <c r="K346" i="22"/>
  <c r="L346" i="22"/>
  <c r="M346" i="22"/>
  <c r="N346" i="22"/>
  <c r="O346" i="22"/>
  <c r="P346" i="22"/>
  <c r="A347" i="22"/>
  <c r="B347" i="22"/>
  <c r="C347" i="22"/>
  <c r="D347" i="22"/>
  <c r="E347" i="22"/>
  <c r="F347" i="22"/>
  <c r="G347" i="22"/>
  <c r="H347" i="22"/>
  <c r="I347" i="22"/>
  <c r="J347" i="22"/>
  <c r="K347" i="22"/>
  <c r="L347" i="22"/>
  <c r="M347" i="22"/>
  <c r="N347" i="22"/>
  <c r="O347" i="22"/>
  <c r="P347" i="22"/>
  <c r="A348" i="22"/>
  <c r="B348" i="22"/>
  <c r="C348" i="22"/>
  <c r="D348" i="22"/>
  <c r="E348" i="22"/>
  <c r="F348" i="22"/>
  <c r="G348" i="22"/>
  <c r="H348" i="22"/>
  <c r="I348" i="22"/>
  <c r="J348" i="22"/>
  <c r="K348" i="22"/>
  <c r="L348" i="22"/>
  <c r="M348" i="22"/>
  <c r="N348" i="22"/>
  <c r="O348" i="22"/>
  <c r="P348" i="22"/>
  <c r="A349" i="22"/>
  <c r="B349" i="22"/>
  <c r="C349" i="22"/>
  <c r="D349" i="22"/>
  <c r="E349" i="22"/>
  <c r="F349" i="22"/>
  <c r="G349" i="22"/>
  <c r="H349" i="22"/>
  <c r="I349" i="22"/>
  <c r="J349" i="22"/>
  <c r="K349" i="22"/>
  <c r="L349" i="22"/>
  <c r="M349" i="22"/>
  <c r="N349" i="22"/>
  <c r="O349" i="22"/>
  <c r="P349" i="22"/>
  <c r="A350" i="22"/>
  <c r="B350" i="22"/>
  <c r="C350" i="22"/>
  <c r="D350" i="22"/>
  <c r="E350" i="22"/>
  <c r="F350" i="22"/>
  <c r="G350" i="22"/>
  <c r="H350" i="22"/>
  <c r="I350" i="22"/>
  <c r="J350" i="22"/>
  <c r="K350" i="22"/>
  <c r="L350" i="22"/>
  <c r="M350" i="22"/>
  <c r="N350" i="22"/>
  <c r="O350" i="22"/>
  <c r="P350" i="22"/>
  <c r="A351" i="22"/>
  <c r="B351" i="22"/>
  <c r="C351" i="22"/>
  <c r="D351" i="22"/>
  <c r="E351" i="22"/>
  <c r="F351" i="22"/>
  <c r="G351" i="22"/>
  <c r="H351" i="22"/>
  <c r="I351" i="22"/>
  <c r="J351" i="22"/>
  <c r="K351" i="22"/>
  <c r="L351" i="22"/>
  <c r="M351" i="22"/>
  <c r="N351" i="22"/>
  <c r="O351" i="22"/>
  <c r="P351" i="22"/>
  <c r="A352" i="22"/>
  <c r="B352" i="22"/>
  <c r="C352" i="22"/>
  <c r="D352" i="22"/>
  <c r="E352" i="22"/>
  <c r="F352" i="22"/>
  <c r="G352" i="22"/>
  <c r="H352" i="22"/>
  <c r="I352" i="22"/>
  <c r="J352" i="22"/>
  <c r="K352" i="22"/>
  <c r="L352" i="22"/>
  <c r="M352" i="22"/>
  <c r="N352" i="22"/>
  <c r="O352" i="22"/>
  <c r="P352" i="22"/>
  <c r="A353" i="22"/>
  <c r="B353" i="22"/>
  <c r="C353" i="22"/>
  <c r="D353" i="22"/>
  <c r="E353" i="22"/>
  <c r="F353" i="22"/>
  <c r="G353" i="22"/>
  <c r="H353" i="22"/>
  <c r="I353" i="22"/>
  <c r="J353" i="22"/>
  <c r="K353" i="22"/>
  <c r="L353" i="22"/>
  <c r="M353" i="22"/>
  <c r="N353" i="22"/>
  <c r="O353" i="22"/>
  <c r="P353" i="22"/>
  <c r="A354" i="22"/>
  <c r="B354" i="22"/>
  <c r="C354" i="22"/>
  <c r="D354" i="22"/>
  <c r="E354" i="22"/>
  <c r="F354" i="22"/>
  <c r="G354" i="22"/>
  <c r="H354" i="22"/>
  <c r="I354" i="22"/>
  <c r="J354" i="22"/>
  <c r="K354" i="22"/>
  <c r="L354" i="22"/>
  <c r="M354" i="22"/>
  <c r="N354" i="22"/>
  <c r="O354" i="22"/>
  <c r="P354" i="22"/>
  <c r="A355" i="22"/>
  <c r="B355" i="22"/>
  <c r="C355" i="22"/>
  <c r="D355" i="22"/>
  <c r="E355" i="22"/>
  <c r="F355" i="22"/>
  <c r="G355" i="22"/>
  <c r="H355" i="22"/>
  <c r="I355" i="22"/>
  <c r="J355" i="22"/>
  <c r="K355" i="22"/>
  <c r="L355" i="22"/>
  <c r="M355" i="22"/>
  <c r="N355" i="22"/>
  <c r="O355" i="22"/>
  <c r="P355" i="22"/>
  <c r="A356" i="22"/>
  <c r="B356" i="22"/>
  <c r="C356" i="22"/>
  <c r="D356" i="22"/>
  <c r="E356" i="22"/>
  <c r="F356" i="22"/>
  <c r="G356" i="22"/>
  <c r="H356" i="22"/>
  <c r="I356" i="22"/>
  <c r="J356" i="22"/>
  <c r="K356" i="22"/>
  <c r="L356" i="22"/>
  <c r="M356" i="22"/>
  <c r="N356" i="22"/>
  <c r="O356" i="22"/>
  <c r="P356" i="22"/>
  <c r="A357" i="22"/>
  <c r="B357" i="22"/>
  <c r="C357" i="22"/>
  <c r="D357" i="22"/>
  <c r="E357" i="22"/>
  <c r="F357" i="22"/>
  <c r="G357" i="22"/>
  <c r="H357" i="22"/>
  <c r="I357" i="22"/>
  <c r="J357" i="22"/>
  <c r="K357" i="22"/>
  <c r="L357" i="22"/>
  <c r="M357" i="22"/>
  <c r="N357" i="22"/>
  <c r="O357" i="22"/>
  <c r="P357" i="22"/>
  <c r="A358" i="22"/>
  <c r="B358" i="22"/>
  <c r="C358" i="22"/>
  <c r="D358" i="22"/>
  <c r="E358" i="22"/>
  <c r="F358" i="22"/>
  <c r="G358" i="22"/>
  <c r="H358" i="22"/>
  <c r="I358" i="22"/>
  <c r="J358" i="22"/>
  <c r="K358" i="22"/>
  <c r="L358" i="22"/>
  <c r="M358" i="22"/>
  <c r="N358" i="22"/>
  <c r="O358" i="22"/>
  <c r="P358" i="22"/>
  <c r="A359" i="22"/>
  <c r="B359" i="22"/>
  <c r="C359" i="22"/>
  <c r="D359" i="22"/>
  <c r="E359" i="22"/>
  <c r="F359" i="22"/>
  <c r="G359" i="22"/>
  <c r="H359" i="22"/>
  <c r="I359" i="22"/>
  <c r="J359" i="22"/>
  <c r="K359" i="22"/>
  <c r="L359" i="22"/>
  <c r="M359" i="22"/>
  <c r="N359" i="22"/>
  <c r="O359" i="22"/>
  <c r="P359" i="22"/>
  <c r="A360" i="22"/>
  <c r="B360" i="22"/>
  <c r="C360" i="22"/>
  <c r="D360" i="22"/>
  <c r="E360" i="22"/>
  <c r="F360" i="22"/>
  <c r="G360" i="22"/>
  <c r="H360" i="22"/>
  <c r="I360" i="22"/>
  <c r="J360" i="22"/>
  <c r="K360" i="22"/>
  <c r="L360" i="22"/>
  <c r="M360" i="22"/>
  <c r="N360" i="22"/>
  <c r="O360" i="22"/>
  <c r="P360" i="22"/>
  <c r="A361" i="22"/>
  <c r="B361" i="22"/>
  <c r="C361" i="22"/>
  <c r="D361" i="22"/>
  <c r="E361" i="22"/>
  <c r="F361" i="22"/>
  <c r="G361" i="22"/>
  <c r="H361" i="22"/>
  <c r="I361" i="22"/>
  <c r="J361" i="22"/>
  <c r="K361" i="22"/>
  <c r="L361" i="22"/>
  <c r="M361" i="22"/>
  <c r="N361" i="22"/>
  <c r="O361" i="22"/>
  <c r="P361" i="22"/>
  <c r="A362" i="22"/>
  <c r="B362" i="22"/>
  <c r="C362" i="22"/>
  <c r="D362" i="22"/>
  <c r="E362" i="22"/>
  <c r="F362" i="22"/>
  <c r="G362" i="22"/>
  <c r="H362" i="22"/>
  <c r="I362" i="22"/>
  <c r="J362" i="22"/>
  <c r="K362" i="22"/>
  <c r="L362" i="22"/>
  <c r="M362" i="22"/>
  <c r="N362" i="22"/>
  <c r="O362" i="22"/>
  <c r="P362" i="22"/>
  <c r="A363" i="22"/>
  <c r="B363" i="22"/>
  <c r="C363" i="22"/>
  <c r="D363" i="22"/>
  <c r="E363" i="22"/>
  <c r="F363" i="22"/>
  <c r="G363" i="22"/>
  <c r="H363" i="22"/>
  <c r="I363" i="22"/>
  <c r="J363" i="22"/>
  <c r="K363" i="22"/>
  <c r="L363" i="22"/>
  <c r="M363" i="22"/>
  <c r="N363" i="22"/>
  <c r="O363" i="22"/>
  <c r="P363" i="22"/>
  <c r="A364" i="22"/>
  <c r="B364" i="22"/>
  <c r="C364" i="22"/>
  <c r="D364" i="22"/>
  <c r="E364" i="22"/>
  <c r="F364" i="22"/>
  <c r="G364" i="22"/>
  <c r="H364" i="22"/>
  <c r="I364" i="22"/>
  <c r="J364" i="22"/>
  <c r="K364" i="22"/>
  <c r="L364" i="22"/>
  <c r="M364" i="22"/>
  <c r="N364" i="22"/>
  <c r="O364" i="22"/>
  <c r="P364" i="22"/>
  <c r="A365" i="22"/>
  <c r="B365" i="22"/>
  <c r="C365" i="22"/>
  <c r="D365" i="22"/>
  <c r="E365" i="22"/>
  <c r="F365" i="22"/>
  <c r="G365" i="22"/>
  <c r="H365" i="22"/>
  <c r="I365" i="22"/>
  <c r="J365" i="22"/>
  <c r="K365" i="22"/>
  <c r="L365" i="22"/>
  <c r="M365" i="22"/>
  <c r="N365" i="22"/>
  <c r="O365" i="22"/>
  <c r="P365" i="22"/>
  <c r="A366" i="22"/>
  <c r="B366" i="22"/>
  <c r="C366" i="22"/>
  <c r="D366" i="22"/>
  <c r="E366" i="22"/>
  <c r="F366" i="22"/>
  <c r="G366" i="22"/>
  <c r="H366" i="22"/>
  <c r="I366" i="22"/>
  <c r="J366" i="22"/>
  <c r="K366" i="22"/>
  <c r="L366" i="22"/>
  <c r="M366" i="22"/>
  <c r="N366" i="22"/>
  <c r="O366" i="22"/>
  <c r="P366" i="22"/>
  <c r="A367" i="22"/>
  <c r="B367" i="22"/>
  <c r="C367" i="22"/>
  <c r="D367" i="22"/>
  <c r="E367" i="22"/>
  <c r="F367" i="22"/>
  <c r="G367" i="22"/>
  <c r="H367" i="22"/>
  <c r="I367" i="22"/>
  <c r="J367" i="22"/>
  <c r="K367" i="22"/>
  <c r="L367" i="22"/>
  <c r="M367" i="22"/>
  <c r="N367" i="22"/>
  <c r="O367" i="22"/>
  <c r="P367" i="22"/>
  <c r="A368" i="22"/>
  <c r="B368" i="22"/>
  <c r="C368" i="22"/>
  <c r="D368" i="22"/>
  <c r="E368" i="22"/>
  <c r="F368" i="22"/>
  <c r="G368" i="22"/>
  <c r="H368" i="22"/>
  <c r="I368" i="22"/>
  <c r="J368" i="22"/>
  <c r="K368" i="22"/>
  <c r="L368" i="22"/>
  <c r="M368" i="22"/>
  <c r="N368" i="22"/>
  <c r="O368" i="22"/>
  <c r="P368" i="22"/>
  <c r="A369" i="22"/>
  <c r="B369" i="22"/>
  <c r="C369" i="22"/>
  <c r="D369" i="22"/>
  <c r="E369" i="22"/>
  <c r="F369" i="22"/>
  <c r="G369" i="22"/>
  <c r="H369" i="22"/>
  <c r="I369" i="22"/>
  <c r="J369" i="22"/>
  <c r="K369" i="22"/>
  <c r="L369" i="22"/>
  <c r="M369" i="22"/>
  <c r="N369" i="22"/>
  <c r="O369" i="22"/>
  <c r="P369" i="22"/>
  <c r="A370" i="22"/>
  <c r="B370" i="22"/>
  <c r="C370" i="22"/>
  <c r="D370" i="22"/>
  <c r="E370" i="22"/>
  <c r="F370" i="22"/>
  <c r="G370" i="22"/>
  <c r="H370" i="22"/>
  <c r="I370" i="22"/>
  <c r="J370" i="22"/>
  <c r="K370" i="22"/>
  <c r="L370" i="22"/>
  <c r="M370" i="22"/>
  <c r="N370" i="22"/>
  <c r="O370" i="22"/>
  <c r="P370" i="22"/>
  <c r="A371" i="22"/>
  <c r="B371" i="22"/>
  <c r="C371" i="22"/>
  <c r="D371" i="22"/>
  <c r="E371" i="22"/>
  <c r="F371" i="22"/>
  <c r="G371" i="22"/>
  <c r="H371" i="22"/>
  <c r="I371" i="22"/>
  <c r="J371" i="22"/>
  <c r="K371" i="22"/>
  <c r="L371" i="22"/>
  <c r="M371" i="22"/>
  <c r="N371" i="22"/>
  <c r="O371" i="22"/>
  <c r="P371" i="22"/>
  <c r="A372" i="22"/>
  <c r="B372" i="22"/>
  <c r="C372" i="22"/>
  <c r="D372" i="22"/>
  <c r="E372" i="22"/>
  <c r="F372" i="22"/>
  <c r="G372" i="22"/>
  <c r="H372" i="22"/>
  <c r="I372" i="22"/>
  <c r="J372" i="22"/>
  <c r="K372" i="22"/>
  <c r="L372" i="22"/>
  <c r="M372" i="22"/>
  <c r="N372" i="22"/>
  <c r="O372" i="22"/>
  <c r="P372" i="22"/>
  <c r="A373" i="22"/>
  <c r="B373" i="22"/>
  <c r="C373" i="22"/>
  <c r="D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A374" i="22"/>
  <c r="B374" i="22"/>
  <c r="C374" i="22"/>
  <c r="D374" i="22"/>
  <c r="E374" i="22"/>
  <c r="F374" i="22"/>
  <c r="G374" i="22"/>
  <c r="H374" i="22"/>
  <c r="I374" i="22"/>
  <c r="J374" i="22"/>
  <c r="K374" i="22"/>
  <c r="L374" i="22"/>
  <c r="M374" i="22"/>
  <c r="N374" i="22"/>
  <c r="O374" i="22"/>
  <c r="P374" i="22"/>
  <c r="A375" i="22"/>
  <c r="B375" i="22"/>
  <c r="C375" i="22"/>
  <c r="D375" i="22"/>
  <c r="E375" i="22"/>
  <c r="F375" i="22"/>
  <c r="G375" i="22"/>
  <c r="H375" i="22"/>
  <c r="I375" i="22"/>
  <c r="J375" i="22"/>
  <c r="K375" i="22"/>
  <c r="L375" i="22"/>
  <c r="M375" i="22"/>
  <c r="N375" i="22"/>
  <c r="O375" i="22"/>
  <c r="P375" i="22"/>
  <c r="A376" i="22"/>
  <c r="B376" i="22"/>
  <c r="C376" i="22"/>
  <c r="D376" i="22"/>
  <c r="E376" i="22"/>
  <c r="F376" i="22"/>
  <c r="G376" i="22"/>
  <c r="H376" i="22"/>
  <c r="I376" i="22"/>
  <c r="J376" i="22"/>
  <c r="K376" i="22"/>
  <c r="L376" i="22"/>
  <c r="M376" i="22"/>
  <c r="N376" i="22"/>
  <c r="O376" i="22"/>
  <c r="P376" i="22"/>
  <c r="A377" i="22"/>
  <c r="B377" i="22"/>
  <c r="C377" i="22"/>
  <c r="D377" i="22"/>
  <c r="E377" i="22"/>
  <c r="F377" i="22"/>
  <c r="G377" i="22"/>
  <c r="H377" i="22"/>
  <c r="I377" i="22"/>
  <c r="J377" i="22"/>
  <c r="K377" i="22"/>
  <c r="L377" i="22"/>
  <c r="M377" i="22"/>
  <c r="N377" i="22"/>
  <c r="O377" i="22"/>
  <c r="P377" i="22"/>
  <c r="A378" i="22"/>
  <c r="B378" i="22"/>
  <c r="C378" i="22"/>
  <c r="D378" i="22"/>
  <c r="E378" i="22"/>
  <c r="F378" i="22"/>
  <c r="G378" i="22"/>
  <c r="H378" i="22"/>
  <c r="I378" i="22"/>
  <c r="J378" i="22"/>
  <c r="K378" i="22"/>
  <c r="L378" i="22"/>
  <c r="M378" i="22"/>
  <c r="N378" i="22"/>
  <c r="O378" i="22"/>
  <c r="P378" i="22"/>
  <c r="A379" i="22"/>
  <c r="B379" i="22"/>
  <c r="C379" i="22"/>
  <c r="D379" i="22"/>
  <c r="E379" i="22"/>
  <c r="F379" i="22"/>
  <c r="G379" i="22"/>
  <c r="H379" i="22"/>
  <c r="I379" i="22"/>
  <c r="J379" i="22"/>
  <c r="K379" i="22"/>
  <c r="L379" i="22"/>
  <c r="M379" i="22"/>
  <c r="N379" i="22"/>
  <c r="O379" i="22"/>
  <c r="P379" i="22"/>
  <c r="A380" i="22"/>
  <c r="B380" i="22"/>
  <c r="C380" i="22"/>
  <c r="D380" i="22"/>
  <c r="E380" i="22"/>
  <c r="F380" i="22"/>
  <c r="G380" i="22"/>
  <c r="H380" i="22"/>
  <c r="I380" i="22"/>
  <c r="J380" i="22"/>
  <c r="K380" i="22"/>
  <c r="L380" i="22"/>
  <c r="M380" i="22"/>
  <c r="N380" i="22"/>
  <c r="O380" i="22"/>
  <c r="P380" i="22"/>
  <c r="A381" i="22"/>
  <c r="B381" i="22"/>
  <c r="C381" i="22"/>
  <c r="D381" i="22"/>
  <c r="E381" i="22"/>
  <c r="F381" i="22"/>
  <c r="G381" i="22"/>
  <c r="H381" i="22"/>
  <c r="I381" i="22"/>
  <c r="J381" i="22"/>
  <c r="K381" i="22"/>
  <c r="L381" i="22"/>
  <c r="M381" i="22"/>
  <c r="N381" i="22"/>
  <c r="O381" i="22"/>
  <c r="P381" i="22"/>
  <c r="A382" i="22"/>
  <c r="B382" i="22"/>
  <c r="C382" i="22"/>
  <c r="D382" i="22"/>
  <c r="E382" i="22"/>
  <c r="F382" i="22"/>
  <c r="G382" i="22"/>
  <c r="H382" i="22"/>
  <c r="I382" i="22"/>
  <c r="J382" i="22"/>
  <c r="K382" i="22"/>
  <c r="L382" i="22"/>
  <c r="M382" i="22"/>
  <c r="N382" i="22"/>
  <c r="O382" i="22"/>
  <c r="P382" i="22"/>
  <c r="A383" i="22"/>
  <c r="B383" i="22"/>
  <c r="C383" i="22"/>
  <c r="D383" i="22"/>
  <c r="E383" i="22"/>
  <c r="F383" i="22"/>
  <c r="G383" i="22"/>
  <c r="H383" i="22"/>
  <c r="I383" i="22"/>
  <c r="J383" i="22"/>
  <c r="K383" i="22"/>
  <c r="L383" i="22"/>
  <c r="M383" i="22"/>
  <c r="N383" i="22"/>
  <c r="O383" i="22"/>
  <c r="P383" i="22"/>
  <c r="A384" i="22"/>
  <c r="B384" i="22"/>
  <c r="C384" i="22"/>
  <c r="D384" i="22"/>
  <c r="E384" i="22"/>
  <c r="F384" i="22"/>
  <c r="G384" i="22"/>
  <c r="H384" i="22"/>
  <c r="I384" i="22"/>
  <c r="J384" i="22"/>
  <c r="K384" i="22"/>
  <c r="L384" i="22"/>
  <c r="M384" i="22"/>
  <c r="N384" i="22"/>
  <c r="O384" i="22"/>
  <c r="P384" i="22"/>
  <c r="A385" i="22"/>
  <c r="B385" i="22"/>
  <c r="C385" i="22"/>
  <c r="D385" i="22"/>
  <c r="E385" i="22"/>
  <c r="F385" i="22"/>
  <c r="G385" i="22"/>
  <c r="H385" i="22"/>
  <c r="I385" i="22"/>
  <c r="J385" i="22"/>
  <c r="K385" i="22"/>
  <c r="L385" i="22"/>
  <c r="M385" i="22"/>
  <c r="N385" i="22"/>
  <c r="O385" i="22"/>
  <c r="P385" i="22"/>
  <c r="A386" i="22"/>
  <c r="B386" i="22"/>
  <c r="C386" i="22"/>
  <c r="D386" i="22"/>
  <c r="E386" i="22"/>
  <c r="F386" i="22"/>
  <c r="G386" i="22"/>
  <c r="H386" i="22"/>
  <c r="I386" i="22"/>
  <c r="J386" i="22"/>
  <c r="K386" i="22"/>
  <c r="L386" i="22"/>
  <c r="M386" i="22"/>
  <c r="N386" i="22"/>
  <c r="O386" i="22"/>
  <c r="P386" i="22"/>
  <c r="A387" i="22"/>
  <c r="B387" i="22"/>
  <c r="C387" i="22"/>
  <c r="D387" i="22"/>
  <c r="E387" i="22"/>
  <c r="F387" i="22"/>
  <c r="G387" i="22"/>
  <c r="H387" i="22"/>
  <c r="I387" i="22"/>
  <c r="J387" i="22"/>
  <c r="K387" i="22"/>
  <c r="L387" i="22"/>
  <c r="M387" i="22"/>
  <c r="N387" i="22"/>
  <c r="O387" i="22"/>
  <c r="P387" i="22"/>
  <c r="A388" i="22"/>
  <c r="B388" i="22"/>
  <c r="C388" i="22"/>
  <c r="D388" i="22"/>
  <c r="E388" i="22"/>
  <c r="F388" i="22"/>
  <c r="G388" i="22"/>
  <c r="H388" i="22"/>
  <c r="I388" i="22"/>
  <c r="J388" i="22"/>
  <c r="K388" i="22"/>
  <c r="L388" i="22"/>
  <c r="M388" i="22"/>
  <c r="N388" i="22"/>
  <c r="O388" i="22"/>
  <c r="P388" i="22"/>
  <c r="A389" i="22"/>
  <c r="B389" i="22"/>
  <c r="C389" i="22"/>
  <c r="D389" i="22"/>
  <c r="E389" i="22"/>
  <c r="F389" i="22"/>
  <c r="G389" i="22"/>
  <c r="H389" i="22"/>
  <c r="I389" i="22"/>
  <c r="J389" i="22"/>
  <c r="K389" i="22"/>
  <c r="L389" i="22"/>
  <c r="M389" i="22"/>
  <c r="N389" i="22"/>
  <c r="O389" i="22"/>
  <c r="P389" i="22"/>
  <c r="A390" i="22"/>
  <c r="B390" i="22"/>
  <c r="C390" i="22"/>
  <c r="D390" i="22"/>
  <c r="E390" i="22"/>
  <c r="F390" i="22"/>
  <c r="G390" i="22"/>
  <c r="H390" i="22"/>
  <c r="I390" i="22"/>
  <c r="J390" i="22"/>
  <c r="K390" i="22"/>
  <c r="L390" i="22"/>
  <c r="M390" i="22"/>
  <c r="N390" i="22"/>
  <c r="O390" i="22"/>
  <c r="P390" i="22"/>
  <c r="A391" i="22"/>
  <c r="B391" i="22"/>
  <c r="C391" i="22"/>
  <c r="D391" i="22"/>
  <c r="E391" i="22"/>
  <c r="F391" i="22"/>
  <c r="G391" i="22"/>
  <c r="H391" i="22"/>
  <c r="I391" i="22"/>
  <c r="J391" i="22"/>
  <c r="K391" i="22"/>
  <c r="L391" i="22"/>
  <c r="M391" i="22"/>
  <c r="N391" i="22"/>
  <c r="O391" i="22"/>
  <c r="P391" i="22"/>
  <c r="A392" i="22"/>
  <c r="B392" i="22"/>
  <c r="C392" i="22"/>
  <c r="D392" i="22"/>
  <c r="E392" i="22"/>
  <c r="F392" i="22"/>
  <c r="G392" i="22"/>
  <c r="H392" i="22"/>
  <c r="I392" i="22"/>
  <c r="J392" i="22"/>
  <c r="K392" i="22"/>
  <c r="L392" i="22"/>
  <c r="M392" i="22"/>
  <c r="N392" i="22"/>
  <c r="O392" i="22"/>
  <c r="P392" i="22"/>
  <c r="A393" i="22"/>
  <c r="B393" i="22"/>
  <c r="C393" i="22"/>
  <c r="D393" i="22"/>
  <c r="E393" i="22"/>
  <c r="F393" i="22"/>
  <c r="G393" i="22"/>
  <c r="H393" i="22"/>
  <c r="I393" i="22"/>
  <c r="J393" i="22"/>
  <c r="K393" i="22"/>
  <c r="L393" i="22"/>
  <c r="M393" i="22"/>
  <c r="N393" i="22"/>
  <c r="O393" i="22"/>
  <c r="P393" i="22"/>
  <c r="A394" i="22"/>
  <c r="B394" i="22"/>
  <c r="C394" i="22"/>
  <c r="D394" i="22"/>
  <c r="E394" i="22"/>
  <c r="F394" i="22"/>
  <c r="G394" i="22"/>
  <c r="H394" i="22"/>
  <c r="I394" i="22"/>
  <c r="J394" i="22"/>
  <c r="K394" i="22"/>
  <c r="L394" i="22"/>
  <c r="M394" i="22"/>
  <c r="N394" i="22"/>
  <c r="O394" i="22"/>
  <c r="P394" i="22"/>
  <c r="A395" i="22"/>
  <c r="B395" i="22"/>
  <c r="C395" i="22"/>
  <c r="D395" i="22"/>
  <c r="E395" i="22"/>
  <c r="F395" i="22"/>
  <c r="G395" i="22"/>
  <c r="H395" i="22"/>
  <c r="I395" i="22"/>
  <c r="J395" i="22"/>
  <c r="K395" i="22"/>
  <c r="L395" i="22"/>
  <c r="M395" i="22"/>
  <c r="N395" i="22"/>
  <c r="O395" i="22"/>
  <c r="P395" i="22"/>
  <c r="A396" i="22"/>
  <c r="B396" i="22"/>
  <c r="C396" i="22"/>
  <c r="D396" i="22"/>
  <c r="E396" i="22"/>
  <c r="F396" i="22"/>
  <c r="G396" i="22"/>
  <c r="H396" i="22"/>
  <c r="I396" i="22"/>
  <c r="J396" i="22"/>
  <c r="K396" i="22"/>
  <c r="L396" i="22"/>
  <c r="M396" i="22"/>
  <c r="N396" i="22"/>
  <c r="O396" i="22"/>
  <c r="P396" i="22"/>
  <c r="A397" i="22"/>
  <c r="B397" i="22"/>
  <c r="C397" i="22"/>
  <c r="D397" i="22"/>
  <c r="E397" i="22"/>
  <c r="F397" i="22"/>
  <c r="G397" i="22"/>
  <c r="H397" i="22"/>
  <c r="I397" i="22"/>
  <c r="J397" i="22"/>
  <c r="K397" i="22"/>
  <c r="L397" i="22"/>
  <c r="M397" i="22"/>
  <c r="N397" i="22"/>
  <c r="O397" i="22"/>
  <c r="P397" i="22"/>
  <c r="A398" i="22"/>
  <c r="B398" i="22"/>
  <c r="C398" i="22"/>
  <c r="D398" i="22"/>
  <c r="E398" i="22"/>
  <c r="F398" i="22"/>
  <c r="G398" i="22"/>
  <c r="H398" i="22"/>
  <c r="I398" i="22"/>
  <c r="J398" i="22"/>
  <c r="K398" i="22"/>
  <c r="L398" i="22"/>
  <c r="M398" i="22"/>
  <c r="N398" i="22"/>
  <c r="O398" i="22"/>
  <c r="P398" i="22"/>
  <c r="A399" i="22"/>
  <c r="B399" i="22"/>
  <c r="C399" i="22"/>
  <c r="D399" i="22"/>
  <c r="E399" i="22"/>
  <c r="F399" i="22"/>
  <c r="G399" i="22"/>
  <c r="H399" i="22"/>
  <c r="I399" i="22"/>
  <c r="J399" i="22"/>
  <c r="K399" i="22"/>
  <c r="L399" i="22"/>
  <c r="M399" i="22"/>
  <c r="N399" i="22"/>
  <c r="O399" i="22"/>
  <c r="P399" i="22"/>
  <c r="A400" i="22"/>
  <c r="B400" i="22"/>
  <c r="C400" i="22"/>
  <c r="D400" i="22"/>
  <c r="E400" i="22"/>
  <c r="F400" i="22"/>
  <c r="G400" i="22"/>
  <c r="H400" i="22"/>
  <c r="I400" i="22"/>
  <c r="J400" i="22"/>
  <c r="K400" i="22"/>
  <c r="L400" i="22"/>
  <c r="M400" i="22"/>
  <c r="N400" i="22"/>
  <c r="O400" i="22"/>
  <c r="P400" i="22"/>
  <c r="A401" i="22"/>
  <c r="B401" i="22"/>
  <c r="C401" i="22"/>
  <c r="D401" i="22"/>
  <c r="E401" i="22"/>
  <c r="F401" i="22"/>
  <c r="G401" i="22"/>
  <c r="H401" i="22"/>
  <c r="I401" i="22"/>
  <c r="J401" i="22"/>
  <c r="K401" i="22"/>
  <c r="L401" i="22"/>
  <c r="M401" i="22"/>
  <c r="N401" i="22"/>
  <c r="O401" i="22"/>
  <c r="P401" i="22"/>
  <c r="A402" i="22"/>
  <c r="B402" i="22"/>
  <c r="C402" i="22"/>
  <c r="D402" i="22"/>
  <c r="E402" i="22"/>
  <c r="F402" i="22"/>
  <c r="G402" i="22"/>
  <c r="H402" i="22"/>
  <c r="I402" i="22"/>
  <c r="J402" i="22"/>
  <c r="K402" i="22"/>
  <c r="L402" i="22"/>
  <c r="M402" i="22"/>
  <c r="N402" i="22"/>
  <c r="O402" i="22"/>
  <c r="P402" i="22"/>
  <c r="A403" i="22"/>
  <c r="B403" i="22"/>
  <c r="C403" i="22"/>
  <c r="D403" i="22"/>
  <c r="E403" i="22"/>
  <c r="F403" i="22"/>
  <c r="G403" i="22"/>
  <c r="H403" i="22"/>
  <c r="I403" i="22"/>
  <c r="J403" i="22"/>
  <c r="K403" i="22"/>
  <c r="L403" i="22"/>
  <c r="M403" i="22"/>
  <c r="N403" i="22"/>
  <c r="O403" i="22"/>
  <c r="P403" i="22"/>
  <c r="A404" i="22"/>
  <c r="B404" i="22"/>
  <c r="C404" i="22"/>
  <c r="D404" i="22"/>
  <c r="E404" i="22"/>
  <c r="F404" i="22"/>
  <c r="G404" i="22"/>
  <c r="H404" i="22"/>
  <c r="I404" i="22"/>
  <c r="J404" i="22"/>
  <c r="K404" i="22"/>
  <c r="L404" i="22"/>
  <c r="M404" i="22"/>
  <c r="N404" i="22"/>
  <c r="O404" i="22"/>
  <c r="P404" i="22"/>
  <c r="A405" i="22"/>
  <c r="B405" i="22"/>
  <c r="C405" i="22"/>
  <c r="D405" i="22"/>
  <c r="E405" i="22"/>
  <c r="F405" i="22"/>
  <c r="G405" i="22"/>
  <c r="H405" i="22"/>
  <c r="I405" i="22"/>
  <c r="J405" i="22"/>
  <c r="K405" i="22"/>
  <c r="L405" i="22"/>
  <c r="M405" i="22"/>
  <c r="N405" i="22"/>
  <c r="O405" i="22"/>
  <c r="P405" i="22"/>
  <c r="A406" i="22"/>
  <c r="B406" i="22"/>
  <c r="C406" i="22"/>
  <c r="D406" i="22"/>
  <c r="E406" i="22"/>
  <c r="F406" i="22"/>
  <c r="G406" i="22"/>
  <c r="H406" i="22"/>
  <c r="I406" i="22"/>
  <c r="J406" i="22"/>
  <c r="K406" i="22"/>
  <c r="L406" i="22"/>
  <c r="M406" i="22"/>
  <c r="N406" i="22"/>
  <c r="O406" i="22"/>
  <c r="P406" i="22"/>
  <c r="A407" i="22"/>
  <c r="B407" i="22"/>
  <c r="C407" i="22"/>
  <c r="D407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A408" i="22"/>
  <c r="B408" i="22"/>
  <c r="C408" i="22"/>
  <c r="D408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A409" i="22"/>
  <c r="B409" i="22"/>
  <c r="C409" i="22"/>
  <c r="D409" i="22"/>
  <c r="E409" i="22"/>
  <c r="F409" i="22"/>
  <c r="G409" i="22"/>
  <c r="H409" i="22"/>
  <c r="I409" i="22"/>
  <c r="J409" i="22"/>
  <c r="K409" i="22"/>
  <c r="L409" i="22"/>
  <c r="M409" i="22"/>
  <c r="N409" i="22"/>
  <c r="O409" i="22"/>
  <c r="P409" i="22"/>
  <c r="A410" i="22"/>
  <c r="B410" i="22"/>
  <c r="C410" i="22"/>
  <c r="D410" i="22"/>
  <c r="E410" i="22"/>
  <c r="F410" i="22"/>
  <c r="G410" i="22"/>
  <c r="H410" i="22"/>
  <c r="I410" i="22"/>
  <c r="J410" i="22"/>
  <c r="K410" i="22"/>
  <c r="L410" i="22"/>
  <c r="M410" i="22"/>
  <c r="N410" i="22"/>
  <c r="O410" i="22"/>
  <c r="P410" i="22"/>
  <c r="A411" i="22"/>
  <c r="B411" i="22"/>
  <c r="C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A412" i="22"/>
  <c r="B412" i="22"/>
  <c r="C412" i="22"/>
  <c r="D412" i="22"/>
  <c r="E412" i="22"/>
  <c r="F412" i="22"/>
  <c r="G412" i="22"/>
  <c r="H412" i="22"/>
  <c r="I412" i="22"/>
  <c r="J412" i="22"/>
  <c r="K412" i="22"/>
  <c r="L412" i="22"/>
  <c r="M412" i="22"/>
  <c r="N412" i="22"/>
  <c r="O412" i="22"/>
  <c r="P412" i="22"/>
  <c r="A413" i="22"/>
  <c r="B413" i="22"/>
  <c r="C413" i="22"/>
  <c r="D413" i="22"/>
  <c r="E413" i="22"/>
  <c r="F413" i="22"/>
  <c r="G413" i="22"/>
  <c r="H413" i="22"/>
  <c r="I413" i="22"/>
  <c r="J413" i="22"/>
  <c r="K413" i="22"/>
  <c r="L413" i="22"/>
  <c r="M413" i="22"/>
  <c r="N413" i="22"/>
  <c r="O413" i="22"/>
  <c r="P413" i="22"/>
  <c r="A414" i="22"/>
  <c r="B414" i="22"/>
  <c r="C414" i="22"/>
  <c r="D414" i="22"/>
  <c r="E414" i="22"/>
  <c r="F414" i="22"/>
  <c r="G414" i="22"/>
  <c r="H414" i="22"/>
  <c r="I414" i="22"/>
  <c r="J414" i="22"/>
  <c r="K414" i="22"/>
  <c r="L414" i="22"/>
  <c r="M414" i="22"/>
  <c r="N414" i="22"/>
  <c r="O414" i="22"/>
  <c r="P414" i="22"/>
  <c r="A415" i="22"/>
  <c r="B415" i="22"/>
  <c r="C415" i="22"/>
  <c r="D415" i="22"/>
  <c r="E415" i="22"/>
  <c r="F415" i="22"/>
  <c r="G415" i="22"/>
  <c r="H415" i="22"/>
  <c r="I415" i="22"/>
  <c r="J415" i="22"/>
  <c r="K415" i="22"/>
  <c r="L415" i="22"/>
  <c r="M415" i="22"/>
  <c r="N415" i="22"/>
  <c r="O415" i="22"/>
  <c r="P415" i="22"/>
  <c r="A416" i="22"/>
  <c r="B416" i="22"/>
  <c r="C416" i="22"/>
  <c r="D416" i="22"/>
  <c r="E416" i="22"/>
  <c r="F416" i="22"/>
  <c r="G416" i="22"/>
  <c r="H416" i="22"/>
  <c r="I416" i="22"/>
  <c r="J416" i="22"/>
  <c r="K416" i="22"/>
  <c r="L416" i="22"/>
  <c r="M416" i="22"/>
  <c r="N416" i="22"/>
  <c r="O416" i="22"/>
  <c r="P416" i="22"/>
  <c r="A417" i="22"/>
  <c r="B417" i="22"/>
  <c r="C417" i="22"/>
  <c r="D417" i="22"/>
  <c r="E417" i="22"/>
  <c r="F417" i="22"/>
  <c r="G417" i="22"/>
  <c r="H417" i="22"/>
  <c r="I417" i="22"/>
  <c r="J417" i="22"/>
  <c r="K417" i="22"/>
  <c r="L417" i="22"/>
  <c r="M417" i="22"/>
  <c r="N417" i="22"/>
  <c r="O417" i="22"/>
  <c r="P417" i="22"/>
  <c r="A418" i="22"/>
  <c r="B418" i="22"/>
  <c r="C418" i="22"/>
  <c r="D418" i="22"/>
  <c r="E418" i="22"/>
  <c r="F418" i="22"/>
  <c r="G418" i="22"/>
  <c r="H418" i="22"/>
  <c r="I418" i="22"/>
  <c r="J418" i="22"/>
  <c r="K418" i="22"/>
  <c r="L418" i="22"/>
  <c r="M418" i="22"/>
  <c r="N418" i="22"/>
  <c r="O418" i="22"/>
  <c r="P418" i="22"/>
  <c r="A419" i="22"/>
  <c r="B419" i="22"/>
  <c r="C419" i="22"/>
  <c r="D419" i="22"/>
  <c r="E419" i="22"/>
  <c r="F419" i="22"/>
  <c r="G419" i="22"/>
  <c r="H419" i="22"/>
  <c r="I419" i="22"/>
  <c r="J419" i="22"/>
  <c r="K419" i="22"/>
  <c r="L419" i="22"/>
  <c r="M419" i="22"/>
  <c r="N419" i="22"/>
  <c r="O419" i="22"/>
  <c r="P419" i="22"/>
  <c r="A420" i="22"/>
  <c r="B420" i="22"/>
  <c r="C420" i="22"/>
  <c r="D420" i="22"/>
  <c r="E420" i="22"/>
  <c r="F420" i="22"/>
  <c r="G420" i="22"/>
  <c r="H420" i="22"/>
  <c r="I420" i="22"/>
  <c r="J420" i="22"/>
  <c r="K420" i="22"/>
  <c r="L420" i="22"/>
  <c r="M420" i="22"/>
  <c r="N420" i="22"/>
  <c r="O420" i="22"/>
  <c r="P420" i="22"/>
  <c r="A421" i="22"/>
  <c r="B421" i="22"/>
  <c r="C421" i="22"/>
  <c r="D421" i="22"/>
  <c r="E421" i="22"/>
  <c r="F421" i="22"/>
  <c r="G421" i="22"/>
  <c r="H421" i="22"/>
  <c r="I421" i="22"/>
  <c r="J421" i="22"/>
  <c r="K421" i="22"/>
  <c r="L421" i="22"/>
  <c r="M421" i="22"/>
  <c r="N421" i="22"/>
  <c r="O421" i="22"/>
  <c r="P421" i="22"/>
  <c r="A422" i="22"/>
  <c r="B422" i="22"/>
  <c r="C422" i="22"/>
  <c r="D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A423" i="22"/>
  <c r="B423" i="22"/>
  <c r="C423" i="22"/>
  <c r="D423" i="22"/>
  <c r="E423" i="22"/>
  <c r="F423" i="22"/>
  <c r="G423" i="22"/>
  <c r="H423" i="22"/>
  <c r="I423" i="22"/>
  <c r="J423" i="22"/>
  <c r="K423" i="22"/>
  <c r="L423" i="22"/>
  <c r="M423" i="22"/>
  <c r="N423" i="22"/>
  <c r="O423" i="22"/>
  <c r="P423" i="22"/>
  <c r="A424" i="22"/>
  <c r="B424" i="22"/>
  <c r="C424" i="22"/>
  <c r="D424" i="22"/>
  <c r="E424" i="22"/>
  <c r="F424" i="22"/>
  <c r="G424" i="22"/>
  <c r="H424" i="22"/>
  <c r="I424" i="22"/>
  <c r="J424" i="22"/>
  <c r="K424" i="22"/>
  <c r="L424" i="22"/>
  <c r="M424" i="22"/>
  <c r="N424" i="22"/>
  <c r="O424" i="22"/>
  <c r="P424" i="22"/>
  <c r="A425" i="22"/>
  <c r="B425" i="22"/>
  <c r="C425" i="22"/>
  <c r="D425" i="22"/>
  <c r="E425" i="22"/>
  <c r="F425" i="22"/>
  <c r="G425" i="22"/>
  <c r="H425" i="22"/>
  <c r="I425" i="22"/>
  <c r="J425" i="22"/>
  <c r="K425" i="22"/>
  <c r="L425" i="22"/>
  <c r="M425" i="22"/>
  <c r="N425" i="22"/>
  <c r="O425" i="22"/>
  <c r="P425" i="22"/>
  <c r="A426" i="22"/>
  <c r="B426" i="22"/>
  <c r="C426" i="22"/>
  <c r="D426" i="22"/>
  <c r="E426" i="22"/>
  <c r="F426" i="22"/>
  <c r="G426" i="22"/>
  <c r="H426" i="22"/>
  <c r="I426" i="22"/>
  <c r="J426" i="22"/>
  <c r="K426" i="22"/>
  <c r="L426" i="22"/>
  <c r="M426" i="22"/>
  <c r="N426" i="22"/>
  <c r="O426" i="22"/>
  <c r="P426" i="22"/>
  <c r="A427" i="22"/>
  <c r="B427" i="22"/>
  <c r="C427" i="22"/>
  <c r="D427" i="22"/>
  <c r="E427" i="22"/>
  <c r="F427" i="22"/>
  <c r="G427" i="22"/>
  <c r="H427" i="22"/>
  <c r="I427" i="22"/>
  <c r="J427" i="22"/>
  <c r="K427" i="22"/>
  <c r="L427" i="22"/>
  <c r="M427" i="22"/>
  <c r="N427" i="22"/>
  <c r="O427" i="22"/>
  <c r="P427" i="22"/>
  <c r="A428" i="22"/>
  <c r="B428" i="22"/>
  <c r="C428" i="22"/>
  <c r="D428" i="22"/>
  <c r="E428" i="22"/>
  <c r="F428" i="22"/>
  <c r="G428" i="22"/>
  <c r="H428" i="22"/>
  <c r="I428" i="22"/>
  <c r="J428" i="22"/>
  <c r="K428" i="22"/>
  <c r="L428" i="22"/>
  <c r="M428" i="22"/>
  <c r="N428" i="22"/>
  <c r="O428" i="22"/>
  <c r="P428" i="22"/>
  <c r="A429" i="22"/>
  <c r="B429" i="22"/>
  <c r="C429" i="22"/>
  <c r="D429" i="22"/>
  <c r="E429" i="22"/>
  <c r="F429" i="22"/>
  <c r="G429" i="22"/>
  <c r="H429" i="22"/>
  <c r="I429" i="22"/>
  <c r="J429" i="22"/>
  <c r="K429" i="22"/>
  <c r="L429" i="22"/>
  <c r="M429" i="22"/>
  <c r="N429" i="22"/>
  <c r="O429" i="22"/>
  <c r="P429" i="22"/>
  <c r="A430" i="22"/>
  <c r="B430" i="22"/>
  <c r="C430" i="22"/>
  <c r="D430" i="22"/>
  <c r="E430" i="22"/>
  <c r="F430" i="22"/>
  <c r="G430" i="22"/>
  <c r="H430" i="22"/>
  <c r="I430" i="22"/>
  <c r="J430" i="22"/>
  <c r="K430" i="22"/>
  <c r="L430" i="22"/>
  <c r="M430" i="22"/>
  <c r="N430" i="22"/>
  <c r="O430" i="22"/>
  <c r="P430" i="22"/>
  <c r="A431" i="22"/>
  <c r="B431" i="22"/>
  <c r="C431" i="22"/>
  <c r="D431" i="22"/>
  <c r="E431" i="22"/>
  <c r="F431" i="22"/>
  <c r="G431" i="22"/>
  <c r="H431" i="22"/>
  <c r="I431" i="22"/>
  <c r="J431" i="22"/>
  <c r="K431" i="22"/>
  <c r="L431" i="22"/>
  <c r="M431" i="22"/>
  <c r="N431" i="22"/>
  <c r="O431" i="22"/>
  <c r="P431" i="22"/>
  <c r="A432" i="22"/>
  <c r="B432" i="22"/>
  <c r="C432" i="22"/>
  <c r="D432" i="22"/>
  <c r="E432" i="22"/>
  <c r="F432" i="22"/>
  <c r="G432" i="22"/>
  <c r="H432" i="22"/>
  <c r="I432" i="22"/>
  <c r="J432" i="22"/>
  <c r="K432" i="22"/>
  <c r="L432" i="22"/>
  <c r="M432" i="22"/>
  <c r="N432" i="22"/>
  <c r="O432" i="22"/>
  <c r="P432" i="22"/>
  <c r="A433" i="22"/>
  <c r="B433" i="22"/>
  <c r="C433" i="22"/>
  <c r="D433" i="22"/>
  <c r="E433" i="22"/>
  <c r="F433" i="22"/>
  <c r="G433" i="22"/>
  <c r="H433" i="22"/>
  <c r="I433" i="22"/>
  <c r="J433" i="22"/>
  <c r="K433" i="22"/>
  <c r="L433" i="22"/>
  <c r="M433" i="22"/>
  <c r="N433" i="22"/>
  <c r="O433" i="22"/>
  <c r="P433" i="22"/>
  <c r="A434" i="22"/>
  <c r="B434" i="22"/>
  <c r="C434" i="22"/>
  <c r="D434" i="22"/>
  <c r="E434" i="22"/>
  <c r="F434" i="22"/>
  <c r="G434" i="22"/>
  <c r="H434" i="22"/>
  <c r="I434" i="22"/>
  <c r="J434" i="22"/>
  <c r="K434" i="22"/>
  <c r="L434" i="22"/>
  <c r="M434" i="22"/>
  <c r="N434" i="22"/>
  <c r="O434" i="22"/>
  <c r="P434" i="22"/>
  <c r="A435" i="22"/>
  <c r="B435" i="22"/>
  <c r="C435" i="22"/>
  <c r="D435" i="22"/>
  <c r="E435" i="22"/>
  <c r="F435" i="22"/>
  <c r="G435" i="22"/>
  <c r="H435" i="22"/>
  <c r="I435" i="22"/>
  <c r="J435" i="22"/>
  <c r="K435" i="22"/>
  <c r="L435" i="22"/>
  <c r="M435" i="22"/>
  <c r="N435" i="22"/>
  <c r="O435" i="22"/>
  <c r="P435" i="22"/>
  <c r="A436" i="22"/>
  <c r="B436" i="22"/>
  <c r="C436" i="22"/>
  <c r="D436" i="22"/>
  <c r="E436" i="22"/>
  <c r="F436" i="22"/>
  <c r="G436" i="22"/>
  <c r="H436" i="22"/>
  <c r="I436" i="22"/>
  <c r="J436" i="22"/>
  <c r="K436" i="22"/>
  <c r="L436" i="22"/>
  <c r="M436" i="22"/>
  <c r="N436" i="22"/>
  <c r="O436" i="22"/>
  <c r="P436" i="22"/>
  <c r="A437" i="22"/>
  <c r="B437" i="22"/>
  <c r="C437" i="22"/>
  <c r="D437" i="22"/>
  <c r="E437" i="22"/>
  <c r="F437" i="22"/>
  <c r="G437" i="22"/>
  <c r="H437" i="22"/>
  <c r="I437" i="22"/>
  <c r="J437" i="22"/>
  <c r="K437" i="22"/>
  <c r="L437" i="22"/>
  <c r="M437" i="22"/>
  <c r="N437" i="22"/>
  <c r="O437" i="22"/>
  <c r="P437" i="22"/>
  <c r="A438" i="22"/>
  <c r="B438" i="22"/>
  <c r="C438" i="22"/>
  <c r="D438" i="22"/>
  <c r="E438" i="22"/>
  <c r="F438" i="22"/>
  <c r="G438" i="22"/>
  <c r="H438" i="22"/>
  <c r="I438" i="22"/>
  <c r="J438" i="22"/>
  <c r="K438" i="22"/>
  <c r="L438" i="22"/>
  <c r="M438" i="22"/>
  <c r="N438" i="22"/>
  <c r="O438" i="22"/>
  <c r="P438" i="22"/>
  <c r="A439" i="22"/>
  <c r="B439" i="22"/>
  <c r="C439" i="22"/>
  <c r="D439" i="22"/>
  <c r="E439" i="22"/>
  <c r="F439" i="22"/>
  <c r="G439" i="22"/>
  <c r="H439" i="22"/>
  <c r="I439" i="22"/>
  <c r="J439" i="22"/>
  <c r="K439" i="22"/>
  <c r="L439" i="22"/>
  <c r="M439" i="22"/>
  <c r="N439" i="22"/>
  <c r="O439" i="22"/>
  <c r="P439" i="22"/>
  <c r="A440" i="22"/>
  <c r="B440" i="22"/>
  <c r="C440" i="22"/>
  <c r="D440" i="22"/>
  <c r="E440" i="22"/>
  <c r="F440" i="22"/>
  <c r="G440" i="22"/>
  <c r="H440" i="22"/>
  <c r="I440" i="22"/>
  <c r="J440" i="22"/>
  <c r="K440" i="22"/>
  <c r="L440" i="22"/>
  <c r="M440" i="22"/>
  <c r="N440" i="22"/>
  <c r="O440" i="22"/>
  <c r="P440" i="22"/>
  <c r="A441" i="22"/>
  <c r="B441" i="22"/>
  <c r="C441" i="22"/>
  <c r="D441" i="22"/>
  <c r="E441" i="22"/>
  <c r="F441" i="22"/>
  <c r="G441" i="22"/>
  <c r="H441" i="22"/>
  <c r="I441" i="22"/>
  <c r="J441" i="22"/>
  <c r="K441" i="22"/>
  <c r="L441" i="22"/>
  <c r="M441" i="22"/>
  <c r="N441" i="22"/>
  <c r="O441" i="22"/>
  <c r="P441" i="22"/>
  <c r="A442" i="22"/>
  <c r="B442" i="22"/>
  <c r="C442" i="22"/>
  <c r="D442" i="22"/>
  <c r="E442" i="22"/>
  <c r="F442" i="22"/>
  <c r="G442" i="22"/>
  <c r="H442" i="22"/>
  <c r="I442" i="22"/>
  <c r="J442" i="22"/>
  <c r="K442" i="22"/>
  <c r="L442" i="22"/>
  <c r="M442" i="22"/>
  <c r="N442" i="22"/>
  <c r="O442" i="22"/>
  <c r="P442" i="22"/>
  <c r="A443" i="22"/>
  <c r="B443" i="22"/>
  <c r="C443" i="22"/>
  <c r="D443" i="22"/>
  <c r="E443" i="22"/>
  <c r="F443" i="22"/>
  <c r="G443" i="22"/>
  <c r="H443" i="22"/>
  <c r="I443" i="22"/>
  <c r="J443" i="22"/>
  <c r="K443" i="22"/>
  <c r="L443" i="22"/>
  <c r="M443" i="22"/>
  <c r="N443" i="22"/>
  <c r="O443" i="22"/>
  <c r="P443" i="22"/>
  <c r="A444" i="22"/>
  <c r="B444" i="22"/>
  <c r="C444" i="22"/>
  <c r="D444" i="22"/>
  <c r="E444" i="22"/>
  <c r="F444" i="22"/>
  <c r="G444" i="22"/>
  <c r="H444" i="22"/>
  <c r="I444" i="22"/>
  <c r="J444" i="22"/>
  <c r="K444" i="22"/>
  <c r="L444" i="22"/>
  <c r="M444" i="22"/>
  <c r="N444" i="22"/>
  <c r="O444" i="22"/>
  <c r="P444" i="22"/>
  <c r="A445" i="22"/>
  <c r="B445" i="22"/>
  <c r="C445" i="22"/>
  <c r="D445" i="22"/>
  <c r="E445" i="22"/>
  <c r="F445" i="22"/>
  <c r="G445" i="22"/>
  <c r="H445" i="22"/>
  <c r="I445" i="22"/>
  <c r="J445" i="22"/>
  <c r="K445" i="22"/>
  <c r="L445" i="22"/>
  <c r="M445" i="22"/>
  <c r="N445" i="22"/>
  <c r="O445" i="22"/>
  <c r="P445" i="22"/>
  <c r="A446" i="22"/>
  <c r="B446" i="22"/>
  <c r="C446" i="22"/>
  <c r="D446" i="22"/>
  <c r="E446" i="22"/>
  <c r="F446" i="22"/>
  <c r="G446" i="22"/>
  <c r="H446" i="22"/>
  <c r="I446" i="22"/>
  <c r="J446" i="22"/>
  <c r="K446" i="22"/>
  <c r="L446" i="22"/>
  <c r="M446" i="22"/>
  <c r="N446" i="22"/>
  <c r="O446" i="22"/>
  <c r="P446" i="22"/>
  <c r="A447" i="22"/>
  <c r="B447" i="22"/>
  <c r="C447" i="22"/>
  <c r="D447" i="22"/>
  <c r="E447" i="22"/>
  <c r="F447" i="22"/>
  <c r="G447" i="22"/>
  <c r="H447" i="22"/>
  <c r="I447" i="22"/>
  <c r="J447" i="22"/>
  <c r="K447" i="22"/>
  <c r="L447" i="22"/>
  <c r="M447" i="22"/>
  <c r="N447" i="22"/>
  <c r="O447" i="22"/>
  <c r="P447" i="22"/>
  <c r="A448" i="22"/>
  <c r="B448" i="22"/>
  <c r="C448" i="22"/>
  <c r="D448" i="22"/>
  <c r="E448" i="22"/>
  <c r="F448" i="22"/>
  <c r="G448" i="22"/>
  <c r="H448" i="22"/>
  <c r="I448" i="22"/>
  <c r="J448" i="22"/>
  <c r="K448" i="22"/>
  <c r="L448" i="22"/>
  <c r="M448" i="22"/>
  <c r="N448" i="22"/>
  <c r="O448" i="22"/>
  <c r="P448" i="22"/>
  <c r="A449" i="22"/>
  <c r="B449" i="22"/>
  <c r="C449" i="22"/>
  <c r="D449" i="22"/>
  <c r="E449" i="22"/>
  <c r="F449" i="22"/>
  <c r="G449" i="22"/>
  <c r="H449" i="22"/>
  <c r="I449" i="22"/>
  <c r="J449" i="22"/>
  <c r="K449" i="22"/>
  <c r="L449" i="22"/>
  <c r="M449" i="22"/>
  <c r="N449" i="22"/>
  <c r="O449" i="22"/>
  <c r="P449" i="22"/>
  <c r="A450" i="22"/>
  <c r="B450" i="22"/>
  <c r="C450" i="22"/>
  <c r="D450" i="22"/>
  <c r="E450" i="22"/>
  <c r="F450" i="22"/>
  <c r="G450" i="22"/>
  <c r="H450" i="22"/>
  <c r="I450" i="22"/>
  <c r="J450" i="22"/>
  <c r="K450" i="22"/>
  <c r="L450" i="22"/>
  <c r="M450" i="22"/>
  <c r="N450" i="22"/>
  <c r="O450" i="22"/>
  <c r="P450" i="22"/>
  <c r="A451" i="22"/>
  <c r="B451" i="22"/>
  <c r="C451" i="22"/>
  <c r="D451" i="22"/>
  <c r="E451" i="22"/>
  <c r="F451" i="22"/>
  <c r="G451" i="22"/>
  <c r="H451" i="22"/>
  <c r="I451" i="22"/>
  <c r="J451" i="22"/>
  <c r="K451" i="22"/>
  <c r="L451" i="22"/>
  <c r="M451" i="22"/>
  <c r="N451" i="22"/>
  <c r="O451" i="22"/>
  <c r="P451" i="22"/>
  <c r="A452" i="22"/>
  <c r="B452" i="22"/>
  <c r="C452" i="22"/>
  <c r="D452" i="22"/>
  <c r="E452" i="22"/>
  <c r="F452" i="22"/>
  <c r="G452" i="22"/>
  <c r="H452" i="22"/>
  <c r="I452" i="22"/>
  <c r="J452" i="22"/>
  <c r="K452" i="22"/>
  <c r="L452" i="22"/>
  <c r="M452" i="22"/>
  <c r="N452" i="22"/>
  <c r="O452" i="22"/>
  <c r="P452" i="22"/>
  <c r="A453" i="22"/>
  <c r="B453" i="22"/>
  <c r="C453" i="22"/>
  <c r="D453" i="22"/>
  <c r="E453" i="22"/>
  <c r="F453" i="22"/>
  <c r="G453" i="22"/>
  <c r="H453" i="22"/>
  <c r="I453" i="22"/>
  <c r="J453" i="22"/>
  <c r="K453" i="22"/>
  <c r="L453" i="22"/>
  <c r="M453" i="22"/>
  <c r="N453" i="22"/>
  <c r="O453" i="22"/>
  <c r="P453" i="22"/>
  <c r="A454" i="22"/>
  <c r="B454" i="22"/>
  <c r="C454" i="22"/>
  <c r="D454" i="22"/>
  <c r="E454" i="22"/>
  <c r="F454" i="22"/>
  <c r="G454" i="22"/>
  <c r="H454" i="22"/>
  <c r="I454" i="22"/>
  <c r="J454" i="22"/>
  <c r="K454" i="22"/>
  <c r="L454" i="22"/>
  <c r="M454" i="22"/>
  <c r="N454" i="22"/>
  <c r="O454" i="22"/>
  <c r="P454" i="22"/>
  <c r="A455" i="22"/>
  <c r="B455" i="22"/>
  <c r="C455" i="22"/>
  <c r="D455" i="22"/>
  <c r="E455" i="22"/>
  <c r="F455" i="22"/>
  <c r="G455" i="22"/>
  <c r="H455" i="22"/>
  <c r="I455" i="22"/>
  <c r="J455" i="22"/>
  <c r="K455" i="22"/>
  <c r="L455" i="22"/>
  <c r="M455" i="22"/>
  <c r="N455" i="22"/>
  <c r="O455" i="22"/>
  <c r="P455" i="22"/>
  <c r="A456" i="22"/>
  <c r="B456" i="22"/>
  <c r="C456" i="22"/>
  <c r="D456" i="22"/>
  <c r="E456" i="22"/>
  <c r="F456" i="22"/>
  <c r="G456" i="22"/>
  <c r="H456" i="22"/>
  <c r="I456" i="22"/>
  <c r="J456" i="22"/>
  <c r="K456" i="22"/>
  <c r="L456" i="22"/>
  <c r="M456" i="22"/>
  <c r="N456" i="22"/>
  <c r="O456" i="22"/>
  <c r="P456" i="22"/>
  <c r="A457" i="22"/>
  <c r="B457" i="22"/>
  <c r="C457" i="22"/>
  <c r="D457" i="22"/>
  <c r="E457" i="22"/>
  <c r="F457" i="22"/>
  <c r="G457" i="22"/>
  <c r="H457" i="22"/>
  <c r="I457" i="22"/>
  <c r="J457" i="22"/>
  <c r="K457" i="22"/>
  <c r="L457" i="22"/>
  <c r="M457" i="22"/>
  <c r="N457" i="22"/>
  <c r="O457" i="22"/>
  <c r="P457" i="22"/>
  <c r="A458" i="22"/>
  <c r="B458" i="22"/>
  <c r="C458" i="22"/>
  <c r="D458" i="22"/>
  <c r="E458" i="22"/>
  <c r="F458" i="22"/>
  <c r="G458" i="22"/>
  <c r="H458" i="22"/>
  <c r="I458" i="22"/>
  <c r="J458" i="22"/>
  <c r="K458" i="22"/>
  <c r="L458" i="22"/>
  <c r="M458" i="22"/>
  <c r="N458" i="22"/>
  <c r="O458" i="22"/>
  <c r="P458" i="22"/>
  <c r="A459" i="22"/>
  <c r="B459" i="22"/>
  <c r="C459" i="22"/>
  <c r="D459" i="22"/>
  <c r="E459" i="22"/>
  <c r="F459" i="22"/>
  <c r="G459" i="22"/>
  <c r="H459" i="22"/>
  <c r="I459" i="22"/>
  <c r="J459" i="22"/>
  <c r="K459" i="22"/>
  <c r="L459" i="22"/>
  <c r="M459" i="22"/>
  <c r="N459" i="22"/>
  <c r="O459" i="22"/>
  <c r="P459" i="22"/>
  <c r="A460" i="22"/>
  <c r="B460" i="22"/>
  <c r="C460" i="22"/>
  <c r="D460" i="22"/>
  <c r="E460" i="22"/>
  <c r="F460" i="22"/>
  <c r="G460" i="22"/>
  <c r="H460" i="22"/>
  <c r="I460" i="22"/>
  <c r="J460" i="22"/>
  <c r="K460" i="22"/>
  <c r="L460" i="22"/>
  <c r="M460" i="22"/>
  <c r="N460" i="22"/>
  <c r="O460" i="22"/>
  <c r="P460" i="22"/>
  <c r="A461" i="22"/>
  <c r="B461" i="22"/>
  <c r="C461" i="22"/>
  <c r="D461" i="22"/>
  <c r="E461" i="22"/>
  <c r="F461" i="22"/>
  <c r="G461" i="22"/>
  <c r="H461" i="22"/>
  <c r="I461" i="22"/>
  <c r="J461" i="22"/>
  <c r="K461" i="22"/>
  <c r="L461" i="22"/>
  <c r="M461" i="22"/>
  <c r="N461" i="22"/>
  <c r="O461" i="22"/>
  <c r="P461" i="22"/>
  <c r="A462" i="22"/>
  <c r="B462" i="22"/>
  <c r="C462" i="22"/>
  <c r="D462" i="22"/>
  <c r="E462" i="22"/>
  <c r="F462" i="22"/>
  <c r="G462" i="22"/>
  <c r="H462" i="22"/>
  <c r="I462" i="22"/>
  <c r="J462" i="22"/>
  <c r="K462" i="22"/>
  <c r="L462" i="22"/>
  <c r="M462" i="22"/>
  <c r="N462" i="22"/>
  <c r="O462" i="22"/>
  <c r="P462" i="22"/>
  <c r="A463" i="22"/>
  <c r="B463" i="22"/>
  <c r="C463" i="22"/>
  <c r="D463" i="22"/>
  <c r="E463" i="22"/>
  <c r="F463" i="22"/>
  <c r="G463" i="22"/>
  <c r="H463" i="22"/>
  <c r="I463" i="22"/>
  <c r="J463" i="22"/>
  <c r="K463" i="22"/>
  <c r="L463" i="22"/>
  <c r="M463" i="22"/>
  <c r="N463" i="22"/>
  <c r="O463" i="22"/>
  <c r="P463" i="22"/>
  <c r="A464" i="22"/>
  <c r="B464" i="22"/>
  <c r="C464" i="22"/>
  <c r="D464" i="22"/>
  <c r="E464" i="22"/>
  <c r="F464" i="22"/>
  <c r="G464" i="22"/>
  <c r="H464" i="22"/>
  <c r="I464" i="22"/>
  <c r="J464" i="22"/>
  <c r="K464" i="22"/>
  <c r="L464" i="22"/>
  <c r="M464" i="22"/>
  <c r="N464" i="22"/>
  <c r="O464" i="22"/>
  <c r="P464" i="22"/>
  <c r="A465" i="22"/>
  <c r="B465" i="22"/>
  <c r="C465" i="22"/>
  <c r="D465" i="22"/>
  <c r="E465" i="22"/>
  <c r="F465" i="22"/>
  <c r="G465" i="22"/>
  <c r="H465" i="22"/>
  <c r="I465" i="22"/>
  <c r="J465" i="22"/>
  <c r="K465" i="22"/>
  <c r="L465" i="22"/>
  <c r="M465" i="22"/>
  <c r="N465" i="22"/>
  <c r="O465" i="22"/>
  <c r="P465" i="22"/>
  <c r="A466" i="22"/>
  <c r="B466" i="22"/>
  <c r="C466" i="22"/>
  <c r="D466" i="22"/>
  <c r="E466" i="22"/>
  <c r="F466" i="22"/>
  <c r="G466" i="22"/>
  <c r="H466" i="22"/>
  <c r="I466" i="22"/>
  <c r="J466" i="22"/>
  <c r="K466" i="22"/>
  <c r="L466" i="22"/>
  <c r="M466" i="22"/>
  <c r="N466" i="22"/>
  <c r="O466" i="22"/>
  <c r="P466" i="22"/>
  <c r="A467" i="22"/>
  <c r="B467" i="22"/>
  <c r="C467" i="22"/>
  <c r="D467" i="22"/>
  <c r="E467" i="22"/>
  <c r="F467" i="22"/>
  <c r="G467" i="22"/>
  <c r="H467" i="22"/>
  <c r="I467" i="22"/>
  <c r="J467" i="22"/>
  <c r="K467" i="22"/>
  <c r="L467" i="22"/>
  <c r="M467" i="22"/>
  <c r="N467" i="22"/>
  <c r="O467" i="22"/>
  <c r="P467" i="22"/>
  <c r="A468" i="22"/>
  <c r="B468" i="22"/>
  <c r="C468" i="22"/>
  <c r="D468" i="22"/>
  <c r="E468" i="22"/>
  <c r="F468" i="22"/>
  <c r="G468" i="22"/>
  <c r="H468" i="22"/>
  <c r="I468" i="22"/>
  <c r="J468" i="22"/>
  <c r="K468" i="22"/>
  <c r="L468" i="22"/>
  <c r="M468" i="22"/>
  <c r="N468" i="22"/>
  <c r="O468" i="22"/>
  <c r="P468" i="22"/>
  <c r="A469" i="22"/>
  <c r="B469" i="22"/>
  <c r="C469" i="22"/>
  <c r="D469" i="22"/>
  <c r="E469" i="22"/>
  <c r="F469" i="22"/>
  <c r="G469" i="22"/>
  <c r="H469" i="22"/>
  <c r="I469" i="22"/>
  <c r="J469" i="22"/>
  <c r="K469" i="22"/>
  <c r="L469" i="22"/>
  <c r="M469" i="22"/>
  <c r="N469" i="22"/>
  <c r="O469" i="22"/>
  <c r="P469" i="22"/>
  <c r="A470" i="22"/>
  <c r="B470" i="22"/>
  <c r="C470" i="22"/>
  <c r="D470" i="22"/>
  <c r="E470" i="22"/>
  <c r="F470" i="22"/>
  <c r="G470" i="22"/>
  <c r="H470" i="22"/>
  <c r="I470" i="22"/>
  <c r="J470" i="22"/>
  <c r="K470" i="22"/>
  <c r="L470" i="22"/>
  <c r="M470" i="22"/>
  <c r="N470" i="22"/>
  <c r="O470" i="22"/>
  <c r="P470" i="22"/>
  <c r="A471" i="22"/>
  <c r="B471" i="22"/>
  <c r="C471" i="22"/>
  <c r="D471" i="22"/>
  <c r="E471" i="22"/>
  <c r="F471" i="22"/>
  <c r="G471" i="22"/>
  <c r="H471" i="22"/>
  <c r="I471" i="22"/>
  <c r="J471" i="22"/>
  <c r="K471" i="22"/>
  <c r="L471" i="22"/>
  <c r="M471" i="22"/>
  <c r="N471" i="22"/>
  <c r="O471" i="22"/>
  <c r="P471" i="22"/>
  <c r="A472" i="22"/>
  <c r="B472" i="22"/>
  <c r="C472" i="22"/>
  <c r="D472" i="22"/>
  <c r="E472" i="22"/>
  <c r="F472" i="22"/>
  <c r="G472" i="22"/>
  <c r="H472" i="22"/>
  <c r="I472" i="22"/>
  <c r="J472" i="22"/>
  <c r="K472" i="22"/>
  <c r="L472" i="22"/>
  <c r="M472" i="22"/>
  <c r="N472" i="22"/>
  <c r="O472" i="22"/>
  <c r="P472" i="22"/>
  <c r="A473" i="22"/>
  <c r="B473" i="22"/>
  <c r="C473" i="22"/>
  <c r="D473" i="22"/>
  <c r="E473" i="22"/>
  <c r="F473" i="22"/>
  <c r="G473" i="22"/>
  <c r="H473" i="22"/>
  <c r="I473" i="22"/>
  <c r="J473" i="22"/>
  <c r="K473" i="22"/>
  <c r="L473" i="22"/>
  <c r="M473" i="22"/>
  <c r="N473" i="22"/>
  <c r="O473" i="22"/>
  <c r="P473" i="22"/>
  <c r="A474" i="22"/>
  <c r="B474" i="22"/>
  <c r="C474" i="22"/>
  <c r="D474" i="22"/>
  <c r="E474" i="22"/>
  <c r="F474" i="22"/>
  <c r="G474" i="22"/>
  <c r="H474" i="22"/>
  <c r="I474" i="22"/>
  <c r="J474" i="22"/>
  <c r="K474" i="22"/>
  <c r="L474" i="22"/>
  <c r="M474" i="22"/>
  <c r="N474" i="22"/>
  <c r="O474" i="22"/>
  <c r="P474" i="22"/>
  <c r="A475" i="22"/>
  <c r="B475" i="22"/>
  <c r="C475" i="22"/>
  <c r="D475" i="22"/>
  <c r="E475" i="22"/>
  <c r="F475" i="22"/>
  <c r="G475" i="22"/>
  <c r="H475" i="22"/>
  <c r="I475" i="22"/>
  <c r="J475" i="22"/>
  <c r="K475" i="22"/>
  <c r="L475" i="22"/>
  <c r="M475" i="22"/>
  <c r="N475" i="22"/>
  <c r="O475" i="22"/>
  <c r="P475" i="22"/>
  <c r="A476" i="22"/>
  <c r="B476" i="22"/>
  <c r="C476" i="22"/>
  <c r="D476" i="22"/>
  <c r="E476" i="22"/>
  <c r="F476" i="22"/>
  <c r="G476" i="22"/>
  <c r="H476" i="22"/>
  <c r="I476" i="22"/>
  <c r="J476" i="22"/>
  <c r="K476" i="22"/>
  <c r="L476" i="22"/>
  <c r="M476" i="22"/>
  <c r="N476" i="22"/>
  <c r="O476" i="22"/>
  <c r="P476" i="22"/>
  <c r="A477" i="22"/>
  <c r="B477" i="22"/>
  <c r="C477" i="22"/>
  <c r="D477" i="22"/>
  <c r="E477" i="22"/>
  <c r="F477" i="22"/>
  <c r="G477" i="22"/>
  <c r="H477" i="22"/>
  <c r="I477" i="22"/>
  <c r="J477" i="22"/>
  <c r="K477" i="22"/>
  <c r="L477" i="22"/>
  <c r="M477" i="22"/>
  <c r="N477" i="22"/>
  <c r="O477" i="22"/>
  <c r="P477" i="22"/>
  <c r="A478" i="22"/>
  <c r="B478" i="22"/>
  <c r="C478" i="22"/>
  <c r="D478" i="22"/>
  <c r="E478" i="22"/>
  <c r="F478" i="22"/>
  <c r="G478" i="22"/>
  <c r="H478" i="22"/>
  <c r="I478" i="22"/>
  <c r="J478" i="22"/>
  <c r="K478" i="22"/>
  <c r="L478" i="22"/>
  <c r="M478" i="22"/>
  <c r="N478" i="22"/>
  <c r="O478" i="22"/>
  <c r="P478" i="22"/>
  <c r="A479" i="22"/>
  <c r="B479" i="22"/>
  <c r="C479" i="22"/>
  <c r="D479" i="22"/>
  <c r="E479" i="22"/>
  <c r="F479" i="22"/>
  <c r="G479" i="22"/>
  <c r="H479" i="22"/>
  <c r="I479" i="22"/>
  <c r="J479" i="22"/>
  <c r="K479" i="22"/>
  <c r="L479" i="22"/>
  <c r="M479" i="22"/>
  <c r="N479" i="22"/>
  <c r="O479" i="22"/>
  <c r="P479" i="22"/>
  <c r="A480" i="22"/>
  <c r="B480" i="22"/>
  <c r="C480" i="22"/>
  <c r="D480" i="22"/>
  <c r="E480" i="22"/>
  <c r="F480" i="22"/>
  <c r="G480" i="22"/>
  <c r="H480" i="22"/>
  <c r="I480" i="22"/>
  <c r="J480" i="22"/>
  <c r="K480" i="22"/>
  <c r="L480" i="22"/>
  <c r="M480" i="22"/>
  <c r="N480" i="22"/>
  <c r="O480" i="22"/>
  <c r="P480" i="22"/>
  <c r="A481" i="22"/>
  <c r="B481" i="22"/>
  <c r="C481" i="22"/>
  <c r="D481" i="22"/>
  <c r="E481" i="22"/>
  <c r="F481" i="22"/>
  <c r="G481" i="22"/>
  <c r="H481" i="22"/>
  <c r="I481" i="22"/>
  <c r="J481" i="22"/>
  <c r="K481" i="22"/>
  <c r="L481" i="22"/>
  <c r="M481" i="22"/>
  <c r="N481" i="22"/>
  <c r="O481" i="22"/>
  <c r="P481" i="22"/>
  <c r="A482" i="22"/>
  <c r="B482" i="22"/>
  <c r="C482" i="22"/>
  <c r="D482" i="22"/>
  <c r="E482" i="22"/>
  <c r="F482" i="22"/>
  <c r="G482" i="22"/>
  <c r="H482" i="22"/>
  <c r="I482" i="22"/>
  <c r="J482" i="22"/>
  <c r="K482" i="22"/>
  <c r="L482" i="22"/>
  <c r="M482" i="22"/>
  <c r="N482" i="22"/>
  <c r="O482" i="22"/>
  <c r="P482" i="22"/>
  <c r="A483" i="22"/>
  <c r="B483" i="22"/>
  <c r="C483" i="22"/>
  <c r="D483" i="22"/>
  <c r="E483" i="22"/>
  <c r="F483" i="22"/>
  <c r="G483" i="22"/>
  <c r="H483" i="22"/>
  <c r="I483" i="22"/>
  <c r="J483" i="22"/>
  <c r="K483" i="22"/>
  <c r="L483" i="22"/>
  <c r="M483" i="22"/>
  <c r="N483" i="22"/>
  <c r="O483" i="22"/>
  <c r="P483" i="22"/>
  <c r="A484" i="22"/>
  <c r="B484" i="22"/>
  <c r="C484" i="22"/>
  <c r="D484" i="22"/>
  <c r="E484" i="22"/>
  <c r="F484" i="22"/>
  <c r="G484" i="22"/>
  <c r="H484" i="22"/>
  <c r="I484" i="22"/>
  <c r="J484" i="22"/>
  <c r="K484" i="22"/>
  <c r="L484" i="22"/>
  <c r="M484" i="22"/>
  <c r="N484" i="22"/>
  <c r="O484" i="22"/>
  <c r="P484" i="22"/>
  <c r="A485" i="22"/>
  <c r="B485" i="22"/>
  <c r="C485" i="22"/>
  <c r="D485" i="22"/>
  <c r="E485" i="22"/>
  <c r="F485" i="22"/>
  <c r="G485" i="22"/>
  <c r="H485" i="22"/>
  <c r="I485" i="22"/>
  <c r="J485" i="22"/>
  <c r="K485" i="22"/>
  <c r="L485" i="22"/>
  <c r="M485" i="22"/>
  <c r="N485" i="22"/>
  <c r="O485" i="22"/>
  <c r="P485" i="22"/>
  <c r="A486" i="22"/>
  <c r="B486" i="22"/>
  <c r="C486" i="22"/>
  <c r="D486" i="22"/>
  <c r="E486" i="22"/>
  <c r="F486" i="22"/>
  <c r="G486" i="22"/>
  <c r="H486" i="22"/>
  <c r="I486" i="22"/>
  <c r="J486" i="22"/>
  <c r="K486" i="22"/>
  <c r="L486" i="22"/>
  <c r="M486" i="22"/>
  <c r="N486" i="22"/>
  <c r="O486" i="22"/>
  <c r="P486" i="22"/>
  <c r="A487" i="22"/>
  <c r="B487" i="22"/>
  <c r="C487" i="22"/>
  <c r="D487" i="22"/>
  <c r="E487" i="22"/>
  <c r="F487" i="22"/>
  <c r="G487" i="22"/>
  <c r="H487" i="22"/>
  <c r="I487" i="22"/>
  <c r="J487" i="22"/>
  <c r="K487" i="22"/>
  <c r="L487" i="22"/>
  <c r="M487" i="22"/>
  <c r="N487" i="22"/>
  <c r="O487" i="22"/>
  <c r="P487" i="22"/>
  <c r="A488" i="22"/>
  <c r="B488" i="22"/>
  <c r="C488" i="22"/>
  <c r="D488" i="22"/>
  <c r="E488" i="22"/>
  <c r="F488" i="22"/>
  <c r="G488" i="22"/>
  <c r="H488" i="22"/>
  <c r="I488" i="22"/>
  <c r="J488" i="22"/>
  <c r="K488" i="22"/>
  <c r="L488" i="22"/>
  <c r="M488" i="22"/>
  <c r="N488" i="22"/>
  <c r="O488" i="22"/>
  <c r="P488" i="22"/>
  <c r="A489" i="22"/>
  <c r="B489" i="22"/>
  <c r="C489" i="22"/>
  <c r="D489" i="22"/>
  <c r="E489" i="22"/>
  <c r="F489" i="22"/>
  <c r="G489" i="22"/>
  <c r="H489" i="22"/>
  <c r="I489" i="22"/>
  <c r="J489" i="22"/>
  <c r="K489" i="22"/>
  <c r="L489" i="22"/>
  <c r="M489" i="22"/>
  <c r="N489" i="22"/>
  <c r="O489" i="22"/>
  <c r="P489" i="22"/>
  <c r="A490" i="22"/>
  <c r="B490" i="22"/>
  <c r="C490" i="22"/>
  <c r="D490" i="22"/>
  <c r="E490" i="22"/>
  <c r="F490" i="22"/>
  <c r="G490" i="22"/>
  <c r="H490" i="22"/>
  <c r="I490" i="22"/>
  <c r="J490" i="22"/>
  <c r="K490" i="22"/>
  <c r="L490" i="22"/>
  <c r="M490" i="22"/>
  <c r="N490" i="22"/>
  <c r="O490" i="22"/>
  <c r="P490" i="22"/>
  <c r="A491" i="22"/>
  <c r="B491" i="22"/>
  <c r="C491" i="22"/>
  <c r="D491" i="22"/>
  <c r="E491" i="22"/>
  <c r="F491" i="22"/>
  <c r="G491" i="22"/>
  <c r="H491" i="22"/>
  <c r="I491" i="22"/>
  <c r="J491" i="22"/>
  <c r="K491" i="22"/>
  <c r="L491" i="22"/>
  <c r="M491" i="22"/>
  <c r="N491" i="22"/>
  <c r="O491" i="22"/>
  <c r="P491" i="22"/>
  <c r="A492" i="22"/>
  <c r="B492" i="22"/>
  <c r="C492" i="22"/>
  <c r="D492" i="22"/>
  <c r="E492" i="22"/>
  <c r="F492" i="22"/>
  <c r="G492" i="22"/>
  <c r="H492" i="22"/>
  <c r="I492" i="22"/>
  <c r="J492" i="22"/>
  <c r="K492" i="22"/>
  <c r="L492" i="22"/>
  <c r="M492" i="22"/>
  <c r="N492" i="22"/>
  <c r="O492" i="22"/>
  <c r="P492" i="22"/>
  <c r="A493" i="22"/>
  <c r="B493" i="22"/>
  <c r="C493" i="22"/>
  <c r="D493" i="22"/>
  <c r="E493" i="22"/>
  <c r="F493" i="22"/>
  <c r="G493" i="22"/>
  <c r="H493" i="22"/>
  <c r="I493" i="22"/>
  <c r="J493" i="22"/>
  <c r="K493" i="22"/>
  <c r="L493" i="22"/>
  <c r="M493" i="22"/>
  <c r="N493" i="22"/>
  <c r="O493" i="22"/>
  <c r="P493" i="22"/>
  <c r="A494" i="22"/>
  <c r="B494" i="22"/>
  <c r="C494" i="22"/>
  <c r="D494" i="22"/>
  <c r="E494" i="22"/>
  <c r="F494" i="22"/>
  <c r="G494" i="22"/>
  <c r="H494" i="22"/>
  <c r="I494" i="22"/>
  <c r="J494" i="22"/>
  <c r="K494" i="22"/>
  <c r="L494" i="22"/>
  <c r="M494" i="22"/>
  <c r="N494" i="22"/>
  <c r="O494" i="22"/>
  <c r="P494" i="22"/>
  <c r="A495" i="22"/>
  <c r="B495" i="22"/>
  <c r="C495" i="22"/>
  <c r="D495" i="22"/>
  <c r="E495" i="22"/>
  <c r="F495" i="22"/>
  <c r="G495" i="22"/>
  <c r="H495" i="22"/>
  <c r="I495" i="22"/>
  <c r="J495" i="22"/>
  <c r="K495" i="22"/>
  <c r="L495" i="22"/>
  <c r="M495" i="22"/>
  <c r="N495" i="22"/>
  <c r="O495" i="22"/>
  <c r="P495" i="22"/>
  <c r="A496" i="22"/>
  <c r="B496" i="22"/>
  <c r="C496" i="22"/>
  <c r="D496" i="22"/>
  <c r="E496" i="22"/>
  <c r="F496" i="22"/>
  <c r="G496" i="22"/>
  <c r="H496" i="22"/>
  <c r="I496" i="22"/>
  <c r="J496" i="22"/>
  <c r="K496" i="22"/>
  <c r="L496" i="22"/>
  <c r="M496" i="22"/>
  <c r="N496" i="22"/>
  <c r="O496" i="22"/>
  <c r="P496" i="22"/>
  <c r="A497" i="22"/>
  <c r="B497" i="22"/>
  <c r="C497" i="22"/>
  <c r="D497" i="22"/>
  <c r="E497" i="22"/>
  <c r="F497" i="22"/>
  <c r="G497" i="22"/>
  <c r="H497" i="22"/>
  <c r="I497" i="22"/>
  <c r="J497" i="22"/>
  <c r="K497" i="22"/>
  <c r="L497" i="22"/>
  <c r="M497" i="22"/>
  <c r="N497" i="22"/>
  <c r="O497" i="22"/>
  <c r="P497" i="22"/>
  <c r="A498" i="22"/>
  <c r="B498" i="22"/>
  <c r="C498" i="22"/>
  <c r="D498" i="22"/>
  <c r="E498" i="22"/>
  <c r="F498" i="22"/>
  <c r="G498" i="22"/>
  <c r="H498" i="22"/>
  <c r="I498" i="22"/>
  <c r="J498" i="22"/>
  <c r="K498" i="22"/>
  <c r="L498" i="22"/>
  <c r="M498" i="22"/>
  <c r="N498" i="22"/>
  <c r="O498" i="22"/>
  <c r="P498" i="22"/>
  <c r="A499" i="22"/>
  <c r="B499" i="22"/>
  <c r="C499" i="22"/>
  <c r="D499" i="22"/>
  <c r="E499" i="22"/>
  <c r="F499" i="22"/>
  <c r="G499" i="22"/>
  <c r="H499" i="22"/>
  <c r="I499" i="22"/>
  <c r="J499" i="22"/>
  <c r="K499" i="22"/>
  <c r="L499" i="22"/>
  <c r="M499" i="22"/>
  <c r="N499" i="22"/>
  <c r="O499" i="22"/>
  <c r="P499" i="22"/>
  <c r="A500" i="22"/>
  <c r="B500" i="22"/>
  <c r="C500" i="22"/>
  <c r="D500" i="22"/>
  <c r="E500" i="22"/>
  <c r="F500" i="22"/>
  <c r="G500" i="22"/>
  <c r="H500" i="22"/>
  <c r="I500" i="22"/>
  <c r="J500" i="22"/>
  <c r="K500" i="22"/>
  <c r="L500" i="22"/>
  <c r="M500" i="22"/>
  <c r="N500" i="22"/>
  <c r="O500" i="22"/>
  <c r="P500" i="22"/>
  <c r="A501" i="22"/>
  <c r="B501" i="22"/>
  <c r="C501" i="22"/>
  <c r="D501" i="22"/>
  <c r="E501" i="22"/>
  <c r="F501" i="22"/>
  <c r="G501" i="22"/>
  <c r="H501" i="22"/>
  <c r="I501" i="22"/>
  <c r="J501" i="22"/>
  <c r="K501" i="22"/>
  <c r="L501" i="22"/>
  <c r="M501" i="22"/>
  <c r="N501" i="22"/>
  <c r="O501" i="22"/>
  <c r="P501" i="22"/>
  <c r="A502" i="22"/>
  <c r="B502" i="22"/>
  <c r="C502" i="22"/>
  <c r="D502" i="22"/>
  <c r="E502" i="22"/>
  <c r="F502" i="22"/>
  <c r="G502" i="22"/>
  <c r="H502" i="22"/>
  <c r="I502" i="22"/>
  <c r="J502" i="22"/>
  <c r="K502" i="22"/>
  <c r="L502" i="22"/>
  <c r="M502" i="22"/>
  <c r="N502" i="22"/>
  <c r="O502" i="22"/>
  <c r="P502" i="22"/>
  <c r="A503" i="22"/>
  <c r="B503" i="22"/>
  <c r="C503" i="22"/>
  <c r="D503" i="22"/>
  <c r="E503" i="22"/>
  <c r="F503" i="22"/>
  <c r="G503" i="22"/>
  <c r="H503" i="22"/>
  <c r="I503" i="22"/>
  <c r="J503" i="22"/>
  <c r="K503" i="22"/>
  <c r="L503" i="22"/>
  <c r="M503" i="22"/>
  <c r="N503" i="22"/>
  <c r="O503" i="22"/>
  <c r="P503" i="22"/>
  <c r="A504" i="22"/>
  <c r="B504" i="22"/>
  <c r="C504" i="22"/>
  <c r="D504" i="22"/>
  <c r="E504" i="22"/>
  <c r="F504" i="22"/>
  <c r="G504" i="22"/>
  <c r="H504" i="22"/>
  <c r="I504" i="22"/>
  <c r="J504" i="22"/>
  <c r="K504" i="22"/>
  <c r="L504" i="22"/>
  <c r="M504" i="22"/>
  <c r="N504" i="22"/>
  <c r="O504" i="22"/>
  <c r="P504" i="22"/>
  <c r="A505" i="22"/>
  <c r="B505" i="22"/>
  <c r="C505" i="22"/>
  <c r="D505" i="22"/>
  <c r="E505" i="22"/>
  <c r="F505" i="22"/>
  <c r="G505" i="22"/>
  <c r="H505" i="22"/>
  <c r="I505" i="22"/>
  <c r="J505" i="22"/>
  <c r="K505" i="22"/>
  <c r="L505" i="22"/>
  <c r="M505" i="22"/>
  <c r="N505" i="22"/>
  <c r="O505" i="22"/>
  <c r="P505" i="22"/>
  <c r="A506" i="22"/>
  <c r="B506" i="22"/>
  <c r="C506" i="22"/>
  <c r="D506" i="22"/>
  <c r="E506" i="22"/>
  <c r="F506" i="22"/>
  <c r="G506" i="22"/>
  <c r="H506" i="22"/>
  <c r="I506" i="22"/>
  <c r="J506" i="22"/>
  <c r="K506" i="22"/>
  <c r="L506" i="22"/>
  <c r="M506" i="22"/>
  <c r="N506" i="22"/>
  <c r="O506" i="22"/>
  <c r="P506" i="22"/>
  <c r="A507" i="22"/>
  <c r="B507" i="22"/>
  <c r="C507" i="22"/>
  <c r="D507" i="22"/>
  <c r="E507" i="22"/>
  <c r="F507" i="22"/>
  <c r="G507" i="22"/>
  <c r="H507" i="22"/>
  <c r="I507" i="22"/>
  <c r="J507" i="22"/>
  <c r="K507" i="22"/>
  <c r="L507" i="22"/>
  <c r="M507" i="22"/>
  <c r="N507" i="22"/>
  <c r="O507" i="22"/>
  <c r="P507" i="22"/>
  <c r="A508" i="22"/>
  <c r="B508" i="22"/>
  <c r="C508" i="22"/>
  <c r="D508" i="22"/>
  <c r="E508" i="22"/>
  <c r="F508" i="22"/>
  <c r="G508" i="22"/>
  <c r="H508" i="22"/>
  <c r="I508" i="22"/>
  <c r="J508" i="22"/>
  <c r="K508" i="22"/>
  <c r="L508" i="22"/>
  <c r="M508" i="22"/>
  <c r="N508" i="22"/>
  <c r="O508" i="22"/>
  <c r="P508" i="22"/>
  <c r="A509" i="22"/>
  <c r="B509" i="22"/>
  <c r="C509" i="22"/>
  <c r="D509" i="22"/>
  <c r="E509" i="22"/>
  <c r="F509" i="22"/>
  <c r="G509" i="22"/>
  <c r="H509" i="22"/>
  <c r="I509" i="22"/>
  <c r="J509" i="22"/>
  <c r="K509" i="22"/>
  <c r="L509" i="22"/>
  <c r="M509" i="22"/>
  <c r="N509" i="22"/>
  <c r="O509" i="22"/>
  <c r="P509" i="22"/>
  <c r="A510" i="22"/>
  <c r="B510" i="22"/>
  <c r="C510" i="22"/>
  <c r="D510" i="22"/>
  <c r="E510" i="22"/>
  <c r="F510" i="22"/>
  <c r="G510" i="22"/>
  <c r="H510" i="22"/>
  <c r="I510" i="22"/>
  <c r="J510" i="22"/>
  <c r="K510" i="22"/>
  <c r="L510" i="22"/>
  <c r="M510" i="22"/>
  <c r="N510" i="22"/>
  <c r="O510" i="22"/>
  <c r="P510" i="22"/>
  <c r="A511" i="22"/>
  <c r="B511" i="22"/>
  <c r="C511" i="22"/>
  <c r="D511" i="22"/>
  <c r="E511" i="22"/>
  <c r="F511" i="22"/>
  <c r="G511" i="22"/>
  <c r="H511" i="22"/>
  <c r="I511" i="22"/>
  <c r="J511" i="22"/>
  <c r="K511" i="22"/>
  <c r="L511" i="22"/>
  <c r="M511" i="22"/>
  <c r="N511" i="22"/>
  <c r="O511" i="22"/>
  <c r="P511" i="22"/>
  <c r="A512" i="22"/>
  <c r="B512" i="22"/>
  <c r="C512" i="22"/>
  <c r="D512" i="22"/>
  <c r="E512" i="22"/>
  <c r="F512" i="22"/>
  <c r="G512" i="22"/>
  <c r="H512" i="22"/>
  <c r="I512" i="22"/>
  <c r="J512" i="22"/>
  <c r="K512" i="22"/>
  <c r="L512" i="22"/>
  <c r="M512" i="22"/>
  <c r="N512" i="22"/>
  <c r="O512" i="22"/>
  <c r="P512" i="22"/>
  <c r="A513" i="22"/>
  <c r="B513" i="22"/>
  <c r="C513" i="22"/>
  <c r="D513" i="22"/>
  <c r="E513" i="22"/>
  <c r="F513" i="22"/>
  <c r="G513" i="22"/>
  <c r="H513" i="22"/>
  <c r="I513" i="22"/>
  <c r="J513" i="22"/>
  <c r="K513" i="22"/>
  <c r="L513" i="22"/>
  <c r="M513" i="22"/>
  <c r="N513" i="22"/>
  <c r="O513" i="22"/>
  <c r="P513" i="22"/>
  <c r="A514" i="22"/>
  <c r="B514" i="22"/>
  <c r="C514" i="22"/>
  <c r="D514" i="22"/>
  <c r="E514" i="22"/>
  <c r="F514" i="22"/>
  <c r="G514" i="22"/>
  <c r="H514" i="22"/>
  <c r="I514" i="22"/>
  <c r="J514" i="22"/>
  <c r="K514" i="22"/>
  <c r="L514" i="22"/>
  <c r="M514" i="22"/>
  <c r="N514" i="22"/>
  <c r="O514" i="22"/>
  <c r="P514" i="22"/>
  <c r="A515" i="22"/>
  <c r="B515" i="22"/>
  <c r="C515" i="22"/>
  <c r="D515" i="22"/>
  <c r="E515" i="22"/>
  <c r="F515" i="22"/>
  <c r="G515" i="22"/>
  <c r="H515" i="22"/>
  <c r="I515" i="22"/>
  <c r="J515" i="22"/>
  <c r="K515" i="22"/>
  <c r="L515" i="22"/>
  <c r="M515" i="22"/>
  <c r="N515" i="22"/>
  <c r="O515" i="22"/>
  <c r="P515" i="22"/>
  <c r="A516" i="22"/>
  <c r="B516" i="22"/>
  <c r="C516" i="22"/>
  <c r="D516" i="22"/>
  <c r="E516" i="22"/>
  <c r="F516" i="22"/>
  <c r="G516" i="22"/>
  <c r="H516" i="22"/>
  <c r="I516" i="22"/>
  <c r="J516" i="22"/>
  <c r="K516" i="22"/>
  <c r="L516" i="22"/>
  <c r="M516" i="22"/>
  <c r="N516" i="22"/>
  <c r="O516" i="22"/>
  <c r="P516" i="22"/>
  <c r="A517" i="22"/>
  <c r="B517" i="22"/>
  <c r="C517" i="22"/>
  <c r="D517" i="22"/>
  <c r="E517" i="22"/>
  <c r="F517" i="22"/>
  <c r="G517" i="22"/>
  <c r="H517" i="22"/>
  <c r="I517" i="22"/>
  <c r="J517" i="22"/>
  <c r="K517" i="22"/>
  <c r="L517" i="22"/>
  <c r="M517" i="22"/>
  <c r="N517" i="22"/>
  <c r="O517" i="22"/>
  <c r="P517" i="22"/>
  <c r="A518" i="22"/>
  <c r="B518" i="22"/>
  <c r="C518" i="22"/>
  <c r="D518" i="22"/>
  <c r="E518" i="22"/>
  <c r="F518" i="22"/>
  <c r="G518" i="22"/>
  <c r="H518" i="22"/>
  <c r="I518" i="22"/>
  <c r="J518" i="22"/>
  <c r="K518" i="22"/>
  <c r="L518" i="22"/>
  <c r="M518" i="22"/>
  <c r="N518" i="22"/>
  <c r="O518" i="22"/>
  <c r="P518" i="22"/>
  <c r="A519" i="22"/>
  <c r="B519" i="22"/>
  <c r="C519" i="22"/>
  <c r="D519" i="22"/>
  <c r="E519" i="22"/>
  <c r="F519" i="22"/>
  <c r="G519" i="22"/>
  <c r="H519" i="22"/>
  <c r="I519" i="22"/>
  <c r="J519" i="22"/>
  <c r="K519" i="22"/>
  <c r="L519" i="22"/>
  <c r="M519" i="22"/>
  <c r="N519" i="22"/>
  <c r="O519" i="22"/>
  <c r="P519" i="22"/>
  <c r="A520" i="22"/>
  <c r="B520" i="22"/>
  <c r="C520" i="22"/>
  <c r="D520" i="22"/>
  <c r="E520" i="22"/>
  <c r="F520" i="22"/>
  <c r="G520" i="22"/>
  <c r="H520" i="22"/>
  <c r="I520" i="22"/>
  <c r="J520" i="22"/>
  <c r="K520" i="22"/>
  <c r="L520" i="22"/>
  <c r="M520" i="22"/>
  <c r="N520" i="22"/>
  <c r="O520" i="22"/>
  <c r="P520" i="22"/>
  <c r="A521" i="22"/>
  <c r="B521" i="22"/>
  <c r="C521" i="22"/>
  <c r="D521" i="22"/>
  <c r="E521" i="22"/>
  <c r="F521" i="22"/>
  <c r="G521" i="22"/>
  <c r="H521" i="22"/>
  <c r="I521" i="22"/>
  <c r="J521" i="22"/>
  <c r="K521" i="22"/>
  <c r="L521" i="22"/>
  <c r="M521" i="22"/>
  <c r="N521" i="22"/>
  <c r="O521" i="22"/>
  <c r="P521" i="22"/>
  <c r="A522" i="22"/>
  <c r="B522" i="22"/>
  <c r="C522" i="22"/>
  <c r="D522" i="22"/>
  <c r="E522" i="22"/>
  <c r="F522" i="22"/>
  <c r="G522" i="22"/>
  <c r="H522" i="22"/>
  <c r="I522" i="22"/>
  <c r="J522" i="22"/>
  <c r="K522" i="22"/>
  <c r="L522" i="22"/>
  <c r="M522" i="22"/>
  <c r="N522" i="22"/>
  <c r="O522" i="22"/>
  <c r="P522" i="22"/>
  <c r="A523" i="22"/>
  <c r="B523" i="22"/>
  <c r="C523" i="22"/>
  <c r="D523" i="22"/>
  <c r="E523" i="22"/>
  <c r="F523" i="22"/>
  <c r="G523" i="22"/>
  <c r="H523" i="22"/>
  <c r="I523" i="22"/>
  <c r="J523" i="22"/>
  <c r="K523" i="22"/>
  <c r="L523" i="22"/>
  <c r="M523" i="22"/>
  <c r="N523" i="22"/>
  <c r="O523" i="22"/>
  <c r="P523" i="22"/>
  <c r="A524" i="22"/>
  <c r="B524" i="22"/>
  <c r="C524" i="22"/>
  <c r="D524" i="22"/>
  <c r="E524" i="22"/>
  <c r="F524" i="22"/>
  <c r="G524" i="22"/>
  <c r="H524" i="22"/>
  <c r="I524" i="22"/>
  <c r="J524" i="22"/>
  <c r="K524" i="22"/>
  <c r="L524" i="22"/>
  <c r="M524" i="22"/>
  <c r="N524" i="22"/>
  <c r="O524" i="22"/>
  <c r="P524" i="22"/>
  <c r="A525" i="22"/>
  <c r="B525" i="22"/>
  <c r="C525" i="22"/>
  <c r="D525" i="22"/>
  <c r="E525" i="22"/>
  <c r="F525" i="22"/>
  <c r="G525" i="22"/>
  <c r="H525" i="22"/>
  <c r="I525" i="22"/>
  <c r="J525" i="22"/>
  <c r="K525" i="22"/>
  <c r="L525" i="22"/>
  <c r="M525" i="22"/>
  <c r="N525" i="22"/>
  <c r="O525" i="22"/>
  <c r="P525" i="22"/>
  <c r="A526" i="22"/>
  <c r="B526" i="22"/>
  <c r="C526" i="22"/>
  <c r="D526" i="22"/>
  <c r="E526" i="22"/>
  <c r="F526" i="22"/>
  <c r="G526" i="22"/>
  <c r="H526" i="22"/>
  <c r="I526" i="22"/>
  <c r="J526" i="22"/>
  <c r="K526" i="22"/>
  <c r="L526" i="22"/>
  <c r="M526" i="22"/>
  <c r="N526" i="22"/>
  <c r="O526" i="22"/>
  <c r="P526" i="22"/>
  <c r="A527" i="22"/>
  <c r="B527" i="22"/>
  <c r="C527" i="22"/>
  <c r="D527" i="22"/>
  <c r="E527" i="22"/>
  <c r="F527" i="22"/>
  <c r="G527" i="22"/>
  <c r="H527" i="22"/>
  <c r="I527" i="22"/>
  <c r="J527" i="22"/>
  <c r="K527" i="22"/>
  <c r="L527" i="22"/>
  <c r="M527" i="22"/>
  <c r="N527" i="22"/>
  <c r="O527" i="22"/>
  <c r="P527" i="22"/>
  <c r="A528" i="22"/>
  <c r="B528" i="22"/>
  <c r="C528" i="22"/>
  <c r="D528" i="22"/>
  <c r="E528" i="22"/>
  <c r="F528" i="22"/>
  <c r="G528" i="22"/>
  <c r="H528" i="22"/>
  <c r="I528" i="22"/>
  <c r="J528" i="22"/>
  <c r="K528" i="22"/>
  <c r="L528" i="22"/>
  <c r="M528" i="22"/>
  <c r="N528" i="22"/>
  <c r="O528" i="22"/>
  <c r="P528" i="22"/>
  <c r="A529" i="22"/>
  <c r="B529" i="22"/>
  <c r="C529" i="22"/>
  <c r="D529" i="22"/>
  <c r="E529" i="22"/>
  <c r="F529" i="22"/>
  <c r="G529" i="22"/>
  <c r="H529" i="22"/>
  <c r="I529" i="22"/>
  <c r="J529" i="22"/>
  <c r="K529" i="22"/>
  <c r="L529" i="22"/>
  <c r="M529" i="22"/>
  <c r="N529" i="22"/>
  <c r="O529" i="22"/>
  <c r="P529" i="22"/>
  <c r="A530" i="22"/>
  <c r="B530" i="22"/>
  <c r="C530" i="22"/>
  <c r="D530" i="22"/>
  <c r="E530" i="22"/>
  <c r="F530" i="22"/>
  <c r="G530" i="22"/>
  <c r="H530" i="22"/>
  <c r="I530" i="22"/>
  <c r="J530" i="22"/>
  <c r="K530" i="22"/>
  <c r="L530" i="22"/>
  <c r="M530" i="22"/>
  <c r="N530" i="22"/>
  <c r="O530" i="22"/>
  <c r="P530" i="22"/>
  <c r="A531" i="22"/>
  <c r="B531" i="22"/>
  <c r="C531" i="22"/>
  <c r="D531" i="22"/>
  <c r="E531" i="22"/>
  <c r="F531" i="22"/>
  <c r="G531" i="22"/>
  <c r="H531" i="22"/>
  <c r="I531" i="22"/>
  <c r="J531" i="22"/>
  <c r="K531" i="22"/>
  <c r="L531" i="22"/>
  <c r="M531" i="22"/>
  <c r="N531" i="22"/>
  <c r="O531" i="22"/>
  <c r="P531" i="22"/>
  <c r="A532" i="22"/>
  <c r="B532" i="22"/>
  <c r="C532" i="22"/>
  <c r="D532" i="22"/>
  <c r="E532" i="22"/>
  <c r="F532" i="22"/>
  <c r="G532" i="22"/>
  <c r="H532" i="22"/>
  <c r="I532" i="22"/>
  <c r="J532" i="22"/>
  <c r="K532" i="22"/>
  <c r="L532" i="22"/>
  <c r="M532" i="22"/>
  <c r="N532" i="22"/>
  <c r="O532" i="22"/>
  <c r="P532" i="22"/>
  <c r="A533" i="22"/>
  <c r="B533" i="22"/>
  <c r="C533" i="22"/>
  <c r="D533" i="22"/>
  <c r="E533" i="22"/>
  <c r="F533" i="22"/>
  <c r="G533" i="22"/>
  <c r="H533" i="22"/>
  <c r="I533" i="22"/>
  <c r="J533" i="22"/>
  <c r="K533" i="22"/>
  <c r="L533" i="22"/>
  <c r="M533" i="22"/>
  <c r="N533" i="22"/>
  <c r="O533" i="22"/>
  <c r="P533" i="22"/>
  <c r="A534" i="22"/>
  <c r="B534" i="22"/>
  <c r="C534" i="22"/>
  <c r="D534" i="22"/>
  <c r="E534" i="22"/>
  <c r="F534" i="22"/>
  <c r="G534" i="22"/>
  <c r="H534" i="22"/>
  <c r="I534" i="22"/>
  <c r="J534" i="22"/>
  <c r="K534" i="22"/>
  <c r="L534" i="22"/>
  <c r="M534" i="22"/>
  <c r="N534" i="22"/>
  <c r="O534" i="22"/>
  <c r="P534" i="22"/>
  <c r="A535" i="22"/>
  <c r="B535" i="22"/>
  <c r="C535" i="22"/>
  <c r="D535" i="22"/>
  <c r="E535" i="22"/>
  <c r="F535" i="22"/>
  <c r="G535" i="22"/>
  <c r="H535" i="22"/>
  <c r="I535" i="22"/>
  <c r="J535" i="22"/>
  <c r="K535" i="22"/>
  <c r="L535" i="22"/>
  <c r="M535" i="22"/>
  <c r="N535" i="22"/>
  <c r="O535" i="22"/>
  <c r="P535" i="22"/>
  <c r="A536" i="22"/>
  <c r="B536" i="22"/>
  <c r="C536" i="22"/>
  <c r="D536" i="22"/>
  <c r="E536" i="22"/>
  <c r="F536" i="22"/>
  <c r="G536" i="22"/>
  <c r="H536" i="22"/>
  <c r="I536" i="22"/>
  <c r="J536" i="22"/>
  <c r="K536" i="22"/>
  <c r="L536" i="22"/>
  <c r="M536" i="22"/>
  <c r="N536" i="22"/>
  <c r="O536" i="22"/>
  <c r="P536" i="22"/>
  <c r="A537" i="22"/>
  <c r="B537" i="22"/>
  <c r="C537" i="22"/>
  <c r="D537" i="22"/>
  <c r="E537" i="22"/>
  <c r="F537" i="22"/>
  <c r="G537" i="22"/>
  <c r="H537" i="22"/>
  <c r="I537" i="22"/>
  <c r="J537" i="22"/>
  <c r="K537" i="22"/>
  <c r="L537" i="22"/>
  <c r="M537" i="22"/>
  <c r="N537" i="22"/>
  <c r="O537" i="22"/>
  <c r="P537" i="22"/>
  <c r="A538" i="22"/>
  <c r="B538" i="22"/>
  <c r="C538" i="22"/>
  <c r="D538" i="22"/>
  <c r="E538" i="22"/>
  <c r="F538" i="22"/>
  <c r="G538" i="22"/>
  <c r="H538" i="22"/>
  <c r="I538" i="22"/>
  <c r="J538" i="22"/>
  <c r="K538" i="22"/>
  <c r="L538" i="22"/>
  <c r="M538" i="22"/>
  <c r="N538" i="22"/>
  <c r="O538" i="22"/>
  <c r="P538" i="22"/>
  <c r="A539" i="22"/>
  <c r="B539" i="22"/>
  <c r="C539" i="22"/>
  <c r="D539" i="22"/>
  <c r="E539" i="22"/>
  <c r="F539" i="22"/>
  <c r="G539" i="22"/>
  <c r="H539" i="22"/>
  <c r="I539" i="22"/>
  <c r="J539" i="22"/>
  <c r="K539" i="22"/>
  <c r="L539" i="22"/>
  <c r="M539" i="22"/>
  <c r="N539" i="22"/>
  <c r="O539" i="22"/>
  <c r="P539" i="22"/>
  <c r="A540" i="22"/>
  <c r="B540" i="22"/>
  <c r="C540" i="22"/>
  <c r="D540" i="22"/>
  <c r="E540" i="22"/>
  <c r="F540" i="22"/>
  <c r="G540" i="22"/>
  <c r="H540" i="22"/>
  <c r="I540" i="22"/>
  <c r="J540" i="22"/>
  <c r="K540" i="22"/>
  <c r="L540" i="22"/>
  <c r="M540" i="22"/>
  <c r="N540" i="22"/>
  <c r="O540" i="22"/>
  <c r="P540" i="22"/>
  <c r="A541" i="22"/>
  <c r="B541" i="22"/>
  <c r="C541" i="22"/>
  <c r="D541" i="22"/>
  <c r="E541" i="22"/>
  <c r="F541" i="22"/>
  <c r="G541" i="22"/>
  <c r="H541" i="22"/>
  <c r="I541" i="22"/>
  <c r="J541" i="22"/>
  <c r="K541" i="22"/>
  <c r="L541" i="22"/>
  <c r="M541" i="22"/>
  <c r="N541" i="22"/>
  <c r="O541" i="22"/>
  <c r="P541" i="22"/>
  <c r="A542" i="22"/>
  <c r="B542" i="22"/>
  <c r="C542" i="22"/>
  <c r="D542" i="22"/>
  <c r="E542" i="22"/>
  <c r="F542" i="22"/>
  <c r="G542" i="22"/>
  <c r="H542" i="22"/>
  <c r="I542" i="22"/>
  <c r="J542" i="22"/>
  <c r="K542" i="22"/>
  <c r="L542" i="22"/>
  <c r="M542" i="22"/>
  <c r="N542" i="22"/>
  <c r="O542" i="22"/>
  <c r="P542" i="22"/>
  <c r="A543" i="22"/>
  <c r="B543" i="22"/>
  <c r="C543" i="22"/>
  <c r="D543" i="22"/>
  <c r="E543" i="22"/>
  <c r="F543" i="22"/>
  <c r="G543" i="22"/>
  <c r="H543" i="22"/>
  <c r="I543" i="22"/>
  <c r="J543" i="22"/>
  <c r="K543" i="22"/>
  <c r="L543" i="22"/>
  <c r="M543" i="22"/>
  <c r="N543" i="22"/>
  <c r="O543" i="22"/>
  <c r="P543" i="22"/>
  <c r="A544" i="22"/>
  <c r="B544" i="22"/>
  <c r="C544" i="22"/>
  <c r="D544" i="22"/>
  <c r="E544" i="22"/>
  <c r="F544" i="22"/>
  <c r="G544" i="22"/>
  <c r="H544" i="22"/>
  <c r="I544" i="22"/>
  <c r="J544" i="22"/>
  <c r="K544" i="22"/>
  <c r="L544" i="22"/>
  <c r="M544" i="22"/>
  <c r="N544" i="22"/>
  <c r="O544" i="22"/>
  <c r="P544" i="22"/>
  <c r="A545" i="22"/>
  <c r="B545" i="22"/>
  <c r="C545" i="22"/>
  <c r="D545" i="22"/>
  <c r="E545" i="22"/>
  <c r="F545" i="22"/>
  <c r="G545" i="22"/>
  <c r="H545" i="22"/>
  <c r="I545" i="22"/>
  <c r="J545" i="22"/>
  <c r="K545" i="22"/>
  <c r="L545" i="22"/>
  <c r="M545" i="22"/>
  <c r="N545" i="22"/>
  <c r="O545" i="22"/>
  <c r="P545" i="22"/>
  <c r="A546" i="22"/>
  <c r="B546" i="22"/>
  <c r="C546" i="22"/>
  <c r="D546" i="22"/>
  <c r="E546" i="22"/>
  <c r="F546" i="22"/>
  <c r="G546" i="22"/>
  <c r="H546" i="22"/>
  <c r="I546" i="22"/>
  <c r="J546" i="22"/>
  <c r="K546" i="22"/>
  <c r="L546" i="22"/>
  <c r="M546" i="22"/>
  <c r="N546" i="22"/>
  <c r="O546" i="22"/>
  <c r="P546" i="22"/>
  <c r="A547" i="22"/>
  <c r="B547" i="22"/>
  <c r="C547" i="22"/>
  <c r="D547" i="22"/>
  <c r="E547" i="22"/>
  <c r="F547" i="22"/>
  <c r="G547" i="22"/>
  <c r="H547" i="22"/>
  <c r="I547" i="22"/>
  <c r="J547" i="22"/>
  <c r="K547" i="22"/>
  <c r="L547" i="22"/>
  <c r="M547" i="22"/>
  <c r="N547" i="22"/>
  <c r="O547" i="22"/>
  <c r="P547" i="22"/>
  <c r="A548" i="22"/>
  <c r="B548" i="22"/>
  <c r="C548" i="22"/>
  <c r="D548" i="22"/>
  <c r="E548" i="22"/>
  <c r="F548" i="22"/>
  <c r="G548" i="22"/>
  <c r="H548" i="22"/>
  <c r="I548" i="22"/>
  <c r="J548" i="22"/>
  <c r="K548" i="22"/>
  <c r="L548" i="22"/>
  <c r="M548" i="22"/>
  <c r="N548" i="22"/>
  <c r="O548" i="22"/>
  <c r="P548" i="22"/>
  <c r="A549" i="22"/>
  <c r="B549" i="22"/>
  <c r="C549" i="22"/>
  <c r="D549" i="22"/>
  <c r="E549" i="22"/>
  <c r="F549" i="22"/>
  <c r="G549" i="22"/>
  <c r="H549" i="22"/>
  <c r="I549" i="22"/>
  <c r="J549" i="22"/>
  <c r="K549" i="22"/>
  <c r="L549" i="22"/>
  <c r="M549" i="22"/>
  <c r="N549" i="22"/>
  <c r="O549" i="22"/>
  <c r="P549" i="22"/>
  <c r="A550" i="22"/>
  <c r="B550" i="22"/>
  <c r="C550" i="22"/>
  <c r="D550" i="22"/>
  <c r="E550" i="22"/>
  <c r="F550" i="22"/>
  <c r="G550" i="22"/>
  <c r="H550" i="22"/>
  <c r="I550" i="22"/>
  <c r="J550" i="22"/>
  <c r="K550" i="22"/>
  <c r="L550" i="22"/>
  <c r="M550" i="22"/>
  <c r="N550" i="22"/>
  <c r="O550" i="22"/>
  <c r="P550" i="22"/>
  <c r="A551" i="22"/>
  <c r="B551" i="22"/>
  <c r="C551" i="22"/>
  <c r="D551" i="22"/>
  <c r="E551" i="22"/>
  <c r="F551" i="22"/>
  <c r="G551" i="22"/>
  <c r="H551" i="22"/>
  <c r="I551" i="22"/>
  <c r="J551" i="22"/>
  <c r="K551" i="22"/>
  <c r="L551" i="22"/>
  <c r="M551" i="22"/>
  <c r="N551" i="22"/>
  <c r="O551" i="22"/>
  <c r="P551" i="22"/>
  <c r="A552" i="22"/>
  <c r="B552" i="22"/>
  <c r="C552" i="22"/>
  <c r="D552" i="22"/>
  <c r="E552" i="22"/>
  <c r="F552" i="22"/>
  <c r="G552" i="22"/>
  <c r="H552" i="22"/>
  <c r="I552" i="22"/>
  <c r="J552" i="22"/>
  <c r="K552" i="22"/>
  <c r="L552" i="22"/>
  <c r="M552" i="22"/>
  <c r="N552" i="22"/>
  <c r="O552" i="22"/>
  <c r="P552" i="22"/>
  <c r="A553" i="22"/>
  <c r="B553" i="22"/>
  <c r="C553" i="22"/>
  <c r="D553" i="22"/>
  <c r="E553" i="22"/>
  <c r="F553" i="22"/>
  <c r="G553" i="22"/>
  <c r="H553" i="22"/>
  <c r="I553" i="22"/>
  <c r="J553" i="22"/>
  <c r="K553" i="22"/>
  <c r="L553" i="22"/>
  <c r="M553" i="22"/>
  <c r="N553" i="22"/>
  <c r="O553" i="22"/>
  <c r="P553" i="22"/>
  <c r="A554" i="22"/>
  <c r="B554" i="22"/>
  <c r="C554" i="22"/>
  <c r="D554" i="22"/>
  <c r="E554" i="22"/>
  <c r="F554" i="22"/>
  <c r="G554" i="22"/>
  <c r="H554" i="22"/>
  <c r="I554" i="22"/>
  <c r="J554" i="22"/>
  <c r="K554" i="22"/>
  <c r="L554" i="22"/>
  <c r="M554" i="22"/>
  <c r="N554" i="22"/>
  <c r="O554" i="22"/>
  <c r="P554" i="22"/>
  <c r="A555" i="22"/>
  <c r="B555" i="22"/>
  <c r="C555" i="22"/>
  <c r="D555" i="22"/>
  <c r="E555" i="22"/>
  <c r="F555" i="22"/>
  <c r="G555" i="22"/>
  <c r="H555" i="22"/>
  <c r="I555" i="22"/>
  <c r="J555" i="22"/>
  <c r="K555" i="22"/>
  <c r="L555" i="22"/>
  <c r="M555" i="22"/>
  <c r="N555" i="22"/>
  <c r="O555" i="22"/>
  <c r="P555" i="22"/>
  <c r="A556" i="22"/>
  <c r="B556" i="22"/>
  <c r="C556" i="22"/>
  <c r="D556" i="22"/>
  <c r="E556" i="22"/>
  <c r="F556" i="22"/>
  <c r="G556" i="22"/>
  <c r="H556" i="22"/>
  <c r="I556" i="22"/>
  <c r="J556" i="22"/>
  <c r="K556" i="22"/>
  <c r="L556" i="22"/>
  <c r="M556" i="22"/>
  <c r="N556" i="22"/>
  <c r="O556" i="22"/>
  <c r="P556" i="22"/>
  <c r="A557" i="22"/>
  <c r="B557" i="22"/>
  <c r="C557" i="22"/>
  <c r="D557" i="22"/>
  <c r="E557" i="22"/>
  <c r="F557" i="22"/>
  <c r="G557" i="22"/>
  <c r="H557" i="22"/>
  <c r="I557" i="22"/>
  <c r="J557" i="22"/>
  <c r="K557" i="22"/>
  <c r="L557" i="22"/>
  <c r="M557" i="22"/>
  <c r="N557" i="22"/>
  <c r="O557" i="22"/>
  <c r="P557" i="22"/>
  <c r="A558" i="22"/>
  <c r="B558" i="22"/>
  <c r="C558" i="22"/>
  <c r="D558" i="22"/>
  <c r="E558" i="22"/>
  <c r="F558" i="22"/>
  <c r="G558" i="22"/>
  <c r="H558" i="22"/>
  <c r="I558" i="22"/>
  <c r="J558" i="22"/>
  <c r="K558" i="22"/>
  <c r="L558" i="22"/>
  <c r="M558" i="22"/>
  <c r="N558" i="22"/>
  <c r="O558" i="22"/>
  <c r="P558" i="22"/>
  <c r="A559" i="22"/>
  <c r="B559" i="22"/>
  <c r="C559" i="22"/>
  <c r="D559" i="22"/>
  <c r="E559" i="22"/>
  <c r="F559" i="22"/>
  <c r="G559" i="22"/>
  <c r="H559" i="22"/>
  <c r="I559" i="22"/>
  <c r="J559" i="22"/>
  <c r="K559" i="22"/>
  <c r="L559" i="22"/>
  <c r="M559" i="22"/>
  <c r="N559" i="22"/>
  <c r="O559" i="22"/>
  <c r="P559" i="22"/>
  <c r="A560" i="22"/>
  <c r="B560" i="22"/>
  <c r="C560" i="22"/>
  <c r="D560" i="22"/>
  <c r="E560" i="22"/>
  <c r="F560" i="22"/>
  <c r="G560" i="22"/>
  <c r="H560" i="22"/>
  <c r="I560" i="22"/>
  <c r="J560" i="22"/>
  <c r="K560" i="22"/>
  <c r="L560" i="22"/>
  <c r="M560" i="22"/>
  <c r="N560" i="22"/>
  <c r="O560" i="22"/>
  <c r="P560" i="22"/>
  <c r="A561" i="22"/>
  <c r="B561" i="22"/>
  <c r="C561" i="22"/>
  <c r="D561" i="22"/>
  <c r="E561" i="22"/>
  <c r="F561" i="22"/>
  <c r="G561" i="22"/>
  <c r="H561" i="22"/>
  <c r="I561" i="22"/>
  <c r="J561" i="22"/>
  <c r="K561" i="22"/>
  <c r="L561" i="22"/>
  <c r="M561" i="22"/>
  <c r="N561" i="22"/>
  <c r="O561" i="22"/>
  <c r="P561" i="22"/>
  <c r="A562" i="22"/>
  <c r="B562" i="22"/>
  <c r="C562" i="22"/>
  <c r="D562" i="22"/>
  <c r="E562" i="22"/>
  <c r="F562" i="22"/>
  <c r="G562" i="22"/>
  <c r="H562" i="22"/>
  <c r="I562" i="22"/>
  <c r="J562" i="22"/>
  <c r="K562" i="22"/>
  <c r="L562" i="22"/>
  <c r="M562" i="22"/>
  <c r="N562" i="22"/>
  <c r="O562" i="22"/>
  <c r="P562" i="22"/>
  <c r="A563" i="22"/>
  <c r="B563" i="22"/>
  <c r="C563" i="22"/>
  <c r="D563" i="22"/>
  <c r="E563" i="22"/>
  <c r="F563" i="22"/>
  <c r="G563" i="22"/>
  <c r="H563" i="22"/>
  <c r="I563" i="22"/>
  <c r="J563" i="22"/>
  <c r="K563" i="22"/>
  <c r="L563" i="22"/>
  <c r="M563" i="22"/>
  <c r="N563" i="22"/>
  <c r="O563" i="22"/>
  <c r="P563" i="22"/>
  <c r="A564" i="22"/>
  <c r="B564" i="22"/>
  <c r="C564" i="22"/>
  <c r="D564" i="22"/>
  <c r="E564" i="22"/>
  <c r="F564" i="22"/>
  <c r="G564" i="22"/>
  <c r="H564" i="22"/>
  <c r="I564" i="22"/>
  <c r="J564" i="22"/>
  <c r="K564" i="22"/>
  <c r="L564" i="22"/>
  <c r="M564" i="22"/>
  <c r="N564" i="22"/>
  <c r="O564" i="22"/>
  <c r="P564" i="22"/>
  <c r="A565" i="22"/>
  <c r="B565" i="22"/>
  <c r="C565" i="22"/>
  <c r="D565" i="22"/>
  <c r="E565" i="22"/>
  <c r="F565" i="22"/>
  <c r="G565" i="22"/>
  <c r="H565" i="22"/>
  <c r="I565" i="22"/>
  <c r="J565" i="22"/>
  <c r="K565" i="22"/>
  <c r="L565" i="22"/>
  <c r="M565" i="22"/>
  <c r="N565" i="22"/>
  <c r="O565" i="22"/>
  <c r="P565" i="22"/>
  <c r="A566" i="22"/>
  <c r="B566" i="22"/>
  <c r="C566" i="22"/>
  <c r="D566" i="22"/>
  <c r="E566" i="22"/>
  <c r="F566" i="22"/>
  <c r="G566" i="22"/>
  <c r="H566" i="22"/>
  <c r="I566" i="22"/>
  <c r="J566" i="22"/>
  <c r="K566" i="22"/>
  <c r="L566" i="22"/>
  <c r="M566" i="22"/>
  <c r="N566" i="22"/>
  <c r="O566" i="22"/>
  <c r="P566" i="22"/>
  <c r="A567" i="22"/>
  <c r="B567" i="22"/>
  <c r="C567" i="22"/>
  <c r="D567" i="22"/>
  <c r="E567" i="22"/>
  <c r="F567" i="22"/>
  <c r="G567" i="22"/>
  <c r="H567" i="22"/>
  <c r="I567" i="22"/>
  <c r="J567" i="22"/>
  <c r="K567" i="22"/>
  <c r="L567" i="22"/>
  <c r="M567" i="22"/>
  <c r="N567" i="22"/>
  <c r="O567" i="22"/>
  <c r="P567" i="22"/>
  <c r="A568" i="22"/>
  <c r="B568" i="22"/>
  <c r="C568" i="22"/>
  <c r="D568" i="22"/>
  <c r="E568" i="22"/>
  <c r="F568" i="22"/>
  <c r="G568" i="22"/>
  <c r="H568" i="22"/>
  <c r="I568" i="22"/>
  <c r="J568" i="22"/>
  <c r="K568" i="22"/>
  <c r="L568" i="22"/>
  <c r="M568" i="22"/>
  <c r="N568" i="22"/>
  <c r="O568" i="22"/>
  <c r="P568" i="22"/>
  <c r="A569" i="22"/>
  <c r="B569" i="22"/>
  <c r="C569" i="22"/>
  <c r="D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A570" i="22"/>
  <c r="B570" i="22"/>
  <c r="C570" i="22"/>
  <c r="D570" i="22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A571" i="22"/>
  <c r="B571" i="22"/>
  <c r="C571" i="22"/>
  <c r="D571" i="22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A572" i="22"/>
  <c r="B572" i="22"/>
  <c r="C572" i="22"/>
  <c r="D572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A573" i="22"/>
  <c r="B573" i="22"/>
  <c r="C573" i="22"/>
  <c r="D573" i="22"/>
  <c r="E573" i="22"/>
  <c r="F573" i="22"/>
  <c r="G573" i="22"/>
  <c r="H573" i="22"/>
  <c r="I573" i="22"/>
  <c r="J573" i="22"/>
  <c r="K573" i="22"/>
  <c r="L573" i="22"/>
  <c r="M573" i="22"/>
  <c r="N573" i="22"/>
  <c r="O573" i="22"/>
  <c r="P573" i="22"/>
  <c r="A574" i="22"/>
  <c r="B574" i="22"/>
  <c r="C574" i="22"/>
  <c r="D574" i="22"/>
  <c r="E574" i="22"/>
  <c r="F574" i="22"/>
  <c r="G574" i="22"/>
  <c r="H574" i="22"/>
  <c r="I574" i="22"/>
  <c r="J574" i="22"/>
  <c r="K574" i="22"/>
  <c r="L574" i="22"/>
  <c r="M574" i="22"/>
  <c r="N574" i="22"/>
  <c r="O574" i="22"/>
  <c r="P574" i="22"/>
  <c r="A575" i="22"/>
  <c r="B575" i="22"/>
  <c r="C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A576" i="22"/>
  <c r="B576" i="22"/>
  <c r="C576" i="22"/>
  <c r="D576" i="22"/>
  <c r="E576" i="22"/>
  <c r="F576" i="22"/>
  <c r="G576" i="22"/>
  <c r="H576" i="22"/>
  <c r="I576" i="22"/>
  <c r="J576" i="22"/>
  <c r="K576" i="22"/>
  <c r="L576" i="22"/>
  <c r="M576" i="22"/>
  <c r="N576" i="22"/>
  <c r="O576" i="22"/>
  <c r="P576" i="22"/>
  <c r="A577" i="22"/>
  <c r="B577" i="22"/>
  <c r="C577" i="22"/>
  <c r="D577" i="22"/>
  <c r="E577" i="22"/>
  <c r="F577" i="22"/>
  <c r="G577" i="22"/>
  <c r="H577" i="22"/>
  <c r="I577" i="22"/>
  <c r="J577" i="22"/>
  <c r="K577" i="22"/>
  <c r="L577" i="22"/>
  <c r="M577" i="22"/>
  <c r="N577" i="22"/>
  <c r="O577" i="22"/>
  <c r="P577" i="22"/>
  <c r="A578" i="22"/>
  <c r="B578" i="22"/>
  <c r="C578" i="22"/>
  <c r="D578" i="22"/>
  <c r="E578" i="22"/>
  <c r="F578" i="22"/>
  <c r="G578" i="22"/>
  <c r="H578" i="22"/>
  <c r="I578" i="22"/>
  <c r="J578" i="22"/>
  <c r="K578" i="22"/>
  <c r="L578" i="22"/>
  <c r="M578" i="22"/>
  <c r="N578" i="22"/>
  <c r="O578" i="22"/>
  <c r="P578" i="22"/>
  <c r="A579" i="22"/>
  <c r="B579" i="22"/>
  <c r="C579" i="22"/>
  <c r="D579" i="22"/>
  <c r="E579" i="22"/>
  <c r="F579" i="22"/>
  <c r="G579" i="22"/>
  <c r="H579" i="22"/>
  <c r="I579" i="22"/>
  <c r="J579" i="22"/>
  <c r="K579" i="22"/>
  <c r="L579" i="22"/>
  <c r="M579" i="22"/>
  <c r="N579" i="22"/>
  <c r="O579" i="22"/>
  <c r="P579" i="22"/>
  <c r="A580" i="22"/>
  <c r="B580" i="22"/>
  <c r="C580" i="22"/>
  <c r="D580" i="22"/>
  <c r="E580" i="22"/>
  <c r="F580" i="22"/>
  <c r="G580" i="22"/>
  <c r="H580" i="22"/>
  <c r="I580" i="22"/>
  <c r="J580" i="22"/>
  <c r="K580" i="22"/>
  <c r="L580" i="22"/>
  <c r="M580" i="22"/>
  <c r="N580" i="22"/>
  <c r="O580" i="22"/>
  <c r="P580" i="22"/>
  <c r="A581" i="22"/>
  <c r="B581" i="22"/>
  <c r="C581" i="22"/>
  <c r="D581" i="22"/>
  <c r="E581" i="22"/>
  <c r="F581" i="22"/>
  <c r="G581" i="22"/>
  <c r="H581" i="22"/>
  <c r="I581" i="22"/>
  <c r="J581" i="22"/>
  <c r="K581" i="22"/>
  <c r="L581" i="22"/>
  <c r="M581" i="22"/>
  <c r="N581" i="22"/>
  <c r="O581" i="22"/>
  <c r="P581" i="22"/>
  <c r="A582" i="22"/>
  <c r="B582" i="22"/>
  <c r="C582" i="22"/>
  <c r="D582" i="22"/>
  <c r="E582" i="22"/>
  <c r="F582" i="22"/>
  <c r="G582" i="22"/>
  <c r="H582" i="22"/>
  <c r="I582" i="22"/>
  <c r="J582" i="22"/>
  <c r="K582" i="22"/>
  <c r="L582" i="22"/>
  <c r="M582" i="22"/>
  <c r="N582" i="22"/>
  <c r="O582" i="22"/>
  <c r="P582" i="22"/>
  <c r="A583" i="22"/>
  <c r="B583" i="22"/>
  <c r="C583" i="22"/>
  <c r="D583" i="22"/>
  <c r="E583" i="22"/>
  <c r="F583" i="22"/>
  <c r="G583" i="22"/>
  <c r="H583" i="22"/>
  <c r="I583" i="22"/>
  <c r="J583" i="22"/>
  <c r="K583" i="22"/>
  <c r="L583" i="22"/>
  <c r="M583" i="22"/>
  <c r="N583" i="22"/>
  <c r="O583" i="22"/>
  <c r="P583" i="22"/>
  <c r="A584" i="22"/>
  <c r="B584" i="22"/>
  <c r="C584" i="22"/>
  <c r="D584" i="22"/>
  <c r="E584" i="22"/>
  <c r="F584" i="22"/>
  <c r="G584" i="22"/>
  <c r="H584" i="22"/>
  <c r="I584" i="22"/>
  <c r="J584" i="22"/>
  <c r="K584" i="22"/>
  <c r="L584" i="22"/>
  <c r="M584" i="22"/>
  <c r="N584" i="22"/>
  <c r="O584" i="22"/>
  <c r="P584" i="22"/>
  <c r="A585" i="22"/>
  <c r="B585" i="22"/>
  <c r="C585" i="22"/>
  <c r="D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A586" i="22"/>
  <c r="B586" i="22"/>
  <c r="C586" i="22"/>
  <c r="D586" i="22"/>
  <c r="E586" i="22"/>
  <c r="F586" i="22"/>
  <c r="G586" i="22"/>
  <c r="H586" i="22"/>
  <c r="I586" i="22"/>
  <c r="J586" i="22"/>
  <c r="K586" i="22"/>
  <c r="L586" i="22"/>
  <c r="M586" i="22"/>
  <c r="N586" i="22"/>
  <c r="O586" i="22"/>
  <c r="P586" i="22"/>
  <c r="A587" i="22"/>
  <c r="B587" i="22"/>
  <c r="C587" i="22"/>
  <c r="D587" i="22"/>
  <c r="E587" i="22"/>
  <c r="F587" i="22"/>
  <c r="G587" i="22"/>
  <c r="H587" i="22"/>
  <c r="I587" i="22"/>
  <c r="J587" i="22"/>
  <c r="K587" i="22"/>
  <c r="L587" i="22"/>
  <c r="M587" i="22"/>
  <c r="N587" i="22"/>
  <c r="O587" i="22"/>
  <c r="P587" i="22"/>
  <c r="A588" i="22"/>
  <c r="B588" i="22"/>
  <c r="C588" i="22"/>
  <c r="D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A589" i="22"/>
  <c r="B589" i="22"/>
  <c r="C589" i="22"/>
  <c r="D589" i="22"/>
  <c r="E589" i="22"/>
  <c r="F589" i="22"/>
  <c r="G589" i="22"/>
  <c r="H589" i="22"/>
  <c r="I589" i="22"/>
  <c r="J589" i="22"/>
  <c r="K589" i="22"/>
  <c r="L589" i="22"/>
  <c r="M589" i="22"/>
  <c r="N589" i="22"/>
  <c r="O589" i="22"/>
  <c r="P589" i="22"/>
  <c r="A590" i="22"/>
  <c r="B590" i="22"/>
  <c r="C590" i="22"/>
  <c r="D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A591" i="22"/>
  <c r="B591" i="22"/>
  <c r="C591" i="22"/>
  <c r="D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A592" i="22"/>
  <c r="B592" i="22"/>
  <c r="C592" i="22"/>
  <c r="D592" i="22"/>
  <c r="E592" i="22"/>
  <c r="F592" i="22"/>
  <c r="G592" i="22"/>
  <c r="H592" i="22"/>
  <c r="I592" i="22"/>
  <c r="J592" i="22"/>
  <c r="K592" i="22"/>
  <c r="L592" i="22"/>
  <c r="M592" i="22"/>
  <c r="N592" i="22"/>
  <c r="O592" i="22"/>
  <c r="P592" i="22"/>
  <c r="A593" i="22"/>
  <c r="B593" i="22"/>
  <c r="C593" i="22"/>
  <c r="D593" i="22"/>
  <c r="E593" i="22"/>
  <c r="F593" i="22"/>
  <c r="G593" i="22"/>
  <c r="H593" i="22"/>
  <c r="I593" i="22"/>
  <c r="J593" i="22"/>
  <c r="K593" i="22"/>
  <c r="L593" i="22"/>
  <c r="M593" i="22"/>
  <c r="N593" i="22"/>
  <c r="O593" i="22"/>
  <c r="P593" i="22"/>
  <c r="A594" i="22"/>
  <c r="B594" i="22"/>
  <c r="C594" i="22"/>
  <c r="D594" i="22"/>
  <c r="E594" i="22"/>
  <c r="F594" i="22"/>
  <c r="G594" i="22"/>
  <c r="H594" i="22"/>
  <c r="I594" i="22"/>
  <c r="J594" i="22"/>
  <c r="K594" i="22"/>
  <c r="L594" i="22"/>
  <c r="M594" i="22"/>
  <c r="N594" i="22"/>
  <c r="O594" i="22"/>
  <c r="P594" i="22"/>
  <c r="A595" i="22"/>
  <c r="B595" i="22"/>
  <c r="C595" i="22"/>
  <c r="D595" i="22"/>
  <c r="E595" i="22"/>
  <c r="F595" i="22"/>
  <c r="G595" i="22"/>
  <c r="H595" i="22"/>
  <c r="I595" i="22"/>
  <c r="J595" i="22"/>
  <c r="K595" i="22"/>
  <c r="L595" i="22"/>
  <c r="M595" i="22"/>
  <c r="N595" i="22"/>
  <c r="O595" i="22"/>
  <c r="P595" i="22"/>
  <c r="A596" i="22"/>
  <c r="B596" i="22"/>
  <c r="C596" i="22"/>
  <c r="D596" i="22"/>
  <c r="E596" i="22"/>
  <c r="F596" i="22"/>
  <c r="G596" i="22"/>
  <c r="H596" i="22"/>
  <c r="I596" i="22"/>
  <c r="J596" i="22"/>
  <c r="K596" i="22"/>
  <c r="L596" i="22"/>
  <c r="M596" i="22"/>
  <c r="N596" i="22"/>
  <c r="O596" i="22"/>
  <c r="P596" i="22"/>
  <c r="A597" i="22"/>
  <c r="B597" i="22"/>
  <c r="C597" i="22"/>
  <c r="D597" i="22"/>
  <c r="E597" i="22"/>
  <c r="F597" i="22"/>
  <c r="G597" i="22"/>
  <c r="H597" i="22"/>
  <c r="I597" i="22"/>
  <c r="J597" i="22"/>
  <c r="K597" i="22"/>
  <c r="L597" i="22"/>
  <c r="M597" i="22"/>
  <c r="N597" i="22"/>
  <c r="O597" i="22"/>
  <c r="P597" i="22"/>
  <c r="A598" i="22"/>
  <c r="B598" i="22"/>
  <c r="C598" i="22"/>
  <c r="D598" i="22"/>
  <c r="E598" i="22"/>
  <c r="F598" i="22"/>
  <c r="G598" i="22"/>
  <c r="H598" i="22"/>
  <c r="I598" i="22"/>
  <c r="J598" i="22"/>
  <c r="K598" i="22"/>
  <c r="L598" i="22"/>
  <c r="M598" i="22"/>
  <c r="N598" i="22"/>
  <c r="O598" i="22"/>
  <c r="P598" i="22"/>
  <c r="A599" i="22"/>
  <c r="B599" i="22"/>
  <c r="C599" i="22"/>
  <c r="D599" i="22"/>
  <c r="E599" i="22"/>
  <c r="F599" i="22"/>
  <c r="G599" i="22"/>
  <c r="H599" i="22"/>
  <c r="I599" i="22"/>
  <c r="J599" i="22"/>
  <c r="K599" i="22"/>
  <c r="L599" i="22"/>
  <c r="M599" i="22"/>
  <c r="N599" i="22"/>
  <c r="O599" i="22"/>
  <c r="P599" i="22"/>
  <c r="A600" i="22"/>
  <c r="B600" i="22"/>
  <c r="C600" i="22"/>
  <c r="D600" i="22"/>
  <c r="E600" i="22"/>
  <c r="F600" i="22"/>
  <c r="G600" i="22"/>
  <c r="H600" i="22"/>
  <c r="I600" i="22"/>
  <c r="J600" i="22"/>
  <c r="K600" i="22"/>
  <c r="L600" i="22"/>
  <c r="M600" i="22"/>
  <c r="N600" i="22"/>
  <c r="O600" i="22"/>
  <c r="P600" i="22"/>
  <c r="A601" i="22"/>
  <c r="B601" i="22"/>
  <c r="C601" i="22"/>
  <c r="D601" i="22"/>
  <c r="E601" i="22"/>
  <c r="F601" i="22"/>
  <c r="G601" i="22"/>
  <c r="H601" i="22"/>
  <c r="I601" i="22"/>
  <c r="J601" i="22"/>
  <c r="K601" i="22"/>
  <c r="L601" i="22"/>
  <c r="M601" i="22"/>
  <c r="N601" i="22"/>
  <c r="O601" i="22"/>
  <c r="P601" i="22"/>
  <c r="A602" i="22"/>
  <c r="B602" i="22"/>
  <c r="C602" i="22"/>
  <c r="D602" i="22"/>
  <c r="E602" i="22"/>
  <c r="F602" i="22"/>
  <c r="G602" i="22"/>
  <c r="H602" i="22"/>
  <c r="I602" i="22"/>
  <c r="J602" i="22"/>
  <c r="K602" i="22"/>
  <c r="L602" i="22"/>
  <c r="M602" i="22"/>
  <c r="N602" i="22"/>
  <c r="O602" i="22"/>
  <c r="P602" i="22"/>
  <c r="A603" i="22"/>
  <c r="B603" i="22"/>
  <c r="C603" i="22"/>
  <c r="D603" i="22"/>
  <c r="E603" i="22"/>
  <c r="F603" i="22"/>
  <c r="G603" i="22"/>
  <c r="H603" i="22"/>
  <c r="I603" i="22"/>
  <c r="J603" i="22"/>
  <c r="K603" i="22"/>
  <c r="L603" i="22"/>
  <c r="M603" i="22"/>
  <c r="N603" i="22"/>
  <c r="O603" i="22"/>
  <c r="P603" i="22"/>
  <c r="A604" i="22"/>
  <c r="B604" i="22"/>
  <c r="C604" i="22"/>
  <c r="D604" i="22"/>
  <c r="E604" i="22"/>
  <c r="F604" i="22"/>
  <c r="G604" i="22"/>
  <c r="H604" i="22"/>
  <c r="I604" i="22"/>
  <c r="J604" i="22"/>
  <c r="K604" i="22"/>
  <c r="L604" i="22"/>
  <c r="M604" i="22"/>
  <c r="N604" i="22"/>
  <c r="O604" i="22"/>
  <c r="P604" i="22"/>
  <c r="A605" i="22"/>
  <c r="B605" i="22"/>
  <c r="C605" i="22"/>
  <c r="D605" i="22"/>
  <c r="E605" i="22"/>
  <c r="F605" i="22"/>
  <c r="G605" i="22"/>
  <c r="H605" i="22"/>
  <c r="I605" i="22"/>
  <c r="J605" i="22"/>
  <c r="K605" i="22"/>
  <c r="L605" i="22"/>
  <c r="M605" i="22"/>
  <c r="N605" i="22"/>
  <c r="O605" i="22"/>
  <c r="P605" i="22"/>
  <c r="A606" i="22"/>
  <c r="B606" i="22"/>
  <c r="C606" i="22"/>
  <c r="D606" i="22"/>
  <c r="E606" i="22"/>
  <c r="F606" i="22"/>
  <c r="G606" i="22"/>
  <c r="H606" i="22"/>
  <c r="I606" i="22"/>
  <c r="J606" i="22"/>
  <c r="K606" i="22"/>
  <c r="L606" i="22"/>
  <c r="M606" i="22"/>
  <c r="N606" i="22"/>
  <c r="O606" i="22"/>
  <c r="P606" i="22"/>
  <c r="A607" i="22"/>
  <c r="B607" i="22"/>
  <c r="C607" i="22"/>
  <c r="D607" i="22"/>
  <c r="E607" i="22"/>
  <c r="F607" i="22"/>
  <c r="G607" i="22"/>
  <c r="H607" i="22"/>
  <c r="I607" i="22"/>
  <c r="J607" i="22"/>
  <c r="K607" i="22"/>
  <c r="L607" i="22"/>
  <c r="M607" i="22"/>
  <c r="N607" i="22"/>
  <c r="O607" i="22"/>
  <c r="P607" i="22"/>
  <c r="A608" i="22"/>
  <c r="B608" i="22"/>
  <c r="C608" i="22"/>
  <c r="D608" i="22"/>
  <c r="E608" i="22"/>
  <c r="F608" i="22"/>
  <c r="G608" i="22"/>
  <c r="H608" i="22"/>
  <c r="I608" i="22"/>
  <c r="J608" i="22"/>
  <c r="K608" i="22"/>
  <c r="L608" i="22"/>
  <c r="M608" i="22"/>
  <c r="N608" i="22"/>
  <c r="O608" i="22"/>
  <c r="P608" i="22"/>
  <c r="A609" i="22"/>
  <c r="B609" i="22"/>
  <c r="C609" i="22"/>
  <c r="D609" i="22"/>
  <c r="E609" i="22"/>
  <c r="F609" i="22"/>
  <c r="G609" i="22"/>
  <c r="H609" i="22"/>
  <c r="I609" i="22"/>
  <c r="J609" i="22"/>
  <c r="K609" i="22"/>
  <c r="L609" i="22"/>
  <c r="M609" i="22"/>
  <c r="N609" i="22"/>
  <c r="O609" i="22"/>
  <c r="P609" i="22"/>
  <c r="A610" i="22"/>
  <c r="B610" i="22"/>
  <c r="C610" i="22"/>
  <c r="D610" i="22"/>
  <c r="E610" i="22"/>
  <c r="F610" i="22"/>
  <c r="G610" i="22"/>
  <c r="H610" i="22"/>
  <c r="I610" i="22"/>
  <c r="J610" i="22"/>
  <c r="K610" i="22"/>
  <c r="L610" i="22"/>
  <c r="M610" i="22"/>
  <c r="N610" i="22"/>
  <c r="O610" i="22"/>
  <c r="P610" i="22"/>
  <c r="A611" i="22"/>
  <c r="B611" i="22"/>
  <c r="C611" i="22"/>
  <c r="D611" i="22"/>
  <c r="E611" i="22"/>
  <c r="F611" i="22"/>
  <c r="G611" i="22"/>
  <c r="H611" i="22"/>
  <c r="I611" i="22"/>
  <c r="J611" i="22"/>
  <c r="K611" i="22"/>
  <c r="L611" i="22"/>
  <c r="M611" i="22"/>
  <c r="N611" i="22"/>
  <c r="O611" i="22"/>
  <c r="P611" i="22"/>
  <c r="A612" i="22"/>
  <c r="B612" i="22"/>
  <c r="C612" i="22"/>
  <c r="D612" i="22"/>
  <c r="E612" i="22"/>
  <c r="F612" i="22"/>
  <c r="G612" i="22"/>
  <c r="H612" i="22"/>
  <c r="I612" i="22"/>
  <c r="J612" i="22"/>
  <c r="K612" i="22"/>
  <c r="L612" i="22"/>
  <c r="M612" i="22"/>
  <c r="N612" i="22"/>
  <c r="O612" i="22"/>
  <c r="P612" i="22"/>
  <c r="A613" i="22"/>
  <c r="B613" i="22"/>
  <c r="C613" i="22"/>
  <c r="D613" i="22"/>
  <c r="E613" i="22"/>
  <c r="F613" i="22"/>
  <c r="G613" i="22"/>
  <c r="H613" i="22"/>
  <c r="I613" i="22"/>
  <c r="J613" i="22"/>
  <c r="K613" i="22"/>
  <c r="L613" i="22"/>
  <c r="M613" i="22"/>
  <c r="N613" i="22"/>
  <c r="O613" i="22"/>
  <c r="P613" i="22"/>
  <c r="A614" i="22"/>
  <c r="B614" i="22"/>
  <c r="C614" i="22"/>
  <c r="D614" i="22"/>
  <c r="E614" i="22"/>
  <c r="F614" i="22"/>
  <c r="G614" i="22"/>
  <c r="H614" i="22"/>
  <c r="I614" i="22"/>
  <c r="J614" i="22"/>
  <c r="K614" i="22"/>
  <c r="L614" i="22"/>
  <c r="M614" i="22"/>
  <c r="N614" i="22"/>
  <c r="O614" i="22"/>
  <c r="P614" i="22"/>
  <c r="A615" i="22"/>
  <c r="B615" i="22"/>
  <c r="C615" i="22"/>
  <c r="D615" i="22"/>
  <c r="E615" i="22"/>
  <c r="F615" i="22"/>
  <c r="G615" i="22"/>
  <c r="H615" i="22"/>
  <c r="I615" i="22"/>
  <c r="J615" i="22"/>
  <c r="K615" i="22"/>
  <c r="L615" i="22"/>
  <c r="M615" i="22"/>
  <c r="N615" i="22"/>
  <c r="O615" i="22"/>
  <c r="P615" i="22"/>
  <c r="A616" i="22"/>
  <c r="B616" i="22"/>
  <c r="C616" i="22"/>
  <c r="D616" i="22"/>
  <c r="E616" i="22"/>
  <c r="F616" i="22"/>
  <c r="G616" i="22"/>
  <c r="H616" i="22"/>
  <c r="I616" i="22"/>
  <c r="J616" i="22"/>
  <c r="K616" i="22"/>
  <c r="L616" i="22"/>
  <c r="M616" i="22"/>
  <c r="N616" i="22"/>
  <c r="O616" i="22"/>
  <c r="P616" i="22"/>
  <c r="A617" i="22"/>
  <c r="B617" i="22"/>
  <c r="C617" i="22"/>
  <c r="D617" i="22"/>
  <c r="E617" i="22"/>
  <c r="F617" i="22"/>
  <c r="G617" i="22"/>
  <c r="H617" i="22"/>
  <c r="I617" i="22"/>
  <c r="J617" i="22"/>
  <c r="K617" i="22"/>
  <c r="L617" i="22"/>
  <c r="M617" i="22"/>
  <c r="N617" i="22"/>
  <c r="O617" i="22"/>
  <c r="P617" i="22"/>
  <c r="A618" i="22"/>
  <c r="B618" i="22"/>
  <c r="C618" i="22"/>
  <c r="D618" i="22"/>
  <c r="E618" i="22"/>
  <c r="F618" i="22"/>
  <c r="G618" i="22"/>
  <c r="H618" i="22"/>
  <c r="I618" i="22"/>
  <c r="J618" i="22"/>
  <c r="K618" i="22"/>
  <c r="L618" i="22"/>
  <c r="M618" i="22"/>
  <c r="N618" i="22"/>
  <c r="O618" i="22"/>
  <c r="P618" i="22"/>
  <c r="A619" i="22"/>
  <c r="B619" i="22"/>
  <c r="C619" i="22"/>
  <c r="D619" i="22"/>
  <c r="E619" i="22"/>
  <c r="F619" i="22"/>
  <c r="G619" i="22"/>
  <c r="H619" i="22"/>
  <c r="I619" i="22"/>
  <c r="J619" i="22"/>
  <c r="K619" i="22"/>
  <c r="L619" i="22"/>
  <c r="M619" i="22"/>
  <c r="N619" i="22"/>
  <c r="O619" i="22"/>
  <c r="P619" i="22"/>
  <c r="A620" i="22"/>
  <c r="B620" i="22"/>
  <c r="C620" i="22"/>
  <c r="D620" i="22"/>
  <c r="E620" i="22"/>
  <c r="F620" i="22"/>
  <c r="G620" i="22"/>
  <c r="H620" i="22"/>
  <c r="I620" i="22"/>
  <c r="J620" i="22"/>
  <c r="K620" i="22"/>
  <c r="L620" i="22"/>
  <c r="M620" i="22"/>
  <c r="N620" i="22"/>
  <c r="O620" i="22"/>
  <c r="P620" i="22"/>
  <c r="A621" i="22"/>
  <c r="B621" i="22"/>
  <c r="C621" i="22"/>
  <c r="D621" i="22"/>
  <c r="E621" i="22"/>
  <c r="F621" i="22"/>
  <c r="G621" i="22"/>
  <c r="H621" i="22"/>
  <c r="I621" i="22"/>
  <c r="J621" i="22"/>
  <c r="K621" i="22"/>
  <c r="L621" i="22"/>
  <c r="M621" i="22"/>
  <c r="N621" i="22"/>
  <c r="O621" i="22"/>
  <c r="P621" i="22"/>
  <c r="A622" i="22"/>
  <c r="B622" i="22"/>
  <c r="C622" i="22"/>
  <c r="D622" i="22"/>
  <c r="E622" i="22"/>
  <c r="F622" i="22"/>
  <c r="G622" i="22"/>
  <c r="H622" i="22"/>
  <c r="I622" i="22"/>
  <c r="J622" i="22"/>
  <c r="K622" i="22"/>
  <c r="L622" i="22"/>
  <c r="M622" i="22"/>
  <c r="N622" i="22"/>
  <c r="O622" i="22"/>
  <c r="P622" i="22"/>
  <c r="A623" i="22"/>
  <c r="B623" i="22"/>
  <c r="C623" i="22"/>
  <c r="D623" i="22"/>
  <c r="E623" i="22"/>
  <c r="F623" i="22"/>
  <c r="G623" i="22"/>
  <c r="H623" i="22"/>
  <c r="I623" i="22"/>
  <c r="J623" i="22"/>
  <c r="K623" i="22"/>
  <c r="L623" i="22"/>
  <c r="M623" i="22"/>
  <c r="N623" i="22"/>
  <c r="O623" i="22"/>
  <c r="P623" i="22"/>
  <c r="A624" i="22"/>
  <c r="B624" i="22"/>
  <c r="C624" i="22"/>
  <c r="D624" i="22"/>
  <c r="E624" i="22"/>
  <c r="F624" i="22"/>
  <c r="G624" i="22"/>
  <c r="H624" i="22"/>
  <c r="I624" i="22"/>
  <c r="J624" i="22"/>
  <c r="K624" i="22"/>
  <c r="L624" i="22"/>
  <c r="M624" i="22"/>
  <c r="N624" i="22"/>
  <c r="O624" i="22"/>
  <c r="P624" i="22"/>
  <c r="A625" i="22"/>
  <c r="B625" i="22"/>
  <c r="C625" i="22"/>
  <c r="D625" i="22"/>
  <c r="E625" i="22"/>
  <c r="F625" i="22"/>
  <c r="G625" i="22"/>
  <c r="H625" i="22"/>
  <c r="I625" i="22"/>
  <c r="J625" i="22"/>
  <c r="K625" i="22"/>
  <c r="L625" i="22"/>
  <c r="M625" i="22"/>
  <c r="N625" i="22"/>
  <c r="O625" i="22"/>
  <c r="P625" i="22"/>
  <c r="A626" i="22"/>
  <c r="B626" i="22"/>
  <c r="C626" i="22"/>
  <c r="D626" i="22"/>
  <c r="E626" i="22"/>
  <c r="F626" i="22"/>
  <c r="G626" i="22"/>
  <c r="H626" i="22"/>
  <c r="I626" i="22"/>
  <c r="J626" i="22"/>
  <c r="K626" i="22"/>
  <c r="L626" i="22"/>
  <c r="M626" i="22"/>
  <c r="N626" i="22"/>
  <c r="O626" i="22"/>
  <c r="P626" i="22"/>
  <c r="A627" i="22"/>
  <c r="B627" i="22"/>
  <c r="C627" i="22"/>
  <c r="D627" i="22"/>
  <c r="E627" i="22"/>
  <c r="F627" i="22"/>
  <c r="G627" i="22"/>
  <c r="H627" i="22"/>
  <c r="I627" i="22"/>
  <c r="J627" i="22"/>
  <c r="K627" i="22"/>
  <c r="L627" i="22"/>
  <c r="M627" i="22"/>
  <c r="N627" i="22"/>
  <c r="O627" i="22"/>
  <c r="P627" i="22"/>
  <c r="A628" i="22"/>
  <c r="B628" i="22"/>
  <c r="C628" i="22"/>
  <c r="D628" i="22"/>
  <c r="E628" i="22"/>
  <c r="F628" i="22"/>
  <c r="G628" i="22"/>
  <c r="H628" i="22"/>
  <c r="I628" i="22"/>
  <c r="J628" i="22"/>
  <c r="K628" i="22"/>
  <c r="L628" i="22"/>
  <c r="M628" i="22"/>
  <c r="N628" i="22"/>
  <c r="O628" i="22"/>
  <c r="P628" i="22"/>
  <c r="A629" i="22"/>
  <c r="B629" i="22"/>
  <c r="C629" i="22"/>
  <c r="D629" i="22"/>
  <c r="E629" i="22"/>
  <c r="F629" i="22"/>
  <c r="G629" i="22"/>
  <c r="H629" i="22"/>
  <c r="I629" i="22"/>
  <c r="J629" i="22"/>
  <c r="K629" i="22"/>
  <c r="L629" i="22"/>
  <c r="M629" i="22"/>
  <c r="N629" i="22"/>
  <c r="O629" i="22"/>
  <c r="P629" i="22"/>
  <c r="A630" i="22"/>
  <c r="B630" i="22"/>
  <c r="C630" i="22"/>
  <c r="D630" i="22"/>
  <c r="E630" i="22"/>
  <c r="F630" i="22"/>
  <c r="G630" i="22"/>
  <c r="H630" i="22"/>
  <c r="I630" i="22"/>
  <c r="J630" i="22"/>
  <c r="K630" i="22"/>
  <c r="L630" i="22"/>
  <c r="M630" i="22"/>
  <c r="N630" i="22"/>
  <c r="O630" i="22"/>
  <c r="P630" i="22"/>
  <c r="A631" i="22"/>
  <c r="B631" i="22"/>
  <c r="C631" i="22"/>
  <c r="D631" i="22"/>
  <c r="E631" i="22"/>
  <c r="F631" i="22"/>
  <c r="G631" i="22"/>
  <c r="H631" i="22"/>
  <c r="I631" i="22"/>
  <c r="J631" i="22"/>
  <c r="K631" i="22"/>
  <c r="L631" i="22"/>
  <c r="M631" i="22"/>
  <c r="N631" i="22"/>
  <c r="O631" i="22"/>
  <c r="P631" i="22"/>
  <c r="A632" i="22"/>
  <c r="B632" i="22"/>
  <c r="C632" i="22"/>
  <c r="D632" i="22"/>
  <c r="E632" i="22"/>
  <c r="F632" i="22"/>
  <c r="G632" i="22"/>
  <c r="H632" i="22"/>
  <c r="I632" i="22"/>
  <c r="J632" i="22"/>
  <c r="K632" i="22"/>
  <c r="L632" i="22"/>
  <c r="M632" i="22"/>
  <c r="N632" i="22"/>
  <c r="O632" i="22"/>
  <c r="P632" i="22"/>
  <c r="A633" i="22"/>
  <c r="B633" i="22"/>
  <c r="C633" i="22"/>
  <c r="D633" i="22"/>
  <c r="E633" i="22"/>
  <c r="F633" i="22"/>
  <c r="G633" i="22"/>
  <c r="H633" i="22"/>
  <c r="I633" i="22"/>
  <c r="J633" i="22"/>
  <c r="K633" i="22"/>
  <c r="L633" i="22"/>
  <c r="M633" i="22"/>
  <c r="N633" i="22"/>
  <c r="O633" i="22"/>
  <c r="P633" i="22"/>
  <c r="A634" i="22"/>
  <c r="B634" i="22"/>
  <c r="C634" i="22"/>
  <c r="D634" i="22"/>
  <c r="E634" i="22"/>
  <c r="F634" i="22"/>
  <c r="G634" i="22"/>
  <c r="H634" i="22"/>
  <c r="I634" i="22"/>
  <c r="J634" i="22"/>
  <c r="K634" i="22"/>
  <c r="L634" i="22"/>
  <c r="M634" i="22"/>
  <c r="N634" i="22"/>
  <c r="O634" i="22"/>
  <c r="P634" i="22"/>
  <c r="A635" i="22"/>
  <c r="B635" i="22"/>
  <c r="C635" i="22"/>
  <c r="D635" i="22"/>
  <c r="E635" i="22"/>
  <c r="F635" i="22"/>
  <c r="G635" i="22"/>
  <c r="H635" i="22"/>
  <c r="I635" i="22"/>
  <c r="J635" i="22"/>
  <c r="K635" i="22"/>
  <c r="L635" i="22"/>
  <c r="M635" i="22"/>
  <c r="N635" i="22"/>
  <c r="O635" i="22"/>
  <c r="P635" i="22"/>
  <c r="A636" i="22"/>
  <c r="B636" i="22"/>
  <c r="C636" i="22"/>
  <c r="D636" i="22"/>
  <c r="E636" i="22"/>
  <c r="F636" i="22"/>
  <c r="G636" i="22"/>
  <c r="H636" i="22"/>
  <c r="I636" i="22"/>
  <c r="J636" i="22"/>
  <c r="K636" i="22"/>
  <c r="L636" i="22"/>
  <c r="M636" i="22"/>
  <c r="N636" i="22"/>
  <c r="O636" i="22"/>
  <c r="P636" i="22"/>
  <c r="A637" i="22"/>
  <c r="B637" i="22"/>
  <c r="C637" i="22"/>
  <c r="D637" i="22"/>
  <c r="E637" i="22"/>
  <c r="F637" i="22"/>
  <c r="G637" i="22"/>
  <c r="H637" i="22"/>
  <c r="I637" i="22"/>
  <c r="J637" i="22"/>
  <c r="K637" i="22"/>
  <c r="L637" i="22"/>
  <c r="M637" i="22"/>
  <c r="N637" i="22"/>
  <c r="O637" i="22"/>
  <c r="P637" i="22"/>
  <c r="A638" i="22"/>
  <c r="B638" i="22"/>
  <c r="C638" i="22"/>
  <c r="D638" i="22"/>
  <c r="E638" i="22"/>
  <c r="F638" i="22"/>
  <c r="G638" i="22"/>
  <c r="H638" i="22"/>
  <c r="I638" i="22"/>
  <c r="J638" i="22"/>
  <c r="K638" i="22"/>
  <c r="L638" i="22"/>
  <c r="M638" i="22"/>
  <c r="N638" i="22"/>
  <c r="O638" i="22"/>
  <c r="P638" i="22"/>
  <c r="A639" i="22"/>
  <c r="B639" i="22"/>
  <c r="C639" i="22"/>
  <c r="D639" i="22"/>
  <c r="E639" i="22"/>
  <c r="F639" i="22"/>
  <c r="G639" i="22"/>
  <c r="H639" i="22"/>
  <c r="I639" i="22"/>
  <c r="J639" i="22"/>
  <c r="K639" i="22"/>
  <c r="L639" i="22"/>
  <c r="M639" i="22"/>
  <c r="N639" i="22"/>
  <c r="O639" i="22"/>
  <c r="P639" i="22"/>
  <c r="A640" i="22"/>
  <c r="B640" i="22"/>
  <c r="C640" i="22"/>
  <c r="D640" i="22"/>
  <c r="E640" i="22"/>
  <c r="F640" i="22"/>
  <c r="G640" i="22"/>
  <c r="H640" i="22"/>
  <c r="I640" i="22"/>
  <c r="J640" i="22"/>
  <c r="K640" i="22"/>
  <c r="L640" i="22"/>
  <c r="M640" i="22"/>
  <c r="N640" i="22"/>
  <c r="O640" i="22"/>
  <c r="P640" i="22"/>
  <c r="A641" i="22"/>
  <c r="B641" i="22"/>
  <c r="C641" i="22"/>
  <c r="D641" i="22"/>
  <c r="E641" i="22"/>
  <c r="F641" i="22"/>
  <c r="G641" i="22"/>
  <c r="H641" i="22"/>
  <c r="I641" i="22"/>
  <c r="J641" i="22"/>
  <c r="K641" i="22"/>
  <c r="L641" i="22"/>
  <c r="M641" i="22"/>
  <c r="N641" i="22"/>
  <c r="O641" i="22"/>
  <c r="P641" i="22"/>
  <c r="A642" i="22"/>
  <c r="B642" i="22"/>
  <c r="C642" i="22"/>
  <c r="D642" i="22"/>
  <c r="E642" i="22"/>
  <c r="F642" i="22"/>
  <c r="G642" i="22"/>
  <c r="H642" i="22"/>
  <c r="I642" i="22"/>
  <c r="J642" i="22"/>
  <c r="K642" i="22"/>
  <c r="L642" i="22"/>
  <c r="M642" i="22"/>
  <c r="N642" i="22"/>
  <c r="O642" i="22"/>
  <c r="P642" i="22"/>
  <c r="A643" i="22"/>
  <c r="B643" i="22"/>
  <c r="C643" i="22"/>
  <c r="D643" i="22"/>
  <c r="E643" i="22"/>
  <c r="F643" i="22"/>
  <c r="G643" i="22"/>
  <c r="H643" i="22"/>
  <c r="I643" i="22"/>
  <c r="J643" i="22"/>
  <c r="K643" i="22"/>
  <c r="L643" i="22"/>
  <c r="M643" i="22"/>
  <c r="N643" i="22"/>
  <c r="O643" i="22"/>
  <c r="P643" i="22"/>
  <c r="A644" i="22"/>
  <c r="B644" i="22"/>
  <c r="C644" i="22"/>
  <c r="D644" i="22"/>
  <c r="E644" i="22"/>
  <c r="F644" i="22"/>
  <c r="G644" i="22"/>
  <c r="H644" i="22"/>
  <c r="I644" i="22"/>
  <c r="J644" i="22"/>
  <c r="K644" i="22"/>
  <c r="L644" i="22"/>
  <c r="M644" i="22"/>
  <c r="N644" i="22"/>
  <c r="O644" i="22"/>
  <c r="P644" i="22"/>
  <c r="A645" i="22"/>
  <c r="B645" i="22"/>
  <c r="C645" i="22"/>
  <c r="D645" i="22"/>
  <c r="E645" i="22"/>
  <c r="F645" i="22"/>
  <c r="G645" i="22"/>
  <c r="H645" i="22"/>
  <c r="I645" i="22"/>
  <c r="J645" i="22"/>
  <c r="K645" i="22"/>
  <c r="L645" i="22"/>
  <c r="M645" i="22"/>
  <c r="N645" i="22"/>
  <c r="O645" i="22"/>
  <c r="P645" i="22"/>
  <c r="A646" i="22"/>
  <c r="B646" i="22"/>
  <c r="C646" i="22"/>
  <c r="D646" i="22"/>
  <c r="E646" i="22"/>
  <c r="F646" i="22"/>
  <c r="G646" i="22"/>
  <c r="H646" i="22"/>
  <c r="I646" i="22"/>
  <c r="J646" i="22"/>
  <c r="K646" i="22"/>
  <c r="L646" i="22"/>
  <c r="M646" i="22"/>
  <c r="N646" i="22"/>
  <c r="O646" i="22"/>
  <c r="P646" i="22"/>
  <c r="A647" i="22"/>
  <c r="B647" i="22"/>
  <c r="C647" i="22"/>
  <c r="D647" i="22"/>
  <c r="E647" i="22"/>
  <c r="F647" i="22"/>
  <c r="G647" i="22"/>
  <c r="H647" i="22"/>
  <c r="I647" i="22"/>
  <c r="J647" i="22"/>
  <c r="K647" i="22"/>
  <c r="L647" i="22"/>
  <c r="M647" i="22"/>
  <c r="N647" i="22"/>
  <c r="O647" i="22"/>
  <c r="P647" i="22"/>
  <c r="A648" i="22"/>
  <c r="B648" i="22"/>
  <c r="C648" i="22"/>
  <c r="D648" i="22"/>
  <c r="E648" i="22"/>
  <c r="F648" i="22"/>
  <c r="G648" i="22"/>
  <c r="H648" i="22"/>
  <c r="I648" i="22"/>
  <c r="J648" i="22"/>
  <c r="K648" i="22"/>
  <c r="L648" i="22"/>
  <c r="M648" i="22"/>
  <c r="N648" i="22"/>
  <c r="O648" i="22"/>
  <c r="P648" i="22"/>
  <c r="A649" i="22"/>
  <c r="B649" i="22"/>
  <c r="C649" i="22"/>
  <c r="D649" i="22"/>
  <c r="E649" i="22"/>
  <c r="F649" i="22"/>
  <c r="G649" i="22"/>
  <c r="H649" i="22"/>
  <c r="I649" i="22"/>
  <c r="J649" i="22"/>
  <c r="K649" i="22"/>
  <c r="L649" i="22"/>
  <c r="M649" i="22"/>
  <c r="N649" i="22"/>
  <c r="O649" i="22"/>
  <c r="P649" i="22"/>
  <c r="A650" i="22"/>
  <c r="B650" i="22"/>
  <c r="C650" i="22"/>
  <c r="D650" i="22"/>
  <c r="E650" i="22"/>
  <c r="F650" i="22"/>
  <c r="G650" i="22"/>
  <c r="H650" i="22"/>
  <c r="I650" i="22"/>
  <c r="J650" i="22"/>
  <c r="K650" i="22"/>
  <c r="L650" i="22"/>
  <c r="M650" i="22"/>
  <c r="N650" i="22"/>
  <c r="O650" i="22"/>
  <c r="P650" i="22"/>
  <c r="A651" i="22"/>
  <c r="B651" i="22"/>
  <c r="C651" i="22"/>
  <c r="D651" i="22"/>
  <c r="E651" i="22"/>
  <c r="F651" i="22"/>
  <c r="G651" i="22"/>
  <c r="H651" i="22"/>
  <c r="I651" i="22"/>
  <c r="J651" i="22"/>
  <c r="K651" i="22"/>
  <c r="L651" i="22"/>
  <c r="M651" i="22"/>
  <c r="N651" i="22"/>
  <c r="O651" i="22"/>
  <c r="P651" i="22"/>
  <c r="A652" i="22"/>
  <c r="B652" i="22"/>
  <c r="C652" i="22"/>
  <c r="D652" i="22"/>
  <c r="E652" i="22"/>
  <c r="F652" i="22"/>
  <c r="G652" i="22"/>
  <c r="H652" i="22"/>
  <c r="I652" i="22"/>
  <c r="J652" i="22"/>
  <c r="K652" i="22"/>
  <c r="L652" i="22"/>
  <c r="M652" i="22"/>
  <c r="N652" i="22"/>
  <c r="O652" i="22"/>
  <c r="P652" i="22"/>
  <c r="A653" i="22"/>
  <c r="B653" i="22"/>
  <c r="C653" i="22"/>
  <c r="D653" i="22"/>
  <c r="E653" i="22"/>
  <c r="F653" i="22"/>
  <c r="G653" i="22"/>
  <c r="H653" i="22"/>
  <c r="I653" i="22"/>
  <c r="J653" i="22"/>
  <c r="K653" i="22"/>
  <c r="L653" i="22"/>
  <c r="M653" i="22"/>
  <c r="N653" i="22"/>
  <c r="O653" i="22"/>
  <c r="P653" i="22"/>
  <c r="A654" i="22"/>
  <c r="B654" i="22"/>
  <c r="C654" i="22"/>
  <c r="D654" i="22"/>
  <c r="E654" i="22"/>
  <c r="F654" i="22"/>
  <c r="G654" i="22"/>
  <c r="H654" i="22"/>
  <c r="I654" i="22"/>
  <c r="J654" i="22"/>
  <c r="K654" i="22"/>
  <c r="L654" i="22"/>
  <c r="M654" i="22"/>
  <c r="N654" i="22"/>
  <c r="O654" i="22"/>
  <c r="P654" i="22"/>
  <c r="A655" i="22"/>
  <c r="B655" i="22"/>
  <c r="C655" i="22"/>
  <c r="D655" i="22"/>
  <c r="E655" i="22"/>
  <c r="F655" i="22"/>
  <c r="G655" i="22"/>
  <c r="H655" i="22"/>
  <c r="I655" i="22"/>
  <c r="J655" i="22"/>
  <c r="K655" i="22"/>
  <c r="L655" i="22"/>
  <c r="M655" i="22"/>
  <c r="N655" i="22"/>
  <c r="O655" i="22"/>
  <c r="P655" i="22"/>
  <c r="A656" i="22"/>
  <c r="B656" i="22"/>
  <c r="C656" i="22"/>
  <c r="D656" i="22"/>
  <c r="E656" i="22"/>
  <c r="F656" i="22"/>
  <c r="G656" i="22"/>
  <c r="H656" i="22"/>
  <c r="I656" i="22"/>
  <c r="J656" i="22"/>
  <c r="K656" i="22"/>
  <c r="L656" i="22"/>
  <c r="M656" i="22"/>
  <c r="N656" i="22"/>
  <c r="O656" i="22"/>
  <c r="P656" i="22"/>
  <c r="A657" i="22"/>
  <c r="B657" i="22"/>
  <c r="C657" i="22"/>
  <c r="D657" i="22"/>
  <c r="E657" i="22"/>
  <c r="F657" i="22"/>
  <c r="G657" i="22"/>
  <c r="H657" i="22"/>
  <c r="I657" i="22"/>
  <c r="J657" i="22"/>
  <c r="K657" i="22"/>
  <c r="L657" i="22"/>
  <c r="M657" i="22"/>
  <c r="N657" i="22"/>
  <c r="O657" i="22"/>
  <c r="P657" i="22"/>
  <c r="A658" i="22"/>
  <c r="B658" i="22"/>
  <c r="C658" i="22"/>
  <c r="D658" i="22"/>
  <c r="E658" i="22"/>
  <c r="F658" i="22"/>
  <c r="G658" i="22"/>
  <c r="H658" i="22"/>
  <c r="I658" i="22"/>
  <c r="J658" i="22"/>
  <c r="K658" i="22"/>
  <c r="L658" i="22"/>
  <c r="M658" i="22"/>
  <c r="N658" i="22"/>
  <c r="O658" i="22"/>
  <c r="P658" i="22"/>
  <c r="A659" i="22"/>
  <c r="B659" i="22"/>
  <c r="C659" i="22"/>
  <c r="D659" i="22"/>
  <c r="E659" i="22"/>
  <c r="F659" i="22"/>
  <c r="G659" i="22"/>
  <c r="H659" i="22"/>
  <c r="I659" i="22"/>
  <c r="J659" i="22"/>
  <c r="K659" i="22"/>
  <c r="L659" i="22"/>
  <c r="M659" i="22"/>
  <c r="N659" i="22"/>
  <c r="O659" i="22"/>
  <c r="P659" i="22"/>
  <c r="A660" i="22"/>
  <c r="B660" i="22"/>
  <c r="C660" i="22"/>
  <c r="D660" i="22"/>
  <c r="E660" i="22"/>
  <c r="F660" i="22"/>
  <c r="G660" i="22"/>
  <c r="H660" i="22"/>
  <c r="I660" i="22"/>
  <c r="J660" i="22"/>
  <c r="K660" i="22"/>
  <c r="L660" i="22"/>
  <c r="M660" i="22"/>
  <c r="N660" i="22"/>
  <c r="O660" i="22"/>
  <c r="P660" i="22"/>
  <c r="A661" i="22"/>
  <c r="B661" i="22"/>
  <c r="C661" i="22"/>
  <c r="D661" i="22"/>
  <c r="E661" i="22"/>
  <c r="F661" i="22"/>
  <c r="G661" i="22"/>
  <c r="H661" i="22"/>
  <c r="I661" i="22"/>
  <c r="J661" i="22"/>
  <c r="K661" i="22"/>
  <c r="L661" i="22"/>
  <c r="M661" i="22"/>
  <c r="N661" i="22"/>
  <c r="O661" i="22"/>
  <c r="P661" i="22"/>
  <c r="A662" i="22"/>
  <c r="B662" i="22"/>
  <c r="C662" i="22"/>
  <c r="D662" i="22"/>
  <c r="E662" i="22"/>
  <c r="F662" i="22"/>
  <c r="G662" i="22"/>
  <c r="H662" i="22"/>
  <c r="I662" i="22"/>
  <c r="J662" i="22"/>
  <c r="K662" i="22"/>
  <c r="L662" i="22"/>
  <c r="M662" i="22"/>
  <c r="N662" i="22"/>
  <c r="O662" i="22"/>
  <c r="P662" i="22"/>
  <c r="A663" i="22"/>
  <c r="B663" i="22"/>
  <c r="C663" i="22"/>
  <c r="D663" i="22"/>
  <c r="E663" i="22"/>
  <c r="F663" i="22"/>
  <c r="G663" i="22"/>
  <c r="H663" i="22"/>
  <c r="I663" i="22"/>
  <c r="J663" i="22"/>
  <c r="K663" i="22"/>
  <c r="L663" i="22"/>
  <c r="M663" i="22"/>
  <c r="N663" i="22"/>
  <c r="O663" i="22"/>
  <c r="P663" i="22"/>
  <c r="A664" i="22"/>
  <c r="B664" i="22"/>
  <c r="C664" i="22"/>
  <c r="D664" i="22"/>
  <c r="E664" i="22"/>
  <c r="F664" i="22"/>
  <c r="G664" i="22"/>
  <c r="H664" i="22"/>
  <c r="I664" i="22"/>
  <c r="J664" i="22"/>
  <c r="K664" i="22"/>
  <c r="L664" i="22"/>
  <c r="M664" i="22"/>
  <c r="N664" i="22"/>
  <c r="O664" i="22"/>
  <c r="P664" i="22"/>
  <c r="A665" i="22"/>
  <c r="B665" i="22"/>
  <c r="C665" i="22"/>
  <c r="D665" i="22"/>
  <c r="E665" i="22"/>
  <c r="F665" i="22"/>
  <c r="G665" i="22"/>
  <c r="H665" i="22"/>
  <c r="I665" i="22"/>
  <c r="J665" i="22"/>
  <c r="K665" i="22"/>
  <c r="L665" i="22"/>
  <c r="M665" i="22"/>
  <c r="N665" i="22"/>
  <c r="O665" i="22"/>
  <c r="P665" i="22"/>
  <c r="A666" i="22"/>
  <c r="B666" i="22"/>
  <c r="C666" i="22"/>
  <c r="D666" i="22"/>
  <c r="E666" i="22"/>
  <c r="F666" i="22"/>
  <c r="G666" i="22"/>
  <c r="H666" i="22"/>
  <c r="I666" i="22"/>
  <c r="J666" i="22"/>
  <c r="K666" i="22"/>
  <c r="L666" i="22"/>
  <c r="M666" i="22"/>
  <c r="N666" i="22"/>
  <c r="O666" i="22"/>
  <c r="P666" i="22"/>
  <c r="A667" i="22"/>
  <c r="B667" i="22"/>
  <c r="C667" i="22"/>
  <c r="D667" i="22"/>
  <c r="E667" i="22"/>
  <c r="F667" i="22"/>
  <c r="G667" i="22"/>
  <c r="H667" i="22"/>
  <c r="I667" i="22"/>
  <c r="J667" i="22"/>
  <c r="K667" i="22"/>
  <c r="L667" i="22"/>
  <c r="M667" i="22"/>
  <c r="N667" i="22"/>
  <c r="O667" i="22"/>
  <c r="P667" i="22"/>
  <c r="A668" i="22"/>
  <c r="B668" i="22"/>
  <c r="C668" i="22"/>
  <c r="D668" i="22"/>
  <c r="E668" i="22"/>
  <c r="F668" i="22"/>
  <c r="G668" i="22"/>
  <c r="H668" i="22"/>
  <c r="I668" i="22"/>
  <c r="J668" i="22"/>
  <c r="K668" i="22"/>
  <c r="L668" i="22"/>
  <c r="M668" i="22"/>
  <c r="N668" i="22"/>
  <c r="O668" i="22"/>
  <c r="P668" i="22"/>
  <c r="A669" i="22"/>
  <c r="B669" i="22"/>
  <c r="C669" i="22"/>
  <c r="D669" i="22"/>
  <c r="E669" i="22"/>
  <c r="F669" i="22"/>
  <c r="G669" i="22"/>
  <c r="H669" i="22"/>
  <c r="I669" i="22"/>
  <c r="J669" i="22"/>
  <c r="K669" i="22"/>
  <c r="L669" i="22"/>
  <c r="M669" i="22"/>
  <c r="N669" i="22"/>
  <c r="O669" i="22"/>
  <c r="P669" i="22"/>
  <c r="A670" i="22"/>
  <c r="B670" i="22"/>
  <c r="C670" i="22"/>
  <c r="D670" i="22"/>
  <c r="E670" i="22"/>
  <c r="F670" i="22"/>
  <c r="G670" i="22"/>
  <c r="H670" i="22"/>
  <c r="I670" i="22"/>
  <c r="J670" i="22"/>
  <c r="K670" i="22"/>
  <c r="L670" i="22"/>
  <c r="M670" i="22"/>
  <c r="N670" i="22"/>
  <c r="O670" i="22"/>
  <c r="P670" i="22"/>
  <c r="A671" i="22"/>
  <c r="B671" i="22"/>
  <c r="C671" i="22"/>
  <c r="D671" i="22"/>
  <c r="E671" i="22"/>
  <c r="F671" i="22"/>
  <c r="G671" i="22"/>
  <c r="H671" i="22"/>
  <c r="I671" i="22"/>
  <c r="J671" i="22"/>
  <c r="K671" i="22"/>
  <c r="L671" i="22"/>
  <c r="M671" i="22"/>
  <c r="N671" i="22"/>
  <c r="O671" i="22"/>
  <c r="P671" i="22"/>
  <c r="A672" i="22"/>
  <c r="B672" i="22"/>
  <c r="C672" i="22"/>
  <c r="D672" i="22"/>
  <c r="E672" i="22"/>
  <c r="F672" i="22"/>
  <c r="G672" i="22"/>
  <c r="H672" i="22"/>
  <c r="I672" i="22"/>
  <c r="J672" i="22"/>
  <c r="K672" i="22"/>
  <c r="L672" i="22"/>
  <c r="M672" i="22"/>
  <c r="N672" i="22"/>
  <c r="O672" i="22"/>
  <c r="P672" i="22"/>
  <c r="A673" i="22"/>
  <c r="B673" i="22"/>
  <c r="C673" i="22"/>
  <c r="D673" i="22"/>
  <c r="E673" i="22"/>
  <c r="F673" i="22"/>
  <c r="G673" i="22"/>
  <c r="H673" i="22"/>
  <c r="I673" i="22"/>
  <c r="J673" i="22"/>
  <c r="K673" i="22"/>
  <c r="L673" i="22"/>
  <c r="M673" i="22"/>
  <c r="N673" i="22"/>
  <c r="O673" i="22"/>
  <c r="P673" i="22"/>
  <c r="A674" i="22"/>
  <c r="B674" i="22"/>
  <c r="C674" i="22"/>
  <c r="D674" i="22"/>
  <c r="E674" i="22"/>
  <c r="F674" i="22"/>
  <c r="G674" i="22"/>
  <c r="H674" i="22"/>
  <c r="I674" i="22"/>
  <c r="J674" i="22"/>
  <c r="K674" i="22"/>
  <c r="L674" i="22"/>
  <c r="M674" i="22"/>
  <c r="N674" i="22"/>
  <c r="O674" i="22"/>
  <c r="P674" i="22"/>
  <c r="A675" i="22"/>
  <c r="B675" i="22"/>
  <c r="C675" i="22"/>
  <c r="D675" i="22"/>
  <c r="E675" i="22"/>
  <c r="F675" i="22"/>
  <c r="G675" i="22"/>
  <c r="H675" i="22"/>
  <c r="I675" i="22"/>
  <c r="J675" i="22"/>
  <c r="K675" i="22"/>
  <c r="L675" i="22"/>
  <c r="M675" i="22"/>
  <c r="N675" i="22"/>
  <c r="O675" i="22"/>
  <c r="P675" i="22"/>
  <c r="A676" i="22"/>
  <c r="B676" i="22"/>
  <c r="C676" i="22"/>
  <c r="D676" i="22"/>
  <c r="E676" i="22"/>
  <c r="F676" i="22"/>
  <c r="G676" i="22"/>
  <c r="H676" i="22"/>
  <c r="I676" i="22"/>
  <c r="J676" i="22"/>
  <c r="K676" i="22"/>
  <c r="L676" i="22"/>
  <c r="M676" i="22"/>
  <c r="N676" i="22"/>
  <c r="O676" i="22"/>
  <c r="P676" i="22"/>
  <c r="A677" i="22"/>
  <c r="B677" i="22"/>
  <c r="C677" i="22"/>
  <c r="D677" i="22"/>
  <c r="E677" i="22"/>
  <c r="F677" i="22"/>
  <c r="G677" i="22"/>
  <c r="H677" i="22"/>
  <c r="I677" i="22"/>
  <c r="J677" i="22"/>
  <c r="K677" i="22"/>
  <c r="L677" i="22"/>
  <c r="M677" i="22"/>
  <c r="N677" i="22"/>
  <c r="O677" i="22"/>
  <c r="P677" i="22"/>
  <c r="A678" i="22"/>
  <c r="B678" i="22"/>
  <c r="C678" i="22"/>
  <c r="D678" i="22"/>
  <c r="E678" i="22"/>
  <c r="F678" i="22"/>
  <c r="G678" i="22"/>
  <c r="H678" i="22"/>
  <c r="I678" i="22"/>
  <c r="J678" i="22"/>
  <c r="K678" i="22"/>
  <c r="L678" i="22"/>
  <c r="M678" i="22"/>
  <c r="N678" i="22"/>
  <c r="O678" i="22"/>
  <c r="P678" i="22"/>
  <c r="A679" i="22"/>
  <c r="B679" i="22"/>
  <c r="C679" i="22"/>
  <c r="D679" i="22"/>
  <c r="E679" i="22"/>
  <c r="F679" i="22"/>
  <c r="G679" i="22"/>
  <c r="H679" i="22"/>
  <c r="I679" i="22"/>
  <c r="J679" i="22"/>
  <c r="K679" i="22"/>
  <c r="L679" i="22"/>
  <c r="M679" i="22"/>
  <c r="N679" i="22"/>
  <c r="O679" i="22"/>
  <c r="P679" i="22"/>
  <c r="A680" i="22"/>
  <c r="B680" i="22"/>
  <c r="C680" i="22"/>
  <c r="D680" i="22"/>
  <c r="E680" i="22"/>
  <c r="F680" i="22"/>
  <c r="G680" i="22"/>
  <c r="H680" i="22"/>
  <c r="I680" i="22"/>
  <c r="J680" i="22"/>
  <c r="K680" i="22"/>
  <c r="L680" i="22"/>
  <c r="M680" i="22"/>
  <c r="N680" i="22"/>
  <c r="O680" i="22"/>
  <c r="P680" i="22"/>
  <c r="A681" i="22"/>
  <c r="B681" i="22"/>
  <c r="C681" i="22"/>
  <c r="D681" i="22"/>
  <c r="E681" i="22"/>
  <c r="F681" i="22"/>
  <c r="G681" i="22"/>
  <c r="H681" i="22"/>
  <c r="I681" i="22"/>
  <c r="J681" i="22"/>
  <c r="K681" i="22"/>
  <c r="L681" i="22"/>
  <c r="M681" i="22"/>
  <c r="N681" i="22"/>
  <c r="O681" i="22"/>
  <c r="P681" i="22"/>
  <c r="A682" i="22"/>
  <c r="B682" i="22"/>
  <c r="C682" i="22"/>
  <c r="D682" i="22"/>
  <c r="E682" i="22"/>
  <c r="F682" i="22"/>
  <c r="G682" i="22"/>
  <c r="H682" i="22"/>
  <c r="I682" i="22"/>
  <c r="J682" i="22"/>
  <c r="K682" i="22"/>
  <c r="L682" i="22"/>
  <c r="M682" i="22"/>
  <c r="N682" i="22"/>
  <c r="O682" i="22"/>
  <c r="P682" i="22"/>
  <c r="A683" i="22"/>
  <c r="B683" i="22"/>
  <c r="C683" i="22"/>
  <c r="D683" i="22"/>
  <c r="E683" i="22"/>
  <c r="F683" i="22"/>
  <c r="G683" i="22"/>
  <c r="H683" i="22"/>
  <c r="I683" i="22"/>
  <c r="J683" i="22"/>
  <c r="K683" i="22"/>
  <c r="L683" i="22"/>
  <c r="M683" i="22"/>
  <c r="N683" i="22"/>
  <c r="O683" i="22"/>
  <c r="P683" i="22"/>
  <c r="A684" i="22"/>
  <c r="B684" i="22"/>
  <c r="C684" i="22"/>
  <c r="D684" i="22"/>
  <c r="E684" i="22"/>
  <c r="F684" i="22"/>
  <c r="G684" i="22"/>
  <c r="H684" i="22"/>
  <c r="I684" i="22"/>
  <c r="J684" i="22"/>
  <c r="K684" i="22"/>
  <c r="L684" i="22"/>
  <c r="M684" i="22"/>
  <c r="N684" i="22"/>
  <c r="O684" i="22"/>
  <c r="P684" i="22"/>
  <c r="A685" i="22"/>
  <c r="B685" i="22"/>
  <c r="C685" i="22"/>
  <c r="D685" i="22"/>
  <c r="E685" i="22"/>
  <c r="F685" i="22"/>
  <c r="G685" i="22"/>
  <c r="H685" i="22"/>
  <c r="I685" i="22"/>
  <c r="J685" i="22"/>
  <c r="K685" i="22"/>
  <c r="L685" i="22"/>
  <c r="M685" i="22"/>
  <c r="N685" i="22"/>
  <c r="O685" i="22"/>
  <c r="P685" i="22"/>
  <c r="A686" i="22"/>
  <c r="B686" i="22"/>
  <c r="C686" i="22"/>
  <c r="D686" i="22"/>
  <c r="E686" i="22"/>
  <c r="F686" i="22"/>
  <c r="G686" i="22"/>
  <c r="H686" i="22"/>
  <c r="I686" i="22"/>
  <c r="J686" i="22"/>
  <c r="K686" i="22"/>
  <c r="L686" i="22"/>
  <c r="M686" i="22"/>
  <c r="N686" i="22"/>
  <c r="O686" i="22"/>
  <c r="P686" i="22"/>
  <c r="A687" i="22"/>
  <c r="B687" i="22"/>
  <c r="C687" i="22"/>
  <c r="D687" i="22"/>
  <c r="E687" i="22"/>
  <c r="F687" i="22"/>
  <c r="G687" i="22"/>
  <c r="H687" i="22"/>
  <c r="I687" i="22"/>
  <c r="J687" i="22"/>
  <c r="K687" i="22"/>
  <c r="L687" i="22"/>
  <c r="M687" i="22"/>
  <c r="N687" i="22"/>
  <c r="O687" i="22"/>
  <c r="P687" i="22"/>
  <c r="A688" i="22"/>
  <c r="B688" i="22"/>
  <c r="C688" i="22"/>
  <c r="D688" i="22"/>
  <c r="E688" i="22"/>
  <c r="F688" i="22"/>
  <c r="G688" i="22"/>
  <c r="H688" i="22"/>
  <c r="I688" i="22"/>
  <c r="J688" i="22"/>
  <c r="K688" i="22"/>
  <c r="L688" i="22"/>
  <c r="M688" i="22"/>
  <c r="N688" i="22"/>
  <c r="O688" i="22"/>
  <c r="P688" i="22"/>
  <c r="A689" i="22"/>
  <c r="B689" i="22"/>
  <c r="C689" i="22"/>
  <c r="D689" i="22"/>
  <c r="E689" i="22"/>
  <c r="F689" i="22"/>
  <c r="G689" i="22"/>
  <c r="H689" i="22"/>
  <c r="I689" i="22"/>
  <c r="J689" i="22"/>
  <c r="K689" i="22"/>
  <c r="L689" i="22"/>
  <c r="M689" i="22"/>
  <c r="N689" i="22"/>
  <c r="O689" i="22"/>
  <c r="P689" i="22"/>
  <c r="A690" i="22"/>
  <c r="B690" i="22"/>
  <c r="C690" i="22"/>
  <c r="D690" i="22"/>
  <c r="E690" i="22"/>
  <c r="F690" i="22"/>
  <c r="G690" i="22"/>
  <c r="H690" i="22"/>
  <c r="I690" i="22"/>
  <c r="J690" i="22"/>
  <c r="K690" i="22"/>
  <c r="L690" i="22"/>
  <c r="M690" i="22"/>
  <c r="N690" i="22"/>
  <c r="O690" i="22"/>
  <c r="P690" i="22"/>
  <c r="A691" i="22"/>
  <c r="B691" i="22"/>
  <c r="C691" i="22"/>
  <c r="D691" i="22"/>
  <c r="E691" i="22"/>
  <c r="F691" i="22"/>
  <c r="G691" i="22"/>
  <c r="H691" i="22"/>
  <c r="I691" i="22"/>
  <c r="J691" i="22"/>
  <c r="K691" i="22"/>
  <c r="L691" i="22"/>
  <c r="M691" i="22"/>
  <c r="N691" i="22"/>
  <c r="O691" i="22"/>
  <c r="P691" i="22"/>
  <c r="A692" i="22"/>
  <c r="B692" i="22"/>
  <c r="C692" i="22"/>
  <c r="D692" i="22"/>
  <c r="E692" i="22"/>
  <c r="F692" i="22"/>
  <c r="G692" i="22"/>
  <c r="H692" i="22"/>
  <c r="I692" i="22"/>
  <c r="J692" i="22"/>
  <c r="K692" i="22"/>
  <c r="L692" i="22"/>
  <c r="M692" i="22"/>
  <c r="N692" i="22"/>
  <c r="O692" i="22"/>
  <c r="P692" i="22"/>
  <c r="A693" i="22"/>
  <c r="B693" i="22"/>
  <c r="C693" i="22"/>
  <c r="D693" i="22"/>
  <c r="E693" i="22"/>
  <c r="F693" i="22"/>
  <c r="G693" i="22"/>
  <c r="H693" i="22"/>
  <c r="I693" i="22"/>
  <c r="J693" i="22"/>
  <c r="K693" i="22"/>
  <c r="L693" i="22"/>
  <c r="M693" i="22"/>
  <c r="N693" i="22"/>
  <c r="O693" i="22"/>
  <c r="P693" i="22"/>
  <c r="A694" i="22"/>
  <c r="B694" i="22"/>
  <c r="C694" i="22"/>
  <c r="D694" i="22"/>
  <c r="E694" i="22"/>
  <c r="F694" i="22"/>
  <c r="G694" i="22"/>
  <c r="H694" i="22"/>
  <c r="I694" i="22"/>
  <c r="J694" i="22"/>
  <c r="K694" i="22"/>
  <c r="L694" i="22"/>
  <c r="M694" i="22"/>
  <c r="N694" i="22"/>
  <c r="O694" i="22"/>
  <c r="P694" i="22"/>
  <c r="A695" i="22"/>
  <c r="B695" i="22"/>
  <c r="C695" i="22"/>
  <c r="D695" i="22"/>
  <c r="E695" i="22"/>
  <c r="F695" i="22"/>
  <c r="G695" i="22"/>
  <c r="H695" i="22"/>
  <c r="I695" i="22"/>
  <c r="J695" i="22"/>
  <c r="K695" i="22"/>
  <c r="L695" i="22"/>
  <c r="M695" i="22"/>
  <c r="N695" i="22"/>
  <c r="O695" i="22"/>
  <c r="P695" i="22"/>
  <c r="A696" i="22"/>
  <c r="B696" i="22"/>
  <c r="C696" i="22"/>
  <c r="D696" i="22"/>
  <c r="E696" i="22"/>
  <c r="F696" i="22"/>
  <c r="G696" i="22"/>
  <c r="H696" i="22"/>
  <c r="I696" i="22"/>
  <c r="J696" i="22"/>
  <c r="K696" i="22"/>
  <c r="L696" i="22"/>
  <c r="M696" i="22"/>
  <c r="N696" i="22"/>
  <c r="O696" i="22"/>
  <c r="P696" i="22"/>
  <c r="A697" i="22"/>
  <c r="B697" i="22"/>
  <c r="C697" i="22"/>
  <c r="D697" i="22"/>
  <c r="E697" i="22"/>
  <c r="F697" i="22"/>
  <c r="G697" i="22"/>
  <c r="H697" i="22"/>
  <c r="I697" i="22"/>
  <c r="J697" i="22"/>
  <c r="K697" i="22"/>
  <c r="L697" i="22"/>
  <c r="M697" i="22"/>
  <c r="N697" i="22"/>
  <c r="O697" i="22"/>
  <c r="P697" i="22"/>
  <c r="A698" i="22"/>
  <c r="B698" i="22"/>
  <c r="C698" i="22"/>
  <c r="D698" i="22"/>
  <c r="E698" i="22"/>
  <c r="F698" i="22"/>
  <c r="G698" i="22"/>
  <c r="H698" i="22"/>
  <c r="I698" i="22"/>
  <c r="J698" i="22"/>
  <c r="K698" i="22"/>
  <c r="L698" i="22"/>
  <c r="M698" i="22"/>
  <c r="N698" i="22"/>
  <c r="O698" i="22"/>
  <c r="P698" i="22"/>
  <c r="A699" i="22"/>
  <c r="B699" i="22"/>
  <c r="C699" i="22"/>
  <c r="D699" i="22"/>
  <c r="E699" i="22"/>
  <c r="F699" i="22"/>
  <c r="G699" i="22"/>
  <c r="H699" i="22"/>
  <c r="I699" i="22"/>
  <c r="J699" i="22"/>
  <c r="K699" i="22"/>
  <c r="L699" i="22"/>
  <c r="M699" i="22"/>
  <c r="N699" i="22"/>
  <c r="O699" i="22"/>
  <c r="P699" i="22"/>
  <c r="A700" i="22"/>
  <c r="B700" i="22"/>
  <c r="C700" i="22"/>
  <c r="D700" i="22"/>
  <c r="E700" i="22"/>
  <c r="F700" i="22"/>
  <c r="G700" i="22"/>
  <c r="H700" i="22"/>
  <c r="I700" i="22"/>
  <c r="J700" i="22"/>
  <c r="K700" i="22"/>
  <c r="L700" i="22"/>
  <c r="M700" i="22"/>
  <c r="N700" i="22"/>
  <c r="O700" i="22"/>
  <c r="P700" i="22"/>
  <c r="A701" i="22"/>
  <c r="B701" i="22"/>
  <c r="C701" i="22"/>
  <c r="D701" i="22"/>
  <c r="E701" i="22"/>
  <c r="F701" i="22"/>
  <c r="G701" i="22"/>
  <c r="H701" i="22"/>
  <c r="I701" i="22"/>
  <c r="J701" i="22"/>
  <c r="K701" i="22"/>
  <c r="L701" i="22"/>
  <c r="M701" i="22"/>
  <c r="N701" i="22"/>
  <c r="O701" i="22"/>
  <c r="P701" i="22"/>
  <c r="A702" i="22"/>
  <c r="B702" i="22"/>
  <c r="C702" i="22"/>
  <c r="D702" i="22"/>
  <c r="E702" i="22"/>
  <c r="F702" i="22"/>
  <c r="G702" i="22"/>
  <c r="H702" i="22"/>
  <c r="I702" i="22"/>
  <c r="J702" i="22"/>
  <c r="K702" i="22"/>
  <c r="L702" i="22"/>
  <c r="M702" i="22"/>
  <c r="N702" i="22"/>
  <c r="O702" i="22"/>
  <c r="P702" i="22"/>
  <c r="A703" i="22"/>
  <c r="B703" i="22"/>
  <c r="C703" i="22"/>
  <c r="D703" i="22"/>
  <c r="E703" i="22"/>
  <c r="F703" i="22"/>
  <c r="G703" i="22"/>
  <c r="H703" i="22"/>
  <c r="I703" i="22"/>
  <c r="J703" i="22"/>
  <c r="K703" i="22"/>
  <c r="L703" i="22"/>
  <c r="M703" i="22"/>
  <c r="N703" i="22"/>
  <c r="O703" i="22"/>
  <c r="P703" i="22"/>
  <c r="A704" i="22"/>
  <c r="B704" i="22"/>
  <c r="C704" i="22"/>
  <c r="D704" i="22"/>
  <c r="E704" i="22"/>
  <c r="F704" i="22"/>
  <c r="G704" i="22"/>
  <c r="H704" i="22"/>
  <c r="I704" i="22"/>
  <c r="J704" i="22"/>
  <c r="K704" i="22"/>
  <c r="L704" i="22"/>
  <c r="M704" i="22"/>
  <c r="N704" i="22"/>
  <c r="O704" i="22"/>
  <c r="P704" i="22"/>
  <c r="A705" i="22"/>
  <c r="B705" i="22"/>
  <c r="C705" i="22"/>
  <c r="D705" i="22"/>
  <c r="E705" i="22"/>
  <c r="F705" i="22"/>
  <c r="G705" i="22"/>
  <c r="H705" i="22"/>
  <c r="I705" i="22"/>
  <c r="J705" i="22"/>
  <c r="K705" i="22"/>
  <c r="L705" i="22"/>
  <c r="M705" i="22"/>
  <c r="N705" i="22"/>
  <c r="O705" i="22"/>
  <c r="P705" i="22"/>
  <c r="A706" i="22"/>
  <c r="B706" i="22"/>
  <c r="C706" i="22"/>
  <c r="D706" i="22"/>
  <c r="E706" i="22"/>
  <c r="F706" i="22"/>
  <c r="G706" i="22"/>
  <c r="H706" i="22"/>
  <c r="I706" i="22"/>
  <c r="J706" i="22"/>
  <c r="K706" i="22"/>
  <c r="L706" i="22"/>
  <c r="M706" i="22"/>
  <c r="N706" i="22"/>
  <c r="O706" i="22"/>
  <c r="P706" i="22"/>
  <c r="A707" i="22"/>
  <c r="B707" i="22"/>
  <c r="C707" i="22"/>
  <c r="D707" i="22"/>
  <c r="E707" i="22"/>
  <c r="F707" i="22"/>
  <c r="G707" i="22"/>
  <c r="H707" i="22"/>
  <c r="I707" i="22"/>
  <c r="J707" i="22"/>
  <c r="K707" i="22"/>
  <c r="L707" i="22"/>
  <c r="M707" i="22"/>
  <c r="N707" i="22"/>
  <c r="O707" i="22"/>
  <c r="P707" i="22"/>
  <c r="A708" i="22"/>
  <c r="B708" i="22"/>
  <c r="C708" i="22"/>
  <c r="D708" i="22"/>
  <c r="E708" i="22"/>
  <c r="F708" i="22"/>
  <c r="G708" i="22"/>
  <c r="H708" i="22"/>
  <c r="I708" i="22"/>
  <c r="J708" i="22"/>
  <c r="K708" i="22"/>
  <c r="L708" i="22"/>
  <c r="M708" i="22"/>
  <c r="N708" i="22"/>
  <c r="O708" i="22"/>
  <c r="P708" i="22"/>
  <c r="A709" i="22"/>
  <c r="B709" i="22"/>
  <c r="C709" i="22"/>
  <c r="D709" i="22"/>
  <c r="E709" i="22"/>
  <c r="F709" i="22"/>
  <c r="G709" i="22"/>
  <c r="H709" i="22"/>
  <c r="I709" i="22"/>
  <c r="J709" i="22"/>
  <c r="K709" i="22"/>
  <c r="L709" i="22"/>
  <c r="M709" i="22"/>
  <c r="N709" i="22"/>
  <c r="O709" i="22"/>
  <c r="P709" i="22"/>
  <c r="A710" i="22"/>
  <c r="B710" i="22"/>
  <c r="C710" i="22"/>
  <c r="D710" i="22"/>
  <c r="E710" i="22"/>
  <c r="F710" i="22"/>
  <c r="G710" i="22"/>
  <c r="H710" i="22"/>
  <c r="I710" i="22"/>
  <c r="J710" i="22"/>
  <c r="K710" i="22"/>
  <c r="L710" i="22"/>
  <c r="M710" i="22"/>
  <c r="N710" i="22"/>
  <c r="O710" i="22"/>
  <c r="P710" i="22"/>
  <c r="A711" i="22"/>
  <c r="B711" i="22"/>
  <c r="C711" i="22"/>
  <c r="D711" i="22"/>
  <c r="E711" i="22"/>
  <c r="F711" i="22"/>
  <c r="G711" i="22"/>
  <c r="H711" i="22"/>
  <c r="I711" i="22"/>
  <c r="J711" i="22"/>
  <c r="K711" i="22"/>
  <c r="L711" i="22"/>
  <c r="M711" i="22"/>
  <c r="N711" i="22"/>
  <c r="O711" i="22"/>
  <c r="P711" i="22"/>
  <c r="A712" i="22"/>
  <c r="B712" i="22"/>
  <c r="C712" i="22"/>
  <c r="D712" i="22"/>
  <c r="E712" i="22"/>
  <c r="F712" i="22"/>
  <c r="G712" i="22"/>
  <c r="H712" i="22"/>
  <c r="I712" i="22"/>
  <c r="J712" i="22"/>
  <c r="K712" i="22"/>
  <c r="L712" i="22"/>
  <c r="M712" i="22"/>
  <c r="N712" i="22"/>
  <c r="O712" i="22"/>
  <c r="P712" i="22"/>
  <c r="A713" i="22"/>
  <c r="B713" i="22"/>
  <c r="C713" i="22"/>
  <c r="D713" i="22"/>
  <c r="E713" i="22"/>
  <c r="F713" i="22"/>
  <c r="G713" i="22"/>
  <c r="H713" i="22"/>
  <c r="I713" i="22"/>
  <c r="J713" i="22"/>
  <c r="K713" i="22"/>
  <c r="L713" i="22"/>
  <c r="M713" i="22"/>
  <c r="N713" i="22"/>
  <c r="O713" i="22"/>
  <c r="P713" i="22"/>
  <c r="A714" i="22"/>
  <c r="B714" i="22"/>
  <c r="C714" i="22"/>
  <c r="D714" i="22"/>
  <c r="E714" i="22"/>
  <c r="F714" i="22"/>
  <c r="G714" i="22"/>
  <c r="H714" i="22"/>
  <c r="I714" i="22"/>
  <c r="J714" i="22"/>
  <c r="K714" i="22"/>
  <c r="L714" i="22"/>
  <c r="M714" i="22"/>
  <c r="N714" i="22"/>
  <c r="O714" i="22"/>
  <c r="P714" i="22"/>
  <c r="A715" i="22"/>
  <c r="B715" i="22"/>
  <c r="C715" i="22"/>
  <c r="D715" i="22"/>
  <c r="E715" i="22"/>
  <c r="F715" i="22"/>
  <c r="G715" i="22"/>
  <c r="H715" i="22"/>
  <c r="I715" i="22"/>
  <c r="J715" i="22"/>
  <c r="K715" i="22"/>
  <c r="L715" i="22"/>
  <c r="M715" i="22"/>
  <c r="N715" i="22"/>
  <c r="O715" i="22"/>
  <c r="P715" i="22"/>
  <c r="A716" i="22"/>
  <c r="B716" i="22"/>
  <c r="C716" i="22"/>
  <c r="D716" i="22"/>
  <c r="E716" i="22"/>
  <c r="F716" i="22"/>
  <c r="G716" i="22"/>
  <c r="H716" i="22"/>
  <c r="I716" i="22"/>
  <c r="J716" i="22"/>
  <c r="K716" i="22"/>
  <c r="L716" i="22"/>
  <c r="M716" i="22"/>
  <c r="N716" i="22"/>
  <c r="O716" i="22"/>
  <c r="P716" i="22"/>
  <c r="A717" i="22"/>
  <c r="B717" i="22"/>
  <c r="C717" i="22"/>
  <c r="D717" i="22"/>
  <c r="E717" i="22"/>
  <c r="F717" i="22"/>
  <c r="G717" i="22"/>
  <c r="H717" i="22"/>
  <c r="I717" i="22"/>
  <c r="J717" i="22"/>
  <c r="K717" i="22"/>
  <c r="L717" i="22"/>
  <c r="M717" i="22"/>
  <c r="N717" i="22"/>
  <c r="O717" i="22"/>
  <c r="P717" i="22"/>
  <c r="A718" i="22"/>
  <c r="B718" i="22"/>
  <c r="C718" i="22"/>
  <c r="D718" i="22"/>
  <c r="E718" i="22"/>
  <c r="F718" i="22"/>
  <c r="G718" i="22"/>
  <c r="H718" i="22"/>
  <c r="I718" i="22"/>
  <c r="J718" i="22"/>
  <c r="K718" i="22"/>
  <c r="L718" i="22"/>
  <c r="M718" i="22"/>
  <c r="N718" i="22"/>
  <c r="O718" i="22"/>
  <c r="P718" i="22"/>
  <c r="A719" i="22"/>
  <c r="B719" i="22"/>
  <c r="C719" i="22"/>
  <c r="D719" i="22"/>
  <c r="E719" i="22"/>
  <c r="F719" i="22"/>
  <c r="G719" i="22"/>
  <c r="H719" i="22"/>
  <c r="I719" i="22"/>
  <c r="J719" i="22"/>
  <c r="K719" i="22"/>
  <c r="L719" i="22"/>
  <c r="M719" i="22"/>
  <c r="N719" i="22"/>
  <c r="O719" i="22"/>
  <c r="P719" i="22"/>
  <c r="A720" i="22"/>
  <c r="B720" i="22"/>
  <c r="C720" i="22"/>
  <c r="D720" i="22"/>
  <c r="E720" i="22"/>
  <c r="F720" i="22"/>
  <c r="G720" i="22"/>
  <c r="H720" i="22"/>
  <c r="I720" i="22"/>
  <c r="J720" i="22"/>
  <c r="K720" i="22"/>
  <c r="L720" i="22"/>
  <c r="M720" i="22"/>
  <c r="N720" i="22"/>
  <c r="O720" i="22"/>
  <c r="P720" i="22"/>
  <c r="A721" i="22"/>
  <c r="B721" i="22"/>
  <c r="C721" i="22"/>
  <c r="D721" i="22"/>
  <c r="E721" i="22"/>
  <c r="F721" i="22"/>
  <c r="G721" i="22"/>
  <c r="H721" i="22"/>
  <c r="I721" i="22"/>
  <c r="J721" i="22"/>
  <c r="K721" i="22"/>
  <c r="L721" i="22"/>
  <c r="M721" i="22"/>
  <c r="N721" i="22"/>
  <c r="O721" i="22"/>
  <c r="P721" i="22"/>
  <c r="A722" i="22"/>
  <c r="B722" i="22"/>
  <c r="C722" i="22"/>
  <c r="D722" i="22"/>
  <c r="E722" i="22"/>
  <c r="F722" i="22"/>
  <c r="G722" i="22"/>
  <c r="H722" i="22"/>
  <c r="I722" i="22"/>
  <c r="J722" i="22"/>
  <c r="K722" i="22"/>
  <c r="L722" i="22"/>
  <c r="M722" i="22"/>
  <c r="N722" i="22"/>
  <c r="O722" i="22"/>
  <c r="P722" i="22"/>
  <c r="A723" i="22"/>
  <c r="B723" i="22"/>
  <c r="C723" i="22"/>
  <c r="D723" i="22"/>
  <c r="E723" i="22"/>
  <c r="F723" i="22"/>
  <c r="G723" i="22"/>
  <c r="H723" i="22"/>
  <c r="I723" i="22"/>
  <c r="J723" i="22"/>
  <c r="K723" i="22"/>
  <c r="L723" i="22"/>
  <c r="M723" i="22"/>
  <c r="N723" i="22"/>
  <c r="O723" i="22"/>
  <c r="P723" i="22"/>
  <c r="A724" i="22"/>
  <c r="B724" i="22"/>
  <c r="C724" i="22"/>
  <c r="D724" i="22"/>
  <c r="E724" i="22"/>
  <c r="F724" i="22"/>
  <c r="G724" i="22"/>
  <c r="H724" i="22"/>
  <c r="I724" i="22"/>
  <c r="J724" i="22"/>
  <c r="K724" i="22"/>
  <c r="L724" i="22"/>
  <c r="M724" i="22"/>
  <c r="N724" i="22"/>
  <c r="O724" i="22"/>
  <c r="P724" i="22"/>
  <c r="A725" i="22"/>
  <c r="B725" i="22"/>
  <c r="C725" i="22"/>
  <c r="D725" i="22"/>
  <c r="E725" i="22"/>
  <c r="F725" i="22"/>
  <c r="G725" i="22"/>
  <c r="H725" i="22"/>
  <c r="I725" i="22"/>
  <c r="J725" i="22"/>
  <c r="K725" i="22"/>
  <c r="L725" i="22"/>
  <c r="M725" i="22"/>
  <c r="N725" i="22"/>
  <c r="O725" i="22"/>
  <c r="P725" i="22"/>
  <c r="A726" i="22"/>
  <c r="B726" i="22"/>
  <c r="C726" i="22"/>
  <c r="D726" i="22"/>
  <c r="E726" i="22"/>
  <c r="F726" i="22"/>
  <c r="G726" i="22"/>
  <c r="H726" i="22"/>
  <c r="I726" i="22"/>
  <c r="J726" i="22"/>
  <c r="K726" i="22"/>
  <c r="L726" i="22"/>
  <c r="M726" i="22"/>
  <c r="N726" i="22"/>
  <c r="O726" i="22"/>
  <c r="P726" i="22"/>
  <c r="A727" i="22"/>
  <c r="B727" i="22"/>
  <c r="C727" i="22"/>
  <c r="D727" i="22"/>
  <c r="E727" i="22"/>
  <c r="F727" i="22"/>
  <c r="G727" i="22"/>
  <c r="H727" i="22"/>
  <c r="I727" i="22"/>
  <c r="J727" i="22"/>
  <c r="K727" i="22"/>
  <c r="L727" i="22"/>
  <c r="M727" i="22"/>
  <c r="N727" i="22"/>
  <c r="O727" i="22"/>
  <c r="P727" i="22"/>
  <c r="A728" i="22"/>
  <c r="B728" i="22"/>
  <c r="C728" i="22"/>
  <c r="D728" i="22"/>
  <c r="E728" i="22"/>
  <c r="F728" i="22"/>
  <c r="G728" i="22"/>
  <c r="H728" i="22"/>
  <c r="I728" i="22"/>
  <c r="J728" i="22"/>
  <c r="K728" i="22"/>
  <c r="L728" i="22"/>
  <c r="M728" i="22"/>
  <c r="N728" i="22"/>
  <c r="O728" i="22"/>
  <c r="P728" i="22"/>
  <c r="A729" i="22"/>
  <c r="B729" i="22"/>
  <c r="C729" i="22"/>
  <c r="D729" i="22"/>
  <c r="E729" i="22"/>
  <c r="F729" i="22"/>
  <c r="G729" i="22"/>
  <c r="H729" i="22"/>
  <c r="I729" i="22"/>
  <c r="J729" i="22"/>
  <c r="K729" i="22"/>
  <c r="L729" i="22"/>
  <c r="M729" i="22"/>
  <c r="N729" i="22"/>
  <c r="O729" i="22"/>
  <c r="P729" i="22"/>
  <c r="A730" i="22"/>
  <c r="B730" i="22"/>
  <c r="C730" i="22"/>
  <c r="D730" i="22"/>
  <c r="E730" i="22"/>
  <c r="F730" i="22"/>
  <c r="G730" i="22"/>
  <c r="H730" i="22"/>
  <c r="I730" i="22"/>
  <c r="J730" i="22"/>
  <c r="K730" i="22"/>
  <c r="L730" i="22"/>
  <c r="M730" i="22"/>
  <c r="N730" i="22"/>
  <c r="O730" i="22"/>
  <c r="P730" i="22"/>
  <c r="A731" i="22"/>
  <c r="B731" i="22"/>
  <c r="C731" i="22"/>
  <c r="D731" i="22"/>
  <c r="E731" i="22"/>
  <c r="F731" i="22"/>
  <c r="G731" i="22"/>
  <c r="H731" i="22"/>
  <c r="I731" i="22"/>
  <c r="J731" i="22"/>
  <c r="K731" i="22"/>
  <c r="L731" i="22"/>
  <c r="M731" i="22"/>
  <c r="N731" i="22"/>
  <c r="O731" i="22"/>
  <c r="P731" i="22"/>
  <c r="A732" i="22"/>
  <c r="B732" i="22"/>
  <c r="C732" i="22"/>
  <c r="D732" i="22"/>
  <c r="E732" i="22"/>
  <c r="F732" i="22"/>
  <c r="G732" i="22"/>
  <c r="H732" i="22"/>
  <c r="I732" i="22"/>
  <c r="J732" i="22"/>
  <c r="K732" i="22"/>
  <c r="L732" i="22"/>
  <c r="M732" i="22"/>
  <c r="N732" i="22"/>
  <c r="O732" i="22"/>
  <c r="P732" i="22"/>
  <c r="A733" i="22"/>
  <c r="B733" i="22"/>
  <c r="C733" i="22"/>
  <c r="D733" i="22"/>
  <c r="E733" i="22"/>
  <c r="F733" i="22"/>
  <c r="G733" i="22"/>
  <c r="H733" i="22"/>
  <c r="I733" i="22"/>
  <c r="J733" i="22"/>
  <c r="K733" i="22"/>
  <c r="L733" i="22"/>
  <c r="M733" i="22"/>
  <c r="N733" i="22"/>
  <c r="O733" i="22"/>
  <c r="P733" i="22"/>
  <c r="A734" i="22"/>
  <c r="B734" i="22"/>
  <c r="C734" i="22"/>
  <c r="D734" i="22"/>
  <c r="E734" i="22"/>
  <c r="F734" i="22"/>
  <c r="G734" i="22"/>
  <c r="H734" i="22"/>
  <c r="I734" i="22"/>
  <c r="J734" i="22"/>
  <c r="K734" i="22"/>
  <c r="L734" i="22"/>
  <c r="M734" i="22"/>
  <c r="N734" i="22"/>
  <c r="O734" i="22"/>
  <c r="P734" i="22"/>
  <c r="A735" i="22"/>
  <c r="B735" i="22"/>
  <c r="C735" i="22"/>
  <c r="D735" i="22"/>
  <c r="E735" i="22"/>
  <c r="F735" i="22"/>
  <c r="G735" i="22"/>
  <c r="H735" i="22"/>
  <c r="I735" i="22"/>
  <c r="J735" i="22"/>
  <c r="K735" i="22"/>
  <c r="L735" i="22"/>
  <c r="M735" i="22"/>
  <c r="N735" i="22"/>
  <c r="O735" i="22"/>
  <c r="P735" i="22"/>
  <c r="A736" i="22"/>
  <c r="B736" i="22"/>
  <c r="C736" i="22"/>
  <c r="D736" i="22"/>
  <c r="E736" i="22"/>
  <c r="F736" i="22"/>
  <c r="G736" i="22"/>
  <c r="H736" i="22"/>
  <c r="I736" i="22"/>
  <c r="J736" i="22"/>
  <c r="K736" i="22"/>
  <c r="L736" i="22"/>
  <c r="M736" i="22"/>
  <c r="N736" i="22"/>
  <c r="O736" i="22"/>
  <c r="P736" i="22"/>
  <c r="A737" i="22"/>
  <c r="B737" i="22"/>
  <c r="C737" i="22"/>
  <c r="D737" i="22"/>
  <c r="E737" i="22"/>
  <c r="F737" i="22"/>
  <c r="G737" i="22"/>
  <c r="H737" i="22"/>
  <c r="I737" i="22"/>
  <c r="J737" i="22"/>
  <c r="K737" i="22"/>
  <c r="L737" i="22"/>
  <c r="M737" i="22"/>
  <c r="N737" i="22"/>
  <c r="O737" i="22"/>
  <c r="P737" i="22"/>
  <c r="A738" i="22"/>
  <c r="B738" i="22"/>
  <c r="C738" i="22"/>
  <c r="D738" i="22"/>
  <c r="E738" i="22"/>
  <c r="F738" i="22"/>
  <c r="G738" i="22"/>
  <c r="H738" i="22"/>
  <c r="I738" i="22"/>
  <c r="J738" i="22"/>
  <c r="K738" i="22"/>
  <c r="L738" i="22"/>
  <c r="M738" i="22"/>
  <c r="N738" i="22"/>
  <c r="O738" i="22"/>
  <c r="P738" i="22"/>
  <c r="A739" i="22"/>
  <c r="B739" i="22"/>
  <c r="C739" i="22"/>
  <c r="D739" i="22"/>
  <c r="E739" i="22"/>
  <c r="F739" i="22"/>
  <c r="G739" i="22"/>
  <c r="H739" i="22"/>
  <c r="I739" i="22"/>
  <c r="J739" i="22"/>
  <c r="K739" i="22"/>
  <c r="L739" i="22"/>
  <c r="M739" i="22"/>
  <c r="N739" i="22"/>
  <c r="O739" i="22"/>
  <c r="P739" i="22"/>
  <c r="A740" i="22"/>
  <c r="B740" i="22"/>
  <c r="C740" i="22"/>
  <c r="D740" i="22"/>
  <c r="E740" i="22"/>
  <c r="F740" i="22"/>
  <c r="G740" i="22"/>
  <c r="H740" i="22"/>
  <c r="I740" i="22"/>
  <c r="J740" i="22"/>
  <c r="K740" i="22"/>
  <c r="L740" i="22"/>
  <c r="M740" i="22"/>
  <c r="N740" i="22"/>
  <c r="O740" i="22"/>
  <c r="P740" i="22"/>
  <c r="A741" i="22"/>
  <c r="B741" i="22"/>
  <c r="C741" i="22"/>
  <c r="D741" i="22"/>
  <c r="E741" i="22"/>
  <c r="F741" i="22"/>
  <c r="G741" i="22"/>
  <c r="H741" i="22"/>
  <c r="I741" i="22"/>
  <c r="J741" i="22"/>
  <c r="K741" i="22"/>
  <c r="L741" i="22"/>
  <c r="M741" i="22"/>
  <c r="N741" i="22"/>
  <c r="O741" i="22"/>
  <c r="P741" i="22"/>
  <c r="A742" i="22"/>
  <c r="B742" i="22"/>
  <c r="C742" i="22"/>
  <c r="D742" i="22"/>
  <c r="E742" i="22"/>
  <c r="F742" i="22"/>
  <c r="G742" i="22"/>
  <c r="H742" i="22"/>
  <c r="I742" i="22"/>
  <c r="J742" i="22"/>
  <c r="K742" i="22"/>
  <c r="L742" i="22"/>
  <c r="M742" i="22"/>
  <c r="N742" i="22"/>
  <c r="O742" i="22"/>
  <c r="P742" i="22"/>
  <c r="A743" i="22"/>
  <c r="B743" i="22"/>
  <c r="C743" i="22"/>
  <c r="D743" i="22"/>
  <c r="E743" i="22"/>
  <c r="F743" i="22"/>
  <c r="G743" i="22"/>
  <c r="H743" i="22"/>
  <c r="I743" i="22"/>
  <c r="J743" i="22"/>
  <c r="K743" i="22"/>
  <c r="L743" i="22"/>
  <c r="M743" i="22"/>
  <c r="N743" i="22"/>
  <c r="O743" i="22"/>
  <c r="P743" i="22"/>
  <c r="A744" i="22"/>
  <c r="B744" i="22"/>
  <c r="C744" i="22"/>
  <c r="D744" i="22"/>
  <c r="E744" i="22"/>
  <c r="F744" i="22"/>
  <c r="G744" i="22"/>
  <c r="H744" i="22"/>
  <c r="I744" i="22"/>
  <c r="J744" i="22"/>
  <c r="K744" i="22"/>
  <c r="L744" i="22"/>
  <c r="M744" i="22"/>
  <c r="N744" i="22"/>
  <c r="O744" i="22"/>
  <c r="P744" i="22"/>
  <c r="A745" i="22"/>
  <c r="B745" i="22"/>
  <c r="C745" i="22"/>
  <c r="D745" i="22"/>
  <c r="E745" i="22"/>
  <c r="F745" i="22"/>
  <c r="G745" i="22"/>
  <c r="H745" i="22"/>
  <c r="I745" i="22"/>
  <c r="J745" i="22"/>
  <c r="K745" i="22"/>
  <c r="L745" i="22"/>
  <c r="M745" i="22"/>
  <c r="N745" i="22"/>
  <c r="O745" i="22"/>
  <c r="P745" i="22"/>
  <c r="A746" i="22"/>
  <c r="B746" i="22"/>
  <c r="C746" i="22"/>
  <c r="D746" i="22"/>
  <c r="E746" i="22"/>
  <c r="F746" i="22"/>
  <c r="G746" i="22"/>
  <c r="H746" i="22"/>
  <c r="I746" i="22"/>
  <c r="J746" i="22"/>
  <c r="K746" i="22"/>
  <c r="L746" i="22"/>
  <c r="M746" i="22"/>
  <c r="N746" i="22"/>
  <c r="O746" i="22"/>
  <c r="P746" i="22"/>
  <c r="A747" i="22"/>
  <c r="B747" i="22"/>
  <c r="C747" i="22"/>
  <c r="D747" i="22"/>
  <c r="E747" i="22"/>
  <c r="F747" i="22"/>
  <c r="G747" i="22"/>
  <c r="H747" i="22"/>
  <c r="I747" i="22"/>
  <c r="J747" i="22"/>
  <c r="K747" i="22"/>
  <c r="L747" i="22"/>
  <c r="M747" i="22"/>
  <c r="N747" i="22"/>
  <c r="O747" i="22"/>
  <c r="P747" i="22"/>
  <c r="A748" i="22"/>
  <c r="B748" i="22"/>
  <c r="C748" i="22"/>
  <c r="D748" i="22"/>
  <c r="E748" i="22"/>
  <c r="F748" i="22"/>
  <c r="G748" i="22"/>
  <c r="H748" i="22"/>
  <c r="I748" i="22"/>
  <c r="J748" i="22"/>
  <c r="K748" i="22"/>
  <c r="L748" i="22"/>
  <c r="M748" i="22"/>
  <c r="N748" i="22"/>
  <c r="O748" i="22"/>
  <c r="P748" i="22"/>
  <c r="A749" i="22"/>
  <c r="B749" i="22"/>
  <c r="C749" i="22"/>
  <c r="D749" i="22"/>
  <c r="E749" i="22"/>
  <c r="F749" i="22"/>
  <c r="G749" i="22"/>
  <c r="H749" i="22"/>
  <c r="I749" i="22"/>
  <c r="J749" i="22"/>
  <c r="K749" i="22"/>
  <c r="L749" i="22"/>
  <c r="M749" i="22"/>
  <c r="N749" i="22"/>
  <c r="O749" i="22"/>
  <c r="P749" i="22"/>
  <c r="A750" i="22"/>
  <c r="B750" i="22"/>
  <c r="C750" i="22"/>
  <c r="D750" i="22"/>
  <c r="E750" i="22"/>
  <c r="F750" i="22"/>
  <c r="G750" i="22"/>
  <c r="H750" i="22"/>
  <c r="I750" i="22"/>
  <c r="J750" i="22"/>
  <c r="K750" i="22"/>
  <c r="L750" i="22"/>
  <c r="M750" i="22"/>
  <c r="N750" i="22"/>
  <c r="O750" i="22"/>
  <c r="P750" i="22"/>
  <c r="A751" i="22"/>
  <c r="B751" i="22"/>
  <c r="C751" i="22"/>
  <c r="D751" i="22"/>
  <c r="E751" i="22"/>
  <c r="F751" i="22"/>
  <c r="G751" i="22"/>
  <c r="H751" i="22"/>
  <c r="I751" i="22"/>
  <c r="J751" i="22"/>
  <c r="K751" i="22"/>
  <c r="L751" i="22"/>
  <c r="M751" i="22"/>
  <c r="N751" i="22"/>
  <c r="O751" i="22"/>
  <c r="P751" i="22"/>
  <c r="A752" i="22"/>
  <c r="B752" i="22"/>
  <c r="C752" i="22"/>
  <c r="D752" i="22"/>
  <c r="E752" i="22"/>
  <c r="F752" i="22"/>
  <c r="G752" i="22"/>
  <c r="H752" i="22"/>
  <c r="I752" i="22"/>
  <c r="J752" i="22"/>
  <c r="K752" i="22"/>
  <c r="L752" i="22"/>
  <c r="M752" i="22"/>
  <c r="N752" i="22"/>
  <c r="O752" i="22"/>
  <c r="P752" i="22"/>
  <c r="A753" i="22"/>
  <c r="B753" i="22"/>
  <c r="C753" i="22"/>
  <c r="D753" i="22"/>
  <c r="E753" i="22"/>
  <c r="F753" i="22"/>
  <c r="G753" i="22"/>
  <c r="H753" i="22"/>
  <c r="I753" i="22"/>
  <c r="J753" i="22"/>
  <c r="K753" i="22"/>
  <c r="L753" i="22"/>
  <c r="M753" i="22"/>
  <c r="N753" i="22"/>
  <c r="O753" i="22"/>
  <c r="P753" i="22"/>
  <c r="A754" i="22"/>
  <c r="B754" i="22"/>
  <c r="C754" i="22"/>
  <c r="D754" i="22"/>
  <c r="E754" i="22"/>
  <c r="F754" i="22"/>
  <c r="G754" i="22"/>
  <c r="H754" i="22"/>
  <c r="I754" i="22"/>
  <c r="J754" i="22"/>
  <c r="K754" i="22"/>
  <c r="L754" i="22"/>
  <c r="M754" i="22"/>
  <c r="N754" i="22"/>
  <c r="O754" i="22"/>
  <c r="P754" i="22"/>
  <c r="A755" i="22"/>
  <c r="B755" i="22"/>
  <c r="C755" i="22"/>
  <c r="D755" i="22"/>
  <c r="E755" i="22"/>
  <c r="F755" i="22"/>
  <c r="G755" i="22"/>
  <c r="H755" i="22"/>
  <c r="I755" i="22"/>
  <c r="J755" i="22"/>
  <c r="K755" i="22"/>
  <c r="L755" i="22"/>
  <c r="M755" i="22"/>
  <c r="N755" i="22"/>
  <c r="O755" i="22"/>
  <c r="P755" i="22"/>
  <c r="A756" i="22"/>
  <c r="B756" i="22"/>
  <c r="C756" i="22"/>
  <c r="D756" i="22"/>
  <c r="E756" i="22"/>
  <c r="F756" i="22"/>
  <c r="G756" i="22"/>
  <c r="H756" i="22"/>
  <c r="I756" i="22"/>
  <c r="J756" i="22"/>
  <c r="K756" i="22"/>
  <c r="L756" i="22"/>
  <c r="M756" i="22"/>
  <c r="N756" i="22"/>
  <c r="O756" i="22"/>
  <c r="P756" i="22"/>
  <c r="A757" i="22"/>
  <c r="B757" i="22"/>
  <c r="C757" i="22"/>
  <c r="D757" i="22"/>
  <c r="E757" i="22"/>
  <c r="F757" i="22"/>
  <c r="G757" i="22"/>
  <c r="H757" i="22"/>
  <c r="I757" i="22"/>
  <c r="J757" i="22"/>
  <c r="K757" i="22"/>
  <c r="L757" i="22"/>
  <c r="M757" i="22"/>
  <c r="N757" i="22"/>
  <c r="O757" i="22"/>
  <c r="P757" i="22"/>
  <c r="A758" i="22"/>
  <c r="B758" i="22"/>
  <c r="C758" i="22"/>
  <c r="D758" i="22"/>
  <c r="E758" i="22"/>
  <c r="F758" i="22"/>
  <c r="G758" i="22"/>
  <c r="H758" i="22"/>
  <c r="I758" i="22"/>
  <c r="J758" i="22"/>
  <c r="K758" i="22"/>
  <c r="L758" i="22"/>
  <c r="M758" i="22"/>
  <c r="N758" i="22"/>
  <c r="O758" i="22"/>
  <c r="P758" i="22"/>
  <c r="A759" i="22"/>
  <c r="B759" i="22"/>
  <c r="C759" i="22"/>
  <c r="D759" i="22"/>
  <c r="E759" i="22"/>
  <c r="F759" i="22"/>
  <c r="G759" i="22"/>
  <c r="H759" i="22"/>
  <c r="I759" i="22"/>
  <c r="J759" i="22"/>
  <c r="K759" i="22"/>
  <c r="L759" i="22"/>
  <c r="M759" i="22"/>
  <c r="N759" i="22"/>
  <c r="O759" i="22"/>
  <c r="P759" i="22"/>
  <c r="A760" i="22"/>
  <c r="B760" i="22"/>
  <c r="C760" i="22"/>
  <c r="D760" i="22"/>
  <c r="E760" i="22"/>
  <c r="F760" i="22"/>
  <c r="G760" i="22"/>
  <c r="H760" i="22"/>
  <c r="I760" i="22"/>
  <c r="J760" i="22"/>
  <c r="K760" i="22"/>
  <c r="L760" i="22"/>
  <c r="M760" i="22"/>
  <c r="N760" i="22"/>
  <c r="O760" i="22"/>
  <c r="P760" i="22"/>
  <c r="A761" i="22"/>
  <c r="B761" i="22"/>
  <c r="C761" i="22"/>
  <c r="D761" i="22"/>
  <c r="E761" i="22"/>
  <c r="F761" i="22"/>
  <c r="G761" i="22"/>
  <c r="H761" i="22"/>
  <c r="I761" i="22"/>
  <c r="J761" i="22"/>
  <c r="K761" i="22"/>
  <c r="L761" i="22"/>
  <c r="M761" i="22"/>
  <c r="N761" i="22"/>
  <c r="O761" i="22"/>
  <c r="P761" i="22"/>
  <c r="A762" i="22"/>
  <c r="B762" i="22"/>
  <c r="C762" i="22"/>
  <c r="D762" i="22"/>
  <c r="E762" i="22"/>
  <c r="F762" i="22"/>
  <c r="G762" i="22"/>
  <c r="H762" i="22"/>
  <c r="I762" i="22"/>
  <c r="J762" i="22"/>
  <c r="K762" i="22"/>
  <c r="L762" i="22"/>
  <c r="M762" i="22"/>
  <c r="N762" i="22"/>
  <c r="O762" i="22"/>
  <c r="P762" i="22"/>
  <c r="A763" i="22"/>
  <c r="B763" i="22"/>
  <c r="C763" i="22"/>
  <c r="D763" i="22"/>
  <c r="E763" i="22"/>
  <c r="F763" i="22"/>
  <c r="G763" i="22"/>
  <c r="H763" i="22"/>
  <c r="I763" i="22"/>
  <c r="J763" i="22"/>
  <c r="K763" i="22"/>
  <c r="L763" i="22"/>
  <c r="M763" i="22"/>
  <c r="N763" i="22"/>
  <c r="O763" i="22"/>
  <c r="P763" i="22"/>
  <c r="A764" i="22"/>
  <c r="B764" i="22"/>
  <c r="C764" i="22"/>
  <c r="D764" i="22"/>
  <c r="E764" i="22"/>
  <c r="F764" i="22"/>
  <c r="G764" i="22"/>
  <c r="H764" i="22"/>
  <c r="I764" i="22"/>
  <c r="J764" i="22"/>
  <c r="K764" i="22"/>
  <c r="L764" i="22"/>
  <c r="M764" i="22"/>
  <c r="N764" i="22"/>
  <c r="O764" i="22"/>
  <c r="P764" i="22"/>
  <c r="A765" i="22"/>
  <c r="B765" i="22"/>
  <c r="C765" i="22"/>
  <c r="D765" i="22"/>
  <c r="E765" i="22"/>
  <c r="F765" i="22"/>
  <c r="G765" i="22"/>
  <c r="H765" i="22"/>
  <c r="I765" i="22"/>
  <c r="J765" i="22"/>
  <c r="K765" i="22"/>
  <c r="L765" i="22"/>
  <c r="M765" i="22"/>
  <c r="N765" i="22"/>
  <c r="O765" i="22"/>
  <c r="P765" i="22"/>
  <c r="A766" i="22"/>
  <c r="B766" i="22"/>
  <c r="C766" i="22"/>
  <c r="D766" i="22"/>
  <c r="E766" i="22"/>
  <c r="F766" i="22"/>
  <c r="G766" i="22"/>
  <c r="H766" i="22"/>
  <c r="I766" i="22"/>
  <c r="J766" i="22"/>
  <c r="K766" i="22"/>
  <c r="L766" i="22"/>
  <c r="M766" i="22"/>
  <c r="N766" i="22"/>
  <c r="O766" i="22"/>
  <c r="P766" i="22"/>
  <c r="A767" i="22"/>
  <c r="B767" i="22"/>
  <c r="C767" i="22"/>
  <c r="D767" i="22"/>
  <c r="E767" i="22"/>
  <c r="F767" i="22"/>
  <c r="G767" i="22"/>
  <c r="H767" i="22"/>
  <c r="I767" i="22"/>
  <c r="J767" i="22"/>
  <c r="K767" i="22"/>
  <c r="L767" i="22"/>
  <c r="M767" i="22"/>
  <c r="N767" i="22"/>
  <c r="O767" i="22"/>
  <c r="P767" i="22"/>
  <c r="A768" i="22"/>
  <c r="B768" i="22"/>
  <c r="C768" i="22"/>
  <c r="D768" i="22"/>
  <c r="E768" i="22"/>
  <c r="F768" i="22"/>
  <c r="G768" i="22"/>
  <c r="H768" i="22"/>
  <c r="I768" i="22"/>
  <c r="J768" i="22"/>
  <c r="K768" i="22"/>
  <c r="L768" i="22"/>
  <c r="M768" i="22"/>
  <c r="N768" i="22"/>
  <c r="O768" i="22"/>
  <c r="P768" i="22"/>
  <c r="A769" i="22"/>
  <c r="B769" i="22"/>
  <c r="C769" i="22"/>
  <c r="D769" i="22"/>
  <c r="E769" i="22"/>
  <c r="F769" i="22"/>
  <c r="G769" i="22"/>
  <c r="H769" i="22"/>
  <c r="I769" i="22"/>
  <c r="J769" i="22"/>
  <c r="K769" i="22"/>
  <c r="L769" i="22"/>
  <c r="M769" i="22"/>
  <c r="N769" i="22"/>
  <c r="O769" i="22"/>
  <c r="P769" i="22"/>
  <c r="A770" i="22"/>
  <c r="B770" i="22"/>
  <c r="C770" i="22"/>
  <c r="D770" i="22"/>
  <c r="E770" i="22"/>
  <c r="F770" i="22"/>
  <c r="G770" i="22"/>
  <c r="H770" i="22"/>
  <c r="I770" i="22"/>
  <c r="J770" i="22"/>
  <c r="K770" i="22"/>
  <c r="L770" i="22"/>
  <c r="M770" i="22"/>
  <c r="N770" i="22"/>
  <c r="O770" i="22"/>
  <c r="P770" i="22"/>
  <c r="A771" i="22"/>
  <c r="B771" i="22"/>
  <c r="C771" i="22"/>
  <c r="D771" i="22"/>
  <c r="E771" i="22"/>
  <c r="F771" i="22"/>
  <c r="G771" i="22"/>
  <c r="H771" i="22"/>
  <c r="I771" i="22"/>
  <c r="J771" i="22"/>
  <c r="K771" i="22"/>
  <c r="L771" i="22"/>
  <c r="M771" i="22"/>
  <c r="N771" i="22"/>
  <c r="O771" i="22"/>
  <c r="P771" i="22"/>
  <c r="A772" i="22"/>
  <c r="B772" i="22"/>
  <c r="C772" i="22"/>
  <c r="D772" i="22"/>
  <c r="E772" i="22"/>
  <c r="F772" i="22"/>
  <c r="G772" i="22"/>
  <c r="H772" i="22"/>
  <c r="I772" i="22"/>
  <c r="J772" i="22"/>
  <c r="K772" i="22"/>
  <c r="L772" i="22"/>
  <c r="M772" i="22"/>
  <c r="N772" i="22"/>
  <c r="O772" i="22"/>
  <c r="P772" i="22"/>
  <c r="A773" i="22"/>
  <c r="B773" i="22"/>
  <c r="C773" i="22"/>
  <c r="D773" i="22"/>
  <c r="E773" i="22"/>
  <c r="F773" i="22"/>
  <c r="G773" i="22"/>
  <c r="H773" i="22"/>
  <c r="I773" i="22"/>
  <c r="J773" i="22"/>
  <c r="K773" i="22"/>
  <c r="L773" i="22"/>
  <c r="M773" i="22"/>
  <c r="N773" i="22"/>
  <c r="O773" i="22"/>
  <c r="P773" i="22"/>
  <c r="A774" i="22"/>
  <c r="B774" i="22"/>
  <c r="C774" i="22"/>
  <c r="D774" i="22"/>
  <c r="E774" i="22"/>
  <c r="F774" i="22"/>
  <c r="G774" i="22"/>
  <c r="H774" i="22"/>
  <c r="I774" i="22"/>
  <c r="J774" i="22"/>
  <c r="K774" i="22"/>
  <c r="L774" i="22"/>
  <c r="M774" i="22"/>
  <c r="N774" i="22"/>
  <c r="O774" i="22"/>
  <c r="P774" i="22"/>
  <c r="A775" i="22"/>
  <c r="B775" i="22"/>
  <c r="C775" i="22"/>
  <c r="D775" i="22"/>
  <c r="E775" i="22"/>
  <c r="F775" i="22"/>
  <c r="G775" i="22"/>
  <c r="H775" i="22"/>
  <c r="I775" i="22"/>
  <c r="J775" i="22"/>
  <c r="K775" i="22"/>
  <c r="L775" i="22"/>
  <c r="M775" i="22"/>
  <c r="N775" i="22"/>
  <c r="O775" i="22"/>
  <c r="P775" i="22"/>
  <c r="A776" i="22"/>
  <c r="B776" i="22"/>
  <c r="C776" i="22"/>
  <c r="D776" i="22"/>
  <c r="E776" i="22"/>
  <c r="F776" i="22"/>
  <c r="G776" i="22"/>
  <c r="H776" i="22"/>
  <c r="I776" i="22"/>
  <c r="J776" i="22"/>
  <c r="K776" i="22"/>
  <c r="L776" i="22"/>
  <c r="M776" i="22"/>
  <c r="N776" i="22"/>
  <c r="O776" i="22"/>
  <c r="P776" i="22"/>
  <c r="A777" i="22"/>
  <c r="B777" i="22"/>
  <c r="C777" i="22"/>
  <c r="D777" i="22"/>
  <c r="E777" i="22"/>
  <c r="F777" i="22"/>
  <c r="G777" i="22"/>
  <c r="H777" i="22"/>
  <c r="I777" i="22"/>
  <c r="J777" i="22"/>
  <c r="K777" i="22"/>
  <c r="L777" i="22"/>
  <c r="M777" i="22"/>
  <c r="N777" i="22"/>
  <c r="O777" i="22"/>
  <c r="P777" i="22"/>
  <c r="A778" i="22"/>
  <c r="B778" i="22"/>
  <c r="C778" i="22"/>
  <c r="D778" i="22"/>
  <c r="E778" i="22"/>
  <c r="F778" i="22"/>
  <c r="G778" i="22"/>
  <c r="H778" i="22"/>
  <c r="I778" i="22"/>
  <c r="J778" i="22"/>
  <c r="K778" i="22"/>
  <c r="L778" i="22"/>
  <c r="M778" i="22"/>
  <c r="N778" i="22"/>
  <c r="O778" i="22"/>
  <c r="P778" i="22"/>
  <c r="A779" i="22"/>
  <c r="B779" i="22"/>
  <c r="C779" i="22"/>
  <c r="D779" i="22"/>
  <c r="E779" i="22"/>
  <c r="F779" i="22"/>
  <c r="G779" i="22"/>
  <c r="H779" i="22"/>
  <c r="I779" i="22"/>
  <c r="J779" i="22"/>
  <c r="K779" i="22"/>
  <c r="L779" i="22"/>
  <c r="M779" i="22"/>
  <c r="N779" i="22"/>
  <c r="O779" i="22"/>
  <c r="P779" i="22"/>
  <c r="A780" i="22"/>
  <c r="B780" i="22"/>
  <c r="C780" i="22"/>
  <c r="D780" i="22"/>
  <c r="E780" i="22"/>
  <c r="F780" i="22"/>
  <c r="G780" i="22"/>
  <c r="H780" i="22"/>
  <c r="I780" i="22"/>
  <c r="J780" i="22"/>
  <c r="K780" i="22"/>
  <c r="L780" i="22"/>
  <c r="M780" i="22"/>
  <c r="N780" i="22"/>
  <c r="O780" i="22"/>
  <c r="P780" i="22"/>
  <c r="A781" i="22"/>
  <c r="B781" i="22"/>
  <c r="C781" i="22"/>
  <c r="D781" i="22"/>
  <c r="E781" i="22"/>
  <c r="F781" i="22"/>
  <c r="G781" i="22"/>
  <c r="H781" i="22"/>
  <c r="I781" i="22"/>
  <c r="J781" i="22"/>
  <c r="K781" i="22"/>
  <c r="L781" i="22"/>
  <c r="M781" i="22"/>
  <c r="N781" i="22"/>
  <c r="O781" i="22"/>
  <c r="P781" i="22"/>
  <c r="A782" i="22"/>
  <c r="B782" i="22"/>
  <c r="C782" i="22"/>
  <c r="D782" i="22"/>
  <c r="E782" i="22"/>
  <c r="F782" i="22"/>
  <c r="G782" i="22"/>
  <c r="H782" i="22"/>
  <c r="I782" i="22"/>
  <c r="J782" i="22"/>
  <c r="K782" i="22"/>
  <c r="L782" i="22"/>
  <c r="M782" i="22"/>
  <c r="N782" i="22"/>
  <c r="O782" i="22"/>
  <c r="P782" i="22"/>
  <c r="A783" i="22"/>
  <c r="B783" i="22"/>
  <c r="C783" i="22"/>
  <c r="D783" i="22"/>
  <c r="E783" i="22"/>
  <c r="F783" i="22"/>
  <c r="G783" i="22"/>
  <c r="H783" i="22"/>
  <c r="I783" i="22"/>
  <c r="J783" i="22"/>
  <c r="K783" i="22"/>
  <c r="L783" i="22"/>
  <c r="M783" i="22"/>
  <c r="N783" i="22"/>
  <c r="O783" i="22"/>
  <c r="P783" i="22"/>
  <c r="A784" i="22"/>
  <c r="B784" i="22"/>
  <c r="C784" i="22"/>
  <c r="D784" i="22"/>
  <c r="E784" i="22"/>
  <c r="F784" i="22"/>
  <c r="G784" i="22"/>
  <c r="H784" i="22"/>
  <c r="I784" i="22"/>
  <c r="J784" i="22"/>
  <c r="K784" i="22"/>
  <c r="L784" i="22"/>
  <c r="M784" i="22"/>
  <c r="N784" i="22"/>
  <c r="O784" i="22"/>
  <c r="P784" i="22"/>
  <c r="A785" i="22"/>
  <c r="B785" i="22"/>
  <c r="C785" i="22"/>
  <c r="D785" i="22"/>
  <c r="E785" i="22"/>
  <c r="F785" i="22"/>
  <c r="G785" i="22"/>
  <c r="H785" i="22"/>
  <c r="I785" i="22"/>
  <c r="J785" i="22"/>
  <c r="K785" i="22"/>
  <c r="L785" i="22"/>
  <c r="M785" i="22"/>
  <c r="N785" i="22"/>
  <c r="O785" i="22"/>
  <c r="P785" i="22"/>
  <c r="A786" i="22"/>
  <c r="B786" i="22"/>
  <c r="C786" i="22"/>
  <c r="D786" i="22"/>
  <c r="E786" i="22"/>
  <c r="F786" i="22"/>
  <c r="G786" i="22"/>
  <c r="H786" i="22"/>
  <c r="I786" i="22"/>
  <c r="J786" i="22"/>
  <c r="K786" i="22"/>
  <c r="L786" i="22"/>
  <c r="M786" i="22"/>
  <c r="N786" i="22"/>
  <c r="O786" i="22"/>
  <c r="P786" i="22"/>
  <c r="A787" i="22"/>
  <c r="B787" i="22"/>
  <c r="C787" i="22"/>
  <c r="D787" i="22"/>
  <c r="E787" i="22"/>
  <c r="F787" i="22"/>
  <c r="G787" i="22"/>
  <c r="H787" i="22"/>
  <c r="I787" i="22"/>
  <c r="J787" i="22"/>
  <c r="K787" i="22"/>
  <c r="L787" i="22"/>
  <c r="M787" i="22"/>
  <c r="N787" i="22"/>
  <c r="O787" i="22"/>
  <c r="P787" i="22"/>
  <c r="A788" i="22"/>
  <c r="B788" i="22"/>
  <c r="C788" i="22"/>
  <c r="D788" i="22"/>
  <c r="E788" i="22"/>
  <c r="F788" i="22"/>
  <c r="G788" i="22"/>
  <c r="H788" i="22"/>
  <c r="I788" i="22"/>
  <c r="J788" i="22"/>
  <c r="K788" i="22"/>
  <c r="L788" i="22"/>
  <c r="M788" i="22"/>
  <c r="N788" i="22"/>
  <c r="O788" i="22"/>
  <c r="P788" i="22"/>
  <c r="A789" i="22"/>
  <c r="B789" i="22"/>
  <c r="C789" i="22"/>
  <c r="D789" i="22"/>
  <c r="E789" i="22"/>
  <c r="F789" i="22"/>
  <c r="G789" i="22"/>
  <c r="H789" i="22"/>
  <c r="I789" i="22"/>
  <c r="J789" i="22"/>
  <c r="K789" i="22"/>
  <c r="L789" i="22"/>
  <c r="M789" i="22"/>
  <c r="N789" i="22"/>
  <c r="O789" i="22"/>
  <c r="P789" i="22"/>
  <c r="A790" i="22"/>
  <c r="B790" i="22"/>
  <c r="C790" i="22"/>
  <c r="D790" i="22"/>
  <c r="E790" i="22"/>
  <c r="F790" i="22"/>
  <c r="G790" i="22"/>
  <c r="H790" i="22"/>
  <c r="I790" i="22"/>
  <c r="J790" i="22"/>
  <c r="K790" i="22"/>
  <c r="L790" i="22"/>
  <c r="M790" i="22"/>
  <c r="N790" i="22"/>
  <c r="O790" i="22"/>
  <c r="P790" i="22"/>
  <c r="A791" i="22"/>
  <c r="B791" i="22"/>
  <c r="C791" i="22"/>
  <c r="D791" i="22"/>
  <c r="E791" i="22"/>
  <c r="F791" i="22"/>
  <c r="G791" i="22"/>
  <c r="H791" i="22"/>
  <c r="I791" i="22"/>
  <c r="J791" i="22"/>
  <c r="K791" i="22"/>
  <c r="L791" i="22"/>
  <c r="M791" i="22"/>
  <c r="N791" i="22"/>
  <c r="O791" i="22"/>
  <c r="P791" i="22"/>
  <c r="A792" i="22"/>
  <c r="B792" i="22"/>
  <c r="C792" i="22"/>
  <c r="D792" i="22"/>
  <c r="E792" i="22"/>
  <c r="F792" i="22"/>
  <c r="G792" i="22"/>
  <c r="H792" i="22"/>
  <c r="I792" i="22"/>
  <c r="J792" i="22"/>
  <c r="K792" i="22"/>
  <c r="L792" i="22"/>
  <c r="M792" i="22"/>
  <c r="N792" i="22"/>
  <c r="O792" i="22"/>
  <c r="P792" i="22"/>
  <c r="A793" i="22"/>
  <c r="B793" i="22"/>
  <c r="C793" i="22"/>
  <c r="D793" i="22"/>
  <c r="E793" i="22"/>
  <c r="F793" i="22"/>
  <c r="G793" i="22"/>
  <c r="H793" i="22"/>
  <c r="I793" i="22"/>
  <c r="J793" i="22"/>
  <c r="K793" i="22"/>
  <c r="L793" i="22"/>
  <c r="M793" i="22"/>
  <c r="N793" i="22"/>
  <c r="O793" i="22"/>
  <c r="P793" i="22"/>
  <c r="A794" i="22"/>
  <c r="B794" i="22"/>
  <c r="C794" i="22"/>
  <c r="D794" i="22"/>
  <c r="E794" i="22"/>
  <c r="F794" i="22"/>
  <c r="G794" i="22"/>
  <c r="H794" i="22"/>
  <c r="I794" i="22"/>
  <c r="J794" i="22"/>
  <c r="K794" i="22"/>
  <c r="L794" i="22"/>
  <c r="M794" i="22"/>
  <c r="N794" i="22"/>
  <c r="O794" i="22"/>
  <c r="P794" i="22"/>
  <c r="A795" i="22"/>
  <c r="B795" i="22"/>
  <c r="C795" i="22"/>
  <c r="D795" i="22"/>
  <c r="E795" i="22"/>
  <c r="F795" i="22"/>
  <c r="G795" i="22"/>
  <c r="H795" i="22"/>
  <c r="I795" i="22"/>
  <c r="J795" i="22"/>
  <c r="K795" i="22"/>
  <c r="L795" i="22"/>
  <c r="M795" i="22"/>
  <c r="N795" i="22"/>
  <c r="O795" i="22"/>
  <c r="P795" i="22"/>
  <c r="A796" i="22"/>
  <c r="B796" i="22"/>
  <c r="C796" i="22"/>
  <c r="D796" i="22"/>
  <c r="E796" i="22"/>
  <c r="F796" i="22"/>
  <c r="G796" i="22"/>
  <c r="H796" i="22"/>
  <c r="I796" i="22"/>
  <c r="J796" i="22"/>
  <c r="K796" i="22"/>
  <c r="L796" i="22"/>
  <c r="M796" i="22"/>
  <c r="N796" i="22"/>
  <c r="O796" i="22"/>
  <c r="P796" i="22"/>
  <c r="A797" i="22"/>
  <c r="B797" i="22"/>
  <c r="C797" i="22"/>
  <c r="D797" i="22"/>
  <c r="E797" i="22"/>
  <c r="F797" i="22"/>
  <c r="G797" i="22"/>
  <c r="H797" i="22"/>
  <c r="I797" i="22"/>
  <c r="J797" i="22"/>
  <c r="K797" i="22"/>
  <c r="L797" i="22"/>
  <c r="M797" i="22"/>
  <c r="N797" i="22"/>
  <c r="O797" i="22"/>
  <c r="P797" i="22"/>
  <c r="A798" i="22"/>
  <c r="B798" i="22"/>
  <c r="C798" i="22"/>
  <c r="D798" i="22"/>
  <c r="E798" i="22"/>
  <c r="F798" i="22"/>
  <c r="G798" i="22"/>
  <c r="H798" i="22"/>
  <c r="I798" i="22"/>
  <c r="J798" i="22"/>
  <c r="K798" i="22"/>
  <c r="L798" i="22"/>
  <c r="M798" i="22"/>
  <c r="N798" i="22"/>
  <c r="O798" i="22"/>
  <c r="P798" i="22"/>
  <c r="A799" i="22"/>
  <c r="B799" i="22"/>
  <c r="C799" i="22"/>
  <c r="D799" i="22"/>
  <c r="E799" i="22"/>
  <c r="F799" i="22"/>
  <c r="G799" i="22"/>
  <c r="H799" i="22"/>
  <c r="I799" i="22"/>
  <c r="J799" i="22"/>
  <c r="K799" i="22"/>
  <c r="L799" i="22"/>
  <c r="M799" i="22"/>
  <c r="N799" i="22"/>
  <c r="O799" i="22"/>
  <c r="P799" i="22"/>
  <c r="A800" i="22"/>
  <c r="B800" i="22"/>
  <c r="C800" i="22"/>
  <c r="D800" i="22"/>
  <c r="E800" i="22"/>
  <c r="F800" i="22"/>
  <c r="G800" i="22"/>
  <c r="H800" i="22"/>
  <c r="I800" i="22"/>
  <c r="J800" i="22"/>
  <c r="K800" i="22"/>
  <c r="L800" i="22"/>
  <c r="M800" i="22"/>
  <c r="N800" i="22"/>
  <c r="O800" i="22"/>
  <c r="P800" i="22"/>
  <c r="A801" i="22"/>
  <c r="B801" i="22"/>
  <c r="C801" i="22"/>
  <c r="D801" i="22"/>
  <c r="E801" i="22"/>
  <c r="F801" i="22"/>
  <c r="G801" i="22"/>
  <c r="H801" i="22"/>
  <c r="I801" i="22"/>
  <c r="J801" i="22"/>
  <c r="K801" i="22"/>
  <c r="L801" i="22"/>
  <c r="M801" i="22"/>
  <c r="N801" i="22"/>
  <c r="O801" i="22"/>
  <c r="P801" i="22"/>
  <c r="A802" i="22"/>
  <c r="B802" i="22"/>
  <c r="C802" i="22"/>
  <c r="D802" i="22"/>
  <c r="E802" i="22"/>
  <c r="F802" i="22"/>
  <c r="G802" i="22"/>
  <c r="H802" i="22"/>
  <c r="I802" i="22"/>
  <c r="J802" i="22"/>
  <c r="K802" i="22"/>
  <c r="L802" i="22"/>
  <c r="M802" i="22"/>
  <c r="N802" i="22"/>
  <c r="O802" i="22"/>
  <c r="P802" i="22"/>
  <c r="A803" i="22"/>
  <c r="B803" i="22"/>
  <c r="C803" i="22"/>
  <c r="D803" i="22"/>
  <c r="E803" i="22"/>
  <c r="F803" i="22"/>
  <c r="G803" i="22"/>
  <c r="H803" i="22"/>
  <c r="I803" i="22"/>
  <c r="J803" i="22"/>
  <c r="K803" i="22"/>
  <c r="L803" i="22"/>
  <c r="M803" i="22"/>
  <c r="N803" i="22"/>
  <c r="O803" i="22"/>
  <c r="P803" i="22"/>
  <c r="A804" i="22"/>
  <c r="B804" i="22"/>
  <c r="C804" i="22"/>
  <c r="D804" i="22"/>
  <c r="E804" i="22"/>
  <c r="F804" i="22"/>
  <c r="G804" i="22"/>
  <c r="H804" i="22"/>
  <c r="I804" i="22"/>
  <c r="J804" i="22"/>
  <c r="K804" i="22"/>
  <c r="L804" i="22"/>
  <c r="M804" i="22"/>
  <c r="N804" i="22"/>
  <c r="O804" i="22"/>
  <c r="P804" i="22"/>
  <c r="A805" i="22"/>
  <c r="B805" i="22"/>
  <c r="C805" i="22"/>
  <c r="D805" i="22"/>
  <c r="E805" i="22"/>
  <c r="F805" i="22"/>
  <c r="G805" i="22"/>
  <c r="H805" i="22"/>
  <c r="I805" i="22"/>
  <c r="J805" i="22"/>
  <c r="K805" i="22"/>
  <c r="L805" i="22"/>
  <c r="M805" i="22"/>
  <c r="N805" i="22"/>
  <c r="O805" i="22"/>
  <c r="P805" i="22"/>
  <c r="A806" i="22"/>
  <c r="B806" i="22"/>
  <c r="C806" i="22"/>
  <c r="D806" i="22"/>
  <c r="E806" i="22"/>
  <c r="F806" i="22"/>
  <c r="G806" i="22"/>
  <c r="H806" i="22"/>
  <c r="I806" i="22"/>
  <c r="J806" i="22"/>
  <c r="K806" i="22"/>
  <c r="L806" i="22"/>
  <c r="M806" i="22"/>
  <c r="N806" i="22"/>
  <c r="O806" i="22"/>
  <c r="P806" i="22"/>
  <c r="A807" i="22"/>
  <c r="B807" i="22"/>
  <c r="C807" i="22"/>
  <c r="D807" i="22"/>
  <c r="E807" i="22"/>
  <c r="F807" i="22"/>
  <c r="G807" i="22"/>
  <c r="H807" i="22"/>
  <c r="I807" i="22"/>
  <c r="J807" i="22"/>
  <c r="K807" i="22"/>
  <c r="L807" i="22"/>
  <c r="M807" i="22"/>
  <c r="N807" i="22"/>
  <c r="O807" i="22"/>
  <c r="P807" i="22"/>
  <c r="A808" i="22"/>
  <c r="B808" i="22"/>
  <c r="C808" i="22"/>
  <c r="D808" i="22"/>
  <c r="E808" i="22"/>
  <c r="F808" i="22"/>
  <c r="G808" i="22"/>
  <c r="H808" i="22"/>
  <c r="I808" i="22"/>
  <c r="J808" i="22"/>
  <c r="K808" i="22"/>
  <c r="L808" i="22"/>
  <c r="M808" i="22"/>
  <c r="N808" i="22"/>
  <c r="O808" i="22"/>
  <c r="P808" i="22"/>
  <c r="A809" i="22"/>
  <c r="B809" i="22"/>
  <c r="C809" i="22"/>
  <c r="D809" i="22"/>
  <c r="E809" i="22"/>
  <c r="F809" i="22"/>
  <c r="G809" i="22"/>
  <c r="H809" i="22"/>
  <c r="I809" i="22"/>
  <c r="J809" i="22"/>
  <c r="K809" i="22"/>
  <c r="L809" i="22"/>
  <c r="M809" i="22"/>
  <c r="N809" i="22"/>
  <c r="O809" i="22"/>
  <c r="P809" i="22"/>
  <c r="A810" i="22"/>
  <c r="B810" i="22"/>
  <c r="C810" i="22"/>
  <c r="D810" i="22"/>
  <c r="E810" i="22"/>
  <c r="F810" i="22"/>
  <c r="G810" i="22"/>
  <c r="H810" i="22"/>
  <c r="I810" i="22"/>
  <c r="J810" i="22"/>
  <c r="K810" i="22"/>
  <c r="L810" i="22"/>
  <c r="M810" i="22"/>
  <c r="N810" i="22"/>
  <c r="O810" i="22"/>
  <c r="P810" i="22"/>
  <c r="A811" i="22"/>
  <c r="B811" i="22"/>
  <c r="C811" i="22"/>
  <c r="D811" i="22"/>
  <c r="E811" i="22"/>
  <c r="F811" i="22"/>
  <c r="G811" i="22"/>
  <c r="H811" i="22"/>
  <c r="I811" i="22"/>
  <c r="J811" i="22"/>
  <c r="K811" i="22"/>
  <c r="L811" i="22"/>
  <c r="M811" i="22"/>
  <c r="N811" i="22"/>
  <c r="O811" i="22"/>
  <c r="P811" i="22"/>
  <c r="A812" i="22"/>
  <c r="B812" i="22"/>
  <c r="C812" i="22"/>
  <c r="D812" i="22"/>
  <c r="E812" i="22"/>
  <c r="F812" i="22"/>
  <c r="G812" i="22"/>
  <c r="H812" i="22"/>
  <c r="I812" i="22"/>
  <c r="J812" i="22"/>
  <c r="K812" i="22"/>
  <c r="L812" i="22"/>
  <c r="M812" i="22"/>
  <c r="N812" i="22"/>
  <c r="O812" i="22"/>
  <c r="P812" i="22"/>
  <c r="A813" i="22"/>
  <c r="B813" i="22"/>
  <c r="C813" i="22"/>
  <c r="D813" i="22"/>
  <c r="E813" i="22"/>
  <c r="F813" i="22"/>
  <c r="G813" i="22"/>
  <c r="H813" i="22"/>
  <c r="I813" i="22"/>
  <c r="J813" i="22"/>
  <c r="K813" i="22"/>
  <c r="L813" i="22"/>
  <c r="M813" i="22"/>
  <c r="N813" i="22"/>
  <c r="O813" i="22"/>
  <c r="P813" i="22"/>
  <c r="A814" i="22"/>
  <c r="B814" i="22"/>
  <c r="C814" i="22"/>
  <c r="D814" i="22"/>
  <c r="E814" i="22"/>
  <c r="F814" i="22"/>
  <c r="G814" i="22"/>
  <c r="H814" i="22"/>
  <c r="I814" i="22"/>
  <c r="J814" i="22"/>
  <c r="K814" i="22"/>
  <c r="L814" i="22"/>
  <c r="M814" i="22"/>
  <c r="N814" i="22"/>
  <c r="O814" i="22"/>
  <c r="P814" i="22"/>
  <c r="A815" i="22"/>
  <c r="B815" i="22"/>
  <c r="C815" i="22"/>
  <c r="D815" i="22"/>
  <c r="E815" i="22"/>
  <c r="F815" i="22"/>
  <c r="G815" i="22"/>
  <c r="H815" i="22"/>
  <c r="I815" i="22"/>
  <c r="J815" i="22"/>
  <c r="K815" i="22"/>
  <c r="L815" i="22"/>
  <c r="M815" i="22"/>
  <c r="N815" i="22"/>
  <c r="O815" i="22"/>
  <c r="P815" i="22"/>
  <c r="A816" i="22"/>
  <c r="B816" i="22"/>
  <c r="C816" i="22"/>
  <c r="D816" i="22"/>
  <c r="E816" i="22"/>
  <c r="F816" i="22"/>
  <c r="G816" i="22"/>
  <c r="H816" i="22"/>
  <c r="I816" i="22"/>
  <c r="J816" i="22"/>
  <c r="K816" i="22"/>
  <c r="L816" i="22"/>
  <c r="M816" i="22"/>
  <c r="N816" i="22"/>
  <c r="O816" i="22"/>
  <c r="P816" i="22"/>
  <c r="A817" i="22"/>
  <c r="B817" i="22"/>
  <c r="C817" i="22"/>
  <c r="D817" i="22"/>
  <c r="E817" i="22"/>
  <c r="F817" i="22"/>
  <c r="G817" i="22"/>
  <c r="H817" i="22"/>
  <c r="I817" i="22"/>
  <c r="J817" i="22"/>
  <c r="K817" i="22"/>
  <c r="L817" i="22"/>
  <c r="M817" i="22"/>
  <c r="N817" i="22"/>
  <c r="O817" i="22"/>
  <c r="P817" i="22"/>
  <c r="A818" i="22"/>
  <c r="B818" i="22"/>
  <c r="C818" i="22"/>
  <c r="D818" i="22"/>
  <c r="E818" i="22"/>
  <c r="F818" i="22"/>
  <c r="G818" i="22"/>
  <c r="H818" i="22"/>
  <c r="I818" i="22"/>
  <c r="J818" i="22"/>
  <c r="K818" i="22"/>
  <c r="L818" i="22"/>
  <c r="M818" i="22"/>
  <c r="N818" i="22"/>
  <c r="O818" i="22"/>
  <c r="P818" i="22"/>
  <c r="A819" i="22"/>
  <c r="B819" i="22"/>
  <c r="C819" i="22"/>
  <c r="D819" i="22"/>
  <c r="E819" i="22"/>
  <c r="F819" i="22"/>
  <c r="G819" i="22"/>
  <c r="H819" i="22"/>
  <c r="I819" i="22"/>
  <c r="J819" i="22"/>
  <c r="K819" i="22"/>
  <c r="L819" i="22"/>
  <c r="M819" i="22"/>
  <c r="N819" i="22"/>
  <c r="O819" i="22"/>
  <c r="P819" i="22"/>
  <c r="A820" i="22"/>
  <c r="B820" i="22"/>
  <c r="C820" i="22"/>
  <c r="D820" i="22"/>
  <c r="E820" i="22"/>
  <c r="F820" i="22"/>
  <c r="G820" i="22"/>
  <c r="H820" i="22"/>
  <c r="I820" i="22"/>
  <c r="J820" i="22"/>
  <c r="K820" i="22"/>
  <c r="L820" i="22"/>
  <c r="M820" i="22"/>
  <c r="N820" i="22"/>
  <c r="O820" i="22"/>
  <c r="P820" i="22"/>
  <c r="A821" i="22"/>
  <c r="B821" i="22"/>
  <c r="C821" i="22"/>
  <c r="D821" i="22"/>
  <c r="E821" i="22"/>
  <c r="F821" i="22"/>
  <c r="G821" i="22"/>
  <c r="H821" i="22"/>
  <c r="I821" i="22"/>
  <c r="J821" i="22"/>
  <c r="K821" i="22"/>
  <c r="L821" i="22"/>
  <c r="M821" i="22"/>
  <c r="N821" i="22"/>
  <c r="O821" i="22"/>
  <c r="P821" i="22"/>
  <c r="A822" i="22"/>
  <c r="B822" i="22"/>
  <c r="C822" i="22"/>
  <c r="D822" i="22"/>
  <c r="E822" i="22"/>
  <c r="F822" i="22"/>
  <c r="G822" i="22"/>
  <c r="H822" i="22"/>
  <c r="I822" i="22"/>
  <c r="J822" i="22"/>
  <c r="K822" i="22"/>
  <c r="L822" i="22"/>
  <c r="M822" i="22"/>
  <c r="N822" i="22"/>
  <c r="O822" i="22"/>
  <c r="P822" i="22"/>
  <c r="A823" i="22"/>
  <c r="B823" i="22"/>
  <c r="C823" i="22"/>
  <c r="D823" i="22"/>
  <c r="E823" i="22"/>
  <c r="F823" i="22"/>
  <c r="G823" i="22"/>
  <c r="H823" i="22"/>
  <c r="I823" i="22"/>
  <c r="J823" i="22"/>
  <c r="K823" i="22"/>
  <c r="L823" i="22"/>
  <c r="M823" i="22"/>
  <c r="N823" i="22"/>
  <c r="O823" i="22"/>
  <c r="P823" i="22"/>
  <c r="A824" i="22"/>
  <c r="B824" i="22"/>
  <c r="C824" i="22"/>
  <c r="D824" i="22"/>
  <c r="E824" i="22"/>
  <c r="F824" i="22"/>
  <c r="G824" i="22"/>
  <c r="H824" i="22"/>
  <c r="I824" i="22"/>
  <c r="J824" i="22"/>
  <c r="K824" i="22"/>
  <c r="L824" i="22"/>
  <c r="M824" i="22"/>
  <c r="N824" i="22"/>
  <c r="O824" i="22"/>
  <c r="P824" i="22"/>
  <c r="A825" i="22"/>
  <c r="B825" i="22"/>
  <c r="C825" i="22"/>
  <c r="D825" i="22"/>
  <c r="E825" i="22"/>
  <c r="F825" i="22"/>
  <c r="G825" i="22"/>
  <c r="H825" i="22"/>
  <c r="I825" i="22"/>
  <c r="J825" i="22"/>
  <c r="K825" i="22"/>
  <c r="L825" i="22"/>
  <c r="M825" i="22"/>
  <c r="N825" i="22"/>
  <c r="O825" i="22"/>
  <c r="P825" i="22"/>
  <c r="A826" i="22"/>
  <c r="B826" i="22"/>
  <c r="C826" i="22"/>
  <c r="D826" i="22"/>
  <c r="E826" i="22"/>
  <c r="F826" i="22"/>
  <c r="G826" i="22"/>
  <c r="H826" i="22"/>
  <c r="I826" i="22"/>
  <c r="J826" i="22"/>
  <c r="K826" i="22"/>
  <c r="L826" i="22"/>
  <c r="M826" i="22"/>
  <c r="N826" i="22"/>
  <c r="O826" i="22"/>
  <c r="P826" i="22"/>
  <c r="A827" i="22"/>
  <c r="B827" i="22"/>
  <c r="C827" i="22"/>
  <c r="D827" i="22"/>
  <c r="E827" i="22"/>
  <c r="F827" i="22"/>
  <c r="G827" i="22"/>
  <c r="H827" i="22"/>
  <c r="I827" i="22"/>
  <c r="J827" i="22"/>
  <c r="K827" i="22"/>
  <c r="L827" i="22"/>
  <c r="M827" i="22"/>
  <c r="N827" i="22"/>
  <c r="O827" i="22"/>
  <c r="P827" i="22"/>
  <c r="A828" i="22"/>
  <c r="B828" i="22"/>
  <c r="C828" i="22"/>
  <c r="D828" i="22"/>
  <c r="E828" i="22"/>
  <c r="F828" i="22"/>
  <c r="G828" i="22"/>
  <c r="H828" i="22"/>
  <c r="I828" i="22"/>
  <c r="J828" i="22"/>
  <c r="K828" i="22"/>
  <c r="L828" i="22"/>
  <c r="M828" i="22"/>
  <c r="N828" i="22"/>
  <c r="O828" i="22"/>
  <c r="P828" i="22"/>
  <c r="A829" i="22"/>
  <c r="B829" i="22"/>
  <c r="C829" i="22"/>
  <c r="D829" i="22"/>
  <c r="E829" i="22"/>
  <c r="F829" i="22"/>
  <c r="G829" i="22"/>
  <c r="H829" i="22"/>
  <c r="I829" i="22"/>
  <c r="J829" i="22"/>
  <c r="K829" i="22"/>
  <c r="L829" i="22"/>
  <c r="M829" i="22"/>
  <c r="N829" i="22"/>
  <c r="O829" i="22"/>
  <c r="P829" i="22"/>
  <c r="A830" i="22"/>
  <c r="B830" i="22"/>
  <c r="C830" i="22"/>
  <c r="D830" i="22"/>
  <c r="E830" i="22"/>
  <c r="F830" i="22"/>
  <c r="G830" i="22"/>
  <c r="H830" i="22"/>
  <c r="I830" i="22"/>
  <c r="J830" i="22"/>
  <c r="K830" i="22"/>
  <c r="L830" i="22"/>
  <c r="M830" i="22"/>
  <c r="N830" i="22"/>
  <c r="O830" i="22"/>
  <c r="P830" i="22"/>
  <c r="A831" i="22"/>
  <c r="B831" i="22"/>
  <c r="C831" i="22"/>
  <c r="D831" i="22"/>
  <c r="E831" i="22"/>
  <c r="F831" i="22"/>
  <c r="G831" i="22"/>
  <c r="H831" i="22"/>
  <c r="I831" i="22"/>
  <c r="J831" i="22"/>
  <c r="K831" i="22"/>
  <c r="L831" i="22"/>
  <c r="M831" i="22"/>
  <c r="N831" i="22"/>
  <c r="O831" i="22"/>
  <c r="P831" i="22"/>
  <c r="A832" i="22"/>
  <c r="B832" i="22"/>
  <c r="C832" i="22"/>
  <c r="D832" i="22"/>
  <c r="E832" i="22"/>
  <c r="F832" i="22"/>
  <c r="G832" i="22"/>
  <c r="H832" i="22"/>
  <c r="I832" i="22"/>
  <c r="J832" i="22"/>
  <c r="K832" i="22"/>
  <c r="L832" i="22"/>
  <c r="M832" i="22"/>
  <c r="N832" i="22"/>
  <c r="O832" i="22"/>
  <c r="P832" i="22"/>
  <c r="A833" i="22"/>
  <c r="B833" i="22"/>
  <c r="C833" i="22"/>
  <c r="D833" i="22"/>
  <c r="E833" i="22"/>
  <c r="F833" i="22"/>
  <c r="G833" i="22"/>
  <c r="H833" i="22"/>
  <c r="I833" i="22"/>
  <c r="J833" i="22"/>
  <c r="K833" i="22"/>
  <c r="L833" i="22"/>
  <c r="M833" i="22"/>
  <c r="N833" i="22"/>
  <c r="O833" i="22"/>
  <c r="P833" i="22"/>
  <c r="A834" i="22"/>
  <c r="B834" i="22"/>
  <c r="C834" i="22"/>
  <c r="D834" i="22"/>
  <c r="E834" i="22"/>
  <c r="F834" i="22"/>
  <c r="G834" i="22"/>
  <c r="H834" i="22"/>
  <c r="I834" i="22"/>
  <c r="J834" i="22"/>
  <c r="K834" i="22"/>
  <c r="L834" i="22"/>
  <c r="M834" i="22"/>
  <c r="N834" i="22"/>
  <c r="O834" i="22"/>
  <c r="P834" i="22"/>
  <c r="A835" i="22"/>
  <c r="B835" i="22"/>
  <c r="C835" i="22"/>
  <c r="D835" i="22"/>
  <c r="E835" i="22"/>
  <c r="F835" i="22"/>
  <c r="G835" i="22"/>
  <c r="H835" i="22"/>
  <c r="I835" i="22"/>
  <c r="J835" i="22"/>
  <c r="K835" i="22"/>
  <c r="L835" i="22"/>
  <c r="M835" i="22"/>
  <c r="N835" i="22"/>
  <c r="O835" i="22"/>
  <c r="P835" i="22"/>
  <c r="A836" i="22"/>
  <c r="B836" i="22"/>
  <c r="C836" i="22"/>
  <c r="D836" i="22"/>
  <c r="E836" i="22"/>
  <c r="F836" i="22"/>
  <c r="G836" i="22"/>
  <c r="H836" i="22"/>
  <c r="I836" i="22"/>
  <c r="J836" i="22"/>
  <c r="K836" i="22"/>
  <c r="L836" i="22"/>
  <c r="M836" i="22"/>
  <c r="N836" i="22"/>
  <c r="O836" i="22"/>
  <c r="P836" i="22"/>
  <c r="A837" i="22"/>
  <c r="B837" i="22"/>
  <c r="C837" i="22"/>
  <c r="D837" i="22"/>
  <c r="E837" i="22"/>
  <c r="F837" i="22"/>
  <c r="G837" i="22"/>
  <c r="H837" i="22"/>
  <c r="I837" i="22"/>
  <c r="J837" i="22"/>
  <c r="K837" i="22"/>
  <c r="L837" i="22"/>
  <c r="M837" i="22"/>
  <c r="N837" i="22"/>
  <c r="O837" i="22"/>
  <c r="P837" i="22"/>
  <c r="A838" i="22"/>
  <c r="B838" i="22"/>
  <c r="C838" i="22"/>
  <c r="D838" i="22"/>
  <c r="E838" i="22"/>
  <c r="F838" i="22"/>
  <c r="G838" i="22"/>
  <c r="H838" i="22"/>
  <c r="I838" i="22"/>
  <c r="J838" i="22"/>
  <c r="K838" i="22"/>
  <c r="L838" i="22"/>
  <c r="M838" i="22"/>
  <c r="N838" i="22"/>
  <c r="O838" i="22"/>
  <c r="P838" i="22"/>
  <c r="A839" i="22"/>
  <c r="B839" i="22"/>
  <c r="C839" i="22"/>
  <c r="D839" i="22"/>
  <c r="E839" i="22"/>
  <c r="F839" i="22"/>
  <c r="G839" i="22"/>
  <c r="H839" i="22"/>
  <c r="I839" i="22"/>
  <c r="J839" i="22"/>
  <c r="K839" i="22"/>
  <c r="L839" i="22"/>
  <c r="M839" i="22"/>
  <c r="N839" i="22"/>
  <c r="O839" i="22"/>
  <c r="P839" i="22"/>
  <c r="A840" i="22"/>
  <c r="B840" i="22"/>
  <c r="C840" i="22"/>
  <c r="D840" i="22"/>
  <c r="E840" i="22"/>
  <c r="F840" i="22"/>
  <c r="G840" i="22"/>
  <c r="H840" i="22"/>
  <c r="I840" i="22"/>
  <c r="J840" i="22"/>
  <c r="K840" i="22"/>
  <c r="L840" i="22"/>
  <c r="M840" i="22"/>
  <c r="N840" i="22"/>
  <c r="O840" i="22"/>
  <c r="P840" i="22"/>
  <c r="A841" i="22"/>
  <c r="B841" i="22"/>
  <c r="C841" i="22"/>
  <c r="D841" i="22"/>
  <c r="E841" i="22"/>
  <c r="F841" i="22"/>
  <c r="G841" i="22"/>
  <c r="H841" i="22"/>
  <c r="I841" i="22"/>
  <c r="J841" i="22"/>
  <c r="K841" i="22"/>
  <c r="L841" i="22"/>
  <c r="M841" i="22"/>
  <c r="N841" i="22"/>
  <c r="O841" i="22"/>
  <c r="P841" i="22"/>
  <c r="A842" i="22"/>
  <c r="B842" i="22"/>
  <c r="C842" i="22"/>
  <c r="D842" i="22"/>
  <c r="E842" i="22"/>
  <c r="F842" i="22"/>
  <c r="G842" i="22"/>
  <c r="H842" i="22"/>
  <c r="I842" i="22"/>
  <c r="J842" i="22"/>
  <c r="K842" i="22"/>
  <c r="L842" i="22"/>
  <c r="M842" i="22"/>
  <c r="N842" i="22"/>
  <c r="O842" i="22"/>
  <c r="P842" i="22"/>
  <c r="A843" i="22"/>
  <c r="B843" i="22"/>
  <c r="C843" i="22"/>
  <c r="D843" i="22"/>
  <c r="E843" i="22"/>
  <c r="F843" i="22"/>
  <c r="G843" i="22"/>
  <c r="H843" i="22"/>
  <c r="I843" i="22"/>
  <c r="J843" i="22"/>
  <c r="K843" i="22"/>
  <c r="L843" i="22"/>
  <c r="M843" i="22"/>
  <c r="N843" i="22"/>
  <c r="O843" i="22"/>
  <c r="P843" i="22"/>
  <c r="A844" i="22"/>
  <c r="B844" i="22"/>
  <c r="C844" i="22"/>
  <c r="D844" i="22"/>
  <c r="E844" i="22"/>
  <c r="F844" i="22"/>
  <c r="G844" i="22"/>
  <c r="H844" i="22"/>
  <c r="I844" i="22"/>
  <c r="J844" i="22"/>
  <c r="K844" i="22"/>
  <c r="L844" i="22"/>
  <c r="M844" i="22"/>
  <c r="N844" i="22"/>
  <c r="O844" i="22"/>
  <c r="P844" i="22"/>
  <c r="A845" i="22"/>
  <c r="B845" i="22"/>
  <c r="C845" i="22"/>
  <c r="D845" i="22"/>
  <c r="E845" i="22"/>
  <c r="F845" i="22"/>
  <c r="G845" i="22"/>
  <c r="H845" i="22"/>
  <c r="I845" i="22"/>
  <c r="J845" i="22"/>
  <c r="K845" i="22"/>
  <c r="L845" i="22"/>
  <c r="M845" i="22"/>
  <c r="N845" i="22"/>
  <c r="O845" i="22"/>
  <c r="P845" i="22"/>
  <c r="A846" i="22"/>
  <c r="B846" i="22"/>
  <c r="C846" i="22"/>
  <c r="D846" i="22"/>
  <c r="E846" i="22"/>
  <c r="F846" i="22"/>
  <c r="G846" i="22"/>
  <c r="H846" i="22"/>
  <c r="I846" i="22"/>
  <c r="J846" i="22"/>
  <c r="K846" i="22"/>
  <c r="L846" i="22"/>
  <c r="M846" i="22"/>
  <c r="N846" i="22"/>
  <c r="O846" i="22"/>
  <c r="P846" i="22"/>
  <c r="A847" i="22"/>
  <c r="B847" i="22"/>
  <c r="C847" i="22"/>
  <c r="D847" i="22"/>
  <c r="E847" i="22"/>
  <c r="F847" i="22"/>
  <c r="G847" i="22"/>
  <c r="H847" i="22"/>
  <c r="I847" i="22"/>
  <c r="J847" i="22"/>
  <c r="K847" i="22"/>
  <c r="L847" i="22"/>
  <c r="M847" i="22"/>
  <c r="N847" i="22"/>
  <c r="O847" i="22"/>
  <c r="P847" i="22"/>
  <c r="A848" i="22"/>
  <c r="B848" i="22"/>
  <c r="C848" i="22"/>
  <c r="D848" i="22"/>
  <c r="E848" i="22"/>
  <c r="F848" i="22"/>
  <c r="G848" i="22"/>
  <c r="H848" i="22"/>
  <c r="I848" i="22"/>
  <c r="J848" i="22"/>
  <c r="K848" i="22"/>
  <c r="L848" i="22"/>
  <c r="M848" i="22"/>
  <c r="N848" i="22"/>
  <c r="O848" i="22"/>
  <c r="P848" i="22"/>
  <c r="A849" i="22"/>
  <c r="B849" i="22"/>
  <c r="C849" i="22"/>
  <c r="D849" i="22"/>
  <c r="E849" i="22"/>
  <c r="F849" i="22"/>
  <c r="G849" i="22"/>
  <c r="H849" i="22"/>
  <c r="I849" i="22"/>
  <c r="J849" i="22"/>
  <c r="K849" i="22"/>
  <c r="L849" i="22"/>
  <c r="M849" i="22"/>
  <c r="N849" i="22"/>
  <c r="O849" i="22"/>
  <c r="P849" i="22"/>
  <c r="A850" i="22"/>
  <c r="B850" i="22"/>
  <c r="C850" i="22"/>
  <c r="D850" i="22"/>
  <c r="E850" i="22"/>
  <c r="F850" i="22"/>
  <c r="G850" i="22"/>
  <c r="H850" i="22"/>
  <c r="I850" i="22"/>
  <c r="J850" i="22"/>
  <c r="K850" i="22"/>
  <c r="L850" i="22"/>
  <c r="M850" i="22"/>
  <c r="N850" i="22"/>
  <c r="O850" i="22"/>
  <c r="P850" i="22"/>
  <c r="A851" i="22"/>
  <c r="B851" i="22"/>
  <c r="C851" i="22"/>
  <c r="D851" i="22"/>
  <c r="E851" i="22"/>
  <c r="F851" i="22"/>
  <c r="G851" i="22"/>
  <c r="H851" i="22"/>
  <c r="I851" i="22"/>
  <c r="J851" i="22"/>
  <c r="K851" i="22"/>
  <c r="L851" i="22"/>
  <c r="M851" i="22"/>
  <c r="N851" i="22"/>
  <c r="O851" i="22"/>
  <c r="P851" i="22"/>
  <c r="A852" i="22"/>
  <c r="B852" i="22"/>
  <c r="C852" i="22"/>
  <c r="D852" i="22"/>
  <c r="E852" i="22"/>
  <c r="F852" i="22"/>
  <c r="G852" i="22"/>
  <c r="H852" i="22"/>
  <c r="I852" i="22"/>
  <c r="J852" i="22"/>
  <c r="K852" i="22"/>
  <c r="L852" i="22"/>
  <c r="M852" i="22"/>
  <c r="N852" i="22"/>
  <c r="O852" i="22"/>
  <c r="P852" i="22"/>
  <c r="A853" i="22"/>
  <c r="B853" i="22"/>
  <c r="C853" i="22"/>
  <c r="D853" i="22"/>
  <c r="E853" i="22"/>
  <c r="F853" i="22"/>
  <c r="G853" i="22"/>
  <c r="H853" i="22"/>
  <c r="I853" i="22"/>
  <c r="J853" i="22"/>
  <c r="K853" i="22"/>
  <c r="L853" i="22"/>
  <c r="M853" i="22"/>
  <c r="N853" i="22"/>
  <c r="O853" i="22"/>
  <c r="P853" i="22"/>
  <c r="A854" i="22"/>
  <c r="B854" i="22"/>
  <c r="C854" i="22"/>
  <c r="D854" i="22"/>
  <c r="E854" i="22"/>
  <c r="F854" i="22"/>
  <c r="G854" i="22"/>
  <c r="H854" i="22"/>
  <c r="I854" i="22"/>
  <c r="J854" i="22"/>
  <c r="K854" i="22"/>
  <c r="L854" i="22"/>
  <c r="M854" i="22"/>
  <c r="N854" i="22"/>
  <c r="O854" i="22"/>
  <c r="P854" i="22"/>
  <c r="A855" i="22"/>
  <c r="B855" i="22"/>
  <c r="C855" i="22"/>
  <c r="D855" i="22"/>
  <c r="E855" i="22"/>
  <c r="F855" i="22"/>
  <c r="G855" i="22"/>
  <c r="H855" i="22"/>
  <c r="I855" i="22"/>
  <c r="J855" i="22"/>
  <c r="K855" i="22"/>
  <c r="L855" i="22"/>
  <c r="M855" i="22"/>
  <c r="N855" i="22"/>
  <c r="O855" i="22"/>
  <c r="P855" i="22"/>
  <c r="A856" i="22"/>
  <c r="B856" i="22"/>
  <c r="C856" i="22"/>
  <c r="D856" i="22"/>
  <c r="E856" i="22"/>
  <c r="F856" i="22"/>
  <c r="G856" i="22"/>
  <c r="H856" i="22"/>
  <c r="I856" i="22"/>
  <c r="J856" i="22"/>
  <c r="K856" i="22"/>
  <c r="L856" i="22"/>
  <c r="M856" i="22"/>
  <c r="N856" i="22"/>
  <c r="O856" i="22"/>
  <c r="P856" i="22"/>
  <c r="A857" i="22"/>
  <c r="B857" i="22"/>
  <c r="C857" i="22"/>
  <c r="D857" i="22"/>
  <c r="E857" i="22"/>
  <c r="F857" i="22"/>
  <c r="G857" i="22"/>
  <c r="H857" i="22"/>
  <c r="I857" i="22"/>
  <c r="J857" i="22"/>
  <c r="K857" i="22"/>
  <c r="L857" i="22"/>
  <c r="M857" i="22"/>
  <c r="N857" i="22"/>
  <c r="O857" i="22"/>
  <c r="P857" i="22"/>
  <c r="A858" i="22"/>
  <c r="B858" i="22"/>
  <c r="C858" i="22"/>
  <c r="D858" i="22"/>
  <c r="E858" i="22"/>
  <c r="F858" i="22"/>
  <c r="G858" i="22"/>
  <c r="H858" i="22"/>
  <c r="I858" i="22"/>
  <c r="J858" i="22"/>
  <c r="K858" i="22"/>
  <c r="L858" i="22"/>
  <c r="M858" i="22"/>
  <c r="N858" i="22"/>
  <c r="O858" i="22"/>
  <c r="P858" i="22"/>
  <c r="A859" i="22"/>
  <c r="B859" i="22"/>
  <c r="C859" i="22"/>
  <c r="D859" i="22"/>
  <c r="E859" i="22"/>
  <c r="F859" i="22"/>
  <c r="G859" i="22"/>
  <c r="H859" i="22"/>
  <c r="I859" i="22"/>
  <c r="J859" i="22"/>
  <c r="K859" i="22"/>
  <c r="L859" i="22"/>
  <c r="M859" i="22"/>
  <c r="N859" i="22"/>
  <c r="O859" i="22"/>
  <c r="P859" i="22"/>
  <c r="A860" i="22"/>
  <c r="B860" i="22"/>
  <c r="C860" i="22"/>
  <c r="D860" i="22"/>
  <c r="E860" i="22"/>
  <c r="F860" i="22"/>
  <c r="G860" i="22"/>
  <c r="H860" i="22"/>
  <c r="I860" i="22"/>
  <c r="J860" i="22"/>
  <c r="K860" i="22"/>
  <c r="L860" i="22"/>
  <c r="M860" i="22"/>
  <c r="N860" i="22"/>
  <c r="O860" i="22"/>
  <c r="P860" i="22"/>
  <c r="A861" i="22"/>
  <c r="B861" i="22"/>
  <c r="C861" i="22"/>
  <c r="D861" i="22"/>
  <c r="E861" i="22"/>
  <c r="F861" i="22"/>
  <c r="G861" i="22"/>
  <c r="H861" i="22"/>
  <c r="I861" i="22"/>
  <c r="J861" i="22"/>
  <c r="K861" i="22"/>
  <c r="L861" i="22"/>
  <c r="M861" i="22"/>
  <c r="N861" i="22"/>
  <c r="O861" i="22"/>
  <c r="P861" i="22"/>
  <c r="A862" i="22"/>
  <c r="B862" i="22"/>
  <c r="C862" i="22"/>
  <c r="D862" i="22"/>
  <c r="E862" i="22"/>
  <c r="F862" i="22"/>
  <c r="G862" i="22"/>
  <c r="H862" i="22"/>
  <c r="I862" i="22"/>
  <c r="J862" i="22"/>
  <c r="K862" i="22"/>
  <c r="L862" i="22"/>
  <c r="M862" i="22"/>
  <c r="N862" i="22"/>
  <c r="O862" i="22"/>
  <c r="P862" i="22"/>
  <c r="A863" i="22"/>
  <c r="B863" i="22"/>
  <c r="C863" i="22"/>
  <c r="D863" i="22"/>
  <c r="E863" i="22"/>
  <c r="F863" i="22"/>
  <c r="G863" i="22"/>
  <c r="H863" i="22"/>
  <c r="I863" i="22"/>
  <c r="J863" i="22"/>
  <c r="K863" i="22"/>
  <c r="L863" i="22"/>
  <c r="M863" i="22"/>
  <c r="N863" i="22"/>
  <c r="O863" i="22"/>
  <c r="P863" i="22"/>
  <c r="A864" i="22"/>
  <c r="B864" i="22"/>
  <c r="C864" i="22"/>
  <c r="D864" i="22"/>
  <c r="E864" i="22"/>
  <c r="F864" i="22"/>
  <c r="G864" i="22"/>
  <c r="H864" i="22"/>
  <c r="I864" i="22"/>
  <c r="J864" i="22"/>
  <c r="K864" i="22"/>
  <c r="L864" i="22"/>
  <c r="M864" i="22"/>
  <c r="N864" i="22"/>
  <c r="O864" i="22"/>
  <c r="P864" i="22"/>
  <c r="A865" i="22"/>
  <c r="B865" i="22"/>
  <c r="C865" i="22"/>
  <c r="D865" i="22"/>
  <c r="E865" i="22"/>
  <c r="F865" i="22"/>
  <c r="G865" i="22"/>
  <c r="H865" i="22"/>
  <c r="I865" i="22"/>
  <c r="J865" i="22"/>
  <c r="K865" i="22"/>
  <c r="L865" i="22"/>
  <c r="M865" i="22"/>
  <c r="N865" i="22"/>
  <c r="O865" i="22"/>
  <c r="P865" i="22"/>
  <c r="A866" i="22"/>
  <c r="B866" i="22"/>
  <c r="C866" i="22"/>
  <c r="D866" i="22"/>
  <c r="E866" i="22"/>
  <c r="F866" i="22"/>
  <c r="G866" i="22"/>
  <c r="H866" i="22"/>
  <c r="I866" i="22"/>
  <c r="J866" i="22"/>
  <c r="K866" i="22"/>
  <c r="L866" i="22"/>
  <c r="M866" i="22"/>
  <c r="N866" i="22"/>
  <c r="O866" i="22"/>
  <c r="P866" i="22"/>
  <c r="A867" i="22"/>
  <c r="B867" i="22"/>
  <c r="C867" i="22"/>
  <c r="D867" i="22"/>
  <c r="E867" i="22"/>
  <c r="F867" i="22"/>
  <c r="G867" i="22"/>
  <c r="H867" i="22"/>
  <c r="I867" i="22"/>
  <c r="J867" i="22"/>
  <c r="K867" i="22"/>
  <c r="L867" i="22"/>
  <c r="M867" i="22"/>
  <c r="N867" i="22"/>
  <c r="O867" i="22"/>
  <c r="P867" i="22"/>
  <c r="A868" i="22"/>
  <c r="B868" i="22"/>
  <c r="C868" i="22"/>
  <c r="D868" i="22"/>
  <c r="E868" i="22"/>
  <c r="F868" i="22"/>
  <c r="G868" i="22"/>
  <c r="H868" i="22"/>
  <c r="I868" i="22"/>
  <c r="J868" i="22"/>
  <c r="K868" i="22"/>
  <c r="L868" i="22"/>
  <c r="M868" i="22"/>
  <c r="N868" i="22"/>
  <c r="O868" i="22"/>
  <c r="P868" i="22"/>
  <c r="A869" i="22"/>
  <c r="B869" i="22"/>
  <c r="C869" i="22"/>
  <c r="D869" i="22"/>
  <c r="E869" i="22"/>
  <c r="F869" i="22"/>
  <c r="G869" i="22"/>
  <c r="H869" i="22"/>
  <c r="I869" i="22"/>
  <c r="J869" i="22"/>
  <c r="K869" i="22"/>
  <c r="L869" i="22"/>
  <c r="M869" i="22"/>
  <c r="N869" i="22"/>
  <c r="O869" i="22"/>
  <c r="P869" i="22"/>
  <c r="A870" i="22"/>
  <c r="B870" i="22"/>
  <c r="C870" i="22"/>
  <c r="D870" i="22"/>
  <c r="E870" i="22"/>
  <c r="F870" i="22"/>
  <c r="G870" i="22"/>
  <c r="H870" i="22"/>
  <c r="I870" i="22"/>
  <c r="J870" i="22"/>
  <c r="K870" i="22"/>
  <c r="L870" i="22"/>
  <c r="M870" i="22"/>
  <c r="N870" i="22"/>
  <c r="O870" i="22"/>
  <c r="P870" i="22"/>
  <c r="A871" i="22"/>
  <c r="B871" i="22"/>
  <c r="C871" i="22"/>
  <c r="D871" i="22"/>
  <c r="E871" i="22"/>
  <c r="F871" i="22"/>
  <c r="G871" i="22"/>
  <c r="H871" i="22"/>
  <c r="I871" i="22"/>
  <c r="J871" i="22"/>
  <c r="K871" i="22"/>
  <c r="L871" i="22"/>
  <c r="M871" i="22"/>
  <c r="N871" i="22"/>
  <c r="O871" i="22"/>
  <c r="P871" i="22"/>
  <c r="A872" i="22"/>
  <c r="B872" i="22"/>
  <c r="C872" i="22"/>
  <c r="D872" i="22"/>
  <c r="E872" i="22"/>
  <c r="F872" i="22"/>
  <c r="G872" i="22"/>
  <c r="H872" i="22"/>
  <c r="I872" i="22"/>
  <c r="J872" i="22"/>
  <c r="K872" i="22"/>
  <c r="L872" i="22"/>
  <c r="M872" i="22"/>
  <c r="N872" i="22"/>
  <c r="O872" i="22"/>
  <c r="P872" i="22"/>
  <c r="A873" i="22"/>
  <c r="B873" i="22"/>
  <c r="C873" i="22"/>
  <c r="D873" i="22"/>
  <c r="E873" i="22"/>
  <c r="F873" i="22"/>
  <c r="G873" i="22"/>
  <c r="H873" i="22"/>
  <c r="I873" i="22"/>
  <c r="J873" i="22"/>
  <c r="K873" i="22"/>
  <c r="L873" i="22"/>
  <c r="M873" i="22"/>
  <c r="N873" i="22"/>
  <c r="O873" i="22"/>
  <c r="P873" i="22"/>
  <c r="A874" i="22"/>
  <c r="B874" i="22"/>
  <c r="C874" i="22"/>
  <c r="D874" i="22"/>
  <c r="E874" i="22"/>
  <c r="F874" i="22"/>
  <c r="G874" i="22"/>
  <c r="H874" i="22"/>
  <c r="I874" i="22"/>
  <c r="J874" i="22"/>
  <c r="K874" i="22"/>
  <c r="L874" i="22"/>
  <c r="M874" i="22"/>
  <c r="N874" i="22"/>
  <c r="O874" i="22"/>
  <c r="P874" i="22"/>
  <c r="A875" i="22"/>
  <c r="B875" i="22"/>
  <c r="C875" i="22"/>
  <c r="D875" i="22"/>
  <c r="E875" i="22"/>
  <c r="F875" i="22"/>
  <c r="G875" i="22"/>
  <c r="H875" i="22"/>
  <c r="I875" i="22"/>
  <c r="J875" i="22"/>
  <c r="K875" i="22"/>
  <c r="L875" i="22"/>
  <c r="M875" i="22"/>
  <c r="N875" i="22"/>
  <c r="O875" i="22"/>
  <c r="P875" i="22"/>
  <c r="A876" i="22"/>
  <c r="B876" i="22"/>
  <c r="C876" i="22"/>
  <c r="D876" i="22"/>
  <c r="E876" i="22"/>
  <c r="F876" i="22"/>
  <c r="G876" i="22"/>
  <c r="H876" i="22"/>
  <c r="I876" i="22"/>
  <c r="J876" i="22"/>
  <c r="K876" i="22"/>
  <c r="L876" i="22"/>
  <c r="M876" i="22"/>
  <c r="N876" i="22"/>
  <c r="O876" i="22"/>
  <c r="P876" i="22"/>
  <c r="A877" i="22"/>
  <c r="B877" i="22"/>
  <c r="C877" i="22"/>
  <c r="D877" i="22"/>
  <c r="E877" i="22"/>
  <c r="F877" i="22"/>
  <c r="G877" i="22"/>
  <c r="H877" i="22"/>
  <c r="I877" i="22"/>
  <c r="J877" i="22"/>
  <c r="K877" i="22"/>
  <c r="L877" i="22"/>
  <c r="M877" i="22"/>
  <c r="N877" i="22"/>
  <c r="O877" i="22"/>
  <c r="P877" i="22"/>
  <c r="A878" i="22"/>
  <c r="B878" i="22"/>
  <c r="C878" i="22"/>
  <c r="D878" i="22"/>
  <c r="E878" i="22"/>
  <c r="F878" i="22"/>
  <c r="G878" i="22"/>
  <c r="H878" i="22"/>
  <c r="I878" i="22"/>
  <c r="J878" i="22"/>
  <c r="K878" i="22"/>
  <c r="L878" i="22"/>
  <c r="M878" i="22"/>
  <c r="N878" i="22"/>
  <c r="O878" i="22"/>
  <c r="P878" i="22"/>
  <c r="A879" i="22"/>
  <c r="B879" i="22"/>
  <c r="C879" i="22"/>
  <c r="D879" i="22"/>
  <c r="E879" i="22"/>
  <c r="F879" i="22"/>
  <c r="G879" i="22"/>
  <c r="H879" i="22"/>
  <c r="I879" i="22"/>
  <c r="J879" i="22"/>
  <c r="K879" i="22"/>
  <c r="L879" i="22"/>
  <c r="M879" i="22"/>
  <c r="N879" i="22"/>
  <c r="O879" i="22"/>
  <c r="P879" i="22"/>
  <c r="A880" i="22"/>
  <c r="B880" i="22"/>
  <c r="C880" i="22"/>
  <c r="D880" i="22"/>
  <c r="E880" i="22"/>
  <c r="F880" i="22"/>
  <c r="G880" i="22"/>
  <c r="H880" i="22"/>
  <c r="I880" i="22"/>
  <c r="J880" i="22"/>
  <c r="K880" i="22"/>
  <c r="L880" i="22"/>
  <c r="M880" i="22"/>
  <c r="N880" i="22"/>
  <c r="O880" i="22"/>
  <c r="P880" i="22"/>
  <c r="A881" i="22"/>
  <c r="B881" i="22"/>
  <c r="C881" i="22"/>
  <c r="D881" i="22"/>
  <c r="E881" i="22"/>
  <c r="F881" i="22"/>
  <c r="G881" i="22"/>
  <c r="H881" i="22"/>
  <c r="I881" i="22"/>
  <c r="J881" i="22"/>
  <c r="K881" i="22"/>
  <c r="L881" i="22"/>
  <c r="M881" i="22"/>
  <c r="N881" i="22"/>
  <c r="O881" i="22"/>
  <c r="P881" i="22"/>
  <c r="A882" i="22"/>
  <c r="B882" i="22"/>
  <c r="C882" i="22"/>
  <c r="D882" i="22"/>
  <c r="E882" i="22"/>
  <c r="F882" i="22"/>
  <c r="G882" i="22"/>
  <c r="H882" i="22"/>
  <c r="I882" i="22"/>
  <c r="J882" i="22"/>
  <c r="K882" i="22"/>
  <c r="L882" i="22"/>
  <c r="M882" i="22"/>
  <c r="N882" i="22"/>
  <c r="O882" i="22"/>
  <c r="P882" i="22"/>
  <c r="A883" i="22"/>
  <c r="B883" i="22"/>
  <c r="C883" i="22"/>
  <c r="D883" i="22"/>
  <c r="E883" i="22"/>
  <c r="F883" i="22"/>
  <c r="G883" i="22"/>
  <c r="H883" i="22"/>
  <c r="I883" i="22"/>
  <c r="J883" i="22"/>
  <c r="K883" i="22"/>
  <c r="L883" i="22"/>
  <c r="M883" i="22"/>
  <c r="N883" i="22"/>
  <c r="O883" i="22"/>
  <c r="P883" i="22"/>
  <c r="A884" i="22"/>
  <c r="B884" i="22"/>
  <c r="C884" i="22"/>
  <c r="D884" i="22"/>
  <c r="E884" i="22"/>
  <c r="F884" i="22"/>
  <c r="G884" i="22"/>
  <c r="H884" i="22"/>
  <c r="I884" i="22"/>
  <c r="J884" i="22"/>
  <c r="K884" i="22"/>
  <c r="L884" i="22"/>
  <c r="M884" i="22"/>
  <c r="N884" i="22"/>
  <c r="O884" i="22"/>
  <c r="P884" i="22"/>
  <c r="A885" i="22"/>
  <c r="B885" i="22"/>
  <c r="C885" i="22"/>
  <c r="D885" i="22"/>
  <c r="E885" i="22"/>
  <c r="F885" i="22"/>
  <c r="G885" i="22"/>
  <c r="H885" i="22"/>
  <c r="I885" i="22"/>
  <c r="J885" i="22"/>
  <c r="K885" i="22"/>
  <c r="L885" i="22"/>
  <c r="M885" i="22"/>
  <c r="N885" i="22"/>
  <c r="O885" i="22"/>
  <c r="P885" i="22"/>
  <c r="A886" i="22"/>
  <c r="B886" i="22"/>
  <c r="C886" i="22"/>
  <c r="D886" i="22"/>
  <c r="E886" i="22"/>
  <c r="F886" i="22"/>
  <c r="G886" i="22"/>
  <c r="H886" i="22"/>
  <c r="I886" i="22"/>
  <c r="J886" i="22"/>
  <c r="K886" i="22"/>
  <c r="L886" i="22"/>
  <c r="M886" i="22"/>
  <c r="N886" i="22"/>
  <c r="O886" i="22"/>
  <c r="P886" i="22"/>
  <c r="A887" i="22"/>
  <c r="B887" i="22"/>
  <c r="C887" i="22"/>
  <c r="D887" i="22"/>
  <c r="E887" i="22"/>
  <c r="F887" i="22"/>
  <c r="G887" i="22"/>
  <c r="H887" i="22"/>
  <c r="I887" i="22"/>
  <c r="J887" i="22"/>
  <c r="K887" i="22"/>
  <c r="L887" i="22"/>
  <c r="M887" i="22"/>
  <c r="N887" i="22"/>
  <c r="O887" i="22"/>
  <c r="P887" i="22"/>
  <c r="A888" i="22"/>
  <c r="B888" i="22"/>
  <c r="C888" i="22"/>
  <c r="D888" i="22"/>
  <c r="E888" i="22"/>
  <c r="F888" i="22"/>
  <c r="G888" i="22"/>
  <c r="H888" i="22"/>
  <c r="I888" i="22"/>
  <c r="J888" i="22"/>
  <c r="K888" i="22"/>
  <c r="L888" i="22"/>
  <c r="M888" i="22"/>
  <c r="N888" i="22"/>
  <c r="O888" i="22"/>
  <c r="P888" i="22"/>
  <c r="A889" i="22"/>
  <c r="B889" i="22"/>
  <c r="C889" i="22"/>
  <c r="D889" i="22"/>
  <c r="E889" i="22"/>
  <c r="F889" i="22"/>
  <c r="G889" i="22"/>
  <c r="H889" i="22"/>
  <c r="I889" i="22"/>
  <c r="J889" i="22"/>
  <c r="K889" i="22"/>
  <c r="L889" i="22"/>
  <c r="M889" i="22"/>
  <c r="N889" i="22"/>
  <c r="O889" i="22"/>
  <c r="P889" i="22"/>
  <c r="A890" i="22"/>
  <c r="B890" i="22"/>
  <c r="C890" i="22"/>
  <c r="D890" i="22"/>
  <c r="E890" i="22"/>
  <c r="F890" i="22"/>
  <c r="G890" i="22"/>
  <c r="H890" i="22"/>
  <c r="I890" i="22"/>
  <c r="J890" i="22"/>
  <c r="K890" i="22"/>
  <c r="L890" i="22"/>
  <c r="M890" i="22"/>
  <c r="N890" i="22"/>
  <c r="O890" i="22"/>
  <c r="P890" i="22"/>
  <c r="A891" i="22"/>
  <c r="B891" i="22"/>
  <c r="C891" i="22"/>
  <c r="D891" i="22"/>
  <c r="E891" i="22"/>
  <c r="F891" i="22"/>
  <c r="G891" i="22"/>
  <c r="H891" i="22"/>
  <c r="I891" i="22"/>
  <c r="J891" i="22"/>
  <c r="K891" i="22"/>
  <c r="L891" i="22"/>
  <c r="M891" i="22"/>
  <c r="N891" i="22"/>
  <c r="O891" i="22"/>
  <c r="P891" i="22"/>
  <c r="A892" i="22"/>
  <c r="B892" i="22"/>
  <c r="C892" i="22"/>
  <c r="D892" i="22"/>
  <c r="E892" i="22"/>
  <c r="F892" i="22"/>
  <c r="G892" i="22"/>
  <c r="H892" i="22"/>
  <c r="I892" i="22"/>
  <c r="J892" i="22"/>
  <c r="K892" i="22"/>
  <c r="L892" i="22"/>
  <c r="M892" i="22"/>
  <c r="N892" i="22"/>
  <c r="O892" i="22"/>
  <c r="P892" i="22"/>
  <c r="A893" i="22"/>
  <c r="B893" i="22"/>
  <c r="C893" i="22"/>
  <c r="D893" i="22"/>
  <c r="E893" i="22"/>
  <c r="F893" i="22"/>
  <c r="G893" i="22"/>
  <c r="H893" i="22"/>
  <c r="I893" i="22"/>
  <c r="J893" i="22"/>
  <c r="K893" i="22"/>
  <c r="L893" i="22"/>
  <c r="M893" i="22"/>
  <c r="N893" i="22"/>
  <c r="O893" i="22"/>
  <c r="P893" i="22"/>
  <c r="A894" i="22"/>
  <c r="B894" i="22"/>
  <c r="C894" i="22"/>
  <c r="D894" i="22"/>
  <c r="E894" i="22"/>
  <c r="F894" i="22"/>
  <c r="G894" i="22"/>
  <c r="H894" i="22"/>
  <c r="I894" i="22"/>
  <c r="J894" i="22"/>
  <c r="K894" i="22"/>
  <c r="L894" i="22"/>
  <c r="M894" i="22"/>
  <c r="N894" i="22"/>
  <c r="O894" i="22"/>
  <c r="P894" i="22"/>
  <c r="A895" i="22"/>
  <c r="B895" i="22"/>
  <c r="C895" i="22"/>
  <c r="D895" i="22"/>
  <c r="E895" i="22"/>
  <c r="F895" i="22"/>
  <c r="G895" i="22"/>
  <c r="H895" i="22"/>
  <c r="I895" i="22"/>
  <c r="J895" i="22"/>
  <c r="K895" i="22"/>
  <c r="L895" i="22"/>
  <c r="M895" i="22"/>
  <c r="N895" i="22"/>
  <c r="O895" i="22"/>
  <c r="P895" i="22"/>
  <c r="A896" i="22"/>
  <c r="B896" i="22"/>
  <c r="C896" i="22"/>
  <c r="D896" i="22"/>
  <c r="E896" i="22"/>
  <c r="F896" i="22"/>
  <c r="G896" i="22"/>
  <c r="H896" i="22"/>
  <c r="I896" i="22"/>
  <c r="J896" i="22"/>
  <c r="K896" i="22"/>
  <c r="L896" i="22"/>
  <c r="M896" i="22"/>
  <c r="N896" i="22"/>
  <c r="O896" i="22"/>
  <c r="P896" i="22"/>
  <c r="A897" i="22"/>
  <c r="B897" i="22"/>
  <c r="C897" i="22"/>
  <c r="D897" i="22"/>
  <c r="E897" i="22"/>
  <c r="F897" i="22"/>
  <c r="G897" i="22"/>
  <c r="H897" i="22"/>
  <c r="I897" i="22"/>
  <c r="J897" i="22"/>
  <c r="K897" i="22"/>
  <c r="L897" i="22"/>
  <c r="M897" i="22"/>
  <c r="N897" i="22"/>
  <c r="O897" i="22"/>
  <c r="P897" i="22"/>
  <c r="A898" i="22"/>
  <c r="B898" i="22"/>
  <c r="C898" i="22"/>
  <c r="D898" i="22"/>
  <c r="E898" i="22"/>
  <c r="F898" i="22"/>
  <c r="G898" i="22"/>
  <c r="H898" i="22"/>
  <c r="I898" i="22"/>
  <c r="J898" i="22"/>
  <c r="K898" i="22"/>
  <c r="L898" i="22"/>
  <c r="M898" i="22"/>
  <c r="N898" i="22"/>
  <c r="O898" i="22"/>
  <c r="P898" i="22"/>
  <c r="A899" i="22"/>
  <c r="B899" i="22"/>
  <c r="C899" i="22"/>
  <c r="D899" i="22"/>
  <c r="E899" i="22"/>
  <c r="F899" i="22"/>
  <c r="G899" i="22"/>
  <c r="H899" i="22"/>
  <c r="I899" i="22"/>
  <c r="J899" i="22"/>
  <c r="K899" i="22"/>
  <c r="L899" i="22"/>
  <c r="M899" i="22"/>
  <c r="N899" i="22"/>
  <c r="O899" i="22"/>
  <c r="P899" i="22"/>
  <c r="A900" i="22"/>
  <c r="B900" i="22"/>
  <c r="C900" i="22"/>
  <c r="D900" i="22"/>
  <c r="E900" i="22"/>
  <c r="F900" i="22"/>
  <c r="G900" i="22"/>
  <c r="H900" i="22"/>
  <c r="I900" i="22"/>
  <c r="J900" i="22"/>
  <c r="K900" i="22"/>
  <c r="L900" i="22"/>
  <c r="M900" i="22"/>
  <c r="N900" i="22"/>
  <c r="O900" i="22"/>
  <c r="P900" i="22"/>
  <c r="A901" i="22"/>
  <c r="B901" i="22"/>
  <c r="C901" i="22"/>
  <c r="D901" i="22"/>
  <c r="E901" i="22"/>
  <c r="F901" i="22"/>
  <c r="G901" i="22"/>
  <c r="H901" i="22"/>
  <c r="I901" i="22"/>
  <c r="J901" i="22"/>
  <c r="K901" i="22"/>
  <c r="L901" i="22"/>
  <c r="M901" i="22"/>
  <c r="N901" i="22"/>
  <c r="O901" i="22"/>
  <c r="P901" i="22"/>
  <c r="A902" i="22"/>
  <c r="B902" i="22"/>
  <c r="C902" i="22"/>
  <c r="D902" i="22"/>
  <c r="E902" i="22"/>
  <c r="F902" i="22"/>
  <c r="G902" i="22"/>
  <c r="H902" i="22"/>
  <c r="I902" i="22"/>
  <c r="J902" i="22"/>
  <c r="K902" i="22"/>
  <c r="L902" i="22"/>
  <c r="M902" i="22"/>
  <c r="N902" i="22"/>
  <c r="O902" i="22"/>
  <c r="P902" i="22"/>
  <c r="A903" i="22"/>
  <c r="B903" i="22"/>
  <c r="C903" i="22"/>
  <c r="D903" i="22"/>
  <c r="E903" i="22"/>
  <c r="F903" i="22"/>
  <c r="G903" i="22"/>
  <c r="H903" i="22"/>
  <c r="I903" i="22"/>
  <c r="J903" i="22"/>
  <c r="K903" i="22"/>
  <c r="L903" i="22"/>
  <c r="M903" i="22"/>
  <c r="N903" i="22"/>
  <c r="O903" i="22"/>
  <c r="P903" i="22"/>
  <c r="A904" i="22"/>
  <c r="B904" i="22"/>
  <c r="C904" i="22"/>
  <c r="D904" i="22"/>
  <c r="E904" i="22"/>
  <c r="F904" i="22"/>
  <c r="G904" i="22"/>
  <c r="H904" i="22"/>
  <c r="I904" i="22"/>
  <c r="J904" i="22"/>
  <c r="K904" i="22"/>
  <c r="L904" i="22"/>
  <c r="M904" i="22"/>
  <c r="N904" i="22"/>
  <c r="O904" i="22"/>
  <c r="P904" i="22"/>
  <c r="A905" i="22"/>
  <c r="B905" i="22"/>
  <c r="C905" i="22"/>
  <c r="D905" i="22"/>
  <c r="E905" i="22"/>
  <c r="F905" i="22"/>
  <c r="G905" i="22"/>
  <c r="H905" i="22"/>
  <c r="I905" i="22"/>
  <c r="J905" i="22"/>
  <c r="K905" i="22"/>
  <c r="L905" i="22"/>
  <c r="M905" i="22"/>
  <c r="N905" i="22"/>
  <c r="O905" i="22"/>
  <c r="P905" i="22"/>
  <c r="A906" i="22"/>
  <c r="B906" i="22"/>
  <c r="C906" i="22"/>
  <c r="D906" i="22"/>
  <c r="E906" i="22"/>
  <c r="F906" i="22"/>
  <c r="G906" i="22"/>
  <c r="H906" i="22"/>
  <c r="I906" i="22"/>
  <c r="J906" i="22"/>
  <c r="K906" i="22"/>
  <c r="L906" i="22"/>
  <c r="M906" i="22"/>
  <c r="N906" i="22"/>
  <c r="O906" i="22"/>
  <c r="P906" i="22"/>
  <c r="A907" i="22"/>
  <c r="B907" i="22"/>
  <c r="C907" i="22"/>
  <c r="D907" i="22"/>
  <c r="E907" i="22"/>
  <c r="F907" i="22"/>
  <c r="G907" i="22"/>
  <c r="H907" i="22"/>
  <c r="I907" i="22"/>
  <c r="J907" i="22"/>
  <c r="K907" i="22"/>
  <c r="L907" i="22"/>
  <c r="M907" i="22"/>
  <c r="N907" i="22"/>
  <c r="O907" i="22"/>
  <c r="P907" i="22"/>
  <c r="A908" i="22"/>
  <c r="B908" i="22"/>
  <c r="C908" i="22"/>
  <c r="D908" i="22"/>
  <c r="E908" i="22"/>
  <c r="F908" i="22"/>
  <c r="G908" i="22"/>
  <c r="H908" i="22"/>
  <c r="I908" i="22"/>
  <c r="J908" i="22"/>
  <c r="K908" i="22"/>
  <c r="L908" i="22"/>
  <c r="M908" i="22"/>
  <c r="N908" i="22"/>
  <c r="O908" i="22"/>
  <c r="P908" i="22"/>
  <c r="A909" i="22"/>
  <c r="B909" i="22"/>
  <c r="C909" i="22"/>
  <c r="D909" i="22"/>
  <c r="E909" i="22"/>
  <c r="F909" i="22"/>
  <c r="G909" i="22"/>
  <c r="H909" i="22"/>
  <c r="I909" i="22"/>
  <c r="J909" i="22"/>
  <c r="K909" i="22"/>
  <c r="L909" i="22"/>
  <c r="M909" i="22"/>
  <c r="N909" i="22"/>
  <c r="O909" i="22"/>
  <c r="P909" i="22"/>
  <c r="A910" i="22"/>
  <c r="B910" i="22"/>
  <c r="C910" i="22"/>
  <c r="D910" i="22"/>
  <c r="E910" i="22"/>
  <c r="F910" i="22"/>
  <c r="G910" i="22"/>
  <c r="H910" i="22"/>
  <c r="I910" i="22"/>
  <c r="J910" i="22"/>
  <c r="K910" i="22"/>
  <c r="L910" i="22"/>
  <c r="M910" i="22"/>
  <c r="N910" i="22"/>
  <c r="O910" i="22"/>
  <c r="P910" i="22"/>
  <c r="A911" i="22"/>
  <c r="B911" i="22"/>
  <c r="C911" i="22"/>
  <c r="D911" i="22"/>
  <c r="E911" i="22"/>
  <c r="F911" i="22"/>
  <c r="G911" i="22"/>
  <c r="H911" i="22"/>
  <c r="I911" i="22"/>
  <c r="J911" i="22"/>
  <c r="K911" i="22"/>
  <c r="L911" i="22"/>
  <c r="M911" i="22"/>
  <c r="N911" i="22"/>
  <c r="O911" i="22"/>
  <c r="P911" i="22"/>
  <c r="A912" i="22"/>
  <c r="B912" i="22"/>
  <c r="C912" i="22"/>
  <c r="D912" i="22"/>
  <c r="E912" i="22"/>
  <c r="F912" i="22"/>
  <c r="G912" i="22"/>
  <c r="H912" i="22"/>
  <c r="I912" i="22"/>
  <c r="J912" i="22"/>
  <c r="K912" i="22"/>
  <c r="L912" i="22"/>
  <c r="M912" i="22"/>
  <c r="N912" i="22"/>
  <c r="O912" i="22"/>
  <c r="P912" i="22"/>
  <c r="A913" i="22"/>
  <c r="B913" i="22"/>
  <c r="C913" i="22"/>
  <c r="D913" i="22"/>
  <c r="E913" i="22"/>
  <c r="F913" i="22"/>
  <c r="G913" i="22"/>
  <c r="H913" i="22"/>
  <c r="I913" i="22"/>
  <c r="J913" i="22"/>
  <c r="K913" i="22"/>
  <c r="L913" i="22"/>
  <c r="M913" i="22"/>
  <c r="N913" i="22"/>
  <c r="O913" i="22"/>
  <c r="P913" i="22"/>
  <c r="A914" i="22"/>
  <c r="B914" i="22"/>
  <c r="C914" i="22"/>
  <c r="D914" i="22"/>
  <c r="E914" i="22"/>
  <c r="F914" i="22"/>
  <c r="G914" i="22"/>
  <c r="H914" i="22"/>
  <c r="I914" i="22"/>
  <c r="J914" i="22"/>
  <c r="K914" i="22"/>
  <c r="L914" i="22"/>
  <c r="M914" i="22"/>
  <c r="N914" i="22"/>
  <c r="O914" i="22"/>
  <c r="P914" i="22"/>
  <c r="A915" i="22"/>
  <c r="B915" i="22"/>
  <c r="C915" i="22"/>
  <c r="D915" i="22"/>
  <c r="E915" i="22"/>
  <c r="F915" i="22"/>
  <c r="G915" i="22"/>
  <c r="H915" i="22"/>
  <c r="I915" i="22"/>
  <c r="J915" i="22"/>
  <c r="K915" i="22"/>
  <c r="L915" i="22"/>
  <c r="M915" i="22"/>
  <c r="N915" i="22"/>
  <c r="O915" i="22"/>
  <c r="P915" i="22"/>
  <c r="A916" i="22"/>
  <c r="B916" i="22"/>
  <c r="C916" i="22"/>
  <c r="D916" i="22"/>
  <c r="E916" i="22"/>
  <c r="F916" i="22"/>
  <c r="G916" i="22"/>
  <c r="H916" i="22"/>
  <c r="I916" i="22"/>
  <c r="J916" i="22"/>
  <c r="K916" i="22"/>
  <c r="L916" i="22"/>
  <c r="M916" i="22"/>
  <c r="N916" i="22"/>
  <c r="O916" i="22"/>
  <c r="P916" i="22"/>
  <c r="A917" i="22"/>
  <c r="B917" i="22"/>
  <c r="C917" i="22"/>
  <c r="D917" i="22"/>
  <c r="E917" i="22"/>
  <c r="F917" i="22"/>
  <c r="G917" i="22"/>
  <c r="H917" i="22"/>
  <c r="I917" i="22"/>
  <c r="J917" i="22"/>
  <c r="K917" i="22"/>
  <c r="L917" i="22"/>
  <c r="M917" i="22"/>
  <c r="N917" i="22"/>
  <c r="O917" i="22"/>
  <c r="P917" i="22"/>
  <c r="A918" i="22"/>
  <c r="B918" i="22"/>
  <c r="C918" i="22"/>
  <c r="D918" i="22"/>
  <c r="E918" i="22"/>
  <c r="F918" i="22"/>
  <c r="G918" i="22"/>
  <c r="H918" i="22"/>
  <c r="I918" i="22"/>
  <c r="J918" i="22"/>
  <c r="K918" i="22"/>
  <c r="L918" i="22"/>
  <c r="M918" i="22"/>
  <c r="N918" i="22"/>
  <c r="O918" i="22"/>
  <c r="P918" i="22"/>
  <c r="A919" i="22"/>
  <c r="B919" i="22"/>
  <c r="C919" i="22"/>
  <c r="D919" i="22"/>
  <c r="E919" i="22"/>
  <c r="F919" i="22"/>
  <c r="G919" i="22"/>
  <c r="H919" i="22"/>
  <c r="I919" i="22"/>
  <c r="J919" i="22"/>
  <c r="K919" i="22"/>
  <c r="L919" i="22"/>
  <c r="M919" i="22"/>
  <c r="N919" i="22"/>
  <c r="O919" i="22"/>
  <c r="P919" i="22"/>
  <c r="A920" i="22"/>
  <c r="B920" i="22"/>
  <c r="C920" i="22"/>
  <c r="D920" i="22"/>
  <c r="E920" i="22"/>
  <c r="F920" i="22"/>
  <c r="G920" i="22"/>
  <c r="H920" i="22"/>
  <c r="I920" i="22"/>
  <c r="J920" i="22"/>
  <c r="K920" i="22"/>
  <c r="L920" i="22"/>
  <c r="M920" i="22"/>
  <c r="N920" i="22"/>
  <c r="O920" i="22"/>
  <c r="P920" i="22"/>
  <c r="A921" i="22"/>
  <c r="B921" i="22"/>
  <c r="C921" i="22"/>
  <c r="D921" i="22"/>
  <c r="E921" i="22"/>
  <c r="F921" i="22"/>
  <c r="G921" i="22"/>
  <c r="H921" i="22"/>
  <c r="I921" i="22"/>
  <c r="J921" i="22"/>
  <c r="K921" i="22"/>
  <c r="L921" i="22"/>
  <c r="M921" i="22"/>
  <c r="N921" i="22"/>
  <c r="O921" i="22"/>
  <c r="P921" i="22"/>
  <c r="A922" i="22"/>
  <c r="B922" i="22"/>
  <c r="C922" i="22"/>
  <c r="D922" i="22"/>
  <c r="E922" i="22"/>
  <c r="F922" i="22"/>
  <c r="G922" i="22"/>
  <c r="H922" i="22"/>
  <c r="I922" i="22"/>
  <c r="J922" i="22"/>
  <c r="K922" i="22"/>
  <c r="L922" i="22"/>
  <c r="M922" i="22"/>
  <c r="N922" i="22"/>
  <c r="O922" i="22"/>
  <c r="P922" i="22"/>
  <c r="A923" i="22"/>
  <c r="B923" i="22"/>
  <c r="C923" i="22"/>
  <c r="D923" i="22"/>
  <c r="E923" i="22"/>
  <c r="F923" i="22"/>
  <c r="G923" i="22"/>
  <c r="H923" i="22"/>
  <c r="I923" i="22"/>
  <c r="J923" i="22"/>
  <c r="K923" i="22"/>
  <c r="L923" i="22"/>
  <c r="M923" i="22"/>
  <c r="N923" i="22"/>
  <c r="O923" i="22"/>
  <c r="P923" i="22"/>
  <c r="A924" i="22"/>
  <c r="B924" i="22"/>
  <c r="C924" i="22"/>
  <c r="D924" i="22"/>
  <c r="E924" i="22"/>
  <c r="F924" i="22"/>
  <c r="G924" i="22"/>
  <c r="H924" i="22"/>
  <c r="I924" i="22"/>
  <c r="J924" i="22"/>
  <c r="K924" i="22"/>
  <c r="L924" i="22"/>
  <c r="M924" i="22"/>
  <c r="N924" i="22"/>
  <c r="O924" i="22"/>
  <c r="P924" i="22"/>
  <c r="A925" i="22"/>
  <c r="B925" i="22"/>
  <c r="C925" i="22"/>
  <c r="D925" i="22"/>
  <c r="E925" i="22"/>
  <c r="F925" i="22"/>
  <c r="G925" i="22"/>
  <c r="H925" i="22"/>
  <c r="I925" i="22"/>
  <c r="J925" i="22"/>
  <c r="K925" i="22"/>
  <c r="L925" i="22"/>
  <c r="M925" i="22"/>
  <c r="N925" i="22"/>
  <c r="O925" i="22"/>
  <c r="P925" i="22"/>
  <c r="A926" i="22"/>
  <c r="B926" i="22"/>
  <c r="C926" i="22"/>
  <c r="D926" i="22"/>
  <c r="E926" i="22"/>
  <c r="F926" i="22"/>
  <c r="G926" i="22"/>
  <c r="H926" i="22"/>
  <c r="I926" i="22"/>
  <c r="J926" i="22"/>
  <c r="K926" i="22"/>
  <c r="L926" i="22"/>
  <c r="M926" i="22"/>
  <c r="N926" i="22"/>
  <c r="O926" i="22"/>
  <c r="P926" i="22"/>
  <c r="A927" i="22"/>
  <c r="B927" i="22"/>
  <c r="C927" i="22"/>
  <c r="D927" i="22"/>
  <c r="E927" i="22"/>
  <c r="F927" i="22"/>
  <c r="G927" i="22"/>
  <c r="H927" i="22"/>
  <c r="I927" i="22"/>
  <c r="J927" i="22"/>
  <c r="K927" i="22"/>
  <c r="L927" i="22"/>
  <c r="M927" i="22"/>
  <c r="N927" i="22"/>
  <c r="O927" i="22"/>
  <c r="P927" i="22"/>
  <c r="A928" i="22"/>
  <c r="B928" i="22"/>
  <c r="C928" i="22"/>
  <c r="D928" i="22"/>
  <c r="E928" i="22"/>
  <c r="F928" i="22"/>
  <c r="G928" i="22"/>
  <c r="H928" i="22"/>
  <c r="I928" i="22"/>
  <c r="J928" i="22"/>
  <c r="K928" i="22"/>
  <c r="L928" i="22"/>
  <c r="M928" i="22"/>
  <c r="N928" i="22"/>
  <c r="O928" i="22"/>
  <c r="P928" i="22"/>
  <c r="A929" i="22"/>
  <c r="B929" i="22"/>
  <c r="C929" i="22"/>
  <c r="D929" i="22"/>
  <c r="E929" i="22"/>
  <c r="F929" i="22"/>
  <c r="G929" i="22"/>
  <c r="H929" i="22"/>
  <c r="I929" i="22"/>
  <c r="J929" i="22"/>
  <c r="K929" i="22"/>
  <c r="L929" i="22"/>
  <c r="M929" i="22"/>
  <c r="N929" i="22"/>
  <c r="O929" i="22"/>
  <c r="P929" i="22"/>
  <c r="A930" i="22"/>
  <c r="B930" i="22"/>
  <c r="C930" i="22"/>
  <c r="D930" i="22"/>
  <c r="E930" i="22"/>
  <c r="F930" i="22"/>
  <c r="G930" i="22"/>
  <c r="H930" i="22"/>
  <c r="I930" i="22"/>
  <c r="J930" i="22"/>
  <c r="K930" i="22"/>
  <c r="L930" i="22"/>
  <c r="M930" i="22"/>
  <c r="N930" i="22"/>
  <c r="O930" i="22"/>
  <c r="P930" i="22"/>
  <c r="A931" i="22"/>
  <c r="B931" i="22"/>
  <c r="C931" i="22"/>
  <c r="D931" i="22"/>
  <c r="E931" i="22"/>
  <c r="F931" i="22"/>
  <c r="G931" i="22"/>
  <c r="H931" i="22"/>
  <c r="I931" i="22"/>
  <c r="J931" i="22"/>
  <c r="K931" i="22"/>
  <c r="L931" i="22"/>
  <c r="M931" i="22"/>
  <c r="N931" i="22"/>
  <c r="O931" i="22"/>
  <c r="P931" i="22"/>
  <c r="A932" i="22"/>
  <c r="B932" i="22"/>
  <c r="C932" i="22"/>
  <c r="D932" i="22"/>
  <c r="E932" i="22"/>
  <c r="F932" i="22"/>
  <c r="G932" i="22"/>
  <c r="H932" i="22"/>
  <c r="I932" i="22"/>
  <c r="J932" i="22"/>
  <c r="K932" i="22"/>
  <c r="L932" i="22"/>
  <c r="M932" i="22"/>
  <c r="N932" i="22"/>
  <c r="O932" i="22"/>
  <c r="P932" i="22"/>
  <c r="A933" i="22"/>
  <c r="B933" i="22"/>
  <c r="C933" i="22"/>
  <c r="D933" i="22"/>
  <c r="E933" i="22"/>
  <c r="F933" i="22"/>
  <c r="G933" i="22"/>
  <c r="H933" i="22"/>
  <c r="I933" i="22"/>
  <c r="J933" i="22"/>
  <c r="K933" i="22"/>
  <c r="L933" i="22"/>
  <c r="M933" i="22"/>
  <c r="N933" i="22"/>
  <c r="O933" i="22"/>
  <c r="P933" i="22"/>
  <c r="A934" i="22"/>
  <c r="B934" i="22"/>
  <c r="C934" i="22"/>
  <c r="D934" i="22"/>
  <c r="E934" i="22"/>
  <c r="F934" i="22"/>
  <c r="G934" i="22"/>
  <c r="H934" i="22"/>
  <c r="I934" i="22"/>
  <c r="J934" i="22"/>
  <c r="K934" i="22"/>
  <c r="L934" i="22"/>
  <c r="M934" i="22"/>
  <c r="N934" i="22"/>
  <c r="O934" i="22"/>
  <c r="P934" i="22"/>
  <c r="A935" i="22"/>
  <c r="B935" i="22"/>
  <c r="C935" i="22"/>
  <c r="D935" i="22"/>
  <c r="E935" i="22"/>
  <c r="F935" i="22"/>
  <c r="G935" i="22"/>
  <c r="H935" i="22"/>
  <c r="I935" i="22"/>
  <c r="J935" i="22"/>
  <c r="K935" i="22"/>
  <c r="L935" i="22"/>
  <c r="M935" i="22"/>
  <c r="N935" i="22"/>
  <c r="O935" i="22"/>
  <c r="P935" i="22"/>
  <c r="A936" i="22"/>
  <c r="B936" i="22"/>
  <c r="C936" i="22"/>
  <c r="D936" i="22"/>
  <c r="E936" i="22"/>
  <c r="F936" i="22"/>
  <c r="G936" i="22"/>
  <c r="H936" i="22"/>
  <c r="I936" i="22"/>
  <c r="J936" i="22"/>
  <c r="K936" i="22"/>
  <c r="L936" i="22"/>
  <c r="M936" i="22"/>
  <c r="N936" i="22"/>
  <c r="O936" i="22"/>
  <c r="P936" i="22"/>
  <c r="A937" i="22"/>
  <c r="B937" i="22"/>
  <c r="C937" i="22"/>
  <c r="D937" i="22"/>
  <c r="E937" i="22"/>
  <c r="F937" i="22"/>
  <c r="G937" i="22"/>
  <c r="H937" i="22"/>
  <c r="I937" i="22"/>
  <c r="J937" i="22"/>
  <c r="K937" i="22"/>
  <c r="L937" i="22"/>
  <c r="M937" i="22"/>
  <c r="N937" i="22"/>
  <c r="O937" i="22"/>
  <c r="P937" i="22"/>
  <c r="A938" i="22"/>
  <c r="B938" i="22"/>
  <c r="C938" i="22"/>
  <c r="D938" i="22"/>
  <c r="E938" i="22"/>
  <c r="F938" i="22"/>
  <c r="G938" i="22"/>
  <c r="H938" i="22"/>
  <c r="I938" i="22"/>
  <c r="J938" i="22"/>
  <c r="K938" i="22"/>
  <c r="L938" i="22"/>
  <c r="M938" i="22"/>
  <c r="N938" i="22"/>
  <c r="O938" i="22"/>
  <c r="P938" i="22"/>
  <c r="A939" i="22"/>
  <c r="B939" i="22"/>
  <c r="C939" i="22"/>
  <c r="D939" i="22"/>
  <c r="E939" i="22"/>
  <c r="F939" i="22"/>
  <c r="G939" i="22"/>
  <c r="H939" i="22"/>
  <c r="I939" i="22"/>
  <c r="J939" i="22"/>
  <c r="K939" i="22"/>
  <c r="L939" i="22"/>
  <c r="M939" i="22"/>
  <c r="N939" i="22"/>
  <c r="O939" i="22"/>
  <c r="P939" i="22"/>
  <c r="A940" i="22"/>
  <c r="B940" i="22"/>
  <c r="C940" i="22"/>
  <c r="D940" i="22"/>
  <c r="E940" i="22"/>
  <c r="F940" i="22"/>
  <c r="G940" i="22"/>
  <c r="H940" i="22"/>
  <c r="I940" i="22"/>
  <c r="J940" i="22"/>
  <c r="K940" i="22"/>
  <c r="L940" i="22"/>
  <c r="M940" i="22"/>
  <c r="N940" i="22"/>
  <c r="O940" i="22"/>
  <c r="P940" i="22"/>
  <c r="A941" i="22"/>
  <c r="B941" i="22"/>
  <c r="C941" i="22"/>
  <c r="D941" i="22"/>
  <c r="E941" i="22"/>
  <c r="F941" i="22"/>
  <c r="G941" i="22"/>
  <c r="H941" i="22"/>
  <c r="I941" i="22"/>
  <c r="J941" i="22"/>
  <c r="K941" i="22"/>
  <c r="L941" i="22"/>
  <c r="M941" i="22"/>
  <c r="N941" i="22"/>
  <c r="O941" i="22"/>
  <c r="P941" i="22"/>
  <c r="A942" i="22"/>
  <c r="B942" i="22"/>
  <c r="C942" i="22"/>
  <c r="D942" i="22"/>
  <c r="E942" i="22"/>
  <c r="F942" i="22"/>
  <c r="G942" i="22"/>
  <c r="H942" i="22"/>
  <c r="I942" i="22"/>
  <c r="J942" i="22"/>
  <c r="K942" i="22"/>
  <c r="L942" i="22"/>
  <c r="M942" i="22"/>
  <c r="N942" i="22"/>
  <c r="O942" i="22"/>
  <c r="P942" i="22"/>
  <c r="A943" i="22"/>
  <c r="B943" i="22"/>
  <c r="C943" i="22"/>
  <c r="D943" i="22"/>
  <c r="E943" i="22"/>
  <c r="F943" i="22"/>
  <c r="G943" i="22"/>
  <c r="H943" i="22"/>
  <c r="I943" i="22"/>
  <c r="J943" i="22"/>
  <c r="K943" i="22"/>
  <c r="L943" i="22"/>
  <c r="M943" i="22"/>
  <c r="N943" i="22"/>
  <c r="O943" i="22"/>
  <c r="P943" i="22"/>
  <c r="A944" i="22"/>
  <c r="B944" i="22"/>
  <c r="C944" i="22"/>
  <c r="D944" i="22"/>
  <c r="E944" i="22"/>
  <c r="F944" i="22"/>
  <c r="G944" i="22"/>
  <c r="H944" i="22"/>
  <c r="I944" i="22"/>
  <c r="J944" i="22"/>
  <c r="K944" i="22"/>
  <c r="L944" i="22"/>
  <c r="M944" i="22"/>
  <c r="N944" i="22"/>
  <c r="O944" i="22"/>
  <c r="P944" i="22"/>
  <c r="A945" i="22"/>
  <c r="B945" i="22"/>
  <c r="C945" i="22"/>
  <c r="D945" i="22"/>
  <c r="E945" i="22"/>
  <c r="F945" i="22"/>
  <c r="G945" i="22"/>
  <c r="H945" i="22"/>
  <c r="I945" i="22"/>
  <c r="J945" i="22"/>
  <c r="K945" i="22"/>
  <c r="L945" i="22"/>
  <c r="M945" i="22"/>
  <c r="N945" i="22"/>
  <c r="O945" i="22"/>
  <c r="P945" i="22"/>
  <c r="A946" i="22"/>
  <c r="B946" i="22"/>
  <c r="C946" i="22"/>
  <c r="D946" i="22"/>
  <c r="E946" i="22"/>
  <c r="F946" i="22"/>
  <c r="G946" i="22"/>
  <c r="H946" i="22"/>
  <c r="I946" i="22"/>
  <c r="J946" i="22"/>
  <c r="K946" i="22"/>
  <c r="L946" i="22"/>
  <c r="M946" i="22"/>
  <c r="N946" i="22"/>
  <c r="O946" i="22"/>
  <c r="P946" i="22"/>
  <c r="A947" i="22"/>
  <c r="B947" i="22"/>
  <c r="C947" i="22"/>
  <c r="D947" i="22"/>
  <c r="E947" i="22"/>
  <c r="F947" i="22"/>
  <c r="G947" i="22"/>
  <c r="H947" i="22"/>
  <c r="I947" i="22"/>
  <c r="J947" i="22"/>
  <c r="K947" i="22"/>
  <c r="L947" i="22"/>
  <c r="M947" i="22"/>
  <c r="N947" i="22"/>
  <c r="O947" i="22"/>
  <c r="P947" i="22"/>
  <c r="A948" i="22"/>
  <c r="B948" i="22"/>
  <c r="C948" i="22"/>
  <c r="D948" i="22"/>
  <c r="E948" i="22"/>
  <c r="F948" i="22"/>
  <c r="G948" i="22"/>
  <c r="H948" i="22"/>
  <c r="I948" i="22"/>
  <c r="J948" i="22"/>
  <c r="K948" i="22"/>
  <c r="L948" i="22"/>
  <c r="M948" i="22"/>
  <c r="N948" i="22"/>
  <c r="O948" i="22"/>
  <c r="P948" i="22"/>
  <c r="A949" i="22"/>
  <c r="B949" i="22"/>
  <c r="C949" i="22"/>
  <c r="D949" i="22"/>
  <c r="E949" i="22"/>
  <c r="F949" i="22"/>
  <c r="G949" i="22"/>
  <c r="H949" i="22"/>
  <c r="I949" i="22"/>
  <c r="J949" i="22"/>
  <c r="K949" i="22"/>
  <c r="L949" i="22"/>
  <c r="M949" i="22"/>
  <c r="N949" i="22"/>
  <c r="O949" i="22"/>
  <c r="P949" i="22"/>
  <c r="A950" i="22"/>
  <c r="B950" i="22"/>
  <c r="C950" i="22"/>
  <c r="D950" i="22"/>
  <c r="E950" i="22"/>
  <c r="F950" i="22"/>
  <c r="G950" i="22"/>
  <c r="H950" i="22"/>
  <c r="I950" i="22"/>
  <c r="J950" i="22"/>
  <c r="K950" i="22"/>
  <c r="L950" i="22"/>
  <c r="M950" i="22"/>
  <c r="N950" i="22"/>
  <c r="O950" i="22"/>
  <c r="P950" i="22"/>
  <c r="A951" i="22"/>
  <c r="B951" i="22"/>
  <c r="C951" i="22"/>
  <c r="D951" i="22"/>
  <c r="E951" i="22"/>
  <c r="F951" i="22"/>
  <c r="G951" i="22"/>
  <c r="H951" i="22"/>
  <c r="I951" i="22"/>
  <c r="J951" i="22"/>
  <c r="K951" i="22"/>
  <c r="L951" i="22"/>
  <c r="M951" i="22"/>
  <c r="N951" i="22"/>
  <c r="O951" i="22"/>
  <c r="P951" i="22"/>
  <c r="A952" i="22"/>
  <c r="B952" i="22"/>
  <c r="C952" i="22"/>
  <c r="D952" i="22"/>
  <c r="E952" i="22"/>
  <c r="F952" i="22"/>
  <c r="G952" i="22"/>
  <c r="H952" i="22"/>
  <c r="I952" i="22"/>
  <c r="J952" i="22"/>
  <c r="K952" i="22"/>
  <c r="L952" i="22"/>
  <c r="M952" i="22"/>
  <c r="N952" i="22"/>
  <c r="O952" i="22"/>
  <c r="P952" i="22"/>
  <c r="A953" i="22"/>
  <c r="B953" i="22"/>
  <c r="C953" i="22"/>
  <c r="D953" i="22"/>
  <c r="E953" i="22"/>
  <c r="F953" i="22"/>
  <c r="G953" i="22"/>
  <c r="H953" i="22"/>
  <c r="I953" i="22"/>
  <c r="J953" i="22"/>
  <c r="K953" i="22"/>
  <c r="L953" i="22"/>
  <c r="M953" i="22"/>
  <c r="N953" i="22"/>
  <c r="O953" i="22"/>
  <c r="P953" i="22"/>
  <c r="A954" i="22"/>
  <c r="B954" i="22"/>
  <c r="C954" i="22"/>
  <c r="D954" i="22"/>
  <c r="E954" i="22"/>
  <c r="F954" i="22"/>
  <c r="G954" i="22"/>
  <c r="H954" i="22"/>
  <c r="I954" i="22"/>
  <c r="J954" i="22"/>
  <c r="K954" i="22"/>
  <c r="L954" i="22"/>
  <c r="M954" i="22"/>
  <c r="N954" i="22"/>
  <c r="O954" i="22"/>
  <c r="P954" i="22"/>
  <c r="A955" i="22"/>
  <c r="B955" i="22"/>
  <c r="C955" i="22"/>
  <c r="D955" i="22"/>
  <c r="E955" i="22"/>
  <c r="F955" i="22"/>
  <c r="G955" i="22"/>
  <c r="H955" i="22"/>
  <c r="I955" i="22"/>
  <c r="J955" i="22"/>
  <c r="K955" i="22"/>
  <c r="L955" i="22"/>
  <c r="M955" i="22"/>
  <c r="N955" i="22"/>
  <c r="O955" i="22"/>
  <c r="P955" i="22"/>
  <c r="A956" i="22"/>
  <c r="B956" i="22"/>
  <c r="C956" i="22"/>
  <c r="D956" i="22"/>
  <c r="E956" i="22"/>
  <c r="F956" i="22"/>
  <c r="G956" i="22"/>
  <c r="H956" i="22"/>
  <c r="I956" i="22"/>
  <c r="J956" i="22"/>
  <c r="K956" i="22"/>
  <c r="L956" i="22"/>
  <c r="M956" i="22"/>
  <c r="N956" i="22"/>
  <c r="O956" i="22"/>
  <c r="P956" i="22"/>
  <c r="A957" i="22"/>
  <c r="B957" i="22"/>
  <c r="C957" i="22"/>
  <c r="D957" i="22"/>
  <c r="E957" i="22"/>
  <c r="F957" i="22"/>
  <c r="G957" i="22"/>
  <c r="H957" i="22"/>
  <c r="I957" i="22"/>
  <c r="J957" i="22"/>
  <c r="K957" i="22"/>
  <c r="L957" i="22"/>
  <c r="M957" i="22"/>
  <c r="N957" i="22"/>
  <c r="O957" i="22"/>
  <c r="P957" i="22"/>
  <c r="A958" i="22"/>
  <c r="B958" i="22"/>
  <c r="C958" i="22"/>
  <c r="D958" i="22"/>
  <c r="E958" i="22"/>
  <c r="F958" i="22"/>
  <c r="G958" i="22"/>
  <c r="H958" i="22"/>
  <c r="I958" i="22"/>
  <c r="J958" i="22"/>
  <c r="K958" i="22"/>
  <c r="L958" i="22"/>
  <c r="M958" i="22"/>
  <c r="N958" i="22"/>
  <c r="O958" i="22"/>
  <c r="P958" i="22"/>
  <c r="A959" i="22"/>
  <c r="B959" i="22"/>
  <c r="C959" i="22"/>
  <c r="D959" i="22"/>
  <c r="E959" i="22"/>
  <c r="F959" i="22"/>
  <c r="G959" i="22"/>
  <c r="H959" i="22"/>
  <c r="I959" i="22"/>
  <c r="J959" i="22"/>
  <c r="K959" i="22"/>
  <c r="L959" i="22"/>
  <c r="M959" i="22"/>
  <c r="N959" i="22"/>
  <c r="O959" i="22"/>
  <c r="P959" i="22"/>
  <c r="A960" i="22"/>
  <c r="B960" i="22"/>
  <c r="C960" i="22"/>
  <c r="D960" i="22"/>
  <c r="E960" i="22"/>
  <c r="F960" i="22"/>
  <c r="G960" i="22"/>
  <c r="H960" i="22"/>
  <c r="I960" i="22"/>
  <c r="J960" i="22"/>
  <c r="K960" i="22"/>
  <c r="L960" i="22"/>
  <c r="M960" i="22"/>
  <c r="N960" i="22"/>
  <c r="O960" i="22"/>
  <c r="P960" i="22"/>
  <c r="A961" i="22"/>
  <c r="B961" i="22"/>
  <c r="C961" i="22"/>
  <c r="D961" i="22"/>
  <c r="E961" i="22"/>
  <c r="F961" i="22"/>
  <c r="G961" i="22"/>
  <c r="H961" i="22"/>
  <c r="I961" i="22"/>
  <c r="J961" i="22"/>
  <c r="K961" i="22"/>
  <c r="L961" i="22"/>
  <c r="M961" i="22"/>
  <c r="N961" i="22"/>
  <c r="O961" i="22"/>
  <c r="P961" i="22"/>
  <c r="A962" i="22"/>
  <c r="B962" i="22"/>
  <c r="C962" i="22"/>
  <c r="D962" i="22"/>
  <c r="E962" i="22"/>
  <c r="F962" i="22"/>
  <c r="G962" i="22"/>
  <c r="H962" i="22"/>
  <c r="I962" i="22"/>
  <c r="J962" i="22"/>
  <c r="K962" i="22"/>
  <c r="L962" i="22"/>
  <c r="M962" i="22"/>
  <c r="N962" i="22"/>
  <c r="O962" i="22"/>
  <c r="P962" i="22"/>
  <c r="A963" i="22"/>
  <c r="B963" i="22"/>
  <c r="C963" i="22"/>
  <c r="D963" i="22"/>
  <c r="E963" i="22"/>
  <c r="F963" i="22"/>
  <c r="G963" i="22"/>
  <c r="H963" i="22"/>
  <c r="I963" i="22"/>
  <c r="J963" i="22"/>
  <c r="K963" i="22"/>
  <c r="L963" i="22"/>
  <c r="M963" i="22"/>
  <c r="N963" i="22"/>
  <c r="O963" i="22"/>
  <c r="P963" i="22"/>
  <c r="A964" i="22"/>
  <c r="B964" i="22"/>
  <c r="C964" i="22"/>
  <c r="D964" i="22"/>
  <c r="E964" i="22"/>
  <c r="F964" i="22"/>
  <c r="G964" i="22"/>
  <c r="H964" i="22"/>
  <c r="I964" i="22"/>
  <c r="J964" i="22"/>
  <c r="K964" i="22"/>
  <c r="L964" i="22"/>
  <c r="M964" i="22"/>
  <c r="N964" i="22"/>
  <c r="O964" i="22"/>
  <c r="P964" i="22"/>
  <c r="A965" i="22"/>
  <c r="B965" i="22"/>
  <c r="C965" i="22"/>
  <c r="D965" i="22"/>
  <c r="E965" i="22"/>
  <c r="F965" i="22"/>
  <c r="G965" i="22"/>
  <c r="H965" i="22"/>
  <c r="I965" i="22"/>
  <c r="J965" i="22"/>
  <c r="K965" i="22"/>
  <c r="L965" i="22"/>
  <c r="M965" i="22"/>
  <c r="N965" i="22"/>
  <c r="O965" i="22"/>
  <c r="P965" i="22"/>
  <c r="A966" i="22"/>
  <c r="B966" i="22"/>
  <c r="C966" i="22"/>
  <c r="D966" i="22"/>
  <c r="E966" i="22"/>
  <c r="F966" i="22"/>
  <c r="G966" i="22"/>
  <c r="H966" i="22"/>
  <c r="I966" i="22"/>
  <c r="J966" i="22"/>
  <c r="K966" i="22"/>
  <c r="L966" i="22"/>
  <c r="M966" i="22"/>
  <c r="N966" i="22"/>
  <c r="O966" i="22"/>
  <c r="P966" i="22"/>
  <c r="A967" i="22"/>
  <c r="B967" i="22"/>
  <c r="C967" i="22"/>
  <c r="D967" i="22"/>
  <c r="E967" i="22"/>
  <c r="F967" i="22"/>
  <c r="G967" i="22"/>
  <c r="H967" i="22"/>
  <c r="I967" i="22"/>
  <c r="J967" i="22"/>
  <c r="K967" i="22"/>
  <c r="L967" i="22"/>
  <c r="M967" i="22"/>
  <c r="N967" i="22"/>
  <c r="O967" i="22"/>
  <c r="P967" i="22"/>
  <c r="A968" i="22"/>
  <c r="B968" i="22"/>
  <c r="C968" i="22"/>
  <c r="D968" i="22"/>
  <c r="E968" i="22"/>
  <c r="F968" i="22"/>
  <c r="G968" i="22"/>
  <c r="H968" i="22"/>
  <c r="I968" i="22"/>
  <c r="J968" i="22"/>
  <c r="K968" i="22"/>
  <c r="L968" i="22"/>
  <c r="M968" i="22"/>
  <c r="N968" i="22"/>
  <c r="O968" i="22"/>
  <c r="P968" i="22"/>
  <c r="A969" i="22"/>
  <c r="B969" i="22"/>
  <c r="C969" i="22"/>
  <c r="D969" i="22"/>
  <c r="E969" i="22"/>
  <c r="F969" i="22"/>
  <c r="G969" i="22"/>
  <c r="H969" i="22"/>
  <c r="I969" i="22"/>
  <c r="J969" i="22"/>
  <c r="K969" i="22"/>
  <c r="L969" i="22"/>
  <c r="M969" i="22"/>
  <c r="N969" i="22"/>
  <c r="O969" i="22"/>
  <c r="P969" i="22"/>
  <c r="A970" i="22"/>
  <c r="B970" i="22"/>
  <c r="C970" i="22"/>
  <c r="D970" i="22"/>
  <c r="E970" i="22"/>
  <c r="F970" i="22"/>
  <c r="G970" i="22"/>
  <c r="H970" i="22"/>
  <c r="I970" i="22"/>
  <c r="J970" i="22"/>
  <c r="K970" i="22"/>
  <c r="L970" i="22"/>
  <c r="M970" i="22"/>
  <c r="N970" i="22"/>
  <c r="O970" i="22"/>
  <c r="P970" i="22"/>
  <c r="A971" i="22"/>
  <c r="B971" i="22"/>
  <c r="C971" i="22"/>
  <c r="D971" i="22"/>
  <c r="E971" i="22"/>
  <c r="F971" i="22"/>
  <c r="G971" i="22"/>
  <c r="H971" i="22"/>
  <c r="I971" i="22"/>
  <c r="J971" i="22"/>
  <c r="K971" i="22"/>
  <c r="L971" i="22"/>
  <c r="M971" i="22"/>
  <c r="N971" i="22"/>
  <c r="O971" i="22"/>
  <c r="P971" i="22"/>
  <c r="A972" i="22"/>
  <c r="B972" i="22"/>
  <c r="C972" i="22"/>
  <c r="D972" i="22"/>
  <c r="E972" i="22"/>
  <c r="F972" i="22"/>
  <c r="G972" i="22"/>
  <c r="H972" i="22"/>
  <c r="I972" i="22"/>
  <c r="J972" i="22"/>
  <c r="K972" i="22"/>
  <c r="L972" i="22"/>
  <c r="M972" i="22"/>
  <c r="N972" i="22"/>
  <c r="O972" i="22"/>
  <c r="P972" i="22"/>
  <c r="A973" i="22"/>
  <c r="B973" i="22"/>
  <c r="C973" i="22"/>
  <c r="D973" i="22"/>
  <c r="E973" i="22"/>
  <c r="F973" i="22"/>
  <c r="G973" i="22"/>
  <c r="H973" i="22"/>
  <c r="I973" i="22"/>
  <c r="J973" i="22"/>
  <c r="K973" i="22"/>
  <c r="L973" i="22"/>
  <c r="M973" i="22"/>
  <c r="N973" i="22"/>
  <c r="O973" i="22"/>
  <c r="P973" i="22"/>
  <c r="A974" i="22"/>
  <c r="B974" i="22"/>
  <c r="C974" i="22"/>
  <c r="D974" i="22"/>
  <c r="E974" i="22"/>
  <c r="F974" i="22"/>
  <c r="G974" i="22"/>
  <c r="H974" i="22"/>
  <c r="I974" i="22"/>
  <c r="J974" i="22"/>
  <c r="K974" i="22"/>
  <c r="L974" i="22"/>
  <c r="M974" i="22"/>
  <c r="N974" i="22"/>
  <c r="O974" i="22"/>
  <c r="P974" i="22"/>
  <c r="A975" i="22"/>
  <c r="B975" i="22"/>
  <c r="C975" i="22"/>
  <c r="D975" i="22"/>
  <c r="E975" i="22"/>
  <c r="F975" i="22"/>
  <c r="G975" i="22"/>
  <c r="H975" i="22"/>
  <c r="I975" i="22"/>
  <c r="J975" i="22"/>
  <c r="K975" i="22"/>
  <c r="L975" i="22"/>
  <c r="M975" i="22"/>
  <c r="N975" i="22"/>
  <c r="O975" i="22"/>
  <c r="P975" i="22"/>
  <c r="A976" i="22"/>
  <c r="B976" i="22"/>
  <c r="C976" i="22"/>
  <c r="D976" i="22"/>
  <c r="E976" i="22"/>
  <c r="F976" i="22"/>
  <c r="G976" i="22"/>
  <c r="H976" i="22"/>
  <c r="I976" i="22"/>
  <c r="J976" i="22"/>
  <c r="K976" i="22"/>
  <c r="L976" i="22"/>
  <c r="M976" i="22"/>
  <c r="N976" i="22"/>
  <c r="O976" i="22"/>
  <c r="P976" i="22"/>
  <c r="A977" i="22"/>
  <c r="B977" i="22"/>
  <c r="C977" i="22"/>
  <c r="D977" i="22"/>
  <c r="E977" i="22"/>
  <c r="F977" i="22"/>
  <c r="G977" i="22"/>
  <c r="H977" i="22"/>
  <c r="I977" i="22"/>
  <c r="J977" i="22"/>
  <c r="K977" i="22"/>
  <c r="L977" i="22"/>
  <c r="M977" i="22"/>
  <c r="N977" i="22"/>
  <c r="O977" i="22"/>
  <c r="P977" i="22"/>
  <c r="A978" i="22"/>
  <c r="B978" i="22"/>
  <c r="C978" i="22"/>
  <c r="D978" i="22"/>
  <c r="E978" i="22"/>
  <c r="F978" i="22"/>
  <c r="G978" i="22"/>
  <c r="H978" i="22"/>
  <c r="I978" i="22"/>
  <c r="J978" i="22"/>
  <c r="K978" i="22"/>
  <c r="L978" i="22"/>
  <c r="M978" i="22"/>
  <c r="N978" i="22"/>
  <c r="O978" i="22"/>
  <c r="P978" i="22"/>
  <c r="A979" i="22"/>
  <c r="B979" i="22"/>
  <c r="C979" i="22"/>
  <c r="D979" i="22"/>
  <c r="E979" i="22"/>
  <c r="F979" i="22"/>
  <c r="G979" i="22"/>
  <c r="H979" i="22"/>
  <c r="I979" i="22"/>
  <c r="J979" i="22"/>
  <c r="K979" i="22"/>
  <c r="L979" i="22"/>
  <c r="M979" i="22"/>
  <c r="N979" i="22"/>
  <c r="O979" i="22"/>
  <c r="P979" i="22"/>
  <c r="A980" i="22"/>
  <c r="B980" i="22"/>
  <c r="C980" i="22"/>
  <c r="D980" i="22"/>
  <c r="E980" i="22"/>
  <c r="F980" i="22"/>
  <c r="G980" i="22"/>
  <c r="H980" i="22"/>
  <c r="I980" i="22"/>
  <c r="J980" i="22"/>
  <c r="K980" i="22"/>
  <c r="L980" i="22"/>
  <c r="M980" i="22"/>
  <c r="N980" i="22"/>
  <c r="O980" i="22"/>
  <c r="P980" i="22"/>
  <c r="A981" i="22"/>
  <c r="B981" i="22"/>
  <c r="C981" i="22"/>
  <c r="D981" i="22"/>
  <c r="E981" i="22"/>
  <c r="F981" i="22"/>
  <c r="G981" i="22"/>
  <c r="H981" i="22"/>
  <c r="I981" i="22"/>
  <c r="J981" i="22"/>
  <c r="K981" i="22"/>
  <c r="L981" i="22"/>
  <c r="M981" i="22"/>
  <c r="N981" i="22"/>
  <c r="O981" i="22"/>
  <c r="P981" i="22"/>
  <c r="A982" i="22"/>
  <c r="B982" i="22"/>
  <c r="C982" i="22"/>
  <c r="D982" i="22"/>
  <c r="E982" i="22"/>
  <c r="F982" i="22"/>
  <c r="G982" i="22"/>
  <c r="H982" i="22"/>
  <c r="I982" i="22"/>
  <c r="J982" i="22"/>
  <c r="K982" i="22"/>
  <c r="L982" i="22"/>
  <c r="M982" i="22"/>
  <c r="N982" i="22"/>
  <c r="O982" i="22"/>
  <c r="P982" i="22"/>
  <c r="A983" i="22"/>
  <c r="B983" i="22"/>
  <c r="C983" i="22"/>
  <c r="D983" i="22"/>
  <c r="E983" i="22"/>
  <c r="F983" i="22"/>
  <c r="G983" i="22"/>
  <c r="H983" i="22"/>
  <c r="I983" i="22"/>
  <c r="J983" i="22"/>
  <c r="K983" i="22"/>
  <c r="L983" i="22"/>
  <c r="M983" i="22"/>
  <c r="N983" i="22"/>
  <c r="O983" i="22"/>
  <c r="P983" i="22"/>
  <c r="A984" i="22"/>
  <c r="B984" i="22"/>
  <c r="C984" i="22"/>
  <c r="D984" i="22"/>
  <c r="E984" i="22"/>
  <c r="F984" i="22"/>
  <c r="G984" i="22"/>
  <c r="H984" i="22"/>
  <c r="I984" i="22"/>
  <c r="J984" i="22"/>
  <c r="K984" i="22"/>
  <c r="L984" i="22"/>
  <c r="M984" i="22"/>
  <c r="N984" i="22"/>
  <c r="O984" i="22"/>
  <c r="P984" i="22"/>
  <c r="A985" i="22"/>
  <c r="B985" i="22"/>
  <c r="C985" i="22"/>
  <c r="D985" i="22"/>
  <c r="E985" i="22"/>
  <c r="F985" i="22"/>
  <c r="G985" i="22"/>
  <c r="H985" i="22"/>
  <c r="I985" i="22"/>
  <c r="J985" i="22"/>
  <c r="K985" i="22"/>
  <c r="L985" i="22"/>
  <c r="M985" i="22"/>
  <c r="N985" i="22"/>
  <c r="O985" i="22"/>
  <c r="P985" i="22"/>
  <c r="A986" i="22"/>
  <c r="B986" i="22"/>
  <c r="C986" i="22"/>
  <c r="D986" i="22"/>
  <c r="E986" i="22"/>
  <c r="F986" i="22"/>
  <c r="G986" i="22"/>
  <c r="H986" i="22"/>
  <c r="I986" i="22"/>
  <c r="J986" i="22"/>
  <c r="K986" i="22"/>
  <c r="L986" i="22"/>
  <c r="M986" i="22"/>
  <c r="N986" i="22"/>
  <c r="O986" i="22"/>
  <c r="P986" i="22"/>
  <c r="A987" i="22"/>
  <c r="B987" i="22"/>
  <c r="C987" i="22"/>
  <c r="D987" i="22"/>
  <c r="E987" i="22"/>
  <c r="F987" i="22"/>
  <c r="G987" i="22"/>
  <c r="H987" i="22"/>
  <c r="I987" i="22"/>
  <c r="J987" i="22"/>
  <c r="K987" i="22"/>
  <c r="L987" i="22"/>
  <c r="M987" i="22"/>
  <c r="N987" i="22"/>
  <c r="O987" i="22"/>
  <c r="P987" i="22"/>
  <c r="A988" i="22"/>
  <c r="B988" i="22"/>
  <c r="C988" i="22"/>
  <c r="D988" i="22"/>
  <c r="E988" i="22"/>
  <c r="F988" i="22"/>
  <c r="G988" i="22"/>
  <c r="H988" i="22"/>
  <c r="I988" i="22"/>
  <c r="J988" i="22"/>
  <c r="K988" i="22"/>
  <c r="L988" i="22"/>
  <c r="M988" i="22"/>
  <c r="N988" i="22"/>
  <c r="O988" i="22"/>
  <c r="P988" i="22"/>
  <c r="A989" i="22"/>
  <c r="B989" i="22"/>
  <c r="C989" i="22"/>
  <c r="D989" i="22"/>
  <c r="E989" i="22"/>
  <c r="F989" i="22"/>
  <c r="G989" i="22"/>
  <c r="H989" i="22"/>
  <c r="I989" i="22"/>
  <c r="J989" i="22"/>
  <c r="K989" i="22"/>
  <c r="L989" i="22"/>
  <c r="M989" i="22"/>
  <c r="N989" i="22"/>
  <c r="O989" i="22"/>
  <c r="P989" i="22"/>
  <c r="A990" i="22"/>
  <c r="B990" i="22"/>
  <c r="C990" i="22"/>
  <c r="D990" i="22"/>
  <c r="E990" i="22"/>
  <c r="F990" i="22"/>
  <c r="G990" i="22"/>
  <c r="H990" i="22"/>
  <c r="I990" i="22"/>
  <c r="J990" i="22"/>
  <c r="K990" i="22"/>
  <c r="L990" i="22"/>
  <c r="M990" i="22"/>
  <c r="N990" i="22"/>
  <c r="O990" i="22"/>
  <c r="P990" i="22"/>
  <c r="A991" i="22"/>
  <c r="B991" i="22"/>
  <c r="C991" i="22"/>
  <c r="D991" i="22"/>
  <c r="E991" i="22"/>
  <c r="F991" i="22"/>
  <c r="G991" i="22"/>
  <c r="H991" i="22"/>
  <c r="I991" i="22"/>
  <c r="J991" i="22"/>
  <c r="K991" i="22"/>
  <c r="L991" i="22"/>
  <c r="M991" i="22"/>
  <c r="N991" i="22"/>
  <c r="O991" i="22"/>
  <c r="P991" i="22"/>
  <c r="A992" i="22"/>
  <c r="B992" i="22"/>
  <c r="C992" i="22"/>
  <c r="D992" i="22"/>
  <c r="E992" i="22"/>
  <c r="F992" i="22"/>
  <c r="G992" i="22"/>
  <c r="H992" i="22"/>
  <c r="I992" i="22"/>
  <c r="J992" i="22"/>
  <c r="K992" i="22"/>
  <c r="L992" i="22"/>
  <c r="M992" i="22"/>
  <c r="N992" i="22"/>
  <c r="O992" i="22"/>
  <c r="P992" i="22"/>
  <c r="A993" i="22"/>
  <c r="B993" i="22"/>
  <c r="C993" i="22"/>
  <c r="D993" i="22"/>
  <c r="E993" i="22"/>
  <c r="F993" i="22"/>
  <c r="G993" i="22"/>
  <c r="H993" i="22"/>
  <c r="I993" i="22"/>
  <c r="J993" i="22"/>
  <c r="K993" i="22"/>
  <c r="L993" i="22"/>
  <c r="M993" i="22"/>
  <c r="N993" i="22"/>
  <c r="O993" i="22"/>
  <c r="P993" i="22"/>
  <c r="A994" i="22"/>
  <c r="B994" i="22"/>
  <c r="C994" i="22"/>
  <c r="D994" i="22"/>
  <c r="E994" i="22"/>
  <c r="F994" i="22"/>
  <c r="G994" i="22"/>
  <c r="H994" i="22"/>
  <c r="I994" i="22"/>
  <c r="J994" i="22"/>
  <c r="K994" i="22"/>
  <c r="L994" i="22"/>
  <c r="M994" i="22"/>
  <c r="N994" i="22"/>
  <c r="O994" i="22"/>
  <c r="P994" i="22"/>
  <c r="A995" i="22"/>
  <c r="B995" i="22"/>
  <c r="C995" i="22"/>
  <c r="D995" i="22"/>
  <c r="E995" i="22"/>
  <c r="F995" i="22"/>
  <c r="G995" i="22"/>
  <c r="H995" i="22"/>
  <c r="I995" i="22"/>
  <c r="J995" i="22"/>
  <c r="K995" i="22"/>
  <c r="L995" i="22"/>
  <c r="M995" i="22"/>
  <c r="N995" i="22"/>
  <c r="O995" i="22"/>
  <c r="P995" i="22"/>
  <c r="A996" i="22"/>
  <c r="B996" i="22"/>
  <c r="C996" i="22"/>
  <c r="D996" i="22"/>
  <c r="E996" i="22"/>
  <c r="F996" i="22"/>
  <c r="G996" i="22"/>
  <c r="H996" i="22"/>
  <c r="I996" i="22"/>
  <c r="J996" i="22"/>
  <c r="K996" i="22"/>
  <c r="L996" i="22"/>
  <c r="M996" i="22"/>
  <c r="N996" i="22"/>
  <c r="O996" i="22"/>
  <c r="P996" i="22"/>
  <c r="A997" i="22"/>
  <c r="B997" i="22"/>
  <c r="C997" i="22"/>
  <c r="D997" i="22"/>
  <c r="E997" i="22"/>
  <c r="F997" i="22"/>
  <c r="G997" i="22"/>
  <c r="H997" i="22"/>
  <c r="I997" i="22"/>
  <c r="J997" i="22"/>
  <c r="K997" i="22"/>
  <c r="L997" i="22"/>
  <c r="M997" i="22"/>
  <c r="N997" i="22"/>
  <c r="O997" i="22"/>
  <c r="P997" i="22"/>
  <c r="A998" i="22"/>
  <c r="B998" i="22"/>
  <c r="C998" i="22"/>
  <c r="D998" i="22"/>
  <c r="E998" i="22"/>
  <c r="F998" i="22"/>
  <c r="G998" i="22"/>
  <c r="H998" i="22"/>
  <c r="I998" i="22"/>
  <c r="J998" i="22"/>
  <c r="K998" i="22"/>
  <c r="L998" i="22"/>
  <c r="M998" i="22"/>
  <c r="N998" i="22"/>
  <c r="O998" i="22"/>
  <c r="P998" i="22"/>
  <c r="A999" i="22"/>
  <c r="B999" i="22"/>
  <c r="C999" i="22"/>
  <c r="D999" i="22"/>
  <c r="E999" i="22"/>
  <c r="F999" i="22"/>
  <c r="G999" i="22"/>
  <c r="H999" i="22"/>
  <c r="I999" i="22"/>
  <c r="J999" i="22"/>
  <c r="K999" i="22"/>
  <c r="L999" i="22"/>
  <c r="M999" i="22"/>
  <c r="N999" i="22"/>
  <c r="O999" i="22"/>
  <c r="P999" i="22"/>
  <c r="A1000" i="22"/>
  <c r="B1000" i="22"/>
  <c r="C1000" i="22"/>
  <c r="D1000" i="22"/>
  <c r="E1000" i="22"/>
  <c r="F1000" i="22"/>
  <c r="G1000" i="22"/>
  <c r="H1000" i="22"/>
  <c r="I1000" i="22"/>
  <c r="J1000" i="22"/>
  <c r="K1000" i="22"/>
  <c r="L1000" i="22"/>
  <c r="M1000" i="22"/>
  <c r="N1000" i="22"/>
  <c r="O1000" i="22"/>
  <c r="P1000" i="22"/>
  <c r="A1001" i="22"/>
  <c r="B1001" i="22"/>
  <c r="C1001" i="22"/>
  <c r="D1001" i="22"/>
  <c r="E1001" i="22"/>
  <c r="F1001" i="22"/>
  <c r="G1001" i="22"/>
  <c r="H1001" i="22"/>
  <c r="I1001" i="22"/>
  <c r="J1001" i="22"/>
  <c r="K1001" i="22"/>
  <c r="L1001" i="22"/>
  <c r="M1001" i="22"/>
  <c r="N1001" i="22"/>
  <c r="O1001" i="22"/>
  <c r="P1001" i="22"/>
  <c r="A1002" i="22"/>
  <c r="B1002" i="22"/>
  <c r="C1002" i="22"/>
  <c r="D1002" i="22"/>
  <c r="E1002" i="22"/>
  <c r="F1002" i="22"/>
  <c r="G1002" i="22"/>
  <c r="H1002" i="22"/>
  <c r="I1002" i="22"/>
  <c r="J1002" i="22"/>
  <c r="K1002" i="22"/>
  <c r="L1002" i="22"/>
  <c r="M1002" i="22"/>
  <c r="N1002" i="22"/>
  <c r="O1002" i="22"/>
  <c r="P1002" i="22"/>
  <c r="A1003" i="22"/>
  <c r="B1003" i="22"/>
  <c r="C1003" i="22"/>
  <c r="D1003" i="22"/>
  <c r="E1003" i="22"/>
  <c r="F1003" i="22"/>
  <c r="G1003" i="22"/>
  <c r="H1003" i="22"/>
  <c r="I1003" i="22"/>
  <c r="J1003" i="22"/>
  <c r="K1003" i="22"/>
  <c r="L1003" i="22"/>
  <c r="M1003" i="22"/>
  <c r="N1003" i="22"/>
  <c r="O1003" i="22"/>
  <c r="P1003" i="22"/>
  <c r="A1004" i="22"/>
  <c r="B1004" i="22"/>
  <c r="C1004" i="22"/>
  <c r="D1004" i="22"/>
  <c r="E1004" i="22"/>
  <c r="F1004" i="22"/>
  <c r="G1004" i="22"/>
  <c r="H1004" i="22"/>
  <c r="I1004" i="22"/>
  <c r="J1004" i="22"/>
  <c r="K1004" i="22"/>
  <c r="L1004" i="22"/>
  <c r="M1004" i="22"/>
  <c r="N1004" i="22"/>
  <c r="O1004" i="22"/>
  <c r="P1004" i="22"/>
  <c r="A1005" i="22"/>
  <c r="B1005" i="22"/>
  <c r="C1005" i="22"/>
  <c r="D1005" i="22"/>
  <c r="E1005" i="22"/>
  <c r="F1005" i="22"/>
  <c r="G1005" i="22"/>
  <c r="H1005" i="22"/>
  <c r="I1005" i="22"/>
  <c r="J1005" i="22"/>
  <c r="K1005" i="22"/>
  <c r="L1005" i="22"/>
  <c r="M1005" i="22"/>
  <c r="N1005" i="22"/>
  <c r="O1005" i="22"/>
  <c r="P1005" i="22"/>
  <c r="A1006" i="22"/>
  <c r="B1006" i="22"/>
  <c r="C1006" i="22"/>
  <c r="D1006" i="22"/>
  <c r="E1006" i="22"/>
  <c r="F1006" i="22"/>
  <c r="G1006" i="22"/>
  <c r="H1006" i="22"/>
  <c r="I1006" i="22"/>
  <c r="J1006" i="22"/>
  <c r="K1006" i="22"/>
  <c r="L1006" i="22"/>
  <c r="M1006" i="22"/>
  <c r="N1006" i="22"/>
  <c r="O1006" i="22"/>
  <c r="P1006" i="22"/>
  <c r="A1007" i="22"/>
  <c r="B1007" i="22"/>
  <c r="C1007" i="22"/>
  <c r="D1007" i="22"/>
  <c r="E1007" i="22"/>
  <c r="F1007" i="22"/>
  <c r="G1007" i="22"/>
  <c r="H1007" i="22"/>
  <c r="I1007" i="22"/>
  <c r="J1007" i="22"/>
  <c r="K1007" i="22"/>
  <c r="L1007" i="22"/>
  <c r="M1007" i="22"/>
  <c r="N1007" i="22"/>
  <c r="O1007" i="22"/>
  <c r="P1007" i="22"/>
  <c r="A1008" i="22"/>
  <c r="B1008" i="22"/>
  <c r="C1008" i="22"/>
  <c r="D1008" i="22"/>
  <c r="E1008" i="22"/>
  <c r="F1008" i="22"/>
  <c r="G1008" i="22"/>
  <c r="H1008" i="22"/>
  <c r="I1008" i="22"/>
  <c r="J1008" i="22"/>
  <c r="K1008" i="22"/>
  <c r="L1008" i="22"/>
  <c r="M1008" i="22"/>
  <c r="N1008" i="22"/>
  <c r="O1008" i="22"/>
  <c r="P1008" i="22"/>
  <c r="A1009" i="22"/>
  <c r="B1009" i="22"/>
  <c r="C1009" i="22"/>
  <c r="D1009" i="22"/>
  <c r="E1009" i="22"/>
  <c r="F1009" i="22"/>
  <c r="G1009" i="22"/>
  <c r="H1009" i="22"/>
  <c r="I1009" i="22"/>
  <c r="J1009" i="22"/>
  <c r="K1009" i="22"/>
  <c r="L1009" i="22"/>
  <c r="M1009" i="22"/>
  <c r="N1009" i="22"/>
  <c r="O1009" i="22"/>
  <c r="P1009" i="22"/>
  <c r="A1010" i="22"/>
  <c r="B1010" i="22"/>
  <c r="C1010" i="22"/>
  <c r="D1010" i="22"/>
  <c r="E1010" i="22"/>
  <c r="F1010" i="22"/>
  <c r="G1010" i="22"/>
  <c r="H1010" i="22"/>
  <c r="I1010" i="22"/>
  <c r="J1010" i="22"/>
  <c r="K1010" i="22"/>
  <c r="L1010" i="22"/>
  <c r="M1010" i="22"/>
  <c r="N1010" i="22"/>
  <c r="O1010" i="22"/>
  <c r="P1010" i="22"/>
  <c r="A1011" i="22"/>
  <c r="B1011" i="22"/>
  <c r="C1011" i="22"/>
  <c r="D1011" i="22"/>
  <c r="E1011" i="22"/>
  <c r="F1011" i="22"/>
  <c r="G1011" i="22"/>
  <c r="H1011" i="22"/>
  <c r="I1011" i="22"/>
  <c r="J1011" i="22"/>
  <c r="K1011" i="22"/>
  <c r="L1011" i="22"/>
  <c r="M1011" i="22"/>
  <c r="N1011" i="22"/>
  <c r="O1011" i="22"/>
  <c r="P1011" i="22"/>
  <c r="A1012" i="22"/>
  <c r="B1012" i="22"/>
  <c r="C1012" i="22"/>
  <c r="D1012" i="22"/>
  <c r="E1012" i="22"/>
  <c r="F1012" i="22"/>
  <c r="G1012" i="22"/>
  <c r="H1012" i="22"/>
  <c r="I1012" i="22"/>
  <c r="J1012" i="22"/>
  <c r="K1012" i="22"/>
  <c r="L1012" i="22"/>
  <c r="M1012" i="22"/>
  <c r="N1012" i="22"/>
  <c r="O1012" i="22"/>
  <c r="P1012" i="22"/>
  <c r="A1013" i="22"/>
  <c r="B1013" i="22"/>
  <c r="C1013" i="22"/>
  <c r="D1013" i="22"/>
  <c r="E1013" i="22"/>
  <c r="F1013" i="22"/>
  <c r="G1013" i="22"/>
  <c r="H1013" i="22"/>
  <c r="I1013" i="22"/>
  <c r="J1013" i="22"/>
  <c r="K1013" i="22"/>
  <c r="L1013" i="22"/>
  <c r="M1013" i="22"/>
  <c r="N1013" i="22"/>
  <c r="O1013" i="22"/>
  <c r="P1013" i="22"/>
  <c r="A1014" i="22"/>
  <c r="B1014" i="22"/>
  <c r="C1014" i="22"/>
  <c r="D1014" i="22"/>
  <c r="E1014" i="22"/>
  <c r="F1014" i="22"/>
  <c r="G1014" i="22"/>
  <c r="H1014" i="22"/>
  <c r="I1014" i="22"/>
  <c r="J1014" i="22"/>
  <c r="K1014" i="22"/>
  <c r="L1014" i="22"/>
  <c r="M1014" i="22"/>
  <c r="N1014" i="22"/>
  <c r="O1014" i="22"/>
  <c r="P1014" i="22"/>
  <c r="A1015" i="22"/>
  <c r="B1015" i="22"/>
  <c r="C1015" i="22"/>
  <c r="D1015" i="22"/>
  <c r="E1015" i="22"/>
  <c r="F1015" i="22"/>
  <c r="G1015" i="22"/>
  <c r="H1015" i="22"/>
  <c r="I1015" i="22"/>
  <c r="J1015" i="22"/>
  <c r="K1015" i="22"/>
  <c r="L1015" i="22"/>
  <c r="M1015" i="22"/>
  <c r="N1015" i="22"/>
  <c r="O1015" i="22"/>
  <c r="P1015" i="22"/>
  <c r="A1016" i="22"/>
  <c r="B1016" i="22"/>
  <c r="C1016" i="22"/>
  <c r="D1016" i="22"/>
  <c r="E1016" i="22"/>
  <c r="F1016" i="22"/>
  <c r="G1016" i="22"/>
  <c r="H1016" i="22"/>
  <c r="I1016" i="22"/>
  <c r="J1016" i="22"/>
  <c r="K1016" i="22"/>
  <c r="L1016" i="22"/>
  <c r="M1016" i="22"/>
  <c r="N1016" i="22"/>
  <c r="O1016" i="22"/>
  <c r="P1016" i="22"/>
  <c r="A1017" i="22"/>
  <c r="B1017" i="22"/>
  <c r="C1017" i="22"/>
  <c r="D1017" i="22"/>
  <c r="E1017" i="22"/>
  <c r="F1017" i="22"/>
  <c r="G1017" i="22"/>
  <c r="H1017" i="22"/>
  <c r="I1017" i="22"/>
  <c r="J1017" i="22"/>
  <c r="K1017" i="22"/>
  <c r="L1017" i="22"/>
  <c r="M1017" i="22"/>
  <c r="N1017" i="22"/>
  <c r="O1017" i="22"/>
  <c r="P1017" i="22"/>
  <c r="A1018" i="22"/>
  <c r="B1018" i="22"/>
  <c r="C1018" i="22"/>
  <c r="D1018" i="22"/>
  <c r="E1018" i="22"/>
  <c r="F1018" i="22"/>
  <c r="G1018" i="22"/>
  <c r="H1018" i="22"/>
  <c r="I1018" i="22"/>
  <c r="J1018" i="22"/>
  <c r="K1018" i="22"/>
  <c r="L1018" i="22"/>
  <c r="M1018" i="22"/>
  <c r="N1018" i="22"/>
  <c r="O1018" i="22"/>
  <c r="P1018" i="22"/>
  <c r="A1019" i="22"/>
  <c r="B1019" i="22"/>
  <c r="C1019" i="22"/>
  <c r="D1019" i="22"/>
  <c r="E1019" i="22"/>
  <c r="F1019" i="22"/>
  <c r="G1019" i="22"/>
  <c r="H1019" i="22"/>
  <c r="I1019" i="22"/>
  <c r="J1019" i="22"/>
  <c r="K1019" i="22"/>
  <c r="L1019" i="22"/>
  <c r="M1019" i="22"/>
  <c r="N1019" i="22"/>
  <c r="O1019" i="22"/>
  <c r="P1019" i="22"/>
  <c r="A1020" i="22"/>
  <c r="B1020" i="22"/>
  <c r="C1020" i="22"/>
  <c r="D1020" i="22"/>
  <c r="E1020" i="22"/>
  <c r="F1020" i="22"/>
  <c r="G1020" i="22"/>
  <c r="H1020" i="22"/>
  <c r="I1020" i="22"/>
  <c r="J1020" i="22"/>
  <c r="K1020" i="22"/>
  <c r="L1020" i="22"/>
  <c r="M1020" i="22"/>
  <c r="N1020" i="22"/>
  <c r="O1020" i="22"/>
  <c r="P1020" i="22"/>
  <c r="A1021" i="22"/>
  <c r="B1021" i="22"/>
  <c r="C1021" i="22"/>
  <c r="D1021" i="22"/>
  <c r="E1021" i="22"/>
  <c r="F1021" i="22"/>
  <c r="G1021" i="22"/>
  <c r="H1021" i="22"/>
  <c r="I1021" i="22"/>
  <c r="J1021" i="22"/>
  <c r="K1021" i="22"/>
  <c r="L1021" i="22"/>
  <c r="M1021" i="22"/>
  <c r="N1021" i="22"/>
  <c r="O1021" i="22"/>
  <c r="P1021" i="22"/>
  <c r="A1022" i="22"/>
  <c r="B1022" i="22"/>
  <c r="C1022" i="22"/>
  <c r="D1022" i="22"/>
  <c r="E1022" i="22"/>
  <c r="F1022" i="22"/>
  <c r="G1022" i="22"/>
  <c r="H1022" i="22"/>
  <c r="I1022" i="22"/>
  <c r="J1022" i="22"/>
  <c r="K1022" i="22"/>
  <c r="L1022" i="22"/>
  <c r="M1022" i="22"/>
  <c r="N1022" i="22"/>
  <c r="O1022" i="22"/>
  <c r="P1022" i="22"/>
  <c r="A1023" i="22"/>
  <c r="B1023" i="22"/>
  <c r="C1023" i="22"/>
  <c r="D1023" i="22"/>
  <c r="E1023" i="22"/>
  <c r="F1023" i="22"/>
  <c r="G1023" i="22"/>
  <c r="H1023" i="22"/>
  <c r="I1023" i="22"/>
  <c r="J1023" i="22"/>
  <c r="K1023" i="22"/>
  <c r="L1023" i="22"/>
  <c r="M1023" i="22"/>
  <c r="N1023" i="22"/>
  <c r="O1023" i="22"/>
  <c r="P1023" i="22"/>
  <c r="A1024" i="22"/>
  <c r="B1024" i="22"/>
  <c r="C1024" i="22"/>
  <c r="D1024" i="22"/>
  <c r="E1024" i="22"/>
  <c r="F1024" i="22"/>
  <c r="G1024" i="22"/>
  <c r="H1024" i="22"/>
  <c r="I1024" i="22"/>
  <c r="J1024" i="22"/>
  <c r="K1024" i="22"/>
  <c r="L1024" i="22"/>
  <c r="M1024" i="22"/>
  <c r="N1024" i="22"/>
  <c r="O1024" i="22"/>
  <c r="P1024" i="22"/>
  <c r="A1025" i="22"/>
  <c r="B1025" i="22"/>
  <c r="C1025" i="22"/>
  <c r="D1025" i="22"/>
  <c r="E1025" i="22"/>
  <c r="F1025" i="22"/>
  <c r="G1025" i="22"/>
  <c r="H1025" i="22"/>
  <c r="I1025" i="22"/>
  <c r="J1025" i="22"/>
  <c r="K1025" i="22"/>
  <c r="L1025" i="22"/>
  <c r="M1025" i="22"/>
  <c r="N1025" i="22"/>
  <c r="O1025" i="22"/>
  <c r="P1025" i="22"/>
  <c r="A1026" i="22"/>
  <c r="B1026" i="22"/>
  <c r="C1026" i="22"/>
  <c r="D1026" i="22"/>
  <c r="E1026" i="22"/>
  <c r="F1026" i="22"/>
  <c r="G1026" i="22"/>
  <c r="H1026" i="22"/>
  <c r="I1026" i="22"/>
  <c r="J1026" i="22"/>
  <c r="K1026" i="22"/>
  <c r="L1026" i="22"/>
  <c r="M1026" i="22"/>
  <c r="N1026" i="22"/>
  <c r="O1026" i="22"/>
  <c r="P1026" i="22"/>
  <c r="A1027" i="22"/>
  <c r="B1027" i="22"/>
  <c r="C1027" i="22"/>
  <c r="D1027" i="22"/>
  <c r="E1027" i="22"/>
  <c r="F1027" i="22"/>
  <c r="G1027" i="22"/>
  <c r="H1027" i="22"/>
  <c r="I1027" i="22"/>
  <c r="J1027" i="22"/>
  <c r="K1027" i="22"/>
  <c r="L1027" i="22"/>
  <c r="M1027" i="22"/>
  <c r="N1027" i="22"/>
  <c r="O1027" i="22"/>
  <c r="P1027" i="22"/>
  <c r="A1028" i="22"/>
  <c r="B1028" i="22"/>
  <c r="C1028" i="22"/>
  <c r="D1028" i="22"/>
  <c r="E1028" i="22"/>
  <c r="F1028" i="22"/>
  <c r="G1028" i="22"/>
  <c r="H1028" i="22"/>
  <c r="I1028" i="22"/>
  <c r="J1028" i="22"/>
  <c r="K1028" i="22"/>
  <c r="L1028" i="22"/>
  <c r="M1028" i="22"/>
  <c r="N1028" i="22"/>
  <c r="O1028" i="22"/>
  <c r="P1028" i="22"/>
  <c r="A1029" i="22"/>
  <c r="B1029" i="22"/>
  <c r="C1029" i="22"/>
  <c r="D1029" i="22"/>
  <c r="E1029" i="22"/>
  <c r="F1029" i="22"/>
  <c r="G1029" i="22"/>
  <c r="H1029" i="22"/>
  <c r="I1029" i="22"/>
  <c r="J1029" i="22"/>
  <c r="K1029" i="22"/>
  <c r="L1029" i="22"/>
  <c r="M1029" i="22"/>
  <c r="N1029" i="22"/>
  <c r="O1029" i="22"/>
  <c r="P1029" i="22"/>
  <c r="A1030" i="22"/>
  <c r="B1030" i="22"/>
  <c r="C1030" i="22"/>
  <c r="D1030" i="22"/>
  <c r="E1030" i="22"/>
  <c r="F1030" i="22"/>
  <c r="G1030" i="22"/>
  <c r="H1030" i="22"/>
  <c r="I1030" i="22"/>
  <c r="J1030" i="22"/>
  <c r="K1030" i="22"/>
  <c r="L1030" i="22"/>
  <c r="M1030" i="22"/>
  <c r="N1030" i="22"/>
  <c r="O1030" i="22"/>
  <c r="P1030" i="22"/>
  <c r="A1031" i="22"/>
  <c r="B1031" i="22"/>
  <c r="C1031" i="22"/>
  <c r="D1031" i="22"/>
  <c r="E1031" i="22"/>
  <c r="F1031" i="22"/>
  <c r="G1031" i="22"/>
  <c r="H1031" i="22"/>
  <c r="I1031" i="22"/>
  <c r="J1031" i="22"/>
  <c r="K1031" i="22"/>
  <c r="L1031" i="22"/>
  <c r="M1031" i="22"/>
  <c r="N1031" i="22"/>
  <c r="O1031" i="22"/>
  <c r="P1031" i="22"/>
  <c r="A1032" i="22"/>
  <c r="B1032" i="22"/>
  <c r="C1032" i="22"/>
  <c r="D1032" i="22"/>
  <c r="E1032" i="22"/>
  <c r="F1032" i="22"/>
  <c r="G1032" i="22"/>
  <c r="H1032" i="22"/>
  <c r="I1032" i="22"/>
  <c r="J1032" i="22"/>
  <c r="K1032" i="22"/>
  <c r="L1032" i="22"/>
  <c r="M1032" i="22"/>
  <c r="N1032" i="22"/>
  <c r="O1032" i="22"/>
  <c r="P1032" i="22"/>
  <c r="A1033" i="22"/>
  <c r="B1033" i="22"/>
  <c r="C1033" i="22"/>
  <c r="D1033" i="22"/>
  <c r="E1033" i="22"/>
  <c r="F1033" i="22"/>
  <c r="G1033" i="22"/>
  <c r="H1033" i="22"/>
  <c r="I1033" i="22"/>
  <c r="J1033" i="22"/>
  <c r="K1033" i="22"/>
  <c r="L1033" i="22"/>
  <c r="M1033" i="22"/>
  <c r="N1033" i="22"/>
  <c r="O1033" i="22"/>
  <c r="P1033" i="22"/>
  <c r="A1034" i="22"/>
  <c r="B1034" i="22"/>
  <c r="C1034" i="22"/>
  <c r="D1034" i="22"/>
  <c r="E1034" i="22"/>
  <c r="F1034" i="22"/>
  <c r="G1034" i="22"/>
  <c r="H1034" i="22"/>
  <c r="I1034" i="22"/>
  <c r="J1034" i="22"/>
  <c r="K1034" i="22"/>
  <c r="L1034" i="22"/>
  <c r="M1034" i="22"/>
  <c r="N1034" i="22"/>
  <c r="O1034" i="22"/>
  <c r="P1034" i="22"/>
  <c r="A1035" i="22"/>
  <c r="B1035" i="22"/>
  <c r="C1035" i="22"/>
  <c r="D1035" i="22"/>
  <c r="E1035" i="22"/>
  <c r="F1035" i="22"/>
  <c r="G1035" i="22"/>
  <c r="H1035" i="22"/>
  <c r="I1035" i="22"/>
  <c r="J1035" i="22"/>
  <c r="K1035" i="22"/>
  <c r="L1035" i="22"/>
  <c r="M1035" i="22"/>
  <c r="N1035" i="22"/>
  <c r="O1035" i="22"/>
  <c r="P1035" i="22"/>
  <c r="A1036" i="22"/>
  <c r="B1036" i="22"/>
  <c r="C1036" i="22"/>
  <c r="D1036" i="22"/>
  <c r="E1036" i="22"/>
  <c r="F1036" i="22"/>
  <c r="G1036" i="22"/>
  <c r="H1036" i="22"/>
  <c r="I1036" i="22"/>
  <c r="J1036" i="22"/>
  <c r="K1036" i="22"/>
  <c r="L1036" i="22"/>
  <c r="M1036" i="22"/>
  <c r="N1036" i="22"/>
  <c r="O1036" i="22"/>
  <c r="P1036" i="22"/>
  <c r="A1037" i="22"/>
  <c r="B1037" i="22"/>
  <c r="C1037" i="22"/>
  <c r="D1037" i="22"/>
  <c r="E1037" i="22"/>
  <c r="F1037" i="22"/>
  <c r="G1037" i="22"/>
  <c r="H1037" i="22"/>
  <c r="I1037" i="22"/>
  <c r="J1037" i="22"/>
  <c r="K1037" i="22"/>
  <c r="L1037" i="22"/>
  <c r="M1037" i="22"/>
  <c r="N1037" i="22"/>
  <c r="O1037" i="22"/>
  <c r="P1037" i="22"/>
  <c r="A1038" i="22"/>
  <c r="B1038" i="22"/>
  <c r="C1038" i="22"/>
  <c r="D1038" i="22"/>
  <c r="E1038" i="22"/>
  <c r="F1038" i="22"/>
  <c r="G1038" i="22"/>
  <c r="H1038" i="22"/>
  <c r="I1038" i="22"/>
  <c r="J1038" i="22"/>
  <c r="K1038" i="22"/>
  <c r="L1038" i="22"/>
  <c r="M1038" i="22"/>
  <c r="N1038" i="22"/>
  <c r="O1038" i="22"/>
  <c r="P1038" i="22"/>
  <c r="A1039" i="22"/>
  <c r="B1039" i="22"/>
  <c r="C1039" i="22"/>
  <c r="D1039" i="22"/>
  <c r="E1039" i="22"/>
  <c r="F1039" i="22"/>
  <c r="G1039" i="22"/>
  <c r="H1039" i="22"/>
  <c r="I1039" i="22"/>
  <c r="J1039" i="22"/>
  <c r="K1039" i="22"/>
  <c r="L1039" i="22"/>
  <c r="M1039" i="22"/>
  <c r="N1039" i="22"/>
  <c r="O1039" i="22"/>
  <c r="P1039" i="22"/>
  <c r="A1040" i="22"/>
  <c r="B1040" i="22"/>
  <c r="C1040" i="22"/>
  <c r="D1040" i="22"/>
  <c r="E1040" i="22"/>
  <c r="F1040" i="22"/>
  <c r="G1040" i="22"/>
  <c r="H1040" i="22"/>
  <c r="I1040" i="22"/>
  <c r="J1040" i="22"/>
  <c r="K1040" i="22"/>
  <c r="L1040" i="22"/>
  <c r="M1040" i="22"/>
  <c r="N1040" i="22"/>
  <c r="O1040" i="22"/>
  <c r="P1040" i="22"/>
  <c r="A1041" i="22"/>
  <c r="B1041" i="22"/>
  <c r="C1041" i="22"/>
  <c r="D1041" i="22"/>
  <c r="E1041" i="22"/>
  <c r="F1041" i="22"/>
  <c r="G1041" i="22"/>
  <c r="H1041" i="22"/>
  <c r="I1041" i="22"/>
  <c r="J1041" i="22"/>
  <c r="K1041" i="22"/>
  <c r="L1041" i="22"/>
  <c r="M1041" i="22"/>
  <c r="N1041" i="22"/>
  <c r="O1041" i="22"/>
  <c r="P1041" i="22"/>
  <c r="A1042" i="22"/>
  <c r="B1042" i="22"/>
  <c r="C1042" i="22"/>
  <c r="D1042" i="22"/>
  <c r="E1042" i="22"/>
  <c r="F1042" i="22"/>
  <c r="G1042" i="22"/>
  <c r="H1042" i="22"/>
  <c r="I1042" i="22"/>
  <c r="J1042" i="22"/>
  <c r="K1042" i="22"/>
  <c r="L1042" i="22"/>
  <c r="M1042" i="22"/>
  <c r="N1042" i="22"/>
  <c r="O1042" i="22"/>
  <c r="P1042" i="22"/>
  <c r="A1043" i="22"/>
  <c r="B1043" i="22"/>
  <c r="C1043" i="22"/>
  <c r="D1043" i="22"/>
  <c r="E1043" i="22"/>
  <c r="F1043" i="22"/>
  <c r="G1043" i="22"/>
  <c r="H1043" i="22"/>
  <c r="I1043" i="22"/>
  <c r="J1043" i="22"/>
  <c r="K1043" i="22"/>
  <c r="L1043" i="22"/>
  <c r="M1043" i="22"/>
  <c r="N1043" i="22"/>
  <c r="O1043" i="22"/>
  <c r="P1043" i="22"/>
  <c r="A1044" i="22"/>
  <c r="B1044" i="22"/>
  <c r="C1044" i="22"/>
  <c r="D1044" i="22"/>
  <c r="E1044" i="22"/>
  <c r="F1044" i="22"/>
  <c r="G1044" i="22"/>
  <c r="H1044" i="22"/>
  <c r="I1044" i="22"/>
  <c r="J1044" i="22"/>
  <c r="K1044" i="22"/>
  <c r="L1044" i="22"/>
  <c r="M1044" i="22"/>
  <c r="N1044" i="22"/>
  <c r="O1044" i="22"/>
  <c r="P1044" i="22"/>
  <c r="A1045" i="22"/>
  <c r="B1045" i="22"/>
  <c r="C1045" i="22"/>
  <c r="D1045" i="22"/>
  <c r="E1045" i="22"/>
  <c r="F1045" i="22"/>
  <c r="G1045" i="22"/>
  <c r="H1045" i="22"/>
  <c r="I1045" i="22"/>
  <c r="J1045" i="22"/>
  <c r="K1045" i="22"/>
  <c r="L1045" i="22"/>
  <c r="M1045" i="22"/>
  <c r="N1045" i="22"/>
  <c r="O1045" i="22"/>
  <c r="P1045" i="22"/>
  <c r="A1046" i="22"/>
  <c r="B1046" i="22"/>
  <c r="C1046" i="22"/>
  <c r="D1046" i="22"/>
  <c r="E1046" i="22"/>
  <c r="F1046" i="22"/>
  <c r="G1046" i="22"/>
  <c r="H1046" i="22"/>
  <c r="I1046" i="22"/>
  <c r="J1046" i="22"/>
  <c r="K1046" i="22"/>
  <c r="L1046" i="22"/>
  <c r="M1046" i="22"/>
  <c r="N1046" i="22"/>
  <c r="O1046" i="22"/>
  <c r="P1046" i="22"/>
  <c r="A1047" i="22"/>
  <c r="B1047" i="22"/>
  <c r="C1047" i="22"/>
  <c r="D1047" i="22"/>
  <c r="E1047" i="22"/>
  <c r="F1047" i="22"/>
  <c r="G1047" i="22"/>
  <c r="H1047" i="22"/>
  <c r="I1047" i="22"/>
  <c r="J1047" i="22"/>
  <c r="K1047" i="22"/>
  <c r="L1047" i="22"/>
  <c r="M1047" i="22"/>
  <c r="N1047" i="22"/>
  <c r="O1047" i="22"/>
  <c r="P1047" i="22"/>
  <c r="A1048" i="22"/>
  <c r="B1048" i="22"/>
  <c r="C1048" i="22"/>
  <c r="D1048" i="22"/>
  <c r="E1048" i="22"/>
  <c r="F1048" i="22"/>
  <c r="G1048" i="22"/>
  <c r="H1048" i="22"/>
  <c r="I1048" i="22"/>
  <c r="J1048" i="22"/>
  <c r="K1048" i="22"/>
  <c r="L1048" i="22"/>
  <c r="M1048" i="22"/>
  <c r="N1048" i="22"/>
  <c r="O1048" i="22"/>
  <c r="P1048" i="22"/>
  <c r="A1049" i="22"/>
  <c r="B1049" i="22"/>
  <c r="C1049" i="22"/>
  <c r="D1049" i="22"/>
  <c r="E1049" i="22"/>
  <c r="F1049" i="22"/>
  <c r="G1049" i="22"/>
  <c r="H1049" i="22"/>
  <c r="I1049" i="22"/>
  <c r="J1049" i="22"/>
  <c r="K1049" i="22"/>
  <c r="L1049" i="22"/>
  <c r="M1049" i="22"/>
  <c r="N1049" i="22"/>
  <c r="O1049" i="22"/>
  <c r="P1049" i="22"/>
  <c r="A1050" i="22"/>
  <c r="B1050" i="22"/>
  <c r="C1050" i="22"/>
  <c r="D1050" i="22"/>
  <c r="E1050" i="22"/>
  <c r="F1050" i="22"/>
  <c r="G1050" i="22"/>
  <c r="H1050" i="22"/>
  <c r="I1050" i="22"/>
  <c r="J1050" i="22"/>
  <c r="K1050" i="22"/>
  <c r="L1050" i="22"/>
  <c r="M1050" i="22"/>
  <c r="N1050" i="22"/>
  <c r="O1050" i="22"/>
  <c r="P1050" i="22"/>
  <c r="A1051" i="22"/>
  <c r="B1051" i="22"/>
  <c r="C1051" i="22"/>
  <c r="D1051" i="22"/>
  <c r="E1051" i="22"/>
  <c r="F1051" i="22"/>
  <c r="G1051" i="22"/>
  <c r="H1051" i="22"/>
  <c r="I1051" i="22"/>
  <c r="J1051" i="22"/>
  <c r="K1051" i="22"/>
  <c r="L1051" i="22"/>
  <c r="M1051" i="22"/>
  <c r="N1051" i="22"/>
  <c r="O1051" i="22"/>
  <c r="P1051" i="22"/>
  <c r="A1052" i="22"/>
  <c r="B1052" i="22"/>
  <c r="C1052" i="22"/>
  <c r="D1052" i="22"/>
  <c r="E1052" i="22"/>
  <c r="F1052" i="22"/>
  <c r="G1052" i="22"/>
  <c r="H1052" i="22"/>
  <c r="I1052" i="22"/>
  <c r="J1052" i="22"/>
  <c r="K1052" i="22"/>
  <c r="L1052" i="22"/>
  <c r="M1052" i="22"/>
  <c r="N1052" i="22"/>
  <c r="O1052" i="22"/>
  <c r="P1052" i="22"/>
  <c r="A1053" i="22"/>
  <c r="B1053" i="22"/>
  <c r="C1053" i="22"/>
  <c r="D1053" i="22"/>
  <c r="E1053" i="22"/>
  <c r="F1053" i="22"/>
  <c r="G1053" i="22"/>
  <c r="H1053" i="22"/>
  <c r="I1053" i="22"/>
  <c r="J1053" i="22"/>
  <c r="K1053" i="22"/>
  <c r="L1053" i="22"/>
  <c r="M1053" i="22"/>
  <c r="N1053" i="22"/>
  <c r="O1053" i="22"/>
  <c r="P1053" i="22"/>
  <c r="A1054" i="22"/>
  <c r="B1054" i="22"/>
  <c r="C1054" i="22"/>
  <c r="D1054" i="22"/>
  <c r="E1054" i="22"/>
  <c r="F1054" i="22"/>
  <c r="G1054" i="22"/>
  <c r="H1054" i="22"/>
  <c r="I1054" i="22"/>
  <c r="J1054" i="22"/>
  <c r="K1054" i="22"/>
  <c r="L1054" i="22"/>
  <c r="M1054" i="22"/>
  <c r="N1054" i="22"/>
  <c r="O1054" i="22"/>
  <c r="P1054" i="22"/>
  <c r="A1055" i="22"/>
  <c r="B1055" i="22"/>
  <c r="C1055" i="22"/>
  <c r="D1055" i="22"/>
  <c r="E1055" i="22"/>
  <c r="F1055" i="22"/>
  <c r="G1055" i="22"/>
  <c r="H1055" i="22"/>
  <c r="I1055" i="22"/>
  <c r="J1055" i="22"/>
  <c r="K1055" i="22"/>
  <c r="L1055" i="22"/>
  <c r="M1055" i="22"/>
  <c r="N1055" i="22"/>
  <c r="O1055" i="22"/>
  <c r="P1055" i="22"/>
  <c r="A1056" i="22"/>
  <c r="B1056" i="22"/>
  <c r="C1056" i="22"/>
  <c r="D1056" i="22"/>
  <c r="E1056" i="22"/>
  <c r="F1056" i="22"/>
  <c r="G1056" i="22"/>
  <c r="H1056" i="22"/>
  <c r="I1056" i="22"/>
  <c r="J1056" i="22"/>
  <c r="K1056" i="22"/>
  <c r="L1056" i="22"/>
  <c r="M1056" i="22"/>
  <c r="N1056" i="22"/>
  <c r="O1056" i="22"/>
  <c r="P1056" i="22"/>
  <c r="A1057" i="22"/>
  <c r="B1057" i="22"/>
  <c r="C1057" i="22"/>
  <c r="D1057" i="22"/>
  <c r="E1057" i="22"/>
  <c r="F1057" i="22"/>
  <c r="G1057" i="22"/>
  <c r="H1057" i="22"/>
  <c r="I1057" i="22"/>
  <c r="J1057" i="22"/>
  <c r="K1057" i="22"/>
  <c r="L1057" i="22"/>
  <c r="M1057" i="22"/>
  <c r="N1057" i="22"/>
  <c r="O1057" i="22"/>
  <c r="P1057" i="22"/>
  <c r="A1058" i="22"/>
  <c r="B1058" i="22"/>
  <c r="C1058" i="22"/>
  <c r="D1058" i="22"/>
  <c r="E1058" i="22"/>
  <c r="F1058" i="22"/>
  <c r="G1058" i="22"/>
  <c r="H1058" i="22"/>
  <c r="I1058" i="22"/>
  <c r="J1058" i="22"/>
  <c r="K1058" i="22"/>
  <c r="L1058" i="22"/>
  <c r="M1058" i="22"/>
  <c r="N1058" i="22"/>
  <c r="O1058" i="22"/>
  <c r="P1058" i="22"/>
  <c r="A1059" i="22"/>
  <c r="B1059" i="22"/>
  <c r="C1059" i="22"/>
  <c r="D1059" i="22"/>
  <c r="E1059" i="22"/>
  <c r="F1059" i="22"/>
  <c r="G1059" i="22"/>
  <c r="H1059" i="22"/>
  <c r="I1059" i="22"/>
  <c r="J1059" i="22"/>
  <c r="K1059" i="22"/>
  <c r="L1059" i="22"/>
  <c r="M1059" i="22"/>
  <c r="N1059" i="22"/>
  <c r="O1059" i="22"/>
  <c r="P1059" i="22"/>
  <c r="A1060" i="22"/>
  <c r="B1060" i="22"/>
  <c r="C1060" i="22"/>
  <c r="D1060" i="22"/>
  <c r="E1060" i="22"/>
  <c r="F1060" i="22"/>
  <c r="G1060" i="22"/>
  <c r="H1060" i="22"/>
  <c r="I1060" i="22"/>
  <c r="J1060" i="22"/>
  <c r="K1060" i="22"/>
  <c r="L1060" i="22"/>
  <c r="M1060" i="22"/>
  <c r="N1060" i="22"/>
  <c r="O1060" i="22"/>
  <c r="P1060" i="22"/>
  <c r="A1061" i="22"/>
  <c r="B1061" i="22"/>
  <c r="C1061" i="22"/>
  <c r="D1061" i="22"/>
  <c r="E1061" i="22"/>
  <c r="F1061" i="22"/>
  <c r="G1061" i="22"/>
  <c r="H1061" i="22"/>
  <c r="I1061" i="22"/>
  <c r="J1061" i="22"/>
  <c r="K1061" i="22"/>
  <c r="L1061" i="22"/>
  <c r="M1061" i="22"/>
  <c r="N1061" i="22"/>
  <c r="O1061" i="22"/>
  <c r="P1061" i="22"/>
  <c r="A1062" i="22"/>
  <c r="B1062" i="22"/>
  <c r="C1062" i="22"/>
  <c r="D1062" i="22"/>
  <c r="E1062" i="22"/>
  <c r="F1062" i="22"/>
  <c r="G1062" i="22"/>
  <c r="H1062" i="22"/>
  <c r="I1062" i="22"/>
  <c r="J1062" i="22"/>
  <c r="K1062" i="22"/>
  <c r="L1062" i="22"/>
  <c r="M1062" i="22"/>
  <c r="N1062" i="22"/>
  <c r="O1062" i="22"/>
  <c r="P1062" i="22"/>
  <c r="A1063" i="22"/>
  <c r="B1063" i="22"/>
  <c r="C1063" i="22"/>
  <c r="D1063" i="22"/>
  <c r="E1063" i="22"/>
  <c r="F1063" i="22"/>
  <c r="G1063" i="22"/>
  <c r="H1063" i="22"/>
  <c r="I1063" i="22"/>
  <c r="J1063" i="22"/>
  <c r="K1063" i="22"/>
  <c r="L1063" i="22"/>
  <c r="M1063" i="22"/>
  <c r="N1063" i="22"/>
  <c r="O1063" i="22"/>
  <c r="P1063" i="22"/>
  <c r="A1064" i="22"/>
  <c r="B1064" i="22"/>
  <c r="C1064" i="22"/>
  <c r="D1064" i="22"/>
  <c r="E1064" i="22"/>
  <c r="F1064" i="22"/>
  <c r="G1064" i="22"/>
  <c r="H1064" i="22"/>
  <c r="I1064" i="22"/>
  <c r="J1064" i="22"/>
  <c r="K1064" i="22"/>
  <c r="L1064" i="22"/>
  <c r="M1064" i="22"/>
  <c r="N1064" i="22"/>
  <c r="O1064" i="22"/>
  <c r="P1064" i="22"/>
  <c r="A1065" i="22"/>
  <c r="B1065" i="22"/>
  <c r="C1065" i="22"/>
  <c r="D1065" i="22"/>
  <c r="E1065" i="22"/>
  <c r="F1065" i="22"/>
  <c r="G1065" i="22"/>
  <c r="H1065" i="22"/>
  <c r="I1065" i="22"/>
  <c r="J1065" i="22"/>
  <c r="K1065" i="22"/>
  <c r="L1065" i="22"/>
  <c r="M1065" i="22"/>
  <c r="N1065" i="22"/>
  <c r="O1065" i="22"/>
  <c r="P1065" i="22"/>
  <c r="A1066" i="22"/>
  <c r="B1066" i="22"/>
  <c r="C1066" i="22"/>
  <c r="D1066" i="22"/>
  <c r="E1066" i="22"/>
  <c r="F1066" i="22"/>
  <c r="G1066" i="22"/>
  <c r="H1066" i="22"/>
  <c r="I1066" i="22"/>
  <c r="J1066" i="22"/>
  <c r="K1066" i="22"/>
  <c r="L1066" i="22"/>
  <c r="M1066" i="22"/>
  <c r="N1066" i="22"/>
  <c r="O1066" i="22"/>
  <c r="P1066" i="22"/>
  <c r="A1067" i="22"/>
  <c r="B1067" i="22"/>
  <c r="C1067" i="22"/>
  <c r="D1067" i="22"/>
  <c r="E1067" i="22"/>
  <c r="F1067" i="22"/>
  <c r="G1067" i="22"/>
  <c r="H1067" i="22"/>
  <c r="I1067" i="22"/>
  <c r="J1067" i="22"/>
  <c r="K1067" i="22"/>
  <c r="L1067" i="22"/>
  <c r="M1067" i="22"/>
  <c r="N1067" i="22"/>
  <c r="O1067" i="22"/>
  <c r="P1067" i="22"/>
  <c r="A1068" i="22"/>
  <c r="B1068" i="22"/>
  <c r="C1068" i="22"/>
  <c r="D1068" i="22"/>
  <c r="E1068" i="22"/>
  <c r="F1068" i="22"/>
  <c r="G1068" i="22"/>
  <c r="H1068" i="22"/>
  <c r="I1068" i="22"/>
  <c r="J1068" i="22"/>
  <c r="K1068" i="22"/>
  <c r="L1068" i="22"/>
  <c r="M1068" i="22"/>
  <c r="N1068" i="22"/>
  <c r="O1068" i="22"/>
  <c r="P1068" i="22"/>
  <c r="A1069" i="22"/>
  <c r="B1069" i="22"/>
  <c r="C1069" i="22"/>
  <c r="D1069" i="22"/>
  <c r="E1069" i="22"/>
  <c r="F1069" i="22"/>
  <c r="G1069" i="22"/>
  <c r="H1069" i="22"/>
  <c r="I1069" i="22"/>
  <c r="J1069" i="22"/>
  <c r="K1069" i="22"/>
  <c r="L1069" i="22"/>
  <c r="M1069" i="22"/>
  <c r="N1069" i="22"/>
  <c r="O1069" i="22"/>
  <c r="P1069" i="22"/>
  <c r="A1070" i="22"/>
  <c r="B1070" i="22"/>
  <c r="C1070" i="22"/>
  <c r="D1070" i="22"/>
  <c r="E1070" i="22"/>
  <c r="F1070" i="22"/>
  <c r="G1070" i="22"/>
  <c r="H1070" i="22"/>
  <c r="I1070" i="22"/>
  <c r="J1070" i="22"/>
  <c r="K1070" i="22"/>
  <c r="L1070" i="22"/>
  <c r="M1070" i="22"/>
  <c r="N1070" i="22"/>
  <c r="O1070" i="22"/>
  <c r="P1070" i="22"/>
  <c r="A1071" i="22"/>
  <c r="B1071" i="22"/>
  <c r="C1071" i="22"/>
  <c r="D1071" i="22"/>
  <c r="E1071" i="22"/>
  <c r="F1071" i="22"/>
  <c r="G1071" i="22"/>
  <c r="H1071" i="22"/>
  <c r="I1071" i="22"/>
  <c r="J1071" i="22"/>
  <c r="K1071" i="22"/>
  <c r="L1071" i="22"/>
  <c r="M1071" i="22"/>
  <c r="N1071" i="22"/>
  <c r="O1071" i="22"/>
  <c r="P1071" i="22"/>
  <c r="A1072" i="22"/>
  <c r="B1072" i="22"/>
  <c r="C1072" i="22"/>
  <c r="D1072" i="22"/>
  <c r="E1072" i="22"/>
  <c r="F1072" i="22"/>
  <c r="G1072" i="22"/>
  <c r="H1072" i="22"/>
  <c r="I1072" i="22"/>
  <c r="J1072" i="22"/>
  <c r="K1072" i="22"/>
  <c r="L1072" i="22"/>
  <c r="M1072" i="22"/>
  <c r="N1072" i="22"/>
  <c r="O1072" i="22"/>
  <c r="P1072" i="22"/>
  <c r="A1073" i="22"/>
  <c r="B1073" i="22"/>
  <c r="C1073" i="22"/>
  <c r="D1073" i="22"/>
  <c r="E1073" i="22"/>
  <c r="F1073" i="22"/>
  <c r="G1073" i="22"/>
  <c r="H1073" i="22"/>
  <c r="I1073" i="22"/>
  <c r="J1073" i="22"/>
  <c r="K1073" i="22"/>
  <c r="L1073" i="22"/>
  <c r="M1073" i="22"/>
  <c r="N1073" i="22"/>
  <c r="O1073" i="22"/>
  <c r="P1073" i="22"/>
  <c r="A1074" i="22"/>
  <c r="B1074" i="22"/>
  <c r="C1074" i="22"/>
  <c r="D1074" i="22"/>
  <c r="E1074" i="22"/>
  <c r="F1074" i="22"/>
  <c r="G1074" i="22"/>
  <c r="H1074" i="22"/>
  <c r="I1074" i="22"/>
  <c r="J1074" i="22"/>
  <c r="K1074" i="22"/>
  <c r="L1074" i="22"/>
  <c r="M1074" i="22"/>
  <c r="N1074" i="22"/>
  <c r="O1074" i="22"/>
  <c r="P1074" i="22"/>
  <c r="A1075" i="22"/>
  <c r="B1075" i="22"/>
  <c r="C1075" i="22"/>
  <c r="D1075" i="22"/>
  <c r="E1075" i="22"/>
  <c r="F1075" i="22"/>
  <c r="G1075" i="22"/>
  <c r="H1075" i="22"/>
  <c r="I1075" i="22"/>
  <c r="J1075" i="22"/>
  <c r="K1075" i="22"/>
  <c r="L1075" i="22"/>
  <c r="M1075" i="22"/>
  <c r="N1075" i="22"/>
  <c r="O1075" i="22"/>
  <c r="P1075" i="22"/>
  <c r="A1076" i="22"/>
  <c r="B1076" i="22"/>
  <c r="C1076" i="22"/>
  <c r="D1076" i="22"/>
  <c r="E1076" i="22"/>
  <c r="F1076" i="22"/>
  <c r="G1076" i="22"/>
  <c r="H1076" i="22"/>
  <c r="I1076" i="22"/>
  <c r="J1076" i="22"/>
  <c r="K1076" i="22"/>
  <c r="L1076" i="22"/>
  <c r="M1076" i="22"/>
  <c r="N1076" i="22"/>
  <c r="O1076" i="22"/>
  <c r="P1076" i="22"/>
  <c r="A1077" i="22"/>
  <c r="B1077" i="22"/>
  <c r="C1077" i="22"/>
  <c r="D1077" i="22"/>
  <c r="E1077" i="22"/>
  <c r="F1077" i="22"/>
  <c r="G1077" i="22"/>
  <c r="H1077" i="22"/>
  <c r="I1077" i="22"/>
  <c r="J1077" i="22"/>
  <c r="K1077" i="22"/>
  <c r="L1077" i="22"/>
  <c r="M1077" i="22"/>
  <c r="N1077" i="22"/>
  <c r="O1077" i="22"/>
  <c r="P1077" i="22"/>
  <c r="A1078" i="22"/>
  <c r="B1078" i="22"/>
  <c r="C1078" i="22"/>
  <c r="D1078" i="22"/>
  <c r="E1078" i="22"/>
  <c r="F1078" i="22"/>
  <c r="G1078" i="22"/>
  <c r="H1078" i="22"/>
  <c r="I1078" i="22"/>
  <c r="J1078" i="22"/>
  <c r="K1078" i="22"/>
  <c r="L1078" i="22"/>
  <c r="M1078" i="22"/>
  <c r="N1078" i="22"/>
  <c r="O1078" i="22"/>
  <c r="P1078" i="22"/>
  <c r="A1079" i="22"/>
  <c r="B1079" i="22"/>
  <c r="C1079" i="22"/>
  <c r="D1079" i="22"/>
  <c r="E1079" i="22"/>
  <c r="F1079" i="22"/>
  <c r="G1079" i="22"/>
  <c r="H1079" i="22"/>
  <c r="I1079" i="22"/>
  <c r="J1079" i="22"/>
  <c r="K1079" i="22"/>
  <c r="L1079" i="22"/>
  <c r="M1079" i="22"/>
  <c r="N1079" i="22"/>
  <c r="O1079" i="22"/>
  <c r="P1079" i="22"/>
  <c r="A1080" i="22"/>
  <c r="B1080" i="22"/>
  <c r="C1080" i="22"/>
  <c r="D1080" i="22"/>
  <c r="E1080" i="22"/>
  <c r="F1080" i="22"/>
  <c r="G1080" i="22"/>
  <c r="H1080" i="22"/>
  <c r="I1080" i="22"/>
  <c r="J1080" i="22"/>
  <c r="K1080" i="22"/>
  <c r="L1080" i="22"/>
  <c r="M1080" i="22"/>
  <c r="N1080" i="22"/>
  <c r="O1080" i="22"/>
  <c r="P1080" i="22"/>
  <c r="A1081" i="22"/>
  <c r="B1081" i="22"/>
  <c r="C1081" i="22"/>
  <c r="D1081" i="22"/>
  <c r="E1081" i="22"/>
  <c r="F1081" i="22"/>
  <c r="G1081" i="22"/>
  <c r="H1081" i="22"/>
  <c r="I1081" i="22"/>
  <c r="J1081" i="22"/>
  <c r="K1081" i="22"/>
  <c r="L1081" i="22"/>
  <c r="M1081" i="22"/>
  <c r="N1081" i="22"/>
  <c r="O1081" i="22"/>
  <c r="P1081" i="22"/>
  <c r="A1082" i="22"/>
  <c r="B1082" i="22"/>
  <c r="C1082" i="22"/>
  <c r="D1082" i="22"/>
  <c r="E1082" i="22"/>
  <c r="F1082" i="22"/>
  <c r="G1082" i="22"/>
  <c r="H1082" i="22"/>
  <c r="I1082" i="22"/>
  <c r="J1082" i="22"/>
  <c r="K1082" i="22"/>
  <c r="L1082" i="22"/>
  <c r="M1082" i="22"/>
  <c r="N1082" i="22"/>
  <c r="O1082" i="22"/>
  <c r="P1082" i="22"/>
  <c r="A1083" i="22"/>
  <c r="B1083" i="22"/>
  <c r="C1083" i="22"/>
  <c r="D1083" i="22"/>
  <c r="E1083" i="22"/>
  <c r="F1083" i="22"/>
  <c r="G1083" i="22"/>
  <c r="H1083" i="22"/>
  <c r="I1083" i="22"/>
  <c r="J1083" i="22"/>
  <c r="K1083" i="22"/>
  <c r="L1083" i="22"/>
  <c r="M1083" i="22"/>
  <c r="N1083" i="22"/>
  <c r="O1083" i="22"/>
  <c r="P1083" i="22"/>
  <c r="A1084" i="22"/>
  <c r="B1084" i="22"/>
  <c r="C1084" i="22"/>
  <c r="D1084" i="22"/>
  <c r="E1084" i="22"/>
  <c r="F1084" i="22"/>
  <c r="G1084" i="22"/>
  <c r="H1084" i="22"/>
  <c r="I1084" i="22"/>
  <c r="J1084" i="22"/>
  <c r="K1084" i="22"/>
  <c r="L1084" i="22"/>
  <c r="M1084" i="22"/>
  <c r="N1084" i="22"/>
  <c r="O1084" i="22"/>
  <c r="P1084" i="22"/>
  <c r="A1085" i="22"/>
  <c r="B1085" i="22"/>
  <c r="C1085" i="22"/>
  <c r="D1085" i="22"/>
  <c r="E1085" i="22"/>
  <c r="F1085" i="22"/>
  <c r="G1085" i="22"/>
  <c r="H1085" i="22"/>
  <c r="I1085" i="22"/>
  <c r="J1085" i="22"/>
  <c r="K1085" i="22"/>
  <c r="L1085" i="22"/>
  <c r="M1085" i="22"/>
  <c r="N1085" i="22"/>
  <c r="O1085" i="22"/>
  <c r="P1085" i="22"/>
  <c r="A1086" i="22"/>
  <c r="B1086" i="22"/>
  <c r="C1086" i="22"/>
  <c r="D1086" i="22"/>
  <c r="E1086" i="22"/>
  <c r="F1086" i="22"/>
  <c r="G1086" i="22"/>
  <c r="H1086" i="22"/>
  <c r="I1086" i="22"/>
  <c r="J1086" i="22"/>
  <c r="K1086" i="22"/>
  <c r="L1086" i="22"/>
  <c r="M1086" i="22"/>
  <c r="N1086" i="22"/>
  <c r="O1086" i="22"/>
  <c r="P1086" i="22"/>
  <c r="A1087" i="22"/>
  <c r="B1087" i="22"/>
  <c r="C1087" i="22"/>
  <c r="D1087" i="22"/>
  <c r="E1087" i="22"/>
  <c r="F1087" i="22"/>
  <c r="G1087" i="22"/>
  <c r="H1087" i="22"/>
  <c r="I1087" i="22"/>
  <c r="J1087" i="22"/>
  <c r="K1087" i="22"/>
  <c r="L1087" i="22"/>
  <c r="M1087" i="22"/>
  <c r="N1087" i="22"/>
  <c r="O1087" i="22"/>
  <c r="P1087" i="22"/>
  <c r="A1088" i="22"/>
  <c r="B1088" i="22"/>
  <c r="C1088" i="22"/>
  <c r="D1088" i="22"/>
  <c r="E1088" i="22"/>
  <c r="F1088" i="22"/>
  <c r="G1088" i="22"/>
  <c r="H1088" i="22"/>
  <c r="I1088" i="22"/>
  <c r="J1088" i="22"/>
  <c r="K1088" i="22"/>
  <c r="L1088" i="22"/>
  <c r="M1088" i="22"/>
  <c r="N1088" i="22"/>
  <c r="O1088" i="22"/>
  <c r="P1088" i="22"/>
  <c r="A1089" i="22"/>
  <c r="B1089" i="22"/>
  <c r="C1089" i="22"/>
  <c r="D1089" i="22"/>
  <c r="E1089" i="22"/>
  <c r="F1089" i="22"/>
  <c r="G1089" i="22"/>
  <c r="H1089" i="22"/>
  <c r="I1089" i="22"/>
  <c r="J1089" i="22"/>
  <c r="K1089" i="22"/>
  <c r="L1089" i="22"/>
  <c r="M1089" i="22"/>
  <c r="N1089" i="22"/>
  <c r="O1089" i="22"/>
  <c r="P1089" i="22"/>
  <c r="A1090" i="22"/>
  <c r="B1090" i="22"/>
  <c r="C1090" i="22"/>
  <c r="D1090" i="22"/>
  <c r="E1090" i="22"/>
  <c r="F1090" i="22"/>
  <c r="G1090" i="22"/>
  <c r="H1090" i="22"/>
  <c r="I1090" i="22"/>
  <c r="J1090" i="22"/>
  <c r="K1090" i="22"/>
  <c r="L1090" i="22"/>
  <c r="M1090" i="22"/>
  <c r="N1090" i="22"/>
  <c r="O1090" i="22"/>
  <c r="P1090" i="22"/>
  <c r="A1091" i="22"/>
  <c r="B1091" i="22"/>
  <c r="C1091" i="22"/>
  <c r="D1091" i="22"/>
  <c r="E1091" i="22"/>
  <c r="F1091" i="22"/>
  <c r="G1091" i="22"/>
  <c r="H1091" i="22"/>
  <c r="I1091" i="22"/>
  <c r="J1091" i="22"/>
  <c r="K1091" i="22"/>
  <c r="L1091" i="22"/>
  <c r="M1091" i="22"/>
  <c r="N1091" i="22"/>
  <c r="O1091" i="22"/>
  <c r="P1091" i="22"/>
  <c r="A1092" i="22"/>
  <c r="B1092" i="22"/>
  <c r="C1092" i="22"/>
  <c r="D1092" i="22"/>
  <c r="E1092" i="22"/>
  <c r="F1092" i="22"/>
  <c r="G1092" i="22"/>
  <c r="H1092" i="22"/>
  <c r="I1092" i="22"/>
  <c r="J1092" i="22"/>
  <c r="K1092" i="22"/>
  <c r="L1092" i="22"/>
  <c r="M1092" i="22"/>
  <c r="N1092" i="22"/>
  <c r="O1092" i="22"/>
  <c r="P1092" i="22"/>
  <c r="A1093" i="22"/>
  <c r="B1093" i="22"/>
  <c r="C1093" i="22"/>
  <c r="D1093" i="22"/>
  <c r="E1093" i="22"/>
  <c r="F1093" i="22"/>
  <c r="G1093" i="22"/>
  <c r="H1093" i="22"/>
  <c r="I1093" i="22"/>
  <c r="J1093" i="22"/>
  <c r="K1093" i="22"/>
  <c r="L1093" i="22"/>
  <c r="M1093" i="22"/>
  <c r="N1093" i="22"/>
  <c r="O1093" i="22"/>
  <c r="P1093" i="22"/>
  <c r="A1094" i="22"/>
  <c r="B1094" i="22"/>
  <c r="C1094" i="22"/>
  <c r="D1094" i="22"/>
  <c r="E1094" i="22"/>
  <c r="F1094" i="22"/>
  <c r="G1094" i="22"/>
  <c r="H1094" i="22"/>
  <c r="I1094" i="22"/>
  <c r="J1094" i="22"/>
  <c r="K1094" i="22"/>
  <c r="L1094" i="22"/>
  <c r="M1094" i="22"/>
  <c r="N1094" i="22"/>
  <c r="O1094" i="22"/>
  <c r="P1094" i="22"/>
  <c r="A1095" i="22"/>
  <c r="B1095" i="22"/>
  <c r="C1095" i="22"/>
  <c r="D1095" i="22"/>
  <c r="E1095" i="22"/>
  <c r="F1095" i="22"/>
  <c r="G1095" i="22"/>
  <c r="H1095" i="22"/>
  <c r="I1095" i="22"/>
  <c r="J1095" i="22"/>
  <c r="K1095" i="22"/>
  <c r="L1095" i="22"/>
  <c r="M1095" i="22"/>
  <c r="N1095" i="22"/>
  <c r="O1095" i="22"/>
  <c r="P1095" i="22"/>
  <c r="A1096" i="22"/>
  <c r="B1096" i="22"/>
  <c r="C1096" i="22"/>
  <c r="D1096" i="22"/>
  <c r="E1096" i="22"/>
  <c r="F1096" i="22"/>
  <c r="G1096" i="22"/>
  <c r="H1096" i="22"/>
  <c r="I1096" i="22"/>
  <c r="J1096" i="22"/>
  <c r="K1096" i="22"/>
  <c r="L1096" i="22"/>
  <c r="M1096" i="22"/>
  <c r="N1096" i="22"/>
  <c r="O1096" i="22"/>
  <c r="P1096" i="22"/>
  <c r="A1097" i="22"/>
  <c r="B1097" i="22"/>
  <c r="C1097" i="22"/>
  <c r="D1097" i="22"/>
  <c r="E1097" i="22"/>
  <c r="F1097" i="22"/>
  <c r="G1097" i="22"/>
  <c r="H1097" i="22"/>
  <c r="I1097" i="22"/>
  <c r="J1097" i="22"/>
  <c r="K1097" i="22"/>
  <c r="L1097" i="22"/>
  <c r="M1097" i="22"/>
  <c r="N1097" i="22"/>
  <c r="O1097" i="22"/>
  <c r="P1097" i="22"/>
  <c r="A1098" i="22"/>
  <c r="B1098" i="22"/>
  <c r="C1098" i="22"/>
  <c r="D1098" i="22"/>
  <c r="E1098" i="22"/>
  <c r="F1098" i="22"/>
  <c r="G1098" i="22"/>
  <c r="H1098" i="22"/>
  <c r="I1098" i="22"/>
  <c r="J1098" i="22"/>
  <c r="K1098" i="22"/>
  <c r="L1098" i="22"/>
  <c r="M1098" i="22"/>
  <c r="N1098" i="22"/>
  <c r="O1098" i="22"/>
  <c r="P1098" i="22"/>
  <c r="A1099" i="22"/>
  <c r="B1099" i="22"/>
  <c r="C1099" i="22"/>
  <c r="D1099" i="22"/>
  <c r="E1099" i="22"/>
  <c r="F1099" i="22"/>
  <c r="G1099" i="22"/>
  <c r="H1099" i="22"/>
  <c r="I1099" i="22"/>
  <c r="J1099" i="22"/>
  <c r="K1099" i="22"/>
  <c r="L1099" i="22"/>
  <c r="M1099" i="22"/>
  <c r="N1099" i="22"/>
  <c r="O1099" i="22"/>
  <c r="P1099" i="22"/>
  <c r="A1100" i="22"/>
  <c r="B1100" i="22"/>
  <c r="C1100" i="22"/>
  <c r="D1100" i="22"/>
  <c r="E1100" i="22"/>
  <c r="F1100" i="22"/>
  <c r="G1100" i="22"/>
  <c r="H1100" i="22"/>
  <c r="I1100" i="22"/>
  <c r="J1100" i="22"/>
  <c r="K1100" i="22"/>
  <c r="L1100" i="22"/>
  <c r="M1100" i="22"/>
  <c r="N1100" i="22"/>
  <c r="O1100" i="22"/>
  <c r="P1100" i="22"/>
  <c r="A1101" i="22"/>
  <c r="B1101" i="22"/>
  <c r="C1101" i="22"/>
  <c r="D1101" i="22"/>
  <c r="E1101" i="22"/>
  <c r="F1101" i="22"/>
  <c r="G1101" i="22"/>
  <c r="H1101" i="22"/>
  <c r="I1101" i="22"/>
  <c r="J1101" i="22"/>
  <c r="K1101" i="22"/>
  <c r="L1101" i="22"/>
  <c r="M1101" i="22"/>
  <c r="N1101" i="22"/>
  <c r="O1101" i="22"/>
  <c r="P1101" i="22"/>
  <c r="A1102" i="22"/>
  <c r="B1102" i="22"/>
  <c r="C1102" i="22"/>
  <c r="D1102" i="22"/>
  <c r="E1102" i="22"/>
  <c r="F1102" i="22"/>
  <c r="G1102" i="22"/>
  <c r="H1102" i="22"/>
  <c r="I1102" i="22"/>
  <c r="J1102" i="22"/>
  <c r="K1102" i="22"/>
  <c r="L1102" i="22"/>
  <c r="M1102" i="22"/>
  <c r="N1102" i="22"/>
  <c r="O1102" i="22"/>
  <c r="P1102" i="22"/>
  <c r="A1103" i="22"/>
  <c r="B1103" i="22"/>
  <c r="C1103" i="22"/>
  <c r="D1103" i="22"/>
  <c r="E1103" i="22"/>
  <c r="F1103" i="22"/>
  <c r="G1103" i="22"/>
  <c r="H1103" i="22"/>
  <c r="I1103" i="22"/>
  <c r="J1103" i="22"/>
  <c r="K1103" i="22"/>
  <c r="L1103" i="22"/>
  <c r="M1103" i="22"/>
  <c r="N1103" i="22"/>
  <c r="O1103" i="22"/>
  <c r="P1103" i="22"/>
  <c r="A1104" i="22"/>
  <c r="B1104" i="22"/>
  <c r="C1104" i="22"/>
  <c r="D1104" i="22"/>
  <c r="E1104" i="22"/>
  <c r="F1104" i="22"/>
  <c r="G1104" i="22"/>
  <c r="H1104" i="22"/>
  <c r="I1104" i="22"/>
  <c r="J1104" i="22"/>
  <c r="K1104" i="22"/>
  <c r="L1104" i="22"/>
  <c r="M1104" i="22"/>
  <c r="N1104" i="22"/>
  <c r="O1104" i="22"/>
  <c r="P1104" i="22"/>
  <c r="A1105" i="22"/>
  <c r="B1105" i="22"/>
  <c r="C1105" i="22"/>
  <c r="D1105" i="22"/>
  <c r="E1105" i="22"/>
  <c r="F1105" i="22"/>
  <c r="G1105" i="22"/>
  <c r="H1105" i="22"/>
  <c r="I1105" i="22"/>
  <c r="J1105" i="22"/>
  <c r="K1105" i="22"/>
  <c r="L1105" i="22"/>
  <c r="M1105" i="22"/>
  <c r="N1105" i="22"/>
  <c r="O1105" i="22"/>
  <c r="P1105" i="22"/>
  <c r="A1106" i="22"/>
  <c r="B1106" i="22"/>
  <c r="C1106" i="22"/>
  <c r="D1106" i="22"/>
  <c r="E1106" i="22"/>
  <c r="F1106" i="22"/>
  <c r="G1106" i="22"/>
  <c r="H1106" i="22"/>
  <c r="I1106" i="22"/>
  <c r="J1106" i="22"/>
  <c r="K1106" i="22"/>
  <c r="L1106" i="22"/>
  <c r="M1106" i="22"/>
  <c r="N1106" i="22"/>
  <c r="O1106" i="22"/>
  <c r="P1106" i="22"/>
  <c r="A1107" i="22"/>
  <c r="B1107" i="22"/>
  <c r="C1107" i="22"/>
  <c r="D1107" i="22"/>
  <c r="E1107" i="22"/>
  <c r="F1107" i="22"/>
  <c r="G1107" i="22"/>
  <c r="H1107" i="22"/>
  <c r="I1107" i="22"/>
  <c r="J1107" i="22"/>
  <c r="K1107" i="22"/>
  <c r="L1107" i="22"/>
  <c r="M1107" i="22"/>
  <c r="N1107" i="22"/>
  <c r="O1107" i="22"/>
  <c r="P1107" i="22"/>
  <c r="A1108" i="22"/>
  <c r="B1108" i="22"/>
  <c r="C1108" i="22"/>
  <c r="D1108" i="22"/>
  <c r="E1108" i="22"/>
  <c r="F1108" i="22"/>
  <c r="G1108" i="22"/>
  <c r="H1108" i="22"/>
  <c r="I1108" i="22"/>
  <c r="J1108" i="22"/>
  <c r="K1108" i="22"/>
  <c r="L1108" i="22"/>
  <c r="M1108" i="22"/>
  <c r="N1108" i="22"/>
  <c r="O1108" i="22"/>
  <c r="P1108" i="22"/>
  <c r="A1109" i="22"/>
  <c r="B1109" i="22"/>
  <c r="C1109" i="22"/>
  <c r="D1109" i="22"/>
  <c r="E1109" i="22"/>
  <c r="F1109" i="22"/>
  <c r="G1109" i="22"/>
  <c r="H1109" i="22"/>
  <c r="I1109" i="22"/>
  <c r="J1109" i="22"/>
  <c r="K1109" i="22"/>
  <c r="L1109" i="22"/>
  <c r="M1109" i="22"/>
  <c r="N1109" i="22"/>
  <c r="O1109" i="22"/>
  <c r="P1109" i="22"/>
  <c r="A1110" i="22"/>
  <c r="B1110" i="22"/>
  <c r="C1110" i="22"/>
  <c r="D1110" i="22"/>
  <c r="E1110" i="22"/>
  <c r="F1110" i="22"/>
  <c r="G1110" i="22"/>
  <c r="H1110" i="22"/>
  <c r="I1110" i="22"/>
  <c r="J1110" i="22"/>
  <c r="K1110" i="22"/>
  <c r="L1110" i="22"/>
  <c r="M1110" i="22"/>
  <c r="N1110" i="22"/>
  <c r="O1110" i="22"/>
  <c r="P1110" i="22"/>
  <c r="A1111" i="22"/>
  <c r="B1111" i="22"/>
  <c r="C1111" i="22"/>
  <c r="D1111" i="22"/>
  <c r="E1111" i="22"/>
  <c r="F1111" i="22"/>
  <c r="G1111" i="22"/>
  <c r="H1111" i="22"/>
  <c r="I1111" i="22"/>
  <c r="J1111" i="22"/>
  <c r="K1111" i="22"/>
  <c r="L1111" i="22"/>
  <c r="M1111" i="22"/>
  <c r="N1111" i="22"/>
  <c r="O1111" i="22"/>
  <c r="P1111" i="22"/>
  <c r="A1112" i="22"/>
  <c r="B1112" i="22"/>
  <c r="C1112" i="22"/>
  <c r="D1112" i="22"/>
  <c r="E1112" i="22"/>
  <c r="F1112" i="22"/>
  <c r="G1112" i="22"/>
  <c r="H1112" i="22"/>
  <c r="I1112" i="22"/>
  <c r="J1112" i="22"/>
  <c r="K1112" i="22"/>
  <c r="L1112" i="22"/>
  <c r="M1112" i="22"/>
  <c r="N1112" i="22"/>
  <c r="O1112" i="22"/>
  <c r="P1112" i="22"/>
  <c r="A1113" i="22"/>
  <c r="B1113" i="22"/>
  <c r="C1113" i="22"/>
  <c r="D1113" i="22"/>
  <c r="E1113" i="22"/>
  <c r="F1113" i="22"/>
  <c r="G1113" i="22"/>
  <c r="H1113" i="22"/>
  <c r="I1113" i="22"/>
  <c r="J1113" i="22"/>
  <c r="K1113" i="22"/>
  <c r="L1113" i="22"/>
  <c r="M1113" i="22"/>
  <c r="N1113" i="22"/>
  <c r="O1113" i="22"/>
  <c r="P1113" i="22"/>
  <c r="A1114" i="22"/>
  <c r="B1114" i="22"/>
  <c r="C1114" i="22"/>
  <c r="D1114" i="22"/>
  <c r="E1114" i="22"/>
  <c r="F1114" i="22"/>
  <c r="G1114" i="22"/>
  <c r="H1114" i="22"/>
  <c r="I1114" i="22"/>
  <c r="J1114" i="22"/>
  <c r="K1114" i="22"/>
  <c r="L1114" i="22"/>
  <c r="M1114" i="22"/>
  <c r="N1114" i="22"/>
  <c r="O1114" i="22"/>
  <c r="P1114" i="22"/>
  <c r="A1115" i="22"/>
  <c r="B1115" i="22"/>
  <c r="C1115" i="22"/>
  <c r="D1115" i="22"/>
  <c r="E1115" i="22"/>
  <c r="F1115" i="22"/>
  <c r="G1115" i="22"/>
  <c r="H1115" i="22"/>
  <c r="I1115" i="22"/>
  <c r="J1115" i="22"/>
  <c r="K1115" i="22"/>
  <c r="L1115" i="22"/>
  <c r="M1115" i="22"/>
  <c r="N1115" i="22"/>
  <c r="O1115" i="22"/>
  <c r="P1115" i="22"/>
  <c r="A1116" i="22"/>
  <c r="B1116" i="22"/>
  <c r="C1116" i="22"/>
  <c r="D1116" i="22"/>
  <c r="E1116" i="22"/>
  <c r="F1116" i="22"/>
  <c r="G1116" i="22"/>
  <c r="H1116" i="22"/>
  <c r="I1116" i="22"/>
  <c r="J1116" i="22"/>
  <c r="K1116" i="22"/>
  <c r="L1116" i="22"/>
  <c r="M1116" i="22"/>
  <c r="N1116" i="22"/>
  <c r="O1116" i="22"/>
  <c r="P1116" i="22"/>
  <c r="A1117" i="22"/>
  <c r="B1117" i="22"/>
  <c r="C1117" i="22"/>
  <c r="D1117" i="22"/>
  <c r="E1117" i="22"/>
  <c r="F1117" i="22"/>
  <c r="G1117" i="22"/>
  <c r="H1117" i="22"/>
  <c r="I1117" i="22"/>
  <c r="J1117" i="22"/>
  <c r="K1117" i="22"/>
  <c r="L1117" i="22"/>
  <c r="M1117" i="22"/>
  <c r="N1117" i="22"/>
  <c r="O1117" i="22"/>
  <c r="P1117" i="22"/>
  <c r="A1118" i="22"/>
  <c r="B1118" i="22"/>
  <c r="C1118" i="22"/>
  <c r="D1118" i="22"/>
  <c r="E1118" i="22"/>
  <c r="F1118" i="22"/>
  <c r="G1118" i="22"/>
  <c r="H1118" i="22"/>
  <c r="I1118" i="22"/>
  <c r="J1118" i="22"/>
  <c r="K1118" i="22"/>
  <c r="L1118" i="22"/>
  <c r="M1118" i="22"/>
  <c r="N1118" i="22"/>
  <c r="O1118" i="22"/>
  <c r="P1118" i="22"/>
  <c r="A1119" i="22"/>
  <c r="B1119" i="22"/>
  <c r="C1119" i="22"/>
  <c r="D1119" i="22"/>
  <c r="E1119" i="22"/>
  <c r="F1119" i="22"/>
  <c r="G1119" i="22"/>
  <c r="H1119" i="22"/>
  <c r="I1119" i="22"/>
  <c r="J1119" i="22"/>
  <c r="K1119" i="22"/>
  <c r="L1119" i="22"/>
  <c r="M1119" i="22"/>
  <c r="N1119" i="22"/>
  <c r="O1119" i="22"/>
  <c r="P1119" i="22"/>
  <c r="A1120" i="22"/>
  <c r="B1120" i="22"/>
  <c r="C1120" i="22"/>
  <c r="D1120" i="22"/>
  <c r="E1120" i="22"/>
  <c r="F1120" i="22"/>
  <c r="G1120" i="22"/>
  <c r="H1120" i="22"/>
  <c r="I1120" i="22"/>
  <c r="J1120" i="22"/>
  <c r="K1120" i="22"/>
  <c r="L1120" i="22"/>
  <c r="M1120" i="22"/>
  <c r="N1120" i="22"/>
  <c r="O1120" i="22"/>
  <c r="P1120" i="22"/>
  <c r="A1121" i="22"/>
  <c r="B1121" i="22"/>
  <c r="C1121" i="22"/>
  <c r="D1121" i="22"/>
  <c r="E1121" i="22"/>
  <c r="F1121" i="22"/>
  <c r="G1121" i="22"/>
  <c r="H1121" i="22"/>
  <c r="I1121" i="22"/>
  <c r="J1121" i="22"/>
  <c r="K1121" i="22"/>
  <c r="L1121" i="22"/>
  <c r="M1121" i="22"/>
  <c r="N1121" i="22"/>
  <c r="O1121" i="22"/>
  <c r="P1121" i="22"/>
  <c r="A1122" i="22"/>
  <c r="B1122" i="22"/>
  <c r="C1122" i="22"/>
  <c r="D1122" i="22"/>
  <c r="E1122" i="22"/>
  <c r="F1122" i="22"/>
  <c r="G1122" i="22"/>
  <c r="H1122" i="22"/>
  <c r="I1122" i="22"/>
  <c r="J1122" i="22"/>
  <c r="K1122" i="22"/>
  <c r="L1122" i="22"/>
  <c r="M1122" i="22"/>
  <c r="N1122" i="22"/>
  <c r="O1122" i="22"/>
  <c r="P1122" i="22"/>
  <c r="A1123" i="22"/>
  <c r="B1123" i="22"/>
  <c r="C1123" i="22"/>
  <c r="D1123" i="22"/>
  <c r="E1123" i="22"/>
  <c r="F1123" i="22"/>
  <c r="G1123" i="22"/>
  <c r="H1123" i="22"/>
  <c r="I1123" i="22"/>
  <c r="J1123" i="22"/>
  <c r="K1123" i="22"/>
  <c r="L1123" i="22"/>
  <c r="M1123" i="22"/>
  <c r="N1123" i="22"/>
  <c r="O1123" i="22"/>
  <c r="P1123" i="22"/>
  <c r="A1124" i="22"/>
  <c r="B1124" i="22"/>
  <c r="C1124" i="22"/>
  <c r="D1124" i="22"/>
  <c r="E1124" i="22"/>
  <c r="F1124" i="22"/>
  <c r="G1124" i="22"/>
  <c r="H1124" i="22"/>
  <c r="I1124" i="22"/>
  <c r="J1124" i="22"/>
  <c r="K1124" i="22"/>
  <c r="L1124" i="22"/>
  <c r="M1124" i="22"/>
  <c r="N1124" i="22"/>
  <c r="O1124" i="22"/>
  <c r="P1124" i="22"/>
  <c r="A1125" i="22"/>
  <c r="B1125" i="22"/>
  <c r="C1125" i="22"/>
  <c r="D1125" i="22"/>
  <c r="E1125" i="22"/>
  <c r="F1125" i="22"/>
  <c r="G1125" i="22"/>
  <c r="H1125" i="22"/>
  <c r="I1125" i="22"/>
  <c r="J1125" i="22"/>
  <c r="K1125" i="22"/>
  <c r="L1125" i="22"/>
  <c r="M1125" i="22"/>
  <c r="N1125" i="22"/>
  <c r="O1125" i="22"/>
  <c r="P1125" i="22"/>
  <c r="A1126" i="22"/>
  <c r="B1126" i="22"/>
  <c r="C1126" i="22"/>
  <c r="D1126" i="22"/>
  <c r="E1126" i="22"/>
  <c r="F1126" i="22"/>
  <c r="G1126" i="22"/>
  <c r="H1126" i="22"/>
  <c r="I1126" i="22"/>
  <c r="J1126" i="22"/>
  <c r="K1126" i="22"/>
  <c r="L1126" i="22"/>
  <c r="M1126" i="22"/>
  <c r="N1126" i="22"/>
  <c r="O1126" i="22"/>
  <c r="P1126" i="22"/>
  <c r="A1127" i="22"/>
  <c r="B1127" i="22"/>
  <c r="C1127" i="22"/>
  <c r="D1127" i="22"/>
  <c r="E1127" i="22"/>
  <c r="F1127" i="22"/>
  <c r="G1127" i="22"/>
  <c r="H1127" i="22"/>
  <c r="I1127" i="22"/>
  <c r="J1127" i="22"/>
  <c r="K1127" i="22"/>
  <c r="L1127" i="22"/>
  <c r="M1127" i="22"/>
  <c r="N1127" i="22"/>
  <c r="O1127" i="22"/>
  <c r="P1127" i="22"/>
  <c r="A1128" i="22"/>
  <c r="B1128" i="22"/>
  <c r="C1128" i="22"/>
  <c r="D1128" i="22"/>
  <c r="E1128" i="22"/>
  <c r="F1128" i="22"/>
  <c r="G1128" i="22"/>
  <c r="H1128" i="22"/>
  <c r="I1128" i="22"/>
  <c r="J1128" i="22"/>
  <c r="K1128" i="22"/>
  <c r="L1128" i="22"/>
  <c r="M1128" i="22"/>
  <c r="N1128" i="22"/>
  <c r="O1128" i="22"/>
  <c r="P1128" i="22"/>
  <c r="A1129" i="22"/>
  <c r="B1129" i="22"/>
  <c r="C1129" i="22"/>
  <c r="D1129" i="22"/>
  <c r="E1129" i="22"/>
  <c r="F1129" i="22"/>
  <c r="G1129" i="22"/>
  <c r="H1129" i="22"/>
  <c r="I1129" i="22"/>
  <c r="J1129" i="22"/>
  <c r="K1129" i="22"/>
  <c r="L1129" i="22"/>
  <c r="M1129" i="22"/>
  <c r="N1129" i="22"/>
  <c r="O1129" i="22"/>
  <c r="P1129" i="22"/>
  <c r="A1130" i="22"/>
  <c r="B1130" i="22"/>
  <c r="C1130" i="22"/>
  <c r="D1130" i="22"/>
  <c r="E1130" i="22"/>
  <c r="F1130" i="22"/>
  <c r="G1130" i="22"/>
  <c r="H1130" i="22"/>
  <c r="I1130" i="22"/>
  <c r="J1130" i="22"/>
  <c r="K1130" i="22"/>
  <c r="L1130" i="22"/>
  <c r="M1130" i="22"/>
  <c r="N1130" i="22"/>
  <c r="O1130" i="22"/>
  <c r="P1130" i="22"/>
  <c r="A1131" i="22"/>
  <c r="B1131" i="22"/>
  <c r="C1131" i="22"/>
  <c r="D1131" i="22"/>
  <c r="E1131" i="22"/>
  <c r="F1131" i="22"/>
  <c r="G1131" i="22"/>
  <c r="H1131" i="22"/>
  <c r="I1131" i="22"/>
  <c r="J1131" i="22"/>
  <c r="K1131" i="22"/>
  <c r="L1131" i="22"/>
  <c r="M1131" i="22"/>
  <c r="N1131" i="22"/>
  <c r="O1131" i="22"/>
  <c r="P1131" i="22"/>
  <c r="A1132" i="22"/>
  <c r="B1132" i="22"/>
  <c r="C1132" i="22"/>
  <c r="D1132" i="22"/>
  <c r="E1132" i="22"/>
  <c r="F1132" i="22"/>
  <c r="G1132" i="22"/>
  <c r="H1132" i="22"/>
  <c r="I1132" i="22"/>
  <c r="J1132" i="22"/>
  <c r="K1132" i="22"/>
  <c r="L1132" i="22"/>
  <c r="M1132" i="22"/>
  <c r="N1132" i="22"/>
  <c r="O1132" i="22"/>
  <c r="P1132" i="22"/>
  <c r="A1133" i="22"/>
  <c r="B1133" i="22"/>
  <c r="C1133" i="22"/>
  <c r="D1133" i="22"/>
  <c r="E1133" i="22"/>
  <c r="F1133" i="22"/>
  <c r="G1133" i="22"/>
  <c r="H1133" i="22"/>
  <c r="I1133" i="22"/>
  <c r="J1133" i="22"/>
  <c r="K1133" i="22"/>
  <c r="L1133" i="22"/>
  <c r="M1133" i="22"/>
  <c r="N1133" i="22"/>
  <c r="O1133" i="22"/>
  <c r="P1133" i="22"/>
  <c r="A1134" i="22"/>
  <c r="B1134" i="22"/>
  <c r="C1134" i="22"/>
  <c r="D1134" i="22"/>
  <c r="E1134" i="22"/>
  <c r="F1134" i="22"/>
  <c r="G1134" i="22"/>
  <c r="H1134" i="22"/>
  <c r="I1134" i="22"/>
  <c r="J1134" i="22"/>
  <c r="K1134" i="22"/>
  <c r="L1134" i="22"/>
  <c r="M1134" i="22"/>
  <c r="N1134" i="22"/>
  <c r="O1134" i="22"/>
  <c r="P1134" i="22"/>
  <c r="A1135" i="22"/>
  <c r="B1135" i="22"/>
  <c r="C1135" i="22"/>
  <c r="D1135" i="22"/>
  <c r="E1135" i="22"/>
  <c r="F1135" i="22"/>
  <c r="G1135" i="22"/>
  <c r="H1135" i="22"/>
  <c r="I1135" i="22"/>
  <c r="J1135" i="22"/>
  <c r="K1135" i="22"/>
  <c r="L1135" i="22"/>
  <c r="M1135" i="22"/>
  <c r="N1135" i="22"/>
  <c r="O1135" i="22"/>
  <c r="P1135" i="22"/>
  <c r="A1136" i="22"/>
  <c r="B1136" i="22"/>
  <c r="C1136" i="22"/>
  <c r="D1136" i="22"/>
  <c r="E1136" i="22"/>
  <c r="F1136" i="22"/>
  <c r="G1136" i="22"/>
  <c r="H1136" i="22"/>
  <c r="I1136" i="22"/>
  <c r="J1136" i="22"/>
  <c r="K1136" i="22"/>
  <c r="L1136" i="22"/>
  <c r="M1136" i="22"/>
  <c r="N1136" i="22"/>
  <c r="O1136" i="22"/>
  <c r="P1136" i="22"/>
  <c r="A1137" i="22"/>
  <c r="B1137" i="22"/>
  <c r="C1137" i="22"/>
  <c r="D1137" i="22"/>
  <c r="E1137" i="22"/>
  <c r="F1137" i="22"/>
  <c r="G1137" i="22"/>
  <c r="H1137" i="22"/>
  <c r="I1137" i="22"/>
  <c r="J1137" i="22"/>
  <c r="K1137" i="22"/>
  <c r="L1137" i="22"/>
  <c r="M1137" i="22"/>
  <c r="N1137" i="22"/>
  <c r="O1137" i="22"/>
  <c r="P1137" i="22"/>
  <c r="A1138" i="22"/>
  <c r="B1138" i="22"/>
  <c r="C1138" i="22"/>
  <c r="D1138" i="22"/>
  <c r="E1138" i="22"/>
  <c r="F1138" i="22"/>
  <c r="G1138" i="22"/>
  <c r="H1138" i="22"/>
  <c r="I1138" i="22"/>
  <c r="J1138" i="22"/>
  <c r="K1138" i="22"/>
  <c r="L1138" i="22"/>
  <c r="M1138" i="22"/>
  <c r="N1138" i="22"/>
  <c r="O1138" i="22"/>
  <c r="P1138" i="22"/>
  <c r="A1139" i="22"/>
  <c r="B1139" i="22"/>
  <c r="C1139" i="22"/>
  <c r="D1139" i="22"/>
  <c r="E1139" i="22"/>
  <c r="F1139" i="22"/>
  <c r="G1139" i="22"/>
  <c r="H1139" i="22"/>
  <c r="I1139" i="22"/>
  <c r="J1139" i="22"/>
  <c r="K1139" i="22"/>
  <c r="L1139" i="22"/>
  <c r="M1139" i="22"/>
  <c r="N1139" i="22"/>
  <c r="O1139" i="22"/>
  <c r="P1139" i="22"/>
  <c r="A1140" i="22"/>
  <c r="B1140" i="22"/>
  <c r="C1140" i="22"/>
  <c r="D1140" i="22"/>
  <c r="E1140" i="22"/>
  <c r="F1140" i="22"/>
  <c r="G1140" i="22"/>
  <c r="H1140" i="22"/>
  <c r="I1140" i="22"/>
  <c r="J1140" i="22"/>
  <c r="K1140" i="22"/>
  <c r="L1140" i="22"/>
  <c r="M1140" i="22"/>
  <c r="N1140" i="22"/>
  <c r="O1140" i="22"/>
  <c r="P1140" i="22"/>
  <c r="A1141" i="22"/>
  <c r="B1141" i="22"/>
  <c r="C1141" i="22"/>
  <c r="D1141" i="22"/>
  <c r="E1141" i="22"/>
  <c r="F1141" i="22"/>
  <c r="G1141" i="22"/>
  <c r="H1141" i="22"/>
  <c r="I1141" i="22"/>
  <c r="J1141" i="22"/>
  <c r="K1141" i="22"/>
  <c r="L1141" i="22"/>
  <c r="M1141" i="22"/>
  <c r="N1141" i="22"/>
  <c r="O1141" i="22"/>
  <c r="P1141" i="22"/>
  <c r="A1142" i="22"/>
  <c r="B1142" i="22"/>
  <c r="C1142" i="22"/>
  <c r="D1142" i="22"/>
  <c r="E1142" i="22"/>
  <c r="F1142" i="22"/>
  <c r="G1142" i="22"/>
  <c r="H1142" i="22"/>
  <c r="I1142" i="22"/>
  <c r="J1142" i="22"/>
  <c r="K1142" i="22"/>
  <c r="L1142" i="22"/>
  <c r="M1142" i="22"/>
  <c r="N1142" i="22"/>
  <c r="O1142" i="22"/>
  <c r="P1142" i="22"/>
  <c r="A1143" i="22"/>
  <c r="B1143" i="22"/>
  <c r="C1143" i="22"/>
  <c r="D1143" i="22"/>
  <c r="E1143" i="22"/>
  <c r="F1143" i="22"/>
  <c r="G1143" i="22"/>
  <c r="H1143" i="22"/>
  <c r="I1143" i="22"/>
  <c r="J1143" i="22"/>
  <c r="K1143" i="22"/>
  <c r="L1143" i="22"/>
  <c r="M1143" i="22"/>
  <c r="N1143" i="22"/>
  <c r="O1143" i="22"/>
  <c r="P1143" i="22"/>
  <c r="A1144" i="22"/>
  <c r="B1144" i="22"/>
  <c r="C1144" i="22"/>
  <c r="D1144" i="22"/>
  <c r="E1144" i="22"/>
  <c r="F1144" i="22"/>
  <c r="G1144" i="22"/>
  <c r="H1144" i="22"/>
  <c r="I1144" i="22"/>
  <c r="J1144" i="22"/>
  <c r="K1144" i="22"/>
  <c r="L1144" i="22"/>
  <c r="M1144" i="22"/>
  <c r="N1144" i="22"/>
  <c r="O1144" i="22"/>
  <c r="P1144" i="22"/>
  <c r="A1145" i="22"/>
  <c r="B1145" i="22"/>
  <c r="C1145" i="22"/>
  <c r="D1145" i="22"/>
  <c r="E1145" i="22"/>
  <c r="F1145" i="22"/>
  <c r="G1145" i="22"/>
  <c r="H1145" i="22"/>
  <c r="I1145" i="22"/>
  <c r="J1145" i="22"/>
  <c r="K1145" i="22"/>
  <c r="L1145" i="22"/>
  <c r="M1145" i="22"/>
  <c r="N1145" i="22"/>
  <c r="O1145" i="22"/>
  <c r="P1145" i="22"/>
  <c r="A1146" i="22"/>
  <c r="B1146" i="22"/>
  <c r="C1146" i="22"/>
  <c r="D1146" i="22"/>
  <c r="E1146" i="22"/>
  <c r="F1146" i="22"/>
  <c r="G1146" i="22"/>
  <c r="H1146" i="22"/>
  <c r="I1146" i="22"/>
  <c r="J1146" i="22"/>
  <c r="K1146" i="22"/>
  <c r="L1146" i="22"/>
  <c r="M1146" i="22"/>
  <c r="N1146" i="22"/>
  <c r="O1146" i="22"/>
  <c r="P1146" i="22"/>
  <c r="A1147" i="22"/>
  <c r="B1147" i="22"/>
  <c r="C1147" i="22"/>
  <c r="D1147" i="22"/>
  <c r="E1147" i="22"/>
  <c r="F1147" i="22"/>
  <c r="G1147" i="22"/>
  <c r="H1147" i="22"/>
  <c r="I1147" i="22"/>
  <c r="J1147" i="22"/>
  <c r="K1147" i="22"/>
  <c r="L1147" i="22"/>
  <c r="M1147" i="22"/>
  <c r="N1147" i="22"/>
  <c r="O1147" i="22"/>
  <c r="P1147" i="22"/>
  <c r="A1148" i="22"/>
  <c r="B1148" i="22"/>
  <c r="C1148" i="22"/>
  <c r="D1148" i="22"/>
  <c r="E1148" i="22"/>
  <c r="F1148" i="22"/>
  <c r="G1148" i="22"/>
  <c r="H1148" i="22"/>
  <c r="I1148" i="22"/>
  <c r="J1148" i="22"/>
  <c r="K1148" i="22"/>
  <c r="L1148" i="22"/>
  <c r="M1148" i="22"/>
  <c r="N1148" i="22"/>
  <c r="O1148" i="22"/>
  <c r="P1148" i="22"/>
  <c r="A1149" i="22"/>
  <c r="B1149" i="22"/>
  <c r="C1149" i="22"/>
  <c r="D1149" i="22"/>
  <c r="E1149" i="22"/>
  <c r="F1149" i="22"/>
  <c r="G1149" i="22"/>
  <c r="H1149" i="22"/>
  <c r="I1149" i="22"/>
  <c r="J1149" i="22"/>
  <c r="K1149" i="22"/>
  <c r="L1149" i="22"/>
  <c r="M1149" i="22"/>
  <c r="N1149" i="22"/>
  <c r="O1149" i="22"/>
  <c r="P1149" i="22"/>
  <c r="A1150" i="22"/>
  <c r="B1150" i="22"/>
  <c r="C1150" i="22"/>
  <c r="D1150" i="22"/>
  <c r="E1150" i="22"/>
  <c r="F1150" i="22"/>
  <c r="G1150" i="22"/>
  <c r="H1150" i="22"/>
  <c r="I1150" i="22"/>
  <c r="J1150" i="22"/>
  <c r="K1150" i="22"/>
  <c r="L1150" i="22"/>
  <c r="M1150" i="22"/>
  <c r="N1150" i="22"/>
  <c r="O1150" i="22"/>
  <c r="P1150" i="22"/>
  <c r="A1151" i="22"/>
  <c r="B1151" i="22"/>
  <c r="C1151" i="22"/>
  <c r="D1151" i="22"/>
  <c r="E1151" i="22"/>
  <c r="F1151" i="22"/>
  <c r="G1151" i="22"/>
  <c r="H1151" i="22"/>
  <c r="I1151" i="22"/>
  <c r="J1151" i="22"/>
  <c r="K1151" i="22"/>
  <c r="L1151" i="22"/>
  <c r="M1151" i="22"/>
  <c r="N1151" i="22"/>
  <c r="O1151" i="22"/>
  <c r="P1151" i="22"/>
  <c r="A1152" i="22"/>
  <c r="B1152" i="22"/>
  <c r="C1152" i="22"/>
  <c r="D1152" i="22"/>
  <c r="E1152" i="22"/>
  <c r="F1152" i="22"/>
  <c r="G1152" i="22"/>
  <c r="H1152" i="22"/>
  <c r="I1152" i="22"/>
  <c r="J1152" i="22"/>
  <c r="K1152" i="22"/>
  <c r="L1152" i="22"/>
  <c r="M1152" i="22"/>
  <c r="N1152" i="22"/>
  <c r="O1152" i="22"/>
  <c r="P1152" i="22"/>
  <c r="A1153" i="22"/>
  <c r="B1153" i="22"/>
  <c r="C1153" i="22"/>
  <c r="D1153" i="22"/>
  <c r="E1153" i="22"/>
  <c r="F1153" i="22"/>
  <c r="G1153" i="22"/>
  <c r="H1153" i="22"/>
  <c r="I1153" i="22"/>
  <c r="J1153" i="22"/>
  <c r="K1153" i="22"/>
  <c r="L1153" i="22"/>
  <c r="M1153" i="22"/>
  <c r="N1153" i="22"/>
  <c r="O1153" i="22"/>
  <c r="P1153" i="22"/>
  <c r="A1154" i="22"/>
  <c r="B1154" i="22"/>
  <c r="C1154" i="22"/>
  <c r="D1154" i="22"/>
  <c r="E1154" i="22"/>
  <c r="F1154" i="22"/>
  <c r="G1154" i="22"/>
  <c r="H1154" i="22"/>
  <c r="I1154" i="22"/>
  <c r="J1154" i="22"/>
  <c r="K1154" i="22"/>
  <c r="L1154" i="22"/>
  <c r="M1154" i="22"/>
  <c r="N1154" i="22"/>
  <c r="O1154" i="22"/>
  <c r="P1154" i="22"/>
  <c r="A1155" i="22"/>
  <c r="B1155" i="22"/>
  <c r="C1155" i="22"/>
  <c r="D1155" i="22"/>
  <c r="E1155" i="22"/>
  <c r="F1155" i="22"/>
  <c r="G1155" i="22"/>
  <c r="H1155" i="22"/>
  <c r="I1155" i="22"/>
  <c r="J1155" i="22"/>
  <c r="K1155" i="22"/>
  <c r="L1155" i="22"/>
  <c r="M1155" i="22"/>
  <c r="N1155" i="22"/>
  <c r="O1155" i="22"/>
  <c r="P1155" i="22"/>
  <c r="A1156" i="22"/>
  <c r="B1156" i="22"/>
  <c r="C1156" i="22"/>
  <c r="D1156" i="22"/>
  <c r="E1156" i="22"/>
  <c r="F1156" i="22"/>
  <c r="G1156" i="22"/>
  <c r="H1156" i="22"/>
  <c r="I1156" i="22"/>
  <c r="J1156" i="22"/>
  <c r="K1156" i="22"/>
  <c r="L1156" i="22"/>
  <c r="M1156" i="22"/>
  <c r="N1156" i="22"/>
  <c r="O1156" i="22"/>
  <c r="P1156" i="22"/>
  <c r="A1157" i="22"/>
  <c r="B1157" i="22"/>
  <c r="C1157" i="22"/>
  <c r="D1157" i="22"/>
  <c r="E1157" i="22"/>
  <c r="F1157" i="22"/>
  <c r="G1157" i="22"/>
  <c r="H1157" i="22"/>
  <c r="I1157" i="22"/>
  <c r="J1157" i="22"/>
  <c r="K1157" i="22"/>
  <c r="L1157" i="22"/>
  <c r="M1157" i="22"/>
  <c r="N1157" i="22"/>
  <c r="O1157" i="22"/>
  <c r="P1157" i="22"/>
  <c r="A1158" i="22"/>
  <c r="B1158" i="22"/>
  <c r="C1158" i="22"/>
  <c r="D1158" i="22"/>
  <c r="E1158" i="22"/>
  <c r="F1158" i="22"/>
  <c r="G1158" i="22"/>
  <c r="H1158" i="22"/>
  <c r="I1158" i="22"/>
  <c r="J1158" i="22"/>
  <c r="K1158" i="22"/>
  <c r="L1158" i="22"/>
  <c r="M1158" i="22"/>
  <c r="N1158" i="22"/>
  <c r="O1158" i="22"/>
  <c r="P1158" i="22"/>
  <c r="A1159" i="22"/>
  <c r="B1159" i="22"/>
  <c r="C1159" i="22"/>
  <c r="D1159" i="22"/>
  <c r="E1159" i="22"/>
  <c r="F1159" i="22"/>
  <c r="G1159" i="22"/>
  <c r="H1159" i="22"/>
  <c r="I1159" i="22"/>
  <c r="J1159" i="22"/>
  <c r="K1159" i="22"/>
  <c r="L1159" i="22"/>
  <c r="M1159" i="22"/>
  <c r="N1159" i="22"/>
  <c r="O1159" i="22"/>
  <c r="P1159" i="22"/>
  <c r="A1160" i="22"/>
  <c r="B1160" i="22"/>
  <c r="C1160" i="22"/>
  <c r="D1160" i="22"/>
  <c r="E1160" i="22"/>
  <c r="F1160" i="22"/>
  <c r="G1160" i="22"/>
  <c r="H1160" i="22"/>
  <c r="I1160" i="22"/>
  <c r="J1160" i="22"/>
  <c r="K1160" i="22"/>
  <c r="L1160" i="22"/>
  <c r="M1160" i="22"/>
  <c r="N1160" i="22"/>
  <c r="O1160" i="22"/>
  <c r="P1160" i="22"/>
  <c r="A1161" i="22"/>
  <c r="B1161" i="22"/>
  <c r="C1161" i="22"/>
  <c r="D1161" i="22"/>
  <c r="E1161" i="22"/>
  <c r="F1161" i="22"/>
  <c r="G1161" i="22"/>
  <c r="H1161" i="22"/>
  <c r="I1161" i="22"/>
  <c r="J1161" i="22"/>
  <c r="K1161" i="22"/>
  <c r="L1161" i="22"/>
  <c r="M1161" i="22"/>
  <c r="N1161" i="22"/>
  <c r="O1161" i="22"/>
  <c r="P1161" i="22"/>
  <c r="A1162" i="22"/>
  <c r="B1162" i="22"/>
  <c r="C1162" i="22"/>
  <c r="D1162" i="22"/>
  <c r="E1162" i="22"/>
  <c r="F1162" i="22"/>
  <c r="G1162" i="22"/>
  <c r="H1162" i="22"/>
  <c r="I1162" i="22"/>
  <c r="J1162" i="22"/>
  <c r="K1162" i="22"/>
  <c r="L1162" i="22"/>
  <c r="M1162" i="22"/>
  <c r="N1162" i="22"/>
  <c r="O1162" i="22"/>
  <c r="P1162" i="22"/>
  <c r="A1163" i="22"/>
  <c r="B1163" i="22"/>
  <c r="C1163" i="22"/>
  <c r="D1163" i="22"/>
  <c r="E1163" i="22"/>
  <c r="F1163" i="22"/>
  <c r="G1163" i="22"/>
  <c r="H1163" i="22"/>
  <c r="I1163" i="22"/>
  <c r="J1163" i="22"/>
  <c r="K1163" i="22"/>
  <c r="L1163" i="22"/>
  <c r="M1163" i="22"/>
  <c r="N1163" i="22"/>
  <c r="O1163" i="22"/>
  <c r="P1163" i="22"/>
  <c r="A1164" i="22"/>
  <c r="B1164" i="22"/>
  <c r="C1164" i="22"/>
  <c r="D1164" i="22"/>
  <c r="E1164" i="22"/>
  <c r="F1164" i="22"/>
  <c r="G1164" i="22"/>
  <c r="H1164" i="22"/>
  <c r="I1164" i="22"/>
  <c r="J1164" i="22"/>
  <c r="K1164" i="22"/>
  <c r="L1164" i="22"/>
  <c r="M1164" i="22"/>
  <c r="N1164" i="22"/>
  <c r="O1164" i="22"/>
  <c r="P1164" i="22"/>
  <c r="A1165" i="22"/>
  <c r="B1165" i="22"/>
  <c r="C1165" i="22"/>
  <c r="D1165" i="22"/>
  <c r="E1165" i="22"/>
  <c r="F1165" i="22"/>
  <c r="G1165" i="22"/>
  <c r="H1165" i="22"/>
  <c r="I1165" i="22"/>
  <c r="J1165" i="22"/>
  <c r="K1165" i="22"/>
  <c r="L1165" i="22"/>
  <c r="M1165" i="22"/>
  <c r="N1165" i="22"/>
  <c r="O1165" i="22"/>
  <c r="P1165" i="22"/>
  <c r="A1166" i="22"/>
  <c r="B1166" i="22"/>
  <c r="C1166" i="22"/>
  <c r="D1166" i="22"/>
  <c r="E1166" i="22"/>
  <c r="F1166" i="22"/>
  <c r="G1166" i="22"/>
  <c r="H1166" i="22"/>
  <c r="I1166" i="22"/>
  <c r="J1166" i="22"/>
  <c r="K1166" i="22"/>
  <c r="L1166" i="22"/>
  <c r="M1166" i="22"/>
  <c r="N1166" i="22"/>
  <c r="O1166" i="22"/>
  <c r="P1166" i="22"/>
  <c r="A1167" i="22"/>
  <c r="B1167" i="22"/>
  <c r="C1167" i="22"/>
  <c r="D1167" i="22"/>
  <c r="E1167" i="22"/>
  <c r="F1167" i="22"/>
  <c r="G1167" i="22"/>
  <c r="H1167" i="22"/>
  <c r="I1167" i="22"/>
  <c r="J1167" i="22"/>
  <c r="K1167" i="22"/>
  <c r="L1167" i="22"/>
  <c r="M1167" i="22"/>
  <c r="N1167" i="22"/>
  <c r="O1167" i="22"/>
  <c r="P1167" i="22"/>
  <c r="A1168" i="22"/>
  <c r="B1168" i="22"/>
  <c r="C1168" i="22"/>
  <c r="D1168" i="22"/>
  <c r="E1168" i="22"/>
  <c r="F1168" i="22"/>
  <c r="G1168" i="22"/>
  <c r="H1168" i="22"/>
  <c r="I1168" i="22"/>
  <c r="J1168" i="22"/>
  <c r="K1168" i="22"/>
  <c r="L1168" i="22"/>
  <c r="M1168" i="22"/>
  <c r="N1168" i="22"/>
  <c r="O1168" i="22"/>
  <c r="P1168" i="22"/>
  <c r="A1169" i="22"/>
  <c r="B1169" i="22"/>
  <c r="C1169" i="22"/>
  <c r="D1169" i="22"/>
  <c r="E1169" i="22"/>
  <c r="F1169" i="22"/>
  <c r="G1169" i="22"/>
  <c r="H1169" i="22"/>
  <c r="I1169" i="22"/>
  <c r="J1169" i="22"/>
  <c r="K1169" i="22"/>
  <c r="L1169" i="22"/>
  <c r="M1169" i="22"/>
  <c r="N1169" i="22"/>
  <c r="O1169" i="22"/>
  <c r="P1169" i="22"/>
  <c r="A1170" i="22"/>
  <c r="B1170" i="22"/>
  <c r="C1170" i="22"/>
  <c r="D1170" i="22"/>
  <c r="E1170" i="22"/>
  <c r="F1170" i="22"/>
  <c r="G1170" i="22"/>
  <c r="H1170" i="22"/>
  <c r="I1170" i="22"/>
  <c r="J1170" i="22"/>
  <c r="K1170" i="22"/>
  <c r="L1170" i="22"/>
  <c r="M1170" i="22"/>
  <c r="N1170" i="22"/>
  <c r="O1170" i="22"/>
  <c r="P1170" i="22"/>
  <c r="A1171" i="22"/>
  <c r="B1171" i="22"/>
  <c r="C1171" i="22"/>
  <c r="D1171" i="22"/>
  <c r="E1171" i="22"/>
  <c r="F1171" i="22"/>
  <c r="G1171" i="22"/>
  <c r="H1171" i="22"/>
  <c r="I1171" i="22"/>
  <c r="J1171" i="22"/>
  <c r="K1171" i="22"/>
  <c r="L1171" i="22"/>
  <c r="M1171" i="22"/>
  <c r="N1171" i="22"/>
  <c r="O1171" i="22"/>
  <c r="P1171" i="22"/>
  <c r="A1172" i="22"/>
  <c r="B1172" i="22"/>
  <c r="C1172" i="22"/>
  <c r="D1172" i="22"/>
  <c r="E1172" i="22"/>
  <c r="F1172" i="22"/>
  <c r="G1172" i="22"/>
  <c r="H1172" i="22"/>
  <c r="I1172" i="22"/>
  <c r="J1172" i="22"/>
  <c r="K1172" i="22"/>
  <c r="L1172" i="22"/>
  <c r="M1172" i="22"/>
  <c r="N1172" i="22"/>
  <c r="O1172" i="22"/>
  <c r="P1172" i="22"/>
  <c r="A1173" i="22"/>
  <c r="B1173" i="22"/>
  <c r="C1173" i="22"/>
  <c r="D1173" i="22"/>
  <c r="E1173" i="22"/>
  <c r="F1173" i="22"/>
  <c r="G1173" i="22"/>
  <c r="H1173" i="22"/>
  <c r="I1173" i="22"/>
  <c r="J1173" i="22"/>
  <c r="K1173" i="22"/>
  <c r="L1173" i="22"/>
  <c r="M1173" i="22"/>
  <c r="N1173" i="22"/>
  <c r="O1173" i="22"/>
  <c r="P1173" i="22"/>
  <c r="A1174" i="22"/>
  <c r="B1174" i="22"/>
  <c r="C1174" i="22"/>
  <c r="D1174" i="22"/>
  <c r="E1174" i="22"/>
  <c r="F1174" i="22"/>
  <c r="G1174" i="22"/>
  <c r="H1174" i="22"/>
  <c r="I1174" i="22"/>
  <c r="J1174" i="22"/>
  <c r="K1174" i="22"/>
  <c r="L1174" i="22"/>
  <c r="M1174" i="22"/>
  <c r="N1174" i="22"/>
  <c r="O1174" i="22"/>
  <c r="P1174" i="22"/>
  <c r="A1175" i="22"/>
  <c r="B1175" i="22"/>
  <c r="C1175" i="22"/>
  <c r="D1175" i="22"/>
  <c r="E1175" i="22"/>
  <c r="F1175" i="22"/>
  <c r="G1175" i="22"/>
  <c r="H1175" i="22"/>
  <c r="I1175" i="22"/>
  <c r="J1175" i="22"/>
  <c r="K1175" i="22"/>
  <c r="L1175" i="22"/>
  <c r="M1175" i="22"/>
  <c r="N1175" i="22"/>
  <c r="O1175" i="22"/>
  <c r="P1175" i="22"/>
  <c r="A1176" i="22"/>
  <c r="B1176" i="22"/>
  <c r="C1176" i="22"/>
  <c r="D1176" i="22"/>
  <c r="E1176" i="22"/>
  <c r="F1176" i="22"/>
  <c r="G1176" i="22"/>
  <c r="H1176" i="22"/>
  <c r="I1176" i="22"/>
  <c r="J1176" i="22"/>
  <c r="K1176" i="22"/>
  <c r="L1176" i="22"/>
  <c r="M1176" i="22"/>
  <c r="N1176" i="22"/>
  <c r="O1176" i="22"/>
  <c r="P1176" i="22"/>
  <c r="A1177" i="22"/>
  <c r="B1177" i="22"/>
  <c r="C1177" i="22"/>
  <c r="D1177" i="22"/>
  <c r="E1177" i="22"/>
  <c r="F1177" i="22"/>
  <c r="G1177" i="22"/>
  <c r="H1177" i="22"/>
  <c r="I1177" i="22"/>
  <c r="J1177" i="22"/>
  <c r="K1177" i="22"/>
  <c r="L1177" i="22"/>
  <c r="M1177" i="22"/>
  <c r="N1177" i="22"/>
  <c r="O1177" i="22"/>
  <c r="P1177" i="22"/>
  <c r="A1178" i="22"/>
  <c r="B1178" i="22"/>
  <c r="C1178" i="22"/>
  <c r="D1178" i="22"/>
  <c r="E1178" i="22"/>
  <c r="F1178" i="22"/>
  <c r="G1178" i="22"/>
  <c r="H1178" i="22"/>
  <c r="I1178" i="22"/>
  <c r="J1178" i="22"/>
  <c r="K1178" i="22"/>
  <c r="L1178" i="22"/>
  <c r="M1178" i="22"/>
  <c r="N1178" i="22"/>
  <c r="O1178" i="22"/>
  <c r="P1178" i="22"/>
  <c r="A1179" i="22"/>
  <c r="B1179" i="22"/>
  <c r="C1179" i="22"/>
  <c r="D1179" i="22"/>
  <c r="E1179" i="22"/>
  <c r="F1179" i="22"/>
  <c r="G1179" i="22"/>
  <c r="H1179" i="22"/>
  <c r="I1179" i="22"/>
  <c r="J1179" i="22"/>
  <c r="K1179" i="22"/>
  <c r="L1179" i="22"/>
  <c r="M1179" i="22"/>
  <c r="N1179" i="22"/>
  <c r="O1179" i="22"/>
  <c r="P1179" i="22"/>
  <c r="A1180" i="22"/>
  <c r="B1180" i="22"/>
  <c r="C1180" i="22"/>
  <c r="D1180" i="22"/>
  <c r="E1180" i="22"/>
  <c r="F1180" i="22"/>
  <c r="G1180" i="22"/>
  <c r="H1180" i="22"/>
  <c r="I1180" i="22"/>
  <c r="J1180" i="22"/>
  <c r="K1180" i="22"/>
  <c r="L1180" i="22"/>
  <c r="M1180" i="22"/>
  <c r="N1180" i="22"/>
  <c r="O1180" i="22"/>
  <c r="P1180" i="22"/>
  <c r="A1181" i="22"/>
  <c r="B1181" i="22"/>
  <c r="C1181" i="22"/>
  <c r="D1181" i="22"/>
  <c r="E1181" i="22"/>
  <c r="F1181" i="22"/>
  <c r="G1181" i="22"/>
  <c r="H1181" i="22"/>
  <c r="I1181" i="22"/>
  <c r="J1181" i="22"/>
  <c r="K1181" i="22"/>
  <c r="L1181" i="22"/>
  <c r="M1181" i="22"/>
  <c r="N1181" i="22"/>
  <c r="O1181" i="22"/>
  <c r="P1181" i="22"/>
  <c r="A1182" i="22"/>
  <c r="B1182" i="22"/>
  <c r="C1182" i="22"/>
  <c r="D1182" i="22"/>
  <c r="E1182" i="22"/>
  <c r="F1182" i="22"/>
  <c r="G1182" i="22"/>
  <c r="H1182" i="22"/>
  <c r="I1182" i="22"/>
  <c r="J1182" i="22"/>
  <c r="K1182" i="22"/>
  <c r="L1182" i="22"/>
  <c r="M1182" i="22"/>
  <c r="N1182" i="22"/>
  <c r="O1182" i="22"/>
  <c r="P1182" i="22"/>
  <c r="A1183" i="22"/>
  <c r="B1183" i="22"/>
  <c r="C1183" i="22"/>
  <c r="D1183" i="22"/>
  <c r="E1183" i="22"/>
  <c r="F1183" i="22"/>
  <c r="G1183" i="22"/>
  <c r="H1183" i="22"/>
  <c r="I1183" i="22"/>
  <c r="J1183" i="22"/>
  <c r="K1183" i="22"/>
  <c r="L1183" i="22"/>
  <c r="M1183" i="22"/>
  <c r="N1183" i="22"/>
  <c r="O1183" i="22"/>
  <c r="P1183" i="22"/>
  <c r="A1184" i="22"/>
  <c r="B1184" i="22"/>
  <c r="C1184" i="22"/>
  <c r="D1184" i="22"/>
  <c r="E1184" i="22"/>
  <c r="F1184" i="22"/>
  <c r="G1184" i="22"/>
  <c r="H1184" i="22"/>
  <c r="I1184" i="22"/>
  <c r="J1184" i="22"/>
  <c r="K1184" i="22"/>
  <c r="L1184" i="22"/>
  <c r="M1184" i="22"/>
  <c r="N1184" i="22"/>
  <c r="O1184" i="22"/>
  <c r="P1184" i="22"/>
  <c r="A1185" i="22"/>
  <c r="B1185" i="22"/>
  <c r="C1185" i="22"/>
  <c r="D1185" i="22"/>
  <c r="E1185" i="22"/>
  <c r="F1185" i="22"/>
  <c r="G1185" i="22"/>
  <c r="H1185" i="22"/>
  <c r="I1185" i="22"/>
  <c r="J1185" i="22"/>
  <c r="K1185" i="22"/>
  <c r="L1185" i="22"/>
  <c r="M1185" i="22"/>
  <c r="N1185" i="22"/>
  <c r="O1185" i="22"/>
  <c r="P1185" i="22"/>
  <c r="A1186" i="22"/>
  <c r="B1186" i="22"/>
  <c r="C1186" i="22"/>
  <c r="D1186" i="22"/>
  <c r="E1186" i="22"/>
  <c r="F1186" i="22"/>
  <c r="G1186" i="22"/>
  <c r="H1186" i="22"/>
  <c r="I1186" i="22"/>
  <c r="J1186" i="22"/>
  <c r="K1186" i="22"/>
  <c r="L1186" i="22"/>
  <c r="M1186" i="22"/>
  <c r="N1186" i="22"/>
  <c r="O1186" i="22"/>
  <c r="P1186" i="22"/>
  <c r="A1187" i="22"/>
  <c r="B1187" i="22"/>
  <c r="C1187" i="22"/>
  <c r="D1187" i="22"/>
  <c r="E1187" i="22"/>
  <c r="F1187" i="22"/>
  <c r="G1187" i="22"/>
  <c r="H1187" i="22"/>
  <c r="I1187" i="22"/>
  <c r="J1187" i="22"/>
  <c r="K1187" i="22"/>
  <c r="L1187" i="22"/>
  <c r="M1187" i="22"/>
  <c r="N1187" i="22"/>
  <c r="O1187" i="22"/>
  <c r="P1187" i="22"/>
  <c r="A1188" i="22"/>
  <c r="B1188" i="22"/>
  <c r="C1188" i="22"/>
  <c r="D1188" i="22"/>
  <c r="E1188" i="22"/>
  <c r="F1188" i="22"/>
  <c r="G1188" i="22"/>
  <c r="H1188" i="22"/>
  <c r="I1188" i="22"/>
  <c r="J1188" i="22"/>
  <c r="K1188" i="22"/>
  <c r="L1188" i="22"/>
  <c r="M1188" i="22"/>
  <c r="N1188" i="22"/>
  <c r="O1188" i="22"/>
  <c r="P1188" i="22"/>
  <c r="A1189" i="22"/>
  <c r="B1189" i="22"/>
  <c r="C1189" i="22"/>
  <c r="D1189" i="22"/>
  <c r="E1189" i="22"/>
  <c r="F1189" i="22"/>
  <c r="G1189" i="22"/>
  <c r="H1189" i="22"/>
  <c r="I1189" i="22"/>
  <c r="J1189" i="22"/>
  <c r="K1189" i="22"/>
  <c r="L1189" i="22"/>
  <c r="M1189" i="22"/>
  <c r="N1189" i="22"/>
  <c r="O1189" i="22"/>
  <c r="P1189" i="22"/>
  <c r="A1190" i="22"/>
  <c r="B1190" i="22"/>
  <c r="C1190" i="22"/>
  <c r="D1190" i="22"/>
  <c r="E1190" i="22"/>
  <c r="F1190" i="22"/>
  <c r="G1190" i="22"/>
  <c r="H1190" i="22"/>
  <c r="I1190" i="22"/>
  <c r="J1190" i="22"/>
  <c r="K1190" i="22"/>
  <c r="L1190" i="22"/>
  <c r="M1190" i="22"/>
  <c r="N1190" i="22"/>
  <c r="O1190" i="22"/>
  <c r="P1190" i="22"/>
  <c r="A1191" i="22"/>
  <c r="B1191" i="22"/>
  <c r="C1191" i="22"/>
  <c r="D1191" i="22"/>
  <c r="E1191" i="22"/>
  <c r="F1191" i="22"/>
  <c r="G1191" i="22"/>
  <c r="H1191" i="22"/>
  <c r="I1191" i="22"/>
  <c r="J1191" i="22"/>
  <c r="K1191" i="22"/>
  <c r="L1191" i="22"/>
  <c r="M1191" i="22"/>
  <c r="N1191" i="22"/>
  <c r="O1191" i="22"/>
  <c r="P1191" i="22"/>
  <c r="A1192" i="22"/>
  <c r="B1192" i="22"/>
  <c r="C1192" i="22"/>
  <c r="D1192" i="22"/>
  <c r="E1192" i="22"/>
  <c r="F1192" i="22"/>
  <c r="G1192" i="22"/>
  <c r="H1192" i="22"/>
  <c r="I1192" i="22"/>
  <c r="J1192" i="22"/>
  <c r="K1192" i="22"/>
  <c r="L1192" i="22"/>
  <c r="M1192" i="22"/>
  <c r="N1192" i="22"/>
  <c r="O1192" i="22"/>
  <c r="P1192" i="22"/>
  <c r="A1193" i="22"/>
  <c r="B1193" i="22"/>
  <c r="C1193" i="22"/>
  <c r="D1193" i="22"/>
  <c r="E1193" i="22"/>
  <c r="F1193" i="22"/>
  <c r="G1193" i="22"/>
  <c r="H1193" i="22"/>
  <c r="I1193" i="22"/>
  <c r="J1193" i="22"/>
  <c r="K1193" i="22"/>
  <c r="L1193" i="22"/>
  <c r="M1193" i="22"/>
  <c r="N1193" i="22"/>
  <c r="O1193" i="22"/>
  <c r="P1193" i="22"/>
  <c r="A1194" i="22"/>
  <c r="B1194" i="22"/>
  <c r="C1194" i="22"/>
  <c r="D1194" i="22"/>
  <c r="E1194" i="22"/>
  <c r="F1194" i="22"/>
  <c r="G1194" i="22"/>
  <c r="H1194" i="22"/>
  <c r="I1194" i="22"/>
  <c r="J1194" i="22"/>
  <c r="K1194" i="22"/>
  <c r="L1194" i="22"/>
  <c r="M1194" i="22"/>
  <c r="N1194" i="22"/>
  <c r="O1194" i="22"/>
  <c r="P1194" i="22"/>
  <c r="A1195" i="22"/>
  <c r="B1195" i="22"/>
  <c r="C1195" i="22"/>
  <c r="D1195" i="22"/>
  <c r="E1195" i="22"/>
  <c r="F1195" i="22"/>
  <c r="G1195" i="22"/>
  <c r="H1195" i="22"/>
  <c r="I1195" i="22"/>
  <c r="J1195" i="22"/>
  <c r="K1195" i="22"/>
  <c r="L1195" i="22"/>
  <c r="M1195" i="22"/>
  <c r="N1195" i="22"/>
  <c r="O1195" i="22"/>
  <c r="P1195" i="22"/>
  <c r="A1196" i="22"/>
  <c r="B1196" i="22"/>
  <c r="C1196" i="22"/>
  <c r="D1196" i="22"/>
  <c r="E1196" i="22"/>
  <c r="F1196" i="22"/>
  <c r="G1196" i="22"/>
  <c r="H1196" i="22"/>
  <c r="I1196" i="22"/>
  <c r="J1196" i="22"/>
  <c r="K1196" i="22"/>
  <c r="L1196" i="22"/>
  <c r="M1196" i="22"/>
  <c r="N1196" i="22"/>
  <c r="O1196" i="22"/>
  <c r="P1196" i="22"/>
  <c r="A1197" i="22"/>
  <c r="B1197" i="22"/>
  <c r="C1197" i="22"/>
  <c r="D1197" i="22"/>
  <c r="E1197" i="22"/>
  <c r="F1197" i="22"/>
  <c r="G1197" i="22"/>
  <c r="H1197" i="22"/>
  <c r="I1197" i="22"/>
  <c r="J1197" i="22"/>
  <c r="K1197" i="22"/>
  <c r="L1197" i="22"/>
  <c r="M1197" i="22"/>
  <c r="N1197" i="22"/>
  <c r="O1197" i="22"/>
  <c r="P1197" i="22"/>
  <c r="A1198" i="22"/>
  <c r="B1198" i="22"/>
  <c r="C1198" i="22"/>
  <c r="D1198" i="22"/>
  <c r="E1198" i="22"/>
  <c r="F1198" i="22"/>
  <c r="G1198" i="22"/>
  <c r="H1198" i="22"/>
  <c r="I1198" i="22"/>
  <c r="J1198" i="22"/>
  <c r="K1198" i="22"/>
  <c r="L1198" i="22"/>
  <c r="M1198" i="22"/>
  <c r="N1198" i="22"/>
  <c r="O1198" i="22"/>
  <c r="P1198" i="22"/>
  <c r="A1199" i="22"/>
  <c r="B1199" i="22"/>
  <c r="C1199" i="22"/>
  <c r="D1199" i="22"/>
  <c r="E1199" i="22"/>
  <c r="F1199" i="22"/>
  <c r="G1199" i="22"/>
  <c r="H1199" i="22"/>
  <c r="I1199" i="22"/>
  <c r="J1199" i="22"/>
  <c r="K1199" i="22"/>
  <c r="L1199" i="22"/>
  <c r="M1199" i="22"/>
  <c r="N1199" i="22"/>
  <c r="O1199" i="22"/>
  <c r="P1199" i="22"/>
  <c r="A1200" i="22"/>
  <c r="B1200" i="22"/>
  <c r="C1200" i="22"/>
  <c r="D1200" i="22"/>
  <c r="E1200" i="22"/>
  <c r="F1200" i="22"/>
  <c r="G1200" i="22"/>
  <c r="H1200" i="22"/>
  <c r="I1200" i="22"/>
  <c r="J1200" i="22"/>
  <c r="K1200" i="22"/>
  <c r="L1200" i="22"/>
  <c r="M1200" i="22"/>
  <c r="N1200" i="22"/>
  <c r="O1200" i="22"/>
  <c r="P1200" i="22"/>
  <c r="A1201" i="22"/>
  <c r="B1201" i="22"/>
  <c r="C1201" i="22"/>
  <c r="D1201" i="22"/>
  <c r="E1201" i="22"/>
  <c r="F1201" i="22"/>
  <c r="G1201" i="22"/>
  <c r="H1201" i="22"/>
  <c r="I1201" i="22"/>
  <c r="J1201" i="22"/>
  <c r="K1201" i="22"/>
  <c r="L1201" i="22"/>
  <c r="M1201" i="22"/>
  <c r="N1201" i="22"/>
  <c r="O1201" i="22"/>
  <c r="P1201" i="22"/>
  <c r="A1202" i="22"/>
  <c r="B1202" i="22"/>
  <c r="C1202" i="22"/>
  <c r="D1202" i="22"/>
  <c r="E1202" i="22"/>
  <c r="F1202" i="22"/>
  <c r="G1202" i="22"/>
  <c r="H1202" i="22"/>
  <c r="I1202" i="22"/>
  <c r="J1202" i="22"/>
  <c r="K1202" i="22"/>
  <c r="L1202" i="22"/>
  <c r="M1202" i="22"/>
  <c r="N1202" i="22"/>
  <c r="O1202" i="22"/>
  <c r="P1202" i="22"/>
  <c r="A1203" i="22"/>
  <c r="B1203" i="22"/>
  <c r="C1203" i="22"/>
  <c r="D1203" i="22"/>
  <c r="E1203" i="22"/>
  <c r="F1203" i="22"/>
  <c r="G1203" i="22"/>
  <c r="H1203" i="22"/>
  <c r="I1203" i="22"/>
  <c r="J1203" i="22"/>
  <c r="K1203" i="22"/>
  <c r="L1203" i="22"/>
  <c r="M1203" i="22"/>
  <c r="N1203" i="22"/>
  <c r="O1203" i="22"/>
  <c r="P1203" i="22"/>
  <c r="A1204" i="22"/>
  <c r="B1204" i="22"/>
  <c r="C1204" i="22"/>
  <c r="D1204" i="22"/>
  <c r="E1204" i="22"/>
  <c r="F1204" i="22"/>
  <c r="G1204" i="22"/>
  <c r="H1204" i="22"/>
  <c r="I1204" i="22"/>
  <c r="J1204" i="22"/>
  <c r="K1204" i="22"/>
  <c r="L1204" i="22"/>
  <c r="M1204" i="22"/>
  <c r="N1204" i="22"/>
  <c r="O1204" i="22"/>
  <c r="P1204" i="22"/>
  <c r="A1205" i="22"/>
  <c r="B1205" i="22"/>
  <c r="C1205" i="22"/>
  <c r="D1205" i="22"/>
  <c r="E1205" i="22"/>
  <c r="F1205" i="22"/>
  <c r="G1205" i="22"/>
  <c r="H1205" i="22"/>
  <c r="I1205" i="22"/>
  <c r="J1205" i="22"/>
  <c r="K1205" i="22"/>
  <c r="L1205" i="22"/>
  <c r="M1205" i="22"/>
  <c r="N1205" i="22"/>
  <c r="O1205" i="22"/>
  <c r="P1205" i="22"/>
  <c r="A1206" i="22"/>
  <c r="B1206" i="22"/>
  <c r="C1206" i="22"/>
  <c r="D1206" i="22"/>
  <c r="E1206" i="22"/>
  <c r="F1206" i="22"/>
  <c r="G1206" i="22"/>
  <c r="H1206" i="22"/>
  <c r="I1206" i="22"/>
  <c r="J1206" i="22"/>
  <c r="K1206" i="22"/>
  <c r="L1206" i="22"/>
  <c r="M1206" i="22"/>
  <c r="N1206" i="22"/>
  <c r="O1206" i="22"/>
  <c r="P1206" i="22"/>
  <c r="A1207" i="22"/>
  <c r="B1207" i="22"/>
  <c r="C1207" i="22"/>
  <c r="D1207" i="22"/>
  <c r="E1207" i="22"/>
  <c r="F1207" i="22"/>
  <c r="G1207" i="22"/>
  <c r="H1207" i="22"/>
  <c r="I1207" i="22"/>
  <c r="J1207" i="22"/>
  <c r="K1207" i="22"/>
  <c r="L1207" i="22"/>
  <c r="M1207" i="22"/>
  <c r="N1207" i="22"/>
  <c r="O1207" i="22"/>
  <c r="P1207" i="22"/>
  <c r="A1208" i="22"/>
  <c r="B1208" i="22"/>
  <c r="C1208" i="22"/>
  <c r="D1208" i="22"/>
  <c r="E1208" i="22"/>
  <c r="F1208" i="22"/>
  <c r="G1208" i="22"/>
  <c r="H1208" i="22"/>
  <c r="I1208" i="22"/>
  <c r="J1208" i="22"/>
  <c r="K1208" i="22"/>
  <c r="L1208" i="22"/>
  <c r="M1208" i="22"/>
  <c r="N1208" i="22"/>
  <c r="O1208" i="22"/>
  <c r="P1208" i="22"/>
  <c r="A1209" i="22"/>
  <c r="B1209" i="22"/>
  <c r="C1209" i="22"/>
  <c r="D1209" i="22"/>
  <c r="E1209" i="22"/>
  <c r="F1209" i="22"/>
  <c r="G1209" i="22"/>
  <c r="H1209" i="22"/>
  <c r="I1209" i="22"/>
  <c r="J1209" i="22"/>
  <c r="K1209" i="22"/>
  <c r="L1209" i="22"/>
  <c r="M1209" i="22"/>
  <c r="N1209" i="22"/>
  <c r="O1209" i="22"/>
  <c r="P1209" i="22"/>
  <c r="A1210" i="22"/>
  <c r="B1210" i="22"/>
  <c r="C1210" i="22"/>
  <c r="D1210" i="22"/>
  <c r="E1210" i="22"/>
  <c r="F1210" i="22"/>
  <c r="G1210" i="22"/>
  <c r="H1210" i="22"/>
  <c r="I1210" i="22"/>
  <c r="J1210" i="22"/>
  <c r="K1210" i="22"/>
  <c r="L1210" i="22"/>
  <c r="M1210" i="22"/>
  <c r="N1210" i="22"/>
  <c r="O1210" i="22"/>
  <c r="P1210" i="22"/>
  <c r="A1211" i="22"/>
  <c r="B1211" i="22"/>
  <c r="C1211" i="22"/>
  <c r="D1211" i="22"/>
  <c r="E1211" i="22"/>
  <c r="F1211" i="22"/>
  <c r="G1211" i="22"/>
  <c r="H1211" i="22"/>
  <c r="I1211" i="22"/>
  <c r="J1211" i="22"/>
  <c r="K1211" i="22"/>
  <c r="L1211" i="22"/>
  <c r="M1211" i="22"/>
  <c r="N1211" i="22"/>
  <c r="O1211" i="22"/>
  <c r="P1211" i="22"/>
  <c r="A1212" i="22"/>
  <c r="B1212" i="22"/>
  <c r="C1212" i="22"/>
  <c r="D1212" i="22"/>
  <c r="E1212" i="22"/>
  <c r="F1212" i="22"/>
  <c r="G1212" i="22"/>
  <c r="H1212" i="22"/>
  <c r="I1212" i="22"/>
  <c r="J1212" i="22"/>
  <c r="K1212" i="22"/>
  <c r="L1212" i="22"/>
  <c r="M1212" i="22"/>
  <c r="N1212" i="22"/>
  <c r="O1212" i="22"/>
  <c r="P1212" i="22"/>
  <c r="A1213" i="22"/>
  <c r="B1213" i="22"/>
  <c r="C1213" i="22"/>
  <c r="D1213" i="22"/>
  <c r="E1213" i="22"/>
  <c r="F1213" i="22"/>
  <c r="G1213" i="22"/>
  <c r="H1213" i="22"/>
  <c r="I1213" i="22"/>
  <c r="J1213" i="22"/>
  <c r="K1213" i="22"/>
  <c r="L1213" i="22"/>
  <c r="M1213" i="22"/>
  <c r="N1213" i="22"/>
  <c r="O1213" i="22"/>
  <c r="P1213" i="22"/>
  <c r="A1214" i="22"/>
  <c r="B1214" i="22"/>
  <c r="C1214" i="22"/>
  <c r="D1214" i="22"/>
  <c r="E1214" i="22"/>
  <c r="F1214" i="22"/>
  <c r="G1214" i="22"/>
  <c r="H1214" i="22"/>
  <c r="I1214" i="22"/>
  <c r="J1214" i="22"/>
  <c r="K1214" i="22"/>
  <c r="L1214" i="22"/>
  <c r="M1214" i="22"/>
  <c r="N1214" i="22"/>
  <c r="O1214" i="22"/>
  <c r="P1214" i="22"/>
  <c r="A1215" i="22"/>
  <c r="B1215" i="22"/>
  <c r="C1215" i="22"/>
  <c r="D1215" i="22"/>
  <c r="E1215" i="22"/>
  <c r="F1215" i="22"/>
  <c r="G1215" i="22"/>
  <c r="H1215" i="22"/>
  <c r="I1215" i="22"/>
  <c r="J1215" i="22"/>
  <c r="K1215" i="22"/>
  <c r="L1215" i="22"/>
  <c r="M1215" i="22"/>
  <c r="N1215" i="22"/>
  <c r="O1215" i="22"/>
  <c r="P1215" i="22"/>
  <c r="A1216" i="22"/>
  <c r="B1216" i="22"/>
  <c r="C1216" i="22"/>
  <c r="D1216" i="22"/>
  <c r="E1216" i="22"/>
  <c r="F1216" i="22"/>
  <c r="G1216" i="22"/>
  <c r="H1216" i="22"/>
  <c r="I1216" i="22"/>
  <c r="J1216" i="22"/>
  <c r="K1216" i="22"/>
  <c r="L1216" i="22"/>
  <c r="M1216" i="22"/>
  <c r="N1216" i="22"/>
  <c r="O1216" i="22"/>
  <c r="P1216" i="22"/>
  <c r="A1217" i="22"/>
  <c r="B1217" i="22"/>
  <c r="C1217" i="22"/>
  <c r="D1217" i="22"/>
  <c r="E1217" i="22"/>
  <c r="F1217" i="22"/>
  <c r="G1217" i="22"/>
  <c r="H1217" i="22"/>
  <c r="I1217" i="22"/>
  <c r="J1217" i="22"/>
  <c r="K1217" i="22"/>
  <c r="L1217" i="22"/>
  <c r="M1217" i="22"/>
  <c r="N1217" i="22"/>
  <c r="O1217" i="22"/>
  <c r="P1217" i="22"/>
  <c r="A1218" i="22"/>
  <c r="B1218" i="22"/>
  <c r="C1218" i="22"/>
  <c r="D1218" i="22"/>
  <c r="E1218" i="22"/>
  <c r="F1218" i="22"/>
  <c r="G1218" i="22"/>
  <c r="H1218" i="22"/>
  <c r="I1218" i="22"/>
  <c r="J1218" i="22"/>
  <c r="K1218" i="22"/>
  <c r="L1218" i="22"/>
  <c r="M1218" i="22"/>
  <c r="N1218" i="22"/>
  <c r="O1218" i="22"/>
  <c r="P1218" i="22"/>
  <c r="A1219" i="22"/>
  <c r="B1219" i="22"/>
  <c r="C1219" i="22"/>
  <c r="D1219" i="22"/>
  <c r="E1219" i="22"/>
  <c r="F1219" i="22"/>
  <c r="G1219" i="22"/>
  <c r="H1219" i="22"/>
  <c r="I1219" i="22"/>
  <c r="J1219" i="22"/>
  <c r="K1219" i="22"/>
  <c r="L1219" i="22"/>
  <c r="M1219" i="22"/>
  <c r="N1219" i="22"/>
  <c r="O1219" i="22"/>
  <c r="P1219" i="22"/>
  <c r="A1220" i="22"/>
  <c r="B1220" i="22"/>
  <c r="C1220" i="22"/>
  <c r="D1220" i="22"/>
  <c r="E1220" i="22"/>
  <c r="F1220" i="22"/>
  <c r="G1220" i="22"/>
  <c r="H1220" i="22"/>
  <c r="I1220" i="22"/>
  <c r="J1220" i="22"/>
  <c r="K1220" i="22"/>
  <c r="L1220" i="22"/>
  <c r="M1220" i="22"/>
  <c r="N1220" i="22"/>
  <c r="O1220" i="22"/>
  <c r="P1220" i="22"/>
  <c r="A1221" i="22"/>
  <c r="B1221" i="22"/>
  <c r="C1221" i="22"/>
  <c r="D1221" i="22"/>
  <c r="E1221" i="22"/>
  <c r="F1221" i="22"/>
  <c r="G1221" i="22"/>
  <c r="H1221" i="22"/>
  <c r="I1221" i="22"/>
  <c r="J1221" i="22"/>
  <c r="K1221" i="22"/>
  <c r="L1221" i="22"/>
  <c r="M1221" i="22"/>
  <c r="N1221" i="22"/>
  <c r="O1221" i="22"/>
  <c r="P1221" i="22"/>
  <c r="A1222" i="22"/>
  <c r="B1222" i="22"/>
  <c r="C1222" i="22"/>
  <c r="D1222" i="22"/>
  <c r="E1222" i="22"/>
  <c r="F1222" i="22"/>
  <c r="G1222" i="22"/>
  <c r="H1222" i="22"/>
  <c r="I1222" i="22"/>
  <c r="J1222" i="22"/>
  <c r="K1222" i="22"/>
  <c r="L1222" i="22"/>
  <c r="M1222" i="22"/>
  <c r="N1222" i="22"/>
  <c r="O1222" i="22"/>
  <c r="P1222" i="22"/>
  <c r="A1223" i="22"/>
  <c r="B1223" i="22"/>
  <c r="C1223" i="22"/>
  <c r="D1223" i="22"/>
  <c r="E1223" i="22"/>
  <c r="F1223" i="22"/>
  <c r="G1223" i="22"/>
  <c r="H1223" i="22"/>
  <c r="I1223" i="22"/>
  <c r="J1223" i="22"/>
  <c r="K1223" i="22"/>
  <c r="L1223" i="22"/>
  <c r="M1223" i="22"/>
  <c r="N1223" i="22"/>
  <c r="O1223" i="22"/>
  <c r="P1223" i="22"/>
  <c r="A1224" i="22"/>
  <c r="B1224" i="22"/>
  <c r="C1224" i="22"/>
  <c r="D1224" i="22"/>
  <c r="E1224" i="22"/>
  <c r="F1224" i="22"/>
  <c r="G1224" i="22"/>
  <c r="H1224" i="22"/>
  <c r="I1224" i="22"/>
  <c r="J1224" i="22"/>
  <c r="K1224" i="22"/>
  <c r="L1224" i="22"/>
  <c r="M1224" i="22"/>
  <c r="N1224" i="22"/>
  <c r="O1224" i="22"/>
  <c r="P1224" i="22"/>
  <c r="A1225" i="22"/>
  <c r="B1225" i="22"/>
  <c r="C1225" i="22"/>
  <c r="D1225" i="22"/>
  <c r="E1225" i="22"/>
  <c r="F1225" i="22"/>
  <c r="G1225" i="22"/>
  <c r="H1225" i="22"/>
  <c r="I1225" i="22"/>
  <c r="J1225" i="22"/>
  <c r="K1225" i="22"/>
  <c r="L1225" i="22"/>
  <c r="M1225" i="22"/>
  <c r="N1225" i="22"/>
  <c r="O1225" i="22"/>
  <c r="P1225" i="22"/>
  <c r="A1226" i="22"/>
  <c r="B1226" i="22"/>
  <c r="C1226" i="22"/>
  <c r="D1226" i="22"/>
  <c r="E1226" i="22"/>
  <c r="F1226" i="22"/>
  <c r="G1226" i="22"/>
  <c r="H1226" i="22"/>
  <c r="I1226" i="22"/>
  <c r="J1226" i="22"/>
  <c r="K1226" i="22"/>
  <c r="L1226" i="22"/>
  <c r="M1226" i="22"/>
  <c r="N1226" i="22"/>
  <c r="O1226" i="22"/>
  <c r="P1226" i="22"/>
  <c r="A1227" i="22"/>
  <c r="B1227" i="22"/>
  <c r="C1227" i="22"/>
  <c r="D1227" i="22"/>
  <c r="E1227" i="22"/>
  <c r="F1227" i="22"/>
  <c r="G1227" i="22"/>
  <c r="H1227" i="22"/>
  <c r="I1227" i="22"/>
  <c r="J1227" i="22"/>
  <c r="K1227" i="22"/>
  <c r="L1227" i="22"/>
  <c r="M1227" i="22"/>
  <c r="N1227" i="22"/>
  <c r="O1227" i="22"/>
  <c r="P1227" i="22"/>
  <c r="A1228" i="22"/>
  <c r="B1228" i="22"/>
  <c r="C1228" i="22"/>
  <c r="D1228" i="22"/>
  <c r="E1228" i="22"/>
  <c r="F1228" i="22"/>
  <c r="G1228" i="22"/>
  <c r="H1228" i="22"/>
  <c r="I1228" i="22"/>
  <c r="J1228" i="22"/>
  <c r="K1228" i="22"/>
  <c r="L1228" i="22"/>
  <c r="M1228" i="22"/>
  <c r="N1228" i="22"/>
  <c r="O1228" i="22"/>
  <c r="P1228" i="22"/>
  <c r="A1229" i="22"/>
  <c r="B1229" i="22"/>
  <c r="C1229" i="22"/>
  <c r="D1229" i="22"/>
  <c r="E1229" i="22"/>
  <c r="F1229" i="22"/>
  <c r="G1229" i="22"/>
  <c r="H1229" i="22"/>
  <c r="I1229" i="22"/>
  <c r="J1229" i="22"/>
  <c r="K1229" i="22"/>
  <c r="L1229" i="22"/>
  <c r="M1229" i="22"/>
  <c r="N1229" i="22"/>
  <c r="O1229" i="22"/>
  <c r="P1229" i="22"/>
  <c r="A1230" i="22"/>
  <c r="B1230" i="22"/>
  <c r="C1230" i="22"/>
  <c r="D1230" i="22"/>
  <c r="E1230" i="22"/>
  <c r="F1230" i="22"/>
  <c r="G1230" i="22"/>
  <c r="H1230" i="22"/>
  <c r="I1230" i="22"/>
  <c r="J1230" i="22"/>
  <c r="K1230" i="22"/>
  <c r="L1230" i="22"/>
  <c r="M1230" i="22"/>
  <c r="N1230" i="22"/>
  <c r="O1230" i="22"/>
  <c r="P1230" i="22"/>
  <c r="A1231" i="22"/>
  <c r="B1231" i="22"/>
  <c r="C1231" i="22"/>
  <c r="D1231" i="22"/>
  <c r="E1231" i="22"/>
  <c r="F1231" i="22"/>
  <c r="G1231" i="22"/>
  <c r="H1231" i="22"/>
  <c r="I1231" i="22"/>
  <c r="J1231" i="22"/>
  <c r="K1231" i="22"/>
  <c r="L1231" i="22"/>
  <c r="M1231" i="22"/>
  <c r="N1231" i="22"/>
  <c r="O1231" i="22"/>
  <c r="P1231" i="22"/>
  <c r="A1232" i="22"/>
  <c r="B1232" i="22"/>
  <c r="C1232" i="22"/>
  <c r="D1232" i="22"/>
  <c r="E1232" i="22"/>
  <c r="F1232" i="22"/>
  <c r="G1232" i="22"/>
  <c r="H1232" i="22"/>
  <c r="I1232" i="22"/>
  <c r="J1232" i="22"/>
  <c r="K1232" i="22"/>
  <c r="L1232" i="22"/>
  <c r="M1232" i="22"/>
  <c r="N1232" i="22"/>
  <c r="O1232" i="22"/>
  <c r="P1232" i="22"/>
  <c r="A1233" i="22"/>
  <c r="B1233" i="22"/>
  <c r="C1233" i="22"/>
  <c r="D1233" i="22"/>
  <c r="E1233" i="22"/>
  <c r="F1233" i="22"/>
  <c r="G1233" i="22"/>
  <c r="H1233" i="22"/>
  <c r="I1233" i="22"/>
  <c r="J1233" i="22"/>
  <c r="K1233" i="22"/>
  <c r="L1233" i="22"/>
  <c r="M1233" i="22"/>
  <c r="N1233" i="22"/>
  <c r="O1233" i="22"/>
  <c r="P1233" i="22"/>
  <c r="A1234" i="22"/>
  <c r="B1234" i="22"/>
  <c r="C1234" i="22"/>
  <c r="D1234" i="22"/>
  <c r="E1234" i="22"/>
  <c r="F1234" i="22"/>
  <c r="G1234" i="22"/>
  <c r="H1234" i="22"/>
  <c r="I1234" i="22"/>
  <c r="J1234" i="22"/>
  <c r="K1234" i="22"/>
  <c r="L1234" i="22"/>
  <c r="M1234" i="22"/>
  <c r="N1234" i="22"/>
  <c r="O1234" i="22"/>
  <c r="P1234" i="22"/>
  <c r="A1235" i="22"/>
  <c r="B1235" i="22"/>
  <c r="C1235" i="22"/>
  <c r="D1235" i="22"/>
  <c r="E1235" i="22"/>
  <c r="F1235" i="22"/>
  <c r="G1235" i="22"/>
  <c r="H1235" i="22"/>
  <c r="I1235" i="22"/>
  <c r="J1235" i="22"/>
  <c r="K1235" i="22"/>
  <c r="L1235" i="22"/>
  <c r="M1235" i="22"/>
  <c r="N1235" i="22"/>
  <c r="O1235" i="22"/>
  <c r="P1235" i="22"/>
  <c r="A1236" i="22"/>
  <c r="B1236" i="22"/>
  <c r="C1236" i="22"/>
  <c r="D1236" i="22"/>
  <c r="E1236" i="22"/>
  <c r="F1236" i="22"/>
  <c r="G1236" i="22"/>
  <c r="H1236" i="22"/>
  <c r="I1236" i="22"/>
  <c r="J1236" i="22"/>
  <c r="K1236" i="22"/>
  <c r="L1236" i="22"/>
  <c r="M1236" i="22"/>
  <c r="N1236" i="22"/>
  <c r="O1236" i="22"/>
  <c r="P1236" i="22"/>
  <c r="A1237" i="22"/>
  <c r="B1237" i="22"/>
  <c r="C1237" i="22"/>
  <c r="D1237" i="22"/>
  <c r="E1237" i="22"/>
  <c r="F1237" i="22"/>
  <c r="G1237" i="22"/>
  <c r="H1237" i="22"/>
  <c r="I1237" i="22"/>
  <c r="J1237" i="22"/>
  <c r="K1237" i="22"/>
  <c r="L1237" i="22"/>
  <c r="M1237" i="22"/>
  <c r="N1237" i="22"/>
  <c r="O1237" i="22"/>
  <c r="P1237" i="22"/>
  <c r="A1238" i="22"/>
  <c r="B1238" i="22"/>
  <c r="C1238" i="22"/>
  <c r="D1238" i="22"/>
  <c r="E1238" i="22"/>
  <c r="F1238" i="22"/>
  <c r="G1238" i="22"/>
  <c r="H1238" i="22"/>
  <c r="I1238" i="22"/>
  <c r="J1238" i="22"/>
  <c r="K1238" i="22"/>
  <c r="L1238" i="22"/>
  <c r="M1238" i="22"/>
  <c r="N1238" i="22"/>
  <c r="O1238" i="22"/>
  <c r="P1238" i="22"/>
  <c r="A1239" i="22"/>
  <c r="B1239" i="22"/>
  <c r="C1239" i="22"/>
  <c r="D1239" i="22"/>
  <c r="E1239" i="22"/>
  <c r="F1239" i="22"/>
  <c r="G1239" i="22"/>
  <c r="H1239" i="22"/>
  <c r="I1239" i="22"/>
  <c r="J1239" i="22"/>
  <c r="K1239" i="22"/>
  <c r="L1239" i="22"/>
  <c r="M1239" i="22"/>
  <c r="N1239" i="22"/>
  <c r="O1239" i="22"/>
  <c r="P1239" i="22"/>
  <c r="A1240" i="22"/>
  <c r="B1240" i="22"/>
  <c r="C1240" i="22"/>
  <c r="D1240" i="22"/>
  <c r="E1240" i="22"/>
  <c r="F1240" i="22"/>
  <c r="G1240" i="22"/>
  <c r="H1240" i="22"/>
  <c r="I1240" i="22"/>
  <c r="J1240" i="22"/>
  <c r="K1240" i="22"/>
  <c r="L1240" i="22"/>
  <c r="M1240" i="22"/>
  <c r="N1240" i="22"/>
  <c r="O1240" i="22"/>
  <c r="P1240" i="22"/>
  <c r="A1241" i="22"/>
  <c r="B1241" i="22"/>
  <c r="C1241" i="22"/>
  <c r="D1241" i="22"/>
  <c r="E1241" i="22"/>
  <c r="F1241" i="22"/>
  <c r="G1241" i="22"/>
  <c r="H1241" i="22"/>
  <c r="I1241" i="22"/>
  <c r="J1241" i="22"/>
  <c r="K1241" i="22"/>
  <c r="L1241" i="22"/>
  <c r="M1241" i="22"/>
  <c r="N1241" i="22"/>
  <c r="O1241" i="22"/>
  <c r="P1241" i="22"/>
  <c r="A1242" i="22"/>
  <c r="B1242" i="22"/>
  <c r="C1242" i="22"/>
  <c r="D1242" i="22"/>
  <c r="E1242" i="22"/>
  <c r="F1242" i="22"/>
  <c r="G1242" i="22"/>
  <c r="H1242" i="22"/>
  <c r="I1242" i="22"/>
  <c r="J1242" i="22"/>
  <c r="K1242" i="22"/>
  <c r="L1242" i="22"/>
  <c r="M1242" i="22"/>
  <c r="N1242" i="22"/>
  <c r="O1242" i="22"/>
  <c r="P1242" i="22"/>
  <c r="A1243" i="22"/>
  <c r="B1243" i="22"/>
  <c r="C1243" i="22"/>
  <c r="D1243" i="22"/>
  <c r="E1243" i="22"/>
  <c r="F1243" i="22"/>
  <c r="G1243" i="22"/>
  <c r="H1243" i="22"/>
  <c r="I1243" i="22"/>
  <c r="J1243" i="22"/>
  <c r="K1243" i="22"/>
  <c r="L1243" i="22"/>
  <c r="M1243" i="22"/>
  <c r="N1243" i="22"/>
  <c r="O1243" i="22"/>
  <c r="P1243" i="22"/>
  <c r="A1244" i="22"/>
  <c r="B1244" i="22"/>
  <c r="C1244" i="22"/>
  <c r="D1244" i="22"/>
  <c r="E1244" i="22"/>
  <c r="F1244" i="22"/>
  <c r="G1244" i="22"/>
  <c r="H1244" i="22"/>
  <c r="I1244" i="22"/>
  <c r="J1244" i="22"/>
  <c r="K1244" i="22"/>
  <c r="L1244" i="22"/>
  <c r="M1244" i="22"/>
  <c r="N1244" i="22"/>
  <c r="O1244" i="22"/>
  <c r="P1244" i="22"/>
  <c r="A1245" i="22"/>
  <c r="B1245" i="22"/>
  <c r="C1245" i="22"/>
  <c r="D1245" i="22"/>
  <c r="E1245" i="22"/>
  <c r="F1245" i="22"/>
  <c r="G1245" i="22"/>
  <c r="H1245" i="22"/>
  <c r="I1245" i="22"/>
  <c r="J1245" i="22"/>
  <c r="K1245" i="22"/>
  <c r="L1245" i="22"/>
  <c r="M1245" i="22"/>
  <c r="N1245" i="22"/>
  <c r="O1245" i="22"/>
  <c r="P1245" i="22"/>
  <c r="A1246" i="22"/>
  <c r="B1246" i="22"/>
  <c r="C1246" i="22"/>
  <c r="D1246" i="22"/>
  <c r="E1246" i="22"/>
  <c r="F1246" i="22"/>
  <c r="G1246" i="22"/>
  <c r="H1246" i="22"/>
  <c r="I1246" i="22"/>
  <c r="J1246" i="22"/>
  <c r="K1246" i="22"/>
  <c r="L1246" i="22"/>
  <c r="M1246" i="22"/>
  <c r="N1246" i="22"/>
  <c r="O1246" i="22"/>
  <c r="P1246" i="22"/>
  <c r="A1247" i="22"/>
  <c r="B1247" i="22"/>
  <c r="C1247" i="22"/>
  <c r="D1247" i="22"/>
  <c r="E1247" i="22"/>
  <c r="F1247" i="22"/>
  <c r="G1247" i="22"/>
  <c r="H1247" i="22"/>
  <c r="I1247" i="22"/>
  <c r="J1247" i="22"/>
  <c r="K1247" i="22"/>
  <c r="L1247" i="22"/>
  <c r="M1247" i="22"/>
  <c r="N1247" i="22"/>
  <c r="O1247" i="22"/>
  <c r="P1247" i="22"/>
  <c r="A1248" i="22"/>
  <c r="B1248" i="22"/>
  <c r="C1248" i="22"/>
  <c r="D1248" i="22"/>
  <c r="E1248" i="22"/>
  <c r="F1248" i="22"/>
  <c r="G1248" i="22"/>
  <c r="H1248" i="22"/>
  <c r="I1248" i="22"/>
  <c r="J1248" i="22"/>
  <c r="K1248" i="22"/>
  <c r="L1248" i="22"/>
  <c r="M1248" i="22"/>
  <c r="N1248" i="22"/>
  <c r="O1248" i="22"/>
  <c r="P1248" i="22"/>
  <c r="A1249" i="22"/>
  <c r="B1249" i="22"/>
  <c r="C1249" i="22"/>
  <c r="D1249" i="22"/>
  <c r="E1249" i="22"/>
  <c r="F1249" i="22"/>
  <c r="G1249" i="22"/>
  <c r="H1249" i="22"/>
  <c r="I1249" i="22"/>
  <c r="J1249" i="22"/>
  <c r="K1249" i="22"/>
  <c r="L1249" i="22"/>
  <c r="M1249" i="22"/>
  <c r="N1249" i="22"/>
  <c r="O1249" i="22"/>
  <c r="P1249" i="22"/>
  <c r="A1250" i="22"/>
  <c r="B1250" i="22"/>
  <c r="C1250" i="22"/>
  <c r="D1250" i="22"/>
  <c r="E1250" i="22"/>
  <c r="F1250" i="22"/>
  <c r="G1250" i="22"/>
  <c r="H1250" i="22"/>
  <c r="I1250" i="22"/>
  <c r="J1250" i="22"/>
  <c r="K1250" i="22"/>
  <c r="L1250" i="22"/>
  <c r="M1250" i="22"/>
  <c r="N1250" i="22"/>
  <c r="O1250" i="22"/>
  <c r="P1250" i="22"/>
  <c r="A1251" i="22"/>
  <c r="B1251" i="22"/>
  <c r="C1251" i="22"/>
  <c r="D1251" i="22"/>
  <c r="E1251" i="22"/>
  <c r="F1251" i="22"/>
  <c r="G1251" i="22"/>
  <c r="H1251" i="22"/>
  <c r="I1251" i="22"/>
  <c r="J1251" i="22"/>
  <c r="K1251" i="22"/>
  <c r="L1251" i="22"/>
  <c r="M1251" i="22"/>
  <c r="N1251" i="22"/>
  <c r="O1251" i="22"/>
  <c r="P1251" i="22"/>
  <c r="A1252" i="22"/>
  <c r="B1252" i="22"/>
  <c r="C1252" i="22"/>
  <c r="D1252" i="22"/>
  <c r="E1252" i="22"/>
  <c r="F1252" i="22"/>
  <c r="G1252" i="22"/>
  <c r="H1252" i="22"/>
  <c r="I1252" i="22"/>
  <c r="J1252" i="22"/>
  <c r="K1252" i="22"/>
  <c r="L1252" i="22"/>
  <c r="M1252" i="22"/>
  <c r="N1252" i="22"/>
  <c r="O1252" i="22"/>
  <c r="P1252" i="22"/>
  <c r="A1253" i="22"/>
  <c r="B1253" i="22"/>
  <c r="C1253" i="22"/>
  <c r="D1253" i="22"/>
  <c r="E1253" i="22"/>
  <c r="F1253" i="22"/>
  <c r="G1253" i="22"/>
  <c r="H1253" i="22"/>
  <c r="I1253" i="22"/>
  <c r="J1253" i="22"/>
  <c r="K1253" i="22"/>
  <c r="L1253" i="22"/>
  <c r="M1253" i="22"/>
  <c r="N1253" i="22"/>
  <c r="O1253" i="22"/>
  <c r="P1253" i="22"/>
  <c r="A1254" i="22"/>
  <c r="B1254" i="22"/>
  <c r="C1254" i="22"/>
  <c r="D1254" i="22"/>
  <c r="E1254" i="22"/>
  <c r="F1254" i="22"/>
  <c r="G1254" i="22"/>
  <c r="H1254" i="22"/>
  <c r="I1254" i="22"/>
  <c r="J1254" i="22"/>
  <c r="K1254" i="22"/>
  <c r="L1254" i="22"/>
  <c r="M1254" i="22"/>
  <c r="N1254" i="22"/>
  <c r="O1254" i="22"/>
  <c r="P1254" i="22"/>
  <c r="A1255" i="22"/>
  <c r="B1255" i="22"/>
  <c r="C1255" i="22"/>
  <c r="D1255" i="22"/>
  <c r="E1255" i="22"/>
  <c r="F1255" i="22"/>
  <c r="G1255" i="22"/>
  <c r="H1255" i="22"/>
  <c r="I1255" i="22"/>
  <c r="J1255" i="22"/>
  <c r="K1255" i="22"/>
  <c r="L1255" i="22"/>
  <c r="M1255" i="22"/>
  <c r="N1255" i="22"/>
  <c r="O1255" i="22"/>
  <c r="P1255" i="22"/>
  <c r="A1256" i="22"/>
  <c r="B1256" i="22"/>
  <c r="C1256" i="22"/>
  <c r="D1256" i="22"/>
  <c r="E1256" i="22"/>
  <c r="F1256" i="22"/>
  <c r="G1256" i="22"/>
  <c r="H1256" i="22"/>
  <c r="I1256" i="22"/>
  <c r="J1256" i="22"/>
  <c r="K1256" i="22"/>
  <c r="L1256" i="22"/>
  <c r="M1256" i="22"/>
  <c r="N1256" i="22"/>
  <c r="O1256" i="22"/>
  <c r="P1256" i="22"/>
  <c r="A1257" i="22"/>
  <c r="B1257" i="22"/>
  <c r="C1257" i="22"/>
  <c r="D1257" i="22"/>
  <c r="E1257" i="22"/>
  <c r="F1257" i="22"/>
  <c r="G1257" i="22"/>
  <c r="H1257" i="22"/>
  <c r="I1257" i="22"/>
  <c r="J1257" i="22"/>
  <c r="K1257" i="22"/>
  <c r="L1257" i="22"/>
  <c r="M1257" i="22"/>
  <c r="N1257" i="22"/>
  <c r="O1257" i="22"/>
  <c r="P1257" i="22"/>
  <c r="A1258" i="22"/>
  <c r="B1258" i="22"/>
  <c r="C1258" i="22"/>
  <c r="D1258" i="22"/>
  <c r="E1258" i="22"/>
  <c r="F1258" i="22"/>
  <c r="G1258" i="22"/>
  <c r="H1258" i="22"/>
  <c r="I1258" i="22"/>
  <c r="J1258" i="22"/>
  <c r="K1258" i="22"/>
  <c r="L1258" i="22"/>
  <c r="M1258" i="22"/>
  <c r="N1258" i="22"/>
  <c r="O1258" i="22"/>
  <c r="P1258" i="22"/>
  <c r="A1259" i="22"/>
  <c r="B1259" i="22"/>
  <c r="C1259" i="22"/>
  <c r="D1259" i="22"/>
  <c r="E1259" i="22"/>
  <c r="F1259" i="22"/>
  <c r="G1259" i="22"/>
  <c r="H1259" i="22"/>
  <c r="I1259" i="22"/>
  <c r="J1259" i="22"/>
  <c r="K1259" i="22"/>
  <c r="L1259" i="22"/>
  <c r="M1259" i="22"/>
  <c r="N1259" i="22"/>
  <c r="O1259" i="22"/>
  <c r="P1259" i="22"/>
  <c r="A1260" i="22"/>
  <c r="B1260" i="22"/>
  <c r="C1260" i="22"/>
  <c r="D1260" i="22"/>
  <c r="E1260" i="22"/>
  <c r="F1260" i="22"/>
  <c r="G1260" i="22"/>
  <c r="H1260" i="22"/>
  <c r="I1260" i="22"/>
  <c r="J1260" i="22"/>
  <c r="K1260" i="22"/>
  <c r="L1260" i="22"/>
  <c r="M1260" i="22"/>
  <c r="N1260" i="22"/>
  <c r="O1260" i="22"/>
  <c r="P1260" i="22"/>
  <c r="A1261" i="22"/>
  <c r="B1261" i="22"/>
  <c r="C1261" i="22"/>
  <c r="D1261" i="22"/>
  <c r="E1261" i="22"/>
  <c r="F1261" i="22"/>
  <c r="G1261" i="22"/>
  <c r="H1261" i="22"/>
  <c r="I1261" i="22"/>
  <c r="J1261" i="22"/>
  <c r="K1261" i="22"/>
  <c r="L1261" i="22"/>
  <c r="M1261" i="22"/>
  <c r="N1261" i="22"/>
  <c r="O1261" i="22"/>
  <c r="P1261" i="22"/>
  <c r="A1262" i="22"/>
  <c r="B1262" i="22"/>
  <c r="C1262" i="22"/>
  <c r="D1262" i="22"/>
  <c r="E1262" i="22"/>
  <c r="F1262" i="22"/>
  <c r="G1262" i="22"/>
  <c r="H1262" i="22"/>
  <c r="I1262" i="22"/>
  <c r="J1262" i="22"/>
  <c r="K1262" i="22"/>
  <c r="L1262" i="22"/>
  <c r="M1262" i="22"/>
  <c r="N1262" i="22"/>
  <c r="O1262" i="22"/>
  <c r="P1262" i="22"/>
  <c r="A1263" i="22"/>
  <c r="B1263" i="22"/>
  <c r="C1263" i="22"/>
  <c r="D1263" i="22"/>
  <c r="E1263" i="22"/>
  <c r="F1263" i="22"/>
  <c r="G1263" i="22"/>
  <c r="H1263" i="22"/>
  <c r="I1263" i="22"/>
  <c r="J1263" i="22"/>
  <c r="K1263" i="22"/>
  <c r="L1263" i="22"/>
  <c r="M1263" i="22"/>
  <c r="N1263" i="22"/>
  <c r="O1263" i="22"/>
  <c r="P1263" i="22"/>
  <c r="A1264" i="22"/>
  <c r="B1264" i="22"/>
  <c r="C1264" i="22"/>
  <c r="D1264" i="22"/>
  <c r="E1264" i="22"/>
  <c r="F1264" i="22"/>
  <c r="G1264" i="22"/>
  <c r="H1264" i="22"/>
  <c r="I1264" i="22"/>
  <c r="J1264" i="22"/>
  <c r="K1264" i="22"/>
  <c r="L1264" i="22"/>
  <c r="M1264" i="22"/>
  <c r="N1264" i="22"/>
  <c r="O1264" i="22"/>
  <c r="P1264" i="22"/>
  <c r="A1265" i="22"/>
  <c r="B1265" i="22"/>
  <c r="C1265" i="22"/>
  <c r="D1265" i="22"/>
  <c r="E1265" i="22"/>
  <c r="F1265" i="22"/>
  <c r="G1265" i="22"/>
  <c r="H1265" i="22"/>
  <c r="I1265" i="22"/>
  <c r="J1265" i="22"/>
  <c r="K1265" i="22"/>
  <c r="L1265" i="22"/>
  <c r="M1265" i="22"/>
  <c r="N1265" i="22"/>
  <c r="O1265" i="22"/>
  <c r="P1265" i="22"/>
  <c r="A1266" i="22"/>
  <c r="B1266" i="22"/>
  <c r="C1266" i="22"/>
  <c r="D1266" i="22"/>
  <c r="E1266" i="22"/>
  <c r="F1266" i="22"/>
  <c r="G1266" i="22"/>
  <c r="H1266" i="22"/>
  <c r="I1266" i="22"/>
  <c r="J1266" i="22"/>
  <c r="K1266" i="22"/>
  <c r="L1266" i="22"/>
  <c r="M1266" i="22"/>
  <c r="N1266" i="22"/>
  <c r="O1266" i="22"/>
  <c r="P1266" i="22"/>
  <c r="A1267" i="22"/>
  <c r="B1267" i="22"/>
  <c r="C1267" i="22"/>
  <c r="D1267" i="22"/>
  <c r="E1267" i="22"/>
  <c r="F1267" i="22"/>
  <c r="G1267" i="22"/>
  <c r="H1267" i="22"/>
  <c r="I1267" i="22"/>
  <c r="J1267" i="22"/>
  <c r="K1267" i="22"/>
  <c r="L1267" i="22"/>
  <c r="M1267" i="22"/>
  <c r="N1267" i="22"/>
  <c r="O1267" i="22"/>
  <c r="P1267" i="22"/>
  <c r="A1268" i="22"/>
  <c r="B1268" i="22"/>
  <c r="C1268" i="22"/>
  <c r="D1268" i="22"/>
  <c r="E1268" i="22"/>
  <c r="F1268" i="22"/>
  <c r="G1268" i="22"/>
  <c r="H1268" i="22"/>
  <c r="I1268" i="22"/>
  <c r="J1268" i="22"/>
  <c r="K1268" i="22"/>
  <c r="L1268" i="22"/>
  <c r="M1268" i="22"/>
  <c r="N1268" i="22"/>
  <c r="O1268" i="22"/>
  <c r="P1268" i="22"/>
  <c r="A1269" i="22"/>
  <c r="B1269" i="22"/>
  <c r="C1269" i="22"/>
  <c r="D1269" i="22"/>
  <c r="E1269" i="22"/>
  <c r="F1269" i="22"/>
  <c r="G1269" i="22"/>
  <c r="H1269" i="22"/>
  <c r="I1269" i="22"/>
  <c r="J1269" i="22"/>
  <c r="K1269" i="22"/>
  <c r="L1269" i="22"/>
  <c r="M1269" i="22"/>
  <c r="N1269" i="22"/>
  <c r="O1269" i="22"/>
  <c r="P1269" i="22"/>
  <c r="A1270" i="22"/>
  <c r="B1270" i="22"/>
  <c r="C1270" i="22"/>
  <c r="D1270" i="22"/>
  <c r="E1270" i="22"/>
  <c r="F1270" i="22"/>
  <c r="G1270" i="22"/>
  <c r="H1270" i="22"/>
  <c r="I1270" i="22"/>
  <c r="J1270" i="22"/>
  <c r="K1270" i="22"/>
  <c r="L1270" i="22"/>
  <c r="M1270" i="22"/>
  <c r="N1270" i="22"/>
  <c r="O1270" i="22"/>
  <c r="P1270" i="22"/>
  <c r="A1271" i="22"/>
  <c r="B1271" i="22"/>
  <c r="C1271" i="22"/>
  <c r="D1271" i="22"/>
  <c r="E1271" i="22"/>
  <c r="F1271" i="22"/>
  <c r="G1271" i="22"/>
  <c r="H1271" i="22"/>
  <c r="I1271" i="22"/>
  <c r="J1271" i="22"/>
  <c r="K1271" i="22"/>
  <c r="L1271" i="22"/>
  <c r="M1271" i="22"/>
  <c r="N1271" i="22"/>
  <c r="O1271" i="22"/>
  <c r="P1271" i="22"/>
  <c r="A1272" i="22"/>
  <c r="B1272" i="22"/>
  <c r="C1272" i="22"/>
  <c r="D1272" i="22"/>
  <c r="E1272" i="22"/>
  <c r="F1272" i="22"/>
  <c r="G1272" i="22"/>
  <c r="H1272" i="22"/>
  <c r="I1272" i="22"/>
  <c r="J1272" i="22"/>
  <c r="K1272" i="22"/>
  <c r="L1272" i="22"/>
  <c r="M1272" i="22"/>
  <c r="N1272" i="22"/>
  <c r="O1272" i="22"/>
  <c r="P1272" i="22"/>
  <c r="A1273" i="22"/>
  <c r="B1273" i="22"/>
  <c r="C1273" i="22"/>
  <c r="D1273" i="22"/>
  <c r="E1273" i="22"/>
  <c r="F1273" i="22"/>
  <c r="G1273" i="22"/>
  <c r="H1273" i="22"/>
  <c r="I1273" i="22"/>
  <c r="J1273" i="22"/>
  <c r="K1273" i="22"/>
  <c r="L1273" i="22"/>
  <c r="M1273" i="22"/>
  <c r="N1273" i="22"/>
  <c r="O1273" i="22"/>
  <c r="P1273" i="22"/>
  <c r="A1274" i="22"/>
  <c r="B1274" i="22"/>
  <c r="C1274" i="22"/>
  <c r="D1274" i="22"/>
  <c r="E1274" i="22"/>
  <c r="F1274" i="22"/>
  <c r="G1274" i="22"/>
  <c r="H1274" i="22"/>
  <c r="I1274" i="22"/>
  <c r="J1274" i="22"/>
  <c r="K1274" i="22"/>
  <c r="L1274" i="22"/>
  <c r="M1274" i="22"/>
  <c r="N1274" i="22"/>
  <c r="O1274" i="22"/>
  <c r="P1274" i="22"/>
  <c r="A1275" i="22"/>
  <c r="B1275" i="22"/>
  <c r="C1275" i="22"/>
  <c r="D1275" i="22"/>
  <c r="E1275" i="22"/>
  <c r="F1275" i="22"/>
  <c r="G1275" i="22"/>
  <c r="H1275" i="22"/>
  <c r="I1275" i="22"/>
  <c r="J1275" i="22"/>
  <c r="K1275" i="22"/>
  <c r="L1275" i="22"/>
  <c r="M1275" i="22"/>
  <c r="N1275" i="22"/>
  <c r="O1275" i="22"/>
  <c r="P1275" i="22"/>
  <c r="A1276" i="22"/>
  <c r="B1276" i="22"/>
  <c r="C1276" i="22"/>
  <c r="D1276" i="22"/>
  <c r="E1276" i="22"/>
  <c r="F1276" i="22"/>
  <c r="G1276" i="22"/>
  <c r="H1276" i="22"/>
  <c r="I1276" i="22"/>
  <c r="J1276" i="22"/>
  <c r="K1276" i="22"/>
  <c r="L1276" i="22"/>
  <c r="M1276" i="22"/>
  <c r="N1276" i="22"/>
  <c r="O1276" i="22"/>
  <c r="P1276" i="22"/>
  <c r="A1277" i="22"/>
  <c r="B1277" i="22"/>
  <c r="C1277" i="22"/>
  <c r="D1277" i="22"/>
  <c r="E1277" i="22"/>
  <c r="F1277" i="22"/>
  <c r="G1277" i="22"/>
  <c r="H1277" i="22"/>
  <c r="I1277" i="22"/>
  <c r="J1277" i="22"/>
  <c r="K1277" i="22"/>
  <c r="L1277" i="22"/>
  <c r="M1277" i="22"/>
  <c r="N1277" i="22"/>
  <c r="O1277" i="22"/>
  <c r="P1277" i="22"/>
  <c r="A1278" i="22"/>
  <c r="B1278" i="22"/>
  <c r="C1278" i="22"/>
  <c r="D1278" i="22"/>
  <c r="E1278" i="22"/>
  <c r="F1278" i="22"/>
  <c r="G1278" i="22"/>
  <c r="H1278" i="22"/>
  <c r="I1278" i="22"/>
  <c r="J1278" i="22"/>
  <c r="K1278" i="22"/>
  <c r="L1278" i="22"/>
  <c r="M1278" i="22"/>
  <c r="N1278" i="22"/>
  <c r="O1278" i="22"/>
  <c r="P1278" i="22"/>
  <c r="A1279" i="22"/>
  <c r="B1279" i="22"/>
  <c r="C1279" i="22"/>
  <c r="D1279" i="22"/>
  <c r="E1279" i="22"/>
  <c r="F1279" i="22"/>
  <c r="G1279" i="22"/>
  <c r="H1279" i="22"/>
  <c r="I1279" i="22"/>
  <c r="J1279" i="22"/>
  <c r="K1279" i="22"/>
  <c r="L1279" i="22"/>
  <c r="M1279" i="22"/>
  <c r="N1279" i="22"/>
  <c r="O1279" i="22"/>
  <c r="P1279" i="22"/>
  <c r="A1280" i="22"/>
  <c r="B1280" i="22"/>
  <c r="C1280" i="22"/>
  <c r="D1280" i="22"/>
  <c r="E1280" i="22"/>
  <c r="F1280" i="22"/>
  <c r="G1280" i="22"/>
  <c r="H1280" i="22"/>
  <c r="I1280" i="22"/>
  <c r="J1280" i="22"/>
  <c r="K1280" i="22"/>
  <c r="L1280" i="22"/>
  <c r="M1280" i="22"/>
  <c r="N1280" i="22"/>
  <c r="O1280" i="22"/>
  <c r="P1280" i="22"/>
  <c r="A1281" i="22"/>
  <c r="B1281" i="22"/>
  <c r="C1281" i="22"/>
  <c r="D1281" i="22"/>
  <c r="E1281" i="22"/>
  <c r="F1281" i="22"/>
  <c r="G1281" i="22"/>
  <c r="H1281" i="22"/>
  <c r="I1281" i="22"/>
  <c r="J1281" i="22"/>
  <c r="K1281" i="22"/>
  <c r="L1281" i="22"/>
  <c r="M1281" i="22"/>
  <c r="N1281" i="22"/>
  <c r="O1281" i="22"/>
  <c r="P1281" i="22"/>
  <c r="A1282" i="22"/>
  <c r="B1282" i="22"/>
  <c r="C1282" i="22"/>
  <c r="D1282" i="22"/>
  <c r="E1282" i="22"/>
  <c r="F1282" i="22"/>
  <c r="G1282" i="22"/>
  <c r="H1282" i="22"/>
  <c r="I1282" i="22"/>
  <c r="J1282" i="22"/>
  <c r="K1282" i="22"/>
  <c r="L1282" i="22"/>
  <c r="M1282" i="22"/>
  <c r="N1282" i="22"/>
  <c r="O1282" i="22"/>
  <c r="P1282" i="22"/>
  <c r="A1283" i="22"/>
  <c r="B1283" i="22"/>
  <c r="C1283" i="22"/>
  <c r="D1283" i="22"/>
  <c r="E1283" i="22"/>
  <c r="F1283" i="22"/>
  <c r="G1283" i="22"/>
  <c r="H1283" i="22"/>
  <c r="I1283" i="22"/>
  <c r="J1283" i="22"/>
  <c r="K1283" i="22"/>
  <c r="L1283" i="22"/>
  <c r="M1283" i="22"/>
  <c r="N1283" i="22"/>
  <c r="O1283" i="22"/>
  <c r="P1283" i="22"/>
  <c r="A1284" i="22"/>
  <c r="B1284" i="22"/>
  <c r="C1284" i="22"/>
  <c r="D1284" i="22"/>
  <c r="E1284" i="22"/>
  <c r="F1284" i="22"/>
  <c r="G1284" i="22"/>
  <c r="H1284" i="22"/>
  <c r="I1284" i="22"/>
  <c r="J1284" i="22"/>
  <c r="K1284" i="22"/>
  <c r="L1284" i="22"/>
  <c r="M1284" i="22"/>
  <c r="N1284" i="22"/>
  <c r="O1284" i="22"/>
  <c r="P1284" i="22"/>
  <c r="A1285" i="22"/>
  <c r="B1285" i="22"/>
  <c r="C1285" i="22"/>
  <c r="D1285" i="22"/>
  <c r="E1285" i="22"/>
  <c r="F1285" i="22"/>
  <c r="G1285" i="22"/>
  <c r="H1285" i="22"/>
  <c r="I1285" i="22"/>
  <c r="J1285" i="22"/>
  <c r="K1285" i="22"/>
  <c r="L1285" i="22"/>
  <c r="M1285" i="22"/>
  <c r="N1285" i="22"/>
  <c r="O1285" i="22"/>
  <c r="P1285" i="22"/>
  <c r="A1286" i="22"/>
  <c r="B1286" i="22"/>
  <c r="C1286" i="22"/>
  <c r="D1286" i="22"/>
  <c r="E1286" i="22"/>
  <c r="F1286" i="22"/>
  <c r="G1286" i="22"/>
  <c r="H1286" i="22"/>
  <c r="I1286" i="22"/>
  <c r="J1286" i="22"/>
  <c r="K1286" i="22"/>
  <c r="L1286" i="22"/>
  <c r="M1286" i="22"/>
  <c r="N1286" i="22"/>
  <c r="O1286" i="22"/>
  <c r="P1286" i="22"/>
  <c r="A1287" i="22"/>
  <c r="B1287" i="22"/>
  <c r="C1287" i="22"/>
  <c r="D1287" i="22"/>
  <c r="E1287" i="22"/>
  <c r="F1287" i="22"/>
  <c r="G1287" i="22"/>
  <c r="H1287" i="22"/>
  <c r="I1287" i="22"/>
  <c r="J1287" i="22"/>
  <c r="K1287" i="22"/>
  <c r="L1287" i="22"/>
  <c r="M1287" i="22"/>
  <c r="N1287" i="22"/>
  <c r="O1287" i="22"/>
  <c r="P1287" i="22"/>
  <c r="A1288" i="22"/>
  <c r="B1288" i="22"/>
  <c r="C1288" i="22"/>
  <c r="D1288" i="22"/>
  <c r="E1288" i="22"/>
  <c r="F1288" i="22"/>
  <c r="G1288" i="22"/>
  <c r="H1288" i="22"/>
  <c r="I1288" i="22"/>
  <c r="J1288" i="22"/>
  <c r="K1288" i="22"/>
  <c r="L1288" i="22"/>
  <c r="M1288" i="22"/>
  <c r="N1288" i="22"/>
  <c r="O1288" i="22"/>
  <c r="P1288" i="22"/>
  <c r="A1289" i="22"/>
  <c r="B1289" i="22"/>
  <c r="C1289" i="22"/>
  <c r="D1289" i="22"/>
  <c r="E1289" i="22"/>
  <c r="F1289" i="22"/>
  <c r="G1289" i="22"/>
  <c r="H1289" i="22"/>
  <c r="I1289" i="22"/>
  <c r="J1289" i="22"/>
  <c r="K1289" i="22"/>
  <c r="L1289" i="22"/>
  <c r="M1289" i="22"/>
  <c r="N1289" i="22"/>
  <c r="O1289" i="22"/>
  <c r="P1289" i="22"/>
  <c r="A1290" i="22"/>
  <c r="B1290" i="22"/>
  <c r="C1290" i="22"/>
  <c r="D1290" i="22"/>
  <c r="E1290" i="22"/>
  <c r="F1290" i="22"/>
  <c r="G1290" i="22"/>
  <c r="H1290" i="22"/>
  <c r="I1290" i="22"/>
  <c r="J1290" i="22"/>
  <c r="K1290" i="22"/>
  <c r="L1290" i="22"/>
  <c r="M1290" i="22"/>
  <c r="N1290" i="22"/>
  <c r="O1290" i="22"/>
  <c r="P1290" i="22"/>
  <c r="A1291" i="22"/>
  <c r="B1291" i="22"/>
  <c r="C1291" i="22"/>
  <c r="D1291" i="22"/>
  <c r="E1291" i="22"/>
  <c r="F1291" i="22"/>
  <c r="G1291" i="22"/>
  <c r="H1291" i="22"/>
  <c r="I1291" i="22"/>
  <c r="J1291" i="22"/>
  <c r="K1291" i="22"/>
  <c r="L1291" i="22"/>
  <c r="M1291" i="22"/>
  <c r="N1291" i="22"/>
  <c r="O1291" i="22"/>
  <c r="P1291" i="22"/>
  <c r="A1292" i="22"/>
  <c r="B1292" i="22"/>
  <c r="C1292" i="22"/>
  <c r="D1292" i="22"/>
  <c r="E1292" i="22"/>
  <c r="F1292" i="22"/>
  <c r="G1292" i="22"/>
  <c r="H1292" i="22"/>
  <c r="I1292" i="22"/>
  <c r="J1292" i="22"/>
  <c r="K1292" i="22"/>
  <c r="L1292" i="22"/>
  <c r="M1292" i="22"/>
  <c r="N1292" i="22"/>
  <c r="O1292" i="22"/>
  <c r="P1292" i="22"/>
  <c r="A1293" i="22"/>
  <c r="B1293" i="22"/>
  <c r="C1293" i="22"/>
  <c r="D1293" i="22"/>
  <c r="E1293" i="22"/>
  <c r="F1293" i="22"/>
  <c r="G1293" i="22"/>
  <c r="H1293" i="22"/>
  <c r="I1293" i="22"/>
  <c r="J1293" i="22"/>
  <c r="K1293" i="22"/>
  <c r="L1293" i="22"/>
  <c r="M1293" i="22"/>
  <c r="N1293" i="22"/>
  <c r="O1293" i="22"/>
  <c r="P1293" i="22"/>
  <c r="A1294" i="22"/>
  <c r="B1294" i="22"/>
  <c r="C1294" i="22"/>
  <c r="D1294" i="22"/>
  <c r="E1294" i="22"/>
  <c r="F1294" i="22"/>
  <c r="G1294" i="22"/>
  <c r="H1294" i="22"/>
  <c r="I1294" i="22"/>
  <c r="J1294" i="22"/>
  <c r="K1294" i="22"/>
  <c r="L1294" i="22"/>
  <c r="M1294" i="22"/>
  <c r="N1294" i="22"/>
  <c r="O1294" i="22"/>
  <c r="P1294" i="22"/>
  <c r="A1295" i="22"/>
  <c r="B1295" i="22"/>
  <c r="C1295" i="22"/>
  <c r="D1295" i="22"/>
  <c r="E1295" i="22"/>
  <c r="F1295" i="22"/>
  <c r="G1295" i="22"/>
  <c r="H1295" i="22"/>
  <c r="I1295" i="22"/>
  <c r="J1295" i="22"/>
  <c r="K1295" i="22"/>
  <c r="L1295" i="22"/>
  <c r="M1295" i="22"/>
  <c r="N1295" i="22"/>
  <c r="O1295" i="22"/>
  <c r="P1295" i="22"/>
  <c r="A1296" i="22"/>
  <c r="B1296" i="22"/>
  <c r="C1296" i="22"/>
  <c r="D1296" i="22"/>
  <c r="E1296" i="22"/>
  <c r="F1296" i="22"/>
  <c r="G1296" i="22"/>
  <c r="H1296" i="22"/>
  <c r="I1296" i="22"/>
  <c r="J1296" i="22"/>
  <c r="K1296" i="22"/>
  <c r="L1296" i="22"/>
  <c r="M1296" i="22"/>
  <c r="N1296" i="22"/>
  <c r="O1296" i="22"/>
  <c r="P1296" i="22"/>
  <c r="A1297" i="22"/>
  <c r="B1297" i="22"/>
  <c r="C1297" i="22"/>
  <c r="D1297" i="22"/>
  <c r="E1297" i="22"/>
  <c r="F1297" i="22"/>
  <c r="G1297" i="22"/>
  <c r="H1297" i="22"/>
  <c r="I1297" i="22"/>
  <c r="J1297" i="22"/>
  <c r="K1297" i="22"/>
  <c r="L1297" i="22"/>
  <c r="M1297" i="22"/>
  <c r="N1297" i="22"/>
  <c r="O1297" i="22"/>
  <c r="P1297" i="22"/>
  <c r="A1298" i="22"/>
  <c r="B1298" i="22"/>
  <c r="C1298" i="22"/>
  <c r="D1298" i="22"/>
  <c r="E1298" i="22"/>
  <c r="F1298" i="22"/>
  <c r="G1298" i="22"/>
  <c r="H1298" i="22"/>
  <c r="I1298" i="22"/>
  <c r="J1298" i="22"/>
  <c r="K1298" i="22"/>
  <c r="L1298" i="22"/>
  <c r="M1298" i="22"/>
  <c r="N1298" i="22"/>
  <c r="O1298" i="22"/>
  <c r="P1298" i="22"/>
  <c r="A1299" i="22"/>
  <c r="B1299" i="22"/>
  <c r="C1299" i="22"/>
  <c r="D1299" i="22"/>
  <c r="E1299" i="22"/>
  <c r="F1299" i="22"/>
  <c r="G1299" i="22"/>
  <c r="H1299" i="22"/>
  <c r="I1299" i="22"/>
  <c r="J1299" i="22"/>
  <c r="K1299" i="22"/>
  <c r="L1299" i="22"/>
  <c r="M1299" i="22"/>
  <c r="N1299" i="22"/>
  <c r="O1299" i="22"/>
  <c r="P1299" i="22"/>
  <c r="A1300" i="22"/>
  <c r="B1300" i="22"/>
  <c r="C1300" i="22"/>
  <c r="D1300" i="22"/>
  <c r="E1300" i="22"/>
  <c r="F1300" i="22"/>
  <c r="G1300" i="22"/>
  <c r="H1300" i="22"/>
  <c r="I1300" i="22"/>
  <c r="J1300" i="22"/>
  <c r="K1300" i="22"/>
  <c r="L1300" i="22"/>
  <c r="M1300" i="22"/>
  <c r="N1300" i="22"/>
  <c r="O1300" i="22"/>
  <c r="P1300" i="22"/>
  <c r="A1301" i="22"/>
  <c r="B1301" i="22"/>
  <c r="C1301" i="22"/>
  <c r="D1301" i="22"/>
  <c r="E1301" i="22"/>
  <c r="F1301" i="22"/>
  <c r="G1301" i="22"/>
  <c r="H1301" i="22"/>
  <c r="I1301" i="22"/>
  <c r="J1301" i="22"/>
  <c r="K1301" i="22"/>
  <c r="L1301" i="22"/>
  <c r="M1301" i="22"/>
  <c r="N1301" i="22"/>
  <c r="O1301" i="22"/>
  <c r="P1301" i="22"/>
  <c r="A1302" i="22"/>
  <c r="B1302" i="22"/>
  <c r="C1302" i="22"/>
  <c r="D1302" i="22"/>
  <c r="E1302" i="22"/>
  <c r="F1302" i="22"/>
  <c r="G1302" i="22"/>
  <c r="H1302" i="22"/>
  <c r="I1302" i="22"/>
  <c r="J1302" i="22"/>
  <c r="K1302" i="22"/>
  <c r="L1302" i="22"/>
  <c r="M1302" i="22"/>
  <c r="N1302" i="22"/>
  <c r="O1302" i="22"/>
  <c r="P1302" i="22"/>
  <c r="A1303" i="22"/>
  <c r="B1303" i="22"/>
  <c r="C1303" i="22"/>
  <c r="D1303" i="22"/>
  <c r="E1303" i="22"/>
  <c r="F1303" i="22"/>
  <c r="G1303" i="22"/>
  <c r="H1303" i="22"/>
  <c r="I1303" i="22"/>
  <c r="J1303" i="22"/>
  <c r="K1303" i="22"/>
  <c r="L1303" i="22"/>
  <c r="M1303" i="22"/>
  <c r="N1303" i="22"/>
  <c r="O1303" i="22"/>
  <c r="P1303" i="22"/>
  <c r="A1304" i="22"/>
  <c r="B1304" i="22"/>
  <c r="C1304" i="22"/>
  <c r="D1304" i="22"/>
  <c r="E1304" i="22"/>
  <c r="F1304" i="22"/>
  <c r="G1304" i="22"/>
  <c r="H1304" i="22"/>
  <c r="I1304" i="22"/>
  <c r="J1304" i="22"/>
  <c r="K1304" i="22"/>
  <c r="L1304" i="22"/>
  <c r="M1304" i="22"/>
  <c r="N1304" i="22"/>
  <c r="O1304" i="22"/>
  <c r="P1304" i="22"/>
  <c r="A1305" i="22"/>
  <c r="B1305" i="22"/>
  <c r="C1305" i="22"/>
  <c r="D1305" i="22"/>
  <c r="E1305" i="22"/>
  <c r="F1305" i="22"/>
  <c r="G1305" i="22"/>
  <c r="H1305" i="22"/>
  <c r="I1305" i="22"/>
  <c r="J1305" i="22"/>
  <c r="K1305" i="22"/>
  <c r="L1305" i="22"/>
  <c r="M1305" i="22"/>
  <c r="N1305" i="22"/>
  <c r="O1305" i="22"/>
  <c r="P1305" i="22"/>
  <c r="A1306" i="22"/>
  <c r="B1306" i="22"/>
  <c r="C1306" i="22"/>
  <c r="D1306" i="22"/>
  <c r="E1306" i="22"/>
  <c r="F1306" i="22"/>
  <c r="G1306" i="22"/>
  <c r="H1306" i="22"/>
  <c r="I1306" i="22"/>
  <c r="J1306" i="22"/>
  <c r="K1306" i="22"/>
  <c r="L1306" i="22"/>
  <c r="M1306" i="22"/>
  <c r="N1306" i="22"/>
  <c r="O1306" i="22"/>
  <c r="P1306" i="22"/>
  <c r="A1307" i="22"/>
  <c r="B1307" i="22"/>
  <c r="C1307" i="22"/>
  <c r="D1307" i="22"/>
  <c r="E1307" i="22"/>
  <c r="F1307" i="22"/>
  <c r="G1307" i="22"/>
  <c r="H1307" i="22"/>
  <c r="I1307" i="22"/>
  <c r="J1307" i="22"/>
  <c r="K1307" i="22"/>
  <c r="L1307" i="22"/>
  <c r="M1307" i="22"/>
  <c r="N1307" i="22"/>
  <c r="O1307" i="22"/>
  <c r="P1307" i="22"/>
  <c r="A1308" i="22"/>
  <c r="B1308" i="22"/>
  <c r="C1308" i="22"/>
  <c r="D1308" i="22"/>
  <c r="E1308" i="22"/>
  <c r="F1308" i="22"/>
  <c r="G1308" i="22"/>
  <c r="H1308" i="22"/>
  <c r="I1308" i="22"/>
  <c r="J1308" i="22"/>
  <c r="K1308" i="22"/>
  <c r="L1308" i="22"/>
  <c r="M1308" i="22"/>
  <c r="N1308" i="22"/>
  <c r="O1308" i="22"/>
  <c r="P1308" i="22"/>
  <c r="A1309" i="22"/>
  <c r="B1309" i="22"/>
  <c r="C1309" i="22"/>
  <c r="D1309" i="22"/>
  <c r="E1309" i="22"/>
  <c r="F1309" i="22"/>
  <c r="G1309" i="22"/>
  <c r="H1309" i="22"/>
  <c r="I1309" i="22"/>
  <c r="J1309" i="22"/>
  <c r="K1309" i="22"/>
  <c r="L1309" i="22"/>
  <c r="M1309" i="22"/>
  <c r="N1309" i="22"/>
  <c r="O1309" i="22"/>
  <c r="P1309" i="22"/>
  <c r="A1310" i="22"/>
  <c r="B1310" i="22"/>
  <c r="C1310" i="22"/>
  <c r="D1310" i="22"/>
  <c r="E1310" i="22"/>
  <c r="F1310" i="22"/>
  <c r="G1310" i="22"/>
  <c r="H1310" i="22"/>
  <c r="I1310" i="22"/>
  <c r="J1310" i="22"/>
  <c r="K1310" i="22"/>
  <c r="L1310" i="22"/>
  <c r="M1310" i="22"/>
  <c r="N1310" i="22"/>
  <c r="O1310" i="22"/>
  <c r="P1310" i="22"/>
  <c r="A1311" i="22"/>
  <c r="B1311" i="22"/>
  <c r="C1311" i="22"/>
  <c r="D1311" i="22"/>
  <c r="E1311" i="22"/>
  <c r="F1311" i="22"/>
  <c r="G1311" i="22"/>
  <c r="H1311" i="22"/>
  <c r="I1311" i="22"/>
  <c r="J1311" i="22"/>
  <c r="K1311" i="22"/>
  <c r="L1311" i="22"/>
  <c r="M1311" i="22"/>
  <c r="N1311" i="22"/>
  <c r="O1311" i="22"/>
  <c r="P1311" i="22"/>
  <c r="A1312" i="22"/>
  <c r="B1312" i="22"/>
  <c r="C1312" i="22"/>
  <c r="D1312" i="22"/>
  <c r="E1312" i="22"/>
  <c r="F1312" i="22"/>
  <c r="G1312" i="22"/>
  <c r="H1312" i="22"/>
  <c r="I1312" i="22"/>
  <c r="J1312" i="22"/>
  <c r="K1312" i="22"/>
  <c r="L1312" i="22"/>
  <c r="M1312" i="22"/>
  <c r="N1312" i="22"/>
  <c r="O1312" i="22"/>
  <c r="P1312" i="22"/>
  <c r="A1313" i="22"/>
  <c r="B1313" i="22"/>
  <c r="C1313" i="22"/>
  <c r="D1313" i="22"/>
  <c r="E1313" i="22"/>
  <c r="F1313" i="22"/>
  <c r="G1313" i="22"/>
  <c r="H1313" i="22"/>
  <c r="I1313" i="22"/>
  <c r="J1313" i="22"/>
  <c r="K1313" i="22"/>
  <c r="L1313" i="22"/>
  <c r="M1313" i="22"/>
  <c r="N1313" i="22"/>
  <c r="O1313" i="22"/>
  <c r="P1313" i="22"/>
  <c r="A1314" i="22"/>
  <c r="B1314" i="22"/>
  <c r="C1314" i="22"/>
  <c r="D1314" i="22"/>
  <c r="E1314" i="22"/>
  <c r="F1314" i="22"/>
  <c r="G1314" i="22"/>
  <c r="H1314" i="22"/>
  <c r="I1314" i="22"/>
  <c r="J1314" i="22"/>
  <c r="K1314" i="22"/>
  <c r="L1314" i="22"/>
  <c r="M1314" i="22"/>
  <c r="N1314" i="22"/>
  <c r="O1314" i="22"/>
  <c r="P1314" i="22"/>
  <c r="A1315" i="22"/>
  <c r="B1315" i="22"/>
  <c r="C1315" i="22"/>
  <c r="D1315" i="22"/>
  <c r="E1315" i="22"/>
  <c r="F1315" i="22"/>
  <c r="G1315" i="22"/>
  <c r="H1315" i="22"/>
  <c r="I1315" i="22"/>
  <c r="J1315" i="22"/>
  <c r="K1315" i="22"/>
  <c r="L1315" i="22"/>
  <c r="M1315" i="22"/>
  <c r="N1315" i="22"/>
  <c r="O1315" i="22"/>
  <c r="P1315" i="22"/>
  <c r="A1316" i="22"/>
  <c r="B1316" i="22"/>
  <c r="C1316" i="22"/>
  <c r="D1316" i="22"/>
  <c r="E1316" i="22"/>
  <c r="F1316" i="22"/>
  <c r="G1316" i="22"/>
  <c r="H1316" i="22"/>
  <c r="I1316" i="22"/>
  <c r="J1316" i="22"/>
  <c r="K1316" i="22"/>
  <c r="L1316" i="22"/>
  <c r="M1316" i="22"/>
  <c r="N1316" i="22"/>
  <c r="O1316" i="22"/>
  <c r="P1316" i="22"/>
  <c r="A1317" i="22"/>
  <c r="B1317" i="22"/>
  <c r="C1317" i="22"/>
  <c r="D1317" i="22"/>
  <c r="E1317" i="22"/>
  <c r="F1317" i="22"/>
  <c r="G1317" i="22"/>
  <c r="H1317" i="22"/>
  <c r="I1317" i="22"/>
  <c r="J1317" i="22"/>
  <c r="K1317" i="22"/>
  <c r="L1317" i="22"/>
  <c r="M1317" i="22"/>
  <c r="N1317" i="22"/>
  <c r="O1317" i="22"/>
  <c r="P1317" i="22"/>
  <c r="A1318" i="22"/>
  <c r="B1318" i="22"/>
  <c r="C1318" i="22"/>
  <c r="D1318" i="22"/>
  <c r="E1318" i="22"/>
  <c r="F1318" i="22"/>
  <c r="G1318" i="22"/>
  <c r="H1318" i="22"/>
  <c r="I1318" i="22"/>
  <c r="J1318" i="22"/>
  <c r="K1318" i="22"/>
  <c r="L1318" i="22"/>
  <c r="M1318" i="22"/>
  <c r="N1318" i="22"/>
  <c r="O1318" i="22"/>
  <c r="P1318" i="22"/>
  <c r="A1319" i="22"/>
  <c r="B1319" i="22"/>
  <c r="C1319" i="22"/>
  <c r="D1319" i="22"/>
  <c r="E1319" i="22"/>
  <c r="F1319" i="22"/>
  <c r="G1319" i="22"/>
  <c r="H1319" i="22"/>
  <c r="I1319" i="22"/>
  <c r="J1319" i="22"/>
  <c r="K1319" i="22"/>
  <c r="L1319" i="22"/>
  <c r="M1319" i="22"/>
  <c r="N1319" i="22"/>
  <c r="O1319" i="22"/>
  <c r="P1319" i="22"/>
  <c r="A1320" i="22"/>
  <c r="B1320" i="22"/>
  <c r="C1320" i="22"/>
  <c r="D1320" i="22"/>
  <c r="E1320" i="22"/>
  <c r="F1320" i="22"/>
  <c r="G1320" i="22"/>
  <c r="H1320" i="22"/>
  <c r="I1320" i="22"/>
  <c r="J1320" i="22"/>
  <c r="K1320" i="22"/>
  <c r="L1320" i="22"/>
  <c r="M1320" i="22"/>
  <c r="N1320" i="22"/>
  <c r="O1320" i="22"/>
  <c r="P1320" i="22"/>
  <c r="A1321" i="22"/>
  <c r="B1321" i="22"/>
  <c r="C1321" i="22"/>
  <c r="D1321" i="22"/>
  <c r="E1321" i="22"/>
  <c r="F1321" i="22"/>
  <c r="G1321" i="22"/>
  <c r="H1321" i="22"/>
  <c r="I1321" i="22"/>
  <c r="J1321" i="22"/>
  <c r="K1321" i="22"/>
  <c r="L1321" i="22"/>
  <c r="M1321" i="22"/>
  <c r="N1321" i="22"/>
  <c r="O1321" i="22"/>
  <c r="P1321" i="22"/>
  <c r="A1322" i="22"/>
  <c r="B1322" i="22"/>
  <c r="C1322" i="22"/>
  <c r="D1322" i="22"/>
  <c r="E1322" i="22"/>
  <c r="F1322" i="22"/>
  <c r="G1322" i="22"/>
  <c r="H1322" i="22"/>
  <c r="I1322" i="22"/>
  <c r="J1322" i="22"/>
  <c r="K1322" i="22"/>
  <c r="L1322" i="22"/>
  <c r="M1322" i="22"/>
  <c r="N1322" i="22"/>
  <c r="O1322" i="22"/>
  <c r="P1322" i="22"/>
  <c r="A1323" i="22"/>
  <c r="B1323" i="22"/>
  <c r="C1323" i="22"/>
  <c r="D1323" i="22"/>
  <c r="E1323" i="22"/>
  <c r="F1323" i="22"/>
  <c r="G1323" i="22"/>
  <c r="H1323" i="22"/>
  <c r="I1323" i="22"/>
  <c r="J1323" i="22"/>
  <c r="K1323" i="22"/>
  <c r="L1323" i="22"/>
  <c r="M1323" i="22"/>
  <c r="N1323" i="22"/>
  <c r="O1323" i="22"/>
  <c r="P1323" i="22"/>
  <c r="A1324" i="22"/>
  <c r="B1324" i="22"/>
  <c r="C1324" i="22"/>
  <c r="D1324" i="22"/>
  <c r="E1324" i="22"/>
  <c r="F1324" i="22"/>
  <c r="G1324" i="22"/>
  <c r="H1324" i="22"/>
  <c r="I1324" i="22"/>
  <c r="J1324" i="22"/>
  <c r="K1324" i="22"/>
  <c r="L1324" i="22"/>
  <c r="M1324" i="22"/>
  <c r="N1324" i="22"/>
  <c r="O1324" i="22"/>
  <c r="P1324" i="22"/>
  <c r="A1325" i="22"/>
  <c r="B1325" i="22"/>
  <c r="C1325" i="22"/>
  <c r="D1325" i="22"/>
  <c r="E1325" i="22"/>
  <c r="F1325" i="22"/>
  <c r="G1325" i="22"/>
  <c r="H1325" i="22"/>
  <c r="I1325" i="22"/>
  <c r="J1325" i="22"/>
  <c r="K1325" i="22"/>
  <c r="L1325" i="22"/>
  <c r="M1325" i="22"/>
  <c r="N1325" i="22"/>
  <c r="O1325" i="22"/>
  <c r="P1325" i="22"/>
  <c r="A1326" i="22"/>
  <c r="B1326" i="22"/>
  <c r="C1326" i="22"/>
  <c r="D1326" i="22"/>
  <c r="E1326" i="22"/>
  <c r="F1326" i="22"/>
  <c r="G1326" i="22"/>
  <c r="H1326" i="22"/>
  <c r="I1326" i="22"/>
  <c r="J1326" i="22"/>
  <c r="K1326" i="22"/>
  <c r="L1326" i="22"/>
  <c r="M1326" i="22"/>
  <c r="N1326" i="22"/>
  <c r="O1326" i="22"/>
  <c r="P1326" i="22"/>
  <c r="A1327" i="22"/>
  <c r="B1327" i="22"/>
  <c r="C1327" i="22"/>
  <c r="D1327" i="22"/>
  <c r="E1327" i="22"/>
  <c r="F1327" i="22"/>
  <c r="G1327" i="22"/>
  <c r="H1327" i="22"/>
  <c r="I1327" i="22"/>
  <c r="J1327" i="22"/>
  <c r="K1327" i="22"/>
  <c r="L1327" i="22"/>
  <c r="M1327" i="22"/>
  <c r="N1327" i="22"/>
  <c r="O1327" i="22"/>
  <c r="P1327" i="22"/>
  <c r="A1328" i="22"/>
  <c r="B1328" i="22"/>
  <c r="C1328" i="22"/>
  <c r="D1328" i="22"/>
  <c r="E1328" i="22"/>
  <c r="F1328" i="22"/>
  <c r="G1328" i="22"/>
  <c r="H1328" i="22"/>
  <c r="I1328" i="22"/>
  <c r="J1328" i="22"/>
  <c r="K1328" i="22"/>
  <c r="L1328" i="22"/>
  <c r="M1328" i="22"/>
  <c r="N1328" i="22"/>
  <c r="O1328" i="22"/>
  <c r="P1328" i="22"/>
  <c r="A1329" i="22"/>
  <c r="B1329" i="22"/>
  <c r="C1329" i="22"/>
  <c r="D1329" i="22"/>
  <c r="E1329" i="22"/>
  <c r="F1329" i="22"/>
  <c r="G1329" i="22"/>
  <c r="H1329" i="22"/>
  <c r="I1329" i="22"/>
  <c r="J1329" i="22"/>
  <c r="K1329" i="22"/>
  <c r="L1329" i="22"/>
  <c r="M1329" i="22"/>
  <c r="N1329" i="22"/>
  <c r="O1329" i="22"/>
  <c r="P1329" i="22"/>
  <c r="A1330" i="22"/>
  <c r="B1330" i="22"/>
  <c r="C1330" i="22"/>
  <c r="D1330" i="22"/>
  <c r="E1330" i="22"/>
  <c r="F1330" i="22"/>
  <c r="G1330" i="22"/>
  <c r="H1330" i="22"/>
  <c r="I1330" i="22"/>
  <c r="J1330" i="22"/>
  <c r="K1330" i="22"/>
  <c r="L1330" i="22"/>
  <c r="M1330" i="22"/>
  <c r="N1330" i="22"/>
  <c r="O1330" i="22"/>
  <c r="P1330" i="22"/>
  <c r="A1331" i="22"/>
  <c r="B1331" i="22"/>
  <c r="C1331" i="22"/>
  <c r="D1331" i="22"/>
  <c r="E1331" i="22"/>
  <c r="F1331" i="22"/>
  <c r="G1331" i="22"/>
  <c r="H1331" i="22"/>
  <c r="I1331" i="22"/>
  <c r="J1331" i="22"/>
  <c r="K1331" i="22"/>
  <c r="L1331" i="22"/>
  <c r="M1331" i="22"/>
  <c r="N1331" i="22"/>
  <c r="O1331" i="22"/>
  <c r="P1331" i="22"/>
  <c r="A1332" i="22"/>
  <c r="B1332" i="22"/>
  <c r="C1332" i="22"/>
  <c r="D1332" i="22"/>
  <c r="E1332" i="22"/>
  <c r="F1332" i="22"/>
  <c r="G1332" i="22"/>
  <c r="H1332" i="22"/>
  <c r="I1332" i="22"/>
  <c r="J1332" i="22"/>
  <c r="K1332" i="22"/>
  <c r="L1332" i="22"/>
  <c r="M1332" i="22"/>
  <c r="N1332" i="22"/>
  <c r="O1332" i="22"/>
  <c r="P1332" i="22"/>
  <c r="A1333" i="22"/>
  <c r="B1333" i="22"/>
  <c r="C1333" i="22"/>
  <c r="D1333" i="22"/>
  <c r="E1333" i="22"/>
  <c r="F1333" i="22"/>
  <c r="G1333" i="22"/>
  <c r="H1333" i="22"/>
  <c r="I1333" i="22"/>
  <c r="J1333" i="22"/>
  <c r="K1333" i="22"/>
  <c r="L1333" i="22"/>
  <c r="M1333" i="22"/>
  <c r="N1333" i="22"/>
  <c r="O1333" i="22"/>
  <c r="P1333" i="22"/>
  <c r="A1334" i="22"/>
  <c r="B1334" i="22"/>
  <c r="C1334" i="22"/>
  <c r="D1334" i="22"/>
  <c r="E1334" i="22"/>
  <c r="F1334" i="22"/>
  <c r="G1334" i="22"/>
  <c r="H1334" i="22"/>
  <c r="I1334" i="22"/>
  <c r="J1334" i="22"/>
  <c r="K1334" i="22"/>
  <c r="L1334" i="22"/>
  <c r="M1334" i="22"/>
  <c r="N1334" i="22"/>
  <c r="O1334" i="22"/>
  <c r="P1334" i="22"/>
  <c r="A1335" i="22"/>
  <c r="B1335" i="22"/>
  <c r="C1335" i="22"/>
  <c r="D1335" i="22"/>
  <c r="E1335" i="22"/>
  <c r="F1335" i="22"/>
  <c r="G1335" i="22"/>
  <c r="H1335" i="22"/>
  <c r="I1335" i="22"/>
  <c r="J1335" i="22"/>
  <c r="K1335" i="22"/>
  <c r="L1335" i="22"/>
  <c r="M1335" i="22"/>
  <c r="N1335" i="22"/>
  <c r="O1335" i="22"/>
  <c r="P1335" i="22"/>
  <c r="A1336" i="22"/>
  <c r="B1336" i="22"/>
  <c r="C1336" i="22"/>
  <c r="D1336" i="22"/>
  <c r="E1336" i="22"/>
  <c r="F1336" i="22"/>
  <c r="G1336" i="22"/>
  <c r="H1336" i="22"/>
  <c r="I1336" i="22"/>
  <c r="J1336" i="22"/>
  <c r="K1336" i="22"/>
  <c r="L1336" i="22"/>
  <c r="M1336" i="22"/>
  <c r="N1336" i="22"/>
  <c r="O1336" i="22"/>
  <c r="P1336" i="22"/>
  <c r="A1337" i="22"/>
  <c r="B1337" i="22"/>
  <c r="C1337" i="22"/>
  <c r="D1337" i="22"/>
  <c r="E1337" i="22"/>
  <c r="F1337" i="22"/>
  <c r="G1337" i="22"/>
  <c r="H1337" i="22"/>
  <c r="I1337" i="22"/>
  <c r="J1337" i="22"/>
  <c r="K1337" i="22"/>
  <c r="L1337" i="22"/>
  <c r="M1337" i="22"/>
  <c r="N1337" i="22"/>
  <c r="O1337" i="22"/>
  <c r="P1337" i="22"/>
  <c r="A1338" i="22"/>
  <c r="B1338" i="22"/>
  <c r="C1338" i="22"/>
  <c r="D1338" i="22"/>
  <c r="E1338" i="22"/>
  <c r="F1338" i="22"/>
  <c r="G1338" i="22"/>
  <c r="H1338" i="22"/>
  <c r="I1338" i="22"/>
  <c r="J1338" i="22"/>
  <c r="K1338" i="22"/>
  <c r="L1338" i="22"/>
  <c r="M1338" i="22"/>
  <c r="N1338" i="22"/>
  <c r="O1338" i="22"/>
  <c r="P1338" i="22"/>
  <c r="A1339" i="22"/>
  <c r="B1339" i="22"/>
  <c r="C1339" i="22"/>
  <c r="D1339" i="22"/>
  <c r="E1339" i="22"/>
  <c r="F1339" i="22"/>
  <c r="G1339" i="22"/>
  <c r="H1339" i="22"/>
  <c r="I1339" i="22"/>
  <c r="J1339" i="22"/>
  <c r="K1339" i="22"/>
  <c r="L1339" i="22"/>
  <c r="M1339" i="22"/>
  <c r="N1339" i="22"/>
  <c r="O1339" i="22"/>
  <c r="P1339" i="22"/>
  <c r="A1340" i="22"/>
  <c r="B1340" i="22"/>
  <c r="C1340" i="22"/>
  <c r="D1340" i="22"/>
  <c r="E1340" i="22"/>
  <c r="F1340" i="22"/>
  <c r="G1340" i="22"/>
  <c r="H1340" i="22"/>
  <c r="I1340" i="22"/>
  <c r="J1340" i="22"/>
  <c r="K1340" i="22"/>
  <c r="L1340" i="22"/>
  <c r="M1340" i="22"/>
  <c r="N1340" i="22"/>
  <c r="O1340" i="22"/>
  <c r="P1340" i="22"/>
  <c r="A1341" i="22"/>
  <c r="B1341" i="22"/>
  <c r="C1341" i="22"/>
  <c r="D1341" i="22"/>
  <c r="E1341" i="22"/>
  <c r="F1341" i="22"/>
  <c r="G1341" i="22"/>
  <c r="H1341" i="22"/>
  <c r="I1341" i="22"/>
  <c r="J1341" i="22"/>
  <c r="K1341" i="22"/>
  <c r="L1341" i="22"/>
  <c r="M1341" i="22"/>
  <c r="N1341" i="22"/>
  <c r="O1341" i="22"/>
  <c r="P1341" i="22"/>
  <c r="A1342" i="22"/>
  <c r="B1342" i="22"/>
  <c r="C1342" i="22"/>
  <c r="D1342" i="22"/>
  <c r="E1342" i="22"/>
  <c r="F1342" i="22"/>
  <c r="G1342" i="22"/>
  <c r="H1342" i="22"/>
  <c r="I1342" i="22"/>
  <c r="J1342" i="22"/>
  <c r="K1342" i="22"/>
  <c r="L1342" i="22"/>
  <c r="M1342" i="22"/>
  <c r="N1342" i="22"/>
  <c r="O1342" i="22"/>
  <c r="P1342" i="22"/>
  <c r="A1343" i="22"/>
  <c r="B1343" i="22"/>
  <c r="C1343" i="22"/>
  <c r="D1343" i="22"/>
  <c r="E1343" i="22"/>
  <c r="F1343" i="22"/>
  <c r="G1343" i="22"/>
  <c r="H1343" i="22"/>
  <c r="I1343" i="22"/>
  <c r="J1343" i="22"/>
  <c r="K1343" i="22"/>
  <c r="L1343" i="22"/>
  <c r="M1343" i="22"/>
  <c r="N1343" i="22"/>
  <c r="O1343" i="22"/>
  <c r="P1343" i="22"/>
  <c r="A1344" i="22"/>
  <c r="B1344" i="22"/>
  <c r="C1344" i="22"/>
  <c r="D1344" i="22"/>
  <c r="E1344" i="22"/>
  <c r="F1344" i="22"/>
  <c r="G1344" i="22"/>
  <c r="H1344" i="22"/>
  <c r="I1344" i="22"/>
  <c r="J1344" i="22"/>
  <c r="K1344" i="22"/>
  <c r="L1344" i="22"/>
  <c r="M1344" i="22"/>
  <c r="N1344" i="22"/>
  <c r="O1344" i="22"/>
  <c r="P1344" i="22"/>
  <c r="A1345" i="22"/>
  <c r="B1345" i="22"/>
  <c r="C1345" i="22"/>
  <c r="D1345" i="22"/>
  <c r="E1345" i="22"/>
  <c r="F1345" i="22"/>
  <c r="G1345" i="22"/>
  <c r="H1345" i="22"/>
  <c r="I1345" i="22"/>
  <c r="J1345" i="22"/>
  <c r="K1345" i="22"/>
  <c r="L1345" i="22"/>
  <c r="M1345" i="22"/>
  <c r="N1345" i="22"/>
  <c r="O1345" i="22"/>
  <c r="P1345" i="22"/>
  <c r="A1346" i="22"/>
  <c r="B1346" i="22"/>
  <c r="C1346" i="22"/>
  <c r="D1346" i="22"/>
  <c r="E1346" i="22"/>
  <c r="F1346" i="22"/>
  <c r="G1346" i="22"/>
  <c r="H1346" i="22"/>
  <c r="I1346" i="22"/>
  <c r="J1346" i="22"/>
  <c r="K1346" i="22"/>
  <c r="L1346" i="22"/>
  <c r="M1346" i="22"/>
  <c r="N1346" i="22"/>
  <c r="O1346" i="22"/>
  <c r="P1346" i="22"/>
  <c r="A1347" i="22"/>
  <c r="B1347" i="22"/>
  <c r="C1347" i="22"/>
  <c r="D1347" i="22"/>
  <c r="E1347" i="22"/>
  <c r="F1347" i="22"/>
  <c r="G1347" i="22"/>
  <c r="H1347" i="22"/>
  <c r="I1347" i="22"/>
  <c r="J1347" i="22"/>
  <c r="K1347" i="22"/>
  <c r="L1347" i="22"/>
  <c r="M1347" i="22"/>
  <c r="N1347" i="22"/>
  <c r="O1347" i="22"/>
  <c r="P1347" i="22"/>
  <c r="A1348" i="22"/>
  <c r="B1348" i="22"/>
  <c r="C1348" i="22"/>
  <c r="D1348" i="22"/>
  <c r="E1348" i="22"/>
  <c r="F1348" i="22"/>
  <c r="G1348" i="22"/>
  <c r="H1348" i="22"/>
  <c r="I1348" i="22"/>
  <c r="J1348" i="22"/>
  <c r="K1348" i="22"/>
  <c r="L1348" i="22"/>
  <c r="M1348" i="22"/>
  <c r="N1348" i="22"/>
  <c r="O1348" i="22"/>
  <c r="P1348" i="22"/>
  <c r="A1349" i="22"/>
  <c r="B1349" i="22"/>
  <c r="C1349" i="22"/>
  <c r="D1349" i="22"/>
  <c r="E1349" i="22"/>
  <c r="F1349" i="22"/>
  <c r="G1349" i="22"/>
  <c r="H1349" i="22"/>
  <c r="I1349" i="22"/>
  <c r="J1349" i="22"/>
  <c r="K1349" i="22"/>
  <c r="L1349" i="22"/>
  <c r="M1349" i="22"/>
  <c r="N1349" i="22"/>
  <c r="O1349" i="22"/>
  <c r="P1349" i="22"/>
  <c r="A1350" i="22"/>
  <c r="B1350" i="22"/>
  <c r="C1350" i="22"/>
  <c r="D1350" i="22"/>
  <c r="E1350" i="22"/>
  <c r="F1350" i="22"/>
  <c r="G1350" i="22"/>
  <c r="H1350" i="22"/>
  <c r="I1350" i="22"/>
  <c r="J1350" i="22"/>
  <c r="K1350" i="22"/>
  <c r="L1350" i="22"/>
  <c r="M1350" i="22"/>
  <c r="N1350" i="22"/>
  <c r="O1350" i="22"/>
  <c r="P1350" i="22"/>
  <c r="A1351" i="22"/>
  <c r="B1351" i="22"/>
  <c r="C1351" i="22"/>
  <c r="D1351" i="22"/>
  <c r="E1351" i="22"/>
  <c r="F1351" i="22"/>
  <c r="G1351" i="22"/>
  <c r="H1351" i="22"/>
  <c r="I1351" i="22"/>
  <c r="J1351" i="22"/>
  <c r="K1351" i="22"/>
  <c r="L1351" i="22"/>
  <c r="M1351" i="22"/>
  <c r="N1351" i="22"/>
  <c r="O1351" i="22"/>
  <c r="P1351" i="22"/>
  <c r="A1352" i="22"/>
  <c r="B1352" i="22"/>
  <c r="C1352" i="22"/>
  <c r="D1352" i="22"/>
  <c r="E1352" i="22"/>
  <c r="F1352" i="22"/>
  <c r="G1352" i="22"/>
  <c r="H1352" i="22"/>
  <c r="I1352" i="22"/>
  <c r="J1352" i="22"/>
  <c r="K1352" i="22"/>
  <c r="L1352" i="22"/>
  <c r="M1352" i="22"/>
  <c r="N1352" i="22"/>
  <c r="O1352" i="22"/>
  <c r="P1352" i="22"/>
  <c r="A1353" i="22"/>
  <c r="B1353" i="22"/>
  <c r="C1353" i="22"/>
  <c r="D1353" i="22"/>
  <c r="E1353" i="22"/>
  <c r="F1353" i="22"/>
  <c r="G1353" i="22"/>
  <c r="H1353" i="22"/>
  <c r="I1353" i="22"/>
  <c r="J1353" i="22"/>
  <c r="K1353" i="22"/>
  <c r="L1353" i="22"/>
  <c r="M1353" i="22"/>
  <c r="N1353" i="22"/>
  <c r="O1353" i="22"/>
  <c r="P1353" i="22"/>
  <c r="A1354" i="22"/>
  <c r="B1354" i="22"/>
  <c r="C1354" i="22"/>
  <c r="D1354" i="22"/>
  <c r="E1354" i="22"/>
  <c r="F1354" i="22"/>
  <c r="G1354" i="22"/>
  <c r="H1354" i="22"/>
  <c r="I1354" i="22"/>
  <c r="J1354" i="22"/>
  <c r="K1354" i="22"/>
  <c r="L1354" i="22"/>
  <c r="M1354" i="22"/>
  <c r="N1354" i="22"/>
  <c r="O1354" i="22"/>
  <c r="P1354" i="22"/>
  <c r="A1355" i="22"/>
  <c r="B1355" i="22"/>
  <c r="C1355" i="22"/>
  <c r="D1355" i="22"/>
  <c r="E1355" i="22"/>
  <c r="F1355" i="22"/>
  <c r="G1355" i="22"/>
  <c r="H1355" i="22"/>
  <c r="I1355" i="22"/>
  <c r="J1355" i="22"/>
  <c r="K1355" i="22"/>
  <c r="L1355" i="22"/>
  <c r="M1355" i="22"/>
  <c r="N1355" i="22"/>
  <c r="O1355" i="22"/>
  <c r="P1355" i="22"/>
  <c r="A1356" i="22"/>
  <c r="B1356" i="22"/>
  <c r="C1356" i="22"/>
  <c r="D1356" i="22"/>
  <c r="E1356" i="22"/>
  <c r="F1356" i="22"/>
  <c r="G1356" i="22"/>
  <c r="H1356" i="22"/>
  <c r="I1356" i="22"/>
  <c r="J1356" i="22"/>
  <c r="K1356" i="22"/>
  <c r="L1356" i="22"/>
  <c r="M1356" i="22"/>
  <c r="N1356" i="22"/>
  <c r="O1356" i="22"/>
  <c r="P1356" i="22"/>
  <c r="A1357" i="22"/>
  <c r="B1357" i="22"/>
  <c r="C1357" i="22"/>
  <c r="D1357" i="22"/>
  <c r="E1357" i="22"/>
  <c r="F1357" i="22"/>
  <c r="G1357" i="22"/>
  <c r="H1357" i="22"/>
  <c r="I1357" i="22"/>
  <c r="J1357" i="22"/>
  <c r="K1357" i="22"/>
  <c r="L1357" i="22"/>
  <c r="M1357" i="22"/>
  <c r="N1357" i="22"/>
  <c r="O1357" i="22"/>
  <c r="P1357" i="22"/>
  <c r="A1358" i="22"/>
  <c r="B1358" i="22"/>
  <c r="C1358" i="22"/>
  <c r="D1358" i="22"/>
  <c r="E1358" i="22"/>
  <c r="F1358" i="22"/>
  <c r="G1358" i="22"/>
  <c r="H1358" i="22"/>
  <c r="I1358" i="22"/>
  <c r="J1358" i="22"/>
  <c r="K1358" i="22"/>
  <c r="L1358" i="22"/>
  <c r="M1358" i="22"/>
  <c r="N1358" i="22"/>
  <c r="O1358" i="22"/>
  <c r="P1358" i="22"/>
  <c r="A1359" i="22"/>
  <c r="B1359" i="22"/>
  <c r="C1359" i="22"/>
  <c r="D1359" i="22"/>
  <c r="E1359" i="22"/>
  <c r="F1359" i="22"/>
  <c r="G1359" i="22"/>
  <c r="H1359" i="22"/>
  <c r="I1359" i="22"/>
  <c r="J1359" i="22"/>
  <c r="K1359" i="22"/>
  <c r="L1359" i="22"/>
  <c r="M1359" i="22"/>
  <c r="N1359" i="22"/>
  <c r="O1359" i="22"/>
  <c r="P1359" i="22"/>
  <c r="A1360" i="22"/>
  <c r="B1360" i="22"/>
  <c r="C1360" i="22"/>
  <c r="D1360" i="22"/>
  <c r="E1360" i="22"/>
  <c r="F1360" i="22"/>
  <c r="G1360" i="22"/>
  <c r="H1360" i="22"/>
  <c r="I1360" i="22"/>
  <c r="J1360" i="22"/>
  <c r="K1360" i="22"/>
  <c r="L1360" i="22"/>
  <c r="M1360" i="22"/>
  <c r="N1360" i="22"/>
  <c r="O1360" i="22"/>
  <c r="P1360" i="22"/>
  <c r="A1361" i="22"/>
  <c r="B1361" i="22"/>
  <c r="C1361" i="22"/>
  <c r="D1361" i="22"/>
  <c r="E1361" i="22"/>
  <c r="F1361" i="22"/>
  <c r="G1361" i="22"/>
  <c r="H1361" i="22"/>
  <c r="I1361" i="22"/>
  <c r="J1361" i="22"/>
  <c r="K1361" i="22"/>
  <c r="L1361" i="22"/>
  <c r="M1361" i="22"/>
  <c r="N1361" i="22"/>
  <c r="O1361" i="22"/>
  <c r="P1361" i="22"/>
  <c r="A1362" i="22"/>
  <c r="B1362" i="22"/>
  <c r="C1362" i="22"/>
  <c r="D1362" i="22"/>
  <c r="E1362" i="22"/>
  <c r="F1362" i="22"/>
  <c r="G1362" i="22"/>
  <c r="H1362" i="22"/>
  <c r="I1362" i="22"/>
  <c r="J1362" i="22"/>
  <c r="K1362" i="22"/>
  <c r="L1362" i="22"/>
  <c r="M1362" i="22"/>
  <c r="N1362" i="22"/>
  <c r="O1362" i="22"/>
  <c r="P1362" i="22"/>
  <c r="A1363" i="22"/>
  <c r="B1363" i="22"/>
  <c r="C1363" i="22"/>
  <c r="D1363" i="22"/>
  <c r="E1363" i="22"/>
  <c r="F1363" i="22"/>
  <c r="G1363" i="22"/>
  <c r="H1363" i="22"/>
  <c r="I1363" i="22"/>
  <c r="J1363" i="22"/>
  <c r="K1363" i="22"/>
  <c r="L1363" i="22"/>
  <c r="M1363" i="22"/>
  <c r="N1363" i="22"/>
  <c r="O1363" i="22"/>
  <c r="P1363" i="22"/>
  <c r="A1364" i="22"/>
  <c r="B1364" i="22"/>
  <c r="C1364" i="22"/>
  <c r="D1364" i="22"/>
  <c r="E1364" i="22"/>
  <c r="F1364" i="22"/>
  <c r="G1364" i="22"/>
  <c r="H1364" i="22"/>
  <c r="I1364" i="22"/>
  <c r="J1364" i="22"/>
  <c r="K1364" i="22"/>
  <c r="L1364" i="22"/>
  <c r="M1364" i="22"/>
  <c r="N1364" i="22"/>
  <c r="O1364" i="22"/>
  <c r="P1364" i="22"/>
  <c r="A1365" i="22"/>
  <c r="B1365" i="22"/>
  <c r="C1365" i="22"/>
  <c r="D1365" i="22"/>
  <c r="E1365" i="22"/>
  <c r="F1365" i="22"/>
  <c r="G1365" i="22"/>
  <c r="H1365" i="22"/>
  <c r="I1365" i="22"/>
  <c r="J1365" i="22"/>
  <c r="K1365" i="22"/>
  <c r="L1365" i="22"/>
  <c r="M1365" i="22"/>
  <c r="N1365" i="22"/>
  <c r="O1365" i="22"/>
  <c r="P1365" i="22"/>
  <c r="A1366" i="22"/>
  <c r="B1366" i="22"/>
  <c r="C1366" i="22"/>
  <c r="D1366" i="22"/>
  <c r="E1366" i="22"/>
  <c r="F1366" i="22"/>
  <c r="G1366" i="22"/>
  <c r="H1366" i="22"/>
  <c r="I1366" i="22"/>
  <c r="J1366" i="22"/>
  <c r="K1366" i="22"/>
  <c r="L1366" i="22"/>
  <c r="M1366" i="22"/>
  <c r="N1366" i="22"/>
  <c r="O1366" i="22"/>
  <c r="P1366" i="22"/>
  <c r="A1367" i="22"/>
  <c r="B1367" i="22"/>
  <c r="C1367" i="22"/>
  <c r="D1367" i="22"/>
  <c r="E1367" i="22"/>
  <c r="F1367" i="22"/>
  <c r="G1367" i="22"/>
  <c r="H1367" i="22"/>
  <c r="I1367" i="22"/>
  <c r="J1367" i="22"/>
  <c r="K1367" i="22"/>
  <c r="L1367" i="22"/>
  <c r="M1367" i="22"/>
  <c r="N1367" i="22"/>
  <c r="O1367" i="22"/>
  <c r="P1367" i="22"/>
  <c r="A1368" i="22"/>
  <c r="B1368" i="22"/>
  <c r="C1368" i="22"/>
  <c r="D1368" i="22"/>
  <c r="E1368" i="22"/>
  <c r="F1368" i="22"/>
  <c r="G1368" i="22"/>
  <c r="H1368" i="22"/>
  <c r="I1368" i="22"/>
  <c r="J1368" i="22"/>
  <c r="K1368" i="22"/>
  <c r="L1368" i="22"/>
  <c r="M1368" i="22"/>
  <c r="N1368" i="22"/>
  <c r="O1368" i="22"/>
  <c r="P1368" i="22"/>
  <c r="A1369" i="22"/>
  <c r="B1369" i="22"/>
  <c r="C1369" i="22"/>
  <c r="D1369" i="22"/>
  <c r="E1369" i="22"/>
  <c r="F1369" i="22"/>
  <c r="G1369" i="22"/>
  <c r="H1369" i="22"/>
  <c r="I1369" i="22"/>
  <c r="J1369" i="22"/>
  <c r="K1369" i="22"/>
  <c r="L1369" i="22"/>
  <c r="M1369" i="22"/>
  <c r="N1369" i="22"/>
  <c r="O1369" i="22"/>
  <c r="P1369" i="22"/>
  <c r="A1370" i="22"/>
  <c r="B1370" i="22"/>
  <c r="C1370" i="22"/>
  <c r="D1370" i="22"/>
  <c r="E1370" i="22"/>
  <c r="F1370" i="22"/>
  <c r="G1370" i="22"/>
  <c r="H1370" i="22"/>
  <c r="I1370" i="22"/>
  <c r="J1370" i="22"/>
  <c r="K1370" i="22"/>
  <c r="L1370" i="22"/>
  <c r="M1370" i="22"/>
  <c r="N1370" i="22"/>
  <c r="O1370" i="22"/>
  <c r="P1370" i="22"/>
  <c r="A1371" i="22"/>
  <c r="B1371" i="22"/>
  <c r="C1371" i="22"/>
  <c r="D1371" i="22"/>
  <c r="E1371" i="22"/>
  <c r="F1371" i="22"/>
  <c r="G1371" i="22"/>
  <c r="H1371" i="22"/>
  <c r="I1371" i="22"/>
  <c r="J1371" i="22"/>
  <c r="K1371" i="22"/>
  <c r="L1371" i="22"/>
  <c r="M1371" i="22"/>
  <c r="N1371" i="22"/>
  <c r="O1371" i="22"/>
  <c r="P1371" i="22"/>
  <c r="A1372" i="22"/>
  <c r="B1372" i="22"/>
  <c r="C1372" i="22"/>
  <c r="D1372" i="22"/>
  <c r="E1372" i="22"/>
  <c r="F1372" i="22"/>
  <c r="G1372" i="22"/>
  <c r="H1372" i="22"/>
  <c r="I1372" i="22"/>
  <c r="J1372" i="22"/>
  <c r="K1372" i="22"/>
  <c r="L1372" i="22"/>
  <c r="M1372" i="22"/>
  <c r="N1372" i="22"/>
  <c r="O1372" i="22"/>
  <c r="P1372" i="22"/>
  <c r="A1373" i="22"/>
  <c r="B1373" i="22"/>
  <c r="C1373" i="22"/>
  <c r="D1373" i="22"/>
  <c r="E1373" i="22"/>
  <c r="F1373" i="22"/>
  <c r="G1373" i="22"/>
  <c r="H1373" i="22"/>
  <c r="I1373" i="22"/>
  <c r="J1373" i="22"/>
  <c r="K1373" i="22"/>
  <c r="L1373" i="22"/>
  <c r="M1373" i="22"/>
  <c r="N1373" i="22"/>
  <c r="O1373" i="22"/>
  <c r="P1373" i="22"/>
  <c r="A1374" i="22"/>
  <c r="B1374" i="22"/>
  <c r="C1374" i="22"/>
  <c r="D1374" i="22"/>
  <c r="E1374" i="22"/>
  <c r="F1374" i="22"/>
  <c r="G1374" i="22"/>
  <c r="H1374" i="22"/>
  <c r="I1374" i="22"/>
  <c r="J1374" i="22"/>
  <c r="K1374" i="22"/>
  <c r="L1374" i="22"/>
  <c r="M1374" i="22"/>
  <c r="N1374" i="22"/>
  <c r="O1374" i="22"/>
  <c r="P1374" i="22"/>
  <c r="A1375" i="22"/>
  <c r="B1375" i="22"/>
  <c r="C1375" i="22"/>
  <c r="D1375" i="22"/>
  <c r="E1375" i="22"/>
  <c r="F1375" i="22"/>
  <c r="G1375" i="22"/>
  <c r="H1375" i="22"/>
  <c r="I1375" i="22"/>
  <c r="J1375" i="22"/>
  <c r="K1375" i="22"/>
  <c r="L1375" i="22"/>
  <c r="M1375" i="22"/>
  <c r="N1375" i="22"/>
  <c r="O1375" i="22"/>
  <c r="P1375" i="22"/>
  <c r="A1376" i="22"/>
  <c r="B1376" i="22"/>
  <c r="C1376" i="22"/>
  <c r="D1376" i="22"/>
  <c r="E1376" i="22"/>
  <c r="F1376" i="22"/>
  <c r="G1376" i="22"/>
  <c r="H1376" i="22"/>
  <c r="I1376" i="22"/>
  <c r="J1376" i="22"/>
  <c r="K1376" i="22"/>
  <c r="L1376" i="22"/>
  <c r="M1376" i="22"/>
  <c r="N1376" i="22"/>
  <c r="O1376" i="22"/>
  <c r="P1376" i="22"/>
  <c r="A1377" i="22"/>
  <c r="B1377" i="22"/>
  <c r="C1377" i="22"/>
  <c r="D1377" i="22"/>
  <c r="E1377" i="22"/>
  <c r="F1377" i="22"/>
  <c r="G1377" i="22"/>
  <c r="H1377" i="22"/>
  <c r="I1377" i="22"/>
  <c r="J1377" i="22"/>
  <c r="K1377" i="22"/>
  <c r="L1377" i="22"/>
  <c r="M1377" i="22"/>
  <c r="N1377" i="22"/>
  <c r="O1377" i="22"/>
  <c r="P1377" i="22"/>
  <c r="A1378" i="22"/>
  <c r="B1378" i="22"/>
  <c r="C1378" i="22"/>
  <c r="D1378" i="22"/>
  <c r="E1378" i="22"/>
  <c r="F1378" i="22"/>
  <c r="G1378" i="22"/>
  <c r="H1378" i="22"/>
  <c r="I1378" i="22"/>
  <c r="J1378" i="22"/>
  <c r="K1378" i="22"/>
  <c r="L1378" i="22"/>
  <c r="M1378" i="22"/>
  <c r="N1378" i="22"/>
  <c r="O1378" i="22"/>
  <c r="P1378" i="22"/>
  <c r="A1379" i="22"/>
  <c r="B1379" i="22"/>
  <c r="C1379" i="22"/>
  <c r="D1379" i="22"/>
  <c r="E1379" i="22"/>
  <c r="F1379" i="22"/>
  <c r="G1379" i="22"/>
  <c r="H1379" i="22"/>
  <c r="I1379" i="22"/>
  <c r="J1379" i="22"/>
  <c r="K1379" i="22"/>
  <c r="L1379" i="22"/>
  <c r="M1379" i="22"/>
  <c r="N1379" i="22"/>
  <c r="O1379" i="22"/>
  <c r="P1379" i="22"/>
  <c r="A1380" i="22"/>
  <c r="B1380" i="22"/>
  <c r="C1380" i="22"/>
  <c r="D1380" i="22"/>
  <c r="E1380" i="22"/>
  <c r="F1380" i="22"/>
  <c r="G1380" i="22"/>
  <c r="H1380" i="22"/>
  <c r="I1380" i="22"/>
  <c r="J1380" i="22"/>
  <c r="K1380" i="22"/>
  <c r="L1380" i="22"/>
  <c r="M1380" i="22"/>
  <c r="N1380" i="22"/>
  <c r="O1380" i="22"/>
  <c r="P1380" i="22"/>
  <c r="A1381" i="22"/>
  <c r="B1381" i="22"/>
  <c r="C1381" i="22"/>
  <c r="D1381" i="22"/>
  <c r="E1381" i="22"/>
  <c r="F1381" i="22"/>
  <c r="G1381" i="22"/>
  <c r="H1381" i="22"/>
  <c r="I1381" i="22"/>
  <c r="J1381" i="22"/>
  <c r="K1381" i="22"/>
  <c r="L1381" i="22"/>
  <c r="M1381" i="22"/>
  <c r="N1381" i="22"/>
  <c r="O1381" i="22"/>
  <c r="P1381" i="22"/>
  <c r="A1382" i="22"/>
  <c r="B1382" i="22"/>
  <c r="C1382" i="22"/>
  <c r="D1382" i="22"/>
  <c r="E1382" i="22"/>
  <c r="F1382" i="22"/>
  <c r="G1382" i="22"/>
  <c r="H1382" i="22"/>
  <c r="I1382" i="22"/>
  <c r="J1382" i="22"/>
  <c r="K1382" i="22"/>
  <c r="L1382" i="22"/>
  <c r="M1382" i="22"/>
  <c r="N1382" i="22"/>
  <c r="O1382" i="22"/>
  <c r="P1382" i="22"/>
  <c r="A1383" i="22"/>
  <c r="B1383" i="22"/>
  <c r="C1383" i="22"/>
  <c r="D1383" i="22"/>
  <c r="E1383" i="22"/>
  <c r="F1383" i="22"/>
  <c r="G1383" i="22"/>
  <c r="H1383" i="22"/>
  <c r="I1383" i="22"/>
  <c r="J1383" i="22"/>
  <c r="K1383" i="22"/>
  <c r="L1383" i="22"/>
  <c r="M1383" i="22"/>
  <c r="N1383" i="22"/>
  <c r="O1383" i="22"/>
  <c r="P1383" i="22"/>
  <c r="A1384" i="22"/>
  <c r="B1384" i="22"/>
  <c r="C1384" i="22"/>
  <c r="D1384" i="22"/>
  <c r="E1384" i="22"/>
  <c r="F1384" i="22"/>
  <c r="G1384" i="22"/>
  <c r="H1384" i="22"/>
  <c r="I1384" i="22"/>
  <c r="J1384" i="22"/>
  <c r="K1384" i="22"/>
  <c r="L1384" i="22"/>
  <c r="M1384" i="22"/>
  <c r="N1384" i="22"/>
  <c r="O1384" i="22"/>
  <c r="P1384" i="22"/>
  <c r="A1385" i="22"/>
  <c r="B1385" i="22"/>
  <c r="C1385" i="22"/>
  <c r="D1385" i="22"/>
  <c r="E1385" i="22"/>
  <c r="F1385" i="22"/>
  <c r="G1385" i="22"/>
  <c r="H1385" i="22"/>
  <c r="I1385" i="22"/>
  <c r="J1385" i="22"/>
  <c r="K1385" i="22"/>
  <c r="L1385" i="22"/>
  <c r="M1385" i="22"/>
  <c r="N1385" i="22"/>
  <c r="O1385" i="22"/>
  <c r="P1385" i="22"/>
  <c r="A1386" i="22"/>
  <c r="B1386" i="22"/>
  <c r="C1386" i="22"/>
  <c r="D1386" i="22"/>
  <c r="E1386" i="22"/>
  <c r="F1386" i="22"/>
  <c r="G1386" i="22"/>
  <c r="H1386" i="22"/>
  <c r="I1386" i="22"/>
  <c r="J1386" i="22"/>
  <c r="K1386" i="22"/>
  <c r="L1386" i="22"/>
  <c r="M1386" i="22"/>
  <c r="N1386" i="22"/>
  <c r="O1386" i="22"/>
  <c r="P1386" i="22"/>
  <c r="A1387" i="22"/>
  <c r="B1387" i="22"/>
  <c r="C1387" i="22"/>
  <c r="D1387" i="22"/>
  <c r="E1387" i="22"/>
  <c r="F1387" i="22"/>
  <c r="G1387" i="22"/>
  <c r="H1387" i="22"/>
  <c r="I1387" i="22"/>
  <c r="J1387" i="22"/>
  <c r="K1387" i="22"/>
  <c r="L1387" i="22"/>
  <c r="M1387" i="22"/>
  <c r="N1387" i="22"/>
  <c r="O1387" i="22"/>
  <c r="P1387" i="22"/>
  <c r="A1388" i="22"/>
  <c r="B1388" i="22"/>
  <c r="C1388" i="22"/>
  <c r="D1388" i="22"/>
  <c r="E1388" i="22"/>
  <c r="F1388" i="22"/>
  <c r="G1388" i="22"/>
  <c r="H1388" i="22"/>
  <c r="I1388" i="22"/>
  <c r="J1388" i="22"/>
  <c r="K1388" i="22"/>
  <c r="L1388" i="22"/>
  <c r="M1388" i="22"/>
  <c r="N1388" i="22"/>
  <c r="O1388" i="22"/>
  <c r="P1388" i="22"/>
  <c r="A1389" i="22"/>
  <c r="B1389" i="22"/>
  <c r="C1389" i="22"/>
  <c r="D1389" i="22"/>
  <c r="E1389" i="22"/>
  <c r="F1389" i="22"/>
  <c r="G1389" i="22"/>
  <c r="H1389" i="22"/>
  <c r="I1389" i="22"/>
  <c r="J1389" i="22"/>
  <c r="K1389" i="22"/>
  <c r="L1389" i="22"/>
  <c r="M1389" i="22"/>
  <c r="N1389" i="22"/>
  <c r="O1389" i="22"/>
  <c r="P1389" i="22"/>
  <c r="A1390" i="22"/>
  <c r="B1390" i="22"/>
  <c r="C1390" i="22"/>
  <c r="D1390" i="22"/>
  <c r="E1390" i="22"/>
  <c r="F1390" i="22"/>
  <c r="G1390" i="22"/>
  <c r="H1390" i="22"/>
  <c r="I1390" i="22"/>
  <c r="J1390" i="22"/>
  <c r="K1390" i="22"/>
  <c r="L1390" i="22"/>
  <c r="M1390" i="22"/>
  <c r="N1390" i="22"/>
  <c r="O1390" i="22"/>
  <c r="P1390" i="22"/>
  <c r="A1391" i="22"/>
  <c r="B1391" i="22"/>
  <c r="C1391" i="22"/>
  <c r="D1391" i="22"/>
  <c r="E1391" i="22"/>
  <c r="F1391" i="22"/>
  <c r="G1391" i="22"/>
  <c r="H1391" i="22"/>
  <c r="I1391" i="22"/>
  <c r="J1391" i="22"/>
  <c r="K1391" i="22"/>
  <c r="L1391" i="22"/>
  <c r="M1391" i="22"/>
  <c r="N1391" i="22"/>
  <c r="O1391" i="22"/>
  <c r="P1391" i="22"/>
  <c r="A1392" i="22"/>
  <c r="B1392" i="22"/>
  <c r="C1392" i="22"/>
  <c r="D1392" i="22"/>
  <c r="E1392" i="22"/>
  <c r="F1392" i="22"/>
  <c r="G1392" i="22"/>
  <c r="H1392" i="22"/>
  <c r="I1392" i="22"/>
  <c r="J1392" i="22"/>
  <c r="K1392" i="22"/>
  <c r="L1392" i="22"/>
  <c r="M1392" i="22"/>
  <c r="N1392" i="22"/>
  <c r="O1392" i="22"/>
  <c r="P1392" i="22"/>
  <c r="A1393" i="22"/>
  <c r="B1393" i="22"/>
  <c r="C1393" i="22"/>
  <c r="D1393" i="22"/>
  <c r="E1393" i="22"/>
  <c r="F1393" i="22"/>
  <c r="G1393" i="22"/>
  <c r="H1393" i="22"/>
  <c r="I1393" i="22"/>
  <c r="J1393" i="22"/>
  <c r="K1393" i="22"/>
  <c r="L1393" i="22"/>
  <c r="M1393" i="22"/>
  <c r="N1393" i="22"/>
  <c r="O1393" i="22"/>
  <c r="P1393" i="22"/>
  <c r="A1394" i="22"/>
  <c r="B1394" i="22"/>
  <c r="C1394" i="22"/>
  <c r="D1394" i="22"/>
  <c r="E1394" i="22"/>
  <c r="F1394" i="22"/>
  <c r="G1394" i="22"/>
  <c r="H1394" i="22"/>
  <c r="I1394" i="22"/>
  <c r="J1394" i="22"/>
  <c r="K1394" i="22"/>
  <c r="L1394" i="22"/>
  <c r="M1394" i="22"/>
  <c r="N1394" i="22"/>
  <c r="O1394" i="22"/>
  <c r="P1394" i="22"/>
  <c r="A1395" i="22"/>
  <c r="B1395" i="22"/>
  <c r="C1395" i="22"/>
  <c r="D1395" i="22"/>
  <c r="E1395" i="22"/>
  <c r="F1395" i="22"/>
  <c r="G1395" i="22"/>
  <c r="H1395" i="22"/>
  <c r="I1395" i="22"/>
  <c r="J1395" i="22"/>
  <c r="K1395" i="22"/>
  <c r="L1395" i="22"/>
  <c r="M1395" i="22"/>
  <c r="N1395" i="22"/>
  <c r="O1395" i="22"/>
  <c r="P1395" i="22"/>
  <c r="A1396" i="22"/>
  <c r="B1396" i="22"/>
  <c r="C1396" i="22"/>
  <c r="D1396" i="22"/>
  <c r="E1396" i="22"/>
  <c r="F1396" i="22"/>
  <c r="G1396" i="22"/>
  <c r="H1396" i="22"/>
  <c r="I1396" i="22"/>
  <c r="J1396" i="22"/>
  <c r="K1396" i="22"/>
  <c r="L1396" i="22"/>
  <c r="M1396" i="22"/>
  <c r="N1396" i="22"/>
  <c r="O1396" i="22"/>
  <c r="P1396" i="22"/>
  <c r="A1397" i="22"/>
  <c r="B1397" i="22"/>
  <c r="C1397" i="22"/>
  <c r="D1397" i="22"/>
  <c r="E1397" i="22"/>
  <c r="F1397" i="22"/>
  <c r="G1397" i="22"/>
  <c r="H1397" i="22"/>
  <c r="I1397" i="22"/>
  <c r="J1397" i="22"/>
  <c r="K1397" i="22"/>
  <c r="L1397" i="22"/>
  <c r="M1397" i="22"/>
  <c r="N1397" i="22"/>
  <c r="O1397" i="22"/>
  <c r="P1397" i="22"/>
  <c r="A1398" i="22"/>
  <c r="B1398" i="22"/>
  <c r="C1398" i="22"/>
  <c r="D1398" i="22"/>
  <c r="E1398" i="22"/>
  <c r="F1398" i="22"/>
  <c r="G1398" i="22"/>
  <c r="H1398" i="22"/>
  <c r="I1398" i="22"/>
  <c r="J1398" i="22"/>
  <c r="K1398" i="22"/>
  <c r="L1398" i="22"/>
  <c r="M1398" i="22"/>
  <c r="N1398" i="22"/>
  <c r="O1398" i="22"/>
  <c r="P1398" i="22"/>
  <c r="A1399" i="22"/>
  <c r="B1399" i="22"/>
  <c r="C1399" i="22"/>
  <c r="D1399" i="22"/>
  <c r="E1399" i="22"/>
  <c r="F1399" i="22"/>
  <c r="G1399" i="22"/>
  <c r="H1399" i="22"/>
  <c r="I1399" i="22"/>
  <c r="J1399" i="22"/>
  <c r="K1399" i="22"/>
  <c r="L1399" i="22"/>
  <c r="M1399" i="22"/>
  <c r="N1399" i="22"/>
  <c r="O1399" i="22"/>
  <c r="P1399" i="22"/>
  <c r="A1400" i="22"/>
  <c r="B1400" i="22"/>
  <c r="C1400" i="22"/>
  <c r="D1400" i="22"/>
  <c r="E1400" i="22"/>
  <c r="F1400" i="22"/>
  <c r="G1400" i="22"/>
  <c r="H1400" i="22"/>
  <c r="I1400" i="22"/>
  <c r="J1400" i="22"/>
  <c r="K1400" i="22"/>
  <c r="L1400" i="22"/>
  <c r="M1400" i="22"/>
  <c r="N1400" i="22"/>
  <c r="O1400" i="22"/>
  <c r="P1400" i="22"/>
  <c r="A1401" i="22"/>
  <c r="B1401" i="22"/>
  <c r="C1401" i="22"/>
  <c r="D1401" i="22"/>
  <c r="E1401" i="22"/>
  <c r="F1401" i="22"/>
  <c r="G1401" i="22"/>
  <c r="H1401" i="22"/>
  <c r="I1401" i="22"/>
  <c r="J1401" i="22"/>
  <c r="K1401" i="22"/>
  <c r="L1401" i="22"/>
  <c r="M1401" i="22"/>
  <c r="N1401" i="22"/>
  <c r="O1401" i="22"/>
  <c r="P1401" i="22"/>
  <c r="A1402" i="22"/>
  <c r="B1402" i="22"/>
  <c r="C1402" i="22"/>
  <c r="D1402" i="22"/>
  <c r="E1402" i="22"/>
  <c r="F1402" i="22"/>
  <c r="G1402" i="22"/>
  <c r="H1402" i="22"/>
  <c r="I1402" i="22"/>
  <c r="J1402" i="22"/>
  <c r="K1402" i="22"/>
  <c r="L1402" i="22"/>
  <c r="M1402" i="22"/>
  <c r="N1402" i="22"/>
  <c r="O1402" i="22"/>
  <c r="P1402" i="22"/>
  <c r="A1403" i="22"/>
  <c r="B1403" i="22"/>
  <c r="C1403" i="22"/>
  <c r="D1403" i="22"/>
  <c r="E1403" i="22"/>
  <c r="F1403" i="22"/>
  <c r="G1403" i="22"/>
  <c r="H1403" i="22"/>
  <c r="I1403" i="22"/>
  <c r="J1403" i="22"/>
  <c r="K1403" i="22"/>
  <c r="L1403" i="22"/>
  <c r="M1403" i="22"/>
  <c r="N1403" i="22"/>
  <c r="O1403" i="22"/>
  <c r="P1403" i="22"/>
  <c r="A1404" i="22"/>
  <c r="B1404" i="22"/>
  <c r="C1404" i="22"/>
  <c r="D1404" i="22"/>
  <c r="E1404" i="22"/>
  <c r="F1404" i="22"/>
  <c r="G1404" i="22"/>
  <c r="H1404" i="22"/>
  <c r="I1404" i="22"/>
  <c r="J1404" i="22"/>
  <c r="K1404" i="22"/>
  <c r="L1404" i="22"/>
  <c r="M1404" i="22"/>
  <c r="N1404" i="22"/>
  <c r="O1404" i="22"/>
  <c r="P1404" i="22"/>
  <c r="A1405" i="22"/>
  <c r="B1405" i="22"/>
  <c r="C1405" i="22"/>
  <c r="D1405" i="22"/>
  <c r="E1405" i="22"/>
  <c r="F1405" i="22"/>
  <c r="G1405" i="22"/>
  <c r="H1405" i="22"/>
  <c r="I1405" i="22"/>
  <c r="J1405" i="22"/>
  <c r="K1405" i="22"/>
  <c r="L1405" i="22"/>
  <c r="M1405" i="22"/>
  <c r="N1405" i="22"/>
  <c r="O1405" i="22"/>
  <c r="P1405" i="22"/>
  <c r="A1406" i="22"/>
  <c r="B1406" i="22"/>
  <c r="C1406" i="22"/>
  <c r="D1406" i="22"/>
  <c r="E1406" i="22"/>
  <c r="F1406" i="22"/>
  <c r="G1406" i="22"/>
  <c r="H1406" i="22"/>
  <c r="I1406" i="22"/>
  <c r="J1406" i="22"/>
  <c r="K1406" i="22"/>
  <c r="L1406" i="22"/>
  <c r="M1406" i="22"/>
  <c r="N1406" i="22"/>
  <c r="O1406" i="22"/>
  <c r="P1406" i="22"/>
  <c r="A1407" i="22"/>
  <c r="B1407" i="22"/>
  <c r="C1407" i="22"/>
  <c r="D1407" i="22"/>
  <c r="E1407" i="22"/>
  <c r="F1407" i="22"/>
  <c r="G1407" i="22"/>
  <c r="H1407" i="22"/>
  <c r="I1407" i="22"/>
  <c r="J1407" i="22"/>
  <c r="K1407" i="22"/>
  <c r="L1407" i="22"/>
  <c r="M1407" i="22"/>
  <c r="N1407" i="22"/>
  <c r="O1407" i="22"/>
  <c r="P1407" i="22"/>
  <c r="A1408" i="22"/>
  <c r="B1408" i="22"/>
  <c r="C1408" i="22"/>
  <c r="D1408" i="22"/>
  <c r="E1408" i="22"/>
  <c r="F1408" i="22"/>
  <c r="G1408" i="22"/>
  <c r="H1408" i="22"/>
  <c r="I1408" i="22"/>
  <c r="J1408" i="22"/>
  <c r="K1408" i="22"/>
  <c r="L1408" i="22"/>
  <c r="M1408" i="22"/>
  <c r="N1408" i="22"/>
  <c r="O1408" i="22"/>
  <c r="P1408" i="22"/>
  <c r="A1409" i="22"/>
  <c r="B1409" i="22"/>
  <c r="C1409" i="22"/>
  <c r="D1409" i="22"/>
  <c r="E1409" i="22"/>
  <c r="F1409" i="22"/>
  <c r="G1409" i="22"/>
  <c r="H1409" i="22"/>
  <c r="I1409" i="22"/>
  <c r="J1409" i="22"/>
  <c r="K1409" i="22"/>
  <c r="L1409" i="22"/>
  <c r="M1409" i="22"/>
  <c r="N1409" i="22"/>
  <c r="O1409" i="22"/>
  <c r="P1409" i="22"/>
  <c r="A1410" i="22"/>
  <c r="B1410" i="22"/>
  <c r="C1410" i="22"/>
  <c r="D1410" i="22"/>
  <c r="E1410" i="22"/>
  <c r="F1410" i="22"/>
  <c r="G1410" i="22"/>
  <c r="H1410" i="22"/>
  <c r="I1410" i="22"/>
  <c r="J1410" i="22"/>
  <c r="K1410" i="22"/>
  <c r="L1410" i="22"/>
  <c r="M1410" i="22"/>
  <c r="N1410" i="22"/>
  <c r="O1410" i="22"/>
  <c r="P1410" i="22"/>
  <c r="A1411" i="22"/>
  <c r="B1411" i="22"/>
  <c r="C1411" i="22"/>
  <c r="D1411" i="22"/>
  <c r="E1411" i="22"/>
  <c r="F1411" i="22"/>
  <c r="G1411" i="22"/>
  <c r="H1411" i="22"/>
  <c r="I1411" i="22"/>
  <c r="J1411" i="22"/>
  <c r="K1411" i="22"/>
  <c r="L1411" i="22"/>
  <c r="M1411" i="22"/>
  <c r="N1411" i="22"/>
  <c r="O1411" i="22"/>
  <c r="P1411" i="22"/>
  <c r="A1412" i="22"/>
  <c r="B1412" i="22"/>
  <c r="C1412" i="22"/>
  <c r="D1412" i="22"/>
  <c r="E1412" i="22"/>
  <c r="F1412" i="22"/>
  <c r="G1412" i="22"/>
  <c r="H1412" i="22"/>
  <c r="I1412" i="22"/>
  <c r="J1412" i="22"/>
  <c r="K1412" i="22"/>
  <c r="L1412" i="22"/>
  <c r="M1412" i="22"/>
  <c r="N1412" i="22"/>
  <c r="O1412" i="22"/>
  <c r="P1412" i="22"/>
  <c r="A1413" i="22"/>
  <c r="B1413" i="22"/>
  <c r="C1413" i="22"/>
  <c r="D1413" i="22"/>
  <c r="E1413" i="22"/>
  <c r="F1413" i="22"/>
  <c r="G1413" i="22"/>
  <c r="H1413" i="22"/>
  <c r="I1413" i="22"/>
  <c r="J1413" i="22"/>
  <c r="K1413" i="22"/>
  <c r="L1413" i="22"/>
  <c r="M1413" i="22"/>
  <c r="N1413" i="22"/>
  <c r="O1413" i="22"/>
  <c r="P1413" i="22"/>
  <c r="A1414" i="22"/>
  <c r="B1414" i="22"/>
  <c r="C1414" i="22"/>
  <c r="D1414" i="22"/>
  <c r="E1414" i="22"/>
  <c r="F1414" i="22"/>
  <c r="G1414" i="22"/>
  <c r="H1414" i="22"/>
  <c r="I1414" i="22"/>
  <c r="J1414" i="22"/>
  <c r="K1414" i="22"/>
  <c r="L1414" i="22"/>
  <c r="M1414" i="22"/>
  <c r="N1414" i="22"/>
  <c r="O1414" i="22"/>
  <c r="P1414" i="22"/>
  <c r="A1415" i="22"/>
  <c r="B1415" i="22"/>
  <c r="C1415" i="22"/>
  <c r="D1415" i="22"/>
  <c r="E1415" i="22"/>
  <c r="F1415" i="22"/>
  <c r="G1415" i="22"/>
  <c r="H1415" i="22"/>
  <c r="I1415" i="22"/>
  <c r="J1415" i="22"/>
  <c r="K1415" i="22"/>
  <c r="L1415" i="22"/>
  <c r="M1415" i="22"/>
  <c r="N1415" i="22"/>
  <c r="O1415" i="22"/>
  <c r="P1415" i="22"/>
  <c r="A1416" i="22"/>
  <c r="B1416" i="22"/>
  <c r="C1416" i="22"/>
  <c r="D1416" i="22"/>
  <c r="E1416" i="22"/>
  <c r="F1416" i="22"/>
  <c r="G1416" i="22"/>
  <c r="H1416" i="22"/>
  <c r="I1416" i="22"/>
  <c r="J1416" i="22"/>
  <c r="K1416" i="22"/>
  <c r="L1416" i="22"/>
  <c r="M1416" i="22"/>
  <c r="N1416" i="22"/>
  <c r="O1416" i="22"/>
  <c r="P1416" i="22"/>
  <c r="A1417" i="22"/>
  <c r="B1417" i="22"/>
  <c r="C1417" i="22"/>
  <c r="D1417" i="22"/>
  <c r="E1417" i="22"/>
  <c r="F1417" i="22"/>
  <c r="G1417" i="22"/>
  <c r="H1417" i="22"/>
  <c r="I1417" i="22"/>
  <c r="J1417" i="22"/>
  <c r="K1417" i="22"/>
  <c r="L1417" i="22"/>
  <c r="M1417" i="22"/>
  <c r="N1417" i="22"/>
  <c r="O1417" i="22"/>
  <c r="P1417" i="22"/>
  <c r="A1418" i="22"/>
  <c r="B1418" i="22"/>
  <c r="C1418" i="22"/>
  <c r="D1418" i="22"/>
  <c r="E1418" i="22"/>
  <c r="F1418" i="22"/>
  <c r="G1418" i="22"/>
  <c r="H1418" i="22"/>
  <c r="I1418" i="22"/>
  <c r="J1418" i="22"/>
  <c r="K1418" i="22"/>
  <c r="L1418" i="22"/>
  <c r="M1418" i="22"/>
  <c r="N1418" i="22"/>
  <c r="O1418" i="22"/>
  <c r="P1418" i="22"/>
  <c r="A1419" i="22"/>
  <c r="B1419" i="22"/>
  <c r="C1419" i="22"/>
  <c r="D1419" i="22"/>
  <c r="E1419" i="22"/>
  <c r="F1419" i="22"/>
  <c r="G1419" i="22"/>
  <c r="H1419" i="22"/>
  <c r="I1419" i="22"/>
  <c r="J1419" i="22"/>
  <c r="K1419" i="22"/>
  <c r="L1419" i="22"/>
  <c r="M1419" i="22"/>
  <c r="N1419" i="22"/>
  <c r="O1419" i="22"/>
  <c r="P1419" i="22"/>
  <c r="A1420" i="22"/>
  <c r="B1420" i="22"/>
  <c r="C1420" i="22"/>
  <c r="D1420" i="22"/>
  <c r="E1420" i="22"/>
  <c r="F1420" i="22"/>
  <c r="G1420" i="22"/>
  <c r="H1420" i="22"/>
  <c r="I1420" i="22"/>
  <c r="J1420" i="22"/>
  <c r="K1420" i="22"/>
  <c r="L1420" i="22"/>
  <c r="M1420" i="22"/>
  <c r="N1420" i="22"/>
  <c r="O1420" i="22"/>
  <c r="P1420" i="22"/>
  <c r="A1421" i="22"/>
  <c r="B1421" i="22"/>
  <c r="C1421" i="22"/>
  <c r="D1421" i="22"/>
  <c r="E1421" i="22"/>
  <c r="F1421" i="22"/>
  <c r="G1421" i="22"/>
  <c r="H1421" i="22"/>
  <c r="I1421" i="22"/>
  <c r="J1421" i="22"/>
  <c r="K1421" i="22"/>
  <c r="L1421" i="22"/>
  <c r="M1421" i="22"/>
  <c r="N1421" i="22"/>
  <c r="O1421" i="22"/>
  <c r="P1421" i="22"/>
  <c r="A1422" i="22"/>
  <c r="B1422" i="22"/>
  <c r="C1422" i="22"/>
  <c r="D1422" i="22"/>
  <c r="E1422" i="22"/>
  <c r="F1422" i="22"/>
  <c r="G1422" i="22"/>
  <c r="H1422" i="22"/>
  <c r="I1422" i="22"/>
  <c r="J1422" i="22"/>
  <c r="K1422" i="22"/>
  <c r="L1422" i="22"/>
  <c r="M1422" i="22"/>
  <c r="N1422" i="22"/>
  <c r="O1422" i="22"/>
  <c r="P1422" i="22"/>
  <c r="A1423" i="22"/>
  <c r="B1423" i="22"/>
  <c r="C1423" i="22"/>
  <c r="D1423" i="22"/>
  <c r="E1423" i="22"/>
  <c r="F1423" i="22"/>
  <c r="G1423" i="22"/>
  <c r="H1423" i="22"/>
  <c r="I1423" i="22"/>
  <c r="J1423" i="22"/>
  <c r="K1423" i="22"/>
  <c r="L1423" i="22"/>
  <c r="M1423" i="22"/>
  <c r="N1423" i="22"/>
  <c r="O1423" i="22"/>
  <c r="P1423" i="22"/>
  <c r="A1424" i="22"/>
  <c r="B1424" i="22"/>
  <c r="C1424" i="22"/>
  <c r="D1424" i="22"/>
  <c r="E1424" i="22"/>
  <c r="F1424" i="22"/>
  <c r="G1424" i="22"/>
  <c r="H1424" i="22"/>
  <c r="I1424" i="22"/>
  <c r="J1424" i="22"/>
  <c r="K1424" i="22"/>
  <c r="L1424" i="22"/>
  <c r="M1424" i="22"/>
  <c r="N1424" i="22"/>
  <c r="O1424" i="22"/>
  <c r="P1424" i="22"/>
  <c r="A1425" i="22"/>
  <c r="B1425" i="22"/>
  <c r="C1425" i="22"/>
  <c r="D1425" i="22"/>
  <c r="E1425" i="22"/>
  <c r="F1425" i="22"/>
  <c r="G1425" i="22"/>
  <c r="H1425" i="22"/>
  <c r="I1425" i="22"/>
  <c r="J1425" i="22"/>
  <c r="K1425" i="22"/>
  <c r="L1425" i="22"/>
  <c r="M1425" i="22"/>
  <c r="N1425" i="22"/>
  <c r="O1425" i="22"/>
  <c r="P1425" i="22"/>
  <c r="A1426" i="22"/>
  <c r="B1426" i="22"/>
  <c r="C1426" i="22"/>
  <c r="D1426" i="22"/>
  <c r="E1426" i="22"/>
  <c r="F1426" i="22"/>
  <c r="G1426" i="22"/>
  <c r="H1426" i="22"/>
  <c r="I1426" i="22"/>
  <c r="J1426" i="22"/>
  <c r="K1426" i="22"/>
  <c r="L1426" i="22"/>
  <c r="M1426" i="22"/>
  <c r="N1426" i="22"/>
  <c r="O1426" i="22"/>
  <c r="P1426" i="22"/>
  <c r="A1427" i="22"/>
  <c r="B1427" i="22"/>
  <c r="C1427" i="22"/>
  <c r="D1427" i="22"/>
  <c r="E1427" i="22"/>
  <c r="F1427" i="22"/>
  <c r="G1427" i="22"/>
  <c r="H1427" i="22"/>
  <c r="I1427" i="22"/>
  <c r="J1427" i="22"/>
  <c r="K1427" i="22"/>
  <c r="L1427" i="22"/>
  <c r="M1427" i="22"/>
  <c r="N1427" i="22"/>
  <c r="O1427" i="22"/>
  <c r="P1427" i="22"/>
  <c r="A1428" i="22"/>
  <c r="B1428" i="22"/>
  <c r="C1428" i="22"/>
  <c r="D1428" i="22"/>
  <c r="E1428" i="22"/>
  <c r="F1428" i="22"/>
  <c r="G1428" i="22"/>
  <c r="H1428" i="22"/>
  <c r="I1428" i="22"/>
  <c r="J1428" i="22"/>
  <c r="K1428" i="22"/>
  <c r="L1428" i="22"/>
  <c r="M1428" i="22"/>
  <c r="N1428" i="22"/>
  <c r="O1428" i="22"/>
  <c r="P1428" i="22"/>
  <c r="A1429" i="22"/>
  <c r="B1429" i="22"/>
  <c r="C1429" i="22"/>
  <c r="D1429" i="22"/>
  <c r="E1429" i="22"/>
  <c r="F1429" i="22"/>
  <c r="G1429" i="22"/>
  <c r="H1429" i="22"/>
  <c r="I1429" i="22"/>
  <c r="J1429" i="22"/>
  <c r="K1429" i="22"/>
  <c r="L1429" i="22"/>
  <c r="M1429" i="22"/>
  <c r="N1429" i="22"/>
  <c r="O1429" i="22"/>
  <c r="P1429" i="22"/>
  <c r="A1430" i="22"/>
  <c r="B1430" i="22"/>
  <c r="C1430" i="22"/>
  <c r="D1430" i="22"/>
  <c r="E1430" i="22"/>
  <c r="F1430" i="22"/>
  <c r="G1430" i="22"/>
  <c r="H1430" i="22"/>
  <c r="I1430" i="22"/>
  <c r="J1430" i="22"/>
  <c r="K1430" i="22"/>
  <c r="L1430" i="22"/>
  <c r="M1430" i="22"/>
  <c r="N1430" i="22"/>
  <c r="O1430" i="22"/>
  <c r="P1430" i="22"/>
  <c r="A1431" i="22"/>
  <c r="B1431" i="22"/>
  <c r="C1431" i="22"/>
  <c r="D1431" i="22"/>
  <c r="E1431" i="22"/>
  <c r="F1431" i="22"/>
  <c r="G1431" i="22"/>
  <c r="H1431" i="22"/>
  <c r="I1431" i="22"/>
  <c r="J1431" i="22"/>
  <c r="K1431" i="22"/>
  <c r="L1431" i="22"/>
  <c r="M1431" i="22"/>
  <c r="N1431" i="22"/>
  <c r="O1431" i="22"/>
  <c r="P1431" i="22"/>
  <c r="A1432" i="22"/>
  <c r="B1432" i="22"/>
  <c r="C1432" i="22"/>
  <c r="D1432" i="22"/>
  <c r="E1432" i="22"/>
  <c r="F1432" i="22"/>
  <c r="G1432" i="22"/>
  <c r="H1432" i="22"/>
  <c r="I1432" i="22"/>
  <c r="J1432" i="22"/>
  <c r="K1432" i="22"/>
  <c r="L1432" i="22"/>
  <c r="M1432" i="22"/>
  <c r="N1432" i="22"/>
  <c r="O1432" i="22"/>
  <c r="P1432" i="22"/>
  <c r="A1433" i="22"/>
  <c r="B1433" i="22"/>
  <c r="C1433" i="22"/>
  <c r="D1433" i="22"/>
  <c r="E1433" i="22"/>
  <c r="F1433" i="22"/>
  <c r="G1433" i="22"/>
  <c r="H1433" i="22"/>
  <c r="I1433" i="22"/>
  <c r="J1433" i="22"/>
  <c r="K1433" i="22"/>
  <c r="L1433" i="22"/>
  <c r="M1433" i="22"/>
  <c r="N1433" i="22"/>
  <c r="O1433" i="22"/>
  <c r="P1433" i="22"/>
  <c r="A1434" i="22"/>
  <c r="B1434" i="22"/>
  <c r="C1434" i="22"/>
  <c r="D1434" i="22"/>
  <c r="E1434" i="22"/>
  <c r="F1434" i="22"/>
  <c r="G1434" i="22"/>
  <c r="H1434" i="22"/>
  <c r="I1434" i="22"/>
  <c r="J1434" i="22"/>
  <c r="K1434" i="22"/>
  <c r="L1434" i="22"/>
  <c r="M1434" i="22"/>
  <c r="N1434" i="22"/>
  <c r="O1434" i="22"/>
  <c r="P1434" i="22"/>
  <c r="A1435" i="22"/>
  <c r="B1435" i="22"/>
  <c r="C1435" i="22"/>
  <c r="D1435" i="22"/>
  <c r="E1435" i="22"/>
  <c r="F1435" i="22"/>
  <c r="G1435" i="22"/>
  <c r="H1435" i="22"/>
  <c r="I1435" i="22"/>
  <c r="J1435" i="22"/>
  <c r="K1435" i="22"/>
  <c r="L1435" i="22"/>
  <c r="M1435" i="22"/>
  <c r="N1435" i="22"/>
  <c r="O1435" i="22"/>
  <c r="P1435" i="22"/>
  <c r="A1436" i="22"/>
  <c r="B1436" i="22"/>
  <c r="C1436" i="22"/>
  <c r="D1436" i="22"/>
  <c r="E1436" i="22"/>
  <c r="F1436" i="22"/>
  <c r="G1436" i="22"/>
  <c r="H1436" i="22"/>
  <c r="I1436" i="22"/>
  <c r="J1436" i="22"/>
  <c r="K1436" i="22"/>
  <c r="L1436" i="22"/>
  <c r="M1436" i="22"/>
  <c r="N1436" i="22"/>
  <c r="O1436" i="22"/>
  <c r="P1436" i="22"/>
  <c r="A1437" i="22"/>
  <c r="B1437" i="22"/>
  <c r="C1437" i="22"/>
  <c r="D1437" i="22"/>
  <c r="E1437" i="22"/>
  <c r="F1437" i="22"/>
  <c r="G1437" i="22"/>
  <c r="H1437" i="22"/>
  <c r="I1437" i="22"/>
  <c r="J1437" i="22"/>
  <c r="K1437" i="22"/>
  <c r="L1437" i="22"/>
  <c r="M1437" i="22"/>
  <c r="N1437" i="22"/>
  <c r="O1437" i="22"/>
  <c r="P1437" i="22"/>
  <c r="A1438" i="22"/>
  <c r="B1438" i="22"/>
  <c r="C1438" i="22"/>
  <c r="D1438" i="22"/>
  <c r="E1438" i="22"/>
  <c r="F1438" i="22"/>
  <c r="G1438" i="22"/>
  <c r="H1438" i="22"/>
  <c r="I1438" i="22"/>
  <c r="J1438" i="22"/>
  <c r="K1438" i="22"/>
  <c r="L1438" i="22"/>
  <c r="M1438" i="22"/>
  <c r="N1438" i="22"/>
  <c r="O1438" i="22"/>
  <c r="P1438" i="22"/>
  <c r="A1439" i="22"/>
  <c r="B1439" i="22"/>
  <c r="C1439" i="22"/>
  <c r="D1439" i="22"/>
  <c r="E1439" i="22"/>
  <c r="F1439" i="22"/>
  <c r="G1439" i="22"/>
  <c r="H1439" i="22"/>
  <c r="I1439" i="22"/>
  <c r="J1439" i="22"/>
  <c r="K1439" i="22"/>
  <c r="L1439" i="22"/>
  <c r="M1439" i="22"/>
  <c r="N1439" i="22"/>
  <c r="O1439" i="22"/>
  <c r="P1439" i="22"/>
  <c r="A1440" i="22"/>
  <c r="B1440" i="22"/>
  <c r="C1440" i="22"/>
  <c r="D1440" i="22"/>
  <c r="E1440" i="22"/>
  <c r="F1440" i="22"/>
  <c r="G1440" i="22"/>
  <c r="H1440" i="22"/>
  <c r="I1440" i="22"/>
  <c r="J1440" i="22"/>
  <c r="K1440" i="22"/>
  <c r="L1440" i="22"/>
  <c r="M1440" i="22"/>
  <c r="N1440" i="22"/>
  <c r="O1440" i="22"/>
  <c r="P1440" i="22"/>
  <c r="A1441" i="22"/>
  <c r="B1441" i="22"/>
  <c r="C1441" i="22"/>
  <c r="D1441" i="22"/>
  <c r="E1441" i="22"/>
  <c r="F1441" i="22"/>
  <c r="G1441" i="22"/>
  <c r="H1441" i="22"/>
  <c r="I1441" i="22"/>
  <c r="J1441" i="22"/>
  <c r="K1441" i="22"/>
  <c r="L1441" i="22"/>
  <c r="M1441" i="22"/>
  <c r="N1441" i="22"/>
  <c r="O1441" i="22"/>
  <c r="P1441" i="22"/>
  <c r="A1442" i="22"/>
  <c r="B1442" i="22"/>
  <c r="C1442" i="22"/>
  <c r="D1442" i="22"/>
  <c r="E1442" i="22"/>
  <c r="F1442" i="22"/>
  <c r="G1442" i="22"/>
  <c r="H1442" i="22"/>
  <c r="I1442" i="22"/>
  <c r="J1442" i="22"/>
  <c r="K1442" i="22"/>
  <c r="L1442" i="22"/>
  <c r="M1442" i="22"/>
  <c r="N1442" i="22"/>
  <c r="O1442" i="22"/>
  <c r="P1442" i="22"/>
  <c r="A1443" i="22"/>
  <c r="B1443" i="22"/>
  <c r="C1443" i="22"/>
  <c r="D1443" i="22"/>
  <c r="E1443" i="22"/>
  <c r="F1443" i="22"/>
  <c r="G1443" i="22"/>
  <c r="H1443" i="22"/>
  <c r="I1443" i="22"/>
  <c r="J1443" i="22"/>
  <c r="K1443" i="22"/>
  <c r="L1443" i="22"/>
  <c r="M1443" i="22"/>
  <c r="N1443" i="22"/>
  <c r="O1443" i="22"/>
  <c r="P1443" i="22"/>
  <c r="A1444" i="22"/>
  <c r="B1444" i="22"/>
  <c r="C1444" i="22"/>
  <c r="D1444" i="22"/>
  <c r="E1444" i="22"/>
  <c r="F1444" i="22"/>
  <c r="G1444" i="22"/>
  <c r="H1444" i="22"/>
  <c r="I1444" i="22"/>
  <c r="J1444" i="22"/>
  <c r="K1444" i="22"/>
  <c r="L1444" i="22"/>
  <c r="M1444" i="22"/>
  <c r="N1444" i="22"/>
  <c r="O1444" i="22"/>
  <c r="P1444" i="22"/>
  <c r="A1445" i="22"/>
  <c r="B1445" i="22"/>
  <c r="C1445" i="22"/>
  <c r="D1445" i="22"/>
  <c r="E1445" i="22"/>
  <c r="F1445" i="22"/>
  <c r="G1445" i="22"/>
  <c r="H1445" i="22"/>
  <c r="I1445" i="22"/>
  <c r="J1445" i="22"/>
  <c r="K1445" i="22"/>
  <c r="L1445" i="22"/>
  <c r="M1445" i="22"/>
  <c r="N1445" i="22"/>
  <c r="O1445" i="22"/>
  <c r="P1445" i="22"/>
  <c r="A1446" i="22"/>
  <c r="B1446" i="22"/>
  <c r="C1446" i="22"/>
  <c r="D1446" i="22"/>
  <c r="E1446" i="22"/>
  <c r="F1446" i="22"/>
  <c r="G1446" i="22"/>
  <c r="H1446" i="22"/>
  <c r="I1446" i="22"/>
  <c r="J1446" i="22"/>
  <c r="K1446" i="22"/>
  <c r="L1446" i="22"/>
  <c r="M1446" i="22"/>
  <c r="N1446" i="22"/>
  <c r="O1446" i="22"/>
  <c r="P1446" i="22"/>
  <c r="A1447" i="22"/>
  <c r="B1447" i="22"/>
  <c r="C1447" i="22"/>
  <c r="D1447" i="22"/>
  <c r="E1447" i="22"/>
  <c r="F1447" i="22"/>
  <c r="G1447" i="22"/>
  <c r="H1447" i="22"/>
  <c r="I1447" i="22"/>
  <c r="J1447" i="22"/>
  <c r="K1447" i="22"/>
  <c r="L1447" i="22"/>
  <c r="M1447" i="22"/>
  <c r="N1447" i="22"/>
  <c r="O1447" i="22"/>
  <c r="P1447" i="22"/>
  <c r="A1448" i="22"/>
  <c r="B1448" i="22"/>
  <c r="C1448" i="22"/>
  <c r="D1448" i="22"/>
  <c r="E1448" i="22"/>
  <c r="F1448" i="22"/>
  <c r="G1448" i="22"/>
  <c r="H1448" i="22"/>
  <c r="I1448" i="22"/>
  <c r="J1448" i="22"/>
  <c r="K1448" i="22"/>
  <c r="L1448" i="22"/>
  <c r="M1448" i="22"/>
  <c r="N1448" i="22"/>
  <c r="O1448" i="22"/>
  <c r="P1448" i="22"/>
  <c r="A1449" i="22"/>
  <c r="B1449" i="22"/>
  <c r="C1449" i="22"/>
  <c r="D1449" i="22"/>
  <c r="E1449" i="22"/>
  <c r="F1449" i="22"/>
  <c r="G1449" i="22"/>
  <c r="H1449" i="22"/>
  <c r="I1449" i="22"/>
  <c r="J1449" i="22"/>
  <c r="K1449" i="22"/>
  <c r="L1449" i="22"/>
  <c r="M1449" i="22"/>
  <c r="N1449" i="22"/>
  <c r="O1449" i="22"/>
  <c r="P1449" i="22"/>
  <c r="A1450" i="22"/>
  <c r="B1450" i="22"/>
  <c r="C1450" i="22"/>
  <c r="D1450" i="22"/>
  <c r="E1450" i="22"/>
  <c r="F1450" i="22"/>
  <c r="G1450" i="22"/>
  <c r="H1450" i="22"/>
  <c r="I1450" i="22"/>
  <c r="J1450" i="22"/>
  <c r="K1450" i="22"/>
  <c r="L1450" i="22"/>
  <c r="M1450" i="22"/>
  <c r="N1450" i="22"/>
  <c r="O1450" i="22"/>
  <c r="P1450" i="22"/>
  <c r="A1451" i="22"/>
  <c r="B1451" i="22"/>
  <c r="C1451" i="22"/>
  <c r="D1451" i="22"/>
  <c r="E1451" i="22"/>
  <c r="F1451" i="22"/>
  <c r="G1451" i="22"/>
  <c r="H1451" i="22"/>
  <c r="I1451" i="22"/>
  <c r="J1451" i="22"/>
  <c r="K1451" i="22"/>
  <c r="L1451" i="22"/>
  <c r="M1451" i="22"/>
  <c r="N1451" i="22"/>
  <c r="O1451" i="22"/>
  <c r="P1451" i="22"/>
  <c r="A1452" i="22"/>
  <c r="B1452" i="22"/>
  <c r="C1452" i="22"/>
  <c r="D1452" i="22"/>
  <c r="E1452" i="22"/>
  <c r="F1452" i="22"/>
  <c r="G1452" i="22"/>
  <c r="H1452" i="22"/>
  <c r="I1452" i="22"/>
  <c r="J1452" i="22"/>
  <c r="K1452" i="22"/>
  <c r="L1452" i="22"/>
  <c r="M1452" i="22"/>
  <c r="N1452" i="22"/>
  <c r="O1452" i="22"/>
  <c r="P1452" i="22"/>
  <c r="A1453" i="22"/>
  <c r="B1453" i="22"/>
  <c r="C1453" i="22"/>
  <c r="D1453" i="22"/>
  <c r="E1453" i="22"/>
  <c r="F1453" i="22"/>
  <c r="G1453" i="22"/>
  <c r="H1453" i="22"/>
  <c r="I1453" i="22"/>
  <c r="J1453" i="22"/>
  <c r="K1453" i="22"/>
  <c r="L1453" i="22"/>
  <c r="M1453" i="22"/>
  <c r="N1453" i="22"/>
  <c r="O1453" i="22"/>
  <c r="P1453" i="22"/>
  <c r="A1454" i="22"/>
  <c r="B1454" i="22"/>
  <c r="C1454" i="22"/>
  <c r="D1454" i="22"/>
  <c r="E1454" i="22"/>
  <c r="F1454" i="22"/>
  <c r="G1454" i="22"/>
  <c r="H1454" i="22"/>
  <c r="I1454" i="22"/>
  <c r="J1454" i="22"/>
  <c r="K1454" i="22"/>
  <c r="L1454" i="22"/>
  <c r="M1454" i="22"/>
  <c r="N1454" i="22"/>
  <c r="O1454" i="22"/>
  <c r="P1454" i="22"/>
  <c r="A1455" i="22"/>
  <c r="B1455" i="22"/>
  <c r="C1455" i="22"/>
  <c r="D1455" i="22"/>
  <c r="E1455" i="22"/>
  <c r="F1455" i="22"/>
  <c r="G1455" i="22"/>
  <c r="H1455" i="22"/>
  <c r="I1455" i="22"/>
  <c r="J1455" i="22"/>
  <c r="K1455" i="22"/>
  <c r="L1455" i="22"/>
  <c r="M1455" i="22"/>
  <c r="N1455" i="22"/>
  <c r="O1455" i="22"/>
  <c r="P1455" i="22"/>
  <c r="A1456" i="22"/>
  <c r="B1456" i="22"/>
  <c r="C1456" i="22"/>
  <c r="D1456" i="22"/>
  <c r="E1456" i="22"/>
  <c r="F1456" i="22"/>
  <c r="G1456" i="22"/>
  <c r="H1456" i="22"/>
  <c r="I1456" i="22"/>
  <c r="J1456" i="22"/>
  <c r="K1456" i="22"/>
  <c r="L1456" i="22"/>
  <c r="M1456" i="22"/>
  <c r="N1456" i="22"/>
  <c r="O1456" i="22"/>
  <c r="P1456" i="22"/>
  <c r="A1457" i="22"/>
  <c r="B1457" i="22"/>
  <c r="C1457" i="22"/>
  <c r="D1457" i="22"/>
  <c r="E1457" i="22"/>
  <c r="F1457" i="22"/>
  <c r="G1457" i="22"/>
  <c r="H1457" i="22"/>
  <c r="I1457" i="22"/>
  <c r="J1457" i="22"/>
  <c r="K1457" i="22"/>
  <c r="L1457" i="22"/>
  <c r="M1457" i="22"/>
  <c r="N1457" i="22"/>
  <c r="O1457" i="22"/>
  <c r="P1457" i="22"/>
  <c r="A1458" i="22"/>
  <c r="B1458" i="22"/>
  <c r="C1458" i="22"/>
  <c r="D1458" i="22"/>
  <c r="E1458" i="22"/>
  <c r="F1458" i="22"/>
  <c r="G1458" i="22"/>
  <c r="H1458" i="22"/>
  <c r="I1458" i="22"/>
  <c r="J1458" i="22"/>
  <c r="K1458" i="22"/>
  <c r="L1458" i="22"/>
  <c r="M1458" i="22"/>
  <c r="N1458" i="22"/>
  <c r="O1458" i="22"/>
  <c r="P1458" i="22"/>
  <c r="A1459" i="22"/>
  <c r="B1459" i="22"/>
  <c r="C1459" i="22"/>
  <c r="D1459" i="22"/>
  <c r="E1459" i="22"/>
  <c r="F1459" i="22"/>
  <c r="G1459" i="22"/>
  <c r="H1459" i="22"/>
  <c r="I1459" i="22"/>
  <c r="J1459" i="22"/>
  <c r="K1459" i="22"/>
  <c r="L1459" i="22"/>
  <c r="M1459" i="22"/>
  <c r="N1459" i="22"/>
  <c r="O1459" i="22"/>
  <c r="P1459" i="22"/>
  <c r="A1460" i="22"/>
  <c r="B1460" i="22"/>
  <c r="C1460" i="22"/>
  <c r="D1460" i="22"/>
  <c r="E1460" i="22"/>
  <c r="F1460" i="22"/>
  <c r="G1460" i="22"/>
  <c r="H1460" i="22"/>
  <c r="I1460" i="22"/>
  <c r="J1460" i="22"/>
  <c r="K1460" i="22"/>
  <c r="L1460" i="22"/>
  <c r="M1460" i="22"/>
  <c r="N1460" i="22"/>
  <c r="O1460" i="22"/>
  <c r="P1460" i="22"/>
  <c r="A1461" i="22"/>
  <c r="B1461" i="22"/>
  <c r="C1461" i="22"/>
  <c r="D1461" i="22"/>
  <c r="E1461" i="22"/>
  <c r="F1461" i="22"/>
  <c r="G1461" i="22"/>
  <c r="H1461" i="22"/>
  <c r="I1461" i="22"/>
  <c r="J1461" i="22"/>
  <c r="K1461" i="22"/>
  <c r="L1461" i="22"/>
  <c r="M1461" i="22"/>
  <c r="N1461" i="22"/>
  <c r="O1461" i="22"/>
  <c r="P1461" i="22"/>
  <c r="A1462" i="22"/>
  <c r="B1462" i="22"/>
  <c r="C1462" i="22"/>
  <c r="D1462" i="22"/>
  <c r="E1462" i="22"/>
  <c r="F1462" i="22"/>
  <c r="G1462" i="22"/>
  <c r="H1462" i="22"/>
  <c r="I1462" i="22"/>
  <c r="J1462" i="22"/>
  <c r="K1462" i="22"/>
  <c r="L1462" i="22"/>
  <c r="M1462" i="22"/>
  <c r="N1462" i="22"/>
  <c r="O1462" i="22"/>
  <c r="P1462" i="22"/>
  <c r="A1463" i="22"/>
  <c r="B1463" i="22"/>
  <c r="C1463" i="22"/>
  <c r="D1463" i="22"/>
  <c r="E1463" i="22"/>
  <c r="F1463" i="22"/>
  <c r="G1463" i="22"/>
  <c r="H1463" i="22"/>
  <c r="I1463" i="22"/>
  <c r="J1463" i="22"/>
  <c r="K1463" i="22"/>
  <c r="L1463" i="22"/>
  <c r="M1463" i="22"/>
  <c r="N1463" i="22"/>
  <c r="O1463" i="22"/>
  <c r="P1463" i="22"/>
  <c r="A1464" i="22"/>
  <c r="B1464" i="22"/>
  <c r="C1464" i="22"/>
  <c r="D1464" i="22"/>
  <c r="E1464" i="22"/>
  <c r="F1464" i="22"/>
  <c r="G1464" i="22"/>
  <c r="H1464" i="22"/>
  <c r="I1464" i="22"/>
  <c r="J1464" i="22"/>
  <c r="K1464" i="22"/>
  <c r="L1464" i="22"/>
  <c r="M1464" i="22"/>
  <c r="N1464" i="22"/>
  <c r="O1464" i="22"/>
  <c r="P1464" i="22"/>
  <c r="A1465" i="22"/>
  <c r="B1465" i="22"/>
  <c r="C1465" i="22"/>
  <c r="D1465" i="22"/>
  <c r="E1465" i="22"/>
  <c r="F1465" i="22"/>
  <c r="G1465" i="22"/>
  <c r="H1465" i="22"/>
  <c r="I1465" i="22"/>
  <c r="J1465" i="22"/>
  <c r="K1465" i="22"/>
  <c r="L1465" i="22"/>
  <c r="M1465" i="22"/>
  <c r="N1465" i="22"/>
  <c r="O1465" i="22"/>
  <c r="P1465" i="22"/>
  <c r="A1466" i="22"/>
  <c r="B1466" i="22"/>
  <c r="C1466" i="22"/>
  <c r="D1466" i="22"/>
  <c r="E1466" i="22"/>
  <c r="F1466" i="22"/>
  <c r="G1466" i="22"/>
  <c r="H1466" i="22"/>
  <c r="I1466" i="22"/>
  <c r="J1466" i="22"/>
  <c r="K1466" i="22"/>
  <c r="L1466" i="22"/>
  <c r="M1466" i="22"/>
  <c r="N1466" i="22"/>
  <c r="O1466" i="22"/>
  <c r="P1466" i="22"/>
  <c r="A1467" i="22"/>
  <c r="B1467" i="22"/>
  <c r="C1467" i="22"/>
  <c r="D1467" i="22"/>
  <c r="E1467" i="22"/>
  <c r="F1467" i="22"/>
  <c r="G1467" i="22"/>
  <c r="H1467" i="22"/>
  <c r="I1467" i="22"/>
  <c r="J1467" i="22"/>
  <c r="K1467" i="22"/>
  <c r="L1467" i="22"/>
  <c r="M1467" i="22"/>
  <c r="N1467" i="22"/>
  <c r="O1467" i="22"/>
  <c r="P1467" i="22"/>
  <c r="A1468" i="22"/>
  <c r="B1468" i="22"/>
  <c r="C1468" i="22"/>
  <c r="D1468" i="22"/>
  <c r="E1468" i="22"/>
  <c r="F1468" i="22"/>
  <c r="G1468" i="22"/>
  <c r="H1468" i="22"/>
  <c r="I1468" i="22"/>
  <c r="J1468" i="22"/>
  <c r="K1468" i="22"/>
  <c r="L1468" i="22"/>
  <c r="M1468" i="22"/>
  <c r="N1468" i="22"/>
  <c r="O1468" i="22"/>
  <c r="P1468" i="22"/>
  <c r="A1469" i="22"/>
  <c r="B1469" i="22"/>
  <c r="C1469" i="22"/>
  <c r="D1469" i="22"/>
  <c r="E1469" i="22"/>
  <c r="F1469" i="22"/>
  <c r="G1469" i="22"/>
  <c r="H1469" i="22"/>
  <c r="I1469" i="22"/>
  <c r="J1469" i="22"/>
  <c r="K1469" i="22"/>
  <c r="L1469" i="22"/>
  <c r="M1469" i="22"/>
  <c r="N1469" i="22"/>
  <c r="O1469" i="22"/>
  <c r="P1469" i="22"/>
  <c r="A1470" i="22"/>
  <c r="B1470" i="22"/>
  <c r="C1470" i="22"/>
  <c r="D1470" i="22"/>
  <c r="E1470" i="22"/>
  <c r="F1470" i="22"/>
  <c r="G1470" i="22"/>
  <c r="H1470" i="22"/>
  <c r="I1470" i="22"/>
  <c r="J1470" i="22"/>
  <c r="K1470" i="22"/>
  <c r="L1470" i="22"/>
  <c r="M1470" i="22"/>
  <c r="N1470" i="22"/>
  <c r="O1470" i="22"/>
  <c r="P1470" i="22"/>
  <c r="A1471" i="22"/>
  <c r="B1471" i="22"/>
  <c r="C1471" i="22"/>
  <c r="D1471" i="22"/>
  <c r="E1471" i="22"/>
  <c r="F1471" i="22"/>
  <c r="G1471" i="22"/>
  <c r="H1471" i="22"/>
  <c r="I1471" i="22"/>
  <c r="J1471" i="22"/>
  <c r="K1471" i="22"/>
  <c r="L1471" i="22"/>
  <c r="M1471" i="22"/>
  <c r="N1471" i="22"/>
  <c r="O1471" i="22"/>
  <c r="P1471" i="22"/>
  <c r="A1472" i="22"/>
  <c r="B1472" i="22"/>
  <c r="C1472" i="22"/>
  <c r="D1472" i="22"/>
  <c r="E1472" i="22"/>
  <c r="F1472" i="22"/>
  <c r="G1472" i="22"/>
  <c r="H1472" i="22"/>
  <c r="I1472" i="22"/>
  <c r="J1472" i="22"/>
  <c r="K1472" i="22"/>
  <c r="L1472" i="22"/>
  <c r="M1472" i="22"/>
  <c r="N1472" i="22"/>
  <c r="O1472" i="22"/>
  <c r="P1472" i="22"/>
  <c r="A1473" i="22"/>
  <c r="B1473" i="22"/>
  <c r="C1473" i="22"/>
  <c r="D1473" i="22"/>
  <c r="E1473" i="22"/>
  <c r="F1473" i="22"/>
  <c r="G1473" i="22"/>
  <c r="H1473" i="22"/>
  <c r="I1473" i="22"/>
  <c r="J1473" i="22"/>
  <c r="K1473" i="22"/>
  <c r="L1473" i="22"/>
  <c r="M1473" i="22"/>
  <c r="N1473" i="22"/>
  <c r="O1473" i="22"/>
  <c r="P1473" i="22"/>
  <c r="A1474" i="22"/>
  <c r="B1474" i="22"/>
  <c r="C1474" i="22"/>
  <c r="D1474" i="22"/>
  <c r="E1474" i="22"/>
  <c r="F1474" i="22"/>
  <c r="G1474" i="22"/>
  <c r="H1474" i="22"/>
  <c r="I1474" i="22"/>
  <c r="J1474" i="22"/>
  <c r="K1474" i="22"/>
  <c r="L1474" i="22"/>
  <c r="M1474" i="22"/>
  <c r="N1474" i="22"/>
  <c r="O1474" i="22"/>
  <c r="P1474" i="22"/>
  <c r="A1475" i="22"/>
  <c r="B1475" i="22"/>
  <c r="C1475" i="22"/>
  <c r="D1475" i="22"/>
  <c r="E1475" i="22"/>
  <c r="F1475" i="22"/>
  <c r="G1475" i="22"/>
  <c r="H1475" i="22"/>
  <c r="I1475" i="22"/>
  <c r="J1475" i="22"/>
  <c r="K1475" i="22"/>
  <c r="L1475" i="22"/>
  <c r="M1475" i="22"/>
  <c r="N1475" i="22"/>
  <c r="O1475" i="22"/>
  <c r="P1475" i="22"/>
  <c r="A1476" i="22"/>
  <c r="B1476" i="22"/>
  <c r="C1476" i="22"/>
  <c r="D1476" i="22"/>
  <c r="E1476" i="22"/>
  <c r="F1476" i="22"/>
  <c r="G1476" i="22"/>
  <c r="H1476" i="22"/>
  <c r="I1476" i="22"/>
  <c r="J1476" i="22"/>
  <c r="K1476" i="22"/>
  <c r="L1476" i="22"/>
  <c r="M1476" i="22"/>
  <c r="N1476" i="22"/>
  <c r="O1476" i="22"/>
  <c r="P1476" i="22"/>
  <c r="A1477" i="22"/>
  <c r="B1477" i="22"/>
  <c r="C1477" i="22"/>
  <c r="D1477" i="22"/>
  <c r="E1477" i="22"/>
  <c r="F1477" i="22"/>
  <c r="G1477" i="22"/>
  <c r="H1477" i="22"/>
  <c r="I1477" i="22"/>
  <c r="J1477" i="22"/>
  <c r="K1477" i="22"/>
  <c r="L1477" i="22"/>
  <c r="M1477" i="22"/>
  <c r="N1477" i="22"/>
  <c r="O1477" i="22"/>
  <c r="P1477" i="22"/>
  <c r="A1478" i="22"/>
  <c r="B1478" i="22"/>
  <c r="C1478" i="22"/>
  <c r="D1478" i="22"/>
  <c r="E1478" i="22"/>
  <c r="F1478" i="22"/>
  <c r="G1478" i="22"/>
  <c r="H1478" i="22"/>
  <c r="I1478" i="22"/>
  <c r="J1478" i="22"/>
  <c r="K1478" i="22"/>
  <c r="L1478" i="22"/>
  <c r="M1478" i="22"/>
  <c r="N1478" i="22"/>
  <c r="O1478" i="22"/>
  <c r="P1478" i="22"/>
  <c r="A1479" i="22"/>
  <c r="B1479" i="22"/>
  <c r="C1479" i="22"/>
  <c r="D1479" i="22"/>
  <c r="E1479" i="22"/>
  <c r="F1479" i="22"/>
  <c r="G1479" i="22"/>
  <c r="H1479" i="22"/>
  <c r="I1479" i="22"/>
  <c r="J1479" i="22"/>
  <c r="K1479" i="22"/>
  <c r="L1479" i="22"/>
  <c r="M1479" i="22"/>
  <c r="N1479" i="22"/>
  <c r="O1479" i="22"/>
  <c r="P1479" i="22"/>
  <c r="A1480" i="22"/>
  <c r="B1480" i="22"/>
  <c r="C1480" i="22"/>
  <c r="D1480" i="22"/>
  <c r="E1480" i="22"/>
  <c r="F1480" i="22"/>
  <c r="G1480" i="22"/>
  <c r="H1480" i="22"/>
  <c r="I1480" i="22"/>
  <c r="J1480" i="22"/>
  <c r="K1480" i="22"/>
  <c r="L1480" i="22"/>
  <c r="M1480" i="22"/>
  <c r="N1480" i="22"/>
  <c r="O1480" i="22"/>
  <c r="P1480" i="22"/>
  <c r="A1481" i="22"/>
  <c r="B1481" i="22"/>
  <c r="C1481" i="22"/>
  <c r="D1481" i="22"/>
  <c r="E1481" i="22"/>
  <c r="F1481" i="22"/>
  <c r="G1481" i="22"/>
  <c r="H1481" i="22"/>
  <c r="I1481" i="22"/>
  <c r="J1481" i="22"/>
  <c r="K1481" i="22"/>
  <c r="L1481" i="22"/>
  <c r="M1481" i="22"/>
  <c r="N1481" i="22"/>
  <c r="O1481" i="22"/>
  <c r="P1481" i="22"/>
  <c r="A1482" i="22"/>
  <c r="B1482" i="22"/>
  <c r="C1482" i="22"/>
  <c r="D1482" i="22"/>
  <c r="E1482" i="22"/>
  <c r="F1482" i="22"/>
  <c r="G1482" i="22"/>
  <c r="H1482" i="22"/>
  <c r="I1482" i="22"/>
  <c r="J1482" i="22"/>
  <c r="K1482" i="22"/>
  <c r="L1482" i="22"/>
  <c r="M1482" i="22"/>
  <c r="N1482" i="22"/>
  <c r="O1482" i="22"/>
  <c r="P1482" i="22"/>
  <c r="A1483" i="22"/>
  <c r="B1483" i="22"/>
  <c r="C1483" i="22"/>
  <c r="D1483" i="22"/>
  <c r="E1483" i="22"/>
  <c r="F1483" i="22"/>
  <c r="G1483" i="22"/>
  <c r="H1483" i="22"/>
  <c r="I1483" i="22"/>
  <c r="J1483" i="22"/>
  <c r="K1483" i="22"/>
  <c r="L1483" i="22"/>
  <c r="M1483" i="22"/>
  <c r="N1483" i="22"/>
  <c r="O1483" i="22"/>
  <c r="P1483" i="22"/>
  <c r="A1484" i="22"/>
  <c r="B1484" i="22"/>
  <c r="C1484" i="22"/>
  <c r="D1484" i="22"/>
  <c r="E1484" i="22"/>
  <c r="F1484" i="22"/>
  <c r="G1484" i="22"/>
  <c r="H1484" i="22"/>
  <c r="I1484" i="22"/>
  <c r="J1484" i="22"/>
  <c r="K1484" i="22"/>
  <c r="L1484" i="22"/>
  <c r="M1484" i="22"/>
  <c r="N1484" i="22"/>
  <c r="O1484" i="22"/>
  <c r="P1484" i="22"/>
  <c r="A1485" i="22"/>
  <c r="B1485" i="22"/>
  <c r="C1485" i="22"/>
  <c r="D1485" i="22"/>
  <c r="E1485" i="22"/>
  <c r="F1485" i="22"/>
  <c r="G1485" i="22"/>
  <c r="H1485" i="22"/>
  <c r="I1485" i="22"/>
  <c r="J1485" i="22"/>
  <c r="K1485" i="22"/>
  <c r="L1485" i="22"/>
  <c r="M1485" i="22"/>
  <c r="N1485" i="22"/>
  <c r="O1485" i="22"/>
  <c r="P1485" i="22"/>
  <c r="A1486" i="22"/>
  <c r="B1486" i="22"/>
  <c r="C1486" i="22"/>
  <c r="D1486" i="22"/>
  <c r="E1486" i="22"/>
  <c r="F1486" i="22"/>
  <c r="G1486" i="22"/>
  <c r="H1486" i="22"/>
  <c r="I1486" i="22"/>
  <c r="J1486" i="22"/>
  <c r="K1486" i="22"/>
  <c r="L1486" i="22"/>
  <c r="M1486" i="22"/>
  <c r="N1486" i="22"/>
  <c r="O1486" i="22"/>
  <c r="P1486" i="22"/>
  <c r="A1487" i="22"/>
  <c r="B1487" i="22"/>
  <c r="C1487" i="22"/>
  <c r="D1487" i="22"/>
  <c r="E1487" i="22"/>
  <c r="F1487" i="22"/>
  <c r="G1487" i="22"/>
  <c r="H1487" i="22"/>
  <c r="I1487" i="22"/>
  <c r="J1487" i="22"/>
  <c r="K1487" i="22"/>
  <c r="L1487" i="22"/>
  <c r="M1487" i="22"/>
  <c r="N1487" i="22"/>
  <c r="O1487" i="22"/>
  <c r="P1487" i="22"/>
  <c r="A1488" i="22"/>
  <c r="B1488" i="22"/>
  <c r="C1488" i="22"/>
  <c r="D1488" i="22"/>
  <c r="E1488" i="22"/>
  <c r="F1488" i="22"/>
  <c r="G1488" i="22"/>
  <c r="H1488" i="22"/>
  <c r="I1488" i="22"/>
  <c r="J1488" i="22"/>
  <c r="K1488" i="22"/>
  <c r="L1488" i="22"/>
  <c r="M1488" i="22"/>
  <c r="N1488" i="22"/>
  <c r="O1488" i="22"/>
  <c r="P1488" i="22"/>
  <c r="A1489" i="22"/>
  <c r="B1489" i="22"/>
  <c r="C1489" i="22"/>
  <c r="D1489" i="22"/>
  <c r="E1489" i="22"/>
  <c r="F1489" i="22"/>
  <c r="G1489" i="22"/>
  <c r="H1489" i="22"/>
  <c r="I1489" i="22"/>
  <c r="J1489" i="22"/>
  <c r="K1489" i="22"/>
  <c r="L1489" i="22"/>
  <c r="M1489" i="22"/>
  <c r="N1489" i="22"/>
  <c r="O1489" i="22"/>
  <c r="P1489" i="22"/>
  <c r="A1490" i="22"/>
  <c r="B1490" i="22"/>
  <c r="C1490" i="22"/>
  <c r="D1490" i="22"/>
  <c r="E1490" i="22"/>
  <c r="F1490" i="22"/>
  <c r="G1490" i="22"/>
  <c r="H1490" i="22"/>
  <c r="I1490" i="22"/>
  <c r="J1490" i="22"/>
  <c r="K1490" i="22"/>
  <c r="L1490" i="22"/>
  <c r="M1490" i="22"/>
  <c r="N1490" i="22"/>
  <c r="O1490" i="22"/>
  <c r="P1490" i="22"/>
  <c r="A1491" i="22"/>
  <c r="B1491" i="22"/>
  <c r="C1491" i="22"/>
  <c r="D1491" i="22"/>
  <c r="E1491" i="22"/>
  <c r="F1491" i="22"/>
  <c r="G1491" i="22"/>
  <c r="H1491" i="22"/>
  <c r="I1491" i="22"/>
  <c r="J1491" i="22"/>
  <c r="K1491" i="22"/>
  <c r="L1491" i="22"/>
  <c r="M1491" i="22"/>
  <c r="N1491" i="22"/>
  <c r="O1491" i="22"/>
  <c r="P1491" i="22"/>
  <c r="A1492" i="22"/>
  <c r="B1492" i="22"/>
  <c r="C1492" i="22"/>
  <c r="D1492" i="22"/>
  <c r="E1492" i="22"/>
  <c r="F1492" i="22"/>
  <c r="G1492" i="22"/>
  <c r="H1492" i="22"/>
  <c r="I1492" i="22"/>
  <c r="J1492" i="22"/>
  <c r="K1492" i="22"/>
  <c r="L1492" i="22"/>
  <c r="M1492" i="22"/>
  <c r="N1492" i="22"/>
  <c r="O1492" i="22"/>
  <c r="P1492" i="22"/>
  <c r="A1493" i="22"/>
  <c r="B1493" i="22"/>
  <c r="C1493" i="22"/>
  <c r="D1493" i="22"/>
  <c r="E1493" i="22"/>
  <c r="F1493" i="22"/>
  <c r="G1493" i="22"/>
  <c r="H1493" i="22"/>
  <c r="I1493" i="22"/>
  <c r="J1493" i="22"/>
  <c r="K1493" i="22"/>
  <c r="L1493" i="22"/>
  <c r="M1493" i="22"/>
  <c r="N1493" i="22"/>
  <c r="O1493" i="22"/>
  <c r="P1493" i="22"/>
  <c r="A1494" i="22"/>
  <c r="B1494" i="22"/>
  <c r="C1494" i="22"/>
  <c r="D1494" i="22"/>
  <c r="E1494" i="22"/>
  <c r="F1494" i="22"/>
  <c r="G1494" i="22"/>
  <c r="H1494" i="22"/>
  <c r="I1494" i="22"/>
  <c r="J1494" i="22"/>
  <c r="K1494" i="22"/>
  <c r="L1494" i="22"/>
  <c r="M1494" i="22"/>
  <c r="N1494" i="22"/>
  <c r="O1494" i="22"/>
  <c r="P1494" i="22"/>
  <c r="A1495" i="22"/>
  <c r="B1495" i="22"/>
  <c r="C1495" i="22"/>
  <c r="D1495" i="22"/>
  <c r="E1495" i="22"/>
  <c r="F1495" i="22"/>
  <c r="G1495" i="22"/>
  <c r="H1495" i="22"/>
  <c r="I1495" i="22"/>
  <c r="J1495" i="22"/>
  <c r="K1495" i="22"/>
  <c r="L1495" i="22"/>
  <c r="M1495" i="22"/>
  <c r="N1495" i="22"/>
  <c r="O1495" i="22"/>
  <c r="P1495" i="22"/>
  <c r="A1496" i="22"/>
  <c r="B1496" i="22"/>
  <c r="C1496" i="22"/>
  <c r="D1496" i="22"/>
  <c r="E1496" i="22"/>
  <c r="F1496" i="22"/>
  <c r="G1496" i="22"/>
  <c r="H1496" i="22"/>
  <c r="I1496" i="22"/>
  <c r="J1496" i="22"/>
  <c r="K1496" i="22"/>
  <c r="L1496" i="22"/>
  <c r="M1496" i="22"/>
  <c r="N1496" i="22"/>
  <c r="O1496" i="22"/>
  <c r="P1496" i="22"/>
  <c r="A1497" i="22"/>
  <c r="B1497" i="22"/>
  <c r="C1497" i="22"/>
  <c r="D1497" i="22"/>
  <c r="E1497" i="22"/>
  <c r="F1497" i="22"/>
  <c r="G1497" i="22"/>
  <c r="H1497" i="22"/>
  <c r="I1497" i="22"/>
  <c r="J1497" i="22"/>
  <c r="K1497" i="22"/>
  <c r="L1497" i="22"/>
  <c r="M1497" i="22"/>
  <c r="N1497" i="22"/>
  <c r="O1497" i="22"/>
  <c r="P1497" i="22"/>
  <c r="A1498" i="22"/>
  <c r="B1498" i="22"/>
  <c r="C1498" i="22"/>
  <c r="D1498" i="22"/>
  <c r="E1498" i="22"/>
  <c r="F1498" i="22"/>
  <c r="G1498" i="22"/>
  <c r="H1498" i="22"/>
  <c r="I1498" i="22"/>
  <c r="J1498" i="22"/>
  <c r="K1498" i="22"/>
  <c r="L1498" i="22"/>
  <c r="M1498" i="22"/>
  <c r="N1498" i="22"/>
  <c r="O1498" i="22"/>
  <c r="P1498" i="22"/>
  <c r="A1499" i="22"/>
  <c r="B1499" i="22"/>
  <c r="C1499" i="22"/>
  <c r="D1499" i="22"/>
  <c r="E1499" i="22"/>
  <c r="F1499" i="22"/>
  <c r="G1499" i="22"/>
  <c r="H1499" i="22"/>
  <c r="I1499" i="22"/>
  <c r="J1499" i="22"/>
  <c r="K1499" i="22"/>
  <c r="L1499" i="22"/>
  <c r="M1499" i="22"/>
  <c r="N1499" i="22"/>
  <c r="O1499" i="22"/>
  <c r="P1499" i="22"/>
  <c r="A1500" i="22"/>
  <c r="B1500" i="22"/>
  <c r="C1500" i="22"/>
  <c r="D1500" i="22"/>
  <c r="E1500" i="22"/>
  <c r="F1500" i="22"/>
  <c r="G1500" i="22"/>
  <c r="H1500" i="22"/>
  <c r="I1500" i="22"/>
  <c r="J1500" i="22"/>
  <c r="K1500" i="22"/>
  <c r="L1500" i="22"/>
  <c r="M1500" i="22"/>
  <c r="N1500" i="22"/>
  <c r="O1500" i="22"/>
  <c r="P1500" i="22"/>
  <c r="A1501" i="22"/>
  <c r="B1501" i="22"/>
  <c r="C1501" i="22"/>
  <c r="D1501" i="22"/>
  <c r="E1501" i="22"/>
  <c r="F1501" i="22"/>
  <c r="G1501" i="22"/>
  <c r="H1501" i="22"/>
  <c r="I1501" i="22"/>
  <c r="J1501" i="22"/>
  <c r="K1501" i="22"/>
  <c r="L1501" i="22"/>
  <c r="M1501" i="22"/>
  <c r="N1501" i="22"/>
  <c r="O1501" i="22"/>
  <c r="P1501" i="22"/>
  <c r="A1502" i="22"/>
  <c r="B1502" i="22"/>
  <c r="C1502" i="22"/>
  <c r="D1502" i="22"/>
  <c r="E1502" i="22"/>
  <c r="F1502" i="22"/>
  <c r="G1502" i="22"/>
  <c r="H1502" i="22"/>
  <c r="I1502" i="22"/>
  <c r="J1502" i="22"/>
  <c r="K1502" i="22"/>
  <c r="L1502" i="22"/>
  <c r="M1502" i="22"/>
  <c r="N1502" i="22"/>
  <c r="O1502" i="22"/>
  <c r="P1502" i="22"/>
  <c r="A1503" i="22"/>
  <c r="B1503" i="22"/>
  <c r="C1503" i="22"/>
  <c r="D1503" i="22"/>
  <c r="E1503" i="22"/>
  <c r="F1503" i="22"/>
  <c r="G1503" i="22"/>
  <c r="H1503" i="22"/>
  <c r="I1503" i="22"/>
  <c r="J1503" i="22"/>
  <c r="K1503" i="22"/>
  <c r="L1503" i="22"/>
  <c r="M1503" i="22"/>
  <c r="N1503" i="22"/>
  <c r="O1503" i="22"/>
  <c r="P1503" i="22"/>
  <c r="A1504" i="22"/>
  <c r="B1504" i="22"/>
  <c r="C1504" i="22"/>
  <c r="D1504" i="22"/>
  <c r="E1504" i="22"/>
  <c r="F1504" i="22"/>
  <c r="G1504" i="22"/>
  <c r="H1504" i="22"/>
  <c r="I1504" i="22"/>
  <c r="J1504" i="22"/>
  <c r="K1504" i="22"/>
  <c r="L1504" i="22"/>
  <c r="M1504" i="22"/>
  <c r="N1504" i="22"/>
  <c r="O1504" i="22"/>
  <c r="P1504" i="22"/>
  <c r="A1505" i="22"/>
  <c r="B1505" i="22"/>
  <c r="C1505" i="22"/>
  <c r="D1505" i="22"/>
  <c r="E1505" i="22"/>
  <c r="F1505" i="22"/>
  <c r="G1505" i="22"/>
  <c r="H1505" i="22"/>
  <c r="I1505" i="22"/>
  <c r="J1505" i="22"/>
  <c r="K1505" i="22"/>
  <c r="L1505" i="22"/>
  <c r="M1505" i="22"/>
  <c r="N1505" i="22"/>
  <c r="O1505" i="22"/>
  <c r="P1505" i="22"/>
  <c r="A1506" i="22"/>
  <c r="B1506" i="22"/>
  <c r="C1506" i="22"/>
  <c r="D1506" i="22"/>
  <c r="E1506" i="22"/>
  <c r="F1506" i="22"/>
  <c r="G1506" i="22"/>
  <c r="H1506" i="22"/>
  <c r="I1506" i="22"/>
  <c r="J1506" i="22"/>
  <c r="K1506" i="22"/>
  <c r="L1506" i="22"/>
  <c r="M1506" i="22"/>
  <c r="N1506" i="22"/>
  <c r="O1506" i="22"/>
  <c r="P1506" i="22"/>
  <c r="A1507" i="22"/>
  <c r="B1507" i="22"/>
  <c r="C1507" i="22"/>
  <c r="D1507" i="22"/>
  <c r="E1507" i="22"/>
  <c r="F1507" i="22"/>
  <c r="G1507" i="22"/>
  <c r="H1507" i="22"/>
  <c r="I1507" i="22"/>
  <c r="J1507" i="22"/>
  <c r="K1507" i="22"/>
  <c r="L1507" i="22"/>
  <c r="M1507" i="22"/>
  <c r="N1507" i="22"/>
  <c r="O1507" i="22"/>
  <c r="P1507" i="22"/>
  <c r="A1508" i="22"/>
  <c r="B1508" i="22"/>
  <c r="C1508" i="22"/>
  <c r="D1508" i="22"/>
  <c r="E1508" i="22"/>
  <c r="F1508" i="22"/>
  <c r="G1508" i="22"/>
  <c r="H1508" i="22"/>
  <c r="I1508" i="22"/>
  <c r="J1508" i="22"/>
  <c r="K1508" i="22"/>
  <c r="L1508" i="22"/>
  <c r="M1508" i="22"/>
  <c r="N1508" i="22"/>
  <c r="O1508" i="22"/>
  <c r="P1508" i="22"/>
  <c r="A1509" i="22"/>
  <c r="B1509" i="22"/>
  <c r="C1509" i="22"/>
  <c r="D1509" i="22"/>
  <c r="E1509" i="22"/>
  <c r="F1509" i="22"/>
  <c r="G1509" i="22"/>
  <c r="H1509" i="22"/>
  <c r="I1509" i="22"/>
  <c r="J1509" i="22"/>
  <c r="K1509" i="22"/>
  <c r="L1509" i="22"/>
  <c r="M1509" i="22"/>
  <c r="N1509" i="22"/>
  <c r="O1509" i="22"/>
  <c r="P1509" i="22"/>
  <c r="A1510" i="22"/>
  <c r="B1510" i="22"/>
  <c r="C1510" i="22"/>
  <c r="D1510" i="22"/>
  <c r="E1510" i="22"/>
  <c r="F1510" i="22"/>
  <c r="G1510" i="22"/>
  <c r="H1510" i="22"/>
  <c r="I1510" i="22"/>
  <c r="J1510" i="22"/>
  <c r="K1510" i="22"/>
  <c r="L1510" i="22"/>
  <c r="M1510" i="22"/>
  <c r="N1510" i="22"/>
  <c r="O1510" i="22"/>
  <c r="P1510" i="22"/>
  <c r="A1511" i="22"/>
  <c r="B1511" i="22"/>
  <c r="C1511" i="22"/>
  <c r="D1511" i="22"/>
  <c r="E1511" i="22"/>
  <c r="F1511" i="22"/>
  <c r="G1511" i="22"/>
  <c r="H1511" i="22"/>
  <c r="I1511" i="22"/>
  <c r="J1511" i="22"/>
  <c r="K1511" i="22"/>
  <c r="L1511" i="22"/>
  <c r="M1511" i="22"/>
  <c r="N1511" i="22"/>
  <c r="O1511" i="22"/>
  <c r="P1511" i="22"/>
  <c r="A1512" i="22"/>
  <c r="B1512" i="22"/>
  <c r="C1512" i="22"/>
  <c r="D1512" i="22"/>
  <c r="E1512" i="22"/>
  <c r="F1512" i="22"/>
  <c r="G1512" i="22"/>
  <c r="H1512" i="22"/>
  <c r="I1512" i="22"/>
  <c r="J1512" i="22"/>
  <c r="K1512" i="22"/>
  <c r="L1512" i="22"/>
  <c r="M1512" i="22"/>
  <c r="N1512" i="22"/>
  <c r="O1512" i="22"/>
  <c r="P1512" i="22"/>
  <c r="A1513" i="22"/>
  <c r="B1513" i="22"/>
  <c r="C1513" i="22"/>
  <c r="D1513" i="22"/>
  <c r="E1513" i="22"/>
  <c r="F1513" i="22"/>
  <c r="G1513" i="22"/>
  <c r="H1513" i="22"/>
  <c r="I1513" i="22"/>
  <c r="J1513" i="22"/>
  <c r="K1513" i="22"/>
  <c r="L1513" i="22"/>
  <c r="M1513" i="22"/>
  <c r="N1513" i="22"/>
  <c r="O1513" i="22"/>
  <c r="P1513" i="22"/>
  <c r="A1514" i="22"/>
  <c r="B1514" i="22"/>
  <c r="C1514" i="22"/>
  <c r="D1514" i="22"/>
  <c r="E1514" i="22"/>
  <c r="F1514" i="22"/>
  <c r="G1514" i="22"/>
  <c r="H1514" i="22"/>
  <c r="I1514" i="22"/>
  <c r="J1514" i="22"/>
  <c r="K1514" i="22"/>
  <c r="L1514" i="22"/>
  <c r="M1514" i="22"/>
  <c r="N1514" i="22"/>
  <c r="O1514" i="22"/>
  <c r="P1514" i="22"/>
  <c r="A1515" i="22"/>
  <c r="B1515" i="22"/>
  <c r="C1515" i="22"/>
  <c r="D1515" i="22"/>
  <c r="E1515" i="22"/>
  <c r="F1515" i="22"/>
  <c r="G1515" i="22"/>
  <c r="H1515" i="22"/>
  <c r="I1515" i="22"/>
  <c r="J1515" i="22"/>
  <c r="K1515" i="22"/>
  <c r="L1515" i="22"/>
  <c r="M1515" i="22"/>
  <c r="N1515" i="22"/>
  <c r="O1515" i="22"/>
  <c r="P1515" i="22"/>
  <c r="A1516" i="22"/>
  <c r="B1516" i="22"/>
  <c r="C1516" i="22"/>
  <c r="D1516" i="22"/>
  <c r="E1516" i="22"/>
  <c r="F1516" i="22"/>
  <c r="G1516" i="22"/>
  <c r="H1516" i="22"/>
  <c r="I1516" i="22"/>
  <c r="J1516" i="22"/>
  <c r="K1516" i="22"/>
  <c r="L1516" i="22"/>
  <c r="M1516" i="22"/>
  <c r="N1516" i="22"/>
  <c r="O1516" i="22"/>
  <c r="P1516" i="22"/>
  <c r="A1517" i="22"/>
  <c r="B1517" i="22"/>
  <c r="C1517" i="22"/>
  <c r="D1517" i="22"/>
  <c r="E1517" i="22"/>
  <c r="F1517" i="22"/>
  <c r="G1517" i="22"/>
  <c r="H1517" i="22"/>
  <c r="I1517" i="22"/>
  <c r="J1517" i="22"/>
  <c r="K1517" i="22"/>
  <c r="L1517" i="22"/>
  <c r="M1517" i="22"/>
  <c r="N1517" i="22"/>
  <c r="O1517" i="22"/>
  <c r="P1517" i="22"/>
  <c r="A1518" i="22"/>
  <c r="B1518" i="22"/>
  <c r="C1518" i="22"/>
  <c r="D1518" i="22"/>
  <c r="E1518" i="22"/>
  <c r="F1518" i="22"/>
  <c r="G1518" i="22"/>
  <c r="H1518" i="22"/>
  <c r="I1518" i="22"/>
  <c r="J1518" i="22"/>
  <c r="K1518" i="22"/>
  <c r="L1518" i="22"/>
  <c r="M1518" i="22"/>
  <c r="N1518" i="22"/>
  <c r="O1518" i="22"/>
  <c r="P1518" i="22"/>
  <c r="A1519" i="22"/>
  <c r="B1519" i="22"/>
  <c r="C1519" i="22"/>
  <c r="D1519" i="22"/>
  <c r="E1519" i="22"/>
  <c r="F1519" i="22"/>
  <c r="G1519" i="22"/>
  <c r="H1519" i="22"/>
  <c r="I1519" i="22"/>
  <c r="J1519" i="22"/>
  <c r="K1519" i="22"/>
  <c r="L1519" i="22"/>
  <c r="M1519" i="22"/>
  <c r="N1519" i="22"/>
  <c r="O1519" i="22"/>
  <c r="P1519" i="22"/>
  <c r="A1520" i="22"/>
  <c r="B1520" i="22"/>
  <c r="C1520" i="22"/>
  <c r="D1520" i="22"/>
  <c r="E1520" i="22"/>
  <c r="F1520" i="22"/>
  <c r="G1520" i="22"/>
  <c r="H1520" i="22"/>
  <c r="I1520" i="22"/>
  <c r="J1520" i="22"/>
  <c r="K1520" i="22"/>
  <c r="L1520" i="22"/>
  <c r="M1520" i="22"/>
  <c r="N1520" i="22"/>
  <c r="O1520" i="22"/>
  <c r="P1520" i="22"/>
  <c r="A1521" i="22"/>
  <c r="B1521" i="22"/>
  <c r="C1521" i="22"/>
  <c r="D1521" i="22"/>
  <c r="E1521" i="22"/>
  <c r="F1521" i="22"/>
  <c r="G1521" i="22"/>
  <c r="H1521" i="22"/>
  <c r="I1521" i="22"/>
  <c r="J1521" i="22"/>
  <c r="K1521" i="22"/>
  <c r="L1521" i="22"/>
  <c r="M1521" i="22"/>
  <c r="N1521" i="22"/>
  <c r="O1521" i="22"/>
  <c r="P1521" i="22"/>
  <c r="A1522" i="22"/>
  <c r="B1522" i="22"/>
  <c r="C1522" i="22"/>
  <c r="D1522" i="22"/>
  <c r="E1522" i="22"/>
  <c r="F1522" i="22"/>
  <c r="G1522" i="22"/>
  <c r="H1522" i="22"/>
  <c r="I1522" i="22"/>
  <c r="J1522" i="22"/>
  <c r="K1522" i="22"/>
  <c r="L1522" i="22"/>
  <c r="M1522" i="22"/>
  <c r="N1522" i="22"/>
  <c r="O1522" i="22"/>
  <c r="P1522" i="22"/>
  <c r="A1523" i="22"/>
  <c r="B1523" i="22"/>
  <c r="C1523" i="22"/>
  <c r="D1523" i="22"/>
  <c r="E1523" i="22"/>
  <c r="F1523" i="22"/>
  <c r="G1523" i="22"/>
  <c r="H1523" i="22"/>
  <c r="I1523" i="22"/>
  <c r="J1523" i="22"/>
  <c r="K1523" i="22"/>
  <c r="L1523" i="22"/>
  <c r="M1523" i="22"/>
  <c r="N1523" i="22"/>
  <c r="O1523" i="22"/>
  <c r="P1523" i="22"/>
  <c r="A1524" i="22"/>
  <c r="B1524" i="22"/>
  <c r="C1524" i="22"/>
  <c r="D1524" i="22"/>
  <c r="E1524" i="22"/>
  <c r="F1524" i="22"/>
  <c r="G1524" i="22"/>
  <c r="H1524" i="22"/>
  <c r="I1524" i="22"/>
  <c r="J1524" i="22"/>
  <c r="K1524" i="22"/>
  <c r="L1524" i="22"/>
  <c r="M1524" i="22"/>
  <c r="N1524" i="22"/>
  <c r="O1524" i="22"/>
  <c r="P1524" i="22"/>
  <c r="A1525" i="22"/>
  <c r="B1525" i="22"/>
  <c r="C1525" i="22"/>
  <c r="D1525" i="22"/>
  <c r="E1525" i="22"/>
  <c r="F1525" i="22"/>
  <c r="G1525" i="22"/>
  <c r="H1525" i="22"/>
  <c r="I1525" i="22"/>
  <c r="J1525" i="22"/>
  <c r="K1525" i="22"/>
  <c r="L1525" i="22"/>
  <c r="M1525" i="22"/>
  <c r="N1525" i="22"/>
  <c r="O1525" i="22"/>
  <c r="P1525" i="22"/>
  <c r="A1526" i="22"/>
  <c r="B1526" i="22"/>
  <c r="C1526" i="22"/>
  <c r="D1526" i="22"/>
  <c r="E1526" i="22"/>
  <c r="F1526" i="22"/>
  <c r="G1526" i="22"/>
  <c r="H1526" i="22"/>
  <c r="I1526" i="22"/>
  <c r="J1526" i="22"/>
  <c r="K1526" i="22"/>
  <c r="L1526" i="22"/>
  <c r="M1526" i="22"/>
  <c r="N1526" i="22"/>
  <c r="O1526" i="22"/>
  <c r="P1526" i="22"/>
  <c r="A1527" i="22"/>
  <c r="B1527" i="22"/>
  <c r="C1527" i="22"/>
  <c r="D1527" i="22"/>
  <c r="E1527" i="22"/>
  <c r="F1527" i="22"/>
  <c r="G1527" i="22"/>
  <c r="H1527" i="22"/>
  <c r="I1527" i="22"/>
  <c r="J1527" i="22"/>
  <c r="K1527" i="22"/>
  <c r="L1527" i="22"/>
  <c r="M1527" i="22"/>
  <c r="N1527" i="22"/>
  <c r="O1527" i="22"/>
  <c r="P1527" i="22"/>
  <c r="A1528" i="22"/>
  <c r="B1528" i="22"/>
  <c r="C1528" i="22"/>
  <c r="D1528" i="22"/>
  <c r="E1528" i="22"/>
  <c r="F1528" i="22"/>
  <c r="G1528" i="22"/>
  <c r="H1528" i="22"/>
  <c r="I1528" i="22"/>
  <c r="J1528" i="22"/>
  <c r="K1528" i="22"/>
  <c r="L1528" i="22"/>
  <c r="M1528" i="22"/>
  <c r="N1528" i="22"/>
  <c r="O1528" i="22"/>
  <c r="P1528" i="22"/>
  <c r="A1529" i="22"/>
  <c r="B1529" i="22"/>
  <c r="C1529" i="22"/>
  <c r="D1529" i="22"/>
  <c r="E1529" i="22"/>
  <c r="F1529" i="22"/>
  <c r="G1529" i="22"/>
  <c r="H1529" i="22"/>
  <c r="I1529" i="22"/>
  <c r="J1529" i="22"/>
  <c r="K1529" i="22"/>
  <c r="L1529" i="22"/>
  <c r="M1529" i="22"/>
  <c r="N1529" i="22"/>
  <c r="O1529" i="22"/>
  <c r="P1529" i="22"/>
  <c r="A1530" i="22"/>
  <c r="B1530" i="22"/>
  <c r="C1530" i="22"/>
  <c r="D1530" i="22"/>
  <c r="E1530" i="22"/>
  <c r="F1530" i="22"/>
  <c r="G1530" i="22"/>
  <c r="H1530" i="22"/>
  <c r="I1530" i="22"/>
  <c r="J1530" i="22"/>
  <c r="K1530" i="22"/>
  <c r="L1530" i="22"/>
  <c r="M1530" i="22"/>
  <c r="N1530" i="22"/>
  <c r="O1530" i="22"/>
  <c r="P1530" i="22"/>
  <c r="A1531" i="22"/>
  <c r="B1531" i="22"/>
  <c r="C1531" i="22"/>
  <c r="D1531" i="22"/>
  <c r="E1531" i="22"/>
  <c r="F1531" i="22"/>
  <c r="G1531" i="22"/>
  <c r="H1531" i="22"/>
  <c r="I1531" i="22"/>
  <c r="J1531" i="22"/>
  <c r="K1531" i="22"/>
  <c r="L1531" i="22"/>
  <c r="M1531" i="22"/>
  <c r="N1531" i="22"/>
  <c r="O1531" i="22"/>
  <c r="P1531" i="22"/>
  <c r="A1532" i="22"/>
  <c r="B1532" i="22"/>
  <c r="C1532" i="22"/>
  <c r="D1532" i="22"/>
  <c r="E1532" i="22"/>
  <c r="F1532" i="22"/>
  <c r="G1532" i="22"/>
  <c r="H1532" i="22"/>
  <c r="I1532" i="22"/>
  <c r="J1532" i="22"/>
  <c r="K1532" i="22"/>
  <c r="L1532" i="22"/>
  <c r="M1532" i="22"/>
  <c r="N1532" i="22"/>
  <c r="O1532" i="22"/>
  <c r="P1532" i="22"/>
  <c r="A1533" i="22"/>
  <c r="B1533" i="22"/>
  <c r="C1533" i="22"/>
  <c r="D1533" i="22"/>
  <c r="E1533" i="22"/>
  <c r="F1533" i="22"/>
  <c r="G1533" i="22"/>
  <c r="H1533" i="22"/>
  <c r="I1533" i="22"/>
  <c r="J1533" i="22"/>
  <c r="K1533" i="22"/>
  <c r="L1533" i="22"/>
  <c r="M1533" i="22"/>
  <c r="N1533" i="22"/>
  <c r="O1533" i="22"/>
  <c r="P1533" i="22"/>
  <c r="A1534" i="22"/>
  <c r="B1534" i="22"/>
  <c r="C1534" i="22"/>
  <c r="D1534" i="22"/>
  <c r="E1534" i="22"/>
  <c r="F1534" i="22"/>
  <c r="G1534" i="22"/>
  <c r="H1534" i="22"/>
  <c r="I1534" i="22"/>
  <c r="J1534" i="22"/>
  <c r="K1534" i="22"/>
  <c r="L1534" i="22"/>
  <c r="M1534" i="22"/>
  <c r="N1534" i="22"/>
  <c r="O1534" i="22"/>
  <c r="P1534" i="22"/>
  <c r="A1535" i="22"/>
  <c r="B1535" i="22"/>
  <c r="C1535" i="22"/>
  <c r="D1535" i="22"/>
  <c r="E1535" i="22"/>
  <c r="F1535" i="22"/>
  <c r="G1535" i="22"/>
  <c r="H1535" i="22"/>
  <c r="I1535" i="22"/>
  <c r="J1535" i="22"/>
  <c r="K1535" i="22"/>
  <c r="L1535" i="22"/>
  <c r="M1535" i="22"/>
  <c r="N1535" i="22"/>
  <c r="O1535" i="22"/>
  <c r="P1535" i="22"/>
  <c r="A1536" i="22"/>
  <c r="B1536" i="22"/>
  <c r="C1536" i="22"/>
  <c r="D1536" i="22"/>
  <c r="E1536" i="22"/>
  <c r="F1536" i="22"/>
  <c r="G1536" i="22"/>
  <c r="H1536" i="22"/>
  <c r="I1536" i="22"/>
  <c r="J1536" i="22"/>
  <c r="K1536" i="22"/>
  <c r="L1536" i="22"/>
  <c r="M1536" i="22"/>
  <c r="N1536" i="22"/>
  <c r="O1536" i="22"/>
  <c r="P1536" i="22"/>
  <c r="A1537" i="22"/>
  <c r="B1537" i="22"/>
  <c r="C1537" i="22"/>
  <c r="D1537" i="22"/>
  <c r="E1537" i="22"/>
  <c r="F1537" i="22"/>
  <c r="G1537" i="22"/>
  <c r="H1537" i="22"/>
  <c r="I1537" i="22"/>
  <c r="J1537" i="22"/>
  <c r="K1537" i="22"/>
  <c r="L1537" i="22"/>
  <c r="M1537" i="22"/>
  <c r="N1537" i="22"/>
  <c r="O1537" i="22"/>
  <c r="P1537" i="22"/>
  <c r="A1538" i="22"/>
  <c r="B1538" i="22"/>
  <c r="C1538" i="22"/>
  <c r="D1538" i="22"/>
  <c r="E1538" i="22"/>
  <c r="F1538" i="22"/>
  <c r="G1538" i="22"/>
  <c r="H1538" i="22"/>
  <c r="I1538" i="22"/>
  <c r="J1538" i="22"/>
  <c r="K1538" i="22"/>
  <c r="L1538" i="22"/>
  <c r="M1538" i="22"/>
  <c r="N1538" i="22"/>
  <c r="O1538" i="22"/>
  <c r="P1538" i="22"/>
  <c r="A1539" i="22"/>
  <c r="B1539" i="22"/>
  <c r="C1539" i="22"/>
  <c r="D1539" i="22"/>
  <c r="E1539" i="22"/>
  <c r="F1539" i="22"/>
  <c r="G1539" i="22"/>
  <c r="H1539" i="22"/>
  <c r="I1539" i="22"/>
  <c r="J1539" i="22"/>
  <c r="K1539" i="22"/>
  <c r="L1539" i="22"/>
  <c r="M1539" i="22"/>
  <c r="N1539" i="22"/>
  <c r="O1539" i="22"/>
  <c r="P1539" i="22"/>
  <c r="A1540" i="22"/>
  <c r="B1540" i="22"/>
  <c r="C1540" i="22"/>
  <c r="D1540" i="22"/>
  <c r="E1540" i="22"/>
  <c r="F1540" i="22"/>
  <c r="G1540" i="22"/>
  <c r="H1540" i="22"/>
  <c r="I1540" i="22"/>
  <c r="J1540" i="22"/>
  <c r="K1540" i="22"/>
  <c r="L1540" i="22"/>
  <c r="M1540" i="22"/>
  <c r="N1540" i="22"/>
  <c r="O1540" i="22"/>
  <c r="P1540" i="22"/>
  <c r="A1541" i="22"/>
  <c r="B1541" i="22"/>
  <c r="C1541" i="22"/>
  <c r="D1541" i="22"/>
  <c r="E1541" i="22"/>
  <c r="F1541" i="22"/>
  <c r="G1541" i="22"/>
  <c r="H1541" i="22"/>
  <c r="I1541" i="22"/>
  <c r="J1541" i="22"/>
  <c r="K1541" i="22"/>
  <c r="L1541" i="22"/>
  <c r="M1541" i="22"/>
  <c r="N1541" i="22"/>
  <c r="O1541" i="22"/>
  <c r="P1541" i="22"/>
  <c r="A1542" i="22"/>
  <c r="B1542" i="22"/>
  <c r="C1542" i="22"/>
  <c r="D1542" i="22"/>
  <c r="E1542" i="22"/>
  <c r="F1542" i="22"/>
  <c r="G1542" i="22"/>
  <c r="H1542" i="22"/>
  <c r="I1542" i="22"/>
  <c r="J1542" i="22"/>
  <c r="K1542" i="22"/>
  <c r="L1542" i="22"/>
  <c r="M1542" i="22"/>
  <c r="N1542" i="22"/>
  <c r="O1542" i="22"/>
  <c r="P1542" i="22"/>
  <c r="A1543" i="22"/>
  <c r="B1543" i="22"/>
  <c r="C1543" i="22"/>
  <c r="D1543" i="22"/>
  <c r="E1543" i="22"/>
  <c r="F1543" i="22"/>
  <c r="G1543" i="22"/>
  <c r="H1543" i="22"/>
  <c r="I1543" i="22"/>
  <c r="J1543" i="22"/>
  <c r="K1543" i="22"/>
  <c r="L1543" i="22"/>
  <c r="M1543" i="22"/>
  <c r="N1543" i="22"/>
  <c r="O1543" i="22"/>
  <c r="P1543" i="22"/>
  <c r="A1544" i="22"/>
  <c r="B1544" i="22"/>
  <c r="C1544" i="22"/>
  <c r="D1544" i="22"/>
  <c r="E1544" i="22"/>
  <c r="F1544" i="22"/>
  <c r="G1544" i="22"/>
  <c r="H1544" i="22"/>
  <c r="I1544" i="22"/>
  <c r="J1544" i="22"/>
  <c r="K1544" i="22"/>
  <c r="L1544" i="22"/>
  <c r="M1544" i="22"/>
  <c r="N1544" i="22"/>
  <c r="O1544" i="22"/>
  <c r="P1544" i="22"/>
  <c r="A1545" i="22"/>
  <c r="B1545" i="22"/>
  <c r="C1545" i="22"/>
  <c r="D1545" i="22"/>
  <c r="E1545" i="22"/>
  <c r="F1545" i="22"/>
  <c r="G1545" i="22"/>
  <c r="H1545" i="22"/>
  <c r="I1545" i="22"/>
  <c r="J1545" i="22"/>
  <c r="K1545" i="22"/>
  <c r="L1545" i="22"/>
  <c r="M1545" i="22"/>
  <c r="N1545" i="22"/>
  <c r="O1545" i="22"/>
  <c r="P1545" i="22"/>
  <c r="A1546" i="22"/>
  <c r="B1546" i="22"/>
  <c r="C1546" i="22"/>
  <c r="D1546" i="22"/>
  <c r="E1546" i="22"/>
  <c r="F1546" i="22"/>
  <c r="G1546" i="22"/>
  <c r="H1546" i="22"/>
  <c r="I1546" i="22"/>
  <c r="J1546" i="22"/>
  <c r="K1546" i="22"/>
  <c r="L1546" i="22"/>
  <c r="M1546" i="22"/>
  <c r="N1546" i="22"/>
  <c r="O1546" i="22"/>
  <c r="P1546" i="22"/>
  <c r="A1547" i="22"/>
  <c r="B1547" i="22"/>
  <c r="C1547" i="22"/>
  <c r="D1547" i="22"/>
  <c r="E1547" i="22"/>
  <c r="F1547" i="22"/>
  <c r="G1547" i="22"/>
  <c r="H1547" i="22"/>
  <c r="I1547" i="22"/>
  <c r="J1547" i="22"/>
  <c r="K1547" i="22"/>
  <c r="L1547" i="22"/>
  <c r="M1547" i="22"/>
  <c r="N1547" i="22"/>
  <c r="O1547" i="22"/>
  <c r="P1547" i="22"/>
  <c r="A1548" i="22"/>
  <c r="B1548" i="22"/>
  <c r="C1548" i="22"/>
  <c r="D1548" i="22"/>
  <c r="E1548" i="22"/>
  <c r="F1548" i="22"/>
  <c r="G1548" i="22"/>
  <c r="H1548" i="22"/>
  <c r="I1548" i="22"/>
  <c r="J1548" i="22"/>
  <c r="K1548" i="22"/>
  <c r="L1548" i="22"/>
  <c r="M1548" i="22"/>
  <c r="N1548" i="22"/>
  <c r="O1548" i="22"/>
  <c r="P1548" i="22"/>
  <c r="A1549" i="22"/>
  <c r="B1549" i="22"/>
  <c r="C1549" i="22"/>
  <c r="D1549" i="22"/>
  <c r="E1549" i="22"/>
  <c r="F1549" i="22"/>
  <c r="G1549" i="22"/>
  <c r="H1549" i="22"/>
  <c r="I1549" i="22"/>
  <c r="J1549" i="22"/>
  <c r="K1549" i="22"/>
  <c r="L1549" i="22"/>
  <c r="M1549" i="22"/>
  <c r="N1549" i="22"/>
  <c r="O1549" i="22"/>
  <c r="P1549" i="22"/>
  <c r="A1550" i="22"/>
  <c r="B1550" i="22"/>
  <c r="C1550" i="22"/>
  <c r="D1550" i="22"/>
  <c r="E1550" i="22"/>
  <c r="F1550" i="22"/>
  <c r="G1550" i="22"/>
  <c r="H1550" i="22"/>
  <c r="I1550" i="22"/>
  <c r="J1550" i="22"/>
  <c r="K1550" i="22"/>
  <c r="L1550" i="22"/>
  <c r="M1550" i="22"/>
  <c r="N1550" i="22"/>
  <c r="O1550" i="22"/>
  <c r="P1550" i="22"/>
  <c r="A1551" i="22"/>
  <c r="B1551" i="22"/>
  <c r="C1551" i="22"/>
  <c r="D1551" i="22"/>
  <c r="E1551" i="22"/>
  <c r="F1551" i="22"/>
  <c r="G1551" i="22"/>
  <c r="H1551" i="22"/>
  <c r="I1551" i="22"/>
  <c r="J1551" i="22"/>
  <c r="K1551" i="22"/>
  <c r="L1551" i="22"/>
  <c r="M1551" i="22"/>
  <c r="N1551" i="22"/>
  <c r="O1551" i="22"/>
  <c r="P1551" i="22"/>
  <c r="A1552" i="22"/>
  <c r="B1552" i="22"/>
  <c r="C1552" i="22"/>
  <c r="D1552" i="22"/>
  <c r="E1552" i="22"/>
  <c r="F1552" i="22"/>
  <c r="G1552" i="22"/>
  <c r="H1552" i="22"/>
  <c r="I1552" i="22"/>
  <c r="J1552" i="22"/>
  <c r="K1552" i="22"/>
  <c r="L1552" i="22"/>
  <c r="M1552" i="22"/>
  <c r="N1552" i="22"/>
  <c r="O1552" i="22"/>
  <c r="P1552" i="22"/>
  <c r="A1553" i="22"/>
  <c r="B1553" i="22"/>
  <c r="C1553" i="22"/>
  <c r="D1553" i="22"/>
  <c r="E1553" i="22"/>
  <c r="F1553" i="22"/>
  <c r="G1553" i="22"/>
  <c r="H1553" i="22"/>
  <c r="I1553" i="22"/>
  <c r="J1553" i="22"/>
  <c r="K1553" i="22"/>
  <c r="L1553" i="22"/>
  <c r="M1553" i="22"/>
  <c r="N1553" i="22"/>
  <c r="O1553" i="22"/>
  <c r="P1553" i="22"/>
  <c r="A1554" i="22"/>
  <c r="B1554" i="22"/>
  <c r="C1554" i="22"/>
  <c r="D1554" i="22"/>
  <c r="E1554" i="22"/>
  <c r="F1554" i="22"/>
  <c r="G1554" i="22"/>
  <c r="H1554" i="22"/>
  <c r="I1554" i="22"/>
  <c r="J1554" i="22"/>
  <c r="K1554" i="22"/>
  <c r="L1554" i="22"/>
  <c r="M1554" i="22"/>
  <c r="N1554" i="22"/>
  <c r="O1554" i="22"/>
  <c r="P1554" i="22"/>
  <c r="A1555" i="22"/>
  <c r="B1555" i="22"/>
  <c r="C1555" i="22"/>
  <c r="D1555" i="22"/>
  <c r="E1555" i="22"/>
  <c r="F1555" i="22"/>
  <c r="G1555" i="22"/>
  <c r="H1555" i="22"/>
  <c r="I1555" i="22"/>
  <c r="J1555" i="22"/>
  <c r="K1555" i="22"/>
  <c r="L1555" i="22"/>
  <c r="M1555" i="22"/>
  <c r="N1555" i="22"/>
  <c r="O1555" i="22"/>
  <c r="P1555" i="22"/>
  <c r="A1556" i="22"/>
  <c r="B1556" i="22"/>
  <c r="C1556" i="22"/>
  <c r="D1556" i="22"/>
  <c r="E1556" i="22"/>
  <c r="F1556" i="22"/>
  <c r="G1556" i="22"/>
  <c r="H1556" i="22"/>
  <c r="I1556" i="22"/>
  <c r="J1556" i="22"/>
  <c r="K1556" i="22"/>
  <c r="L1556" i="22"/>
  <c r="M1556" i="22"/>
  <c r="N1556" i="22"/>
  <c r="O1556" i="22"/>
  <c r="P1556" i="22"/>
  <c r="A1557" i="22"/>
  <c r="B1557" i="22"/>
  <c r="C1557" i="22"/>
  <c r="D1557" i="22"/>
  <c r="E1557" i="22"/>
  <c r="F1557" i="22"/>
  <c r="G1557" i="22"/>
  <c r="H1557" i="22"/>
  <c r="I1557" i="22"/>
  <c r="J1557" i="22"/>
  <c r="K1557" i="22"/>
  <c r="L1557" i="22"/>
  <c r="M1557" i="22"/>
  <c r="N1557" i="22"/>
  <c r="O1557" i="22"/>
  <c r="P1557" i="22"/>
  <c r="A1558" i="22"/>
  <c r="B1558" i="22"/>
  <c r="C1558" i="22"/>
  <c r="D1558" i="22"/>
  <c r="E1558" i="22"/>
  <c r="F1558" i="22"/>
  <c r="G1558" i="22"/>
  <c r="H1558" i="22"/>
  <c r="I1558" i="22"/>
  <c r="J1558" i="22"/>
  <c r="K1558" i="22"/>
  <c r="L1558" i="22"/>
  <c r="M1558" i="22"/>
  <c r="N1558" i="22"/>
  <c r="O1558" i="22"/>
  <c r="P1558" i="22"/>
  <c r="A1559" i="22"/>
  <c r="B1559" i="22"/>
  <c r="C1559" i="22"/>
  <c r="D1559" i="22"/>
  <c r="E1559" i="22"/>
  <c r="F1559" i="22"/>
  <c r="G1559" i="22"/>
  <c r="H1559" i="22"/>
  <c r="I1559" i="22"/>
  <c r="J1559" i="22"/>
  <c r="K1559" i="22"/>
  <c r="L1559" i="22"/>
  <c r="M1559" i="22"/>
  <c r="N1559" i="22"/>
  <c r="O1559" i="22"/>
  <c r="P1559" i="22"/>
  <c r="A1560" i="22"/>
  <c r="B1560" i="22"/>
  <c r="C1560" i="22"/>
  <c r="D1560" i="22"/>
  <c r="E1560" i="22"/>
  <c r="F1560" i="22"/>
  <c r="G1560" i="22"/>
  <c r="H1560" i="22"/>
  <c r="I1560" i="22"/>
  <c r="J1560" i="22"/>
  <c r="K1560" i="22"/>
  <c r="L1560" i="22"/>
  <c r="M1560" i="22"/>
  <c r="N1560" i="22"/>
  <c r="O1560" i="22"/>
  <c r="P1560" i="22"/>
  <c r="A1561" i="22"/>
  <c r="B1561" i="22"/>
  <c r="C1561" i="22"/>
  <c r="D1561" i="22"/>
  <c r="E1561" i="22"/>
  <c r="F1561" i="22"/>
  <c r="G1561" i="22"/>
  <c r="H1561" i="22"/>
  <c r="I1561" i="22"/>
  <c r="J1561" i="22"/>
  <c r="K1561" i="22"/>
  <c r="L1561" i="22"/>
  <c r="M1561" i="22"/>
  <c r="N1561" i="22"/>
  <c r="O1561" i="22"/>
  <c r="P1561" i="22"/>
  <c r="A1562" i="22"/>
  <c r="B1562" i="22"/>
  <c r="C1562" i="22"/>
  <c r="D1562" i="22"/>
  <c r="E1562" i="22"/>
  <c r="F1562" i="22"/>
  <c r="G1562" i="22"/>
  <c r="H1562" i="22"/>
  <c r="I1562" i="22"/>
  <c r="J1562" i="22"/>
  <c r="K1562" i="22"/>
  <c r="L1562" i="22"/>
  <c r="M1562" i="22"/>
  <c r="N1562" i="22"/>
  <c r="O1562" i="22"/>
  <c r="P1562" i="22"/>
  <c r="A1563" i="22"/>
  <c r="B1563" i="22"/>
  <c r="C1563" i="22"/>
  <c r="D1563" i="22"/>
  <c r="E1563" i="22"/>
  <c r="F1563" i="22"/>
  <c r="G1563" i="22"/>
  <c r="H1563" i="22"/>
  <c r="I1563" i="22"/>
  <c r="J1563" i="22"/>
  <c r="K1563" i="22"/>
  <c r="L1563" i="22"/>
  <c r="M1563" i="22"/>
  <c r="N1563" i="22"/>
  <c r="O1563" i="22"/>
  <c r="P1563" i="22"/>
  <c r="A1564" i="22"/>
  <c r="B1564" i="22"/>
  <c r="C1564" i="22"/>
  <c r="D1564" i="22"/>
  <c r="E1564" i="22"/>
  <c r="F1564" i="22"/>
  <c r="G1564" i="22"/>
  <c r="H1564" i="22"/>
  <c r="I1564" i="22"/>
  <c r="J1564" i="22"/>
  <c r="K1564" i="22"/>
  <c r="L1564" i="22"/>
  <c r="M1564" i="22"/>
  <c r="N1564" i="22"/>
  <c r="O1564" i="22"/>
  <c r="P1564" i="22"/>
  <c r="A1565" i="22"/>
  <c r="B1565" i="22"/>
  <c r="C1565" i="22"/>
  <c r="D1565" i="22"/>
  <c r="E1565" i="22"/>
  <c r="F1565" i="22"/>
  <c r="G1565" i="22"/>
  <c r="H1565" i="22"/>
  <c r="I1565" i="22"/>
  <c r="J1565" i="22"/>
  <c r="K1565" i="22"/>
  <c r="L1565" i="22"/>
  <c r="M1565" i="22"/>
  <c r="N1565" i="22"/>
  <c r="O1565" i="22"/>
  <c r="P1565" i="22"/>
  <c r="A1566" i="22"/>
  <c r="B1566" i="22"/>
  <c r="C1566" i="22"/>
  <c r="D1566" i="22"/>
  <c r="E1566" i="22"/>
  <c r="F1566" i="22"/>
  <c r="G1566" i="22"/>
  <c r="H1566" i="22"/>
  <c r="I1566" i="22"/>
  <c r="J1566" i="22"/>
  <c r="K1566" i="22"/>
  <c r="L1566" i="22"/>
  <c r="M1566" i="22"/>
  <c r="N1566" i="22"/>
  <c r="O1566" i="22"/>
  <c r="P1566" i="22"/>
  <c r="A1567" i="22"/>
  <c r="B1567" i="22"/>
  <c r="C1567" i="22"/>
  <c r="D1567" i="22"/>
  <c r="E1567" i="22"/>
  <c r="F1567" i="22"/>
  <c r="G1567" i="22"/>
  <c r="H1567" i="22"/>
  <c r="I1567" i="22"/>
  <c r="J1567" i="22"/>
  <c r="K1567" i="22"/>
  <c r="L1567" i="22"/>
  <c r="M1567" i="22"/>
  <c r="N1567" i="22"/>
  <c r="O1567" i="22"/>
  <c r="P1567" i="22"/>
  <c r="A1568" i="22"/>
  <c r="B1568" i="22"/>
  <c r="C1568" i="22"/>
  <c r="D1568" i="22"/>
  <c r="E1568" i="22"/>
  <c r="F1568" i="22"/>
  <c r="G1568" i="22"/>
  <c r="H1568" i="22"/>
  <c r="I1568" i="22"/>
  <c r="J1568" i="22"/>
  <c r="K1568" i="22"/>
  <c r="L1568" i="22"/>
  <c r="M1568" i="22"/>
  <c r="N1568" i="22"/>
  <c r="O1568" i="22"/>
  <c r="P1568" i="22"/>
  <c r="A1569" i="22"/>
  <c r="B1569" i="22"/>
  <c r="C1569" i="22"/>
  <c r="D1569" i="22"/>
  <c r="E1569" i="22"/>
  <c r="F1569" i="22"/>
  <c r="G1569" i="22"/>
  <c r="H1569" i="22"/>
  <c r="I1569" i="22"/>
  <c r="J1569" i="22"/>
  <c r="K1569" i="22"/>
  <c r="L1569" i="22"/>
  <c r="M1569" i="22"/>
  <c r="N1569" i="22"/>
  <c r="O1569" i="22"/>
  <c r="P1569" i="22"/>
  <c r="A1570" i="22"/>
  <c r="B1570" i="22"/>
  <c r="C1570" i="22"/>
  <c r="D1570" i="22"/>
  <c r="E1570" i="22"/>
  <c r="F1570" i="22"/>
  <c r="G1570" i="22"/>
  <c r="H1570" i="22"/>
  <c r="I1570" i="22"/>
  <c r="J1570" i="22"/>
  <c r="K1570" i="22"/>
  <c r="L1570" i="22"/>
  <c r="M1570" i="22"/>
  <c r="N1570" i="22"/>
  <c r="O1570" i="22"/>
  <c r="P1570" i="22"/>
  <c r="A1571" i="22"/>
  <c r="B1571" i="22"/>
  <c r="C1571" i="22"/>
  <c r="D1571" i="22"/>
  <c r="E1571" i="22"/>
  <c r="F1571" i="22"/>
  <c r="G1571" i="22"/>
  <c r="H1571" i="22"/>
  <c r="I1571" i="22"/>
  <c r="J1571" i="22"/>
  <c r="K1571" i="22"/>
  <c r="L1571" i="22"/>
  <c r="M1571" i="22"/>
  <c r="N1571" i="22"/>
  <c r="O1571" i="22"/>
  <c r="P1571" i="22"/>
  <c r="A1572" i="22"/>
  <c r="B1572" i="22"/>
  <c r="C1572" i="22"/>
  <c r="D1572" i="22"/>
  <c r="E1572" i="22"/>
  <c r="F1572" i="22"/>
  <c r="G1572" i="22"/>
  <c r="H1572" i="22"/>
  <c r="I1572" i="22"/>
  <c r="J1572" i="22"/>
  <c r="K1572" i="22"/>
  <c r="L1572" i="22"/>
  <c r="M1572" i="22"/>
  <c r="N1572" i="22"/>
  <c r="O1572" i="22"/>
  <c r="P1572" i="22"/>
  <c r="A1573" i="22"/>
  <c r="B1573" i="22"/>
  <c r="C1573" i="22"/>
  <c r="D1573" i="22"/>
  <c r="E1573" i="22"/>
  <c r="F1573" i="22"/>
  <c r="G1573" i="22"/>
  <c r="H1573" i="22"/>
  <c r="I1573" i="22"/>
  <c r="J1573" i="22"/>
  <c r="K1573" i="22"/>
  <c r="L1573" i="22"/>
  <c r="M1573" i="22"/>
  <c r="N1573" i="22"/>
  <c r="O1573" i="22"/>
  <c r="P1573" i="22"/>
  <c r="A1574" i="22"/>
  <c r="B1574" i="22"/>
  <c r="C1574" i="22"/>
  <c r="D1574" i="22"/>
  <c r="E1574" i="22"/>
  <c r="F1574" i="22"/>
  <c r="G1574" i="22"/>
  <c r="H1574" i="22"/>
  <c r="I1574" i="22"/>
  <c r="J1574" i="22"/>
  <c r="K1574" i="22"/>
  <c r="L1574" i="22"/>
  <c r="M1574" i="22"/>
  <c r="N1574" i="22"/>
  <c r="O1574" i="22"/>
  <c r="P1574" i="22"/>
  <c r="A1575" i="22"/>
  <c r="B1575" i="22"/>
  <c r="C1575" i="22"/>
  <c r="D1575" i="22"/>
  <c r="E1575" i="22"/>
  <c r="F1575" i="22"/>
  <c r="G1575" i="22"/>
  <c r="H1575" i="22"/>
  <c r="I1575" i="22"/>
  <c r="J1575" i="22"/>
  <c r="K1575" i="22"/>
  <c r="L1575" i="22"/>
  <c r="M1575" i="22"/>
  <c r="N1575" i="22"/>
  <c r="O1575" i="22"/>
  <c r="P1575" i="22"/>
  <c r="A1576" i="22"/>
  <c r="B1576" i="22"/>
  <c r="C1576" i="22"/>
  <c r="D1576" i="22"/>
  <c r="E1576" i="22"/>
  <c r="F1576" i="22"/>
  <c r="G1576" i="22"/>
  <c r="H1576" i="22"/>
  <c r="I1576" i="22"/>
  <c r="J1576" i="22"/>
  <c r="K1576" i="22"/>
  <c r="L1576" i="22"/>
  <c r="M1576" i="22"/>
  <c r="N1576" i="22"/>
  <c r="O1576" i="22"/>
  <c r="P1576" i="22"/>
  <c r="A1577" i="22"/>
  <c r="B1577" i="22"/>
  <c r="C1577" i="22"/>
  <c r="D1577" i="22"/>
  <c r="E1577" i="22"/>
  <c r="F1577" i="22"/>
  <c r="G1577" i="22"/>
  <c r="H1577" i="22"/>
  <c r="I1577" i="22"/>
  <c r="J1577" i="22"/>
  <c r="K1577" i="22"/>
  <c r="L1577" i="22"/>
  <c r="M1577" i="22"/>
  <c r="N1577" i="22"/>
  <c r="O1577" i="22"/>
  <c r="P1577" i="22"/>
  <c r="A1578" i="22"/>
  <c r="B1578" i="22"/>
  <c r="C1578" i="22"/>
  <c r="D1578" i="22"/>
  <c r="E1578" i="22"/>
  <c r="F1578" i="22"/>
  <c r="G1578" i="22"/>
  <c r="H1578" i="22"/>
  <c r="I1578" i="22"/>
  <c r="J1578" i="22"/>
  <c r="K1578" i="22"/>
  <c r="L1578" i="22"/>
  <c r="M1578" i="22"/>
  <c r="N1578" i="22"/>
  <c r="O1578" i="22"/>
  <c r="P1578" i="22"/>
  <c r="A1579" i="22"/>
  <c r="B1579" i="22"/>
  <c r="C1579" i="22"/>
  <c r="D1579" i="22"/>
  <c r="E1579" i="22"/>
  <c r="F1579" i="22"/>
  <c r="G1579" i="22"/>
  <c r="H1579" i="22"/>
  <c r="I1579" i="22"/>
  <c r="J1579" i="22"/>
  <c r="K1579" i="22"/>
  <c r="L1579" i="22"/>
  <c r="M1579" i="22"/>
  <c r="N1579" i="22"/>
  <c r="O1579" i="22"/>
  <c r="P1579" i="22"/>
  <c r="A1580" i="22"/>
  <c r="B1580" i="22"/>
  <c r="C1580" i="22"/>
  <c r="D1580" i="22"/>
  <c r="E1580" i="22"/>
  <c r="F1580" i="22"/>
  <c r="G1580" i="22"/>
  <c r="H1580" i="22"/>
  <c r="I1580" i="22"/>
  <c r="J1580" i="22"/>
  <c r="K1580" i="22"/>
  <c r="L1580" i="22"/>
  <c r="M1580" i="22"/>
  <c r="N1580" i="22"/>
  <c r="O1580" i="22"/>
  <c r="P1580" i="22"/>
  <c r="A1581" i="22"/>
  <c r="B1581" i="22"/>
  <c r="C1581" i="22"/>
  <c r="D1581" i="22"/>
  <c r="E1581" i="22"/>
  <c r="F1581" i="22"/>
  <c r="G1581" i="22"/>
  <c r="H1581" i="22"/>
  <c r="I1581" i="22"/>
  <c r="J1581" i="22"/>
  <c r="K1581" i="22"/>
  <c r="L1581" i="22"/>
  <c r="M1581" i="22"/>
  <c r="N1581" i="22"/>
  <c r="O1581" i="22"/>
  <c r="P1581" i="22"/>
  <c r="A1582" i="22"/>
  <c r="B1582" i="22"/>
  <c r="C1582" i="22"/>
  <c r="D1582" i="22"/>
  <c r="E1582" i="22"/>
  <c r="F1582" i="22"/>
  <c r="G1582" i="22"/>
  <c r="H1582" i="22"/>
  <c r="I1582" i="22"/>
  <c r="J1582" i="22"/>
  <c r="K1582" i="22"/>
  <c r="L1582" i="22"/>
  <c r="M1582" i="22"/>
  <c r="N1582" i="22"/>
  <c r="O1582" i="22"/>
  <c r="P1582" i="22"/>
  <c r="A1583" i="22"/>
  <c r="B1583" i="22"/>
  <c r="C1583" i="22"/>
  <c r="D1583" i="22"/>
  <c r="E1583" i="22"/>
  <c r="F1583" i="22"/>
  <c r="G1583" i="22"/>
  <c r="H1583" i="22"/>
  <c r="I1583" i="22"/>
  <c r="J1583" i="22"/>
  <c r="K1583" i="22"/>
  <c r="L1583" i="22"/>
  <c r="M1583" i="22"/>
  <c r="N1583" i="22"/>
  <c r="O1583" i="22"/>
  <c r="P1583" i="22"/>
  <c r="A1584" i="22"/>
  <c r="B1584" i="22"/>
  <c r="C1584" i="22"/>
  <c r="D1584" i="22"/>
  <c r="E1584" i="22"/>
  <c r="F1584" i="22"/>
  <c r="G1584" i="22"/>
  <c r="H1584" i="22"/>
  <c r="I1584" i="22"/>
  <c r="J1584" i="22"/>
  <c r="K1584" i="22"/>
  <c r="L1584" i="22"/>
  <c r="M1584" i="22"/>
  <c r="N1584" i="22"/>
  <c r="O1584" i="22"/>
  <c r="P1584" i="22"/>
  <c r="A1585" i="22"/>
  <c r="B1585" i="22"/>
  <c r="C1585" i="22"/>
  <c r="D1585" i="22"/>
  <c r="E1585" i="22"/>
  <c r="F1585" i="22"/>
  <c r="G1585" i="22"/>
  <c r="H1585" i="22"/>
  <c r="I1585" i="22"/>
  <c r="J1585" i="22"/>
  <c r="K1585" i="22"/>
  <c r="L1585" i="22"/>
  <c r="M1585" i="22"/>
  <c r="N1585" i="22"/>
  <c r="O1585" i="22"/>
  <c r="P1585" i="22"/>
  <c r="A1586" i="22"/>
  <c r="B1586" i="22"/>
  <c r="C1586" i="22"/>
  <c r="D1586" i="22"/>
  <c r="E1586" i="22"/>
  <c r="F1586" i="22"/>
  <c r="G1586" i="22"/>
  <c r="H1586" i="22"/>
  <c r="I1586" i="22"/>
  <c r="J1586" i="22"/>
  <c r="K1586" i="22"/>
  <c r="L1586" i="22"/>
  <c r="M1586" i="22"/>
  <c r="N1586" i="22"/>
  <c r="O1586" i="22"/>
  <c r="P1586" i="22"/>
  <c r="A1587" i="22"/>
  <c r="B1587" i="22"/>
  <c r="C1587" i="22"/>
  <c r="D1587" i="22"/>
  <c r="E1587" i="22"/>
  <c r="F1587" i="22"/>
  <c r="G1587" i="22"/>
  <c r="H1587" i="22"/>
  <c r="I1587" i="22"/>
  <c r="J1587" i="22"/>
  <c r="K1587" i="22"/>
  <c r="L1587" i="22"/>
  <c r="M1587" i="22"/>
  <c r="N1587" i="22"/>
  <c r="O1587" i="22"/>
  <c r="P1587" i="22"/>
  <c r="A1588" i="22"/>
  <c r="B1588" i="22"/>
  <c r="C1588" i="22"/>
  <c r="D1588" i="22"/>
  <c r="E1588" i="22"/>
  <c r="F1588" i="22"/>
  <c r="G1588" i="22"/>
  <c r="H1588" i="22"/>
  <c r="I1588" i="22"/>
  <c r="J1588" i="22"/>
  <c r="K1588" i="22"/>
  <c r="L1588" i="22"/>
  <c r="M1588" i="22"/>
  <c r="N1588" i="22"/>
  <c r="O1588" i="22"/>
  <c r="P1588" i="22"/>
  <c r="A1589" i="22"/>
  <c r="B1589" i="22"/>
  <c r="C1589" i="22"/>
  <c r="D1589" i="22"/>
  <c r="E1589" i="22"/>
  <c r="F1589" i="22"/>
  <c r="G1589" i="22"/>
  <c r="H1589" i="22"/>
  <c r="I1589" i="22"/>
  <c r="J1589" i="22"/>
  <c r="K1589" i="22"/>
  <c r="L1589" i="22"/>
  <c r="M1589" i="22"/>
  <c r="N1589" i="22"/>
  <c r="O1589" i="22"/>
  <c r="P1589" i="22"/>
  <c r="A1590" i="22"/>
  <c r="B1590" i="22"/>
  <c r="C1590" i="22"/>
  <c r="D1590" i="22"/>
  <c r="E1590" i="22"/>
  <c r="F1590" i="22"/>
  <c r="G1590" i="22"/>
  <c r="H1590" i="22"/>
  <c r="I1590" i="22"/>
  <c r="J1590" i="22"/>
  <c r="K1590" i="22"/>
  <c r="L1590" i="22"/>
  <c r="M1590" i="22"/>
  <c r="N1590" i="22"/>
  <c r="O1590" i="22"/>
  <c r="P1590" i="22"/>
  <c r="A1591" i="22"/>
  <c r="B1591" i="22"/>
  <c r="C1591" i="22"/>
  <c r="D1591" i="22"/>
  <c r="E1591" i="22"/>
  <c r="F1591" i="22"/>
  <c r="G1591" i="22"/>
  <c r="H1591" i="22"/>
  <c r="I1591" i="22"/>
  <c r="J1591" i="22"/>
  <c r="K1591" i="22"/>
  <c r="L1591" i="22"/>
  <c r="M1591" i="22"/>
  <c r="N1591" i="22"/>
  <c r="O1591" i="22"/>
  <c r="P1591" i="22"/>
  <c r="A1592" i="22"/>
  <c r="B1592" i="22"/>
  <c r="C1592" i="22"/>
  <c r="D1592" i="22"/>
  <c r="E1592" i="22"/>
  <c r="F1592" i="22"/>
  <c r="G1592" i="22"/>
  <c r="H1592" i="22"/>
  <c r="I1592" i="22"/>
  <c r="J1592" i="22"/>
  <c r="K1592" i="22"/>
  <c r="L1592" i="22"/>
  <c r="M1592" i="22"/>
  <c r="N1592" i="22"/>
  <c r="O1592" i="22"/>
  <c r="P1592" i="22"/>
  <c r="A1593" i="22"/>
  <c r="B1593" i="22"/>
  <c r="C1593" i="22"/>
  <c r="D1593" i="22"/>
  <c r="E1593" i="22"/>
  <c r="F1593" i="22"/>
  <c r="G1593" i="22"/>
  <c r="H1593" i="22"/>
  <c r="I1593" i="22"/>
  <c r="J1593" i="22"/>
  <c r="K1593" i="22"/>
  <c r="L1593" i="22"/>
  <c r="M1593" i="22"/>
  <c r="N1593" i="22"/>
  <c r="O1593" i="22"/>
  <c r="P1593" i="22"/>
  <c r="A1594" i="22"/>
  <c r="B1594" i="22"/>
  <c r="C1594" i="22"/>
  <c r="D1594" i="22"/>
  <c r="E1594" i="22"/>
  <c r="F1594" i="22"/>
  <c r="G1594" i="22"/>
  <c r="H1594" i="22"/>
  <c r="I1594" i="22"/>
  <c r="J1594" i="22"/>
  <c r="K1594" i="22"/>
  <c r="L1594" i="22"/>
  <c r="M1594" i="22"/>
  <c r="N1594" i="22"/>
  <c r="O1594" i="22"/>
  <c r="P1594" i="22"/>
  <c r="A1595" i="22"/>
  <c r="B1595" i="22"/>
  <c r="C1595" i="22"/>
  <c r="D1595" i="22"/>
  <c r="E1595" i="22"/>
  <c r="F1595" i="22"/>
  <c r="G1595" i="22"/>
  <c r="H1595" i="22"/>
  <c r="I1595" i="22"/>
  <c r="J1595" i="22"/>
  <c r="K1595" i="22"/>
  <c r="L1595" i="22"/>
  <c r="M1595" i="22"/>
  <c r="N1595" i="22"/>
  <c r="O1595" i="22"/>
  <c r="P1595" i="22"/>
  <c r="A1596" i="22"/>
  <c r="B1596" i="22"/>
  <c r="C1596" i="22"/>
  <c r="D1596" i="22"/>
  <c r="E1596" i="22"/>
  <c r="F1596" i="22"/>
  <c r="G1596" i="22"/>
  <c r="H1596" i="22"/>
  <c r="I1596" i="22"/>
  <c r="J1596" i="22"/>
  <c r="K1596" i="22"/>
  <c r="L1596" i="22"/>
  <c r="M1596" i="22"/>
  <c r="N1596" i="22"/>
  <c r="O1596" i="22"/>
  <c r="P1596" i="22"/>
  <c r="A1597" i="22"/>
  <c r="B1597" i="22"/>
  <c r="C1597" i="22"/>
  <c r="D1597" i="22"/>
  <c r="E1597" i="22"/>
  <c r="F1597" i="22"/>
  <c r="G1597" i="22"/>
  <c r="H1597" i="22"/>
  <c r="I1597" i="22"/>
  <c r="J1597" i="22"/>
  <c r="K1597" i="22"/>
  <c r="L1597" i="22"/>
  <c r="M1597" i="22"/>
  <c r="N1597" i="22"/>
  <c r="O1597" i="22"/>
  <c r="P1597" i="22"/>
  <c r="A1598" i="22"/>
  <c r="B1598" i="22"/>
  <c r="C1598" i="22"/>
  <c r="D1598" i="22"/>
  <c r="E1598" i="22"/>
  <c r="F1598" i="22"/>
  <c r="G1598" i="22"/>
  <c r="H1598" i="22"/>
  <c r="I1598" i="22"/>
  <c r="J1598" i="22"/>
  <c r="K1598" i="22"/>
  <c r="L1598" i="22"/>
  <c r="M1598" i="22"/>
  <c r="N1598" i="22"/>
  <c r="O1598" i="22"/>
  <c r="P1598" i="22"/>
  <c r="A1599" i="22"/>
  <c r="B1599" i="22"/>
  <c r="C1599" i="22"/>
  <c r="D1599" i="22"/>
  <c r="E1599" i="22"/>
  <c r="F1599" i="22"/>
  <c r="G1599" i="22"/>
  <c r="H1599" i="22"/>
  <c r="I1599" i="22"/>
  <c r="J1599" i="22"/>
  <c r="K1599" i="22"/>
  <c r="L1599" i="22"/>
  <c r="M1599" i="22"/>
  <c r="N1599" i="22"/>
  <c r="O1599" i="22"/>
  <c r="P1599" i="22"/>
  <c r="A1600" i="22"/>
  <c r="B1600" i="22"/>
  <c r="C1600" i="22"/>
  <c r="D1600" i="22"/>
  <c r="E1600" i="22"/>
  <c r="F1600" i="22"/>
  <c r="G1600" i="22"/>
  <c r="H1600" i="22"/>
  <c r="I1600" i="22"/>
  <c r="J1600" i="22"/>
  <c r="K1600" i="22"/>
  <c r="L1600" i="22"/>
  <c r="M1600" i="22"/>
  <c r="N1600" i="22"/>
  <c r="O1600" i="22"/>
  <c r="P1600" i="22"/>
  <c r="A1601" i="22"/>
  <c r="B1601" i="22"/>
  <c r="C1601" i="22"/>
  <c r="D1601" i="22"/>
  <c r="E1601" i="22"/>
  <c r="F1601" i="22"/>
  <c r="G1601" i="22"/>
  <c r="H1601" i="22"/>
  <c r="I1601" i="22"/>
  <c r="J1601" i="22"/>
  <c r="K1601" i="22"/>
  <c r="L1601" i="22"/>
  <c r="M1601" i="22"/>
  <c r="N1601" i="22"/>
  <c r="O1601" i="22"/>
  <c r="P1601" i="22"/>
  <c r="A1602" i="22"/>
  <c r="B1602" i="22"/>
  <c r="C1602" i="22"/>
  <c r="D1602" i="22"/>
  <c r="E1602" i="22"/>
  <c r="F1602" i="22"/>
  <c r="G1602" i="22"/>
  <c r="H1602" i="22"/>
  <c r="I1602" i="22"/>
  <c r="J1602" i="22"/>
  <c r="K1602" i="22"/>
  <c r="L1602" i="22"/>
  <c r="M1602" i="22"/>
  <c r="N1602" i="22"/>
  <c r="O1602" i="22"/>
  <c r="P1602" i="22"/>
  <c r="A1603" i="22"/>
  <c r="B1603" i="22"/>
  <c r="C1603" i="22"/>
  <c r="D1603" i="22"/>
  <c r="E1603" i="22"/>
  <c r="F1603" i="22"/>
  <c r="G1603" i="22"/>
  <c r="H1603" i="22"/>
  <c r="I1603" i="22"/>
  <c r="J1603" i="22"/>
  <c r="K1603" i="22"/>
  <c r="L1603" i="22"/>
  <c r="M1603" i="22"/>
  <c r="N1603" i="22"/>
  <c r="O1603" i="22"/>
  <c r="P1603" i="22"/>
  <c r="A1604" i="22"/>
  <c r="B1604" i="22"/>
  <c r="C1604" i="22"/>
  <c r="D1604" i="22"/>
  <c r="E1604" i="22"/>
  <c r="F1604" i="22"/>
  <c r="G1604" i="22"/>
  <c r="H1604" i="22"/>
  <c r="I1604" i="22"/>
  <c r="J1604" i="22"/>
  <c r="K1604" i="22"/>
  <c r="L1604" i="22"/>
  <c r="M1604" i="22"/>
  <c r="N1604" i="22"/>
  <c r="O1604" i="22"/>
  <c r="P1604" i="22"/>
  <c r="A1605" i="22"/>
  <c r="B1605" i="22"/>
  <c r="C1605" i="22"/>
  <c r="D1605" i="22"/>
  <c r="E1605" i="22"/>
  <c r="F1605" i="22"/>
  <c r="G1605" i="22"/>
  <c r="H1605" i="22"/>
  <c r="I1605" i="22"/>
  <c r="J1605" i="22"/>
  <c r="K1605" i="22"/>
  <c r="L1605" i="22"/>
  <c r="M1605" i="22"/>
  <c r="N1605" i="22"/>
  <c r="O1605" i="22"/>
  <c r="P1605" i="22"/>
  <c r="A1606" i="22"/>
  <c r="B1606" i="22"/>
  <c r="C1606" i="22"/>
  <c r="D1606" i="22"/>
  <c r="E1606" i="22"/>
  <c r="F1606" i="22"/>
  <c r="G1606" i="22"/>
  <c r="H1606" i="22"/>
  <c r="I1606" i="22"/>
  <c r="J1606" i="22"/>
  <c r="K1606" i="22"/>
  <c r="L1606" i="22"/>
  <c r="M1606" i="22"/>
  <c r="N1606" i="22"/>
  <c r="O1606" i="22"/>
  <c r="P1606" i="22"/>
  <c r="A1607" i="22"/>
  <c r="B1607" i="22"/>
  <c r="C1607" i="22"/>
  <c r="D1607" i="22"/>
  <c r="E1607" i="22"/>
  <c r="F1607" i="22"/>
  <c r="G1607" i="22"/>
  <c r="H1607" i="22"/>
  <c r="I1607" i="22"/>
  <c r="J1607" i="22"/>
  <c r="K1607" i="22"/>
  <c r="L1607" i="22"/>
  <c r="M1607" i="22"/>
  <c r="N1607" i="22"/>
  <c r="O1607" i="22"/>
  <c r="P1607" i="22"/>
  <c r="A1608" i="22"/>
  <c r="B1608" i="22"/>
  <c r="C1608" i="22"/>
  <c r="D1608" i="22"/>
  <c r="E1608" i="22"/>
  <c r="F1608" i="22"/>
  <c r="G1608" i="22"/>
  <c r="H1608" i="22"/>
  <c r="I1608" i="22"/>
  <c r="J1608" i="22"/>
  <c r="K1608" i="22"/>
  <c r="L1608" i="22"/>
  <c r="M1608" i="22"/>
  <c r="N1608" i="22"/>
  <c r="O1608" i="22"/>
  <c r="P1608" i="22"/>
  <c r="A1609" i="22"/>
  <c r="B1609" i="22"/>
  <c r="C1609" i="22"/>
  <c r="D1609" i="22"/>
  <c r="E1609" i="22"/>
  <c r="F1609" i="22"/>
  <c r="G1609" i="22"/>
  <c r="H1609" i="22"/>
  <c r="I1609" i="22"/>
  <c r="J1609" i="22"/>
  <c r="K1609" i="22"/>
  <c r="L1609" i="22"/>
  <c r="M1609" i="22"/>
  <c r="N1609" i="22"/>
  <c r="O1609" i="22"/>
  <c r="P1609" i="22"/>
  <c r="A1610" i="22"/>
  <c r="B1610" i="22"/>
  <c r="C1610" i="22"/>
  <c r="D1610" i="22"/>
  <c r="E1610" i="22"/>
  <c r="F1610" i="22"/>
  <c r="G1610" i="22"/>
  <c r="H1610" i="22"/>
  <c r="I1610" i="22"/>
  <c r="J1610" i="22"/>
  <c r="K1610" i="22"/>
  <c r="L1610" i="22"/>
  <c r="M1610" i="22"/>
  <c r="N1610" i="22"/>
  <c r="O1610" i="22"/>
  <c r="P1610" i="22"/>
  <c r="A1611" i="22"/>
  <c r="B1611" i="22"/>
  <c r="C1611" i="22"/>
  <c r="D1611" i="22"/>
  <c r="E1611" i="22"/>
  <c r="F1611" i="22"/>
  <c r="G1611" i="22"/>
  <c r="H1611" i="22"/>
  <c r="I1611" i="22"/>
  <c r="J1611" i="22"/>
  <c r="K1611" i="22"/>
  <c r="L1611" i="22"/>
  <c r="M1611" i="22"/>
  <c r="N1611" i="22"/>
  <c r="O1611" i="22"/>
  <c r="P1611" i="22"/>
  <c r="A1612" i="22"/>
  <c r="B1612" i="22"/>
  <c r="C1612" i="22"/>
  <c r="D1612" i="22"/>
  <c r="E1612" i="22"/>
  <c r="F1612" i="22"/>
  <c r="G1612" i="22"/>
  <c r="H1612" i="22"/>
  <c r="I1612" i="22"/>
  <c r="J1612" i="22"/>
  <c r="K1612" i="22"/>
  <c r="L1612" i="22"/>
  <c r="M1612" i="22"/>
  <c r="N1612" i="22"/>
  <c r="O1612" i="22"/>
  <c r="P1612" i="22"/>
  <c r="A1613" i="22"/>
  <c r="B1613" i="22"/>
  <c r="C1613" i="22"/>
  <c r="D1613" i="22"/>
  <c r="E1613" i="22"/>
  <c r="F1613" i="22"/>
  <c r="G1613" i="22"/>
  <c r="H1613" i="22"/>
  <c r="I1613" i="22"/>
  <c r="J1613" i="22"/>
  <c r="K1613" i="22"/>
  <c r="L1613" i="22"/>
  <c r="M1613" i="22"/>
  <c r="N1613" i="22"/>
  <c r="O1613" i="22"/>
  <c r="P1613" i="22"/>
  <c r="A1614" i="22"/>
  <c r="B1614" i="22"/>
  <c r="C1614" i="22"/>
  <c r="D1614" i="22"/>
  <c r="E1614" i="22"/>
  <c r="F1614" i="22"/>
  <c r="G1614" i="22"/>
  <c r="H1614" i="22"/>
  <c r="I1614" i="22"/>
  <c r="J1614" i="22"/>
  <c r="K1614" i="22"/>
  <c r="L1614" i="22"/>
  <c r="M1614" i="22"/>
  <c r="N1614" i="22"/>
  <c r="O1614" i="22"/>
  <c r="P1614" i="22"/>
  <c r="A1615" i="22"/>
  <c r="B1615" i="22"/>
  <c r="C1615" i="22"/>
  <c r="D1615" i="22"/>
  <c r="E1615" i="22"/>
  <c r="F1615" i="22"/>
  <c r="G1615" i="22"/>
  <c r="H1615" i="22"/>
  <c r="I1615" i="22"/>
  <c r="J1615" i="22"/>
  <c r="K1615" i="22"/>
  <c r="L1615" i="22"/>
  <c r="M1615" i="22"/>
  <c r="N1615" i="22"/>
  <c r="O1615" i="22"/>
  <c r="P1615" i="22"/>
  <c r="A1616" i="22"/>
  <c r="B1616" i="22"/>
  <c r="C1616" i="22"/>
  <c r="D1616" i="22"/>
  <c r="E1616" i="22"/>
  <c r="F1616" i="22"/>
  <c r="G1616" i="22"/>
  <c r="H1616" i="22"/>
  <c r="I1616" i="22"/>
  <c r="J1616" i="22"/>
  <c r="K1616" i="22"/>
  <c r="L1616" i="22"/>
  <c r="M1616" i="22"/>
  <c r="N1616" i="22"/>
  <c r="O1616" i="22"/>
  <c r="P1616" i="22"/>
  <c r="A1617" i="22"/>
  <c r="B1617" i="22"/>
  <c r="C1617" i="22"/>
  <c r="D1617" i="22"/>
  <c r="E1617" i="22"/>
  <c r="F1617" i="22"/>
  <c r="G1617" i="22"/>
  <c r="H1617" i="22"/>
  <c r="I1617" i="22"/>
  <c r="J1617" i="22"/>
  <c r="K1617" i="22"/>
  <c r="L1617" i="22"/>
  <c r="M1617" i="22"/>
  <c r="N1617" i="22"/>
  <c r="O1617" i="22"/>
  <c r="P1617" i="22"/>
  <c r="A1618" i="22"/>
  <c r="B1618" i="22"/>
  <c r="C1618" i="22"/>
  <c r="D1618" i="22"/>
  <c r="E1618" i="22"/>
  <c r="F1618" i="22"/>
  <c r="G1618" i="22"/>
  <c r="H1618" i="22"/>
  <c r="I1618" i="22"/>
  <c r="J1618" i="22"/>
  <c r="K1618" i="22"/>
  <c r="L1618" i="22"/>
  <c r="M1618" i="22"/>
  <c r="N1618" i="22"/>
  <c r="O1618" i="22"/>
  <c r="P1618" i="22"/>
  <c r="A1619" i="22"/>
  <c r="B1619" i="22"/>
  <c r="C1619" i="22"/>
  <c r="D1619" i="22"/>
  <c r="E1619" i="22"/>
  <c r="F1619" i="22"/>
  <c r="G1619" i="22"/>
  <c r="H1619" i="22"/>
  <c r="I1619" i="22"/>
  <c r="J1619" i="22"/>
  <c r="K1619" i="22"/>
  <c r="L1619" i="22"/>
  <c r="M1619" i="22"/>
  <c r="N1619" i="22"/>
  <c r="O1619" i="22"/>
  <c r="P1619" i="22"/>
  <c r="A1620" i="22"/>
  <c r="B1620" i="22"/>
  <c r="C1620" i="22"/>
  <c r="D1620" i="22"/>
  <c r="E1620" i="22"/>
  <c r="F1620" i="22"/>
  <c r="G1620" i="22"/>
  <c r="H1620" i="22"/>
  <c r="I1620" i="22"/>
  <c r="J1620" i="22"/>
  <c r="K1620" i="22"/>
  <c r="L1620" i="22"/>
  <c r="M1620" i="22"/>
  <c r="N1620" i="22"/>
  <c r="O1620" i="22"/>
  <c r="P1620" i="22"/>
  <c r="A1621" i="22"/>
  <c r="B1621" i="22"/>
  <c r="C1621" i="22"/>
  <c r="D1621" i="22"/>
  <c r="E1621" i="22"/>
  <c r="F1621" i="22"/>
  <c r="G1621" i="22"/>
  <c r="H1621" i="22"/>
  <c r="I1621" i="22"/>
  <c r="J1621" i="22"/>
  <c r="K1621" i="22"/>
  <c r="L1621" i="22"/>
  <c r="M1621" i="22"/>
  <c r="N1621" i="22"/>
  <c r="O1621" i="22"/>
  <c r="P1621" i="22"/>
  <c r="A1622" i="22"/>
  <c r="B1622" i="22"/>
  <c r="C1622" i="22"/>
  <c r="D1622" i="22"/>
  <c r="E1622" i="22"/>
  <c r="F1622" i="22"/>
  <c r="G1622" i="22"/>
  <c r="H1622" i="22"/>
  <c r="I1622" i="22"/>
  <c r="J1622" i="22"/>
  <c r="K1622" i="22"/>
  <c r="L1622" i="22"/>
  <c r="M1622" i="22"/>
  <c r="N1622" i="22"/>
  <c r="O1622" i="22"/>
  <c r="P1622" i="22"/>
  <c r="A1623" i="22"/>
  <c r="B1623" i="22"/>
  <c r="C1623" i="22"/>
  <c r="D1623" i="22"/>
  <c r="E1623" i="22"/>
  <c r="F1623" i="22"/>
  <c r="G1623" i="22"/>
  <c r="H1623" i="22"/>
  <c r="I1623" i="22"/>
  <c r="J1623" i="22"/>
  <c r="K1623" i="22"/>
  <c r="L1623" i="22"/>
  <c r="M1623" i="22"/>
  <c r="N1623" i="22"/>
  <c r="O1623" i="22"/>
  <c r="P1623" i="22"/>
  <c r="A1624" i="22"/>
  <c r="B1624" i="22"/>
  <c r="C1624" i="22"/>
  <c r="D1624" i="22"/>
  <c r="E1624" i="22"/>
  <c r="F1624" i="22"/>
  <c r="G1624" i="22"/>
  <c r="H1624" i="22"/>
  <c r="I1624" i="22"/>
  <c r="J1624" i="22"/>
  <c r="K1624" i="22"/>
  <c r="L1624" i="22"/>
  <c r="M1624" i="22"/>
  <c r="N1624" i="22"/>
  <c r="O1624" i="22"/>
  <c r="P1624" i="22"/>
  <c r="A1625" i="22"/>
  <c r="B1625" i="22"/>
  <c r="C1625" i="22"/>
  <c r="D1625" i="22"/>
  <c r="E1625" i="22"/>
  <c r="F1625" i="22"/>
  <c r="G1625" i="22"/>
  <c r="H1625" i="22"/>
  <c r="I1625" i="22"/>
  <c r="J1625" i="22"/>
  <c r="K1625" i="22"/>
  <c r="L1625" i="22"/>
  <c r="M1625" i="22"/>
  <c r="N1625" i="22"/>
  <c r="O1625" i="22"/>
  <c r="P1625" i="22"/>
  <c r="A1626" i="22"/>
  <c r="B1626" i="22"/>
  <c r="C1626" i="22"/>
  <c r="D1626" i="22"/>
  <c r="E1626" i="22"/>
  <c r="F1626" i="22"/>
  <c r="G1626" i="22"/>
  <c r="H1626" i="22"/>
  <c r="I1626" i="22"/>
  <c r="J1626" i="22"/>
  <c r="K1626" i="22"/>
  <c r="L1626" i="22"/>
  <c r="M1626" i="22"/>
  <c r="N1626" i="22"/>
  <c r="O1626" i="22"/>
  <c r="P1626" i="22"/>
  <c r="A1627" i="22"/>
  <c r="B1627" i="22"/>
  <c r="C1627" i="22"/>
  <c r="D1627" i="22"/>
  <c r="E1627" i="22"/>
  <c r="F1627" i="22"/>
  <c r="G1627" i="22"/>
  <c r="H1627" i="22"/>
  <c r="I1627" i="22"/>
  <c r="J1627" i="22"/>
  <c r="K1627" i="22"/>
  <c r="L1627" i="22"/>
  <c r="M1627" i="22"/>
  <c r="N1627" i="22"/>
  <c r="O1627" i="22"/>
  <c r="P1627" i="22"/>
  <c r="A1628" i="22"/>
  <c r="B1628" i="22"/>
  <c r="C1628" i="22"/>
  <c r="D1628" i="22"/>
  <c r="E1628" i="22"/>
  <c r="F1628" i="22"/>
  <c r="G1628" i="22"/>
  <c r="H1628" i="22"/>
  <c r="I1628" i="22"/>
  <c r="J1628" i="22"/>
  <c r="K1628" i="22"/>
  <c r="L1628" i="22"/>
  <c r="M1628" i="22"/>
  <c r="N1628" i="22"/>
  <c r="O1628" i="22"/>
  <c r="P1628" i="22"/>
  <c r="A1629" i="22"/>
  <c r="B1629" i="22"/>
  <c r="C1629" i="22"/>
  <c r="D1629" i="22"/>
  <c r="E1629" i="22"/>
  <c r="F1629" i="22"/>
  <c r="G1629" i="22"/>
  <c r="H1629" i="22"/>
  <c r="I1629" i="22"/>
  <c r="J1629" i="22"/>
  <c r="K1629" i="22"/>
  <c r="L1629" i="22"/>
  <c r="M1629" i="22"/>
  <c r="N1629" i="22"/>
  <c r="O1629" i="22"/>
  <c r="P1629" i="22"/>
  <c r="A1630" i="22"/>
  <c r="B1630" i="22"/>
  <c r="C1630" i="22"/>
  <c r="D1630" i="22"/>
  <c r="E1630" i="22"/>
  <c r="F1630" i="22"/>
  <c r="G1630" i="22"/>
  <c r="H1630" i="22"/>
  <c r="I1630" i="22"/>
  <c r="J1630" i="22"/>
  <c r="K1630" i="22"/>
  <c r="L1630" i="22"/>
  <c r="M1630" i="22"/>
  <c r="N1630" i="22"/>
  <c r="O1630" i="22"/>
  <c r="P1630" i="22"/>
  <c r="A1631" i="22"/>
  <c r="B1631" i="22"/>
  <c r="C1631" i="22"/>
  <c r="D1631" i="22"/>
  <c r="E1631" i="22"/>
  <c r="F1631" i="22"/>
  <c r="G1631" i="22"/>
  <c r="H1631" i="22"/>
  <c r="I1631" i="22"/>
  <c r="J1631" i="22"/>
  <c r="K1631" i="22"/>
  <c r="L1631" i="22"/>
  <c r="M1631" i="22"/>
  <c r="N1631" i="22"/>
  <c r="O1631" i="22"/>
  <c r="P1631" i="22"/>
  <c r="A1632" i="22"/>
  <c r="B1632" i="22"/>
  <c r="C1632" i="22"/>
  <c r="D1632" i="22"/>
  <c r="E1632" i="22"/>
  <c r="F1632" i="22"/>
  <c r="G1632" i="22"/>
  <c r="H1632" i="22"/>
  <c r="I1632" i="22"/>
  <c r="J1632" i="22"/>
  <c r="K1632" i="22"/>
  <c r="L1632" i="22"/>
  <c r="M1632" i="22"/>
  <c r="N1632" i="22"/>
  <c r="O1632" i="22"/>
  <c r="P1632" i="22"/>
  <c r="A1633" i="22"/>
  <c r="B1633" i="22"/>
  <c r="C1633" i="22"/>
  <c r="D1633" i="22"/>
  <c r="E1633" i="22"/>
  <c r="F1633" i="22"/>
  <c r="G1633" i="22"/>
  <c r="H1633" i="22"/>
  <c r="I1633" i="22"/>
  <c r="J1633" i="22"/>
  <c r="K1633" i="22"/>
  <c r="L1633" i="22"/>
  <c r="M1633" i="22"/>
  <c r="N1633" i="22"/>
  <c r="O1633" i="22"/>
  <c r="P1633" i="22"/>
  <c r="A1634" i="22"/>
  <c r="B1634" i="22"/>
  <c r="C1634" i="22"/>
  <c r="D1634" i="22"/>
  <c r="E1634" i="22"/>
  <c r="F1634" i="22"/>
  <c r="G1634" i="22"/>
  <c r="H1634" i="22"/>
  <c r="I1634" i="22"/>
  <c r="J1634" i="22"/>
  <c r="K1634" i="22"/>
  <c r="L1634" i="22"/>
  <c r="M1634" i="22"/>
  <c r="N1634" i="22"/>
  <c r="O1634" i="22"/>
  <c r="P1634" i="22"/>
  <c r="A1635" i="22"/>
  <c r="B1635" i="22"/>
  <c r="C1635" i="22"/>
  <c r="D1635" i="22"/>
  <c r="E1635" i="22"/>
  <c r="F1635" i="22"/>
  <c r="G1635" i="22"/>
  <c r="H1635" i="22"/>
  <c r="I1635" i="22"/>
  <c r="J1635" i="22"/>
  <c r="K1635" i="22"/>
  <c r="L1635" i="22"/>
  <c r="M1635" i="22"/>
  <c r="N1635" i="22"/>
  <c r="O1635" i="22"/>
  <c r="P1635" i="22"/>
  <c r="A1636" i="22"/>
  <c r="B1636" i="22"/>
  <c r="C1636" i="22"/>
  <c r="D1636" i="22"/>
  <c r="E1636" i="22"/>
  <c r="F1636" i="22"/>
  <c r="G1636" i="22"/>
  <c r="H1636" i="22"/>
  <c r="I1636" i="22"/>
  <c r="J1636" i="22"/>
  <c r="K1636" i="22"/>
  <c r="L1636" i="22"/>
  <c r="M1636" i="22"/>
  <c r="N1636" i="22"/>
  <c r="O1636" i="22"/>
  <c r="P1636" i="22"/>
  <c r="A1637" i="22"/>
  <c r="B1637" i="22"/>
  <c r="C1637" i="22"/>
  <c r="D1637" i="22"/>
  <c r="E1637" i="22"/>
  <c r="F1637" i="22"/>
  <c r="G1637" i="22"/>
  <c r="H1637" i="22"/>
  <c r="I1637" i="22"/>
  <c r="J1637" i="22"/>
  <c r="K1637" i="22"/>
  <c r="L1637" i="22"/>
  <c r="M1637" i="22"/>
  <c r="N1637" i="22"/>
  <c r="O1637" i="22"/>
  <c r="P1637" i="22"/>
  <c r="A1638" i="22"/>
  <c r="B1638" i="22"/>
  <c r="C1638" i="22"/>
  <c r="D1638" i="22"/>
  <c r="E1638" i="22"/>
  <c r="F1638" i="22"/>
  <c r="G1638" i="22"/>
  <c r="H1638" i="22"/>
  <c r="I1638" i="22"/>
  <c r="J1638" i="22"/>
  <c r="K1638" i="22"/>
  <c r="L1638" i="22"/>
  <c r="M1638" i="22"/>
  <c r="N1638" i="22"/>
  <c r="O1638" i="22"/>
  <c r="P1638" i="22"/>
  <c r="A1639" i="22"/>
  <c r="B1639" i="22"/>
  <c r="C1639" i="22"/>
  <c r="D1639" i="22"/>
  <c r="E1639" i="22"/>
  <c r="F1639" i="22"/>
  <c r="G1639" i="22"/>
  <c r="H1639" i="22"/>
  <c r="I1639" i="22"/>
  <c r="J1639" i="22"/>
  <c r="K1639" i="22"/>
  <c r="L1639" i="22"/>
  <c r="M1639" i="22"/>
  <c r="N1639" i="22"/>
  <c r="O1639" i="22"/>
  <c r="P1639" i="22"/>
  <c r="A1640" i="22"/>
  <c r="B1640" i="22"/>
  <c r="C1640" i="22"/>
  <c r="D1640" i="22"/>
  <c r="E1640" i="22"/>
  <c r="F1640" i="22"/>
  <c r="G1640" i="22"/>
  <c r="H1640" i="22"/>
  <c r="I1640" i="22"/>
  <c r="J1640" i="22"/>
  <c r="K1640" i="22"/>
  <c r="L1640" i="22"/>
  <c r="M1640" i="22"/>
  <c r="N1640" i="22"/>
  <c r="O1640" i="22"/>
  <c r="P1640" i="22"/>
  <c r="A1641" i="22"/>
  <c r="B1641" i="22"/>
  <c r="C1641" i="22"/>
  <c r="D1641" i="22"/>
  <c r="E1641" i="22"/>
  <c r="F1641" i="22"/>
  <c r="G1641" i="22"/>
  <c r="H1641" i="22"/>
  <c r="I1641" i="22"/>
  <c r="J1641" i="22"/>
  <c r="K1641" i="22"/>
  <c r="L1641" i="22"/>
  <c r="M1641" i="22"/>
  <c r="N1641" i="22"/>
  <c r="O1641" i="22"/>
  <c r="P1641" i="22"/>
  <c r="A1642" i="22"/>
  <c r="B1642" i="22"/>
  <c r="C1642" i="22"/>
  <c r="D1642" i="22"/>
  <c r="E1642" i="22"/>
  <c r="F1642" i="22"/>
  <c r="G1642" i="22"/>
  <c r="H1642" i="22"/>
  <c r="I1642" i="22"/>
  <c r="J1642" i="22"/>
  <c r="K1642" i="22"/>
  <c r="L1642" i="22"/>
  <c r="M1642" i="22"/>
  <c r="N1642" i="22"/>
  <c r="O1642" i="22"/>
  <c r="P1642" i="22"/>
  <c r="A1643" i="22"/>
  <c r="B1643" i="22"/>
  <c r="C1643" i="22"/>
  <c r="D1643" i="22"/>
  <c r="E1643" i="22"/>
  <c r="F1643" i="22"/>
  <c r="G1643" i="22"/>
  <c r="H1643" i="22"/>
  <c r="I1643" i="22"/>
  <c r="J1643" i="22"/>
  <c r="K1643" i="22"/>
  <c r="L1643" i="22"/>
  <c r="M1643" i="22"/>
  <c r="N1643" i="22"/>
  <c r="O1643" i="22"/>
  <c r="P1643" i="22"/>
  <c r="A1644" i="22"/>
  <c r="B1644" i="22"/>
  <c r="C1644" i="22"/>
  <c r="D1644" i="22"/>
  <c r="E1644" i="22"/>
  <c r="F1644" i="22"/>
  <c r="G1644" i="22"/>
  <c r="H1644" i="22"/>
  <c r="I1644" i="22"/>
  <c r="J1644" i="22"/>
  <c r="K1644" i="22"/>
  <c r="L1644" i="22"/>
  <c r="M1644" i="22"/>
  <c r="N1644" i="22"/>
  <c r="O1644" i="22"/>
  <c r="P1644" i="22"/>
  <c r="A1645" i="22"/>
  <c r="B1645" i="22"/>
  <c r="C1645" i="22"/>
  <c r="D1645" i="22"/>
  <c r="E1645" i="22"/>
  <c r="F1645" i="22"/>
  <c r="G1645" i="22"/>
  <c r="H1645" i="22"/>
  <c r="I1645" i="22"/>
  <c r="J1645" i="22"/>
  <c r="K1645" i="22"/>
  <c r="L1645" i="22"/>
  <c r="M1645" i="22"/>
  <c r="N1645" i="22"/>
  <c r="O1645" i="22"/>
  <c r="P1645" i="22"/>
  <c r="A1646" i="22"/>
  <c r="B1646" i="22"/>
  <c r="C1646" i="22"/>
  <c r="D1646" i="22"/>
  <c r="E1646" i="22"/>
  <c r="F1646" i="22"/>
  <c r="G1646" i="22"/>
  <c r="H1646" i="22"/>
  <c r="I1646" i="22"/>
  <c r="J1646" i="22"/>
  <c r="K1646" i="22"/>
  <c r="L1646" i="22"/>
  <c r="M1646" i="22"/>
  <c r="N1646" i="22"/>
  <c r="O1646" i="22"/>
  <c r="P1646" i="22"/>
  <c r="A1647" i="22"/>
  <c r="B1647" i="22"/>
  <c r="C1647" i="22"/>
  <c r="D1647" i="22"/>
  <c r="E1647" i="22"/>
  <c r="F1647" i="22"/>
  <c r="G1647" i="22"/>
  <c r="H1647" i="22"/>
  <c r="I1647" i="22"/>
  <c r="J1647" i="22"/>
  <c r="K1647" i="22"/>
  <c r="L1647" i="22"/>
  <c r="M1647" i="22"/>
  <c r="N1647" i="22"/>
  <c r="O1647" i="22"/>
  <c r="P1647" i="22"/>
  <c r="A1648" i="22"/>
  <c r="B1648" i="22"/>
  <c r="C1648" i="22"/>
  <c r="D1648" i="22"/>
  <c r="E1648" i="22"/>
  <c r="F1648" i="22"/>
  <c r="G1648" i="22"/>
  <c r="H1648" i="22"/>
  <c r="I1648" i="22"/>
  <c r="J1648" i="22"/>
  <c r="K1648" i="22"/>
  <c r="L1648" i="22"/>
  <c r="M1648" i="22"/>
  <c r="N1648" i="22"/>
  <c r="O1648" i="22"/>
  <c r="P1648" i="22"/>
  <c r="A1649" i="22"/>
  <c r="B1649" i="22"/>
  <c r="C1649" i="22"/>
  <c r="D1649" i="22"/>
  <c r="E1649" i="22"/>
  <c r="F1649" i="22"/>
  <c r="G1649" i="22"/>
  <c r="H1649" i="22"/>
  <c r="I1649" i="22"/>
  <c r="J1649" i="22"/>
  <c r="K1649" i="22"/>
  <c r="L1649" i="22"/>
  <c r="M1649" i="22"/>
  <c r="N1649" i="22"/>
  <c r="O1649" i="22"/>
  <c r="P1649" i="22"/>
  <c r="A1650" i="22"/>
  <c r="B1650" i="22"/>
  <c r="C1650" i="22"/>
  <c r="D1650" i="22"/>
  <c r="E1650" i="22"/>
  <c r="F1650" i="22"/>
  <c r="G1650" i="22"/>
  <c r="H1650" i="22"/>
  <c r="I1650" i="22"/>
  <c r="J1650" i="22"/>
  <c r="K1650" i="22"/>
  <c r="L1650" i="22"/>
  <c r="M1650" i="22"/>
  <c r="N1650" i="22"/>
  <c r="O1650" i="22"/>
  <c r="P1650" i="22"/>
  <c r="A1651" i="22"/>
  <c r="B1651" i="22"/>
  <c r="C1651" i="22"/>
  <c r="D1651" i="22"/>
  <c r="E1651" i="22"/>
  <c r="F1651" i="22"/>
  <c r="G1651" i="22"/>
  <c r="H1651" i="22"/>
  <c r="I1651" i="22"/>
  <c r="J1651" i="22"/>
  <c r="K1651" i="22"/>
  <c r="L1651" i="22"/>
  <c r="M1651" i="22"/>
  <c r="N1651" i="22"/>
  <c r="O1651" i="22"/>
  <c r="P1651" i="22"/>
  <c r="A1652" i="22"/>
  <c r="B1652" i="22"/>
  <c r="C1652" i="22"/>
  <c r="D1652" i="22"/>
  <c r="E1652" i="22"/>
  <c r="F1652" i="22"/>
  <c r="G1652" i="22"/>
  <c r="H1652" i="22"/>
  <c r="I1652" i="22"/>
  <c r="J1652" i="22"/>
  <c r="K1652" i="22"/>
  <c r="L1652" i="22"/>
  <c r="M1652" i="22"/>
  <c r="N1652" i="22"/>
  <c r="O1652" i="22"/>
  <c r="P1652" i="22"/>
  <c r="A1653" i="22"/>
  <c r="B1653" i="22"/>
  <c r="C1653" i="22"/>
  <c r="D1653" i="22"/>
  <c r="E1653" i="22"/>
  <c r="F1653" i="22"/>
  <c r="G1653" i="22"/>
  <c r="H1653" i="22"/>
  <c r="I1653" i="22"/>
  <c r="J1653" i="22"/>
  <c r="K1653" i="22"/>
  <c r="L1653" i="22"/>
  <c r="M1653" i="22"/>
  <c r="N1653" i="22"/>
  <c r="O1653" i="22"/>
  <c r="P1653" i="22"/>
  <c r="A1654" i="22"/>
  <c r="B1654" i="22"/>
  <c r="C1654" i="22"/>
  <c r="D1654" i="22"/>
  <c r="E1654" i="22"/>
  <c r="F1654" i="22"/>
  <c r="G1654" i="22"/>
  <c r="H1654" i="22"/>
  <c r="I1654" i="22"/>
  <c r="J1654" i="22"/>
  <c r="K1654" i="22"/>
  <c r="L1654" i="22"/>
  <c r="M1654" i="22"/>
  <c r="N1654" i="22"/>
  <c r="O1654" i="22"/>
  <c r="P1654" i="22"/>
  <c r="A1655" i="22"/>
  <c r="B1655" i="22"/>
  <c r="C1655" i="22"/>
  <c r="D1655" i="22"/>
  <c r="E1655" i="22"/>
  <c r="F1655" i="22"/>
  <c r="G1655" i="22"/>
  <c r="H1655" i="22"/>
  <c r="I1655" i="22"/>
  <c r="J1655" i="22"/>
  <c r="K1655" i="22"/>
  <c r="L1655" i="22"/>
  <c r="M1655" i="22"/>
  <c r="N1655" i="22"/>
  <c r="O1655" i="22"/>
  <c r="P1655" i="22"/>
  <c r="A1656" i="22"/>
  <c r="B1656" i="22"/>
  <c r="C1656" i="22"/>
  <c r="D1656" i="22"/>
  <c r="E1656" i="22"/>
  <c r="F1656" i="22"/>
  <c r="G1656" i="22"/>
  <c r="H1656" i="22"/>
  <c r="I1656" i="22"/>
  <c r="J1656" i="22"/>
  <c r="K1656" i="22"/>
  <c r="L1656" i="22"/>
  <c r="M1656" i="22"/>
  <c r="N1656" i="22"/>
  <c r="O1656" i="22"/>
  <c r="P1656" i="22"/>
  <c r="A1657" i="22"/>
  <c r="B1657" i="22"/>
  <c r="C1657" i="22"/>
  <c r="D1657" i="22"/>
  <c r="E1657" i="22"/>
  <c r="F1657" i="22"/>
  <c r="G1657" i="22"/>
  <c r="H1657" i="22"/>
  <c r="I1657" i="22"/>
  <c r="J1657" i="22"/>
  <c r="K1657" i="22"/>
  <c r="L1657" i="22"/>
  <c r="M1657" i="22"/>
  <c r="N1657" i="22"/>
  <c r="O1657" i="22"/>
  <c r="P1657" i="22"/>
  <c r="A1658" i="22"/>
  <c r="B1658" i="22"/>
  <c r="C1658" i="22"/>
  <c r="D1658" i="22"/>
  <c r="E1658" i="22"/>
  <c r="F1658" i="22"/>
  <c r="G1658" i="22"/>
  <c r="H1658" i="22"/>
  <c r="I1658" i="22"/>
  <c r="J1658" i="22"/>
  <c r="K1658" i="22"/>
  <c r="L1658" i="22"/>
  <c r="M1658" i="22"/>
  <c r="N1658" i="22"/>
  <c r="O1658" i="22"/>
  <c r="P1658" i="22"/>
  <c r="A1659" i="22"/>
  <c r="B1659" i="22"/>
  <c r="C1659" i="22"/>
  <c r="D1659" i="22"/>
  <c r="E1659" i="22"/>
  <c r="F1659" i="22"/>
  <c r="G1659" i="22"/>
  <c r="H1659" i="22"/>
  <c r="I1659" i="22"/>
  <c r="J1659" i="22"/>
  <c r="K1659" i="22"/>
  <c r="L1659" i="22"/>
  <c r="M1659" i="22"/>
  <c r="N1659" i="22"/>
  <c r="O1659" i="22"/>
  <c r="P1659" i="22"/>
  <c r="A1660" i="22"/>
  <c r="B1660" i="22"/>
  <c r="C1660" i="22"/>
  <c r="D1660" i="22"/>
  <c r="E1660" i="22"/>
  <c r="F1660" i="22"/>
  <c r="G1660" i="22"/>
  <c r="H1660" i="22"/>
  <c r="I1660" i="22"/>
  <c r="J1660" i="22"/>
  <c r="K1660" i="22"/>
  <c r="L1660" i="22"/>
  <c r="M1660" i="22"/>
  <c r="N1660" i="22"/>
  <c r="O1660" i="22"/>
  <c r="P1660" i="22"/>
  <c r="A1661" i="22"/>
  <c r="B1661" i="22"/>
  <c r="C1661" i="22"/>
  <c r="D1661" i="22"/>
  <c r="E1661" i="22"/>
  <c r="F1661" i="22"/>
  <c r="G1661" i="22"/>
  <c r="H1661" i="22"/>
  <c r="I1661" i="22"/>
  <c r="J1661" i="22"/>
  <c r="K1661" i="22"/>
  <c r="L1661" i="22"/>
  <c r="M1661" i="22"/>
  <c r="N1661" i="22"/>
  <c r="O1661" i="22"/>
  <c r="P1661" i="22"/>
  <c r="A1662" i="22"/>
  <c r="B1662" i="22"/>
  <c r="C1662" i="22"/>
  <c r="D1662" i="22"/>
  <c r="E1662" i="22"/>
  <c r="F1662" i="22"/>
  <c r="G1662" i="22"/>
  <c r="H1662" i="22"/>
  <c r="I1662" i="22"/>
  <c r="J1662" i="22"/>
  <c r="K1662" i="22"/>
  <c r="L1662" i="22"/>
  <c r="M1662" i="22"/>
  <c r="N1662" i="22"/>
  <c r="O1662" i="22"/>
  <c r="P1662" i="22"/>
  <c r="A1663" i="22"/>
  <c r="B1663" i="22"/>
  <c r="C1663" i="22"/>
  <c r="D1663" i="22"/>
  <c r="E1663" i="22"/>
  <c r="F1663" i="22"/>
  <c r="G1663" i="22"/>
  <c r="H1663" i="22"/>
  <c r="I1663" i="22"/>
  <c r="J1663" i="22"/>
  <c r="K1663" i="22"/>
  <c r="L1663" i="22"/>
  <c r="M1663" i="22"/>
  <c r="N1663" i="22"/>
  <c r="O1663" i="22"/>
  <c r="P1663" i="22"/>
  <c r="A1664" i="22"/>
  <c r="B1664" i="22"/>
  <c r="C1664" i="22"/>
  <c r="D1664" i="22"/>
  <c r="E1664" i="22"/>
  <c r="F1664" i="22"/>
  <c r="G1664" i="22"/>
  <c r="H1664" i="22"/>
  <c r="I1664" i="22"/>
  <c r="J1664" i="22"/>
  <c r="K1664" i="22"/>
  <c r="L1664" i="22"/>
  <c r="M1664" i="22"/>
  <c r="N1664" i="22"/>
  <c r="O1664" i="22"/>
  <c r="P1664" i="22"/>
  <c r="A1665" i="22"/>
  <c r="B1665" i="22"/>
  <c r="C1665" i="22"/>
  <c r="D1665" i="22"/>
  <c r="E1665" i="22"/>
  <c r="F1665" i="22"/>
  <c r="G1665" i="22"/>
  <c r="H1665" i="22"/>
  <c r="I1665" i="22"/>
  <c r="J1665" i="22"/>
  <c r="K1665" i="22"/>
  <c r="L1665" i="22"/>
  <c r="M1665" i="22"/>
  <c r="N1665" i="22"/>
  <c r="O1665" i="22"/>
  <c r="P1665" i="22"/>
  <c r="A1666" i="22"/>
  <c r="B1666" i="22"/>
  <c r="C1666" i="22"/>
  <c r="D1666" i="22"/>
  <c r="E1666" i="22"/>
  <c r="F1666" i="22"/>
  <c r="G1666" i="22"/>
  <c r="H1666" i="22"/>
  <c r="I1666" i="22"/>
  <c r="J1666" i="22"/>
  <c r="K1666" i="22"/>
  <c r="L1666" i="22"/>
  <c r="M1666" i="22"/>
  <c r="N1666" i="22"/>
  <c r="O1666" i="22"/>
  <c r="P1666" i="22"/>
  <c r="A1667" i="22"/>
  <c r="B1667" i="22"/>
  <c r="C1667" i="22"/>
  <c r="D1667" i="22"/>
  <c r="E1667" i="22"/>
  <c r="F1667" i="22"/>
  <c r="G1667" i="22"/>
  <c r="H1667" i="22"/>
  <c r="I1667" i="22"/>
  <c r="J1667" i="22"/>
  <c r="K1667" i="22"/>
  <c r="L1667" i="22"/>
  <c r="M1667" i="22"/>
  <c r="N1667" i="22"/>
  <c r="O1667" i="22"/>
  <c r="P1667" i="22"/>
  <c r="A1668" i="22"/>
  <c r="B1668" i="22"/>
  <c r="C1668" i="22"/>
  <c r="D1668" i="22"/>
  <c r="E1668" i="22"/>
  <c r="F1668" i="22"/>
  <c r="G1668" i="22"/>
  <c r="H1668" i="22"/>
  <c r="I1668" i="22"/>
  <c r="J1668" i="22"/>
  <c r="K1668" i="22"/>
  <c r="L1668" i="22"/>
  <c r="M1668" i="22"/>
  <c r="N1668" i="22"/>
  <c r="O1668" i="22"/>
  <c r="P1668" i="22"/>
  <c r="A1669" i="22"/>
  <c r="B1669" i="22"/>
  <c r="C1669" i="22"/>
  <c r="D1669" i="22"/>
  <c r="E1669" i="22"/>
  <c r="F1669" i="22"/>
  <c r="G1669" i="22"/>
  <c r="H1669" i="22"/>
  <c r="I1669" i="22"/>
  <c r="J1669" i="22"/>
  <c r="K1669" i="22"/>
  <c r="L1669" i="22"/>
  <c r="M1669" i="22"/>
  <c r="N1669" i="22"/>
  <c r="O1669" i="22"/>
  <c r="P1669" i="22"/>
  <c r="A1670" i="22"/>
  <c r="B1670" i="22"/>
  <c r="C1670" i="22"/>
  <c r="D1670" i="22"/>
  <c r="E1670" i="22"/>
  <c r="F1670" i="22"/>
  <c r="G1670" i="22"/>
  <c r="H1670" i="22"/>
  <c r="I1670" i="22"/>
  <c r="J1670" i="22"/>
  <c r="K1670" i="22"/>
  <c r="L1670" i="22"/>
  <c r="M1670" i="22"/>
  <c r="N1670" i="22"/>
  <c r="O1670" i="22"/>
  <c r="P1670" i="22"/>
  <c r="A1671" i="22"/>
  <c r="B1671" i="22"/>
  <c r="C1671" i="22"/>
  <c r="D1671" i="22"/>
  <c r="E1671" i="22"/>
  <c r="F1671" i="22"/>
  <c r="G1671" i="22"/>
  <c r="H1671" i="22"/>
  <c r="I1671" i="22"/>
  <c r="J1671" i="22"/>
  <c r="K1671" i="22"/>
  <c r="L1671" i="22"/>
  <c r="M1671" i="22"/>
  <c r="N1671" i="22"/>
  <c r="O1671" i="22"/>
  <c r="P1671" i="22"/>
  <c r="A1672" i="22"/>
  <c r="B1672" i="22"/>
  <c r="C1672" i="22"/>
  <c r="D1672" i="22"/>
  <c r="E1672" i="22"/>
  <c r="F1672" i="22"/>
  <c r="G1672" i="22"/>
  <c r="H1672" i="22"/>
  <c r="I1672" i="22"/>
  <c r="J1672" i="22"/>
  <c r="K1672" i="22"/>
  <c r="L1672" i="22"/>
  <c r="M1672" i="22"/>
  <c r="N1672" i="22"/>
  <c r="O1672" i="22"/>
  <c r="P1672" i="22"/>
  <c r="A1673" i="22"/>
  <c r="B1673" i="22"/>
  <c r="C1673" i="22"/>
  <c r="D1673" i="22"/>
  <c r="E1673" i="22"/>
  <c r="F1673" i="22"/>
  <c r="G1673" i="22"/>
  <c r="H1673" i="22"/>
  <c r="I1673" i="22"/>
  <c r="J1673" i="22"/>
  <c r="K1673" i="22"/>
  <c r="L1673" i="22"/>
  <c r="M1673" i="22"/>
  <c r="N1673" i="22"/>
  <c r="O1673" i="22"/>
  <c r="P1673" i="22"/>
  <c r="A1674" i="22"/>
  <c r="B1674" i="22"/>
  <c r="C1674" i="22"/>
  <c r="D1674" i="22"/>
  <c r="E1674" i="22"/>
  <c r="F1674" i="22"/>
  <c r="G1674" i="22"/>
  <c r="H1674" i="22"/>
  <c r="I1674" i="22"/>
  <c r="J1674" i="22"/>
  <c r="K1674" i="22"/>
  <c r="L1674" i="22"/>
  <c r="M1674" i="22"/>
  <c r="N1674" i="22"/>
  <c r="O1674" i="22"/>
  <c r="P1674" i="22"/>
  <c r="A1675" i="22"/>
  <c r="B1675" i="22"/>
  <c r="C1675" i="22"/>
  <c r="D1675" i="22"/>
  <c r="E1675" i="22"/>
  <c r="F1675" i="22"/>
  <c r="G1675" i="22"/>
  <c r="H1675" i="22"/>
  <c r="I1675" i="22"/>
  <c r="J1675" i="22"/>
  <c r="K1675" i="22"/>
  <c r="L1675" i="22"/>
  <c r="M1675" i="22"/>
  <c r="N1675" i="22"/>
  <c r="O1675" i="22"/>
  <c r="P1675" i="22"/>
  <c r="A1676" i="22"/>
  <c r="B1676" i="22"/>
  <c r="C1676" i="22"/>
  <c r="D1676" i="22"/>
  <c r="E1676" i="22"/>
  <c r="F1676" i="22"/>
  <c r="G1676" i="22"/>
  <c r="H1676" i="22"/>
  <c r="I1676" i="22"/>
  <c r="J1676" i="22"/>
  <c r="K1676" i="22"/>
  <c r="L1676" i="22"/>
  <c r="M1676" i="22"/>
  <c r="N1676" i="22"/>
  <c r="O1676" i="22"/>
  <c r="P1676" i="22"/>
  <c r="A1677" i="22"/>
  <c r="B1677" i="22"/>
  <c r="C1677" i="22"/>
  <c r="D1677" i="22"/>
  <c r="E1677" i="22"/>
  <c r="F1677" i="22"/>
  <c r="G1677" i="22"/>
  <c r="H1677" i="22"/>
  <c r="I1677" i="22"/>
  <c r="J1677" i="22"/>
  <c r="K1677" i="22"/>
  <c r="L1677" i="22"/>
  <c r="M1677" i="22"/>
  <c r="N1677" i="22"/>
  <c r="O1677" i="22"/>
  <c r="P1677" i="22"/>
  <c r="A1678" i="22"/>
  <c r="B1678" i="22"/>
  <c r="C1678" i="22"/>
  <c r="D1678" i="22"/>
  <c r="E1678" i="22"/>
  <c r="F1678" i="22"/>
  <c r="G1678" i="22"/>
  <c r="H1678" i="22"/>
  <c r="I1678" i="22"/>
  <c r="J1678" i="22"/>
  <c r="K1678" i="22"/>
  <c r="L1678" i="22"/>
  <c r="M1678" i="22"/>
  <c r="N1678" i="22"/>
  <c r="O1678" i="22"/>
  <c r="P1678" i="22"/>
  <c r="A1679" i="22"/>
  <c r="B1679" i="22"/>
  <c r="C1679" i="22"/>
  <c r="D1679" i="22"/>
  <c r="E1679" i="22"/>
  <c r="F1679" i="22"/>
  <c r="G1679" i="22"/>
  <c r="H1679" i="22"/>
  <c r="I1679" i="22"/>
  <c r="J1679" i="22"/>
  <c r="K1679" i="22"/>
  <c r="L1679" i="22"/>
  <c r="M1679" i="22"/>
  <c r="N1679" i="22"/>
  <c r="O1679" i="22"/>
  <c r="P1679" i="22"/>
  <c r="A1680" i="22"/>
  <c r="B1680" i="22"/>
  <c r="C1680" i="22"/>
  <c r="D1680" i="22"/>
  <c r="E1680" i="22"/>
  <c r="F1680" i="22"/>
  <c r="G1680" i="22"/>
  <c r="H1680" i="22"/>
  <c r="I1680" i="22"/>
  <c r="J1680" i="22"/>
  <c r="K1680" i="22"/>
  <c r="L1680" i="22"/>
  <c r="M1680" i="22"/>
  <c r="N1680" i="22"/>
  <c r="O1680" i="22"/>
  <c r="P1680" i="22"/>
  <c r="A1681" i="22"/>
  <c r="B1681" i="22"/>
  <c r="C1681" i="22"/>
  <c r="D1681" i="22"/>
  <c r="E1681" i="22"/>
  <c r="F1681" i="22"/>
  <c r="G1681" i="22"/>
  <c r="H1681" i="22"/>
  <c r="I1681" i="22"/>
  <c r="J1681" i="22"/>
  <c r="K1681" i="22"/>
  <c r="L1681" i="22"/>
  <c r="M1681" i="22"/>
  <c r="N1681" i="22"/>
  <c r="O1681" i="22"/>
  <c r="P1681" i="22"/>
  <c r="A1682" i="22"/>
  <c r="B1682" i="22"/>
  <c r="C1682" i="22"/>
  <c r="D1682" i="22"/>
  <c r="E1682" i="22"/>
  <c r="F1682" i="22"/>
  <c r="G1682" i="22"/>
  <c r="H1682" i="22"/>
  <c r="I1682" i="22"/>
  <c r="J1682" i="22"/>
  <c r="K1682" i="22"/>
  <c r="L1682" i="22"/>
  <c r="M1682" i="22"/>
  <c r="N1682" i="22"/>
  <c r="O1682" i="22"/>
  <c r="P1682" i="22"/>
  <c r="A1683" i="22"/>
  <c r="B1683" i="22"/>
  <c r="C1683" i="22"/>
  <c r="D1683" i="22"/>
  <c r="E1683" i="22"/>
  <c r="F1683" i="22"/>
  <c r="G1683" i="22"/>
  <c r="H1683" i="22"/>
  <c r="I1683" i="22"/>
  <c r="J1683" i="22"/>
  <c r="K1683" i="22"/>
  <c r="L1683" i="22"/>
  <c r="M1683" i="22"/>
  <c r="N1683" i="22"/>
  <c r="O1683" i="22"/>
  <c r="P1683" i="22"/>
  <c r="A1684" i="22"/>
  <c r="B1684" i="22"/>
  <c r="C1684" i="22"/>
  <c r="D1684" i="22"/>
  <c r="E1684" i="22"/>
  <c r="F1684" i="22"/>
  <c r="G1684" i="22"/>
  <c r="H1684" i="22"/>
  <c r="I1684" i="22"/>
  <c r="J1684" i="22"/>
  <c r="K1684" i="22"/>
  <c r="L1684" i="22"/>
  <c r="M1684" i="22"/>
  <c r="N1684" i="22"/>
  <c r="O1684" i="22"/>
  <c r="P1684" i="22"/>
  <c r="A1685" i="22"/>
  <c r="B1685" i="22"/>
  <c r="C1685" i="22"/>
  <c r="D1685" i="22"/>
  <c r="E1685" i="22"/>
  <c r="F1685" i="22"/>
  <c r="G1685" i="22"/>
  <c r="H1685" i="22"/>
  <c r="I1685" i="22"/>
  <c r="J1685" i="22"/>
  <c r="K1685" i="22"/>
  <c r="L1685" i="22"/>
  <c r="M1685" i="22"/>
  <c r="N1685" i="22"/>
  <c r="O1685" i="22"/>
  <c r="P1685" i="22"/>
  <c r="A1686" i="22"/>
  <c r="B1686" i="22"/>
  <c r="C1686" i="22"/>
  <c r="D1686" i="22"/>
  <c r="E1686" i="22"/>
  <c r="F1686" i="22"/>
  <c r="G1686" i="22"/>
  <c r="H1686" i="22"/>
  <c r="I1686" i="22"/>
  <c r="J1686" i="22"/>
  <c r="K1686" i="22"/>
  <c r="L1686" i="22"/>
  <c r="M1686" i="22"/>
  <c r="N1686" i="22"/>
  <c r="O1686" i="22"/>
  <c r="P1686" i="22"/>
  <c r="A1687" i="22"/>
  <c r="B1687" i="22"/>
  <c r="C1687" i="22"/>
  <c r="D1687" i="22"/>
  <c r="E1687" i="22"/>
  <c r="F1687" i="22"/>
  <c r="G1687" i="22"/>
  <c r="H1687" i="22"/>
  <c r="I1687" i="22"/>
  <c r="J1687" i="22"/>
  <c r="K1687" i="22"/>
  <c r="L1687" i="22"/>
  <c r="M1687" i="22"/>
  <c r="N1687" i="22"/>
  <c r="O1687" i="22"/>
  <c r="P1687" i="22"/>
  <c r="A1688" i="22"/>
  <c r="B1688" i="22"/>
  <c r="C1688" i="22"/>
  <c r="D1688" i="22"/>
  <c r="E1688" i="22"/>
  <c r="F1688" i="22"/>
  <c r="G1688" i="22"/>
  <c r="H1688" i="22"/>
  <c r="I1688" i="22"/>
  <c r="J1688" i="22"/>
  <c r="K1688" i="22"/>
  <c r="L1688" i="22"/>
  <c r="M1688" i="22"/>
  <c r="N1688" i="22"/>
  <c r="O1688" i="22"/>
  <c r="P1688" i="22"/>
  <c r="A1689" i="22"/>
  <c r="B1689" i="22"/>
  <c r="C1689" i="22"/>
  <c r="D1689" i="22"/>
  <c r="E1689" i="22"/>
  <c r="F1689" i="22"/>
  <c r="G1689" i="22"/>
  <c r="H1689" i="22"/>
  <c r="I1689" i="22"/>
  <c r="J1689" i="22"/>
  <c r="K1689" i="22"/>
  <c r="L1689" i="22"/>
  <c r="M1689" i="22"/>
  <c r="N1689" i="22"/>
  <c r="O1689" i="22"/>
  <c r="P1689" i="22"/>
  <c r="A1690" i="22"/>
  <c r="B1690" i="22"/>
  <c r="C1690" i="22"/>
  <c r="D1690" i="22"/>
  <c r="E1690" i="22"/>
  <c r="F1690" i="22"/>
  <c r="G1690" i="22"/>
  <c r="H1690" i="22"/>
  <c r="I1690" i="22"/>
  <c r="J1690" i="22"/>
  <c r="K1690" i="22"/>
  <c r="L1690" i="22"/>
  <c r="M1690" i="22"/>
  <c r="N1690" i="22"/>
  <c r="O1690" i="22"/>
  <c r="P1690" i="22"/>
  <c r="A1691" i="22"/>
  <c r="B1691" i="22"/>
  <c r="C1691" i="22"/>
  <c r="D1691" i="22"/>
  <c r="E1691" i="22"/>
  <c r="F1691" i="22"/>
  <c r="G1691" i="22"/>
  <c r="H1691" i="22"/>
  <c r="I1691" i="22"/>
  <c r="J1691" i="22"/>
  <c r="K1691" i="22"/>
  <c r="L1691" i="22"/>
  <c r="M1691" i="22"/>
  <c r="N1691" i="22"/>
  <c r="O1691" i="22"/>
  <c r="P1691" i="22"/>
  <c r="A1692" i="22"/>
  <c r="B1692" i="22"/>
  <c r="C1692" i="22"/>
  <c r="D1692" i="22"/>
  <c r="E1692" i="22"/>
  <c r="F1692" i="22"/>
  <c r="G1692" i="22"/>
  <c r="H1692" i="22"/>
  <c r="I1692" i="22"/>
  <c r="J1692" i="22"/>
  <c r="K1692" i="22"/>
  <c r="L1692" i="22"/>
  <c r="M1692" i="22"/>
  <c r="N1692" i="22"/>
  <c r="O1692" i="22"/>
  <c r="P1692" i="22"/>
  <c r="A1693" i="22"/>
  <c r="B1693" i="22"/>
  <c r="C1693" i="22"/>
  <c r="D1693" i="22"/>
  <c r="E1693" i="22"/>
  <c r="F1693" i="22"/>
  <c r="G1693" i="22"/>
  <c r="H1693" i="22"/>
  <c r="I1693" i="22"/>
  <c r="J1693" i="22"/>
  <c r="K1693" i="22"/>
  <c r="L1693" i="22"/>
  <c r="M1693" i="22"/>
  <c r="N1693" i="22"/>
  <c r="O1693" i="22"/>
  <c r="P1693" i="22"/>
  <c r="A1694" i="22"/>
  <c r="B1694" i="22"/>
  <c r="C1694" i="22"/>
  <c r="D1694" i="22"/>
  <c r="E1694" i="22"/>
  <c r="F1694" i="22"/>
  <c r="G1694" i="22"/>
  <c r="H1694" i="22"/>
  <c r="I1694" i="22"/>
  <c r="J1694" i="22"/>
  <c r="K1694" i="22"/>
  <c r="L1694" i="22"/>
  <c r="M1694" i="22"/>
  <c r="N1694" i="22"/>
  <c r="O1694" i="22"/>
  <c r="P1694" i="22"/>
  <c r="A1695" i="22"/>
  <c r="B1695" i="22"/>
  <c r="C1695" i="22"/>
  <c r="D1695" i="22"/>
  <c r="E1695" i="22"/>
  <c r="F1695" i="22"/>
  <c r="G1695" i="22"/>
  <c r="H1695" i="22"/>
  <c r="I1695" i="22"/>
  <c r="J1695" i="22"/>
  <c r="K1695" i="22"/>
  <c r="L1695" i="22"/>
  <c r="M1695" i="22"/>
  <c r="N1695" i="22"/>
  <c r="O1695" i="22"/>
  <c r="P1695" i="22"/>
  <c r="A1696" i="22"/>
  <c r="B1696" i="22"/>
  <c r="C1696" i="22"/>
  <c r="D1696" i="22"/>
  <c r="E1696" i="22"/>
  <c r="F1696" i="22"/>
  <c r="G1696" i="22"/>
  <c r="H1696" i="22"/>
  <c r="I1696" i="22"/>
  <c r="J1696" i="22"/>
  <c r="K1696" i="22"/>
  <c r="L1696" i="22"/>
  <c r="M1696" i="22"/>
  <c r="N1696" i="22"/>
  <c r="O1696" i="22"/>
  <c r="P1696" i="22"/>
  <c r="A1697" i="22"/>
  <c r="B1697" i="22"/>
  <c r="C1697" i="22"/>
  <c r="D1697" i="22"/>
  <c r="E1697" i="22"/>
  <c r="F1697" i="22"/>
  <c r="G1697" i="22"/>
  <c r="H1697" i="22"/>
  <c r="I1697" i="22"/>
  <c r="J1697" i="22"/>
  <c r="K1697" i="22"/>
  <c r="L1697" i="22"/>
  <c r="M1697" i="22"/>
  <c r="N1697" i="22"/>
  <c r="O1697" i="22"/>
  <c r="P1697" i="22"/>
  <c r="A1698" i="22"/>
  <c r="B1698" i="22"/>
  <c r="C1698" i="22"/>
  <c r="D1698" i="22"/>
  <c r="E1698" i="22"/>
  <c r="F1698" i="22"/>
  <c r="G1698" i="22"/>
  <c r="H1698" i="22"/>
  <c r="I1698" i="22"/>
  <c r="J1698" i="22"/>
  <c r="K1698" i="22"/>
  <c r="L1698" i="22"/>
  <c r="M1698" i="22"/>
  <c r="N1698" i="22"/>
  <c r="O1698" i="22"/>
  <c r="P1698" i="22"/>
  <c r="A1699" i="22"/>
  <c r="B1699" i="22"/>
  <c r="C1699" i="22"/>
  <c r="D1699" i="22"/>
  <c r="E1699" i="22"/>
  <c r="F1699" i="22"/>
  <c r="G1699" i="22"/>
  <c r="H1699" i="22"/>
  <c r="I1699" i="22"/>
  <c r="J1699" i="22"/>
  <c r="K1699" i="22"/>
  <c r="L1699" i="22"/>
  <c r="M1699" i="22"/>
  <c r="N1699" i="22"/>
  <c r="O1699" i="22"/>
  <c r="P1699" i="22"/>
  <c r="A1700" i="22"/>
  <c r="B1700" i="22"/>
  <c r="C1700" i="22"/>
  <c r="D1700" i="22"/>
  <c r="E1700" i="22"/>
  <c r="F1700" i="22"/>
  <c r="G1700" i="22"/>
  <c r="H1700" i="22"/>
  <c r="I1700" i="22"/>
  <c r="J1700" i="22"/>
  <c r="K1700" i="22"/>
  <c r="L1700" i="22"/>
  <c r="M1700" i="22"/>
  <c r="N1700" i="22"/>
  <c r="O1700" i="22"/>
  <c r="P1700" i="22"/>
  <c r="A1701" i="22"/>
  <c r="B1701" i="22"/>
  <c r="C1701" i="22"/>
  <c r="D1701" i="22"/>
  <c r="E1701" i="22"/>
  <c r="F1701" i="22"/>
  <c r="G1701" i="22"/>
  <c r="H1701" i="22"/>
  <c r="I1701" i="22"/>
  <c r="J1701" i="22"/>
  <c r="K1701" i="22"/>
  <c r="L1701" i="22"/>
  <c r="M1701" i="22"/>
  <c r="N1701" i="22"/>
  <c r="O1701" i="22"/>
  <c r="P1701" i="22"/>
  <c r="A1702" i="22"/>
  <c r="B1702" i="22"/>
  <c r="C1702" i="22"/>
  <c r="D1702" i="22"/>
  <c r="E1702" i="22"/>
  <c r="F1702" i="22"/>
  <c r="G1702" i="22"/>
  <c r="H1702" i="22"/>
  <c r="I1702" i="22"/>
  <c r="J1702" i="22"/>
  <c r="K1702" i="22"/>
  <c r="L1702" i="22"/>
  <c r="M1702" i="22"/>
  <c r="N1702" i="22"/>
  <c r="O1702" i="22"/>
  <c r="P1702" i="22"/>
  <c r="A1703" i="22"/>
  <c r="B1703" i="22"/>
  <c r="C1703" i="22"/>
  <c r="D1703" i="22"/>
  <c r="E1703" i="22"/>
  <c r="F1703" i="22"/>
  <c r="G1703" i="22"/>
  <c r="H1703" i="22"/>
  <c r="I1703" i="22"/>
  <c r="J1703" i="22"/>
  <c r="K1703" i="22"/>
  <c r="L1703" i="22"/>
  <c r="M1703" i="22"/>
  <c r="N1703" i="22"/>
  <c r="O1703" i="22"/>
  <c r="P1703" i="22"/>
  <c r="A1704" i="22"/>
  <c r="B1704" i="22"/>
  <c r="C1704" i="22"/>
  <c r="D1704" i="22"/>
  <c r="E1704" i="22"/>
  <c r="F1704" i="22"/>
  <c r="G1704" i="22"/>
  <c r="H1704" i="22"/>
  <c r="I1704" i="22"/>
  <c r="J1704" i="22"/>
  <c r="K1704" i="22"/>
  <c r="L1704" i="22"/>
  <c r="M1704" i="22"/>
  <c r="N1704" i="22"/>
  <c r="O1704" i="22"/>
  <c r="P1704" i="22"/>
  <c r="A1705" i="22"/>
  <c r="B1705" i="22"/>
  <c r="C1705" i="22"/>
  <c r="D1705" i="22"/>
  <c r="E1705" i="22"/>
  <c r="F1705" i="22"/>
  <c r="G1705" i="22"/>
  <c r="H1705" i="22"/>
  <c r="I1705" i="22"/>
  <c r="J1705" i="22"/>
  <c r="K1705" i="22"/>
  <c r="L1705" i="22"/>
  <c r="M1705" i="22"/>
  <c r="N1705" i="22"/>
  <c r="O1705" i="22"/>
  <c r="P1705" i="22"/>
  <c r="A1706" i="22"/>
  <c r="B1706" i="22"/>
  <c r="C1706" i="22"/>
  <c r="D1706" i="22"/>
  <c r="E1706" i="22"/>
  <c r="F1706" i="22"/>
  <c r="G1706" i="22"/>
  <c r="H1706" i="22"/>
  <c r="I1706" i="22"/>
  <c r="J1706" i="22"/>
  <c r="K1706" i="22"/>
  <c r="L1706" i="22"/>
  <c r="M1706" i="22"/>
  <c r="N1706" i="22"/>
  <c r="O1706" i="22"/>
  <c r="P1706" i="22"/>
  <c r="A1707" i="22"/>
  <c r="B1707" i="22"/>
  <c r="C1707" i="22"/>
  <c r="D1707" i="22"/>
  <c r="E1707" i="22"/>
  <c r="F1707" i="22"/>
  <c r="G1707" i="22"/>
  <c r="H1707" i="22"/>
  <c r="I1707" i="22"/>
  <c r="J1707" i="22"/>
  <c r="K1707" i="22"/>
  <c r="L1707" i="22"/>
  <c r="M1707" i="22"/>
  <c r="N1707" i="22"/>
  <c r="O1707" i="22"/>
  <c r="P1707" i="22"/>
  <c r="A1708" i="22"/>
  <c r="B1708" i="22"/>
  <c r="C1708" i="22"/>
  <c r="D1708" i="22"/>
  <c r="E1708" i="22"/>
  <c r="F1708" i="22"/>
  <c r="G1708" i="22"/>
  <c r="H1708" i="22"/>
  <c r="I1708" i="22"/>
  <c r="J1708" i="22"/>
  <c r="K1708" i="22"/>
  <c r="L1708" i="22"/>
  <c r="M1708" i="22"/>
  <c r="N1708" i="22"/>
  <c r="O1708" i="22"/>
  <c r="P1708" i="22"/>
  <c r="A1709" i="22"/>
  <c r="B1709" i="22"/>
  <c r="C1709" i="22"/>
  <c r="D1709" i="22"/>
  <c r="E1709" i="22"/>
  <c r="F1709" i="22"/>
  <c r="G1709" i="22"/>
  <c r="H1709" i="22"/>
  <c r="I1709" i="22"/>
  <c r="J1709" i="22"/>
  <c r="K1709" i="22"/>
  <c r="L1709" i="22"/>
  <c r="M1709" i="22"/>
  <c r="N1709" i="22"/>
  <c r="O1709" i="22"/>
  <c r="P1709" i="22"/>
  <c r="A1710" i="22"/>
  <c r="B1710" i="22"/>
  <c r="C1710" i="22"/>
  <c r="D1710" i="22"/>
  <c r="E1710" i="22"/>
  <c r="F1710" i="22"/>
  <c r="G1710" i="22"/>
  <c r="H1710" i="22"/>
  <c r="I1710" i="22"/>
  <c r="J1710" i="22"/>
  <c r="K1710" i="22"/>
  <c r="L1710" i="22"/>
  <c r="M1710" i="22"/>
  <c r="N1710" i="22"/>
  <c r="O1710" i="22"/>
  <c r="P1710" i="22"/>
  <c r="A1711" i="22"/>
  <c r="B1711" i="22"/>
  <c r="C1711" i="22"/>
  <c r="D1711" i="22"/>
  <c r="E1711" i="22"/>
  <c r="F1711" i="22"/>
  <c r="G1711" i="22"/>
  <c r="H1711" i="22"/>
  <c r="I1711" i="22"/>
  <c r="J1711" i="22"/>
  <c r="K1711" i="22"/>
  <c r="L1711" i="22"/>
  <c r="M1711" i="22"/>
  <c r="N1711" i="22"/>
  <c r="O1711" i="22"/>
  <c r="P1711" i="22"/>
  <c r="A1712" i="22"/>
  <c r="B1712" i="22"/>
  <c r="C1712" i="22"/>
  <c r="D1712" i="22"/>
  <c r="E1712" i="22"/>
  <c r="F1712" i="22"/>
  <c r="G1712" i="22"/>
  <c r="H1712" i="22"/>
  <c r="I1712" i="22"/>
  <c r="J1712" i="22"/>
  <c r="K1712" i="22"/>
  <c r="L1712" i="22"/>
  <c r="M1712" i="22"/>
  <c r="N1712" i="22"/>
  <c r="O1712" i="22"/>
  <c r="P1712" i="22"/>
  <c r="A1713" i="22"/>
  <c r="B1713" i="22"/>
  <c r="C1713" i="22"/>
  <c r="D1713" i="22"/>
  <c r="E1713" i="22"/>
  <c r="F1713" i="22"/>
  <c r="G1713" i="22"/>
  <c r="H1713" i="22"/>
  <c r="I1713" i="22"/>
  <c r="J1713" i="22"/>
  <c r="K1713" i="22"/>
  <c r="L1713" i="22"/>
  <c r="M1713" i="22"/>
  <c r="N1713" i="22"/>
  <c r="O1713" i="22"/>
  <c r="P1713" i="22"/>
  <c r="A1714" i="22"/>
  <c r="B1714" i="22"/>
  <c r="C1714" i="22"/>
  <c r="D1714" i="22"/>
  <c r="E1714" i="22"/>
  <c r="F1714" i="22"/>
  <c r="G1714" i="22"/>
  <c r="H1714" i="22"/>
  <c r="I1714" i="22"/>
  <c r="J1714" i="22"/>
  <c r="K1714" i="22"/>
  <c r="L1714" i="22"/>
  <c r="M1714" i="22"/>
  <c r="N1714" i="22"/>
  <c r="O1714" i="22"/>
  <c r="P1714" i="22"/>
  <c r="A1715" i="22"/>
  <c r="B1715" i="22"/>
  <c r="C1715" i="22"/>
  <c r="D1715" i="22"/>
  <c r="E1715" i="22"/>
  <c r="F1715" i="22"/>
  <c r="G1715" i="22"/>
  <c r="H1715" i="22"/>
  <c r="I1715" i="22"/>
  <c r="J1715" i="22"/>
  <c r="K1715" i="22"/>
  <c r="L1715" i="22"/>
  <c r="M1715" i="22"/>
  <c r="N1715" i="22"/>
  <c r="O1715" i="22"/>
  <c r="P1715" i="22"/>
  <c r="A1716" i="22"/>
  <c r="B1716" i="22"/>
  <c r="C1716" i="22"/>
  <c r="D1716" i="22"/>
  <c r="E1716" i="22"/>
  <c r="F1716" i="22"/>
  <c r="G1716" i="22"/>
  <c r="H1716" i="22"/>
  <c r="I1716" i="22"/>
  <c r="J1716" i="22"/>
  <c r="K1716" i="22"/>
  <c r="L1716" i="22"/>
  <c r="M1716" i="22"/>
  <c r="N1716" i="22"/>
  <c r="O1716" i="22"/>
  <c r="P1716" i="22"/>
  <c r="A1717" i="22"/>
  <c r="B1717" i="22"/>
  <c r="C1717" i="22"/>
  <c r="D1717" i="22"/>
  <c r="E1717" i="22"/>
  <c r="F1717" i="22"/>
  <c r="G1717" i="22"/>
  <c r="H1717" i="22"/>
  <c r="I1717" i="22"/>
  <c r="J1717" i="22"/>
  <c r="K1717" i="22"/>
  <c r="L1717" i="22"/>
  <c r="M1717" i="22"/>
  <c r="N1717" i="22"/>
  <c r="O1717" i="22"/>
  <c r="P1717" i="22"/>
  <c r="A1718" i="22"/>
  <c r="B1718" i="22"/>
  <c r="C1718" i="22"/>
  <c r="D1718" i="22"/>
  <c r="E1718" i="22"/>
  <c r="F1718" i="22"/>
  <c r="G1718" i="22"/>
  <c r="H1718" i="22"/>
  <c r="I1718" i="22"/>
  <c r="J1718" i="22"/>
  <c r="K1718" i="22"/>
  <c r="L1718" i="22"/>
  <c r="M1718" i="22"/>
  <c r="N1718" i="22"/>
  <c r="O1718" i="22"/>
  <c r="P1718" i="22"/>
  <c r="A1719" i="22"/>
  <c r="B1719" i="22"/>
  <c r="C1719" i="22"/>
  <c r="D1719" i="22"/>
  <c r="E1719" i="22"/>
  <c r="F1719" i="22"/>
  <c r="G1719" i="22"/>
  <c r="H1719" i="22"/>
  <c r="I1719" i="22"/>
  <c r="J1719" i="22"/>
  <c r="K1719" i="22"/>
  <c r="L1719" i="22"/>
  <c r="M1719" i="22"/>
  <c r="N1719" i="22"/>
  <c r="O1719" i="22"/>
  <c r="P1719" i="22"/>
  <c r="A1720" i="22"/>
  <c r="B1720" i="22"/>
  <c r="C1720" i="22"/>
  <c r="D1720" i="22"/>
  <c r="E1720" i="22"/>
  <c r="F1720" i="22"/>
  <c r="G1720" i="22"/>
  <c r="H1720" i="22"/>
  <c r="I1720" i="22"/>
  <c r="J1720" i="22"/>
  <c r="K1720" i="22"/>
  <c r="L1720" i="22"/>
  <c r="M1720" i="22"/>
  <c r="N1720" i="22"/>
  <c r="O1720" i="22"/>
  <c r="P1720" i="22"/>
  <c r="A1721" i="22"/>
  <c r="B1721" i="22"/>
  <c r="C1721" i="22"/>
  <c r="D1721" i="22"/>
  <c r="E1721" i="22"/>
  <c r="F1721" i="22"/>
  <c r="G1721" i="22"/>
  <c r="H1721" i="22"/>
  <c r="I1721" i="22"/>
  <c r="J1721" i="22"/>
  <c r="K1721" i="22"/>
  <c r="L1721" i="22"/>
  <c r="M1721" i="22"/>
  <c r="N1721" i="22"/>
  <c r="O1721" i="22"/>
  <c r="P1721" i="22"/>
  <c r="A1722" i="22"/>
  <c r="B1722" i="22"/>
  <c r="C1722" i="22"/>
  <c r="D1722" i="22"/>
  <c r="E1722" i="22"/>
  <c r="F1722" i="22"/>
  <c r="G1722" i="22"/>
  <c r="H1722" i="22"/>
  <c r="I1722" i="22"/>
  <c r="J1722" i="22"/>
  <c r="K1722" i="22"/>
  <c r="L1722" i="22"/>
  <c r="M1722" i="22"/>
  <c r="N1722" i="22"/>
  <c r="O1722" i="22"/>
  <c r="P1722" i="22"/>
  <c r="A1723" i="22"/>
  <c r="B1723" i="22"/>
  <c r="C1723" i="22"/>
  <c r="D1723" i="22"/>
  <c r="E1723" i="22"/>
  <c r="F1723" i="22"/>
  <c r="G1723" i="22"/>
  <c r="H1723" i="22"/>
  <c r="I1723" i="22"/>
  <c r="J1723" i="22"/>
  <c r="K1723" i="22"/>
  <c r="L1723" i="22"/>
  <c r="M1723" i="22"/>
  <c r="N1723" i="22"/>
  <c r="O1723" i="22"/>
  <c r="P1723" i="22"/>
  <c r="A1724" i="22"/>
  <c r="B1724" i="22"/>
  <c r="C1724" i="22"/>
  <c r="D1724" i="22"/>
  <c r="E1724" i="22"/>
  <c r="F1724" i="22"/>
  <c r="G1724" i="22"/>
  <c r="H1724" i="22"/>
  <c r="I1724" i="22"/>
  <c r="J1724" i="22"/>
  <c r="K1724" i="22"/>
  <c r="L1724" i="22"/>
  <c r="M1724" i="22"/>
  <c r="N1724" i="22"/>
  <c r="O1724" i="22"/>
  <c r="P1724" i="22"/>
  <c r="A1725" i="22"/>
  <c r="B1725" i="22"/>
  <c r="C1725" i="22"/>
  <c r="D1725" i="22"/>
  <c r="E1725" i="22"/>
  <c r="F1725" i="22"/>
  <c r="G1725" i="22"/>
  <c r="H1725" i="22"/>
  <c r="I1725" i="22"/>
  <c r="J1725" i="22"/>
  <c r="K1725" i="22"/>
  <c r="L1725" i="22"/>
  <c r="M1725" i="22"/>
  <c r="N1725" i="22"/>
  <c r="O1725" i="22"/>
  <c r="P1725" i="22"/>
  <c r="A1726" i="22"/>
  <c r="B1726" i="22"/>
  <c r="C1726" i="22"/>
  <c r="D1726" i="22"/>
  <c r="E1726" i="22"/>
  <c r="F1726" i="22"/>
  <c r="G1726" i="22"/>
  <c r="H1726" i="22"/>
  <c r="I1726" i="22"/>
  <c r="J1726" i="22"/>
  <c r="K1726" i="22"/>
  <c r="L1726" i="22"/>
  <c r="M1726" i="22"/>
  <c r="N1726" i="22"/>
  <c r="O1726" i="22"/>
  <c r="P1726" i="22"/>
  <c r="A1727" i="22"/>
  <c r="B1727" i="22"/>
  <c r="C1727" i="22"/>
  <c r="D1727" i="22"/>
  <c r="E1727" i="22"/>
  <c r="F1727" i="22"/>
  <c r="G1727" i="22"/>
  <c r="H1727" i="22"/>
  <c r="I1727" i="22"/>
  <c r="J1727" i="22"/>
  <c r="K1727" i="22"/>
  <c r="L1727" i="22"/>
  <c r="M1727" i="22"/>
  <c r="N1727" i="22"/>
  <c r="O1727" i="22"/>
  <c r="P1727" i="22"/>
  <c r="A1728" i="22"/>
  <c r="B1728" i="22"/>
  <c r="C1728" i="22"/>
  <c r="D1728" i="22"/>
  <c r="E1728" i="22"/>
  <c r="F1728" i="22"/>
  <c r="G1728" i="22"/>
  <c r="H1728" i="22"/>
  <c r="I1728" i="22"/>
  <c r="J1728" i="22"/>
  <c r="K1728" i="22"/>
  <c r="L1728" i="22"/>
  <c r="M1728" i="22"/>
  <c r="N1728" i="22"/>
  <c r="O1728" i="22"/>
  <c r="P1728" i="22"/>
  <c r="A1729" i="22"/>
  <c r="B1729" i="22"/>
  <c r="C1729" i="22"/>
  <c r="D1729" i="22"/>
  <c r="E1729" i="22"/>
  <c r="F1729" i="22"/>
  <c r="G1729" i="22"/>
  <c r="H1729" i="22"/>
  <c r="I1729" i="22"/>
  <c r="J1729" i="22"/>
  <c r="K1729" i="22"/>
  <c r="L1729" i="22"/>
  <c r="M1729" i="22"/>
  <c r="N1729" i="22"/>
  <c r="O1729" i="22"/>
  <c r="P1729" i="22"/>
  <c r="A1730" i="22"/>
  <c r="B1730" i="22"/>
  <c r="C1730" i="22"/>
  <c r="D1730" i="22"/>
  <c r="E1730" i="22"/>
  <c r="F1730" i="22"/>
  <c r="G1730" i="22"/>
  <c r="H1730" i="22"/>
  <c r="I1730" i="22"/>
  <c r="J1730" i="22"/>
  <c r="K1730" i="22"/>
  <c r="L1730" i="22"/>
  <c r="M1730" i="22"/>
  <c r="N1730" i="22"/>
  <c r="O1730" i="22"/>
  <c r="P1730" i="22"/>
  <c r="A1731" i="22"/>
  <c r="B1731" i="22"/>
  <c r="C1731" i="22"/>
  <c r="D1731" i="22"/>
  <c r="E1731" i="22"/>
  <c r="F1731" i="22"/>
  <c r="G1731" i="22"/>
  <c r="H1731" i="22"/>
  <c r="I1731" i="22"/>
  <c r="J1731" i="22"/>
  <c r="K1731" i="22"/>
  <c r="L1731" i="22"/>
  <c r="M1731" i="22"/>
  <c r="N1731" i="22"/>
  <c r="O1731" i="22"/>
  <c r="P1731" i="22"/>
  <c r="A1732" i="22"/>
  <c r="B1732" i="22"/>
  <c r="C1732" i="22"/>
  <c r="D1732" i="22"/>
  <c r="E1732" i="22"/>
  <c r="F1732" i="22"/>
  <c r="G1732" i="22"/>
  <c r="H1732" i="22"/>
  <c r="I1732" i="22"/>
  <c r="J1732" i="22"/>
  <c r="K1732" i="22"/>
  <c r="L1732" i="22"/>
  <c r="M1732" i="22"/>
  <c r="N1732" i="22"/>
  <c r="O1732" i="22"/>
  <c r="P1732" i="22"/>
  <c r="A1733" i="22"/>
  <c r="B1733" i="22"/>
  <c r="C1733" i="22"/>
  <c r="D1733" i="22"/>
  <c r="E1733" i="22"/>
  <c r="F1733" i="22"/>
  <c r="G1733" i="22"/>
  <c r="H1733" i="22"/>
  <c r="I1733" i="22"/>
  <c r="J1733" i="22"/>
  <c r="K1733" i="22"/>
  <c r="L1733" i="22"/>
  <c r="M1733" i="22"/>
  <c r="N1733" i="22"/>
  <c r="O1733" i="22"/>
  <c r="P1733" i="22"/>
  <c r="A1734" i="22"/>
  <c r="B1734" i="22"/>
  <c r="C1734" i="22"/>
  <c r="D1734" i="22"/>
  <c r="E1734" i="22"/>
  <c r="F1734" i="22"/>
  <c r="G1734" i="22"/>
  <c r="H1734" i="22"/>
  <c r="I1734" i="22"/>
  <c r="J1734" i="22"/>
  <c r="K1734" i="22"/>
  <c r="L1734" i="22"/>
  <c r="M1734" i="22"/>
  <c r="N1734" i="22"/>
  <c r="O1734" i="22"/>
  <c r="P1734" i="22"/>
  <c r="A1735" i="22"/>
  <c r="B1735" i="22"/>
  <c r="C1735" i="22"/>
  <c r="D1735" i="22"/>
  <c r="E1735" i="22"/>
  <c r="F1735" i="22"/>
  <c r="G1735" i="22"/>
  <c r="H1735" i="22"/>
  <c r="I1735" i="22"/>
  <c r="J1735" i="22"/>
  <c r="K1735" i="22"/>
  <c r="L1735" i="22"/>
  <c r="M1735" i="22"/>
  <c r="N1735" i="22"/>
  <c r="O1735" i="22"/>
  <c r="P1735" i="22"/>
  <c r="A1736" i="22"/>
  <c r="B1736" i="22"/>
  <c r="C1736" i="22"/>
  <c r="D1736" i="22"/>
  <c r="E1736" i="22"/>
  <c r="F1736" i="22"/>
  <c r="G1736" i="22"/>
  <c r="H1736" i="22"/>
  <c r="I1736" i="22"/>
  <c r="J1736" i="22"/>
  <c r="K1736" i="22"/>
  <c r="L1736" i="22"/>
  <c r="M1736" i="22"/>
  <c r="N1736" i="22"/>
  <c r="O1736" i="22"/>
  <c r="P1736" i="22"/>
  <c r="A1737" i="22"/>
  <c r="B1737" i="22"/>
  <c r="C1737" i="22"/>
  <c r="D1737" i="22"/>
  <c r="E1737" i="22"/>
  <c r="F1737" i="22"/>
  <c r="G1737" i="22"/>
  <c r="H1737" i="22"/>
  <c r="I1737" i="22"/>
  <c r="J1737" i="22"/>
  <c r="K1737" i="22"/>
  <c r="L1737" i="22"/>
  <c r="M1737" i="22"/>
  <c r="N1737" i="22"/>
  <c r="O1737" i="22"/>
  <c r="P1737" i="22"/>
  <c r="A1738" i="22"/>
  <c r="B1738" i="22"/>
  <c r="C1738" i="22"/>
  <c r="D1738" i="22"/>
  <c r="E1738" i="22"/>
  <c r="F1738" i="22"/>
  <c r="G1738" i="22"/>
  <c r="H1738" i="22"/>
  <c r="I1738" i="22"/>
  <c r="J1738" i="22"/>
  <c r="K1738" i="22"/>
  <c r="L1738" i="22"/>
  <c r="M1738" i="22"/>
  <c r="N1738" i="22"/>
  <c r="O1738" i="22"/>
  <c r="P1738" i="22"/>
  <c r="A1739" i="22"/>
  <c r="B1739" i="22"/>
  <c r="C1739" i="22"/>
  <c r="D1739" i="22"/>
  <c r="E1739" i="22"/>
  <c r="F1739" i="22"/>
  <c r="G1739" i="22"/>
  <c r="H1739" i="22"/>
  <c r="I1739" i="22"/>
  <c r="J1739" i="22"/>
  <c r="K1739" i="22"/>
  <c r="L1739" i="22"/>
  <c r="M1739" i="22"/>
  <c r="N1739" i="22"/>
  <c r="O1739" i="22"/>
  <c r="P1739" i="22"/>
  <c r="A1740" i="22"/>
  <c r="B1740" i="22"/>
  <c r="C1740" i="22"/>
  <c r="D1740" i="22"/>
  <c r="E1740" i="22"/>
  <c r="F1740" i="22"/>
  <c r="G1740" i="22"/>
  <c r="H1740" i="22"/>
  <c r="I1740" i="22"/>
  <c r="J1740" i="22"/>
  <c r="K1740" i="22"/>
  <c r="L1740" i="22"/>
  <c r="M1740" i="22"/>
  <c r="N1740" i="22"/>
  <c r="O1740" i="22"/>
  <c r="P1740" i="22"/>
  <c r="A1741" i="22"/>
  <c r="B1741" i="22"/>
  <c r="C1741" i="22"/>
  <c r="D1741" i="22"/>
  <c r="E1741" i="22"/>
  <c r="F1741" i="22"/>
  <c r="G1741" i="22"/>
  <c r="H1741" i="22"/>
  <c r="I1741" i="22"/>
  <c r="J1741" i="22"/>
  <c r="K1741" i="22"/>
  <c r="L1741" i="22"/>
  <c r="M1741" i="22"/>
  <c r="N1741" i="22"/>
  <c r="O1741" i="22"/>
  <c r="P1741" i="22"/>
  <c r="A1742" i="22"/>
  <c r="B1742" i="22"/>
  <c r="C1742" i="22"/>
  <c r="D1742" i="22"/>
  <c r="E1742" i="22"/>
  <c r="F1742" i="22"/>
  <c r="G1742" i="22"/>
  <c r="H1742" i="22"/>
  <c r="I1742" i="22"/>
  <c r="J1742" i="22"/>
  <c r="K1742" i="22"/>
  <c r="L1742" i="22"/>
  <c r="M1742" i="22"/>
  <c r="N1742" i="22"/>
  <c r="O1742" i="22"/>
  <c r="P1742" i="22"/>
  <c r="A1743" i="22"/>
  <c r="B1743" i="22"/>
  <c r="C1743" i="22"/>
  <c r="D1743" i="22"/>
  <c r="E1743" i="22"/>
  <c r="F1743" i="22"/>
  <c r="G1743" i="22"/>
  <c r="H1743" i="22"/>
  <c r="I1743" i="22"/>
  <c r="J1743" i="22"/>
  <c r="K1743" i="22"/>
  <c r="L1743" i="22"/>
  <c r="M1743" i="22"/>
  <c r="N1743" i="22"/>
  <c r="O1743" i="22"/>
  <c r="P1743" i="22"/>
  <c r="A1744" i="22"/>
  <c r="B1744" i="22"/>
  <c r="C1744" i="22"/>
  <c r="D1744" i="22"/>
  <c r="E1744" i="22"/>
  <c r="F1744" i="22"/>
  <c r="G1744" i="22"/>
  <c r="H1744" i="22"/>
  <c r="I1744" i="22"/>
  <c r="J1744" i="22"/>
  <c r="K1744" i="22"/>
  <c r="L1744" i="22"/>
  <c r="M1744" i="22"/>
  <c r="N1744" i="22"/>
  <c r="O1744" i="22"/>
  <c r="P1744" i="22"/>
  <c r="A1745" i="22"/>
  <c r="B1745" i="22"/>
  <c r="C1745" i="22"/>
  <c r="D1745" i="22"/>
  <c r="E1745" i="22"/>
  <c r="F1745" i="22"/>
  <c r="G1745" i="22"/>
  <c r="H1745" i="22"/>
  <c r="I1745" i="22"/>
  <c r="J1745" i="22"/>
  <c r="K1745" i="22"/>
  <c r="L1745" i="22"/>
  <c r="M1745" i="22"/>
  <c r="N1745" i="22"/>
  <c r="O1745" i="22"/>
  <c r="P1745" i="22"/>
  <c r="A1746" i="22"/>
  <c r="B1746" i="22"/>
  <c r="C1746" i="22"/>
  <c r="D1746" i="22"/>
  <c r="E1746" i="22"/>
  <c r="F1746" i="22"/>
  <c r="G1746" i="22"/>
  <c r="H1746" i="22"/>
  <c r="I1746" i="22"/>
  <c r="J1746" i="22"/>
  <c r="K1746" i="22"/>
  <c r="L1746" i="22"/>
  <c r="M1746" i="22"/>
  <c r="N1746" i="22"/>
  <c r="O1746" i="22"/>
  <c r="P1746" i="22"/>
  <c r="A1747" i="22"/>
  <c r="B1747" i="22"/>
  <c r="C1747" i="22"/>
  <c r="D1747" i="22"/>
  <c r="E1747" i="22"/>
  <c r="F1747" i="22"/>
  <c r="G1747" i="22"/>
  <c r="H1747" i="22"/>
  <c r="I1747" i="22"/>
  <c r="J1747" i="22"/>
  <c r="K1747" i="22"/>
  <c r="L1747" i="22"/>
  <c r="M1747" i="22"/>
  <c r="N1747" i="22"/>
  <c r="O1747" i="22"/>
  <c r="P1747" i="22"/>
  <c r="A1748" i="22"/>
  <c r="B1748" i="22"/>
  <c r="C1748" i="22"/>
  <c r="D1748" i="22"/>
  <c r="E1748" i="22"/>
  <c r="F1748" i="22"/>
  <c r="G1748" i="22"/>
  <c r="H1748" i="22"/>
  <c r="I1748" i="22"/>
  <c r="J1748" i="22"/>
  <c r="K1748" i="22"/>
  <c r="L1748" i="22"/>
  <c r="M1748" i="22"/>
  <c r="N1748" i="22"/>
  <c r="O1748" i="22"/>
  <c r="P1748" i="22"/>
  <c r="A1749" i="22"/>
  <c r="B1749" i="22"/>
  <c r="C1749" i="22"/>
  <c r="D1749" i="22"/>
  <c r="E1749" i="22"/>
  <c r="F1749" i="22"/>
  <c r="G1749" i="22"/>
  <c r="H1749" i="22"/>
  <c r="I1749" i="22"/>
  <c r="J1749" i="22"/>
  <c r="K1749" i="22"/>
  <c r="L1749" i="22"/>
  <c r="M1749" i="22"/>
  <c r="N1749" i="22"/>
  <c r="O1749" i="22"/>
  <c r="P1749" i="22"/>
  <c r="A1750" i="22"/>
  <c r="B1750" i="22"/>
  <c r="C1750" i="22"/>
  <c r="D1750" i="22"/>
  <c r="E1750" i="22"/>
  <c r="F1750" i="22"/>
  <c r="G1750" i="22"/>
  <c r="H1750" i="22"/>
  <c r="I1750" i="22"/>
  <c r="J1750" i="22"/>
  <c r="K1750" i="22"/>
  <c r="L1750" i="22"/>
  <c r="M1750" i="22"/>
  <c r="N1750" i="22"/>
  <c r="O1750" i="22"/>
  <c r="P1750" i="22"/>
  <c r="A1751" i="22"/>
  <c r="B1751" i="22"/>
  <c r="C1751" i="22"/>
  <c r="D1751" i="22"/>
  <c r="E1751" i="22"/>
  <c r="F1751" i="22"/>
  <c r="G1751" i="22"/>
  <c r="H1751" i="22"/>
  <c r="I1751" i="22"/>
  <c r="J1751" i="22"/>
  <c r="K1751" i="22"/>
  <c r="L1751" i="22"/>
  <c r="M1751" i="22"/>
  <c r="N1751" i="22"/>
  <c r="O1751" i="22"/>
  <c r="P1751" i="22"/>
  <c r="A1752" i="22"/>
  <c r="B1752" i="22"/>
  <c r="C1752" i="22"/>
  <c r="D1752" i="22"/>
  <c r="E1752" i="22"/>
  <c r="F1752" i="22"/>
  <c r="G1752" i="22"/>
  <c r="H1752" i="22"/>
  <c r="I1752" i="22"/>
  <c r="J1752" i="22"/>
  <c r="K1752" i="22"/>
  <c r="L1752" i="22"/>
  <c r="M1752" i="22"/>
  <c r="N1752" i="22"/>
  <c r="O1752" i="22"/>
  <c r="P1752" i="22"/>
  <c r="A1753" i="22"/>
  <c r="B1753" i="22"/>
  <c r="C1753" i="22"/>
  <c r="D1753" i="22"/>
  <c r="E1753" i="22"/>
  <c r="F1753" i="22"/>
  <c r="G1753" i="22"/>
  <c r="H1753" i="22"/>
  <c r="I1753" i="22"/>
  <c r="J1753" i="22"/>
  <c r="K1753" i="22"/>
  <c r="L1753" i="22"/>
  <c r="M1753" i="22"/>
  <c r="N1753" i="22"/>
  <c r="O1753" i="22"/>
  <c r="P1753" i="22"/>
  <c r="A1754" i="22"/>
  <c r="B1754" i="22"/>
  <c r="C1754" i="22"/>
  <c r="D1754" i="22"/>
  <c r="E1754" i="22"/>
  <c r="F1754" i="22"/>
  <c r="G1754" i="22"/>
  <c r="H1754" i="22"/>
  <c r="I1754" i="22"/>
  <c r="J1754" i="22"/>
  <c r="K1754" i="22"/>
  <c r="L1754" i="22"/>
  <c r="M1754" i="22"/>
  <c r="N1754" i="22"/>
  <c r="O1754" i="22"/>
  <c r="P1754" i="22"/>
  <c r="A1755" i="22"/>
  <c r="B1755" i="22"/>
  <c r="C1755" i="22"/>
  <c r="D1755" i="22"/>
  <c r="E1755" i="22"/>
  <c r="F1755" i="22"/>
  <c r="G1755" i="22"/>
  <c r="H1755" i="22"/>
  <c r="I1755" i="22"/>
  <c r="J1755" i="22"/>
  <c r="K1755" i="22"/>
  <c r="L1755" i="22"/>
  <c r="M1755" i="22"/>
  <c r="N1755" i="22"/>
  <c r="O1755" i="22"/>
  <c r="P1755" i="22"/>
  <c r="A1756" i="22"/>
  <c r="B1756" i="22"/>
  <c r="C1756" i="22"/>
  <c r="D1756" i="22"/>
  <c r="E1756" i="22"/>
  <c r="F1756" i="22"/>
  <c r="G1756" i="22"/>
  <c r="H1756" i="22"/>
  <c r="I1756" i="22"/>
  <c r="J1756" i="22"/>
  <c r="K1756" i="22"/>
  <c r="L1756" i="22"/>
  <c r="M1756" i="22"/>
  <c r="N1756" i="22"/>
  <c r="O1756" i="22"/>
  <c r="P1756" i="22"/>
  <c r="A1757" i="22"/>
  <c r="B1757" i="22"/>
  <c r="C1757" i="22"/>
  <c r="D1757" i="22"/>
  <c r="E1757" i="22"/>
  <c r="F1757" i="22"/>
  <c r="G1757" i="22"/>
  <c r="H1757" i="22"/>
  <c r="I1757" i="22"/>
  <c r="J1757" i="22"/>
  <c r="K1757" i="22"/>
  <c r="L1757" i="22"/>
  <c r="M1757" i="22"/>
  <c r="N1757" i="22"/>
  <c r="O1757" i="22"/>
  <c r="P1757" i="22"/>
  <c r="A1758" i="22"/>
  <c r="B1758" i="22"/>
  <c r="C1758" i="22"/>
  <c r="D1758" i="22"/>
  <c r="E1758" i="22"/>
  <c r="F1758" i="22"/>
  <c r="G1758" i="22"/>
  <c r="H1758" i="22"/>
  <c r="I1758" i="22"/>
  <c r="J1758" i="22"/>
  <c r="K1758" i="22"/>
  <c r="L1758" i="22"/>
  <c r="M1758" i="22"/>
  <c r="N1758" i="22"/>
  <c r="O1758" i="22"/>
  <c r="P1758" i="22"/>
  <c r="A1759" i="22"/>
  <c r="B1759" i="22"/>
  <c r="C1759" i="22"/>
  <c r="D1759" i="22"/>
  <c r="E1759" i="22"/>
  <c r="F1759" i="22"/>
  <c r="G1759" i="22"/>
  <c r="H1759" i="22"/>
  <c r="I1759" i="22"/>
  <c r="J1759" i="22"/>
  <c r="K1759" i="22"/>
  <c r="L1759" i="22"/>
  <c r="M1759" i="22"/>
  <c r="N1759" i="22"/>
  <c r="O1759" i="22"/>
  <c r="P1759" i="22"/>
  <c r="A1760" i="22"/>
  <c r="B1760" i="22"/>
  <c r="C1760" i="22"/>
  <c r="D1760" i="22"/>
  <c r="E1760" i="22"/>
  <c r="F1760" i="22"/>
  <c r="G1760" i="22"/>
  <c r="H1760" i="22"/>
  <c r="I1760" i="22"/>
  <c r="J1760" i="22"/>
  <c r="K1760" i="22"/>
  <c r="L1760" i="22"/>
  <c r="M1760" i="22"/>
  <c r="N1760" i="22"/>
  <c r="O1760" i="22"/>
  <c r="P1760" i="22"/>
  <c r="A1761" i="22"/>
  <c r="B1761" i="22"/>
  <c r="C1761" i="22"/>
  <c r="D1761" i="22"/>
  <c r="E1761" i="22"/>
  <c r="F1761" i="22"/>
  <c r="G1761" i="22"/>
  <c r="H1761" i="22"/>
  <c r="I1761" i="22"/>
  <c r="J1761" i="22"/>
  <c r="K1761" i="22"/>
  <c r="L1761" i="22"/>
  <c r="M1761" i="22"/>
  <c r="N1761" i="22"/>
  <c r="O1761" i="22"/>
  <c r="P1761" i="22"/>
  <c r="A1762" i="22"/>
  <c r="B1762" i="22"/>
  <c r="C1762" i="22"/>
  <c r="D1762" i="22"/>
  <c r="E1762" i="22"/>
  <c r="F1762" i="22"/>
  <c r="G1762" i="22"/>
  <c r="H1762" i="22"/>
  <c r="I1762" i="22"/>
  <c r="J1762" i="22"/>
  <c r="K1762" i="22"/>
  <c r="L1762" i="22"/>
  <c r="M1762" i="22"/>
  <c r="N1762" i="22"/>
  <c r="O1762" i="22"/>
  <c r="P1762" i="22"/>
  <c r="A1763" i="22"/>
  <c r="B1763" i="22"/>
  <c r="C1763" i="22"/>
  <c r="D1763" i="22"/>
  <c r="E1763" i="22"/>
  <c r="F1763" i="22"/>
  <c r="G1763" i="22"/>
  <c r="H1763" i="22"/>
  <c r="I1763" i="22"/>
  <c r="J1763" i="22"/>
  <c r="K1763" i="22"/>
  <c r="L1763" i="22"/>
  <c r="M1763" i="22"/>
  <c r="N1763" i="22"/>
  <c r="O1763" i="22"/>
  <c r="P1763" i="22"/>
  <c r="A1764" i="22"/>
  <c r="B1764" i="22"/>
  <c r="C1764" i="22"/>
  <c r="D1764" i="22"/>
  <c r="E1764" i="22"/>
  <c r="F1764" i="22"/>
  <c r="G1764" i="22"/>
  <c r="H1764" i="22"/>
  <c r="I1764" i="22"/>
  <c r="J1764" i="22"/>
  <c r="K1764" i="22"/>
  <c r="L1764" i="22"/>
  <c r="M1764" i="22"/>
  <c r="N1764" i="22"/>
  <c r="O1764" i="22"/>
  <c r="P1764" i="22"/>
  <c r="A1765" i="22"/>
  <c r="B1765" i="22"/>
  <c r="C1765" i="22"/>
  <c r="D1765" i="22"/>
  <c r="E1765" i="22"/>
  <c r="F1765" i="22"/>
  <c r="G1765" i="22"/>
  <c r="H1765" i="22"/>
  <c r="I1765" i="22"/>
  <c r="J1765" i="22"/>
  <c r="K1765" i="22"/>
  <c r="L1765" i="22"/>
  <c r="M1765" i="22"/>
  <c r="N1765" i="22"/>
  <c r="O1765" i="22"/>
  <c r="P1765" i="22"/>
  <c r="A1766" i="22"/>
  <c r="B1766" i="22"/>
  <c r="C1766" i="22"/>
  <c r="D1766" i="22"/>
  <c r="E1766" i="22"/>
  <c r="F1766" i="22"/>
  <c r="G1766" i="22"/>
  <c r="H1766" i="22"/>
  <c r="I1766" i="22"/>
  <c r="J1766" i="22"/>
  <c r="K1766" i="22"/>
  <c r="L1766" i="22"/>
  <c r="M1766" i="22"/>
  <c r="N1766" i="22"/>
  <c r="O1766" i="22"/>
  <c r="P1766" i="22"/>
  <c r="A1767" i="22"/>
  <c r="B1767" i="22"/>
  <c r="C1767" i="22"/>
  <c r="D1767" i="22"/>
  <c r="E1767" i="22"/>
  <c r="F1767" i="22"/>
  <c r="G1767" i="22"/>
  <c r="H1767" i="22"/>
  <c r="I1767" i="22"/>
  <c r="J1767" i="22"/>
  <c r="K1767" i="22"/>
  <c r="L1767" i="22"/>
  <c r="M1767" i="22"/>
  <c r="N1767" i="22"/>
  <c r="O1767" i="22"/>
  <c r="P1767" i="22"/>
  <c r="A1768" i="22"/>
  <c r="B1768" i="22"/>
  <c r="C1768" i="22"/>
  <c r="D1768" i="22"/>
  <c r="E1768" i="22"/>
  <c r="F1768" i="22"/>
  <c r="G1768" i="22"/>
  <c r="H1768" i="22"/>
  <c r="I1768" i="22"/>
  <c r="J1768" i="22"/>
  <c r="K1768" i="22"/>
  <c r="L1768" i="22"/>
  <c r="M1768" i="22"/>
  <c r="N1768" i="22"/>
  <c r="O1768" i="22"/>
  <c r="P1768" i="22"/>
  <c r="A1769" i="22"/>
  <c r="B1769" i="22"/>
  <c r="C1769" i="22"/>
  <c r="D1769" i="22"/>
  <c r="E1769" i="22"/>
  <c r="F1769" i="22"/>
  <c r="G1769" i="22"/>
  <c r="H1769" i="22"/>
  <c r="I1769" i="22"/>
  <c r="J1769" i="22"/>
  <c r="K1769" i="22"/>
  <c r="L1769" i="22"/>
  <c r="M1769" i="22"/>
  <c r="N1769" i="22"/>
  <c r="O1769" i="22"/>
  <c r="P1769" i="22"/>
  <c r="A1770" i="22"/>
  <c r="B1770" i="22"/>
  <c r="C1770" i="22"/>
  <c r="D1770" i="22"/>
  <c r="E1770" i="22"/>
  <c r="F1770" i="22"/>
  <c r="G1770" i="22"/>
  <c r="H1770" i="22"/>
  <c r="I1770" i="22"/>
  <c r="J1770" i="22"/>
  <c r="K1770" i="22"/>
  <c r="L1770" i="22"/>
  <c r="M1770" i="22"/>
  <c r="N1770" i="22"/>
  <c r="O1770" i="22"/>
  <c r="P1770" i="22"/>
  <c r="A1771" i="22"/>
  <c r="B1771" i="22"/>
  <c r="C1771" i="22"/>
  <c r="D1771" i="22"/>
  <c r="E1771" i="22"/>
  <c r="F1771" i="22"/>
  <c r="G1771" i="22"/>
  <c r="H1771" i="22"/>
  <c r="I1771" i="22"/>
  <c r="J1771" i="22"/>
  <c r="K1771" i="22"/>
  <c r="L1771" i="22"/>
  <c r="M1771" i="22"/>
  <c r="N1771" i="22"/>
  <c r="O1771" i="22"/>
  <c r="P1771" i="22"/>
  <c r="A1772" i="22"/>
  <c r="B1772" i="22"/>
  <c r="C1772" i="22"/>
  <c r="D1772" i="22"/>
  <c r="E1772" i="22"/>
  <c r="F1772" i="22"/>
  <c r="G1772" i="22"/>
  <c r="H1772" i="22"/>
  <c r="I1772" i="22"/>
  <c r="J1772" i="22"/>
  <c r="K1772" i="22"/>
  <c r="L1772" i="22"/>
  <c r="M1772" i="22"/>
  <c r="N1772" i="22"/>
  <c r="O1772" i="22"/>
  <c r="P1772" i="22"/>
  <c r="A1773" i="22"/>
  <c r="B1773" i="22"/>
  <c r="C1773" i="22"/>
  <c r="D1773" i="22"/>
  <c r="E1773" i="22"/>
  <c r="F1773" i="22"/>
  <c r="G1773" i="22"/>
  <c r="H1773" i="22"/>
  <c r="I1773" i="22"/>
  <c r="J1773" i="22"/>
  <c r="K1773" i="22"/>
  <c r="L1773" i="22"/>
  <c r="M1773" i="22"/>
  <c r="N1773" i="22"/>
  <c r="O1773" i="22"/>
  <c r="P1773" i="22"/>
  <c r="A1774" i="22"/>
  <c r="B1774" i="22"/>
  <c r="C1774" i="22"/>
  <c r="D1774" i="22"/>
  <c r="E1774" i="22"/>
  <c r="F1774" i="22"/>
  <c r="G1774" i="22"/>
  <c r="H1774" i="22"/>
  <c r="I1774" i="22"/>
  <c r="J1774" i="22"/>
  <c r="K1774" i="22"/>
  <c r="L1774" i="22"/>
  <c r="M1774" i="22"/>
  <c r="N1774" i="22"/>
  <c r="O1774" i="22"/>
  <c r="P1774" i="22"/>
  <c r="A1775" i="22"/>
  <c r="B1775" i="22"/>
  <c r="C1775" i="22"/>
  <c r="D1775" i="22"/>
  <c r="E1775" i="22"/>
  <c r="F1775" i="22"/>
  <c r="G1775" i="22"/>
  <c r="H1775" i="22"/>
  <c r="I1775" i="22"/>
  <c r="J1775" i="22"/>
  <c r="K1775" i="22"/>
  <c r="L1775" i="22"/>
  <c r="M1775" i="22"/>
  <c r="N1775" i="22"/>
  <c r="O1775" i="22"/>
  <c r="P1775" i="22"/>
  <c r="A1776" i="22"/>
  <c r="B1776" i="22"/>
  <c r="C1776" i="22"/>
  <c r="D1776" i="22"/>
  <c r="E1776" i="22"/>
  <c r="F1776" i="22"/>
  <c r="G1776" i="22"/>
  <c r="H1776" i="22"/>
  <c r="I1776" i="22"/>
  <c r="J1776" i="22"/>
  <c r="K1776" i="22"/>
  <c r="L1776" i="22"/>
  <c r="M1776" i="22"/>
  <c r="N1776" i="22"/>
  <c r="O1776" i="22"/>
  <c r="P1776" i="22"/>
  <c r="A1777" i="22"/>
  <c r="B1777" i="22"/>
  <c r="C1777" i="22"/>
  <c r="D1777" i="22"/>
  <c r="E1777" i="22"/>
  <c r="F1777" i="22"/>
  <c r="G1777" i="22"/>
  <c r="H1777" i="22"/>
  <c r="I1777" i="22"/>
  <c r="J1777" i="22"/>
  <c r="K1777" i="22"/>
  <c r="L1777" i="22"/>
  <c r="M1777" i="22"/>
  <c r="N1777" i="22"/>
  <c r="O1777" i="22"/>
  <c r="P1777" i="22"/>
  <c r="A1778" i="22"/>
  <c r="B1778" i="22"/>
  <c r="C1778" i="22"/>
  <c r="D1778" i="22"/>
  <c r="E1778" i="22"/>
  <c r="F1778" i="22"/>
  <c r="G1778" i="22"/>
  <c r="H1778" i="22"/>
  <c r="I1778" i="22"/>
  <c r="J1778" i="22"/>
  <c r="K1778" i="22"/>
  <c r="L1778" i="22"/>
  <c r="M1778" i="22"/>
  <c r="N1778" i="22"/>
  <c r="O1778" i="22"/>
  <c r="P1778" i="22"/>
  <c r="A1779" i="22"/>
  <c r="B1779" i="22"/>
  <c r="C1779" i="22"/>
  <c r="D1779" i="22"/>
  <c r="E1779" i="22"/>
  <c r="F1779" i="22"/>
  <c r="G1779" i="22"/>
  <c r="H1779" i="22"/>
  <c r="I1779" i="22"/>
  <c r="J1779" i="22"/>
  <c r="K1779" i="22"/>
  <c r="L1779" i="22"/>
  <c r="M1779" i="22"/>
  <c r="N1779" i="22"/>
  <c r="O1779" i="22"/>
  <c r="P1779" i="22"/>
  <c r="A1780" i="22"/>
  <c r="B1780" i="22"/>
  <c r="C1780" i="22"/>
  <c r="D1780" i="22"/>
  <c r="E1780" i="22"/>
  <c r="F1780" i="22"/>
  <c r="G1780" i="22"/>
  <c r="H1780" i="22"/>
  <c r="I1780" i="22"/>
  <c r="J1780" i="22"/>
  <c r="K1780" i="22"/>
  <c r="L1780" i="22"/>
  <c r="M1780" i="22"/>
  <c r="N1780" i="22"/>
  <c r="O1780" i="22"/>
  <c r="P1780" i="22"/>
  <c r="A1781" i="22"/>
  <c r="B1781" i="22"/>
  <c r="C1781" i="22"/>
  <c r="D1781" i="22"/>
  <c r="E1781" i="22"/>
  <c r="F1781" i="22"/>
  <c r="G1781" i="22"/>
  <c r="H1781" i="22"/>
  <c r="I1781" i="22"/>
  <c r="J1781" i="22"/>
  <c r="K1781" i="22"/>
  <c r="L1781" i="22"/>
  <c r="M1781" i="22"/>
  <c r="N1781" i="22"/>
  <c r="O1781" i="22"/>
  <c r="P1781" i="22"/>
  <c r="A1782" i="22"/>
  <c r="B1782" i="22"/>
  <c r="C1782" i="22"/>
  <c r="D1782" i="22"/>
  <c r="E1782" i="22"/>
  <c r="F1782" i="22"/>
  <c r="G1782" i="22"/>
  <c r="H1782" i="22"/>
  <c r="I1782" i="22"/>
  <c r="J1782" i="22"/>
  <c r="K1782" i="22"/>
  <c r="L1782" i="22"/>
  <c r="M1782" i="22"/>
  <c r="N1782" i="22"/>
  <c r="O1782" i="22"/>
  <c r="P1782" i="22"/>
  <c r="A1783" i="22"/>
  <c r="B1783" i="22"/>
  <c r="C1783" i="22"/>
  <c r="D1783" i="22"/>
  <c r="E1783" i="22"/>
  <c r="F1783" i="22"/>
  <c r="G1783" i="22"/>
  <c r="H1783" i="22"/>
  <c r="I1783" i="22"/>
  <c r="J1783" i="22"/>
  <c r="K1783" i="22"/>
  <c r="L1783" i="22"/>
  <c r="M1783" i="22"/>
  <c r="N1783" i="22"/>
  <c r="O1783" i="22"/>
  <c r="P1783" i="22"/>
  <c r="A1784" i="22"/>
  <c r="B1784" i="22"/>
  <c r="C1784" i="22"/>
  <c r="D1784" i="22"/>
  <c r="E1784" i="22"/>
  <c r="F1784" i="22"/>
  <c r="G1784" i="22"/>
  <c r="H1784" i="22"/>
  <c r="I1784" i="22"/>
  <c r="J1784" i="22"/>
  <c r="K1784" i="22"/>
  <c r="L1784" i="22"/>
  <c r="M1784" i="22"/>
  <c r="N1784" i="22"/>
  <c r="O1784" i="22"/>
  <c r="P1784" i="22"/>
  <c r="A1785" i="22"/>
  <c r="B1785" i="22"/>
  <c r="C1785" i="22"/>
  <c r="D1785" i="22"/>
  <c r="E1785" i="22"/>
  <c r="F1785" i="22"/>
  <c r="G1785" i="22"/>
  <c r="H1785" i="22"/>
  <c r="I1785" i="22"/>
  <c r="J1785" i="22"/>
  <c r="K1785" i="22"/>
  <c r="L1785" i="22"/>
  <c r="M1785" i="22"/>
  <c r="N1785" i="22"/>
  <c r="O1785" i="22"/>
  <c r="P1785" i="22"/>
  <c r="A1786" i="22"/>
  <c r="B1786" i="22"/>
  <c r="C1786" i="22"/>
  <c r="D1786" i="22"/>
  <c r="E1786" i="22"/>
  <c r="F1786" i="22"/>
  <c r="G1786" i="22"/>
  <c r="H1786" i="22"/>
  <c r="I1786" i="22"/>
  <c r="J1786" i="22"/>
  <c r="K1786" i="22"/>
  <c r="L1786" i="22"/>
  <c r="M1786" i="22"/>
  <c r="N1786" i="22"/>
  <c r="O1786" i="22"/>
  <c r="P1786" i="22"/>
  <c r="A1787" i="22"/>
  <c r="B1787" i="22"/>
  <c r="C1787" i="22"/>
  <c r="D1787" i="22"/>
  <c r="E1787" i="22"/>
  <c r="F1787" i="22"/>
  <c r="G1787" i="22"/>
  <c r="H1787" i="22"/>
  <c r="I1787" i="22"/>
  <c r="J1787" i="22"/>
  <c r="K1787" i="22"/>
  <c r="L1787" i="22"/>
  <c r="M1787" i="22"/>
  <c r="N1787" i="22"/>
  <c r="O1787" i="22"/>
  <c r="P1787" i="22"/>
  <c r="A1788" i="22"/>
  <c r="B1788" i="22"/>
  <c r="C1788" i="22"/>
  <c r="D1788" i="22"/>
  <c r="E1788" i="22"/>
  <c r="F1788" i="22"/>
  <c r="G1788" i="22"/>
  <c r="H1788" i="22"/>
  <c r="I1788" i="22"/>
  <c r="J1788" i="22"/>
  <c r="K1788" i="22"/>
  <c r="L1788" i="22"/>
  <c r="M1788" i="22"/>
  <c r="N1788" i="22"/>
  <c r="O1788" i="22"/>
  <c r="P1788" i="22"/>
  <c r="A1789" i="22"/>
  <c r="B1789" i="22"/>
  <c r="C1789" i="22"/>
  <c r="D1789" i="22"/>
  <c r="E1789" i="22"/>
  <c r="F1789" i="22"/>
  <c r="G1789" i="22"/>
  <c r="H1789" i="22"/>
  <c r="I1789" i="22"/>
  <c r="J1789" i="22"/>
  <c r="K1789" i="22"/>
  <c r="L1789" i="22"/>
  <c r="M1789" i="22"/>
  <c r="N1789" i="22"/>
  <c r="O1789" i="22"/>
  <c r="P1789" i="22"/>
  <c r="A1790" i="22"/>
  <c r="B1790" i="22"/>
  <c r="C1790" i="22"/>
  <c r="D1790" i="22"/>
  <c r="E1790" i="22"/>
  <c r="F1790" i="22"/>
  <c r="G1790" i="22"/>
  <c r="H1790" i="22"/>
  <c r="I1790" i="22"/>
  <c r="J1790" i="22"/>
  <c r="K1790" i="22"/>
  <c r="L1790" i="22"/>
  <c r="M1790" i="22"/>
  <c r="N1790" i="22"/>
  <c r="O1790" i="22"/>
  <c r="P1790" i="22"/>
  <c r="A1791" i="22"/>
  <c r="B1791" i="22"/>
  <c r="C1791" i="22"/>
  <c r="D1791" i="22"/>
  <c r="E1791" i="22"/>
  <c r="F1791" i="22"/>
  <c r="G1791" i="22"/>
  <c r="H1791" i="22"/>
  <c r="I1791" i="22"/>
  <c r="J1791" i="22"/>
  <c r="K1791" i="22"/>
  <c r="L1791" i="22"/>
  <c r="M1791" i="22"/>
  <c r="N1791" i="22"/>
  <c r="O1791" i="22"/>
  <c r="P1791" i="22"/>
  <c r="A1792" i="22"/>
  <c r="B1792" i="22"/>
  <c r="C1792" i="22"/>
  <c r="D1792" i="22"/>
  <c r="E1792" i="22"/>
  <c r="F1792" i="22"/>
  <c r="G1792" i="22"/>
  <c r="H1792" i="22"/>
  <c r="I1792" i="22"/>
  <c r="J1792" i="22"/>
  <c r="K1792" i="22"/>
  <c r="L1792" i="22"/>
  <c r="M1792" i="22"/>
  <c r="N1792" i="22"/>
  <c r="O1792" i="22"/>
  <c r="P1792" i="22"/>
  <c r="A1793" i="22"/>
  <c r="B1793" i="22"/>
  <c r="C1793" i="22"/>
  <c r="D1793" i="22"/>
  <c r="E1793" i="22"/>
  <c r="F1793" i="22"/>
  <c r="G1793" i="22"/>
  <c r="H1793" i="22"/>
  <c r="I1793" i="22"/>
  <c r="J1793" i="22"/>
  <c r="K1793" i="22"/>
  <c r="L1793" i="22"/>
  <c r="M1793" i="22"/>
  <c r="N1793" i="22"/>
  <c r="O1793" i="22"/>
  <c r="P1793" i="22"/>
  <c r="A1794" i="22"/>
  <c r="B1794" i="22"/>
  <c r="C1794" i="22"/>
  <c r="D1794" i="22"/>
  <c r="E1794" i="22"/>
  <c r="F1794" i="22"/>
  <c r="G1794" i="22"/>
  <c r="H1794" i="22"/>
  <c r="I1794" i="22"/>
  <c r="J1794" i="22"/>
  <c r="K1794" i="22"/>
  <c r="L1794" i="22"/>
  <c r="M1794" i="22"/>
  <c r="N1794" i="22"/>
  <c r="O1794" i="22"/>
  <c r="P1794" i="22"/>
  <c r="A1795" i="22"/>
  <c r="B1795" i="22"/>
  <c r="C1795" i="22"/>
  <c r="D1795" i="22"/>
  <c r="E1795" i="22"/>
  <c r="F1795" i="22"/>
  <c r="G1795" i="22"/>
  <c r="H1795" i="22"/>
  <c r="I1795" i="22"/>
  <c r="J1795" i="22"/>
  <c r="K1795" i="22"/>
  <c r="L1795" i="22"/>
  <c r="M1795" i="22"/>
  <c r="N1795" i="22"/>
  <c r="O1795" i="22"/>
  <c r="P1795" i="22"/>
  <c r="A1796" i="22"/>
  <c r="B1796" i="22"/>
  <c r="C1796" i="22"/>
  <c r="D1796" i="22"/>
  <c r="E1796" i="22"/>
  <c r="F1796" i="22"/>
  <c r="G1796" i="22"/>
  <c r="H1796" i="22"/>
  <c r="I1796" i="22"/>
  <c r="J1796" i="22"/>
  <c r="K1796" i="22"/>
  <c r="L1796" i="22"/>
  <c r="M1796" i="22"/>
  <c r="N1796" i="22"/>
  <c r="O1796" i="22"/>
  <c r="P1796" i="22"/>
  <c r="A1797" i="22"/>
  <c r="B1797" i="22"/>
  <c r="C1797" i="22"/>
  <c r="D1797" i="22"/>
  <c r="E1797" i="22"/>
  <c r="F1797" i="22"/>
  <c r="G1797" i="22"/>
  <c r="H1797" i="22"/>
  <c r="I1797" i="22"/>
  <c r="J1797" i="22"/>
  <c r="K1797" i="22"/>
  <c r="L1797" i="22"/>
  <c r="M1797" i="22"/>
  <c r="N1797" i="22"/>
  <c r="O1797" i="22"/>
  <c r="P1797" i="22"/>
  <c r="A1798" i="22"/>
  <c r="B1798" i="22"/>
  <c r="C1798" i="22"/>
  <c r="D1798" i="22"/>
  <c r="E1798" i="22"/>
  <c r="F1798" i="22"/>
  <c r="G1798" i="22"/>
  <c r="H1798" i="22"/>
  <c r="I1798" i="22"/>
  <c r="J1798" i="22"/>
  <c r="K1798" i="22"/>
  <c r="L1798" i="22"/>
  <c r="M1798" i="22"/>
  <c r="N1798" i="22"/>
  <c r="O1798" i="22"/>
  <c r="P1798" i="22"/>
  <c r="A1799" i="22"/>
  <c r="B1799" i="22"/>
  <c r="C1799" i="22"/>
  <c r="D1799" i="22"/>
  <c r="E1799" i="22"/>
  <c r="F1799" i="22"/>
  <c r="G1799" i="22"/>
  <c r="H1799" i="22"/>
  <c r="I1799" i="22"/>
  <c r="J1799" i="22"/>
  <c r="K1799" i="22"/>
  <c r="L1799" i="22"/>
  <c r="M1799" i="22"/>
  <c r="N1799" i="22"/>
  <c r="O1799" i="22"/>
  <c r="P1799" i="22"/>
  <c r="A1800" i="22"/>
  <c r="B1800" i="22"/>
  <c r="C1800" i="22"/>
  <c r="D1800" i="22"/>
  <c r="E1800" i="22"/>
  <c r="F1800" i="22"/>
  <c r="G1800" i="22"/>
  <c r="H1800" i="22"/>
  <c r="I1800" i="22"/>
  <c r="J1800" i="22"/>
  <c r="K1800" i="22"/>
  <c r="L1800" i="22"/>
  <c r="M1800" i="22"/>
  <c r="N1800" i="22"/>
  <c r="O1800" i="22"/>
  <c r="P1800" i="22"/>
  <c r="A1801" i="22"/>
  <c r="B1801" i="22"/>
  <c r="C1801" i="22"/>
  <c r="D1801" i="22"/>
  <c r="E1801" i="22"/>
  <c r="F1801" i="22"/>
  <c r="G1801" i="22"/>
  <c r="H1801" i="22"/>
  <c r="I1801" i="22"/>
  <c r="J1801" i="22"/>
  <c r="K1801" i="22"/>
  <c r="L1801" i="22"/>
  <c r="M1801" i="22"/>
  <c r="N1801" i="22"/>
  <c r="O1801" i="22"/>
  <c r="P1801" i="22"/>
  <c r="A1802" i="22"/>
  <c r="B1802" i="22"/>
  <c r="C1802" i="22"/>
  <c r="D1802" i="22"/>
  <c r="E1802" i="22"/>
  <c r="F1802" i="22"/>
  <c r="G1802" i="22"/>
  <c r="H1802" i="22"/>
  <c r="I1802" i="22"/>
  <c r="J1802" i="22"/>
  <c r="K1802" i="22"/>
  <c r="L1802" i="22"/>
  <c r="M1802" i="22"/>
  <c r="N1802" i="22"/>
  <c r="O1802" i="22"/>
  <c r="P1802" i="22"/>
  <c r="A1803" i="22"/>
  <c r="B1803" i="22"/>
  <c r="C1803" i="22"/>
  <c r="D1803" i="22"/>
  <c r="E1803" i="22"/>
  <c r="F1803" i="22"/>
  <c r="G1803" i="22"/>
  <c r="H1803" i="22"/>
  <c r="I1803" i="22"/>
  <c r="J1803" i="22"/>
  <c r="K1803" i="22"/>
  <c r="L1803" i="22"/>
  <c r="M1803" i="22"/>
  <c r="N1803" i="22"/>
  <c r="O1803" i="22"/>
  <c r="P1803" i="22"/>
  <c r="A1804" i="22"/>
  <c r="B1804" i="22"/>
  <c r="C1804" i="22"/>
  <c r="D1804" i="22"/>
  <c r="E1804" i="22"/>
  <c r="F1804" i="22"/>
  <c r="G1804" i="22"/>
  <c r="H1804" i="22"/>
  <c r="I1804" i="22"/>
  <c r="J1804" i="22"/>
  <c r="K1804" i="22"/>
  <c r="L1804" i="22"/>
  <c r="M1804" i="22"/>
  <c r="N1804" i="22"/>
  <c r="O1804" i="22"/>
  <c r="P1804" i="22"/>
  <c r="A1805" i="22"/>
  <c r="B1805" i="22"/>
  <c r="C1805" i="22"/>
  <c r="D1805" i="22"/>
  <c r="E1805" i="22"/>
  <c r="F1805" i="22"/>
  <c r="G1805" i="22"/>
  <c r="H1805" i="22"/>
  <c r="I1805" i="22"/>
  <c r="J1805" i="22"/>
  <c r="K1805" i="22"/>
  <c r="L1805" i="22"/>
  <c r="M1805" i="22"/>
  <c r="N1805" i="22"/>
  <c r="O1805" i="22"/>
  <c r="P1805" i="22"/>
  <c r="A1806" i="22"/>
  <c r="B1806" i="22"/>
  <c r="C1806" i="22"/>
  <c r="D1806" i="22"/>
  <c r="E1806" i="22"/>
  <c r="F1806" i="22"/>
  <c r="G1806" i="22"/>
  <c r="H1806" i="22"/>
  <c r="I1806" i="22"/>
  <c r="J1806" i="22"/>
  <c r="K1806" i="22"/>
  <c r="L1806" i="22"/>
  <c r="M1806" i="22"/>
  <c r="N1806" i="22"/>
  <c r="O1806" i="22"/>
  <c r="P1806" i="22"/>
  <c r="A1807" i="22"/>
  <c r="B1807" i="22"/>
  <c r="C1807" i="22"/>
  <c r="D1807" i="22"/>
  <c r="E1807" i="22"/>
  <c r="F1807" i="22"/>
  <c r="G1807" i="22"/>
  <c r="H1807" i="22"/>
  <c r="I1807" i="22"/>
  <c r="J1807" i="22"/>
  <c r="K1807" i="22"/>
  <c r="L1807" i="22"/>
  <c r="M1807" i="22"/>
  <c r="N1807" i="22"/>
  <c r="O1807" i="22"/>
  <c r="P1807" i="22"/>
  <c r="A1808" i="22"/>
  <c r="B1808" i="22"/>
  <c r="C1808" i="22"/>
  <c r="D1808" i="22"/>
  <c r="E1808" i="22"/>
  <c r="F1808" i="22"/>
  <c r="G1808" i="22"/>
  <c r="H1808" i="22"/>
  <c r="I1808" i="22"/>
  <c r="J1808" i="22"/>
  <c r="K1808" i="22"/>
  <c r="L1808" i="22"/>
  <c r="M1808" i="22"/>
  <c r="N1808" i="22"/>
  <c r="O1808" i="22"/>
  <c r="P1808" i="22"/>
  <c r="A1809" i="22"/>
  <c r="B1809" i="22"/>
  <c r="C1809" i="22"/>
  <c r="D1809" i="22"/>
  <c r="E1809" i="22"/>
  <c r="F1809" i="22"/>
  <c r="G1809" i="22"/>
  <c r="H1809" i="22"/>
  <c r="I1809" i="22"/>
  <c r="J1809" i="22"/>
  <c r="K1809" i="22"/>
  <c r="L1809" i="22"/>
  <c r="M1809" i="22"/>
  <c r="N1809" i="22"/>
  <c r="O1809" i="22"/>
  <c r="P1809" i="22"/>
  <c r="A1810" i="22"/>
  <c r="B1810" i="22"/>
  <c r="C1810" i="22"/>
  <c r="D1810" i="22"/>
  <c r="E1810" i="22"/>
  <c r="F1810" i="22"/>
  <c r="G1810" i="22"/>
  <c r="H1810" i="22"/>
  <c r="I1810" i="22"/>
  <c r="J1810" i="22"/>
  <c r="K1810" i="22"/>
  <c r="L1810" i="22"/>
  <c r="M1810" i="22"/>
  <c r="N1810" i="22"/>
  <c r="O1810" i="22"/>
  <c r="P1810" i="22"/>
  <c r="A1811" i="22"/>
  <c r="B1811" i="22"/>
  <c r="C1811" i="22"/>
  <c r="D1811" i="22"/>
  <c r="E1811" i="22"/>
  <c r="F1811" i="22"/>
  <c r="G1811" i="22"/>
  <c r="H1811" i="22"/>
  <c r="I1811" i="22"/>
  <c r="J1811" i="22"/>
  <c r="K1811" i="22"/>
  <c r="L1811" i="22"/>
  <c r="M1811" i="22"/>
  <c r="N1811" i="22"/>
  <c r="O1811" i="22"/>
  <c r="P1811" i="22"/>
  <c r="A1812" i="22"/>
  <c r="B1812" i="22"/>
  <c r="C1812" i="22"/>
  <c r="D1812" i="22"/>
  <c r="E1812" i="22"/>
  <c r="F1812" i="22"/>
  <c r="G1812" i="22"/>
  <c r="H1812" i="22"/>
  <c r="I1812" i="22"/>
  <c r="J1812" i="22"/>
  <c r="K1812" i="22"/>
  <c r="L1812" i="22"/>
  <c r="M1812" i="22"/>
  <c r="N1812" i="22"/>
  <c r="O1812" i="22"/>
  <c r="P1812" i="22"/>
  <c r="A1813" i="22"/>
  <c r="B1813" i="22"/>
  <c r="C1813" i="22"/>
  <c r="D1813" i="22"/>
  <c r="E1813" i="22"/>
  <c r="F1813" i="22"/>
  <c r="G1813" i="22"/>
  <c r="H1813" i="22"/>
  <c r="I1813" i="22"/>
  <c r="J1813" i="22"/>
  <c r="K1813" i="22"/>
  <c r="L1813" i="22"/>
  <c r="M1813" i="22"/>
  <c r="N1813" i="22"/>
  <c r="O1813" i="22"/>
  <c r="P1813" i="22"/>
  <c r="A1814" i="22"/>
  <c r="B1814" i="22"/>
  <c r="C1814" i="22"/>
  <c r="D1814" i="22"/>
  <c r="E1814" i="22"/>
  <c r="F1814" i="22"/>
  <c r="G1814" i="22"/>
  <c r="H1814" i="22"/>
  <c r="I1814" i="22"/>
  <c r="J1814" i="22"/>
  <c r="K1814" i="22"/>
  <c r="L1814" i="22"/>
  <c r="M1814" i="22"/>
  <c r="N1814" i="22"/>
  <c r="O1814" i="22"/>
  <c r="P1814" i="22"/>
  <c r="A1815" i="22"/>
  <c r="B1815" i="22"/>
  <c r="C1815" i="22"/>
  <c r="D1815" i="22"/>
  <c r="E1815" i="22"/>
  <c r="F1815" i="22"/>
  <c r="G1815" i="22"/>
  <c r="H1815" i="22"/>
  <c r="I1815" i="22"/>
  <c r="J1815" i="22"/>
  <c r="K1815" i="22"/>
  <c r="L1815" i="22"/>
  <c r="M1815" i="22"/>
  <c r="N1815" i="22"/>
  <c r="O1815" i="22"/>
  <c r="P1815" i="22"/>
  <c r="A1816" i="22"/>
  <c r="B1816" i="22"/>
  <c r="C1816" i="22"/>
  <c r="D1816" i="22"/>
  <c r="E1816" i="22"/>
  <c r="F1816" i="22"/>
  <c r="G1816" i="22"/>
  <c r="H1816" i="22"/>
  <c r="I1816" i="22"/>
  <c r="J1816" i="22"/>
  <c r="K1816" i="22"/>
  <c r="L1816" i="22"/>
  <c r="M1816" i="22"/>
  <c r="N1816" i="22"/>
  <c r="O1816" i="22"/>
  <c r="P1816" i="22"/>
  <c r="A1817" i="22"/>
  <c r="B1817" i="22"/>
  <c r="C1817" i="22"/>
  <c r="D1817" i="22"/>
  <c r="E1817" i="22"/>
  <c r="F1817" i="22"/>
  <c r="G1817" i="22"/>
  <c r="H1817" i="22"/>
  <c r="I1817" i="22"/>
  <c r="J1817" i="22"/>
  <c r="K1817" i="22"/>
  <c r="L1817" i="22"/>
  <c r="M1817" i="22"/>
  <c r="N1817" i="22"/>
  <c r="O1817" i="22"/>
  <c r="P1817" i="22"/>
  <c r="A1818" i="22"/>
  <c r="B1818" i="22"/>
  <c r="C1818" i="22"/>
  <c r="D1818" i="22"/>
  <c r="E1818" i="22"/>
  <c r="F1818" i="22"/>
  <c r="G1818" i="22"/>
  <c r="H1818" i="22"/>
  <c r="I1818" i="22"/>
  <c r="J1818" i="22"/>
  <c r="K1818" i="22"/>
  <c r="L1818" i="22"/>
  <c r="M1818" i="22"/>
  <c r="N1818" i="22"/>
  <c r="O1818" i="22"/>
  <c r="P1818" i="22"/>
  <c r="A1819" i="22"/>
  <c r="B1819" i="22"/>
  <c r="C1819" i="22"/>
  <c r="D1819" i="22"/>
  <c r="E1819" i="22"/>
  <c r="F1819" i="22"/>
  <c r="G1819" i="22"/>
  <c r="H1819" i="22"/>
  <c r="I1819" i="22"/>
  <c r="J1819" i="22"/>
  <c r="K1819" i="22"/>
  <c r="L1819" i="22"/>
  <c r="M1819" i="22"/>
  <c r="N1819" i="22"/>
  <c r="O1819" i="22"/>
  <c r="P1819" i="22"/>
  <c r="A1820" i="22"/>
  <c r="B1820" i="22"/>
  <c r="C1820" i="22"/>
  <c r="D1820" i="22"/>
  <c r="E1820" i="22"/>
  <c r="F1820" i="22"/>
  <c r="G1820" i="22"/>
  <c r="H1820" i="22"/>
  <c r="I1820" i="22"/>
  <c r="J1820" i="22"/>
  <c r="K1820" i="22"/>
  <c r="L1820" i="22"/>
  <c r="M1820" i="22"/>
  <c r="N1820" i="22"/>
  <c r="O1820" i="22"/>
  <c r="P1820" i="22"/>
  <c r="A1821" i="22"/>
  <c r="B1821" i="22"/>
  <c r="C1821" i="22"/>
  <c r="D1821" i="22"/>
  <c r="E1821" i="22"/>
  <c r="F1821" i="22"/>
  <c r="G1821" i="22"/>
  <c r="H1821" i="22"/>
  <c r="I1821" i="22"/>
  <c r="J1821" i="22"/>
  <c r="K1821" i="22"/>
  <c r="L1821" i="22"/>
  <c r="M1821" i="22"/>
  <c r="N1821" i="22"/>
  <c r="O1821" i="22"/>
  <c r="P1821" i="22"/>
  <c r="A1822" i="22"/>
  <c r="B1822" i="22"/>
  <c r="C1822" i="22"/>
  <c r="D1822" i="22"/>
  <c r="E1822" i="22"/>
  <c r="F1822" i="22"/>
  <c r="G1822" i="22"/>
  <c r="H1822" i="22"/>
  <c r="I1822" i="22"/>
  <c r="J1822" i="22"/>
  <c r="K1822" i="22"/>
  <c r="L1822" i="22"/>
  <c r="M1822" i="22"/>
  <c r="N1822" i="22"/>
  <c r="O1822" i="22"/>
  <c r="P1822" i="22"/>
  <c r="A1823" i="22"/>
  <c r="B1823" i="22"/>
  <c r="C1823" i="22"/>
  <c r="D1823" i="22"/>
  <c r="E1823" i="22"/>
  <c r="F1823" i="22"/>
  <c r="G1823" i="22"/>
  <c r="H1823" i="22"/>
  <c r="I1823" i="22"/>
  <c r="J1823" i="22"/>
  <c r="K1823" i="22"/>
  <c r="L1823" i="22"/>
  <c r="M1823" i="22"/>
  <c r="N1823" i="22"/>
  <c r="O1823" i="22"/>
  <c r="P1823" i="22"/>
  <c r="A1824" i="22"/>
  <c r="B1824" i="22"/>
  <c r="C1824" i="22"/>
  <c r="D1824" i="22"/>
  <c r="E1824" i="22"/>
  <c r="F1824" i="22"/>
  <c r="G1824" i="22"/>
  <c r="H1824" i="22"/>
  <c r="I1824" i="22"/>
  <c r="J1824" i="22"/>
  <c r="K1824" i="22"/>
  <c r="L1824" i="22"/>
  <c r="M1824" i="22"/>
  <c r="N1824" i="22"/>
  <c r="O1824" i="22"/>
  <c r="P1824" i="22"/>
  <c r="A1825" i="22"/>
  <c r="B1825" i="22"/>
  <c r="C1825" i="22"/>
  <c r="D1825" i="22"/>
  <c r="E1825" i="22"/>
  <c r="F1825" i="22"/>
  <c r="G1825" i="22"/>
  <c r="H1825" i="22"/>
  <c r="I1825" i="22"/>
  <c r="J1825" i="22"/>
  <c r="K1825" i="22"/>
  <c r="L1825" i="22"/>
  <c r="M1825" i="22"/>
  <c r="N1825" i="22"/>
  <c r="O1825" i="22"/>
  <c r="P1825" i="22"/>
  <c r="A1826" i="22"/>
  <c r="B1826" i="22"/>
  <c r="C1826" i="22"/>
  <c r="D1826" i="22"/>
  <c r="E1826" i="22"/>
  <c r="F1826" i="22"/>
  <c r="G1826" i="22"/>
  <c r="H1826" i="22"/>
  <c r="I1826" i="22"/>
  <c r="J1826" i="22"/>
  <c r="K1826" i="22"/>
  <c r="L1826" i="22"/>
  <c r="M1826" i="22"/>
  <c r="N1826" i="22"/>
  <c r="O1826" i="22"/>
  <c r="P1826" i="22"/>
  <c r="A1827" i="22"/>
  <c r="B1827" i="22"/>
  <c r="C1827" i="22"/>
  <c r="D1827" i="22"/>
  <c r="E1827" i="22"/>
  <c r="F1827" i="22"/>
  <c r="G1827" i="22"/>
  <c r="H1827" i="22"/>
  <c r="I1827" i="22"/>
  <c r="J1827" i="22"/>
  <c r="K1827" i="22"/>
  <c r="L1827" i="22"/>
  <c r="M1827" i="22"/>
  <c r="N1827" i="22"/>
  <c r="O1827" i="22"/>
  <c r="P1827" i="22"/>
  <c r="A1828" i="22"/>
  <c r="B1828" i="22"/>
  <c r="C1828" i="22"/>
  <c r="D1828" i="22"/>
  <c r="E1828" i="22"/>
  <c r="F1828" i="22"/>
  <c r="G1828" i="22"/>
  <c r="H1828" i="22"/>
  <c r="I1828" i="22"/>
  <c r="J1828" i="22"/>
  <c r="K1828" i="22"/>
  <c r="L1828" i="22"/>
  <c r="M1828" i="22"/>
  <c r="N1828" i="22"/>
  <c r="O1828" i="22"/>
  <c r="P1828" i="22"/>
  <c r="A1829" i="22"/>
  <c r="B1829" i="22"/>
  <c r="C1829" i="22"/>
  <c r="D1829" i="22"/>
  <c r="E1829" i="22"/>
  <c r="F1829" i="22"/>
  <c r="G1829" i="22"/>
  <c r="H1829" i="22"/>
  <c r="I1829" i="22"/>
  <c r="J1829" i="22"/>
  <c r="K1829" i="22"/>
  <c r="L1829" i="22"/>
  <c r="M1829" i="22"/>
  <c r="N1829" i="22"/>
  <c r="O1829" i="22"/>
  <c r="P1829" i="22"/>
  <c r="A1830" i="22"/>
  <c r="B1830" i="22"/>
  <c r="C1830" i="22"/>
  <c r="D1830" i="22"/>
  <c r="E1830" i="22"/>
  <c r="F1830" i="22"/>
  <c r="G1830" i="22"/>
  <c r="H1830" i="22"/>
  <c r="I1830" i="22"/>
  <c r="J1830" i="22"/>
  <c r="K1830" i="22"/>
  <c r="L1830" i="22"/>
  <c r="M1830" i="22"/>
  <c r="N1830" i="22"/>
  <c r="O1830" i="22"/>
  <c r="P1830" i="22"/>
  <c r="A1831" i="22"/>
  <c r="B1831" i="22"/>
  <c r="C1831" i="22"/>
  <c r="D1831" i="22"/>
  <c r="E1831" i="22"/>
  <c r="F1831" i="22"/>
  <c r="G1831" i="22"/>
  <c r="H1831" i="22"/>
  <c r="I1831" i="22"/>
  <c r="J1831" i="22"/>
  <c r="K1831" i="22"/>
  <c r="L1831" i="22"/>
  <c r="M1831" i="22"/>
  <c r="N1831" i="22"/>
  <c r="O1831" i="22"/>
  <c r="P1831" i="22"/>
  <c r="A1832" i="22"/>
  <c r="B1832" i="22"/>
  <c r="C1832" i="22"/>
  <c r="D1832" i="22"/>
  <c r="E1832" i="22"/>
  <c r="F1832" i="22"/>
  <c r="G1832" i="22"/>
  <c r="H1832" i="22"/>
  <c r="I1832" i="22"/>
  <c r="J1832" i="22"/>
  <c r="K1832" i="22"/>
  <c r="L1832" i="22"/>
  <c r="M1832" i="22"/>
  <c r="N1832" i="22"/>
  <c r="O1832" i="22"/>
  <c r="P1832" i="22"/>
  <c r="A1833" i="22"/>
  <c r="B1833" i="22"/>
  <c r="C1833" i="22"/>
  <c r="D1833" i="22"/>
  <c r="E1833" i="22"/>
  <c r="F1833" i="22"/>
  <c r="G1833" i="22"/>
  <c r="H1833" i="22"/>
  <c r="I1833" i="22"/>
  <c r="J1833" i="22"/>
  <c r="K1833" i="22"/>
  <c r="L1833" i="22"/>
  <c r="M1833" i="22"/>
  <c r="N1833" i="22"/>
  <c r="O1833" i="22"/>
  <c r="P1833" i="22"/>
  <c r="A1834" i="22"/>
  <c r="B1834" i="22"/>
  <c r="C1834" i="22"/>
  <c r="D1834" i="22"/>
  <c r="E1834" i="22"/>
  <c r="F1834" i="22"/>
  <c r="G1834" i="22"/>
  <c r="H1834" i="22"/>
  <c r="I1834" i="22"/>
  <c r="J1834" i="22"/>
  <c r="K1834" i="22"/>
  <c r="L1834" i="22"/>
  <c r="M1834" i="22"/>
  <c r="N1834" i="22"/>
  <c r="O1834" i="22"/>
  <c r="P1834" i="22"/>
  <c r="A1835" i="22"/>
  <c r="B1835" i="22"/>
  <c r="C1835" i="22"/>
  <c r="D1835" i="22"/>
  <c r="E1835" i="22"/>
  <c r="F1835" i="22"/>
  <c r="G1835" i="22"/>
  <c r="H1835" i="22"/>
  <c r="I1835" i="22"/>
  <c r="J1835" i="22"/>
  <c r="K1835" i="22"/>
  <c r="L1835" i="22"/>
  <c r="M1835" i="22"/>
  <c r="N1835" i="22"/>
  <c r="O1835" i="22"/>
  <c r="P1835" i="22"/>
  <c r="A1836" i="22"/>
  <c r="B1836" i="22"/>
  <c r="C1836" i="22"/>
  <c r="D1836" i="22"/>
  <c r="E1836" i="22"/>
  <c r="F1836" i="22"/>
  <c r="G1836" i="22"/>
  <c r="H1836" i="22"/>
  <c r="I1836" i="22"/>
  <c r="J1836" i="22"/>
  <c r="K1836" i="22"/>
  <c r="L1836" i="22"/>
  <c r="M1836" i="22"/>
  <c r="N1836" i="22"/>
  <c r="O1836" i="22"/>
  <c r="P1836" i="22"/>
  <c r="A1837" i="22"/>
  <c r="B1837" i="22"/>
  <c r="C1837" i="22"/>
  <c r="D1837" i="22"/>
  <c r="E1837" i="22"/>
  <c r="F1837" i="22"/>
  <c r="G1837" i="22"/>
  <c r="H1837" i="22"/>
  <c r="I1837" i="22"/>
  <c r="J1837" i="22"/>
  <c r="K1837" i="22"/>
  <c r="L1837" i="22"/>
  <c r="M1837" i="22"/>
  <c r="N1837" i="22"/>
  <c r="O1837" i="22"/>
  <c r="P1837" i="22"/>
  <c r="A1838" i="22"/>
  <c r="B1838" i="22"/>
  <c r="C1838" i="22"/>
  <c r="D1838" i="22"/>
  <c r="E1838" i="22"/>
  <c r="F1838" i="22"/>
  <c r="G1838" i="22"/>
  <c r="H1838" i="22"/>
  <c r="I1838" i="22"/>
  <c r="J1838" i="22"/>
  <c r="K1838" i="22"/>
  <c r="L1838" i="22"/>
  <c r="M1838" i="22"/>
  <c r="N1838" i="22"/>
  <c r="O1838" i="22"/>
  <c r="P1838" i="22"/>
  <c r="A1839" i="22"/>
  <c r="B1839" i="22"/>
  <c r="C1839" i="22"/>
  <c r="D1839" i="22"/>
  <c r="E1839" i="22"/>
  <c r="F1839" i="22"/>
  <c r="G1839" i="22"/>
  <c r="H1839" i="22"/>
  <c r="I1839" i="22"/>
  <c r="J1839" i="22"/>
  <c r="K1839" i="22"/>
  <c r="L1839" i="22"/>
  <c r="M1839" i="22"/>
  <c r="N1839" i="22"/>
  <c r="O1839" i="22"/>
  <c r="P1839" i="22"/>
  <c r="A1840" i="22"/>
  <c r="B1840" i="22"/>
  <c r="C1840" i="22"/>
  <c r="D1840" i="22"/>
  <c r="E1840" i="22"/>
  <c r="F1840" i="22"/>
  <c r="G1840" i="22"/>
  <c r="H1840" i="22"/>
  <c r="I1840" i="22"/>
  <c r="J1840" i="22"/>
  <c r="K1840" i="22"/>
  <c r="L1840" i="22"/>
  <c r="M1840" i="22"/>
  <c r="N1840" i="22"/>
  <c r="O1840" i="22"/>
  <c r="P1840" i="22"/>
  <c r="A1841" i="22"/>
  <c r="B1841" i="22"/>
  <c r="C1841" i="22"/>
  <c r="D1841" i="22"/>
  <c r="E1841" i="22"/>
  <c r="F1841" i="22"/>
  <c r="G1841" i="22"/>
  <c r="H1841" i="22"/>
  <c r="I1841" i="22"/>
  <c r="J1841" i="22"/>
  <c r="K1841" i="22"/>
  <c r="L1841" i="22"/>
  <c r="M1841" i="22"/>
  <c r="N1841" i="22"/>
  <c r="O1841" i="22"/>
  <c r="P1841" i="22"/>
  <c r="A1842" i="22"/>
  <c r="B1842" i="22"/>
  <c r="C1842" i="22"/>
  <c r="D1842" i="22"/>
  <c r="E1842" i="22"/>
  <c r="F1842" i="22"/>
  <c r="G1842" i="22"/>
  <c r="H1842" i="22"/>
  <c r="I1842" i="22"/>
  <c r="J1842" i="22"/>
  <c r="K1842" i="22"/>
  <c r="L1842" i="22"/>
  <c r="M1842" i="22"/>
  <c r="N1842" i="22"/>
  <c r="O1842" i="22"/>
  <c r="P1842" i="22"/>
  <c r="A1843" i="22"/>
  <c r="B1843" i="22"/>
  <c r="C1843" i="22"/>
  <c r="D1843" i="22"/>
  <c r="E1843" i="22"/>
  <c r="F1843" i="22"/>
  <c r="G1843" i="22"/>
  <c r="H1843" i="22"/>
  <c r="I1843" i="22"/>
  <c r="J1843" i="22"/>
  <c r="K1843" i="22"/>
  <c r="L1843" i="22"/>
  <c r="M1843" i="22"/>
  <c r="N1843" i="22"/>
  <c r="O1843" i="22"/>
  <c r="P1843" i="22"/>
  <c r="A1844" i="22"/>
  <c r="B1844" i="22"/>
  <c r="C1844" i="22"/>
  <c r="D1844" i="22"/>
  <c r="E1844" i="22"/>
  <c r="F1844" i="22"/>
  <c r="G1844" i="22"/>
  <c r="H1844" i="22"/>
  <c r="I1844" i="22"/>
  <c r="J1844" i="22"/>
  <c r="K1844" i="22"/>
  <c r="L1844" i="22"/>
  <c r="M1844" i="22"/>
  <c r="N1844" i="22"/>
  <c r="O1844" i="22"/>
  <c r="P1844" i="22"/>
  <c r="A1845" i="22"/>
  <c r="B1845" i="22"/>
  <c r="C1845" i="22"/>
  <c r="D1845" i="22"/>
  <c r="E1845" i="22"/>
  <c r="F1845" i="22"/>
  <c r="G1845" i="22"/>
  <c r="H1845" i="22"/>
  <c r="I1845" i="22"/>
  <c r="J1845" i="22"/>
  <c r="K1845" i="22"/>
  <c r="L1845" i="22"/>
  <c r="M1845" i="22"/>
  <c r="N1845" i="22"/>
  <c r="O1845" i="22"/>
  <c r="P1845" i="22"/>
  <c r="A1846" i="22"/>
  <c r="B1846" i="22"/>
  <c r="C1846" i="22"/>
  <c r="D1846" i="22"/>
  <c r="E1846" i="22"/>
  <c r="F1846" i="22"/>
  <c r="G1846" i="22"/>
  <c r="H1846" i="22"/>
  <c r="I1846" i="22"/>
  <c r="J1846" i="22"/>
  <c r="K1846" i="22"/>
  <c r="L1846" i="22"/>
  <c r="M1846" i="22"/>
  <c r="N1846" i="22"/>
  <c r="O1846" i="22"/>
  <c r="P1846" i="22"/>
  <c r="A1847" i="22"/>
  <c r="B1847" i="22"/>
  <c r="C1847" i="22"/>
  <c r="D1847" i="22"/>
  <c r="E1847" i="22"/>
  <c r="F1847" i="22"/>
  <c r="G1847" i="22"/>
  <c r="H1847" i="22"/>
  <c r="I1847" i="22"/>
  <c r="J1847" i="22"/>
  <c r="K1847" i="22"/>
  <c r="L1847" i="22"/>
  <c r="M1847" i="22"/>
  <c r="N1847" i="22"/>
  <c r="O1847" i="22"/>
  <c r="P1847" i="22"/>
  <c r="A1848" i="22"/>
  <c r="B1848" i="22"/>
  <c r="C1848" i="22"/>
  <c r="D1848" i="22"/>
  <c r="E1848" i="22"/>
  <c r="F1848" i="22"/>
  <c r="G1848" i="22"/>
  <c r="H1848" i="22"/>
  <c r="I1848" i="22"/>
  <c r="J1848" i="22"/>
  <c r="K1848" i="22"/>
  <c r="L1848" i="22"/>
  <c r="M1848" i="22"/>
  <c r="N1848" i="22"/>
  <c r="O1848" i="22"/>
  <c r="P1848" i="22"/>
  <c r="A1849" i="22"/>
  <c r="B1849" i="22"/>
  <c r="C1849" i="22"/>
  <c r="D1849" i="22"/>
  <c r="E1849" i="22"/>
  <c r="F1849" i="22"/>
  <c r="G1849" i="22"/>
  <c r="H1849" i="22"/>
  <c r="I1849" i="22"/>
  <c r="J1849" i="22"/>
  <c r="K1849" i="22"/>
  <c r="L1849" i="22"/>
  <c r="M1849" i="22"/>
  <c r="N1849" i="22"/>
  <c r="O1849" i="22"/>
  <c r="P1849" i="22"/>
  <c r="A1850" i="22"/>
  <c r="B1850" i="22"/>
  <c r="C1850" i="22"/>
  <c r="D1850" i="22"/>
  <c r="E1850" i="22"/>
  <c r="F1850" i="22"/>
  <c r="G1850" i="22"/>
  <c r="H1850" i="22"/>
  <c r="I1850" i="22"/>
  <c r="J1850" i="22"/>
  <c r="K1850" i="22"/>
  <c r="L1850" i="22"/>
  <c r="M1850" i="22"/>
  <c r="N1850" i="22"/>
  <c r="O1850" i="22"/>
  <c r="P1850" i="22"/>
  <c r="A1851" i="22"/>
  <c r="B1851" i="22"/>
  <c r="C1851" i="22"/>
  <c r="D1851" i="22"/>
  <c r="E1851" i="22"/>
  <c r="F1851" i="22"/>
  <c r="G1851" i="22"/>
  <c r="H1851" i="22"/>
  <c r="I1851" i="22"/>
  <c r="J1851" i="22"/>
  <c r="K1851" i="22"/>
  <c r="L1851" i="22"/>
  <c r="M1851" i="22"/>
  <c r="N1851" i="22"/>
  <c r="O1851" i="22"/>
  <c r="P1851" i="22"/>
  <c r="A1852" i="22"/>
  <c r="B1852" i="22"/>
  <c r="C1852" i="22"/>
  <c r="D1852" i="22"/>
  <c r="E1852" i="22"/>
  <c r="F1852" i="22"/>
  <c r="G1852" i="22"/>
  <c r="H1852" i="22"/>
  <c r="I1852" i="22"/>
  <c r="J1852" i="22"/>
  <c r="K1852" i="22"/>
  <c r="L1852" i="22"/>
  <c r="M1852" i="22"/>
  <c r="N1852" i="22"/>
  <c r="O1852" i="22"/>
  <c r="P1852" i="22"/>
  <c r="A1853" i="22"/>
  <c r="B1853" i="22"/>
  <c r="C1853" i="22"/>
  <c r="D1853" i="22"/>
  <c r="E1853" i="22"/>
  <c r="F1853" i="22"/>
  <c r="G1853" i="22"/>
  <c r="H1853" i="22"/>
  <c r="I1853" i="22"/>
  <c r="J1853" i="22"/>
  <c r="K1853" i="22"/>
  <c r="L1853" i="22"/>
  <c r="M1853" i="22"/>
  <c r="N1853" i="22"/>
  <c r="O1853" i="22"/>
  <c r="P1853" i="22"/>
  <c r="A1854" i="22"/>
  <c r="B1854" i="22"/>
  <c r="C1854" i="22"/>
  <c r="D1854" i="22"/>
  <c r="E1854" i="22"/>
  <c r="F1854" i="22"/>
  <c r="G1854" i="22"/>
  <c r="H1854" i="22"/>
  <c r="I1854" i="22"/>
  <c r="J1854" i="22"/>
  <c r="K1854" i="22"/>
  <c r="L1854" i="22"/>
  <c r="M1854" i="22"/>
  <c r="N1854" i="22"/>
  <c r="O1854" i="22"/>
  <c r="P1854" i="22"/>
  <c r="A1855" i="22"/>
  <c r="B1855" i="22"/>
  <c r="C1855" i="22"/>
  <c r="D1855" i="22"/>
  <c r="E1855" i="22"/>
  <c r="F1855" i="22"/>
  <c r="G1855" i="22"/>
  <c r="H1855" i="22"/>
  <c r="I1855" i="22"/>
  <c r="J1855" i="22"/>
  <c r="K1855" i="22"/>
  <c r="L1855" i="22"/>
  <c r="M1855" i="22"/>
  <c r="N1855" i="22"/>
  <c r="O1855" i="22"/>
  <c r="P1855" i="22"/>
  <c r="A1856" i="22"/>
  <c r="B1856" i="22"/>
  <c r="C1856" i="22"/>
  <c r="D1856" i="22"/>
  <c r="E1856" i="22"/>
  <c r="F1856" i="22"/>
  <c r="G1856" i="22"/>
  <c r="H1856" i="22"/>
  <c r="I1856" i="22"/>
  <c r="J1856" i="22"/>
  <c r="K1856" i="22"/>
  <c r="L1856" i="22"/>
  <c r="M1856" i="22"/>
  <c r="N1856" i="22"/>
  <c r="O1856" i="22"/>
  <c r="P1856" i="22"/>
  <c r="A1857" i="22"/>
  <c r="B1857" i="22"/>
  <c r="C1857" i="22"/>
  <c r="D1857" i="22"/>
  <c r="E1857" i="22"/>
  <c r="F1857" i="22"/>
  <c r="G1857" i="22"/>
  <c r="H1857" i="22"/>
  <c r="I1857" i="22"/>
  <c r="J1857" i="22"/>
  <c r="K1857" i="22"/>
  <c r="L1857" i="22"/>
  <c r="M1857" i="22"/>
  <c r="N1857" i="22"/>
  <c r="O1857" i="22"/>
  <c r="P1857" i="22"/>
  <c r="A1858" i="22"/>
  <c r="B1858" i="22"/>
  <c r="C1858" i="22"/>
  <c r="D1858" i="22"/>
  <c r="E1858" i="22"/>
  <c r="F1858" i="22"/>
  <c r="G1858" i="22"/>
  <c r="H1858" i="22"/>
  <c r="I1858" i="22"/>
  <c r="J1858" i="22"/>
  <c r="K1858" i="22"/>
  <c r="L1858" i="22"/>
  <c r="M1858" i="22"/>
  <c r="N1858" i="22"/>
  <c r="O1858" i="22"/>
  <c r="P1858" i="22"/>
  <c r="A1859" i="22"/>
  <c r="B1859" i="22"/>
  <c r="C1859" i="22"/>
  <c r="D1859" i="22"/>
  <c r="E1859" i="22"/>
  <c r="F1859" i="22"/>
  <c r="G1859" i="22"/>
  <c r="H1859" i="22"/>
  <c r="I1859" i="22"/>
  <c r="J1859" i="22"/>
  <c r="K1859" i="22"/>
  <c r="L1859" i="22"/>
  <c r="M1859" i="22"/>
  <c r="N1859" i="22"/>
  <c r="O1859" i="22"/>
  <c r="P1859" i="22"/>
  <c r="A1860" i="22"/>
  <c r="B1860" i="22"/>
  <c r="C1860" i="22"/>
  <c r="D1860" i="22"/>
  <c r="E1860" i="22"/>
  <c r="F1860" i="22"/>
  <c r="G1860" i="22"/>
  <c r="H1860" i="22"/>
  <c r="I1860" i="22"/>
  <c r="J1860" i="22"/>
  <c r="K1860" i="22"/>
  <c r="L1860" i="22"/>
  <c r="M1860" i="22"/>
  <c r="N1860" i="22"/>
  <c r="O1860" i="22"/>
  <c r="P1860" i="22"/>
  <c r="A1861" i="22"/>
  <c r="B1861" i="22"/>
  <c r="C1861" i="22"/>
  <c r="D1861" i="22"/>
  <c r="E1861" i="22"/>
  <c r="F1861" i="22"/>
  <c r="G1861" i="22"/>
  <c r="H1861" i="22"/>
  <c r="I1861" i="22"/>
  <c r="J1861" i="22"/>
  <c r="K1861" i="22"/>
  <c r="L1861" i="22"/>
  <c r="M1861" i="22"/>
  <c r="N1861" i="22"/>
  <c r="O1861" i="22"/>
  <c r="P1861" i="22"/>
  <c r="A1862" i="22"/>
  <c r="B1862" i="22"/>
  <c r="C1862" i="22"/>
  <c r="D1862" i="22"/>
  <c r="E1862" i="22"/>
  <c r="F1862" i="22"/>
  <c r="G1862" i="22"/>
  <c r="H1862" i="22"/>
  <c r="I1862" i="22"/>
  <c r="J1862" i="22"/>
  <c r="K1862" i="22"/>
  <c r="L1862" i="22"/>
  <c r="M1862" i="22"/>
  <c r="N1862" i="22"/>
  <c r="O1862" i="22"/>
  <c r="P1862" i="22"/>
  <c r="A1863" i="22"/>
  <c r="B1863" i="22"/>
  <c r="C1863" i="22"/>
  <c r="D1863" i="22"/>
  <c r="E1863" i="22"/>
  <c r="F1863" i="22"/>
  <c r="G1863" i="22"/>
  <c r="H1863" i="22"/>
  <c r="I1863" i="22"/>
  <c r="J1863" i="22"/>
  <c r="K1863" i="22"/>
  <c r="L1863" i="22"/>
  <c r="M1863" i="22"/>
  <c r="N1863" i="22"/>
  <c r="O1863" i="22"/>
  <c r="P1863" i="22"/>
  <c r="A1864" i="22"/>
  <c r="B1864" i="22"/>
  <c r="C1864" i="22"/>
  <c r="D1864" i="22"/>
  <c r="E1864" i="22"/>
  <c r="F1864" i="22"/>
  <c r="G1864" i="22"/>
  <c r="H1864" i="22"/>
  <c r="I1864" i="22"/>
  <c r="J1864" i="22"/>
  <c r="K1864" i="22"/>
  <c r="L1864" i="22"/>
  <c r="M1864" i="22"/>
  <c r="N1864" i="22"/>
  <c r="O1864" i="22"/>
  <c r="P1864" i="22"/>
  <c r="A1865" i="22"/>
  <c r="B1865" i="22"/>
  <c r="C1865" i="22"/>
  <c r="D1865" i="22"/>
  <c r="E1865" i="22"/>
  <c r="F1865" i="22"/>
  <c r="G1865" i="22"/>
  <c r="H1865" i="22"/>
  <c r="I1865" i="22"/>
  <c r="J1865" i="22"/>
  <c r="K1865" i="22"/>
  <c r="L1865" i="22"/>
  <c r="M1865" i="22"/>
  <c r="N1865" i="22"/>
  <c r="O1865" i="22"/>
  <c r="P1865" i="22"/>
  <c r="A1866" i="22"/>
  <c r="B1866" i="22"/>
  <c r="C1866" i="22"/>
  <c r="D1866" i="22"/>
  <c r="E1866" i="22"/>
  <c r="F1866" i="22"/>
  <c r="G1866" i="22"/>
  <c r="H1866" i="22"/>
  <c r="I1866" i="22"/>
  <c r="J1866" i="22"/>
  <c r="K1866" i="22"/>
  <c r="L1866" i="22"/>
  <c r="M1866" i="22"/>
  <c r="N1866" i="22"/>
  <c r="O1866" i="22"/>
  <c r="P1866" i="22"/>
  <c r="A1867" i="22"/>
  <c r="B1867" i="22"/>
  <c r="C1867" i="22"/>
  <c r="D1867" i="22"/>
  <c r="E1867" i="22"/>
  <c r="F1867" i="22"/>
  <c r="G1867" i="22"/>
  <c r="H1867" i="22"/>
  <c r="I1867" i="22"/>
  <c r="J1867" i="22"/>
  <c r="K1867" i="22"/>
  <c r="L1867" i="22"/>
  <c r="M1867" i="22"/>
  <c r="N1867" i="22"/>
  <c r="O1867" i="22"/>
  <c r="P1867" i="22"/>
  <c r="A1868" i="22"/>
  <c r="B1868" i="22"/>
  <c r="C1868" i="22"/>
  <c r="D1868" i="22"/>
  <c r="E1868" i="22"/>
  <c r="F1868" i="22"/>
  <c r="G1868" i="22"/>
  <c r="H1868" i="22"/>
  <c r="I1868" i="22"/>
  <c r="J1868" i="22"/>
  <c r="K1868" i="22"/>
  <c r="L1868" i="22"/>
  <c r="M1868" i="22"/>
  <c r="N1868" i="22"/>
  <c r="O1868" i="22"/>
  <c r="P1868" i="22"/>
  <c r="A1869" i="22"/>
  <c r="B1869" i="22"/>
  <c r="C1869" i="22"/>
  <c r="D1869" i="22"/>
  <c r="E1869" i="22"/>
  <c r="F1869" i="22"/>
  <c r="G1869" i="22"/>
  <c r="H1869" i="22"/>
  <c r="I1869" i="22"/>
  <c r="J1869" i="22"/>
  <c r="K1869" i="22"/>
  <c r="L1869" i="22"/>
  <c r="M1869" i="22"/>
  <c r="N1869" i="22"/>
  <c r="O1869" i="22"/>
  <c r="P1869" i="22"/>
  <c r="A1870" i="22"/>
  <c r="B1870" i="22"/>
  <c r="C1870" i="22"/>
  <c r="D1870" i="22"/>
  <c r="E1870" i="22"/>
  <c r="F1870" i="22"/>
  <c r="G1870" i="22"/>
  <c r="H1870" i="22"/>
  <c r="I1870" i="22"/>
  <c r="J1870" i="22"/>
  <c r="K1870" i="22"/>
  <c r="L1870" i="22"/>
  <c r="M1870" i="22"/>
  <c r="N1870" i="22"/>
  <c r="O1870" i="22"/>
  <c r="P1870" i="22"/>
  <c r="A1871" i="22"/>
  <c r="B1871" i="22"/>
  <c r="C1871" i="22"/>
  <c r="D1871" i="22"/>
  <c r="E1871" i="22"/>
  <c r="F1871" i="22"/>
  <c r="G1871" i="22"/>
  <c r="H1871" i="22"/>
  <c r="I1871" i="22"/>
  <c r="J1871" i="22"/>
  <c r="K1871" i="22"/>
  <c r="L1871" i="22"/>
  <c r="M1871" i="22"/>
  <c r="N1871" i="22"/>
  <c r="O1871" i="22"/>
  <c r="P1871" i="22"/>
  <c r="A1872" i="22"/>
  <c r="B1872" i="22"/>
  <c r="C1872" i="22"/>
  <c r="D1872" i="22"/>
  <c r="E1872" i="22"/>
  <c r="F1872" i="22"/>
  <c r="G1872" i="22"/>
  <c r="H1872" i="22"/>
  <c r="I1872" i="22"/>
  <c r="J1872" i="22"/>
  <c r="K1872" i="22"/>
  <c r="L1872" i="22"/>
  <c r="M1872" i="22"/>
  <c r="N1872" i="22"/>
  <c r="O1872" i="22"/>
  <c r="P1872" i="22"/>
  <c r="A1873" i="22"/>
  <c r="B1873" i="22"/>
  <c r="C1873" i="22"/>
  <c r="D1873" i="22"/>
  <c r="E1873" i="22"/>
  <c r="F1873" i="22"/>
  <c r="G1873" i="22"/>
  <c r="H1873" i="22"/>
  <c r="I1873" i="22"/>
  <c r="J1873" i="22"/>
  <c r="K1873" i="22"/>
  <c r="L1873" i="22"/>
  <c r="M1873" i="22"/>
  <c r="N1873" i="22"/>
  <c r="O1873" i="22"/>
  <c r="P1873" i="22"/>
  <c r="A1874" i="22"/>
  <c r="B1874" i="22"/>
  <c r="C1874" i="22"/>
  <c r="D1874" i="22"/>
  <c r="E1874" i="22"/>
  <c r="F1874" i="22"/>
  <c r="G1874" i="22"/>
  <c r="H1874" i="22"/>
  <c r="I1874" i="22"/>
  <c r="J1874" i="22"/>
  <c r="K1874" i="22"/>
  <c r="L1874" i="22"/>
  <c r="M1874" i="22"/>
  <c r="N1874" i="22"/>
  <c r="O1874" i="22"/>
  <c r="P1874" i="22"/>
  <c r="A1875" i="22"/>
  <c r="B1875" i="22"/>
  <c r="C1875" i="22"/>
  <c r="D1875" i="22"/>
  <c r="E1875" i="22"/>
  <c r="F1875" i="22"/>
  <c r="G1875" i="22"/>
  <c r="H1875" i="22"/>
  <c r="I1875" i="22"/>
  <c r="J1875" i="22"/>
  <c r="K1875" i="22"/>
  <c r="L1875" i="22"/>
  <c r="M1875" i="22"/>
  <c r="N1875" i="22"/>
  <c r="O1875" i="22"/>
  <c r="P1875" i="22"/>
  <c r="A1876" i="22"/>
  <c r="B1876" i="22"/>
  <c r="C1876" i="22"/>
  <c r="D1876" i="22"/>
  <c r="E1876" i="22"/>
  <c r="F1876" i="22"/>
  <c r="G1876" i="22"/>
  <c r="H1876" i="22"/>
  <c r="I1876" i="22"/>
  <c r="J1876" i="22"/>
  <c r="K1876" i="22"/>
  <c r="L1876" i="22"/>
  <c r="M1876" i="22"/>
  <c r="N1876" i="22"/>
  <c r="O1876" i="22"/>
  <c r="P1876" i="22"/>
  <c r="A1877" i="22"/>
  <c r="B1877" i="22"/>
  <c r="C1877" i="22"/>
  <c r="D1877" i="22"/>
  <c r="E1877" i="22"/>
  <c r="F1877" i="22"/>
  <c r="G1877" i="22"/>
  <c r="H1877" i="22"/>
  <c r="I1877" i="22"/>
  <c r="J1877" i="22"/>
  <c r="K1877" i="22"/>
  <c r="L1877" i="22"/>
  <c r="M1877" i="22"/>
  <c r="N1877" i="22"/>
  <c r="O1877" i="22"/>
  <c r="P1877" i="22"/>
  <c r="A1878" i="22"/>
  <c r="B1878" i="22"/>
  <c r="C1878" i="22"/>
  <c r="D1878" i="22"/>
  <c r="E1878" i="22"/>
  <c r="F1878" i="22"/>
  <c r="G1878" i="22"/>
  <c r="H1878" i="22"/>
  <c r="I1878" i="22"/>
  <c r="J1878" i="22"/>
  <c r="K1878" i="22"/>
  <c r="L1878" i="22"/>
  <c r="M1878" i="22"/>
  <c r="N1878" i="22"/>
  <c r="O1878" i="22"/>
  <c r="P1878" i="22"/>
  <c r="A1879" i="22"/>
  <c r="B1879" i="22"/>
  <c r="C1879" i="22"/>
  <c r="D1879" i="22"/>
  <c r="E1879" i="22"/>
  <c r="F1879" i="22"/>
  <c r="G1879" i="22"/>
  <c r="H1879" i="22"/>
  <c r="I1879" i="22"/>
  <c r="J1879" i="22"/>
  <c r="K1879" i="22"/>
  <c r="L1879" i="22"/>
  <c r="M1879" i="22"/>
  <c r="N1879" i="22"/>
  <c r="O1879" i="22"/>
  <c r="P1879" i="22"/>
  <c r="A1880" i="22"/>
  <c r="B1880" i="22"/>
  <c r="C1880" i="22"/>
  <c r="D1880" i="22"/>
  <c r="E1880" i="22"/>
  <c r="F1880" i="22"/>
  <c r="G1880" i="22"/>
  <c r="H1880" i="22"/>
  <c r="I1880" i="22"/>
  <c r="J1880" i="22"/>
  <c r="K1880" i="22"/>
  <c r="L1880" i="22"/>
  <c r="M1880" i="22"/>
  <c r="N1880" i="22"/>
  <c r="O1880" i="22"/>
  <c r="P1880" i="22"/>
  <c r="A1881" i="22"/>
  <c r="B1881" i="22"/>
  <c r="C1881" i="22"/>
  <c r="D1881" i="22"/>
  <c r="E1881" i="22"/>
  <c r="F1881" i="22"/>
  <c r="G1881" i="22"/>
  <c r="H1881" i="22"/>
  <c r="I1881" i="22"/>
  <c r="J1881" i="22"/>
  <c r="K1881" i="22"/>
  <c r="L1881" i="22"/>
  <c r="M1881" i="22"/>
  <c r="N1881" i="22"/>
  <c r="O1881" i="22"/>
  <c r="P1881" i="22"/>
  <c r="A1882" i="22"/>
  <c r="B1882" i="22"/>
  <c r="C1882" i="22"/>
  <c r="D1882" i="22"/>
  <c r="E1882" i="22"/>
  <c r="F1882" i="22"/>
  <c r="G1882" i="22"/>
  <c r="H1882" i="22"/>
  <c r="I1882" i="22"/>
  <c r="J1882" i="22"/>
  <c r="K1882" i="22"/>
  <c r="L1882" i="22"/>
  <c r="M1882" i="22"/>
  <c r="N1882" i="22"/>
  <c r="O1882" i="22"/>
  <c r="P1882" i="22"/>
  <c r="A1883" i="22"/>
  <c r="B1883" i="22"/>
  <c r="C1883" i="22"/>
  <c r="D1883" i="22"/>
  <c r="E1883" i="22"/>
  <c r="F1883" i="22"/>
  <c r="G1883" i="22"/>
  <c r="H1883" i="22"/>
  <c r="I1883" i="22"/>
  <c r="J1883" i="22"/>
  <c r="K1883" i="22"/>
  <c r="L1883" i="22"/>
  <c r="M1883" i="22"/>
  <c r="N1883" i="22"/>
  <c r="O1883" i="22"/>
  <c r="P1883" i="22"/>
  <c r="A1884" i="22"/>
  <c r="B1884" i="22"/>
  <c r="C1884" i="22"/>
  <c r="D1884" i="22"/>
  <c r="E1884" i="22"/>
  <c r="F1884" i="22"/>
  <c r="G1884" i="22"/>
  <c r="H1884" i="22"/>
  <c r="I1884" i="22"/>
  <c r="J1884" i="22"/>
  <c r="K1884" i="22"/>
  <c r="L1884" i="22"/>
  <c r="M1884" i="22"/>
  <c r="N1884" i="22"/>
  <c r="O1884" i="22"/>
  <c r="P1884" i="22"/>
  <c r="A1885" i="22"/>
  <c r="B1885" i="22"/>
  <c r="C1885" i="22"/>
  <c r="D1885" i="22"/>
  <c r="E1885" i="22"/>
  <c r="F1885" i="22"/>
  <c r="G1885" i="22"/>
  <c r="H1885" i="22"/>
  <c r="I1885" i="22"/>
  <c r="J1885" i="22"/>
  <c r="K1885" i="22"/>
  <c r="L1885" i="22"/>
  <c r="M1885" i="22"/>
  <c r="N1885" i="22"/>
  <c r="O1885" i="22"/>
  <c r="P1885" i="22"/>
  <c r="A1886" i="22"/>
  <c r="B1886" i="22"/>
  <c r="C1886" i="22"/>
  <c r="D1886" i="22"/>
  <c r="E1886" i="22"/>
  <c r="F1886" i="22"/>
  <c r="G1886" i="22"/>
  <c r="H1886" i="22"/>
  <c r="I1886" i="22"/>
  <c r="J1886" i="22"/>
  <c r="K1886" i="22"/>
  <c r="L1886" i="22"/>
  <c r="M1886" i="22"/>
  <c r="N1886" i="22"/>
  <c r="O1886" i="22"/>
  <c r="P1886" i="22"/>
  <c r="A1887" i="22"/>
  <c r="B1887" i="22"/>
  <c r="C1887" i="22"/>
  <c r="D1887" i="22"/>
  <c r="E1887" i="22"/>
  <c r="F1887" i="22"/>
  <c r="G1887" i="22"/>
  <c r="H1887" i="22"/>
  <c r="I1887" i="22"/>
  <c r="J1887" i="22"/>
  <c r="K1887" i="22"/>
  <c r="L1887" i="22"/>
  <c r="M1887" i="22"/>
  <c r="N1887" i="22"/>
  <c r="O1887" i="22"/>
  <c r="P1887" i="22"/>
  <c r="A1888" i="22"/>
  <c r="B1888" i="22"/>
  <c r="C1888" i="22"/>
  <c r="D1888" i="22"/>
  <c r="E1888" i="22"/>
  <c r="F1888" i="22"/>
  <c r="G1888" i="22"/>
  <c r="H1888" i="22"/>
  <c r="I1888" i="22"/>
  <c r="J1888" i="22"/>
  <c r="K1888" i="22"/>
  <c r="L1888" i="22"/>
  <c r="M1888" i="22"/>
  <c r="N1888" i="22"/>
  <c r="O1888" i="22"/>
  <c r="P1888" i="22"/>
  <c r="A1889" i="22"/>
  <c r="B1889" i="22"/>
  <c r="C1889" i="22"/>
  <c r="D1889" i="22"/>
  <c r="E1889" i="22"/>
  <c r="F1889" i="22"/>
  <c r="G1889" i="22"/>
  <c r="H1889" i="22"/>
  <c r="I1889" i="22"/>
  <c r="J1889" i="22"/>
  <c r="K1889" i="22"/>
  <c r="L1889" i="22"/>
  <c r="M1889" i="22"/>
  <c r="N1889" i="22"/>
  <c r="O1889" i="22"/>
  <c r="P1889" i="22"/>
  <c r="A1890" i="22"/>
  <c r="B1890" i="22"/>
  <c r="C1890" i="22"/>
  <c r="D1890" i="22"/>
  <c r="E1890" i="22"/>
  <c r="F1890" i="22"/>
  <c r="G1890" i="22"/>
  <c r="H1890" i="22"/>
  <c r="I1890" i="22"/>
  <c r="J1890" i="22"/>
  <c r="K1890" i="22"/>
  <c r="L1890" i="22"/>
  <c r="M1890" i="22"/>
  <c r="N1890" i="22"/>
  <c r="O1890" i="22"/>
  <c r="P1890" i="22"/>
  <c r="A1891" i="22"/>
  <c r="B1891" i="22"/>
  <c r="C1891" i="22"/>
  <c r="D1891" i="22"/>
  <c r="E1891" i="22"/>
  <c r="F1891" i="22"/>
  <c r="G1891" i="22"/>
  <c r="H1891" i="22"/>
  <c r="I1891" i="22"/>
  <c r="J1891" i="22"/>
  <c r="K1891" i="22"/>
  <c r="L1891" i="22"/>
  <c r="M1891" i="22"/>
  <c r="N1891" i="22"/>
  <c r="O1891" i="22"/>
  <c r="P1891" i="22"/>
  <c r="A1892" i="22"/>
  <c r="B1892" i="22"/>
  <c r="C1892" i="22"/>
  <c r="D1892" i="22"/>
  <c r="E1892" i="22"/>
  <c r="F1892" i="22"/>
  <c r="G1892" i="22"/>
  <c r="H1892" i="22"/>
  <c r="I1892" i="22"/>
  <c r="J1892" i="22"/>
  <c r="K1892" i="22"/>
  <c r="L1892" i="22"/>
  <c r="M1892" i="22"/>
  <c r="N1892" i="22"/>
  <c r="O1892" i="22"/>
  <c r="P1892" i="22"/>
  <c r="A1893" i="22"/>
  <c r="B1893" i="22"/>
  <c r="C1893" i="22"/>
  <c r="D1893" i="22"/>
  <c r="E1893" i="22"/>
  <c r="F1893" i="22"/>
  <c r="G1893" i="22"/>
  <c r="H1893" i="22"/>
  <c r="I1893" i="22"/>
  <c r="J1893" i="22"/>
  <c r="K1893" i="22"/>
  <c r="L1893" i="22"/>
  <c r="M1893" i="22"/>
  <c r="N1893" i="22"/>
  <c r="O1893" i="22"/>
  <c r="P1893" i="22"/>
  <c r="A1894" i="22"/>
  <c r="B1894" i="22"/>
  <c r="C1894" i="22"/>
  <c r="D1894" i="22"/>
  <c r="E1894" i="22"/>
  <c r="F1894" i="22"/>
  <c r="G1894" i="22"/>
  <c r="H1894" i="22"/>
  <c r="I1894" i="22"/>
  <c r="J1894" i="22"/>
  <c r="K1894" i="22"/>
  <c r="L1894" i="22"/>
  <c r="M1894" i="22"/>
  <c r="N1894" i="22"/>
  <c r="O1894" i="22"/>
  <c r="P1894" i="22"/>
  <c r="A1895" i="22"/>
  <c r="B1895" i="22"/>
  <c r="C1895" i="22"/>
  <c r="D1895" i="22"/>
  <c r="E1895" i="22"/>
  <c r="F1895" i="22"/>
  <c r="G1895" i="22"/>
  <c r="H1895" i="22"/>
  <c r="I1895" i="22"/>
  <c r="J1895" i="22"/>
  <c r="K1895" i="22"/>
  <c r="L1895" i="22"/>
  <c r="M1895" i="22"/>
  <c r="N1895" i="22"/>
  <c r="O1895" i="22"/>
  <c r="P1895" i="22"/>
  <c r="A1896" i="22"/>
  <c r="B1896" i="22"/>
  <c r="C1896" i="22"/>
  <c r="D1896" i="22"/>
  <c r="E1896" i="22"/>
  <c r="F1896" i="22"/>
  <c r="G1896" i="22"/>
  <c r="H1896" i="22"/>
  <c r="I1896" i="22"/>
  <c r="J1896" i="22"/>
  <c r="K1896" i="22"/>
  <c r="L1896" i="22"/>
  <c r="M1896" i="22"/>
  <c r="N1896" i="22"/>
  <c r="O1896" i="22"/>
  <c r="P1896" i="22"/>
  <c r="A1897" i="22"/>
  <c r="B1897" i="22"/>
  <c r="C1897" i="22"/>
  <c r="D1897" i="22"/>
  <c r="E1897" i="22"/>
  <c r="F1897" i="22"/>
  <c r="G1897" i="22"/>
  <c r="H1897" i="22"/>
  <c r="I1897" i="22"/>
  <c r="J1897" i="22"/>
  <c r="K1897" i="22"/>
  <c r="L1897" i="22"/>
  <c r="M1897" i="22"/>
  <c r="N1897" i="22"/>
  <c r="O1897" i="22"/>
  <c r="P1897" i="22"/>
  <c r="A1898" i="22"/>
  <c r="B1898" i="22"/>
  <c r="C1898" i="22"/>
  <c r="D1898" i="22"/>
  <c r="E1898" i="22"/>
  <c r="F1898" i="22"/>
  <c r="G1898" i="22"/>
  <c r="H1898" i="22"/>
  <c r="I1898" i="22"/>
  <c r="J1898" i="22"/>
  <c r="K1898" i="22"/>
  <c r="L1898" i="22"/>
  <c r="M1898" i="22"/>
  <c r="N1898" i="22"/>
  <c r="O1898" i="22"/>
  <c r="P1898" i="22"/>
  <c r="A1899" i="22"/>
  <c r="B1899" i="22"/>
  <c r="C1899" i="22"/>
  <c r="D1899" i="22"/>
  <c r="E1899" i="22"/>
  <c r="F1899" i="22"/>
  <c r="G1899" i="22"/>
  <c r="H1899" i="22"/>
  <c r="I1899" i="22"/>
  <c r="J1899" i="22"/>
  <c r="K1899" i="22"/>
  <c r="L1899" i="22"/>
  <c r="M1899" i="22"/>
  <c r="N1899" i="22"/>
  <c r="O1899" i="22"/>
  <c r="P1899" i="22"/>
  <c r="A1900" i="22"/>
  <c r="B1900" i="22"/>
  <c r="C1900" i="22"/>
  <c r="D1900" i="22"/>
  <c r="E1900" i="22"/>
  <c r="F1900" i="22"/>
  <c r="G1900" i="22"/>
  <c r="H1900" i="22"/>
  <c r="I1900" i="22"/>
  <c r="J1900" i="22"/>
  <c r="K1900" i="22"/>
  <c r="L1900" i="22"/>
  <c r="M1900" i="22"/>
  <c r="N1900" i="22"/>
  <c r="O1900" i="22"/>
  <c r="P1900" i="22"/>
  <c r="A1901" i="22"/>
  <c r="B1901" i="22"/>
  <c r="C1901" i="22"/>
  <c r="D1901" i="22"/>
  <c r="E1901" i="22"/>
  <c r="F1901" i="22"/>
  <c r="G1901" i="22"/>
  <c r="H1901" i="22"/>
  <c r="I1901" i="22"/>
  <c r="J1901" i="22"/>
  <c r="K1901" i="22"/>
  <c r="L1901" i="22"/>
  <c r="M1901" i="22"/>
  <c r="N1901" i="22"/>
  <c r="O1901" i="22"/>
  <c r="P1901" i="22"/>
  <c r="A1902" i="22"/>
  <c r="B1902" i="22"/>
  <c r="C1902" i="22"/>
  <c r="D1902" i="22"/>
  <c r="E1902" i="22"/>
  <c r="F1902" i="22"/>
  <c r="G1902" i="22"/>
  <c r="H1902" i="22"/>
  <c r="I1902" i="22"/>
  <c r="J1902" i="22"/>
  <c r="K1902" i="22"/>
  <c r="L1902" i="22"/>
  <c r="M1902" i="22"/>
  <c r="N1902" i="22"/>
  <c r="O1902" i="22"/>
  <c r="P1902" i="22"/>
  <c r="A1903" i="22"/>
  <c r="B1903" i="22"/>
  <c r="C1903" i="22"/>
  <c r="D1903" i="22"/>
  <c r="E1903" i="22"/>
  <c r="F1903" i="22"/>
  <c r="G1903" i="22"/>
  <c r="H1903" i="22"/>
  <c r="I1903" i="22"/>
  <c r="J1903" i="22"/>
  <c r="K1903" i="22"/>
  <c r="L1903" i="22"/>
  <c r="M1903" i="22"/>
  <c r="N1903" i="22"/>
  <c r="O1903" i="22"/>
  <c r="P1903" i="22"/>
  <c r="A1904" i="22"/>
  <c r="B1904" i="22"/>
  <c r="C1904" i="22"/>
  <c r="D1904" i="22"/>
  <c r="E1904" i="22"/>
  <c r="F1904" i="22"/>
  <c r="G1904" i="22"/>
  <c r="H1904" i="22"/>
  <c r="I1904" i="22"/>
  <c r="J1904" i="22"/>
  <c r="K1904" i="22"/>
  <c r="L1904" i="22"/>
  <c r="M1904" i="22"/>
  <c r="N1904" i="22"/>
  <c r="O1904" i="22"/>
  <c r="P1904" i="22"/>
  <c r="A1905" i="22"/>
  <c r="B1905" i="22"/>
  <c r="C1905" i="22"/>
  <c r="D1905" i="22"/>
  <c r="E1905" i="22"/>
  <c r="F1905" i="22"/>
  <c r="G1905" i="22"/>
  <c r="H1905" i="22"/>
  <c r="I1905" i="22"/>
  <c r="J1905" i="22"/>
  <c r="K1905" i="22"/>
  <c r="L1905" i="22"/>
  <c r="M1905" i="22"/>
  <c r="N1905" i="22"/>
  <c r="O1905" i="22"/>
  <c r="P1905" i="22"/>
  <c r="A1906" i="22"/>
  <c r="B1906" i="22"/>
  <c r="C1906" i="22"/>
  <c r="D1906" i="22"/>
  <c r="E1906" i="22"/>
  <c r="F1906" i="22"/>
  <c r="G1906" i="22"/>
  <c r="H1906" i="22"/>
  <c r="I1906" i="22"/>
  <c r="J1906" i="22"/>
  <c r="K1906" i="22"/>
  <c r="L1906" i="22"/>
  <c r="M1906" i="22"/>
  <c r="N1906" i="22"/>
  <c r="O1906" i="22"/>
  <c r="P1906" i="22"/>
  <c r="A1907" i="22"/>
  <c r="B1907" i="22"/>
  <c r="C1907" i="22"/>
  <c r="D1907" i="22"/>
  <c r="E1907" i="22"/>
  <c r="F1907" i="22"/>
  <c r="G1907" i="22"/>
  <c r="H1907" i="22"/>
  <c r="I1907" i="22"/>
  <c r="J1907" i="22"/>
  <c r="K1907" i="22"/>
  <c r="L1907" i="22"/>
  <c r="M1907" i="22"/>
  <c r="N1907" i="22"/>
  <c r="O1907" i="22"/>
  <c r="P1907" i="22"/>
  <c r="A1908" i="22"/>
  <c r="B1908" i="22"/>
  <c r="C1908" i="22"/>
  <c r="D1908" i="22"/>
  <c r="E1908" i="22"/>
  <c r="F1908" i="22"/>
  <c r="G1908" i="22"/>
  <c r="H1908" i="22"/>
  <c r="I1908" i="22"/>
  <c r="J1908" i="22"/>
  <c r="K1908" i="22"/>
  <c r="L1908" i="22"/>
  <c r="M1908" i="22"/>
  <c r="N1908" i="22"/>
  <c r="O1908" i="22"/>
  <c r="P1908" i="22"/>
  <c r="A1909" i="22"/>
  <c r="B1909" i="22"/>
  <c r="C1909" i="22"/>
  <c r="D1909" i="22"/>
  <c r="E1909" i="22"/>
  <c r="F1909" i="22"/>
  <c r="G1909" i="22"/>
  <c r="H1909" i="22"/>
  <c r="I1909" i="22"/>
  <c r="J1909" i="22"/>
  <c r="K1909" i="22"/>
  <c r="L1909" i="22"/>
  <c r="M1909" i="22"/>
  <c r="N1909" i="22"/>
  <c r="O1909" i="22"/>
  <c r="P1909" i="22"/>
  <c r="A1910" i="22"/>
  <c r="B1910" i="22"/>
  <c r="C1910" i="22"/>
  <c r="D1910" i="22"/>
  <c r="E1910" i="22"/>
  <c r="F1910" i="22"/>
  <c r="G1910" i="22"/>
  <c r="H1910" i="22"/>
  <c r="I1910" i="22"/>
  <c r="J1910" i="22"/>
  <c r="K1910" i="22"/>
  <c r="L1910" i="22"/>
  <c r="M1910" i="22"/>
  <c r="N1910" i="22"/>
  <c r="O1910" i="22"/>
  <c r="P1910" i="22"/>
  <c r="A1911" i="22"/>
  <c r="B1911" i="22"/>
  <c r="C1911" i="22"/>
  <c r="D1911" i="22"/>
  <c r="E1911" i="22"/>
  <c r="F1911" i="22"/>
  <c r="G1911" i="22"/>
  <c r="H1911" i="22"/>
  <c r="I1911" i="22"/>
  <c r="J1911" i="22"/>
  <c r="K1911" i="22"/>
  <c r="L1911" i="22"/>
  <c r="M1911" i="22"/>
  <c r="N1911" i="22"/>
  <c r="O1911" i="22"/>
  <c r="P1911" i="22"/>
  <c r="A1912" i="22"/>
  <c r="B1912" i="22"/>
  <c r="C1912" i="22"/>
  <c r="D1912" i="22"/>
  <c r="E1912" i="22"/>
  <c r="F1912" i="22"/>
  <c r="G1912" i="22"/>
  <c r="H1912" i="22"/>
  <c r="I1912" i="22"/>
  <c r="J1912" i="22"/>
  <c r="K1912" i="22"/>
  <c r="L1912" i="22"/>
  <c r="M1912" i="22"/>
  <c r="N1912" i="22"/>
  <c r="O1912" i="22"/>
  <c r="P1912" i="22"/>
  <c r="A1913" i="22"/>
  <c r="B1913" i="22"/>
  <c r="C1913" i="22"/>
  <c r="D1913" i="22"/>
  <c r="E1913" i="22"/>
  <c r="F1913" i="22"/>
  <c r="G1913" i="22"/>
  <c r="H1913" i="22"/>
  <c r="I1913" i="22"/>
  <c r="J1913" i="22"/>
  <c r="K1913" i="22"/>
  <c r="L1913" i="22"/>
  <c r="M1913" i="22"/>
  <c r="N1913" i="22"/>
  <c r="O1913" i="22"/>
  <c r="P1913" i="22"/>
  <c r="A1914" i="22"/>
  <c r="B1914" i="22"/>
  <c r="C1914" i="22"/>
  <c r="D1914" i="22"/>
  <c r="E1914" i="22"/>
  <c r="F1914" i="22"/>
  <c r="G1914" i="22"/>
  <c r="H1914" i="22"/>
  <c r="I1914" i="22"/>
  <c r="J1914" i="22"/>
  <c r="K1914" i="22"/>
  <c r="L1914" i="22"/>
  <c r="M1914" i="22"/>
  <c r="N1914" i="22"/>
  <c r="O1914" i="22"/>
  <c r="P1914" i="22"/>
  <c r="A1915" i="22"/>
  <c r="B1915" i="22"/>
  <c r="C1915" i="22"/>
  <c r="D1915" i="22"/>
  <c r="E1915" i="22"/>
  <c r="F1915" i="22"/>
  <c r="G1915" i="22"/>
  <c r="H1915" i="22"/>
  <c r="I1915" i="22"/>
  <c r="J1915" i="22"/>
  <c r="K1915" i="22"/>
  <c r="L1915" i="22"/>
  <c r="M1915" i="22"/>
  <c r="N1915" i="22"/>
  <c r="O1915" i="22"/>
  <c r="P1915" i="22"/>
  <c r="A1916" i="22"/>
  <c r="B1916" i="22"/>
  <c r="C1916" i="22"/>
  <c r="D1916" i="22"/>
  <c r="E1916" i="22"/>
  <c r="F1916" i="22"/>
  <c r="G1916" i="22"/>
  <c r="H1916" i="22"/>
  <c r="I1916" i="22"/>
  <c r="J1916" i="22"/>
  <c r="K1916" i="22"/>
  <c r="L1916" i="22"/>
  <c r="M1916" i="22"/>
  <c r="N1916" i="22"/>
  <c r="O1916" i="22"/>
  <c r="P1916" i="22"/>
  <c r="A1917" i="22"/>
  <c r="B1917" i="22"/>
  <c r="C1917" i="22"/>
  <c r="D1917" i="22"/>
  <c r="E1917" i="22"/>
  <c r="F1917" i="22"/>
  <c r="G1917" i="22"/>
  <c r="H1917" i="22"/>
  <c r="I1917" i="22"/>
  <c r="J1917" i="22"/>
  <c r="K1917" i="22"/>
  <c r="L1917" i="22"/>
  <c r="M1917" i="22"/>
  <c r="N1917" i="22"/>
  <c r="O1917" i="22"/>
  <c r="P1917" i="22"/>
  <c r="A1918" i="22"/>
  <c r="B1918" i="22"/>
  <c r="C1918" i="22"/>
  <c r="D1918" i="22"/>
  <c r="E1918" i="22"/>
  <c r="F1918" i="22"/>
  <c r="G1918" i="22"/>
  <c r="H1918" i="22"/>
  <c r="I1918" i="22"/>
  <c r="J1918" i="22"/>
  <c r="K1918" i="22"/>
  <c r="L1918" i="22"/>
  <c r="M1918" i="22"/>
  <c r="N1918" i="22"/>
  <c r="O1918" i="22"/>
  <c r="P1918" i="22"/>
  <c r="A1919" i="22"/>
  <c r="B1919" i="22"/>
  <c r="C1919" i="22"/>
  <c r="D1919" i="22"/>
  <c r="E1919" i="22"/>
  <c r="F1919" i="22"/>
  <c r="G1919" i="22"/>
  <c r="H1919" i="22"/>
  <c r="I1919" i="22"/>
  <c r="J1919" i="22"/>
  <c r="K1919" i="22"/>
  <c r="L1919" i="22"/>
  <c r="M1919" i="22"/>
  <c r="N1919" i="22"/>
  <c r="O1919" i="22"/>
  <c r="P1919" i="22"/>
  <c r="A1920" i="22"/>
  <c r="B1920" i="22"/>
  <c r="C1920" i="22"/>
  <c r="D1920" i="22"/>
  <c r="E1920" i="22"/>
  <c r="F1920" i="22"/>
  <c r="G1920" i="22"/>
  <c r="H1920" i="22"/>
  <c r="I1920" i="22"/>
  <c r="J1920" i="22"/>
  <c r="K1920" i="22"/>
  <c r="L1920" i="22"/>
  <c r="M1920" i="22"/>
  <c r="N1920" i="22"/>
  <c r="O1920" i="22"/>
  <c r="P1920" i="22"/>
  <c r="A1921" i="22"/>
  <c r="B1921" i="22"/>
  <c r="C1921" i="22"/>
  <c r="D1921" i="22"/>
  <c r="E1921" i="22"/>
  <c r="F1921" i="22"/>
  <c r="G1921" i="22"/>
  <c r="H1921" i="22"/>
  <c r="I1921" i="22"/>
  <c r="J1921" i="22"/>
  <c r="K1921" i="22"/>
  <c r="L1921" i="22"/>
  <c r="M1921" i="22"/>
  <c r="N1921" i="22"/>
  <c r="O1921" i="22"/>
  <c r="P1921" i="22"/>
  <c r="A1922" i="22"/>
  <c r="B1922" i="22"/>
  <c r="C1922" i="22"/>
  <c r="D1922" i="22"/>
  <c r="E1922" i="22"/>
  <c r="F1922" i="22"/>
  <c r="G1922" i="22"/>
  <c r="H1922" i="22"/>
  <c r="I1922" i="22"/>
  <c r="J1922" i="22"/>
  <c r="K1922" i="22"/>
  <c r="L1922" i="22"/>
  <c r="M1922" i="22"/>
  <c r="N1922" i="22"/>
  <c r="O1922" i="22"/>
  <c r="P1922" i="22"/>
  <c r="A1923" i="22"/>
  <c r="B1923" i="22"/>
  <c r="C1923" i="22"/>
  <c r="D1923" i="22"/>
  <c r="E1923" i="22"/>
  <c r="F1923" i="22"/>
  <c r="G1923" i="22"/>
  <c r="H1923" i="22"/>
  <c r="I1923" i="22"/>
  <c r="J1923" i="22"/>
  <c r="K1923" i="22"/>
  <c r="L1923" i="22"/>
  <c r="M1923" i="22"/>
  <c r="N1923" i="22"/>
  <c r="O1923" i="22"/>
  <c r="P1923" i="22"/>
  <c r="A1924" i="22"/>
  <c r="B1924" i="22"/>
  <c r="C1924" i="22"/>
  <c r="D1924" i="22"/>
  <c r="E1924" i="22"/>
  <c r="F1924" i="22"/>
  <c r="G1924" i="22"/>
  <c r="H1924" i="22"/>
  <c r="I1924" i="22"/>
  <c r="J1924" i="22"/>
  <c r="K1924" i="22"/>
  <c r="L1924" i="22"/>
  <c r="M1924" i="22"/>
  <c r="N1924" i="22"/>
  <c r="O1924" i="22"/>
  <c r="P1924" i="22"/>
  <c r="A1925" i="22"/>
  <c r="B1925" i="22"/>
  <c r="C1925" i="22"/>
  <c r="D1925" i="22"/>
  <c r="E1925" i="22"/>
  <c r="F1925" i="22"/>
  <c r="G1925" i="22"/>
  <c r="H1925" i="22"/>
  <c r="I1925" i="22"/>
  <c r="J1925" i="22"/>
  <c r="K1925" i="22"/>
  <c r="L1925" i="22"/>
  <c r="M1925" i="22"/>
  <c r="N1925" i="22"/>
  <c r="O1925" i="22"/>
  <c r="P1925" i="22"/>
  <c r="A1926" i="22"/>
  <c r="B1926" i="22"/>
  <c r="C1926" i="22"/>
  <c r="D1926" i="22"/>
  <c r="E1926" i="22"/>
  <c r="F1926" i="22"/>
  <c r="G1926" i="22"/>
  <c r="H1926" i="22"/>
  <c r="I1926" i="22"/>
  <c r="J1926" i="22"/>
  <c r="K1926" i="22"/>
  <c r="L1926" i="22"/>
  <c r="M1926" i="22"/>
  <c r="N1926" i="22"/>
  <c r="O1926" i="22"/>
  <c r="P1926" i="22"/>
  <c r="A1927" i="22"/>
  <c r="B1927" i="22"/>
  <c r="C1927" i="22"/>
  <c r="D1927" i="22"/>
  <c r="E1927" i="22"/>
  <c r="F1927" i="22"/>
  <c r="G1927" i="22"/>
  <c r="H1927" i="22"/>
  <c r="I1927" i="22"/>
  <c r="J1927" i="22"/>
  <c r="K1927" i="22"/>
  <c r="L1927" i="22"/>
  <c r="M1927" i="22"/>
  <c r="N1927" i="22"/>
  <c r="O1927" i="22"/>
  <c r="P1927" i="22"/>
  <c r="A1928" i="22"/>
  <c r="B1928" i="22"/>
  <c r="C1928" i="22"/>
  <c r="D1928" i="22"/>
  <c r="E1928" i="22"/>
  <c r="F1928" i="22"/>
  <c r="G1928" i="22"/>
  <c r="H1928" i="22"/>
  <c r="I1928" i="22"/>
  <c r="J1928" i="22"/>
  <c r="K1928" i="22"/>
  <c r="L1928" i="22"/>
  <c r="M1928" i="22"/>
  <c r="N1928" i="22"/>
  <c r="O1928" i="22"/>
  <c r="P1928" i="22"/>
  <c r="A1929" i="22"/>
  <c r="B1929" i="22"/>
  <c r="C1929" i="22"/>
  <c r="D1929" i="22"/>
  <c r="E1929" i="22"/>
  <c r="F1929" i="22"/>
  <c r="G1929" i="22"/>
  <c r="H1929" i="22"/>
  <c r="I1929" i="22"/>
  <c r="J1929" i="22"/>
  <c r="K1929" i="22"/>
  <c r="L1929" i="22"/>
  <c r="M1929" i="22"/>
  <c r="N1929" i="22"/>
  <c r="O1929" i="22"/>
  <c r="P1929" i="22"/>
  <c r="A1930" i="22"/>
  <c r="B1930" i="22"/>
  <c r="C1930" i="22"/>
  <c r="D1930" i="22"/>
  <c r="E1930" i="22"/>
  <c r="F1930" i="22"/>
  <c r="G1930" i="22"/>
  <c r="H1930" i="22"/>
  <c r="I1930" i="22"/>
  <c r="J1930" i="22"/>
  <c r="K1930" i="22"/>
  <c r="L1930" i="22"/>
  <c r="M1930" i="22"/>
  <c r="N1930" i="22"/>
  <c r="O1930" i="22"/>
  <c r="P1930" i="22"/>
  <c r="A1931" i="22"/>
  <c r="B1931" i="22"/>
  <c r="C1931" i="22"/>
  <c r="D1931" i="22"/>
  <c r="E1931" i="22"/>
  <c r="F1931" i="22"/>
  <c r="G1931" i="22"/>
  <c r="H1931" i="22"/>
  <c r="I1931" i="22"/>
  <c r="J1931" i="22"/>
  <c r="K1931" i="22"/>
  <c r="L1931" i="22"/>
  <c r="M1931" i="22"/>
  <c r="N1931" i="22"/>
  <c r="O1931" i="22"/>
  <c r="P1931" i="22"/>
  <c r="A1932" i="22"/>
  <c r="B1932" i="22"/>
  <c r="C1932" i="22"/>
  <c r="D1932" i="22"/>
  <c r="E1932" i="22"/>
  <c r="F1932" i="22"/>
  <c r="G1932" i="22"/>
  <c r="H1932" i="22"/>
  <c r="I1932" i="22"/>
  <c r="J1932" i="22"/>
  <c r="K1932" i="22"/>
  <c r="L1932" i="22"/>
  <c r="M1932" i="22"/>
  <c r="N1932" i="22"/>
  <c r="O1932" i="22"/>
  <c r="P1932" i="22"/>
  <c r="A1933" i="22"/>
  <c r="B1933" i="22"/>
  <c r="C1933" i="22"/>
  <c r="D1933" i="22"/>
  <c r="E1933" i="22"/>
  <c r="F1933" i="22"/>
  <c r="G1933" i="22"/>
  <c r="H1933" i="22"/>
  <c r="I1933" i="22"/>
  <c r="J1933" i="22"/>
  <c r="K1933" i="22"/>
  <c r="L1933" i="22"/>
  <c r="M1933" i="22"/>
  <c r="N1933" i="22"/>
  <c r="O1933" i="22"/>
  <c r="P1933" i="22"/>
  <c r="A1934" i="22"/>
  <c r="B1934" i="22"/>
  <c r="C1934" i="22"/>
  <c r="D1934" i="22"/>
  <c r="E1934" i="22"/>
  <c r="F1934" i="22"/>
  <c r="G1934" i="22"/>
  <c r="H1934" i="22"/>
  <c r="I1934" i="22"/>
  <c r="J1934" i="22"/>
  <c r="K1934" i="22"/>
  <c r="L1934" i="22"/>
  <c r="M1934" i="22"/>
  <c r="N1934" i="22"/>
  <c r="O1934" i="22"/>
  <c r="P1934" i="22"/>
  <c r="A1935" i="22"/>
  <c r="B1935" i="22"/>
  <c r="C1935" i="22"/>
  <c r="D1935" i="22"/>
  <c r="E1935" i="22"/>
  <c r="F1935" i="22"/>
  <c r="G1935" i="22"/>
  <c r="H1935" i="22"/>
  <c r="I1935" i="22"/>
  <c r="J1935" i="22"/>
  <c r="K1935" i="22"/>
  <c r="L1935" i="22"/>
  <c r="M1935" i="22"/>
  <c r="N1935" i="22"/>
  <c r="O1935" i="22"/>
  <c r="P1935" i="22"/>
  <c r="A1936" i="22"/>
  <c r="B1936" i="22"/>
  <c r="C1936" i="22"/>
  <c r="D1936" i="22"/>
  <c r="E1936" i="22"/>
  <c r="F1936" i="22"/>
  <c r="G1936" i="22"/>
  <c r="H1936" i="22"/>
  <c r="I1936" i="22"/>
  <c r="J1936" i="22"/>
  <c r="K1936" i="22"/>
  <c r="L1936" i="22"/>
  <c r="M1936" i="22"/>
  <c r="N1936" i="22"/>
  <c r="O1936" i="22"/>
  <c r="P1936" i="22"/>
  <c r="A1937" i="22"/>
  <c r="B1937" i="22"/>
  <c r="C1937" i="22"/>
  <c r="D1937" i="22"/>
  <c r="E1937" i="22"/>
  <c r="F1937" i="22"/>
  <c r="G1937" i="22"/>
  <c r="H1937" i="22"/>
  <c r="I1937" i="22"/>
  <c r="J1937" i="22"/>
  <c r="K1937" i="22"/>
  <c r="L1937" i="22"/>
  <c r="M1937" i="22"/>
  <c r="N1937" i="22"/>
  <c r="O1937" i="22"/>
  <c r="P1937" i="22"/>
  <c r="A1938" i="22"/>
  <c r="B1938" i="22"/>
  <c r="C1938" i="22"/>
  <c r="D1938" i="22"/>
  <c r="E1938" i="22"/>
  <c r="F1938" i="22"/>
  <c r="G1938" i="22"/>
  <c r="H1938" i="22"/>
  <c r="I1938" i="22"/>
  <c r="J1938" i="22"/>
  <c r="K1938" i="22"/>
  <c r="L1938" i="22"/>
  <c r="M1938" i="22"/>
  <c r="N1938" i="22"/>
  <c r="O1938" i="22"/>
  <c r="P1938" i="22"/>
  <c r="A1939" i="22"/>
  <c r="B1939" i="22"/>
  <c r="C1939" i="22"/>
  <c r="D1939" i="22"/>
  <c r="E1939" i="22"/>
  <c r="F1939" i="22"/>
  <c r="G1939" i="22"/>
  <c r="H1939" i="22"/>
  <c r="I1939" i="22"/>
  <c r="J1939" i="22"/>
  <c r="K1939" i="22"/>
  <c r="L1939" i="22"/>
  <c r="M1939" i="22"/>
  <c r="N1939" i="22"/>
  <c r="O1939" i="22"/>
  <c r="P1939" i="22"/>
  <c r="A1940" i="22"/>
  <c r="B1940" i="22"/>
  <c r="C1940" i="22"/>
  <c r="D1940" i="22"/>
  <c r="E1940" i="22"/>
  <c r="F1940" i="22"/>
  <c r="G1940" i="22"/>
  <c r="H1940" i="22"/>
  <c r="I1940" i="22"/>
  <c r="J1940" i="22"/>
  <c r="K1940" i="22"/>
  <c r="L1940" i="22"/>
  <c r="M1940" i="22"/>
  <c r="N1940" i="22"/>
  <c r="O1940" i="22"/>
  <c r="P1940" i="22"/>
  <c r="A1941" i="22"/>
  <c r="B1941" i="22"/>
  <c r="C1941" i="22"/>
  <c r="D1941" i="22"/>
  <c r="E1941" i="22"/>
  <c r="F1941" i="22"/>
  <c r="G1941" i="22"/>
  <c r="H1941" i="22"/>
  <c r="I1941" i="22"/>
  <c r="J1941" i="22"/>
  <c r="K1941" i="22"/>
  <c r="L1941" i="22"/>
  <c r="M1941" i="22"/>
  <c r="N1941" i="22"/>
  <c r="O1941" i="22"/>
  <c r="P1941" i="22"/>
  <c r="A1942" i="22"/>
  <c r="B1942" i="22"/>
  <c r="C1942" i="22"/>
  <c r="D1942" i="22"/>
  <c r="E1942" i="22"/>
  <c r="F1942" i="22"/>
  <c r="G1942" i="22"/>
  <c r="H1942" i="22"/>
  <c r="I1942" i="22"/>
  <c r="J1942" i="22"/>
  <c r="K1942" i="22"/>
  <c r="L1942" i="22"/>
  <c r="M1942" i="22"/>
  <c r="N1942" i="22"/>
  <c r="O1942" i="22"/>
  <c r="P1942" i="22"/>
  <c r="A1943" i="22"/>
  <c r="B1943" i="22"/>
  <c r="C1943" i="22"/>
  <c r="D1943" i="22"/>
  <c r="E1943" i="22"/>
  <c r="F1943" i="22"/>
  <c r="G1943" i="22"/>
  <c r="H1943" i="22"/>
  <c r="I1943" i="22"/>
  <c r="J1943" i="22"/>
  <c r="K1943" i="22"/>
  <c r="L1943" i="22"/>
  <c r="M1943" i="22"/>
  <c r="N1943" i="22"/>
  <c r="O1943" i="22"/>
  <c r="P1943" i="22"/>
  <c r="A1944" i="22"/>
  <c r="B1944" i="22"/>
  <c r="C1944" i="22"/>
  <c r="D1944" i="22"/>
  <c r="E1944" i="22"/>
  <c r="F1944" i="22"/>
  <c r="G1944" i="22"/>
  <c r="H1944" i="22"/>
  <c r="I1944" i="22"/>
  <c r="J1944" i="22"/>
  <c r="K1944" i="22"/>
  <c r="L1944" i="22"/>
  <c r="M1944" i="22"/>
  <c r="N1944" i="22"/>
  <c r="O1944" i="22"/>
  <c r="P1944" i="22"/>
  <c r="A1945" i="22"/>
  <c r="B1945" i="22"/>
  <c r="C1945" i="22"/>
  <c r="D1945" i="22"/>
  <c r="E1945" i="22"/>
  <c r="F1945" i="22"/>
  <c r="G1945" i="22"/>
  <c r="H1945" i="22"/>
  <c r="I1945" i="22"/>
  <c r="J1945" i="22"/>
  <c r="K1945" i="22"/>
  <c r="L1945" i="22"/>
  <c r="M1945" i="22"/>
  <c r="N1945" i="22"/>
  <c r="O1945" i="22"/>
  <c r="P1945" i="22"/>
  <c r="A1946" i="22"/>
  <c r="B1946" i="22"/>
  <c r="C1946" i="22"/>
  <c r="D1946" i="22"/>
  <c r="E1946" i="22"/>
  <c r="F1946" i="22"/>
  <c r="G1946" i="22"/>
  <c r="H1946" i="22"/>
  <c r="I1946" i="22"/>
  <c r="J1946" i="22"/>
  <c r="K1946" i="22"/>
  <c r="L1946" i="22"/>
  <c r="M1946" i="22"/>
  <c r="N1946" i="22"/>
  <c r="O1946" i="22"/>
  <c r="P1946" i="22"/>
  <c r="A1947" i="22"/>
  <c r="B1947" i="22"/>
  <c r="C1947" i="22"/>
  <c r="D1947" i="22"/>
  <c r="E1947" i="22"/>
  <c r="F1947" i="22"/>
  <c r="G1947" i="22"/>
  <c r="H1947" i="22"/>
  <c r="I1947" i="22"/>
  <c r="J1947" i="22"/>
  <c r="K1947" i="22"/>
  <c r="L1947" i="22"/>
  <c r="M1947" i="22"/>
  <c r="N1947" i="22"/>
  <c r="O1947" i="22"/>
  <c r="P1947" i="22"/>
  <c r="A1948" i="22"/>
  <c r="B1948" i="22"/>
  <c r="C1948" i="22"/>
  <c r="D1948" i="22"/>
  <c r="E1948" i="22"/>
  <c r="F1948" i="22"/>
  <c r="G1948" i="22"/>
  <c r="H1948" i="22"/>
  <c r="I1948" i="22"/>
  <c r="J1948" i="22"/>
  <c r="K1948" i="22"/>
  <c r="L1948" i="22"/>
  <c r="M1948" i="22"/>
  <c r="N1948" i="22"/>
  <c r="O1948" i="22"/>
  <c r="P1948" i="22"/>
  <c r="A1949" i="22"/>
  <c r="B1949" i="22"/>
  <c r="C1949" i="22"/>
  <c r="D1949" i="22"/>
  <c r="E1949" i="22"/>
  <c r="F1949" i="22"/>
  <c r="G1949" i="22"/>
  <c r="H1949" i="22"/>
  <c r="I1949" i="22"/>
  <c r="J1949" i="22"/>
  <c r="K1949" i="22"/>
  <c r="L1949" i="22"/>
  <c r="M1949" i="22"/>
  <c r="N1949" i="22"/>
  <c r="O1949" i="22"/>
  <c r="P1949" i="22"/>
  <c r="A1950" i="22"/>
  <c r="B1950" i="22"/>
  <c r="C1950" i="22"/>
  <c r="D1950" i="22"/>
  <c r="E1950" i="22"/>
  <c r="F1950" i="22"/>
  <c r="G1950" i="22"/>
  <c r="H1950" i="22"/>
  <c r="I1950" i="22"/>
  <c r="J1950" i="22"/>
  <c r="K1950" i="22"/>
  <c r="L1950" i="22"/>
  <c r="M1950" i="22"/>
  <c r="N1950" i="22"/>
  <c r="O1950" i="22"/>
  <c r="P1950" i="22"/>
  <c r="A1951" i="22"/>
  <c r="B1951" i="22"/>
  <c r="C1951" i="22"/>
  <c r="D1951" i="22"/>
  <c r="E1951" i="22"/>
  <c r="F1951" i="22"/>
  <c r="G1951" i="22"/>
  <c r="H1951" i="22"/>
  <c r="I1951" i="22"/>
  <c r="J1951" i="22"/>
  <c r="K1951" i="22"/>
  <c r="L1951" i="22"/>
  <c r="M1951" i="22"/>
  <c r="N1951" i="22"/>
  <c r="O1951" i="22"/>
  <c r="P1951" i="22"/>
  <c r="A1952" i="22"/>
  <c r="B1952" i="22"/>
  <c r="C1952" i="22"/>
  <c r="D1952" i="22"/>
  <c r="E1952" i="22"/>
  <c r="F1952" i="22"/>
  <c r="G1952" i="22"/>
  <c r="H1952" i="22"/>
  <c r="I1952" i="22"/>
  <c r="J1952" i="22"/>
  <c r="K1952" i="22"/>
  <c r="L1952" i="22"/>
  <c r="M1952" i="22"/>
  <c r="N1952" i="22"/>
  <c r="O1952" i="22"/>
  <c r="P1952" i="22"/>
  <c r="A1953" i="22"/>
  <c r="B1953" i="22"/>
  <c r="C1953" i="22"/>
  <c r="D1953" i="22"/>
  <c r="E1953" i="22"/>
  <c r="F1953" i="22"/>
  <c r="G1953" i="22"/>
  <c r="H1953" i="22"/>
  <c r="I1953" i="22"/>
  <c r="J1953" i="22"/>
  <c r="K1953" i="22"/>
  <c r="L1953" i="22"/>
  <c r="M1953" i="22"/>
  <c r="N1953" i="22"/>
  <c r="O1953" i="22"/>
  <c r="P1953" i="22"/>
  <c r="A1954" i="22"/>
  <c r="B1954" i="22"/>
  <c r="C1954" i="22"/>
  <c r="D1954" i="22"/>
  <c r="E1954" i="22"/>
  <c r="F1954" i="22"/>
  <c r="G1954" i="22"/>
  <c r="H1954" i="22"/>
  <c r="I1954" i="22"/>
  <c r="J1954" i="22"/>
  <c r="K1954" i="22"/>
  <c r="L1954" i="22"/>
  <c r="M1954" i="22"/>
  <c r="N1954" i="22"/>
  <c r="O1954" i="22"/>
  <c r="P1954" i="22"/>
  <c r="A1955" i="22"/>
  <c r="B1955" i="22"/>
  <c r="C1955" i="22"/>
  <c r="D1955" i="22"/>
  <c r="E1955" i="22"/>
  <c r="F1955" i="22"/>
  <c r="G1955" i="22"/>
  <c r="H1955" i="22"/>
  <c r="I1955" i="22"/>
  <c r="J1955" i="22"/>
  <c r="K1955" i="22"/>
  <c r="L1955" i="22"/>
  <c r="M1955" i="22"/>
  <c r="N1955" i="22"/>
  <c r="O1955" i="22"/>
  <c r="P1955" i="22"/>
  <c r="A1956" i="22"/>
  <c r="B1956" i="22"/>
  <c r="C1956" i="22"/>
  <c r="D1956" i="22"/>
  <c r="E1956" i="22"/>
  <c r="F1956" i="22"/>
  <c r="G1956" i="22"/>
  <c r="H1956" i="22"/>
  <c r="I1956" i="22"/>
  <c r="J1956" i="22"/>
  <c r="K1956" i="22"/>
  <c r="L1956" i="22"/>
  <c r="M1956" i="22"/>
  <c r="N1956" i="22"/>
  <c r="O1956" i="22"/>
  <c r="P1956" i="22"/>
  <c r="A1957" i="22"/>
  <c r="B1957" i="22"/>
  <c r="C1957" i="22"/>
  <c r="D1957" i="22"/>
  <c r="E1957" i="22"/>
  <c r="F1957" i="22"/>
  <c r="G1957" i="22"/>
  <c r="H1957" i="22"/>
  <c r="I1957" i="22"/>
  <c r="J1957" i="22"/>
  <c r="K1957" i="22"/>
  <c r="L1957" i="22"/>
  <c r="M1957" i="22"/>
  <c r="N1957" i="22"/>
  <c r="O1957" i="22"/>
  <c r="P1957" i="22"/>
  <c r="A1958" i="22"/>
  <c r="B1958" i="22"/>
  <c r="C1958" i="22"/>
  <c r="D1958" i="22"/>
  <c r="E1958" i="22"/>
  <c r="F1958" i="22"/>
  <c r="G1958" i="22"/>
  <c r="H1958" i="22"/>
  <c r="I1958" i="22"/>
  <c r="J1958" i="22"/>
  <c r="K1958" i="22"/>
  <c r="L1958" i="22"/>
  <c r="M1958" i="22"/>
  <c r="N1958" i="22"/>
  <c r="O1958" i="22"/>
  <c r="P1958" i="22"/>
  <c r="A1959" i="22"/>
  <c r="B1959" i="22"/>
  <c r="C1959" i="22"/>
  <c r="D1959" i="22"/>
  <c r="E1959" i="22"/>
  <c r="F1959" i="22"/>
  <c r="G1959" i="22"/>
  <c r="H1959" i="22"/>
  <c r="I1959" i="22"/>
  <c r="J1959" i="22"/>
  <c r="K1959" i="22"/>
  <c r="L1959" i="22"/>
  <c r="M1959" i="22"/>
  <c r="N1959" i="22"/>
  <c r="O1959" i="22"/>
  <c r="P1959" i="22"/>
  <c r="A1960" i="22"/>
  <c r="B1960" i="22"/>
  <c r="C1960" i="22"/>
  <c r="D1960" i="22"/>
  <c r="E1960" i="22"/>
  <c r="F1960" i="22"/>
  <c r="G1960" i="22"/>
  <c r="H1960" i="22"/>
  <c r="I1960" i="22"/>
  <c r="J1960" i="22"/>
  <c r="K1960" i="22"/>
  <c r="L1960" i="22"/>
  <c r="M1960" i="22"/>
  <c r="N1960" i="22"/>
  <c r="O1960" i="22"/>
  <c r="P1960" i="22"/>
  <c r="A1961" i="22"/>
  <c r="B1961" i="22"/>
  <c r="C1961" i="22"/>
  <c r="D1961" i="22"/>
  <c r="E1961" i="22"/>
  <c r="F1961" i="22"/>
  <c r="G1961" i="22"/>
  <c r="H1961" i="22"/>
  <c r="I1961" i="22"/>
  <c r="J1961" i="22"/>
  <c r="K1961" i="22"/>
  <c r="L1961" i="22"/>
  <c r="M1961" i="22"/>
  <c r="N1961" i="22"/>
  <c r="O1961" i="22"/>
  <c r="P1961" i="22"/>
  <c r="A1962" i="22"/>
  <c r="B1962" i="22"/>
  <c r="C1962" i="22"/>
  <c r="D1962" i="22"/>
  <c r="E1962" i="22"/>
  <c r="F1962" i="22"/>
  <c r="G1962" i="22"/>
  <c r="H1962" i="22"/>
  <c r="I1962" i="22"/>
  <c r="J1962" i="22"/>
  <c r="K1962" i="22"/>
  <c r="L1962" i="22"/>
  <c r="M1962" i="22"/>
  <c r="N1962" i="22"/>
  <c r="O1962" i="22"/>
  <c r="P1962" i="22"/>
  <c r="A1963" i="22"/>
  <c r="B1963" i="22"/>
  <c r="C1963" i="22"/>
  <c r="D1963" i="22"/>
  <c r="E1963" i="22"/>
  <c r="F1963" i="22"/>
  <c r="G1963" i="22"/>
  <c r="H1963" i="22"/>
  <c r="I1963" i="22"/>
  <c r="J1963" i="22"/>
  <c r="K1963" i="22"/>
  <c r="L1963" i="22"/>
  <c r="M1963" i="22"/>
  <c r="N1963" i="22"/>
  <c r="O1963" i="22"/>
  <c r="P1963" i="22"/>
  <c r="A1964" i="22"/>
  <c r="B1964" i="22"/>
  <c r="C1964" i="22"/>
  <c r="D1964" i="22"/>
  <c r="E1964" i="22"/>
  <c r="F1964" i="22"/>
  <c r="G1964" i="22"/>
  <c r="H1964" i="22"/>
  <c r="I1964" i="22"/>
  <c r="J1964" i="22"/>
  <c r="K1964" i="22"/>
  <c r="L1964" i="22"/>
  <c r="M1964" i="22"/>
  <c r="N1964" i="22"/>
  <c r="O1964" i="22"/>
  <c r="P1964" i="22"/>
  <c r="A1965" i="22"/>
  <c r="B1965" i="22"/>
  <c r="C1965" i="22"/>
  <c r="D1965" i="22"/>
  <c r="E1965" i="22"/>
  <c r="F1965" i="22"/>
  <c r="G1965" i="22"/>
  <c r="H1965" i="22"/>
  <c r="I1965" i="22"/>
  <c r="J1965" i="22"/>
  <c r="K1965" i="22"/>
  <c r="L1965" i="22"/>
  <c r="M1965" i="22"/>
  <c r="N1965" i="22"/>
  <c r="O1965" i="22"/>
  <c r="P1965" i="22"/>
  <c r="A1966" i="22"/>
  <c r="B1966" i="22"/>
  <c r="C1966" i="22"/>
  <c r="D1966" i="22"/>
  <c r="E1966" i="22"/>
  <c r="F1966" i="22"/>
  <c r="G1966" i="22"/>
  <c r="H1966" i="22"/>
  <c r="I1966" i="22"/>
  <c r="J1966" i="22"/>
  <c r="K1966" i="22"/>
  <c r="L1966" i="22"/>
  <c r="M1966" i="22"/>
  <c r="N1966" i="22"/>
  <c r="O1966" i="22"/>
  <c r="P1966" i="22"/>
  <c r="A1967" i="22"/>
  <c r="B1967" i="22"/>
  <c r="C1967" i="22"/>
  <c r="D1967" i="22"/>
  <c r="E1967" i="22"/>
  <c r="F1967" i="22"/>
  <c r="G1967" i="22"/>
  <c r="H1967" i="22"/>
  <c r="I1967" i="22"/>
  <c r="J1967" i="22"/>
  <c r="K1967" i="22"/>
  <c r="L1967" i="22"/>
  <c r="M1967" i="22"/>
  <c r="N1967" i="22"/>
  <c r="O1967" i="22"/>
  <c r="P1967" i="22"/>
  <c r="A1968" i="22"/>
  <c r="B1968" i="22"/>
  <c r="C1968" i="22"/>
  <c r="D1968" i="22"/>
  <c r="E1968" i="22"/>
  <c r="F1968" i="22"/>
  <c r="G1968" i="22"/>
  <c r="H1968" i="22"/>
  <c r="I1968" i="22"/>
  <c r="J1968" i="22"/>
  <c r="K1968" i="22"/>
  <c r="L1968" i="22"/>
  <c r="M1968" i="22"/>
  <c r="N1968" i="22"/>
  <c r="O1968" i="22"/>
  <c r="P1968" i="22"/>
  <c r="A1969" i="22"/>
  <c r="B1969" i="22"/>
  <c r="C1969" i="22"/>
  <c r="D1969" i="22"/>
  <c r="E1969" i="22"/>
  <c r="F1969" i="22"/>
  <c r="G1969" i="22"/>
  <c r="H1969" i="22"/>
  <c r="I1969" i="22"/>
  <c r="J1969" i="22"/>
  <c r="K1969" i="22"/>
  <c r="L1969" i="22"/>
  <c r="M1969" i="22"/>
  <c r="N1969" i="22"/>
  <c r="O1969" i="22"/>
  <c r="P1969" i="22"/>
  <c r="A1970" i="22"/>
  <c r="B1970" i="22"/>
  <c r="C1970" i="22"/>
  <c r="D1970" i="22"/>
  <c r="E1970" i="22"/>
  <c r="F1970" i="22"/>
  <c r="G1970" i="22"/>
  <c r="H1970" i="22"/>
  <c r="I1970" i="22"/>
  <c r="J1970" i="22"/>
  <c r="K1970" i="22"/>
  <c r="L1970" i="22"/>
  <c r="M1970" i="22"/>
  <c r="N1970" i="22"/>
  <c r="O1970" i="22"/>
  <c r="P1970" i="22"/>
  <c r="A1971" i="22"/>
  <c r="B1971" i="22"/>
  <c r="C1971" i="22"/>
  <c r="D1971" i="22"/>
  <c r="E1971" i="22"/>
  <c r="F1971" i="22"/>
  <c r="G1971" i="22"/>
  <c r="H1971" i="22"/>
  <c r="I1971" i="22"/>
  <c r="J1971" i="22"/>
  <c r="K1971" i="22"/>
  <c r="L1971" i="22"/>
  <c r="M1971" i="22"/>
  <c r="N1971" i="22"/>
  <c r="O1971" i="22"/>
  <c r="P1971" i="22"/>
  <c r="A1972" i="22"/>
  <c r="B1972" i="22"/>
  <c r="C1972" i="22"/>
  <c r="D1972" i="22"/>
  <c r="E1972" i="22"/>
  <c r="F1972" i="22"/>
  <c r="G1972" i="22"/>
  <c r="H1972" i="22"/>
  <c r="I1972" i="22"/>
  <c r="J1972" i="22"/>
  <c r="K1972" i="22"/>
  <c r="L1972" i="22"/>
  <c r="M1972" i="22"/>
  <c r="N1972" i="22"/>
  <c r="O1972" i="22"/>
  <c r="P1972" i="22"/>
  <c r="A1973" i="22"/>
  <c r="B1973" i="22"/>
  <c r="C1973" i="22"/>
  <c r="D1973" i="22"/>
  <c r="E1973" i="22"/>
  <c r="F1973" i="22"/>
  <c r="G1973" i="22"/>
  <c r="H1973" i="22"/>
  <c r="I1973" i="22"/>
  <c r="J1973" i="22"/>
  <c r="K1973" i="22"/>
  <c r="L1973" i="22"/>
  <c r="M1973" i="22"/>
  <c r="N1973" i="22"/>
  <c r="O1973" i="22"/>
  <c r="P1973" i="22"/>
  <c r="A1974" i="22"/>
  <c r="B1974" i="22"/>
  <c r="C1974" i="22"/>
  <c r="D1974" i="22"/>
  <c r="E1974" i="22"/>
  <c r="F1974" i="22"/>
  <c r="G1974" i="22"/>
  <c r="H1974" i="22"/>
  <c r="I1974" i="22"/>
  <c r="J1974" i="22"/>
  <c r="K1974" i="22"/>
  <c r="L1974" i="22"/>
  <c r="M1974" i="22"/>
  <c r="N1974" i="22"/>
  <c r="O1974" i="22"/>
  <c r="P1974" i="22"/>
  <c r="A1975" i="22"/>
  <c r="B1975" i="22"/>
  <c r="C1975" i="22"/>
  <c r="D1975" i="22"/>
  <c r="E1975" i="22"/>
  <c r="F1975" i="22"/>
  <c r="G1975" i="22"/>
  <c r="H1975" i="22"/>
  <c r="I1975" i="22"/>
  <c r="J1975" i="22"/>
  <c r="K1975" i="22"/>
  <c r="L1975" i="22"/>
  <c r="M1975" i="22"/>
  <c r="N1975" i="22"/>
  <c r="O1975" i="22"/>
  <c r="P1975" i="22"/>
  <c r="A1976" i="22"/>
  <c r="B1976" i="22"/>
  <c r="C1976" i="22"/>
  <c r="D1976" i="22"/>
  <c r="E1976" i="22"/>
  <c r="F1976" i="22"/>
  <c r="G1976" i="22"/>
  <c r="H1976" i="22"/>
  <c r="I1976" i="22"/>
  <c r="J1976" i="22"/>
  <c r="K1976" i="22"/>
  <c r="L1976" i="22"/>
  <c r="M1976" i="22"/>
  <c r="N1976" i="22"/>
  <c r="O1976" i="22"/>
  <c r="P1976" i="22"/>
  <c r="A1977" i="22"/>
  <c r="B1977" i="22"/>
  <c r="C1977" i="22"/>
  <c r="D1977" i="22"/>
  <c r="E1977" i="22"/>
  <c r="F1977" i="22"/>
  <c r="G1977" i="22"/>
  <c r="H1977" i="22"/>
  <c r="I1977" i="22"/>
  <c r="J1977" i="22"/>
  <c r="K1977" i="22"/>
  <c r="L1977" i="22"/>
  <c r="M1977" i="22"/>
  <c r="N1977" i="22"/>
  <c r="O1977" i="22"/>
  <c r="P1977" i="22"/>
  <c r="A1978" i="22"/>
  <c r="B1978" i="22"/>
  <c r="C1978" i="22"/>
  <c r="D1978" i="22"/>
  <c r="E1978" i="22"/>
  <c r="F1978" i="22"/>
  <c r="G1978" i="22"/>
  <c r="H1978" i="22"/>
  <c r="I1978" i="22"/>
  <c r="J1978" i="22"/>
  <c r="K1978" i="22"/>
  <c r="L1978" i="22"/>
  <c r="M1978" i="22"/>
  <c r="N1978" i="22"/>
  <c r="O1978" i="22"/>
  <c r="P1978" i="22"/>
  <c r="A1979" i="22"/>
  <c r="B1979" i="22"/>
  <c r="C1979" i="22"/>
  <c r="D1979" i="22"/>
  <c r="E1979" i="22"/>
  <c r="F1979" i="22"/>
  <c r="G1979" i="22"/>
  <c r="H1979" i="22"/>
  <c r="I1979" i="22"/>
  <c r="J1979" i="22"/>
  <c r="K1979" i="22"/>
  <c r="L1979" i="22"/>
  <c r="M1979" i="22"/>
  <c r="N1979" i="22"/>
  <c r="O1979" i="22"/>
  <c r="P1979" i="22"/>
  <c r="A1980" i="22"/>
  <c r="B1980" i="22"/>
  <c r="C1980" i="22"/>
  <c r="D1980" i="22"/>
  <c r="E1980" i="22"/>
  <c r="F1980" i="22"/>
  <c r="G1980" i="22"/>
  <c r="H1980" i="22"/>
  <c r="I1980" i="22"/>
  <c r="J1980" i="22"/>
  <c r="K1980" i="22"/>
  <c r="L1980" i="22"/>
  <c r="M1980" i="22"/>
  <c r="N1980" i="22"/>
  <c r="O1980" i="22"/>
  <c r="P1980" i="22"/>
  <c r="A1981" i="22"/>
  <c r="B1981" i="22"/>
  <c r="C1981" i="22"/>
  <c r="D1981" i="22"/>
  <c r="E1981" i="22"/>
  <c r="F1981" i="22"/>
  <c r="G1981" i="22"/>
  <c r="H1981" i="22"/>
  <c r="I1981" i="22"/>
  <c r="J1981" i="22"/>
  <c r="K1981" i="22"/>
  <c r="L1981" i="22"/>
  <c r="M1981" i="22"/>
  <c r="N1981" i="22"/>
  <c r="O1981" i="22"/>
  <c r="P1981" i="22"/>
  <c r="A1982" i="22"/>
  <c r="B1982" i="22"/>
  <c r="C1982" i="22"/>
  <c r="D1982" i="22"/>
  <c r="E1982" i="22"/>
  <c r="F1982" i="22"/>
  <c r="G1982" i="22"/>
  <c r="H1982" i="22"/>
  <c r="I1982" i="22"/>
  <c r="J1982" i="22"/>
  <c r="K1982" i="22"/>
  <c r="L1982" i="22"/>
  <c r="M1982" i="22"/>
  <c r="N1982" i="22"/>
  <c r="O1982" i="22"/>
  <c r="P1982" i="22"/>
  <c r="A1983" i="22"/>
  <c r="B1983" i="22"/>
  <c r="C1983" i="22"/>
  <c r="D1983" i="22"/>
  <c r="E1983" i="22"/>
  <c r="F1983" i="22"/>
  <c r="G1983" i="22"/>
  <c r="H1983" i="22"/>
  <c r="I1983" i="22"/>
  <c r="J1983" i="22"/>
  <c r="K1983" i="22"/>
  <c r="L1983" i="22"/>
  <c r="M1983" i="22"/>
  <c r="N1983" i="22"/>
  <c r="O1983" i="22"/>
  <c r="P1983" i="22"/>
  <c r="A1984" i="22"/>
  <c r="B1984" i="22"/>
  <c r="C1984" i="22"/>
  <c r="D1984" i="22"/>
  <c r="E1984" i="22"/>
  <c r="F1984" i="22"/>
  <c r="G1984" i="22"/>
  <c r="H1984" i="22"/>
  <c r="I1984" i="22"/>
  <c r="J1984" i="22"/>
  <c r="K1984" i="22"/>
  <c r="L1984" i="22"/>
  <c r="M1984" i="22"/>
  <c r="N1984" i="22"/>
  <c r="O1984" i="22"/>
  <c r="P1984" i="22"/>
  <c r="A1985" i="22"/>
  <c r="B1985" i="22"/>
  <c r="C1985" i="22"/>
  <c r="D1985" i="22"/>
  <c r="E1985" i="22"/>
  <c r="F1985" i="22"/>
  <c r="G1985" i="22"/>
  <c r="H1985" i="22"/>
  <c r="I1985" i="22"/>
  <c r="J1985" i="22"/>
  <c r="K1985" i="22"/>
  <c r="L1985" i="22"/>
  <c r="M1985" i="22"/>
  <c r="N1985" i="22"/>
  <c r="O1985" i="22"/>
  <c r="P1985" i="22"/>
  <c r="A1986" i="22"/>
  <c r="B1986" i="22"/>
  <c r="C1986" i="22"/>
  <c r="D1986" i="22"/>
  <c r="E1986" i="22"/>
  <c r="F1986" i="22"/>
  <c r="G1986" i="22"/>
  <c r="H1986" i="22"/>
  <c r="I1986" i="22"/>
  <c r="J1986" i="22"/>
  <c r="K1986" i="22"/>
  <c r="L1986" i="22"/>
  <c r="M1986" i="22"/>
  <c r="N1986" i="22"/>
  <c r="O1986" i="22"/>
  <c r="P1986" i="22"/>
  <c r="A1987" i="22"/>
  <c r="B1987" i="22"/>
  <c r="C1987" i="22"/>
  <c r="D1987" i="22"/>
  <c r="E1987" i="22"/>
  <c r="F1987" i="22"/>
  <c r="G1987" i="22"/>
  <c r="H1987" i="22"/>
  <c r="I1987" i="22"/>
  <c r="J1987" i="22"/>
  <c r="K1987" i="22"/>
  <c r="L1987" i="22"/>
  <c r="M1987" i="22"/>
  <c r="N1987" i="22"/>
  <c r="O1987" i="22"/>
  <c r="P1987" i="22"/>
  <c r="A1988" i="22"/>
  <c r="B1988" i="22"/>
  <c r="C1988" i="22"/>
  <c r="D1988" i="22"/>
  <c r="E1988" i="22"/>
  <c r="F1988" i="22"/>
  <c r="G1988" i="22"/>
  <c r="H1988" i="22"/>
  <c r="I1988" i="22"/>
  <c r="J1988" i="22"/>
  <c r="K1988" i="22"/>
  <c r="L1988" i="22"/>
  <c r="M1988" i="22"/>
  <c r="N1988" i="22"/>
  <c r="O1988" i="22"/>
  <c r="P1988" i="22"/>
  <c r="A1989" i="22"/>
  <c r="B1989" i="22"/>
  <c r="C1989" i="22"/>
  <c r="D1989" i="22"/>
  <c r="E1989" i="22"/>
  <c r="F1989" i="22"/>
  <c r="G1989" i="22"/>
  <c r="H1989" i="22"/>
  <c r="I1989" i="22"/>
  <c r="J1989" i="22"/>
  <c r="K1989" i="22"/>
  <c r="L1989" i="22"/>
  <c r="M1989" i="22"/>
  <c r="N1989" i="22"/>
  <c r="O1989" i="22"/>
  <c r="P1989" i="22"/>
  <c r="A1990" i="22"/>
  <c r="B1990" i="22"/>
  <c r="C1990" i="22"/>
  <c r="D1990" i="22"/>
  <c r="E1990" i="22"/>
  <c r="F1990" i="22"/>
  <c r="G1990" i="22"/>
  <c r="H1990" i="22"/>
  <c r="I1990" i="22"/>
  <c r="J1990" i="22"/>
  <c r="K1990" i="22"/>
  <c r="L1990" i="22"/>
  <c r="M1990" i="22"/>
  <c r="N1990" i="22"/>
  <c r="O1990" i="22"/>
  <c r="P1990" i="22"/>
  <c r="A1991" i="22"/>
  <c r="B1991" i="22"/>
  <c r="C1991" i="22"/>
  <c r="D1991" i="22"/>
  <c r="E1991" i="22"/>
  <c r="F1991" i="22"/>
  <c r="G1991" i="22"/>
  <c r="H1991" i="22"/>
  <c r="I1991" i="22"/>
  <c r="J1991" i="22"/>
  <c r="K1991" i="22"/>
  <c r="L1991" i="22"/>
  <c r="M1991" i="22"/>
  <c r="N1991" i="22"/>
  <c r="O1991" i="22"/>
  <c r="P1991" i="22"/>
  <c r="A1992" i="22"/>
  <c r="B1992" i="22"/>
  <c r="C1992" i="22"/>
  <c r="D1992" i="22"/>
  <c r="E1992" i="22"/>
  <c r="F1992" i="22"/>
  <c r="G1992" i="22"/>
  <c r="H1992" i="22"/>
  <c r="I1992" i="22"/>
  <c r="J1992" i="22"/>
  <c r="K1992" i="22"/>
  <c r="L1992" i="22"/>
  <c r="M1992" i="22"/>
  <c r="N1992" i="22"/>
  <c r="O1992" i="22"/>
  <c r="P1992" i="22"/>
  <c r="A1993" i="22"/>
  <c r="B1993" i="22"/>
  <c r="C1993" i="22"/>
  <c r="D1993" i="22"/>
  <c r="E1993" i="22"/>
  <c r="F1993" i="22"/>
  <c r="G1993" i="22"/>
  <c r="H1993" i="22"/>
  <c r="I1993" i="22"/>
  <c r="J1993" i="22"/>
  <c r="K1993" i="22"/>
  <c r="L1993" i="22"/>
  <c r="M1993" i="22"/>
  <c r="N1993" i="22"/>
  <c r="O1993" i="22"/>
  <c r="P1993" i="22"/>
  <c r="A1994" i="22"/>
  <c r="B1994" i="22"/>
  <c r="C1994" i="22"/>
  <c r="D1994" i="22"/>
  <c r="E1994" i="22"/>
  <c r="F1994" i="22"/>
  <c r="G1994" i="22"/>
  <c r="H1994" i="22"/>
  <c r="I1994" i="22"/>
  <c r="J1994" i="22"/>
  <c r="K1994" i="22"/>
  <c r="L1994" i="22"/>
  <c r="M1994" i="22"/>
  <c r="N1994" i="22"/>
  <c r="O1994" i="22"/>
  <c r="P1994" i="22"/>
  <c r="A1995" i="22"/>
  <c r="B1995" i="22"/>
  <c r="C1995" i="22"/>
  <c r="D1995" i="22"/>
  <c r="E1995" i="22"/>
  <c r="F1995" i="22"/>
  <c r="G1995" i="22"/>
  <c r="H1995" i="22"/>
  <c r="I1995" i="22"/>
  <c r="J1995" i="22"/>
  <c r="K1995" i="22"/>
  <c r="L1995" i="22"/>
  <c r="M1995" i="22"/>
  <c r="N1995" i="22"/>
  <c r="O1995" i="22"/>
  <c r="P1995" i="22"/>
  <c r="A1996" i="22"/>
  <c r="B1996" i="22"/>
  <c r="C1996" i="22"/>
  <c r="D1996" i="22"/>
  <c r="E1996" i="22"/>
  <c r="F1996" i="22"/>
  <c r="G1996" i="22"/>
  <c r="H1996" i="22"/>
  <c r="I1996" i="22"/>
  <c r="J1996" i="22"/>
  <c r="K1996" i="22"/>
  <c r="L1996" i="22"/>
  <c r="M1996" i="22"/>
  <c r="N1996" i="22"/>
  <c r="O1996" i="22"/>
  <c r="P1996" i="22"/>
  <c r="A1997" i="22"/>
  <c r="B1997" i="22"/>
  <c r="C1997" i="22"/>
  <c r="D1997" i="22"/>
  <c r="E1997" i="22"/>
  <c r="F1997" i="22"/>
  <c r="G1997" i="22"/>
  <c r="H1997" i="22"/>
  <c r="I1997" i="22"/>
  <c r="J1997" i="22"/>
  <c r="K1997" i="22"/>
  <c r="L1997" i="22"/>
  <c r="M1997" i="22"/>
  <c r="N1997" i="22"/>
  <c r="O1997" i="22"/>
  <c r="P1997" i="22"/>
  <c r="A1998" i="22"/>
  <c r="B1998" i="22"/>
  <c r="C1998" i="22"/>
  <c r="D1998" i="22"/>
  <c r="E1998" i="22"/>
  <c r="F1998" i="22"/>
  <c r="G1998" i="22"/>
  <c r="H1998" i="22"/>
  <c r="I1998" i="22"/>
  <c r="J1998" i="22"/>
  <c r="K1998" i="22"/>
  <c r="L1998" i="22"/>
  <c r="M1998" i="22"/>
  <c r="N1998" i="22"/>
  <c r="O1998" i="22"/>
  <c r="P1998" i="22"/>
  <c r="A1999" i="22"/>
  <c r="B1999" i="22"/>
  <c r="C1999" i="22"/>
  <c r="D1999" i="22"/>
  <c r="E1999" i="22"/>
  <c r="F1999" i="22"/>
  <c r="G1999" i="22"/>
  <c r="H1999" i="22"/>
  <c r="I1999" i="22"/>
  <c r="J1999" i="22"/>
  <c r="K1999" i="22"/>
  <c r="L1999" i="22"/>
  <c r="M1999" i="22"/>
  <c r="N1999" i="22"/>
  <c r="O1999" i="22"/>
  <c r="P1999" i="22"/>
  <c r="A2000" i="22"/>
  <c r="B2000" i="22"/>
  <c r="C2000" i="22"/>
  <c r="D2000" i="22"/>
  <c r="E2000" i="22"/>
  <c r="F2000" i="22"/>
  <c r="G2000" i="22"/>
  <c r="H2000" i="22"/>
  <c r="I2000" i="22"/>
  <c r="J2000" i="22"/>
  <c r="K2000" i="22"/>
  <c r="L2000" i="22"/>
  <c r="M2000" i="22"/>
  <c r="N2000" i="22"/>
  <c r="O2000" i="22"/>
  <c r="P2000" i="22"/>
  <c r="A2001" i="22"/>
  <c r="B2001" i="22"/>
  <c r="C2001" i="22"/>
  <c r="D2001" i="22"/>
  <c r="E2001" i="22"/>
  <c r="F2001" i="22"/>
  <c r="G2001" i="22"/>
  <c r="H2001" i="22"/>
  <c r="I2001" i="22"/>
  <c r="J2001" i="22"/>
  <c r="K2001" i="22"/>
  <c r="L2001" i="22"/>
  <c r="M2001" i="22"/>
  <c r="N2001" i="22"/>
  <c r="O2001" i="22"/>
  <c r="P2001" i="22"/>
  <c r="A2002" i="22"/>
  <c r="B2002" i="22"/>
  <c r="C2002" i="22"/>
  <c r="D2002" i="22"/>
  <c r="E2002" i="22"/>
  <c r="F2002" i="22"/>
  <c r="G2002" i="22"/>
  <c r="H2002" i="22"/>
  <c r="I2002" i="22"/>
  <c r="J2002" i="22"/>
  <c r="K2002" i="22"/>
  <c r="L2002" i="22"/>
  <c r="M2002" i="22"/>
  <c r="N2002" i="22"/>
  <c r="O2002" i="22"/>
  <c r="P2002" i="22"/>
  <c r="A2003" i="22"/>
  <c r="B2003" i="22"/>
  <c r="C2003" i="22"/>
  <c r="D2003" i="22"/>
  <c r="E2003" i="22"/>
  <c r="F2003" i="22"/>
  <c r="G2003" i="22"/>
  <c r="H2003" i="22"/>
  <c r="I2003" i="22"/>
  <c r="J2003" i="22"/>
  <c r="K2003" i="22"/>
  <c r="L2003" i="22"/>
  <c r="M2003" i="22"/>
  <c r="N2003" i="22"/>
  <c r="O2003" i="22"/>
  <c r="P2003" i="22"/>
  <c r="A2004" i="22"/>
  <c r="B2004" i="22"/>
  <c r="C2004" i="22"/>
  <c r="D2004" i="22"/>
  <c r="E2004" i="22"/>
  <c r="F2004" i="22"/>
  <c r="G2004" i="22"/>
  <c r="H2004" i="22"/>
  <c r="I2004" i="22"/>
  <c r="J2004" i="22"/>
  <c r="K2004" i="22"/>
  <c r="L2004" i="22"/>
  <c r="M2004" i="22"/>
  <c r="N2004" i="22"/>
  <c r="O2004" i="22"/>
  <c r="P2004" i="22"/>
  <c r="A2005" i="22"/>
  <c r="B2005" i="22"/>
  <c r="C2005" i="22"/>
  <c r="D2005" i="22"/>
  <c r="E2005" i="22"/>
  <c r="F2005" i="22"/>
  <c r="G2005" i="22"/>
  <c r="H2005" i="22"/>
  <c r="I2005" i="22"/>
  <c r="J2005" i="22"/>
  <c r="K2005" i="22"/>
  <c r="L2005" i="22"/>
  <c r="M2005" i="22"/>
  <c r="N2005" i="22"/>
  <c r="O2005" i="22"/>
  <c r="P2005" i="22"/>
  <c r="A2006" i="22"/>
  <c r="B2006" i="22"/>
  <c r="C2006" i="22"/>
  <c r="D2006" i="22"/>
  <c r="E2006" i="22"/>
  <c r="F2006" i="22"/>
  <c r="G2006" i="22"/>
  <c r="H2006" i="22"/>
  <c r="I2006" i="22"/>
  <c r="J2006" i="22"/>
  <c r="K2006" i="22"/>
  <c r="L2006" i="22"/>
  <c r="M2006" i="22"/>
  <c r="N2006" i="22"/>
  <c r="O2006" i="22"/>
  <c r="P2006" i="22"/>
  <c r="A2007" i="22"/>
  <c r="B2007" i="22"/>
  <c r="C2007" i="22"/>
  <c r="D2007" i="22"/>
  <c r="E2007" i="22"/>
  <c r="F2007" i="22"/>
  <c r="G2007" i="22"/>
  <c r="H2007" i="22"/>
  <c r="I2007" i="22"/>
  <c r="J2007" i="22"/>
  <c r="K2007" i="22"/>
  <c r="L2007" i="22"/>
  <c r="M2007" i="22"/>
  <c r="N2007" i="22"/>
  <c r="O2007" i="22"/>
  <c r="P2007" i="22"/>
  <c r="A2008" i="22"/>
  <c r="B2008" i="22"/>
  <c r="C2008" i="22"/>
  <c r="D2008" i="22"/>
  <c r="E2008" i="22"/>
  <c r="F2008" i="22"/>
  <c r="G2008" i="22"/>
  <c r="H2008" i="22"/>
  <c r="I2008" i="22"/>
  <c r="J2008" i="22"/>
  <c r="K2008" i="22"/>
  <c r="L2008" i="22"/>
  <c r="M2008" i="22"/>
  <c r="N2008" i="22"/>
  <c r="O2008" i="22"/>
  <c r="P2008" i="22"/>
  <c r="A2009" i="22"/>
  <c r="B2009" i="22"/>
  <c r="C2009" i="22"/>
  <c r="D2009" i="22"/>
  <c r="E2009" i="22"/>
  <c r="F2009" i="22"/>
  <c r="G2009" i="22"/>
  <c r="H2009" i="22"/>
  <c r="I2009" i="22"/>
  <c r="J2009" i="22"/>
  <c r="K2009" i="22"/>
  <c r="L2009" i="22"/>
  <c r="M2009" i="22"/>
  <c r="N2009" i="22"/>
  <c r="O2009" i="22"/>
  <c r="P2009" i="22"/>
  <c r="A2010" i="22"/>
  <c r="B2010" i="22"/>
  <c r="C2010" i="22"/>
  <c r="D2010" i="22"/>
  <c r="E2010" i="22"/>
  <c r="F2010" i="22"/>
  <c r="G2010" i="22"/>
  <c r="H2010" i="22"/>
  <c r="I2010" i="22"/>
  <c r="J2010" i="22"/>
  <c r="K2010" i="22"/>
  <c r="L2010" i="22"/>
  <c r="M2010" i="22"/>
  <c r="N2010" i="22"/>
  <c r="O2010" i="22"/>
  <c r="P2010" i="22"/>
  <c r="A2011" i="22"/>
  <c r="B2011" i="22"/>
  <c r="C2011" i="22"/>
  <c r="D2011" i="22"/>
  <c r="E2011" i="22"/>
  <c r="F2011" i="22"/>
  <c r="G2011" i="22"/>
  <c r="H2011" i="22"/>
  <c r="I2011" i="22"/>
  <c r="J2011" i="22"/>
  <c r="K2011" i="22"/>
  <c r="L2011" i="22"/>
  <c r="M2011" i="22"/>
  <c r="N2011" i="22"/>
  <c r="O2011" i="22"/>
  <c r="P2011" i="22"/>
  <c r="A2012" i="22"/>
  <c r="B2012" i="22"/>
  <c r="C2012" i="22"/>
  <c r="D2012" i="22"/>
  <c r="E2012" i="22"/>
  <c r="F2012" i="22"/>
  <c r="G2012" i="22"/>
  <c r="H2012" i="22"/>
  <c r="I2012" i="22"/>
  <c r="J2012" i="22"/>
  <c r="K2012" i="22"/>
  <c r="L2012" i="22"/>
  <c r="M2012" i="22"/>
  <c r="N2012" i="22"/>
  <c r="O2012" i="22"/>
  <c r="P2012" i="22"/>
  <c r="A2013" i="22"/>
  <c r="B2013" i="22"/>
  <c r="C2013" i="22"/>
  <c r="D2013" i="22"/>
  <c r="E2013" i="22"/>
  <c r="F2013" i="22"/>
  <c r="G2013" i="22"/>
  <c r="H2013" i="22"/>
  <c r="I2013" i="22"/>
  <c r="J2013" i="22"/>
  <c r="K2013" i="22"/>
  <c r="L2013" i="22"/>
  <c r="M2013" i="22"/>
  <c r="N2013" i="22"/>
  <c r="O2013" i="22"/>
  <c r="P2013" i="22"/>
  <c r="A2014" i="22"/>
  <c r="B2014" i="22"/>
  <c r="C2014" i="22"/>
  <c r="D2014" i="22"/>
  <c r="E2014" i="22"/>
  <c r="F2014" i="22"/>
  <c r="G2014" i="22"/>
  <c r="H2014" i="22"/>
  <c r="I2014" i="22"/>
  <c r="J2014" i="22"/>
  <c r="K2014" i="22"/>
  <c r="L2014" i="22"/>
  <c r="M2014" i="22"/>
  <c r="N2014" i="22"/>
  <c r="O2014" i="22"/>
  <c r="P2014" i="22"/>
  <c r="A2015" i="22"/>
  <c r="B2015" i="22"/>
  <c r="C2015" i="22"/>
  <c r="D2015" i="22"/>
  <c r="E2015" i="22"/>
  <c r="F2015" i="22"/>
  <c r="G2015" i="22"/>
  <c r="H2015" i="22"/>
  <c r="I2015" i="22"/>
  <c r="J2015" i="22"/>
  <c r="K2015" i="22"/>
  <c r="L2015" i="22"/>
  <c r="M2015" i="22"/>
  <c r="N2015" i="22"/>
  <c r="O2015" i="22"/>
  <c r="P2015" i="22"/>
  <c r="A2016" i="22"/>
  <c r="B2016" i="22"/>
  <c r="C2016" i="22"/>
  <c r="D2016" i="22"/>
  <c r="E2016" i="22"/>
  <c r="F2016" i="22"/>
  <c r="G2016" i="22"/>
  <c r="H2016" i="22"/>
  <c r="I2016" i="22"/>
  <c r="J2016" i="22"/>
  <c r="K2016" i="22"/>
  <c r="L2016" i="22"/>
  <c r="M2016" i="22"/>
  <c r="N2016" i="22"/>
  <c r="O2016" i="22"/>
  <c r="P2016" i="22"/>
  <c r="A2017" i="22"/>
  <c r="B2017" i="22"/>
  <c r="C2017" i="22"/>
  <c r="D2017" i="22"/>
  <c r="E2017" i="22"/>
  <c r="F2017" i="22"/>
  <c r="G2017" i="22"/>
  <c r="H2017" i="22"/>
  <c r="I2017" i="22"/>
  <c r="J2017" i="22"/>
  <c r="K2017" i="22"/>
  <c r="L2017" i="22"/>
  <c r="M2017" i="22"/>
  <c r="N2017" i="22"/>
  <c r="O2017" i="22"/>
  <c r="P2017" i="22"/>
  <c r="A2018" i="22"/>
  <c r="B2018" i="22"/>
  <c r="C2018" i="22"/>
  <c r="D2018" i="22"/>
  <c r="E2018" i="22"/>
  <c r="F2018" i="22"/>
  <c r="G2018" i="22"/>
  <c r="H2018" i="22"/>
  <c r="I2018" i="22"/>
  <c r="J2018" i="22"/>
  <c r="K2018" i="22"/>
  <c r="L2018" i="22"/>
  <c r="M2018" i="22"/>
  <c r="N2018" i="22"/>
  <c r="O2018" i="22"/>
  <c r="P2018" i="22"/>
  <c r="A2019" i="22"/>
  <c r="B2019" i="22"/>
  <c r="C2019" i="22"/>
  <c r="D2019" i="22"/>
  <c r="E2019" i="22"/>
  <c r="F2019" i="22"/>
  <c r="G2019" i="22"/>
  <c r="H2019" i="22"/>
  <c r="I2019" i="22"/>
  <c r="J2019" i="22"/>
  <c r="K2019" i="22"/>
  <c r="L2019" i="22"/>
  <c r="M2019" i="22"/>
  <c r="N2019" i="22"/>
  <c r="O2019" i="22"/>
  <c r="P2019" i="22"/>
  <c r="A2020" i="22"/>
  <c r="B2020" i="22"/>
  <c r="C2020" i="22"/>
  <c r="D2020" i="22"/>
  <c r="E2020" i="22"/>
  <c r="F2020" i="22"/>
  <c r="G2020" i="22"/>
  <c r="H2020" i="22"/>
  <c r="I2020" i="22"/>
  <c r="J2020" i="22"/>
  <c r="K2020" i="22"/>
  <c r="L2020" i="22"/>
  <c r="M2020" i="22"/>
  <c r="N2020" i="22"/>
  <c r="O2020" i="22"/>
  <c r="P2020" i="22"/>
  <c r="A2021" i="22"/>
  <c r="B2021" i="22"/>
  <c r="C2021" i="22"/>
  <c r="D2021" i="22"/>
  <c r="E2021" i="22"/>
  <c r="F2021" i="22"/>
  <c r="G2021" i="22"/>
  <c r="H2021" i="22"/>
  <c r="I2021" i="22"/>
  <c r="J2021" i="22"/>
  <c r="K2021" i="22"/>
  <c r="L2021" i="22"/>
  <c r="M2021" i="22"/>
  <c r="N2021" i="22"/>
  <c r="O2021" i="22"/>
  <c r="P2021" i="22"/>
  <c r="A2022" i="22"/>
  <c r="B2022" i="22"/>
  <c r="C2022" i="22"/>
  <c r="D2022" i="22"/>
  <c r="E2022" i="22"/>
  <c r="F2022" i="22"/>
  <c r="G2022" i="22"/>
  <c r="H2022" i="22"/>
  <c r="I2022" i="22"/>
  <c r="J2022" i="22"/>
  <c r="K2022" i="22"/>
  <c r="L2022" i="22"/>
  <c r="M2022" i="22"/>
  <c r="N2022" i="22"/>
  <c r="O2022" i="22"/>
  <c r="P2022" i="22"/>
  <c r="A2023" i="22"/>
  <c r="B2023" i="22"/>
  <c r="C2023" i="22"/>
  <c r="D2023" i="22"/>
  <c r="E2023" i="22"/>
  <c r="F2023" i="22"/>
  <c r="G2023" i="22"/>
  <c r="H2023" i="22"/>
  <c r="I2023" i="22"/>
  <c r="J2023" i="22"/>
  <c r="K2023" i="22"/>
  <c r="L2023" i="22"/>
  <c r="M2023" i="22"/>
  <c r="N2023" i="22"/>
  <c r="O2023" i="22"/>
  <c r="P2023" i="22"/>
  <c r="A2024" i="22"/>
  <c r="B2024" i="22"/>
  <c r="C2024" i="22"/>
  <c r="D2024" i="22"/>
  <c r="E2024" i="22"/>
  <c r="F2024" i="22"/>
  <c r="G2024" i="22"/>
  <c r="H2024" i="22"/>
  <c r="I2024" i="22"/>
  <c r="J2024" i="22"/>
  <c r="K2024" i="22"/>
  <c r="L2024" i="22"/>
  <c r="M2024" i="22"/>
  <c r="N2024" i="22"/>
  <c r="O2024" i="22"/>
  <c r="P2024" i="22"/>
  <c r="A2025" i="22"/>
  <c r="B2025" i="22"/>
  <c r="C2025" i="22"/>
  <c r="D2025" i="22"/>
  <c r="E2025" i="22"/>
  <c r="F2025" i="22"/>
  <c r="G2025" i="22"/>
  <c r="H2025" i="22"/>
  <c r="I2025" i="22"/>
  <c r="J2025" i="22"/>
  <c r="K2025" i="22"/>
  <c r="L2025" i="22"/>
  <c r="M2025" i="22"/>
  <c r="N2025" i="22"/>
  <c r="O2025" i="22"/>
  <c r="P2025" i="22"/>
  <c r="A2026" i="22"/>
  <c r="B2026" i="22"/>
  <c r="C2026" i="22"/>
  <c r="D2026" i="22"/>
  <c r="E2026" i="22"/>
  <c r="F2026" i="22"/>
  <c r="G2026" i="22"/>
  <c r="H2026" i="22"/>
  <c r="I2026" i="22"/>
  <c r="J2026" i="22"/>
  <c r="K2026" i="22"/>
  <c r="L2026" i="22"/>
  <c r="M2026" i="22"/>
  <c r="N2026" i="22"/>
  <c r="O2026" i="22"/>
  <c r="P2026" i="22"/>
  <c r="A2027" i="22"/>
  <c r="B2027" i="22"/>
  <c r="C2027" i="22"/>
  <c r="D2027" i="22"/>
  <c r="E2027" i="22"/>
  <c r="F2027" i="22"/>
  <c r="G2027" i="22"/>
  <c r="H2027" i="22"/>
  <c r="I2027" i="22"/>
  <c r="J2027" i="22"/>
  <c r="K2027" i="22"/>
  <c r="L2027" i="22"/>
  <c r="M2027" i="22"/>
  <c r="N2027" i="22"/>
  <c r="O2027" i="22"/>
  <c r="P2027" i="22"/>
  <c r="A2028" i="22"/>
  <c r="B2028" i="22"/>
  <c r="C2028" i="22"/>
  <c r="D2028" i="22"/>
  <c r="E2028" i="22"/>
  <c r="F2028" i="22"/>
  <c r="G2028" i="22"/>
  <c r="H2028" i="22"/>
  <c r="I2028" i="22"/>
  <c r="J2028" i="22"/>
  <c r="K2028" i="22"/>
  <c r="L2028" i="22"/>
  <c r="M2028" i="22"/>
  <c r="N2028" i="22"/>
  <c r="O2028" i="22"/>
  <c r="P2028" i="22"/>
  <c r="A2029" i="22"/>
  <c r="B2029" i="22"/>
  <c r="C2029" i="22"/>
  <c r="D2029" i="22"/>
  <c r="E2029" i="22"/>
  <c r="F2029" i="22"/>
  <c r="G2029" i="22"/>
  <c r="H2029" i="22"/>
  <c r="I2029" i="22"/>
  <c r="J2029" i="22"/>
  <c r="K2029" i="22"/>
  <c r="L2029" i="22"/>
  <c r="M2029" i="22"/>
  <c r="N2029" i="22"/>
  <c r="O2029" i="22"/>
  <c r="P2029" i="22"/>
  <c r="A2030" i="22"/>
  <c r="B2030" i="22"/>
  <c r="C2030" i="22"/>
  <c r="D2030" i="22"/>
  <c r="E2030" i="22"/>
  <c r="F2030" i="22"/>
  <c r="G2030" i="22"/>
  <c r="H2030" i="22"/>
  <c r="I2030" i="22"/>
  <c r="J2030" i="22"/>
  <c r="K2030" i="22"/>
  <c r="L2030" i="22"/>
  <c r="M2030" i="22"/>
  <c r="N2030" i="22"/>
  <c r="O2030" i="22"/>
  <c r="P2030" i="22"/>
  <c r="A2031" i="22"/>
  <c r="B2031" i="22"/>
  <c r="C2031" i="22"/>
  <c r="D2031" i="22"/>
  <c r="E2031" i="22"/>
  <c r="F2031" i="22"/>
  <c r="G2031" i="22"/>
  <c r="H2031" i="22"/>
  <c r="I2031" i="22"/>
  <c r="J2031" i="22"/>
  <c r="K2031" i="22"/>
  <c r="L2031" i="22"/>
  <c r="M2031" i="22"/>
  <c r="N2031" i="22"/>
  <c r="O2031" i="22"/>
  <c r="P2031" i="22"/>
  <c r="A2032" i="22"/>
  <c r="B2032" i="22"/>
  <c r="C2032" i="22"/>
  <c r="D2032" i="22"/>
  <c r="E2032" i="22"/>
  <c r="F2032" i="22"/>
  <c r="G2032" i="22"/>
  <c r="H2032" i="22"/>
  <c r="I2032" i="22"/>
  <c r="J2032" i="22"/>
  <c r="K2032" i="22"/>
  <c r="L2032" i="22"/>
  <c r="M2032" i="22"/>
  <c r="N2032" i="22"/>
  <c r="O2032" i="22"/>
  <c r="P2032" i="22"/>
  <c r="A2033" i="22"/>
  <c r="B2033" i="22"/>
  <c r="C2033" i="22"/>
  <c r="D2033" i="22"/>
  <c r="E2033" i="22"/>
  <c r="F2033" i="22"/>
  <c r="G2033" i="22"/>
  <c r="H2033" i="22"/>
  <c r="I2033" i="22"/>
  <c r="J2033" i="22"/>
  <c r="K2033" i="22"/>
  <c r="L2033" i="22"/>
  <c r="M2033" i="22"/>
  <c r="N2033" i="22"/>
  <c r="O2033" i="22"/>
  <c r="P2033" i="22"/>
  <c r="A2034" i="22"/>
  <c r="B2034" i="22"/>
  <c r="C2034" i="22"/>
  <c r="D2034" i="22"/>
  <c r="E2034" i="22"/>
  <c r="F2034" i="22"/>
  <c r="G2034" i="22"/>
  <c r="H2034" i="22"/>
  <c r="I2034" i="22"/>
  <c r="J2034" i="22"/>
  <c r="K2034" i="22"/>
  <c r="L2034" i="22"/>
  <c r="M2034" i="22"/>
  <c r="N2034" i="22"/>
  <c r="O2034" i="22"/>
  <c r="P2034" i="22"/>
  <c r="A2035" i="22"/>
  <c r="B2035" i="22"/>
  <c r="C2035" i="22"/>
  <c r="D2035" i="22"/>
  <c r="E2035" i="22"/>
  <c r="F2035" i="22"/>
  <c r="G2035" i="22"/>
  <c r="H2035" i="22"/>
  <c r="I2035" i="22"/>
  <c r="J2035" i="22"/>
  <c r="K2035" i="22"/>
  <c r="L2035" i="22"/>
  <c r="M2035" i="22"/>
  <c r="N2035" i="22"/>
  <c r="O2035" i="22"/>
  <c r="P2035" i="22"/>
  <c r="A2036" i="22"/>
  <c r="B2036" i="22"/>
  <c r="C2036" i="22"/>
  <c r="D2036" i="22"/>
  <c r="E2036" i="22"/>
  <c r="F2036" i="22"/>
  <c r="G2036" i="22"/>
  <c r="H2036" i="22"/>
  <c r="I2036" i="22"/>
  <c r="J2036" i="22"/>
  <c r="K2036" i="22"/>
  <c r="L2036" i="22"/>
  <c r="M2036" i="22"/>
  <c r="N2036" i="22"/>
  <c r="O2036" i="22"/>
  <c r="P2036" i="22"/>
  <c r="A2037" i="22"/>
  <c r="B2037" i="22"/>
  <c r="C2037" i="22"/>
  <c r="D2037" i="22"/>
  <c r="E2037" i="22"/>
  <c r="F2037" i="22"/>
  <c r="G2037" i="22"/>
  <c r="H2037" i="22"/>
  <c r="I2037" i="22"/>
  <c r="J2037" i="22"/>
  <c r="K2037" i="22"/>
  <c r="L2037" i="22"/>
  <c r="M2037" i="22"/>
  <c r="N2037" i="22"/>
  <c r="O2037" i="22"/>
  <c r="P2037" i="22"/>
  <c r="A2038" i="22"/>
  <c r="B2038" i="22"/>
  <c r="C2038" i="22"/>
  <c r="D2038" i="22"/>
  <c r="E2038" i="22"/>
  <c r="F2038" i="22"/>
  <c r="G2038" i="22"/>
  <c r="H2038" i="22"/>
  <c r="I2038" i="22"/>
  <c r="J2038" i="22"/>
  <c r="K2038" i="22"/>
  <c r="L2038" i="22"/>
  <c r="M2038" i="22"/>
  <c r="N2038" i="22"/>
  <c r="O2038" i="22"/>
  <c r="P2038" i="22"/>
  <c r="A2039" i="22"/>
  <c r="B2039" i="22"/>
  <c r="C2039" i="22"/>
  <c r="D2039" i="22"/>
  <c r="E2039" i="22"/>
  <c r="F2039" i="22"/>
  <c r="G2039" i="22"/>
  <c r="H2039" i="22"/>
  <c r="I2039" i="22"/>
  <c r="J2039" i="22"/>
  <c r="K2039" i="22"/>
  <c r="L2039" i="22"/>
  <c r="M2039" i="22"/>
  <c r="N2039" i="22"/>
  <c r="O2039" i="22"/>
  <c r="P2039" i="22"/>
  <c r="A2040" i="22"/>
  <c r="B2040" i="22"/>
  <c r="C2040" i="22"/>
  <c r="D2040" i="22"/>
  <c r="E2040" i="22"/>
  <c r="F2040" i="22"/>
  <c r="G2040" i="22"/>
  <c r="H2040" i="22"/>
  <c r="I2040" i="22"/>
  <c r="J2040" i="22"/>
  <c r="K2040" i="22"/>
  <c r="L2040" i="22"/>
  <c r="M2040" i="22"/>
  <c r="N2040" i="22"/>
  <c r="O2040" i="22"/>
  <c r="P2040" i="22"/>
  <c r="A2041" i="22"/>
  <c r="B2041" i="22"/>
  <c r="C2041" i="22"/>
  <c r="D2041" i="22"/>
  <c r="E2041" i="22"/>
  <c r="F2041" i="22"/>
  <c r="G2041" i="22"/>
  <c r="H2041" i="22"/>
  <c r="I2041" i="22"/>
  <c r="J2041" i="22"/>
  <c r="K2041" i="22"/>
  <c r="L2041" i="22"/>
  <c r="M2041" i="22"/>
  <c r="N2041" i="22"/>
  <c r="O2041" i="22"/>
  <c r="P2041" i="22"/>
  <c r="A2042" i="22"/>
  <c r="B2042" i="22"/>
  <c r="C2042" i="22"/>
  <c r="D2042" i="22"/>
  <c r="E2042" i="22"/>
  <c r="F2042" i="22"/>
  <c r="G2042" i="22"/>
  <c r="H2042" i="22"/>
  <c r="I2042" i="22"/>
  <c r="J2042" i="22"/>
  <c r="K2042" i="22"/>
  <c r="L2042" i="22"/>
  <c r="M2042" i="22"/>
  <c r="N2042" i="22"/>
  <c r="O2042" i="22"/>
  <c r="P2042" i="22"/>
  <c r="A2043" i="22"/>
  <c r="B2043" i="22"/>
  <c r="C2043" i="22"/>
  <c r="D2043" i="22"/>
  <c r="E2043" i="22"/>
  <c r="F2043" i="22"/>
  <c r="G2043" i="22"/>
  <c r="H2043" i="22"/>
  <c r="I2043" i="22"/>
  <c r="J2043" i="22"/>
  <c r="K2043" i="22"/>
  <c r="L2043" i="22"/>
  <c r="M2043" i="22"/>
  <c r="N2043" i="22"/>
  <c r="O2043" i="22"/>
  <c r="P2043" i="22"/>
  <c r="A2044" i="22"/>
  <c r="B2044" i="22"/>
  <c r="C2044" i="22"/>
  <c r="D2044" i="22"/>
  <c r="E2044" i="22"/>
  <c r="F2044" i="22"/>
  <c r="G2044" i="22"/>
  <c r="H2044" i="22"/>
  <c r="I2044" i="22"/>
  <c r="J2044" i="22"/>
  <c r="K2044" i="22"/>
  <c r="L2044" i="22"/>
  <c r="M2044" i="22"/>
  <c r="N2044" i="22"/>
  <c r="O2044" i="22"/>
  <c r="P2044" i="22"/>
  <c r="A2045" i="22"/>
  <c r="B2045" i="22"/>
  <c r="C2045" i="22"/>
  <c r="D2045" i="22"/>
  <c r="E2045" i="22"/>
  <c r="F2045" i="22"/>
  <c r="G2045" i="22"/>
  <c r="H2045" i="22"/>
  <c r="I2045" i="22"/>
  <c r="J2045" i="22"/>
  <c r="K2045" i="22"/>
  <c r="L2045" i="22"/>
  <c r="M2045" i="22"/>
  <c r="N2045" i="22"/>
  <c r="O2045" i="22"/>
  <c r="P2045" i="22"/>
  <c r="A2046" i="22"/>
  <c r="B2046" i="22"/>
  <c r="C2046" i="22"/>
  <c r="D2046" i="22"/>
  <c r="E2046" i="22"/>
  <c r="F2046" i="22"/>
  <c r="G2046" i="22"/>
  <c r="H2046" i="22"/>
  <c r="I2046" i="22"/>
  <c r="J2046" i="22"/>
  <c r="K2046" i="22"/>
  <c r="L2046" i="22"/>
  <c r="M2046" i="22"/>
  <c r="N2046" i="22"/>
  <c r="O2046" i="22"/>
  <c r="P2046" i="22"/>
  <c r="A2047" i="22"/>
  <c r="B2047" i="22"/>
  <c r="C2047" i="22"/>
  <c r="D2047" i="22"/>
  <c r="E2047" i="22"/>
  <c r="F2047" i="22"/>
  <c r="G2047" i="22"/>
  <c r="H2047" i="22"/>
  <c r="I2047" i="22"/>
  <c r="J2047" i="22"/>
  <c r="K2047" i="22"/>
  <c r="L2047" i="22"/>
  <c r="M2047" i="22"/>
  <c r="N2047" i="22"/>
  <c r="O2047" i="22"/>
  <c r="P2047" i="22"/>
  <c r="A2048" i="22"/>
  <c r="B2048" i="22"/>
  <c r="C2048" i="22"/>
  <c r="D2048" i="22"/>
  <c r="E2048" i="22"/>
  <c r="F2048" i="22"/>
  <c r="G2048" i="22"/>
  <c r="H2048" i="22"/>
  <c r="I2048" i="22"/>
  <c r="J2048" i="22"/>
  <c r="K2048" i="22"/>
  <c r="L2048" i="22"/>
  <c r="M2048" i="22"/>
  <c r="N2048" i="22"/>
  <c r="O2048" i="22"/>
  <c r="P2048" i="22"/>
  <c r="A2049" i="22"/>
  <c r="B2049" i="22"/>
  <c r="C2049" i="22"/>
  <c r="D2049" i="22"/>
  <c r="E2049" i="22"/>
  <c r="F2049" i="22"/>
  <c r="G2049" i="22"/>
  <c r="H2049" i="22"/>
  <c r="I2049" i="22"/>
  <c r="J2049" i="22"/>
  <c r="K2049" i="22"/>
  <c r="L2049" i="22"/>
  <c r="M2049" i="22"/>
  <c r="N2049" i="22"/>
  <c r="O2049" i="22"/>
  <c r="P2049" i="22"/>
  <c r="A2050" i="22"/>
  <c r="B2050" i="22"/>
  <c r="C2050" i="22"/>
  <c r="D2050" i="22"/>
  <c r="E2050" i="22"/>
  <c r="F2050" i="22"/>
  <c r="G2050" i="22"/>
  <c r="H2050" i="22"/>
  <c r="I2050" i="22"/>
  <c r="J2050" i="22"/>
  <c r="K2050" i="22"/>
  <c r="L2050" i="22"/>
  <c r="M2050" i="22"/>
  <c r="N2050" i="22"/>
  <c r="O2050" i="22"/>
  <c r="P2050" i="22"/>
  <c r="A2051" i="22"/>
  <c r="B2051" i="22"/>
  <c r="C2051" i="22"/>
  <c r="D2051" i="22"/>
  <c r="E2051" i="22"/>
  <c r="F2051" i="22"/>
  <c r="G2051" i="22"/>
  <c r="H2051" i="22"/>
  <c r="I2051" i="22"/>
  <c r="J2051" i="22"/>
  <c r="K2051" i="22"/>
  <c r="L2051" i="22"/>
  <c r="M2051" i="22"/>
  <c r="N2051" i="22"/>
  <c r="O2051" i="22"/>
  <c r="P2051" i="22"/>
  <c r="A2052" i="22"/>
  <c r="B2052" i="22"/>
  <c r="C2052" i="22"/>
  <c r="D2052" i="22"/>
  <c r="E2052" i="22"/>
  <c r="F2052" i="22"/>
  <c r="G2052" i="22"/>
  <c r="H2052" i="22"/>
  <c r="I2052" i="22"/>
  <c r="J2052" i="22"/>
  <c r="K2052" i="22"/>
  <c r="L2052" i="22"/>
  <c r="M2052" i="22"/>
  <c r="N2052" i="22"/>
  <c r="O2052" i="22"/>
  <c r="P2052" i="22"/>
  <c r="A2053" i="22"/>
  <c r="B2053" i="22"/>
  <c r="C2053" i="22"/>
  <c r="D2053" i="22"/>
  <c r="E2053" i="22"/>
  <c r="F2053" i="22"/>
  <c r="G2053" i="22"/>
  <c r="H2053" i="22"/>
  <c r="I2053" i="22"/>
  <c r="J2053" i="22"/>
  <c r="K2053" i="22"/>
  <c r="L2053" i="22"/>
  <c r="M2053" i="22"/>
  <c r="N2053" i="22"/>
  <c r="O2053" i="22"/>
  <c r="P2053" i="22"/>
  <c r="A2054" i="22"/>
  <c r="B2054" i="22"/>
  <c r="C2054" i="22"/>
  <c r="D2054" i="22"/>
  <c r="E2054" i="22"/>
  <c r="F2054" i="22"/>
  <c r="G2054" i="22"/>
  <c r="H2054" i="22"/>
  <c r="I2054" i="22"/>
  <c r="J2054" i="22"/>
  <c r="K2054" i="22"/>
  <c r="L2054" i="22"/>
  <c r="M2054" i="22"/>
  <c r="N2054" i="22"/>
  <c r="O2054" i="22"/>
  <c r="P2054" i="22"/>
  <c r="A2055" i="22"/>
  <c r="B2055" i="22"/>
  <c r="C2055" i="22"/>
  <c r="D2055" i="22"/>
  <c r="E2055" i="22"/>
  <c r="F2055" i="22"/>
  <c r="G2055" i="22"/>
  <c r="H2055" i="22"/>
  <c r="I2055" i="22"/>
  <c r="J2055" i="22"/>
  <c r="K2055" i="22"/>
  <c r="L2055" i="22"/>
  <c r="M2055" i="22"/>
  <c r="N2055" i="22"/>
  <c r="O2055" i="22"/>
  <c r="P2055" i="22"/>
  <c r="A2056" i="22"/>
  <c r="B2056" i="22"/>
  <c r="C2056" i="22"/>
  <c r="D2056" i="22"/>
  <c r="E2056" i="22"/>
  <c r="F2056" i="22"/>
  <c r="G2056" i="22"/>
  <c r="H2056" i="22"/>
  <c r="I2056" i="22"/>
  <c r="J2056" i="22"/>
  <c r="K2056" i="22"/>
  <c r="L2056" i="22"/>
  <c r="M2056" i="22"/>
  <c r="N2056" i="22"/>
  <c r="O2056" i="22"/>
  <c r="P2056" i="22"/>
  <c r="A2057" i="22"/>
  <c r="B2057" i="22"/>
  <c r="C2057" i="22"/>
  <c r="D2057" i="22"/>
  <c r="E2057" i="22"/>
  <c r="F2057" i="22"/>
  <c r="G2057" i="22"/>
  <c r="H2057" i="22"/>
  <c r="I2057" i="22"/>
  <c r="J2057" i="22"/>
  <c r="K2057" i="22"/>
  <c r="L2057" i="22"/>
  <c r="M2057" i="22"/>
  <c r="N2057" i="22"/>
  <c r="O2057" i="22"/>
  <c r="P2057" i="22"/>
  <c r="A2058" i="22"/>
  <c r="B2058" i="22"/>
  <c r="C2058" i="22"/>
  <c r="D2058" i="22"/>
  <c r="E2058" i="22"/>
  <c r="F2058" i="22"/>
  <c r="G2058" i="22"/>
  <c r="H2058" i="22"/>
  <c r="I2058" i="22"/>
  <c r="J2058" i="22"/>
  <c r="K2058" i="22"/>
  <c r="L2058" i="22"/>
  <c r="M2058" i="22"/>
  <c r="N2058" i="22"/>
  <c r="O2058" i="22"/>
  <c r="P2058" i="22"/>
  <c r="A2059" i="22"/>
  <c r="B2059" i="22"/>
  <c r="C2059" i="22"/>
  <c r="D2059" i="22"/>
  <c r="E2059" i="22"/>
  <c r="F2059" i="22"/>
  <c r="G2059" i="22"/>
  <c r="H2059" i="22"/>
  <c r="I2059" i="22"/>
  <c r="J2059" i="22"/>
  <c r="K2059" i="22"/>
  <c r="L2059" i="22"/>
  <c r="M2059" i="22"/>
  <c r="N2059" i="22"/>
  <c r="O2059" i="22"/>
  <c r="P2059" i="22"/>
  <c r="A2060" i="22"/>
  <c r="B2060" i="22"/>
  <c r="C2060" i="22"/>
  <c r="D2060" i="22"/>
  <c r="E2060" i="22"/>
  <c r="F2060" i="22"/>
  <c r="G2060" i="22"/>
  <c r="H2060" i="22"/>
  <c r="I2060" i="22"/>
  <c r="J2060" i="22"/>
  <c r="K2060" i="22"/>
  <c r="L2060" i="22"/>
  <c r="M2060" i="22"/>
  <c r="N2060" i="22"/>
  <c r="O2060" i="22"/>
  <c r="P2060" i="22"/>
  <c r="A2061" i="22"/>
  <c r="B2061" i="22"/>
  <c r="C2061" i="22"/>
  <c r="D2061" i="22"/>
  <c r="E2061" i="22"/>
  <c r="F2061" i="22"/>
  <c r="G2061" i="22"/>
  <c r="H2061" i="22"/>
  <c r="I2061" i="22"/>
  <c r="J2061" i="22"/>
  <c r="K2061" i="22"/>
  <c r="L2061" i="22"/>
  <c r="M2061" i="22"/>
  <c r="N2061" i="22"/>
  <c r="O2061" i="22"/>
  <c r="P2061" i="22"/>
  <c r="A2062" i="22"/>
  <c r="B2062" i="22"/>
  <c r="C2062" i="22"/>
  <c r="D2062" i="22"/>
  <c r="E2062" i="22"/>
  <c r="F2062" i="22"/>
  <c r="G2062" i="22"/>
  <c r="H2062" i="22"/>
  <c r="I2062" i="22"/>
  <c r="J2062" i="22"/>
  <c r="K2062" i="22"/>
  <c r="L2062" i="22"/>
  <c r="M2062" i="22"/>
  <c r="N2062" i="22"/>
  <c r="O2062" i="22"/>
  <c r="P2062" i="22"/>
  <c r="A2063" i="22"/>
  <c r="B2063" i="22"/>
  <c r="C2063" i="22"/>
  <c r="D2063" i="22"/>
  <c r="E2063" i="22"/>
  <c r="F2063" i="22"/>
  <c r="G2063" i="22"/>
  <c r="H2063" i="22"/>
  <c r="I2063" i="22"/>
  <c r="J2063" i="22"/>
  <c r="K2063" i="22"/>
  <c r="L2063" i="22"/>
  <c r="M2063" i="22"/>
  <c r="N2063" i="22"/>
  <c r="O2063" i="22"/>
  <c r="P2063" i="22"/>
  <c r="A2064" i="22"/>
  <c r="B2064" i="22"/>
  <c r="C2064" i="22"/>
  <c r="D2064" i="22"/>
  <c r="E2064" i="22"/>
  <c r="F2064" i="22"/>
  <c r="G2064" i="22"/>
  <c r="H2064" i="22"/>
  <c r="I2064" i="22"/>
  <c r="J2064" i="22"/>
  <c r="K2064" i="22"/>
  <c r="L2064" i="22"/>
  <c r="M2064" i="22"/>
  <c r="N2064" i="22"/>
  <c r="O2064" i="22"/>
  <c r="P2064" i="22"/>
  <c r="A2065" i="22"/>
  <c r="B2065" i="22"/>
  <c r="C2065" i="22"/>
  <c r="D2065" i="22"/>
  <c r="E2065" i="22"/>
  <c r="F2065" i="22"/>
  <c r="G2065" i="22"/>
  <c r="H2065" i="22"/>
  <c r="I2065" i="22"/>
  <c r="J2065" i="22"/>
  <c r="K2065" i="22"/>
  <c r="L2065" i="22"/>
  <c r="M2065" i="22"/>
  <c r="N2065" i="22"/>
  <c r="O2065" i="22"/>
  <c r="P2065" i="22"/>
  <c r="A2066" i="22"/>
  <c r="B2066" i="22"/>
  <c r="C2066" i="22"/>
  <c r="D2066" i="22"/>
  <c r="E2066" i="22"/>
  <c r="F2066" i="22"/>
  <c r="G2066" i="22"/>
  <c r="H2066" i="22"/>
  <c r="I2066" i="22"/>
  <c r="J2066" i="22"/>
  <c r="K2066" i="22"/>
  <c r="L2066" i="22"/>
  <c r="M2066" i="22"/>
  <c r="N2066" i="22"/>
  <c r="O2066" i="22"/>
  <c r="P2066" i="22"/>
  <c r="A2067" i="22"/>
  <c r="B2067" i="22"/>
  <c r="C2067" i="22"/>
  <c r="D2067" i="22"/>
  <c r="E2067" i="22"/>
  <c r="F2067" i="22"/>
  <c r="G2067" i="22"/>
  <c r="H2067" i="22"/>
  <c r="I2067" i="22"/>
  <c r="J2067" i="22"/>
  <c r="K2067" i="22"/>
  <c r="L2067" i="22"/>
  <c r="M2067" i="22"/>
  <c r="N2067" i="22"/>
  <c r="O2067" i="22"/>
  <c r="P2067" i="22"/>
  <c r="A2068" i="22"/>
  <c r="B2068" i="22"/>
  <c r="C2068" i="22"/>
  <c r="D2068" i="22"/>
  <c r="E2068" i="22"/>
  <c r="F2068" i="22"/>
  <c r="G2068" i="22"/>
  <c r="H2068" i="22"/>
  <c r="I2068" i="22"/>
  <c r="J2068" i="22"/>
  <c r="K2068" i="22"/>
  <c r="L2068" i="22"/>
  <c r="M2068" i="22"/>
  <c r="N2068" i="22"/>
  <c r="O2068" i="22"/>
  <c r="P2068" i="22"/>
  <c r="A2069" i="22"/>
  <c r="B2069" i="22"/>
  <c r="C2069" i="22"/>
  <c r="D2069" i="22"/>
  <c r="E2069" i="22"/>
  <c r="F2069" i="22"/>
  <c r="G2069" i="22"/>
  <c r="H2069" i="22"/>
  <c r="I2069" i="22"/>
  <c r="J2069" i="22"/>
  <c r="K2069" i="22"/>
  <c r="L2069" i="22"/>
  <c r="M2069" i="22"/>
  <c r="N2069" i="22"/>
  <c r="O2069" i="22"/>
  <c r="P2069" i="22"/>
  <c r="A2070" i="22"/>
  <c r="B2070" i="22"/>
  <c r="C2070" i="22"/>
  <c r="D2070" i="22"/>
  <c r="E2070" i="22"/>
  <c r="F2070" i="22"/>
  <c r="G2070" i="22"/>
  <c r="H2070" i="22"/>
  <c r="I2070" i="22"/>
  <c r="J2070" i="22"/>
  <c r="K2070" i="22"/>
  <c r="L2070" i="22"/>
  <c r="M2070" i="22"/>
  <c r="N2070" i="22"/>
  <c r="O2070" i="22"/>
  <c r="P2070" i="22"/>
  <c r="A2071" i="22"/>
  <c r="B2071" i="22"/>
  <c r="C2071" i="22"/>
  <c r="D2071" i="22"/>
  <c r="E2071" i="22"/>
  <c r="F2071" i="22"/>
  <c r="G2071" i="22"/>
  <c r="H2071" i="22"/>
  <c r="I2071" i="22"/>
  <c r="J2071" i="22"/>
  <c r="K2071" i="22"/>
  <c r="L2071" i="22"/>
  <c r="M2071" i="22"/>
  <c r="N2071" i="22"/>
  <c r="O2071" i="22"/>
  <c r="P2071" i="22"/>
  <c r="A2072" i="22"/>
  <c r="B2072" i="22"/>
  <c r="C2072" i="22"/>
  <c r="D2072" i="22"/>
  <c r="E2072" i="22"/>
  <c r="F2072" i="22"/>
  <c r="G2072" i="22"/>
  <c r="H2072" i="22"/>
  <c r="I2072" i="22"/>
  <c r="J2072" i="22"/>
  <c r="K2072" i="22"/>
  <c r="L2072" i="22"/>
  <c r="M2072" i="22"/>
  <c r="N2072" i="22"/>
  <c r="O2072" i="22"/>
  <c r="P2072" i="22"/>
  <c r="A2073" i="22"/>
  <c r="B2073" i="22"/>
  <c r="C2073" i="22"/>
  <c r="D2073" i="22"/>
  <c r="E2073" i="22"/>
  <c r="F2073" i="22"/>
  <c r="G2073" i="22"/>
  <c r="H2073" i="22"/>
  <c r="I2073" i="22"/>
  <c r="J2073" i="22"/>
  <c r="K2073" i="22"/>
  <c r="L2073" i="22"/>
  <c r="M2073" i="22"/>
  <c r="N2073" i="22"/>
  <c r="O2073" i="22"/>
  <c r="P2073" i="22"/>
  <c r="A2074" i="22"/>
  <c r="B2074" i="22"/>
  <c r="C2074" i="22"/>
  <c r="D2074" i="22"/>
  <c r="E2074" i="22"/>
  <c r="F2074" i="22"/>
  <c r="G2074" i="22"/>
  <c r="H2074" i="22"/>
  <c r="I2074" i="22"/>
  <c r="J2074" i="22"/>
  <c r="K2074" i="22"/>
  <c r="L2074" i="22"/>
  <c r="M2074" i="22"/>
  <c r="N2074" i="22"/>
  <c r="O2074" i="22"/>
  <c r="P2074" i="22"/>
  <c r="A2075" i="22"/>
  <c r="B2075" i="22"/>
  <c r="C2075" i="22"/>
  <c r="D2075" i="22"/>
  <c r="E2075" i="22"/>
  <c r="F2075" i="22"/>
  <c r="G2075" i="22"/>
  <c r="H2075" i="22"/>
  <c r="I2075" i="22"/>
  <c r="J2075" i="22"/>
  <c r="K2075" i="22"/>
  <c r="L2075" i="22"/>
  <c r="M2075" i="22"/>
  <c r="N2075" i="22"/>
  <c r="O2075" i="22"/>
  <c r="P2075" i="22"/>
  <c r="A2076" i="22"/>
  <c r="B2076" i="22"/>
  <c r="C2076" i="22"/>
  <c r="D2076" i="22"/>
  <c r="E2076" i="22"/>
  <c r="F2076" i="22"/>
  <c r="G2076" i="22"/>
  <c r="H2076" i="22"/>
  <c r="I2076" i="22"/>
  <c r="J2076" i="22"/>
  <c r="K2076" i="22"/>
  <c r="L2076" i="22"/>
  <c r="M2076" i="22"/>
  <c r="N2076" i="22"/>
  <c r="O2076" i="22"/>
  <c r="P2076" i="22"/>
  <c r="A2077" i="22"/>
  <c r="B2077" i="22"/>
  <c r="C2077" i="22"/>
  <c r="D2077" i="22"/>
  <c r="E2077" i="22"/>
  <c r="F2077" i="22"/>
  <c r="G2077" i="22"/>
  <c r="H2077" i="22"/>
  <c r="I2077" i="22"/>
  <c r="J2077" i="22"/>
  <c r="K2077" i="22"/>
  <c r="L2077" i="22"/>
  <c r="M2077" i="22"/>
  <c r="N2077" i="22"/>
  <c r="O2077" i="22"/>
  <c r="P2077" i="22"/>
  <c r="A2078" i="22"/>
  <c r="B2078" i="22"/>
  <c r="C2078" i="22"/>
  <c r="D2078" i="22"/>
  <c r="E2078" i="22"/>
  <c r="F2078" i="22"/>
  <c r="G2078" i="22"/>
  <c r="H2078" i="22"/>
  <c r="I2078" i="22"/>
  <c r="J2078" i="22"/>
  <c r="K2078" i="22"/>
  <c r="L2078" i="22"/>
  <c r="M2078" i="22"/>
  <c r="N2078" i="22"/>
  <c r="O2078" i="22"/>
  <c r="P2078" i="22"/>
  <c r="A2079" i="22"/>
  <c r="B2079" i="22"/>
  <c r="C2079" i="22"/>
  <c r="D2079" i="22"/>
  <c r="E2079" i="22"/>
  <c r="F2079" i="22"/>
  <c r="G2079" i="22"/>
  <c r="H2079" i="22"/>
  <c r="I2079" i="22"/>
  <c r="J2079" i="22"/>
  <c r="K2079" i="22"/>
  <c r="L2079" i="22"/>
  <c r="M2079" i="22"/>
  <c r="N2079" i="22"/>
  <c r="O2079" i="22"/>
  <c r="P2079" i="22"/>
  <c r="A2080" i="22"/>
  <c r="B2080" i="22"/>
  <c r="C2080" i="22"/>
  <c r="D2080" i="22"/>
  <c r="E2080" i="22"/>
  <c r="F2080" i="22"/>
  <c r="G2080" i="22"/>
  <c r="H2080" i="22"/>
  <c r="I2080" i="22"/>
  <c r="J2080" i="22"/>
  <c r="K2080" i="22"/>
  <c r="L2080" i="22"/>
  <c r="M2080" i="22"/>
  <c r="N2080" i="22"/>
  <c r="O2080" i="22"/>
  <c r="P2080" i="22"/>
  <c r="A2081" i="22"/>
  <c r="B2081" i="22"/>
  <c r="C2081" i="22"/>
  <c r="D2081" i="22"/>
  <c r="E2081" i="22"/>
  <c r="F2081" i="22"/>
  <c r="G2081" i="22"/>
  <c r="H2081" i="22"/>
  <c r="I2081" i="22"/>
  <c r="J2081" i="22"/>
  <c r="K2081" i="22"/>
  <c r="L2081" i="22"/>
  <c r="M2081" i="22"/>
  <c r="N2081" i="22"/>
  <c r="O2081" i="22"/>
  <c r="P2081" i="22"/>
  <c r="A2082" i="22"/>
  <c r="B2082" i="22"/>
  <c r="C2082" i="22"/>
  <c r="D2082" i="22"/>
  <c r="E2082" i="22"/>
  <c r="F2082" i="22"/>
  <c r="G2082" i="22"/>
  <c r="H2082" i="22"/>
  <c r="I2082" i="22"/>
  <c r="J2082" i="22"/>
  <c r="K2082" i="22"/>
  <c r="L2082" i="22"/>
  <c r="M2082" i="22"/>
  <c r="N2082" i="22"/>
  <c r="O2082" i="22"/>
  <c r="P2082" i="22"/>
  <c r="A2083" i="22"/>
  <c r="B2083" i="22"/>
  <c r="C2083" i="22"/>
  <c r="D2083" i="22"/>
  <c r="E2083" i="22"/>
  <c r="F2083" i="22"/>
  <c r="G2083" i="22"/>
  <c r="H2083" i="22"/>
  <c r="I2083" i="22"/>
  <c r="J2083" i="22"/>
  <c r="K2083" i="22"/>
  <c r="L2083" i="22"/>
  <c r="M2083" i="22"/>
  <c r="N2083" i="22"/>
  <c r="O2083" i="22"/>
  <c r="P2083" i="22"/>
  <c r="A2084" i="22"/>
  <c r="B2084" i="22"/>
  <c r="C2084" i="22"/>
  <c r="D2084" i="22"/>
  <c r="E2084" i="22"/>
  <c r="F2084" i="22"/>
  <c r="G2084" i="22"/>
  <c r="H2084" i="22"/>
  <c r="I2084" i="22"/>
  <c r="J2084" i="22"/>
  <c r="K2084" i="22"/>
  <c r="L2084" i="22"/>
  <c r="M2084" i="22"/>
  <c r="N2084" i="22"/>
  <c r="O2084" i="22"/>
  <c r="P2084" i="22"/>
  <c r="A2085" i="22"/>
  <c r="B2085" i="22"/>
  <c r="C2085" i="22"/>
  <c r="D2085" i="22"/>
  <c r="E2085" i="22"/>
  <c r="F2085" i="22"/>
  <c r="G2085" i="22"/>
  <c r="H2085" i="22"/>
  <c r="I2085" i="22"/>
  <c r="J2085" i="22"/>
  <c r="K2085" i="22"/>
  <c r="L2085" i="22"/>
  <c r="M2085" i="22"/>
  <c r="N2085" i="22"/>
  <c r="O2085" i="22"/>
  <c r="P2085" i="22"/>
  <c r="A2086" i="22"/>
  <c r="B2086" i="22"/>
  <c r="C2086" i="22"/>
  <c r="D2086" i="22"/>
  <c r="E2086" i="22"/>
  <c r="F2086" i="22"/>
  <c r="G2086" i="22"/>
  <c r="H2086" i="22"/>
  <c r="I2086" i="22"/>
  <c r="J2086" i="22"/>
  <c r="K2086" i="22"/>
  <c r="L2086" i="22"/>
  <c r="M2086" i="22"/>
  <c r="N2086" i="22"/>
  <c r="O2086" i="22"/>
  <c r="P2086" i="22"/>
  <c r="A2087" i="22"/>
  <c r="B2087" i="22"/>
  <c r="C2087" i="22"/>
  <c r="D2087" i="22"/>
  <c r="E2087" i="22"/>
  <c r="F2087" i="22"/>
  <c r="G2087" i="22"/>
  <c r="H2087" i="22"/>
  <c r="I2087" i="22"/>
  <c r="J2087" i="22"/>
  <c r="K2087" i="22"/>
  <c r="L2087" i="22"/>
  <c r="M2087" i="22"/>
  <c r="N2087" i="22"/>
  <c r="O2087" i="22"/>
  <c r="P2087" i="22"/>
  <c r="A2088" i="22"/>
  <c r="B2088" i="22"/>
  <c r="C2088" i="22"/>
  <c r="D2088" i="22"/>
  <c r="E2088" i="22"/>
  <c r="F2088" i="22"/>
  <c r="G2088" i="22"/>
  <c r="H2088" i="22"/>
  <c r="I2088" i="22"/>
  <c r="J2088" i="22"/>
  <c r="K2088" i="22"/>
  <c r="L2088" i="22"/>
  <c r="M2088" i="22"/>
  <c r="N2088" i="22"/>
  <c r="O2088" i="22"/>
  <c r="P2088" i="22"/>
  <c r="A2089" i="22"/>
  <c r="B2089" i="22"/>
  <c r="C2089" i="22"/>
  <c r="D2089" i="22"/>
  <c r="E2089" i="22"/>
  <c r="F2089" i="22"/>
  <c r="G2089" i="22"/>
  <c r="H2089" i="22"/>
  <c r="I2089" i="22"/>
  <c r="J2089" i="22"/>
  <c r="K2089" i="22"/>
  <c r="L2089" i="22"/>
  <c r="M2089" i="22"/>
  <c r="N2089" i="22"/>
  <c r="O2089" i="22"/>
  <c r="P2089" i="22"/>
  <c r="A2090" i="22"/>
  <c r="B2090" i="22"/>
  <c r="C2090" i="22"/>
  <c r="D2090" i="22"/>
  <c r="E2090" i="22"/>
  <c r="F2090" i="22"/>
  <c r="G2090" i="22"/>
  <c r="H2090" i="22"/>
  <c r="I2090" i="22"/>
  <c r="J2090" i="22"/>
  <c r="K2090" i="22"/>
  <c r="L2090" i="22"/>
  <c r="M2090" i="22"/>
  <c r="N2090" i="22"/>
  <c r="O2090" i="22"/>
  <c r="P2090" i="22"/>
  <c r="A2091" i="22"/>
  <c r="B2091" i="22"/>
  <c r="C2091" i="22"/>
  <c r="D2091" i="22"/>
  <c r="E2091" i="22"/>
  <c r="F2091" i="22"/>
  <c r="G2091" i="22"/>
  <c r="H2091" i="22"/>
  <c r="I2091" i="22"/>
  <c r="J2091" i="22"/>
  <c r="K2091" i="22"/>
  <c r="L2091" i="22"/>
  <c r="M2091" i="22"/>
  <c r="N2091" i="22"/>
  <c r="O2091" i="22"/>
  <c r="P2091" i="22"/>
  <c r="A2092" i="22"/>
  <c r="B2092" i="22"/>
  <c r="C2092" i="22"/>
  <c r="D2092" i="22"/>
  <c r="E2092" i="22"/>
  <c r="F2092" i="22"/>
  <c r="G2092" i="22"/>
  <c r="H2092" i="22"/>
  <c r="I2092" i="22"/>
  <c r="J2092" i="22"/>
  <c r="K2092" i="22"/>
  <c r="L2092" i="22"/>
  <c r="M2092" i="22"/>
  <c r="N2092" i="22"/>
  <c r="O2092" i="22"/>
  <c r="P2092" i="22"/>
  <c r="A2093" i="22"/>
  <c r="B2093" i="22"/>
  <c r="C2093" i="22"/>
  <c r="D2093" i="22"/>
  <c r="E2093" i="22"/>
  <c r="F2093" i="22"/>
  <c r="G2093" i="22"/>
  <c r="H2093" i="22"/>
  <c r="I2093" i="22"/>
  <c r="J2093" i="22"/>
  <c r="K2093" i="22"/>
  <c r="L2093" i="22"/>
  <c r="M2093" i="22"/>
  <c r="N2093" i="22"/>
  <c r="O2093" i="22"/>
  <c r="P2093" i="22"/>
  <c r="A2094" i="22"/>
  <c r="B2094" i="22"/>
  <c r="C2094" i="22"/>
  <c r="D2094" i="22"/>
  <c r="E2094" i="22"/>
  <c r="F2094" i="22"/>
  <c r="G2094" i="22"/>
  <c r="H2094" i="22"/>
  <c r="I2094" i="22"/>
  <c r="J2094" i="22"/>
  <c r="K2094" i="22"/>
  <c r="L2094" i="22"/>
  <c r="M2094" i="22"/>
  <c r="N2094" i="22"/>
  <c r="O2094" i="22"/>
  <c r="P2094" i="22"/>
  <c r="A2095" i="22"/>
  <c r="B2095" i="22"/>
  <c r="C2095" i="22"/>
  <c r="D2095" i="22"/>
  <c r="E2095" i="22"/>
  <c r="F2095" i="22"/>
  <c r="G2095" i="22"/>
  <c r="H2095" i="22"/>
  <c r="I2095" i="22"/>
  <c r="J2095" i="22"/>
  <c r="K2095" i="22"/>
  <c r="L2095" i="22"/>
  <c r="M2095" i="22"/>
  <c r="N2095" i="22"/>
  <c r="O2095" i="22"/>
  <c r="P2095" i="22"/>
  <c r="A2096" i="22"/>
  <c r="B2096" i="22"/>
  <c r="C2096" i="22"/>
  <c r="D2096" i="22"/>
  <c r="E2096" i="22"/>
  <c r="F2096" i="22"/>
  <c r="G2096" i="22"/>
  <c r="H2096" i="22"/>
  <c r="I2096" i="22"/>
  <c r="J2096" i="22"/>
  <c r="K2096" i="22"/>
  <c r="L2096" i="22"/>
  <c r="M2096" i="22"/>
  <c r="N2096" i="22"/>
  <c r="O2096" i="22"/>
  <c r="P2096" i="22"/>
  <c r="A2097" i="22"/>
  <c r="B2097" i="22"/>
  <c r="C2097" i="22"/>
  <c r="D2097" i="22"/>
  <c r="E2097" i="22"/>
  <c r="F2097" i="22"/>
  <c r="G2097" i="22"/>
  <c r="H2097" i="22"/>
  <c r="I2097" i="22"/>
  <c r="J2097" i="22"/>
  <c r="K2097" i="22"/>
  <c r="L2097" i="22"/>
  <c r="M2097" i="22"/>
  <c r="N2097" i="22"/>
  <c r="O2097" i="22"/>
  <c r="P2097" i="22"/>
  <c r="A2098" i="22"/>
  <c r="B2098" i="22"/>
  <c r="C2098" i="22"/>
  <c r="D2098" i="22"/>
  <c r="E2098" i="22"/>
  <c r="F2098" i="22"/>
  <c r="G2098" i="22"/>
  <c r="H2098" i="22"/>
  <c r="I2098" i="22"/>
  <c r="J2098" i="22"/>
  <c r="K2098" i="22"/>
  <c r="L2098" i="22"/>
  <c r="M2098" i="22"/>
  <c r="N2098" i="22"/>
  <c r="O2098" i="22"/>
  <c r="P2098" i="22"/>
  <c r="A2099" i="22"/>
  <c r="B2099" i="22"/>
  <c r="C2099" i="22"/>
  <c r="D2099" i="22"/>
  <c r="E2099" i="22"/>
  <c r="F2099" i="22"/>
  <c r="G2099" i="22"/>
  <c r="H2099" i="22"/>
  <c r="I2099" i="22"/>
  <c r="J2099" i="22"/>
  <c r="K2099" i="22"/>
  <c r="L2099" i="22"/>
  <c r="M2099" i="22"/>
  <c r="N2099" i="22"/>
  <c r="O2099" i="22"/>
  <c r="P2099" i="22"/>
  <c r="A2100" i="22"/>
  <c r="B2100" i="22"/>
  <c r="C2100" i="22"/>
  <c r="D2100" i="22"/>
  <c r="E2100" i="22"/>
  <c r="F2100" i="22"/>
  <c r="G2100" i="22"/>
  <c r="H2100" i="22"/>
  <c r="I2100" i="22"/>
  <c r="J2100" i="22"/>
  <c r="K2100" i="22"/>
  <c r="L2100" i="22"/>
  <c r="M2100" i="22"/>
  <c r="N2100" i="22"/>
  <c r="O2100" i="22"/>
  <c r="P2100" i="22"/>
  <c r="A2101" i="22"/>
  <c r="B2101" i="22"/>
  <c r="C2101" i="22"/>
  <c r="D2101" i="22"/>
  <c r="E2101" i="22"/>
  <c r="F2101" i="22"/>
  <c r="G2101" i="22"/>
  <c r="H2101" i="22"/>
  <c r="I2101" i="22"/>
  <c r="J2101" i="22"/>
  <c r="K2101" i="22"/>
  <c r="L2101" i="22"/>
  <c r="M2101" i="22"/>
  <c r="N2101" i="22"/>
  <c r="O2101" i="22"/>
  <c r="P2101" i="22"/>
  <c r="A2102" i="22"/>
  <c r="B2102" i="22"/>
  <c r="C2102" i="22"/>
  <c r="D2102" i="22"/>
  <c r="E2102" i="22"/>
  <c r="F2102" i="22"/>
  <c r="G2102" i="22"/>
  <c r="H2102" i="22"/>
  <c r="I2102" i="22"/>
  <c r="J2102" i="22"/>
  <c r="K2102" i="22"/>
  <c r="L2102" i="22"/>
  <c r="M2102" i="22"/>
  <c r="N2102" i="22"/>
  <c r="O2102" i="22"/>
  <c r="P2102" i="22"/>
  <c r="A2103" i="22"/>
  <c r="B2103" i="22"/>
  <c r="C2103" i="22"/>
  <c r="D2103" i="22"/>
  <c r="E2103" i="22"/>
  <c r="F2103" i="22"/>
  <c r="G2103" i="22"/>
  <c r="H2103" i="22"/>
  <c r="I2103" i="22"/>
  <c r="J2103" i="22"/>
  <c r="K2103" i="22"/>
  <c r="L2103" i="22"/>
  <c r="M2103" i="22"/>
  <c r="N2103" i="22"/>
  <c r="O2103" i="22"/>
  <c r="P2103" i="22"/>
  <c r="A2104" i="22"/>
  <c r="B2104" i="22"/>
  <c r="C2104" i="22"/>
  <c r="D2104" i="22"/>
  <c r="E2104" i="22"/>
  <c r="F2104" i="22"/>
  <c r="G2104" i="22"/>
  <c r="H2104" i="22"/>
  <c r="I2104" i="22"/>
  <c r="J2104" i="22"/>
  <c r="K2104" i="22"/>
  <c r="L2104" i="22"/>
  <c r="M2104" i="22"/>
  <c r="N2104" i="22"/>
  <c r="O2104" i="22"/>
  <c r="P2104" i="22"/>
  <c r="A2105" i="22"/>
  <c r="B2105" i="22"/>
  <c r="C2105" i="22"/>
  <c r="D2105" i="22"/>
  <c r="E2105" i="22"/>
  <c r="F2105" i="22"/>
  <c r="G2105" i="22"/>
  <c r="H2105" i="22"/>
  <c r="I2105" i="22"/>
  <c r="J2105" i="22"/>
  <c r="K2105" i="22"/>
  <c r="L2105" i="22"/>
  <c r="M2105" i="22"/>
  <c r="N2105" i="22"/>
  <c r="O2105" i="22"/>
  <c r="P2105" i="22"/>
  <c r="A2106" i="22"/>
  <c r="B2106" i="22"/>
  <c r="C2106" i="22"/>
  <c r="D2106" i="22"/>
  <c r="E2106" i="22"/>
  <c r="F2106" i="22"/>
  <c r="G2106" i="22"/>
  <c r="H2106" i="22"/>
  <c r="I2106" i="22"/>
  <c r="J2106" i="22"/>
  <c r="K2106" i="22"/>
  <c r="L2106" i="22"/>
  <c r="M2106" i="22"/>
  <c r="N2106" i="22"/>
  <c r="O2106" i="22"/>
  <c r="P2106" i="22"/>
  <c r="A2107" i="22"/>
  <c r="B2107" i="22"/>
  <c r="C2107" i="22"/>
  <c r="D2107" i="22"/>
  <c r="E2107" i="22"/>
  <c r="F2107" i="22"/>
  <c r="G2107" i="22"/>
  <c r="H2107" i="22"/>
  <c r="I2107" i="22"/>
  <c r="J2107" i="22"/>
  <c r="K2107" i="22"/>
  <c r="L2107" i="22"/>
  <c r="M2107" i="22"/>
  <c r="N2107" i="22"/>
  <c r="O2107" i="22"/>
  <c r="P2107" i="22"/>
  <c r="A2108" i="22"/>
  <c r="B2108" i="22"/>
  <c r="C2108" i="22"/>
  <c r="D2108" i="22"/>
  <c r="E2108" i="22"/>
  <c r="F2108" i="22"/>
  <c r="G2108" i="22"/>
  <c r="H2108" i="22"/>
  <c r="I2108" i="22"/>
  <c r="J2108" i="22"/>
  <c r="K2108" i="22"/>
  <c r="L2108" i="22"/>
  <c r="M2108" i="22"/>
  <c r="N2108" i="22"/>
  <c r="O2108" i="22"/>
  <c r="P2108" i="22"/>
  <c r="A2109" i="22"/>
  <c r="B2109" i="22"/>
  <c r="C2109" i="22"/>
  <c r="D2109" i="22"/>
  <c r="E2109" i="22"/>
  <c r="F2109" i="22"/>
  <c r="G2109" i="22"/>
  <c r="H2109" i="22"/>
  <c r="I2109" i="22"/>
  <c r="J2109" i="22"/>
  <c r="K2109" i="22"/>
  <c r="L2109" i="22"/>
  <c r="M2109" i="22"/>
  <c r="N2109" i="22"/>
  <c r="O2109" i="22"/>
  <c r="P2109" i="22"/>
  <c r="A2110" i="22"/>
  <c r="B2110" i="22"/>
  <c r="C2110" i="22"/>
  <c r="D2110" i="22"/>
  <c r="E2110" i="22"/>
  <c r="F2110" i="22"/>
  <c r="G2110" i="22"/>
  <c r="H2110" i="22"/>
  <c r="I2110" i="22"/>
  <c r="J2110" i="22"/>
  <c r="K2110" i="22"/>
  <c r="L2110" i="22"/>
  <c r="M2110" i="22"/>
  <c r="N2110" i="22"/>
  <c r="O2110" i="22"/>
  <c r="P2110" i="22"/>
  <c r="A2111" i="22"/>
  <c r="B2111" i="22"/>
  <c r="C2111" i="22"/>
  <c r="D2111" i="22"/>
  <c r="E2111" i="22"/>
  <c r="F2111" i="22"/>
  <c r="G2111" i="22"/>
  <c r="H2111" i="22"/>
  <c r="I2111" i="22"/>
  <c r="J2111" i="22"/>
  <c r="K2111" i="22"/>
  <c r="L2111" i="22"/>
  <c r="M2111" i="22"/>
  <c r="N2111" i="22"/>
  <c r="O2111" i="22"/>
  <c r="P2111" i="22"/>
  <c r="A2112" i="22"/>
  <c r="B2112" i="22"/>
  <c r="C2112" i="22"/>
  <c r="D2112" i="22"/>
  <c r="E2112" i="22"/>
  <c r="F2112" i="22"/>
  <c r="G2112" i="22"/>
  <c r="H2112" i="22"/>
  <c r="I2112" i="22"/>
  <c r="J2112" i="22"/>
  <c r="K2112" i="22"/>
  <c r="L2112" i="22"/>
  <c r="M2112" i="22"/>
  <c r="N2112" i="22"/>
  <c r="O2112" i="22"/>
  <c r="P2112" i="22"/>
  <c r="A2113" i="22"/>
  <c r="B2113" i="22"/>
  <c r="C2113" i="22"/>
  <c r="D2113" i="22"/>
  <c r="E2113" i="22"/>
  <c r="F2113" i="22"/>
  <c r="G2113" i="22"/>
  <c r="H2113" i="22"/>
  <c r="I2113" i="22"/>
  <c r="J2113" i="22"/>
  <c r="K2113" i="22"/>
  <c r="L2113" i="22"/>
  <c r="M2113" i="22"/>
  <c r="N2113" i="22"/>
  <c r="O2113" i="22"/>
  <c r="P2113" i="22"/>
  <c r="A2114" i="22"/>
  <c r="B2114" i="22"/>
  <c r="C2114" i="22"/>
  <c r="D2114" i="22"/>
  <c r="E2114" i="22"/>
  <c r="F2114" i="22"/>
  <c r="G2114" i="22"/>
  <c r="H2114" i="22"/>
  <c r="I2114" i="22"/>
  <c r="J2114" i="22"/>
  <c r="K2114" i="22"/>
  <c r="L2114" i="22"/>
  <c r="M2114" i="22"/>
  <c r="N2114" i="22"/>
  <c r="O2114" i="22"/>
  <c r="P2114" i="22"/>
  <c r="A2115" i="22"/>
  <c r="B2115" i="22"/>
  <c r="C2115" i="22"/>
  <c r="D2115" i="22"/>
  <c r="E2115" i="22"/>
  <c r="F2115" i="22"/>
  <c r="G2115" i="22"/>
  <c r="H2115" i="22"/>
  <c r="I2115" i="22"/>
  <c r="J2115" i="22"/>
  <c r="K2115" i="22"/>
  <c r="L2115" i="22"/>
  <c r="M2115" i="22"/>
  <c r="N2115" i="22"/>
  <c r="O2115" i="22"/>
  <c r="P2115" i="22"/>
  <c r="A2116" i="22"/>
  <c r="B2116" i="22"/>
  <c r="C2116" i="22"/>
  <c r="D2116" i="22"/>
  <c r="E2116" i="22"/>
  <c r="F2116" i="22"/>
  <c r="G2116" i="22"/>
  <c r="H2116" i="22"/>
  <c r="I2116" i="22"/>
  <c r="J2116" i="22"/>
  <c r="K2116" i="22"/>
  <c r="L2116" i="22"/>
  <c r="M2116" i="22"/>
  <c r="N2116" i="22"/>
  <c r="O2116" i="22"/>
  <c r="P2116" i="22"/>
  <c r="A2117" i="22"/>
  <c r="B2117" i="22"/>
  <c r="C2117" i="22"/>
  <c r="D2117" i="22"/>
  <c r="E2117" i="22"/>
  <c r="F2117" i="22"/>
  <c r="G2117" i="22"/>
  <c r="H2117" i="22"/>
  <c r="I2117" i="22"/>
  <c r="J2117" i="22"/>
  <c r="K2117" i="22"/>
  <c r="L2117" i="22"/>
  <c r="M2117" i="22"/>
  <c r="N2117" i="22"/>
  <c r="O2117" i="22"/>
  <c r="P2117" i="22"/>
  <c r="A2118" i="22"/>
  <c r="B2118" i="22"/>
  <c r="C2118" i="22"/>
  <c r="D2118" i="22"/>
  <c r="E2118" i="22"/>
  <c r="F2118" i="22"/>
  <c r="G2118" i="22"/>
  <c r="H2118" i="22"/>
  <c r="I2118" i="22"/>
  <c r="J2118" i="22"/>
  <c r="K2118" i="22"/>
  <c r="L2118" i="22"/>
  <c r="M2118" i="22"/>
  <c r="N2118" i="22"/>
  <c r="O2118" i="22"/>
  <c r="P2118" i="22"/>
  <c r="A2119" i="22"/>
  <c r="B2119" i="22"/>
  <c r="C2119" i="22"/>
  <c r="D2119" i="22"/>
  <c r="E2119" i="22"/>
  <c r="F2119" i="22"/>
  <c r="G2119" i="22"/>
  <c r="H2119" i="22"/>
  <c r="I2119" i="22"/>
  <c r="J2119" i="22"/>
  <c r="K2119" i="22"/>
  <c r="L2119" i="22"/>
  <c r="M2119" i="22"/>
  <c r="N2119" i="22"/>
  <c r="O2119" i="22"/>
  <c r="P2119" i="22"/>
  <c r="A2120" i="22"/>
  <c r="B2120" i="22"/>
  <c r="C2120" i="22"/>
  <c r="D2120" i="22"/>
  <c r="E2120" i="22"/>
  <c r="F2120" i="22"/>
  <c r="G2120" i="22"/>
  <c r="H2120" i="22"/>
  <c r="I2120" i="22"/>
  <c r="J2120" i="22"/>
  <c r="K2120" i="22"/>
  <c r="L2120" i="22"/>
  <c r="M2120" i="22"/>
  <c r="N2120" i="22"/>
  <c r="O2120" i="22"/>
  <c r="P2120" i="22"/>
  <c r="A2121" i="22"/>
  <c r="B2121" i="22"/>
  <c r="C2121" i="22"/>
  <c r="D2121" i="22"/>
  <c r="E2121" i="22"/>
  <c r="F2121" i="22"/>
  <c r="G2121" i="22"/>
  <c r="H2121" i="22"/>
  <c r="I2121" i="22"/>
  <c r="J2121" i="22"/>
  <c r="K2121" i="22"/>
  <c r="L2121" i="22"/>
  <c r="M2121" i="22"/>
  <c r="N2121" i="22"/>
  <c r="O2121" i="22"/>
  <c r="P2121" i="22"/>
  <c r="A2122" i="22"/>
  <c r="B2122" i="22"/>
  <c r="C2122" i="22"/>
  <c r="D2122" i="22"/>
  <c r="E2122" i="22"/>
  <c r="F2122" i="22"/>
  <c r="G2122" i="22"/>
  <c r="H2122" i="22"/>
  <c r="I2122" i="22"/>
  <c r="J2122" i="22"/>
  <c r="K2122" i="22"/>
  <c r="L2122" i="22"/>
  <c r="M2122" i="22"/>
  <c r="N2122" i="22"/>
  <c r="O2122" i="22"/>
  <c r="P2122" i="22"/>
  <c r="A2123" i="22"/>
  <c r="B2123" i="22"/>
  <c r="C2123" i="22"/>
  <c r="D2123" i="22"/>
  <c r="E2123" i="22"/>
  <c r="F2123" i="22"/>
  <c r="G2123" i="22"/>
  <c r="H2123" i="22"/>
  <c r="I2123" i="22"/>
  <c r="J2123" i="22"/>
  <c r="K2123" i="22"/>
  <c r="L2123" i="22"/>
  <c r="M2123" i="22"/>
  <c r="N2123" i="22"/>
  <c r="O2123" i="22"/>
  <c r="P2123" i="22"/>
  <c r="A2124" i="22"/>
  <c r="B2124" i="22"/>
  <c r="C2124" i="22"/>
  <c r="D2124" i="22"/>
  <c r="E2124" i="22"/>
  <c r="F2124" i="22"/>
  <c r="G2124" i="22"/>
  <c r="H2124" i="22"/>
  <c r="I2124" i="22"/>
  <c r="J2124" i="22"/>
  <c r="K2124" i="22"/>
  <c r="L2124" i="22"/>
  <c r="M2124" i="22"/>
  <c r="N2124" i="22"/>
  <c r="O2124" i="22"/>
  <c r="P2124" i="22"/>
  <c r="A2125" i="22"/>
  <c r="B2125" i="22"/>
  <c r="C2125" i="22"/>
  <c r="D2125" i="22"/>
  <c r="E2125" i="22"/>
  <c r="F2125" i="22"/>
  <c r="G2125" i="22"/>
  <c r="H2125" i="22"/>
  <c r="I2125" i="22"/>
  <c r="J2125" i="22"/>
  <c r="K2125" i="22"/>
  <c r="L2125" i="22"/>
  <c r="M2125" i="22"/>
  <c r="N2125" i="22"/>
  <c r="O2125" i="22"/>
  <c r="P2125" i="22"/>
  <c r="A2126" i="22"/>
  <c r="B2126" i="22"/>
  <c r="C2126" i="22"/>
  <c r="D2126" i="22"/>
  <c r="E2126" i="22"/>
  <c r="F2126" i="22"/>
  <c r="G2126" i="22"/>
  <c r="H2126" i="22"/>
  <c r="I2126" i="22"/>
  <c r="J2126" i="22"/>
  <c r="K2126" i="22"/>
  <c r="L2126" i="22"/>
  <c r="M2126" i="22"/>
  <c r="N2126" i="22"/>
  <c r="O2126" i="22"/>
  <c r="P2126" i="22"/>
  <c r="A2127" i="22"/>
  <c r="B2127" i="22"/>
  <c r="C2127" i="22"/>
  <c r="D2127" i="22"/>
  <c r="E2127" i="22"/>
  <c r="F2127" i="22"/>
  <c r="G2127" i="22"/>
  <c r="H2127" i="22"/>
  <c r="I2127" i="22"/>
  <c r="J2127" i="22"/>
  <c r="K2127" i="22"/>
  <c r="L2127" i="22"/>
  <c r="M2127" i="22"/>
  <c r="N2127" i="22"/>
  <c r="O2127" i="22"/>
  <c r="P2127" i="22"/>
  <c r="A2128" i="22"/>
  <c r="B2128" i="22"/>
  <c r="C2128" i="22"/>
  <c r="D2128" i="22"/>
  <c r="E2128" i="22"/>
  <c r="F2128" i="22"/>
  <c r="G2128" i="22"/>
  <c r="H2128" i="22"/>
  <c r="I2128" i="22"/>
  <c r="J2128" i="22"/>
  <c r="K2128" i="22"/>
  <c r="L2128" i="22"/>
  <c r="M2128" i="22"/>
  <c r="N2128" i="22"/>
  <c r="O2128" i="22"/>
  <c r="P2128" i="22"/>
  <c r="A2129" i="22"/>
  <c r="B2129" i="22"/>
  <c r="C2129" i="22"/>
  <c r="D2129" i="22"/>
  <c r="E2129" i="22"/>
  <c r="F2129" i="22"/>
  <c r="G2129" i="22"/>
  <c r="H2129" i="22"/>
  <c r="I2129" i="22"/>
  <c r="J2129" i="22"/>
  <c r="K2129" i="22"/>
  <c r="L2129" i="22"/>
  <c r="M2129" i="22"/>
  <c r="N2129" i="22"/>
  <c r="O2129" i="22"/>
  <c r="P2129" i="22"/>
  <c r="A2130" i="22"/>
  <c r="B2130" i="22"/>
  <c r="C2130" i="22"/>
  <c r="D2130" i="22"/>
  <c r="E2130" i="22"/>
  <c r="F2130" i="22"/>
  <c r="G2130" i="22"/>
  <c r="H2130" i="22"/>
  <c r="I2130" i="22"/>
  <c r="J2130" i="22"/>
  <c r="K2130" i="22"/>
  <c r="L2130" i="22"/>
  <c r="M2130" i="22"/>
  <c r="N2130" i="22"/>
  <c r="O2130" i="22"/>
  <c r="P2130" i="22"/>
  <c r="A2131" i="22"/>
  <c r="B2131" i="22"/>
  <c r="C2131" i="22"/>
  <c r="D2131" i="22"/>
  <c r="E2131" i="22"/>
  <c r="F2131" i="22"/>
  <c r="G2131" i="22"/>
  <c r="H2131" i="22"/>
  <c r="I2131" i="22"/>
  <c r="J2131" i="22"/>
  <c r="K2131" i="22"/>
  <c r="L2131" i="22"/>
  <c r="M2131" i="22"/>
  <c r="N2131" i="22"/>
  <c r="O2131" i="22"/>
  <c r="P2131" i="22"/>
  <c r="A2132" i="22"/>
  <c r="B2132" i="22"/>
  <c r="C2132" i="22"/>
  <c r="D2132" i="22"/>
  <c r="E2132" i="22"/>
  <c r="F2132" i="22"/>
  <c r="G2132" i="22"/>
  <c r="H2132" i="22"/>
  <c r="I2132" i="22"/>
  <c r="J2132" i="22"/>
  <c r="K2132" i="22"/>
  <c r="L2132" i="22"/>
  <c r="M2132" i="22"/>
  <c r="N2132" i="22"/>
  <c r="O2132" i="22"/>
  <c r="P2132" i="22"/>
  <c r="A2133" i="22"/>
  <c r="B2133" i="22"/>
  <c r="C2133" i="22"/>
  <c r="D2133" i="22"/>
  <c r="E2133" i="22"/>
  <c r="F2133" i="22"/>
  <c r="G2133" i="22"/>
  <c r="H2133" i="22"/>
  <c r="I2133" i="22"/>
  <c r="J2133" i="22"/>
  <c r="K2133" i="22"/>
  <c r="L2133" i="22"/>
  <c r="M2133" i="22"/>
  <c r="N2133" i="22"/>
  <c r="O2133" i="22"/>
  <c r="P2133" i="22"/>
  <c r="A2134" i="22"/>
  <c r="B2134" i="22"/>
  <c r="C2134" i="22"/>
  <c r="D2134" i="22"/>
  <c r="E2134" i="22"/>
  <c r="F2134" i="22"/>
  <c r="G2134" i="22"/>
  <c r="H2134" i="22"/>
  <c r="I2134" i="22"/>
  <c r="J2134" i="22"/>
  <c r="K2134" i="22"/>
  <c r="L2134" i="22"/>
  <c r="M2134" i="22"/>
  <c r="N2134" i="22"/>
  <c r="O2134" i="22"/>
  <c r="P2134" i="22"/>
  <c r="A2135" i="22"/>
  <c r="B2135" i="22"/>
  <c r="C2135" i="22"/>
  <c r="D2135" i="22"/>
  <c r="E2135" i="22"/>
  <c r="F2135" i="22"/>
  <c r="G2135" i="22"/>
  <c r="H2135" i="22"/>
  <c r="I2135" i="22"/>
  <c r="J2135" i="22"/>
  <c r="K2135" i="22"/>
  <c r="L2135" i="22"/>
  <c r="M2135" i="22"/>
  <c r="N2135" i="22"/>
  <c r="O2135" i="22"/>
  <c r="P2135" i="22"/>
  <c r="A2136" i="22"/>
  <c r="B2136" i="22"/>
  <c r="C2136" i="22"/>
  <c r="D2136" i="22"/>
  <c r="E2136" i="22"/>
  <c r="F2136" i="22"/>
  <c r="G2136" i="22"/>
  <c r="H2136" i="22"/>
  <c r="I2136" i="22"/>
  <c r="J2136" i="22"/>
  <c r="K2136" i="22"/>
  <c r="L2136" i="22"/>
  <c r="M2136" i="22"/>
  <c r="N2136" i="22"/>
  <c r="O2136" i="22"/>
  <c r="P2136" i="22"/>
  <c r="A2137" i="22"/>
  <c r="B2137" i="22"/>
  <c r="C2137" i="22"/>
  <c r="D2137" i="22"/>
  <c r="E2137" i="22"/>
  <c r="F2137" i="22"/>
  <c r="G2137" i="22"/>
  <c r="H2137" i="22"/>
  <c r="I2137" i="22"/>
  <c r="J2137" i="22"/>
  <c r="K2137" i="22"/>
  <c r="L2137" i="22"/>
  <c r="M2137" i="22"/>
  <c r="N2137" i="22"/>
  <c r="O2137" i="22"/>
  <c r="P2137" i="22"/>
  <c r="A2138" i="22"/>
  <c r="B2138" i="22"/>
  <c r="C2138" i="22"/>
  <c r="D2138" i="22"/>
  <c r="E2138" i="22"/>
  <c r="F2138" i="22"/>
  <c r="G2138" i="22"/>
  <c r="H2138" i="22"/>
  <c r="I2138" i="22"/>
  <c r="J2138" i="22"/>
  <c r="K2138" i="22"/>
  <c r="L2138" i="22"/>
  <c r="M2138" i="22"/>
  <c r="N2138" i="22"/>
  <c r="O2138" i="22"/>
  <c r="P2138" i="22"/>
  <c r="A2139" i="22"/>
  <c r="B2139" i="22"/>
  <c r="C2139" i="22"/>
  <c r="D2139" i="22"/>
  <c r="E2139" i="22"/>
  <c r="F2139" i="22"/>
  <c r="G2139" i="22"/>
  <c r="H2139" i="22"/>
  <c r="I2139" i="22"/>
  <c r="J2139" i="22"/>
  <c r="K2139" i="22"/>
  <c r="L2139" i="22"/>
  <c r="M2139" i="22"/>
  <c r="N2139" i="22"/>
  <c r="O2139" i="22"/>
  <c r="P2139" i="22"/>
  <c r="A2140" i="22"/>
  <c r="B2140" i="22"/>
  <c r="C2140" i="22"/>
  <c r="D2140" i="22"/>
  <c r="E2140" i="22"/>
  <c r="F2140" i="22"/>
  <c r="G2140" i="22"/>
  <c r="H2140" i="22"/>
  <c r="I2140" i="22"/>
  <c r="J2140" i="22"/>
  <c r="K2140" i="22"/>
  <c r="L2140" i="22"/>
  <c r="M2140" i="22"/>
  <c r="N2140" i="22"/>
  <c r="O2140" i="22"/>
  <c r="P2140" i="22"/>
  <c r="A2141" i="22"/>
  <c r="B2141" i="22"/>
  <c r="C2141" i="22"/>
  <c r="D2141" i="22"/>
  <c r="E2141" i="22"/>
  <c r="F2141" i="22"/>
  <c r="G2141" i="22"/>
  <c r="H2141" i="22"/>
  <c r="I2141" i="22"/>
  <c r="J2141" i="22"/>
  <c r="K2141" i="22"/>
  <c r="L2141" i="22"/>
  <c r="M2141" i="22"/>
  <c r="N2141" i="22"/>
  <c r="O2141" i="22"/>
  <c r="P2141" i="22"/>
  <c r="A2142" i="22"/>
  <c r="B2142" i="22"/>
  <c r="C2142" i="22"/>
  <c r="D2142" i="22"/>
  <c r="E2142" i="22"/>
  <c r="F2142" i="22"/>
  <c r="G2142" i="22"/>
  <c r="H2142" i="22"/>
  <c r="I2142" i="22"/>
  <c r="J2142" i="22"/>
  <c r="K2142" i="22"/>
  <c r="L2142" i="22"/>
  <c r="M2142" i="22"/>
  <c r="N2142" i="22"/>
  <c r="O2142" i="22"/>
  <c r="P2142" i="22"/>
  <c r="A2143" i="22"/>
  <c r="B2143" i="22"/>
  <c r="C2143" i="22"/>
  <c r="D2143" i="22"/>
  <c r="E2143" i="22"/>
  <c r="F2143" i="22"/>
  <c r="G2143" i="22"/>
  <c r="H2143" i="22"/>
  <c r="I2143" i="22"/>
  <c r="J2143" i="22"/>
  <c r="K2143" i="22"/>
  <c r="L2143" i="22"/>
  <c r="M2143" i="22"/>
  <c r="N2143" i="22"/>
  <c r="O2143" i="22"/>
  <c r="P2143" i="22"/>
  <c r="A2144" i="22"/>
  <c r="B2144" i="22"/>
  <c r="C2144" i="22"/>
  <c r="D2144" i="22"/>
  <c r="E2144" i="22"/>
  <c r="F2144" i="22"/>
  <c r="G2144" i="22"/>
  <c r="H2144" i="22"/>
  <c r="I2144" i="22"/>
  <c r="J2144" i="22"/>
  <c r="K2144" i="22"/>
  <c r="L2144" i="22"/>
  <c r="M2144" i="22"/>
  <c r="N2144" i="22"/>
  <c r="O2144" i="22"/>
  <c r="P2144" i="22"/>
  <c r="A2145" i="22"/>
  <c r="B2145" i="22"/>
  <c r="C2145" i="22"/>
  <c r="D2145" i="22"/>
  <c r="E2145" i="22"/>
  <c r="F2145" i="22"/>
  <c r="G2145" i="22"/>
  <c r="H2145" i="22"/>
  <c r="I2145" i="22"/>
  <c r="J2145" i="22"/>
  <c r="K2145" i="22"/>
  <c r="L2145" i="22"/>
  <c r="M2145" i="22"/>
  <c r="N2145" i="22"/>
  <c r="O2145" i="22"/>
  <c r="P2145" i="22"/>
  <c r="A2146" i="22"/>
  <c r="B2146" i="22"/>
  <c r="C2146" i="22"/>
  <c r="D2146" i="22"/>
  <c r="E2146" i="22"/>
  <c r="F2146" i="22"/>
  <c r="G2146" i="22"/>
  <c r="H2146" i="22"/>
  <c r="I2146" i="22"/>
  <c r="J2146" i="22"/>
  <c r="K2146" i="22"/>
  <c r="L2146" i="22"/>
  <c r="M2146" i="22"/>
  <c r="N2146" i="22"/>
  <c r="O2146" i="22"/>
  <c r="P2146" i="22"/>
  <c r="A2147" i="22"/>
  <c r="B2147" i="22"/>
  <c r="C2147" i="22"/>
  <c r="D2147" i="22"/>
  <c r="E2147" i="22"/>
  <c r="F2147" i="22"/>
  <c r="G2147" i="22"/>
  <c r="H2147" i="22"/>
  <c r="I2147" i="22"/>
  <c r="J2147" i="22"/>
  <c r="K2147" i="22"/>
  <c r="L2147" i="22"/>
  <c r="M2147" i="22"/>
  <c r="N2147" i="22"/>
  <c r="O2147" i="22"/>
  <c r="P2147" i="22"/>
  <c r="A2148" i="22"/>
  <c r="B2148" i="22"/>
  <c r="C2148" i="22"/>
  <c r="D2148" i="22"/>
  <c r="E2148" i="22"/>
  <c r="F2148" i="22"/>
  <c r="G2148" i="22"/>
  <c r="H2148" i="22"/>
  <c r="I2148" i="22"/>
  <c r="J2148" i="22"/>
  <c r="K2148" i="22"/>
  <c r="L2148" i="22"/>
  <c r="M2148" i="22"/>
  <c r="N2148" i="22"/>
  <c r="O2148" i="22"/>
  <c r="P2148" i="22"/>
  <c r="A2149" i="22"/>
  <c r="B2149" i="22"/>
  <c r="C2149" i="22"/>
  <c r="D2149" i="22"/>
  <c r="E2149" i="22"/>
  <c r="F2149" i="22"/>
  <c r="G2149" i="22"/>
  <c r="H2149" i="22"/>
  <c r="I2149" i="22"/>
  <c r="J2149" i="22"/>
  <c r="K2149" i="22"/>
  <c r="L2149" i="22"/>
  <c r="M2149" i="22"/>
  <c r="N2149" i="22"/>
  <c r="O2149" i="22"/>
  <c r="P2149" i="22"/>
  <c r="A2150" i="22"/>
  <c r="B2150" i="22"/>
  <c r="C2150" i="22"/>
  <c r="D2150" i="22"/>
  <c r="E2150" i="22"/>
  <c r="F2150" i="22"/>
  <c r="G2150" i="22"/>
  <c r="H2150" i="22"/>
  <c r="I2150" i="22"/>
  <c r="J2150" i="22"/>
  <c r="K2150" i="22"/>
  <c r="L2150" i="22"/>
  <c r="M2150" i="22"/>
  <c r="N2150" i="22"/>
  <c r="O2150" i="22"/>
  <c r="P2150" i="22"/>
  <c r="A2151" i="22"/>
  <c r="B2151" i="22"/>
  <c r="C2151" i="22"/>
  <c r="D2151" i="22"/>
  <c r="E2151" i="22"/>
  <c r="F2151" i="22"/>
  <c r="G2151" i="22"/>
  <c r="H2151" i="22"/>
  <c r="I2151" i="22"/>
  <c r="J2151" i="22"/>
  <c r="K2151" i="22"/>
  <c r="L2151" i="22"/>
  <c r="M2151" i="22"/>
  <c r="N2151" i="22"/>
  <c r="O2151" i="22"/>
  <c r="P2151" i="22"/>
  <c r="A2152" i="22"/>
  <c r="B2152" i="22"/>
  <c r="C2152" i="22"/>
  <c r="D2152" i="22"/>
  <c r="E2152" i="22"/>
  <c r="F2152" i="22"/>
  <c r="G2152" i="22"/>
  <c r="H2152" i="22"/>
  <c r="I2152" i="22"/>
  <c r="J2152" i="22"/>
  <c r="K2152" i="22"/>
  <c r="L2152" i="22"/>
  <c r="M2152" i="22"/>
  <c r="N2152" i="22"/>
  <c r="O2152" i="22"/>
  <c r="P2152" i="22"/>
  <c r="A2153" i="22"/>
  <c r="B2153" i="22"/>
  <c r="C2153" i="22"/>
  <c r="D2153" i="22"/>
  <c r="E2153" i="22"/>
  <c r="F2153" i="22"/>
  <c r="G2153" i="22"/>
  <c r="H2153" i="22"/>
  <c r="I2153" i="22"/>
  <c r="J2153" i="22"/>
  <c r="K2153" i="22"/>
  <c r="L2153" i="22"/>
  <c r="M2153" i="22"/>
  <c r="N2153" i="22"/>
  <c r="O2153" i="22"/>
  <c r="P2153" i="22"/>
  <c r="A2154" i="22"/>
  <c r="B2154" i="22"/>
  <c r="C2154" i="22"/>
  <c r="D2154" i="22"/>
  <c r="E2154" i="22"/>
  <c r="F2154" i="22"/>
  <c r="G2154" i="22"/>
  <c r="H2154" i="22"/>
  <c r="I2154" i="22"/>
  <c r="J2154" i="22"/>
  <c r="K2154" i="22"/>
  <c r="L2154" i="22"/>
  <c r="M2154" i="22"/>
  <c r="N2154" i="22"/>
  <c r="O2154" i="22"/>
  <c r="P2154" i="22"/>
  <c r="A2155" i="22"/>
  <c r="B2155" i="22"/>
  <c r="C2155" i="22"/>
  <c r="D2155" i="22"/>
  <c r="E2155" i="22"/>
  <c r="F2155" i="22"/>
  <c r="G2155" i="22"/>
  <c r="H2155" i="22"/>
  <c r="I2155" i="22"/>
  <c r="J2155" i="22"/>
  <c r="K2155" i="22"/>
  <c r="L2155" i="22"/>
  <c r="M2155" i="22"/>
  <c r="N2155" i="22"/>
  <c r="O2155" i="22"/>
  <c r="P2155" i="22"/>
  <c r="A2156" i="22"/>
  <c r="B2156" i="22"/>
  <c r="C2156" i="22"/>
  <c r="D2156" i="22"/>
  <c r="E2156" i="22"/>
  <c r="F2156" i="22"/>
  <c r="G2156" i="22"/>
  <c r="H2156" i="22"/>
  <c r="I2156" i="22"/>
  <c r="J2156" i="22"/>
  <c r="K2156" i="22"/>
  <c r="L2156" i="22"/>
  <c r="M2156" i="22"/>
  <c r="N2156" i="22"/>
  <c r="O2156" i="22"/>
  <c r="P2156" i="22"/>
  <c r="A2157" i="22"/>
  <c r="B2157" i="22"/>
  <c r="C2157" i="22"/>
  <c r="D2157" i="22"/>
  <c r="E2157" i="22"/>
  <c r="F2157" i="22"/>
  <c r="G2157" i="22"/>
  <c r="H2157" i="22"/>
  <c r="I2157" i="22"/>
  <c r="J2157" i="22"/>
  <c r="K2157" i="22"/>
  <c r="L2157" i="22"/>
  <c r="M2157" i="22"/>
  <c r="N2157" i="22"/>
  <c r="O2157" i="22"/>
  <c r="P2157" i="22"/>
  <c r="A2158" i="22"/>
  <c r="B2158" i="22"/>
  <c r="C2158" i="22"/>
  <c r="D2158" i="22"/>
  <c r="E2158" i="22"/>
  <c r="F2158" i="22"/>
  <c r="G2158" i="22"/>
  <c r="H2158" i="22"/>
  <c r="I2158" i="22"/>
  <c r="J2158" i="22"/>
  <c r="K2158" i="22"/>
  <c r="L2158" i="22"/>
  <c r="M2158" i="22"/>
  <c r="N2158" i="22"/>
  <c r="O2158" i="22"/>
  <c r="P2158" i="22"/>
  <c r="A2159" i="22"/>
  <c r="B2159" i="22"/>
  <c r="C2159" i="22"/>
  <c r="D2159" i="22"/>
  <c r="E2159" i="22"/>
  <c r="F2159" i="22"/>
  <c r="G2159" i="22"/>
  <c r="H2159" i="22"/>
  <c r="I2159" i="22"/>
  <c r="J2159" i="22"/>
  <c r="K2159" i="22"/>
  <c r="L2159" i="22"/>
  <c r="M2159" i="22"/>
  <c r="N2159" i="22"/>
  <c r="O2159" i="22"/>
  <c r="P2159" i="22"/>
  <c r="A2160" i="22"/>
  <c r="B2160" i="22"/>
  <c r="C2160" i="22"/>
  <c r="D2160" i="22"/>
  <c r="E2160" i="22"/>
  <c r="F2160" i="22"/>
  <c r="G2160" i="22"/>
  <c r="H2160" i="22"/>
  <c r="I2160" i="22"/>
  <c r="J2160" i="22"/>
  <c r="K2160" i="22"/>
  <c r="L2160" i="22"/>
  <c r="M2160" i="22"/>
  <c r="N2160" i="22"/>
  <c r="O2160" i="22"/>
  <c r="P2160" i="22"/>
  <c r="A2161" i="22"/>
  <c r="B2161" i="22"/>
  <c r="C2161" i="22"/>
  <c r="D2161" i="22"/>
  <c r="E2161" i="22"/>
  <c r="F2161" i="22"/>
  <c r="G2161" i="22"/>
  <c r="H2161" i="22"/>
  <c r="I2161" i="22"/>
  <c r="J2161" i="22"/>
  <c r="K2161" i="22"/>
  <c r="L2161" i="22"/>
  <c r="M2161" i="22"/>
  <c r="N2161" i="22"/>
  <c r="O2161" i="22"/>
  <c r="P2161" i="22"/>
  <c r="A2162" i="22"/>
  <c r="B2162" i="22"/>
  <c r="C2162" i="22"/>
  <c r="D2162" i="22"/>
  <c r="E2162" i="22"/>
  <c r="F2162" i="22"/>
  <c r="G2162" i="22"/>
  <c r="H2162" i="22"/>
  <c r="I2162" i="22"/>
  <c r="J2162" i="22"/>
  <c r="K2162" i="22"/>
  <c r="L2162" i="22"/>
  <c r="M2162" i="22"/>
  <c r="N2162" i="22"/>
  <c r="O2162" i="22"/>
  <c r="P2162" i="22"/>
  <c r="A2163" i="22"/>
  <c r="B2163" i="22"/>
  <c r="C2163" i="22"/>
  <c r="D2163" i="22"/>
  <c r="E2163" i="22"/>
  <c r="F2163" i="22"/>
  <c r="G2163" i="22"/>
  <c r="H2163" i="22"/>
  <c r="I2163" i="22"/>
  <c r="J2163" i="22"/>
  <c r="K2163" i="22"/>
  <c r="L2163" i="22"/>
  <c r="M2163" i="22"/>
  <c r="N2163" i="22"/>
  <c r="O2163" i="22"/>
  <c r="P2163" i="22"/>
  <c r="A2164" i="22"/>
  <c r="B2164" i="22"/>
  <c r="C2164" i="22"/>
  <c r="D2164" i="22"/>
  <c r="E2164" i="22"/>
  <c r="F2164" i="22"/>
  <c r="G2164" i="22"/>
  <c r="H2164" i="22"/>
  <c r="I2164" i="22"/>
  <c r="J2164" i="22"/>
  <c r="K2164" i="22"/>
  <c r="L2164" i="22"/>
  <c r="M2164" i="22"/>
  <c r="N2164" i="22"/>
  <c r="O2164" i="22"/>
  <c r="P2164" i="22"/>
  <c r="A2165" i="22"/>
  <c r="B2165" i="22"/>
  <c r="C2165" i="22"/>
  <c r="D2165" i="22"/>
  <c r="E2165" i="22"/>
  <c r="F2165" i="22"/>
  <c r="G2165" i="22"/>
  <c r="H2165" i="22"/>
  <c r="I2165" i="22"/>
  <c r="J2165" i="22"/>
  <c r="K2165" i="22"/>
  <c r="L2165" i="22"/>
  <c r="M2165" i="22"/>
  <c r="N2165" i="22"/>
  <c r="O2165" i="22"/>
  <c r="P2165" i="22"/>
  <c r="A2166" i="22"/>
  <c r="B2166" i="22"/>
  <c r="C2166" i="22"/>
  <c r="D2166" i="22"/>
  <c r="E2166" i="22"/>
  <c r="F2166" i="22"/>
  <c r="G2166" i="22"/>
  <c r="H2166" i="22"/>
  <c r="I2166" i="22"/>
  <c r="J2166" i="22"/>
  <c r="K2166" i="22"/>
  <c r="L2166" i="22"/>
  <c r="M2166" i="22"/>
  <c r="N2166" i="22"/>
  <c r="O2166" i="22"/>
  <c r="P2166" i="22"/>
  <c r="A2167" i="22"/>
  <c r="B2167" i="22"/>
  <c r="C2167" i="22"/>
  <c r="D2167" i="22"/>
  <c r="E2167" i="22"/>
  <c r="F2167" i="22"/>
  <c r="G2167" i="22"/>
  <c r="H2167" i="22"/>
  <c r="I2167" i="22"/>
  <c r="J2167" i="22"/>
  <c r="K2167" i="22"/>
  <c r="L2167" i="22"/>
  <c r="M2167" i="22"/>
  <c r="N2167" i="22"/>
  <c r="O2167" i="22"/>
  <c r="P2167" i="22"/>
  <c r="A2168" i="22"/>
  <c r="B2168" i="22"/>
  <c r="C2168" i="22"/>
  <c r="D2168" i="22"/>
  <c r="E2168" i="22"/>
  <c r="F2168" i="22"/>
  <c r="G2168" i="22"/>
  <c r="H2168" i="22"/>
  <c r="I2168" i="22"/>
  <c r="J2168" i="22"/>
  <c r="K2168" i="22"/>
  <c r="L2168" i="22"/>
  <c r="M2168" i="22"/>
  <c r="N2168" i="22"/>
  <c r="O2168" i="22"/>
  <c r="P2168" i="22"/>
  <c r="A2169" i="22"/>
  <c r="B2169" i="22"/>
  <c r="C2169" i="22"/>
  <c r="D2169" i="22"/>
  <c r="E2169" i="22"/>
  <c r="F2169" i="22"/>
  <c r="G2169" i="22"/>
  <c r="H2169" i="22"/>
  <c r="I2169" i="22"/>
  <c r="J2169" i="22"/>
  <c r="K2169" i="22"/>
  <c r="L2169" i="22"/>
  <c r="M2169" i="22"/>
  <c r="N2169" i="22"/>
  <c r="O2169" i="22"/>
  <c r="P2169" i="22"/>
  <c r="A2170" i="22"/>
  <c r="B2170" i="22"/>
  <c r="C2170" i="22"/>
  <c r="D2170" i="22"/>
  <c r="E2170" i="22"/>
  <c r="F2170" i="22"/>
  <c r="G2170" i="22"/>
  <c r="H2170" i="22"/>
  <c r="I2170" i="22"/>
  <c r="J2170" i="22"/>
  <c r="K2170" i="22"/>
  <c r="L2170" i="22"/>
  <c r="M2170" i="22"/>
  <c r="N2170" i="22"/>
  <c r="O2170" i="22"/>
  <c r="P2170" i="22"/>
  <c r="A2171" i="22"/>
  <c r="B2171" i="22"/>
  <c r="C2171" i="22"/>
  <c r="D2171" i="22"/>
  <c r="E2171" i="22"/>
  <c r="F2171" i="22"/>
  <c r="G2171" i="22"/>
  <c r="H2171" i="22"/>
  <c r="I2171" i="22"/>
  <c r="J2171" i="22"/>
  <c r="K2171" i="22"/>
  <c r="L2171" i="22"/>
  <c r="M2171" i="22"/>
  <c r="N2171" i="22"/>
  <c r="O2171" i="22"/>
  <c r="P2171" i="22"/>
  <c r="A2172" i="22"/>
  <c r="B2172" i="22"/>
  <c r="C2172" i="22"/>
  <c r="D2172" i="22"/>
  <c r="E2172" i="22"/>
  <c r="F2172" i="22"/>
  <c r="G2172" i="22"/>
  <c r="H2172" i="22"/>
  <c r="I2172" i="22"/>
  <c r="J2172" i="22"/>
  <c r="K2172" i="22"/>
  <c r="L2172" i="22"/>
  <c r="M2172" i="22"/>
  <c r="N2172" i="22"/>
  <c r="O2172" i="22"/>
  <c r="P2172" i="22"/>
  <c r="A2173" i="22"/>
  <c r="B2173" i="22"/>
  <c r="C2173" i="22"/>
  <c r="D2173" i="22"/>
  <c r="E2173" i="22"/>
  <c r="F2173" i="22"/>
  <c r="G2173" i="22"/>
  <c r="H2173" i="22"/>
  <c r="I2173" i="22"/>
  <c r="J2173" i="22"/>
  <c r="K2173" i="22"/>
  <c r="L2173" i="22"/>
  <c r="M2173" i="22"/>
  <c r="N2173" i="22"/>
  <c r="O2173" i="22"/>
  <c r="P2173" i="22"/>
  <c r="A2174" i="22"/>
  <c r="B2174" i="22"/>
  <c r="C2174" i="22"/>
  <c r="D2174" i="22"/>
  <c r="E2174" i="22"/>
  <c r="F2174" i="22"/>
  <c r="G2174" i="22"/>
  <c r="H2174" i="22"/>
  <c r="I2174" i="22"/>
  <c r="J2174" i="22"/>
  <c r="K2174" i="22"/>
  <c r="L2174" i="22"/>
  <c r="M2174" i="22"/>
  <c r="N2174" i="22"/>
  <c r="O2174" i="22"/>
  <c r="P2174" i="22"/>
  <c r="A2175" i="22"/>
  <c r="B2175" i="22"/>
  <c r="C2175" i="22"/>
  <c r="D2175" i="22"/>
  <c r="E2175" i="22"/>
  <c r="F2175" i="22"/>
  <c r="G2175" i="22"/>
  <c r="H2175" i="22"/>
  <c r="I2175" i="22"/>
  <c r="J2175" i="22"/>
  <c r="K2175" i="22"/>
  <c r="L2175" i="22"/>
  <c r="M2175" i="22"/>
  <c r="N2175" i="22"/>
  <c r="O2175" i="22"/>
  <c r="P2175" i="22"/>
  <c r="A2176" i="22"/>
  <c r="B2176" i="22"/>
  <c r="C2176" i="22"/>
  <c r="D2176" i="22"/>
  <c r="E2176" i="22"/>
  <c r="F2176" i="22"/>
  <c r="G2176" i="22"/>
  <c r="H2176" i="22"/>
  <c r="I2176" i="22"/>
  <c r="J2176" i="22"/>
  <c r="K2176" i="22"/>
  <c r="L2176" i="22"/>
  <c r="M2176" i="22"/>
  <c r="N2176" i="22"/>
  <c r="O2176" i="22"/>
  <c r="P2176" i="22"/>
  <c r="A2177" i="22"/>
  <c r="B2177" i="22"/>
  <c r="C2177" i="22"/>
  <c r="D2177" i="22"/>
  <c r="E2177" i="22"/>
  <c r="F2177" i="22"/>
  <c r="G2177" i="22"/>
  <c r="H2177" i="22"/>
  <c r="I2177" i="22"/>
  <c r="J2177" i="22"/>
  <c r="K2177" i="22"/>
  <c r="L2177" i="22"/>
  <c r="M2177" i="22"/>
  <c r="N2177" i="22"/>
  <c r="O2177" i="22"/>
  <c r="P2177" i="22"/>
  <c r="A2178" i="22"/>
  <c r="B2178" i="22"/>
  <c r="C2178" i="22"/>
  <c r="D2178" i="22"/>
  <c r="E2178" i="22"/>
  <c r="F2178" i="22"/>
  <c r="G2178" i="22"/>
  <c r="H2178" i="22"/>
  <c r="I2178" i="22"/>
  <c r="J2178" i="22"/>
  <c r="K2178" i="22"/>
  <c r="L2178" i="22"/>
  <c r="M2178" i="22"/>
  <c r="N2178" i="22"/>
  <c r="O2178" i="22"/>
  <c r="P2178" i="22"/>
  <c r="A2179" i="22"/>
  <c r="B2179" i="22"/>
  <c r="C2179" i="22"/>
  <c r="D2179" i="22"/>
  <c r="E2179" i="22"/>
  <c r="F2179" i="22"/>
  <c r="G2179" i="22"/>
  <c r="H2179" i="22"/>
  <c r="I2179" i="22"/>
  <c r="J2179" i="22"/>
  <c r="K2179" i="22"/>
  <c r="L2179" i="22"/>
  <c r="M2179" i="22"/>
  <c r="N2179" i="22"/>
  <c r="O2179" i="22"/>
  <c r="P2179" i="22"/>
  <c r="A2180" i="22"/>
  <c r="B2180" i="22"/>
  <c r="C2180" i="22"/>
  <c r="D2180" i="22"/>
  <c r="E2180" i="22"/>
  <c r="F2180" i="22"/>
  <c r="G2180" i="22"/>
  <c r="H2180" i="22"/>
  <c r="I2180" i="22"/>
  <c r="J2180" i="22"/>
  <c r="K2180" i="22"/>
  <c r="L2180" i="22"/>
  <c r="M2180" i="22"/>
  <c r="N2180" i="22"/>
  <c r="O2180" i="22"/>
  <c r="P2180" i="22"/>
  <c r="A2181" i="22"/>
  <c r="B2181" i="22"/>
  <c r="C2181" i="22"/>
  <c r="D2181" i="22"/>
  <c r="E2181" i="22"/>
  <c r="F2181" i="22"/>
  <c r="G2181" i="22"/>
  <c r="H2181" i="22"/>
  <c r="I2181" i="22"/>
  <c r="J2181" i="22"/>
  <c r="K2181" i="22"/>
  <c r="L2181" i="22"/>
  <c r="M2181" i="22"/>
  <c r="N2181" i="22"/>
  <c r="O2181" i="22"/>
  <c r="P2181" i="22"/>
  <c r="A2182" i="22"/>
  <c r="B2182" i="22"/>
  <c r="C2182" i="22"/>
  <c r="D2182" i="22"/>
  <c r="E2182" i="22"/>
  <c r="F2182" i="22"/>
  <c r="G2182" i="22"/>
  <c r="H2182" i="22"/>
  <c r="I2182" i="22"/>
  <c r="J2182" i="22"/>
  <c r="K2182" i="22"/>
  <c r="L2182" i="22"/>
  <c r="M2182" i="22"/>
  <c r="N2182" i="22"/>
  <c r="O2182" i="22"/>
  <c r="P2182" i="22"/>
  <c r="A2183" i="22"/>
  <c r="B2183" i="22"/>
  <c r="C2183" i="22"/>
  <c r="D2183" i="22"/>
  <c r="E2183" i="22"/>
  <c r="F2183" i="22"/>
  <c r="G2183" i="22"/>
  <c r="H2183" i="22"/>
  <c r="I2183" i="22"/>
  <c r="J2183" i="22"/>
  <c r="K2183" i="22"/>
  <c r="L2183" i="22"/>
  <c r="M2183" i="22"/>
  <c r="N2183" i="22"/>
  <c r="O2183" i="22"/>
  <c r="P2183" i="22"/>
  <c r="A2184" i="22"/>
  <c r="B2184" i="22"/>
  <c r="C2184" i="22"/>
  <c r="D2184" i="22"/>
  <c r="E2184" i="22"/>
  <c r="F2184" i="22"/>
  <c r="G2184" i="22"/>
  <c r="H2184" i="22"/>
  <c r="I2184" i="22"/>
  <c r="J2184" i="22"/>
  <c r="K2184" i="22"/>
  <c r="L2184" i="22"/>
  <c r="M2184" i="22"/>
  <c r="N2184" i="22"/>
  <c r="O2184" i="22"/>
  <c r="P2184" i="22"/>
  <c r="A2185" i="22"/>
  <c r="B2185" i="22"/>
  <c r="C2185" i="22"/>
  <c r="D2185" i="22"/>
  <c r="E2185" i="22"/>
  <c r="F2185" i="22"/>
  <c r="G2185" i="22"/>
  <c r="H2185" i="22"/>
  <c r="I2185" i="22"/>
  <c r="J2185" i="22"/>
  <c r="K2185" i="22"/>
  <c r="L2185" i="22"/>
  <c r="M2185" i="22"/>
  <c r="N2185" i="22"/>
  <c r="O2185" i="22"/>
  <c r="P2185" i="22"/>
  <c r="A2186" i="22"/>
  <c r="B2186" i="22"/>
  <c r="C2186" i="22"/>
  <c r="D2186" i="22"/>
  <c r="E2186" i="22"/>
  <c r="F2186" i="22"/>
  <c r="G2186" i="22"/>
  <c r="H2186" i="22"/>
  <c r="I2186" i="22"/>
  <c r="J2186" i="22"/>
  <c r="K2186" i="22"/>
  <c r="L2186" i="22"/>
  <c r="M2186" i="22"/>
  <c r="N2186" i="22"/>
  <c r="O2186" i="22"/>
  <c r="P2186" i="22"/>
  <c r="A2187" i="22"/>
  <c r="B2187" i="22"/>
  <c r="C2187" i="22"/>
  <c r="D2187" i="22"/>
  <c r="E2187" i="22"/>
  <c r="F2187" i="22"/>
  <c r="G2187" i="22"/>
  <c r="H2187" i="22"/>
  <c r="I2187" i="22"/>
  <c r="J2187" i="22"/>
  <c r="K2187" i="22"/>
  <c r="L2187" i="22"/>
  <c r="M2187" i="22"/>
  <c r="N2187" i="22"/>
  <c r="O2187" i="22"/>
  <c r="P2187" i="22"/>
  <c r="A2188" i="22"/>
  <c r="B2188" i="22"/>
  <c r="C2188" i="22"/>
  <c r="D2188" i="22"/>
  <c r="E2188" i="22"/>
  <c r="F2188" i="22"/>
  <c r="G2188" i="22"/>
  <c r="H2188" i="22"/>
  <c r="I2188" i="22"/>
  <c r="J2188" i="22"/>
  <c r="K2188" i="22"/>
  <c r="L2188" i="22"/>
  <c r="M2188" i="22"/>
  <c r="N2188" i="22"/>
  <c r="O2188" i="22"/>
  <c r="P2188" i="22"/>
  <c r="A2189" i="22"/>
  <c r="B2189" i="22"/>
  <c r="C2189" i="22"/>
  <c r="D2189" i="22"/>
  <c r="E2189" i="22"/>
  <c r="F2189" i="22"/>
  <c r="G2189" i="22"/>
  <c r="H2189" i="22"/>
  <c r="I2189" i="22"/>
  <c r="J2189" i="22"/>
  <c r="K2189" i="22"/>
  <c r="L2189" i="22"/>
  <c r="M2189" i="22"/>
  <c r="N2189" i="22"/>
  <c r="O2189" i="22"/>
  <c r="P2189" i="22"/>
  <c r="A2190" i="22"/>
  <c r="B2190" i="22"/>
  <c r="C2190" i="22"/>
  <c r="D2190" i="22"/>
  <c r="E2190" i="22"/>
  <c r="F2190" i="22"/>
  <c r="G2190" i="22"/>
  <c r="H2190" i="22"/>
  <c r="I2190" i="22"/>
  <c r="J2190" i="22"/>
  <c r="K2190" i="22"/>
  <c r="L2190" i="22"/>
  <c r="M2190" i="22"/>
  <c r="N2190" i="22"/>
  <c r="O2190" i="22"/>
  <c r="P2190" i="22"/>
  <c r="A2191" i="22"/>
  <c r="B2191" i="22"/>
  <c r="C2191" i="22"/>
  <c r="D2191" i="22"/>
  <c r="E2191" i="22"/>
  <c r="F2191" i="22"/>
  <c r="G2191" i="22"/>
  <c r="H2191" i="22"/>
  <c r="I2191" i="22"/>
  <c r="J2191" i="22"/>
  <c r="K2191" i="22"/>
  <c r="L2191" i="22"/>
  <c r="M2191" i="22"/>
  <c r="N2191" i="22"/>
  <c r="O2191" i="22"/>
  <c r="P2191" i="22"/>
  <c r="A2192" i="22"/>
  <c r="B2192" i="22"/>
  <c r="C2192" i="22"/>
  <c r="D2192" i="22"/>
  <c r="E2192" i="22"/>
  <c r="F2192" i="22"/>
  <c r="G2192" i="22"/>
  <c r="H2192" i="22"/>
  <c r="I2192" i="22"/>
  <c r="J2192" i="22"/>
  <c r="K2192" i="22"/>
  <c r="L2192" i="22"/>
  <c r="M2192" i="22"/>
  <c r="N2192" i="22"/>
  <c r="O2192" i="22"/>
  <c r="P2192" i="22"/>
  <c r="A2193" i="22"/>
  <c r="B2193" i="22"/>
  <c r="C2193" i="22"/>
  <c r="D2193" i="22"/>
  <c r="E2193" i="22"/>
  <c r="F2193" i="22"/>
  <c r="G2193" i="22"/>
  <c r="H2193" i="22"/>
  <c r="I2193" i="22"/>
  <c r="J2193" i="22"/>
  <c r="K2193" i="22"/>
  <c r="L2193" i="22"/>
  <c r="M2193" i="22"/>
  <c r="N2193" i="22"/>
  <c r="O2193" i="22"/>
  <c r="P2193" i="22"/>
  <c r="A2194" i="22"/>
  <c r="B2194" i="22"/>
  <c r="C2194" i="22"/>
  <c r="D2194" i="22"/>
  <c r="E2194" i="22"/>
  <c r="F2194" i="22"/>
  <c r="G2194" i="22"/>
  <c r="H2194" i="22"/>
  <c r="I2194" i="22"/>
  <c r="J2194" i="22"/>
  <c r="K2194" i="22"/>
  <c r="L2194" i="22"/>
  <c r="M2194" i="22"/>
  <c r="N2194" i="22"/>
  <c r="O2194" i="22"/>
  <c r="P2194" i="22"/>
  <c r="A2195" i="22"/>
  <c r="B2195" i="22"/>
  <c r="C2195" i="22"/>
  <c r="D2195" i="22"/>
  <c r="E2195" i="22"/>
  <c r="F2195" i="22"/>
  <c r="G2195" i="22"/>
  <c r="H2195" i="22"/>
  <c r="I2195" i="22"/>
  <c r="J2195" i="22"/>
  <c r="K2195" i="22"/>
  <c r="L2195" i="22"/>
  <c r="M2195" i="22"/>
  <c r="N2195" i="22"/>
  <c r="O2195" i="22"/>
  <c r="P2195" i="22"/>
  <c r="A2196" i="22"/>
  <c r="B2196" i="22"/>
  <c r="C2196" i="22"/>
  <c r="D2196" i="22"/>
  <c r="E2196" i="22"/>
  <c r="F2196" i="22"/>
  <c r="G2196" i="22"/>
  <c r="H2196" i="22"/>
  <c r="I2196" i="22"/>
  <c r="J2196" i="22"/>
  <c r="K2196" i="22"/>
  <c r="L2196" i="22"/>
  <c r="M2196" i="22"/>
  <c r="N2196" i="22"/>
  <c r="O2196" i="22"/>
  <c r="P2196" i="22"/>
  <c r="A2197" i="22"/>
  <c r="B2197" i="22"/>
  <c r="C2197" i="22"/>
  <c r="D2197" i="22"/>
  <c r="E2197" i="22"/>
  <c r="F2197" i="22"/>
  <c r="G2197" i="22"/>
  <c r="H2197" i="22"/>
  <c r="I2197" i="22"/>
  <c r="J2197" i="22"/>
  <c r="K2197" i="22"/>
  <c r="L2197" i="22"/>
  <c r="M2197" i="22"/>
  <c r="N2197" i="22"/>
  <c r="O2197" i="22"/>
  <c r="P2197" i="22"/>
  <c r="A2198" i="22"/>
  <c r="B2198" i="22"/>
  <c r="C2198" i="22"/>
  <c r="D2198" i="22"/>
  <c r="E2198" i="22"/>
  <c r="F2198" i="22"/>
  <c r="G2198" i="22"/>
  <c r="H2198" i="22"/>
  <c r="I2198" i="22"/>
  <c r="J2198" i="22"/>
  <c r="K2198" i="22"/>
  <c r="L2198" i="22"/>
  <c r="M2198" i="22"/>
  <c r="N2198" i="22"/>
  <c r="O2198" i="22"/>
  <c r="P2198" i="22"/>
  <c r="A2199" i="22"/>
  <c r="B2199" i="22"/>
  <c r="C2199" i="22"/>
  <c r="D2199" i="22"/>
  <c r="E2199" i="22"/>
  <c r="F2199" i="22"/>
  <c r="G2199" i="22"/>
  <c r="H2199" i="22"/>
  <c r="I2199" i="22"/>
  <c r="J2199" i="22"/>
  <c r="K2199" i="22"/>
  <c r="L2199" i="22"/>
  <c r="M2199" i="22"/>
  <c r="N2199" i="22"/>
  <c r="O2199" i="22"/>
  <c r="P2199" i="22"/>
  <c r="A2200" i="22"/>
  <c r="B2200" i="22"/>
  <c r="C2200" i="22"/>
  <c r="D2200" i="22"/>
  <c r="E2200" i="22"/>
  <c r="F2200" i="22"/>
  <c r="G2200" i="22"/>
  <c r="H2200" i="22"/>
  <c r="I2200" i="22"/>
  <c r="J2200" i="22"/>
  <c r="K2200" i="22"/>
  <c r="L2200" i="22"/>
  <c r="M2200" i="22"/>
  <c r="N2200" i="22"/>
  <c r="O2200" i="22"/>
  <c r="P2200" i="22"/>
  <c r="A2201" i="22"/>
  <c r="B2201" i="22"/>
  <c r="C2201" i="22"/>
  <c r="D2201" i="22"/>
  <c r="E2201" i="22"/>
  <c r="F2201" i="22"/>
  <c r="G2201" i="22"/>
  <c r="H2201" i="22"/>
  <c r="I2201" i="22"/>
  <c r="J2201" i="22"/>
  <c r="K2201" i="22"/>
  <c r="L2201" i="22"/>
  <c r="M2201" i="22"/>
  <c r="N2201" i="22"/>
  <c r="O2201" i="22"/>
  <c r="P2201" i="22"/>
  <c r="A2202" i="22"/>
  <c r="B2202" i="22"/>
  <c r="C2202" i="22"/>
  <c r="D2202" i="22"/>
  <c r="E2202" i="22"/>
  <c r="F2202" i="22"/>
  <c r="G2202" i="22"/>
  <c r="H2202" i="22"/>
  <c r="I2202" i="22"/>
  <c r="J2202" i="22"/>
  <c r="K2202" i="22"/>
  <c r="L2202" i="22"/>
  <c r="M2202" i="22"/>
  <c r="N2202" i="22"/>
  <c r="O2202" i="22"/>
  <c r="P2202" i="22"/>
  <c r="A2203" i="22"/>
  <c r="B2203" i="22"/>
  <c r="C2203" i="22"/>
  <c r="D2203" i="22"/>
  <c r="E2203" i="22"/>
  <c r="F2203" i="22"/>
  <c r="G2203" i="22"/>
  <c r="H2203" i="22"/>
  <c r="I2203" i="22"/>
  <c r="J2203" i="22"/>
  <c r="K2203" i="22"/>
  <c r="L2203" i="22"/>
  <c r="M2203" i="22"/>
  <c r="N2203" i="22"/>
  <c r="O2203" i="22"/>
  <c r="P2203" i="22"/>
  <c r="A2204" i="22"/>
  <c r="B2204" i="22"/>
  <c r="C2204" i="22"/>
  <c r="D2204" i="22"/>
  <c r="E2204" i="22"/>
  <c r="F2204" i="22"/>
  <c r="G2204" i="22"/>
  <c r="H2204" i="22"/>
  <c r="I2204" i="22"/>
  <c r="J2204" i="22"/>
  <c r="K2204" i="22"/>
  <c r="L2204" i="22"/>
  <c r="M2204" i="22"/>
  <c r="N2204" i="22"/>
  <c r="O2204" i="22"/>
  <c r="P2204" i="22"/>
  <c r="A2205" i="22"/>
  <c r="B2205" i="22"/>
  <c r="C2205" i="22"/>
  <c r="D2205" i="22"/>
  <c r="E2205" i="22"/>
  <c r="F2205" i="22"/>
  <c r="G2205" i="22"/>
  <c r="H2205" i="22"/>
  <c r="I2205" i="22"/>
  <c r="J2205" i="22"/>
  <c r="K2205" i="22"/>
  <c r="L2205" i="22"/>
  <c r="M2205" i="22"/>
  <c r="N2205" i="22"/>
  <c r="O2205" i="22"/>
  <c r="P2205" i="22"/>
  <c r="A2206" i="22"/>
  <c r="B2206" i="22"/>
  <c r="C2206" i="22"/>
  <c r="D2206" i="22"/>
  <c r="E2206" i="22"/>
  <c r="F2206" i="22"/>
  <c r="G2206" i="22"/>
  <c r="H2206" i="22"/>
  <c r="I2206" i="22"/>
  <c r="J2206" i="22"/>
  <c r="K2206" i="22"/>
  <c r="L2206" i="22"/>
  <c r="M2206" i="22"/>
  <c r="N2206" i="22"/>
  <c r="O2206" i="22"/>
  <c r="P2206" i="22"/>
  <c r="A2207" i="22"/>
  <c r="B2207" i="22"/>
  <c r="C2207" i="22"/>
  <c r="D2207" i="22"/>
  <c r="E2207" i="22"/>
  <c r="F2207" i="22"/>
  <c r="G2207" i="22"/>
  <c r="H2207" i="22"/>
  <c r="I2207" i="22"/>
  <c r="J2207" i="22"/>
  <c r="K2207" i="22"/>
  <c r="L2207" i="22"/>
  <c r="M2207" i="22"/>
  <c r="N2207" i="22"/>
  <c r="O2207" i="22"/>
  <c r="P2207" i="22"/>
  <c r="A2208" i="22"/>
  <c r="B2208" i="22"/>
  <c r="C2208" i="22"/>
  <c r="D2208" i="22"/>
  <c r="E2208" i="22"/>
  <c r="F2208" i="22"/>
  <c r="G2208" i="22"/>
  <c r="H2208" i="22"/>
  <c r="I2208" i="22"/>
  <c r="J2208" i="22"/>
  <c r="K2208" i="22"/>
  <c r="L2208" i="22"/>
  <c r="M2208" i="22"/>
  <c r="N2208" i="22"/>
  <c r="O2208" i="22"/>
  <c r="P2208" i="22"/>
  <c r="A2209" i="22"/>
  <c r="B2209" i="22"/>
  <c r="C2209" i="22"/>
  <c r="D2209" i="22"/>
  <c r="E2209" i="22"/>
  <c r="F2209" i="22"/>
  <c r="G2209" i="22"/>
  <c r="H2209" i="22"/>
  <c r="I2209" i="22"/>
  <c r="J2209" i="22"/>
  <c r="K2209" i="22"/>
  <c r="L2209" i="22"/>
  <c r="M2209" i="22"/>
  <c r="N2209" i="22"/>
  <c r="O2209" i="22"/>
  <c r="P2209" i="22"/>
  <c r="A2210" i="22"/>
  <c r="B2210" i="22"/>
  <c r="C2210" i="22"/>
  <c r="D2210" i="22"/>
  <c r="E2210" i="22"/>
  <c r="F2210" i="22"/>
  <c r="G2210" i="22"/>
  <c r="H2210" i="22"/>
  <c r="I2210" i="22"/>
  <c r="J2210" i="22"/>
  <c r="K2210" i="22"/>
  <c r="L2210" i="22"/>
  <c r="M2210" i="22"/>
  <c r="N2210" i="22"/>
  <c r="O2210" i="22"/>
  <c r="P2210" i="22"/>
  <c r="A2211" i="22"/>
  <c r="B2211" i="22"/>
  <c r="C2211" i="22"/>
  <c r="D2211" i="22"/>
  <c r="E2211" i="22"/>
  <c r="F2211" i="22"/>
  <c r="G2211" i="22"/>
  <c r="H2211" i="22"/>
  <c r="I2211" i="22"/>
  <c r="J2211" i="22"/>
  <c r="K2211" i="22"/>
  <c r="L2211" i="22"/>
  <c r="M2211" i="22"/>
  <c r="N2211" i="22"/>
  <c r="O2211" i="22"/>
  <c r="P2211" i="22"/>
  <c r="A2212" i="22"/>
  <c r="B2212" i="22"/>
  <c r="C2212" i="22"/>
  <c r="D2212" i="22"/>
  <c r="E2212" i="22"/>
  <c r="F2212" i="22"/>
  <c r="G2212" i="22"/>
  <c r="H2212" i="22"/>
  <c r="I2212" i="22"/>
  <c r="J2212" i="22"/>
  <c r="K2212" i="22"/>
  <c r="L2212" i="22"/>
  <c r="M2212" i="22"/>
  <c r="N2212" i="22"/>
  <c r="O2212" i="22"/>
  <c r="P2212" i="22"/>
  <c r="A2213" i="22"/>
  <c r="B2213" i="22"/>
  <c r="C2213" i="22"/>
  <c r="D2213" i="22"/>
  <c r="E2213" i="22"/>
  <c r="F2213" i="22"/>
  <c r="G2213" i="22"/>
  <c r="H2213" i="22"/>
  <c r="I2213" i="22"/>
  <c r="J2213" i="22"/>
  <c r="K2213" i="22"/>
  <c r="L2213" i="22"/>
  <c r="M2213" i="22"/>
  <c r="N2213" i="22"/>
  <c r="O2213" i="22"/>
  <c r="P2213" i="22"/>
  <c r="A2214" i="22"/>
  <c r="B2214" i="22"/>
  <c r="C2214" i="22"/>
  <c r="D2214" i="22"/>
  <c r="E2214" i="22"/>
  <c r="F2214" i="22"/>
  <c r="G2214" i="22"/>
  <c r="H2214" i="22"/>
  <c r="I2214" i="22"/>
  <c r="J2214" i="22"/>
  <c r="K2214" i="22"/>
  <c r="L2214" i="22"/>
  <c r="M2214" i="22"/>
  <c r="N2214" i="22"/>
  <c r="O2214" i="22"/>
  <c r="P2214" i="22"/>
  <c r="A2215" i="22"/>
  <c r="B2215" i="22"/>
  <c r="C2215" i="22"/>
  <c r="D2215" i="22"/>
  <c r="E2215" i="22"/>
  <c r="F2215" i="22"/>
  <c r="G2215" i="22"/>
  <c r="H2215" i="22"/>
  <c r="I2215" i="22"/>
  <c r="J2215" i="22"/>
  <c r="K2215" i="22"/>
  <c r="L2215" i="22"/>
  <c r="M2215" i="22"/>
  <c r="N2215" i="22"/>
  <c r="O2215" i="22"/>
  <c r="P2215" i="22"/>
  <c r="A2216" i="22"/>
  <c r="B2216" i="22"/>
  <c r="C2216" i="22"/>
  <c r="D2216" i="22"/>
  <c r="E2216" i="22"/>
  <c r="F2216" i="22"/>
  <c r="G2216" i="22"/>
  <c r="H2216" i="22"/>
  <c r="I2216" i="22"/>
  <c r="J2216" i="22"/>
  <c r="K2216" i="22"/>
  <c r="L2216" i="22"/>
  <c r="M2216" i="22"/>
  <c r="N2216" i="22"/>
  <c r="O2216" i="22"/>
  <c r="P2216" i="22"/>
  <c r="A2217" i="22"/>
  <c r="B2217" i="22"/>
  <c r="C2217" i="22"/>
  <c r="D2217" i="22"/>
  <c r="E2217" i="22"/>
  <c r="F2217" i="22"/>
  <c r="G2217" i="22"/>
  <c r="H2217" i="22"/>
  <c r="I2217" i="22"/>
  <c r="J2217" i="22"/>
  <c r="K2217" i="22"/>
  <c r="L2217" i="22"/>
  <c r="M2217" i="22"/>
  <c r="N2217" i="22"/>
  <c r="O2217" i="22"/>
  <c r="P2217" i="22"/>
  <c r="A2218" i="22"/>
  <c r="B2218" i="22"/>
  <c r="C2218" i="22"/>
  <c r="D2218" i="22"/>
  <c r="E2218" i="22"/>
  <c r="F2218" i="22"/>
  <c r="G2218" i="22"/>
  <c r="H2218" i="22"/>
  <c r="I2218" i="22"/>
  <c r="J2218" i="22"/>
  <c r="K2218" i="22"/>
  <c r="L2218" i="22"/>
  <c r="M2218" i="22"/>
  <c r="N2218" i="22"/>
  <c r="O2218" i="22"/>
  <c r="P2218" i="22"/>
  <c r="A2219" i="22"/>
  <c r="B2219" i="22"/>
  <c r="C2219" i="22"/>
  <c r="D2219" i="22"/>
  <c r="E2219" i="22"/>
  <c r="F2219" i="22"/>
  <c r="G2219" i="22"/>
  <c r="H2219" i="22"/>
  <c r="I2219" i="22"/>
  <c r="J2219" i="22"/>
  <c r="K2219" i="22"/>
  <c r="L2219" i="22"/>
  <c r="M2219" i="22"/>
  <c r="N2219" i="22"/>
  <c r="O2219" i="22"/>
  <c r="P2219" i="22"/>
  <c r="A2220" i="22"/>
  <c r="B2220" i="22"/>
  <c r="C2220" i="22"/>
  <c r="D2220" i="22"/>
  <c r="E2220" i="22"/>
  <c r="F2220" i="22"/>
  <c r="G2220" i="22"/>
  <c r="H2220" i="22"/>
  <c r="I2220" i="22"/>
  <c r="J2220" i="22"/>
  <c r="K2220" i="22"/>
  <c r="L2220" i="22"/>
  <c r="M2220" i="22"/>
  <c r="N2220" i="22"/>
  <c r="O2220" i="22"/>
  <c r="P2220" i="22"/>
  <c r="A2221" i="22"/>
  <c r="B2221" i="22"/>
  <c r="C2221" i="22"/>
  <c r="D2221" i="22"/>
  <c r="E2221" i="22"/>
  <c r="F2221" i="22"/>
  <c r="G2221" i="22"/>
  <c r="H2221" i="22"/>
  <c r="I2221" i="22"/>
  <c r="J2221" i="22"/>
  <c r="K2221" i="22"/>
  <c r="L2221" i="22"/>
  <c r="M2221" i="22"/>
  <c r="N2221" i="22"/>
  <c r="O2221" i="22"/>
  <c r="P2221" i="22"/>
  <c r="A2222" i="22"/>
  <c r="B2222" i="22"/>
  <c r="C2222" i="22"/>
  <c r="D2222" i="22"/>
  <c r="E2222" i="22"/>
  <c r="F2222" i="22"/>
  <c r="G2222" i="22"/>
  <c r="H2222" i="22"/>
  <c r="I2222" i="22"/>
  <c r="J2222" i="22"/>
  <c r="K2222" i="22"/>
  <c r="L2222" i="22"/>
  <c r="M2222" i="22"/>
  <c r="N2222" i="22"/>
  <c r="O2222" i="22"/>
  <c r="P2222" i="22"/>
  <c r="A2223" i="22"/>
  <c r="B2223" i="22"/>
  <c r="C2223" i="22"/>
  <c r="D2223" i="22"/>
  <c r="E2223" i="22"/>
  <c r="F2223" i="22"/>
  <c r="G2223" i="22"/>
  <c r="H2223" i="22"/>
  <c r="I2223" i="22"/>
  <c r="J2223" i="22"/>
  <c r="K2223" i="22"/>
  <c r="L2223" i="22"/>
  <c r="M2223" i="22"/>
  <c r="N2223" i="22"/>
  <c r="O2223" i="22"/>
  <c r="P2223" i="22"/>
  <c r="A2224" i="22"/>
  <c r="B2224" i="22"/>
  <c r="C2224" i="22"/>
  <c r="D2224" i="22"/>
  <c r="E2224" i="22"/>
  <c r="F2224" i="22"/>
  <c r="G2224" i="22"/>
  <c r="H2224" i="22"/>
  <c r="I2224" i="22"/>
  <c r="J2224" i="22"/>
  <c r="K2224" i="22"/>
  <c r="L2224" i="22"/>
  <c r="M2224" i="22"/>
  <c r="N2224" i="22"/>
  <c r="O2224" i="22"/>
  <c r="P2224" i="22"/>
  <c r="A2225" i="22"/>
  <c r="B2225" i="22"/>
  <c r="C2225" i="22"/>
  <c r="D2225" i="22"/>
  <c r="E2225" i="22"/>
  <c r="F2225" i="22"/>
  <c r="G2225" i="22"/>
  <c r="H2225" i="22"/>
  <c r="I2225" i="22"/>
  <c r="J2225" i="22"/>
  <c r="K2225" i="22"/>
  <c r="L2225" i="22"/>
  <c r="M2225" i="22"/>
  <c r="N2225" i="22"/>
  <c r="O2225" i="22"/>
  <c r="P2225" i="22"/>
  <c r="A2226" i="22"/>
  <c r="B2226" i="22"/>
  <c r="C2226" i="22"/>
  <c r="D2226" i="22"/>
  <c r="E2226" i="22"/>
  <c r="F2226" i="22"/>
  <c r="G2226" i="22"/>
  <c r="H2226" i="22"/>
  <c r="I2226" i="22"/>
  <c r="J2226" i="22"/>
  <c r="K2226" i="22"/>
  <c r="L2226" i="22"/>
  <c r="M2226" i="22"/>
  <c r="N2226" i="22"/>
  <c r="O2226" i="22"/>
  <c r="P2226" i="22"/>
  <c r="A2227" i="22"/>
  <c r="B2227" i="22"/>
  <c r="C2227" i="22"/>
  <c r="D2227" i="22"/>
  <c r="E2227" i="22"/>
  <c r="F2227" i="22"/>
  <c r="G2227" i="22"/>
  <c r="H2227" i="22"/>
  <c r="I2227" i="22"/>
  <c r="J2227" i="22"/>
  <c r="K2227" i="22"/>
  <c r="L2227" i="22"/>
  <c r="M2227" i="22"/>
  <c r="N2227" i="22"/>
  <c r="O2227" i="22"/>
  <c r="P2227" i="22"/>
  <c r="A2228" i="22"/>
  <c r="B2228" i="22"/>
  <c r="C2228" i="22"/>
  <c r="D2228" i="22"/>
  <c r="E2228" i="22"/>
  <c r="F2228" i="22"/>
  <c r="G2228" i="22"/>
  <c r="H2228" i="22"/>
  <c r="I2228" i="22"/>
  <c r="J2228" i="22"/>
  <c r="K2228" i="22"/>
  <c r="L2228" i="22"/>
  <c r="M2228" i="22"/>
  <c r="N2228" i="22"/>
  <c r="O2228" i="22"/>
  <c r="P2228" i="22"/>
  <c r="A2229" i="22"/>
  <c r="B2229" i="22"/>
  <c r="C2229" i="22"/>
  <c r="D2229" i="22"/>
  <c r="E2229" i="22"/>
  <c r="F2229" i="22"/>
  <c r="G2229" i="22"/>
  <c r="H2229" i="22"/>
  <c r="I2229" i="22"/>
  <c r="J2229" i="22"/>
  <c r="K2229" i="22"/>
  <c r="L2229" i="22"/>
  <c r="M2229" i="22"/>
  <c r="N2229" i="22"/>
  <c r="O2229" i="22"/>
  <c r="P2229" i="22"/>
  <c r="A2230" i="22"/>
  <c r="B2230" i="22"/>
  <c r="C2230" i="22"/>
  <c r="D2230" i="22"/>
  <c r="E2230" i="22"/>
  <c r="F2230" i="22"/>
  <c r="G2230" i="22"/>
  <c r="H2230" i="22"/>
  <c r="I2230" i="22"/>
  <c r="J2230" i="22"/>
  <c r="K2230" i="22"/>
  <c r="L2230" i="22"/>
  <c r="M2230" i="22"/>
  <c r="N2230" i="22"/>
  <c r="O2230" i="22"/>
  <c r="P2230" i="22"/>
  <c r="A2231" i="22"/>
  <c r="B2231" i="22"/>
  <c r="C2231" i="22"/>
  <c r="D2231" i="22"/>
  <c r="E2231" i="22"/>
  <c r="F2231" i="22"/>
  <c r="G2231" i="22"/>
  <c r="H2231" i="22"/>
  <c r="I2231" i="22"/>
  <c r="J2231" i="22"/>
  <c r="K2231" i="22"/>
  <c r="L2231" i="22"/>
  <c r="M2231" i="22"/>
  <c r="N2231" i="22"/>
  <c r="O2231" i="22"/>
  <c r="P2231" i="22"/>
  <c r="A2232" i="22"/>
  <c r="B2232" i="22"/>
  <c r="C2232" i="22"/>
  <c r="D2232" i="22"/>
  <c r="E2232" i="22"/>
  <c r="F2232" i="22"/>
  <c r="G2232" i="22"/>
  <c r="H2232" i="22"/>
  <c r="I2232" i="22"/>
  <c r="J2232" i="22"/>
  <c r="K2232" i="22"/>
  <c r="L2232" i="22"/>
  <c r="M2232" i="22"/>
  <c r="N2232" i="22"/>
  <c r="O2232" i="22"/>
  <c r="P2232" i="22"/>
  <c r="A2233" i="22"/>
  <c r="B2233" i="22"/>
  <c r="C2233" i="22"/>
  <c r="D2233" i="22"/>
  <c r="E2233" i="22"/>
  <c r="F2233" i="22"/>
  <c r="G2233" i="22"/>
  <c r="H2233" i="22"/>
  <c r="I2233" i="22"/>
  <c r="J2233" i="22"/>
  <c r="K2233" i="22"/>
  <c r="L2233" i="22"/>
  <c r="M2233" i="22"/>
  <c r="N2233" i="22"/>
  <c r="O2233" i="22"/>
  <c r="P2233" i="22"/>
  <c r="A2234" i="22"/>
  <c r="B2234" i="22"/>
  <c r="C2234" i="22"/>
  <c r="D2234" i="22"/>
  <c r="E2234" i="22"/>
  <c r="F2234" i="22"/>
  <c r="G2234" i="22"/>
  <c r="H2234" i="22"/>
  <c r="I2234" i="22"/>
  <c r="J2234" i="22"/>
  <c r="K2234" i="22"/>
  <c r="L2234" i="22"/>
  <c r="M2234" i="22"/>
  <c r="N2234" i="22"/>
  <c r="O2234" i="22"/>
  <c r="P2234" i="22"/>
  <c r="A2235" i="22"/>
  <c r="B2235" i="22"/>
  <c r="C2235" i="22"/>
  <c r="D2235" i="22"/>
  <c r="E2235" i="22"/>
  <c r="F2235" i="22"/>
  <c r="G2235" i="22"/>
  <c r="H2235" i="22"/>
  <c r="I2235" i="22"/>
  <c r="J2235" i="22"/>
  <c r="K2235" i="22"/>
  <c r="L2235" i="22"/>
  <c r="M2235" i="22"/>
  <c r="N2235" i="22"/>
  <c r="O2235" i="22"/>
  <c r="P2235" i="22"/>
  <c r="A2236" i="22"/>
  <c r="B2236" i="22"/>
  <c r="C2236" i="22"/>
  <c r="D2236" i="22"/>
  <c r="E2236" i="22"/>
  <c r="F2236" i="22"/>
  <c r="G2236" i="22"/>
  <c r="H2236" i="22"/>
  <c r="I2236" i="22"/>
  <c r="J2236" i="22"/>
  <c r="K2236" i="22"/>
  <c r="L2236" i="22"/>
  <c r="M2236" i="22"/>
  <c r="N2236" i="22"/>
  <c r="O2236" i="22"/>
  <c r="P2236" i="22"/>
  <c r="A2237" i="22"/>
  <c r="B2237" i="22"/>
  <c r="C2237" i="22"/>
  <c r="D2237" i="22"/>
  <c r="E2237" i="22"/>
  <c r="F2237" i="22"/>
  <c r="G2237" i="22"/>
  <c r="H2237" i="22"/>
  <c r="I2237" i="22"/>
  <c r="J2237" i="22"/>
  <c r="K2237" i="22"/>
  <c r="L2237" i="22"/>
  <c r="M2237" i="22"/>
  <c r="N2237" i="22"/>
  <c r="O2237" i="22"/>
  <c r="P2237" i="22"/>
  <c r="A2238" i="22"/>
  <c r="B2238" i="22"/>
  <c r="C2238" i="22"/>
  <c r="D2238" i="22"/>
  <c r="E2238" i="22"/>
  <c r="F2238" i="22"/>
  <c r="G2238" i="22"/>
  <c r="H2238" i="22"/>
  <c r="I2238" i="22"/>
  <c r="J2238" i="22"/>
  <c r="K2238" i="22"/>
  <c r="L2238" i="22"/>
  <c r="M2238" i="22"/>
  <c r="N2238" i="22"/>
  <c r="O2238" i="22"/>
  <c r="P2238" i="22"/>
  <c r="A2239" i="22"/>
  <c r="B2239" i="22"/>
  <c r="C2239" i="22"/>
  <c r="D2239" i="22"/>
  <c r="E2239" i="22"/>
  <c r="F2239" i="22"/>
  <c r="G2239" i="22"/>
  <c r="H2239" i="22"/>
  <c r="I2239" i="22"/>
  <c r="J2239" i="22"/>
  <c r="K2239" i="22"/>
  <c r="L2239" i="22"/>
  <c r="M2239" i="22"/>
  <c r="N2239" i="22"/>
  <c r="O2239" i="22"/>
  <c r="P2239" i="22"/>
  <c r="A2240" i="22"/>
  <c r="B2240" i="22"/>
  <c r="C2240" i="22"/>
  <c r="D2240" i="22"/>
  <c r="E2240" i="22"/>
  <c r="F2240" i="22"/>
  <c r="G2240" i="22"/>
  <c r="H2240" i="22"/>
  <c r="I2240" i="22"/>
  <c r="J2240" i="22"/>
  <c r="K2240" i="22"/>
  <c r="L2240" i="22"/>
  <c r="M2240" i="22"/>
  <c r="N2240" i="22"/>
  <c r="O2240" i="22"/>
  <c r="P2240" i="22"/>
  <c r="A2241" i="22"/>
  <c r="B2241" i="22"/>
  <c r="C2241" i="22"/>
  <c r="D2241" i="22"/>
  <c r="E2241" i="22"/>
  <c r="F2241" i="22"/>
  <c r="G2241" i="22"/>
  <c r="H2241" i="22"/>
  <c r="I2241" i="22"/>
  <c r="J2241" i="22"/>
  <c r="K2241" i="22"/>
  <c r="L2241" i="22"/>
  <c r="M2241" i="22"/>
  <c r="N2241" i="22"/>
  <c r="O2241" i="22"/>
  <c r="P2241" i="22"/>
  <c r="A2242" i="22"/>
  <c r="B2242" i="22"/>
  <c r="C2242" i="22"/>
  <c r="D2242" i="22"/>
  <c r="E2242" i="22"/>
  <c r="F2242" i="22"/>
  <c r="G2242" i="22"/>
  <c r="H2242" i="22"/>
  <c r="I2242" i="22"/>
  <c r="J2242" i="22"/>
  <c r="K2242" i="22"/>
  <c r="L2242" i="22"/>
  <c r="M2242" i="22"/>
  <c r="N2242" i="22"/>
  <c r="O2242" i="22"/>
  <c r="P2242" i="22"/>
  <c r="A2243" i="22"/>
  <c r="B2243" i="22"/>
  <c r="C2243" i="22"/>
  <c r="D2243" i="22"/>
  <c r="E2243" i="22"/>
  <c r="F2243" i="22"/>
  <c r="G2243" i="22"/>
  <c r="H2243" i="22"/>
  <c r="I2243" i="22"/>
  <c r="J2243" i="22"/>
  <c r="K2243" i="22"/>
  <c r="L2243" i="22"/>
  <c r="M2243" i="22"/>
  <c r="N2243" i="22"/>
  <c r="O2243" i="22"/>
  <c r="P2243" i="22"/>
  <c r="A2244" i="22"/>
  <c r="B2244" i="22"/>
  <c r="C2244" i="22"/>
  <c r="D2244" i="22"/>
  <c r="E2244" i="22"/>
  <c r="F2244" i="22"/>
  <c r="G2244" i="22"/>
  <c r="H2244" i="22"/>
  <c r="I2244" i="22"/>
  <c r="J2244" i="22"/>
  <c r="K2244" i="22"/>
  <c r="L2244" i="22"/>
  <c r="M2244" i="22"/>
  <c r="N2244" i="22"/>
  <c r="O2244" i="22"/>
  <c r="P2244" i="22"/>
  <c r="A2245" i="22"/>
  <c r="B2245" i="22"/>
  <c r="C2245" i="22"/>
  <c r="D2245" i="22"/>
  <c r="E2245" i="22"/>
  <c r="F2245" i="22"/>
  <c r="G2245" i="22"/>
  <c r="H2245" i="22"/>
  <c r="I2245" i="22"/>
  <c r="J2245" i="22"/>
  <c r="K2245" i="22"/>
  <c r="L2245" i="22"/>
  <c r="M2245" i="22"/>
  <c r="N2245" i="22"/>
  <c r="O2245" i="22"/>
  <c r="P2245" i="22"/>
  <c r="A2246" i="22"/>
  <c r="B2246" i="22"/>
  <c r="C2246" i="22"/>
  <c r="D2246" i="22"/>
  <c r="E2246" i="22"/>
  <c r="F2246" i="22"/>
  <c r="G2246" i="22"/>
  <c r="H2246" i="22"/>
  <c r="I2246" i="22"/>
  <c r="J2246" i="22"/>
  <c r="K2246" i="22"/>
  <c r="L2246" i="22"/>
  <c r="M2246" i="22"/>
  <c r="N2246" i="22"/>
  <c r="O2246" i="22"/>
  <c r="P2246" i="22"/>
  <c r="A2247" i="22"/>
  <c r="B2247" i="22"/>
  <c r="C2247" i="22"/>
  <c r="D2247" i="22"/>
  <c r="E2247" i="22"/>
  <c r="F2247" i="22"/>
  <c r="G2247" i="22"/>
  <c r="H2247" i="22"/>
  <c r="I2247" i="22"/>
  <c r="J2247" i="22"/>
  <c r="K2247" i="22"/>
  <c r="L2247" i="22"/>
  <c r="M2247" i="22"/>
  <c r="N2247" i="22"/>
  <c r="O2247" i="22"/>
  <c r="P2247" i="22"/>
  <c r="A2248" i="22"/>
  <c r="B2248" i="22"/>
  <c r="C2248" i="22"/>
  <c r="D2248" i="22"/>
  <c r="E2248" i="22"/>
  <c r="F2248" i="22"/>
  <c r="G2248" i="22"/>
  <c r="H2248" i="22"/>
  <c r="I2248" i="22"/>
  <c r="J2248" i="22"/>
  <c r="K2248" i="22"/>
  <c r="L2248" i="22"/>
  <c r="M2248" i="22"/>
  <c r="N2248" i="22"/>
  <c r="O2248" i="22"/>
  <c r="P2248" i="22"/>
  <c r="A2249" i="22"/>
  <c r="B2249" i="22"/>
  <c r="C2249" i="22"/>
  <c r="D2249" i="22"/>
  <c r="E2249" i="22"/>
  <c r="F2249" i="22"/>
  <c r="G2249" i="22"/>
  <c r="H2249" i="22"/>
  <c r="I2249" i="22"/>
  <c r="J2249" i="22"/>
  <c r="K2249" i="22"/>
  <c r="L2249" i="22"/>
  <c r="M2249" i="22"/>
  <c r="N2249" i="22"/>
  <c r="O2249" i="22"/>
  <c r="P2249" i="22"/>
  <c r="A2250" i="22"/>
  <c r="B2250" i="22"/>
  <c r="C2250" i="22"/>
  <c r="D2250" i="22"/>
  <c r="E2250" i="22"/>
  <c r="F2250" i="22"/>
  <c r="G2250" i="22"/>
  <c r="H2250" i="22"/>
  <c r="I2250" i="22"/>
  <c r="J2250" i="22"/>
  <c r="K2250" i="22"/>
  <c r="L2250" i="22"/>
  <c r="M2250" i="22"/>
  <c r="N2250" i="22"/>
  <c r="O2250" i="22"/>
  <c r="P2250" i="22"/>
  <c r="A2251" i="22"/>
  <c r="B2251" i="22"/>
  <c r="C2251" i="22"/>
  <c r="D2251" i="22"/>
  <c r="E2251" i="22"/>
  <c r="F2251" i="22"/>
  <c r="G2251" i="22"/>
  <c r="H2251" i="22"/>
  <c r="I2251" i="22"/>
  <c r="J2251" i="22"/>
  <c r="K2251" i="22"/>
  <c r="L2251" i="22"/>
  <c r="M2251" i="22"/>
  <c r="N2251" i="22"/>
  <c r="O2251" i="22"/>
  <c r="P2251" i="22"/>
  <c r="A2252" i="22"/>
  <c r="B2252" i="22"/>
  <c r="C2252" i="22"/>
  <c r="D2252" i="22"/>
  <c r="E2252" i="22"/>
  <c r="F2252" i="22"/>
  <c r="G2252" i="22"/>
  <c r="H2252" i="22"/>
  <c r="I2252" i="22"/>
  <c r="J2252" i="22"/>
  <c r="K2252" i="22"/>
  <c r="L2252" i="22"/>
  <c r="M2252" i="22"/>
  <c r="N2252" i="22"/>
  <c r="O2252" i="22"/>
  <c r="P2252" i="22"/>
  <c r="A2253" i="22"/>
  <c r="B2253" i="22"/>
  <c r="C2253" i="22"/>
  <c r="D2253" i="22"/>
  <c r="E2253" i="22"/>
  <c r="F2253" i="22"/>
  <c r="G2253" i="22"/>
  <c r="H2253" i="22"/>
  <c r="I2253" i="22"/>
  <c r="J2253" i="22"/>
  <c r="K2253" i="22"/>
  <c r="L2253" i="22"/>
  <c r="M2253" i="22"/>
  <c r="N2253" i="22"/>
  <c r="O2253" i="22"/>
  <c r="P2253" i="22"/>
  <c r="A2254" i="22"/>
  <c r="B2254" i="22"/>
  <c r="C2254" i="22"/>
  <c r="D2254" i="22"/>
  <c r="E2254" i="22"/>
  <c r="F2254" i="22"/>
  <c r="G2254" i="22"/>
  <c r="H2254" i="22"/>
  <c r="I2254" i="22"/>
  <c r="J2254" i="22"/>
  <c r="K2254" i="22"/>
  <c r="L2254" i="22"/>
  <c r="M2254" i="22"/>
  <c r="N2254" i="22"/>
  <c r="O2254" i="22"/>
  <c r="P2254" i="22"/>
  <c r="A2255" i="22"/>
  <c r="B2255" i="22"/>
  <c r="C2255" i="22"/>
  <c r="D2255" i="22"/>
  <c r="E2255" i="22"/>
  <c r="F2255" i="22"/>
  <c r="G2255" i="22"/>
  <c r="H2255" i="22"/>
  <c r="I2255" i="22"/>
  <c r="J2255" i="22"/>
  <c r="K2255" i="22"/>
  <c r="L2255" i="22"/>
  <c r="M2255" i="22"/>
  <c r="N2255" i="22"/>
  <c r="O2255" i="22"/>
  <c r="P2255" i="22"/>
  <c r="A2256" i="22"/>
  <c r="B2256" i="22"/>
  <c r="C2256" i="22"/>
  <c r="D2256" i="22"/>
  <c r="E2256" i="22"/>
  <c r="F2256" i="22"/>
  <c r="G2256" i="22"/>
  <c r="H2256" i="22"/>
  <c r="I2256" i="22"/>
  <c r="J2256" i="22"/>
  <c r="K2256" i="22"/>
  <c r="L2256" i="22"/>
  <c r="M2256" i="22"/>
  <c r="N2256" i="22"/>
  <c r="O2256" i="22"/>
  <c r="P2256" i="22"/>
  <c r="A2257" i="22"/>
  <c r="B2257" i="22"/>
  <c r="C2257" i="22"/>
  <c r="D2257" i="22"/>
  <c r="E2257" i="22"/>
  <c r="F2257" i="22"/>
  <c r="G2257" i="22"/>
  <c r="H2257" i="22"/>
  <c r="I2257" i="22"/>
  <c r="J2257" i="22"/>
  <c r="K2257" i="22"/>
  <c r="L2257" i="22"/>
  <c r="M2257" i="22"/>
  <c r="N2257" i="22"/>
  <c r="O2257" i="22"/>
  <c r="P2257" i="22"/>
  <c r="A2258" i="22"/>
  <c r="B2258" i="22"/>
  <c r="C2258" i="22"/>
  <c r="D2258" i="22"/>
  <c r="E2258" i="22"/>
  <c r="F2258" i="22"/>
  <c r="G2258" i="22"/>
  <c r="H2258" i="22"/>
  <c r="I2258" i="22"/>
  <c r="J2258" i="22"/>
  <c r="K2258" i="22"/>
  <c r="L2258" i="22"/>
  <c r="M2258" i="22"/>
  <c r="N2258" i="22"/>
  <c r="O2258" i="22"/>
  <c r="P2258" i="22"/>
  <c r="A2259" i="22"/>
  <c r="B2259" i="22"/>
  <c r="C2259" i="22"/>
  <c r="D2259" i="22"/>
  <c r="E2259" i="22"/>
  <c r="F2259" i="22"/>
  <c r="G2259" i="22"/>
  <c r="H2259" i="22"/>
  <c r="I2259" i="22"/>
  <c r="J2259" i="22"/>
  <c r="K2259" i="22"/>
  <c r="L2259" i="22"/>
  <c r="M2259" i="22"/>
  <c r="N2259" i="22"/>
  <c r="O2259" i="22"/>
  <c r="P2259" i="22"/>
  <c r="A2260" i="22"/>
  <c r="B2260" i="22"/>
  <c r="C2260" i="22"/>
  <c r="D2260" i="22"/>
  <c r="E2260" i="22"/>
  <c r="F2260" i="22"/>
  <c r="G2260" i="22"/>
  <c r="H2260" i="22"/>
  <c r="I2260" i="22"/>
  <c r="J2260" i="22"/>
  <c r="K2260" i="22"/>
  <c r="L2260" i="22"/>
  <c r="M2260" i="22"/>
  <c r="N2260" i="22"/>
  <c r="O2260" i="22"/>
  <c r="P2260" i="22"/>
  <c r="A2261" i="22"/>
  <c r="B2261" i="22"/>
  <c r="C2261" i="22"/>
  <c r="D2261" i="22"/>
  <c r="E2261" i="22"/>
  <c r="F2261" i="22"/>
  <c r="G2261" i="22"/>
  <c r="H2261" i="22"/>
  <c r="I2261" i="22"/>
  <c r="J2261" i="22"/>
  <c r="K2261" i="22"/>
  <c r="L2261" i="22"/>
  <c r="M2261" i="22"/>
  <c r="N2261" i="22"/>
  <c r="O2261" i="22"/>
  <c r="P2261" i="22"/>
  <c r="A2262" i="22"/>
  <c r="B2262" i="22"/>
  <c r="C2262" i="22"/>
  <c r="D2262" i="22"/>
  <c r="E2262" i="22"/>
  <c r="F2262" i="22"/>
  <c r="G2262" i="22"/>
  <c r="H2262" i="22"/>
  <c r="I2262" i="22"/>
  <c r="J2262" i="22"/>
  <c r="K2262" i="22"/>
  <c r="L2262" i="22"/>
  <c r="M2262" i="22"/>
  <c r="N2262" i="22"/>
  <c r="O2262" i="22"/>
  <c r="P2262" i="22"/>
  <c r="A2263" i="22"/>
  <c r="B2263" i="22"/>
  <c r="C2263" i="22"/>
  <c r="D2263" i="22"/>
  <c r="E2263" i="22"/>
  <c r="F2263" i="22"/>
  <c r="G2263" i="22"/>
  <c r="H2263" i="22"/>
  <c r="I2263" i="22"/>
  <c r="J2263" i="22"/>
  <c r="K2263" i="22"/>
  <c r="L2263" i="22"/>
  <c r="M2263" i="22"/>
  <c r="N2263" i="22"/>
  <c r="O2263" i="22"/>
  <c r="P2263" i="22"/>
  <c r="A2264" i="22"/>
  <c r="B2264" i="22"/>
  <c r="C2264" i="22"/>
  <c r="D2264" i="22"/>
  <c r="E2264" i="22"/>
  <c r="F2264" i="22"/>
  <c r="G2264" i="22"/>
  <c r="H2264" i="22"/>
  <c r="I2264" i="22"/>
  <c r="J2264" i="22"/>
  <c r="K2264" i="22"/>
  <c r="L2264" i="22"/>
  <c r="M2264" i="22"/>
  <c r="N2264" i="22"/>
  <c r="O2264" i="22"/>
  <c r="P2264" i="22"/>
  <c r="A2265" i="22"/>
  <c r="B2265" i="22"/>
  <c r="C2265" i="22"/>
  <c r="D2265" i="22"/>
  <c r="E2265" i="22"/>
  <c r="F2265" i="22"/>
  <c r="G2265" i="22"/>
  <c r="H2265" i="22"/>
  <c r="I2265" i="22"/>
  <c r="J2265" i="22"/>
  <c r="K2265" i="22"/>
  <c r="L2265" i="22"/>
  <c r="M2265" i="22"/>
  <c r="N2265" i="22"/>
  <c r="O2265" i="22"/>
  <c r="P2265" i="22"/>
  <c r="A2266" i="22"/>
  <c r="B2266" i="22"/>
  <c r="C2266" i="22"/>
  <c r="D2266" i="22"/>
  <c r="E2266" i="22"/>
  <c r="F2266" i="22"/>
  <c r="G2266" i="22"/>
  <c r="H2266" i="22"/>
  <c r="I2266" i="22"/>
  <c r="J2266" i="22"/>
  <c r="K2266" i="22"/>
  <c r="L2266" i="22"/>
  <c r="M2266" i="22"/>
  <c r="N2266" i="22"/>
  <c r="O2266" i="22"/>
  <c r="P2266" i="22"/>
  <c r="A2267" i="22"/>
  <c r="B2267" i="22"/>
  <c r="C2267" i="22"/>
  <c r="D2267" i="22"/>
  <c r="E2267" i="22"/>
  <c r="F2267" i="22"/>
  <c r="G2267" i="22"/>
  <c r="H2267" i="22"/>
  <c r="I2267" i="22"/>
  <c r="J2267" i="22"/>
  <c r="K2267" i="22"/>
  <c r="L2267" i="22"/>
  <c r="M2267" i="22"/>
  <c r="N2267" i="22"/>
  <c r="O2267" i="22"/>
  <c r="P2267" i="22"/>
  <c r="A2268" i="22"/>
  <c r="B2268" i="22"/>
  <c r="C2268" i="22"/>
  <c r="D2268" i="22"/>
  <c r="E2268" i="22"/>
  <c r="F2268" i="22"/>
  <c r="G2268" i="22"/>
  <c r="H2268" i="22"/>
  <c r="I2268" i="22"/>
  <c r="J2268" i="22"/>
  <c r="K2268" i="22"/>
  <c r="L2268" i="22"/>
  <c r="M2268" i="22"/>
  <c r="N2268" i="22"/>
  <c r="O2268" i="22"/>
  <c r="P2268" i="22"/>
  <c r="A2269" i="22"/>
  <c r="B2269" i="22"/>
  <c r="C2269" i="22"/>
  <c r="D2269" i="22"/>
  <c r="E2269" i="22"/>
  <c r="F2269" i="22"/>
  <c r="G2269" i="22"/>
  <c r="H2269" i="22"/>
  <c r="I2269" i="22"/>
  <c r="J2269" i="22"/>
  <c r="K2269" i="22"/>
  <c r="L2269" i="22"/>
  <c r="M2269" i="22"/>
  <c r="N2269" i="22"/>
  <c r="O2269" i="22"/>
  <c r="P2269" i="22"/>
  <c r="A2270" i="22"/>
  <c r="B2270" i="22"/>
  <c r="C2270" i="22"/>
  <c r="D2270" i="22"/>
  <c r="E2270" i="22"/>
  <c r="F2270" i="22"/>
  <c r="G2270" i="22"/>
  <c r="H2270" i="22"/>
  <c r="I2270" i="22"/>
  <c r="J2270" i="22"/>
  <c r="K2270" i="22"/>
  <c r="L2270" i="22"/>
  <c r="M2270" i="22"/>
  <c r="N2270" i="22"/>
  <c r="O2270" i="22"/>
  <c r="P2270" i="22"/>
  <c r="A2271" i="22"/>
  <c r="B2271" i="22"/>
  <c r="C2271" i="22"/>
  <c r="D2271" i="22"/>
  <c r="E2271" i="22"/>
  <c r="F2271" i="22"/>
  <c r="G2271" i="22"/>
  <c r="H2271" i="22"/>
  <c r="I2271" i="22"/>
  <c r="J2271" i="22"/>
  <c r="K2271" i="22"/>
  <c r="L2271" i="22"/>
  <c r="M2271" i="22"/>
  <c r="N2271" i="22"/>
  <c r="O2271" i="22"/>
  <c r="P2271" i="22"/>
  <c r="A2272" i="22"/>
  <c r="B2272" i="22"/>
  <c r="C2272" i="22"/>
  <c r="D2272" i="22"/>
  <c r="E2272" i="22"/>
  <c r="F2272" i="22"/>
  <c r="G2272" i="22"/>
  <c r="H2272" i="22"/>
  <c r="I2272" i="22"/>
  <c r="J2272" i="22"/>
  <c r="K2272" i="22"/>
  <c r="L2272" i="22"/>
  <c r="M2272" i="22"/>
  <c r="N2272" i="22"/>
  <c r="O2272" i="22"/>
  <c r="P2272" i="22"/>
  <c r="A2273" i="22"/>
  <c r="B2273" i="22"/>
  <c r="C2273" i="22"/>
  <c r="D2273" i="22"/>
  <c r="E2273" i="22"/>
  <c r="F2273" i="22"/>
  <c r="G2273" i="22"/>
  <c r="H2273" i="22"/>
  <c r="I2273" i="22"/>
  <c r="J2273" i="22"/>
  <c r="K2273" i="22"/>
  <c r="L2273" i="22"/>
  <c r="M2273" i="22"/>
  <c r="N2273" i="22"/>
  <c r="O2273" i="22"/>
  <c r="P2273" i="22"/>
  <c r="A2274" i="22"/>
  <c r="B2274" i="22"/>
  <c r="C2274" i="22"/>
  <c r="D2274" i="22"/>
  <c r="E2274" i="22"/>
  <c r="F2274" i="22"/>
  <c r="G2274" i="22"/>
  <c r="H2274" i="22"/>
  <c r="I2274" i="22"/>
  <c r="J2274" i="22"/>
  <c r="K2274" i="22"/>
  <c r="L2274" i="22"/>
  <c r="M2274" i="22"/>
  <c r="N2274" i="22"/>
  <c r="O2274" i="22"/>
  <c r="P2274" i="22"/>
  <c r="A2275" i="22"/>
  <c r="B2275" i="22"/>
  <c r="C2275" i="22"/>
  <c r="D2275" i="22"/>
  <c r="E2275" i="22"/>
  <c r="F2275" i="22"/>
  <c r="G2275" i="22"/>
  <c r="H2275" i="22"/>
  <c r="I2275" i="22"/>
  <c r="J2275" i="22"/>
  <c r="K2275" i="22"/>
  <c r="L2275" i="22"/>
  <c r="M2275" i="22"/>
  <c r="N2275" i="22"/>
  <c r="O2275" i="22"/>
  <c r="P2275" i="22"/>
  <c r="A2276" i="22"/>
  <c r="B2276" i="22"/>
  <c r="C2276" i="22"/>
  <c r="D2276" i="22"/>
  <c r="E2276" i="22"/>
  <c r="F2276" i="22"/>
  <c r="G2276" i="22"/>
  <c r="H2276" i="22"/>
  <c r="I2276" i="22"/>
  <c r="J2276" i="22"/>
  <c r="K2276" i="22"/>
  <c r="L2276" i="22"/>
  <c r="M2276" i="22"/>
  <c r="N2276" i="22"/>
  <c r="O2276" i="22"/>
  <c r="P2276" i="22"/>
  <c r="A2277" i="22"/>
  <c r="B2277" i="22"/>
  <c r="C2277" i="22"/>
  <c r="D2277" i="22"/>
  <c r="E2277" i="22"/>
  <c r="F2277" i="22"/>
  <c r="G2277" i="22"/>
  <c r="H2277" i="22"/>
  <c r="I2277" i="22"/>
  <c r="J2277" i="22"/>
  <c r="K2277" i="22"/>
  <c r="L2277" i="22"/>
  <c r="M2277" i="22"/>
  <c r="N2277" i="22"/>
  <c r="O2277" i="22"/>
  <c r="P2277" i="22"/>
  <c r="A2278" i="22"/>
  <c r="B2278" i="22"/>
  <c r="C2278" i="22"/>
  <c r="D2278" i="22"/>
  <c r="E2278" i="22"/>
  <c r="F2278" i="22"/>
  <c r="G2278" i="22"/>
  <c r="H2278" i="22"/>
  <c r="I2278" i="22"/>
  <c r="J2278" i="22"/>
  <c r="K2278" i="22"/>
  <c r="L2278" i="22"/>
  <c r="M2278" i="22"/>
  <c r="N2278" i="22"/>
  <c r="O2278" i="22"/>
  <c r="P2278" i="22"/>
  <c r="A2279" i="22"/>
  <c r="B2279" i="22"/>
  <c r="C2279" i="22"/>
  <c r="D2279" i="22"/>
  <c r="E2279" i="22"/>
  <c r="F2279" i="22"/>
  <c r="G2279" i="22"/>
  <c r="H2279" i="22"/>
  <c r="I2279" i="22"/>
  <c r="J2279" i="22"/>
  <c r="K2279" i="22"/>
  <c r="L2279" i="22"/>
  <c r="M2279" i="22"/>
  <c r="N2279" i="22"/>
  <c r="O2279" i="22"/>
  <c r="P2279" i="22"/>
  <c r="A2280" i="22"/>
  <c r="B2280" i="22"/>
  <c r="C2280" i="22"/>
  <c r="D2280" i="22"/>
  <c r="E2280" i="22"/>
  <c r="F2280" i="22"/>
  <c r="G2280" i="22"/>
  <c r="H2280" i="22"/>
  <c r="I2280" i="22"/>
  <c r="J2280" i="22"/>
  <c r="K2280" i="22"/>
  <c r="L2280" i="22"/>
  <c r="M2280" i="22"/>
  <c r="N2280" i="22"/>
  <c r="O2280" i="22"/>
  <c r="P2280" i="22"/>
  <c r="A2281" i="22"/>
  <c r="B2281" i="22"/>
  <c r="C2281" i="22"/>
  <c r="D2281" i="22"/>
  <c r="E2281" i="22"/>
  <c r="F2281" i="22"/>
  <c r="G2281" i="22"/>
  <c r="H2281" i="22"/>
  <c r="I2281" i="22"/>
  <c r="J2281" i="22"/>
  <c r="K2281" i="22"/>
  <c r="L2281" i="22"/>
  <c r="M2281" i="22"/>
  <c r="N2281" i="22"/>
  <c r="O2281" i="22"/>
  <c r="P2281" i="22"/>
  <c r="A2282" i="22"/>
  <c r="B2282" i="22"/>
  <c r="C2282" i="22"/>
  <c r="D2282" i="22"/>
  <c r="E2282" i="22"/>
  <c r="F2282" i="22"/>
  <c r="G2282" i="22"/>
  <c r="H2282" i="22"/>
  <c r="I2282" i="22"/>
  <c r="J2282" i="22"/>
  <c r="K2282" i="22"/>
  <c r="L2282" i="22"/>
  <c r="M2282" i="22"/>
  <c r="N2282" i="22"/>
  <c r="O2282" i="22"/>
  <c r="P2282" i="22"/>
  <c r="A2283" i="22"/>
  <c r="B2283" i="22"/>
  <c r="C2283" i="22"/>
  <c r="D2283" i="22"/>
  <c r="E2283" i="22"/>
  <c r="F2283" i="22"/>
  <c r="G2283" i="22"/>
  <c r="H2283" i="22"/>
  <c r="I2283" i="22"/>
  <c r="J2283" i="22"/>
  <c r="K2283" i="22"/>
  <c r="L2283" i="22"/>
  <c r="M2283" i="22"/>
  <c r="N2283" i="22"/>
  <c r="O2283" i="22"/>
  <c r="P2283" i="22"/>
  <c r="A2284" i="22"/>
  <c r="B2284" i="22"/>
  <c r="C2284" i="22"/>
  <c r="D2284" i="22"/>
  <c r="E2284" i="22"/>
  <c r="F2284" i="22"/>
  <c r="G2284" i="22"/>
  <c r="H2284" i="22"/>
  <c r="I2284" i="22"/>
  <c r="J2284" i="22"/>
  <c r="K2284" i="22"/>
  <c r="L2284" i="22"/>
  <c r="M2284" i="22"/>
  <c r="N2284" i="22"/>
  <c r="O2284" i="22"/>
  <c r="P2284" i="22"/>
  <c r="A2285" i="22"/>
  <c r="B2285" i="22"/>
  <c r="C2285" i="22"/>
  <c r="D2285" i="22"/>
  <c r="E2285" i="22"/>
  <c r="F2285" i="22"/>
  <c r="G2285" i="22"/>
  <c r="H2285" i="22"/>
  <c r="I2285" i="22"/>
  <c r="J2285" i="22"/>
  <c r="K2285" i="22"/>
  <c r="L2285" i="22"/>
  <c r="M2285" i="22"/>
  <c r="N2285" i="22"/>
  <c r="O2285" i="22"/>
  <c r="P2285" i="22"/>
  <c r="A2286" i="22"/>
  <c r="B2286" i="22"/>
  <c r="C2286" i="22"/>
  <c r="D2286" i="22"/>
  <c r="E2286" i="22"/>
  <c r="F2286" i="22"/>
  <c r="G2286" i="22"/>
  <c r="H2286" i="22"/>
  <c r="I2286" i="22"/>
  <c r="J2286" i="22"/>
  <c r="K2286" i="22"/>
  <c r="L2286" i="22"/>
  <c r="M2286" i="22"/>
  <c r="N2286" i="22"/>
  <c r="O2286" i="22"/>
  <c r="P2286" i="22"/>
  <c r="A2287" i="22"/>
  <c r="B2287" i="22"/>
  <c r="C2287" i="22"/>
  <c r="D2287" i="22"/>
  <c r="E2287" i="22"/>
  <c r="F2287" i="22"/>
  <c r="G2287" i="22"/>
  <c r="H2287" i="22"/>
  <c r="I2287" i="22"/>
  <c r="J2287" i="22"/>
  <c r="K2287" i="22"/>
  <c r="L2287" i="22"/>
  <c r="M2287" i="22"/>
  <c r="N2287" i="22"/>
  <c r="O2287" i="22"/>
  <c r="P2287" i="22"/>
  <c r="A2288" i="22"/>
  <c r="B2288" i="22"/>
  <c r="C2288" i="22"/>
  <c r="D2288" i="22"/>
  <c r="E2288" i="22"/>
  <c r="F2288" i="22"/>
  <c r="G2288" i="22"/>
  <c r="H2288" i="22"/>
  <c r="I2288" i="22"/>
  <c r="J2288" i="22"/>
  <c r="K2288" i="22"/>
  <c r="L2288" i="22"/>
  <c r="M2288" i="22"/>
  <c r="N2288" i="22"/>
  <c r="O2288" i="22"/>
  <c r="P2288" i="22"/>
  <c r="A2289" i="22"/>
  <c r="B2289" i="22"/>
  <c r="C2289" i="22"/>
  <c r="D2289" i="22"/>
  <c r="E2289" i="22"/>
  <c r="F2289" i="22"/>
  <c r="G2289" i="22"/>
  <c r="H2289" i="22"/>
  <c r="I2289" i="22"/>
  <c r="J2289" i="22"/>
  <c r="K2289" i="22"/>
  <c r="L2289" i="22"/>
  <c r="M2289" i="22"/>
  <c r="N2289" i="22"/>
  <c r="O2289" i="22"/>
  <c r="P2289" i="22"/>
  <c r="A2290" i="22"/>
  <c r="B2290" i="22"/>
  <c r="C2290" i="22"/>
  <c r="D2290" i="22"/>
  <c r="E2290" i="22"/>
  <c r="F2290" i="22"/>
  <c r="G2290" i="22"/>
  <c r="H2290" i="22"/>
  <c r="I2290" i="22"/>
  <c r="J2290" i="22"/>
  <c r="K2290" i="22"/>
  <c r="L2290" i="22"/>
  <c r="M2290" i="22"/>
  <c r="N2290" i="22"/>
  <c r="O2290" i="22"/>
  <c r="P2290" i="22"/>
  <c r="A2291" i="22"/>
  <c r="B2291" i="22"/>
  <c r="C2291" i="22"/>
  <c r="D2291" i="22"/>
  <c r="E2291" i="22"/>
  <c r="F2291" i="22"/>
  <c r="G2291" i="22"/>
  <c r="H2291" i="22"/>
  <c r="I2291" i="22"/>
  <c r="J2291" i="22"/>
  <c r="K2291" i="22"/>
  <c r="L2291" i="22"/>
  <c r="M2291" i="22"/>
  <c r="N2291" i="22"/>
  <c r="O2291" i="22"/>
  <c r="P2291" i="22"/>
  <c r="A2292" i="22"/>
  <c r="B2292" i="22"/>
  <c r="C2292" i="22"/>
  <c r="D2292" i="22"/>
  <c r="E2292" i="22"/>
  <c r="F2292" i="22"/>
  <c r="G2292" i="22"/>
  <c r="H2292" i="22"/>
  <c r="I2292" i="22"/>
  <c r="J2292" i="22"/>
  <c r="K2292" i="22"/>
  <c r="L2292" i="22"/>
  <c r="M2292" i="22"/>
  <c r="N2292" i="22"/>
  <c r="O2292" i="22"/>
  <c r="P2292" i="22"/>
  <c r="A2293" i="22"/>
  <c r="B2293" i="22"/>
  <c r="C2293" i="22"/>
  <c r="D2293" i="22"/>
  <c r="E2293" i="22"/>
  <c r="F2293" i="22"/>
  <c r="G2293" i="22"/>
  <c r="H2293" i="22"/>
  <c r="I2293" i="22"/>
  <c r="J2293" i="22"/>
  <c r="K2293" i="22"/>
  <c r="L2293" i="22"/>
  <c r="M2293" i="22"/>
  <c r="N2293" i="22"/>
  <c r="O2293" i="22"/>
  <c r="P2293" i="22"/>
  <c r="A2294" i="22"/>
  <c r="B2294" i="22"/>
  <c r="C2294" i="22"/>
  <c r="D2294" i="22"/>
  <c r="E2294" i="22"/>
  <c r="F2294" i="22"/>
  <c r="G2294" i="22"/>
  <c r="H2294" i="22"/>
  <c r="I2294" i="22"/>
  <c r="J2294" i="22"/>
  <c r="K2294" i="22"/>
  <c r="L2294" i="22"/>
  <c r="M2294" i="22"/>
  <c r="N2294" i="22"/>
  <c r="O2294" i="22"/>
  <c r="P2294" i="22"/>
  <c r="A2295" i="22"/>
  <c r="B2295" i="22"/>
  <c r="C2295" i="22"/>
  <c r="D2295" i="22"/>
  <c r="E2295" i="22"/>
  <c r="F2295" i="22"/>
  <c r="G2295" i="22"/>
  <c r="H2295" i="22"/>
  <c r="I2295" i="22"/>
  <c r="J2295" i="22"/>
  <c r="K2295" i="22"/>
  <c r="L2295" i="22"/>
  <c r="M2295" i="22"/>
  <c r="N2295" i="22"/>
  <c r="O2295" i="22"/>
  <c r="P2295" i="22"/>
  <c r="A2296" i="22"/>
  <c r="B2296" i="22"/>
  <c r="C2296" i="22"/>
  <c r="D2296" i="22"/>
  <c r="E2296" i="22"/>
  <c r="F2296" i="22"/>
  <c r="G2296" i="22"/>
  <c r="H2296" i="22"/>
  <c r="I2296" i="22"/>
  <c r="J2296" i="22"/>
  <c r="K2296" i="22"/>
  <c r="L2296" i="22"/>
  <c r="M2296" i="22"/>
  <c r="N2296" i="22"/>
  <c r="O2296" i="22"/>
  <c r="P2296" i="22"/>
  <c r="A2297" i="22"/>
  <c r="B2297" i="22"/>
  <c r="C2297" i="22"/>
  <c r="D2297" i="22"/>
  <c r="E2297" i="22"/>
  <c r="F2297" i="22"/>
  <c r="G2297" i="22"/>
  <c r="H2297" i="22"/>
  <c r="I2297" i="22"/>
  <c r="J2297" i="22"/>
  <c r="K2297" i="22"/>
  <c r="L2297" i="22"/>
  <c r="M2297" i="22"/>
  <c r="N2297" i="22"/>
  <c r="O2297" i="22"/>
  <c r="P2297" i="22"/>
  <c r="A2298" i="22"/>
  <c r="B2298" i="22"/>
  <c r="C2298" i="22"/>
  <c r="D2298" i="22"/>
  <c r="E2298" i="22"/>
  <c r="F2298" i="22"/>
  <c r="G2298" i="22"/>
  <c r="H2298" i="22"/>
  <c r="I2298" i="22"/>
  <c r="J2298" i="22"/>
  <c r="K2298" i="22"/>
  <c r="L2298" i="22"/>
  <c r="M2298" i="22"/>
  <c r="N2298" i="22"/>
  <c r="O2298" i="22"/>
  <c r="P2298" i="22"/>
  <c r="A2299" i="22"/>
  <c r="B2299" i="22"/>
  <c r="C2299" i="22"/>
  <c r="D2299" i="22"/>
  <c r="E2299" i="22"/>
  <c r="F2299" i="22"/>
  <c r="G2299" i="22"/>
  <c r="H2299" i="22"/>
  <c r="I2299" i="22"/>
  <c r="J2299" i="22"/>
  <c r="K2299" i="22"/>
  <c r="L2299" i="22"/>
  <c r="M2299" i="22"/>
  <c r="N2299" i="22"/>
  <c r="O2299" i="22"/>
  <c r="P2299" i="22"/>
  <c r="A2300" i="22"/>
  <c r="B2300" i="22"/>
  <c r="C2300" i="22"/>
  <c r="D2300" i="22"/>
  <c r="E2300" i="22"/>
  <c r="F2300" i="22"/>
  <c r="G2300" i="22"/>
  <c r="H2300" i="22"/>
  <c r="I2300" i="22"/>
  <c r="J2300" i="22"/>
  <c r="K2300" i="22"/>
  <c r="L2300" i="22"/>
  <c r="M2300" i="22"/>
  <c r="N2300" i="22"/>
  <c r="O2300" i="22"/>
  <c r="P2300" i="22"/>
  <c r="A2301" i="22"/>
  <c r="B2301" i="22"/>
  <c r="C2301" i="22"/>
  <c r="D2301" i="22"/>
  <c r="E2301" i="22"/>
  <c r="F2301" i="22"/>
  <c r="G2301" i="22"/>
  <c r="H2301" i="22"/>
  <c r="I2301" i="22"/>
  <c r="J2301" i="22"/>
  <c r="K2301" i="22"/>
  <c r="L2301" i="22"/>
  <c r="M2301" i="22"/>
  <c r="N2301" i="22"/>
  <c r="O2301" i="22"/>
  <c r="P2301" i="22"/>
  <c r="A2302" i="22"/>
  <c r="B2302" i="22"/>
  <c r="C2302" i="22"/>
  <c r="D2302" i="22"/>
  <c r="E2302" i="22"/>
  <c r="F2302" i="22"/>
  <c r="G2302" i="22"/>
  <c r="H2302" i="22"/>
  <c r="I2302" i="22"/>
  <c r="J2302" i="22"/>
  <c r="K2302" i="22"/>
  <c r="L2302" i="22"/>
  <c r="M2302" i="22"/>
  <c r="N2302" i="22"/>
  <c r="O2302" i="22"/>
  <c r="P2302" i="22"/>
  <c r="A2303" i="22"/>
  <c r="B2303" i="22"/>
  <c r="C2303" i="22"/>
  <c r="D2303" i="22"/>
  <c r="E2303" i="22"/>
  <c r="F2303" i="22"/>
  <c r="G2303" i="22"/>
  <c r="H2303" i="22"/>
  <c r="I2303" i="22"/>
  <c r="J2303" i="22"/>
  <c r="K2303" i="22"/>
  <c r="L2303" i="22"/>
  <c r="M2303" i="22"/>
  <c r="N2303" i="22"/>
  <c r="O2303" i="22"/>
  <c r="P2303" i="22"/>
  <c r="A2304" i="22"/>
  <c r="B2304" i="22"/>
  <c r="C2304" i="22"/>
  <c r="D2304" i="22"/>
  <c r="E2304" i="22"/>
  <c r="F2304" i="22"/>
  <c r="G2304" i="22"/>
  <c r="H2304" i="22"/>
  <c r="I2304" i="22"/>
  <c r="J2304" i="22"/>
  <c r="K2304" i="22"/>
  <c r="L2304" i="22"/>
  <c r="M2304" i="22"/>
  <c r="N2304" i="22"/>
  <c r="O2304" i="22"/>
  <c r="P2304" i="22"/>
  <c r="A2305" i="22"/>
  <c r="B2305" i="22"/>
  <c r="C2305" i="22"/>
  <c r="D2305" i="22"/>
  <c r="E2305" i="22"/>
  <c r="F2305" i="22"/>
  <c r="G2305" i="22"/>
  <c r="H2305" i="22"/>
  <c r="I2305" i="22"/>
  <c r="J2305" i="22"/>
  <c r="K2305" i="22"/>
  <c r="L2305" i="22"/>
  <c r="M2305" i="22"/>
  <c r="N2305" i="22"/>
  <c r="O2305" i="22"/>
  <c r="P2305" i="22"/>
  <c r="A2306" i="22"/>
  <c r="B2306" i="22"/>
  <c r="C2306" i="22"/>
  <c r="D2306" i="22"/>
  <c r="E2306" i="22"/>
  <c r="F2306" i="22"/>
  <c r="G2306" i="22"/>
  <c r="H2306" i="22"/>
  <c r="I2306" i="22"/>
  <c r="J2306" i="22"/>
  <c r="K2306" i="22"/>
  <c r="L2306" i="22"/>
  <c r="M2306" i="22"/>
  <c r="N2306" i="22"/>
  <c r="O2306" i="22"/>
  <c r="P2306" i="22"/>
  <c r="A2307" i="22"/>
  <c r="B2307" i="22"/>
  <c r="C2307" i="22"/>
  <c r="D2307" i="22"/>
  <c r="E2307" i="22"/>
  <c r="F2307" i="22"/>
  <c r="G2307" i="22"/>
  <c r="H2307" i="22"/>
  <c r="I2307" i="22"/>
  <c r="J2307" i="22"/>
  <c r="K2307" i="22"/>
  <c r="L2307" i="22"/>
  <c r="M2307" i="22"/>
  <c r="N2307" i="22"/>
  <c r="O2307" i="22"/>
  <c r="P2307" i="22"/>
  <c r="A2308" i="22"/>
  <c r="B2308" i="22"/>
  <c r="C2308" i="22"/>
  <c r="D2308" i="22"/>
  <c r="E2308" i="22"/>
  <c r="F2308" i="22"/>
  <c r="G2308" i="22"/>
  <c r="H2308" i="22"/>
  <c r="I2308" i="22"/>
  <c r="J2308" i="22"/>
  <c r="K2308" i="22"/>
  <c r="L2308" i="22"/>
  <c r="M2308" i="22"/>
  <c r="N2308" i="22"/>
  <c r="O2308" i="22"/>
  <c r="P2308" i="22"/>
  <c r="A2309" i="22"/>
  <c r="B2309" i="22"/>
  <c r="C2309" i="22"/>
  <c r="D2309" i="22"/>
  <c r="E2309" i="22"/>
  <c r="F2309" i="22"/>
  <c r="G2309" i="22"/>
  <c r="H2309" i="22"/>
  <c r="I2309" i="22"/>
  <c r="J2309" i="22"/>
  <c r="K2309" i="22"/>
  <c r="L2309" i="22"/>
  <c r="M2309" i="22"/>
  <c r="N2309" i="22"/>
  <c r="O2309" i="22"/>
  <c r="P2309" i="22"/>
  <c r="A2310" i="22"/>
  <c r="B2310" i="22"/>
  <c r="C2310" i="22"/>
  <c r="D2310" i="22"/>
  <c r="E2310" i="22"/>
  <c r="F2310" i="22"/>
  <c r="G2310" i="22"/>
  <c r="H2310" i="22"/>
  <c r="I2310" i="22"/>
  <c r="J2310" i="22"/>
  <c r="K2310" i="22"/>
  <c r="L2310" i="22"/>
  <c r="M2310" i="22"/>
  <c r="N2310" i="22"/>
  <c r="O2310" i="22"/>
  <c r="P2310" i="22"/>
  <c r="A2311" i="22"/>
  <c r="B2311" i="22"/>
  <c r="C2311" i="22"/>
  <c r="D2311" i="22"/>
  <c r="E2311" i="22"/>
  <c r="F2311" i="22"/>
  <c r="G2311" i="22"/>
  <c r="H2311" i="22"/>
  <c r="I2311" i="22"/>
  <c r="J2311" i="22"/>
  <c r="K2311" i="22"/>
  <c r="L2311" i="22"/>
  <c r="M2311" i="22"/>
  <c r="N2311" i="22"/>
  <c r="O2311" i="22"/>
  <c r="P2311" i="22"/>
  <c r="A2312" i="22"/>
  <c r="B2312" i="22"/>
  <c r="C2312" i="22"/>
  <c r="D2312" i="22"/>
  <c r="E2312" i="22"/>
  <c r="F2312" i="22"/>
  <c r="G2312" i="22"/>
  <c r="H2312" i="22"/>
  <c r="I2312" i="22"/>
  <c r="J2312" i="22"/>
  <c r="K2312" i="22"/>
  <c r="L2312" i="22"/>
  <c r="M2312" i="22"/>
  <c r="N2312" i="22"/>
  <c r="O2312" i="22"/>
  <c r="P2312" i="22"/>
  <c r="A2313" i="22"/>
  <c r="B2313" i="22"/>
  <c r="C2313" i="22"/>
  <c r="D2313" i="22"/>
  <c r="E2313" i="22"/>
  <c r="F2313" i="22"/>
  <c r="G2313" i="22"/>
  <c r="H2313" i="22"/>
  <c r="I2313" i="22"/>
  <c r="J2313" i="22"/>
  <c r="K2313" i="22"/>
  <c r="L2313" i="22"/>
  <c r="M2313" i="22"/>
  <c r="N2313" i="22"/>
  <c r="O2313" i="22"/>
  <c r="P2313" i="22"/>
  <c r="A2314" i="22"/>
  <c r="B2314" i="22"/>
  <c r="C2314" i="22"/>
  <c r="D2314" i="22"/>
  <c r="E2314" i="22"/>
  <c r="F2314" i="22"/>
  <c r="G2314" i="22"/>
  <c r="H2314" i="22"/>
  <c r="I2314" i="22"/>
  <c r="J2314" i="22"/>
  <c r="K2314" i="22"/>
  <c r="L2314" i="22"/>
  <c r="M2314" i="22"/>
  <c r="N2314" i="22"/>
  <c r="O2314" i="22"/>
  <c r="P2314" i="22"/>
  <c r="A2315" i="22"/>
  <c r="B2315" i="22"/>
  <c r="C2315" i="22"/>
  <c r="D2315" i="22"/>
  <c r="E2315" i="22"/>
  <c r="F2315" i="22"/>
  <c r="G2315" i="22"/>
  <c r="H2315" i="22"/>
  <c r="I2315" i="22"/>
  <c r="J2315" i="22"/>
  <c r="K2315" i="22"/>
  <c r="L2315" i="22"/>
  <c r="M2315" i="22"/>
  <c r="N2315" i="22"/>
  <c r="O2315" i="22"/>
  <c r="P2315" i="22"/>
  <c r="A2316" i="22"/>
  <c r="B2316" i="22"/>
  <c r="C2316" i="22"/>
  <c r="D2316" i="22"/>
  <c r="E2316" i="22"/>
  <c r="F2316" i="22"/>
  <c r="G2316" i="22"/>
  <c r="H2316" i="22"/>
  <c r="I2316" i="22"/>
  <c r="J2316" i="22"/>
  <c r="K2316" i="22"/>
  <c r="L2316" i="22"/>
  <c r="M2316" i="22"/>
  <c r="N2316" i="22"/>
  <c r="O2316" i="22"/>
  <c r="P2316" i="22"/>
  <c r="A2317" i="22"/>
  <c r="B2317" i="22"/>
  <c r="C2317" i="22"/>
  <c r="D2317" i="22"/>
  <c r="E2317" i="22"/>
  <c r="F2317" i="22"/>
  <c r="G2317" i="22"/>
  <c r="H2317" i="22"/>
  <c r="I2317" i="22"/>
  <c r="J2317" i="22"/>
  <c r="K2317" i="22"/>
  <c r="L2317" i="22"/>
  <c r="M2317" i="22"/>
  <c r="N2317" i="22"/>
  <c r="O2317" i="22"/>
  <c r="P2317" i="22"/>
  <c r="A2318" i="22"/>
  <c r="B2318" i="22"/>
  <c r="C2318" i="22"/>
  <c r="D2318" i="22"/>
  <c r="E2318" i="22"/>
  <c r="F2318" i="22"/>
  <c r="G2318" i="22"/>
  <c r="H2318" i="22"/>
  <c r="I2318" i="22"/>
  <c r="J2318" i="22"/>
  <c r="K2318" i="22"/>
  <c r="L2318" i="22"/>
  <c r="M2318" i="22"/>
  <c r="N2318" i="22"/>
  <c r="O2318" i="22"/>
  <c r="P2318" i="22"/>
  <c r="A2319" i="22"/>
  <c r="B2319" i="22"/>
  <c r="C2319" i="22"/>
  <c r="D2319" i="22"/>
  <c r="E2319" i="22"/>
  <c r="F2319" i="22"/>
  <c r="G2319" i="22"/>
  <c r="H2319" i="22"/>
  <c r="I2319" i="22"/>
  <c r="J2319" i="22"/>
  <c r="K2319" i="22"/>
  <c r="L2319" i="22"/>
  <c r="M2319" i="22"/>
  <c r="N2319" i="22"/>
  <c r="O2319" i="22"/>
  <c r="P2319" i="22"/>
  <c r="A2320" i="22"/>
  <c r="B2320" i="22"/>
  <c r="C2320" i="22"/>
  <c r="D2320" i="22"/>
  <c r="E2320" i="22"/>
  <c r="F2320" i="22"/>
  <c r="G2320" i="22"/>
  <c r="H2320" i="22"/>
  <c r="I2320" i="22"/>
  <c r="J2320" i="22"/>
  <c r="K2320" i="22"/>
  <c r="L2320" i="22"/>
  <c r="M2320" i="22"/>
  <c r="N2320" i="22"/>
  <c r="O2320" i="22"/>
  <c r="P2320" i="22"/>
  <c r="A2321" i="22"/>
  <c r="B2321" i="22"/>
  <c r="C2321" i="22"/>
  <c r="D2321" i="22"/>
  <c r="E2321" i="22"/>
  <c r="F2321" i="22"/>
  <c r="G2321" i="22"/>
  <c r="H2321" i="22"/>
  <c r="I2321" i="22"/>
  <c r="J2321" i="22"/>
  <c r="K2321" i="22"/>
  <c r="L2321" i="22"/>
  <c r="M2321" i="22"/>
  <c r="N2321" i="22"/>
  <c r="O2321" i="22"/>
  <c r="P2321" i="22"/>
  <c r="A2322" i="22"/>
  <c r="B2322" i="22"/>
  <c r="C2322" i="22"/>
  <c r="D2322" i="22"/>
  <c r="E2322" i="22"/>
  <c r="F2322" i="22"/>
  <c r="G2322" i="22"/>
  <c r="H2322" i="22"/>
  <c r="I2322" i="22"/>
  <c r="J2322" i="22"/>
  <c r="K2322" i="22"/>
  <c r="L2322" i="22"/>
  <c r="M2322" i="22"/>
  <c r="N2322" i="22"/>
  <c r="O2322" i="22"/>
  <c r="P2322" i="22"/>
  <c r="A2323" i="22"/>
  <c r="B2323" i="22"/>
  <c r="C2323" i="22"/>
  <c r="D2323" i="22"/>
  <c r="E2323" i="22"/>
  <c r="F2323" i="22"/>
  <c r="G2323" i="22"/>
  <c r="H2323" i="22"/>
  <c r="I2323" i="22"/>
  <c r="J2323" i="22"/>
  <c r="K2323" i="22"/>
  <c r="L2323" i="22"/>
  <c r="M2323" i="22"/>
  <c r="N2323" i="22"/>
  <c r="O2323" i="22"/>
  <c r="P2323" i="22"/>
  <c r="A2324" i="22"/>
  <c r="B2324" i="22"/>
  <c r="C2324" i="22"/>
  <c r="D2324" i="22"/>
  <c r="E2324" i="22"/>
  <c r="F2324" i="22"/>
  <c r="G2324" i="22"/>
  <c r="H2324" i="22"/>
  <c r="I2324" i="22"/>
  <c r="J2324" i="22"/>
  <c r="K2324" i="22"/>
  <c r="L2324" i="22"/>
  <c r="M2324" i="22"/>
  <c r="N2324" i="22"/>
  <c r="O2324" i="22"/>
  <c r="P2324" i="22"/>
  <c r="A2325" i="22"/>
  <c r="B2325" i="22"/>
  <c r="C2325" i="22"/>
  <c r="D2325" i="22"/>
  <c r="E2325" i="22"/>
  <c r="F2325" i="22"/>
  <c r="G2325" i="22"/>
  <c r="H2325" i="22"/>
  <c r="I2325" i="22"/>
  <c r="J2325" i="22"/>
  <c r="K2325" i="22"/>
  <c r="L2325" i="22"/>
  <c r="M2325" i="22"/>
  <c r="N2325" i="22"/>
  <c r="O2325" i="22"/>
  <c r="P2325" i="22"/>
  <c r="A2326" i="22"/>
  <c r="B2326" i="22"/>
  <c r="C2326" i="22"/>
  <c r="D2326" i="22"/>
  <c r="E2326" i="22"/>
  <c r="F2326" i="22"/>
  <c r="G2326" i="22"/>
  <c r="H2326" i="22"/>
  <c r="I2326" i="22"/>
  <c r="J2326" i="22"/>
  <c r="K2326" i="22"/>
  <c r="L2326" i="22"/>
  <c r="M2326" i="22"/>
  <c r="N2326" i="22"/>
  <c r="O2326" i="22"/>
  <c r="P2326" i="22"/>
  <c r="A2327" i="22"/>
  <c r="B2327" i="22"/>
  <c r="C2327" i="22"/>
  <c r="D2327" i="22"/>
  <c r="E2327" i="22"/>
  <c r="F2327" i="22"/>
  <c r="G2327" i="22"/>
  <c r="H2327" i="22"/>
  <c r="I2327" i="22"/>
  <c r="J2327" i="22"/>
  <c r="K2327" i="22"/>
  <c r="L2327" i="22"/>
  <c r="M2327" i="22"/>
  <c r="N2327" i="22"/>
  <c r="O2327" i="22"/>
  <c r="P2327" i="22"/>
  <c r="A2328" i="22"/>
  <c r="B2328" i="22"/>
  <c r="C2328" i="22"/>
  <c r="D2328" i="22"/>
  <c r="E2328" i="22"/>
  <c r="F2328" i="22"/>
  <c r="G2328" i="22"/>
  <c r="H2328" i="22"/>
  <c r="I2328" i="22"/>
  <c r="J2328" i="22"/>
  <c r="K2328" i="22"/>
  <c r="L2328" i="22"/>
  <c r="M2328" i="22"/>
  <c r="N2328" i="22"/>
  <c r="O2328" i="22"/>
  <c r="P2328" i="22"/>
  <c r="A2329" i="22"/>
  <c r="B2329" i="22"/>
  <c r="C2329" i="22"/>
  <c r="D2329" i="22"/>
  <c r="E2329" i="22"/>
  <c r="F2329" i="22"/>
  <c r="G2329" i="22"/>
  <c r="H2329" i="22"/>
  <c r="I2329" i="22"/>
  <c r="J2329" i="22"/>
  <c r="K2329" i="22"/>
  <c r="L2329" i="22"/>
  <c r="M2329" i="22"/>
  <c r="N2329" i="22"/>
  <c r="O2329" i="22"/>
  <c r="P2329" i="22"/>
  <c r="A2330" i="22"/>
  <c r="B2330" i="22"/>
  <c r="C2330" i="22"/>
  <c r="D2330" i="22"/>
  <c r="E2330" i="22"/>
  <c r="F2330" i="22"/>
  <c r="G2330" i="22"/>
  <c r="H2330" i="22"/>
  <c r="I2330" i="22"/>
  <c r="J2330" i="22"/>
  <c r="K2330" i="22"/>
  <c r="L2330" i="22"/>
  <c r="M2330" i="22"/>
  <c r="N2330" i="22"/>
  <c r="O2330" i="22"/>
  <c r="P2330" i="22"/>
  <c r="A2331" i="22"/>
  <c r="B2331" i="22"/>
  <c r="C2331" i="22"/>
  <c r="D2331" i="22"/>
  <c r="E2331" i="22"/>
  <c r="F2331" i="22"/>
  <c r="G2331" i="22"/>
  <c r="H2331" i="22"/>
  <c r="I2331" i="22"/>
  <c r="J2331" i="22"/>
  <c r="K2331" i="22"/>
  <c r="L2331" i="22"/>
  <c r="M2331" i="22"/>
  <c r="N2331" i="22"/>
  <c r="O2331" i="22"/>
  <c r="P2331" i="22"/>
  <c r="A2332" i="22"/>
  <c r="B2332" i="22"/>
  <c r="C2332" i="22"/>
  <c r="D2332" i="22"/>
  <c r="E2332" i="22"/>
  <c r="F2332" i="22"/>
  <c r="G2332" i="22"/>
  <c r="H2332" i="22"/>
  <c r="I2332" i="22"/>
  <c r="J2332" i="22"/>
  <c r="K2332" i="22"/>
  <c r="L2332" i="22"/>
  <c r="M2332" i="22"/>
  <c r="N2332" i="22"/>
  <c r="O2332" i="22"/>
  <c r="P2332" i="22"/>
  <c r="A2333" i="22"/>
  <c r="B2333" i="22"/>
  <c r="C2333" i="22"/>
  <c r="D2333" i="22"/>
  <c r="E2333" i="22"/>
  <c r="F2333" i="22"/>
  <c r="G2333" i="22"/>
  <c r="H2333" i="22"/>
  <c r="I2333" i="22"/>
  <c r="J2333" i="22"/>
  <c r="K2333" i="22"/>
  <c r="L2333" i="22"/>
  <c r="M2333" i="22"/>
  <c r="N2333" i="22"/>
  <c r="O2333" i="22"/>
  <c r="P2333" i="22"/>
  <c r="A2334" i="22"/>
  <c r="B2334" i="22"/>
  <c r="C2334" i="22"/>
  <c r="D2334" i="22"/>
  <c r="E2334" i="22"/>
  <c r="F2334" i="22"/>
  <c r="G2334" i="22"/>
  <c r="H2334" i="22"/>
  <c r="I2334" i="22"/>
  <c r="J2334" i="22"/>
  <c r="K2334" i="22"/>
  <c r="L2334" i="22"/>
  <c r="M2334" i="22"/>
  <c r="N2334" i="22"/>
  <c r="O2334" i="22"/>
  <c r="P2334" i="22"/>
  <c r="A2335" i="22"/>
  <c r="B2335" i="22"/>
  <c r="C2335" i="22"/>
  <c r="D2335" i="22"/>
  <c r="E2335" i="22"/>
  <c r="F2335" i="22"/>
  <c r="G2335" i="22"/>
  <c r="H2335" i="22"/>
  <c r="I2335" i="22"/>
  <c r="J2335" i="22"/>
  <c r="K2335" i="22"/>
  <c r="L2335" i="22"/>
  <c r="M2335" i="22"/>
  <c r="N2335" i="22"/>
  <c r="O2335" i="22"/>
  <c r="P2335" i="22"/>
  <c r="A2336" i="22"/>
  <c r="B2336" i="22"/>
  <c r="C2336" i="22"/>
  <c r="D2336" i="22"/>
  <c r="E2336" i="22"/>
  <c r="F2336" i="22"/>
  <c r="G2336" i="22"/>
  <c r="H2336" i="22"/>
  <c r="I2336" i="22"/>
  <c r="J2336" i="22"/>
  <c r="K2336" i="22"/>
  <c r="L2336" i="22"/>
  <c r="M2336" i="22"/>
  <c r="N2336" i="22"/>
  <c r="O2336" i="22"/>
  <c r="P2336" i="22"/>
  <c r="A2337" i="22"/>
  <c r="B2337" i="22"/>
  <c r="C2337" i="22"/>
  <c r="D2337" i="22"/>
  <c r="E2337" i="22"/>
  <c r="F2337" i="22"/>
  <c r="G2337" i="22"/>
  <c r="H2337" i="22"/>
  <c r="I2337" i="22"/>
  <c r="J2337" i="22"/>
  <c r="K2337" i="22"/>
  <c r="L2337" i="22"/>
  <c r="M2337" i="22"/>
  <c r="N2337" i="22"/>
  <c r="O2337" i="22"/>
  <c r="P2337" i="22"/>
  <c r="A2338" i="22"/>
  <c r="B2338" i="22"/>
  <c r="C2338" i="22"/>
  <c r="D2338" i="22"/>
  <c r="E2338" i="22"/>
  <c r="F2338" i="22"/>
  <c r="G2338" i="22"/>
  <c r="H2338" i="22"/>
  <c r="I2338" i="22"/>
  <c r="J2338" i="22"/>
  <c r="K2338" i="22"/>
  <c r="L2338" i="22"/>
  <c r="M2338" i="22"/>
  <c r="N2338" i="22"/>
  <c r="O2338" i="22"/>
  <c r="P2338" i="22"/>
  <c r="A2339" i="22"/>
  <c r="B2339" i="22"/>
  <c r="C2339" i="22"/>
  <c r="D2339" i="22"/>
  <c r="E2339" i="22"/>
  <c r="F2339" i="22"/>
  <c r="G2339" i="22"/>
  <c r="H2339" i="22"/>
  <c r="I2339" i="22"/>
  <c r="J2339" i="22"/>
  <c r="K2339" i="22"/>
  <c r="L2339" i="22"/>
  <c r="M2339" i="22"/>
  <c r="N2339" i="22"/>
  <c r="O2339" i="22"/>
  <c r="P2339" i="22"/>
  <c r="A2340" i="22"/>
  <c r="B2340" i="22"/>
  <c r="C2340" i="22"/>
  <c r="D2340" i="22"/>
  <c r="E2340" i="22"/>
  <c r="F2340" i="22"/>
  <c r="G2340" i="22"/>
  <c r="H2340" i="22"/>
  <c r="I2340" i="22"/>
  <c r="J2340" i="22"/>
  <c r="K2340" i="22"/>
  <c r="L2340" i="22"/>
  <c r="M2340" i="22"/>
  <c r="N2340" i="22"/>
  <c r="O2340" i="22"/>
  <c r="P2340" i="22"/>
  <c r="A2341" i="22"/>
  <c r="B2341" i="22"/>
  <c r="C2341" i="22"/>
  <c r="D2341" i="22"/>
  <c r="E2341" i="22"/>
  <c r="F2341" i="22"/>
  <c r="G2341" i="22"/>
  <c r="H2341" i="22"/>
  <c r="I2341" i="22"/>
  <c r="J2341" i="22"/>
  <c r="K2341" i="22"/>
  <c r="L2341" i="22"/>
  <c r="M2341" i="22"/>
  <c r="N2341" i="22"/>
  <c r="O2341" i="22"/>
  <c r="P2341" i="22"/>
  <c r="A2342" i="22"/>
  <c r="B2342" i="22"/>
  <c r="C2342" i="22"/>
  <c r="D2342" i="22"/>
  <c r="E2342" i="22"/>
  <c r="F2342" i="22"/>
  <c r="G2342" i="22"/>
  <c r="H2342" i="22"/>
  <c r="I2342" i="22"/>
  <c r="J2342" i="22"/>
  <c r="K2342" i="22"/>
  <c r="L2342" i="22"/>
  <c r="M2342" i="22"/>
  <c r="N2342" i="22"/>
  <c r="O2342" i="22"/>
  <c r="P2342" i="22"/>
  <c r="A2343" i="22"/>
  <c r="B2343" i="22"/>
  <c r="C2343" i="22"/>
  <c r="D2343" i="22"/>
  <c r="E2343" i="22"/>
  <c r="F2343" i="22"/>
  <c r="G2343" i="22"/>
  <c r="H2343" i="22"/>
  <c r="I2343" i="22"/>
  <c r="J2343" i="22"/>
  <c r="K2343" i="22"/>
  <c r="L2343" i="22"/>
  <c r="M2343" i="22"/>
  <c r="N2343" i="22"/>
  <c r="O2343" i="22"/>
  <c r="P2343" i="22"/>
  <c r="A2344" i="22"/>
  <c r="B2344" i="22"/>
  <c r="C2344" i="22"/>
  <c r="D2344" i="22"/>
  <c r="E2344" i="22"/>
  <c r="F2344" i="22"/>
  <c r="G2344" i="22"/>
  <c r="H2344" i="22"/>
  <c r="I2344" i="22"/>
  <c r="J2344" i="22"/>
  <c r="K2344" i="22"/>
  <c r="L2344" i="22"/>
  <c r="M2344" i="22"/>
  <c r="N2344" i="22"/>
  <c r="O2344" i="22"/>
  <c r="P2344" i="22"/>
  <c r="A2345" i="22"/>
  <c r="B2345" i="22"/>
  <c r="C2345" i="22"/>
  <c r="D2345" i="22"/>
  <c r="E2345" i="22"/>
  <c r="F2345" i="22"/>
  <c r="G2345" i="22"/>
  <c r="H2345" i="22"/>
  <c r="I2345" i="22"/>
  <c r="J2345" i="22"/>
  <c r="K2345" i="22"/>
  <c r="L2345" i="22"/>
  <c r="M2345" i="22"/>
  <c r="N2345" i="22"/>
  <c r="O2345" i="22"/>
  <c r="P2345" i="22"/>
  <c r="A2346" i="22"/>
  <c r="B2346" i="22"/>
  <c r="C2346" i="22"/>
  <c r="D2346" i="22"/>
  <c r="E2346" i="22"/>
  <c r="F2346" i="22"/>
  <c r="G2346" i="22"/>
  <c r="H2346" i="22"/>
  <c r="I2346" i="22"/>
  <c r="J2346" i="22"/>
  <c r="K2346" i="22"/>
  <c r="L2346" i="22"/>
  <c r="M2346" i="22"/>
  <c r="N2346" i="22"/>
  <c r="O2346" i="22"/>
  <c r="P2346" i="22"/>
  <c r="A2347" i="22"/>
  <c r="B2347" i="22"/>
  <c r="C2347" i="22"/>
  <c r="D2347" i="22"/>
  <c r="E2347" i="22"/>
  <c r="F2347" i="22"/>
  <c r="G2347" i="22"/>
  <c r="H2347" i="22"/>
  <c r="I2347" i="22"/>
  <c r="J2347" i="22"/>
  <c r="K2347" i="22"/>
  <c r="L2347" i="22"/>
  <c r="M2347" i="22"/>
  <c r="N2347" i="22"/>
  <c r="O2347" i="22"/>
  <c r="P2347" i="22"/>
  <c r="A2348" i="22"/>
  <c r="B2348" i="22"/>
  <c r="C2348" i="22"/>
  <c r="D2348" i="22"/>
  <c r="E2348" i="22"/>
  <c r="F2348" i="22"/>
  <c r="G2348" i="22"/>
  <c r="H2348" i="22"/>
  <c r="I2348" i="22"/>
  <c r="J2348" i="22"/>
  <c r="K2348" i="22"/>
  <c r="L2348" i="22"/>
  <c r="M2348" i="22"/>
  <c r="N2348" i="22"/>
  <c r="O2348" i="22"/>
  <c r="P2348" i="22"/>
  <c r="A2349" i="22"/>
  <c r="B2349" i="22"/>
  <c r="C2349" i="22"/>
  <c r="D2349" i="22"/>
  <c r="E2349" i="22"/>
  <c r="F2349" i="22"/>
  <c r="G2349" i="22"/>
  <c r="H2349" i="22"/>
  <c r="I2349" i="22"/>
  <c r="J2349" i="22"/>
  <c r="K2349" i="22"/>
  <c r="L2349" i="22"/>
  <c r="M2349" i="22"/>
  <c r="N2349" i="22"/>
  <c r="O2349" i="22"/>
  <c r="P2349" i="22"/>
  <c r="A2350" i="22"/>
  <c r="B2350" i="22"/>
  <c r="C2350" i="22"/>
  <c r="D2350" i="22"/>
  <c r="E2350" i="22"/>
  <c r="F2350" i="22"/>
  <c r="G2350" i="22"/>
  <c r="H2350" i="22"/>
  <c r="I2350" i="22"/>
  <c r="J2350" i="22"/>
  <c r="K2350" i="22"/>
  <c r="L2350" i="22"/>
  <c r="M2350" i="22"/>
  <c r="N2350" i="22"/>
  <c r="O2350" i="22"/>
  <c r="P2350" i="22"/>
  <c r="A2351" i="22"/>
  <c r="B2351" i="22"/>
  <c r="C2351" i="22"/>
  <c r="D2351" i="22"/>
  <c r="E2351" i="22"/>
  <c r="F2351" i="22"/>
  <c r="G2351" i="22"/>
  <c r="H2351" i="22"/>
  <c r="I2351" i="22"/>
  <c r="J2351" i="22"/>
  <c r="K2351" i="22"/>
  <c r="L2351" i="22"/>
  <c r="M2351" i="22"/>
  <c r="N2351" i="22"/>
  <c r="O2351" i="22"/>
  <c r="P2351" i="22"/>
  <c r="A2352" i="22"/>
  <c r="B2352" i="22"/>
  <c r="C2352" i="22"/>
  <c r="D2352" i="22"/>
  <c r="E2352" i="22"/>
  <c r="F2352" i="22"/>
  <c r="G2352" i="22"/>
  <c r="H2352" i="22"/>
  <c r="I2352" i="22"/>
  <c r="J2352" i="22"/>
  <c r="K2352" i="22"/>
  <c r="L2352" i="22"/>
  <c r="M2352" i="22"/>
  <c r="N2352" i="22"/>
  <c r="O2352" i="22"/>
  <c r="P2352" i="22"/>
  <c r="A2353" i="22"/>
  <c r="B2353" i="22"/>
  <c r="C2353" i="22"/>
  <c r="D2353" i="22"/>
  <c r="E2353" i="22"/>
  <c r="F2353" i="22"/>
  <c r="G2353" i="22"/>
  <c r="H2353" i="22"/>
  <c r="I2353" i="22"/>
  <c r="J2353" i="22"/>
  <c r="K2353" i="22"/>
  <c r="L2353" i="22"/>
  <c r="M2353" i="22"/>
  <c r="N2353" i="22"/>
  <c r="O2353" i="22"/>
  <c r="P2353" i="22"/>
  <c r="A2354" i="22"/>
  <c r="B2354" i="22"/>
  <c r="C2354" i="22"/>
  <c r="D2354" i="22"/>
  <c r="E2354" i="22"/>
  <c r="F2354" i="22"/>
  <c r="G2354" i="22"/>
  <c r="H2354" i="22"/>
  <c r="I2354" i="22"/>
  <c r="J2354" i="22"/>
  <c r="K2354" i="22"/>
  <c r="L2354" i="22"/>
  <c r="M2354" i="22"/>
  <c r="N2354" i="22"/>
  <c r="O2354" i="22"/>
  <c r="P2354" i="22"/>
  <c r="A2355" i="22"/>
  <c r="B2355" i="22"/>
  <c r="C2355" i="22"/>
  <c r="D2355" i="22"/>
  <c r="E2355" i="22"/>
  <c r="F2355" i="22"/>
  <c r="G2355" i="22"/>
  <c r="H2355" i="22"/>
  <c r="I2355" i="22"/>
  <c r="J2355" i="22"/>
  <c r="K2355" i="22"/>
  <c r="L2355" i="22"/>
  <c r="M2355" i="22"/>
  <c r="N2355" i="22"/>
  <c r="O2355" i="22"/>
  <c r="P2355" i="22"/>
  <c r="A2356" i="22"/>
  <c r="B2356" i="22"/>
  <c r="C2356" i="22"/>
  <c r="D2356" i="22"/>
  <c r="E2356" i="22"/>
  <c r="F2356" i="22"/>
  <c r="G2356" i="22"/>
  <c r="H2356" i="22"/>
  <c r="I2356" i="22"/>
  <c r="J2356" i="22"/>
  <c r="K2356" i="22"/>
  <c r="L2356" i="22"/>
  <c r="M2356" i="22"/>
  <c r="N2356" i="22"/>
  <c r="O2356" i="22"/>
  <c r="P2356" i="22"/>
  <c r="A2357" i="22"/>
  <c r="B2357" i="22"/>
  <c r="C2357" i="22"/>
  <c r="D2357" i="22"/>
  <c r="E2357" i="22"/>
  <c r="F2357" i="22"/>
  <c r="G2357" i="22"/>
  <c r="H2357" i="22"/>
  <c r="I2357" i="22"/>
  <c r="J2357" i="22"/>
  <c r="K2357" i="22"/>
  <c r="L2357" i="22"/>
  <c r="M2357" i="22"/>
  <c r="N2357" i="22"/>
  <c r="O2357" i="22"/>
  <c r="P2357" i="22"/>
  <c r="A2358" i="22"/>
  <c r="B2358" i="22"/>
  <c r="C2358" i="22"/>
  <c r="D2358" i="22"/>
  <c r="E2358" i="22"/>
  <c r="F2358" i="22"/>
  <c r="G2358" i="22"/>
  <c r="H2358" i="22"/>
  <c r="I2358" i="22"/>
  <c r="J2358" i="22"/>
  <c r="K2358" i="22"/>
  <c r="L2358" i="22"/>
  <c r="M2358" i="22"/>
  <c r="N2358" i="22"/>
  <c r="O2358" i="22"/>
  <c r="P2358" i="22"/>
  <c r="A2359" i="22"/>
  <c r="B2359" i="22"/>
  <c r="C2359" i="22"/>
  <c r="D2359" i="22"/>
  <c r="E2359" i="22"/>
  <c r="F2359" i="22"/>
  <c r="G2359" i="22"/>
  <c r="H2359" i="22"/>
  <c r="I2359" i="22"/>
  <c r="J2359" i="22"/>
  <c r="K2359" i="22"/>
  <c r="L2359" i="22"/>
  <c r="M2359" i="22"/>
  <c r="N2359" i="22"/>
  <c r="O2359" i="22"/>
  <c r="P2359" i="22"/>
  <c r="A2360" i="22"/>
  <c r="B2360" i="22"/>
  <c r="C2360" i="22"/>
  <c r="D2360" i="22"/>
  <c r="E2360" i="22"/>
  <c r="F2360" i="22"/>
  <c r="G2360" i="22"/>
  <c r="H2360" i="22"/>
  <c r="I2360" i="22"/>
  <c r="J2360" i="22"/>
  <c r="K2360" i="22"/>
  <c r="L2360" i="22"/>
  <c r="M2360" i="22"/>
  <c r="N2360" i="22"/>
  <c r="O2360" i="22"/>
  <c r="P2360" i="22"/>
  <c r="A2361" i="22"/>
  <c r="B2361" i="22"/>
  <c r="C2361" i="22"/>
  <c r="D2361" i="22"/>
  <c r="E2361" i="22"/>
  <c r="F2361" i="22"/>
  <c r="G2361" i="22"/>
  <c r="H2361" i="22"/>
  <c r="I2361" i="22"/>
  <c r="J2361" i="22"/>
  <c r="K2361" i="22"/>
  <c r="L2361" i="22"/>
  <c r="M2361" i="22"/>
  <c r="N2361" i="22"/>
  <c r="O2361" i="22"/>
  <c r="P2361" i="22"/>
  <c r="A2362" i="22"/>
  <c r="B2362" i="22"/>
  <c r="C2362" i="22"/>
  <c r="D2362" i="22"/>
  <c r="E2362" i="22"/>
  <c r="F2362" i="22"/>
  <c r="G2362" i="22"/>
  <c r="H2362" i="22"/>
  <c r="I2362" i="22"/>
  <c r="J2362" i="22"/>
  <c r="K2362" i="22"/>
  <c r="L2362" i="22"/>
  <c r="M2362" i="22"/>
  <c r="N2362" i="22"/>
  <c r="O2362" i="22"/>
  <c r="P2362" i="22"/>
  <c r="A2363" i="22"/>
  <c r="B2363" i="22"/>
  <c r="C2363" i="22"/>
  <c r="D2363" i="22"/>
  <c r="E2363" i="22"/>
  <c r="F2363" i="22"/>
  <c r="G2363" i="22"/>
  <c r="H2363" i="22"/>
  <c r="I2363" i="22"/>
  <c r="J2363" i="22"/>
  <c r="K2363" i="22"/>
  <c r="L2363" i="22"/>
  <c r="M2363" i="22"/>
  <c r="N2363" i="22"/>
  <c r="O2363" i="22"/>
  <c r="P2363" i="22"/>
  <c r="A2364" i="22"/>
  <c r="B2364" i="22"/>
  <c r="C2364" i="22"/>
  <c r="D2364" i="22"/>
  <c r="E2364" i="22"/>
  <c r="F2364" i="22"/>
  <c r="G2364" i="22"/>
  <c r="H2364" i="22"/>
  <c r="I2364" i="22"/>
  <c r="J2364" i="22"/>
  <c r="K2364" i="22"/>
  <c r="L2364" i="22"/>
  <c r="M2364" i="22"/>
  <c r="N2364" i="22"/>
  <c r="O2364" i="22"/>
  <c r="P2364" i="22"/>
  <c r="A2365" i="22"/>
  <c r="B2365" i="22"/>
  <c r="C2365" i="22"/>
  <c r="D2365" i="22"/>
  <c r="E2365" i="22"/>
  <c r="F2365" i="22"/>
  <c r="G2365" i="22"/>
  <c r="H2365" i="22"/>
  <c r="I2365" i="22"/>
  <c r="J2365" i="22"/>
  <c r="K2365" i="22"/>
  <c r="L2365" i="22"/>
  <c r="M2365" i="22"/>
  <c r="N2365" i="22"/>
  <c r="O2365" i="22"/>
  <c r="P2365" i="22"/>
  <c r="A2366" i="22"/>
  <c r="B2366" i="22"/>
  <c r="C2366" i="22"/>
  <c r="D2366" i="22"/>
  <c r="E2366" i="22"/>
  <c r="F2366" i="22"/>
  <c r="G2366" i="22"/>
  <c r="H2366" i="22"/>
  <c r="I2366" i="22"/>
  <c r="J2366" i="22"/>
  <c r="K2366" i="22"/>
  <c r="L2366" i="22"/>
  <c r="M2366" i="22"/>
  <c r="N2366" i="22"/>
  <c r="O2366" i="22"/>
  <c r="P2366" i="22"/>
  <c r="A2367" i="22"/>
  <c r="B2367" i="22"/>
  <c r="C2367" i="22"/>
  <c r="D2367" i="22"/>
  <c r="E2367" i="22"/>
  <c r="F2367" i="22"/>
  <c r="G2367" i="22"/>
  <c r="H2367" i="22"/>
  <c r="I2367" i="22"/>
  <c r="J2367" i="22"/>
  <c r="K2367" i="22"/>
  <c r="L2367" i="22"/>
  <c r="M2367" i="22"/>
  <c r="N2367" i="22"/>
  <c r="O2367" i="22"/>
  <c r="P2367" i="22"/>
  <c r="A2368" i="22"/>
  <c r="B2368" i="22"/>
  <c r="C2368" i="22"/>
  <c r="D2368" i="22"/>
  <c r="E2368" i="22"/>
  <c r="F2368" i="22"/>
  <c r="G2368" i="22"/>
  <c r="H2368" i="22"/>
  <c r="I2368" i="22"/>
  <c r="J2368" i="22"/>
  <c r="K2368" i="22"/>
  <c r="L2368" i="22"/>
  <c r="M2368" i="22"/>
  <c r="N2368" i="22"/>
  <c r="O2368" i="22"/>
  <c r="P2368" i="22"/>
  <c r="A2369" i="22"/>
  <c r="B2369" i="22"/>
  <c r="C2369" i="22"/>
  <c r="D2369" i="22"/>
  <c r="E2369" i="22"/>
  <c r="F2369" i="22"/>
  <c r="G2369" i="22"/>
  <c r="H2369" i="22"/>
  <c r="I2369" i="22"/>
  <c r="J2369" i="22"/>
  <c r="K2369" i="22"/>
  <c r="L2369" i="22"/>
  <c r="M2369" i="22"/>
  <c r="N2369" i="22"/>
  <c r="O2369" i="22"/>
  <c r="P2369" i="22"/>
  <c r="A2370" i="22"/>
  <c r="B2370" i="22"/>
  <c r="C2370" i="22"/>
  <c r="D2370" i="22"/>
  <c r="E2370" i="22"/>
  <c r="F2370" i="22"/>
  <c r="G2370" i="22"/>
  <c r="H2370" i="22"/>
  <c r="I2370" i="22"/>
  <c r="J2370" i="22"/>
  <c r="K2370" i="22"/>
  <c r="L2370" i="22"/>
  <c r="M2370" i="22"/>
  <c r="N2370" i="22"/>
  <c r="O2370" i="22"/>
  <c r="P2370" i="22"/>
  <c r="A2371" i="22"/>
  <c r="B2371" i="22"/>
  <c r="C2371" i="22"/>
  <c r="D2371" i="22"/>
  <c r="E2371" i="22"/>
  <c r="F2371" i="22"/>
  <c r="G2371" i="22"/>
  <c r="H2371" i="22"/>
  <c r="I2371" i="22"/>
  <c r="J2371" i="22"/>
  <c r="K2371" i="22"/>
  <c r="L2371" i="22"/>
  <c r="M2371" i="22"/>
  <c r="N2371" i="22"/>
  <c r="O2371" i="22"/>
  <c r="P2371" i="22"/>
  <c r="A2372" i="22"/>
  <c r="B2372" i="22"/>
  <c r="C2372" i="22"/>
  <c r="D2372" i="22"/>
  <c r="E2372" i="22"/>
  <c r="F2372" i="22"/>
  <c r="G2372" i="22"/>
  <c r="H2372" i="22"/>
  <c r="I2372" i="22"/>
  <c r="J2372" i="22"/>
  <c r="K2372" i="22"/>
  <c r="L2372" i="22"/>
  <c r="M2372" i="22"/>
  <c r="N2372" i="22"/>
  <c r="O2372" i="22"/>
  <c r="P2372" i="22"/>
  <c r="A2373" i="22"/>
  <c r="B2373" i="22"/>
  <c r="C2373" i="22"/>
  <c r="D2373" i="22"/>
  <c r="E2373" i="22"/>
  <c r="F2373" i="22"/>
  <c r="G2373" i="22"/>
  <c r="H2373" i="22"/>
  <c r="I2373" i="22"/>
  <c r="J2373" i="22"/>
  <c r="K2373" i="22"/>
  <c r="L2373" i="22"/>
  <c r="M2373" i="22"/>
  <c r="N2373" i="22"/>
  <c r="O2373" i="22"/>
  <c r="P2373" i="22"/>
  <c r="A2374" i="22"/>
  <c r="B2374" i="22"/>
  <c r="C2374" i="22"/>
  <c r="D2374" i="22"/>
  <c r="E2374" i="22"/>
  <c r="F2374" i="22"/>
  <c r="G2374" i="22"/>
  <c r="H2374" i="22"/>
  <c r="I2374" i="22"/>
  <c r="J2374" i="22"/>
  <c r="K2374" i="22"/>
  <c r="L2374" i="22"/>
  <c r="M2374" i="22"/>
  <c r="N2374" i="22"/>
  <c r="O2374" i="22"/>
  <c r="P2374" i="22"/>
  <c r="A2375" i="22"/>
  <c r="B2375" i="22"/>
  <c r="C2375" i="22"/>
  <c r="D2375" i="22"/>
  <c r="E2375" i="22"/>
  <c r="F2375" i="22"/>
  <c r="G2375" i="22"/>
  <c r="H2375" i="22"/>
  <c r="I2375" i="22"/>
  <c r="J2375" i="22"/>
  <c r="K2375" i="22"/>
  <c r="L2375" i="22"/>
  <c r="M2375" i="22"/>
  <c r="N2375" i="22"/>
  <c r="O2375" i="22"/>
  <c r="P2375" i="22"/>
  <c r="A2376" i="22"/>
  <c r="B2376" i="22"/>
  <c r="C2376" i="22"/>
  <c r="D2376" i="22"/>
  <c r="E2376" i="22"/>
  <c r="F2376" i="22"/>
  <c r="G2376" i="22"/>
  <c r="H2376" i="22"/>
  <c r="I2376" i="22"/>
  <c r="J2376" i="22"/>
  <c r="K2376" i="22"/>
  <c r="L2376" i="22"/>
  <c r="M2376" i="22"/>
  <c r="N2376" i="22"/>
  <c r="O2376" i="22"/>
  <c r="P2376" i="22"/>
  <c r="A2377" i="22"/>
  <c r="B2377" i="22"/>
  <c r="C2377" i="22"/>
  <c r="D2377" i="22"/>
  <c r="E2377" i="22"/>
  <c r="F2377" i="22"/>
  <c r="G2377" i="22"/>
  <c r="H2377" i="22"/>
  <c r="I2377" i="22"/>
  <c r="J2377" i="22"/>
  <c r="K2377" i="22"/>
  <c r="L2377" i="22"/>
  <c r="M2377" i="22"/>
  <c r="N2377" i="22"/>
  <c r="O2377" i="22"/>
  <c r="P2377" i="22"/>
  <c r="A2378" i="22"/>
  <c r="B2378" i="22"/>
  <c r="C2378" i="22"/>
  <c r="D2378" i="22"/>
  <c r="E2378" i="22"/>
  <c r="F2378" i="22"/>
  <c r="G2378" i="22"/>
  <c r="H2378" i="22"/>
  <c r="I2378" i="22"/>
  <c r="J2378" i="22"/>
  <c r="K2378" i="22"/>
  <c r="L2378" i="22"/>
  <c r="M2378" i="22"/>
  <c r="N2378" i="22"/>
  <c r="O2378" i="22"/>
  <c r="P2378" i="22"/>
  <c r="A2379" i="22"/>
  <c r="B2379" i="22"/>
  <c r="C2379" i="22"/>
  <c r="D2379" i="22"/>
  <c r="E2379" i="22"/>
  <c r="F2379" i="22"/>
  <c r="G2379" i="22"/>
  <c r="H2379" i="22"/>
  <c r="I2379" i="22"/>
  <c r="J2379" i="22"/>
  <c r="K2379" i="22"/>
  <c r="L2379" i="22"/>
  <c r="M2379" i="22"/>
  <c r="N2379" i="22"/>
  <c r="O2379" i="22"/>
  <c r="P2379" i="22"/>
  <c r="A2380" i="22"/>
  <c r="B2380" i="22"/>
  <c r="C2380" i="22"/>
  <c r="D2380" i="22"/>
  <c r="E2380" i="22"/>
  <c r="F2380" i="22"/>
  <c r="G2380" i="22"/>
  <c r="H2380" i="22"/>
  <c r="I2380" i="22"/>
  <c r="J2380" i="22"/>
  <c r="K2380" i="22"/>
  <c r="L2380" i="22"/>
  <c r="M2380" i="22"/>
  <c r="N2380" i="22"/>
  <c r="O2380" i="22"/>
  <c r="P2380" i="22"/>
  <c r="A2381" i="22"/>
  <c r="B2381" i="22"/>
  <c r="C2381" i="22"/>
  <c r="D2381" i="22"/>
  <c r="E2381" i="22"/>
  <c r="F2381" i="22"/>
  <c r="G2381" i="22"/>
  <c r="H2381" i="22"/>
  <c r="I2381" i="22"/>
  <c r="J2381" i="22"/>
  <c r="K2381" i="22"/>
  <c r="L2381" i="22"/>
  <c r="M2381" i="22"/>
  <c r="N2381" i="22"/>
  <c r="O2381" i="22"/>
  <c r="P2381" i="22"/>
  <c r="A2382" i="22"/>
  <c r="B2382" i="22"/>
  <c r="C2382" i="22"/>
  <c r="D2382" i="22"/>
  <c r="E2382" i="22"/>
  <c r="F2382" i="22"/>
  <c r="G2382" i="22"/>
  <c r="H2382" i="22"/>
  <c r="I2382" i="22"/>
  <c r="J2382" i="22"/>
  <c r="K2382" i="22"/>
  <c r="L2382" i="22"/>
  <c r="M2382" i="22"/>
  <c r="N2382" i="22"/>
  <c r="O2382" i="22"/>
  <c r="P2382" i="22"/>
  <c r="A2383" i="22"/>
  <c r="B2383" i="22"/>
  <c r="C2383" i="22"/>
  <c r="D2383" i="22"/>
  <c r="E2383" i="22"/>
  <c r="F2383" i="22"/>
  <c r="G2383" i="22"/>
  <c r="H2383" i="22"/>
  <c r="I2383" i="22"/>
  <c r="J2383" i="22"/>
  <c r="K2383" i="22"/>
  <c r="L2383" i="22"/>
  <c r="M2383" i="22"/>
  <c r="N2383" i="22"/>
  <c r="O2383" i="22"/>
  <c r="P2383" i="22"/>
  <c r="A2384" i="22"/>
  <c r="B2384" i="22"/>
  <c r="C2384" i="22"/>
  <c r="D2384" i="22"/>
  <c r="E2384" i="22"/>
  <c r="F2384" i="22"/>
  <c r="G2384" i="22"/>
  <c r="H2384" i="22"/>
  <c r="I2384" i="22"/>
  <c r="J2384" i="22"/>
  <c r="K2384" i="22"/>
  <c r="L2384" i="22"/>
  <c r="M2384" i="22"/>
  <c r="N2384" i="22"/>
  <c r="O2384" i="22"/>
  <c r="P2384" i="22"/>
  <c r="A2385" i="22"/>
  <c r="B2385" i="22"/>
  <c r="C2385" i="22"/>
  <c r="D2385" i="22"/>
  <c r="E2385" i="22"/>
  <c r="F2385" i="22"/>
  <c r="G2385" i="22"/>
  <c r="H2385" i="22"/>
  <c r="I2385" i="22"/>
  <c r="J2385" i="22"/>
  <c r="K2385" i="22"/>
  <c r="L2385" i="22"/>
  <c r="M2385" i="22"/>
  <c r="N2385" i="22"/>
  <c r="O2385" i="22"/>
  <c r="P2385" i="22"/>
  <c r="A2386" i="22"/>
  <c r="B2386" i="22"/>
  <c r="C2386" i="22"/>
  <c r="D2386" i="22"/>
  <c r="E2386" i="22"/>
  <c r="F2386" i="22"/>
  <c r="G2386" i="22"/>
  <c r="H2386" i="22"/>
  <c r="I2386" i="22"/>
  <c r="J2386" i="22"/>
  <c r="K2386" i="22"/>
  <c r="L2386" i="22"/>
  <c r="M2386" i="22"/>
  <c r="N2386" i="22"/>
  <c r="O2386" i="22"/>
  <c r="P2386" i="22"/>
  <c r="A2387" i="22"/>
  <c r="B2387" i="22"/>
  <c r="C2387" i="22"/>
  <c r="D2387" i="22"/>
  <c r="E2387" i="22"/>
  <c r="F2387" i="22"/>
  <c r="G2387" i="22"/>
  <c r="H2387" i="22"/>
  <c r="I2387" i="22"/>
  <c r="J2387" i="22"/>
  <c r="K2387" i="22"/>
  <c r="L2387" i="22"/>
  <c r="M2387" i="22"/>
  <c r="N2387" i="22"/>
  <c r="O2387" i="22"/>
  <c r="P2387" i="22"/>
  <c r="A2388" i="22"/>
  <c r="B2388" i="22"/>
  <c r="C2388" i="22"/>
  <c r="D2388" i="22"/>
  <c r="E2388" i="22"/>
  <c r="F2388" i="22"/>
  <c r="G2388" i="22"/>
  <c r="H2388" i="22"/>
  <c r="I2388" i="22"/>
  <c r="J2388" i="22"/>
  <c r="K2388" i="22"/>
  <c r="L2388" i="22"/>
  <c r="M2388" i="22"/>
  <c r="N2388" i="22"/>
  <c r="O2388" i="22"/>
  <c r="P2388" i="22"/>
  <c r="A2389" i="22"/>
  <c r="B2389" i="22"/>
  <c r="C2389" i="22"/>
  <c r="D2389" i="22"/>
  <c r="E2389" i="22"/>
  <c r="F2389" i="22"/>
  <c r="G2389" i="22"/>
  <c r="H2389" i="22"/>
  <c r="I2389" i="22"/>
  <c r="J2389" i="22"/>
  <c r="K2389" i="22"/>
  <c r="L2389" i="22"/>
  <c r="M2389" i="22"/>
  <c r="N2389" i="22"/>
  <c r="O2389" i="22"/>
  <c r="P2389" i="22"/>
  <c r="A2390" i="22"/>
  <c r="B2390" i="22"/>
  <c r="C2390" i="22"/>
  <c r="D2390" i="22"/>
  <c r="E2390" i="22"/>
  <c r="F2390" i="22"/>
  <c r="G2390" i="22"/>
  <c r="H2390" i="22"/>
  <c r="I2390" i="22"/>
  <c r="J2390" i="22"/>
  <c r="K2390" i="22"/>
  <c r="L2390" i="22"/>
  <c r="M2390" i="22"/>
  <c r="N2390" i="22"/>
  <c r="O2390" i="22"/>
  <c r="P2390" i="22"/>
  <c r="A2391" i="22"/>
  <c r="B2391" i="22"/>
  <c r="C2391" i="22"/>
  <c r="D2391" i="22"/>
  <c r="E2391" i="22"/>
  <c r="F2391" i="22"/>
  <c r="G2391" i="22"/>
  <c r="H2391" i="22"/>
  <c r="I2391" i="22"/>
  <c r="J2391" i="22"/>
  <c r="K2391" i="22"/>
  <c r="L2391" i="22"/>
  <c r="M2391" i="22"/>
  <c r="N2391" i="22"/>
  <c r="O2391" i="22"/>
  <c r="P2391" i="22"/>
  <c r="A2392" i="22"/>
  <c r="B2392" i="22"/>
  <c r="C2392" i="22"/>
  <c r="D2392" i="22"/>
  <c r="E2392" i="22"/>
  <c r="F2392" i="22"/>
  <c r="G2392" i="22"/>
  <c r="H2392" i="22"/>
  <c r="I2392" i="22"/>
  <c r="J2392" i="22"/>
  <c r="K2392" i="22"/>
  <c r="L2392" i="22"/>
  <c r="M2392" i="22"/>
  <c r="N2392" i="22"/>
  <c r="O2392" i="22"/>
  <c r="P2392" i="22"/>
  <c r="A2393" i="22"/>
  <c r="B2393" i="22"/>
  <c r="C2393" i="22"/>
  <c r="D2393" i="22"/>
  <c r="E2393" i="22"/>
  <c r="F2393" i="22"/>
  <c r="G2393" i="22"/>
  <c r="H2393" i="22"/>
  <c r="I2393" i="22"/>
  <c r="J2393" i="22"/>
  <c r="K2393" i="22"/>
  <c r="L2393" i="22"/>
  <c r="M2393" i="22"/>
  <c r="N2393" i="22"/>
  <c r="O2393" i="22"/>
  <c r="P2393" i="22"/>
  <c r="A2394" i="22"/>
  <c r="B2394" i="22"/>
  <c r="C2394" i="22"/>
  <c r="D2394" i="22"/>
  <c r="E2394" i="22"/>
  <c r="F2394" i="22"/>
  <c r="G2394" i="22"/>
  <c r="H2394" i="22"/>
  <c r="I2394" i="22"/>
  <c r="J2394" i="22"/>
  <c r="K2394" i="22"/>
  <c r="L2394" i="22"/>
  <c r="M2394" i="22"/>
  <c r="N2394" i="22"/>
  <c r="O2394" i="22"/>
  <c r="P2394" i="22"/>
  <c r="A2395" i="22"/>
  <c r="B2395" i="22"/>
  <c r="C2395" i="22"/>
  <c r="D2395" i="22"/>
  <c r="E2395" i="22"/>
  <c r="F2395" i="22"/>
  <c r="G2395" i="22"/>
  <c r="H2395" i="22"/>
  <c r="I2395" i="22"/>
  <c r="J2395" i="22"/>
  <c r="K2395" i="22"/>
  <c r="L2395" i="22"/>
  <c r="M2395" i="22"/>
  <c r="N2395" i="22"/>
  <c r="O2395" i="22"/>
  <c r="P2395" i="22"/>
  <c r="A2396" i="22"/>
  <c r="B2396" i="22"/>
  <c r="C2396" i="22"/>
  <c r="D2396" i="22"/>
  <c r="E2396" i="22"/>
  <c r="F2396" i="22"/>
  <c r="G2396" i="22"/>
  <c r="H2396" i="22"/>
  <c r="I2396" i="22"/>
  <c r="J2396" i="22"/>
  <c r="K2396" i="22"/>
  <c r="L2396" i="22"/>
  <c r="M2396" i="22"/>
  <c r="N2396" i="22"/>
  <c r="O2396" i="22"/>
  <c r="P2396" i="22"/>
  <c r="A2397" i="22"/>
  <c r="B2397" i="22"/>
  <c r="C2397" i="22"/>
  <c r="D2397" i="22"/>
  <c r="E2397" i="22"/>
  <c r="F2397" i="22"/>
  <c r="G2397" i="22"/>
  <c r="H2397" i="22"/>
  <c r="I2397" i="22"/>
  <c r="J2397" i="22"/>
  <c r="K2397" i="22"/>
  <c r="L2397" i="22"/>
  <c r="M2397" i="22"/>
  <c r="N2397" i="22"/>
  <c r="O2397" i="22"/>
  <c r="P2397" i="22"/>
  <c r="A2398" i="22"/>
  <c r="B2398" i="22"/>
  <c r="C2398" i="22"/>
  <c r="D2398" i="22"/>
  <c r="E2398" i="22"/>
  <c r="F2398" i="22"/>
  <c r="G2398" i="22"/>
  <c r="H2398" i="22"/>
  <c r="I2398" i="22"/>
  <c r="J2398" i="22"/>
  <c r="K2398" i="22"/>
  <c r="L2398" i="22"/>
  <c r="M2398" i="22"/>
  <c r="N2398" i="22"/>
  <c r="O2398" i="22"/>
  <c r="P2398" i="22"/>
  <c r="A2399" i="22"/>
  <c r="B2399" i="22"/>
  <c r="C2399" i="22"/>
  <c r="D2399" i="22"/>
  <c r="E2399" i="22"/>
  <c r="F2399" i="22"/>
  <c r="G2399" i="22"/>
  <c r="H2399" i="22"/>
  <c r="I2399" i="22"/>
  <c r="J2399" i="22"/>
  <c r="K2399" i="22"/>
  <c r="L2399" i="22"/>
  <c r="M2399" i="22"/>
  <c r="N2399" i="22"/>
  <c r="O2399" i="22"/>
  <c r="P2399" i="22"/>
  <c r="A2400" i="22"/>
  <c r="B2400" i="22"/>
  <c r="C2400" i="22"/>
  <c r="D2400" i="22"/>
  <c r="E2400" i="22"/>
  <c r="F2400" i="22"/>
  <c r="G2400" i="22"/>
  <c r="H2400" i="22"/>
  <c r="I2400" i="22"/>
  <c r="J2400" i="22"/>
  <c r="K2400" i="22"/>
  <c r="L2400" i="22"/>
  <c r="M2400" i="22"/>
  <c r="N2400" i="22"/>
  <c r="O2400" i="22"/>
  <c r="P2400" i="22"/>
  <c r="A2401" i="22"/>
  <c r="B2401" i="22"/>
  <c r="C2401" i="22"/>
  <c r="D2401" i="22"/>
  <c r="E2401" i="22"/>
  <c r="F2401" i="22"/>
  <c r="G2401" i="22"/>
  <c r="H2401" i="22"/>
  <c r="I2401" i="22"/>
  <c r="J2401" i="22"/>
  <c r="K2401" i="22"/>
  <c r="L2401" i="22"/>
  <c r="M2401" i="22"/>
  <c r="N2401" i="22"/>
  <c r="O2401" i="22"/>
  <c r="P2401" i="22"/>
  <c r="A2402" i="22"/>
  <c r="B2402" i="22"/>
  <c r="C2402" i="22"/>
  <c r="D2402" i="22"/>
  <c r="E2402" i="22"/>
  <c r="F2402" i="22"/>
  <c r="G2402" i="22"/>
  <c r="H2402" i="22"/>
  <c r="I2402" i="22"/>
  <c r="J2402" i="22"/>
  <c r="K2402" i="22"/>
  <c r="L2402" i="22"/>
  <c r="M2402" i="22"/>
  <c r="N2402" i="22"/>
  <c r="O2402" i="22"/>
  <c r="P2402" i="22"/>
  <c r="A2403" i="22"/>
  <c r="B2403" i="22"/>
  <c r="C2403" i="22"/>
  <c r="D2403" i="22"/>
  <c r="E2403" i="22"/>
  <c r="F2403" i="22"/>
  <c r="G2403" i="22"/>
  <c r="H2403" i="22"/>
  <c r="I2403" i="22"/>
  <c r="J2403" i="22"/>
  <c r="K2403" i="22"/>
  <c r="L2403" i="22"/>
  <c r="M2403" i="22"/>
  <c r="N2403" i="22"/>
  <c r="O2403" i="22"/>
  <c r="P2403" i="22"/>
  <c r="A2404" i="22"/>
  <c r="B2404" i="22"/>
  <c r="C2404" i="22"/>
  <c r="D2404" i="22"/>
  <c r="E2404" i="22"/>
  <c r="F2404" i="22"/>
  <c r="G2404" i="22"/>
  <c r="H2404" i="22"/>
  <c r="I2404" i="22"/>
  <c r="J2404" i="22"/>
  <c r="K2404" i="22"/>
  <c r="L2404" i="22"/>
  <c r="M2404" i="22"/>
  <c r="N2404" i="22"/>
  <c r="O2404" i="22"/>
  <c r="P2404" i="22"/>
  <c r="A2405" i="22"/>
  <c r="B2405" i="22"/>
  <c r="C2405" i="22"/>
  <c r="D2405" i="22"/>
  <c r="E2405" i="22"/>
  <c r="F2405" i="22"/>
  <c r="G2405" i="22"/>
  <c r="H2405" i="22"/>
  <c r="I2405" i="22"/>
  <c r="J2405" i="22"/>
  <c r="K2405" i="22"/>
  <c r="L2405" i="22"/>
  <c r="M2405" i="22"/>
  <c r="N2405" i="22"/>
  <c r="O2405" i="22"/>
  <c r="P2405" i="22"/>
  <c r="A2406" i="22"/>
  <c r="B2406" i="22"/>
  <c r="C2406" i="22"/>
  <c r="D2406" i="22"/>
  <c r="E2406" i="22"/>
  <c r="F2406" i="22"/>
  <c r="G2406" i="22"/>
  <c r="H2406" i="22"/>
  <c r="I2406" i="22"/>
  <c r="J2406" i="22"/>
  <c r="K2406" i="22"/>
  <c r="L2406" i="22"/>
  <c r="M2406" i="22"/>
  <c r="N2406" i="22"/>
  <c r="O2406" i="22"/>
  <c r="P2406" i="22"/>
  <c r="A2407" i="22"/>
  <c r="B2407" i="22"/>
  <c r="C2407" i="22"/>
  <c r="D2407" i="22"/>
  <c r="E2407" i="22"/>
  <c r="F2407" i="22"/>
  <c r="G2407" i="22"/>
  <c r="H2407" i="22"/>
  <c r="I2407" i="22"/>
  <c r="J2407" i="22"/>
  <c r="K2407" i="22"/>
  <c r="L2407" i="22"/>
  <c r="M2407" i="22"/>
  <c r="N2407" i="22"/>
  <c r="O2407" i="22"/>
  <c r="P2407" i="22"/>
  <c r="A2408" i="22"/>
  <c r="B2408" i="22"/>
  <c r="C2408" i="22"/>
  <c r="D2408" i="22"/>
  <c r="E2408" i="22"/>
  <c r="F2408" i="22"/>
  <c r="G2408" i="22"/>
  <c r="H2408" i="22"/>
  <c r="I2408" i="22"/>
  <c r="J2408" i="22"/>
  <c r="K2408" i="22"/>
  <c r="L2408" i="22"/>
  <c r="M2408" i="22"/>
  <c r="N2408" i="22"/>
  <c r="O2408" i="22"/>
  <c r="P2408" i="22"/>
  <c r="A2409" i="22"/>
  <c r="B2409" i="22"/>
  <c r="C2409" i="22"/>
  <c r="D2409" i="22"/>
  <c r="E2409" i="22"/>
  <c r="F2409" i="22"/>
  <c r="G2409" i="22"/>
  <c r="H2409" i="22"/>
  <c r="I2409" i="22"/>
  <c r="J2409" i="22"/>
  <c r="K2409" i="22"/>
  <c r="L2409" i="22"/>
  <c r="M2409" i="22"/>
  <c r="N2409" i="22"/>
  <c r="O2409" i="22"/>
  <c r="P2409" i="22"/>
  <c r="A2410" i="22"/>
  <c r="B2410" i="22"/>
  <c r="C2410" i="22"/>
  <c r="D2410" i="22"/>
  <c r="E2410" i="22"/>
  <c r="F2410" i="22"/>
  <c r="G2410" i="22"/>
  <c r="H2410" i="22"/>
  <c r="I2410" i="22"/>
  <c r="J2410" i="22"/>
  <c r="K2410" i="22"/>
  <c r="L2410" i="22"/>
  <c r="M2410" i="22"/>
  <c r="N2410" i="22"/>
  <c r="O2410" i="22"/>
  <c r="P2410" i="22"/>
  <c r="A2411" i="22"/>
  <c r="B2411" i="22"/>
  <c r="C2411" i="22"/>
  <c r="D2411" i="22"/>
  <c r="E2411" i="22"/>
  <c r="F2411" i="22"/>
  <c r="G2411" i="22"/>
  <c r="H2411" i="22"/>
  <c r="I2411" i="22"/>
  <c r="J2411" i="22"/>
  <c r="K2411" i="22"/>
  <c r="L2411" i="22"/>
  <c r="M2411" i="22"/>
  <c r="N2411" i="22"/>
  <c r="O2411" i="22"/>
  <c r="P2411" i="22"/>
  <c r="A2412" i="22"/>
  <c r="B2412" i="22"/>
  <c r="C2412" i="22"/>
  <c r="D2412" i="22"/>
  <c r="E2412" i="22"/>
  <c r="F2412" i="22"/>
  <c r="G2412" i="22"/>
  <c r="H2412" i="22"/>
  <c r="I2412" i="22"/>
  <c r="J2412" i="22"/>
  <c r="K2412" i="22"/>
  <c r="L2412" i="22"/>
  <c r="M2412" i="22"/>
  <c r="N2412" i="22"/>
  <c r="O2412" i="22"/>
  <c r="P2412" i="22"/>
  <c r="A2413" i="22"/>
  <c r="B2413" i="22"/>
  <c r="C2413" i="22"/>
  <c r="D2413" i="22"/>
  <c r="E2413" i="22"/>
  <c r="F2413" i="22"/>
  <c r="G2413" i="22"/>
  <c r="H2413" i="22"/>
  <c r="I2413" i="22"/>
  <c r="J2413" i="22"/>
  <c r="K2413" i="22"/>
  <c r="L2413" i="22"/>
  <c r="M2413" i="22"/>
  <c r="N2413" i="22"/>
  <c r="O2413" i="22"/>
  <c r="P2413" i="22"/>
  <c r="A2414" i="22"/>
  <c r="B2414" i="22"/>
  <c r="C2414" i="22"/>
  <c r="D2414" i="22"/>
  <c r="E2414" i="22"/>
  <c r="F2414" i="22"/>
  <c r="G2414" i="22"/>
  <c r="H2414" i="22"/>
  <c r="I2414" i="22"/>
  <c r="J2414" i="22"/>
  <c r="K2414" i="22"/>
  <c r="L2414" i="22"/>
  <c r="M2414" i="22"/>
  <c r="N2414" i="22"/>
  <c r="O2414" i="22"/>
  <c r="P2414" i="22"/>
  <c r="A2415" i="22"/>
  <c r="B2415" i="22"/>
  <c r="C2415" i="22"/>
  <c r="D2415" i="22"/>
  <c r="E2415" i="22"/>
  <c r="F2415" i="22"/>
  <c r="G2415" i="22"/>
  <c r="H2415" i="22"/>
  <c r="I2415" i="22"/>
  <c r="J2415" i="22"/>
  <c r="K2415" i="22"/>
  <c r="L2415" i="22"/>
  <c r="M2415" i="22"/>
  <c r="N2415" i="22"/>
  <c r="O2415" i="22"/>
  <c r="P2415" i="22"/>
  <c r="A2416" i="22"/>
  <c r="B2416" i="22"/>
  <c r="C2416" i="22"/>
  <c r="D2416" i="22"/>
  <c r="E2416" i="22"/>
  <c r="F2416" i="22"/>
  <c r="G2416" i="22"/>
  <c r="H2416" i="22"/>
  <c r="I2416" i="22"/>
  <c r="J2416" i="22"/>
  <c r="K2416" i="22"/>
  <c r="L2416" i="22"/>
  <c r="M2416" i="22"/>
  <c r="N2416" i="22"/>
  <c r="O2416" i="22"/>
  <c r="P2416" i="22"/>
  <c r="A2417" i="22"/>
  <c r="B2417" i="22"/>
  <c r="C2417" i="22"/>
  <c r="D2417" i="22"/>
  <c r="E2417" i="22"/>
  <c r="F2417" i="22"/>
  <c r="G2417" i="22"/>
  <c r="H2417" i="22"/>
  <c r="I2417" i="22"/>
  <c r="J2417" i="22"/>
  <c r="K2417" i="22"/>
  <c r="L2417" i="22"/>
  <c r="M2417" i="22"/>
  <c r="N2417" i="22"/>
  <c r="O2417" i="22"/>
  <c r="P2417" i="22"/>
  <c r="A2418" i="22"/>
  <c r="B2418" i="22"/>
  <c r="C2418" i="22"/>
  <c r="D2418" i="22"/>
  <c r="E2418" i="22"/>
  <c r="F2418" i="22"/>
  <c r="G2418" i="22"/>
  <c r="H2418" i="22"/>
  <c r="I2418" i="22"/>
  <c r="J2418" i="22"/>
  <c r="K2418" i="22"/>
  <c r="L2418" i="22"/>
  <c r="M2418" i="22"/>
  <c r="N2418" i="22"/>
  <c r="O2418" i="22"/>
  <c r="P2418" i="22"/>
  <c r="A2419" i="22"/>
  <c r="B2419" i="22"/>
  <c r="C2419" i="22"/>
  <c r="D2419" i="22"/>
  <c r="E2419" i="22"/>
  <c r="F2419" i="22"/>
  <c r="G2419" i="22"/>
  <c r="H2419" i="22"/>
  <c r="I2419" i="22"/>
  <c r="J2419" i="22"/>
  <c r="K2419" i="22"/>
  <c r="L2419" i="22"/>
  <c r="M2419" i="22"/>
  <c r="N2419" i="22"/>
  <c r="O2419" i="22"/>
  <c r="P2419" i="22"/>
  <c r="A2420" i="22"/>
  <c r="B2420" i="22"/>
  <c r="C2420" i="22"/>
  <c r="D2420" i="22"/>
  <c r="E2420" i="22"/>
  <c r="F2420" i="22"/>
  <c r="G2420" i="22"/>
  <c r="H2420" i="22"/>
  <c r="I2420" i="22"/>
  <c r="J2420" i="22"/>
  <c r="K2420" i="22"/>
  <c r="L2420" i="22"/>
  <c r="M2420" i="22"/>
  <c r="N2420" i="22"/>
  <c r="O2420" i="22"/>
  <c r="P2420" i="22"/>
  <c r="A2421" i="22"/>
  <c r="B2421" i="22"/>
  <c r="C2421" i="22"/>
  <c r="D2421" i="22"/>
  <c r="E2421" i="22"/>
  <c r="F2421" i="22"/>
  <c r="G2421" i="22"/>
  <c r="H2421" i="22"/>
  <c r="I2421" i="22"/>
  <c r="J2421" i="22"/>
  <c r="K2421" i="22"/>
  <c r="L2421" i="22"/>
  <c r="M2421" i="22"/>
  <c r="N2421" i="22"/>
  <c r="O2421" i="22"/>
  <c r="P2421" i="22"/>
  <c r="A2422" i="22"/>
  <c r="B2422" i="22"/>
  <c r="C2422" i="22"/>
  <c r="D2422" i="22"/>
  <c r="E2422" i="22"/>
  <c r="F2422" i="22"/>
  <c r="G2422" i="22"/>
  <c r="H2422" i="22"/>
  <c r="I2422" i="22"/>
  <c r="J2422" i="22"/>
  <c r="K2422" i="22"/>
  <c r="L2422" i="22"/>
  <c r="M2422" i="22"/>
  <c r="N2422" i="22"/>
  <c r="O2422" i="22"/>
  <c r="P2422" i="22"/>
  <c r="A2423" i="22"/>
  <c r="B2423" i="22"/>
  <c r="C2423" i="22"/>
  <c r="D2423" i="22"/>
  <c r="E2423" i="22"/>
  <c r="F2423" i="22"/>
  <c r="G2423" i="22"/>
  <c r="H2423" i="22"/>
  <c r="I2423" i="22"/>
  <c r="J2423" i="22"/>
  <c r="K2423" i="22"/>
  <c r="L2423" i="22"/>
  <c r="M2423" i="22"/>
  <c r="N2423" i="22"/>
  <c r="O2423" i="22"/>
  <c r="P2423" i="22"/>
  <c r="A2424" i="22"/>
  <c r="B2424" i="22"/>
  <c r="C2424" i="22"/>
  <c r="D2424" i="22"/>
  <c r="E2424" i="22"/>
  <c r="F2424" i="22"/>
  <c r="G2424" i="22"/>
  <c r="H2424" i="22"/>
  <c r="I2424" i="22"/>
  <c r="J2424" i="22"/>
  <c r="K2424" i="22"/>
  <c r="L2424" i="22"/>
  <c r="M2424" i="22"/>
  <c r="N2424" i="22"/>
  <c r="O2424" i="22"/>
  <c r="P2424" i="22"/>
  <c r="A2425" i="22"/>
  <c r="B2425" i="22"/>
  <c r="C2425" i="22"/>
  <c r="D2425" i="22"/>
  <c r="E2425" i="22"/>
  <c r="F2425" i="22"/>
  <c r="G2425" i="22"/>
  <c r="H2425" i="22"/>
  <c r="I2425" i="22"/>
  <c r="J2425" i="22"/>
  <c r="K2425" i="22"/>
  <c r="L2425" i="22"/>
  <c r="M2425" i="22"/>
  <c r="N2425" i="22"/>
  <c r="O2425" i="22"/>
  <c r="P2425" i="22"/>
  <c r="A2426" i="22"/>
  <c r="B2426" i="22"/>
  <c r="C2426" i="22"/>
  <c r="D2426" i="22"/>
  <c r="E2426" i="22"/>
  <c r="F2426" i="22"/>
  <c r="G2426" i="22"/>
  <c r="H2426" i="22"/>
  <c r="I2426" i="22"/>
  <c r="J2426" i="22"/>
  <c r="K2426" i="22"/>
  <c r="L2426" i="22"/>
  <c r="M2426" i="22"/>
  <c r="N2426" i="22"/>
  <c r="O2426" i="22"/>
  <c r="P2426" i="22"/>
  <c r="A2427" i="22"/>
  <c r="B2427" i="22"/>
  <c r="C2427" i="22"/>
  <c r="D2427" i="22"/>
  <c r="E2427" i="22"/>
  <c r="F2427" i="22"/>
  <c r="G2427" i="22"/>
  <c r="H2427" i="22"/>
  <c r="I2427" i="22"/>
  <c r="J2427" i="22"/>
  <c r="K2427" i="22"/>
  <c r="L2427" i="22"/>
  <c r="M2427" i="22"/>
  <c r="N2427" i="22"/>
  <c r="O2427" i="22"/>
  <c r="P2427" i="22"/>
  <c r="A2428" i="22"/>
  <c r="B2428" i="22"/>
  <c r="C2428" i="22"/>
  <c r="D2428" i="22"/>
  <c r="E2428" i="22"/>
  <c r="F2428" i="22"/>
  <c r="G2428" i="22"/>
  <c r="H2428" i="22"/>
  <c r="I2428" i="22"/>
  <c r="J2428" i="22"/>
  <c r="K2428" i="22"/>
  <c r="L2428" i="22"/>
  <c r="M2428" i="22"/>
  <c r="N2428" i="22"/>
  <c r="O2428" i="22"/>
  <c r="P2428" i="22"/>
  <c r="A2429" i="22"/>
  <c r="B2429" i="22"/>
  <c r="C2429" i="22"/>
  <c r="D2429" i="22"/>
  <c r="E2429" i="22"/>
  <c r="F2429" i="22"/>
  <c r="G2429" i="22"/>
  <c r="H2429" i="22"/>
  <c r="I2429" i="22"/>
  <c r="J2429" i="22"/>
  <c r="K2429" i="22"/>
  <c r="L2429" i="22"/>
  <c r="M2429" i="22"/>
  <c r="N2429" i="22"/>
  <c r="O2429" i="22"/>
  <c r="P2429" i="22"/>
  <c r="A2430" i="22"/>
  <c r="B2430" i="22"/>
  <c r="C2430" i="22"/>
  <c r="D2430" i="22"/>
  <c r="E2430" i="22"/>
  <c r="F2430" i="22"/>
  <c r="G2430" i="22"/>
  <c r="H2430" i="22"/>
  <c r="I2430" i="22"/>
  <c r="J2430" i="22"/>
  <c r="K2430" i="22"/>
  <c r="L2430" i="22"/>
  <c r="M2430" i="22"/>
  <c r="N2430" i="22"/>
  <c r="O2430" i="22"/>
  <c r="P2430" i="22"/>
  <c r="A2431" i="22"/>
  <c r="B2431" i="22"/>
  <c r="C2431" i="22"/>
  <c r="D2431" i="22"/>
  <c r="E2431" i="22"/>
  <c r="F2431" i="22"/>
  <c r="G2431" i="22"/>
  <c r="H2431" i="22"/>
  <c r="I2431" i="22"/>
  <c r="J2431" i="22"/>
  <c r="K2431" i="22"/>
  <c r="L2431" i="22"/>
  <c r="M2431" i="22"/>
  <c r="N2431" i="22"/>
  <c r="O2431" i="22"/>
  <c r="P2431" i="22"/>
  <c r="A2432" i="22"/>
  <c r="B2432" i="22"/>
  <c r="C2432" i="22"/>
  <c r="D2432" i="22"/>
  <c r="E2432" i="22"/>
  <c r="F2432" i="22"/>
  <c r="G2432" i="22"/>
  <c r="H2432" i="22"/>
  <c r="I2432" i="22"/>
  <c r="J2432" i="22"/>
  <c r="K2432" i="22"/>
  <c r="L2432" i="22"/>
  <c r="M2432" i="22"/>
  <c r="N2432" i="22"/>
  <c r="O2432" i="22"/>
  <c r="P2432" i="22"/>
  <c r="A2433" i="22"/>
  <c r="B2433" i="22"/>
  <c r="C2433" i="22"/>
  <c r="D2433" i="22"/>
  <c r="E2433" i="22"/>
  <c r="F2433" i="22"/>
  <c r="G2433" i="22"/>
  <c r="H2433" i="22"/>
  <c r="I2433" i="22"/>
  <c r="J2433" i="22"/>
  <c r="K2433" i="22"/>
  <c r="L2433" i="22"/>
  <c r="M2433" i="22"/>
  <c r="N2433" i="22"/>
  <c r="O2433" i="22"/>
  <c r="P2433" i="22"/>
  <c r="A2434" i="22"/>
  <c r="B2434" i="22"/>
  <c r="C2434" i="22"/>
  <c r="D2434" i="22"/>
  <c r="E2434" i="22"/>
  <c r="F2434" i="22"/>
  <c r="G2434" i="22"/>
  <c r="H2434" i="22"/>
  <c r="I2434" i="22"/>
  <c r="J2434" i="22"/>
  <c r="K2434" i="22"/>
  <c r="L2434" i="22"/>
  <c r="M2434" i="22"/>
  <c r="N2434" i="22"/>
  <c r="O2434" i="22"/>
  <c r="P2434" i="22"/>
  <c r="A2435" i="22"/>
  <c r="B2435" i="22"/>
  <c r="C2435" i="22"/>
  <c r="D2435" i="22"/>
  <c r="E2435" i="22"/>
  <c r="F2435" i="22"/>
  <c r="G2435" i="22"/>
  <c r="H2435" i="22"/>
  <c r="I2435" i="22"/>
  <c r="J2435" i="22"/>
  <c r="K2435" i="22"/>
  <c r="L2435" i="22"/>
  <c r="M2435" i="22"/>
  <c r="N2435" i="22"/>
  <c r="O2435" i="22"/>
  <c r="P2435" i="22"/>
  <c r="A2436" i="22"/>
  <c r="B2436" i="22"/>
  <c r="C2436" i="22"/>
  <c r="D2436" i="22"/>
  <c r="E2436" i="22"/>
  <c r="F2436" i="22"/>
  <c r="G2436" i="22"/>
  <c r="H2436" i="22"/>
  <c r="I2436" i="22"/>
  <c r="J2436" i="22"/>
  <c r="K2436" i="22"/>
  <c r="L2436" i="22"/>
  <c r="M2436" i="22"/>
  <c r="N2436" i="22"/>
  <c r="O2436" i="22"/>
  <c r="P2436" i="22"/>
  <c r="A2437" i="22"/>
  <c r="B2437" i="22"/>
  <c r="C2437" i="22"/>
  <c r="D2437" i="22"/>
  <c r="E2437" i="22"/>
  <c r="F2437" i="22"/>
  <c r="G2437" i="22"/>
  <c r="H2437" i="22"/>
  <c r="I2437" i="22"/>
  <c r="J2437" i="22"/>
  <c r="K2437" i="22"/>
  <c r="L2437" i="22"/>
  <c r="M2437" i="22"/>
  <c r="N2437" i="22"/>
  <c r="O2437" i="22"/>
  <c r="P2437" i="22"/>
  <c r="A2438" i="22"/>
  <c r="B2438" i="22"/>
  <c r="C2438" i="22"/>
  <c r="D2438" i="22"/>
  <c r="E2438" i="22"/>
  <c r="F2438" i="22"/>
  <c r="G2438" i="22"/>
  <c r="H2438" i="22"/>
  <c r="I2438" i="22"/>
  <c r="J2438" i="22"/>
  <c r="K2438" i="22"/>
  <c r="L2438" i="22"/>
  <c r="M2438" i="22"/>
  <c r="N2438" i="22"/>
  <c r="O2438" i="22"/>
  <c r="P2438" i="22"/>
  <c r="A2439" i="22"/>
  <c r="B2439" i="22"/>
  <c r="C2439" i="22"/>
  <c r="D2439" i="22"/>
  <c r="E2439" i="22"/>
  <c r="F2439" i="22"/>
  <c r="G2439" i="22"/>
  <c r="H2439" i="22"/>
  <c r="I2439" i="22"/>
  <c r="J2439" i="22"/>
  <c r="K2439" i="22"/>
  <c r="L2439" i="22"/>
  <c r="M2439" i="22"/>
  <c r="N2439" i="22"/>
  <c r="O2439" i="22"/>
  <c r="P2439" i="22"/>
  <c r="A2440" i="22"/>
  <c r="B2440" i="22"/>
  <c r="C2440" i="22"/>
  <c r="D2440" i="22"/>
  <c r="E2440" i="22"/>
  <c r="F2440" i="22"/>
  <c r="G2440" i="22"/>
  <c r="H2440" i="22"/>
  <c r="I2440" i="22"/>
  <c r="J2440" i="22"/>
  <c r="K2440" i="22"/>
  <c r="L2440" i="22"/>
  <c r="M2440" i="22"/>
  <c r="N2440" i="22"/>
  <c r="O2440" i="22"/>
  <c r="P2440" i="22"/>
  <c r="A2441" i="22"/>
  <c r="B2441" i="22"/>
  <c r="C2441" i="22"/>
  <c r="D2441" i="22"/>
  <c r="E2441" i="22"/>
  <c r="F2441" i="22"/>
  <c r="G2441" i="22"/>
  <c r="H2441" i="22"/>
  <c r="I2441" i="22"/>
  <c r="J2441" i="22"/>
  <c r="K2441" i="22"/>
  <c r="L2441" i="22"/>
  <c r="M2441" i="22"/>
  <c r="N2441" i="22"/>
  <c r="O2441" i="22"/>
  <c r="P2441" i="22"/>
  <c r="A2442" i="22"/>
  <c r="B2442" i="22"/>
  <c r="C2442" i="22"/>
  <c r="D2442" i="22"/>
  <c r="E2442" i="22"/>
  <c r="F2442" i="22"/>
  <c r="G2442" i="22"/>
  <c r="H2442" i="22"/>
  <c r="I2442" i="22"/>
  <c r="J2442" i="22"/>
  <c r="K2442" i="22"/>
  <c r="L2442" i="22"/>
  <c r="M2442" i="22"/>
  <c r="N2442" i="22"/>
  <c r="O2442" i="22"/>
  <c r="P2442" i="22"/>
  <c r="A2443" i="22"/>
  <c r="B2443" i="22"/>
  <c r="C2443" i="22"/>
  <c r="D2443" i="22"/>
  <c r="E2443" i="22"/>
  <c r="F2443" i="22"/>
  <c r="G2443" i="22"/>
  <c r="H2443" i="22"/>
  <c r="I2443" i="22"/>
  <c r="J2443" i="22"/>
  <c r="K2443" i="22"/>
  <c r="L2443" i="22"/>
  <c r="M2443" i="22"/>
  <c r="N2443" i="22"/>
  <c r="O2443" i="22"/>
  <c r="P2443" i="22"/>
  <c r="A2444" i="22"/>
  <c r="B2444" i="22"/>
  <c r="C2444" i="22"/>
  <c r="D2444" i="22"/>
  <c r="E2444" i="22"/>
  <c r="F2444" i="22"/>
  <c r="G2444" i="22"/>
  <c r="H2444" i="22"/>
  <c r="I2444" i="22"/>
  <c r="J2444" i="22"/>
  <c r="K2444" i="22"/>
  <c r="L2444" i="22"/>
  <c r="M2444" i="22"/>
  <c r="N2444" i="22"/>
  <c r="O2444" i="22"/>
  <c r="P2444" i="22"/>
  <c r="A2445" i="22"/>
  <c r="B2445" i="22"/>
  <c r="C2445" i="22"/>
  <c r="D2445" i="22"/>
  <c r="E2445" i="22"/>
  <c r="F2445" i="22"/>
  <c r="G2445" i="22"/>
  <c r="H2445" i="22"/>
  <c r="I2445" i="22"/>
  <c r="J2445" i="22"/>
  <c r="K2445" i="22"/>
  <c r="L2445" i="22"/>
  <c r="M2445" i="22"/>
  <c r="N2445" i="22"/>
  <c r="O2445" i="22"/>
  <c r="P2445" i="22"/>
  <c r="A2446" i="22"/>
  <c r="B2446" i="22"/>
  <c r="C2446" i="22"/>
  <c r="D2446" i="22"/>
  <c r="E2446" i="22"/>
  <c r="F2446" i="22"/>
  <c r="G2446" i="22"/>
  <c r="H2446" i="22"/>
  <c r="I2446" i="22"/>
  <c r="J2446" i="22"/>
  <c r="K2446" i="22"/>
  <c r="L2446" i="22"/>
  <c r="M2446" i="22"/>
  <c r="N2446" i="22"/>
  <c r="O2446" i="22"/>
  <c r="P2446" i="22"/>
  <c r="A2447" i="22"/>
  <c r="B2447" i="22"/>
  <c r="C2447" i="22"/>
  <c r="D2447" i="22"/>
  <c r="E2447" i="22"/>
  <c r="F2447" i="22"/>
  <c r="G2447" i="22"/>
  <c r="H2447" i="22"/>
  <c r="I2447" i="22"/>
  <c r="J2447" i="22"/>
  <c r="K2447" i="22"/>
  <c r="L2447" i="22"/>
  <c r="M2447" i="22"/>
  <c r="N2447" i="22"/>
  <c r="O2447" i="22"/>
  <c r="P2447" i="22"/>
  <c r="A2448" i="22"/>
  <c r="B2448" i="22"/>
  <c r="C2448" i="22"/>
  <c r="D2448" i="22"/>
  <c r="E2448" i="22"/>
  <c r="F2448" i="22"/>
  <c r="G2448" i="22"/>
  <c r="H2448" i="22"/>
  <c r="I2448" i="22"/>
  <c r="J2448" i="22"/>
  <c r="K2448" i="22"/>
  <c r="L2448" i="22"/>
  <c r="M2448" i="22"/>
  <c r="N2448" i="22"/>
  <c r="O2448" i="22"/>
  <c r="P2448" i="22"/>
  <c r="A2449" i="22"/>
  <c r="B2449" i="22"/>
  <c r="C2449" i="22"/>
  <c r="D2449" i="22"/>
  <c r="E2449" i="22"/>
  <c r="F2449" i="22"/>
  <c r="G2449" i="22"/>
  <c r="H2449" i="22"/>
  <c r="I2449" i="22"/>
  <c r="J2449" i="22"/>
  <c r="K2449" i="22"/>
  <c r="L2449" i="22"/>
  <c r="M2449" i="22"/>
  <c r="N2449" i="22"/>
  <c r="O2449" i="22"/>
  <c r="P2449" i="22"/>
  <c r="A2450" i="22"/>
  <c r="B2450" i="22"/>
  <c r="C2450" i="22"/>
  <c r="D2450" i="22"/>
  <c r="E2450" i="22"/>
  <c r="F2450" i="22"/>
  <c r="G2450" i="22"/>
  <c r="H2450" i="22"/>
  <c r="I2450" i="22"/>
  <c r="J2450" i="22"/>
  <c r="K2450" i="22"/>
  <c r="L2450" i="22"/>
  <c r="M2450" i="22"/>
  <c r="N2450" i="22"/>
  <c r="O2450" i="22"/>
  <c r="P2450" i="22"/>
  <c r="A2451" i="22"/>
  <c r="B2451" i="22"/>
  <c r="C2451" i="22"/>
  <c r="D2451" i="22"/>
  <c r="E2451" i="22"/>
  <c r="F2451" i="22"/>
  <c r="G2451" i="22"/>
  <c r="H2451" i="22"/>
  <c r="I2451" i="22"/>
  <c r="J2451" i="22"/>
  <c r="K2451" i="22"/>
  <c r="L2451" i="22"/>
  <c r="M2451" i="22"/>
  <c r="N2451" i="22"/>
  <c r="O2451" i="22"/>
  <c r="P2451" i="22"/>
  <c r="A2452" i="22"/>
  <c r="B2452" i="22"/>
  <c r="C2452" i="22"/>
  <c r="D2452" i="22"/>
  <c r="E2452" i="22"/>
  <c r="F2452" i="22"/>
  <c r="G2452" i="22"/>
  <c r="H2452" i="22"/>
  <c r="I2452" i="22"/>
  <c r="J2452" i="22"/>
  <c r="K2452" i="22"/>
  <c r="L2452" i="22"/>
  <c r="M2452" i="22"/>
  <c r="N2452" i="22"/>
  <c r="O2452" i="22"/>
  <c r="P2452" i="22"/>
  <c r="A2453" i="22"/>
  <c r="B2453" i="22"/>
  <c r="C2453" i="22"/>
  <c r="D2453" i="22"/>
  <c r="E2453" i="22"/>
  <c r="F2453" i="22"/>
  <c r="G2453" i="22"/>
  <c r="H2453" i="22"/>
  <c r="I2453" i="22"/>
  <c r="J2453" i="22"/>
  <c r="K2453" i="22"/>
  <c r="L2453" i="22"/>
  <c r="M2453" i="22"/>
  <c r="N2453" i="22"/>
  <c r="O2453" i="22"/>
  <c r="P2453" i="22"/>
  <c r="A2454" i="22"/>
  <c r="B2454" i="22"/>
  <c r="C2454" i="22"/>
  <c r="D2454" i="22"/>
  <c r="E2454" i="22"/>
  <c r="F2454" i="22"/>
  <c r="G2454" i="22"/>
  <c r="H2454" i="22"/>
  <c r="I2454" i="22"/>
  <c r="J2454" i="22"/>
  <c r="K2454" i="22"/>
  <c r="L2454" i="22"/>
  <c r="M2454" i="22"/>
  <c r="N2454" i="22"/>
  <c r="O2454" i="22"/>
  <c r="P2454" i="22"/>
  <c r="A2455" i="22"/>
  <c r="B2455" i="22"/>
  <c r="C2455" i="22"/>
  <c r="D2455" i="22"/>
  <c r="E2455" i="22"/>
  <c r="F2455" i="22"/>
  <c r="G2455" i="22"/>
  <c r="H2455" i="22"/>
  <c r="I2455" i="22"/>
  <c r="J2455" i="22"/>
  <c r="K2455" i="22"/>
  <c r="L2455" i="22"/>
  <c r="M2455" i="22"/>
  <c r="N2455" i="22"/>
  <c r="O2455" i="22"/>
  <c r="P2455" i="22"/>
  <c r="A2456" i="22"/>
  <c r="B2456" i="22"/>
  <c r="C2456" i="22"/>
  <c r="D2456" i="22"/>
  <c r="E2456" i="22"/>
  <c r="F2456" i="22"/>
  <c r="G2456" i="22"/>
  <c r="H2456" i="22"/>
  <c r="I2456" i="22"/>
  <c r="J2456" i="22"/>
  <c r="K2456" i="22"/>
  <c r="L2456" i="22"/>
  <c r="M2456" i="22"/>
  <c r="N2456" i="22"/>
  <c r="O2456" i="22"/>
  <c r="P2456" i="22"/>
  <c r="A2457" i="22"/>
  <c r="B2457" i="22"/>
  <c r="C2457" i="22"/>
  <c r="D2457" i="22"/>
  <c r="E2457" i="22"/>
  <c r="F2457" i="22"/>
  <c r="G2457" i="22"/>
  <c r="H2457" i="22"/>
  <c r="I2457" i="22"/>
  <c r="J2457" i="22"/>
  <c r="K2457" i="22"/>
  <c r="L2457" i="22"/>
  <c r="M2457" i="22"/>
  <c r="N2457" i="22"/>
  <c r="O2457" i="22"/>
  <c r="P2457" i="22"/>
  <c r="A2458" i="22"/>
  <c r="B2458" i="22"/>
  <c r="C2458" i="22"/>
  <c r="D2458" i="22"/>
  <c r="E2458" i="22"/>
  <c r="F2458" i="22"/>
  <c r="G2458" i="22"/>
  <c r="H2458" i="22"/>
  <c r="I2458" i="22"/>
  <c r="J2458" i="22"/>
  <c r="K2458" i="22"/>
  <c r="L2458" i="22"/>
  <c r="M2458" i="22"/>
  <c r="N2458" i="22"/>
  <c r="O2458" i="22"/>
  <c r="P2458" i="22"/>
  <c r="A2459" i="22"/>
  <c r="B2459" i="22"/>
  <c r="C2459" i="22"/>
  <c r="D2459" i="22"/>
  <c r="E2459" i="22"/>
  <c r="F2459" i="22"/>
  <c r="G2459" i="22"/>
  <c r="H2459" i="22"/>
  <c r="I2459" i="22"/>
  <c r="J2459" i="22"/>
  <c r="K2459" i="22"/>
  <c r="L2459" i="22"/>
  <c r="M2459" i="22"/>
  <c r="N2459" i="22"/>
  <c r="O2459" i="22"/>
  <c r="P2459" i="22"/>
  <c r="A2460" i="22"/>
  <c r="B2460" i="22"/>
  <c r="C2460" i="22"/>
  <c r="D2460" i="22"/>
  <c r="E2460" i="22"/>
  <c r="F2460" i="22"/>
  <c r="G2460" i="22"/>
  <c r="H2460" i="22"/>
  <c r="I2460" i="22"/>
  <c r="J2460" i="22"/>
  <c r="K2460" i="22"/>
  <c r="L2460" i="22"/>
  <c r="M2460" i="22"/>
  <c r="N2460" i="22"/>
  <c r="O2460" i="22"/>
  <c r="P2460" i="22"/>
  <c r="A2461" i="22"/>
  <c r="B2461" i="22"/>
  <c r="C2461" i="22"/>
  <c r="D2461" i="22"/>
  <c r="E2461" i="22"/>
  <c r="F2461" i="22"/>
  <c r="G2461" i="22"/>
  <c r="H2461" i="22"/>
  <c r="I2461" i="22"/>
  <c r="J2461" i="22"/>
  <c r="K2461" i="22"/>
  <c r="L2461" i="22"/>
  <c r="M2461" i="22"/>
  <c r="N2461" i="22"/>
  <c r="O2461" i="22"/>
  <c r="P2461" i="22"/>
  <c r="A2462" i="22"/>
  <c r="B2462" i="22"/>
  <c r="C2462" i="22"/>
  <c r="D2462" i="22"/>
  <c r="E2462" i="22"/>
  <c r="F2462" i="22"/>
  <c r="G2462" i="22"/>
  <c r="H2462" i="22"/>
  <c r="I2462" i="22"/>
  <c r="J2462" i="22"/>
  <c r="K2462" i="22"/>
  <c r="L2462" i="22"/>
  <c r="M2462" i="22"/>
  <c r="N2462" i="22"/>
  <c r="O2462" i="22"/>
  <c r="P2462" i="22"/>
  <c r="A2463" i="22"/>
  <c r="B2463" i="22"/>
  <c r="C2463" i="22"/>
  <c r="D2463" i="22"/>
  <c r="E2463" i="22"/>
  <c r="F2463" i="22"/>
  <c r="G2463" i="22"/>
  <c r="H2463" i="22"/>
  <c r="I2463" i="22"/>
  <c r="J2463" i="22"/>
  <c r="K2463" i="22"/>
  <c r="L2463" i="22"/>
  <c r="M2463" i="22"/>
  <c r="N2463" i="22"/>
  <c r="O2463" i="22"/>
  <c r="P2463" i="22"/>
  <c r="A2464" i="22"/>
  <c r="B2464" i="22"/>
  <c r="C2464" i="22"/>
  <c r="D2464" i="22"/>
  <c r="E2464" i="22"/>
  <c r="F2464" i="22"/>
  <c r="G2464" i="22"/>
  <c r="H2464" i="22"/>
  <c r="I2464" i="22"/>
  <c r="J2464" i="22"/>
  <c r="K2464" i="22"/>
  <c r="L2464" i="22"/>
  <c r="M2464" i="22"/>
  <c r="N2464" i="22"/>
  <c r="O2464" i="22"/>
  <c r="P2464" i="22"/>
  <c r="A2465" i="22"/>
  <c r="B2465" i="22"/>
  <c r="C2465" i="22"/>
  <c r="D2465" i="22"/>
  <c r="E2465" i="22"/>
  <c r="F2465" i="22"/>
  <c r="G2465" i="22"/>
  <c r="H2465" i="22"/>
  <c r="I2465" i="22"/>
  <c r="J2465" i="22"/>
  <c r="K2465" i="22"/>
  <c r="L2465" i="22"/>
  <c r="M2465" i="22"/>
  <c r="N2465" i="22"/>
  <c r="O2465" i="22"/>
  <c r="P2465" i="22"/>
  <c r="A2466" i="22"/>
  <c r="B2466" i="22"/>
  <c r="C2466" i="22"/>
  <c r="D2466" i="22"/>
  <c r="E2466" i="22"/>
  <c r="F2466" i="22"/>
  <c r="G2466" i="22"/>
  <c r="H2466" i="22"/>
  <c r="I2466" i="22"/>
  <c r="J2466" i="22"/>
  <c r="K2466" i="22"/>
  <c r="L2466" i="22"/>
  <c r="M2466" i="22"/>
  <c r="N2466" i="22"/>
  <c r="O2466" i="22"/>
  <c r="P2466" i="22"/>
  <c r="A2467" i="22"/>
  <c r="B2467" i="22"/>
  <c r="C2467" i="22"/>
  <c r="D2467" i="22"/>
  <c r="E2467" i="22"/>
  <c r="F2467" i="22"/>
  <c r="G2467" i="22"/>
  <c r="H2467" i="22"/>
  <c r="I2467" i="22"/>
  <c r="J2467" i="22"/>
  <c r="K2467" i="22"/>
  <c r="L2467" i="22"/>
  <c r="M2467" i="22"/>
  <c r="N2467" i="22"/>
  <c r="O2467" i="22"/>
  <c r="P2467" i="22"/>
  <c r="A2468" i="22"/>
  <c r="B2468" i="22"/>
  <c r="C2468" i="22"/>
  <c r="D2468" i="22"/>
  <c r="E2468" i="22"/>
  <c r="F2468" i="22"/>
  <c r="G2468" i="22"/>
  <c r="H2468" i="22"/>
  <c r="I2468" i="22"/>
  <c r="J2468" i="22"/>
  <c r="K2468" i="22"/>
  <c r="L2468" i="22"/>
  <c r="M2468" i="22"/>
  <c r="N2468" i="22"/>
  <c r="O2468" i="22"/>
  <c r="P2468" i="22"/>
  <c r="A2469" i="22"/>
  <c r="B2469" i="22"/>
  <c r="C2469" i="22"/>
  <c r="D2469" i="22"/>
  <c r="E2469" i="22"/>
  <c r="F2469" i="22"/>
  <c r="G2469" i="22"/>
  <c r="H2469" i="22"/>
  <c r="I2469" i="22"/>
  <c r="J2469" i="22"/>
  <c r="K2469" i="22"/>
  <c r="L2469" i="22"/>
  <c r="M2469" i="22"/>
  <c r="N2469" i="22"/>
  <c r="O2469" i="22"/>
  <c r="P2469" i="22"/>
  <c r="A2470" i="22"/>
  <c r="B2470" i="22"/>
  <c r="C2470" i="22"/>
  <c r="D2470" i="22"/>
  <c r="E2470" i="22"/>
  <c r="F2470" i="22"/>
  <c r="G2470" i="22"/>
  <c r="H2470" i="22"/>
  <c r="I2470" i="22"/>
  <c r="J2470" i="22"/>
  <c r="K2470" i="22"/>
  <c r="L2470" i="22"/>
  <c r="M2470" i="22"/>
  <c r="N2470" i="22"/>
  <c r="O2470" i="22"/>
  <c r="P2470" i="22"/>
  <c r="A2471" i="22"/>
  <c r="B2471" i="22"/>
  <c r="C2471" i="22"/>
  <c r="D2471" i="22"/>
  <c r="E2471" i="22"/>
  <c r="F2471" i="22"/>
  <c r="G2471" i="22"/>
  <c r="H2471" i="22"/>
  <c r="I2471" i="22"/>
  <c r="J2471" i="22"/>
  <c r="K2471" i="22"/>
  <c r="L2471" i="22"/>
  <c r="M2471" i="22"/>
  <c r="N2471" i="22"/>
  <c r="O2471" i="22"/>
  <c r="P2471" i="22"/>
  <c r="A2472" i="22"/>
  <c r="B2472" i="22"/>
  <c r="C2472" i="22"/>
  <c r="D2472" i="22"/>
  <c r="E2472" i="22"/>
  <c r="F2472" i="22"/>
  <c r="G2472" i="22"/>
  <c r="H2472" i="22"/>
  <c r="I2472" i="22"/>
  <c r="J2472" i="22"/>
  <c r="K2472" i="22"/>
  <c r="L2472" i="22"/>
  <c r="M2472" i="22"/>
  <c r="N2472" i="22"/>
  <c r="O2472" i="22"/>
  <c r="P2472" i="22"/>
  <c r="A2473" i="22"/>
  <c r="B2473" i="22"/>
  <c r="C2473" i="22"/>
  <c r="D2473" i="22"/>
  <c r="E2473" i="22"/>
  <c r="F2473" i="22"/>
  <c r="G2473" i="22"/>
  <c r="H2473" i="22"/>
  <c r="I2473" i="22"/>
  <c r="J2473" i="22"/>
  <c r="K2473" i="22"/>
  <c r="L2473" i="22"/>
  <c r="M2473" i="22"/>
  <c r="N2473" i="22"/>
  <c r="O2473" i="22"/>
  <c r="P2473" i="22"/>
  <c r="A2474" i="22"/>
  <c r="B2474" i="22"/>
  <c r="C2474" i="22"/>
  <c r="D2474" i="22"/>
  <c r="E2474" i="22"/>
  <c r="F2474" i="22"/>
  <c r="G2474" i="22"/>
  <c r="H2474" i="22"/>
  <c r="I2474" i="22"/>
  <c r="J2474" i="22"/>
  <c r="K2474" i="22"/>
  <c r="L2474" i="22"/>
  <c r="M2474" i="22"/>
  <c r="N2474" i="22"/>
  <c r="O2474" i="22"/>
  <c r="P2474" i="22"/>
  <c r="A2475" i="22"/>
  <c r="B2475" i="22"/>
  <c r="C2475" i="22"/>
  <c r="D2475" i="22"/>
  <c r="E2475" i="22"/>
  <c r="F2475" i="22"/>
  <c r="G2475" i="22"/>
  <c r="H2475" i="22"/>
  <c r="I2475" i="22"/>
  <c r="J2475" i="22"/>
  <c r="K2475" i="22"/>
  <c r="L2475" i="22"/>
  <c r="M2475" i="22"/>
  <c r="N2475" i="22"/>
  <c r="O2475" i="22"/>
  <c r="P2475" i="22"/>
  <c r="A2476" i="22"/>
  <c r="B2476" i="22"/>
  <c r="C2476" i="22"/>
  <c r="D2476" i="22"/>
  <c r="E2476" i="22"/>
  <c r="F2476" i="22"/>
  <c r="G2476" i="22"/>
  <c r="H2476" i="22"/>
  <c r="I2476" i="22"/>
  <c r="J2476" i="22"/>
  <c r="K2476" i="22"/>
  <c r="L2476" i="22"/>
  <c r="M2476" i="22"/>
  <c r="N2476" i="22"/>
  <c r="O2476" i="22"/>
  <c r="P2476" i="22"/>
  <c r="A2477" i="22"/>
  <c r="B2477" i="22"/>
  <c r="C2477" i="22"/>
  <c r="D2477" i="22"/>
  <c r="E2477" i="22"/>
  <c r="F2477" i="22"/>
  <c r="G2477" i="22"/>
  <c r="H2477" i="22"/>
  <c r="I2477" i="22"/>
  <c r="J2477" i="22"/>
  <c r="K2477" i="22"/>
  <c r="L2477" i="22"/>
  <c r="M2477" i="22"/>
  <c r="N2477" i="22"/>
  <c r="O2477" i="22"/>
  <c r="P2477" i="22"/>
  <c r="A2478" i="22"/>
  <c r="B2478" i="22"/>
  <c r="C2478" i="22"/>
  <c r="D2478" i="22"/>
  <c r="E2478" i="22"/>
  <c r="F2478" i="22"/>
  <c r="G2478" i="22"/>
  <c r="H2478" i="22"/>
  <c r="I2478" i="22"/>
  <c r="J2478" i="22"/>
  <c r="K2478" i="22"/>
  <c r="L2478" i="22"/>
  <c r="M2478" i="22"/>
  <c r="N2478" i="22"/>
  <c r="O2478" i="22"/>
  <c r="P2478" i="22"/>
  <c r="A2479" i="22"/>
  <c r="B2479" i="22"/>
  <c r="C2479" i="22"/>
  <c r="D2479" i="22"/>
  <c r="E2479" i="22"/>
  <c r="F2479" i="22"/>
  <c r="G2479" i="22"/>
  <c r="H2479" i="22"/>
  <c r="I2479" i="22"/>
  <c r="J2479" i="22"/>
  <c r="K2479" i="22"/>
  <c r="L2479" i="22"/>
  <c r="M2479" i="22"/>
  <c r="N2479" i="22"/>
  <c r="O2479" i="22"/>
  <c r="P2479" i="22"/>
  <c r="A2480" i="22"/>
  <c r="B2480" i="22"/>
  <c r="C2480" i="22"/>
  <c r="D2480" i="22"/>
  <c r="E2480" i="22"/>
  <c r="F2480" i="22"/>
  <c r="G2480" i="22"/>
  <c r="H2480" i="22"/>
  <c r="I2480" i="22"/>
  <c r="J2480" i="22"/>
  <c r="K2480" i="22"/>
  <c r="L2480" i="22"/>
  <c r="M2480" i="22"/>
  <c r="N2480" i="22"/>
  <c r="O2480" i="22"/>
  <c r="P2480" i="22"/>
  <c r="A2481" i="22"/>
  <c r="B2481" i="22"/>
  <c r="C2481" i="22"/>
  <c r="D2481" i="22"/>
  <c r="E2481" i="22"/>
  <c r="F2481" i="22"/>
  <c r="G2481" i="22"/>
  <c r="H2481" i="22"/>
  <c r="I2481" i="22"/>
  <c r="J2481" i="22"/>
  <c r="K2481" i="22"/>
  <c r="L2481" i="22"/>
  <c r="M2481" i="22"/>
  <c r="N2481" i="22"/>
  <c r="O2481" i="22"/>
  <c r="P2481" i="22"/>
  <c r="A2482" i="22"/>
  <c r="B2482" i="22"/>
  <c r="C2482" i="22"/>
  <c r="D2482" i="22"/>
  <c r="E2482" i="22"/>
  <c r="F2482" i="22"/>
  <c r="G2482" i="22"/>
  <c r="H2482" i="22"/>
  <c r="I2482" i="22"/>
  <c r="J2482" i="22"/>
  <c r="K2482" i="22"/>
  <c r="L2482" i="22"/>
  <c r="M2482" i="22"/>
  <c r="N2482" i="22"/>
  <c r="O2482" i="22"/>
  <c r="P2482" i="22"/>
  <c r="A2483" i="22"/>
  <c r="B2483" i="22"/>
  <c r="C2483" i="22"/>
  <c r="D2483" i="22"/>
  <c r="E2483" i="22"/>
  <c r="F2483" i="22"/>
  <c r="G2483" i="22"/>
  <c r="H2483" i="22"/>
  <c r="I2483" i="22"/>
  <c r="J2483" i="22"/>
  <c r="K2483" i="22"/>
  <c r="L2483" i="22"/>
  <c r="M2483" i="22"/>
  <c r="N2483" i="22"/>
  <c r="O2483" i="22"/>
  <c r="P2483" i="22"/>
  <c r="A2484" i="22"/>
  <c r="B2484" i="22"/>
  <c r="C2484" i="22"/>
  <c r="D2484" i="22"/>
  <c r="E2484" i="22"/>
  <c r="F2484" i="22"/>
  <c r="G2484" i="22"/>
  <c r="H2484" i="22"/>
  <c r="I2484" i="22"/>
  <c r="J2484" i="22"/>
  <c r="K2484" i="22"/>
  <c r="L2484" i="22"/>
  <c r="M2484" i="22"/>
  <c r="N2484" i="22"/>
  <c r="O2484" i="22"/>
  <c r="P2484" i="22"/>
  <c r="A2485" i="22"/>
  <c r="B2485" i="22"/>
  <c r="C2485" i="22"/>
  <c r="D2485" i="22"/>
  <c r="E2485" i="22"/>
  <c r="F2485" i="22"/>
  <c r="G2485" i="22"/>
  <c r="H2485" i="22"/>
  <c r="I2485" i="22"/>
  <c r="J2485" i="22"/>
  <c r="K2485" i="22"/>
  <c r="L2485" i="22"/>
  <c r="M2485" i="22"/>
  <c r="N2485" i="22"/>
  <c r="O2485" i="22"/>
  <c r="P2485" i="22"/>
  <c r="A2486" i="22"/>
  <c r="B2486" i="22"/>
  <c r="C2486" i="22"/>
  <c r="D2486" i="22"/>
  <c r="E2486" i="22"/>
  <c r="F2486" i="22"/>
  <c r="G2486" i="22"/>
  <c r="H2486" i="22"/>
  <c r="I2486" i="22"/>
  <c r="J2486" i="22"/>
  <c r="K2486" i="22"/>
  <c r="L2486" i="22"/>
  <c r="M2486" i="22"/>
  <c r="N2486" i="22"/>
  <c r="O2486" i="22"/>
  <c r="P2486" i="22"/>
  <c r="A2487" i="22"/>
  <c r="B2487" i="22"/>
  <c r="C2487" i="22"/>
  <c r="D2487" i="22"/>
  <c r="E2487" i="22"/>
  <c r="F2487" i="22"/>
  <c r="G2487" i="22"/>
  <c r="H2487" i="22"/>
  <c r="I2487" i="22"/>
  <c r="J2487" i="22"/>
  <c r="K2487" i="22"/>
  <c r="L2487" i="22"/>
  <c r="M2487" i="22"/>
  <c r="N2487" i="22"/>
  <c r="O2487" i="22"/>
  <c r="P2487" i="22"/>
  <c r="A2488" i="22"/>
  <c r="B2488" i="22"/>
  <c r="C2488" i="22"/>
  <c r="D2488" i="22"/>
  <c r="E2488" i="22"/>
  <c r="F2488" i="22"/>
  <c r="G2488" i="22"/>
  <c r="H2488" i="22"/>
  <c r="I2488" i="22"/>
  <c r="J2488" i="22"/>
  <c r="K2488" i="22"/>
  <c r="L2488" i="22"/>
  <c r="M2488" i="22"/>
  <c r="N2488" i="22"/>
  <c r="O2488" i="22"/>
  <c r="P2488" i="22"/>
  <c r="A2489" i="22"/>
  <c r="B2489" i="22"/>
  <c r="C2489" i="22"/>
  <c r="D2489" i="22"/>
  <c r="E2489" i="22"/>
  <c r="F2489" i="22"/>
  <c r="G2489" i="22"/>
  <c r="H2489" i="22"/>
  <c r="I2489" i="22"/>
  <c r="J2489" i="22"/>
  <c r="K2489" i="22"/>
  <c r="L2489" i="22"/>
  <c r="M2489" i="22"/>
  <c r="N2489" i="22"/>
  <c r="O2489" i="22"/>
  <c r="P2489" i="22"/>
  <c r="A2490" i="22"/>
  <c r="B2490" i="22"/>
  <c r="C2490" i="22"/>
  <c r="D2490" i="22"/>
  <c r="E2490" i="22"/>
  <c r="F2490" i="22"/>
  <c r="G2490" i="22"/>
  <c r="H2490" i="22"/>
  <c r="I2490" i="22"/>
  <c r="J2490" i="22"/>
  <c r="K2490" i="22"/>
  <c r="L2490" i="22"/>
  <c r="M2490" i="22"/>
  <c r="N2490" i="22"/>
  <c r="O2490" i="22"/>
  <c r="P2490" i="22"/>
  <c r="A2491" i="22"/>
  <c r="B2491" i="22"/>
  <c r="C2491" i="22"/>
  <c r="D2491" i="22"/>
  <c r="E2491" i="22"/>
  <c r="F2491" i="22"/>
  <c r="G2491" i="22"/>
  <c r="H2491" i="22"/>
  <c r="I2491" i="22"/>
  <c r="J2491" i="22"/>
  <c r="K2491" i="22"/>
  <c r="L2491" i="22"/>
  <c r="M2491" i="22"/>
  <c r="N2491" i="22"/>
  <c r="O2491" i="22"/>
  <c r="P2491" i="22"/>
  <c r="A2492" i="22"/>
  <c r="B2492" i="22"/>
  <c r="C2492" i="22"/>
  <c r="D2492" i="22"/>
  <c r="E2492" i="22"/>
  <c r="F2492" i="22"/>
  <c r="G2492" i="22"/>
  <c r="H2492" i="22"/>
  <c r="I2492" i="22"/>
  <c r="J2492" i="22"/>
  <c r="K2492" i="22"/>
  <c r="L2492" i="22"/>
  <c r="M2492" i="22"/>
  <c r="N2492" i="22"/>
  <c r="O2492" i="22"/>
  <c r="P2492" i="22"/>
  <c r="A2493" i="22"/>
  <c r="B2493" i="22"/>
  <c r="C2493" i="22"/>
  <c r="D2493" i="22"/>
  <c r="E2493" i="22"/>
  <c r="F2493" i="22"/>
  <c r="G2493" i="22"/>
  <c r="H2493" i="22"/>
  <c r="I2493" i="22"/>
  <c r="J2493" i="22"/>
  <c r="K2493" i="22"/>
  <c r="L2493" i="22"/>
  <c r="M2493" i="22"/>
  <c r="N2493" i="22"/>
  <c r="O2493" i="22"/>
  <c r="P2493" i="22"/>
  <c r="A2494" i="22"/>
  <c r="B2494" i="22"/>
  <c r="C2494" i="22"/>
  <c r="D2494" i="22"/>
  <c r="E2494" i="22"/>
  <c r="F2494" i="22"/>
  <c r="G2494" i="22"/>
  <c r="H2494" i="22"/>
  <c r="I2494" i="22"/>
  <c r="J2494" i="22"/>
  <c r="K2494" i="22"/>
  <c r="L2494" i="22"/>
  <c r="M2494" i="22"/>
  <c r="N2494" i="22"/>
  <c r="O2494" i="22"/>
  <c r="P2494" i="22"/>
  <c r="A2495" i="22"/>
  <c r="B2495" i="22"/>
  <c r="C2495" i="22"/>
  <c r="D2495" i="22"/>
  <c r="E2495" i="22"/>
  <c r="F2495" i="22"/>
  <c r="G2495" i="22"/>
  <c r="H2495" i="22"/>
  <c r="I2495" i="22"/>
  <c r="J2495" i="22"/>
  <c r="K2495" i="22"/>
  <c r="L2495" i="22"/>
  <c r="M2495" i="22"/>
  <c r="N2495" i="22"/>
  <c r="O2495" i="22"/>
  <c r="P2495" i="22"/>
  <c r="A2496" i="22"/>
  <c r="B2496" i="22"/>
  <c r="C2496" i="22"/>
  <c r="D2496" i="22"/>
  <c r="E2496" i="22"/>
  <c r="F2496" i="22"/>
  <c r="G2496" i="22"/>
  <c r="H2496" i="22"/>
  <c r="I2496" i="22"/>
  <c r="J2496" i="22"/>
  <c r="K2496" i="22"/>
  <c r="L2496" i="22"/>
  <c r="M2496" i="22"/>
  <c r="N2496" i="22"/>
  <c r="O2496" i="22"/>
  <c r="P2496" i="22"/>
  <c r="A2497" i="22"/>
  <c r="B2497" i="22"/>
  <c r="C2497" i="22"/>
  <c r="D2497" i="22"/>
  <c r="E2497" i="22"/>
  <c r="F2497" i="22"/>
  <c r="G2497" i="22"/>
  <c r="H2497" i="22"/>
  <c r="I2497" i="22"/>
  <c r="J2497" i="22"/>
  <c r="K2497" i="22"/>
  <c r="L2497" i="22"/>
  <c r="M2497" i="22"/>
  <c r="N2497" i="22"/>
  <c r="O2497" i="22"/>
  <c r="P2497" i="22"/>
  <c r="A2498" i="22"/>
  <c r="B2498" i="22"/>
  <c r="C2498" i="22"/>
  <c r="D2498" i="22"/>
  <c r="E2498" i="22"/>
  <c r="F2498" i="22"/>
  <c r="G2498" i="22"/>
  <c r="H2498" i="22"/>
  <c r="I2498" i="22"/>
  <c r="J2498" i="22"/>
  <c r="K2498" i="22"/>
  <c r="L2498" i="22"/>
  <c r="M2498" i="22"/>
  <c r="N2498" i="22"/>
  <c r="O2498" i="22"/>
  <c r="P2498" i="22"/>
  <c r="A2499" i="22"/>
  <c r="B2499" i="22"/>
  <c r="C2499" i="22"/>
  <c r="D2499" i="22"/>
  <c r="E2499" i="22"/>
  <c r="F2499" i="22"/>
  <c r="G2499" i="22"/>
  <c r="H2499" i="22"/>
  <c r="I2499" i="22"/>
  <c r="J2499" i="22"/>
  <c r="K2499" i="22"/>
  <c r="L2499" i="22"/>
  <c r="M2499" i="22"/>
  <c r="N2499" i="22"/>
  <c r="O2499" i="22"/>
  <c r="P2499" i="22"/>
  <c r="A2500" i="22"/>
  <c r="B2500" i="22"/>
  <c r="C2500" i="22"/>
  <c r="D2500" i="22"/>
  <c r="E2500" i="22"/>
  <c r="F2500" i="22"/>
  <c r="G2500" i="22"/>
  <c r="H2500" i="22"/>
  <c r="I2500" i="22"/>
  <c r="J2500" i="22"/>
  <c r="K2500" i="22"/>
  <c r="L2500" i="22"/>
  <c r="M2500" i="22"/>
  <c r="N2500" i="22"/>
  <c r="O2500" i="22"/>
  <c r="P2500" i="22"/>
  <c r="A2501" i="22"/>
  <c r="B2501" i="22"/>
  <c r="C2501" i="22"/>
  <c r="D2501" i="22"/>
  <c r="E2501" i="22"/>
  <c r="F2501" i="22"/>
  <c r="G2501" i="22"/>
  <c r="H2501" i="22"/>
  <c r="I2501" i="22"/>
  <c r="J2501" i="22"/>
  <c r="K2501" i="22"/>
  <c r="L2501" i="22"/>
  <c r="M2501" i="22"/>
  <c r="N2501" i="22"/>
  <c r="O2501" i="22"/>
  <c r="P2501" i="22"/>
  <c r="A2502" i="22"/>
  <c r="B2502" i="22"/>
  <c r="C2502" i="22"/>
  <c r="D2502" i="22"/>
  <c r="E2502" i="22"/>
  <c r="F2502" i="22"/>
  <c r="G2502" i="22"/>
  <c r="H2502" i="22"/>
  <c r="I2502" i="22"/>
  <c r="J2502" i="22"/>
  <c r="K2502" i="22"/>
  <c r="L2502" i="22"/>
  <c r="M2502" i="22"/>
  <c r="N2502" i="22"/>
  <c r="O2502" i="22"/>
  <c r="P2502" i="22"/>
  <c r="A2503" i="22"/>
  <c r="B2503" i="22"/>
  <c r="C2503" i="22"/>
  <c r="D2503" i="22"/>
  <c r="E2503" i="22"/>
  <c r="F2503" i="22"/>
  <c r="G2503" i="22"/>
  <c r="H2503" i="22"/>
  <c r="I2503" i="22"/>
  <c r="J2503" i="22"/>
  <c r="K2503" i="22"/>
  <c r="L2503" i="22"/>
  <c r="M2503" i="22"/>
  <c r="N2503" i="22"/>
  <c r="O2503" i="22"/>
  <c r="P2503" i="22"/>
  <c r="A2504" i="22"/>
  <c r="B2504" i="22"/>
  <c r="C2504" i="22"/>
  <c r="D2504" i="22"/>
  <c r="E2504" i="22"/>
  <c r="F2504" i="22"/>
  <c r="G2504" i="22"/>
  <c r="H2504" i="22"/>
  <c r="I2504" i="22"/>
  <c r="J2504" i="22"/>
  <c r="K2504" i="22"/>
  <c r="L2504" i="22"/>
  <c r="M2504" i="22"/>
  <c r="N2504" i="22"/>
  <c r="O2504" i="22"/>
  <c r="P2504" i="22"/>
  <c r="A2505" i="22"/>
  <c r="B2505" i="22"/>
  <c r="C2505" i="22"/>
  <c r="D2505" i="22"/>
  <c r="E2505" i="22"/>
  <c r="F2505" i="22"/>
  <c r="G2505" i="22"/>
  <c r="H2505" i="22"/>
  <c r="I2505" i="22"/>
  <c r="J2505" i="22"/>
  <c r="K2505" i="22"/>
  <c r="L2505" i="22"/>
  <c r="M2505" i="22"/>
  <c r="N2505" i="22"/>
  <c r="O2505" i="22"/>
  <c r="P2505" i="22"/>
  <c r="A2506" i="22"/>
  <c r="B2506" i="22"/>
  <c r="C2506" i="22"/>
  <c r="D2506" i="22"/>
  <c r="E2506" i="22"/>
  <c r="F2506" i="22"/>
  <c r="G2506" i="22"/>
  <c r="H2506" i="22"/>
  <c r="I2506" i="22"/>
  <c r="J2506" i="22"/>
  <c r="K2506" i="22"/>
  <c r="L2506" i="22"/>
  <c r="M2506" i="22"/>
  <c r="N2506" i="22"/>
  <c r="O2506" i="22"/>
  <c r="P2506" i="22"/>
  <c r="A2507" i="22"/>
  <c r="B2507" i="22"/>
  <c r="C2507" i="22"/>
  <c r="D2507" i="22"/>
  <c r="E2507" i="22"/>
  <c r="F2507" i="22"/>
  <c r="G2507" i="22"/>
  <c r="H2507" i="22"/>
  <c r="I2507" i="22"/>
  <c r="J2507" i="22"/>
  <c r="K2507" i="22"/>
  <c r="L2507" i="22"/>
  <c r="M2507" i="22"/>
  <c r="N2507" i="22"/>
  <c r="O2507" i="22"/>
  <c r="P2507" i="22"/>
  <c r="A2508" i="22"/>
  <c r="B2508" i="22"/>
  <c r="C2508" i="22"/>
  <c r="D2508" i="22"/>
  <c r="E2508" i="22"/>
  <c r="F2508" i="22"/>
  <c r="G2508" i="22"/>
  <c r="H2508" i="22"/>
  <c r="I2508" i="22"/>
  <c r="J2508" i="22"/>
  <c r="K2508" i="22"/>
  <c r="L2508" i="22"/>
  <c r="M2508" i="22"/>
  <c r="N2508" i="22"/>
  <c r="O2508" i="22"/>
  <c r="P2508" i="22"/>
  <c r="A2509" i="22"/>
  <c r="B2509" i="22"/>
  <c r="C2509" i="22"/>
  <c r="D2509" i="22"/>
  <c r="E2509" i="22"/>
  <c r="F2509" i="22"/>
  <c r="G2509" i="22"/>
  <c r="H2509" i="22"/>
  <c r="I2509" i="22"/>
  <c r="J2509" i="22"/>
  <c r="K2509" i="22"/>
  <c r="L2509" i="22"/>
  <c r="M2509" i="22"/>
  <c r="N2509" i="22"/>
  <c r="O2509" i="22"/>
  <c r="P2509" i="22"/>
  <c r="A2510" i="22"/>
  <c r="B2510" i="22"/>
  <c r="C2510" i="22"/>
  <c r="D2510" i="22"/>
  <c r="E2510" i="22"/>
  <c r="F2510" i="22"/>
  <c r="G2510" i="22"/>
  <c r="H2510" i="22"/>
  <c r="I2510" i="22"/>
  <c r="J2510" i="22"/>
  <c r="K2510" i="22"/>
  <c r="L2510" i="22"/>
  <c r="M2510" i="22"/>
  <c r="N2510" i="22"/>
  <c r="O2510" i="22"/>
  <c r="P2510" i="22"/>
  <c r="A2511" i="22"/>
  <c r="B2511" i="22"/>
  <c r="C2511" i="22"/>
  <c r="D2511" i="22"/>
  <c r="E2511" i="22"/>
  <c r="F2511" i="22"/>
  <c r="G2511" i="22"/>
  <c r="H2511" i="22"/>
  <c r="I2511" i="22"/>
  <c r="J2511" i="22"/>
  <c r="K2511" i="22"/>
  <c r="L2511" i="22"/>
  <c r="M2511" i="22"/>
  <c r="N2511" i="22"/>
  <c r="O2511" i="22"/>
  <c r="P2511" i="22"/>
  <c r="A2512" i="22"/>
  <c r="B2512" i="22"/>
  <c r="C2512" i="22"/>
  <c r="D2512" i="22"/>
  <c r="E2512" i="22"/>
  <c r="F2512" i="22"/>
  <c r="G2512" i="22"/>
  <c r="H2512" i="22"/>
  <c r="I2512" i="22"/>
  <c r="J2512" i="22"/>
  <c r="K2512" i="22"/>
  <c r="L2512" i="22"/>
  <c r="M2512" i="22"/>
  <c r="N2512" i="22"/>
  <c r="O2512" i="22"/>
  <c r="P2512" i="22"/>
  <c r="A2513" i="22"/>
  <c r="B2513" i="22"/>
  <c r="C2513" i="22"/>
  <c r="D2513" i="22"/>
  <c r="E2513" i="22"/>
  <c r="F2513" i="22"/>
  <c r="G2513" i="22"/>
  <c r="H2513" i="22"/>
  <c r="I2513" i="22"/>
  <c r="J2513" i="22"/>
  <c r="K2513" i="22"/>
  <c r="L2513" i="22"/>
  <c r="M2513" i="22"/>
  <c r="N2513" i="22"/>
  <c r="O2513" i="22"/>
  <c r="P2513" i="22"/>
  <c r="A2514" i="22"/>
  <c r="B2514" i="22"/>
  <c r="C2514" i="22"/>
  <c r="D2514" i="22"/>
  <c r="E2514" i="22"/>
  <c r="F2514" i="22"/>
  <c r="G2514" i="22"/>
  <c r="H2514" i="22"/>
  <c r="I2514" i="22"/>
  <c r="J2514" i="22"/>
  <c r="K2514" i="22"/>
  <c r="L2514" i="22"/>
  <c r="M2514" i="22"/>
  <c r="N2514" i="22"/>
  <c r="O2514" i="22"/>
  <c r="P2514" i="22"/>
  <c r="A2515" i="22"/>
  <c r="B2515" i="22"/>
  <c r="C2515" i="22"/>
  <c r="D2515" i="22"/>
  <c r="E2515" i="22"/>
  <c r="F2515" i="22"/>
  <c r="G2515" i="22"/>
  <c r="H2515" i="22"/>
  <c r="I2515" i="22"/>
  <c r="J2515" i="22"/>
  <c r="K2515" i="22"/>
  <c r="L2515" i="22"/>
  <c r="M2515" i="22"/>
  <c r="N2515" i="22"/>
  <c r="O2515" i="22"/>
  <c r="P2515" i="22"/>
  <c r="A2516" i="22"/>
  <c r="B2516" i="22"/>
  <c r="C2516" i="22"/>
  <c r="D2516" i="22"/>
  <c r="E2516" i="22"/>
  <c r="F2516" i="22"/>
  <c r="G2516" i="22"/>
  <c r="H2516" i="22"/>
  <c r="I2516" i="22"/>
  <c r="J2516" i="22"/>
  <c r="K2516" i="22"/>
  <c r="L2516" i="22"/>
  <c r="M2516" i="22"/>
  <c r="N2516" i="22"/>
  <c r="O2516" i="22"/>
  <c r="P2516" i="22"/>
  <c r="A2517" i="22"/>
  <c r="B2517" i="22"/>
  <c r="C2517" i="22"/>
  <c r="D2517" i="22"/>
  <c r="E2517" i="22"/>
  <c r="F2517" i="22"/>
  <c r="G2517" i="22"/>
  <c r="H2517" i="22"/>
  <c r="I2517" i="22"/>
  <c r="J2517" i="22"/>
  <c r="K2517" i="22"/>
  <c r="L2517" i="22"/>
  <c r="M2517" i="22"/>
  <c r="N2517" i="22"/>
  <c r="O2517" i="22"/>
  <c r="P2517" i="22"/>
  <c r="A2518" i="22"/>
  <c r="B2518" i="22"/>
  <c r="C2518" i="22"/>
  <c r="D2518" i="22"/>
  <c r="E2518" i="22"/>
  <c r="F2518" i="22"/>
  <c r="G2518" i="22"/>
  <c r="H2518" i="22"/>
  <c r="I2518" i="22"/>
  <c r="J2518" i="22"/>
  <c r="K2518" i="22"/>
  <c r="L2518" i="22"/>
  <c r="M2518" i="22"/>
  <c r="N2518" i="22"/>
  <c r="O2518" i="22"/>
  <c r="P2518" i="22"/>
  <c r="A2519" i="22"/>
  <c r="B2519" i="22"/>
  <c r="C2519" i="22"/>
  <c r="D2519" i="22"/>
  <c r="E2519" i="22"/>
  <c r="F2519" i="22"/>
  <c r="G2519" i="22"/>
  <c r="H2519" i="22"/>
  <c r="I2519" i="22"/>
  <c r="J2519" i="22"/>
  <c r="K2519" i="22"/>
  <c r="L2519" i="22"/>
  <c r="M2519" i="22"/>
  <c r="N2519" i="22"/>
  <c r="O2519" i="22"/>
  <c r="P2519" i="22"/>
  <c r="A2520" i="22"/>
  <c r="B2520" i="22"/>
  <c r="C2520" i="22"/>
  <c r="D2520" i="22"/>
  <c r="E2520" i="22"/>
  <c r="F2520" i="22"/>
  <c r="G2520" i="22"/>
  <c r="H2520" i="22"/>
  <c r="I2520" i="22"/>
  <c r="J2520" i="22"/>
  <c r="K2520" i="22"/>
  <c r="L2520" i="22"/>
  <c r="M2520" i="22"/>
  <c r="N2520" i="22"/>
  <c r="O2520" i="22"/>
  <c r="P2520" i="22"/>
  <c r="A2521" i="22"/>
  <c r="B2521" i="22"/>
  <c r="C2521" i="22"/>
  <c r="D2521" i="22"/>
  <c r="E2521" i="22"/>
  <c r="F2521" i="22"/>
  <c r="G2521" i="22"/>
  <c r="H2521" i="22"/>
  <c r="I2521" i="22"/>
  <c r="J2521" i="22"/>
  <c r="K2521" i="22"/>
  <c r="L2521" i="22"/>
  <c r="M2521" i="22"/>
  <c r="N2521" i="22"/>
  <c r="O2521" i="22"/>
  <c r="P2521" i="22"/>
  <c r="A2522" i="22"/>
  <c r="B2522" i="22"/>
  <c r="C2522" i="22"/>
  <c r="D2522" i="22"/>
  <c r="E2522" i="22"/>
  <c r="F2522" i="22"/>
  <c r="G2522" i="22"/>
  <c r="H2522" i="22"/>
  <c r="I2522" i="22"/>
  <c r="J2522" i="22"/>
  <c r="K2522" i="22"/>
  <c r="L2522" i="22"/>
  <c r="M2522" i="22"/>
  <c r="N2522" i="22"/>
  <c r="O2522" i="22"/>
  <c r="P2522" i="22"/>
  <c r="A2523" i="22"/>
  <c r="B2523" i="22"/>
  <c r="C2523" i="22"/>
  <c r="D2523" i="22"/>
  <c r="E2523" i="22"/>
  <c r="F2523" i="22"/>
  <c r="G2523" i="22"/>
  <c r="H2523" i="22"/>
  <c r="I2523" i="22"/>
  <c r="J2523" i="22"/>
  <c r="K2523" i="22"/>
  <c r="L2523" i="22"/>
  <c r="M2523" i="22"/>
  <c r="N2523" i="22"/>
  <c r="O2523" i="22"/>
  <c r="P2523" i="22"/>
  <c r="A2524" i="22"/>
  <c r="B2524" i="22"/>
  <c r="C2524" i="22"/>
  <c r="D2524" i="22"/>
  <c r="E2524" i="22"/>
  <c r="F2524" i="22"/>
  <c r="G2524" i="22"/>
  <c r="H2524" i="22"/>
  <c r="I2524" i="22"/>
  <c r="J2524" i="22"/>
  <c r="K2524" i="22"/>
  <c r="L2524" i="22"/>
  <c r="M2524" i="22"/>
  <c r="N2524" i="22"/>
  <c r="O2524" i="22"/>
  <c r="P2524" i="22"/>
  <c r="A2525" i="22"/>
  <c r="B2525" i="22"/>
  <c r="C2525" i="22"/>
  <c r="D2525" i="22"/>
  <c r="E2525" i="22"/>
  <c r="F2525" i="22"/>
  <c r="G2525" i="22"/>
  <c r="H2525" i="22"/>
  <c r="I2525" i="22"/>
  <c r="J2525" i="22"/>
  <c r="K2525" i="22"/>
  <c r="L2525" i="22"/>
  <c r="M2525" i="22"/>
  <c r="N2525" i="22"/>
  <c r="O2525" i="22"/>
  <c r="P2525" i="22"/>
  <c r="A2526" i="22"/>
  <c r="B2526" i="22"/>
  <c r="C2526" i="22"/>
  <c r="D2526" i="22"/>
  <c r="E2526" i="22"/>
  <c r="F2526" i="22"/>
  <c r="G2526" i="22"/>
  <c r="H2526" i="22"/>
  <c r="I2526" i="22"/>
  <c r="J2526" i="22"/>
  <c r="K2526" i="22"/>
  <c r="L2526" i="22"/>
  <c r="M2526" i="22"/>
  <c r="N2526" i="22"/>
  <c r="O2526" i="22"/>
  <c r="P2526" i="22"/>
  <c r="A2527" i="22"/>
  <c r="B2527" i="22"/>
  <c r="C2527" i="22"/>
  <c r="D2527" i="22"/>
  <c r="E2527" i="22"/>
  <c r="F2527" i="22"/>
  <c r="G2527" i="22"/>
  <c r="H2527" i="22"/>
  <c r="I2527" i="22"/>
  <c r="J2527" i="22"/>
  <c r="K2527" i="22"/>
  <c r="L2527" i="22"/>
  <c r="M2527" i="22"/>
  <c r="N2527" i="22"/>
  <c r="O2527" i="22"/>
  <c r="P2527" i="22"/>
  <c r="A2528" i="22"/>
  <c r="B2528" i="22"/>
  <c r="C2528" i="22"/>
  <c r="D2528" i="22"/>
  <c r="E2528" i="22"/>
  <c r="F2528" i="22"/>
  <c r="G2528" i="22"/>
  <c r="H2528" i="22"/>
  <c r="I2528" i="22"/>
  <c r="J2528" i="22"/>
  <c r="K2528" i="22"/>
  <c r="L2528" i="22"/>
  <c r="M2528" i="22"/>
  <c r="N2528" i="22"/>
  <c r="O2528" i="22"/>
  <c r="P2528" i="22"/>
  <c r="A2529" i="22"/>
  <c r="B2529" i="22"/>
  <c r="C2529" i="22"/>
  <c r="D2529" i="22"/>
  <c r="E2529" i="22"/>
  <c r="F2529" i="22"/>
  <c r="G2529" i="22"/>
  <c r="H2529" i="22"/>
  <c r="I2529" i="22"/>
  <c r="J2529" i="22"/>
  <c r="K2529" i="22"/>
  <c r="L2529" i="22"/>
  <c r="M2529" i="22"/>
  <c r="N2529" i="22"/>
  <c r="O2529" i="22"/>
  <c r="P2529" i="22"/>
  <c r="A2530" i="22"/>
  <c r="B2530" i="22"/>
  <c r="C2530" i="22"/>
  <c r="D2530" i="22"/>
  <c r="E2530" i="22"/>
  <c r="F2530" i="22"/>
  <c r="G2530" i="22"/>
  <c r="H2530" i="22"/>
  <c r="I2530" i="22"/>
  <c r="J2530" i="22"/>
  <c r="K2530" i="22"/>
  <c r="L2530" i="22"/>
  <c r="M2530" i="22"/>
  <c r="N2530" i="22"/>
  <c r="O2530" i="22"/>
  <c r="P2530" i="22"/>
  <c r="A2531" i="22"/>
  <c r="B2531" i="22"/>
  <c r="C2531" i="22"/>
  <c r="D2531" i="22"/>
  <c r="E2531" i="22"/>
  <c r="F2531" i="22"/>
  <c r="G2531" i="22"/>
  <c r="H2531" i="22"/>
  <c r="I2531" i="22"/>
  <c r="J2531" i="22"/>
  <c r="K2531" i="22"/>
  <c r="L2531" i="22"/>
  <c r="M2531" i="22"/>
  <c r="N2531" i="22"/>
  <c r="O2531" i="22"/>
  <c r="P2531" i="22"/>
  <c r="A2532" i="22"/>
  <c r="B2532" i="22"/>
  <c r="C2532" i="22"/>
  <c r="D2532" i="22"/>
  <c r="E2532" i="22"/>
  <c r="F2532" i="22"/>
  <c r="G2532" i="22"/>
  <c r="H2532" i="22"/>
  <c r="I2532" i="22"/>
  <c r="J2532" i="22"/>
  <c r="K2532" i="22"/>
  <c r="L2532" i="22"/>
  <c r="M2532" i="22"/>
  <c r="N2532" i="22"/>
  <c r="O2532" i="22"/>
  <c r="P2532" i="22"/>
  <c r="A2533" i="22"/>
  <c r="B2533" i="22"/>
  <c r="C2533" i="22"/>
  <c r="D2533" i="22"/>
  <c r="E2533" i="22"/>
  <c r="F2533" i="22"/>
  <c r="G2533" i="22"/>
  <c r="H2533" i="22"/>
  <c r="I2533" i="22"/>
  <c r="J2533" i="22"/>
  <c r="K2533" i="22"/>
  <c r="L2533" i="22"/>
  <c r="M2533" i="22"/>
  <c r="N2533" i="22"/>
  <c r="O2533" i="22"/>
  <c r="P2533" i="22"/>
  <c r="A2534" i="22"/>
  <c r="B2534" i="22"/>
  <c r="C2534" i="22"/>
  <c r="D2534" i="22"/>
  <c r="E2534" i="22"/>
  <c r="F2534" i="22"/>
  <c r="G2534" i="22"/>
  <c r="H2534" i="22"/>
  <c r="I2534" i="22"/>
  <c r="J2534" i="22"/>
  <c r="K2534" i="22"/>
  <c r="L2534" i="22"/>
  <c r="M2534" i="22"/>
  <c r="N2534" i="22"/>
  <c r="O2534" i="22"/>
  <c r="P2534" i="22"/>
  <c r="A2535" i="22"/>
  <c r="B2535" i="22"/>
  <c r="C2535" i="22"/>
  <c r="D2535" i="22"/>
  <c r="E2535" i="22"/>
  <c r="F2535" i="22"/>
  <c r="G2535" i="22"/>
  <c r="H2535" i="22"/>
  <c r="I2535" i="22"/>
  <c r="J2535" i="22"/>
  <c r="K2535" i="22"/>
  <c r="L2535" i="22"/>
  <c r="M2535" i="22"/>
  <c r="N2535" i="22"/>
  <c r="O2535" i="22"/>
  <c r="P2535" i="22"/>
  <c r="A2536" i="22"/>
  <c r="B2536" i="22"/>
  <c r="C2536" i="22"/>
  <c r="D2536" i="22"/>
  <c r="E2536" i="22"/>
  <c r="F2536" i="22"/>
  <c r="G2536" i="22"/>
  <c r="H2536" i="22"/>
  <c r="I2536" i="22"/>
  <c r="J2536" i="22"/>
  <c r="K2536" i="22"/>
  <c r="L2536" i="22"/>
  <c r="M2536" i="22"/>
  <c r="N2536" i="22"/>
  <c r="O2536" i="22"/>
  <c r="P2536" i="22"/>
  <c r="A2537" i="22"/>
  <c r="B2537" i="22"/>
  <c r="C2537" i="22"/>
  <c r="D2537" i="22"/>
  <c r="E2537" i="22"/>
  <c r="F2537" i="22"/>
  <c r="G2537" i="22"/>
  <c r="H2537" i="22"/>
  <c r="I2537" i="22"/>
  <c r="J2537" i="22"/>
  <c r="K2537" i="22"/>
  <c r="L2537" i="22"/>
  <c r="M2537" i="22"/>
  <c r="N2537" i="22"/>
  <c r="O2537" i="22"/>
  <c r="P2537" i="22"/>
  <c r="A2538" i="22"/>
  <c r="B2538" i="22"/>
  <c r="C2538" i="22"/>
  <c r="D2538" i="22"/>
  <c r="E2538" i="22"/>
  <c r="F2538" i="22"/>
  <c r="G2538" i="22"/>
  <c r="H2538" i="22"/>
  <c r="I2538" i="22"/>
  <c r="J2538" i="22"/>
  <c r="K2538" i="22"/>
  <c r="L2538" i="22"/>
  <c r="M2538" i="22"/>
  <c r="N2538" i="22"/>
  <c r="O2538" i="22"/>
  <c r="P2538" i="22"/>
  <c r="A2539" i="22"/>
  <c r="B2539" i="22"/>
  <c r="C2539" i="22"/>
  <c r="D2539" i="22"/>
  <c r="E2539" i="22"/>
  <c r="F2539" i="22"/>
  <c r="G2539" i="22"/>
  <c r="H2539" i="22"/>
  <c r="I2539" i="22"/>
  <c r="J2539" i="22"/>
  <c r="K2539" i="22"/>
  <c r="L2539" i="22"/>
  <c r="M2539" i="22"/>
  <c r="N2539" i="22"/>
  <c r="O2539" i="22"/>
  <c r="P2539" i="22"/>
  <c r="A2540" i="22"/>
  <c r="B2540" i="22"/>
  <c r="C2540" i="22"/>
  <c r="D2540" i="22"/>
  <c r="E2540" i="22"/>
  <c r="F2540" i="22"/>
  <c r="G2540" i="22"/>
  <c r="H2540" i="22"/>
  <c r="I2540" i="22"/>
  <c r="J2540" i="22"/>
  <c r="K2540" i="22"/>
  <c r="L2540" i="22"/>
  <c r="M2540" i="22"/>
  <c r="N2540" i="22"/>
  <c r="O2540" i="22"/>
  <c r="P2540" i="22"/>
  <c r="A2541" i="22"/>
  <c r="B2541" i="22"/>
  <c r="C2541" i="22"/>
  <c r="D2541" i="22"/>
  <c r="E2541" i="22"/>
  <c r="F2541" i="22"/>
  <c r="G2541" i="22"/>
  <c r="H2541" i="22"/>
  <c r="I2541" i="22"/>
  <c r="J2541" i="22"/>
  <c r="K2541" i="22"/>
  <c r="L2541" i="22"/>
  <c r="M2541" i="22"/>
  <c r="N2541" i="22"/>
  <c r="O2541" i="22"/>
  <c r="P2541" i="22"/>
  <c r="A2542" i="22"/>
  <c r="B2542" i="22"/>
  <c r="C2542" i="22"/>
  <c r="D2542" i="22"/>
  <c r="E2542" i="22"/>
  <c r="F2542" i="22"/>
  <c r="G2542" i="22"/>
  <c r="H2542" i="22"/>
  <c r="I2542" i="22"/>
  <c r="J2542" i="22"/>
  <c r="K2542" i="22"/>
  <c r="L2542" i="22"/>
  <c r="M2542" i="22"/>
  <c r="N2542" i="22"/>
  <c r="O2542" i="22"/>
  <c r="P2542" i="22"/>
  <c r="A2543" i="22"/>
  <c r="B2543" i="22"/>
  <c r="C2543" i="22"/>
  <c r="D2543" i="22"/>
  <c r="E2543" i="22"/>
  <c r="F2543" i="22"/>
  <c r="G2543" i="22"/>
  <c r="H2543" i="22"/>
  <c r="I2543" i="22"/>
  <c r="J2543" i="22"/>
  <c r="K2543" i="22"/>
  <c r="L2543" i="22"/>
  <c r="M2543" i="22"/>
  <c r="N2543" i="22"/>
  <c r="O2543" i="22"/>
  <c r="P2543" i="22"/>
  <c r="A2544" i="22"/>
  <c r="B2544" i="22"/>
  <c r="C2544" i="22"/>
  <c r="D2544" i="22"/>
  <c r="E2544" i="22"/>
  <c r="F2544" i="22"/>
  <c r="G2544" i="22"/>
  <c r="H2544" i="22"/>
  <c r="I2544" i="22"/>
  <c r="J2544" i="22"/>
  <c r="K2544" i="22"/>
  <c r="L2544" i="22"/>
  <c r="M2544" i="22"/>
  <c r="N2544" i="22"/>
  <c r="O2544" i="22"/>
  <c r="P2544" i="22"/>
  <c r="A2545" i="22"/>
  <c r="B2545" i="22"/>
  <c r="C2545" i="22"/>
  <c r="D2545" i="22"/>
  <c r="E2545" i="22"/>
  <c r="F2545" i="22"/>
  <c r="G2545" i="22"/>
  <c r="H2545" i="22"/>
  <c r="I2545" i="22"/>
  <c r="J2545" i="22"/>
  <c r="K2545" i="22"/>
  <c r="L2545" i="22"/>
  <c r="M2545" i="22"/>
  <c r="N2545" i="22"/>
  <c r="O2545" i="22"/>
  <c r="P2545" i="22"/>
  <c r="A2546" i="22"/>
  <c r="B2546" i="22"/>
  <c r="C2546" i="22"/>
  <c r="D2546" i="22"/>
  <c r="E2546" i="22"/>
  <c r="F2546" i="22"/>
  <c r="G2546" i="22"/>
  <c r="H2546" i="22"/>
  <c r="I2546" i="22"/>
  <c r="J2546" i="22"/>
  <c r="K2546" i="22"/>
  <c r="L2546" i="22"/>
  <c r="M2546" i="22"/>
  <c r="N2546" i="22"/>
  <c r="O2546" i="22"/>
  <c r="P2546" i="22"/>
  <c r="A2547" i="22"/>
  <c r="B2547" i="22"/>
  <c r="C2547" i="22"/>
  <c r="D2547" i="22"/>
  <c r="E2547" i="22"/>
  <c r="F2547" i="22"/>
  <c r="G2547" i="22"/>
  <c r="H2547" i="22"/>
  <c r="I2547" i="22"/>
  <c r="J2547" i="22"/>
  <c r="K2547" i="22"/>
  <c r="L2547" i="22"/>
  <c r="M2547" i="22"/>
  <c r="N2547" i="22"/>
  <c r="O2547" i="22"/>
  <c r="P2547" i="22"/>
  <c r="A2548" i="22"/>
  <c r="B2548" i="22"/>
  <c r="C2548" i="22"/>
  <c r="D2548" i="22"/>
  <c r="E2548" i="22"/>
  <c r="F2548" i="22"/>
  <c r="G2548" i="22"/>
  <c r="H2548" i="22"/>
  <c r="I2548" i="22"/>
  <c r="J2548" i="22"/>
  <c r="K2548" i="22"/>
  <c r="L2548" i="22"/>
  <c r="M2548" i="22"/>
  <c r="N2548" i="22"/>
  <c r="O2548" i="22"/>
  <c r="P2548" i="22"/>
  <c r="A2549" i="22"/>
  <c r="B2549" i="22"/>
  <c r="C2549" i="22"/>
  <c r="D2549" i="22"/>
  <c r="E2549" i="22"/>
  <c r="F2549" i="22"/>
  <c r="G2549" i="22"/>
  <c r="H2549" i="22"/>
  <c r="I2549" i="22"/>
  <c r="J2549" i="22"/>
  <c r="K2549" i="22"/>
  <c r="L2549" i="22"/>
  <c r="M2549" i="22"/>
  <c r="N2549" i="22"/>
  <c r="O2549" i="22"/>
  <c r="P2549" i="22"/>
  <c r="A2550" i="22"/>
  <c r="B2550" i="22"/>
  <c r="C2550" i="22"/>
  <c r="D2550" i="22"/>
  <c r="E2550" i="22"/>
  <c r="F2550" i="22"/>
  <c r="G2550" i="22"/>
  <c r="H2550" i="22"/>
  <c r="I2550" i="22"/>
  <c r="J2550" i="22"/>
  <c r="K2550" i="22"/>
  <c r="L2550" i="22"/>
  <c r="M2550" i="22"/>
  <c r="N2550" i="22"/>
  <c r="O2550" i="22"/>
  <c r="P2550" i="22"/>
  <c r="A2551" i="22"/>
  <c r="B2551" i="22"/>
  <c r="C2551" i="22"/>
  <c r="D2551" i="22"/>
  <c r="E2551" i="22"/>
  <c r="F2551" i="22"/>
  <c r="G2551" i="22"/>
  <c r="H2551" i="22"/>
  <c r="I2551" i="22"/>
  <c r="J2551" i="22"/>
  <c r="K2551" i="22"/>
  <c r="L2551" i="22"/>
  <c r="M2551" i="22"/>
  <c r="N2551" i="22"/>
  <c r="O2551" i="22"/>
  <c r="P2551" i="22"/>
  <c r="A2552" i="22"/>
  <c r="B2552" i="22"/>
  <c r="C2552" i="22"/>
  <c r="D2552" i="22"/>
  <c r="E2552" i="22"/>
  <c r="F2552" i="22"/>
  <c r="G2552" i="22"/>
  <c r="H2552" i="22"/>
  <c r="I2552" i="22"/>
  <c r="J2552" i="22"/>
  <c r="K2552" i="22"/>
  <c r="L2552" i="22"/>
  <c r="M2552" i="22"/>
  <c r="N2552" i="22"/>
  <c r="O2552" i="22"/>
  <c r="P2552" i="22"/>
  <c r="A2553" i="22"/>
  <c r="B2553" i="22"/>
  <c r="C2553" i="22"/>
  <c r="D2553" i="22"/>
  <c r="E2553" i="22"/>
  <c r="F2553" i="22"/>
  <c r="G2553" i="22"/>
  <c r="H2553" i="22"/>
  <c r="I2553" i="22"/>
  <c r="J2553" i="22"/>
  <c r="K2553" i="22"/>
  <c r="L2553" i="22"/>
  <c r="M2553" i="22"/>
  <c r="N2553" i="22"/>
  <c r="O2553" i="22"/>
  <c r="P2553" i="22"/>
  <c r="A2554" i="22"/>
  <c r="B2554" i="22"/>
  <c r="C2554" i="22"/>
  <c r="D2554" i="22"/>
  <c r="E2554" i="22"/>
  <c r="F2554" i="22"/>
  <c r="G2554" i="22"/>
  <c r="H2554" i="22"/>
  <c r="I2554" i="22"/>
  <c r="J2554" i="22"/>
  <c r="K2554" i="22"/>
  <c r="L2554" i="22"/>
  <c r="M2554" i="22"/>
  <c r="N2554" i="22"/>
  <c r="O2554" i="22"/>
  <c r="P2554" i="22"/>
  <c r="A2555" i="22"/>
  <c r="B2555" i="22"/>
  <c r="C2555" i="22"/>
  <c r="D2555" i="22"/>
  <c r="E2555" i="22"/>
  <c r="F2555" i="22"/>
  <c r="G2555" i="22"/>
  <c r="H2555" i="22"/>
  <c r="I2555" i="22"/>
  <c r="J2555" i="22"/>
  <c r="K2555" i="22"/>
  <c r="L2555" i="22"/>
  <c r="M2555" i="22"/>
  <c r="N2555" i="22"/>
  <c r="O2555" i="22"/>
  <c r="P2555" i="22"/>
  <c r="A2556" i="22"/>
  <c r="B2556" i="22"/>
  <c r="C2556" i="22"/>
  <c r="D2556" i="22"/>
  <c r="E2556" i="22"/>
  <c r="F2556" i="22"/>
  <c r="G2556" i="22"/>
  <c r="H2556" i="22"/>
  <c r="I2556" i="22"/>
  <c r="J2556" i="22"/>
  <c r="K2556" i="22"/>
  <c r="L2556" i="22"/>
  <c r="M2556" i="22"/>
  <c r="N2556" i="22"/>
  <c r="O2556" i="22"/>
  <c r="P2556" i="22"/>
  <c r="A2557" i="22"/>
  <c r="B2557" i="22"/>
  <c r="C2557" i="22"/>
  <c r="D2557" i="22"/>
  <c r="E2557" i="22"/>
  <c r="F2557" i="22"/>
  <c r="G2557" i="22"/>
  <c r="H2557" i="22"/>
  <c r="I2557" i="22"/>
  <c r="J2557" i="22"/>
  <c r="K2557" i="22"/>
  <c r="L2557" i="22"/>
  <c r="M2557" i="22"/>
  <c r="N2557" i="22"/>
  <c r="O2557" i="22"/>
  <c r="P2557" i="22"/>
  <c r="A2558" i="22"/>
  <c r="B2558" i="22"/>
  <c r="C2558" i="22"/>
  <c r="D2558" i="22"/>
  <c r="E2558" i="22"/>
  <c r="F2558" i="22"/>
  <c r="G2558" i="22"/>
  <c r="H2558" i="22"/>
  <c r="I2558" i="22"/>
  <c r="J2558" i="22"/>
  <c r="K2558" i="22"/>
  <c r="L2558" i="22"/>
  <c r="M2558" i="22"/>
  <c r="N2558" i="22"/>
  <c r="O2558" i="22"/>
  <c r="P2558" i="22"/>
  <c r="A2559" i="22"/>
  <c r="B2559" i="22"/>
  <c r="C2559" i="22"/>
  <c r="D2559" i="22"/>
  <c r="E2559" i="22"/>
  <c r="F2559" i="22"/>
  <c r="G2559" i="22"/>
  <c r="H2559" i="22"/>
  <c r="I2559" i="22"/>
  <c r="J2559" i="22"/>
  <c r="K2559" i="22"/>
  <c r="L2559" i="22"/>
  <c r="M2559" i="22"/>
  <c r="N2559" i="22"/>
  <c r="O2559" i="22"/>
  <c r="P2559" i="22"/>
  <c r="A2560" i="22"/>
  <c r="B2560" i="22"/>
  <c r="C2560" i="22"/>
  <c r="D2560" i="22"/>
  <c r="E2560" i="22"/>
  <c r="F2560" i="22"/>
  <c r="G2560" i="22"/>
  <c r="H2560" i="22"/>
  <c r="I2560" i="22"/>
  <c r="J2560" i="22"/>
  <c r="K2560" i="22"/>
  <c r="L2560" i="22"/>
  <c r="M2560" i="22"/>
  <c r="N2560" i="22"/>
  <c r="O2560" i="22"/>
  <c r="P2560" i="22"/>
  <c r="A2561" i="22"/>
  <c r="B2561" i="22"/>
  <c r="C2561" i="22"/>
  <c r="D2561" i="22"/>
  <c r="E2561" i="22"/>
  <c r="F2561" i="22"/>
  <c r="G2561" i="22"/>
  <c r="H2561" i="22"/>
  <c r="I2561" i="22"/>
  <c r="J2561" i="22"/>
  <c r="K2561" i="22"/>
  <c r="L2561" i="22"/>
  <c r="M2561" i="22"/>
  <c r="N2561" i="22"/>
  <c r="O2561" i="22"/>
  <c r="P2561" i="22"/>
  <c r="A2562" i="22"/>
  <c r="B2562" i="22"/>
  <c r="C2562" i="22"/>
  <c r="D2562" i="22"/>
  <c r="E2562" i="22"/>
  <c r="F2562" i="22"/>
  <c r="G2562" i="22"/>
  <c r="H2562" i="22"/>
  <c r="I2562" i="22"/>
  <c r="J2562" i="22"/>
  <c r="K2562" i="22"/>
  <c r="L2562" i="22"/>
  <c r="M2562" i="22"/>
  <c r="N2562" i="22"/>
  <c r="O2562" i="22"/>
  <c r="P2562" i="22"/>
  <c r="A2563" i="22"/>
  <c r="B2563" i="22"/>
  <c r="C2563" i="22"/>
  <c r="D2563" i="22"/>
  <c r="E2563" i="22"/>
  <c r="F2563" i="22"/>
  <c r="G2563" i="22"/>
  <c r="H2563" i="22"/>
  <c r="I2563" i="22"/>
  <c r="J2563" i="22"/>
  <c r="K2563" i="22"/>
  <c r="L2563" i="22"/>
  <c r="M2563" i="22"/>
  <c r="N2563" i="22"/>
  <c r="O2563" i="22"/>
  <c r="P2563" i="22"/>
  <c r="A2564" i="22"/>
  <c r="B2564" i="22"/>
  <c r="C2564" i="22"/>
  <c r="D2564" i="22"/>
  <c r="E2564" i="22"/>
  <c r="F2564" i="22"/>
  <c r="G2564" i="22"/>
  <c r="H2564" i="22"/>
  <c r="I2564" i="22"/>
  <c r="J2564" i="22"/>
  <c r="K2564" i="22"/>
  <c r="L2564" i="22"/>
  <c r="M2564" i="22"/>
  <c r="N2564" i="22"/>
  <c r="O2564" i="22"/>
  <c r="P2564" i="22"/>
  <c r="A2565" i="22"/>
  <c r="B2565" i="22"/>
  <c r="C2565" i="22"/>
  <c r="D2565" i="22"/>
  <c r="E2565" i="22"/>
  <c r="F2565" i="22"/>
  <c r="G2565" i="22"/>
  <c r="H2565" i="22"/>
  <c r="I2565" i="22"/>
  <c r="J2565" i="22"/>
  <c r="K2565" i="22"/>
  <c r="L2565" i="22"/>
  <c r="M2565" i="22"/>
  <c r="N2565" i="22"/>
  <c r="O2565" i="22"/>
  <c r="P2565" i="22"/>
  <c r="A2566" i="22"/>
  <c r="B2566" i="22"/>
  <c r="C2566" i="22"/>
  <c r="D2566" i="22"/>
  <c r="E2566" i="22"/>
  <c r="F2566" i="22"/>
  <c r="G2566" i="22"/>
  <c r="H2566" i="22"/>
  <c r="I2566" i="22"/>
  <c r="J2566" i="22"/>
  <c r="K2566" i="22"/>
  <c r="L2566" i="22"/>
  <c r="M2566" i="22"/>
  <c r="N2566" i="22"/>
  <c r="O2566" i="22"/>
  <c r="P2566" i="22"/>
  <c r="A2567" i="22"/>
  <c r="B2567" i="22"/>
  <c r="C2567" i="22"/>
  <c r="D2567" i="22"/>
  <c r="E2567" i="22"/>
  <c r="F2567" i="22"/>
  <c r="G2567" i="22"/>
  <c r="H2567" i="22"/>
  <c r="I2567" i="22"/>
  <c r="J2567" i="22"/>
  <c r="K2567" i="22"/>
  <c r="L2567" i="22"/>
  <c r="M2567" i="22"/>
  <c r="N2567" i="22"/>
  <c r="O2567" i="22"/>
  <c r="P2567" i="22"/>
  <c r="A2568" i="22"/>
  <c r="B2568" i="22"/>
  <c r="C2568" i="22"/>
  <c r="D2568" i="22"/>
  <c r="E2568" i="22"/>
  <c r="F2568" i="22"/>
  <c r="G2568" i="22"/>
  <c r="H2568" i="22"/>
  <c r="I2568" i="22"/>
  <c r="J2568" i="22"/>
  <c r="K2568" i="22"/>
  <c r="L2568" i="22"/>
  <c r="M2568" i="22"/>
  <c r="N2568" i="22"/>
  <c r="O2568" i="22"/>
  <c r="P2568" i="22"/>
  <c r="A2569" i="22"/>
  <c r="B2569" i="22"/>
  <c r="C2569" i="22"/>
  <c r="D2569" i="22"/>
  <c r="E2569" i="22"/>
  <c r="F2569" i="22"/>
  <c r="G2569" i="22"/>
  <c r="H2569" i="22"/>
  <c r="I2569" i="22"/>
  <c r="J2569" i="22"/>
  <c r="K2569" i="22"/>
  <c r="L2569" i="22"/>
  <c r="M2569" i="22"/>
  <c r="N2569" i="22"/>
  <c r="O2569" i="22"/>
  <c r="P2569" i="22"/>
  <c r="A2570" i="22"/>
  <c r="B2570" i="22"/>
  <c r="C2570" i="22"/>
  <c r="D2570" i="22"/>
  <c r="E2570" i="22"/>
  <c r="F2570" i="22"/>
  <c r="G2570" i="22"/>
  <c r="H2570" i="22"/>
  <c r="I2570" i="22"/>
  <c r="J2570" i="22"/>
  <c r="K2570" i="22"/>
  <c r="L2570" i="22"/>
  <c r="M2570" i="22"/>
  <c r="N2570" i="22"/>
  <c r="O2570" i="22"/>
  <c r="P2570" i="22"/>
  <c r="A2571" i="22"/>
  <c r="B2571" i="22"/>
  <c r="C2571" i="22"/>
  <c r="D2571" i="22"/>
  <c r="E2571" i="22"/>
  <c r="F2571" i="22"/>
  <c r="G2571" i="22"/>
  <c r="H2571" i="22"/>
  <c r="I2571" i="22"/>
  <c r="J2571" i="22"/>
  <c r="K2571" i="22"/>
  <c r="L2571" i="22"/>
  <c r="M2571" i="22"/>
  <c r="N2571" i="22"/>
  <c r="O2571" i="22"/>
  <c r="P2571" i="22"/>
  <c r="A2572" i="22"/>
  <c r="B2572" i="22"/>
  <c r="C2572" i="22"/>
  <c r="D2572" i="22"/>
  <c r="E2572" i="22"/>
  <c r="F2572" i="22"/>
  <c r="G2572" i="22"/>
  <c r="H2572" i="22"/>
  <c r="I2572" i="22"/>
  <c r="J2572" i="22"/>
  <c r="K2572" i="22"/>
  <c r="L2572" i="22"/>
  <c r="M2572" i="22"/>
  <c r="N2572" i="22"/>
  <c r="O2572" i="22"/>
  <c r="P2572" i="22"/>
  <c r="A2573" i="22"/>
  <c r="B2573" i="22"/>
  <c r="C2573" i="22"/>
  <c r="D2573" i="22"/>
  <c r="E2573" i="22"/>
  <c r="F2573" i="22"/>
  <c r="G2573" i="22"/>
  <c r="H2573" i="22"/>
  <c r="I2573" i="22"/>
  <c r="J2573" i="22"/>
  <c r="K2573" i="22"/>
  <c r="L2573" i="22"/>
  <c r="M2573" i="22"/>
  <c r="N2573" i="22"/>
  <c r="O2573" i="22"/>
  <c r="P2573" i="22"/>
  <c r="A2574" i="22"/>
  <c r="B2574" i="22"/>
  <c r="C2574" i="22"/>
  <c r="D2574" i="22"/>
  <c r="E2574" i="22"/>
  <c r="F2574" i="22"/>
  <c r="G2574" i="22"/>
  <c r="H2574" i="22"/>
  <c r="I2574" i="22"/>
  <c r="J2574" i="22"/>
  <c r="K2574" i="22"/>
  <c r="L2574" i="22"/>
  <c r="M2574" i="22"/>
  <c r="N2574" i="22"/>
  <c r="O2574" i="22"/>
  <c r="P2574" i="22"/>
  <c r="A2575" i="22"/>
  <c r="B2575" i="22"/>
  <c r="C2575" i="22"/>
  <c r="D2575" i="22"/>
  <c r="E2575" i="22"/>
  <c r="F2575" i="22"/>
  <c r="G2575" i="22"/>
  <c r="H2575" i="22"/>
  <c r="I2575" i="22"/>
  <c r="J2575" i="22"/>
  <c r="K2575" i="22"/>
  <c r="L2575" i="22"/>
  <c r="M2575" i="22"/>
  <c r="N2575" i="22"/>
  <c r="O2575" i="22"/>
  <c r="P2575" i="22"/>
  <c r="A2576" i="22"/>
  <c r="B2576" i="22"/>
  <c r="C2576" i="22"/>
  <c r="D2576" i="22"/>
  <c r="E2576" i="22"/>
  <c r="F2576" i="22"/>
  <c r="G2576" i="22"/>
  <c r="H2576" i="22"/>
  <c r="I2576" i="22"/>
  <c r="J2576" i="22"/>
  <c r="K2576" i="22"/>
  <c r="L2576" i="22"/>
  <c r="M2576" i="22"/>
  <c r="N2576" i="22"/>
  <c r="O2576" i="22"/>
  <c r="P2576" i="22"/>
  <c r="A2577" i="22"/>
  <c r="B2577" i="22"/>
  <c r="C2577" i="22"/>
  <c r="D2577" i="22"/>
  <c r="E2577" i="22"/>
  <c r="F2577" i="22"/>
  <c r="G2577" i="22"/>
  <c r="H2577" i="22"/>
  <c r="I2577" i="22"/>
  <c r="J2577" i="22"/>
  <c r="K2577" i="22"/>
  <c r="L2577" i="22"/>
  <c r="M2577" i="22"/>
  <c r="N2577" i="22"/>
  <c r="O2577" i="22"/>
  <c r="P2577" i="22"/>
  <c r="A2578" i="22"/>
  <c r="B2578" i="22"/>
  <c r="C2578" i="22"/>
  <c r="D2578" i="22"/>
  <c r="E2578" i="22"/>
  <c r="F2578" i="22"/>
  <c r="G2578" i="22"/>
  <c r="H2578" i="22"/>
  <c r="I2578" i="22"/>
  <c r="J2578" i="22"/>
  <c r="K2578" i="22"/>
  <c r="L2578" i="22"/>
  <c r="M2578" i="22"/>
  <c r="N2578" i="22"/>
  <c r="O2578" i="22"/>
  <c r="P2578" i="22"/>
  <c r="A2579" i="22"/>
  <c r="B2579" i="22"/>
  <c r="C2579" i="22"/>
  <c r="D2579" i="22"/>
  <c r="E2579" i="22"/>
  <c r="F2579" i="22"/>
  <c r="G2579" i="22"/>
  <c r="H2579" i="22"/>
  <c r="I2579" i="22"/>
  <c r="J2579" i="22"/>
  <c r="K2579" i="22"/>
  <c r="L2579" i="22"/>
  <c r="M2579" i="22"/>
  <c r="N2579" i="22"/>
  <c r="O2579" i="22"/>
  <c r="P2579" i="22"/>
  <c r="A2580" i="22"/>
  <c r="B2580" i="22"/>
  <c r="C2580" i="22"/>
  <c r="D2580" i="22"/>
  <c r="E2580" i="22"/>
  <c r="F2580" i="22"/>
  <c r="G2580" i="22"/>
  <c r="H2580" i="22"/>
  <c r="I2580" i="22"/>
  <c r="J2580" i="22"/>
  <c r="K2580" i="22"/>
  <c r="L2580" i="22"/>
  <c r="M2580" i="22"/>
  <c r="N2580" i="22"/>
  <c r="O2580" i="22"/>
  <c r="P2580" i="22"/>
  <c r="A2581" i="22"/>
  <c r="B2581" i="22"/>
  <c r="C2581" i="22"/>
  <c r="D2581" i="22"/>
  <c r="E2581" i="22"/>
  <c r="F2581" i="22"/>
  <c r="G2581" i="22"/>
  <c r="H2581" i="22"/>
  <c r="I2581" i="22"/>
  <c r="J2581" i="22"/>
  <c r="K2581" i="22"/>
  <c r="L2581" i="22"/>
  <c r="M2581" i="22"/>
  <c r="N2581" i="22"/>
  <c r="O2581" i="22"/>
  <c r="P2581" i="22"/>
  <c r="A2582" i="22"/>
  <c r="B2582" i="22"/>
  <c r="C2582" i="22"/>
  <c r="D2582" i="22"/>
  <c r="E2582" i="22"/>
  <c r="F2582" i="22"/>
  <c r="G2582" i="22"/>
  <c r="H2582" i="22"/>
  <c r="I2582" i="22"/>
  <c r="J2582" i="22"/>
  <c r="K2582" i="22"/>
  <c r="L2582" i="22"/>
  <c r="M2582" i="22"/>
  <c r="N2582" i="22"/>
  <c r="O2582" i="22"/>
  <c r="P2582" i="22"/>
  <c r="A2583" i="22"/>
  <c r="B2583" i="22"/>
  <c r="C2583" i="22"/>
  <c r="D2583" i="22"/>
  <c r="E2583" i="22"/>
  <c r="F2583" i="22"/>
  <c r="G2583" i="22"/>
  <c r="H2583" i="22"/>
  <c r="I2583" i="22"/>
  <c r="J2583" i="22"/>
  <c r="K2583" i="22"/>
  <c r="L2583" i="22"/>
  <c r="M2583" i="22"/>
  <c r="N2583" i="22"/>
  <c r="O2583" i="22"/>
  <c r="P2583" i="22"/>
  <c r="A2584" i="22"/>
  <c r="B2584" i="22"/>
  <c r="C2584" i="22"/>
  <c r="D2584" i="22"/>
  <c r="E2584" i="22"/>
  <c r="F2584" i="22"/>
  <c r="G2584" i="22"/>
  <c r="H2584" i="22"/>
  <c r="I2584" i="22"/>
  <c r="J2584" i="22"/>
  <c r="K2584" i="22"/>
  <c r="L2584" i="22"/>
  <c r="M2584" i="22"/>
  <c r="N2584" i="22"/>
  <c r="O2584" i="22"/>
  <c r="P2584" i="22"/>
  <c r="A2585" i="22"/>
  <c r="B2585" i="22"/>
  <c r="C2585" i="22"/>
  <c r="D2585" i="22"/>
  <c r="E2585" i="22"/>
  <c r="F2585" i="22"/>
  <c r="G2585" i="22"/>
  <c r="H2585" i="22"/>
  <c r="I2585" i="22"/>
  <c r="J2585" i="22"/>
  <c r="K2585" i="22"/>
  <c r="L2585" i="22"/>
  <c r="M2585" i="22"/>
  <c r="N2585" i="22"/>
  <c r="O2585" i="22"/>
  <c r="P2585" i="22"/>
  <c r="A2586" i="22"/>
  <c r="B2586" i="22"/>
  <c r="C2586" i="22"/>
  <c r="D2586" i="22"/>
  <c r="E2586" i="22"/>
  <c r="F2586" i="22"/>
  <c r="G2586" i="22"/>
  <c r="H2586" i="22"/>
  <c r="I2586" i="22"/>
  <c r="J2586" i="22"/>
  <c r="K2586" i="22"/>
  <c r="L2586" i="22"/>
  <c r="M2586" i="22"/>
  <c r="N2586" i="22"/>
  <c r="O2586" i="22"/>
  <c r="P2586" i="22"/>
  <c r="A2587" i="22"/>
  <c r="B2587" i="22"/>
  <c r="C2587" i="22"/>
  <c r="D2587" i="22"/>
  <c r="E2587" i="22"/>
  <c r="F2587" i="22"/>
  <c r="G2587" i="22"/>
  <c r="H2587" i="22"/>
  <c r="I2587" i="22"/>
  <c r="J2587" i="22"/>
  <c r="K2587" i="22"/>
  <c r="L2587" i="22"/>
  <c r="M2587" i="22"/>
  <c r="N2587" i="22"/>
  <c r="O2587" i="22"/>
  <c r="P2587" i="22"/>
  <c r="A2588" i="22"/>
  <c r="B2588" i="22"/>
  <c r="C2588" i="22"/>
  <c r="D2588" i="22"/>
  <c r="E2588" i="22"/>
  <c r="F2588" i="22"/>
  <c r="G2588" i="22"/>
  <c r="H2588" i="22"/>
  <c r="I2588" i="22"/>
  <c r="J2588" i="22"/>
  <c r="K2588" i="22"/>
  <c r="L2588" i="22"/>
  <c r="M2588" i="22"/>
  <c r="N2588" i="22"/>
  <c r="O2588" i="22"/>
  <c r="P2588" i="22"/>
  <c r="A2589" i="22"/>
  <c r="B2589" i="22"/>
  <c r="C2589" i="22"/>
  <c r="D2589" i="22"/>
  <c r="E2589" i="22"/>
  <c r="F2589" i="22"/>
  <c r="G2589" i="22"/>
  <c r="H2589" i="22"/>
  <c r="I2589" i="22"/>
  <c r="J2589" i="22"/>
  <c r="K2589" i="22"/>
  <c r="L2589" i="22"/>
  <c r="M2589" i="22"/>
  <c r="N2589" i="22"/>
  <c r="O2589" i="22"/>
  <c r="P2589" i="22"/>
  <c r="A2590" i="22"/>
  <c r="B2590" i="22"/>
  <c r="C2590" i="22"/>
  <c r="D2590" i="22"/>
  <c r="E2590" i="22"/>
  <c r="F2590" i="22"/>
  <c r="G2590" i="22"/>
  <c r="H2590" i="22"/>
  <c r="I2590" i="22"/>
  <c r="J2590" i="22"/>
  <c r="K2590" i="22"/>
  <c r="L2590" i="22"/>
  <c r="M2590" i="22"/>
  <c r="N2590" i="22"/>
  <c r="O2590" i="22"/>
  <c r="P2590" i="22"/>
  <c r="A2591" i="22"/>
  <c r="B2591" i="22"/>
  <c r="C2591" i="22"/>
  <c r="D2591" i="22"/>
  <c r="E2591" i="22"/>
  <c r="F2591" i="22"/>
  <c r="G2591" i="22"/>
  <c r="H2591" i="22"/>
  <c r="I2591" i="22"/>
  <c r="J2591" i="22"/>
  <c r="K2591" i="22"/>
  <c r="L2591" i="22"/>
  <c r="M2591" i="22"/>
  <c r="N2591" i="22"/>
  <c r="O2591" i="22"/>
  <c r="P2591" i="22"/>
  <c r="A2592" i="22"/>
  <c r="B2592" i="22"/>
  <c r="C2592" i="22"/>
  <c r="D2592" i="22"/>
  <c r="E2592" i="22"/>
  <c r="F2592" i="22"/>
  <c r="G2592" i="22"/>
  <c r="H2592" i="22"/>
  <c r="I2592" i="22"/>
  <c r="J2592" i="22"/>
  <c r="K2592" i="22"/>
  <c r="L2592" i="22"/>
  <c r="M2592" i="22"/>
  <c r="N2592" i="22"/>
  <c r="O2592" i="22"/>
  <c r="P2592" i="22"/>
  <c r="A2593" i="22"/>
  <c r="B2593" i="22"/>
  <c r="C2593" i="22"/>
  <c r="D2593" i="22"/>
  <c r="E2593" i="22"/>
  <c r="F2593" i="22"/>
  <c r="G2593" i="22"/>
  <c r="H2593" i="22"/>
  <c r="I2593" i="22"/>
  <c r="J2593" i="22"/>
  <c r="K2593" i="22"/>
  <c r="L2593" i="22"/>
  <c r="M2593" i="22"/>
  <c r="N2593" i="22"/>
  <c r="O2593" i="22"/>
  <c r="P2593" i="22"/>
  <c r="A2594" i="22"/>
  <c r="B2594" i="22"/>
  <c r="C2594" i="22"/>
  <c r="D2594" i="22"/>
  <c r="E2594" i="22"/>
  <c r="F2594" i="22"/>
  <c r="G2594" i="22"/>
  <c r="H2594" i="22"/>
  <c r="I2594" i="22"/>
  <c r="J2594" i="22"/>
  <c r="K2594" i="22"/>
  <c r="L2594" i="22"/>
  <c r="M2594" i="22"/>
  <c r="N2594" i="22"/>
  <c r="O2594" i="22"/>
  <c r="P2594" i="22"/>
  <c r="A2595" i="22"/>
  <c r="B2595" i="22"/>
  <c r="C2595" i="22"/>
  <c r="D2595" i="22"/>
  <c r="E2595" i="22"/>
  <c r="F2595" i="22"/>
  <c r="G2595" i="22"/>
  <c r="H2595" i="22"/>
  <c r="I2595" i="22"/>
  <c r="J2595" i="22"/>
  <c r="K2595" i="22"/>
  <c r="L2595" i="22"/>
  <c r="M2595" i="22"/>
  <c r="N2595" i="22"/>
  <c r="O2595" i="22"/>
  <c r="P2595" i="22"/>
  <c r="A2596" i="22"/>
  <c r="B2596" i="22"/>
  <c r="C2596" i="22"/>
  <c r="D2596" i="22"/>
  <c r="E2596" i="22"/>
  <c r="F2596" i="22"/>
  <c r="G2596" i="22"/>
  <c r="H2596" i="22"/>
  <c r="I2596" i="22"/>
  <c r="J2596" i="22"/>
  <c r="K2596" i="22"/>
  <c r="L2596" i="22"/>
  <c r="M2596" i="22"/>
  <c r="N2596" i="22"/>
  <c r="O2596" i="22"/>
  <c r="P2596" i="22"/>
  <c r="A2597" i="22"/>
  <c r="B2597" i="22"/>
  <c r="C2597" i="22"/>
  <c r="D2597" i="22"/>
  <c r="E2597" i="22"/>
  <c r="F2597" i="22"/>
  <c r="G2597" i="22"/>
  <c r="H2597" i="22"/>
  <c r="I2597" i="22"/>
  <c r="J2597" i="22"/>
  <c r="K2597" i="22"/>
  <c r="L2597" i="22"/>
  <c r="M2597" i="22"/>
  <c r="N2597" i="22"/>
  <c r="O2597" i="22"/>
  <c r="P2597" i="22"/>
  <c r="A2598" i="22"/>
  <c r="B2598" i="22"/>
  <c r="C2598" i="22"/>
  <c r="D2598" i="22"/>
  <c r="E2598" i="22"/>
  <c r="F2598" i="22"/>
  <c r="G2598" i="22"/>
  <c r="H2598" i="22"/>
  <c r="I2598" i="22"/>
  <c r="J2598" i="22"/>
  <c r="K2598" i="22"/>
  <c r="L2598" i="22"/>
  <c r="M2598" i="22"/>
  <c r="N2598" i="22"/>
  <c r="O2598" i="22"/>
  <c r="P2598" i="22"/>
  <c r="A2599" i="22"/>
  <c r="B2599" i="22"/>
  <c r="C2599" i="22"/>
  <c r="D2599" i="22"/>
  <c r="E2599" i="22"/>
  <c r="F2599" i="22"/>
  <c r="G2599" i="22"/>
  <c r="H2599" i="22"/>
  <c r="I2599" i="22"/>
  <c r="J2599" i="22"/>
  <c r="K2599" i="22"/>
  <c r="L2599" i="22"/>
  <c r="M2599" i="22"/>
  <c r="N2599" i="22"/>
  <c r="O2599" i="22"/>
  <c r="P2599" i="22"/>
  <c r="A2600" i="22"/>
  <c r="B2600" i="22"/>
  <c r="C2600" i="22"/>
  <c r="D2600" i="22"/>
  <c r="E2600" i="22"/>
  <c r="F2600" i="22"/>
  <c r="G2600" i="22"/>
  <c r="H2600" i="22"/>
  <c r="I2600" i="22"/>
  <c r="J2600" i="22"/>
  <c r="K2600" i="22"/>
  <c r="L2600" i="22"/>
  <c r="M2600" i="22"/>
  <c r="N2600" i="22"/>
  <c r="O2600" i="22"/>
  <c r="P2600" i="22"/>
  <c r="A2601" i="22"/>
  <c r="B2601" i="22"/>
  <c r="C2601" i="22"/>
  <c r="D2601" i="22"/>
  <c r="E2601" i="22"/>
  <c r="F2601" i="22"/>
  <c r="G2601" i="22"/>
  <c r="H2601" i="22"/>
  <c r="I2601" i="22"/>
  <c r="J2601" i="22"/>
  <c r="K2601" i="22"/>
  <c r="L2601" i="22"/>
  <c r="M2601" i="22"/>
  <c r="N2601" i="22"/>
  <c r="O2601" i="22"/>
  <c r="P2601" i="22"/>
  <c r="A2602" i="22"/>
  <c r="B2602" i="22"/>
  <c r="C2602" i="22"/>
  <c r="D2602" i="22"/>
  <c r="E2602" i="22"/>
  <c r="F2602" i="22"/>
  <c r="G2602" i="22"/>
  <c r="H2602" i="22"/>
  <c r="I2602" i="22"/>
  <c r="J2602" i="22"/>
  <c r="K2602" i="22"/>
  <c r="L2602" i="22"/>
  <c r="M2602" i="22"/>
  <c r="N2602" i="22"/>
  <c r="O2602" i="22"/>
  <c r="P2602" i="22"/>
  <c r="A2603" i="22"/>
  <c r="B2603" i="22"/>
  <c r="C2603" i="22"/>
  <c r="D2603" i="22"/>
  <c r="E2603" i="22"/>
  <c r="F2603" i="22"/>
  <c r="G2603" i="22"/>
  <c r="H2603" i="22"/>
  <c r="I2603" i="22"/>
  <c r="J2603" i="22"/>
  <c r="K2603" i="22"/>
  <c r="L2603" i="22"/>
  <c r="M2603" i="22"/>
  <c r="N2603" i="22"/>
  <c r="O2603" i="22"/>
  <c r="P2603" i="22"/>
  <c r="A2604" i="22"/>
  <c r="B2604" i="22"/>
  <c r="C2604" i="22"/>
  <c r="D2604" i="22"/>
  <c r="E2604" i="22"/>
  <c r="F2604" i="22"/>
  <c r="G2604" i="22"/>
  <c r="H2604" i="22"/>
  <c r="I2604" i="22"/>
  <c r="J2604" i="22"/>
  <c r="K2604" i="22"/>
  <c r="L2604" i="22"/>
  <c r="M2604" i="22"/>
  <c r="N2604" i="22"/>
  <c r="O2604" i="22"/>
  <c r="P2604" i="22"/>
  <c r="A2605" i="22"/>
  <c r="B2605" i="22"/>
  <c r="C2605" i="22"/>
  <c r="D2605" i="22"/>
  <c r="E2605" i="22"/>
  <c r="F2605" i="22"/>
  <c r="G2605" i="22"/>
  <c r="H2605" i="22"/>
  <c r="I2605" i="22"/>
  <c r="J2605" i="22"/>
  <c r="K2605" i="22"/>
  <c r="L2605" i="22"/>
  <c r="M2605" i="22"/>
  <c r="N2605" i="22"/>
  <c r="O2605" i="22"/>
  <c r="P2605" i="22"/>
  <c r="A2606" i="22"/>
  <c r="B2606" i="22"/>
  <c r="C2606" i="22"/>
  <c r="D2606" i="22"/>
  <c r="E2606" i="22"/>
  <c r="F2606" i="22"/>
  <c r="G2606" i="22"/>
  <c r="H2606" i="22"/>
  <c r="I2606" i="22"/>
  <c r="J2606" i="22"/>
  <c r="K2606" i="22"/>
  <c r="L2606" i="22"/>
  <c r="M2606" i="22"/>
  <c r="N2606" i="22"/>
  <c r="O2606" i="22"/>
  <c r="P2606" i="22"/>
  <c r="A2607" i="22"/>
  <c r="B2607" i="22"/>
  <c r="C2607" i="22"/>
  <c r="D2607" i="22"/>
  <c r="E2607" i="22"/>
  <c r="F2607" i="22"/>
  <c r="G2607" i="22"/>
  <c r="H2607" i="22"/>
  <c r="I2607" i="22"/>
  <c r="J2607" i="22"/>
  <c r="K2607" i="22"/>
  <c r="L2607" i="22"/>
  <c r="M2607" i="22"/>
  <c r="N2607" i="22"/>
  <c r="O2607" i="22"/>
  <c r="P2607" i="22"/>
  <c r="A2608" i="22"/>
  <c r="B2608" i="22"/>
  <c r="C2608" i="22"/>
  <c r="D2608" i="22"/>
  <c r="E2608" i="22"/>
  <c r="F2608" i="22"/>
  <c r="G2608" i="22"/>
  <c r="H2608" i="22"/>
  <c r="I2608" i="22"/>
  <c r="J2608" i="22"/>
  <c r="K2608" i="22"/>
  <c r="L2608" i="22"/>
  <c r="M2608" i="22"/>
  <c r="N2608" i="22"/>
  <c r="O2608" i="22"/>
  <c r="P2608" i="22"/>
  <c r="A2609" i="22"/>
  <c r="B2609" i="22"/>
  <c r="C2609" i="22"/>
  <c r="D2609" i="22"/>
  <c r="E2609" i="22"/>
  <c r="F2609" i="22"/>
  <c r="G2609" i="22"/>
  <c r="H2609" i="22"/>
  <c r="I2609" i="22"/>
  <c r="J2609" i="22"/>
  <c r="K2609" i="22"/>
  <c r="L2609" i="22"/>
  <c r="M2609" i="22"/>
  <c r="N2609" i="22"/>
  <c r="O2609" i="22"/>
  <c r="P2609" i="22"/>
  <c r="A2610" i="22"/>
  <c r="B2610" i="22"/>
  <c r="C2610" i="22"/>
  <c r="D2610" i="22"/>
  <c r="E2610" i="22"/>
  <c r="F2610" i="22"/>
  <c r="G2610" i="22"/>
  <c r="H2610" i="22"/>
  <c r="I2610" i="22"/>
  <c r="J2610" i="22"/>
  <c r="K2610" i="22"/>
  <c r="L2610" i="22"/>
  <c r="M2610" i="22"/>
  <c r="N2610" i="22"/>
  <c r="O2610" i="22"/>
  <c r="P2610" i="22"/>
  <c r="A2611" i="22"/>
  <c r="B2611" i="22"/>
  <c r="C2611" i="22"/>
  <c r="D2611" i="22"/>
  <c r="E2611" i="22"/>
  <c r="F2611" i="22"/>
  <c r="G2611" i="22"/>
  <c r="H2611" i="22"/>
  <c r="I2611" i="22"/>
  <c r="J2611" i="22"/>
  <c r="K2611" i="22"/>
  <c r="L2611" i="22"/>
  <c r="M2611" i="22"/>
  <c r="N2611" i="22"/>
  <c r="O2611" i="22"/>
  <c r="P2611" i="22"/>
  <c r="A2612" i="22"/>
  <c r="B2612" i="22"/>
  <c r="C2612" i="22"/>
  <c r="D2612" i="22"/>
  <c r="E2612" i="22"/>
  <c r="F2612" i="22"/>
  <c r="G2612" i="22"/>
  <c r="H2612" i="22"/>
  <c r="I2612" i="22"/>
  <c r="J2612" i="22"/>
  <c r="K2612" i="22"/>
  <c r="L2612" i="22"/>
  <c r="M2612" i="22"/>
  <c r="N2612" i="22"/>
  <c r="O2612" i="22"/>
  <c r="P2612" i="22"/>
  <c r="A2613" i="22"/>
  <c r="B2613" i="22"/>
  <c r="C2613" i="22"/>
  <c r="D2613" i="22"/>
  <c r="E2613" i="22"/>
  <c r="F2613" i="22"/>
  <c r="G2613" i="22"/>
  <c r="H2613" i="22"/>
  <c r="I2613" i="22"/>
  <c r="J2613" i="22"/>
  <c r="K2613" i="22"/>
  <c r="L2613" i="22"/>
  <c r="M2613" i="22"/>
  <c r="N2613" i="22"/>
  <c r="O2613" i="22"/>
  <c r="P2613" i="22"/>
  <c r="A2614" i="22"/>
  <c r="B2614" i="22"/>
  <c r="C2614" i="22"/>
  <c r="D2614" i="22"/>
  <c r="E2614" i="22"/>
  <c r="F2614" i="22"/>
  <c r="G2614" i="22"/>
  <c r="H2614" i="22"/>
  <c r="I2614" i="22"/>
  <c r="J2614" i="22"/>
  <c r="K2614" i="22"/>
  <c r="L2614" i="22"/>
  <c r="M2614" i="22"/>
  <c r="N2614" i="22"/>
  <c r="O2614" i="22"/>
  <c r="P2614" i="22"/>
  <c r="A2615" i="22"/>
  <c r="B2615" i="22"/>
  <c r="C2615" i="22"/>
  <c r="D2615" i="22"/>
  <c r="E2615" i="22"/>
  <c r="F2615" i="22"/>
  <c r="G2615" i="22"/>
  <c r="H2615" i="22"/>
  <c r="I2615" i="22"/>
  <c r="J2615" i="22"/>
  <c r="K2615" i="22"/>
  <c r="L2615" i="22"/>
  <c r="M2615" i="22"/>
  <c r="N2615" i="22"/>
  <c r="O2615" i="22"/>
  <c r="P2615" i="22"/>
  <c r="A2616" i="22"/>
  <c r="B2616" i="22"/>
  <c r="C2616" i="22"/>
  <c r="D2616" i="22"/>
  <c r="E2616" i="22"/>
  <c r="F2616" i="22"/>
  <c r="G2616" i="22"/>
  <c r="H2616" i="22"/>
  <c r="I2616" i="22"/>
  <c r="J2616" i="22"/>
  <c r="K2616" i="22"/>
  <c r="L2616" i="22"/>
  <c r="M2616" i="22"/>
  <c r="N2616" i="22"/>
  <c r="O2616" i="22"/>
  <c r="P2616" i="22"/>
  <c r="A2617" i="22"/>
  <c r="B2617" i="22"/>
  <c r="C2617" i="22"/>
  <c r="D2617" i="22"/>
  <c r="E2617" i="22"/>
  <c r="F2617" i="22"/>
  <c r="G2617" i="22"/>
  <c r="H2617" i="22"/>
  <c r="I2617" i="22"/>
  <c r="J2617" i="22"/>
  <c r="K2617" i="22"/>
  <c r="L2617" i="22"/>
  <c r="M2617" i="22"/>
  <c r="N2617" i="22"/>
  <c r="O2617" i="22"/>
  <c r="P2617" i="22"/>
  <c r="A2618" i="22"/>
  <c r="B2618" i="22"/>
  <c r="C2618" i="22"/>
  <c r="D2618" i="22"/>
  <c r="E2618" i="22"/>
  <c r="F2618" i="22"/>
  <c r="G2618" i="22"/>
  <c r="H2618" i="22"/>
  <c r="I2618" i="22"/>
  <c r="J2618" i="22"/>
  <c r="K2618" i="22"/>
  <c r="L2618" i="22"/>
  <c r="M2618" i="22"/>
  <c r="N2618" i="22"/>
  <c r="O2618" i="22"/>
  <c r="P2618" i="22"/>
  <c r="A2619" i="22"/>
  <c r="B2619" i="22"/>
  <c r="C2619" i="22"/>
  <c r="D2619" i="22"/>
  <c r="E2619" i="22"/>
  <c r="F2619" i="22"/>
  <c r="G2619" i="22"/>
  <c r="H2619" i="22"/>
  <c r="I2619" i="22"/>
  <c r="J2619" i="22"/>
  <c r="K2619" i="22"/>
  <c r="L2619" i="22"/>
  <c r="M2619" i="22"/>
  <c r="N2619" i="22"/>
  <c r="O2619" i="22"/>
  <c r="P2619" i="22"/>
  <c r="A2620" i="22"/>
  <c r="B2620" i="22"/>
  <c r="C2620" i="22"/>
  <c r="D2620" i="22"/>
  <c r="E2620" i="22"/>
  <c r="F2620" i="22"/>
  <c r="G2620" i="22"/>
  <c r="H2620" i="22"/>
  <c r="I2620" i="22"/>
  <c r="J2620" i="22"/>
  <c r="K2620" i="22"/>
  <c r="L2620" i="22"/>
  <c r="M2620" i="22"/>
  <c r="N2620" i="22"/>
  <c r="O2620" i="22"/>
  <c r="P2620" i="22"/>
  <c r="A2621" i="22"/>
  <c r="B2621" i="22"/>
  <c r="C2621" i="22"/>
  <c r="D2621" i="22"/>
  <c r="E2621" i="22"/>
  <c r="F2621" i="22"/>
  <c r="G2621" i="22"/>
  <c r="H2621" i="22"/>
  <c r="I2621" i="22"/>
  <c r="J2621" i="22"/>
  <c r="K2621" i="22"/>
  <c r="L2621" i="22"/>
  <c r="M2621" i="22"/>
  <c r="N2621" i="22"/>
  <c r="O2621" i="22"/>
  <c r="P2621" i="22"/>
  <c r="A2622" i="22"/>
  <c r="B2622" i="22"/>
  <c r="C2622" i="22"/>
  <c r="D2622" i="22"/>
  <c r="E2622" i="22"/>
  <c r="F2622" i="22"/>
  <c r="G2622" i="22"/>
  <c r="H2622" i="22"/>
  <c r="I2622" i="22"/>
  <c r="J2622" i="22"/>
  <c r="K2622" i="22"/>
  <c r="L2622" i="22"/>
  <c r="M2622" i="22"/>
  <c r="N2622" i="22"/>
  <c r="O2622" i="22"/>
  <c r="P2622" i="22"/>
  <c r="A2623" i="22"/>
  <c r="B2623" i="22"/>
  <c r="C2623" i="22"/>
  <c r="D2623" i="22"/>
  <c r="E2623" i="22"/>
  <c r="F2623" i="22"/>
  <c r="G2623" i="22"/>
  <c r="H2623" i="22"/>
  <c r="I2623" i="22"/>
  <c r="J2623" i="22"/>
  <c r="K2623" i="22"/>
  <c r="L2623" i="22"/>
  <c r="M2623" i="22"/>
  <c r="N2623" i="22"/>
  <c r="O2623" i="22"/>
  <c r="P2623" i="22"/>
  <c r="A2624" i="22"/>
  <c r="B2624" i="22"/>
  <c r="C2624" i="22"/>
  <c r="D2624" i="22"/>
  <c r="E2624" i="22"/>
  <c r="F2624" i="22"/>
  <c r="G2624" i="22"/>
  <c r="H2624" i="22"/>
  <c r="I2624" i="22"/>
  <c r="J2624" i="22"/>
  <c r="K2624" i="22"/>
  <c r="L2624" i="22"/>
  <c r="M2624" i="22"/>
  <c r="N2624" i="22"/>
  <c r="O2624" i="22"/>
  <c r="P2624" i="22"/>
  <c r="A2625" i="22"/>
  <c r="B2625" i="22"/>
  <c r="C2625" i="22"/>
  <c r="D2625" i="22"/>
  <c r="E2625" i="22"/>
  <c r="F2625" i="22"/>
  <c r="G2625" i="22"/>
  <c r="H2625" i="22"/>
  <c r="I2625" i="22"/>
  <c r="J2625" i="22"/>
  <c r="K2625" i="22"/>
  <c r="L2625" i="22"/>
  <c r="M2625" i="22"/>
  <c r="N2625" i="22"/>
  <c r="O2625" i="22"/>
  <c r="P2625" i="22"/>
  <c r="A2626" i="22"/>
  <c r="B2626" i="22"/>
  <c r="C2626" i="22"/>
  <c r="D2626" i="22"/>
  <c r="E2626" i="22"/>
  <c r="F2626" i="22"/>
  <c r="G2626" i="22"/>
  <c r="H2626" i="22"/>
  <c r="I2626" i="22"/>
  <c r="J2626" i="22"/>
  <c r="K2626" i="22"/>
  <c r="L2626" i="22"/>
  <c r="M2626" i="22"/>
  <c r="N2626" i="22"/>
  <c r="O2626" i="22"/>
  <c r="P2626" i="22"/>
  <c r="A2627" i="22"/>
  <c r="B2627" i="22"/>
  <c r="C2627" i="22"/>
  <c r="D2627" i="22"/>
  <c r="E2627" i="22"/>
  <c r="F2627" i="22"/>
  <c r="G2627" i="22"/>
  <c r="H2627" i="22"/>
  <c r="I2627" i="22"/>
  <c r="J2627" i="22"/>
  <c r="K2627" i="22"/>
  <c r="L2627" i="22"/>
  <c r="M2627" i="22"/>
  <c r="N2627" i="22"/>
  <c r="O2627" i="22"/>
  <c r="P2627" i="22"/>
  <c r="A2628" i="22"/>
  <c r="B2628" i="22"/>
  <c r="C2628" i="22"/>
  <c r="D2628" i="22"/>
  <c r="E2628" i="22"/>
  <c r="F2628" i="22"/>
  <c r="G2628" i="22"/>
  <c r="H2628" i="22"/>
  <c r="I2628" i="22"/>
  <c r="J2628" i="22"/>
  <c r="K2628" i="22"/>
  <c r="L2628" i="22"/>
  <c r="M2628" i="22"/>
  <c r="N2628" i="22"/>
  <c r="O2628" i="22"/>
  <c r="P2628" i="22"/>
  <c r="A2629" i="22"/>
  <c r="B2629" i="22"/>
  <c r="C2629" i="22"/>
  <c r="D2629" i="22"/>
  <c r="E2629" i="22"/>
  <c r="F2629" i="22"/>
  <c r="G2629" i="22"/>
  <c r="H2629" i="22"/>
  <c r="I2629" i="22"/>
  <c r="J2629" i="22"/>
  <c r="K2629" i="22"/>
  <c r="L2629" i="22"/>
  <c r="M2629" i="22"/>
  <c r="N2629" i="22"/>
  <c r="O2629" i="22"/>
  <c r="P2629" i="22"/>
  <c r="A2630" i="22"/>
  <c r="B2630" i="22"/>
  <c r="C2630" i="22"/>
  <c r="D2630" i="22"/>
  <c r="E2630" i="22"/>
  <c r="F2630" i="22"/>
  <c r="G2630" i="22"/>
  <c r="H2630" i="22"/>
  <c r="I2630" i="22"/>
  <c r="J2630" i="22"/>
  <c r="K2630" i="22"/>
  <c r="L2630" i="22"/>
  <c r="M2630" i="22"/>
  <c r="N2630" i="22"/>
  <c r="O2630" i="22"/>
  <c r="P2630" i="22"/>
  <c r="A2631" i="22"/>
  <c r="B2631" i="22"/>
  <c r="C2631" i="22"/>
  <c r="D2631" i="22"/>
  <c r="E2631" i="22"/>
  <c r="F2631" i="22"/>
  <c r="G2631" i="22"/>
  <c r="H2631" i="22"/>
  <c r="I2631" i="22"/>
  <c r="J2631" i="22"/>
  <c r="K2631" i="22"/>
  <c r="L2631" i="22"/>
  <c r="M2631" i="22"/>
  <c r="N2631" i="22"/>
  <c r="O2631" i="22"/>
  <c r="P2631" i="22"/>
  <c r="A2632" i="22"/>
  <c r="B2632" i="22"/>
  <c r="C2632" i="22"/>
  <c r="D2632" i="22"/>
  <c r="E2632" i="22"/>
  <c r="F2632" i="22"/>
  <c r="G2632" i="22"/>
  <c r="H2632" i="22"/>
  <c r="I2632" i="22"/>
  <c r="J2632" i="22"/>
  <c r="K2632" i="22"/>
  <c r="L2632" i="22"/>
  <c r="M2632" i="22"/>
  <c r="N2632" i="22"/>
  <c r="O2632" i="22"/>
  <c r="P2632" i="22"/>
  <c r="A2633" i="22"/>
  <c r="B2633" i="22"/>
  <c r="C2633" i="22"/>
  <c r="D2633" i="22"/>
  <c r="E2633" i="22"/>
  <c r="F2633" i="22"/>
  <c r="G2633" i="22"/>
  <c r="H2633" i="22"/>
  <c r="I2633" i="22"/>
  <c r="J2633" i="22"/>
  <c r="K2633" i="22"/>
  <c r="L2633" i="22"/>
  <c r="M2633" i="22"/>
  <c r="N2633" i="22"/>
  <c r="O2633" i="22"/>
  <c r="P2633" i="22"/>
  <c r="A2634" i="22"/>
  <c r="B2634" i="22"/>
  <c r="C2634" i="22"/>
  <c r="D2634" i="22"/>
  <c r="E2634" i="22"/>
  <c r="F2634" i="22"/>
  <c r="G2634" i="22"/>
  <c r="H2634" i="22"/>
  <c r="I2634" i="22"/>
  <c r="J2634" i="22"/>
  <c r="K2634" i="22"/>
  <c r="L2634" i="22"/>
  <c r="M2634" i="22"/>
  <c r="N2634" i="22"/>
  <c r="O2634" i="22"/>
  <c r="P2634" i="22"/>
  <c r="A2635" i="22"/>
  <c r="B2635" i="22"/>
  <c r="C2635" i="22"/>
  <c r="D2635" i="22"/>
  <c r="E2635" i="22"/>
  <c r="F2635" i="22"/>
  <c r="G2635" i="22"/>
  <c r="H2635" i="22"/>
  <c r="I2635" i="22"/>
  <c r="J2635" i="22"/>
  <c r="K2635" i="22"/>
  <c r="L2635" i="22"/>
  <c r="M2635" i="22"/>
  <c r="N2635" i="22"/>
  <c r="O2635" i="22"/>
  <c r="P2635" i="22"/>
  <c r="A2636" i="22"/>
  <c r="B2636" i="22"/>
  <c r="C2636" i="22"/>
  <c r="D2636" i="22"/>
  <c r="E2636" i="22"/>
  <c r="F2636" i="22"/>
  <c r="G2636" i="22"/>
  <c r="H2636" i="22"/>
  <c r="I2636" i="22"/>
  <c r="J2636" i="22"/>
  <c r="K2636" i="22"/>
  <c r="L2636" i="22"/>
  <c r="M2636" i="22"/>
  <c r="N2636" i="22"/>
  <c r="O2636" i="22"/>
  <c r="P2636" i="22"/>
  <c r="A2637" i="22"/>
  <c r="B2637" i="22"/>
  <c r="C2637" i="22"/>
  <c r="D2637" i="22"/>
  <c r="E2637" i="22"/>
  <c r="F2637" i="22"/>
  <c r="G2637" i="22"/>
  <c r="H2637" i="22"/>
  <c r="I2637" i="22"/>
  <c r="J2637" i="22"/>
  <c r="K2637" i="22"/>
  <c r="L2637" i="22"/>
  <c r="M2637" i="22"/>
  <c r="N2637" i="22"/>
  <c r="O2637" i="22"/>
  <c r="P2637" i="22"/>
  <c r="A2638" i="22"/>
  <c r="B2638" i="22"/>
  <c r="C2638" i="22"/>
  <c r="D2638" i="22"/>
  <c r="E2638" i="22"/>
  <c r="F2638" i="22"/>
  <c r="G2638" i="22"/>
  <c r="H2638" i="22"/>
  <c r="I2638" i="22"/>
  <c r="J2638" i="22"/>
  <c r="K2638" i="22"/>
  <c r="L2638" i="22"/>
  <c r="M2638" i="22"/>
  <c r="N2638" i="22"/>
  <c r="O2638" i="22"/>
  <c r="P2638" i="22"/>
  <c r="A2639" i="22"/>
  <c r="B2639" i="22"/>
  <c r="C2639" i="22"/>
  <c r="D2639" i="22"/>
  <c r="E2639" i="22"/>
  <c r="F2639" i="22"/>
  <c r="G2639" i="22"/>
  <c r="H2639" i="22"/>
  <c r="I2639" i="22"/>
  <c r="J2639" i="22"/>
  <c r="K2639" i="22"/>
  <c r="L2639" i="22"/>
  <c r="M2639" i="22"/>
  <c r="N2639" i="22"/>
  <c r="O2639" i="22"/>
  <c r="P2639" i="22"/>
  <c r="A2640" i="22"/>
  <c r="B2640" i="22"/>
  <c r="C2640" i="22"/>
  <c r="D2640" i="22"/>
  <c r="E2640" i="22"/>
  <c r="F2640" i="22"/>
  <c r="G2640" i="22"/>
  <c r="H2640" i="22"/>
  <c r="I2640" i="22"/>
  <c r="J2640" i="22"/>
  <c r="K2640" i="22"/>
  <c r="L2640" i="22"/>
  <c r="M2640" i="22"/>
  <c r="N2640" i="22"/>
  <c r="O2640" i="22"/>
  <c r="P2640" i="22"/>
  <c r="A2641" i="22"/>
  <c r="B2641" i="22"/>
  <c r="C2641" i="22"/>
  <c r="D2641" i="22"/>
  <c r="E2641" i="22"/>
  <c r="F2641" i="22"/>
  <c r="G2641" i="22"/>
  <c r="H2641" i="22"/>
  <c r="I2641" i="22"/>
  <c r="J2641" i="22"/>
  <c r="K2641" i="22"/>
  <c r="L2641" i="22"/>
  <c r="M2641" i="22"/>
  <c r="N2641" i="22"/>
  <c r="O2641" i="22"/>
  <c r="P2641" i="22"/>
  <c r="A2642" i="22"/>
  <c r="B2642" i="22"/>
  <c r="C2642" i="22"/>
  <c r="D2642" i="22"/>
  <c r="E2642" i="22"/>
  <c r="F2642" i="22"/>
  <c r="G2642" i="22"/>
  <c r="H2642" i="22"/>
  <c r="I2642" i="22"/>
  <c r="J2642" i="22"/>
  <c r="K2642" i="22"/>
  <c r="L2642" i="22"/>
  <c r="M2642" i="22"/>
  <c r="N2642" i="22"/>
  <c r="O2642" i="22"/>
  <c r="P2642" i="22"/>
  <c r="A2643" i="22"/>
  <c r="B2643" i="22"/>
  <c r="C2643" i="22"/>
  <c r="D2643" i="22"/>
  <c r="E2643" i="22"/>
  <c r="F2643" i="22"/>
  <c r="G2643" i="22"/>
  <c r="H2643" i="22"/>
  <c r="I2643" i="22"/>
  <c r="J2643" i="22"/>
  <c r="K2643" i="22"/>
  <c r="L2643" i="22"/>
  <c r="M2643" i="22"/>
  <c r="N2643" i="22"/>
  <c r="O2643" i="22"/>
  <c r="P2643" i="22"/>
  <c r="A2644" i="22"/>
  <c r="B2644" i="22"/>
  <c r="C2644" i="22"/>
  <c r="D2644" i="22"/>
  <c r="E2644" i="22"/>
  <c r="F2644" i="22"/>
  <c r="G2644" i="22"/>
  <c r="H2644" i="22"/>
  <c r="I2644" i="22"/>
  <c r="J2644" i="22"/>
  <c r="K2644" i="22"/>
  <c r="L2644" i="22"/>
  <c r="M2644" i="22"/>
  <c r="N2644" i="22"/>
  <c r="O2644" i="22"/>
  <c r="P2644" i="22"/>
  <c r="A2645" i="22"/>
  <c r="B2645" i="22"/>
  <c r="C2645" i="22"/>
  <c r="D2645" i="22"/>
  <c r="E2645" i="22"/>
  <c r="F2645" i="22"/>
  <c r="G2645" i="22"/>
  <c r="H2645" i="22"/>
  <c r="I2645" i="22"/>
  <c r="J2645" i="22"/>
  <c r="K2645" i="22"/>
  <c r="L2645" i="22"/>
  <c r="M2645" i="22"/>
  <c r="N2645" i="22"/>
  <c r="O2645" i="22"/>
  <c r="P2645" i="22"/>
  <c r="A2646" i="22"/>
  <c r="B2646" i="22"/>
  <c r="C2646" i="22"/>
  <c r="D2646" i="22"/>
  <c r="E2646" i="22"/>
  <c r="F2646" i="22"/>
  <c r="G2646" i="22"/>
  <c r="H2646" i="22"/>
  <c r="I2646" i="22"/>
  <c r="J2646" i="22"/>
  <c r="K2646" i="22"/>
  <c r="L2646" i="22"/>
  <c r="M2646" i="22"/>
  <c r="N2646" i="22"/>
  <c r="O2646" i="22"/>
  <c r="P2646" i="22"/>
  <c r="A2647" i="22"/>
  <c r="B2647" i="22"/>
  <c r="C2647" i="22"/>
  <c r="D2647" i="22"/>
  <c r="E2647" i="22"/>
  <c r="F2647" i="22"/>
  <c r="G2647" i="22"/>
  <c r="H2647" i="22"/>
  <c r="I2647" i="22"/>
  <c r="J2647" i="22"/>
  <c r="K2647" i="22"/>
  <c r="L2647" i="22"/>
  <c r="M2647" i="22"/>
  <c r="N2647" i="22"/>
  <c r="O2647" i="22"/>
  <c r="P2647" i="22"/>
  <c r="A2648" i="22"/>
  <c r="B2648" i="22"/>
  <c r="C2648" i="22"/>
  <c r="D2648" i="22"/>
  <c r="E2648" i="22"/>
  <c r="F2648" i="22"/>
  <c r="G2648" i="22"/>
  <c r="H2648" i="22"/>
  <c r="I2648" i="22"/>
  <c r="J2648" i="22"/>
  <c r="K2648" i="22"/>
  <c r="L2648" i="22"/>
  <c r="M2648" i="22"/>
  <c r="N2648" i="22"/>
  <c r="O2648" i="22"/>
  <c r="P2648" i="22"/>
  <c r="A2649" i="22"/>
  <c r="B2649" i="22"/>
  <c r="C2649" i="22"/>
  <c r="D2649" i="22"/>
  <c r="E2649" i="22"/>
  <c r="F2649" i="22"/>
  <c r="G2649" i="22"/>
  <c r="H2649" i="22"/>
  <c r="I2649" i="22"/>
  <c r="J2649" i="22"/>
  <c r="K2649" i="22"/>
  <c r="L2649" i="22"/>
  <c r="M2649" i="22"/>
  <c r="N2649" i="22"/>
  <c r="O2649" i="22"/>
  <c r="P2649" i="22"/>
  <c r="A2650" i="22"/>
  <c r="B2650" i="22"/>
  <c r="C2650" i="22"/>
  <c r="D2650" i="22"/>
  <c r="E2650" i="22"/>
  <c r="F2650" i="22"/>
  <c r="G2650" i="22"/>
  <c r="H2650" i="22"/>
  <c r="I2650" i="22"/>
  <c r="J2650" i="22"/>
  <c r="K2650" i="22"/>
  <c r="L2650" i="22"/>
  <c r="M2650" i="22"/>
  <c r="N2650" i="22"/>
  <c r="O2650" i="22"/>
  <c r="P2650" i="22"/>
  <c r="A2651" i="22"/>
  <c r="B2651" i="22"/>
  <c r="C2651" i="22"/>
  <c r="D2651" i="22"/>
  <c r="E2651" i="22"/>
  <c r="F2651" i="22"/>
  <c r="G2651" i="22"/>
  <c r="H2651" i="22"/>
  <c r="I2651" i="22"/>
  <c r="J2651" i="22"/>
  <c r="K2651" i="22"/>
  <c r="L2651" i="22"/>
  <c r="M2651" i="22"/>
  <c r="N2651" i="22"/>
  <c r="O2651" i="22"/>
  <c r="P2651" i="22"/>
  <c r="A2652" i="22"/>
  <c r="B2652" i="22"/>
  <c r="C2652" i="22"/>
  <c r="D2652" i="22"/>
  <c r="E2652" i="22"/>
  <c r="F2652" i="22"/>
  <c r="G2652" i="22"/>
  <c r="H2652" i="22"/>
  <c r="I2652" i="22"/>
  <c r="J2652" i="22"/>
  <c r="K2652" i="22"/>
  <c r="L2652" i="22"/>
  <c r="M2652" i="22"/>
  <c r="N2652" i="22"/>
  <c r="O2652" i="22"/>
  <c r="P2652" i="22"/>
  <c r="A2653" i="22"/>
  <c r="B2653" i="22"/>
  <c r="C2653" i="22"/>
  <c r="D2653" i="22"/>
  <c r="E2653" i="22"/>
  <c r="F2653" i="22"/>
  <c r="G2653" i="22"/>
  <c r="H2653" i="22"/>
  <c r="I2653" i="22"/>
  <c r="J2653" i="22"/>
  <c r="K2653" i="22"/>
  <c r="L2653" i="22"/>
  <c r="M2653" i="22"/>
  <c r="N2653" i="22"/>
  <c r="O2653" i="22"/>
  <c r="P2653" i="22"/>
  <c r="A2654" i="22"/>
  <c r="B2654" i="22"/>
  <c r="C2654" i="22"/>
  <c r="D2654" i="22"/>
  <c r="E2654" i="22"/>
  <c r="F2654" i="22"/>
  <c r="G2654" i="22"/>
  <c r="H2654" i="22"/>
  <c r="I2654" i="22"/>
  <c r="J2654" i="22"/>
  <c r="K2654" i="22"/>
  <c r="L2654" i="22"/>
  <c r="M2654" i="22"/>
  <c r="N2654" i="22"/>
  <c r="O2654" i="22"/>
  <c r="P2654" i="22"/>
  <c r="A2655" i="22"/>
  <c r="B2655" i="22"/>
  <c r="C2655" i="22"/>
  <c r="D2655" i="22"/>
  <c r="E2655" i="22"/>
  <c r="F2655" i="22"/>
  <c r="G2655" i="22"/>
  <c r="H2655" i="22"/>
  <c r="I2655" i="22"/>
  <c r="J2655" i="22"/>
  <c r="K2655" i="22"/>
  <c r="L2655" i="22"/>
  <c r="M2655" i="22"/>
  <c r="N2655" i="22"/>
  <c r="O2655" i="22"/>
  <c r="P2655" i="22"/>
  <c r="A2656" i="22"/>
  <c r="B2656" i="22"/>
  <c r="C2656" i="22"/>
  <c r="D2656" i="22"/>
  <c r="E2656" i="22"/>
  <c r="F2656" i="22"/>
  <c r="G2656" i="22"/>
  <c r="H2656" i="22"/>
  <c r="I2656" i="22"/>
  <c r="J2656" i="22"/>
  <c r="K2656" i="22"/>
  <c r="L2656" i="22"/>
  <c r="M2656" i="22"/>
  <c r="N2656" i="22"/>
  <c r="O2656" i="22"/>
  <c r="P2656" i="22"/>
  <c r="A2657" i="22"/>
  <c r="B2657" i="22"/>
  <c r="C2657" i="22"/>
  <c r="D2657" i="22"/>
  <c r="E2657" i="22"/>
  <c r="F2657" i="22"/>
  <c r="G2657" i="22"/>
  <c r="H2657" i="22"/>
  <c r="I2657" i="22"/>
  <c r="J2657" i="22"/>
  <c r="K2657" i="22"/>
  <c r="L2657" i="22"/>
  <c r="M2657" i="22"/>
  <c r="N2657" i="22"/>
  <c r="O2657" i="22"/>
  <c r="P2657" i="22"/>
  <c r="A2658" i="22"/>
  <c r="B2658" i="22"/>
  <c r="C2658" i="22"/>
  <c r="D2658" i="22"/>
  <c r="E2658" i="22"/>
  <c r="F2658" i="22"/>
  <c r="G2658" i="22"/>
  <c r="H2658" i="22"/>
  <c r="I2658" i="22"/>
  <c r="J2658" i="22"/>
  <c r="K2658" i="22"/>
  <c r="L2658" i="22"/>
  <c r="M2658" i="22"/>
  <c r="N2658" i="22"/>
  <c r="O2658" i="22"/>
  <c r="P2658" i="22"/>
  <c r="A2659" i="22"/>
  <c r="B2659" i="22"/>
  <c r="C2659" i="22"/>
  <c r="D2659" i="22"/>
  <c r="E2659" i="22"/>
  <c r="F2659" i="22"/>
  <c r="G2659" i="22"/>
  <c r="H2659" i="22"/>
  <c r="I2659" i="22"/>
  <c r="J2659" i="22"/>
  <c r="K2659" i="22"/>
  <c r="L2659" i="22"/>
  <c r="M2659" i="22"/>
  <c r="N2659" i="22"/>
  <c r="O2659" i="22"/>
  <c r="P2659" i="22"/>
  <c r="A2660" i="22"/>
  <c r="B2660" i="22"/>
  <c r="C2660" i="22"/>
  <c r="D2660" i="22"/>
  <c r="E2660" i="22"/>
  <c r="F2660" i="22"/>
  <c r="G2660" i="22"/>
  <c r="H2660" i="22"/>
  <c r="I2660" i="22"/>
  <c r="J2660" i="22"/>
  <c r="K2660" i="22"/>
  <c r="L2660" i="22"/>
  <c r="M2660" i="22"/>
  <c r="N2660" i="22"/>
  <c r="O2660" i="22"/>
  <c r="P2660" i="22"/>
  <c r="A2661" i="22"/>
  <c r="B2661" i="22"/>
  <c r="C2661" i="22"/>
  <c r="D2661" i="22"/>
  <c r="E2661" i="22"/>
  <c r="F2661" i="22"/>
  <c r="G2661" i="22"/>
  <c r="H2661" i="22"/>
  <c r="I2661" i="22"/>
  <c r="J2661" i="22"/>
  <c r="K2661" i="22"/>
  <c r="L2661" i="22"/>
  <c r="M2661" i="22"/>
  <c r="N2661" i="22"/>
  <c r="O2661" i="22"/>
  <c r="P2661" i="22"/>
  <c r="A2662" i="22"/>
  <c r="B2662" i="22"/>
  <c r="C2662" i="22"/>
  <c r="D2662" i="22"/>
  <c r="E2662" i="22"/>
  <c r="F2662" i="22"/>
  <c r="G2662" i="22"/>
  <c r="H2662" i="22"/>
  <c r="I2662" i="22"/>
  <c r="J2662" i="22"/>
  <c r="K2662" i="22"/>
  <c r="L2662" i="22"/>
  <c r="M2662" i="22"/>
  <c r="N2662" i="22"/>
  <c r="O2662" i="22"/>
  <c r="P2662" i="22"/>
  <c r="A2663" i="22"/>
  <c r="B2663" i="22"/>
  <c r="C2663" i="22"/>
  <c r="D2663" i="22"/>
  <c r="E2663" i="22"/>
  <c r="F2663" i="22"/>
  <c r="G2663" i="22"/>
  <c r="H2663" i="22"/>
  <c r="I2663" i="22"/>
  <c r="J2663" i="22"/>
  <c r="K2663" i="22"/>
  <c r="L2663" i="22"/>
  <c r="M2663" i="22"/>
  <c r="N2663" i="22"/>
  <c r="O2663" i="22"/>
  <c r="P2663" i="22"/>
  <c r="A2664" i="22"/>
  <c r="B2664" i="22"/>
  <c r="C2664" i="22"/>
  <c r="D2664" i="22"/>
  <c r="E2664" i="22"/>
  <c r="F2664" i="22"/>
  <c r="G2664" i="22"/>
  <c r="H2664" i="22"/>
  <c r="I2664" i="22"/>
  <c r="J2664" i="22"/>
  <c r="K2664" i="22"/>
  <c r="L2664" i="22"/>
  <c r="M2664" i="22"/>
  <c r="N2664" i="22"/>
  <c r="O2664" i="22"/>
  <c r="P2664" i="22"/>
  <c r="A2665" i="22"/>
  <c r="B2665" i="22"/>
  <c r="C2665" i="22"/>
  <c r="D2665" i="22"/>
  <c r="E2665" i="22"/>
  <c r="F2665" i="22"/>
  <c r="G2665" i="22"/>
  <c r="H2665" i="22"/>
  <c r="I2665" i="22"/>
  <c r="J2665" i="22"/>
  <c r="K2665" i="22"/>
  <c r="L2665" i="22"/>
  <c r="M2665" i="22"/>
  <c r="N2665" i="22"/>
  <c r="O2665" i="22"/>
  <c r="P2665" i="22"/>
  <c r="A2666" i="22"/>
  <c r="B2666" i="22"/>
  <c r="C2666" i="22"/>
  <c r="D2666" i="22"/>
  <c r="E2666" i="22"/>
  <c r="F2666" i="22"/>
  <c r="G2666" i="22"/>
  <c r="H2666" i="22"/>
  <c r="I2666" i="22"/>
  <c r="J2666" i="22"/>
  <c r="K2666" i="22"/>
  <c r="L2666" i="22"/>
  <c r="M2666" i="22"/>
  <c r="N2666" i="22"/>
  <c r="O2666" i="22"/>
  <c r="P2666" i="22"/>
  <c r="A2667" i="22"/>
  <c r="B2667" i="22"/>
  <c r="C2667" i="22"/>
  <c r="D2667" i="22"/>
  <c r="E2667" i="22"/>
  <c r="F2667" i="22"/>
  <c r="G2667" i="22"/>
  <c r="H2667" i="22"/>
  <c r="I2667" i="22"/>
  <c r="J2667" i="22"/>
  <c r="K2667" i="22"/>
  <c r="L2667" i="22"/>
  <c r="M2667" i="22"/>
  <c r="N2667" i="22"/>
  <c r="O2667" i="22"/>
  <c r="P2667" i="22"/>
  <c r="A2668" i="22"/>
  <c r="B2668" i="22"/>
  <c r="C2668" i="22"/>
  <c r="D2668" i="22"/>
  <c r="E2668" i="22"/>
  <c r="F2668" i="22"/>
  <c r="G2668" i="22"/>
  <c r="H2668" i="22"/>
  <c r="I2668" i="22"/>
  <c r="J2668" i="22"/>
  <c r="K2668" i="22"/>
  <c r="L2668" i="22"/>
  <c r="M2668" i="22"/>
  <c r="N2668" i="22"/>
  <c r="O2668" i="22"/>
  <c r="P2668" i="22"/>
  <c r="A2669" i="22"/>
  <c r="B2669" i="22"/>
  <c r="C2669" i="22"/>
  <c r="D2669" i="22"/>
  <c r="E2669" i="22"/>
  <c r="F2669" i="22"/>
  <c r="G2669" i="22"/>
  <c r="H2669" i="22"/>
  <c r="I2669" i="22"/>
  <c r="J2669" i="22"/>
  <c r="K2669" i="22"/>
  <c r="L2669" i="22"/>
  <c r="M2669" i="22"/>
  <c r="N2669" i="22"/>
  <c r="O2669" i="22"/>
  <c r="P2669" i="22"/>
  <c r="A2670" i="22"/>
  <c r="B2670" i="22"/>
  <c r="C2670" i="22"/>
  <c r="D2670" i="22"/>
  <c r="E2670" i="22"/>
  <c r="F2670" i="22"/>
  <c r="G2670" i="22"/>
  <c r="H2670" i="22"/>
  <c r="I2670" i="22"/>
  <c r="J2670" i="22"/>
  <c r="K2670" i="22"/>
  <c r="L2670" i="22"/>
  <c r="M2670" i="22"/>
  <c r="N2670" i="22"/>
  <c r="O2670" i="22"/>
  <c r="P2670" i="22"/>
  <c r="A2671" i="22"/>
  <c r="B2671" i="22"/>
  <c r="C2671" i="22"/>
  <c r="D2671" i="22"/>
  <c r="E2671" i="22"/>
  <c r="F2671" i="22"/>
  <c r="G2671" i="22"/>
  <c r="H2671" i="22"/>
  <c r="I2671" i="22"/>
  <c r="J2671" i="22"/>
  <c r="K2671" i="22"/>
  <c r="L2671" i="22"/>
  <c r="M2671" i="22"/>
  <c r="N2671" i="22"/>
  <c r="O2671" i="22"/>
  <c r="P2671" i="22"/>
  <c r="A2672" i="22"/>
  <c r="B2672" i="22"/>
  <c r="C2672" i="22"/>
  <c r="D2672" i="22"/>
  <c r="E2672" i="22"/>
  <c r="F2672" i="22"/>
  <c r="G2672" i="22"/>
  <c r="H2672" i="22"/>
  <c r="I2672" i="22"/>
  <c r="J2672" i="22"/>
  <c r="K2672" i="22"/>
  <c r="L2672" i="22"/>
  <c r="M2672" i="22"/>
  <c r="N2672" i="22"/>
  <c r="O2672" i="22"/>
  <c r="P2672" i="22"/>
  <c r="A2673" i="22"/>
  <c r="B2673" i="22"/>
  <c r="C2673" i="22"/>
  <c r="D2673" i="22"/>
  <c r="E2673" i="22"/>
  <c r="F2673" i="22"/>
  <c r="G2673" i="22"/>
  <c r="H2673" i="22"/>
  <c r="I2673" i="22"/>
  <c r="J2673" i="22"/>
  <c r="K2673" i="22"/>
  <c r="L2673" i="22"/>
  <c r="M2673" i="22"/>
  <c r="N2673" i="22"/>
  <c r="O2673" i="22"/>
  <c r="P2673" i="22"/>
  <c r="A2674" i="22"/>
  <c r="B2674" i="22"/>
  <c r="C2674" i="22"/>
  <c r="D2674" i="22"/>
  <c r="E2674" i="22"/>
  <c r="F2674" i="22"/>
  <c r="G2674" i="22"/>
  <c r="H2674" i="22"/>
  <c r="I2674" i="22"/>
  <c r="J2674" i="22"/>
  <c r="K2674" i="22"/>
  <c r="L2674" i="22"/>
  <c r="M2674" i="22"/>
  <c r="N2674" i="22"/>
  <c r="O2674" i="22"/>
  <c r="P2674" i="22"/>
  <c r="A2675" i="22"/>
  <c r="B2675" i="22"/>
  <c r="C2675" i="22"/>
  <c r="D2675" i="22"/>
  <c r="E2675" i="22"/>
  <c r="F2675" i="22"/>
  <c r="G2675" i="22"/>
  <c r="H2675" i="22"/>
  <c r="I2675" i="22"/>
  <c r="J2675" i="22"/>
  <c r="K2675" i="22"/>
  <c r="L2675" i="22"/>
  <c r="M2675" i="22"/>
  <c r="N2675" i="22"/>
  <c r="O2675" i="22"/>
  <c r="P2675" i="22"/>
  <c r="A2676" i="22"/>
  <c r="B2676" i="22"/>
  <c r="C2676" i="22"/>
  <c r="D2676" i="22"/>
  <c r="E2676" i="22"/>
  <c r="F2676" i="22"/>
  <c r="G2676" i="22"/>
  <c r="H2676" i="22"/>
  <c r="I2676" i="22"/>
  <c r="J2676" i="22"/>
  <c r="K2676" i="22"/>
  <c r="L2676" i="22"/>
  <c r="M2676" i="22"/>
  <c r="N2676" i="22"/>
  <c r="O2676" i="22"/>
  <c r="P2676" i="22"/>
  <c r="A2677" i="22"/>
  <c r="B2677" i="22"/>
  <c r="C2677" i="22"/>
  <c r="D2677" i="22"/>
  <c r="E2677" i="22"/>
  <c r="F2677" i="22"/>
  <c r="G2677" i="22"/>
  <c r="H2677" i="22"/>
  <c r="I2677" i="22"/>
  <c r="J2677" i="22"/>
  <c r="K2677" i="22"/>
  <c r="L2677" i="22"/>
  <c r="M2677" i="22"/>
  <c r="N2677" i="22"/>
  <c r="O2677" i="22"/>
  <c r="P2677" i="22"/>
  <c r="A2678" i="22"/>
  <c r="B2678" i="22"/>
  <c r="C2678" i="22"/>
  <c r="D2678" i="22"/>
  <c r="E2678" i="22"/>
  <c r="F2678" i="22"/>
  <c r="G2678" i="22"/>
  <c r="H2678" i="22"/>
  <c r="I2678" i="22"/>
  <c r="J2678" i="22"/>
  <c r="K2678" i="22"/>
  <c r="L2678" i="22"/>
  <c r="M2678" i="22"/>
  <c r="N2678" i="22"/>
  <c r="O2678" i="22"/>
  <c r="P2678" i="22"/>
  <c r="A2679" i="22"/>
  <c r="B2679" i="22"/>
  <c r="C2679" i="22"/>
  <c r="D2679" i="22"/>
  <c r="E2679" i="22"/>
  <c r="F2679" i="22"/>
  <c r="G2679" i="22"/>
  <c r="H2679" i="22"/>
  <c r="I2679" i="22"/>
  <c r="J2679" i="22"/>
  <c r="K2679" i="22"/>
  <c r="L2679" i="22"/>
  <c r="M2679" i="22"/>
  <c r="N2679" i="22"/>
  <c r="O2679" i="22"/>
  <c r="P2679" i="22"/>
  <c r="A2680" i="22"/>
  <c r="B2680" i="22"/>
  <c r="C2680" i="22"/>
  <c r="D2680" i="22"/>
  <c r="E2680" i="22"/>
  <c r="F2680" i="22"/>
  <c r="G2680" i="22"/>
  <c r="H2680" i="22"/>
  <c r="I2680" i="22"/>
  <c r="J2680" i="22"/>
  <c r="K2680" i="22"/>
  <c r="L2680" i="22"/>
  <c r="M2680" i="22"/>
  <c r="N2680" i="22"/>
  <c r="O2680" i="22"/>
  <c r="P2680" i="22"/>
  <c r="A2681" i="22"/>
  <c r="B2681" i="22"/>
  <c r="C2681" i="22"/>
  <c r="D2681" i="22"/>
  <c r="E2681" i="22"/>
  <c r="F2681" i="22"/>
  <c r="G2681" i="22"/>
  <c r="H2681" i="22"/>
  <c r="I2681" i="22"/>
  <c r="J2681" i="22"/>
  <c r="K2681" i="22"/>
  <c r="L2681" i="22"/>
  <c r="M2681" i="22"/>
  <c r="N2681" i="22"/>
  <c r="O2681" i="22"/>
  <c r="P2681" i="22"/>
  <c r="A2682" i="22"/>
  <c r="B2682" i="22"/>
  <c r="C2682" i="22"/>
  <c r="D2682" i="22"/>
  <c r="E2682" i="22"/>
  <c r="F2682" i="22"/>
  <c r="G2682" i="22"/>
  <c r="H2682" i="22"/>
  <c r="I2682" i="22"/>
  <c r="J2682" i="22"/>
  <c r="K2682" i="22"/>
  <c r="L2682" i="22"/>
  <c r="M2682" i="22"/>
  <c r="N2682" i="22"/>
  <c r="O2682" i="22"/>
  <c r="P2682" i="22"/>
  <c r="A2683" i="22"/>
  <c r="B2683" i="22"/>
  <c r="C2683" i="22"/>
  <c r="D2683" i="22"/>
  <c r="E2683" i="22"/>
  <c r="F2683" i="22"/>
  <c r="G2683" i="22"/>
  <c r="H2683" i="22"/>
  <c r="I2683" i="22"/>
  <c r="J2683" i="22"/>
  <c r="K2683" i="22"/>
  <c r="L2683" i="22"/>
  <c r="M2683" i="22"/>
  <c r="N2683" i="22"/>
  <c r="O2683" i="22"/>
  <c r="P2683" i="22"/>
  <c r="A2684" i="22"/>
  <c r="B2684" i="22"/>
  <c r="C2684" i="22"/>
  <c r="D2684" i="22"/>
  <c r="E2684" i="22"/>
  <c r="F2684" i="22"/>
  <c r="G2684" i="22"/>
  <c r="H2684" i="22"/>
  <c r="I2684" i="22"/>
  <c r="J2684" i="22"/>
  <c r="K2684" i="22"/>
  <c r="L2684" i="22"/>
  <c r="M2684" i="22"/>
  <c r="N2684" i="22"/>
  <c r="O2684" i="22"/>
  <c r="P2684" i="22"/>
  <c r="A2685" i="22"/>
  <c r="B2685" i="22"/>
  <c r="C2685" i="22"/>
  <c r="D2685" i="22"/>
  <c r="E2685" i="22"/>
  <c r="F2685" i="22"/>
  <c r="G2685" i="22"/>
  <c r="H2685" i="22"/>
  <c r="I2685" i="22"/>
  <c r="J2685" i="22"/>
  <c r="K2685" i="22"/>
  <c r="L2685" i="22"/>
  <c r="M2685" i="22"/>
  <c r="N2685" i="22"/>
  <c r="O2685" i="22"/>
  <c r="P2685" i="22"/>
  <c r="A2686" i="22"/>
  <c r="B2686" i="22"/>
  <c r="C2686" i="22"/>
  <c r="D2686" i="22"/>
  <c r="E2686" i="22"/>
  <c r="F2686" i="22"/>
  <c r="G2686" i="22"/>
  <c r="H2686" i="22"/>
  <c r="I2686" i="22"/>
  <c r="J2686" i="22"/>
  <c r="K2686" i="22"/>
  <c r="L2686" i="22"/>
  <c r="M2686" i="22"/>
  <c r="N2686" i="22"/>
  <c r="O2686" i="22"/>
  <c r="P2686" i="22"/>
  <c r="A2687" i="22"/>
  <c r="B2687" i="22"/>
  <c r="C2687" i="22"/>
  <c r="D2687" i="22"/>
  <c r="E2687" i="22"/>
  <c r="F2687" i="22"/>
  <c r="G2687" i="22"/>
  <c r="H2687" i="22"/>
  <c r="I2687" i="22"/>
  <c r="J2687" i="22"/>
  <c r="K2687" i="22"/>
  <c r="L2687" i="22"/>
  <c r="M2687" i="22"/>
  <c r="N2687" i="22"/>
  <c r="O2687" i="22"/>
  <c r="P2687" i="22"/>
  <c r="A2688" i="22"/>
  <c r="B2688" i="22"/>
  <c r="C2688" i="22"/>
  <c r="D2688" i="22"/>
  <c r="E2688" i="22"/>
  <c r="F2688" i="22"/>
  <c r="G2688" i="22"/>
  <c r="H2688" i="22"/>
  <c r="I2688" i="22"/>
  <c r="J2688" i="22"/>
  <c r="K2688" i="22"/>
  <c r="L2688" i="22"/>
  <c r="M2688" i="22"/>
  <c r="N2688" i="22"/>
  <c r="O2688" i="22"/>
  <c r="P2688" i="22"/>
  <c r="A2689" i="22"/>
  <c r="B2689" i="22"/>
  <c r="C2689" i="22"/>
  <c r="D2689" i="22"/>
  <c r="E2689" i="22"/>
  <c r="F2689" i="22"/>
  <c r="G2689" i="22"/>
  <c r="H2689" i="22"/>
  <c r="I2689" i="22"/>
  <c r="J2689" i="22"/>
  <c r="K2689" i="22"/>
  <c r="L2689" i="22"/>
  <c r="M2689" i="22"/>
  <c r="N2689" i="22"/>
  <c r="O2689" i="22"/>
  <c r="P2689" i="22"/>
  <c r="A2690" i="22"/>
  <c r="B2690" i="22"/>
  <c r="C2690" i="22"/>
  <c r="D2690" i="22"/>
  <c r="E2690" i="22"/>
  <c r="F2690" i="22"/>
  <c r="G2690" i="22"/>
  <c r="H2690" i="22"/>
  <c r="I2690" i="22"/>
  <c r="J2690" i="22"/>
  <c r="K2690" i="22"/>
  <c r="L2690" i="22"/>
  <c r="M2690" i="22"/>
  <c r="N2690" i="22"/>
  <c r="O2690" i="22"/>
  <c r="P2690" i="22"/>
  <c r="A2691" i="22"/>
  <c r="B2691" i="22"/>
  <c r="C2691" i="22"/>
  <c r="D2691" i="22"/>
  <c r="E2691" i="22"/>
  <c r="F2691" i="22"/>
  <c r="G2691" i="22"/>
  <c r="H2691" i="22"/>
  <c r="I2691" i="22"/>
  <c r="J2691" i="22"/>
  <c r="K2691" i="22"/>
  <c r="L2691" i="22"/>
  <c r="M2691" i="22"/>
  <c r="N2691" i="22"/>
  <c r="O2691" i="22"/>
  <c r="P2691" i="22"/>
  <c r="A2692" i="22"/>
  <c r="B2692" i="22"/>
  <c r="C2692" i="22"/>
  <c r="D2692" i="22"/>
  <c r="E2692" i="22"/>
  <c r="F2692" i="22"/>
  <c r="G2692" i="22"/>
  <c r="H2692" i="22"/>
  <c r="I2692" i="22"/>
  <c r="J2692" i="22"/>
  <c r="K2692" i="22"/>
  <c r="L2692" i="22"/>
  <c r="M2692" i="22"/>
  <c r="N2692" i="22"/>
  <c r="O2692" i="22"/>
  <c r="P2692" i="22"/>
  <c r="A2693" i="22"/>
  <c r="B2693" i="22"/>
  <c r="C2693" i="22"/>
  <c r="D2693" i="22"/>
  <c r="E2693" i="22"/>
  <c r="F2693" i="22"/>
  <c r="G2693" i="22"/>
  <c r="H2693" i="22"/>
  <c r="I2693" i="22"/>
  <c r="J2693" i="22"/>
  <c r="K2693" i="22"/>
  <c r="L2693" i="22"/>
  <c r="M2693" i="22"/>
  <c r="N2693" i="22"/>
  <c r="O2693" i="22"/>
  <c r="P2693" i="22"/>
  <c r="A2694" i="22"/>
  <c r="B2694" i="22"/>
  <c r="C2694" i="22"/>
  <c r="D2694" i="22"/>
  <c r="E2694" i="22"/>
  <c r="F2694" i="22"/>
  <c r="G2694" i="22"/>
  <c r="H2694" i="22"/>
  <c r="I2694" i="22"/>
  <c r="J2694" i="22"/>
  <c r="K2694" i="22"/>
  <c r="L2694" i="22"/>
  <c r="M2694" i="22"/>
  <c r="N2694" i="22"/>
  <c r="O2694" i="22"/>
  <c r="P2694" i="22"/>
  <c r="A2695" i="22"/>
  <c r="B2695" i="22"/>
  <c r="C2695" i="22"/>
  <c r="D2695" i="22"/>
  <c r="E2695" i="22"/>
  <c r="F2695" i="22"/>
  <c r="G2695" i="22"/>
  <c r="H2695" i="22"/>
  <c r="I2695" i="22"/>
  <c r="J2695" i="22"/>
  <c r="K2695" i="22"/>
  <c r="L2695" i="22"/>
  <c r="M2695" i="22"/>
  <c r="N2695" i="22"/>
  <c r="O2695" i="22"/>
  <c r="P2695" i="22"/>
  <c r="A2696" i="22"/>
  <c r="B2696" i="22"/>
  <c r="C2696" i="22"/>
  <c r="D2696" i="22"/>
  <c r="E2696" i="22"/>
  <c r="F2696" i="22"/>
  <c r="G2696" i="22"/>
  <c r="H2696" i="22"/>
  <c r="I2696" i="22"/>
  <c r="J2696" i="22"/>
  <c r="K2696" i="22"/>
  <c r="L2696" i="22"/>
  <c r="M2696" i="22"/>
  <c r="N2696" i="22"/>
  <c r="O2696" i="22"/>
  <c r="P2696" i="22"/>
  <c r="A2697" i="22"/>
  <c r="B2697" i="22"/>
  <c r="C2697" i="22"/>
  <c r="D2697" i="22"/>
  <c r="E2697" i="22"/>
  <c r="F2697" i="22"/>
  <c r="G2697" i="22"/>
  <c r="H2697" i="22"/>
  <c r="I2697" i="22"/>
  <c r="J2697" i="22"/>
  <c r="K2697" i="22"/>
  <c r="L2697" i="22"/>
  <c r="M2697" i="22"/>
  <c r="N2697" i="22"/>
  <c r="O2697" i="22"/>
  <c r="P2697" i="22"/>
  <c r="A2698" i="22"/>
  <c r="B2698" i="22"/>
  <c r="C2698" i="22"/>
  <c r="D2698" i="22"/>
  <c r="E2698" i="22"/>
  <c r="F2698" i="22"/>
  <c r="G2698" i="22"/>
  <c r="H2698" i="22"/>
  <c r="I2698" i="22"/>
  <c r="J2698" i="22"/>
  <c r="K2698" i="22"/>
  <c r="L2698" i="22"/>
  <c r="M2698" i="22"/>
  <c r="N2698" i="22"/>
  <c r="O2698" i="22"/>
  <c r="P2698" i="22"/>
  <c r="A2699" i="22"/>
  <c r="B2699" i="22"/>
  <c r="C2699" i="22"/>
  <c r="D2699" i="22"/>
  <c r="E2699" i="22"/>
  <c r="F2699" i="22"/>
  <c r="G2699" i="22"/>
  <c r="H2699" i="22"/>
  <c r="I2699" i="22"/>
  <c r="J2699" i="22"/>
  <c r="K2699" i="22"/>
  <c r="L2699" i="22"/>
  <c r="M2699" i="22"/>
  <c r="N2699" i="22"/>
  <c r="O2699" i="22"/>
  <c r="P2699" i="22"/>
  <c r="A2700" i="22"/>
  <c r="B2700" i="22"/>
  <c r="C2700" i="22"/>
  <c r="D2700" i="22"/>
  <c r="E2700" i="22"/>
  <c r="F2700" i="22"/>
  <c r="G2700" i="22"/>
  <c r="H2700" i="22"/>
  <c r="I2700" i="22"/>
  <c r="J2700" i="22"/>
  <c r="K2700" i="22"/>
  <c r="L2700" i="22"/>
  <c r="M2700" i="22"/>
  <c r="N2700" i="22"/>
  <c r="O2700" i="22"/>
  <c r="P2700" i="22"/>
  <c r="A2701" i="22"/>
  <c r="B2701" i="22"/>
  <c r="C2701" i="22"/>
  <c r="D2701" i="22"/>
  <c r="E2701" i="22"/>
  <c r="F2701" i="22"/>
  <c r="G2701" i="22"/>
  <c r="H2701" i="22"/>
  <c r="I2701" i="22"/>
  <c r="J2701" i="22"/>
  <c r="K2701" i="22"/>
  <c r="L2701" i="22"/>
  <c r="M2701" i="22"/>
  <c r="N2701" i="22"/>
  <c r="O2701" i="22"/>
  <c r="P2701" i="22"/>
  <c r="A2702" i="22"/>
  <c r="B2702" i="22"/>
  <c r="C2702" i="22"/>
  <c r="D2702" i="22"/>
  <c r="E2702" i="22"/>
  <c r="F2702" i="22"/>
  <c r="G2702" i="22"/>
  <c r="H2702" i="22"/>
  <c r="I2702" i="22"/>
  <c r="J2702" i="22"/>
  <c r="K2702" i="22"/>
  <c r="L2702" i="22"/>
  <c r="M2702" i="22"/>
  <c r="N2702" i="22"/>
  <c r="O2702" i="22"/>
  <c r="P2702" i="22"/>
  <c r="A2703" i="22"/>
  <c r="B2703" i="22"/>
  <c r="C2703" i="22"/>
  <c r="D2703" i="22"/>
  <c r="E2703" i="22"/>
  <c r="F2703" i="22"/>
  <c r="G2703" i="22"/>
  <c r="H2703" i="22"/>
  <c r="I2703" i="22"/>
  <c r="J2703" i="22"/>
  <c r="K2703" i="22"/>
  <c r="L2703" i="22"/>
  <c r="M2703" i="22"/>
  <c r="N2703" i="22"/>
  <c r="O2703" i="22"/>
  <c r="P2703" i="22"/>
  <c r="A2704" i="22"/>
  <c r="B2704" i="22"/>
  <c r="C2704" i="22"/>
  <c r="D2704" i="22"/>
  <c r="E2704" i="22"/>
  <c r="F2704" i="22"/>
  <c r="G2704" i="22"/>
  <c r="H2704" i="22"/>
  <c r="I2704" i="22"/>
  <c r="J2704" i="22"/>
  <c r="K2704" i="22"/>
  <c r="L2704" i="22"/>
  <c r="M2704" i="22"/>
  <c r="N2704" i="22"/>
  <c r="O2704" i="22"/>
  <c r="P2704" i="22"/>
  <c r="A2705" i="22"/>
  <c r="B2705" i="22"/>
  <c r="C2705" i="22"/>
  <c r="D2705" i="22"/>
  <c r="E2705" i="22"/>
  <c r="F2705" i="22"/>
  <c r="G2705" i="22"/>
  <c r="H2705" i="22"/>
  <c r="I2705" i="22"/>
  <c r="J2705" i="22"/>
  <c r="K2705" i="22"/>
  <c r="L2705" i="22"/>
  <c r="M2705" i="22"/>
  <c r="N2705" i="22"/>
  <c r="O2705" i="22"/>
  <c r="P2705" i="22"/>
  <c r="A2706" i="22"/>
  <c r="B2706" i="22"/>
  <c r="C2706" i="22"/>
  <c r="D2706" i="22"/>
  <c r="E2706" i="22"/>
  <c r="F2706" i="22"/>
  <c r="G2706" i="22"/>
  <c r="H2706" i="22"/>
  <c r="I2706" i="22"/>
  <c r="J2706" i="22"/>
  <c r="K2706" i="22"/>
  <c r="L2706" i="22"/>
  <c r="M2706" i="22"/>
  <c r="N2706" i="22"/>
  <c r="O2706" i="22"/>
  <c r="P2706" i="22"/>
  <c r="A2707" i="22"/>
  <c r="B2707" i="22"/>
  <c r="C2707" i="22"/>
  <c r="D2707" i="22"/>
  <c r="E2707" i="22"/>
  <c r="F2707" i="22"/>
  <c r="G2707" i="22"/>
  <c r="H2707" i="22"/>
  <c r="I2707" i="22"/>
  <c r="J2707" i="22"/>
  <c r="K2707" i="22"/>
  <c r="L2707" i="22"/>
  <c r="M2707" i="22"/>
  <c r="N2707" i="22"/>
  <c r="O2707" i="22"/>
  <c r="P2707" i="22"/>
  <c r="A2708" i="22"/>
  <c r="B2708" i="22"/>
  <c r="C2708" i="22"/>
  <c r="D2708" i="22"/>
  <c r="E2708" i="22"/>
  <c r="F2708" i="22"/>
  <c r="G2708" i="22"/>
  <c r="H2708" i="22"/>
  <c r="I2708" i="22"/>
  <c r="J2708" i="22"/>
  <c r="K2708" i="22"/>
  <c r="L2708" i="22"/>
  <c r="M2708" i="22"/>
  <c r="N2708" i="22"/>
  <c r="O2708" i="22"/>
  <c r="P2708" i="22"/>
  <c r="A2709" i="22"/>
  <c r="B2709" i="22"/>
  <c r="C2709" i="22"/>
  <c r="D2709" i="22"/>
  <c r="E2709" i="22"/>
  <c r="F2709" i="22"/>
  <c r="G2709" i="22"/>
  <c r="H2709" i="22"/>
  <c r="I2709" i="22"/>
  <c r="J2709" i="22"/>
  <c r="K2709" i="22"/>
  <c r="L2709" i="22"/>
  <c r="M2709" i="22"/>
  <c r="N2709" i="22"/>
  <c r="O2709" i="22"/>
  <c r="P2709" i="22"/>
  <c r="A2710" i="22"/>
  <c r="B2710" i="22"/>
  <c r="C2710" i="22"/>
  <c r="D2710" i="22"/>
  <c r="E2710" i="22"/>
  <c r="F2710" i="22"/>
  <c r="G2710" i="22"/>
  <c r="H2710" i="22"/>
  <c r="I2710" i="22"/>
  <c r="J2710" i="22"/>
  <c r="K2710" i="22"/>
  <c r="L2710" i="22"/>
  <c r="M2710" i="22"/>
  <c r="N2710" i="22"/>
  <c r="O2710" i="22"/>
  <c r="P2710" i="22"/>
  <c r="A2711" i="22"/>
  <c r="B2711" i="22"/>
  <c r="C2711" i="22"/>
  <c r="D2711" i="22"/>
  <c r="E2711" i="22"/>
  <c r="F2711" i="22"/>
  <c r="G2711" i="22"/>
  <c r="H2711" i="22"/>
  <c r="I2711" i="22"/>
  <c r="J2711" i="22"/>
  <c r="K2711" i="22"/>
  <c r="L2711" i="22"/>
  <c r="M2711" i="22"/>
  <c r="N2711" i="22"/>
  <c r="O2711" i="22"/>
  <c r="P2711" i="22"/>
  <c r="A2712" i="22"/>
  <c r="B2712" i="22"/>
  <c r="C2712" i="22"/>
  <c r="D2712" i="22"/>
  <c r="E2712" i="22"/>
  <c r="F2712" i="22"/>
  <c r="G2712" i="22"/>
  <c r="H2712" i="22"/>
  <c r="I2712" i="22"/>
  <c r="J2712" i="22"/>
  <c r="K2712" i="22"/>
  <c r="L2712" i="22"/>
  <c r="M2712" i="22"/>
  <c r="N2712" i="22"/>
  <c r="O2712" i="22"/>
  <c r="P2712" i="22"/>
  <c r="A2713" i="22"/>
  <c r="B2713" i="22"/>
  <c r="C2713" i="22"/>
  <c r="D2713" i="22"/>
  <c r="E2713" i="22"/>
  <c r="F2713" i="22"/>
  <c r="G2713" i="22"/>
  <c r="H2713" i="22"/>
  <c r="I2713" i="22"/>
  <c r="J2713" i="22"/>
  <c r="K2713" i="22"/>
  <c r="L2713" i="22"/>
  <c r="M2713" i="22"/>
  <c r="N2713" i="22"/>
  <c r="O2713" i="22"/>
  <c r="P2713" i="22"/>
  <c r="A2714" i="22"/>
  <c r="B2714" i="22"/>
  <c r="C2714" i="22"/>
  <c r="D2714" i="22"/>
  <c r="E2714" i="22"/>
  <c r="F2714" i="22"/>
  <c r="G2714" i="22"/>
  <c r="H2714" i="22"/>
  <c r="I2714" i="22"/>
  <c r="J2714" i="22"/>
  <c r="K2714" i="22"/>
  <c r="L2714" i="22"/>
  <c r="M2714" i="22"/>
  <c r="N2714" i="22"/>
  <c r="O2714" i="22"/>
  <c r="P2714" i="22"/>
  <c r="A2715" i="22"/>
  <c r="B2715" i="22"/>
  <c r="C2715" i="22"/>
  <c r="D2715" i="22"/>
  <c r="E2715" i="22"/>
  <c r="F2715" i="22"/>
  <c r="G2715" i="22"/>
  <c r="H2715" i="22"/>
  <c r="I2715" i="22"/>
  <c r="J2715" i="22"/>
  <c r="K2715" i="22"/>
  <c r="L2715" i="22"/>
  <c r="M2715" i="22"/>
  <c r="N2715" i="22"/>
  <c r="O2715" i="22"/>
  <c r="P2715" i="22"/>
  <c r="A2716" i="22"/>
  <c r="B2716" i="22"/>
  <c r="C2716" i="22"/>
  <c r="D2716" i="22"/>
  <c r="E2716" i="22"/>
  <c r="F2716" i="22"/>
  <c r="G2716" i="22"/>
  <c r="H2716" i="22"/>
  <c r="I2716" i="22"/>
  <c r="J2716" i="22"/>
  <c r="K2716" i="22"/>
  <c r="L2716" i="22"/>
  <c r="M2716" i="22"/>
  <c r="N2716" i="22"/>
  <c r="O2716" i="22"/>
  <c r="P2716" i="22"/>
  <c r="A2717" i="22"/>
  <c r="B2717" i="22"/>
  <c r="C2717" i="22"/>
  <c r="D2717" i="22"/>
  <c r="E2717" i="22"/>
  <c r="F2717" i="22"/>
  <c r="G2717" i="22"/>
  <c r="H2717" i="22"/>
  <c r="I2717" i="22"/>
  <c r="J2717" i="22"/>
  <c r="K2717" i="22"/>
  <c r="L2717" i="22"/>
  <c r="M2717" i="22"/>
  <c r="N2717" i="22"/>
  <c r="O2717" i="22"/>
  <c r="P2717" i="22"/>
  <c r="A2718" i="22"/>
  <c r="B2718" i="22"/>
  <c r="C2718" i="22"/>
  <c r="D2718" i="22"/>
  <c r="E2718" i="22"/>
  <c r="F2718" i="22"/>
  <c r="G2718" i="22"/>
  <c r="H2718" i="22"/>
  <c r="I2718" i="22"/>
  <c r="J2718" i="22"/>
  <c r="K2718" i="22"/>
  <c r="L2718" i="22"/>
  <c r="M2718" i="22"/>
  <c r="N2718" i="22"/>
  <c r="O2718" i="22"/>
  <c r="P2718" i="22"/>
  <c r="A2719" i="22"/>
  <c r="B2719" i="22"/>
  <c r="C2719" i="22"/>
  <c r="D2719" i="22"/>
  <c r="E2719" i="22"/>
  <c r="F2719" i="22"/>
  <c r="G2719" i="22"/>
  <c r="H2719" i="22"/>
  <c r="I2719" i="22"/>
  <c r="J2719" i="22"/>
  <c r="K2719" i="22"/>
  <c r="L2719" i="22"/>
  <c r="M2719" i="22"/>
  <c r="N2719" i="22"/>
  <c r="O2719" i="22"/>
  <c r="P2719" i="22"/>
  <c r="A2720" i="22"/>
  <c r="B2720" i="22"/>
  <c r="C2720" i="22"/>
  <c r="D2720" i="22"/>
  <c r="E2720" i="22"/>
  <c r="F2720" i="22"/>
  <c r="G2720" i="22"/>
  <c r="H2720" i="22"/>
  <c r="I2720" i="22"/>
  <c r="J2720" i="22"/>
  <c r="K2720" i="22"/>
  <c r="L2720" i="22"/>
  <c r="M2720" i="22"/>
  <c r="N2720" i="22"/>
  <c r="O2720" i="22"/>
  <c r="P2720" i="22"/>
  <c r="A2721" i="22"/>
  <c r="B2721" i="22"/>
  <c r="C2721" i="22"/>
  <c r="D2721" i="22"/>
  <c r="E2721" i="22"/>
  <c r="F2721" i="22"/>
  <c r="G2721" i="22"/>
  <c r="H2721" i="22"/>
  <c r="I2721" i="22"/>
  <c r="J2721" i="22"/>
  <c r="K2721" i="22"/>
  <c r="L2721" i="22"/>
  <c r="M2721" i="22"/>
  <c r="N2721" i="22"/>
  <c r="O2721" i="22"/>
  <c r="P2721" i="22"/>
  <c r="A2722" i="22"/>
  <c r="B2722" i="22"/>
  <c r="C2722" i="22"/>
  <c r="D2722" i="22"/>
  <c r="E2722" i="22"/>
  <c r="F2722" i="22"/>
  <c r="G2722" i="22"/>
  <c r="H2722" i="22"/>
  <c r="I2722" i="22"/>
  <c r="J2722" i="22"/>
  <c r="K2722" i="22"/>
  <c r="L2722" i="22"/>
  <c r="M2722" i="22"/>
  <c r="N2722" i="22"/>
  <c r="O2722" i="22"/>
  <c r="P2722" i="22"/>
  <c r="A2723" i="22"/>
  <c r="B2723" i="22"/>
  <c r="C2723" i="22"/>
  <c r="D2723" i="22"/>
  <c r="E2723" i="22"/>
  <c r="F2723" i="22"/>
  <c r="G2723" i="22"/>
  <c r="H2723" i="22"/>
  <c r="I2723" i="22"/>
  <c r="J2723" i="22"/>
  <c r="K2723" i="22"/>
  <c r="L2723" i="22"/>
  <c r="M2723" i="22"/>
  <c r="N2723" i="22"/>
  <c r="O2723" i="22"/>
  <c r="P2723" i="22"/>
  <c r="A2724" i="22"/>
  <c r="B2724" i="22"/>
  <c r="C2724" i="22"/>
  <c r="D2724" i="22"/>
  <c r="E2724" i="22"/>
  <c r="F2724" i="22"/>
  <c r="G2724" i="22"/>
  <c r="H2724" i="22"/>
  <c r="I2724" i="22"/>
  <c r="J2724" i="22"/>
  <c r="K2724" i="22"/>
  <c r="L2724" i="22"/>
  <c r="M2724" i="22"/>
  <c r="N2724" i="22"/>
  <c r="O2724" i="22"/>
  <c r="P2724" i="22"/>
  <c r="A2725" i="22"/>
  <c r="B2725" i="22"/>
  <c r="C2725" i="22"/>
  <c r="D2725" i="22"/>
  <c r="E2725" i="22"/>
  <c r="F2725" i="22"/>
  <c r="G2725" i="22"/>
  <c r="H2725" i="22"/>
  <c r="I2725" i="22"/>
  <c r="J2725" i="22"/>
  <c r="K2725" i="22"/>
  <c r="L2725" i="22"/>
  <c r="M2725" i="22"/>
  <c r="N2725" i="22"/>
  <c r="O2725" i="22"/>
  <c r="P2725" i="22"/>
  <c r="A2726" i="22"/>
  <c r="B2726" i="22"/>
  <c r="C2726" i="22"/>
  <c r="D2726" i="22"/>
  <c r="E2726" i="22"/>
  <c r="F2726" i="22"/>
  <c r="G2726" i="22"/>
  <c r="H2726" i="22"/>
  <c r="I2726" i="22"/>
  <c r="J2726" i="22"/>
  <c r="K2726" i="22"/>
  <c r="L2726" i="22"/>
  <c r="M2726" i="22"/>
  <c r="N2726" i="22"/>
  <c r="O2726" i="22"/>
  <c r="P2726" i="22"/>
  <c r="A2727" i="22"/>
  <c r="B2727" i="22"/>
  <c r="C2727" i="22"/>
  <c r="D2727" i="22"/>
  <c r="E2727" i="22"/>
  <c r="F2727" i="22"/>
  <c r="G2727" i="22"/>
  <c r="H2727" i="22"/>
  <c r="I2727" i="22"/>
  <c r="J2727" i="22"/>
  <c r="K2727" i="22"/>
  <c r="L2727" i="22"/>
  <c r="M2727" i="22"/>
  <c r="N2727" i="22"/>
  <c r="O2727" i="22"/>
  <c r="P2727" i="22"/>
  <c r="A2728" i="22"/>
  <c r="B2728" i="22"/>
  <c r="C2728" i="22"/>
  <c r="D2728" i="22"/>
  <c r="E2728" i="22"/>
  <c r="F2728" i="22"/>
  <c r="G2728" i="22"/>
  <c r="H2728" i="22"/>
  <c r="I2728" i="22"/>
  <c r="J2728" i="22"/>
  <c r="K2728" i="22"/>
  <c r="L2728" i="22"/>
  <c r="M2728" i="22"/>
  <c r="N2728" i="22"/>
  <c r="O2728" i="22"/>
  <c r="P2728" i="22"/>
  <c r="A2729" i="22"/>
  <c r="B2729" i="22"/>
  <c r="C2729" i="22"/>
  <c r="D2729" i="22"/>
  <c r="E2729" i="22"/>
  <c r="F2729" i="22"/>
  <c r="G2729" i="22"/>
  <c r="H2729" i="22"/>
  <c r="I2729" i="22"/>
  <c r="J2729" i="22"/>
  <c r="K2729" i="22"/>
  <c r="L2729" i="22"/>
  <c r="M2729" i="22"/>
  <c r="N2729" i="22"/>
  <c r="O2729" i="22"/>
  <c r="P2729" i="22"/>
  <c r="A2730" i="22"/>
  <c r="B2730" i="22"/>
  <c r="C2730" i="22"/>
  <c r="D2730" i="22"/>
  <c r="E2730" i="22"/>
  <c r="F2730" i="22"/>
  <c r="G2730" i="22"/>
  <c r="H2730" i="22"/>
  <c r="I2730" i="22"/>
  <c r="J2730" i="22"/>
  <c r="K2730" i="22"/>
  <c r="L2730" i="22"/>
  <c r="M2730" i="22"/>
  <c r="N2730" i="22"/>
  <c r="O2730" i="22"/>
  <c r="P2730" i="22"/>
  <c r="A2731" i="22"/>
  <c r="B2731" i="22"/>
  <c r="C2731" i="22"/>
  <c r="D2731" i="22"/>
  <c r="E2731" i="22"/>
  <c r="F2731" i="22"/>
  <c r="G2731" i="22"/>
  <c r="H2731" i="22"/>
  <c r="I2731" i="22"/>
  <c r="J2731" i="22"/>
  <c r="K2731" i="22"/>
  <c r="L2731" i="22"/>
  <c r="M2731" i="22"/>
  <c r="N2731" i="22"/>
  <c r="O2731" i="22"/>
  <c r="P2731" i="22"/>
  <c r="A2732" i="22"/>
  <c r="B2732" i="22"/>
  <c r="C2732" i="22"/>
  <c r="D2732" i="22"/>
  <c r="E2732" i="22"/>
  <c r="F2732" i="22"/>
  <c r="G2732" i="22"/>
  <c r="H2732" i="22"/>
  <c r="I2732" i="22"/>
  <c r="J2732" i="22"/>
  <c r="K2732" i="22"/>
  <c r="L2732" i="22"/>
  <c r="M2732" i="22"/>
  <c r="N2732" i="22"/>
  <c r="O2732" i="22"/>
  <c r="P2732" i="22"/>
  <c r="A2733" i="22"/>
  <c r="B2733" i="22"/>
  <c r="C2733" i="22"/>
  <c r="D2733" i="22"/>
  <c r="E2733" i="22"/>
  <c r="F2733" i="22"/>
  <c r="G2733" i="22"/>
  <c r="H2733" i="22"/>
  <c r="I2733" i="22"/>
  <c r="J2733" i="22"/>
  <c r="K2733" i="22"/>
  <c r="L2733" i="22"/>
  <c r="M2733" i="22"/>
  <c r="N2733" i="22"/>
  <c r="O2733" i="22"/>
  <c r="P2733" i="22"/>
  <c r="A2734" i="22"/>
  <c r="B2734" i="22"/>
  <c r="C2734" i="22"/>
  <c r="D2734" i="22"/>
  <c r="E2734" i="22"/>
  <c r="F2734" i="22"/>
  <c r="G2734" i="22"/>
  <c r="H2734" i="22"/>
  <c r="I2734" i="22"/>
  <c r="J2734" i="22"/>
  <c r="K2734" i="22"/>
  <c r="L2734" i="22"/>
  <c r="M2734" i="22"/>
  <c r="N2734" i="22"/>
  <c r="O2734" i="22"/>
  <c r="P2734" i="22"/>
  <c r="A2735" i="22"/>
  <c r="B2735" i="22"/>
  <c r="C2735" i="22"/>
  <c r="D2735" i="22"/>
  <c r="E2735" i="22"/>
  <c r="F2735" i="22"/>
  <c r="G2735" i="22"/>
  <c r="H2735" i="22"/>
  <c r="I2735" i="22"/>
  <c r="J2735" i="22"/>
  <c r="K2735" i="22"/>
  <c r="L2735" i="22"/>
  <c r="M2735" i="22"/>
  <c r="N2735" i="22"/>
  <c r="O2735" i="22"/>
  <c r="P2735" i="22"/>
  <c r="A2736" i="22"/>
  <c r="B2736" i="22"/>
  <c r="C2736" i="22"/>
  <c r="D2736" i="22"/>
  <c r="E2736" i="22"/>
  <c r="F2736" i="22"/>
  <c r="G2736" i="22"/>
  <c r="H2736" i="22"/>
  <c r="I2736" i="22"/>
  <c r="J2736" i="22"/>
  <c r="K2736" i="22"/>
  <c r="L2736" i="22"/>
  <c r="M2736" i="22"/>
  <c r="N2736" i="22"/>
  <c r="O2736" i="22"/>
  <c r="P2736" i="22"/>
  <c r="A2737" i="22"/>
  <c r="B2737" i="22"/>
  <c r="C2737" i="22"/>
  <c r="D2737" i="22"/>
  <c r="E2737" i="22"/>
  <c r="F2737" i="22"/>
  <c r="G2737" i="22"/>
  <c r="H2737" i="22"/>
  <c r="I2737" i="22"/>
  <c r="J2737" i="22"/>
  <c r="K2737" i="22"/>
  <c r="L2737" i="22"/>
  <c r="M2737" i="22"/>
  <c r="N2737" i="22"/>
  <c r="O2737" i="22"/>
  <c r="P2737" i="22"/>
  <c r="A2738" i="22"/>
  <c r="B2738" i="22"/>
  <c r="C2738" i="22"/>
  <c r="D2738" i="22"/>
  <c r="E2738" i="22"/>
  <c r="F2738" i="22"/>
  <c r="G2738" i="22"/>
  <c r="H2738" i="22"/>
  <c r="I2738" i="22"/>
  <c r="J2738" i="22"/>
  <c r="K2738" i="22"/>
  <c r="L2738" i="22"/>
  <c r="M2738" i="22"/>
  <c r="N2738" i="22"/>
  <c r="O2738" i="22"/>
  <c r="P2738" i="22"/>
  <c r="A2739" i="22"/>
  <c r="B2739" i="22"/>
  <c r="C2739" i="22"/>
  <c r="D2739" i="22"/>
  <c r="E2739" i="22"/>
  <c r="F2739" i="22"/>
  <c r="G2739" i="22"/>
  <c r="H2739" i="22"/>
  <c r="I2739" i="22"/>
  <c r="J2739" i="22"/>
  <c r="K2739" i="22"/>
  <c r="L2739" i="22"/>
  <c r="M2739" i="22"/>
  <c r="N2739" i="22"/>
  <c r="O2739" i="22"/>
  <c r="P2739" i="22"/>
  <c r="A2740" i="22"/>
  <c r="B2740" i="22"/>
  <c r="C2740" i="22"/>
  <c r="D2740" i="22"/>
  <c r="E2740" i="22"/>
  <c r="F2740" i="22"/>
  <c r="G2740" i="22"/>
  <c r="H2740" i="22"/>
  <c r="I2740" i="22"/>
  <c r="J2740" i="22"/>
  <c r="K2740" i="22"/>
  <c r="L2740" i="22"/>
  <c r="M2740" i="22"/>
  <c r="N2740" i="22"/>
  <c r="O2740" i="22"/>
  <c r="P2740" i="22"/>
  <c r="A2741" i="22"/>
  <c r="B2741" i="22"/>
  <c r="C2741" i="22"/>
  <c r="D2741" i="22"/>
  <c r="E2741" i="22"/>
  <c r="F2741" i="22"/>
  <c r="G2741" i="22"/>
  <c r="H2741" i="22"/>
  <c r="I2741" i="22"/>
  <c r="J2741" i="22"/>
  <c r="K2741" i="22"/>
  <c r="L2741" i="22"/>
  <c r="M2741" i="22"/>
  <c r="N2741" i="22"/>
  <c r="O2741" i="22"/>
  <c r="P2741" i="22"/>
  <c r="A2742" i="22"/>
  <c r="B2742" i="22"/>
  <c r="C2742" i="22"/>
  <c r="D2742" i="22"/>
  <c r="E2742" i="22"/>
  <c r="F2742" i="22"/>
  <c r="G2742" i="22"/>
  <c r="H2742" i="22"/>
  <c r="I2742" i="22"/>
  <c r="J2742" i="22"/>
  <c r="K2742" i="22"/>
  <c r="L2742" i="22"/>
  <c r="M2742" i="22"/>
  <c r="N2742" i="22"/>
  <c r="O2742" i="22"/>
  <c r="P2742" i="22"/>
  <c r="A2743" i="22"/>
  <c r="B2743" i="22"/>
  <c r="C2743" i="22"/>
  <c r="D2743" i="22"/>
  <c r="E2743" i="22"/>
  <c r="F2743" i="22"/>
  <c r="G2743" i="22"/>
  <c r="H2743" i="22"/>
  <c r="I2743" i="22"/>
  <c r="J2743" i="22"/>
  <c r="K2743" i="22"/>
  <c r="L2743" i="22"/>
  <c r="M2743" i="22"/>
  <c r="N2743" i="22"/>
  <c r="O2743" i="22"/>
  <c r="P2743" i="22"/>
  <c r="A2744" i="22"/>
  <c r="B2744" i="22"/>
  <c r="C2744" i="22"/>
  <c r="D2744" i="22"/>
  <c r="E2744" i="22"/>
  <c r="F2744" i="22"/>
  <c r="G2744" i="22"/>
  <c r="H2744" i="22"/>
  <c r="I2744" i="22"/>
  <c r="J2744" i="22"/>
  <c r="K2744" i="22"/>
  <c r="L2744" i="22"/>
  <c r="M2744" i="22"/>
  <c r="N2744" i="22"/>
  <c r="O2744" i="22"/>
  <c r="P2744" i="22"/>
  <c r="A2745" i="22"/>
  <c r="B2745" i="22"/>
  <c r="C2745" i="22"/>
  <c r="D2745" i="22"/>
  <c r="E2745" i="22"/>
  <c r="F2745" i="22"/>
  <c r="G2745" i="22"/>
  <c r="H2745" i="22"/>
  <c r="I2745" i="22"/>
  <c r="J2745" i="22"/>
  <c r="K2745" i="22"/>
  <c r="L2745" i="22"/>
  <c r="M2745" i="22"/>
  <c r="N2745" i="22"/>
  <c r="O2745" i="22"/>
  <c r="P2745" i="22"/>
  <c r="A2746" i="22"/>
  <c r="B2746" i="22"/>
  <c r="C2746" i="22"/>
  <c r="D2746" i="22"/>
  <c r="E2746" i="22"/>
  <c r="F2746" i="22"/>
  <c r="G2746" i="22"/>
  <c r="H2746" i="22"/>
  <c r="I2746" i="22"/>
  <c r="J2746" i="22"/>
  <c r="K2746" i="22"/>
  <c r="L2746" i="22"/>
  <c r="M2746" i="22"/>
  <c r="N2746" i="22"/>
  <c r="O2746" i="22"/>
  <c r="P2746" i="22"/>
  <c r="A2747" i="22"/>
  <c r="B2747" i="22"/>
  <c r="C2747" i="22"/>
  <c r="D2747" i="22"/>
  <c r="E2747" i="22"/>
  <c r="F2747" i="22"/>
  <c r="G2747" i="22"/>
  <c r="H2747" i="22"/>
  <c r="I2747" i="22"/>
  <c r="J2747" i="22"/>
  <c r="K2747" i="22"/>
  <c r="L2747" i="22"/>
  <c r="M2747" i="22"/>
  <c r="N2747" i="22"/>
  <c r="O2747" i="22"/>
  <c r="P2747" i="22"/>
  <c r="A2748" i="22"/>
  <c r="B2748" i="22"/>
  <c r="C2748" i="22"/>
  <c r="D2748" i="22"/>
  <c r="E2748" i="22"/>
  <c r="F2748" i="22"/>
  <c r="G2748" i="22"/>
  <c r="H2748" i="22"/>
  <c r="I2748" i="22"/>
  <c r="J2748" i="22"/>
  <c r="K2748" i="22"/>
  <c r="L2748" i="22"/>
  <c r="M2748" i="22"/>
  <c r="N2748" i="22"/>
  <c r="O2748" i="22"/>
  <c r="P2748" i="22"/>
  <c r="A2749" i="22"/>
  <c r="B2749" i="22"/>
  <c r="C2749" i="22"/>
  <c r="D2749" i="22"/>
  <c r="E2749" i="22"/>
  <c r="F2749" i="22"/>
  <c r="G2749" i="22"/>
  <c r="H2749" i="22"/>
  <c r="I2749" i="22"/>
  <c r="J2749" i="22"/>
  <c r="K2749" i="22"/>
  <c r="L2749" i="22"/>
  <c r="M2749" i="22"/>
  <c r="N2749" i="22"/>
  <c r="O2749" i="22"/>
  <c r="P2749" i="22"/>
  <c r="A2750" i="22"/>
  <c r="B2750" i="22"/>
  <c r="C2750" i="22"/>
  <c r="D2750" i="22"/>
  <c r="E2750" i="22"/>
  <c r="F2750" i="22"/>
  <c r="G2750" i="22"/>
  <c r="H2750" i="22"/>
  <c r="I2750" i="22"/>
  <c r="J2750" i="22"/>
  <c r="K2750" i="22"/>
  <c r="L2750" i="22"/>
  <c r="M2750" i="22"/>
  <c r="N2750" i="22"/>
  <c r="O2750" i="22"/>
  <c r="P2750" i="22"/>
  <c r="A2751" i="22"/>
  <c r="B2751" i="22"/>
  <c r="C2751" i="22"/>
  <c r="D2751" i="22"/>
  <c r="E2751" i="22"/>
  <c r="F2751" i="22"/>
  <c r="G2751" i="22"/>
  <c r="H2751" i="22"/>
  <c r="I2751" i="22"/>
  <c r="J2751" i="22"/>
  <c r="K2751" i="22"/>
  <c r="L2751" i="22"/>
  <c r="M2751" i="22"/>
  <c r="N2751" i="22"/>
  <c r="O2751" i="22"/>
  <c r="P2751" i="22"/>
  <c r="A2752" i="22"/>
  <c r="B2752" i="22"/>
  <c r="C2752" i="22"/>
  <c r="D2752" i="22"/>
  <c r="E2752" i="22"/>
  <c r="F2752" i="22"/>
  <c r="G2752" i="22"/>
  <c r="H2752" i="22"/>
  <c r="I2752" i="22"/>
  <c r="J2752" i="22"/>
  <c r="K2752" i="22"/>
  <c r="L2752" i="22"/>
  <c r="M2752" i="22"/>
  <c r="N2752" i="22"/>
  <c r="O2752" i="22"/>
  <c r="P2752" i="22"/>
  <c r="A2753" i="22"/>
  <c r="B2753" i="22"/>
  <c r="C2753" i="22"/>
  <c r="D2753" i="22"/>
  <c r="E2753" i="22"/>
  <c r="F2753" i="22"/>
  <c r="G2753" i="22"/>
  <c r="H2753" i="22"/>
  <c r="I2753" i="22"/>
  <c r="J2753" i="22"/>
  <c r="K2753" i="22"/>
  <c r="L2753" i="22"/>
  <c r="M2753" i="22"/>
  <c r="N2753" i="22"/>
  <c r="O2753" i="22"/>
  <c r="P2753" i="22"/>
  <c r="A2754" i="22"/>
  <c r="B2754" i="22"/>
  <c r="C2754" i="22"/>
  <c r="D2754" i="22"/>
  <c r="E2754" i="22"/>
  <c r="F2754" i="22"/>
  <c r="G2754" i="22"/>
  <c r="H2754" i="22"/>
  <c r="I2754" i="22"/>
  <c r="J2754" i="22"/>
  <c r="K2754" i="22"/>
  <c r="L2754" i="22"/>
  <c r="M2754" i="22"/>
  <c r="N2754" i="22"/>
  <c r="O2754" i="22"/>
  <c r="P2754" i="22"/>
  <c r="A2755" i="22"/>
  <c r="B2755" i="22"/>
  <c r="C2755" i="22"/>
  <c r="D2755" i="22"/>
  <c r="E2755" i="22"/>
  <c r="F2755" i="22"/>
  <c r="G2755" i="22"/>
  <c r="H2755" i="22"/>
  <c r="I2755" i="22"/>
  <c r="J2755" i="22"/>
  <c r="K2755" i="22"/>
  <c r="L2755" i="22"/>
  <c r="M2755" i="22"/>
  <c r="N2755" i="22"/>
  <c r="O2755" i="22"/>
  <c r="P2755" i="22"/>
  <c r="A2756" i="22"/>
  <c r="B2756" i="22"/>
  <c r="C2756" i="22"/>
  <c r="D2756" i="22"/>
  <c r="E2756" i="22"/>
  <c r="F2756" i="22"/>
  <c r="G2756" i="22"/>
  <c r="H2756" i="22"/>
  <c r="I2756" i="22"/>
  <c r="J2756" i="22"/>
  <c r="K2756" i="22"/>
  <c r="L2756" i="22"/>
  <c r="M2756" i="22"/>
  <c r="N2756" i="22"/>
  <c r="O2756" i="22"/>
  <c r="P2756" i="22"/>
  <c r="A2757" i="22"/>
  <c r="B2757" i="22"/>
  <c r="C2757" i="22"/>
  <c r="D2757" i="22"/>
  <c r="E2757" i="22"/>
  <c r="F2757" i="22"/>
  <c r="G2757" i="22"/>
  <c r="H2757" i="22"/>
  <c r="I2757" i="22"/>
  <c r="J2757" i="22"/>
  <c r="K2757" i="22"/>
  <c r="L2757" i="22"/>
  <c r="M2757" i="22"/>
  <c r="N2757" i="22"/>
  <c r="O2757" i="22"/>
  <c r="P2757" i="22"/>
  <c r="A2758" i="22"/>
  <c r="B2758" i="22"/>
  <c r="C2758" i="22"/>
  <c r="D2758" i="22"/>
  <c r="E2758" i="22"/>
  <c r="F2758" i="22"/>
  <c r="G2758" i="22"/>
  <c r="H2758" i="22"/>
  <c r="I2758" i="22"/>
  <c r="J2758" i="22"/>
  <c r="K2758" i="22"/>
  <c r="L2758" i="22"/>
  <c r="M2758" i="22"/>
  <c r="N2758" i="22"/>
  <c r="O2758" i="22"/>
  <c r="P2758" i="22"/>
  <c r="A2759" i="22"/>
  <c r="B2759" i="22"/>
  <c r="C2759" i="22"/>
  <c r="D2759" i="22"/>
  <c r="E2759" i="22"/>
  <c r="F2759" i="22"/>
  <c r="G2759" i="22"/>
  <c r="H2759" i="22"/>
  <c r="I2759" i="22"/>
  <c r="J2759" i="22"/>
  <c r="K2759" i="22"/>
  <c r="L2759" i="22"/>
  <c r="M2759" i="22"/>
  <c r="N2759" i="22"/>
  <c r="O2759" i="22"/>
  <c r="P2759" i="22"/>
  <c r="A2760" i="22"/>
  <c r="B2760" i="22"/>
  <c r="C2760" i="22"/>
  <c r="D2760" i="22"/>
  <c r="E2760" i="22"/>
  <c r="F2760" i="22"/>
  <c r="G2760" i="22"/>
  <c r="H2760" i="22"/>
  <c r="I2760" i="22"/>
  <c r="J2760" i="22"/>
  <c r="K2760" i="22"/>
  <c r="L2760" i="22"/>
  <c r="M2760" i="22"/>
  <c r="N2760" i="22"/>
  <c r="O2760" i="22"/>
  <c r="P2760" i="22"/>
  <c r="A2761" i="22"/>
  <c r="B2761" i="22"/>
  <c r="C2761" i="22"/>
  <c r="D2761" i="22"/>
  <c r="E2761" i="22"/>
  <c r="F2761" i="22"/>
  <c r="G2761" i="22"/>
  <c r="H2761" i="22"/>
  <c r="I2761" i="22"/>
  <c r="J2761" i="22"/>
  <c r="K2761" i="22"/>
  <c r="L2761" i="22"/>
  <c r="M2761" i="22"/>
  <c r="N2761" i="22"/>
  <c r="O2761" i="22"/>
  <c r="P2761" i="22"/>
  <c r="A2762" i="22"/>
  <c r="B2762" i="22"/>
  <c r="C2762" i="22"/>
  <c r="D2762" i="22"/>
  <c r="E2762" i="22"/>
  <c r="F2762" i="22"/>
  <c r="G2762" i="22"/>
  <c r="H2762" i="22"/>
  <c r="I2762" i="22"/>
  <c r="J2762" i="22"/>
  <c r="K2762" i="22"/>
  <c r="L2762" i="22"/>
  <c r="M2762" i="22"/>
  <c r="N2762" i="22"/>
  <c r="O2762" i="22"/>
  <c r="P2762" i="22"/>
  <c r="A2763" i="22"/>
  <c r="B2763" i="22"/>
  <c r="C2763" i="22"/>
  <c r="D2763" i="22"/>
  <c r="E2763" i="22"/>
  <c r="F2763" i="22"/>
  <c r="G2763" i="22"/>
  <c r="H2763" i="22"/>
  <c r="I2763" i="22"/>
  <c r="J2763" i="22"/>
  <c r="K2763" i="22"/>
  <c r="L2763" i="22"/>
  <c r="M2763" i="22"/>
  <c r="N2763" i="22"/>
  <c r="O2763" i="22"/>
  <c r="P2763" i="22"/>
  <c r="A2764" i="22"/>
  <c r="B2764" i="22"/>
  <c r="C2764" i="22"/>
  <c r="D2764" i="22"/>
  <c r="E2764" i="22"/>
  <c r="F2764" i="22"/>
  <c r="G2764" i="22"/>
  <c r="H2764" i="22"/>
  <c r="I2764" i="22"/>
  <c r="J2764" i="22"/>
  <c r="K2764" i="22"/>
  <c r="L2764" i="22"/>
  <c r="M2764" i="22"/>
  <c r="N2764" i="22"/>
  <c r="O2764" i="22"/>
  <c r="P2764" i="22"/>
  <c r="A2765" i="22"/>
  <c r="B2765" i="22"/>
  <c r="C2765" i="22"/>
  <c r="D2765" i="22"/>
  <c r="E2765" i="22"/>
  <c r="F2765" i="22"/>
  <c r="G2765" i="22"/>
  <c r="H2765" i="22"/>
  <c r="I2765" i="22"/>
  <c r="J2765" i="22"/>
  <c r="K2765" i="22"/>
  <c r="L2765" i="22"/>
  <c r="M2765" i="22"/>
  <c r="N2765" i="22"/>
  <c r="O2765" i="22"/>
  <c r="P2765" i="22"/>
  <c r="A2766" i="22"/>
  <c r="B2766" i="22"/>
  <c r="C2766" i="22"/>
  <c r="D2766" i="22"/>
  <c r="E2766" i="22"/>
  <c r="F2766" i="22"/>
  <c r="G2766" i="22"/>
  <c r="H2766" i="22"/>
  <c r="I2766" i="22"/>
  <c r="J2766" i="22"/>
  <c r="K2766" i="22"/>
  <c r="L2766" i="22"/>
  <c r="M2766" i="22"/>
  <c r="N2766" i="22"/>
  <c r="O2766" i="22"/>
  <c r="P2766" i="22"/>
  <c r="A2767" i="22"/>
  <c r="B2767" i="22"/>
  <c r="C2767" i="22"/>
  <c r="D2767" i="22"/>
  <c r="E2767" i="22"/>
  <c r="F2767" i="22"/>
  <c r="G2767" i="22"/>
  <c r="H2767" i="22"/>
  <c r="I2767" i="22"/>
  <c r="J2767" i="22"/>
  <c r="K2767" i="22"/>
  <c r="L2767" i="22"/>
  <c r="M2767" i="22"/>
  <c r="N2767" i="22"/>
  <c r="O2767" i="22"/>
  <c r="P2767" i="22"/>
  <c r="A2768" i="22"/>
  <c r="B2768" i="22"/>
  <c r="C2768" i="22"/>
  <c r="D2768" i="22"/>
  <c r="E2768" i="22"/>
  <c r="F2768" i="22"/>
  <c r="G2768" i="22"/>
  <c r="H2768" i="22"/>
  <c r="I2768" i="22"/>
  <c r="J2768" i="22"/>
  <c r="K2768" i="22"/>
  <c r="L2768" i="22"/>
  <c r="M2768" i="22"/>
  <c r="N2768" i="22"/>
  <c r="O2768" i="22"/>
  <c r="P2768" i="22"/>
  <c r="A2769" i="22"/>
  <c r="B2769" i="22"/>
  <c r="C2769" i="22"/>
  <c r="D2769" i="22"/>
  <c r="E2769" i="22"/>
  <c r="F2769" i="22"/>
  <c r="G2769" i="22"/>
  <c r="H2769" i="22"/>
  <c r="I2769" i="22"/>
  <c r="J2769" i="22"/>
  <c r="K2769" i="22"/>
  <c r="L2769" i="22"/>
  <c r="M2769" i="22"/>
  <c r="N2769" i="22"/>
  <c r="O2769" i="22"/>
  <c r="P2769" i="22"/>
  <c r="A2770" i="22"/>
  <c r="B2770" i="22"/>
  <c r="C2770" i="22"/>
  <c r="D2770" i="22"/>
  <c r="E2770" i="22"/>
  <c r="F2770" i="22"/>
  <c r="G2770" i="22"/>
  <c r="H2770" i="22"/>
  <c r="I2770" i="22"/>
  <c r="J2770" i="22"/>
  <c r="K2770" i="22"/>
  <c r="L2770" i="22"/>
  <c r="M2770" i="22"/>
  <c r="N2770" i="22"/>
  <c r="O2770" i="22"/>
  <c r="P2770" i="22"/>
  <c r="A2771" i="22"/>
  <c r="B2771" i="22"/>
  <c r="C2771" i="22"/>
  <c r="D2771" i="22"/>
  <c r="E2771" i="22"/>
  <c r="F2771" i="22"/>
  <c r="G2771" i="22"/>
  <c r="H2771" i="22"/>
  <c r="I2771" i="22"/>
  <c r="J2771" i="22"/>
  <c r="K2771" i="22"/>
  <c r="L2771" i="22"/>
  <c r="M2771" i="22"/>
  <c r="N2771" i="22"/>
  <c r="O2771" i="22"/>
  <c r="P2771" i="22"/>
  <c r="A2772" i="22"/>
  <c r="B2772" i="22"/>
  <c r="C2772" i="22"/>
  <c r="D2772" i="22"/>
  <c r="E2772" i="22"/>
  <c r="F2772" i="22"/>
  <c r="G2772" i="22"/>
  <c r="H2772" i="22"/>
  <c r="I2772" i="22"/>
  <c r="J2772" i="22"/>
  <c r="K2772" i="22"/>
  <c r="L2772" i="22"/>
  <c r="M2772" i="22"/>
  <c r="N2772" i="22"/>
  <c r="O2772" i="22"/>
  <c r="P2772" i="22"/>
  <c r="A2773" i="22"/>
  <c r="B2773" i="22"/>
  <c r="C2773" i="22"/>
  <c r="D2773" i="22"/>
  <c r="E2773" i="22"/>
  <c r="F2773" i="22"/>
  <c r="G2773" i="22"/>
  <c r="H2773" i="22"/>
  <c r="I2773" i="22"/>
  <c r="J2773" i="22"/>
  <c r="K2773" i="22"/>
  <c r="L2773" i="22"/>
  <c r="M2773" i="22"/>
  <c r="N2773" i="22"/>
  <c r="O2773" i="22"/>
  <c r="P2773" i="22"/>
  <c r="A2774" i="22"/>
  <c r="B2774" i="22"/>
  <c r="C2774" i="22"/>
  <c r="D2774" i="22"/>
  <c r="E2774" i="22"/>
  <c r="F2774" i="22"/>
  <c r="G2774" i="22"/>
  <c r="H2774" i="22"/>
  <c r="I2774" i="22"/>
  <c r="J2774" i="22"/>
  <c r="K2774" i="22"/>
  <c r="L2774" i="22"/>
  <c r="M2774" i="22"/>
  <c r="N2774" i="22"/>
  <c r="O2774" i="22"/>
  <c r="P2774" i="22"/>
  <c r="A2775" i="22"/>
  <c r="B2775" i="22"/>
  <c r="C2775" i="22"/>
  <c r="D2775" i="22"/>
  <c r="E2775" i="22"/>
  <c r="F2775" i="22"/>
  <c r="G2775" i="22"/>
  <c r="H2775" i="22"/>
  <c r="I2775" i="22"/>
  <c r="J2775" i="22"/>
  <c r="K2775" i="22"/>
  <c r="L2775" i="22"/>
  <c r="M2775" i="22"/>
  <c r="N2775" i="22"/>
  <c r="O2775" i="22"/>
  <c r="P2775" i="22"/>
  <c r="A2776" i="22"/>
  <c r="B2776" i="22"/>
  <c r="C2776" i="22"/>
  <c r="D2776" i="22"/>
  <c r="E2776" i="22"/>
  <c r="F2776" i="22"/>
  <c r="G2776" i="22"/>
  <c r="H2776" i="22"/>
  <c r="I2776" i="22"/>
  <c r="J2776" i="22"/>
  <c r="K2776" i="22"/>
  <c r="L2776" i="22"/>
  <c r="M2776" i="22"/>
  <c r="N2776" i="22"/>
  <c r="O2776" i="22"/>
  <c r="P2776" i="22"/>
  <c r="A2777" i="22"/>
  <c r="B2777" i="22"/>
  <c r="C2777" i="22"/>
  <c r="D2777" i="22"/>
  <c r="E2777" i="22"/>
  <c r="F2777" i="22"/>
  <c r="G2777" i="22"/>
  <c r="H2777" i="22"/>
  <c r="I2777" i="22"/>
  <c r="J2777" i="22"/>
  <c r="K2777" i="22"/>
  <c r="L2777" i="22"/>
  <c r="M2777" i="22"/>
  <c r="N2777" i="22"/>
  <c r="O2777" i="22"/>
  <c r="P2777" i="22"/>
  <c r="A2778" i="22"/>
  <c r="B2778" i="22"/>
  <c r="C2778" i="22"/>
  <c r="D2778" i="22"/>
  <c r="E2778" i="22"/>
  <c r="F2778" i="22"/>
  <c r="G2778" i="22"/>
  <c r="H2778" i="22"/>
  <c r="I2778" i="22"/>
  <c r="J2778" i="22"/>
  <c r="K2778" i="22"/>
  <c r="L2778" i="22"/>
  <c r="M2778" i="22"/>
  <c r="N2778" i="22"/>
  <c r="O2778" i="22"/>
  <c r="P2778" i="22"/>
  <c r="A2779" i="22"/>
  <c r="B2779" i="22"/>
  <c r="C2779" i="22"/>
  <c r="D2779" i="22"/>
  <c r="E2779" i="22"/>
  <c r="F2779" i="22"/>
  <c r="G2779" i="22"/>
  <c r="H2779" i="22"/>
  <c r="I2779" i="22"/>
  <c r="J2779" i="22"/>
  <c r="K2779" i="22"/>
  <c r="L2779" i="22"/>
  <c r="M2779" i="22"/>
  <c r="N2779" i="22"/>
  <c r="O2779" i="22"/>
  <c r="P2779" i="22"/>
  <c r="A2780" i="22"/>
  <c r="B2780" i="22"/>
  <c r="C2780" i="22"/>
  <c r="D2780" i="22"/>
  <c r="E2780" i="22"/>
  <c r="F2780" i="22"/>
  <c r="G2780" i="22"/>
  <c r="H2780" i="22"/>
  <c r="I2780" i="22"/>
  <c r="J2780" i="22"/>
  <c r="K2780" i="22"/>
  <c r="L2780" i="22"/>
  <c r="M2780" i="22"/>
  <c r="N2780" i="22"/>
  <c r="O2780" i="22"/>
  <c r="P2780" i="22"/>
  <c r="A2781" i="22"/>
  <c r="B2781" i="22"/>
  <c r="C2781" i="22"/>
  <c r="D2781" i="22"/>
  <c r="E2781" i="22"/>
  <c r="F2781" i="22"/>
  <c r="G2781" i="22"/>
  <c r="H2781" i="22"/>
  <c r="I2781" i="22"/>
  <c r="J2781" i="22"/>
  <c r="K2781" i="22"/>
  <c r="L2781" i="22"/>
  <c r="M2781" i="22"/>
  <c r="N2781" i="22"/>
  <c r="O2781" i="22"/>
  <c r="P2781" i="22"/>
  <c r="A2782" i="22"/>
  <c r="B2782" i="22"/>
  <c r="C2782" i="22"/>
  <c r="D2782" i="22"/>
  <c r="E2782" i="22"/>
  <c r="F2782" i="22"/>
  <c r="G2782" i="22"/>
  <c r="H2782" i="22"/>
  <c r="I2782" i="22"/>
  <c r="J2782" i="22"/>
  <c r="K2782" i="22"/>
  <c r="L2782" i="22"/>
  <c r="M2782" i="22"/>
  <c r="N2782" i="22"/>
  <c r="O2782" i="22"/>
  <c r="P2782" i="22"/>
  <c r="A2783" i="22"/>
  <c r="B2783" i="22"/>
  <c r="C2783" i="22"/>
  <c r="D2783" i="22"/>
  <c r="E2783" i="22"/>
  <c r="F2783" i="22"/>
  <c r="G2783" i="22"/>
  <c r="H2783" i="22"/>
  <c r="I2783" i="22"/>
  <c r="J2783" i="22"/>
  <c r="K2783" i="22"/>
  <c r="L2783" i="22"/>
  <c r="M2783" i="22"/>
  <c r="N2783" i="22"/>
  <c r="O2783" i="22"/>
  <c r="P2783" i="22"/>
  <c r="A2784" i="22"/>
  <c r="B2784" i="22"/>
  <c r="C2784" i="22"/>
  <c r="D2784" i="22"/>
  <c r="E2784" i="22"/>
  <c r="F2784" i="22"/>
  <c r="G2784" i="22"/>
  <c r="H2784" i="22"/>
  <c r="I2784" i="22"/>
  <c r="J2784" i="22"/>
  <c r="K2784" i="22"/>
  <c r="L2784" i="22"/>
  <c r="M2784" i="22"/>
  <c r="N2784" i="22"/>
  <c r="O2784" i="22"/>
  <c r="P2784" i="22"/>
  <c r="A2785" i="22"/>
  <c r="B2785" i="22"/>
  <c r="C2785" i="22"/>
  <c r="D2785" i="22"/>
  <c r="E2785" i="22"/>
  <c r="F2785" i="22"/>
  <c r="G2785" i="22"/>
  <c r="H2785" i="22"/>
  <c r="I2785" i="22"/>
  <c r="J2785" i="22"/>
  <c r="K2785" i="22"/>
  <c r="L2785" i="22"/>
  <c r="M2785" i="22"/>
  <c r="N2785" i="22"/>
  <c r="O2785" i="22"/>
  <c r="P2785" i="22"/>
  <c r="A2786" i="22"/>
  <c r="B2786" i="22"/>
  <c r="C2786" i="22"/>
  <c r="D2786" i="22"/>
  <c r="E2786" i="22"/>
  <c r="F2786" i="22"/>
  <c r="G2786" i="22"/>
  <c r="H2786" i="22"/>
  <c r="I2786" i="22"/>
  <c r="J2786" i="22"/>
  <c r="K2786" i="22"/>
  <c r="L2786" i="22"/>
  <c r="M2786" i="22"/>
  <c r="N2786" i="22"/>
  <c r="O2786" i="22"/>
  <c r="P2786" i="22"/>
  <c r="A2787" i="22"/>
  <c r="B2787" i="22"/>
  <c r="C2787" i="22"/>
  <c r="D2787" i="22"/>
  <c r="E2787" i="22"/>
  <c r="F2787" i="22"/>
  <c r="G2787" i="22"/>
  <c r="H2787" i="22"/>
  <c r="I2787" i="22"/>
  <c r="J2787" i="22"/>
  <c r="K2787" i="22"/>
  <c r="L2787" i="22"/>
  <c r="M2787" i="22"/>
  <c r="N2787" i="22"/>
  <c r="O2787" i="22"/>
  <c r="P2787" i="22"/>
  <c r="A2788" i="22"/>
  <c r="B2788" i="22"/>
  <c r="C2788" i="22"/>
  <c r="D2788" i="22"/>
  <c r="E2788" i="22"/>
  <c r="F2788" i="22"/>
  <c r="G2788" i="22"/>
  <c r="H2788" i="22"/>
  <c r="I2788" i="22"/>
  <c r="J2788" i="22"/>
  <c r="K2788" i="22"/>
  <c r="L2788" i="22"/>
  <c r="M2788" i="22"/>
  <c r="N2788" i="22"/>
  <c r="O2788" i="22"/>
  <c r="P2788" i="22"/>
  <c r="A2789" i="22"/>
  <c r="B2789" i="22"/>
  <c r="C2789" i="22"/>
  <c r="D2789" i="22"/>
  <c r="E2789" i="22"/>
  <c r="F2789" i="22"/>
  <c r="G2789" i="22"/>
  <c r="H2789" i="22"/>
  <c r="I2789" i="22"/>
  <c r="J2789" i="22"/>
  <c r="K2789" i="22"/>
  <c r="L2789" i="22"/>
  <c r="M2789" i="22"/>
  <c r="N2789" i="22"/>
  <c r="O2789" i="22"/>
  <c r="P2789" i="22"/>
  <c r="A2790" i="22"/>
  <c r="B2790" i="22"/>
  <c r="C2790" i="22"/>
  <c r="D2790" i="22"/>
  <c r="E2790" i="22"/>
  <c r="F2790" i="22"/>
  <c r="G2790" i="22"/>
  <c r="H2790" i="22"/>
  <c r="I2790" i="22"/>
  <c r="J2790" i="22"/>
  <c r="K2790" i="22"/>
  <c r="L2790" i="22"/>
  <c r="M2790" i="22"/>
  <c r="N2790" i="22"/>
  <c r="O2790" i="22"/>
  <c r="P2790" i="22"/>
  <c r="A2791" i="22"/>
  <c r="B2791" i="22"/>
  <c r="C2791" i="22"/>
  <c r="D2791" i="22"/>
  <c r="E2791" i="22"/>
  <c r="F2791" i="22"/>
  <c r="G2791" i="22"/>
  <c r="H2791" i="22"/>
  <c r="I2791" i="22"/>
  <c r="J2791" i="22"/>
  <c r="K2791" i="22"/>
  <c r="L2791" i="22"/>
  <c r="M2791" i="22"/>
  <c r="N2791" i="22"/>
  <c r="O2791" i="22"/>
  <c r="P2791" i="22"/>
  <c r="A2792" i="22"/>
  <c r="B2792" i="22"/>
  <c r="C2792" i="22"/>
  <c r="D2792" i="22"/>
  <c r="E2792" i="22"/>
  <c r="F2792" i="22"/>
  <c r="G2792" i="22"/>
  <c r="H2792" i="22"/>
  <c r="I2792" i="22"/>
  <c r="J2792" i="22"/>
  <c r="K2792" i="22"/>
  <c r="L2792" i="22"/>
  <c r="M2792" i="22"/>
  <c r="N2792" i="22"/>
  <c r="O2792" i="22"/>
  <c r="P2792" i="22"/>
  <c r="A2793" i="22"/>
  <c r="B2793" i="22"/>
  <c r="C2793" i="22"/>
  <c r="D2793" i="22"/>
  <c r="E2793" i="22"/>
  <c r="F2793" i="22"/>
  <c r="G2793" i="22"/>
  <c r="H2793" i="22"/>
  <c r="I2793" i="22"/>
  <c r="J2793" i="22"/>
  <c r="K2793" i="22"/>
  <c r="L2793" i="22"/>
  <c r="M2793" i="22"/>
  <c r="N2793" i="22"/>
  <c r="O2793" i="22"/>
  <c r="P2793" i="22"/>
  <c r="A2794" i="22"/>
  <c r="B2794" i="22"/>
  <c r="C2794" i="22"/>
  <c r="D2794" i="22"/>
  <c r="E2794" i="22"/>
  <c r="F2794" i="22"/>
  <c r="G2794" i="22"/>
  <c r="H2794" i="22"/>
  <c r="I2794" i="22"/>
  <c r="J2794" i="22"/>
  <c r="K2794" i="22"/>
  <c r="L2794" i="22"/>
  <c r="M2794" i="22"/>
  <c r="N2794" i="22"/>
  <c r="O2794" i="22"/>
  <c r="P2794" i="22"/>
  <c r="A2795" i="22"/>
  <c r="B2795" i="22"/>
  <c r="C2795" i="22"/>
  <c r="D2795" i="22"/>
  <c r="E2795" i="22"/>
  <c r="F2795" i="22"/>
  <c r="G2795" i="22"/>
  <c r="H2795" i="22"/>
  <c r="I2795" i="22"/>
  <c r="J2795" i="22"/>
  <c r="K2795" i="22"/>
  <c r="L2795" i="22"/>
  <c r="M2795" i="22"/>
  <c r="N2795" i="22"/>
  <c r="O2795" i="22"/>
  <c r="P2795" i="22"/>
  <c r="A2796" i="22"/>
  <c r="B2796" i="22"/>
  <c r="C2796" i="22"/>
  <c r="D2796" i="22"/>
  <c r="E2796" i="22"/>
  <c r="F2796" i="22"/>
  <c r="G2796" i="22"/>
  <c r="H2796" i="22"/>
  <c r="I2796" i="22"/>
  <c r="J2796" i="22"/>
  <c r="K2796" i="22"/>
  <c r="L2796" i="22"/>
  <c r="M2796" i="22"/>
  <c r="N2796" i="22"/>
  <c r="O2796" i="22"/>
  <c r="P2796" i="22"/>
  <c r="A2797" i="22"/>
  <c r="B2797" i="22"/>
  <c r="C2797" i="22"/>
  <c r="D2797" i="22"/>
  <c r="E2797" i="22"/>
  <c r="F2797" i="22"/>
  <c r="G2797" i="22"/>
  <c r="H2797" i="22"/>
  <c r="I2797" i="22"/>
  <c r="J2797" i="22"/>
  <c r="K2797" i="22"/>
  <c r="L2797" i="22"/>
  <c r="M2797" i="22"/>
  <c r="N2797" i="22"/>
  <c r="O2797" i="22"/>
  <c r="P2797" i="22"/>
  <c r="A2798" i="22"/>
  <c r="B2798" i="22"/>
  <c r="C2798" i="22"/>
  <c r="D2798" i="22"/>
  <c r="E2798" i="22"/>
  <c r="F2798" i="22"/>
  <c r="G2798" i="22"/>
  <c r="H2798" i="22"/>
  <c r="I2798" i="22"/>
  <c r="J2798" i="22"/>
  <c r="K2798" i="22"/>
  <c r="L2798" i="22"/>
  <c r="M2798" i="22"/>
  <c r="N2798" i="22"/>
  <c r="O2798" i="22"/>
  <c r="P2798" i="22"/>
  <c r="A2799" i="22"/>
  <c r="B2799" i="22"/>
  <c r="C2799" i="22"/>
  <c r="D2799" i="22"/>
  <c r="E2799" i="22"/>
  <c r="F2799" i="22"/>
  <c r="G2799" i="22"/>
  <c r="H2799" i="22"/>
  <c r="I2799" i="22"/>
  <c r="J2799" i="22"/>
  <c r="K2799" i="22"/>
  <c r="L2799" i="22"/>
  <c r="M2799" i="22"/>
  <c r="N2799" i="22"/>
  <c r="O2799" i="22"/>
  <c r="P2799" i="22"/>
  <c r="A2800" i="22"/>
  <c r="B2800" i="22"/>
  <c r="C2800" i="22"/>
  <c r="D2800" i="22"/>
  <c r="E2800" i="22"/>
  <c r="F2800" i="22"/>
  <c r="G2800" i="22"/>
  <c r="H2800" i="22"/>
  <c r="I2800" i="22"/>
  <c r="J2800" i="22"/>
  <c r="K2800" i="22"/>
  <c r="L2800" i="22"/>
  <c r="M2800" i="22"/>
  <c r="N2800" i="22"/>
  <c r="O2800" i="22"/>
  <c r="P2800" i="22"/>
  <c r="A2801" i="22"/>
  <c r="B2801" i="22"/>
  <c r="C2801" i="22"/>
  <c r="D2801" i="22"/>
  <c r="E2801" i="22"/>
  <c r="F2801" i="22"/>
  <c r="G2801" i="22"/>
  <c r="H2801" i="22"/>
  <c r="I2801" i="22"/>
  <c r="J2801" i="22"/>
  <c r="K2801" i="22"/>
  <c r="L2801" i="22"/>
  <c r="M2801" i="22"/>
  <c r="N2801" i="22"/>
  <c r="O2801" i="22"/>
  <c r="P2801" i="22"/>
  <c r="A2802" i="22"/>
  <c r="B2802" i="22"/>
  <c r="C2802" i="22"/>
  <c r="D2802" i="22"/>
  <c r="E2802" i="22"/>
  <c r="F2802" i="22"/>
  <c r="G2802" i="22"/>
  <c r="H2802" i="22"/>
  <c r="I2802" i="22"/>
  <c r="J2802" i="22"/>
  <c r="K2802" i="22"/>
  <c r="L2802" i="22"/>
  <c r="M2802" i="22"/>
  <c r="N2802" i="22"/>
  <c r="O2802" i="22"/>
  <c r="P2802" i="22"/>
  <c r="A2803" i="22"/>
  <c r="B2803" i="22"/>
  <c r="C2803" i="22"/>
  <c r="D2803" i="22"/>
  <c r="E2803" i="22"/>
  <c r="F2803" i="22"/>
  <c r="G2803" i="22"/>
  <c r="H2803" i="22"/>
  <c r="I2803" i="22"/>
  <c r="J2803" i="22"/>
  <c r="K2803" i="22"/>
  <c r="L2803" i="22"/>
  <c r="M2803" i="22"/>
  <c r="N2803" i="22"/>
  <c r="O2803" i="22"/>
  <c r="P2803" i="22"/>
  <c r="A2804" i="22"/>
  <c r="B2804" i="22"/>
  <c r="C2804" i="22"/>
  <c r="D2804" i="22"/>
  <c r="E2804" i="22"/>
  <c r="F2804" i="22"/>
  <c r="G2804" i="22"/>
  <c r="H2804" i="22"/>
  <c r="I2804" i="22"/>
  <c r="J2804" i="22"/>
  <c r="K2804" i="22"/>
  <c r="L2804" i="22"/>
  <c r="M2804" i="22"/>
  <c r="N2804" i="22"/>
  <c r="O2804" i="22"/>
  <c r="P2804" i="22"/>
  <c r="A2805" i="22"/>
  <c r="B2805" i="22"/>
  <c r="C2805" i="22"/>
  <c r="D2805" i="22"/>
  <c r="E2805" i="22"/>
  <c r="F2805" i="22"/>
  <c r="G2805" i="22"/>
  <c r="H2805" i="22"/>
  <c r="I2805" i="22"/>
  <c r="J2805" i="22"/>
  <c r="K2805" i="22"/>
  <c r="L2805" i="22"/>
  <c r="M2805" i="22"/>
  <c r="N2805" i="22"/>
  <c r="O2805" i="22"/>
  <c r="P2805" i="22"/>
  <c r="A2806" i="22"/>
  <c r="B2806" i="22"/>
  <c r="C2806" i="22"/>
  <c r="D2806" i="22"/>
  <c r="E2806" i="22"/>
  <c r="F2806" i="22"/>
  <c r="G2806" i="22"/>
  <c r="H2806" i="22"/>
  <c r="I2806" i="22"/>
  <c r="J2806" i="22"/>
  <c r="K2806" i="22"/>
  <c r="L2806" i="22"/>
  <c r="M2806" i="22"/>
  <c r="N2806" i="22"/>
  <c r="O2806" i="22"/>
  <c r="P2806" i="22"/>
  <c r="A2807" i="22"/>
  <c r="B2807" i="22"/>
  <c r="C2807" i="22"/>
  <c r="D2807" i="22"/>
  <c r="E2807" i="22"/>
  <c r="F2807" i="22"/>
  <c r="G2807" i="22"/>
  <c r="H2807" i="22"/>
  <c r="I2807" i="22"/>
  <c r="J2807" i="22"/>
  <c r="K2807" i="22"/>
  <c r="L2807" i="22"/>
  <c r="M2807" i="22"/>
  <c r="N2807" i="22"/>
  <c r="O2807" i="22"/>
  <c r="P2807" i="22"/>
  <c r="A2808" i="22"/>
  <c r="B2808" i="22"/>
  <c r="C2808" i="22"/>
  <c r="D2808" i="22"/>
  <c r="E2808" i="22"/>
  <c r="F2808" i="22"/>
  <c r="G2808" i="22"/>
  <c r="H2808" i="22"/>
  <c r="I2808" i="22"/>
  <c r="J2808" i="22"/>
  <c r="K2808" i="22"/>
  <c r="L2808" i="22"/>
  <c r="M2808" i="22"/>
  <c r="N2808" i="22"/>
  <c r="O2808" i="22"/>
  <c r="P2808" i="22"/>
  <c r="A2809" i="22"/>
  <c r="B2809" i="22"/>
  <c r="C2809" i="22"/>
  <c r="D2809" i="22"/>
  <c r="E2809" i="22"/>
  <c r="F2809" i="22"/>
  <c r="G2809" i="22"/>
  <c r="H2809" i="22"/>
  <c r="I2809" i="22"/>
  <c r="J2809" i="22"/>
  <c r="K2809" i="22"/>
  <c r="L2809" i="22"/>
  <c r="M2809" i="22"/>
  <c r="N2809" i="22"/>
  <c r="O2809" i="22"/>
  <c r="P2809" i="22"/>
  <c r="A2810" i="22"/>
  <c r="B2810" i="22"/>
  <c r="C2810" i="22"/>
  <c r="D2810" i="22"/>
  <c r="E2810" i="22"/>
  <c r="F2810" i="22"/>
  <c r="G2810" i="22"/>
  <c r="H2810" i="22"/>
  <c r="I2810" i="22"/>
  <c r="J2810" i="22"/>
  <c r="K2810" i="22"/>
  <c r="L2810" i="22"/>
  <c r="M2810" i="22"/>
  <c r="N2810" i="22"/>
  <c r="O2810" i="22"/>
  <c r="P2810" i="22"/>
  <c r="A2811" i="22"/>
  <c r="B2811" i="22"/>
  <c r="C2811" i="22"/>
  <c r="D2811" i="22"/>
  <c r="E2811" i="22"/>
  <c r="F2811" i="22"/>
  <c r="G2811" i="22"/>
  <c r="H2811" i="22"/>
  <c r="I2811" i="22"/>
  <c r="J2811" i="22"/>
  <c r="K2811" i="22"/>
  <c r="L2811" i="22"/>
  <c r="M2811" i="22"/>
  <c r="N2811" i="22"/>
  <c r="O2811" i="22"/>
  <c r="P2811" i="22"/>
  <c r="A2812" i="22"/>
  <c r="B2812" i="22"/>
  <c r="C2812" i="22"/>
  <c r="D2812" i="22"/>
  <c r="E2812" i="22"/>
  <c r="F2812" i="22"/>
  <c r="G2812" i="22"/>
  <c r="H2812" i="22"/>
  <c r="I2812" i="22"/>
  <c r="J2812" i="22"/>
  <c r="K2812" i="22"/>
  <c r="L2812" i="22"/>
  <c r="M2812" i="22"/>
  <c r="N2812" i="22"/>
  <c r="O2812" i="22"/>
  <c r="P2812" i="22"/>
  <c r="A2813" i="22"/>
  <c r="B2813" i="22"/>
  <c r="C2813" i="22"/>
  <c r="D2813" i="22"/>
  <c r="E2813" i="22"/>
  <c r="F2813" i="22"/>
  <c r="G2813" i="22"/>
  <c r="H2813" i="22"/>
  <c r="I2813" i="22"/>
  <c r="J2813" i="22"/>
  <c r="K2813" i="22"/>
  <c r="L2813" i="22"/>
  <c r="M2813" i="22"/>
  <c r="N2813" i="22"/>
  <c r="O2813" i="22"/>
  <c r="P2813" i="22"/>
  <c r="A2814" i="22"/>
  <c r="B2814" i="22"/>
  <c r="C2814" i="22"/>
  <c r="D2814" i="22"/>
  <c r="E2814" i="22"/>
  <c r="F2814" i="22"/>
  <c r="G2814" i="22"/>
  <c r="H2814" i="22"/>
  <c r="I2814" i="22"/>
  <c r="J2814" i="22"/>
  <c r="K2814" i="22"/>
  <c r="L2814" i="22"/>
  <c r="M2814" i="22"/>
  <c r="N2814" i="22"/>
  <c r="O2814" i="22"/>
  <c r="P2814" i="22"/>
  <c r="A2815" i="22"/>
  <c r="B2815" i="22"/>
  <c r="C2815" i="22"/>
  <c r="D2815" i="22"/>
  <c r="E2815" i="22"/>
  <c r="F2815" i="22"/>
  <c r="G2815" i="22"/>
  <c r="H2815" i="22"/>
  <c r="I2815" i="22"/>
  <c r="J2815" i="22"/>
  <c r="K2815" i="22"/>
  <c r="L2815" i="22"/>
  <c r="M2815" i="22"/>
  <c r="N2815" i="22"/>
  <c r="O2815" i="22"/>
  <c r="P2815" i="22"/>
  <c r="A2816" i="22"/>
  <c r="B2816" i="22"/>
  <c r="C2816" i="22"/>
  <c r="D2816" i="22"/>
  <c r="E2816" i="22"/>
  <c r="F2816" i="22"/>
  <c r="G2816" i="22"/>
  <c r="H2816" i="22"/>
  <c r="I2816" i="22"/>
  <c r="J2816" i="22"/>
  <c r="K2816" i="22"/>
  <c r="L2816" i="22"/>
  <c r="M2816" i="22"/>
  <c r="N2816" i="22"/>
  <c r="O2816" i="22"/>
  <c r="P2816" i="22"/>
  <c r="A2817" i="22"/>
  <c r="B2817" i="22"/>
  <c r="C2817" i="22"/>
  <c r="D2817" i="22"/>
  <c r="E2817" i="22"/>
  <c r="F2817" i="22"/>
  <c r="G2817" i="22"/>
  <c r="H2817" i="22"/>
  <c r="I2817" i="22"/>
  <c r="J2817" i="22"/>
  <c r="K2817" i="22"/>
  <c r="L2817" i="22"/>
  <c r="M2817" i="22"/>
  <c r="N2817" i="22"/>
  <c r="O2817" i="22"/>
  <c r="P2817" i="22"/>
  <c r="A2818" i="22"/>
  <c r="B2818" i="22"/>
  <c r="C2818" i="22"/>
  <c r="D2818" i="22"/>
  <c r="E2818" i="22"/>
  <c r="F2818" i="22"/>
  <c r="G2818" i="22"/>
  <c r="H2818" i="22"/>
  <c r="I2818" i="22"/>
  <c r="J2818" i="22"/>
  <c r="K2818" i="22"/>
  <c r="L2818" i="22"/>
  <c r="M2818" i="22"/>
  <c r="N2818" i="22"/>
  <c r="O2818" i="22"/>
  <c r="P2818" i="22"/>
  <c r="A2819" i="22"/>
  <c r="B2819" i="22"/>
  <c r="C2819" i="22"/>
  <c r="D2819" i="22"/>
  <c r="E2819" i="22"/>
  <c r="F2819" i="22"/>
  <c r="G2819" i="22"/>
  <c r="H2819" i="22"/>
  <c r="I2819" i="22"/>
  <c r="J2819" i="22"/>
  <c r="K2819" i="22"/>
  <c r="L2819" i="22"/>
  <c r="M2819" i="22"/>
  <c r="N2819" i="22"/>
  <c r="O2819" i="22"/>
  <c r="P2819" i="22"/>
  <c r="A2820" i="22"/>
  <c r="B2820" i="22"/>
  <c r="C2820" i="22"/>
  <c r="D2820" i="22"/>
  <c r="E2820" i="22"/>
  <c r="F2820" i="22"/>
  <c r="G2820" i="22"/>
  <c r="H2820" i="22"/>
  <c r="I2820" i="22"/>
  <c r="J2820" i="22"/>
  <c r="K2820" i="22"/>
  <c r="L2820" i="22"/>
  <c r="M2820" i="22"/>
  <c r="N2820" i="22"/>
  <c r="O2820" i="22"/>
  <c r="P2820" i="22"/>
  <c r="A2821" i="22"/>
  <c r="B2821" i="22"/>
  <c r="C2821" i="22"/>
  <c r="D2821" i="22"/>
  <c r="E2821" i="22"/>
  <c r="F2821" i="22"/>
  <c r="G2821" i="22"/>
  <c r="H2821" i="22"/>
  <c r="I2821" i="22"/>
  <c r="J2821" i="22"/>
  <c r="K2821" i="22"/>
  <c r="L2821" i="22"/>
  <c r="M2821" i="22"/>
  <c r="N2821" i="22"/>
  <c r="O2821" i="22"/>
  <c r="P2821" i="22"/>
  <c r="A2822" i="22"/>
  <c r="B2822" i="22"/>
  <c r="C2822" i="22"/>
  <c r="D2822" i="22"/>
  <c r="E2822" i="22"/>
  <c r="F2822" i="22"/>
  <c r="G2822" i="22"/>
  <c r="H2822" i="22"/>
  <c r="I2822" i="22"/>
  <c r="J2822" i="22"/>
  <c r="K2822" i="22"/>
  <c r="L2822" i="22"/>
  <c r="M2822" i="22"/>
  <c r="N2822" i="22"/>
  <c r="O2822" i="22"/>
  <c r="P2822" i="22"/>
  <c r="A2823" i="22"/>
  <c r="B2823" i="22"/>
  <c r="C2823" i="22"/>
  <c r="D2823" i="22"/>
  <c r="E2823" i="22"/>
  <c r="F2823" i="22"/>
  <c r="G2823" i="22"/>
  <c r="H2823" i="22"/>
  <c r="I2823" i="22"/>
  <c r="J2823" i="22"/>
  <c r="K2823" i="22"/>
  <c r="L2823" i="22"/>
  <c r="M2823" i="22"/>
  <c r="N2823" i="22"/>
  <c r="O2823" i="22"/>
  <c r="P2823" i="22"/>
  <c r="A2824" i="22"/>
  <c r="B2824" i="22"/>
  <c r="C2824" i="22"/>
  <c r="D2824" i="22"/>
  <c r="E2824" i="22"/>
  <c r="F2824" i="22"/>
  <c r="G2824" i="22"/>
  <c r="H2824" i="22"/>
  <c r="I2824" i="22"/>
  <c r="J2824" i="22"/>
  <c r="K2824" i="22"/>
  <c r="L2824" i="22"/>
  <c r="M2824" i="22"/>
  <c r="N2824" i="22"/>
  <c r="O2824" i="22"/>
  <c r="P2824" i="22"/>
  <c r="A2825" i="22"/>
  <c r="B2825" i="22"/>
  <c r="C2825" i="22"/>
  <c r="D2825" i="22"/>
  <c r="E2825" i="22"/>
  <c r="F2825" i="22"/>
  <c r="G2825" i="22"/>
  <c r="H2825" i="22"/>
  <c r="I2825" i="22"/>
  <c r="J2825" i="22"/>
  <c r="K2825" i="22"/>
  <c r="L2825" i="22"/>
  <c r="M2825" i="22"/>
  <c r="N2825" i="22"/>
  <c r="O2825" i="22"/>
  <c r="P2825" i="22"/>
  <c r="A2826" i="22"/>
  <c r="B2826" i="22"/>
  <c r="C2826" i="22"/>
  <c r="D2826" i="22"/>
  <c r="E2826" i="22"/>
  <c r="F2826" i="22"/>
  <c r="G2826" i="22"/>
  <c r="H2826" i="22"/>
  <c r="I2826" i="22"/>
  <c r="J2826" i="22"/>
  <c r="K2826" i="22"/>
  <c r="L2826" i="22"/>
  <c r="M2826" i="22"/>
  <c r="N2826" i="22"/>
  <c r="O2826" i="22"/>
  <c r="P2826" i="22"/>
  <c r="A2827" i="22"/>
  <c r="B2827" i="22"/>
  <c r="C2827" i="22"/>
  <c r="D2827" i="22"/>
  <c r="E2827" i="22"/>
  <c r="F2827" i="22"/>
  <c r="G2827" i="22"/>
  <c r="H2827" i="22"/>
  <c r="I2827" i="22"/>
  <c r="J2827" i="22"/>
  <c r="K2827" i="22"/>
  <c r="L2827" i="22"/>
  <c r="M2827" i="22"/>
  <c r="N2827" i="22"/>
  <c r="O2827" i="22"/>
  <c r="P2827" i="22"/>
  <c r="A2828" i="22"/>
  <c r="B2828" i="22"/>
  <c r="C2828" i="22"/>
  <c r="D2828" i="22"/>
  <c r="E2828" i="22"/>
  <c r="F2828" i="22"/>
  <c r="G2828" i="22"/>
  <c r="H2828" i="22"/>
  <c r="I2828" i="22"/>
  <c r="J2828" i="22"/>
  <c r="K2828" i="22"/>
  <c r="L2828" i="22"/>
  <c r="M2828" i="22"/>
  <c r="N2828" i="22"/>
  <c r="O2828" i="22"/>
  <c r="P2828" i="22"/>
  <c r="A2829" i="22"/>
  <c r="B2829" i="22"/>
  <c r="C2829" i="22"/>
  <c r="D2829" i="22"/>
  <c r="E2829" i="22"/>
  <c r="F2829" i="22"/>
  <c r="G2829" i="22"/>
  <c r="H2829" i="22"/>
  <c r="I2829" i="22"/>
  <c r="J2829" i="22"/>
  <c r="K2829" i="22"/>
  <c r="L2829" i="22"/>
  <c r="M2829" i="22"/>
  <c r="N2829" i="22"/>
  <c r="O2829" i="22"/>
  <c r="P2829" i="22"/>
  <c r="A2830" i="22"/>
  <c r="B2830" i="22"/>
  <c r="C2830" i="22"/>
  <c r="D2830" i="22"/>
  <c r="E2830" i="22"/>
  <c r="F2830" i="22"/>
  <c r="G2830" i="22"/>
  <c r="H2830" i="22"/>
  <c r="I2830" i="22"/>
  <c r="J2830" i="22"/>
  <c r="K2830" i="22"/>
  <c r="L2830" i="22"/>
  <c r="M2830" i="22"/>
  <c r="N2830" i="22"/>
  <c r="O2830" i="22"/>
  <c r="P2830" i="22"/>
  <c r="A2831" i="22"/>
  <c r="B2831" i="22"/>
  <c r="C2831" i="22"/>
  <c r="D2831" i="22"/>
  <c r="E2831" i="22"/>
  <c r="F2831" i="22"/>
  <c r="G2831" i="22"/>
  <c r="H2831" i="22"/>
  <c r="I2831" i="22"/>
  <c r="J2831" i="22"/>
  <c r="K2831" i="22"/>
  <c r="L2831" i="22"/>
  <c r="M2831" i="22"/>
  <c r="N2831" i="22"/>
  <c r="O2831" i="22"/>
  <c r="P2831" i="22"/>
  <c r="A2832" i="22"/>
  <c r="B2832" i="22"/>
  <c r="C2832" i="22"/>
  <c r="D2832" i="22"/>
  <c r="E2832" i="22"/>
  <c r="F2832" i="22"/>
  <c r="G2832" i="22"/>
  <c r="H2832" i="22"/>
  <c r="I2832" i="22"/>
  <c r="J2832" i="22"/>
  <c r="K2832" i="22"/>
  <c r="L2832" i="22"/>
  <c r="M2832" i="22"/>
  <c r="N2832" i="22"/>
  <c r="O2832" i="22"/>
  <c r="P2832" i="22"/>
  <c r="A2833" i="22"/>
  <c r="B2833" i="22"/>
  <c r="C2833" i="22"/>
  <c r="D2833" i="22"/>
  <c r="E2833" i="22"/>
  <c r="F2833" i="22"/>
  <c r="G2833" i="22"/>
  <c r="H2833" i="22"/>
  <c r="I2833" i="22"/>
  <c r="J2833" i="22"/>
  <c r="K2833" i="22"/>
  <c r="L2833" i="22"/>
  <c r="M2833" i="22"/>
  <c r="N2833" i="22"/>
  <c r="O2833" i="22"/>
  <c r="P2833" i="22"/>
  <c r="A2834" i="22"/>
  <c r="B2834" i="22"/>
  <c r="C2834" i="22"/>
  <c r="D2834" i="22"/>
  <c r="E2834" i="22"/>
  <c r="F2834" i="22"/>
  <c r="G2834" i="22"/>
  <c r="H2834" i="22"/>
  <c r="I2834" i="22"/>
  <c r="J2834" i="22"/>
  <c r="K2834" i="22"/>
  <c r="L2834" i="22"/>
  <c r="M2834" i="22"/>
  <c r="N2834" i="22"/>
  <c r="O2834" i="22"/>
  <c r="P2834" i="22"/>
  <c r="A2835" i="22"/>
  <c r="B2835" i="22"/>
  <c r="C2835" i="22"/>
  <c r="D2835" i="22"/>
  <c r="E2835" i="22"/>
  <c r="F2835" i="22"/>
  <c r="G2835" i="22"/>
  <c r="H2835" i="22"/>
  <c r="I2835" i="22"/>
  <c r="J2835" i="22"/>
  <c r="K2835" i="22"/>
  <c r="L2835" i="22"/>
  <c r="M2835" i="22"/>
  <c r="N2835" i="22"/>
  <c r="O2835" i="22"/>
  <c r="P2835" i="22"/>
  <c r="A2836" i="22"/>
  <c r="B2836" i="22"/>
  <c r="C2836" i="22"/>
  <c r="D2836" i="22"/>
  <c r="E2836" i="22"/>
  <c r="F2836" i="22"/>
  <c r="G2836" i="22"/>
  <c r="H2836" i="22"/>
  <c r="I2836" i="22"/>
  <c r="J2836" i="22"/>
  <c r="K2836" i="22"/>
  <c r="L2836" i="22"/>
  <c r="M2836" i="22"/>
  <c r="N2836" i="22"/>
  <c r="O2836" i="22"/>
  <c r="P2836" i="22"/>
  <c r="A2837" i="22"/>
  <c r="B2837" i="22"/>
  <c r="C2837" i="22"/>
  <c r="D2837" i="22"/>
  <c r="E2837" i="22"/>
  <c r="F2837" i="22"/>
  <c r="G2837" i="22"/>
  <c r="H2837" i="22"/>
  <c r="I2837" i="22"/>
  <c r="J2837" i="22"/>
  <c r="K2837" i="22"/>
  <c r="L2837" i="22"/>
  <c r="M2837" i="22"/>
  <c r="N2837" i="22"/>
  <c r="O2837" i="22"/>
  <c r="P2837" i="22"/>
  <c r="A2838" i="22"/>
  <c r="B2838" i="22"/>
  <c r="C2838" i="22"/>
  <c r="D2838" i="22"/>
  <c r="E2838" i="22"/>
  <c r="F2838" i="22"/>
  <c r="G2838" i="22"/>
  <c r="H2838" i="22"/>
  <c r="I2838" i="22"/>
  <c r="J2838" i="22"/>
  <c r="K2838" i="22"/>
  <c r="L2838" i="22"/>
  <c r="M2838" i="22"/>
  <c r="N2838" i="22"/>
  <c r="O2838" i="22"/>
  <c r="P2838" i="22"/>
  <c r="A2839" i="22"/>
  <c r="B2839" i="22"/>
  <c r="C2839" i="22"/>
  <c r="D2839" i="22"/>
  <c r="E2839" i="22"/>
  <c r="F2839" i="22"/>
  <c r="G2839" i="22"/>
  <c r="H2839" i="22"/>
  <c r="I2839" i="22"/>
  <c r="J2839" i="22"/>
  <c r="K2839" i="22"/>
  <c r="L2839" i="22"/>
  <c r="M2839" i="22"/>
  <c r="N2839" i="22"/>
  <c r="O2839" i="22"/>
  <c r="P2839" i="22"/>
  <c r="A2840" i="22"/>
  <c r="B2840" i="22"/>
  <c r="C2840" i="22"/>
  <c r="D2840" i="22"/>
  <c r="E2840" i="22"/>
  <c r="F2840" i="22"/>
  <c r="G2840" i="22"/>
  <c r="H2840" i="22"/>
  <c r="I2840" i="22"/>
  <c r="J2840" i="22"/>
  <c r="K2840" i="22"/>
  <c r="L2840" i="22"/>
  <c r="M2840" i="22"/>
  <c r="N2840" i="22"/>
  <c r="O2840" i="22"/>
  <c r="P2840" i="22"/>
  <c r="A2841" i="22"/>
  <c r="B2841" i="22"/>
  <c r="C2841" i="22"/>
  <c r="D2841" i="22"/>
  <c r="E2841" i="22"/>
  <c r="F2841" i="22"/>
  <c r="G2841" i="22"/>
  <c r="H2841" i="22"/>
  <c r="I2841" i="22"/>
  <c r="J2841" i="22"/>
  <c r="K2841" i="22"/>
  <c r="L2841" i="22"/>
  <c r="M2841" i="22"/>
  <c r="N2841" i="22"/>
  <c r="O2841" i="22"/>
  <c r="P2841" i="22"/>
  <c r="A2842" i="22"/>
  <c r="B2842" i="22"/>
  <c r="C2842" i="22"/>
  <c r="D2842" i="22"/>
  <c r="E2842" i="22"/>
  <c r="F2842" i="22"/>
  <c r="G2842" i="22"/>
  <c r="H2842" i="22"/>
  <c r="I2842" i="22"/>
  <c r="J2842" i="22"/>
  <c r="K2842" i="22"/>
  <c r="L2842" i="22"/>
  <c r="M2842" i="22"/>
  <c r="N2842" i="22"/>
  <c r="O2842" i="22"/>
  <c r="P2842" i="22"/>
  <c r="A2843" i="22"/>
  <c r="B2843" i="22"/>
  <c r="C2843" i="22"/>
  <c r="D2843" i="22"/>
  <c r="E2843" i="22"/>
  <c r="F2843" i="22"/>
  <c r="G2843" i="22"/>
  <c r="H2843" i="22"/>
  <c r="I2843" i="22"/>
  <c r="J2843" i="22"/>
  <c r="K2843" i="22"/>
  <c r="L2843" i="22"/>
  <c r="M2843" i="22"/>
  <c r="N2843" i="22"/>
  <c r="O2843" i="22"/>
  <c r="P2843" i="22"/>
  <c r="A2844" i="22"/>
  <c r="B2844" i="22"/>
  <c r="C2844" i="22"/>
  <c r="D2844" i="22"/>
  <c r="E2844" i="22"/>
  <c r="F2844" i="22"/>
  <c r="G2844" i="22"/>
  <c r="H2844" i="22"/>
  <c r="I2844" i="22"/>
  <c r="J2844" i="22"/>
  <c r="K2844" i="22"/>
  <c r="L2844" i="22"/>
  <c r="M2844" i="22"/>
  <c r="N2844" i="22"/>
  <c r="O2844" i="22"/>
  <c r="P2844" i="22"/>
  <c r="A2845" i="22"/>
  <c r="B2845" i="22"/>
  <c r="C2845" i="22"/>
  <c r="D2845" i="22"/>
  <c r="E2845" i="22"/>
  <c r="F2845" i="22"/>
  <c r="G2845" i="22"/>
  <c r="H2845" i="22"/>
  <c r="I2845" i="22"/>
  <c r="J2845" i="22"/>
  <c r="K2845" i="22"/>
  <c r="L2845" i="22"/>
  <c r="M2845" i="22"/>
  <c r="N2845" i="22"/>
  <c r="O2845" i="22"/>
  <c r="P2845" i="22"/>
  <c r="A2846" i="22"/>
  <c r="B2846" i="22"/>
  <c r="C2846" i="22"/>
  <c r="D2846" i="22"/>
  <c r="E2846" i="22"/>
  <c r="F2846" i="22"/>
  <c r="G2846" i="22"/>
  <c r="H2846" i="22"/>
  <c r="I2846" i="22"/>
  <c r="J2846" i="22"/>
  <c r="K2846" i="22"/>
  <c r="L2846" i="22"/>
  <c r="M2846" i="22"/>
  <c r="N2846" i="22"/>
  <c r="O2846" i="22"/>
  <c r="P2846" i="22"/>
  <c r="A2847" i="22"/>
  <c r="B2847" i="22"/>
  <c r="C2847" i="22"/>
  <c r="D2847" i="22"/>
  <c r="E2847" i="22"/>
  <c r="F2847" i="22"/>
  <c r="G2847" i="22"/>
  <c r="H2847" i="22"/>
  <c r="I2847" i="22"/>
  <c r="J2847" i="22"/>
  <c r="K2847" i="22"/>
  <c r="L2847" i="22"/>
  <c r="M2847" i="22"/>
  <c r="N2847" i="22"/>
  <c r="O2847" i="22"/>
  <c r="P2847" i="22"/>
  <c r="A2848" i="22"/>
  <c r="B2848" i="22"/>
  <c r="C2848" i="22"/>
  <c r="D2848" i="22"/>
  <c r="E2848" i="22"/>
  <c r="F2848" i="22"/>
  <c r="G2848" i="22"/>
  <c r="H2848" i="22"/>
  <c r="I2848" i="22"/>
  <c r="J2848" i="22"/>
  <c r="K2848" i="22"/>
  <c r="L2848" i="22"/>
  <c r="M2848" i="22"/>
  <c r="N2848" i="22"/>
  <c r="O2848" i="22"/>
  <c r="P2848" i="22"/>
  <c r="A2849" i="22"/>
  <c r="B2849" i="22"/>
  <c r="C2849" i="22"/>
  <c r="D2849" i="22"/>
  <c r="E2849" i="22"/>
  <c r="F2849" i="22"/>
  <c r="G2849" i="22"/>
  <c r="H2849" i="22"/>
  <c r="I2849" i="22"/>
  <c r="J2849" i="22"/>
  <c r="K2849" i="22"/>
  <c r="L2849" i="22"/>
  <c r="M2849" i="22"/>
  <c r="N2849" i="22"/>
  <c r="O2849" i="22"/>
  <c r="P2849" i="22"/>
  <c r="A2850" i="22"/>
  <c r="B2850" i="22"/>
  <c r="C2850" i="22"/>
  <c r="D2850" i="22"/>
  <c r="E2850" i="22"/>
  <c r="F2850" i="22"/>
  <c r="G2850" i="22"/>
  <c r="H2850" i="22"/>
  <c r="I2850" i="22"/>
  <c r="J2850" i="22"/>
  <c r="K2850" i="22"/>
  <c r="L2850" i="22"/>
  <c r="M2850" i="22"/>
  <c r="N2850" i="22"/>
  <c r="O2850" i="22"/>
  <c r="P2850" i="22"/>
  <c r="A2851" i="22"/>
  <c r="B2851" i="22"/>
  <c r="C2851" i="22"/>
  <c r="D2851" i="22"/>
  <c r="E2851" i="22"/>
  <c r="F2851" i="22"/>
  <c r="G2851" i="22"/>
  <c r="H2851" i="22"/>
  <c r="I2851" i="22"/>
  <c r="J2851" i="22"/>
  <c r="K2851" i="22"/>
  <c r="L2851" i="22"/>
  <c r="M2851" i="22"/>
  <c r="N2851" i="22"/>
  <c r="O2851" i="22"/>
  <c r="P2851" i="22"/>
  <c r="A2852" i="22"/>
  <c r="B2852" i="22"/>
  <c r="C2852" i="22"/>
  <c r="D2852" i="22"/>
  <c r="E2852" i="22"/>
  <c r="F2852" i="22"/>
  <c r="G2852" i="22"/>
  <c r="H2852" i="22"/>
  <c r="I2852" i="22"/>
  <c r="J2852" i="22"/>
  <c r="K2852" i="22"/>
  <c r="L2852" i="22"/>
  <c r="M2852" i="22"/>
  <c r="N2852" i="22"/>
  <c r="O2852" i="22"/>
  <c r="P2852" i="22"/>
  <c r="A2853" i="22"/>
  <c r="B2853" i="22"/>
  <c r="C2853" i="22"/>
  <c r="D2853" i="22"/>
  <c r="E2853" i="22"/>
  <c r="F2853" i="22"/>
  <c r="G2853" i="22"/>
  <c r="H2853" i="22"/>
  <c r="I2853" i="22"/>
  <c r="J2853" i="22"/>
  <c r="K2853" i="22"/>
  <c r="L2853" i="22"/>
  <c r="M2853" i="22"/>
  <c r="N2853" i="22"/>
  <c r="O2853" i="22"/>
  <c r="P2853" i="22"/>
  <c r="A2854" i="22"/>
  <c r="B2854" i="22"/>
  <c r="C2854" i="22"/>
  <c r="D2854" i="22"/>
  <c r="E2854" i="22"/>
  <c r="F2854" i="22"/>
  <c r="G2854" i="22"/>
  <c r="H2854" i="22"/>
  <c r="I2854" i="22"/>
  <c r="J2854" i="22"/>
  <c r="K2854" i="22"/>
  <c r="L2854" i="22"/>
  <c r="M2854" i="22"/>
  <c r="N2854" i="22"/>
  <c r="O2854" i="22"/>
  <c r="P2854" i="22"/>
  <c r="A2855" i="22"/>
  <c r="B2855" i="22"/>
  <c r="C2855" i="22"/>
  <c r="D2855" i="22"/>
  <c r="E2855" i="22"/>
  <c r="F2855" i="22"/>
  <c r="G2855" i="22"/>
  <c r="H2855" i="22"/>
  <c r="I2855" i="22"/>
  <c r="J2855" i="22"/>
  <c r="K2855" i="22"/>
  <c r="L2855" i="22"/>
  <c r="M2855" i="22"/>
  <c r="N2855" i="22"/>
  <c r="O2855" i="22"/>
  <c r="P2855" i="22"/>
  <c r="A2856" i="22"/>
  <c r="B2856" i="22"/>
  <c r="C2856" i="22"/>
  <c r="D2856" i="22"/>
  <c r="E2856" i="22"/>
  <c r="F2856" i="22"/>
  <c r="G2856" i="22"/>
  <c r="H2856" i="22"/>
  <c r="I2856" i="22"/>
  <c r="J2856" i="22"/>
  <c r="K2856" i="22"/>
  <c r="L2856" i="22"/>
  <c r="M2856" i="22"/>
  <c r="N2856" i="22"/>
  <c r="O2856" i="22"/>
  <c r="P2856" i="22"/>
  <c r="A2857" i="22"/>
  <c r="B2857" i="22"/>
  <c r="C2857" i="22"/>
  <c r="D2857" i="22"/>
  <c r="E2857" i="22"/>
  <c r="F2857" i="22"/>
  <c r="G2857" i="22"/>
  <c r="H2857" i="22"/>
  <c r="I2857" i="22"/>
  <c r="J2857" i="22"/>
  <c r="K2857" i="22"/>
  <c r="L2857" i="22"/>
  <c r="M2857" i="22"/>
  <c r="N2857" i="22"/>
  <c r="O2857" i="22"/>
  <c r="P2857" i="22"/>
  <c r="A2858" i="22"/>
  <c r="B2858" i="22"/>
  <c r="C2858" i="22"/>
  <c r="D2858" i="22"/>
  <c r="E2858" i="22"/>
  <c r="F2858" i="22"/>
  <c r="G2858" i="22"/>
  <c r="H2858" i="22"/>
  <c r="I2858" i="22"/>
  <c r="J2858" i="22"/>
  <c r="K2858" i="22"/>
  <c r="L2858" i="22"/>
  <c r="M2858" i="22"/>
  <c r="N2858" i="22"/>
  <c r="O2858" i="22"/>
  <c r="P2858" i="22"/>
  <c r="A2859" i="22"/>
  <c r="B2859" i="22"/>
  <c r="C2859" i="22"/>
  <c r="D2859" i="22"/>
  <c r="E2859" i="22"/>
  <c r="F2859" i="22"/>
  <c r="G2859" i="22"/>
  <c r="H2859" i="22"/>
  <c r="I2859" i="22"/>
  <c r="J2859" i="22"/>
  <c r="K2859" i="22"/>
  <c r="L2859" i="22"/>
  <c r="M2859" i="22"/>
  <c r="N2859" i="22"/>
  <c r="O2859" i="22"/>
  <c r="P2859" i="22"/>
  <c r="A2860" i="22"/>
  <c r="B2860" i="22"/>
  <c r="C2860" i="22"/>
  <c r="D2860" i="22"/>
  <c r="E2860" i="22"/>
  <c r="F2860" i="22"/>
  <c r="G2860" i="22"/>
  <c r="H2860" i="22"/>
  <c r="I2860" i="22"/>
  <c r="J2860" i="22"/>
  <c r="K2860" i="22"/>
  <c r="L2860" i="22"/>
  <c r="M2860" i="22"/>
  <c r="N2860" i="22"/>
  <c r="O2860" i="22"/>
  <c r="P2860" i="22"/>
  <c r="A2861" i="22"/>
  <c r="B2861" i="22"/>
  <c r="C2861" i="22"/>
  <c r="D2861" i="22"/>
  <c r="E2861" i="22"/>
  <c r="F2861" i="22"/>
  <c r="G2861" i="22"/>
  <c r="H2861" i="22"/>
  <c r="I2861" i="22"/>
  <c r="J2861" i="22"/>
  <c r="K2861" i="22"/>
  <c r="L2861" i="22"/>
  <c r="M2861" i="22"/>
  <c r="N2861" i="22"/>
  <c r="O2861" i="22"/>
  <c r="P2861" i="22"/>
  <c r="A2862" i="22"/>
  <c r="B2862" i="22"/>
  <c r="C2862" i="22"/>
  <c r="D2862" i="22"/>
  <c r="E2862" i="22"/>
  <c r="F2862" i="22"/>
  <c r="G2862" i="22"/>
  <c r="H2862" i="22"/>
  <c r="I2862" i="22"/>
  <c r="J2862" i="22"/>
  <c r="K2862" i="22"/>
  <c r="L2862" i="22"/>
  <c r="M2862" i="22"/>
  <c r="N2862" i="22"/>
  <c r="O2862" i="22"/>
  <c r="P2862" i="22"/>
  <c r="A2863" i="22"/>
  <c r="B2863" i="22"/>
  <c r="C2863" i="22"/>
  <c r="D2863" i="22"/>
  <c r="E2863" i="22"/>
  <c r="F2863" i="22"/>
  <c r="G2863" i="22"/>
  <c r="H2863" i="22"/>
  <c r="I2863" i="22"/>
  <c r="J2863" i="22"/>
  <c r="K2863" i="22"/>
  <c r="L2863" i="22"/>
  <c r="M2863" i="22"/>
  <c r="N2863" i="22"/>
  <c r="O2863" i="22"/>
  <c r="P2863" i="22"/>
  <c r="A2864" i="22"/>
  <c r="B2864" i="22"/>
  <c r="C2864" i="22"/>
  <c r="D2864" i="22"/>
  <c r="E2864" i="22"/>
  <c r="F2864" i="22"/>
  <c r="G2864" i="22"/>
  <c r="H2864" i="22"/>
  <c r="I2864" i="22"/>
  <c r="J2864" i="22"/>
  <c r="K2864" i="22"/>
  <c r="L2864" i="22"/>
  <c r="M2864" i="22"/>
  <c r="N2864" i="22"/>
  <c r="O2864" i="22"/>
  <c r="P2864" i="22"/>
  <c r="A2865" i="22"/>
  <c r="B2865" i="22"/>
  <c r="C2865" i="22"/>
  <c r="D2865" i="22"/>
  <c r="E2865" i="22"/>
  <c r="F2865" i="22"/>
  <c r="G2865" i="22"/>
  <c r="H2865" i="22"/>
  <c r="I2865" i="22"/>
  <c r="J2865" i="22"/>
  <c r="K2865" i="22"/>
  <c r="L2865" i="22"/>
  <c r="M2865" i="22"/>
  <c r="N2865" i="22"/>
  <c r="O2865" i="22"/>
  <c r="P2865" i="22"/>
  <c r="A2866" i="22"/>
  <c r="B2866" i="22"/>
  <c r="C2866" i="22"/>
  <c r="D2866" i="22"/>
  <c r="E2866" i="22"/>
  <c r="F2866" i="22"/>
  <c r="G2866" i="22"/>
  <c r="H2866" i="22"/>
  <c r="I2866" i="22"/>
  <c r="J2866" i="22"/>
  <c r="K2866" i="22"/>
  <c r="L2866" i="22"/>
  <c r="M2866" i="22"/>
  <c r="N2866" i="22"/>
  <c r="O2866" i="22"/>
  <c r="P2866" i="22"/>
  <c r="A2867" i="22"/>
  <c r="B2867" i="22"/>
  <c r="C2867" i="22"/>
  <c r="D2867" i="22"/>
  <c r="E2867" i="22"/>
  <c r="F2867" i="22"/>
  <c r="G2867" i="22"/>
  <c r="H2867" i="22"/>
  <c r="I2867" i="22"/>
  <c r="J2867" i="22"/>
  <c r="K2867" i="22"/>
  <c r="L2867" i="22"/>
  <c r="M2867" i="22"/>
  <c r="N2867" i="22"/>
  <c r="O2867" i="22"/>
  <c r="P2867" i="22"/>
  <c r="A2868" i="22"/>
  <c r="B2868" i="22"/>
  <c r="C2868" i="22"/>
  <c r="D2868" i="22"/>
  <c r="E2868" i="22"/>
  <c r="F2868" i="22"/>
  <c r="G2868" i="22"/>
  <c r="H2868" i="22"/>
  <c r="I2868" i="22"/>
  <c r="J2868" i="22"/>
  <c r="K2868" i="22"/>
  <c r="L2868" i="22"/>
  <c r="M2868" i="22"/>
  <c r="N2868" i="22"/>
  <c r="O2868" i="22"/>
  <c r="P2868" i="22"/>
  <c r="A2869" i="22"/>
  <c r="B2869" i="22"/>
  <c r="C2869" i="22"/>
  <c r="D2869" i="22"/>
  <c r="E2869" i="22"/>
  <c r="F2869" i="22"/>
  <c r="G2869" i="22"/>
  <c r="H2869" i="22"/>
  <c r="I2869" i="22"/>
  <c r="J2869" i="22"/>
  <c r="K2869" i="22"/>
  <c r="L2869" i="22"/>
  <c r="M2869" i="22"/>
  <c r="N2869" i="22"/>
  <c r="O2869" i="22"/>
  <c r="P2869" i="22"/>
  <c r="A2870" i="22"/>
  <c r="B2870" i="22"/>
  <c r="C2870" i="22"/>
  <c r="D2870" i="22"/>
  <c r="E2870" i="22"/>
  <c r="F2870" i="22"/>
  <c r="G2870" i="22"/>
  <c r="H2870" i="22"/>
  <c r="I2870" i="22"/>
  <c r="J2870" i="22"/>
  <c r="K2870" i="22"/>
  <c r="L2870" i="22"/>
  <c r="M2870" i="22"/>
  <c r="N2870" i="22"/>
  <c r="O2870" i="22"/>
  <c r="P2870" i="22"/>
  <c r="A2871" i="22"/>
  <c r="B2871" i="22"/>
  <c r="C2871" i="22"/>
  <c r="D2871" i="22"/>
  <c r="E2871" i="22"/>
  <c r="F2871" i="22"/>
  <c r="G2871" i="22"/>
  <c r="H2871" i="22"/>
  <c r="I2871" i="22"/>
  <c r="J2871" i="22"/>
  <c r="K2871" i="22"/>
  <c r="L2871" i="22"/>
  <c r="M2871" i="22"/>
  <c r="N2871" i="22"/>
  <c r="O2871" i="22"/>
  <c r="P2871" i="22"/>
  <c r="A2872" i="22"/>
  <c r="B2872" i="22"/>
  <c r="C2872" i="22"/>
  <c r="D2872" i="22"/>
  <c r="E2872" i="22"/>
  <c r="F2872" i="22"/>
  <c r="G2872" i="22"/>
  <c r="H2872" i="22"/>
  <c r="I2872" i="22"/>
  <c r="J2872" i="22"/>
  <c r="K2872" i="22"/>
  <c r="L2872" i="22"/>
  <c r="M2872" i="22"/>
  <c r="N2872" i="22"/>
  <c r="O2872" i="22"/>
  <c r="P2872" i="22"/>
  <c r="A2873" i="22"/>
  <c r="B2873" i="22"/>
  <c r="C2873" i="22"/>
  <c r="D2873" i="22"/>
  <c r="E2873" i="22"/>
  <c r="F2873" i="22"/>
  <c r="G2873" i="22"/>
  <c r="H2873" i="22"/>
  <c r="I2873" i="22"/>
  <c r="J2873" i="22"/>
  <c r="K2873" i="22"/>
  <c r="L2873" i="22"/>
  <c r="M2873" i="22"/>
  <c r="N2873" i="22"/>
  <c r="O2873" i="22"/>
  <c r="P2873" i="22"/>
  <c r="A2874" i="22"/>
  <c r="B2874" i="22"/>
  <c r="C2874" i="22"/>
  <c r="D2874" i="22"/>
  <c r="E2874" i="22"/>
  <c r="F2874" i="22"/>
  <c r="G2874" i="22"/>
  <c r="H2874" i="22"/>
  <c r="I2874" i="22"/>
  <c r="J2874" i="22"/>
  <c r="K2874" i="22"/>
  <c r="L2874" i="22"/>
  <c r="M2874" i="22"/>
  <c r="N2874" i="22"/>
  <c r="O2874" i="22"/>
  <c r="P2874" i="22"/>
  <c r="A2875" i="22"/>
  <c r="B2875" i="22"/>
  <c r="C2875" i="22"/>
  <c r="D2875" i="22"/>
  <c r="E2875" i="22"/>
  <c r="F2875" i="22"/>
  <c r="G2875" i="22"/>
  <c r="H2875" i="22"/>
  <c r="I2875" i="22"/>
  <c r="J2875" i="22"/>
  <c r="K2875" i="22"/>
  <c r="L2875" i="22"/>
  <c r="M2875" i="22"/>
  <c r="N2875" i="22"/>
  <c r="O2875" i="22"/>
  <c r="P2875" i="22"/>
  <c r="A2876" i="22"/>
  <c r="B2876" i="22"/>
  <c r="C2876" i="22"/>
  <c r="D2876" i="22"/>
  <c r="E2876" i="22"/>
  <c r="F2876" i="22"/>
  <c r="G2876" i="22"/>
  <c r="H2876" i="22"/>
  <c r="I2876" i="22"/>
  <c r="J2876" i="22"/>
  <c r="K2876" i="22"/>
  <c r="L2876" i="22"/>
  <c r="M2876" i="22"/>
  <c r="N2876" i="22"/>
  <c r="O2876" i="22"/>
  <c r="P2876" i="22"/>
  <c r="A2877" i="22"/>
  <c r="B2877" i="22"/>
  <c r="C2877" i="22"/>
  <c r="D2877" i="22"/>
  <c r="E2877" i="22"/>
  <c r="F2877" i="22"/>
  <c r="G2877" i="22"/>
  <c r="H2877" i="22"/>
  <c r="I2877" i="22"/>
  <c r="J2877" i="22"/>
  <c r="K2877" i="22"/>
  <c r="L2877" i="22"/>
  <c r="M2877" i="22"/>
  <c r="N2877" i="22"/>
  <c r="O2877" i="22"/>
  <c r="P2877" i="22"/>
  <c r="A2878" i="22"/>
  <c r="B2878" i="22"/>
  <c r="C2878" i="22"/>
  <c r="D2878" i="22"/>
  <c r="E2878" i="22"/>
  <c r="F2878" i="22"/>
  <c r="G2878" i="22"/>
  <c r="H2878" i="22"/>
  <c r="I2878" i="22"/>
  <c r="J2878" i="22"/>
  <c r="K2878" i="22"/>
  <c r="L2878" i="22"/>
  <c r="M2878" i="22"/>
  <c r="N2878" i="22"/>
  <c r="O2878" i="22"/>
  <c r="P2878" i="22"/>
  <c r="A2879" i="22"/>
  <c r="B2879" i="22"/>
  <c r="C2879" i="22"/>
  <c r="D2879" i="22"/>
  <c r="E2879" i="22"/>
  <c r="F2879" i="22"/>
  <c r="G2879" i="22"/>
  <c r="H2879" i="22"/>
  <c r="I2879" i="22"/>
  <c r="J2879" i="22"/>
  <c r="K2879" i="22"/>
  <c r="L2879" i="22"/>
  <c r="M2879" i="22"/>
  <c r="N2879" i="22"/>
  <c r="O2879" i="22"/>
  <c r="P2879" i="22"/>
  <c r="A2880" i="22"/>
  <c r="B2880" i="22"/>
  <c r="C2880" i="22"/>
  <c r="D2880" i="22"/>
  <c r="E2880" i="22"/>
  <c r="F2880" i="22"/>
  <c r="G2880" i="22"/>
  <c r="H2880" i="22"/>
  <c r="I2880" i="22"/>
  <c r="J2880" i="22"/>
  <c r="K2880" i="22"/>
  <c r="L2880" i="22"/>
  <c r="M2880" i="22"/>
  <c r="N2880" i="22"/>
  <c r="O2880" i="22"/>
  <c r="P2880" i="22"/>
  <c r="A2881" i="22"/>
  <c r="B2881" i="22"/>
  <c r="C2881" i="22"/>
  <c r="D2881" i="22"/>
  <c r="E2881" i="22"/>
  <c r="F2881" i="22"/>
  <c r="G2881" i="22"/>
  <c r="H2881" i="22"/>
  <c r="I2881" i="22"/>
  <c r="J2881" i="22"/>
  <c r="K2881" i="22"/>
  <c r="L2881" i="22"/>
  <c r="M2881" i="22"/>
  <c r="N2881" i="22"/>
  <c r="O2881" i="22"/>
  <c r="P2881" i="22"/>
  <c r="A2882" i="22"/>
  <c r="B2882" i="22"/>
  <c r="C2882" i="22"/>
  <c r="D2882" i="22"/>
  <c r="E2882" i="22"/>
  <c r="F2882" i="22"/>
  <c r="G2882" i="22"/>
  <c r="H2882" i="22"/>
  <c r="I2882" i="22"/>
  <c r="J2882" i="22"/>
  <c r="K2882" i="22"/>
  <c r="L2882" i="22"/>
  <c r="M2882" i="22"/>
  <c r="N2882" i="22"/>
  <c r="O2882" i="22"/>
  <c r="P2882" i="22"/>
  <c r="A2883" i="22"/>
  <c r="B2883" i="22"/>
  <c r="C2883" i="22"/>
  <c r="D2883" i="22"/>
  <c r="E2883" i="22"/>
  <c r="F2883" i="22"/>
  <c r="G2883" i="22"/>
  <c r="H2883" i="22"/>
  <c r="I2883" i="22"/>
  <c r="J2883" i="22"/>
  <c r="K2883" i="22"/>
  <c r="L2883" i="22"/>
  <c r="M2883" i="22"/>
  <c r="N2883" i="22"/>
  <c r="O2883" i="22"/>
  <c r="P2883" i="22"/>
  <c r="A2884" i="22"/>
  <c r="B2884" i="22"/>
  <c r="C2884" i="22"/>
  <c r="D2884" i="22"/>
  <c r="E2884" i="22"/>
  <c r="F2884" i="22"/>
  <c r="G2884" i="22"/>
  <c r="H2884" i="22"/>
  <c r="I2884" i="22"/>
  <c r="J2884" i="22"/>
  <c r="K2884" i="22"/>
  <c r="L2884" i="22"/>
  <c r="M2884" i="22"/>
  <c r="N2884" i="22"/>
  <c r="O2884" i="22"/>
  <c r="P2884" i="22"/>
  <c r="A2885" i="22"/>
  <c r="B2885" i="22"/>
  <c r="C2885" i="22"/>
  <c r="D2885" i="22"/>
  <c r="E2885" i="22"/>
  <c r="F2885" i="22"/>
  <c r="G2885" i="22"/>
  <c r="H2885" i="22"/>
  <c r="I2885" i="22"/>
  <c r="J2885" i="22"/>
  <c r="K2885" i="22"/>
  <c r="L2885" i="22"/>
  <c r="M2885" i="22"/>
  <c r="N2885" i="22"/>
  <c r="O2885" i="22"/>
  <c r="P2885" i="22"/>
  <c r="A2886" i="22"/>
  <c r="B2886" i="22"/>
  <c r="C2886" i="22"/>
  <c r="D2886" i="22"/>
  <c r="E2886" i="22"/>
  <c r="F2886" i="22"/>
  <c r="G2886" i="22"/>
  <c r="H2886" i="22"/>
  <c r="I2886" i="22"/>
  <c r="J2886" i="22"/>
  <c r="K2886" i="22"/>
  <c r="L2886" i="22"/>
  <c r="M2886" i="22"/>
  <c r="N2886" i="22"/>
  <c r="O2886" i="22"/>
  <c r="P2886" i="22"/>
  <c r="A2887" i="22"/>
  <c r="B2887" i="22"/>
  <c r="C2887" i="22"/>
  <c r="D2887" i="22"/>
  <c r="E2887" i="22"/>
  <c r="F2887" i="22"/>
  <c r="G2887" i="22"/>
  <c r="H2887" i="22"/>
  <c r="I2887" i="22"/>
  <c r="J2887" i="22"/>
  <c r="K2887" i="22"/>
  <c r="L2887" i="22"/>
  <c r="M2887" i="22"/>
  <c r="N2887" i="22"/>
  <c r="O2887" i="22"/>
  <c r="P2887" i="22"/>
  <c r="A2888" i="22"/>
  <c r="B2888" i="22"/>
  <c r="C2888" i="22"/>
  <c r="D2888" i="22"/>
  <c r="E2888" i="22"/>
  <c r="F2888" i="22"/>
  <c r="G2888" i="22"/>
  <c r="H2888" i="22"/>
  <c r="I2888" i="22"/>
  <c r="J2888" i="22"/>
  <c r="K2888" i="22"/>
  <c r="L2888" i="22"/>
  <c r="M2888" i="22"/>
  <c r="N2888" i="22"/>
  <c r="O2888" i="22"/>
  <c r="P2888" i="22"/>
  <c r="A2889" i="22"/>
  <c r="B2889" i="22"/>
  <c r="C2889" i="22"/>
  <c r="D2889" i="22"/>
  <c r="E2889" i="22"/>
  <c r="F2889" i="22"/>
  <c r="G2889" i="22"/>
  <c r="H2889" i="22"/>
  <c r="I2889" i="22"/>
  <c r="J2889" i="22"/>
  <c r="K2889" i="22"/>
  <c r="L2889" i="22"/>
  <c r="M2889" i="22"/>
  <c r="N2889" i="22"/>
  <c r="O2889" i="22"/>
  <c r="P2889" i="22"/>
  <c r="A2890" i="22"/>
  <c r="B2890" i="22"/>
  <c r="C2890" i="22"/>
  <c r="D2890" i="22"/>
  <c r="E2890" i="22"/>
  <c r="F2890" i="22"/>
  <c r="G2890" i="22"/>
  <c r="H2890" i="22"/>
  <c r="I2890" i="22"/>
  <c r="J2890" i="22"/>
  <c r="K2890" i="22"/>
  <c r="L2890" i="22"/>
  <c r="M2890" i="22"/>
  <c r="N2890" i="22"/>
  <c r="O2890" i="22"/>
  <c r="P2890" i="22"/>
  <c r="A2891" i="22"/>
  <c r="B2891" i="22"/>
  <c r="C2891" i="22"/>
  <c r="D2891" i="22"/>
  <c r="E2891" i="22"/>
  <c r="F2891" i="22"/>
  <c r="G2891" i="22"/>
  <c r="H2891" i="22"/>
  <c r="I2891" i="22"/>
  <c r="J2891" i="22"/>
  <c r="K2891" i="22"/>
  <c r="L2891" i="22"/>
  <c r="M2891" i="22"/>
  <c r="N2891" i="22"/>
  <c r="O2891" i="22"/>
  <c r="P2891" i="22"/>
  <c r="A2892" i="22"/>
  <c r="B2892" i="22"/>
  <c r="C2892" i="22"/>
  <c r="D2892" i="22"/>
  <c r="E2892" i="22"/>
  <c r="F2892" i="22"/>
  <c r="G2892" i="22"/>
  <c r="H2892" i="22"/>
  <c r="I2892" i="22"/>
  <c r="J2892" i="22"/>
  <c r="K2892" i="22"/>
  <c r="L2892" i="22"/>
  <c r="M2892" i="22"/>
  <c r="N2892" i="22"/>
  <c r="O2892" i="22"/>
  <c r="P2892" i="22"/>
  <c r="A2893" i="22"/>
  <c r="B2893" i="22"/>
  <c r="C2893" i="22"/>
  <c r="D2893" i="22"/>
  <c r="E2893" i="22"/>
  <c r="F2893" i="22"/>
  <c r="G2893" i="22"/>
  <c r="H2893" i="22"/>
  <c r="I2893" i="22"/>
  <c r="J2893" i="22"/>
  <c r="K2893" i="22"/>
  <c r="L2893" i="22"/>
  <c r="M2893" i="22"/>
  <c r="N2893" i="22"/>
  <c r="O2893" i="22"/>
  <c r="P2893" i="22"/>
  <c r="A2894" i="22"/>
  <c r="B2894" i="22"/>
  <c r="C2894" i="22"/>
  <c r="D2894" i="22"/>
  <c r="E2894" i="22"/>
  <c r="F2894" i="22"/>
  <c r="G2894" i="22"/>
  <c r="H2894" i="22"/>
  <c r="I2894" i="22"/>
  <c r="J2894" i="22"/>
  <c r="K2894" i="22"/>
  <c r="L2894" i="22"/>
  <c r="M2894" i="22"/>
  <c r="N2894" i="22"/>
  <c r="O2894" i="22"/>
  <c r="P2894" i="22"/>
  <c r="A2895" i="22"/>
  <c r="B2895" i="22"/>
  <c r="C2895" i="22"/>
  <c r="D2895" i="22"/>
  <c r="E2895" i="22"/>
  <c r="F2895" i="22"/>
  <c r="G2895" i="22"/>
  <c r="H2895" i="22"/>
  <c r="I2895" i="22"/>
  <c r="J2895" i="22"/>
  <c r="K2895" i="22"/>
  <c r="L2895" i="22"/>
  <c r="M2895" i="22"/>
  <c r="N2895" i="22"/>
  <c r="O2895" i="22"/>
  <c r="P2895" i="22"/>
  <c r="A2896" i="22"/>
  <c r="B2896" i="22"/>
  <c r="C2896" i="22"/>
  <c r="D2896" i="22"/>
  <c r="E2896" i="22"/>
  <c r="F2896" i="22"/>
  <c r="G2896" i="22"/>
  <c r="H2896" i="22"/>
  <c r="I2896" i="22"/>
  <c r="J2896" i="22"/>
  <c r="K2896" i="22"/>
  <c r="L2896" i="22"/>
  <c r="M2896" i="22"/>
  <c r="N2896" i="22"/>
  <c r="O2896" i="22"/>
  <c r="P2896" i="22"/>
  <c r="A2897" i="22"/>
  <c r="B2897" i="22"/>
  <c r="C2897" i="22"/>
  <c r="D2897" i="22"/>
  <c r="E2897" i="22"/>
  <c r="F2897" i="22"/>
  <c r="G2897" i="22"/>
  <c r="H2897" i="22"/>
  <c r="I2897" i="22"/>
  <c r="J2897" i="22"/>
  <c r="K2897" i="22"/>
  <c r="L2897" i="22"/>
  <c r="M2897" i="22"/>
  <c r="N2897" i="22"/>
  <c r="O2897" i="22"/>
  <c r="P2897" i="22"/>
  <c r="A2898" i="22"/>
  <c r="B2898" i="22"/>
  <c r="C2898" i="22"/>
  <c r="D2898" i="22"/>
  <c r="E2898" i="22"/>
  <c r="F2898" i="22"/>
  <c r="G2898" i="22"/>
  <c r="H2898" i="22"/>
  <c r="I2898" i="22"/>
  <c r="J2898" i="22"/>
  <c r="K2898" i="22"/>
  <c r="L2898" i="22"/>
  <c r="M2898" i="22"/>
  <c r="N2898" i="22"/>
  <c r="O2898" i="22"/>
  <c r="P2898" i="22"/>
  <c r="A2899" i="22"/>
  <c r="B2899" i="22"/>
  <c r="C2899" i="22"/>
  <c r="D2899" i="22"/>
  <c r="E2899" i="22"/>
  <c r="F2899" i="22"/>
  <c r="G2899" i="22"/>
  <c r="H2899" i="22"/>
  <c r="I2899" i="22"/>
  <c r="J2899" i="22"/>
  <c r="K2899" i="22"/>
  <c r="L2899" i="22"/>
  <c r="M2899" i="22"/>
  <c r="N2899" i="22"/>
  <c r="O2899" i="22"/>
  <c r="P2899" i="22"/>
  <c r="A2900" i="22"/>
  <c r="B2900" i="22"/>
  <c r="C2900" i="22"/>
  <c r="D2900" i="22"/>
  <c r="E2900" i="22"/>
  <c r="F2900" i="22"/>
  <c r="G2900" i="22"/>
  <c r="H2900" i="22"/>
  <c r="I2900" i="22"/>
  <c r="J2900" i="22"/>
  <c r="K2900" i="22"/>
  <c r="L2900" i="22"/>
  <c r="M2900" i="22"/>
  <c r="N2900" i="22"/>
  <c r="O2900" i="22"/>
  <c r="P2900" i="22"/>
  <c r="A2901" i="22"/>
  <c r="B2901" i="22"/>
  <c r="C2901" i="22"/>
  <c r="D2901" i="22"/>
  <c r="E2901" i="22"/>
  <c r="F2901" i="22"/>
  <c r="G2901" i="22"/>
  <c r="H2901" i="22"/>
  <c r="I2901" i="22"/>
  <c r="J2901" i="22"/>
  <c r="K2901" i="22"/>
  <c r="L2901" i="22"/>
  <c r="M2901" i="22"/>
  <c r="N2901" i="22"/>
  <c r="O2901" i="22"/>
  <c r="P2901" i="22"/>
  <c r="A2902" i="22"/>
  <c r="B2902" i="22"/>
  <c r="C2902" i="22"/>
  <c r="D2902" i="22"/>
  <c r="E2902" i="22"/>
  <c r="F2902" i="22"/>
  <c r="G2902" i="22"/>
  <c r="H2902" i="22"/>
  <c r="I2902" i="22"/>
  <c r="J2902" i="22"/>
  <c r="K2902" i="22"/>
  <c r="L2902" i="22"/>
  <c r="M2902" i="22"/>
  <c r="N2902" i="22"/>
  <c r="O2902" i="22"/>
  <c r="P2902" i="22"/>
  <c r="A2903" i="22"/>
  <c r="B2903" i="22"/>
  <c r="C2903" i="22"/>
  <c r="D2903" i="22"/>
  <c r="E2903" i="22"/>
  <c r="F2903" i="22"/>
  <c r="G2903" i="22"/>
  <c r="H2903" i="22"/>
  <c r="I2903" i="22"/>
  <c r="J2903" i="22"/>
  <c r="K2903" i="22"/>
  <c r="L2903" i="22"/>
  <c r="M2903" i="22"/>
  <c r="N2903" i="22"/>
  <c r="O2903" i="22"/>
  <c r="P2903" i="22"/>
  <c r="A2904" i="22"/>
  <c r="B2904" i="22"/>
  <c r="C2904" i="22"/>
  <c r="D2904" i="22"/>
  <c r="E2904" i="22"/>
  <c r="F2904" i="22"/>
  <c r="G2904" i="22"/>
  <c r="H2904" i="22"/>
  <c r="I2904" i="22"/>
  <c r="J2904" i="22"/>
  <c r="K2904" i="22"/>
  <c r="L2904" i="22"/>
  <c r="M2904" i="22"/>
  <c r="N2904" i="22"/>
  <c r="O2904" i="22"/>
  <c r="P2904" i="22"/>
  <c r="A2905" i="22"/>
  <c r="B2905" i="22"/>
  <c r="C2905" i="22"/>
  <c r="D2905" i="22"/>
  <c r="E2905" i="22"/>
  <c r="F2905" i="22"/>
  <c r="G2905" i="22"/>
  <c r="H2905" i="22"/>
  <c r="I2905" i="22"/>
  <c r="J2905" i="22"/>
  <c r="K2905" i="22"/>
  <c r="L2905" i="22"/>
  <c r="M2905" i="22"/>
  <c r="N2905" i="22"/>
  <c r="O2905" i="22"/>
  <c r="P2905" i="22"/>
  <c r="A2906" i="22"/>
  <c r="B2906" i="22"/>
  <c r="C2906" i="22"/>
  <c r="D2906" i="22"/>
  <c r="E2906" i="22"/>
  <c r="F2906" i="22"/>
  <c r="G2906" i="22"/>
  <c r="H2906" i="22"/>
  <c r="I2906" i="22"/>
  <c r="J2906" i="22"/>
  <c r="K2906" i="22"/>
  <c r="L2906" i="22"/>
  <c r="M2906" i="22"/>
  <c r="N2906" i="22"/>
  <c r="O2906" i="22"/>
  <c r="P2906" i="22"/>
  <c r="A2907" i="22"/>
  <c r="B2907" i="22"/>
  <c r="C2907" i="22"/>
  <c r="D2907" i="22"/>
  <c r="E2907" i="22"/>
  <c r="F2907" i="22"/>
  <c r="G2907" i="22"/>
  <c r="H2907" i="22"/>
  <c r="I2907" i="22"/>
  <c r="J2907" i="22"/>
  <c r="K2907" i="22"/>
  <c r="L2907" i="22"/>
  <c r="M2907" i="22"/>
  <c r="N2907" i="22"/>
  <c r="O2907" i="22"/>
  <c r="P2907" i="22"/>
  <c r="A2908" i="22"/>
  <c r="B2908" i="22"/>
  <c r="C2908" i="22"/>
  <c r="D2908" i="22"/>
  <c r="E2908" i="22"/>
  <c r="F2908" i="22"/>
  <c r="G2908" i="22"/>
  <c r="H2908" i="22"/>
  <c r="I2908" i="22"/>
  <c r="J2908" i="22"/>
  <c r="K2908" i="22"/>
  <c r="L2908" i="22"/>
  <c r="M2908" i="22"/>
  <c r="N2908" i="22"/>
  <c r="O2908" i="22"/>
  <c r="P2908" i="22"/>
  <c r="A2909" i="22"/>
  <c r="B2909" i="22"/>
  <c r="C2909" i="22"/>
  <c r="D2909" i="22"/>
  <c r="E2909" i="22"/>
  <c r="F2909" i="22"/>
  <c r="G2909" i="22"/>
  <c r="H2909" i="22"/>
  <c r="I2909" i="22"/>
  <c r="J2909" i="22"/>
  <c r="K2909" i="22"/>
  <c r="L2909" i="22"/>
  <c r="M2909" i="22"/>
  <c r="N2909" i="22"/>
  <c r="O2909" i="22"/>
  <c r="P2909" i="22"/>
  <c r="A2910" i="22"/>
  <c r="B2910" i="22"/>
  <c r="C2910" i="22"/>
  <c r="D2910" i="22"/>
  <c r="E2910" i="22"/>
  <c r="F2910" i="22"/>
  <c r="G2910" i="22"/>
  <c r="H2910" i="22"/>
  <c r="I2910" i="22"/>
  <c r="J2910" i="22"/>
  <c r="K2910" i="22"/>
  <c r="L2910" i="22"/>
  <c r="M2910" i="22"/>
  <c r="N2910" i="22"/>
  <c r="O2910" i="22"/>
  <c r="P2910" i="22"/>
  <c r="A2911" i="22"/>
  <c r="B2911" i="22"/>
  <c r="C2911" i="22"/>
  <c r="D2911" i="22"/>
  <c r="E2911" i="22"/>
  <c r="F2911" i="22"/>
  <c r="G2911" i="22"/>
  <c r="H2911" i="22"/>
  <c r="I2911" i="22"/>
  <c r="J2911" i="22"/>
  <c r="K2911" i="22"/>
  <c r="L2911" i="22"/>
  <c r="M2911" i="22"/>
  <c r="N2911" i="22"/>
  <c r="O2911" i="22"/>
  <c r="P2911" i="22"/>
  <c r="A2912" i="22"/>
  <c r="B2912" i="22"/>
  <c r="C2912" i="22"/>
  <c r="D2912" i="22"/>
  <c r="E2912" i="22"/>
  <c r="F2912" i="22"/>
  <c r="G2912" i="22"/>
  <c r="H2912" i="22"/>
  <c r="I2912" i="22"/>
  <c r="J2912" i="22"/>
  <c r="K2912" i="22"/>
  <c r="L2912" i="22"/>
  <c r="M2912" i="22"/>
  <c r="N2912" i="22"/>
  <c r="O2912" i="22"/>
  <c r="P2912" i="22"/>
  <c r="A2913" i="22"/>
  <c r="B2913" i="22"/>
  <c r="C2913" i="22"/>
  <c r="D2913" i="22"/>
  <c r="E2913" i="22"/>
  <c r="F2913" i="22"/>
  <c r="G2913" i="22"/>
  <c r="H2913" i="22"/>
  <c r="I2913" i="22"/>
  <c r="J2913" i="22"/>
  <c r="K2913" i="22"/>
  <c r="L2913" i="22"/>
  <c r="M2913" i="22"/>
  <c r="N2913" i="22"/>
  <c r="O2913" i="22"/>
  <c r="P2913" i="22"/>
  <c r="A2914" i="22"/>
  <c r="B2914" i="22"/>
  <c r="C2914" i="22"/>
  <c r="D2914" i="22"/>
  <c r="E2914" i="22"/>
  <c r="F2914" i="22"/>
  <c r="G2914" i="22"/>
  <c r="H2914" i="22"/>
  <c r="I2914" i="22"/>
  <c r="J2914" i="22"/>
  <c r="K2914" i="22"/>
  <c r="L2914" i="22"/>
  <c r="M2914" i="22"/>
  <c r="N2914" i="22"/>
  <c r="O2914" i="22"/>
  <c r="P2914" i="22"/>
  <c r="A2915" i="22"/>
  <c r="B2915" i="22"/>
  <c r="C2915" i="22"/>
  <c r="D2915" i="22"/>
  <c r="E2915" i="22"/>
  <c r="F2915" i="22"/>
  <c r="G2915" i="22"/>
  <c r="H2915" i="22"/>
  <c r="I2915" i="22"/>
  <c r="J2915" i="22"/>
  <c r="K2915" i="22"/>
  <c r="L2915" i="22"/>
  <c r="M2915" i="22"/>
  <c r="N2915" i="22"/>
  <c r="O2915" i="22"/>
  <c r="P2915" i="22"/>
  <c r="A2916" i="22"/>
  <c r="B2916" i="22"/>
  <c r="C2916" i="22"/>
  <c r="D2916" i="22"/>
  <c r="E2916" i="22"/>
  <c r="F2916" i="22"/>
  <c r="G2916" i="22"/>
  <c r="H2916" i="22"/>
  <c r="I2916" i="22"/>
  <c r="J2916" i="22"/>
  <c r="K2916" i="22"/>
  <c r="L2916" i="22"/>
  <c r="M2916" i="22"/>
  <c r="N2916" i="22"/>
  <c r="O2916" i="22"/>
  <c r="P2916" i="22"/>
  <c r="A2917" i="22"/>
  <c r="B2917" i="22"/>
  <c r="C2917" i="22"/>
  <c r="D2917" i="22"/>
  <c r="E2917" i="22"/>
  <c r="F2917" i="22"/>
  <c r="G2917" i="22"/>
  <c r="H2917" i="22"/>
  <c r="I2917" i="22"/>
  <c r="J2917" i="22"/>
  <c r="K2917" i="22"/>
  <c r="L2917" i="22"/>
  <c r="M2917" i="22"/>
  <c r="N2917" i="22"/>
  <c r="O2917" i="22"/>
  <c r="P2917" i="22"/>
  <c r="A2918" i="22"/>
  <c r="B2918" i="22"/>
  <c r="C2918" i="22"/>
  <c r="D2918" i="22"/>
  <c r="E2918" i="22"/>
  <c r="F2918" i="22"/>
  <c r="G2918" i="22"/>
  <c r="H2918" i="22"/>
  <c r="I2918" i="22"/>
  <c r="J2918" i="22"/>
  <c r="K2918" i="22"/>
  <c r="L2918" i="22"/>
  <c r="M2918" i="22"/>
  <c r="N2918" i="22"/>
  <c r="O2918" i="22"/>
  <c r="P2918" i="22"/>
  <c r="A2919" i="22"/>
  <c r="B2919" i="22"/>
  <c r="C2919" i="22"/>
  <c r="D2919" i="22"/>
  <c r="E2919" i="22"/>
  <c r="F2919" i="22"/>
  <c r="G2919" i="22"/>
  <c r="H2919" i="22"/>
  <c r="I2919" i="22"/>
  <c r="J2919" i="22"/>
  <c r="K2919" i="22"/>
  <c r="L2919" i="22"/>
  <c r="M2919" i="22"/>
  <c r="N2919" i="22"/>
  <c r="O2919" i="22"/>
  <c r="P2919" i="22"/>
  <c r="A2920" i="22"/>
  <c r="B2920" i="22"/>
  <c r="C2920" i="22"/>
  <c r="D2920" i="22"/>
  <c r="E2920" i="22"/>
  <c r="F2920" i="22"/>
  <c r="G2920" i="22"/>
  <c r="H2920" i="22"/>
  <c r="I2920" i="22"/>
  <c r="J2920" i="22"/>
  <c r="K2920" i="22"/>
  <c r="L2920" i="22"/>
  <c r="M2920" i="22"/>
  <c r="N2920" i="22"/>
  <c r="O2920" i="22"/>
  <c r="P2920" i="22"/>
  <c r="A2921" i="22"/>
  <c r="B2921" i="22"/>
  <c r="C2921" i="22"/>
  <c r="D2921" i="22"/>
  <c r="E2921" i="22"/>
  <c r="F2921" i="22"/>
  <c r="G2921" i="22"/>
  <c r="H2921" i="22"/>
  <c r="I2921" i="22"/>
  <c r="J2921" i="22"/>
  <c r="K2921" i="22"/>
  <c r="L2921" i="22"/>
  <c r="M2921" i="22"/>
  <c r="N2921" i="22"/>
  <c r="O2921" i="22"/>
  <c r="P2921" i="22"/>
  <c r="A2922" i="22"/>
  <c r="B2922" i="22"/>
  <c r="C2922" i="22"/>
  <c r="D2922" i="22"/>
  <c r="E2922" i="22"/>
  <c r="F2922" i="22"/>
  <c r="G2922" i="22"/>
  <c r="H2922" i="22"/>
  <c r="I2922" i="22"/>
  <c r="J2922" i="22"/>
  <c r="K2922" i="22"/>
  <c r="L2922" i="22"/>
  <c r="M2922" i="22"/>
  <c r="N2922" i="22"/>
  <c r="O2922" i="22"/>
  <c r="P2922" i="22"/>
  <c r="A2923" i="22"/>
  <c r="B2923" i="22"/>
  <c r="C2923" i="22"/>
  <c r="D2923" i="22"/>
  <c r="E2923" i="22"/>
  <c r="F2923" i="22"/>
  <c r="G2923" i="22"/>
  <c r="H2923" i="22"/>
  <c r="I2923" i="22"/>
  <c r="J2923" i="22"/>
  <c r="K2923" i="22"/>
  <c r="L2923" i="22"/>
  <c r="M2923" i="22"/>
  <c r="N2923" i="22"/>
  <c r="O2923" i="22"/>
  <c r="P2923" i="22"/>
  <c r="A2924" i="22"/>
  <c r="B2924" i="22"/>
  <c r="C2924" i="22"/>
  <c r="D2924" i="22"/>
  <c r="E2924" i="22"/>
  <c r="F2924" i="22"/>
  <c r="G2924" i="22"/>
  <c r="H2924" i="22"/>
  <c r="I2924" i="22"/>
  <c r="J2924" i="22"/>
  <c r="K2924" i="22"/>
  <c r="L2924" i="22"/>
  <c r="M2924" i="22"/>
  <c r="N2924" i="22"/>
  <c r="O2924" i="22"/>
  <c r="P2924" i="22"/>
  <c r="A2925" i="22"/>
  <c r="B2925" i="22"/>
  <c r="C2925" i="22"/>
  <c r="D2925" i="22"/>
  <c r="E2925" i="22"/>
  <c r="F2925" i="22"/>
  <c r="G2925" i="22"/>
  <c r="H2925" i="22"/>
  <c r="I2925" i="22"/>
  <c r="J2925" i="22"/>
  <c r="K2925" i="22"/>
  <c r="L2925" i="22"/>
  <c r="M2925" i="22"/>
  <c r="N2925" i="22"/>
  <c r="O2925" i="22"/>
  <c r="P2925" i="22"/>
  <c r="A2926" i="22"/>
  <c r="B2926" i="22"/>
  <c r="C2926" i="22"/>
  <c r="D2926" i="22"/>
  <c r="E2926" i="22"/>
  <c r="F2926" i="22"/>
  <c r="G2926" i="22"/>
  <c r="H2926" i="22"/>
  <c r="I2926" i="22"/>
  <c r="J2926" i="22"/>
  <c r="K2926" i="22"/>
  <c r="L2926" i="22"/>
  <c r="M2926" i="22"/>
  <c r="N2926" i="22"/>
  <c r="O2926" i="22"/>
  <c r="P2926" i="22"/>
  <c r="A2927" i="22"/>
  <c r="B2927" i="22"/>
  <c r="C2927" i="22"/>
  <c r="D2927" i="22"/>
  <c r="E2927" i="22"/>
  <c r="F2927" i="22"/>
  <c r="G2927" i="22"/>
  <c r="H2927" i="22"/>
  <c r="I2927" i="22"/>
  <c r="J2927" i="22"/>
  <c r="K2927" i="22"/>
  <c r="L2927" i="22"/>
  <c r="M2927" i="22"/>
  <c r="N2927" i="22"/>
  <c r="O2927" i="22"/>
  <c r="P2927" i="22"/>
  <c r="A2928" i="22"/>
  <c r="B2928" i="22"/>
  <c r="C2928" i="22"/>
  <c r="D2928" i="22"/>
  <c r="E2928" i="22"/>
  <c r="F2928" i="22"/>
  <c r="G2928" i="22"/>
  <c r="H2928" i="22"/>
  <c r="I2928" i="22"/>
  <c r="J2928" i="22"/>
  <c r="K2928" i="22"/>
  <c r="L2928" i="22"/>
  <c r="M2928" i="22"/>
  <c r="N2928" i="22"/>
  <c r="O2928" i="22"/>
  <c r="P2928" i="22"/>
  <c r="A2929" i="22"/>
  <c r="B2929" i="22"/>
  <c r="C2929" i="22"/>
  <c r="D2929" i="22"/>
  <c r="E2929" i="22"/>
  <c r="F2929" i="22"/>
  <c r="G2929" i="22"/>
  <c r="H2929" i="22"/>
  <c r="I2929" i="22"/>
  <c r="J2929" i="22"/>
  <c r="K2929" i="22"/>
  <c r="L2929" i="22"/>
  <c r="M2929" i="22"/>
  <c r="N2929" i="22"/>
  <c r="O2929" i="22"/>
  <c r="P2929" i="22"/>
  <c r="A2930" i="22"/>
  <c r="B2930" i="22"/>
  <c r="C2930" i="22"/>
  <c r="D2930" i="22"/>
  <c r="E2930" i="22"/>
  <c r="F2930" i="22"/>
  <c r="G2930" i="22"/>
  <c r="H2930" i="22"/>
  <c r="I2930" i="22"/>
  <c r="J2930" i="22"/>
  <c r="K2930" i="22"/>
  <c r="L2930" i="22"/>
  <c r="M2930" i="22"/>
  <c r="N2930" i="22"/>
  <c r="O2930" i="22"/>
  <c r="P2930" i="22"/>
  <c r="A2931" i="22"/>
  <c r="B2931" i="22"/>
  <c r="C2931" i="22"/>
  <c r="D2931" i="22"/>
  <c r="E2931" i="22"/>
  <c r="F2931" i="22"/>
  <c r="G2931" i="22"/>
  <c r="H2931" i="22"/>
  <c r="I2931" i="22"/>
  <c r="J2931" i="22"/>
  <c r="K2931" i="22"/>
  <c r="L2931" i="22"/>
  <c r="M2931" i="22"/>
  <c r="N2931" i="22"/>
  <c r="O2931" i="22"/>
  <c r="P2931" i="22"/>
  <c r="A2932" i="22"/>
  <c r="B2932" i="22"/>
  <c r="C2932" i="22"/>
  <c r="D2932" i="22"/>
  <c r="E2932" i="22"/>
  <c r="F2932" i="22"/>
  <c r="G2932" i="22"/>
  <c r="H2932" i="22"/>
  <c r="I2932" i="22"/>
  <c r="J2932" i="22"/>
  <c r="K2932" i="22"/>
  <c r="L2932" i="22"/>
  <c r="M2932" i="22"/>
  <c r="N2932" i="22"/>
  <c r="O2932" i="22"/>
  <c r="P2932" i="22"/>
  <c r="A2933" i="22"/>
  <c r="B2933" i="22"/>
  <c r="C2933" i="22"/>
  <c r="D2933" i="22"/>
  <c r="E2933" i="22"/>
  <c r="F2933" i="22"/>
  <c r="G2933" i="22"/>
  <c r="H2933" i="22"/>
  <c r="I2933" i="22"/>
  <c r="J2933" i="22"/>
  <c r="K2933" i="22"/>
  <c r="L2933" i="22"/>
  <c r="M2933" i="22"/>
  <c r="N2933" i="22"/>
  <c r="O2933" i="22"/>
  <c r="P2933" i="22"/>
  <c r="A2934" i="22"/>
  <c r="B2934" i="22"/>
  <c r="C2934" i="22"/>
  <c r="D2934" i="22"/>
  <c r="E2934" i="22"/>
  <c r="F2934" i="22"/>
  <c r="G2934" i="22"/>
  <c r="H2934" i="22"/>
  <c r="I2934" i="22"/>
  <c r="J2934" i="22"/>
  <c r="K2934" i="22"/>
  <c r="L2934" i="22"/>
  <c r="M2934" i="22"/>
  <c r="N2934" i="22"/>
  <c r="O2934" i="22"/>
  <c r="P2934" i="22"/>
  <c r="A2935" i="22"/>
  <c r="B2935" i="22"/>
  <c r="C2935" i="22"/>
  <c r="D2935" i="22"/>
  <c r="E2935" i="22"/>
  <c r="F2935" i="22"/>
  <c r="G2935" i="22"/>
  <c r="H2935" i="22"/>
  <c r="I2935" i="22"/>
  <c r="J2935" i="22"/>
  <c r="K2935" i="22"/>
  <c r="L2935" i="22"/>
  <c r="M2935" i="22"/>
  <c r="N2935" i="22"/>
  <c r="O2935" i="22"/>
  <c r="P2935" i="22"/>
  <c r="A2936" i="22"/>
  <c r="B2936" i="22"/>
  <c r="C2936" i="22"/>
  <c r="D2936" i="22"/>
  <c r="E2936" i="22"/>
  <c r="F2936" i="22"/>
  <c r="G2936" i="22"/>
  <c r="H2936" i="22"/>
  <c r="I2936" i="22"/>
  <c r="J2936" i="22"/>
  <c r="K2936" i="22"/>
  <c r="L2936" i="22"/>
  <c r="M2936" i="22"/>
  <c r="N2936" i="22"/>
  <c r="O2936" i="22"/>
  <c r="P2936" i="22"/>
  <c r="A2937" i="22"/>
  <c r="B2937" i="22"/>
  <c r="C2937" i="22"/>
  <c r="D2937" i="22"/>
  <c r="E2937" i="22"/>
  <c r="F2937" i="22"/>
  <c r="G2937" i="22"/>
  <c r="H2937" i="22"/>
  <c r="I2937" i="22"/>
  <c r="J2937" i="22"/>
  <c r="K2937" i="22"/>
  <c r="L2937" i="22"/>
  <c r="M2937" i="22"/>
  <c r="N2937" i="22"/>
  <c r="O2937" i="22"/>
  <c r="P2937" i="22"/>
  <c r="A2938" i="22"/>
  <c r="B2938" i="22"/>
  <c r="C2938" i="22"/>
  <c r="D2938" i="22"/>
  <c r="E2938" i="22"/>
  <c r="F2938" i="22"/>
  <c r="G2938" i="22"/>
  <c r="H2938" i="22"/>
  <c r="I2938" i="22"/>
  <c r="J2938" i="22"/>
  <c r="K2938" i="22"/>
  <c r="L2938" i="22"/>
  <c r="M2938" i="22"/>
  <c r="N2938" i="22"/>
  <c r="O2938" i="22"/>
  <c r="P2938" i="22"/>
  <c r="A2939" i="22"/>
  <c r="B2939" i="22"/>
  <c r="C2939" i="22"/>
  <c r="D2939" i="22"/>
  <c r="E2939" i="22"/>
  <c r="F2939" i="22"/>
  <c r="G2939" i="22"/>
  <c r="H2939" i="22"/>
  <c r="I2939" i="22"/>
  <c r="J2939" i="22"/>
  <c r="K2939" i="22"/>
  <c r="L2939" i="22"/>
  <c r="M2939" i="22"/>
  <c r="N2939" i="22"/>
  <c r="O2939" i="22"/>
  <c r="P2939" i="22"/>
  <c r="A2940" i="22"/>
  <c r="B2940" i="22"/>
  <c r="C2940" i="22"/>
  <c r="D2940" i="22"/>
  <c r="E2940" i="22"/>
  <c r="F2940" i="22"/>
  <c r="G2940" i="22"/>
  <c r="H2940" i="22"/>
  <c r="I2940" i="22"/>
  <c r="J2940" i="22"/>
  <c r="K2940" i="22"/>
  <c r="L2940" i="22"/>
  <c r="M2940" i="22"/>
  <c r="N2940" i="22"/>
  <c r="O2940" i="22"/>
  <c r="P2940" i="22"/>
  <c r="A2941" i="22"/>
  <c r="B2941" i="22"/>
  <c r="C2941" i="22"/>
  <c r="D2941" i="22"/>
  <c r="E2941" i="22"/>
  <c r="F2941" i="22"/>
  <c r="G2941" i="22"/>
  <c r="H2941" i="22"/>
  <c r="I2941" i="22"/>
  <c r="J2941" i="22"/>
  <c r="K2941" i="22"/>
  <c r="L2941" i="22"/>
  <c r="M2941" i="22"/>
  <c r="N2941" i="22"/>
  <c r="O2941" i="22"/>
  <c r="P2941" i="22"/>
  <c r="A2942" i="22"/>
  <c r="B2942" i="22"/>
  <c r="C2942" i="22"/>
  <c r="D2942" i="22"/>
  <c r="E2942" i="22"/>
  <c r="F2942" i="22"/>
  <c r="G2942" i="22"/>
  <c r="H2942" i="22"/>
  <c r="I2942" i="22"/>
  <c r="J2942" i="22"/>
  <c r="K2942" i="22"/>
  <c r="L2942" i="22"/>
  <c r="M2942" i="22"/>
  <c r="N2942" i="22"/>
  <c r="O2942" i="22"/>
  <c r="P2942" i="22"/>
  <c r="A2943" i="22"/>
  <c r="B2943" i="22"/>
  <c r="C2943" i="22"/>
  <c r="D2943" i="22"/>
  <c r="E2943" i="22"/>
  <c r="F2943" i="22"/>
  <c r="G2943" i="22"/>
  <c r="H2943" i="22"/>
  <c r="I2943" i="22"/>
  <c r="J2943" i="22"/>
  <c r="K2943" i="22"/>
  <c r="L2943" i="22"/>
  <c r="M2943" i="22"/>
  <c r="N2943" i="22"/>
  <c r="O2943" i="22"/>
  <c r="P2943" i="22"/>
  <c r="A2944" i="22"/>
  <c r="B2944" i="22"/>
  <c r="C2944" i="22"/>
  <c r="D2944" i="22"/>
  <c r="E2944" i="22"/>
  <c r="F2944" i="22"/>
  <c r="G2944" i="22"/>
  <c r="H2944" i="22"/>
  <c r="I2944" i="22"/>
  <c r="J2944" i="22"/>
  <c r="K2944" i="22"/>
  <c r="L2944" i="22"/>
  <c r="M2944" i="22"/>
  <c r="N2944" i="22"/>
  <c r="O2944" i="22"/>
  <c r="P2944" i="22"/>
  <c r="A2945" i="22"/>
  <c r="B2945" i="22"/>
  <c r="C2945" i="22"/>
  <c r="D2945" i="22"/>
  <c r="E2945" i="22"/>
  <c r="F2945" i="22"/>
  <c r="G2945" i="22"/>
  <c r="H2945" i="22"/>
  <c r="I2945" i="22"/>
  <c r="J2945" i="22"/>
  <c r="K2945" i="22"/>
  <c r="L2945" i="22"/>
  <c r="M2945" i="22"/>
  <c r="N2945" i="22"/>
  <c r="O2945" i="22"/>
  <c r="P2945" i="22"/>
  <c r="A2946" i="22"/>
  <c r="B2946" i="22"/>
  <c r="C2946" i="22"/>
  <c r="D2946" i="22"/>
  <c r="E2946" i="22"/>
  <c r="F2946" i="22"/>
  <c r="G2946" i="22"/>
  <c r="H2946" i="22"/>
  <c r="I2946" i="22"/>
  <c r="J2946" i="22"/>
  <c r="K2946" i="22"/>
  <c r="L2946" i="22"/>
  <c r="M2946" i="22"/>
  <c r="N2946" i="22"/>
  <c r="O2946" i="22"/>
  <c r="P2946" i="22"/>
  <c r="A2947" i="22"/>
  <c r="B2947" i="22"/>
  <c r="C2947" i="22"/>
  <c r="D2947" i="22"/>
  <c r="E2947" i="22"/>
  <c r="F2947" i="22"/>
  <c r="G2947" i="22"/>
  <c r="H2947" i="22"/>
  <c r="I2947" i="22"/>
  <c r="J2947" i="22"/>
  <c r="K2947" i="22"/>
  <c r="L2947" i="22"/>
  <c r="M2947" i="22"/>
  <c r="N2947" i="22"/>
  <c r="O2947" i="22"/>
  <c r="P2947" i="22"/>
  <c r="A2948" i="22"/>
  <c r="B2948" i="22"/>
  <c r="C2948" i="22"/>
  <c r="D2948" i="22"/>
  <c r="E2948" i="22"/>
  <c r="F2948" i="22"/>
  <c r="G2948" i="22"/>
  <c r="H2948" i="22"/>
  <c r="I2948" i="22"/>
  <c r="J2948" i="22"/>
  <c r="K2948" i="22"/>
  <c r="L2948" i="22"/>
  <c r="M2948" i="22"/>
  <c r="N2948" i="22"/>
  <c r="O2948" i="22"/>
  <c r="P2948" i="22"/>
  <c r="A2949" i="22"/>
  <c r="B2949" i="22"/>
  <c r="C2949" i="22"/>
  <c r="D2949" i="22"/>
  <c r="E2949" i="22"/>
  <c r="F2949" i="22"/>
  <c r="G2949" i="22"/>
  <c r="H2949" i="22"/>
  <c r="I2949" i="22"/>
  <c r="J2949" i="22"/>
  <c r="K2949" i="22"/>
  <c r="L2949" i="22"/>
  <c r="M2949" i="22"/>
  <c r="N2949" i="22"/>
  <c r="O2949" i="22"/>
  <c r="P2949" i="22"/>
  <c r="A2950" i="22"/>
  <c r="B2950" i="22"/>
  <c r="C2950" i="22"/>
  <c r="D2950" i="22"/>
  <c r="E2950" i="22"/>
  <c r="F2950" i="22"/>
  <c r="G2950" i="22"/>
  <c r="H2950" i="22"/>
  <c r="I2950" i="22"/>
  <c r="J2950" i="22"/>
  <c r="K2950" i="22"/>
  <c r="L2950" i="22"/>
  <c r="M2950" i="22"/>
  <c r="N2950" i="22"/>
  <c r="O2950" i="22"/>
  <c r="P2950" i="22"/>
  <c r="A2951" i="22"/>
  <c r="B2951" i="22"/>
  <c r="C2951" i="22"/>
  <c r="D2951" i="22"/>
  <c r="E2951" i="22"/>
  <c r="F2951" i="22"/>
  <c r="G2951" i="22"/>
  <c r="H2951" i="22"/>
  <c r="I2951" i="22"/>
  <c r="J2951" i="22"/>
  <c r="K2951" i="22"/>
  <c r="L2951" i="22"/>
  <c r="M2951" i="22"/>
  <c r="N2951" i="22"/>
  <c r="O2951" i="22"/>
  <c r="P2951" i="22"/>
  <c r="A2952" i="22"/>
  <c r="B2952" i="22"/>
  <c r="C2952" i="22"/>
  <c r="D2952" i="22"/>
  <c r="E2952" i="22"/>
  <c r="F2952" i="22"/>
  <c r="G2952" i="22"/>
  <c r="H2952" i="22"/>
  <c r="I2952" i="22"/>
  <c r="J2952" i="22"/>
  <c r="K2952" i="22"/>
  <c r="L2952" i="22"/>
  <c r="M2952" i="22"/>
  <c r="N2952" i="22"/>
  <c r="O2952" i="22"/>
  <c r="P2952" i="22"/>
  <c r="A2953" i="22"/>
  <c r="B2953" i="22"/>
  <c r="C2953" i="22"/>
  <c r="D2953" i="22"/>
  <c r="E2953" i="22"/>
  <c r="F2953" i="22"/>
  <c r="G2953" i="22"/>
  <c r="H2953" i="22"/>
  <c r="I2953" i="22"/>
  <c r="J2953" i="22"/>
  <c r="K2953" i="22"/>
  <c r="L2953" i="22"/>
  <c r="M2953" i="22"/>
  <c r="N2953" i="22"/>
  <c r="O2953" i="22"/>
  <c r="P2953" i="22"/>
  <c r="A2954" i="22"/>
  <c r="B2954" i="22"/>
  <c r="C2954" i="22"/>
  <c r="D2954" i="22"/>
  <c r="E2954" i="22"/>
  <c r="F2954" i="22"/>
  <c r="G2954" i="22"/>
  <c r="H2954" i="22"/>
  <c r="I2954" i="22"/>
  <c r="J2954" i="22"/>
  <c r="K2954" i="22"/>
  <c r="L2954" i="22"/>
  <c r="M2954" i="22"/>
  <c r="N2954" i="22"/>
  <c r="O2954" i="22"/>
  <c r="P2954" i="22"/>
  <c r="A2955" i="22"/>
  <c r="B2955" i="22"/>
  <c r="C2955" i="22"/>
  <c r="D2955" i="22"/>
  <c r="E2955" i="22"/>
  <c r="F2955" i="22"/>
  <c r="G2955" i="22"/>
  <c r="H2955" i="22"/>
  <c r="I2955" i="22"/>
  <c r="J2955" i="22"/>
  <c r="K2955" i="22"/>
  <c r="L2955" i="22"/>
  <c r="M2955" i="22"/>
  <c r="N2955" i="22"/>
  <c r="O2955" i="22"/>
  <c r="P2955" i="22"/>
  <c r="A2956" i="22"/>
  <c r="B2956" i="22"/>
  <c r="C2956" i="22"/>
  <c r="D2956" i="22"/>
  <c r="E2956" i="22"/>
  <c r="F2956" i="22"/>
  <c r="G2956" i="22"/>
  <c r="H2956" i="22"/>
  <c r="I2956" i="22"/>
  <c r="J2956" i="22"/>
  <c r="K2956" i="22"/>
  <c r="L2956" i="22"/>
  <c r="M2956" i="22"/>
  <c r="N2956" i="22"/>
  <c r="O2956" i="22"/>
  <c r="P2956" i="22"/>
  <c r="A2957" i="22"/>
  <c r="B2957" i="22"/>
  <c r="C2957" i="22"/>
  <c r="D2957" i="22"/>
  <c r="E2957" i="22"/>
  <c r="F2957" i="22"/>
  <c r="G2957" i="22"/>
  <c r="H2957" i="22"/>
  <c r="I2957" i="22"/>
  <c r="J2957" i="22"/>
  <c r="K2957" i="22"/>
  <c r="L2957" i="22"/>
  <c r="M2957" i="22"/>
  <c r="N2957" i="22"/>
  <c r="O2957" i="22"/>
  <c r="P2957" i="22"/>
  <c r="A2958" i="22"/>
  <c r="B2958" i="22"/>
  <c r="C2958" i="22"/>
  <c r="D2958" i="22"/>
  <c r="E2958" i="22"/>
  <c r="F2958" i="22"/>
  <c r="G2958" i="22"/>
  <c r="H2958" i="22"/>
  <c r="I2958" i="22"/>
  <c r="J2958" i="22"/>
  <c r="K2958" i="22"/>
  <c r="L2958" i="22"/>
  <c r="M2958" i="22"/>
  <c r="N2958" i="22"/>
  <c r="O2958" i="22"/>
  <c r="P2958" i="22"/>
  <c r="A2959" i="22"/>
  <c r="B2959" i="22"/>
  <c r="C2959" i="22"/>
  <c r="D2959" i="22"/>
  <c r="E2959" i="22"/>
  <c r="F2959" i="22"/>
  <c r="G2959" i="22"/>
  <c r="H2959" i="22"/>
  <c r="I2959" i="22"/>
  <c r="J2959" i="22"/>
  <c r="K2959" i="22"/>
  <c r="L2959" i="22"/>
  <c r="M2959" i="22"/>
  <c r="N2959" i="22"/>
  <c r="O2959" i="22"/>
  <c r="P2959" i="22"/>
  <c r="A2960" i="22"/>
  <c r="B2960" i="22"/>
  <c r="C2960" i="22"/>
  <c r="D2960" i="22"/>
  <c r="E2960" i="22"/>
  <c r="F2960" i="22"/>
  <c r="G2960" i="22"/>
  <c r="H2960" i="22"/>
  <c r="I2960" i="22"/>
  <c r="J2960" i="22"/>
  <c r="K2960" i="22"/>
  <c r="L2960" i="22"/>
  <c r="M2960" i="22"/>
  <c r="N2960" i="22"/>
  <c r="O2960" i="22"/>
  <c r="P2960" i="22"/>
  <c r="A2961" i="22"/>
  <c r="B2961" i="22"/>
  <c r="C2961" i="22"/>
  <c r="D2961" i="22"/>
  <c r="E2961" i="22"/>
  <c r="F2961" i="22"/>
  <c r="G2961" i="22"/>
  <c r="H2961" i="22"/>
  <c r="I2961" i="22"/>
  <c r="J2961" i="22"/>
  <c r="K2961" i="22"/>
  <c r="L2961" i="22"/>
  <c r="M2961" i="22"/>
  <c r="N2961" i="22"/>
  <c r="O2961" i="22"/>
  <c r="P2961" i="22"/>
  <c r="A2962" i="22"/>
  <c r="B2962" i="22"/>
  <c r="C2962" i="22"/>
  <c r="D2962" i="22"/>
  <c r="E2962" i="22"/>
  <c r="F2962" i="22"/>
  <c r="G2962" i="22"/>
  <c r="H2962" i="22"/>
  <c r="I2962" i="22"/>
  <c r="J2962" i="22"/>
  <c r="K2962" i="22"/>
  <c r="L2962" i="22"/>
  <c r="M2962" i="22"/>
  <c r="N2962" i="22"/>
  <c r="O2962" i="22"/>
  <c r="P2962" i="22"/>
  <c r="A2963" i="22"/>
  <c r="B2963" i="22"/>
  <c r="C2963" i="22"/>
  <c r="D2963" i="22"/>
  <c r="E2963" i="22"/>
  <c r="F2963" i="22"/>
  <c r="G2963" i="22"/>
  <c r="H2963" i="22"/>
  <c r="I2963" i="22"/>
  <c r="J2963" i="22"/>
  <c r="K2963" i="22"/>
  <c r="L2963" i="22"/>
  <c r="M2963" i="22"/>
  <c r="N2963" i="22"/>
  <c r="O2963" i="22"/>
  <c r="P2963" i="22"/>
  <c r="A2964" i="22"/>
  <c r="B2964" i="22"/>
  <c r="C2964" i="22"/>
  <c r="D2964" i="22"/>
  <c r="E2964" i="22"/>
  <c r="F2964" i="22"/>
  <c r="G2964" i="22"/>
  <c r="H2964" i="22"/>
  <c r="I2964" i="22"/>
  <c r="J2964" i="22"/>
  <c r="K2964" i="22"/>
  <c r="L2964" i="22"/>
  <c r="M2964" i="22"/>
  <c r="N2964" i="22"/>
  <c r="O2964" i="22"/>
  <c r="P2964" i="22"/>
  <c r="A2965" i="22"/>
  <c r="B2965" i="22"/>
  <c r="C2965" i="22"/>
  <c r="D2965" i="22"/>
  <c r="E2965" i="22"/>
  <c r="F2965" i="22"/>
  <c r="G2965" i="22"/>
  <c r="H2965" i="22"/>
  <c r="I2965" i="22"/>
  <c r="J2965" i="22"/>
  <c r="K2965" i="22"/>
  <c r="L2965" i="22"/>
  <c r="M2965" i="22"/>
  <c r="N2965" i="22"/>
  <c r="O2965" i="22"/>
  <c r="P2965" i="22"/>
  <c r="A2966" i="22"/>
  <c r="B2966" i="22"/>
  <c r="C2966" i="22"/>
  <c r="D2966" i="22"/>
  <c r="E2966" i="22"/>
  <c r="F2966" i="22"/>
  <c r="G2966" i="22"/>
  <c r="H2966" i="22"/>
  <c r="I2966" i="22"/>
  <c r="J2966" i="22"/>
  <c r="K2966" i="22"/>
  <c r="L2966" i="22"/>
  <c r="M2966" i="22"/>
  <c r="N2966" i="22"/>
  <c r="O2966" i="22"/>
  <c r="P2966" i="22"/>
  <c r="A2967" i="22"/>
  <c r="B2967" i="22"/>
  <c r="C2967" i="22"/>
  <c r="D2967" i="22"/>
  <c r="E2967" i="22"/>
  <c r="F2967" i="22"/>
  <c r="G2967" i="22"/>
  <c r="H2967" i="22"/>
  <c r="I2967" i="22"/>
  <c r="J2967" i="22"/>
  <c r="K2967" i="22"/>
  <c r="L2967" i="22"/>
  <c r="M2967" i="22"/>
  <c r="N2967" i="22"/>
  <c r="O2967" i="22"/>
  <c r="P2967" i="22"/>
  <c r="A2968" i="22"/>
  <c r="B2968" i="22"/>
  <c r="C2968" i="22"/>
  <c r="D2968" i="22"/>
  <c r="E2968" i="22"/>
  <c r="F2968" i="22"/>
  <c r="G2968" i="22"/>
  <c r="H2968" i="22"/>
  <c r="I2968" i="22"/>
  <c r="J2968" i="22"/>
  <c r="K2968" i="22"/>
  <c r="L2968" i="22"/>
  <c r="M2968" i="22"/>
  <c r="N2968" i="22"/>
  <c r="O2968" i="22"/>
  <c r="P2968" i="22"/>
  <c r="A2969" i="22"/>
  <c r="B2969" i="22"/>
  <c r="C2969" i="22"/>
  <c r="D2969" i="22"/>
  <c r="E2969" i="22"/>
  <c r="F2969" i="22"/>
  <c r="G2969" i="22"/>
  <c r="H2969" i="22"/>
  <c r="I2969" i="22"/>
  <c r="J2969" i="22"/>
  <c r="K2969" i="22"/>
  <c r="L2969" i="22"/>
  <c r="M2969" i="22"/>
  <c r="N2969" i="22"/>
  <c r="O2969" i="22"/>
  <c r="P2969" i="22"/>
  <c r="A2970" i="22"/>
  <c r="B2970" i="22"/>
  <c r="C2970" i="22"/>
  <c r="D2970" i="22"/>
  <c r="E2970" i="22"/>
  <c r="F2970" i="22"/>
  <c r="G2970" i="22"/>
  <c r="H2970" i="22"/>
  <c r="I2970" i="22"/>
  <c r="J2970" i="22"/>
  <c r="K2970" i="22"/>
  <c r="L2970" i="22"/>
  <c r="M2970" i="22"/>
  <c r="N2970" i="22"/>
  <c r="O2970" i="22"/>
  <c r="P2970" i="22"/>
  <c r="A2971" i="22"/>
  <c r="B2971" i="22"/>
  <c r="C2971" i="22"/>
  <c r="D2971" i="22"/>
  <c r="E2971" i="22"/>
  <c r="F2971" i="22"/>
  <c r="G2971" i="22"/>
  <c r="H2971" i="22"/>
  <c r="I2971" i="22"/>
  <c r="J2971" i="22"/>
  <c r="K2971" i="22"/>
  <c r="L2971" i="22"/>
  <c r="M2971" i="22"/>
  <c r="N2971" i="22"/>
  <c r="O2971" i="22"/>
  <c r="P2971" i="22"/>
  <c r="A2972" i="22"/>
  <c r="B2972" i="22"/>
  <c r="C2972" i="22"/>
  <c r="D2972" i="22"/>
  <c r="E2972" i="22"/>
  <c r="F2972" i="22"/>
  <c r="G2972" i="22"/>
  <c r="H2972" i="22"/>
  <c r="I2972" i="22"/>
  <c r="J2972" i="22"/>
  <c r="K2972" i="22"/>
  <c r="L2972" i="22"/>
  <c r="M2972" i="22"/>
  <c r="N2972" i="22"/>
  <c r="O2972" i="22"/>
  <c r="P2972" i="22"/>
  <c r="A2973" i="22"/>
  <c r="B2973" i="22"/>
  <c r="C2973" i="22"/>
  <c r="D2973" i="22"/>
  <c r="E2973" i="22"/>
  <c r="F2973" i="22"/>
  <c r="G2973" i="22"/>
  <c r="H2973" i="22"/>
  <c r="I2973" i="22"/>
  <c r="J2973" i="22"/>
  <c r="K2973" i="22"/>
  <c r="L2973" i="22"/>
  <c r="M2973" i="22"/>
  <c r="N2973" i="22"/>
  <c r="O2973" i="22"/>
  <c r="P2973" i="22"/>
  <c r="A2974" i="22"/>
  <c r="B2974" i="22"/>
  <c r="C2974" i="22"/>
  <c r="D2974" i="22"/>
  <c r="E2974" i="22"/>
  <c r="F2974" i="22"/>
  <c r="G2974" i="22"/>
  <c r="H2974" i="22"/>
  <c r="I2974" i="22"/>
  <c r="J2974" i="22"/>
  <c r="K2974" i="22"/>
  <c r="L2974" i="22"/>
  <c r="M2974" i="22"/>
  <c r="N2974" i="22"/>
  <c r="O2974" i="22"/>
  <c r="P2974" i="22"/>
  <c r="A2975" i="22"/>
  <c r="B2975" i="22"/>
  <c r="C2975" i="22"/>
  <c r="D2975" i="22"/>
  <c r="E2975" i="22"/>
  <c r="F2975" i="22"/>
  <c r="G2975" i="22"/>
  <c r="H2975" i="22"/>
  <c r="I2975" i="22"/>
  <c r="J2975" i="22"/>
  <c r="K2975" i="22"/>
  <c r="L2975" i="22"/>
  <c r="M2975" i="22"/>
  <c r="N2975" i="22"/>
  <c r="O2975" i="22"/>
  <c r="P2975" i="22"/>
  <c r="A2976" i="22"/>
  <c r="B2976" i="22"/>
  <c r="C2976" i="22"/>
  <c r="D2976" i="22"/>
  <c r="E2976" i="22"/>
  <c r="F2976" i="22"/>
  <c r="G2976" i="22"/>
  <c r="H2976" i="22"/>
  <c r="I2976" i="22"/>
  <c r="J2976" i="22"/>
  <c r="K2976" i="22"/>
  <c r="L2976" i="22"/>
  <c r="M2976" i="22"/>
  <c r="N2976" i="22"/>
  <c r="O2976" i="22"/>
  <c r="P2976" i="22"/>
  <c r="A2977" i="22"/>
  <c r="B2977" i="22"/>
  <c r="C2977" i="22"/>
  <c r="D2977" i="22"/>
  <c r="E2977" i="22"/>
  <c r="F2977" i="22"/>
  <c r="G2977" i="22"/>
  <c r="H2977" i="22"/>
  <c r="I2977" i="22"/>
  <c r="J2977" i="22"/>
  <c r="K2977" i="22"/>
  <c r="L2977" i="22"/>
  <c r="M2977" i="22"/>
  <c r="N2977" i="22"/>
  <c r="O2977" i="22"/>
  <c r="P2977" i="22"/>
  <c r="A2978" i="22"/>
  <c r="B2978" i="22"/>
  <c r="C2978" i="22"/>
  <c r="D2978" i="22"/>
  <c r="E2978" i="22"/>
  <c r="F2978" i="22"/>
  <c r="G2978" i="22"/>
  <c r="H2978" i="22"/>
  <c r="I2978" i="22"/>
  <c r="J2978" i="22"/>
  <c r="K2978" i="22"/>
  <c r="L2978" i="22"/>
  <c r="M2978" i="22"/>
  <c r="N2978" i="22"/>
  <c r="O2978" i="22"/>
  <c r="P2978" i="22"/>
  <c r="A2979" i="22"/>
  <c r="B2979" i="22"/>
  <c r="C2979" i="22"/>
  <c r="D2979" i="22"/>
  <c r="E2979" i="22"/>
  <c r="F2979" i="22"/>
  <c r="G2979" i="22"/>
  <c r="H2979" i="22"/>
  <c r="I2979" i="22"/>
  <c r="J2979" i="22"/>
  <c r="K2979" i="22"/>
  <c r="L2979" i="22"/>
  <c r="M2979" i="22"/>
  <c r="N2979" i="22"/>
  <c r="O2979" i="22"/>
  <c r="P2979" i="22"/>
  <c r="A2980" i="22"/>
  <c r="B2980" i="22"/>
  <c r="C2980" i="22"/>
  <c r="D2980" i="22"/>
  <c r="E2980" i="22"/>
  <c r="F2980" i="22"/>
  <c r="G2980" i="22"/>
  <c r="H2980" i="22"/>
  <c r="I2980" i="22"/>
  <c r="J2980" i="22"/>
  <c r="K2980" i="22"/>
  <c r="L2980" i="22"/>
  <c r="M2980" i="22"/>
  <c r="N2980" i="22"/>
  <c r="O2980" i="22"/>
  <c r="P2980" i="22"/>
  <c r="A2981" i="22"/>
  <c r="B2981" i="22"/>
  <c r="C2981" i="22"/>
  <c r="D2981" i="22"/>
  <c r="E2981" i="22"/>
  <c r="F2981" i="22"/>
  <c r="G2981" i="22"/>
  <c r="H2981" i="22"/>
  <c r="I2981" i="22"/>
  <c r="J2981" i="22"/>
  <c r="K2981" i="22"/>
  <c r="L2981" i="22"/>
  <c r="M2981" i="22"/>
  <c r="N2981" i="22"/>
  <c r="O2981" i="22"/>
  <c r="P2981" i="22"/>
  <c r="A2982" i="22"/>
  <c r="B2982" i="22"/>
  <c r="C2982" i="22"/>
  <c r="D2982" i="22"/>
  <c r="E2982" i="22"/>
  <c r="F2982" i="22"/>
  <c r="G2982" i="22"/>
  <c r="H2982" i="22"/>
  <c r="I2982" i="22"/>
  <c r="J2982" i="22"/>
  <c r="K2982" i="22"/>
  <c r="L2982" i="22"/>
  <c r="M2982" i="22"/>
  <c r="N2982" i="22"/>
  <c r="O2982" i="22"/>
  <c r="P2982" i="22"/>
  <c r="A2983" i="22"/>
  <c r="B2983" i="22"/>
  <c r="C2983" i="22"/>
  <c r="D2983" i="22"/>
  <c r="E2983" i="22"/>
  <c r="F2983" i="22"/>
  <c r="G2983" i="22"/>
  <c r="H2983" i="22"/>
  <c r="I2983" i="22"/>
  <c r="J2983" i="22"/>
  <c r="K2983" i="22"/>
  <c r="L2983" i="22"/>
  <c r="M2983" i="22"/>
  <c r="N2983" i="22"/>
  <c r="O2983" i="22"/>
  <c r="P2983" i="22"/>
  <c r="A2984" i="22"/>
  <c r="B2984" i="22"/>
  <c r="C2984" i="22"/>
  <c r="D2984" i="22"/>
  <c r="E2984" i="22"/>
  <c r="F2984" i="22"/>
  <c r="G2984" i="22"/>
  <c r="H2984" i="22"/>
  <c r="I2984" i="22"/>
  <c r="J2984" i="22"/>
  <c r="K2984" i="22"/>
  <c r="L2984" i="22"/>
  <c r="M2984" i="22"/>
  <c r="N2984" i="22"/>
  <c r="O2984" i="22"/>
  <c r="P2984" i="22"/>
  <c r="A2985" i="22"/>
  <c r="B2985" i="22"/>
  <c r="C2985" i="22"/>
  <c r="D2985" i="22"/>
  <c r="E2985" i="22"/>
  <c r="F2985" i="22"/>
  <c r="G2985" i="22"/>
  <c r="H2985" i="22"/>
  <c r="I2985" i="22"/>
  <c r="J2985" i="22"/>
  <c r="K2985" i="22"/>
  <c r="L2985" i="22"/>
  <c r="M2985" i="22"/>
  <c r="N2985" i="22"/>
  <c r="O2985" i="22"/>
  <c r="P2985" i="22"/>
  <c r="A2986" i="22"/>
  <c r="B2986" i="22"/>
  <c r="C2986" i="22"/>
  <c r="D2986" i="22"/>
  <c r="E2986" i="22"/>
  <c r="F2986" i="22"/>
  <c r="G2986" i="22"/>
  <c r="H2986" i="22"/>
  <c r="I2986" i="22"/>
  <c r="J2986" i="22"/>
  <c r="K2986" i="22"/>
  <c r="L2986" i="22"/>
  <c r="M2986" i="22"/>
  <c r="N2986" i="22"/>
  <c r="O2986" i="22"/>
  <c r="P2986" i="22"/>
  <c r="A2987" i="22"/>
  <c r="B2987" i="22"/>
  <c r="C2987" i="22"/>
  <c r="D2987" i="22"/>
  <c r="E2987" i="22"/>
  <c r="F2987" i="22"/>
  <c r="G2987" i="22"/>
  <c r="H2987" i="22"/>
  <c r="I2987" i="22"/>
  <c r="J2987" i="22"/>
  <c r="K2987" i="22"/>
  <c r="L2987" i="22"/>
  <c r="M2987" i="22"/>
  <c r="N2987" i="22"/>
  <c r="O2987" i="22"/>
  <c r="P2987" i="22"/>
  <c r="A2988" i="22"/>
  <c r="B2988" i="22"/>
  <c r="C2988" i="22"/>
  <c r="D2988" i="22"/>
  <c r="E2988" i="22"/>
  <c r="F2988" i="22"/>
  <c r="G2988" i="22"/>
  <c r="H2988" i="22"/>
  <c r="I2988" i="22"/>
  <c r="J2988" i="22"/>
  <c r="K2988" i="22"/>
  <c r="L2988" i="22"/>
  <c r="M2988" i="22"/>
  <c r="N2988" i="22"/>
  <c r="O2988" i="22"/>
  <c r="P2988" i="22"/>
  <c r="A2989" i="22"/>
  <c r="B2989" i="22"/>
  <c r="C2989" i="22"/>
  <c r="D2989" i="22"/>
  <c r="E2989" i="22"/>
  <c r="F2989" i="22"/>
  <c r="G2989" i="22"/>
  <c r="H2989" i="22"/>
  <c r="I2989" i="22"/>
  <c r="J2989" i="22"/>
  <c r="K2989" i="22"/>
  <c r="L2989" i="22"/>
  <c r="M2989" i="22"/>
  <c r="N2989" i="22"/>
  <c r="O2989" i="22"/>
  <c r="P2989" i="22"/>
  <c r="A2990" i="22"/>
  <c r="B2990" i="22"/>
  <c r="C2990" i="22"/>
  <c r="D2990" i="22"/>
  <c r="E2990" i="22"/>
  <c r="F2990" i="22"/>
  <c r="G2990" i="22"/>
  <c r="H2990" i="22"/>
  <c r="I2990" i="22"/>
  <c r="J2990" i="22"/>
  <c r="K2990" i="22"/>
  <c r="L2990" i="22"/>
  <c r="M2990" i="22"/>
  <c r="N2990" i="22"/>
  <c r="O2990" i="22"/>
  <c r="P2990" i="22"/>
  <c r="A2991" i="22"/>
  <c r="B2991" i="22"/>
  <c r="C2991" i="22"/>
  <c r="D2991" i="22"/>
  <c r="E2991" i="22"/>
  <c r="F2991" i="22"/>
  <c r="G2991" i="22"/>
  <c r="H2991" i="22"/>
  <c r="I2991" i="22"/>
  <c r="J2991" i="22"/>
  <c r="K2991" i="22"/>
  <c r="L2991" i="22"/>
  <c r="M2991" i="22"/>
  <c r="N2991" i="22"/>
  <c r="O2991" i="22"/>
  <c r="P2991" i="22"/>
  <c r="A2992" i="22"/>
  <c r="B2992" i="22"/>
  <c r="C2992" i="22"/>
  <c r="D2992" i="22"/>
  <c r="E2992" i="22"/>
  <c r="F2992" i="22"/>
  <c r="G2992" i="22"/>
  <c r="H2992" i="22"/>
  <c r="I2992" i="22"/>
  <c r="J2992" i="22"/>
  <c r="K2992" i="22"/>
  <c r="L2992" i="22"/>
  <c r="M2992" i="22"/>
  <c r="N2992" i="22"/>
  <c r="O2992" i="22"/>
  <c r="P2992" i="22"/>
  <c r="A2993" i="22"/>
  <c r="B2993" i="22"/>
  <c r="C2993" i="22"/>
  <c r="D2993" i="22"/>
  <c r="E2993" i="22"/>
  <c r="F2993" i="22"/>
  <c r="G2993" i="22"/>
  <c r="H2993" i="22"/>
  <c r="I2993" i="22"/>
  <c r="J2993" i="22"/>
  <c r="K2993" i="22"/>
  <c r="L2993" i="22"/>
  <c r="M2993" i="22"/>
  <c r="N2993" i="22"/>
  <c r="O2993" i="22"/>
  <c r="P2993" i="22"/>
  <c r="A2994" i="22"/>
  <c r="B2994" i="22"/>
  <c r="C2994" i="22"/>
  <c r="D2994" i="22"/>
  <c r="E2994" i="22"/>
  <c r="F2994" i="22"/>
  <c r="G2994" i="22"/>
  <c r="H2994" i="22"/>
  <c r="I2994" i="22"/>
  <c r="J2994" i="22"/>
  <c r="K2994" i="22"/>
  <c r="L2994" i="22"/>
  <c r="M2994" i="22"/>
  <c r="N2994" i="22"/>
  <c r="O2994" i="22"/>
  <c r="P2994" i="22"/>
  <c r="A2995" i="22"/>
  <c r="B2995" i="22"/>
  <c r="C2995" i="22"/>
  <c r="D2995" i="22"/>
  <c r="E2995" i="22"/>
  <c r="F2995" i="22"/>
  <c r="G2995" i="22"/>
  <c r="H2995" i="22"/>
  <c r="I2995" i="22"/>
  <c r="J2995" i="22"/>
  <c r="K2995" i="22"/>
  <c r="L2995" i="22"/>
  <c r="M2995" i="22"/>
  <c r="N2995" i="22"/>
  <c r="O2995" i="22"/>
  <c r="P2995" i="22"/>
  <c r="A2996" i="22"/>
  <c r="B2996" i="22"/>
  <c r="C2996" i="22"/>
  <c r="D2996" i="22"/>
  <c r="E2996" i="22"/>
  <c r="F2996" i="22"/>
  <c r="G2996" i="22"/>
  <c r="H2996" i="22"/>
  <c r="I2996" i="22"/>
  <c r="J2996" i="22"/>
  <c r="K2996" i="22"/>
  <c r="L2996" i="22"/>
  <c r="M2996" i="22"/>
  <c r="N2996" i="22"/>
  <c r="O2996" i="22"/>
  <c r="P2996" i="22"/>
  <c r="A2997" i="22"/>
  <c r="B2997" i="22"/>
  <c r="C2997" i="22"/>
  <c r="D2997" i="22"/>
  <c r="E2997" i="22"/>
  <c r="F2997" i="22"/>
  <c r="G2997" i="22"/>
  <c r="H2997" i="22"/>
  <c r="I2997" i="22"/>
  <c r="J2997" i="22"/>
  <c r="K2997" i="22"/>
  <c r="L2997" i="22"/>
  <c r="M2997" i="22"/>
  <c r="N2997" i="22"/>
  <c r="O2997" i="22"/>
  <c r="P2997" i="22"/>
  <c r="A2998" i="22"/>
  <c r="B2998" i="22"/>
  <c r="C2998" i="22"/>
  <c r="D2998" i="22"/>
  <c r="E2998" i="22"/>
  <c r="F2998" i="22"/>
  <c r="G2998" i="22"/>
  <c r="H2998" i="22"/>
  <c r="I2998" i="22"/>
  <c r="J2998" i="22"/>
  <c r="K2998" i="22"/>
  <c r="L2998" i="22"/>
  <c r="M2998" i="22"/>
  <c r="N2998" i="22"/>
  <c r="O2998" i="22"/>
  <c r="P2998" i="22"/>
  <c r="A2999" i="22"/>
  <c r="B2999" i="22"/>
  <c r="C2999" i="22"/>
  <c r="D2999" i="22"/>
  <c r="E2999" i="22"/>
  <c r="F2999" i="22"/>
  <c r="G2999" i="22"/>
  <c r="H2999" i="22"/>
  <c r="I2999" i="22"/>
  <c r="J2999" i="22"/>
  <c r="K2999" i="22"/>
  <c r="L2999" i="22"/>
  <c r="M2999" i="22"/>
  <c r="N2999" i="22"/>
  <c r="O2999" i="22"/>
  <c r="P2999" i="22"/>
  <c r="A3000" i="22"/>
  <c r="B3000" i="22"/>
  <c r="C3000" i="22"/>
  <c r="D3000" i="22"/>
  <c r="E3000" i="22"/>
  <c r="F3000" i="22"/>
  <c r="G3000" i="22"/>
  <c r="H3000" i="22"/>
  <c r="I3000" i="22"/>
  <c r="J3000" i="22"/>
  <c r="K3000" i="22"/>
  <c r="L3000" i="22"/>
  <c r="M3000" i="22"/>
  <c r="N3000" i="22"/>
  <c r="O3000" i="22"/>
  <c r="P3000" i="22"/>
  <c r="A3001" i="22"/>
  <c r="B3001" i="22"/>
  <c r="C3001" i="22"/>
  <c r="D3001" i="22"/>
  <c r="E3001" i="22"/>
  <c r="F3001" i="22"/>
  <c r="G3001" i="22"/>
  <c r="H3001" i="22"/>
  <c r="I3001" i="22"/>
  <c r="J3001" i="22"/>
  <c r="K3001" i="22"/>
  <c r="L3001" i="22"/>
  <c r="M3001" i="22"/>
  <c r="N3001" i="22"/>
  <c r="O3001" i="22"/>
  <c r="P3001" i="22"/>
  <c r="A3002" i="22"/>
  <c r="B3002" i="22"/>
  <c r="C3002" i="22"/>
  <c r="D3002" i="22"/>
  <c r="E3002" i="22"/>
  <c r="F3002" i="22"/>
  <c r="G3002" i="22"/>
  <c r="H3002" i="22"/>
  <c r="I3002" i="22"/>
  <c r="J3002" i="22"/>
  <c r="K3002" i="22"/>
  <c r="L3002" i="22"/>
  <c r="M3002" i="22"/>
  <c r="N3002" i="22"/>
  <c r="O3002" i="22"/>
  <c r="P3002" i="22"/>
  <c r="A3003" i="22"/>
  <c r="B3003" i="22"/>
  <c r="C3003" i="22"/>
  <c r="D3003" i="22"/>
  <c r="E3003" i="22"/>
  <c r="F3003" i="22"/>
  <c r="G3003" i="22"/>
  <c r="H3003" i="22"/>
  <c r="I3003" i="22"/>
  <c r="J3003" i="22"/>
  <c r="K3003" i="22"/>
  <c r="L3003" i="22"/>
  <c r="M3003" i="22"/>
  <c r="N3003" i="22"/>
  <c r="O3003" i="22"/>
  <c r="P3003" i="22"/>
  <c r="A3004" i="22"/>
  <c r="B3004" i="22"/>
  <c r="C3004" i="22"/>
  <c r="D3004" i="22"/>
  <c r="E3004" i="22"/>
  <c r="F3004" i="22"/>
  <c r="G3004" i="22"/>
  <c r="H3004" i="22"/>
  <c r="I3004" i="22"/>
  <c r="J3004" i="22"/>
  <c r="K3004" i="22"/>
  <c r="L3004" i="22"/>
  <c r="M3004" i="22"/>
  <c r="N3004" i="22"/>
  <c r="O3004" i="22"/>
  <c r="P3004" i="22"/>
  <c r="A3005" i="22"/>
  <c r="B3005" i="22"/>
  <c r="C3005" i="22"/>
  <c r="D3005" i="22"/>
  <c r="E3005" i="22"/>
  <c r="F3005" i="22"/>
  <c r="G3005" i="22"/>
  <c r="H3005" i="22"/>
  <c r="I3005" i="22"/>
  <c r="J3005" i="22"/>
  <c r="K3005" i="22"/>
  <c r="L3005" i="22"/>
  <c r="M3005" i="22"/>
  <c r="N3005" i="22"/>
  <c r="O3005" i="22"/>
  <c r="P3005" i="22"/>
  <c r="A3006" i="22"/>
  <c r="B3006" i="22"/>
  <c r="C3006" i="22"/>
  <c r="D3006" i="22"/>
  <c r="E3006" i="22"/>
  <c r="F3006" i="22"/>
  <c r="G3006" i="22"/>
  <c r="H3006" i="22"/>
  <c r="I3006" i="22"/>
  <c r="J3006" i="22"/>
  <c r="K3006" i="22"/>
  <c r="L3006" i="22"/>
  <c r="M3006" i="22"/>
  <c r="N3006" i="22"/>
  <c r="O3006" i="22"/>
  <c r="P3006" i="22"/>
  <c r="A3007" i="22"/>
  <c r="B3007" i="22"/>
  <c r="C3007" i="22"/>
  <c r="D3007" i="22"/>
  <c r="E3007" i="22"/>
  <c r="F3007" i="22"/>
  <c r="G3007" i="22"/>
  <c r="H3007" i="22"/>
  <c r="I3007" i="22"/>
  <c r="J3007" i="22"/>
  <c r="K3007" i="22"/>
  <c r="L3007" i="22"/>
  <c r="M3007" i="22"/>
  <c r="N3007" i="22"/>
  <c r="O3007" i="22"/>
  <c r="P3007" i="22"/>
  <c r="A3008" i="22"/>
  <c r="B3008" i="22"/>
  <c r="C3008" i="22"/>
  <c r="D3008" i="22"/>
  <c r="E3008" i="22"/>
  <c r="F3008" i="22"/>
  <c r="G3008" i="22"/>
  <c r="H3008" i="22"/>
  <c r="I3008" i="22"/>
  <c r="J3008" i="22"/>
  <c r="K3008" i="22"/>
  <c r="L3008" i="22"/>
  <c r="M3008" i="22"/>
  <c r="N3008" i="22"/>
  <c r="O3008" i="22"/>
  <c r="P3008" i="22"/>
  <c r="A3009" i="22"/>
  <c r="B3009" i="22"/>
  <c r="C3009" i="22"/>
  <c r="D3009" i="22"/>
  <c r="E3009" i="22"/>
  <c r="F3009" i="22"/>
  <c r="G3009" i="22"/>
  <c r="H3009" i="22"/>
  <c r="I3009" i="22"/>
  <c r="J3009" i="22"/>
  <c r="K3009" i="22"/>
  <c r="L3009" i="22"/>
  <c r="M3009" i="22"/>
  <c r="N3009" i="22"/>
  <c r="O3009" i="22"/>
  <c r="P3009" i="22"/>
  <c r="A3010" i="22"/>
  <c r="B3010" i="22"/>
  <c r="C3010" i="22"/>
  <c r="D3010" i="22"/>
  <c r="E3010" i="22"/>
  <c r="F3010" i="22"/>
  <c r="G3010" i="22"/>
  <c r="H3010" i="22"/>
  <c r="I3010" i="22"/>
  <c r="J3010" i="22"/>
  <c r="K3010" i="22"/>
  <c r="L3010" i="22"/>
  <c r="M3010" i="22"/>
  <c r="N3010" i="22"/>
  <c r="O3010" i="22"/>
  <c r="P3010" i="22"/>
  <c r="A3011" i="22"/>
  <c r="B3011" i="22"/>
  <c r="C3011" i="22"/>
  <c r="D3011" i="22"/>
  <c r="E3011" i="22"/>
  <c r="F3011" i="22"/>
  <c r="G3011" i="22"/>
  <c r="H3011" i="22"/>
  <c r="I3011" i="22"/>
  <c r="J3011" i="22"/>
  <c r="K3011" i="22"/>
  <c r="L3011" i="22"/>
  <c r="M3011" i="22"/>
  <c r="N3011" i="22"/>
  <c r="O3011" i="22"/>
  <c r="P3011" i="22"/>
  <c r="A3012" i="22"/>
  <c r="B3012" i="22"/>
  <c r="C3012" i="22"/>
  <c r="D3012" i="22"/>
  <c r="E3012" i="22"/>
  <c r="F3012" i="22"/>
  <c r="G3012" i="22"/>
  <c r="H3012" i="22"/>
  <c r="I3012" i="22"/>
  <c r="J3012" i="22"/>
  <c r="K3012" i="22"/>
  <c r="L3012" i="22"/>
  <c r="M3012" i="22"/>
  <c r="N3012" i="22"/>
  <c r="O3012" i="22"/>
  <c r="P3012" i="22"/>
  <c r="A3013" i="22"/>
  <c r="B3013" i="22"/>
  <c r="C3013" i="22"/>
  <c r="D3013" i="22"/>
  <c r="E3013" i="22"/>
  <c r="F3013" i="22"/>
  <c r="G3013" i="22"/>
  <c r="H3013" i="22"/>
  <c r="I3013" i="22"/>
  <c r="J3013" i="22"/>
  <c r="K3013" i="22"/>
  <c r="L3013" i="22"/>
  <c r="M3013" i="22"/>
  <c r="N3013" i="22"/>
  <c r="O3013" i="22"/>
  <c r="P3013" i="22"/>
  <c r="A3014" i="22"/>
  <c r="B3014" i="22"/>
  <c r="C3014" i="22"/>
  <c r="D3014" i="22"/>
  <c r="E3014" i="22"/>
  <c r="F3014" i="22"/>
  <c r="G3014" i="22"/>
  <c r="H3014" i="22"/>
  <c r="I3014" i="22"/>
  <c r="J3014" i="22"/>
  <c r="K3014" i="22"/>
  <c r="L3014" i="22"/>
  <c r="M3014" i="22"/>
  <c r="N3014" i="22"/>
  <c r="O3014" i="22"/>
  <c r="P3014" i="22"/>
  <c r="A3015" i="22"/>
  <c r="B3015" i="22"/>
  <c r="C3015" i="22"/>
  <c r="D3015" i="22"/>
  <c r="E3015" i="22"/>
  <c r="F3015" i="22"/>
  <c r="G3015" i="22"/>
  <c r="H3015" i="22"/>
  <c r="I3015" i="22"/>
  <c r="J3015" i="22"/>
  <c r="K3015" i="22"/>
  <c r="L3015" i="22"/>
  <c r="M3015" i="22"/>
  <c r="N3015" i="22"/>
  <c r="O3015" i="22"/>
  <c r="P3015" i="22"/>
  <c r="A3016" i="22"/>
  <c r="B3016" i="22"/>
  <c r="C3016" i="22"/>
  <c r="D3016" i="22"/>
  <c r="E3016" i="22"/>
  <c r="F3016" i="22"/>
  <c r="G3016" i="22"/>
  <c r="H3016" i="22"/>
  <c r="I3016" i="22"/>
  <c r="J3016" i="22"/>
  <c r="K3016" i="22"/>
  <c r="L3016" i="22"/>
  <c r="M3016" i="22"/>
  <c r="N3016" i="22"/>
  <c r="O3016" i="22"/>
  <c r="P3016" i="22"/>
  <c r="A3017" i="22"/>
  <c r="B3017" i="22"/>
  <c r="C3017" i="22"/>
  <c r="D3017" i="22"/>
  <c r="E3017" i="22"/>
  <c r="F3017" i="22"/>
  <c r="G3017" i="22"/>
  <c r="H3017" i="22"/>
  <c r="I3017" i="22"/>
  <c r="J3017" i="22"/>
  <c r="K3017" i="22"/>
  <c r="L3017" i="22"/>
  <c r="M3017" i="22"/>
  <c r="N3017" i="22"/>
  <c r="O3017" i="22"/>
  <c r="P3017" i="22"/>
  <c r="A3018" i="22"/>
  <c r="B3018" i="22"/>
  <c r="C3018" i="22"/>
  <c r="D3018" i="22"/>
  <c r="E3018" i="22"/>
  <c r="F3018" i="22"/>
  <c r="G3018" i="22"/>
  <c r="H3018" i="22"/>
  <c r="I3018" i="22"/>
  <c r="J3018" i="22"/>
  <c r="K3018" i="22"/>
  <c r="L3018" i="22"/>
  <c r="M3018" i="22"/>
  <c r="N3018" i="22"/>
  <c r="O3018" i="22"/>
  <c r="P3018" i="22"/>
  <c r="A3019" i="22"/>
  <c r="B3019" i="22"/>
  <c r="C3019" i="22"/>
  <c r="D3019" i="22"/>
  <c r="E3019" i="22"/>
  <c r="F3019" i="22"/>
  <c r="G3019" i="22"/>
  <c r="H3019" i="22"/>
  <c r="I3019" i="22"/>
  <c r="J3019" i="22"/>
  <c r="K3019" i="22"/>
  <c r="L3019" i="22"/>
  <c r="M3019" i="22"/>
  <c r="N3019" i="22"/>
  <c r="O3019" i="22"/>
  <c r="P3019" i="22"/>
  <c r="A3020" i="22"/>
  <c r="B3020" i="22"/>
  <c r="C3020" i="22"/>
  <c r="D3020" i="22"/>
  <c r="E3020" i="22"/>
  <c r="F3020" i="22"/>
  <c r="G3020" i="22"/>
  <c r="H3020" i="22"/>
  <c r="I3020" i="22"/>
  <c r="J3020" i="22"/>
  <c r="K3020" i="22"/>
  <c r="L3020" i="22"/>
  <c r="M3020" i="22"/>
  <c r="N3020" i="22"/>
  <c r="O3020" i="22"/>
  <c r="P3020" i="22"/>
  <c r="A3021" i="22"/>
  <c r="B3021" i="22"/>
  <c r="C3021" i="22"/>
  <c r="D3021" i="22"/>
  <c r="E3021" i="22"/>
  <c r="F3021" i="22"/>
  <c r="G3021" i="22"/>
  <c r="H3021" i="22"/>
  <c r="I3021" i="22"/>
  <c r="J3021" i="22"/>
  <c r="K3021" i="22"/>
  <c r="L3021" i="22"/>
  <c r="M3021" i="22"/>
  <c r="N3021" i="22"/>
  <c r="O3021" i="22"/>
  <c r="P3021" i="22"/>
  <c r="A3022" i="22"/>
  <c r="B3022" i="22"/>
  <c r="C3022" i="22"/>
  <c r="D3022" i="22"/>
  <c r="E3022" i="22"/>
  <c r="F3022" i="22"/>
  <c r="G3022" i="22"/>
  <c r="H3022" i="22"/>
  <c r="I3022" i="22"/>
  <c r="J3022" i="22"/>
  <c r="K3022" i="22"/>
  <c r="L3022" i="22"/>
  <c r="M3022" i="22"/>
  <c r="N3022" i="22"/>
  <c r="O3022" i="22"/>
  <c r="P3022" i="22"/>
  <c r="A3023" i="22"/>
  <c r="B3023" i="22"/>
  <c r="C3023" i="22"/>
  <c r="D3023" i="22"/>
  <c r="E3023" i="22"/>
  <c r="F3023" i="22"/>
  <c r="G3023" i="22"/>
  <c r="H3023" i="22"/>
  <c r="I3023" i="22"/>
  <c r="J3023" i="22"/>
  <c r="K3023" i="22"/>
  <c r="L3023" i="22"/>
  <c r="M3023" i="22"/>
  <c r="N3023" i="22"/>
  <c r="O3023" i="22"/>
  <c r="P3023" i="22"/>
  <c r="A3024" i="22"/>
  <c r="B3024" i="22"/>
  <c r="C3024" i="22"/>
  <c r="D3024" i="22"/>
  <c r="E3024" i="22"/>
  <c r="F3024" i="22"/>
  <c r="G3024" i="22"/>
  <c r="H3024" i="22"/>
  <c r="I3024" i="22"/>
  <c r="J3024" i="22"/>
  <c r="K3024" i="22"/>
  <c r="L3024" i="22"/>
  <c r="M3024" i="22"/>
  <c r="N3024" i="22"/>
  <c r="O3024" i="22"/>
  <c r="P3024" i="22"/>
  <c r="A3025" i="22"/>
  <c r="B3025" i="22"/>
  <c r="C3025" i="22"/>
  <c r="D3025" i="22"/>
  <c r="E3025" i="22"/>
  <c r="F3025" i="22"/>
  <c r="G3025" i="22"/>
  <c r="H3025" i="22"/>
  <c r="I3025" i="22"/>
  <c r="J3025" i="22"/>
  <c r="K3025" i="22"/>
  <c r="L3025" i="22"/>
  <c r="M3025" i="22"/>
  <c r="N3025" i="22"/>
  <c r="O3025" i="22"/>
  <c r="P3025" i="22"/>
  <c r="A3026" i="22"/>
  <c r="B3026" i="22"/>
  <c r="C3026" i="22"/>
  <c r="D3026" i="22"/>
  <c r="E3026" i="22"/>
  <c r="F3026" i="22"/>
  <c r="G3026" i="22"/>
  <c r="H3026" i="22"/>
  <c r="I3026" i="22"/>
  <c r="J3026" i="22"/>
  <c r="K3026" i="22"/>
  <c r="L3026" i="22"/>
  <c r="M3026" i="22"/>
  <c r="N3026" i="22"/>
  <c r="O3026" i="22"/>
  <c r="P3026" i="22"/>
  <c r="A3027" i="22"/>
  <c r="B3027" i="22"/>
  <c r="C3027" i="22"/>
  <c r="D3027" i="22"/>
  <c r="E3027" i="22"/>
  <c r="F3027" i="22"/>
  <c r="G3027" i="22"/>
  <c r="H3027" i="22"/>
  <c r="I3027" i="22"/>
  <c r="J3027" i="22"/>
  <c r="K3027" i="22"/>
  <c r="L3027" i="22"/>
  <c r="M3027" i="22"/>
  <c r="N3027" i="22"/>
  <c r="O3027" i="22"/>
  <c r="P3027" i="22"/>
  <c r="A3028" i="22"/>
  <c r="B3028" i="22"/>
  <c r="C3028" i="22"/>
  <c r="D3028" i="22"/>
  <c r="E3028" i="22"/>
  <c r="F3028" i="22"/>
  <c r="G3028" i="22"/>
  <c r="H3028" i="22"/>
  <c r="I3028" i="22"/>
  <c r="J3028" i="22"/>
  <c r="K3028" i="22"/>
  <c r="L3028" i="22"/>
  <c r="M3028" i="22"/>
  <c r="N3028" i="22"/>
  <c r="O3028" i="22"/>
  <c r="P3028" i="22"/>
  <c r="A3029" i="22"/>
  <c r="B3029" i="22"/>
  <c r="C3029" i="22"/>
  <c r="D3029" i="22"/>
  <c r="E3029" i="22"/>
  <c r="F3029" i="22"/>
  <c r="G3029" i="22"/>
  <c r="H3029" i="22"/>
  <c r="I3029" i="22"/>
  <c r="J3029" i="22"/>
  <c r="K3029" i="22"/>
  <c r="L3029" i="22"/>
  <c r="M3029" i="22"/>
  <c r="N3029" i="22"/>
  <c r="O3029" i="22"/>
  <c r="P3029" i="22"/>
  <c r="A3030" i="22"/>
  <c r="B3030" i="22"/>
  <c r="C3030" i="22"/>
  <c r="D3030" i="22"/>
  <c r="E3030" i="22"/>
  <c r="F3030" i="22"/>
  <c r="G3030" i="22"/>
  <c r="H3030" i="22"/>
  <c r="I3030" i="22"/>
  <c r="J3030" i="22"/>
  <c r="K3030" i="22"/>
  <c r="L3030" i="22"/>
  <c r="M3030" i="22"/>
  <c r="N3030" i="22"/>
  <c r="O3030" i="22"/>
  <c r="P3030" i="22"/>
  <c r="A3031" i="22"/>
  <c r="B3031" i="22"/>
  <c r="C3031" i="22"/>
  <c r="D3031" i="22"/>
  <c r="E3031" i="22"/>
  <c r="F3031" i="22"/>
  <c r="G3031" i="22"/>
  <c r="H3031" i="22"/>
  <c r="I3031" i="22"/>
  <c r="J3031" i="22"/>
  <c r="K3031" i="22"/>
  <c r="L3031" i="22"/>
  <c r="M3031" i="22"/>
  <c r="N3031" i="22"/>
  <c r="O3031" i="22"/>
  <c r="P3031" i="22"/>
  <c r="A3032" i="22"/>
  <c r="B3032" i="22"/>
  <c r="C3032" i="22"/>
  <c r="D3032" i="22"/>
  <c r="E3032" i="22"/>
  <c r="F3032" i="22"/>
  <c r="G3032" i="22"/>
  <c r="H3032" i="22"/>
  <c r="I3032" i="22"/>
  <c r="J3032" i="22"/>
  <c r="K3032" i="22"/>
  <c r="L3032" i="22"/>
  <c r="M3032" i="22"/>
  <c r="N3032" i="22"/>
  <c r="O3032" i="22"/>
  <c r="P3032" i="22"/>
  <c r="A3033" i="22"/>
  <c r="B3033" i="22"/>
  <c r="C3033" i="22"/>
  <c r="D3033" i="22"/>
  <c r="E3033" i="22"/>
  <c r="F3033" i="22"/>
  <c r="G3033" i="22"/>
  <c r="H3033" i="22"/>
  <c r="I3033" i="22"/>
  <c r="J3033" i="22"/>
  <c r="K3033" i="22"/>
  <c r="L3033" i="22"/>
  <c r="M3033" i="22"/>
  <c r="N3033" i="22"/>
  <c r="O3033" i="22"/>
  <c r="P3033" i="22"/>
  <c r="A3034" i="22"/>
  <c r="B3034" i="22"/>
  <c r="C3034" i="22"/>
  <c r="D3034" i="22"/>
  <c r="E3034" i="22"/>
  <c r="F3034" i="22"/>
  <c r="G3034" i="22"/>
  <c r="H3034" i="22"/>
  <c r="I3034" i="22"/>
  <c r="J3034" i="22"/>
  <c r="K3034" i="22"/>
  <c r="L3034" i="22"/>
  <c r="M3034" i="22"/>
  <c r="N3034" i="22"/>
  <c r="O3034" i="22"/>
  <c r="P3034" i="22"/>
  <c r="A3035" i="22"/>
  <c r="B3035" i="22"/>
  <c r="C3035" i="22"/>
  <c r="D3035" i="22"/>
  <c r="E3035" i="22"/>
  <c r="F3035" i="22"/>
  <c r="G3035" i="22"/>
  <c r="H3035" i="22"/>
  <c r="I3035" i="22"/>
  <c r="J3035" i="22"/>
  <c r="K3035" i="22"/>
  <c r="L3035" i="22"/>
  <c r="M3035" i="22"/>
  <c r="N3035" i="22"/>
  <c r="O3035" i="22"/>
  <c r="P3035" i="22"/>
  <c r="A3036" i="22"/>
  <c r="B3036" i="22"/>
  <c r="C3036" i="22"/>
  <c r="D3036" i="22"/>
  <c r="E3036" i="22"/>
  <c r="F3036" i="22"/>
  <c r="G3036" i="22"/>
  <c r="H3036" i="22"/>
  <c r="I3036" i="22"/>
  <c r="J3036" i="22"/>
  <c r="K3036" i="22"/>
  <c r="L3036" i="22"/>
  <c r="M3036" i="22"/>
  <c r="N3036" i="22"/>
  <c r="O3036" i="22"/>
  <c r="P3036" i="22"/>
  <c r="A3037" i="22"/>
  <c r="B3037" i="22"/>
  <c r="C3037" i="22"/>
  <c r="D3037" i="22"/>
  <c r="E3037" i="22"/>
  <c r="F3037" i="22"/>
  <c r="G3037" i="22"/>
  <c r="H3037" i="22"/>
  <c r="I3037" i="22"/>
  <c r="J3037" i="22"/>
  <c r="K3037" i="22"/>
  <c r="L3037" i="22"/>
  <c r="M3037" i="22"/>
  <c r="N3037" i="22"/>
  <c r="O3037" i="22"/>
  <c r="P3037" i="22"/>
  <c r="A3038" i="22"/>
  <c r="B3038" i="22"/>
  <c r="C3038" i="22"/>
  <c r="D3038" i="22"/>
  <c r="E3038" i="22"/>
  <c r="F3038" i="22"/>
  <c r="G3038" i="22"/>
  <c r="H3038" i="22"/>
  <c r="I3038" i="22"/>
  <c r="J3038" i="22"/>
  <c r="K3038" i="22"/>
  <c r="L3038" i="22"/>
  <c r="M3038" i="22"/>
  <c r="N3038" i="22"/>
  <c r="O3038" i="22"/>
  <c r="P3038" i="22"/>
  <c r="A3039" i="22"/>
  <c r="B3039" i="22"/>
  <c r="C3039" i="22"/>
  <c r="D3039" i="22"/>
  <c r="E3039" i="22"/>
  <c r="F3039" i="22"/>
  <c r="G3039" i="22"/>
  <c r="H3039" i="22"/>
  <c r="I3039" i="22"/>
  <c r="J3039" i="22"/>
  <c r="K3039" i="22"/>
  <c r="L3039" i="22"/>
  <c r="M3039" i="22"/>
  <c r="N3039" i="22"/>
  <c r="O3039" i="22"/>
  <c r="P3039" i="22"/>
  <c r="A3040" i="22"/>
  <c r="B3040" i="22"/>
  <c r="C3040" i="22"/>
  <c r="D3040" i="22"/>
  <c r="E3040" i="22"/>
  <c r="F3040" i="22"/>
  <c r="G3040" i="22"/>
  <c r="H3040" i="22"/>
  <c r="I3040" i="22"/>
  <c r="J3040" i="22"/>
  <c r="K3040" i="22"/>
  <c r="L3040" i="22"/>
  <c r="M3040" i="22"/>
  <c r="N3040" i="22"/>
  <c r="O3040" i="22"/>
  <c r="P3040" i="22"/>
  <c r="A3041" i="22"/>
  <c r="B3041" i="22"/>
  <c r="C3041" i="22"/>
  <c r="D3041" i="22"/>
  <c r="E3041" i="22"/>
  <c r="F3041" i="22"/>
  <c r="G3041" i="22"/>
  <c r="H3041" i="22"/>
  <c r="I3041" i="22"/>
  <c r="J3041" i="22"/>
  <c r="K3041" i="22"/>
  <c r="L3041" i="22"/>
  <c r="M3041" i="22"/>
  <c r="N3041" i="22"/>
  <c r="O3041" i="22"/>
  <c r="P3041" i="22"/>
  <c r="A3042" i="22"/>
  <c r="B3042" i="22"/>
  <c r="C3042" i="22"/>
  <c r="D3042" i="22"/>
  <c r="E3042" i="22"/>
  <c r="F3042" i="22"/>
  <c r="G3042" i="22"/>
  <c r="H3042" i="22"/>
  <c r="I3042" i="22"/>
  <c r="J3042" i="22"/>
  <c r="K3042" i="22"/>
  <c r="L3042" i="22"/>
  <c r="M3042" i="22"/>
  <c r="N3042" i="22"/>
  <c r="O3042" i="22"/>
  <c r="P3042" i="22"/>
  <c r="A3043" i="22"/>
  <c r="B3043" i="22"/>
  <c r="C3043" i="22"/>
  <c r="D3043" i="22"/>
  <c r="E3043" i="22"/>
  <c r="F3043" i="22"/>
  <c r="G3043" i="22"/>
  <c r="H3043" i="22"/>
  <c r="I3043" i="22"/>
  <c r="J3043" i="22"/>
  <c r="K3043" i="22"/>
  <c r="L3043" i="22"/>
  <c r="M3043" i="22"/>
  <c r="N3043" i="22"/>
  <c r="O3043" i="22"/>
  <c r="P3043" i="22"/>
  <c r="A3044" i="22"/>
  <c r="B3044" i="22"/>
  <c r="C3044" i="22"/>
  <c r="D3044" i="22"/>
  <c r="E3044" i="22"/>
  <c r="F3044" i="22"/>
  <c r="G3044" i="22"/>
  <c r="H3044" i="22"/>
  <c r="I3044" i="22"/>
  <c r="J3044" i="22"/>
  <c r="K3044" i="22"/>
  <c r="L3044" i="22"/>
  <c r="M3044" i="22"/>
  <c r="N3044" i="22"/>
  <c r="O3044" i="22"/>
  <c r="P3044" i="22"/>
  <c r="A3045" i="22"/>
  <c r="B3045" i="22"/>
  <c r="C3045" i="22"/>
  <c r="D3045" i="22"/>
  <c r="E3045" i="22"/>
  <c r="F3045" i="22"/>
  <c r="G3045" i="22"/>
  <c r="H3045" i="22"/>
  <c r="I3045" i="22"/>
  <c r="J3045" i="22"/>
  <c r="K3045" i="22"/>
  <c r="L3045" i="22"/>
  <c r="M3045" i="22"/>
  <c r="N3045" i="22"/>
  <c r="O3045" i="22"/>
  <c r="P3045" i="22"/>
  <c r="A3046" i="22"/>
  <c r="B3046" i="22"/>
  <c r="C3046" i="22"/>
  <c r="D3046" i="22"/>
  <c r="E3046" i="22"/>
  <c r="F3046" i="22"/>
  <c r="G3046" i="22"/>
  <c r="H3046" i="22"/>
  <c r="I3046" i="22"/>
  <c r="J3046" i="22"/>
  <c r="K3046" i="22"/>
  <c r="L3046" i="22"/>
  <c r="M3046" i="22"/>
  <c r="N3046" i="22"/>
  <c r="O3046" i="22"/>
  <c r="P3046" i="22"/>
  <c r="A3047" i="22"/>
  <c r="B3047" i="22"/>
  <c r="C3047" i="22"/>
  <c r="D3047" i="22"/>
  <c r="E3047" i="22"/>
  <c r="F3047" i="22"/>
  <c r="G3047" i="22"/>
  <c r="H3047" i="22"/>
  <c r="I3047" i="22"/>
  <c r="J3047" i="22"/>
  <c r="K3047" i="22"/>
  <c r="L3047" i="22"/>
  <c r="M3047" i="22"/>
  <c r="N3047" i="22"/>
  <c r="O3047" i="22"/>
  <c r="P3047" i="22"/>
  <c r="A3048" i="22"/>
  <c r="B3048" i="22"/>
  <c r="C3048" i="22"/>
  <c r="D3048" i="22"/>
  <c r="E3048" i="22"/>
  <c r="F3048" i="22"/>
  <c r="G3048" i="22"/>
  <c r="H3048" i="22"/>
  <c r="I3048" i="22"/>
  <c r="J3048" i="22"/>
  <c r="K3048" i="22"/>
  <c r="L3048" i="22"/>
  <c r="M3048" i="22"/>
  <c r="N3048" i="22"/>
  <c r="O3048" i="22"/>
  <c r="P3048" i="22"/>
  <c r="A3049" i="22"/>
  <c r="B3049" i="22"/>
  <c r="C3049" i="22"/>
  <c r="D3049" i="22"/>
  <c r="E3049" i="22"/>
  <c r="F3049" i="22"/>
  <c r="G3049" i="22"/>
  <c r="H3049" i="22"/>
  <c r="I3049" i="22"/>
  <c r="J3049" i="22"/>
  <c r="K3049" i="22"/>
  <c r="L3049" i="22"/>
  <c r="M3049" i="22"/>
  <c r="N3049" i="22"/>
  <c r="O3049" i="22"/>
  <c r="P3049" i="22"/>
  <c r="A3050" i="22"/>
  <c r="B3050" i="22"/>
  <c r="C3050" i="22"/>
  <c r="D3050" i="22"/>
  <c r="E3050" i="22"/>
  <c r="F3050" i="22"/>
  <c r="G3050" i="22"/>
  <c r="H3050" i="22"/>
  <c r="I3050" i="22"/>
  <c r="J3050" i="22"/>
  <c r="K3050" i="22"/>
  <c r="L3050" i="22"/>
  <c r="M3050" i="22"/>
  <c r="N3050" i="22"/>
  <c r="O3050" i="22"/>
  <c r="P3050" i="22"/>
  <c r="A3051" i="22"/>
  <c r="B3051" i="22"/>
  <c r="C3051" i="22"/>
  <c r="D3051" i="22"/>
  <c r="E3051" i="22"/>
  <c r="F3051" i="22"/>
  <c r="G3051" i="22"/>
  <c r="H3051" i="22"/>
  <c r="I3051" i="22"/>
  <c r="J3051" i="22"/>
  <c r="K3051" i="22"/>
  <c r="L3051" i="22"/>
  <c r="M3051" i="22"/>
  <c r="N3051" i="22"/>
  <c r="O3051" i="22"/>
  <c r="P3051" i="22"/>
  <c r="A3052" i="22"/>
  <c r="B3052" i="22"/>
  <c r="C3052" i="22"/>
  <c r="D3052" i="22"/>
  <c r="E3052" i="22"/>
  <c r="F3052" i="22"/>
  <c r="G3052" i="22"/>
  <c r="H3052" i="22"/>
  <c r="I3052" i="22"/>
  <c r="J3052" i="22"/>
  <c r="K3052" i="22"/>
  <c r="L3052" i="22"/>
  <c r="M3052" i="22"/>
  <c r="N3052" i="22"/>
  <c r="O3052" i="22"/>
  <c r="P3052" i="22"/>
  <c r="A3053" i="22"/>
  <c r="B3053" i="22"/>
  <c r="C3053" i="22"/>
  <c r="D3053" i="22"/>
  <c r="E3053" i="22"/>
  <c r="F3053" i="22"/>
  <c r="G3053" i="22"/>
  <c r="H3053" i="22"/>
  <c r="I3053" i="22"/>
  <c r="J3053" i="22"/>
  <c r="K3053" i="22"/>
  <c r="L3053" i="22"/>
  <c r="M3053" i="22"/>
  <c r="N3053" i="22"/>
  <c r="O3053" i="22"/>
  <c r="P3053" i="22"/>
  <c r="A3054" i="22"/>
  <c r="B3054" i="22"/>
  <c r="C3054" i="22"/>
  <c r="D3054" i="22"/>
  <c r="E3054" i="22"/>
  <c r="F3054" i="22"/>
  <c r="G3054" i="22"/>
  <c r="H3054" i="22"/>
  <c r="I3054" i="22"/>
  <c r="J3054" i="22"/>
  <c r="K3054" i="22"/>
  <c r="L3054" i="22"/>
  <c r="M3054" i="22"/>
  <c r="N3054" i="22"/>
  <c r="O3054" i="22"/>
  <c r="P3054" i="22"/>
  <c r="A3055" i="22"/>
  <c r="B3055" i="22"/>
  <c r="C3055" i="22"/>
  <c r="D3055" i="22"/>
  <c r="E3055" i="22"/>
  <c r="F3055" i="22"/>
  <c r="G3055" i="22"/>
  <c r="H3055" i="22"/>
  <c r="I3055" i="22"/>
  <c r="J3055" i="22"/>
  <c r="K3055" i="22"/>
  <c r="L3055" i="22"/>
  <c r="M3055" i="22"/>
  <c r="N3055" i="22"/>
  <c r="O3055" i="22"/>
  <c r="P3055" i="22"/>
  <c r="A3056" i="22"/>
  <c r="B3056" i="22"/>
  <c r="C3056" i="22"/>
  <c r="D3056" i="22"/>
  <c r="E3056" i="22"/>
  <c r="F3056" i="22"/>
  <c r="G3056" i="22"/>
  <c r="H3056" i="22"/>
  <c r="I3056" i="22"/>
  <c r="J3056" i="22"/>
  <c r="K3056" i="22"/>
  <c r="L3056" i="22"/>
  <c r="M3056" i="22"/>
  <c r="N3056" i="22"/>
  <c r="O3056" i="22"/>
  <c r="P3056" i="22"/>
  <c r="A3057" i="22"/>
  <c r="B3057" i="22"/>
  <c r="C3057" i="22"/>
  <c r="D3057" i="22"/>
  <c r="E3057" i="22"/>
  <c r="F3057" i="22"/>
  <c r="G3057" i="22"/>
  <c r="H3057" i="22"/>
  <c r="I3057" i="22"/>
  <c r="J3057" i="22"/>
  <c r="K3057" i="22"/>
  <c r="L3057" i="22"/>
  <c r="M3057" i="22"/>
  <c r="N3057" i="22"/>
  <c r="O3057" i="22"/>
  <c r="P3057" i="22"/>
  <c r="A3058" i="22"/>
  <c r="B3058" i="22"/>
  <c r="C3058" i="22"/>
  <c r="D3058" i="22"/>
  <c r="E3058" i="22"/>
  <c r="F3058" i="22"/>
  <c r="G3058" i="22"/>
  <c r="H3058" i="22"/>
  <c r="I3058" i="22"/>
  <c r="J3058" i="22"/>
  <c r="K3058" i="22"/>
  <c r="L3058" i="22"/>
  <c r="M3058" i="22"/>
  <c r="N3058" i="22"/>
  <c r="O3058" i="22"/>
  <c r="P3058" i="22"/>
  <c r="A3059" i="22"/>
  <c r="B3059" i="22"/>
  <c r="C3059" i="22"/>
  <c r="D3059" i="22"/>
  <c r="E3059" i="22"/>
  <c r="F3059" i="22"/>
  <c r="G3059" i="22"/>
  <c r="H3059" i="22"/>
  <c r="I3059" i="22"/>
  <c r="J3059" i="22"/>
  <c r="K3059" i="22"/>
  <c r="L3059" i="22"/>
  <c r="M3059" i="22"/>
  <c r="N3059" i="22"/>
  <c r="O3059" i="22"/>
  <c r="P3059" i="22"/>
  <c r="A3060" i="22"/>
  <c r="B3060" i="22"/>
  <c r="C3060" i="22"/>
  <c r="D3060" i="22"/>
  <c r="E3060" i="22"/>
  <c r="F3060" i="22"/>
  <c r="G3060" i="22"/>
  <c r="H3060" i="22"/>
  <c r="I3060" i="22"/>
  <c r="J3060" i="22"/>
  <c r="K3060" i="22"/>
  <c r="L3060" i="22"/>
  <c r="M3060" i="22"/>
  <c r="N3060" i="22"/>
  <c r="O3060" i="22"/>
  <c r="P3060" i="22"/>
  <c r="A3061" i="22"/>
  <c r="B3061" i="22"/>
  <c r="C3061" i="22"/>
  <c r="D3061" i="22"/>
  <c r="E3061" i="22"/>
  <c r="F3061" i="22"/>
  <c r="G3061" i="22"/>
  <c r="H3061" i="22"/>
  <c r="I3061" i="22"/>
  <c r="J3061" i="22"/>
  <c r="K3061" i="22"/>
  <c r="L3061" i="22"/>
  <c r="M3061" i="22"/>
  <c r="N3061" i="22"/>
  <c r="O3061" i="22"/>
  <c r="P3061" i="22"/>
  <c r="A3062" i="22"/>
  <c r="B3062" i="22"/>
  <c r="C3062" i="22"/>
  <c r="D3062" i="22"/>
  <c r="E3062" i="22"/>
  <c r="F3062" i="22"/>
  <c r="G3062" i="22"/>
  <c r="H3062" i="22"/>
  <c r="I3062" i="22"/>
  <c r="J3062" i="22"/>
  <c r="K3062" i="22"/>
  <c r="L3062" i="22"/>
  <c r="M3062" i="22"/>
  <c r="N3062" i="22"/>
  <c r="O3062" i="22"/>
  <c r="P3062" i="22"/>
  <c r="A3063" i="22"/>
  <c r="B3063" i="22"/>
  <c r="C3063" i="22"/>
  <c r="D3063" i="22"/>
  <c r="E3063" i="22"/>
  <c r="F3063" i="22"/>
  <c r="G3063" i="22"/>
  <c r="H3063" i="22"/>
  <c r="I3063" i="22"/>
  <c r="J3063" i="22"/>
  <c r="K3063" i="22"/>
  <c r="L3063" i="22"/>
  <c r="M3063" i="22"/>
  <c r="N3063" i="22"/>
  <c r="O3063" i="22"/>
  <c r="P3063" i="22"/>
  <c r="A3064" i="22"/>
  <c r="B3064" i="22"/>
  <c r="C3064" i="22"/>
  <c r="D3064" i="22"/>
  <c r="E3064" i="22"/>
  <c r="F3064" i="22"/>
  <c r="G3064" i="22"/>
  <c r="H3064" i="22"/>
  <c r="I3064" i="22"/>
  <c r="J3064" i="22"/>
  <c r="K3064" i="22"/>
  <c r="L3064" i="22"/>
  <c r="M3064" i="22"/>
  <c r="N3064" i="22"/>
  <c r="O3064" i="22"/>
  <c r="P3064" i="22"/>
  <c r="A3065" i="22"/>
  <c r="B3065" i="22"/>
  <c r="C3065" i="22"/>
  <c r="D3065" i="22"/>
  <c r="E3065" i="22"/>
  <c r="F3065" i="22"/>
  <c r="G3065" i="22"/>
  <c r="H3065" i="22"/>
  <c r="I3065" i="22"/>
  <c r="J3065" i="22"/>
  <c r="K3065" i="22"/>
  <c r="L3065" i="22"/>
  <c r="M3065" i="22"/>
  <c r="N3065" i="22"/>
  <c r="O3065" i="22"/>
  <c r="P3065" i="22"/>
  <c r="A3066" i="22"/>
  <c r="B3066" i="22"/>
  <c r="C3066" i="22"/>
  <c r="D3066" i="22"/>
  <c r="E3066" i="22"/>
  <c r="F3066" i="22"/>
  <c r="G3066" i="22"/>
  <c r="H3066" i="22"/>
  <c r="I3066" i="22"/>
  <c r="J3066" i="22"/>
  <c r="K3066" i="22"/>
  <c r="L3066" i="22"/>
  <c r="M3066" i="22"/>
  <c r="N3066" i="22"/>
  <c r="O3066" i="22"/>
  <c r="P3066" i="22"/>
  <c r="A3067" i="22"/>
  <c r="B3067" i="22"/>
  <c r="C3067" i="22"/>
  <c r="D3067" i="22"/>
  <c r="E3067" i="22"/>
  <c r="F3067" i="22"/>
  <c r="G3067" i="22"/>
  <c r="H3067" i="22"/>
  <c r="I3067" i="22"/>
  <c r="J3067" i="22"/>
  <c r="K3067" i="22"/>
  <c r="L3067" i="22"/>
  <c r="M3067" i="22"/>
  <c r="N3067" i="22"/>
  <c r="O3067" i="22"/>
  <c r="P3067" i="22"/>
  <c r="A3068" i="22"/>
  <c r="B3068" i="22"/>
  <c r="C3068" i="22"/>
  <c r="D3068" i="22"/>
  <c r="E3068" i="22"/>
  <c r="F3068" i="22"/>
  <c r="G3068" i="22"/>
  <c r="H3068" i="22"/>
  <c r="I3068" i="22"/>
  <c r="J3068" i="22"/>
  <c r="K3068" i="22"/>
  <c r="L3068" i="22"/>
  <c r="M3068" i="22"/>
  <c r="N3068" i="22"/>
  <c r="O3068" i="22"/>
  <c r="P3068" i="22"/>
  <c r="A3069" i="22"/>
  <c r="B3069" i="22"/>
  <c r="C3069" i="22"/>
  <c r="D3069" i="22"/>
  <c r="E3069" i="22"/>
  <c r="F3069" i="22"/>
  <c r="G3069" i="22"/>
  <c r="H3069" i="22"/>
  <c r="I3069" i="22"/>
  <c r="J3069" i="22"/>
  <c r="K3069" i="22"/>
  <c r="L3069" i="22"/>
  <c r="M3069" i="22"/>
  <c r="N3069" i="22"/>
  <c r="O3069" i="22"/>
  <c r="P3069" i="22"/>
  <c r="A3070" i="22"/>
  <c r="B3070" i="22"/>
  <c r="C3070" i="22"/>
  <c r="D3070" i="22"/>
  <c r="E3070" i="22"/>
  <c r="F3070" i="22"/>
  <c r="G3070" i="22"/>
  <c r="H3070" i="22"/>
  <c r="I3070" i="22"/>
  <c r="J3070" i="22"/>
  <c r="K3070" i="22"/>
  <c r="L3070" i="22"/>
  <c r="M3070" i="22"/>
  <c r="N3070" i="22"/>
  <c r="O3070" i="22"/>
  <c r="P3070" i="22"/>
  <c r="A3071" i="22"/>
  <c r="B3071" i="22"/>
  <c r="C3071" i="22"/>
  <c r="D3071" i="22"/>
  <c r="E3071" i="22"/>
  <c r="F3071" i="22"/>
  <c r="G3071" i="22"/>
  <c r="H3071" i="22"/>
  <c r="I3071" i="22"/>
  <c r="J3071" i="22"/>
  <c r="K3071" i="22"/>
  <c r="L3071" i="22"/>
  <c r="M3071" i="22"/>
  <c r="N3071" i="22"/>
  <c r="O3071" i="22"/>
  <c r="P3071" i="22"/>
  <c r="A3072" i="22"/>
  <c r="B3072" i="22"/>
  <c r="C3072" i="22"/>
  <c r="D3072" i="22"/>
  <c r="E3072" i="22"/>
  <c r="F3072" i="22"/>
  <c r="G3072" i="22"/>
  <c r="H3072" i="22"/>
  <c r="I3072" i="22"/>
  <c r="J3072" i="22"/>
  <c r="K3072" i="22"/>
  <c r="L3072" i="22"/>
  <c r="M3072" i="22"/>
  <c r="N3072" i="22"/>
  <c r="O3072" i="22"/>
  <c r="P3072" i="22"/>
  <c r="A3073" i="22"/>
  <c r="B3073" i="22"/>
  <c r="C3073" i="22"/>
  <c r="D3073" i="22"/>
  <c r="E3073" i="22"/>
  <c r="F3073" i="22"/>
  <c r="G3073" i="22"/>
  <c r="H3073" i="22"/>
  <c r="I3073" i="22"/>
  <c r="J3073" i="22"/>
  <c r="K3073" i="22"/>
  <c r="L3073" i="22"/>
  <c r="M3073" i="22"/>
  <c r="N3073" i="22"/>
  <c r="O3073" i="22"/>
  <c r="P3073" i="22"/>
  <c r="A3074" i="22"/>
  <c r="B3074" i="22"/>
  <c r="C3074" i="22"/>
  <c r="D3074" i="22"/>
  <c r="E3074" i="22"/>
  <c r="F3074" i="22"/>
  <c r="G3074" i="22"/>
  <c r="H3074" i="22"/>
  <c r="I3074" i="22"/>
  <c r="J3074" i="22"/>
  <c r="K3074" i="22"/>
  <c r="L3074" i="22"/>
  <c r="M3074" i="22"/>
  <c r="N3074" i="22"/>
  <c r="O3074" i="22"/>
  <c r="P3074" i="22"/>
  <c r="A3075" i="22"/>
  <c r="B3075" i="22"/>
  <c r="C3075" i="22"/>
  <c r="D3075" i="22"/>
  <c r="E3075" i="22"/>
  <c r="F3075" i="22"/>
  <c r="G3075" i="22"/>
  <c r="H3075" i="22"/>
  <c r="I3075" i="22"/>
  <c r="J3075" i="22"/>
  <c r="K3075" i="22"/>
  <c r="L3075" i="22"/>
  <c r="M3075" i="22"/>
  <c r="N3075" i="22"/>
  <c r="O3075" i="22"/>
  <c r="P3075" i="22"/>
  <c r="A3076" i="22"/>
  <c r="B3076" i="22"/>
  <c r="C3076" i="22"/>
  <c r="D3076" i="22"/>
  <c r="E3076" i="22"/>
  <c r="F3076" i="22"/>
  <c r="G3076" i="22"/>
  <c r="H3076" i="22"/>
  <c r="I3076" i="22"/>
  <c r="J3076" i="22"/>
  <c r="K3076" i="22"/>
  <c r="L3076" i="22"/>
  <c r="M3076" i="22"/>
  <c r="N3076" i="22"/>
  <c r="O3076" i="22"/>
  <c r="P3076" i="22"/>
  <c r="A3077" i="22"/>
  <c r="B3077" i="22"/>
  <c r="C3077" i="22"/>
  <c r="D3077" i="22"/>
  <c r="E3077" i="22"/>
  <c r="F3077" i="22"/>
  <c r="G3077" i="22"/>
  <c r="H3077" i="22"/>
  <c r="I3077" i="22"/>
  <c r="J3077" i="22"/>
  <c r="K3077" i="22"/>
  <c r="L3077" i="22"/>
  <c r="M3077" i="22"/>
  <c r="N3077" i="22"/>
  <c r="O3077" i="22"/>
  <c r="P3077" i="22"/>
  <c r="A3078" i="22"/>
  <c r="B3078" i="22"/>
  <c r="C3078" i="22"/>
  <c r="D3078" i="22"/>
  <c r="E3078" i="22"/>
  <c r="F3078" i="22"/>
  <c r="G3078" i="22"/>
  <c r="H3078" i="22"/>
  <c r="I3078" i="22"/>
  <c r="J3078" i="22"/>
  <c r="K3078" i="22"/>
  <c r="L3078" i="22"/>
  <c r="M3078" i="22"/>
  <c r="N3078" i="22"/>
  <c r="O3078" i="22"/>
  <c r="P3078" i="22"/>
  <c r="A3079" i="22"/>
  <c r="B3079" i="22"/>
  <c r="C3079" i="22"/>
  <c r="D3079" i="22"/>
  <c r="E3079" i="22"/>
  <c r="F3079" i="22"/>
  <c r="G3079" i="22"/>
  <c r="H3079" i="22"/>
  <c r="I3079" i="22"/>
  <c r="J3079" i="22"/>
  <c r="K3079" i="22"/>
  <c r="L3079" i="22"/>
  <c r="M3079" i="22"/>
  <c r="N3079" i="22"/>
  <c r="O3079" i="22"/>
  <c r="P3079" i="22"/>
  <c r="A3080" i="22"/>
  <c r="B3080" i="22"/>
  <c r="C3080" i="22"/>
  <c r="D3080" i="22"/>
  <c r="E3080" i="22"/>
  <c r="F3080" i="22"/>
  <c r="G3080" i="22"/>
  <c r="H3080" i="22"/>
  <c r="I3080" i="22"/>
  <c r="J3080" i="22"/>
  <c r="K3080" i="22"/>
  <c r="L3080" i="22"/>
  <c r="M3080" i="22"/>
  <c r="N3080" i="22"/>
  <c r="O3080" i="22"/>
  <c r="P3080" i="22"/>
  <c r="A3081" i="22"/>
  <c r="B3081" i="22"/>
  <c r="C3081" i="22"/>
  <c r="D3081" i="22"/>
  <c r="E3081" i="22"/>
  <c r="F3081" i="22"/>
  <c r="G3081" i="22"/>
  <c r="H3081" i="22"/>
  <c r="I3081" i="22"/>
  <c r="J3081" i="22"/>
  <c r="K3081" i="22"/>
  <c r="L3081" i="22"/>
  <c r="M3081" i="22"/>
  <c r="N3081" i="22"/>
  <c r="O3081" i="22"/>
  <c r="P3081" i="22"/>
  <c r="A3082" i="22"/>
  <c r="B3082" i="22"/>
  <c r="C3082" i="22"/>
  <c r="D3082" i="22"/>
  <c r="E3082" i="22"/>
  <c r="F3082" i="22"/>
  <c r="G3082" i="22"/>
  <c r="H3082" i="22"/>
  <c r="I3082" i="22"/>
  <c r="J3082" i="22"/>
  <c r="K3082" i="22"/>
  <c r="L3082" i="22"/>
  <c r="M3082" i="22"/>
  <c r="N3082" i="22"/>
  <c r="O3082" i="22"/>
  <c r="P3082" i="22"/>
  <c r="A3083" i="22"/>
  <c r="B3083" i="22"/>
  <c r="C3083" i="22"/>
  <c r="D3083" i="22"/>
  <c r="E3083" i="22"/>
  <c r="F3083" i="22"/>
  <c r="G3083" i="22"/>
  <c r="H3083" i="22"/>
  <c r="I3083" i="22"/>
  <c r="J3083" i="22"/>
  <c r="K3083" i="22"/>
  <c r="L3083" i="22"/>
  <c r="M3083" i="22"/>
  <c r="N3083" i="22"/>
  <c r="O3083" i="22"/>
  <c r="P3083" i="22"/>
  <c r="A3084" i="22"/>
  <c r="B3084" i="22"/>
  <c r="C3084" i="22"/>
  <c r="D3084" i="22"/>
  <c r="E3084" i="22"/>
  <c r="F3084" i="22"/>
  <c r="G3084" i="22"/>
  <c r="H3084" i="22"/>
  <c r="I3084" i="22"/>
  <c r="J3084" i="22"/>
  <c r="K3084" i="22"/>
  <c r="L3084" i="22"/>
  <c r="M3084" i="22"/>
  <c r="N3084" i="22"/>
  <c r="O3084" i="22"/>
  <c r="P3084" i="22"/>
  <c r="A3085" i="22"/>
  <c r="B3085" i="22"/>
  <c r="C3085" i="22"/>
  <c r="D3085" i="22"/>
  <c r="E3085" i="22"/>
  <c r="F3085" i="22"/>
  <c r="G3085" i="22"/>
  <c r="H3085" i="22"/>
  <c r="I3085" i="22"/>
  <c r="J3085" i="22"/>
  <c r="K3085" i="22"/>
  <c r="L3085" i="22"/>
  <c r="M3085" i="22"/>
  <c r="N3085" i="22"/>
  <c r="O3085" i="22"/>
  <c r="P3085" i="22"/>
  <c r="A3086" i="22"/>
  <c r="B3086" i="22"/>
  <c r="C3086" i="22"/>
  <c r="D3086" i="22"/>
  <c r="E3086" i="22"/>
  <c r="F3086" i="22"/>
  <c r="G3086" i="22"/>
  <c r="H3086" i="22"/>
  <c r="I3086" i="22"/>
  <c r="J3086" i="22"/>
  <c r="K3086" i="22"/>
  <c r="L3086" i="22"/>
  <c r="M3086" i="22"/>
  <c r="N3086" i="22"/>
  <c r="O3086" i="22"/>
  <c r="P3086" i="22"/>
  <c r="A3087" i="22"/>
  <c r="B3087" i="22"/>
  <c r="C3087" i="22"/>
  <c r="D3087" i="22"/>
  <c r="E3087" i="22"/>
  <c r="F3087" i="22"/>
  <c r="G3087" i="22"/>
  <c r="H3087" i="22"/>
  <c r="I3087" i="22"/>
  <c r="J3087" i="22"/>
  <c r="K3087" i="22"/>
  <c r="L3087" i="22"/>
  <c r="M3087" i="22"/>
  <c r="N3087" i="22"/>
  <c r="O3087" i="22"/>
  <c r="P3087" i="22"/>
  <c r="A3088" i="22"/>
  <c r="B3088" i="22"/>
  <c r="C3088" i="22"/>
  <c r="D3088" i="22"/>
  <c r="E3088" i="22"/>
  <c r="F3088" i="22"/>
  <c r="G3088" i="22"/>
  <c r="H3088" i="22"/>
  <c r="I3088" i="22"/>
  <c r="J3088" i="22"/>
  <c r="K3088" i="22"/>
  <c r="L3088" i="22"/>
  <c r="M3088" i="22"/>
  <c r="N3088" i="22"/>
  <c r="O3088" i="22"/>
  <c r="P3088" i="22"/>
  <c r="A3089" i="22"/>
  <c r="B3089" i="22"/>
  <c r="C3089" i="22"/>
  <c r="D3089" i="22"/>
  <c r="E3089" i="22"/>
  <c r="F3089" i="22"/>
  <c r="G3089" i="22"/>
  <c r="H3089" i="22"/>
  <c r="I3089" i="22"/>
  <c r="J3089" i="22"/>
  <c r="K3089" i="22"/>
  <c r="L3089" i="22"/>
  <c r="M3089" i="22"/>
  <c r="N3089" i="22"/>
  <c r="O3089" i="22"/>
  <c r="P3089" i="22"/>
  <c r="A3090" i="22"/>
  <c r="B3090" i="22"/>
  <c r="C3090" i="22"/>
  <c r="D3090" i="22"/>
  <c r="E3090" i="22"/>
  <c r="F3090" i="22"/>
  <c r="G3090" i="22"/>
  <c r="H3090" i="22"/>
  <c r="I3090" i="22"/>
  <c r="J3090" i="22"/>
  <c r="K3090" i="22"/>
  <c r="L3090" i="22"/>
  <c r="M3090" i="22"/>
  <c r="N3090" i="22"/>
  <c r="O3090" i="22"/>
  <c r="P3090" i="22"/>
  <c r="A3091" i="22"/>
  <c r="B3091" i="22"/>
  <c r="C3091" i="22"/>
  <c r="D3091" i="22"/>
  <c r="E3091" i="22"/>
  <c r="F3091" i="22"/>
  <c r="G3091" i="22"/>
  <c r="H3091" i="22"/>
  <c r="I3091" i="22"/>
  <c r="J3091" i="22"/>
  <c r="K3091" i="22"/>
  <c r="L3091" i="22"/>
  <c r="M3091" i="22"/>
  <c r="N3091" i="22"/>
  <c r="O3091" i="22"/>
  <c r="P3091" i="22"/>
  <c r="A3092" i="22"/>
  <c r="B3092" i="22"/>
  <c r="C3092" i="22"/>
  <c r="D3092" i="22"/>
  <c r="E3092" i="22"/>
  <c r="F3092" i="22"/>
  <c r="G3092" i="22"/>
  <c r="H3092" i="22"/>
  <c r="I3092" i="22"/>
  <c r="J3092" i="22"/>
  <c r="K3092" i="22"/>
  <c r="L3092" i="22"/>
  <c r="M3092" i="22"/>
  <c r="N3092" i="22"/>
  <c r="O3092" i="22"/>
  <c r="P3092" i="22"/>
  <c r="A3093" i="22"/>
  <c r="B3093" i="22"/>
  <c r="C3093" i="22"/>
  <c r="D3093" i="22"/>
  <c r="E3093" i="22"/>
  <c r="F3093" i="22"/>
  <c r="G3093" i="22"/>
  <c r="H3093" i="22"/>
  <c r="I3093" i="22"/>
  <c r="J3093" i="22"/>
  <c r="K3093" i="22"/>
  <c r="L3093" i="22"/>
  <c r="M3093" i="22"/>
  <c r="N3093" i="22"/>
  <c r="O3093" i="22"/>
  <c r="P3093" i="22"/>
  <c r="A3094" i="22"/>
  <c r="B3094" i="22"/>
  <c r="C3094" i="22"/>
  <c r="D3094" i="22"/>
  <c r="E3094" i="22"/>
  <c r="F3094" i="22"/>
  <c r="G3094" i="22"/>
  <c r="H3094" i="22"/>
  <c r="I3094" i="22"/>
  <c r="J3094" i="22"/>
  <c r="K3094" i="22"/>
  <c r="L3094" i="22"/>
  <c r="M3094" i="22"/>
  <c r="N3094" i="22"/>
  <c r="O3094" i="22"/>
  <c r="P3094" i="22"/>
  <c r="A3095" i="22"/>
  <c r="B3095" i="22"/>
  <c r="C3095" i="22"/>
  <c r="D3095" i="22"/>
  <c r="E3095" i="22"/>
  <c r="F3095" i="22"/>
  <c r="G3095" i="22"/>
  <c r="H3095" i="22"/>
  <c r="I3095" i="22"/>
  <c r="J3095" i="22"/>
  <c r="K3095" i="22"/>
  <c r="L3095" i="22"/>
  <c r="M3095" i="22"/>
  <c r="N3095" i="22"/>
  <c r="O3095" i="22"/>
  <c r="P3095" i="22"/>
  <c r="A3096" i="22"/>
  <c r="B3096" i="22"/>
  <c r="C3096" i="22"/>
  <c r="D3096" i="22"/>
  <c r="E3096" i="22"/>
  <c r="F3096" i="22"/>
  <c r="G3096" i="22"/>
  <c r="H3096" i="22"/>
  <c r="I3096" i="22"/>
  <c r="J3096" i="22"/>
  <c r="K3096" i="22"/>
  <c r="L3096" i="22"/>
  <c r="M3096" i="22"/>
  <c r="N3096" i="22"/>
  <c r="O3096" i="22"/>
  <c r="P3096" i="22"/>
  <c r="A3097" i="22"/>
  <c r="B3097" i="22"/>
  <c r="C3097" i="22"/>
  <c r="D3097" i="22"/>
  <c r="E3097" i="22"/>
  <c r="F3097" i="22"/>
  <c r="G3097" i="22"/>
  <c r="H3097" i="22"/>
  <c r="I3097" i="22"/>
  <c r="J3097" i="22"/>
  <c r="K3097" i="22"/>
  <c r="L3097" i="22"/>
  <c r="M3097" i="22"/>
  <c r="N3097" i="22"/>
  <c r="O3097" i="22"/>
  <c r="P3097" i="22"/>
  <c r="A3098" i="22"/>
  <c r="B3098" i="22"/>
  <c r="C3098" i="22"/>
  <c r="D3098" i="22"/>
  <c r="E3098" i="22"/>
  <c r="F3098" i="22"/>
  <c r="G3098" i="22"/>
  <c r="H3098" i="22"/>
  <c r="I3098" i="22"/>
  <c r="J3098" i="22"/>
  <c r="K3098" i="22"/>
  <c r="L3098" i="22"/>
  <c r="M3098" i="22"/>
  <c r="N3098" i="22"/>
  <c r="O3098" i="22"/>
  <c r="P3098" i="22"/>
  <c r="A3099" i="22"/>
  <c r="B3099" i="22"/>
  <c r="C3099" i="22"/>
  <c r="D3099" i="22"/>
  <c r="E3099" i="22"/>
  <c r="F3099" i="22"/>
  <c r="G3099" i="22"/>
  <c r="H3099" i="22"/>
  <c r="I3099" i="22"/>
  <c r="J3099" i="22"/>
  <c r="K3099" i="22"/>
  <c r="L3099" i="22"/>
  <c r="M3099" i="22"/>
  <c r="N3099" i="22"/>
  <c r="O3099" i="22"/>
  <c r="P3099" i="22"/>
  <c r="A3100" i="22"/>
  <c r="B3100" i="22"/>
  <c r="C3100" i="22"/>
  <c r="D3100" i="22"/>
  <c r="E3100" i="22"/>
  <c r="F3100" i="22"/>
  <c r="G3100" i="22"/>
  <c r="H3100" i="22"/>
  <c r="I3100" i="22"/>
  <c r="J3100" i="22"/>
  <c r="K3100" i="22"/>
  <c r="L3100" i="22"/>
  <c r="M3100" i="22"/>
  <c r="N3100" i="22"/>
  <c r="O3100" i="22"/>
  <c r="P3100" i="22"/>
  <c r="A3101" i="22"/>
  <c r="B3101" i="22"/>
  <c r="C3101" i="22"/>
  <c r="D3101" i="22"/>
  <c r="E3101" i="22"/>
  <c r="F3101" i="22"/>
  <c r="G3101" i="22"/>
  <c r="H3101" i="22"/>
  <c r="I3101" i="22"/>
  <c r="J3101" i="22"/>
  <c r="K3101" i="22"/>
  <c r="L3101" i="22"/>
  <c r="M3101" i="22"/>
  <c r="N3101" i="22"/>
  <c r="O3101" i="22"/>
  <c r="P3101" i="22"/>
  <c r="A3102" i="22"/>
  <c r="B3102" i="22"/>
  <c r="C3102" i="22"/>
  <c r="D3102" i="22"/>
  <c r="E3102" i="22"/>
  <c r="F3102" i="22"/>
  <c r="G3102" i="22"/>
  <c r="H3102" i="22"/>
  <c r="I3102" i="22"/>
  <c r="J3102" i="22"/>
  <c r="K3102" i="22"/>
  <c r="L3102" i="22"/>
  <c r="M3102" i="22"/>
  <c r="N3102" i="22"/>
  <c r="O3102" i="22"/>
  <c r="P3102" i="22"/>
  <c r="A3103" i="22"/>
  <c r="B3103" i="22"/>
  <c r="C3103" i="22"/>
  <c r="D3103" i="22"/>
  <c r="E3103" i="22"/>
  <c r="F3103" i="22"/>
  <c r="G3103" i="22"/>
  <c r="H3103" i="22"/>
  <c r="I3103" i="22"/>
  <c r="J3103" i="22"/>
  <c r="K3103" i="22"/>
  <c r="L3103" i="22"/>
  <c r="M3103" i="22"/>
  <c r="N3103" i="22"/>
  <c r="O3103" i="22"/>
  <c r="P3103" i="22"/>
  <c r="A3104" i="22"/>
  <c r="B3104" i="22"/>
  <c r="C3104" i="22"/>
  <c r="D3104" i="22"/>
  <c r="E3104" i="22"/>
  <c r="F3104" i="22"/>
  <c r="G3104" i="22"/>
  <c r="H3104" i="22"/>
  <c r="I3104" i="22"/>
  <c r="J3104" i="22"/>
  <c r="K3104" i="22"/>
  <c r="L3104" i="22"/>
  <c r="M3104" i="22"/>
  <c r="N3104" i="22"/>
  <c r="O3104" i="22"/>
  <c r="P3104" i="22"/>
  <c r="A3105" i="22"/>
  <c r="B3105" i="22"/>
  <c r="C3105" i="22"/>
  <c r="D3105" i="22"/>
  <c r="E3105" i="22"/>
  <c r="F3105" i="22"/>
  <c r="G3105" i="22"/>
  <c r="H3105" i="22"/>
  <c r="I3105" i="22"/>
  <c r="J3105" i="22"/>
  <c r="K3105" i="22"/>
  <c r="L3105" i="22"/>
  <c r="M3105" i="22"/>
  <c r="N3105" i="22"/>
  <c r="O3105" i="22"/>
  <c r="P3105" i="22"/>
  <c r="A3106" i="22"/>
  <c r="B3106" i="22"/>
  <c r="C3106" i="22"/>
  <c r="D3106" i="22"/>
  <c r="E3106" i="22"/>
  <c r="F3106" i="22"/>
  <c r="G3106" i="22"/>
  <c r="H3106" i="22"/>
  <c r="I3106" i="22"/>
  <c r="J3106" i="22"/>
  <c r="K3106" i="22"/>
  <c r="L3106" i="22"/>
  <c r="M3106" i="22"/>
  <c r="N3106" i="22"/>
  <c r="O3106" i="22"/>
  <c r="P3106" i="22"/>
  <c r="A3107" i="22"/>
  <c r="B3107" i="22"/>
  <c r="C3107" i="22"/>
  <c r="D3107" i="22"/>
  <c r="E3107" i="22"/>
  <c r="F3107" i="22"/>
  <c r="G3107" i="22"/>
  <c r="H3107" i="22"/>
  <c r="I3107" i="22"/>
  <c r="J3107" i="22"/>
  <c r="K3107" i="22"/>
  <c r="L3107" i="22"/>
  <c r="M3107" i="22"/>
  <c r="N3107" i="22"/>
  <c r="O3107" i="22"/>
  <c r="P3107" i="22"/>
  <c r="A3108" i="22"/>
  <c r="B3108" i="22"/>
  <c r="C3108" i="22"/>
  <c r="D3108" i="22"/>
  <c r="E3108" i="22"/>
  <c r="F3108" i="22"/>
  <c r="G3108" i="22"/>
  <c r="H3108" i="22"/>
  <c r="I3108" i="22"/>
  <c r="J3108" i="22"/>
  <c r="K3108" i="22"/>
  <c r="L3108" i="22"/>
  <c r="M3108" i="22"/>
  <c r="N3108" i="22"/>
  <c r="O3108" i="22"/>
  <c r="P3108" i="22"/>
  <c r="A3109" i="22"/>
  <c r="B3109" i="22"/>
  <c r="C3109" i="22"/>
  <c r="D3109" i="22"/>
  <c r="E3109" i="22"/>
  <c r="F3109" i="22"/>
  <c r="G3109" i="22"/>
  <c r="H3109" i="22"/>
  <c r="I3109" i="22"/>
  <c r="J3109" i="22"/>
  <c r="K3109" i="22"/>
  <c r="L3109" i="22"/>
  <c r="M3109" i="22"/>
  <c r="N3109" i="22"/>
  <c r="O3109" i="22"/>
  <c r="P3109" i="22"/>
  <c r="A3110" i="22"/>
  <c r="B3110" i="22"/>
  <c r="C3110" i="22"/>
  <c r="D3110" i="22"/>
  <c r="E3110" i="22"/>
  <c r="F3110" i="22"/>
  <c r="G3110" i="22"/>
  <c r="H3110" i="22"/>
  <c r="I3110" i="22"/>
  <c r="J3110" i="22"/>
  <c r="K3110" i="22"/>
  <c r="L3110" i="22"/>
  <c r="M3110" i="22"/>
  <c r="N3110" i="22"/>
  <c r="O3110" i="22"/>
  <c r="P3110" i="22"/>
  <c r="A3111" i="22"/>
  <c r="B3111" i="22"/>
  <c r="C3111" i="22"/>
  <c r="D3111" i="22"/>
  <c r="E3111" i="22"/>
  <c r="F3111" i="22"/>
  <c r="G3111" i="22"/>
  <c r="H3111" i="22"/>
  <c r="I3111" i="22"/>
  <c r="J3111" i="22"/>
  <c r="K3111" i="22"/>
  <c r="L3111" i="22"/>
  <c r="M3111" i="22"/>
  <c r="N3111" i="22"/>
  <c r="O3111" i="22"/>
  <c r="P3111" i="22"/>
  <c r="A3112" i="22"/>
  <c r="B3112" i="22"/>
  <c r="C3112" i="22"/>
  <c r="D3112" i="22"/>
  <c r="E3112" i="22"/>
  <c r="F3112" i="22"/>
  <c r="G3112" i="22"/>
  <c r="H3112" i="22"/>
  <c r="I3112" i="22"/>
  <c r="J3112" i="22"/>
  <c r="K3112" i="22"/>
  <c r="L3112" i="22"/>
  <c r="M3112" i="22"/>
  <c r="N3112" i="22"/>
  <c r="O3112" i="22"/>
  <c r="P3112" i="22"/>
  <c r="A3113" i="22"/>
  <c r="B3113" i="22"/>
  <c r="C3113" i="22"/>
  <c r="D3113" i="22"/>
  <c r="E3113" i="22"/>
  <c r="F3113" i="22"/>
  <c r="G3113" i="22"/>
  <c r="H3113" i="22"/>
  <c r="I3113" i="22"/>
  <c r="J3113" i="22"/>
  <c r="K3113" i="22"/>
  <c r="L3113" i="22"/>
  <c r="M3113" i="22"/>
  <c r="N3113" i="22"/>
  <c r="O3113" i="22"/>
  <c r="P3113" i="22"/>
  <c r="A3114" i="22"/>
  <c r="B3114" i="22"/>
  <c r="C3114" i="22"/>
  <c r="D3114" i="22"/>
  <c r="E3114" i="22"/>
  <c r="F3114" i="22"/>
  <c r="G3114" i="22"/>
  <c r="H3114" i="22"/>
  <c r="I3114" i="22"/>
  <c r="J3114" i="22"/>
  <c r="K3114" i="22"/>
  <c r="L3114" i="22"/>
  <c r="M3114" i="22"/>
  <c r="N3114" i="22"/>
  <c r="O3114" i="22"/>
  <c r="P3114" i="22"/>
  <c r="A3115" i="22"/>
  <c r="B3115" i="22"/>
  <c r="C3115" i="22"/>
  <c r="D3115" i="22"/>
  <c r="E3115" i="22"/>
  <c r="F3115" i="22"/>
  <c r="G3115" i="22"/>
  <c r="H3115" i="22"/>
  <c r="I3115" i="22"/>
  <c r="J3115" i="22"/>
  <c r="K3115" i="22"/>
  <c r="L3115" i="22"/>
  <c r="M3115" i="22"/>
  <c r="N3115" i="22"/>
  <c r="O3115" i="22"/>
  <c r="P3115" i="22"/>
  <c r="A3116" i="22"/>
  <c r="B3116" i="22"/>
  <c r="C3116" i="22"/>
  <c r="D3116" i="22"/>
  <c r="E3116" i="22"/>
  <c r="F3116" i="22"/>
  <c r="G3116" i="22"/>
  <c r="H3116" i="22"/>
  <c r="I3116" i="22"/>
  <c r="J3116" i="22"/>
  <c r="K3116" i="22"/>
  <c r="L3116" i="22"/>
  <c r="M3116" i="22"/>
  <c r="N3116" i="22"/>
  <c r="O3116" i="22"/>
  <c r="P3116" i="22"/>
  <c r="A3117" i="22"/>
  <c r="B3117" i="22"/>
  <c r="C3117" i="22"/>
  <c r="D3117" i="22"/>
  <c r="E3117" i="22"/>
  <c r="F3117" i="22"/>
  <c r="G3117" i="22"/>
  <c r="H3117" i="22"/>
  <c r="I3117" i="22"/>
  <c r="J3117" i="22"/>
  <c r="K3117" i="22"/>
  <c r="L3117" i="22"/>
  <c r="M3117" i="22"/>
  <c r="N3117" i="22"/>
  <c r="O3117" i="22"/>
  <c r="P3117" i="22"/>
  <c r="A3118" i="22"/>
  <c r="B3118" i="22"/>
  <c r="C3118" i="22"/>
  <c r="D3118" i="22"/>
  <c r="E3118" i="22"/>
  <c r="F3118" i="22"/>
  <c r="G3118" i="22"/>
  <c r="H3118" i="22"/>
  <c r="I3118" i="22"/>
  <c r="J3118" i="22"/>
  <c r="K3118" i="22"/>
  <c r="L3118" i="22"/>
  <c r="M3118" i="22"/>
  <c r="N3118" i="22"/>
  <c r="O3118" i="22"/>
  <c r="P3118" i="22"/>
  <c r="A3119" i="22"/>
  <c r="B3119" i="22"/>
  <c r="C3119" i="22"/>
  <c r="D3119" i="22"/>
  <c r="E3119" i="22"/>
  <c r="F3119" i="22"/>
  <c r="G3119" i="22"/>
  <c r="H3119" i="22"/>
  <c r="I3119" i="22"/>
  <c r="J3119" i="22"/>
  <c r="K3119" i="22"/>
  <c r="L3119" i="22"/>
  <c r="M3119" i="22"/>
  <c r="N3119" i="22"/>
  <c r="O3119" i="22"/>
  <c r="P3119" i="22"/>
  <c r="A3120" i="22"/>
  <c r="B3120" i="22"/>
  <c r="C3120" i="22"/>
  <c r="D3120" i="22"/>
  <c r="E3120" i="22"/>
  <c r="F3120" i="22"/>
  <c r="G3120" i="22"/>
  <c r="H3120" i="22"/>
  <c r="I3120" i="22"/>
  <c r="J3120" i="22"/>
  <c r="K3120" i="22"/>
  <c r="L3120" i="22"/>
  <c r="M3120" i="22"/>
  <c r="N3120" i="22"/>
  <c r="O3120" i="22"/>
  <c r="P3120" i="22"/>
  <c r="A3121" i="22"/>
  <c r="B3121" i="22"/>
  <c r="C3121" i="22"/>
  <c r="D3121" i="22"/>
  <c r="E3121" i="22"/>
  <c r="F3121" i="22"/>
  <c r="G3121" i="22"/>
  <c r="H3121" i="22"/>
  <c r="I3121" i="22"/>
  <c r="J3121" i="22"/>
  <c r="K3121" i="22"/>
  <c r="L3121" i="22"/>
  <c r="M3121" i="22"/>
  <c r="N3121" i="22"/>
  <c r="O3121" i="22"/>
  <c r="P3121" i="22"/>
  <c r="A3122" i="22"/>
  <c r="B3122" i="22"/>
  <c r="C3122" i="22"/>
  <c r="D3122" i="22"/>
  <c r="E3122" i="22"/>
  <c r="F3122" i="22"/>
  <c r="G3122" i="22"/>
  <c r="H3122" i="22"/>
  <c r="I3122" i="22"/>
  <c r="J3122" i="22"/>
  <c r="K3122" i="22"/>
  <c r="L3122" i="22"/>
  <c r="M3122" i="22"/>
  <c r="N3122" i="22"/>
  <c r="O3122" i="22"/>
  <c r="P3122" i="22"/>
  <c r="A3123" i="22"/>
  <c r="B3123" i="22"/>
  <c r="C3123" i="22"/>
  <c r="D3123" i="22"/>
  <c r="E3123" i="22"/>
  <c r="F3123" i="22"/>
  <c r="G3123" i="22"/>
  <c r="H3123" i="22"/>
  <c r="I3123" i="22"/>
  <c r="J3123" i="22"/>
  <c r="K3123" i="22"/>
  <c r="L3123" i="22"/>
  <c r="M3123" i="22"/>
  <c r="N3123" i="22"/>
  <c r="O3123" i="22"/>
  <c r="P3123" i="22"/>
  <c r="A3124" i="22"/>
  <c r="B3124" i="22"/>
  <c r="C3124" i="22"/>
  <c r="D3124" i="22"/>
  <c r="E3124" i="22"/>
  <c r="F3124" i="22"/>
  <c r="G3124" i="22"/>
  <c r="H3124" i="22"/>
  <c r="I3124" i="22"/>
  <c r="J3124" i="22"/>
  <c r="K3124" i="22"/>
  <c r="L3124" i="22"/>
  <c r="M3124" i="22"/>
  <c r="N3124" i="22"/>
  <c r="O3124" i="22"/>
  <c r="P3124" i="22"/>
  <c r="A3125" i="22"/>
  <c r="B3125" i="22"/>
  <c r="C3125" i="22"/>
  <c r="D3125" i="22"/>
  <c r="E3125" i="22"/>
  <c r="F3125" i="22"/>
  <c r="G3125" i="22"/>
  <c r="H3125" i="22"/>
  <c r="I3125" i="22"/>
  <c r="J3125" i="22"/>
  <c r="K3125" i="22"/>
  <c r="L3125" i="22"/>
  <c r="M3125" i="22"/>
  <c r="N3125" i="22"/>
  <c r="O3125" i="22"/>
  <c r="P3125" i="22"/>
  <c r="A3126" i="22"/>
  <c r="B3126" i="22"/>
  <c r="C3126" i="22"/>
  <c r="D3126" i="22"/>
  <c r="E3126" i="22"/>
  <c r="F3126" i="22"/>
  <c r="G3126" i="22"/>
  <c r="H3126" i="22"/>
  <c r="I3126" i="22"/>
  <c r="J3126" i="22"/>
  <c r="K3126" i="22"/>
  <c r="L3126" i="22"/>
  <c r="M3126" i="22"/>
  <c r="N3126" i="22"/>
  <c r="O3126" i="22"/>
  <c r="P3126" i="22"/>
  <c r="A3127" i="22"/>
  <c r="B3127" i="22"/>
  <c r="C3127" i="22"/>
  <c r="D3127" i="22"/>
  <c r="E3127" i="22"/>
  <c r="F3127" i="22"/>
  <c r="G3127" i="22"/>
  <c r="H3127" i="22"/>
  <c r="I3127" i="22"/>
  <c r="J3127" i="22"/>
  <c r="K3127" i="22"/>
  <c r="L3127" i="22"/>
  <c r="M3127" i="22"/>
  <c r="N3127" i="22"/>
  <c r="O3127" i="22"/>
  <c r="P3127" i="22"/>
  <c r="A3128" i="22"/>
  <c r="B3128" i="22"/>
  <c r="C3128" i="22"/>
  <c r="D3128" i="22"/>
  <c r="E3128" i="22"/>
  <c r="F3128" i="22"/>
  <c r="G3128" i="22"/>
  <c r="H3128" i="22"/>
  <c r="I3128" i="22"/>
  <c r="J3128" i="22"/>
  <c r="K3128" i="22"/>
  <c r="L3128" i="22"/>
  <c r="M3128" i="22"/>
  <c r="N3128" i="22"/>
  <c r="O3128" i="22"/>
  <c r="P3128" i="22"/>
  <c r="A3129" i="22"/>
  <c r="B3129" i="22"/>
  <c r="C3129" i="22"/>
  <c r="D3129" i="22"/>
  <c r="E3129" i="22"/>
  <c r="F3129" i="22"/>
  <c r="G3129" i="22"/>
  <c r="H3129" i="22"/>
  <c r="I3129" i="22"/>
  <c r="J3129" i="22"/>
  <c r="K3129" i="22"/>
  <c r="L3129" i="22"/>
  <c r="M3129" i="22"/>
  <c r="N3129" i="22"/>
  <c r="O3129" i="22"/>
  <c r="P3129" i="22"/>
  <c r="A3130" i="22"/>
  <c r="B3130" i="22"/>
  <c r="C3130" i="22"/>
  <c r="D3130" i="22"/>
  <c r="E3130" i="22"/>
  <c r="F3130" i="22"/>
  <c r="G3130" i="22"/>
  <c r="H3130" i="22"/>
  <c r="I3130" i="22"/>
  <c r="J3130" i="22"/>
  <c r="K3130" i="22"/>
  <c r="L3130" i="22"/>
  <c r="M3130" i="22"/>
  <c r="N3130" i="22"/>
  <c r="O3130" i="22"/>
  <c r="P3130" i="22"/>
  <c r="A3131" i="22"/>
  <c r="B3131" i="22"/>
  <c r="C3131" i="22"/>
  <c r="D3131" i="22"/>
  <c r="E3131" i="22"/>
  <c r="F3131" i="22"/>
  <c r="G3131" i="22"/>
  <c r="H3131" i="22"/>
  <c r="I3131" i="22"/>
  <c r="J3131" i="22"/>
  <c r="K3131" i="22"/>
  <c r="L3131" i="22"/>
  <c r="M3131" i="22"/>
  <c r="N3131" i="22"/>
  <c r="O3131" i="22"/>
  <c r="P3131" i="22"/>
  <c r="A3132" i="22"/>
  <c r="B3132" i="22"/>
  <c r="C3132" i="22"/>
  <c r="D3132" i="22"/>
  <c r="E3132" i="22"/>
  <c r="F3132" i="22"/>
  <c r="G3132" i="22"/>
  <c r="H3132" i="22"/>
  <c r="I3132" i="22"/>
  <c r="J3132" i="22"/>
  <c r="K3132" i="22"/>
  <c r="L3132" i="22"/>
  <c r="M3132" i="22"/>
  <c r="N3132" i="22"/>
  <c r="O3132" i="22"/>
  <c r="P3132" i="22"/>
  <c r="A3133" i="22"/>
  <c r="B3133" i="22"/>
  <c r="C3133" i="22"/>
  <c r="D3133" i="22"/>
  <c r="E3133" i="22"/>
  <c r="F3133" i="22"/>
  <c r="G3133" i="22"/>
  <c r="H3133" i="22"/>
  <c r="I3133" i="22"/>
  <c r="J3133" i="22"/>
  <c r="K3133" i="22"/>
  <c r="L3133" i="22"/>
  <c r="M3133" i="22"/>
  <c r="N3133" i="22"/>
  <c r="O3133" i="22"/>
  <c r="P3133" i="22"/>
  <c r="A3134" i="22"/>
  <c r="B3134" i="22"/>
  <c r="C3134" i="22"/>
  <c r="D3134" i="22"/>
  <c r="E3134" i="22"/>
  <c r="F3134" i="22"/>
  <c r="G3134" i="22"/>
  <c r="H3134" i="22"/>
  <c r="I3134" i="22"/>
  <c r="J3134" i="22"/>
  <c r="K3134" i="22"/>
  <c r="L3134" i="22"/>
  <c r="M3134" i="22"/>
  <c r="N3134" i="22"/>
  <c r="O3134" i="22"/>
  <c r="P3134" i="22"/>
  <c r="A3135" i="22"/>
  <c r="B3135" i="22"/>
  <c r="C3135" i="22"/>
  <c r="D3135" i="22"/>
  <c r="E3135" i="22"/>
  <c r="F3135" i="22"/>
  <c r="G3135" i="22"/>
  <c r="H3135" i="22"/>
  <c r="I3135" i="22"/>
  <c r="J3135" i="22"/>
  <c r="K3135" i="22"/>
  <c r="L3135" i="22"/>
  <c r="M3135" i="22"/>
  <c r="N3135" i="22"/>
  <c r="O3135" i="22"/>
  <c r="P3135" i="22"/>
  <c r="A3136" i="22"/>
  <c r="B3136" i="22"/>
  <c r="C3136" i="22"/>
  <c r="D3136" i="22"/>
  <c r="E3136" i="22"/>
  <c r="F3136" i="22"/>
  <c r="G3136" i="22"/>
  <c r="H3136" i="22"/>
  <c r="I3136" i="22"/>
  <c r="J3136" i="22"/>
  <c r="K3136" i="22"/>
  <c r="L3136" i="22"/>
  <c r="M3136" i="22"/>
  <c r="N3136" i="22"/>
  <c r="O3136" i="22"/>
  <c r="P3136" i="22"/>
  <c r="A3137" i="22"/>
  <c r="B3137" i="22"/>
  <c r="C3137" i="22"/>
  <c r="D3137" i="22"/>
  <c r="E3137" i="22"/>
  <c r="F3137" i="22"/>
  <c r="G3137" i="22"/>
  <c r="H3137" i="22"/>
  <c r="I3137" i="22"/>
  <c r="J3137" i="22"/>
  <c r="K3137" i="22"/>
  <c r="L3137" i="22"/>
  <c r="M3137" i="22"/>
  <c r="N3137" i="22"/>
  <c r="O3137" i="22"/>
  <c r="P3137" i="22"/>
  <c r="A3138" i="22"/>
  <c r="B3138" i="22"/>
  <c r="C3138" i="22"/>
  <c r="D3138" i="22"/>
  <c r="E3138" i="22"/>
  <c r="F3138" i="22"/>
  <c r="G3138" i="22"/>
  <c r="H3138" i="22"/>
  <c r="I3138" i="22"/>
  <c r="J3138" i="22"/>
  <c r="K3138" i="22"/>
  <c r="L3138" i="22"/>
  <c r="M3138" i="22"/>
  <c r="N3138" i="22"/>
  <c r="O3138" i="22"/>
  <c r="P3138" i="22"/>
  <c r="A3139" i="22"/>
  <c r="B3139" i="22"/>
  <c r="C3139" i="22"/>
  <c r="D3139" i="22"/>
  <c r="E3139" i="22"/>
  <c r="F3139" i="22"/>
  <c r="G3139" i="22"/>
  <c r="H3139" i="22"/>
  <c r="I3139" i="22"/>
  <c r="J3139" i="22"/>
  <c r="K3139" i="22"/>
  <c r="L3139" i="22"/>
  <c r="M3139" i="22"/>
  <c r="N3139" i="22"/>
  <c r="O3139" i="22"/>
  <c r="P3139" i="22"/>
  <c r="A3140" i="22"/>
  <c r="B3140" i="22"/>
  <c r="C3140" i="22"/>
  <c r="D3140" i="22"/>
  <c r="E3140" i="22"/>
  <c r="F3140" i="22"/>
  <c r="G3140" i="22"/>
  <c r="H3140" i="22"/>
  <c r="I3140" i="22"/>
  <c r="J3140" i="22"/>
  <c r="K3140" i="22"/>
  <c r="L3140" i="22"/>
  <c r="M3140" i="22"/>
  <c r="N3140" i="22"/>
  <c r="O3140" i="22"/>
  <c r="P3140" i="22"/>
  <c r="A3141" i="22"/>
  <c r="B3141" i="22"/>
  <c r="C3141" i="22"/>
  <c r="D3141" i="22"/>
  <c r="E3141" i="22"/>
  <c r="F3141" i="22"/>
  <c r="G3141" i="22"/>
  <c r="H3141" i="22"/>
  <c r="I3141" i="22"/>
  <c r="J3141" i="22"/>
  <c r="K3141" i="22"/>
  <c r="L3141" i="22"/>
  <c r="M3141" i="22"/>
  <c r="N3141" i="22"/>
  <c r="O3141" i="22"/>
  <c r="P3141" i="22"/>
  <c r="A3142" i="22"/>
  <c r="B3142" i="22"/>
  <c r="C3142" i="22"/>
  <c r="D3142" i="22"/>
  <c r="E3142" i="22"/>
  <c r="F3142" i="22"/>
  <c r="G3142" i="22"/>
  <c r="H3142" i="22"/>
  <c r="I3142" i="22"/>
  <c r="J3142" i="22"/>
  <c r="K3142" i="22"/>
  <c r="L3142" i="22"/>
  <c r="M3142" i="22"/>
  <c r="N3142" i="22"/>
  <c r="O3142" i="22"/>
  <c r="P3142" i="22"/>
  <c r="A3143" i="22"/>
  <c r="B3143" i="22"/>
  <c r="C3143" i="22"/>
  <c r="D3143" i="22"/>
  <c r="E3143" i="22"/>
  <c r="F3143" i="22"/>
  <c r="G3143" i="22"/>
  <c r="H3143" i="22"/>
  <c r="I3143" i="22"/>
  <c r="J3143" i="22"/>
  <c r="K3143" i="22"/>
  <c r="L3143" i="22"/>
  <c r="M3143" i="22"/>
  <c r="N3143" i="22"/>
  <c r="O3143" i="22"/>
  <c r="P3143" i="22"/>
  <c r="A3144" i="22"/>
  <c r="B3144" i="22"/>
  <c r="C3144" i="22"/>
  <c r="D3144" i="22"/>
  <c r="E3144" i="22"/>
  <c r="F3144" i="22"/>
  <c r="G3144" i="22"/>
  <c r="H3144" i="22"/>
  <c r="I3144" i="22"/>
  <c r="J3144" i="22"/>
  <c r="K3144" i="22"/>
  <c r="L3144" i="22"/>
  <c r="M3144" i="22"/>
  <c r="N3144" i="22"/>
  <c r="O3144" i="22"/>
  <c r="P3144" i="22"/>
  <c r="A3145" i="22"/>
  <c r="B3145" i="22"/>
  <c r="C3145" i="22"/>
  <c r="D3145" i="22"/>
  <c r="E3145" i="22"/>
  <c r="F3145" i="22"/>
  <c r="G3145" i="22"/>
  <c r="H3145" i="22"/>
  <c r="I3145" i="22"/>
  <c r="J3145" i="22"/>
  <c r="K3145" i="22"/>
  <c r="L3145" i="22"/>
  <c r="M3145" i="22"/>
  <c r="N3145" i="22"/>
  <c r="O3145" i="22"/>
  <c r="P3145" i="22"/>
  <c r="A3146" i="22"/>
  <c r="B3146" i="22"/>
  <c r="C3146" i="22"/>
  <c r="D3146" i="22"/>
  <c r="E3146" i="22"/>
  <c r="F3146" i="22"/>
  <c r="G3146" i="22"/>
  <c r="H3146" i="22"/>
  <c r="I3146" i="22"/>
  <c r="J3146" i="22"/>
  <c r="K3146" i="22"/>
  <c r="L3146" i="22"/>
  <c r="M3146" i="22"/>
  <c r="N3146" i="22"/>
  <c r="O3146" i="22"/>
  <c r="P3146" i="22"/>
  <c r="A3147" i="22"/>
  <c r="B3147" i="22"/>
  <c r="C3147" i="22"/>
  <c r="D3147" i="22"/>
  <c r="E3147" i="22"/>
  <c r="F3147" i="22"/>
  <c r="G3147" i="22"/>
  <c r="H3147" i="22"/>
  <c r="I3147" i="22"/>
  <c r="J3147" i="22"/>
  <c r="K3147" i="22"/>
  <c r="L3147" i="22"/>
  <c r="M3147" i="22"/>
  <c r="N3147" i="22"/>
  <c r="O3147" i="22"/>
  <c r="P3147" i="22"/>
  <c r="A3148" i="22"/>
  <c r="B3148" i="22"/>
  <c r="C3148" i="22"/>
  <c r="D3148" i="22"/>
  <c r="E3148" i="22"/>
  <c r="F3148" i="22"/>
  <c r="G3148" i="22"/>
  <c r="H3148" i="22"/>
  <c r="I3148" i="22"/>
  <c r="J3148" i="22"/>
  <c r="K3148" i="22"/>
  <c r="L3148" i="22"/>
  <c r="M3148" i="22"/>
  <c r="N3148" i="22"/>
  <c r="O3148" i="22"/>
  <c r="P3148" i="22"/>
  <c r="A3149" i="22"/>
  <c r="B3149" i="22"/>
  <c r="C3149" i="22"/>
  <c r="D3149" i="22"/>
  <c r="E3149" i="22"/>
  <c r="F3149" i="22"/>
  <c r="G3149" i="22"/>
  <c r="H3149" i="22"/>
  <c r="I3149" i="22"/>
  <c r="J3149" i="22"/>
  <c r="K3149" i="22"/>
  <c r="L3149" i="22"/>
  <c r="M3149" i="22"/>
  <c r="N3149" i="22"/>
  <c r="O3149" i="22"/>
  <c r="P3149" i="22"/>
  <c r="A3150" i="22"/>
  <c r="B3150" i="22"/>
  <c r="C3150" i="22"/>
  <c r="D3150" i="22"/>
  <c r="E3150" i="22"/>
  <c r="F3150" i="22"/>
  <c r="G3150" i="22"/>
  <c r="H3150" i="22"/>
  <c r="I3150" i="22"/>
  <c r="J3150" i="22"/>
  <c r="K3150" i="22"/>
  <c r="L3150" i="22"/>
  <c r="M3150" i="22"/>
  <c r="N3150" i="22"/>
  <c r="O3150" i="22"/>
  <c r="P3150" i="22"/>
  <c r="A3151" i="22"/>
  <c r="B3151" i="22"/>
  <c r="C3151" i="22"/>
  <c r="D3151" i="22"/>
  <c r="E3151" i="22"/>
  <c r="F3151" i="22"/>
  <c r="G3151" i="22"/>
  <c r="H3151" i="22"/>
  <c r="I3151" i="22"/>
  <c r="J3151" i="22"/>
  <c r="K3151" i="22"/>
  <c r="L3151" i="22"/>
  <c r="M3151" i="22"/>
  <c r="N3151" i="22"/>
  <c r="O3151" i="22"/>
  <c r="P3151" i="22"/>
  <c r="A3152" i="22"/>
  <c r="B3152" i="22"/>
  <c r="C3152" i="22"/>
  <c r="D3152" i="22"/>
  <c r="E3152" i="22"/>
  <c r="F3152" i="22"/>
  <c r="G3152" i="22"/>
  <c r="H3152" i="22"/>
  <c r="I3152" i="22"/>
  <c r="J3152" i="22"/>
  <c r="K3152" i="22"/>
  <c r="L3152" i="22"/>
  <c r="M3152" i="22"/>
  <c r="N3152" i="22"/>
  <c r="O3152" i="22"/>
  <c r="P3152" i="22"/>
  <c r="A3153" i="22"/>
  <c r="B3153" i="22"/>
  <c r="C3153" i="22"/>
  <c r="D3153" i="22"/>
  <c r="E3153" i="22"/>
  <c r="F3153" i="22"/>
  <c r="G3153" i="22"/>
  <c r="H3153" i="22"/>
  <c r="I3153" i="22"/>
  <c r="J3153" i="22"/>
  <c r="K3153" i="22"/>
  <c r="L3153" i="22"/>
  <c r="M3153" i="22"/>
  <c r="N3153" i="22"/>
  <c r="O3153" i="22"/>
  <c r="P3153" i="22"/>
  <c r="A3154" i="22"/>
  <c r="B3154" i="22"/>
  <c r="C3154" i="22"/>
  <c r="D3154" i="22"/>
  <c r="E3154" i="22"/>
  <c r="F3154" i="22"/>
  <c r="G3154" i="22"/>
  <c r="H3154" i="22"/>
  <c r="I3154" i="22"/>
  <c r="J3154" i="22"/>
  <c r="K3154" i="22"/>
  <c r="L3154" i="22"/>
  <c r="M3154" i="22"/>
  <c r="N3154" i="22"/>
  <c r="O3154" i="22"/>
  <c r="P3154" i="22"/>
  <c r="A3155" i="22"/>
  <c r="B3155" i="22"/>
  <c r="C3155" i="22"/>
  <c r="D3155" i="22"/>
  <c r="E3155" i="22"/>
  <c r="F3155" i="22"/>
  <c r="G3155" i="22"/>
  <c r="H3155" i="22"/>
  <c r="I3155" i="22"/>
  <c r="J3155" i="22"/>
  <c r="K3155" i="22"/>
  <c r="L3155" i="22"/>
  <c r="M3155" i="22"/>
  <c r="N3155" i="22"/>
  <c r="O3155" i="22"/>
  <c r="P3155" i="22"/>
  <c r="A3156" i="22"/>
  <c r="B3156" i="22"/>
  <c r="C3156" i="22"/>
  <c r="D3156" i="22"/>
  <c r="E3156" i="22"/>
  <c r="F3156" i="22"/>
  <c r="G3156" i="22"/>
  <c r="H3156" i="22"/>
  <c r="I3156" i="22"/>
  <c r="J3156" i="22"/>
  <c r="K3156" i="22"/>
  <c r="L3156" i="22"/>
  <c r="M3156" i="22"/>
  <c r="N3156" i="22"/>
  <c r="O3156" i="22"/>
  <c r="P3156" i="22"/>
  <c r="A3157" i="22"/>
  <c r="B3157" i="22"/>
  <c r="C3157" i="22"/>
  <c r="D3157" i="22"/>
  <c r="E3157" i="22"/>
  <c r="F3157" i="22"/>
  <c r="G3157" i="22"/>
  <c r="H3157" i="22"/>
  <c r="I3157" i="22"/>
  <c r="J3157" i="22"/>
  <c r="K3157" i="22"/>
  <c r="L3157" i="22"/>
  <c r="M3157" i="22"/>
  <c r="N3157" i="22"/>
  <c r="O3157" i="22"/>
  <c r="P3157" i="22"/>
  <c r="A3158" i="22"/>
  <c r="B3158" i="22"/>
  <c r="C3158" i="22"/>
  <c r="D3158" i="22"/>
  <c r="E3158" i="22"/>
  <c r="F3158" i="22"/>
  <c r="G3158" i="22"/>
  <c r="H3158" i="22"/>
  <c r="I3158" i="22"/>
  <c r="J3158" i="22"/>
  <c r="K3158" i="22"/>
  <c r="L3158" i="22"/>
  <c r="M3158" i="22"/>
  <c r="N3158" i="22"/>
  <c r="O3158" i="22"/>
  <c r="P3158" i="22"/>
  <c r="A3159" i="22"/>
  <c r="B3159" i="22"/>
  <c r="C3159" i="22"/>
  <c r="D3159" i="22"/>
  <c r="E3159" i="22"/>
  <c r="F3159" i="22"/>
  <c r="G3159" i="22"/>
  <c r="H3159" i="22"/>
  <c r="I3159" i="22"/>
  <c r="J3159" i="22"/>
  <c r="K3159" i="22"/>
  <c r="L3159" i="22"/>
  <c r="M3159" i="22"/>
  <c r="N3159" i="22"/>
  <c r="O3159" i="22"/>
  <c r="P3159" i="22"/>
  <c r="A3160" i="22"/>
  <c r="B3160" i="22"/>
  <c r="C3160" i="22"/>
  <c r="D3160" i="22"/>
  <c r="E3160" i="22"/>
  <c r="F3160" i="22"/>
  <c r="G3160" i="22"/>
  <c r="H3160" i="22"/>
  <c r="I3160" i="22"/>
  <c r="J3160" i="22"/>
  <c r="K3160" i="22"/>
  <c r="L3160" i="22"/>
  <c r="M3160" i="22"/>
  <c r="N3160" i="22"/>
  <c r="O3160" i="22"/>
  <c r="P3160" i="22"/>
  <c r="A3161" i="22"/>
  <c r="B3161" i="22"/>
  <c r="C3161" i="22"/>
  <c r="D3161" i="22"/>
  <c r="E3161" i="22"/>
  <c r="F3161" i="22"/>
  <c r="G3161" i="22"/>
  <c r="H3161" i="22"/>
  <c r="I3161" i="22"/>
  <c r="J3161" i="22"/>
  <c r="K3161" i="22"/>
  <c r="L3161" i="22"/>
  <c r="M3161" i="22"/>
  <c r="N3161" i="22"/>
  <c r="O3161" i="22"/>
  <c r="P3161" i="22"/>
  <c r="A3162" i="22"/>
  <c r="B3162" i="22"/>
  <c r="C3162" i="22"/>
  <c r="D3162" i="22"/>
  <c r="E3162" i="22"/>
  <c r="F3162" i="22"/>
  <c r="G3162" i="22"/>
  <c r="H3162" i="22"/>
  <c r="I3162" i="22"/>
  <c r="J3162" i="22"/>
  <c r="K3162" i="22"/>
  <c r="L3162" i="22"/>
  <c r="M3162" i="22"/>
  <c r="N3162" i="22"/>
  <c r="O3162" i="22"/>
  <c r="P3162" i="22"/>
  <c r="A3163" i="22"/>
  <c r="B3163" i="22"/>
  <c r="C3163" i="22"/>
  <c r="D3163" i="22"/>
  <c r="E3163" i="22"/>
  <c r="F3163" i="22"/>
  <c r="G3163" i="22"/>
  <c r="H3163" i="22"/>
  <c r="I3163" i="22"/>
  <c r="J3163" i="22"/>
  <c r="K3163" i="22"/>
  <c r="L3163" i="22"/>
  <c r="M3163" i="22"/>
  <c r="N3163" i="22"/>
  <c r="O3163" i="22"/>
  <c r="P3163" i="22"/>
  <c r="A3164" i="22"/>
  <c r="B3164" i="22"/>
  <c r="C3164" i="22"/>
  <c r="D3164" i="22"/>
  <c r="E3164" i="22"/>
  <c r="F3164" i="22"/>
  <c r="G3164" i="22"/>
  <c r="H3164" i="22"/>
  <c r="I3164" i="22"/>
  <c r="J3164" i="22"/>
  <c r="K3164" i="22"/>
  <c r="L3164" i="22"/>
  <c r="M3164" i="22"/>
  <c r="N3164" i="22"/>
  <c r="O3164" i="22"/>
  <c r="P3164" i="22"/>
  <c r="A3165" i="22"/>
  <c r="B3165" i="22"/>
  <c r="C3165" i="22"/>
  <c r="D3165" i="22"/>
  <c r="E3165" i="22"/>
  <c r="F3165" i="22"/>
  <c r="G3165" i="22"/>
  <c r="H3165" i="22"/>
  <c r="I3165" i="22"/>
  <c r="J3165" i="22"/>
  <c r="K3165" i="22"/>
  <c r="L3165" i="22"/>
  <c r="M3165" i="22"/>
  <c r="N3165" i="22"/>
  <c r="O3165" i="22"/>
  <c r="P3165" i="22"/>
  <c r="A3166" i="22"/>
  <c r="B3166" i="22"/>
  <c r="C3166" i="22"/>
  <c r="D3166" i="22"/>
  <c r="E3166" i="22"/>
  <c r="F3166" i="22"/>
  <c r="G3166" i="22"/>
  <c r="H3166" i="22"/>
  <c r="I3166" i="22"/>
  <c r="J3166" i="22"/>
  <c r="K3166" i="22"/>
  <c r="L3166" i="22"/>
  <c r="M3166" i="22"/>
  <c r="N3166" i="22"/>
  <c r="O3166" i="22"/>
  <c r="P3166" i="22"/>
  <c r="A3167" i="22"/>
  <c r="B3167" i="22"/>
  <c r="C3167" i="22"/>
  <c r="D3167" i="22"/>
  <c r="E3167" i="22"/>
  <c r="F3167" i="22"/>
  <c r="G3167" i="22"/>
  <c r="H3167" i="22"/>
  <c r="I3167" i="22"/>
  <c r="J3167" i="22"/>
  <c r="K3167" i="22"/>
  <c r="L3167" i="22"/>
  <c r="M3167" i="22"/>
  <c r="N3167" i="22"/>
  <c r="O3167" i="22"/>
  <c r="P3167" i="22"/>
  <c r="A3168" i="22"/>
  <c r="B3168" i="22"/>
  <c r="C3168" i="22"/>
  <c r="D3168" i="22"/>
  <c r="E3168" i="22"/>
  <c r="F3168" i="22"/>
  <c r="G3168" i="22"/>
  <c r="H3168" i="22"/>
  <c r="I3168" i="22"/>
  <c r="J3168" i="22"/>
  <c r="K3168" i="22"/>
  <c r="L3168" i="22"/>
  <c r="M3168" i="22"/>
  <c r="N3168" i="22"/>
  <c r="O3168" i="22"/>
  <c r="P3168" i="22"/>
  <c r="A3169" i="22"/>
  <c r="B3169" i="22"/>
  <c r="C3169" i="22"/>
  <c r="D3169" i="22"/>
  <c r="E3169" i="22"/>
  <c r="F3169" i="22"/>
  <c r="G3169" i="22"/>
  <c r="H3169" i="22"/>
  <c r="I3169" i="22"/>
  <c r="J3169" i="22"/>
  <c r="K3169" i="22"/>
  <c r="L3169" i="22"/>
  <c r="M3169" i="22"/>
  <c r="N3169" i="22"/>
  <c r="O3169" i="22"/>
  <c r="P3169" i="22"/>
  <c r="A3170" i="22"/>
  <c r="B3170" i="22"/>
  <c r="C3170" i="22"/>
  <c r="D3170" i="22"/>
  <c r="E3170" i="22"/>
  <c r="F3170" i="22"/>
  <c r="G3170" i="22"/>
  <c r="H3170" i="22"/>
  <c r="I3170" i="22"/>
  <c r="J3170" i="22"/>
  <c r="K3170" i="22"/>
  <c r="L3170" i="22"/>
  <c r="M3170" i="22"/>
  <c r="N3170" i="22"/>
  <c r="O3170" i="22"/>
  <c r="P3170" i="22"/>
  <c r="A3171" i="22"/>
  <c r="B3171" i="22"/>
  <c r="C3171" i="22"/>
  <c r="D3171" i="22"/>
  <c r="E3171" i="22"/>
  <c r="F3171" i="22"/>
  <c r="G3171" i="22"/>
  <c r="H3171" i="22"/>
  <c r="I3171" i="22"/>
  <c r="J3171" i="22"/>
  <c r="K3171" i="22"/>
  <c r="L3171" i="22"/>
  <c r="M3171" i="22"/>
  <c r="N3171" i="22"/>
  <c r="O3171" i="22"/>
  <c r="P3171" i="22"/>
  <c r="A3172" i="22"/>
  <c r="B3172" i="22"/>
  <c r="C3172" i="22"/>
  <c r="D3172" i="22"/>
  <c r="E3172" i="22"/>
  <c r="F3172" i="22"/>
  <c r="G3172" i="22"/>
  <c r="H3172" i="22"/>
  <c r="I3172" i="22"/>
  <c r="J3172" i="22"/>
  <c r="K3172" i="22"/>
  <c r="L3172" i="22"/>
  <c r="M3172" i="22"/>
  <c r="N3172" i="22"/>
  <c r="O3172" i="22"/>
  <c r="P3172" i="22"/>
  <c r="A3173" i="22"/>
  <c r="B3173" i="22"/>
  <c r="C3173" i="22"/>
  <c r="D3173" i="22"/>
  <c r="E3173" i="22"/>
  <c r="F3173" i="22"/>
  <c r="G3173" i="22"/>
  <c r="H3173" i="22"/>
  <c r="I3173" i="22"/>
  <c r="J3173" i="22"/>
  <c r="K3173" i="22"/>
  <c r="L3173" i="22"/>
  <c r="M3173" i="22"/>
  <c r="N3173" i="22"/>
  <c r="O3173" i="22"/>
  <c r="P3173" i="22"/>
  <c r="A3174" i="22"/>
  <c r="B3174" i="22"/>
  <c r="C3174" i="22"/>
  <c r="D3174" i="22"/>
  <c r="E3174" i="22"/>
  <c r="F3174" i="22"/>
  <c r="G3174" i="22"/>
  <c r="H3174" i="22"/>
  <c r="I3174" i="22"/>
  <c r="J3174" i="22"/>
  <c r="K3174" i="22"/>
  <c r="L3174" i="22"/>
  <c r="M3174" i="22"/>
  <c r="N3174" i="22"/>
  <c r="O3174" i="22"/>
  <c r="P3174" i="22"/>
  <c r="A3175" i="22"/>
  <c r="B3175" i="22"/>
  <c r="C3175" i="22"/>
  <c r="D3175" i="22"/>
  <c r="E3175" i="22"/>
  <c r="F3175" i="22"/>
  <c r="G3175" i="22"/>
  <c r="H3175" i="22"/>
  <c r="I3175" i="22"/>
  <c r="J3175" i="22"/>
  <c r="K3175" i="22"/>
  <c r="L3175" i="22"/>
  <c r="M3175" i="22"/>
  <c r="N3175" i="22"/>
  <c r="O3175" i="22"/>
  <c r="P3175" i="22"/>
  <c r="A3176" i="22"/>
  <c r="B3176" i="22"/>
  <c r="C3176" i="22"/>
  <c r="D3176" i="22"/>
  <c r="E3176" i="22"/>
  <c r="F3176" i="22"/>
  <c r="G3176" i="22"/>
  <c r="H3176" i="22"/>
  <c r="I3176" i="22"/>
  <c r="J3176" i="22"/>
  <c r="K3176" i="22"/>
  <c r="L3176" i="22"/>
  <c r="M3176" i="22"/>
  <c r="N3176" i="22"/>
  <c r="O3176" i="22"/>
  <c r="P3176" i="22"/>
  <c r="A3177" i="22"/>
  <c r="B3177" i="22"/>
  <c r="C3177" i="22"/>
  <c r="D3177" i="22"/>
  <c r="E3177" i="22"/>
  <c r="F3177" i="22"/>
  <c r="G3177" i="22"/>
  <c r="H3177" i="22"/>
  <c r="I3177" i="22"/>
  <c r="J3177" i="22"/>
  <c r="K3177" i="22"/>
  <c r="L3177" i="22"/>
  <c r="M3177" i="22"/>
  <c r="N3177" i="22"/>
  <c r="O3177" i="22"/>
  <c r="P3177" i="22"/>
  <c r="A3178" i="22"/>
  <c r="B3178" i="22"/>
  <c r="C3178" i="22"/>
  <c r="D3178" i="22"/>
  <c r="E3178" i="22"/>
  <c r="F3178" i="22"/>
  <c r="G3178" i="22"/>
  <c r="H3178" i="22"/>
  <c r="I3178" i="22"/>
  <c r="J3178" i="22"/>
  <c r="K3178" i="22"/>
  <c r="L3178" i="22"/>
  <c r="M3178" i="22"/>
  <c r="N3178" i="22"/>
  <c r="O3178" i="22"/>
  <c r="P3178" i="22"/>
  <c r="A3179" i="22"/>
  <c r="B3179" i="22"/>
  <c r="C3179" i="22"/>
  <c r="D3179" i="22"/>
  <c r="E3179" i="22"/>
  <c r="F3179" i="22"/>
  <c r="G3179" i="22"/>
  <c r="H3179" i="22"/>
  <c r="I3179" i="22"/>
  <c r="J3179" i="22"/>
  <c r="K3179" i="22"/>
  <c r="L3179" i="22"/>
  <c r="M3179" i="22"/>
  <c r="N3179" i="22"/>
  <c r="O3179" i="22"/>
  <c r="P3179" i="22"/>
  <c r="A3180" i="22"/>
  <c r="B3180" i="22"/>
  <c r="C3180" i="22"/>
  <c r="D3180" i="22"/>
  <c r="E3180" i="22"/>
  <c r="F3180" i="22"/>
  <c r="G3180" i="22"/>
  <c r="H3180" i="22"/>
  <c r="I3180" i="22"/>
  <c r="J3180" i="22"/>
  <c r="K3180" i="22"/>
  <c r="L3180" i="22"/>
  <c r="M3180" i="22"/>
  <c r="N3180" i="22"/>
  <c r="O3180" i="22"/>
  <c r="P3180" i="22"/>
  <c r="A3181" i="22"/>
  <c r="B3181" i="22"/>
  <c r="C3181" i="22"/>
  <c r="D3181" i="22"/>
  <c r="E3181" i="22"/>
  <c r="F3181" i="22"/>
  <c r="G3181" i="22"/>
  <c r="H3181" i="22"/>
  <c r="I3181" i="22"/>
  <c r="J3181" i="22"/>
  <c r="K3181" i="22"/>
  <c r="L3181" i="22"/>
  <c r="M3181" i="22"/>
  <c r="N3181" i="22"/>
  <c r="O3181" i="22"/>
  <c r="P3181" i="22"/>
  <c r="A3182" i="22"/>
  <c r="B3182" i="22"/>
  <c r="C3182" i="22"/>
  <c r="D3182" i="22"/>
  <c r="E3182" i="22"/>
  <c r="F3182" i="22"/>
  <c r="G3182" i="22"/>
  <c r="H3182" i="22"/>
  <c r="I3182" i="22"/>
  <c r="J3182" i="22"/>
  <c r="K3182" i="22"/>
  <c r="L3182" i="22"/>
  <c r="M3182" i="22"/>
  <c r="N3182" i="22"/>
  <c r="O3182" i="22"/>
  <c r="P3182" i="22"/>
  <c r="A3183" i="22"/>
  <c r="B3183" i="22"/>
  <c r="C3183" i="22"/>
  <c r="D3183" i="22"/>
  <c r="E3183" i="22"/>
  <c r="F3183" i="22"/>
  <c r="G3183" i="22"/>
  <c r="H3183" i="22"/>
  <c r="I3183" i="22"/>
  <c r="J3183" i="22"/>
  <c r="K3183" i="22"/>
  <c r="L3183" i="22"/>
  <c r="M3183" i="22"/>
  <c r="N3183" i="22"/>
  <c r="O3183" i="22"/>
  <c r="P3183" i="22"/>
  <c r="A3184" i="22"/>
  <c r="B3184" i="22"/>
  <c r="C3184" i="22"/>
  <c r="D3184" i="22"/>
  <c r="E3184" i="22"/>
  <c r="F3184" i="22"/>
  <c r="G3184" i="22"/>
  <c r="H3184" i="22"/>
  <c r="I3184" i="22"/>
  <c r="J3184" i="22"/>
  <c r="K3184" i="22"/>
  <c r="L3184" i="22"/>
  <c r="M3184" i="22"/>
  <c r="N3184" i="22"/>
  <c r="O3184" i="22"/>
  <c r="P3184" i="22"/>
  <c r="A3185" i="22"/>
  <c r="B3185" i="22"/>
  <c r="C3185" i="22"/>
  <c r="D3185" i="22"/>
  <c r="E3185" i="22"/>
  <c r="F3185" i="22"/>
  <c r="G3185" i="22"/>
  <c r="H3185" i="22"/>
  <c r="I3185" i="22"/>
  <c r="J3185" i="22"/>
  <c r="K3185" i="22"/>
  <c r="L3185" i="22"/>
  <c r="M3185" i="22"/>
  <c r="N3185" i="22"/>
  <c r="O3185" i="22"/>
  <c r="P3185" i="22"/>
  <c r="A3186" i="22"/>
  <c r="B3186" i="22"/>
  <c r="C3186" i="22"/>
  <c r="D3186" i="22"/>
  <c r="E3186" i="22"/>
  <c r="F3186" i="22"/>
  <c r="G3186" i="22"/>
  <c r="H3186" i="22"/>
  <c r="I3186" i="22"/>
  <c r="J3186" i="22"/>
  <c r="K3186" i="22"/>
  <c r="L3186" i="22"/>
  <c r="M3186" i="22"/>
  <c r="N3186" i="22"/>
  <c r="O3186" i="22"/>
  <c r="P3186" i="22"/>
  <c r="A3187" i="22"/>
  <c r="B3187" i="22"/>
  <c r="C3187" i="22"/>
  <c r="D3187" i="22"/>
  <c r="E3187" i="22"/>
  <c r="F3187" i="22"/>
  <c r="G3187" i="22"/>
  <c r="H3187" i="22"/>
  <c r="I3187" i="22"/>
  <c r="J3187" i="22"/>
  <c r="K3187" i="22"/>
  <c r="L3187" i="22"/>
  <c r="M3187" i="22"/>
  <c r="N3187" i="22"/>
  <c r="O3187" i="22"/>
  <c r="P3187" i="22"/>
  <c r="A3188" i="22"/>
  <c r="B3188" i="22"/>
  <c r="C3188" i="22"/>
  <c r="D3188" i="22"/>
  <c r="E3188" i="22"/>
  <c r="F3188" i="22"/>
  <c r="G3188" i="22"/>
  <c r="H3188" i="22"/>
  <c r="I3188" i="22"/>
  <c r="J3188" i="22"/>
  <c r="K3188" i="22"/>
  <c r="L3188" i="22"/>
  <c r="M3188" i="22"/>
  <c r="N3188" i="22"/>
  <c r="O3188" i="22"/>
  <c r="P3188" i="22"/>
  <c r="A3189" i="22"/>
  <c r="B3189" i="22"/>
  <c r="C3189" i="22"/>
  <c r="D3189" i="22"/>
  <c r="E3189" i="22"/>
  <c r="F3189" i="22"/>
  <c r="G3189" i="22"/>
  <c r="H3189" i="22"/>
  <c r="I3189" i="22"/>
  <c r="J3189" i="22"/>
  <c r="K3189" i="22"/>
  <c r="L3189" i="22"/>
  <c r="M3189" i="22"/>
  <c r="N3189" i="22"/>
  <c r="O3189" i="22"/>
  <c r="P3189" i="22"/>
  <c r="A3190" i="22"/>
  <c r="B3190" i="22"/>
  <c r="C3190" i="22"/>
  <c r="D3190" i="22"/>
  <c r="E3190" i="22"/>
  <c r="F3190" i="22"/>
  <c r="G3190" i="22"/>
  <c r="H3190" i="22"/>
  <c r="I3190" i="22"/>
  <c r="J3190" i="22"/>
  <c r="K3190" i="22"/>
  <c r="L3190" i="22"/>
  <c r="M3190" i="22"/>
  <c r="N3190" i="22"/>
  <c r="O3190" i="22"/>
  <c r="P3190" i="22"/>
  <c r="A3191" i="22"/>
  <c r="B3191" i="22"/>
  <c r="C3191" i="22"/>
  <c r="D3191" i="22"/>
  <c r="E3191" i="22"/>
  <c r="F3191" i="22"/>
  <c r="G3191" i="22"/>
  <c r="H3191" i="22"/>
  <c r="I3191" i="22"/>
  <c r="J3191" i="22"/>
  <c r="K3191" i="22"/>
  <c r="L3191" i="22"/>
  <c r="M3191" i="22"/>
  <c r="N3191" i="22"/>
  <c r="O3191" i="22"/>
  <c r="P3191" i="22"/>
  <c r="A3192" i="22"/>
  <c r="B3192" i="22"/>
  <c r="C3192" i="22"/>
  <c r="D3192" i="22"/>
  <c r="E3192" i="22"/>
  <c r="F3192" i="22"/>
  <c r="G3192" i="22"/>
  <c r="H3192" i="22"/>
  <c r="I3192" i="22"/>
  <c r="J3192" i="22"/>
  <c r="K3192" i="22"/>
  <c r="L3192" i="22"/>
  <c r="M3192" i="22"/>
  <c r="N3192" i="22"/>
  <c r="O3192" i="22"/>
  <c r="P3192" i="22"/>
  <c r="A3193" i="22"/>
  <c r="B3193" i="22"/>
  <c r="C3193" i="22"/>
  <c r="D3193" i="22"/>
  <c r="E3193" i="22"/>
  <c r="F3193" i="22"/>
  <c r="G3193" i="22"/>
  <c r="H3193" i="22"/>
  <c r="I3193" i="22"/>
  <c r="J3193" i="22"/>
  <c r="K3193" i="22"/>
  <c r="L3193" i="22"/>
  <c r="M3193" i="22"/>
  <c r="N3193" i="22"/>
  <c r="O3193" i="22"/>
  <c r="P3193" i="22"/>
  <c r="A3194" i="22"/>
  <c r="B3194" i="22"/>
  <c r="C3194" i="22"/>
  <c r="D3194" i="22"/>
  <c r="E3194" i="22"/>
  <c r="F3194" i="22"/>
  <c r="G3194" i="22"/>
  <c r="H3194" i="22"/>
  <c r="I3194" i="22"/>
  <c r="J3194" i="22"/>
  <c r="K3194" i="22"/>
  <c r="L3194" i="22"/>
  <c r="M3194" i="22"/>
  <c r="N3194" i="22"/>
  <c r="O3194" i="22"/>
  <c r="P3194" i="22"/>
  <c r="A3195" i="22"/>
  <c r="B3195" i="22"/>
  <c r="C3195" i="22"/>
  <c r="D3195" i="22"/>
  <c r="E3195" i="22"/>
  <c r="F3195" i="22"/>
  <c r="G3195" i="22"/>
  <c r="H3195" i="22"/>
  <c r="I3195" i="22"/>
  <c r="J3195" i="22"/>
  <c r="K3195" i="22"/>
  <c r="L3195" i="22"/>
  <c r="M3195" i="22"/>
  <c r="N3195" i="22"/>
  <c r="O3195" i="22"/>
  <c r="P3195" i="22"/>
  <c r="A3196" i="22"/>
  <c r="B3196" i="22"/>
  <c r="C3196" i="22"/>
  <c r="D3196" i="22"/>
  <c r="E3196" i="22"/>
  <c r="F3196" i="22"/>
  <c r="G3196" i="22"/>
  <c r="H3196" i="22"/>
  <c r="I3196" i="22"/>
  <c r="J3196" i="22"/>
  <c r="K3196" i="22"/>
  <c r="L3196" i="22"/>
  <c r="M3196" i="22"/>
  <c r="N3196" i="22"/>
  <c r="O3196" i="22"/>
  <c r="P3196" i="22"/>
  <c r="A3197" i="22"/>
  <c r="B3197" i="22"/>
  <c r="C3197" i="22"/>
  <c r="D3197" i="22"/>
  <c r="E3197" i="22"/>
  <c r="F3197" i="22"/>
  <c r="G3197" i="22"/>
  <c r="H3197" i="22"/>
  <c r="I3197" i="22"/>
  <c r="J3197" i="22"/>
  <c r="K3197" i="22"/>
  <c r="L3197" i="22"/>
  <c r="M3197" i="22"/>
  <c r="N3197" i="22"/>
  <c r="O3197" i="22"/>
  <c r="P3197" i="22"/>
  <c r="A3198" i="22"/>
  <c r="B3198" i="22"/>
  <c r="C3198" i="22"/>
  <c r="D3198" i="22"/>
  <c r="E3198" i="22"/>
  <c r="F3198" i="22"/>
  <c r="G3198" i="22"/>
  <c r="H3198" i="22"/>
  <c r="I3198" i="22"/>
  <c r="J3198" i="22"/>
  <c r="K3198" i="22"/>
  <c r="L3198" i="22"/>
  <c r="M3198" i="22"/>
  <c r="N3198" i="22"/>
  <c r="O3198" i="22"/>
  <c r="P3198" i="22"/>
  <c r="A3199" i="22"/>
  <c r="B3199" i="22"/>
  <c r="C3199" i="22"/>
  <c r="D3199" i="22"/>
  <c r="E3199" i="22"/>
  <c r="F3199" i="22"/>
  <c r="G3199" i="22"/>
  <c r="H3199" i="22"/>
  <c r="I3199" i="22"/>
  <c r="J3199" i="22"/>
  <c r="K3199" i="22"/>
  <c r="L3199" i="22"/>
  <c r="M3199" i="22"/>
  <c r="N3199" i="22"/>
  <c r="O3199" i="22"/>
  <c r="P3199" i="22"/>
  <c r="A3200" i="22"/>
  <c r="B3200" i="22"/>
  <c r="C3200" i="22"/>
  <c r="D3200" i="22"/>
  <c r="E3200" i="22"/>
  <c r="F3200" i="22"/>
  <c r="G3200" i="22"/>
  <c r="H3200" i="22"/>
  <c r="I3200" i="22"/>
  <c r="J3200" i="22"/>
  <c r="K3200" i="22"/>
  <c r="L3200" i="22"/>
  <c r="M3200" i="22"/>
  <c r="N3200" i="22"/>
  <c r="O3200" i="22"/>
  <c r="P3200" i="22"/>
  <c r="A3201" i="22"/>
  <c r="B3201" i="22"/>
  <c r="C3201" i="22"/>
  <c r="D3201" i="22"/>
  <c r="E3201" i="22"/>
  <c r="F3201" i="22"/>
  <c r="G3201" i="22"/>
  <c r="H3201" i="22"/>
  <c r="I3201" i="22"/>
  <c r="J3201" i="22"/>
  <c r="K3201" i="22"/>
  <c r="L3201" i="22"/>
  <c r="M3201" i="22"/>
  <c r="N3201" i="22"/>
  <c r="O3201" i="22"/>
  <c r="P3201" i="22"/>
  <c r="A3202" i="22"/>
  <c r="B3202" i="22"/>
  <c r="C3202" i="22"/>
  <c r="D3202" i="22"/>
  <c r="E3202" i="22"/>
  <c r="F3202" i="22"/>
  <c r="G3202" i="22"/>
  <c r="H3202" i="22"/>
  <c r="I3202" i="22"/>
  <c r="J3202" i="22"/>
  <c r="K3202" i="22"/>
  <c r="L3202" i="22"/>
  <c r="M3202" i="22"/>
  <c r="N3202" i="22"/>
  <c r="O3202" i="22"/>
  <c r="P3202" i="22"/>
  <c r="A3203" i="22"/>
  <c r="B3203" i="22"/>
  <c r="C3203" i="22"/>
  <c r="D3203" i="22"/>
  <c r="E3203" i="22"/>
  <c r="F3203" i="22"/>
  <c r="G3203" i="22"/>
  <c r="H3203" i="22"/>
  <c r="I3203" i="22"/>
  <c r="J3203" i="22"/>
  <c r="K3203" i="22"/>
  <c r="L3203" i="22"/>
  <c r="M3203" i="22"/>
  <c r="N3203" i="22"/>
  <c r="O3203" i="22"/>
  <c r="P3203" i="22"/>
  <c r="A3204" i="22"/>
  <c r="B3204" i="22"/>
  <c r="C3204" i="22"/>
  <c r="D3204" i="22"/>
  <c r="E3204" i="22"/>
  <c r="F3204" i="22"/>
  <c r="G3204" i="22"/>
  <c r="H3204" i="22"/>
  <c r="I3204" i="22"/>
  <c r="J3204" i="22"/>
  <c r="K3204" i="22"/>
  <c r="L3204" i="22"/>
  <c r="M3204" i="22"/>
  <c r="N3204" i="22"/>
  <c r="O3204" i="22"/>
  <c r="P3204" i="22"/>
  <c r="A3205" i="22"/>
  <c r="B3205" i="22"/>
  <c r="C3205" i="22"/>
  <c r="D3205" i="22"/>
  <c r="E3205" i="22"/>
  <c r="F3205" i="22"/>
  <c r="G3205" i="22"/>
  <c r="H3205" i="22"/>
  <c r="I3205" i="22"/>
  <c r="J3205" i="22"/>
  <c r="K3205" i="22"/>
  <c r="L3205" i="22"/>
  <c r="M3205" i="22"/>
  <c r="N3205" i="22"/>
  <c r="O3205" i="22"/>
  <c r="P3205" i="22"/>
  <c r="A3206" i="22"/>
  <c r="B3206" i="22"/>
  <c r="C3206" i="22"/>
  <c r="D3206" i="22"/>
  <c r="E3206" i="22"/>
  <c r="F3206" i="22"/>
  <c r="G3206" i="22"/>
  <c r="H3206" i="22"/>
  <c r="I3206" i="22"/>
  <c r="J3206" i="22"/>
  <c r="K3206" i="22"/>
  <c r="L3206" i="22"/>
  <c r="M3206" i="22"/>
  <c r="N3206" i="22"/>
  <c r="O3206" i="22"/>
  <c r="P3206" i="22"/>
  <c r="A3207" i="22"/>
  <c r="B3207" i="22"/>
  <c r="C3207" i="22"/>
  <c r="D3207" i="22"/>
  <c r="E3207" i="22"/>
  <c r="F3207" i="22"/>
  <c r="G3207" i="22"/>
  <c r="H3207" i="22"/>
  <c r="I3207" i="22"/>
  <c r="J3207" i="22"/>
  <c r="K3207" i="22"/>
  <c r="L3207" i="22"/>
  <c r="M3207" i="22"/>
  <c r="N3207" i="22"/>
  <c r="O3207" i="22"/>
  <c r="P3207" i="22"/>
  <c r="A3208" i="22"/>
  <c r="B3208" i="22"/>
  <c r="C3208" i="22"/>
  <c r="D3208" i="22"/>
  <c r="E3208" i="22"/>
  <c r="F3208" i="22"/>
  <c r="G3208" i="22"/>
  <c r="H3208" i="22"/>
  <c r="I3208" i="22"/>
  <c r="J3208" i="22"/>
  <c r="K3208" i="22"/>
  <c r="L3208" i="22"/>
  <c r="M3208" i="22"/>
  <c r="N3208" i="22"/>
  <c r="O3208" i="22"/>
  <c r="P3208" i="22"/>
  <c r="A3209" i="22"/>
  <c r="B3209" i="22"/>
  <c r="C3209" i="22"/>
  <c r="D3209" i="22"/>
  <c r="E3209" i="22"/>
  <c r="F3209" i="22"/>
  <c r="G3209" i="22"/>
  <c r="H3209" i="22"/>
  <c r="I3209" i="22"/>
  <c r="J3209" i="22"/>
  <c r="K3209" i="22"/>
  <c r="L3209" i="22"/>
  <c r="M3209" i="22"/>
  <c r="N3209" i="22"/>
  <c r="O3209" i="22"/>
  <c r="P3209" i="22"/>
  <c r="A3210" i="22"/>
  <c r="B3210" i="22"/>
  <c r="C3210" i="22"/>
  <c r="D3210" i="22"/>
  <c r="E3210" i="22"/>
  <c r="F3210" i="22"/>
  <c r="G3210" i="22"/>
  <c r="H3210" i="22"/>
  <c r="I3210" i="22"/>
  <c r="J3210" i="22"/>
  <c r="K3210" i="22"/>
  <c r="L3210" i="22"/>
  <c r="M3210" i="22"/>
  <c r="N3210" i="22"/>
  <c r="O3210" i="22"/>
  <c r="P3210" i="22"/>
  <c r="A3211" i="22"/>
  <c r="B3211" i="22"/>
  <c r="C3211" i="22"/>
  <c r="D3211" i="22"/>
  <c r="E3211" i="22"/>
  <c r="F3211" i="22"/>
  <c r="G3211" i="22"/>
  <c r="H3211" i="22"/>
  <c r="I3211" i="22"/>
  <c r="J3211" i="22"/>
  <c r="K3211" i="22"/>
  <c r="L3211" i="22"/>
  <c r="M3211" i="22"/>
  <c r="N3211" i="22"/>
  <c r="O3211" i="22"/>
  <c r="P3211" i="22"/>
  <c r="A3212" i="22"/>
  <c r="B3212" i="22"/>
  <c r="C3212" i="22"/>
  <c r="D3212" i="22"/>
  <c r="E3212" i="22"/>
  <c r="F3212" i="22"/>
  <c r="G3212" i="22"/>
  <c r="H3212" i="22"/>
  <c r="I3212" i="22"/>
  <c r="J3212" i="22"/>
  <c r="K3212" i="22"/>
  <c r="L3212" i="22"/>
  <c r="M3212" i="22"/>
  <c r="N3212" i="22"/>
  <c r="O3212" i="22"/>
  <c r="P3212" i="22"/>
  <c r="A3213" i="22"/>
  <c r="B3213" i="22"/>
  <c r="C3213" i="22"/>
  <c r="D3213" i="22"/>
  <c r="E3213" i="22"/>
  <c r="F3213" i="22"/>
  <c r="G3213" i="22"/>
  <c r="H3213" i="22"/>
  <c r="I3213" i="22"/>
  <c r="J3213" i="22"/>
  <c r="K3213" i="22"/>
  <c r="L3213" i="22"/>
  <c r="M3213" i="22"/>
  <c r="N3213" i="22"/>
  <c r="O3213" i="22"/>
  <c r="P3213" i="22"/>
  <c r="A3214" i="22"/>
  <c r="B3214" i="22"/>
  <c r="C3214" i="22"/>
  <c r="D3214" i="22"/>
  <c r="E3214" i="22"/>
  <c r="F3214" i="22"/>
  <c r="G3214" i="22"/>
  <c r="H3214" i="22"/>
  <c r="I3214" i="22"/>
  <c r="J3214" i="22"/>
  <c r="K3214" i="22"/>
  <c r="L3214" i="22"/>
  <c r="M3214" i="22"/>
  <c r="N3214" i="22"/>
  <c r="O3214" i="22"/>
  <c r="P3214" i="22"/>
  <c r="A3215" i="22"/>
  <c r="B3215" i="22"/>
  <c r="C3215" i="22"/>
  <c r="D3215" i="22"/>
  <c r="E3215" i="22"/>
  <c r="F3215" i="22"/>
  <c r="G3215" i="22"/>
  <c r="H3215" i="22"/>
  <c r="I3215" i="22"/>
  <c r="J3215" i="22"/>
  <c r="K3215" i="22"/>
  <c r="L3215" i="22"/>
  <c r="M3215" i="22"/>
  <c r="N3215" i="22"/>
  <c r="O3215" i="22"/>
  <c r="P3215" i="22"/>
  <c r="A3216" i="22"/>
  <c r="B3216" i="22"/>
  <c r="C3216" i="22"/>
  <c r="D3216" i="22"/>
  <c r="E3216" i="22"/>
  <c r="F3216" i="22"/>
  <c r="G3216" i="22"/>
  <c r="H3216" i="22"/>
  <c r="I3216" i="22"/>
  <c r="J3216" i="22"/>
  <c r="K3216" i="22"/>
  <c r="L3216" i="22"/>
  <c r="M3216" i="22"/>
  <c r="N3216" i="22"/>
  <c r="O3216" i="22"/>
  <c r="P3216" i="22"/>
  <c r="A3217" i="22"/>
  <c r="B3217" i="22"/>
  <c r="C3217" i="22"/>
  <c r="D3217" i="22"/>
  <c r="E3217" i="22"/>
  <c r="F3217" i="22"/>
  <c r="G3217" i="22"/>
  <c r="H3217" i="22"/>
  <c r="I3217" i="22"/>
  <c r="J3217" i="22"/>
  <c r="K3217" i="22"/>
  <c r="L3217" i="22"/>
  <c r="M3217" i="22"/>
  <c r="N3217" i="22"/>
  <c r="O3217" i="22"/>
  <c r="P3217" i="22"/>
  <c r="A3218" i="22"/>
  <c r="B3218" i="22"/>
  <c r="C3218" i="22"/>
  <c r="D3218" i="22"/>
  <c r="E3218" i="22"/>
  <c r="F3218" i="22"/>
  <c r="G3218" i="22"/>
  <c r="H3218" i="22"/>
  <c r="I3218" i="22"/>
  <c r="J3218" i="22"/>
  <c r="K3218" i="22"/>
  <c r="L3218" i="22"/>
  <c r="M3218" i="22"/>
  <c r="N3218" i="22"/>
  <c r="O3218" i="22"/>
  <c r="P3218" i="22"/>
  <c r="A3219" i="22"/>
  <c r="B3219" i="22"/>
  <c r="C3219" i="22"/>
  <c r="D3219" i="22"/>
  <c r="E3219" i="22"/>
  <c r="F3219" i="22"/>
  <c r="G3219" i="22"/>
  <c r="H3219" i="22"/>
  <c r="I3219" i="22"/>
  <c r="J3219" i="22"/>
  <c r="K3219" i="22"/>
  <c r="L3219" i="22"/>
  <c r="M3219" i="22"/>
  <c r="N3219" i="22"/>
  <c r="O3219" i="22"/>
  <c r="P3219" i="22"/>
  <c r="A3220" i="22"/>
  <c r="B3220" i="22"/>
  <c r="C3220" i="22"/>
  <c r="D3220" i="22"/>
  <c r="E3220" i="22"/>
  <c r="F3220" i="22"/>
  <c r="G3220" i="22"/>
  <c r="H3220" i="22"/>
  <c r="I3220" i="22"/>
  <c r="J3220" i="22"/>
  <c r="K3220" i="22"/>
  <c r="L3220" i="22"/>
  <c r="M3220" i="22"/>
  <c r="N3220" i="22"/>
  <c r="O3220" i="22"/>
  <c r="P3220" i="22"/>
  <c r="A3221" i="22"/>
  <c r="B3221" i="22"/>
  <c r="C3221" i="22"/>
  <c r="D3221" i="22"/>
  <c r="E3221" i="22"/>
  <c r="F3221" i="22"/>
  <c r="G3221" i="22"/>
  <c r="H3221" i="22"/>
  <c r="I3221" i="22"/>
  <c r="J3221" i="22"/>
  <c r="K3221" i="22"/>
  <c r="L3221" i="22"/>
  <c r="M3221" i="22"/>
  <c r="N3221" i="22"/>
  <c r="O3221" i="22"/>
  <c r="P3221" i="22"/>
  <c r="A3222" i="22"/>
  <c r="B3222" i="22"/>
  <c r="C3222" i="22"/>
  <c r="D3222" i="22"/>
  <c r="E3222" i="22"/>
  <c r="F3222" i="22"/>
  <c r="G3222" i="22"/>
  <c r="H3222" i="22"/>
  <c r="I3222" i="22"/>
  <c r="J3222" i="22"/>
  <c r="K3222" i="22"/>
  <c r="L3222" i="22"/>
  <c r="M3222" i="22"/>
  <c r="N3222" i="22"/>
  <c r="O3222" i="22"/>
  <c r="P3222" i="22"/>
  <c r="A3223" i="22"/>
  <c r="B3223" i="22"/>
  <c r="C3223" i="22"/>
  <c r="D3223" i="22"/>
  <c r="E3223" i="22"/>
  <c r="F3223" i="22"/>
  <c r="G3223" i="22"/>
  <c r="H3223" i="22"/>
  <c r="I3223" i="22"/>
  <c r="J3223" i="22"/>
  <c r="K3223" i="22"/>
  <c r="L3223" i="22"/>
  <c r="M3223" i="22"/>
  <c r="N3223" i="22"/>
  <c r="O3223" i="22"/>
  <c r="P3223" i="22"/>
  <c r="A3224" i="22"/>
  <c r="B3224" i="22"/>
  <c r="C3224" i="22"/>
  <c r="D3224" i="22"/>
  <c r="E3224" i="22"/>
  <c r="F3224" i="22"/>
  <c r="G3224" i="22"/>
  <c r="H3224" i="22"/>
  <c r="I3224" i="22"/>
  <c r="J3224" i="22"/>
  <c r="K3224" i="22"/>
  <c r="L3224" i="22"/>
  <c r="M3224" i="22"/>
  <c r="N3224" i="22"/>
  <c r="O3224" i="22"/>
  <c r="P3224" i="22"/>
  <c r="A3225" i="22"/>
  <c r="B3225" i="22"/>
  <c r="C3225" i="22"/>
  <c r="D3225" i="22"/>
  <c r="E3225" i="22"/>
  <c r="F3225" i="22"/>
  <c r="G3225" i="22"/>
  <c r="H3225" i="22"/>
  <c r="I3225" i="22"/>
  <c r="J3225" i="22"/>
  <c r="K3225" i="22"/>
  <c r="L3225" i="22"/>
  <c r="M3225" i="22"/>
  <c r="N3225" i="22"/>
  <c r="O3225" i="22"/>
  <c r="P3225" i="22"/>
  <c r="A3226" i="22"/>
  <c r="B3226" i="22"/>
  <c r="C3226" i="22"/>
  <c r="D3226" i="22"/>
  <c r="E3226" i="22"/>
  <c r="F3226" i="22"/>
  <c r="G3226" i="22"/>
  <c r="H3226" i="22"/>
  <c r="I3226" i="22"/>
  <c r="J3226" i="22"/>
  <c r="K3226" i="22"/>
  <c r="L3226" i="22"/>
  <c r="M3226" i="22"/>
  <c r="N3226" i="22"/>
  <c r="O3226" i="22"/>
  <c r="P3226" i="22"/>
  <c r="A3227" i="22"/>
  <c r="B3227" i="22"/>
  <c r="C3227" i="22"/>
  <c r="D3227" i="22"/>
  <c r="E3227" i="22"/>
  <c r="F3227" i="22"/>
  <c r="G3227" i="22"/>
  <c r="H3227" i="22"/>
  <c r="I3227" i="22"/>
  <c r="J3227" i="22"/>
  <c r="K3227" i="22"/>
  <c r="L3227" i="22"/>
  <c r="M3227" i="22"/>
  <c r="N3227" i="22"/>
  <c r="O3227" i="22"/>
  <c r="P3227" i="22"/>
  <c r="A3228" i="22"/>
  <c r="B3228" i="22"/>
  <c r="C3228" i="22"/>
  <c r="D3228" i="22"/>
  <c r="E3228" i="22"/>
  <c r="F3228" i="22"/>
  <c r="G3228" i="22"/>
  <c r="H3228" i="22"/>
  <c r="I3228" i="22"/>
  <c r="J3228" i="22"/>
  <c r="K3228" i="22"/>
  <c r="L3228" i="22"/>
  <c r="M3228" i="22"/>
  <c r="N3228" i="22"/>
  <c r="O3228" i="22"/>
  <c r="P3228" i="22"/>
  <c r="A3229" i="22"/>
  <c r="B3229" i="22"/>
  <c r="C3229" i="22"/>
  <c r="D3229" i="22"/>
  <c r="E3229" i="22"/>
  <c r="F3229" i="22"/>
  <c r="G3229" i="22"/>
  <c r="H3229" i="22"/>
  <c r="I3229" i="22"/>
  <c r="J3229" i="22"/>
  <c r="K3229" i="22"/>
  <c r="L3229" i="22"/>
  <c r="M3229" i="22"/>
  <c r="N3229" i="22"/>
  <c r="O3229" i="22"/>
  <c r="P3229" i="22"/>
  <c r="A3230" i="22"/>
  <c r="B3230" i="22"/>
  <c r="C3230" i="22"/>
  <c r="D3230" i="22"/>
  <c r="E3230" i="22"/>
  <c r="F3230" i="22"/>
  <c r="G3230" i="22"/>
  <c r="H3230" i="22"/>
  <c r="I3230" i="22"/>
  <c r="J3230" i="22"/>
  <c r="K3230" i="22"/>
  <c r="L3230" i="22"/>
  <c r="M3230" i="22"/>
  <c r="N3230" i="22"/>
  <c r="O3230" i="22"/>
  <c r="P3230" i="22"/>
  <c r="A3231" i="22"/>
  <c r="B3231" i="22"/>
  <c r="C3231" i="22"/>
  <c r="D3231" i="22"/>
  <c r="E3231" i="22"/>
  <c r="F3231" i="22"/>
  <c r="G3231" i="22"/>
  <c r="H3231" i="22"/>
  <c r="I3231" i="22"/>
  <c r="J3231" i="22"/>
  <c r="K3231" i="22"/>
  <c r="L3231" i="22"/>
  <c r="M3231" i="22"/>
  <c r="N3231" i="22"/>
  <c r="O3231" i="22"/>
  <c r="P3231" i="22"/>
  <c r="A3232" i="22"/>
  <c r="B3232" i="22"/>
  <c r="C3232" i="22"/>
  <c r="D3232" i="22"/>
  <c r="E3232" i="22"/>
  <c r="F3232" i="22"/>
  <c r="G3232" i="22"/>
  <c r="H3232" i="22"/>
  <c r="I3232" i="22"/>
  <c r="J3232" i="22"/>
  <c r="K3232" i="22"/>
  <c r="L3232" i="22"/>
  <c r="M3232" i="22"/>
  <c r="N3232" i="22"/>
  <c r="O3232" i="22"/>
  <c r="P3232" i="22"/>
  <c r="A3233" i="22"/>
  <c r="B3233" i="22"/>
  <c r="C3233" i="22"/>
  <c r="D3233" i="22"/>
  <c r="E3233" i="22"/>
  <c r="F3233" i="22"/>
  <c r="G3233" i="22"/>
  <c r="H3233" i="22"/>
  <c r="I3233" i="22"/>
  <c r="J3233" i="22"/>
  <c r="K3233" i="22"/>
  <c r="L3233" i="22"/>
  <c r="M3233" i="22"/>
  <c r="N3233" i="22"/>
  <c r="O3233" i="22"/>
  <c r="P3233" i="22"/>
  <c r="A3234" i="22"/>
  <c r="B3234" i="22"/>
  <c r="C3234" i="22"/>
  <c r="D3234" i="22"/>
  <c r="E3234" i="22"/>
  <c r="F3234" i="22"/>
  <c r="G3234" i="22"/>
  <c r="H3234" i="22"/>
  <c r="I3234" i="22"/>
  <c r="J3234" i="22"/>
  <c r="K3234" i="22"/>
  <c r="L3234" i="22"/>
  <c r="M3234" i="22"/>
  <c r="N3234" i="22"/>
  <c r="O3234" i="22"/>
  <c r="P3234" i="22"/>
  <c r="A3235" i="22"/>
  <c r="B3235" i="22"/>
  <c r="C3235" i="22"/>
  <c r="D3235" i="22"/>
  <c r="E3235" i="22"/>
  <c r="F3235" i="22"/>
  <c r="G3235" i="22"/>
  <c r="H3235" i="22"/>
  <c r="I3235" i="22"/>
  <c r="J3235" i="22"/>
  <c r="K3235" i="22"/>
  <c r="L3235" i="22"/>
  <c r="M3235" i="22"/>
  <c r="N3235" i="22"/>
  <c r="O3235" i="22"/>
  <c r="P3235" i="22"/>
  <c r="A3236" i="22"/>
  <c r="B3236" i="22"/>
  <c r="C3236" i="22"/>
  <c r="D3236" i="22"/>
  <c r="E3236" i="22"/>
  <c r="F3236" i="22"/>
  <c r="G3236" i="22"/>
  <c r="H3236" i="22"/>
  <c r="I3236" i="22"/>
  <c r="J3236" i="22"/>
  <c r="K3236" i="22"/>
  <c r="L3236" i="22"/>
  <c r="M3236" i="22"/>
  <c r="N3236" i="22"/>
  <c r="O3236" i="22"/>
  <c r="P3236" i="22"/>
  <c r="A3237" i="22"/>
  <c r="B3237" i="22"/>
  <c r="C3237" i="22"/>
  <c r="D3237" i="22"/>
  <c r="E3237" i="22"/>
  <c r="F3237" i="22"/>
  <c r="G3237" i="22"/>
  <c r="H3237" i="22"/>
  <c r="I3237" i="22"/>
  <c r="J3237" i="22"/>
  <c r="K3237" i="22"/>
  <c r="L3237" i="22"/>
  <c r="M3237" i="22"/>
  <c r="N3237" i="22"/>
  <c r="O3237" i="22"/>
  <c r="P3237" i="22"/>
  <c r="A3238" i="22"/>
  <c r="B3238" i="22"/>
  <c r="C3238" i="22"/>
  <c r="D3238" i="22"/>
  <c r="E3238" i="22"/>
  <c r="F3238" i="22"/>
  <c r="G3238" i="22"/>
  <c r="H3238" i="22"/>
  <c r="I3238" i="22"/>
  <c r="J3238" i="22"/>
  <c r="K3238" i="22"/>
  <c r="L3238" i="22"/>
  <c r="M3238" i="22"/>
  <c r="N3238" i="22"/>
  <c r="O3238" i="22"/>
  <c r="P3238" i="22"/>
  <c r="A3239" i="22"/>
  <c r="B3239" i="22"/>
  <c r="C3239" i="22"/>
  <c r="D3239" i="22"/>
  <c r="E3239" i="22"/>
  <c r="F3239" i="22"/>
  <c r="G3239" i="22"/>
  <c r="H3239" i="22"/>
  <c r="I3239" i="22"/>
  <c r="J3239" i="22"/>
  <c r="K3239" i="22"/>
  <c r="L3239" i="22"/>
  <c r="M3239" i="22"/>
  <c r="N3239" i="22"/>
  <c r="O3239" i="22"/>
  <c r="P3239" i="22"/>
  <c r="A3240" i="22"/>
  <c r="B3240" i="22"/>
  <c r="C3240" i="22"/>
  <c r="D3240" i="22"/>
  <c r="E3240" i="22"/>
  <c r="F3240" i="22"/>
  <c r="G3240" i="22"/>
  <c r="H3240" i="22"/>
  <c r="I3240" i="22"/>
  <c r="J3240" i="22"/>
  <c r="K3240" i="22"/>
  <c r="L3240" i="22"/>
  <c r="M3240" i="22"/>
  <c r="N3240" i="22"/>
  <c r="O3240" i="22"/>
  <c r="P3240" i="22"/>
  <c r="A3241" i="22"/>
  <c r="B3241" i="22"/>
  <c r="C3241" i="22"/>
  <c r="D3241" i="22"/>
  <c r="E3241" i="22"/>
  <c r="F3241" i="22"/>
  <c r="G3241" i="22"/>
  <c r="H3241" i="22"/>
  <c r="I3241" i="22"/>
  <c r="J3241" i="22"/>
  <c r="K3241" i="22"/>
  <c r="L3241" i="22"/>
  <c r="M3241" i="22"/>
  <c r="N3241" i="22"/>
  <c r="O3241" i="22"/>
  <c r="P3241" i="22"/>
  <c r="A3242" i="22"/>
  <c r="B3242" i="22"/>
  <c r="C3242" i="22"/>
  <c r="D3242" i="22"/>
  <c r="E3242" i="22"/>
  <c r="F3242" i="22"/>
  <c r="G3242" i="22"/>
  <c r="H3242" i="22"/>
  <c r="I3242" i="22"/>
  <c r="J3242" i="22"/>
  <c r="K3242" i="22"/>
  <c r="L3242" i="22"/>
  <c r="M3242" i="22"/>
  <c r="N3242" i="22"/>
  <c r="O3242" i="22"/>
  <c r="P3242" i="22"/>
  <c r="A3243" i="22"/>
  <c r="B3243" i="22"/>
  <c r="C3243" i="22"/>
  <c r="D3243" i="22"/>
  <c r="E3243" i="22"/>
  <c r="F3243" i="22"/>
  <c r="G3243" i="22"/>
  <c r="H3243" i="22"/>
  <c r="I3243" i="22"/>
  <c r="J3243" i="22"/>
  <c r="K3243" i="22"/>
  <c r="L3243" i="22"/>
  <c r="M3243" i="22"/>
  <c r="N3243" i="22"/>
  <c r="O3243" i="22"/>
  <c r="P3243" i="22"/>
  <c r="A3244" i="22"/>
  <c r="B3244" i="22"/>
  <c r="C3244" i="22"/>
  <c r="D3244" i="22"/>
  <c r="E3244" i="22"/>
  <c r="F3244" i="22"/>
  <c r="G3244" i="22"/>
  <c r="H3244" i="22"/>
  <c r="I3244" i="22"/>
  <c r="J3244" i="22"/>
  <c r="K3244" i="22"/>
  <c r="L3244" i="22"/>
  <c r="M3244" i="22"/>
  <c r="N3244" i="22"/>
  <c r="O3244" i="22"/>
  <c r="P3244" i="22"/>
  <c r="A3245" i="22"/>
  <c r="B3245" i="22"/>
  <c r="C3245" i="22"/>
  <c r="D3245" i="22"/>
  <c r="E3245" i="22"/>
  <c r="F3245" i="22"/>
  <c r="G3245" i="22"/>
  <c r="H3245" i="22"/>
  <c r="I3245" i="22"/>
  <c r="J3245" i="22"/>
  <c r="K3245" i="22"/>
  <c r="L3245" i="22"/>
  <c r="M3245" i="22"/>
  <c r="N3245" i="22"/>
  <c r="O3245" i="22"/>
  <c r="P3245" i="22"/>
  <c r="A3246" i="22"/>
  <c r="B3246" i="22"/>
  <c r="C3246" i="22"/>
  <c r="D3246" i="22"/>
  <c r="E3246" i="22"/>
  <c r="F3246" i="22"/>
  <c r="G3246" i="22"/>
  <c r="H3246" i="22"/>
  <c r="I3246" i="22"/>
  <c r="J3246" i="22"/>
  <c r="K3246" i="22"/>
  <c r="L3246" i="22"/>
  <c r="M3246" i="22"/>
  <c r="N3246" i="22"/>
  <c r="O3246" i="22"/>
  <c r="P3246" i="22"/>
  <c r="A3247" i="22"/>
  <c r="B3247" i="22"/>
  <c r="C3247" i="22"/>
  <c r="D3247" i="22"/>
  <c r="E3247" i="22"/>
  <c r="F3247" i="22"/>
  <c r="G3247" i="22"/>
  <c r="H3247" i="22"/>
  <c r="I3247" i="22"/>
  <c r="J3247" i="22"/>
  <c r="K3247" i="22"/>
  <c r="L3247" i="22"/>
  <c r="M3247" i="22"/>
  <c r="N3247" i="22"/>
  <c r="O3247" i="22"/>
  <c r="P3247" i="22"/>
  <c r="A3248" i="22"/>
  <c r="B3248" i="22"/>
  <c r="C3248" i="22"/>
  <c r="D3248" i="22"/>
  <c r="E3248" i="22"/>
  <c r="F3248" i="22"/>
  <c r="G3248" i="22"/>
  <c r="H3248" i="22"/>
  <c r="I3248" i="22"/>
  <c r="J3248" i="22"/>
  <c r="K3248" i="22"/>
  <c r="L3248" i="22"/>
  <c r="M3248" i="22"/>
  <c r="N3248" i="22"/>
  <c r="O3248" i="22"/>
  <c r="P3248" i="22"/>
  <c r="A3249" i="22"/>
  <c r="B3249" i="22"/>
  <c r="C3249" i="22"/>
  <c r="D3249" i="22"/>
  <c r="E3249" i="22"/>
  <c r="F3249" i="22"/>
  <c r="G3249" i="22"/>
  <c r="H3249" i="22"/>
  <c r="I3249" i="22"/>
  <c r="J3249" i="22"/>
  <c r="K3249" i="22"/>
  <c r="L3249" i="22"/>
  <c r="M3249" i="22"/>
  <c r="N3249" i="22"/>
  <c r="O3249" i="22"/>
  <c r="P3249" i="22"/>
  <c r="A3250" i="22"/>
  <c r="B3250" i="22"/>
  <c r="C3250" i="22"/>
  <c r="D3250" i="22"/>
  <c r="E3250" i="22"/>
  <c r="F3250" i="22"/>
  <c r="G3250" i="22"/>
  <c r="H3250" i="22"/>
  <c r="I3250" i="22"/>
  <c r="J3250" i="22"/>
  <c r="K3250" i="22"/>
  <c r="L3250" i="22"/>
  <c r="M3250" i="22"/>
  <c r="N3250" i="22"/>
  <c r="O3250" i="22"/>
  <c r="P3250" i="22"/>
  <c r="A3251" i="22"/>
  <c r="B3251" i="22"/>
  <c r="C3251" i="22"/>
  <c r="D3251" i="22"/>
  <c r="E3251" i="22"/>
  <c r="F3251" i="22"/>
  <c r="G3251" i="22"/>
  <c r="H3251" i="22"/>
  <c r="I3251" i="22"/>
  <c r="J3251" i="22"/>
  <c r="K3251" i="22"/>
  <c r="L3251" i="22"/>
  <c r="M3251" i="22"/>
  <c r="N3251" i="22"/>
  <c r="O3251" i="22"/>
  <c r="P3251" i="22"/>
  <c r="A3252" i="22"/>
  <c r="B3252" i="22"/>
  <c r="C3252" i="22"/>
  <c r="D3252" i="22"/>
  <c r="E3252" i="22"/>
  <c r="F3252" i="22"/>
  <c r="G3252" i="22"/>
  <c r="H3252" i="22"/>
  <c r="I3252" i="22"/>
  <c r="J3252" i="22"/>
  <c r="K3252" i="22"/>
  <c r="L3252" i="22"/>
  <c r="M3252" i="22"/>
  <c r="N3252" i="22"/>
  <c r="O3252" i="22"/>
  <c r="P3252" i="22"/>
  <c r="A3253" i="22"/>
  <c r="B3253" i="22"/>
  <c r="C3253" i="22"/>
  <c r="D3253" i="22"/>
  <c r="E3253" i="22"/>
  <c r="F3253" i="22"/>
  <c r="G3253" i="22"/>
  <c r="H3253" i="22"/>
  <c r="I3253" i="22"/>
  <c r="J3253" i="22"/>
  <c r="K3253" i="22"/>
  <c r="L3253" i="22"/>
  <c r="M3253" i="22"/>
  <c r="N3253" i="22"/>
  <c r="O3253" i="22"/>
  <c r="P3253" i="22"/>
  <c r="A3254" i="22"/>
  <c r="B3254" i="22"/>
  <c r="C3254" i="22"/>
  <c r="D3254" i="22"/>
  <c r="E3254" i="22"/>
  <c r="F3254" i="22"/>
  <c r="G3254" i="22"/>
  <c r="H3254" i="22"/>
  <c r="I3254" i="22"/>
  <c r="J3254" i="22"/>
  <c r="K3254" i="22"/>
  <c r="L3254" i="22"/>
  <c r="M3254" i="22"/>
  <c r="N3254" i="22"/>
  <c r="O3254" i="22"/>
  <c r="P3254" i="22"/>
  <c r="A3255" i="22"/>
  <c r="B3255" i="22"/>
  <c r="C3255" i="22"/>
  <c r="D3255" i="22"/>
  <c r="E3255" i="22"/>
  <c r="F3255" i="22"/>
  <c r="G3255" i="22"/>
  <c r="H3255" i="22"/>
  <c r="I3255" i="22"/>
  <c r="J3255" i="22"/>
  <c r="K3255" i="22"/>
  <c r="L3255" i="22"/>
  <c r="M3255" i="22"/>
  <c r="N3255" i="22"/>
  <c r="O3255" i="22"/>
  <c r="P3255" i="22"/>
  <c r="A3256" i="22"/>
  <c r="B3256" i="22"/>
  <c r="C3256" i="22"/>
  <c r="D3256" i="22"/>
  <c r="E3256" i="22"/>
  <c r="F3256" i="22"/>
  <c r="G3256" i="22"/>
  <c r="H3256" i="22"/>
  <c r="I3256" i="22"/>
  <c r="J3256" i="22"/>
  <c r="K3256" i="22"/>
  <c r="L3256" i="22"/>
  <c r="M3256" i="22"/>
  <c r="N3256" i="22"/>
  <c r="O3256" i="22"/>
  <c r="P3256" i="22"/>
  <c r="A3257" i="22"/>
  <c r="B3257" i="22"/>
  <c r="C3257" i="22"/>
  <c r="D3257" i="22"/>
  <c r="E3257" i="22"/>
  <c r="F3257" i="22"/>
  <c r="G3257" i="22"/>
  <c r="H3257" i="22"/>
  <c r="I3257" i="22"/>
  <c r="J3257" i="22"/>
  <c r="K3257" i="22"/>
  <c r="L3257" i="22"/>
  <c r="M3257" i="22"/>
  <c r="N3257" i="22"/>
  <c r="O3257" i="22"/>
  <c r="P3257" i="22"/>
  <c r="A3258" i="22"/>
  <c r="B3258" i="22"/>
  <c r="C3258" i="22"/>
  <c r="D3258" i="22"/>
  <c r="E3258" i="22"/>
  <c r="F3258" i="22"/>
  <c r="G3258" i="22"/>
  <c r="H3258" i="22"/>
  <c r="I3258" i="22"/>
  <c r="J3258" i="22"/>
  <c r="K3258" i="22"/>
  <c r="L3258" i="22"/>
  <c r="M3258" i="22"/>
  <c r="N3258" i="22"/>
  <c r="O3258" i="22"/>
  <c r="P3258" i="22"/>
  <c r="A3259" i="22"/>
  <c r="B3259" i="22"/>
  <c r="C3259" i="22"/>
  <c r="D3259" i="22"/>
  <c r="E3259" i="22"/>
  <c r="F3259" i="22"/>
  <c r="G3259" i="22"/>
  <c r="H3259" i="22"/>
  <c r="I3259" i="22"/>
  <c r="J3259" i="22"/>
  <c r="K3259" i="22"/>
  <c r="L3259" i="22"/>
  <c r="M3259" i="22"/>
  <c r="N3259" i="22"/>
  <c r="O3259" i="22"/>
  <c r="P3259" i="22"/>
  <c r="A3260" i="22"/>
  <c r="B3260" i="22"/>
  <c r="C3260" i="22"/>
  <c r="D3260" i="22"/>
  <c r="E3260" i="22"/>
  <c r="F3260" i="22"/>
  <c r="G3260" i="22"/>
  <c r="H3260" i="22"/>
  <c r="I3260" i="22"/>
  <c r="J3260" i="22"/>
  <c r="K3260" i="22"/>
  <c r="L3260" i="22"/>
  <c r="M3260" i="22"/>
  <c r="N3260" i="22"/>
  <c r="O3260" i="22"/>
  <c r="P3260" i="22"/>
  <c r="A3261" i="22"/>
  <c r="B3261" i="22"/>
  <c r="C3261" i="22"/>
  <c r="D3261" i="22"/>
  <c r="E3261" i="22"/>
  <c r="F3261" i="22"/>
  <c r="G3261" i="22"/>
  <c r="H3261" i="22"/>
  <c r="I3261" i="22"/>
  <c r="J3261" i="22"/>
  <c r="K3261" i="22"/>
  <c r="L3261" i="22"/>
  <c r="M3261" i="22"/>
  <c r="N3261" i="22"/>
  <c r="O3261" i="22"/>
  <c r="P3261" i="22"/>
  <c r="A3262" i="22"/>
  <c r="B3262" i="22"/>
  <c r="C3262" i="22"/>
  <c r="D3262" i="22"/>
  <c r="E3262" i="22"/>
  <c r="F3262" i="22"/>
  <c r="G3262" i="22"/>
  <c r="H3262" i="22"/>
  <c r="I3262" i="22"/>
  <c r="J3262" i="22"/>
  <c r="K3262" i="22"/>
  <c r="L3262" i="22"/>
  <c r="M3262" i="22"/>
  <c r="N3262" i="22"/>
  <c r="O3262" i="22"/>
  <c r="P3262" i="22"/>
  <c r="A3263" i="22"/>
  <c r="B3263" i="22"/>
  <c r="C3263" i="22"/>
  <c r="D3263" i="22"/>
  <c r="E3263" i="22"/>
  <c r="F3263" i="22"/>
  <c r="G3263" i="22"/>
  <c r="H3263" i="22"/>
  <c r="I3263" i="22"/>
  <c r="J3263" i="22"/>
  <c r="K3263" i="22"/>
  <c r="L3263" i="22"/>
  <c r="M3263" i="22"/>
  <c r="N3263" i="22"/>
  <c r="O3263" i="22"/>
  <c r="P3263" i="22"/>
  <c r="A3264" i="22"/>
  <c r="B3264" i="22"/>
  <c r="C3264" i="22"/>
  <c r="D3264" i="22"/>
  <c r="E3264" i="22"/>
  <c r="F3264" i="22"/>
  <c r="G3264" i="22"/>
  <c r="H3264" i="22"/>
  <c r="I3264" i="22"/>
  <c r="J3264" i="22"/>
  <c r="K3264" i="22"/>
  <c r="L3264" i="22"/>
  <c r="M3264" i="22"/>
  <c r="N3264" i="22"/>
  <c r="O3264" i="22"/>
  <c r="P3264" i="22"/>
  <c r="A3265" i="22"/>
  <c r="B3265" i="22"/>
  <c r="C3265" i="22"/>
  <c r="D3265" i="22"/>
  <c r="E3265" i="22"/>
  <c r="F3265" i="22"/>
  <c r="G3265" i="22"/>
  <c r="H3265" i="22"/>
  <c r="I3265" i="22"/>
  <c r="J3265" i="22"/>
  <c r="K3265" i="22"/>
  <c r="L3265" i="22"/>
  <c r="M3265" i="22"/>
  <c r="N3265" i="22"/>
  <c r="O3265" i="22"/>
  <c r="P3265" i="22"/>
  <c r="A3266" i="22"/>
  <c r="B3266" i="22"/>
  <c r="C3266" i="22"/>
  <c r="D3266" i="22"/>
  <c r="E3266" i="22"/>
  <c r="F3266" i="22"/>
  <c r="G3266" i="22"/>
  <c r="H3266" i="22"/>
  <c r="I3266" i="22"/>
  <c r="J3266" i="22"/>
  <c r="K3266" i="22"/>
  <c r="L3266" i="22"/>
  <c r="M3266" i="22"/>
  <c r="N3266" i="22"/>
  <c r="O3266" i="22"/>
  <c r="P3266" i="22"/>
  <c r="A3267" i="22"/>
  <c r="B3267" i="22"/>
  <c r="C3267" i="22"/>
  <c r="D3267" i="22"/>
  <c r="E3267" i="22"/>
  <c r="F3267" i="22"/>
  <c r="G3267" i="22"/>
  <c r="H3267" i="22"/>
  <c r="I3267" i="22"/>
  <c r="J3267" i="22"/>
  <c r="K3267" i="22"/>
  <c r="L3267" i="22"/>
  <c r="M3267" i="22"/>
  <c r="N3267" i="22"/>
  <c r="O3267" i="22"/>
  <c r="P3267" i="22"/>
  <c r="A3268" i="22"/>
  <c r="B3268" i="22"/>
  <c r="C3268" i="22"/>
  <c r="D3268" i="22"/>
  <c r="E3268" i="22"/>
  <c r="F3268" i="22"/>
  <c r="G3268" i="22"/>
  <c r="H3268" i="22"/>
  <c r="I3268" i="22"/>
  <c r="J3268" i="22"/>
  <c r="K3268" i="22"/>
  <c r="L3268" i="22"/>
  <c r="M3268" i="22"/>
  <c r="N3268" i="22"/>
  <c r="O3268" i="22"/>
  <c r="P3268" i="22"/>
  <c r="A3269" i="22"/>
  <c r="B3269" i="22"/>
  <c r="C3269" i="22"/>
  <c r="D3269" i="22"/>
  <c r="E3269" i="22"/>
  <c r="F3269" i="22"/>
  <c r="G3269" i="22"/>
  <c r="H3269" i="22"/>
  <c r="I3269" i="22"/>
  <c r="J3269" i="22"/>
  <c r="K3269" i="22"/>
  <c r="L3269" i="22"/>
  <c r="M3269" i="22"/>
  <c r="N3269" i="22"/>
  <c r="O3269" i="22"/>
  <c r="P3269" i="22"/>
  <c r="A3270" i="22"/>
  <c r="B3270" i="22"/>
  <c r="C3270" i="22"/>
  <c r="D3270" i="22"/>
  <c r="E3270" i="22"/>
  <c r="F3270" i="22"/>
  <c r="G3270" i="22"/>
  <c r="H3270" i="22"/>
  <c r="I3270" i="22"/>
  <c r="J3270" i="22"/>
  <c r="K3270" i="22"/>
  <c r="L3270" i="22"/>
  <c r="M3270" i="22"/>
  <c r="N3270" i="22"/>
  <c r="O3270" i="22"/>
  <c r="P3270" i="22"/>
  <c r="A3271" i="22"/>
  <c r="B3271" i="22"/>
  <c r="C3271" i="22"/>
  <c r="D3271" i="22"/>
  <c r="E3271" i="22"/>
  <c r="F3271" i="22"/>
  <c r="G3271" i="22"/>
  <c r="H3271" i="22"/>
  <c r="I3271" i="22"/>
  <c r="J3271" i="22"/>
  <c r="K3271" i="22"/>
  <c r="L3271" i="22"/>
  <c r="M3271" i="22"/>
  <c r="N3271" i="22"/>
  <c r="O3271" i="22"/>
  <c r="P3271" i="22"/>
  <c r="A3272" i="22"/>
  <c r="B3272" i="22"/>
  <c r="C3272" i="22"/>
  <c r="D3272" i="22"/>
  <c r="E3272" i="22"/>
  <c r="F3272" i="22"/>
  <c r="G3272" i="22"/>
  <c r="H3272" i="22"/>
  <c r="I3272" i="22"/>
  <c r="J3272" i="22"/>
  <c r="K3272" i="22"/>
  <c r="L3272" i="22"/>
  <c r="M3272" i="22"/>
  <c r="N3272" i="22"/>
  <c r="O3272" i="22"/>
  <c r="P3272" i="22"/>
  <c r="A3273" i="22"/>
  <c r="B3273" i="22"/>
  <c r="C3273" i="22"/>
  <c r="D3273" i="22"/>
  <c r="E3273" i="22"/>
  <c r="F3273" i="22"/>
  <c r="G3273" i="22"/>
  <c r="H3273" i="22"/>
  <c r="I3273" i="22"/>
  <c r="J3273" i="22"/>
  <c r="K3273" i="22"/>
  <c r="L3273" i="22"/>
  <c r="M3273" i="22"/>
  <c r="N3273" i="22"/>
  <c r="O3273" i="22"/>
  <c r="P3273" i="22"/>
  <c r="A3274" i="22"/>
  <c r="B3274" i="22"/>
  <c r="C3274" i="22"/>
  <c r="D3274" i="22"/>
  <c r="E3274" i="22"/>
  <c r="F3274" i="22"/>
  <c r="G3274" i="22"/>
  <c r="H3274" i="22"/>
  <c r="I3274" i="22"/>
  <c r="J3274" i="22"/>
  <c r="K3274" i="22"/>
  <c r="L3274" i="22"/>
  <c r="M3274" i="22"/>
  <c r="N3274" i="22"/>
  <c r="O3274" i="22"/>
  <c r="P3274" i="22"/>
  <c r="A3275" i="22"/>
  <c r="B3275" i="22"/>
  <c r="C3275" i="22"/>
  <c r="D3275" i="22"/>
  <c r="E3275" i="22"/>
  <c r="F3275" i="22"/>
  <c r="G3275" i="22"/>
  <c r="H3275" i="22"/>
  <c r="I3275" i="22"/>
  <c r="J3275" i="22"/>
  <c r="K3275" i="22"/>
  <c r="L3275" i="22"/>
  <c r="M3275" i="22"/>
  <c r="N3275" i="22"/>
  <c r="O3275" i="22"/>
  <c r="P3275" i="22"/>
  <c r="A3276" i="22"/>
  <c r="B3276" i="22"/>
  <c r="C3276" i="22"/>
  <c r="D3276" i="22"/>
  <c r="E3276" i="22"/>
  <c r="F3276" i="22"/>
  <c r="G3276" i="22"/>
  <c r="H3276" i="22"/>
  <c r="I3276" i="22"/>
  <c r="J3276" i="22"/>
  <c r="K3276" i="22"/>
  <c r="L3276" i="22"/>
  <c r="M3276" i="22"/>
  <c r="N3276" i="22"/>
  <c r="O3276" i="22"/>
  <c r="P3276" i="22"/>
  <c r="A3277" i="22"/>
  <c r="B3277" i="22"/>
  <c r="C3277" i="22"/>
  <c r="D3277" i="22"/>
  <c r="E3277" i="22"/>
  <c r="F3277" i="22"/>
  <c r="G3277" i="22"/>
  <c r="H3277" i="22"/>
  <c r="I3277" i="22"/>
  <c r="J3277" i="22"/>
  <c r="K3277" i="22"/>
  <c r="L3277" i="22"/>
  <c r="M3277" i="22"/>
  <c r="N3277" i="22"/>
  <c r="O3277" i="22"/>
  <c r="P3277" i="22"/>
  <c r="A3278" i="22"/>
  <c r="B3278" i="22"/>
  <c r="C3278" i="22"/>
  <c r="D3278" i="22"/>
  <c r="E3278" i="22"/>
  <c r="F3278" i="22"/>
  <c r="G3278" i="22"/>
  <c r="H3278" i="22"/>
  <c r="I3278" i="22"/>
  <c r="J3278" i="22"/>
  <c r="K3278" i="22"/>
  <c r="L3278" i="22"/>
  <c r="M3278" i="22"/>
  <c r="N3278" i="22"/>
  <c r="O3278" i="22"/>
  <c r="P3278" i="22"/>
  <c r="A3279" i="22"/>
  <c r="B3279" i="22"/>
  <c r="C3279" i="22"/>
  <c r="D3279" i="22"/>
  <c r="E3279" i="22"/>
  <c r="F3279" i="22"/>
  <c r="G3279" i="22"/>
  <c r="H3279" i="22"/>
  <c r="I3279" i="22"/>
  <c r="J3279" i="22"/>
  <c r="K3279" i="22"/>
  <c r="L3279" i="22"/>
  <c r="M3279" i="22"/>
  <c r="N3279" i="22"/>
  <c r="O3279" i="22"/>
  <c r="P3279" i="22"/>
  <c r="A3280" i="22"/>
  <c r="B3280" i="22"/>
  <c r="C3280" i="22"/>
  <c r="D3280" i="22"/>
  <c r="E3280" i="22"/>
  <c r="F3280" i="22"/>
  <c r="G3280" i="22"/>
  <c r="H3280" i="22"/>
  <c r="I3280" i="22"/>
  <c r="J3280" i="22"/>
  <c r="K3280" i="22"/>
  <c r="L3280" i="22"/>
  <c r="M3280" i="22"/>
  <c r="N3280" i="22"/>
  <c r="O3280" i="22"/>
  <c r="P3280" i="22"/>
  <c r="A3281" i="22"/>
  <c r="B3281" i="22"/>
  <c r="C3281" i="22"/>
  <c r="D3281" i="22"/>
  <c r="E3281" i="22"/>
  <c r="F3281" i="22"/>
  <c r="G3281" i="22"/>
  <c r="H3281" i="22"/>
  <c r="I3281" i="22"/>
  <c r="J3281" i="22"/>
  <c r="K3281" i="22"/>
  <c r="L3281" i="22"/>
  <c r="M3281" i="22"/>
  <c r="N3281" i="22"/>
  <c r="O3281" i="22"/>
  <c r="P3281" i="22"/>
  <c r="A3282" i="22"/>
  <c r="B3282" i="22"/>
  <c r="C3282" i="22"/>
  <c r="D3282" i="22"/>
  <c r="E3282" i="22"/>
  <c r="F3282" i="22"/>
  <c r="G3282" i="22"/>
  <c r="H3282" i="22"/>
  <c r="I3282" i="22"/>
  <c r="J3282" i="22"/>
  <c r="K3282" i="22"/>
  <c r="L3282" i="22"/>
  <c r="M3282" i="22"/>
  <c r="N3282" i="22"/>
  <c r="O3282" i="22"/>
  <c r="P3282" i="22"/>
  <c r="A3283" i="22"/>
  <c r="B3283" i="22"/>
  <c r="C3283" i="22"/>
  <c r="D3283" i="22"/>
  <c r="E3283" i="22"/>
  <c r="F3283" i="22"/>
  <c r="G3283" i="22"/>
  <c r="H3283" i="22"/>
  <c r="I3283" i="22"/>
  <c r="J3283" i="22"/>
  <c r="K3283" i="22"/>
  <c r="L3283" i="22"/>
  <c r="M3283" i="22"/>
  <c r="N3283" i="22"/>
  <c r="O3283" i="22"/>
  <c r="P3283" i="22"/>
  <c r="A3284" i="22"/>
  <c r="B3284" i="22"/>
  <c r="C3284" i="22"/>
  <c r="D3284" i="22"/>
  <c r="E3284" i="22"/>
  <c r="F3284" i="22"/>
  <c r="G3284" i="22"/>
  <c r="H3284" i="22"/>
  <c r="I3284" i="22"/>
  <c r="J3284" i="22"/>
  <c r="K3284" i="22"/>
  <c r="L3284" i="22"/>
  <c r="M3284" i="22"/>
  <c r="N3284" i="22"/>
  <c r="O3284" i="22"/>
  <c r="P3284" i="22"/>
  <c r="A3285" i="22"/>
  <c r="B3285" i="22"/>
  <c r="C3285" i="22"/>
  <c r="D3285" i="22"/>
  <c r="E3285" i="22"/>
  <c r="F3285" i="22"/>
  <c r="G3285" i="22"/>
  <c r="H3285" i="22"/>
  <c r="I3285" i="22"/>
  <c r="J3285" i="22"/>
  <c r="K3285" i="22"/>
  <c r="L3285" i="22"/>
  <c r="M3285" i="22"/>
  <c r="N3285" i="22"/>
  <c r="O3285" i="22"/>
  <c r="P3285" i="22"/>
  <c r="A3286" i="22"/>
  <c r="B3286" i="22"/>
  <c r="C3286" i="22"/>
  <c r="D3286" i="22"/>
  <c r="E3286" i="22"/>
  <c r="F3286" i="22"/>
  <c r="G3286" i="22"/>
  <c r="H3286" i="22"/>
  <c r="I3286" i="22"/>
  <c r="J3286" i="22"/>
  <c r="K3286" i="22"/>
  <c r="L3286" i="22"/>
  <c r="M3286" i="22"/>
  <c r="N3286" i="22"/>
  <c r="O3286" i="22"/>
  <c r="P3286" i="22"/>
  <c r="A3287" i="22"/>
  <c r="B3287" i="22"/>
  <c r="C3287" i="22"/>
  <c r="D3287" i="22"/>
  <c r="E3287" i="22"/>
  <c r="F3287" i="22"/>
  <c r="G3287" i="22"/>
  <c r="H3287" i="22"/>
  <c r="I3287" i="22"/>
  <c r="J3287" i="22"/>
  <c r="K3287" i="22"/>
  <c r="L3287" i="22"/>
  <c r="M3287" i="22"/>
  <c r="N3287" i="22"/>
  <c r="O3287" i="22"/>
  <c r="P3287" i="22"/>
  <c r="A3288" i="22"/>
  <c r="B3288" i="22"/>
  <c r="C3288" i="22"/>
  <c r="D3288" i="22"/>
  <c r="E3288" i="22"/>
  <c r="F3288" i="22"/>
  <c r="G3288" i="22"/>
  <c r="H3288" i="22"/>
  <c r="I3288" i="22"/>
  <c r="J3288" i="22"/>
  <c r="K3288" i="22"/>
  <c r="L3288" i="22"/>
  <c r="M3288" i="22"/>
  <c r="N3288" i="22"/>
  <c r="O3288" i="22"/>
  <c r="P3288" i="22"/>
  <c r="A3289" i="22"/>
  <c r="B3289" i="22"/>
  <c r="C3289" i="22"/>
  <c r="D3289" i="22"/>
  <c r="E3289" i="22"/>
  <c r="F3289" i="22"/>
  <c r="G3289" i="22"/>
  <c r="H3289" i="22"/>
  <c r="I3289" i="22"/>
  <c r="J3289" i="22"/>
  <c r="K3289" i="22"/>
  <c r="L3289" i="22"/>
  <c r="M3289" i="22"/>
  <c r="N3289" i="22"/>
  <c r="O3289" i="22"/>
  <c r="P3289" i="22"/>
  <c r="A3290" i="22"/>
  <c r="B3290" i="22"/>
  <c r="C3290" i="22"/>
  <c r="D3290" i="22"/>
  <c r="E3290" i="22"/>
  <c r="F3290" i="22"/>
  <c r="G3290" i="22"/>
  <c r="H3290" i="22"/>
  <c r="I3290" i="22"/>
  <c r="J3290" i="22"/>
  <c r="K3290" i="22"/>
  <c r="L3290" i="22"/>
  <c r="M3290" i="22"/>
  <c r="N3290" i="22"/>
  <c r="O3290" i="22"/>
  <c r="P3290" i="22"/>
  <c r="A3291" i="22"/>
  <c r="B3291" i="22"/>
  <c r="C3291" i="22"/>
  <c r="D3291" i="22"/>
  <c r="E3291" i="22"/>
  <c r="F3291" i="22"/>
  <c r="G3291" i="22"/>
  <c r="H3291" i="22"/>
  <c r="I3291" i="22"/>
  <c r="J3291" i="22"/>
  <c r="K3291" i="22"/>
  <c r="L3291" i="22"/>
  <c r="M3291" i="22"/>
  <c r="N3291" i="22"/>
  <c r="O3291" i="22"/>
  <c r="P3291" i="22"/>
  <c r="A3292" i="22"/>
  <c r="B3292" i="22"/>
  <c r="C3292" i="22"/>
  <c r="D3292" i="22"/>
  <c r="E3292" i="22"/>
  <c r="F3292" i="22"/>
  <c r="G3292" i="22"/>
  <c r="H3292" i="22"/>
  <c r="I3292" i="22"/>
  <c r="J3292" i="22"/>
  <c r="K3292" i="22"/>
  <c r="L3292" i="22"/>
  <c r="M3292" i="22"/>
  <c r="N3292" i="22"/>
  <c r="O3292" i="22"/>
  <c r="P3292" i="22"/>
  <c r="A3293" i="22"/>
  <c r="B3293" i="22"/>
  <c r="C3293" i="22"/>
  <c r="D3293" i="22"/>
  <c r="E3293" i="22"/>
  <c r="F3293" i="22"/>
  <c r="G3293" i="22"/>
  <c r="H3293" i="22"/>
  <c r="I3293" i="22"/>
  <c r="J3293" i="22"/>
  <c r="K3293" i="22"/>
  <c r="L3293" i="22"/>
  <c r="M3293" i="22"/>
  <c r="N3293" i="22"/>
  <c r="O3293" i="22"/>
  <c r="P3293" i="22"/>
  <c r="A3294" i="22"/>
  <c r="B3294" i="22"/>
  <c r="C3294" i="22"/>
  <c r="D3294" i="22"/>
  <c r="E3294" i="22"/>
  <c r="F3294" i="22"/>
  <c r="G3294" i="22"/>
  <c r="H3294" i="22"/>
  <c r="I3294" i="22"/>
  <c r="J3294" i="22"/>
  <c r="K3294" i="22"/>
  <c r="L3294" i="22"/>
  <c r="M3294" i="22"/>
  <c r="N3294" i="22"/>
  <c r="O3294" i="22"/>
  <c r="P3294" i="22"/>
  <c r="A3295" i="22"/>
  <c r="B3295" i="22"/>
  <c r="C3295" i="22"/>
  <c r="D3295" i="22"/>
  <c r="E3295" i="22"/>
  <c r="F3295" i="22"/>
  <c r="G3295" i="22"/>
  <c r="H3295" i="22"/>
  <c r="I3295" i="22"/>
  <c r="J3295" i="22"/>
  <c r="K3295" i="22"/>
  <c r="L3295" i="22"/>
  <c r="M3295" i="22"/>
  <c r="N3295" i="22"/>
  <c r="O3295" i="22"/>
  <c r="P3295" i="22"/>
  <c r="A3296" i="22"/>
  <c r="B3296" i="22"/>
  <c r="C3296" i="22"/>
  <c r="D3296" i="22"/>
  <c r="E3296" i="22"/>
  <c r="F3296" i="22"/>
  <c r="G3296" i="22"/>
  <c r="H3296" i="22"/>
  <c r="I3296" i="22"/>
  <c r="J3296" i="22"/>
  <c r="K3296" i="22"/>
  <c r="L3296" i="22"/>
  <c r="M3296" i="22"/>
  <c r="N3296" i="22"/>
  <c r="O3296" i="22"/>
  <c r="P3296" i="22"/>
  <c r="A3297" i="22"/>
  <c r="B3297" i="22"/>
  <c r="C3297" i="22"/>
  <c r="D3297" i="22"/>
  <c r="E3297" i="22"/>
  <c r="F3297" i="22"/>
  <c r="G3297" i="22"/>
  <c r="H3297" i="22"/>
  <c r="I3297" i="22"/>
  <c r="J3297" i="22"/>
  <c r="K3297" i="22"/>
  <c r="L3297" i="22"/>
  <c r="M3297" i="22"/>
  <c r="N3297" i="22"/>
  <c r="O3297" i="22"/>
  <c r="P3297" i="22"/>
  <c r="A3298" i="22"/>
  <c r="B3298" i="22"/>
  <c r="C3298" i="22"/>
  <c r="D3298" i="22"/>
  <c r="E3298" i="22"/>
  <c r="F3298" i="22"/>
  <c r="G3298" i="22"/>
  <c r="H3298" i="22"/>
  <c r="I3298" i="22"/>
  <c r="J3298" i="22"/>
  <c r="K3298" i="22"/>
  <c r="L3298" i="22"/>
  <c r="M3298" i="22"/>
  <c r="N3298" i="22"/>
  <c r="O3298" i="22"/>
  <c r="P3298" i="22"/>
  <c r="A3299" i="22"/>
  <c r="B3299" i="22"/>
  <c r="C3299" i="22"/>
  <c r="D3299" i="22"/>
  <c r="E3299" i="22"/>
  <c r="F3299" i="22"/>
  <c r="G3299" i="22"/>
  <c r="H3299" i="22"/>
  <c r="I3299" i="22"/>
  <c r="J3299" i="22"/>
  <c r="K3299" i="22"/>
  <c r="L3299" i="22"/>
  <c r="M3299" i="22"/>
  <c r="N3299" i="22"/>
  <c r="O3299" i="22"/>
  <c r="P3299" i="22"/>
  <c r="A3300" i="22"/>
  <c r="B3300" i="22"/>
  <c r="C3300" i="22"/>
  <c r="D3300" i="22"/>
  <c r="E3300" i="22"/>
  <c r="F3300" i="22"/>
  <c r="G3300" i="22"/>
  <c r="H3300" i="22"/>
  <c r="I3300" i="22"/>
  <c r="J3300" i="22"/>
  <c r="K3300" i="22"/>
  <c r="L3300" i="22"/>
  <c r="M3300" i="22"/>
  <c r="N3300" i="22"/>
  <c r="O3300" i="22"/>
  <c r="P3300" i="22"/>
  <c r="A3301" i="22"/>
  <c r="B3301" i="22"/>
  <c r="C3301" i="22"/>
  <c r="D3301" i="22"/>
  <c r="E3301" i="22"/>
  <c r="F3301" i="22"/>
  <c r="G3301" i="22"/>
  <c r="H3301" i="22"/>
  <c r="I3301" i="22"/>
  <c r="J3301" i="22"/>
  <c r="K3301" i="22"/>
  <c r="L3301" i="22"/>
  <c r="M3301" i="22"/>
  <c r="N3301" i="22"/>
  <c r="O3301" i="22"/>
  <c r="P3301" i="22"/>
  <c r="A3302" i="22"/>
  <c r="B3302" i="22"/>
  <c r="C3302" i="22"/>
  <c r="D3302" i="22"/>
  <c r="E3302" i="22"/>
  <c r="F3302" i="22"/>
  <c r="G3302" i="22"/>
  <c r="H3302" i="22"/>
  <c r="I3302" i="22"/>
  <c r="J3302" i="22"/>
  <c r="K3302" i="22"/>
  <c r="L3302" i="22"/>
  <c r="M3302" i="22"/>
  <c r="N3302" i="22"/>
  <c r="O3302" i="22"/>
  <c r="P3302" i="22"/>
  <c r="A3303" i="22"/>
  <c r="B3303" i="22"/>
  <c r="C3303" i="22"/>
  <c r="D3303" i="22"/>
  <c r="E3303" i="22"/>
  <c r="F3303" i="22"/>
  <c r="G3303" i="22"/>
  <c r="H3303" i="22"/>
  <c r="I3303" i="22"/>
  <c r="J3303" i="22"/>
  <c r="K3303" i="22"/>
  <c r="L3303" i="22"/>
  <c r="M3303" i="22"/>
  <c r="N3303" i="22"/>
  <c r="O3303" i="22"/>
  <c r="P3303" i="22"/>
  <c r="A3304" i="22"/>
  <c r="B3304" i="22"/>
  <c r="C3304" i="22"/>
  <c r="D3304" i="22"/>
  <c r="E3304" i="22"/>
  <c r="F3304" i="22"/>
  <c r="G3304" i="22"/>
  <c r="H3304" i="22"/>
  <c r="I3304" i="22"/>
  <c r="J3304" i="22"/>
  <c r="K3304" i="22"/>
  <c r="L3304" i="22"/>
  <c r="M3304" i="22"/>
  <c r="N3304" i="22"/>
  <c r="O3304" i="22"/>
  <c r="P3304" i="22"/>
  <c r="A3305" i="22"/>
  <c r="B3305" i="22"/>
  <c r="C3305" i="22"/>
  <c r="D3305" i="22"/>
  <c r="E3305" i="22"/>
  <c r="F3305" i="22"/>
  <c r="G3305" i="22"/>
  <c r="H3305" i="22"/>
  <c r="I3305" i="22"/>
  <c r="J3305" i="22"/>
  <c r="K3305" i="22"/>
  <c r="L3305" i="22"/>
  <c r="M3305" i="22"/>
  <c r="N3305" i="22"/>
  <c r="O3305" i="22"/>
  <c r="P3305" i="22"/>
  <c r="A3306" i="22"/>
  <c r="B3306" i="22"/>
  <c r="C3306" i="22"/>
  <c r="D3306" i="22"/>
  <c r="E3306" i="22"/>
  <c r="F3306" i="22"/>
  <c r="G3306" i="22"/>
  <c r="H3306" i="22"/>
  <c r="I3306" i="22"/>
  <c r="J3306" i="22"/>
  <c r="K3306" i="22"/>
  <c r="L3306" i="22"/>
  <c r="M3306" i="22"/>
  <c r="N3306" i="22"/>
  <c r="O3306" i="22"/>
  <c r="P3306" i="22"/>
  <c r="A3307" i="22"/>
  <c r="B3307" i="22"/>
  <c r="C3307" i="22"/>
  <c r="D3307" i="22"/>
  <c r="E3307" i="22"/>
  <c r="F3307" i="22"/>
  <c r="G3307" i="22"/>
  <c r="H3307" i="22"/>
  <c r="I3307" i="22"/>
  <c r="J3307" i="22"/>
  <c r="K3307" i="22"/>
  <c r="L3307" i="22"/>
  <c r="M3307" i="22"/>
  <c r="N3307" i="22"/>
  <c r="O3307" i="22"/>
  <c r="P3307" i="22"/>
  <c r="A3308" i="22"/>
  <c r="B3308" i="22"/>
  <c r="C3308" i="22"/>
  <c r="D3308" i="22"/>
  <c r="E3308" i="22"/>
  <c r="F3308" i="22"/>
  <c r="G3308" i="22"/>
  <c r="H3308" i="22"/>
  <c r="I3308" i="22"/>
  <c r="J3308" i="22"/>
  <c r="K3308" i="22"/>
  <c r="L3308" i="22"/>
  <c r="M3308" i="22"/>
  <c r="N3308" i="22"/>
  <c r="O3308" i="22"/>
  <c r="P3308" i="22"/>
  <c r="A3309" i="22"/>
  <c r="B3309" i="22"/>
  <c r="C3309" i="22"/>
  <c r="D3309" i="22"/>
  <c r="E3309" i="22"/>
  <c r="F3309" i="22"/>
  <c r="G3309" i="22"/>
  <c r="H3309" i="22"/>
  <c r="I3309" i="22"/>
  <c r="J3309" i="22"/>
  <c r="K3309" i="22"/>
  <c r="L3309" i="22"/>
  <c r="M3309" i="22"/>
  <c r="N3309" i="22"/>
  <c r="O3309" i="22"/>
  <c r="P3309" i="22"/>
  <c r="A3310" i="22"/>
  <c r="B3310" i="22"/>
  <c r="C3310" i="22"/>
  <c r="D3310" i="22"/>
  <c r="E3310" i="22"/>
  <c r="F3310" i="22"/>
  <c r="G3310" i="22"/>
  <c r="H3310" i="22"/>
  <c r="I3310" i="22"/>
  <c r="J3310" i="22"/>
  <c r="K3310" i="22"/>
  <c r="L3310" i="22"/>
  <c r="M3310" i="22"/>
  <c r="N3310" i="22"/>
  <c r="O3310" i="22"/>
  <c r="P3310" i="22"/>
  <c r="A3311" i="22"/>
  <c r="B3311" i="22"/>
  <c r="C3311" i="22"/>
  <c r="D3311" i="22"/>
  <c r="E3311" i="22"/>
  <c r="F3311" i="22"/>
  <c r="G3311" i="22"/>
  <c r="H3311" i="22"/>
  <c r="I3311" i="22"/>
  <c r="J3311" i="22"/>
  <c r="K3311" i="22"/>
  <c r="L3311" i="22"/>
  <c r="M3311" i="22"/>
  <c r="N3311" i="22"/>
  <c r="O3311" i="22"/>
  <c r="P3311" i="22"/>
  <c r="A3312" i="22"/>
  <c r="B3312" i="22"/>
  <c r="C3312" i="22"/>
  <c r="D3312" i="22"/>
  <c r="E3312" i="22"/>
  <c r="F3312" i="22"/>
  <c r="G3312" i="22"/>
  <c r="H3312" i="22"/>
  <c r="I3312" i="22"/>
  <c r="J3312" i="22"/>
  <c r="K3312" i="22"/>
  <c r="L3312" i="22"/>
  <c r="M3312" i="22"/>
  <c r="N3312" i="22"/>
  <c r="O3312" i="22"/>
  <c r="P3312" i="22"/>
  <c r="A3313" i="22"/>
  <c r="B3313" i="22"/>
  <c r="C3313" i="22"/>
  <c r="D3313" i="22"/>
  <c r="E3313" i="22"/>
  <c r="F3313" i="22"/>
  <c r="G3313" i="22"/>
  <c r="H3313" i="22"/>
  <c r="I3313" i="22"/>
  <c r="J3313" i="22"/>
  <c r="K3313" i="22"/>
  <c r="L3313" i="22"/>
  <c r="M3313" i="22"/>
  <c r="N3313" i="22"/>
  <c r="O3313" i="22"/>
  <c r="P3313" i="22"/>
  <c r="A3314" i="22"/>
  <c r="B3314" i="22"/>
  <c r="C3314" i="22"/>
  <c r="D3314" i="22"/>
  <c r="E3314" i="22"/>
  <c r="F3314" i="22"/>
  <c r="G3314" i="22"/>
  <c r="H3314" i="22"/>
  <c r="I3314" i="22"/>
  <c r="J3314" i="22"/>
  <c r="K3314" i="22"/>
  <c r="L3314" i="22"/>
  <c r="M3314" i="22"/>
  <c r="N3314" i="22"/>
  <c r="O3314" i="22"/>
  <c r="P3314" i="22"/>
  <c r="A3315" i="22"/>
  <c r="B3315" i="22"/>
  <c r="C3315" i="22"/>
  <c r="D3315" i="22"/>
  <c r="E3315" i="22"/>
  <c r="F3315" i="22"/>
  <c r="G3315" i="22"/>
  <c r="H3315" i="22"/>
  <c r="I3315" i="22"/>
  <c r="J3315" i="22"/>
  <c r="K3315" i="22"/>
  <c r="L3315" i="22"/>
  <c r="M3315" i="22"/>
  <c r="N3315" i="22"/>
  <c r="O3315" i="22"/>
  <c r="P3315" i="22"/>
  <c r="A3316" i="22"/>
  <c r="B3316" i="22"/>
  <c r="C3316" i="22"/>
  <c r="D3316" i="22"/>
  <c r="E3316" i="22"/>
  <c r="F3316" i="22"/>
  <c r="G3316" i="22"/>
  <c r="H3316" i="22"/>
  <c r="I3316" i="22"/>
  <c r="J3316" i="22"/>
  <c r="K3316" i="22"/>
  <c r="L3316" i="22"/>
  <c r="M3316" i="22"/>
  <c r="N3316" i="22"/>
  <c r="O3316" i="22"/>
  <c r="P3316" i="22"/>
  <c r="A3317" i="22"/>
  <c r="B3317" i="22"/>
  <c r="C3317" i="22"/>
  <c r="D3317" i="22"/>
  <c r="E3317" i="22"/>
  <c r="F3317" i="22"/>
  <c r="G3317" i="22"/>
  <c r="H3317" i="22"/>
  <c r="I3317" i="22"/>
  <c r="J3317" i="22"/>
  <c r="K3317" i="22"/>
  <c r="L3317" i="22"/>
  <c r="M3317" i="22"/>
  <c r="N3317" i="22"/>
  <c r="O3317" i="22"/>
  <c r="P3317" i="22"/>
  <c r="A3318" i="22"/>
  <c r="B3318" i="22"/>
  <c r="C3318" i="22"/>
  <c r="D3318" i="22"/>
  <c r="E3318" i="22"/>
  <c r="F3318" i="22"/>
  <c r="G3318" i="22"/>
  <c r="H3318" i="22"/>
  <c r="I3318" i="22"/>
  <c r="J3318" i="22"/>
  <c r="K3318" i="22"/>
  <c r="L3318" i="22"/>
  <c r="M3318" i="22"/>
  <c r="N3318" i="22"/>
  <c r="O3318" i="22"/>
  <c r="P3318" i="22"/>
  <c r="A3319" i="22"/>
  <c r="B3319" i="22"/>
  <c r="C3319" i="22"/>
  <c r="D3319" i="22"/>
  <c r="E3319" i="22"/>
  <c r="F3319" i="22"/>
  <c r="G3319" i="22"/>
  <c r="H3319" i="22"/>
  <c r="I3319" i="22"/>
  <c r="J3319" i="22"/>
  <c r="K3319" i="22"/>
  <c r="L3319" i="22"/>
  <c r="M3319" i="22"/>
  <c r="N3319" i="22"/>
  <c r="O3319" i="22"/>
  <c r="P3319" i="22"/>
  <c r="A3320" i="22"/>
  <c r="B3320" i="22"/>
  <c r="C3320" i="22"/>
  <c r="D3320" i="22"/>
  <c r="E3320" i="22"/>
  <c r="F3320" i="22"/>
  <c r="G3320" i="22"/>
  <c r="H3320" i="22"/>
  <c r="I3320" i="22"/>
  <c r="J3320" i="22"/>
  <c r="K3320" i="22"/>
  <c r="L3320" i="22"/>
  <c r="M3320" i="22"/>
  <c r="N3320" i="22"/>
  <c r="O3320" i="22"/>
  <c r="P3320" i="22"/>
  <c r="A3321" i="22"/>
  <c r="B3321" i="22"/>
  <c r="C3321" i="22"/>
  <c r="D3321" i="22"/>
  <c r="E3321" i="22"/>
  <c r="F3321" i="22"/>
  <c r="G3321" i="22"/>
  <c r="H3321" i="22"/>
  <c r="I3321" i="22"/>
  <c r="J3321" i="22"/>
  <c r="K3321" i="22"/>
  <c r="L3321" i="22"/>
  <c r="M3321" i="22"/>
  <c r="N3321" i="22"/>
  <c r="O3321" i="22"/>
  <c r="P3321" i="22"/>
  <c r="A3322" i="22"/>
  <c r="B3322" i="22"/>
  <c r="C3322" i="22"/>
  <c r="D3322" i="22"/>
  <c r="E3322" i="22"/>
  <c r="F3322" i="22"/>
  <c r="G3322" i="22"/>
  <c r="H3322" i="22"/>
  <c r="I3322" i="22"/>
  <c r="J3322" i="22"/>
  <c r="K3322" i="22"/>
  <c r="L3322" i="22"/>
  <c r="M3322" i="22"/>
  <c r="N3322" i="22"/>
  <c r="O3322" i="22"/>
  <c r="P3322" i="22"/>
  <c r="A3323" i="22"/>
  <c r="B3323" i="22"/>
  <c r="C3323" i="22"/>
  <c r="D3323" i="22"/>
  <c r="E3323" i="22"/>
  <c r="F3323" i="22"/>
  <c r="G3323" i="22"/>
  <c r="H3323" i="22"/>
  <c r="I3323" i="22"/>
  <c r="J3323" i="22"/>
  <c r="K3323" i="22"/>
  <c r="L3323" i="22"/>
  <c r="M3323" i="22"/>
  <c r="N3323" i="22"/>
  <c r="O3323" i="22"/>
  <c r="P3323" i="22"/>
  <c r="A3324" i="22"/>
  <c r="B3324" i="22"/>
  <c r="C3324" i="22"/>
  <c r="D3324" i="22"/>
  <c r="E3324" i="22"/>
  <c r="F3324" i="22"/>
  <c r="G3324" i="22"/>
  <c r="H3324" i="22"/>
  <c r="I3324" i="22"/>
  <c r="J3324" i="22"/>
  <c r="K3324" i="22"/>
  <c r="L3324" i="22"/>
  <c r="M3324" i="22"/>
  <c r="N3324" i="22"/>
  <c r="O3324" i="22"/>
  <c r="P3324" i="22"/>
  <c r="A3325" i="22"/>
  <c r="B3325" i="22"/>
  <c r="C3325" i="22"/>
  <c r="D3325" i="22"/>
  <c r="E3325" i="22"/>
  <c r="F3325" i="22"/>
  <c r="G3325" i="22"/>
  <c r="H3325" i="22"/>
  <c r="I3325" i="22"/>
  <c r="J3325" i="22"/>
  <c r="K3325" i="22"/>
  <c r="L3325" i="22"/>
  <c r="M3325" i="22"/>
  <c r="N3325" i="22"/>
  <c r="O3325" i="22"/>
  <c r="P3325" i="22"/>
  <c r="A3326" i="22"/>
  <c r="B3326" i="22"/>
  <c r="C3326" i="22"/>
  <c r="D3326" i="22"/>
  <c r="E3326" i="22"/>
  <c r="F3326" i="22"/>
  <c r="G3326" i="22"/>
  <c r="H3326" i="22"/>
  <c r="I3326" i="22"/>
  <c r="J3326" i="22"/>
  <c r="K3326" i="22"/>
  <c r="L3326" i="22"/>
  <c r="M3326" i="22"/>
  <c r="N3326" i="22"/>
  <c r="O3326" i="22"/>
  <c r="P3326" i="22"/>
  <c r="A3327" i="22"/>
  <c r="B3327" i="22"/>
  <c r="C3327" i="22"/>
  <c r="D3327" i="22"/>
  <c r="E3327" i="22"/>
  <c r="F3327" i="22"/>
  <c r="G3327" i="22"/>
  <c r="H3327" i="22"/>
  <c r="I3327" i="22"/>
  <c r="J3327" i="22"/>
  <c r="K3327" i="22"/>
  <c r="L3327" i="22"/>
  <c r="M3327" i="22"/>
  <c r="N3327" i="22"/>
  <c r="O3327" i="22"/>
  <c r="P3327" i="22"/>
  <c r="A3328" i="22"/>
  <c r="B3328" i="22"/>
  <c r="C3328" i="22"/>
  <c r="D3328" i="22"/>
  <c r="E3328" i="22"/>
  <c r="F3328" i="22"/>
  <c r="G3328" i="22"/>
  <c r="H3328" i="22"/>
  <c r="I3328" i="22"/>
  <c r="J3328" i="22"/>
  <c r="K3328" i="22"/>
  <c r="L3328" i="22"/>
  <c r="M3328" i="22"/>
  <c r="N3328" i="22"/>
  <c r="O3328" i="22"/>
  <c r="P3328" i="22"/>
  <c r="A3329" i="22"/>
  <c r="B3329" i="22"/>
  <c r="C3329" i="22"/>
  <c r="D3329" i="22"/>
  <c r="E3329" i="22"/>
  <c r="F3329" i="22"/>
  <c r="G3329" i="22"/>
  <c r="H3329" i="22"/>
  <c r="I3329" i="22"/>
  <c r="J3329" i="22"/>
  <c r="K3329" i="22"/>
  <c r="L3329" i="22"/>
  <c r="M3329" i="22"/>
  <c r="N3329" i="22"/>
  <c r="O3329" i="22"/>
  <c r="P3329" i="22"/>
  <c r="A3330" i="22"/>
  <c r="B3330" i="22"/>
  <c r="C3330" i="22"/>
  <c r="D3330" i="22"/>
  <c r="E3330" i="22"/>
  <c r="F3330" i="22"/>
  <c r="G3330" i="22"/>
  <c r="H3330" i="22"/>
  <c r="I3330" i="22"/>
  <c r="J3330" i="22"/>
  <c r="K3330" i="22"/>
  <c r="L3330" i="22"/>
  <c r="M3330" i="22"/>
  <c r="N3330" i="22"/>
  <c r="O3330" i="22"/>
  <c r="P3330" i="22"/>
  <c r="A3331" i="22"/>
  <c r="B3331" i="22"/>
  <c r="C3331" i="22"/>
  <c r="D3331" i="22"/>
  <c r="E3331" i="22"/>
  <c r="F3331" i="22"/>
  <c r="G3331" i="22"/>
  <c r="H3331" i="22"/>
  <c r="I3331" i="22"/>
  <c r="J3331" i="22"/>
  <c r="K3331" i="22"/>
  <c r="L3331" i="22"/>
  <c r="M3331" i="22"/>
  <c r="N3331" i="22"/>
  <c r="O3331" i="22"/>
  <c r="P3331" i="22"/>
  <c r="A3332" i="22"/>
  <c r="B3332" i="22"/>
  <c r="C3332" i="22"/>
  <c r="D3332" i="22"/>
  <c r="E3332" i="22"/>
  <c r="F3332" i="22"/>
  <c r="G3332" i="22"/>
  <c r="H3332" i="22"/>
  <c r="I3332" i="22"/>
  <c r="J3332" i="22"/>
  <c r="K3332" i="22"/>
  <c r="L3332" i="22"/>
  <c r="M3332" i="22"/>
  <c r="N3332" i="22"/>
  <c r="O3332" i="22"/>
  <c r="P3332" i="22"/>
  <c r="A3333" i="22"/>
  <c r="B3333" i="22"/>
  <c r="C3333" i="22"/>
  <c r="D3333" i="22"/>
  <c r="E3333" i="22"/>
  <c r="F3333" i="22"/>
  <c r="G3333" i="22"/>
  <c r="H3333" i="22"/>
  <c r="I3333" i="22"/>
  <c r="J3333" i="22"/>
  <c r="K3333" i="22"/>
  <c r="L3333" i="22"/>
  <c r="M3333" i="22"/>
  <c r="N3333" i="22"/>
  <c r="O3333" i="22"/>
  <c r="P3333" i="22"/>
  <c r="A3334" i="22"/>
  <c r="B3334" i="22"/>
  <c r="C3334" i="22"/>
  <c r="D3334" i="22"/>
  <c r="E3334" i="22"/>
  <c r="F3334" i="22"/>
  <c r="G3334" i="22"/>
  <c r="H3334" i="22"/>
  <c r="I3334" i="22"/>
  <c r="J3334" i="22"/>
  <c r="K3334" i="22"/>
  <c r="L3334" i="22"/>
  <c r="M3334" i="22"/>
  <c r="N3334" i="22"/>
  <c r="O3334" i="22"/>
  <c r="P3334" i="22"/>
  <c r="A3335" i="22"/>
  <c r="B3335" i="22"/>
  <c r="C3335" i="22"/>
  <c r="D3335" i="22"/>
  <c r="E3335" i="22"/>
  <c r="F3335" i="22"/>
  <c r="G3335" i="22"/>
  <c r="H3335" i="22"/>
  <c r="I3335" i="22"/>
  <c r="J3335" i="22"/>
  <c r="K3335" i="22"/>
  <c r="L3335" i="22"/>
  <c r="M3335" i="22"/>
  <c r="N3335" i="22"/>
  <c r="O3335" i="22"/>
  <c r="P3335" i="22"/>
  <c r="A3336" i="22"/>
  <c r="B3336" i="22"/>
  <c r="C3336" i="22"/>
  <c r="D3336" i="22"/>
  <c r="E3336" i="22"/>
  <c r="F3336" i="22"/>
  <c r="G3336" i="22"/>
  <c r="H3336" i="22"/>
  <c r="I3336" i="22"/>
  <c r="J3336" i="22"/>
  <c r="K3336" i="22"/>
  <c r="L3336" i="22"/>
  <c r="M3336" i="22"/>
  <c r="N3336" i="22"/>
  <c r="O3336" i="22"/>
  <c r="P3336" i="22"/>
  <c r="A3337" i="22"/>
  <c r="B3337" i="22"/>
  <c r="C3337" i="22"/>
  <c r="D3337" i="22"/>
  <c r="E3337" i="22"/>
  <c r="F3337" i="22"/>
  <c r="G3337" i="22"/>
  <c r="H3337" i="22"/>
  <c r="I3337" i="22"/>
  <c r="J3337" i="22"/>
  <c r="K3337" i="22"/>
  <c r="L3337" i="22"/>
  <c r="M3337" i="22"/>
  <c r="N3337" i="22"/>
  <c r="O3337" i="22"/>
  <c r="P3337" i="22"/>
  <c r="A3338" i="22"/>
  <c r="B3338" i="22"/>
  <c r="C3338" i="22"/>
  <c r="D3338" i="22"/>
  <c r="E3338" i="22"/>
  <c r="F3338" i="22"/>
  <c r="G3338" i="22"/>
  <c r="H3338" i="22"/>
  <c r="I3338" i="22"/>
  <c r="J3338" i="22"/>
  <c r="K3338" i="22"/>
  <c r="L3338" i="22"/>
  <c r="M3338" i="22"/>
  <c r="N3338" i="22"/>
  <c r="O3338" i="22"/>
  <c r="P3338" i="22"/>
  <c r="A3339" i="22"/>
  <c r="B3339" i="22"/>
  <c r="C3339" i="22"/>
  <c r="D3339" i="22"/>
  <c r="E3339" i="22"/>
  <c r="F3339" i="22"/>
  <c r="G3339" i="22"/>
  <c r="H3339" i="22"/>
  <c r="I3339" i="22"/>
  <c r="J3339" i="22"/>
  <c r="K3339" i="22"/>
  <c r="L3339" i="22"/>
  <c r="M3339" i="22"/>
  <c r="N3339" i="22"/>
  <c r="O3339" i="22"/>
  <c r="P3339" i="22"/>
  <c r="A3340" i="22"/>
  <c r="B3340" i="22"/>
  <c r="C3340" i="22"/>
  <c r="D3340" i="22"/>
  <c r="E3340" i="22"/>
  <c r="F3340" i="22"/>
  <c r="G3340" i="22"/>
  <c r="H3340" i="22"/>
  <c r="I3340" i="22"/>
  <c r="J3340" i="22"/>
  <c r="K3340" i="22"/>
  <c r="L3340" i="22"/>
  <c r="M3340" i="22"/>
  <c r="N3340" i="22"/>
  <c r="O3340" i="22"/>
  <c r="P3340" i="22"/>
  <c r="A3341" i="22"/>
  <c r="B3341" i="22"/>
  <c r="C3341" i="22"/>
  <c r="D3341" i="22"/>
  <c r="E3341" i="22"/>
  <c r="F3341" i="22"/>
  <c r="G3341" i="22"/>
  <c r="H3341" i="22"/>
  <c r="I3341" i="22"/>
  <c r="J3341" i="22"/>
  <c r="K3341" i="22"/>
  <c r="L3341" i="22"/>
  <c r="M3341" i="22"/>
  <c r="N3341" i="22"/>
  <c r="O3341" i="22"/>
  <c r="P3341" i="22"/>
  <c r="A3342" i="22"/>
  <c r="B3342" i="22"/>
  <c r="C3342" i="22"/>
  <c r="D3342" i="22"/>
  <c r="E3342" i="22"/>
  <c r="F3342" i="22"/>
  <c r="G3342" i="22"/>
  <c r="H3342" i="22"/>
  <c r="I3342" i="22"/>
  <c r="J3342" i="22"/>
  <c r="K3342" i="22"/>
  <c r="L3342" i="22"/>
  <c r="M3342" i="22"/>
  <c r="N3342" i="22"/>
  <c r="O3342" i="22"/>
  <c r="P3342" i="22"/>
  <c r="A3343" i="22"/>
  <c r="B3343" i="22"/>
  <c r="C3343" i="22"/>
  <c r="D3343" i="22"/>
  <c r="E3343" i="22"/>
  <c r="F3343" i="22"/>
  <c r="G3343" i="22"/>
  <c r="H3343" i="22"/>
  <c r="I3343" i="22"/>
  <c r="J3343" i="22"/>
  <c r="K3343" i="22"/>
  <c r="L3343" i="22"/>
  <c r="M3343" i="22"/>
  <c r="N3343" i="22"/>
  <c r="O3343" i="22"/>
  <c r="P3343" i="22"/>
  <c r="A3344" i="22"/>
  <c r="B3344" i="22"/>
  <c r="C3344" i="22"/>
  <c r="D3344" i="22"/>
  <c r="E3344" i="22"/>
  <c r="F3344" i="22"/>
  <c r="G3344" i="22"/>
  <c r="H3344" i="22"/>
  <c r="I3344" i="22"/>
  <c r="J3344" i="22"/>
  <c r="K3344" i="22"/>
  <c r="L3344" i="22"/>
  <c r="M3344" i="22"/>
  <c r="N3344" i="22"/>
  <c r="O3344" i="22"/>
  <c r="P3344" i="22"/>
  <c r="A3345" i="22"/>
  <c r="B3345" i="22"/>
  <c r="C3345" i="22"/>
  <c r="D3345" i="22"/>
  <c r="E3345" i="22"/>
  <c r="F3345" i="22"/>
  <c r="G3345" i="22"/>
  <c r="H3345" i="22"/>
  <c r="I3345" i="22"/>
  <c r="J3345" i="22"/>
  <c r="K3345" i="22"/>
  <c r="L3345" i="22"/>
  <c r="M3345" i="22"/>
  <c r="N3345" i="22"/>
  <c r="O3345" i="22"/>
  <c r="P3345" i="22"/>
  <c r="A3346" i="22"/>
  <c r="B3346" i="22"/>
  <c r="C3346" i="22"/>
  <c r="D3346" i="22"/>
  <c r="E3346" i="22"/>
  <c r="F3346" i="22"/>
  <c r="G3346" i="22"/>
  <c r="H3346" i="22"/>
  <c r="I3346" i="22"/>
  <c r="J3346" i="22"/>
  <c r="K3346" i="22"/>
  <c r="L3346" i="22"/>
  <c r="M3346" i="22"/>
  <c r="N3346" i="22"/>
  <c r="O3346" i="22"/>
  <c r="P3346" i="22"/>
  <c r="A3347" i="22"/>
  <c r="B3347" i="22"/>
  <c r="C3347" i="22"/>
  <c r="D3347" i="22"/>
  <c r="E3347" i="22"/>
  <c r="F3347" i="22"/>
  <c r="G3347" i="22"/>
  <c r="H3347" i="22"/>
  <c r="I3347" i="22"/>
  <c r="J3347" i="22"/>
  <c r="K3347" i="22"/>
  <c r="L3347" i="22"/>
  <c r="M3347" i="22"/>
  <c r="N3347" i="22"/>
  <c r="O3347" i="22"/>
  <c r="P3347" i="22"/>
  <c r="A3348" i="22"/>
  <c r="B3348" i="22"/>
  <c r="C3348" i="22"/>
  <c r="D3348" i="22"/>
  <c r="E3348" i="22"/>
  <c r="F3348" i="22"/>
  <c r="G3348" i="22"/>
  <c r="H3348" i="22"/>
  <c r="I3348" i="22"/>
  <c r="J3348" i="22"/>
  <c r="K3348" i="22"/>
  <c r="L3348" i="22"/>
  <c r="M3348" i="22"/>
  <c r="N3348" i="22"/>
  <c r="O3348" i="22"/>
  <c r="P3348" i="22"/>
  <c r="A3349" i="22"/>
  <c r="B3349" i="22"/>
  <c r="C3349" i="22"/>
  <c r="D3349" i="22"/>
  <c r="E3349" i="22"/>
  <c r="F3349" i="22"/>
  <c r="G3349" i="22"/>
  <c r="H3349" i="22"/>
  <c r="I3349" i="22"/>
  <c r="J3349" i="22"/>
  <c r="K3349" i="22"/>
  <c r="L3349" i="22"/>
  <c r="M3349" i="22"/>
  <c r="N3349" i="22"/>
  <c r="O3349" i="22"/>
  <c r="P3349" i="22"/>
  <c r="A3350" i="22"/>
  <c r="B3350" i="22"/>
  <c r="C3350" i="22"/>
  <c r="D3350" i="22"/>
  <c r="E3350" i="22"/>
  <c r="F3350" i="22"/>
  <c r="G3350" i="22"/>
  <c r="H3350" i="22"/>
  <c r="I3350" i="22"/>
  <c r="J3350" i="22"/>
  <c r="K3350" i="22"/>
  <c r="L3350" i="22"/>
  <c r="M3350" i="22"/>
  <c r="N3350" i="22"/>
  <c r="O3350" i="22"/>
  <c r="P3350" i="22"/>
  <c r="A3351" i="22"/>
  <c r="B3351" i="22"/>
  <c r="C3351" i="22"/>
  <c r="D3351" i="22"/>
  <c r="E3351" i="22"/>
  <c r="F3351" i="22"/>
  <c r="G3351" i="22"/>
  <c r="H3351" i="22"/>
  <c r="I3351" i="22"/>
  <c r="J3351" i="22"/>
  <c r="K3351" i="22"/>
  <c r="L3351" i="22"/>
  <c r="M3351" i="22"/>
  <c r="N3351" i="22"/>
  <c r="O3351" i="22"/>
  <c r="P3351" i="22"/>
  <c r="A3352" i="22"/>
  <c r="B3352" i="22"/>
  <c r="C3352" i="22"/>
  <c r="D3352" i="22"/>
  <c r="E3352" i="22"/>
  <c r="F3352" i="22"/>
  <c r="G3352" i="22"/>
  <c r="H3352" i="22"/>
  <c r="I3352" i="22"/>
  <c r="J3352" i="22"/>
  <c r="K3352" i="22"/>
  <c r="L3352" i="22"/>
  <c r="M3352" i="22"/>
  <c r="N3352" i="22"/>
  <c r="O3352" i="22"/>
  <c r="P3352" i="22"/>
  <c r="A3353" i="22"/>
  <c r="B3353" i="22"/>
  <c r="C3353" i="22"/>
  <c r="D3353" i="22"/>
  <c r="E3353" i="22"/>
  <c r="F3353" i="22"/>
  <c r="G3353" i="22"/>
  <c r="H3353" i="22"/>
  <c r="I3353" i="22"/>
  <c r="J3353" i="22"/>
  <c r="K3353" i="22"/>
  <c r="L3353" i="22"/>
  <c r="M3353" i="22"/>
  <c r="N3353" i="22"/>
  <c r="O3353" i="22"/>
  <c r="P3353" i="22"/>
  <c r="A3354" i="22"/>
  <c r="B3354" i="22"/>
  <c r="C3354" i="22"/>
  <c r="D3354" i="22"/>
  <c r="E3354" i="22"/>
  <c r="F3354" i="22"/>
  <c r="G3354" i="22"/>
  <c r="H3354" i="22"/>
  <c r="I3354" i="22"/>
  <c r="J3354" i="22"/>
  <c r="K3354" i="22"/>
  <c r="L3354" i="22"/>
  <c r="M3354" i="22"/>
  <c r="N3354" i="22"/>
  <c r="O3354" i="22"/>
  <c r="P3354" i="22"/>
  <c r="A3355" i="22"/>
  <c r="B3355" i="22"/>
  <c r="C3355" i="22"/>
  <c r="D3355" i="22"/>
  <c r="E3355" i="22"/>
  <c r="F3355" i="22"/>
  <c r="G3355" i="22"/>
  <c r="H3355" i="22"/>
  <c r="I3355" i="22"/>
  <c r="J3355" i="22"/>
  <c r="K3355" i="22"/>
  <c r="L3355" i="22"/>
  <c r="M3355" i="22"/>
  <c r="N3355" i="22"/>
  <c r="O3355" i="22"/>
  <c r="P3355" i="22"/>
  <c r="A3356" i="22"/>
  <c r="B3356" i="22"/>
  <c r="C3356" i="22"/>
  <c r="D3356" i="22"/>
  <c r="E3356" i="22"/>
  <c r="F3356" i="22"/>
  <c r="G3356" i="22"/>
  <c r="H3356" i="22"/>
  <c r="I3356" i="22"/>
  <c r="J3356" i="22"/>
  <c r="K3356" i="22"/>
  <c r="L3356" i="22"/>
  <c r="M3356" i="22"/>
  <c r="N3356" i="22"/>
  <c r="O3356" i="22"/>
  <c r="P3356" i="22"/>
  <c r="A3357" i="22"/>
  <c r="B3357" i="22"/>
  <c r="C3357" i="22"/>
  <c r="D3357" i="22"/>
  <c r="E3357" i="22"/>
  <c r="F3357" i="22"/>
  <c r="G3357" i="22"/>
  <c r="H3357" i="22"/>
  <c r="I3357" i="22"/>
  <c r="J3357" i="22"/>
  <c r="K3357" i="22"/>
  <c r="L3357" i="22"/>
  <c r="M3357" i="22"/>
  <c r="N3357" i="22"/>
  <c r="O3357" i="22"/>
  <c r="P3357" i="22"/>
  <c r="A3358" i="22"/>
  <c r="B3358" i="22"/>
  <c r="C3358" i="22"/>
  <c r="D3358" i="22"/>
  <c r="E3358" i="22"/>
  <c r="F3358" i="22"/>
  <c r="G3358" i="22"/>
  <c r="H3358" i="22"/>
  <c r="I3358" i="22"/>
  <c r="J3358" i="22"/>
  <c r="K3358" i="22"/>
  <c r="L3358" i="22"/>
  <c r="M3358" i="22"/>
  <c r="N3358" i="22"/>
  <c r="O3358" i="22"/>
  <c r="P3358" i="22"/>
  <c r="A3359" i="22"/>
  <c r="B3359" i="22"/>
  <c r="C3359" i="22"/>
  <c r="D3359" i="22"/>
  <c r="E3359" i="22"/>
  <c r="F3359" i="22"/>
  <c r="G3359" i="22"/>
  <c r="H3359" i="22"/>
  <c r="I3359" i="22"/>
  <c r="J3359" i="22"/>
  <c r="K3359" i="22"/>
  <c r="L3359" i="22"/>
  <c r="M3359" i="22"/>
  <c r="N3359" i="22"/>
  <c r="O3359" i="22"/>
  <c r="P3359" i="22"/>
  <c r="A3360" i="22"/>
  <c r="B3360" i="22"/>
  <c r="C3360" i="22"/>
  <c r="D3360" i="22"/>
  <c r="E3360" i="22"/>
  <c r="F3360" i="22"/>
  <c r="G3360" i="22"/>
  <c r="H3360" i="22"/>
  <c r="I3360" i="22"/>
  <c r="J3360" i="22"/>
  <c r="K3360" i="22"/>
  <c r="L3360" i="22"/>
  <c r="M3360" i="22"/>
  <c r="N3360" i="22"/>
  <c r="O3360" i="22"/>
  <c r="P3360" i="22"/>
  <c r="A3361" i="22"/>
  <c r="B3361" i="22"/>
  <c r="C3361" i="22"/>
  <c r="D3361" i="22"/>
  <c r="E3361" i="22"/>
  <c r="F3361" i="22"/>
  <c r="G3361" i="22"/>
  <c r="H3361" i="22"/>
  <c r="I3361" i="22"/>
  <c r="J3361" i="22"/>
  <c r="K3361" i="22"/>
  <c r="L3361" i="22"/>
  <c r="M3361" i="22"/>
  <c r="N3361" i="22"/>
  <c r="O3361" i="22"/>
  <c r="P3361" i="22"/>
  <c r="A3362" i="22"/>
  <c r="B3362" i="22"/>
  <c r="C3362" i="22"/>
  <c r="D3362" i="22"/>
  <c r="E3362" i="22"/>
  <c r="F3362" i="22"/>
  <c r="G3362" i="22"/>
  <c r="H3362" i="22"/>
  <c r="I3362" i="22"/>
  <c r="J3362" i="22"/>
  <c r="K3362" i="22"/>
  <c r="L3362" i="22"/>
  <c r="M3362" i="22"/>
  <c r="N3362" i="22"/>
  <c r="O3362" i="22"/>
  <c r="P3362" i="22"/>
  <c r="A3363" i="22"/>
  <c r="B3363" i="22"/>
  <c r="C3363" i="22"/>
  <c r="D3363" i="22"/>
  <c r="E3363" i="22"/>
  <c r="F3363" i="22"/>
  <c r="G3363" i="22"/>
  <c r="H3363" i="22"/>
  <c r="I3363" i="22"/>
  <c r="J3363" i="22"/>
  <c r="K3363" i="22"/>
  <c r="L3363" i="22"/>
  <c r="M3363" i="22"/>
  <c r="N3363" i="22"/>
  <c r="O3363" i="22"/>
  <c r="P3363" i="22"/>
  <c r="A3364" i="22"/>
  <c r="B3364" i="22"/>
  <c r="C3364" i="22"/>
  <c r="D3364" i="22"/>
  <c r="E3364" i="22"/>
  <c r="F3364" i="22"/>
  <c r="G3364" i="22"/>
  <c r="H3364" i="22"/>
  <c r="I3364" i="22"/>
  <c r="J3364" i="22"/>
  <c r="K3364" i="22"/>
  <c r="L3364" i="22"/>
  <c r="M3364" i="22"/>
  <c r="N3364" i="22"/>
  <c r="O3364" i="22"/>
  <c r="P3364" i="22"/>
  <c r="A3365" i="22"/>
  <c r="B3365" i="22"/>
  <c r="C3365" i="22"/>
  <c r="D3365" i="22"/>
  <c r="E3365" i="22"/>
  <c r="F3365" i="22"/>
  <c r="G3365" i="22"/>
  <c r="H3365" i="22"/>
  <c r="I3365" i="22"/>
  <c r="J3365" i="22"/>
  <c r="K3365" i="22"/>
  <c r="L3365" i="22"/>
  <c r="M3365" i="22"/>
  <c r="N3365" i="22"/>
  <c r="O3365" i="22"/>
  <c r="P3365" i="22"/>
  <c r="A3366" i="22"/>
  <c r="B3366" i="22"/>
  <c r="C3366" i="22"/>
  <c r="D3366" i="22"/>
  <c r="E3366" i="22"/>
  <c r="F3366" i="22"/>
  <c r="G3366" i="22"/>
  <c r="H3366" i="22"/>
  <c r="I3366" i="22"/>
  <c r="J3366" i="22"/>
  <c r="K3366" i="22"/>
  <c r="L3366" i="22"/>
  <c r="M3366" i="22"/>
  <c r="N3366" i="22"/>
  <c r="O3366" i="22"/>
  <c r="P3366" i="22"/>
  <c r="A3367" i="22"/>
  <c r="B3367" i="22"/>
  <c r="C3367" i="22"/>
  <c r="D3367" i="22"/>
  <c r="E3367" i="22"/>
  <c r="F3367" i="22"/>
  <c r="G3367" i="22"/>
  <c r="H3367" i="22"/>
  <c r="I3367" i="22"/>
  <c r="J3367" i="22"/>
  <c r="K3367" i="22"/>
  <c r="L3367" i="22"/>
  <c r="M3367" i="22"/>
  <c r="N3367" i="22"/>
  <c r="O3367" i="22"/>
  <c r="P3367" i="22"/>
  <c r="A3368" i="22"/>
  <c r="B3368" i="22"/>
  <c r="C3368" i="22"/>
  <c r="D3368" i="22"/>
  <c r="E3368" i="22"/>
  <c r="F3368" i="22"/>
  <c r="G3368" i="22"/>
  <c r="H3368" i="22"/>
  <c r="I3368" i="22"/>
  <c r="J3368" i="22"/>
  <c r="K3368" i="22"/>
  <c r="L3368" i="22"/>
  <c r="M3368" i="22"/>
  <c r="N3368" i="22"/>
  <c r="O3368" i="22"/>
  <c r="P3368" i="22"/>
  <c r="A3369" i="22"/>
  <c r="B3369" i="22"/>
  <c r="C3369" i="22"/>
  <c r="D3369" i="22"/>
  <c r="E3369" i="22"/>
  <c r="F3369" i="22"/>
  <c r="G3369" i="22"/>
  <c r="H3369" i="22"/>
  <c r="I3369" i="22"/>
  <c r="J3369" i="22"/>
  <c r="K3369" i="22"/>
  <c r="L3369" i="22"/>
  <c r="M3369" i="22"/>
  <c r="N3369" i="22"/>
  <c r="O3369" i="22"/>
  <c r="P3369" i="22"/>
  <c r="A3370" i="22"/>
  <c r="B3370" i="22"/>
  <c r="C3370" i="22"/>
  <c r="D3370" i="22"/>
  <c r="E3370" i="22"/>
  <c r="F3370" i="22"/>
  <c r="G3370" i="22"/>
  <c r="H3370" i="22"/>
  <c r="I3370" i="22"/>
  <c r="J3370" i="22"/>
  <c r="K3370" i="22"/>
  <c r="L3370" i="22"/>
  <c r="M3370" i="22"/>
  <c r="N3370" i="22"/>
  <c r="O3370" i="22"/>
  <c r="P3370" i="22"/>
  <c r="A3371" i="22"/>
  <c r="B3371" i="22"/>
  <c r="C3371" i="22"/>
  <c r="D3371" i="22"/>
  <c r="E3371" i="22"/>
  <c r="F3371" i="22"/>
  <c r="G3371" i="22"/>
  <c r="H3371" i="22"/>
  <c r="I3371" i="22"/>
  <c r="J3371" i="22"/>
  <c r="K3371" i="22"/>
  <c r="L3371" i="22"/>
  <c r="M3371" i="22"/>
  <c r="N3371" i="22"/>
  <c r="O3371" i="22"/>
  <c r="P3371" i="22"/>
  <c r="A3372" i="22"/>
  <c r="B3372" i="22"/>
  <c r="C3372" i="22"/>
  <c r="D3372" i="22"/>
  <c r="E3372" i="22"/>
  <c r="F3372" i="22"/>
  <c r="G3372" i="22"/>
  <c r="H3372" i="22"/>
  <c r="I3372" i="22"/>
  <c r="J3372" i="22"/>
  <c r="K3372" i="22"/>
  <c r="L3372" i="22"/>
  <c r="M3372" i="22"/>
  <c r="N3372" i="22"/>
  <c r="O3372" i="22"/>
  <c r="P3372" i="22"/>
  <c r="A3373" i="22"/>
  <c r="B3373" i="22"/>
  <c r="C3373" i="22"/>
  <c r="D3373" i="22"/>
  <c r="E3373" i="22"/>
  <c r="F3373" i="22"/>
  <c r="G3373" i="22"/>
  <c r="H3373" i="22"/>
  <c r="I3373" i="22"/>
  <c r="J3373" i="22"/>
  <c r="K3373" i="22"/>
  <c r="L3373" i="22"/>
  <c r="M3373" i="22"/>
  <c r="N3373" i="22"/>
  <c r="O3373" i="22"/>
  <c r="P3373" i="22"/>
  <c r="A3374" i="22"/>
  <c r="B3374" i="22"/>
  <c r="C3374" i="22"/>
  <c r="D3374" i="22"/>
  <c r="E3374" i="22"/>
  <c r="F3374" i="22"/>
  <c r="G3374" i="22"/>
  <c r="H3374" i="22"/>
  <c r="I3374" i="22"/>
  <c r="J3374" i="22"/>
  <c r="K3374" i="22"/>
  <c r="L3374" i="22"/>
  <c r="M3374" i="22"/>
  <c r="N3374" i="22"/>
  <c r="O3374" i="22"/>
  <c r="P3374" i="22"/>
  <c r="A3375" i="22"/>
  <c r="B3375" i="22"/>
  <c r="C3375" i="22"/>
  <c r="D3375" i="22"/>
  <c r="E3375" i="22"/>
  <c r="F3375" i="22"/>
  <c r="G3375" i="22"/>
  <c r="H3375" i="22"/>
  <c r="I3375" i="22"/>
  <c r="J3375" i="22"/>
  <c r="K3375" i="22"/>
  <c r="L3375" i="22"/>
  <c r="M3375" i="22"/>
  <c r="N3375" i="22"/>
  <c r="O3375" i="22"/>
  <c r="P3375" i="22"/>
  <c r="A3376" i="22"/>
  <c r="B3376" i="22"/>
  <c r="C3376" i="22"/>
  <c r="D3376" i="22"/>
  <c r="E3376" i="22"/>
  <c r="F3376" i="22"/>
  <c r="G3376" i="22"/>
  <c r="H3376" i="22"/>
  <c r="I3376" i="22"/>
  <c r="J3376" i="22"/>
  <c r="K3376" i="22"/>
  <c r="L3376" i="22"/>
  <c r="M3376" i="22"/>
  <c r="N3376" i="22"/>
  <c r="O3376" i="22"/>
  <c r="P3376" i="22"/>
  <c r="A3377" i="22"/>
  <c r="B3377" i="22"/>
  <c r="C3377" i="22"/>
  <c r="D3377" i="22"/>
  <c r="E3377" i="22"/>
  <c r="F3377" i="22"/>
  <c r="G3377" i="22"/>
  <c r="H3377" i="22"/>
  <c r="I3377" i="22"/>
  <c r="J3377" i="22"/>
  <c r="K3377" i="22"/>
  <c r="L3377" i="22"/>
  <c r="M3377" i="22"/>
  <c r="N3377" i="22"/>
  <c r="O3377" i="22"/>
  <c r="P3377" i="22"/>
  <c r="A3378" i="22"/>
  <c r="B3378" i="22"/>
  <c r="C3378" i="22"/>
  <c r="D3378" i="22"/>
  <c r="E3378" i="22"/>
  <c r="F3378" i="22"/>
  <c r="G3378" i="22"/>
  <c r="H3378" i="22"/>
  <c r="I3378" i="22"/>
  <c r="J3378" i="22"/>
  <c r="K3378" i="22"/>
  <c r="L3378" i="22"/>
  <c r="M3378" i="22"/>
  <c r="N3378" i="22"/>
  <c r="O3378" i="22"/>
  <c r="P3378" i="22"/>
  <c r="A3379" i="22"/>
  <c r="B3379" i="22"/>
  <c r="C3379" i="22"/>
  <c r="D3379" i="22"/>
  <c r="E3379" i="22"/>
  <c r="F3379" i="22"/>
  <c r="G3379" i="22"/>
  <c r="H3379" i="22"/>
  <c r="I3379" i="22"/>
  <c r="J3379" i="22"/>
  <c r="K3379" i="22"/>
  <c r="L3379" i="22"/>
  <c r="M3379" i="22"/>
  <c r="N3379" i="22"/>
  <c r="O3379" i="22"/>
  <c r="P3379" i="22"/>
  <c r="A3380" i="22"/>
  <c r="B3380" i="22"/>
  <c r="C3380" i="22"/>
  <c r="D3380" i="22"/>
  <c r="E3380" i="22"/>
  <c r="F3380" i="22"/>
  <c r="G3380" i="22"/>
  <c r="H3380" i="22"/>
  <c r="I3380" i="22"/>
  <c r="J3380" i="22"/>
  <c r="K3380" i="22"/>
  <c r="L3380" i="22"/>
  <c r="M3380" i="22"/>
  <c r="N3380" i="22"/>
  <c r="O3380" i="22"/>
  <c r="P3380" i="22"/>
  <c r="A3381" i="22"/>
  <c r="B3381" i="22"/>
  <c r="C3381" i="22"/>
  <c r="D3381" i="22"/>
  <c r="E3381" i="22"/>
  <c r="F3381" i="22"/>
  <c r="G3381" i="22"/>
  <c r="H3381" i="22"/>
  <c r="I3381" i="22"/>
  <c r="J3381" i="22"/>
  <c r="K3381" i="22"/>
  <c r="L3381" i="22"/>
  <c r="M3381" i="22"/>
  <c r="N3381" i="22"/>
  <c r="O3381" i="22"/>
  <c r="P3381" i="22"/>
  <c r="A3382" i="22"/>
  <c r="B3382" i="22"/>
  <c r="C3382" i="22"/>
  <c r="D3382" i="22"/>
  <c r="E3382" i="22"/>
  <c r="F3382" i="22"/>
  <c r="G3382" i="22"/>
  <c r="H3382" i="22"/>
  <c r="I3382" i="22"/>
  <c r="J3382" i="22"/>
  <c r="K3382" i="22"/>
  <c r="L3382" i="22"/>
  <c r="M3382" i="22"/>
  <c r="N3382" i="22"/>
  <c r="O3382" i="22"/>
  <c r="P3382" i="22"/>
  <c r="A3383" i="22"/>
  <c r="B3383" i="22"/>
  <c r="C3383" i="22"/>
  <c r="D3383" i="22"/>
  <c r="E3383" i="22"/>
  <c r="F3383" i="22"/>
  <c r="G3383" i="22"/>
  <c r="H3383" i="22"/>
  <c r="I3383" i="22"/>
  <c r="J3383" i="22"/>
  <c r="K3383" i="22"/>
  <c r="L3383" i="22"/>
  <c r="M3383" i="22"/>
  <c r="N3383" i="22"/>
  <c r="O3383" i="22"/>
  <c r="P3383" i="22"/>
  <c r="A3384" i="22"/>
  <c r="B3384" i="22"/>
  <c r="C3384" i="22"/>
  <c r="D3384" i="22"/>
  <c r="E3384" i="22"/>
  <c r="F3384" i="22"/>
  <c r="G3384" i="22"/>
  <c r="H3384" i="22"/>
  <c r="I3384" i="22"/>
  <c r="J3384" i="22"/>
  <c r="K3384" i="22"/>
  <c r="L3384" i="22"/>
  <c r="M3384" i="22"/>
  <c r="N3384" i="22"/>
  <c r="O3384" i="22"/>
  <c r="P3384" i="22"/>
  <c r="A3385" i="22"/>
  <c r="B3385" i="22"/>
  <c r="C3385" i="22"/>
  <c r="D3385" i="22"/>
  <c r="E3385" i="22"/>
  <c r="F3385" i="22"/>
  <c r="G3385" i="22"/>
  <c r="H3385" i="22"/>
  <c r="I3385" i="22"/>
  <c r="J3385" i="22"/>
  <c r="K3385" i="22"/>
  <c r="L3385" i="22"/>
  <c r="M3385" i="22"/>
  <c r="N3385" i="22"/>
  <c r="O3385" i="22"/>
  <c r="P3385" i="22"/>
  <c r="A3386" i="22"/>
  <c r="B3386" i="22"/>
  <c r="C3386" i="22"/>
  <c r="D3386" i="22"/>
  <c r="E3386" i="22"/>
  <c r="F3386" i="22"/>
  <c r="G3386" i="22"/>
  <c r="H3386" i="22"/>
  <c r="I3386" i="22"/>
  <c r="J3386" i="22"/>
  <c r="K3386" i="22"/>
  <c r="L3386" i="22"/>
  <c r="M3386" i="22"/>
  <c r="N3386" i="22"/>
  <c r="O3386" i="22"/>
  <c r="P3386" i="22"/>
  <c r="A3387" i="22"/>
  <c r="B3387" i="22"/>
  <c r="C3387" i="22"/>
  <c r="D3387" i="22"/>
  <c r="E3387" i="22"/>
  <c r="F3387" i="22"/>
  <c r="G3387" i="22"/>
  <c r="H3387" i="22"/>
  <c r="I3387" i="22"/>
  <c r="J3387" i="22"/>
  <c r="K3387" i="22"/>
  <c r="L3387" i="22"/>
  <c r="M3387" i="22"/>
  <c r="N3387" i="22"/>
  <c r="O3387" i="22"/>
  <c r="P3387" i="22"/>
  <c r="A3388" i="22"/>
  <c r="B3388" i="22"/>
  <c r="C3388" i="22"/>
  <c r="D3388" i="22"/>
  <c r="E3388" i="22"/>
  <c r="F3388" i="22"/>
  <c r="G3388" i="22"/>
  <c r="H3388" i="22"/>
  <c r="I3388" i="22"/>
  <c r="J3388" i="22"/>
  <c r="K3388" i="22"/>
  <c r="L3388" i="22"/>
  <c r="M3388" i="22"/>
  <c r="N3388" i="22"/>
  <c r="O3388" i="22"/>
  <c r="P3388" i="22"/>
  <c r="A3389" i="22"/>
  <c r="B3389" i="22"/>
  <c r="C3389" i="22"/>
  <c r="D3389" i="22"/>
  <c r="E3389" i="22"/>
  <c r="F3389" i="22"/>
  <c r="G3389" i="22"/>
  <c r="H3389" i="22"/>
  <c r="I3389" i="22"/>
  <c r="J3389" i="22"/>
  <c r="K3389" i="22"/>
  <c r="L3389" i="22"/>
  <c r="M3389" i="22"/>
  <c r="N3389" i="22"/>
  <c r="O3389" i="22"/>
  <c r="P3389" i="22"/>
  <c r="A3390" i="22"/>
  <c r="B3390" i="22"/>
  <c r="C3390" i="22"/>
  <c r="D3390" i="22"/>
  <c r="E3390" i="22"/>
  <c r="F3390" i="22"/>
  <c r="G3390" i="22"/>
  <c r="H3390" i="22"/>
  <c r="I3390" i="22"/>
  <c r="J3390" i="22"/>
  <c r="K3390" i="22"/>
  <c r="L3390" i="22"/>
  <c r="M3390" i="22"/>
  <c r="N3390" i="22"/>
  <c r="O3390" i="22"/>
  <c r="P3390" i="22"/>
  <c r="A3391" i="22"/>
  <c r="B3391" i="22"/>
  <c r="C3391" i="22"/>
  <c r="D3391" i="22"/>
  <c r="E3391" i="22"/>
  <c r="F3391" i="22"/>
  <c r="G3391" i="22"/>
  <c r="H3391" i="22"/>
  <c r="I3391" i="22"/>
  <c r="J3391" i="22"/>
  <c r="K3391" i="22"/>
  <c r="L3391" i="22"/>
  <c r="M3391" i="22"/>
  <c r="N3391" i="22"/>
  <c r="O3391" i="22"/>
  <c r="P3391" i="22"/>
  <c r="A3392" i="22"/>
  <c r="B3392" i="22"/>
  <c r="C3392" i="22"/>
  <c r="D3392" i="22"/>
  <c r="E3392" i="22"/>
  <c r="F3392" i="22"/>
  <c r="G3392" i="22"/>
  <c r="H3392" i="22"/>
  <c r="I3392" i="22"/>
  <c r="J3392" i="22"/>
  <c r="K3392" i="22"/>
  <c r="L3392" i="22"/>
  <c r="M3392" i="22"/>
  <c r="N3392" i="22"/>
  <c r="O3392" i="22"/>
  <c r="P3392" i="22"/>
  <c r="A3393" i="22"/>
  <c r="B3393" i="22"/>
  <c r="C3393" i="22"/>
  <c r="D3393" i="22"/>
  <c r="E3393" i="22"/>
  <c r="F3393" i="22"/>
  <c r="G3393" i="22"/>
  <c r="H3393" i="22"/>
  <c r="I3393" i="22"/>
  <c r="J3393" i="22"/>
  <c r="K3393" i="22"/>
  <c r="L3393" i="22"/>
  <c r="M3393" i="22"/>
  <c r="N3393" i="22"/>
  <c r="O3393" i="22"/>
  <c r="P3393" i="22"/>
  <c r="A3394" i="22"/>
  <c r="B3394" i="22"/>
  <c r="C3394" i="22"/>
  <c r="D3394" i="22"/>
  <c r="E3394" i="22"/>
  <c r="F3394" i="22"/>
  <c r="G3394" i="22"/>
  <c r="H3394" i="22"/>
  <c r="I3394" i="22"/>
  <c r="J3394" i="22"/>
  <c r="K3394" i="22"/>
  <c r="L3394" i="22"/>
  <c r="M3394" i="22"/>
  <c r="N3394" i="22"/>
  <c r="O3394" i="22"/>
  <c r="P3394" i="22"/>
  <c r="A3395" i="22"/>
  <c r="B3395" i="22"/>
  <c r="C3395" i="22"/>
  <c r="D3395" i="22"/>
  <c r="E3395" i="22"/>
  <c r="F3395" i="22"/>
  <c r="G3395" i="22"/>
  <c r="H3395" i="22"/>
  <c r="I3395" i="22"/>
  <c r="J3395" i="22"/>
  <c r="K3395" i="22"/>
  <c r="L3395" i="22"/>
  <c r="M3395" i="22"/>
  <c r="N3395" i="22"/>
  <c r="O3395" i="22"/>
  <c r="P3395" i="22"/>
  <c r="A3396" i="22"/>
  <c r="B3396" i="22"/>
  <c r="C3396" i="22"/>
  <c r="D3396" i="22"/>
  <c r="E3396" i="22"/>
  <c r="F3396" i="22"/>
  <c r="G3396" i="22"/>
  <c r="H3396" i="22"/>
  <c r="I3396" i="22"/>
  <c r="J3396" i="22"/>
  <c r="K3396" i="22"/>
  <c r="L3396" i="22"/>
  <c r="M3396" i="22"/>
  <c r="N3396" i="22"/>
  <c r="O3396" i="22"/>
  <c r="P3396" i="22"/>
  <c r="A3397" i="22"/>
  <c r="B3397" i="22"/>
  <c r="C3397" i="22"/>
  <c r="D3397" i="22"/>
  <c r="E3397" i="22"/>
  <c r="F3397" i="22"/>
  <c r="G3397" i="22"/>
  <c r="H3397" i="22"/>
  <c r="I3397" i="22"/>
  <c r="J3397" i="22"/>
  <c r="K3397" i="22"/>
  <c r="L3397" i="22"/>
  <c r="M3397" i="22"/>
  <c r="N3397" i="22"/>
  <c r="O3397" i="22"/>
  <c r="P3397" i="22"/>
  <c r="A3398" i="22"/>
  <c r="B3398" i="22"/>
  <c r="C3398" i="22"/>
  <c r="D3398" i="22"/>
  <c r="E3398" i="22"/>
  <c r="F3398" i="22"/>
  <c r="G3398" i="22"/>
  <c r="H3398" i="22"/>
  <c r="I3398" i="22"/>
  <c r="J3398" i="22"/>
  <c r="K3398" i="22"/>
  <c r="L3398" i="22"/>
  <c r="M3398" i="22"/>
  <c r="N3398" i="22"/>
  <c r="O3398" i="22"/>
  <c r="P3398" i="22"/>
  <c r="A3399" i="22"/>
  <c r="B3399" i="22"/>
  <c r="C3399" i="22"/>
  <c r="D3399" i="22"/>
  <c r="E3399" i="22"/>
  <c r="F3399" i="22"/>
  <c r="G3399" i="22"/>
  <c r="H3399" i="22"/>
  <c r="I3399" i="22"/>
  <c r="J3399" i="22"/>
  <c r="K3399" i="22"/>
  <c r="L3399" i="22"/>
  <c r="M3399" i="22"/>
  <c r="N3399" i="22"/>
  <c r="O3399" i="22"/>
  <c r="P3399" i="22"/>
  <c r="A3400" i="22"/>
  <c r="B3400" i="22"/>
  <c r="C3400" i="22"/>
  <c r="D3400" i="22"/>
  <c r="E3400" i="22"/>
  <c r="F3400" i="22"/>
  <c r="G3400" i="22"/>
  <c r="H3400" i="22"/>
  <c r="I3400" i="22"/>
  <c r="J3400" i="22"/>
  <c r="K3400" i="22"/>
  <c r="L3400" i="22"/>
  <c r="M3400" i="22"/>
  <c r="N3400" i="22"/>
  <c r="O3400" i="22"/>
  <c r="P3400" i="22"/>
  <c r="A3401" i="22"/>
  <c r="B3401" i="22"/>
  <c r="C3401" i="22"/>
  <c r="D3401" i="22"/>
  <c r="E3401" i="22"/>
  <c r="F3401" i="22"/>
  <c r="G3401" i="22"/>
  <c r="H3401" i="22"/>
  <c r="I3401" i="22"/>
  <c r="J3401" i="22"/>
  <c r="K3401" i="22"/>
  <c r="L3401" i="22"/>
  <c r="M3401" i="22"/>
  <c r="N3401" i="22"/>
  <c r="O3401" i="22"/>
  <c r="P3401" i="22"/>
  <c r="A3402" i="22"/>
  <c r="B3402" i="22"/>
  <c r="C3402" i="22"/>
  <c r="D3402" i="22"/>
  <c r="E3402" i="22"/>
  <c r="F3402" i="22"/>
  <c r="G3402" i="22"/>
  <c r="H3402" i="22"/>
  <c r="I3402" i="22"/>
  <c r="J3402" i="22"/>
  <c r="K3402" i="22"/>
  <c r="L3402" i="22"/>
  <c r="M3402" i="22"/>
  <c r="N3402" i="22"/>
  <c r="O3402" i="22"/>
  <c r="P3402" i="22"/>
  <c r="A3403" i="22"/>
  <c r="B3403" i="22"/>
  <c r="C3403" i="22"/>
  <c r="D3403" i="22"/>
  <c r="E3403" i="22"/>
  <c r="F3403" i="22"/>
  <c r="G3403" i="22"/>
  <c r="H3403" i="22"/>
  <c r="I3403" i="22"/>
  <c r="J3403" i="22"/>
  <c r="K3403" i="22"/>
  <c r="L3403" i="22"/>
  <c r="M3403" i="22"/>
  <c r="N3403" i="22"/>
  <c r="O3403" i="22"/>
  <c r="P3403" i="22"/>
  <c r="A3404" i="22"/>
  <c r="B3404" i="22"/>
  <c r="C3404" i="22"/>
  <c r="D3404" i="22"/>
  <c r="E3404" i="22"/>
  <c r="F3404" i="22"/>
  <c r="G3404" i="22"/>
  <c r="H3404" i="22"/>
  <c r="I3404" i="22"/>
  <c r="J3404" i="22"/>
  <c r="K3404" i="22"/>
  <c r="L3404" i="22"/>
  <c r="M3404" i="22"/>
  <c r="N3404" i="22"/>
  <c r="O3404" i="22"/>
  <c r="P3404" i="22"/>
  <c r="A3405" i="22"/>
  <c r="B3405" i="22"/>
  <c r="C3405" i="22"/>
  <c r="D3405" i="22"/>
  <c r="E3405" i="22"/>
  <c r="F3405" i="22"/>
  <c r="G3405" i="22"/>
  <c r="H3405" i="22"/>
  <c r="I3405" i="22"/>
  <c r="J3405" i="22"/>
  <c r="K3405" i="22"/>
  <c r="L3405" i="22"/>
  <c r="M3405" i="22"/>
  <c r="N3405" i="22"/>
  <c r="O3405" i="22"/>
  <c r="P3405" i="22"/>
  <c r="A3406" i="22"/>
  <c r="B3406" i="22"/>
  <c r="C3406" i="22"/>
  <c r="D3406" i="22"/>
  <c r="E3406" i="22"/>
  <c r="F3406" i="22"/>
  <c r="G3406" i="22"/>
  <c r="H3406" i="22"/>
  <c r="I3406" i="22"/>
  <c r="J3406" i="22"/>
  <c r="K3406" i="22"/>
  <c r="L3406" i="22"/>
  <c r="M3406" i="22"/>
  <c r="N3406" i="22"/>
  <c r="O3406" i="22"/>
  <c r="P3406" i="22"/>
  <c r="A3407" i="22"/>
  <c r="B3407" i="22"/>
  <c r="C3407" i="22"/>
  <c r="D3407" i="22"/>
  <c r="E3407" i="22"/>
  <c r="F3407" i="22"/>
  <c r="G3407" i="22"/>
  <c r="H3407" i="22"/>
  <c r="I3407" i="22"/>
  <c r="J3407" i="22"/>
  <c r="K3407" i="22"/>
  <c r="L3407" i="22"/>
  <c r="M3407" i="22"/>
  <c r="N3407" i="22"/>
  <c r="O3407" i="22"/>
  <c r="P3407" i="22"/>
  <c r="A3408" i="22"/>
  <c r="B3408" i="22"/>
  <c r="C3408" i="22"/>
  <c r="D3408" i="22"/>
  <c r="E3408" i="22"/>
  <c r="F3408" i="22"/>
  <c r="G3408" i="22"/>
  <c r="H3408" i="22"/>
  <c r="I3408" i="22"/>
  <c r="J3408" i="22"/>
  <c r="K3408" i="22"/>
  <c r="L3408" i="22"/>
  <c r="M3408" i="22"/>
  <c r="N3408" i="22"/>
  <c r="O3408" i="22"/>
  <c r="P3408" i="22"/>
  <c r="A3409" i="22"/>
  <c r="B3409" i="22"/>
  <c r="C3409" i="22"/>
  <c r="D3409" i="22"/>
  <c r="E3409" i="22"/>
  <c r="F3409" i="22"/>
  <c r="G3409" i="22"/>
  <c r="H3409" i="22"/>
  <c r="I3409" i="22"/>
  <c r="J3409" i="22"/>
  <c r="K3409" i="22"/>
  <c r="L3409" i="22"/>
  <c r="M3409" i="22"/>
  <c r="N3409" i="22"/>
  <c r="O3409" i="22"/>
  <c r="P3409" i="22"/>
  <c r="A3410" i="22"/>
  <c r="B3410" i="22"/>
  <c r="C3410" i="22"/>
  <c r="D3410" i="22"/>
  <c r="E3410" i="22"/>
  <c r="F3410" i="22"/>
  <c r="G3410" i="22"/>
  <c r="H3410" i="22"/>
  <c r="I3410" i="22"/>
  <c r="J3410" i="22"/>
  <c r="K3410" i="22"/>
  <c r="L3410" i="22"/>
  <c r="M3410" i="22"/>
  <c r="N3410" i="22"/>
  <c r="O3410" i="22"/>
  <c r="P3410" i="22"/>
  <c r="A3411" i="22"/>
  <c r="B3411" i="22"/>
  <c r="C3411" i="22"/>
  <c r="D3411" i="22"/>
  <c r="E3411" i="22"/>
  <c r="F3411" i="22"/>
  <c r="G3411" i="22"/>
  <c r="H3411" i="22"/>
  <c r="I3411" i="22"/>
  <c r="J3411" i="22"/>
  <c r="K3411" i="22"/>
  <c r="L3411" i="22"/>
  <c r="M3411" i="22"/>
  <c r="N3411" i="22"/>
  <c r="O3411" i="22"/>
  <c r="P3411" i="22"/>
  <c r="A3412" i="22"/>
  <c r="B3412" i="22"/>
  <c r="C3412" i="22"/>
  <c r="D3412" i="22"/>
  <c r="E3412" i="22"/>
  <c r="F3412" i="22"/>
  <c r="G3412" i="22"/>
  <c r="H3412" i="22"/>
  <c r="I3412" i="22"/>
  <c r="J3412" i="22"/>
  <c r="K3412" i="22"/>
  <c r="L3412" i="22"/>
  <c r="M3412" i="22"/>
  <c r="N3412" i="22"/>
  <c r="O3412" i="22"/>
  <c r="P3412" i="22"/>
  <c r="A3413" i="22"/>
  <c r="B3413" i="22"/>
  <c r="C3413" i="22"/>
  <c r="D3413" i="22"/>
  <c r="E3413" i="22"/>
  <c r="F3413" i="22"/>
  <c r="G3413" i="22"/>
  <c r="H3413" i="22"/>
  <c r="I3413" i="22"/>
  <c r="J3413" i="22"/>
  <c r="K3413" i="22"/>
  <c r="L3413" i="22"/>
  <c r="M3413" i="22"/>
  <c r="N3413" i="22"/>
  <c r="O3413" i="22"/>
  <c r="P3413" i="22"/>
  <c r="A3414" i="22"/>
  <c r="B3414" i="22"/>
  <c r="C3414" i="22"/>
  <c r="D3414" i="22"/>
  <c r="E3414" i="22"/>
  <c r="F3414" i="22"/>
  <c r="G3414" i="22"/>
  <c r="H3414" i="22"/>
  <c r="I3414" i="22"/>
  <c r="J3414" i="22"/>
  <c r="K3414" i="22"/>
  <c r="L3414" i="22"/>
  <c r="M3414" i="22"/>
  <c r="N3414" i="22"/>
  <c r="O3414" i="22"/>
  <c r="P3414" i="22"/>
  <c r="A3415" i="22"/>
  <c r="B3415" i="22"/>
  <c r="C3415" i="22"/>
  <c r="D3415" i="22"/>
  <c r="E3415" i="22"/>
  <c r="F3415" i="22"/>
  <c r="G3415" i="22"/>
  <c r="H3415" i="22"/>
  <c r="I3415" i="22"/>
  <c r="J3415" i="22"/>
  <c r="K3415" i="22"/>
  <c r="L3415" i="22"/>
  <c r="M3415" i="22"/>
  <c r="N3415" i="22"/>
  <c r="O3415" i="22"/>
  <c r="P3415" i="22"/>
  <c r="A3416" i="22"/>
  <c r="B3416" i="22"/>
  <c r="C3416" i="22"/>
  <c r="D3416" i="22"/>
  <c r="E3416" i="22"/>
  <c r="F3416" i="22"/>
  <c r="G3416" i="22"/>
  <c r="H3416" i="22"/>
  <c r="I3416" i="22"/>
  <c r="J3416" i="22"/>
  <c r="K3416" i="22"/>
  <c r="L3416" i="22"/>
  <c r="M3416" i="22"/>
  <c r="N3416" i="22"/>
  <c r="O3416" i="22"/>
  <c r="P3416" i="22"/>
  <c r="A3417" i="22"/>
  <c r="B3417" i="22"/>
  <c r="C3417" i="22"/>
  <c r="D3417" i="22"/>
  <c r="E3417" i="22"/>
  <c r="F3417" i="22"/>
  <c r="G3417" i="22"/>
  <c r="H3417" i="22"/>
  <c r="I3417" i="22"/>
  <c r="J3417" i="22"/>
  <c r="K3417" i="22"/>
  <c r="L3417" i="22"/>
  <c r="M3417" i="22"/>
  <c r="N3417" i="22"/>
  <c r="O3417" i="22"/>
  <c r="P3417" i="22"/>
  <c r="A3418" i="22"/>
  <c r="B3418" i="22"/>
  <c r="C3418" i="22"/>
  <c r="D3418" i="22"/>
  <c r="E3418" i="22"/>
  <c r="F3418" i="22"/>
  <c r="G3418" i="22"/>
  <c r="H3418" i="22"/>
  <c r="I3418" i="22"/>
  <c r="J3418" i="22"/>
  <c r="K3418" i="22"/>
  <c r="L3418" i="22"/>
  <c r="M3418" i="22"/>
  <c r="N3418" i="22"/>
  <c r="O3418" i="22"/>
  <c r="P3418" i="22"/>
  <c r="A3419" i="22"/>
  <c r="B3419" i="22"/>
  <c r="C3419" i="22"/>
  <c r="D3419" i="22"/>
  <c r="E3419" i="22"/>
  <c r="F3419" i="22"/>
  <c r="G3419" i="22"/>
  <c r="H3419" i="22"/>
  <c r="I3419" i="22"/>
  <c r="J3419" i="22"/>
  <c r="K3419" i="22"/>
  <c r="L3419" i="22"/>
  <c r="M3419" i="22"/>
  <c r="N3419" i="22"/>
  <c r="O3419" i="22"/>
  <c r="P3419" i="22"/>
  <c r="A3420" i="22"/>
  <c r="B3420" i="22"/>
  <c r="C3420" i="22"/>
  <c r="D3420" i="22"/>
  <c r="E3420" i="22"/>
  <c r="F3420" i="22"/>
  <c r="G3420" i="22"/>
  <c r="H3420" i="22"/>
  <c r="I3420" i="22"/>
  <c r="J3420" i="22"/>
  <c r="K3420" i="22"/>
  <c r="L3420" i="22"/>
  <c r="M3420" i="22"/>
  <c r="N3420" i="22"/>
  <c r="O3420" i="22"/>
  <c r="P3420" i="22"/>
  <c r="A3421" i="22"/>
  <c r="B3421" i="22"/>
  <c r="C3421" i="22"/>
  <c r="D3421" i="22"/>
  <c r="E3421" i="22"/>
  <c r="F3421" i="22"/>
  <c r="G3421" i="22"/>
  <c r="H3421" i="22"/>
  <c r="I3421" i="22"/>
  <c r="J3421" i="22"/>
  <c r="K3421" i="22"/>
  <c r="L3421" i="22"/>
  <c r="M3421" i="22"/>
  <c r="N3421" i="22"/>
  <c r="O3421" i="22"/>
  <c r="P3421" i="22"/>
  <c r="A3422" i="22"/>
  <c r="B3422" i="22"/>
  <c r="C3422" i="22"/>
  <c r="D3422" i="22"/>
  <c r="E3422" i="22"/>
  <c r="F3422" i="22"/>
  <c r="G3422" i="22"/>
  <c r="H3422" i="22"/>
  <c r="I3422" i="22"/>
  <c r="J3422" i="22"/>
  <c r="K3422" i="22"/>
  <c r="L3422" i="22"/>
  <c r="M3422" i="22"/>
  <c r="N3422" i="22"/>
  <c r="O3422" i="22"/>
  <c r="P3422" i="22"/>
  <c r="A3423" i="22"/>
  <c r="B3423" i="22"/>
  <c r="C3423" i="22"/>
  <c r="D3423" i="22"/>
  <c r="E3423" i="22"/>
  <c r="F3423" i="22"/>
  <c r="G3423" i="22"/>
  <c r="H3423" i="22"/>
  <c r="I3423" i="22"/>
  <c r="J3423" i="22"/>
  <c r="K3423" i="22"/>
  <c r="L3423" i="22"/>
  <c r="M3423" i="22"/>
  <c r="N3423" i="22"/>
  <c r="O3423" i="22"/>
  <c r="P3423" i="22"/>
  <c r="A3424" i="22"/>
  <c r="B3424" i="22"/>
  <c r="C3424" i="22"/>
  <c r="D3424" i="22"/>
  <c r="E3424" i="22"/>
  <c r="F3424" i="22"/>
  <c r="G3424" i="22"/>
  <c r="H3424" i="22"/>
  <c r="I3424" i="22"/>
  <c r="J3424" i="22"/>
  <c r="K3424" i="22"/>
  <c r="L3424" i="22"/>
  <c r="M3424" i="22"/>
  <c r="N3424" i="22"/>
  <c r="O3424" i="22"/>
  <c r="P3424" i="22"/>
  <c r="A3425" i="22"/>
  <c r="B3425" i="22"/>
  <c r="C3425" i="22"/>
  <c r="D3425" i="22"/>
  <c r="E3425" i="22"/>
  <c r="F3425" i="22"/>
  <c r="G3425" i="22"/>
  <c r="H3425" i="22"/>
  <c r="I3425" i="22"/>
  <c r="J3425" i="22"/>
  <c r="K3425" i="22"/>
  <c r="L3425" i="22"/>
  <c r="M3425" i="22"/>
  <c r="N3425" i="22"/>
  <c r="O3425" i="22"/>
  <c r="P3425" i="22"/>
  <c r="A3426" i="22"/>
  <c r="B3426" i="22"/>
  <c r="C3426" i="22"/>
  <c r="D3426" i="22"/>
  <c r="E3426" i="22"/>
  <c r="F3426" i="22"/>
  <c r="G3426" i="22"/>
  <c r="H3426" i="22"/>
  <c r="I3426" i="22"/>
  <c r="J3426" i="22"/>
  <c r="K3426" i="22"/>
  <c r="L3426" i="22"/>
  <c r="M3426" i="22"/>
  <c r="N3426" i="22"/>
  <c r="O3426" i="22"/>
  <c r="P3426" i="22"/>
  <c r="A3427" i="22"/>
  <c r="B3427" i="22"/>
  <c r="C3427" i="22"/>
  <c r="D3427" i="22"/>
  <c r="E3427" i="22"/>
  <c r="F3427" i="22"/>
  <c r="G3427" i="22"/>
  <c r="H3427" i="22"/>
  <c r="I3427" i="22"/>
  <c r="J3427" i="22"/>
  <c r="K3427" i="22"/>
  <c r="L3427" i="22"/>
  <c r="M3427" i="22"/>
  <c r="N3427" i="22"/>
  <c r="O3427" i="22"/>
  <c r="P3427" i="22"/>
  <c r="A3428" i="22"/>
  <c r="B3428" i="22"/>
  <c r="C3428" i="22"/>
  <c r="D3428" i="22"/>
  <c r="E3428" i="22"/>
  <c r="F3428" i="22"/>
  <c r="G3428" i="22"/>
  <c r="H3428" i="22"/>
  <c r="I3428" i="22"/>
  <c r="J3428" i="22"/>
  <c r="K3428" i="22"/>
  <c r="L3428" i="22"/>
  <c r="M3428" i="22"/>
  <c r="N3428" i="22"/>
  <c r="O3428" i="22"/>
  <c r="P3428" i="22"/>
  <c r="A3429" i="22"/>
  <c r="B3429" i="22"/>
  <c r="C3429" i="22"/>
  <c r="D3429" i="22"/>
  <c r="E3429" i="22"/>
  <c r="F3429" i="22"/>
  <c r="G3429" i="22"/>
  <c r="H3429" i="22"/>
  <c r="I3429" i="22"/>
  <c r="J3429" i="22"/>
  <c r="K3429" i="22"/>
  <c r="L3429" i="22"/>
  <c r="M3429" i="22"/>
  <c r="N3429" i="22"/>
  <c r="O3429" i="22"/>
  <c r="P3429" i="22"/>
  <c r="A3430" i="22"/>
  <c r="B3430" i="22"/>
  <c r="C3430" i="22"/>
  <c r="D3430" i="22"/>
  <c r="E3430" i="22"/>
  <c r="F3430" i="22"/>
  <c r="G3430" i="22"/>
  <c r="H3430" i="22"/>
  <c r="I3430" i="22"/>
  <c r="J3430" i="22"/>
  <c r="K3430" i="22"/>
  <c r="L3430" i="22"/>
  <c r="M3430" i="22"/>
  <c r="N3430" i="22"/>
  <c r="O3430" i="22"/>
  <c r="P3430" i="22"/>
  <c r="A3431" i="22"/>
  <c r="B3431" i="22"/>
  <c r="C3431" i="22"/>
  <c r="D3431" i="22"/>
  <c r="E3431" i="22"/>
  <c r="F3431" i="22"/>
  <c r="G3431" i="22"/>
  <c r="H3431" i="22"/>
  <c r="I3431" i="22"/>
  <c r="J3431" i="22"/>
  <c r="K3431" i="22"/>
  <c r="L3431" i="22"/>
  <c r="M3431" i="22"/>
  <c r="N3431" i="22"/>
  <c r="O3431" i="22"/>
  <c r="P3431" i="22"/>
  <c r="A3432" i="22"/>
  <c r="B3432" i="22"/>
  <c r="C3432" i="22"/>
  <c r="D3432" i="22"/>
  <c r="E3432" i="22"/>
  <c r="F3432" i="22"/>
  <c r="G3432" i="22"/>
  <c r="H3432" i="22"/>
  <c r="I3432" i="22"/>
  <c r="J3432" i="22"/>
  <c r="K3432" i="22"/>
  <c r="L3432" i="22"/>
  <c r="M3432" i="22"/>
  <c r="N3432" i="22"/>
  <c r="O3432" i="22"/>
  <c r="P3432" i="22"/>
  <c r="A3433" i="22"/>
  <c r="B3433" i="22"/>
  <c r="C3433" i="22"/>
  <c r="D3433" i="22"/>
  <c r="E3433" i="22"/>
  <c r="F3433" i="22"/>
  <c r="G3433" i="22"/>
  <c r="H3433" i="22"/>
  <c r="I3433" i="22"/>
  <c r="J3433" i="22"/>
  <c r="K3433" i="22"/>
  <c r="L3433" i="22"/>
  <c r="M3433" i="22"/>
  <c r="N3433" i="22"/>
  <c r="O3433" i="22"/>
  <c r="P3433" i="22"/>
  <c r="A3434" i="22"/>
  <c r="B3434" i="22"/>
  <c r="C3434" i="22"/>
  <c r="D3434" i="22"/>
  <c r="E3434" i="22"/>
  <c r="F3434" i="22"/>
  <c r="G3434" i="22"/>
  <c r="H3434" i="22"/>
  <c r="I3434" i="22"/>
  <c r="J3434" i="22"/>
  <c r="K3434" i="22"/>
  <c r="L3434" i="22"/>
  <c r="M3434" i="22"/>
  <c r="N3434" i="22"/>
  <c r="O3434" i="22"/>
  <c r="P3434" i="22"/>
  <c r="A3435" i="22"/>
  <c r="B3435" i="22"/>
  <c r="C3435" i="22"/>
  <c r="D3435" i="22"/>
  <c r="E3435" i="22"/>
  <c r="F3435" i="22"/>
  <c r="G3435" i="22"/>
  <c r="H3435" i="22"/>
  <c r="I3435" i="22"/>
  <c r="J3435" i="22"/>
  <c r="K3435" i="22"/>
  <c r="L3435" i="22"/>
  <c r="M3435" i="22"/>
  <c r="N3435" i="22"/>
  <c r="O3435" i="22"/>
  <c r="P3435" i="22"/>
  <c r="A3436" i="22"/>
  <c r="B3436" i="22"/>
  <c r="C3436" i="22"/>
  <c r="D3436" i="22"/>
  <c r="E3436" i="22"/>
  <c r="F3436" i="22"/>
  <c r="G3436" i="22"/>
  <c r="H3436" i="22"/>
  <c r="I3436" i="22"/>
  <c r="J3436" i="22"/>
  <c r="K3436" i="22"/>
  <c r="L3436" i="22"/>
  <c r="M3436" i="22"/>
  <c r="N3436" i="22"/>
  <c r="O3436" i="22"/>
  <c r="P3436" i="22"/>
  <c r="A3437" i="22"/>
  <c r="B3437" i="22"/>
  <c r="C3437" i="22"/>
  <c r="D3437" i="22"/>
  <c r="E3437" i="22"/>
  <c r="F3437" i="22"/>
  <c r="G3437" i="22"/>
  <c r="H3437" i="22"/>
  <c r="I3437" i="22"/>
  <c r="J3437" i="22"/>
  <c r="K3437" i="22"/>
  <c r="L3437" i="22"/>
  <c r="M3437" i="22"/>
  <c r="N3437" i="22"/>
  <c r="O3437" i="22"/>
  <c r="P3437" i="22"/>
  <c r="A3438" i="22"/>
  <c r="B3438" i="22"/>
  <c r="C3438" i="22"/>
  <c r="D3438" i="22"/>
  <c r="E3438" i="22"/>
  <c r="F3438" i="22"/>
  <c r="G3438" i="22"/>
  <c r="H3438" i="22"/>
  <c r="I3438" i="22"/>
  <c r="J3438" i="22"/>
  <c r="K3438" i="22"/>
  <c r="L3438" i="22"/>
  <c r="M3438" i="22"/>
  <c r="N3438" i="22"/>
  <c r="O3438" i="22"/>
  <c r="P3438" i="22"/>
  <c r="A3439" i="22"/>
  <c r="B3439" i="22"/>
  <c r="C3439" i="22"/>
  <c r="D3439" i="22"/>
  <c r="E3439" i="22"/>
  <c r="F3439" i="22"/>
  <c r="G3439" i="22"/>
  <c r="H3439" i="22"/>
  <c r="I3439" i="22"/>
  <c r="J3439" i="22"/>
  <c r="K3439" i="22"/>
  <c r="L3439" i="22"/>
  <c r="M3439" i="22"/>
  <c r="N3439" i="22"/>
  <c r="O3439" i="22"/>
  <c r="P3439" i="22"/>
  <c r="A3440" i="22"/>
  <c r="B3440" i="22"/>
  <c r="C3440" i="22"/>
  <c r="D3440" i="22"/>
  <c r="E3440" i="22"/>
  <c r="F3440" i="22"/>
  <c r="G3440" i="22"/>
  <c r="H3440" i="22"/>
  <c r="I3440" i="22"/>
  <c r="J3440" i="22"/>
  <c r="K3440" i="22"/>
  <c r="L3440" i="22"/>
  <c r="M3440" i="22"/>
  <c r="N3440" i="22"/>
  <c r="O3440" i="22"/>
  <c r="P3440" i="22"/>
  <c r="A3441" i="22"/>
  <c r="B3441" i="22"/>
  <c r="C3441" i="22"/>
  <c r="D3441" i="22"/>
  <c r="E3441" i="22"/>
  <c r="F3441" i="22"/>
  <c r="G3441" i="22"/>
  <c r="H3441" i="22"/>
  <c r="I3441" i="22"/>
  <c r="J3441" i="22"/>
  <c r="K3441" i="22"/>
  <c r="L3441" i="22"/>
  <c r="M3441" i="22"/>
  <c r="N3441" i="22"/>
  <c r="O3441" i="22"/>
  <c r="P3441" i="22"/>
  <c r="A3442" i="22"/>
  <c r="B3442" i="22"/>
  <c r="C3442" i="22"/>
  <c r="D3442" i="22"/>
  <c r="E3442" i="22"/>
  <c r="F3442" i="22"/>
  <c r="G3442" i="22"/>
  <c r="H3442" i="22"/>
  <c r="I3442" i="22"/>
  <c r="J3442" i="22"/>
  <c r="K3442" i="22"/>
  <c r="L3442" i="22"/>
  <c r="M3442" i="22"/>
  <c r="N3442" i="22"/>
  <c r="O3442" i="22"/>
  <c r="P3442" i="22"/>
  <c r="A3443" i="22"/>
  <c r="B3443" i="22"/>
  <c r="C3443" i="22"/>
  <c r="D3443" i="22"/>
  <c r="E3443" i="22"/>
  <c r="F3443" i="22"/>
  <c r="G3443" i="22"/>
  <c r="H3443" i="22"/>
  <c r="I3443" i="22"/>
  <c r="J3443" i="22"/>
  <c r="K3443" i="22"/>
  <c r="L3443" i="22"/>
  <c r="M3443" i="22"/>
  <c r="N3443" i="22"/>
  <c r="O3443" i="22"/>
  <c r="P3443" i="22"/>
  <c r="A3444" i="22"/>
  <c r="B3444" i="22"/>
  <c r="C3444" i="22"/>
  <c r="D3444" i="22"/>
  <c r="E3444" i="22"/>
  <c r="F3444" i="22"/>
  <c r="G3444" i="22"/>
  <c r="H3444" i="22"/>
  <c r="I3444" i="22"/>
  <c r="J3444" i="22"/>
  <c r="K3444" i="22"/>
  <c r="L3444" i="22"/>
  <c r="M3444" i="22"/>
  <c r="N3444" i="22"/>
  <c r="O3444" i="22"/>
  <c r="P3444" i="22"/>
  <c r="A3445" i="22"/>
  <c r="B3445" i="22"/>
  <c r="C3445" i="22"/>
  <c r="D3445" i="22"/>
  <c r="E3445" i="22"/>
  <c r="F3445" i="22"/>
  <c r="G3445" i="22"/>
  <c r="H3445" i="22"/>
  <c r="I3445" i="22"/>
  <c r="J3445" i="22"/>
  <c r="K3445" i="22"/>
  <c r="L3445" i="22"/>
  <c r="M3445" i="22"/>
  <c r="N3445" i="22"/>
  <c r="O3445" i="22"/>
  <c r="P3445" i="22"/>
  <c r="A3446" i="22"/>
  <c r="B3446" i="22"/>
  <c r="C3446" i="22"/>
  <c r="D3446" i="22"/>
  <c r="E3446" i="22"/>
  <c r="F3446" i="22"/>
  <c r="G3446" i="22"/>
  <c r="H3446" i="22"/>
  <c r="I3446" i="22"/>
  <c r="J3446" i="22"/>
  <c r="K3446" i="22"/>
  <c r="L3446" i="22"/>
  <c r="M3446" i="22"/>
  <c r="N3446" i="22"/>
  <c r="O3446" i="22"/>
  <c r="P3446" i="22"/>
  <c r="A3447" i="22"/>
  <c r="B3447" i="22"/>
  <c r="C3447" i="22"/>
  <c r="D3447" i="22"/>
  <c r="E3447" i="22"/>
  <c r="F3447" i="22"/>
  <c r="G3447" i="22"/>
  <c r="H3447" i="22"/>
  <c r="I3447" i="22"/>
  <c r="J3447" i="22"/>
  <c r="K3447" i="22"/>
  <c r="L3447" i="22"/>
  <c r="M3447" i="22"/>
  <c r="N3447" i="22"/>
  <c r="O3447" i="22"/>
  <c r="P3447" i="22"/>
  <c r="A3448" i="22"/>
  <c r="B3448" i="22"/>
  <c r="C3448" i="22"/>
  <c r="D3448" i="22"/>
  <c r="E3448" i="22"/>
  <c r="F3448" i="22"/>
  <c r="G3448" i="22"/>
  <c r="H3448" i="22"/>
  <c r="I3448" i="22"/>
  <c r="J3448" i="22"/>
  <c r="K3448" i="22"/>
  <c r="L3448" i="22"/>
  <c r="M3448" i="22"/>
  <c r="N3448" i="22"/>
  <c r="O3448" i="22"/>
  <c r="P3448" i="22"/>
  <c r="A3449" i="22"/>
  <c r="B3449" i="22"/>
  <c r="C3449" i="22"/>
  <c r="D3449" i="22"/>
  <c r="E3449" i="22"/>
  <c r="F3449" i="22"/>
  <c r="G3449" i="22"/>
  <c r="H3449" i="22"/>
  <c r="I3449" i="22"/>
  <c r="J3449" i="22"/>
  <c r="K3449" i="22"/>
  <c r="L3449" i="22"/>
  <c r="M3449" i="22"/>
  <c r="N3449" i="22"/>
  <c r="O3449" i="22"/>
  <c r="P3449" i="22"/>
  <c r="A3450" i="22"/>
  <c r="B3450" i="22"/>
  <c r="C3450" i="22"/>
  <c r="D3450" i="22"/>
  <c r="E3450" i="22"/>
  <c r="F3450" i="22"/>
  <c r="G3450" i="22"/>
  <c r="H3450" i="22"/>
  <c r="I3450" i="22"/>
  <c r="J3450" i="22"/>
  <c r="K3450" i="22"/>
  <c r="L3450" i="22"/>
  <c r="M3450" i="22"/>
  <c r="N3450" i="22"/>
  <c r="O3450" i="22"/>
  <c r="P3450" i="22"/>
  <c r="A3451" i="22"/>
  <c r="B3451" i="22"/>
  <c r="C3451" i="22"/>
  <c r="D3451" i="22"/>
  <c r="E3451" i="22"/>
  <c r="F3451" i="22"/>
  <c r="G3451" i="22"/>
  <c r="H3451" i="22"/>
  <c r="I3451" i="22"/>
  <c r="J3451" i="22"/>
  <c r="K3451" i="22"/>
  <c r="L3451" i="22"/>
  <c r="M3451" i="22"/>
  <c r="N3451" i="22"/>
  <c r="O3451" i="22"/>
  <c r="P3451" i="22"/>
  <c r="A3452" i="22"/>
  <c r="B3452" i="22"/>
  <c r="C3452" i="22"/>
  <c r="D3452" i="22"/>
  <c r="E3452" i="22"/>
  <c r="F3452" i="22"/>
  <c r="G3452" i="22"/>
  <c r="H3452" i="22"/>
  <c r="I3452" i="22"/>
  <c r="J3452" i="22"/>
  <c r="K3452" i="22"/>
  <c r="L3452" i="22"/>
  <c r="M3452" i="22"/>
  <c r="N3452" i="22"/>
  <c r="O3452" i="22"/>
  <c r="P3452" i="22"/>
  <c r="A3453" i="22"/>
  <c r="B3453" i="22"/>
  <c r="C3453" i="22"/>
  <c r="D3453" i="22"/>
  <c r="E3453" i="22"/>
  <c r="F3453" i="22"/>
  <c r="G3453" i="22"/>
  <c r="H3453" i="22"/>
  <c r="I3453" i="22"/>
  <c r="J3453" i="22"/>
  <c r="K3453" i="22"/>
  <c r="L3453" i="22"/>
  <c r="M3453" i="22"/>
  <c r="N3453" i="22"/>
  <c r="O3453" i="22"/>
  <c r="P3453" i="22"/>
  <c r="A3454" i="22"/>
  <c r="B3454" i="22"/>
  <c r="C3454" i="22"/>
  <c r="D3454" i="22"/>
  <c r="E3454" i="22"/>
  <c r="F3454" i="22"/>
  <c r="G3454" i="22"/>
  <c r="H3454" i="22"/>
  <c r="I3454" i="22"/>
  <c r="J3454" i="22"/>
  <c r="K3454" i="22"/>
  <c r="L3454" i="22"/>
  <c r="M3454" i="22"/>
  <c r="N3454" i="22"/>
  <c r="O3454" i="22"/>
  <c r="P3454" i="22"/>
  <c r="A3455" i="22"/>
  <c r="B3455" i="22"/>
  <c r="C3455" i="22"/>
  <c r="D3455" i="22"/>
  <c r="E3455" i="22"/>
  <c r="F3455" i="22"/>
  <c r="G3455" i="22"/>
  <c r="H3455" i="22"/>
  <c r="I3455" i="22"/>
  <c r="J3455" i="22"/>
  <c r="K3455" i="22"/>
  <c r="L3455" i="22"/>
  <c r="M3455" i="22"/>
  <c r="N3455" i="22"/>
  <c r="O3455" i="22"/>
  <c r="P3455" i="22"/>
  <c r="A3456" i="22"/>
  <c r="B3456" i="22"/>
  <c r="C3456" i="22"/>
  <c r="D3456" i="22"/>
  <c r="E3456" i="22"/>
  <c r="F3456" i="22"/>
  <c r="G3456" i="22"/>
  <c r="H3456" i="22"/>
  <c r="I3456" i="22"/>
  <c r="J3456" i="22"/>
  <c r="K3456" i="22"/>
  <c r="L3456" i="22"/>
  <c r="M3456" i="22"/>
  <c r="N3456" i="22"/>
  <c r="O3456" i="22"/>
  <c r="P3456" i="22"/>
  <c r="A3457" i="22"/>
  <c r="B3457" i="22"/>
  <c r="C3457" i="22"/>
  <c r="D3457" i="22"/>
  <c r="E3457" i="22"/>
  <c r="F3457" i="22"/>
  <c r="G3457" i="22"/>
  <c r="H3457" i="22"/>
  <c r="I3457" i="22"/>
  <c r="J3457" i="22"/>
  <c r="K3457" i="22"/>
  <c r="L3457" i="22"/>
  <c r="M3457" i="22"/>
  <c r="N3457" i="22"/>
  <c r="O3457" i="22"/>
  <c r="P3457" i="22"/>
  <c r="A3458" i="22"/>
  <c r="B3458" i="22"/>
  <c r="C3458" i="22"/>
  <c r="D3458" i="22"/>
  <c r="E3458" i="22"/>
  <c r="F3458" i="22"/>
  <c r="G3458" i="22"/>
  <c r="H3458" i="22"/>
  <c r="I3458" i="22"/>
  <c r="J3458" i="22"/>
  <c r="K3458" i="22"/>
  <c r="L3458" i="22"/>
  <c r="M3458" i="22"/>
  <c r="N3458" i="22"/>
  <c r="O3458" i="22"/>
  <c r="P3458" i="22"/>
  <c r="A3459" i="22"/>
  <c r="B3459" i="22"/>
  <c r="C3459" i="22"/>
  <c r="D3459" i="22"/>
  <c r="E3459" i="22"/>
  <c r="F3459" i="22"/>
  <c r="G3459" i="22"/>
  <c r="H3459" i="22"/>
  <c r="I3459" i="22"/>
  <c r="J3459" i="22"/>
  <c r="K3459" i="22"/>
  <c r="L3459" i="22"/>
  <c r="M3459" i="22"/>
  <c r="N3459" i="22"/>
  <c r="O3459" i="22"/>
  <c r="P3459" i="22"/>
  <c r="A3460" i="22"/>
  <c r="B3460" i="22"/>
  <c r="C3460" i="22"/>
  <c r="D3460" i="22"/>
  <c r="E3460" i="22"/>
  <c r="F3460" i="22"/>
  <c r="G3460" i="22"/>
  <c r="H3460" i="22"/>
  <c r="I3460" i="22"/>
  <c r="J3460" i="22"/>
  <c r="K3460" i="22"/>
  <c r="L3460" i="22"/>
  <c r="M3460" i="22"/>
  <c r="N3460" i="22"/>
  <c r="O3460" i="22"/>
  <c r="P3460" i="22"/>
  <c r="A3461" i="22"/>
  <c r="B3461" i="22"/>
  <c r="C3461" i="22"/>
  <c r="D3461" i="22"/>
  <c r="E3461" i="22"/>
  <c r="F3461" i="22"/>
  <c r="G3461" i="22"/>
  <c r="H3461" i="22"/>
  <c r="I3461" i="22"/>
  <c r="J3461" i="22"/>
  <c r="K3461" i="22"/>
  <c r="L3461" i="22"/>
  <c r="M3461" i="22"/>
  <c r="N3461" i="22"/>
  <c r="O3461" i="22"/>
  <c r="P3461" i="22"/>
  <c r="A3462" i="22"/>
  <c r="B3462" i="22"/>
  <c r="C3462" i="22"/>
  <c r="D3462" i="22"/>
  <c r="E3462" i="22"/>
  <c r="F3462" i="22"/>
  <c r="G3462" i="22"/>
  <c r="H3462" i="22"/>
  <c r="I3462" i="22"/>
  <c r="J3462" i="22"/>
  <c r="K3462" i="22"/>
  <c r="L3462" i="22"/>
  <c r="M3462" i="22"/>
  <c r="N3462" i="22"/>
  <c r="O3462" i="22"/>
  <c r="P3462" i="22"/>
  <c r="A3463" i="22"/>
  <c r="B3463" i="22"/>
  <c r="C3463" i="22"/>
  <c r="D3463" i="22"/>
  <c r="E3463" i="22"/>
  <c r="F3463" i="22"/>
  <c r="G3463" i="22"/>
  <c r="H3463" i="22"/>
  <c r="I3463" i="22"/>
  <c r="J3463" i="22"/>
  <c r="K3463" i="22"/>
  <c r="L3463" i="22"/>
  <c r="M3463" i="22"/>
  <c r="N3463" i="22"/>
  <c r="O3463" i="22"/>
  <c r="P3463" i="22"/>
  <c r="A3464" i="22"/>
  <c r="B3464" i="22"/>
  <c r="C3464" i="22"/>
  <c r="D3464" i="22"/>
  <c r="E3464" i="22"/>
  <c r="F3464" i="22"/>
  <c r="G3464" i="22"/>
  <c r="H3464" i="22"/>
  <c r="I3464" i="22"/>
  <c r="J3464" i="22"/>
  <c r="K3464" i="22"/>
  <c r="L3464" i="22"/>
  <c r="M3464" i="22"/>
  <c r="N3464" i="22"/>
  <c r="O3464" i="22"/>
  <c r="P3464" i="22"/>
  <c r="A3465" i="22"/>
  <c r="B3465" i="22"/>
  <c r="C3465" i="22"/>
  <c r="D3465" i="22"/>
  <c r="E3465" i="22"/>
  <c r="F3465" i="22"/>
  <c r="G3465" i="22"/>
  <c r="H3465" i="22"/>
  <c r="I3465" i="22"/>
  <c r="J3465" i="22"/>
  <c r="K3465" i="22"/>
  <c r="L3465" i="22"/>
  <c r="M3465" i="22"/>
  <c r="N3465" i="22"/>
  <c r="O3465" i="22"/>
  <c r="P3465" i="22"/>
  <c r="A3466" i="22"/>
  <c r="B3466" i="22"/>
  <c r="C3466" i="22"/>
  <c r="D3466" i="22"/>
  <c r="E3466" i="22"/>
  <c r="F3466" i="22"/>
  <c r="G3466" i="22"/>
  <c r="H3466" i="22"/>
  <c r="I3466" i="22"/>
  <c r="J3466" i="22"/>
  <c r="K3466" i="22"/>
  <c r="L3466" i="22"/>
  <c r="M3466" i="22"/>
  <c r="N3466" i="22"/>
  <c r="O3466" i="22"/>
  <c r="P3466" i="22"/>
  <c r="A3467" i="22"/>
  <c r="B3467" i="22"/>
  <c r="C3467" i="22"/>
  <c r="D3467" i="22"/>
  <c r="E3467" i="22"/>
  <c r="F3467" i="22"/>
  <c r="G3467" i="22"/>
  <c r="H3467" i="22"/>
  <c r="I3467" i="22"/>
  <c r="J3467" i="22"/>
  <c r="K3467" i="22"/>
  <c r="L3467" i="22"/>
  <c r="M3467" i="22"/>
  <c r="N3467" i="22"/>
  <c r="O3467" i="22"/>
  <c r="P3467" i="22"/>
  <c r="A3468" i="22"/>
  <c r="B3468" i="22"/>
  <c r="C3468" i="22"/>
  <c r="D3468" i="22"/>
  <c r="E3468" i="22"/>
  <c r="F3468" i="22"/>
  <c r="G3468" i="22"/>
  <c r="H3468" i="22"/>
  <c r="I3468" i="22"/>
  <c r="J3468" i="22"/>
  <c r="K3468" i="22"/>
  <c r="L3468" i="22"/>
  <c r="M3468" i="22"/>
  <c r="N3468" i="22"/>
  <c r="O3468" i="22"/>
  <c r="P3468" i="22"/>
  <c r="A3469" i="22"/>
  <c r="B3469" i="22"/>
  <c r="C3469" i="22"/>
  <c r="D3469" i="22"/>
  <c r="E3469" i="22"/>
  <c r="F3469" i="22"/>
  <c r="G3469" i="22"/>
  <c r="H3469" i="22"/>
  <c r="I3469" i="22"/>
  <c r="J3469" i="22"/>
  <c r="K3469" i="22"/>
  <c r="L3469" i="22"/>
  <c r="M3469" i="22"/>
  <c r="N3469" i="22"/>
  <c r="O3469" i="22"/>
  <c r="P3469" i="22"/>
  <c r="A3470" i="22"/>
  <c r="B3470" i="22"/>
  <c r="C3470" i="22"/>
  <c r="D3470" i="22"/>
  <c r="E3470" i="22"/>
  <c r="F3470" i="22"/>
  <c r="G3470" i="22"/>
  <c r="H3470" i="22"/>
  <c r="I3470" i="22"/>
  <c r="J3470" i="22"/>
  <c r="K3470" i="22"/>
  <c r="L3470" i="22"/>
  <c r="M3470" i="22"/>
  <c r="N3470" i="22"/>
  <c r="O3470" i="22"/>
  <c r="P3470" i="22"/>
  <c r="A3471" i="22"/>
  <c r="B3471" i="22"/>
  <c r="C3471" i="22"/>
  <c r="D3471" i="22"/>
  <c r="E3471" i="22"/>
  <c r="F3471" i="22"/>
  <c r="G3471" i="22"/>
  <c r="H3471" i="22"/>
  <c r="I3471" i="22"/>
  <c r="J3471" i="22"/>
  <c r="K3471" i="22"/>
  <c r="L3471" i="22"/>
  <c r="M3471" i="22"/>
  <c r="N3471" i="22"/>
  <c r="O3471" i="22"/>
  <c r="P3471" i="22"/>
  <c r="A3472" i="22"/>
  <c r="B3472" i="22"/>
  <c r="C3472" i="22"/>
  <c r="D3472" i="22"/>
  <c r="E3472" i="22"/>
  <c r="F3472" i="22"/>
  <c r="G3472" i="22"/>
  <c r="H3472" i="22"/>
  <c r="I3472" i="22"/>
  <c r="J3472" i="22"/>
  <c r="K3472" i="22"/>
  <c r="L3472" i="22"/>
  <c r="M3472" i="22"/>
  <c r="N3472" i="22"/>
  <c r="O3472" i="22"/>
  <c r="P3472" i="22"/>
  <c r="A3473" i="22"/>
  <c r="B3473" i="22"/>
  <c r="C3473" i="22"/>
  <c r="D3473" i="22"/>
  <c r="E3473" i="22"/>
  <c r="F3473" i="22"/>
  <c r="G3473" i="22"/>
  <c r="H3473" i="22"/>
  <c r="I3473" i="22"/>
  <c r="J3473" i="22"/>
  <c r="K3473" i="22"/>
  <c r="L3473" i="22"/>
  <c r="M3473" i="22"/>
  <c r="N3473" i="22"/>
  <c r="O3473" i="22"/>
  <c r="P3473" i="22"/>
  <c r="A3474" i="22"/>
  <c r="B3474" i="22"/>
  <c r="C3474" i="22"/>
  <c r="D3474" i="22"/>
  <c r="E3474" i="22"/>
  <c r="F3474" i="22"/>
  <c r="G3474" i="22"/>
  <c r="H3474" i="22"/>
  <c r="I3474" i="22"/>
  <c r="J3474" i="22"/>
  <c r="K3474" i="22"/>
  <c r="L3474" i="22"/>
  <c r="M3474" i="22"/>
  <c r="N3474" i="22"/>
  <c r="O3474" i="22"/>
  <c r="P3474" i="22"/>
  <c r="A3475" i="22"/>
  <c r="B3475" i="22"/>
  <c r="C3475" i="22"/>
  <c r="D3475" i="22"/>
  <c r="E3475" i="22"/>
  <c r="F3475" i="22"/>
  <c r="G3475" i="22"/>
  <c r="H3475" i="22"/>
  <c r="I3475" i="22"/>
  <c r="J3475" i="22"/>
  <c r="K3475" i="22"/>
  <c r="L3475" i="22"/>
  <c r="M3475" i="22"/>
  <c r="N3475" i="22"/>
  <c r="O3475" i="22"/>
  <c r="P3475" i="22"/>
  <c r="A3476" i="22"/>
  <c r="B3476" i="22"/>
  <c r="C3476" i="22"/>
  <c r="D3476" i="22"/>
  <c r="E3476" i="22"/>
  <c r="F3476" i="22"/>
  <c r="G3476" i="22"/>
  <c r="H3476" i="22"/>
  <c r="I3476" i="22"/>
  <c r="J3476" i="22"/>
  <c r="K3476" i="22"/>
  <c r="L3476" i="22"/>
  <c r="M3476" i="22"/>
  <c r="N3476" i="22"/>
  <c r="O3476" i="22"/>
  <c r="P3476" i="22"/>
  <c r="A3477" i="22"/>
  <c r="B3477" i="22"/>
  <c r="C3477" i="22"/>
  <c r="D3477" i="22"/>
  <c r="E3477" i="22"/>
  <c r="F3477" i="22"/>
  <c r="G3477" i="22"/>
  <c r="H3477" i="22"/>
  <c r="I3477" i="22"/>
  <c r="J3477" i="22"/>
  <c r="K3477" i="22"/>
  <c r="L3477" i="22"/>
  <c r="M3477" i="22"/>
  <c r="N3477" i="22"/>
  <c r="O3477" i="22"/>
  <c r="P3477" i="22"/>
  <c r="A3478" i="22"/>
  <c r="B3478" i="22"/>
  <c r="C3478" i="22"/>
  <c r="D3478" i="22"/>
  <c r="E3478" i="22"/>
  <c r="F3478" i="22"/>
  <c r="G3478" i="22"/>
  <c r="H3478" i="22"/>
  <c r="I3478" i="22"/>
  <c r="J3478" i="22"/>
  <c r="K3478" i="22"/>
  <c r="L3478" i="22"/>
  <c r="M3478" i="22"/>
  <c r="N3478" i="22"/>
  <c r="O3478" i="22"/>
  <c r="P3478" i="22"/>
  <c r="A3479" i="22"/>
  <c r="B3479" i="22"/>
  <c r="C3479" i="22"/>
  <c r="D3479" i="22"/>
  <c r="E3479" i="22"/>
  <c r="F3479" i="22"/>
  <c r="G3479" i="22"/>
  <c r="H3479" i="22"/>
  <c r="I3479" i="22"/>
  <c r="J3479" i="22"/>
  <c r="K3479" i="22"/>
  <c r="L3479" i="22"/>
  <c r="M3479" i="22"/>
  <c r="N3479" i="22"/>
  <c r="O3479" i="22"/>
  <c r="P3479" i="22"/>
  <c r="A3480" i="22"/>
  <c r="B3480" i="22"/>
  <c r="C3480" i="22"/>
  <c r="D3480" i="22"/>
  <c r="E3480" i="22"/>
  <c r="F3480" i="22"/>
  <c r="G3480" i="22"/>
  <c r="H3480" i="22"/>
  <c r="I3480" i="22"/>
  <c r="J3480" i="22"/>
  <c r="K3480" i="22"/>
  <c r="L3480" i="22"/>
  <c r="M3480" i="22"/>
  <c r="N3480" i="22"/>
  <c r="O3480" i="22"/>
  <c r="P3480" i="22"/>
  <c r="A3481" i="22"/>
  <c r="B3481" i="22"/>
  <c r="C3481" i="22"/>
  <c r="D3481" i="22"/>
  <c r="E3481" i="22"/>
  <c r="F3481" i="22"/>
  <c r="G3481" i="22"/>
  <c r="H3481" i="22"/>
  <c r="I3481" i="22"/>
  <c r="J3481" i="22"/>
  <c r="K3481" i="22"/>
  <c r="L3481" i="22"/>
  <c r="M3481" i="22"/>
  <c r="N3481" i="22"/>
  <c r="O3481" i="22"/>
  <c r="P3481" i="22"/>
  <c r="A3482" i="22"/>
  <c r="B3482" i="22"/>
  <c r="C3482" i="22"/>
  <c r="D3482" i="22"/>
  <c r="E3482" i="22"/>
  <c r="F3482" i="22"/>
  <c r="G3482" i="22"/>
  <c r="H3482" i="22"/>
  <c r="I3482" i="22"/>
  <c r="J3482" i="22"/>
  <c r="K3482" i="22"/>
  <c r="L3482" i="22"/>
  <c r="M3482" i="22"/>
  <c r="N3482" i="22"/>
  <c r="O3482" i="22"/>
  <c r="P3482" i="22"/>
  <c r="A3483" i="22"/>
  <c r="B3483" i="22"/>
  <c r="C3483" i="22"/>
  <c r="D3483" i="22"/>
  <c r="E3483" i="22"/>
  <c r="F3483" i="22"/>
  <c r="G3483" i="22"/>
  <c r="H3483" i="22"/>
  <c r="I3483" i="22"/>
  <c r="J3483" i="22"/>
  <c r="K3483" i="22"/>
  <c r="L3483" i="22"/>
  <c r="M3483" i="22"/>
  <c r="N3483" i="22"/>
  <c r="O3483" i="22"/>
  <c r="P3483" i="22"/>
  <c r="A3484" i="22"/>
  <c r="B3484" i="22"/>
  <c r="C3484" i="22"/>
  <c r="D3484" i="22"/>
  <c r="E3484" i="22"/>
  <c r="F3484" i="22"/>
  <c r="G3484" i="22"/>
  <c r="H3484" i="22"/>
  <c r="I3484" i="22"/>
  <c r="J3484" i="22"/>
  <c r="K3484" i="22"/>
  <c r="L3484" i="22"/>
  <c r="M3484" i="22"/>
  <c r="N3484" i="22"/>
  <c r="O3484" i="22"/>
  <c r="P3484" i="22"/>
  <c r="A3485" i="22"/>
  <c r="B3485" i="22"/>
  <c r="C3485" i="22"/>
  <c r="D3485" i="22"/>
  <c r="E3485" i="22"/>
  <c r="F3485" i="22"/>
  <c r="G3485" i="22"/>
  <c r="H3485" i="22"/>
  <c r="I3485" i="22"/>
  <c r="J3485" i="22"/>
  <c r="K3485" i="22"/>
  <c r="L3485" i="22"/>
  <c r="M3485" i="22"/>
  <c r="N3485" i="22"/>
  <c r="O3485" i="22"/>
  <c r="P3485" i="22"/>
  <c r="A3486" i="22"/>
  <c r="B3486" i="22"/>
  <c r="C3486" i="22"/>
  <c r="D3486" i="22"/>
  <c r="E3486" i="22"/>
  <c r="F3486" i="22"/>
  <c r="G3486" i="22"/>
  <c r="H3486" i="22"/>
  <c r="I3486" i="22"/>
  <c r="J3486" i="22"/>
  <c r="K3486" i="22"/>
  <c r="L3486" i="22"/>
  <c r="M3486" i="22"/>
  <c r="N3486" i="22"/>
  <c r="O3486" i="22"/>
  <c r="P3486" i="22"/>
  <c r="A3487" i="22"/>
  <c r="B3487" i="22"/>
  <c r="C3487" i="22"/>
  <c r="D3487" i="22"/>
  <c r="E3487" i="22"/>
  <c r="F3487" i="22"/>
  <c r="G3487" i="22"/>
  <c r="H3487" i="22"/>
  <c r="I3487" i="22"/>
  <c r="J3487" i="22"/>
  <c r="K3487" i="22"/>
  <c r="L3487" i="22"/>
  <c r="M3487" i="22"/>
  <c r="N3487" i="22"/>
  <c r="O3487" i="22"/>
  <c r="P3487" i="22"/>
  <c r="A3488" i="22"/>
  <c r="B3488" i="22"/>
  <c r="C3488" i="22"/>
  <c r="D3488" i="22"/>
  <c r="E3488" i="22"/>
  <c r="F3488" i="22"/>
  <c r="G3488" i="22"/>
  <c r="H3488" i="22"/>
  <c r="I3488" i="22"/>
  <c r="J3488" i="22"/>
  <c r="K3488" i="22"/>
  <c r="L3488" i="22"/>
  <c r="M3488" i="22"/>
  <c r="N3488" i="22"/>
  <c r="O3488" i="22"/>
  <c r="P3488" i="22"/>
  <c r="A3489" i="22"/>
  <c r="B3489" i="22"/>
  <c r="C3489" i="22"/>
  <c r="D3489" i="22"/>
  <c r="E3489" i="22"/>
  <c r="F3489" i="22"/>
  <c r="G3489" i="22"/>
  <c r="H3489" i="22"/>
  <c r="I3489" i="22"/>
  <c r="J3489" i="22"/>
  <c r="K3489" i="22"/>
  <c r="L3489" i="22"/>
  <c r="M3489" i="22"/>
  <c r="N3489" i="22"/>
  <c r="O3489" i="22"/>
  <c r="P3489" i="22"/>
  <c r="A3490" i="22"/>
  <c r="B3490" i="22"/>
  <c r="C3490" i="22"/>
  <c r="D3490" i="22"/>
  <c r="E3490" i="22"/>
  <c r="F3490" i="22"/>
  <c r="G3490" i="22"/>
  <c r="H3490" i="22"/>
  <c r="I3490" i="22"/>
  <c r="J3490" i="22"/>
  <c r="K3490" i="22"/>
  <c r="L3490" i="22"/>
  <c r="M3490" i="22"/>
  <c r="N3490" i="22"/>
  <c r="O3490" i="22"/>
  <c r="P3490" i="22"/>
  <c r="A3491" i="22"/>
  <c r="B3491" i="22"/>
  <c r="C3491" i="22"/>
  <c r="D3491" i="22"/>
  <c r="E3491" i="22"/>
  <c r="F3491" i="22"/>
  <c r="G3491" i="22"/>
  <c r="H3491" i="22"/>
  <c r="I3491" i="22"/>
  <c r="J3491" i="22"/>
  <c r="K3491" i="22"/>
  <c r="L3491" i="22"/>
  <c r="M3491" i="22"/>
  <c r="N3491" i="22"/>
  <c r="O3491" i="22"/>
  <c r="P3491" i="22"/>
  <c r="A3492" i="22"/>
  <c r="B3492" i="22"/>
  <c r="C3492" i="22"/>
  <c r="D3492" i="22"/>
  <c r="E3492" i="22"/>
  <c r="F3492" i="22"/>
  <c r="G3492" i="22"/>
  <c r="H3492" i="22"/>
  <c r="I3492" i="22"/>
  <c r="J3492" i="22"/>
  <c r="K3492" i="22"/>
  <c r="L3492" i="22"/>
  <c r="M3492" i="22"/>
  <c r="N3492" i="22"/>
  <c r="O3492" i="22"/>
  <c r="P3492" i="22"/>
  <c r="A3493" i="22"/>
  <c r="B3493" i="22"/>
  <c r="C3493" i="22"/>
  <c r="D3493" i="22"/>
  <c r="E3493" i="22"/>
  <c r="F3493" i="22"/>
  <c r="G3493" i="22"/>
  <c r="H3493" i="22"/>
  <c r="I3493" i="22"/>
  <c r="J3493" i="22"/>
  <c r="K3493" i="22"/>
  <c r="L3493" i="22"/>
  <c r="M3493" i="22"/>
  <c r="N3493" i="22"/>
  <c r="O3493" i="22"/>
  <c r="P3493" i="22"/>
  <c r="A3494" i="22"/>
  <c r="B3494" i="22"/>
  <c r="C3494" i="22"/>
  <c r="D3494" i="22"/>
  <c r="E3494" i="22"/>
  <c r="F3494" i="22"/>
  <c r="G3494" i="22"/>
  <c r="H3494" i="22"/>
  <c r="I3494" i="22"/>
  <c r="J3494" i="22"/>
  <c r="K3494" i="22"/>
  <c r="L3494" i="22"/>
  <c r="M3494" i="22"/>
  <c r="N3494" i="22"/>
  <c r="O3494" i="22"/>
  <c r="P3494" i="22"/>
  <c r="A3495" i="22"/>
  <c r="B3495" i="22"/>
  <c r="C3495" i="22"/>
  <c r="D3495" i="22"/>
  <c r="E3495" i="22"/>
  <c r="F3495" i="22"/>
  <c r="G3495" i="22"/>
  <c r="H3495" i="22"/>
  <c r="I3495" i="22"/>
  <c r="J3495" i="22"/>
  <c r="K3495" i="22"/>
  <c r="L3495" i="22"/>
  <c r="M3495" i="22"/>
  <c r="N3495" i="22"/>
  <c r="O3495" i="22"/>
  <c r="P3495" i="22"/>
  <c r="A3496" i="22"/>
  <c r="B3496" i="22"/>
  <c r="C3496" i="22"/>
  <c r="D3496" i="22"/>
  <c r="E3496" i="22"/>
  <c r="F3496" i="22"/>
  <c r="G3496" i="22"/>
  <c r="H3496" i="22"/>
  <c r="I3496" i="22"/>
  <c r="J3496" i="22"/>
  <c r="K3496" i="22"/>
  <c r="L3496" i="22"/>
  <c r="M3496" i="22"/>
  <c r="N3496" i="22"/>
  <c r="O3496" i="22"/>
  <c r="P3496" i="22"/>
  <c r="A3497" i="22"/>
  <c r="B3497" i="22"/>
  <c r="C3497" i="22"/>
  <c r="D3497" i="22"/>
  <c r="E3497" i="22"/>
  <c r="F3497" i="22"/>
  <c r="G3497" i="22"/>
  <c r="H3497" i="22"/>
  <c r="I3497" i="22"/>
  <c r="J3497" i="22"/>
  <c r="K3497" i="22"/>
  <c r="L3497" i="22"/>
  <c r="M3497" i="22"/>
  <c r="N3497" i="22"/>
  <c r="O3497" i="22"/>
  <c r="P3497" i="22"/>
  <c r="A3498" i="22"/>
  <c r="B3498" i="22"/>
  <c r="C3498" i="22"/>
  <c r="D3498" i="22"/>
  <c r="E3498" i="22"/>
  <c r="F3498" i="22"/>
  <c r="G3498" i="22"/>
  <c r="H3498" i="22"/>
  <c r="I3498" i="22"/>
  <c r="J3498" i="22"/>
  <c r="K3498" i="22"/>
  <c r="L3498" i="22"/>
  <c r="M3498" i="22"/>
  <c r="N3498" i="22"/>
  <c r="O3498" i="22"/>
  <c r="P3498" i="22"/>
  <c r="A3499" i="22"/>
  <c r="B3499" i="22"/>
  <c r="C3499" i="22"/>
  <c r="D3499" i="22"/>
  <c r="E3499" i="22"/>
  <c r="F3499" i="22"/>
  <c r="G3499" i="22"/>
  <c r="H3499" i="22"/>
  <c r="I3499" i="22"/>
  <c r="J3499" i="22"/>
  <c r="K3499" i="22"/>
  <c r="L3499" i="22"/>
  <c r="M3499" i="22"/>
  <c r="N3499" i="22"/>
  <c r="O3499" i="22"/>
  <c r="P3499" i="22"/>
  <c r="A3500" i="22"/>
  <c r="B3500" i="22"/>
  <c r="C3500" i="22"/>
  <c r="D3500" i="22"/>
  <c r="E3500" i="22"/>
  <c r="F3500" i="22"/>
  <c r="G3500" i="22"/>
  <c r="H3500" i="22"/>
  <c r="I3500" i="22"/>
  <c r="J3500" i="22"/>
  <c r="K3500" i="22"/>
  <c r="L3500" i="22"/>
  <c r="M3500" i="22"/>
  <c r="N3500" i="22"/>
  <c r="O3500" i="22"/>
  <c r="P3500" i="22"/>
  <c r="A3501" i="22"/>
  <c r="B3501" i="22"/>
  <c r="C3501" i="22"/>
  <c r="D3501" i="22"/>
  <c r="E3501" i="22"/>
  <c r="F3501" i="22"/>
  <c r="G3501" i="22"/>
  <c r="H3501" i="22"/>
  <c r="I3501" i="22"/>
  <c r="J3501" i="22"/>
  <c r="K3501" i="22"/>
  <c r="L3501" i="22"/>
  <c r="M3501" i="22"/>
  <c r="N3501" i="22"/>
  <c r="O3501" i="22"/>
  <c r="P3501" i="22"/>
  <c r="A3502" i="22"/>
  <c r="B3502" i="22"/>
  <c r="C3502" i="22"/>
  <c r="D3502" i="22"/>
  <c r="E3502" i="22"/>
  <c r="F3502" i="22"/>
  <c r="G3502" i="22"/>
  <c r="H3502" i="22"/>
  <c r="I3502" i="22"/>
  <c r="J3502" i="22"/>
  <c r="K3502" i="22"/>
  <c r="L3502" i="22"/>
  <c r="M3502" i="22"/>
  <c r="N3502" i="22"/>
  <c r="O3502" i="22"/>
  <c r="P3502" i="22"/>
  <c r="A3503" i="22"/>
  <c r="B3503" i="22"/>
  <c r="C3503" i="22"/>
  <c r="D3503" i="22"/>
  <c r="E3503" i="22"/>
  <c r="F3503" i="22"/>
  <c r="G3503" i="22"/>
  <c r="H3503" i="22"/>
  <c r="I3503" i="22"/>
  <c r="J3503" i="22"/>
  <c r="K3503" i="22"/>
  <c r="L3503" i="22"/>
  <c r="M3503" i="22"/>
  <c r="N3503" i="22"/>
  <c r="O3503" i="22"/>
  <c r="P3503" i="22"/>
  <c r="A3504" i="22"/>
  <c r="B3504" i="22"/>
  <c r="C3504" i="22"/>
  <c r="D3504" i="22"/>
  <c r="E3504" i="22"/>
  <c r="F3504" i="22"/>
  <c r="G3504" i="22"/>
  <c r="H3504" i="22"/>
  <c r="I3504" i="22"/>
  <c r="J3504" i="22"/>
  <c r="K3504" i="22"/>
  <c r="L3504" i="22"/>
  <c r="M3504" i="22"/>
  <c r="N3504" i="22"/>
  <c r="O3504" i="22"/>
  <c r="P3504" i="22"/>
  <c r="A3505" i="22"/>
  <c r="B3505" i="22"/>
  <c r="C3505" i="22"/>
  <c r="D3505" i="22"/>
  <c r="E3505" i="22"/>
  <c r="F3505" i="22"/>
  <c r="G3505" i="22"/>
  <c r="H3505" i="22"/>
  <c r="I3505" i="22"/>
  <c r="J3505" i="22"/>
  <c r="K3505" i="22"/>
  <c r="L3505" i="22"/>
  <c r="M3505" i="22"/>
  <c r="N3505" i="22"/>
  <c r="O3505" i="22"/>
  <c r="P3505" i="22"/>
  <c r="A3506" i="22"/>
  <c r="B3506" i="22"/>
  <c r="C3506" i="22"/>
  <c r="D3506" i="22"/>
  <c r="E3506" i="22"/>
  <c r="F3506" i="22"/>
  <c r="G3506" i="22"/>
  <c r="H3506" i="22"/>
  <c r="I3506" i="22"/>
  <c r="J3506" i="22"/>
  <c r="K3506" i="22"/>
  <c r="L3506" i="22"/>
  <c r="M3506" i="22"/>
  <c r="N3506" i="22"/>
  <c r="O3506" i="22"/>
  <c r="P3506" i="22"/>
  <c r="A3507" i="22"/>
  <c r="B3507" i="22"/>
  <c r="C3507" i="22"/>
  <c r="D3507" i="22"/>
  <c r="E3507" i="22"/>
  <c r="F3507" i="22"/>
  <c r="G3507" i="22"/>
  <c r="H3507" i="22"/>
  <c r="I3507" i="22"/>
  <c r="J3507" i="22"/>
  <c r="K3507" i="22"/>
  <c r="L3507" i="22"/>
  <c r="M3507" i="22"/>
  <c r="N3507" i="22"/>
  <c r="O3507" i="22"/>
  <c r="P3507" i="22"/>
  <c r="A3508" i="22"/>
  <c r="B3508" i="22"/>
  <c r="C3508" i="22"/>
  <c r="D3508" i="22"/>
  <c r="E3508" i="22"/>
  <c r="F3508" i="22"/>
  <c r="G3508" i="22"/>
  <c r="H3508" i="22"/>
  <c r="I3508" i="22"/>
  <c r="J3508" i="22"/>
  <c r="K3508" i="22"/>
  <c r="L3508" i="22"/>
  <c r="M3508" i="22"/>
  <c r="N3508" i="22"/>
  <c r="O3508" i="22"/>
  <c r="P3508" i="22"/>
  <c r="A3509" i="22"/>
  <c r="B3509" i="22"/>
  <c r="C3509" i="22"/>
  <c r="D3509" i="22"/>
  <c r="E3509" i="22"/>
  <c r="F3509" i="22"/>
  <c r="G3509" i="22"/>
  <c r="H3509" i="22"/>
  <c r="I3509" i="22"/>
  <c r="J3509" i="22"/>
  <c r="K3509" i="22"/>
  <c r="L3509" i="22"/>
  <c r="M3509" i="22"/>
  <c r="N3509" i="22"/>
  <c r="O3509" i="22"/>
  <c r="P3509" i="22"/>
  <c r="A3510" i="22"/>
  <c r="B3510" i="22"/>
  <c r="C3510" i="22"/>
  <c r="D3510" i="22"/>
  <c r="E3510" i="22"/>
  <c r="F3510" i="22"/>
  <c r="G3510" i="22"/>
  <c r="H3510" i="22"/>
  <c r="I3510" i="22"/>
  <c r="J3510" i="22"/>
  <c r="K3510" i="22"/>
  <c r="L3510" i="22"/>
  <c r="M3510" i="22"/>
  <c r="N3510" i="22"/>
  <c r="O3510" i="22"/>
  <c r="P3510" i="22"/>
  <c r="A3511" i="22"/>
  <c r="B3511" i="22"/>
  <c r="C3511" i="22"/>
  <c r="D3511" i="22"/>
  <c r="E3511" i="22"/>
  <c r="F3511" i="22"/>
  <c r="G3511" i="22"/>
  <c r="H3511" i="22"/>
  <c r="I3511" i="22"/>
  <c r="J3511" i="22"/>
  <c r="K3511" i="22"/>
  <c r="L3511" i="22"/>
  <c r="M3511" i="22"/>
  <c r="N3511" i="22"/>
  <c r="O3511" i="22"/>
  <c r="P3511" i="22"/>
  <c r="A3512" i="22"/>
  <c r="B3512" i="22"/>
  <c r="C3512" i="22"/>
  <c r="D3512" i="22"/>
  <c r="E3512" i="22"/>
  <c r="F3512" i="22"/>
  <c r="G3512" i="22"/>
  <c r="H3512" i="22"/>
  <c r="I3512" i="22"/>
  <c r="J3512" i="22"/>
  <c r="K3512" i="22"/>
  <c r="L3512" i="22"/>
  <c r="M3512" i="22"/>
  <c r="N3512" i="22"/>
  <c r="O3512" i="22"/>
  <c r="P3512" i="22"/>
  <c r="A3513" i="22"/>
  <c r="B3513" i="22"/>
  <c r="C3513" i="22"/>
  <c r="D3513" i="22"/>
  <c r="E3513" i="22"/>
  <c r="F3513" i="22"/>
  <c r="G3513" i="22"/>
  <c r="H3513" i="22"/>
  <c r="I3513" i="22"/>
  <c r="J3513" i="22"/>
  <c r="K3513" i="22"/>
  <c r="L3513" i="22"/>
  <c r="M3513" i="22"/>
  <c r="N3513" i="22"/>
  <c r="O3513" i="22"/>
  <c r="P3513" i="22"/>
  <c r="A3514" i="22"/>
  <c r="B3514" i="22"/>
  <c r="C3514" i="22"/>
  <c r="D3514" i="22"/>
  <c r="E3514" i="22"/>
  <c r="F3514" i="22"/>
  <c r="G3514" i="22"/>
  <c r="H3514" i="22"/>
  <c r="I3514" i="22"/>
  <c r="J3514" i="22"/>
  <c r="K3514" i="22"/>
  <c r="L3514" i="22"/>
  <c r="M3514" i="22"/>
  <c r="N3514" i="22"/>
  <c r="O3514" i="22"/>
  <c r="P3514" i="22"/>
  <c r="A3515" i="22"/>
  <c r="B3515" i="22"/>
  <c r="C3515" i="22"/>
  <c r="D3515" i="22"/>
  <c r="E3515" i="22"/>
  <c r="F3515" i="22"/>
  <c r="G3515" i="22"/>
  <c r="H3515" i="22"/>
  <c r="I3515" i="22"/>
  <c r="J3515" i="22"/>
  <c r="K3515" i="22"/>
  <c r="L3515" i="22"/>
  <c r="M3515" i="22"/>
  <c r="N3515" i="22"/>
  <c r="O3515" i="22"/>
  <c r="P3515" i="22"/>
  <c r="A3516" i="22"/>
  <c r="B3516" i="22"/>
  <c r="C3516" i="22"/>
  <c r="D3516" i="22"/>
  <c r="E3516" i="22"/>
  <c r="F3516" i="22"/>
  <c r="G3516" i="22"/>
  <c r="H3516" i="22"/>
  <c r="I3516" i="22"/>
  <c r="J3516" i="22"/>
  <c r="K3516" i="22"/>
  <c r="L3516" i="22"/>
  <c r="M3516" i="22"/>
  <c r="N3516" i="22"/>
  <c r="O3516" i="22"/>
  <c r="P3516" i="22"/>
  <c r="A3517" i="22"/>
  <c r="B3517" i="22"/>
  <c r="C3517" i="22"/>
  <c r="D3517" i="22"/>
  <c r="E3517" i="22"/>
  <c r="F3517" i="22"/>
  <c r="G3517" i="22"/>
  <c r="H3517" i="22"/>
  <c r="I3517" i="22"/>
  <c r="J3517" i="22"/>
  <c r="K3517" i="22"/>
  <c r="L3517" i="22"/>
  <c r="M3517" i="22"/>
  <c r="N3517" i="22"/>
  <c r="O3517" i="22"/>
  <c r="P3517" i="22"/>
  <c r="A3518" i="22"/>
  <c r="B3518" i="22"/>
  <c r="C3518" i="22"/>
  <c r="D3518" i="22"/>
  <c r="E3518" i="22"/>
  <c r="F3518" i="22"/>
  <c r="G3518" i="22"/>
  <c r="H3518" i="22"/>
  <c r="I3518" i="22"/>
  <c r="J3518" i="22"/>
  <c r="K3518" i="22"/>
  <c r="L3518" i="22"/>
  <c r="M3518" i="22"/>
  <c r="N3518" i="22"/>
  <c r="O3518" i="22"/>
  <c r="P3518" i="22"/>
  <c r="A3519" i="22"/>
  <c r="B3519" i="22"/>
  <c r="C3519" i="22"/>
  <c r="D3519" i="22"/>
  <c r="E3519" i="22"/>
  <c r="F3519" i="22"/>
  <c r="G3519" i="22"/>
  <c r="H3519" i="22"/>
  <c r="I3519" i="22"/>
  <c r="J3519" i="22"/>
  <c r="K3519" i="22"/>
  <c r="L3519" i="22"/>
  <c r="M3519" i="22"/>
  <c r="N3519" i="22"/>
  <c r="O3519" i="22"/>
  <c r="P3519" i="22"/>
  <c r="A3520" i="22"/>
  <c r="B3520" i="22"/>
  <c r="C3520" i="22"/>
  <c r="D3520" i="22"/>
  <c r="E3520" i="22"/>
  <c r="F3520" i="22"/>
  <c r="G3520" i="22"/>
  <c r="H3520" i="22"/>
  <c r="I3520" i="22"/>
  <c r="J3520" i="22"/>
  <c r="K3520" i="22"/>
  <c r="L3520" i="22"/>
  <c r="M3520" i="22"/>
  <c r="N3520" i="22"/>
  <c r="O3520" i="22"/>
  <c r="P3520" i="22"/>
  <c r="A3521" i="22"/>
  <c r="B3521" i="22"/>
  <c r="C3521" i="22"/>
  <c r="D3521" i="22"/>
  <c r="E3521" i="22"/>
  <c r="F3521" i="22"/>
  <c r="G3521" i="22"/>
  <c r="H3521" i="22"/>
  <c r="I3521" i="22"/>
  <c r="J3521" i="22"/>
  <c r="K3521" i="22"/>
  <c r="L3521" i="22"/>
  <c r="M3521" i="22"/>
  <c r="N3521" i="22"/>
  <c r="O3521" i="22"/>
  <c r="P3521" i="22"/>
  <c r="A3522" i="22"/>
  <c r="B3522" i="22"/>
  <c r="C3522" i="22"/>
  <c r="D3522" i="22"/>
  <c r="E3522" i="22"/>
  <c r="F3522" i="22"/>
  <c r="G3522" i="22"/>
  <c r="H3522" i="22"/>
  <c r="I3522" i="22"/>
  <c r="J3522" i="22"/>
  <c r="K3522" i="22"/>
  <c r="L3522" i="22"/>
  <c r="M3522" i="22"/>
  <c r="N3522" i="22"/>
  <c r="O3522" i="22"/>
  <c r="P3522" i="22"/>
  <c r="A3523" i="22"/>
  <c r="B3523" i="22"/>
  <c r="C3523" i="22"/>
  <c r="D3523" i="22"/>
  <c r="E3523" i="22"/>
  <c r="F3523" i="22"/>
  <c r="G3523" i="22"/>
  <c r="H3523" i="22"/>
  <c r="I3523" i="22"/>
  <c r="J3523" i="22"/>
  <c r="K3523" i="22"/>
  <c r="L3523" i="22"/>
  <c r="M3523" i="22"/>
  <c r="N3523" i="22"/>
  <c r="O3523" i="22"/>
  <c r="P3523" i="22"/>
  <c r="A3524" i="22"/>
  <c r="B3524" i="22"/>
  <c r="C3524" i="22"/>
  <c r="D3524" i="22"/>
  <c r="E3524" i="22"/>
  <c r="F3524" i="22"/>
  <c r="G3524" i="22"/>
  <c r="H3524" i="22"/>
  <c r="I3524" i="22"/>
  <c r="J3524" i="22"/>
  <c r="K3524" i="22"/>
  <c r="L3524" i="22"/>
  <c r="M3524" i="22"/>
  <c r="N3524" i="22"/>
  <c r="O3524" i="22"/>
  <c r="P3524" i="22"/>
  <c r="A3525" i="22"/>
  <c r="B3525" i="22"/>
  <c r="C3525" i="22"/>
  <c r="D3525" i="22"/>
  <c r="E3525" i="22"/>
  <c r="F3525" i="22"/>
  <c r="G3525" i="22"/>
  <c r="H3525" i="22"/>
  <c r="I3525" i="22"/>
  <c r="J3525" i="22"/>
  <c r="K3525" i="22"/>
  <c r="L3525" i="22"/>
  <c r="M3525" i="22"/>
  <c r="N3525" i="22"/>
  <c r="O3525" i="22"/>
  <c r="P3525" i="22"/>
  <c r="A3526" i="22"/>
  <c r="B3526" i="22"/>
  <c r="C3526" i="22"/>
  <c r="D3526" i="22"/>
  <c r="E3526" i="22"/>
  <c r="F3526" i="22"/>
  <c r="G3526" i="22"/>
  <c r="H3526" i="22"/>
  <c r="I3526" i="22"/>
  <c r="J3526" i="22"/>
  <c r="K3526" i="22"/>
  <c r="L3526" i="22"/>
  <c r="M3526" i="22"/>
  <c r="N3526" i="22"/>
  <c r="O3526" i="22"/>
  <c r="P3526" i="22"/>
  <c r="A3527" i="22"/>
  <c r="B3527" i="22"/>
  <c r="C3527" i="22"/>
  <c r="D3527" i="22"/>
  <c r="E3527" i="22"/>
  <c r="F3527" i="22"/>
  <c r="G3527" i="22"/>
  <c r="H3527" i="22"/>
  <c r="I3527" i="22"/>
  <c r="J3527" i="22"/>
  <c r="K3527" i="22"/>
  <c r="L3527" i="22"/>
  <c r="M3527" i="22"/>
  <c r="N3527" i="22"/>
  <c r="O3527" i="22"/>
  <c r="P3527" i="22"/>
  <c r="A3528" i="22"/>
  <c r="B3528" i="22"/>
  <c r="C3528" i="22"/>
  <c r="D3528" i="22"/>
  <c r="E3528" i="22"/>
  <c r="F3528" i="22"/>
  <c r="G3528" i="22"/>
  <c r="H3528" i="22"/>
  <c r="I3528" i="22"/>
  <c r="J3528" i="22"/>
  <c r="K3528" i="22"/>
  <c r="L3528" i="22"/>
  <c r="M3528" i="22"/>
  <c r="N3528" i="22"/>
  <c r="O3528" i="22"/>
  <c r="P3528" i="22"/>
  <c r="A3529" i="22"/>
  <c r="B3529" i="22"/>
  <c r="C3529" i="22"/>
  <c r="D3529" i="22"/>
  <c r="E3529" i="22"/>
  <c r="F3529" i="22"/>
  <c r="G3529" i="22"/>
  <c r="H3529" i="22"/>
  <c r="I3529" i="22"/>
  <c r="J3529" i="22"/>
  <c r="K3529" i="22"/>
  <c r="L3529" i="22"/>
  <c r="M3529" i="22"/>
  <c r="N3529" i="22"/>
  <c r="O3529" i="22"/>
  <c r="P3529" i="22"/>
  <c r="A3530" i="22"/>
  <c r="B3530" i="22"/>
  <c r="C3530" i="22"/>
  <c r="D3530" i="22"/>
  <c r="E3530" i="22"/>
  <c r="F3530" i="22"/>
  <c r="G3530" i="22"/>
  <c r="H3530" i="22"/>
  <c r="I3530" i="22"/>
  <c r="J3530" i="22"/>
  <c r="K3530" i="22"/>
  <c r="L3530" i="22"/>
  <c r="M3530" i="22"/>
  <c r="N3530" i="22"/>
  <c r="O3530" i="22"/>
  <c r="P3530" i="22"/>
  <c r="A3531" i="22"/>
  <c r="B3531" i="22"/>
  <c r="C3531" i="22"/>
  <c r="D3531" i="22"/>
  <c r="E3531" i="22"/>
  <c r="F3531" i="22"/>
  <c r="G3531" i="22"/>
  <c r="H3531" i="22"/>
  <c r="I3531" i="22"/>
  <c r="J3531" i="22"/>
  <c r="K3531" i="22"/>
  <c r="L3531" i="22"/>
  <c r="M3531" i="22"/>
  <c r="N3531" i="22"/>
  <c r="O3531" i="22"/>
  <c r="P3531" i="22"/>
  <c r="A3532" i="22"/>
  <c r="B3532" i="22"/>
  <c r="C3532" i="22"/>
  <c r="D3532" i="22"/>
  <c r="E3532" i="22"/>
  <c r="F3532" i="22"/>
  <c r="G3532" i="22"/>
  <c r="H3532" i="22"/>
  <c r="I3532" i="22"/>
  <c r="J3532" i="22"/>
  <c r="K3532" i="22"/>
  <c r="L3532" i="22"/>
  <c r="M3532" i="22"/>
  <c r="N3532" i="22"/>
  <c r="O3532" i="22"/>
  <c r="P3532" i="22"/>
  <c r="A3533" i="22"/>
  <c r="B3533" i="22"/>
  <c r="C3533" i="22"/>
  <c r="D3533" i="22"/>
  <c r="E3533" i="22"/>
  <c r="F3533" i="22"/>
  <c r="G3533" i="22"/>
  <c r="H3533" i="22"/>
  <c r="I3533" i="22"/>
  <c r="J3533" i="22"/>
  <c r="K3533" i="22"/>
  <c r="L3533" i="22"/>
  <c r="M3533" i="22"/>
  <c r="N3533" i="22"/>
  <c r="O3533" i="22"/>
  <c r="P3533" i="22"/>
  <c r="A3534" i="22"/>
  <c r="B3534" i="22"/>
  <c r="C3534" i="22"/>
  <c r="D3534" i="22"/>
  <c r="E3534" i="22"/>
  <c r="F3534" i="22"/>
  <c r="G3534" i="22"/>
  <c r="H3534" i="22"/>
  <c r="I3534" i="22"/>
  <c r="J3534" i="22"/>
  <c r="K3534" i="22"/>
  <c r="L3534" i="22"/>
  <c r="M3534" i="22"/>
  <c r="N3534" i="22"/>
  <c r="O3534" i="22"/>
  <c r="P3534" i="22"/>
  <c r="A3535" i="22"/>
  <c r="B3535" i="22"/>
  <c r="C3535" i="22"/>
  <c r="D3535" i="22"/>
  <c r="E3535" i="22"/>
  <c r="F3535" i="22"/>
  <c r="G3535" i="22"/>
  <c r="H3535" i="22"/>
  <c r="I3535" i="22"/>
  <c r="J3535" i="22"/>
  <c r="K3535" i="22"/>
  <c r="L3535" i="22"/>
  <c r="M3535" i="22"/>
  <c r="N3535" i="22"/>
  <c r="O3535" i="22"/>
  <c r="P3535" i="22"/>
  <c r="A3536" i="22"/>
  <c r="B3536" i="22"/>
  <c r="C3536" i="22"/>
  <c r="D3536" i="22"/>
  <c r="E3536" i="22"/>
  <c r="F3536" i="22"/>
  <c r="G3536" i="22"/>
  <c r="H3536" i="22"/>
  <c r="I3536" i="22"/>
  <c r="J3536" i="22"/>
  <c r="K3536" i="22"/>
  <c r="L3536" i="22"/>
  <c r="M3536" i="22"/>
  <c r="N3536" i="22"/>
  <c r="O3536" i="22"/>
  <c r="P3536" i="22"/>
  <c r="A3537" i="22"/>
  <c r="B3537" i="22"/>
  <c r="C3537" i="22"/>
  <c r="D3537" i="22"/>
  <c r="E3537" i="22"/>
  <c r="F3537" i="22"/>
  <c r="G3537" i="22"/>
  <c r="H3537" i="22"/>
  <c r="I3537" i="22"/>
  <c r="J3537" i="22"/>
  <c r="K3537" i="22"/>
  <c r="L3537" i="22"/>
  <c r="M3537" i="22"/>
  <c r="N3537" i="22"/>
  <c r="O3537" i="22"/>
  <c r="P3537" i="22"/>
  <c r="A3538" i="22"/>
  <c r="B3538" i="22"/>
  <c r="C3538" i="22"/>
  <c r="D3538" i="22"/>
  <c r="E3538" i="22"/>
  <c r="F3538" i="22"/>
  <c r="G3538" i="22"/>
  <c r="H3538" i="22"/>
  <c r="I3538" i="22"/>
  <c r="J3538" i="22"/>
  <c r="K3538" i="22"/>
  <c r="L3538" i="22"/>
  <c r="M3538" i="22"/>
  <c r="N3538" i="22"/>
  <c r="O3538" i="22"/>
  <c r="P3538" i="22"/>
  <c r="A3539" i="22"/>
  <c r="B3539" i="22"/>
  <c r="C3539" i="22"/>
  <c r="D3539" i="22"/>
  <c r="E3539" i="22"/>
  <c r="F3539" i="22"/>
  <c r="G3539" i="22"/>
  <c r="H3539" i="22"/>
  <c r="I3539" i="22"/>
  <c r="J3539" i="22"/>
  <c r="K3539" i="22"/>
  <c r="L3539" i="22"/>
  <c r="M3539" i="22"/>
  <c r="N3539" i="22"/>
  <c r="O3539" i="22"/>
  <c r="P3539" i="22"/>
  <c r="A3540" i="22"/>
  <c r="B3540" i="22"/>
  <c r="C3540" i="22"/>
  <c r="D3540" i="22"/>
  <c r="E3540" i="22"/>
  <c r="F3540" i="22"/>
  <c r="G3540" i="22"/>
  <c r="H3540" i="22"/>
  <c r="I3540" i="22"/>
  <c r="J3540" i="22"/>
  <c r="K3540" i="22"/>
  <c r="L3540" i="22"/>
  <c r="M3540" i="22"/>
  <c r="N3540" i="22"/>
  <c r="O3540" i="22"/>
  <c r="P3540" i="22"/>
  <c r="A3541" i="22"/>
  <c r="B3541" i="22"/>
  <c r="C3541" i="22"/>
  <c r="D3541" i="22"/>
  <c r="E3541" i="22"/>
  <c r="F3541" i="22"/>
  <c r="G3541" i="22"/>
  <c r="H3541" i="22"/>
  <c r="I3541" i="22"/>
  <c r="J3541" i="22"/>
  <c r="K3541" i="22"/>
  <c r="L3541" i="22"/>
  <c r="M3541" i="22"/>
  <c r="N3541" i="22"/>
  <c r="O3541" i="22"/>
  <c r="P3541" i="22"/>
  <c r="A3542" i="22"/>
  <c r="B3542" i="22"/>
  <c r="C3542" i="22"/>
  <c r="D3542" i="22"/>
  <c r="E3542" i="22"/>
  <c r="F3542" i="22"/>
  <c r="G3542" i="22"/>
  <c r="H3542" i="22"/>
  <c r="I3542" i="22"/>
  <c r="J3542" i="22"/>
  <c r="K3542" i="22"/>
  <c r="L3542" i="22"/>
  <c r="M3542" i="22"/>
  <c r="N3542" i="22"/>
  <c r="O3542" i="22"/>
  <c r="P3542" i="22"/>
  <c r="A3543" i="22"/>
  <c r="B3543" i="22"/>
  <c r="C3543" i="22"/>
  <c r="D3543" i="22"/>
  <c r="E3543" i="22"/>
  <c r="F3543" i="22"/>
  <c r="G3543" i="22"/>
  <c r="H3543" i="22"/>
  <c r="I3543" i="22"/>
  <c r="J3543" i="22"/>
  <c r="K3543" i="22"/>
  <c r="L3543" i="22"/>
  <c r="M3543" i="22"/>
  <c r="N3543" i="22"/>
  <c r="O3543" i="22"/>
  <c r="P3543" i="22"/>
  <c r="A3544" i="22"/>
  <c r="B3544" i="22"/>
  <c r="C3544" i="22"/>
  <c r="D3544" i="22"/>
  <c r="E3544" i="22"/>
  <c r="F3544" i="22"/>
  <c r="G3544" i="22"/>
  <c r="H3544" i="22"/>
  <c r="I3544" i="22"/>
  <c r="J3544" i="22"/>
  <c r="K3544" i="22"/>
  <c r="L3544" i="22"/>
  <c r="M3544" i="22"/>
  <c r="N3544" i="22"/>
  <c r="O3544" i="22"/>
  <c r="P3544" i="22"/>
  <c r="A3545" i="22"/>
  <c r="B3545" i="22"/>
  <c r="C3545" i="22"/>
  <c r="D3545" i="22"/>
  <c r="E3545" i="22"/>
  <c r="F3545" i="22"/>
  <c r="G3545" i="22"/>
  <c r="H3545" i="22"/>
  <c r="I3545" i="22"/>
  <c r="J3545" i="22"/>
  <c r="K3545" i="22"/>
  <c r="L3545" i="22"/>
  <c r="M3545" i="22"/>
  <c r="N3545" i="22"/>
  <c r="O3545" i="22"/>
  <c r="P3545" i="22"/>
  <c r="A3546" i="22"/>
  <c r="B3546" i="22"/>
  <c r="C3546" i="22"/>
  <c r="D3546" i="22"/>
  <c r="E3546" i="22"/>
  <c r="F3546" i="22"/>
  <c r="G3546" i="22"/>
  <c r="H3546" i="22"/>
  <c r="I3546" i="22"/>
  <c r="J3546" i="22"/>
  <c r="K3546" i="22"/>
  <c r="L3546" i="22"/>
  <c r="M3546" i="22"/>
  <c r="N3546" i="22"/>
  <c r="O3546" i="22"/>
  <c r="P3546" i="22"/>
  <c r="A3547" i="22"/>
  <c r="B3547" i="22"/>
  <c r="C3547" i="22"/>
  <c r="D3547" i="22"/>
  <c r="E3547" i="22"/>
  <c r="F3547" i="22"/>
  <c r="G3547" i="22"/>
  <c r="H3547" i="22"/>
  <c r="I3547" i="22"/>
  <c r="J3547" i="22"/>
  <c r="K3547" i="22"/>
  <c r="L3547" i="22"/>
  <c r="M3547" i="22"/>
  <c r="N3547" i="22"/>
  <c r="O3547" i="22"/>
  <c r="P3547" i="22"/>
  <c r="A3548" i="22"/>
  <c r="B3548" i="22"/>
  <c r="C3548" i="22"/>
  <c r="D3548" i="22"/>
  <c r="E3548" i="22"/>
  <c r="F3548" i="22"/>
  <c r="G3548" i="22"/>
  <c r="H3548" i="22"/>
  <c r="I3548" i="22"/>
  <c r="J3548" i="22"/>
  <c r="K3548" i="22"/>
  <c r="L3548" i="22"/>
  <c r="M3548" i="22"/>
  <c r="N3548" i="22"/>
  <c r="O3548" i="22"/>
  <c r="P3548" i="22"/>
  <c r="A3549" i="22"/>
  <c r="B3549" i="22"/>
  <c r="C3549" i="22"/>
  <c r="D3549" i="22"/>
  <c r="E3549" i="22"/>
  <c r="F3549" i="22"/>
  <c r="G3549" i="22"/>
  <c r="H3549" i="22"/>
  <c r="I3549" i="22"/>
  <c r="J3549" i="22"/>
  <c r="K3549" i="22"/>
  <c r="L3549" i="22"/>
  <c r="M3549" i="22"/>
  <c r="N3549" i="22"/>
  <c r="O3549" i="22"/>
  <c r="P3549" i="22"/>
  <c r="A3550" i="22"/>
  <c r="B3550" i="22"/>
  <c r="C3550" i="22"/>
  <c r="D3550" i="22"/>
  <c r="E3550" i="22"/>
  <c r="F3550" i="22"/>
  <c r="G3550" i="22"/>
  <c r="H3550" i="22"/>
  <c r="I3550" i="22"/>
  <c r="J3550" i="22"/>
  <c r="K3550" i="22"/>
  <c r="L3550" i="22"/>
  <c r="M3550" i="22"/>
  <c r="N3550" i="22"/>
  <c r="O3550" i="22"/>
  <c r="P3550" i="22"/>
  <c r="A3551" i="22"/>
  <c r="B3551" i="22"/>
  <c r="C3551" i="22"/>
  <c r="D3551" i="22"/>
  <c r="E3551" i="22"/>
  <c r="F3551" i="22"/>
  <c r="G3551" i="22"/>
  <c r="H3551" i="22"/>
  <c r="I3551" i="22"/>
  <c r="J3551" i="22"/>
  <c r="K3551" i="22"/>
  <c r="L3551" i="22"/>
  <c r="M3551" i="22"/>
  <c r="N3551" i="22"/>
  <c r="O3551" i="22"/>
  <c r="P3551" i="22"/>
  <c r="A3552" i="22"/>
  <c r="B3552" i="22"/>
  <c r="C3552" i="22"/>
  <c r="D3552" i="22"/>
  <c r="E3552" i="22"/>
  <c r="F3552" i="22"/>
  <c r="G3552" i="22"/>
  <c r="H3552" i="22"/>
  <c r="I3552" i="22"/>
  <c r="J3552" i="22"/>
  <c r="K3552" i="22"/>
  <c r="L3552" i="22"/>
  <c r="M3552" i="22"/>
  <c r="N3552" i="22"/>
  <c r="O3552" i="22"/>
  <c r="P3552" i="22"/>
  <c r="A3553" i="22"/>
  <c r="B3553" i="22"/>
  <c r="C3553" i="22"/>
  <c r="D3553" i="22"/>
  <c r="E3553" i="22"/>
  <c r="F3553" i="22"/>
  <c r="G3553" i="22"/>
  <c r="H3553" i="22"/>
  <c r="I3553" i="22"/>
  <c r="J3553" i="22"/>
  <c r="K3553" i="22"/>
  <c r="L3553" i="22"/>
  <c r="M3553" i="22"/>
  <c r="N3553" i="22"/>
  <c r="O3553" i="22"/>
  <c r="P3553" i="22"/>
  <c r="A3554" i="22"/>
  <c r="B3554" i="22"/>
  <c r="C3554" i="22"/>
  <c r="D3554" i="22"/>
  <c r="E3554" i="22"/>
  <c r="F3554" i="22"/>
  <c r="G3554" i="22"/>
  <c r="H3554" i="22"/>
  <c r="I3554" i="22"/>
  <c r="J3554" i="22"/>
  <c r="K3554" i="22"/>
  <c r="L3554" i="22"/>
  <c r="M3554" i="22"/>
  <c r="N3554" i="22"/>
  <c r="O3554" i="22"/>
  <c r="P3554" i="22"/>
  <c r="A3555" i="22"/>
  <c r="B3555" i="22"/>
  <c r="C3555" i="22"/>
  <c r="D3555" i="22"/>
  <c r="E3555" i="22"/>
  <c r="F3555" i="22"/>
  <c r="G3555" i="22"/>
  <c r="H3555" i="22"/>
  <c r="I3555" i="22"/>
  <c r="J3555" i="22"/>
  <c r="K3555" i="22"/>
  <c r="L3555" i="22"/>
  <c r="M3555" i="22"/>
  <c r="N3555" i="22"/>
  <c r="O3555" i="22"/>
  <c r="P3555" i="22"/>
  <c r="A3556" i="22"/>
  <c r="B3556" i="22"/>
  <c r="C3556" i="22"/>
  <c r="D3556" i="22"/>
  <c r="E3556" i="22"/>
  <c r="F3556" i="22"/>
  <c r="G3556" i="22"/>
  <c r="H3556" i="22"/>
  <c r="I3556" i="22"/>
  <c r="J3556" i="22"/>
  <c r="K3556" i="22"/>
  <c r="L3556" i="22"/>
  <c r="M3556" i="22"/>
  <c r="N3556" i="22"/>
  <c r="O3556" i="22"/>
  <c r="P3556" i="22"/>
  <c r="A3557" i="22"/>
  <c r="B3557" i="22"/>
  <c r="C3557" i="22"/>
  <c r="D3557" i="22"/>
  <c r="E3557" i="22"/>
  <c r="F3557" i="22"/>
  <c r="G3557" i="22"/>
  <c r="H3557" i="22"/>
  <c r="I3557" i="22"/>
  <c r="J3557" i="22"/>
  <c r="K3557" i="22"/>
  <c r="L3557" i="22"/>
  <c r="M3557" i="22"/>
  <c r="N3557" i="22"/>
  <c r="O3557" i="22"/>
  <c r="P3557" i="22"/>
  <c r="A3558" i="22"/>
  <c r="B3558" i="22"/>
  <c r="C3558" i="22"/>
  <c r="D3558" i="22"/>
  <c r="E3558" i="22"/>
  <c r="F3558" i="22"/>
  <c r="G3558" i="22"/>
  <c r="H3558" i="22"/>
  <c r="I3558" i="22"/>
  <c r="J3558" i="22"/>
  <c r="K3558" i="22"/>
  <c r="L3558" i="22"/>
  <c r="M3558" i="22"/>
  <c r="N3558" i="22"/>
  <c r="O3558" i="22"/>
  <c r="P3558" i="22"/>
  <c r="A3559" i="22"/>
  <c r="B3559" i="22"/>
  <c r="C3559" i="22"/>
  <c r="D3559" i="22"/>
  <c r="E3559" i="22"/>
  <c r="F3559" i="22"/>
  <c r="G3559" i="22"/>
  <c r="H3559" i="22"/>
  <c r="I3559" i="22"/>
  <c r="J3559" i="22"/>
  <c r="K3559" i="22"/>
  <c r="L3559" i="22"/>
  <c r="M3559" i="22"/>
  <c r="N3559" i="22"/>
  <c r="O3559" i="22"/>
  <c r="P3559" i="22"/>
  <c r="A3560" i="22"/>
  <c r="B3560" i="22"/>
  <c r="C3560" i="22"/>
  <c r="D3560" i="22"/>
  <c r="E3560" i="22"/>
  <c r="F3560" i="22"/>
  <c r="G3560" i="22"/>
  <c r="H3560" i="22"/>
  <c r="I3560" i="22"/>
  <c r="J3560" i="22"/>
  <c r="K3560" i="22"/>
  <c r="L3560" i="22"/>
  <c r="M3560" i="22"/>
  <c r="N3560" i="22"/>
  <c r="O3560" i="22"/>
  <c r="P3560" i="22"/>
  <c r="A3561" i="22"/>
  <c r="B3561" i="22"/>
  <c r="C3561" i="22"/>
  <c r="D3561" i="22"/>
  <c r="E3561" i="22"/>
  <c r="F3561" i="22"/>
  <c r="G3561" i="22"/>
  <c r="H3561" i="22"/>
  <c r="I3561" i="22"/>
  <c r="J3561" i="22"/>
  <c r="K3561" i="22"/>
  <c r="L3561" i="22"/>
  <c r="M3561" i="22"/>
  <c r="N3561" i="22"/>
  <c r="O3561" i="22"/>
  <c r="P3561" i="22"/>
  <c r="A3562" i="22"/>
  <c r="B3562" i="22"/>
  <c r="C3562" i="22"/>
  <c r="D3562" i="22"/>
  <c r="E3562" i="22"/>
  <c r="F3562" i="22"/>
  <c r="G3562" i="22"/>
  <c r="H3562" i="22"/>
  <c r="I3562" i="22"/>
  <c r="J3562" i="22"/>
  <c r="K3562" i="22"/>
  <c r="L3562" i="22"/>
  <c r="M3562" i="22"/>
  <c r="N3562" i="22"/>
  <c r="O3562" i="22"/>
  <c r="P3562" i="22"/>
  <c r="A3563" i="22"/>
  <c r="B3563" i="22"/>
  <c r="C3563" i="22"/>
  <c r="D3563" i="22"/>
  <c r="E3563" i="22"/>
  <c r="F3563" i="22"/>
  <c r="G3563" i="22"/>
  <c r="H3563" i="22"/>
  <c r="I3563" i="22"/>
  <c r="J3563" i="22"/>
  <c r="K3563" i="22"/>
  <c r="L3563" i="22"/>
  <c r="M3563" i="22"/>
  <c r="N3563" i="22"/>
  <c r="O3563" i="22"/>
  <c r="P3563" i="22"/>
  <c r="A3564" i="22"/>
  <c r="B3564" i="22"/>
  <c r="C3564" i="22"/>
  <c r="D3564" i="22"/>
  <c r="E3564" i="22"/>
  <c r="F3564" i="22"/>
  <c r="G3564" i="22"/>
  <c r="H3564" i="22"/>
  <c r="I3564" i="22"/>
  <c r="J3564" i="22"/>
  <c r="K3564" i="22"/>
  <c r="L3564" i="22"/>
  <c r="M3564" i="22"/>
  <c r="N3564" i="22"/>
  <c r="O3564" i="22"/>
  <c r="P3564" i="22"/>
  <c r="A3565" i="22"/>
  <c r="B3565" i="22"/>
  <c r="C3565" i="22"/>
  <c r="D3565" i="22"/>
  <c r="E3565" i="22"/>
  <c r="F3565" i="22"/>
  <c r="G3565" i="22"/>
  <c r="H3565" i="22"/>
  <c r="I3565" i="22"/>
  <c r="J3565" i="22"/>
  <c r="K3565" i="22"/>
  <c r="L3565" i="22"/>
  <c r="M3565" i="22"/>
  <c r="N3565" i="22"/>
  <c r="O3565" i="22"/>
  <c r="P3565" i="22"/>
  <c r="A3566" i="22"/>
  <c r="B3566" i="22"/>
  <c r="C3566" i="22"/>
  <c r="D3566" i="22"/>
  <c r="E3566" i="22"/>
  <c r="F3566" i="22"/>
  <c r="G3566" i="22"/>
  <c r="H3566" i="22"/>
  <c r="I3566" i="22"/>
  <c r="J3566" i="22"/>
  <c r="K3566" i="22"/>
  <c r="L3566" i="22"/>
  <c r="M3566" i="22"/>
  <c r="N3566" i="22"/>
  <c r="O3566" i="22"/>
  <c r="P3566" i="22"/>
  <c r="A3567" i="22"/>
  <c r="B3567" i="22"/>
  <c r="C3567" i="22"/>
  <c r="D3567" i="22"/>
  <c r="E3567" i="22"/>
  <c r="F3567" i="22"/>
  <c r="G3567" i="22"/>
  <c r="H3567" i="22"/>
  <c r="I3567" i="22"/>
  <c r="J3567" i="22"/>
  <c r="K3567" i="22"/>
  <c r="L3567" i="22"/>
  <c r="M3567" i="22"/>
  <c r="N3567" i="22"/>
  <c r="O3567" i="22"/>
  <c r="P3567" i="22"/>
  <c r="A3568" i="22"/>
  <c r="B3568" i="22"/>
  <c r="C3568" i="22"/>
  <c r="D3568" i="22"/>
  <c r="E3568" i="22"/>
  <c r="F3568" i="22"/>
  <c r="G3568" i="22"/>
  <c r="H3568" i="22"/>
  <c r="I3568" i="22"/>
  <c r="J3568" i="22"/>
  <c r="K3568" i="22"/>
  <c r="L3568" i="22"/>
  <c r="M3568" i="22"/>
  <c r="N3568" i="22"/>
  <c r="O3568" i="22"/>
  <c r="P3568" i="22"/>
  <c r="A3569" i="22"/>
  <c r="B3569" i="22"/>
  <c r="C3569" i="22"/>
  <c r="D3569" i="22"/>
  <c r="E3569" i="22"/>
  <c r="F3569" i="22"/>
  <c r="G3569" i="22"/>
  <c r="H3569" i="22"/>
  <c r="I3569" i="22"/>
  <c r="J3569" i="22"/>
  <c r="K3569" i="22"/>
  <c r="L3569" i="22"/>
  <c r="M3569" i="22"/>
  <c r="N3569" i="22"/>
  <c r="O3569" i="22"/>
  <c r="P3569" i="22"/>
  <c r="A3570" i="22"/>
  <c r="B3570" i="22"/>
  <c r="C3570" i="22"/>
  <c r="D3570" i="22"/>
  <c r="E3570" i="22"/>
  <c r="F3570" i="22"/>
  <c r="G3570" i="22"/>
  <c r="H3570" i="22"/>
  <c r="I3570" i="22"/>
  <c r="J3570" i="22"/>
  <c r="K3570" i="22"/>
  <c r="L3570" i="22"/>
  <c r="M3570" i="22"/>
  <c r="N3570" i="22"/>
  <c r="O3570" i="22"/>
  <c r="P3570" i="22"/>
  <c r="A3571" i="22"/>
  <c r="B3571" i="22"/>
  <c r="C3571" i="22"/>
  <c r="D3571" i="22"/>
  <c r="E3571" i="22"/>
  <c r="F3571" i="22"/>
  <c r="G3571" i="22"/>
  <c r="H3571" i="22"/>
  <c r="I3571" i="22"/>
  <c r="J3571" i="22"/>
  <c r="K3571" i="22"/>
  <c r="L3571" i="22"/>
  <c r="M3571" i="22"/>
  <c r="N3571" i="22"/>
  <c r="O3571" i="22"/>
  <c r="P3571" i="22"/>
  <c r="A3572" i="22"/>
  <c r="B3572" i="22"/>
  <c r="C3572" i="22"/>
  <c r="D3572" i="22"/>
  <c r="E3572" i="22"/>
  <c r="F3572" i="22"/>
  <c r="G3572" i="22"/>
  <c r="H3572" i="22"/>
  <c r="I3572" i="22"/>
  <c r="J3572" i="22"/>
  <c r="K3572" i="22"/>
  <c r="L3572" i="22"/>
  <c r="M3572" i="22"/>
  <c r="N3572" i="22"/>
  <c r="O3572" i="22"/>
  <c r="P3572" i="22"/>
  <c r="A3573" i="22"/>
  <c r="B3573" i="22"/>
  <c r="C3573" i="22"/>
  <c r="D3573" i="22"/>
  <c r="E3573" i="22"/>
  <c r="F3573" i="22"/>
  <c r="G3573" i="22"/>
  <c r="H3573" i="22"/>
  <c r="I3573" i="22"/>
  <c r="J3573" i="22"/>
  <c r="K3573" i="22"/>
  <c r="L3573" i="22"/>
  <c r="M3573" i="22"/>
  <c r="N3573" i="22"/>
  <c r="O3573" i="22"/>
  <c r="P3573" i="22"/>
  <c r="A3574" i="22"/>
  <c r="B3574" i="22"/>
  <c r="C3574" i="22"/>
  <c r="D3574" i="22"/>
  <c r="E3574" i="22"/>
  <c r="F3574" i="22"/>
  <c r="G3574" i="22"/>
  <c r="H3574" i="22"/>
  <c r="I3574" i="22"/>
  <c r="J3574" i="22"/>
  <c r="K3574" i="22"/>
  <c r="L3574" i="22"/>
  <c r="M3574" i="22"/>
  <c r="N3574" i="22"/>
  <c r="O3574" i="22"/>
  <c r="P3574" i="22"/>
  <c r="A3575" i="22"/>
  <c r="B3575" i="22"/>
  <c r="C3575" i="22"/>
  <c r="D3575" i="22"/>
  <c r="E3575" i="22"/>
  <c r="F3575" i="22"/>
  <c r="G3575" i="22"/>
  <c r="H3575" i="22"/>
  <c r="I3575" i="22"/>
  <c r="J3575" i="22"/>
  <c r="K3575" i="22"/>
  <c r="L3575" i="22"/>
  <c r="M3575" i="22"/>
  <c r="N3575" i="22"/>
  <c r="O3575" i="22"/>
  <c r="P3575" i="22"/>
  <c r="A3576" i="22"/>
  <c r="B3576" i="22"/>
  <c r="C3576" i="22"/>
  <c r="D3576" i="22"/>
  <c r="E3576" i="22"/>
  <c r="F3576" i="22"/>
  <c r="G3576" i="22"/>
  <c r="H3576" i="22"/>
  <c r="I3576" i="22"/>
  <c r="J3576" i="22"/>
  <c r="K3576" i="22"/>
  <c r="L3576" i="22"/>
  <c r="M3576" i="22"/>
  <c r="N3576" i="22"/>
  <c r="O3576" i="22"/>
  <c r="P3576" i="22"/>
  <c r="A3577" i="22"/>
  <c r="B3577" i="22"/>
  <c r="C3577" i="22"/>
  <c r="D3577" i="22"/>
  <c r="E3577" i="22"/>
  <c r="F3577" i="22"/>
  <c r="G3577" i="22"/>
  <c r="H3577" i="22"/>
  <c r="I3577" i="22"/>
  <c r="J3577" i="22"/>
  <c r="K3577" i="22"/>
  <c r="L3577" i="22"/>
  <c r="M3577" i="22"/>
  <c r="N3577" i="22"/>
  <c r="O3577" i="22"/>
  <c r="P3577" i="22"/>
  <c r="A3578" i="22"/>
  <c r="B3578" i="22"/>
  <c r="C3578" i="22"/>
  <c r="D3578" i="22"/>
  <c r="E3578" i="22"/>
  <c r="F3578" i="22"/>
  <c r="G3578" i="22"/>
  <c r="H3578" i="22"/>
  <c r="I3578" i="22"/>
  <c r="J3578" i="22"/>
  <c r="K3578" i="22"/>
  <c r="L3578" i="22"/>
  <c r="M3578" i="22"/>
  <c r="N3578" i="22"/>
  <c r="O3578" i="22"/>
  <c r="P3578" i="22"/>
  <c r="A3579" i="22"/>
  <c r="B3579" i="22"/>
  <c r="C3579" i="22"/>
  <c r="D3579" i="22"/>
  <c r="E3579" i="22"/>
  <c r="F3579" i="22"/>
  <c r="G3579" i="22"/>
  <c r="H3579" i="22"/>
  <c r="I3579" i="22"/>
  <c r="J3579" i="22"/>
  <c r="K3579" i="22"/>
  <c r="L3579" i="22"/>
  <c r="M3579" i="22"/>
  <c r="N3579" i="22"/>
  <c r="O3579" i="22"/>
  <c r="P3579" i="22"/>
  <c r="A3580" i="22"/>
  <c r="B3580" i="22"/>
  <c r="C3580" i="22"/>
  <c r="D3580" i="22"/>
  <c r="E3580" i="22"/>
  <c r="F3580" i="22"/>
  <c r="G3580" i="22"/>
  <c r="H3580" i="22"/>
  <c r="I3580" i="22"/>
  <c r="J3580" i="22"/>
  <c r="K3580" i="22"/>
  <c r="L3580" i="22"/>
  <c r="M3580" i="22"/>
  <c r="N3580" i="22"/>
  <c r="O3580" i="22"/>
  <c r="P3580" i="22"/>
  <c r="A3581" i="22"/>
  <c r="B3581" i="22"/>
  <c r="C3581" i="22"/>
  <c r="D3581" i="22"/>
  <c r="E3581" i="22"/>
  <c r="F3581" i="22"/>
  <c r="G3581" i="22"/>
  <c r="H3581" i="22"/>
  <c r="I3581" i="22"/>
  <c r="J3581" i="22"/>
  <c r="K3581" i="22"/>
  <c r="L3581" i="22"/>
  <c r="M3581" i="22"/>
  <c r="N3581" i="22"/>
  <c r="O3581" i="22"/>
  <c r="P3581" i="22"/>
  <c r="A3582" i="22"/>
  <c r="B3582" i="22"/>
  <c r="C3582" i="22"/>
  <c r="D3582" i="22"/>
  <c r="E3582" i="22"/>
  <c r="F3582" i="22"/>
  <c r="G3582" i="22"/>
  <c r="H3582" i="22"/>
  <c r="I3582" i="22"/>
  <c r="J3582" i="22"/>
  <c r="K3582" i="22"/>
  <c r="L3582" i="22"/>
  <c r="M3582" i="22"/>
  <c r="N3582" i="22"/>
  <c r="O3582" i="22"/>
  <c r="P3582" i="22"/>
  <c r="A3583" i="22"/>
  <c r="B3583" i="22"/>
  <c r="C3583" i="22"/>
  <c r="D3583" i="22"/>
  <c r="E3583" i="22"/>
  <c r="F3583" i="22"/>
  <c r="G3583" i="22"/>
  <c r="H3583" i="22"/>
  <c r="I3583" i="22"/>
  <c r="J3583" i="22"/>
  <c r="K3583" i="22"/>
  <c r="L3583" i="22"/>
  <c r="M3583" i="22"/>
  <c r="N3583" i="22"/>
  <c r="O3583" i="22"/>
  <c r="P3583" i="22"/>
  <c r="A3584" i="22"/>
  <c r="B3584" i="22"/>
  <c r="C3584" i="22"/>
  <c r="D3584" i="22"/>
  <c r="E3584" i="22"/>
  <c r="F3584" i="22"/>
  <c r="G3584" i="22"/>
  <c r="H3584" i="22"/>
  <c r="I3584" i="22"/>
  <c r="J3584" i="22"/>
  <c r="K3584" i="22"/>
  <c r="L3584" i="22"/>
  <c r="M3584" i="22"/>
  <c r="N3584" i="22"/>
  <c r="O3584" i="22"/>
  <c r="P3584" i="22"/>
  <c r="A3585" i="22"/>
  <c r="B3585" i="22"/>
  <c r="C3585" i="22"/>
  <c r="D3585" i="22"/>
  <c r="E3585" i="22"/>
  <c r="F3585" i="22"/>
  <c r="G3585" i="22"/>
  <c r="H3585" i="22"/>
  <c r="I3585" i="22"/>
  <c r="J3585" i="22"/>
  <c r="K3585" i="22"/>
  <c r="L3585" i="22"/>
  <c r="M3585" i="22"/>
  <c r="N3585" i="22"/>
  <c r="O3585" i="22"/>
  <c r="P3585" i="22"/>
  <c r="A3586" i="22"/>
  <c r="B3586" i="22"/>
  <c r="C3586" i="22"/>
  <c r="D3586" i="22"/>
  <c r="E3586" i="22"/>
  <c r="F3586" i="22"/>
  <c r="G3586" i="22"/>
  <c r="H3586" i="22"/>
  <c r="I3586" i="22"/>
  <c r="J3586" i="22"/>
  <c r="K3586" i="22"/>
  <c r="L3586" i="22"/>
  <c r="M3586" i="22"/>
  <c r="N3586" i="22"/>
  <c r="O3586" i="22"/>
  <c r="P3586" i="22"/>
  <c r="A3587" i="22"/>
  <c r="B3587" i="22"/>
  <c r="C3587" i="22"/>
  <c r="D3587" i="22"/>
  <c r="E3587" i="22"/>
  <c r="F3587" i="22"/>
  <c r="G3587" i="22"/>
  <c r="H3587" i="22"/>
  <c r="I3587" i="22"/>
  <c r="J3587" i="22"/>
  <c r="K3587" i="22"/>
  <c r="L3587" i="22"/>
  <c r="M3587" i="22"/>
  <c r="N3587" i="22"/>
  <c r="O3587" i="22"/>
  <c r="P3587" i="22"/>
  <c r="A3588" i="22"/>
  <c r="B3588" i="22"/>
  <c r="C3588" i="22"/>
  <c r="D3588" i="22"/>
  <c r="E3588" i="22"/>
  <c r="F3588" i="22"/>
  <c r="G3588" i="22"/>
  <c r="H3588" i="22"/>
  <c r="I3588" i="22"/>
  <c r="J3588" i="22"/>
  <c r="K3588" i="22"/>
  <c r="L3588" i="22"/>
  <c r="M3588" i="22"/>
  <c r="N3588" i="22"/>
  <c r="O3588" i="22"/>
  <c r="P3588" i="22"/>
  <c r="A3589" i="22"/>
  <c r="B3589" i="22"/>
  <c r="C3589" i="22"/>
  <c r="D3589" i="22"/>
  <c r="E3589" i="22"/>
  <c r="F3589" i="22"/>
  <c r="G3589" i="22"/>
  <c r="H3589" i="22"/>
  <c r="I3589" i="22"/>
  <c r="J3589" i="22"/>
  <c r="K3589" i="22"/>
  <c r="L3589" i="22"/>
  <c r="M3589" i="22"/>
  <c r="N3589" i="22"/>
  <c r="O3589" i="22"/>
  <c r="P3589" i="22"/>
  <c r="A3590" i="22"/>
  <c r="B3590" i="22"/>
  <c r="C3590" i="22"/>
  <c r="D3590" i="22"/>
  <c r="E3590" i="22"/>
  <c r="F3590" i="22"/>
  <c r="G3590" i="22"/>
  <c r="H3590" i="22"/>
  <c r="I3590" i="22"/>
  <c r="J3590" i="22"/>
  <c r="K3590" i="22"/>
  <c r="L3590" i="22"/>
  <c r="M3590" i="22"/>
  <c r="N3590" i="22"/>
  <c r="O3590" i="22"/>
  <c r="P3590" i="22"/>
  <c r="A3591" i="22"/>
  <c r="B3591" i="22"/>
  <c r="C3591" i="22"/>
  <c r="D3591" i="22"/>
  <c r="E3591" i="22"/>
  <c r="F3591" i="22"/>
  <c r="G3591" i="22"/>
  <c r="H3591" i="22"/>
  <c r="I3591" i="22"/>
  <c r="J3591" i="22"/>
  <c r="K3591" i="22"/>
  <c r="L3591" i="22"/>
  <c r="M3591" i="22"/>
  <c r="N3591" i="22"/>
  <c r="O3591" i="22"/>
  <c r="P3591" i="22"/>
  <c r="A3592" i="22"/>
  <c r="B3592" i="22"/>
  <c r="C3592" i="22"/>
  <c r="D3592" i="22"/>
  <c r="E3592" i="22"/>
  <c r="F3592" i="22"/>
  <c r="G3592" i="22"/>
  <c r="H3592" i="22"/>
  <c r="I3592" i="22"/>
  <c r="J3592" i="22"/>
  <c r="K3592" i="22"/>
  <c r="L3592" i="22"/>
  <c r="M3592" i="22"/>
  <c r="N3592" i="22"/>
  <c r="O3592" i="22"/>
  <c r="P3592" i="22"/>
  <c r="A3593" i="22"/>
  <c r="B3593" i="22"/>
  <c r="C3593" i="22"/>
  <c r="D3593" i="22"/>
  <c r="E3593" i="22"/>
  <c r="F3593" i="22"/>
  <c r="G3593" i="22"/>
  <c r="H3593" i="22"/>
  <c r="I3593" i="22"/>
  <c r="J3593" i="22"/>
  <c r="K3593" i="22"/>
  <c r="L3593" i="22"/>
  <c r="M3593" i="22"/>
  <c r="N3593" i="22"/>
  <c r="O3593" i="22"/>
  <c r="P3593" i="22"/>
  <c r="A3594" i="22"/>
  <c r="B3594" i="22"/>
  <c r="C3594" i="22"/>
  <c r="D3594" i="22"/>
  <c r="E3594" i="22"/>
  <c r="F3594" i="22"/>
  <c r="G3594" i="22"/>
  <c r="H3594" i="22"/>
  <c r="I3594" i="22"/>
  <c r="J3594" i="22"/>
  <c r="K3594" i="22"/>
  <c r="L3594" i="22"/>
  <c r="M3594" i="22"/>
  <c r="N3594" i="22"/>
  <c r="O3594" i="22"/>
  <c r="P3594" i="22"/>
  <c r="A3595" i="22"/>
  <c r="B3595" i="22"/>
  <c r="C3595" i="22"/>
  <c r="D3595" i="22"/>
  <c r="E3595" i="22"/>
  <c r="F3595" i="22"/>
  <c r="G3595" i="22"/>
  <c r="H3595" i="22"/>
  <c r="I3595" i="22"/>
  <c r="J3595" i="22"/>
  <c r="K3595" i="22"/>
  <c r="L3595" i="22"/>
  <c r="M3595" i="22"/>
  <c r="N3595" i="22"/>
  <c r="O3595" i="22"/>
  <c r="P3595" i="22"/>
  <c r="A3596" i="22"/>
  <c r="B3596" i="22"/>
  <c r="C3596" i="22"/>
  <c r="D3596" i="22"/>
  <c r="E3596" i="22"/>
  <c r="F3596" i="22"/>
  <c r="G3596" i="22"/>
  <c r="H3596" i="22"/>
  <c r="I3596" i="22"/>
  <c r="J3596" i="22"/>
  <c r="K3596" i="22"/>
  <c r="L3596" i="22"/>
  <c r="M3596" i="22"/>
  <c r="N3596" i="22"/>
  <c r="O3596" i="22"/>
  <c r="P3596" i="22"/>
  <c r="A3597" i="22"/>
  <c r="B3597" i="22"/>
  <c r="C3597" i="22"/>
  <c r="D3597" i="22"/>
  <c r="E3597" i="22"/>
  <c r="F3597" i="22"/>
  <c r="G3597" i="22"/>
  <c r="H3597" i="22"/>
  <c r="I3597" i="22"/>
  <c r="J3597" i="22"/>
  <c r="K3597" i="22"/>
  <c r="L3597" i="22"/>
  <c r="M3597" i="22"/>
  <c r="N3597" i="22"/>
  <c r="O3597" i="22"/>
  <c r="P3597" i="22"/>
  <c r="A3598" i="22"/>
  <c r="B3598" i="22"/>
  <c r="C3598" i="22"/>
  <c r="D3598" i="22"/>
  <c r="E3598" i="22"/>
  <c r="F3598" i="22"/>
  <c r="G3598" i="22"/>
  <c r="H3598" i="22"/>
  <c r="I3598" i="22"/>
  <c r="J3598" i="22"/>
  <c r="K3598" i="22"/>
  <c r="L3598" i="22"/>
  <c r="M3598" i="22"/>
  <c r="N3598" i="22"/>
  <c r="O3598" i="22"/>
  <c r="P3598" i="22"/>
  <c r="A3599" i="22"/>
  <c r="B3599" i="22"/>
  <c r="C3599" i="22"/>
  <c r="D3599" i="22"/>
  <c r="E3599" i="22"/>
  <c r="F3599" i="22"/>
  <c r="G3599" i="22"/>
  <c r="H3599" i="22"/>
  <c r="I3599" i="22"/>
  <c r="J3599" i="22"/>
  <c r="K3599" i="22"/>
  <c r="L3599" i="22"/>
  <c r="M3599" i="22"/>
  <c r="N3599" i="22"/>
  <c r="O3599" i="22"/>
  <c r="P3599" i="22"/>
  <c r="A3600" i="22"/>
  <c r="B3600" i="22"/>
  <c r="C3600" i="22"/>
  <c r="D3600" i="22"/>
  <c r="E3600" i="22"/>
  <c r="F3600" i="22"/>
  <c r="G3600" i="22"/>
  <c r="H3600" i="22"/>
  <c r="I3600" i="22"/>
  <c r="J3600" i="22"/>
  <c r="K3600" i="22"/>
  <c r="L3600" i="22"/>
  <c r="M3600" i="22"/>
  <c r="N3600" i="22"/>
  <c r="O3600" i="22"/>
  <c r="P3600" i="22"/>
  <c r="A3601" i="22"/>
  <c r="B3601" i="22"/>
  <c r="C3601" i="22"/>
  <c r="D3601" i="22"/>
  <c r="E3601" i="22"/>
  <c r="F3601" i="22"/>
  <c r="G3601" i="22"/>
  <c r="H3601" i="22"/>
  <c r="I3601" i="22"/>
  <c r="J3601" i="22"/>
  <c r="K3601" i="22"/>
  <c r="L3601" i="22"/>
  <c r="M3601" i="22"/>
  <c r="N3601" i="22"/>
  <c r="O3601" i="22"/>
  <c r="P3601" i="22"/>
  <c r="A3602" i="22"/>
  <c r="B3602" i="22"/>
  <c r="C3602" i="22"/>
  <c r="D3602" i="22"/>
  <c r="E3602" i="22"/>
  <c r="F3602" i="22"/>
  <c r="G3602" i="22"/>
  <c r="H3602" i="22"/>
  <c r="I3602" i="22"/>
  <c r="J3602" i="22"/>
  <c r="K3602" i="22"/>
  <c r="L3602" i="22"/>
  <c r="M3602" i="22"/>
  <c r="N3602" i="22"/>
  <c r="O3602" i="22"/>
  <c r="P3602" i="22"/>
  <c r="A3603" i="22"/>
  <c r="B3603" i="22"/>
  <c r="C3603" i="22"/>
  <c r="D3603" i="22"/>
  <c r="E3603" i="22"/>
  <c r="F3603" i="22"/>
  <c r="G3603" i="22"/>
  <c r="H3603" i="22"/>
  <c r="I3603" i="22"/>
  <c r="J3603" i="22"/>
  <c r="K3603" i="22"/>
  <c r="L3603" i="22"/>
  <c r="M3603" i="22"/>
  <c r="N3603" i="22"/>
  <c r="O3603" i="22"/>
  <c r="P3603" i="22"/>
  <c r="A3604" i="22"/>
  <c r="B3604" i="22"/>
  <c r="C3604" i="22"/>
  <c r="D3604" i="22"/>
  <c r="E3604" i="22"/>
  <c r="F3604" i="22"/>
  <c r="G3604" i="22"/>
  <c r="H3604" i="22"/>
  <c r="I3604" i="22"/>
  <c r="J3604" i="22"/>
  <c r="K3604" i="22"/>
  <c r="L3604" i="22"/>
  <c r="M3604" i="22"/>
  <c r="N3604" i="22"/>
  <c r="O3604" i="22"/>
  <c r="P3604" i="22"/>
  <c r="A3605" i="22"/>
  <c r="B3605" i="22"/>
  <c r="C3605" i="22"/>
  <c r="D3605" i="22"/>
  <c r="E3605" i="22"/>
  <c r="F3605" i="22"/>
  <c r="G3605" i="22"/>
  <c r="H3605" i="22"/>
  <c r="I3605" i="22"/>
  <c r="J3605" i="22"/>
  <c r="K3605" i="22"/>
  <c r="L3605" i="22"/>
  <c r="M3605" i="22"/>
  <c r="N3605" i="22"/>
  <c r="O3605" i="22"/>
  <c r="P3605" i="22"/>
  <c r="A3606" i="22"/>
  <c r="B3606" i="22"/>
  <c r="C3606" i="22"/>
  <c r="D3606" i="22"/>
  <c r="E3606" i="22"/>
  <c r="F3606" i="22"/>
  <c r="G3606" i="22"/>
  <c r="H3606" i="22"/>
  <c r="I3606" i="22"/>
  <c r="J3606" i="22"/>
  <c r="K3606" i="22"/>
  <c r="L3606" i="22"/>
  <c r="M3606" i="22"/>
  <c r="N3606" i="22"/>
  <c r="O3606" i="22"/>
  <c r="P3606" i="22"/>
  <c r="A3607" i="22"/>
  <c r="B3607" i="22"/>
  <c r="C3607" i="22"/>
  <c r="D3607" i="22"/>
  <c r="E3607" i="22"/>
  <c r="F3607" i="22"/>
  <c r="G3607" i="22"/>
  <c r="H3607" i="22"/>
  <c r="I3607" i="22"/>
  <c r="J3607" i="22"/>
  <c r="K3607" i="22"/>
  <c r="L3607" i="22"/>
  <c r="M3607" i="22"/>
  <c r="N3607" i="22"/>
  <c r="O3607" i="22"/>
  <c r="P3607" i="22"/>
  <c r="A3608" i="22"/>
  <c r="B3608" i="22"/>
  <c r="C3608" i="22"/>
  <c r="D3608" i="22"/>
  <c r="E3608" i="22"/>
  <c r="F3608" i="22"/>
  <c r="G3608" i="22"/>
  <c r="H3608" i="22"/>
  <c r="I3608" i="22"/>
  <c r="J3608" i="22"/>
  <c r="K3608" i="22"/>
  <c r="L3608" i="22"/>
  <c r="M3608" i="22"/>
  <c r="N3608" i="22"/>
  <c r="O3608" i="22"/>
  <c r="P3608" i="22"/>
  <c r="A3609" i="22"/>
  <c r="B3609" i="22"/>
  <c r="C3609" i="22"/>
  <c r="D3609" i="22"/>
  <c r="E3609" i="22"/>
  <c r="F3609" i="22"/>
  <c r="G3609" i="22"/>
  <c r="H3609" i="22"/>
  <c r="I3609" i="22"/>
  <c r="J3609" i="22"/>
  <c r="K3609" i="22"/>
  <c r="L3609" i="22"/>
  <c r="M3609" i="22"/>
  <c r="N3609" i="22"/>
  <c r="O3609" i="22"/>
  <c r="P3609" i="22"/>
  <c r="A3610" i="22"/>
  <c r="B3610" i="22"/>
  <c r="C3610" i="22"/>
  <c r="D3610" i="22"/>
  <c r="E3610" i="22"/>
  <c r="F3610" i="22"/>
  <c r="G3610" i="22"/>
  <c r="H3610" i="22"/>
  <c r="I3610" i="22"/>
  <c r="J3610" i="22"/>
  <c r="K3610" i="22"/>
  <c r="L3610" i="22"/>
  <c r="M3610" i="22"/>
  <c r="N3610" i="22"/>
  <c r="O3610" i="22"/>
  <c r="P3610" i="22"/>
  <c r="A3611" i="22"/>
  <c r="B3611" i="22"/>
  <c r="C3611" i="22"/>
  <c r="D3611" i="22"/>
  <c r="E3611" i="22"/>
  <c r="F3611" i="22"/>
  <c r="G3611" i="22"/>
  <c r="H3611" i="22"/>
  <c r="I3611" i="22"/>
  <c r="J3611" i="22"/>
  <c r="K3611" i="22"/>
  <c r="L3611" i="22"/>
  <c r="M3611" i="22"/>
  <c r="N3611" i="22"/>
  <c r="O3611" i="22"/>
  <c r="P3611" i="22"/>
  <c r="A3612" i="22"/>
  <c r="B3612" i="22"/>
  <c r="C3612" i="22"/>
  <c r="D3612" i="22"/>
  <c r="E3612" i="22"/>
  <c r="F3612" i="22"/>
  <c r="G3612" i="22"/>
  <c r="H3612" i="22"/>
  <c r="I3612" i="22"/>
  <c r="J3612" i="22"/>
  <c r="K3612" i="22"/>
  <c r="L3612" i="22"/>
  <c r="M3612" i="22"/>
  <c r="N3612" i="22"/>
  <c r="O3612" i="22"/>
  <c r="P3612" i="22"/>
  <c r="A3613" i="22"/>
  <c r="B3613" i="22"/>
  <c r="C3613" i="22"/>
  <c r="D3613" i="22"/>
  <c r="E3613" i="22"/>
  <c r="F3613" i="22"/>
  <c r="G3613" i="22"/>
  <c r="H3613" i="22"/>
  <c r="I3613" i="22"/>
  <c r="J3613" i="22"/>
  <c r="K3613" i="22"/>
  <c r="L3613" i="22"/>
  <c r="M3613" i="22"/>
  <c r="N3613" i="22"/>
  <c r="O3613" i="22"/>
  <c r="P3613" i="22"/>
  <c r="A3614" i="22"/>
  <c r="B3614" i="22"/>
  <c r="C3614" i="22"/>
  <c r="D3614" i="22"/>
  <c r="E3614" i="22"/>
  <c r="F3614" i="22"/>
  <c r="G3614" i="22"/>
  <c r="H3614" i="22"/>
  <c r="I3614" i="22"/>
  <c r="J3614" i="22"/>
  <c r="K3614" i="22"/>
  <c r="L3614" i="22"/>
  <c r="M3614" i="22"/>
  <c r="N3614" i="22"/>
  <c r="O3614" i="22"/>
  <c r="P3614" i="22"/>
  <c r="A3615" i="22"/>
  <c r="B3615" i="22"/>
  <c r="C3615" i="22"/>
  <c r="D3615" i="22"/>
  <c r="E3615" i="22"/>
  <c r="F3615" i="22"/>
  <c r="G3615" i="22"/>
  <c r="H3615" i="22"/>
  <c r="I3615" i="22"/>
  <c r="J3615" i="22"/>
  <c r="K3615" i="22"/>
  <c r="L3615" i="22"/>
  <c r="M3615" i="22"/>
  <c r="N3615" i="22"/>
  <c r="O3615" i="22"/>
  <c r="P3615" i="22"/>
  <c r="A3616" i="22"/>
  <c r="B3616" i="22"/>
  <c r="C3616" i="22"/>
  <c r="D3616" i="22"/>
  <c r="E3616" i="22"/>
  <c r="F3616" i="22"/>
  <c r="G3616" i="22"/>
  <c r="H3616" i="22"/>
  <c r="I3616" i="22"/>
  <c r="J3616" i="22"/>
  <c r="K3616" i="22"/>
  <c r="L3616" i="22"/>
  <c r="M3616" i="22"/>
  <c r="N3616" i="22"/>
  <c r="O3616" i="22"/>
  <c r="P3616" i="22"/>
  <c r="A3617" i="22"/>
  <c r="B3617" i="22"/>
  <c r="C3617" i="22"/>
  <c r="D3617" i="22"/>
  <c r="E3617" i="22"/>
  <c r="F3617" i="22"/>
  <c r="G3617" i="22"/>
  <c r="H3617" i="22"/>
  <c r="I3617" i="22"/>
  <c r="J3617" i="22"/>
  <c r="K3617" i="22"/>
  <c r="L3617" i="22"/>
  <c r="M3617" i="22"/>
  <c r="N3617" i="22"/>
  <c r="O3617" i="22"/>
  <c r="P3617" i="22"/>
  <c r="A3618" i="22"/>
  <c r="B3618" i="22"/>
  <c r="C3618" i="22"/>
  <c r="D3618" i="22"/>
  <c r="E3618" i="22"/>
  <c r="F3618" i="22"/>
  <c r="G3618" i="22"/>
  <c r="H3618" i="22"/>
  <c r="I3618" i="22"/>
  <c r="J3618" i="22"/>
  <c r="K3618" i="22"/>
  <c r="L3618" i="22"/>
  <c r="M3618" i="22"/>
  <c r="N3618" i="22"/>
  <c r="O3618" i="22"/>
  <c r="P3618" i="22"/>
  <c r="A3619" i="22"/>
  <c r="B3619" i="22"/>
  <c r="C3619" i="22"/>
  <c r="D3619" i="22"/>
  <c r="E3619" i="22"/>
  <c r="F3619" i="22"/>
  <c r="G3619" i="22"/>
  <c r="H3619" i="22"/>
  <c r="I3619" i="22"/>
  <c r="J3619" i="22"/>
  <c r="K3619" i="22"/>
  <c r="L3619" i="22"/>
  <c r="M3619" i="22"/>
  <c r="N3619" i="22"/>
  <c r="O3619" i="22"/>
  <c r="P3619" i="22"/>
  <c r="A3620" i="22"/>
  <c r="B3620" i="22"/>
  <c r="C3620" i="22"/>
  <c r="D3620" i="22"/>
  <c r="E3620" i="22"/>
  <c r="F3620" i="22"/>
  <c r="G3620" i="22"/>
  <c r="H3620" i="22"/>
  <c r="I3620" i="22"/>
  <c r="J3620" i="22"/>
  <c r="K3620" i="22"/>
  <c r="L3620" i="22"/>
  <c r="M3620" i="22"/>
  <c r="N3620" i="22"/>
  <c r="O3620" i="22"/>
  <c r="P3620" i="22"/>
  <c r="A3621" i="22"/>
  <c r="B3621" i="22"/>
  <c r="C3621" i="22"/>
  <c r="D3621" i="22"/>
  <c r="E3621" i="22"/>
  <c r="F3621" i="22"/>
  <c r="G3621" i="22"/>
  <c r="H3621" i="22"/>
  <c r="I3621" i="22"/>
  <c r="J3621" i="22"/>
  <c r="K3621" i="22"/>
  <c r="L3621" i="22"/>
  <c r="M3621" i="22"/>
  <c r="N3621" i="22"/>
  <c r="O3621" i="22"/>
  <c r="P3621" i="22"/>
  <c r="A3622" i="22"/>
  <c r="B3622" i="22"/>
  <c r="C3622" i="22"/>
  <c r="D3622" i="22"/>
  <c r="E3622" i="22"/>
  <c r="F3622" i="22"/>
  <c r="G3622" i="22"/>
  <c r="H3622" i="22"/>
  <c r="I3622" i="22"/>
  <c r="J3622" i="22"/>
  <c r="K3622" i="22"/>
  <c r="L3622" i="22"/>
  <c r="M3622" i="22"/>
  <c r="N3622" i="22"/>
  <c r="O3622" i="22"/>
  <c r="P3622" i="22"/>
  <c r="A3623" i="22"/>
  <c r="B3623" i="22"/>
  <c r="C3623" i="22"/>
  <c r="D3623" i="22"/>
  <c r="E3623" i="22"/>
  <c r="F3623" i="22"/>
  <c r="G3623" i="22"/>
  <c r="H3623" i="22"/>
  <c r="I3623" i="22"/>
  <c r="J3623" i="22"/>
  <c r="K3623" i="22"/>
  <c r="L3623" i="22"/>
  <c r="M3623" i="22"/>
  <c r="N3623" i="22"/>
  <c r="O3623" i="22"/>
  <c r="P3623" i="22"/>
  <c r="A3624" i="22"/>
  <c r="B3624" i="22"/>
  <c r="C3624" i="22"/>
  <c r="D3624" i="22"/>
  <c r="E3624" i="22"/>
  <c r="F3624" i="22"/>
  <c r="G3624" i="22"/>
  <c r="H3624" i="22"/>
  <c r="I3624" i="22"/>
  <c r="J3624" i="22"/>
  <c r="K3624" i="22"/>
  <c r="L3624" i="22"/>
  <c r="M3624" i="22"/>
  <c r="N3624" i="22"/>
  <c r="O3624" i="22"/>
  <c r="P3624" i="22"/>
  <c r="A3625" i="22"/>
  <c r="B3625" i="22"/>
  <c r="C3625" i="22"/>
  <c r="D3625" i="22"/>
  <c r="E3625" i="22"/>
  <c r="F3625" i="22"/>
  <c r="G3625" i="22"/>
  <c r="H3625" i="22"/>
  <c r="I3625" i="22"/>
  <c r="J3625" i="22"/>
  <c r="K3625" i="22"/>
  <c r="L3625" i="22"/>
  <c r="M3625" i="22"/>
  <c r="N3625" i="22"/>
  <c r="O3625" i="22"/>
  <c r="P3625" i="22"/>
  <c r="A3626" i="22"/>
  <c r="B3626" i="22"/>
  <c r="C3626" i="22"/>
  <c r="D3626" i="22"/>
  <c r="E3626" i="22"/>
  <c r="F3626" i="22"/>
  <c r="G3626" i="22"/>
  <c r="H3626" i="22"/>
  <c r="I3626" i="22"/>
  <c r="J3626" i="22"/>
  <c r="K3626" i="22"/>
  <c r="L3626" i="22"/>
  <c r="M3626" i="22"/>
  <c r="N3626" i="22"/>
  <c r="O3626" i="22"/>
  <c r="P3626" i="22"/>
  <c r="A3627" i="22"/>
  <c r="B3627" i="22"/>
  <c r="C3627" i="22"/>
  <c r="D3627" i="22"/>
  <c r="E3627" i="22"/>
  <c r="F3627" i="22"/>
  <c r="G3627" i="22"/>
  <c r="H3627" i="22"/>
  <c r="I3627" i="22"/>
  <c r="J3627" i="22"/>
  <c r="K3627" i="22"/>
  <c r="L3627" i="22"/>
  <c r="M3627" i="22"/>
  <c r="N3627" i="22"/>
  <c r="O3627" i="22"/>
  <c r="P3627" i="22"/>
  <c r="A3628" i="22"/>
  <c r="B3628" i="22"/>
  <c r="C3628" i="22"/>
  <c r="D3628" i="22"/>
  <c r="E3628" i="22"/>
  <c r="F3628" i="22"/>
  <c r="G3628" i="22"/>
  <c r="H3628" i="22"/>
  <c r="I3628" i="22"/>
  <c r="J3628" i="22"/>
  <c r="K3628" i="22"/>
  <c r="L3628" i="22"/>
  <c r="M3628" i="22"/>
  <c r="N3628" i="22"/>
  <c r="O3628" i="22"/>
  <c r="P3628" i="22"/>
  <c r="A3629" i="22"/>
  <c r="B3629" i="22"/>
  <c r="C3629" i="22"/>
  <c r="D3629" i="22"/>
  <c r="E3629" i="22"/>
  <c r="F3629" i="22"/>
  <c r="G3629" i="22"/>
  <c r="H3629" i="22"/>
  <c r="I3629" i="22"/>
  <c r="J3629" i="22"/>
  <c r="K3629" i="22"/>
  <c r="L3629" i="22"/>
  <c r="M3629" i="22"/>
  <c r="N3629" i="22"/>
  <c r="O3629" i="22"/>
  <c r="P3629" i="22"/>
  <c r="A3630" i="22"/>
  <c r="B3630" i="22"/>
  <c r="C3630" i="22"/>
  <c r="D3630" i="22"/>
  <c r="E3630" i="22"/>
  <c r="F3630" i="22"/>
  <c r="G3630" i="22"/>
  <c r="H3630" i="22"/>
  <c r="I3630" i="22"/>
  <c r="J3630" i="22"/>
  <c r="K3630" i="22"/>
  <c r="L3630" i="22"/>
  <c r="M3630" i="22"/>
  <c r="N3630" i="22"/>
  <c r="O3630" i="22"/>
  <c r="P3630" i="22"/>
  <c r="A3631" i="22"/>
  <c r="B3631" i="22"/>
  <c r="C3631" i="22"/>
  <c r="D3631" i="22"/>
  <c r="E3631" i="22"/>
  <c r="F3631" i="22"/>
  <c r="G3631" i="22"/>
  <c r="H3631" i="22"/>
  <c r="I3631" i="22"/>
  <c r="J3631" i="22"/>
  <c r="K3631" i="22"/>
  <c r="L3631" i="22"/>
  <c r="M3631" i="22"/>
  <c r="N3631" i="22"/>
  <c r="O3631" i="22"/>
  <c r="P3631" i="22"/>
  <c r="A3632" i="22"/>
  <c r="B3632" i="22"/>
  <c r="C3632" i="22"/>
  <c r="D3632" i="22"/>
  <c r="E3632" i="22"/>
  <c r="F3632" i="22"/>
  <c r="G3632" i="22"/>
  <c r="H3632" i="22"/>
  <c r="I3632" i="22"/>
  <c r="J3632" i="22"/>
  <c r="K3632" i="22"/>
  <c r="L3632" i="22"/>
  <c r="M3632" i="22"/>
  <c r="N3632" i="22"/>
  <c r="O3632" i="22"/>
  <c r="P3632" i="22"/>
  <c r="A3633" i="22"/>
  <c r="B3633" i="22"/>
  <c r="C3633" i="22"/>
  <c r="D3633" i="22"/>
  <c r="E3633" i="22"/>
  <c r="F3633" i="22"/>
  <c r="G3633" i="22"/>
  <c r="H3633" i="22"/>
  <c r="I3633" i="22"/>
  <c r="J3633" i="22"/>
  <c r="K3633" i="22"/>
  <c r="L3633" i="22"/>
  <c r="M3633" i="22"/>
  <c r="N3633" i="22"/>
  <c r="O3633" i="22"/>
  <c r="P3633" i="22"/>
  <c r="A3634" i="22"/>
  <c r="B3634" i="22"/>
  <c r="C3634" i="22"/>
  <c r="D3634" i="22"/>
  <c r="E3634" i="22"/>
  <c r="F3634" i="22"/>
  <c r="G3634" i="22"/>
  <c r="H3634" i="22"/>
  <c r="I3634" i="22"/>
  <c r="J3634" i="22"/>
  <c r="K3634" i="22"/>
  <c r="L3634" i="22"/>
  <c r="M3634" i="22"/>
  <c r="N3634" i="22"/>
  <c r="O3634" i="22"/>
  <c r="P3634" i="22"/>
  <c r="A3635" i="22"/>
  <c r="B3635" i="22"/>
  <c r="C3635" i="22"/>
  <c r="D3635" i="22"/>
  <c r="E3635" i="22"/>
  <c r="F3635" i="22"/>
  <c r="G3635" i="22"/>
  <c r="H3635" i="22"/>
  <c r="I3635" i="22"/>
  <c r="J3635" i="22"/>
  <c r="K3635" i="22"/>
  <c r="L3635" i="22"/>
  <c r="M3635" i="22"/>
  <c r="N3635" i="22"/>
  <c r="O3635" i="22"/>
  <c r="P3635" i="22"/>
  <c r="A3636" i="22"/>
  <c r="B3636" i="22"/>
  <c r="C3636" i="22"/>
  <c r="D3636" i="22"/>
  <c r="E3636" i="22"/>
  <c r="F3636" i="22"/>
  <c r="G3636" i="22"/>
  <c r="H3636" i="22"/>
  <c r="I3636" i="22"/>
  <c r="J3636" i="22"/>
  <c r="K3636" i="22"/>
  <c r="L3636" i="22"/>
  <c r="M3636" i="22"/>
  <c r="N3636" i="22"/>
  <c r="O3636" i="22"/>
  <c r="P3636" i="22"/>
  <c r="A3637" i="22"/>
  <c r="B3637" i="22"/>
  <c r="C3637" i="22"/>
  <c r="D3637" i="22"/>
  <c r="E3637" i="22"/>
  <c r="F3637" i="22"/>
  <c r="G3637" i="22"/>
  <c r="H3637" i="22"/>
  <c r="I3637" i="22"/>
  <c r="J3637" i="22"/>
  <c r="K3637" i="22"/>
  <c r="L3637" i="22"/>
  <c r="M3637" i="22"/>
  <c r="N3637" i="22"/>
  <c r="O3637" i="22"/>
  <c r="P3637" i="22"/>
  <c r="A3638" i="22"/>
  <c r="B3638" i="22"/>
  <c r="C3638" i="22"/>
  <c r="D3638" i="22"/>
  <c r="E3638" i="22"/>
  <c r="F3638" i="22"/>
  <c r="G3638" i="22"/>
  <c r="H3638" i="22"/>
  <c r="I3638" i="22"/>
  <c r="J3638" i="22"/>
  <c r="K3638" i="22"/>
  <c r="L3638" i="22"/>
  <c r="M3638" i="22"/>
  <c r="N3638" i="22"/>
  <c r="O3638" i="22"/>
  <c r="P3638" i="22"/>
  <c r="A3639" i="22"/>
  <c r="B3639" i="22"/>
  <c r="C3639" i="22"/>
  <c r="D3639" i="22"/>
  <c r="E3639" i="22"/>
  <c r="F3639" i="22"/>
  <c r="G3639" i="22"/>
  <c r="H3639" i="22"/>
  <c r="I3639" i="22"/>
  <c r="J3639" i="22"/>
  <c r="K3639" i="22"/>
  <c r="L3639" i="22"/>
  <c r="M3639" i="22"/>
  <c r="N3639" i="22"/>
  <c r="O3639" i="22"/>
  <c r="P3639" i="22"/>
  <c r="A3640" i="22"/>
  <c r="B3640" i="22"/>
  <c r="C3640" i="22"/>
  <c r="D3640" i="22"/>
  <c r="E3640" i="22"/>
  <c r="F3640" i="22"/>
  <c r="G3640" i="22"/>
  <c r="H3640" i="22"/>
  <c r="I3640" i="22"/>
  <c r="J3640" i="22"/>
  <c r="K3640" i="22"/>
  <c r="L3640" i="22"/>
  <c r="M3640" i="22"/>
  <c r="N3640" i="22"/>
  <c r="O3640" i="22"/>
  <c r="P3640" i="22"/>
  <c r="A3641" i="22"/>
  <c r="B3641" i="22"/>
  <c r="C3641" i="22"/>
  <c r="D3641" i="22"/>
  <c r="E3641" i="22"/>
  <c r="F3641" i="22"/>
  <c r="G3641" i="22"/>
  <c r="H3641" i="22"/>
  <c r="I3641" i="22"/>
  <c r="J3641" i="22"/>
  <c r="K3641" i="22"/>
  <c r="L3641" i="22"/>
  <c r="M3641" i="22"/>
  <c r="N3641" i="22"/>
  <c r="O3641" i="22"/>
  <c r="P3641" i="22"/>
  <c r="A3642" i="22"/>
  <c r="B3642" i="22"/>
  <c r="C3642" i="22"/>
  <c r="D3642" i="22"/>
  <c r="E3642" i="22"/>
  <c r="F3642" i="22"/>
  <c r="G3642" i="22"/>
  <c r="H3642" i="22"/>
  <c r="I3642" i="22"/>
  <c r="J3642" i="22"/>
  <c r="K3642" i="22"/>
  <c r="L3642" i="22"/>
  <c r="M3642" i="22"/>
  <c r="N3642" i="22"/>
  <c r="O3642" i="22"/>
  <c r="P3642" i="22"/>
  <c r="A3643" i="22"/>
  <c r="B3643" i="22"/>
  <c r="C3643" i="22"/>
  <c r="D3643" i="22"/>
  <c r="E3643" i="22"/>
  <c r="F3643" i="22"/>
  <c r="G3643" i="22"/>
  <c r="H3643" i="22"/>
  <c r="I3643" i="22"/>
  <c r="J3643" i="22"/>
  <c r="K3643" i="22"/>
  <c r="L3643" i="22"/>
  <c r="M3643" i="22"/>
  <c r="N3643" i="22"/>
  <c r="O3643" i="22"/>
  <c r="P3643" i="22"/>
  <c r="A3644" i="22"/>
  <c r="B3644" i="22"/>
  <c r="C3644" i="22"/>
  <c r="D3644" i="22"/>
  <c r="E3644" i="22"/>
  <c r="F3644" i="22"/>
  <c r="G3644" i="22"/>
  <c r="H3644" i="22"/>
  <c r="I3644" i="22"/>
  <c r="J3644" i="22"/>
  <c r="K3644" i="22"/>
  <c r="L3644" i="22"/>
  <c r="M3644" i="22"/>
  <c r="N3644" i="22"/>
  <c r="O3644" i="22"/>
  <c r="P3644" i="22"/>
  <c r="A3645" i="22"/>
  <c r="B3645" i="22"/>
  <c r="C3645" i="22"/>
  <c r="D3645" i="22"/>
  <c r="E3645" i="22"/>
  <c r="F3645" i="22"/>
  <c r="G3645" i="22"/>
  <c r="H3645" i="22"/>
  <c r="I3645" i="22"/>
  <c r="J3645" i="22"/>
  <c r="K3645" i="22"/>
  <c r="L3645" i="22"/>
  <c r="M3645" i="22"/>
  <c r="N3645" i="22"/>
  <c r="O3645" i="22"/>
  <c r="P3645" i="22"/>
  <c r="A3646" i="22"/>
  <c r="B3646" i="22"/>
  <c r="C3646" i="22"/>
  <c r="D3646" i="22"/>
  <c r="E3646" i="22"/>
  <c r="F3646" i="22"/>
  <c r="G3646" i="22"/>
  <c r="H3646" i="22"/>
  <c r="I3646" i="22"/>
  <c r="J3646" i="22"/>
  <c r="K3646" i="22"/>
  <c r="L3646" i="22"/>
  <c r="M3646" i="22"/>
  <c r="N3646" i="22"/>
  <c r="O3646" i="22"/>
  <c r="P3646" i="22"/>
  <c r="A3647" i="22"/>
  <c r="B3647" i="22"/>
  <c r="C3647" i="22"/>
  <c r="D3647" i="22"/>
  <c r="E3647" i="22"/>
  <c r="F3647" i="22"/>
  <c r="G3647" i="22"/>
  <c r="H3647" i="22"/>
  <c r="I3647" i="22"/>
  <c r="J3647" i="22"/>
  <c r="K3647" i="22"/>
  <c r="L3647" i="22"/>
  <c r="M3647" i="22"/>
  <c r="N3647" i="22"/>
  <c r="O3647" i="22"/>
  <c r="P3647" i="22"/>
  <c r="A3648" i="22"/>
  <c r="B3648" i="22"/>
  <c r="C3648" i="22"/>
  <c r="D3648" i="22"/>
  <c r="E3648" i="22"/>
  <c r="F3648" i="22"/>
  <c r="G3648" i="22"/>
  <c r="H3648" i="22"/>
  <c r="I3648" i="22"/>
  <c r="J3648" i="22"/>
  <c r="K3648" i="22"/>
  <c r="L3648" i="22"/>
  <c r="M3648" i="22"/>
  <c r="N3648" i="22"/>
  <c r="O3648" i="22"/>
  <c r="P3648" i="22"/>
  <c r="A3649" i="22"/>
  <c r="B3649" i="22"/>
  <c r="C3649" i="22"/>
  <c r="D3649" i="22"/>
  <c r="E3649" i="22"/>
  <c r="F3649" i="22"/>
  <c r="G3649" i="22"/>
  <c r="H3649" i="22"/>
  <c r="I3649" i="22"/>
  <c r="J3649" i="22"/>
  <c r="K3649" i="22"/>
  <c r="L3649" i="22"/>
  <c r="M3649" i="22"/>
  <c r="N3649" i="22"/>
  <c r="O3649" i="22"/>
  <c r="P3649" i="22"/>
  <c r="A3650" i="22"/>
  <c r="B3650" i="22"/>
  <c r="C3650" i="22"/>
  <c r="D3650" i="22"/>
  <c r="E3650" i="22"/>
  <c r="F3650" i="22"/>
  <c r="G3650" i="22"/>
  <c r="H3650" i="22"/>
  <c r="I3650" i="22"/>
  <c r="J3650" i="22"/>
  <c r="K3650" i="22"/>
  <c r="L3650" i="22"/>
  <c r="M3650" i="22"/>
  <c r="N3650" i="22"/>
  <c r="O3650" i="22"/>
  <c r="P3650" i="22"/>
  <c r="A3651" i="22"/>
  <c r="B3651" i="22"/>
  <c r="C3651" i="22"/>
  <c r="D3651" i="22"/>
  <c r="E3651" i="22"/>
  <c r="F3651" i="22"/>
  <c r="G3651" i="22"/>
  <c r="H3651" i="22"/>
  <c r="I3651" i="22"/>
  <c r="J3651" i="22"/>
  <c r="K3651" i="22"/>
  <c r="L3651" i="22"/>
  <c r="M3651" i="22"/>
  <c r="N3651" i="22"/>
  <c r="O3651" i="22"/>
  <c r="P3651" i="22"/>
  <c r="A3652" i="22"/>
  <c r="B3652" i="22"/>
  <c r="C3652" i="22"/>
  <c r="D3652" i="22"/>
  <c r="E3652" i="22"/>
  <c r="F3652" i="22"/>
  <c r="G3652" i="22"/>
  <c r="H3652" i="22"/>
  <c r="I3652" i="22"/>
  <c r="J3652" i="22"/>
  <c r="K3652" i="22"/>
  <c r="L3652" i="22"/>
  <c r="M3652" i="22"/>
  <c r="N3652" i="22"/>
  <c r="O3652" i="22"/>
  <c r="P3652" i="22"/>
  <c r="A3653" i="22"/>
  <c r="B3653" i="22"/>
  <c r="C3653" i="22"/>
  <c r="D3653" i="22"/>
  <c r="E3653" i="22"/>
  <c r="F3653" i="22"/>
  <c r="G3653" i="22"/>
  <c r="H3653" i="22"/>
  <c r="I3653" i="22"/>
  <c r="J3653" i="22"/>
  <c r="K3653" i="22"/>
  <c r="L3653" i="22"/>
  <c r="M3653" i="22"/>
  <c r="N3653" i="22"/>
  <c r="O3653" i="22"/>
  <c r="P3653" i="22"/>
  <c r="A3654" i="22"/>
  <c r="B3654" i="22"/>
  <c r="C3654" i="22"/>
  <c r="D3654" i="22"/>
  <c r="E3654" i="22"/>
  <c r="F3654" i="22"/>
  <c r="G3654" i="22"/>
  <c r="H3654" i="22"/>
  <c r="I3654" i="22"/>
  <c r="J3654" i="22"/>
  <c r="K3654" i="22"/>
  <c r="L3654" i="22"/>
  <c r="M3654" i="22"/>
  <c r="N3654" i="22"/>
  <c r="O3654" i="22"/>
  <c r="P3654" i="22"/>
  <c r="A3655" i="22"/>
  <c r="B3655" i="22"/>
  <c r="C3655" i="22"/>
  <c r="D3655" i="22"/>
  <c r="E3655" i="22"/>
  <c r="F3655" i="22"/>
  <c r="G3655" i="22"/>
  <c r="H3655" i="22"/>
  <c r="I3655" i="22"/>
  <c r="J3655" i="22"/>
  <c r="K3655" i="22"/>
  <c r="L3655" i="22"/>
  <c r="M3655" i="22"/>
  <c r="N3655" i="22"/>
  <c r="O3655" i="22"/>
  <c r="P3655" i="22"/>
  <c r="A3656" i="22"/>
  <c r="B3656" i="22"/>
  <c r="C3656" i="22"/>
  <c r="D3656" i="22"/>
  <c r="E3656" i="22"/>
  <c r="F3656" i="22"/>
  <c r="G3656" i="22"/>
  <c r="H3656" i="22"/>
  <c r="I3656" i="22"/>
  <c r="J3656" i="22"/>
  <c r="K3656" i="22"/>
  <c r="L3656" i="22"/>
  <c r="M3656" i="22"/>
  <c r="N3656" i="22"/>
  <c r="O3656" i="22"/>
  <c r="P3656" i="22"/>
  <c r="A3657" i="22"/>
  <c r="B3657" i="22"/>
  <c r="C3657" i="22"/>
  <c r="D3657" i="22"/>
  <c r="E3657" i="22"/>
  <c r="F3657" i="22"/>
  <c r="G3657" i="22"/>
  <c r="H3657" i="22"/>
  <c r="I3657" i="22"/>
  <c r="J3657" i="22"/>
  <c r="K3657" i="22"/>
  <c r="L3657" i="22"/>
  <c r="M3657" i="22"/>
  <c r="N3657" i="22"/>
  <c r="O3657" i="22"/>
  <c r="P3657" i="22"/>
  <c r="A3658" i="22"/>
  <c r="B3658" i="22"/>
  <c r="C3658" i="22"/>
  <c r="D3658" i="22"/>
  <c r="E3658" i="22"/>
  <c r="F3658" i="22"/>
  <c r="G3658" i="22"/>
  <c r="H3658" i="22"/>
  <c r="I3658" i="22"/>
  <c r="J3658" i="22"/>
  <c r="K3658" i="22"/>
  <c r="L3658" i="22"/>
  <c r="M3658" i="22"/>
  <c r="N3658" i="22"/>
  <c r="O3658" i="22"/>
  <c r="P3658" i="22"/>
  <c r="A3659" i="22"/>
  <c r="B3659" i="22"/>
  <c r="C3659" i="22"/>
  <c r="D3659" i="22"/>
  <c r="E3659" i="22"/>
  <c r="F3659" i="22"/>
  <c r="G3659" i="22"/>
  <c r="H3659" i="22"/>
  <c r="I3659" i="22"/>
  <c r="J3659" i="22"/>
  <c r="K3659" i="22"/>
  <c r="L3659" i="22"/>
  <c r="M3659" i="22"/>
  <c r="N3659" i="22"/>
  <c r="O3659" i="22"/>
  <c r="P3659" i="22"/>
  <c r="A3660" i="22"/>
  <c r="B3660" i="22"/>
  <c r="C3660" i="22"/>
  <c r="D3660" i="22"/>
  <c r="E3660" i="22"/>
  <c r="F3660" i="22"/>
  <c r="G3660" i="22"/>
  <c r="H3660" i="22"/>
  <c r="I3660" i="22"/>
  <c r="J3660" i="22"/>
  <c r="K3660" i="22"/>
  <c r="L3660" i="22"/>
  <c r="M3660" i="22"/>
  <c r="N3660" i="22"/>
  <c r="O3660" i="22"/>
  <c r="P3660" i="22"/>
  <c r="A3661" i="22"/>
  <c r="B3661" i="22"/>
  <c r="C3661" i="22"/>
  <c r="D3661" i="22"/>
  <c r="E3661" i="22"/>
  <c r="F3661" i="22"/>
  <c r="G3661" i="22"/>
  <c r="H3661" i="22"/>
  <c r="I3661" i="22"/>
  <c r="J3661" i="22"/>
  <c r="K3661" i="22"/>
  <c r="L3661" i="22"/>
  <c r="M3661" i="22"/>
  <c r="N3661" i="22"/>
  <c r="O3661" i="22"/>
  <c r="P3661" i="22"/>
  <c r="A3662" i="22"/>
  <c r="B3662" i="22"/>
  <c r="C3662" i="22"/>
  <c r="D3662" i="22"/>
  <c r="E3662" i="22"/>
  <c r="F3662" i="22"/>
  <c r="G3662" i="22"/>
  <c r="H3662" i="22"/>
  <c r="I3662" i="22"/>
  <c r="J3662" i="22"/>
  <c r="K3662" i="22"/>
  <c r="L3662" i="22"/>
  <c r="M3662" i="22"/>
  <c r="N3662" i="22"/>
  <c r="O3662" i="22"/>
  <c r="P3662" i="22"/>
  <c r="A3663" i="22"/>
  <c r="B3663" i="22"/>
  <c r="C3663" i="22"/>
  <c r="D3663" i="22"/>
  <c r="E3663" i="22"/>
  <c r="F3663" i="22"/>
  <c r="G3663" i="22"/>
  <c r="H3663" i="22"/>
  <c r="I3663" i="22"/>
  <c r="J3663" i="22"/>
  <c r="K3663" i="22"/>
  <c r="L3663" i="22"/>
  <c r="M3663" i="22"/>
  <c r="N3663" i="22"/>
  <c r="O3663" i="22"/>
  <c r="P3663" i="22"/>
  <c r="A3664" i="22"/>
  <c r="B3664" i="22"/>
  <c r="C3664" i="22"/>
  <c r="D3664" i="22"/>
  <c r="E3664" i="22"/>
  <c r="F3664" i="22"/>
  <c r="G3664" i="22"/>
  <c r="H3664" i="22"/>
  <c r="I3664" i="22"/>
  <c r="J3664" i="22"/>
  <c r="K3664" i="22"/>
  <c r="L3664" i="22"/>
  <c r="M3664" i="22"/>
  <c r="N3664" i="22"/>
  <c r="O3664" i="22"/>
  <c r="P3664" i="22"/>
  <c r="A3665" i="22"/>
  <c r="B3665" i="22"/>
  <c r="C3665" i="22"/>
  <c r="D3665" i="22"/>
  <c r="E3665" i="22"/>
  <c r="F3665" i="22"/>
  <c r="G3665" i="22"/>
  <c r="H3665" i="22"/>
  <c r="I3665" i="22"/>
  <c r="J3665" i="22"/>
  <c r="K3665" i="22"/>
  <c r="L3665" i="22"/>
  <c r="M3665" i="22"/>
  <c r="N3665" i="22"/>
  <c r="O3665" i="22"/>
  <c r="P3665" i="22"/>
  <c r="A3666" i="22"/>
  <c r="B3666" i="22"/>
  <c r="C3666" i="22"/>
  <c r="D3666" i="22"/>
  <c r="E3666" i="22"/>
  <c r="F3666" i="22"/>
  <c r="G3666" i="22"/>
  <c r="H3666" i="22"/>
  <c r="I3666" i="22"/>
  <c r="J3666" i="22"/>
  <c r="K3666" i="22"/>
  <c r="L3666" i="22"/>
  <c r="M3666" i="22"/>
  <c r="N3666" i="22"/>
  <c r="O3666" i="22"/>
  <c r="P3666" i="22"/>
  <c r="A3667" i="22"/>
  <c r="B3667" i="22"/>
  <c r="C3667" i="22"/>
  <c r="D3667" i="22"/>
  <c r="E3667" i="22"/>
  <c r="F3667" i="22"/>
  <c r="G3667" i="22"/>
  <c r="H3667" i="22"/>
  <c r="I3667" i="22"/>
  <c r="J3667" i="22"/>
  <c r="K3667" i="22"/>
  <c r="L3667" i="22"/>
  <c r="M3667" i="22"/>
  <c r="N3667" i="22"/>
  <c r="O3667" i="22"/>
  <c r="P3667" i="22"/>
  <c r="A3668" i="22"/>
  <c r="B3668" i="22"/>
  <c r="C3668" i="22"/>
  <c r="D3668" i="22"/>
  <c r="E3668" i="22"/>
  <c r="F3668" i="22"/>
  <c r="G3668" i="22"/>
  <c r="H3668" i="22"/>
  <c r="I3668" i="22"/>
  <c r="J3668" i="22"/>
  <c r="K3668" i="22"/>
  <c r="L3668" i="22"/>
  <c r="M3668" i="22"/>
  <c r="N3668" i="22"/>
  <c r="O3668" i="22"/>
  <c r="P3668" i="22"/>
  <c r="A3669" i="22"/>
  <c r="B3669" i="22"/>
  <c r="C3669" i="22"/>
  <c r="D3669" i="22"/>
  <c r="E3669" i="22"/>
  <c r="F3669" i="22"/>
  <c r="G3669" i="22"/>
  <c r="H3669" i="22"/>
  <c r="I3669" i="22"/>
  <c r="J3669" i="22"/>
  <c r="K3669" i="22"/>
  <c r="L3669" i="22"/>
  <c r="M3669" i="22"/>
  <c r="N3669" i="22"/>
  <c r="O3669" i="22"/>
  <c r="P3669" i="22"/>
  <c r="A3670" i="22"/>
  <c r="B3670" i="22"/>
  <c r="C3670" i="22"/>
  <c r="D3670" i="22"/>
  <c r="E3670" i="22"/>
  <c r="F3670" i="22"/>
  <c r="G3670" i="22"/>
  <c r="H3670" i="22"/>
  <c r="I3670" i="22"/>
  <c r="J3670" i="22"/>
  <c r="K3670" i="22"/>
  <c r="L3670" i="22"/>
  <c r="M3670" i="22"/>
  <c r="N3670" i="22"/>
  <c r="O3670" i="22"/>
  <c r="P3670" i="22"/>
  <c r="A3671" i="22"/>
  <c r="B3671" i="22"/>
  <c r="C3671" i="22"/>
  <c r="D3671" i="22"/>
  <c r="E3671" i="22"/>
  <c r="F3671" i="22"/>
  <c r="G3671" i="22"/>
  <c r="H3671" i="22"/>
  <c r="I3671" i="22"/>
  <c r="J3671" i="22"/>
  <c r="K3671" i="22"/>
  <c r="L3671" i="22"/>
  <c r="M3671" i="22"/>
  <c r="N3671" i="22"/>
  <c r="O3671" i="22"/>
  <c r="P3671" i="22"/>
  <c r="A3672" i="22"/>
  <c r="B3672" i="22"/>
  <c r="C3672" i="22"/>
  <c r="D3672" i="22"/>
  <c r="E3672" i="22"/>
  <c r="F3672" i="22"/>
  <c r="G3672" i="22"/>
  <c r="H3672" i="22"/>
  <c r="I3672" i="22"/>
  <c r="J3672" i="22"/>
  <c r="K3672" i="22"/>
  <c r="L3672" i="22"/>
  <c r="M3672" i="22"/>
  <c r="N3672" i="22"/>
  <c r="O3672" i="22"/>
  <c r="P3672" i="22"/>
  <c r="A3673" i="22"/>
  <c r="B3673" i="22"/>
  <c r="C3673" i="22"/>
  <c r="D3673" i="22"/>
  <c r="E3673" i="22"/>
  <c r="F3673" i="22"/>
  <c r="G3673" i="22"/>
  <c r="H3673" i="22"/>
  <c r="I3673" i="22"/>
  <c r="J3673" i="22"/>
  <c r="K3673" i="22"/>
  <c r="L3673" i="22"/>
  <c r="M3673" i="22"/>
  <c r="N3673" i="22"/>
  <c r="O3673" i="22"/>
  <c r="P3673" i="22"/>
  <c r="A3674" i="22"/>
  <c r="B3674" i="22"/>
  <c r="C3674" i="22"/>
  <c r="D3674" i="22"/>
  <c r="E3674" i="22"/>
  <c r="F3674" i="22"/>
  <c r="G3674" i="22"/>
  <c r="H3674" i="22"/>
  <c r="I3674" i="22"/>
  <c r="J3674" i="22"/>
  <c r="K3674" i="22"/>
  <c r="L3674" i="22"/>
  <c r="M3674" i="22"/>
  <c r="N3674" i="22"/>
  <c r="O3674" i="22"/>
  <c r="P3674" i="22"/>
  <c r="A3675" i="22"/>
  <c r="B3675" i="22"/>
  <c r="C3675" i="22"/>
  <c r="D3675" i="22"/>
  <c r="E3675" i="22"/>
  <c r="F3675" i="22"/>
  <c r="G3675" i="22"/>
  <c r="H3675" i="22"/>
  <c r="I3675" i="22"/>
  <c r="J3675" i="22"/>
  <c r="K3675" i="22"/>
  <c r="L3675" i="22"/>
  <c r="M3675" i="22"/>
  <c r="N3675" i="22"/>
  <c r="O3675" i="22"/>
  <c r="P3675" i="22"/>
  <c r="A3676" i="22"/>
  <c r="B3676" i="22"/>
  <c r="C3676" i="22"/>
  <c r="D3676" i="22"/>
  <c r="E3676" i="22"/>
  <c r="F3676" i="22"/>
  <c r="G3676" i="22"/>
  <c r="H3676" i="22"/>
  <c r="I3676" i="22"/>
  <c r="J3676" i="22"/>
  <c r="K3676" i="22"/>
  <c r="L3676" i="22"/>
  <c r="M3676" i="22"/>
  <c r="N3676" i="22"/>
  <c r="O3676" i="22"/>
  <c r="P3676" i="22"/>
  <c r="A3677" i="22"/>
  <c r="B3677" i="22"/>
  <c r="C3677" i="22"/>
  <c r="D3677" i="22"/>
  <c r="E3677" i="22"/>
  <c r="F3677" i="22"/>
  <c r="G3677" i="22"/>
  <c r="H3677" i="22"/>
  <c r="I3677" i="22"/>
  <c r="J3677" i="22"/>
  <c r="K3677" i="22"/>
  <c r="L3677" i="22"/>
  <c r="M3677" i="22"/>
  <c r="N3677" i="22"/>
  <c r="O3677" i="22"/>
  <c r="P3677" i="22"/>
  <c r="A3678" i="22"/>
  <c r="B3678" i="22"/>
  <c r="C3678" i="22"/>
  <c r="D3678" i="22"/>
  <c r="E3678" i="22"/>
  <c r="F3678" i="22"/>
  <c r="G3678" i="22"/>
  <c r="H3678" i="22"/>
  <c r="I3678" i="22"/>
  <c r="J3678" i="22"/>
  <c r="K3678" i="22"/>
  <c r="L3678" i="22"/>
  <c r="M3678" i="22"/>
  <c r="N3678" i="22"/>
  <c r="O3678" i="22"/>
  <c r="P3678" i="22"/>
  <c r="A3679" i="22"/>
  <c r="B3679" i="22"/>
  <c r="C3679" i="22"/>
  <c r="D3679" i="22"/>
  <c r="E3679" i="22"/>
  <c r="F3679" i="22"/>
  <c r="G3679" i="22"/>
  <c r="H3679" i="22"/>
  <c r="I3679" i="22"/>
  <c r="J3679" i="22"/>
  <c r="K3679" i="22"/>
  <c r="L3679" i="22"/>
  <c r="M3679" i="22"/>
  <c r="N3679" i="22"/>
  <c r="O3679" i="22"/>
  <c r="P3679" i="22"/>
  <c r="A3680" i="22"/>
  <c r="B3680" i="22"/>
  <c r="C3680" i="22"/>
  <c r="D3680" i="22"/>
  <c r="E3680" i="22"/>
  <c r="F3680" i="22"/>
  <c r="G3680" i="22"/>
  <c r="H3680" i="22"/>
  <c r="I3680" i="22"/>
  <c r="J3680" i="22"/>
  <c r="K3680" i="22"/>
  <c r="L3680" i="22"/>
  <c r="M3680" i="22"/>
  <c r="N3680" i="22"/>
  <c r="O3680" i="22"/>
  <c r="P3680" i="22"/>
  <c r="A3681" i="22"/>
  <c r="B3681" i="22"/>
  <c r="C3681" i="22"/>
  <c r="D3681" i="22"/>
  <c r="E3681" i="22"/>
  <c r="F3681" i="22"/>
  <c r="G3681" i="22"/>
  <c r="H3681" i="22"/>
  <c r="I3681" i="22"/>
  <c r="J3681" i="22"/>
  <c r="K3681" i="22"/>
  <c r="L3681" i="22"/>
  <c r="M3681" i="22"/>
  <c r="N3681" i="22"/>
  <c r="O3681" i="22"/>
  <c r="P3681" i="22"/>
  <c r="A3682" i="22"/>
  <c r="B3682" i="22"/>
  <c r="C3682" i="22"/>
  <c r="D3682" i="22"/>
  <c r="E3682" i="22"/>
  <c r="F3682" i="22"/>
  <c r="G3682" i="22"/>
  <c r="H3682" i="22"/>
  <c r="I3682" i="22"/>
  <c r="J3682" i="22"/>
  <c r="K3682" i="22"/>
  <c r="L3682" i="22"/>
  <c r="M3682" i="22"/>
  <c r="N3682" i="22"/>
  <c r="O3682" i="22"/>
  <c r="P3682" i="22"/>
  <c r="A3683" i="22"/>
  <c r="B3683" i="22"/>
  <c r="C3683" i="22"/>
  <c r="D3683" i="22"/>
  <c r="E3683" i="22"/>
  <c r="F3683" i="22"/>
  <c r="G3683" i="22"/>
  <c r="H3683" i="22"/>
  <c r="I3683" i="22"/>
  <c r="J3683" i="22"/>
  <c r="K3683" i="22"/>
  <c r="L3683" i="22"/>
  <c r="M3683" i="22"/>
  <c r="N3683" i="22"/>
  <c r="O3683" i="22"/>
  <c r="P3683" i="22"/>
  <c r="A3684" i="22"/>
  <c r="B3684" i="22"/>
  <c r="C3684" i="22"/>
  <c r="D3684" i="22"/>
  <c r="E3684" i="22"/>
  <c r="F3684" i="22"/>
  <c r="G3684" i="22"/>
  <c r="H3684" i="22"/>
  <c r="I3684" i="22"/>
  <c r="J3684" i="22"/>
  <c r="K3684" i="22"/>
  <c r="L3684" i="22"/>
  <c r="M3684" i="22"/>
  <c r="N3684" i="22"/>
  <c r="O3684" i="22"/>
  <c r="P3684" i="22"/>
  <c r="A3685" i="22"/>
  <c r="B3685" i="22"/>
  <c r="C3685" i="22"/>
  <c r="D3685" i="22"/>
  <c r="E3685" i="22"/>
  <c r="F3685" i="22"/>
  <c r="G3685" i="22"/>
  <c r="H3685" i="22"/>
  <c r="I3685" i="22"/>
  <c r="J3685" i="22"/>
  <c r="K3685" i="22"/>
  <c r="L3685" i="22"/>
  <c r="M3685" i="22"/>
  <c r="N3685" i="22"/>
  <c r="O3685" i="22"/>
  <c r="P3685" i="22"/>
  <c r="A3686" i="22"/>
  <c r="B3686" i="22"/>
  <c r="C3686" i="22"/>
  <c r="D3686" i="22"/>
  <c r="E3686" i="22"/>
  <c r="F3686" i="22"/>
  <c r="G3686" i="22"/>
  <c r="H3686" i="22"/>
  <c r="I3686" i="22"/>
  <c r="J3686" i="22"/>
  <c r="K3686" i="22"/>
  <c r="L3686" i="22"/>
  <c r="M3686" i="22"/>
  <c r="N3686" i="22"/>
  <c r="O3686" i="22"/>
  <c r="P3686" i="22"/>
  <c r="A3687" i="22"/>
  <c r="B3687" i="22"/>
  <c r="C3687" i="22"/>
  <c r="D3687" i="22"/>
  <c r="E3687" i="22"/>
  <c r="F3687" i="22"/>
  <c r="G3687" i="22"/>
  <c r="H3687" i="22"/>
  <c r="I3687" i="22"/>
  <c r="J3687" i="22"/>
  <c r="K3687" i="22"/>
  <c r="L3687" i="22"/>
  <c r="M3687" i="22"/>
  <c r="N3687" i="22"/>
  <c r="O3687" i="22"/>
  <c r="P3687" i="22"/>
  <c r="A3688" i="22"/>
  <c r="B3688" i="22"/>
  <c r="C3688" i="22"/>
  <c r="D3688" i="22"/>
  <c r="E3688" i="22"/>
  <c r="F3688" i="22"/>
  <c r="G3688" i="22"/>
  <c r="H3688" i="22"/>
  <c r="I3688" i="22"/>
  <c r="J3688" i="22"/>
  <c r="K3688" i="22"/>
  <c r="L3688" i="22"/>
  <c r="M3688" i="22"/>
  <c r="N3688" i="22"/>
  <c r="O3688" i="22"/>
  <c r="P3688" i="22"/>
  <c r="A3689" i="22"/>
  <c r="B3689" i="22"/>
  <c r="C3689" i="22"/>
  <c r="D3689" i="22"/>
  <c r="E3689" i="22"/>
  <c r="F3689" i="22"/>
  <c r="G3689" i="22"/>
  <c r="H3689" i="22"/>
  <c r="I3689" i="22"/>
  <c r="J3689" i="22"/>
  <c r="K3689" i="22"/>
  <c r="L3689" i="22"/>
  <c r="M3689" i="22"/>
  <c r="N3689" i="22"/>
  <c r="O3689" i="22"/>
  <c r="P3689" i="22"/>
  <c r="A3690" i="22"/>
  <c r="B3690" i="22"/>
  <c r="C3690" i="22"/>
  <c r="D3690" i="22"/>
  <c r="E3690" i="22"/>
  <c r="F3690" i="22"/>
  <c r="G3690" i="22"/>
  <c r="H3690" i="22"/>
  <c r="I3690" i="22"/>
  <c r="J3690" i="22"/>
  <c r="K3690" i="22"/>
  <c r="L3690" i="22"/>
  <c r="M3690" i="22"/>
  <c r="N3690" i="22"/>
  <c r="O3690" i="22"/>
  <c r="P3690" i="22"/>
  <c r="A3691" i="22"/>
  <c r="B3691" i="22"/>
  <c r="C3691" i="22"/>
  <c r="D3691" i="22"/>
  <c r="E3691" i="22"/>
  <c r="F3691" i="22"/>
  <c r="G3691" i="22"/>
  <c r="H3691" i="22"/>
  <c r="I3691" i="22"/>
  <c r="J3691" i="22"/>
  <c r="K3691" i="22"/>
  <c r="L3691" i="22"/>
  <c r="M3691" i="22"/>
  <c r="N3691" i="22"/>
  <c r="O3691" i="22"/>
  <c r="P3691" i="22"/>
  <c r="A3692" i="22"/>
  <c r="B3692" i="22"/>
  <c r="C3692" i="22"/>
  <c r="D3692" i="22"/>
  <c r="E3692" i="22"/>
  <c r="F3692" i="22"/>
  <c r="G3692" i="22"/>
  <c r="H3692" i="22"/>
  <c r="I3692" i="22"/>
  <c r="J3692" i="22"/>
  <c r="K3692" i="22"/>
  <c r="L3692" i="22"/>
  <c r="M3692" i="22"/>
  <c r="N3692" i="22"/>
  <c r="O3692" i="22"/>
  <c r="P3692" i="22"/>
  <c r="A3693" i="22"/>
  <c r="B3693" i="22"/>
  <c r="C3693" i="22"/>
  <c r="D3693" i="22"/>
  <c r="E3693" i="22"/>
  <c r="F3693" i="22"/>
  <c r="G3693" i="22"/>
  <c r="H3693" i="22"/>
  <c r="I3693" i="22"/>
  <c r="J3693" i="22"/>
  <c r="K3693" i="22"/>
  <c r="L3693" i="22"/>
  <c r="M3693" i="22"/>
  <c r="N3693" i="22"/>
  <c r="O3693" i="22"/>
  <c r="P3693" i="22"/>
  <c r="A3694" i="22"/>
  <c r="B3694" i="22"/>
  <c r="C3694" i="22"/>
  <c r="D3694" i="22"/>
  <c r="E3694" i="22"/>
  <c r="F3694" i="22"/>
  <c r="G3694" i="22"/>
  <c r="H3694" i="22"/>
  <c r="I3694" i="22"/>
  <c r="J3694" i="22"/>
  <c r="K3694" i="22"/>
  <c r="L3694" i="22"/>
  <c r="M3694" i="22"/>
  <c r="N3694" i="22"/>
  <c r="O3694" i="22"/>
  <c r="P3694" i="22"/>
  <c r="A3695" i="22"/>
  <c r="B3695" i="22"/>
  <c r="C3695" i="22"/>
  <c r="D3695" i="22"/>
  <c r="E3695" i="22"/>
  <c r="F3695" i="22"/>
  <c r="G3695" i="22"/>
  <c r="H3695" i="22"/>
  <c r="I3695" i="22"/>
  <c r="J3695" i="22"/>
  <c r="K3695" i="22"/>
  <c r="L3695" i="22"/>
  <c r="M3695" i="22"/>
  <c r="N3695" i="22"/>
  <c r="O3695" i="22"/>
  <c r="P3695" i="22"/>
  <c r="A3696" i="22"/>
  <c r="B3696" i="22"/>
  <c r="C3696" i="22"/>
  <c r="D3696" i="22"/>
  <c r="E3696" i="22"/>
  <c r="F3696" i="22"/>
  <c r="G3696" i="22"/>
  <c r="H3696" i="22"/>
  <c r="I3696" i="22"/>
  <c r="J3696" i="22"/>
  <c r="K3696" i="22"/>
  <c r="L3696" i="22"/>
  <c r="M3696" i="22"/>
  <c r="N3696" i="22"/>
  <c r="O3696" i="22"/>
  <c r="P3696" i="22"/>
  <c r="A3697" i="22"/>
  <c r="B3697" i="22"/>
  <c r="C3697" i="22"/>
  <c r="D3697" i="22"/>
  <c r="E3697" i="22"/>
  <c r="F3697" i="22"/>
  <c r="G3697" i="22"/>
  <c r="H3697" i="22"/>
  <c r="I3697" i="22"/>
  <c r="J3697" i="22"/>
  <c r="K3697" i="22"/>
  <c r="L3697" i="22"/>
  <c r="M3697" i="22"/>
  <c r="N3697" i="22"/>
  <c r="O3697" i="22"/>
  <c r="P3697" i="22"/>
  <c r="A3698" i="22"/>
  <c r="B3698" i="22"/>
  <c r="C3698" i="22"/>
  <c r="D3698" i="22"/>
  <c r="E3698" i="22"/>
  <c r="F3698" i="22"/>
  <c r="G3698" i="22"/>
  <c r="H3698" i="22"/>
  <c r="I3698" i="22"/>
  <c r="J3698" i="22"/>
  <c r="K3698" i="22"/>
  <c r="L3698" i="22"/>
  <c r="M3698" i="22"/>
  <c r="N3698" i="22"/>
  <c r="O3698" i="22"/>
  <c r="P3698" i="22"/>
  <c r="A3699" i="22"/>
  <c r="B3699" i="22"/>
  <c r="C3699" i="22"/>
  <c r="D3699" i="22"/>
  <c r="E3699" i="22"/>
  <c r="F3699" i="22"/>
  <c r="G3699" i="22"/>
  <c r="H3699" i="22"/>
  <c r="I3699" i="22"/>
  <c r="J3699" i="22"/>
  <c r="K3699" i="22"/>
  <c r="L3699" i="22"/>
  <c r="M3699" i="22"/>
  <c r="N3699" i="22"/>
  <c r="O3699" i="22"/>
  <c r="P3699" i="22"/>
  <c r="A3700" i="22"/>
  <c r="B3700" i="22"/>
  <c r="C3700" i="22"/>
  <c r="D3700" i="22"/>
  <c r="E3700" i="22"/>
  <c r="F3700" i="22"/>
  <c r="G3700" i="22"/>
  <c r="H3700" i="22"/>
  <c r="I3700" i="22"/>
  <c r="J3700" i="22"/>
  <c r="K3700" i="22"/>
  <c r="L3700" i="22"/>
  <c r="M3700" i="22"/>
  <c r="N3700" i="22"/>
  <c r="O3700" i="22"/>
  <c r="P3700" i="22"/>
  <c r="A3701" i="22"/>
  <c r="B3701" i="22"/>
  <c r="C3701" i="22"/>
  <c r="D3701" i="22"/>
  <c r="E3701" i="22"/>
  <c r="F3701" i="22"/>
  <c r="G3701" i="22"/>
  <c r="H3701" i="22"/>
  <c r="I3701" i="22"/>
  <c r="J3701" i="22"/>
  <c r="K3701" i="22"/>
  <c r="L3701" i="22"/>
  <c r="M3701" i="22"/>
  <c r="N3701" i="22"/>
  <c r="O3701" i="22"/>
  <c r="P3701" i="22"/>
  <c r="A3702" i="22"/>
  <c r="B3702" i="22"/>
  <c r="C3702" i="22"/>
  <c r="D3702" i="22"/>
  <c r="E3702" i="22"/>
  <c r="F3702" i="22"/>
  <c r="G3702" i="22"/>
  <c r="H3702" i="22"/>
  <c r="I3702" i="22"/>
  <c r="J3702" i="22"/>
  <c r="K3702" i="22"/>
  <c r="L3702" i="22"/>
  <c r="M3702" i="22"/>
  <c r="N3702" i="22"/>
  <c r="O3702" i="22"/>
  <c r="P3702" i="22"/>
  <c r="A3703" i="22"/>
  <c r="B3703" i="22"/>
  <c r="C3703" i="22"/>
  <c r="D3703" i="22"/>
  <c r="E3703" i="22"/>
  <c r="F3703" i="22"/>
  <c r="G3703" i="22"/>
  <c r="H3703" i="22"/>
  <c r="I3703" i="22"/>
  <c r="J3703" i="22"/>
  <c r="K3703" i="22"/>
  <c r="L3703" i="22"/>
  <c r="M3703" i="22"/>
  <c r="N3703" i="22"/>
  <c r="O3703" i="22"/>
  <c r="P3703" i="22"/>
  <c r="A3704" i="22"/>
  <c r="B3704" i="22"/>
  <c r="C3704" i="22"/>
  <c r="D3704" i="22"/>
  <c r="E3704" i="22"/>
  <c r="F3704" i="22"/>
  <c r="G3704" i="22"/>
  <c r="H3704" i="22"/>
  <c r="I3704" i="22"/>
  <c r="J3704" i="22"/>
  <c r="K3704" i="22"/>
  <c r="L3704" i="22"/>
  <c r="M3704" i="22"/>
  <c r="N3704" i="22"/>
  <c r="O3704" i="22"/>
  <c r="P3704" i="22"/>
  <c r="A3705" i="22"/>
  <c r="B3705" i="22"/>
  <c r="C3705" i="22"/>
  <c r="D3705" i="22"/>
  <c r="E3705" i="22"/>
  <c r="F3705" i="22"/>
  <c r="G3705" i="22"/>
  <c r="H3705" i="22"/>
  <c r="I3705" i="22"/>
  <c r="J3705" i="22"/>
  <c r="K3705" i="22"/>
  <c r="L3705" i="22"/>
  <c r="M3705" i="22"/>
  <c r="N3705" i="22"/>
  <c r="O3705" i="22"/>
  <c r="P3705" i="22"/>
  <c r="A3706" i="22"/>
  <c r="B3706" i="22"/>
  <c r="C3706" i="22"/>
  <c r="D3706" i="22"/>
  <c r="E3706" i="22"/>
  <c r="F3706" i="22"/>
  <c r="G3706" i="22"/>
  <c r="H3706" i="22"/>
  <c r="I3706" i="22"/>
  <c r="J3706" i="22"/>
  <c r="K3706" i="22"/>
  <c r="L3706" i="22"/>
  <c r="M3706" i="22"/>
  <c r="N3706" i="22"/>
  <c r="O3706" i="22"/>
  <c r="P3706" i="22"/>
  <c r="A3707" i="22"/>
  <c r="B3707" i="22"/>
  <c r="C3707" i="22"/>
  <c r="D3707" i="22"/>
  <c r="E3707" i="22"/>
  <c r="F3707" i="22"/>
  <c r="G3707" i="22"/>
  <c r="H3707" i="22"/>
  <c r="I3707" i="22"/>
  <c r="J3707" i="22"/>
  <c r="K3707" i="22"/>
  <c r="L3707" i="22"/>
  <c r="M3707" i="22"/>
  <c r="N3707" i="22"/>
  <c r="O3707" i="22"/>
  <c r="P3707" i="22"/>
  <c r="A3708" i="22"/>
  <c r="B3708" i="22"/>
  <c r="C3708" i="22"/>
  <c r="D3708" i="22"/>
  <c r="E3708" i="22"/>
  <c r="F3708" i="22"/>
  <c r="G3708" i="22"/>
  <c r="H3708" i="22"/>
  <c r="I3708" i="22"/>
  <c r="J3708" i="22"/>
  <c r="K3708" i="22"/>
  <c r="L3708" i="22"/>
  <c r="M3708" i="22"/>
  <c r="N3708" i="22"/>
  <c r="O3708" i="22"/>
  <c r="P3708" i="22"/>
  <c r="A3709" i="22"/>
  <c r="B3709" i="22"/>
  <c r="C3709" i="22"/>
  <c r="D3709" i="22"/>
  <c r="E3709" i="22"/>
  <c r="F3709" i="22"/>
  <c r="G3709" i="22"/>
  <c r="H3709" i="22"/>
  <c r="I3709" i="22"/>
  <c r="J3709" i="22"/>
  <c r="K3709" i="22"/>
  <c r="L3709" i="22"/>
  <c r="M3709" i="22"/>
  <c r="N3709" i="22"/>
  <c r="O3709" i="22"/>
  <c r="P3709" i="22"/>
  <c r="A3710" i="22"/>
  <c r="B3710" i="22"/>
  <c r="C3710" i="22"/>
  <c r="D3710" i="22"/>
  <c r="E3710" i="22"/>
  <c r="F3710" i="22"/>
  <c r="G3710" i="22"/>
  <c r="H3710" i="22"/>
  <c r="I3710" i="22"/>
  <c r="J3710" i="22"/>
  <c r="K3710" i="22"/>
  <c r="L3710" i="22"/>
  <c r="M3710" i="22"/>
  <c r="N3710" i="22"/>
  <c r="O3710" i="22"/>
  <c r="P3710" i="22"/>
  <c r="A3711" i="22"/>
  <c r="B3711" i="22"/>
  <c r="C3711" i="22"/>
  <c r="D3711" i="22"/>
  <c r="E3711" i="22"/>
  <c r="F3711" i="22"/>
  <c r="G3711" i="22"/>
  <c r="H3711" i="22"/>
  <c r="I3711" i="22"/>
  <c r="J3711" i="22"/>
  <c r="K3711" i="22"/>
  <c r="L3711" i="22"/>
  <c r="M3711" i="22"/>
  <c r="N3711" i="22"/>
  <c r="O3711" i="22"/>
  <c r="P3711" i="22"/>
  <c r="A3712" i="22"/>
  <c r="B3712" i="22"/>
  <c r="C3712" i="22"/>
  <c r="D3712" i="22"/>
  <c r="E3712" i="22"/>
  <c r="F3712" i="22"/>
  <c r="G3712" i="22"/>
  <c r="H3712" i="22"/>
  <c r="I3712" i="22"/>
  <c r="J3712" i="22"/>
  <c r="K3712" i="22"/>
  <c r="L3712" i="22"/>
  <c r="M3712" i="22"/>
  <c r="N3712" i="22"/>
  <c r="O3712" i="22"/>
  <c r="P3712" i="22"/>
  <c r="A3713" i="22"/>
  <c r="B3713" i="22"/>
  <c r="C3713" i="22"/>
  <c r="D3713" i="22"/>
  <c r="E3713" i="22"/>
  <c r="F3713" i="22"/>
  <c r="G3713" i="22"/>
  <c r="H3713" i="22"/>
  <c r="I3713" i="22"/>
  <c r="J3713" i="22"/>
  <c r="K3713" i="22"/>
  <c r="L3713" i="22"/>
  <c r="M3713" i="22"/>
  <c r="N3713" i="22"/>
  <c r="O3713" i="22"/>
  <c r="P3713" i="22"/>
  <c r="A3714" i="22"/>
  <c r="B3714" i="22"/>
  <c r="C3714" i="22"/>
  <c r="D3714" i="22"/>
  <c r="E3714" i="22"/>
  <c r="F3714" i="22"/>
  <c r="G3714" i="22"/>
  <c r="H3714" i="22"/>
  <c r="I3714" i="22"/>
  <c r="J3714" i="22"/>
  <c r="K3714" i="22"/>
  <c r="L3714" i="22"/>
  <c r="M3714" i="22"/>
  <c r="N3714" i="22"/>
  <c r="O3714" i="22"/>
  <c r="P3714" i="22"/>
  <c r="A3715" i="22"/>
  <c r="B3715" i="22"/>
  <c r="C3715" i="22"/>
  <c r="D3715" i="22"/>
  <c r="E3715" i="22"/>
  <c r="F3715" i="22"/>
  <c r="G3715" i="22"/>
  <c r="H3715" i="22"/>
  <c r="I3715" i="22"/>
  <c r="J3715" i="22"/>
  <c r="K3715" i="22"/>
  <c r="L3715" i="22"/>
  <c r="M3715" i="22"/>
  <c r="N3715" i="22"/>
  <c r="O3715" i="22"/>
  <c r="P3715" i="22"/>
  <c r="A3716" i="22"/>
  <c r="B3716" i="22"/>
  <c r="C3716" i="22"/>
  <c r="D3716" i="22"/>
  <c r="E3716" i="22"/>
  <c r="F3716" i="22"/>
  <c r="G3716" i="22"/>
  <c r="H3716" i="22"/>
  <c r="I3716" i="22"/>
  <c r="J3716" i="22"/>
  <c r="K3716" i="22"/>
  <c r="L3716" i="22"/>
  <c r="M3716" i="22"/>
  <c r="N3716" i="22"/>
  <c r="O3716" i="22"/>
  <c r="P3716" i="22"/>
  <c r="A3717" i="22"/>
  <c r="B3717" i="22"/>
  <c r="C3717" i="22"/>
  <c r="D3717" i="22"/>
  <c r="E3717" i="22"/>
  <c r="F3717" i="22"/>
  <c r="G3717" i="22"/>
  <c r="H3717" i="22"/>
  <c r="I3717" i="22"/>
  <c r="J3717" i="22"/>
  <c r="K3717" i="22"/>
  <c r="L3717" i="22"/>
  <c r="M3717" i="22"/>
  <c r="N3717" i="22"/>
  <c r="O3717" i="22"/>
  <c r="P3717" i="22"/>
  <c r="A3718" i="22"/>
  <c r="B3718" i="22"/>
  <c r="C3718" i="22"/>
  <c r="D3718" i="22"/>
  <c r="E3718" i="22"/>
  <c r="F3718" i="22"/>
  <c r="G3718" i="22"/>
  <c r="H3718" i="22"/>
  <c r="I3718" i="22"/>
  <c r="J3718" i="22"/>
  <c r="K3718" i="22"/>
  <c r="L3718" i="22"/>
  <c r="M3718" i="22"/>
  <c r="N3718" i="22"/>
  <c r="O3718" i="22"/>
  <c r="P3718" i="22"/>
  <c r="A3719" i="22"/>
  <c r="B3719" i="22"/>
  <c r="C3719" i="22"/>
  <c r="D3719" i="22"/>
  <c r="E3719" i="22"/>
  <c r="F3719" i="22"/>
  <c r="G3719" i="22"/>
  <c r="H3719" i="22"/>
  <c r="I3719" i="22"/>
  <c r="J3719" i="22"/>
  <c r="K3719" i="22"/>
  <c r="L3719" i="22"/>
  <c r="M3719" i="22"/>
  <c r="N3719" i="22"/>
  <c r="O3719" i="22"/>
  <c r="P3719" i="22"/>
  <c r="A3720" i="22"/>
  <c r="B3720" i="22"/>
  <c r="C3720" i="22"/>
  <c r="D3720" i="22"/>
  <c r="E3720" i="22"/>
  <c r="F3720" i="22"/>
  <c r="G3720" i="22"/>
  <c r="H3720" i="22"/>
  <c r="I3720" i="22"/>
  <c r="J3720" i="22"/>
  <c r="K3720" i="22"/>
  <c r="L3720" i="22"/>
  <c r="M3720" i="22"/>
  <c r="N3720" i="22"/>
  <c r="O3720" i="22"/>
  <c r="P3720" i="22"/>
  <c r="A3721" i="22"/>
  <c r="B3721" i="22"/>
  <c r="C3721" i="22"/>
  <c r="D3721" i="22"/>
  <c r="E3721" i="22"/>
  <c r="F3721" i="22"/>
  <c r="G3721" i="22"/>
  <c r="H3721" i="22"/>
  <c r="I3721" i="22"/>
  <c r="J3721" i="22"/>
  <c r="K3721" i="22"/>
  <c r="L3721" i="22"/>
  <c r="M3721" i="22"/>
  <c r="N3721" i="22"/>
  <c r="O3721" i="22"/>
  <c r="P3721" i="22"/>
  <c r="A3722" i="22"/>
  <c r="B3722" i="22"/>
  <c r="C3722" i="22"/>
  <c r="D3722" i="22"/>
  <c r="E3722" i="22"/>
  <c r="F3722" i="22"/>
  <c r="G3722" i="22"/>
  <c r="H3722" i="22"/>
  <c r="I3722" i="22"/>
  <c r="J3722" i="22"/>
  <c r="K3722" i="22"/>
  <c r="L3722" i="22"/>
  <c r="M3722" i="22"/>
  <c r="N3722" i="22"/>
  <c r="O3722" i="22"/>
  <c r="P3722" i="22"/>
  <c r="A3723" i="22"/>
  <c r="B3723" i="22"/>
  <c r="C3723" i="22"/>
  <c r="D3723" i="22"/>
  <c r="E3723" i="22"/>
  <c r="F3723" i="22"/>
  <c r="G3723" i="22"/>
  <c r="H3723" i="22"/>
  <c r="I3723" i="22"/>
  <c r="J3723" i="22"/>
  <c r="K3723" i="22"/>
  <c r="L3723" i="22"/>
  <c r="M3723" i="22"/>
  <c r="N3723" i="22"/>
  <c r="O3723" i="22"/>
  <c r="P3723" i="22"/>
  <c r="A3724" i="22"/>
  <c r="B3724" i="22"/>
  <c r="C3724" i="22"/>
  <c r="D3724" i="22"/>
  <c r="E3724" i="22"/>
  <c r="F3724" i="22"/>
  <c r="G3724" i="22"/>
  <c r="H3724" i="22"/>
  <c r="I3724" i="22"/>
  <c r="J3724" i="22"/>
  <c r="K3724" i="22"/>
  <c r="L3724" i="22"/>
  <c r="M3724" i="22"/>
  <c r="N3724" i="22"/>
  <c r="O3724" i="22"/>
  <c r="P3724" i="22"/>
  <c r="A3725" i="22"/>
  <c r="B3725" i="22"/>
  <c r="C3725" i="22"/>
  <c r="D3725" i="22"/>
  <c r="E3725" i="22"/>
  <c r="F3725" i="22"/>
  <c r="G3725" i="22"/>
  <c r="H3725" i="22"/>
  <c r="I3725" i="22"/>
  <c r="J3725" i="22"/>
  <c r="K3725" i="22"/>
  <c r="L3725" i="22"/>
  <c r="M3725" i="22"/>
  <c r="N3725" i="22"/>
  <c r="O3725" i="22"/>
  <c r="P3725" i="22"/>
  <c r="A3726" i="22"/>
  <c r="B3726" i="22"/>
  <c r="C3726" i="22"/>
  <c r="D3726" i="22"/>
  <c r="E3726" i="22"/>
  <c r="F3726" i="22"/>
  <c r="G3726" i="22"/>
  <c r="H3726" i="22"/>
  <c r="I3726" i="22"/>
  <c r="J3726" i="22"/>
  <c r="K3726" i="22"/>
  <c r="L3726" i="22"/>
  <c r="M3726" i="22"/>
  <c r="N3726" i="22"/>
  <c r="O3726" i="22"/>
  <c r="P3726" i="22"/>
  <c r="A3727" i="22"/>
  <c r="B3727" i="22"/>
  <c r="C3727" i="22"/>
  <c r="D3727" i="22"/>
  <c r="E3727" i="22"/>
  <c r="F3727" i="22"/>
  <c r="G3727" i="22"/>
  <c r="H3727" i="22"/>
  <c r="I3727" i="22"/>
  <c r="J3727" i="22"/>
  <c r="K3727" i="22"/>
  <c r="L3727" i="22"/>
  <c r="M3727" i="22"/>
  <c r="N3727" i="22"/>
  <c r="O3727" i="22"/>
  <c r="P3727" i="22"/>
  <c r="A3728" i="22"/>
  <c r="B3728" i="22"/>
  <c r="C3728" i="22"/>
  <c r="D3728" i="22"/>
  <c r="E3728" i="22"/>
  <c r="F3728" i="22"/>
  <c r="G3728" i="22"/>
  <c r="H3728" i="22"/>
  <c r="I3728" i="22"/>
  <c r="J3728" i="22"/>
  <c r="K3728" i="22"/>
  <c r="L3728" i="22"/>
  <c r="M3728" i="22"/>
  <c r="N3728" i="22"/>
  <c r="O3728" i="22"/>
  <c r="P3728" i="22"/>
  <c r="A3729" i="22"/>
  <c r="B3729" i="22"/>
  <c r="C3729" i="22"/>
  <c r="D3729" i="22"/>
  <c r="E3729" i="22"/>
  <c r="F3729" i="22"/>
  <c r="G3729" i="22"/>
  <c r="H3729" i="22"/>
  <c r="I3729" i="22"/>
  <c r="J3729" i="22"/>
  <c r="K3729" i="22"/>
  <c r="L3729" i="22"/>
  <c r="M3729" i="22"/>
  <c r="N3729" i="22"/>
  <c r="O3729" i="22"/>
  <c r="P3729" i="22"/>
  <c r="A3730" i="22"/>
  <c r="B3730" i="22"/>
  <c r="C3730" i="22"/>
  <c r="D3730" i="22"/>
  <c r="E3730" i="22"/>
  <c r="F3730" i="22"/>
  <c r="G3730" i="22"/>
  <c r="H3730" i="22"/>
  <c r="I3730" i="22"/>
  <c r="J3730" i="22"/>
  <c r="K3730" i="22"/>
  <c r="L3730" i="22"/>
  <c r="M3730" i="22"/>
  <c r="N3730" i="22"/>
  <c r="O3730" i="22"/>
  <c r="P3730" i="22"/>
  <c r="A3731" i="22"/>
  <c r="B3731" i="22"/>
  <c r="C3731" i="22"/>
  <c r="D3731" i="22"/>
  <c r="E3731" i="22"/>
  <c r="F3731" i="22"/>
  <c r="G3731" i="22"/>
  <c r="H3731" i="22"/>
  <c r="I3731" i="22"/>
  <c r="J3731" i="22"/>
  <c r="K3731" i="22"/>
  <c r="L3731" i="22"/>
  <c r="M3731" i="22"/>
  <c r="N3731" i="22"/>
  <c r="O3731" i="22"/>
  <c r="P3731" i="22"/>
  <c r="A3732" i="22"/>
  <c r="B3732" i="22"/>
  <c r="C3732" i="22"/>
  <c r="D3732" i="22"/>
  <c r="E3732" i="22"/>
  <c r="F3732" i="22"/>
  <c r="G3732" i="22"/>
  <c r="H3732" i="22"/>
  <c r="I3732" i="22"/>
  <c r="J3732" i="22"/>
  <c r="K3732" i="22"/>
  <c r="L3732" i="22"/>
  <c r="M3732" i="22"/>
  <c r="N3732" i="22"/>
  <c r="O3732" i="22"/>
  <c r="P3732" i="22"/>
  <c r="A3733" i="22"/>
  <c r="B3733" i="22"/>
  <c r="C3733" i="22"/>
  <c r="D3733" i="22"/>
  <c r="E3733" i="22"/>
  <c r="F3733" i="22"/>
  <c r="G3733" i="22"/>
  <c r="H3733" i="22"/>
  <c r="I3733" i="22"/>
  <c r="J3733" i="22"/>
  <c r="K3733" i="22"/>
  <c r="L3733" i="22"/>
  <c r="M3733" i="22"/>
  <c r="N3733" i="22"/>
  <c r="O3733" i="22"/>
  <c r="P3733" i="22"/>
  <c r="A3734" i="22"/>
  <c r="B3734" i="22"/>
  <c r="C3734" i="22"/>
  <c r="D3734" i="22"/>
  <c r="E3734" i="22"/>
  <c r="F3734" i="22"/>
  <c r="G3734" i="22"/>
  <c r="H3734" i="22"/>
  <c r="I3734" i="22"/>
  <c r="J3734" i="22"/>
  <c r="K3734" i="22"/>
  <c r="L3734" i="22"/>
  <c r="M3734" i="22"/>
  <c r="N3734" i="22"/>
  <c r="O3734" i="22"/>
  <c r="P3734" i="22"/>
  <c r="A3735" i="22"/>
  <c r="B3735" i="22"/>
  <c r="C3735" i="22"/>
  <c r="D3735" i="22"/>
  <c r="E3735" i="22"/>
  <c r="F3735" i="22"/>
  <c r="G3735" i="22"/>
  <c r="H3735" i="22"/>
  <c r="I3735" i="22"/>
  <c r="J3735" i="22"/>
  <c r="K3735" i="22"/>
  <c r="L3735" i="22"/>
  <c r="M3735" i="22"/>
  <c r="N3735" i="22"/>
  <c r="O3735" i="22"/>
  <c r="P3735" i="22"/>
  <c r="A3736" i="22"/>
  <c r="B3736" i="22"/>
  <c r="C3736" i="22"/>
  <c r="D3736" i="22"/>
  <c r="E3736" i="22"/>
  <c r="F3736" i="22"/>
  <c r="G3736" i="22"/>
  <c r="H3736" i="22"/>
  <c r="I3736" i="22"/>
  <c r="J3736" i="22"/>
  <c r="K3736" i="22"/>
  <c r="L3736" i="22"/>
  <c r="M3736" i="22"/>
  <c r="N3736" i="22"/>
  <c r="O3736" i="22"/>
  <c r="P3736" i="22"/>
  <c r="A3737" i="22"/>
  <c r="B3737" i="22"/>
  <c r="C3737" i="22"/>
  <c r="D3737" i="22"/>
  <c r="E3737" i="22"/>
  <c r="F3737" i="22"/>
  <c r="G3737" i="22"/>
  <c r="H3737" i="22"/>
  <c r="I3737" i="22"/>
  <c r="J3737" i="22"/>
  <c r="K3737" i="22"/>
  <c r="L3737" i="22"/>
  <c r="M3737" i="22"/>
  <c r="N3737" i="22"/>
  <c r="O3737" i="22"/>
  <c r="P3737" i="22"/>
  <c r="A3738" i="22"/>
  <c r="B3738" i="22"/>
  <c r="C3738" i="22"/>
  <c r="D3738" i="22"/>
  <c r="E3738" i="22"/>
  <c r="F3738" i="22"/>
  <c r="G3738" i="22"/>
  <c r="H3738" i="22"/>
  <c r="I3738" i="22"/>
  <c r="J3738" i="22"/>
  <c r="K3738" i="22"/>
  <c r="L3738" i="22"/>
  <c r="M3738" i="22"/>
  <c r="N3738" i="22"/>
  <c r="O3738" i="22"/>
  <c r="P3738" i="22"/>
  <c r="A3739" i="22"/>
  <c r="B3739" i="22"/>
  <c r="C3739" i="22"/>
  <c r="D3739" i="22"/>
  <c r="E3739" i="22"/>
  <c r="F3739" i="22"/>
  <c r="G3739" i="22"/>
  <c r="H3739" i="22"/>
  <c r="I3739" i="22"/>
  <c r="J3739" i="22"/>
  <c r="K3739" i="22"/>
  <c r="L3739" i="22"/>
  <c r="M3739" i="22"/>
  <c r="N3739" i="22"/>
  <c r="O3739" i="22"/>
  <c r="P3739" i="22"/>
  <c r="A3740" i="22"/>
  <c r="B3740" i="22"/>
  <c r="C3740" i="22"/>
  <c r="D3740" i="22"/>
  <c r="E3740" i="22"/>
  <c r="F3740" i="22"/>
  <c r="G3740" i="22"/>
  <c r="H3740" i="22"/>
  <c r="I3740" i="22"/>
  <c r="J3740" i="22"/>
  <c r="K3740" i="22"/>
  <c r="L3740" i="22"/>
  <c r="M3740" i="22"/>
  <c r="N3740" i="22"/>
  <c r="O3740" i="22"/>
  <c r="P3740" i="22"/>
  <c r="A3741" i="22"/>
  <c r="B3741" i="22"/>
  <c r="C3741" i="22"/>
  <c r="D3741" i="22"/>
  <c r="E3741" i="22"/>
  <c r="F3741" i="22"/>
  <c r="G3741" i="22"/>
  <c r="H3741" i="22"/>
  <c r="I3741" i="22"/>
  <c r="J3741" i="22"/>
  <c r="K3741" i="22"/>
  <c r="L3741" i="22"/>
  <c r="M3741" i="22"/>
  <c r="N3741" i="22"/>
  <c r="O3741" i="22"/>
  <c r="P3741" i="22"/>
  <c r="A3742" i="22"/>
  <c r="B3742" i="22"/>
  <c r="C3742" i="22"/>
  <c r="D3742" i="22"/>
  <c r="E3742" i="22"/>
  <c r="F3742" i="22"/>
  <c r="G3742" i="22"/>
  <c r="H3742" i="22"/>
  <c r="I3742" i="22"/>
  <c r="J3742" i="22"/>
  <c r="K3742" i="22"/>
  <c r="L3742" i="22"/>
  <c r="M3742" i="22"/>
  <c r="N3742" i="22"/>
  <c r="O3742" i="22"/>
  <c r="P3742" i="22"/>
  <c r="A3743" i="22"/>
  <c r="B3743" i="22"/>
  <c r="C3743" i="22"/>
  <c r="D3743" i="22"/>
  <c r="E3743" i="22"/>
  <c r="F3743" i="22"/>
  <c r="G3743" i="22"/>
  <c r="H3743" i="22"/>
  <c r="I3743" i="22"/>
  <c r="J3743" i="22"/>
  <c r="K3743" i="22"/>
  <c r="L3743" i="22"/>
  <c r="M3743" i="22"/>
  <c r="N3743" i="22"/>
  <c r="O3743" i="22"/>
  <c r="P3743" i="22"/>
  <c r="A3744" i="22"/>
  <c r="B3744" i="22"/>
  <c r="C3744" i="22"/>
  <c r="D3744" i="22"/>
  <c r="E3744" i="22"/>
  <c r="F3744" i="22"/>
  <c r="G3744" i="22"/>
  <c r="H3744" i="22"/>
  <c r="I3744" i="22"/>
  <c r="J3744" i="22"/>
  <c r="K3744" i="22"/>
  <c r="L3744" i="22"/>
  <c r="M3744" i="22"/>
  <c r="N3744" i="22"/>
  <c r="O3744" i="22"/>
  <c r="P3744" i="22"/>
  <c r="A3745" i="22"/>
  <c r="B3745" i="22"/>
  <c r="C3745" i="22"/>
  <c r="D3745" i="22"/>
  <c r="E3745" i="22"/>
  <c r="F3745" i="22"/>
  <c r="G3745" i="22"/>
  <c r="H3745" i="22"/>
  <c r="I3745" i="22"/>
  <c r="J3745" i="22"/>
  <c r="K3745" i="22"/>
  <c r="L3745" i="22"/>
  <c r="M3745" i="22"/>
  <c r="N3745" i="22"/>
  <c r="O3745" i="22"/>
  <c r="P3745" i="22"/>
  <c r="A3746" i="22"/>
  <c r="B3746" i="22"/>
  <c r="C3746" i="22"/>
  <c r="D3746" i="22"/>
  <c r="E3746" i="22"/>
  <c r="F3746" i="22"/>
  <c r="G3746" i="22"/>
  <c r="H3746" i="22"/>
  <c r="I3746" i="22"/>
  <c r="J3746" i="22"/>
  <c r="K3746" i="22"/>
  <c r="L3746" i="22"/>
  <c r="M3746" i="22"/>
  <c r="N3746" i="22"/>
  <c r="O3746" i="22"/>
  <c r="P3746" i="22"/>
  <c r="A3747" i="22"/>
  <c r="B3747" i="22"/>
  <c r="C3747" i="22"/>
  <c r="D3747" i="22"/>
  <c r="E3747" i="22"/>
  <c r="F3747" i="22"/>
  <c r="G3747" i="22"/>
  <c r="H3747" i="22"/>
  <c r="I3747" i="22"/>
  <c r="J3747" i="22"/>
  <c r="K3747" i="22"/>
  <c r="L3747" i="22"/>
  <c r="M3747" i="22"/>
  <c r="N3747" i="22"/>
  <c r="O3747" i="22"/>
  <c r="P3747" i="22"/>
  <c r="A3748" i="22"/>
  <c r="B3748" i="22"/>
  <c r="C3748" i="22"/>
  <c r="D3748" i="22"/>
  <c r="E3748" i="22"/>
  <c r="F3748" i="22"/>
  <c r="G3748" i="22"/>
  <c r="H3748" i="22"/>
  <c r="I3748" i="22"/>
  <c r="J3748" i="22"/>
  <c r="K3748" i="22"/>
  <c r="L3748" i="22"/>
  <c r="M3748" i="22"/>
  <c r="N3748" i="22"/>
  <c r="O3748" i="22"/>
  <c r="P3748" i="22"/>
  <c r="A3749" i="22"/>
  <c r="B3749" i="22"/>
  <c r="C3749" i="22"/>
  <c r="D3749" i="22"/>
  <c r="E3749" i="22"/>
  <c r="F3749" i="22"/>
  <c r="G3749" i="22"/>
  <c r="H3749" i="22"/>
  <c r="I3749" i="22"/>
  <c r="J3749" i="22"/>
  <c r="K3749" i="22"/>
  <c r="L3749" i="22"/>
  <c r="M3749" i="22"/>
  <c r="N3749" i="22"/>
  <c r="O3749" i="22"/>
  <c r="P3749" i="22"/>
  <c r="A3750" i="22"/>
  <c r="B3750" i="22"/>
  <c r="C3750" i="22"/>
  <c r="D3750" i="22"/>
  <c r="E3750" i="22"/>
  <c r="F3750" i="22"/>
  <c r="G3750" i="22"/>
  <c r="H3750" i="22"/>
  <c r="I3750" i="22"/>
  <c r="J3750" i="22"/>
  <c r="K3750" i="22"/>
  <c r="L3750" i="22"/>
  <c r="M3750" i="22"/>
  <c r="N3750" i="22"/>
  <c r="O3750" i="22"/>
  <c r="P3750" i="22"/>
  <c r="A3751" i="22"/>
  <c r="B3751" i="22"/>
  <c r="C3751" i="22"/>
  <c r="D3751" i="22"/>
  <c r="E3751" i="22"/>
  <c r="F3751" i="22"/>
  <c r="G3751" i="22"/>
  <c r="H3751" i="22"/>
  <c r="I3751" i="22"/>
  <c r="J3751" i="22"/>
  <c r="K3751" i="22"/>
  <c r="L3751" i="22"/>
  <c r="M3751" i="22"/>
  <c r="N3751" i="22"/>
  <c r="O3751" i="22"/>
  <c r="P3751" i="22"/>
  <c r="A3752" i="22"/>
  <c r="B3752" i="22"/>
  <c r="C3752" i="22"/>
  <c r="D3752" i="22"/>
  <c r="E3752" i="22"/>
  <c r="F3752" i="22"/>
  <c r="G3752" i="22"/>
  <c r="H3752" i="22"/>
  <c r="I3752" i="22"/>
  <c r="J3752" i="22"/>
  <c r="K3752" i="22"/>
  <c r="L3752" i="22"/>
  <c r="M3752" i="22"/>
  <c r="N3752" i="22"/>
  <c r="O3752" i="22"/>
  <c r="P3752" i="22"/>
  <c r="A3753" i="22"/>
  <c r="B3753" i="22"/>
  <c r="C3753" i="22"/>
  <c r="D3753" i="22"/>
  <c r="E3753" i="22"/>
  <c r="F3753" i="22"/>
  <c r="G3753" i="22"/>
  <c r="H3753" i="22"/>
  <c r="I3753" i="22"/>
  <c r="J3753" i="22"/>
  <c r="K3753" i="22"/>
  <c r="L3753" i="22"/>
  <c r="M3753" i="22"/>
  <c r="N3753" i="22"/>
  <c r="O3753" i="22"/>
  <c r="P3753" i="22"/>
  <c r="A3754" i="22"/>
  <c r="B3754" i="22"/>
  <c r="C3754" i="22"/>
  <c r="D3754" i="22"/>
  <c r="E3754" i="22"/>
  <c r="F3754" i="22"/>
  <c r="G3754" i="22"/>
  <c r="H3754" i="22"/>
  <c r="I3754" i="22"/>
  <c r="J3754" i="22"/>
  <c r="K3754" i="22"/>
  <c r="L3754" i="22"/>
  <c r="M3754" i="22"/>
  <c r="N3754" i="22"/>
  <c r="O3754" i="22"/>
  <c r="P3754" i="22"/>
  <c r="A3755" i="22"/>
  <c r="B3755" i="22"/>
  <c r="C3755" i="22"/>
  <c r="D3755" i="22"/>
  <c r="E3755" i="22"/>
  <c r="F3755" i="22"/>
  <c r="G3755" i="22"/>
  <c r="H3755" i="22"/>
  <c r="I3755" i="22"/>
  <c r="J3755" i="22"/>
  <c r="K3755" i="22"/>
  <c r="L3755" i="22"/>
  <c r="M3755" i="22"/>
  <c r="N3755" i="22"/>
  <c r="O3755" i="22"/>
  <c r="P3755" i="22"/>
  <c r="A3756" i="22"/>
  <c r="B3756" i="22"/>
  <c r="C3756" i="22"/>
  <c r="D3756" i="22"/>
  <c r="E3756" i="22"/>
  <c r="F3756" i="22"/>
  <c r="G3756" i="22"/>
  <c r="H3756" i="22"/>
  <c r="I3756" i="22"/>
  <c r="J3756" i="22"/>
  <c r="K3756" i="22"/>
  <c r="L3756" i="22"/>
  <c r="M3756" i="22"/>
  <c r="N3756" i="22"/>
  <c r="O3756" i="22"/>
  <c r="P3756" i="22"/>
  <c r="A3757" i="22"/>
  <c r="B3757" i="22"/>
  <c r="C3757" i="22"/>
  <c r="D3757" i="22"/>
  <c r="E3757" i="22"/>
  <c r="F3757" i="22"/>
  <c r="G3757" i="22"/>
  <c r="H3757" i="22"/>
  <c r="I3757" i="22"/>
  <c r="J3757" i="22"/>
  <c r="K3757" i="22"/>
  <c r="L3757" i="22"/>
  <c r="M3757" i="22"/>
  <c r="N3757" i="22"/>
  <c r="O3757" i="22"/>
  <c r="P3757" i="22"/>
  <c r="A3758" i="22"/>
  <c r="B3758" i="22"/>
  <c r="C3758" i="22"/>
  <c r="D3758" i="22"/>
  <c r="E3758" i="22"/>
  <c r="F3758" i="22"/>
  <c r="G3758" i="22"/>
  <c r="H3758" i="22"/>
  <c r="I3758" i="22"/>
  <c r="J3758" i="22"/>
  <c r="K3758" i="22"/>
  <c r="L3758" i="22"/>
  <c r="M3758" i="22"/>
  <c r="N3758" i="22"/>
  <c r="O3758" i="22"/>
  <c r="P3758" i="22"/>
  <c r="A3759" i="22"/>
  <c r="B3759" i="22"/>
  <c r="C3759" i="22"/>
  <c r="D3759" i="22"/>
  <c r="E3759" i="22"/>
  <c r="F3759" i="22"/>
  <c r="G3759" i="22"/>
  <c r="H3759" i="22"/>
  <c r="I3759" i="22"/>
  <c r="J3759" i="22"/>
  <c r="K3759" i="22"/>
  <c r="L3759" i="22"/>
  <c r="M3759" i="22"/>
  <c r="N3759" i="22"/>
  <c r="O3759" i="22"/>
  <c r="P3759" i="22"/>
  <c r="A3760" i="22"/>
  <c r="B3760" i="22"/>
  <c r="C3760" i="22"/>
  <c r="D3760" i="22"/>
  <c r="E3760" i="22"/>
  <c r="F3760" i="22"/>
  <c r="G3760" i="22"/>
  <c r="H3760" i="22"/>
  <c r="I3760" i="22"/>
  <c r="J3760" i="22"/>
  <c r="K3760" i="22"/>
  <c r="L3760" i="22"/>
  <c r="M3760" i="22"/>
  <c r="N3760" i="22"/>
  <c r="O3760" i="22"/>
  <c r="P3760" i="22"/>
  <c r="A3761" i="22"/>
  <c r="B3761" i="22"/>
  <c r="C3761" i="22"/>
  <c r="D3761" i="22"/>
  <c r="E3761" i="22"/>
  <c r="F3761" i="22"/>
  <c r="G3761" i="22"/>
  <c r="H3761" i="22"/>
  <c r="I3761" i="22"/>
  <c r="J3761" i="22"/>
  <c r="K3761" i="22"/>
  <c r="L3761" i="22"/>
  <c r="M3761" i="22"/>
  <c r="N3761" i="22"/>
  <c r="O3761" i="22"/>
  <c r="P3761" i="22"/>
  <c r="A3762" i="22"/>
  <c r="B3762" i="22"/>
  <c r="C3762" i="22"/>
  <c r="D3762" i="22"/>
  <c r="E3762" i="22"/>
  <c r="F3762" i="22"/>
  <c r="G3762" i="22"/>
  <c r="H3762" i="22"/>
  <c r="I3762" i="22"/>
  <c r="J3762" i="22"/>
  <c r="K3762" i="22"/>
  <c r="L3762" i="22"/>
  <c r="M3762" i="22"/>
  <c r="N3762" i="22"/>
  <c r="O3762" i="22"/>
  <c r="P3762" i="22"/>
  <c r="A3763" i="22"/>
  <c r="B3763" i="22"/>
  <c r="C3763" i="22"/>
  <c r="D3763" i="22"/>
  <c r="E3763" i="22"/>
  <c r="F3763" i="22"/>
  <c r="G3763" i="22"/>
  <c r="H3763" i="22"/>
  <c r="I3763" i="22"/>
  <c r="J3763" i="22"/>
  <c r="K3763" i="22"/>
  <c r="L3763" i="22"/>
  <c r="M3763" i="22"/>
  <c r="N3763" i="22"/>
  <c r="O3763" i="22"/>
  <c r="P3763" i="22"/>
  <c r="A3764" i="22"/>
  <c r="B3764" i="22"/>
  <c r="C3764" i="22"/>
  <c r="D3764" i="22"/>
  <c r="E3764" i="22"/>
  <c r="F3764" i="22"/>
  <c r="G3764" i="22"/>
  <c r="H3764" i="22"/>
  <c r="I3764" i="22"/>
  <c r="J3764" i="22"/>
  <c r="K3764" i="22"/>
  <c r="L3764" i="22"/>
  <c r="M3764" i="22"/>
  <c r="N3764" i="22"/>
  <c r="O3764" i="22"/>
  <c r="P3764" i="22"/>
  <c r="A3765" i="22"/>
  <c r="B3765" i="22"/>
  <c r="C3765" i="22"/>
  <c r="D3765" i="22"/>
  <c r="E3765" i="22"/>
  <c r="F3765" i="22"/>
  <c r="G3765" i="22"/>
  <c r="H3765" i="22"/>
  <c r="I3765" i="22"/>
  <c r="J3765" i="22"/>
  <c r="K3765" i="22"/>
  <c r="L3765" i="22"/>
  <c r="M3765" i="22"/>
  <c r="N3765" i="22"/>
  <c r="O3765" i="22"/>
  <c r="P3765" i="22"/>
  <c r="A3766" i="22"/>
  <c r="B3766" i="22"/>
  <c r="C3766" i="22"/>
  <c r="D3766" i="22"/>
  <c r="E3766" i="22"/>
  <c r="F3766" i="22"/>
  <c r="G3766" i="22"/>
  <c r="H3766" i="22"/>
  <c r="I3766" i="22"/>
  <c r="J3766" i="22"/>
  <c r="K3766" i="22"/>
  <c r="L3766" i="22"/>
  <c r="M3766" i="22"/>
  <c r="N3766" i="22"/>
  <c r="O3766" i="22"/>
  <c r="P3766" i="22"/>
  <c r="A3767" i="22"/>
  <c r="B3767" i="22"/>
  <c r="C3767" i="22"/>
  <c r="D3767" i="22"/>
  <c r="E3767" i="22"/>
  <c r="F3767" i="22"/>
  <c r="G3767" i="22"/>
  <c r="H3767" i="22"/>
  <c r="I3767" i="22"/>
  <c r="J3767" i="22"/>
  <c r="K3767" i="22"/>
  <c r="L3767" i="22"/>
  <c r="M3767" i="22"/>
  <c r="N3767" i="22"/>
  <c r="O3767" i="22"/>
  <c r="P3767" i="22"/>
  <c r="A3768" i="22"/>
  <c r="B3768" i="22"/>
  <c r="C3768" i="22"/>
  <c r="D3768" i="22"/>
  <c r="E3768" i="22"/>
  <c r="F3768" i="22"/>
  <c r="G3768" i="22"/>
  <c r="H3768" i="22"/>
  <c r="I3768" i="22"/>
  <c r="J3768" i="22"/>
  <c r="K3768" i="22"/>
  <c r="L3768" i="22"/>
  <c r="M3768" i="22"/>
  <c r="N3768" i="22"/>
  <c r="O3768" i="22"/>
  <c r="P3768" i="22"/>
  <c r="A3769" i="22"/>
  <c r="B3769" i="22"/>
  <c r="C3769" i="22"/>
  <c r="D3769" i="22"/>
  <c r="E3769" i="22"/>
  <c r="F3769" i="22"/>
  <c r="G3769" i="22"/>
  <c r="H3769" i="22"/>
  <c r="I3769" i="22"/>
  <c r="J3769" i="22"/>
  <c r="K3769" i="22"/>
  <c r="L3769" i="22"/>
  <c r="M3769" i="22"/>
  <c r="N3769" i="22"/>
  <c r="O3769" i="22"/>
  <c r="P3769" i="22"/>
  <c r="A3770" i="22"/>
  <c r="B3770" i="22"/>
  <c r="C3770" i="22"/>
  <c r="D3770" i="22"/>
  <c r="E3770" i="22"/>
  <c r="F3770" i="22"/>
  <c r="G3770" i="22"/>
  <c r="H3770" i="22"/>
  <c r="I3770" i="22"/>
  <c r="J3770" i="22"/>
  <c r="K3770" i="22"/>
  <c r="L3770" i="22"/>
  <c r="M3770" i="22"/>
  <c r="N3770" i="22"/>
  <c r="O3770" i="22"/>
  <c r="P3770" i="22"/>
  <c r="A3771" i="22"/>
  <c r="B3771" i="22"/>
  <c r="C3771" i="22"/>
  <c r="D3771" i="22"/>
  <c r="E3771" i="22"/>
  <c r="F3771" i="22"/>
  <c r="G3771" i="22"/>
  <c r="H3771" i="22"/>
  <c r="I3771" i="22"/>
  <c r="J3771" i="22"/>
  <c r="K3771" i="22"/>
  <c r="L3771" i="22"/>
  <c r="M3771" i="22"/>
  <c r="N3771" i="22"/>
  <c r="O3771" i="22"/>
  <c r="P3771" i="22"/>
  <c r="A3772" i="22"/>
  <c r="B3772" i="22"/>
  <c r="C3772" i="22"/>
  <c r="D3772" i="22"/>
  <c r="E3772" i="22"/>
  <c r="F3772" i="22"/>
  <c r="G3772" i="22"/>
  <c r="H3772" i="22"/>
  <c r="I3772" i="22"/>
  <c r="J3772" i="22"/>
  <c r="K3772" i="22"/>
  <c r="L3772" i="22"/>
  <c r="M3772" i="22"/>
  <c r="N3772" i="22"/>
  <c r="O3772" i="22"/>
  <c r="P3772" i="22"/>
  <c r="A3773" i="22"/>
  <c r="B3773" i="22"/>
  <c r="C3773" i="22"/>
  <c r="D3773" i="22"/>
  <c r="E3773" i="22"/>
  <c r="F3773" i="22"/>
  <c r="G3773" i="22"/>
  <c r="H3773" i="22"/>
  <c r="I3773" i="22"/>
  <c r="J3773" i="22"/>
  <c r="K3773" i="22"/>
  <c r="L3773" i="22"/>
  <c r="M3773" i="22"/>
  <c r="N3773" i="22"/>
  <c r="O3773" i="22"/>
  <c r="P3773" i="22"/>
  <c r="A3774" i="22"/>
  <c r="B3774" i="22"/>
  <c r="C3774" i="22"/>
  <c r="D3774" i="22"/>
  <c r="E3774" i="22"/>
  <c r="F3774" i="22"/>
  <c r="G3774" i="22"/>
  <c r="H3774" i="22"/>
  <c r="I3774" i="22"/>
  <c r="J3774" i="22"/>
  <c r="K3774" i="22"/>
  <c r="L3774" i="22"/>
  <c r="M3774" i="22"/>
  <c r="N3774" i="22"/>
  <c r="O3774" i="22"/>
  <c r="P3774" i="22"/>
  <c r="A3775" i="22"/>
  <c r="B3775" i="22"/>
  <c r="C3775" i="22"/>
  <c r="D3775" i="22"/>
  <c r="E3775" i="22"/>
  <c r="F3775" i="22"/>
  <c r="G3775" i="22"/>
  <c r="H3775" i="22"/>
  <c r="I3775" i="22"/>
  <c r="J3775" i="22"/>
  <c r="K3775" i="22"/>
  <c r="L3775" i="22"/>
  <c r="M3775" i="22"/>
  <c r="N3775" i="22"/>
  <c r="O3775" i="22"/>
  <c r="P3775" i="22"/>
  <c r="A3776" i="22"/>
  <c r="B3776" i="22"/>
  <c r="C3776" i="22"/>
  <c r="D3776" i="22"/>
  <c r="E3776" i="22"/>
  <c r="F3776" i="22"/>
  <c r="G3776" i="22"/>
  <c r="H3776" i="22"/>
  <c r="I3776" i="22"/>
  <c r="J3776" i="22"/>
  <c r="K3776" i="22"/>
  <c r="L3776" i="22"/>
  <c r="M3776" i="22"/>
  <c r="N3776" i="22"/>
  <c r="O3776" i="22"/>
  <c r="P3776" i="22"/>
  <c r="A3777" i="22"/>
  <c r="B3777" i="22"/>
  <c r="C3777" i="22"/>
  <c r="D3777" i="22"/>
  <c r="E3777" i="22"/>
  <c r="F3777" i="22"/>
  <c r="G3777" i="22"/>
  <c r="H3777" i="22"/>
  <c r="I3777" i="22"/>
  <c r="J3777" i="22"/>
  <c r="K3777" i="22"/>
  <c r="L3777" i="22"/>
  <c r="M3777" i="22"/>
  <c r="N3777" i="22"/>
  <c r="O3777" i="22"/>
  <c r="P3777" i="22"/>
  <c r="A3778" i="22"/>
  <c r="B3778" i="22"/>
  <c r="C3778" i="22"/>
  <c r="D3778" i="22"/>
  <c r="E3778" i="22"/>
  <c r="F3778" i="22"/>
  <c r="G3778" i="22"/>
  <c r="H3778" i="22"/>
  <c r="I3778" i="22"/>
  <c r="J3778" i="22"/>
  <c r="K3778" i="22"/>
  <c r="L3778" i="22"/>
  <c r="M3778" i="22"/>
  <c r="N3778" i="22"/>
  <c r="O3778" i="22"/>
  <c r="P3778" i="22"/>
  <c r="A3779" i="22"/>
  <c r="B3779" i="22"/>
  <c r="C3779" i="22"/>
  <c r="D3779" i="22"/>
  <c r="E3779" i="22"/>
  <c r="F3779" i="22"/>
  <c r="G3779" i="22"/>
  <c r="H3779" i="22"/>
  <c r="I3779" i="22"/>
  <c r="J3779" i="22"/>
  <c r="K3779" i="22"/>
  <c r="L3779" i="22"/>
  <c r="M3779" i="22"/>
  <c r="N3779" i="22"/>
  <c r="O3779" i="22"/>
  <c r="P3779" i="22"/>
  <c r="A3780" i="22"/>
  <c r="B3780" i="22"/>
  <c r="C3780" i="22"/>
  <c r="D3780" i="22"/>
  <c r="E3780" i="22"/>
  <c r="F3780" i="22"/>
  <c r="G3780" i="22"/>
  <c r="H3780" i="22"/>
  <c r="I3780" i="22"/>
  <c r="J3780" i="22"/>
  <c r="K3780" i="22"/>
  <c r="L3780" i="22"/>
  <c r="M3780" i="22"/>
  <c r="N3780" i="22"/>
  <c r="O3780" i="22"/>
  <c r="P3780" i="22"/>
  <c r="A3781" i="22"/>
  <c r="B3781" i="22"/>
  <c r="C3781" i="22"/>
  <c r="D3781" i="22"/>
  <c r="E3781" i="22"/>
  <c r="F3781" i="22"/>
  <c r="G3781" i="22"/>
  <c r="H3781" i="22"/>
  <c r="I3781" i="22"/>
  <c r="J3781" i="22"/>
  <c r="K3781" i="22"/>
  <c r="L3781" i="22"/>
  <c r="M3781" i="22"/>
  <c r="N3781" i="22"/>
  <c r="O3781" i="22"/>
  <c r="P3781" i="22"/>
  <c r="A3782" i="22"/>
  <c r="B3782" i="22"/>
  <c r="C3782" i="22"/>
  <c r="D3782" i="22"/>
  <c r="E3782" i="22"/>
  <c r="F3782" i="22"/>
  <c r="G3782" i="22"/>
  <c r="H3782" i="22"/>
  <c r="I3782" i="22"/>
  <c r="J3782" i="22"/>
  <c r="K3782" i="22"/>
  <c r="L3782" i="22"/>
  <c r="M3782" i="22"/>
  <c r="N3782" i="22"/>
  <c r="O3782" i="22"/>
  <c r="P3782" i="22"/>
  <c r="A3783" i="22"/>
  <c r="B3783" i="22"/>
  <c r="C3783" i="22"/>
  <c r="D3783" i="22"/>
  <c r="E3783" i="22"/>
  <c r="F3783" i="22"/>
  <c r="G3783" i="22"/>
  <c r="H3783" i="22"/>
  <c r="I3783" i="22"/>
  <c r="J3783" i="22"/>
  <c r="K3783" i="22"/>
  <c r="L3783" i="22"/>
  <c r="M3783" i="22"/>
  <c r="N3783" i="22"/>
  <c r="O3783" i="22"/>
  <c r="P3783" i="22"/>
  <c r="A3784" i="22"/>
  <c r="B3784" i="22"/>
  <c r="C3784" i="22"/>
  <c r="D3784" i="22"/>
  <c r="E3784" i="22"/>
  <c r="F3784" i="22"/>
  <c r="G3784" i="22"/>
  <c r="H3784" i="22"/>
  <c r="I3784" i="22"/>
  <c r="J3784" i="22"/>
  <c r="K3784" i="22"/>
  <c r="L3784" i="22"/>
  <c r="M3784" i="22"/>
  <c r="N3784" i="22"/>
  <c r="O3784" i="22"/>
  <c r="P3784" i="22"/>
  <c r="A3785" i="22"/>
  <c r="B3785" i="22"/>
  <c r="C3785" i="22"/>
  <c r="D3785" i="22"/>
  <c r="E3785" i="22"/>
  <c r="F3785" i="22"/>
  <c r="G3785" i="22"/>
  <c r="H3785" i="22"/>
  <c r="I3785" i="22"/>
  <c r="J3785" i="22"/>
  <c r="K3785" i="22"/>
  <c r="L3785" i="22"/>
  <c r="M3785" i="22"/>
  <c r="N3785" i="22"/>
  <c r="O3785" i="22"/>
  <c r="P3785" i="22"/>
  <c r="A3786" i="22"/>
  <c r="B3786" i="22"/>
  <c r="C3786" i="22"/>
  <c r="D3786" i="22"/>
  <c r="E3786" i="22"/>
  <c r="F3786" i="22"/>
  <c r="G3786" i="22"/>
  <c r="H3786" i="22"/>
  <c r="I3786" i="22"/>
  <c r="J3786" i="22"/>
  <c r="K3786" i="22"/>
  <c r="L3786" i="22"/>
  <c r="M3786" i="22"/>
  <c r="N3786" i="22"/>
  <c r="O3786" i="22"/>
  <c r="P3786" i="22"/>
  <c r="A3787" i="22"/>
  <c r="B3787" i="22"/>
  <c r="C3787" i="22"/>
  <c r="D3787" i="22"/>
  <c r="E3787" i="22"/>
  <c r="F3787" i="22"/>
  <c r="G3787" i="22"/>
  <c r="H3787" i="22"/>
  <c r="I3787" i="22"/>
  <c r="J3787" i="22"/>
  <c r="K3787" i="22"/>
  <c r="L3787" i="22"/>
  <c r="M3787" i="22"/>
  <c r="N3787" i="22"/>
  <c r="O3787" i="22"/>
  <c r="P3787" i="22"/>
  <c r="A3788" i="22"/>
  <c r="B3788" i="22"/>
  <c r="C3788" i="22"/>
  <c r="D3788" i="22"/>
  <c r="E3788" i="22"/>
  <c r="F3788" i="22"/>
  <c r="G3788" i="22"/>
  <c r="H3788" i="22"/>
  <c r="I3788" i="22"/>
  <c r="J3788" i="22"/>
  <c r="K3788" i="22"/>
  <c r="L3788" i="22"/>
  <c r="M3788" i="22"/>
  <c r="N3788" i="22"/>
  <c r="O3788" i="22"/>
  <c r="P3788" i="22"/>
  <c r="A3789" i="22"/>
  <c r="B3789" i="22"/>
  <c r="C3789" i="22"/>
  <c r="D3789" i="22"/>
  <c r="E3789" i="22"/>
  <c r="F3789" i="22"/>
  <c r="G3789" i="22"/>
  <c r="H3789" i="22"/>
  <c r="I3789" i="22"/>
  <c r="J3789" i="22"/>
  <c r="K3789" i="22"/>
  <c r="L3789" i="22"/>
  <c r="M3789" i="22"/>
  <c r="N3789" i="22"/>
  <c r="O3789" i="22"/>
  <c r="P3789" i="22"/>
  <c r="A3790" i="22"/>
  <c r="B3790" i="22"/>
  <c r="C3790" i="22"/>
  <c r="D3790" i="22"/>
  <c r="E3790" i="22"/>
  <c r="F3790" i="22"/>
  <c r="G3790" i="22"/>
  <c r="H3790" i="22"/>
  <c r="I3790" i="22"/>
  <c r="J3790" i="22"/>
  <c r="K3790" i="22"/>
  <c r="L3790" i="22"/>
  <c r="M3790" i="22"/>
  <c r="N3790" i="22"/>
  <c r="O3790" i="22"/>
  <c r="P3790" i="22"/>
  <c r="A3791" i="22"/>
  <c r="B3791" i="22"/>
  <c r="C3791" i="22"/>
  <c r="D3791" i="22"/>
  <c r="E3791" i="22"/>
  <c r="F3791" i="22"/>
  <c r="G3791" i="22"/>
  <c r="H3791" i="22"/>
  <c r="I3791" i="22"/>
  <c r="J3791" i="22"/>
  <c r="K3791" i="22"/>
  <c r="L3791" i="22"/>
  <c r="M3791" i="22"/>
  <c r="N3791" i="22"/>
  <c r="O3791" i="22"/>
  <c r="P3791" i="22"/>
  <c r="A3792" i="22"/>
  <c r="B3792" i="22"/>
  <c r="C3792" i="22"/>
  <c r="D3792" i="22"/>
  <c r="E3792" i="22"/>
  <c r="F3792" i="22"/>
  <c r="G3792" i="22"/>
  <c r="H3792" i="22"/>
  <c r="I3792" i="22"/>
  <c r="J3792" i="22"/>
  <c r="K3792" i="22"/>
  <c r="L3792" i="22"/>
  <c r="M3792" i="22"/>
  <c r="N3792" i="22"/>
  <c r="O3792" i="22"/>
  <c r="P3792" i="22"/>
  <c r="A3793" i="22"/>
  <c r="B3793" i="22"/>
  <c r="C3793" i="22"/>
  <c r="D3793" i="22"/>
  <c r="E3793" i="22"/>
  <c r="F3793" i="22"/>
  <c r="G3793" i="22"/>
  <c r="H3793" i="22"/>
  <c r="I3793" i="22"/>
  <c r="J3793" i="22"/>
  <c r="K3793" i="22"/>
  <c r="L3793" i="22"/>
  <c r="M3793" i="22"/>
  <c r="N3793" i="22"/>
  <c r="O3793" i="22"/>
  <c r="P3793" i="22"/>
  <c r="A3794" i="22"/>
  <c r="B3794" i="22"/>
  <c r="C3794" i="22"/>
  <c r="D3794" i="22"/>
  <c r="E3794" i="22"/>
  <c r="F3794" i="22"/>
  <c r="G3794" i="22"/>
  <c r="H3794" i="22"/>
  <c r="I3794" i="22"/>
  <c r="J3794" i="22"/>
  <c r="K3794" i="22"/>
  <c r="L3794" i="22"/>
  <c r="M3794" i="22"/>
  <c r="N3794" i="22"/>
  <c r="O3794" i="22"/>
  <c r="P3794" i="22"/>
  <c r="A3795" i="22"/>
  <c r="B3795" i="22"/>
  <c r="C3795" i="22"/>
  <c r="D3795" i="22"/>
  <c r="E3795" i="22"/>
  <c r="F3795" i="22"/>
  <c r="G3795" i="22"/>
  <c r="H3795" i="22"/>
  <c r="I3795" i="22"/>
  <c r="J3795" i="22"/>
  <c r="K3795" i="22"/>
  <c r="L3795" i="22"/>
  <c r="M3795" i="22"/>
  <c r="N3795" i="22"/>
  <c r="O3795" i="22"/>
  <c r="P3795" i="22"/>
  <c r="A3796" i="22"/>
  <c r="B3796" i="22"/>
  <c r="C3796" i="22"/>
  <c r="D3796" i="22"/>
  <c r="E3796" i="22"/>
  <c r="F3796" i="22"/>
  <c r="G3796" i="22"/>
  <c r="H3796" i="22"/>
  <c r="I3796" i="22"/>
  <c r="J3796" i="22"/>
  <c r="K3796" i="22"/>
  <c r="L3796" i="22"/>
  <c r="M3796" i="22"/>
  <c r="N3796" i="22"/>
  <c r="O3796" i="22"/>
  <c r="P3796" i="22"/>
  <c r="A3797" i="22"/>
  <c r="B3797" i="22"/>
  <c r="C3797" i="22"/>
  <c r="D3797" i="22"/>
  <c r="E3797" i="22"/>
  <c r="F3797" i="22"/>
  <c r="G3797" i="22"/>
  <c r="H3797" i="22"/>
  <c r="I3797" i="22"/>
  <c r="J3797" i="22"/>
  <c r="K3797" i="22"/>
  <c r="L3797" i="22"/>
  <c r="M3797" i="22"/>
  <c r="N3797" i="22"/>
  <c r="O3797" i="22"/>
  <c r="P3797" i="22"/>
  <c r="A3798" i="22"/>
  <c r="B3798" i="22"/>
  <c r="C3798" i="22"/>
  <c r="D3798" i="22"/>
  <c r="E3798" i="22"/>
  <c r="F3798" i="22"/>
  <c r="G3798" i="22"/>
  <c r="H3798" i="22"/>
  <c r="I3798" i="22"/>
  <c r="J3798" i="22"/>
  <c r="K3798" i="22"/>
  <c r="L3798" i="22"/>
  <c r="M3798" i="22"/>
  <c r="N3798" i="22"/>
  <c r="O3798" i="22"/>
  <c r="P3798" i="22"/>
  <c r="A3799" i="22"/>
  <c r="B3799" i="22"/>
  <c r="C3799" i="22"/>
  <c r="D3799" i="22"/>
  <c r="E3799" i="22"/>
  <c r="F3799" i="22"/>
  <c r="G3799" i="22"/>
  <c r="H3799" i="22"/>
  <c r="I3799" i="22"/>
  <c r="J3799" i="22"/>
  <c r="K3799" i="22"/>
  <c r="L3799" i="22"/>
  <c r="M3799" i="22"/>
  <c r="N3799" i="22"/>
  <c r="O3799" i="22"/>
  <c r="P3799" i="22"/>
  <c r="A3800" i="22"/>
  <c r="B3800" i="22"/>
  <c r="C3800" i="22"/>
  <c r="D3800" i="22"/>
  <c r="E3800" i="22"/>
  <c r="F3800" i="22"/>
  <c r="G3800" i="22"/>
  <c r="H3800" i="22"/>
  <c r="I3800" i="22"/>
  <c r="J3800" i="22"/>
  <c r="K3800" i="22"/>
  <c r="L3800" i="22"/>
  <c r="M3800" i="22"/>
  <c r="N3800" i="22"/>
  <c r="O3800" i="22"/>
  <c r="P3800" i="22"/>
  <c r="A3801" i="22"/>
  <c r="B3801" i="22"/>
  <c r="C3801" i="22"/>
  <c r="D3801" i="22"/>
  <c r="E3801" i="22"/>
  <c r="F3801" i="22"/>
  <c r="G3801" i="22"/>
  <c r="H3801" i="22"/>
  <c r="I3801" i="22"/>
  <c r="J3801" i="22"/>
  <c r="K3801" i="22"/>
  <c r="L3801" i="22"/>
  <c r="M3801" i="22"/>
  <c r="N3801" i="22"/>
  <c r="O3801" i="22"/>
  <c r="P3801" i="22"/>
  <c r="A3802" i="22"/>
  <c r="B3802" i="22"/>
  <c r="C3802" i="22"/>
  <c r="D3802" i="22"/>
  <c r="E3802" i="22"/>
  <c r="F3802" i="22"/>
  <c r="G3802" i="22"/>
  <c r="H3802" i="22"/>
  <c r="I3802" i="22"/>
  <c r="J3802" i="22"/>
  <c r="K3802" i="22"/>
  <c r="L3802" i="22"/>
  <c r="M3802" i="22"/>
  <c r="N3802" i="22"/>
  <c r="O3802" i="22"/>
  <c r="P3802" i="22"/>
  <c r="A3803" i="22"/>
  <c r="B3803" i="22"/>
  <c r="C3803" i="22"/>
  <c r="D3803" i="22"/>
  <c r="E3803" i="22"/>
  <c r="F3803" i="22"/>
  <c r="G3803" i="22"/>
  <c r="H3803" i="22"/>
  <c r="I3803" i="22"/>
  <c r="J3803" i="22"/>
  <c r="K3803" i="22"/>
  <c r="L3803" i="22"/>
  <c r="M3803" i="22"/>
  <c r="N3803" i="22"/>
  <c r="O3803" i="22"/>
  <c r="P3803" i="22"/>
  <c r="A3804" i="22"/>
  <c r="B3804" i="22"/>
  <c r="C3804" i="22"/>
  <c r="D3804" i="22"/>
  <c r="E3804" i="22"/>
  <c r="F3804" i="22"/>
  <c r="G3804" i="22"/>
  <c r="H3804" i="22"/>
  <c r="I3804" i="22"/>
  <c r="J3804" i="22"/>
  <c r="K3804" i="22"/>
  <c r="L3804" i="22"/>
  <c r="M3804" i="22"/>
  <c r="N3804" i="22"/>
  <c r="O3804" i="22"/>
  <c r="P3804" i="22"/>
  <c r="A3805" i="22"/>
  <c r="B3805" i="22"/>
  <c r="C3805" i="22"/>
  <c r="D3805" i="22"/>
  <c r="E3805" i="22"/>
  <c r="F3805" i="22"/>
  <c r="G3805" i="22"/>
  <c r="H3805" i="22"/>
  <c r="I3805" i="22"/>
  <c r="J3805" i="22"/>
  <c r="K3805" i="22"/>
  <c r="L3805" i="22"/>
  <c r="M3805" i="22"/>
  <c r="N3805" i="22"/>
  <c r="O3805" i="22"/>
  <c r="P3805" i="22"/>
  <c r="A3806" i="22"/>
  <c r="B3806" i="22"/>
  <c r="C3806" i="22"/>
  <c r="D3806" i="22"/>
  <c r="E3806" i="22"/>
  <c r="F3806" i="22"/>
  <c r="G3806" i="22"/>
  <c r="H3806" i="22"/>
  <c r="I3806" i="22"/>
  <c r="J3806" i="22"/>
  <c r="K3806" i="22"/>
  <c r="L3806" i="22"/>
  <c r="M3806" i="22"/>
  <c r="N3806" i="22"/>
  <c r="O3806" i="22"/>
  <c r="P3806" i="22"/>
  <c r="A3807" i="22"/>
  <c r="B3807" i="22"/>
  <c r="C3807" i="22"/>
  <c r="D3807" i="22"/>
  <c r="E3807" i="22"/>
  <c r="F3807" i="22"/>
  <c r="G3807" i="22"/>
  <c r="H3807" i="22"/>
  <c r="I3807" i="22"/>
  <c r="J3807" i="22"/>
  <c r="K3807" i="22"/>
  <c r="L3807" i="22"/>
  <c r="M3807" i="22"/>
  <c r="N3807" i="22"/>
  <c r="O3807" i="22"/>
  <c r="P3807" i="22"/>
  <c r="A3808" i="22"/>
  <c r="B3808" i="22"/>
  <c r="C3808" i="22"/>
  <c r="D3808" i="22"/>
  <c r="E3808" i="22"/>
  <c r="F3808" i="22"/>
  <c r="G3808" i="22"/>
  <c r="H3808" i="22"/>
  <c r="I3808" i="22"/>
  <c r="J3808" i="22"/>
  <c r="K3808" i="22"/>
  <c r="L3808" i="22"/>
  <c r="M3808" i="22"/>
  <c r="N3808" i="22"/>
  <c r="O3808" i="22"/>
  <c r="P3808" i="22"/>
  <c r="A3809" i="22"/>
  <c r="B3809" i="22"/>
  <c r="C3809" i="22"/>
  <c r="D3809" i="22"/>
  <c r="E3809" i="22"/>
  <c r="F3809" i="22"/>
  <c r="G3809" i="22"/>
  <c r="H3809" i="22"/>
  <c r="I3809" i="22"/>
  <c r="J3809" i="22"/>
  <c r="K3809" i="22"/>
  <c r="L3809" i="22"/>
  <c r="M3809" i="22"/>
  <c r="N3809" i="22"/>
  <c r="O3809" i="22"/>
  <c r="P3809" i="22"/>
  <c r="A3810" i="22"/>
  <c r="B3810" i="22"/>
  <c r="C3810" i="22"/>
  <c r="D3810" i="22"/>
  <c r="E3810" i="22"/>
  <c r="F3810" i="22"/>
  <c r="G3810" i="22"/>
  <c r="H3810" i="22"/>
  <c r="I3810" i="22"/>
  <c r="J3810" i="22"/>
  <c r="K3810" i="22"/>
  <c r="L3810" i="22"/>
  <c r="M3810" i="22"/>
  <c r="N3810" i="22"/>
  <c r="O3810" i="22"/>
  <c r="P3810" i="22"/>
  <c r="A3811" i="22"/>
  <c r="B3811" i="22"/>
  <c r="C3811" i="22"/>
  <c r="D3811" i="22"/>
  <c r="E3811" i="22"/>
  <c r="F3811" i="22"/>
  <c r="G3811" i="22"/>
  <c r="H3811" i="22"/>
  <c r="I3811" i="22"/>
  <c r="J3811" i="22"/>
  <c r="K3811" i="22"/>
  <c r="L3811" i="22"/>
  <c r="M3811" i="22"/>
  <c r="N3811" i="22"/>
  <c r="O3811" i="22"/>
  <c r="P3811" i="22"/>
  <c r="A3812" i="22"/>
  <c r="B3812" i="22"/>
  <c r="C3812" i="22"/>
  <c r="D3812" i="22"/>
  <c r="E3812" i="22"/>
  <c r="F3812" i="22"/>
  <c r="G3812" i="22"/>
  <c r="H3812" i="22"/>
  <c r="I3812" i="22"/>
  <c r="J3812" i="22"/>
  <c r="K3812" i="22"/>
  <c r="L3812" i="22"/>
  <c r="M3812" i="22"/>
  <c r="N3812" i="22"/>
  <c r="O3812" i="22"/>
  <c r="P3812" i="22"/>
  <c r="A3813" i="22"/>
  <c r="B3813" i="22"/>
  <c r="C3813" i="22"/>
  <c r="D3813" i="22"/>
  <c r="E3813" i="22"/>
  <c r="F3813" i="22"/>
  <c r="G3813" i="22"/>
  <c r="H3813" i="22"/>
  <c r="I3813" i="22"/>
  <c r="J3813" i="22"/>
  <c r="K3813" i="22"/>
  <c r="L3813" i="22"/>
  <c r="M3813" i="22"/>
  <c r="N3813" i="22"/>
  <c r="O3813" i="22"/>
  <c r="P3813" i="22"/>
  <c r="A3814" i="22"/>
  <c r="B3814" i="22"/>
  <c r="C3814" i="22"/>
  <c r="D3814" i="22"/>
  <c r="E3814" i="22"/>
  <c r="F3814" i="22"/>
  <c r="G3814" i="22"/>
  <c r="H3814" i="22"/>
  <c r="I3814" i="22"/>
  <c r="J3814" i="22"/>
  <c r="K3814" i="22"/>
  <c r="L3814" i="22"/>
  <c r="M3814" i="22"/>
  <c r="N3814" i="22"/>
  <c r="O3814" i="22"/>
  <c r="P3814" i="22"/>
  <c r="A3815" i="22"/>
  <c r="B3815" i="22"/>
  <c r="C3815" i="22"/>
  <c r="D3815" i="22"/>
  <c r="E3815" i="22"/>
  <c r="F3815" i="22"/>
  <c r="G3815" i="22"/>
  <c r="H3815" i="22"/>
  <c r="I3815" i="22"/>
  <c r="J3815" i="22"/>
  <c r="K3815" i="22"/>
  <c r="L3815" i="22"/>
  <c r="M3815" i="22"/>
  <c r="N3815" i="22"/>
  <c r="O3815" i="22"/>
  <c r="P3815" i="22"/>
  <c r="A3816" i="22"/>
  <c r="B3816" i="22"/>
  <c r="C3816" i="22"/>
  <c r="D3816" i="22"/>
  <c r="E3816" i="22"/>
  <c r="F3816" i="22"/>
  <c r="G3816" i="22"/>
  <c r="H3816" i="22"/>
  <c r="I3816" i="22"/>
  <c r="J3816" i="22"/>
  <c r="K3816" i="22"/>
  <c r="L3816" i="22"/>
  <c r="M3816" i="22"/>
  <c r="N3816" i="22"/>
  <c r="O3816" i="22"/>
  <c r="P3816" i="22"/>
  <c r="A3817" i="22"/>
  <c r="B3817" i="22"/>
  <c r="C3817" i="22"/>
  <c r="D3817" i="22"/>
  <c r="E3817" i="22"/>
  <c r="F3817" i="22"/>
  <c r="G3817" i="22"/>
  <c r="H3817" i="22"/>
  <c r="I3817" i="22"/>
  <c r="J3817" i="22"/>
  <c r="K3817" i="22"/>
  <c r="L3817" i="22"/>
  <c r="M3817" i="22"/>
  <c r="N3817" i="22"/>
  <c r="O3817" i="22"/>
  <c r="P3817" i="22"/>
  <c r="A3818" i="22"/>
  <c r="B3818" i="22"/>
  <c r="C3818" i="22"/>
  <c r="D3818" i="22"/>
  <c r="E3818" i="22"/>
  <c r="F3818" i="22"/>
  <c r="G3818" i="22"/>
  <c r="H3818" i="22"/>
  <c r="I3818" i="22"/>
  <c r="J3818" i="22"/>
  <c r="K3818" i="22"/>
  <c r="L3818" i="22"/>
  <c r="M3818" i="22"/>
  <c r="N3818" i="22"/>
  <c r="O3818" i="22"/>
  <c r="P3818" i="22"/>
  <c r="A3819" i="22"/>
  <c r="B3819" i="22"/>
  <c r="C3819" i="22"/>
  <c r="D3819" i="22"/>
  <c r="E3819" i="22"/>
  <c r="F3819" i="22"/>
  <c r="G3819" i="22"/>
  <c r="H3819" i="22"/>
  <c r="I3819" i="22"/>
  <c r="J3819" i="22"/>
  <c r="K3819" i="22"/>
  <c r="L3819" i="22"/>
  <c r="M3819" i="22"/>
  <c r="N3819" i="22"/>
  <c r="O3819" i="22"/>
  <c r="P3819" i="22"/>
  <c r="A3820" i="22"/>
  <c r="B3820" i="22"/>
  <c r="C3820" i="22"/>
  <c r="D3820" i="22"/>
  <c r="E3820" i="22"/>
  <c r="F3820" i="22"/>
  <c r="G3820" i="22"/>
  <c r="H3820" i="22"/>
  <c r="I3820" i="22"/>
  <c r="J3820" i="22"/>
  <c r="K3820" i="22"/>
  <c r="L3820" i="22"/>
  <c r="M3820" i="22"/>
  <c r="N3820" i="22"/>
  <c r="O3820" i="22"/>
  <c r="P3820" i="22"/>
  <c r="A3821" i="22"/>
  <c r="B3821" i="22"/>
  <c r="C3821" i="22"/>
  <c r="D3821" i="22"/>
  <c r="E3821" i="22"/>
  <c r="F3821" i="22"/>
  <c r="G3821" i="22"/>
  <c r="H3821" i="22"/>
  <c r="I3821" i="22"/>
  <c r="J3821" i="22"/>
  <c r="K3821" i="22"/>
  <c r="L3821" i="22"/>
  <c r="M3821" i="22"/>
  <c r="N3821" i="22"/>
  <c r="O3821" i="22"/>
  <c r="P3821" i="22"/>
  <c r="A3822" i="22"/>
  <c r="B3822" i="22"/>
  <c r="C3822" i="22"/>
  <c r="D3822" i="22"/>
  <c r="E3822" i="22"/>
  <c r="F3822" i="22"/>
  <c r="G3822" i="22"/>
  <c r="H3822" i="22"/>
  <c r="I3822" i="22"/>
  <c r="J3822" i="22"/>
  <c r="K3822" i="22"/>
  <c r="L3822" i="22"/>
  <c r="M3822" i="22"/>
  <c r="N3822" i="22"/>
  <c r="O3822" i="22"/>
  <c r="P3822" i="22"/>
  <c r="A3823" i="22"/>
  <c r="B3823" i="22"/>
  <c r="C3823" i="22"/>
  <c r="D3823" i="22"/>
  <c r="E3823" i="22"/>
  <c r="F3823" i="22"/>
  <c r="G3823" i="22"/>
  <c r="H3823" i="22"/>
  <c r="I3823" i="22"/>
  <c r="J3823" i="22"/>
  <c r="K3823" i="22"/>
  <c r="L3823" i="22"/>
  <c r="M3823" i="22"/>
  <c r="N3823" i="22"/>
  <c r="O3823" i="22"/>
  <c r="P3823" i="22"/>
  <c r="A3824" i="22"/>
  <c r="B3824" i="22"/>
  <c r="C3824" i="22"/>
  <c r="D3824" i="22"/>
  <c r="E3824" i="22"/>
  <c r="F3824" i="22"/>
  <c r="G3824" i="22"/>
  <c r="H3824" i="22"/>
  <c r="I3824" i="22"/>
  <c r="J3824" i="22"/>
  <c r="K3824" i="22"/>
  <c r="L3824" i="22"/>
  <c r="M3824" i="22"/>
  <c r="N3824" i="22"/>
  <c r="O3824" i="22"/>
  <c r="P3824" i="22"/>
  <c r="A3825" i="22"/>
  <c r="B3825" i="22"/>
  <c r="C3825" i="22"/>
  <c r="D3825" i="22"/>
  <c r="E3825" i="22"/>
  <c r="F3825" i="22"/>
  <c r="G3825" i="22"/>
  <c r="H3825" i="22"/>
  <c r="I3825" i="22"/>
  <c r="J3825" i="22"/>
  <c r="K3825" i="22"/>
  <c r="L3825" i="22"/>
  <c r="M3825" i="22"/>
  <c r="N3825" i="22"/>
  <c r="O3825" i="22"/>
  <c r="P3825" i="22"/>
  <c r="A3826" i="22"/>
  <c r="B3826" i="22"/>
  <c r="C3826" i="22"/>
  <c r="D3826" i="22"/>
  <c r="E3826" i="22"/>
  <c r="F3826" i="22"/>
  <c r="G3826" i="22"/>
  <c r="H3826" i="22"/>
  <c r="I3826" i="22"/>
  <c r="J3826" i="22"/>
  <c r="K3826" i="22"/>
  <c r="L3826" i="22"/>
  <c r="M3826" i="22"/>
  <c r="N3826" i="22"/>
  <c r="O3826" i="22"/>
  <c r="P3826" i="22"/>
  <c r="A3827" i="22"/>
  <c r="B3827" i="22"/>
  <c r="C3827" i="22"/>
  <c r="D3827" i="22"/>
  <c r="E3827" i="22"/>
  <c r="F3827" i="22"/>
  <c r="G3827" i="22"/>
  <c r="H3827" i="22"/>
  <c r="I3827" i="22"/>
  <c r="J3827" i="22"/>
  <c r="K3827" i="22"/>
  <c r="L3827" i="22"/>
  <c r="M3827" i="22"/>
  <c r="N3827" i="22"/>
  <c r="O3827" i="22"/>
  <c r="P3827" i="22"/>
  <c r="A3828" i="22"/>
  <c r="B3828" i="22"/>
  <c r="C3828" i="22"/>
  <c r="D3828" i="22"/>
  <c r="E3828" i="22"/>
  <c r="F3828" i="22"/>
  <c r="G3828" i="22"/>
  <c r="H3828" i="22"/>
  <c r="I3828" i="22"/>
  <c r="J3828" i="22"/>
  <c r="K3828" i="22"/>
  <c r="L3828" i="22"/>
  <c r="M3828" i="22"/>
  <c r="N3828" i="22"/>
  <c r="O3828" i="22"/>
  <c r="P3828" i="22"/>
  <c r="A3829" i="22"/>
  <c r="B3829" i="22"/>
  <c r="C3829" i="22"/>
  <c r="D3829" i="22"/>
  <c r="E3829" i="22"/>
  <c r="F3829" i="22"/>
  <c r="G3829" i="22"/>
  <c r="H3829" i="22"/>
  <c r="I3829" i="22"/>
  <c r="J3829" i="22"/>
  <c r="K3829" i="22"/>
  <c r="L3829" i="22"/>
  <c r="M3829" i="22"/>
  <c r="N3829" i="22"/>
  <c r="O3829" i="22"/>
  <c r="P3829" i="22"/>
  <c r="A3830" i="22"/>
  <c r="B3830" i="22"/>
  <c r="C3830" i="22"/>
  <c r="D3830" i="22"/>
  <c r="E3830" i="22"/>
  <c r="F3830" i="22"/>
  <c r="G3830" i="22"/>
  <c r="H3830" i="22"/>
  <c r="I3830" i="22"/>
  <c r="J3830" i="22"/>
  <c r="K3830" i="22"/>
  <c r="L3830" i="22"/>
  <c r="M3830" i="22"/>
  <c r="N3830" i="22"/>
  <c r="O3830" i="22"/>
  <c r="P3830" i="22"/>
  <c r="A3831" i="22"/>
  <c r="B3831" i="22"/>
  <c r="C3831" i="22"/>
  <c r="D3831" i="22"/>
  <c r="E3831" i="22"/>
  <c r="F3831" i="22"/>
  <c r="G3831" i="22"/>
  <c r="H3831" i="22"/>
  <c r="I3831" i="22"/>
  <c r="J3831" i="22"/>
  <c r="K3831" i="22"/>
  <c r="L3831" i="22"/>
  <c r="M3831" i="22"/>
  <c r="N3831" i="22"/>
  <c r="O3831" i="22"/>
  <c r="P3831" i="22"/>
  <c r="A3832" i="22"/>
  <c r="B3832" i="22"/>
  <c r="C3832" i="22"/>
  <c r="D3832" i="22"/>
  <c r="E3832" i="22"/>
  <c r="F3832" i="22"/>
  <c r="G3832" i="22"/>
  <c r="H3832" i="22"/>
  <c r="I3832" i="22"/>
  <c r="J3832" i="22"/>
  <c r="K3832" i="22"/>
  <c r="L3832" i="22"/>
  <c r="M3832" i="22"/>
  <c r="N3832" i="22"/>
  <c r="O3832" i="22"/>
  <c r="P3832" i="22"/>
  <c r="A3833" i="22"/>
  <c r="B3833" i="22"/>
  <c r="C3833" i="22"/>
  <c r="D3833" i="22"/>
  <c r="E3833" i="22"/>
  <c r="F3833" i="22"/>
  <c r="G3833" i="22"/>
  <c r="H3833" i="22"/>
  <c r="I3833" i="22"/>
  <c r="J3833" i="22"/>
  <c r="K3833" i="22"/>
  <c r="L3833" i="22"/>
  <c r="M3833" i="22"/>
  <c r="N3833" i="22"/>
  <c r="O3833" i="22"/>
  <c r="P3833" i="22"/>
  <c r="A3834" i="22"/>
  <c r="B3834" i="22"/>
  <c r="C3834" i="22"/>
  <c r="D3834" i="22"/>
  <c r="E3834" i="22"/>
  <c r="F3834" i="22"/>
  <c r="G3834" i="22"/>
  <c r="H3834" i="22"/>
  <c r="I3834" i="22"/>
  <c r="J3834" i="22"/>
  <c r="K3834" i="22"/>
  <c r="L3834" i="22"/>
  <c r="M3834" i="22"/>
  <c r="N3834" i="22"/>
  <c r="O3834" i="22"/>
  <c r="P3834" i="22"/>
  <c r="A3835" i="22"/>
  <c r="B3835" i="22"/>
  <c r="C3835" i="22"/>
  <c r="D3835" i="22"/>
  <c r="E3835" i="22"/>
  <c r="F3835" i="22"/>
  <c r="G3835" i="22"/>
  <c r="H3835" i="22"/>
  <c r="I3835" i="22"/>
  <c r="J3835" i="22"/>
  <c r="K3835" i="22"/>
  <c r="L3835" i="22"/>
  <c r="M3835" i="22"/>
  <c r="N3835" i="22"/>
  <c r="O3835" i="22"/>
  <c r="P3835" i="22"/>
  <c r="A3836" i="22"/>
  <c r="B3836" i="22"/>
  <c r="C3836" i="22"/>
  <c r="D3836" i="22"/>
  <c r="E3836" i="22"/>
  <c r="F3836" i="22"/>
  <c r="G3836" i="22"/>
  <c r="H3836" i="22"/>
  <c r="I3836" i="22"/>
  <c r="J3836" i="22"/>
  <c r="K3836" i="22"/>
  <c r="L3836" i="22"/>
  <c r="M3836" i="22"/>
  <c r="N3836" i="22"/>
  <c r="O3836" i="22"/>
  <c r="P3836" i="22"/>
  <c r="A3837" i="22"/>
  <c r="B3837" i="22"/>
  <c r="C3837" i="22"/>
  <c r="D3837" i="22"/>
  <c r="E3837" i="22"/>
  <c r="F3837" i="22"/>
  <c r="G3837" i="22"/>
  <c r="H3837" i="22"/>
  <c r="I3837" i="22"/>
  <c r="J3837" i="22"/>
  <c r="K3837" i="22"/>
  <c r="L3837" i="22"/>
  <c r="M3837" i="22"/>
  <c r="N3837" i="22"/>
  <c r="O3837" i="22"/>
  <c r="P3837" i="22"/>
  <c r="A3838" i="22"/>
  <c r="B3838" i="22"/>
  <c r="C3838" i="22"/>
  <c r="D3838" i="22"/>
  <c r="E3838" i="22"/>
  <c r="F3838" i="22"/>
  <c r="G3838" i="22"/>
  <c r="H3838" i="22"/>
  <c r="I3838" i="22"/>
  <c r="J3838" i="22"/>
  <c r="K3838" i="22"/>
  <c r="L3838" i="22"/>
  <c r="M3838" i="22"/>
  <c r="N3838" i="22"/>
  <c r="O3838" i="22"/>
  <c r="P3838" i="22"/>
  <c r="A3839" i="22"/>
  <c r="B3839" i="22"/>
  <c r="C3839" i="22"/>
  <c r="D3839" i="22"/>
  <c r="E3839" i="22"/>
  <c r="F3839" i="22"/>
  <c r="G3839" i="22"/>
  <c r="H3839" i="22"/>
  <c r="I3839" i="22"/>
  <c r="J3839" i="22"/>
  <c r="K3839" i="22"/>
  <c r="L3839" i="22"/>
  <c r="M3839" i="22"/>
  <c r="N3839" i="22"/>
  <c r="O3839" i="22"/>
  <c r="P3839" i="22"/>
  <c r="A3840" i="22"/>
  <c r="B3840" i="22"/>
  <c r="C3840" i="22"/>
  <c r="D3840" i="22"/>
  <c r="E3840" i="22"/>
  <c r="F3840" i="22"/>
  <c r="G3840" i="22"/>
  <c r="H3840" i="22"/>
  <c r="I3840" i="22"/>
  <c r="J3840" i="22"/>
  <c r="K3840" i="22"/>
  <c r="L3840" i="22"/>
  <c r="M3840" i="22"/>
  <c r="N3840" i="22"/>
  <c r="O3840" i="22"/>
  <c r="P3840" i="22"/>
  <c r="A3841" i="22"/>
  <c r="B3841" i="22"/>
  <c r="C3841" i="22"/>
  <c r="D3841" i="22"/>
  <c r="E3841" i="22"/>
  <c r="F3841" i="22"/>
  <c r="G3841" i="22"/>
  <c r="H3841" i="22"/>
  <c r="I3841" i="22"/>
  <c r="J3841" i="22"/>
  <c r="K3841" i="22"/>
  <c r="L3841" i="22"/>
  <c r="M3841" i="22"/>
  <c r="N3841" i="22"/>
  <c r="O3841" i="22"/>
  <c r="P3841" i="22"/>
  <c r="A3842" i="22"/>
  <c r="B3842" i="22"/>
  <c r="C3842" i="22"/>
  <c r="D3842" i="22"/>
  <c r="E3842" i="22"/>
  <c r="F3842" i="22"/>
  <c r="G3842" i="22"/>
  <c r="H3842" i="22"/>
  <c r="I3842" i="22"/>
  <c r="J3842" i="22"/>
  <c r="K3842" i="22"/>
  <c r="L3842" i="22"/>
  <c r="M3842" i="22"/>
  <c r="N3842" i="22"/>
  <c r="O3842" i="22"/>
  <c r="P3842" i="22"/>
  <c r="A3843" i="22"/>
  <c r="B3843" i="22"/>
  <c r="C3843" i="22"/>
  <c r="D3843" i="22"/>
  <c r="E3843" i="22"/>
  <c r="F3843" i="22"/>
  <c r="G3843" i="22"/>
  <c r="H3843" i="22"/>
  <c r="I3843" i="22"/>
  <c r="J3843" i="22"/>
  <c r="K3843" i="22"/>
  <c r="L3843" i="22"/>
  <c r="M3843" i="22"/>
  <c r="N3843" i="22"/>
  <c r="O3843" i="22"/>
  <c r="P3843" i="22"/>
  <c r="A3844" i="22"/>
  <c r="B3844" i="22"/>
  <c r="C3844" i="22"/>
  <c r="D3844" i="22"/>
  <c r="E3844" i="22"/>
  <c r="F3844" i="22"/>
  <c r="G3844" i="22"/>
  <c r="H3844" i="22"/>
  <c r="I3844" i="22"/>
  <c r="J3844" i="22"/>
  <c r="K3844" i="22"/>
  <c r="L3844" i="22"/>
  <c r="M3844" i="22"/>
  <c r="N3844" i="22"/>
  <c r="O3844" i="22"/>
  <c r="P3844" i="22"/>
  <c r="A3845" i="22"/>
  <c r="B3845" i="22"/>
  <c r="C3845" i="22"/>
  <c r="D3845" i="22"/>
  <c r="E3845" i="22"/>
  <c r="F3845" i="22"/>
  <c r="G3845" i="22"/>
  <c r="H3845" i="22"/>
  <c r="I3845" i="22"/>
  <c r="J3845" i="22"/>
  <c r="K3845" i="22"/>
  <c r="L3845" i="22"/>
  <c r="M3845" i="22"/>
  <c r="N3845" i="22"/>
  <c r="O3845" i="22"/>
  <c r="P3845" i="22"/>
  <c r="A3846" i="22"/>
  <c r="B3846" i="22"/>
  <c r="C3846" i="22"/>
  <c r="D3846" i="22"/>
  <c r="E3846" i="22"/>
  <c r="F3846" i="22"/>
  <c r="G3846" i="22"/>
  <c r="H3846" i="22"/>
  <c r="I3846" i="22"/>
  <c r="J3846" i="22"/>
  <c r="K3846" i="22"/>
  <c r="L3846" i="22"/>
  <c r="M3846" i="22"/>
  <c r="N3846" i="22"/>
  <c r="O3846" i="22"/>
  <c r="P3846" i="22"/>
  <c r="A3847" i="22"/>
  <c r="B3847" i="22"/>
  <c r="C3847" i="22"/>
  <c r="D3847" i="22"/>
  <c r="E3847" i="22"/>
  <c r="F3847" i="22"/>
  <c r="G3847" i="22"/>
  <c r="H3847" i="22"/>
  <c r="I3847" i="22"/>
  <c r="J3847" i="22"/>
  <c r="K3847" i="22"/>
  <c r="L3847" i="22"/>
  <c r="M3847" i="22"/>
  <c r="N3847" i="22"/>
  <c r="O3847" i="22"/>
  <c r="P3847" i="22"/>
  <c r="A3848" i="22"/>
  <c r="B3848" i="22"/>
  <c r="C3848" i="22"/>
  <c r="D3848" i="22"/>
  <c r="E3848" i="22"/>
  <c r="F3848" i="22"/>
  <c r="G3848" i="22"/>
  <c r="H3848" i="22"/>
  <c r="I3848" i="22"/>
  <c r="J3848" i="22"/>
  <c r="K3848" i="22"/>
  <c r="L3848" i="22"/>
  <c r="M3848" i="22"/>
  <c r="N3848" i="22"/>
  <c r="O3848" i="22"/>
  <c r="P3848" i="22"/>
  <c r="A3849" i="22"/>
  <c r="B3849" i="22"/>
  <c r="C3849" i="22"/>
  <c r="D3849" i="22"/>
  <c r="E3849" i="22"/>
  <c r="F3849" i="22"/>
  <c r="G3849" i="22"/>
  <c r="H3849" i="22"/>
  <c r="I3849" i="22"/>
  <c r="J3849" i="22"/>
  <c r="K3849" i="22"/>
  <c r="L3849" i="22"/>
  <c r="M3849" i="22"/>
  <c r="N3849" i="22"/>
  <c r="O3849" i="22"/>
  <c r="P3849" i="22"/>
  <c r="A3850" i="22"/>
  <c r="B3850" i="22"/>
  <c r="C3850" i="22"/>
  <c r="D3850" i="22"/>
  <c r="E3850" i="22"/>
  <c r="F3850" i="22"/>
  <c r="G3850" i="22"/>
  <c r="H3850" i="22"/>
  <c r="I3850" i="22"/>
  <c r="J3850" i="22"/>
  <c r="K3850" i="22"/>
  <c r="L3850" i="22"/>
  <c r="M3850" i="22"/>
  <c r="N3850" i="22"/>
  <c r="O3850" i="22"/>
  <c r="P3850" i="22"/>
  <c r="A3851" i="22"/>
  <c r="B3851" i="22"/>
  <c r="C3851" i="22"/>
  <c r="D3851" i="22"/>
  <c r="E3851" i="22"/>
  <c r="F3851" i="22"/>
  <c r="G3851" i="22"/>
  <c r="H3851" i="22"/>
  <c r="I3851" i="22"/>
  <c r="J3851" i="22"/>
  <c r="K3851" i="22"/>
  <c r="L3851" i="22"/>
  <c r="M3851" i="22"/>
  <c r="N3851" i="22"/>
  <c r="O3851" i="22"/>
  <c r="P3851" i="22"/>
  <c r="A3852" i="22"/>
  <c r="B3852" i="22"/>
  <c r="C3852" i="22"/>
  <c r="D3852" i="22"/>
  <c r="E3852" i="22"/>
  <c r="F3852" i="22"/>
  <c r="G3852" i="22"/>
  <c r="H3852" i="22"/>
  <c r="I3852" i="22"/>
  <c r="J3852" i="22"/>
  <c r="K3852" i="22"/>
  <c r="L3852" i="22"/>
  <c r="M3852" i="22"/>
  <c r="N3852" i="22"/>
  <c r="O3852" i="22"/>
  <c r="P3852" i="22"/>
  <c r="A3853" i="22"/>
  <c r="B3853" i="22"/>
  <c r="C3853" i="22"/>
  <c r="D3853" i="22"/>
  <c r="E3853" i="22"/>
  <c r="F3853" i="22"/>
  <c r="G3853" i="22"/>
  <c r="H3853" i="22"/>
  <c r="I3853" i="22"/>
  <c r="J3853" i="22"/>
  <c r="K3853" i="22"/>
  <c r="L3853" i="22"/>
  <c r="M3853" i="22"/>
  <c r="N3853" i="22"/>
  <c r="O3853" i="22"/>
  <c r="P3853" i="22"/>
  <c r="A3854" i="22"/>
  <c r="B3854" i="22"/>
  <c r="C3854" i="22"/>
  <c r="D3854" i="22"/>
  <c r="E3854" i="22"/>
  <c r="F3854" i="22"/>
  <c r="G3854" i="22"/>
  <c r="H3854" i="22"/>
  <c r="I3854" i="22"/>
  <c r="J3854" i="22"/>
  <c r="K3854" i="22"/>
  <c r="L3854" i="22"/>
  <c r="M3854" i="22"/>
  <c r="N3854" i="22"/>
  <c r="O3854" i="22"/>
  <c r="P3854" i="22"/>
  <c r="A3855" i="22"/>
  <c r="B3855" i="22"/>
  <c r="C3855" i="22"/>
  <c r="D3855" i="22"/>
  <c r="E3855" i="22"/>
  <c r="F3855" i="22"/>
  <c r="G3855" i="22"/>
  <c r="H3855" i="22"/>
  <c r="I3855" i="22"/>
  <c r="J3855" i="22"/>
  <c r="K3855" i="22"/>
  <c r="L3855" i="22"/>
  <c r="M3855" i="22"/>
  <c r="N3855" i="22"/>
  <c r="O3855" i="22"/>
  <c r="P3855" i="22"/>
  <c r="A3856" i="22"/>
  <c r="B3856" i="22"/>
  <c r="C3856" i="22"/>
  <c r="D3856" i="22"/>
  <c r="E3856" i="22"/>
  <c r="F3856" i="22"/>
  <c r="G3856" i="22"/>
  <c r="H3856" i="22"/>
  <c r="I3856" i="22"/>
  <c r="J3856" i="22"/>
  <c r="K3856" i="22"/>
  <c r="L3856" i="22"/>
  <c r="M3856" i="22"/>
  <c r="N3856" i="22"/>
  <c r="O3856" i="22"/>
  <c r="P3856" i="22"/>
  <c r="A3857" i="22"/>
  <c r="B3857" i="22"/>
  <c r="C3857" i="22"/>
  <c r="D3857" i="22"/>
  <c r="E3857" i="22"/>
  <c r="F3857" i="22"/>
  <c r="G3857" i="22"/>
  <c r="H3857" i="22"/>
  <c r="I3857" i="22"/>
  <c r="J3857" i="22"/>
  <c r="K3857" i="22"/>
  <c r="L3857" i="22"/>
  <c r="M3857" i="22"/>
  <c r="N3857" i="22"/>
  <c r="O3857" i="22"/>
  <c r="P3857" i="22"/>
  <c r="A3858" i="22"/>
  <c r="B3858" i="22"/>
  <c r="C3858" i="22"/>
  <c r="D3858" i="22"/>
  <c r="E3858" i="22"/>
  <c r="F3858" i="22"/>
  <c r="G3858" i="22"/>
  <c r="H3858" i="22"/>
  <c r="I3858" i="22"/>
  <c r="J3858" i="22"/>
  <c r="K3858" i="22"/>
  <c r="L3858" i="22"/>
  <c r="M3858" i="22"/>
  <c r="N3858" i="22"/>
  <c r="O3858" i="22"/>
  <c r="P3858" i="22"/>
  <c r="A3859" i="22"/>
  <c r="B3859" i="22"/>
  <c r="C3859" i="22"/>
  <c r="D3859" i="22"/>
  <c r="E3859" i="22"/>
  <c r="F3859" i="22"/>
  <c r="G3859" i="22"/>
  <c r="H3859" i="22"/>
  <c r="I3859" i="22"/>
  <c r="J3859" i="22"/>
  <c r="K3859" i="22"/>
  <c r="L3859" i="22"/>
  <c r="M3859" i="22"/>
  <c r="N3859" i="22"/>
  <c r="O3859" i="22"/>
  <c r="P3859" i="22"/>
  <c r="A3860" i="22"/>
  <c r="B3860" i="22"/>
  <c r="C3860" i="22"/>
  <c r="D3860" i="22"/>
  <c r="E3860" i="22"/>
  <c r="F3860" i="22"/>
  <c r="G3860" i="22"/>
  <c r="H3860" i="22"/>
  <c r="I3860" i="22"/>
  <c r="J3860" i="22"/>
  <c r="K3860" i="22"/>
  <c r="L3860" i="22"/>
  <c r="M3860" i="22"/>
  <c r="N3860" i="22"/>
  <c r="O3860" i="22"/>
  <c r="P3860" i="22"/>
  <c r="A3861" i="22"/>
  <c r="B3861" i="22"/>
  <c r="C3861" i="22"/>
  <c r="D3861" i="22"/>
  <c r="E3861" i="22"/>
  <c r="F3861" i="22"/>
  <c r="G3861" i="22"/>
  <c r="H3861" i="22"/>
  <c r="I3861" i="22"/>
  <c r="J3861" i="22"/>
  <c r="K3861" i="22"/>
  <c r="L3861" i="22"/>
  <c r="M3861" i="22"/>
  <c r="N3861" i="22"/>
  <c r="O3861" i="22"/>
  <c r="P3861" i="22"/>
  <c r="A3862" i="22"/>
  <c r="B3862" i="22"/>
  <c r="C3862" i="22"/>
  <c r="D3862" i="22"/>
  <c r="E3862" i="22"/>
  <c r="F3862" i="22"/>
  <c r="G3862" i="22"/>
  <c r="H3862" i="22"/>
  <c r="I3862" i="22"/>
  <c r="J3862" i="22"/>
  <c r="K3862" i="22"/>
  <c r="L3862" i="22"/>
  <c r="M3862" i="22"/>
  <c r="N3862" i="22"/>
  <c r="O3862" i="22"/>
  <c r="P3862" i="22"/>
  <c r="A3863" i="22"/>
  <c r="B3863" i="22"/>
  <c r="C3863" i="22"/>
  <c r="D3863" i="22"/>
  <c r="E3863" i="22"/>
  <c r="F3863" i="22"/>
  <c r="G3863" i="22"/>
  <c r="H3863" i="22"/>
  <c r="I3863" i="22"/>
  <c r="J3863" i="22"/>
  <c r="K3863" i="22"/>
  <c r="L3863" i="22"/>
  <c r="M3863" i="22"/>
  <c r="N3863" i="22"/>
  <c r="O3863" i="22"/>
  <c r="P3863" i="22"/>
  <c r="A3864" i="22"/>
  <c r="B3864" i="22"/>
  <c r="C3864" i="22"/>
  <c r="D3864" i="22"/>
  <c r="E3864" i="22"/>
  <c r="F3864" i="22"/>
  <c r="G3864" i="22"/>
  <c r="H3864" i="22"/>
  <c r="I3864" i="22"/>
  <c r="J3864" i="22"/>
  <c r="K3864" i="22"/>
  <c r="L3864" i="22"/>
  <c r="M3864" i="22"/>
  <c r="N3864" i="22"/>
  <c r="O3864" i="22"/>
  <c r="P3864" i="22"/>
  <c r="A3865" i="22"/>
  <c r="B3865" i="22"/>
  <c r="C3865" i="22"/>
  <c r="D3865" i="22"/>
  <c r="E3865" i="22"/>
  <c r="F3865" i="22"/>
  <c r="G3865" i="22"/>
  <c r="H3865" i="22"/>
  <c r="I3865" i="22"/>
  <c r="J3865" i="22"/>
  <c r="K3865" i="22"/>
  <c r="L3865" i="22"/>
  <c r="M3865" i="22"/>
  <c r="N3865" i="22"/>
  <c r="O3865" i="22"/>
  <c r="P3865" i="22"/>
  <c r="A3866" i="22"/>
  <c r="B3866" i="22"/>
  <c r="C3866" i="22"/>
  <c r="D3866" i="22"/>
  <c r="E3866" i="22"/>
  <c r="F3866" i="22"/>
  <c r="G3866" i="22"/>
  <c r="H3866" i="22"/>
  <c r="I3866" i="22"/>
  <c r="J3866" i="22"/>
  <c r="K3866" i="22"/>
  <c r="L3866" i="22"/>
  <c r="M3866" i="22"/>
  <c r="N3866" i="22"/>
  <c r="O3866" i="22"/>
  <c r="P3866" i="22"/>
  <c r="A3867" i="22"/>
  <c r="B3867" i="22"/>
  <c r="C3867" i="22"/>
  <c r="D3867" i="22"/>
  <c r="E3867" i="22"/>
  <c r="F3867" i="22"/>
  <c r="G3867" i="22"/>
  <c r="H3867" i="22"/>
  <c r="I3867" i="22"/>
  <c r="J3867" i="22"/>
  <c r="K3867" i="22"/>
  <c r="L3867" i="22"/>
  <c r="M3867" i="22"/>
  <c r="N3867" i="22"/>
  <c r="O3867" i="22"/>
  <c r="P3867" i="22"/>
  <c r="A3868" i="22"/>
  <c r="B3868" i="22"/>
  <c r="C3868" i="22"/>
  <c r="D3868" i="22"/>
  <c r="E3868" i="22"/>
  <c r="F3868" i="22"/>
  <c r="G3868" i="22"/>
  <c r="H3868" i="22"/>
  <c r="I3868" i="22"/>
  <c r="J3868" i="22"/>
  <c r="K3868" i="22"/>
  <c r="L3868" i="22"/>
  <c r="M3868" i="22"/>
  <c r="N3868" i="22"/>
  <c r="O3868" i="22"/>
  <c r="P3868" i="22"/>
  <c r="A3869" i="22"/>
  <c r="B3869" i="22"/>
  <c r="C3869" i="22"/>
  <c r="D3869" i="22"/>
  <c r="E3869" i="22"/>
  <c r="F3869" i="22"/>
  <c r="G3869" i="22"/>
  <c r="H3869" i="22"/>
  <c r="I3869" i="22"/>
  <c r="J3869" i="22"/>
  <c r="K3869" i="22"/>
  <c r="L3869" i="22"/>
  <c r="M3869" i="22"/>
  <c r="N3869" i="22"/>
  <c r="O3869" i="22"/>
  <c r="P3869" i="22"/>
  <c r="A3870" i="22"/>
  <c r="B3870" i="22"/>
  <c r="C3870" i="22"/>
  <c r="D3870" i="22"/>
  <c r="E3870" i="22"/>
  <c r="F3870" i="22"/>
  <c r="G3870" i="22"/>
  <c r="H3870" i="22"/>
  <c r="I3870" i="22"/>
  <c r="J3870" i="22"/>
  <c r="K3870" i="22"/>
  <c r="L3870" i="22"/>
  <c r="M3870" i="22"/>
  <c r="N3870" i="22"/>
  <c r="O3870" i="22"/>
  <c r="P3870" i="22"/>
  <c r="A3871" i="22"/>
  <c r="B3871" i="22"/>
  <c r="C3871" i="22"/>
  <c r="D3871" i="22"/>
  <c r="E3871" i="22"/>
  <c r="F3871" i="22"/>
  <c r="G3871" i="22"/>
  <c r="H3871" i="22"/>
  <c r="I3871" i="22"/>
  <c r="J3871" i="22"/>
  <c r="K3871" i="22"/>
  <c r="L3871" i="22"/>
  <c r="M3871" i="22"/>
  <c r="N3871" i="22"/>
  <c r="O3871" i="22"/>
  <c r="P3871" i="22"/>
  <c r="A3872" i="22"/>
  <c r="B3872" i="22"/>
  <c r="C3872" i="22"/>
  <c r="D3872" i="22"/>
  <c r="E3872" i="22"/>
  <c r="F3872" i="22"/>
  <c r="G3872" i="22"/>
  <c r="H3872" i="22"/>
  <c r="I3872" i="22"/>
  <c r="J3872" i="22"/>
  <c r="K3872" i="22"/>
  <c r="L3872" i="22"/>
  <c r="M3872" i="22"/>
  <c r="N3872" i="22"/>
  <c r="O3872" i="22"/>
  <c r="P3872" i="22"/>
  <c r="A3873" i="22"/>
  <c r="B3873" i="22"/>
  <c r="C3873" i="22"/>
  <c r="D3873" i="22"/>
  <c r="E3873" i="22"/>
  <c r="F3873" i="22"/>
  <c r="G3873" i="22"/>
  <c r="H3873" i="22"/>
  <c r="I3873" i="22"/>
  <c r="J3873" i="22"/>
  <c r="K3873" i="22"/>
  <c r="L3873" i="22"/>
  <c r="M3873" i="22"/>
  <c r="N3873" i="22"/>
  <c r="O3873" i="22"/>
  <c r="P3873" i="22"/>
  <c r="A3874" i="22"/>
  <c r="B3874" i="22"/>
  <c r="C3874" i="22"/>
  <c r="D3874" i="22"/>
  <c r="E3874" i="22"/>
  <c r="F3874" i="22"/>
  <c r="G3874" i="22"/>
  <c r="H3874" i="22"/>
  <c r="I3874" i="22"/>
  <c r="J3874" i="22"/>
  <c r="K3874" i="22"/>
  <c r="L3874" i="22"/>
  <c r="M3874" i="22"/>
  <c r="N3874" i="22"/>
  <c r="O3874" i="22"/>
  <c r="P3874" i="22"/>
  <c r="A3875" i="22"/>
  <c r="B3875" i="22"/>
  <c r="C3875" i="22"/>
  <c r="D3875" i="22"/>
  <c r="E3875" i="22"/>
  <c r="F3875" i="22"/>
  <c r="G3875" i="22"/>
  <c r="H3875" i="22"/>
  <c r="I3875" i="22"/>
  <c r="J3875" i="22"/>
  <c r="K3875" i="22"/>
  <c r="L3875" i="22"/>
  <c r="M3875" i="22"/>
  <c r="N3875" i="22"/>
  <c r="O3875" i="22"/>
  <c r="P3875" i="22"/>
  <c r="A3876" i="22"/>
  <c r="B3876" i="22"/>
  <c r="C3876" i="22"/>
  <c r="D3876" i="22"/>
  <c r="E3876" i="22"/>
  <c r="F3876" i="22"/>
  <c r="G3876" i="22"/>
  <c r="H3876" i="22"/>
  <c r="I3876" i="22"/>
  <c r="J3876" i="22"/>
  <c r="K3876" i="22"/>
  <c r="L3876" i="22"/>
  <c r="M3876" i="22"/>
  <c r="N3876" i="22"/>
  <c r="O3876" i="22"/>
  <c r="P3876" i="22"/>
  <c r="A3877" i="22"/>
  <c r="B3877" i="22"/>
  <c r="C3877" i="22"/>
  <c r="D3877" i="22"/>
  <c r="E3877" i="22"/>
  <c r="F3877" i="22"/>
  <c r="G3877" i="22"/>
  <c r="H3877" i="22"/>
  <c r="I3877" i="22"/>
  <c r="J3877" i="22"/>
  <c r="K3877" i="22"/>
  <c r="L3877" i="22"/>
  <c r="M3877" i="22"/>
  <c r="N3877" i="22"/>
  <c r="O3877" i="22"/>
  <c r="P3877" i="22"/>
  <c r="A3878" i="22"/>
  <c r="B3878" i="22"/>
  <c r="C3878" i="22"/>
  <c r="D3878" i="22"/>
  <c r="E3878" i="22"/>
  <c r="F3878" i="22"/>
  <c r="G3878" i="22"/>
  <c r="H3878" i="22"/>
  <c r="I3878" i="22"/>
  <c r="J3878" i="22"/>
  <c r="K3878" i="22"/>
  <c r="L3878" i="22"/>
  <c r="M3878" i="22"/>
  <c r="N3878" i="22"/>
  <c r="O3878" i="22"/>
  <c r="P3878" i="22"/>
  <c r="A3879" i="22"/>
  <c r="B3879" i="22"/>
  <c r="C3879" i="22"/>
  <c r="D3879" i="22"/>
  <c r="E3879" i="22"/>
  <c r="F3879" i="22"/>
  <c r="G3879" i="22"/>
  <c r="H3879" i="22"/>
  <c r="I3879" i="22"/>
  <c r="J3879" i="22"/>
  <c r="K3879" i="22"/>
  <c r="L3879" i="22"/>
  <c r="M3879" i="22"/>
  <c r="N3879" i="22"/>
  <c r="O3879" i="22"/>
  <c r="P3879" i="22"/>
  <c r="A3880" i="22"/>
  <c r="B3880" i="22"/>
  <c r="C3880" i="22"/>
  <c r="D3880" i="22"/>
  <c r="E3880" i="22"/>
  <c r="F3880" i="22"/>
  <c r="G3880" i="22"/>
  <c r="H3880" i="22"/>
  <c r="I3880" i="22"/>
  <c r="J3880" i="22"/>
  <c r="K3880" i="22"/>
  <c r="L3880" i="22"/>
  <c r="M3880" i="22"/>
  <c r="N3880" i="22"/>
  <c r="O3880" i="22"/>
  <c r="P3880" i="22"/>
  <c r="A3881" i="22"/>
  <c r="B3881" i="22"/>
  <c r="C3881" i="22"/>
  <c r="D3881" i="22"/>
  <c r="E3881" i="22"/>
  <c r="F3881" i="22"/>
  <c r="G3881" i="22"/>
  <c r="H3881" i="22"/>
  <c r="I3881" i="22"/>
  <c r="J3881" i="22"/>
  <c r="K3881" i="22"/>
  <c r="L3881" i="22"/>
  <c r="M3881" i="22"/>
  <c r="N3881" i="22"/>
  <c r="O3881" i="22"/>
  <c r="P3881" i="22"/>
  <c r="A3882" i="22"/>
  <c r="B3882" i="22"/>
  <c r="C3882" i="22"/>
  <c r="D3882" i="22"/>
  <c r="E3882" i="22"/>
  <c r="F3882" i="22"/>
  <c r="G3882" i="22"/>
  <c r="H3882" i="22"/>
  <c r="I3882" i="22"/>
  <c r="J3882" i="22"/>
  <c r="K3882" i="22"/>
  <c r="L3882" i="22"/>
  <c r="M3882" i="22"/>
  <c r="N3882" i="22"/>
  <c r="O3882" i="22"/>
  <c r="P3882" i="22"/>
  <c r="A3883" i="22"/>
  <c r="B3883" i="22"/>
  <c r="C3883" i="22"/>
  <c r="D3883" i="22"/>
  <c r="E3883" i="22"/>
  <c r="F3883" i="22"/>
  <c r="G3883" i="22"/>
  <c r="H3883" i="22"/>
  <c r="I3883" i="22"/>
  <c r="J3883" i="22"/>
  <c r="K3883" i="22"/>
  <c r="L3883" i="22"/>
  <c r="M3883" i="22"/>
  <c r="N3883" i="22"/>
  <c r="O3883" i="22"/>
  <c r="P3883" i="22"/>
  <c r="A3884" i="22"/>
  <c r="B3884" i="22"/>
  <c r="C3884" i="22"/>
  <c r="D3884" i="22"/>
  <c r="E3884" i="22"/>
  <c r="F3884" i="22"/>
  <c r="G3884" i="22"/>
  <c r="H3884" i="22"/>
  <c r="I3884" i="22"/>
  <c r="J3884" i="22"/>
  <c r="K3884" i="22"/>
  <c r="L3884" i="22"/>
  <c r="M3884" i="22"/>
  <c r="N3884" i="22"/>
  <c r="O3884" i="22"/>
  <c r="P3884" i="22"/>
  <c r="A3885" i="22"/>
  <c r="B3885" i="22"/>
  <c r="C3885" i="22"/>
  <c r="D3885" i="22"/>
  <c r="E3885" i="22"/>
  <c r="F3885" i="22"/>
  <c r="G3885" i="22"/>
  <c r="H3885" i="22"/>
  <c r="I3885" i="22"/>
  <c r="J3885" i="22"/>
  <c r="K3885" i="22"/>
  <c r="L3885" i="22"/>
  <c r="M3885" i="22"/>
  <c r="N3885" i="22"/>
  <c r="O3885" i="22"/>
  <c r="P3885" i="22"/>
  <c r="A3886" i="22"/>
  <c r="B3886" i="22"/>
  <c r="C3886" i="22"/>
  <c r="D3886" i="22"/>
  <c r="E3886" i="22"/>
  <c r="F3886" i="22"/>
  <c r="G3886" i="22"/>
  <c r="H3886" i="22"/>
  <c r="I3886" i="22"/>
  <c r="J3886" i="22"/>
  <c r="K3886" i="22"/>
  <c r="L3886" i="22"/>
  <c r="M3886" i="22"/>
  <c r="N3886" i="22"/>
  <c r="O3886" i="22"/>
  <c r="P3886" i="22"/>
  <c r="A3887" i="22"/>
  <c r="B3887" i="22"/>
  <c r="C3887" i="22"/>
  <c r="D3887" i="22"/>
  <c r="E3887" i="22"/>
  <c r="F3887" i="22"/>
  <c r="G3887" i="22"/>
  <c r="H3887" i="22"/>
  <c r="I3887" i="22"/>
  <c r="J3887" i="22"/>
  <c r="K3887" i="22"/>
  <c r="L3887" i="22"/>
  <c r="M3887" i="22"/>
  <c r="N3887" i="22"/>
  <c r="O3887" i="22"/>
  <c r="P3887" i="22"/>
  <c r="A3888" i="22"/>
  <c r="B3888" i="22"/>
  <c r="C3888" i="22"/>
  <c r="D3888" i="22"/>
  <c r="E3888" i="22"/>
  <c r="F3888" i="22"/>
  <c r="G3888" i="22"/>
  <c r="H3888" i="22"/>
  <c r="I3888" i="22"/>
  <c r="J3888" i="22"/>
  <c r="K3888" i="22"/>
  <c r="L3888" i="22"/>
  <c r="M3888" i="22"/>
  <c r="N3888" i="22"/>
  <c r="O3888" i="22"/>
  <c r="P3888" i="22"/>
  <c r="A3889" i="22"/>
  <c r="B3889" i="22"/>
  <c r="C3889" i="22"/>
  <c r="D3889" i="22"/>
  <c r="E3889" i="22"/>
  <c r="F3889" i="22"/>
  <c r="G3889" i="22"/>
  <c r="H3889" i="22"/>
  <c r="I3889" i="22"/>
  <c r="J3889" i="22"/>
  <c r="K3889" i="22"/>
  <c r="L3889" i="22"/>
  <c r="M3889" i="22"/>
  <c r="N3889" i="22"/>
  <c r="O3889" i="22"/>
  <c r="P3889" i="22"/>
  <c r="A3890" i="22"/>
  <c r="B3890" i="22"/>
  <c r="C3890" i="22"/>
  <c r="D3890" i="22"/>
  <c r="E3890" i="22"/>
  <c r="F3890" i="22"/>
  <c r="G3890" i="22"/>
  <c r="H3890" i="22"/>
  <c r="I3890" i="22"/>
  <c r="J3890" i="22"/>
  <c r="K3890" i="22"/>
  <c r="L3890" i="22"/>
  <c r="M3890" i="22"/>
  <c r="N3890" i="22"/>
  <c r="O3890" i="22"/>
  <c r="P3890" i="22"/>
  <c r="A3891" i="22"/>
  <c r="B3891" i="22"/>
  <c r="C3891" i="22"/>
  <c r="D3891" i="22"/>
  <c r="E3891" i="22"/>
  <c r="F3891" i="22"/>
  <c r="G3891" i="22"/>
  <c r="H3891" i="22"/>
  <c r="I3891" i="22"/>
  <c r="J3891" i="22"/>
  <c r="K3891" i="22"/>
  <c r="L3891" i="22"/>
  <c r="M3891" i="22"/>
  <c r="N3891" i="22"/>
  <c r="O3891" i="22"/>
  <c r="P3891" i="22"/>
  <c r="A3892" i="22"/>
  <c r="B3892" i="22"/>
  <c r="C3892" i="22"/>
  <c r="D3892" i="22"/>
  <c r="E3892" i="22"/>
  <c r="F3892" i="22"/>
  <c r="G3892" i="22"/>
  <c r="H3892" i="22"/>
  <c r="I3892" i="22"/>
  <c r="J3892" i="22"/>
  <c r="K3892" i="22"/>
  <c r="L3892" i="22"/>
  <c r="M3892" i="22"/>
  <c r="N3892" i="22"/>
  <c r="O3892" i="22"/>
  <c r="P3892" i="22"/>
  <c r="A3893" i="22"/>
  <c r="B3893" i="22"/>
  <c r="C3893" i="22"/>
  <c r="D3893" i="22"/>
  <c r="E3893" i="22"/>
  <c r="F3893" i="22"/>
  <c r="G3893" i="22"/>
  <c r="H3893" i="22"/>
  <c r="I3893" i="22"/>
  <c r="J3893" i="22"/>
  <c r="K3893" i="22"/>
  <c r="L3893" i="22"/>
  <c r="M3893" i="22"/>
  <c r="N3893" i="22"/>
  <c r="O3893" i="22"/>
  <c r="P3893" i="22"/>
  <c r="A3894" i="22"/>
  <c r="B3894" i="22"/>
  <c r="C3894" i="22"/>
  <c r="D3894" i="22"/>
  <c r="E3894" i="22"/>
  <c r="F3894" i="22"/>
  <c r="G3894" i="22"/>
  <c r="H3894" i="22"/>
  <c r="I3894" i="22"/>
  <c r="J3894" i="22"/>
  <c r="K3894" i="22"/>
  <c r="L3894" i="22"/>
  <c r="M3894" i="22"/>
  <c r="N3894" i="22"/>
  <c r="O3894" i="22"/>
  <c r="P3894" i="22"/>
  <c r="A3895" i="22"/>
  <c r="B3895" i="22"/>
  <c r="C3895" i="22"/>
  <c r="D3895" i="22"/>
  <c r="E3895" i="22"/>
  <c r="F3895" i="22"/>
  <c r="G3895" i="22"/>
  <c r="H3895" i="22"/>
  <c r="I3895" i="22"/>
  <c r="J3895" i="22"/>
  <c r="K3895" i="22"/>
  <c r="L3895" i="22"/>
  <c r="M3895" i="22"/>
  <c r="N3895" i="22"/>
  <c r="O3895" i="22"/>
  <c r="P3895" i="22"/>
  <c r="A3896" i="22"/>
  <c r="B3896" i="22"/>
  <c r="C3896" i="22"/>
  <c r="D3896" i="22"/>
  <c r="E3896" i="22"/>
  <c r="F3896" i="22"/>
  <c r="G3896" i="22"/>
  <c r="H3896" i="22"/>
  <c r="I3896" i="22"/>
  <c r="J3896" i="22"/>
  <c r="K3896" i="22"/>
  <c r="L3896" i="22"/>
  <c r="M3896" i="22"/>
  <c r="N3896" i="22"/>
  <c r="O3896" i="22"/>
  <c r="P3896" i="22"/>
  <c r="A3897" i="22"/>
  <c r="B3897" i="22"/>
  <c r="C3897" i="22"/>
  <c r="D3897" i="22"/>
  <c r="E3897" i="22"/>
  <c r="F3897" i="22"/>
  <c r="G3897" i="22"/>
  <c r="H3897" i="22"/>
  <c r="I3897" i="22"/>
  <c r="J3897" i="22"/>
  <c r="K3897" i="22"/>
  <c r="L3897" i="22"/>
  <c r="M3897" i="22"/>
  <c r="N3897" i="22"/>
  <c r="O3897" i="22"/>
  <c r="P3897" i="22"/>
  <c r="A3898" i="22"/>
  <c r="B3898" i="22"/>
  <c r="C3898" i="22"/>
  <c r="D3898" i="22"/>
  <c r="E3898" i="22"/>
  <c r="F3898" i="22"/>
  <c r="G3898" i="22"/>
  <c r="H3898" i="22"/>
  <c r="I3898" i="22"/>
  <c r="J3898" i="22"/>
  <c r="K3898" i="22"/>
  <c r="L3898" i="22"/>
  <c r="M3898" i="22"/>
  <c r="N3898" i="22"/>
  <c r="O3898" i="22"/>
  <c r="P3898" i="22"/>
  <c r="A3899" i="22"/>
  <c r="B3899" i="22"/>
  <c r="C3899" i="22"/>
  <c r="D3899" i="22"/>
  <c r="E3899" i="22"/>
  <c r="F3899" i="22"/>
  <c r="G3899" i="22"/>
  <c r="H3899" i="22"/>
  <c r="I3899" i="22"/>
  <c r="J3899" i="22"/>
  <c r="K3899" i="22"/>
  <c r="L3899" i="22"/>
  <c r="M3899" i="22"/>
  <c r="N3899" i="22"/>
  <c r="O3899" i="22"/>
  <c r="P3899" i="22"/>
  <c r="A3900" i="22"/>
  <c r="B3900" i="22"/>
  <c r="C3900" i="22"/>
  <c r="D3900" i="22"/>
  <c r="E3900" i="22"/>
  <c r="F3900" i="22"/>
  <c r="G3900" i="22"/>
  <c r="H3900" i="22"/>
  <c r="I3900" i="22"/>
  <c r="J3900" i="22"/>
  <c r="K3900" i="22"/>
  <c r="L3900" i="22"/>
  <c r="M3900" i="22"/>
  <c r="N3900" i="22"/>
  <c r="O3900" i="22"/>
  <c r="P3900" i="22"/>
  <c r="A3901" i="22"/>
  <c r="B3901" i="22"/>
  <c r="C3901" i="22"/>
  <c r="D3901" i="22"/>
  <c r="E3901" i="22"/>
  <c r="F3901" i="22"/>
  <c r="G3901" i="22"/>
  <c r="H3901" i="22"/>
  <c r="I3901" i="22"/>
  <c r="J3901" i="22"/>
  <c r="K3901" i="22"/>
  <c r="L3901" i="22"/>
  <c r="M3901" i="22"/>
  <c r="N3901" i="22"/>
  <c r="O3901" i="22"/>
  <c r="P3901" i="22"/>
  <c r="A3902" i="22"/>
  <c r="B3902" i="22"/>
  <c r="C3902" i="22"/>
  <c r="D3902" i="22"/>
  <c r="E3902" i="22"/>
  <c r="F3902" i="22"/>
  <c r="G3902" i="22"/>
  <c r="H3902" i="22"/>
  <c r="I3902" i="22"/>
  <c r="J3902" i="22"/>
  <c r="K3902" i="22"/>
  <c r="L3902" i="22"/>
  <c r="M3902" i="22"/>
  <c r="N3902" i="22"/>
  <c r="O3902" i="22"/>
  <c r="P3902" i="22"/>
  <c r="A3903" i="22"/>
  <c r="B3903" i="22"/>
  <c r="C3903" i="22"/>
  <c r="D3903" i="22"/>
  <c r="E3903" i="22"/>
  <c r="F3903" i="22"/>
  <c r="G3903" i="22"/>
  <c r="H3903" i="22"/>
  <c r="I3903" i="22"/>
  <c r="J3903" i="22"/>
  <c r="K3903" i="22"/>
  <c r="L3903" i="22"/>
  <c r="M3903" i="22"/>
  <c r="N3903" i="22"/>
  <c r="O3903" i="22"/>
  <c r="P3903" i="22"/>
  <c r="A3904" i="22"/>
  <c r="B3904" i="22"/>
  <c r="C3904" i="22"/>
  <c r="D3904" i="22"/>
  <c r="E3904" i="22"/>
  <c r="F3904" i="22"/>
  <c r="G3904" i="22"/>
  <c r="H3904" i="22"/>
  <c r="I3904" i="22"/>
  <c r="J3904" i="22"/>
  <c r="K3904" i="22"/>
  <c r="L3904" i="22"/>
  <c r="M3904" i="22"/>
  <c r="N3904" i="22"/>
  <c r="O3904" i="22"/>
  <c r="P3904" i="22"/>
  <c r="A3905" i="22"/>
  <c r="B3905" i="22"/>
  <c r="C3905" i="22"/>
  <c r="D3905" i="22"/>
  <c r="E3905" i="22"/>
  <c r="F3905" i="22"/>
  <c r="G3905" i="22"/>
  <c r="H3905" i="22"/>
  <c r="I3905" i="22"/>
  <c r="J3905" i="22"/>
  <c r="K3905" i="22"/>
  <c r="L3905" i="22"/>
  <c r="M3905" i="22"/>
  <c r="N3905" i="22"/>
  <c r="O3905" i="22"/>
  <c r="P3905" i="22"/>
  <c r="A3906" i="22"/>
  <c r="B3906" i="22"/>
  <c r="C3906" i="22"/>
  <c r="D3906" i="22"/>
  <c r="E3906" i="22"/>
  <c r="F3906" i="22"/>
  <c r="G3906" i="22"/>
  <c r="H3906" i="22"/>
  <c r="I3906" i="22"/>
  <c r="J3906" i="22"/>
  <c r="K3906" i="22"/>
  <c r="L3906" i="22"/>
  <c r="M3906" i="22"/>
  <c r="N3906" i="22"/>
  <c r="O3906" i="22"/>
  <c r="P3906" i="22"/>
  <c r="A3907" i="22"/>
  <c r="B3907" i="22"/>
  <c r="C3907" i="22"/>
  <c r="D3907" i="22"/>
  <c r="E3907" i="22"/>
  <c r="F3907" i="22"/>
  <c r="G3907" i="22"/>
  <c r="H3907" i="22"/>
  <c r="I3907" i="22"/>
  <c r="J3907" i="22"/>
  <c r="K3907" i="22"/>
  <c r="L3907" i="22"/>
  <c r="M3907" i="22"/>
  <c r="N3907" i="22"/>
  <c r="O3907" i="22"/>
  <c r="P3907" i="22"/>
  <c r="A3908" i="22"/>
  <c r="B3908" i="22"/>
  <c r="C3908" i="22"/>
  <c r="D3908" i="22"/>
  <c r="E3908" i="22"/>
  <c r="F3908" i="22"/>
  <c r="G3908" i="22"/>
  <c r="H3908" i="22"/>
  <c r="I3908" i="22"/>
  <c r="J3908" i="22"/>
  <c r="K3908" i="22"/>
  <c r="L3908" i="22"/>
  <c r="M3908" i="22"/>
  <c r="N3908" i="22"/>
  <c r="O3908" i="22"/>
  <c r="P3908" i="22"/>
  <c r="A3909" i="22"/>
  <c r="B3909" i="22"/>
  <c r="C3909" i="22"/>
  <c r="D3909" i="22"/>
  <c r="E3909" i="22"/>
  <c r="F3909" i="22"/>
  <c r="G3909" i="22"/>
  <c r="H3909" i="22"/>
  <c r="I3909" i="22"/>
  <c r="J3909" i="22"/>
  <c r="K3909" i="22"/>
  <c r="L3909" i="22"/>
  <c r="M3909" i="22"/>
  <c r="N3909" i="22"/>
  <c r="O3909" i="22"/>
  <c r="P3909" i="22"/>
  <c r="A3910" i="22"/>
  <c r="B3910" i="22"/>
  <c r="C3910" i="22"/>
  <c r="D3910" i="22"/>
  <c r="E3910" i="22"/>
  <c r="F3910" i="22"/>
  <c r="G3910" i="22"/>
  <c r="H3910" i="22"/>
  <c r="I3910" i="22"/>
  <c r="J3910" i="22"/>
  <c r="K3910" i="22"/>
  <c r="L3910" i="22"/>
  <c r="M3910" i="22"/>
  <c r="N3910" i="22"/>
  <c r="O3910" i="22"/>
  <c r="P3910" i="22"/>
  <c r="A3911" i="22"/>
  <c r="B3911" i="22"/>
  <c r="C3911" i="22"/>
  <c r="D3911" i="22"/>
  <c r="E3911" i="22"/>
  <c r="F3911" i="22"/>
  <c r="G3911" i="22"/>
  <c r="H3911" i="22"/>
  <c r="I3911" i="22"/>
  <c r="J3911" i="22"/>
  <c r="K3911" i="22"/>
  <c r="L3911" i="22"/>
  <c r="M3911" i="22"/>
  <c r="N3911" i="22"/>
  <c r="O3911" i="22"/>
  <c r="P3911" i="22"/>
  <c r="A3912" i="22"/>
  <c r="B3912" i="22"/>
  <c r="C3912" i="22"/>
  <c r="D3912" i="22"/>
  <c r="E3912" i="22"/>
  <c r="F3912" i="22"/>
  <c r="G3912" i="22"/>
  <c r="H3912" i="22"/>
  <c r="I3912" i="22"/>
  <c r="J3912" i="22"/>
  <c r="K3912" i="22"/>
  <c r="L3912" i="22"/>
  <c r="M3912" i="22"/>
  <c r="N3912" i="22"/>
  <c r="O3912" i="22"/>
  <c r="P3912" i="22"/>
  <c r="A3913" i="22"/>
  <c r="B3913" i="22"/>
  <c r="C3913" i="22"/>
  <c r="D3913" i="22"/>
  <c r="E3913" i="22"/>
  <c r="F3913" i="22"/>
  <c r="G3913" i="22"/>
  <c r="H3913" i="22"/>
  <c r="I3913" i="22"/>
  <c r="J3913" i="22"/>
  <c r="K3913" i="22"/>
  <c r="L3913" i="22"/>
  <c r="M3913" i="22"/>
  <c r="N3913" i="22"/>
  <c r="O3913" i="22"/>
  <c r="P3913" i="22"/>
  <c r="A3914" i="22"/>
  <c r="B3914" i="22"/>
  <c r="C3914" i="22"/>
  <c r="D3914" i="22"/>
  <c r="E3914" i="22"/>
  <c r="F3914" i="22"/>
  <c r="G3914" i="22"/>
  <c r="H3914" i="22"/>
  <c r="I3914" i="22"/>
  <c r="J3914" i="22"/>
  <c r="K3914" i="22"/>
  <c r="L3914" i="22"/>
  <c r="M3914" i="22"/>
  <c r="N3914" i="22"/>
  <c r="O3914" i="22"/>
  <c r="P3914" i="22"/>
  <c r="A3915" i="22"/>
  <c r="B3915" i="22"/>
  <c r="C3915" i="22"/>
  <c r="D3915" i="22"/>
  <c r="E3915" i="22"/>
  <c r="F3915" i="22"/>
  <c r="G3915" i="22"/>
  <c r="H3915" i="22"/>
  <c r="I3915" i="22"/>
  <c r="J3915" i="22"/>
  <c r="K3915" i="22"/>
  <c r="L3915" i="22"/>
  <c r="M3915" i="22"/>
  <c r="N3915" i="22"/>
  <c r="O3915" i="22"/>
  <c r="P3915" i="22"/>
  <c r="A3916" i="22"/>
  <c r="B3916" i="22"/>
  <c r="C3916" i="22"/>
  <c r="D3916" i="22"/>
  <c r="E3916" i="22"/>
  <c r="F3916" i="22"/>
  <c r="G3916" i="22"/>
  <c r="H3916" i="22"/>
  <c r="I3916" i="22"/>
  <c r="J3916" i="22"/>
  <c r="K3916" i="22"/>
  <c r="L3916" i="22"/>
  <c r="M3916" i="22"/>
  <c r="N3916" i="22"/>
  <c r="O3916" i="22"/>
  <c r="P3916" i="22"/>
  <c r="A3917" i="22"/>
  <c r="B3917" i="22"/>
  <c r="C3917" i="22"/>
  <c r="D3917" i="22"/>
  <c r="E3917" i="22"/>
  <c r="F3917" i="22"/>
  <c r="G3917" i="22"/>
  <c r="H3917" i="22"/>
  <c r="I3917" i="22"/>
  <c r="J3917" i="22"/>
  <c r="K3917" i="22"/>
  <c r="L3917" i="22"/>
  <c r="M3917" i="22"/>
  <c r="N3917" i="22"/>
  <c r="O3917" i="22"/>
  <c r="P3917" i="22"/>
  <c r="A3918" i="22"/>
  <c r="B3918" i="22"/>
  <c r="C3918" i="22"/>
  <c r="D3918" i="22"/>
  <c r="E3918" i="22"/>
  <c r="F3918" i="22"/>
  <c r="G3918" i="22"/>
  <c r="H3918" i="22"/>
  <c r="I3918" i="22"/>
  <c r="J3918" i="22"/>
  <c r="K3918" i="22"/>
  <c r="L3918" i="22"/>
  <c r="M3918" i="22"/>
  <c r="N3918" i="22"/>
  <c r="O3918" i="22"/>
  <c r="P3918" i="22"/>
  <c r="A3919" i="22"/>
  <c r="B3919" i="22"/>
  <c r="C3919" i="22"/>
  <c r="D3919" i="22"/>
  <c r="E3919" i="22"/>
  <c r="F3919" i="22"/>
  <c r="G3919" i="22"/>
  <c r="H3919" i="22"/>
  <c r="I3919" i="22"/>
  <c r="J3919" i="22"/>
  <c r="K3919" i="22"/>
  <c r="L3919" i="22"/>
  <c r="M3919" i="22"/>
  <c r="N3919" i="22"/>
  <c r="O3919" i="22"/>
  <c r="P3919" i="22"/>
  <c r="A3920" i="22"/>
  <c r="B3920" i="22"/>
  <c r="C3920" i="22"/>
  <c r="D3920" i="22"/>
  <c r="E3920" i="22"/>
  <c r="F3920" i="22"/>
  <c r="G3920" i="22"/>
  <c r="H3920" i="22"/>
  <c r="I3920" i="22"/>
  <c r="J3920" i="22"/>
  <c r="K3920" i="22"/>
  <c r="L3920" i="22"/>
  <c r="M3920" i="22"/>
  <c r="N3920" i="22"/>
  <c r="O3920" i="22"/>
  <c r="P3920" i="22"/>
  <c r="A3921" i="22"/>
  <c r="B3921" i="22"/>
  <c r="C3921" i="22"/>
  <c r="D3921" i="22"/>
  <c r="E3921" i="22"/>
  <c r="F3921" i="22"/>
  <c r="G3921" i="22"/>
  <c r="H3921" i="22"/>
  <c r="I3921" i="22"/>
  <c r="J3921" i="22"/>
  <c r="K3921" i="22"/>
  <c r="L3921" i="22"/>
  <c r="M3921" i="22"/>
  <c r="N3921" i="22"/>
  <c r="O3921" i="22"/>
  <c r="P3921" i="22"/>
  <c r="A3922" i="22"/>
  <c r="B3922" i="22"/>
  <c r="C3922" i="22"/>
  <c r="D3922" i="22"/>
  <c r="E3922" i="22"/>
  <c r="F3922" i="22"/>
  <c r="G3922" i="22"/>
  <c r="H3922" i="22"/>
  <c r="I3922" i="22"/>
  <c r="J3922" i="22"/>
  <c r="K3922" i="22"/>
  <c r="L3922" i="22"/>
  <c r="M3922" i="22"/>
  <c r="N3922" i="22"/>
  <c r="O3922" i="22"/>
  <c r="P3922" i="22"/>
  <c r="A3923" i="22"/>
  <c r="B3923" i="22"/>
  <c r="C3923" i="22"/>
  <c r="D3923" i="22"/>
  <c r="E3923" i="22"/>
  <c r="F3923" i="22"/>
  <c r="G3923" i="22"/>
  <c r="H3923" i="22"/>
  <c r="I3923" i="22"/>
  <c r="J3923" i="22"/>
  <c r="K3923" i="22"/>
  <c r="L3923" i="22"/>
  <c r="M3923" i="22"/>
  <c r="N3923" i="22"/>
  <c r="O3923" i="22"/>
  <c r="P3923" i="22"/>
  <c r="A3924" i="22"/>
  <c r="B3924" i="22"/>
  <c r="C3924" i="22"/>
  <c r="D3924" i="22"/>
  <c r="E3924" i="22"/>
  <c r="F3924" i="22"/>
  <c r="G3924" i="22"/>
  <c r="H3924" i="22"/>
  <c r="I3924" i="22"/>
  <c r="J3924" i="22"/>
  <c r="K3924" i="22"/>
  <c r="L3924" i="22"/>
  <c r="M3924" i="22"/>
  <c r="N3924" i="22"/>
  <c r="O3924" i="22"/>
  <c r="P3924" i="22"/>
  <c r="A3925" i="22"/>
  <c r="B3925" i="22"/>
  <c r="C3925" i="22"/>
  <c r="D3925" i="22"/>
  <c r="E3925" i="22"/>
  <c r="F3925" i="22"/>
  <c r="G3925" i="22"/>
  <c r="H3925" i="22"/>
  <c r="I3925" i="22"/>
  <c r="J3925" i="22"/>
  <c r="K3925" i="22"/>
  <c r="L3925" i="22"/>
  <c r="M3925" i="22"/>
  <c r="N3925" i="22"/>
  <c r="O3925" i="22"/>
  <c r="P3925" i="22"/>
  <c r="A3926" i="22"/>
  <c r="B3926" i="22"/>
  <c r="C3926" i="22"/>
  <c r="D3926" i="22"/>
  <c r="E3926" i="22"/>
  <c r="F3926" i="22"/>
  <c r="G3926" i="22"/>
  <c r="H3926" i="22"/>
  <c r="I3926" i="22"/>
  <c r="J3926" i="22"/>
  <c r="K3926" i="22"/>
  <c r="L3926" i="22"/>
  <c r="M3926" i="22"/>
  <c r="N3926" i="22"/>
  <c r="O3926" i="22"/>
  <c r="P3926" i="22"/>
  <c r="A3927" i="22"/>
  <c r="B3927" i="22"/>
  <c r="C3927" i="22"/>
  <c r="D3927" i="22"/>
  <c r="E3927" i="22"/>
  <c r="F3927" i="22"/>
  <c r="G3927" i="22"/>
  <c r="H3927" i="22"/>
  <c r="I3927" i="22"/>
  <c r="J3927" i="22"/>
  <c r="K3927" i="22"/>
  <c r="L3927" i="22"/>
  <c r="M3927" i="22"/>
  <c r="N3927" i="22"/>
  <c r="O3927" i="22"/>
  <c r="P3927" i="22"/>
  <c r="A3928" i="22"/>
  <c r="B3928" i="22"/>
  <c r="C3928" i="22"/>
  <c r="D3928" i="22"/>
  <c r="E3928" i="22"/>
  <c r="F3928" i="22"/>
  <c r="G3928" i="22"/>
  <c r="H3928" i="22"/>
  <c r="I3928" i="22"/>
  <c r="J3928" i="22"/>
  <c r="K3928" i="22"/>
  <c r="L3928" i="22"/>
  <c r="M3928" i="22"/>
  <c r="N3928" i="22"/>
  <c r="O3928" i="22"/>
  <c r="P3928" i="22"/>
  <c r="A3929" i="22"/>
  <c r="B3929" i="22"/>
  <c r="C3929" i="22"/>
  <c r="D3929" i="22"/>
  <c r="E3929" i="22"/>
  <c r="F3929" i="22"/>
  <c r="G3929" i="22"/>
  <c r="H3929" i="22"/>
  <c r="I3929" i="22"/>
  <c r="J3929" i="22"/>
  <c r="K3929" i="22"/>
  <c r="L3929" i="22"/>
  <c r="M3929" i="22"/>
  <c r="N3929" i="22"/>
  <c r="O3929" i="22"/>
  <c r="P3929" i="22"/>
  <c r="A3930" i="22"/>
  <c r="B3930" i="22"/>
  <c r="C3930" i="22"/>
  <c r="D3930" i="22"/>
  <c r="E3930" i="22"/>
  <c r="F3930" i="22"/>
  <c r="G3930" i="22"/>
  <c r="H3930" i="22"/>
  <c r="I3930" i="22"/>
  <c r="J3930" i="22"/>
  <c r="K3930" i="22"/>
  <c r="L3930" i="22"/>
  <c r="M3930" i="22"/>
  <c r="N3930" i="22"/>
  <c r="O3930" i="22"/>
  <c r="P3930" i="22"/>
  <c r="A3931" i="22"/>
  <c r="B3931" i="22"/>
  <c r="C3931" i="22"/>
  <c r="D3931" i="22"/>
  <c r="E3931" i="22"/>
  <c r="F3931" i="22"/>
  <c r="G3931" i="22"/>
  <c r="H3931" i="22"/>
  <c r="I3931" i="22"/>
  <c r="J3931" i="22"/>
  <c r="K3931" i="22"/>
  <c r="L3931" i="22"/>
  <c r="M3931" i="22"/>
  <c r="N3931" i="22"/>
  <c r="O3931" i="22"/>
  <c r="P3931" i="22"/>
  <c r="A3932" i="22"/>
  <c r="B3932" i="22"/>
  <c r="C3932" i="22"/>
  <c r="D3932" i="22"/>
  <c r="E3932" i="22"/>
  <c r="F3932" i="22"/>
  <c r="G3932" i="22"/>
  <c r="H3932" i="22"/>
  <c r="I3932" i="22"/>
  <c r="J3932" i="22"/>
  <c r="K3932" i="22"/>
  <c r="L3932" i="22"/>
  <c r="M3932" i="22"/>
  <c r="N3932" i="22"/>
  <c r="O3932" i="22"/>
  <c r="P3932" i="22"/>
  <c r="A3933" i="22"/>
  <c r="B3933" i="22"/>
  <c r="C3933" i="22"/>
  <c r="D3933" i="22"/>
  <c r="E3933" i="22"/>
  <c r="F3933" i="22"/>
  <c r="G3933" i="22"/>
  <c r="H3933" i="22"/>
  <c r="I3933" i="22"/>
  <c r="J3933" i="22"/>
  <c r="K3933" i="22"/>
  <c r="L3933" i="22"/>
  <c r="M3933" i="22"/>
  <c r="N3933" i="22"/>
  <c r="O3933" i="22"/>
  <c r="P3933" i="22"/>
  <c r="A3934" i="22"/>
  <c r="B3934" i="22"/>
  <c r="C3934" i="22"/>
  <c r="D3934" i="22"/>
  <c r="E3934" i="22"/>
  <c r="F3934" i="22"/>
  <c r="G3934" i="22"/>
  <c r="H3934" i="22"/>
  <c r="I3934" i="22"/>
  <c r="J3934" i="22"/>
  <c r="K3934" i="22"/>
  <c r="L3934" i="22"/>
  <c r="M3934" i="22"/>
  <c r="N3934" i="22"/>
  <c r="O3934" i="22"/>
  <c r="P3934" i="22"/>
  <c r="A3935" i="22"/>
  <c r="B3935" i="22"/>
  <c r="C3935" i="22"/>
  <c r="D3935" i="22"/>
  <c r="E3935" i="22"/>
  <c r="F3935" i="22"/>
  <c r="G3935" i="22"/>
  <c r="H3935" i="22"/>
  <c r="I3935" i="22"/>
  <c r="J3935" i="22"/>
  <c r="K3935" i="22"/>
  <c r="L3935" i="22"/>
  <c r="M3935" i="22"/>
  <c r="N3935" i="22"/>
  <c r="O3935" i="22"/>
  <c r="P3935" i="22"/>
  <c r="A3936" i="22"/>
  <c r="B3936" i="22"/>
  <c r="C3936" i="22"/>
  <c r="D3936" i="22"/>
  <c r="E3936" i="22"/>
  <c r="F3936" i="22"/>
  <c r="G3936" i="22"/>
  <c r="H3936" i="22"/>
  <c r="I3936" i="22"/>
  <c r="J3936" i="22"/>
  <c r="K3936" i="22"/>
  <c r="L3936" i="22"/>
  <c r="M3936" i="22"/>
  <c r="N3936" i="22"/>
  <c r="O3936" i="22"/>
  <c r="P3936" i="22"/>
  <c r="A3937" i="22"/>
  <c r="B3937" i="22"/>
  <c r="C3937" i="22"/>
  <c r="D3937" i="22"/>
  <c r="E3937" i="22"/>
  <c r="F3937" i="22"/>
  <c r="G3937" i="22"/>
  <c r="H3937" i="22"/>
  <c r="I3937" i="22"/>
  <c r="J3937" i="22"/>
  <c r="K3937" i="22"/>
  <c r="L3937" i="22"/>
  <c r="M3937" i="22"/>
  <c r="N3937" i="22"/>
  <c r="O3937" i="22"/>
  <c r="P3937" i="22"/>
  <c r="A3938" i="22"/>
  <c r="B3938" i="22"/>
  <c r="C3938" i="22"/>
  <c r="D3938" i="22"/>
  <c r="E3938" i="22"/>
  <c r="F3938" i="22"/>
  <c r="G3938" i="22"/>
  <c r="H3938" i="22"/>
  <c r="I3938" i="22"/>
  <c r="J3938" i="22"/>
  <c r="K3938" i="22"/>
  <c r="L3938" i="22"/>
  <c r="M3938" i="22"/>
  <c r="N3938" i="22"/>
  <c r="O3938" i="22"/>
  <c r="P3938" i="22"/>
  <c r="A3939" i="22"/>
  <c r="B3939" i="22"/>
  <c r="C3939" i="22"/>
  <c r="D3939" i="22"/>
  <c r="E3939" i="22"/>
  <c r="F3939" i="22"/>
  <c r="G3939" i="22"/>
  <c r="H3939" i="22"/>
  <c r="I3939" i="22"/>
  <c r="J3939" i="22"/>
  <c r="K3939" i="22"/>
  <c r="L3939" i="22"/>
  <c r="M3939" i="22"/>
  <c r="N3939" i="22"/>
  <c r="O3939" i="22"/>
  <c r="P3939" i="22"/>
  <c r="A3940" i="22"/>
  <c r="B3940" i="22"/>
  <c r="C3940" i="22"/>
  <c r="D3940" i="22"/>
  <c r="E3940" i="22"/>
  <c r="F3940" i="22"/>
  <c r="G3940" i="22"/>
  <c r="H3940" i="22"/>
  <c r="I3940" i="22"/>
  <c r="J3940" i="22"/>
  <c r="K3940" i="22"/>
  <c r="L3940" i="22"/>
  <c r="M3940" i="22"/>
  <c r="N3940" i="22"/>
  <c r="O3940" i="22"/>
  <c r="P3940" i="22"/>
  <c r="A3941" i="22"/>
  <c r="B3941" i="22"/>
  <c r="C3941" i="22"/>
  <c r="D3941" i="22"/>
  <c r="E3941" i="22"/>
  <c r="F3941" i="22"/>
  <c r="G3941" i="22"/>
  <c r="H3941" i="22"/>
  <c r="I3941" i="22"/>
  <c r="J3941" i="22"/>
  <c r="K3941" i="22"/>
  <c r="L3941" i="22"/>
  <c r="M3941" i="22"/>
  <c r="N3941" i="22"/>
  <c r="O3941" i="22"/>
  <c r="P3941" i="22"/>
  <c r="A3942" i="22"/>
  <c r="B3942" i="22"/>
  <c r="C3942" i="22"/>
  <c r="D3942" i="22"/>
  <c r="E3942" i="22"/>
  <c r="F3942" i="22"/>
  <c r="G3942" i="22"/>
  <c r="H3942" i="22"/>
  <c r="I3942" i="22"/>
  <c r="J3942" i="22"/>
  <c r="K3942" i="22"/>
  <c r="L3942" i="22"/>
  <c r="M3942" i="22"/>
  <c r="N3942" i="22"/>
  <c r="O3942" i="22"/>
  <c r="P3942" i="22"/>
  <c r="A3943" i="22"/>
  <c r="B3943" i="22"/>
  <c r="C3943" i="22"/>
  <c r="D3943" i="22"/>
  <c r="E3943" i="22"/>
  <c r="F3943" i="22"/>
  <c r="G3943" i="22"/>
  <c r="H3943" i="22"/>
  <c r="I3943" i="22"/>
  <c r="J3943" i="22"/>
  <c r="K3943" i="22"/>
  <c r="L3943" i="22"/>
  <c r="M3943" i="22"/>
  <c r="N3943" i="22"/>
  <c r="O3943" i="22"/>
  <c r="P3943" i="22"/>
  <c r="A3944" i="22"/>
  <c r="B3944" i="22"/>
  <c r="C3944" i="22"/>
  <c r="D3944" i="22"/>
  <c r="E3944" i="22"/>
  <c r="F3944" i="22"/>
  <c r="G3944" i="22"/>
  <c r="H3944" i="22"/>
  <c r="I3944" i="22"/>
  <c r="J3944" i="22"/>
  <c r="K3944" i="22"/>
  <c r="L3944" i="22"/>
  <c r="M3944" i="22"/>
  <c r="N3944" i="22"/>
  <c r="O3944" i="22"/>
  <c r="P3944" i="22"/>
  <c r="A3945" i="22"/>
  <c r="B3945" i="22"/>
  <c r="C3945" i="22"/>
  <c r="D3945" i="22"/>
  <c r="E3945" i="22"/>
  <c r="F3945" i="22"/>
  <c r="G3945" i="22"/>
  <c r="H3945" i="22"/>
  <c r="I3945" i="22"/>
  <c r="J3945" i="22"/>
  <c r="K3945" i="22"/>
  <c r="L3945" i="22"/>
  <c r="M3945" i="22"/>
  <c r="N3945" i="22"/>
  <c r="O3945" i="22"/>
  <c r="P3945" i="22"/>
  <c r="A3946" i="22"/>
  <c r="B3946" i="22"/>
  <c r="C3946" i="22"/>
  <c r="D3946" i="22"/>
  <c r="E3946" i="22"/>
  <c r="F3946" i="22"/>
  <c r="G3946" i="22"/>
  <c r="H3946" i="22"/>
  <c r="I3946" i="22"/>
  <c r="J3946" i="22"/>
  <c r="K3946" i="22"/>
  <c r="L3946" i="22"/>
  <c r="M3946" i="22"/>
  <c r="N3946" i="22"/>
  <c r="O3946" i="22"/>
  <c r="P3946" i="22"/>
  <c r="A3947" i="22"/>
  <c r="B3947" i="22"/>
  <c r="C3947" i="22"/>
  <c r="D3947" i="22"/>
  <c r="E3947" i="22"/>
  <c r="F3947" i="22"/>
  <c r="G3947" i="22"/>
  <c r="H3947" i="22"/>
  <c r="I3947" i="22"/>
  <c r="J3947" i="22"/>
  <c r="K3947" i="22"/>
  <c r="L3947" i="22"/>
  <c r="M3947" i="22"/>
  <c r="N3947" i="22"/>
  <c r="O3947" i="22"/>
  <c r="P3947" i="22"/>
  <c r="A3948" i="22"/>
  <c r="B3948" i="22"/>
  <c r="C3948" i="22"/>
  <c r="D3948" i="22"/>
  <c r="E3948" i="22"/>
  <c r="F3948" i="22"/>
  <c r="G3948" i="22"/>
  <c r="H3948" i="22"/>
  <c r="I3948" i="22"/>
  <c r="J3948" i="22"/>
  <c r="K3948" i="22"/>
  <c r="L3948" i="22"/>
  <c r="M3948" i="22"/>
  <c r="N3948" i="22"/>
  <c r="O3948" i="22"/>
  <c r="P3948" i="22"/>
  <c r="A3949" i="22"/>
  <c r="B3949" i="22"/>
  <c r="C3949" i="22"/>
  <c r="D3949" i="22"/>
  <c r="E3949" i="22"/>
  <c r="F3949" i="22"/>
  <c r="G3949" i="22"/>
  <c r="H3949" i="22"/>
  <c r="I3949" i="22"/>
  <c r="J3949" i="22"/>
  <c r="K3949" i="22"/>
  <c r="L3949" i="22"/>
  <c r="M3949" i="22"/>
  <c r="N3949" i="22"/>
  <c r="O3949" i="22"/>
  <c r="P3949" i="22"/>
  <c r="A3950" i="22"/>
  <c r="B3950" i="22"/>
  <c r="C3950" i="22"/>
  <c r="D3950" i="22"/>
  <c r="E3950" i="22"/>
  <c r="F3950" i="22"/>
  <c r="G3950" i="22"/>
  <c r="H3950" i="22"/>
  <c r="I3950" i="22"/>
  <c r="J3950" i="22"/>
  <c r="K3950" i="22"/>
  <c r="L3950" i="22"/>
  <c r="M3950" i="22"/>
  <c r="N3950" i="22"/>
  <c r="O3950" i="22"/>
  <c r="P3950" i="22"/>
  <c r="A3951" i="22"/>
  <c r="B3951" i="22"/>
  <c r="C3951" i="22"/>
  <c r="D3951" i="22"/>
  <c r="E3951" i="22"/>
  <c r="F3951" i="22"/>
  <c r="G3951" i="22"/>
  <c r="H3951" i="22"/>
  <c r="I3951" i="22"/>
  <c r="J3951" i="22"/>
  <c r="K3951" i="22"/>
  <c r="L3951" i="22"/>
  <c r="M3951" i="22"/>
  <c r="N3951" i="22"/>
  <c r="O3951" i="22"/>
  <c r="P3951" i="22"/>
  <c r="A3952" i="22"/>
  <c r="B3952" i="22"/>
  <c r="C3952" i="22"/>
  <c r="D3952" i="22"/>
  <c r="E3952" i="22"/>
  <c r="F3952" i="22"/>
  <c r="G3952" i="22"/>
  <c r="H3952" i="22"/>
  <c r="I3952" i="22"/>
  <c r="J3952" i="22"/>
  <c r="K3952" i="22"/>
  <c r="L3952" i="22"/>
  <c r="M3952" i="22"/>
  <c r="N3952" i="22"/>
  <c r="O3952" i="22"/>
  <c r="P3952" i="22"/>
  <c r="A3953" i="22"/>
  <c r="B3953" i="22"/>
  <c r="C3953" i="22"/>
  <c r="D3953" i="22"/>
  <c r="E3953" i="22"/>
  <c r="F3953" i="22"/>
  <c r="G3953" i="22"/>
  <c r="H3953" i="22"/>
  <c r="I3953" i="22"/>
  <c r="J3953" i="22"/>
  <c r="K3953" i="22"/>
  <c r="L3953" i="22"/>
  <c r="M3953" i="22"/>
  <c r="N3953" i="22"/>
  <c r="O3953" i="22"/>
  <c r="P3953" i="22"/>
  <c r="A3954" i="22"/>
  <c r="B3954" i="22"/>
  <c r="C3954" i="22"/>
  <c r="D3954" i="22"/>
  <c r="E3954" i="22"/>
  <c r="F3954" i="22"/>
  <c r="G3954" i="22"/>
  <c r="H3954" i="22"/>
  <c r="I3954" i="22"/>
  <c r="J3954" i="22"/>
  <c r="K3954" i="22"/>
  <c r="L3954" i="22"/>
  <c r="M3954" i="22"/>
  <c r="N3954" i="22"/>
  <c r="O3954" i="22"/>
  <c r="P3954" i="22"/>
  <c r="A3955" i="22"/>
  <c r="B3955" i="22"/>
  <c r="C3955" i="22"/>
  <c r="D3955" i="22"/>
  <c r="E3955" i="22"/>
  <c r="F3955" i="22"/>
  <c r="G3955" i="22"/>
  <c r="H3955" i="22"/>
  <c r="I3955" i="22"/>
  <c r="J3955" i="22"/>
  <c r="K3955" i="22"/>
  <c r="L3955" i="22"/>
  <c r="M3955" i="22"/>
  <c r="N3955" i="22"/>
  <c r="O3955" i="22"/>
  <c r="P3955" i="22"/>
  <c r="A3956" i="22"/>
  <c r="B3956" i="22"/>
  <c r="C3956" i="22"/>
  <c r="D3956" i="22"/>
  <c r="E3956" i="22"/>
  <c r="F3956" i="22"/>
  <c r="G3956" i="22"/>
  <c r="H3956" i="22"/>
  <c r="I3956" i="22"/>
  <c r="J3956" i="22"/>
  <c r="K3956" i="22"/>
  <c r="L3956" i="22"/>
  <c r="M3956" i="22"/>
  <c r="N3956" i="22"/>
  <c r="O3956" i="22"/>
  <c r="P3956" i="22"/>
  <c r="A3957" i="22"/>
  <c r="B3957" i="22"/>
  <c r="C3957" i="22"/>
  <c r="D3957" i="22"/>
  <c r="E3957" i="22"/>
  <c r="F3957" i="22"/>
  <c r="G3957" i="22"/>
  <c r="H3957" i="22"/>
  <c r="I3957" i="22"/>
  <c r="J3957" i="22"/>
  <c r="K3957" i="22"/>
  <c r="L3957" i="22"/>
  <c r="M3957" i="22"/>
  <c r="N3957" i="22"/>
  <c r="O3957" i="22"/>
  <c r="P3957" i="22"/>
  <c r="A3958" i="22"/>
  <c r="B3958" i="22"/>
  <c r="C3958" i="22"/>
  <c r="D3958" i="22"/>
  <c r="E3958" i="22"/>
  <c r="F3958" i="22"/>
  <c r="G3958" i="22"/>
  <c r="H3958" i="22"/>
  <c r="I3958" i="22"/>
  <c r="J3958" i="22"/>
  <c r="K3958" i="22"/>
  <c r="L3958" i="22"/>
  <c r="M3958" i="22"/>
  <c r="N3958" i="22"/>
  <c r="O3958" i="22"/>
  <c r="P3958" i="22"/>
  <c r="A3959" i="22"/>
  <c r="B3959" i="22"/>
  <c r="C3959" i="22"/>
  <c r="D3959" i="22"/>
  <c r="E3959" i="22"/>
  <c r="F3959" i="22"/>
  <c r="G3959" i="22"/>
  <c r="H3959" i="22"/>
  <c r="I3959" i="22"/>
  <c r="J3959" i="22"/>
  <c r="K3959" i="22"/>
  <c r="L3959" i="22"/>
  <c r="M3959" i="22"/>
  <c r="N3959" i="22"/>
  <c r="O3959" i="22"/>
  <c r="P3959" i="22"/>
  <c r="A3960" i="22"/>
  <c r="B3960" i="22"/>
  <c r="C3960" i="22"/>
  <c r="D3960" i="22"/>
  <c r="E3960" i="22"/>
  <c r="F3960" i="22"/>
  <c r="G3960" i="22"/>
  <c r="H3960" i="22"/>
  <c r="I3960" i="22"/>
  <c r="J3960" i="22"/>
  <c r="K3960" i="22"/>
  <c r="L3960" i="22"/>
  <c r="M3960" i="22"/>
  <c r="N3960" i="22"/>
  <c r="O3960" i="22"/>
  <c r="P3960" i="22"/>
  <c r="A3961" i="22"/>
  <c r="B3961" i="22"/>
  <c r="C3961" i="22"/>
  <c r="D3961" i="22"/>
  <c r="E3961" i="22"/>
  <c r="F3961" i="22"/>
  <c r="G3961" i="22"/>
  <c r="H3961" i="22"/>
  <c r="I3961" i="22"/>
  <c r="J3961" i="22"/>
  <c r="K3961" i="22"/>
  <c r="L3961" i="22"/>
  <c r="M3961" i="22"/>
  <c r="N3961" i="22"/>
  <c r="O3961" i="22"/>
  <c r="P3961" i="22"/>
  <c r="A3962" i="22"/>
  <c r="B3962" i="22"/>
  <c r="C3962" i="22"/>
  <c r="D3962" i="22"/>
  <c r="E3962" i="22"/>
  <c r="F3962" i="22"/>
  <c r="G3962" i="22"/>
  <c r="H3962" i="22"/>
  <c r="I3962" i="22"/>
  <c r="J3962" i="22"/>
  <c r="K3962" i="22"/>
  <c r="L3962" i="22"/>
  <c r="M3962" i="22"/>
  <c r="N3962" i="22"/>
  <c r="O3962" i="22"/>
  <c r="P3962" i="22"/>
  <c r="A3963" i="22"/>
  <c r="B3963" i="22"/>
  <c r="C3963" i="22"/>
  <c r="D3963" i="22"/>
  <c r="E3963" i="22"/>
  <c r="F3963" i="22"/>
  <c r="G3963" i="22"/>
  <c r="H3963" i="22"/>
  <c r="I3963" i="22"/>
  <c r="J3963" i="22"/>
  <c r="K3963" i="22"/>
  <c r="L3963" i="22"/>
  <c r="M3963" i="22"/>
  <c r="N3963" i="22"/>
  <c r="O3963" i="22"/>
  <c r="P3963" i="22"/>
  <c r="A3964" i="22"/>
  <c r="B3964" i="22"/>
  <c r="C3964" i="22"/>
  <c r="D3964" i="22"/>
  <c r="E3964" i="22"/>
  <c r="F3964" i="22"/>
  <c r="G3964" i="22"/>
  <c r="H3964" i="22"/>
  <c r="I3964" i="22"/>
  <c r="J3964" i="22"/>
  <c r="K3964" i="22"/>
  <c r="L3964" i="22"/>
  <c r="M3964" i="22"/>
  <c r="N3964" i="22"/>
  <c r="O3964" i="22"/>
  <c r="P3964" i="22"/>
  <c r="A3965" i="22"/>
  <c r="B3965" i="22"/>
  <c r="C3965" i="22"/>
  <c r="D3965" i="22"/>
  <c r="E3965" i="22"/>
  <c r="F3965" i="22"/>
  <c r="G3965" i="22"/>
  <c r="H3965" i="22"/>
  <c r="I3965" i="22"/>
  <c r="J3965" i="22"/>
  <c r="K3965" i="22"/>
  <c r="L3965" i="22"/>
  <c r="M3965" i="22"/>
  <c r="N3965" i="22"/>
  <c r="O3965" i="22"/>
  <c r="P3965" i="22"/>
  <c r="A3966" i="22"/>
  <c r="B3966" i="22"/>
  <c r="C3966" i="22"/>
  <c r="D3966" i="22"/>
  <c r="E3966" i="22"/>
  <c r="F3966" i="22"/>
  <c r="G3966" i="22"/>
  <c r="H3966" i="22"/>
  <c r="I3966" i="22"/>
  <c r="J3966" i="22"/>
  <c r="K3966" i="22"/>
  <c r="L3966" i="22"/>
  <c r="M3966" i="22"/>
  <c r="N3966" i="22"/>
  <c r="O3966" i="22"/>
  <c r="P3966" i="22"/>
  <c r="A3967" i="22"/>
  <c r="B3967" i="22"/>
  <c r="C3967" i="22"/>
  <c r="D3967" i="22"/>
  <c r="E3967" i="22"/>
  <c r="F3967" i="22"/>
  <c r="G3967" i="22"/>
  <c r="H3967" i="22"/>
  <c r="I3967" i="22"/>
  <c r="J3967" i="22"/>
  <c r="K3967" i="22"/>
  <c r="L3967" i="22"/>
  <c r="M3967" i="22"/>
  <c r="N3967" i="22"/>
  <c r="O3967" i="22"/>
  <c r="P3967" i="22"/>
  <c r="A3968" i="22"/>
  <c r="B3968" i="22"/>
  <c r="C3968" i="22"/>
  <c r="D3968" i="22"/>
  <c r="E3968" i="22"/>
  <c r="F3968" i="22"/>
  <c r="G3968" i="22"/>
  <c r="H3968" i="22"/>
  <c r="I3968" i="22"/>
  <c r="J3968" i="22"/>
  <c r="K3968" i="22"/>
  <c r="L3968" i="22"/>
  <c r="M3968" i="22"/>
  <c r="N3968" i="22"/>
  <c r="O3968" i="22"/>
  <c r="P3968" i="22"/>
  <c r="A3969" i="22"/>
  <c r="B3969" i="22"/>
  <c r="C3969" i="22"/>
  <c r="D3969" i="22"/>
  <c r="E3969" i="22"/>
  <c r="F3969" i="22"/>
  <c r="G3969" i="22"/>
  <c r="H3969" i="22"/>
  <c r="I3969" i="22"/>
  <c r="J3969" i="22"/>
  <c r="K3969" i="22"/>
  <c r="L3969" i="22"/>
  <c r="M3969" i="22"/>
  <c r="N3969" i="22"/>
  <c r="O3969" i="22"/>
  <c r="P3969" i="22"/>
  <c r="A3970" i="22"/>
  <c r="B3970" i="22"/>
  <c r="C3970" i="22"/>
  <c r="D3970" i="22"/>
  <c r="E3970" i="22"/>
  <c r="F3970" i="22"/>
  <c r="G3970" i="22"/>
  <c r="H3970" i="22"/>
  <c r="I3970" i="22"/>
  <c r="J3970" i="22"/>
  <c r="K3970" i="22"/>
  <c r="L3970" i="22"/>
  <c r="M3970" i="22"/>
  <c r="N3970" i="22"/>
  <c r="O3970" i="22"/>
  <c r="P3970" i="22"/>
  <c r="A3971" i="22"/>
  <c r="B3971" i="22"/>
  <c r="C3971" i="22"/>
  <c r="D3971" i="22"/>
  <c r="E3971" i="22"/>
  <c r="F3971" i="22"/>
  <c r="G3971" i="22"/>
  <c r="H3971" i="22"/>
  <c r="I3971" i="22"/>
  <c r="J3971" i="22"/>
  <c r="K3971" i="22"/>
  <c r="L3971" i="22"/>
  <c r="M3971" i="22"/>
  <c r="N3971" i="22"/>
  <c r="O3971" i="22"/>
  <c r="P3971" i="22"/>
  <c r="A3972" i="22"/>
  <c r="B3972" i="22"/>
  <c r="C3972" i="22"/>
  <c r="D3972" i="22"/>
  <c r="E3972" i="22"/>
  <c r="F3972" i="22"/>
  <c r="G3972" i="22"/>
  <c r="H3972" i="22"/>
  <c r="I3972" i="22"/>
  <c r="J3972" i="22"/>
  <c r="K3972" i="22"/>
  <c r="L3972" i="22"/>
  <c r="M3972" i="22"/>
  <c r="N3972" i="22"/>
  <c r="O3972" i="22"/>
  <c r="P3972" i="22"/>
  <c r="A3973" i="22"/>
  <c r="B3973" i="22"/>
  <c r="C3973" i="22"/>
  <c r="D3973" i="22"/>
  <c r="E3973" i="22"/>
  <c r="F3973" i="22"/>
  <c r="G3973" i="22"/>
  <c r="H3973" i="22"/>
  <c r="I3973" i="22"/>
  <c r="J3973" i="22"/>
  <c r="K3973" i="22"/>
  <c r="L3973" i="22"/>
  <c r="M3973" i="22"/>
  <c r="N3973" i="22"/>
  <c r="O3973" i="22"/>
  <c r="P3973" i="22"/>
  <c r="A3974" i="22"/>
  <c r="B3974" i="22"/>
  <c r="C3974" i="22"/>
  <c r="D3974" i="22"/>
  <c r="E3974" i="22"/>
  <c r="F3974" i="22"/>
  <c r="G3974" i="22"/>
  <c r="H3974" i="22"/>
  <c r="I3974" i="22"/>
  <c r="J3974" i="22"/>
  <c r="K3974" i="22"/>
  <c r="L3974" i="22"/>
  <c r="M3974" i="22"/>
  <c r="N3974" i="22"/>
  <c r="O3974" i="22"/>
  <c r="P3974" i="22"/>
  <c r="A3975" i="22"/>
  <c r="B3975" i="22"/>
  <c r="C3975" i="22"/>
  <c r="D3975" i="22"/>
  <c r="E3975" i="22"/>
  <c r="F3975" i="22"/>
  <c r="G3975" i="22"/>
  <c r="H3975" i="22"/>
  <c r="I3975" i="22"/>
  <c r="J3975" i="22"/>
  <c r="K3975" i="22"/>
  <c r="L3975" i="22"/>
  <c r="M3975" i="22"/>
  <c r="N3975" i="22"/>
  <c r="O3975" i="22"/>
  <c r="P3975" i="22"/>
  <c r="A3976" i="22"/>
  <c r="B3976" i="22"/>
  <c r="C3976" i="22"/>
  <c r="D3976" i="22"/>
  <c r="E3976" i="22"/>
  <c r="F3976" i="22"/>
  <c r="G3976" i="22"/>
  <c r="H3976" i="22"/>
  <c r="I3976" i="22"/>
  <c r="J3976" i="22"/>
  <c r="K3976" i="22"/>
  <c r="L3976" i="22"/>
  <c r="M3976" i="22"/>
  <c r="N3976" i="22"/>
  <c r="O3976" i="22"/>
  <c r="P3976" i="22"/>
  <c r="A3977" i="22"/>
  <c r="B3977" i="22"/>
  <c r="C3977" i="22"/>
  <c r="D3977" i="22"/>
  <c r="E3977" i="22"/>
  <c r="F3977" i="22"/>
  <c r="G3977" i="22"/>
  <c r="H3977" i="22"/>
  <c r="I3977" i="22"/>
  <c r="J3977" i="22"/>
  <c r="K3977" i="22"/>
  <c r="L3977" i="22"/>
  <c r="M3977" i="22"/>
  <c r="N3977" i="22"/>
  <c r="O3977" i="22"/>
  <c r="P3977" i="22"/>
  <c r="A3978" i="22"/>
  <c r="B3978" i="22"/>
  <c r="C3978" i="22"/>
  <c r="D3978" i="22"/>
  <c r="E3978" i="22"/>
  <c r="F3978" i="22"/>
  <c r="G3978" i="22"/>
  <c r="H3978" i="22"/>
  <c r="I3978" i="22"/>
  <c r="J3978" i="22"/>
  <c r="K3978" i="22"/>
  <c r="L3978" i="22"/>
  <c r="M3978" i="22"/>
  <c r="N3978" i="22"/>
  <c r="O3978" i="22"/>
  <c r="P3978" i="22"/>
  <c r="A3979" i="22"/>
  <c r="B3979" i="22"/>
  <c r="C3979" i="22"/>
  <c r="D3979" i="22"/>
  <c r="E3979" i="22"/>
  <c r="F3979" i="22"/>
  <c r="G3979" i="22"/>
  <c r="H3979" i="22"/>
  <c r="I3979" i="22"/>
  <c r="J3979" i="22"/>
  <c r="K3979" i="22"/>
  <c r="L3979" i="22"/>
  <c r="M3979" i="22"/>
  <c r="N3979" i="22"/>
  <c r="O3979" i="22"/>
  <c r="P3979" i="22"/>
  <c r="A3980" i="22"/>
  <c r="B3980" i="22"/>
  <c r="C3980" i="22"/>
  <c r="D3980" i="22"/>
  <c r="E3980" i="22"/>
  <c r="F3980" i="22"/>
  <c r="G3980" i="22"/>
  <c r="H3980" i="22"/>
  <c r="I3980" i="22"/>
  <c r="J3980" i="22"/>
  <c r="K3980" i="22"/>
  <c r="L3980" i="22"/>
  <c r="M3980" i="22"/>
  <c r="N3980" i="22"/>
  <c r="O3980" i="22"/>
  <c r="P3980" i="22"/>
  <c r="A3981" i="22"/>
  <c r="B3981" i="22"/>
  <c r="C3981" i="22"/>
  <c r="D3981" i="22"/>
  <c r="E3981" i="22"/>
  <c r="F3981" i="22"/>
  <c r="G3981" i="22"/>
  <c r="H3981" i="22"/>
  <c r="I3981" i="22"/>
  <c r="J3981" i="22"/>
  <c r="K3981" i="22"/>
  <c r="L3981" i="22"/>
  <c r="M3981" i="22"/>
  <c r="N3981" i="22"/>
  <c r="O3981" i="22"/>
  <c r="P3981" i="22"/>
  <c r="A3982" i="22"/>
  <c r="B3982" i="22"/>
  <c r="C3982" i="22"/>
  <c r="D3982" i="22"/>
  <c r="E3982" i="22"/>
  <c r="F3982" i="22"/>
  <c r="G3982" i="22"/>
  <c r="H3982" i="22"/>
  <c r="I3982" i="22"/>
  <c r="J3982" i="22"/>
  <c r="K3982" i="22"/>
  <c r="L3982" i="22"/>
  <c r="M3982" i="22"/>
  <c r="N3982" i="22"/>
  <c r="O3982" i="22"/>
  <c r="P3982" i="22"/>
  <c r="A3983" i="22"/>
  <c r="B3983" i="22"/>
  <c r="C3983" i="22"/>
  <c r="D3983" i="22"/>
  <c r="E3983" i="22"/>
  <c r="F3983" i="22"/>
  <c r="G3983" i="22"/>
  <c r="H3983" i="22"/>
  <c r="I3983" i="22"/>
  <c r="J3983" i="22"/>
  <c r="K3983" i="22"/>
  <c r="L3983" i="22"/>
  <c r="M3983" i="22"/>
  <c r="N3983" i="22"/>
  <c r="O3983" i="22"/>
  <c r="P3983" i="22"/>
  <c r="A3984" i="22"/>
  <c r="B3984" i="22"/>
  <c r="C3984" i="22"/>
  <c r="D3984" i="22"/>
  <c r="E3984" i="22"/>
  <c r="F3984" i="22"/>
  <c r="G3984" i="22"/>
  <c r="H3984" i="22"/>
  <c r="I3984" i="22"/>
  <c r="J3984" i="22"/>
  <c r="K3984" i="22"/>
  <c r="L3984" i="22"/>
  <c r="M3984" i="22"/>
  <c r="N3984" i="22"/>
  <c r="O3984" i="22"/>
  <c r="P3984" i="22"/>
  <c r="A3985" i="22"/>
  <c r="B3985" i="22"/>
  <c r="C3985" i="22"/>
  <c r="D3985" i="22"/>
  <c r="E3985" i="22"/>
  <c r="F3985" i="22"/>
  <c r="G3985" i="22"/>
  <c r="H3985" i="22"/>
  <c r="I3985" i="22"/>
  <c r="J3985" i="22"/>
  <c r="K3985" i="22"/>
  <c r="L3985" i="22"/>
  <c r="M3985" i="22"/>
  <c r="N3985" i="22"/>
  <c r="O3985" i="22"/>
  <c r="P3985" i="22"/>
  <c r="A3986" i="22"/>
  <c r="B3986" i="22"/>
  <c r="C3986" i="22"/>
  <c r="D3986" i="22"/>
  <c r="E3986" i="22"/>
  <c r="F3986" i="22"/>
  <c r="G3986" i="22"/>
  <c r="H3986" i="22"/>
  <c r="I3986" i="22"/>
  <c r="J3986" i="22"/>
  <c r="K3986" i="22"/>
  <c r="L3986" i="22"/>
  <c r="M3986" i="22"/>
  <c r="N3986" i="22"/>
  <c r="O3986" i="22"/>
  <c r="P3986" i="22"/>
  <c r="A3987" i="22"/>
  <c r="B3987" i="22"/>
  <c r="C3987" i="22"/>
  <c r="D3987" i="22"/>
  <c r="E3987" i="22"/>
  <c r="F3987" i="22"/>
  <c r="G3987" i="22"/>
  <c r="H3987" i="22"/>
  <c r="I3987" i="22"/>
  <c r="J3987" i="22"/>
  <c r="K3987" i="22"/>
  <c r="L3987" i="22"/>
  <c r="M3987" i="22"/>
  <c r="N3987" i="22"/>
  <c r="O3987" i="22"/>
  <c r="P3987" i="22"/>
  <c r="A3988" i="22"/>
  <c r="B3988" i="22"/>
  <c r="C3988" i="22"/>
  <c r="D3988" i="22"/>
  <c r="E3988" i="22"/>
  <c r="F3988" i="22"/>
  <c r="G3988" i="22"/>
  <c r="H3988" i="22"/>
  <c r="I3988" i="22"/>
  <c r="J3988" i="22"/>
  <c r="K3988" i="22"/>
  <c r="L3988" i="22"/>
  <c r="M3988" i="22"/>
  <c r="N3988" i="22"/>
  <c r="O3988" i="22"/>
  <c r="P3988" i="22"/>
  <c r="A3989" i="22"/>
  <c r="B3989" i="22"/>
  <c r="C3989" i="22"/>
  <c r="D3989" i="22"/>
  <c r="E3989" i="22"/>
  <c r="F3989" i="22"/>
  <c r="G3989" i="22"/>
  <c r="H3989" i="22"/>
  <c r="I3989" i="22"/>
  <c r="J3989" i="22"/>
  <c r="K3989" i="22"/>
  <c r="L3989" i="22"/>
  <c r="M3989" i="22"/>
  <c r="N3989" i="22"/>
  <c r="O3989" i="22"/>
  <c r="P3989" i="22"/>
  <c r="A3990" i="22"/>
  <c r="B3990" i="22"/>
  <c r="C3990" i="22"/>
  <c r="D3990" i="22"/>
  <c r="E3990" i="22"/>
  <c r="F3990" i="22"/>
  <c r="G3990" i="22"/>
  <c r="H3990" i="22"/>
  <c r="I3990" i="22"/>
  <c r="J3990" i="22"/>
  <c r="K3990" i="22"/>
  <c r="L3990" i="22"/>
  <c r="M3990" i="22"/>
  <c r="N3990" i="22"/>
  <c r="O3990" i="22"/>
  <c r="P3990" i="22"/>
  <c r="A3991" i="22"/>
  <c r="B3991" i="22"/>
  <c r="C3991" i="22"/>
  <c r="D3991" i="22"/>
  <c r="E3991" i="22"/>
  <c r="F3991" i="22"/>
  <c r="G3991" i="22"/>
  <c r="H3991" i="22"/>
  <c r="I3991" i="22"/>
  <c r="J3991" i="22"/>
  <c r="K3991" i="22"/>
  <c r="L3991" i="22"/>
  <c r="M3991" i="22"/>
  <c r="N3991" i="22"/>
  <c r="O3991" i="22"/>
  <c r="P3991" i="22"/>
  <c r="A3992" i="22"/>
  <c r="B3992" i="22"/>
  <c r="C3992" i="22"/>
  <c r="D3992" i="22"/>
  <c r="E3992" i="22"/>
  <c r="F3992" i="22"/>
  <c r="G3992" i="22"/>
  <c r="H3992" i="22"/>
  <c r="I3992" i="22"/>
  <c r="J3992" i="22"/>
  <c r="K3992" i="22"/>
  <c r="L3992" i="22"/>
  <c r="M3992" i="22"/>
  <c r="N3992" i="22"/>
  <c r="O3992" i="22"/>
  <c r="P3992" i="22"/>
  <c r="A3993" i="22"/>
  <c r="B3993" i="22"/>
  <c r="C3993" i="22"/>
  <c r="D3993" i="22"/>
  <c r="E3993" i="22"/>
  <c r="F3993" i="22"/>
  <c r="G3993" i="22"/>
  <c r="H3993" i="22"/>
  <c r="I3993" i="22"/>
  <c r="J3993" i="22"/>
  <c r="K3993" i="22"/>
  <c r="L3993" i="22"/>
  <c r="M3993" i="22"/>
  <c r="N3993" i="22"/>
  <c r="O3993" i="22"/>
  <c r="P3993" i="22"/>
  <c r="A3994" i="22"/>
  <c r="B3994" i="22"/>
  <c r="C3994" i="22"/>
  <c r="D3994" i="22"/>
  <c r="E3994" i="22"/>
  <c r="F3994" i="22"/>
  <c r="G3994" i="22"/>
  <c r="H3994" i="22"/>
  <c r="I3994" i="22"/>
  <c r="J3994" i="22"/>
  <c r="K3994" i="22"/>
  <c r="L3994" i="22"/>
  <c r="M3994" i="22"/>
  <c r="N3994" i="22"/>
  <c r="O3994" i="22"/>
  <c r="P3994" i="22"/>
  <c r="A3995" i="22"/>
  <c r="B3995" i="22"/>
  <c r="C3995" i="22"/>
  <c r="D3995" i="22"/>
  <c r="E3995" i="22"/>
  <c r="F3995" i="22"/>
  <c r="G3995" i="22"/>
  <c r="H3995" i="22"/>
  <c r="I3995" i="22"/>
  <c r="J3995" i="22"/>
  <c r="K3995" i="22"/>
  <c r="L3995" i="22"/>
  <c r="M3995" i="22"/>
  <c r="N3995" i="22"/>
  <c r="O3995" i="22"/>
  <c r="P3995" i="22"/>
  <c r="A3996" i="22"/>
  <c r="B3996" i="22"/>
  <c r="C3996" i="22"/>
  <c r="D3996" i="22"/>
  <c r="E3996" i="22"/>
  <c r="F3996" i="22"/>
  <c r="G3996" i="22"/>
  <c r="H3996" i="22"/>
  <c r="I3996" i="22"/>
  <c r="J3996" i="22"/>
  <c r="K3996" i="22"/>
  <c r="L3996" i="22"/>
  <c r="M3996" i="22"/>
  <c r="N3996" i="22"/>
  <c r="O3996" i="22"/>
  <c r="P3996" i="22"/>
  <c r="A3997" i="22"/>
  <c r="B3997" i="22"/>
  <c r="C3997" i="22"/>
  <c r="D3997" i="22"/>
  <c r="E3997" i="22"/>
  <c r="F3997" i="22"/>
  <c r="G3997" i="22"/>
  <c r="H3997" i="22"/>
  <c r="I3997" i="22"/>
  <c r="J3997" i="22"/>
  <c r="K3997" i="22"/>
  <c r="L3997" i="22"/>
  <c r="M3997" i="22"/>
  <c r="N3997" i="22"/>
  <c r="O3997" i="22"/>
  <c r="P3997" i="22"/>
  <c r="A3998" i="22"/>
  <c r="B3998" i="22"/>
  <c r="C3998" i="22"/>
  <c r="D3998" i="22"/>
  <c r="E3998" i="22"/>
  <c r="F3998" i="22"/>
  <c r="G3998" i="22"/>
  <c r="H3998" i="22"/>
  <c r="I3998" i="22"/>
  <c r="J3998" i="22"/>
  <c r="K3998" i="22"/>
  <c r="L3998" i="22"/>
  <c r="M3998" i="22"/>
  <c r="N3998" i="22"/>
  <c r="O3998" i="22"/>
  <c r="P3998" i="22"/>
  <c r="A3999" i="22"/>
  <c r="B3999" i="22"/>
  <c r="C3999" i="22"/>
  <c r="D3999" i="22"/>
  <c r="E3999" i="22"/>
  <c r="F3999" i="22"/>
  <c r="G3999" i="22"/>
  <c r="H3999" i="22"/>
  <c r="I3999" i="22"/>
  <c r="J3999" i="22"/>
  <c r="K3999" i="22"/>
  <c r="L3999" i="22"/>
  <c r="M3999" i="22"/>
  <c r="N3999" i="22"/>
  <c r="O3999" i="22"/>
  <c r="P3999" i="22"/>
  <c r="A4000" i="22"/>
  <c r="B4000" i="22"/>
  <c r="C4000" i="22"/>
  <c r="D4000" i="22"/>
  <c r="E4000" i="22"/>
  <c r="F4000" i="22"/>
  <c r="G4000" i="22"/>
  <c r="H4000" i="22"/>
  <c r="I4000" i="22"/>
  <c r="J4000" i="22"/>
  <c r="K4000" i="22"/>
  <c r="L4000" i="22"/>
  <c r="M4000" i="22"/>
  <c r="N4000" i="22"/>
  <c r="O4000" i="22"/>
  <c r="P4000" i="22"/>
  <c r="A4001" i="22"/>
  <c r="B4001" i="22"/>
  <c r="C4001" i="22"/>
  <c r="D4001" i="22"/>
  <c r="E4001" i="22"/>
  <c r="F4001" i="22"/>
  <c r="G4001" i="22"/>
  <c r="H4001" i="22"/>
  <c r="I4001" i="22"/>
  <c r="J4001" i="22"/>
  <c r="K4001" i="22"/>
  <c r="L4001" i="22"/>
  <c r="M4001" i="22"/>
  <c r="N4001" i="22"/>
  <c r="O4001" i="22"/>
  <c r="P4001" i="22"/>
  <c r="A4002" i="22"/>
  <c r="B4002" i="22"/>
  <c r="C4002" i="22"/>
  <c r="D4002" i="22"/>
  <c r="E4002" i="22"/>
  <c r="F4002" i="22"/>
  <c r="G4002" i="22"/>
  <c r="H4002" i="22"/>
  <c r="I4002" i="22"/>
  <c r="J4002" i="22"/>
  <c r="K4002" i="22"/>
  <c r="L4002" i="22"/>
  <c r="M4002" i="22"/>
  <c r="N4002" i="22"/>
  <c r="O4002" i="22"/>
  <c r="P4002" i="22"/>
  <c r="A4003" i="22"/>
  <c r="B4003" i="22"/>
  <c r="C4003" i="22"/>
  <c r="D4003" i="22"/>
  <c r="E4003" i="22"/>
  <c r="F4003" i="22"/>
  <c r="G4003" i="22"/>
  <c r="H4003" i="22"/>
  <c r="I4003" i="22"/>
  <c r="J4003" i="22"/>
  <c r="K4003" i="22"/>
  <c r="L4003" i="22"/>
  <c r="M4003" i="22"/>
  <c r="N4003" i="22"/>
  <c r="O4003" i="22"/>
  <c r="P4003" i="22"/>
  <c r="A4004" i="22"/>
  <c r="B4004" i="22"/>
  <c r="C4004" i="22"/>
  <c r="D4004" i="22"/>
  <c r="E4004" i="22"/>
  <c r="F4004" i="22"/>
  <c r="G4004" i="22"/>
  <c r="H4004" i="22"/>
  <c r="I4004" i="22"/>
  <c r="J4004" i="22"/>
  <c r="K4004" i="22"/>
  <c r="L4004" i="22"/>
  <c r="M4004" i="22"/>
  <c r="N4004" i="22"/>
  <c r="O4004" i="22"/>
  <c r="P4004" i="22"/>
  <c r="A4005" i="22"/>
  <c r="B4005" i="22"/>
  <c r="C4005" i="22"/>
  <c r="D4005" i="22"/>
  <c r="E4005" i="22"/>
  <c r="F4005" i="22"/>
  <c r="G4005" i="22"/>
  <c r="H4005" i="22"/>
  <c r="I4005" i="22"/>
  <c r="J4005" i="22"/>
  <c r="K4005" i="22"/>
  <c r="L4005" i="22"/>
  <c r="M4005" i="22"/>
  <c r="N4005" i="22"/>
  <c r="O4005" i="22"/>
  <c r="P4005" i="22"/>
  <c r="A4006" i="22"/>
  <c r="B4006" i="22"/>
  <c r="C4006" i="22"/>
  <c r="D4006" i="22"/>
  <c r="E4006" i="22"/>
  <c r="F4006" i="22"/>
  <c r="G4006" i="22"/>
  <c r="H4006" i="22"/>
  <c r="I4006" i="22"/>
  <c r="J4006" i="22"/>
  <c r="K4006" i="22"/>
  <c r="L4006" i="22"/>
  <c r="M4006" i="22"/>
  <c r="N4006" i="22"/>
  <c r="O4006" i="22"/>
  <c r="P4006" i="22"/>
  <c r="A4007" i="22"/>
  <c r="B4007" i="22"/>
  <c r="C4007" i="22"/>
  <c r="D4007" i="22"/>
  <c r="E4007" i="22"/>
  <c r="F4007" i="22"/>
  <c r="G4007" i="22"/>
  <c r="H4007" i="22"/>
  <c r="I4007" i="22"/>
  <c r="J4007" i="22"/>
  <c r="K4007" i="22"/>
  <c r="L4007" i="22"/>
  <c r="M4007" i="22"/>
  <c r="N4007" i="22"/>
  <c r="O4007" i="22"/>
  <c r="P4007" i="22"/>
  <c r="A4008" i="22"/>
  <c r="B4008" i="22"/>
  <c r="C4008" i="22"/>
  <c r="D4008" i="22"/>
  <c r="E4008" i="22"/>
  <c r="F4008" i="22"/>
  <c r="G4008" i="22"/>
  <c r="H4008" i="22"/>
  <c r="I4008" i="22"/>
  <c r="J4008" i="22"/>
  <c r="K4008" i="22"/>
  <c r="L4008" i="22"/>
  <c r="M4008" i="22"/>
  <c r="N4008" i="22"/>
  <c r="O4008" i="22"/>
  <c r="P4008" i="22"/>
  <c r="A4009" i="22"/>
  <c r="B4009" i="22"/>
  <c r="C4009" i="22"/>
  <c r="D4009" i="22"/>
  <c r="E4009" i="22"/>
  <c r="F4009" i="22"/>
  <c r="G4009" i="22"/>
  <c r="H4009" i="22"/>
  <c r="I4009" i="22"/>
  <c r="J4009" i="22"/>
  <c r="K4009" i="22"/>
  <c r="L4009" i="22"/>
  <c r="M4009" i="22"/>
  <c r="N4009" i="22"/>
  <c r="O4009" i="22"/>
  <c r="P4009" i="22"/>
  <c r="A4010" i="22"/>
  <c r="B4010" i="22"/>
  <c r="C4010" i="22"/>
  <c r="D4010" i="22"/>
  <c r="E4010" i="22"/>
  <c r="F4010" i="22"/>
  <c r="G4010" i="22"/>
  <c r="H4010" i="22"/>
  <c r="I4010" i="22"/>
  <c r="J4010" i="22"/>
  <c r="K4010" i="22"/>
  <c r="L4010" i="22"/>
  <c r="M4010" i="22"/>
  <c r="N4010" i="22"/>
  <c r="O4010" i="22"/>
  <c r="P4010" i="22"/>
  <c r="A4011" i="22"/>
  <c r="B4011" i="22"/>
  <c r="C4011" i="22"/>
  <c r="D4011" i="22"/>
  <c r="E4011" i="22"/>
  <c r="F4011" i="22"/>
  <c r="G4011" i="22"/>
  <c r="H4011" i="22"/>
  <c r="I4011" i="22"/>
  <c r="J4011" i="22"/>
  <c r="K4011" i="22"/>
  <c r="L4011" i="22"/>
  <c r="M4011" i="22"/>
  <c r="N4011" i="22"/>
  <c r="O4011" i="22"/>
  <c r="P4011" i="22"/>
  <c r="A4012" i="22"/>
  <c r="B4012" i="22"/>
  <c r="C4012" i="22"/>
  <c r="D4012" i="22"/>
  <c r="E4012" i="22"/>
  <c r="F4012" i="22"/>
  <c r="G4012" i="22"/>
  <c r="H4012" i="22"/>
  <c r="I4012" i="22"/>
  <c r="J4012" i="22"/>
  <c r="K4012" i="22"/>
  <c r="L4012" i="22"/>
  <c r="M4012" i="22"/>
  <c r="N4012" i="22"/>
  <c r="O4012" i="22"/>
  <c r="P4012" i="22"/>
  <c r="A4013" i="22"/>
  <c r="B4013" i="22"/>
  <c r="C4013" i="22"/>
  <c r="D4013" i="22"/>
  <c r="E4013" i="22"/>
  <c r="F4013" i="22"/>
  <c r="G4013" i="22"/>
  <c r="H4013" i="22"/>
  <c r="I4013" i="22"/>
  <c r="J4013" i="22"/>
  <c r="K4013" i="22"/>
  <c r="L4013" i="22"/>
  <c r="M4013" i="22"/>
  <c r="N4013" i="22"/>
  <c r="O4013" i="22"/>
  <c r="P4013" i="22"/>
  <c r="A4014" i="22"/>
  <c r="B4014" i="22"/>
  <c r="C4014" i="22"/>
  <c r="D4014" i="22"/>
  <c r="E4014" i="22"/>
  <c r="F4014" i="22"/>
  <c r="G4014" i="22"/>
  <c r="H4014" i="22"/>
  <c r="I4014" i="22"/>
  <c r="J4014" i="22"/>
  <c r="K4014" i="22"/>
  <c r="L4014" i="22"/>
  <c r="M4014" i="22"/>
  <c r="N4014" i="22"/>
  <c r="O4014" i="22"/>
  <c r="P4014" i="22"/>
  <c r="A4015" i="22"/>
  <c r="B4015" i="22"/>
  <c r="C4015" i="22"/>
  <c r="D4015" i="22"/>
  <c r="E4015" i="22"/>
  <c r="F4015" i="22"/>
  <c r="G4015" i="22"/>
  <c r="H4015" i="22"/>
  <c r="I4015" i="22"/>
  <c r="J4015" i="22"/>
  <c r="K4015" i="22"/>
  <c r="L4015" i="22"/>
  <c r="M4015" i="22"/>
  <c r="N4015" i="22"/>
  <c r="O4015" i="22"/>
  <c r="P4015" i="22"/>
  <c r="A4016" i="22"/>
  <c r="B4016" i="22"/>
  <c r="C4016" i="22"/>
  <c r="D4016" i="22"/>
  <c r="E4016" i="22"/>
  <c r="F4016" i="22"/>
  <c r="G4016" i="22"/>
  <c r="H4016" i="22"/>
  <c r="I4016" i="22"/>
  <c r="J4016" i="22"/>
  <c r="K4016" i="22"/>
  <c r="L4016" i="22"/>
  <c r="M4016" i="22"/>
  <c r="N4016" i="22"/>
  <c r="O4016" i="22"/>
  <c r="P4016" i="22"/>
  <c r="A4017" i="22"/>
  <c r="B4017" i="22"/>
  <c r="C4017" i="22"/>
  <c r="D4017" i="22"/>
  <c r="E4017" i="22"/>
  <c r="F4017" i="22"/>
  <c r="G4017" i="22"/>
  <c r="H4017" i="22"/>
  <c r="I4017" i="22"/>
  <c r="J4017" i="22"/>
  <c r="K4017" i="22"/>
  <c r="L4017" i="22"/>
  <c r="M4017" i="22"/>
  <c r="N4017" i="22"/>
  <c r="O4017" i="22"/>
  <c r="P4017" i="22"/>
  <c r="A4018" i="22"/>
  <c r="B4018" i="22"/>
  <c r="C4018" i="22"/>
  <c r="D4018" i="22"/>
  <c r="E4018" i="22"/>
  <c r="F4018" i="22"/>
  <c r="G4018" i="22"/>
  <c r="H4018" i="22"/>
  <c r="I4018" i="22"/>
  <c r="J4018" i="22"/>
  <c r="K4018" i="22"/>
  <c r="L4018" i="22"/>
  <c r="M4018" i="22"/>
  <c r="N4018" i="22"/>
  <c r="O4018" i="22"/>
  <c r="P4018" i="22"/>
  <c r="A4019" i="22"/>
  <c r="B4019" i="22"/>
  <c r="C4019" i="22"/>
  <c r="D4019" i="22"/>
  <c r="E4019" i="22"/>
  <c r="F4019" i="22"/>
  <c r="G4019" i="22"/>
  <c r="H4019" i="22"/>
  <c r="I4019" i="22"/>
  <c r="J4019" i="22"/>
  <c r="K4019" i="22"/>
  <c r="L4019" i="22"/>
  <c r="M4019" i="22"/>
  <c r="N4019" i="22"/>
  <c r="O4019" i="22"/>
  <c r="P4019" i="22"/>
  <c r="A4020" i="22"/>
  <c r="B4020" i="22"/>
  <c r="C4020" i="22"/>
  <c r="D4020" i="22"/>
  <c r="E4020" i="22"/>
  <c r="F4020" i="22"/>
  <c r="G4020" i="22"/>
  <c r="H4020" i="22"/>
  <c r="I4020" i="22"/>
  <c r="J4020" i="22"/>
  <c r="K4020" i="22"/>
  <c r="L4020" i="22"/>
  <c r="M4020" i="22"/>
  <c r="N4020" i="22"/>
  <c r="O4020" i="22"/>
  <c r="P4020" i="22"/>
  <c r="A4021" i="22"/>
  <c r="B4021" i="22"/>
  <c r="C4021" i="22"/>
  <c r="D4021" i="22"/>
  <c r="E4021" i="22"/>
  <c r="F4021" i="22"/>
  <c r="G4021" i="22"/>
  <c r="H4021" i="22"/>
  <c r="I4021" i="22"/>
  <c r="J4021" i="22"/>
  <c r="K4021" i="22"/>
  <c r="L4021" i="22"/>
  <c r="M4021" i="22"/>
  <c r="N4021" i="22"/>
  <c r="O4021" i="22"/>
  <c r="P4021" i="22"/>
  <c r="A4022" i="22"/>
  <c r="B4022" i="22"/>
  <c r="C4022" i="22"/>
  <c r="D4022" i="22"/>
  <c r="E4022" i="22"/>
  <c r="F4022" i="22"/>
  <c r="G4022" i="22"/>
  <c r="H4022" i="22"/>
  <c r="I4022" i="22"/>
  <c r="J4022" i="22"/>
  <c r="K4022" i="22"/>
  <c r="L4022" i="22"/>
  <c r="M4022" i="22"/>
  <c r="N4022" i="22"/>
  <c r="O4022" i="22"/>
  <c r="P4022" i="22"/>
  <c r="A4023" i="22"/>
  <c r="B4023" i="22"/>
  <c r="C4023" i="22"/>
  <c r="D4023" i="22"/>
  <c r="E4023" i="22"/>
  <c r="F4023" i="22"/>
  <c r="G4023" i="22"/>
  <c r="H4023" i="22"/>
  <c r="I4023" i="22"/>
  <c r="J4023" i="22"/>
  <c r="K4023" i="22"/>
  <c r="L4023" i="22"/>
  <c r="M4023" i="22"/>
  <c r="N4023" i="22"/>
  <c r="O4023" i="22"/>
  <c r="P4023" i="22"/>
  <c r="A4024" i="22"/>
  <c r="B4024" i="22"/>
  <c r="C4024" i="22"/>
  <c r="D4024" i="22"/>
  <c r="E4024" i="22"/>
  <c r="F4024" i="22"/>
  <c r="G4024" i="22"/>
  <c r="H4024" i="22"/>
  <c r="I4024" i="22"/>
  <c r="J4024" i="22"/>
  <c r="K4024" i="22"/>
  <c r="L4024" i="22"/>
  <c r="M4024" i="22"/>
  <c r="N4024" i="22"/>
  <c r="O4024" i="22"/>
  <c r="P4024" i="22"/>
  <c r="A4025" i="22"/>
  <c r="B4025" i="22"/>
  <c r="C4025" i="22"/>
  <c r="D4025" i="22"/>
  <c r="E4025" i="22"/>
  <c r="F4025" i="22"/>
  <c r="G4025" i="22"/>
  <c r="H4025" i="22"/>
  <c r="I4025" i="22"/>
  <c r="J4025" i="22"/>
  <c r="K4025" i="22"/>
  <c r="L4025" i="22"/>
  <c r="M4025" i="22"/>
  <c r="N4025" i="22"/>
  <c r="O4025" i="22"/>
  <c r="P4025" i="22"/>
  <c r="A4026" i="22"/>
  <c r="B4026" i="22"/>
  <c r="C4026" i="22"/>
  <c r="D4026" i="22"/>
  <c r="E4026" i="22"/>
  <c r="F4026" i="22"/>
  <c r="G4026" i="22"/>
  <c r="H4026" i="22"/>
  <c r="I4026" i="22"/>
  <c r="J4026" i="22"/>
  <c r="K4026" i="22"/>
  <c r="L4026" i="22"/>
  <c r="M4026" i="22"/>
  <c r="N4026" i="22"/>
  <c r="O4026" i="22"/>
  <c r="P4026" i="22"/>
  <c r="A4027" i="22"/>
  <c r="B4027" i="22"/>
  <c r="C4027" i="22"/>
  <c r="D4027" i="22"/>
  <c r="E4027" i="22"/>
  <c r="F4027" i="22"/>
  <c r="G4027" i="22"/>
  <c r="H4027" i="22"/>
  <c r="I4027" i="22"/>
  <c r="J4027" i="22"/>
  <c r="K4027" i="22"/>
  <c r="L4027" i="22"/>
  <c r="M4027" i="22"/>
  <c r="N4027" i="22"/>
  <c r="O4027" i="22"/>
  <c r="P4027" i="22"/>
  <c r="A4028" i="22"/>
  <c r="B4028" i="22"/>
  <c r="C4028" i="22"/>
  <c r="D4028" i="22"/>
  <c r="E4028" i="22"/>
  <c r="F4028" i="22"/>
  <c r="G4028" i="22"/>
  <c r="H4028" i="22"/>
  <c r="I4028" i="22"/>
  <c r="J4028" i="22"/>
  <c r="K4028" i="22"/>
  <c r="L4028" i="22"/>
  <c r="M4028" i="22"/>
  <c r="N4028" i="22"/>
  <c r="O4028" i="22"/>
  <c r="P4028" i="22"/>
  <c r="A4029" i="22"/>
  <c r="B4029" i="22"/>
  <c r="C4029" i="22"/>
  <c r="D4029" i="22"/>
  <c r="E4029" i="22"/>
  <c r="F4029" i="22"/>
  <c r="G4029" i="22"/>
  <c r="H4029" i="22"/>
  <c r="I4029" i="22"/>
  <c r="J4029" i="22"/>
  <c r="K4029" i="22"/>
  <c r="L4029" i="22"/>
  <c r="M4029" i="22"/>
  <c r="N4029" i="22"/>
  <c r="O4029" i="22"/>
  <c r="P4029" i="22"/>
  <c r="A4030" i="22"/>
  <c r="B4030" i="22"/>
  <c r="C4030" i="22"/>
  <c r="D4030" i="22"/>
  <c r="E4030" i="22"/>
  <c r="F4030" i="22"/>
  <c r="G4030" i="22"/>
  <c r="H4030" i="22"/>
  <c r="I4030" i="22"/>
  <c r="J4030" i="22"/>
  <c r="K4030" i="22"/>
  <c r="L4030" i="22"/>
  <c r="M4030" i="22"/>
  <c r="N4030" i="22"/>
  <c r="O4030" i="22"/>
  <c r="P4030" i="22"/>
  <c r="A4031" i="22"/>
  <c r="B4031" i="22"/>
  <c r="C4031" i="22"/>
  <c r="D4031" i="22"/>
  <c r="E4031" i="22"/>
  <c r="F4031" i="22"/>
  <c r="G4031" i="22"/>
  <c r="H4031" i="22"/>
  <c r="I4031" i="22"/>
  <c r="J4031" i="22"/>
  <c r="K4031" i="22"/>
  <c r="L4031" i="22"/>
  <c r="M4031" i="22"/>
  <c r="N4031" i="22"/>
  <c r="O4031" i="22"/>
  <c r="P4031" i="22"/>
  <c r="A4032" i="22"/>
  <c r="B4032" i="22"/>
  <c r="C4032" i="22"/>
  <c r="D4032" i="22"/>
  <c r="E4032" i="22"/>
  <c r="F4032" i="22"/>
  <c r="G4032" i="22"/>
  <c r="H4032" i="22"/>
  <c r="I4032" i="22"/>
  <c r="J4032" i="22"/>
  <c r="K4032" i="22"/>
  <c r="L4032" i="22"/>
  <c r="M4032" i="22"/>
  <c r="N4032" i="22"/>
  <c r="O4032" i="22"/>
  <c r="P4032" i="22"/>
  <c r="A4033" i="22"/>
  <c r="B4033" i="22"/>
  <c r="C4033" i="22"/>
  <c r="D4033" i="22"/>
  <c r="E4033" i="22"/>
  <c r="F4033" i="22"/>
  <c r="G4033" i="22"/>
  <c r="H4033" i="22"/>
  <c r="I4033" i="22"/>
  <c r="J4033" i="22"/>
  <c r="K4033" i="22"/>
  <c r="L4033" i="22"/>
  <c r="M4033" i="22"/>
  <c r="N4033" i="22"/>
  <c r="O4033" i="22"/>
  <c r="P4033" i="22"/>
  <c r="A4034" i="22"/>
  <c r="B4034" i="22"/>
  <c r="C4034" i="22"/>
  <c r="D4034" i="22"/>
  <c r="E4034" i="22"/>
  <c r="F4034" i="22"/>
  <c r="G4034" i="22"/>
  <c r="H4034" i="22"/>
  <c r="I4034" i="22"/>
  <c r="J4034" i="22"/>
  <c r="K4034" i="22"/>
  <c r="L4034" i="22"/>
  <c r="M4034" i="22"/>
  <c r="N4034" i="22"/>
  <c r="O4034" i="22"/>
  <c r="P4034" i="22"/>
  <c r="A4035" i="22"/>
  <c r="B4035" i="22"/>
  <c r="C4035" i="22"/>
  <c r="D4035" i="22"/>
  <c r="E4035" i="22"/>
  <c r="F4035" i="22"/>
  <c r="G4035" i="22"/>
  <c r="H4035" i="22"/>
  <c r="I4035" i="22"/>
  <c r="J4035" i="22"/>
  <c r="K4035" i="22"/>
  <c r="L4035" i="22"/>
  <c r="M4035" i="22"/>
  <c r="N4035" i="22"/>
  <c r="O4035" i="22"/>
  <c r="P4035" i="22"/>
  <c r="A4036" i="22"/>
  <c r="B4036" i="22"/>
  <c r="C4036" i="22"/>
  <c r="D4036" i="22"/>
  <c r="E4036" i="22"/>
  <c r="F4036" i="22"/>
  <c r="G4036" i="22"/>
  <c r="H4036" i="22"/>
  <c r="I4036" i="22"/>
  <c r="J4036" i="22"/>
  <c r="K4036" i="22"/>
  <c r="L4036" i="22"/>
  <c r="M4036" i="22"/>
  <c r="N4036" i="22"/>
  <c r="O4036" i="22"/>
  <c r="P4036" i="22"/>
  <c r="A4037" i="22"/>
  <c r="B4037" i="22"/>
  <c r="C4037" i="22"/>
  <c r="D4037" i="22"/>
  <c r="E4037" i="22"/>
  <c r="F4037" i="22"/>
  <c r="G4037" i="22"/>
  <c r="H4037" i="22"/>
  <c r="I4037" i="22"/>
  <c r="J4037" i="22"/>
  <c r="K4037" i="22"/>
  <c r="L4037" i="22"/>
  <c r="M4037" i="22"/>
  <c r="N4037" i="22"/>
  <c r="O4037" i="22"/>
  <c r="P4037" i="22"/>
  <c r="A4038" i="22"/>
  <c r="B4038" i="22"/>
  <c r="C4038" i="22"/>
  <c r="D4038" i="22"/>
  <c r="E4038" i="22"/>
  <c r="F4038" i="22"/>
  <c r="G4038" i="22"/>
  <c r="H4038" i="22"/>
  <c r="I4038" i="22"/>
  <c r="J4038" i="22"/>
  <c r="K4038" i="22"/>
  <c r="L4038" i="22"/>
  <c r="M4038" i="22"/>
  <c r="N4038" i="22"/>
  <c r="O4038" i="22"/>
  <c r="P4038" i="22"/>
  <c r="A4039" i="22"/>
  <c r="B4039" i="22"/>
  <c r="C4039" i="22"/>
  <c r="D4039" i="22"/>
  <c r="E4039" i="22"/>
  <c r="F4039" i="22"/>
  <c r="G4039" i="22"/>
  <c r="H4039" i="22"/>
  <c r="I4039" i="22"/>
  <c r="J4039" i="22"/>
  <c r="K4039" i="22"/>
  <c r="L4039" i="22"/>
  <c r="M4039" i="22"/>
  <c r="N4039" i="22"/>
  <c r="O4039" i="22"/>
  <c r="P4039" i="22"/>
  <c r="A4040" i="22"/>
  <c r="B4040" i="22"/>
  <c r="C4040" i="22"/>
  <c r="D4040" i="22"/>
  <c r="E4040" i="22"/>
  <c r="F4040" i="22"/>
  <c r="G4040" i="22"/>
  <c r="H4040" i="22"/>
  <c r="I4040" i="22"/>
  <c r="J4040" i="22"/>
  <c r="K4040" i="22"/>
  <c r="L4040" i="22"/>
  <c r="M4040" i="22"/>
  <c r="N4040" i="22"/>
  <c r="O4040" i="22"/>
  <c r="P4040" i="22"/>
  <c r="A4041" i="22"/>
  <c r="B4041" i="22"/>
  <c r="C4041" i="22"/>
  <c r="D4041" i="22"/>
  <c r="E4041" i="22"/>
  <c r="F4041" i="22"/>
  <c r="G4041" i="22"/>
  <c r="H4041" i="22"/>
  <c r="I4041" i="22"/>
  <c r="J4041" i="22"/>
  <c r="K4041" i="22"/>
  <c r="L4041" i="22"/>
  <c r="M4041" i="22"/>
  <c r="N4041" i="22"/>
  <c r="O4041" i="22"/>
  <c r="P4041" i="22"/>
  <c r="A4042" i="22"/>
  <c r="B4042" i="22"/>
  <c r="C4042" i="22"/>
  <c r="D4042" i="22"/>
  <c r="E4042" i="22"/>
  <c r="F4042" i="22"/>
  <c r="G4042" i="22"/>
  <c r="H4042" i="22"/>
  <c r="I4042" i="22"/>
  <c r="J4042" i="22"/>
  <c r="K4042" i="22"/>
  <c r="L4042" i="22"/>
  <c r="M4042" i="22"/>
  <c r="N4042" i="22"/>
  <c r="O4042" i="22"/>
  <c r="P4042" i="22"/>
  <c r="A4043" i="22"/>
  <c r="B4043" i="22"/>
  <c r="C4043" i="22"/>
  <c r="D4043" i="22"/>
  <c r="E4043" i="22"/>
  <c r="F4043" i="22"/>
  <c r="G4043" i="22"/>
  <c r="H4043" i="22"/>
  <c r="I4043" i="22"/>
  <c r="J4043" i="22"/>
  <c r="K4043" i="22"/>
  <c r="L4043" i="22"/>
  <c r="M4043" i="22"/>
  <c r="N4043" i="22"/>
  <c r="O4043" i="22"/>
  <c r="P4043" i="22"/>
  <c r="A4044" i="22"/>
  <c r="B4044" i="22"/>
  <c r="C4044" i="22"/>
  <c r="D4044" i="22"/>
  <c r="E4044" i="22"/>
  <c r="F4044" i="22"/>
  <c r="G4044" i="22"/>
  <c r="H4044" i="22"/>
  <c r="I4044" i="22"/>
  <c r="J4044" i="22"/>
  <c r="K4044" i="22"/>
  <c r="L4044" i="22"/>
  <c r="M4044" i="22"/>
  <c r="N4044" i="22"/>
  <c r="O4044" i="22"/>
  <c r="P4044" i="22"/>
  <c r="A4045" i="22"/>
  <c r="B4045" i="22"/>
  <c r="C4045" i="22"/>
  <c r="D4045" i="22"/>
  <c r="E4045" i="22"/>
  <c r="F4045" i="22"/>
  <c r="G4045" i="22"/>
  <c r="H4045" i="22"/>
  <c r="I4045" i="22"/>
  <c r="J4045" i="22"/>
  <c r="K4045" i="22"/>
  <c r="L4045" i="22"/>
  <c r="M4045" i="22"/>
  <c r="N4045" i="22"/>
  <c r="O4045" i="22"/>
  <c r="P4045" i="22"/>
  <c r="A4046" i="22"/>
  <c r="B4046" i="22"/>
  <c r="C4046" i="22"/>
  <c r="D4046" i="22"/>
  <c r="E4046" i="22"/>
  <c r="F4046" i="22"/>
  <c r="G4046" i="22"/>
  <c r="H4046" i="22"/>
  <c r="I4046" i="22"/>
  <c r="J4046" i="22"/>
  <c r="K4046" i="22"/>
  <c r="L4046" i="22"/>
  <c r="M4046" i="22"/>
  <c r="N4046" i="22"/>
  <c r="O4046" i="22"/>
  <c r="P4046" i="22"/>
  <c r="A4047" i="22"/>
  <c r="B4047" i="22"/>
  <c r="C4047" i="22"/>
  <c r="D4047" i="22"/>
  <c r="E4047" i="22"/>
  <c r="F4047" i="22"/>
  <c r="G4047" i="22"/>
  <c r="H4047" i="22"/>
  <c r="I4047" i="22"/>
  <c r="J4047" i="22"/>
  <c r="K4047" i="22"/>
  <c r="L4047" i="22"/>
  <c r="M4047" i="22"/>
  <c r="N4047" i="22"/>
  <c r="O4047" i="22"/>
  <c r="P4047" i="22"/>
  <c r="A4048" i="22"/>
  <c r="B4048" i="22"/>
  <c r="C4048" i="22"/>
  <c r="D4048" i="22"/>
  <c r="E4048" i="22"/>
  <c r="F4048" i="22"/>
  <c r="G4048" i="22"/>
  <c r="H4048" i="22"/>
  <c r="I4048" i="22"/>
  <c r="J4048" i="22"/>
  <c r="K4048" i="22"/>
  <c r="L4048" i="22"/>
  <c r="M4048" i="22"/>
  <c r="N4048" i="22"/>
  <c r="O4048" i="22"/>
  <c r="P4048" i="22"/>
  <c r="A4049" i="22"/>
  <c r="B4049" i="22"/>
  <c r="C4049" i="22"/>
  <c r="D4049" i="22"/>
  <c r="E4049" i="22"/>
  <c r="F4049" i="22"/>
  <c r="G4049" i="22"/>
  <c r="H4049" i="22"/>
  <c r="I4049" i="22"/>
  <c r="J4049" i="22"/>
  <c r="K4049" i="22"/>
  <c r="L4049" i="22"/>
  <c r="M4049" i="22"/>
  <c r="N4049" i="22"/>
  <c r="O4049" i="22"/>
  <c r="P4049" i="22"/>
  <c r="A4050" i="22"/>
  <c r="B4050" i="22"/>
  <c r="C4050" i="22"/>
  <c r="D4050" i="22"/>
  <c r="E4050" i="22"/>
  <c r="F4050" i="22"/>
  <c r="G4050" i="22"/>
  <c r="H4050" i="22"/>
  <c r="I4050" i="22"/>
  <c r="J4050" i="22"/>
  <c r="K4050" i="22"/>
  <c r="L4050" i="22"/>
  <c r="M4050" i="22"/>
  <c r="N4050" i="22"/>
  <c r="O4050" i="22"/>
  <c r="P4050" i="22"/>
  <c r="A4051" i="22"/>
  <c r="B4051" i="22"/>
  <c r="C4051" i="22"/>
  <c r="D4051" i="22"/>
  <c r="E4051" i="22"/>
  <c r="F4051" i="22"/>
  <c r="G4051" i="22"/>
  <c r="H4051" i="22"/>
  <c r="I4051" i="22"/>
  <c r="J4051" i="22"/>
  <c r="K4051" i="22"/>
  <c r="L4051" i="22"/>
  <c r="M4051" i="22"/>
  <c r="N4051" i="22"/>
  <c r="O4051" i="22"/>
  <c r="P4051" i="22"/>
  <c r="A4052" i="22"/>
  <c r="B4052" i="22"/>
  <c r="C4052" i="22"/>
  <c r="D4052" i="22"/>
  <c r="E4052" i="22"/>
  <c r="F4052" i="22"/>
  <c r="G4052" i="22"/>
  <c r="H4052" i="22"/>
  <c r="I4052" i="22"/>
  <c r="J4052" i="22"/>
  <c r="K4052" i="22"/>
  <c r="L4052" i="22"/>
  <c r="M4052" i="22"/>
  <c r="N4052" i="22"/>
  <c r="O4052" i="22"/>
  <c r="P4052" i="22"/>
  <c r="A4053" i="22"/>
  <c r="B4053" i="22"/>
  <c r="C4053" i="22"/>
  <c r="D4053" i="22"/>
  <c r="E4053" i="22"/>
  <c r="F4053" i="22"/>
  <c r="G4053" i="22"/>
  <c r="H4053" i="22"/>
  <c r="I4053" i="22"/>
  <c r="J4053" i="22"/>
  <c r="K4053" i="22"/>
  <c r="L4053" i="22"/>
  <c r="M4053" i="22"/>
  <c r="N4053" i="22"/>
  <c r="O4053" i="22"/>
  <c r="P4053" i="22"/>
  <c r="A4054" i="22"/>
  <c r="B4054" i="22"/>
  <c r="C4054" i="22"/>
  <c r="D4054" i="22"/>
  <c r="E4054" i="22"/>
  <c r="F4054" i="22"/>
  <c r="G4054" i="22"/>
  <c r="H4054" i="22"/>
  <c r="I4054" i="22"/>
  <c r="J4054" i="22"/>
  <c r="K4054" i="22"/>
  <c r="L4054" i="22"/>
  <c r="M4054" i="22"/>
  <c r="N4054" i="22"/>
  <c r="O4054" i="22"/>
  <c r="P4054" i="22"/>
  <c r="A4055" i="22"/>
  <c r="B4055" i="22"/>
  <c r="C4055" i="22"/>
  <c r="D4055" i="22"/>
  <c r="E4055" i="22"/>
  <c r="F4055" i="22"/>
  <c r="G4055" i="22"/>
  <c r="H4055" i="22"/>
  <c r="I4055" i="22"/>
  <c r="J4055" i="22"/>
  <c r="K4055" i="22"/>
  <c r="L4055" i="22"/>
  <c r="M4055" i="22"/>
  <c r="N4055" i="22"/>
  <c r="O4055" i="22"/>
  <c r="P4055" i="22"/>
  <c r="A4056" i="22"/>
  <c r="B4056" i="22"/>
  <c r="C4056" i="22"/>
  <c r="D4056" i="22"/>
  <c r="E4056" i="22"/>
  <c r="F4056" i="22"/>
  <c r="G4056" i="22"/>
  <c r="H4056" i="22"/>
  <c r="I4056" i="22"/>
  <c r="J4056" i="22"/>
  <c r="K4056" i="22"/>
  <c r="L4056" i="22"/>
  <c r="M4056" i="22"/>
  <c r="N4056" i="22"/>
  <c r="O4056" i="22"/>
  <c r="P4056" i="22"/>
  <c r="A4057" i="22"/>
  <c r="B4057" i="22"/>
  <c r="C4057" i="22"/>
  <c r="D4057" i="22"/>
  <c r="E4057" i="22"/>
  <c r="F4057" i="22"/>
  <c r="G4057" i="22"/>
  <c r="H4057" i="22"/>
  <c r="I4057" i="22"/>
  <c r="J4057" i="22"/>
  <c r="K4057" i="22"/>
  <c r="L4057" i="22"/>
  <c r="M4057" i="22"/>
  <c r="N4057" i="22"/>
  <c r="O4057" i="22"/>
  <c r="P4057" i="22"/>
  <c r="A4058" i="22"/>
  <c r="B4058" i="22"/>
  <c r="C4058" i="22"/>
  <c r="D4058" i="22"/>
  <c r="E4058" i="22"/>
  <c r="F4058" i="22"/>
  <c r="G4058" i="22"/>
  <c r="H4058" i="22"/>
  <c r="I4058" i="22"/>
  <c r="J4058" i="22"/>
  <c r="K4058" i="22"/>
  <c r="L4058" i="22"/>
  <c r="M4058" i="22"/>
  <c r="N4058" i="22"/>
  <c r="O4058" i="22"/>
  <c r="P4058" i="22"/>
  <c r="A4059" i="22"/>
  <c r="B4059" i="22"/>
  <c r="C4059" i="22"/>
  <c r="D4059" i="22"/>
  <c r="E4059" i="22"/>
  <c r="F4059" i="22"/>
  <c r="G4059" i="22"/>
  <c r="H4059" i="22"/>
  <c r="I4059" i="22"/>
  <c r="J4059" i="22"/>
  <c r="K4059" i="22"/>
  <c r="L4059" i="22"/>
  <c r="M4059" i="22"/>
  <c r="N4059" i="22"/>
  <c r="O4059" i="22"/>
  <c r="P4059" i="22"/>
  <c r="A4060" i="22"/>
  <c r="B4060" i="22"/>
  <c r="C4060" i="22"/>
  <c r="D4060" i="22"/>
  <c r="E4060" i="22"/>
  <c r="F4060" i="22"/>
  <c r="G4060" i="22"/>
  <c r="H4060" i="22"/>
  <c r="I4060" i="22"/>
  <c r="J4060" i="22"/>
  <c r="K4060" i="22"/>
  <c r="L4060" i="22"/>
  <c r="M4060" i="22"/>
  <c r="N4060" i="22"/>
  <c r="O4060" i="22"/>
  <c r="P4060" i="22"/>
  <c r="A4061" i="22"/>
  <c r="B4061" i="22"/>
  <c r="C4061" i="22"/>
  <c r="D4061" i="22"/>
  <c r="E4061" i="22"/>
  <c r="F4061" i="22"/>
  <c r="G4061" i="22"/>
  <c r="H4061" i="22"/>
  <c r="I4061" i="22"/>
  <c r="J4061" i="22"/>
  <c r="K4061" i="22"/>
  <c r="L4061" i="22"/>
  <c r="M4061" i="22"/>
  <c r="N4061" i="22"/>
  <c r="O4061" i="22"/>
  <c r="P4061" i="22"/>
  <c r="A4062" i="22"/>
  <c r="B4062" i="22"/>
  <c r="C4062" i="22"/>
  <c r="D4062" i="22"/>
  <c r="E4062" i="22"/>
  <c r="F4062" i="22"/>
  <c r="G4062" i="22"/>
  <c r="H4062" i="22"/>
  <c r="I4062" i="22"/>
  <c r="J4062" i="22"/>
  <c r="K4062" i="22"/>
  <c r="L4062" i="22"/>
  <c r="M4062" i="22"/>
  <c r="N4062" i="22"/>
  <c r="O4062" i="22"/>
  <c r="P4062" i="22"/>
  <c r="A4063" i="22"/>
  <c r="B4063" i="22"/>
  <c r="C4063" i="22"/>
  <c r="D4063" i="22"/>
  <c r="E4063" i="22"/>
  <c r="F4063" i="22"/>
  <c r="G4063" i="22"/>
  <c r="H4063" i="22"/>
  <c r="I4063" i="22"/>
  <c r="J4063" i="22"/>
  <c r="K4063" i="22"/>
  <c r="L4063" i="22"/>
  <c r="M4063" i="22"/>
  <c r="N4063" i="22"/>
  <c r="O4063" i="22"/>
  <c r="P4063" i="22"/>
  <c r="A4064" i="22"/>
  <c r="B4064" i="22"/>
  <c r="C4064" i="22"/>
  <c r="D4064" i="22"/>
  <c r="E4064" i="22"/>
  <c r="F4064" i="22"/>
  <c r="G4064" i="22"/>
  <c r="H4064" i="22"/>
  <c r="I4064" i="22"/>
  <c r="J4064" i="22"/>
  <c r="K4064" i="22"/>
  <c r="L4064" i="22"/>
  <c r="M4064" i="22"/>
  <c r="N4064" i="22"/>
  <c r="O4064" i="22"/>
  <c r="P4064" i="22"/>
  <c r="A4065" i="22"/>
  <c r="B4065" i="22"/>
  <c r="C4065" i="22"/>
  <c r="D4065" i="22"/>
  <c r="E4065" i="22"/>
  <c r="F4065" i="22"/>
  <c r="G4065" i="22"/>
  <c r="H4065" i="22"/>
  <c r="I4065" i="22"/>
  <c r="J4065" i="22"/>
  <c r="K4065" i="22"/>
  <c r="L4065" i="22"/>
  <c r="M4065" i="22"/>
  <c r="N4065" i="22"/>
  <c r="O4065" i="22"/>
  <c r="P4065" i="22"/>
  <c r="A4066" i="22"/>
  <c r="B4066" i="22"/>
  <c r="C4066" i="22"/>
  <c r="D4066" i="22"/>
  <c r="E4066" i="22"/>
  <c r="F4066" i="22"/>
  <c r="G4066" i="22"/>
  <c r="H4066" i="22"/>
  <c r="I4066" i="22"/>
  <c r="J4066" i="22"/>
  <c r="K4066" i="22"/>
  <c r="L4066" i="22"/>
  <c r="M4066" i="22"/>
  <c r="N4066" i="22"/>
  <c r="O4066" i="22"/>
  <c r="P4066" i="22"/>
  <c r="A4067" i="22"/>
  <c r="B4067" i="22"/>
  <c r="C4067" i="22"/>
  <c r="D4067" i="22"/>
  <c r="E4067" i="22"/>
  <c r="F4067" i="22"/>
  <c r="G4067" i="22"/>
  <c r="H4067" i="22"/>
  <c r="I4067" i="22"/>
  <c r="J4067" i="22"/>
  <c r="K4067" i="22"/>
  <c r="L4067" i="22"/>
  <c r="M4067" i="22"/>
  <c r="N4067" i="22"/>
  <c r="O4067" i="22"/>
  <c r="P4067" i="22"/>
  <c r="A4068" i="22"/>
  <c r="B4068" i="22"/>
  <c r="C4068" i="22"/>
  <c r="D4068" i="22"/>
  <c r="E4068" i="22"/>
  <c r="F4068" i="22"/>
  <c r="G4068" i="22"/>
  <c r="H4068" i="22"/>
  <c r="I4068" i="22"/>
  <c r="J4068" i="22"/>
  <c r="K4068" i="22"/>
  <c r="L4068" i="22"/>
  <c r="M4068" i="22"/>
  <c r="N4068" i="22"/>
  <c r="O4068" i="22"/>
  <c r="P4068" i="22"/>
  <c r="A4069" i="22"/>
  <c r="B4069" i="22"/>
  <c r="C4069" i="22"/>
  <c r="D4069" i="22"/>
  <c r="E4069" i="22"/>
  <c r="F4069" i="22"/>
  <c r="G4069" i="22"/>
  <c r="H4069" i="22"/>
  <c r="I4069" i="22"/>
  <c r="J4069" i="22"/>
  <c r="K4069" i="22"/>
  <c r="L4069" i="22"/>
  <c r="M4069" i="22"/>
  <c r="N4069" i="22"/>
  <c r="O4069" i="22"/>
  <c r="P4069" i="22"/>
  <c r="A4070" i="22"/>
  <c r="B4070" i="22"/>
  <c r="C4070" i="22"/>
  <c r="D4070" i="22"/>
  <c r="E4070" i="22"/>
  <c r="F4070" i="22"/>
  <c r="G4070" i="22"/>
  <c r="H4070" i="22"/>
  <c r="I4070" i="22"/>
  <c r="J4070" i="22"/>
  <c r="K4070" i="22"/>
  <c r="L4070" i="22"/>
  <c r="M4070" i="22"/>
  <c r="N4070" i="22"/>
  <c r="O4070" i="22"/>
  <c r="P4070" i="22"/>
  <c r="A4071" i="22"/>
  <c r="B4071" i="22"/>
  <c r="C4071" i="22"/>
  <c r="D4071" i="22"/>
  <c r="E4071" i="22"/>
  <c r="F4071" i="22"/>
  <c r="G4071" i="22"/>
  <c r="H4071" i="22"/>
  <c r="I4071" i="22"/>
  <c r="J4071" i="22"/>
  <c r="K4071" i="22"/>
  <c r="L4071" i="22"/>
  <c r="M4071" i="22"/>
  <c r="N4071" i="22"/>
  <c r="O4071" i="22"/>
  <c r="P4071" i="22"/>
  <c r="A4072" i="22"/>
  <c r="B4072" i="22"/>
  <c r="C4072" i="22"/>
  <c r="D4072" i="22"/>
  <c r="E4072" i="22"/>
  <c r="F4072" i="22"/>
  <c r="G4072" i="22"/>
  <c r="H4072" i="22"/>
  <c r="I4072" i="22"/>
  <c r="J4072" i="22"/>
  <c r="K4072" i="22"/>
  <c r="L4072" i="22"/>
  <c r="M4072" i="22"/>
  <c r="N4072" i="22"/>
  <c r="O4072" i="22"/>
  <c r="P4072" i="22"/>
  <c r="A4073" i="22"/>
  <c r="B4073" i="22"/>
  <c r="C4073" i="22"/>
  <c r="D4073" i="22"/>
  <c r="E4073" i="22"/>
  <c r="F4073" i="22"/>
  <c r="G4073" i="22"/>
  <c r="H4073" i="22"/>
  <c r="I4073" i="22"/>
  <c r="J4073" i="22"/>
  <c r="K4073" i="22"/>
  <c r="L4073" i="22"/>
  <c r="M4073" i="22"/>
  <c r="N4073" i="22"/>
  <c r="O4073" i="22"/>
  <c r="P4073" i="22"/>
  <c r="A4074" i="22"/>
  <c r="B4074" i="22"/>
  <c r="C4074" i="22"/>
  <c r="D4074" i="22"/>
  <c r="E4074" i="22"/>
  <c r="F4074" i="22"/>
  <c r="G4074" i="22"/>
  <c r="H4074" i="22"/>
  <c r="I4074" i="22"/>
  <c r="J4074" i="22"/>
  <c r="K4074" i="22"/>
  <c r="L4074" i="22"/>
  <c r="M4074" i="22"/>
  <c r="N4074" i="22"/>
  <c r="O4074" i="22"/>
  <c r="P4074" i="22"/>
  <c r="A4075" i="22"/>
  <c r="B4075" i="22"/>
  <c r="C4075" i="22"/>
  <c r="D4075" i="22"/>
  <c r="E4075" i="22"/>
  <c r="F4075" i="22"/>
  <c r="G4075" i="22"/>
  <c r="H4075" i="22"/>
  <c r="I4075" i="22"/>
  <c r="J4075" i="22"/>
  <c r="K4075" i="22"/>
  <c r="L4075" i="22"/>
  <c r="M4075" i="22"/>
  <c r="N4075" i="22"/>
  <c r="O4075" i="22"/>
  <c r="P4075" i="22"/>
  <c r="A4076" i="22"/>
  <c r="B4076" i="22"/>
  <c r="C4076" i="22"/>
  <c r="D4076" i="22"/>
  <c r="E4076" i="22"/>
  <c r="F4076" i="22"/>
  <c r="G4076" i="22"/>
  <c r="H4076" i="22"/>
  <c r="I4076" i="22"/>
  <c r="J4076" i="22"/>
  <c r="K4076" i="22"/>
  <c r="L4076" i="22"/>
  <c r="M4076" i="22"/>
  <c r="N4076" i="22"/>
  <c r="O4076" i="22"/>
  <c r="P4076" i="22"/>
  <c r="A4077" i="22"/>
  <c r="B4077" i="22"/>
  <c r="C4077" i="22"/>
  <c r="D4077" i="22"/>
  <c r="E4077" i="22"/>
  <c r="F4077" i="22"/>
  <c r="G4077" i="22"/>
  <c r="H4077" i="22"/>
  <c r="I4077" i="22"/>
  <c r="J4077" i="22"/>
  <c r="K4077" i="22"/>
  <c r="L4077" i="22"/>
  <c r="M4077" i="22"/>
  <c r="N4077" i="22"/>
  <c r="O4077" i="22"/>
  <c r="P4077" i="22"/>
  <c r="A4078" i="22"/>
  <c r="B4078" i="22"/>
  <c r="C4078" i="22"/>
  <c r="D4078" i="22"/>
  <c r="E4078" i="22"/>
  <c r="F4078" i="22"/>
  <c r="G4078" i="22"/>
  <c r="H4078" i="22"/>
  <c r="I4078" i="22"/>
  <c r="J4078" i="22"/>
  <c r="K4078" i="22"/>
  <c r="L4078" i="22"/>
  <c r="M4078" i="22"/>
  <c r="N4078" i="22"/>
  <c r="O4078" i="22"/>
  <c r="P4078" i="22"/>
  <c r="A4079" i="22"/>
  <c r="B4079" i="22"/>
  <c r="C4079" i="22"/>
  <c r="D4079" i="22"/>
  <c r="E4079" i="22"/>
  <c r="F4079" i="22"/>
  <c r="G4079" i="22"/>
  <c r="H4079" i="22"/>
  <c r="I4079" i="22"/>
  <c r="J4079" i="22"/>
  <c r="K4079" i="22"/>
  <c r="L4079" i="22"/>
  <c r="M4079" i="22"/>
  <c r="N4079" i="22"/>
  <c r="O4079" i="22"/>
  <c r="P4079" i="22"/>
  <c r="A4080" i="22"/>
  <c r="B4080" i="22"/>
  <c r="C4080" i="22"/>
  <c r="D4080" i="22"/>
  <c r="E4080" i="22"/>
  <c r="F4080" i="22"/>
  <c r="G4080" i="22"/>
  <c r="H4080" i="22"/>
  <c r="I4080" i="22"/>
  <c r="J4080" i="22"/>
  <c r="K4080" i="22"/>
  <c r="L4080" i="22"/>
  <c r="M4080" i="22"/>
  <c r="N4080" i="22"/>
  <c r="O4080" i="22"/>
  <c r="P4080" i="22"/>
  <c r="A4081" i="22"/>
  <c r="B4081" i="22"/>
  <c r="C4081" i="22"/>
  <c r="D4081" i="22"/>
  <c r="E4081" i="22"/>
  <c r="F4081" i="22"/>
  <c r="G4081" i="22"/>
  <c r="H4081" i="22"/>
  <c r="I4081" i="22"/>
  <c r="J4081" i="22"/>
  <c r="K4081" i="22"/>
  <c r="L4081" i="22"/>
  <c r="M4081" i="22"/>
  <c r="N4081" i="22"/>
  <c r="O4081" i="22"/>
  <c r="P4081" i="22"/>
  <c r="A4082" i="22"/>
  <c r="B4082" i="22"/>
  <c r="C4082" i="22"/>
  <c r="D4082" i="22"/>
  <c r="E4082" i="22"/>
  <c r="F4082" i="22"/>
  <c r="G4082" i="22"/>
  <c r="H4082" i="22"/>
  <c r="I4082" i="22"/>
  <c r="J4082" i="22"/>
  <c r="K4082" i="22"/>
  <c r="L4082" i="22"/>
  <c r="M4082" i="22"/>
  <c r="N4082" i="22"/>
  <c r="O4082" i="22"/>
  <c r="P4082" i="22"/>
  <c r="A4083" i="22"/>
  <c r="B4083" i="22"/>
  <c r="C4083" i="22"/>
  <c r="D4083" i="22"/>
  <c r="E4083" i="22"/>
  <c r="F4083" i="22"/>
  <c r="G4083" i="22"/>
  <c r="H4083" i="22"/>
  <c r="I4083" i="22"/>
  <c r="J4083" i="22"/>
  <c r="K4083" i="22"/>
  <c r="L4083" i="22"/>
  <c r="M4083" i="22"/>
  <c r="N4083" i="22"/>
  <c r="O4083" i="22"/>
  <c r="P4083" i="22"/>
  <c r="A4084" i="22"/>
  <c r="B4084" i="22"/>
  <c r="C4084" i="22"/>
  <c r="D4084" i="22"/>
  <c r="E4084" i="22"/>
  <c r="F4084" i="22"/>
  <c r="G4084" i="22"/>
  <c r="H4084" i="22"/>
  <c r="I4084" i="22"/>
  <c r="J4084" i="22"/>
  <c r="K4084" i="22"/>
  <c r="L4084" i="22"/>
  <c r="M4084" i="22"/>
  <c r="N4084" i="22"/>
  <c r="O4084" i="22"/>
  <c r="P4084" i="22"/>
  <c r="A4085" i="22"/>
  <c r="B4085" i="22"/>
  <c r="C4085" i="22"/>
  <c r="D4085" i="22"/>
  <c r="E4085" i="22"/>
  <c r="F4085" i="22"/>
  <c r="G4085" i="22"/>
  <c r="H4085" i="22"/>
  <c r="I4085" i="22"/>
  <c r="J4085" i="22"/>
  <c r="K4085" i="22"/>
  <c r="L4085" i="22"/>
  <c r="M4085" i="22"/>
  <c r="N4085" i="22"/>
  <c r="O4085" i="22"/>
  <c r="P4085" i="22"/>
  <c r="A4086" i="22"/>
  <c r="B4086" i="22"/>
  <c r="C4086" i="22"/>
  <c r="D4086" i="22"/>
  <c r="E4086" i="22"/>
  <c r="F4086" i="22"/>
  <c r="G4086" i="22"/>
  <c r="H4086" i="22"/>
  <c r="I4086" i="22"/>
  <c r="J4086" i="22"/>
  <c r="K4086" i="22"/>
  <c r="L4086" i="22"/>
  <c r="M4086" i="22"/>
  <c r="N4086" i="22"/>
  <c r="O4086" i="22"/>
  <c r="P4086" i="22"/>
  <c r="A4087" i="22"/>
  <c r="B4087" i="22"/>
  <c r="C4087" i="22"/>
  <c r="D4087" i="22"/>
  <c r="E4087" i="22"/>
  <c r="F4087" i="22"/>
  <c r="G4087" i="22"/>
  <c r="H4087" i="22"/>
  <c r="I4087" i="22"/>
  <c r="J4087" i="22"/>
  <c r="K4087" i="22"/>
  <c r="L4087" i="22"/>
  <c r="M4087" i="22"/>
  <c r="N4087" i="22"/>
  <c r="O4087" i="22"/>
  <c r="P4087" i="22"/>
  <c r="A4088" i="22"/>
  <c r="B4088" i="22"/>
  <c r="C4088" i="22"/>
  <c r="D4088" i="22"/>
  <c r="E4088" i="22"/>
  <c r="F4088" i="22"/>
  <c r="G4088" i="22"/>
  <c r="H4088" i="22"/>
  <c r="I4088" i="22"/>
  <c r="J4088" i="22"/>
  <c r="K4088" i="22"/>
  <c r="L4088" i="22"/>
  <c r="M4088" i="22"/>
  <c r="N4088" i="22"/>
  <c r="O4088" i="22"/>
  <c r="P4088" i="22"/>
  <c r="A4089" i="22"/>
  <c r="B4089" i="22"/>
  <c r="C4089" i="22"/>
  <c r="D4089" i="22"/>
  <c r="E4089" i="22"/>
  <c r="F4089" i="22"/>
  <c r="G4089" i="22"/>
  <c r="H4089" i="22"/>
  <c r="I4089" i="22"/>
  <c r="J4089" i="22"/>
  <c r="K4089" i="22"/>
  <c r="L4089" i="22"/>
  <c r="M4089" i="22"/>
  <c r="N4089" i="22"/>
  <c r="O4089" i="22"/>
  <c r="P4089" i="22"/>
  <c r="A4090" i="22"/>
  <c r="B4090" i="22"/>
  <c r="C4090" i="22"/>
  <c r="D4090" i="22"/>
  <c r="E4090" i="22"/>
  <c r="F4090" i="22"/>
  <c r="G4090" i="22"/>
  <c r="H4090" i="22"/>
  <c r="I4090" i="22"/>
  <c r="J4090" i="22"/>
  <c r="K4090" i="22"/>
  <c r="L4090" i="22"/>
  <c r="M4090" i="22"/>
  <c r="N4090" i="22"/>
  <c r="O4090" i="22"/>
  <c r="P4090" i="22"/>
  <c r="A4091" i="22"/>
  <c r="B4091" i="22"/>
  <c r="C4091" i="22"/>
  <c r="D4091" i="22"/>
  <c r="E4091" i="22"/>
  <c r="F4091" i="22"/>
  <c r="G4091" i="22"/>
  <c r="H4091" i="22"/>
  <c r="I4091" i="22"/>
  <c r="J4091" i="22"/>
  <c r="K4091" i="22"/>
  <c r="L4091" i="22"/>
  <c r="M4091" i="22"/>
  <c r="N4091" i="22"/>
  <c r="O4091" i="22"/>
  <c r="P4091" i="22"/>
  <c r="A4092" i="22"/>
  <c r="B4092" i="22"/>
  <c r="C4092" i="22"/>
  <c r="D4092" i="22"/>
  <c r="E4092" i="22"/>
  <c r="F4092" i="22"/>
  <c r="G4092" i="22"/>
  <c r="H4092" i="22"/>
  <c r="I4092" i="22"/>
  <c r="J4092" i="22"/>
  <c r="K4092" i="22"/>
  <c r="L4092" i="22"/>
  <c r="M4092" i="22"/>
  <c r="N4092" i="22"/>
  <c r="O4092" i="22"/>
  <c r="P4092" i="22"/>
  <c r="A4093" i="22"/>
  <c r="B4093" i="22"/>
  <c r="C4093" i="22"/>
  <c r="D4093" i="22"/>
  <c r="E4093" i="22"/>
  <c r="F4093" i="22"/>
  <c r="G4093" i="22"/>
  <c r="H4093" i="22"/>
  <c r="I4093" i="22"/>
  <c r="J4093" i="22"/>
  <c r="K4093" i="22"/>
  <c r="L4093" i="22"/>
  <c r="M4093" i="22"/>
  <c r="N4093" i="22"/>
  <c r="O4093" i="22"/>
  <c r="P4093" i="22"/>
  <c r="A4094" i="22"/>
  <c r="B4094" i="22"/>
  <c r="C4094" i="22"/>
  <c r="D4094" i="22"/>
  <c r="E4094" i="22"/>
  <c r="F4094" i="22"/>
  <c r="G4094" i="22"/>
  <c r="H4094" i="22"/>
  <c r="I4094" i="22"/>
  <c r="J4094" i="22"/>
  <c r="K4094" i="22"/>
  <c r="L4094" i="22"/>
  <c r="M4094" i="22"/>
  <c r="N4094" i="22"/>
  <c r="O4094" i="22"/>
  <c r="P4094" i="22"/>
  <c r="A4095" i="22"/>
  <c r="B4095" i="22"/>
  <c r="C4095" i="22"/>
  <c r="D4095" i="22"/>
  <c r="E4095" i="22"/>
  <c r="F4095" i="22"/>
  <c r="G4095" i="22"/>
  <c r="H4095" i="22"/>
  <c r="I4095" i="22"/>
  <c r="J4095" i="22"/>
  <c r="K4095" i="22"/>
  <c r="L4095" i="22"/>
  <c r="M4095" i="22"/>
  <c r="N4095" i="22"/>
  <c r="O4095" i="22"/>
  <c r="P4095" i="22"/>
  <c r="A4096" i="22"/>
  <c r="B4096" i="22"/>
  <c r="C4096" i="22"/>
  <c r="D4096" i="22"/>
  <c r="E4096" i="22"/>
  <c r="F4096" i="22"/>
  <c r="G4096" i="22"/>
  <c r="H4096" i="22"/>
  <c r="I4096" i="22"/>
  <c r="J4096" i="22"/>
  <c r="K4096" i="22"/>
  <c r="L4096" i="22"/>
  <c r="M4096" i="22"/>
  <c r="N4096" i="22"/>
  <c r="O4096" i="22"/>
  <c r="P4096" i="22"/>
  <c r="A4097" i="22"/>
  <c r="B4097" i="22"/>
  <c r="C4097" i="22"/>
  <c r="D4097" i="22"/>
  <c r="E4097" i="22"/>
  <c r="F4097" i="22"/>
  <c r="G4097" i="22"/>
  <c r="H4097" i="22"/>
  <c r="I4097" i="22"/>
  <c r="J4097" i="22"/>
  <c r="K4097" i="22"/>
  <c r="L4097" i="22"/>
  <c r="M4097" i="22"/>
  <c r="N4097" i="22"/>
  <c r="O4097" i="22"/>
  <c r="P4097" i="22"/>
  <c r="A4098" i="22"/>
  <c r="B4098" i="22"/>
  <c r="C4098" i="22"/>
  <c r="D4098" i="22"/>
  <c r="E4098" i="22"/>
  <c r="F4098" i="22"/>
  <c r="G4098" i="22"/>
  <c r="H4098" i="22"/>
  <c r="I4098" i="22"/>
  <c r="J4098" i="22"/>
  <c r="K4098" i="22"/>
  <c r="L4098" i="22"/>
  <c r="M4098" i="22"/>
  <c r="N4098" i="22"/>
  <c r="O4098" i="22"/>
  <c r="P4098" i="22"/>
  <c r="A4099" i="22"/>
  <c r="B4099" i="22"/>
  <c r="C4099" i="22"/>
  <c r="D4099" i="22"/>
  <c r="E4099" i="22"/>
  <c r="F4099" i="22"/>
  <c r="G4099" i="22"/>
  <c r="H4099" i="22"/>
  <c r="I4099" i="22"/>
  <c r="J4099" i="22"/>
  <c r="K4099" i="22"/>
  <c r="L4099" i="22"/>
  <c r="M4099" i="22"/>
  <c r="N4099" i="22"/>
  <c r="O4099" i="22"/>
  <c r="P4099" i="22"/>
  <c r="A4100" i="22"/>
  <c r="B4100" i="22"/>
  <c r="C4100" i="22"/>
  <c r="D4100" i="22"/>
  <c r="E4100" i="22"/>
  <c r="F4100" i="22"/>
  <c r="G4100" i="22"/>
  <c r="H4100" i="22"/>
  <c r="I4100" i="22"/>
  <c r="J4100" i="22"/>
  <c r="K4100" i="22"/>
  <c r="L4100" i="22"/>
  <c r="M4100" i="22"/>
  <c r="N4100" i="22"/>
  <c r="O4100" i="22"/>
  <c r="P4100" i="22"/>
  <c r="A4101" i="22"/>
  <c r="B4101" i="22"/>
  <c r="C4101" i="22"/>
  <c r="D4101" i="22"/>
  <c r="E4101" i="22"/>
  <c r="F4101" i="22"/>
  <c r="G4101" i="22"/>
  <c r="H4101" i="22"/>
  <c r="I4101" i="22"/>
  <c r="J4101" i="22"/>
  <c r="K4101" i="22"/>
  <c r="L4101" i="22"/>
  <c r="M4101" i="22"/>
  <c r="N4101" i="22"/>
  <c r="O4101" i="22"/>
  <c r="P4101" i="22"/>
  <c r="A4102" i="22"/>
  <c r="B4102" i="22"/>
  <c r="C4102" i="22"/>
  <c r="D4102" i="22"/>
  <c r="E4102" i="22"/>
  <c r="F4102" i="22"/>
  <c r="G4102" i="22"/>
  <c r="H4102" i="22"/>
  <c r="I4102" i="22"/>
  <c r="J4102" i="22"/>
  <c r="K4102" i="22"/>
  <c r="L4102" i="22"/>
  <c r="M4102" i="22"/>
  <c r="N4102" i="22"/>
  <c r="O4102" i="22"/>
  <c r="P4102" i="22"/>
  <c r="A4103" i="22"/>
  <c r="B4103" i="22"/>
  <c r="C4103" i="22"/>
  <c r="D4103" i="22"/>
  <c r="E4103" i="22"/>
  <c r="F4103" i="22"/>
  <c r="G4103" i="22"/>
  <c r="H4103" i="22"/>
  <c r="I4103" i="22"/>
  <c r="J4103" i="22"/>
  <c r="K4103" i="22"/>
  <c r="L4103" i="22"/>
  <c r="M4103" i="22"/>
  <c r="N4103" i="22"/>
  <c r="O4103" i="22"/>
  <c r="P4103" i="22"/>
  <c r="A4104" i="22"/>
  <c r="B4104" i="22"/>
  <c r="C4104" i="22"/>
  <c r="D4104" i="22"/>
  <c r="E4104" i="22"/>
  <c r="F4104" i="22"/>
  <c r="G4104" i="22"/>
  <c r="H4104" i="22"/>
  <c r="I4104" i="22"/>
  <c r="J4104" i="22"/>
  <c r="K4104" i="22"/>
  <c r="L4104" i="22"/>
  <c r="M4104" i="22"/>
  <c r="N4104" i="22"/>
  <c r="O4104" i="22"/>
  <c r="P4104" i="22"/>
  <c r="A4105" i="22"/>
  <c r="B4105" i="22"/>
  <c r="C4105" i="22"/>
  <c r="D4105" i="22"/>
  <c r="E4105" i="22"/>
  <c r="F4105" i="22"/>
  <c r="G4105" i="22"/>
  <c r="H4105" i="22"/>
  <c r="I4105" i="22"/>
  <c r="J4105" i="22"/>
  <c r="K4105" i="22"/>
  <c r="L4105" i="22"/>
  <c r="M4105" i="22"/>
  <c r="N4105" i="22"/>
  <c r="O4105" i="22"/>
  <c r="P4105" i="22"/>
  <c r="A4106" i="22"/>
  <c r="B4106" i="22"/>
  <c r="C4106" i="22"/>
  <c r="D4106" i="22"/>
  <c r="E4106" i="22"/>
  <c r="F4106" i="22"/>
  <c r="G4106" i="22"/>
  <c r="H4106" i="22"/>
  <c r="I4106" i="22"/>
  <c r="J4106" i="22"/>
  <c r="K4106" i="22"/>
  <c r="L4106" i="22"/>
  <c r="M4106" i="22"/>
  <c r="N4106" i="22"/>
  <c r="O4106" i="22"/>
  <c r="P4106" i="22"/>
  <c r="A4107" i="22"/>
  <c r="B4107" i="22"/>
  <c r="C4107" i="22"/>
  <c r="D4107" i="22"/>
  <c r="E4107" i="22"/>
  <c r="F4107" i="22"/>
  <c r="G4107" i="22"/>
  <c r="H4107" i="22"/>
  <c r="I4107" i="22"/>
  <c r="J4107" i="22"/>
  <c r="K4107" i="22"/>
  <c r="L4107" i="22"/>
  <c r="M4107" i="22"/>
  <c r="N4107" i="22"/>
  <c r="O4107" i="22"/>
  <c r="P4107" i="22"/>
  <c r="A4108" i="22"/>
  <c r="B4108" i="22"/>
  <c r="C4108" i="22"/>
  <c r="D4108" i="22"/>
  <c r="E4108" i="22"/>
  <c r="F4108" i="22"/>
  <c r="G4108" i="22"/>
  <c r="H4108" i="22"/>
  <c r="I4108" i="22"/>
  <c r="J4108" i="22"/>
  <c r="K4108" i="22"/>
  <c r="L4108" i="22"/>
  <c r="M4108" i="22"/>
  <c r="N4108" i="22"/>
  <c r="O4108" i="22"/>
  <c r="P4108" i="22"/>
  <c r="A4109" i="22"/>
  <c r="B4109" i="22"/>
  <c r="C4109" i="22"/>
  <c r="D4109" i="22"/>
  <c r="E4109" i="22"/>
  <c r="F4109" i="22"/>
  <c r="G4109" i="22"/>
  <c r="H4109" i="22"/>
  <c r="I4109" i="22"/>
  <c r="J4109" i="22"/>
  <c r="K4109" i="22"/>
  <c r="L4109" i="22"/>
  <c r="M4109" i="22"/>
  <c r="N4109" i="22"/>
  <c r="O4109" i="22"/>
  <c r="P4109" i="22"/>
  <c r="A4110" i="22"/>
  <c r="B4110" i="22"/>
  <c r="C4110" i="22"/>
  <c r="D4110" i="22"/>
  <c r="E4110" i="22"/>
  <c r="F4110" i="22"/>
  <c r="G4110" i="22"/>
  <c r="H4110" i="22"/>
  <c r="I4110" i="22"/>
  <c r="J4110" i="22"/>
  <c r="K4110" i="22"/>
  <c r="L4110" i="22"/>
  <c r="M4110" i="22"/>
  <c r="N4110" i="22"/>
  <c r="O4110" i="22"/>
  <c r="P4110" i="22"/>
  <c r="A4111" i="22"/>
  <c r="B4111" i="22"/>
  <c r="C4111" i="22"/>
  <c r="D4111" i="22"/>
  <c r="E4111" i="22"/>
  <c r="F4111" i="22"/>
  <c r="G4111" i="22"/>
  <c r="H4111" i="22"/>
  <c r="I4111" i="22"/>
  <c r="J4111" i="22"/>
  <c r="K4111" i="22"/>
  <c r="L4111" i="22"/>
  <c r="M4111" i="22"/>
  <c r="N4111" i="22"/>
  <c r="O4111" i="22"/>
  <c r="P4111" i="22"/>
  <c r="A4112" i="22"/>
  <c r="B4112" i="22"/>
  <c r="C4112" i="22"/>
  <c r="D4112" i="22"/>
  <c r="E4112" i="22"/>
  <c r="F4112" i="22"/>
  <c r="G4112" i="22"/>
  <c r="H4112" i="22"/>
  <c r="I4112" i="22"/>
  <c r="J4112" i="22"/>
  <c r="K4112" i="22"/>
  <c r="L4112" i="22"/>
  <c r="M4112" i="22"/>
  <c r="N4112" i="22"/>
  <c r="O4112" i="22"/>
  <c r="P4112" i="22"/>
  <c r="A4113" i="22"/>
  <c r="B4113" i="22"/>
  <c r="C4113" i="22"/>
  <c r="D4113" i="22"/>
  <c r="E4113" i="22"/>
  <c r="F4113" i="22"/>
  <c r="G4113" i="22"/>
  <c r="H4113" i="22"/>
  <c r="I4113" i="22"/>
  <c r="J4113" i="22"/>
  <c r="K4113" i="22"/>
  <c r="L4113" i="22"/>
  <c r="M4113" i="22"/>
  <c r="N4113" i="22"/>
  <c r="O4113" i="22"/>
  <c r="P4113" i="22"/>
  <c r="A4114" i="22"/>
  <c r="B4114" i="22"/>
  <c r="C4114" i="22"/>
  <c r="D4114" i="22"/>
  <c r="E4114" i="22"/>
  <c r="F4114" i="22"/>
  <c r="G4114" i="22"/>
  <c r="H4114" i="22"/>
  <c r="I4114" i="22"/>
  <c r="J4114" i="22"/>
  <c r="K4114" i="22"/>
  <c r="L4114" i="22"/>
  <c r="M4114" i="22"/>
  <c r="N4114" i="22"/>
  <c r="O4114" i="22"/>
  <c r="P4114" i="22"/>
  <c r="A4115" i="22"/>
  <c r="B4115" i="22"/>
  <c r="C4115" i="22"/>
  <c r="D4115" i="22"/>
  <c r="E4115" i="22"/>
  <c r="F4115" i="22"/>
  <c r="G4115" i="22"/>
  <c r="H4115" i="22"/>
  <c r="I4115" i="22"/>
  <c r="J4115" i="22"/>
  <c r="K4115" i="22"/>
  <c r="L4115" i="22"/>
  <c r="M4115" i="22"/>
  <c r="N4115" i="22"/>
  <c r="O4115" i="22"/>
  <c r="P4115" i="22"/>
  <c r="A4116" i="22"/>
  <c r="B4116" i="22"/>
  <c r="C4116" i="22"/>
  <c r="D4116" i="22"/>
  <c r="E4116" i="22"/>
  <c r="F4116" i="22"/>
  <c r="G4116" i="22"/>
  <c r="H4116" i="22"/>
  <c r="I4116" i="22"/>
  <c r="J4116" i="22"/>
  <c r="K4116" i="22"/>
  <c r="L4116" i="22"/>
  <c r="M4116" i="22"/>
  <c r="N4116" i="22"/>
  <c r="O4116" i="22"/>
  <c r="P4116" i="22"/>
  <c r="A4117" i="22"/>
  <c r="B4117" i="22"/>
  <c r="C4117" i="22"/>
  <c r="D4117" i="22"/>
  <c r="E4117" i="22"/>
  <c r="F4117" i="22"/>
  <c r="G4117" i="22"/>
  <c r="H4117" i="22"/>
  <c r="I4117" i="22"/>
  <c r="J4117" i="22"/>
  <c r="K4117" i="22"/>
  <c r="L4117" i="22"/>
  <c r="M4117" i="22"/>
  <c r="N4117" i="22"/>
  <c r="O4117" i="22"/>
  <c r="P4117" i="22"/>
  <c r="A4118" i="22"/>
  <c r="B4118" i="22"/>
  <c r="C4118" i="22"/>
  <c r="D4118" i="22"/>
  <c r="E4118" i="22"/>
  <c r="F4118" i="22"/>
  <c r="G4118" i="22"/>
  <c r="H4118" i="22"/>
  <c r="I4118" i="22"/>
  <c r="J4118" i="22"/>
  <c r="K4118" i="22"/>
  <c r="L4118" i="22"/>
  <c r="M4118" i="22"/>
  <c r="N4118" i="22"/>
  <c r="O4118" i="22"/>
  <c r="P4118" i="22"/>
  <c r="A4119" i="22"/>
  <c r="B4119" i="22"/>
  <c r="C4119" i="22"/>
  <c r="D4119" i="22"/>
  <c r="E4119" i="22"/>
  <c r="F4119" i="22"/>
  <c r="G4119" i="22"/>
  <c r="H4119" i="22"/>
  <c r="I4119" i="22"/>
  <c r="J4119" i="22"/>
  <c r="K4119" i="22"/>
  <c r="L4119" i="22"/>
  <c r="M4119" i="22"/>
  <c r="N4119" i="22"/>
  <c r="O4119" i="22"/>
  <c r="P4119" i="22"/>
  <c r="A4120" i="22"/>
  <c r="B4120" i="22"/>
  <c r="C4120" i="22"/>
  <c r="D4120" i="22"/>
  <c r="E4120" i="22"/>
  <c r="F4120" i="22"/>
  <c r="G4120" i="22"/>
  <c r="H4120" i="22"/>
  <c r="I4120" i="22"/>
  <c r="J4120" i="22"/>
  <c r="K4120" i="22"/>
  <c r="L4120" i="22"/>
  <c r="M4120" i="22"/>
  <c r="N4120" i="22"/>
  <c r="O4120" i="22"/>
  <c r="P4120" i="22"/>
  <c r="A4121" i="22"/>
  <c r="B4121" i="22"/>
  <c r="C4121" i="22"/>
  <c r="D4121" i="22"/>
  <c r="E4121" i="22"/>
  <c r="F4121" i="22"/>
  <c r="G4121" i="22"/>
  <c r="H4121" i="22"/>
  <c r="I4121" i="22"/>
  <c r="J4121" i="22"/>
  <c r="K4121" i="22"/>
  <c r="L4121" i="22"/>
  <c r="M4121" i="22"/>
  <c r="N4121" i="22"/>
  <c r="O4121" i="22"/>
  <c r="P4121" i="22"/>
  <c r="A4122" i="22"/>
  <c r="B4122" i="22"/>
  <c r="C4122" i="22"/>
  <c r="D4122" i="22"/>
  <c r="E4122" i="22"/>
  <c r="F4122" i="22"/>
  <c r="G4122" i="22"/>
  <c r="H4122" i="22"/>
  <c r="I4122" i="22"/>
  <c r="J4122" i="22"/>
  <c r="K4122" i="22"/>
  <c r="L4122" i="22"/>
  <c r="M4122" i="22"/>
  <c r="N4122" i="22"/>
  <c r="O4122" i="22"/>
  <c r="P4122" i="22"/>
  <c r="A4123" i="22"/>
  <c r="B4123" i="22"/>
  <c r="C4123" i="22"/>
  <c r="D4123" i="22"/>
  <c r="E4123" i="22"/>
  <c r="F4123" i="22"/>
  <c r="G4123" i="22"/>
  <c r="H4123" i="22"/>
  <c r="I4123" i="22"/>
  <c r="J4123" i="22"/>
  <c r="K4123" i="22"/>
  <c r="L4123" i="22"/>
  <c r="M4123" i="22"/>
  <c r="N4123" i="22"/>
  <c r="O4123" i="22"/>
  <c r="P4123" i="22"/>
  <c r="A4124" i="22"/>
  <c r="B4124" i="22"/>
  <c r="C4124" i="22"/>
  <c r="D4124" i="22"/>
  <c r="E4124" i="22"/>
  <c r="F4124" i="22"/>
  <c r="G4124" i="22"/>
  <c r="H4124" i="22"/>
  <c r="I4124" i="22"/>
  <c r="J4124" i="22"/>
  <c r="K4124" i="22"/>
  <c r="L4124" i="22"/>
  <c r="M4124" i="22"/>
  <c r="N4124" i="22"/>
  <c r="O4124" i="22"/>
  <c r="P4124" i="22"/>
  <c r="A4125" i="22"/>
  <c r="B4125" i="22"/>
  <c r="C4125" i="22"/>
  <c r="D4125" i="22"/>
  <c r="E4125" i="22"/>
  <c r="F4125" i="22"/>
  <c r="G4125" i="22"/>
  <c r="H4125" i="22"/>
  <c r="I4125" i="22"/>
  <c r="J4125" i="22"/>
  <c r="K4125" i="22"/>
  <c r="L4125" i="22"/>
  <c r="M4125" i="22"/>
  <c r="N4125" i="22"/>
  <c r="O4125" i="22"/>
  <c r="P4125" i="22"/>
  <c r="A4126" i="22"/>
  <c r="B4126" i="22"/>
  <c r="C4126" i="22"/>
  <c r="D4126" i="22"/>
  <c r="E4126" i="22"/>
  <c r="F4126" i="22"/>
  <c r="G4126" i="22"/>
  <c r="H4126" i="22"/>
  <c r="I4126" i="22"/>
  <c r="J4126" i="22"/>
  <c r="K4126" i="22"/>
  <c r="L4126" i="22"/>
  <c r="M4126" i="22"/>
  <c r="N4126" i="22"/>
  <c r="O4126" i="22"/>
  <c r="P4126" i="22"/>
  <c r="A4127" i="22"/>
  <c r="B4127" i="22"/>
  <c r="C4127" i="22"/>
  <c r="D4127" i="22"/>
  <c r="E4127" i="22"/>
  <c r="F4127" i="22"/>
  <c r="G4127" i="22"/>
  <c r="H4127" i="22"/>
  <c r="I4127" i="22"/>
  <c r="J4127" i="22"/>
  <c r="K4127" i="22"/>
  <c r="L4127" i="22"/>
  <c r="M4127" i="22"/>
  <c r="N4127" i="22"/>
  <c r="O4127" i="22"/>
  <c r="P4127" i="22"/>
  <c r="A4128" i="22"/>
  <c r="B4128" i="22"/>
  <c r="C4128" i="22"/>
  <c r="D4128" i="22"/>
  <c r="E4128" i="22"/>
  <c r="F4128" i="22"/>
  <c r="G4128" i="22"/>
  <c r="H4128" i="22"/>
  <c r="I4128" i="22"/>
  <c r="J4128" i="22"/>
  <c r="K4128" i="22"/>
  <c r="L4128" i="22"/>
  <c r="M4128" i="22"/>
  <c r="N4128" i="22"/>
  <c r="O4128" i="22"/>
  <c r="P4128" i="22"/>
  <c r="A4129" i="22"/>
  <c r="B4129" i="22"/>
  <c r="C4129" i="22"/>
  <c r="D4129" i="22"/>
  <c r="E4129" i="22"/>
  <c r="F4129" i="22"/>
  <c r="G4129" i="22"/>
  <c r="H4129" i="22"/>
  <c r="I4129" i="22"/>
  <c r="J4129" i="22"/>
  <c r="K4129" i="22"/>
  <c r="L4129" i="22"/>
  <c r="M4129" i="22"/>
  <c r="N4129" i="22"/>
  <c r="O4129" i="22"/>
  <c r="P4129" i="22"/>
  <c r="A4130" i="22"/>
  <c r="B4130" i="22"/>
  <c r="C4130" i="22"/>
  <c r="D4130" i="22"/>
  <c r="E4130" i="22"/>
  <c r="F4130" i="22"/>
  <c r="G4130" i="22"/>
  <c r="H4130" i="22"/>
  <c r="I4130" i="22"/>
  <c r="J4130" i="22"/>
  <c r="K4130" i="22"/>
  <c r="L4130" i="22"/>
  <c r="M4130" i="22"/>
  <c r="N4130" i="22"/>
  <c r="O4130" i="22"/>
  <c r="P4130" i="22"/>
  <c r="A4131" i="22"/>
  <c r="B4131" i="22"/>
  <c r="C4131" i="22"/>
  <c r="D4131" i="22"/>
  <c r="E4131" i="22"/>
  <c r="F4131" i="22"/>
  <c r="G4131" i="22"/>
  <c r="H4131" i="22"/>
  <c r="I4131" i="22"/>
  <c r="J4131" i="22"/>
  <c r="K4131" i="22"/>
  <c r="L4131" i="22"/>
  <c r="M4131" i="22"/>
  <c r="N4131" i="22"/>
  <c r="O4131" i="22"/>
  <c r="P4131" i="22"/>
  <c r="A4132" i="22"/>
  <c r="B4132" i="22"/>
  <c r="C4132" i="22"/>
  <c r="D4132" i="22"/>
  <c r="E4132" i="22"/>
  <c r="F4132" i="22"/>
  <c r="G4132" i="22"/>
  <c r="H4132" i="22"/>
  <c r="I4132" i="22"/>
  <c r="J4132" i="22"/>
  <c r="K4132" i="22"/>
  <c r="L4132" i="22"/>
  <c r="M4132" i="22"/>
  <c r="N4132" i="22"/>
  <c r="O4132" i="22"/>
  <c r="P4132" i="22"/>
  <c r="A4133" i="22"/>
  <c r="B4133" i="22"/>
  <c r="C4133" i="22"/>
  <c r="D4133" i="22"/>
  <c r="E4133" i="22"/>
  <c r="F4133" i="22"/>
  <c r="G4133" i="22"/>
  <c r="H4133" i="22"/>
  <c r="I4133" i="22"/>
  <c r="J4133" i="22"/>
  <c r="K4133" i="22"/>
  <c r="L4133" i="22"/>
  <c r="M4133" i="22"/>
  <c r="N4133" i="22"/>
  <c r="O4133" i="22"/>
  <c r="P4133" i="22"/>
  <c r="A4134" i="22"/>
  <c r="B4134" i="22"/>
  <c r="C4134" i="22"/>
  <c r="D4134" i="22"/>
  <c r="E4134" i="22"/>
  <c r="F4134" i="22"/>
  <c r="G4134" i="22"/>
  <c r="H4134" i="22"/>
  <c r="I4134" i="22"/>
  <c r="J4134" i="22"/>
  <c r="K4134" i="22"/>
  <c r="L4134" i="22"/>
  <c r="M4134" i="22"/>
  <c r="N4134" i="22"/>
  <c r="O4134" i="22"/>
  <c r="P4134" i="22"/>
  <c r="A4135" i="22"/>
  <c r="B4135" i="22"/>
  <c r="C4135" i="22"/>
  <c r="D4135" i="22"/>
  <c r="E4135" i="22"/>
  <c r="F4135" i="22"/>
  <c r="G4135" i="22"/>
  <c r="H4135" i="22"/>
  <c r="I4135" i="22"/>
  <c r="J4135" i="22"/>
  <c r="K4135" i="22"/>
  <c r="L4135" i="22"/>
  <c r="M4135" i="22"/>
  <c r="N4135" i="22"/>
  <c r="O4135" i="22"/>
  <c r="P4135" i="22"/>
  <c r="A4136" i="22"/>
  <c r="B4136" i="22"/>
  <c r="C4136" i="22"/>
  <c r="D4136" i="22"/>
  <c r="E4136" i="22"/>
  <c r="F4136" i="22"/>
  <c r="G4136" i="22"/>
  <c r="H4136" i="22"/>
  <c r="I4136" i="22"/>
  <c r="J4136" i="22"/>
  <c r="K4136" i="22"/>
  <c r="L4136" i="22"/>
  <c r="M4136" i="22"/>
  <c r="N4136" i="22"/>
  <c r="O4136" i="22"/>
  <c r="P4136" i="22"/>
  <c r="A4137" i="22"/>
  <c r="B4137" i="22"/>
  <c r="C4137" i="22"/>
  <c r="D4137" i="22"/>
  <c r="E4137" i="22"/>
  <c r="F4137" i="22"/>
  <c r="G4137" i="22"/>
  <c r="H4137" i="22"/>
  <c r="I4137" i="22"/>
  <c r="J4137" i="22"/>
  <c r="K4137" i="22"/>
  <c r="L4137" i="22"/>
  <c r="M4137" i="22"/>
  <c r="N4137" i="22"/>
  <c r="O4137" i="22"/>
  <c r="P4137" i="22"/>
  <c r="A4138" i="22"/>
  <c r="B4138" i="22"/>
  <c r="C4138" i="22"/>
  <c r="D4138" i="22"/>
  <c r="E4138" i="22"/>
  <c r="F4138" i="22"/>
  <c r="G4138" i="22"/>
  <c r="H4138" i="22"/>
  <c r="I4138" i="22"/>
  <c r="J4138" i="22"/>
  <c r="K4138" i="22"/>
  <c r="L4138" i="22"/>
  <c r="M4138" i="22"/>
  <c r="N4138" i="22"/>
  <c r="O4138" i="22"/>
  <c r="P4138" i="22"/>
  <c r="A4139" i="22"/>
  <c r="B4139" i="22"/>
  <c r="C4139" i="22"/>
  <c r="D4139" i="22"/>
  <c r="E4139" i="22"/>
  <c r="F4139" i="22"/>
  <c r="G4139" i="22"/>
  <c r="H4139" i="22"/>
  <c r="I4139" i="22"/>
  <c r="J4139" i="22"/>
  <c r="K4139" i="22"/>
  <c r="L4139" i="22"/>
  <c r="M4139" i="22"/>
  <c r="N4139" i="22"/>
  <c r="O4139" i="22"/>
  <c r="P4139" i="22"/>
  <c r="A4140" i="22"/>
  <c r="B4140" i="22"/>
  <c r="C4140" i="22"/>
  <c r="D4140" i="22"/>
  <c r="E4140" i="22"/>
  <c r="F4140" i="22"/>
  <c r="G4140" i="22"/>
  <c r="H4140" i="22"/>
  <c r="I4140" i="22"/>
  <c r="J4140" i="22"/>
  <c r="K4140" i="22"/>
  <c r="L4140" i="22"/>
  <c r="M4140" i="22"/>
  <c r="N4140" i="22"/>
  <c r="O4140" i="22"/>
  <c r="P4140" i="22"/>
  <c r="A4141" i="22"/>
  <c r="B4141" i="22"/>
  <c r="C4141" i="22"/>
  <c r="D4141" i="22"/>
  <c r="E4141" i="22"/>
  <c r="F4141" i="22"/>
  <c r="G4141" i="22"/>
  <c r="H4141" i="22"/>
  <c r="I4141" i="22"/>
  <c r="J4141" i="22"/>
  <c r="K4141" i="22"/>
  <c r="L4141" i="22"/>
  <c r="M4141" i="22"/>
  <c r="N4141" i="22"/>
  <c r="O4141" i="22"/>
  <c r="P4141" i="22"/>
  <c r="A4142" i="22"/>
  <c r="B4142" i="22"/>
  <c r="C4142" i="22"/>
  <c r="D4142" i="22"/>
  <c r="E4142" i="22"/>
  <c r="F4142" i="22"/>
  <c r="G4142" i="22"/>
  <c r="H4142" i="22"/>
  <c r="I4142" i="22"/>
  <c r="J4142" i="22"/>
  <c r="K4142" i="22"/>
  <c r="L4142" i="22"/>
  <c r="M4142" i="22"/>
  <c r="N4142" i="22"/>
  <c r="O4142" i="22"/>
  <c r="P4142" i="22"/>
  <c r="A4143" i="22"/>
  <c r="B4143" i="22"/>
  <c r="C4143" i="22"/>
  <c r="D4143" i="22"/>
  <c r="E4143" i="22"/>
  <c r="F4143" i="22"/>
  <c r="G4143" i="22"/>
  <c r="H4143" i="22"/>
  <c r="I4143" i="22"/>
  <c r="J4143" i="22"/>
  <c r="K4143" i="22"/>
  <c r="L4143" i="22"/>
  <c r="M4143" i="22"/>
  <c r="N4143" i="22"/>
  <c r="O4143" i="22"/>
  <c r="P4143" i="22"/>
  <c r="A4144" i="22"/>
  <c r="B4144" i="22"/>
  <c r="C4144" i="22"/>
  <c r="D4144" i="22"/>
  <c r="E4144" i="22"/>
  <c r="F4144" i="22"/>
  <c r="G4144" i="22"/>
  <c r="H4144" i="22"/>
  <c r="I4144" i="22"/>
  <c r="J4144" i="22"/>
  <c r="K4144" i="22"/>
  <c r="L4144" i="22"/>
  <c r="M4144" i="22"/>
  <c r="N4144" i="22"/>
  <c r="O4144" i="22"/>
  <c r="P4144" i="22"/>
  <c r="A4145" i="22"/>
  <c r="B4145" i="22"/>
  <c r="C4145" i="22"/>
  <c r="D4145" i="22"/>
  <c r="E4145" i="22"/>
  <c r="F4145" i="22"/>
  <c r="G4145" i="22"/>
  <c r="H4145" i="22"/>
  <c r="I4145" i="22"/>
  <c r="J4145" i="22"/>
  <c r="K4145" i="22"/>
  <c r="L4145" i="22"/>
  <c r="M4145" i="22"/>
  <c r="N4145" i="22"/>
  <c r="O4145" i="22"/>
  <c r="P4145" i="22"/>
  <c r="A4146" i="22"/>
  <c r="B4146" i="22"/>
  <c r="C4146" i="22"/>
  <c r="D4146" i="22"/>
  <c r="E4146" i="22"/>
  <c r="F4146" i="22"/>
  <c r="G4146" i="22"/>
  <c r="H4146" i="22"/>
  <c r="I4146" i="22"/>
  <c r="J4146" i="22"/>
  <c r="K4146" i="22"/>
  <c r="L4146" i="22"/>
  <c r="M4146" i="22"/>
  <c r="N4146" i="22"/>
  <c r="O4146" i="22"/>
  <c r="P4146" i="22"/>
  <c r="A4147" i="22"/>
  <c r="B4147" i="22"/>
  <c r="C4147" i="22"/>
  <c r="D4147" i="22"/>
  <c r="E4147" i="22"/>
  <c r="F4147" i="22"/>
  <c r="G4147" i="22"/>
  <c r="H4147" i="22"/>
  <c r="I4147" i="22"/>
  <c r="J4147" i="22"/>
  <c r="K4147" i="22"/>
  <c r="L4147" i="22"/>
  <c r="M4147" i="22"/>
  <c r="N4147" i="22"/>
  <c r="O4147" i="22"/>
  <c r="P4147" i="22"/>
  <c r="A4148" i="22"/>
  <c r="B4148" i="22"/>
  <c r="C4148" i="22"/>
  <c r="D4148" i="22"/>
  <c r="E4148" i="22"/>
  <c r="F4148" i="22"/>
  <c r="G4148" i="22"/>
  <c r="H4148" i="22"/>
  <c r="I4148" i="22"/>
  <c r="J4148" i="22"/>
  <c r="K4148" i="22"/>
  <c r="L4148" i="22"/>
  <c r="M4148" i="22"/>
  <c r="N4148" i="22"/>
  <c r="O4148" i="22"/>
  <c r="P4148" i="22"/>
  <c r="A4149" i="22"/>
  <c r="B4149" i="22"/>
  <c r="C4149" i="22"/>
  <c r="D4149" i="22"/>
  <c r="E4149" i="22"/>
  <c r="F4149" i="22"/>
  <c r="G4149" i="22"/>
  <c r="H4149" i="22"/>
  <c r="I4149" i="22"/>
  <c r="J4149" i="22"/>
  <c r="K4149" i="22"/>
  <c r="L4149" i="22"/>
  <c r="M4149" i="22"/>
  <c r="N4149" i="22"/>
  <c r="O4149" i="22"/>
  <c r="P4149" i="22"/>
  <c r="A4150" i="22"/>
  <c r="B4150" i="22"/>
  <c r="C4150" i="22"/>
  <c r="D4150" i="22"/>
  <c r="E4150" i="22"/>
  <c r="F4150" i="22"/>
  <c r="G4150" i="22"/>
  <c r="H4150" i="22"/>
  <c r="I4150" i="22"/>
  <c r="J4150" i="22"/>
  <c r="K4150" i="22"/>
  <c r="L4150" i="22"/>
  <c r="M4150" i="22"/>
  <c r="N4150" i="22"/>
  <c r="O4150" i="22"/>
  <c r="P4150" i="22"/>
  <c r="A4151" i="22"/>
  <c r="B4151" i="22"/>
  <c r="C4151" i="22"/>
  <c r="D4151" i="22"/>
  <c r="E4151" i="22"/>
  <c r="F4151" i="22"/>
  <c r="G4151" i="22"/>
  <c r="H4151" i="22"/>
  <c r="I4151" i="22"/>
  <c r="J4151" i="22"/>
  <c r="K4151" i="22"/>
  <c r="L4151" i="22"/>
  <c r="M4151" i="22"/>
  <c r="N4151" i="22"/>
  <c r="O4151" i="22"/>
  <c r="P4151" i="22"/>
  <c r="A4152" i="22"/>
  <c r="B4152" i="22"/>
  <c r="C4152" i="22"/>
  <c r="D4152" i="22"/>
  <c r="E4152" i="22"/>
  <c r="F4152" i="22"/>
  <c r="G4152" i="22"/>
  <c r="H4152" i="22"/>
  <c r="I4152" i="22"/>
  <c r="J4152" i="22"/>
  <c r="K4152" i="22"/>
  <c r="L4152" i="22"/>
  <c r="M4152" i="22"/>
  <c r="N4152" i="22"/>
  <c r="O4152" i="22"/>
  <c r="P4152" i="22"/>
  <c r="A4153" i="22"/>
  <c r="B4153" i="22"/>
  <c r="C4153" i="22"/>
  <c r="D4153" i="22"/>
  <c r="E4153" i="22"/>
  <c r="F4153" i="22"/>
  <c r="G4153" i="22"/>
  <c r="H4153" i="22"/>
  <c r="I4153" i="22"/>
  <c r="J4153" i="22"/>
  <c r="K4153" i="22"/>
  <c r="L4153" i="22"/>
  <c r="M4153" i="22"/>
  <c r="N4153" i="22"/>
  <c r="O4153" i="22"/>
  <c r="P4153" i="22"/>
  <c r="A4154" i="22"/>
  <c r="B4154" i="22"/>
  <c r="C4154" i="22"/>
  <c r="D4154" i="22"/>
  <c r="E4154" i="22"/>
  <c r="F4154" i="22"/>
  <c r="G4154" i="22"/>
  <c r="H4154" i="22"/>
  <c r="I4154" i="22"/>
  <c r="J4154" i="22"/>
  <c r="K4154" i="22"/>
  <c r="L4154" i="22"/>
  <c r="M4154" i="22"/>
  <c r="N4154" i="22"/>
  <c r="O4154" i="22"/>
  <c r="P4154" i="22"/>
  <c r="A4155" i="22"/>
  <c r="B4155" i="22"/>
  <c r="C4155" i="22"/>
  <c r="D4155" i="22"/>
  <c r="E4155" i="22"/>
  <c r="F4155" i="22"/>
  <c r="G4155" i="22"/>
  <c r="H4155" i="22"/>
  <c r="I4155" i="22"/>
  <c r="J4155" i="22"/>
  <c r="K4155" i="22"/>
  <c r="L4155" i="22"/>
  <c r="M4155" i="22"/>
  <c r="N4155" i="22"/>
  <c r="O4155" i="22"/>
  <c r="P4155" i="22"/>
  <c r="A4156" i="22"/>
  <c r="B4156" i="22"/>
  <c r="C4156" i="22"/>
  <c r="D4156" i="22"/>
  <c r="E4156" i="22"/>
  <c r="F4156" i="22"/>
  <c r="G4156" i="22"/>
  <c r="H4156" i="22"/>
  <c r="I4156" i="22"/>
  <c r="J4156" i="22"/>
  <c r="K4156" i="22"/>
  <c r="L4156" i="22"/>
  <c r="M4156" i="22"/>
  <c r="N4156" i="22"/>
  <c r="O4156" i="22"/>
  <c r="P4156" i="22"/>
  <c r="A4157" i="22"/>
  <c r="B4157" i="22"/>
  <c r="C4157" i="22"/>
  <c r="D4157" i="22"/>
  <c r="E4157" i="22"/>
  <c r="F4157" i="22"/>
  <c r="G4157" i="22"/>
  <c r="H4157" i="22"/>
  <c r="I4157" i="22"/>
  <c r="J4157" i="22"/>
  <c r="K4157" i="22"/>
  <c r="L4157" i="22"/>
  <c r="M4157" i="22"/>
  <c r="N4157" i="22"/>
  <c r="O4157" i="22"/>
  <c r="P4157" i="22"/>
  <c r="A4158" i="22"/>
  <c r="B4158" i="22"/>
  <c r="C4158" i="22"/>
  <c r="D4158" i="22"/>
  <c r="E4158" i="22"/>
  <c r="F4158" i="22"/>
  <c r="G4158" i="22"/>
  <c r="H4158" i="22"/>
  <c r="I4158" i="22"/>
  <c r="J4158" i="22"/>
  <c r="K4158" i="22"/>
  <c r="L4158" i="22"/>
  <c r="M4158" i="22"/>
  <c r="N4158" i="22"/>
  <c r="O4158" i="22"/>
  <c r="P4158" i="22"/>
  <c r="A4159" i="22"/>
  <c r="B4159" i="22"/>
  <c r="C4159" i="22"/>
  <c r="D4159" i="22"/>
  <c r="E4159" i="22"/>
  <c r="F4159" i="22"/>
  <c r="G4159" i="22"/>
  <c r="H4159" i="22"/>
  <c r="I4159" i="22"/>
  <c r="J4159" i="22"/>
  <c r="K4159" i="22"/>
  <c r="L4159" i="22"/>
  <c r="M4159" i="22"/>
  <c r="N4159" i="22"/>
  <c r="O4159" i="22"/>
  <c r="P4159" i="22"/>
  <c r="A4160" i="22"/>
  <c r="B4160" i="22"/>
  <c r="C4160" i="22"/>
  <c r="D4160" i="22"/>
  <c r="E4160" i="22"/>
  <c r="F4160" i="22"/>
  <c r="G4160" i="22"/>
  <c r="H4160" i="22"/>
  <c r="I4160" i="22"/>
  <c r="J4160" i="22"/>
  <c r="K4160" i="22"/>
  <c r="L4160" i="22"/>
  <c r="M4160" i="22"/>
  <c r="N4160" i="22"/>
  <c r="O4160" i="22"/>
  <c r="P4160" i="22"/>
  <c r="A4161" i="22"/>
  <c r="B4161" i="22"/>
  <c r="C4161" i="22"/>
  <c r="D4161" i="22"/>
  <c r="E4161" i="22"/>
  <c r="F4161" i="22"/>
  <c r="G4161" i="22"/>
  <c r="H4161" i="22"/>
  <c r="I4161" i="22"/>
  <c r="J4161" i="22"/>
  <c r="K4161" i="22"/>
  <c r="L4161" i="22"/>
  <c r="M4161" i="22"/>
  <c r="N4161" i="22"/>
  <c r="O4161" i="22"/>
  <c r="P4161" i="22"/>
  <c r="A4162" i="22"/>
  <c r="B4162" i="22"/>
  <c r="C4162" i="22"/>
  <c r="D4162" i="22"/>
  <c r="E4162" i="22"/>
  <c r="F4162" i="22"/>
  <c r="G4162" i="22"/>
  <c r="H4162" i="22"/>
  <c r="I4162" i="22"/>
  <c r="J4162" i="22"/>
  <c r="K4162" i="22"/>
  <c r="L4162" i="22"/>
  <c r="M4162" i="22"/>
  <c r="N4162" i="22"/>
  <c r="O4162" i="22"/>
  <c r="P4162" i="22"/>
  <c r="A4163" i="22"/>
  <c r="B4163" i="22"/>
  <c r="C4163" i="22"/>
  <c r="D4163" i="22"/>
  <c r="E4163" i="22"/>
  <c r="F4163" i="22"/>
  <c r="G4163" i="22"/>
  <c r="H4163" i="22"/>
  <c r="I4163" i="22"/>
  <c r="J4163" i="22"/>
  <c r="K4163" i="22"/>
  <c r="L4163" i="22"/>
  <c r="M4163" i="22"/>
  <c r="N4163" i="22"/>
  <c r="O4163" i="22"/>
  <c r="P4163" i="22"/>
  <c r="A4164" i="22"/>
  <c r="B4164" i="22"/>
  <c r="C4164" i="22"/>
  <c r="D4164" i="22"/>
  <c r="E4164" i="22"/>
  <c r="F4164" i="22"/>
  <c r="G4164" i="22"/>
  <c r="H4164" i="22"/>
  <c r="I4164" i="22"/>
  <c r="J4164" i="22"/>
  <c r="K4164" i="22"/>
  <c r="L4164" i="22"/>
  <c r="M4164" i="22"/>
  <c r="N4164" i="22"/>
  <c r="O4164" i="22"/>
  <c r="P4164" i="22"/>
  <c r="A4165" i="22"/>
  <c r="B4165" i="22"/>
  <c r="C4165" i="22"/>
  <c r="D4165" i="22"/>
  <c r="E4165" i="22"/>
  <c r="F4165" i="22"/>
  <c r="G4165" i="22"/>
  <c r="H4165" i="22"/>
  <c r="I4165" i="22"/>
  <c r="J4165" i="22"/>
  <c r="K4165" i="22"/>
  <c r="L4165" i="22"/>
  <c r="M4165" i="22"/>
  <c r="N4165" i="22"/>
  <c r="O4165" i="22"/>
  <c r="P4165" i="22"/>
  <c r="A4166" i="22"/>
  <c r="B4166" i="22"/>
  <c r="C4166" i="22"/>
  <c r="D4166" i="22"/>
  <c r="E4166" i="22"/>
  <c r="F4166" i="22"/>
  <c r="G4166" i="22"/>
  <c r="H4166" i="22"/>
  <c r="I4166" i="22"/>
  <c r="J4166" i="22"/>
  <c r="K4166" i="22"/>
  <c r="L4166" i="22"/>
  <c r="M4166" i="22"/>
  <c r="N4166" i="22"/>
  <c r="O4166" i="22"/>
  <c r="P4166" i="22"/>
  <c r="A4167" i="22"/>
  <c r="B4167" i="22"/>
  <c r="C4167" i="22"/>
  <c r="D4167" i="22"/>
  <c r="E4167" i="22"/>
  <c r="F4167" i="22"/>
  <c r="G4167" i="22"/>
  <c r="H4167" i="22"/>
  <c r="I4167" i="22"/>
  <c r="J4167" i="22"/>
  <c r="K4167" i="22"/>
  <c r="L4167" i="22"/>
  <c r="M4167" i="22"/>
  <c r="N4167" i="22"/>
  <c r="O4167" i="22"/>
  <c r="P4167" i="22"/>
  <c r="A4168" i="22"/>
  <c r="B4168" i="22"/>
  <c r="C4168" i="22"/>
  <c r="D4168" i="22"/>
  <c r="E4168" i="22"/>
  <c r="F4168" i="22"/>
  <c r="G4168" i="22"/>
  <c r="H4168" i="22"/>
  <c r="I4168" i="22"/>
  <c r="J4168" i="22"/>
  <c r="K4168" i="22"/>
  <c r="L4168" i="22"/>
  <c r="M4168" i="22"/>
  <c r="N4168" i="22"/>
  <c r="O4168" i="22"/>
  <c r="P4168" i="22"/>
  <c r="A4169" i="22"/>
  <c r="B4169" i="22"/>
  <c r="C4169" i="22"/>
  <c r="D4169" i="22"/>
  <c r="E4169" i="22"/>
  <c r="F4169" i="22"/>
  <c r="G4169" i="22"/>
  <c r="H4169" i="22"/>
  <c r="I4169" i="22"/>
  <c r="J4169" i="22"/>
  <c r="K4169" i="22"/>
  <c r="L4169" i="22"/>
  <c r="M4169" i="22"/>
  <c r="N4169" i="22"/>
  <c r="O4169" i="22"/>
  <c r="P4169" i="22"/>
  <c r="A4170" i="22"/>
  <c r="B4170" i="22"/>
  <c r="C4170" i="22"/>
  <c r="D4170" i="22"/>
  <c r="E4170" i="22"/>
  <c r="F4170" i="22"/>
  <c r="G4170" i="22"/>
  <c r="H4170" i="22"/>
  <c r="I4170" i="22"/>
  <c r="J4170" i="22"/>
  <c r="K4170" i="22"/>
  <c r="L4170" i="22"/>
  <c r="M4170" i="22"/>
  <c r="N4170" i="22"/>
  <c r="O4170" i="22"/>
  <c r="P4170" i="22"/>
  <c r="A4171" i="22"/>
  <c r="B4171" i="22"/>
  <c r="C4171" i="22"/>
  <c r="D4171" i="22"/>
  <c r="E4171" i="22"/>
  <c r="F4171" i="22"/>
  <c r="G4171" i="22"/>
  <c r="H4171" i="22"/>
  <c r="I4171" i="22"/>
  <c r="J4171" i="22"/>
  <c r="K4171" i="22"/>
  <c r="L4171" i="22"/>
  <c r="M4171" i="22"/>
  <c r="N4171" i="22"/>
  <c r="O4171" i="22"/>
  <c r="P4171" i="22"/>
  <c r="A4172" i="22"/>
  <c r="B4172" i="22"/>
  <c r="C4172" i="22"/>
  <c r="D4172" i="22"/>
  <c r="E4172" i="22"/>
  <c r="F4172" i="22"/>
  <c r="G4172" i="22"/>
  <c r="H4172" i="22"/>
  <c r="I4172" i="22"/>
  <c r="J4172" i="22"/>
  <c r="K4172" i="22"/>
  <c r="L4172" i="22"/>
  <c r="M4172" i="22"/>
  <c r="N4172" i="22"/>
  <c r="O4172" i="22"/>
  <c r="P4172" i="22"/>
  <c r="A4173" i="22"/>
  <c r="B4173" i="22"/>
  <c r="C4173" i="22"/>
  <c r="D4173" i="22"/>
  <c r="E4173" i="22"/>
  <c r="F4173" i="22"/>
  <c r="G4173" i="22"/>
  <c r="H4173" i="22"/>
  <c r="I4173" i="22"/>
  <c r="J4173" i="22"/>
  <c r="K4173" i="22"/>
  <c r="L4173" i="22"/>
  <c r="M4173" i="22"/>
  <c r="N4173" i="22"/>
  <c r="O4173" i="22"/>
  <c r="P4173" i="22"/>
  <c r="A4174" i="22"/>
  <c r="B4174" i="22"/>
  <c r="C4174" i="22"/>
  <c r="D4174" i="22"/>
  <c r="E4174" i="22"/>
  <c r="F4174" i="22"/>
  <c r="G4174" i="22"/>
  <c r="H4174" i="22"/>
  <c r="I4174" i="22"/>
  <c r="J4174" i="22"/>
  <c r="K4174" i="22"/>
  <c r="L4174" i="22"/>
  <c r="M4174" i="22"/>
  <c r="N4174" i="22"/>
  <c r="O4174" i="22"/>
  <c r="P4174" i="22"/>
  <c r="A4175" i="22"/>
  <c r="B4175" i="22"/>
  <c r="C4175" i="22"/>
  <c r="D4175" i="22"/>
  <c r="E4175" i="22"/>
  <c r="F4175" i="22"/>
  <c r="G4175" i="22"/>
  <c r="H4175" i="22"/>
  <c r="I4175" i="22"/>
  <c r="J4175" i="22"/>
  <c r="K4175" i="22"/>
  <c r="L4175" i="22"/>
  <c r="M4175" i="22"/>
  <c r="N4175" i="22"/>
  <c r="O4175" i="22"/>
  <c r="P4175" i="22"/>
  <c r="A4176" i="22"/>
  <c r="B4176" i="22"/>
  <c r="C4176" i="22"/>
  <c r="D4176" i="22"/>
  <c r="E4176" i="22"/>
  <c r="F4176" i="22"/>
  <c r="G4176" i="22"/>
  <c r="H4176" i="22"/>
  <c r="I4176" i="22"/>
  <c r="J4176" i="22"/>
  <c r="K4176" i="22"/>
  <c r="L4176" i="22"/>
  <c r="M4176" i="22"/>
  <c r="N4176" i="22"/>
  <c r="O4176" i="22"/>
  <c r="P4176" i="22"/>
  <c r="A4177" i="22"/>
  <c r="B4177" i="22"/>
  <c r="C4177" i="22"/>
  <c r="D4177" i="22"/>
  <c r="E4177" i="22"/>
  <c r="F4177" i="22"/>
  <c r="G4177" i="22"/>
  <c r="H4177" i="22"/>
  <c r="I4177" i="22"/>
  <c r="J4177" i="22"/>
  <c r="K4177" i="22"/>
  <c r="L4177" i="22"/>
  <c r="M4177" i="22"/>
  <c r="N4177" i="22"/>
  <c r="O4177" i="22"/>
  <c r="P4177" i="22"/>
  <c r="A4178" i="22"/>
  <c r="B4178" i="22"/>
  <c r="C4178" i="22"/>
  <c r="D4178" i="22"/>
  <c r="E4178" i="22"/>
  <c r="F4178" i="22"/>
  <c r="G4178" i="22"/>
  <c r="H4178" i="22"/>
  <c r="I4178" i="22"/>
  <c r="J4178" i="22"/>
  <c r="K4178" i="22"/>
  <c r="L4178" i="22"/>
  <c r="M4178" i="22"/>
  <c r="N4178" i="22"/>
  <c r="O4178" i="22"/>
  <c r="P4178" i="22"/>
  <c r="A4179" i="22"/>
  <c r="B4179" i="22"/>
  <c r="C4179" i="22"/>
  <c r="D4179" i="22"/>
  <c r="E4179" i="22"/>
  <c r="F4179" i="22"/>
  <c r="G4179" i="22"/>
  <c r="H4179" i="22"/>
  <c r="I4179" i="22"/>
  <c r="J4179" i="22"/>
  <c r="K4179" i="22"/>
  <c r="L4179" i="22"/>
  <c r="M4179" i="22"/>
  <c r="N4179" i="22"/>
  <c r="O4179" i="22"/>
  <c r="P4179" i="22"/>
  <c r="A4180" i="22"/>
  <c r="B4180" i="22"/>
  <c r="C4180" i="22"/>
  <c r="D4180" i="22"/>
  <c r="E4180" i="22"/>
  <c r="F4180" i="22"/>
  <c r="G4180" i="22"/>
  <c r="H4180" i="22"/>
  <c r="I4180" i="22"/>
  <c r="J4180" i="22"/>
  <c r="K4180" i="22"/>
  <c r="L4180" i="22"/>
  <c r="M4180" i="22"/>
  <c r="N4180" i="22"/>
  <c r="O4180" i="22"/>
  <c r="P4180" i="22"/>
  <c r="A4181" i="22"/>
  <c r="B4181" i="22"/>
  <c r="C4181" i="22"/>
  <c r="D4181" i="22"/>
  <c r="E4181" i="22"/>
  <c r="F4181" i="22"/>
  <c r="G4181" i="22"/>
  <c r="H4181" i="22"/>
  <c r="I4181" i="22"/>
  <c r="J4181" i="22"/>
  <c r="K4181" i="22"/>
  <c r="L4181" i="22"/>
  <c r="M4181" i="22"/>
  <c r="N4181" i="22"/>
  <c r="O4181" i="22"/>
  <c r="P4181" i="22"/>
  <c r="A4182" i="22"/>
  <c r="B4182" i="22"/>
  <c r="C4182" i="22"/>
  <c r="D4182" i="22"/>
  <c r="E4182" i="22"/>
  <c r="F4182" i="22"/>
  <c r="G4182" i="22"/>
  <c r="H4182" i="22"/>
  <c r="I4182" i="22"/>
  <c r="J4182" i="22"/>
  <c r="K4182" i="22"/>
  <c r="L4182" i="22"/>
  <c r="M4182" i="22"/>
  <c r="N4182" i="22"/>
  <c r="O4182" i="22"/>
  <c r="P4182" i="22"/>
  <c r="A4183" i="22"/>
  <c r="B4183" i="22"/>
  <c r="C4183" i="22"/>
  <c r="D4183" i="22"/>
  <c r="E4183" i="22"/>
  <c r="F4183" i="22"/>
  <c r="G4183" i="22"/>
  <c r="H4183" i="22"/>
  <c r="I4183" i="22"/>
  <c r="J4183" i="22"/>
  <c r="K4183" i="22"/>
  <c r="L4183" i="22"/>
  <c r="M4183" i="22"/>
  <c r="N4183" i="22"/>
  <c r="O4183" i="22"/>
  <c r="P4183" i="22"/>
  <c r="A4184" i="22"/>
  <c r="B4184" i="22"/>
  <c r="C4184" i="22"/>
  <c r="D4184" i="22"/>
  <c r="E4184" i="22"/>
  <c r="F4184" i="22"/>
  <c r="G4184" i="22"/>
  <c r="H4184" i="22"/>
  <c r="I4184" i="22"/>
  <c r="J4184" i="22"/>
  <c r="K4184" i="22"/>
  <c r="L4184" i="22"/>
  <c r="M4184" i="22"/>
  <c r="N4184" i="22"/>
  <c r="O4184" i="22"/>
  <c r="P4184" i="22"/>
  <c r="A4185" i="22"/>
  <c r="B4185" i="22"/>
  <c r="C4185" i="22"/>
  <c r="D4185" i="22"/>
  <c r="E4185" i="22"/>
  <c r="F4185" i="22"/>
  <c r="G4185" i="22"/>
  <c r="H4185" i="22"/>
  <c r="I4185" i="22"/>
  <c r="J4185" i="22"/>
  <c r="K4185" i="22"/>
  <c r="L4185" i="22"/>
  <c r="M4185" i="22"/>
  <c r="N4185" i="22"/>
  <c r="O4185" i="22"/>
  <c r="P4185" i="22"/>
  <c r="A4186" i="22"/>
  <c r="B4186" i="22"/>
  <c r="C4186" i="22"/>
  <c r="D4186" i="22"/>
  <c r="E4186" i="22"/>
  <c r="F4186" i="22"/>
  <c r="G4186" i="22"/>
  <c r="H4186" i="22"/>
  <c r="I4186" i="22"/>
  <c r="J4186" i="22"/>
  <c r="K4186" i="22"/>
  <c r="L4186" i="22"/>
  <c r="M4186" i="22"/>
  <c r="N4186" i="22"/>
  <c r="O4186" i="22"/>
  <c r="P4186" i="22"/>
  <c r="A4187" i="22"/>
  <c r="B4187" i="22"/>
  <c r="C4187" i="22"/>
  <c r="D4187" i="22"/>
  <c r="E4187" i="22"/>
  <c r="F4187" i="22"/>
  <c r="G4187" i="22"/>
  <c r="H4187" i="22"/>
  <c r="I4187" i="22"/>
  <c r="J4187" i="22"/>
  <c r="K4187" i="22"/>
  <c r="L4187" i="22"/>
  <c r="M4187" i="22"/>
  <c r="N4187" i="22"/>
  <c r="O4187" i="22"/>
  <c r="P4187" i="22"/>
  <c r="A4188" i="22"/>
  <c r="B4188" i="22"/>
  <c r="C4188" i="22"/>
  <c r="D4188" i="22"/>
  <c r="E4188" i="22"/>
  <c r="F4188" i="22"/>
  <c r="G4188" i="22"/>
  <c r="H4188" i="22"/>
  <c r="I4188" i="22"/>
  <c r="J4188" i="22"/>
  <c r="K4188" i="22"/>
  <c r="L4188" i="22"/>
  <c r="M4188" i="22"/>
  <c r="N4188" i="22"/>
  <c r="O4188" i="22"/>
  <c r="P4188" i="22"/>
  <c r="A4189" i="22"/>
  <c r="B4189" i="22"/>
  <c r="C4189" i="22"/>
  <c r="D4189" i="22"/>
  <c r="E4189" i="22"/>
  <c r="F4189" i="22"/>
  <c r="G4189" i="22"/>
  <c r="H4189" i="22"/>
  <c r="I4189" i="22"/>
  <c r="J4189" i="22"/>
  <c r="K4189" i="22"/>
  <c r="L4189" i="22"/>
  <c r="M4189" i="22"/>
  <c r="N4189" i="22"/>
  <c r="O4189" i="22"/>
  <c r="P4189" i="22"/>
  <c r="A4190" i="22"/>
  <c r="B4190" i="22"/>
  <c r="C4190" i="22"/>
  <c r="D4190" i="22"/>
  <c r="E4190" i="22"/>
  <c r="F4190" i="22"/>
  <c r="G4190" i="22"/>
  <c r="H4190" i="22"/>
  <c r="I4190" i="22"/>
  <c r="J4190" i="22"/>
  <c r="K4190" i="22"/>
  <c r="L4190" i="22"/>
  <c r="M4190" i="22"/>
  <c r="N4190" i="22"/>
  <c r="O4190" i="22"/>
  <c r="P4190" i="22"/>
  <c r="A4191" i="22"/>
  <c r="B4191" i="22"/>
  <c r="C4191" i="22"/>
  <c r="D4191" i="22"/>
  <c r="E4191" i="22"/>
  <c r="F4191" i="22"/>
  <c r="G4191" i="22"/>
  <c r="H4191" i="22"/>
  <c r="I4191" i="22"/>
  <c r="J4191" i="22"/>
  <c r="K4191" i="22"/>
  <c r="L4191" i="22"/>
  <c r="M4191" i="22"/>
  <c r="N4191" i="22"/>
  <c r="O4191" i="22"/>
  <c r="P4191" i="22"/>
  <c r="A4192" i="22"/>
  <c r="B4192" i="22"/>
  <c r="C4192" i="22"/>
  <c r="D4192" i="22"/>
  <c r="E4192" i="22"/>
  <c r="F4192" i="22"/>
  <c r="G4192" i="22"/>
  <c r="H4192" i="22"/>
  <c r="I4192" i="22"/>
  <c r="J4192" i="22"/>
  <c r="K4192" i="22"/>
  <c r="L4192" i="22"/>
  <c r="M4192" i="22"/>
  <c r="N4192" i="22"/>
  <c r="O4192" i="22"/>
  <c r="P4192" i="22"/>
  <c r="A4193" i="22"/>
  <c r="B4193" i="22"/>
  <c r="C4193" i="22"/>
  <c r="D4193" i="22"/>
  <c r="E4193" i="22"/>
  <c r="F4193" i="22"/>
  <c r="G4193" i="22"/>
  <c r="H4193" i="22"/>
  <c r="I4193" i="22"/>
  <c r="J4193" i="22"/>
  <c r="K4193" i="22"/>
  <c r="L4193" i="22"/>
  <c r="M4193" i="22"/>
  <c r="N4193" i="22"/>
  <c r="O4193" i="22"/>
  <c r="P4193" i="22"/>
  <c r="A4194" i="22"/>
  <c r="B4194" i="22"/>
  <c r="C4194" i="22"/>
  <c r="D4194" i="22"/>
  <c r="E4194" i="22"/>
  <c r="F4194" i="22"/>
  <c r="G4194" i="22"/>
  <c r="H4194" i="22"/>
  <c r="I4194" i="22"/>
  <c r="J4194" i="22"/>
  <c r="K4194" i="22"/>
  <c r="L4194" i="22"/>
  <c r="M4194" i="22"/>
  <c r="N4194" i="22"/>
  <c r="O4194" i="22"/>
  <c r="P4194" i="22"/>
  <c r="A4195" i="22"/>
  <c r="B4195" i="22"/>
  <c r="C4195" i="22"/>
  <c r="D4195" i="22"/>
  <c r="E4195" i="22"/>
  <c r="F4195" i="22"/>
  <c r="G4195" i="22"/>
  <c r="H4195" i="22"/>
  <c r="I4195" i="22"/>
  <c r="J4195" i="22"/>
  <c r="K4195" i="22"/>
  <c r="L4195" i="22"/>
  <c r="M4195" i="22"/>
  <c r="N4195" i="22"/>
  <c r="O4195" i="22"/>
  <c r="P4195" i="22"/>
  <c r="A4196" i="22"/>
  <c r="B4196" i="22"/>
  <c r="C4196" i="22"/>
  <c r="D4196" i="22"/>
  <c r="E4196" i="22"/>
  <c r="F4196" i="22"/>
  <c r="G4196" i="22"/>
  <c r="H4196" i="22"/>
  <c r="I4196" i="22"/>
  <c r="J4196" i="22"/>
  <c r="K4196" i="22"/>
  <c r="L4196" i="22"/>
  <c r="M4196" i="22"/>
  <c r="N4196" i="22"/>
  <c r="O4196" i="22"/>
  <c r="P4196" i="22"/>
  <c r="A4197" i="22"/>
  <c r="B4197" i="22"/>
  <c r="C4197" i="22"/>
  <c r="D4197" i="22"/>
  <c r="E4197" i="22"/>
  <c r="F4197" i="22"/>
  <c r="G4197" i="22"/>
  <c r="H4197" i="22"/>
  <c r="I4197" i="22"/>
  <c r="J4197" i="22"/>
  <c r="K4197" i="22"/>
  <c r="L4197" i="22"/>
  <c r="M4197" i="22"/>
  <c r="N4197" i="22"/>
  <c r="O4197" i="22"/>
  <c r="P4197" i="22"/>
  <c r="A4198" i="22"/>
  <c r="B4198" i="22"/>
  <c r="C4198" i="22"/>
  <c r="D4198" i="22"/>
  <c r="E4198" i="22"/>
  <c r="F4198" i="22"/>
  <c r="G4198" i="22"/>
  <c r="H4198" i="22"/>
  <c r="I4198" i="22"/>
  <c r="J4198" i="22"/>
  <c r="K4198" i="22"/>
  <c r="L4198" i="22"/>
  <c r="M4198" i="22"/>
  <c r="N4198" i="22"/>
  <c r="O4198" i="22"/>
  <c r="P4198" i="22"/>
  <c r="A4199" i="22"/>
  <c r="B4199" i="22"/>
  <c r="C4199" i="22"/>
  <c r="D4199" i="22"/>
  <c r="E4199" i="22"/>
  <c r="F4199" i="22"/>
  <c r="G4199" i="22"/>
  <c r="H4199" i="22"/>
  <c r="I4199" i="22"/>
  <c r="J4199" i="22"/>
  <c r="K4199" i="22"/>
  <c r="L4199" i="22"/>
  <c r="M4199" i="22"/>
  <c r="N4199" i="22"/>
  <c r="O4199" i="22"/>
  <c r="P4199" i="22"/>
  <c r="A4200" i="22"/>
  <c r="B4200" i="22"/>
  <c r="C4200" i="22"/>
  <c r="D4200" i="22"/>
  <c r="E4200" i="22"/>
  <c r="F4200" i="22"/>
  <c r="G4200" i="22"/>
  <c r="H4200" i="22"/>
  <c r="I4200" i="22"/>
  <c r="J4200" i="22"/>
  <c r="K4200" i="22"/>
  <c r="L4200" i="22"/>
  <c r="M4200" i="22"/>
  <c r="N4200" i="22"/>
  <c r="O4200" i="22"/>
  <c r="P4200" i="22"/>
  <c r="A4201" i="22"/>
  <c r="B4201" i="22"/>
  <c r="C4201" i="22"/>
  <c r="D4201" i="22"/>
  <c r="E4201" i="22"/>
  <c r="F4201" i="22"/>
  <c r="G4201" i="22"/>
  <c r="H4201" i="22"/>
  <c r="I4201" i="22"/>
  <c r="J4201" i="22"/>
  <c r="K4201" i="22"/>
  <c r="L4201" i="22"/>
  <c r="M4201" i="22"/>
  <c r="N4201" i="22"/>
  <c r="O4201" i="22"/>
  <c r="P4201" i="22"/>
  <c r="A4202" i="22"/>
  <c r="B4202" i="22"/>
  <c r="C4202" i="22"/>
  <c r="D4202" i="22"/>
  <c r="E4202" i="22"/>
  <c r="F4202" i="22"/>
  <c r="G4202" i="22"/>
  <c r="H4202" i="22"/>
  <c r="I4202" i="22"/>
  <c r="J4202" i="22"/>
  <c r="K4202" i="22"/>
  <c r="L4202" i="22"/>
  <c r="M4202" i="22"/>
  <c r="N4202" i="22"/>
  <c r="O4202" i="22"/>
  <c r="P4202" i="22"/>
  <c r="A4203" i="22"/>
  <c r="B4203" i="22"/>
  <c r="C4203" i="22"/>
  <c r="D4203" i="22"/>
  <c r="E4203" i="22"/>
  <c r="F4203" i="22"/>
  <c r="G4203" i="22"/>
  <c r="H4203" i="22"/>
  <c r="I4203" i="22"/>
  <c r="J4203" i="22"/>
  <c r="K4203" i="22"/>
  <c r="L4203" i="22"/>
  <c r="M4203" i="22"/>
  <c r="N4203" i="22"/>
  <c r="O4203" i="22"/>
  <c r="P4203" i="22"/>
  <c r="A4204" i="22"/>
  <c r="B4204" i="22"/>
  <c r="C4204" i="22"/>
  <c r="D4204" i="22"/>
  <c r="E4204" i="22"/>
  <c r="F4204" i="22"/>
  <c r="G4204" i="22"/>
  <c r="H4204" i="22"/>
  <c r="I4204" i="22"/>
  <c r="J4204" i="22"/>
  <c r="K4204" i="22"/>
  <c r="L4204" i="22"/>
  <c r="M4204" i="22"/>
  <c r="N4204" i="22"/>
  <c r="O4204" i="22"/>
  <c r="P4204" i="22"/>
  <c r="A4205" i="22"/>
  <c r="B4205" i="22"/>
  <c r="C4205" i="22"/>
  <c r="D4205" i="22"/>
  <c r="E4205" i="22"/>
  <c r="F4205" i="22"/>
  <c r="G4205" i="22"/>
  <c r="H4205" i="22"/>
  <c r="I4205" i="22"/>
  <c r="J4205" i="22"/>
  <c r="K4205" i="22"/>
  <c r="L4205" i="22"/>
  <c r="M4205" i="22"/>
  <c r="N4205" i="22"/>
  <c r="O4205" i="22"/>
  <c r="P4205" i="22"/>
  <c r="A4206" i="22"/>
  <c r="B4206" i="22"/>
  <c r="C4206" i="22"/>
  <c r="D4206" i="22"/>
  <c r="E4206" i="22"/>
  <c r="F4206" i="22"/>
  <c r="G4206" i="22"/>
  <c r="H4206" i="22"/>
  <c r="I4206" i="22"/>
  <c r="J4206" i="22"/>
  <c r="K4206" i="22"/>
  <c r="L4206" i="22"/>
  <c r="M4206" i="22"/>
  <c r="N4206" i="22"/>
  <c r="O4206" i="22"/>
  <c r="P4206" i="22"/>
  <c r="A4207" i="22"/>
  <c r="B4207" i="22"/>
  <c r="C4207" i="22"/>
  <c r="D4207" i="22"/>
  <c r="E4207" i="22"/>
  <c r="F4207" i="22"/>
  <c r="G4207" i="22"/>
  <c r="H4207" i="22"/>
  <c r="I4207" i="22"/>
  <c r="J4207" i="22"/>
  <c r="K4207" i="22"/>
  <c r="L4207" i="22"/>
  <c r="M4207" i="22"/>
  <c r="N4207" i="22"/>
  <c r="O4207" i="22"/>
  <c r="P4207" i="22"/>
  <c r="A4208" i="22"/>
  <c r="B4208" i="22"/>
  <c r="C4208" i="22"/>
  <c r="D4208" i="22"/>
  <c r="E4208" i="22"/>
  <c r="F4208" i="22"/>
  <c r="G4208" i="22"/>
  <c r="H4208" i="22"/>
  <c r="I4208" i="22"/>
  <c r="J4208" i="22"/>
  <c r="K4208" i="22"/>
  <c r="L4208" i="22"/>
  <c r="M4208" i="22"/>
  <c r="N4208" i="22"/>
  <c r="O4208" i="22"/>
  <c r="P4208" i="22"/>
  <c r="A4209" i="22"/>
  <c r="B4209" i="22"/>
  <c r="C4209" i="22"/>
  <c r="D4209" i="22"/>
  <c r="E4209" i="22"/>
  <c r="F4209" i="22"/>
  <c r="G4209" i="22"/>
  <c r="H4209" i="22"/>
  <c r="I4209" i="22"/>
  <c r="J4209" i="22"/>
  <c r="K4209" i="22"/>
  <c r="L4209" i="22"/>
  <c r="M4209" i="22"/>
  <c r="N4209" i="22"/>
  <c r="O4209" i="22"/>
  <c r="P4209" i="22"/>
  <c r="A4210" i="22"/>
  <c r="B4210" i="22"/>
  <c r="C4210" i="22"/>
  <c r="D4210" i="22"/>
  <c r="E4210" i="22"/>
  <c r="F4210" i="22"/>
  <c r="G4210" i="22"/>
  <c r="H4210" i="22"/>
  <c r="I4210" i="22"/>
  <c r="J4210" i="22"/>
  <c r="K4210" i="22"/>
  <c r="L4210" i="22"/>
  <c r="M4210" i="22"/>
  <c r="N4210" i="22"/>
  <c r="O4210" i="22"/>
  <c r="P4210" i="22"/>
  <c r="A4211" i="22"/>
  <c r="B4211" i="22"/>
  <c r="C4211" i="22"/>
  <c r="D4211" i="22"/>
  <c r="E4211" i="22"/>
  <c r="F4211" i="22"/>
  <c r="G4211" i="22"/>
  <c r="H4211" i="22"/>
  <c r="I4211" i="22"/>
  <c r="J4211" i="22"/>
  <c r="K4211" i="22"/>
  <c r="L4211" i="22"/>
  <c r="M4211" i="22"/>
  <c r="N4211" i="22"/>
  <c r="O4211" i="22"/>
  <c r="P4211" i="22"/>
  <c r="A4212" i="22"/>
  <c r="B4212" i="22"/>
  <c r="C4212" i="22"/>
  <c r="D4212" i="22"/>
  <c r="E4212" i="22"/>
  <c r="F4212" i="22"/>
  <c r="G4212" i="22"/>
  <c r="H4212" i="22"/>
  <c r="I4212" i="22"/>
  <c r="J4212" i="22"/>
  <c r="K4212" i="22"/>
  <c r="L4212" i="22"/>
  <c r="M4212" i="22"/>
  <c r="N4212" i="22"/>
  <c r="O4212" i="22"/>
  <c r="P4212" i="22"/>
  <c r="A4213" i="22"/>
  <c r="B4213" i="22"/>
  <c r="C4213" i="22"/>
  <c r="D4213" i="22"/>
  <c r="E4213" i="22"/>
  <c r="F4213" i="22"/>
  <c r="G4213" i="22"/>
  <c r="H4213" i="22"/>
  <c r="I4213" i="22"/>
  <c r="J4213" i="22"/>
  <c r="K4213" i="22"/>
  <c r="L4213" i="22"/>
  <c r="M4213" i="22"/>
  <c r="N4213" i="22"/>
  <c r="O4213" i="22"/>
  <c r="P4213" i="22"/>
  <c r="A4214" i="22"/>
  <c r="B4214" i="22"/>
  <c r="C4214" i="22"/>
  <c r="D4214" i="22"/>
  <c r="E4214" i="22"/>
  <c r="F4214" i="22"/>
  <c r="G4214" i="22"/>
  <c r="H4214" i="22"/>
  <c r="I4214" i="22"/>
  <c r="J4214" i="22"/>
  <c r="K4214" i="22"/>
  <c r="L4214" i="22"/>
  <c r="M4214" i="22"/>
  <c r="N4214" i="22"/>
  <c r="O4214" i="22"/>
  <c r="P4214" i="22"/>
  <c r="A4215" i="22"/>
  <c r="B4215" i="22"/>
  <c r="C4215" i="22"/>
  <c r="D4215" i="22"/>
  <c r="E4215" i="22"/>
  <c r="F4215" i="22"/>
  <c r="G4215" i="22"/>
  <c r="H4215" i="22"/>
  <c r="I4215" i="22"/>
  <c r="J4215" i="22"/>
  <c r="K4215" i="22"/>
  <c r="L4215" i="22"/>
  <c r="M4215" i="22"/>
  <c r="N4215" i="22"/>
  <c r="O4215" i="22"/>
  <c r="P4215" i="22"/>
  <c r="A4216" i="22"/>
  <c r="B4216" i="22"/>
  <c r="C4216" i="22"/>
  <c r="D4216" i="22"/>
  <c r="E4216" i="22"/>
  <c r="F4216" i="22"/>
  <c r="G4216" i="22"/>
  <c r="H4216" i="22"/>
  <c r="I4216" i="22"/>
  <c r="J4216" i="22"/>
  <c r="K4216" i="22"/>
  <c r="L4216" i="22"/>
  <c r="M4216" i="22"/>
  <c r="N4216" i="22"/>
  <c r="O4216" i="22"/>
  <c r="P4216" i="22"/>
  <c r="A4217" i="22"/>
  <c r="B4217" i="22"/>
  <c r="C4217" i="22"/>
  <c r="D4217" i="22"/>
  <c r="E4217" i="22"/>
  <c r="F4217" i="22"/>
  <c r="G4217" i="22"/>
  <c r="H4217" i="22"/>
  <c r="I4217" i="22"/>
  <c r="J4217" i="22"/>
  <c r="K4217" i="22"/>
  <c r="L4217" i="22"/>
  <c r="M4217" i="22"/>
  <c r="N4217" i="22"/>
  <c r="O4217" i="22"/>
  <c r="P4217" i="22"/>
  <c r="A4218" i="22"/>
  <c r="B4218" i="22"/>
  <c r="C4218" i="22"/>
  <c r="D4218" i="22"/>
  <c r="E4218" i="22"/>
  <c r="F4218" i="22"/>
  <c r="G4218" i="22"/>
  <c r="H4218" i="22"/>
  <c r="I4218" i="22"/>
  <c r="J4218" i="22"/>
  <c r="K4218" i="22"/>
  <c r="L4218" i="22"/>
  <c r="M4218" i="22"/>
  <c r="N4218" i="22"/>
  <c r="O4218" i="22"/>
  <c r="P4218" i="22"/>
  <c r="A4219" i="22"/>
  <c r="B4219" i="22"/>
  <c r="C4219" i="22"/>
  <c r="D4219" i="22"/>
  <c r="E4219" i="22"/>
  <c r="F4219" i="22"/>
  <c r="G4219" i="22"/>
  <c r="H4219" i="22"/>
  <c r="I4219" i="22"/>
  <c r="J4219" i="22"/>
  <c r="K4219" i="22"/>
  <c r="L4219" i="22"/>
  <c r="M4219" i="22"/>
  <c r="N4219" i="22"/>
  <c r="O4219" i="22"/>
  <c r="P4219" i="22"/>
  <c r="A4220" i="22"/>
  <c r="B4220" i="22"/>
  <c r="C4220" i="22"/>
  <c r="D4220" i="22"/>
  <c r="E4220" i="22"/>
  <c r="F4220" i="22"/>
  <c r="G4220" i="22"/>
  <c r="H4220" i="22"/>
  <c r="I4220" i="22"/>
  <c r="J4220" i="22"/>
  <c r="K4220" i="22"/>
  <c r="L4220" i="22"/>
  <c r="M4220" i="22"/>
  <c r="N4220" i="22"/>
  <c r="O4220" i="22"/>
  <c r="P4220" i="22"/>
  <c r="A4221" i="22"/>
  <c r="B4221" i="22"/>
  <c r="C4221" i="22"/>
  <c r="D4221" i="22"/>
  <c r="E4221" i="22"/>
  <c r="F4221" i="22"/>
  <c r="G4221" i="22"/>
  <c r="H4221" i="22"/>
  <c r="I4221" i="22"/>
  <c r="J4221" i="22"/>
  <c r="K4221" i="22"/>
  <c r="L4221" i="22"/>
  <c r="M4221" i="22"/>
  <c r="N4221" i="22"/>
  <c r="O4221" i="22"/>
  <c r="P4221" i="22"/>
  <c r="A4222" i="22"/>
  <c r="B4222" i="22"/>
  <c r="C4222" i="22"/>
  <c r="D4222" i="22"/>
  <c r="E4222" i="22"/>
  <c r="F4222" i="22"/>
  <c r="G4222" i="22"/>
  <c r="H4222" i="22"/>
  <c r="I4222" i="22"/>
  <c r="J4222" i="22"/>
  <c r="K4222" i="22"/>
  <c r="L4222" i="22"/>
  <c r="M4222" i="22"/>
  <c r="N4222" i="22"/>
  <c r="O4222" i="22"/>
  <c r="P4222" i="22"/>
  <c r="A4223" i="22"/>
  <c r="B4223" i="22"/>
  <c r="C4223" i="22"/>
  <c r="D4223" i="22"/>
  <c r="E4223" i="22"/>
  <c r="F4223" i="22"/>
  <c r="G4223" i="22"/>
  <c r="H4223" i="22"/>
  <c r="I4223" i="22"/>
  <c r="J4223" i="22"/>
  <c r="K4223" i="22"/>
  <c r="L4223" i="22"/>
  <c r="M4223" i="22"/>
  <c r="N4223" i="22"/>
  <c r="O4223" i="22"/>
  <c r="P4223" i="22"/>
  <c r="A4224" i="22"/>
  <c r="B4224" i="22"/>
  <c r="C4224" i="22"/>
  <c r="D4224" i="22"/>
  <c r="E4224" i="22"/>
  <c r="F4224" i="22"/>
  <c r="G4224" i="22"/>
  <c r="H4224" i="22"/>
  <c r="I4224" i="22"/>
  <c r="J4224" i="22"/>
  <c r="K4224" i="22"/>
  <c r="L4224" i="22"/>
  <c r="M4224" i="22"/>
  <c r="N4224" i="22"/>
  <c r="O4224" i="22"/>
  <c r="P4224" i="22"/>
  <c r="A4225" i="22"/>
  <c r="B4225" i="22"/>
  <c r="C4225" i="22"/>
  <c r="D4225" i="22"/>
  <c r="E4225" i="22"/>
  <c r="F4225" i="22"/>
  <c r="G4225" i="22"/>
  <c r="H4225" i="22"/>
  <c r="I4225" i="22"/>
  <c r="J4225" i="22"/>
  <c r="K4225" i="22"/>
  <c r="L4225" i="22"/>
  <c r="M4225" i="22"/>
  <c r="N4225" i="22"/>
  <c r="O4225" i="22"/>
  <c r="P4225" i="22"/>
  <c r="A4226" i="22"/>
  <c r="B4226" i="22"/>
  <c r="C4226" i="22"/>
  <c r="D4226" i="22"/>
  <c r="E4226" i="22"/>
  <c r="F4226" i="22"/>
  <c r="G4226" i="22"/>
  <c r="H4226" i="22"/>
  <c r="I4226" i="22"/>
  <c r="J4226" i="22"/>
  <c r="K4226" i="22"/>
  <c r="L4226" i="22"/>
  <c r="M4226" i="22"/>
  <c r="N4226" i="22"/>
  <c r="O4226" i="22"/>
  <c r="P4226" i="22"/>
  <c r="A4227" i="22"/>
  <c r="B4227" i="22"/>
  <c r="C4227" i="22"/>
  <c r="D4227" i="22"/>
  <c r="E4227" i="22"/>
  <c r="F4227" i="22"/>
  <c r="G4227" i="22"/>
  <c r="H4227" i="22"/>
  <c r="I4227" i="22"/>
  <c r="J4227" i="22"/>
  <c r="K4227" i="22"/>
  <c r="L4227" i="22"/>
  <c r="M4227" i="22"/>
  <c r="N4227" i="22"/>
  <c r="O4227" i="22"/>
  <c r="P4227" i="22"/>
  <c r="A4228" i="22"/>
  <c r="B4228" i="22"/>
  <c r="C4228" i="22"/>
  <c r="D4228" i="22"/>
  <c r="E4228" i="22"/>
  <c r="F4228" i="22"/>
  <c r="G4228" i="22"/>
  <c r="H4228" i="22"/>
  <c r="I4228" i="22"/>
  <c r="J4228" i="22"/>
  <c r="K4228" i="22"/>
  <c r="L4228" i="22"/>
  <c r="M4228" i="22"/>
  <c r="N4228" i="22"/>
  <c r="O4228" i="22"/>
  <c r="P4228" i="22"/>
  <c r="A4229" i="22"/>
  <c r="B4229" i="22"/>
  <c r="C4229" i="22"/>
  <c r="D4229" i="22"/>
  <c r="E4229" i="22"/>
  <c r="F4229" i="22"/>
  <c r="G4229" i="22"/>
  <c r="H4229" i="22"/>
  <c r="I4229" i="22"/>
  <c r="J4229" i="22"/>
  <c r="K4229" i="22"/>
  <c r="L4229" i="22"/>
  <c r="M4229" i="22"/>
  <c r="N4229" i="22"/>
  <c r="O4229" i="22"/>
  <c r="P4229" i="22"/>
  <c r="A4230" i="22"/>
  <c r="B4230" i="22"/>
  <c r="C4230" i="22"/>
  <c r="D4230" i="22"/>
  <c r="E4230" i="22"/>
  <c r="F4230" i="22"/>
  <c r="G4230" i="22"/>
  <c r="H4230" i="22"/>
  <c r="I4230" i="22"/>
  <c r="J4230" i="22"/>
  <c r="K4230" i="22"/>
  <c r="L4230" i="22"/>
  <c r="M4230" i="22"/>
  <c r="N4230" i="22"/>
  <c r="O4230" i="22"/>
  <c r="P4230" i="22"/>
  <c r="A4231" i="22"/>
  <c r="B4231" i="22"/>
  <c r="C4231" i="22"/>
  <c r="D4231" i="22"/>
  <c r="E4231" i="22"/>
  <c r="F4231" i="22"/>
  <c r="G4231" i="22"/>
  <c r="H4231" i="22"/>
  <c r="I4231" i="22"/>
  <c r="J4231" i="22"/>
  <c r="K4231" i="22"/>
  <c r="L4231" i="22"/>
  <c r="M4231" i="22"/>
  <c r="N4231" i="22"/>
  <c r="O4231" i="22"/>
  <c r="P4231" i="22"/>
  <c r="A4232" i="22"/>
  <c r="B4232" i="22"/>
  <c r="C4232" i="22"/>
  <c r="D4232" i="22"/>
  <c r="E4232" i="22"/>
  <c r="F4232" i="22"/>
  <c r="G4232" i="22"/>
  <c r="H4232" i="22"/>
  <c r="I4232" i="22"/>
  <c r="J4232" i="22"/>
  <c r="K4232" i="22"/>
  <c r="L4232" i="22"/>
  <c r="M4232" i="22"/>
  <c r="N4232" i="22"/>
  <c r="O4232" i="22"/>
  <c r="P4232" i="22"/>
  <c r="A4233" i="22"/>
  <c r="B4233" i="22"/>
  <c r="C4233" i="22"/>
  <c r="D4233" i="22"/>
  <c r="E4233" i="22"/>
  <c r="F4233" i="22"/>
  <c r="G4233" i="22"/>
  <c r="H4233" i="22"/>
  <c r="I4233" i="22"/>
  <c r="J4233" i="22"/>
  <c r="K4233" i="22"/>
  <c r="L4233" i="22"/>
  <c r="M4233" i="22"/>
  <c r="N4233" i="22"/>
  <c r="O4233" i="22"/>
  <c r="P4233" i="22"/>
  <c r="A4234" i="22"/>
  <c r="B4234" i="22"/>
  <c r="C4234" i="22"/>
  <c r="D4234" i="22"/>
  <c r="E4234" i="22"/>
  <c r="F4234" i="22"/>
  <c r="G4234" i="22"/>
  <c r="H4234" i="22"/>
  <c r="I4234" i="22"/>
  <c r="J4234" i="22"/>
  <c r="K4234" i="22"/>
  <c r="L4234" i="22"/>
  <c r="M4234" i="22"/>
  <c r="N4234" i="22"/>
  <c r="O4234" i="22"/>
  <c r="P4234" i="22"/>
  <c r="A4235" i="22"/>
  <c r="B4235" i="22"/>
  <c r="C4235" i="22"/>
  <c r="D4235" i="22"/>
  <c r="E4235" i="22"/>
  <c r="F4235" i="22"/>
  <c r="G4235" i="22"/>
  <c r="H4235" i="22"/>
  <c r="I4235" i="22"/>
  <c r="J4235" i="22"/>
  <c r="K4235" i="22"/>
  <c r="L4235" i="22"/>
  <c r="M4235" i="22"/>
  <c r="N4235" i="22"/>
  <c r="O4235" i="22"/>
  <c r="P4235" i="22"/>
  <c r="A4236" i="22"/>
  <c r="B4236" i="22"/>
  <c r="C4236" i="22"/>
  <c r="D4236" i="22"/>
  <c r="E4236" i="22"/>
  <c r="F4236" i="22"/>
  <c r="G4236" i="22"/>
  <c r="H4236" i="22"/>
  <c r="I4236" i="22"/>
  <c r="J4236" i="22"/>
  <c r="K4236" i="22"/>
  <c r="L4236" i="22"/>
  <c r="M4236" i="22"/>
  <c r="N4236" i="22"/>
  <c r="O4236" i="22"/>
  <c r="P4236" i="22"/>
  <c r="A4237" i="22"/>
  <c r="B4237" i="22"/>
  <c r="C4237" i="22"/>
  <c r="D4237" i="22"/>
  <c r="E4237" i="22"/>
  <c r="F4237" i="22"/>
  <c r="G4237" i="22"/>
  <c r="H4237" i="22"/>
  <c r="I4237" i="22"/>
  <c r="J4237" i="22"/>
  <c r="K4237" i="22"/>
  <c r="L4237" i="22"/>
  <c r="M4237" i="22"/>
  <c r="N4237" i="22"/>
  <c r="O4237" i="22"/>
  <c r="P4237" i="22"/>
  <c r="A4238" i="22"/>
  <c r="B4238" i="22"/>
  <c r="C4238" i="22"/>
  <c r="D4238" i="22"/>
  <c r="E4238" i="22"/>
  <c r="F4238" i="22"/>
  <c r="G4238" i="22"/>
  <c r="H4238" i="22"/>
  <c r="I4238" i="22"/>
  <c r="J4238" i="22"/>
  <c r="K4238" i="22"/>
  <c r="L4238" i="22"/>
  <c r="M4238" i="22"/>
  <c r="N4238" i="22"/>
  <c r="O4238" i="22"/>
  <c r="P4238" i="22"/>
  <c r="A4239" i="22"/>
  <c r="B4239" i="22"/>
  <c r="C4239" i="22"/>
  <c r="D4239" i="22"/>
  <c r="E4239" i="22"/>
  <c r="F4239" i="22"/>
  <c r="G4239" i="22"/>
  <c r="H4239" i="22"/>
  <c r="I4239" i="22"/>
  <c r="J4239" i="22"/>
  <c r="K4239" i="22"/>
  <c r="L4239" i="22"/>
  <c r="M4239" i="22"/>
  <c r="N4239" i="22"/>
  <c r="O4239" i="22"/>
  <c r="P4239" i="22"/>
  <c r="A4240" i="22"/>
  <c r="B4240" i="22"/>
  <c r="C4240" i="22"/>
  <c r="D4240" i="22"/>
  <c r="E4240" i="22"/>
  <c r="F4240" i="22"/>
  <c r="G4240" i="22"/>
  <c r="H4240" i="22"/>
  <c r="I4240" i="22"/>
  <c r="J4240" i="22"/>
  <c r="K4240" i="22"/>
  <c r="L4240" i="22"/>
  <c r="M4240" i="22"/>
  <c r="N4240" i="22"/>
  <c r="O4240" i="22"/>
  <c r="P4240" i="22"/>
  <c r="A4241" i="22"/>
  <c r="B4241" i="22"/>
  <c r="C4241" i="22"/>
  <c r="D4241" i="22"/>
  <c r="E4241" i="22"/>
  <c r="F4241" i="22"/>
  <c r="G4241" i="22"/>
  <c r="H4241" i="22"/>
  <c r="I4241" i="22"/>
  <c r="J4241" i="22"/>
  <c r="K4241" i="22"/>
  <c r="L4241" i="22"/>
  <c r="M4241" i="22"/>
  <c r="N4241" i="22"/>
  <c r="O4241" i="22"/>
  <c r="P4241" i="22"/>
  <c r="A4242" i="22"/>
  <c r="B4242" i="22"/>
  <c r="C4242" i="22"/>
  <c r="D4242" i="22"/>
  <c r="E4242" i="22"/>
  <c r="F4242" i="22"/>
  <c r="G4242" i="22"/>
  <c r="H4242" i="22"/>
  <c r="I4242" i="22"/>
  <c r="J4242" i="22"/>
  <c r="K4242" i="22"/>
  <c r="L4242" i="22"/>
  <c r="M4242" i="22"/>
  <c r="N4242" i="22"/>
  <c r="O4242" i="22"/>
  <c r="P4242" i="22"/>
  <c r="A4243" i="22"/>
  <c r="B4243" i="22"/>
  <c r="C4243" i="22"/>
  <c r="D4243" i="22"/>
  <c r="E4243" i="22"/>
  <c r="F4243" i="22"/>
  <c r="G4243" i="22"/>
  <c r="H4243" i="22"/>
  <c r="I4243" i="22"/>
  <c r="J4243" i="22"/>
  <c r="K4243" i="22"/>
  <c r="L4243" i="22"/>
  <c r="M4243" i="22"/>
  <c r="N4243" i="22"/>
  <c r="O4243" i="22"/>
  <c r="P4243" i="22"/>
  <c r="A4244" i="22"/>
  <c r="B4244" i="22"/>
  <c r="C4244" i="22"/>
  <c r="D4244" i="22"/>
  <c r="E4244" i="22"/>
  <c r="F4244" i="22"/>
  <c r="G4244" i="22"/>
  <c r="H4244" i="22"/>
  <c r="I4244" i="22"/>
  <c r="J4244" i="22"/>
  <c r="K4244" i="22"/>
  <c r="L4244" i="22"/>
  <c r="M4244" i="22"/>
  <c r="N4244" i="22"/>
  <c r="O4244" i="22"/>
  <c r="P4244" i="22"/>
  <c r="A4245" i="22"/>
  <c r="B4245" i="22"/>
  <c r="C4245" i="22"/>
  <c r="D4245" i="22"/>
  <c r="E4245" i="22"/>
  <c r="F4245" i="22"/>
  <c r="G4245" i="22"/>
  <c r="H4245" i="22"/>
  <c r="I4245" i="22"/>
  <c r="J4245" i="22"/>
  <c r="K4245" i="22"/>
  <c r="L4245" i="22"/>
  <c r="M4245" i="22"/>
  <c r="N4245" i="22"/>
  <c r="O4245" i="22"/>
  <c r="P4245" i="22"/>
  <c r="A4246" i="22"/>
  <c r="B4246" i="22"/>
  <c r="C4246" i="22"/>
  <c r="D4246" i="22"/>
  <c r="E4246" i="22"/>
  <c r="F4246" i="22"/>
  <c r="G4246" i="22"/>
  <c r="H4246" i="22"/>
  <c r="I4246" i="22"/>
  <c r="J4246" i="22"/>
  <c r="K4246" i="22"/>
  <c r="L4246" i="22"/>
  <c r="M4246" i="22"/>
  <c r="N4246" i="22"/>
  <c r="O4246" i="22"/>
  <c r="P4246" i="22"/>
  <c r="A4247" i="22"/>
  <c r="B4247" i="22"/>
  <c r="C4247" i="22"/>
  <c r="D4247" i="22"/>
  <c r="E4247" i="22"/>
  <c r="F4247" i="22"/>
  <c r="G4247" i="22"/>
  <c r="H4247" i="22"/>
  <c r="I4247" i="22"/>
  <c r="J4247" i="22"/>
  <c r="K4247" i="22"/>
  <c r="L4247" i="22"/>
  <c r="M4247" i="22"/>
  <c r="N4247" i="22"/>
  <c r="O4247" i="22"/>
  <c r="P4247" i="22"/>
  <c r="A4248" i="22"/>
  <c r="B4248" i="22"/>
  <c r="C4248" i="22"/>
  <c r="D4248" i="22"/>
  <c r="E4248" i="22"/>
  <c r="F4248" i="22"/>
  <c r="G4248" i="22"/>
  <c r="H4248" i="22"/>
  <c r="I4248" i="22"/>
  <c r="J4248" i="22"/>
  <c r="K4248" i="22"/>
  <c r="L4248" i="22"/>
  <c r="M4248" i="22"/>
  <c r="N4248" i="22"/>
  <c r="O4248" i="22"/>
  <c r="P4248" i="22"/>
  <c r="A4249" i="22"/>
  <c r="B4249" i="22"/>
  <c r="C4249" i="22"/>
  <c r="D4249" i="22"/>
  <c r="E4249" i="22"/>
  <c r="F4249" i="22"/>
  <c r="G4249" i="22"/>
  <c r="H4249" i="22"/>
  <c r="I4249" i="22"/>
  <c r="J4249" i="22"/>
  <c r="K4249" i="22"/>
  <c r="L4249" i="22"/>
  <c r="M4249" i="22"/>
  <c r="N4249" i="22"/>
  <c r="O4249" i="22"/>
  <c r="P4249" i="22"/>
  <c r="A4250" i="22"/>
  <c r="B4250" i="22"/>
  <c r="C4250" i="22"/>
  <c r="D4250" i="22"/>
  <c r="E4250" i="22"/>
  <c r="F4250" i="22"/>
  <c r="G4250" i="22"/>
  <c r="H4250" i="22"/>
  <c r="I4250" i="22"/>
  <c r="J4250" i="22"/>
  <c r="K4250" i="22"/>
  <c r="L4250" i="22"/>
  <c r="M4250" i="22"/>
  <c r="N4250" i="22"/>
  <c r="O4250" i="22"/>
  <c r="P4250" i="22"/>
  <c r="A4251" i="22"/>
  <c r="B4251" i="22"/>
  <c r="C4251" i="22"/>
  <c r="D4251" i="22"/>
  <c r="E4251" i="22"/>
  <c r="F4251" i="22"/>
  <c r="G4251" i="22"/>
  <c r="H4251" i="22"/>
  <c r="I4251" i="22"/>
  <c r="J4251" i="22"/>
  <c r="K4251" i="22"/>
  <c r="L4251" i="22"/>
  <c r="M4251" i="22"/>
  <c r="N4251" i="22"/>
  <c r="O4251" i="22"/>
  <c r="P4251" i="22"/>
  <c r="A4252" i="22"/>
  <c r="B4252" i="22"/>
  <c r="C4252" i="22"/>
  <c r="D4252" i="22"/>
  <c r="E4252" i="22"/>
  <c r="F4252" i="22"/>
  <c r="G4252" i="22"/>
  <c r="H4252" i="22"/>
  <c r="I4252" i="22"/>
  <c r="J4252" i="22"/>
  <c r="K4252" i="22"/>
  <c r="L4252" i="22"/>
  <c r="M4252" i="22"/>
  <c r="N4252" i="22"/>
  <c r="O4252" i="22"/>
  <c r="P4252" i="22"/>
  <c r="A4253" i="22"/>
  <c r="B4253" i="22"/>
  <c r="C4253" i="22"/>
  <c r="D4253" i="22"/>
  <c r="E4253" i="22"/>
  <c r="F4253" i="22"/>
  <c r="G4253" i="22"/>
  <c r="H4253" i="22"/>
  <c r="I4253" i="22"/>
  <c r="J4253" i="22"/>
  <c r="K4253" i="22"/>
  <c r="L4253" i="22"/>
  <c r="M4253" i="22"/>
  <c r="N4253" i="22"/>
  <c r="O4253" i="22"/>
  <c r="P4253" i="22"/>
  <c r="A4254" i="22"/>
  <c r="B4254" i="22"/>
  <c r="C4254" i="22"/>
  <c r="D4254" i="22"/>
  <c r="E4254" i="22"/>
  <c r="F4254" i="22"/>
  <c r="G4254" i="22"/>
  <c r="H4254" i="22"/>
  <c r="I4254" i="22"/>
  <c r="J4254" i="22"/>
  <c r="K4254" i="22"/>
  <c r="L4254" i="22"/>
  <c r="M4254" i="22"/>
  <c r="N4254" i="22"/>
  <c r="O4254" i="22"/>
  <c r="P4254" i="22"/>
  <c r="A4255" i="22"/>
  <c r="B4255" i="22"/>
  <c r="C4255" i="22"/>
  <c r="D4255" i="22"/>
  <c r="E4255" i="22"/>
  <c r="F4255" i="22"/>
  <c r="G4255" i="22"/>
  <c r="H4255" i="22"/>
  <c r="I4255" i="22"/>
  <c r="J4255" i="22"/>
  <c r="K4255" i="22"/>
  <c r="L4255" i="22"/>
  <c r="M4255" i="22"/>
  <c r="N4255" i="22"/>
  <c r="O4255" i="22"/>
  <c r="P4255" i="22"/>
  <c r="A4256" i="22"/>
  <c r="B4256" i="22"/>
  <c r="C4256" i="22"/>
  <c r="D4256" i="22"/>
  <c r="E4256" i="22"/>
  <c r="F4256" i="22"/>
  <c r="G4256" i="22"/>
  <c r="H4256" i="22"/>
  <c r="I4256" i="22"/>
  <c r="J4256" i="22"/>
  <c r="K4256" i="22"/>
  <c r="L4256" i="22"/>
  <c r="M4256" i="22"/>
  <c r="N4256" i="22"/>
  <c r="O4256" i="22"/>
  <c r="P4256" i="22"/>
  <c r="A4257" i="22"/>
  <c r="B4257" i="22"/>
  <c r="C4257" i="22"/>
  <c r="D4257" i="22"/>
  <c r="E4257" i="22"/>
  <c r="F4257" i="22"/>
  <c r="G4257" i="22"/>
  <c r="H4257" i="22"/>
  <c r="I4257" i="22"/>
  <c r="J4257" i="22"/>
  <c r="K4257" i="22"/>
  <c r="L4257" i="22"/>
  <c r="M4257" i="22"/>
  <c r="N4257" i="22"/>
  <c r="O4257" i="22"/>
  <c r="P4257" i="22"/>
  <c r="A4258" i="22"/>
  <c r="B4258" i="22"/>
  <c r="C4258" i="22"/>
  <c r="D4258" i="22"/>
  <c r="E4258" i="22"/>
  <c r="F4258" i="22"/>
  <c r="G4258" i="22"/>
  <c r="H4258" i="22"/>
  <c r="I4258" i="22"/>
  <c r="J4258" i="22"/>
  <c r="K4258" i="22"/>
  <c r="L4258" i="22"/>
  <c r="M4258" i="22"/>
  <c r="N4258" i="22"/>
  <c r="O4258" i="22"/>
  <c r="P4258" i="22"/>
  <c r="A4259" i="22"/>
  <c r="B4259" i="22"/>
  <c r="C4259" i="22"/>
  <c r="D4259" i="22"/>
  <c r="E4259" i="22"/>
  <c r="F4259" i="22"/>
  <c r="G4259" i="22"/>
  <c r="H4259" i="22"/>
  <c r="I4259" i="22"/>
  <c r="J4259" i="22"/>
  <c r="K4259" i="22"/>
  <c r="L4259" i="22"/>
  <c r="M4259" i="22"/>
  <c r="N4259" i="22"/>
  <c r="O4259" i="22"/>
  <c r="P4259" i="22"/>
  <c r="A4260" i="22"/>
  <c r="B4260" i="22"/>
  <c r="C4260" i="22"/>
  <c r="D4260" i="22"/>
  <c r="E4260" i="22"/>
  <c r="F4260" i="22"/>
  <c r="G4260" i="22"/>
  <c r="H4260" i="22"/>
  <c r="I4260" i="22"/>
  <c r="J4260" i="22"/>
  <c r="K4260" i="22"/>
  <c r="L4260" i="22"/>
  <c r="M4260" i="22"/>
  <c r="N4260" i="22"/>
  <c r="O4260" i="22"/>
  <c r="P4260" i="22"/>
  <c r="A4261" i="22"/>
  <c r="B4261" i="22"/>
  <c r="C4261" i="22"/>
  <c r="D4261" i="22"/>
  <c r="E4261" i="22"/>
  <c r="F4261" i="22"/>
  <c r="G4261" i="22"/>
  <c r="H4261" i="22"/>
  <c r="I4261" i="22"/>
  <c r="J4261" i="22"/>
  <c r="K4261" i="22"/>
  <c r="L4261" i="22"/>
  <c r="M4261" i="22"/>
  <c r="N4261" i="22"/>
  <c r="O4261" i="22"/>
  <c r="P4261" i="22"/>
  <c r="A4262" i="22"/>
  <c r="B4262" i="22"/>
  <c r="C4262" i="22"/>
  <c r="D4262" i="22"/>
  <c r="E4262" i="22"/>
  <c r="F4262" i="22"/>
  <c r="G4262" i="22"/>
  <c r="H4262" i="22"/>
  <c r="I4262" i="22"/>
  <c r="J4262" i="22"/>
  <c r="K4262" i="22"/>
  <c r="L4262" i="22"/>
  <c r="M4262" i="22"/>
  <c r="N4262" i="22"/>
  <c r="O4262" i="22"/>
  <c r="P4262" i="22"/>
  <c r="A4263" i="22"/>
  <c r="B4263" i="22"/>
  <c r="C4263" i="22"/>
  <c r="D4263" i="22"/>
  <c r="E4263" i="22"/>
  <c r="F4263" i="22"/>
  <c r="G4263" i="22"/>
  <c r="H4263" i="22"/>
  <c r="I4263" i="22"/>
  <c r="J4263" i="22"/>
  <c r="K4263" i="22"/>
  <c r="L4263" i="22"/>
  <c r="M4263" i="22"/>
  <c r="N4263" i="22"/>
  <c r="O4263" i="22"/>
  <c r="P4263" i="22"/>
  <c r="A4264" i="22"/>
  <c r="B4264" i="22"/>
  <c r="C4264" i="22"/>
  <c r="D4264" i="22"/>
  <c r="E4264" i="22"/>
  <c r="F4264" i="22"/>
  <c r="G4264" i="22"/>
  <c r="H4264" i="22"/>
  <c r="I4264" i="22"/>
  <c r="J4264" i="22"/>
  <c r="K4264" i="22"/>
  <c r="L4264" i="22"/>
  <c r="M4264" i="22"/>
  <c r="N4264" i="22"/>
  <c r="O4264" i="22"/>
  <c r="P4264" i="22"/>
  <c r="A4265" i="22"/>
  <c r="B4265" i="22"/>
  <c r="C4265" i="22"/>
  <c r="D4265" i="22"/>
  <c r="E4265" i="22"/>
  <c r="F4265" i="22"/>
  <c r="G4265" i="22"/>
  <c r="H4265" i="22"/>
  <c r="I4265" i="22"/>
  <c r="J4265" i="22"/>
  <c r="K4265" i="22"/>
  <c r="L4265" i="22"/>
  <c r="M4265" i="22"/>
  <c r="N4265" i="22"/>
  <c r="O4265" i="22"/>
  <c r="P4265" i="22"/>
  <c r="A4266" i="22"/>
  <c r="B4266" i="22"/>
  <c r="C4266" i="22"/>
  <c r="D4266" i="22"/>
  <c r="E4266" i="22"/>
  <c r="F4266" i="22"/>
  <c r="G4266" i="22"/>
  <c r="H4266" i="22"/>
  <c r="I4266" i="22"/>
  <c r="J4266" i="22"/>
  <c r="K4266" i="22"/>
  <c r="L4266" i="22"/>
  <c r="M4266" i="22"/>
  <c r="N4266" i="22"/>
  <c r="O4266" i="22"/>
  <c r="P4266" i="22"/>
  <c r="A4267" i="22"/>
  <c r="B4267" i="22"/>
  <c r="C4267" i="22"/>
  <c r="D4267" i="22"/>
  <c r="E4267" i="22"/>
  <c r="F4267" i="22"/>
  <c r="G4267" i="22"/>
  <c r="H4267" i="22"/>
  <c r="I4267" i="22"/>
  <c r="J4267" i="22"/>
  <c r="K4267" i="22"/>
  <c r="L4267" i="22"/>
  <c r="M4267" i="22"/>
  <c r="N4267" i="22"/>
  <c r="O4267" i="22"/>
  <c r="P4267" i="22"/>
  <c r="A4268" i="22"/>
  <c r="B4268" i="22"/>
  <c r="C4268" i="22"/>
  <c r="D4268" i="22"/>
  <c r="E4268" i="22"/>
  <c r="F4268" i="22"/>
  <c r="G4268" i="22"/>
  <c r="H4268" i="22"/>
  <c r="I4268" i="22"/>
  <c r="J4268" i="22"/>
  <c r="K4268" i="22"/>
  <c r="L4268" i="22"/>
  <c r="M4268" i="22"/>
  <c r="N4268" i="22"/>
  <c r="O4268" i="22"/>
  <c r="P4268" i="22"/>
  <c r="A4269" i="22"/>
  <c r="B4269" i="22"/>
  <c r="C4269" i="22"/>
  <c r="D4269" i="22"/>
  <c r="E4269" i="22"/>
  <c r="F4269" i="22"/>
  <c r="G4269" i="22"/>
  <c r="H4269" i="22"/>
  <c r="I4269" i="22"/>
  <c r="J4269" i="22"/>
  <c r="K4269" i="22"/>
  <c r="L4269" i="22"/>
  <c r="M4269" i="22"/>
  <c r="N4269" i="22"/>
  <c r="O4269" i="22"/>
  <c r="P4269" i="22"/>
  <c r="A4270" i="22"/>
  <c r="B4270" i="22"/>
  <c r="C4270" i="22"/>
  <c r="D4270" i="22"/>
  <c r="E4270" i="22"/>
  <c r="F4270" i="22"/>
  <c r="G4270" i="22"/>
  <c r="H4270" i="22"/>
  <c r="I4270" i="22"/>
  <c r="J4270" i="22"/>
  <c r="K4270" i="22"/>
  <c r="L4270" i="22"/>
  <c r="M4270" i="22"/>
  <c r="N4270" i="22"/>
  <c r="O4270" i="22"/>
  <c r="P4270" i="22"/>
  <c r="A4271" i="22"/>
  <c r="B4271" i="22"/>
  <c r="C4271" i="22"/>
  <c r="D4271" i="22"/>
  <c r="E4271" i="22"/>
  <c r="F4271" i="22"/>
  <c r="G4271" i="22"/>
  <c r="H4271" i="22"/>
  <c r="I4271" i="22"/>
  <c r="J4271" i="22"/>
  <c r="K4271" i="22"/>
  <c r="L4271" i="22"/>
  <c r="M4271" i="22"/>
  <c r="N4271" i="22"/>
  <c r="O4271" i="22"/>
  <c r="P4271" i="22"/>
  <c r="A4272" i="22"/>
  <c r="B4272" i="22"/>
  <c r="C4272" i="22"/>
  <c r="D4272" i="22"/>
  <c r="E4272" i="22"/>
  <c r="F4272" i="22"/>
  <c r="G4272" i="22"/>
  <c r="H4272" i="22"/>
  <c r="I4272" i="22"/>
  <c r="J4272" i="22"/>
  <c r="K4272" i="22"/>
  <c r="L4272" i="22"/>
  <c r="M4272" i="22"/>
  <c r="N4272" i="22"/>
  <c r="O4272" i="22"/>
  <c r="P4272" i="22"/>
  <c r="A4273" i="22"/>
  <c r="B4273" i="22"/>
  <c r="C4273" i="22"/>
  <c r="D4273" i="22"/>
  <c r="E4273" i="22"/>
  <c r="F4273" i="22"/>
  <c r="G4273" i="22"/>
  <c r="H4273" i="22"/>
  <c r="I4273" i="22"/>
  <c r="J4273" i="22"/>
  <c r="K4273" i="22"/>
  <c r="L4273" i="22"/>
  <c r="M4273" i="22"/>
  <c r="N4273" i="22"/>
  <c r="O4273" i="22"/>
  <c r="P4273" i="22"/>
  <c r="A4274" i="22"/>
  <c r="B4274" i="22"/>
  <c r="C4274" i="22"/>
  <c r="D4274" i="22"/>
  <c r="E4274" i="22"/>
  <c r="F4274" i="22"/>
  <c r="G4274" i="22"/>
  <c r="H4274" i="22"/>
  <c r="I4274" i="22"/>
  <c r="J4274" i="22"/>
  <c r="K4274" i="22"/>
  <c r="L4274" i="22"/>
  <c r="M4274" i="22"/>
  <c r="N4274" i="22"/>
  <c r="O4274" i="22"/>
  <c r="P4274" i="22"/>
  <c r="A4275" i="22"/>
  <c r="B4275" i="22"/>
  <c r="C4275" i="22"/>
  <c r="D4275" i="22"/>
  <c r="E4275" i="22"/>
  <c r="F4275" i="22"/>
  <c r="G4275" i="22"/>
  <c r="H4275" i="22"/>
  <c r="I4275" i="22"/>
  <c r="J4275" i="22"/>
  <c r="K4275" i="22"/>
  <c r="L4275" i="22"/>
  <c r="M4275" i="22"/>
  <c r="N4275" i="22"/>
  <c r="O4275" i="22"/>
  <c r="P4275" i="22"/>
  <c r="A4276" i="22"/>
  <c r="B4276" i="22"/>
  <c r="C4276" i="22"/>
  <c r="D4276" i="22"/>
  <c r="E4276" i="22"/>
  <c r="F4276" i="22"/>
  <c r="G4276" i="22"/>
  <c r="H4276" i="22"/>
  <c r="I4276" i="22"/>
  <c r="J4276" i="22"/>
  <c r="K4276" i="22"/>
  <c r="L4276" i="22"/>
  <c r="M4276" i="22"/>
  <c r="N4276" i="22"/>
  <c r="O4276" i="22"/>
  <c r="P4276" i="22"/>
  <c r="A4277" i="22"/>
  <c r="B4277" i="22"/>
  <c r="C4277" i="22"/>
  <c r="D4277" i="22"/>
  <c r="E4277" i="22"/>
  <c r="F4277" i="22"/>
  <c r="G4277" i="22"/>
  <c r="H4277" i="22"/>
  <c r="I4277" i="22"/>
  <c r="J4277" i="22"/>
  <c r="K4277" i="22"/>
  <c r="L4277" i="22"/>
  <c r="M4277" i="22"/>
  <c r="N4277" i="22"/>
  <c r="O4277" i="22"/>
  <c r="P4277" i="22"/>
  <c r="A4278" i="22"/>
  <c r="B4278" i="22"/>
  <c r="C4278" i="22"/>
  <c r="D4278" i="22"/>
  <c r="E4278" i="22"/>
  <c r="F4278" i="22"/>
  <c r="G4278" i="22"/>
  <c r="H4278" i="22"/>
  <c r="I4278" i="22"/>
  <c r="J4278" i="22"/>
  <c r="K4278" i="22"/>
  <c r="L4278" i="22"/>
  <c r="M4278" i="22"/>
  <c r="N4278" i="22"/>
  <c r="O4278" i="22"/>
  <c r="P4278" i="22"/>
  <c r="A4279" i="22"/>
  <c r="B4279" i="22"/>
  <c r="C4279" i="22"/>
  <c r="D4279" i="22"/>
  <c r="E4279" i="22"/>
  <c r="F4279" i="22"/>
  <c r="G4279" i="22"/>
  <c r="H4279" i="22"/>
  <c r="I4279" i="22"/>
  <c r="J4279" i="22"/>
  <c r="K4279" i="22"/>
  <c r="L4279" i="22"/>
  <c r="M4279" i="22"/>
  <c r="N4279" i="22"/>
  <c r="O4279" i="22"/>
  <c r="P4279" i="22"/>
  <c r="A4280" i="22"/>
  <c r="B4280" i="22"/>
  <c r="C4280" i="22"/>
  <c r="D4280" i="22"/>
  <c r="E4280" i="22"/>
  <c r="F4280" i="22"/>
  <c r="G4280" i="22"/>
  <c r="H4280" i="22"/>
  <c r="I4280" i="22"/>
  <c r="J4280" i="22"/>
  <c r="K4280" i="22"/>
  <c r="L4280" i="22"/>
  <c r="M4280" i="22"/>
  <c r="N4280" i="22"/>
  <c r="O4280" i="22"/>
  <c r="P4280" i="22"/>
  <c r="A4281" i="22"/>
  <c r="B4281" i="22"/>
  <c r="C4281" i="22"/>
  <c r="D4281" i="22"/>
  <c r="E4281" i="22"/>
  <c r="F4281" i="22"/>
  <c r="G4281" i="22"/>
  <c r="H4281" i="22"/>
  <c r="I4281" i="22"/>
  <c r="J4281" i="22"/>
  <c r="K4281" i="22"/>
  <c r="L4281" i="22"/>
  <c r="M4281" i="22"/>
  <c r="N4281" i="22"/>
  <c r="O4281" i="22"/>
  <c r="P4281" i="22"/>
  <c r="A4282" i="22"/>
  <c r="B4282" i="22"/>
  <c r="C4282" i="22"/>
  <c r="D4282" i="22"/>
  <c r="E4282" i="22"/>
  <c r="F4282" i="22"/>
  <c r="G4282" i="22"/>
  <c r="H4282" i="22"/>
  <c r="I4282" i="22"/>
  <c r="J4282" i="22"/>
  <c r="K4282" i="22"/>
  <c r="L4282" i="22"/>
  <c r="M4282" i="22"/>
  <c r="N4282" i="22"/>
  <c r="O4282" i="22"/>
  <c r="P4282" i="22"/>
  <c r="A4283" i="22"/>
  <c r="B4283" i="22"/>
  <c r="C4283" i="22"/>
  <c r="D4283" i="22"/>
  <c r="E4283" i="22"/>
  <c r="F4283" i="22"/>
  <c r="G4283" i="22"/>
  <c r="H4283" i="22"/>
  <c r="I4283" i="22"/>
  <c r="J4283" i="22"/>
  <c r="K4283" i="22"/>
  <c r="L4283" i="22"/>
  <c r="M4283" i="22"/>
  <c r="N4283" i="22"/>
  <c r="O4283" i="22"/>
  <c r="P4283" i="22"/>
  <c r="A4284" i="22"/>
  <c r="B4284" i="22"/>
  <c r="C4284" i="22"/>
  <c r="D4284" i="22"/>
  <c r="E4284" i="22"/>
  <c r="F4284" i="22"/>
  <c r="G4284" i="22"/>
  <c r="H4284" i="22"/>
  <c r="I4284" i="22"/>
  <c r="J4284" i="22"/>
  <c r="K4284" i="22"/>
  <c r="L4284" i="22"/>
  <c r="M4284" i="22"/>
  <c r="N4284" i="22"/>
  <c r="O4284" i="22"/>
  <c r="P4284" i="22"/>
  <c r="A4285" i="22"/>
  <c r="B4285" i="22"/>
  <c r="C4285" i="22"/>
  <c r="D4285" i="22"/>
  <c r="E4285" i="22"/>
  <c r="F4285" i="22"/>
  <c r="G4285" i="22"/>
  <c r="H4285" i="22"/>
  <c r="I4285" i="22"/>
  <c r="J4285" i="22"/>
  <c r="K4285" i="22"/>
  <c r="L4285" i="22"/>
  <c r="M4285" i="22"/>
  <c r="N4285" i="22"/>
  <c r="O4285" i="22"/>
  <c r="P4285" i="22"/>
  <c r="A4286" i="22"/>
  <c r="B4286" i="22"/>
  <c r="C4286" i="22"/>
  <c r="D4286" i="22"/>
  <c r="E4286" i="22"/>
  <c r="F4286" i="22"/>
  <c r="G4286" i="22"/>
  <c r="H4286" i="22"/>
  <c r="I4286" i="22"/>
  <c r="J4286" i="22"/>
  <c r="K4286" i="22"/>
  <c r="L4286" i="22"/>
  <c r="M4286" i="22"/>
  <c r="N4286" i="22"/>
  <c r="O4286" i="22"/>
  <c r="P4286" i="22"/>
  <c r="A4287" i="22"/>
  <c r="B4287" i="22"/>
  <c r="C4287" i="22"/>
  <c r="D4287" i="22"/>
  <c r="E4287" i="22"/>
  <c r="F4287" i="22"/>
  <c r="G4287" i="22"/>
  <c r="H4287" i="22"/>
  <c r="I4287" i="22"/>
  <c r="J4287" i="22"/>
  <c r="K4287" i="22"/>
  <c r="L4287" i="22"/>
  <c r="M4287" i="22"/>
  <c r="N4287" i="22"/>
  <c r="O4287" i="22"/>
  <c r="P4287" i="22"/>
  <c r="A4288" i="22"/>
  <c r="B4288" i="22"/>
  <c r="C4288" i="22"/>
  <c r="D4288" i="22"/>
  <c r="E4288" i="22"/>
  <c r="F4288" i="22"/>
  <c r="G4288" i="22"/>
  <c r="H4288" i="22"/>
  <c r="I4288" i="22"/>
  <c r="J4288" i="22"/>
  <c r="K4288" i="22"/>
  <c r="L4288" i="22"/>
  <c r="M4288" i="22"/>
  <c r="N4288" i="22"/>
  <c r="O4288" i="22"/>
  <c r="P4288" i="22"/>
  <c r="A4289" i="22"/>
  <c r="B4289" i="22"/>
  <c r="C4289" i="22"/>
  <c r="D4289" i="22"/>
  <c r="E4289" i="22"/>
  <c r="F4289" i="22"/>
  <c r="G4289" i="22"/>
  <c r="H4289" i="22"/>
  <c r="I4289" i="22"/>
  <c r="J4289" i="22"/>
  <c r="K4289" i="22"/>
  <c r="L4289" i="22"/>
  <c r="M4289" i="22"/>
  <c r="N4289" i="22"/>
  <c r="O4289" i="22"/>
  <c r="P4289" i="22"/>
  <c r="A4290" i="22"/>
  <c r="B4290" i="22"/>
  <c r="C4290" i="22"/>
  <c r="D4290" i="22"/>
  <c r="E4290" i="22"/>
  <c r="F4290" i="22"/>
  <c r="G4290" i="22"/>
  <c r="H4290" i="22"/>
  <c r="I4290" i="22"/>
  <c r="J4290" i="22"/>
  <c r="K4290" i="22"/>
  <c r="L4290" i="22"/>
  <c r="M4290" i="22"/>
  <c r="N4290" i="22"/>
  <c r="O4290" i="22"/>
  <c r="P4290" i="22"/>
  <c r="A4291" i="22"/>
  <c r="B4291" i="22"/>
  <c r="C4291" i="22"/>
  <c r="D4291" i="22"/>
  <c r="E4291" i="22"/>
  <c r="F4291" i="22"/>
  <c r="G4291" i="22"/>
  <c r="H4291" i="22"/>
  <c r="I4291" i="22"/>
  <c r="J4291" i="22"/>
  <c r="K4291" i="22"/>
  <c r="L4291" i="22"/>
  <c r="M4291" i="22"/>
  <c r="N4291" i="22"/>
  <c r="O4291" i="22"/>
  <c r="P4291" i="22"/>
  <c r="A4292" i="22"/>
  <c r="B4292" i="22"/>
  <c r="C4292" i="22"/>
  <c r="D4292" i="22"/>
  <c r="E4292" i="22"/>
  <c r="F4292" i="22"/>
  <c r="G4292" i="22"/>
  <c r="H4292" i="22"/>
  <c r="I4292" i="22"/>
  <c r="J4292" i="22"/>
  <c r="K4292" i="22"/>
  <c r="L4292" i="22"/>
  <c r="M4292" i="22"/>
  <c r="N4292" i="22"/>
  <c r="O4292" i="22"/>
  <c r="P4292" i="22"/>
  <c r="A4293" i="22"/>
  <c r="B4293" i="22"/>
  <c r="C4293" i="22"/>
  <c r="D4293" i="22"/>
  <c r="E4293" i="22"/>
  <c r="F4293" i="22"/>
  <c r="G4293" i="22"/>
  <c r="H4293" i="22"/>
  <c r="I4293" i="22"/>
  <c r="J4293" i="22"/>
  <c r="K4293" i="22"/>
  <c r="L4293" i="22"/>
  <c r="M4293" i="22"/>
  <c r="N4293" i="22"/>
  <c r="O4293" i="22"/>
  <c r="P4293" i="22"/>
  <c r="A4294" i="22"/>
  <c r="B4294" i="22"/>
  <c r="C4294" i="22"/>
  <c r="D4294" i="22"/>
  <c r="E4294" i="22"/>
  <c r="F4294" i="22"/>
  <c r="G4294" i="22"/>
  <c r="H4294" i="22"/>
  <c r="I4294" i="22"/>
  <c r="J4294" i="22"/>
  <c r="K4294" i="22"/>
  <c r="L4294" i="22"/>
  <c r="M4294" i="22"/>
  <c r="N4294" i="22"/>
  <c r="O4294" i="22"/>
  <c r="P4294" i="22"/>
  <c r="A4295" i="22"/>
  <c r="B4295" i="22"/>
  <c r="C4295" i="22"/>
  <c r="D4295" i="22"/>
  <c r="E4295" i="22"/>
  <c r="F4295" i="22"/>
  <c r="G4295" i="22"/>
  <c r="H4295" i="22"/>
  <c r="I4295" i="22"/>
  <c r="J4295" i="22"/>
  <c r="K4295" i="22"/>
  <c r="L4295" i="22"/>
  <c r="M4295" i="22"/>
  <c r="N4295" i="22"/>
  <c r="O4295" i="22"/>
  <c r="P4295" i="22"/>
  <c r="A4296" i="22"/>
  <c r="B4296" i="22"/>
  <c r="C4296" i="22"/>
  <c r="D4296" i="22"/>
  <c r="E4296" i="22"/>
  <c r="F4296" i="22"/>
  <c r="G4296" i="22"/>
  <c r="H4296" i="22"/>
  <c r="I4296" i="22"/>
  <c r="J4296" i="22"/>
  <c r="K4296" i="22"/>
  <c r="L4296" i="22"/>
  <c r="M4296" i="22"/>
  <c r="N4296" i="22"/>
  <c r="O4296" i="22"/>
  <c r="P4296" i="22"/>
  <c r="A4297" i="22"/>
  <c r="B4297" i="22"/>
  <c r="C4297" i="22"/>
  <c r="D4297" i="22"/>
  <c r="E4297" i="22"/>
  <c r="F4297" i="22"/>
  <c r="G4297" i="22"/>
  <c r="H4297" i="22"/>
  <c r="I4297" i="22"/>
  <c r="J4297" i="22"/>
  <c r="K4297" i="22"/>
  <c r="L4297" i="22"/>
  <c r="M4297" i="22"/>
  <c r="N4297" i="22"/>
  <c r="O4297" i="22"/>
  <c r="P4297" i="22"/>
  <c r="A4298" i="22"/>
  <c r="B4298" i="22"/>
  <c r="C4298" i="22"/>
  <c r="D4298" i="22"/>
  <c r="E4298" i="22"/>
  <c r="F4298" i="22"/>
  <c r="G4298" i="22"/>
  <c r="H4298" i="22"/>
  <c r="I4298" i="22"/>
  <c r="J4298" i="22"/>
  <c r="K4298" i="22"/>
  <c r="L4298" i="22"/>
  <c r="M4298" i="22"/>
  <c r="N4298" i="22"/>
  <c r="O4298" i="22"/>
  <c r="P4298" i="22"/>
  <c r="A4299" i="22"/>
  <c r="B4299" i="22"/>
  <c r="C4299" i="22"/>
  <c r="D4299" i="22"/>
  <c r="E4299" i="22"/>
  <c r="F4299" i="22"/>
  <c r="G4299" i="22"/>
  <c r="H4299" i="22"/>
  <c r="I4299" i="22"/>
  <c r="J4299" i="22"/>
  <c r="K4299" i="22"/>
  <c r="L4299" i="22"/>
  <c r="M4299" i="22"/>
  <c r="N4299" i="22"/>
  <c r="O4299" i="22"/>
  <c r="P4299" i="22"/>
  <c r="A4300" i="22"/>
  <c r="B4300" i="22"/>
  <c r="C4300" i="22"/>
  <c r="D4300" i="22"/>
  <c r="E4300" i="22"/>
  <c r="F4300" i="22"/>
  <c r="G4300" i="22"/>
  <c r="H4300" i="22"/>
  <c r="I4300" i="22"/>
  <c r="J4300" i="22"/>
  <c r="K4300" i="22"/>
  <c r="L4300" i="22"/>
  <c r="M4300" i="22"/>
  <c r="N4300" i="22"/>
  <c r="O4300" i="22"/>
  <c r="P4300" i="22"/>
  <c r="A4301" i="22"/>
  <c r="B4301" i="22"/>
  <c r="C4301" i="22"/>
  <c r="D4301" i="22"/>
  <c r="E4301" i="22"/>
  <c r="F4301" i="22"/>
  <c r="G4301" i="22"/>
  <c r="H4301" i="22"/>
  <c r="I4301" i="22"/>
  <c r="J4301" i="22"/>
  <c r="K4301" i="22"/>
  <c r="L4301" i="22"/>
  <c r="M4301" i="22"/>
  <c r="N4301" i="22"/>
  <c r="O4301" i="22"/>
  <c r="P4301" i="22"/>
  <c r="A4302" i="22"/>
  <c r="B4302" i="22"/>
  <c r="C4302" i="22"/>
  <c r="D4302" i="22"/>
  <c r="E4302" i="22"/>
  <c r="F4302" i="22"/>
  <c r="G4302" i="22"/>
  <c r="H4302" i="22"/>
  <c r="I4302" i="22"/>
  <c r="J4302" i="22"/>
  <c r="K4302" i="22"/>
  <c r="L4302" i="22"/>
  <c r="M4302" i="22"/>
  <c r="N4302" i="22"/>
  <c r="O4302" i="22"/>
  <c r="P4302" i="22"/>
  <c r="A4303" i="22"/>
  <c r="B4303" i="22"/>
  <c r="C4303" i="22"/>
  <c r="D4303" i="22"/>
  <c r="E4303" i="22"/>
  <c r="F4303" i="22"/>
  <c r="G4303" i="22"/>
  <c r="H4303" i="22"/>
  <c r="I4303" i="22"/>
  <c r="J4303" i="22"/>
  <c r="K4303" i="22"/>
  <c r="L4303" i="22"/>
  <c r="M4303" i="22"/>
  <c r="N4303" i="22"/>
  <c r="O4303" i="22"/>
  <c r="P4303" i="22"/>
  <c r="A4304" i="22"/>
  <c r="B4304" i="22"/>
  <c r="C4304" i="22"/>
  <c r="D4304" i="22"/>
  <c r="E4304" i="22"/>
  <c r="F4304" i="22"/>
  <c r="G4304" i="22"/>
  <c r="H4304" i="22"/>
  <c r="I4304" i="22"/>
  <c r="J4304" i="22"/>
  <c r="K4304" i="22"/>
  <c r="L4304" i="22"/>
  <c r="M4304" i="22"/>
  <c r="N4304" i="22"/>
  <c r="O4304" i="22"/>
  <c r="P4304" i="22"/>
  <c r="A4305" i="22"/>
  <c r="B4305" i="22"/>
  <c r="C4305" i="22"/>
  <c r="D4305" i="22"/>
  <c r="E4305" i="22"/>
  <c r="F4305" i="22"/>
  <c r="G4305" i="22"/>
  <c r="H4305" i="22"/>
  <c r="I4305" i="22"/>
  <c r="J4305" i="22"/>
  <c r="K4305" i="22"/>
  <c r="L4305" i="22"/>
  <c r="M4305" i="22"/>
  <c r="N4305" i="22"/>
  <c r="O4305" i="22"/>
  <c r="P4305" i="22"/>
  <c r="A4306" i="22"/>
  <c r="B4306" i="22"/>
  <c r="C4306" i="22"/>
  <c r="D4306" i="22"/>
  <c r="E4306" i="22"/>
  <c r="F4306" i="22"/>
  <c r="G4306" i="22"/>
  <c r="H4306" i="22"/>
  <c r="I4306" i="22"/>
  <c r="J4306" i="22"/>
  <c r="K4306" i="22"/>
  <c r="L4306" i="22"/>
  <c r="M4306" i="22"/>
  <c r="N4306" i="22"/>
  <c r="O4306" i="22"/>
  <c r="P4306" i="22"/>
  <c r="A4307" i="22"/>
  <c r="B4307" i="22"/>
  <c r="C4307" i="22"/>
  <c r="D4307" i="22"/>
  <c r="E4307" i="22"/>
  <c r="F4307" i="22"/>
  <c r="G4307" i="22"/>
  <c r="H4307" i="22"/>
  <c r="I4307" i="22"/>
  <c r="J4307" i="22"/>
  <c r="K4307" i="22"/>
  <c r="L4307" i="22"/>
  <c r="M4307" i="22"/>
  <c r="N4307" i="22"/>
  <c r="O4307" i="22"/>
  <c r="P4307" i="22"/>
  <c r="A4308" i="22"/>
  <c r="B4308" i="22"/>
  <c r="C4308" i="22"/>
  <c r="D4308" i="22"/>
  <c r="E4308" i="22"/>
  <c r="F4308" i="22"/>
  <c r="G4308" i="22"/>
  <c r="H4308" i="22"/>
  <c r="I4308" i="22"/>
  <c r="J4308" i="22"/>
  <c r="K4308" i="22"/>
  <c r="L4308" i="22"/>
  <c r="M4308" i="22"/>
  <c r="N4308" i="22"/>
  <c r="O4308" i="22"/>
  <c r="P4308" i="22"/>
  <c r="A4309" i="22"/>
  <c r="B4309" i="22"/>
  <c r="C4309" i="22"/>
  <c r="D4309" i="22"/>
  <c r="E4309" i="22"/>
  <c r="F4309" i="22"/>
  <c r="G4309" i="22"/>
  <c r="H4309" i="22"/>
  <c r="I4309" i="22"/>
  <c r="J4309" i="22"/>
  <c r="K4309" i="22"/>
  <c r="L4309" i="22"/>
  <c r="M4309" i="22"/>
  <c r="N4309" i="22"/>
  <c r="O4309" i="22"/>
  <c r="P4309" i="22"/>
  <c r="A4310" i="22"/>
  <c r="B4310" i="22"/>
  <c r="C4310" i="22"/>
  <c r="D4310" i="22"/>
  <c r="E4310" i="22"/>
  <c r="F4310" i="22"/>
  <c r="G4310" i="22"/>
  <c r="H4310" i="22"/>
  <c r="I4310" i="22"/>
  <c r="J4310" i="22"/>
  <c r="K4310" i="22"/>
  <c r="L4310" i="22"/>
  <c r="M4310" i="22"/>
  <c r="N4310" i="22"/>
  <c r="O4310" i="22"/>
  <c r="P4310" i="22"/>
  <c r="A4311" i="22"/>
  <c r="B4311" i="22"/>
  <c r="C4311" i="22"/>
  <c r="D4311" i="22"/>
  <c r="E4311" i="22"/>
  <c r="F4311" i="22"/>
  <c r="G4311" i="22"/>
  <c r="H4311" i="22"/>
  <c r="I4311" i="22"/>
  <c r="J4311" i="22"/>
  <c r="K4311" i="22"/>
  <c r="L4311" i="22"/>
  <c r="M4311" i="22"/>
  <c r="N4311" i="22"/>
  <c r="O4311" i="22"/>
  <c r="P4311" i="22"/>
  <c r="A4312" i="22"/>
  <c r="B4312" i="22"/>
  <c r="C4312" i="22"/>
  <c r="D4312" i="22"/>
  <c r="E4312" i="22"/>
  <c r="F4312" i="22"/>
  <c r="G4312" i="22"/>
  <c r="H4312" i="22"/>
  <c r="I4312" i="22"/>
  <c r="J4312" i="22"/>
  <c r="K4312" i="22"/>
  <c r="L4312" i="22"/>
  <c r="M4312" i="22"/>
  <c r="N4312" i="22"/>
  <c r="O4312" i="22"/>
  <c r="P4312" i="22"/>
  <c r="A4313" i="22"/>
  <c r="B4313" i="22"/>
  <c r="C4313" i="22"/>
  <c r="D4313" i="22"/>
  <c r="E4313" i="22"/>
  <c r="F4313" i="22"/>
  <c r="G4313" i="22"/>
  <c r="H4313" i="22"/>
  <c r="I4313" i="22"/>
  <c r="J4313" i="22"/>
  <c r="K4313" i="22"/>
  <c r="L4313" i="22"/>
  <c r="M4313" i="22"/>
  <c r="N4313" i="22"/>
  <c r="O4313" i="22"/>
  <c r="P4313" i="22"/>
  <c r="A4314" i="22"/>
  <c r="B4314" i="22"/>
  <c r="C4314" i="22"/>
  <c r="D4314" i="22"/>
  <c r="E4314" i="22"/>
  <c r="F4314" i="22"/>
  <c r="G4314" i="22"/>
  <c r="H4314" i="22"/>
  <c r="I4314" i="22"/>
  <c r="J4314" i="22"/>
  <c r="K4314" i="22"/>
  <c r="L4314" i="22"/>
  <c r="M4314" i="22"/>
  <c r="N4314" i="22"/>
  <c r="O4314" i="22"/>
  <c r="P4314" i="22"/>
  <c r="A4315" i="22"/>
  <c r="B4315" i="22"/>
  <c r="C4315" i="22"/>
  <c r="D4315" i="22"/>
  <c r="E4315" i="22"/>
  <c r="F4315" i="22"/>
  <c r="G4315" i="22"/>
  <c r="H4315" i="22"/>
  <c r="I4315" i="22"/>
  <c r="J4315" i="22"/>
  <c r="K4315" i="22"/>
  <c r="L4315" i="22"/>
  <c r="M4315" i="22"/>
  <c r="N4315" i="22"/>
  <c r="O4315" i="22"/>
  <c r="P4315" i="22"/>
  <c r="A4316" i="22"/>
  <c r="B4316" i="22"/>
  <c r="C4316" i="22"/>
  <c r="D4316" i="22"/>
  <c r="E4316" i="22"/>
  <c r="F4316" i="22"/>
  <c r="G4316" i="22"/>
  <c r="H4316" i="22"/>
  <c r="I4316" i="22"/>
  <c r="J4316" i="22"/>
  <c r="K4316" i="22"/>
  <c r="L4316" i="22"/>
  <c r="M4316" i="22"/>
  <c r="N4316" i="22"/>
  <c r="O4316" i="22"/>
  <c r="P4316" i="22"/>
  <c r="A4317" i="22"/>
  <c r="B4317" i="22"/>
  <c r="C4317" i="22"/>
  <c r="D4317" i="22"/>
  <c r="E4317" i="22"/>
  <c r="F4317" i="22"/>
  <c r="G4317" i="22"/>
  <c r="H4317" i="22"/>
  <c r="I4317" i="22"/>
  <c r="J4317" i="22"/>
  <c r="K4317" i="22"/>
  <c r="L4317" i="22"/>
  <c r="M4317" i="22"/>
  <c r="N4317" i="22"/>
  <c r="O4317" i="22"/>
  <c r="P4317" i="22"/>
  <c r="A4318" i="22"/>
  <c r="B4318" i="22"/>
  <c r="C4318" i="22"/>
  <c r="D4318" i="22"/>
  <c r="E4318" i="22"/>
  <c r="F4318" i="22"/>
  <c r="G4318" i="22"/>
  <c r="H4318" i="22"/>
  <c r="I4318" i="22"/>
  <c r="J4318" i="22"/>
  <c r="K4318" i="22"/>
  <c r="L4318" i="22"/>
  <c r="M4318" i="22"/>
  <c r="N4318" i="22"/>
  <c r="O4318" i="22"/>
  <c r="P4318" i="22"/>
  <c r="A4319" i="22"/>
  <c r="B4319" i="22"/>
  <c r="C4319" i="22"/>
  <c r="D4319" i="22"/>
  <c r="E4319" i="22"/>
  <c r="F4319" i="22"/>
  <c r="G4319" i="22"/>
  <c r="H4319" i="22"/>
  <c r="I4319" i="22"/>
  <c r="J4319" i="22"/>
  <c r="K4319" i="22"/>
  <c r="L4319" i="22"/>
  <c r="M4319" i="22"/>
  <c r="N4319" i="22"/>
  <c r="O4319" i="22"/>
  <c r="P4319" i="22"/>
  <c r="A4320" i="22"/>
  <c r="B4320" i="22"/>
  <c r="C4320" i="22"/>
  <c r="D4320" i="22"/>
  <c r="E4320" i="22"/>
  <c r="F4320" i="22"/>
  <c r="G4320" i="22"/>
  <c r="H4320" i="22"/>
  <c r="I4320" i="22"/>
  <c r="J4320" i="22"/>
  <c r="K4320" i="22"/>
  <c r="L4320" i="22"/>
  <c r="M4320" i="22"/>
  <c r="N4320" i="22"/>
  <c r="O4320" i="22"/>
  <c r="P4320" i="22"/>
  <c r="A4321" i="22"/>
  <c r="B4321" i="22"/>
  <c r="C4321" i="22"/>
  <c r="D4321" i="22"/>
  <c r="E4321" i="22"/>
  <c r="F4321" i="22"/>
  <c r="G4321" i="22"/>
  <c r="H4321" i="22"/>
  <c r="I4321" i="22"/>
  <c r="J4321" i="22"/>
  <c r="K4321" i="22"/>
  <c r="L4321" i="22"/>
  <c r="M4321" i="22"/>
  <c r="N4321" i="22"/>
  <c r="O4321" i="22"/>
  <c r="P4321" i="22"/>
  <c r="A4322" i="22"/>
  <c r="B4322" i="22"/>
  <c r="C4322" i="22"/>
  <c r="D4322" i="22"/>
  <c r="E4322" i="22"/>
  <c r="F4322" i="22"/>
  <c r="G4322" i="22"/>
  <c r="H4322" i="22"/>
  <c r="I4322" i="22"/>
  <c r="J4322" i="22"/>
  <c r="K4322" i="22"/>
  <c r="L4322" i="22"/>
  <c r="M4322" i="22"/>
  <c r="N4322" i="22"/>
  <c r="O4322" i="22"/>
  <c r="P4322" i="22"/>
  <c r="A4323" i="22"/>
  <c r="B4323" i="22"/>
  <c r="C4323" i="22"/>
  <c r="D4323" i="22"/>
  <c r="E4323" i="22"/>
  <c r="F4323" i="22"/>
  <c r="G4323" i="22"/>
  <c r="H4323" i="22"/>
  <c r="I4323" i="22"/>
  <c r="J4323" i="22"/>
  <c r="K4323" i="22"/>
  <c r="L4323" i="22"/>
  <c r="M4323" i="22"/>
  <c r="N4323" i="22"/>
  <c r="O4323" i="22"/>
  <c r="P4323" i="22"/>
  <c r="A4324" i="22"/>
  <c r="B4324" i="22"/>
  <c r="C4324" i="22"/>
  <c r="D4324" i="22"/>
  <c r="E4324" i="22"/>
  <c r="F4324" i="22"/>
  <c r="G4324" i="22"/>
  <c r="H4324" i="22"/>
  <c r="I4324" i="22"/>
  <c r="J4324" i="22"/>
  <c r="K4324" i="22"/>
  <c r="L4324" i="22"/>
  <c r="M4324" i="22"/>
  <c r="N4324" i="22"/>
  <c r="O4324" i="22"/>
  <c r="P4324" i="22"/>
  <c r="A4325" i="22"/>
  <c r="B4325" i="22"/>
  <c r="C4325" i="22"/>
  <c r="D4325" i="22"/>
  <c r="E4325" i="22"/>
  <c r="F4325" i="22"/>
  <c r="G4325" i="22"/>
  <c r="H4325" i="22"/>
  <c r="I4325" i="22"/>
  <c r="J4325" i="22"/>
  <c r="K4325" i="22"/>
  <c r="L4325" i="22"/>
  <c r="M4325" i="22"/>
  <c r="N4325" i="22"/>
  <c r="O4325" i="22"/>
  <c r="P4325" i="22"/>
  <c r="A4326" i="22"/>
  <c r="B4326" i="22"/>
  <c r="C4326" i="22"/>
  <c r="D4326" i="22"/>
  <c r="E4326" i="22"/>
  <c r="F4326" i="22"/>
  <c r="G4326" i="22"/>
  <c r="H4326" i="22"/>
  <c r="I4326" i="22"/>
  <c r="J4326" i="22"/>
  <c r="K4326" i="22"/>
  <c r="L4326" i="22"/>
  <c r="M4326" i="22"/>
  <c r="N4326" i="22"/>
  <c r="O4326" i="22"/>
  <c r="P4326" i="22"/>
  <c r="A4327" i="22"/>
  <c r="B4327" i="22"/>
  <c r="C4327" i="22"/>
  <c r="D4327" i="22"/>
  <c r="E4327" i="22"/>
  <c r="F4327" i="22"/>
  <c r="G4327" i="22"/>
  <c r="H4327" i="22"/>
  <c r="I4327" i="22"/>
  <c r="J4327" i="22"/>
  <c r="K4327" i="22"/>
  <c r="L4327" i="22"/>
  <c r="M4327" i="22"/>
  <c r="N4327" i="22"/>
  <c r="O4327" i="22"/>
  <c r="P4327" i="22"/>
  <c r="A4328" i="22"/>
  <c r="B4328" i="22"/>
  <c r="C4328" i="22"/>
  <c r="D4328" i="22"/>
  <c r="E4328" i="22"/>
  <c r="F4328" i="22"/>
  <c r="G4328" i="22"/>
  <c r="H4328" i="22"/>
  <c r="I4328" i="22"/>
  <c r="J4328" i="22"/>
  <c r="K4328" i="22"/>
  <c r="L4328" i="22"/>
  <c r="M4328" i="22"/>
  <c r="N4328" i="22"/>
  <c r="O4328" i="22"/>
  <c r="P4328" i="22"/>
  <c r="A4329" i="22"/>
  <c r="B4329" i="22"/>
  <c r="C4329" i="22"/>
  <c r="D4329" i="22"/>
  <c r="E4329" i="22"/>
  <c r="F4329" i="22"/>
  <c r="G4329" i="22"/>
  <c r="H4329" i="22"/>
  <c r="I4329" i="22"/>
  <c r="J4329" i="22"/>
  <c r="K4329" i="22"/>
  <c r="L4329" i="22"/>
  <c r="M4329" i="22"/>
  <c r="N4329" i="22"/>
  <c r="O4329" i="22"/>
  <c r="P4329" i="22"/>
  <c r="A4330" i="22"/>
  <c r="B4330" i="22"/>
  <c r="C4330" i="22"/>
  <c r="D4330" i="22"/>
  <c r="E4330" i="22"/>
  <c r="F4330" i="22"/>
  <c r="G4330" i="22"/>
  <c r="H4330" i="22"/>
  <c r="I4330" i="22"/>
  <c r="J4330" i="22"/>
  <c r="K4330" i="22"/>
  <c r="L4330" i="22"/>
  <c r="M4330" i="22"/>
  <c r="N4330" i="22"/>
  <c r="O4330" i="22"/>
  <c r="P4330" i="22"/>
  <c r="A4331" i="22"/>
  <c r="B4331" i="22"/>
  <c r="C4331" i="22"/>
  <c r="D4331" i="22"/>
  <c r="E4331" i="22"/>
  <c r="F4331" i="22"/>
  <c r="G4331" i="22"/>
  <c r="H4331" i="22"/>
  <c r="I4331" i="22"/>
  <c r="J4331" i="22"/>
  <c r="K4331" i="22"/>
  <c r="L4331" i="22"/>
  <c r="M4331" i="22"/>
  <c r="N4331" i="22"/>
  <c r="O4331" i="22"/>
  <c r="P4331" i="22"/>
  <c r="A4332" i="22"/>
  <c r="B4332" i="22"/>
  <c r="C4332" i="22"/>
  <c r="D4332" i="22"/>
  <c r="E4332" i="22"/>
  <c r="F4332" i="22"/>
  <c r="G4332" i="22"/>
  <c r="H4332" i="22"/>
  <c r="I4332" i="22"/>
  <c r="J4332" i="22"/>
  <c r="K4332" i="22"/>
  <c r="L4332" i="22"/>
  <c r="M4332" i="22"/>
  <c r="N4332" i="22"/>
  <c r="O4332" i="22"/>
  <c r="P4332" i="22"/>
  <c r="A4333" i="22"/>
  <c r="B4333" i="22"/>
  <c r="C4333" i="22"/>
  <c r="D4333" i="22"/>
  <c r="E4333" i="22"/>
  <c r="F4333" i="22"/>
  <c r="G4333" i="22"/>
  <c r="H4333" i="22"/>
  <c r="I4333" i="22"/>
  <c r="J4333" i="22"/>
  <c r="K4333" i="22"/>
  <c r="L4333" i="22"/>
  <c r="M4333" i="22"/>
  <c r="N4333" i="22"/>
  <c r="O4333" i="22"/>
  <c r="P4333" i="22"/>
  <c r="A4334" i="22"/>
  <c r="B4334" i="22"/>
  <c r="C4334" i="22"/>
  <c r="D4334" i="22"/>
  <c r="E4334" i="22"/>
  <c r="F4334" i="22"/>
  <c r="G4334" i="22"/>
  <c r="H4334" i="22"/>
  <c r="I4334" i="22"/>
  <c r="J4334" i="22"/>
  <c r="K4334" i="22"/>
  <c r="L4334" i="22"/>
  <c r="M4334" i="22"/>
  <c r="N4334" i="22"/>
  <c r="O4334" i="22"/>
  <c r="P4334" i="22"/>
  <c r="A4335" i="22"/>
  <c r="B4335" i="22"/>
  <c r="C4335" i="22"/>
  <c r="D4335" i="22"/>
  <c r="E4335" i="22"/>
  <c r="F4335" i="22"/>
  <c r="G4335" i="22"/>
  <c r="H4335" i="22"/>
  <c r="I4335" i="22"/>
  <c r="J4335" i="22"/>
  <c r="K4335" i="22"/>
  <c r="L4335" i="22"/>
  <c r="M4335" i="22"/>
  <c r="N4335" i="22"/>
  <c r="O4335" i="22"/>
  <c r="P4335" i="22"/>
  <c r="A4336" i="22"/>
  <c r="B4336" i="22"/>
  <c r="C4336" i="22"/>
  <c r="D4336" i="22"/>
  <c r="E4336" i="22"/>
  <c r="F4336" i="22"/>
  <c r="G4336" i="22"/>
  <c r="H4336" i="22"/>
  <c r="I4336" i="22"/>
  <c r="J4336" i="22"/>
  <c r="K4336" i="22"/>
  <c r="L4336" i="22"/>
  <c r="M4336" i="22"/>
  <c r="N4336" i="22"/>
  <c r="O4336" i="22"/>
  <c r="P4336" i="22"/>
  <c r="A4337" i="22"/>
  <c r="B4337" i="22"/>
  <c r="C4337" i="22"/>
  <c r="D4337" i="22"/>
  <c r="E4337" i="22"/>
  <c r="F4337" i="22"/>
  <c r="G4337" i="22"/>
  <c r="H4337" i="22"/>
  <c r="I4337" i="22"/>
  <c r="J4337" i="22"/>
  <c r="K4337" i="22"/>
  <c r="L4337" i="22"/>
  <c r="M4337" i="22"/>
  <c r="N4337" i="22"/>
  <c r="O4337" i="22"/>
  <c r="P4337" i="22"/>
  <c r="A4338" i="22"/>
  <c r="B4338" i="22"/>
  <c r="C4338" i="22"/>
  <c r="D4338" i="22"/>
  <c r="E4338" i="22"/>
  <c r="F4338" i="22"/>
  <c r="G4338" i="22"/>
  <c r="H4338" i="22"/>
  <c r="I4338" i="22"/>
  <c r="J4338" i="22"/>
  <c r="K4338" i="22"/>
  <c r="L4338" i="22"/>
  <c r="M4338" i="22"/>
  <c r="N4338" i="22"/>
  <c r="O4338" i="22"/>
  <c r="P4338" i="22"/>
  <c r="A4339" i="22"/>
  <c r="B4339" i="22"/>
  <c r="C4339" i="22"/>
  <c r="D4339" i="22"/>
  <c r="E4339" i="22"/>
  <c r="F4339" i="22"/>
  <c r="G4339" i="22"/>
  <c r="H4339" i="22"/>
  <c r="I4339" i="22"/>
  <c r="J4339" i="22"/>
  <c r="K4339" i="22"/>
  <c r="L4339" i="22"/>
  <c r="M4339" i="22"/>
  <c r="N4339" i="22"/>
  <c r="O4339" i="22"/>
  <c r="P4339" i="22"/>
  <c r="A4340" i="22"/>
  <c r="B4340" i="22"/>
  <c r="C4340" i="22"/>
  <c r="D4340" i="22"/>
  <c r="E4340" i="22"/>
  <c r="F4340" i="22"/>
  <c r="G4340" i="22"/>
  <c r="H4340" i="22"/>
  <c r="I4340" i="22"/>
  <c r="J4340" i="22"/>
  <c r="K4340" i="22"/>
  <c r="L4340" i="22"/>
  <c r="M4340" i="22"/>
  <c r="N4340" i="22"/>
  <c r="O4340" i="22"/>
  <c r="P4340" i="22"/>
  <c r="A4341" i="22"/>
  <c r="B4341" i="22"/>
  <c r="C4341" i="22"/>
  <c r="D4341" i="22"/>
  <c r="E4341" i="22"/>
  <c r="F4341" i="22"/>
  <c r="G4341" i="22"/>
  <c r="H4341" i="22"/>
  <c r="I4341" i="22"/>
  <c r="J4341" i="22"/>
  <c r="K4341" i="22"/>
  <c r="L4341" i="22"/>
  <c r="M4341" i="22"/>
  <c r="N4341" i="22"/>
  <c r="O4341" i="22"/>
  <c r="P4341" i="22"/>
  <c r="A4342" i="22"/>
  <c r="B4342" i="22"/>
  <c r="C4342" i="22"/>
  <c r="D4342" i="22"/>
  <c r="E4342" i="22"/>
  <c r="F4342" i="22"/>
  <c r="G4342" i="22"/>
  <c r="H4342" i="22"/>
  <c r="I4342" i="22"/>
  <c r="J4342" i="22"/>
  <c r="K4342" i="22"/>
  <c r="L4342" i="22"/>
  <c r="M4342" i="22"/>
  <c r="N4342" i="22"/>
  <c r="O4342" i="22"/>
  <c r="P4342" i="22"/>
  <c r="A4343" i="22"/>
  <c r="B4343" i="22"/>
  <c r="C4343" i="22"/>
  <c r="D4343" i="22"/>
  <c r="E4343" i="22"/>
  <c r="F4343" i="22"/>
  <c r="G4343" i="22"/>
  <c r="H4343" i="22"/>
  <c r="I4343" i="22"/>
  <c r="J4343" i="22"/>
  <c r="K4343" i="22"/>
  <c r="L4343" i="22"/>
  <c r="M4343" i="22"/>
  <c r="N4343" i="22"/>
  <c r="O4343" i="22"/>
  <c r="P4343" i="22"/>
  <c r="A4344" i="22"/>
  <c r="B4344" i="22"/>
  <c r="C4344" i="22"/>
  <c r="D4344" i="22"/>
  <c r="E4344" i="22"/>
  <c r="F4344" i="22"/>
  <c r="G4344" i="22"/>
  <c r="H4344" i="22"/>
  <c r="I4344" i="22"/>
  <c r="J4344" i="22"/>
  <c r="K4344" i="22"/>
  <c r="L4344" i="22"/>
  <c r="M4344" i="22"/>
  <c r="N4344" i="22"/>
  <c r="O4344" i="22"/>
  <c r="P4344" i="22"/>
  <c r="A4345" i="22"/>
  <c r="B4345" i="22"/>
  <c r="C4345" i="22"/>
  <c r="D4345" i="22"/>
  <c r="E4345" i="22"/>
  <c r="F4345" i="22"/>
  <c r="G4345" i="22"/>
  <c r="H4345" i="22"/>
  <c r="I4345" i="22"/>
  <c r="J4345" i="22"/>
  <c r="K4345" i="22"/>
  <c r="L4345" i="22"/>
  <c r="M4345" i="22"/>
  <c r="N4345" i="22"/>
  <c r="O4345" i="22"/>
  <c r="P4345" i="22"/>
  <c r="A4346" i="22"/>
  <c r="B4346" i="22"/>
  <c r="C4346" i="22"/>
  <c r="D4346" i="22"/>
  <c r="E4346" i="22"/>
  <c r="F4346" i="22"/>
  <c r="G4346" i="22"/>
  <c r="H4346" i="22"/>
  <c r="I4346" i="22"/>
  <c r="J4346" i="22"/>
  <c r="K4346" i="22"/>
  <c r="L4346" i="22"/>
  <c r="M4346" i="22"/>
  <c r="N4346" i="22"/>
  <c r="O4346" i="22"/>
  <c r="P4346" i="22"/>
  <c r="A4347" i="22"/>
  <c r="B4347" i="22"/>
  <c r="C4347" i="22"/>
  <c r="D4347" i="22"/>
  <c r="E4347" i="22"/>
  <c r="F4347" i="22"/>
  <c r="G4347" i="22"/>
  <c r="H4347" i="22"/>
  <c r="I4347" i="22"/>
  <c r="J4347" i="22"/>
  <c r="K4347" i="22"/>
  <c r="L4347" i="22"/>
  <c r="M4347" i="22"/>
  <c r="N4347" i="22"/>
  <c r="O4347" i="22"/>
  <c r="P4347" i="22"/>
  <c r="A4348" i="22"/>
  <c r="B4348" i="22"/>
  <c r="C4348" i="22"/>
  <c r="D4348" i="22"/>
  <c r="E4348" i="22"/>
  <c r="F4348" i="22"/>
  <c r="G4348" i="22"/>
  <c r="H4348" i="22"/>
  <c r="I4348" i="22"/>
  <c r="J4348" i="22"/>
  <c r="K4348" i="22"/>
  <c r="L4348" i="22"/>
  <c r="M4348" i="22"/>
  <c r="N4348" i="22"/>
  <c r="O4348" i="22"/>
  <c r="P4348" i="22"/>
  <c r="A4349" i="22"/>
  <c r="B4349" i="22"/>
  <c r="C4349" i="22"/>
  <c r="D4349" i="22"/>
  <c r="E4349" i="22"/>
  <c r="F4349" i="22"/>
  <c r="G4349" i="22"/>
  <c r="H4349" i="22"/>
  <c r="I4349" i="22"/>
  <c r="J4349" i="22"/>
  <c r="K4349" i="22"/>
  <c r="L4349" i="22"/>
  <c r="M4349" i="22"/>
  <c r="N4349" i="22"/>
  <c r="O4349" i="22"/>
  <c r="P4349" i="22"/>
  <c r="A4350" i="22"/>
  <c r="B4350" i="22"/>
  <c r="C4350" i="22"/>
  <c r="D4350" i="22"/>
  <c r="E4350" i="22"/>
  <c r="F4350" i="22"/>
  <c r="G4350" i="22"/>
  <c r="H4350" i="22"/>
  <c r="I4350" i="22"/>
  <c r="J4350" i="22"/>
  <c r="K4350" i="22"/>
  <c r="L4350" i="22"/>
  <c r="M4350" i="22"/>
  <c r="N4350" i="22"/>
  <c r="O4350" i="22"/>
  <c r="P4350" i="22"/>
  <c r="A4351" i="22"/>
  <c r="B4351" i="22"/>
  <c r="C4351" i="22"/>
  <c r="D4351" i="22"/>
  <c r="E4351" i="22"/>
  <c r="F4351" i="22"/>
  <c r="G4351" i="22"/>
  <c r="H4351" i="22"/>
  <c r="I4351" i="22"/>
  <c r="J4351" i="22"/>
  <c r="K4351" i="22"/>
  <c r="L4351" i="22"/>
  <c r="M4351" i="22"/>
  <c r="N4351" i="22"/>
  <c r="O4351" i="22"/>
  <c r="P4351" i="22"/>
  <c r="A4352" i="22"/>
  <c r="B4352" i="22"/>
  <c r="C4352" i="22"/>
  <c r="D4352" i="22"/>
  <c r="E4352" i="22"/>
  <c r="F4352" i="22"/>
  <c r="G4352" i="22"/>
  <c r="H4352" i="22"/>
  <c r="I4352" i="22"/>
  <c r="J4352" i="22"/>
  <c r="K4352" i="22"/>
  <c r="L4352" i="22"/>
  <c r="M4352" i="22"/>
  <c r="N4352" i="22"/>
  <c r="O4352" i="22"/>
  <c r="P4352" i="22"/>
  <c r="A4353" i="22"/>
  <c r="B4353" i="22"/>
  <c r="C4353" i="22"/>
  <c r="D4353" i="22"/>
  <c r="E4353" i="22"/>
  <c r="F4353" i="22"/>
  <c r="G4353" i="22"/>
  <c r="H4353" i="22"/>
  <c r="I4353" i="22"/>
  <c r="J4353" i="22"/>
  <c r="K4353" i="22"/>
  <c r="L4353" i="22"/>
  <c r="M4353" i="22"/>
  <c r="N4353" i="22"/>
  <c r="O4353" i="22"/>
  <c r="P4353" i="22"/>
  <c r="A4354" i="22"/>
  <c r="B4354" i="22"/>
  <c r="C4354" i="22"/>
  <c r="D4354" i="22"/>
  <c r="E4354" i="22"/>
  <c r="F4354" i="22"/>
  <c r="G4354" i="22"/>
  <c r="H4354" i="22"/>
  <c r="I4354" i="22"/>
  <c r="J4354" i="22"/>
  <c r="K4354" i="22"/>
  <c r="L4354" i="22"/>
  <c r="M4354" i="22"/>
  <c r="N4354" i="22"/>
  <c r="O4354" i="22"/>
  <c r="P4354" i="22"/>
  <c r="A4355" i="22"/>
  <c r="B4355" i="22"/>
  <c r="C4355" i="22"/>
  <c r="D4355" i="22"/>
  <c r="E4355" i="22"/>
  <c r="F4355" i="22"/>
  <c r="G4355" i="22"/>
  <c r="H4355" i="22"/>
  <c r="I4355" i="22"/>
  <c r="J4355" i="22"/>
  <c r="K4355" i="22"/>
  <c r="L4355" i="22"/>
  <c r="M4355" i="22"/>
  <c r="N4355" i="22"/>
  <c r="O4355" i="22"/>
  <c r="P4355" i="22"/>
  <c r="A4356" i="22"/>
  <c r="B4356" i="22"/>
  <c r="C4356" i="22"/>
  <c r="D4356" i="22"/>
  <c r="E4356" i="22"/>
  <c r="F4356" i="22"/>
  <c r="G4356" i="22"/>
  <c r="H4356" i="22"/>
  <c r="I4356" i="22"/>
  <c r="J4356" i="22"/>
  <c r="K4356" i="22"/>
  <c r="L4356" i="22"/>
  <c r="M4356" i="22"/>
  <c r="N4356" i="22"/>
  <c r="O4356" i="22"/>
  <c r="P4356" i="22"/>
  <c r="A4357" i="22"/>
  <c r="B4357" i="22"/>
  <c r="C4357" i="22"/>
  <c r="D4357" i="22"/>
  <c r="E4357" i="22"/>
  <c r="F4357" i="22"/>
  <c r="G4357" i="22"/>
  <c r="H4357" i="22"/>
  <c r="I4357" i="22"/>
  <c r="J4357" i="22"/>
  <c r="K4357" i="22"/>
  <c r="L4357" i="22"/>
  <c r="M4357" i="22"/>
  <c r="N4357" i="22"/>
  <c r="O4357" i="22"/>
  <c r="P4357" i="22"/>
  <c r="A4358" i="22"/>
  <c r="B4358" i="22"/>
  <c r="C4358" i="22"/>
  <c r="D4358" i="22"/>
  <c r="E4358" i="22"/>
  <c r="F4358" i="22"/>
  <c r="G4358" i="22"/>
  <c r="H4358" i="22"/>
  <c r="I4358" i="22"/>
  <c r="J4358" i="22"/>
  <c r="K4358" i="22"/>
  <c r="L4358" i="22"/>
  <c r="M4358" i="22"/>
  <c r="N4358" i="22"/>
  <c r="O4358" i="22"/>
  <c r="P4358" i="22"/>
  <c r="A4359" i="22"/>
  <c r="B4359" i="22"/>
  <c r="C4359" i="22"/>
  <c r="D4359" i="22"/>
  <c r="E4359" i="22"/>
  <c r="F4359" i="22"/>
  <c r="G4359" i="22"/>
  <c r="H4359" i="22"/>
  <c r="I4359" i="22"/>
  <c r="J4359" i="22"/>
  <c r="K4359" i="22"/>
  <c r="L4359" i="22"/>
  <c r="M4359" i="22"/>
  <c r="N4359" i="22"/>
  <c r="O4359" i="22"/>
  <c r="P4359" i="22"/>
  <c r="A4360" i="22"/>
  <c r="B4360" i="22"/>
  <c r="C4360" i="22"/>
  <c r="D4360" i="22"/>
  <c r="E4360" i="22"/>
  <c r="F4360" i="22"/>
  <c r="G4360" i="22"/>
  <c r="H4360" i="22"/>
  <c r="I4360" i="22"/>
  <c r="J4360" i="22"/>
  <c r="K4360" i="22"/>
  <c r="L4360" i="22"/>
  <c r="M4360" i="22"/>
  <c r="N4360" i="22"/>
  <c r="O4360" i="22"/>
  <c r="P4360" i="22"/>
  <c r="A4361" i="22"/>
  <c r="B4361" i="22"/>
  <c r="C4361" i="22"/>
  <c r="D4361" i="22"/>
  <c r="E4361" i="22"/>
  <c r="F4361" i="22"/>
  <c r="G4361" i="22"/>
  <c r="H4361" i="22"/>
  <c r="I4361" i="22"/>
  <c r="J4361" i="22"/>
  <c r="K4361" i="22"/>
  <c r="L4361" i="22"/>
  <c r="M4361" i="22"/>
  <c r="N4361" i="22"/>
  <c r="O4361" i="22"/>
  <c r="P4361" i="22"/>
  <c r="A4362" i="22"/>
  <c r="B4362" i="22"/>
  <c r="C4362" i="22"/>
  <c r="D4362" i="22"/>
  <c r="E4362" i="22"/>
  <c r="F4362" i="22"/>
  <c r="G4362" i="22"/>
  <c r="H4362" i="22"/>
  <c r="I4362" i="22"/>
  <c r="J4362" i="22"/>
  <c r="K4362" i="22"/>
  <c r="L4362" i="22"/>
  <c r="M4362" i="22"/>
  <c r="N4362" i="22"/>
  <c r="O4362" i="22"/>
  <c r="P4362" i="22"/>
  <c r="A4363" i="22"/>
  <c r="B4363" i="22"/>
  <c r="C4363" i="22"/>
  <c r="D4363" i="22"/>
  <c r="E4363" i="22"/>
  <c r="F4363" i="22"/>
  <c r="G4363" i="22"/>
  <c r="H4363" i="22"/>
  <c r="I4363" i="22"/>
  <c r="J4363" i="22"/>
  <c r="K4363" i="22"/>
  <c r="L4363" i="22"/>
  <c r="M4363" i="22"/>
  <c r="N4363" i="22"/>
  <c r="O4363" i="22"/>
  <c r="P4363" i="22"/>
  <c r="A4364" i="22"/>
  <c r="B4364" i="22"/>
  <c r="C4364" i="22"/>
  <c r="D4364" i="22"/>
  <c r="E4364" i="22"/>
  <c r="F4364" i="22"/>
  <c r="G4364" i="22"/>
  <c r="H4364" i="22"/>
  <c r="I4364" i="22"/>
  <c r="J4364" i="22"/>
  <c r="K4364" i="22"/>
  <c r="L4364" i="22"/>
  <c r="M4364" i="22"/>
  <c r="N4364" i="22"/>
  <c r="O4364" i="22"/>
  <c r="P4364" i="22"/>
  <c r="A4365" i="22"/>
  <c r="B4365" i="22"/>
  <c r="C4365" i="22"/>
  <c r="D4365" i="22"/>
  <c r="E4365" i="22"/>
  <c r="F4365" i="22"/>
  <c r="G4365" i="22"/>
  <c r="H4365" i="22"/>
  <c r="I4365" i="22"/>
  <c r="J4365" i="22"/>
  <c r="K4365" i="22"/>
  <c r="L4365" i="22"/>
  <c r="M4365" i="22"/>
  <c r="N4365" i="22"/>
  <c r="O4365" i="22"/>
  <c r="P4365" i="22"/>
  <c r="A4366" i="22"/>
  <c r="B4366" i="22"/>
  <c r="C4366" i="22"/>
  <c r="D4366" i="22"/>
  <c r="E4366" i="22"/>
  <c r="F4366" i="22"/>
  <c r="G4366" i="22"/>
  <c r="H4366" i="22"/>
  <c r="I4366" i="22"/>
  <c r="J4366" i="22"/>
  <c r="K4366" i="22"/>
  <c r="L4366" i="22"/>
  <c r="M4366" i="22"/>
  <c r="N4366" i="22"/>
  <c r="O4366" i="22"/>
  <c r="P4366" i="22"/>
  <c r="A4367" i="22"/>
  <c r="B4367" i="22"/>
  <c r="C4367" i="22"/>
  <c r="D4367" i="22"/>
  <c r="E4367" i="22"/>
  <c r="F4367" i="22"/>
  <c r="G4367" i="22"/>
  <c r="H4367" i="22"/>
  <c r="I4367" i="22"/>
  <c r="J4367" i="22"/>
  <c r="K4367" i="22"/>
  <c r="L4367" i="22"/>
  <c r="M4367" i="22"/>
  <c r="N4367" i="22"/>
  <c r="O4367" i="22"/>
  <c r="P4367" i="22"/>
  <c r="A4368" i="22"/>
  <c r="B4368" i="22"/>
  <c r="C4368" i="22"/>
  <c r="D4368" i="22"/>
  <c r="E4368" i="22"/>
  <c r="F4368" i="22"/>
  <c r="G4368" i="22"/>
  <c r="H4368" i="22"/>
  <c r="I4368" i="22"/>
  <c r="J4368" i="22"/>
  <c r="K4368" i="22"/>
  <c r="L4368" i="22"/>
  <c r="M4368" i="22"/>
  <c r="N4368" i="22"/>
  <c r="O4368" i="22"/>
  <c r="P4368" i="22"/>
  <c r="A4369" i="22"/>
  <c r="B4369" i="22"/>
  <c r="C4369" i="22"/>
  <c r="D4369" i="22"/>
  <c r="E4369" i="22"/>
  <c r="F4369" i="22"/>
  <c r="G4369" i="22"/>
  <c r="H4369" i="22"/>
  <c r="I4369" i="22"/>
  <c r="J4369" i="22"/>
  <c r="K4369" i="22"/>
  <c r="L4369" i="22"/>
  <c r="M4369" i="22"/>
  <c r="N4369" i="22"/>
  <c r="O4369" i="22"/>
  <c r="P4369" i="22"/>
  <c r="A4370" i="22"/>
  <c r="B4370" i="22"/>
  <c r="C4370" i="22"/>
  <c r="D4370" i="22"/>
  <c r="E4370" i="22"/>
  <c r="F4370" i="22"/>
  <c r="G4370" i="22"/>
  <c r="H4370" i="22"/>
  <c r="I4370" i="22"/>
  <c r="J4370" i="22"/>
  <c r="K4370" i="22"/>
  <c r="L4370" i="22"/>
  <c r="M4370" i="22"/>
  <c r="N4370" i="22"/>
  <c r="O4370" i="22"/>
  <c r="P4370" i="22"/>
  <c r="A4371" i="22"/>
  <c r="B4371" i="22"/>
  <c r="C4371" i="22"/>
  <c r="D4371" i="22"/>
  <c r="E4371" i="22"/>
  <c r="F4371" i="22"/>
  <c r="G4371" i="22"/>
  <c r="H4371" i="22"/>
  <c r="I4371" i="22"/>
  <c r="J4371" i="22"/>
  <c r="K4371" i="22"/>
  <c r="L4371" i="22"/>
  <c r="M4371" i="22"/>
  <c r="N4371" i="22"/>
  <c r="O4371" i="22"/>
  <c r="P4371" i="22"/>
  <c r="A4372" i="22"/>
  <c r="B4372" i="22"/>
  <c r="C4372" i="22"/>
  <c r="D4372" i="22"/>
  <c r="E4372" i="22"/>
  <c r="F4372" i="22"/>
  <c r="G4372" i="22"/>
  <c r="H4372" i="22"/>
  <c r="I4372" i="22"/>
  <c r="J4372" i="22"/>
  <c r="K4372" i="22"/>
  <c r="L4372" i="22"/>
  <c r="M4372" i="22"/>
  <c r="N4372" i="22"/>
  <c r="O4372" i="22"/>
  <c r="P4372" i="22"/>
  <c r="A4373" i="22"/>
  <c r="B4373" i="22"/>
  <c r="C4373" i="22"/>
  <c r="D4373" i="22"/>
  <c r="E4373" i="22"/>
  <c r="F4373" i="22"/>
  <c r="G4373" i="22"/>
  <c r="H4373" i="22"/>
  <c r="I4373" i="22"/>
  <c r="J4373" i="22"/>
  <c r="K4373" i="22"/>
  <c r="L4373" i="22"/>
  <c r="M4373" i="22"/>
  <c r="N4373" i="22"/>
  <c r="O4373" i="22"/>
  <c r="P4373" i="22"/>
  <c r="A4374" i="22"/>
  <c r="B4374" i="22"/>
  <c r="C4374" i="22"/>
  <c r="D4374" i="22"/>
  <c r="E4374" i="22"/>
  <c r="F4374" i="22"/>
  <c r="G4374" i="22"/>
  <c r="H4374" i="22"/>
  <c r="I4374" i="22"/>
  <c r="J4374" i="22"/>
  <c r="K4374" i="22"/>
  <c r="L4374" i="22"/>
  <c r="M4374" i="22"/>
  <c r="N4374" i="22"/>
  <c r="O4374" i="22"/>
  <c r="P4374" i="22"/>
  <c r="A4375" i="22"/>
  <c r="B4375" i="22"/>
  <c r="C4375" i="22"/>
  <c r="D4375" i="22"/>
  <c r="E4375" i="22"/>
  <c r="F4375" i="22"/>
  <c r="G4375" i="22"/>
  <c r="H4375" i="22"/>
  <c r="I4375" i="22"/>
  <c r="J4375" i="22"/>
  <c r="K4375" i="22"/>
  <c r="L4375" i="22"/>
  <c r="M4375" i="22"/>
  <c r="N4375" i="22"/>
  <c r="O4375" i="22"/>
  <c r="P4375" i="22"/>
  <c r="A4376" i="22"/>
  <c r="B4376" i="22"/>
  <c r="C4376" i="22"/>
  <c r="D4376" i="22"/>
  <c r="E4376" i="22"/>
  <c r="F4376" i="22"/>
  <c r="G4376" i="22"/>
  <c r="H4376" i="22"/>
  <c r="I4376" i="22"/>
  <c r="J4376" i="22"/>
  <c r="K4376" i="22"/>
  <c r="L4376" i="22"/>
  <c r="M4376" i="22"/>
  <c r="N4376" i="22"/>
  <c r="O4376" i="22"/>
  <c r="P4376" i="22"/>
  <c r="A4377" i="22"/>
  <c r="B4377" i="22"/>
  <c r="C4377" i="22"/>
  <c r="D4377" i="22"/>
  <c r="E4377" i="22"/>
  <c r="F4377" i="22"/>
  <c r="G4377" i="22"/>
  <c r="H4377" i="22"/>
  <c r="I4377" i="22"/>
  <c r="J4377" i="22"/>
  <c r="K4377" i="22"/>
  <c r="L4377" i="22"/>
  <c r="M4377" i="22"/>
  <c r="N4377" i="22"/>
  <c r="O4377" i="22"/>
  <c r="P4377" i="22"/>
  <c r="A4378" i="22"/>
  <c r="B4378" i="22"/>
  <c r="C4378" i="22"/>
  <c r="D4378" i="22"/>
  <c r="E4378" i="22"/>
  <c r="F4378" i="22"/>
  <c r="G4378" i="22"/>
  <c r="H4378" i="22"/>
  <c r="I4378" i="22"/>
  <c r="J4378" i="22"/>
  <c r="K4378" i="22"/>
  <c r="L4378" i="22"/>
  <c r="M4378" i="22"/>
  <c r="N4378" i="22"/>
  <c r="O4378" i="22"/>
  <c r="P4378" i="22"/>
  <c r="A4379" i="22"/>
  <c r="B4379" i="22"/>
  <c r="C4379" i="22"/>
  <c r="D4379" i="22"/>
  <c r="E4379" i="22"/>
  <c r="F4379" i="22"/>
  <c r="G4379" i="22"/>
  <c r="H4379" i="22"/>
  <c r="I4379" i="22"/>
  <c r="J4379" i="22"/>
  <c r="K4379" i="22"/>
  <c r="L4379" i="22"/>
  <c r="M4379" i="22"/>
  <c r="N4379" i="22"/>
  <c r="O4379" i="22"/>
  <c r="P4379" i="22"/>
  <c r="A4380" i="22"/>
  <c r="B4380" i="22"/>
  <c r="C4380" i="22"/>
  <c r="D4380" i="22"/>
  <c r="E4380" i="22"/>
  <c r="F4380" i="22"/>
  <c r="G4380" i="22"/>
  <c r="H4380" i="22"/>
  <c r="I4380" i="22"/>
  <c r="J4380" i="22"/>
  <c r="K4380" i="22"/>
  <c r="L4380" i="22"/>
  <c r="M4380" i="22"/>
  <c r="N4380" i="22"/>
  <c r="O4380" i="22"/>
  <c r="P4380" i="22"/>
  <c r="A4381" i="22"/>
  <c r="B4381" i="22"/>
  <c r="C4381" i="22"/>
  <c r="D4381" i="22"/>
  <c r="E4381" i="22"/>
  <c r="F4381" i="22"/>
  <c r="G4381" i="22"/>
  <c r="H4381" i="22"/>
  <c r="I4381" i="22"/>
  <c r="J4381" i="22"/>
  <c r="K4381" i="22"/>
  <c r="L4381" i="22"/>
  <c r="M4381" i="22"/>
  <c r="N4381" i="22"/>
  <c r="O4381" i="22"/>
  <c r="P4381" i="22"/>
  <c r="A4382" i="22"/>
  <c r="B4382" i="22"/>
  <c r="C4382" i="22"/>
  <c r="D4382" i="22"/>
  <c r="E4382" i="22"/>
  <c r="F4382" i="22"/>
  <c r="G4382" i="22"/>
  <c r="H4382" i="22"/>
  <c r="I4382" i="22"/>
  <c r="J4382" i="22"/>
  <c r="K4382" i="22"/>
  <c r="L4382" i="22"/>
  <c r="M4382" i="22"/>
  <c r="N4382" i="22"/>
  <c r="O4382" i="22"/>
  <c r="P4382" i="22"/>
  <c r="A4383" i="22"/>
  <c r="B4383" i="22"/>
  <c r="C4383" i="22"/>
  <c r="D4383" i="22"/>
  <c r="E4383" i="22"/>
  <c r="F4383" i="22"/>
  <c r="G4383" i="22"/>
  <c r="H4383" i="22"/>
  <c r="I4383" i="22"/>
  <c r="J4383" i="22"/>
  <c r="K4383" i="22"/>
  <c r="L4383" i="22"/>
  <c r="M4383" i="22"/>
  <c r="N4383" i="22"/>
  <c r="O4383" i="22"/>
  <c r="P4383" i="22"/>
  <c r="A4384" i="22"/>
  <c r="B4384" i="22"/>
  <c r="C4384" i="22"/>
  <c r="D4384" i="22"/>
  <c r="E4384" i="22"/>
  <c r="F4384" i="22"/>
  <c r="G4384" i="22"/>
  <c r="H4384" i="22"/>
  <c r="I4384" i="22"/>
  <c r="J4384" i="22"/>
  <c r="K4384" i="22"/>
  <c r="L4384" i="22"/>
  <c r="M4384" i="22"/>
  <c r="N4384" i="22"/>
  <c r="O4384" i="22"/>
  <c r="P4384" i="22"/>
  <c r="A4385" i="22"/>
  <c r="B4385" i="22"/>
  <c r="C4385" i="22"/>
  <c r="D4385" i="22"/>
  <c r="E4385" i="22"/>
  <c r="F4385" i="22"/>
  <c r="G4385" i="22"/>
  <c r="H4385" i="22"/>
  <c r="I4385" i="22"/>
  <c r="J4385" i="22"/>
  <c r="K4385" i="22"/>
  <c r="L4385" i="22"/>
  <c r="M4385" i="22"/>
  <c r="N4385" i="22"/>
  <c r="O4385" i="22"/>
  <c r="P4385" i="22"/>
  <c r="A4386" i="22"/>
  <c r="B4386" i="22"/>
  <c r="C4386" i="22"/>
  <c r="D4386" i="22"/>
  <c r="E4386" i="22"/>
  <c r="F4386" i="22"/>
  <c r="G4386" i="22"/>
  <c r="H4386" i="22"/>
  <c r="I4386" i="22"/>
  <c r="J4386" i="22"/>
  <c r="K4386" i="22"/>
  <c r="L4386" i="22"/>
  <c r="M4386" i="22"/>
  <c r="N4386" i="22"/>
  <c r="O4386" i="22"/>
  <c r="P4386" i="22"/>
  <c r="A4387" i="22"/>
  <c r="B4387" i="22"/>
  <c r="C4387" i="22"/>
  <c r="D4387" i="22"/>
  <c r="E4387" i="22"/>
  <c r="F4387" i="22"/>
  <c r="G4387" i="22"/>
  <c r="H4387" i="22"/>
  <c r="I4387" i="22"/>
  <c r="J4387" i="22"/>
  <c r="K4387" i="22"/>
  <c r="L4387" i="22"/>
  <c r="M4387" i="22"/>
  <c r="N4387" i="22"/>
  <c r="O4387" i="22"/>
  <c r="P4387" i="22"/>
  <c r="A4388" i="22"/>
  <c r="B4388" i="22"/>
  <c r="C4388" i="22"/>
  <c r="D4388" i="22"/>
  <c r="E4388" i="22"/>
  <c r="F4388" i="22"/>
  <c r="G4388" i="22"/>
  <c r="H4388" i="22"/>
  <c r="I4388" i="22"/>
  <c r="J4388" i="22"/>
  <c r="K4388" i="22"/>
  <c r="L4388" i="22"/>
  <c r="M4388" i="22"/>
  <c r="N4388" i="22"/>
  <c r="O4388" i="22"/>
  <c r="P4388" i="22"/>
  <c r="A4389" i="22"/>
  <c r="B4389" i="22"/>
  <c r="C4389" i="22"/>
  <c r="D4389" i="22"/>
  <c r="E4389" i="22"/>
  <c r="F4389" i="22"/>
  <c r="G4389" i="22"/>
  <c r="H4389" i="22"/>
  <c r="I4389" i="22"/>
  <c r="J4389" i="22"/>
  <c r="K4389" i="22"/>
  <c r="L4389" i="22"/>
  <c r="M4389" i="22"/>
  <c r="N4389" i="22"/>
  <c r="O4389" i="22"/>
  <c r="P4389" i="22"/>
  <c r="A4390" i="22"/>
  <c r="B4390" i="22"/>
  <c r="C4390" i="22"/>
  <c r="D4390" i="22"/>
  <c r="E4390" i="22"/>
  <c r="F4390" i="22"/>
  <c r="G4390" i="22"/>
  <c r="H4390" i="22"/>
  <c r="I4390" i="22"/>
  <c r="J4390" i="22"/>
  <c r="K4390" i="22"/>
  <c r="L4390" i="22"/>
  <c r="M4390" i="22"/>
  <c r="N4390" i="22"/>
  <c r="O4390" i="22"/>
  <c r="P4390" i="22"/>
  <c r="A4391" i="22"/>
  <c r="B4391" i="22"/>
  <c r="C4391" i="22"/>
  <c r="D4391" i="22"/>
  <c r="E4391" i="22"/>
  <c r="F4391" i="22"/>
  <c r="G4391" i="22"/>
  <c r="H4391" i="22"/>
  <c r="I4391" i="22"/>
  <c r="J4391" i="22"/>
  <c r="K4391" i="22"/>
  <c r="L4391" i="22"/>
  <c r="M4391" i="22"/>
  <c r="N4391" i="22"/>
  <c r="O4391" i="22"/>
  <c r="P4391" i="22"/>
  <c r="A4392" i="22"/>
  <c r="B4392" i="22"/>
  <c r="C4392" i="22"/>
  <c r="D4392" i="22"/>
  <c r="E4392" i="22"/>
  <c r="F4392" i="22"/>
  <c r="G4392" i="22"/>
  <c r="H4392" i="22"/>
  <c r="I4392" i="22"/>
  <c r="J4392" i="22"/>
  <c r="K4392" i="22"/>
  <c r="L4392" i="22"/>
  <c r="M4392" i="22"/>
  <c r="N4392" i="22"/>
  <c r="O4392" i="22"/>
  <c r="P4392" i="22"/>
  <c r="A4393" i="22"/>
  <c r="B4393" i="22"/>
  <c r="C4393" i="22"/>
  <c r="D4393" i="22"/>
  <c r="E4393" i="22"/>
  <c r="F4393" i="22"/>
  <c r="G4393" i="22"/>
  <c r="H4393" i="22"/>
  <c r="I4393" i="22"/>
  <c r="J4393" i="22"/>
  <c r="K4393" i="22"/>
  <c r="L4393" i="22"/>
  <c r="M4393" i="22"/>
  <c r="N4393" i="22"/>
  <c r="O4393" i="22"/>
  <c r="P4393" i="22"/>
  <c r="A4394" i="22"/>
  <c r="B4394" i="22"/>
  <c r="C4394" i="22"/>
  <c r="D4394" i="22"/>
  <c r="E4394" i="22"/>
  <c r="F4394" i="22"/>
  <c r="G4394" i="22"/>
  <c r="H4394" i="22"/>
  <c r="I4394" i="22"/>
  <c r="J4394" i="22"/>
  <c r="K4394" i="22"/>
  <c r="L4394" i="22"/>
  <c r="M4394" i="22"/>
  <c r="N4394" i="22"/>
  <c r="O4394" i="22"/>
  <c r="P4394" i="22"/>
  <c r="A4395" i="22"/>
  <c r="B4395" i="22"/>
  <c r="C4395" i="22"/>
  <c r="D4395" i="22"/>
  <c r="E4395" i="22"/>
  <c r="F4395" i="22"/>
  <c r="G4395" i="22"/>
  <c r="H4395" i="22"/>
  <c r="I4395" i="22"/>
  <c r="J4395" i="22"/>
  <c r="K4395" i="22"/>
  <c r="L4395" i="22"/>
  <c r="M4395" i="22"/>
  <c r="N4395" i="22"/>
  <c r="O4395" i="22"/>
  <c r="P4395" i="22"/>
  <c r="A4396" i="22"/>
  <c r="B4396" i="22"/>
  <c r="C4396" i="22"/>
  <c r="D4396" i="22"/>
  <c r="E4396" i="22"/>
  <c r="F4396" i="22"/>
  <c r="G4396" i="22"/>
  <c r="H4396" i="22"/>
  <c r="I4396" i="22"/>
  <c r="J4396" i="22"/>
  <c r="K4396" i="22"/>
  <c r="L4396" i="22"/>
  <c r="M4396" i="22"/>
  <c r="N4396" i="22"/>
  <c r="O4396" i="22"/>
  <c r="P4396" i="22"/>
  <c r="A4397" i="22"/>
  <c r="B4397" i="22"/>
  <c r="C4397" i="22"/>
  <c r="D4397" i="22"/>
  <c r="E4397" i="22"/>
  <c r="F4397" i="22"/>
  <c r="G4397" i="22"/>
  <c r="H4397" i="22"/>
  <c r="I4397" i="22"/>
  <c r="J4397" i="22"/>
  <c r="K4397" i="22"/>
  <c r="L4397" i="22"/>
  <c r="M4397" i="22"/>
  <c r="N4397" i="22"/>
  <c r="O4397" i="22"/>
  <c r="P4397" i="22"/>
  <c r="A4398" i="22"/>
  <c r="B4398" i="22"/>
  <c r="C4398" i="22"/>
  <c r="D4398" i="22"/>
  <c r="E4398" i="22"/>
  <c r="F4398" i="22"/>
  <c r="G4398" i="22"/>
  <c r="H4398" i="22"/>
  <c r="I4398" i="22"/>
  <c r="J4398" i="22"/>
  <c r="K4398" i="22"/>
  <c r="L4398" i="22"/>
  <c r="M4398" i="22"/>
  <c r="N4398" i="22"/>
  <c r="O4398" i="22"/>
  <c r="P4398" i="22"/>
  <c r="A4399" i="22"/>
  <c r="B4399" i="22"/>
  <c r="C4399" i="22"/>
  <c r="D4399" i="22"/>
  <c r="E4399" i="22"/>
  <c r="F4399" i="22"/>
  <c r="G4399" i="22"/>
  <c r="H4399" i="22"/>
  <c r="I4399" i="22"/>
  <c r="J4399" i="22"/>
  <c r="K4399" i="22"/>
  <c r="L4399" i="22"/>
  <c r="M4399" i="22"/>
  <c r="N4399" i="22"/>
  <c r="O4399" i="22"/>
  <c r="P4399" i="22"/>
  <c r="A4400" i="22"/>
  <c r="B4400" i="22"/>
  <c r="C4400" i="22"/>
  <c r="D4400" i="22"/>
  <c r="E4400" i="22"/>
  <c r="F4400" i="22"/>
  <c r="G4400" i="22"/>
  <c r="H4400" i="22"/>
  <c r="I4400" i="22"/>
  <c r="J4400" i="22"/>
  <c r="K4400" i="22"/>
  <c r="L4400" i="22"/>
  <c r="M4400" i="22"/>
  <c r="N4400" i="22"/>
  <c r="O4400" i="22"/>
  <c r="P4400" i="22"/>
  <c r="A4401" i="22"/>
  <c r="B4401" i="22"/>
  <c r="C4401" i="22"/>
  <c r="D4401" i="22"/>
  <c r="E4401" i="22"/>
  <c r="F4401" i="22"/>
  <c r="G4401" i="22"/>
  <c r="H4401" i="22"/>
  <c r="I4401" i="22"/>
  <c r="J4401" i="22"/>
  <c r="K4401" i="22"/>
  <c r="L4401" i="22"/>
  <c r="M4401" i="22"/>
  <c r="N4401" i="22"/>
  <c r="O4401" i="22"/>
  <c r="P4401" i="22"/>
  <c r="A4402" i="22"/>
  <c r="B4402" i="22"/>
  <c r="C4402" i="22"/>
  <c r="D4402" i="22"/>
  <c r="E4402" i="22"/>
  <c r="F4402" i="22"/>
  <c r="G4402" i="22"/>
  <c r="H4402" i="22"/>
  <c r="I4402" i="22"/>
  <c r="J4402" i="22"/>
  <c r="K4402" i="22"/>
  <c r="L4402" i="22"/>
  <c r="M4402" i="22"/>
  <c r="N4402" i="22"/>
  <c r="O4402" i="22"/>
  <c r="P4402" i="22"/>
  <c r="A4403" i="22"/>
  <c r="B4403" i="22"/>
  <c r="C4403" i="22"/>
  <c r="D4403" i="22"/>
  <c r="E4403" i="22"/>
  <c r="F4403" i="22"/>
  <c r="G4403" i="22"/>
  <c r="H4403" i="22"/>
  <c r="I4403" i="22"/>
  <c r="J4403" i="22"/>
  <c r="K4403" i="22"/>
  <c r="L4403" i="22"/>
  <c r="M4403" i="22"/>
  <c r="N4403" i="22"/>
  <c r="O4403" i="22"/>
  <c r="P4403" i="22"/>
  <c r="A4404" i="22"/>
  <c r="B4404" i="22"/>
  <c r="C4404" i="22"/>
  <c r="D4404" i="22"/>
  <c r="E4404" i="22"/>
  <c r="F4404" i="22"/>
  <c r="G4404" i="22"/>
  <c r="H4404" i="22"/>
  <c r="I4404" i="22"/>
  <c r="J4404" i="22"/>
  <c r="K4404" i="22"/>
  <c r="L4404" i="22"/>
  <c r="M4404" i="22"/>
  <c r="N4404" i="22"/>
  <c r="O4404" i="22"/>
  <c r="P4404" i="22"/>
  <c r="A4405" i="22"/>
  <c r="B4405" i="22"/>
  <c r="C4405" i="22"/>
  <c r="D4405" i="22"/>
  <c r="E4405" i="22"/>
  <c r="F4405" i="22"/>
  <c r="G4405" i="22"/>
  <c r="H4405" i="22"/>
  <c r="I4405" i="22"/>
  <c r="J4405" i="22"/>
  <c r="K4405" i="22"/>
  <c r="L4405" i="22"/>
  <c r="M4405" i="22"/>
  <c r="N4405" i="22"/>
  <c r="O4405" i="22"/>
  <c r="P4405" i="22"/>
  <c r="A4406" i="22"/>
  <c r="B4406" i="22"/>
  <c r="C4406" i="22"/>
  <c r="D4406" i="22"/>
  <c r="E4406" i="22"/>
  <c r="F4406" i="22"/>
  <c r="G4406" i="22"/>
  <c r="H4406" i="22"/>
  <c r="I4406" i="22"/>
  <c r="J4406" i="22"/>
  <c r="K4406" i="22"/>
  <c r="L4406" i="22"/>
  <c r="M4406" i="22"/>
  <c r="N4406" i="22"/>
  <c r="O4406" i="22"/>
  <c r="P4406" i="22"/>
  <c r="A4407" i="22"/>
  <c r="B4407" i="22"/>
  <c r="C4407" i="22"/>
  <c r="D4407" i="22"/>
  <c r="E4407" i="22"/>
  <c r="F4407" i="22"/>
  <c r="G4407" i="22"/>
  <c r="H4407" i="22"/>
  <c r="I4407" i="22"/>
  <c r="J4407" i="22"/>
  <c r="K4407" i="22"/>
  <c r="L4407" i="22"/>
  <c r="M4407" i="22"/>
  <c r="N4407" i="22"/>
  <c r="O4407" i="22"/>
  <c r="P4407" i="22"/>
  <c r="A4408" i="22"/>
  <c r="B4408" i="22"/>
  <c r="C4408" i="22"/>
  <c r="D4408" i="22"/>
  <c r="E4408" i="22"/>
  <c r="F4408" i="22"/>
  <c r="G4408" i="22"/>
  <c r="H4408" i="22"/>
  <c r="I4408" i="22"/>
  <c r="J4408" i="22"/>
  <c r="K4408" i="22"/>
  <c r="L4408" i="22"/>
  <c r="M4408" i="22"/>
  <c r="N4408" i="22"/>
  <c r="O4408" i="22"/>
  <c r="P4408" i="22"/>
  <c r="A4409" i="22"/>
  <c r="B4409" i="22"/>
  <c r="C4409" i="22"/>
  <c r="D4409" i="22"/>
  <c r="E4409" i="22"/>
  <c r="F4409" i="22"/>
  <c r="G4409" i="22"/>
  <c r="H4409" i="22"/>
  <c r="I4409" i="22"/>
  <c r="J4409" i="22"/>
  <c r="K4409" i="22"/>
  <c r="L4409" i="22"/>
  <c r="M4409" i="22"/>
  <c r="N4409" i="22"/>
  <c r="O4409" i="22"/>
  <c r="P4409" i="22"/>
  <c r="A4410" i="22"/>
  <c r="B4410" i="22"/>
  <c r="C4410" i="22"/>
  <c r="D4410" i="22"/>
  <c r="E4410" i="22"/>
  <c r="F4410" i="22"/>
  <c r="G4410" i="22"/>
  <c r="H4410" i="22"/>
  <c r="I4410" i="22"/>
  <c r="J4410" i="22"/>
  <c r="K4410" i="22"/>
  <c r="L4410" i="22"/>
  <c r="M4410" i="22"/>
  <c r="N4410" i="22"/>
  <c r="O4410" i="22"/>
  <c r="P4410" i="22"/>
  <c r="A4411" i="22"/>
  <c r="B4411" i="22"/>
  <c r="C4411" i="22"/>
  <c r="D4411" i="22"/>
  <c r="E4411" i="22"/>
  <c r="F4411" i="22"/>
  <c r="G4411" i="22"/>
  <c r="H4411" i="22"/>
  <c r="I4411" i="22"/>
  <c r="J4411" i="22"/>
  <c r="K4411" i="22"/>
  <c r="L4411" i="22"/>
  <c r="M4411" i="22"/>
  <c r="N4411" i="22"/>
  <c r="O4411" i="22"/>
  <c r="P4411" i="22"/>
  <c r="A4412" i="22"/>
  <c r="B4412" i="22"/>
  <c r="C4412" i="22"/>
  <c r="D4412" i="22"/>
  <c r="E4412" i="22"/>
  <c r="F4412" i="22"/>
  <c r="G4412" i="22"/>
  <c r="H4412" i="22"/>
  <c r="I4412" i="22"/>
  <c r="J4412" i="22"/>
  <c r="K4412" i="22"/>
  <c r="L4412" i="22"/>
  <c r="M4412" i="22"/>
  <c r="N4412" i="22"/>
  <c r="O4412" i="22"/>
  <c r="P4412" i="22"/>
  <c r="A4413" i="22"/>
  <c r="B4413" i="22"/>
  <c r="C4413" i="22"/>
  <c r="D4413" i="22"/>
  <c r="E4413" i="22"/>
  <c r="F4413" i="22"/>
  <c r="G4413" i="22"/>
  <c r="H4413" i="22"/>
  <c r="I4413" i="22"/>
  <c r="J4413" i="22"/>
  <c r="K4413" i="22"/>
  <c r="L4413" i="22"/>
  <c r="M4413" i="22"/>
  <c r="N4413" i="22"/>
  <c r="O4413" i="22"/>
  <c r="P4413" i="22"/>
  <c r="A4414" i="22"/>
  <c r="B4414" i="22"/>
  <c r="C4414" i="22"/>
  <c r="D4414" i="22"/>
  <c r="E4414" i="22"/>
  <c r="F4414" i="22"/>
  <c r="G4414" i="22"/>
  <c r="H4414" i="22"/>
  <c r="I4414" i="22"/>
  <c r="J4414" i="22"/>
  <c r="K4414" i="22"/>
  <c r="L4414" i="22"/>
  <c r="M4414" i="22"/>
  <c r="N4414" i="22"/>
  <c r="O4414" i="22"/>
  <c r="P4414" i="22"/>
  <c r="A4415" i="22"/>
  <c r="B4415" i="22"/>
  <c r="C4415" i="22"/>
  <c r="D4415" i="22"/>
  <c r="E4415" i="22"/>
  <c r="F4415" i="22"/>
  <c r="G4415" i="22"/>
  <c r="H4415" i="22"/>
  <c r="I4415" i="22"/>
  <c r="J4415" i="22"/>
  <c r="K4415" i="22"/>
  <c r="L4415" i="22"/>
  <c r="M4415" i="22"/>
  <c r="N4415" i="22"/>
  <c r="O4415" i="22"/>
  <c r="P4415" i="22"/>
  <c r="A4416" i="22"/>
  <c r="B4416" i="22"/>
  <c r="C4416" i="22"/>
  <c r="D4416" i="22"/>
  <c r="E4416" i="22"/>
  <c r="F4416" i="22"/>
  <c r="G4416" i="22"/>
  <c r="H4416" i="22"/>
  <c r="I4416" i="22"/>
  <c r="J4416" i="22"/>
  <c r="K4416" i="22"/>
  <c r="L4416" i="22"/>
  <c r="M4416" i="22"/>
  <c r="N4416" i="22"/>
  <c r="O4416" i="22"/>
  <c r="P4416" i="22"/>
  <c r="A4417" i="22"/>
  <c r="B4417" i="22"/>
  <c r="C4417" i="22"/>
  <c r="D4417" i="22"/>
  <c r="E4417" i="22"/>
  <c r="F4417" i="22"/>
  <c r="G4417" i="22"/>
  <c r="H4417" i="22"/>
  <c r="I4417" i="22"/>
  <c r="J4417" i="22"/>
  <c r="K4417" i="22"/>
  <c r="L4417" i="22"/>
  <c r="M4417" i="22"/>
  <c r="N4417" i="22"/>
  <c r="O4417" i="22"/>
  <c r="P4417" i="22"/>
  <c r="A4418" i="22"/>
  <c r="B4418" i="22"/>
  <c r="C4418" i="22"/>
  <c r="D4418" i="22"/>
  <c r="E4418" i="22"/>
  <c r="F4418" i="22"/>
  <c r="G4418" i="22"/>
  <c r="H4418" i="22"/>
  <c r="I4418" i="22"/>
  <c r="J4418" i="22"/>
  <c r="K4418" i="22"/>
  <c r="L4418" i="22"/>
  <c r="M4418" i="22"/>
  <c r="N4418" i="22"/>
  <c r="O4418" i="22"/>
  <c r="P4418" i="22"/>
  <c r="A4419" i="22"/>
  <c r="B4419" i="22"/>
  <c r="C4419" i="22"/>
  <c r="D4419" i="22"/>
  <c r="E4419" i="22"/>
  <c r="F4419" i="22"/>
  <c r="G4419" i="22"/>
  <c r="H4419" i="22"/>
  <c r="I4419" i="22"/>
  <c r="J4419" i="22"/>
  <c r="K4419" i="22"/>
  <c r="L4419" i="22"/>
  <c r="M4419" i="22"/>
  <c r="N4419" i="22"/>
  <c r="O4419" i="22"/>
  <c r="P4419" i="22"/>
  <c r="A4420" i="22"/>
  <c r="B4420" i="22"/>
  <c r="C4420" i="22"/>
  <c r="D4420" i="22"/>
  <c r="E4420" i="22"/>
  <c r="F4420" i="22"/>
  <c r="G4420" i="22"/>
  <c r="H4420" i="22"/>
  <c r="I4420" i="22"/>
  <c r="J4420" i="22"/>
  <c r="K4420" i="22"/>
  <c r="L4420" i="22"/>
  <c r="M4420" i="22"/>
  <c r="N4420" i="22"/>
  <c r="O4420" i="22"/>
  <c r="P4420" i="22"/>
  <c r="A4421" i="22"/>
  <c r="B4421" i="22"/>
  <c r="C4421" i="22"/>
  <c r="D4421" i="22"/>
  <c r="E4421" i="22"/>
  <c r="F4421" i="22"/>
  <c r="G4421" i="22"/>
  <c r="H4421" i="22"/>
  <c r="I4421" i="22"/>
  <c r="J4421" i="22"/>
  <c r="K4421" i="22"/>
  <c r="L4421" i="22"/>
  <c r="M4421" i="22"/>
  <c r="N4421" i="22"/>
  <c r="O4421" i="22"/>
  <c r="P4421" i="22"/>
  <c r="A4422" i="22"/>
  <c r="B4422" i="22"/>
  <c r="C4422" i="22"/>
  <c r="D4422" i="22"/>
  <c r="E4422" i="22"/>
  <c r="F4422" i="22"/>
  <c r="G4422" i="22"/>
  <c r="H4422" i="22"/>
  <c r="I4422" i="22"/>
  <c r="J4422" i="22"/>
  <c r="K4422" i="22"/>
  <c r="L4422" i="22"/>
  <c r="M4422" i="22"/>
  <c r="N4422" i="22"/>
  <c r="O4422" i="22"/>
  <c r="P4422" i="22"/>
  <c r="A4423" i="22"/>
  <c r="B4423" i="22"/>
  <c r="C4423" i="22"/>
  <c r="D4423" i="22"/>
  <c r="E4423" i="22"/>
  <c r="F4423" i="22"/>
  <c r="G4423" i="22"/>
  <c r="H4423" i="22"/>
  <c r="I4423" i="22"/>
  <c r="J4423" i="22"/>
  <c r="K4423" i="22"/>
  <c r="L4423" i="22"/>
  <c r="M4423" i="22"/>
  <c r="N4423" i="22"/>
  <c r="O4423" i="22"/>
  <c r="P4423" i="22"/>
  <c r="A4424" i="22"/>
  <c r="B4424" i="22"/>
  <c r="C4424" i="22"/>
  <c r="D4424" i="22"/>
  <c r="E4424" i="22"/>
  <c r="F4424" i="22"/>
  <c r="G4424" i="22"/>
  <c r="H4424" i="22"/>
  <c r="I4424" i="22"/>
  <c r="J4424" i="22"/>
  <c r="K4424" i="22"/>
  <c r="L4424" i="22"/>
  <c r="M4424" i="22"/>
  <c r="N4424" i="22"/>
  <c r="O4424" i="22"/>
  <c r="P4424" i="22"/>
  <c r="A4425" i="22"/>
  <c r="B4425" i="22"/>
  <c r="C4425" i="22"/>
  <c r="D4425" i="22"/>
  <c r="E4425" i="22"/>
  <c r="F4425" i="22"/>
  <c r="G4425" i="22"/>
  <c r="H4425" i="22"/>
  <c r="I4425" i="22"/>
  <c r="J4425" i="22"/>
  <c r="K4425" i="22"/>
  <c r="L4425" i="22"/>
  <c r="M4425" i="22"/>
  <c r="N4425" i="22"/>
  <c r="O4425" i="22"/>
  <c r="P4425" i="22"/>
  <c r="A4426" i="22"/>
  <c r="B4426" i="22"/>
  <c r="C4426" i="22"/>
  <c r="D4426" i="22"/>
  <c r="E4426" i="22"/>
  <c r="F4426" i="22"/>
  <c r="G4426" i="22"/>
  <c r="H4426" i="22"/>
  <c r="I4426" i="22"/>
  <c r="J4426" i="22"/>
  <c r="K4426" i="22"/>
  <c r="L4426" i="22"/>
  <c r="M4426" i="22"/>
  <c r="N4426" i="22"/>
  <c r="O4426" i="22"/>
  <c r="P4426" i="22"/>
  <c r="A4427" i="22"/>
  <c r="B4427" i="22"/>
  <c r="C4427" i="22"/>
  <c r="D4427" i="22"/>
  <c r="E4427" i="22"/>
  <c r="F4427" i="22"/>
  <c r="G4427" i="22"/>
  <c r="H4427" i="22"/>
  <c r="I4427" i="22"/>
  <c r="J4427" i="22"/>
  <c r="K4427" i="22"/>
  <c r="L4427" i="22"/>
  <c r="M4427" i="22"/>
  <c r="N4427" i="22"/>
  <c r="O4427" i="22"/>
  <c r="P4427" i="22"/>
  <c r="A4428" i="22"/>
  <c r="B4428" i="22"/>
  <c r="C4428" i="22"/>
  <c r="D4428" i="22"/>
  <c r="E4428" i="22"/>
  <c r="F4428" i="22"/>
  <c r="G4428" i="22"/>
  <c r="H4428" i="22"/>
  <c r="I4428" i="22"/>
  <c r="J4428" i="22"/>
  <c r="K4428" i="22"/>
  <c r="L4428" i="22"/>
  <c r="M4428" i="22"/>
  <c r="N4428" i="22"/>
  <c r="O4428" i="22"/>
  <c r="P4428" i="22"/>
  <c r="A4429" i="22"/>
  <c r="B4429" i="22"/>
  <c r="C4429" i="22"/>
  <c r="D4429" i="22"/>
  <c r="E4429" i="22"/>
  <c r="F4429" i="22"/>
  <c r="G4429" i="22"/>
  <c r="H4429" i="22"/>
  <c r="I4429" i="22"/>
  <c r="J4429" i="22"/>
  <c r="K4429" i="22"/>
  <c r="L4429" i="22"/>
  <c r="M4429" i="22"/>
  <c r="N4429" i="22"/>
  <c r="O4429" i="22"/>
  <c r="P4429" i="22"/>
  <c r="A4430" i="22"/>
  <c r="B4430" i="22"/>
  <c r="C4430" i="22"/>
  <c r="D4430" i="22"/>
  <c r="E4430" i="22"/>
  <c r="F4430" i="22"/>
  <c r="G4430" i="22"/>
  <c r="H4430" i="22"/>
  <c r="I4430" i="22"/>
  <c r="J4430" i="22"/>
  <c r="K4430" i="22"/>
  <c r="L4430" i="22"/>
  <c r="M4430" i="22"/>
  <c r="N4430" i="22"/>
  <c r="O4430" i="22"/>
  <c r="P4430" i="22"/>
  <c r="A4431" i="22"/>
  <c r="B4431" i="22"/>
  <c r="C4431" i="22"/>
  <c r="D4431" i="22"/>
  <c r="E4431" i="22"/>
  <c r="F4431" i="22"/>
  <c r="G4431" i="22"/>
  <c r="H4431" i="22"/>
  <c r="I4431" i="22"/>
  <c r="J4431" i="22"/>
  <c r="K4431" i="22"/>
  <c r="L4431" i="22"/>
  <c r="M4431" i="22"/>
  <c r="N4431" i="22"/>
  <c r="O4431" i="22"/>
  <c r="P4431" i="22"/>
  <c r="A4432" i="22"/>
  <c r="B4432" i="22"/>
  <c r="C4432" i="22"/>
  <c r="D4432" i="22"/>
  <c r="E4432" i="22"/>
  <c r="F4432" i="22"/>
  <c r="G4432" i="22"/>
  <c r="H4432" i="22"/>
  <c r="I4432" i="22"/>
  <c r="J4432" i="22"/>
  <c r="K4432" i="22"/>
  <c r="L4432" i="22"/>
  <c r="M4432" i="22"/>
  <c r="N4432" i="22"/>
  <c r="O4432" i="22"/>
  <c r="P4432" i="22"/>
  <c r="A4433" i="22"/>
  <c r="B4433" i="22"/>
  <c r="C4433" i="22"/>
  <c r="D4433" i="22"/>
  <c r="E4433" i="22"/>
  <c r="F4433" i="22"/>
  <c r="G4433" i="22"/>
  <c r="H4433" i="22"/>
  <c r="I4433" i="22"/>
  <c r="J4433" i="22"/>
  <c r="K4433" i="22"/>
  <c r="L4433" i="22"/>
  <c r="M4433" i="22"/>
  <c r="N4433" i="22"/>
  <c r="O4433" i="22"/>
  <c r="P4433" i="22"/>
  <c r="A4434" i="22"/>
  <c r="B4434" i="22"/>
  <c r="C4434" i="22"/>
  <c r="D4434" i="22"/>
  <c r="E4434" i="22"/>
  <c r="F4434" i="22"/>
  <c r="G4434" i="22"/>
  <c r="H4434" i="22"/>
  <c r="I4434" i="22"/>
  <c r="J4434" i="22"/>
  <c r="K4434" i="22"/>
  <c r="L4434" i="22"/>
  <c r="M4434" i="22"/>
  <c r="N4434" i="22"/>
  <c r="O4434" i="22"/>
  <c r="P4434" i="22"/>
  <c r="A4435" i="22"/>
  <c r="B4435" i="22"/>
  <c r="C4435" i="22"/>
  <c r="D4435" i="22"/>
  <c r="E4435" i="22"/>
  <c r="F4435" i="22"/>
  <c r="G4435" i="22"/>
  <c r="H4435" i="22"/>
  <c r="I4435" i="22"/>
  <c r="J4435" i="22"/>
  <c r="K4435" i="22"/>
  <c r="L4435" i="22"/>
  <c r="M4435" i="22"/>
  <c r="N4435" i="22"/>
  <c r="O4435" i="22"/>
  <c r="P4435" i="22"/>
  <c r="A4436" i="22"/>
  <c r="B4436" i="22"/>
  <c r="C4436" i="22"/>
  <c r="D4436" i="22"/>
  <c r="E4436" i="22"/>
  <c r="F4436" i="22"/>
  <c r="G4436" i="22"/>
  <c r="H4436" i="22"/>
  <c r="I4436" i="22"/>
  <c r="J4436" i="22"/>
  <c r="K4436" i="22"/>
  <c r="L4436" i="22"/>
  <c r="M4436" i="22"/>
  <c r="N4436" i="22"/>
  <c r="O4436" i="22"/>
  <c r="P4436" i="22"/>
  <c r="A4437" i="22"/>
  <c r="B4437" i="22"/>
  <c r="C4437" i="22"/>
  <c r="D4437" i="22"/>
  <c r="E4437" i="22"/>
  <c r="F4437" i="22"/>
  <c r="G4437" i="22"/>
  <c r="H4437" i="22"/>
  <c r="I4437" i="22"/>
  <c r="J4437" i="22"/>
  <c r="K4437" i="22"/>
  <c r="L4437" i="22"/>
  <c r="M4437" i="22"/>
  <c r="N4437" i="22"/>
  <c r="O4437" i="22"/>
  <c r="P4437" i="22"/>
  <c r="A4438" i="22"/>
  <c r="B4438" i="22"/>
  <c r="C4438" i="22"/>
  <c r="D4438" i="22"/>
  <c r="E4438" i="22"/>
  <c r="F4438" i="22"/>
  <c r="G4438" i="22"/>
  <c r="H4438" i="22"/>
  <c r="I4438" i="22"/>
  <c r="J4438" i="22"/>
  <c r="K4438" i="22"/>
  <c r="L4438" i="22"/>
  <c r="M4438" i="22"/>
  <c r="N4438" i="22"/>
  <c r="O4438" i="22"/>
  <c r="P4438" i="22"/>
  <c r="A4439" i="22"/>
  <c r="B4439" i="22"/>
  <c r="C4439" i="22"/>
  <c r="D4439" i="22"/>
  <c r="E4439" i="22"/>
  <c r="F4439" i="22"/>
  <c r="G4439" i="22"/>
  <c r="H4439" i="22"/>
  <c r="I4439" i="22"/>
  <c r="J4439" i="22"/>
  <c r="K4439" i="22"/>
  <c r="L4439" i="22"/>
  <c r="M4439" i="22"/>
  <c r="N4439" i="22"/>
  <c r="O4439" i="22"/>
  <c r="P4439" i="22"/>
  <c r="A4440" i="22"/>
  <c r="B4440" i="22"/>
  <c r="C4440" i="22"/>
  <c r="D4440" i="22"/>
  <c r="E4440" i="22"/>
  <c r="F4440" i="22"/>
  <c r="G4440" i="22"/>
  <c r="H4440" i="22"/>
  <c r="I4440" i="22"/>
  <c r="J4440" i="22"/>
  <c r="K4440" i="22"/>
  <c r="L4440" i="22"/>
  <c r="M4440" i="22"/>
  <c r="N4440" i="22"/>
  <c r="O4440" i="22"/>
  <c r="P4440" i="22"/>
  <c r="A4441" i="22"/>
  <c r="B4441" i="22"/>
  <c r="C4441" i="22"/>
  <c r="D4441" i="22"/>
  <c r="E4441" i="22"/>
  <c r="F4441" i="22"/>
  <c r="G4441" i="22"/>
  <c r="H4441" i="22"/>
  <c r="I4441" i="22"/>
  <c r="J4441" i="22"/>
  <c r="K4441" i="22"/>
  <c r="L4441" i="22"/>
  <c r="M4441" i="22"/>
  <c r="N4441" i="22"/>
  <c r="O4441" i="22"/>
  <c r="P4441" i="22"/>
  <c r="A4442" i="22"/>
  <c r="B4442" i="22"/>
  <c r="C4442" i="22"/>
  <c r="D4442" i="22"/>
  <c r="E4442" i="22"/>
  <c r="F4442" i="22"/>
  <c r="G4442" i="22"/>
  <c r="H4442" i="22"/>
  <c r="I4442" i="22"/>
  <c r="J4442" i="22"/>
  <c r="K4442" i="22"/>
  <c r="L4442" i="22"/>
  <c r="M4442" i="22"/>
  <c r="N4442" i="22"/>
  <c r="O4442" i="22"/>
  <c r="P4442" i="22"/>
  <c r="A4443" i="22"/>
  <c r="B4443" i="22"/>
  <c r="C4443" i="22"/>
  <c r="D4443" i="22"/>
  <c r="E4443" i="22"/>
  <c r="F4443" i="22"/>
  <c r="G4443" i="22"/>
  <c r="H4443" i="22"/>
  <c r="I4443" i="22"/>
  <c r="J4443" i="22"/>
  <c r="K4443" i="22"/>
  <c r="L4443" i="22"/>
  <c r="M4443" i="22"/>
  <c r="N4443" i="22"/>
  <c r="O4443" i="22"/>
  <c r="P4443" i="22"/>
  <c r="A4444" i="22"/>
  <c r="B4444" i="22"/>
  <c r="C4444" i="22"/>
  <c r="D4444" i="22"/>
  <c r="E4444" i="22"/>
  <c r="F4444" i="22"/>
  <c r="G4444" i="22"/>
  <c r="H4444" i="22"/>
  <c r="I4444" i="22"/>
  <c r="J4444" i="22"/>
  <c r="K4444" i="22"/>
  <c r="L4444" i="22"/>
  <c r="M4444" i="22"/>
  <c r="N4444" i="22"/>
  <c r="O4444" i="22"/>
  <c r="P4444" i="22"/>
  <c r="A4445" i="22"/>
  <c r="B4445" i="22"/>
  <c r="C4445" i="22"/>
  <c r="D4445" i="22"/>
  <c r="E4445" i="22"/>
  <c r="F4445" i="22"/>
  <c r="G4445" i="22"/>
  <c r="H4445" i="22"/>
  <c r="I4445" i="22"/>
  <c r="J4445" i="22"/>
  <c r="K4445" i="22"/>
  <c r="L4445" i="22"/>
  <c r="M4445" i="22"/>
  <c r="N4445" i="22"/>
  <c r="O4445" i="22"/>
  <c r="P4445" i="22"/>
  <c r="A4446" i="22"/>
  <c r="B4446" i="22"/>
  <c r="C4446" i="22"/>
  <c r="D4446" i="22"/>
  <c r="E4446" i="22"/>
  <c r="F4446" i="22"/>
  <c r="G4446" i="22"/>
  <c r="H4446" i="22"/>
  <c r="I4446" i="22"/>
  <c r="J4446" i="22"/>
  <c r="K4446" i="22"/>
  <c r="L4446" i="22"/>
  <c r="M4446" i="22"/>
  <c r="N4446" i="22"/>
  <c r="O4446" i="22"/>
  <c r="P4446" i="22"/>
  <c r="A4447" i="22"/>
  <c r="B4447" i="22"/>
  <c r="C4447" i="22"/>
  <c r="D4447" i="22"/>
  <c r="E4447" i="22"/>
  <c r="F4447" i="22"/>
  <c r="G4447" i="22"/>
  <c r="H4447" i="22"/>
  <c r="I4447" i="22"/>
  <c r="J4447" i="22"/>
  <c r="K4447" i="22"/>
  <c r="L4447" i="22"/>
  <c r="M4447" i="22"/>
  <c r="N4447" i="22"/>
  <c r="O4447" i="22"/>
  <c r="P4447" i="22"/>
  <c r="A4448" i="22"/>
  <c r="B4448" i="22"/>
  <c r="C4448" i="22"/>
  <c r="D4448" i="22"/>
  <c r="E4448" i="22"/>
  <c r="F4448" i="22"/>
  <c r="G4448" i="22"/>
  <c r="H4448" i="22"/>
  <c r="I4448" i="22"/>
  <c r="J4448" i="22"/>
  <c r="K4448" i="22"/>
  <c r="L4448" i="22"/>
  <c r="M4448" i="22"/>
  <c r="N4448" i="22"/>
  <c r="O4448" i="22"/>
  <c r="P4448" i="22"/>
  <c r="A4449" i="22"/>
  <c r="B4449" i="22"/>
  <c r="C4449" i="22"/>
  <c r="D4449" i="22"/>
  <c r="E4449" i="22"/>
  <c r="F4449" i="22"/>
  <c r="G4449" i="22"/>
  <c r="H4449" i="22"/>
  <c r="I4449" i="22"/>
  <c r="J4449" i="22"/>
  <c r="K4449" i="22"/>
  <c r="L4449" i="22"/>
  <c r="M4449" i="22"/>
  <c r="N4449" i="22"/>
  <c r="O4449" i="22"/>
  <c r="P4449" i="22"/>
  <c r="A4450" i="22"/>
  <c r="B4450" i="22"/>
  <c r="C4450" i="22"/>
  <c r="D4450" i="22"/>
  <c r="E4450" i="22"/>
  <c r="F4450" i="22"/>
  <c r="G4450" i="22"/>
  <c r="H4450" i="22"/>
  <c r="I4450" i="22"/>
  <c r="J4450" i="22"/>
  <c r="K4450" i="22"/>
  <c r="L4450" i="22"/>
  <c r="M4450" i="22"/>
  <c r="N4450" i="22"/>
  <c r="O4450" i="22"/>
  <c r="P4450" i="22"/>
  <c r="A4451" i="22"/>
  <c r="B4451" i="22"/>
  <c r="C4451" i="22"/>
  <c r="D4451" i="22"/>
  <c r="E4451" i="22"/>
  <c r="F4451" i="22"/>
  <c r="G4451" i="22"/>
  <c r="H4451" i="22"/>
  <c r="I4451" i="22"/>
  <c r="J4451" i="22"/>
  <c r="K4451" i="22"/>
  <c r="L4451" i="22"/>
  <c r="M4451" i="22"/>
  <c r="N4451" i="22"/>
  <c r="O4451" i="22"/>
  <c r="P4451" i="22"/>
  <c r="A4452" i="22"/>
  <c r="B4452" i="22"/>
  <c r="C4452" i="22"/>
  <c r="D4452" i="22"/>
  <c r="E4452" i="22"/>
  <c r="F4452" i="22"/>
  <c r="G4452" i="22"/>
  <c r="H4452" i="22"/>
  <c r="I4452" i="22"/>
  <c r="J4452" i="22"/>
  <c r="K4452" i="22"/>
  <c r="L4452" i="22"/>
  <c r="M4452" i="22"/>
  <c r="N4452" i="22"/>
  <c r="O4452" i="22"/>
  <c r="P4452" i="22"/>
  <c r="A4453" i="22"/>
  <c r="B4453" i="22"/>
  <c r="C4453" i="22"/>
  <c r="D4453" i="22"/>
  <c r="E4453" i="22"/>
  <c r="F4453" i="22"/>
  <c r="G4453" i="22"/>
  <c r="H4453" i="22"/>
  <c r="I4453" i="22"/>
  <c r="J4453" i="22"/>
  <c r="K4453" i="22"/>
  <c r="L4453" i="22"/>
  <c r="M4453" i="22"/>
  <c r="N4453" i="22"/>
  <c r="O4453" i="22"/>
  <c r="P4453" i="22"/>
  <c r="A4454" i="22"/>
  <c r="B4454" i="22"/>
  <c r="C4454" i="22"/>
  <c r="D4454" i="22"/>
  <c r="E4454" i="22"/>
  <c r="F4454" i="22"/>
  <c r="G4454" i="22"/>
  <c r="H4454" i="22"/>
  <c r="I4454" i="22"/>
  <c r="J4454" i="22"/>
  <c r="K4454" i="22"/>
  <c r="L4454" i="22"/>
  <c r="M4454" i="22"/>
  <c r="N4454" i="22"/>
  <c r="O4454" i="22"/>
  <c r="P4454" i="22"/>
  <c r="A4455" i="22"/>
  <c r="B4455" i="22"/>
  <c r="C4455" i="22"/>
  <c r="D4455" i="22"/>
  <c r="E4455" i="22"/>
  <c r="F4455" i="22"/>
  <c r="G4455" i="22"/>
  <c r="H4455" i="22"/>
  <c r="I4455" i="22"/>
  <c r="J4455" i="22"/>
  <c r="K4455" i="22"/>
  <c r="L4455" i="22"/>
  <c r="M4455" i="22"/>
  <c r="N4455" i="22"/>
  <c r="O4455" i="22"/>
  <c r="P4455" i="22"/>
  <c r="A4456" i="22"/>
  <c r="B4456" i="22"/>
  <c r="C4456" i="22"/>
  <c r="D4456" i="22"/>
  <c r="E4456" i="22"/>
  <c r="F4456" i="22"/>
  <c r="G4456" i="22"/>
  <c r="H4456" i="22"/>
  <c r="I4456" i="22"/>
  <c r="J4456" i="22"/>
  <c r="K4456" i="22"/>
  <c r="L4456" i="22"/>
  <c r="M4456" i="22"/>
  <c r="N4456" i="22"/>
  <c r="O4456" i="22"/>
  <c r="P4456" i="22"/>
  <c r="A4457" i="22"/>
  <c r="B4457" i="22"/>
  <c r="C4457" i="22"/>
  <c r="D4457" i="22"/>
  <c r="E4457" i="22"/>
  <c r="F4457" i="22"/>
  <c r="G4457" i="22"/>
  <c r="H4457" i="22"/>
  <c r="I4457" i="22"/>
  <c r="J4457" i="22"/>
  <c r="K4457" i="22"/>
  <c r="L4457" i="22"/>
  <c r="M4457" i="22"/>
  <c r="N4457" i="22"/>
  <c r="O4457" i="22"/>
  <c r="P4457" i="22"/>
  <c r="A4458" i="22"/>
  <c r="B4458" i="22"/>
  <c r="C4458" i="22"/>
  <c r="D4458" i="22"/>
  <c r="E4458" i="22"/>
  <c r="F4458" i="22"/>
  <c r="G4458" i="22"/>
  <c r="H4458" i="22"/>
  <c r="I4458" i="22"/>
  <c r="J4458" i="22"/>
  <c r="K4458" i="22"/>
  <c r="L4458" i="22"/>
  <c r="M4458" i="22"/>
  <c r="N4458" i="22"/>
  <c r="O4458" i="22"/>
  <c r="P4458" i="22"/>
  <c r="A4459" i="22"/>
  <c r="B4459" i="22"/>
  <c r="C4459" i="22"/>
  <c r="D4459" i="22"/>
  <c r="E4459" i="22"/>
  <c r="F4459" i="22"/>
  <c r="G4459" i="22"/>
  <c r="H4459" i="22"/>
  <c r="I4459" i="22"/>
  <c r="J4459" i="22"/>
  <c r="K4459" i="22"/>
  <c r="L4459" i="22"/>
  <c r="M4459" i="22"/>
  <c r="N4459" i="22"/>
  <c r="O4459" i="22"/>
  <c r="P4459" i="22"/>
  <c r="A4460" i="22"/>
  <c r="B4460" i="22"/>
  <c r="C4460" i="22"/>
  <c r="D4460" i="22"/>
  <c r="E4460" i="22"/>
  <c r="F4460" i="22"/>
  <c r="G4460" i="22"/>
  <c r="H4460" i="22"/>
  <c r="I4460" i="22"/>
  <c r="J4460" i="22"/>
  <c r="K4460" i="22"/>
  <c r="L4460" i="22"/>
  <c r="M4460" i="22"/>
  <c r="N4460" i="22"/>
  <c r="O4460" i="22"/>
  <c r="P4460" i="22"/>
  <c r="A4461" i="22"/>
  <c r="B4461" i="22"/>
  <c r="C4461" i="22"/>
  <c r="D4461" i="22"/>
  <c r="E4461" i="22"/>
  <c r="F4461" i="22"/>
  <c r="G4461" i="22"/>
  <c r="H4461" i="22"/>
  <c r="I4461" i="22"/>
  <c r="J4461" i="22"/>
  <c r="K4461" i="22"/>
  <c r="L4461" i="22"/>
  <c r="M4461" i="22"/>
  <c r="N4461" i="22"/>
  <c r="O4461" i="22"/>
  <c r="P4461" i="22"/>
  <c r="A4462" i="22"/>
  <c r="B4462" i="22"/>
  <c r="C4462" i="22"/>
  <c r="D4462" i="22"/>
  <c r="E4462" i="22"/>
  <c r="F4462" i="22"/>
  <c r="G4462" i="22"/>
  <c r="H4462" i="22"/>
  <c r="I4462" i="22"/>
  <c r="J4462" i="22"/>
  <c r="K4462" i="22"/>
  <c r="L4462" i="22"/>
  <c r="M4462" i="22"/>
  <c r="N4462" i="22"/>
  <c r="O4462" i="22"/>
  <c r="P4462" i="22"/>
  <c r="A4463" i="22"/>
  <c r="B4463" i="22"/>
  <c r="C4463" i="22"/>
  <c r="D4463" i="22"/>
  <c r="E4463" i="22"/>
  <c r="F4463" i="22"/>
  <c r="G4463" i="22"/>
  <c r="H4463" i="22"/>
  <c r="I4463" i="22"/>
  <c r="J4463" i="22"/>
  <c r="K4463" i="22"/>
  <c r="L4463" i="22"/>
  <c r="M4463" i="22"/>
  <c r="N4463" i="22"/>
  <c r="O4463" i="22"/>
  <c r="P4463" i="22"/>
  <c r="A4464" i="22"/>
  <c r="B4464" i="22"/>
  <c r="C4464" i="22"/>
  <c r="D4464" i="22"/>
  <c r="E4464" i="22"/>
  <c r="F4464" i="22"/>
  <c r="G4464" i="22"/>
  <c r="H4464" i="22"/>
  <c r="I4464" i="22"/>
  <c r="J4464" i="22"/>
  <c r="K4464" i="22"/>
  <c r="L4464" i="22"/>
  <c r="M4464" i="22"/>
  <c r="N4464" i="22"/>
  <c r="O4464" i="22"/>
  <c r="P4464" i="22"/>
  <c r="A4465" i="22"/>
  <c r="B4465" i="22"/>
  <c r="C4465" i="22"/>
  <c r="D4465" i="22"/>
  <c r="E4465" i="22"/>
  <c r="F4465" i="22"/>
  <c r="G4465" i="22"/>
  <c r="H4465" i="22"/>
  <c r="I4465" i="22"/>
  <c r="J4465" i="22"/>
  <c r="K4465" i="22"/>
  <c r="L4465" i="22"/>
  <c r="M4465" i="22"/>
  <c r="N4465" i="22"/>
  <c r="O4465" i="22"/>
  <c r="P4465" i="22"/>
  <c r="A4466" i="22"/>
  <c r="B4466" i="22"/>
  <c r="C4466" i="22"/>
  <c r="D4466" i="22"/>
  <c r="E4466" i="22"/>
  <c r="F4466" i="22"/>
  <c r="G4466" i="22"/>
  <c r="H4466" i="22"/>
  <c r="I4466" i="22"/>
  <c r="J4466" i="22"/>
  <c r="K4466" i="22"/>
  <c r="L4466" i="22"/>
  <c r="M4466" i="22"/>
  <c r="N4466" i="22"/>
  <c r="O4466" i="22"/>
  <c r="P4466" i="22"/>
  <c r="A4467" i="22"/>
  <c r="B4467" i="22"/>
  <c r="C4467" i="22"/>
  <c r="D4467" i="22"/>
  <c r="E4467" i="22"/>
  <c r="F4467" i="22"/>
  <c r="G4467" i="22"/>
  <c r="H4467" i="22"/>
  <c r="I4467" i="22"/>
  <c r="J4467" i="22"/>
  <c r="K4467" i="22"/>
  <c r="L4467" i="22"/>
  <c r="M4467" i="22"/>
  <c r="N4467" i="22"/>
  <c r="O4467" i="22"/>
  <c r="P4467" i="22"/>
  <c r="A4468" i="22"/>
  <c r="B4468" i="22"/>
  <c r="C4468" i="22"/>
  <c r="D4468" i="22"/>
  <c r="E4468" i="22"/>
  <c r="F4468" i="22"/>
  <c r="G4468" i="22"/>
  <c r="H4468" i="22"/>
  <c r="I4468" i="22"/>
  <c r="J4468" i="22"/>
  <c r="K4468" i="22"/>
  <c r="L4468" i="22"/>
  <c r="M4468" i="22"/>
  <c r="N4468" i="22"/>
  <c r="O4468" i="22"/>
  <c r="P4468" i="22"/>
  <c r="A4469" i="22"/>
  <c r="B4469" i="22"/>
  <c r="C4469" i="22"/>
  <c r="D4469" i="22"/>
  <c r="E4469" i="22"/>
  <c r="F4469" i="22"/>
  <c r="G4469" i="22"/>
  <c r="H4469" i="22"/>
  <c r="I4469" i="22"/>
  <c r="J4469" i="22"/>
  <c r="K4469" i="22"/>
  <c r="L4469" i="22"/>
  <c r="M4469" i="22"/>
  <c r="N4469" i="22"/>
  <c r="O4469" i="22"/>
  <c r="P4469" i="22"/>
  <c r="A4470" i="22"/>
  <c r="B4470" i="22"/>
  <c r="C4470" i="22"/>
  <c r="D4470" i="22"/>
  <c r="E4470" i="22"/>
  <c r="F4470" i="22"/>
  <c r="G4470" i="22"/>
  <c r="H4470" i="22"/>
  <c r="I4470" i="22"/>
  <c r="J4470" i="22"/>
  <c r="K4470" i="22"/>
  <c r="L4470" i="22"/>
  <c r="M4470" i="22"/>
  <c r="N4470" i="22"/>
  <c r="O4470" i="22"/>
  <c r="P4470" i="22"/>
  <c r="A4471" i="22"/>
  <c r="B4471" i="22"/>
  <c r="C4471" i="22"/>
  <c r="D4471" i="22"/>
  <c r="E4471" i="22"/>
  <c r="F4471" i="22"/>
  <c r="G4471" i="22"/>
  <c r="H4471" i="22"/>
  <c r="I4471" i="22"/>
  <c r="J4471" i="22"/>
  <c r="K4471" i="22"/>
  <c r="L4471" i="22"/>
  <c r="M4471" i="22"/>
  <c r="N4471" i="22"/>
  <c r="O4471" i="22"/>
  <c r="P4471" i="22"/>
  <c r="A4472" i="22"/>
  <c r="B4472" i="22"/>
  <c r="C4472" i="22"/>
  <c r="D4472" i="22"/>
  <c r="E4472" i="22"/>
  <c r="F4472" i="22"/>
  <c r="G4472" i="22"/>
  <c r="H4472" i="22"/>
  <c r="I4472" i="22"/>
  <c r="J4472" i="22"/>
  <c r="K4472" i="22"/>
  <c r="L4472" i="22"/>
  <c r="M4472" i="22"/>
  <c r="N4472" i="22"/>
  <c r="O4472" i="22"/>
  <c r="P4472" i="22"/>
  <c r="A4473" i="22"/>
  <c r="B4473" i="22"/>
  <c r="C4473" i="22"/>
  <c r="D4473" i="22"/>
  <c r="E4473" i="22"/>
  <c r="F4473" i="22"/>
  <c r="G4473" i="22"/>
  <c r="H4473" i="22"/>
  <c r="I4473" i="22"/>
  <c r="J4473" i="22"/>
  <c r="K4473" i="22"/>
  <c r="L4473" i="22"/>
  <c r="M4473" i="22"/>
  <c r="N4473" i="22"/>
  <c r="O4473" i="22"/>
  <c r="P4473" i="22"/>
  <c r="A4474" i="22"/>
  <c r="B4474" i="22"/>
  <c r="C4474" i="22"/>
  <c r="D4474" i="22"/>
  <c r="E4474" i="22"/>
  <c r="F4474" i="22"/>
  <c r="G4474" i="22"/>
  <c r="H4474" i="22"/>
  <c r="I4474" i="22"/>
  <c r="J4474" i="22"/>
  <c r="K4474" i="22"/>
  <c r="L4474" i="22"/>
  <c r="M4474" i="22"/>
  <c r="N4474" i="22"/>
  <c r="O4474" i="22"/>
  <c r="P4474" i="22"/>
  <c r="A4475" i="22"/>
  <c r="B4475" i="22"/>
  <c r="C4475" i="22"/>
  <c r="D4475" i="22"/>
  <c r="E4475" i="22"/>
  <c r="F4475" i="22"/>
  <c r="G4475" i="22"/>
  <c r="H4475" i="22"/>
  <c r="I4475" i="22"/>
  <c r="J4475" i="22"/>
  <c r="K4475" i="22"/>
  <c r="L4475" i="22"/>
  <c r="M4475" i="22"/>
  <c r="N4475" i="22"/>
  <c r="O4475" i="22"/>
  <c r="P4475" i="22"/>
  <c r="A4476" i="22"/>
  <c r="B4476" i="22"/>
  <c r="C4476" i="22"/>
  <c r="D4476" i="22"/>
  <c r="E4476" i="22"/>
  <c r="F4476" i="22"/>
  <c r="G4476" i="22"/>
  <c r="H4476" i="22"/>
  <c r="I4476" i="22"/>
  <c r="J4476" i="22"/>
  <c r="K4476" i="22"/>
  <c r="L4476" i="22"/>
  <c r="M4476" i="22"/>
  <c r="N4476" i="22"/>
  <c r="O4476" i="22"/>
  <c r="P4476" i="22"/>
  <c r="A4477" i="22"/>
  <c r="B4477" i="22"/>
  <c r="C4477" i="22"/>
  <c r="D4477" i="22"/>
  <c r="E4477" i="22"/>
  <c r="F4477" i="22"/>
  <c r="G4477" i="22"/>
  <c r="H4477" i="22"/>
  <c r="I4477" i="22"/>
  <c r="J4477" i="22"/>
  <c r="K4477" i="22"/>
  <c r="L4477" i="22"/>
  <c r="M4477" i="22"/>
  <c r="N4477" i="22"/>
  <c r="O4477" i="22"/>
  <c r="P4477" i="22"/>
  <c r="A4478" i="22"/>
  <c r="B4478" i="22"/>
  <c r="C4478" i="22"/>
  <c r="D4478" i="22"/>
  <c r="E4478" i="22"/>
  <c r="F4478" i="22"/>
  <c r="G4478" i="22"/>
  <c r="H4478" i="22"/>
  <c r="I4478" i="22"/>
  <c r="J4478" i="22"/>
  <c r="K4478" i="22"/>
  <c r="L4478" i="22"/>
  <c r="M4478" i="22"/>
  <c r="N4478" i="22"/>
  <c r="O4478" i="22"/>
  <c r="P4478" i="22"/>
  <c r="A4479" i="22"/>
  <c r="B4479" i="22"/>
  <c r="C4479" i="22"/>
  <c r="D4479" i="22"/>
  <c r="E4479" i="22"/>
  <c r="F4479" i="22"/>
  <c r="G4479" i="22"/>
  <c r="H4479" i="22"/>
  <c r="I4479" i="22"/>
  <c r="J4479" i="22"/>
  <c r="K4479" i="22"/>
  <c r="L4479" i="22"/>
  <c r="M4479" i="22"/>
  <c r="N4479" i="22"/>
  <c r="O4479" i="22"/>
  <c r="P4479" i="22"/>
  <c r="A4480" i="22"/>
  <c r="B4480" i="22"/>
  <c r="C4480" i="22"/>
  <c r="D4480" i="22"/>
  <c r="E4480" i="22"/>
  <c r="F4480" i="22"/>
  <c r="G4480" i="22"/>
  <c r="H4480" i="22"/>
  <c r="I4480" i="22"/>
  <c r="J4480" i="22"/>
  <c r="K4480" i="22"/>
  <c r="L4480" i="22"/>
  <c r="M4480" i="22"/>
  <c r="N4480" i="22"/>
  <c r="O4480" i="22"/>
  <c r="P4480" i="22"/>
  <c r="A4481" i="22"/>
  <c r="B4481" i="22"/>
  <c r="C4481" i="22"/>
  <c r="D4481" i="22"/>
  <c r="E4481" i="22"/>
  <c r="F4481" i="22"/>
  <c r="G4481" i="22"/>
  <c r="H4481" i="22"/>
  <c r="I4481" i="22"/>
  <c r="J4481" i="22"/>
  <c r="K4481" i="22"/>
  <c r="L4481" i="22"/>
  <c r="M4481" i="22"/>
  <c r="N4481" i="22"/>
  <c r="O4481" i="22"/>
  <c r="P4481" i="22"/>
  <c r="A4482" i="22"/>
  <c r="B4482" i="22"/>
  <c r="C4482" i="22"/>
  <c r="D4482" i="22"/>
  <c r="E4482" i="22"/>
  <c r="F4482" i="22"/>
  <c r="G4482" i="22"/>
  <c r="H4482" i="22"/>
  <c r="I4482" i="22"/>
  <c r="J4482" i="22"/>
  <c r="K4482" i="22"/>
  <c r="L4482" i="22"/>
  <c r="M4482" i="22"/>
  <c r="N4482" i="22"/>
  <c r="O4482" i="22"/>
  <c r="P4482" i="22"/>
  <c r="A4483" i="22"/>
  <c r="B4483" i="22"/>
  <c r="C4483" i="22"/>
  <c r="D4483" i="22"/>
  <c r="E4483" i="22"/>
  <c r="F4483" i="22"/>
  <c r="G4483" i="22"/>
  <c r="H4483" i="22"/>
  <c r="I4483" i="22"/>
  <c r="J4483" i="22"/>
  <c r="K4483" i="22"/>
  <c r="L4483" i="22"/>
  <c r="M4483" i="22"/>
  <c r="N4483" i="22"/>
  <c r="O4483" i="22"/>
  <c r="P4483" i="22"/>
  <c r="A4484" i="22"/>
  <c r="B4484" i="22"/>
  <c r="C4484" i="22"/>
  <c r="D4484" i="22"/>
  <c r="E4484" i="22"/>
  <c r="F4484" i="22"/>
  <c r="G4484" i="22"/>
  <c r="H4484" i="22"/>
  <c r="I4484" i="22"/>
  <c r="J4484" i="22"/>
  <c r="K4484" i="22"/>
  <c r="L4484" i="22"/>
  <c r="M4484" i="22"/>
  <c r="N4484" i="22"/>
  <c r="O4484" i="22"/>
  <c r="P4484" i="22"/>
  <c r="A4485" i="22"/>
  <c r="B4485" i="22"/>
  <c r="C4485" i="22"/>
  <c r="D4485" i="22"/>
  <c r="E4485" i="22"/>
  <c r="F4485" i="22"/>
  <c r="G4485" i="22"/>
  <c r="H4485" i="22"/>
  <c r="I4485" i="22"/>
  <c r="J4485" i="22"/>
  <c r="K4485" i="22"/>
  <c r="L4485" i="22"/>
  <c r="M4485" i="22"/>
  <c r="N4485" i="22"/>
  <c r="O4485" i="22"/>
  <c r="P4485" i="22"/>
  <c r="A4486" i="22"/>
  <c r="B4486" i="22"/>
  <c r="C4486" i="22"/>
  <c r="D4486" i="22"/>
  <c r="E4486" i="22"/>
  <c r="F4486" i="22"/>
  <c r="G4486" i="22"/>
  <c r="H4486" i="22"/>
  <c r="I4486" i="22"/>
  <c r="J4486" i="22"/>
  <c r="K4486" i="22"/>
  <c r="L4486" i="22"/>
  <c r="M4486" i="22"/>
  <c r="N4486" i="22"/>
  <c r="O4486" i="22"/>
  <c r="P4486" i="22"/>
  <c r="A4487" i="22"/>
  <c r="B4487" i="22"/>
  <c r="C4487" i="22"/>
  <c r="D4487" i="22"/>
  <c r="E4487" i="22"/>
  <c r="F4487" i="22"/>
  <c r="G4487" i="22"/>
  <c r="H4487" i="22"/>
  <c r="I4487" i="22"/>
  <c r="J4487" i="22"/>
  <c r="K4487" i="22"/>
  <c r="L4487" i="22"/>
  <c r="M4487" i="22"/>
  <c r="N4487" i="22"/>
  <c r="O4487" i="22"/>
  <c r="P4487" i="22"/>
  <c r="A4488" i="22"/>
  <c r="B4488" i="22"/>
  <c r="C4488" i="22"/>
  <c r="D4488" i="22"/>
  <c r="E4488" i="22"/>
  <c r="F4488" i="22"/>
  <c r="G4488" i="22"/>
  <c r="H4488" i="22"/>
  <c r="I4488" i="22"/>
  <c r="J4488" i="22"/>
  <c r="K4488" i="22"/>
  <c r="L4488" i="22"/>
  <c r="M4488" i="22"/>
  <c r="N4488" i="22"/>
  <c r="O4488" i="22"/>
  <c r="P4488" i="22"/>
  <c r="A4489" i="22"/>
  <c r="B4489" i="22"/>
  <c r="C4489" i="22"/>
  <c r="D4489" i="22"/>
  <c r="E4489" i="22"/>
  <c r="F4489" i="22"/>
  <c r="G4489" i="22"/>
  <c r="H4489" i="22"/>
  <c r="I4489" i="22"/>
  <c r="J4489" i="22"/>
  <c r="K4489" i="22"/>
  <c r="L4489" i="22"/>
  <c r="M4489" i="22"/>
  <c r="N4489" i="22"/>
  <c r="O4489" i="22"/>
  <c r="P4489" i="22"/>
  <c r="A4490" i="22"/>
  <c r="B4490" i="22"/>
  <c r="C4490" i="22"/>
  <c r="D4490" i="22"/>
  <c r="E4490" i="22"/>
  <c r="F4490" i="22"/>
  <c r="G4490" i="22"/>
  <c r="H4490" i="22"/>
  <c r="I4490" i="22"/>
  <c r="J4490" i="22"/>
  <c r="K4490" i="22"/>
  <c r="L4490" i="22"/>
  <c r="M4490" i="22"/>
  <c r="N4490" i="22"/>
  <c r="O4490" i="22"/>
  <c r="P4490" i="22"/>
  <c r="A4491" i="22"/>
  <c r="B4491" i="22"/>
  <c r="C4491" i="22"/>
  <c r="D4491" i="22"/>
  <c r="E4491" i="22"/>
  <c r="F4491" i="22"/>
  <c r="G4491" i="22"/>
  <c r="H4491" i="22"/>
  <c r="I4491" i="22"/>
  <c r="J4491" i="22"/>
  <c r="K4491" i="22"/>
  <c r="L4491" i="22"/>
  <c r="M4491" i="22"/>
  <c r="N4491" i="22"/>
  <c r="O4491" i="22"/>
  <c r="P4491" i="22"/>
  <c r="A4492" i="22"/>
  <c r="B4492" i="22"/>
  <c r="C4492" i="22"/>
  <c r="D4492" i="22"/>
  <c r="E4492" i="22"/>
  <c r="F4492" i="22"/>
  <c r="G4492" i="22"/>
  <c r="H4492" i="22"/>
  <c r="I4492" i="22"/>
  <c r="J4492" i="22"/>
  <c r="K4492" i="22"/>
  <c r="L4492" i="22"/>
  <c r="M4492" i="22"/>
  <c r="N4492" i="22"/>
  <c r="O4492" i="22"/>
  <c r="P4492" i="22"/>
  <c r="A4493" i="22"/>
  <c r="B4493" i="22"/>
  <c r="C4493" i="22"/>
  <c r="D4493" i="22"/>
  <c r="E4493" i="22"/>
  <c r="F4493" i="22"/>
  <c r="G4493" i="22"/>
  <c r="H4493" i="22"/>
  <c r="I4493" i="22"/>
  <c r="J4493" i="22"/>
  <c r="K4493" i="22"/>
  <c r="L4493" i="22"/>
  <c r="M4493" i="22"/>
  <c r="N4493" i="22"/>
  <c r="O4493" i="22"/>
  <c r="P4493" i="22"/>
  <c r="A4494" i="22"/>
  <c r="B4494" i="22"/>
  <c r="C4494" i="22"/>
  <c r="D4494" i="22"/>
  <c r="E4494" i="22"/>
  <c r="F4494" i="22"/>
  <c r="G4494" i="22"/>
  <c r="H4494" i="22"/>
  <c r="I4494" i="22"/>
  <c r="J4494" i="22"/>
  <c r="K4494" i="22"/>
  <c r="L4494" i="22"/>
  <c r="M4494" i="22"/>
  <c r="N4494" i="22"/>
  <c r="O4494" i="22"/>
  <c r="P4494" i="22"/>
  <c r="A4495" i="22"/>
  <c r="B4495" i="22"/>
  <c r="C4495" i="22"/>
  <c r="D4495" i="22"/>
  <c r="E4495" i="22"/>
  <c r="F4495" i="22"/>
  <c r="G4495" i="22"/>
  <c r="H4495" i="22"/>
  <c r="I4495" i="22"/>
  <c r="J4495" i="22"/>
  <c r="K4495" i="22"/>
  <c r="L4495" i="22"/>
  <c r="M4495" i="22"/>
  <c r="N4495" i="22"/>
  <c r="O4495" i="22"/>
  <c r="P4495" i="22"/>
  <c r="A4496" i="22"/>
  <c r="B4496" i="22"/>
  <c r="C4496" i="22"/>
  <c r="D4496" i="22"/>
  <c r="E4496" i="22"/>
  <c r="F4496" i="22"/>
  <c r="G4496" i="22"/>
  <c r="H4496" i="22"/>
  <c r="I4496" i="22"/>
  <c r="J4496" i="22"/>
  <c r="K4496" i="22"/>
  <c r="L4496" i="22"/>
  <c r="M4496" i="22"/>
  <c r="N4496" i="22"/>
  <c r="O4496" i="22"/>
  <c r="P4496" i="22"/>
  <c r="A4497" i="22"/>
  <c r="B4497" i="22"/>
  <c r="C4497" i="22"/>
  <c r="D4497" i="22"/>
  <c r="E4497" i="22"/>
  <c r="F4497" i="22"/>
  <c r="G4497" i="22"/>
  <c r="H4497" i="22"/>
  <c r="I4497" i="22"/>
  <c r="J4497" i="22"/>
  <c r="K4497" i="22"/>
  <c r="L4497" i="22"/>
  <c r="M4497" i="22"/>
  <c r="N4497" i="22"/>
  <c r="O4497" i="22"/>
  <c r="P4497" i="22"/>
  <c r="A4498" i="22"/>
  <c r="B4498" i="22"/>
  <c r="C4498" i="22"/>
  <c r="D4498" i="22"/>
  <c r="E4498" i="22"/>
  <c r="F4498" i="22"/>
  <c r="G4498" i="22"/>
  <c r="H4498" i="22"/>
  <c r="I4498" i="22"/>
  <c r="J4498" i="22"/>
  <c r="K4498" i="22"/>
  <c r="L4498" i="22"/>
  <c r="M4498" i="22"/>
  <c r="N4498" i="22"/>
  <c r="O4498" i="22"/>
  <c r="P4498" i="22"/>
  <c r="A4499" i="22"/>
  <c r="B4499" i="22"/>
  <c r="C4499" i="22"/>
  <c r="D4499" i="22"/>
  <c r="E4499" i="22"/>
  <c r="F4499" i="22"/>
  <c r="G4499" i="22"/>
  <c r="H4499" i="22"/>
  <c r="I4499" i="22"/>
  <c r="J4499" i="22"/>
  <c r="K4499" i="22"/>
  <c r="L4499" i="22"/>
  <c r="M4499" i="22"/>
  <c r="N4499" i="22"/>
  <c r="O4499" i="22"/>
  <c r="P4499" i="22"/>
  <c r="A4500" i="22"/>
  <c r="B4500" i="22"/>
  <c r="C4500" i="22"/>
  <c r="D4500" i="22"/>
  <c r="E4500" i="22"/>
  <c r="F4500" i="22"/>
  <c r="G4500" i="22"/>
  <c r="H4500" i="22"/>
  <c r="I4500" i="22"/>
  <c r="J4500" i="22"/>
  <c r="K4500" i="22"/>
  <c r="L4500" i="22"/>
  <c r="M4500" i="22"/>
  <c r="N4500" i="22"/>
  <c r="O4500" i="22"/>
  <c r="P4500" i="22"/>
  <c r="A4501" i="22"/>
  <c r="B4501" i="22"/>
  <c r="C4501" i="22"/>
  <c r="D4501" i="22"/>
  <c r="E4501" i="22"/>
  <c r="F4501" i="22"/>
  <c r="G4501" i="22"/>
  <c r="H4501" i="22"/>
  <c r="I4501" i="22"/>
  <c r="J4501" i="22"/>
  <c r="K4501" i="22"/>
  <c r="L4501" i="22"/>
  <c r="M4501" i="22"/>
  <c r="N4501" i="22"/>
  <c r="O4501" i="22"/>
  <c r="P4501" i="22"/>
  <c r="A4502" i="22"/>
  <c r="B4502" i="22"/>
  <c r="C4502" i="22"/>
  <c r="D4502" i="22"/>
  <c r="E4502" i="22"/>
  <c r="F4502" i="22"/>
  <c r="G4502" i="22"/>
  <c r="H4502" i="22"/>
  <c r="I4502" i="22"/>
  <c r="J4502" i="22"/>
  <c r="K4502" i="22"/>
  <c r="L4502" i="22"/>
  <c r="M4502" i="22"/>
  <c r="N4502" i="22"/>
  <c r="O4502" i="22"/>
  <c r="P4502" i="22"/>
  <c r="A4503" i="22"/>
  <c r="B4503" i="22"/>
  <c r="C4503" i="22"/>
  <c r="D4503" i="22"/>
  <c r="E4503" i="22"/>
  <c r="F4503" i="22"/>
  <c r="G4503" i="22"/>
  <c r="H4503" i="22"/>
  <c r="I4503" i="22"/>
  <c r="J4503" i="22"/>
  <c r="K4503" i="22"/>
  <c r="L4503" i="22"/>
  <c r="M4503" i="22"/>
  <c r="N4503" i="22"/>
  <c r="O4503" i="22"/>
  <c r="P4503" i="22"/>
  <c r="A4504" i="22"/>
  <c r="B4504" i="22"/>
  <c r="C4504" i="22"/>
  <c r="D4504" i="22"/>
  <c r="E4504" i="22"/>
  <c r="F4504" i="22"/>
  <c r="G4504" i="22"/>
  <c r="H4504" i="22"/>
  <c r="I4504" i="22"/>
  <c r="J4504" i="22"/>
  <c r="K4504" i="22"/>
  <c r="L4504" i="22"/>
  <c r="M4504" i="22"/>
  <c r="N4504" i="22"/>
  <c r="O4504" i="22"/>
  <c r="P4504" i="22"/>
  <c r="A4505" i="22"/>
  <c r="B4505" i="22"/>
  <c r="C4505" i="22"/>
  <c r="D4505" i="22"/>
  <c r="E4505" i="22"/>
  <c r="F4505" i="22"/>
  <c r="G4505" i="22"/>
  <c r="H4505" i="22"/>
  <c r="I4505" i="22"/>
  <c r="J4505" i="22"/>
  <c r="K4505" i="22"/>
  <c r="L4505" i="22"/>
  <c r="M4505" i="22"/>
  <c r="N4505" i="22"/>
  <c r="O4505" i="22"/>
  <c r="P4505" i="22"/>
  <c r="A4506" i="22"/>
  <c r="B4506" i="22"/>
  <c r="C4506" i="22"/>
  <c r="D4506" i="22"/>
  <c r="E4506" i="22"/>
  <c r="F4506" i="22"/>
  <c r="G4506" i="22"/>
  <c r="H4506" i="22"/>
  <c r="I4506" i="22"/>
  <c r="J4506" i="22"/>
  <c r="K4506" i="22"/>
  <c r="L4506" i="22"/>
  <c r="M4506" i="22"/>
  <c r="N4506" i="22"/>
  <c r="O4506" i="22"/>
  <c r="P4506" i="22"/>
  <c r="A4507" i="22"/>
  <c r="B4507" i="22"/>
  <c r="C4507" i="22"/>
  <c r="D4507" i="22"/>
  <c r="E4507" i="22"/>
  <c r="F4507" i="22"/>
  <c r="G4507" i="22"/>
  <c r="H4507" i="22"/>
  <c r="I4507" i="22"/>
  <c r="J4507" i="22"/>
  <c r="K4507" i="22"/>
  <c r="L4507" i="22"/>
  <c r="M4507" i="22"/>
  <c r="N4507" i="22"/>
  <c r="O4507" i="22"/>
  <c r="P4507" i="22"/>
  <c r="A4508" i="22"/>
  <c r="B4508" i="22"/>
  <c r="C4508" i="22"/>
  <c r="D4508" i="22"/>
  <c r="E4508" i="22"/>
  <c r="F4508" i="22"/>
  <c r="G4508" i="22"/>
  <c r="H4508" i="22"/>
  <c r="I4508" i="22"/>
  <c r="J4508" i="22"/>
  <c r="K4508" i="22"/>
  <c r="L4508" i="22"/>
  <c r="M4508" i="22"/>
  <c r="N4508" i="22"/>
  <c r="O4508" i="22"/>
  <c r="P4508" i="22"/>
  <c r="A4509" i="22"/>
  <c r="B4509" i="22"/>
  <c r="C4509" i="22"/>
  <c r="D4509" i="22"/>
  <c r="E4509" i="22"/>
  <c r="F4509" i="22"/>
  <c r="G4509" i="22"/>
  <c r="H4509" i="22"/>
  <c r="I4509" i="22"/>
  <c r="J4509" i="22"/>
  <c r="K4509" i="22"/>
  <c r="L4509" i="22"/>
  <c r="M4509" i="22"/>
  <c r="N4509" i="22"/>
  <c r="O4509" i="22"/>
  <c r="P4509" i="22"/>
  <c r="A4510" i="22"/>
  <c r="B4510" i="22"/>
  <c r="C4510" i="22"/>
  <c r="D4510" i="22"/>
  <c r="E4510" i="22"/>
  <c r="F4510" i="22"/>
  <c r="G4510" i="22"/>
  <c r="H4510" i="22"/>
  <c r="I4510" i="22"/>
  <c r="J4510" i="22"/>
  <c r="K4510" i="22"/>
  <c r="L4510" i="22"/>
  <c r="M4510" i="22"/>
  <c r="N4510" i="22"/>
  <c r="O4510" i="22"/>
  <c r="P4510" i="22"/>
  <c r="A4511" i="22"/>
  <c r="B4511" i="22"/>
  <c r="C4511" i="22"/>
  <c r="D4511" i="22"/>
  <c r="E4511" i="22"/>
  <c r="F4511" i="22"/>
  <c r="G4511" i="22"/>
  <c r="H4511" i="22"/>
  <c r="I4511" i="22"/>
  <c r="J4511" i="22"/>
  <c r="K4511" i="22"/>
  <c r="L4511" i="22"/>
  <c r="M4511" i="22"/>
  <c r="N4511" i="22"/>
  <c r="O4511" i="22"/>
  <c r="P4511" i="22"/>
  <c r="A4512" i="22"/>
  <c r="B4512" i="22"/>
  <c r="C4512" i="22"/>
  <c r="D4512" i="22"/>
  <c r="E4512" i="22"/>
  <c r="F4512" i="22"/>
  <c r="G4512" i="22"/>
  <c r="H4512" i="22"/>
  <c r="I4512" i="22"/>
  <c r="J4512" i="22"/>
  <c r="K4512" i="22"/>
  <c r="L4512" i="22"/>
  <c r="M4512" i="22"/>
  <c r="N4512" i="22"/>
  <c r="O4512" i="22"/>
  <c r="P4512" i="22"/>
  <c r="A4513" i="22"/>
  <c r="B4513" i="22"/>
  <c r="C4513" i="22"/>
  <c r="D4513" i="22"/>
  <c r="E4513" i="22"/>
  <c r="F4513" i="22"/>
  <c r="G4513" i="22"/>
  <c r="H4513" i="22"/>
  <c r="I4513" i="22"/>
  <c r="J4513" i="22"/>
  <c r="K4513" i="22"/>
  <c r="L4513" i="22"/>
  <c r="M4513" i="22"/>
  <c r="N4513" i="22"/>
  <c r="O4513" i="22"/>
  <c r="P4513" i="22"/>
  <c r="A4514" i="22"/>
  <c r="B4514" i="22"/>
  <c r="C4514" i="22"/>
  <c r="D4514" i="22"/>
  <c r="E4514" i="22"/>
  <c r="F4514" i="22"/>
  <c r="G4514" i="22"/>
  <c r="H4514" i="22"/>
  <c r="I4514" i="22"/>
  <c r="J4514" i="22"/>
  <c r="K4514" i="22"/>
  <c r="L4514" i="22"/>
  <c r="M4514" i="22"/>
  <c r="N4514" i="22"/>
  <c r="O4514" i="22"/>
  <c r="P4514" i="22"/>
  <c r="A4515" i="22"/>
  <c r="B4515" i="22"/>
  <c r="C4515" i="22"/>
  <c r="D4515" i="22"/>
  <c r="E4515" i="22"/>
  <c r="F4515" i="22"/>
  <c r="G4515" i="22"/>
  <c r="H4515" i="22"/>
  <c r="I4515" i="22"/>
  <c r="J4515" i="22"/>
  <c r="K4515" i="22"/>
  <c r="L4515" i="22"/>
  <c r="M4515" i="22"/>
  <c r="N4515" i="22"/>
  <c r="O4515" i="22"/>
  <c r="P4515" i="22"/>
  <c r="A4516" i="22"/>
  <c r="B4516" i="22"/>
  <c r="C4516" i="22"/>
  <c r="D4516" i="22"/>
  <c r="E4516" i="22"/>
  <c r="F4516" i="22"/>
  <c r="G4516" i="22"/>
  <c r="H4516" i="22"/>
  <c r="I4516" i="22"/>
  <c r="J4516" i="22"/>
  <c r="K4516" i="22"/>
  <c r="L4516" i="22"/>
  <c r="M4516" i="22"/>
  <c r="N4516" i="22"/>
  <c r="O4516" i="22"/>
  <c r="P4516" i="22"/>
  <c r="A4517" i="22"/>
  <c r="B4517" i="22"/>
  <c r="C4517" i="22"/>
  <c r="D4517" i="22"/>
  <c r="E4517" i="22"/>
  <c r="F4517" i="22"/>
  <c r="G4517" i="22"/>
  <c r="H4517" i="22"/>
  <c r="I4517" i="22"/>
  <c r="J4517" i="22"/>
  <c r="K4517" i="22"/>
  <c r="L4517" i="22"/>
  <c r="M4517" i="22"/>
  <c r="N4517" i="22"/>
  <c r="O4517" i="22"/>
  <c r="P4517" i="22"/>
  <c r="A4518" i="22"/>
  <c r="B4518" i="22"/>
  <c r="C4518" i="22"/>
  <c r="D4518" i="22"/>
  <c r="E4518" i="22"/>
  <c r="F4518" i="22"/>
  <c r="G4518" i="22"/>
  <c r="H4518" i="22"/>
  <c r="I4518" i="22"/>
  <c r="J4518" i="22"/>
  <c r="K4518" i="22"/>
  <c r="L4518" i="22"/>
  <c r="M4518" i="22"/>
  <c r="N4518" i="22"/>
  <c r="O4518" i="22"/>
  <c r="P4518" i="22"/>
  <c r="A4519" i="22"/>
  <c r="B4519" i="22"/>
  <c r="C4519" i="22"/>
  <c r="D4519" i="22"/>
  <c r="E4519" i="22"/>
  <c r="F4519" i="22"/>
  <c r="G4519" i="22"/>
  <c r="H4519" i="22"/>
  <c r="I4519" i="22"/>
  <c r="J4519" i="22"/>
  <c r="K4519" i="22"/>
  <c r="L4519" i="22"/>
  <c r="M4519" i="22"/>
  <c r="N4519" i="22"/>
  <c r="O4519" i="22"/>
  <c r="P4519" i="22"/>
  <c r="A4520" i="22"/>
  <c r="B4520" i="22"/>
  <c r="C4520" i="22"/>
  <c r="D4520" i="22"/>
  <c r="E4520" i="22"/>
  <c r="F4520" i="22"/>
  <c r="G4520" i="22"/>
  <c r="H4520" i="22"/>
  <c r="I4520" i="22"/>
  <c r="J4520" i="22"/>
  <c r="K4520" i="22"/>
  <c r="L4520" i="22"/>
  <c r="M4520" i="22"/>
  <c r="N4520" i="22"/>
  <c r="O4520" i="22"/>
  <c r="P4520" i="22"/>
  <c r="A4521" i="22"/>
  <c r="B4521" i="22"/>
  <c r="C4521" i="22"/>
  <c r="D4521" i="22"/>
  <c r="E4521" i="22"/>
  <c r="F4521" i="22"/>
  <c r="G4521" i="22"/>
  <c r="H4521" i="22"/>
  <c r="I4521" i="22"/>
  <c r="J4521" i="22"/>
  <c r="K4521" i="22"/>
  <c r="L4521" i="22"/>
  <c r="M4521" i="22"/>
  <c r="N4521" i="22"/>
  <c r="O4521" i="22"/>
  <c r="P4521" i="22"/>
  <c r="A4522" i="22"/>
  <c r="B4522" i="22"/>
  <c r="C4522" i="22"/>
  <c r="D4522" i="22"/>
  <c r="E4522" i="22"/>
  <c r="F4522" i="22"/>
  <c r="G4522" i="22"/>
  <c r="H4522" i="22"/>
  <c r="I4522" i="22"/>
  <c r="J4522" i="22"/>
  <c r="K4522" i="22"/>
  <c r="L4522" i="22"/>
  <c r="M4522" i="22"/>
  <c r="N4522" i="22"/>
  <c r="O4522" i="22"/>
  <c r="P4522" i="22"/>
  <c r="A4523" i="22"/>
  <c r="B4523" i="22"/>
  <c r="C4523" i="22"/>
  <c r="D4523" i="22"/>
  <c r="E4523" i="22"/>
  <c r="F4523" i="22"/>
  <c r="G4523" i="22"/>
  <c r="H4523" i="22"/>
  <c r="I4523" i="22"/>
  <c r="J4523" i="22"/>
  <c r="K4523" i="22"/>
  <c r="L4523" i="22"/>
  <c r="M4523" i="22"/>
  <c r="N4523" i="22"/>
  <c r="O4523" i="22"/>
  <c r="P4523" i="22"/>
  <c r="A4524" i="22"/>
  <c r="B4524" i="22"/>
  <c r="C4524" i="22"/>
  <c r="D4524" i="22"/>
  <c r="E4524" i="22"/>
  <c r="F4524" i="22"/>
  <c r="G4524" i="22"/>
  <c r="H4524" i="22"/>
  <c r="I4524" i="22"/>
  <c r="J4524" i="22"/>
  <c r="K4524" i="22"/>
  <c r="L4524" i="22"/>
  <c r="M4524" i="22"/>
  <c r="N4524" i="22"/>
  <c r="O4524" i="22"/>
  <c r="P4524" i="22"/>
  <c r="A4525" i="22"/>
  <c r="B4525" i="22"/>
  <c r="C4525" i="22"/>
  <c r="D4525" i="22"/>
  <c r="E4525" i="22"/>
  <c r="F4525" i="22"/>
  <c r="G4525" i="22"/>
  <c r="H4525" i="22"/>
  <c r="I4525" i="22"/>
  <c r="J4525" i="22"/>
  <c r="K4525" i="22"/>
  <c r="L4525" i="22"/>
  <c r="M4525" i="22"/>
  <c r="N4525" i="22"/>
  <c r="O4525" i="22"/>
  <c r="P4525" i="22"/>
  <c r="A4526" i="22"/>
  <c r="B4526" i="22"/>
  <c r="C4526" i="22"/>
  <c r="D4526" i="22"/>
  <c r="E4526" i="22"/>
  <c r="F4526" i="22"/>
  <c r="G4526" i="22"/>
  <c r="H4526" i="22"/>
  <c r="I4526" i="22"/>
  <c r="J4526" i="22"/>
  <c r="K4526" i="22"/>
  <c r="L4526" i="22"/>
  <c r="M4526" i="22"/>
  <c r="N4526" i="22"/>
  <c r="O4526" i="22"/>
  <c r="P4526" i="22"/>
  <c r="A4527" i="22"/>
  <c r="B4527" i="22"/>
  <c r="C4527" i="22"/>
  <c r="D4527" i="22"/>
  <c r="E4527" i="22"/>
  <c r="F4527" i="22"/>
  <c r="G4527" i="22"/>
  <c r="H4527" i="22"/>
  <c r="I4527" i="22"/>
  <c r="J4527" i="22"/>
  <c r="K4527" i="22"/>
  <c r="L4527" i="22"/>
  <c r="M4527" i="22"/>
  <c r="N4527" i="22"/>
  <c r="O4527" i="22"/>
  <c r="P4527" i="22"/>
  <c r="A4528" i="22"/>
  <c r="B4528" i="22"/>
  <c r="C4528" i="22"/>
  <c r="D4528" i="22"/>
  <c r="E4528" i="22"/>
  <c r="F4528" i="22"/>
  <c r="G4528" i="22"/>
  <c r="H4528" i="22"/>
  <c r="I4528" i="22"/>
  <c r="J4528" i="22"/>
  <c r="K4528" i="22"/>
  <c r="L4528" i="22"/>
  <c r="M4528" i="22"/>
  <c r="N4528" i="22"/>
  <c r="O4528" i="22"/>
  <c r="P4528" i="22"/>
  <c r="A4529" i="22"/>
  <c r="B4529" i="22"/>
  <c r="C4529" i="22"/>
  <c r="D4529" i="22"/>
  <c r="E4529" i="22"/>
  <c r="F4529" i="22"/>
  <c r="G4529" i="22"/>
  <c r="H4529" i="22"/>
  <c r="I4529" i="22"/>
  <c r="J4529" i="22"/>
  <c r="K4529" i="22"/>
  <c r="L4529" i="22"/>
  <c r="M4529" i="22"/>
  <c r="N4529" i="22"/>
  <c r="O4529" i="22"/>
  <c r="P4529" i="22"/>
  <c r="A4530" i="22"/>
  <c r="B4530" i="22"/>
  <c r="C4530" i="22"/>
  <c r="D4530" i="22"/>
  <c r="E4530" i="22"/>
  <c r="F4530" i="22"/>
  <c r="G4530" i="22"/>
  <c r="H4530" i="22"/>
  <c r="I4530" i="22"/>
  <c r="J4530" i="22"/>
  <c r="K4530" i="22"/>
  <c r="L4530" i="22"/>
  <c r="M4530" i="22"/>
  <c r="N4530" i="22"/>
  <c r="O4530" i="22"/>
  <c r="P4530" i="22"/>
  <c r="A4531" i="22"/>
  <c r="B4531" i="22"/>
  <c r="C4531" i="22"/>
  <c r="D4531" i="22"/>
  <c r="E4531" i="22"/>
  <c r="F4531" i="22"/>
  <c r="G4531" i="22"/>
  <c r="H4531" i="22"/>
  <c r="I4531" i="22"/>
  <c r="J4531" i="22"/>
  <c r="K4531" i="22"/>
  <c r="L4531" i="22"/>
  <c r="M4531" i="22"/>
  <c r="N4531" i="22"/>
  <c r="O4531" i="22"/>
  <c r="P4531" i="22"/>
  <c r="A4532" i="22"/>
  <c r="B4532" i="22"/>
  <c r="C4532" i="22"/>
  <c r="D4532" i="22"/>
  <c r="E4532" i="22"/>
  <c r="F4532" i="22"/>
  <c r="G4532" i="22"/>
  <c r="H4532" i="22"/>
  <c r="I4532" i="22"/>
  <c r="J4532" i="22"/>
  <c r="K4532" i="22"/>
  <c r="L4532" i="22"/>
  <c r="M4532" i="22"/>
  <c r="N4532" i="22"/>
  <c r="O4532" i="22"/>
  <c r="P4532" i="22"/>
  <c r="A4533" i="22"/>
  <c r="B4533" i="22"/>
  <c r="C4533" i="22"/>
  <c r="D4533" i="22"/>
  <c r="E4533" i="22"/>
  <c r="F4533" i="22"/>
  <c r="G4533" i="22"/>
  <c r="H4533" i="22"/>
  <c r="I4533" i="22"/>
  <c r="J4533" i="22"/>
  <c r="K4533" i="22"/>
  <c r="L4533" i="22"/>
  <c r="M4533" i="22"/>
  <c r="N4533" i="22"/>
  <c r="O4533" i="22"/>
  <c r="P4533" i="22"/>
  <c r="A4534" i="22"/>
  <c r="B4534" i="22"/>
  <c r="C4534" i="22"/>
  <c r="D4534" i="22"/>
  <c r="E4534" i="22"/>
  <c r="F4534" i="22"/>
  <c r="G4534" i="22"/>
  <c r="H4534" i="22"/>
  <c r="I4534" i="22"/>
  <c r="J4534" i="22"/>
  <c r="K4534" i="22"/>
  <c r="L4534" i="22"/>
  <c r="M4534" i="22"/>
  <c r="N4534" i="22"/>
  <c r="O4534" i="22"/>
  <c r="P4534" i="22"/>
  <c r="A4535" i="22"/>
  <c r="B4535" i="22"/>
  <c r="C4535" i="22"/>
  <c r="D4535" i="22"/>
  <c r="E4535" i="22"/>
  <c r="F4535" i="22"/>
  <c r="G4535" i="22"/>
  <c r="H4535" i="22"/>
  <c r="I4535" i="22"/>
  <c r="J4535" i="22"/>
  <c r="K4535" i="22"/>
  <c r="L4535" i="22"/>
  <c r="M4535" i="22"/>
  <c r="N4535" i="22"/>
  <c r="O4535" i="22"/>
  <c r="P4535" i="22"/>
  <c r="A4536" i="22"/>
  <c r="B4536" i="22"/>
  <c r="C4536" i="22"/>
  <c r="D4536" i="22"/>
  <c r="E4536" i="22"/>
  <c r="F4536" i="22"/>
  <c r="G4536" i="22"/>
  <c r="H4536" i="22"/>
  <c r="I4536" i="22"/>
  <c r="J4536" i="22"/>
  <c r="K4536" i="22"/>
  <c r="L4536" i="22"/>
  <c r="M4536" i="22"/>
  <c r="N4536" i="22"/>
  <c r="O4536" i="22"/>
  <c r="P4536" i="22"/>
  <c r="A4537" i="22"/>
  <c r="B4537" i="22"/>
  <c r="C4537" i="22"/>
  <c r="D4537" i="22"/>
  <c r="E4537" i="22"/>
  <c r="F4537" i="22"/>
  <c r="G4537" i="22"/>
  <c r="H4537" i="22"/>
  <c r="I4537" i="22"/>
  <c r="J4537" i="22"/>
  <c r="K4537" i="22"/>
  <c r="L4537" i="22"/>
  <c r="M4537" i="22"/>
  <c r="N4537" i="22"/>
  <c r="O4537" i="22"/>
  <c r="P4537" i="22"/>
  <c r="A4538" i="22"/>
  <c r="B4538" i="22"/>
  <c r="C4538" i="22"/>
  <c r="D4538" i="22"/>
  <c r="E4538" i="22"/>
  <c r="F4538" i="22"/>
  <c r="G4538" i="22"/>
  <c r="H4538" i="22"/>
  <c r="I4538" i="22"/>
  <c r="J4538" i="22"/>
  <c r="K4538" i="22"/>
  <c r="L4538" i="22"/>
  <c r="M4538" i="22"/>
  <c r="N4538" i="22"/>
  <c r="O4538" i="22"/>
  <c r="P4538" i="22"/>
  <c r="A4539" i="22"/>
  <c r="B4539" i="22"/>
  <c r="C4539" i="22"/>
  <c r="D4539" i="22"/>
  <c r="E4539" i="22"/>
  <c r="F4539" i="22"/>
  <c r="G4539" i="22"/>
  <c r="H4539" i="22"/>
  <c r="I4539" i="22"/>
  <c r="J4539" i="22"/>
  <c r="K4539" i="22"/>
  <c r="L4539" i="22"/>
  <c r="M4539" i="22"/>
  <c r="N4539" i="22"/>
  <c r="O4539" i="22"/>
  <c r="P4539" i="22"/>
  <c r="A4540" i="22"/>
  <c r="B4540" i="22"/>
  <c r="C4540" i="22"/>
  <c r="D4540" i="22"/>
  <c r="E4540" i="22"/>
  <c r="F4540" i="22"/>
  <c r="G4540" i="22"/>
  <c r="H4540" i="22"/>
  <c r="I4540" i="22"/>
  <c r="J4540" i="22"/>
  <c r="K4540" i="22"/>
  <c r="L4540" i="22"/>
  <c r="M4540" i="22"/>
  <c r="N4540" i="22"/>
  <c r="O4540" i="22"/>
  <c r="P4540" i="22"/>
  <c r="A4541" i="22"/>
  <c r="B4541" i="22"/>
  <c r="C4541" i="22"/>
  <c r="D4541" i="22"/>
  <c r="E4541" i="22"/>
  <c r="F4541" i="22"/>
  <c r="G4541" i="22"/>
  <c r="H4541" i="22"/>
  <c r="I4541" i="22"/>
  <c r="J4541" i="22"/>
  <c r="K4541" i="22"/>
  <c r="L4541" i="22"/>
  <c r="M4541" i="22"/>
  <c r="N4541" i="22"/>
  <c r="O4541" i="22"/>
  <c r="P4541" i="22"/>
  <c r="A4542" i="22"/>
  <c r="B4542" i="22"/>
  <c r="C4542" i="22"/>
  <c r="D4542" i="22"/>
  <c r="E4542" i="22"/>
  <c r="F4542" i="22"/>
  <c r="G4542" i="22"/>
  <c r="H4542" i="22"/>
  <c r="I4542" i="22"/>
  <c r="J4542" i="22"/>
  <c r="K4542" i="22"/>
  <c r="L4542" i="22"/>
  <c r="M4542" i="22"/>
  <c r="N4542" i="22"/>
  <c r="O4542" i="22"/>
  <c r="P4542" i="22"/>
  <c r="A4543" i="22"/>
  <c r="B4543" i="22"/>
  <c r="C4543" i="22"/>
  <c r="D4543" i="22"/>
  <c r="E4543" i="22"/>
  <c r="F4543" i="22"/>
  <c r="G4543" i="22"/>
  <c r="H4543" i="22"/>
  <c r="I4543" i="22"/>
  <c r="J4543" i="22"/>
  <c r="K4543" i="22"/>
  <c r="L4543" i="22"/>
  <c r="M4543" i="22"/>
  <c r="N4543" i="22"/>
  <c r="O4543" i="22"/>
  <c r="P4543" i="22"/>
  <c r="A4544" i="22"/>
  <c r="B4544" i="22"/>
  <c r="C4544" i="22"/>
  <c r="D4544" i="22"/>
  <c r="E4544" i="22"/>
  <c r="F4544" i="22"/>
  <c r="G4544" i="22"/>
  <c r="H4544" i="22"/>
  <c r="I4544" i="22"/>
  <c r="J4544" i="22"/>
  <c r="K4544" i="22"/>
  <c r="L4544" i="22"/>
  <c r="M4544" i="22"/>
  <c r="N4544" i="22"/>
  <c r="O4544" i="22"/>
  <c r="P4544" i="22"/>
  <c r="A4545" i="22"/>
  <c r="B4545" i="22"/>
  <c r="C4545" i="22"/>
  <c r="D4545" i="22"/>
  <c r="E4545" i="22"/>
  <c r="F4545" i="22"/>
  <c r="G4545" i="22"/>
  <c r="H4545" i="22"/>
  <c r="I4545" i="22"/>
  <c r="J4545" i="22"/>
  <c r="K4545" i="22"/>
  <c r="L4545" i="22"/>
  <c r="M4545" i="22"/>
  <c r="N4545" i="22"/>
  <c r="O4545" i="22"/>
  <c r="P4545" i="22"/>
  <c r="A4546" i="22"/>
  <c r="B4546" i="22"/>
  <c r="C4546" i="22"/>
  <c r="D4546" i="22"/>
  <c r="E4546" i="22"/>
  <c r="F4546" i="22"/>
  <c r="G4546" i="22"/>
  <c r="H4546" i="22"/>
  <c r="I4546" i="22"/>
  <c r="J4546" i="22"/>
  <c r="K4546" i="22"/>
  <c r="L4546" i="22"/>
  <c r="M4546" i="22"/>
  <c r="N4546" i="22"/>
  <c r="O4546" i="22"/>
  <c r="P4546" i="22"/>
  <c r="A4547" i="22"/>
  <c r="B4547" i="22"/>
  <c r="C4547" i="22"/>
  <c r="D4547" i="22"/>
  <c r="E4547" i="22"/>
  <c r="F4547" i="22"/>
  <c r="G4547" i="22"/>
  <c r="H4547" i="22"/>
  <c r="I4547" i="22"/>
  <c r="J4547" i="22"/>
  <c r="K4547" i="22"/>
  <c r="L4547" i="22"/>
  <c r="M4547" i="22"/>
  <c r="N4547" i="22"/>
  <c r="O4547" i="22"/>
  <c r="P4547" i="22"/>
  <c r="A4548" i="22"/>
  <c r="B4548" i="22"/>
  <c r="C4548" i="22"/>
  <c r="D4548" i="22"/>
  <c r="E4548" i="22"/>
  <c r="F4548" i="22"/>
  <c r="G4548" i="22"/>
  <c r="H4548" i="22"/>
  <c r="I4548" i="22"/>
  <c r="J4548" i="22"/>
  <c r="K4548" i="22"/>
  <c r="L4548" i="22"/>
  <c r="M4548" i="22"/>
  <c r="N4548" i="22"/>
  <c r="O4548" i="22"/>
  <c r="P4548" i="22"/>
  <c r="A4549" i="22"/>
  <c r="B4549" i="22"/>
  <c r="C4549" i="22"/>
  <c r="D4549" i="22"/>
  <c r="E4549" i="22"/>
  <c r="F4549" i="22"/>
  <c r="G4549" i="22"/>
  <c r="H4549" i="22"/>
  <c r="I4549" i="22"/>
  <c r="J4549" i="22"/>
  <c r="K4549" i="22"/>
  <c r="L4549" i="22"/>
  <c r="M4549" i="22"/>
  <c r="N4549" i="22"/>
  <c r="O4549" i="22"/>
  <c r="P4549" i="22"/>
  <c r="A4550" i="22"/>
  <c r="B4550" i="22"/>
  <c r="C4550" i="22"/>
  <c r="D4550" i="22"/>
  <c r="E4550" i="22"/>
  <c r="F4550" i="22"/>
  <c r="G4550" i="22"/>
  <c r="H4550" i="22"/>
  <c r="I4550" i="22"/>
  <c r="J4550" i="22"/>
  <c r="K4550" i="22"/>
  <c r="L4550" i="22"/>
  <c r="M4550" i="22"/>
  <c r="N4550" i="22"/>
  <c r="O4550" i="22"/>
  <c r="P4550" i="22"/>
  <c r="A4551" i="22"/>
  <c r="B4551" i="22"/>
  <c r="C4551" i="22"/>
  <c r="D4551" i="22"/>
  <c r="E4551" i="22"/>
  <c r="F4551" i="22"/>
  <c r="G4551" i="22"/>
  <c r="H4551" i="22"/>
  <c r="I4551" i="22"/>
  <c r="J4551" i="22"/>
  <c r="K4551" i="22"/>
  <c r="L4551" i="22"/>
  <c r="M4551" i="22"/>
  <c r="N4551" i="22"/>
  <c r="O4551" i="22"/>
  <c r="P4551" i="22"/>
  <c r="A4552" i="22"/>
  <c r="B4552" i="22"/>
  <c r="C4552" i="22"/>
  <c r="D4552" i="22"/>
  <c r="E4552" i="22"/>
  <c r="F4552" i="22"/>
  <c r="G4552" i="22"/>
  <c r="H4552" i="22"/>
  <c r="I4552" i="22"/>
  <c r="J4552" i="22"/>
  <c r="K4552" i="22"/>
  <c r="L4552" i="22"/>
  <c r="M4552" i="22"/>
  <c r="N4552" i="22"/>
  <c r="O4552" i="22"/>
  <c r="P4552" i="22"/>
  <c r="A4553" i="22"/>
  <c r="B4553" i="22"/>
  <c r="C4553" i="22"/>
  <c r="D4553" i="22"/>
  <c r="E4553" i="22"/>
  <c r="F4553" i="22"/>
  <c r="G4553" i="22"/>
  <c r="H4553" i="22"/>
  <c r="I4553" i="22"/>
  <c r="J4553" i="22"/>
  <c r="K4553" i="22"/>
  <c r="L4553" i="22"/>
  <c r="M4553" i="22"/>
  <c r="N4553" i="22"/>
  <c r="O4553" i="22"/>
  <c r="P4553" i="22"/>
  <c r="A4554" i="22"/>
  <c r="B4554" i="22"/>
  <c r="C4554" i="22"/>
  <c r="D4554" i="22"/>
  <c r="E4554" i="22"/>
  <c r="F4554" i="22"/>
  <c r="G4554" i="22"/>
  <c r="H4554" i="22"/>
  <c r="I4554" i="22"/>
  <c r="J4554" i="22"/>
  <c r="K4554" i="22"/>
  <c r="L4554" i="22"/>
  <c r="M4554" i="22"/>
  <c r="N4554" i="22"/>
  <c r="O4554" i="22"/>
  <c r="P4554" i="22"/>
  <c r="A4555" i="22"/>
  <c r="B4555" i="22"/>
  <c r="C4555" i="22"/>
  <c r="D4555" i="22"/>
  <c r="E4555" i="22"/>
  <c r="F4555" i="22"/>
  <c r="G4555" i="22"/>
  <c r="H4555" i="22"/>
  <c r="I4555" i="22"/>
  <c r="J4555" i="22"/>
  <c r="K4555" i="22"/>
  <c r="L4555" i="22"/>
  <c r="M4555" i="22"/>
  <c r="N4555" i="22"/>
  <c r="O4555" i="22"/>
  <c r="P4555" i="22"/>
  <c r="A4556" i="22"/>
  <c r="B4556" i="22"/>
  <c r="C4556" i="22"/>
  <c r="D4556" i="22"/>
  <c r="E4556" i="22"/>
  <c r="F4556" i="22"/>
  <c r="G4556" i="22"/>
  <c r="H4556" i="22"/>
  <c r="I4556" i="22"/>
  <c r="J4556" i="22"/>
  <c r="K4556" i="22"/>
  <c r="L4556" i="22"/>
  <c r="M4556" i="22"/>
  <c r="N4556" i="22"/>
  <c r="O4556" i="22"/>
  <c r="P4556" i="22"/>
  <c r="A4557" i="22"/>
  <c r="B4557" i="22"/>
  <c r="C4557" i="22"/>
  <c r="D4557" i="22"/>
  <c r="E4557" i="22"/>
  <c r="F4557" i="22"/>
  <c r="G4557" i="22"/>
  <c r="H4557" i="22"/>
  <c r="I4557" i="22"/>
  <c r="J4557" i="22"/>
  <c r="K4557" i="22"/>
  <c r="L4557" i="22"/>
  <c r="M4557" i="22"/>
  <c r="N4557" i="22"/>
  <c r="O4557" i="22"/>
  <c r="P4557" i="22"/>
  <c r="A4558" i="22"/>
  <c r="B4558" i="22"/>
  <c r="C4558" i="22"/>
  <c r="D4558" i="22"/>
  <c r="E4558" i="22"/>
  <c r="F4558" i="22"/>
  <c r="G4558" i="22"/>
  <c r="H4558" i="22"/>
  <c r="I4558" i="22"/>
  <c r="J4558" i="22"/>
  <c r="K4558" i="22"/>
  <c r="L4558" i="22"/>
  <c r="M4558" i="22"/>
  <c r="N4558" i="22"/>
  <c r="O4558" i="22"/>
  <c r="P4558" i="22"/>
  <c r="A4559" i="22"/>
  <c r="B4559" i="22"/>
  <c r="C4559" i="22"/>
  <c r="D4559" i="22"/>
  <c r="E4559" i="22"/>
  <c r="F4559" i="22"/>
  <c r="G4559" i="22"/>
  <c r="H4559" i="22"/>
  <c r="I4559" i="22"/>
  <c r="J4559" i="22"/>
  <c r="K4559" i="22"/>
  <c r="L4559" i="22"/>
  <c r="M4559" i="22"/>
  <c r="N4559" i="22"/>
  <c r="O4559" i="22"/>
  <c r="P4559" i="22"/>
  <c r="A4560" i="22"/>
  <c r="B4560" i="22"/>
  <c r="C4560" i="22"/>
  <c r="D4560" i="22"/>
  <c r="E4560" i="22"/>
  <c r="F4560" i="22"/>
  <c r="G4560" i="22"/>
  <c r="H4560" i="22"/>
  <c r="I4560" i="22"/>
  <c r="J4560" i="22"/>
  <c r="K4560" i="22"/>
  <c r="L4560" i="22"/>
  <c r="M4560" i="22"/>
  <c r="N4560" i="22"/>
  <c r="O4560" i="22"/>
  <c r="P4560" i="22"/>
  <c r="A4561" i="22"/>
  <c r="B4561" i="22"/>
  <c r="C4561" i="22"/>
  <c r="D4561" i="22"/>
  <c r="E4561" i="22"/>
  <c r="F4561" i="22"/>
  <c r="G4561" i="22"/>
  <c r="H4561" i="22"/>
  <c r="I4561" i="22"/>
  <c r="J4561" i="22"/>
  <c r="K4561" i="22"/>
  <c r="L4561" i="22"/>
  <c r="M4561" i="22"/>
  <c r="N4561" i="22"/>
  <c r="O4561" i="22"/>
  <c r="P4561" i="22"/>
  <c r="A4562" i="22"/>
  <c r="B4562" i="22"/>
  <c r="C4562" i="22"/>
  <c r="D4562" i="22"/>
  <c r="E4562" i="22"/>
  <c r="F4562" i="22"/>
  <c r="G4562" i="22"/>
  <c r="H4562" i="22"/>
  <c r="I4562" i="22"/>
  <c r="J4562" i="22"/>
  <c r="K4562" i="22"/>
  <c r="L4562" i="22"/>
  <c r="M4562" i="22"/>
  <c r="N4562" i="22"/>
  <c r="O4562" i="22"/>
  <c r="P4562" i="22"/>
  <c r="A4563" i="22"/>
  <c r="B4563" i="22"/>
  <c r="C4563" i="22"/>
  <c r="D4563" i="22"/>
  <c r="E4563" i="22"/>
  <c r="F4563" i="22"/>
  <c r="G4563" i="22"/>
  <c r="H4563" i="22"/>
  <c r="I4563" i="22"/>
  <c r="J4563" i="22"/>
  <c r="K4563" i="22"/>
  <c r="L4563" i="22"/>
  <c r="M4563" i="22"/>
  <c r="N4563" i="22"/>
  <c r="O4563" i="22"/>
  <c r="P4563" i="22"/>
  <c r="A4564" i="22"/>
  <c r="B4564" i="22"/>
  <c r="C4564" i="22"/>
  <c r="D4564" i="22"/>
  <c r="E4564" i="22"/>
  <c r="F4564" i="22"/>
  <c r="G4564" i="22"/>
  <c r="H4564" i="22"/>
  <c r="I4564" i="22"/>
  <c r="J4564" i="22"/>
  <c r="K4564" i="22"/>
  <c r="L4564" i="22"/>
  <c r="M4564" i="22"/>
  <c r="N4564" i="22"/>
  <c r="O4564" i="22"/>
  <c r="P4564" i="22"/>
  <c r="A4565" i="22"/>
  <c r="B4565" i="22"/>
  <c r="C4565" i="22"/>
  <c r="D4565" i="22"/>
  <c r="E4565" i="22"/>
  <c r="F4565" i="22"/>
  <c r="G4565" i="22"/>
  <c r="H4565" i="22"/>
  <c r="I4565" i="22"/>
  <c r="J4565" i="22"/>
  <c r="K4565" i="22"/>
  <c r="L4565" i="22"/>
  <c r="M4565" i="22"/>
  <c r="N4565" i="22"/>
  <c r="O4565" i="22"/>
  <c r="P4565" i="22"/>
  <c r="A4566" i="22"/>
  <c r="B4566" i="22"/>
  <c r="C4566" i="22"/>
  <c r="D4566" i="22"/>
  <c r="E4566" i="22"/>
  <c r="F4566" i="22"/>
  <c r="G4566" i="22"/>
  <c r="H4566" i="22"/>
  <c r="I4566" i="22"/>
  <c r="J4566" i="22"/>
  <c r="K4566" i="22"/>
  <c r="L4566" i="22"/>
  <c r="M4566" i="22"/>
  <c r="N4566" i="22"/>
  <c r="O4566" i="22"/>
  <c r="P4566" i="22"/>
  <c r="A4567" i="22"/>
  <c r="B4567" i="22"/>
  <c r="C4567" i="22"/>
  <c r="D4567" i="22"/>
  <c r="E4567" i="22"/>
  <c r="F4567" i="22"/>
  <c r="G4567" i="22"/>
  <c r="H4567" i="22"/>
  <c r="I4567" i="22"/>
  <c r="J4567" i="22"/>
  <c r="K4567" i="22"/>
  <c r="L4567" i="22"/>
  <c r="M4567" i="22"/>
  <c r="N4567" i="22"/>
  <c r="O4567" i="22"/>
  <c r="P4567" i="22"/>
  <c r="A4568" i="22"/>
  <c r="B4568" i="22"/>
  <c r="C4568" i="22"/>
  <c r="D4568" i="22"/>
  <c r="E4568" i="22"/>
  <c r="F4568" i="22"/>
  <c r="G4568" i="22"/>
  <c r="H4568" i="22"/>
  <c r="I4568" i="22"/>
  <c r="J4568" i="22"/>
  <c r="K4568" i="22"/>
  <c r="L4568" i="22"/>
  <c r="M4568" i="22"/>
  <c r="N4568" i="22"/>
  <c r="O4568" i="22"/>
  <c r="P4568" i="22"/>
  <c r="A4569" i="22"/>
  <c r="B4569" i="22"/>
  <c r="C4569" i="22"/>
  <c r="D4569" i="22"/>
  <c r="E4569" i="22"/>
  <c r="F4569" i="22"/>
  <c r="G4569" i="22"/>
  <c r="H4569" i="22"/>
  <c r="I4569" i="22"/>
  <c r="J4569" i="22"/>
  <c r="K4569" i="22"/>
  <c r="L4569" i="22"/>
  <c r="M4569" i="22"/>
  <c r="N4569" i="22"/>
  <c r="O4569" i="22"/>
  <c r="P4569" i="22"/>
  <c r="A4570" i="22"/>
  <c r="B4570" i="22"/>
  <c r="C4570" i="22"/>
  <c r="D4570" i="22"/>
  <c r="E4570" i="22"/>
  <c r="F4570" i="22"/>
  <c r="G4570" i="22"/>
  <c r="H4570" i="22"/>
  <c r="I4570" i="22"/>
  <c r="J4570" i="22"/>
  <c r="K4570" i="22"/>
  <c r="L4570" i="22"/>
  <c r="M4570" i="22"/>
  <c r="N4570" i="22"/>
  <c r="O4570" i="22"/>
  <c r="P4570" i="22"/>
  <c r="A4571" i="22"/>
  <c r="B4571" i="22"/>
  <c r="C4571" i="22"/>
  <c r="D4571" i="22"/>
  <c r="E4571" i="22"/>
  <c r="F4571" i="22"/>
  <c r="G4571" i="22"/>
  <c r="H4571" i="22"/>
  <c r="I4571" i="22"/>
  <c r="J4571" i="22"/>
  <c r="K4571" i="22"/>
  <c r="L4571" i="22"/>
  <c r="M4571" i="22"/>
  <c r="N4571" i="22"/>
  <c r="O4571" i="22"/>
  <c r="P4571" i="22"/>
  <c r="A4572" i="22"/>
  <c r="B4572" i="22"/>
  <c r="C4572" i="22"/>
  <c r="D4572" i="22"/>
  <c r="E4572" i="22"/>
  <c r="F4572" i="22"/>
  <c r="G4572" i="22"/>
  <c r="H4572" i="22"/>
  <c r="I4572" i="22"/>
  <c r="J4572" i="22"/>
  <c r="K4572" i="22"/>
  <c r="L4572" i="22"/>
  <c r="M4572" i="22"/>
  <c r="N4572" i="22"/>
  <c r="O4572" i="22"/>
  <c r="P4572" i="22"/>
  <c r="A4573" i="22"/>
  <c r="B4573" i="22"/>
  <c r="C4573" i="22"/>
  <c r="D4573" i="22"/>
  <c r="E4573" i="22"/>
  <c r="F4573" i="22"/>
  <c r="G4573" i="22"/>
  <c r="H4573" i="22"/>
  <c r="I4573" i="22"/>
  <c r="J4573" i="22"/>
  <c r="K4573" i="22"/>
  <c r="L4573" i="22"/>
  <c r="M4573" i="22"/>
  <c r="N4573" i="22"/>
  <c r="O4573" i="22"/>
  <c r="P4573" i="22"/>
  <c r="A4574" i="22"/>
  <c r="B4574" i="22"/>
  <c r="C4574" i="22"/>
  <c r="D4574" i="22"/>
  <c r="E4574" i="22"/>
  <c r="F4574" i="22"/>
  <c r="G4574" i="22"/>
  <c r="H4574" i="22"/>
  <c r="I4574" i="22"/>
  <c r="J4574" i="22"/>
  <c r="K4574" i="22"/>
  <c r="L4574" i="22"/>
  <c r="M4574" i="22"/>
  <c r="N4574" i="22"/>
  <c r="O4574" i="22"/>
  <c r="P4574" i="22"/>
  <c r="A4575" i="22"/>
  <c r="B4575" i="22"/>
  <c r="C4575" i="22"/>
  <c r="D4575" i="22"/>
  <c r="E4575" i="22"/>
  <c r="F4575" i="22"/>
  <c r="G4575" i="22"/>
  <c r="H4575" i="22"/>
  <c r="I4575" i="22"/>
  <c r="J4575" i="22"/>
  <c r="K4575" i="22"/>
  <c r="L4575" i="22"/>
  <c r="M4575" i="22"/>
  <c r="N4575" i="22"/>
  <c r="O4575" i="22"/>
  <c r="P4575" i="22"/>
  <c r="A4576" i="22"/>
  <c r="B4576" i="22"/>
  <c r="C4576" i="22"/>
  <c r="D4576" i="22"/>
  <c r="E4576" i="22"/>
  <c r="F4576" i="22"/>
  <c r="G4576" i="22"/>
  <c r="H4576" i="22"/>
  <c r="I4576" i="22"/>
  <c r="J4576" i="22"/>
  <c r="K4576" i="22"/>
  <c r="L4576" i="22"/>
  <c r="M4576" i="22"/>
  <c r="N4576" i="22"/>
  <c r="O4576" i="22"/>
  <c r="P4576" i="22"/>
  <c r="A4577" i="22"/>
  <c r="B4577" i="22"/>
  <c r="C4577" i="22"/>
  <c r="D4577" i="22"/>
  <c r="E4577" i="22"/>
  <c r="F4577" i="22"/>
  <c r="G4577" i="22"/>
  <c r="H4577" i="22"/>
  <c r="I4577" i="22"/>
  <c r="J4577" i="22"/>
  <c r="K4577" i="22"/>
  <c r="L4577" i="22"/>
  <c r="M4577" i="22"/>
  <c r="N4577" i="22"/>
  <c r="O4577" i="22"/>
  <c r="P4577" i="22"/>
  <c r="A4578" i="22"/>
  <c r="B4578" i="22"/>
  <c r="C4578" i="22"/>
  <c r="D4578" i="22"/>
  <c r="E4578" i="22"/>
  <c r="F4578" i="22"/>
  <c r="G4578" i="22"/>
  <c r="H4578" i="22"/>
  <c r="I4578" i="22"/>
  <c r="J4578" i="22"/>
  <c r="K4578" i="22"/>
  <c r="L4578" i="22"/>
  <c r="M4578" i="22"/>
  <c r="N4578" i="22"/>
  <c r="O4578" i="22"/>
  <c r="P4578" i="22"/>
  <c r="A4579" i="22"/>
  <c r="B4579" i="22"/>
  <c r="C4579" i="22"/>
  <c r="D4579" i="22"/>
  <c r="E4579" i="22"/>
  <c r="F4579" i="22"/>
  <c r="G4579" i="22"/>
  <c r="H4579" i="22"/>
  <c r="I4579" i="22"/>
  <c r="J4579" i="22"/>
  <c r="K4579" i="22"/>
  <c r="L4579" i="22"/>
  <c r="M4579" i="22"/>
  <c r="N4579" i="22"/>
  <c r="O4579" i="22"/>
  <c r="P4579" i="22"/>
  <c r="A4580" i="22"/>
  <c r="B4580" i="22"/>
  <c r="C4580" i="22"/>
  <c r="D4580" i="22"/>
  <c r="E4580" i="22"/>
  <c r="F4580" i="22"/>
  <c r="G4580" i="22"/>
  <c r="H4580" i="22"/>
  <c r="I4580" i="22"/>
  <c r="J4580" i="22"/>
  <c r="K4580" i="22"/>
  <c r="L4580" i="22"/>
  <c r="M4580" i="22"/>
  <c r="N4580" i="22"/>
  <c r="O4580" i="22"/>
  <c r="P4580" i="22"/>
  <c r="A4581" i="22"/>
  <c r="B4581" i="22"/>
  <c r="C4581" i="22"/>
  <c r="D4581" i="22"/>
  <c r="E4581" i="22"/>
  <c r="F4581" i="22"/>
  <c r="G4581" i="22"/>
  <c r="H4581" i="22"/>
  <c r="I4581" i="22"/>
  <c r="J4581" i="22"/>
  <c r="K4581" i="22"/>
  <c r="L4581" i="22"/>
  <c r="M4581" i="22"/>
  <c r="N4581" i="22"/>
  <c r="O4581" i="22"/>
  <c r="P4581" i="22"/>
  <c r="A4582" i="22"/>
  <c r="B4582" i="22"/>
  <c r="C4582" i="22"/>
  <c r="D4582" i="22"/>
  <c r="E4582" i="22"/>
  <c r="F4582" i="22"/>
  <c r="G4582" i="22"/>
  <c r="H4582" i="22"/>
  <c r="I4582" i="22"/>
  <c r="J4582" i="22"/>
  <c r="K4582" i="22"/>
  <c r="L4582" i="22"/>
  <c r="M4582" i="22"/>
  <c r="N4582" i="22"/>
  <c r="O4582" i="22"/>
  <c r="P4582" i="22"/>
  <c r="A4583" i="22"/>
  <c r="B4583" i="22"/>
  <c r="C4583" i="22"/>
  <c r="D4583" i="22"/>
  <c r="E4583" i="22"/>
  <c r="F4583" i="22"/>
  <c r="G4583" i="22"/>
  <c r="H4583" i="22"/>
  <c r="I4583" i="22"/>
  <c r="J4583" i="22"/>
  <c r="K4583" i="22"/>
  <c r="L4583" i="22"/>
  <c r="M4583" i="22"/>
  <c r="N4583" i="22"/>
  <c r="O4583" i="22"/>
  <c r="P4583" i="22"/>
  <c r="A4584" i="22"/>
  <c r="B4584" i="22"/>
  <c r="C4584" i="22"/>
  <c r="D4584" i="22"/>
  <c r="E4584" i="22"/>
  <c r="F4584" i="22"/>
  <c r="G4584" i="22"/>
  <c r="H4584" i="22"/>
  <c r="I4584" i="22"/>
  <c r="J4584" i="22"/>
  <c r="K4584" i="22"/>
  <c r="L4584" i="22"/>
  <c r="M4584" i="22"/>
  <c r="N4584" i="22"/>
  <c r="O4584" i="22"/>
  <c r="P4584" i="22"/>
  <c r="A4585" i="22"/>
  <c r="B4585" i="22"/>
  <c r="C4585" i="22"/>
  <c r="D4585" i="22"/>
  <c r="E4585" i="22"/>
  <c r="F4585" i="22"/>
  <c r="G4585" i="22"/>
  <c r="H4585" i="22"/>
  <c r="I4585" i="22"/>
  <c r="J4585" i="22"/>
  <c r="K4585" i="22"/>
  <c r="L4585" i="22"/>
  <c r="M4585" i="22"/>
  <c r="N4585" i="22"/>
  <c r="O4585" i="22"/>
  <c r="P4585" i="22"/>
  <c r="A4586" i="22"/>
  <c r="B4586" i="22"/>
  <c r="C4586" i="22"/>
  <c r="D4586" i="22"/>
  <c r="E4586" i="22"/>
  <c r="F4586" i="22"/>
  <c r="G4586" i="22"/>
  <c r="H4586" i="22"/>
  <c r="I4586" i="22"/>
  <c r="J4586" i="22"/>
  <c r="K4586" i="22"/>
  <c r="L4586" i="22"/>
  <c r="M4586" i="22"/>
  <c r="N4586" i="22"/>
  <c r="O4586" i="22"/>
  <c r="P4586" i="22"/>
  <c r="A4587" i="22"/>
  <c r="B4587" i="22"/>
  <c r="C4587" i="22"/>
  <c r="D4587" i="22"/>
  <c r="E4587" i="22"/>
  <c r="F4587" i="22"/>
  <c r="G4587" i="22"/>
  <c r="H4587" i="22"/>
  <c r="I4587" i="22"/>
  <c r="J4587" i="22"/>
  <c r="K4587" i="22"/>
  <c r="L4587" i="22"/>
  <c r="M4587" i="22"/>
  <c r="N4587" i="22"/>
  <c r="O4587" i="22"/>
  <c r="P4587" i="22"/>
  <c r="A4588" i="22"/>
  <c r="B4588" i="22"/>
  <c r="C4588" i="22"/>
  <c r="D4588" i="22"/>
  <c r="E4588" i="22"/>
  <c r="F4588" i="22"/>
  <c r="G4588" i="22"/>
  <c r="H4588" i="22"/>
  <c r="I4588" i="22"/>
  <c r="J4588" i="22"/>
  <c r="K4588" i="22"/>
  <c r="L4588" i="22"/>
  <c r="M4588" i="22"/>
  <c r="N4588" i="22"/>
  <c r="O4588" i="22"/>
  <c r="P4588" i="22"/>
  <c r="A4589" i="22"/>
  <c r="B4589" i="22"/>
  <c r="C4589" i="22"/>
  <c r="D4589" i="22"/>
  <c r="E4589" i="22"/>
  <c r="F4589" i="22"/>
  <c r="G4589" i="22"/>
  <c r="H4589" i="22"/>
  <c r="I4589" i="22"/>
  <c r="J4589" i="22"/>
  <c r="K4589" i="22"/>
  <c r="L4589" i="22"/>
  <c r="M4589" i="22"/>
  <c r="N4589" i="22"/>
  <c r="O4589" i="22"/>
  <c r="P4589" i="22"/>
  <c r="A4590" i="22"/>
  <c r="B4590" i="22"/>
  <c r="C4590" i="22"/>
  <c r="D4590" i="22"/>
  <c r="E4590" i="22"/>
  <c r="F4590" i="22"/>
  <c r="G4590" i="22"/>
  <c r="H4590" i="22"/>
  <c r="I4590" i="22"/>
  <c r="J4590" i="22"/>
  <c r="K4590" i="22"/>
  <c r="L4590" i="22"/>
  <c r="M4590" i="22"/>
  <c r="N4590" i="22"/>
  <c r="O4590" i="22"/>
  <c r="P4590" i="22"/>
  <c r="A4591" i="22"/>
  <c r="B4591" i="22"/>
  <c r="C4591" i="22"/>
  <c r="D4591" i="22"/>
  <c r="E4591" i="22"/>
  <c r="F4591" i="22"/>
  <c r="G4591" i="22"/>
  <c r="H4591" i="22"/>
  <c r="I4591" i="22"/>
  <c r="J4591" i="22"/>
  <c r="K4591" i="22"/>
  <c r="L4591" i="22"/>
  <c r="M4591" i="22"/>
  <c r="N4591" i="22"/>
  <c r="O4591" i="22"/>
  <c r="P4591" i="22"/>
  <c r="A4592" i="22"/>
  <c r="B4592" i="22"/>
  <c r="C4592" i="22"/>
  <c r="D4592" i="22"/>
  <c r="E4592" i="22"/>
  <c r="F4592" i="22"/>
  <c r="G4592" i="22"/>
  <c r="H4592" i="22"/>
  <c r="I4592" i="22"/>
  <c r="J4592" i="22"/>
  <c r="K4592" i="22"/>
  <c r="L4592" i="22"/>
  <c r="M4592" i="22"/>
  <c r="N4592" i="22"/>
  <c r="O4592" i="22"/>
  <c r="P4592" i="22"/>
  <c r="A4593" i="22"/>
  <c r="B4593" i="22"/>
  <c r="C4593" i="22"/>
  <c r="D4593" i="22"/>
  <c r="E4593" i="22"/>
  <c r="F4593" i="22"/>
  <c r="G4593" i="22"/>
  <c r="H4593" i="22"/>
  <c r="I4593" i="22"/>
  <c r="J4593" i="22"/>
  <c r="K4593" i="22"/>
  <c r="L4593" i="22"/>
  <c r="M4593" i="22"/>
  <c r="N4593" i="22"/>
  <c r="O4593" i="22"/>
  <c r="P4593" i="22"/>
  <c r="A4594" i="22"/>
  <c r="B4594" i="22"/>
  <c r="C4594" i="22"/>
  <c r="D4594" i="22"/>
  <c r="E4594" i="22"/>
  <c r="F4594" i="22"/>
  <c r="G4594" i="22"/>
  <c r="H4594" i="22"/>
  <c r="I4594" i="22"/>
  <c r="J4594" i="22"/>
  <c r="K4594" i="22"/>
  <c r="L4594" i="22"/>
  <c r="M4594" i="22"/>
  <c r="N4594" i="22"/>
  <c r="O4594" i="22"/>
  <c r="P4594" i="22"/>
  <c r="A4595" i="22"/>
  <c r="B4595" i="22"/>
  <c r="C4595" i="22"/>
  <c r="D4595" i="22"/>
  <c r="E4595" i="22"/>
  <c r="F4595" i="22"/>
  <c r="G4595" i="22"/>
  <c r="H4595" i="22"/>
  <c r="I4595" i="22"/>
  <c r="J4595" i="22"/>
  <c r="K4595" i="22"/>
  <c r="L4595" i="22"/>
  <c r="M4595" i="22"/>
  <c r="N4595" i="22"/>
  <c r="O4595" i="22"/>
  <c r="P4595" i="22"/>
  <c r="A4596" i="22"/>
  <c r="B4596" i="22"/>
  <c r="C4596" i="22"/>
  <c r="D4596" i="22"/>
  <c r="E4596" i="22"/>
  <c r="F4596" i="22"/>
  <c r="G4596" i="22"/>
  <c r="H4596" i="22"/>
  <c r="I4596" i="22"/>
  <c r="J4596" i="22"/>
  <c r="K4596" i="22"/>
  <c r="L4596" i="22"/>
  <c r="M4596" i="22"/>
  <c r="N4596" i="22"/>
  <c r="O4596" i="22"/>
  <c r="P4596" i="22"/>
  <c r="A4597" i="22"/>
  <c r="B4597" i="22"/>
  <c r="C4597" i="22"/>
  <c r="D4597" i="22"/>
  <c r="E4597" i="22"/>
  <c r="F4597" i="22"/>
  <c r="G4597" i="22"/>
  <c r="H4597" i="22"/>
  <c r="I4597" i="22"/>
  <c r="J4597" i="22"/>
  <c r="K4597" i="22"/>
  <c r="L4597" i="22"/>
  <c r="M4597" i="22"/>
  <c r="N4597" i="22"/>
  <c r="O4597" i="22"/>
  <c r="P4597" i="22"/>
  <c r="A4598" i="22"/>
  <c r="B4598" i="22"/>
  <c r="C4598" i="22"/>
  <c r="D4598" i="22"/>
  <c r="E4598" i="22"/>
  <c r="F4598" i="22"/>
  <c r="G4598" i="22"/>
  <c r="H4598" i="22"/>
  <c r="I4598" i="22"/>
  <c r="J4598" i="22"/>
  <c r="K4598" i="22"/>
  <c r="L4598" i="22"/>
  <c r="M4598" i="22"/>
  <c r="N4598" i="22"/>
  <c r="O4598" i="22"/>
  <c r="P4598" i="22"/>
  <c r="A4599" i="22"/>
  <c r="B4599" i="22"/>
  <c r="C4599" i="22"/>
  <c r="D4599" i="22"/>
  <c r="E4599" i="22"/>
  <c r="F4599" i="22"/>
  <c r="G4599" i="22"/>
  <c r="H4599" i="22"/>
  <c r="I4599" i="22"/>
  <c r="J4599" i="22"/>
  <c r="K4599" i="22"/>
  <c r="L4599" i="22"/>
  <c r="M4599" i="22"/>
  <c r="N4599" i="22"/>
  <c r="O4599" i="22"/>
  <c r="P4599" i="22"/>
  <c r="A4600" i="22"/>
  <c r="B4600" i="22"/>
  <c r="C4600" i="22"/>
  <c r="D4600" i="22"/>
  <c r="E4600" i="22"/>
  <c r="F4600" i="22"/>
  <c r="G4600" i="22"/>
  <c r="H4600" i="22"/>
  <c r="I4600" i="22"/>
  <c r="J4600" i="22"/>
  <c r="K4600" i="22"/>
  <c r="L4600" i="22"/>
  <c r="M4600" i="22"/>
  <c r="N4600" i="22"/>
  <c r="O4600" i="22"/>
  <c r="P4600" i="22"/>
  <c r="A4601" i="22"/>
  <c r="B4601" i="22"/>
  <c r="C4601" i="22"/>
  <c r="D4601" i="22"/>
  <c r="E4601" i="22"/>
  <c r="F4601" i="22"/>
  <c r="G4601" i="22"/>
  <c r="H4601" i="22"/>
  <c r="I4601" i="22"/>
  <c r="J4601" i="22"/>
  <c r="K4601" i="22"/>
  <c r="L4601" i="22"/>
  <c r="M4601" i="22"/>
  <c r="N4601" i="22"/>
  <c r="O4601" i="22"/>
  <c r="P4601" i="22"/>
  <c r="A4602" i="22"/>
  <c r="B4602" i="22"/>
  <c r="C4602" i="22"/>
  <c r="D4602" i="22"/>
  <c r="E4602" i="22"/>
  <c r="F4602" i="22"/>
  <c r="G4602" i="22"/>
  <c r="H4602" i="22"/>
  <c r="I4602" i="22"/>
  <c r="J4602" i="22"/>
  <c r="K4602" i="22"/>
  <c r="L4602" i="22"/>
  <c r="M4602" i="22"/>
  <c r="N4602" i="22"/>
  <c r="O4602" i="22"/>
  <c r="P4602" i="22"/>
  <c r="A4603" i="22"/>
  <c r="B4603" i="22"/>
  <c r="C4603" i="22"/>
  <c r="D4603" i="22"/>
  <c r="E4603" i="22"/>
  <c r="F4603" i="22"/>
  <c r="G4603" i="22"/>
  <c r="H4603" i="22"/>
  <c r="I4603" i="22"/>
  <c r="J4603" i="22"/>
  <c r="K4603" i="22"/>
  <c r="L4603" i="22"/>
  <c r="M4603" i="22"/>
  <c r="N4603" i="22"/>
  <c r="O4603" i="22"/>
  <c r="P4603" i="22"/>
  <c r="A4604" i="22"/>
  <c r="B4604" i="22"/>
  <c r="C4604" i="22"/>
  <c r="D4604" i="22"/>
  <c r="E4604" i="22"/>
  <c r="F4604" i="22"/>
  <c r="G4604" i="22"/>
  <c r="H4604" i="22"/>
  <c r="I4604" i="22"/>
  <c r="J4604" i="22"/>
  <c r="K4604" i="22"/>
  <c r="L4604" i="22"/>
  <c r="M4604" i="22"/>
  <c r="N4604" i="22"/>
  <c r="O4604" i="22"/>
  <c r="P4604" i="22"/>
  <c r="A4605" i="22"/>
  <c r="B4605" i="22"/>
  <c r="C4605" i="22"/>
  <c r="D4605" i="22"/>
  <c r="E4605" i="22"/>
  <c r="F4605" i="22"/>
  <c r="G4605" i="22"/>
  <c r="H4605" i="22"/>
  <c r="I4605" i="22"/>
  <c r="J4605" i="22"/>
  <c r="K4605" i="22"/>
  <c r="L4605" i="22"/>
  <c r="M4605" i="22"/>
  <c r="N4605" i="22"/>
  <c r="O4605" i="22"/>
  <c r="P4605" i="22"/>
  <c r="A4606" i="22"/>
  <c r="B4606" i="22"/>
  <c r="C4606" i="22"/>
  <c r="D4606" i="22"/>
  <c r="E4606" i="22"/>
  <c r="F4606" i="22"/>
  <c r="G4606" i="22"/>
  <c r="H4606" i="22"/>
  <c r="I4606" i="22"/>
  <c r="J4606" i="22"/>
  <c r="K4606" i="22"/>
  <c r="L4606" i="22"/>
  <c r="M4606" i="22"/>
  <c r="N4606" i="22"/>
  <c r="O4606" i="22"/>
  <c r="P4606" i="22"/>
  <c r="A4607" i="22"/>
  <c r="B4607" i="22"/>
  <c r="C4607" i="22"/>
  <c r="D4607" i="22"/>
  <c r="E4607" i="22"/>
  <c r="F4607" i="22"/>
  <c r="G4607" i="22"/>
  <c r="H4607" i="22"/>
  <c r="I4607" i="22"/>
  <c r="J4607" i="22"/>
  <c r="K4607" i="22"/>
  <c r="L4607" i="22"/>
  <c r="M4607" i="22"/>
  <c r="N4607" i="22"/>
  <c r="O4607" i="22"/>
  <c r="P4607" i="22"/>
  <c r="A4608" i="22"/>
  <c r="B4608" i="22"/>
  <c r="C4608" i="22"/>
  <c r="D4608" i="22"/>
  <c r="E4608" i="22"/>
  <c r="F4608" i="22"/>
  <c r="G4608" i="22"/>
  <c r="H4608" i="22"/>
  <c r="I4608" i="22"/>
  <c r="J4608" i="22"/>
  <c r="K4608" i="22"/>
  <c r="L4608" i="22"/>
  <c r="M4608" i="22"/>
  <c r="N4608" i="22"/>
  <c r="O4608" i="22"/>
  <c r="P4608" i="22"/>
  <c r="A4609" i="22"/>
  <c r="B4609" i="22"/>
  <c r="C4609" i="22"/>
  <c r="D4609" i="22"/>
  <c r="E4609" i="22"/>
  <c r="F4609" i="22"/>
  <c r="G4609" i="22"/>
  <c r="H4609" i="22"/>
  <c r="I4609" i="22"/>
  <c r="J4609" i="22"/>
  <c r="K4609" i="22"/>
  <c r="L4609" i="22"/>
  <c r="M4609" i="22"/>
  <c r="N4609" i="22"/>
  <c r="O4609" i="22"/>
  <c r="P4609" i="22"/>
  <c r="A4610" i="22"/>
  <c r="B4610" i="22"/>
  <c r="C4610" i="22"/>
  <c r="D4610" i="22"/>
  <c r="E4610" i="22"/>
  <c r="F4610" i="22"/>
  <c r="G4610" i="22"/>
  <c r="H4610" i="22"/>
  <c r="I4610" i="22"/>
  <c r="J4610" i="22"/>
  <c r="K4610" i="22"/>
  <c r="L4610" i="22"/>
  <c r="M4610" i="22"/>
  <c r="N4610" i="22"/>
  <c r="O4610" i="22"/>
  <c r="P4610" i="22"/>
  <c r="A4611" i="22"/>
  <c r="B4611" i="22"/>
  <c r="C4611" i="22"/>
  <c r="D4611" i="22"/>
  <c r="E4611" i="22"/>
  <c r="F4611" i="22"/>
  <c r="G4611" i="22"/>
  <c r="H4611" i="22"/>
  <c r="I4611" i="22"/>
  <c r="J4611" i="22"/>
  <c r="K4611" i="22"/>
  <c r="L4611" i="22"/>
  <c r="M4611" i="22"/>
  <c r="N4611" i="22"/>
  <c r="O4611" i="22"/>
  <c r="P4611" i="22"/>
  <c r="A4612" i="22"/>
  <c r="B4612" i="22"/>
  <c r="C4612" i="22"/>
  <c r="D4612" i="22"/>
  <c r="E4612" i="22"/>
  <c r="F4612" i="22"/>
  <c r="G4612" i="22"/>
  <c r="H4612" i="22"/>
  <c r="I4612" i="22"/>
  <c r="J4612" i="22"/>
  <c r="K4612" i="22"/>
  <c r="L4612" i="22"/>
  <c r="M4612" i="22"/>
  <c r="N4612" i="22"/>
  <c r="O4612" i="22"/>
  <c r="P4612" i="22"/>
  <c r="A4613" i="22"/>
  <c r="B4613" i="22"/>
  <c r="C4613" i="22"/>
  <c r="D4613" i="22"/>
  <c r="E4613" i="22"/>
  <c r="F4613" i="22"/>
  <c r="G4613" i="22"/>
  <c r="H4613" i="22"/>
  <c r="I4613" i="22"/>
  <c r="J4613" i="22"/>
  <c r="K4613" i="22"/>
  <c r="L4613" i="22"/>
  <c r="M4613" i="22"/>
  <c r="N4613" i="22"/>
  <c r="O4613" i="22"/>
  <c r="P4613" i="22"/>
  <c r="A4614" i="22"/>
  <c r="B4614" i="22"/>
  <c r="C4614" i="22"/>
  <c r="D4614" i="22"/>
  <c r="E4614" i="22"/>
  <c r="F4614" i="22"/>
  <c r="G4614" i="22"/>
  <c r="H4614" i="22"/>
  <c r="I4614" i="22"/>
  <c r="J4614" i="22"/>
  <c r="K4614" i="22"/>
  <c r="L4614" i="22"/>
  <c r="M4614" i="22"/>
  <c r="N4614" i="22"/>
  <c r="O4614" i="22"/>
  <c r="P4614" i="22"/>
  <c r="A4615" i="22"/>
  <c r="B4615" i="22"/>
  <c r="C4615" i="22"/>
  <c r="D4615" i="22"/>
  <c r="E4615" i="22"/>
  <c r="F4615" i="22"/>
  <c r="G4615" i="22"/>
  <c r="H4615" i="22"/>
  <c r="I4615" i="22"/>
  <c r="J4615" i="22"/>
  <c r="K4615" i="22"/>
  <c r="L4615" i="22"/>
  <c r="M4615" i="22"/>
  <c r="N4615" i="22"/>
  <c r="O4615" i="22"/>
  <c r="P4615" i="22"/>
  <c r="A4616" i="22"/>
  <c r="B4616" i="22"/>
  <c r="C4616" i="22"/>
  <c r="D4616" i="22"/>
  <c r="E4616" i="22"/>
  <c r="F4616" i="22"/>
  <c r="G4616" i="22"/>
  <c r="H4616" i="22"/>
  <c r="I4616" i="22"/>
  <c r="J4616" i="22"/>
  <c r="K4616" i="22"/>
  <c r="L4616" i="22"/>
  <c r="M4616" i="22"/>
  <c r="N4616" i="22"/>
  <c r="O4616" i="22"/>
  <c r="P4616" i="22"/>
  <c r="A4617" i="22"/>
  <c r="B4617" i="22"/>
  <c r="C4617" i="22"/>
  <c r="D4617" i="22"/>
  <c r="E4617" i="22"/>
  <c r="F4617" i="22"/>
  <c r="G4617" i="22"/>
  <c r="H4617" i="22"/>
  <c r="I4617" i="22"/>
  <c r="J4617" i="22"/>
  <c r="K4617" i="22"/>
  <c r="L4617" i="22"/>
  <c r="M4617" i="22"/>
  <c r="N4617" i="22"/>
  <c r="O4617" i="22"/>
  <c r="P4617" i="22"/>
  <c r="A4618" i="22"/>
  <c r="B4618" i="22"/>
  <c r="C4618" i="22"/>
  <c r="D4618" i="22"/>
  <c r="E4618" i="22"/>
  <c r="F4618" i="22"/>
  <c r="G4618" i="22"/>
  <c r="H4618" i="22"/>
  <c r="I4618" i="22"/>
  <c r="J4618" i="22"/>
  <c r="K4618" i="22"/>
  <c r="L4618" i="22"/>
  <c r="M4618" i="22"/>
  <c r="N4618" i="22"/>
  <c r="O4618" i="22"/>
  <c r="P4618" i="22"/>
  <c r="A4619" i="22"/>
  <c r="B4619" i="22"/>
  <c r="C4619" i="22"/>
  <c r="D4619" i="22"/>
  <c r="E4619" i="22"/>
  <c r="F4619" i="22"/>
  <c r="G4619" i="22"/>
  <c r="H4619" i="22"/>
  <c r="I4619" i="22"/>
  <c r="J4619" i="22"/>
  <c r="K4619" i="22"/>
  <c r="L4619" i="22"/>
  <c r="M4619" i="22"/>
  <c r="N4619" i="22"/>
  <c r="O4619" i="22"/>
  <c r="P4619" i="22"/>
  <c r="A4620" i="22"/>
  <c r="B4620" i="22"/>
  <c r="C4620" i="22"/>
  <c r="D4620" i="22"/>
  <c r="E4620" i="22"/>
  <c r="F4620" i="22"/>
  <c r="G4620" i="22"/>
  <c r="H4620" i="22"/>
  <c r="I4620" i="22"/>
  <c r="J4620" i="22"/>
  <c r="K4620" i="22"/>
  <c r="L4620" i="22"/>
  <c r="M4620" i="22"/>
  <c r="N4620" i="22"/>
  <c r="O4620" i="22"/>
  <c r="P4620" i="22"/>
  <c r="A4621" i="22"/>
  <c r="B4621" i="22"/>
  <c r="C4621" i="22"/>
  <c r="D4621" i="22"/>
  <c r="E4621" i="22"/>
  <c r="F4621" i="22"/>
  <c r="G4621" i="22"/>
  <c r="H4621" i="22"/>
  <c r="I4621" i="22"/>
  <c r="J4621" i="22"/>
  <c r="K4621" i="22"/>
  <c r="L4621" i="22"/>
  <c r="M4621" i="22"/>
  <c r="N4621" i="22"/>
  <c r="O4621" i="22"/>
  <c r="P4621" i="22"/>
  <c r="A4622" i="22"/>
  <c r="B4622" i="22"/>
  <c r="C4622" i="22"/>
  <c r="D4622" i="22"/>
  <c r="E4622" i="22"/>
  <c r="F4622" i="22"/>
  <c r="G4622" i="22"/>
  <c r="H4622" i="22"/>
  <c r="I4622" i="22"/>
  <c r="J4622" i="22"/>
  <c r="K4622" i="22"/>
  <c r="L4622" i="22"/>
  <c r="M4622" i="22"/>
  <c r="N4622" i="22"/>
  <c r="O4622" i="22"/>
  <c r="P4622" i="22"/>
  <c r="A4623" i="22"/>
  <c r="B4623" i="22"/>
  <c r="C4623" i="22"/>
  <c r="D4623" i="22"/>
  <c r="E4623" i="22"/>
  <c r="F4623" i="22"/>
  <c r="G4623" i="22"/>
  <c r="H4623" i="22"/>
  <c r="I4623" i="22"/>
  <c r="J4623" i="22"/>
  <c r="K4623" i="22"/>
  <c r="L4623" i="22"/>
  <c r="M4623" i="22"/>
  <c r="N4623" i="22"/>
  <c r="O4623" i="22"/>
  <c r="P4623" i="22"/>
  <c r="A4624" i="22"/>
  <c r="B4624" i="22"/>
  <c r="C4624" i="22"/>
  <c r="D4624" i="22"/>
  <c r="E4624" i="22"/>
  <c r="F4624" i="22"/>
  <c r="G4624" i="22"/>
  <c r="H4624" i="22"/>
  <c r="I4624" i="22"/>
  <c r="J4624" i="22"/>
  <c r="K4624" i="22"/>
  <c r="L4624" i="22"/>
  <c r="M4624" i="22"/>
  <c r="N4624" i="22"/>
  <c r="O4624" i="22"/>
  <c r="P4624" i="22"/>
  <c r="A4625" i="22"/>
  <c r="B4625" i="22"/>
  <c r="C4625" i="22"/>
  <c r="D4625" i="22"/>
  <c r="E4625" i="22"/>
  <c r="F4625" i="22"/>
  <c r="G4625" i="22"/>
  <c r="H4625" i="22"/>
  <c r="I4625" i="22"/>
  <c r="J4625" i="22"/>
  <c r="K4625" i="22"/>
  <c r="L4625" i="22"/>
  <c r="M4625" i="22"/>
  <c r="N4625" i="22"/>
  <c r="O4625" i="22"/>
  <c r="P4625" i="22"/>
  <c r="A4626" i="22"/>
  <c r="B4626" i="22"/>
  <c r="C4626" i="22"/>
  <c r="D4626" i="22"/>
  <c r="E4626" i="22"/>
  <c r="F4626" i="22"/>
  <c r="G4626" i="22"/>
  <c r="H4626" i="22"/>
  <c r="I4626" i="22"/>
  <c r="J4626" i="22"/>
  <c r="K4626" i="22"/>
  <c r="L4626" i="22"/>
  <c r="M4626" i="22"/>
  <c r="N4626" i="22"/>
  <c r="O4626" i="22"/>
  <c r="P4626" i="22"/>
  <c r="A4627" i="22"/>
  <c r="B4627" i="22"/>
  <c r="C4627" i="22"/>
  <c r="D4627" i="22"/>
  <c r="E4627" i="22"/>
  <c r="F4627" i="22"/>
  <c r="G4627" i="22"/>
  <c r="H4627" i="22"/>
  <c r="I4627" i="22"/>
  <c r="J4627" i="22"/>
  <c r="K4627" i="22"/>
  <c r="L4627" i="22"/>
  <c r="M4627" i="22"/>
  <c r="N4627" i="22"/>
  <c r="O4627" i="22"/>
  <c r="P4627" i="22"/>
  <c r="A4628" i="22"/>
  <c r="B4628" i="22"/>
  <c r="C4628" i="22"/>
  <c r="D4628" i="22"/>
  <c r="E4628" i="22"/>
  <c r="F4628" i="22"/>
  <c r="G4628" i="22"/>
  <c r="H4628" i="22"/>
  <c r="I4628" i="22"/>
  <c r="J4628" i="22"/>
  <c r="K4628" i="22"/>
  <c r="L4628" i="22"/>
  <c r="M4628" i="22"/>
  <c r="N4628" i="22"/>
  <c r="O4628" i="22"/>
  <c r="P4628" i="22"/>
  <c r="A4629" i="22"/>
  <c r="B4629" i="22"/>
  <c r="C4629" i="22"/>
  <c r="D4629" i="22"/>
  <c r="E4629" i="22"/>
  <c r="F4629" i="22"/>
  <c r="G4629" i="22"/>
  <c r="H4629" i="22"/>
  <c r="I4629" i="22"/>
  <c r="J4629" i="22"/>
  <c r="K4629" i="22"/>
  <c r="L4629" i="22"/>
  <c r="M4629" i="22"/>
  <c r="N4629" i="22"/>
  <c r="O4629" i="22"/>
  <c r="P4629" i="22"/>
  <c r="A4630" i="22"/>
  <c r="B4630" i="22"/>
  <c r="C4630" i="22"/>
  <c r="D4630" i="22"/>
  <c r="E4630" i="22"/>
  <c r="F4630" i="22"/>
  <c r="G4630" i="22"/>
  <c r="H4630" i="22"/>
  <c r="I4630" i="22"/>
  <c r="J4630" i="22"/>
  <c r="K4630" i="22"/>
  <c r="L4630" i="22"/>
  <c r="M4630" i="22"/>
  <c r="N4630" i="22"/>
  <c r="O4630" i="22"/>
  <c r="P4630" i="22"/>
  <c r="A4631" i="22"/>
  <c r="B4631" i="22"/>
  <c r="C4631" i="22"/>
  <c r="D4631" i="22"/>
  <c r="E4631" i="22"/>
  <c r="F4631" i="22"/>
  <c r="G4631" i="22"/>
  <c r="H4631" i="22"/>
  <c r="I4631" i="22"/>
  <c r="J4631" i="22"/>
  <c r="K4631" i="22"/>
  <c r="L4631" i="22"/>
  <c r="M4631" i="22"/>
  <c r="N4631" i="22"/>
  <c r="O4631" i="22"/>
  <c r="P4631" i="22"/>
  <c r="A4632" i="22"/>
  <c r="B4632" i="22"/>
  <c r="C4632" i="22"/>
  <c r="D4632" i="22"/>
  <c r="E4632" i="22"/>
  <c r="F4632" i="22"/>
  <c r="G4632" i="22"/>
  <c r="H4632" i="22"/>
  <c r="I4632" i="22"/>
  <c r="J4632" i="22"/>
  <c r="K4632" i="22"/>
  <c r="L4632" i="22"/>
  <c r="M4632" i="22"/>
  <c r="N4632" i="22"/>
  <c r="O4632" i="22"/>
  <c r="P4632" i="22"/>
  <c r="A4633" i="22"/>
  <c r="B4633" i="22"/>
  <c r="C4633" i="22"/>
  <c r="D4633" i="22"/>
  <c r="E4633" i="22"/>
  <c r="F4633" i="22"/>
  <c r="G4633" i="22"/>
  <c r="H4633" i="22"/>
  <c r="I4633" i="22"/>
  <c r="J4633" i="22"/>
  <c r="K4633" i="22"/>
  <c r="L4633" i="22"/>
  <c r="M4633" i="22"/>
  <c r="N4633" i="22"/>
  <c r="O4633" i="22"/>
  <c r="P4633" i="22"/>
  <c r="A4634" i="22"/>
  <c r="B4634" i="22"/>
  <c r="C4634" i="22"/>
  <c r="D4634" i="22"/>
  <c r="E4634" i="22"/>
  <c r="F4634" i="22"/>
  <c r="G4634" i="22"/>
  <c r="H4634" i="22"/>
  <c r="I4634" i="22"/>
  <c r="J4634" i="22"/>
  <c r="K4634" i="22"/>
  <c r="L4634" i="22"/>
  <c r="M4634" i="22"/>
  <c r="N4634" i="22"/>
  <c r="O4634" i="22"/>
  <c r="P4634" i="22"/>
  <c r="A4635" i="22"/>
  <c r="B4635" i="22"/>
  <c r="C4635" i="22"/>
  <c r="D4635" i="22"/>
  <c r="E4635" i="22"/>
  <c r="F4635" i="22"/>
  <c r="G4635" i="22"/>
  <c r="H4635" i="22"/>
  <c r="I4635" i="22"/>
  <c r="J4635" i="22"/>
  <c r="K4635" i="22"/>
  <c r="L4635" i="22"/>
  <c r="M4635" i="22"/>
  <c r="N4635" i="22"/>
  <c r="O4635" i="22"/>
  <c r="P4635" i="22"/>
  <c r="A4636" i="22"/>
  <c r="B4636" i="22"/>
  <c r="C4636" i="22"/>
  <c r="D4636" i="22"/>
  <c r="E4636" i="22"/>
  <c r="F4636" i="22"/>
  <c r="G4636" i="22"/>
  <c r="H4636" i="22"/>
  <c r="I4636" i="22"/>
  <c r="J4636" i="22"/>
  <c r="K4636" i="22"/>
  <c r="L4636" i="22"/>
  <c r="M4636" i="22"/>
  <c r="N4636" i="22"/>
  <c r="O4636" i="22"/>
  <c r="P4636" i="22"/>
  <c r="A4637" i="22"/>
  <c r="B4637" i="22"/>
  <c r="C4637" i="22"/>
  <c r="D4637" i="22"/>
  <c r="E4637" i="22"/>
  <c r="F4637" i="22"/>
  <c r="G4637" i="22"/>
  <c r="H4637" i="22"/>
  <c r="I4637" i="22"/>
  <c r="J4637" i="22"/>
  <c r="K4637" i="22"/>
  <c r="L4637" i="22"/>
  <c r="M4637" i="22"/>
  <c r="N4637" i="22"/>
  <c r="O4637" i="22"/>
  <c r="P4637" i="22"/>
  <c r="A4638" i="22"/>
  <c r="B4638" i="22"/>
  <c r="C4638" i="22"/>
  <c r="D4638" i="22"/>
  <c r="E4638" i="22"/>
  <c r="F4638" i="22"/>
  <c r="G4638" i="22"/>
  <c r="H4638" i="22"/>
  <c r="I4638" i="22"/>
  <c r="J4638" i="22"/>
  <c r="K4638" i="22"/>
  <c r="L4638" i="22"/>
  <c r="M4638" i="22"/>
  <c r="N4638" i="22"/>
  <c r="O4638" i="22"/>
  <c r="P4638" i="22"/>
  <c r="A4639" i="22"/>
  <c r="B4639" i="22"/>
  <c r="C4639" i="22"/>
  <c r="D4639" i="22"/>
  <c r="E4639" i="22"/>
  <c r="F4639" i="22"/>
  <c r="G4639" i="22"/>
  <c r="H4639" i="22"/>
  <c r="I4639" i="22"/>
  <c r="J4639" i="22"/>
  <c r="K4639" i="22"/>
  <c r="L4639" i="22"/>
  <c r="M4639" i="22"/>
  <c r="N4639" i="22"/>
  <c r="O4639" i="22"/>
  <c r="P4639" i="22"/>
  <c r="A4640" i="22"/>
  <c r="B4640" i="22"/>
  <c r="C4640" i="22"/>
  <c r="D4640" i="22"/>
  <c r="E4640" i="22"/>
  <c r="F4640" i="22"/>
  <c r="G4640" i="22"/>
  <c r="H4640" i="22"/>
  <c r="I4640" i="22"/>
  <c r="J4640" i="22"/>
  <c r="K4640" i="22"/>
  <c r="L4640" i="22"/>
  <c r="M4640" i="22"/>
  <c r="N4640" i="22"/>
  <c r="O4640" i="22"/>
  <c r="P4640" i="22"/>
  <c r="A4641" i="22"/>
  <c r="B4641" i="22"/>
  <c r="C4641" i="22"/>
  <c r="D4641" i="22"/>
  <c r="E4641" i="22"/>
  <c r="F4641" i="22"/>
  <c r="G4641" i="22"/>
  <c r="H4641" i="22"/>
  <c r="I4641" i="22"/>
  <c r="J4641" i="22"/>
  <c r="K4641" i="22"/>
  <c r="L4641" i="22"/>
  <c r="M4641" i="22"/>
  <c r="N4641" i="22"/>
  <c r="O4641" i="22"/>
  <c r="P4641" i="22"/>
  <c r="A4642" i="22"/>
  <c r="B4642" i="22"/>
  <c r="C4642" i="22"/>
  <c r="D4642" i="22"/>
  <c r="E4642" i="22"/>
  <c r="F4642" i="22"/>
  <c r="G4642" i="22"/>
  <c r="H4642" i="22"/>
  <c r="I4642" i="22"/>
  <c r="J4642" i="22"/>
  <c r="K4642" i="22"/>
  <c r="L4642" i="22"/>
  <c r="M4642" i="22"/>
  <c r="N4642" i="22"/>
  <c r="O4642" i="22"/>
  <c r="P4642" i="22"/>
  <c r="A4643" i="22"/>
  <c r="B4643" i="22"/>
  <c r="C4643" i="22"/>
  <c r="D4643" i="22"/>
  <c r="E4643" i="22"/>
  <c r="F4643" i="22"/>
  <c r="G4643" i="22"/>
  <c r="H4643" i="22"/>
  <c r="I4643" i="22"/>
  <c r="J4643" i="22"/>
  <c r="K4643" i="22"/>
  <c r="L4643" i="22"/>
  <c r="M4643" i="22"/>
  <c r="N4643" i="22"/>
  <c r="O4643" i="22"/>
  <c r="P4643" i="22"/>
  <c r="A4644" i="22"/>
  <c r="B4644" i="22"/>
  <c r="C4644" i="22"/>
  <c r="D4644" i="22"/>
  <c r="E4644" i="22"/>
  <c r="F4644" i="22"/>
  <c r="G4644" i="22"/>
  <c r="H4644" i="22"/>
  <c r="I4644" i="22"/>
  <c r="J4644" i="22"/>
  <c r="K4644" i="22"/>
  <c r="L4644" i="22"/>
  <c r="M4644" i="22"/>
  <c r="N4644" i="22"/>
  <c r="O4644" i="22"/>
  <c r="P4644" i="22"/>
  <c r="A4645" i="22"/>
  <c r="B4645" i="22"/>
  <c r="C4645" i="22"/>
  <c r="D4645" i="22"/>
  <c r="E4645" i="22"/>
  <c r="F4645" i="22"/>
  <c r="G4645" i="22"/>
  <c r="H4645" i="22"/>
  <c r="I4645" i="22"/>
  <c r="J4645" i="22"/>
  <c r="K4645" i="22"/>
  <c r="L4645" i="22"/>
  <c r="M4645" i="22"/>
  <c r="N4645" i="22"/>
  <c r="O4645" i="22"/>
  <c r="P4645" i="22"/>
  <c r="A4646" i="22"/>
  <c r="B4646" i="22"/>
  <c r="C4646" i="22"/>
  <c r="D4646" i="22"/>
  <c r="E4646" i="22"/>
  <c r="F4646" i="22"/>
  <c r="G4646" i="22"/>
  <c r="H4646" i="22"/>
  <c r="I4646" i="22"/>
  <c r="J4646" i="22"/>
  <c r="K4646" i="22"/>
  <c r="L4646" i="22"/>
  <c r="M4646" i="22"/>
  <c r="N4646" i="22"/>
  <c r="O4646" i="22"/>
  <c r="P4646" i="22"/>
  <c r="A4647" i="22"/>
  <c r="B4647" i="22"/>
  <c r="C4647" i="22"/>
  <c r="D4647" i="22"/>
  <c r="E4647" i="22"/>
  <c r="F4647" i="22"/>
  <c r="G4647" i="22"/>
  <c r="H4647" i="22"/>
  <c r="I4647" i="22"/>
  <c r="J4647" i="22"/>
  <c r="K4647" i="22"/>
  <c r="L4647" i="22"/>
  <c r="M4647" i="22"/>
  <c r="N4647" i="22"/>
  <c r="O4647" i="22"/>
  <c r="P4647" i="22"/>
  <c r="A4648" i="22"/>
  <c r="B4648" i="22"/>
  <c r="C4648" i="22"/>
  <c r="D4648" i="22"/>
  <c r="E4648" i="22"/>
  <c r="F4648" i="22"/>
  <c r="G4648" i="22"/>
  <c r="H4648" i="22"/>
  <c r="I4648" i="22"/>
  <c r="J4648" i="22"/>
  <c r="K4648" i="22"/>
  <c r="L4648" i="22"/>
  <c r="M4648" i="22"/>
  <c r="N4648" i="22"/>
  <c r="O4648" i="22"/>
  <c r="P4648" i="22"/>
  <c r="A4649" i="22"/>
  <c r="B4649" i="22"/>
  <c r="C4649" i="22"/>
  <c r="D4649" i="22"/>
  <c r="E4649" i="22"/>
  <c r="F4649" i="22"/>
  <c r="G4649" i="22"/>
  <c r="H4649" i="22"/>
  <c r="I4649" i="22"/>
  <c r="J4649" i="22"/>
  <c r="K4649" i="22"/>
  <c r="L4649" i="22"/>
  <c r="M4649" i="22"/>
  <c r="N4649" i="22"/>
  <c r="O4649" i="22"/>
  <c r="P4649" i="22"/>
  <c r="A4650" i="22"/>
  <c r="B4650" i="22"/>
  <c r="C4650" i="22"/>
  <c r="D4650" i="22"/>
  <c r="E4650" i="22"/>
  <c r="F4650" i="22"/>
  <c r="G4650" i="22"/>
  <c r="H4650" i="22"/>
  <c r="I4650" i="22"/>
  <c r="J4650" i="22"/>
  <c r="K4650" i="22"/>
  <c r="L4650" i="22"/>
  <c r="M4650" i="22"/>
  <c r="N4650" i="22"/>
  <c r="O4650" i="22"/>
  <c r="P4650" i="22"/>
  <c r="A4651" i="22"/>
  <c r="B4651" i="22"/>
  <c r="C4651" i="22"/>
  <c r="D4651" i="22"/>
  <c r="E4651" i="22"/>
  <c r="F4651" i="22"/>
  <c r="G4651" i="22"/>
  <c r="H4651" i="22"/>
  <c r="I4651" i="22"/>
  <c r="J4651" i="22"/>
  <c r="K4651" i="22"/>
  <c r="L4651" i="22"/>
  <c r="M4651" i="22"/>
  <c r="N4651" i="22"/>
  <c r="O4651" i="22"/>
  <c r="P4651" i="22"/>
  <c r="A4652" i="22"/>
  <c r="B4652" i="22"/>
  <c r="C4652" i="22"/>
  <c r="D4652" i="22"/>
  <c r="E4652" i="22"/>
  <c r="F4652" i="22"/>
  <c r="G4652" i="22"/>
  <c r="H4652" i="22"/>
  <c r="I4652" i="22"/>
  <c r="J4652" i="22"/>
  <c r="K4652" i="22"/>
  <c r="L4652" i="22"/>
  <c r="M4652" i="22"/>
  <c r="N4652" i="22"/>
  <c r="O4652" i="22"/>
  <c r="P4652" i="22"/>
  <c r="A4653" i="22"/>
  <c r="B4653" i="22"/>
  <c r="C4653" i="22"/>
  <c r="D4653" i="22"/>
  <c r="E4653" i="22"/>
  <c r="F4653" i="22"/>
  <c r="G4653" i="22"/>
  <c r="H4653" i="22"/>
  <c r="I4653" i="22"/>
  <c r="J4653" i="22"/>
  <c r="K4653" i="22"/>
  <c r="L4653" i="22"/>
  <c r="M4653" i="22"/>
  <c r="N4653" i="22"/>
  <c r="O4653" i="22"/>
  <c r="P4653" i="22"/>
  <c r="A4654" i="22"/>
  <c r="B4654" i="22"/>
  <c r="C4654" i="22"/>
  <c r="D4654" i="22"/>
  <c r="E4654" i="22"/>
  <c r="F4654" i="22"/>
  <c r="G4654" i="22"/>
  <c r="H4654" i="22"/>
  <c r="I4654" i="22"/>
  <c r="J4654" i="22"/>
  <c r="K4654" i="22"/>
  <c r="L4654" i="22"/>
  <c r="M4654" i="22"/>
  <c r="N4654" i="22"/>
  <c r="O4654" i="22"/>
  <c r="P4654" i="22"/>
  <c r="A4655" i="22"/>
  <c r="B4655" i="22"/>
  <c r="C4655" i="22"/>
  <c r="D4655" i="22"/>
  <c r="E4655" i="22"/>
  <c r="F4655" i="22"/>
  <c r="G4655" i="22"/>
  <c r="H4655" i="22"/>
  <c r="I4655" i="22"/>
  <c r="J4655" i="22"/>
  <c r="K4655" i="22"/>
  <c r="L4655" i="22"/>
  <c r="M4655" i="22"/>
  <c r="N4655" i="22"/>
  <c r="O4655" i="22"/>
  <c r="P4655" i="22"/>
  <c r="A4656" i="22"/>
  <c r="B4656" i="22"/>
  <c r="C4656" i="22"/>
  <c r="D4656" i="22"/>
  <c r="E4656" i="22"/>
  <c r="F4656" i="22"/>
  <c r="G4656" i="22"/>
  <c r="H4656" i="22"/>
  <c r="I4656" i="22"/>
  <c r="J4656" i="22"/>
  <c r="K4656" i="22"/>
  <c r="L4656" i="22"/>
  <c r="M4656" i="22"/>
  <c r="N4656" i="22"/>
  <c r="O4656" i="22"/>
  <c r="P4656" i="22"/>
  <c r="A4657" i="22"/>
  <c r="B4657" i="22"/>
  <c r="C4657" i="22"/>
  <c r="D4657" i="22"/>
  <c r="E4657" i="22"/>
  <c r="F4657" i="22"/>
  <c r="G4657" i="22"/>
  <c r="H4657" i="22"/>
  <c r="I4657" i="22"/>
  <c r="J4657" i="22"/>
  <c r="K4657" i="22"/>
  <c r="L4657" i="22"/>
  <c r="M4657" i="22"/>
  <c r="N4657" i="22"/>
  <c r="O4657" i="22"/>
  <c r="P4657" i="22"/>
  <c r="A4658" i="22"/>
  <c r="B4658" i="22"/>
  <c r="C4658" i="22"/>
  <c r="D4658" i="22"/>
  <c r="E4658" i="22"/>
  <c r="F4658" i="22"/>
  <c r="G4658" i="22"/>
  <c r="H4658" i="22"/>
  <c r="I4658" i="22"/>
  <c r="J4658" i="22"/>
  <c r="K4658" i="22"/>
  <c r="L4658" i="22"/>
  <c r="M4658" i="22"/>
  <c r="N4658" i="22"/>
  <c r="O4658" i="22"/>
  <c r="P4658" i="22"/>
  <c r="A4659" i="22"/>
  <c r="B4659" i="22"/>
  <c r="C4659" i="22"/>
  <c r="D4659" i="22"/>
  <c r="E4659" i="22"/>
  <c r="F4659" i="22"/>
  <c r="G4659" i="22"/>
  <c r="H4659" i="22"/>
  <c r="I4659" i="22"/>
  <c r="J4659" i="22"/>
  <c r="K4659" i="22"/>
  <c r="L4659" i="22"/>
  <c r="M4659" i="22"/>
  <c r="N4659" i="22"/>
  <c r="O4659" i="22"/>
  <c r="P4659" i="22"/>
  <c r="A4660" i="22"/>
  <c r="B4660" i="22"/>
  <c r="C4660" i="22"/>
  <c r="D4660" i="22"/>
  <c r="E4660" i="22"/>
  <c r="F4660" i="22"/>
  <c r="G4660" i="22"/>
  <c r="H4660" i="22"/>
  <c r="I4660" i="22"/>
  <c r="J4660" i="22"/>
  <c r="K4660" i="22"/>
  <c r="L4660" i="22"/>
  <c r="M4660" i="22"/>
  <c r="N4660" i="22"/>
  <c r="O4660" i="22"/>
  <c r="P4660" i="22"/>
  <c r="A4661" i="22"/>
  <c r="B4661" i="22"/>
  <c r="C4661" i="22"/>
  <c r="D4661" i="22"/>
  <c r="E4661" i="22"/>
  <c r="F4661" i="22"/>
  <c r="G4661" i="22"/>
  <c r="H4661" i="22"/>
  <c r="I4661" i="22"/>
  <c r="J4661" i="22"/>
  <c r="K4661" i="22"/>
  <c r="L4661" i="22"/>
  <c r="M4661" i="22"/>
  <c r="N4661" i="22"/>
  <c r="O4661" i="22"/>
  <c r="P4661" i="22"/>
  <c r="A4662" i="22"/>
  <c r="B4662" i="22"/>
  <c r="C4662" i="22"/>
  <c r="D4662" i="22"/>
  <c r="E4662" i="22"/>
  <c r="F4662" i="22"/>
  <c r="G4662" i="22"/>
  <c r="H4662" i="22"/>
  <c r="I4662" i="22"/>
  <c r="J4662" i="22"/>
  <c r="K4662" i="22"/>
  <c r="L4662" i="22"/>
  <c r="M4662" i="22"/>
  <c r="N4662" i="22"/>
  <c r="O4662" i="22"/>
  <c r="P4662" i="22"/>
  <c r="A4663" i="22"/>
  <c r="B4663" i="22"/>
  <c r="C4663" i="22"/>
  <c r="D4663" i="22"/>
  <c r="E4663" i="22"/>
  <c r="F4663" i="22"/>
  <c r="G4663" i="22"/>
  <c r="H4663" i="22"/>
  <c r="I4663" i="22"/>
  <c r="J4663" i="22"/>
  <c r="K4663" i="22"/>
  <c r="L4663" i="22"/>
  <c r="M4663" i="22"/>
  <c r="N4663" i="22"/>
  <c r="O4663" i="22"/>
  <c r="P4663" i="22"/>
  <c r="A4664" i="22"/>
  <c r="B4664" i="22"/>
  <c r="C4664" i="22"/>
  <c r="D4664" i="22"/>
  <c r="E4664" i="22"/>
  <c r="F4664" i="22"/>
  <c r="G4664" i="22"/>
  <c r="H4664" i="22"/>
  <c r="I4664" i="22"/>
  <c r="J4664" i="22"/>
  <c r="K4664" i="22"/>
  <c r="L4664" i="22"/>
  <c r="M4664" i="22"/>
  <c r="N4664" i="22"/>
  <c r="O4664" i="22"/>
  <c r="P4664" i="22"/>
  <c r="A4665" i="22"/>
  <c r="B4665" i="22"/>
  <c r="C4665" i="22"/>
  <c r="D4665" i="22"/>
  <c r="E4665" i="22"/>
  <c r="F4665" i="22"/>
  <c r="G4665" i="22"/>
  <c r="H4665" i="22"/>
  <c r="I4665" i="22"/>
  <c r="J4665" i="22"/>
  <c r="K4665" i="22"/>
  <c r="L4665" i="22"/>
  <c r="M4665" i="22"/>
  <c r="N4665" i="22"/>
  <c r="O4665" i="22"/>
  <c r="P4665" i="22"/>
  <c r="A4666" i="22"/>
  <c r="B4666" i="22"/>
  <c r="C4666" i="22"/>
  <c r="D4666" i="22"/>
  <c r="E4666" i="22"/>
  <c r="F4666" i="22"/>
  <c r="G4666" i="22"/>
  <c r="H4666" i="22"/>
  <c r="I4666" i="22"/>
  <c r="J4666" i="22"/>
  <c r="K4666" i="22"/>
  <c r="L4666" i="22"/>
  <c r="M4666" i="22"/>
  <c r="N4666" i="22"/>
  <c r="O4666" i="22"/>
  <c r="P4666" i="22"/>
  <c r="A4667" i="22"/>
  <c r="B4667" i="22"/>
  <c r="C4667" i="22"/>
  <c r="D4667" i="22"/>
  <c r="E4667" i="22"/>
  <c r="F4667" i="22"/>
  <c r="G4667" i="22"/>
  <c r="H4667" i="22"/>
  <c r="I4667" i="22"/>
  <c r="J4667" i="22"/>
  <c r="K4667" i="22"/>
  <c r="L4667" i="22"/>
  <c r="M4667" i="22"/>
  <c r="N4667" i="22"/>
  <c r="O4667" i="22"/>
  <c r="P4667" i="22"/>
  <c r="A4668" i="22"/>
  <c r="B4668" i="22"/>
  <c r="C4668" i="22"/>
  <c r="D4668" i="22"/>
  <c r="E4668" i="22"/>
  <c r="F4668" i="22"/>
  <c r="G4668" i="22"/>
  <c r="H4668" i="22"/>
  <c r="I4668" i="22"/>
  <c r="J4668" i="22"/>
  <c r="K4668" i="22"/>
  <c r="L4668" i="22"/>
  <c r="M4668" i="22"/>
  <c r="N4668" i="22"/>
  <c r="O4668" i="22"/>
  <c r="P4668" i="22"/>
  <c r="A4669" i="22"/>
  <c r="B4669" i="22"/>
  <c r="C4669" i="22"/>
  <c r="D4669" i="22"/>
  <c r="E4669" i="22"/>
  <c r="F4669" i="22"/>
  <c r="G4669" i="22"/>
  <c r="H4669" i="22"/>
  <c r="I4669" i="22"/>
  <c r="J4669" i="22"/>
  <c r="K4669" i="22"/>
  <c r="L4669" i="22"/>
  <c r="M4669" i="22"/>
  <c r="N4669" i="22"/>
  <c r="O4669" i="22"/>
  <c r="P4669" i="22"/>
  <c r="A4670" i="22"/>
  <c r="B4670" i="22"/>
  <c r="C4670" i="22"/>
  <c r="D4670" i="22"/>
  <c r="E4670" i="22"/>
  <c r="F4670" i="22"/>
  <c r="G4670" i="22"/>
  <c r="H4670" i="22"/>
  <c r="I4670" i="22"/>
  <c r="J4670" i="22"/>
  <c r="K4670" i="22"/>
  <c r="L4670" i="22"/>
  <c r="M4670" i="22"/>
  <c r="N4670" i="22"/>
  <c r="O4670" i="22"/>
  <c r="P4670" i="22"/>
  <c r="A4671" i="22"/>
  <c r="B4671" i="22"/>
  <c r="C4671" i="22"/>
  <c r="D4671" i="22"/>
  <c r="E4671" i="22"/>
  <c r="F4671" i="22"/>
  <c r="G4671" i="22"/>
  <c r="H4671" i="22"/>
  <c r="I4671" i="22"/>
  <c r="J4671" i="22"/>
  <c r="K4671" i="22"/>
  <c r="L4671" i="22"/>
  <c r="M4671" i="22"/>
  <c r="N4671" i="22"/>
  <c r="O4671" i="22"/>
  <c r="P4671" i="22"/>
  <c r="A4672" i="22"/>
  <c r="B4672" i="22"/>
  <c r="C4672" i="22"/>
  <c r="D4672" i="22"/>
  <c r="E4672" i="22"/>
  <c r="F4672" i="22"/>
  <c r="G4672" i="22"/>
  <c r="H4672" i="22"/>
  <c r="I4672" i="22"/>
  <c r="J4672" i="22"/>
  <c r="K4672" i="22"/>
  <c r="L4672" i="22"/>
  <c r="M4672" i="22"/>
  <c r="N4672" i="22"/>
  <c r="O4672" i="22"/>
  <c r="P4672" i="22"/>
  <c r="A4673" i="22"/>
  <c r="B4673" i="22"/>
  <c r="C4673" i="22"/>
  <c r="D4673" i="22"/>
  <c r="E4673" i="22"/>
  <c r="F4673" i="22"/>
  <c r="G4673" i="22"/>
  <c r="H4673" i="22"/>
  <c r="I4673" i="22"/>
  <c r="J4673" i="22"/>
  <c r="K4673" i="22"/>
  <c r="L4673" i="22"/>
  <c r="M4673" i="22"/>
  <c r="N4673" i="22"/>
  <c r="O4673" i="22"/>
  <c r="P4673" i="22"/>
  <c r="A4674" i="22"/>
  <c r="B4674" i="22"/>
  <c r="C4674" i="22"/>
  <c r="D4674" i="22"/>
  <c r="E4674" i="22"/>
  <c r="F4674" i="22"/>
  <c r="G4674" i="22"/>
  <c r="H4674" i="22"/>
  <c r="I4674" i="22"/>
  <c r="J4674" i="22"/>
  <c r="K4674" i="22"/>
  <c r="L4674" i="22"/>
  <c r="M4674" i="22"/>
  <c r="N4674" i="22"/>
  <c r="O4674" i="22"/>
  <c r="P4674" i="22"/>
  <c r="A4675" i="22"/>
  <c r="B4675" i="22"/>
  <c r="C4675" i="22"/>
  <c r="D4675" i="22"/>
  <c r="E4675" i="22"/>
  <c r="F4675" i="22"/>
  <c r="G4675" i="22"/>
  <c r="H4675" i="22"/>
  <c r="I4675" i="22"/>
  <c r="J4675" i="22"/>
  <c r="K4675" i="22"/>
  <c r="L4675" i="22"/>
  <c r="M4675" i="22"/>
  <c r="N4675" i="22"/>
  <c r="O4675" i="22"/>
  <c r="P4675" i="22"/>
  <c r="A4676" i="22"/>
  <c r="B4676" i="22"/>
  <c r="C4676" i="22"/>
  <c r="D4676" i="22"/>
  <c r="E4676" i="22"/>
  <c r="F4676" i="22"/>
  <c r="G4676" i="22"/>
  <c r="H4676" i="22"/>
  <c r="I4676" i="22"/>
  <c r="J4676" i="22"/>
  <c r="K4676" i="22"/>
  <c r="L4676" i="22"/>
  <c r="M4676" i="22"/>
  <c r="N4676" i="22"/>
  <c r="O4676" i="22"/>
  <c r="P4676" i="22"/>
  <c r="A4677" i="22"/>
  <c r="B4677" i="22"/>
  <c r="C4677" i="22"/>
  <c r="D4677" i="22"/>
  <c r="E4677" i="22"/>
  <c r="F4677" i="22"/>
  <c r="G4677" i="22"/>
  <c r="H4677" i="22"/>
  <c r="I4677" i="22"/>
  <c r="J4677" i="22"/>
  <c r="K4677" i="22"/>
  <c r="L4677" i="22"/>
  <c r="M4677" i="22"/>
  <c r="N4677" i="22"/>
  <c r="O4677" i="22"/>
  <c r="P4677" i="22"/>
  <c r="A4678" i="22"/>
  <c r="B4678" i="22"/>
  <c r="C4678" i="22"/>
  <c r="D4678" i="22"/>
  <c r="E4678" i="22"/>
  <c r="F4678" i="22"/>
  <c r="G4678" i="22"/>
  <c r="H4678" i="22"/>
  <c r="I4678" i="22"/>
  <c r="J4678" i="22"/>
  <c r="K4678" i="22"/>
  <c r="L4678" i="22"/>
  <c r="M4678" i="22"/>
  <c r="N4678" i="22"/>
  <c r="O4678" i="22"/>
  <c r="P4678" i="22"/>
  <c r="A4679" i="22"/>
  <c r="B4679" i="22"/>
  <c r="C4679" i="22"/>
  <c r="D4679" i="22"/>
  <c r="E4679" i="22"/>
  <c r="F4679" i="22"/>
  <c r="G4679" i="22"/>
  <c r="H4679" i="22"/>
  <c r="I4679" i="22"/>
  <c r="J4679" i="22"/>
  <c r="K4679" i="22"/>
  <c r="L4679" i="22"/>
  <c r="M4679" i="22"/>
  <c r="N4679" i="22"/>
  <c r="O4679" i="22"/>
  <c r="P4679" i="22"/>
  <c r="A4680" i="22"/>
  <c r="B4680" i="22"/>
  <c r="C4680" i="22"/>
  <c r="D4680" i="22"/>
  <c r="E4680" i="22"/>
  <c r="F4680" i="22"/>
  <c r="G4680" i="22"/>
  <c r="H4680" i="22"/>
  <c r="I4680" i="22"/>
  <c r="J4680" i="22"/>
  <c r="K4680" i="22"/>
  <c r="L4680" i="22"/>
  <c r="M4680" i="22"/>
  <c r="N4680" i="22"/>
  <c r="O4680" i="22"/>
  <c r="P4680" i="22"/>
  <c r="A4681" i="22"/>
  <c r="B4681" i="22"/>
  <c r="C4681" i="22"/>
  <c r="D4681" i="22"/>
  <c r="E4681" i="22"/>
  <c r="F4681" i="22"/>
  <c r="G4681" i="22"/>
  <c r="H4681" i="22"/>
  <c r="I4681" i="22"/>
  <c r="J4681" i="22"/>
  <c r="K4681" i="22"/>
  <c r="L4681" i="22"/>
  <c r="M4681" i="22"/>
  <c r="N4681" i="22"/>
  <c r="O4681" i="22"/>
  <c r="P4681" i="22"/>
  <c r="A4682" i="22"/>
  <c r="B4682" i="22"/>
  <c r="C4682" i="22"/>
  <c r="D4682" i="22"/>
  <c r="E4682" i="22"/>
  <c r="F4682" i="22"/>
  <c r="G4682" i="22"/>
  <c r="H4682" i="22"/>
  <c r="I4682" i="22"/>
  <c r="J4682" i="22"/>
  <c r="K4682" i="22"/>
  <c r="L4682" i="22"/>
  <c r="M4682" i="22"/>
  <c r="N4682" i="22"/>
  <c r="O4682" i="22"/>
  <c r="P4682" i="22"/>
  <c r="A4683" i="22"/>
  <c r="B4683" i="22"/>
  <c r="C4683" i="22"/>
  <c r="D4683" i="22"/>
  <c r="E4683" i="22"/>
  <c r="F4683" i="22"/>
  <c r="G4683" i="22"/>
  <c r="H4683" i="22"/>
  <c r="I4683" i="22"/>
  <c r="J4683" i="22"/>
  <c r="K4683" i="22"/>
  <c r="L4683" i="22"/>
  <c r="M4683" i="22"/>
  <c r="N4683" i="22"/>
  <c r="O4683" i="22"/>
  <c r="P4683" i="22"/>
  <c r="A4684" i="22"/>
  <c r="B4684" i="22"/>
  <c r="C4684" i="22"/>
  <c r="D4684" i="22"/>
  <c r="E4684" i="22"/>
  <c r="F4684" i="22"/>
  <c r="G4684" i="22"/>
  <c r="H4684" i="22"/>
  <c r="I4684" i="22"/>
  <c r="J4684" i="22"/>
  <c r="K4684" i="22"/>
  <c r="L4684" i="22"/>
  <c r="M4684" i="22"/>
  <c r="N4684" i="22"/>
  <c r="O4684" i="22"/>
  <c r="P4684" i="22"/>
  <c r="A4685" i="22"/>
  <c r="B4685" i="22"/>
  <c r="C4685" i="22"/>
  <c r="D4685" i="22"/>
  <c r="E4685" i="22"/>
  <c r="F4685" i="22"/>
  <c r="G4685" i="22"/>
  <c r="H4685" i="22"/>
  <c r="I4685" i="22"/>
  <c r="J4685" i="22"/>
  <c r="K4685" i="22"/>
  <c r="L4685" i="22"/>
  <c r="M4685" i="22"/>
  <c r="N4685" i="22"/>
  <c r="O4685" i="22"/>
  <c r="P4685" i="22"/>
  <c r="A4686" i="22"/>
  <c r="B4686" i="22"/>
  <c r="C4686" i="22"/>
  <c r="D4686" i="22"/>
  <c r="E4686" i="22"/>
  <c r="F4686" i="22"/>
  <c r="G4686" i="22"/>
  <c r="H4686" i="22"/>
  <c r="I4686" i="22"/>
  <c r="J4686" i="22"/>
  <c r="K4686" i="22"/>
  <c r="L4686" i="22"/>
  <c r="M4686" i="22"/>
  <c r="N4686" i="22"/>
  <c r="O4686" i="22"/>
  <c r="P4686" i="22"/>
  <c r="A4687" i="22"/>
  <c r="B4687" i="22"/>
  <c r="C4687" i="22"/>
  <c r="D4687" i="22"/>
  <c r="E4687" i="22"/>
  <c r="F4687" i="22"/>
  <c r="G4687" i="22"/>
  <c r="H4687" i="22"/>
  <c r="I4687" i="22"/>
  <c r="J4687" i="22"/>
  <c r="K4687" i="22"/>
  <c r="L4687" i="22"/>
  <c r="M4687" i="22"/>
  <c r="N4687" i="22"/>
  <c r="O4687" i="22"/>
  <c r="P4687" i="22"/>
  <c r="A4688" i="22"/>
  <c r="B4688" i="22"/>
  <c r="C4688" i="22"/>
  <c r="D4688" i="22"/>
  <c r="E4688" i="22"/>
  <c r="F4688" i="22"/>
  <c r="G4688" i="22"/>
  <c r="H4688" i="22"/>
  <c r="I4688" i="22"/>
  <c r="J4688" i="22"/>
  <c r="K4688" i="22"/>
  <c r="L4688" i="22"/>
  <c r="M4688" i="22"/>
  <c r="N4688" i="22"/>
  <c r="O4688" i="22"/>
  <c r="P4688" i="22"/>
  <c r="A4689" i="22"/>
  <c r="B4689" i="22"/>
  <c r="C4689" i="22"/>
  <c r="D4689" i="22"/>
  <c r="E4689" i="22"/>
  <c r="F4689" i="22"/>
  <c r="G4689" i="22"/>
  <c r="H4689" i="22"/>
  <c r="I4689" i="22"/>
  <c r="J4689" i="22"/>
  <c r="K4689" i="22"/>
  <c r="L4689" i="22"/>
  <c r="M4689" i="22"/>
  <c r="N4689" i="22"/>
  <c r="O4689" i="22"/>
  <c r="P4689" i="22"/>
  <c r="A4690" i="22"/>
  <c r="B4690" i="22"/>
  <c r="C4690" i="22"/>
  <c r="D4690" i="22"/>
  <c r="E4690" i="22"/>
  <c r="F4690" i="22"/>
  <c r="G4690" i="22"/>
  <c r="H4690" i="22"/>
  <c r="I4690" i="22"/>
  <c r="J4690" i="22"/>
  <c r="K4690" i="22"/>
  <c r="L4690" i="22"/>
  <c r="M4690" i="22"/>
  <c r="N4690" i="22"/>
  <c r="O4690" i="22"/>
  <c r="P4690" i="22"/>
  <c r="A4691" i="22"/>
  <c r="B4691" i="22"/>
  <c r="C4691" i="22"/>
  <c r="D4691" i="22"/>
  <c r="E4691" i="22"/>
  <c r="F4691" i="22"/>
  <c r="G4691" i="22"/>
  <c r="H4691" i="22"/>
  <c r="I4691" i="22"/>
  <c r="J4691" i="22"/>
  <c r="K4691" i="22"/>
  <c r="L4691" i="22"/>
  <c r="M4691" i="22"/>
  <c r="N4691" i="22"/>
  <c r="O4691" i="22"/>
  <c r="P4691" i="22"/>
  <c r="A4692" i="22"/>
  <c r="B4692" i="22"/>
  <c r="C4692" i="22"/>
  <c r="D4692" i="22"/>
  <c r="E4692" i="22"/>
  <c r="F4692" i="22"/>
  <c r="G4692" i="22"/>
  <c r="H4692" i="22"/>
  <c r="I4692" i="22"/>
  <c r="J4692" i="22"/>
  <c r="K4692" i="22"/>
  <c r="L4692" i="22"/>
  <c r="M4692" i="22"/>
  <c r="N4692" i="22"/>
  <c r="O4692" i="22"/>
  <c r="P4692" i="22"/>
  <c r="A4693" i="22"/>
  <c r="B4693" i="22"/>
  <c r="C4693" i="22"/>
  <c r="D4693" i="22"/>
  <c r="E4693" i="22"/>
  <c r="F4693" i="22"/>
  <c r="G4693" i="22"/>
  <c r="H4693" i="22"/>
  <c r="I4693" i="22"/>
  <c r="J4693" i="22"/>
  <c r="K4693" i="22"/>
  <c r="L4693" i="22"/>
  <c r="M4693" i="22"/>
  <c r="N4693" i="22"/>
  <c r="O4693" i="22"/>
  <c r="P4693" i="22"/>
  <c r="A4694" i="22"/>
  <c r="B4694" i="22"/>
  <c r="C4694" i="22"/>
  <c r="D4694" i="22"/>
  <c r="E4694" i="22"/>
  <c r="F4694" i="22"/>
  <c r="G4694" i="22"/>
  <c r="H4694" i="22"/>
  <c r="I4694" i="22"/>
  <c r="J4694" i="22"/>
  <c r="K4694" i="22"/>
  <c r="L4694" i="22"/>
  <c r="M4694" i="22"/>
  <c r="N4694" i="22"/>
  <c r="O4694" i="22"/>
  <c r="P4694" i="22"/>
  <c r="A4695" i="22"/>
  <c r="B4695" i="22"/>
  <c r="C4695" i="22"/>
  <c r="D4695" i="22"/>
  <c r="E4695" i="22"/>
  <c r="F4695" i="22"/>
  <c r="G4695" i="22"/>
  <c r="H4695" i="22"/>
  <c r="I4695" i="22"/>
  <c r="J4695" i="22"/>
  <c r="K4695" i="22"/>
  <c r="L4695" i="22"/>
  <c r="M4695" i="22"/>
  <c r="N4695" i="22"/>
  <c r="O4695" i="22"/>
  <c r="P4695" i="22"/>
  <c r="A4696" i="22"/>
  <c r="B4696" i="22"/>
  <c r="C4696" i="22"/>
  <c r="D4696" i="22"/>
  <c r="E4696" i="22"/>
  <c r="F4696" i="22"/>
  <c r="G4696" i="22"/>
  <c r="H4696" i="22"/>
  <c r="I4696" i="22"/>
  <c r="J4696" i="22"/>
  <c r="K4696" i="22"/>
  <c r="L4696" i="22"/>
  <c r="M4696" i="22"/>
  <c r="N4696" i="22"/>
  <c r="O4696" i="22"/>
  <c r="P4696" i="22"/>
  <c r="A4697" i="22"/>
  <c r="B4697" i="22"/>
  <c r="C4697" i="22"/>
  <c r="D4697" i="22"/>
  <c r="E4697" i="22"/>
  <c r="F4697" i="22"/>
  <c r="G4697" i="22"/>
  <c r="H4697" i="22"/>
  <c r="I4697" i="22"/>
  <c r="J4697" i="22"/>
  <c r="K4697" i="22"/>
  <c r="L4697" i="22"/>
  <c r="M4697" i="22"/>
  <c r="N4697" i="22"/>
  <c r="O4697" i="22"/>
  <c r="P4697" i="22"/>
  <c r="A4698" i="22"/>
  <c r="B4698" i="22"/>
  <c r="C4698" i="22"/>
  <c r="D4698" i="22"/>
  <c r="E4698" i="22"/>
  <c r="F4698" i="22"/>
  <c r="G4698" i="22"/>
  <c r="H4698" i="22"/>
  <c r="I4698" i="22"/>
  <c r="J4698" i="22"/>
  <c r="K4698" i="22"/>
  <c r="L4698" i="22"/>
  <c r="M4698" i="22"/>
  <c r="N4698" i="22"/>
  <c r="O4698" i="22"/>
  <c r="P4698" i="22"/>
  <c r="A4699" i="22"/>
  <c r="B4699" i="22"/>
  <c r="C4699" i="22"/>
  <c r="D4699" i="22"/>
  <c r="E4699" i="22"/>
  <c r="F4699" i="22"/>
  <c r="G4699" i="22"/>
  <c r="H4699" i="22"/>
  <c r="I4699" i="22"/>
  <c r="J4699" i="22"/>
  <c r="K4699" i="22"/>
  <c r="L4699" i="22"/>
  <c r="M4699" i="22"/>
  <c r="N4699" i="22"/>
  <c r="O4699" i="22"/>
  <c r="P4699" i="22"/>
  <c r="A4700" i="22"/>
  <c r="B4700" i="22"/>
  <c r="C4700" i="22"/>
  <c r="D4700" i="22"/>
  <c r="E4700" i="22"/>
  <c r="F4700" i="22"/>
  <c r="G4700" i="22"/>
  <c r="H4700" i="22"/>
  <c r="I4700" i="22"/>
  <c r="J4700" i="22"/>
  <c r="K4700" i="22"/>
  <c r="L4700" i="22"/>
  <c r="M4700" i="22"/>
  <c r="N4700" i="22"/>
  <c r="O4700" i="22"/>
  <c r="P4700" i="22"/>
  <c r="A4701" i="22"/>
  <c r="B4701" i="22"/>
  <c r="C4701" i="22"/>
  <c r="D4701" i="22"/>
  <c r="E4701" i="22"/>
  <c r="F4701" i="22"/>
  <c r="G4701" i="22"/>
  <c r="H4701" i="22"/>
  <c r="I4701" i="22"/>
  <c r="J4701" i="22"/>
  <c r="K4701" i="22"/>
  <c r="L4701" i="22"/>
  <c r="M4701" i="22"/>
  <c r="N4701" i="22"/>
  <c r="O4701" i="22"/>
  <c r="P4701" i="22"/>
  <c r="A4702" i="22"/>
  <c r="B4702" i="22"/>
  <c r="C4702" i="22"/>
  <c r="D4702" i="22"/>
  <c r="E4702" i="22"/>
  <c r="F4702" i="22"/>
  <c r="G4702" i="22"/>
  <c r="H4702" i="22"/>
  <c r="I4702" i="22"/>
  <c r="J4702" i="22"/>
  <c r="K4702" i="22"/>
  <c r="L4702" i="22"/>
  <c r="M4702" i="22"/>
  <c r="N4702" i="22"/>
  <c r="O4702" i="22"/>
  <c r="P4702" i="22"/>
  <c r="A4703" i="22"/>
  <c r="B4703" i="22"/>
  <c r="C4703" i="22"/>
  <c r="D4703" i="22"/>
  <c r="E4703" i="22"/>
  <c r="F4703" i="22"/>
  <c r="G4703" i="22"/>
  <c r="H4703" i="22"/>
  <c r="I4703" i="22"/>
  <c r="J4703" i="22"/>
  <c r="K4703" i="22"/>
  <c r="L4703" i="22"/>
  <c r="M4703" i="22"/>
  <c r="N4703" i="22"/>
  <c r="O4703" i="22"/>
  <c r="P4703" i="22"/>
  <c r="A4704" i="22"/>
  <c r="B4704" i="22"/>
  <c r="C4704" i="22"/>
  <c r="D4704" i="22"/>
  <c r="E4704" i="22"/>
  <c r="F4704" i="22"/>
  <c r="G4704" i="22"/>
  <c r="H4704" i="22"/>
  <c r="I4704" i="22"/>
  <c r="J4704" i="22"/>
  <c r="K4704" i="22"/>
  <c r="L4704" i="22"/>
  <c r="M4704" i="22"/>
  <c r="N4704" i="22"/>
  <c r="O4704" i="22"/>
  <c r="P4704" i="22"/>
  <c r="A4705" i="22"/>
  <c r="B4705" i="22"/>
  <c r="C4705" i="22"/>
  <c r="D4705" i="22"/>
  <c r="E4705" i="22"/>
  <c r="F4705" i="22"/>
  <c r="G4705" i="22"/>
  <c r="H4705" i="22"/>
  <c r="I4705" i="22"/>
  <c r="J4705" i="22"/>
  <c r="K4705" i="22"/>
  <c r="L4705" i="22"/>
  <c r="M4705" i="22"/>
  <c r="N4705" i="22"/>
  <c r="O4705" i="22"/>
  <c r="P4705" i="22"/>
  <c r="A4706" i="22"/>
  <c r="B4706" i="22"/>
  <c r="C4706" i="22"/>
  <c r="D4706" i="22"/>
  <c r="E4706" i="22"/>
  <c r="F4706" i="22"/>
  <c r="G4706" i="22"/>
  <c r="H4706" i="22"/>
  <c r="I4706" i="22"/>
  <c r="J4706" i="22"/>
  <c r="K4706" i="22"/>
  <c r="L4706" i="22"/>
  <c r="M4706" i="22"/>
  <c r="N4706" i="22"/>
  <c r="O4706" i="22"/>
  <c r="P4706" i="22"/>
  <c r="A4707" i="22"/>
  <c r="B4707" i="22"/>
  <c r="C4707" i="22"/>
  <c r="D4707" i="22"/>
  <c r="E4707" i="22"/>
  <c r="F4707" i="22"/>
  <c r="G4707" i="22"/>
  <c r="H4707" i="22"/>
  <c r="I4707" i="22"/>
  <c r="J4707" i="22"/>
  <c r="K4707" i="22"/>
  <c r="L4707" i="22"/>
  <c r="M4707" i="22"/>
  <c r="N4707" i="22"/>
  <c r="O4707" i="22"/>
  <c r="P4707" i="22"/>
  <c r="A4708" i="22"/>
  <c r="B4708" i="22"/>
  <c r="C4708" i="22"/>
  <c r="D4708" i="22"/>
  <c r="E4708" i="22"/>
  <c r="F4708" i="22"/>
  <c r="G4708" i="22"/>
  <c r="H4708" i="22"/>
  <c r="I4708" i="22"/>
  <c r="J4708" i="22"/>
  <c r="K4708" i="22"/>
  <c r="L4708" i="22"/>
  <c r="M4708" i="22"/>
  <c r="N4708" i="22"/>
  <c r="O4708" i="22"/>
  <c r="P4708" i="22"/>
  <c r="A4709" i="22"/>
  <c r="B4709" i="22"/>
  <c r="C4709" i="22"/>
  <c r="D4709" i="22"/>
  <c r="E4709" i="22"/>
  <c r="F4709" i="22"/>
  <c r="G4709" i="22"/>
  <c r="H4709" i="22"/>
  <c r="I4709" i="22"/>
  <c r="J4709" i="22"/>
  <c r="K4709" i="22"/>
  <c r="L4709" i="22"/>
  <c r="M4709" i="22"/>
  <c r="N4709" i="22"/>
  <c r="O4709" i="22"/>
  <c r="P4709" i="22"/>
  <c r="A4710" i="22"/>
  <c r="B4710" i="22"/>
  <c r="C4710" i="22"/>
  <c r="D4710" i="22"/>
  <c r="E4710" i="22"/>
  <c r="F4710" i="22"/>
  <c r="G4710" i="22"/>
  <c r="H4710" i="22"/>
  <c r="I4710" i="22"/>
  <c r="J4710" i="22"/>
  <c r="K4710" i="22"/>
  <c r="L4710" i="22"/>
  <c r="M4710" i="22"/>
  <c r="N4710" i="22"/>
  <c r="O4710" i="22"/>
  <c r="P4710" i="22"/>
  <c r="A4711" i="22"/>
  <c r="B4711" i="22"/>
  <c r="C4711" i="22"/>
  <c r="D4711" i="22"/>
  <c r="E4711" i="22"/>
  <c r="F4711" i="22"/>
  <c r="G4711" i="22"/>
  <c r="H4711" i="22"/>
  <c r="I4711" i="22"/>
  <c r="J4711" i="22"/>
  <c r="K4711" i="22"/>
  <c r="L4711" i="22"/>
  <c r="M4711" i="22"/>
  <c r="N4711" i="22"/>
  <c r="O4711" i="22"/>
  <c r="P4711" i="22"/>
  <c r="A4712" i="22"/>
  <c r="B4712" i="22"/>
  <c r="C4712" i="22"/>
  <c r="D4712" i="22"/>
  <c r="E4712" i="22"/>
  <c r="F4712" i="22"/>
  <c r="G4712" i="22"/>
  <c r="H4712" i="22"/>
  <c r="I4712" i="22"/>
  <c r="J4712" i="22"/>
  <c r="K4712" i="22"/>
  <c r="L4712" i="22"/>
  <c r="M4712" i="22"/>
  <c r="N4712" i="22"/>
  <c r="O4712" i="22"/>
  <c r="P4712" i="22"/>
  <c r="A4713" i="22"/>
  <c r="B4713" i="22"/>
  <c r="C4713" i="22"/>
  <c r="D4713" i="22"/>
  <c r="E4713" i="22"/>
  <c r="F4713" i="22"/>
  <c r="G4713" i="22"/>
  <c r="H4713" i="22"/>
  <c r="I4713" i="22"/>
  <c r="J4713" i="22"/>
  <c r="K4713" i="22"/>
  <c r="L4713" i="22"/>
  <c r="M4713" i="22"/>
  <c r="N4713" i="22"/>
  <c r="O4713" i="22"/>
  <c r="P4713" i="22"/>
  <c r="A4714" i="22"/>
  <c r="B4714" i="22"/>
  <c r="C4714" i="22"/>
  <c r="D4714" i="22"/>
  <c r="E4714" i="22"/>
  <c r="F4714" i="22"/>
  <c r="G4714" i="22"/>
  <c r="H4714" i="22"/>
  <c r="I4714" i="22"/>
  <c r="J4714" i="22"/>
  <c r="K4714" i="22"/>
  <c r="L4714" i="22"/>
  <c r="M4714" i="22"/>
  <c r="N4714" i="22"/>
  <c r="O4714" i="22"/>
  <c r="P4714" i="22"/>
  <c r="A4715" i="22"/>
  <c r="B4715" i="22"/>
  <c r="C4715" i="22"/>
  <c r="D4715" i="22"/>
  <c r="E4715" i="22"/>
  <c r="F4715" i="22"/>
  <c r="G4715" i="22"/>
  <c r="H4715" i="22"/>
  <c r="I4715" i="22"/>
  <c r="J4715" i="22"/>
  <c r="K4715" i="22"/>
  <c r="L4715" i="22"/>
  <c r="M4715" i="22"/>
  <c r="N4715" i="22"/>
  <c r="O4715" i="22"/>
  <c r="P4715" i="22"/>
  <c r="A4716" i="22"/>
  <c r="B4716" i="22"/>
  <c r="C4716" i="22"/>
  <c r="D4716" i="22"/>
  <c r="E4716" i="22"/>
  <c r="F4716" i="22"/>
  <c r="G4716" i="22"/>
  <c r="H4716" i="22"/>
  <c r="I4716" i="22"/>
  <c r="J4716" i="22"/>
  <c r="K4716" i="22"/>
  <c r="L4716" i="22"/>
  <c r="M4716" i="22"/>
  <c r="N4716" i="22"/>
  <c r="O4716" i="22"/>
  <c r="P4716" i="22"/>
  <c r="A4717" i="22"/>
  <c r="B4717" i="22"/>
  <c r="C4717" i="22"/>
  <c r="D4717" i="22"/>
  <c r="E4717" i="22"/>
  <c r="F4717" i="22"/>
  <c r="G4717" i="22"/>
  <c r="H4717" i="22"/>
  <c r="I4717" i="22"/>
  <c r="J4717" i="22"/>
  <c r="K4717" i="22"/>
  <c r="L4717" i="22"/>
  <c r="M4717" i="22"/>
  <c r="N4717" i="22"/>
  <c r="O4717" i="22"/>
  <c r="P4717" i="22"/>
  <c r="A4718" i="22"/>
  <c r="B4718" i="22"/>
  <c r="C4718" i="22"/>
  <c r="D4718" i="22"/>
  <c r="E4718" i="22"/>
  <c r="F4718" i="22"/>
  <c r="G4718" i="22"/>
  <c r="H4718" i="22"/>
  <c r="I4718" i="22"/>
  <c r="J4718" i="22"/>
  <c r="K4718" i="22"/>
  <c r="L4718" i="22"/>
  <c r="M4718" i="22"/>
  <c r="N4718" i="22"/>
  <c r="O4718" i="22"/>
  <c r="P4718" i="22"/>
  <c r="A4719" i="22"/>
  <c r="B4719" i="22"/>
  <c r="C4719" i="22"/>
  <c r="D4719" i="22"/>
  <c r="E4719" i="22"/>
  <c r="F4719" i="22"/>
  <c r="G4719" i="22"/>
  <c r="H4719" i="22"/>
  <c r="I4719" i="22"/>
  <c r="J4719" i="22"/>
  <c r="K4719" i="22"/>
  <c r="L4719" i="22"/>
  <c r="M4719" i="22"/>
  <c r="N4719" i="22"/>
  <c r="O4719" i="22"/>
  <c r="P4719" i="22"/>
  <c r="A4720" i="22"/>
  <c r="B4720" i="22"/>
  <c r="C4720" i="22"/>
  <c r="D4720" i="22"/>
  <c r="E4720" i="22"/>
  <c r="F4720" i="22"/>
  <c r="G4720" i="22"/>
  <c r="H4720" i="22"/>
  <c r="I4720" i="22"/>
  <c r="J4720" i="22"/>
  <c r="K4720" i="22"/>
  <c r="L4720" i="22"/>
  <c r="M4720" i="22"/>
  <c r="N4720" i="22"/>
  <c r="O4720" i="22"/>
  <c r="P4720" i="22"/>
  <c r="A4721" i="22"/>
  <c r="B4721" i="22"/>
  <c r="C4721" i="22"/>
  <c r="D4721" i="22"/>
  <c r="E4721" i="22"/>
  <c r="F4721" i="22"/>
  <c r="G4721" i="22"/>
  <c r="H4721" i="22"/>
  <c r="I4721" i="22"/>
  <c r="J4721" i="22"/>
  <c r="K4721" i="22"/>
  <c r="L4721" i="22"/>
  <c r="M4721" i="22"/>
  <c r="N4721" i="22"/>
  <c r="O4721" i="22"/>
  <c r="P4721" i="22"/>
  <c r="A4722" i="22"/>
  <c r="B4722" i="22"/>
  <c r="C4722" i="22"/>
  <c r="D4722" i="22"/>
  <c r="E4722" i="22"/>
  <c r="F4722" i="22"/>
  <c r="G4722" i="22"/>
  <c r="H4722" i="22"/>
  <c r="I4722" i="22"/>
  <c r="J4722" i="22"/>
  <c r="K4722" i="22"/>
  <c r="L4722" i="22"/>
  <c r="M4722" i="22"/>
  <c r="N4722" i="22"/>
  <c r="O4722" i="22"/>
  <c r="P4722" i="22"/>
  <c r="A4723" i="22"/>
  <c r="B4723" i="22"/>
  <c r="C4723" i="22"/>
  <c r="D4723" i="22"/>
  <c r="E4723" i="22"/>
  <c r="F4723" i="22"/>
  <c r="G4723" i="22"/>
  <c r="H4723" i="22"/>
  <c r="I4723" i="22"/>
  <c r="J4723" i="22"/>
  <c r="K4723" i="22"/>
  <c r="L4723" i="22"/>
  <c r="M4723" i="22"/>
  <c r="N4723" i="22"/>
  <c r="O4723" i="22"/>
  <c r="P4723" i="22"/>
  <c r="A4724" i="22"/>
  <c r="B4724" i="22"/>
  <c r="C4724" i="22"/>
  <c r="D4724" i="22"/>
  <c r="E4724" i="22"/>
  <c r="F4724" i="22"/>
  <c r="G4724" i="22"/>
  <c r="H4724" i="22"/>
  <c r="I4724" i="22"/>
  <c r="J4724" i="22"/>
  <c r="K4724" i="22"/>
  <c r="L4724" i="22"/>
  <c r="M4724" i="22"/>
  <c r="N4724" i="22"/>
  <c r="O4724" i="22"/>
  <c r="P4724" i="22"/>
  <c r="A4725" i="22"/>
  <c r="B4725" i="22"/>
  <c r="C4725" i="22"/>
  <c r="D4725" i="22"/>
  <c r="E4725" i="22"/>
  <c r="F4725" i="22"/>
  <c r="G4725" i="22"/>
  <c r="H4725" i="22"/>
  <c r="I4725" i="22"/>
  <c r="J4725" i="22"/>
  <c r="K4725" i="22"/>
  <c r="L4725" i="22"/>
  <c r="M4725" i="22"/>
  <c r="N4725" i="22"/>
  <c r="O4725" i="22"/>
  <c r="P4725" i="22"/>
  <c r="A4726" i="22"/>
  <c r="B4726" i="22"/>
  <c r="C4726" i="22"/>
  <c r="D4726" i="22"/>
  <c r="E4726" i="22"/>
  <c r="F4726" i="22"/>
  <c r="G4726" i="22"/>
  <c r="H4726" i="22"/>
  <c r="I4726" i="22"/>
  <c r="J4726" i="22"/>
  <c r="K4726" i="22"/>
  <c r="L4726" i="22"/>
  <c r="M4726" i="22"/>
  <c r="N4726" i="22"/>
  <c r="O4726" i="22"/>
  <c r="P4726" i="22"/>
  <c r="A4727" i="22"/>
  <c r="B4727" i="22"/>
  <c r="C4727" i="22"/>
  <c r="D4727" i="22"/>
  <c r="E4727" i="22"/>
  <c r="F4727" i="22"/>
  <c r="G4727" i="22"/>
  <c r="H4727" i="22"/>
  <c r="I4727" i="22"/>
  <c r="J4727" i="22"/>
  <c r="K4727" i="22"/>
  <c r="L4727" i="22"/>
  <c r="M4727" i="22"/>
  <c r="N4727" i="22"/>
  <c r="O4727" i="22"/>
  <c r="P4727" i="22"/>
  <c r="A4728" i="22"/>
  <c r="B4728" i="22"/>
  <c r="C4728" i="22"/>
  <c r="D4728" i="22"/>
  <c r="E4728" i="22"/>
  <c r="F4728" i="22"/>
  <c r="G4728" i="22"/>
  <c r="H4728" i="22"/>
  <c r="I4728" i="22"/>
  <c r="J4728" i="22"/>
  <c r="K4728" i="22"/>
  <c r="L4728" i="22"/>
  <c r="M4728" i="22"/>
  <c r="N4728" i="22"/>
  <c r="O4728" i="22"/>
  <c r="P4728" i="22"/>
  <c r="A4729" i="22"/>
  <c r="B4729" i="22"/>
  <c r="C4729" i="22"/>
  <c r="D4729" i="22"/>
  <c r="E4729" i="22"/>
  <c r="F4729" i="22"/>
  <c r="G4729" i="22"/>
  <c r="H4729" i="22"/>
  <c r="I4729" i="22"/>
  <c r="J4729" i="22"/>
  <c r="K4729" i="22"/>
  <c r="L4729" i="22"/>
  <c r="M4729" i="22"/>
  <c r="N4729" i="22"/>
  <c r="O4729" i="22"/>
  <c r="P4729" i="22"/>
  <c r="A4730" i="22"/>
  <c r="B4730" i="22"/>
  <c r="C4730" i="22"/>
  <c r="D4730" i="22"/>
  <c r="E4730" i="22"/>
  <c r="F4730" i="22"/>
  <c r="G4730" i="22"/>
  <c r="H4730" i="22"/>
  <c r="I4730" i="22"/>
  <c r="J4730" i="22"/>
  <c r="K4730" i="22"/>
  <c r="L4730" i="22"/>
  <c r="M4730" i="22"/>
  <c r="N4730" i="22"/>
  <c r="O4730" i="22"/>
  <c r="P4730" i="22"/>
  <c r="A4731" i="22"/>
  <c r="B4731" i="22"/>
  <c r="C4731" i="22"/>
  <c r="D4731" i="22"/>
  <c r="E4731" i="22"/>
  <c r="F4731" i="22"/>
  <c r="G4731" i="22"/>
  <c r="H4731" i="22"/>
  <c r="I4731" i="22"/>
  <c r="J4731" i="22"/>
  <c r="K4731" i="22"/>
  <c r="L4731" i="22"/>
  <c r="M4731" i="22"/>
  <c r="N4731" i="22"/>
  <c r="O4731" i="22"/>
  <c r="P4731" i="22"/>
  <c r="A4732" i="22"/>
  <c r="B4732" i="22"/>
  <c r="C4732" i="22"/>
  <c r="D4732" i="22"/>
  <c r="E4732" i="22"/>
  <c r="F4732" i="22"/>
  <c r="G4732" i="22"/>
  <c r="H4732" i="22"/>
  <c r="I4732" i="22"/>
  <c r="J4732" i="22"/>
  <c r="K4732" i="22"/>
  <c r="L4732" i="22"/>
  <c r="M4732" i="22"/>
  <c r="N4732" i="22"/>
  <c r="O4732" i="22"/>
  <c r="P4732" i="22"/>
  <c r="A4733" i="22"/>
  <c r="B4733" i="22"/>
  <c r="C4733" i="22"/>
  <c r="D4733" i="22"/>
  <c r="E4733" i="22"/>
  <c r="F4733" i="22"/>
  <c r="G4733" i="22"/>
  <c r="H4733" i="22"/>
  <c r="I4733" i="22"/>
  <c r="J4733" i="22"/>
  <c r="K4733" i="22"/>
  <c r="L4733" i="22"/>
  <c r="M4733" i="22"/>
  <c r="N4733" i="22"/>
  <c r="O4733" i="22"/>
  <c r="P4733" i="22"/>
  <c r="A4734" i="22"/>
  <c r="B4734" i="22"/>
  <c r="C4734" i="22"/>
  <c r="D4734" i="22"/>
  <c r="E4734" i="22"/>
  <c r="F4734" i="22"/>
  <c r="G4734" i="22"/>
  <c r="H4734" i="22"/>
  <c r="I4734" i="22"/>
  <c r="J4734" i="22"/>
  <c r="K4734" i="22"/>
  <c r="L4734" i="22"/>
  <c r="M4734" i="22"/>
  <c r="N4734" i="22"/>
  <c r="O4734" i="22"/>
  <c r="P4734" i="22"/>
  <c r="A4735" i="22"/>
  <c r="B4735" i="22"/>
  <c r="C4735" i="22"/>
  <c r="D4735" i="22"/>
  <c r="E4735" i="22"/>
  <c r="F4735" i="22"/>
  <c r="G4735" i="22"/>
  <c r="H4735" i="22"/>
  <c r="I4735" i="22"/>
  <c r="J4735" i="22"/>
  <c r="K4735" i="22"/>
  <c r="L4735" i="22"/>
  <c r="M4735" i="22"/>
  <c r="N4735" i="22"/>
  <c r="O4735" i="22"/>
  <c r="P4735" i="22"/>
  <c r="A4736" i="22"/>
  <c r="B4736" i="22"/>
  <c r="C4736" i="22"/>
  <c r="D4736" i="22"/>
  <c r="E4736" i="22"/>
  <c r="F4736" i="22"/>
  <c r="G4736" i="22"/>
  <c r="H4736" i="22"/>
  <c r="I4736" i="22"/>
  <c r="J4736" i="22"/>
  <c r="K4736" i="22"/>
  <c r="L4736" i="22"/>
  <c r="M4736" i="22"/>
  <c r="N4736" i="22"/>
  <c r="O4736" i="22"/>
  <c r="P4736" i="22"/>
  <c r="A4737" i="22"/>
  <c r="B4737" i="22"/>
  <c r="C4737" i="22"/>
  <c r="D4737" i="22"/>
  <c r="E4737" i="22"/>
  <c r="F4737" i="22"/>
  <c r="G4737" i="22"/>
  <c r="H4737" i="22"/>
  <c r="I4737" i="22"/>
  <c r="J4737" i="22"/>
  <c r="K4737" i="22"/>
  <c r="L4737" i="22"/>
  <c r="M4737" i="22"/>
  <c r="N4737" i="22"/>
  <c r="O4737" i="22"/>
  <c r="P4737" i="22"/>
  <c r="A4738" i="22"/>
  <c r="B4738" i="22"/>
  <c r="C4738" i="22"/>
  <c r="D4738" i="22"/>
  <c r="E4738" i="22"/>
  <c r="F4738" i="22"/>
  <c r="G4738" i="22"/>
  <c r="H4738" i="22"/>
  <c r="I4738" i="22"/>
  <c r="J4738" i="22"/>
  <c r="K4738" i="22"/>
  <c r="L4738" i="22"/>
  <c r="M4738" i="22"/>
  <c r="N4738" i="22"/>
  <c r="O4738" i="22"/>
  <c r="P4738" i="22"/>
  <c r="A4739" i="22"/>
  <c r="B4739" i="22"/>
  <c r="C4739" i="22"/>
  <c r="D4739" i="22"/>
  <c r="E4739" i="22"/>
  <c r="F4739" i="22"/>
  <c r="G4739" i="22"/>
  <c r="H4739" i="22"/>
  <c r="I4739" i="22"/>
  <c r="J4739" i="22"/>
  <c r="K4739" i="22"/>
  <c r="L4739" i="22"/>
  <c r="M4739" i="22"/>
  <c r="N4739" i="22"/>
  <c r="O4739" i="22"/>
  <c r="P4739" i="22"/>
  <c r="A4740" i="22"/>
  <c r="B4740" i="22"/>
  <c r="C4740" i="22"/>
  <c r="D4740" i="22"/>
  <c r="E4740" i="22"/>
  <c r="F4740" i="22"/>
  <c r="G4740" i="22"/>
  <c r="H4740" i="22"/>
  <c r="I4740" i="22"/>
  <c r="J4740" i="22"/>
  <c r="K4740" i="22"/>
  <c r="L4740" i="22"/>
  <c r="M4740" i="22"/>
  <c r="N4740" i="22"/>
  <c r="O4740" i="22"/>
  <c r="P4740" i="22"/>
  <c r="A4741" i="22"/>
  <c r="B4741" i="22"/>
  <c r="C4741" i="22"/>
  <c r="D4741" i="22"/>
  <c r="E4741" i="22"/>
  <c r="F4741" i="22"/>
  <c r="G4741" i="22"/>
  <c r="H4741" i="22"/>
  <c r="I4741" i="22"/>
  <c r="J4741" i="22"/>
  <c r="K4741" i="22"/>
  <c r="L4741" i="22"/>
  <c r="M4741" i="22"/>
  <c r="N4741" i="22"/>
  <c r="O4741" i="22"/>
  <c r="P4741" i="22"/>
  <c r="A4742" i="22"/>
  <c r="B4742" i="22"/>
  <c r="C4742" i="22"/>
  <c r="D4742" i="22"/>
  <c r="E4742" i="22"/>
  <c r="F4742" i="22"/>
  <c r="G4742" i="22"/>
  <c r="H4742" i="22"/>
  <c r="I4742" i="22"/>
  <c r="J4742" i="22"/>
  <c r="K4742" i="22"/>
  <c r="L4742" i="22"/>
  <c r="M4742" i="22"/>
  <c r="N4742" i="22"/>
  <c r="O4742" i="22"/>
  <c r="P4742" i="22"/>
  <c r="A4743" i="22"/>
  <c r="B4743" i="22"/>
  <c r="C4743" i="22"/>
  <c r="D4743" i="22"/>
  <c r="E4743" i="22"/>
  <c r="F4743" i="22"/>
  <c r="G4743" i="22"/>
  <c r="H4743" i="22"/>
  <c r="I4743" i="22"/>
  <c r="J4743" i="22"/>
  <c r="K4743" i="22"/>
  <c r="L4743" i="22"/>
  <c r="M4743" i="22"/>
  <c r="N4743" i="22"/>
  <c r="O4743" i="22"/>
  <c r="P4743" i="22"/>
  <c r="A4744" i="22"/>
  <c r="B4744" i="22"/>
  <c r="C4744" i="22"/>
  <c r="D4744" i="22"/>
  <c r="E4744" i="22"/>
  <c r="F4744" i="22"/>
  <c r="G4744" i="22"/>
  <c r="H4744" i="22"/>
  <c r="I4744" i="22"/>
  <c r="J4744" i="22"/>
  <c r="K4744" i="22"/>
  <c r="L4744" i="22"/>
  <c r="M4744" i="22"/>
  <c r="N4744" i="22"/>
  <c r="O4744" i="22"/>
  <c r="P4744" i="22"/>
  <c r="A4745" i="22"/>
  <c r="B4745" i="22"/>
  <c r="C4745" i="22"/>
  <c r="D4745" i="22"/>
  <c r="E4745" i="22"/>
  <c r="F4745" i="22"/>
  <c r="G4745" i="22"/>
  <c r="H4745" i="22"/>
  <c r="I4745" i="22"/>
  <c r="J4745" i="22"/>
  <c r="K4745" i="22"/>
  <c r="L4745" i="22"/>
  <c r="M4745" i="22"/>
  <c r="N4745" i="22"/>
  <c r="O4745" i="22"/>
  <c r="P4745" i="22"/>
  <c r="A4746" i="22"/>
  <c r="B4746" i="22"/>
  <c r="C4746" i="22"/>
  <c r="D4746" i="22"/>
  <c r="E4746" i="22"/>
  <c r="F4746" i="22"/>
  <c r="G4746" i="22"/>
  <c r="H4746" i="22"/>
  <c r="I4746" i="22"/>
  <c r="J4746" i="22"/>
  <c r="K4746" i="22"/>
  <c r="L4746" i="22"/>
  <c r="M4746" i="22"/>
  <c r="N4746" i="22"/>
  <c r="O4746" i="22"/>
  <c r="P4746" i="22"/>
  <c r="A4747" i="22"/>
  <c r="B4747" i="22"/>
  <c r="C4747" i="22"/>
  <c r="D4747" i="22"/>
  <c r="E4747" i="22"/>
  <c r="F4747" i="22"/>
  <c r="G4747" i="22"/>
  <c r="H4747" i="22"/>
  <c r="I4747" i="22"/>
  <c r="J4747" i="22"/>
  <c r="K4747" i="22"/>
  <c r="L4747" i="22"/>
  <c r="M4747" i="22"/>
  <c r="N4747" i="22"/>
  <c r="O4747" i="22"/>
  <c r="P4747" i="22"/>
  <c r="A4748" i="22"/>
  <c r="B4748" i="22"/>
  <c r="C4748" i="22"/>
  <c r="D4748" i="22"/>
  <c r="E4748" i="22"/>
  <c r="F4748" i="22"/>
  <c r="G4748" i="22"/>
  <c r="H4748" i="22"/>
  <c r="I4748" i="22"/>
  <c r="J4748" i="22"/>
  <c r="K4748" i="22"/>
  <c r="L4748" i="22"/>
  <c r="M4748" i="22"/>
  <c r="N4748" i="22"/>
  <c r="O4748" i="22"/>
  <c r="P4748" i="22"/>
  <c r="A4749" i="22"/>
  <c r="B4749" i="22"/>
  <c r="C4749" i="22"/>
  <c r="D4749" i="22"/>
  <c r="E4749" i="22"/>
  <c r="F4749" i="22"/>
  <c r="G4749" i="22"/>
  <c r="H4749" i="22"/>
  <c r="I4749" i="22"/>
  <c r="J4749" i="22"/>
  <c r="K4749" i="22"/>
  <c r="L4749" i="22"/>
  <c r="M4749" i="22"/>
  <c r="N4749" i="22"/>
  <c r="O4749" i="22"/>
  <c r="P4749" i="22"/>
  <c r="A4750" i="22"/>
  <c r="B4750" i="22"/>
  <c r="C4750" i="22"/>
  <c r="D4750" i="22"/>
  <c r="E4750" i="22"/>
  <c r="F4750" i="22"/>
  <c r="G4750" i="22"/>
  <c r="H4750" i="22"/>
  <c r="I4750" i="22"/>
  <c r="J4750" i="22"/>
  <c r="K4750" i="22"/>
  <c r="L4750" i="22"/>
  <c r="M4750" i="22"/>
  <c r="N4750" i="22"/>
  <c r="O4750" i="22"/>
  <c r="P4750" i="22"/>
  <c r="A4751" i="22"/>
  <c r="B4751" i="22"/>
  <c r="C4751" i="22"/>
  <c r="D4751" i="22"/>
  <c r="E4751" i="22"/>
  <c r="F4751" i="22"/>
  <c r="G4751" i="22"/>
  <c r="H4751" i="22"/>
  <c r="I4751" i="22"/>
  <c r="J4751" i="22"/>
  <c r="K4751" i="22"/>
  <c r="L4751" i="22"/>
  <c r="M4751" i="22"/>
  <c r="N4751" i="22"/>
  <c r="O4751" i="22"/>
  <c r="P4751" i="22"/>
  <c r="A4752" i="22"/>
  <c r="B4752" i="22"/>
  <c r="C4752" i="22"/>
  <c r="D4752" i="22"/>
  <c r="E4752" i="22"/>
  <c r="F4752" i="22"/>
  <c r="G4752" i="22"/>
  <c r="H4752" i="22"/>
  <c r="I4752" i="22"/>
  <c r="J4752" i="22"/>
  <c r="K4752" i="22"/>
  <c r="L4752" i="22"/>
  <c r="M4752" i="22"/>
  <c r="N4752" i="22"/>
  <c r="O4752" i="22"/>
  <c r="P4752" i="22"/>
  <c r="A4753" i="22"/>
  <c r="B4753" i="22"/>
  <c r="C4753" i="22"/>
  <c r="D4753" i="22"/>
  <c r="E4753" i="22"/>
  <c r="F4753" i="22"/>
  <c r="G4753" i="22"/>
  <c r="H4753" i="22"/>
  <c r="I4753" i="22"/>
  <c r="J4753" i="22"/>
  <c r="K4753" i="22"/>
  <c r="L4753" i="22"/>
  <c r="M4753" i="22"/>
  <c r="N4753" i="22"/>
  <c r="O4753" i="22"/>
  <c r="P4753" i="22"/>
  <c r="A4754" i="22"/>
  <c r="B4754" i="22"/>
  <c r="C4754" i="22"/>
  <c r="D4754" i="22"/>
  <c r="E4754" i="22"/>
  <c r="F4754" i="22"/>
  <c r="G4754" i="22"/>
  <c r="H4754" i="22"/>
  <c r="I4754" i="22"/>
  <c r="J4754" i="22"/>
  <c r="K4754" i="22"/>
  <c r="L4754" i="22"/>
  <c r="M4754" i="22"/>
  <c r="N4754" i="22"/>
  <c r="O4754" i="22"/>
  <c r="P4754" i="22"/>
  <c r="A4755" i="22"/>
  <c r="B4755" i="22"/>
  <c r="C4755" i="22"/>
  <c r="D4755" i="22"/>
  <c r="E4755" i="22"/>
  <c r="F4755" i="22"/>
  <c r="G4755" i="22"/>
  <c r="H4755" i="22"/>
  <c r="I4755" i="22"/>
  <c r="J4755" i="22"/>
  <c r="K4755" i="22"/>
  <c r="L4755" i="22"/>
  <c r="M4755" i="22"/>
  <c r="N4755" i="22"/>
  <c r="O4755" i="22"/>
  <c r="P4755" i="22"/>
  <c r="A4756" i="22"/>
  <c r="B4756" i="22"/>
  <c r="C4756" i="22"/>
  <c r="D4756" i="22"/>
  <c r="E4756" i="22"/>
  <c r="F4756" i="22"/>
  <c r="G4756" i="22"/>
  <c r="H4756" i="22"/>
  <c r="I4756" i="22"/>
  <c r="J4756" i="22"/>
  <c r="K4756" i="22"/>
  <c r="L4756" i="22"/>
  <c r="M4756" i="22"/>
  <c r="N4756" i="22"/>
  <c r="O4756" i="22"/>
  <c r="P4756" i="22"/>
  <c r="A4757" i="22"/>
  <c r="B4757" i="22"/>
  <c r="C4757" i="22"/>
  <c r="D4757" i="22"/>
  <c r="E4757" i="22"/>
  <c r="F4757" i="22"/>
  <c r="G4757" i="22"/>
  <c r="H4757" i="22"/>
  <c r="I4757" i="22"/>
  <c r="J4757" i="22"/>
  <c r="K4757" i="22"/>
  <c r="L4757" i="22"/>
  <c r="M4757" i="22"/>
  <c r="N4757" i="22"/>
  <c r="O4757" i="22"/>
  <c r="P4757" i="22"/>
  <c r="A4758" i="22"/>
  <c r="B4758" i="22"/>
  <c r="C4758" i="22"/>
  <c r="D4758" i="22"/>
  <c r="E4758" i="22"/>
  <c r="F4758" i="22"/>
  <c r="G4758" i="22"/>
  <c r="H4758" i="22"/>
  <c r="I4758" i="22"/>
  <c r="J4758" i="22"/>
  <c r="K4758" i="22"/>
  <c r="L4758" i="22"/>
  <c r="M4758" i="22"/>
  <c r="N4758" i="22"/>
  <c r="O4758" i="22"/>
  <c r="P4758" i="22"/>
  <c r="A4759" i="22"/>
  <c r="B4759" i="22"/>
  <c r="C4759" i="22"/>
  <c r="D4759" i="22"/>
  <c r="E4759" i="22"/>
  <c r="F4759" i="22"/>
  <c r="G4759" i="22"/>
  <c r="H4759" i="22"/>
  <c r="I4759" i="22"/>
  <c r="J4759" i="22"/>
  <c r="K4759" i="22"/>
  <c r="L4759" i="22"/>
  <c r="M4759" i="22"/>
  <c r="N4759" i="22"/>
  <c r="O4759" i="22"/>
  <c r="P4759" i="22"/>
  <c r="A4760" i="22"/>
  <c r="B4760" i="22"/>
  <c r="C4760" i="22"/>
  <c r="D4760" i="22"/>
  <c r="E4760" i="22"/>
  <c r="F4760" i="22"/>
  <c r="G4760" i="22"/>
  <c r="H4760" i="22"/>
  <c r="I4760" i="22"/>
  <c r="J4760" i="22"/>
  <c r="K4760" i="22"/>
  <c r="L4760" i="22"/>
  <c r="M4760" i="22"/>
  <c r="N4760" i="22"/>
  <c r="O4760" i="22"/>
  <c r="P4760" i="22"/>
  <c r="A4761" i="22"/>
  <c r="B4761" i="22"/>
  <c r="C4761" i="22"/>
  <c r="D4761" i="22"/>
  <c r="E4761" i="22"/>
  <c r="F4761" i="22"/>
  <c r="G4761" i="22"/>
  <c r="H4761" i="22"/>
  <c r="I4761" i="22"/>
  <c r="J4761" i="22"/>
  <c r="K4761" i="22"/>
  <c r="L4761" i="22"/>
  <c r="M4761" i="22"/>
  <c r="N4761" i="22"/>
  <c r="O4761" i="22"/>
  <c r="P4761" i="22"/>
  <c r="A4762" i="22"/>
  <c r="B4762" i="22"/>
  <c r="C4762" i="22"/>
  <c r="D4762" i="22"/>
  <c r="E4762" i="22"/>
  <c r="F4762" i="22"/>
  <c r="G4762" i="22"/>
  <c r="H4762" i="22"/>
  <c r="I4762" i="22"/>
  <c r="J4762" i="22"/>
  <c r="K4762" i="22"/>
  <c r="L4762" i="22"/>
  <c r="M4762" i="22"/>
  <c r="N4762" i="22"/>
  <c r="O4762" i="22"/>
  <c r="P4762" i="22"/>
  <c r="A4763" i="22"/>
  <c r="B4763" i="22"/>
  <c r="C4763" i="22"/>
  <c r="D4763" i="22"/>
  <c r="E4763" i="22"/>
  <c r="F4763" i="22"/>
  <c r="G4763" i="22"/>
  <c r="H4763" i="22"/>
  <c r="I4763" i="22"/>
  <c r="J4763" i="22"/>
  <c r="K4763" i="22"/>
  <c r="L4763" i="22"/>
  <c r="M4763" i="22"/>
  <c r="N4763" i="22"/>
  <c r="O4763" i="22"/>
  <c r="P4763" i="22"/>
  <c r="A4764" i="22"/>
  <c r="B4764" i="22"/>
  <c r="C4764" i="22"/>
  <c r="D4764" i="22"/>
  <c r="E4764" i="22"/>
  <c r="F4764" i="22"/>
  <c r="G4764" i="22"/>
  <c r="H4764" i="22"/>
  <c r="I4764" i="22"/>
  <c r="J4764" i="22"/>
  <c r="K4764" i="22"/>
  <c r="L4764" i="22"/>
  <c r="M4764" i="22"/>
  <c r="N4764" i="22"/>
  <c r="O4764" i="22"/>
  <c r="P4764" i="22"/>
  <c r="A4765" i="22"/>
  <c r="B4765" i="22"/>
  <c r="C4765" i="22"/>
  <c r="D4765" i="22"/>
  <c r="E4765" i="22"/>
  <c r="F4765" i="22"/>
  <c r="G4765" i="22"/>
  <c r="H4765" i="22"/>
  <c r="I4765" i="22"/>
  <c r="J4765" i="22"/>
  <c r="K4765" i="22"/>
  <c r="L4765" i="22"/>
  <c r="M4765" i="22"/>
  <c r="N4765" i="22"/>
  <c r="O4765" i="22"/>
  <c r="P4765" i="22"/>
  <c r="A4766" i="22"/>
  <c r="B4766" i="22"/>
  <c r="C4766" i="22"/>
  <c r="D4766" i="22"/>
  <c r="E4766" i="22"/>
  <c r="F4766" i="22"/>
  <c r="G4766" i="22"/>
  <c r="H4766" i="22"/>
  <c r="I4766" i="22"/>
  <c r="J4766" i="22"/>
  <c r="K4766" i="22"/>
  <c r="L4766" i="22"/>
  <c r="M4766" i="22"/>
  <c r="N4766" i="22"/>
  <c r="O4766" i="22"/>
  <c r="P4766" i="22"/>
  <c r="A4767" i="22"/>
  <c r="B4767" i="22"/>
  <c r="C4767" i="22"/>
  <c r="D4767" i="22"/>
  <c r="E4767" i="22"/>
  <c r="F4767" i="22"/>
  <c r="G4767" i="22"/>
  <c r="H4767" i="22"/>
  <c r="I4767" i="22"/>
  <c r="J4767" i="22"/>
  <c r="K4767" i="22"/>
  <c r="L4767" i="22"/>
  <c r="M4767" i="22"/>
  <c r="N4767" i="22"/>
  <c r="O4767" i="22"/>
  <c r="P4767" i="22"/>
  <c r="A4768" i="22"/>
  <c r="B4768" i="22"/>
  <c r="C4768" i="22"/>
  <c r="D4768" i="22"/>
  <c r="E4768" i="22"/>
  <c r="F4768" i="22"/>
  <c r="G4768" i="22"/>
  <c r="H4768" i="22"/>
  <c r="I4768" i="22"/>
  <c r="J4768" i="22"/>
  <c r="K4768" i="22"/>
  <c r="L4768" i="22"/>
  <c r="M4768" i="22"/>
  <c r="N4768" i="22"/>
  <c r="O4768" i="22"/>
  <c r="P4768" i="22"/>
  <c r="A4769" i="22"/>
  <c r="B4769" i="22"/>
  <c r="C4769" i="22"/>
  <c r="D4769" i="22"/>
  <c r="E4769" i="22"/>
  <c r="F4769" i="22"/>
  <c r="G4769" i="22"/>
  <c r="H4769" i="22"/>
  <c r="I4769" i="22"/>
  <c r="J4769" i="22"/>
  <c r="K4769" i="22"/>
  <c r="L4769" i="22"/>
  <c r="M4769" i="22"/>
  <c r="N4769" i="22"/>
  <c r="O4769" i="22"/>
  <c r="P4769" i="22"/>
  <c r="A4770" i="22"/>
  <c r="B4770" i="22"/>
  <c r="C4770" i="22"/>
  <c r="D4770" i="22"/>
  <c r="E4770" i="22"/>
  <c r="F4770" i="22"/>
  <c r="G4770" i="22"/>
  <c r="H4770" i="22"/>
  <c r="I4770" i="22"/>
  <c r="J4770" i="22"/>
  <c r="K4770" i="22"/>
  <c r="L4770" i="22"/>
  <c r="M4770" i="22"/>
  <c r="N4770" i="22"/>
  <c r="O4770" i="22"/>
  <c r="P4770" i="22"/>
  <c r="A4771" i="22"/>
  <c r="B4771" i="22"/>
  <c r="C4771" i="22"/>
  <c r="D4771" i="22"/>
  <c r="E4771" i="22"/>
  <c r="F4771" i="22"/>
  <c r="G4771" i="22"/>
  <c r="H4771" i="22"/>
  <c r="I4771" i="22"/>
  <c r="J4771" i="22"/>
  <c r="K4771" i="22"/>
  <c r="L4771" i="22"/>
  <c r="M4771" i="22"/>
  <c r="N4771" i="22"/>
  <c r="O4771" i="22"/>
  <c r="P4771" i="22"/>
  <c r="A4772" i="22"/>
  <c r="B4772" i="22"/>
  <c r="C4772" i="22"/>
  <c r="D4772" i="22"/>
  <c r="E4772" i="22"/>
  <c r="F4772" i="22"/>
  <c r="G4772" i="22"/>
  <c r="H4772" i="22"/>
  <c r="I4772" i="22"/>
  <c r="J4772" i="22"/>
  <c r="K4772" i="22"/>
  <c r="L4772" i="22"/>
  <c r="M4772" i="22"/>
  <c r="N4772" i="22"/>
  <c r="O4772" i="22"/>
  <c r="P4772" i="22"/>
  <c r="A4773" i="22"/>
  <c r="B4773" i="22"/>
  <c r="C4773" i="22"/>
  <c r="D4773" i="22"/>
  <c r="E4773" i="22"/>
  <c r="F4773" i="22"/>
  <c r="G4773" i="22"/>
  <c r="H4773" i="22"/>
  <c r="I4773" i="22"/>
  <c r="J4773" i="22"/>
  <c r="K4773" i="22"/>
  <c r="L4773" i="22"/>
  <c r="M4773" i="22"/>
  <c r="N4773" i="22"/>
  <c r="O4773" i="22"/>
  <c r="P4773" i="22"/>
  <c r="A4774" i="22"/>
  <c r="B4774" i="22"/>
  <c r="C4774" i="22"/>
  <c r="D4774" i="22"/>
  <c r="E4774" i="22"/>
  <c r="F4774" i="22"/>
  <c r="G4774" i="22"/>
  <c r="H4774" i="22"/>
  <c r="I4774" i="22"/>
  <c r="J4774" i="22"/>
  <c r="K4774" i="22"/>
  <c r="L4774" i="22"/>
  <c r="M4774" i="22"/>
  <c r="N4774" i="22"/>
  <c r="O4774" i="22"/>
  <c r="P4774" i="22"/>
  <c r="A4775" i="22"/>
  <c r="B4775" i="22"/>
  <c r="C4775" i="22"/>
  <c r="D4775" i="22"/>
  <c r="E4775" i="22"/>
  <c r="F4775" i="22"/>
  <c r="G4775" i="22"/>
  <c r="H4775" i="22"/>
  <c r="I4775" i="22"/>
  <c r="J4775" i="22"/>
  <c r="K4775" i="22"/>
  <c r="L4775" i="22"/>
  <c r="M4775" i="22"/>
  <c r="N4775" i="22"/>
  <c r="O4775" i="22"/>
  <c r="P4775" i="22"/>
  <c r="A4776" i="22"/>
  <c r="B4776" i="22"/>
  <c r="C4776" i="22"/>
  <c r="D4776" i="22"/>
  <c r="E4776" i="22"/>
  <c r="F4776" i="22"/>
  <c r="G4776" i="22"/>
  <c r="H4776" i="22"/>
  <c r="I4776" i="22"/>
  <c r="J4776" i="22"/>
  <c r="K4776" i="22"/>
  <c r="L4776" i="22"/>
  <c r="M4776" i="22"/>
  <c r="N4776" i="22"/>
  <c r="O4776" i="22"/>
  <c r="P4776" i="22"/>
  <c r="A4777" i="22"/>
  <c r="B4777" i="22"/>
  <c r="C4777" i="22"/>
  <c r="D4777" i="22"/>
  <c r="E4777" i="22"/>
  <c r="F4777" i="22"/>
  <c r="G4777" i="22"/>
  <c r="H4777" i="22"/>
  <c r="I4777" i="22"/>
  <c r="J4777" i="22"/>
  <c r="K4777" i="22"/>
  <c r="L4777" i="22"/>
  <c r="M4777" i="22"/>
  <c r="N4777" i="22"/>
  <c r="O4777" i="22"/>
  <c r="P4777" i="22"/>
  <c r="A4778" i="22"/>
  <c r="B4778" i="22"/>
  <c r="C4778" i="22"/>
  <c r="D4778" i="22"/>
  <c r="E4778" i="22"/>
  <c r="F4778" i="22"/>
  <c r="G4778" i="22"/>
  <c r="H4778" i="22"/>
  <c r="I4778" i="22"/>
  <c r="J4778" i="22"/>
  <c r="K4778" i="22"/>
  <c r="L4778" i="22"/>
  <c r="M4778" i="22"/>
  <c r="N4778" i="22"/>
  <c r="O4778" i="22"/>
  <c r="P4778" i="22"/>
  <c r="A4779" i="22"/>
  <c r="B4779" i="22"/>
  <c r="C4779" i="22"/>
  <c r="D4779" i="22"/>
  <c r="E4779" i="22"/>
  <c r="F4779" i="22"/>
  <c r="G4779" i="22"/>
  <c r="H4779" i="22"/>
  <c r="I4779" i="22"/>
  <c r="J4779" i="22"/>
  <c r="K4779" i="22"/>
  <c r="L4779" i="22"/>
  <c r="M4779" i="22"/>
  <c r="N4779" i="22"/>
  <c r="O4779" i="22"/>
  <c r="P4779" i="22"/>
  <c r="A4780" i="22"/>
  <c r="B4780" i="22"/>
  <c r="C4780" i="22"/>
  <c r="D4780" i="22"/>
  <c r="E4780" i="22"/>
  <c r="F4780" i="22"/>
  <c r="G4780" i="22"/>
  <c r="H4780" i="22"/>
  <c r="I4780" i="22"/>
  <c r="J4780" i="22"/>
  <c r="K4780" i="22"/>
  <c r="L4780" i="22"/>
  <c r="M4780" i="22"/>
  <c r="N4780" i="22"/>
  <c r="O4780" i="22"/>
  <c r="P4780" i="22"/>
  <c r="A4781" i="22"/>
  <c r="B4781" i="22"/>
  <c r="C4781" i="22"/>
  <c r="D4781" i="22"/>
  <c r="E4781" i="22"/>
  <c r="F4781" i="22"/>
  <c r="G4781" i="22"/>
  <c r="H4781" i="22"/>
  <c r="I4781" i="22"/>
  <c r="J4781" i="22"/>
  <c r="K4781" i="22"/>
  <c r="L4781" i="22"/>
  <c r="M4781" i="22"/>
  <c r="N4781" i="22"/>
  <c r="O4781" i="22"/>
  <c r="P4781" i="22"/>
  <c r="A4782" i="22"/>
  <c r="B4782" i="22"/>
  <c r="C4782" i="22"/>
  <c r="D4782" i="22"/>
  <c r="E4782" i="22"/>
  <c r="F4782" i="22"/>
  <c r="G4782" i="22"/>
  <c r="H4782" i="22"/>
  <c r="I4782" i="22"/>
  <c r="J4782" i="22"/>
  <c r="K4782" i="22"/>
  <c r="L4782" i="22"/>
  <c r="M4782" i="22"/>
  <c r="N4782" i="22"/>
  <c r="O4782" i="22"/>
  <c r="P4782" i="22"/>
  <c r="A4783" i="22"/>
  <c r="B4783" i="22"/>
  <c r="C4783" i="22"/>
  <c r="D4783" i="22"/>
  <c r="E4783" i="22"/>
  <c r="F4783" i="22"/>
  <c r="G4783" i="22"/>
  <c r="H4783" i="22"/>
  <c r="I4783" i="22"/>
  <c r="J4783" i="22"/>
  <c r="K4783" i="22"/>
  <c r="L4783" i="22"/>
  <c r="M4783" i="22"/>
  <c r="N4783" i="22"/>
  <c r="O4783" i="22"/>
  <c r="P4783" i="22"/>
  <c r="A4784" i="22"/>
  <c r="B4784" i="22"/>
  <c r="C4784" i="22"/>
  <c r="D4784" i="22"/>
  <c r="E4784" i="22"/>
  <c r="F4784" i="22"/>
  <c r="G4784" i="22"/>
  <c r="H4784" i="22"/>
  <c r="I4784" i="22"/>
  <c r="J4784" i="22"/>
  <c r="K4784" i="22"/>
  <c r="L4784" i="22"/>
  <c r="M4784" i="22"/>
  <c r="N4784" i="22"/>
  <c r="O4784" i="22"/>
  <c r="P4784" i="22"/>
  <c r="A4785" i="22"/>
  <c r="B4785" i="22"/>
  <c r="C4785" i="22"/>
  <c r="D4785" i="22"/>
  <c r="E4785" i="22"/>
  <c r="F4785" i="22"/>
  <c r="G4785" i="22"/>
  <c r="H4785" i="22"/>
  <c r="I4785" i="22"/>
  <c r="J4785" i="22"/>
  <c r="K4785" i="22"/>
  <c r="L4785" i="22"/>
  <c r="M4785" i="22"/>
  <c r="N4785" i="22"/>
  <c r="O4785" i="22"/>
  <c r="P4785" i="22"/>
  <c r="A4786" i="22"/>
  <c r="B4786" i="22"/>
  <c r="C4786" i="22"/>
  <c r="D4786" i="22"/>
  <c r="E4786" i="22"/>
  <c r="F4786" i="22"/>
  <c r="G4786" i="22"/>
  <c r="H4786" i="22"/>
  <c r="I4786" i="22"/>
  <c r="J4786" i="22"/>
  <c r="K4786" i="22"/>
  <c r="L4786" i="22"/>
  <c r="M4786" i="22"/>
  <c r="N4786" i="22"/>
  <c r="O4786" i="22"/>
  <c r="P4786" i="22"/>
  <c r="A4787" i="22"/>
  <c r="B4787" i="22"/>
  <c r="C4787" i="22"/>
  <c r="D4787" i="22"/>
  <c r="E4787" i="22"/>
  <c r="F4787" i="22"/>
  <c r="G4787" i="22"/>
  <c r="H4787" i="22"/>
  <c r="I4787" i="22"/>
  <c r="J4787" i="22"/>
  <c r="K4787" i="22"/>
  <c r="L4787" i="22"/>
  <c r="M4787" i="22"/>
  <c r="N4787" i="22"/>
  <c r="O4787" i="22"/>
  <c r="P4787" i="22"/>
  <c r="A4788" i="22"/>
  <c r="B4788" i="22"/>
  <c r="C4788" i="22"/>
  <c r="D4788" i="22"/>
  <c r="E4788" i="22"/>
  <c r="F4788" i="22"/>
  <c r="G4788" i="22"/>
  <c r="H4788" i="22"/>
  <c r="I4788" i="22"/>
  <c r="J4788" i="22"/>
  <c r="K4788" i="22"/>
  <c r="L4788" i="22"/>
  <c r="M4788" i="22"/>
  <c r="N4788" i="22"/>
  <c r="O4788" i="22"/>
  <c r="P4788" i="22"/>
  <c r="A4789" i="22"/>
  <c r="B4789" i="22"/>
  <c r="C4789" i="22"/>
  <c r="D4789" i="22"/>
  <c r="E4789" i="22"/>
  <c r="F4789" i="22"/>
  <c r="G4789" i="22"/>
  <c r="H4789" i="22"/>
  <c r="I4789" i="22"/>
  <c r="J4789" i="22"/>
  <c r="K4789" i="22"/>
  <c r="L4789" i="22"/>
  <c r="M4789" i="22"/>
  <c r="N4789" i="22"/>
  <c r="O4789" i="22"/>
  <c r="P4789" i="22"/>
  <c r="A4790" i="22"/>
  <c r="B4790" i="22"/>
  <c r="C4790" i="22"/>
  <c r="D4790" i="22"/>
  <c r="E4790" i="22"/>
  <c r="F4790" i="22"/>
  <c r="G4790" i="22"/>
  <c r="H4790" i="22"/>
  <c r="I4790" i="22"/>
  <c r="J4790" i="22"/>
  <c r="K4790" i="22"/>
  <c r="L4790" i="22"/>
  <c r="M4790" i="22"/>
  <c r="N4790" i="22"/>
  <c r="O4790" i="22"/>
  <c r="P4790" i="22"/>
  <c r="A4791" i="22"/>
  <c r="B4791" i="22"/>
  <c r="C4791" i="22"/>
  <c r="D4791" i="22"/>
  <c r="E4791" i="22"/>
  <c r="F4791" i="22"/>
  <c r="G4791" i="22"/>
  <c r="H4791" i="22"/>
  <c r="I4791" i="22"/>
  <c r="J4791" i="22"/>
  <c r="K4791" i="22"/>
  <c r="L4791" i="22"/>
  <c r="M4791" i="22"/>
  <c r="N4791" i="22"/>
  <c r="O4791" i="22"/>
  <c r="P4791" i="22"/>
  <c r="A4792" i="22"/>
  <c r="B4792" i="22"/>
  <c r="C4792" i="22"/>
  <c r="D4792" i="22"/>
  <c r="E4792" i="22"/>
  <c r="F4792" i="22"/>
  <c r="G4792" i="22"/>
  <c r="H4792" i="22"/>
  <c r="I4792" i="22"/>
  <c r="J4792" i="22"/>
  <c r="K4792" i="22"/>
  <c r="L4792" i="22"/>
  <c r="M4792" i="22"/>
  <c r="N4792" i="22"/>
  <c r="O4792" i="22"/>
  <c r="P4792" i="22"/>
  <c r="A4793" i="22"/>
  <c r="B4793" i="22"/>
  <c r="C4793" i="22"/>
  <c r="D4793" i="22"/>
  <c r="E4793" i="22"/>
  <c r="F4793" i="22"/>
  <c r="G4793" i="22"/>
  <c r="H4793" i="22"/>
  <c r="I4793" i="22"/>
  <c r="J4793" i="22"/>
  <c r="K4793" i="22"/>
  <c r="L4793" i="22"/>
  <c r="M4793" i="22"/>
  <c r="N4793" i="22"/>
  <c r="O4793" i="22"/>
  <c r="P4793" i="22"/>
  <c r="A4794" i="22"/>
  <c r="B4794" i="22"/>
  <c r="C4794" i="22"/>
  <c r="D4794" i="22"/>
  <c r="E4794" i="22"/>
  <c r="F4794" i="22"/>
  <c r="G4794" i="22"/>
  <c r="H4794" i="22"/>
  <c r="I4794" i="22"/>
  <c r="J4794" i="22"/>
  <c r="K4794" i="22"/>
  <c r="L4794" i="22"/>
  <c r="M4794" i="22"/>
  <c r="N4794" i="22"/>
  <c r="O4794" i="22"/>
  <c r="P4794" i="22"/>
  <c r="A4795" i="22"/>
  <c r="B4795" i="22"/>
  <c r="C4795" i="22"/>
  <c r="D4795" i="22"/>
  <c r="E4795" i="22"/>
  <c r="F4795" i="22"/>
  <c r="G4795" i="22"/>
  <c r="H4795" i="22"/>
  <c r="I4795" i="22"/>
  <c r="J4795" i="22"/>
  <c r="K4795" i="22"/>
  <c r="L4795" i="22"/>
  <c r="M4795" i="22"/>
  <c r="N4795" i="22"/>
  <c r="O4795" i="22"/>
  <c r="P4795" i="22"/>
  <c r="A4796" i="22"/>
  <c r="B4796" i="22"/>
  <c r="C4796" i="22"/>
  <c r="D4796" i="22"/>
  <c r="E4796" i="22"/>
  <c r="F4796" i="22"/>
  <c r="G4796" i="22"/>
  <c r="H4796" i="22"/>
  <c r="I4796" i="22"/>
  <c r="J4796" i="22"/>
  <c r="K4796" i="22"/>
  <c r="L4796" i="22"/>
  <c r="M4796" i="22"/>
  <c r="N4796" i="22"/>
  <c r="O4796" i="22"/>
  <c r="P4796" i="22"/>
  <c r="A4797" i="22"/>
  <c r="B4797" i="22"/>
  <c r="C4797" i="22"/>
  <c r="D4797" i="22"/>
  <c r="E4797" i="22"/>
  <c r="F4797" i="22"/>
  <c r="G4797" i="22"/>
  <c r="H4797" i="22"/>
  <c r="I4797" i="22"/>
  <c r="J4797" i="22"/>
  <c r="K4797" i="22"/>
  <c r="L4797" i="22"/>
  <c r="M4797" i="22"/>
  <c r="N4797" i="22"/>
  <c r="O4797" i="22"/>
  <c r="P4797" i="22"/>
  <c r="A4798" i="22"/>
  <c r="B4798" i="22"/>
  <c r="C4798" i="22"/>
  <c r="D4798" i="22"/>
  <c r="E4798" i="22"/>
  <c r="F4798" i="22"/>
  <c r="G4798" i="22"/>
  <c r="H4798" i="22"/>
  <c r="I4798" i="22"/>
  <c r="J4798" i="22"/>
  <c r="K4798" i="22"/>
  <c r="L4798" i="22"/>
  <c r="M4798" i="22"/>
  <c r="N4798" i="22"/>
  <c r="O4798" i="22"/>
  <c r="P4798" i="22"/>
  <c r="A4799" i="22"/>
  <c r="B4799" i="22"/>
  <c r="C4799" i="22"/>
  <c r="D4799" i="22"/>
  <c r="E4799" i="22"/>
  <c r="F4799" i="22"/>
  <c r="G4799" i="22"/>
  <c r="H4799" i="22"/>
  <c r="I4799" i="22"/>
  <c r="J4799" i="22"/>
  <c r="K4799" i="22"/>
  <c r="L4799" i="22"/>
  <c r="M4799" i="22"/>
  <c r="N4799" i="22"/>
  <c r="O4799" i="22"/>
  <c r="P4799" i="22"/>
  <c r="A4800" i="22"/>
  <c r="B4800" i="22"/>
  <c r="C4800" i="22"/>
  <c r="D4800" i="22"/>
  <c r="E4800" i="22"/>
  <c r="F4800" i="22"/>
  <c r="G4800" i="22"/>
  <c r="H4800" i="22"/>
  <c r="I4800" i="22"/>
  <c r="J4800" i="22"/>
  <c r="K4800" i="22"/>
  <c r="L4800" i="22"/>
  <c r="M4800" i="22"/>
  <c r="N4800" i="22"/>
  <c r="O4800" i="22"/>
  <c r="P4800" i="22"/>
  <c r="A4801" i="22"/>
  <c r="B4801" i="22"/>
  <c r="C4801" i="22"/>
  <c r="D4801" i="22"/>
  <c r="E4801" i="22"/>
  <c r="F4801" i="22"/>
  <c r="G4801" i="22"/>
  <c r="H4801" i="22"/>
  <c r="I4801" i="22"/>
  <c r="J4801" i="22"/>
  <c r="K4801" i="22"/>
  <c r="L4801" i="22"/>
  <c r="M4801" i="22"/>
  <c r="N4801" i="22"/>
  <c r="O4801" i="22"/>
  <c r="P4801" i="22"/>
  <c r="A4802" i="22"/>
  <c r="B4802" i="22"/>
  <c r="C4802" i="22"/>
  <c r="D4802" i="22"/>
  <c r="E4802" i="22"/>
  <c r="F4802" i="22"/>
  <c r="G4802" i="22"/>
  <c r="H4802" i="22"/>
  <c r="I4802" i="22"/>
  <c r="J4802" i="22"/>
  <c r="K4802" i="22"/>
  <c r="L4802" i="22"/>
  <c r="M4802" i="22"/>
  <c r="N4802" i="22"/>
  <c r="O4802" i="22"/>
  <c r="P4802" i="22"/>
  <c r="A4803" i="22"/>
  <c r="B4803" i="22"/>
  <c r="C4803" i="22"/>
  <c r="D4803" i="22"/>
  <c r="E4803" i="22"/>
  <c r="F4803" i="22"/>
  <c r="G4803" i="22"/>
  <c r="H4803" i="22"/>
  <c r="I4803" i="22"/>
  <c r="J4803" i="22"/>
  <c r="K4803" i="22"/>
  <c r="L4803" i="22"/>
  <c r="M4803" i="22"/>
  <c r="N4803" i="22"/>
  <c r="O4803" i="22"/>
  <c r="P4803" i="22"/>
  <c r="A4804" i="22"/>
  <c r="B4804" i="22"/>
  <c r="C4804" i="22"/>
  <c r="D4804" i="22"/>
  <c r="E4804" i="22"/>
  <c r="F4804" i="22"/>
  <c r="G4804" i="22"/>
  <c r="H4804" i="22"/>
  <c r="I4804" i="22"/>
  <c r="J4804" i="22"/>
  <c r="K4804" i="22"/>
  <c r="L4804" i="22"/>
  <c r="M4804" i="22"/>
  <c r="N4804" i="22"/>
  <c r="O4804" i="22"/>
  <c r="P4804" i="22"/>
  <c r="A4805" i="22"/>
  <c r="B4805" i="22"/>
  <c r="C4805" i="22"/>
  <c r="D4805" i="22"/>
  <c r="E4805" i="22"/>
  <c r="F4805" i="22"/>
  <c r="G4805" i="22"/>
  <c r="H4805" i="22"/>
  <c r="I4805" i="22"/>
  <c r="J4805" i="22"/>
  <c r="K4805" i="22"/>
  <c r="L4805" i="22"/>
  <c r="M4805" i="22"/>
  <c r="N4805" i="22"/>
  <c r="O4805" i="22"/>
  <c r="P4805" i="22"/>
  <c r="A4806" i="22"/>
  <c r="B4806" i="22"/>
  <c r="C4806" i="22"/>
  <c r="D4806" i="22"/>
  <c r="E4806" i="22"/>
  <c r="F4806" i="22"/>
  <c r="G4806" i="22"/>
  <c r="H4806" i="22"/>
  <c r="I4806" i="22"/>
  <c r="J4806" i="22"/>
  <c r="K4806" i="22"/>
  <c r="L4806" i="22"/>
  <c r="M4806" i="22"/>
  <c r="N4806" i="22"/>
  <c r="O4806" i="22"/>
  <c r="P4806" i="22"/>
  <c r="A4807" i="22"/>
  <c r="B4807" i="22"/>
  <c r="C4807" i="22"/>
  <c r="D4807" i="22"/>
  <c r="E4807" i="22"/>
  <c r="F4807" i="22"/>
  <c r="G4807" i="22"/>
  <c r="H4807" i="22"/>
  <c r="I4807" i="22"/>
  <c r="J4807" i="22"/>
  <c r="K4807" i="22"/>
  <c r="L4807" i="22"/>
  <c r="M4807" i="22"/>
  <c r="N4807" i="22"/>
  <c r="O4807" i="22"/>
  <c r="P4807" i="22"/>
  <c r="A4808" i="22"/>
  <c r="B4808" i="22"/>
  <c r="C4808" i="22"/>
  <c r="D4808" i="22"/>
  <c r="E4808" i="22"/>
  <c r="F4808" i="22"/>
  <c r="G4808" i="22"/>
  <c r="H4808" i="22"/>
  <c r="I4808" i="22"/>
  <c r="J4808" i="22"/>
  <c r="K4808" i="22"/>
  <c r="L4808" i="22"/>
  <c r="M4808" i="22"/>
  <c r="N4808" i="22"/>
  <c r="O4808" i="22"/>
  <c r="P4808" i="22"/>
  <c r="A4809" i="22"/>
  <c r="B4809" i="22"/>
  <c r="C4809" i="22"/>
  <c r="D4809" i="22"/>
  <c r="E4809" i="22"/>
  <c r="F4809" i="22"/>
  <c r="G4809" i="22"/>
  <c r="H4809" i="22"/>
  <c r="I4809" i="22"/>
  <c r="J4809" i="22"/>
  <c r="K4809" i="22"/>
  <c r="L4809" i="22"/>
  <c r="M4809" i="22"/>
  <c r="N4809" i="22"/>
  <c r="O4809" i="22"/>
  <c r="P4809" i="22"/>
  <c r="A4810" i="22"/>
  <c r="B4810" i="22"/>
  <c r="C4810" i="22"/>
  <c r="D4810" i="22"/>
  <c r="E4810" i="22"/>
  <c r="F4810" i="22"/>
  <c r="G4810" i="22"/>
  <c r="H4810" i="22"/>
  <c r="I4810" i="22"/>
  <c r="J4810" i="22"/>
  <c r="K4810" i="22"/>
  <c r="L4810" i="22"/>
  <c r="M4810" i="22"/>
  <c r="N4810" i="22"/>
  <c r="O4810" i="22"/>
  <c r="P4810" i="22"/>
  <c r="A4811" i="22"/>
  <c r="B4811" i="22"/>
  <c r="C4811" i="22"/>
  <c r="D4811" i="22"/>
  <c r="E4811" i="22"/>
  <c r="F4811" i="22"/>
  <c r="G4811" i="22"/>
  <c r="H4811" i="22"/>
  <c r="I4811" i="22"/>
  <c r="J4811" i="22"/>
  <c r="K4811" i="22"/>
  <c r="L4811" i="22"/>
  <c r="M4811" i="22"/>
  <c r="N4811" i="22"/>
  <c r="O4811" i="22"/>
  <c r="P4811" i="22"/>
  <c r="A4812" i="22"/>
  <c r="B4812" i="22"/>
  <c r="C4812" i="22"/>
  <c r="D4812" i="22"/>
  <c r="E4812" i="22"/>
  <c r="F4812" i="22"/>
  <c r="G4812" i="22"/>
  <c r="H4812" i="22"/>
  <c r="I4812" i="22"/>
  <c r="J4812" i="22"/>
  <c r="K4812" i="22"/>
  <c r="L4812" i="22"/>
  <c r="M4812" i="22"/>
  <c r="N4812" i="22"/>
  <c r="O4812" i="22"/>
  <c r="P4812" i="22"/>
  <c r="A4813" i="22"/>
  <c r="B4813" i="22"/>
  <c r="C4813" i="22"/>
  <c r="D4813" i="22"/>
  <c r="E4813" i="22"/>
  <c r="F4813" i="22"/>
  <c r="G4813" i="22"/>
  <c r="H4813" i="22"/>
  <c r="I4813" i="22"/>
  <c r="J4813" i="22"/>
  <c r="K4813" i="22"/>
  <c r="L4813" i="22"/>
  <c r="M4813" i="22"/>
  <c r="N4813" i="22"/>
  <c r="O4813" i="22"/>
  <c r="P4813" i="22"/>
  <c r="A4814" i="22"/>
  <c r="B4814" i="22"/>
  <c r="C4814" i="22"/>
  <c r="D4814" i="22"/>
  <c r="E4814" i="22"/>
  <c r="F4814" i="22"/>
  <c r="G4814" i="22"/>
  <c r="H4814" i="22"/>
  <c r="I4814" i="22"/>
  <c r="J4814" i="22"/>
  <c r="K4814" i="22"/>
  <c r="L4814" i="22"/>
  <c r="M4814" i="22"/>
  <c r="N4814" i="22"/>
  <c r="O4814" i="22"/>
  <c r="P4814" i="22"/>
  <c r="A4815" i="22"/>
  <c r="B4815" i="22"/>
  <c r="C4815" i="22"/>
  <c r="D4815" i="22"/>
  <c r="E4815" i="22"/>
  <c r="F4815" i="22"/>
  <c r="G4815" i="22"/>
  <c r="H4815" i="22"/>
  <c r="I4815" i="22"/>
  <c r="J4815" i="22"/>
  <c r="K4815" i="22"/>
  <c r="L4815" i="22"/>
  <c r="M4815" i="22"/>
  <c r="N4815" i="22"/>
  <c r="O4815" i="22"/>
  <c r="P4815" i="22"/>
  <c r="A4816" i="22"/>
  <c r="B4816" i="22"/>
  <c r="C4816" i="22"/>
  <c r="D4816" i="22"/>
  <c r="E4816" i="22"/>
  <c r="F4816" i="22"/>
  <c r="G4816" i="22"/>
  <c r="H4816" i="22"/>
  <c r="I4816" i="22"/>
  <c r="J4816" i="22"/>
  <c r="K4816" i="22"/>
  <c r="L4816" i="22"/>
  <c r="M4816" i="22"/>
  <c r="N4816" i="22"/>
  <c r="O4816" i="22"/>
  <c r="P4816" i="22"/>
  <c r="A4817" i="22"/>
  <c r="B4817" i="22"/>
  <c r="C4817" i="22"/>
  <c r="D4817" i="22"/>
  <c r="E4817" i="22"/>
  <c r="F4817" i="22"/>
  <c r="G4817" i="22"/>
  <c r="H4817" i="22"/>
  <c r="I4817" i="22"/>
  <c r="J4817" i="22"/>
  <c r="K4817" i="22"/>
  <c r="L4817" i="22"/>
  <c r="M4817" i="22"/>
  <c r="N4817" i="22"/>
  <c r="O4817" i="22"/>
  <c r="P4817" i="22"/>
  <c r="A4818" i="22"/>
  <c r="B4818" i="22"/>
  <c r="C4818" i="22"/>
  <c r="D4818" i="22"/>
  <c r="E4818" i="22"/>
  <c r="F4818" i="22"/>
  <c r="G4818" i="22"/>
  <c r="H4818" i="22"/>
  <c r="I4818" i="22"/>
  <c r="J4818" i="22"/>
  <c r="K4818" i="22"/>
  <c r="L4818" i="22"/>
  <c r="M4818" i="22"/>
  <c r="N4818" i="22"/>
  <c r="O4818" i="22"/>
  <c r="P4818" i="22"/>
  <c r="A4819" i="22"/>
  <c r="B4819" i="22"/>
  <c r="C4819" i="22"/>
  <c r="D4819" i="22"/>
  <c r="E4819" i="22"/>
  <c r="F4819" i="22"/>
  <c r="G4819" i="22"/>
  <c r="H4819" i="22"/>
  <c r="I4819" i="22"/>
  <c r="J4819" i="22"/>
  <c r="K4819" i="22"/>
  <c r="L4819" i="22"/>
  <c r="M4819" i="22"/>
  <c r="N4819" i="22"/>
  <c r="O4819" i="22"/>
  <c r="P4819" i="22"/>
  <c r="A4820" i="22"/>
  <c r="B4820" i="22"/>
  <c r="C4820" i="22"/>
  <c r="D4820" i="22"/>
  <c r="E4820" i="22"/>
  <c r="F4820" i="22"/>
  <c r="G4820" i="22"/>
  <c r="H4820" i="22"/>
  <c r="I4820" i="22"/>
  <c r="J4820" i="22"/>
  <c r="K4820" i="22"/>
  <c r="L4820" i="22"/>
  <c r="M4820" i="22"/>
  <c r="N4820" i="22"/>
  <c r="O4820" i="22"/>
  <c r="P4820" i="22"/>
  <c r="A4821" i="22"/>
  <c r="B4821" i="22"/>
  <c r="C4821" i="22"/>
  <c r="D4821" i="22"/>
  <c r="E4821" i="22"/>
  <c r="F4821" i="22"/>
  <c r="G4821" i="22"/>
  <c r="H4821" i="22"/>
  <c r="I4821" i="22"/>
  <c r="J4821" i="22"/>
  <c r="K4821" i="22"/>
  <c r="L4821" i="22"/>
  <c r="M4821" i="22"/>
  <c r="N4821" i="22"/>
  <c r="O4821" i="22"/>
  <c r="P4821" i="22"/>
  <c r="A4822" i="22"/>
  <c r="B4822" i="22"/>
  <c r="C4822" i="22"/>
  <c r="D4822" i="22"/>
  <c r="E4822" i="22"/>
  <c r="F4822" i="22"/>
  <c r="G4822" i="22"/>
  <c r="H4822" i="22"/>
  <c r="I4822" i="22"/>
  <c r="J4822" i="22"/>
  <c r="K4822" i="22"/>
  <c r="L4822" i="22"/>
  <c r="M4822" i="22"/>
  <c r="N4822" i="22"/>
  <c r="O4822" i="22"/>
  <c r="P4822" i="22"/>
  <c r="A4823" i="22"/>
  <c r="B4823" i="22"/>
  <c r="C4823" i="22"/>
  <c r="D4823" i="22"/>
  <c r="E4823" i="22"/>
  <c r="F4823" i="22"/>
  <c r="G4823" i="22"/>
  <c r="H4823" i="22"/>
  <c r="I4823" i="22"/>
  <c r="J4823" i="22"/>
  <c r="K4823" i="22"/>
  <c r="L4823" i="22"/>
  <c r="M4823" i="22"/>
  <c r="N4823" i="22"/>
  <c r="O4823" i="22"/>
  <c r="P4823" i="22"/>
  <c r="A4824" i="22"/>
  <c r="B4824" i="22"/>
  <c r="C4824" i="22"/>
  <c r="D4824" i="22"/>
  <c r="E4824" i="22"/>
  <c r="F4824" i="22"/>
  <c r="G4824" i="22"/>
  <c r="H4824" i="22"/>
  <c r="I4824" i="22"/>
  <c r="J4824" i="22"/>
  <c r="K4824" i="22"/>
  <c r="L4824" i="22"/>
  <c r="M4824" i="22"/>
  <c r="N4824" i="22"/>
  <c r="O4824" i="22"/>
  <c r="P4824" i="22"/>
  <c r="A4825" i="22"/>
  <c r="B4825" i="22"/>
  <c r="C4825" i="22"/>
  <c r="D4825" i="22"/>
  <c r="E4825" i="22"/>
  <c r="F4825" i="22"/>
  <c r="G4825" i="22"/>
  <c r="H4825" i="22"/>
  <c r="I4825" i="22"/>
  <c r="J4825" i="22"/>
  <c r="K4825" i="22"/>
  <c r="L4825" i="22"/>
  <c r="M4825" i="22"/>
  <c r="N4825" i="22"/>
  <c r="O4825" i="22"/>
  <c r="P4825" i="22"/>
  <c r="A4826" i="22"/>
  <c r="B4826" i="22"/>
  <c r="C4826" i="22"/>
  <c r="D4826" i="22"/>
  <c r="E4826" i="22"/>
  <c r="F4826" i="22"/>
  <c r="G4826" i="22"/>
  <c r="H4826" i="22"/>
  <c r="I4826" i="22"/>
  <c r="J4826" i="22"/>
  <c r="K4826" i="22"/>
  <c r="L4826" i="22"/>
  <c r="M4826" i="22"/>
  <c r="N4826" i="22"/>
  <c r="O4826" i="22"/>
  <c r="P4826" i="22"/>
  <c r="A4827" i="22"/>
  <c r="B4827" i="22"/>
  <c r="C4827" i="22"/>
  <c r="D4827" i="22"/>
  <c r="E4827" i="22"/>
  <c r="F4827" i="22"/>
  <c r="G4827" i="22"/>
  <c r="H4827" i="22"/>
  <c r="I4827" i="22"/>
  <c r="J4827" i="22"/>
  <c r="K4827" i="22"/>
  <c r="L4827" i="22"/>
  <c r="M4827" i="22"/>
  <c r="N4827" i="22"/>
  <c r="O4827" i="22"/>
  <c r="P4827" i="22"/>
  <c r="A4828" i="22"/>
  <c r="B4828" i="22"/>
  <c r="C4828" i="22"/>
  <c r="D4828" i="22"/>
  <c r="E4828" i="22"/>
  <c r="F4828" i="22"/>
  <c r="G4828" i="22"/>
  <c r="H4828" i="22"/>
  <c r="I4828" i="22"/>
  <c r="J4828" i="22"/>
  <c r="K4828" i="22"/>
  <c r="L4828" i="22"/>
  <c r="M4828" i="22"/>
  <c r="N4828" i="22"/>
  <c r="O4828" i="22"/>
  <c r="P4828" i="22"/>
  <c r="A4829" i="22"/>
  <c r="B4829" i="22"/>
  <c r="C4829" i="22"/>
  <c r="D4829" i="22"/>
  <c r="E4829" i="22"/>
  <c r="F4829" i="22"/>
  <c r="G4829" i="22"/>
  <c r="H4829" i="22"/>
  <c r="I4829" i="22"/>
  <c r="J4829" i="22"/>
  <c r="K4829" i="22"/>
  <c r="L4829" i="22"/>
  <c r="M4829" i="22"/>
  <c r="N4829" i="22"/>
  <c r="O4829" i="22"/>
  <c r="P4829" i="22"/>
  <c r="A4830" i="22"/>
  <c r="B4830" i="22"/>
  <c r="C4830" i="22"/>
  <c r="D4830" i="22"/>
  <c r="E4830" i="22"/>
  <c r="F4830" i="22"/>
  <c r="G4830" i="22"/>
  <c r="H4830" i="22"/>
  <c r="I4830" i="22"/>
  <c r="J4830" i="22"/>
  <c r="K4830" i="22"/>
  <c r="L4830" i="22"/>
  <c r="M4830" i="22"/>
  <c r="N4830" i="22"/>
  <c r="O4830" i="22"/>
  <c r="P4830" i="22"/>
  <c r="A4831" i="22"/>
  <c r="B4831" i="22"/>
  <c r="C4831" i="22"/>
  <c r="D4831" i="22"/>
  <c r="E4831" i="22"/>
  <c r="F4831" i="22"/>
  <c r="G4831" i="22"/>
  <c r="H4831" i="22"/>
  <c r="I4831" i="22"/>
  <c r="J4831" i="22"/>
  <c r="K4831" i="22"/>
  <c r="L4831" i="22"/>
  <c r="M4831" i="22"/>
  <c r="N4831" i="22"/>
  <c r="O4831" i="22"/>
  <c r="P4831" i="22"/>
  <c r="A4832" i="22"/>
  <c r="B4832" i="22"/>
  <c r="C4832" i="22"/>
  <c r="D4832" i="22"/>
  <c r="E4832" i="22"/>
  <c r="F4832" i="22"/>
  <c r="G4832" i="22"/>
  <c r="H4832" i="22"/>
  <c r="I4832" i="22"/>
  <c r="J4832" i="22"/>
  <c r="K4832" i="22"/>
  <c r="L4832" i="22"/>
  <c r="M4832" i="22"/>
  <c r="N4832" i="22"/>
  <c r="O4832" i="22"/>
  <c r="P4832" i="22"/>
  <c r="A4833" i="22"/>
  <c r="B4833" i="22"/>
  <c r="C4833" i="22"/>
  <c r="D4833" i="22"/>
  <c r="E4833" i="22"/>
  <c r="F4833" i="22"/>
  <c r="G4833" i="22"/>
  <c r="H4833" i="22"/>
  <c r="I4833" i="22"/>
  <c r="J4833" i="22"/>
  <c r="K4833" i="22"/>
  <c r="L4833" i="22"/>
  <c r="M4833" i="22"/>
  <c r="N4833" i="22"/>
  <c r="O4833" i="22"/>
  <c r="P4833" i="22"/>
  <c r="A4834" i="22"/>
  <c r="B4834" i="22"/>
  <c r="C4834" i="22"/>
  <c r="D4834" i="22"/>
  <c r="E4834" i="22"/>
  <c r="F4834" i="22"/>
  <c r="G4834" i="22"/>
  <c r="H4834" i="22"/>
  <c r="I4834" i="22"/>
  <c r="J4834" i="22"/>
  <c r="K4834" i="22"/>
  <c r="L4834" i="22"/>
  <c r="M4834" i="22"/>
  <c r="N4834" i="22"/>
  <c r="O4834" i="22"/>
  <c r="P4834" i="22"/>
  <c r="A4835" i="22"/>
  <c r="B4835" i="22"/>
  <c r="C4835" i="22"/>
  <c r="D4835" i="22"/>
  <c r="E4835" i="22"/>
  <c r="F4835" i="22"/>
  <c r="G4835" i="22"/>
  <c r="H4835" i="22"/>
  <c r="I4835" i="22"/>
  <c r="J4835" i="22"/>
  <c r="K4835" i="22"/>
  <c r="L4835" i="22"/>
  <c r="M4835" i="22"/>
  <c r="N4835" i="22"/>
  <c r="O4835" i="22"/>
  <c r="P4835" i="22"/>
  <c r="A4836" i="22"/>
  <c r="B4836" i="22"/>
  <c r="C4836" i="22"/>
  <c r="D4836" i="22"/>
  <c r="E4836" i="22"/>
  <c r="F4836" i="22"/>
  <c r="G4836" i="22"/>
  <c r="H4836" i="22"/>
  <c r="I4836" i="22"/>
  <c r="J4836" i="22"/>
  <c r="K4836" i="22"/>
  <c r="L4836" i="22"/>
  <c r="M4836" i="22"/>
  <c r="N4836" i="22"/>
  <c r="O4836" i="22"/>
  <c r="P4836" i="22"/>
  <c r="A4837" i="22"/>
  <c r="B4837" i="22"/>
  <c r="C4837" i="22"/>
  <c r="D4837" i="22"/>
  <c r="E4837" i="22"/>
  <c r="F4837" i="22"/>
  <c r="G4837" i="22"/>
  <c r="H4837" i="22"/>
  <c r="I4837" i="22"/>
  <c r="J4837" i="22"/>
  <c r="K4837" i="22"/>
  <c r="L4837" i="22"/>
  <c r="M4837" i="22"/>
  <c r="N4837" i="22"/>
  <c r="O4837" i="22"/>
  <c r="P4837" i="22"/>
  <c r="A4838" i="22"/>
  <c r="B4838" i="22"/>
  <c r="C4838" i="22"/>
  <c r="D4838" i="22"/>
  <c r="E4838" i="22"/>
  <c r="F4838" i="22"/>
  <c r="G4838" i="22"/>
  <c r="H4838" i="22"/>
  <c r="I4838" i="22"/>
  <c r="J4838" i="22"/>
  <c r="K4838" i="22"/>
  <c r="L4838" i="22"/>
  <c r="M4838" i="22"/>
  <c r="N4838" i="22"/>
  <c r="O4838" i="22"/>
  <c r="P4838" i="22"/>
  <c r="A4839" i="22"/>
  <c r="B4839" i="22"/>
  <c r="C4839" i="22"/>
  <c r="D4839" i="22"/>
  <c r="E4839" i="22"/>
  <c r="F4839" i="22"/>
  <c r="G4839" i="22"/>
  <c r="H4839" i="22"/>
  <c r="I4839" i="22"/>
  <c r="J4839" i="22"/>
  <c r="K4839" i="22"/>
  <c r="L4839" i="22"/>
  <c r="M4839" i="22"/>
  <c r="N4839" i="22"/>
  <c r="O4839" i="22"/>
  <c r="P4839" i="22"/>
  <c r="A4840" i="22"/>
  <c r="B4840" i="22"/>
  <c r="C4840" i="22"/>
  <c r="D4840" i="22"/>
  <c r="E4840" i="22"/>
  <c r="F4840" i="22"/>
  <c r="G4840" i="22"/>
  <c r="H4840" i="22"/>
  <c r="I4840" i="22"/>
  <c r="J4840" i="22"/>
  <c r="K4840" i="22"/>
  <c r="L4840" i="22"/>
  <c r="M4840" i="22"/>
  <c r="N4840" i="22"/>
  <c r="O4840" i="22"/>
  <c r="P4840" i="22"/>
  <c r="A4841" i="22"/>
  <c r="B4841" i="22"/>
  <c r="C4841" i="22"/>
  <c r="D4841" i="22"/>
  <c r="E4841" i="22"/>
  <c r="F4841" i="22"/>
  <c r="G4841" i="22"/>
  <c r="H4841" i="22"/>
  <c r="I4841" i="22"/>
  <c r="J4841" i="22"/>
  <c r="K4841" i="22"/>
  <c r="L4841" i="22"/>
  <c r="M4841" i="22"/>
  <c r="N4841" i="22"/>
  <c r="O4841" i="22"/>
  <c r="P4841" i="22"/>
  <c r="A4842" i="22"/>
  <c r="B4842" i="22"/>
  <c r="C4842" i="22"/>
  <c r="D4842" i="22"/>
  <c r="E4842" i="22"/>
  <c r="F4842" i="22"/>
  <c r="G4842" i="22"/>
  <c r="H4842" i="22"/>
  <c r="I4842" i="22"/>
  <c r="J4842" i="22"/>
  <c r="K4842" i="22"/>
  <c r="L4842" i="22"/>
  <c r="M4842" i="22"/>
  <c r="N4842" i="22"/>
  <c r="O4842" i="22"/>
  <c r="P4842" i="22"/>
  <c r="A4843" i="22"/>
  <c r="B4843" i="22"/>
  <c r="C4843" i="22"/>
  <c r="D4843" i="22"/>
  <c r="E4843" i="22"/>
  <c r="F4843" i="22"/>
  <c r="G4843" i="22"/>
  <c r="H4843" i="22"/>
  <c r="I4843" i="22"/>
  <c r="J4843" i="22"/>
  <c r="K4843" i="22"/>
  <c r="L4843" i="22"/>
  <c r="M4843" i="22"/>
  <c r="N4843" i="22"/>
  <c r="O4843" i="22"/>
  <c r="P4843" i="22"/>
  <c r="A4844" i="22"/>
  <c r="B4844" i="22"/>
  <c r="C4844" i="22"/>
  <c r="D4844" i="22"/>
  <c r="E4844" i="22"/>
  <c r="F4844" i="22"/>
  <c r="G4844" i="22"/>
  <c r="H4844" i="22"/>
  <c r="I4844" i="22"/>
  <c r="J4844" i="22"/>
  <c r="K4844" i="22"/>
  <c r="L4844" i="22"/>
  <c r="M4844" i="22"/>
  <c r="N4844" i="22"/>
  <c r="O4844" i="22"/>
  <c r="P4844" i="22"/>
  <c r="A4845" i="22"/>
  <c r="B4845" i="22"/>
  <c r="C4845" i="22"/>
  <c r="D4845" i="22"/>
  <c r="E4845" i="22"/>
  <c r="F4845" i="22"/>
  <c r="G4845" i="22"/>
  <c r="H4845" i="22"/>
  <c r="I4845" i="22"/>
  <c r="J4845" i="22"/>
  <c r="K4845" i="22"/>
  <c r="L4845" i="22"/>
  <c r="M4845" i="22"/>
  <c r="N4845" i="22"/>
  <c r="O4845" i="22"/>
  <c r="P4845" i="22"/>
  <c r="A4846" i="22"/>
  <c r="B4846" i="22"/>
  <c r="C4846" i="22"/>
  <c r="D4846" i="22"/>
  <c r="E4846" i="22"/>
  <c r="F4846" i="22"/>
  <c r="G4846" i="22"/>
  <c r="H4846" i="22"/>
  <c r="I4846" i="22"/>
  <c r="J4846" i="22"/>
  <c r="K4846" i="22"/>
  <c r="L4846" i="22"/>
  <c r="M4846" i="22"/>
  <c r="N4846" i="22"/>
  <c r="O4846" i="22"/>
  <c r="P4846" i="22"/>
  <c r="A4847" i="22"/>
  <c r="B4847" i="22"/>
  <c r="C4847" i="22"/>
  <c r="D4847" i="22"/>
  <c r="E4847" i="22"/>
  <c r="F4847" i="22"/>
  <c r="G4847" i="22"/>
  <c r="H4847" i="22"/>
  <c r="I4847" i="22"/>
  <c r="J4847" i="22"/>
  <c r="K4847" i="22"/>
  <c r="L4847" i="22"/>
  <c r="M4847" i="22"/>
  <c r="N4847" i="22"/>
  <c r="O4847" i="22"/>
  <c r="P4847" i="22"/>
  <c r="A4848" i="22"/>
  <c r="B4848" i="22"/>
  <c r="C4848" i="22"/>
  <c r="D4848" i="22"/>
  <c r="E4848" i="22"/>
  <c r="F4848" i="22"/>
  <c r="G4848" i="22"/>
  <c r="H4848" i="22"/>
  <c r="I4848" i="22"/>
  <c r="J4848" i="22"/>
  <c r="K4848" i="22"/>
  <c r="L4848" i="22"/>
  <c r="M4848" i="22"/>
  <c r="N4848" i="22"/>
  <c r="O4848" i="22"/>
  <c r="P4848" i="22"/>
  <c r="A4849" i="22"/>
  <c r="B4849" i="22"/>
  <c r="C4849" i="22"/>
  <c r="D4849" i="22"/>
  <c r="E4849" i="22"/>
  <c r="F4849" i="22"/>
  <c r="G4849" i="22"/>
  <c r="H4849" i="22"/>
  <c r="I4849" i="22"/>
  <c r="J4849" i="22"/>
  <c r="K4849" i="22"/>
  <c r="L4849" i="22"/>
  <c r="M4849" i="22"/>
  <c r="N4849" i="22"/>
  <c r="O4849" i="22"/>
  <c r="P4849" i="22"/>
  <c r="A4850" i="22"/>
  <c r="B4850" i="22"/>
  <c r="C4850" i="22"/>
  <c r="D4850" i="22"/>
  <c r="E4850" i="22"/>
  <c r="F4850" i="22"/>
  <c r="G4850" i="22"/>
  <c r="H4850" i="22"/>
  <c r="I4850" i="22"/>
  <c r="J4850" i="22"/>
  <c r="K4850" i="22"/>
  <c r="L4850" i="22"/>
  <c r="M4850" i="22"/>
  <c r="N4850" i="22"/>
  <c r="O4850" i="22"/>
  <c r="P4850" i="22"/>
  <c r="A4851" i="22"/>
  <c r="B4851" i="22"/>
  <c r="C4851" i="22"/>
  <c r="D4851" i="22"/>
  <c r="E4851" i="22"/>
  <c r="F4851" i="22"/>
  <c r="G4851" i="22"/>
  <c r="H4851" i="22"/>
  <c r="I4851" i="22"/>
  <c r="J4851" i="22"/>
  <c r="K4851" i="22"/>
  <c r="L4851" i="22"/>
  <c r="M4851" i="22"/>
  <c r="N4851" i="22"/>
  <c r="O4851" i="22"/>
  <c r="P4851" i="22"/>
  <c r="A4852" i="22"/>
  <c r="B4852" i="22"/>
  <c r="C4852" i="22"/>
  <c r="D4852" i="22"/>
  <c r="E4852" i="22"/>
  <c r="F4852" i="22"/>
  <c r="G4852" i="22"/>
  <c r="H4852" i="22"/>
  <c r="I4852" i="22"/>
  <c r="J4852" i="22"/>
  <c r="K4852" i="22"/>
  <c r="L4852" i="22"/>
  <c r="M4852" i="22"/>
  <c r="N4852" i="22"/>
  <c r="O4852" i="22"/>
  <c r="P4852" i="22"/>
  <c r="A4853" i="22"/>
  <c r="B4853" i="22"/>
  <c r="C4853" i="22"/>
  <c r="D4853" i="22"/>
  <c r="E4853" i="22"/>
  <c r="F4853" i="22"/>
  <c r="G4853" i="22"/>
  <c r="H4853" i="22"/>
  <c r="I4853" i="22"/>
  <c r="J4853" i="22"/>
  <c r="K4853" i="22"/>
  <c r="L4853" i="22"/>
  <c r="M4853" i="22"/>
  <c r="N4853" i="22"/>
  <c r="O4853" i="22"/>
  <c r="P4853" i="22"/>
  <c r="A4854" i="22"/>
  <c r="B4854" i="22"/>
  <c r="C4854" i="22"/>
  <c r="D4854" i="22"/>
  <c r="E4854" i="22"/>
  <c r="F4854" i="22"/>
  <c r="G4854" i="22"/>
  <c r="H4854" i="22"/>
  <c r="I4854" i="22"/>
  <c r="J4854" i="22"/>
  <c r="K4854" i="22"/>
  <c r="L4854" i="22"/>
  <c r="M4854" i="22"/>
  <c r="N4854" i="22"/>
  <c r="O4854" i="22"/>
  <c r="P4854" i="22"/>
  <c r="A4855" i="22"/>
  <c r="B4855" i="22"/>
  <c r="C4855" i="22"/>
  <c r="D4855" i="22"/>
  <c r="E4855" i="22"/>
  <c r="F4855" i="22"/>
  <c r="G4855" i="22"/>
  <c r="H4855" i="22"/>
  <c r="I4855" i="22"/>
  <c r="J4855" i="22"/>
  <c r="K4855" i="22"/>
  <c r="L4855" i="22"/>
  <c r="M4855" i="22"/>
  <c r="N4855" i="22"/>
  <c r="O4855" i="22"/>
  <c r="P4855" i="22"/>
  <c r="A4856" i="22"/>
  <c r="B4856" i="22"/>
  <c r="C4856" i="22"/>
  <c r="D4856" i="22"/>
  <c r="E4856" i="22"/>
  <c r="F4856" i="22"/>
  <c r="G4856" i="22"/>
  <c r="H4856" i="22"/>
  <c r="I4856" i="22"/>
  <c r="J4856" i="22"/>
  <c r="K4856" i="22"/>
  <c r="L4856" i="22"/>
  <c r="M4856" i="22"/>
  <c r="N4856" i="22"/>
  <c r="O4856" i="22"/>
  <c r="P4856" i="22"/>
  <c r="A4857" i="22"/>
  <c r="B4857" i="22"/>
  <c r="C4857" i="22"/>
  <c r="D4857" i="22"/>
  <c r="E4857" i="22"/>
  <c r="F4857" i="22"/>
  <c r="G4857" i="22"/>
  <c r="H4857" i="22"/>
  <c r="I4857" i="22"/>
  <c r="J4857" i="22"/>
  <c r="K4857" i="22"/>
  <c r="L4857" i="22"/>
  <c r="M4857" i="22"/>
  <c r="N4857" i="22"/>
  <c r="O4857" i="22"/>
  <c r="P4857" i="22"/>
  <c r="A4858" i="22"/>
  <c r="B4858" i="22"/>
  <c r="C4858" i="22"/>
  <c r="D4858" i="22"/>
  <c r="E4858" i="22"/>
  <c r="F4858" i="22"/>
  <c r="G4858" i="22"/>
  <c r="H4858" i="22"/>
  <c r="I4858" i="22"/>
  <c r="J4858" i="22"/>
  <c r="K4858" i="22"/>
  <c r="L4858" i="22"/>
  <c r="M4858" i="22"/>
  <c r="N4858" i="22"/>
  <c r="O4858" i="22"/>
  <c r="P4858" i="22"/>
  <c r="A4859" i="22"/>
  <c r="B4859" i="22"/>
  <c r="C4859" i="22"/>
  <c r="D4859" i="22"/>
  <c r="E4859" i="22"/>
  <c r="F4859" i="22"/>
  <c r="G4859" i="22"/>
  <c r="H4859" i="22"/>
  <c r="I4859" i="22"/>
  <c r="J4859" i="22"/>
  <c r="K4859" i="22"/>
  <c r="L4859" i="22"/>
  <c r="M4859" i="22"/>
  <c r="N4859" i="22"/>
  <c r="O4859" i="22"/>
  <c r="P4859" i="22"/>
  <c r="A4860" i="22"/>
  <c r="B4860" i="22"/>
  <c r="C4860" i="22"/>
  <c r="D4860" i="22"/>
  <c r="E4860" i="22"/>
  <c r="F4860" i="22"/>
  <c r="G4860" i="22"/>
  <c r="H4860" i="22"/>
  <c r="I4860" i="22"/>
  <c r="J4860" i="22"/>
  <c r="K4860" i="22"/>
  <c r="L4860" i="22"/>
  <c r="M4860" i="22"/>
  <c r="N4860" i="22"/>
  <c r="O4860" i="22"/>
  <c r="P4860" i="22"/>
  <c r="A4861" i="22"/>
  <c r="B4861" i="22"/>
  <c r="C4861" i="22"/>
  <c r="D4861" i="22"/>
  <c r="E4861" i="22"/>
  <c r="F4861" i="22"/>
  <c r="G4861" i="22"/>
  <c r="H4861" i="22"/>
  <c r="I4861" i="22"/>
  <c r="J4861" i="22"/>
  <c r="K4861" i="22"/>
  <c r="L4861" i="22"/>
  <c r="M4861" i="22"/>
  <c r="N4861" i="22"/>
  <c r="O4861" i="22"/>
  <c r="P4861" i="22"/>
  <c r="A4862" i="22"/>
  <c r="B4862" i="22"/>
  <c r="C4862" i="22"/>
  <c r="D4862" i="22"/>
  <c r="E4862" i="22"/>
  <c r="F4862" i="22"/>
  <c r="G4862" i="22"/>
  <c r="H4862" i="22"/>
  <c r="I4862" i="22"/>
  <c r="J4862" i="22"/>
  <c r="K4862" i="22"/>
  <c r="L4862" i="22"/>
  <c r="M4862" i="22"/>
  <c r="N4862" i="22"/>
  <c r="O4862" i="22"/>
  <c r="P4862" i="22"/>
  <c r="A4863" i="22"/>
  <c r="B4863" i="22"/>
  <c r="C4863" i="22"/>
  <c r="D4863" i="22"/>
  <c r="E4863" i="22"/>
  <c r="F4863" i="22"/>
  <c r="G4863" i="22"/>
  <c r="H4863" i="22"/>
  <c r="I4863" i="22"/>
  <c r="J4863" i="22"/>
  <c r="K4863" i="22"/>
  <c r="L4863" i="22"/>
  <c r="M4863" i="22"/>
  <c r="N4863" i="22"/>
  <c r="O4863" i="22"/>
  <c r="P4863" i="22"/>
  <c r="A4864" i="22"/>
  <c r="B4864" i="22"/>
  <c r="C4864" i="22"/>
  <c r="D4864" i="22"/>
  <c r="E4864" i="22"/>
  <c r="F4864" i="22"/>
  <c r="G4864" i="22"/>
  <c r="H4864" i="22"/>
  <c r="I4864" i="22"/>
  <c r="J4864" i="22"/>
  <c r="K4864" i="22"/>
  <c r="L4864" i="22"/>
  <c r="M4864" i="22"/>
  <c r="N4864" i="22"/>
  <c r="O4864" i="22"/>
  <c r="P4864" i="22"/>
  <c r="A4865" i="22"/>
  <c r="B4865" i="22"/>
  <c r="C4865" i="22"/>
  <c r="D4865" i="22"/>
  <c r="E4865" i="22"/>
  <c r="F4865" i="22"/>
  <c r="G4865" i="22"/>
  <c r="H4865" i="22"/>
  <c r="I4865" i="22"/>
  <c r="J4865" i="22"/>
  <c r="K4865" i="22"/>
  <c r="L4865" i="22"/>
  <c r="M4865" i="22"/>
  <c r="N4865" i="22"/>
  <c r="O4865" i="22"/>
  <c r="P4865" i="22"/>
  <c r="A4866" i="22"/>
  <c r="B4866" i="22"/>
  <c r="C4866" i="22"/>
  <c r="D4866" i="22"/>
  <c r="E4866" i="22"/>
  <c r="F4866" i="22"/>
  <c r="G4866" i="22"/>
  <c r="H4866" i="22"/>
  <c r="I4866" i="22"/>
  <c r="J4866" i="22"/>
  <c r="K4866" i="22"/>
  <c r="L4866" i="22"/>
  <c r="M4866" i="22"/>
  <c r="N4866" i="22"/>
  <c r="O4866" i="22"/>
  <c r="P4866" i="22"/>
  <c r="A4867" i="22"/>
  <c r="B4867" i="22"/>
  <c r="C4867" i="22"/>
  <c r="D4867" i="22"/>
  <c r="E4867" i="22"/>
  <c r="F4867" i="22"/>
  <c r="G4867" i="22"/>
  <c r="H4867" i="22"/>
  <c r="I4867" i="22"/>
  <c r="J4867" i="22"/>
  <c r="K4867" i="22"/>
  <c r="L4867" i="22"/>
  <c r="M4867" i="22"/>
  <c r="N4867" i="22"/>
  <c r="O4867" i="22"/>
  <c r="P4867" i="22"/>
  <c r="A4868" i="22"/>
  <c r="B4868" i="22"/>
  <c r="C4868" i="22"/>
  <c r="D4868" i="22"/>
  <c r="E4868" i="22"/>
  <c r="F4868" i="22"/>
  <c r="G4868" i="22"/>
  <c r="H4868" i="22"/>
  <c r="I4868" i="22"/>
  <c r="J4868" i="22"/>
  <c r="K4868" i="22"/>
  <c r="L4868" i="22"/>
  <c r="M4868" i="22"/>
  <c r="N4868" i="22"/>
  <c r="O4868" i="22"/>
  <c r="P4868" i="22"/>
  <c r="A4869" i="22"/>
  <c r="B4869" i="22"/>
  <c r="C4869" i="22"/>
  <c r="D4869" i="22"/>
  <c r="E4869" i="22"/>
  <c r="F4869" i="22"/>
  <c r="G4869" i="22"/>
  <c r="H4869" i="22"/>
  <c r="I4869" i="22"/>
  <c r="J4869" i="22"/>
  <c r="K4869" i="22"/>
  <c r="L4869" i="22"/>
  <c r="M4869" i="22"/>
  <c r="N4869" i="22"/>
  <c r="O4869" i="22"/>
  <c r="P4869" i="22"/>
  <c r="A4870" i="22"/>
  <c r="B4870" i="22"/>
  <c r="C4870" i="22"/>
  <c r="D4870" i="22"/>
  <c r="E4870" i="22"/>
  <c r="F4870" i="22"/>
  <c r="G4870" i="22"/>
  <c r="H4870" i="22"/>
  <c r="I4870" i="22"/>
  <c r="J4870" i="22"/>
  <c r="K4870" i="22"/>
  <c r="L4870" i="22"/>
  <c r="M4870" i="22"/>
  <c r="N4870" i="22"/>
  <c r="O4870" i="22"/>
  <c r="P4870" i="22"/>
  <c r="A4871" i="22"/>
  <c r="B4871" i="22"/>
  <c r="C4871" i="22"/>
  <c r="D4871" i="22"/>
  <c r="E4871" i="22"/>
  <c r="F4871" i="22"/>
  <c r="G4871" i="22"/>
  <c r="H4871" i="22"/>
  <c r="I4871" i="22"/>
  <c r="J4871" i="22"/>
  <c r="K4871" i="22"/>
  <c r="L4871" i="22"/>
  <c r="M4871" i="22"/>
  <c r="N4871" i="22"/>
  <c r="O4871" i="22"/>
  <c r="P4871" i="22"/>
  <c r="A4872" i="22"/>
  <c r="B4872" i="22"/>
  <c r="C4872" i="22"/>
  <c r="D4872" i="22"/>
  <c r="E4872" i="22"/>
  <c r="F4872" i="22"/>
  <c r="G4872" i="22"/>
  <c r="H4872" i="22"/>
  <c r="I4872" i="22"/>
  <c r="J4872" i="22"/>
  <c r="K4872" i="22"/>
  <c r="L4872" i="22"/>
  <c r="M4872" i="22"/>
  <c r="N4872" i="22"/>
  <c r="O4872" i="22"/>
  <c r="P4872" i="22"/>
  <c r="A4873" i="22"/>
  <c r="B4873" i="22"/>
  <c r="C4873" i="22"/>
  <c r="D4873" i="22"/>
  <c r="E4873" i="22"/>
  <c r="F4873" i="22"/>
  <c r="G4873" i="22"/>
  <c r="H4873" i="22"/>
  <c r="I4873" i="22"/>
  <c r="J4873" i="22"/>
  <c r="K4873" i="22"/>
  <c r="L4873" i="22"/>
  <c r="M4873" i="22"/>
  <c r="N4873" i="22"/>
  <c r="O4873" i="22"/>
  <c r="P4873" i="22"/>
  <c r="A4874" i="22"/>
  <c r="B4874" i="22"/>
  <c r="C4874" i="22"/>
  <c r="D4874" i="22"/>
  <c r="E4874" i="22"/>
  <c r="F4874" i="22"/>
  <c r="G4874" i="22"/>
  <c r="H4874" i="22"/>
  <c r="I4874" i="22"/>
  <c r="J4874" i="22"/>
  <c r="K4874" i="22"/>
  <c r="L4874" i="22"/>
  <c r="M4874" i="22"/>
  <c r="N4874" i="22"/>
  <c r="O4874" i="22"/>
  <c r="P4874" i="22"/>
  <c r="A4875" i="22"/>
  <c r="B4875" i="22"/>
  <c r="C4875" i="22"/>
  <c r="D4875" i="22"/>
  <c r="E4875" i="22"/>
  <c r="F4875" i="22"/>
  <c r="G4875" i="22"/>
  <c r="H4875" i="22"/>
  <c r="I4875" i="22"/>
  <c r="J4875" i="22"/>
  <c r="K4875" i="22"/>
  <c r="L4875" i="22"/>
  <c r="M4875" i="22"/>
  <c r="N4875" i="22"/>
  <c r="O4875" i="22"/>
  <c r="P4875" i="22"/>
  <c r="A4876" i="22"/>
  <c r="B4876" i="22"/>
  <c r="C4876" i="22"/>
  <c r="D4876" i="22"/>
  <c r="E4876" i="22"/>
  <c r="F4876" i="22"/>
  <c r="G4876" i="22"/>
  <c r="H4876" i="22"/>
  <c r="I4876" i="22"/>
  <c r="J4876" i="22"/>
  <c r="K4876" i="22"/>
  <c r="L4876" i="22"/>
  <c r="M4876" i="22"/>
  <c r="N4876" i="22"/>
  <c r="O4876" i="22"/>
  <c r="P4876" i="22"/>
  <c r="A4877" i="22"/>
  <c r="B4877" i="22"/>
  <c r="C4877" i="22"/>
  <c r="D4877" i="22"/>
  <c r="E4877" i="22"/>
  <c r="F4877" i="22"/>
  <c r="G4877" i="22"/>
  <c r="H4877" i="22"/>
  <c r="I4877" i="22"/>
  <c r="J4877" i="22"/>
  <c r="K4877" i="22"/>
  <c r="L4877" i="22"/>
  <c r="M4877" i="22"/>
  <c r="N4877" i="22"/>
  <c r="O4877" i="22"/>
  <c r="P4877" i="22"/>
  <c r="A4878" i="22"/>
  <c r="B4878" i="22"/>
  <c r="C4878" i="22"/>
  <c r="D4878" i="22"/>
  <c r="E4878" i="22"/>
  <c r="F4878" i="22"/>
  <c r="G4878" i="22"/>
  <c r="H4878" i="22"/>
  <c r="I4878" i="22"/>
  <c r="J4878" i="22"/>
  <c r="K4878" i="22"/>
  <c r="L4878" i="22"/>
  <c r="M4878" i="22"/>
  <c r="N4878" i="22"/>
  <c r="O4878" i="22"/>
  <c r="P4878" i="22"/>
  <c r="A4879" i="22"/>
  <c r="B4879" i="22"/>
  <c r="C4879" i="22"/>
  <c r="D4879" i="22"/>
  <c r="E4879" i="22"/>
  <c r="F4879" i="22"/>
  <c r="G4879" i="22"/>
  <c r="H4879" i="22"/>
  <c r="I4879" i="22"/>
  <c r="J4879" i="22"/>
  <c r="K4879" i="22"/>
  <c r="L4879" i="22"/>
  <c r="M4879" i="22"/>
  <c r="N4879" i="22"/>
  <c r="O4879" i="22"/>
  <c r="P4879" i="22"/>
  <c r="A4880" i="22"/>
  <c r="B4880" i="22"/>
  <c r="C4880" i="22"/>
  <c r="D4880" i="22"/>
  <c r="E4880" i="22"/>
  <c r="F4880" i="22"/>
  <c r="G4880" i="22"/>
  <c r="H4880" i="22"/>
  <c r="I4880" i="22"/>
  <c r="J4880" i="22"/>
  <c r="K4880" i="22"/>
  <c r="L4880" i="22"/>
  <c r="M4880" i="22"/>
  <c r="N4880" i="22"/>
  <c r="O4880" i="22"/>
  <c r="P4880" i="22"/>
  <c r="A4881" i="22"/>
  <c r="B4881" i="22"/>
  <c r="C4881" i="22"/>
  <c r="D4881" i="22"/>
  <c r="E4881" i="22"/>
  <c r="F4881" i="22"/>
  <c r="G4881" i="22"/>
  <c r="H4881" i="22"/>
  <c r="I4881" i="22"/>
  <c r="J4881" i="22"/>
  <c r="K4881" i="22"/>
  <c r="L4881" i="22"/>
  <c r="M4881" i="22"/>
  <c r="N4881" i="22"/>
  <c r="O4881" i="22"/>
  <c r="P4881" i="22"/>
  <c r="A4882" i="22"/>
  <c r="B4882" i="22"/>
  <c r="C4882" i="22"/>
  <c r="D4882" i="22"/>
  <c r="E4882" i="22"/>
  <c r="F4882" i="22"/>
  <c r="G4882" i="22"/>
  <c r="H4882" i="22"/>
  <c r="I4882" i="22"/>
  <c r="J4882" i="22"/>
  <c r="K4882" i="22"/>
  <c r="L4882" i="22"/>
  <c r="M4882" i="22"/>
  <c r="N4882" i="22"/>
  <c r="O4882" i="22"/>
  <c r="P4882" i="22"/>
  <c r="A4883" i="22"/>
  <c r="B4883" i="22"/>
  <c r="C4883" i="22"/>
  <c r="D4883" i="22"/>
  <c r="E4883" i="22"/>
  <c r="F4883" i="22"/>
  <c r="G4883" i="22"/>
  <c r="H4883" i="22"/>
  <c r="I4883" i="22"/>
  <c r="J4883" i="22"/>
  <c r="K4883" i="22"/>
  <c r="L4883" i="22"/>
  <c r="M4883" i="22"/>
  <c r="N4883" i="22"/>
  <c r="O4883" i="22"/>
  <c r="P4883" i="22"/>
  <c r="A4884" i="22"/>
  <c r="B4884" i="22"/>
  <c r="C4884" i="22"/>
  <c r="D4884" i="22"/>
  <c r="E4884" i="22"/>
  <c r="F4884" i="22"/>
  <c r="G4884" i="22"/>
  <c r="H4884" i="22"/>
  <c r="I4884" i="22"/>
  <c r="J4884" i="22"/>
  <c r="K4884" i="22"/>
  <c r="L4884" i="22"/>
  <c r="M4884" i="22"/>
  <c r="N4884" i="22"/>
  <c r="O4884" i="22"/>
  <c r="P4884" i="22"/>
  <c r="A4885" i="22"/>
  <c r="B4885" i="22"/>
  <c r="C4885" i="22"/>
  <c r="D4885" i="22"/>
  <c r="E4885" i="22"/>
  <c r="F4885" i="22"/>
  <c r="G4885" i="22"/>
  <c r="H4885" i="22"/>
  <c r="I4885" i="22"/>
  <c r="J4885" i="22"/>
  <c r="K4885" i="22"/>
  <c r="L4885" i="22"/>
  <c r="M4885" i="22"/>
  <c r="N4885" i="22"/>
  <c r="O4885" i="22"/>
  <c r="P4885" i="22"/>
  <c r="A4886" i="22"/>
  <c r="B4886" i="22"/>
  <c r="C4886" i="22"/>
  <c r="D4886" i="22"/>
  <c r="E4886" i="22"/>
  <c r="F4886" i="22"/>
  <c r="G4886" i="22"/>
  <c r="H4886" i="22"/>
  <c r="I4886" i="22"/>
  <c r="J4886" i="22"/>
  <c r="K4886" i="22"/>
  <c r="L4886" i="22"/>
  <c r="M4886" i="22"/>
  <c r="N4886" i="22"/>
  <c r="O4886" i="22"/>
  <c r="P4886" i="22"/>
  <c r="A4887" i="22"/>
  <c r="B4887" i="22"/>
  <c r="C4887" i="22"/>
  <c r="D4887" i="22"/>
  <c r="E4887" i="22"/>
  <c r="F4887" i="22"/>
  <c r="G4887" i="22"/>
  <c r="H4887" i="22"/>
  <c r="I4887" i="22"/>
  <c r="J4887" i="22"/>
  <c r="K4887" i="22"/>
  <c r="L4887" i="22"/>
  <c r="M4887" i="22"/>
  <c r="N4887" i="22"/>
  <c r="O4887" i="22"/>
  <c r="P4887" i="22"/>
  <c r="A4888" i="22"/>
  <c r="B4888" i="22"/>
  <c r="C4888" i="22"/>
  <c r="D4888" i="22"/>
  <c r="E4888" i="22"/>
  <c r="F4888" i="22"/>
  <c r="G4888" i="22"/>
  <c r="H4888" i="22"/>
  <c r="I4888" i="22"/>
  <c r="J4888" i="22"/>
  <c r="K4888" i="22"/>
  <c r="L4888" i="22"/>
  <c r="M4888" i="22"/>
  <c r="N4888" i="22"/>
  <c r="O4888" i="22"/>
  <c r="P4888" i="22"/>
  <c r="A4889" i="22"/>
  <c r="B4889" i="22"/>
  <c r="C4889" i="22"/>
  <c r="D4889" i="22"/>
  <c r="E4889" i="22"/>
  <c r="F4889" i="22"/>
  <c r="G4889" i="22"/>
  <c r="H4889" i="22"/>
  <c r="I4889" i="22"/>
  <c r="J4889" i="22"/>
  <c r="K4889" i="22"/>
  <c r="L4889" i="22"/>
  <c r="M4889" i="22"/>
  <c r="N4889" i="22"/>
  <c r="O4889" i="22"/>
  <c r="P4889" i="22"/>
  <c r="A4890" i="22"/>
  <c r="B4890" i="22"/>
  <c r="C4890" i="22"/>
  <c r="D4890" i="22"/>
  <c r="E4890" i="22"/>
  <c r="F4890" i="22"/>
  <c r="G4890" i="22"/>
  <c r="H4890" i="22"/>
  <c r="I4890" i="22"/>
  <c r="J4890" i="22"/>
  <c r="K4890" i="22"/>
  <c r="L4890" i="22"/>
  <c r="M4890" i="22"/>
  <c r="N4890" i="22"/>
  <c r="O4890" i="22"/>
  <c r="P4890" i="22"/>
  <c r="A4891" i="22"/>
  <c r="B4891" i="22"/>
  <c r="C4891" i="22"/>
  <c r="D4891" i="22"/>
  <c r="E4891" i="22"/>
  <c r="F4891" i="22"/>
  <c r="G4891" i="22"/>
  <c r="H4891" i="22"/>
  <c r="I4891" i="22"/>
  <c r="J4891" i="22"/>
  <c r="K4891" i="22"/>
  <c r="L4891" i="22"/>
  <c r="M4891" i="22"/>
  <c r="N4891" i="22"/>
  <c r="O4891" i="22"/>
  <c r="P4891" i="22"/>
  <c r="A4892" i="22"/>
  <c r="B4892" i="22"/>
  <c r="C4892" i="22"/>
  <c r="D4892" i="22"/>
  <c r="E4892" i="22"/>
  <c r="F4892" i="22"/>
  <c r="G4892" i="22"/>
  <c r="H4892" i="22"/>
  <c r="I4892" i="22"/>
  <c r="J4892" i="22"/>
  <c r="K4892" i="22"/>
  <c r="L4892" i="22"/>
  <c r="M4892" i="22"/>
  <c r="N4892" i="22"/>
  <c r="O4892" i="22"/>
  <c r="P4892" i="22"/>
  <c r="A4893" i="22"/>
  <c r="B4893" i="22"/>
  <c r="C4893" i="22"/>
  <c r="D4893" i="22"/>
  <c r="E4893" i="22"/>
  <c r="F4893" i="22"/>
  <c r="G4893" i="22"/>
  <c r="H4893" i="22"/>
  <c r="I4893" i="22"/>
  <c r="J4893" i="22"/>
  <c r="K4893" i="22"/>
  <c r="L4893" i="22"/>
  <c r="M4893" i="22"/>
  <c r="N4893" i="22"/>
  <c r="O4893" i="22"/>
  <c r="P4893" i="22"/>
  <c r="A4894" i="22"/>
  <c r="B4894" i="22"/>
  <c r="C4894" i="22"/>
  <c r="D4894" i="22"/>
  <c r="E4894" i="22"/>
  <c r="F4894" i="22"/>
  <c r="G4894" i="22"/>
  <c r="H4894" i="22"/>
  <c r="I4894" i="22"/>
  <c r="J4894" i="22"/>
  <c r="K4894" i="22"/>
  <c r="L4894" i="22"/>
  <c r="M4894" i="22"/>
  <c r="N4894" i="22"/>
  <c r="O4894" i="22"/>
  <c r="P4894" i="22"/>
  <c r="A4895" i="22"/>
  <c r="B4895" i="22"/>
  <c r="C4895" i="22"/>
  <c r="D4895" i="22"/>
  <c r="E4895" i="22"/>
  <c r="F4895" i="22"/>
  <c r="G4895" i="22"/>
  <c r="H4895" i="22"/>
  <c r="I4895" i="22"/>
  <c r="J4895" i="22"/>
  <c r="K4895" i="22"/>
  <c r="L4895" i="22"/>
  <c r="M4895" i="22"/>
  <c r="N4895" i="22"/>
  <c r="O4895" i="22"/>
  <c r="P4895" i="22"/>
  <c r="A4896" i="22"/>
  <c r="B4896" i="22"/>
  <c r="C4896" i="22"/>
  <c r="D4896" i="22"/>
  <c r="E4896" i="22"/>
  <c r="F4896" i="22"/>
  <c r="G4896" i="22"/>
  <c r="H4896" i="22"/>
  <c r="I4896" i="22"/>
  <c r="J4896" i="22"/>
  <c r="K4896" i="22"/>
  <c r="L4896" i="22"/>
  <c r="M4896" i="22"/>
  <c r="N4896" i="22"/>
  <c r="O4896" i="22"/>
  <c r="P4896" i="22"/>
  <c r="A4897" i="22"/>
  <c r="B4897" i="22"/>
  <c r="C4897" i="22"/>
  <c r="D4897" i="22"/>
  <c r="E4897" i="22"/>
  <c r="F4897" i="22"/>
  <c r="G4897" i="22"/>
  <c r="H4897" i="22"/>
  <c r="I4897" i="22"/>
  <c r="J4897" i="22"/>
  <c r="K4897" i="22"/>
  <c r="L4897" i="22"/>
  <c r="M4897" i="22"/>
  <c r="N4897" i="22"/>
  <c r="O4897" i="22"/>
  <c r="P4897" i="22"/>
  <c r="A4898" i="22"/>
  <c r="B4898" i="22"/>
  <c r="C4898" i="22"/>
  <c r="D4898" i="22"/>
  <c r="E4898" i="22"/>
  <c r="F4898" i="22"/>
  <c r="G4898" i="22"/>
  <c r="H4898" i="22"/>
  <c r="I4898" i="22"/>
  <c r="J4898" i="22"/>
  <c r="K4898" i="22"/>
  <c r="L4898" i="22"/>
  <c r="M4898" i="22"/>
  <c r="N4898" i="22"/>
  <c r="O4898" i="22"/>
  <c r="P4898" i="22"/>
  <c r="A4899" i="22"/>
  <c r="B4899" i="22"/>
  <c r="C4899" i="22"/>
  <c r="D4899" i="22"/>
  <c r="E4899" i="22"/>
  <c r="F4899" i="22"/>
  <c r="G4899" i="22"/>
  <c r="H4899" i="22"/>
  <c r="I4899" i="22"/>
  <c r="J4899" i="22"/>
  <c r="K4899" i="22"/>
  <c r="L4899" i="22"/>
  <c r="M4899" i="22"/>
  <c r="N4899" i="22"/>
  <c r="O4899" i="22"/>
  <c r="P4899" i="22"/>
  <c r="A4900" i="22"/>
  <c r="B4900" i="22"/>
  <c r="C4900" i="22"/>
  <c r="D4900" i="22"/>
  <c r="E4900" i="22"/>
  <c r="F4900" i="22"/>
  <c r="G4900" i="22"/>
  <c r="H4900" i="22"/>
  <c r="I4900" i="22"/>
  <c r="J4900" i="22"/>
  <c r="K4900" i="22"/>
  <c r="L4900" i="22"/>
  <c r="M4900" i="22"/>
  <c r="N4900" i="22"/>
  <c r="O4900" i="22"/>
  <c r="P4900" i="22"/>
  <c r="A4901" i="22"/>
  <c r="B4901" i="22"/>
  <c r="C4901" i="22"/>
  <c r="D4901" i="22"/>
  <c r="E4901" i="22"/>
  <c r="F4901" i="22"/>
  <c r="G4901" i="22"/>
  <c r="H4901" i="22"/>
  <c r="I4901" i="22"/>
  <c r="J4901" i="22"/>
  <c r="K4901" i="22"/>
  <c r="L4901" i="22"/>
  <c r="M4901" i="22"/>
  <c r="N4901" i="22"/>
  <c r="O4901" i="22"/>
  <c r="P4901" i="22"/>
  <c r="A4902" i="22"/>
  <c r="B4902" i="22"/>
  <c r="C4902" i="22"/>
  <c r="D4902" i="22"/>
  <c r="E4902" i="22"/>
  <c r="F4902" i="22"/>
  <c r="G4902" i="22"/>
  <c r="H4902" i="22"/>
  <c r="I4902" i="22"/>
  <c r="J4902" i="22"/>
  <c r="K4902" i="22"/>
  <c r="L4902" i="22"/>
  <c r="M4902" i="22"/>
  <c r="N4902" i="22"/>
  <c r="O4902" i="22"/>
  <c r="P4902" i="22"/>
  <c r="A4903" i="22"/>
  <c r="B4903" i="22"/>
  <c r="C4903" i="22"/>
  <c r="D4903" i="22"/>
  <c r="E4903" i="22"/>
  <c r="F4903" i="22"/>
  <c r="G4903" i="22"/>
  <c r="H4903" i="22"/>
  <c r="I4903" i="22"/>
  <c r="J4903" i="22"/>
  <c r="K4903" i="22"/>
  <c r="L4903" i="22"/>
  <c r="M4903" i="22"/>
  <c r="N4903" i="22"/>
  <c r="O4903" i="22"/>
  <c r="P4903" i="22"/>
  <c r="A4904" i="22"/>
  <c r="B4904" i="22"/>
  <c r="C4904" i="22"/>
  <c r="D4904" i="22"/>
  <c r="E4904" i="22"/>
  <c r="F4904" i="22"/>
  <c r="G4904" i="22"/>
  <c r="H4904" i="22"/>
  <c r="I4904" i="22"/>
  <c r="J4904" i="22"/>
  <c r="K4904" i="22"/>
  <c r="L4904" i="22"/>
  <c r="M4904" i="22"/>
  <c r="N4904" i="22"/>
  <c r="O4904" i="22"/>
  <c r="P4904" i="22"/>
  <c r="A4905" i="22"/>
  <c r="B4905" i="22"/>
  <c r="C4905" i="22"/>
  <c r="D4905" i="22"/>
  <c r="E4905" i="22"/>
  <c r="F4905" i="22"/>
  <c r="G4905" i="22"/>
  <c r="H4905" i="22"/>
  <c r="I4905" i="22"/>
  <c r="J4905" i="22"/>
  <c r="K4905" i="22"/>
  <c r="L4905" i="22"/>
  <c r="M4905" i="22"/>
  <c r="N4905" i="22"/>
  <c r="O4905" i="22"/>
  <c r="P4905" i="22"/>
  <c r="A4906" i="22"/>
  <c r="B4906" i="22"/>
  <c r="C4906" i="22"/>
  <c r="D4906" i="22"/>
  <c r="E4906" i="22"/>
  <c r="F4906" i="22"/>
  <c r="G4906" i="22"/>
  <c r="H4906" i="22"/>
  <c r="I4906" i="22"/>
  <c r="J4906" i="22"/>
  <c r="K4906" i="22"/>
  <c r="L4906" i="22"/>
  <c r="M4906" i="22"/>
  <c r="N4906" i="22"/>
  <c r="O4906" i="22"/>
  <c r="P4906" i="22"/>
  <c r="A4907" i="22"/>
  <c r="B4907" i="22"/>
  <c r="C4907" i="22"/>
  <c r="D4907" i="22"/>
  <c r="E4907" i="22"/>
  <c r="F4907" i="22"/>
  <c r="G4907" i="22"/>
  <c r="H4907" i="22"/>
  <c r="I4907" i="22"/>
  <c r="J4907" i="22"/>
  <c r="K4907" i="22"/>
  <c r="L4907" i="22"/>
  <c r="M4907" i="22"/>
  <c r="N4907" i="22"/>
  <c r="O4907" i="22"/>
  <c r="P4907" i="22"/>
  <c r="A4908" i="22"/>
  <c r="B4908" i="22"/>
  <c r="C4908" i="22"/>
  <c r="D4908" i="22"/>
  <c r="E4908" i="22"/>
  <c r="F4908" i="22"/>
  <c r="G4908" i="22"/>
  <c r="H4908" i="22"/>
  <c r="I4908" i="22"/>
  <c r="J4908" i="22"/>
  <c r="K4908" i="22"/>
  <c r="L4908" i="22"/>
  <c r="M4908" i="22"/>
  <c r="N4908" i="22"/>
  <c r="O4908" i="22"/>
  <c r="P4908" i="22"/>
  <c r="A4909" i="22"/>
  <c r="B4909" i="22"/>
  <c r="C4909" i="22"/>
  <c r="D4909" i="22"/>
  <c r="E4909" i="22"/>
  <c r="F4909" i="22"/>
  <c r="G4909" i="22"/>
  <c r="H4909" i="22"/>
  <c r="I4909" i="22"/>
  <c r="J4909" i="22"/>
  <c r="K4909" i="22"/>
  <c r="L4909" i="22"/>
  <c r="M4909" i="22"/>
  <c r="N4909" i="22"/>
  <c r="O4909" i="22"/>
  <c r="P4909" i="22"/>
  <c r="A4910" i="22"/>
  <c r="B4910" i="22"/>
  <c r="C4910" i="22"/>
  <c r="D4910" i="22"/>
  <c r="E4910" i="22"/>
  <c r="F4910" i="22"/>
  <c r="G4910" i="22"/>
  <c r="H4910" i="22"/>
  <c r="I4910" i="22"/>
  <c r="J4910" i="22"/>
  <c r="K4910" i="22"/>
  <c r="L4910" i="22"/>
  <c r="M4910" i="22"/>
  <c r="N4910" i="22"/>
  <c r="O4910" i="22"/>
  <c r="P4910" i="22"/>
  <c r="A4911" i="22"/>
  <c r="B4911" i="22"/>
  <c r="C4911" i="22"/>
  <c r="D4911" i="22"/>
  <c r="E4911" i="22"/>
  <c r="F4911" i="22"/>
  <c r="G4911" i="22"/>
  <c r="H4911" i="22"/>
  <c r="I4911" i="22"/>
  <c r="J4911" i="22"/>
  <c r="K4911" i="22"/>
  <c r="L4911" i="22"/>
  <c r="M4911" i="22"/>
  <c r="N4911" i="22"/>
  <c r="O4911" i="22"/>
  <c r="P4911" i="22"/>
  <c r="A4912" i="22"/>
  <c r="B4912" i="22"/>
  <c r="C4912" i="22"/>
  <c r="D4912" i="22"/>
  <c r="E4912" i="22"/>
  <c r="F4912" i="22"/>
  <c r="G4912" i="22"/>
  <c r="H4912" i="22"/>
  <c r="I4912" i="22"/>
  <c r="J4912" i="22"/>
  <c r="K4912" i="22"/>
  <c r="L4912" i="22"/>
  <c r="M4912" i="22"/>
  <c r="N4912" i="22"/>
  <c r="O4912" i="22"/>
  <c r="P4912" i="22"/>
  <c r="A4913" i="22"/>
  <c r="B4913" i="22"/>
  <c r="C4913" i="22"/>
  <c r="D4913" i="22"/>
  <c r="E4913" i="22"/>
  <c r="F4913" i="22"/>
  <c r="G4913" i="22"/>
  <c r="H4913" i="22"/>
  <c r="I4913" i="22"/>
  <c r="J4913" i="22"/>
  <c r="K4913" i="22"/>
  <c r="L4913" i="22"/>
  <c r="M4913" i="22"/>
  <c r="N4913" i="22"/>
  <c r="O4913" i="22"/>
  <c r="P4913" i="22"/>
  <c r="A4914" i="22"/>
  <c r="B4914" i="22"/>
  <c r="C4914" i="22"/>
  <c r="D4914" i="22"/>
  <c r="E4914" i="22"/>
  <c r="F4914" i="22"/>
  <c r="G4914" i="22"/>
  <c r="H4914" i="22"/>
  <c r="I4914" i="22"/>
  <c r="J4914" i="22"/>
  <c r="K4914" i="22"/>
  <c r="L4914" i="22"/>
  <c r="M4914" i="22"/>
  <c r="N4914" i="22"/>
  <c r="O4914" i="22"/>
  <c r="P4914" i="22"/>
  <c r="A4915" i="22"/>
  <c r="B4915" i="22"/>
  <c r="C4915" i="22"/>
  <c r="D4915" i="22"/>
  <c r="E4915" i="22"/>
  <c r="F4915" i="22"/>
  <c r="G4915" i="22"/>
  <c r="H4915" i="22"/>
  <c r="I4915" i="22"/>
  <c r="J4915" i="22"/>
  <c r="K4915" i="22"/>
  <c r="L4915" i="22"/>
  <c r="M4915" i="22"/>
  <c r="N4915" i="22"/>
  <c r="O4915" i="22"/>
  <c r="P4915" i="22"/>
  <c r="A4916" i="22"/>
  <c r="B4916" i="22"/>
  <c r="C4916" i="22"/>
  <c r="D4916" i="22"/>
  <c r="E4916" i="22"/>
  <c r="F4916" i="22"/>
  <c r="G4916" i="22"/>
  <c r="H4916" i="22"/>
  <c r="I4916" i="22"/>
  <c r="J4916" i="22"/>
  <c r="K4916" i="22"/>
  <c r="L4916" i="22"/>
  <c r="M4916" i="22"/>
  <c r="N4916" i="22"/>
  <c r="O4916" i="22"/>
  <c r="P4916" i="22"/>
  <c r="A4917" i="22"/>
  <c r="B4917" i="22"/>
  <c r="C4917" i="22"/>
  <c r="D4917" i="22"/>
  <c r="E4917" i="22"/>
  <c r="F4917" i="22"/>
  <c r="G4917" i="22"/>
  <c r="H4917" i="22"/>
  <c r="I4917" i="22"/>
  <c r="J4917" i="22"/>
  <c r="K4917" i="22"/>
  <c r="L4917" i="22"/>
  <c r="M4917" i="22"/>
  <c r="N4917" i="22"/>
  <c r="O4917" i="22"/>
  <c r="P4917" i="22"/>
  <c r="A4918" i="22"/>
  <c r="B4918" i="22"/>
  <c r="C4918" i="22"/>
  <c r="D4918" i="22"/>
  <c r="E4918" i="22"/>
  <c r="F4918" i="22"/>
  <c r="G4918" i="22"/>
  <c r="H4918" i="22"/>
  <c r="I4918" i="22"/>
  <c r="J4918" i="22"/>
  <c r="K4918" i="22"/>
  <c r="L4918" i="22"/>
  <c r="M4918" i="22"/>
  <c r="N4918" i="22"/>
  <c r="O4918" i="22"/>
  <c r="P4918" i="22"/>
  <c r="A4919" i="22"/>
  <c r="B4919" i="22"/>
  <c r="C4919" i="22"/>
  <c r="D4919" i="22"/>
  <c r="E4919" i="22"/>
  <c r="F4919" i="22"/>
  <c r="G4919" i="22"/>
  <c r="H4919" i="22"/>
  <c r="I4919" i="22"/>
  <c r="J4919" i="22"/>
  <c r="K4919" i="22"/>
  <c r="L4919" i="22"/>
  <c r="M4919" i="22"/>
  <c r="N4919" i="22"/>
  <c r="O4919" i="22"/>
  <c r="P4919" i="22"/>
  <c r="A4920" i="22"/>
  <c r="B4920" i="22"/>
  <c r="C4920" i="22"/>
  <c r="D4920" i="22"/>
  <c r="E4920" i="22"/>
  <c r="F4920" i="22"/>
  <c r="G4920" i="22"/>
  <c r="H4920" i="22"/>
  <c r="I4920" i="22"/>
  <c r="J4920" i="22"/>
  <c r="K4920" i="22"/>
  <c r="L4920" i="22"/>
  <c r="M4920" i="22"/>
  <c r="N4920" i="22"/>
  <c r="O4920" i="22"/>
  <c r="P4920" i="22"/>
  <c r="A4921" i="22"/>
  <c r="B4921" i="22"/>
  <c r="C4921" i="22"/>
  <c r="D4921" i="22"/>
  <c r="E4921" i="22"/>
  <c r="F4921" i="22"/>
  <c r="G4921" i="22"/>
  <c r="H4921" i="22"/>
  <c r="I4921" i="22"/>
  <c r="J4921" i="22"/>
  <c r="K4921" i="22"/>
  <c r="L4921" i="22"/>
  <c r="M4921" i="22"/>
  <c r="N4921" i="22"/>
  <c r="O4921" i="22"/>
  <c r="P4921" i="22"/>
  <c r="A4922" i="22"/>
  <c r="B4922" i="22"/>
  <c r="C4922" i="22"/>
  <c r="D4922" i="22"/>
  <c r="E4922" i="22"/>
  <c r="F4922" i="22"/>
  <c r="G4922" i="22"/>
  <c r="H4922" i="22"/>
  <c r="I4922" i="22"/>
  <c r="J4922" i="22"/>
  <c r="K4922" i="22"/>
  <c r="L4922" i="22"/>
  <c r="M4922" i="22"/>
  <c r="N4922" i="22"/>
  <c r="O4922" i="22"/>
  <c r="P4922" i="22"/>
  <c r="A4923" i="22"/>
  <c r="B4923" i="22"/>
  <c r="C4923" i="22"/>
  <c r="D4923" i="22"/>
  <c r="E4923" i="22"/>
  <c r="F4923" i="22"/>
  <c r="G4923" i="22"/>
  <c r="H4923" i="22"/>
  <c r="I4923" i="22"/>
  <c r="J4923" i="22"/>
  <c r="K4923" i="22"/>
  <c r="L4923" i="22"/>
  <c r="M4923" i="22"/>
  <c r="N4923" i="22"/>
  <c r="O4923" i="22"/>
  <c r="P4923" i="22"/>
  <c r="A4924" i="22"/>
  <c r="B4924" i="22"/>
  <c r="C4924" i="22"/>
  <c r="D4924" i="22"/>
  <c r="E4924" i="22"/>
  <c r="F4924" i="22"/>
  <c r="G4924" i="22"/>
  <c r="H4924" i="22"/>
  <c r="I4924" i="22"/>
  <c r="J4924" i="22"/>
  <c r="K4924" i="22"/>
  <c r="L4924" i="22"/>
  <c r="M4924" i="22"/>
  <c r="N4924" i="22"/>
  <c r="O4924" i="22"/>
  <c r="P4924" i="22"/>
  <c r="A4925" i="22"/>
  <c r="B4925" i="22"/>
  <c r="C4925" i="22"/>
  <c r="D4925" i="22"/>
  <c r="E4925" i="22"/>
  <c r="F4925" i="22"/>
  <c r="G4925" i="22"/>
  <c r="H4925" i="22"/>
  <c r="I4925" i="22"/>
  <c r="J4925" i="22"/>
  <c r="K4925" i="22"/>
  <c r="L4925" i="22"/>
  <c r="M4925" i="22"/>
  <c r="N4925" i="22"/>
  <c r="O4925" i="22"/>
  <c r="P4925" i="22"/>
  <c r="A4926" i="22"/>
  <c r="B4926" i="22"/>
  <c r="C4926" i="22"/>
  <c r="D4926" i="22"/>
  <c r="E4926" i="22"/>
  <c r="F4926" i="22"/>
  <c r="G4926" i="22"/>
  <c r="H4926" i="22"/>
  <c r="I4926" i="22"/>
  <c r="J4926" i="22"/>
  <c r="K4926" i="22"/>
  <c r="L4926" i="22"/>
  <c r="M4926" i="22"/>
  <c r="N4926" i="22"/>
  <c r="O4926" i="22"/>
  <c r="P4926" i="22"/>
  <c r="A4927" i="22"/>
  <c r="B4927" i="22"/>
  <c r="C4927" i="22"/>
  <c r="D4927" i="22"/>
  <c r="E4927" i="22"/>
  <c r="F4927" i="22"/>
  <c r="G4927" i="22"/>
  <c r="H4927" i="22"/>
  <c r="I4927" i="22"/>
  <c r="J4927" i="22"/>
  <c r="K4927" i="22"/>
  <c r="L4927" i="22"/>
  <c r="M4927" i="22"/>
  <c r="N4927" i="22"/>
  <c r="O4927" i="22"/>
  <c r="P4927" i="22"/>
  <c r="A4928" i="22"/>
  <c r="B4928" i="22"/>
  <c r="C4928" i="22"/>
  <c r="D4928" i="22"/>
  <c r="E4928" i="22"/>
  <c r="F4928" i="22"/>
  <c r="G4928" i="22"/>
  <c r="H4928" i="22"/>
  <c r="I4928" i="22"/>
  <c r="J4928" i="22"/>
  <c r="K4928" i="22"/>
  <c r="L4928" i="22"/>
  <c r="M4928" i="22"/>
  <c r="N4928" i="22"/>
  <c r="O4928" i="22"/>
  <c r="P4928" i="22"/>
  <c r="A4929" i="22"/>
  <c r="B4929" i="22"/>
  <c r="C4929" i="22"/>
  <c r="D4929" i="22"/>
  <c r="E4929" i="22"/>
  <c r="F4929" i="22"/>
  <c r="G4929" i="22"/>
  <c r="H4929" i="22"/>
  <c r="I4929" i="22"/>
  <c r="J4929" i="22"/>
  <c r="K4929" i="22"/>
  <c r="L4929" i="22"/>
  <c r="M4929" i="22"/>
  <c r="N4929" i="22"/>
  <c r="O4929" i="22"/>
  <c r="P4929" i="22"/>
  <c r="A4930" i="22"/>
  <c r="B4930" i="22"/>
  <c r="C4930" i="22"/>
  <c r="D4930" i="22"/>
  <c r="E4930" i="22"/>
  <c r="F4930" i="22"/>
  <c r="G4930" i="22"/>
  <c r="H4930" i="22"/>
  <c r="I4930" i="22"/>
  <c r="J4930" i="22"/>
  <c r="K4930" i="22"/>
  <c r="L4930" i="22"/>
  <c r="M4930" i="22"/>
  <c r="N4930" i="22"/>
  <c r="O4930" i="22"/>
  <c r="P4930" i="22"/>
  <c r="A4931" i="22"/>
  <c r="B4931" i="22"/>
  <c r="C4931" i="22"/>
  <c r="D4931" i="22"/>
  <c r="E4931" i="22"/>
  <c r="F4931" i="22"/>
  <c r="G4931" i="22"/>
  <c r="H4931" i="22"/>
  <c r="I4931" i="22"/>
  <c r="J4931" i="22"/>
  <c r="K4931" i="22"/>
  <c r="L4931" i="22"/>
  <c r="M4931" i="22"/>
  <c r="N4931" i="22"/>
  <c r="O4931" i="22"/>
  <c r="P4931" i="22"/>
  <c r="A4932" i="22"/>
  <c r="B4932" i="22"/>
  <c r="C4932" i="22"/>
  <c r="D4932" i="22"/>
  <c r="E4932" i="22"/>
  <c r="F4932" i="22"/>
  <c r="G4932" i="22"/>
  <c r="H4932" i="22"/>
  <c r="I4932" i="22"/>
  <c r="J4932" i="22"/>
  <c r="K4932" i="22"/>
  <c r="L4932" i="22"/>
  <c r="M4932" i="22"/>
  <c r="N4932" i="22"/>
  <c r="O4932" i="22"/>
  <c r="P4932" i="22"/>
  <c r="A4933" i="22"/>
  <c r="B4933" i="22"/>
  <c r="C4933" i="22"/>
  <c r="D4933" i="22"/>
  <c r="E4933" i="22"/>
  <c r="F4933" i="22"/>
  <c r="G4933" i="22"/>
  <c r="H4933" i="22"/>
  <c r="I4933" i="22"/>
  <c r="J4933" i="22"/>
  <c r="K4933" i="22"/>
  <c r="L4933" i="22"/>
  <c r="M4933" i="22"/>
  <c r="N4933" i="22"/>
  <c r="O4933" i="22"/>
  <c r="P4933" i="22"/>
  <c r="A4934" i="22"/>
  <c r="B4934" i="22"/>
  <c r="C4934" i="22"/>
  <c r="D4934" i="22"/>
  <c r="E4934" i="22"/>
  <c r="F4934" i="22"/>
  <c r="G4934" i="22"/>
  <c r="H4934" i="22"/>
  <c r="I4934" i="22"/>
  <c r="J4934" i="22"/>
  <c r="K4934" i="22"/>
  <c r="L4934" i="22"/>
  <c r="M4934" i="22"/>
  <c r="N4934" i="22"/>
  <c r="O4934" i="22"/>
  <c r="P4934" i="22"/>
  <c r="A4935" i="22"/>
  <c r="B4935" i="22"/>
  <c r="C4935" i="22"/>
  <c r="D4935" i="22"/>
  <c r="E4935" i="22"/>
  <c r="F4935" i="22"/>
  <c r="G4935" i="22"/>
  <c r="H4935" i="22"/>
  <c r="I4935" i="22"/>
  <c r="J4935" i="22"/>
  <c r="K4935" i="22"/>
  <c r="L4935" i="22"/>
  <c r="M4935" i="22"/>
  <c r="N4935" i="22"/>
  <c r="O4935" i="22"/>
  <c r="P4935" i="22"/>
  <c r="A4936" i="22"/>
  <c r="B4936" i="22"/>
  <c r="C4936" i="22"/>
  <c r="D4936" i="22"/>
  <c r="E4936" i="22"/>
  <c r="F4936" i="22"/>
  <c r="G4936" i="22"/>
  <c r="H4936" i="22"/>
  <c r="I4936" i="22"/>
  <c r="J4936" i="22"/>
  <c r="K4936" i="22"/>
  <c r="L4936" i="22"/>
  <c r="M4936" i="22"/>
  <c r="N4936" i="22"/>
  <c r="O4936" i="22"/>
  <c r="P4936" i="22"/>
  <c r="A4937" i="22"/>
  <c r="B4937" i="22"/>
  <c r="C4937" i="22"/>
  <c r="D4937" i="22"/>
  <c r="E4937" i="22"/>
  <c r="F4937" i="22"/>
  <c r="G4937" i="22"/>
  <c r="H4937" i="22"/>
  <c r="I4937" i="22"/>
  <c r="J4937" i="22"/>
  <c r="K4937" i="22"/>
  <c r="L4937" i="22"/>
  <c r="M4937" i="22"/>
  <c r="N4937" i="22"/>
  <c r="O4937" i="22"/>
  <c r="P4937" i="22"/>
  <c r="A4938" i="22"/>
  <c r="B4938" i="22"/>
  <c r="C4938" i="22"/>
  <c r="D4938" i="22"/>
  <c r="E4938" i="22"/>
  <c r="F4938" i="22"/>
  <c r="G4938" i="22"/>
  <c r="H4938" i="22"/>
  <c r="I4938" i="22"/>
  <c r="J4938" i="22"/>
  <c r="K4938" i="22"/>
  <c r="L4938" i="22"/>
  <c r="M4938" i="22"/>
  <c r="N4938" i="22"/>
  <c r="O4938" i="22"/>
  <c r="P4938" i="22"/>
  <c r="A4939" i="22"/>
  <c r="B4939" i="22"/>
  <c r="C4939" i="22"/>
  <c r="D4939" i="22"/>
  <c r="E4939" i="22"/>
  <c r="F4939" i="22"/>
  <c r="G4939" i="22"/>
  <c r="H4939" i="22"/>
  <c r="I4939" i="22"/>
  <c r="J4939" i="22"/>
  <c r="K4939" i="22"/>
  <c r="L4939" i="22"/>
  <c r="M4939" i="22"/>
  <c r="N4939" i="22"/>
  <c r="O4939" i="22"/>
  <c r="P4939" i="22"/>
  <c r="A4940" i="22"/>
  <c r="B4940" i="22"/>
  <c r="C4940" i="22"/>
  <c r="D4940" i="22"/>
  <c r="E4940" i="22"/>
  <c r="F4940" i="22"/>
  <c r="G4940" i="22"/>
  <c r="H4940" i="22"/>
  <c r="I4940" i="22"/>
  <c r="J4940" i="22"/>
  <c r="K4940" i="22"/>
  <c r="L4940" i="22"/>
  <c r="M4940" i="22"/>
  <c r="N4940" i="22"/>
  <c r="O4940" i="22"/>
  <c r="P4940" i="22"/>
  <c r="A4941" i="22"/>
  <c r="B4941" i="22"/>
  <c r="C4941" i="22"/>
  <c r="D4941" i="22"/>
  <c r="E4941" i="22"/>
  <c r="F4941" i="22"/>
  <c r="G4941" i="22"/>
  <c r="H4941" i="22"/>
  <c r="I4941" i="22"/>
  <c r="J4941" i="22"/>
  <c r="K4941" i="22"/>
  <c r="L4941" i="22"/>
  <c r="M4941" i="22"/>
  <c r="N4941" i="22"/>
  <c r="O4941" i="22"/>
  <c r="P4941" i="22"/>
  <c r="A4942" i="22"/>
  <c r="B4942" i="22"/>
  <c r="C4942" i="22"/>
  <c r="D4942" i="22"/>
  <c r="E4942" i="22"/>
  <c r="F4942" i="22"/>
  <c r="G4942" i="22"/>
  <c r="H4942" i="22"/>
  <c r="I4942" i="22"/>
  <c r="J4942" i="22"/>
  <c r="K4942" i="22"/>
  <c r="L4942" i="22"/>
  <c r="M4942" i="22"/>
  <c r="N4942" i="22"/>
  <c r="O4942" i="22"/>
  <c r="P4942" i="22"/>
  <c r="A4943" i="22"/>
  <c r="B4943" i="22"/>
  <c r="C4943" i="22"/>
  <c r="D4943" i="22"/>
  <c r="E4943" i="22"/>
  <c r="F4943" i="22"/>
  <c r="G4943" i="22"/>
  <c r="H4943" i="22"/>
  <c r="I4943" i="22"/>
  <c r="J4943" i="22"/>
  <c r="K4943" i="22"/>
  <c r="L4943" i="22"/>
  <c r="M4943" i="22"/>
  <c r="N4943" i="22"/>
  <c r="O4943" i="22"/>
  <c r="P4943" i="22"/>
  <c r="A4944" i="22"/>
  <c r="B4944" i="22"/>
  <c r="C4944" i="22"/>
  <c r="D4944" i="22"/>
  <c r="E4944" i="22"/>
  <c r="F4944" i="22"/>
  <c r="G4944" i="22"/>
  <c r="H4944" i="22"/>
  <c r="I4944" i="22"/>
  <c r="J4944" i="22"/>
  <c r="K4944" i="22"/>
  <c r="L4944" i="22"/>
  <c r="M4944" i="22"/>
  <c r="N4944" i="22"/>
  <c r="O4944" i="22"/>
  <c r="P4944" i="22"/>
  <c r="A4945" i="22"/>
  <c r="B4945" i="22"/>
  <c r="C4945" i="22"/>
  <c r="D4945" i="22"/>
  <c r="E4945" i="22"/>
  <c r="F4945" i="22"/>
  <c r="G4945" i="22"/>
  <c r="H4945" i="22"/>
  <c r="I4945" i="22"/>
  <c r="J4945" i="22"/>
  <c r="K4945" i="22"/>
  <c r="L4945" i="22"/>
  <c r="M4945" i="22"/>
  <c r="N4945" i="22"/>
  <c r="O4945" i="22"/>
  <c r="P4945" i="22"/>
  <c r="A4946" i="22"/>
  <c r="B4946" i="22"/>
  <c r="C4946" i="22"/>
  <c r="D4946" i="22"/>
  <c r="E4946" i="22"/>
  <c r="F4946" i="22"/>
  <c r="G4946" i="22"/>
  <c r="H4946" i="22"/>
  <c r="I4946" i="22"/>
  <c r="J4946" i="22"/>
  <c r="K4946" i="22"/>
  <c r="L4946" i="22"/>
  <c r="M4946" i="22"/>
  <c r="N4946" i="22"/>
  <c r="O4946" i="22"/>
  <c r="P4946" i="22"/>
  <c r="A4947" i="22"/>
  <c r="B4947" i="22"/>
  <c r="C4947" i="22"/>
  <c r="D4947" i="22"/>
  <c r="E4947" i="22"/>
  <c r="F4947" i="22"/>
  <c r="G4947" i="22"/>
  <c r="H4947" i="22"/>
  <c r="I4947" i="22"/>
  <c r="J4947" i="22"/>
  <c r="K4947" i="22"/>
  <c r="L4947" i="22"/>
  <c r="M4947" i="22"/>
  <c r="N4947" i="22"/>
  <c r="O4947" i="22"/>
  <c r="P4947" i="22"/>
  <c r="A4948" i="22"/>
  <c r="B4948" i="22"/>
  <c r="C4948" i="22"/>
  <c r="D4948" i="22"/>
  <c r="E4948" i="22"/>
  <c r="F4948" i="22"/>
  <c r="G4948" i="22"/>
  <c r="H4948" i="22"/>
  <c r="I4948" i="22"/>
  <c r="J4948" i="22"/>
  <c r="K4948" i="22"/>
  <c r="L4948" i="22"/>
  <c r="M4948" i="22"/>
  <c r="N4948" i="22"/>
  <c r="O4948" i="22"/>
  <c r="P4948" i="22"/>
  <c r="A4949" i="22"/>
  <c r="B4949" i="22"/>
  <c r="C4949" i="22"/>
  <c r="D4949" i="22"/>
  <c r="E4949" i="22"/>
  <c r="F4949" i="22"/>
  <c r="G4949" i="22"/>
  <c r="H4949" i="22"/>
  <c r="I4949" i="22"/>
  <c r="J4949" i="22"/>
  <c r="K4949" i="22"/>
  <c r="L4949" i="22"/>
  <c r="M4949" i="22"/>
  <c r="N4949" i="22"/>
  <c r="O4949" i="22"/>
  <c r="P4949" i="22"/>
  <c r="A4950" i="22"/>
  <c r="B4950" i="22"/>
  <c r="C4950" i="22"/>
  <c r="D4950" i="22"/>
  <c r="E4950" i="22"/>
  <c r="F4950" i="22"/>
  <c r="G4950" i="22"/>
  <c r="H4950" i="22"/>
  <c r="I4950" i="22"/>
  <c r="J4950" i="22"/>
  <c r="K4950" i="22"/>
  <c r="L4950" i="22"/>
  <c r="M4950" i="22"/>
  <c r="N4950" i="22"/>
  <c r="O4950" i="22"/>
  <c r="P4950" i="22"/>
  <c r="A4951" i="22"/>
  <c r="B4951" i="22"/>
  <c r="C4951" i="22"/>
  <c r="D4951" i="22"/>
  <c r="E4951" i="22"/>
  <c r="F4951" i="22"/>
  <c r="G4951" i="22"/>
  <c r="H4951" i="22"/>
  <c r="I4951" i="22"/>
  <c r="J4951" i="22"/>
  <c r="K4951" i="22"/>
  <c r="L4951" i="22"/>
  <c r="M4951" i="22"/>
  <c r="N4951" i="22"/>
  <c r="O4951" i="22"/>
  <c r="P4951" i="22"/>
  <c r="A4952" i="22"/>
  <c r="B4952" i="22"/>
  <c r="C4952" i="22"/>
  <c r="D4952" i="22"/>
  <c r="E4952" i="22"/>
  <c r="F4952" i="22"/>
  <c r="G4952" i="22"/>
  <c r="H4952" i="22"/>
  <c r="I4952" i="22"/>
  <c r="J4952" i="22"/>
  <c r="K4952" i="22"/>
  <c r="L4952" i="22"/>
  <c r="M4952" i="22"/>
  <c r="N4952" i="22"/>
  <c r="O4952" i="22"/>
  <c r="P4952" i="22"/>
  <c r="A4953" i="22"/>
  <c r="B4953" i="22"/>
  <c r="C4953" i="22"/>
  <c r="D4953" i="22"/>
  <c r="E4953" i="22"/>
  <c r="F4953" i="22"/>
  <c r="G4953" i="22"/>
  <c r="H4953" i="22"/>
  <c r="I4953" i="22"/>
  <c r="J4953" i="22"/>
  <c r="K4953" i="22"/>
  <c r="L4953" i="22"/>
  <c r="M4953" i="22"/>
  <c r="N4953" i="22"/>
  <c r="O4953" i="22"/>
  <c r="P4953" i="22"/>
  <c r="A4954" i="22"/>
  <c r="B4954" i="22"/>
  <c r="C4954" i="22"/>
  <c r="D4954" i="22"/>
  <c r="E4954" i="22"/>
  <c r="F4954" i="22"/>
  <c r="G4954" i="22"/>
  <c r="H4954" i="22"/>
  <c r="I4954" i="22"/>
  <c r="J4954" i="22"/>
  <c r="K4954" i="22"/>
  <c r="L4954" i="22"/>
  <c r="M4954" i="22"/>
  <c r="N4954" i="22"/>
  <c r="O4954" i="22"/>
  <c r="P4954" i="22"/>
  <c r="A4955" i="22"/>
  <c r="B4955" i="22"/>
  <c r="C4955" i="22"/>
  <c r="D4955" i="22"/>
  <c r="E4955" i="22"/>
  <c r="F4955" i="22"/>
  <c r="G4955" i="22"/>
  <c r="H4955" i="22"/>
  <c r="I4955" i="22"/>
  <c r="J4955" i="22"/>
  <c r="K4955" i="22"/>
  <c r="L4955" i="22"/>
  <c r="M4955" i="22"/>
  <c r="N4955" i="22"/>
  <c r="O4955" i="22"/>
  <c r="P4955" i="22"/>
  <c r="A4956" i="22"/>
  <c r="B4956" i="22"/>
  <c r="C4956" i="22"/>
  <c r="D4956" i="22"/>
  <c r="E4956" i="22"/>
  <c r="F4956" i="22"/>
  <c r="G4956" i="22"/>
  <c r="H4956" i="22"/>
  <c r="I4956" i="22"/>
  <c r="J4956" i="22"/>
  <c r="K4956" i="22"/>
  <c r="L4956" i="22"/>
  <c r="M4956" i="22"/>
  <c r="N4956" i="22"/>
  <c r="O4956" i="22"/>
  <c r="P4956" i="22"/>
  <c r="A4957" i="22"/>
  <c r="B4957" i="22"/>
  <c r="C4957" i="22"/>
  <c r="D4957" i="22"/>
  <c r="E4957" i="22"/>
  <c r="F4957" i="22"/>
  <c r="G4957" i="22"/>
  <c r="H4957" i="22"/>
  <c r="I4957" i="22"/>
  <c r="J4957" i="22"/>
  <c r="K4957" i="22"/>
  <c r="L4957" i="22"/>
  <c r="M4957" i="22"/>
  <c r="N4957" i="22"/>
  <c r="O4957" i="22"/>
  <c r="P4957" i="22"/>
  <c r="A4958" i="22"/>
  <c r="B4958" i="22"/>
  <c r="C4958" i="22"/>
  <c r="D4958" i="22"/>
  <c r="E4958" i="22"/>
  <c r="F4958" i="22"/>
  <c r="G4958" i="22"/>
  <c r="H4958" i="22"/>
  <c r="I4958" i="22"/>
  <c r="J4958" i="22"/>
  <c r="K4958" i="22"/>
  <c r="L4958" i="22"/>
  <c r="M4958" i="22"/>
  <c r="N4958" i="22"/>
  <c r="O4958" i="22"/>
  <c r="P4958" i="22"/>
  <c r="A4959" i="22"/>
  <c r="B4959" i="22"/>
  <c r="C4959" i="22"/>
  <c r="D4959" i="22"/>
  <c r="E4959" i="22"/>
  <c r="F4959" i="22"/>
  <c r="G4959" i="22"/>
  <c r="H4959" i="22"/>
  <c r="I4959" i="22"/>
  <c r="J4959" i="22"/>
  <c r="K4959" i="22"/>
  <c r="L4959" i="22"/>
  <c r="M4959" i="22"/>
  <c r="N4959" i="22"/>
  <c r="O4959" i="22"/>
  <c r="P4959" i="22"/>
  <c r="A4960" i="22"/>
  <c r="B4960" i="22"/>
  <c r="C4960" i="22"/>
  <c r="D4960" i="22"/>
  <c r="E4960" i="22"/>
  <c r="F4960" i="22"/>
  <c r="G4960" i="22"/>
  <c r="H4960" i="22"/>
  <c r="I4960" i="22"/>
  <c r="J4960" i="22"/>
  <c r="K4960" i="22"/>
  <c r="L4960" i="22"/>
  <c r="M4960" i="22"/>
  <c r="N4960" i="22"/>
  <c r="O4960" i="22"/>
  <c r="P4960" i="22"/>
  <c r="A4961" i="22"/>
  <c r="B4961" i="22"/>
  <c r="C4961" i="22"/>
  <c r="D4961" i="22"/>
  <c r="E4961" i="22"/>
  <c r="F4961" i="22"/>
  <c r="G4961" i="22"/>
  <c r="H4961" i="22"/>
  <c r="I4961" i="22"/>
  <c r="J4961" i="22"/>
  <c r="K4961" i="22"/>
  <c r="L4961" i="22"/>
  <c r="M4961" i="22"/>
  <c r="N4961" i="22"/>
  <c r="O4961" i="22"/>
  <c r="P4961" i="22"/>
  <c r="A4962" i="22"/>
  <c r="B4962" i="22"/>
  <c r="C4962" i="22"/>
  <c r="D4962" i="22"/>
  <c r="E4962" i="22"/>
  <c r="F4962" i="22"/>
  <c r="G4962" i="22"/>
  <c r="H4962" i="22"/>
  <c r="I4962" i="22"/>
  <c r="J4962" i="22"/>
  <c r="K4962" i="22"/>
  <c r="L4962" i="22"/>
  <c r="M4962" i="22"/>
  <c r="N4962" i="22"/>
  <c r="O4962" i="22"/>
  <c r="P4962" i="22"/>
  <c r="A4963" i="22"/>
  <c r="B4963" i="22"/>
  <c r="C4963" i="22"/>
  <c r="D4963" i="22"/>
  <c r="E4963" i="22"/>
  <c r="F4963" i="22"/>
  <c r="G4963" i="22"/>
  <c r="H4963" i="22"/>
  <c r="I4963" i="22"/>
  <c r="J4963" i="22"/>
  <c r="K4963" i="22"/>
  <c r="L4963" i="22"/>
  <c r="M4963" i="22"/>
  <c r="N4963" i="22"/>
  <c r="O4963" i="22"/>
  <c r="P4963" i="22"/>
  <c r="A4964" i="22"/>
  <c r="B4964" i="22"/>
  <c r="C4964" i="22"/>
  <c r="D4964" i="22"/>
  <c r="E4964" i="22"/>
  <c r="F4964" i="22"/>
  <c r="G4964" i="22"/>
  <c r="H4964" i="22"/>
  <c r="I4964" i="22"/>
  <c r="J4964" i="22"/>
  <c r="K4964" i="22"/>
  <c r="L4964" i="22"/>
  <c r="M4964" i="22"/>
  <c r="N4964" i="22"/>
  <c r="O4964" i="22"/>
  <c r="P4964" i="22"/>
  <c r="A4965" i="22"/>
  <c r="B4965" i="22"/>
  <c r="C4965" i="22"/>
  <c r="D4965" i="22"/>
  <c r="E4965" i="22"/>
  <c r="F4965" i="22"/>
  <c r="G4965" i="22"/>
  <c r="H4965" i="22"/>
  <c r="I4965" i="22"/>
  <c r="J4965" i="22"/>
  <c r="K4965" i="22"/>
  <c r="L4965" i="22"/>
  <c r="M4965" i="22"/>
  <c r="N4965" i="22"/>
  <c r="O4965" i="22"/>
  <c r="P4965" i="22"/>
  <c r="A4966" i="22"/>
  <c r="B4966" i="22"/>
  <c r="C4966" i="22"/>
  <c r="D4966" i="22"/>
  <c r="E4966" i="22"/>
  <c r="F4966" i="22"/>
  <c r="G4966" i="22"/>
  <c r="H4966" i="22"/>
  <c r="I4966" i="22"/>
  <c r="J4966" i="22"/>
  <c r="K4966" i="22"/>
  <c r="L4966" i="22"/>
  <c r="M4966" i="22"/>
  <c r="N4966" i="22"/>
  <c r="O4966" i="22"/>
  <c r="P4966" i="22"/>
  <c r="A4967" i="22"/>
  <c r="B4967" i="22"/>
  <c r="C4967" i="22"/>
  <c r="D4967" i="22"/>
  <c r="E4967" i="22"/>
  <c r="F4967" i="22"/>
  <c r="G4967" i="22"/>
  <c r="H4967" i="22"/>
  <c r="I4967" i="22"/>
  <c r="J4967" i="22"/>
  <c r="K4967" i="22"/>
  <c r="L4967" i="22"/>
  <c r="M4967" i="22"/>
  <c r="N4967" i="22"/>
  <c r="O4967" i="22"/>
  <c r="P4967" i="22"/>
  <c r="A4968" i="22"/>
  <c r="B4968" i="22"/>
  <c r="C4968" i="22"/>
  <c r="D4968" i="22"/>
  <c r="E4968" i="22"/>
  <c r="F4968" i="22"/>
  <c r="G4968" i="22"/>
  <c r="H4968" i="22"/>
  <c r="I4968" i="22"/>
  <c r="J4968" i="22"/>
  <c r="K4968" i="22"/>
  <c r="L4968" i="22"/>
  <c r="M4968" i="22"/>
  <c r="N4968" i="22"/>
  <c r="O4968" i="22"/>
  <c r="P4968" i="22"/>
  <c r="A4969" i="22"/>
  <c r="B4969" i="22"/>
  <c r="C4969" i="22"/>
  <c r="D4969" i="22"/>
  <c r="E4969" i="22"/>
  <c r="F4969" i="22"/>
  <c r="G4969" i="22"/>
  <c r="H4969" i="22"/>
  <c r="I4969" i="22"/>
  <c r="J4969" i="22"/>
  <c r="K4969" i="22"/>
  <c r="L4969" i="22"/>
  <c r="M4969" i="22"/>
  <c r="N4969" i="22"/>
  <c r="O4969" i="22"/>
  <c r="P4969" i="22"/>
  <c r="A4970" i="22"/>
  <c r="B4970" i="22"/>
  <c r="C4970" i="22"/>
  <c r="D4970" i="22"/>
  <c r="E4970" i="22"/>
  <c r="F4970" i="22"/>
  <c r="G4970" i="22"/>
  <c r="H4970" i="22"/>
  <c r="I4970" i="22"/>
  <c r="J4970" i="22"/>
  <c r="K4970" i="22"/>
  <c r="L4970" i="22"/>
  <c r="M4970" i="22"/>
  <c r="N4970" i="22"/>
  <c r="O4970" i="22"/>
  <c r="P4970" i="22"/>
  <c r="A4971" i="22"/>
  <c r="B4971" i="22"/>
  <c r="C4971" i="22"/>
  <c r="D4971" i="22"/>
  <c r="E4971" i="22"/>
  <c r="F4971" i="22"/>
  <c r="G4971" i="22"/>
  <c r="H4971" i="22"/>
  <c r="I4971" i="22"/>
  <c r="J4971" i="22"/>
  <c r="K4971" i="22"/>
  <c r="L4971" i="22"/>
  <c r="M4971" i="22"/>
  <c r="N4971" i="22"/>
  <c r="O4971" i="22"/>
  <c r="P4971" i="22"/>
  <c r="A4972" i="22"/>
  <c r="B4972" i="22"/>
  <c r="C4972" i="22"/>
  <c r="D4972" i="22"/>
  <c r="E4972" i="22"/>
  <c r="F4972" i="22"/>
  <c r="G4972" i="22"/>
  <c r="H4972" i="22"/>
  <c r="I4972" i="22"/>
  <c r="J4972" i="22"/>
  <c r="K4972" i="22"/>
  <c r="L4972" i="22"/>
  <c r="M4972" i="22"/>
  <c r="N4972" i="22"/>
  <c r="O4972" i="22"/>
  <c r="P4972" i="22"/>
  <c r="A4973" i="22"/>
  <c r="B4973" i="22"/>
  <c r="C4973" i="22"/>
  <c r="D4973" i="22"/>
  <c r="E4973" i="22"/>
  <c r="F4973" i="22"/>
  <c r="G4973" i="22"/>
  <c r="H4973" i="22"/>
  <c r="I4973" i="22"/>
  <c r="J4973" i="22"/>
  <c r="K4973" i="22"/>
  <c r="L4973" i="22"/>
  <c r="M4973" i="22"/>
  <c r="N4973" i="22"/>
  <c r="O4973" i="22"/>
  <c r="P4973" i="22"/>
  <c r="A4974" i="22"/>
  <c r="B4974" i="22"/>
  <c r="C4974" i="22"/>
  <c r="D4974" i="22"/>
  <c r="E4974" i="22"/>
  <c r="F4974" i="22"/>
  <c r="G4974" i="22"/>
  <c r="H4974" i="22"/>
  <c r="I4974" i="22"/>
  <c r="J4974" i="22"/>
  <c r="K4974" i="22"/>
  <c r="L4974" i="22"/>
  <c r="M4974" i="22"/>
  <c r="N4974" i="22"/>
  <c r="O4974" i="22"/>
  <c r="P4974" i="22"/>
  <c r="A4975" i="22"/>
  <c r="B4975" i="22"/>
  <c r="C4975" i="22"/>
  <c r="D4975" i="22"/>
  <c r="E4975" i="22"/>
  <c r="F4975" i="22"/>
  <c r="G4975" i="22"/>
  <c r="H4975" i="22"/>
  <c r="I4975" i="22"/>
  <c r="J4975" i="22"/>
  <c r="K4975" i="22"/>
  <c r="L4975" i="22"/>
  <c r="M4975" i="22"/>
  <c r="N4975" i="22"/>
  <c r="O4975" i="22"/>
  <c r="P4975" i="22"/>
  <c r="A4976" i="22"/>
  <c r="B4976" i="22"/>
  <c r="C4976" i="22"/>
  <c r="D4976" i="22"/>
  <c r="E4976" i="22"/>
  <c r="F4976" i="22"/>
  <c r="G4976" i="22"/>
  <c r="H4976" i="22"/>
  <c r="I4976" i="22"/>
  <c r="J4976" i="22"/>
  <c r="K4976" i="22"/>
  <c r="L4976" i="22"/>
  <c r="M4976" i="22"/>
  <c r="N4976" i="22"/>
  <c r="O4976" i="22"/>
  <c r="P4976" i="22"/>
  <c r="A4977" i="22"/>
  <c r="B4977" i="22"/>
  <c r="C4977" i="22"/>
  <c r="D4977" i="22"/>
  <c r="E4977" i="22"/>
  <c r="F4977" i="22"/>
  <c r="G4977" i="22"/>
  <c r="H4977" i="22"/>
  <c r="I4977" i="22"/>
  <c r="J4977" i="22"/>
  <c r="K4977" i="22"/>
  <c r="L4977" i="22"/>
  <c r="M4977" i="22"/>
  <c r="N4977" i="22"/>
  <c r="O4977" i="22"/>
  <c r="P4977" i="22"/>
  <c r="A4978" i="22"/>
  <c r="B4978" i="22"/>
  <c r="C4978" i="22"/>
  <c r="D4978" i="22"/>
  <c r="E4978" i="22"/>
  <c r="F4978" i="22"/>
  <c r="G4978" i="22"/>
  <c r="H4978" i="22"/>
  <c r="I4978" i="22"/>
  <c r="J4978" i="22"/>
  <c r="K4978" i="22"/>
  <c r="L4978" i="22"/>
  <c r="M4978" i="22"/>
  <c r="N4978" i="22"/>
  <c r="O4978" i="22"/>
  <c r="P4978" i="22"/>
  <c r="A4979" i="22"/>
  <c r="B4979" i="22"/>
  <c r="C4979" i="22"/>
  <c r="D4979" i="22"/>
  <c r="E4979" i="22"/>
  <c r="F4979" i="22"/>
  <c r="G4979" i="22"/>
  <c r="H4979" i="22"/>
  <c r="I4979" i="22"/>
  <c r="J4979" i="22"/>
  <c r="K4979" i="22"/>
  <c r="L4979" i="22"/>
  <c r="M4979" i="22"/>
  <c r="N4979" i="22"/>
  <c r="O4979" i="22"/>
  <c r="P4979" i="22"/>
  <c r="A4980" i="22"/>
  <c r="B4980" i="22"/>
  <c r="C4980" i="22"/>
  <c r="D4980" i="22"/>
  <c r="E4980" i="22"/>
  <c r="F4980" i="22"/>
  <c r="G4980" i="22"/>
  <c r="H4980" i="22"/>
  <c r="I4980" i="22"/>
  <c r="J4980" i="22"/>
  <c r="K4980" i="22"/>
  <c r="L4980" i="22"/>
  <c r="M4980" i="22"/>
  <c r="N4980" i="22"/>
  <c r="O4980" i="22"/>
  <c r="P4980" i="22"/>
  <c r="A4981" i="22"/>
  <c r="B4981" i="22"/>
  <c r="C4981" i="22"/>
  <c r="D4981" i="22"/>
  <c r="E4981" i="22"/>
  <c r="F4981" i="22"/>
  <c r="G4981" i="22"/>
  <c r="H4981" i="22"/>
  <c r="I4981" i="22"/>
  <c r="J4981" i="22"/>
  <c r="K4981" i="22"/>
  <c r="L4981" i="22"/>
  <c r="M4981" i="22"/>
  <c r="N4981" i="22"/>
  <c r="O4981" i="22"/>
  <c r="P4981" i="22"/>
  <c r="A4982" i="22"/>
  <c r="B4982" i="22"/>
  <c r="C4982" i="22"/>
  <c r="D4982" i="22"/>
  <c r="E4982" i="22"/>
  <c r="F4982" i="22"/>
  <c r="G4982" i="22"/>
  <c r="H4982" i="22"/>
  <c r="I4982" i="22"/>
  <c r="J4982" i="22"/>
  <c r="K4982" i="22"/>
  <c r="L4982" i="22"/>
  <c r="M4982" i="22"/>
  <c r="N4982" i="22"/>
  <c r="O4982" i="22"/>
  <c r="P4982" i="22"/>
  <c r="A4983" i="22"/>
  <c r="B4983" i="22"/>
  <c r="C4983" i="22"/>
  <c r="D4983" i="22"/>
  <c r="E4983" i="22"/>
  <c r="F4983" i="22"/>
  <c r="G4983" i="22"/>
  <c r="H4983" i="22"/>
  <c r="I4983" i="22"/>
  <c r="J4983" i="22"/>
  <c r="K4983" i="22"/>
  <c r="L4983" i="22"/>
  <c r="M4983" i="22"/>
  <c r="N4983" i="22"/>
  <c r="O4983" i="22"/>
  <c r="P4983" i="22"/>
  <c r="A4984" i="22"/>
  <c r="B4984" i="22"/>
  <c r="C4984" i="22"/>
  <c r="D4984" i="22"/>
  <c r="E4984" i="22"/>
  <c r="F4984" i="22"/>
  <c r="G4984" i="22"/>
  <c r="H4984" i="22"/>
  <c r="I4984" i="22"/>
  <c r="J4984" i="22"/>
  <c r="K4984" i="22"/>
  <c r="L4984" i="22"/>
  <c r="M4984" i="22"/>
  <c r="N4984" i="22"/>
  <c r="O4984" i="22"/>
  <c r="P4984" i="22"/>
  <c r="A4985" i="22"/>
  <c r="B4985" i="22"/>
  <c r="C4985" i="22"/>
  <c r="D4985" i="22"/>
  <c r="E4985" i="22"/>
  <c r="F4985" i="22"/>
  <c r="G4985" i="22"/>
  <c r="H4985" i="22"/>
  <c r="I4985" i="22"/>
  <c r="J4985" i="22"/>
  <c r="K4985" i="22"/>
  <c r="L4985" i="22"/>
  <c r="M4985" i="22"/>
  <c r="N4985" i="22"/>
  <c r="O4985" i="22"/>
  <c r="P4985" i="22"/>
  <c r="A4986" i="22"/>
  <c r="B4986" i="22"/>
  <c r="C4986" i="22"/>
  <c r="D4986" i="22"/>
  <c r="E4986" i="22"/>
  <c r="F4986" i="22"/>
  <c r="G4986" i="22"/>
  <c r="H4986" i="22"/>
  <c r="I4986" i="22"/>
  <c r="J4986" i="22"/>
  <c r="K4986" i="22"/>
  <c r="L4986" i="22"/>
  <c r="M4986" i="22"/>
  <c r="N4986" i="22"/>
  <c r="O4986" i="22"/>
  <c r="P4986" i="22"/>
  <c r="A4987" i="22"/>
  <c r="B4987" i="22"/>
  <c r="C4987" i="22"/>
  <c r="D4987" i="22"/>
  <c r="E4987" i="22"/>
  <c r="F4987" i="22"/>
  <c r="G4987" i="22"/>
  <c r="H4987" i="22"/>
  <c r="I4987" i="22"/>
  <c r="J4987" i="22"/>
  <c r="K4987" i="22"/>
  <c r="L4987" i="22"/>
  <c r="M4987" i="22"/>
  <c r="N4987" i="22"/>
  <c r="O4987" i="22"/>
  <c r="P4987" i="22"/>
  <c r="A4988" i="22"/>
  <c r="B4988" i="22"/>
  <c r="C4988" i="22"/>
  <c r="D4988" i="22"/>
  <c r="E4988" i="22"/>
  <c r="F4988" i="22"/>
  <c r="G4988" i="22"/>
  <c r="H4988" i="22"/>
  <c r="I4988" i="22"/>
  <c r="J4988" i="22"/>
  <c r="K4988" i="22"/>
  <c r="L4988" i="22"/>
  <c r="M4988" i="22"/>
  <c r="N4988" i="22"/>
  <c r="O4988" i="22"/>
  <c r="P4988" i="22"/>
  <c r="A4989" i="22"/>
  <c r="B4989" i="22"/>
  <c r="C4989" i="22"/>
  <c r="D4989" i="22"/>
  <c r="E4989" i="22"/>
  <c r="F4989" i="22"/>
  <c r="G4989" i="22"/>
  <c r="H4989" i="22"/>
  <c r="I4989" i="22"/>
  <c r="J4989" i="22"/>
  <c r="K4989" i="22"/>
  <c r="L4989" i="22"/>
  <c r="M4989" i="22"/>
  <c r="N4989" i="22"/>
  <c r="O4989" i="22"/>
  <c r="P4989" i="22"/>
  <c r="A4990" i="22"/>
  <c r="B4990" i="22"/>
  <c r="C4990" i="22"/>
  <c r="D4990" i="22"/>
  <c r="E4990" i="22"/>
  <c r="F4990" i="22"/>
  <c r="G4990" i="22"/>
  <c r="H4990" i="22"/>
  <c r="I4990" i="22"/>
  <c r="J4990" i="22"/>
  <c r="K4990" i="22"/>
  <c r="L4990" i="22"/>
  <c r="M4990" i="22"/>
  <c r="N4990" i="22"/>
  <c r="O4990" i="22"/>
  <c r="P4990" i="22"/>
  <c r="A4991" i="22"/>
  <c r="B4991" i="22"/>
  <c r="C4991" i="22"/>
  <c r="D4991" i="22"/>
  <c r="E4991" i="22"/>
  <c r="F4991" i="22"/>
  <c r="G4991" i="22"/>
  <c r="H4991" i="22"/>
  <c r="I4991" i="22"/>
  <c r="J4991" i="22"/>
  <c r="K4991" i="22"/>
  <c r="L4991" i="22"/>
  <c r="M4991" i="22"/>
  <c r="N4991" i="22"/>
  <c r="O4991" i="22"/>
  <c r="P4991" i="22"/>
  <c r="A4992" i="22"/>
  <c r="B4992" i="22"/>
  <c r="C4992" i="22"/>
  <c r="D4992" i="22"/>
  <c r="E4992" i="22"/>
  <c r="F4992" i="22"/>
  <c r="G4992" i="22"/>
  <c r="H4992" i="22"/>
  <c r="I4992" i="22"/>
  <c r="J4992" i="22"/>
  <c r="K4992" i="22"/>
  <c r="L4992" i="22"/>
  <c r="M4992" i="22"/>
  <c r="N4992" i="22"/>
  <c r="O4992" i="22"/>
  <c r="P4992" i="22"/>
  <c r="A4993" i="22"/>
  <c r="B4993" i="22"/>
  <c r="C4993" i="22"/>
  <c r="D4993" i="22"/>
  <c r="E4993" i="22"/>
  <c r="F4993" i="22"/>
  <c r="G4993" i="22"/>
  <c r="H4993" i="22"/>
  <c r="I4993" i="22"/>
  <c r="J4993" i="22"/>
  <c r="K4993" i="22"/>
  <c r="L4993" i="22"/>
  <c r="M4993" i="22"/>
  <c r="N4993" i="22"/>
  <c r="O4993" i="22"/>
  <c r="P4993" i="22"/>
  <c r="A4994" i="22"/>
  <c r="B4994" i="22"/>
  <c r="C4994" i="22"/>
  <c r="D4994" i="22"/>
  <c r="E4994" i="22"/>
  <c r="F4994" i="22"/>
  <c r="G4994" i="22"/>
  <c r="H4994" i="22"/>
  <c r="I4994" i="22"/>
  <c r="J4994" i="22"/>
  <c r="K4994" i="22"/>
  <c r="L4994" i="22"/>
  <c r="M4994" i="22"/>
  <c r="N4994" i="22"/>
  <c r="O4994" i="22"/>
  <c r="P4994" i="22"/>
  <c r="A4995" i="22"/>
  <c r="B4995" i="22"/>
  <c r="C4995" i="22"/>
  <c r="D4995" i="22"/>
  <c r="E4995" i="22"/>
  <c r="F4995" i="22"/>
  <c r="G4995" i="22"/>
  <c r="H4995" i="22"/>
  <c r="I4995" i="22"/>
  <c r="J4995" i="22"/>
  <c r="K4995" i="22"/>
  <c r="L4995" i="22"/>
  <c r="M4995" i="22"/>
  <c r="N4995" i="22"/>
  <c r="O4995" i="22"/>
  <c r="P4995" i="22"/>
  <c r="A4996" i="22"/>
  <c r="B4996" i="22"/>
  <c r="C4996" i="22"/>
  <c r="D4996" i="22"/>
  <c r="E4996" i="22"/>
  <c r="F4996" i="22"/>
  <c r="G4996" i="22"/>
  <c r="H4996" i="22"/>
  <c r="I4996" i="22"/>
  <c r="J4996" i="22"/>
  <c r="K4996" i="22"/>
  <c r="L4996" i="22"/>
  <c r="M4996" i="22"/>
  <c r="N4996" i="22"/>
  <c r="O4996" i="22"/>
  <c r="P4996" i="22"/>
  <c r="A4997" i="22"/>
  <c r="B4997" i="22"/>
  <c r="C4997" i="22"/>
  <c r="D4997" i="22"/>
  <c r="E4997" i="22"/>
  <c r="F4997" i="22"/>
  <c r="G4997" i="22"/>
  <c r="H4997" i="22"/>
  <c r="I4997" i="22"/>
  <c r="J4997" i="22"/>
  <c r="K4997" i="22"/>
  <c r="L4997" i="22"/>
  <c r="M4997" i="22"/>
  <c r="N4997" i="22"/>
  <c r="O4997" i="22"/>
  <c r="P4997" i="22"/>
  <c r="A4998" i="22"/>
  <c r="B4998" i="22"/>
  <c r="C4998" i="22"/>
  <c r="D4998" i="22"/>
  <c r="E4998" i="22"/>
  <c r="F4998" i="22"/>
  <c r="G4998" i="22"/>
  <c r="H4998" i="22"/>
  <c r="I4998" i="22"/>
  <c r="J4998" i="22"/>
  <c r="K4998" i="22"/>
  <c r="L4998" i="22"/>
  <c r="M4998" i="22"/>
  <c r="N4998" i="22"/>
  <c r="O4998" i="22"/>
  <c r="P4998" i="22"/>
  <c r="A4999" i="22"/>
  <c r="B4999" i="22"/>
  <c r="C4999" i="22"/>
  <c r="D4999" i="22"/>
  <c r="E4999" i="22"/>
  <c r="F4999" i="22"/>
  <c r="G4999" i="22"/>
  <c r="H4999" i="22"/>
  <c r="I4999" i="22"/>
  <c r="J4999" i="22"/>
  <c r="K4999" i="22"/>
  <c r="L4999" i="22"/>
  <c r="M4999" i="22"/>
  <c r="N4999" i="22"/>
  <c r="O4999" i="22"/>
  <c r="P4999" i="22"/>
  <c r="A5000" i="22"/>
  <c r="B5000" i="22"/>
  <c r="C5000" i="22"/>
  <c r="D5000" i="22"/>
  <c r="E5000" i="22"/>
  <c r="F5000" i="22"/>
  <c r="G5000" i="22"/>
  <c r="H5000" i="22"/>
  <c r="I5000" i="22"/>
  <c r="J5000" i="22"/>
  <c r="K5000" i="22"/>
  <c r="L5000" i="22"/>
  <c r="M5000" i="22"/>
  <c r="N5000" i="22"/>
  <c r="O5000" i="22"/>
  <c r="P5000" i="22"/>
  <c r="A5001" i="22"/>
  <c r="B5001" i="22"/>
  <c r="C5001" i="22"/>
  <c r="D5001" i="22"/>
  <c r="E5001" i="22"/>
  <c r="F5001" i="22"/>
  <c r="G5001" i="22"/>
  <c r="H5001" i="22"/>
  <c r="I5001" i="22"/>
  <c r="J5001" i="22"/>
  <c r="K5001" i="22"/>
  <c r="L5001" i="22"/>
  <c r="M5001" i="22"/>
  <c r="N5001" i="22"/>
  <c r="O5001" i="22"/>
  <c r="P5001" i="22"/>
  <c r="A5002" i="22"/>
  <c r="B5002" i="22"/>
  <c r="C5002" i="22"/>
  <c r="D5002" i="22"/>
  <c r="E5002" i="22"/>
  <c r="F5002" i="22"/>
  <c r="G5002" i="22"/>
  <c r="H5002" i="22"/>
  <c r="I5002" i="22"/>
  <c r="J5002" i="22"/>
  <c r="K5002" i="22"/>
  <c r="L5002" i="22"/>
  <c r="M5002" i="22"/>
  <c r="N5002" i="22"/>
  <c r="O5002" i="22"/>
  <c r="P5002" i="22"/>
  <c r="A5003" i="22"/>
  <c r="B5003" i="22"/>
  <c r="C5003" i="22"/>
  <c r="D5003" i="22"/>
  <c r="E5003" i="22"/>
  <c r="F5003" i="22"/>
  <c r="G5003" i="22"/>
  <c r="H5003" i="22"/>
  <c r="I5003" i="22"/>
  <c r="J5003" i="22"/>
  <c r="K5003" i="22"/>
  <c r="L5003" i="22"/>
  <c r="M5003" i="22"/>
  <c r="N5003" i="22"/>
  <c r="O5003" i="22"/>
  <c r="P5003" i="22"/>
  <c r="A5004" i="22"/>
  <c r="B5004" i="22"/>
  <c r="C5004" i="22"/>
  <c r="D5004" i="22"/>
  <c r="E5004" i="22"/>
  <c r="F5004" i="22"/>
  <c r="G5004" i="22"/>
  <c r="H5004" i="22"/>
  <c r="I5004" i="22"/>
  <c r="J5004" i="22"/>
  <c r="K5004" i="22"/>
  <c r="L5004" i="22"/>
  <c r="M5004" i="22"/>
  <c r="N5004" i="22"/>
  <c r="O5004" i="22"/>
  <c r="P5004" i="22"/>
  <c r="A5005" i="22"/>
  <c r="B5005" i="22"/>
  <c r="C5005" i="22"/>
  <c r="D5005" i="22"/>
  <c r="E5005" i="22"/>
  <c r="F5005" i="22"/>
  <c r="G5005" i="22"/>
  <c r="H5005" i="22"/>
  <c r="I5005" i="22"/>
  <c r="J5005" i="22"/>
  <c r="K5005" i="22"/>
  <c r="L5005" i="22"/>
  <c r="M5005" i="22"/>
  <c r="N5005" i="22"/>
  <c r="O5005" i="22"/>
  <c r="P5005" i="22"/>
  <c r="A5006" i="22"/>
  <c r="B5006" i="22"/>
  <c r="C5006" i="22"/>
  <c r="D5006" i="22"/>
  <c r="E5006" i="22"/>
  <c r="F5006" i="22"/>
  <c r="G5006" i="22"/>
  <c r="H5006" i="22"/>
  <c r="I5006" i="22"/>
  <c r="J5006" i="22"/>
  <c r="K5006" i="22"/>
  <c r="L5006" i="22"/>
  <c r="M5006" i="22"/>
  <c r="N5006" i="22"/>
  <c r="O5006" i="22"/>
  <c r="P5006" i="22"/>
  <c r="A5007" i="22"/>
  <c r="B5007" i="22"/>
  <c r="C5007" i="22"/>
  <c r="D5007" i="22"/>
  <c r="E5007" i="22"/>
  <c r="F5007" i="22"/>
  <c r="G5007" i="22"/>
  <c r="H5007" i="22"/>
  <c r="I5007" i="22"/>
  <c r="J5007" i="22"/>
  <c r="K5007" i="22"/>
  <c r="L5007" i="22"/>
  <c r="M5007" i="22"/>
  <c r="N5007" i="22"/>
  <c r="O5007" i="22"/>
  <c r="P5007" i="22"/>
  <c r="A5008" i="22"/>
  <c r="B5008" i="22"/>
  <c r="C5008" i="22"/>
  <c r="D5008" i="22"/>
  <c r="E5008" i="22"/>
  <c r="F5008" i="22"/>
  <c r="G5008" i="22"/>
  <c r="H5008" i="22"/>
  <c r="I5008" i="22"/>
  <c r="J5008" i="22"/>
  <c r="K5008" i="22"/>
  <c r="L5008" i="22"/>
  <c r="M5008" i="22"/>
  <c r="N5008" i="22"/>
  <c r="O5008" i="22"/>
  <c r="P5008" i="22"/>
  <c r="A5009" i="22"/>
  <c r="B5009" i="22"/>
  <c r="C5009" i="22"/>
  <c r="D5009" i="22"/>
  <c r="E5009" i="22"/>
  <c r="F5009" i="22"/>
  <c r="G5009" i="22"/>
  <c r="H5009" i="22"/>
  <c r="I5009" i="22"/>
  <c r="J5009" i="22"/>
  <c r="K5009" i="22"/>
  <c r="L5009" i="22"/>
  <c r="M5009" i="22"/>
  <c r="N5009" i="22"/>
  <c r="O5009" i="22"/>
  <c r="P5009" i="22"/>
  <c r="A5010" i="22"/>
  <c r="B5010" i="22"/>
  <c r="C5010" i="22"/>
  <c r="D5010" i="22"/>
  <c r="E5010" i="22"/>
  <c r="F5010" i="22"/>
  <c r="G5010" i="22"/>
  <c r="H5010" i="22"/>
  <c r="I5010" i="22"/>
  <c r="J5010" i="22"/>
  <c r="K5010" i="22"/>
  <c r="L5010" i="22"/>
  <c r="M5010" i="22"/>
  <c r="N5010" i="22"/>
  <c r="O5010" i="22"/>
  <c r="P5010" i="22"/>
  <c r="A5011" i="22"/>
  <c r="B5011" i="22"/>
  <c r="C5011" i="22"/>
  <c r="D5011" i="22"/>
  <c r="E5011" i="22"/>
  <c r="F5011" i="22"/>
  <c r="G5011" i="22"/>
  <c r="H5011" i="22"/>
  <c r="I5011" i="22"/>
  <c r="J5011" i="22"/>
  <c r="K5011" i="22"/>
  <c r="L5011" i="22"/>
  <c r="M5011" i="22"/>
  <c r="N5011" i="22"/>
  <c r="O5011" i="22"/>
  <c r="P5011" i="22"/>
  <c r="A5012" i="22"/>
  <c r="B5012" i="22"/>
  <c r="C5012" i="22"/>
  <c r="D5012" i="22"/>
  <c r="E5012" i="22"/>
  <c r="F5012" i="22"/>
  <c r="G5012" i="22"/>
  <c r="H5012" i="22"/>
  <c r="I5012" i="22"/>
  <c r="J5012" i="22"/>
  <c r="K5012" i="22"/>
  <c r="L5012" i="22"/>
  <c r="M5012" i="22"/>
  <c r="N5012" i="22"/>
  <c r="O5012" i="22"/>
  <c r="P5012" i="22"/>
  <c r="A5013" i="22"/>
  <c r="B5013" i="22"/>
  <c r="C5013" i="22"/>
  <c r="D5013" i="22"/>
  <c r="E5013" i="22"/>
  <c r="F5013" i="22"/>
  <c r="G5013" i="22"/>
  <c r="H5013" i="22"/>
  <c r="I5013" i="22"/>
  <c r="J5013" i="22"/>
  <c r="K5013" i="22"/>
  <c r="L5013" i="22"/>
  <c r="M5013" i="22"/>
  <c r="N5013" i="22"/>
  <c r="O5013" i="22"/>
  <c r="P5013" i="22"/>
  <c r="A5014" i="22"/>
  <c r="B5014" i="22"/>
  <c r="C5014" i="22"/>
  <c r="D5014" i="22"/>
  <c r="E5014" i="22"/>
  <c r="F5014" i="22"/>
  <c r="G5014" i="22"/>
  <c r="H5014" i="22"/>
  <c r="I5014" i="22"/>
  <c r="J5014" i="22"/>
  <c r="K5014" i="22"/>
  <c r="L5014" i="22"/>
  <c r="M5014" i="22"/>
  <c r="N5014" i="22"/>
  <c r="O5014" i="22"/>
  <c r="P5014" i="22"/>
  <c r="A5015" i="22"/>
  <c r="B5015" i="22"/>
  <c r="C5015" i="22"/>
  <c r="D5015" i="22"/>
  <c r="E5015" i="22"/>
  <c r="F5015" i="22"/>
  <c r="G5015" i="22"/>
  <c r="H5015" i="22"/>
  <c r="I5015" i="22"/>
  <c r="J5015" i="22"/>
  <c r="K5015" i="22"/>
  <c r="L5015" i="22"/>
  <c r="M5015" i="22"/>
  <c r="N5015" i="22"/>
  <c r="O5015" i="22"/>
  <c r="P5015" i="22"/>
  <c r="A5016" i="22"/>
  <c r="B5016" i="22"/>
  <c r="C5016" i="22"/>
  <c r="D5016" i="22"/>
  <c r="E5016" i="22"/>
  <c r="F5016" i="22"/>
  <c r="G5016" i="22"/>
  <c r="H5016" i="22"/>
  <c r="I5016" i="22"/>
  <c r="J5016" i="22"/>
  <c r="K5016" i="22"/>
  <c r="L5016" i="22"/>
  <c r="M5016" i="22"/>
  <c r="N5016" i="22"/>
  <c r="O5016" i="22"/>
  <c r="P5016" i="22"/>
  <c r="A5017" i="22"/>
  <c r="B5017" i="22"/>
  <c r="C5017" i="22"/>
  <c r="D5017" i="22"/>
  <c r="E5017" i="22"/>
  <c r="F5017" i="22"/>
  <c r="G5017" i="22"/>
  <c r="H5017" i="22"/>
  <c r="I5017" i="22"/>
  <c r="J5017" i="22"/>
  <c r="K5017" i="22"/>
  <c r="L5017" i="22"/>
  <c r="M5017" i="22"/>
  <c r="N5017" i="22"/>
  <c r="O5017" i="22"/>
  <c r="P5017" i="22"/>
  <c r="A5018" i="22"/>
  <c r="B5018" i="22"/>
  <c r="C5018" i="22"/>
  <c r="D5018" i="22"/>
  <c r="E5018" i="22"/>
  <c r="F5018" i="22"/>
  <c r="G5018" i="22"/>
  <c r="H5018" i="22"/>
  <c r="I5018" i="22"/>
  <c r="J5018" i="22"/>
  <c r="K5018" i="22"/>
  <c r="L5018" i="22"/>
  <c r="M5018" i="22"/>
  <c r="N5018" i="22"/>
  <c r="O5018" i="22"/>
  <c r="P5018" i="22"/>
  <c r="A5019" i="22"/>
  <c r="B5019" i="22"/>
  <c r="C5019" i="22"/>
  <c r="D5019" i="22"/>
  <c r="E5019" i="22"/>
  <c r="F5019" i="22"/>
  <c r="G5019" i="22"/>
  <c r="H5019" i="22"/>
  <c r="I5019" i="22"/>
  <c r="J5019" i="22"/>
  <c r="K5019" i="22"/>
  <c r="L5019" i="22"/>
  <c r="M5019" i="22"/>
  <c r="N5019" i="22"/>
  <c r="O5019" i="22"/>
  <c r="P5019" i="22"/>
  <c r="A5020" i="22"/>
  <c r="B5020" i="22"/>
  <c r="C5020" i="22"/>
  <c r="D5020" i="22"/>
  <c r="E5020" i="22"/>
  <c r="F5020" i="22"/>
  <c r="G5020" i="22"/>
  <c r="H5020" i="22"/>
  <c r="I5020" i="22"/>
  <c r="J5020" i="22"/>
  <c r="K5020" i="22"/>
  <c r="L5020" i="22"/>
  <c r="M5020" i="22"/>
  <c r="N5020" i="22"/>
  <c r="O5020" i="22"/>
  <c r="P5020" i="22"/>
  <c r="A5021" i="22"/>
  <c r="B5021" i="22"/>
  <c r="C5021" i="22"/>
  <c r="D5021" i="22"/>
  <c r="E5021" i="22"/>
  <c r="F5021" i="22"/>
  <c r="G5021" i="22"/>
  <c r="H5021" i="22"/>
  <c r="I5021" i="22"/>
  <c r="J5021" i="22"/>
  <c r="K5021" i="22"/>
  <c r="L5021" i="22"/>
  <c r="M5021" i="22"/>
  <c r="N5021" i="22"/>
  <c r="O5021" i="22"/>
  <c r="P5021" i="22"/>
  <c r="A5022" i="22"/>
  <c r="B5022" i="22"/>
  <c r="C5022" i="22"/>
  <c r="D5022" i="22"/>
  <c r="E5022" i="22"/>
  <c r="F5022" i="22"/>
  <c r="G5022" i="22"/>
  <c r="H5022" i="22"/>
  <c r="I5022" i="22"/>
  <c r="J5022" i="22"/>
  <c r="K5022" i="22"/>
  <c r="L5022" i="22"/>
  <c r="M5022" i="22"/>
  <c r="N5022" i="22"/>
  <c r="O5022" i="22"/>
  <c r="P5022" i="22"/>
  <c r="A5023" i="22"/>
  <c r="B5023" i="22"/>
  <c r="C5023" i="22"/>
  <c r="D5023" i="22"/>
  <c r="E5023" i="22"/>
  <c r="F5023" i="22"/>
  <c r="G5023" i="22"/>
  <c r="H5023" i="22"/>
  <c r="I5023" i="22"/>
  <c r="J5023" i="22"/>
  <c r="K5023" i="22"/>
  <c r="L5023" i="22"/>
  <c r="M5023" i="22"/>
  <c r="N5023" i="22"/>
  <c r="O5023" i="22"/>
  <c r="P5023" i="22"/>
  <c r="A5024" i="22"/>
  <c r="B5024" i="22"/>
  <c r="C5024" i="22"/>
  <c r="D5024" i="22"/>
  <c r="E5024" i="22"/>
  <c r="F5024" i="22"/>
  <c r="G5024" i="22"/>
  <c r="H5024" i="22"/>
  <c r="I5024" i="22"/>
  <c r="J5024" i="22"/>
  <c r="K5024" i="22"/>
  <c r="L5024" i="22"/>
  <c r="M5024" i="22"/>
  <c r="N5024" i="22"/>
  <c r="O5024" i="22"/>
  <c r="P5024" i="22"/>
  <c r="A5025" i="22"/>
  <c r="B5025" i="22"/>
  <c r="C5025" i="22"/>
  <c r="D5025" i="22"/>
  <c r="E5025" i="22"/>
  <c r="F5025" i="22"/>
  <c r="G5025" i="22"/>
  <c r="H5025" i="22"/>
  <c r="I5025" i="22"/>
  <c r="J5025" i="22"/>
  <c r="K5025" i="22"/>
  <c r="L5025" i="22"/>
  <c r="M5025" i="22"/>
  <c r="N5025" i="22"/>
  <c r="O5025" i="22"/>
  <c r="P5025" i="22"/>
  <c r="A5026" i="22"/>
  <c r="B5026" i="22"/>
  <c r="C5026" i="22"/>
  <c r="D5026" i="22"/>
  <c r="E5026" i="22"/>
  <c r="F5026" i="22"/>
  <c r="G5026" i="22"/>
  <c r="H5026" i="22"/>
  <c r="I5026" i="22"/>
  <c r="J5026" i="22"/>
  <c r="K5026" i="22"/>
  <c r="L5026" i="22"/>
  <c r="M5026" i="22"/>
  <c r="N5026" i="22"/>
  <c r="O5026" i="22"/>
  <c r="P5026" i="22"/>
  <c r="A5027" i="22"/>
  <c r="B5027" i="22"/>
  <c r="C5027" i="22"/>
  <c r="D5027" i="22"/>
  <c r="E5027" i="22"/>
  <c r="F5027" i="22"/>
  <c r="G5027" i="22"/>
  <c r="H5027" i="22"/>
  <c r="I5027" i="22"/>
  <c r="J5027" i="22"/>
  <c r="K5027" i="22"/>
  <c r="L5027" i="22"/>
  <c r="M5027" i="22"/>
  <c r="N5027" i="22"/>
  <c r="O5027" i="22"/>
  <c r="P5027" i="22"/>
  <c r="A5028" i="22"/>
  <c r="B5028" i="22"/>
  <c r="C5028" i="22"/>
  <c r="D5028" i="22"/>
  <c r="E5028" i="22"/>
  <c r="F5028" i="22"/>
  <c r="G5028" i="22"/>
  <c r="H5028" i="22"/>
  <c r="I5028" i="22"/>
  <c r="J5028" i="22"/>
  <c r="K5028" i="22"/>
  <c r="L5028" i="22"/>
  <c r="M5028" i="22"/>
  <c r="N5028" i="22"/>
  <c r="O5028" i="22"/>
  <c r="P5028" i="22"/>
  <c r="A5029" i="22"/>
  <c r="B5029" i="22"/>
  <c r="C5029" i="22"/>
  <c r="D5029" i="22"/>
  <c r="E5029" i="22"/>
  <c r="F5029" i="22"/>
  <c r="G5029" i="22"/>
  <c r="H5029" i="22"/>
  <c r="I5029" i="22"/>
  <c r="J5029" i="22"/>
  <c r="K5029" i="22"/>
  <c r="L5029" i="22"/>
  <c r="M5029" i="22"/>
  <c r="N5029" i="22"/>
  <c r="O5029" i="22"/>
  <c r="P5029" i="22"/>
  <c r="A5030" i="22"/>
  <c r="B5030" i="22"/>
  <c r="C5030" i="22"/>
  <c r="D5030" i="22"/>
  <c r="E5030" i="22"/>
  <c r="F5030" i="22"/>
  <c r="G5030" i="22"/>
  <c r="H5030" i="22"/>
  <c r="I5030" i="22"/>
  <c r="J5030" i="22"/>
  <c r="K5030" i="22"/>
  <c r="L5030" i="22"/>
  <c r="M5030" i="22"/>
  <c r="N5030" i="22"/>
  <c r="O5030" i="22"/>
  <c r="P5030" i="22"/>
  <c r="A5031" i="22"/>
  <c r="B5031" i="22"/>
  <c r="C5031" i="22"/>
  <c r="D5031" i="22"/>
  <c r="E5031" i="22"/>
  <c r="F5031" i="22"/>
  <c r="G5031" i="22"/>
  <c r="H5031" i="22"/>
  <c r="I5031" i="22"/>
  <c r="J5031" i="22"/>
  <c r="K5031" i="22"/>
  <c r="L5031" i="22"/>
  <c r="M5031" i="22"/>
  <c r="N5031" i="22"/>
  <c r="O5031" i="22"/>
  <c r="P5031" i="22"/>
  <c r="A5032" i="22"/>
  <c r="B5032" i="22"/>
  <c r="C5032" i="22"/>
  <c r="D5032" i="22"/>
  <c r="E5032" i="22"/>
  <c r="F5032" i="22"/>
  <c r="G5032" i="22"/>
  <c r="H5032" i="22"/>
  <c r="I5032" i="22"/>
  <c r="J5032" i="22"/>
  <c r="K5032" i="22"/>
  <c r="L5032" i="22"/>
  <c r="M5032" i="22"/>
  <c r="N5032" i="22"/>
  <c r="O5032" i="22"/>
  <c r="P5032" i="22"/>
  <c r="A5033" i="22"/>
  <c r="B5033" i="22"/>
  <c r="C5033" i="22"/>
  <c r="D5033" i="22"/>
  <c r="E5033" i="22"/>
  <c r="F5033" i="22"/>
  <c r="G5033" i="22"/>
  <c r="H5033" i="22"/>
  <c r="I5033" i="22"/>
  <c r="J5033" i="22"/>
  <c r="K5033" i="22"/>
  <c r="L5033" i="22"/>
  <c r="M5033" i="22"/>
  <c r="N5033" i="22"/>
  <c r="O5033" i="22"/>
  <c r="P5033" i="22"/>
  <c r="A5034" i="22"/>
  <c r="B5034" i="22"/>
  <c r="C5034" i="22"/>
  <c r="D5034" i="22"/>
  <c r="E5034" i="22"/>
  <c r="F5034" i="22"/>
  <c r="G5034" i="22"/>
  <c r="H5034" i="22"/>
  <c r="I5034" i="22"/>
  <c r="J5034" i="22"/>
  <c r="K5034" i="22"/>
  <c r="L5034" i="22"/>
  <c r="M5034" i="22"/>
  <c r="N5034" i="22"/>
  <c r="O5034" i="22"/>
  <c r="P5034" i="22"/>
  <c r="A5035" i="22"/>
  <c r="B5035" i="22"/>
  <c r="C5035" i="22"/>
  <c r="D5035" i="22"/>
  <c r="E5035" i="22"/>
  <c r="F5035" i="22"/>
  <c r="G5035" i="22"/>
  <c r="H5035" i="22"/>
  <c r="I5035" i="22"/>
  <c r="J5035" i="22"/>
  <c r="K5035" i="22"/>
  <c r="L5035" i="22"/>
  <c r="M5035" i="22"/>
  <c r="N5035" i="22"/>
  <c r="O5035" i="22"/>
  <c r="P5035" i="22"/>
  <c r="A5036" i="22"/>
  <c r="B5036" i="22"/>
  <c r="C5036" i="22"/>
  <c r="D5036" i="22"/>
  <c r="E5036" i="22"/>
  <c r="F5036" i="22"/>
  <c r="G5036" i="22"/>
  <c r="H5036" i="22"/>
  <c r="I5036" i="22"/>
  <c r="J5036" i="22"/>
  <c r="K5036" i="22"/>
  <c r="L5036" i="22"/>
  <c r="M5036" i="22"/>
  <c r="N5036" i="22"/>
  <c r="O5036" i="22"/>
  <c r="P5036" i="22"/>
  <c r="A5037" i="22"/>
  <c r="B5037" i="22"/>
  <c r="C5037" i="22"/>
  <c r="D5037" i="22"/>
  <c r="E5037" i="22"/>
  <c r="F5037" i="22"/>
  <c r="G5037" i="22"/>
  <c r="H5037" i="22"/>
  <c r="I5037" i="22"/>
  <c r="J5037" i="22"/>
  <c r="K5037" i="22"/>
  <c r="L5037" i="22"/>
  <c r="M5037" i="22"/>
  <c r="N5037" i="22"/>
  <c r="O5037" i="22"/>
  <c r="P5037" i="22"/>
  <c r="A5038" i="22"/>
  <c r="B5038" i="22"/>
  <c r="C5038" i="22"/>
  <c r="D5038" i="22"/>
  <c r="E5038" i="22"/>
  <c r="F5038" i="22"/>
  <c r="G5038" i="22"/>
  <c r="H5038" i="22"/>
  <c r="I5038" i="22"/>
  <c r="J5038" i="22"/>
  <c r="K5038" i="22"/>
  <c r="L5038" i="22"/>
  <c r="M5038" i="22"/>
  <c r="N5038" i="22"/>
  <c r="O5038" i="22"/>
  <c r="P5038" i="22"/>
  <c r="A5039" i="22"/>
  <c r="B5039" i="22"/>
  <c r="C5039" i="22"/>
  <c r="D5039" i="22"/>
  <c r="E5039" i="22"/>
  <c r="F5039" i="22"/>
  <c r="G5039" i="22"/>
  <c r="H5039" i="22"/>
  <c r="I5039" i="22"/>
  <c r="J5039" i="22"/>
  <c r="K5039" i="22"/>
  <c r="L5039" i="22"/>
  <c r="M5039" i="22"/>
  <c r="N5039" i="22"/>
  <c r="O5039" i="22"/>
  <c r="P5039" i="22"/>
  <c r="A5040" i="22"/>
  <c r="B5040" i="22"/>
  <c r="C5040" i="22"/>
  <c r="D5040" i="22"/>
  <c r="E5040" i="22"/>
  <c r="F5040" i="22"/>
  <c r="G5040" i="22"/>
  <c r="H5040" i="22"/>
  <c r="I5040" i="22"/>
  <c r="J5040" i="22"/>
  <c r="K5040" i="22"/>
  <c r="L5040" i="22"/>
  <c r="M5040" i="22"/>
  <c r="N5040" i="22"/>
  <c r="O5040" i="22"/>
  <c r="P5040" i="22"/>
  <c r="A5041" i="22"/>
  <c r="B5041" i="22"/>
  <c r="C5041" i="22"/>
  <c r="D5041" i="22"/>
  <c r="E5041" i="22"/>
  <c r="F5041" i="22"/>
  <c r="G5041" i="22"/>
  <c r="H5041" i="22"/>
  <c r="I5041" i="22"/>
  <c r="J5041" i="22"/>
  <c r="K5041" i="22"/>
  <c r="L5041" i="22"/>
  <c r="M5041" i="22"/>
  <c r="N5041" i="22"/>
  <c r="O5041" i="22"/>
  <c r="P5041" i="22"/>
  <c r="A5042" i="22"/>
  <c r="B5042" i="22"/>
  <c r="C5042" i="22"/>
  <c r="D5042" i="22"/>
  <c r="E5042" i="22"/>
  <c r="F5042" i="22"/>
  <c r="G5042" i="22"/>
  <c r="H5042" i="22"/>
  <c r="I5042" i="22"/>
  <c r="J5042" i="22"/>
  <c r="K5042" i="22"/>
  <c r="L5042" i="22"/>
  <c r="M5042" i="22"/>
  <c r="N5042" i="22"/>
  <c r="O5042" i="22"/>
  <c r="P5042" i="22"/>
  <c r="A5043" i="22"/>
  <c r="B5043" i="22"/>
  <c r="C5043" i="22"/>
  <c r="D5043" i="22"/>
  <c r="E5043" i="22"/>
  <c r="F5043" i="22"/>
  <c r="G5043" i="22"/>
  <c r="H5043" i="22"/>
  <c r="I5043" i="22"/>
  <c r="J5043" i="22"/>
  <c r="K5043" i="22"/>
  <c r="L5043" i="22"/>
  <c r="M5043" i="22"/>
  <c r="N5043" i="22"/>
  <c r="O5043" i="22"/>
  <c r="P5043" i="22"/>
  <c r="A5044" i="22"/>
  <c r="B5044" i="22"/>
  <c r="C5044" i="22"/>
  <c r="D5044" i="22"/>
  <c r="E5044" i="22"/>
  <c r="F5044" i="22"/>
  <c r="G5044" i="22"/>
  <c r="H5044" i="22"/>
  <c r="I5044" i="22"/>
  <c r="J5044" i="22"/>
  <c r="K5044" i="22"/>
  <c r="L5044" i="22"/>
  <c r="M5044" i="22"/>
  <c r="N5044" i="22"/>
  <c r="O5044" i="22"/>
  <c r="P5044" i="22"/>
  <c r="A5045" i="22"/>
  <c r="B5045" i="22"/>
  <c r="C5045" i="22"/>
  <c r="D5045" i="22"/>
  <c r="E5045" i="22"/>
  <c r="F5045" i="22"/>
  <c r="G5045" i="22"/>
  <c r="H5045" i="22"/>
  <c r="I5045" i="22"/>
  <c r="J5045" i="22"/>
  <c r="K5045" i="22"/>
  <c r="L5045" i="22"/>
  <c r="M5045" i="22"/>
  <c r="N5045" i="22"/>
  <c r="O5045" i="22"/>
  <c r="P5045" i="22"/>
  <c r="A5046" i="22"/>
  <c r="B5046" i="22"/>
  <c r="C5046" i="22"/>
  <c r="D5046" i="22"/>
  <c r="E5046" i="22"/>
  <c r="F5046" i="22"/>
  <c r="G5046" i="22"/>
  <c r="H5046" i="22"/>
  <c r="I5046" i="22"/>
  <c r="J5046" i="22"/>
  <c r="K5046" i="22"/>
  <c r="L5046" i="22"/>
  <c r="M5046" i="22"/>
  <c r="N5046" i="22"/>
  <c r="O5046" i="22"/>
  <c r="P5046" i="22"/>
  <c r="A5047" i="22"/>
  <c r="B5047" i="22"/>
  <c r="C5047" i="22"/>
  <c r="D5047" i="22"/>
  <c r="E5047" i="22"/>
  <c r="F5047" i="22"/>
  <c r="G5047" i="22"/>
  <c r="H5047" i="22"/>
  <c r="I5047" i="22"/>
  <c r="J5047" i="22"/>
  <c r="K5047" i="22"/>
  <c r="L5047" i="22"/>
  <c r="M5047" i="22"/>
  <c r="N5047" i="22"/>
  <c r="O5047" i="22"/>
  <c r="P5047" i="22"/>
  <c r="A5048" i="22"/>
  <c r="B5048" i="22"/>
  <c r="C5048" i="22"/>
  <c r="D5048" i="22"/>
  <c r="E5048" i="22"/>
  <c r="F5048" i="22"/>
  <c r="G5048" i="22"/>
  <c r="H5048" i="22"/>
  <c r="I5048" i="22"/>
  <c r="J5048" i="22"/>
  <c r="K5048" i="22"/>
  <c r="L5048" i="22"/>
  <c r="M5048" i="22"/>
  <c r="N5048" i="22"/>
  <c r="O5048" i="22"/>
  <c r="P5048" i="22"/>
  <c r="A5049" i="22"/>
  <c r="B5049" i="22"/>
  <c r="C5049" i="22"/>
  <c r="D5049" i="22"/>
  <c r="E5049" i="22"/>
  <c r="F5049" i="22"/>
  <c r="G5049" i="22"/>
  <c r="H5049" i="22"/>
  <c r="I5049" i="22"/>
  <c r="J5049" i="22"/>
  <c r="K5049" i="22"/>
  <c r="L5049" i="22"/>
  <c r="M5049" i="22"/>
  <c r="N5049" i="22"/>
  <c r="O5049" i="22"/>
  <c r="P5049" i="22"/>
  <c r="A5050" i="22"/>
  <c r="B5050" i="22"/>
  <c r="C5050" i="22"/>
  <c r="D5050" i="22"/>
  <c r="E5050" i="22"/>
  <c r="F5050" i="22"/>
  <c r="G5050" i="22"/>
  <c r="H5050" i="22"/>
  <c r="I5050" i="22"/>
  <c r="J5050" i="22"/>
  <c r="K5050" i="22"/>
  <c r="L5050" i="22"/>
  <c r="M5050" i="22"/>
  <c r="N5050" i="22"/>
  <c r="O5050" i="22"/>
  <c r="P5050" i="22"/>
  <c r="A5051" i="22"/>
  <c r="B5051" i="22"/>
  <c r="C5051" i="22"/>
  <c r="D5051" i="22"/>
  <c r="E5051" i="22"/>
  <c r="F5051" i="22"/>
  <c r="G5051" i="22"/>
  <c r="H5051" i="22"/>
  <c r="I5051" i="22"/>
  <c r="J5051" i="22"/>
  <c r="K5051" i="22"/>
  <c r="L5051" i="22"/>
  <c r="M5051" i="22"/>
  <c r="N5051" i="22"/>
  <c r="O5051" i="22"/>
  <c r="P5051" i="22"/>
  <c r="A5052" i="22"/>
  <c r="B5052" i="22"/>
  <c r="C5052" i="22"/>
  <c r="D5052" i="22"/>
  <c r="E5052" i="22"/>
  <c r="F5052" i="22"/>
  <c r="G5052" i="22"/>
  <c r="H5052" i="22"/>
  <c r="I5052" i="22"/>
  <c r="J5052" i="22"/>
  <c r="K5052" i="22"/>
  <c r="L5052" i="22"/>
  <c r="M5052" i="22"/>
  <c r="N5052" i="22"/>
  <c r="O5052" i="22"/>
  <c r="P5052" i="22"/>
  <c r="A5053" i="22"/>
  <c r="B5053" i="22"/>
  <c r="C5053" i="22"/>
  <c r="D5053" i="22"/>
  <c r="E5053" i="22"/>
  <c r="F5053" i="22"/>
  <c r="G5053" i="22"/>
  <c r="H5053" i="22"/>
  <c r="I5053" i="22"/>
  <c r="J5053" i="22"/>
  <c r="K5053" i="22"/>
  <c r="L5053" i="22"/>
  <c r="M5053" i="22"/>
  <c r="N5053" i="22"/>
  <c r="O5053" i="22"/>
  <c r="P5053" i="22"/>
  <c r="A5054" i="22"/>
  <c r="B5054" i="22"/>
  <c r="C5054" i="22"/>
  <c r="D5054" i="22"/>
  <c r="E5054" i="22"/>
  <c r="F5054" i="22"/>
  <c r="G5054" i="22"/>
  <c r="H5054" i="22"/>
  <c r="I5054" i="22"/>
  <c r="J5054" i="22"/>
  <c r="K5054" i="22"/>
  <c r="L5054" i="22"/>
  <c r="M5054" i="22"/>
  <c r="N5054" i="22"/>
  <c r="O5054" i="22"/>
  <c r="P5054" i="22"/>
  <c r="A5055" i="22"/>
  <c r="B5055" i="22"/>
  <c r="C5055" i="22"/>
  <c r="D5055" i="22"/>
  <c r="E5055" i="22"/>
  <c r="F5055" i="22"/>
  <c r="G5055" i="22"/>
  <c r="H5055" i="22"/>
  <c r="I5055" i="22"/>
  <c r="J5055" i="22"/>
  <c r="K5055" i="22"/>
  <c r="L5055" i="22"/>
  <c r="M5055" i="22"/>
  <c r="N5055" i="22"/>
  <c r="O5055" i="22"/>
  <c r="P5055" i="22"/>
  <c r="A5056" i="22"/>
  <c r="B5056" i="22"/>
  <c r="C5056" i="22"/>
  <c r="D5056" i="22"/>
  <c r="E5056" i="22"/>
  <c r="F5056" i="22"/>
  <c r="G5056" i="22"/>
  <c r="H5056" i="22"/>
  <c r="I5056" i="22"/>
  <c r="J5056" i="22"/>
  <c r="K5056" i="22"/>
  <c r="L5056" i="22"/>
  <c r="M5056" i="22"/>
  <c r="N5056" i="22"/>
  <c r="O5056" i="22"/>
  <c r="P5056" i="22"/>
  <c r="A5057" i="22"/>
  <c r="B5057" i="22"/>
  <c r="C5057" i="22"/>
  <c r="D5057" i="22"/>
  <c r="E5057" i="22"/>
  <c r="F5057" i="22"/>
  <c r="G5057" i="22"/>
  <c r="H5057" i="22"/>
  <c r="I5057" i="22"/>
  <c r="J5057" i="22"/>
  <c r="K5057" i="22"/>
  <c r="L5057" i="22"/>
  <c r="M5057" i="22"/>
  <c r="N5057" i="22"/>
  <c r="O5057" i="22"/>
  <c r="P5057" i="22"/>
  <c r="A5058" i="22"/>
  <c r="B5058" i="22"/>
  <c r="C5058" i="22"/>
  <c r="D5058" i="22"/>
  <c r="E5058" i="22"/>
  <c r="F5058" i="22"/>
  <c r="G5058" i="22"/>
  <c r="H5058" i="22"/>
  <c r="I5058" i="22"/>
  <c r="J5058" i="22"/>
  <c r="K5058" i="22"/>
  <c r="L5058" i="22"/>
  <c r="M5058" i="22"/>
  <c r="N5058" i="22"/>
  <c r="O5058" i="22"/>
  <c r="P5058" i="22"/>
  <c r="A5059" i="22"/>
  <c r="B5059" i="22"/>
  <c r="C5059" i="22"/>
  <c r="D5059" i="22"/>
  <c r="E5059" i="22"/>
  <c r="F5059" i="22"/>
  <c r="G5059" i="22"/>
  <c r="H5059" i="22"/>
  <c r="I5059" i="22"/>
  <c r="J5059" i="22"/>
  <c r="K5059" i="22"/>
  <c r="L5059" i="22"/>
  <c r="M5059" i="22"/>
  <c r="N5059" i="22"/>
  <c r="O5059" i="22"/>
  <c r="P5059" i="22"/>
  <c r="A5060" i="22"/>
  <c r="B5060" i="22"/>
  <c r="C5060" i="22"/>
  <c r="D5060" i="22"/>
  <c r="E5060" i="22"/>
  <c r="F5060" i="22"/>
  <c r="G5060" i="22"/>
  <c r="H5060" i="22"/>
  <c r="I5060" i="22"/>
  <c r="J5060" i="22"/>
  <c r="K5060" i="22"/>
  <c r="L5060" i="22"/>
  <c r="M5060" i="22"/>
  <c r="N5060" i="22"/>
  <c r="O5060" i="22"/>
  <c r="P5060" i="22"/>
  <c r="A5061" i="22"/>
  <c r="B5061" i="22"/>
  <c r="C5061" i="22"/>
  <c r="D5061" i="22"/>
  <c r="E5061" i="22"/>
  <c r="F5061" i="22"/>
  <c r="G5061" i="22"/>
  <c r="H5061" i="22"/>
  <c r="I5061" i="22"/>
  <c r="J5061" i="22"/>
  <c r="K5061" i="22"/>
  <c r="L5061" i="22"/>
  <c r="M5061" i="22"/>
  <c r="N5061" i="22"/>
  <c r="O5061" i="22"/>
  <c r="P5061" i="22"/>
  <c r="A5062" i="22"/>
  <c r="B5062" i="22"/>
  <c r="C5062" i="22"/>
  <c r="D5062" i="22"/>
  <c r="E5062" i="22"/>
  <c r="F5062" i="22"/>
  <c r="G5062" i="22"/>
  <c r="H5062" i="22"/>
  <c r="I5062" i="22"/>
  <c r="J5062" i="22"/>
  <c r="K5062" i="22"/>
  <c r="L5062" i="22"/>
  <c r="M5062" i="22"/>
  <c r="N5062" i="22"/>
  <c r="O5062" i="22"/>
  <c r="P5062" i="22"/>
  <c r="A5063" i="22"/>
  <c r="B5063" i="22"/>
  <c r="C5063" i="22"/>
  <c r="D5063" i="22"/>
  <c r="E5063" i="22"/>
  <c r="F5063" i="22"/>
  <c r="G5063" i="22"/>
  <c r="H5063" i="22"/>
  <c r="I5063" i="22"/>
  <c r="J5063" i="22"/>
  <c r="K5063" i="22"/>
  <c r="L5063" i="22"/>
  <c r="M5063" i="22"/>
  <c r="N5063" i="22"/>
  <c r="O5063" i="22"/>
  <c r="P5063" i="22"/>
  <c r="A5064" i="22"/>
  <c r="B5064" i="22"/>
  <c r="C5064" i="22"/>
  <c r="D5064" i="22"/>
  <c r="E5064" i="22"/>
  <c r="F5064" i="22"/>
  <c r="G5064" i="22"/>
  <c r="H5064" i="22"/>
  <c r="I5064" i="22"/>
  <c r="J5064" i="22"/>
  <c r="K5064" i="22"/>
  <c r="L5064" i="22"/>
  <c r="M5064" i="22"/>
  <c r="N5064" i="22"/>
  <c r="O5064" i="22"/>
  <c r="P5064" i="22"/>
  <c r="A5065" i="22"/>
  <c r="B5065" i="22"/>
  <c r="C5065" i="22"/>
  <c r="D5065" i="22"/>
  <c r="E5065" i="22"/>
  <c r="F5065" i="22"/>
  <c r="G5065" i="22"/>
  <c r="H5065" i="22"/>
  <c r="I5065" i="22"/>
  <c r="J5065" i="22"/>
  <c r="K5065" i="22"/>
  <c r="L5065" i="22"/>
  <c r="M5065" i="22"/>
  <c r="N5065" i="22"/>
  <c r="O5065" i="22"/>
  <c r="P5065" i="22"/>
  <c r="A5066" i="22"/>
  <c r="B5066" i="22"/>
  <c r="C5066" i="22"/>
  <c r="D5066" i="22"/>
  <c r="E5066" i="22"/>
  <c r="F5066" i="22"/>
  <c r="G5066" i="22"/>
  <c r="H5066" i="22"/>
  <c r="I5066" i="22"/>
  <c r="J5066" i="22"/>
  <c r="K5066" i="22"/>
  <c r="L5066" i="22"/>
  <c r="M5066" i="22"/>
  <c r="N5066" i="22"/>
  <c r="O5066" i="22"/>
  <c r="P5066" i="22"/>
  <c r="A5067" i="22"/>
  <c r="B5067" i="22"/>
  <c r="C5067" i="22"/>
  <c r="D5067" i="22"/>
  <c r="E5067" i="22"/>
  <c r="F5067" i="22"/>
  <c r="G5067" i="22"/>
  <c r="H5067" i="22"/>
  <c r="I5067" i="22"/>
  <c r="J5067" i="22"/>
  <c r="K5067" i="22"/>
  <c r="L5067" i="22"/>
  <c r="M5067" i="22"/>
  <c r="N5067" i="22"/>
  <c r="O5067" i="22"/>
  <c r="P5067" i="22"/>
  <c r="A5068" i="22"/>
  <c r="B5068" i="22"/>
  <c r="C5068" i="22"/>
  <c r="D5068" i="22"/>
  <c r="E5068" i="22"/>
  <c r="F5068" i="22"/>
  <c r="G5068" i="22"/>
  <c r="H5068" i="22"/>
  <c r="I5068" i="22"/>
  <c r="J5068" i="22"/>
  <c r="K5068" i="22"/>
  <c r="L5068" i="22"/>
  <c r="M5068" i="22"/>
  <c r="N5068" i="22"/>
  <c r="O5068" i="22"/>
  <c r="P5068" i="22"/>
  <c r="A5069" i="22"/>
  <c r="B5069" i="22"/>
  <c r="C5069" i="22"/>
  <c r="D5069" i="22"/>
  <c r="E5069" i="22"/>
  <c r="F5069" i="22"/>
  <c r="G5069" i="22"/>
  <c r="H5069" i="22"/>
  <c r="I5069" i="22"/>
  <c r="J5069" i="22"/>
  <c r="K5069" i="22"/>
  <c r="L5069" i="22"/>
  <c r="M5069" i="22"/>
  <c r="N5069" i="22"/>
  <c r="O5069" i="22"/>
  <c r="P5069" i="22"/>
  <c r="A5070" i="22"/>
  <c r="B5070" i="22"/>
  <c r="C5070" i="22"/>
  <c r="D5070" i="22"/>
  <c r="E5070" i="22"/>
  <c r="F5070" i="22"/>
  <c r="G5070" i="22"/>
  <c r="H5070" i="22"/>
  <c r="I5070" i="22"/>
  <c r="J5070" i="22"/>
  <c r="K5070" i="22"/>
  <c r="L5070" i="22"/>
  <c r="M5070" i="22"/>
  <c r="N5070" i="22"/>
  <c r="O5070" i="22"/>
  <c r="P5070" i="22"/>
  <c r="A5071" i="22"/>
  <c r="B5071" i="22"/>
  <c r="C5071" i="22"/>
  <c r="D5071" i="22"/>
  <c r="E5071" i="22"/>
  <c r="F5071" i="22"/>
  <c r="G5071" i="22"/>
  <c r="H5071" i="22"/>
  <c r="I5071" i="22"/>
  <c r="J5071" i="22"/>
  <c r="K5071" i="22"/>
  <c r="L5071" i="22"/>
  <c r="M5071" i="22"/>
  <c r="N5071" i="22"/>
  <c r="O5071" i="22"/>
  <c r="P5071" i="22"/>
  <c r="A5072" i="22"/>
  <c r="B5072" i="22"/>
  <c r="C5072" i="22"/>
  <c r="D5072" i="22"/>
  <c r="E5072" i="22"/>
  <c r="F5072" i="22"/>
  <c r="G5072" i="22"/>
  <c r="H5072" i="22"/>
  <c r="I5072" i="22"/>
  <c r="J5072" i="22"/>
  <c r="K5072" i="22"/>
  <c r="L5072" i="22"/>
  <c r="M5072" i="22"/>
  <c r="N5072" i="22"/>
  <c r="O5072" i="22"/>
  <c r="P5072" i="22"/>
  <c r="A5073" i="22"/>
  <c r="B5073" i="22"/>
  <c r="C5073" i="22"/>
  <c r="D5073" i="22"/>
  <c r="E5073" i="22"/>
  <c r="F5073" i="22"/>
  <c r="G5073" i="22"/>
  <c r="H5073" i="22"/>
  <c r="I5073" i="22"/>
  <c r="J5073" i="22"/>
  <c r="K5073" i="22"/>
  <c r="L5073" i="22"/>
  <c r="M5073" i="22"/>
  <c r="N5073" i="22"/>
  <c r="O5073" i="22"/>
  <c r="P5073" i="22"/>
  <c r="A5074" i="22"/>
  <c r="B5074" i="22"/>
  <c r="C5074" i="22"/>
  <c r="D5074" i="22"/>
  <c r="E5074" i="22"/>
  <c r="F5074" i="22"/>
  <c r="G5074" i="22"/>
  <c r="H5074" i="22"/>
  <c r="I5074" i="22"/>
  <c r="J5074" i="22"/>
  <c r="K5074" i="22"/>
  <c r="L5074" i="22"/>
  <c r="M5074" i="22"/>
  <c r="N5074" i="22"/>
  <c r="O5074" i="22"/>
  <c r="P5074" i="22"/>
  <c r="A5075" i="22"/>
  <c r="B5075" i="22"/>
  <c r="C5075" i="22"/>
  <c r="D5075" i="22"/>
  <c r="E5075" i="22"/>
  <c r="F5075" i="22"/>
  <c r="G5075" i="22"/>
  <c r="H5075" i="22"/>
  <c r="I5075" i="22"/>
  <c r="J5075" i="22"/>
  <c r="K5075" i="22"/>
  <c r="L5075" i="22"/>
  <c r="M5075" i="22"/>
  <c r="N5075" i="22"/>
  <c r="O5075" i="22"/>
  <c r="P5075" i="22"/>
  <c r="A5076" i="22"/>
  <c r="B5076" i="22"/>
  <c r="C5076" i="22"/>
  <c r="D5076" i="22"/>
  <c r="E5076" i="22"/>
  <c r="F5076" i="22"/>
  <c r="G5076" i="22"/>
  <c r="H5076" i="22"/>
  <c r="I5076" i="22"/>
  <c r="J5076" i="22"/>
  <c r="K5076" i="22"/>
  <c r="L5076" i="22"/>
  <c r="M5076" i="22"/>
  <c r="N5076" i="22"/>
  <c r="O5076" i="22"/>
  <c r="P5076" i="22"/>
  <c r="A5077" i="22"/>
  <c r="B5077" i="22"/>
  <c r="C5077" i="22"/>
  <c r="D5077" i="22"/>
  <c r="E5077" i="22"/>
  <c r="F5077" i="22"/>
  <c r="G5077" i="22"/>
  <c r="H5077" i="22"/>
  <c r="I5077" i="22"/>
  <c r="J5077" i="22"/>
  <c r="K5077" i="22"/>
  <c r="L5077" i="22"/>
  <c r="M5077" i="22"/>
  <c r="N5077" i="22"/>
  <c r="O5077" i="22"/>
  <c r="P5077" i="22"/>
  <c r="A5078" i="22"/>
  <c r="B5078" i="22"/>
  <c r="C5078" i="22"/>
  <c r="D5078" i="22"/>
  <c r="E5078" i="22"/>
  <c r="F5078" i="22"/>
  <c r="G5078" i="22"/>
  <c r="H5078" i="22"/>
  <c r="I5078" i="22"/>
  <c r="J5078" i="22"/>
  <c r="K5078" i="22"/>
  <c r="L5078" i="22"/>
  <c r="M5078" i="22"/>
  <c r="N5078" i="22"/>
  <c r="O5078" i="22"/>
  <c r="P5078" i="22"/>
  <c r="A5079" i="22"/>
  <c r="B5079" i="22"/>
  <c r="C5079" i="22"/>
  <c r="D5079" i="22"/>
  <c r="E5079" i="22"/>
  <c r="F5079" i="22"/>
  <c r="G5079" i="22"/>
  <c r="H5079" i="22"/>
  <c r="I5079" i="22"/>
  <c r="J5079" i="22"/>
  <c r="K5079" i="22"/>
  <c r="L5079" i="22"/>
  <c r="M5079" i="22"/>
  <c r="N5079" i="22"/>
  <c r="O5079" i="22"/>
  <c r="P5079" i="22"/>
  <c r="A5080" i="22"/>
  <c r="B5080" i="22"/>
  <c r="C5080" i="22"/>
  <c r="D5080" i="22"/>
  <c r="E5080" i="22"/>
  <c r="F5080" i="22"/>
  <c r="G5080" i="22"/>
  <c r="H5080" i="22"/>
  <c r="I5080" i="22"/>
  <c r="J5080" i="22"/>
  <c r="K5080" i="22"/>
  <c r="L5080" i="22"/>
  <c r="M5080" i="22"/>
  <c r="N5080" i="22"/>
  <c r="O5080" i="22"/>
  <c r="P5080" i="22"/>
  <c r="A5081" i="22"/>
  <c r="B5081" i="22"/>
  <c r="C5081" i="22"/>
  <c r="D5081" i="22"/>
  <c r="E5081" i="22"/>
  <c r="F5081" i="22"/>
  <c r="G5081" i="22"/>
  <c r="H5081" i="22"/>
  <c r="I5081" i="22"/>
  <c r="J5081" i="22"/>
  <c r="K5081" i="22"/>
  <c r="L5081" i="22"/>
  <c r="M5081" i="22"/>
  <c r="N5081" i="22"/>
  <c r="O5081" i="22"/>
  <c r="P5081" i="22"/>
  <c r="A5082" i="22"/>
  <c r="B5082" i="22"/>
  <c r="C5082" i="22"/>
  <c r="D5082" i="22"/>
  <c r="E5082" i="22"/>
  <c r="F5082" i="22"/>
  <c r="G5082" i="22"/>
  <c r="H5082" i="22"/>
  <c r="I5082" i="22"/>
  <c r="J5082" i="22"/>
  <c r="K5082" i="22"/>
  <c r="L5082" i="22"/>
  <c r="M5082" i="22"/>
  <c r="N5082" i="22"/>
  <c r="O5082" i="22"/>
  <c r="P5082" i="22"/>
  <c r="A5083" i="22"/>
  <c r="B5083" i="22"/>
  <c r="C5083" i="22"/>
  <c r="D5083" i="22"/>
  <c r="E5083" i="22"/>
  <c r="F5083" i="22"/>
  <c r="G5083" i="22"/>
  <c r="H5083" i="22"/>
  <c r="I5083" i="22"/>
  <c r="J5083" i="22"/>
  <c r="K5083" i="22"/>
  <c r="L5083" i="22"/>
  <c r="M5083" i="22"/>
  <c r="N5083" i="22"/>
  <c r="O5083" i="22"/>
  <c r="P5083" i="22"/>
  <c r="A5084" i="22"/>
  <c r="B5084" i="22"/>
  <c r="C5084" i="22"/>
  <c r="D5084" i="22"/>
  <c r="E5084" i="22"/>
  <c r="F5084" i="22"/>
  <c r="G5084" i="22"/>
  <c r="H5084" i="22"/>
  <c r="I5084" i="22"/>
  <c r="J5084" i="22"/>
  <c r="K5084" i="22"/>
  <c r="L5084" i="22"/>
  <c r="M5084" i="22"/>
  <c r="N5084" i="22"/>
  <c r="O5084" i="22"/>
  <c r="P5084" i="22"/>
  <c r="A5085" i="22"/>
  <c r="B5085" i="22"/>
  <c r="C5085" i="22"/>
  <c r="D5085" i="22"/>
  <c r="E5085" i="22"/>
  <c r="F5085" i="22"/>
  <c r="G5085" i="22"/>
  <c r="H5085" i="22"/>
  <c r="I5085" i="22"/>
  <c r="J5085" i="22"/>
  <c r="K5085" i="22"/>
  <c r="L5085" i="22"/>
  <c r="M5085" i="22"/>
  <c r="N5085" i="22"/>
  <c r="O5085" i="22"/>
  <c r="P5085" i="22"/>
  <c r="A5086" i="22"/>
  <c r="B5086" i="22"/>
  <c r="C5086" i="22"/>
  <c r="D5086" i="22"/>
  <c r="E5086" i="22"/>
  <c r="F5086" i="22"/>
  <c r="G5086" i="22"/>
  <c r="H5086" i="22"/>
  <c r="I5086" i="22"/>
  <c r="J5086" i="22"/>
  <c r="K5086" i="22"/>
  <c r="L5086" i="22"/>
  <c r="M5086" i="22"/>
  <c r="N5086" i="22"/>
  <c r="O5086" i="22"/>
  <c r="P5086" i="22"/>
  <c r="A5087" i="22"/>
  <c r="B5087" i="22"/>
  <c r="C5087" i="22"/>
  <c r="D5087" i="22"/>
  <c r="E5087" i="22"/>
  <c r="F5087" i="22"/>
  <c r="G5087" i="22"/>
  <c r="H5087" i="22"/>
  <c r="I5087" i="22"/>
  <c r="J5087" i="22"/>
  <c r="K5087" i="22"/>
  <c r="L5087" i="22"/>
  <c r="M5087" i="22"/>
  <c r="N5087" i="22"/>
  <c r="O5087" i="22"/>
  <c r="P5087" i="22"/>
  <c r="A5088" i="22"/>
  <c r="B5088" i="22"/>
  <c r="C5088" i="22"/>
  <c r="D5088" i="22"/>
  <c r="E5088" i="22"/>
  <c r="F5088" i="22"/>
  <c r="G5088" i="22"/>
  <c r="H5088" i="22"/>
  <c r="I5088" i="22"/>
  <c r="J5088" i="22"/>
  <c r="K5088" i="22"/>
  <c r="L5088" i="22"/>
  <c r="M5088" i="22"/>
  <c r="N5088" i="22"/>
  <c r="O5088" i="22"/>
  <c r="P5088" i="22"/>
  <c r="A5089" i="22"/>
  <c r="B5089" i="22"/>
  <c r="C5089" i="22"/>
  <c r="D5089" i="22"/>
  <c r="E5089" i="22"/>
  <c r="F5089" i="22"/>
  <c r="G5089" i="22"/>
  <c r="H5089" i="22"/>
  <c r="I5089" i="22"/>
  <c r="J5089" i="22"/>
  <c r="K5089" i="22"/>
  <c r="L5089" i="22"/>
  <c r="M5089" i="22"/>
  <c r="N5089" i="22"/>
  <c r="O5089" i="22"/>
  <c r="P5089" i="22"/>
  <c r="A5090" i="22"/>
  <c r="B5090" i="22"/>
  <c r="C5090" i="22"/>
  <c r="D5090" i="22"/>
  <c r="E5090" i="22"/>
  <c r="F5090" i="22"/>
  <c r="G5090" i="22"/>
  <c r="H5090" i="22"/>
  <c r="I5090" i="22"/>
  <c r="J5090" i="22"/>
  <c r="K5090" i="22"/>
  <c r="L5090" i="22"/>
  <c r="M5090" i="22"/>
  <c r="N5090" i="22"/>
  <c r="O5090" i="22"/>
  <c r="P5090" i="22"/>
  <c r="A5091" i="22"/>
  <c r="B5091" i="22"/>
  <c r="C5091" i="22"/>
  <c r="D5091" i="22"/>
  <c r="E5091" i="22"/>
  <c r="F5091" i="22"/>
  <c r="G5091" i="22"/>
  <c r="H5091" i="22"/>
  <c r="I5091" i="22"/>
  <c r="J5091" i="22"/>
  <c r="K5091" i="22"/>
  <c r="L5091" i="22"/>
  <c r="M5091" i="22"/>
  <c r="N5091" i="22"/>
  <c r="O5091" i="22"/>
  <c r="P5091" i="22"/>
  <c r="A5092" i="22"/>
  <c r="B5092" i="22"/>
  <c r="C5092" i="22"/>
  <c r="D5092" i="22"/>
  <c r="E5092" i="22"/>
  <c r="F5092" i="22"/>
  <c r="G5092" i="22"/>
  <c r="H5092" i="22"/>
  <c r="I5092" i="22"/>
  <c r="J5092" i="22"/>
  <c r="K5092" i="22"/>
  <c r="L5092" i="22"/>
  <c r="M5092" i="22"/>
  <c r="N5092" i="22"/>
  <c r="O5092" i="22"/>
  <c r="P5092" i="22"/>
  <c r="A5093" i="22"/>
  <c r="B5093" i="22"/>
  <c r="C5093" i="22"/>
  <c r="D5093" i="22"/>
  <c r="E5093" i="22"/>
  <c r="F5093" i="22"/>
  <c r="G5093" i="22"/>
  <c r="H5093" i="22"/>
  <c r="I5093" i="22"/>
  <c r="J5093" i="22"/>
  <c r="K5093" i="22"/>
  <c r="L5093" i="22"/>
  <c r="M5093" i="22"/>
  <c r="N5093" i="22"/>
  <c r="O5093" i="22"/>
  <c r="P5093" i="22"/>
  <c r="A5094" i="22"/>
  <c r="B5094" i="22"/>
  <c r="C5094" i="22"/>
  <c r="D5094" i="22"/>
  <c r="E5094" i="22"/>
  <c r="F5094" i="22"/>
  <c r="G5094" i="22"/>
  <c r="H5094" i="22"/>
  <c r="I5094" i="22"/>
  <c r="J5094" i="22"/>
  <c r="K5094" i="22"/>
  <c r="L5094" i="22"/>
  <c r="M5094" i="22"/>
  <c r="N5094" i="22"/>
  <c r="O5094" i="22"/>
  <c r="P5094" i="22"/>
  <c r="A5095" i="22"/>
  <c r="B5095" i="22"/>
  <c r="C5095" i="22"/>
  <c r="D5095" i="22"/>
  <c r="E5095" i="22"/>
  <c r="F5095" i="22"/>
  <c r="G5095" i="22"/>
  <c r="H5095" i="22"/>
  <c r="I5095" i="22"/>
  <c r="J5095" i="22"/>
  <c r="K5095" i="22"/>
  <c r="L5095" i="22"/>
  <c r="M5095" i="22"/>
  <c r="N5095" i="22"/>
  <c r="O5095" i="22"/>
  <c r="P5095" i="22"/>
  <c r="A5096" i="22"/>
  <c r="B5096" i="22"/>
  <c r="C5096" i="22"/>
  <c r="D5096" i="22"/>
  <c r="E5096" i="22"/>
  <c r="F5096" i="22"/>
  <c r="G5096" i="22"/>
  <c r="H5096" i="22"/>
  <c r="I5096" i="22"/>
  <c r="J5096" i="22"/>
  <c r="K5096" i="22"/>
  <c r="L5096" i="22"/>
  <c r="M5096" i="22"/>
  <c r="N5096" i="22"/>
  <c r="O5096" i="22"/>
  <c r="P5096" i="22"/>
  <c r="A5097" i="22"/>
  <c r="B5097" i="22"/>
  <c r="C5097" i="22"/>
  <c r="D5097" i="22"/>
  <c r="E5097" i="22"/>
  <c r="F5097" i="22"/>
  <c r="G5097" i="22"/>
  <c r="H5097" i="22"/>
  <c r="I5097" i="22"/>
  <c r="J5097" i="22"/>
  <c r="K5097" i="22"/>
  <c r="L5097" i="22"/>
  <c r="M5097" i="22"/>
  <c r="N5097" i="22"/>
  <c r="O5097" i="22"/>
  <c r="P5097" i="22"/>
  <c r="A5098" i="22"/>
  <c r="B5098" i="22"/>
  <c r="C5098" i="22"/>
  <c r="D5098" i="22"/>
  <c r="E5098" i="22"/>
  <c r="F5098" i="22"/>
  <c r="G5098" i="22"/>
  <c r="H5098" i="22"/>
  <c r="I5098" i="22"/>
  <c r="J5098" i="22"/>
  <c r="K5098" i="22"/>
  <c r="L5098" i="22"/>
  <c r="M5098" i="22"/>
  <c r="N5098" i="22"/>
  <c r="O5098" i="22"/>
  <c r="P5098" i="22"/>
  <c r="A5099" i="22"/>
  <c r="B5099" i="22"/>
  <c r="C5099" i="22"/>
  <c r="D5099" i="22"/>
  <c r="E5099" i="22"/>
  <c r="F5099" i="22"/>
  <c r="G5099" i="22"/>
  <c r="H5099" i="22"/>
  <c r="I5099" i="22"/>
  <c r="J5099" i="22"/>
  <c r="K5099" i="22"/>
  <c r="L5099" i="22"/>
  <c r="M5099" i="22"/>
  <c r="N5099" i="22"/>
  <c r="O5099" i="22"/>
  <c r="P5099" i="22"/>
  <c r="A5100" i="22"/>
  <c r="B5100" i="22"/>
  <c r="C5100" i="22"/>
  <c r="D5100" i="22"/>
  <c r="E5100" i="22"/>
  <c r="F5100" i="22"/>
  <c r="G5100" i="22"/>
  <c r="H5100" i="22"/>
  <c r="I5100" i="22"/>
  <c r="J5100" i="22"/>
  <c r="K5100" i="22"/>
  <c r="L5100" i="22"/>
  <c r="M5100" i="22"/>
  <c r="N5100" i="22"/>
  <c r="O5100" i="22"/>
  <c r="P5100" i="22"/>
  <c r="A5101" i="22"/>
  <c r="B5101" i="22"/>
  <c r="C5101" i="22"/>
  <c r="D5101" i="22"/>
  <c r="E5101" i="22"/>
  <c r="F5101" i="22"/>
  <c r="G5101" i="22"/>
  <c r="H5101" i="22"/>
  <c r="I5101" i="22"/>
  <c r="J5101" i="22"/>
  <c r="K5101" i="22"/>
  <c r="L5101" i="22"/>
  <c r="M5101" i="22"/>
  <c r="N5101" i="22"/>
  <c r="O5101" i="22"/>
  <c r="P5101" i="22"/>
  <c r="A5102" i="22"/>
  <c r="B5102" i="22"/>
  <c r="C5102" i="22"/>
  <c r="D5102" i="22"/>
  <c r="E5102" i="22"/>
  <c r="F5102" i="22"/>
  <c r="G5102" i="22"/>
  <c r="H5102" i="22"/>
  <c r="I5102" i="22"/>
  <c r="J5102" i="22"/>
  <c r="K5102" i="22"/>
  <c r="L5102" i="22"/>
  <c r="M5102" i="22"/>
  <c r="N5102" i="22"/>
  <c r="O5102" i="22"/>
  <c r="P5102" i="22"/>
  <c r="A5103" i="22"/>
  <c r="B5103" i="22"/>
  <c r="C5103" i="22"/>
  <c r="D5103" i="22"/>
  <c r="E5103" i="22"/>
  <c r="F5103" i="22"/>
  <c r="G5103" i="22"/>
  <c r="H5103" i="22"/>
  <c r="I5103" i="22"/>
  <c r="J5103" i="22"/>
  <c r="K5103" i="22"/>
  <c r="L5103" i="22"/>
  <c r="M5103" i="22"/>
  <c r="N5103" i="22"/>
  <c r="O5103" i="22"/>
  <c r="P5103" i="22"/>
  <c r="A5104" i="22"/>
  <c r="B5104" i="22"/>
  <c r="C5104" i="22"/>
  <c r="D5104" i="22"/>
  <c r="E5104" i="22"/>
  <c r="F5104" i="22"/>
  <c r="G5104" i="22"/>
  <c r="H5104" i="22"/>
  <c r="I5104" i="22"/>
  <c r="J5104" i="22"/>
  <c r="K5104" i="22"/>
  <c r="L5104" i="22"/>
  <c r="M5104" i="22"/>
  <c r="N5104" i="22"/>
  <c r="O5104" i="22"/>
  <c r="P5104" i="22"/>
  <c r="A5105" i="22"/>
  <c r="B5105" i="22"/>
  <c r="C5105" i="22"/>
  <c r="D5105" i="22"/>
  <c r="E5105" i="22"/>
  <c r="F5105" i="22"/>
  <c r="G5105" i="22"/>
  <c r="H5105" i="22"/>
  <c r="I5105" i="22"/>
  <c r="J5105" i="22"/>
  <c r="K5105" i="22"/>
  <c r="L5105" i="22"/>
  <c r="M5105" i="22"/>
  <c r="N5105" i="22"/>
  <c r="O5105" i="22"/>
  <c r="P5105" i="22"/>
  <c r="A5106" i="22"/>
  <c r="B5106" i="22"/>
  <c r="C5106" i="22"/>
  <c r="D5106" i="22"/>
  <c r="E5106" i="22"/>
  <c r="F5106" i="22"/>
  <c r="G5106" i="22"/>
  <c r="H5106" i="22"/>
  <c r="I5106" i="22"/>
  <c r="J5106" i="22"/>
  <c r="K5106" i="22"/>
  <c r="L5106" i="22"/>
  <c r="M5106" i="22"/>
  <c r="N5106" i="22"/>
  <c r="O5106" i="22"/>
  <c r="P5106" i="22"/>
  <c r="A5107" i="22"/>
  <c r="B5107" i="22"/>
  <c r="C5107" i="22"/>
  <c r="D5107" i="22"/>
  <c r="E5107" i="22"/>
  <c r="F5107" i="22"/>
  <c r="G5107" i="22"/>
  <c r="H5107" i="22"/>
  <c r="I5107" i="22"/>
  <c r="J5107" i="22"/>
  <c r="K5107" i="22"/>
  <c r="L5107" i="22"/>
  <c r="M5107" i="22"/>
  <c r="N5107" i="22"/>
  <c r="O5107" i="22"/>
  <c r="P5107" i="22"/>
  <c r="A5108" i="22"/>
  <c r="B5108" i="22"/>
  <c r="C5108" i="22"/>
  <c r="D5108" i="22"/>
  <c r="E5108" i="22"/>
  <c r="F5108" i="22"/>
  <c r="G5108" i="22"/>
  <c r="H5108" i="22"/>
  <c r="I5108" i="22"/>
  <c r="J5108" i="22"/>
  <c r="K5108" i="22"/>
  <c r="L5108" i="22"/>
  <c r="M5108" i="22"/>
  <c r="N5108" i="22"/>
  <c r="O5108" i="22"/>
  <c r="P5108" i="22"/>
  <c r="A5109" i="22"/>
  <c r="B5109" i="22"/>
  <c r="C5109" i="22"/>
  <c r="D5109" i="22"/>
  <c r="E5109" i="22"/>
  <c r="F5109" i="22"/>
  <c r="G5109" i="22"/>
  <c r="H5109" i="22"/>
  <c r="I5109" i="22"/>
  <c r="J5109" i="22"/>
  <c r="K5109" i="22"/>
  <c r="L5109" i="22"/>
  <c r="M5109" i="22"/>
  <c r="N5109" i="22"/>
  <c r="O5109" i="22"/>
  <c r="P5109" i="22"/>
  <c r="A5110" i="22"/>
  <c r="B5110" i="22"/>
  <c r="C5110" i="22"/>
  <c r="D5110" i="22"/>
  <c r="E5110" i="22"/>
  <c r="F5110" i="22"/>
  <c r="G5110" i="22"/>
  <c r="H5110" i="22"/>
  <c r="I5110" i="22"/>
  <c r="J5110" i="22"/>
  <c r="K5110" i="22"/>
  <c r="L5110" i="22"/>
  <c r="M5110" i="22"/>
  <c r="N5110" i="22"/>
  <c r="O5110" i="22"/>
  <c r="P5110" i="22"/>
  <c r="A5111" i="22"/>
  <c r="B5111" i="22"/>
  <c r="C5111" i="22"/>
  <c r="D5111" i="22"/>
  <c r="E5111" i="22"/>
  <c r="F5111" i="22"/>
  <c r="G5111" i="22"/>
  <c r="H5111" i="22"/>
  <c r="I5111" i="22"/>
  <c r="J5111" i="22"/>
  <c r="K5111" i="22"/>
  <c r="L5111" i="22"/>
  <c r="M5111" i="22"/>
  <c r="N5111" i="22"/>
  <c r="O5111" i="22"/>
  <c r="P5111" i="22"/>
  <c r="A5112" i="22"/>
  <c r="B5112" i="22"/>
  <c r="C5112" i="22"/>
  <c r="D5112" i="22"/>
  <c r="E5112" i="22"/>
  <c r="F5112" i="22"/>
  <c r="G5112" i="22"/>
  <c r="H5112" i="22"/>
  <c r="I5112" i="22"/>
  <c r="J5112" i="22"/>
  <c r="K5112" i="22"/>
  <c r="L5112" i="22"/>
  <c r="M5112" i="22"/>
  <c r="N5112" i="22"/>
  <c r="O5112" i="22"/>
  <c r="P5112" i="22"/>
  <c r="A5113" i="22"/>
  <c r="B5113" i="22"/>
  <c r="C5113" i="22"/>
  <c r="D5113" i="22"/>
  <c r="E5113" i="22"/>
  <c r="F5113" i="22"/>
  <c r="G5113" i="22"/>
  <c r="H5113" i="22"/>
  <c r="I5113" i="22"/>
  <c r="J5113" i="22"/>
  <c r="K5113" i="22"/>
  <c r="L5113" i="22"/>
  <c r="M5113" i="22"/>
  <c r="N5113" i="22"/>
  <c r="O5113" i="22"/>
  <c r="P5113" i="22"/>
  <c r="A5114" i="22"/>
  <c r="B5114" i="22"/>
  <c r="C5114" i="22"/>
  <c r="D5114" i="22"/>
  <c r="E5114" i="22"/>
  <c r="F5114" i="22"/>
  <c r="G5114" i="22"/>
  <c r="H5114" i="22"/>
  <c r="I5114" i="22"/>
  <c r="J5114" i="22"/>
  <c r="K5114" i="22"/>
  <c r="L5114" i="22"/>
  <c r="M5114" i="22"/>
  <c r="N5114" i="22"/>
  <c r="O5114" i="22"/>
  <c r="P5114" i="22"/>
  <c r="A5115" i="22"/>
  <c r="B5115" i="22"/>
  <c r="C5115" i="22"/>
  <c r="D5115" i="22"/>
  <c r="E5115" i="22"/>
  <c r="F5115" i="22"/>
  <c r="G5115" i="22"/>
  <c r="H5115" i="22"/>
  <c r="I5115" i="22"/>
  <c r="J5115" i="22"/>
  <c r="K5115" i="22"/>
  <c r="L5115" i="22"/>
  <c r="M5115" i="22"/>
  <c r="N5115" i="22"/>
  <c r="O5115" i="22"/>
  <c r="P5115" i="22"/>
  <c r="A5116" i="22"/>
  <c r="B5116" i="22"/>
  <c r="C5116" i="22"/>
  <c r="D5116" i="22"/>
  <c r="E5116" i="22"/>
  <c r="F5116" i="22"/>
  <c r="G5116" i="22"/>
  <c r="H5116" i="22"/>
  <c r="I5116" i="22"/>
  <c r="J5116" i="22"/>
  <c r="K5116" i="22"/>
  <c r="L5116" i="22"/>
  <c r="M5116" i="22"/>
  <c r="N5116" i="22"/>
  <c r="O5116" i="22"/>
  <c r="P5116" i="22"/>
  <c r="A5117" i="22"/>
  <c r="B5117" i="22"/>
  <c r="C5117" i="22"/>
  <c r="D5117" i="22"/>
  <c r="E5117" i="22"/>
  <c r="F5117" i="22"/>
  <c r="G5117" i="22"/>
  <c r="H5117" i="22"/>
  <c r="I5117" i="22"/>
  <c r="J5117" i="22"/>
  <c r="K5117" i="22"/>
  <c r="L5117" i="22"/>
  <c r="M5117" i="22"/>
  <c r="N5117" i="22"/>
  <c r="O5117" i="22"/>
  <c r="P5117" i="22"/>
  <c r="A5118" i="22"/>
  <c r="B5118" i="22"/>
  <c r="C5118" i="22"/>
  <c r="D5118" i="22"/>
  <c r="E5118" i="22"/>
  <c r="F5118" i="22"/>
  <c r="G5118" i="22"/>
  <c r="H5118" i="22"/>
  <c r="I5118" i="22"/>
  <c r="J5118" i="22"/>
  <c r="K5118" i="22"/>
  <c r="L5118" i="22"/>
  <c r="M5118" i="22"/>
  <c r="N5118" i="22"/>
  <c r="O5118" i="22"/>
  <c r="P5118" i="22"/>
  <c r="A5119" i="22"/>
  <c r="B5119" i="22"/>
  <c r="C5119" i="22"/>
  <c r="D5119" i="22"/>
  <c r="E5119" i="22"/>
  <c r="F5119" i="22"/>
  <c r="G5119" i="22"/>
  <c r="H5119" i="22"/>
  <c r="I5119" i="22"/>
  <c r="J5119" i="22"/>
  <c r="K5119" i="22"/>
  <c r="L5119" i="22"/>
  <c r="M5119" i="22"/>
  <c r="N5119" i="22"/>
  <c r="O5119" i="22"/>
  <c r="P5119" i="22"/>
  <c r="A5120" i="22"/>
  <c r="B5120" i="22"/>
  <c r="C5120" i="22"/>
  <c r="D5120" i="22"/>
  <c r="E5120" i="22"/>
  <c r="F5120" i="22"/>
  <c r="G5120" i="22"/>
  <c r="H5120" i="22"/>
  <c r="I5120" i="22"/>
  <c r="J5120" i="22"/>
  <c r="K5120" i="22"/>
  <c r="L5120" i="22"/>
  <c r="M5120" i="22"/>
  <c r="N5120" i="22"/>
  <c r="O5120" i="22"/>
  <c r="P5120" i="22"/>
  <c r="A5121" i="22"/>
  <c r="B5121" i="22"/>
  <c r="C5121" i="22"/>
  <c r="D5121" i="22"/>
  <c r="E5121" i="22"/>
  <c r="F5121" i="22"/>
  <c r="G5121" i="22"/>
  <c r="H5121" i="22"/>
  <c r="I5121" i="22"/>
  <c r="J5121" i="22"/>
  <c r="K5121" i="22"/>
  <c r="L5121" i="22"/>
  <c r="M5121" i="22"/>
  <c r="N5121" i="22"/>
  <c r="O5121" i="22"/>
  <c r="P5121" i="22"/>
  <c r="A5122" i="22"/>
  <c r="B5122" i="22"/>
  <c r="C5122" i="22"/>
  <c r="D5122" i="22"/>
  <c r="E5122" i="22"/>
  <c r="F5122" i="22"/>
  <c r="G5122" i="22"/>
  <c r="H5122" i="22"/>
  <c r="I5122" i="22"/>
  <c r="J5122" i="22"/>
  <c r="K5122" i="22"/>
  <c r="L5122" i="22"/>
  <c r="M5122" i="22"/>
  <c r="N5122" i="22"/>
  <c r="O5122" i="22"/>
  <c r="P5122" i="22"/>
  <c r="A5123" i="22"/>
  <c r="B5123" i="22"/>
  <c r="C5123" i="22"/>
  <c r="D5123" i="22"/>
  <c r="E5123" i="22"/>
  <c r="F5123" i="22"/>
  <c r="G5123" i="22"/>
  <c r="H5123" i="22"/>
  <c r="I5123" i="22"/>
  <c r="J5123" i="22"/>
  <c r="K5123" i="22"/>
  <c r="L5123" i="22"/>
  <c r="M5123" i="22"/>
  <c r="N5123" i="22"/>
  <c r="O5123" i="22"/>
  <c r="P5123" i="22"/>
  <c r="A5124" i="22"/>
  <c r="B5124" i="22"/>
  <c r="C5124" i="22"/>
  <c r="D5124" i="22"/>
  <c r="E5124" i="22"/>
  <c r="F5124" i="22"/>
  <c r="G5124" i="22"/>
  <c r="H5124" i="22"/>
  <c r="I5124" i="22"/>
  <c r="J5124" i="22"/>
  <c r="K5124" i="22"/>
  <c r="L5124" i="22"/>
  <c r="M5124" i="22"/>
  <c r="N5124" i="22"/>
  <c r="O5124" i="22"/>
  <c r="P5124" i="22"/>
  <c r="A5125" i="22"/>
  <c r="B5125" i="22"/>
  <c r="C5125" i="22"/>
  <c r="D5125" i="22"/>
  <c r="E5125" i="22"/>
  <c r="F5125" i="22"/>
  <c r="G5125" i="22"/>
  <c r="H5125" i="22"/>
  <c r="I5125" i="22"/>
  <c r="J5125" i="22"/>
  <c r="K5125" i="22"/>
  <c r="L5125" i="22"/>
  <c r="M5125" i="22"/>
  <c r="N5125" i="22"/>
  <c r="O5125" i="22"/>
  <c r="P5125" i="22"/>
  <c r="A5126" i="22"/>
  <c r="B5126" i="22"/>
  <c r="C5126" i="22"/>
  <c r="D5126" i="22"/>
  <c r="E5126" i="22"/>
  <c r="F5126" i="22"/>
  <c r="G5126" i="22"/>
  <c r="H5126" i="22"/>
  <c r="I5126" i="22"/>
  <c r="J5126" i="22"/>
  <c r="K5126" i="22"/>
  <c r="L5126" i="22"/>
  <c r="M5126" i="22"/>
  <c r="N5126" i="22"/>
  <c r="O5126" i="22"/>
  <c r="P5126" i="22"/>
  <c r="A5127" i="22"/>
  <c r="B5127" i="22"/>
  <c r="C5127" i="22"/>
  <c r="D5127" i="22"/>
  <c r="E5127" i="22"/>
  <c r="F5127" i="22"/>
  <c r="G5127" i="22"/>
  <c r="H5127" i="22"/>
  <c r="I5127" i="22"/>
  <c r="J5127" i="22"/>
  <c r="K5127" i="22"/>
  <c r="L5127" i="22"/>
  <c r="M5127" i="22"/>
  <c r="N5127" i="22"/>
  <c r="O5127" i="22"/>
  <c r="P5127" i="22"/>
  <c r="A5128" i="22"/>
  <c r="B5128" i="22"/>
  <c r="C5128" i="22"/>
  <c r="D5128" i="22"/>
  <c r="E5128" i="22"/>
  <c r="F5128" i="22"/>
  <c r="G5128" i="22"/>
  <c r="H5128" i="22"/>
  <c r="I5128" i="22"/>
  <c r="J5128" i="22"/>
  <c r="K5128" i="22"/>
  <c r="L5128" i="22"/>
  <c r="M5128" i="22"/>
  <c r="N5128" i="22"/>
  <c r="O5128" i="22"/>
  <c r="P5128" i="22"/>
  <c r="A5129" i="22"/>
  <c r="B5129" i="22"/>
  <c r="C5129" i="22"/>
  <c r="D5129" i="22"/>
  <c r="E5129" i="22"/>
  <c r="F5129" i="22"/>
  <c r="G5129" i="22"/>
  <c r="H5129" i="22"/>
  <c r="I5129" i="22"/>
  <c r="J5129" i="22"/>
  <c r="K5129" i="22"/>
  <c r="L5129" i="22"/>
  <c r="M5129" i="22"/>
  <c r="N5129" i="22"/>
  <c r="O5129" i="22"/>
  <c r="P5129" i="22"/>
  <c r="A5130" i="22"/>
  <c r="B5130" i="22"/>
  <c r="C5130" i="22"/>
  <c r="D5130" i="22"/>
  <c r="E5130" i="22"/>
  <c r="F5130" i="22"/>
  <c r="G5130" i="22"/>
  <c r="H5130" i="22"/>
  <c r="I5130" i="22"/>
  <c r="J5130" i="22"/>
  <c r="K5130" i="22"/>
  <c r="L5130" i="22"/>
  <c r="M5130" i="22"/>
  <c r="N5130" i="22"/>
  <c r="O5130" i="22"/>
  <c r="P5130" i="22"/>
  <c r="A5131" i="22"/>
  <c r="B5131" i="22"/>
  <c r="C5131" i="22"/>
  <c r="D5131" i="22"/>
  <c r="E5131" i="22"/>
  <c r="F5131" i="22"/>
  <c r="G5131" i="22"/>
  <c r="H5131" i="22"/>
  <c r="I5131" i="22"/>
  <c r="J5131" i="22"/>
  <c r="K5131" i="22"/>
  <c r="L5131" i="22"/>
  <c r="M5131" i="22"/>
  <c r="N5131" i="22"/>
  <c r="O5131" i="22"/>
  <c r="P5131" i="22"/>
  <c r="A5132" i="22"/>
  <c r="B5132" i="22"/>
  <c r="C5132" i="22"/>
  <c r="D5132" i="22"/>
  <c r="E5132" i="22"/>
  <c r="F5132" i="22"/>
  <c r="G5132" i="22"/>
  <c r="H5132" i="22"/>
  <c r="I5132" i="22"/>
  <c r="J5132" i="22"/>
  <c r="K5132" i="22"/>
  <c r="L5132" i="22"/>
  <c r="M5132" i="22"/>
  <c r="N5132" i="22"/>
  <c r="O5132" i="22"/>
  <c r="P5132" i="22"/>
  <c r="A5133" i="22"/>
  <c r="B5133" i="22"/>
  <c r="C5133" i="22"/>
  <c r="D5133" i="22"/>
  <c r="E5133" i="22"/>
  <c r="F5133" i="22"/>
  <c r="G5133" i="22"/>
  <c r="H5133" i="22"/>
  <c r="I5133" i="22"/>
  <c r="J5133" i="22"/>
  <c r="K5133" i="22"/>
  <c r="L5133" i="22"/>
  <c r="M5133" i="22"/>
  <c r="N5133" i="22"/>
  <c r="O5133" i="22"/>
  <c r="P5133" i="22"/>
  <c r="A5134" i="22"/>
  <c r="B5134" i="22"/>
  <c r="C5134" i="22"/>
  <c r="D5134" i="22"/>
  <c r="E5134" i="22"/>
  <c r="F5134" i="22"/>
  <c r="G5134" i="22"/>
  <c r="H5134" i="22"/>
  <c r="I5134" i="22"/>
  <c r="J5134" i="22"/>
  <c r="K5134" i="22"/>
  <c r="L5134" i="22"/>
  <c r="M5134" i="22"/>
  <c r="N5134" i="22"/>
  <c r="O5134" i="22"/>
  <c r="P5134" i="22"/>
  <c r="A5135" i="22"/>
  <c r="B5135" i="22"/>
  <c r="C5135" i="22"/>
  <c r="D5135" i="22"/>
  <c r="E5135" i="22"/>
  <c r="F5135" i="22"/>
  <c r="G5135" i="22"/>
  <c r="H5135" i="22"/>
  <c r="I5135" i="22"/>
  <c r="J5135" i="22"/>
  <c r="K5135" i="22"/>
  <c r="L5135" i="22"/>
  <c r="M5135" i="22"/>
  <c r="N5135" i="22"/>
  <c r="O5135" i="22"/>
  <c r="P5135" i="22"/>
  <c r="A5136" i="22"/>
  <c r="B5136" i="22"/>
  <c r="C5136" i="22"/>
  <c r="D5136" i="22"/>
  <c r="E5136" i="22"/>
  <c r="F5136" i="22"/>
  <c r="G5136" i="22"/>
  <c r="H5136" i="22"/>
  <c r="I5136" i="22"/>
  <c r="J5136" i="22"/>
  <c r="K5136" i="22"/>
  <c r="L5136" i="22"/>
  <c r="M5136" i="22"/>
  <c r="N5136" i="22"/>
  <c r="O5136" i="22"/>
  <c r="P5136" i="22"/>
  <c r="A5137" i="22"/>
  <c r="B5137" i="22"/>
  <c r="C5137" i="22"/>
  <c r="D5137" i="22"/>
  <c r="E5137" i="22"/>
  <c r="F5137" i="22"/>
  <c r="G5137" i="22"/>
  <c r="H5137" i="22"/>
  <c r="I5137" i="22"/>
  <c r="J5137" i="22"/>
  <c r="K5137" i="22"/>
  <c r="L5137" i="22"/>
  <c r="M5137" i="22"/>
  <c r="N5137" i="22"/>
  <c r="O5137" i="22"/>
  <c r="P5137" i="22"/>
  <c r="A5138" i="22"/>
  <c r="B5138" i="22"/>
  <c r="C5138" i="22"/>
  <c r="D5138" i="22"/>
  <c r="E5138" i="22"/>
  <c r="F5138" i="22"/>
  <c r="G5138" i="22"/>
  <c r="H5138" i="22"/>
  <c r="I5138" i="22"/>
  <c r="J5138" i="22"/>
  <c r="K5138" i="22"/>
  <c r="L5138" i="22"/>
  <c r="M5138" i="22"/>
  <c r="N5138" i="22"/>
  <c r="O5138" i="22"/>
  <c r="P5138" i="22"/>
  <c r="A5139" i="22"/>
  <c r="B5139" i="22"/>
  <c r="C5139" i="22"/>
  <c r="D5139" i="22"/>
  <c r="E5139" i="22"/>
  <c r="F5139" i="22"/>
  <c r="G5139" i="22"/>
  <c r="H5139" i="22"/>
  <c r="I5139" i="22"/>
  <c r="J5139" i="22"/>
  <c r="K5139" i="22"/>
  <c r="L5139" i="22"/>
  <c r="M5139" i="22"/>
  <c r="N5139" i="22"/>
  <c r="O5139" i="22"/>
  <c r="P5139" i="22"/>
  <c r="A5140" i="22"/>
  <c r="B5140" i="22"/>
  <c r="C5140" i="22"/>
  <c r="D5140" i="22"/>
  <c r="E5140" i="22"/>
  <c r="F5140" i="22"/>
  <c r="G5140" i="22"/>
  <c r="H5140" i="22"/>
  <c r="I5140" i="22"/>
  <c r="J5140" i="22"/>
  <c r="K5140" i="22"/>
  <c r="L5140" i="22"/>
  <c r="M5140" i="22"/>
  <c r="N5140" i="22"/>
  <c r="O5140" i="22"/>
  <c r="P5140" i="22"/>
  <c r="A5141" i="22"/>
  <c r="B5141" i="22"/>
  <c r="C5141" i="22"/>
  <c r="D5141" i="22"/>
  <c r="E5141" i="22"/>
  <c r="F5141" i="22"/>
  <c r="G5141" i="22"/>
  <c r="H5141" i="22"/>
  <c r="I5141" i="22"/>
  <c r="J5141" i="22"/>
  <c r="K5141" i="22"/>
  <c r="L5141" i="22"/>
  <c r="M5141" i="22"/>
  <c r="N5141" i="22"/>
  <c r="O5141" i="22"/>
  <c r="P5141" i="22"/>
  <c r="A5142" i="22"/>
  <c r="B5142" i="22"/>
  <c r="C5142" i="22"/>
  <c r="D5142" i="22"/>
  <c r="E5142" i="22"/>
  <c r="F5142" i="22"/>
  <c r="G5142" i="22"/>
  <c r="H5142" i="22"/>
  <c r="I5142" i="22"/>
  <c r="J5142" i="22"/>
  <c r="K5142" i="22"/>
  <c r="L5142" i="22"/>
  <c r="M5142" i="22"/>
  <c r="N5142" i="22"/>
  <c r="O5142" i="22"/>
  <c r="P5142" i="22"/>
  <c r="A5143" i="22"/>
  <c r="B5143" i="22"/>
  <c r="C5143" i="22"/>
  <c r="D5143" i="22"/>
  <c r="E5143" i="22"/>
  <c r="F5143" i="22"/>
  <c r="G5143" i="22"/>
  <c r="H5143" i="22"/>
  <c r="I5143" i="22"/>
  <c r="J5143" i="22"/>
  <c r="K5143" i="22"/>
  <c r="L5143" i="22"/>
  <c r="M5143" i="22"/>
  <c r="N5143" i="22"/>
  <c r="O5143" i="22"/>
  <c r="P5143" i="22"/>
  <c r="A5144" i="22"/>
  <c r="B5144" i="22"/>
  <c r="C5144" i="22"/>
  <c r="D5144" i="22"/>
  <c r="E5144" i="22"/>
  <c r="F5144" i="22"/>
  <c r="G5144" i="22"/>
  <c r="H5144" i="22"/>
  <c r="I5144" i="22"/>
  <c r="J5144" i="22"/>
  <c r="K5144" i="22"/>
  <c r="L5144" i="22"/>
  <c r="M5144" i="22"/>
  <c r="N5144" i="22"/>
  <c r="O5144" i="22"/>
  <c r="P5144" i="22"/>
  <c r="A5145" i="22"/>
  <c r="B5145" i="22"/>
  <c r="C5145" i="22"/>
  <c r="D5145" i="22"/>
  <c r="E5145" i="22"/>
  <c r="F5145" i="22"/>
  <c r="G5145" i="22"/>
  <c r="H5145" i="22"/>
  <c r="I5145" i="22"/>
  <c r="J5145" i="22"/>
  <c r="K5145" i="22"/>
  <c r="L5145" i="22"/>
  <c r="M5145" i="22"/>
  <c r="N5145" i="22"/>
  <c r="O5145" i="22"/>
  <c r="P5145" i="22"/>
  <c r="A5146" i="22"/>
  <c r="B5146" i="22"/>
  <c r="C5146" i="22"/>
  <c r="D5146" i="22"/>
  <c r="E5146" i="22"/>
  <c r="F5146" i="22"/>
  <c r="G5146" i="22"/>
  <c r="H5146" i="22"/>
  <c r="I5146" i="22"/>
  <c r="J5146" i="22"/>
  <c r="K5146" i="22"/>
  <c r="L5146" i="22"/>
  <c r="M5146" i="22"/>
  <c r="N5146" i="22"/>
  <c r="O5146" i="22"/>
  <c r="P5146" i="22"/>
  <c r="A5147" i="22"/>
  <c r="B5147" i="22"/>
  <c r="C5147" i="22"/>
  <c r="D5147" i="22"/>
  <c r="E5147" i="22"/>
  <c r="F5147" i="22"/>
  <c r="G5147" i="22"/>
  <c r="H5147" i="22"/>
  <c r="I5147" i="22"/>
  <c r="J5147" i="22"/>
  <c r="K5147" i="22"/>
  <c r="L5147" i="22"/>
  <c r="M5147" i="22"/>
  <c r="N5147" i="22"/>
  <c r="O5147" i="22"/>
  <c r="P5147" i="22"/>
  <c r="A5148" i="22"/>
  <c r="B5148" i="22"/>
  <c r="C5148" i="22"/>
  <c r="D5148" i="22"/>
  <c r="E5148" i="22"/>
  <c r="F5148" i="22"/>
  <c r="G5148" i="22"/>
  <c r="H5148" i="22"/>
  <c r="I5148" i="22"/>
  <c r="J5148" i="22"/>
  <c r="K5148" i="22"/>
  <c r="L5148" i="22"/>
  <c r="M5148" i="22"/>
  <c r="N5148" i="22"/>
  <c r="O5148" i="22"/>
  <c r="P5148" i="22"/>
  <c r="A5149" i="22"/>
  <c r="B5149" i="22"/>
  <c r="C5149" i="22"/>
  <c r="D5149" i="22"/>
  <c r="E5149" i="22"/>
  <c r="F5149" i="22"/>
  <c r="G5149" i="22"/>
  <c r="H5149" i="22"/>
  <c r="I5149" i="22"/>
  <c r="J5149" i="22"/>
  <c r="K5149" i="22"/>
  <c r="L5149" i="22"/>
  <c r="M5149" i="22"/>
  <c r="N5149" i="22"/>
  <c r="O5149" i="22"/>
  <c r="P5149" i="22"/>
  <c r="A5150" i="22"/>
  <c r="B5150" i="22"/>
  <c r="C5150" i="22"/>
  <c r="D5150" i="22"/>
  <c r="E5150" i="22"/>
  <c r="F5150" i="22"/>
  <c r="G5150" i="22"/>
  <c r="H5150" i="22"/>
  <c r="I5150" i="22"/>
  <c r="J5150" i="22"/>
  <c r="K5150" i="22"/>
  <c r="L5150" i="22"/>
  <c r="M5150" i="22"/>
  <c r="N5150" i="22"/>
  <c r="O5150" i="22"/>
  <c r="P5150" i="22"/>
  <c r="A5151" i="22"/>
  <c r="B5151" i="22"/>
  <c r="C5151" i="22"/>
  <c r="D5151" i="22"/>
  <c r="E5151" i="22"/>
  <c r="F5151" i="22"/>
  <c r="G5151" i="22"/>
  <c r="H5151" i="22"/>
  <c r="I5151" i="22"/>
  <c r="J5151" i="22"/>
  <c r="K5151" i="22"/>
  <c r="L5151" i="22"/>
  <c r="M5151" i="22"/>
  <c r="N5151" i="22"/>
  <c r="O5151" i="22"/>
  <c r="P5151" i="22"/>
  <c r="A5152" i="22"/>
  <c r="B5152" i="22"/>
  <c r="C5152" i="22"/>
  <c r="D5152" i="22"/>
  <c r="E5152" i="22"/>
  <c r="F5152" i="22"/>
  <c r="G5152" i="22"/>
  <c r="H5152" i="22"/>
  <c r="I5152" i="22"/>
  <c r="J5152" i="22"/>
  <c r="K5152" i="22"/>
  <c r="L5152" i="22"/>
  <c r="M5152" i="22"/>
  <c r="N5152" i="22"/>
  <c r="O5152" i="22"/>
  <c r="P5152" i="22"/>
  <c r="A5153" i="22"/>
  <c r="B5153" i="22"/>
  <c r="C5153" i="22"/>
  <c r="D5153" i="22"/>
  <c r="E5153" i="22"/>
  <c r="F5153" i="22"/>
  <c r="G5153" i="22"/>
  <c r="H5153" i="22"/>
  <c r="I5153" i="22"/>
  <c r="J5153" i="22"/>
  <c r="K5153" i="22"/>
  <c r="L5153" i="22"/>
  <c r="M5153" i="22"/>
  <c r="N5153" i="22"/>
  <c r="O5153" i="22"/>
  <c r="P5153" i="22"/>
  <c r="A5154" i="22"/>
  <c r="B5154" i="22"/>
  <c r="C5154" i="22"/>
  <c r="D5154" i="22"/>
  <c r="E5154" i="22"/>
  <c r="F5154" i="22"/>
  <c r="G5154" i="22"/>
  <c r="H5154" i="22"/>
  <c r="I5154" i="22"/>
  <c r="J5154" i="22"/>
  <c r="K5154" i="22"/>
  <c r="L5154" i="22"/>
  <c r="M5154" i="22"/>
  <c r="N5154" i="22"/>
  <c r="O5154" i="22"/>
  <c r="P5154" i="22"/>
  <c r="A5155" i="22"/>
  <c r="B5155" i="22"/>
  <c r="C5155" i="22"/>
  <c r="D5155" i="22"/>
  <c r="E5155" i="22"/>
  <c r="F5155" i="22"/>
  <c r="G5155" i="22"/>
  <c r="H5155" i="22"/>
  <c r="I5155" i="22"/>
  <c r="J5155" i="22"/>
  <c r="K5155" i="22"/>
  <c r="L5155" i="22"/>
  <c r="M5155" i="22"/>
  <c r="N5155" i="22"/>
  <c r="O5155" i="22"/>
  <c r="P5155" i="22"/>
  <c r="A5156" i="22"/>
  <c r="B5156" i="22"/>
  <c r="C5156" i="22"/>
  <c r="D5156" i="22"/>
  <c r="E5156" i="22"/>
  <c r="F5156" i="22"/>
  <c r="G5156" i="22"/>
  <c r="H5156" i="22"/>
  <c r="I5156" i="22"/>
  <c r="J5156" i="22"/>
  <c r="K5156" i="22"/>
  <c r="L5156" i="22"/>
  <c r="M5156" i="22"/>
  <c r="N5156" i="22"/>
  <c r="O5156" i="22"/>
  <c r="P5156" i="22"/>
  <c r="A5157" i="22"/>
  <c r="B5157" i="22"/>
  <c r="C5157" i="22"/>
  <c r="D5157" i="22"/>
  <c r="E5157" i="22"/>
  <c r="F5157" i="22"/>
  <c r="G5157" i="22"/>
  <c r="H5157" i="22"/>
  <c r="I5157" i="22"/>
  <c r="J5157" i="22"/>
  <c r="K5157" i="22"/>
  <c r="L5157" i="22"/>
  <c r="M5157" i="22"/>
  <c r="N5157" i="22"/>
  <c r="O5157" i="22"/>
  <c r="P5157" i="22"/>
  <c r="A5158" i="22"/>
  <c r="B5158" i="22"/>
  <c r="C5158" i="22"/>
  <c r="D5158" i="22"/>
  <c r="E5158" i="22"/>
  <c r="F5158" i="22"/>
  <c r="G5158" i="22"/>
  <c r="H5158" i="22"/>
  <c r="I5158" i="22"/>
  <c r="J5158" i="22"/>
  <c r="K5158" i="22"/>
  <c r="L5158" i="22"/>
  <c r="M5158" i="22"/>
  <c r="N5158" i="22"/>
  <c r="O5158" i="22"/>
  <c r="P5158" i="22"/>
  <c r="A5159" i="22"/>
  <c r="B5159" i="22"/>
  <c r="C5159" i="22"/>
  <c r="D5159" i="22"/>
  <c r="E5159" i="22"/>
  <c r="F5159" i="22"/>
  <c r="G5159" i="22"/>
  <c r="H5159" i="22"/>
  <c r="I5159" i="22"/>
  <c r="J5159" i="22"/>
  <c r="K5159" i="22"/>
  <c r="L5159" i="22"/>
  <c r="M5159" i="22"/>
  <c r="N5159" i="22"/>
  <c r="O5159" i="22"/>
  <c r="P5159" i="22"/>
  <c r="A5160" i="22"/>
  <c r="B5160" i="22"/>
  <c r="C5160" i="22"/>
  <c r="D5160" i="22"/>
  <c r="E5160" i="22"/>
  <c r="F5160" i="22"/>
  <c r="G5160" i="22"/>
  <c r="H5160" i="22"/>
  <c r="I5160" i="22"/>
  <c r="J5160" i="22"/>
  <c r="K5160" i="22"/>
  <c r="L5160" i="22"/>
  <c r="M5160" i="22"/>
  <c r="N5160" i="22"/>
  <c r="O5160" i="22"/>
  <c r="P5160" i="22"/>
  <c r="A5161" i="22"/>
  <c r="B5161" i="22"/>
  <c r="C5161" i="22"/>
  <c r="D5161" i="22"/>
  <c r="E5161" i="22"/>
  <c r="F5161" i="22"/>
  <c r="G5161" i="22"/>
  <c r="H5161" i="22"/>
  <c r="I5161" i="22"/>
  <c r="J5161" i="22"/>
  <c r="K5161" i="22"/>
  <c r="L5161" i="22"/>
  <c r="M5161" i="22"/>
  <c r="N5161" i="22"/>
  <c r="O5161" i="22"/>
  <c r="P5161" i="22"/>
  <c r="A5162" i="22"/>
  <c r="B5162" i="22"/>
  <c r="C5162" i="22"/>
  <c r="D5162" i="22"/>
  <c r="E5162" i="22"/>
  <c r="F5162" i="22"/>
  <c r="G5162" i="22"/>
  <c r="H5162" i="22"/>
  <c r="I5162" i="22"/>
  <c r="J5162" i="22"/>
  <c r="K5162" i="22"/>
  <c r="L5162" i="22"/>
  <c r="M5162" i="22"/>
  <c r="N5162" i="22"/>
  <c r="O5162" i="22"/>
  <c r="P5162" i="22"/>
  <c r="A5163" i="22"/>
  <c r="B5163" i="22"/>
  <c r="C5163" i="22"/>
  <c r="D5163" i="22"/>
  <c r="E5163" i="22"/>
  <c r="F5163" i="22"/>
  <c r="G5163" i="22"/>
  <c r="H5163" i="22"/>
  <c r="I5163" i="22"/>
  <c r="J5163" i="22"/>
  <c r="K5163" i="22"/>
  <c r="L5163" i="22"/>
  <c r="M5163" i="22"/>
  <c r="N5163" i="22"/>
  <c r="O5163" i="22"/>
  <c r="P5163" i="22"/>
  <c r="A5164" i="22"/>
  <c r="B5164" i="22"/>
  <c r="C5164" i="22"/>
  <c r="D5164" i="22"/>
  <c r="E5164" i="22"/>
  <c r="F5164" i="22"/>
  <c r="G5164" i="22"/>
  <c r="H5164" i="22"/>
  <c r="I5164" i="22"/>
  <c r="J5164" i="22"/>
  <c r="K5164" i="22"/>
  <c r="L5164" i="22"/>
  <c r="M5164" i="22"/>
  <c r="N5164" i="22"/>
  <c r="O5164" i="22"/>
  <c r="P5164" i="22"/>
  <c r="A5165" i="22"/>
  <c r="B5165" i="22"/>
  <c r="C5165" i="22"/>
  <c r="D5165" i="22"/>
  <c r="E5165" i="22"/>
  <c r="F5165" i="22"/>
  <c r="G5165" i="22"/>
  <c r="H5165" i="22"/>
  <c r="I5165" i="22"/>
  <c r="J5165" i="22"/>
  <c r="K5165" i="22"/>
  <c r="L5165" i="22"/>
  <c r="M5165" i="22"/>
  <c r="N5165" i="22"/>
  <c r="O5165" i="22"/>
  <c r="P5165" i="22"/>
  <c r="A5166" i="22"/>
  <c r="B5166" i="22"/>
  <c r="C5166" i="22"/>
  <c r="D5166" i="22"/>
  <c r="E5166" i="22"/>
  <c r="F5166" i="22"/>
  <c r="G5166" i="22"/>
  <c r="H5166" i="22"/>
  <c r="I5166" i="22"/>
  <c r="J5166" i="22"/>
  <c r="K5166" i="22"/>
  <c r="L5166" i="22"/>
  <c r="M5166" i="22"/>
  <c r="N5166" i="22"/>
  <c r="O5166" i="22"/>
  <c r="P5166" i="22"/>
  <c r="A5167" i="22"/>
  <c r="B5167" i="22"/>
  <c r="C5167" i="22"/>
  <c r="D5167" i="22"/>
  <c r="E5167" i="22"/>
  <c r="F5167" i="22"/>
  <c r="G5167" i="22"/>
  <c r="H5167" i="22"/>
  <c r="I5167" i="22"/>
  <c r="J5167" i="22"/>
  <c r="K5167" i="22"/>
  <c r="L5167" i="22"/>
  <c r="M5167" i="22"/>
  <c r="N5167" i="22"/>
  <c r="O5167" i="22"/>
  <c r="P5167" i="22"/>
  <c r="A5168" i="22"/>
  <c r="B5168" i="22"/>
  <c r="C5168" i="22"/>
  <c r="D5168" i="22"/>
  <c r="E5168" i="22"/>
  <c r="F5168" i="22"/>
  <c r="G5168" i="22"/>
  <c r="H5168" i="22"/>
  <c r="I5168" i="22"/>
  <c r="J5168" i="22"/>
  <c r="K5168" i="22"/>
  <c r="L5168" i="22"/>
  <c r="M5168" i="22"/>
  <c r="N5168" i="22"/>
  <c r="O5168" i="22"/>
  <c r="P5168" i="22"/>
  <c r="A5169" i="22"/>
  <c r="B5169" i="22"/>
  <c r="C5169" i="22"/>
  <c r="D5169" i="22"/>
  <c r="E5169" i="22"/>
  <c r="F5169" i="22"/>
  <c r="G5169" i="22"/>
  <c r="H5169" i="22"/>
  <c r="I5169" i="22"/>
  <c r="J5169" i="22"/>
  <c r="K5169" i="22"/>
  <c r="L5169" i="22"/>
  <c r="M5169" i="22"/>
  <c r="N5169" i="22"/>
  <c r="O5169" i="22"/>
  <c r="P5169" i="22"/>
  <c r="A5170" i="22"/>
  <c r="B5170" i="22"/>
  <c r="C5170" i="22"/>
  <c r="D5170" i="22"/>
  <c r="E5170" i="22"/>
  <c r="F5170" i="22"/>
  <c r="G5170" i="22"/>
  <c r="H5170" i="22"/>
  <c r="I5170" i="22"/>
  <c r="J5170" i="22"/>
  <c r="K5170" i="22"/>
  <c r="L5170" i="22"/>
  <c r="M5170" i="22"/>
  <c r="N5170" i="22"/>
  <c r="O5170" i="22"/>
  <c r="P5170" i="22"/>
  <c r="A5171" i="22"/>
  <c r="B5171" i="22"/>
  <c r="C5171" i="22"/>
  <c r="D5171" i="22"/>
  <c r="E5171" i="22"/>
  <c r="F5171" i="22"/>
  <c r="G5171" i="22"/>
  <c r="H5171" i="22"/>
  <c r="I5171" i="22"/>
  <c r="J5171" i="22"/>
  <c r="K5171" i="22"/>
  <c r="L5171" i="22"/>
  <c r="M5171" i="22"/>
  <c r="N5171" i="22"/>
  <c r="O5171" i="22"/>
  <c r="P5171" i="22"/>
  <c r="A5172" i="22"/>
  <c r="B5172" i="22"/>
  <c r="C5172" i="22"/>
  <c r="D5172" i="22"/>
  <c r="E5172" i="22"/>
  <c r="F5172" i="22"/>
  <c r="G5172" i="22"/>
  <c r="H5172" i="22"/>
  <c r="I5172" i="22"/>
  <c r="J5172" i="22"/>
  <c r="K5172" i="22"/>
  <c r="L5172" i="22"/>
  <c r="M5172" i="22"/>
  <c r="N5172" i="22"/>
  <c r="O5172" i="22"/>
  <c r="P5172" i="22"/>
  <c r="A5173" i="22"/>
  <c r="B5173" i="22"/>
  <c r="C5173" i="22"/>
  <c r="D5173" i="22"/>
  <c r="E5173" i="22"/>
  <c r="F5173" i="22"/>
  <c r="G5173" i="22"/>
  <c r="H5173" i="22"/>
  <c r="I5173" i="22"/>
  <c r="J5173" i="22"/>
  <c r="K5173" i="22"/>
  <c r="L5173" i="22"/>
  <c r="M5173" i="22"/>
  <c r="N5173" i="22"/>
  <c r="O5173" i="22"/>
  <c r="P5173" i="22"/>
  <c r="A5174" i="22"/>
  <c r="B5174" i="22"/>
  <c r="C5174" i="22"/>
  <c r="D5174" i="22"/>
  <c r="E5174" i="22"/>
  <c r="F5174" i="22"/>
  <c r="G5174" i="22"/>
  <c r="H5174" i="22"/>
  <c r="I5174" i="22"/>
  <c r="J5174" i="22"/>
  <c r="K5174" i="22"/>
  <c r="L5174" i="22"/>
  <c r="M5174" i="22"/>
  <c r="N5174" i="22"/>
  <c r="O5174" i="22"/>
  <c r="P5174" i="22"/>
  <c r="A5175" i="22"/>
  <c r="B5175" i="22"/>
  <c r="C5175" i="22"/>
  <c r="D5175" i="22"/>
  <c r="E5175" i="22"/>
  <c r="F5175" i="22"/>
  <c r="G5175" i="22"/>
  <c r="H5175" i="22"/>
  <c r="I5175" i="22"/>
  <c r="J5175" i="22"/>
  <c r="K5175" i="22"/>
  <c r="L5175" i="22"/>
  <c r="M5175" i="22"/>
  <c r="N5175" i="22"/>
  <c r="O5175" i="22"/>
  <c r="P5175" i="22"/>
  <c r="A5176" i="22"/>
  <c r="B5176" i="22"/>
  <c r="C5176" i="22"/>
  <c r="D5176" i="22"/>
  <c r="E5176" i="22"/>
  <c r="F5176" i="22"/>
  <c r="G5176" i="22"/>
  <c r="H5176" i="22"/>
  <c r="I5176" i="22"/>
  <c r="J5176" i="22"/>
  <c r="K5176" i="22"/>
  <c r="L5176" i="22"/>
  <c r="M5176" i="22"/>
  <c r="N5176" i="22"/>
  <c r="O5176" i="22"/>
  <c r="P5176" i="22"/>
  <c r="A5177" i="22"/>
  <c r="B5177" i="22"/>
  <c r="C5177" i="22"/>
  <c r="D5177" i="22"/>
  <c r="E5177" i="22"/>
  <c r="F5177" i="22"/>
  <c r="G5177" i="22"/>
  <c r="H5177" i="22"/>
  <c r="I5177" i="22"/>
  <c r="J5177" i="22"/>
  <c r="K5177" i="22"/>
  <c r="L5177" i="22"/>
  <c r="M5177" i="22"/>
  <c r="N5177" i="22"/>
  <c r="O5177" i="22"/>
  <c r="P5177" i="22"/>
  <c r="A5178" i="22"/>
  <c r="B5178" i="22"/>
  <c r="C5178" i="22"/>
  <c r="D5178" i="22"/>
  <c r="E5178" i="22"/>
  <c r="F5178" i="22"/>
  <c r="G5178" i="22"/>
  <c r="H5178" i="22"/>
  <c r="I5178" i="22"/>
  <c r="J5178" i="22"/>
  <c r="K5178" i="22"/>
  <c r="L5178" i="22"/>
  <c r="M5178" i="22"/>
  <c r="N5178" i="22"/>
  <c r="O5178" i="22"/>
  <c r="P5178" i="22"/>
  <c r="A5179" i="22"/>
  <c r="B5179" i="22"/>
  <c r="C5179" i="22"/>
  <c r="D5179" i="22"/>
  <c r="E5179" i="22"/>
  <c r="F5179" i="22"/>
  <c r="G5179" i="22"/>
  <c r="H5179" i="22"/>
  <c r="I5179" i="22"/>
  <c r="J5179" i="22"/>
  <c r="K5179" i="22"/>
  <c r="L5179" i="22"/>
  <c r="M5179" i="22"/>
  <c r="N5179" i="22"/>
  <c r="O5179" i="22"/>
  <c r="P5179" i="22"/>
  <c r="A5180" i="22"/>
  <c r="B5180" i="22"/>
  <c r="C5180" i="22"/>
  <c r="D5180" i="22"/>
  <c r="E5180" i="22"/>
  <c r="F5180" i="22"/>
  <c r="G5180" i="22"/>
  <c r="H5180" i="22"/>
  <c r="I5180" i="22"/>
  <c r="J5180" i="22"/>
  <c r="K5180" i="22"/>
  <c r="L5180" i="22"/>
  <c r="M5180" i="22"/>
  <c r="N5180" i="22"/>
  <c r="O5180" i="22"/>
  <c r="P5180" i="22"/>
  <c r="A5181" i="22"/>
  <c r="B5181" i="22"/>
  <c r="C5181" i="22"/>
  <c r="D5181" i="22"/>
  <c r="E5181" i="22"/>
  <c r="F5181" i="22"/>
  <c r="G5181" i="22"/>
  <c r="H5181" i="22"/>
  <c r="I5181" i="22"/>
  <c r="J5181" i="22"/>
  <c r="K5181" i="22"/>
  <c r="L5181" i="22"/>
  <c r="M5181" i="22"/>
  <c r="N5181" i="22"/>
  <c r="O5181" i="22"/>
  <c r="P5181" i="22"/>
  <c r="A5182" i="22"/>
  <c r="B5182" i="22"/>
  <c r="C5182" i="22"/>
  <c r="D5182" i="22"/>
  <c r="E5182" i="22"/>
  <c r="F5182" i="22"/>
  <c r="G5182" i="22"/>
  <c r="H5182" i="22"/>
  <c r="I5182" i="22"/>
  <c r="J5182" i="22"/>
  <c r="K5182" i="22"/>
  <c r="L5182" i="22"/>
  <c r="M5182" i="22"/>
  <c r="N5182" i="22"/>
  <c r="O5182" i="22"/>
  <c r="P5182" i="22"/>
  <c r="A5183" i="22"/>
  <c r="B5183" i="22"/>
  <c r="C5183" i="22"/>
  <c r="D5183" i="22"/>
  <c r="E5183" i="22"/>
  <c r="F5183" i="22"/>
  <c r="G5183" i="22"/>
  <c r="H5183" i="22"/>
  <c r="I5183" i="22"/>
  <c r="J5183" i="22"/>
  <c r="K5183" i="22"/>
  <c r="L5183" i="22"/>
  <c r="M5183" i="22"/>
  <c r="N5183" i="22"/>
  <c r="O5183" i="22"/>
  <c r="P5183" i="22"/>
  <c r="A5184" i="22"/>
  <c r="B5184" i="22"/>
  <c r="C5184" i="22"/>
  <c r="D5184" i="22"/>
  <c r="E5184" i="22"/>
  <c r="F5184" i="22"/>
  <c r="G5184" i="22"/>
  <c r="H5184" i="22"/>
  <c r="I5184" i="22"/>
  <c r="J5184" i="22"/>
  <c r="K5184" i="22"/>
  <c r="L5184" i="22"/>
  <c r="M5184" i="22"/>
  <c r="N5184" i="22"/>
  <c r="O5184" i="22"/>
  <c r="P5184" i="22"/>
  <c r="A5185" i="22"/>
  <c r="B5185" i="22"/>
  <c r="C5185" i="22"/>
  <c r="D5185" i="22"/>
  <c r="E5185" i="22"/>
  <c r="F5185" i="22"/>
  <c r="G5185" i="22"/>
  <c r="H5185" i="22"/>
  <c r="I5185" i="22"/>
  <c r="J5185" i="22"/>
  <c r="K5185" i="22"/>
  <c r="L5185" i="22"/>
  <c r="M5185" i="22"/>
  <c r="N5185" i="22"/>
  <c r="O5185" i="22"/>
  <c r="P5185" i="22"/>
  <c r="A5186" i="22"/>
  <c r="B5186" i="22"/>
  <c r="C5186" i="22"/>
  <c r="D5186" i="22"/>
  <c r="E5186" i="22"/>
  <c r="F5186" i="22"/>
  <c r="G5186" i="22"/>
  <c r="H5186" i="22"/>
  <c r="I5186" i="22"/>
  <c r="J5186" i="22"/>
  <c r="K5186" i="22"/>
  <c r="L5186" i="22"/>
  <c r="M5186" i="22"/>
  <c r="N5186" i="22"/>
  <c r="O5186" i="22"/>
  <c r="P5186" i="22"/>
  <c r="A5187" i="22"/>
  <c r="B5187" i="22"/>
  <c r="C5187" i="22"/>
  <c r="D5187" i="22"/>
  <c r="E5187" i="22"/>
  <c r="F5187" i="22"/>
  <c r="G5187" i="22"/>
  <c r="H5187" i="22"/>
  <c r="I5187" i="22"/>
  <c r="J5187" i="22"/>
  <c r="K5187" i="22"/>
  <c r="L5187" i="22"/>
  <c r="M5187" i="22"/>
  <c r="N5187" i="22"/>
  <c r="O5187" i="22"/>
  <c r="P5187" i="22"/>
  <c r="A5188" i="22"/>
  <c r="B5188" i="22"/>
  <c r="C5188" i="22"/>
  <c r="D5188" i="22"/>
  <c r="E5188" i="22"/>
  <c r="F5188" i="22"/>
  <c r="G5188" i="22"/>
  <c r="H5188" i="22"/>
  <c r="I5188" i="22"/>
  <c r="J5188" i="22"/>
  <c r="K5188" i="22"/>
  <c r="L5188" i="22"/>
  <c r="M5188" i="22"/>
  <c r="N5188" i="22"/>
  <c r="O5188" i="22"/>
  <c r="P5188" i="22"/>
  <c r="A5189" i="22"/>
  <c r="B5189" i="22"/>
  <c r="C5189" i="22"/>
  <c r="D5189" i="22"/>
  <c r="E5189" i="22"/>
  <c r="F5189" i="22"/>
  <c r="G5189" i="22"/>
  <c r="H5189" i="22"/>
  <c r="I5189" i="22"/>
  <c r="J5189" i="22"/>
  <c r="K5189" i="22"/>
  <c r="L5189" i="22"/>
  <c r="M5189" i="22"/>
  <c r="N5189" i="22"/>
  <c r="O5189" i="22"/>
  <c r="P5189" i="22"/>
  <c r="A5190" i="22"/>
  <c r="B5190" i="22"/>
  <c r="C5190" i="22"/>
  <c r="D5190" i="22"/>
  <c r="E5190" i="22"/>
  <c r="F5190" i="22"/>
  <c r="G5190" i="22"/>
  <c r="H5190" i="22"/>
  <c r="I5190" i="22"/>
  <c r="J5190" i="22"/>
  <c r="K5190" i="22"/>
  <c r="L5190" i="22"/>
  <c r="M5190" i="22"/>
  <c r="N5190" i="22"/>
  <c r="O5190" i="22"/>
  <c r="P5190" i="22"/>
  <c r="A5191" i="22"/>
  <c r="B5191" i="22"/>
  <c r="C5191" i="22"/>
  <c r="D5191" i="22"/>
  <c r="E5191" i="22"/>
  <c r="F5191" i="22"/>
  <c r="G5191" i="22"/>
  <c r="H5191" i="22"/>
  <c r="I5191" i="22"/>
  <c r="J5191" i="22"/>
  <c r="K5191" i="22"/>
  <c r="L5191" i="22"/>
  <c r="M5191" i="22"/>
  <c r="N5191" i="22"/>
  <c r="O5191" i="22"/>
  <c r="P5191" i="22"/>
  <c r="A5192" i="22"/>
  <c r="B5192" i="22"/>
  <c r="C5192" i="22"/>
  <c r="D5192" i="22"/>
  <c r="E5192" i="22"/>
  <c r="F5192" i="22"/>
  <c r="G5192" i="22"/>
  <c r="H5192" i="22"/>
  <c r="I5192" i="22"/>
  <c r="J5192" i="22"/>
  <c r="K5192" i="22"/>
  <c r="L5192" i="22"/>
  <c r="M5192" i="22"/>
  <c r="N5192" i="22"/>
  <c r="O5192" i="22"/>
  <c r="P5192" i="22"/>
  <c r="A5193" i="22"/>
  <c r="B5193" i="22"/>
  <c r="C5193" i="22"/>
  <c r="D5193" i="22"/>
  <c r="E5193" i="22"/>
  <c r="F5193" i="22"/>
  <c r="G5193" i="22"/>
  <c r="H5193" i="22"/>
  <c r="I5193" i="22"/>
  <c r="J5193" i="22"/>
  <c r="K5193" i="22"/>
  <c r="L5193" i="22"/>
  <c r="M5193" i="22"/>
  <c r="N5193" i="22"/>
  <c r="O5193" i="22"/>
  <c r="P5193" i="22"/>
  <c r="A5194" i="22"/>
  <c r="B5194" i="22"/>
  <c r="C5194" i="22"/>
  <c r="D5194" i="22"/>
  <c r="E5194" i="22"/>
  <c r="F5194" i="22"/>
  <c r="G5194" i="22"/>
  <c r="H5194" i="22"/>
  <c r="I5194" i="22"/>
  <c r="J5194" i="22"/>
  <c r="K5194" i="22"/>
  <c r="L5194" i="22"/>
  <c r="M5194" i="22"/>
  <c r="N5194" i="22"/>
  <c r="O5194" i="22"/>
  <c r="P5194" i="22"/>
  <c r="A5195" i="22"/>
  <c r="B5195" i="22"/>
  <c r="C5195" i="22"/>
  <c r="D5195" i="22"/>
  <c r="E5195" i="22"/>
  <c r="F5195" i="22"/>
  <c r="G5195" i="22"/>
  <c r="H5195" i="22"/>
  <c r="I5195" i="22"/>
  <c r="J5195" i="22"/>
  <c r="K5195" i="22"/>
  <c r="L5195" i="22"/>
  <c r="M5195" i="22"/>
  <c r="N5195" i="22"/>
  <c r="O5195" i="22"/>
  <c r="P5195" i="22"/>
  <c r="A5196" i="22"/>
  <c r="B5196" i="22"/>
  <c r="C5196" i="22"/>
  <c r="D5196" i="22"/>
  <c r="E5196" i="22"/>
  <c r="F5196" i="22"/>
  <c r="G5196" i="22"/>
  <c r="H5196" i="22"/>
  <c r="I5196" i="22"/>
  <c r="J5196" i="22"/>
  <c r="K5196" i="22"/>
  <c r="L5196" i="22"/>
  <c r="M5196" i="22"/>
  <c r="N5196" i="22"/>
  <c r="O5196" i="22"/>
  <c r="P5196" i="22"/>
  <c r="A5197" i="22"/>
  <c r="B5197" i="22"/>
  <c r="C5197" i="22"/>
  <c r="D5197" i="22"/>
  <c r="E5197" i="22"/>
  <c r="F5197" i="22"/>
  <c r="G5197" i="22"/>
  <c r="H5197" i="22"/>
  <c r="I5197" i="22"/>
  <c r="J5197" i="22"/>
  <c r="K5197" i="22"/>
  <c r="L5197" i="22"/>
  <c r="M5197" i="22"/>
  <c r="N5197" i="22"/>
  <c r="O5197" i="22"/>
  <c r="P5197" i="22"/>
  <c r="A5198" i="22"/>
  <c r="B5198" i="22"/>
  <c r="C5198" i="22"/>
  <c r="D5198" i="22"/>
  <c r="E5198" i="22"/>
  <c r="F5198" i="22"/>
  <c r="G5198" i="22"/>
  <c r="H5198" i="22"/>
  <c r="I5198" i="22"/>
  <c r="J5198" i="22"/>
  <c r="K5198" i="22"/>
  <c r="L5198" i="22"/>
  <c r="M5198" i="22"/>
  <c r="N5198" i="22"/>
  <c r="O5198" i="22"/>
  <c r="P5198" i="22"/>
  <c r="A5199" i="22"/>
  <c r="B5199" i="22"/>
  <c r="C5199" i="22"/>
  <c r="D5199" i="22"/>
  <c r="E5199" i="22"/>
  <c r="F5199" i="22"/>
  <c r="G5199" i="22"/>
  <c r="H5199" i="22"/>
  <c r="I5199" i="22"/>
  <c r="J5199" i="22"/>
  <c r="K5199" i="22"/>
  <c r="L5199" i="22"/>
  <c r="M5199" i="22"/>
  <c r="N5199" i="22"/>
  <c r="O5199" i="22"/>
  <c r="P5199" i="22"/>
  <c r="A5200" i="22"/>
  <c r="B5200" i="22"/>
  <c r="C5200" i="22"/>
  <c r="D5200" i="22"/>
  <c r="E5200" i="22"/>
  <c r="F5200" i="22"/>
  <c r="G5200" i="22"/>
  <c r="H5200" i="22"/>
  <c r="I5200" i="22"/>
  <c r="J5200" i="22"/>
  <c r="K5200" i="22"/>
  <c r="L5200" i="22"/>
  <c r="M5200" i="22"/>
  <c r="N5200" i="22"/>
  <c r="O5200" i="22"/>
  <c r="P5200" i="22"/>
  <c r="A5201" i="22"/>
  <c r="B5201" i="22"/>
  <c r="C5201" i="22"/>
  <c r="D5201" i="22"/>
  <c r="E5201" i="22"/>
  <c r="F5201" i="22"/>
  <c r="G5201" i="22"/>
  <c r="H5201" i="22"/>
  <c r="I5201" i="22"/>
  <c r="J5201" i="22"/>
  <c r="K5201" i="22"/>
  <c r="L5201" i="22"/>
  <c r="M5201" i="22"/>
  <c r="N5201" i="22"/>
  <c r="O5201" i="22"/>
  <c r="P5201" i="22"/>
  <c r="A5202" i="22"/>
  <c r="B5202" i="22"/>
  <c r="C5202" i="22"/>
  <c r="D5202" i="22"/>
  <c r="E5202" i="22"/>
  <c r="F5202" i="22"/>
  <c r="G5202" i="22"/>
  <c r="H5202" i="22"/>
  <c r="I5202" i="22"/>
  <c r="J5202" i="22"/>
  <c r="K5202" i="22"/>
  <c r="L5202" i="22"/>
  <c r="M5202" i="22"/>
  <c r="N5202" i="22"/>
  <c r="O5202" i="22"/>
  <c r="P5202" i="22"/>
  <c r="A5203" i="22"/>
  <c r="B5203" i="22"/>
  <c r="C5203" i="22"/>
  <c r="D5203" i="22"/>
  <c r="E5203" i="22"/>
  <c r="F5203" i="22"/>
  <c r="G5203" i="22"/>
  <c r="H5203" i="22"/>
  <c r="I5203" i="22"/>
  <c r="J5203" i="22"/>
  <c r="K5203" i="22"/>
  <c r="L5203" i="22"/>
  <c r="M5203" i="22"/>
  <c r="N5203" i="22"/>
  <c r="O5203" i="22"/>
  <c r="P5203" i="22"/>
  <c r="A5204" i="22"/>
  <c r="B5204" i="22"/>
  <c r="C5204" i="22"/>
  <c r="D5204" i="22"/>
  <c r="E5204" i="22"/>
  <c r="F5204" i="22"/>
  <c r="G5204" i="22"/>
  <c r="H5204" i="22"/>
  <c r="I5204" i="22"/>
  <c r="J5204" i="22"/>
  <c r="K5204" i="22"/>
  <c r="L5204" i="22"/>
  <c r="M5204" i="22"/>
  <c r="N5204" i="22"/>
  <c r="O5204" i="22"/>
  <c r="P5204" i="22"/>
  <c r="A5205" i="22"/>
  <c r="B5205" i="22"/>
  <c r="C5205" i="22"/>
  <c r="D5205" i="22"/>
  <c r="E5205" i="22"/>
  <c r="F5205" i="22"/>
  <c r="G5205" i="22"/>
  <c r="H5205" i="22"/>
  <c r="I5205" i="22"/>
  <c r="J5205" i="22"/>
  <c r="K5205" i="22"/>
  <c r="L5205" i="22"/>
  <c r="M5205" i="22"/>
  <c r="N5205" i="22"/>
  <c r="O5205" i="22"/>
  <c r="P5205" i="22"/>
  <c r="A5206" i="22"/>
  <c r="B5206" i="22"/>
  <c r="C5206" i="22"/>
  <c r="D5206" i="22"/>
  <c r="E5206" i="22"/>
  <c r="F5206" i="22"/>
  <c r="G5206" i="22"/>
  <c r="H5206" i="22"/>
  <c r="I5206" i="22"/>
  <c r="J5206" i="22"/>
  <c r="K5206" i="22"/>
  <c r="L5206" i="22"/>
  <c r="M5206" i="22"/>
  <c r="N5206" i="22"/>
  <c r="O5206" i="22"/>
  <c r="P5206" i="22"/>
  <c r="A5207" i="22"/>
  <c r="B5207" i="22"/>
  <c r="C5207" i="22"/>
  <c r="D5207" i="22"/>
  <c r="E5207" i="22"/>
  <c r="F5207" i="22"/>
  <c r="G5207" i="22"/>
  <c r="H5207" i="22"/>
  <c r="I5207" i="22"/>
  <c r="J5207" i="22"/>
  <c r="K5207" i="22"/>
  <c r="L5207" i="22"/>
  <c r="M5207" i="22"/>
  <c r="N5207" i="22"/>
  <c r="O5207" i="22"/>
  <c r="P5207" i="22"/>
  <c r="A5208" i="22"/>
  <c r="B5208" i="22"/>
  <c r="C5208" i="22"/>
  <c r="D5208" i="22"/>
  <c r="E5208" i="22"/>
  <c r="F5208" i="22"/>
  <c r="G5208" i="22"/>
  <c r="H5208" i="22"/>
  <c r="I5208" i="22"/>
  <c r="J5208" i="22"/>
  <c r="K5208" i="22"/>
  <c r="L5208" i="22"/>
  <c r="M5208" i="22"/>
  <c r="N5208" i="22"/>
  <c r="O5208" i="22"/>
  <c r="P5208" i="22"/>
  <c r="A5209" i="22"/>
  <c r="B5209" i="22"/>
  <c r="C5209" i="22"/>
  <c r="D5209" i="22"/>
  <c r="E5209" i="22"/>
  <c r="F5209" i="22"/>
  <c r="G5209" i="22"/>
  <c r="H5209" i="22"/>
  <c r="I5209" i="22"/>
  <c r="J5209" i="22"/>
  <c r="K5209" i="22"/>
  <c r="L5209" i="22"/>
  <c r="M5209" i="22"/>
  <c r="N5209" i="22"/>
  <c r="O5209" i="22"/>
  <c r="P5209" i="22"/>
  <c r="A5210" i="22"/>
  <c r="B5210" i="22"/>
  <c r="C5210" i="22"/>
  <c r="D5210" i="22"/>
  <c r="E5210" i="22"/>
  <c r="F5210" i="22"/>
  <c r="G5210" i="22"/>
  <c r="H5210" i="22"/>
  <c r="I5210" i="22"/>
  <c r="J5210" i="22"/>
  <c r="K5210" i="22"/>
  <c r="L5210" i="22"/>
  <c r="M5210" i="22"/>
  <c r="N5210" i="22"/>
  <c r="O5210" i="22"/>
  <c r="P5210" i="22"/>
  <c r="A5211" i="22"/>
  <c r="B5211" i="22"/>
  <c r="C5211" i="22"/>
  <c r="D5211" i="22"/>
  <c r="E5211" i="22"/>
  <c r="F5211" i="22"/>
  <c r="G5211" i="22"/>
  <c r="H5211" i="22"/>
  <c r="I5211" i="22"/>
  <c r="J5211" i="22"/>
  <c r="K5211" i="22"/>
  <c r="L5211" i="22"/>
  <c r="M5211" i="22"/>
  <c r="N5211" i="22"/>
  <c r="O5211" i="22"/>
  <c r="P5211" i="22"/>
  <c r="A5212" i="22"/>
  <c r="B5212" i="22"/>
  <c r="C5212" i="22"/>
  <c r="D5212" i="22"/>
  <c r="E5212" i="22"/>
  <c r="F5212" i="22"/>
  <c r="G5212" i="22"/>
  <c r="H5212" i="22"/>
  <c r="I5212" i="22"/>
  <c r="J5212" i="22"/>
  <c r="K5212" i="22"/>
  <c r="L5212" i="22"/>
  <c r="M5212" i="22"/>
  <c r="N5212" i="22"/>
  <c r="O5212" i="22"/>
  <c r="P5212" i="22"/>
  <c r="A5213" i="22"/>
  <c r="B5213" i="22"/>
  <c r="C5213" i="22"/>
  <c r="D5213" i="22"/>
  <c r="E5213" i="22"/>
  <c r="F5213" i="22"/>
  <c r="G5213" i="22"/>
  <c r="H5213" i="22"/>
  <c r="I5213" i="22"/>
  <c r="J5213" i="22"/>
  <c r="K5213" i="22"/>
  <c r="L5213" i="22"/>
  <c r="M5213" i="22"/>
  <c r="N5213" i="22"/>
  <c r="O5213" i="22"/>
  <c r="P5213" i="22"/>
  <c r="A5214" i="22"/>
  <c r="B5214" i="22"/>
  <c r="C5214" i="22"/>
  <c r="D5214" i="22"/>
  <c r="E5214" i="22"/>
  <c r="F5214" i="22"/>
  <c r="G5214" i="22"/>
  <c r="H5214" i="22"/>
  <c r="I5214" i="22"/>
  <c r="J5214" i="22"/>
  <c r="K5214" i="22"/>
  <c r="L5214" i="22"/>
  <c r="M5214" i="22"/>
  <c r="N5214" i="22"/>
  <c r="O5214" i="22"/>
  <c r="P5214" i="22"/>
  <c r="A5215" i="22"/>
  <c r="B5215" i="22"/>
  <c r="C5215" i="22"/>
  <c r="D5215" i="22"/>
  <c r="E5215" i="22"/>
  <c r="F5215" i="22"/>
  <c r="G5215" i="22"/>
  <c r="H5215" i="22"/>
  <c r="I5215" i="22"/>
  <c r="J5215" i="22"/>
  <c r="K5215" i="22"/>
  <c r="L5215" i="22"/>
  <c r="M5215" i="22"/>
  <c r="N5215" i="22"/>
  <c r="O5215" i="22"/>
  <c r="P5215" i="22"/>
  <c r="A5216" i="22"/>
  <c r="B5216" i="22"/>
  <c r="C5216" i="22"/>
  <c r="D5216" i="22"/>
  <c r="E5216" i="22"/>
  <c r="F5216" i="22"/>
  <c r="G5216" i="22"/>
  <c r="H5216" i="22"/>
  <c r="I5216" i="22"/>
  <c r="J5216" i="22"/>
  <c r="K5216" i="22"/>
  <c r="L5216" i="22"/>
  <c r="M5216" i="22"/>
  <c r="N5216" i="22"/>
  <c r="O5216" i="22"/>
  <c r="P5216" i="22"/>
  <c r="A5217" i="22"/>
  <c r="B5217" i="22"/>
  <c r="C5217" i="22"/>
  <c r="D5217" i="22"/>
  <c r="E5217" i="22"/>
  <c r="F5217" i="22"/>
  <c r="G5217" i="22"/>
  <c r="H5217" i="22"/>
  <c r="I5217" i="22"/>
  <c r="J5217" i="22"/>
  <c r="K5217" i="22"/>
  <c r="L5217" i="22"/>
  <c r="M5217" i="22"/>
  <c r="N5217" i="22"/>
  <c r="O5217" i="22"/>
  <c r="P5217" i="22"/>
  <c r="A5218" i="22"/>
  <c r="B5218" i="22"/>
  <c r="C5218" i="22"/>
  <c r="D5218" i="22"/>
  <c r="E5218" i="22"/>
  <c r="F5218" i="22"/>
  <c r="G5218" i="22"/>
  <c r="H5218" i="22"/>
  <c r="I5218" i="22"/>
  <c r="J5218" i="22"/>
  <c r="K5218" i="22"/>
  <c r="L5218" i="22"/>
  <c r="M5218" i="22"/>
  <c r="N5218" i="22"/>
  <c r="O5218" i="22"/>
  <c r="P5218" i="22"/>
  <c r="A5219" i="22"/>
  <c r="B5219" i="22"/>
  <c r="C5219" i="22"/>
  <c r="D5219" i="22"/>
  <c r="E5219" i="22"/>
  <c r="F5219" i="22"/>
  <c r="G5219" i="22"/>
  <c r="H5219" i="22"/>
  <c r="I5219" i="22"/>
  <c r="J5219" i="22"/>
  <c r="K5219" i="22"/>
  <c r="L5219" i="22"/>
  <c r="M5219" i="22"/>
  <c r="N5219" i="22"/>
  <c r="O5219" i="22"/>
  <c r="P5219" i="22"/>
  <c r="A5220" i="22"/>
  <c r="B5220" i="22"/>
  <c r="C5220" i="22"/>
  <c r="D5220" i="22"/>
  <c r="E5220" i="22"/>
  <c r="F5220" i="22"/>
  <c r="G5220" i="22"/>
  <c r="H5220" i="22"/>
  <c r="I5220" i="22"/>
  <c r="J5220" i="22"/>
  <c r="K5220" i="22"/>
  <c r="L5220" i="22"/>
  <c r="M5220" i="22"/>
  <c r="N5220" i="22"/>
  <c r="O5220" i="22"/>
  <c r="P5220" i="22"/>
  <c r="A5221" i="22"/>
  <c r="B5221" i="22"/>
  <c r="C5221" i="22"/>
  <c r="D5221" i="22"/>
  <c r="E5221" i="22"/>
  <c r="F5221" i="22"/>
  <c r="G5221" i="22"/>
  <c r="H5221" i="22"/>
  <c r="I5221" i="22"/>
  <c r="J5221" i="22"/>
  <c r="K5221" i="22"/>
  <c r="L5221" i="22"/>
  <c r="M5221" i="22"/>
  <c r="N5221" i="22"/>
  <c r="O5221" i="22"/>
  <c r="P5221" i="22"/>
  <c r="A5222" i="22"/>
  <c r="B5222" i="22"/>
  <c r="C5222" i="22"/>
  <c r="D5222" i="22"/>
  <c r="E5222" i="22"/>
  <c r="F5222" i="22"/>
  <c r="G5222" i="22"/>
  <c r="H5222" i="22"/>
  <c r="I5222" i="22"/>
  <c r="J5222" i="22"/>
  <c r="K5222" i="22"/>
  <c r="L5222" i="22"/>
  <c r="M5222" i="22"/>
  <c r="N5222" i="22"/>
  <c r="O5222" i="22"/>
  <c r="P5222" i="22"/>
  <c r="A5223" i="22"/>
  <c r="B5223" i="22"/>
  <c r="C5223" i="22"/>
  <c r="D5223" i="22"/>
  <c r="E5223" i="22"/>
  <c r="F5223" i="22"/>
  <c r="G5223" i="22"/>
  <c r="H5223" i="22"/>
  <c r="I5223" i="22"/>
  <c r="J5223" i="22"/>
  <c r="K5223" i="22"/>
  <c r="L5223" i="22"/>
  <c r="M5223" i="22"/>
  <c r="N5223" i="22"/>
  <c r="O5223" i="22"/>
  <c r="P5223" i="22"/>
  <c r="A5224" i="22"/>
  <c r="B5224" i="22"/>
  <c r="C5224" i="22"/>
  <c r="D5224" i="22"/>
  <c r="E5224" i="22"/>
  <c r="F5224" i="22"/>
  <c r="G5224" i="22"/>
  <c r="H5224" i="22"/>
  <c r="I5224" i="22"/>
  <c r="J5224" i="22"/>
  <c r="K5224" i="22"/>
  <c r="L5224" i="22"/>
  <c r="M5224" i="22"/>
  <c r="N5224" i="22"/>
  <c r="O5224" i="22"/>
  <c r="P5224" i="22"/>
  <c r="A5225" i="22"/>
  <c r="B5225" i="22"/>
  <c r="C5225" i="22"/>
  <c r="D5225" i="22"/>
  <c r="E5225" i="22"/>
  <c r="F5225" i="22"/>
  <c r="G5225" i="22"/>
  <c r="H5225" i="22"/>
  <c r="I5225" i="22"/>
  <c r="J5225" i="22"/>
  <c r="K5225" i="22"/>
  <c r="L5225" i="22"/>
  <c r="M5225" i="22"/>
  <c r="N5225" i="22"/>
  <c r="O5225" i="22"/>
  <c r="P5225" i="22"/>
  <c r="A5226" i="22"/>
  <c r="B5226" i="22"/>
  <c r="C5226" i="22"/>
  <c r="D5226" i="22"/>
  <c r="E5226" i="22"/>
  <c r="F5226" i="22"/>
  <c r="G5226" i="22"/>
  <c r="H5226" i="22"/>
  <c r="I5226" i="22"/>
  <c r="J5226" i="22"/>
  <c r="K5226" i="22"/>
  <c r="L5226" i="22"/>
  <c r="M5226" i="22"/>
  <c r="N5226" i="22"/>
  <c r="O5226" i="22"/>
  <c r="P5226" i="22"/>
  <c r="A5227" i="22"/>
  <c r="B5227" i="22"/>
  <c r="C5227" i="22"/>
  <c r="D5227" i="22"/>
  <c r="E5227" i="22"/>
  <c r="F5227" i="22"/>
  <c r="G5227" i="22"/>
  <c r="H5227" i="22"/>
  <c r="I5227" i="22"/>
  <c r="J5227" i="22"/>
  <c r="K5227" i="22"/>
  <c r="L5227" i="22"/>
  <c r="M5227" i="22"/>
  <c r="N5227" i="22"/>
  <c r="O5227" i="22"/>
  <c r="P5227" i="22"/>
  <c r="A5228" i="22"/>
  <c r="B5228" i="22"/>
  <c r="C5228" i="22"/>
  <c r="D5228" i="22"/>
  <c r="E5228" i="22"/>
  <c r="F5228" i="22"/>
  <c r="G5228" i="22"/>
  <c r="H5228" i="22"/>
  <c r="I5228" i="22"/>
  <c r="J5228" i="22"/>
  <c r="K5228" i="22"/>
  <c r="L5228" i="22"/>
  <c r="M5228" i="22"/>
  <c r="N5228" i="22"/>
  <c r="O5228" i="22"/>
  <c r="P5228" i="22"/>
  <c r="A5229" i="22"/>
  <c r="B5229" i="22"/>
  <c r="C5229" i="22"/>
  <c r="D5229" i="22"/>
  <c r="E5229" i="22"/>
  <c r="F5229" i="22"/>
  <c r="G5229" i="22"/>
  <c r="H5229" i="22"/>
  <c r="I5229" i="22"/>
  <c r="J5229" i="22"/>
  <c r="K5229" i="22"/>
  <c r="L5229" i="22"/>
  <c r="M5229" i="22"/>
  <c r="N5229" i="22"/>
  <c r="O5229" i="22"/>
  <c r="P5229" i="22"/>
  <c r="A5230" i="22"/>
  <c r="B5230" i="22"/>
  <c r="C5230" i="22"/>
  <c r="D5230" i="22"/>
  <c r="E5230" i="22"/>
  <c r="F5230" i="22"/>
  <c r="G5230" i="22"/>
  <c r="H5230" i="22"/>
  <c r="I5230" i="22"/>
  <c r="J5230" i="22"/>
  <c r="K5230" i="22"/>
  <c r="L5230" i="22"/>
  <c r="M5230" i="22"/>
  <c r="N5230" i="22"/>
  <c r="O5230" i="22"/>
  <c r="P5230" i="22"/>
  <c r="A5231" i="22"/>
  <c r="B5231" i="22"/>
  <c r="C5231" i="22"/>
  <c r="D5231" i="22"/>
  <c r="E5231" i="22"/>
  <c r="F5231" i="22"/>
  <c r="G5231" i="22"/>
  <c r="H5231" i="22"/>
  <c r="I5231" i="22"/>
  <c r="J5231" i="22"/>
  <c r="K5231" i="22"/>
  <c r="L5231" i="22"/>
  <c r="M5231" i="22"/>
  <c r="N5231" i="22"/>
  <c r="O5231" i="22"/>
  <c r="P5231" i="22"/>
  <c r="A5232" i="22"/>
  <c r="B5232" i="22"/>
  <c r="C5232" i="22"/>
  <c r="D5232" i="22"/>
  <c r="E5232" i="22"/>
  <c r="F5232" i="22"/>
  <c r="G5232" i="22"/>
  <c r="H5232" i="22"/>
  <c r="I5232" i="22"/>
  <c r="J5232" i="22"/>
  <c r="K5232" i="22"/>
  <c r="L5232" i="22"/>
  <c r="M5232" i="22"/>
  <c r="N5232" i="22"/>
  <c r="O5232" i="22"/>
  <c r="P5232" i="22"/>
  <c r="A5233" i="22"/>
  <c r="B5233" i="22"/>
  <c r="C5233" i="22"/>
  <c r="D5233" i="22"/>
  <c r="E5233" i="22"/>
  <c r="F5233" i="22"/>
  <c r="G5233" i="22"/>
  <c r="H5233" i="22"/>
  <c r="I5233" i="22"/>
  <c r="J5233" i="22"/>
  <c r="K5233" i="22"/>
  <c r="L5233" i="22"/>
  <c r="M5233" i="22"/>
  <c r="N5233" i="22"/>
  <c r="O5233" i="22"/>
  <c r="P5233" i="22"/>
  <c r="A5234" i="22"/>
  <c r="B5234" i="22"/>
  <c r="C5234" i="22"/>
  <c r="D5234" i="22"/>
  <c r="E5234" i="22"/>
  <c r="F5234" i="22"/>
  <c r="G5234" i="22"/>
  <c r="H5234" i="22"/>
  <c r="I5234" i="22"/>
  <c r="J5234" i="22"/>
  <c r="K5234" i="22"/>
  <c r="L5234" i="22"/>
  <c r="M5234" i="22"/>
  <c r="N5234" i="22"/>
  <c r="O5234" i="22"/>
  <c r="P5234" i="22"/>
  <c r="A5235" i="22"/>
  <c r="B5235" i="22"/>
  <c r="C5235" i="22"/>
  <c r="D5235" i="22"/>
  <c r="E5235" i="22"/>
  <c r="F5235" i="22"/>
  <c r="G5235" i="22"/>
  <c r="H5235" i="22"/>
  <c r="I5235" i="22"/>
  <c r="J5235" i="22"/>
  <c r="K5235" i="22"/>
  <c r="L5235" i="22"/>
  <c r="M5235" i="22"/>
  <c r="N5235" i="22"/>
  <c r="O5235" i="22"/>
  <c r="P5235" i="22"/>
  <c r="A5236" i="22"/>
  <c r="B5236" i="22"/>
  <c r="C5236" i="22"/>
  <c r="D5236" i="22"/>
  <c r="E5236" i="22"/>
  <c r="F5236" i="22"/>
  <c r="G5236" i="22"/>
  <c r="H5236" i="22"/>
  <c r="I5236" i="22"/>
  <c r="J5236" i="22"/>
  <c r="K5236" i="22"/>
  <c r="L5236" i="22"/>
  <c r="M5236" i="22"/>
  <c r="N5236" i="22"/>
  <c r="O5236" i="22"/>
  <c r="P5236" i="22"/>
  <c r="A5237" i="22"/>
  <c r="B5237" i="22"/>
  <c r="C5237" i="22"/>
  <c r="D5237" i="22"/>
  <c r="E5237" i="22"/>
  <c r="F5237" i="22"/>
  <c r="G5237" i="22"/>
  <c r="H5237" i="22"/>
  <c r="I5237" i="22"/>
  <c r="J5237" i="22"/>
  <c r="K5237" i="22"/>
  <c r="L5237" i="22"/>
  <c r="M5237" i="22"/>
  <c r="N5237" i="22"/>
  <c r="O5237" i="22"/>
  <c r="P5237" i="22"/>
  <c r="A5238" i="22"/>
  <c r="B5238" i="22"/>
  <c r="C5238" i="22"/>
  <c r="D5238" i="22"/>
  <c r="E5238" i="22"/>
  <c r="F5238" i="22"/>
  <c r="G5238" i="22"/>
  <c r="H5238" i="22"/>
  <c r="I5238" i="22"/>
  <c r="J5238" i="22"/>
  <c r="K5238" i="22"/>
  <c r="L5238" i="22"/>
  <c r="M5238" i="22"/>
  <c r="N5238" i="22"/>
  <c r="O5238" i="22"/>
  <c r="P5238" i="22"/>
  <c r="A5239" i="22"/>
  <c r="B5239" i="22"/>
  <c r="C5239" i="22"/>
  <c r="D5239" i="22"/>
  <c r="E5239" i="22"/>
  <c r="F5239" i="22"/>
  <c r="G5239" i="22"/>
  <c r="H5239" i="22"/>
  <c r="I5239" i="22"/>
  <c r="J5239" i="22"/>
  <c r="K5239" i="22"/>
  <c r="L5239" i="22"/>
  <c r="M5239" i="22"/>
  <c r="N5239" i="22"/>
  <c r="O5239" i="22"/>
  <c r="P5239" i="22"/>
  <c r="A5240" i="22"/>
  <c r="B5240" i="22"/>
  <c r="C5240" i="22"/>
  <c r="D5240" i="22"/>
  <c r="E5240" i="22"/>
  <c r="F5240" i="22"/>
  <c r="G5240" i="22"/>
  <c r="H5240" i="22"/>
  <c r="I5240" i="22"/>
  <c r="J5240" i="22"/>
  <c r="K5240" i="22"/>
  <c r="L5240" i="22"/>
  <c r="M5240" i="22"/>
  <c r="N5240" i="22"/>
  <c r="O5240" i="22"/>
  <c r="P5240" i="22"/>
  <c r="A5241" i="22"/>
  <c r="B5241" i="22"/>
  <c r="C5241" i="22"/>
  <c r="D5241" i="22"/>
  <c r="E5241" i="22"/>
  <c r="F5241" i="22"/>
  <c r="G5241" i="22"/>
  <c r="H5241" i="22"/>
  <c r="I5241" i="22"/>
  <c r="J5241" i="22"/>
  <c r="K5241" i="22"/>
  <c r="L5241" i="22"/>
  <c r="M5241" i="22"/>
  <c r="N5241" i="22"/>
  <c r="O5241" i="22"/>
  <c r="P5241" i="22"/>
  <c r="A5242" i="22"/>
  <c r="B5242" i="22"/>
  <c r="C5242" i="22"/>
  <c r="D5242" i="22"/>
  <c r="E5242" i="22"/>
  <c r="F5242" i="22"/>
  <c r="G5242" i="22"/>
  <c r="H5242" i="22"/>
  <c r="I5242" i="22"/>
  <c r="J5242" i="22"/>
  <c r="K5242" i="22"/>
  <c r="L5242" i="22"/>
  <c r="M5242" i="22"/>
  <c r="N5242" i="22"/>
  <c r="O5242" i="22"/>
  <c r="P5242" i="22"/>
  <c r="A5243" i="22"/>
  <c r="B5243" i="22"/>
  <c r="C5243" i="22"/>
  <c r="D5243" i="22"/>
  <c r="E5243" i="22"/>
  <c r="F5243" i="22"/>
  <c r="G5243" i="22"/>
  <c r="H5243" i="22"/>
  <c r="I5243" i="22"/>
  <c r="J5243" i="22"/>
  <c r="K5243" i="22"/>
  <c r="L5243" i="22"/>
  <c r="M5243" i="22"/>
  <c r="N5243" i="22"/>
  <c r="O5243" i="22"/>
  <c r="P5243" i="22"/>
  <c r="A5244" i="22"/>
  <c r="B5244" i="22"/>
  <c r="C5244" i="22"/>
  <c r="D5244" i="22"/>
  <c r="E5244" i="22"/>
  <c r="F5244" i="22"/>
  <c r="G5244" i="22"/>
  <c r="H5244" i="22"/>
  <c r="I5244" i="22"/>
  <c r="J5244" i="22"/>
  <c r="K5244" i="22"/>
  <c r="L5244" i="22"/>
  <c r="M5244" i="22"/>
  <c r="N5244" i="22"/>
  <c r="O5244" i="22"/>
  <c r="P5244" i="22"/>
  <c r="A5245" i="22"/>
  <c r="B5245" i="22"/>
  <c r="C5245" i="22"/>
  <c r="D5245" i="22"/>
  <c r="E5245" i="22"/>
  <c r="F5245" i="22"/>
  <c r="G5245" i="22"/>
  <c r="H5245" i="22"/>
  <c r="I5245" i="22"/>
  <c r="J5245" i="22"/>
  <c r="K5245" i="22"/>
  <c r="L5245" i="22"/>
  <c r="M5245" i="22"/>
  <c r="N5245" i="22"/>
  <c r="O5245" i="22"/>
  <c r="P5245" i="22"/>
  <c r="A5246" i="22"/>
  <c r="B5246" i="22"/>
  <c r="C5246" i="22"/>
  <c r="D5246" i="22"/>
  <c r="E5246" i="22"/>
  <c r="F5246" i="22"/>
  <c r="G5246" i="22"/>
  <c r="H5246" i="22"/>
  <c r="I5246" i="22"/>
  <c r="J5246" i="22"/>
  <c r="K5246" i="22"/>
  <c r="L5246" i="22"/>
  <c r="M5246" i="22"/>
  <c r="N5246" i="22"/>
  <c r="O5246" i="22"/>
  <c r="P5246" i="22"/>
  <c r="A5247" i="22"/>
  <c r="B5247" i="22"/>
  <c r="C5247" i="22"/>
  <c r="D5247" i="22"/>
  <c r="E5247" i="22"/>
  <c r="F5247" i="22"/>
  <c r="G5247" i="22"/>
  <c r="H5247" i="22"/>
  <c r="I5247" i="22"/>
  <c r="J5247" i="22"/>
  <c r="K5247" i="22"/>
  <c r="L5247" i="22"/>
  <c r="M5247" i="22"/>
  <c r="N5247" i="22"/>
  <c r="O5247" i="22"/>
  <c r="P5247" i="22"/>
  <c r="A5248" i="22"/>
  <c r="B5248" i="22"/>
  <c r="C5248" i="22"/>
  <c r="D5248" i="22"/>
  <c r="E5248" i="22"/>
  <c r="F5248" i="22"/>
  <c r="G5248" i="22"/>
  <c r="H5248" i="22"/>
  <c r="I5248" i="22"/>
  <c r="J5248" i="22"/>
  <c r="K5248" i="22"/>
  <c r="L5248" i="22"/>
  <c r="M5248" i="22"/>
  <c r="N5248" i="22"/>
  <c r="O5248" i="22"/>
  <c r="P5248" i="22"/>
  <c r="A5249" i="22"/>
  <c r="B5249" i="22"/>
  <c r="C5249" i="22"/>
  <c r="D5249" i="22"/>
  <c r="E5249" i="22"/>
  <c r="F5249" i="22"/>
  <c r="G5249" i="22"/>
  <c r="H5249" i="22"/>
  <c r="I5249" i="22"/>
  <c r="J5249" i="22"/>
  <c r="K5249" i="22"/>
  <c r="L5249" i="22"/>
  <c r="M5249" i="22"/>
  <c r="N5249" i="22"/>
  <c r="O5249" i="22"/>
  <c r="P5249" i="22"/>
  <c r="A5250" i="22"/>
  <c r="B5250" i="22"/>
  <c r="C5250" i="22"/>
  <c r="D5250" i="22"/>
  <c r="E5250" i="22"/>
  <c r="F5250" i="22"/>
  <c r="G5250" i="22"/>
  <c r="H5250" i="22"/>
  <c r="I5250" i="22"/>
  <c r="J5250" i="22"/>
  <c r="K5250" i="22"/>
  <c r="L5250" i="22"/>
  <c r="M5250" i="22"/>
  <c r="N5250" i="22"/>
  <c r="O5250" i="22"/>
  <c r="P5250" i="22"/>
  <c r="A5251" i="22"/>
  <c r="B5251" i="22"/>
  <c r="C5251" i="22"/>
  <c r="D5251" i="22"/>
  <c r="E5251" i="22"/>
  <c r="F5251" i="22"/>
  <c r="G5251" i="22"/>
  <c r="H5251" i="22"/>
  <c r="I5251" i="22"/>
  <c r="J5251" i="22"/>
  <c r="K5251" i="22"/>
  <c r="L5251" i="22"/>
  <c r="M5251" i="22"/>
  <c r="N5251" i="22"/>
  <c r="O5251" i="22"/>
  <c r="P5251" i="22"/>
  <c r="A5252" i="22"/>
  <c r="B5252" i="22"/>
  <c r="C5252" i="22"/>
  <c r="D5252" i="22"/>
  <c r="E5252" i="22"/>
  <c r="F5252" i="22"/>
  <c r="G5252" i="22"/>
  <c r="H5252" i="22"/>
  <c r="I5252" i="22"/>
  <c r="J5252" i="22"/>
  <c r="K5252" i="22"/>
  <c r="L5252" i="22"/>
  <c r="M5252" i="22"/>
  <c r="N5252" i="22"/>
  <c r="O5252" i="22"/>
  <c r="P5252" i="22"/>
  <c r="A5253" i="22"/>
  <c r="B5253" i="22"/>
  <c r="C5253" i="22"/>
  <c r="D5253" i="22"/>
  <c r="E5253" i="22"/>
  <c r="F5253" i="22"/>
  <c r="G5253" i="22"/>
  <c r="H5253" i="22"/>
  <c r="I5253" i="22"/>
  <c r="J5253" i="22"/>
  <c r="K5253" i="22"/>
  <c r="L5253" i="22"/>
  <c r="M5253" i="22"/>
  <c r="N5253" i="22"/>
  <c r="O5253" i="22"/>
  <c r="P5253" i="22"/>
  <c r="A5254" i="22"/>
  <c r="B5254" i="22"/>
  <c r="C5254" i="22"/>
  <c r="D5254" i="22"/>
  <c r="E5254" i="22"/>
  <c r="F5254" i="22"/>
  <c r="G5254" i="22"/>
  <c r="H5254" i="22"/>
  <c r="I5254" i="22"/>
  <c r="J5254" i="22"/>
  <c r="K5254" i="22"/>
  <c r="L5254" i="22"/>
  <c r="M5254" i="22"/>
  <c r="N5254" i="22"/>
  <c r="O5254" i="22"/>
  <c r="P5254" i="22"/>
  <c r="A5255" i="22"/>
  <c r="B5255" i="22"/>
  <c r="C5255" i="22"/>
  <c r="D5255" i="22"/>
  <c r="E5255" i="22"/>
  <c r="F5255" i="22"/>
  <c r="G5255" i="22"/>
  <c r="H5255" i="22"/>
  <c r="I5255" i="22"/>
  <c r="J5255" i="22"/>
  <c r="K5255" i="22"/>
  <c r="L5255" i="22"/>
  <c r="M5255" i="22"/>
  <c r="N5255" i="22"/>
  <c r="O5255" i="22"/>
  <c r="P5255" i="22"/>
  <c r="A5256" i="22"/>
  <c r="B5256" i="22"/>
  <c r="C5256" i="22"/>
  <c r="D5256" i="22"/>
  <c r="E5256" i="22"/>
  <c r="F5256" i="22"/>
  <c r="G5256" i="22"/>
  <c r="H5256" i="22"/>
  <c r="I5256" i="22"/>
  <c r="J5256" i="22"/>
  <c r="K5256" i="22"/>
  <c r="L5256" i="22"/>
  <c r="M5256" i="22"/>
  <c r="N5256" i="22"/>
  <c r="O5256" i="22"/>
  <c r="P5256" i="22"/>
  <c r="A5257" i="22"/>
  <c r="B5257" i="22"/>
  <c r="C5257" i="22"/>
  <c r="D5257" i="22"/>
  <c r="E5257" i="22"/>
  <c r="F5257" i="22"/>
  <c r="G5257" i="22"/>
  <c r="H5257" i="22"/>
  <c r="I5257" i="22"/>
  <c r="J5257" i="22"/>
  <c r="K5257" i="22"/>
  <c r="L5257" i="22"/>
  <c r="M5257" i="22"/>
  <c r="N5257" i="22"/>
  <c r="O5257" i="22"/>
  <c r="P5257" i="22"/>
  <c r="A5258" i="22"/>
  <c r="B5258" i="22"/>
  <c r="C5258" i="22"/>
  <c r="D5258" i="22"/>
  <c r="E5258" i="22"/>
  <c r="F5258" i="22"/>
  <c r="G5258" i="22"/>
  <c r="H5258" i="22"/>
  <c r="I5258" i="22"/>
  <c r="J5258" i="22"/>
  <c r="K5258" i="22"/>
  <c r="L5258" i="22"/>
  <c r="M5258" i="22"/>
  <c r="N5258" i="22"/>
  <c r="O5258" i="22"/>
  <c r="P5258" i="22"/>
  <c r="A5259" i="22"/>
  <c r="B5259" i="22"/>
  <c r="C5259" i="22"/>
  <c r="D5259" i="22"/>
  <c r="E5259" i="22"/>
  <c r="F5259" i="22"/>
  <c r="G5259" i="22"/>
  <c r="H5259" i="22"/>
  <c r="I5259" i="22"/>
  <c r="J5259" i="22"/>
  <c r="K5259" i="22"/>
  <c r="L5259" i="22"/>
  <c r="M5259" i="22"/>
  <c r="N5259" i="22"/>
  <c r="O5259" i="22"/>
  <c r="P5259" i="22"/>
  <c r="A5260" i="22"/>
  <c r="B5260" i="22"/>
  <c r="C5260" i="22"/>
  <c r="D5260" i="22"/>
  <c r="E5260" i="22"/>
  <c r="F5260" i="22"/>
  <c r="G5260" i="22"/>
  <c r="H5260" i="22"/>
  <c r="I5260" i="22"/>
  <c r="J5260" i="22"/>
  <c r="K5260" i="22"/>
  <c r="L5260" i="22"/>
  <c r="M5260" i="22"/>
  <c r="N5260" i="22"/>
  <c r="O5260" i="22"/>
  <c r="P5260" i="22"/>
  <c r="A5261" i="22"/>
  <c r="B5261" i="22"/>
  <c r="C5261" i="22"/>
  <c r="D5261" i="22"/>
  <c r="E5261" i="22"/>
  <c r="F5261" i="22"/>
  <c r="G5261" i="22"/>
  <c r="H5261" i="22"/>
  <c r="I5261" i="22"/>
  <c r="J5261" i="22"/>
  <c r="K5261" i="22"/>
  <c r="L5261" i="22"/>
  <c r="M5261" i="22"/>
  <c r="N5261" i="22"/>
  <c r="O5261" i="22"/>
  <c r="P5261" i="22"/>
  <c r="A5262" i="22"/>
  <c r="B5262" i="22"/>
  <c r="C5262" i="22"/>
  <c r="D5262" i="22"/>
  <c r="E5262" i="22"/>
  <c r="F5262" i="22"/>
  <c r="G5262" i="22"/>
  <c r="H5262" i="22"/>
  <c r="I5262" i="22"/>
  <c r="J5262" i="22"/>
  <c r="K5262" i="22"/>
  <c r="L5262" i="22"/>
  <c r="M5262" i="22"/>
  <c r="N5262" i="22"/>
  <c r="O5262" i="22"/>
  <c r="P5262" i="22"/>
  <c r="A5263" i="22"/>
  <c r="B5263" i="22"/>
  <c r="C5263" i="22"/>
  <c r="D5263" i="22"/>
  <c r="E5263" i="22"/>
  <c r="F5263" i="22"/>
  <c r="G5263" i="22"/>
  <c r="H5263" i="22"/>
  <c r="I5263" i="22"/>
  <c r="J5263" i="22"/>
  <c r="K5263" i="22"/>
  <c r="L5263" i="22"/>
  <c r="M5263" i="22"/>
  <c r="N5263" i="22"/>
  <c r="O5263" i="22"/>
  <c r="P5263" i="22"/>
  <c r="A5264" i="22"/>
  <c r="B5264" i="22"/>
  <c r="C5264" i="22"/>
  <c r="D5264" i="22"/>
  <c r="E5264" i="22"/>
  <c r="F5264" i="22"/>
  <c r="G5264" i="22"/>
  <c r="H5264" i="22"/>
  <c r="I5264" i="22"/>
  <c r="J5264" i="22"/>
  <c r="K5264" i="22"/>
  <c r="L5264" i="22"/>
  <c r="M5264" i="22"/>
  <c r="N5264" i="22"/>
  <c r="O5264" i="22"/>
  <c r="P5264" i="22"/>
  <c r="A5265" i="22"/>
  <c r="B5265" i="22"/>
  <c r="C5265" i="22"/>
  <c r="D5265" i="22"/>
  <c r="E5265" i="22"/>
  <c r="F5265" i="22"/>
  <c r="G5265" i="22"/>
  <c r="H5265" i="22"/>
  <c r="I5265" i="22"/>
  <c r="J5265" i="22"/>
  <c r="K5265" i="22"/>
  <c r="L5265" i="22"/>
  <c r="M5265" i="22"/>
  <c r="N5265" i="22"/>
  <c r="O5265" i="22"/>
  <c r="P5265" i="22"/>
  <c r="A5266" i="22"/>
  <c r="B5266" i="22"/>
  <c r="C5266" i="22"/>
  <c r="D5266" i="22"/>
  <c r="E5266" i="22"/>
  <c r="F5266" i="22"/>
  <c r="G5266" i="22"/>
  <c r="H5266" i="22"/>
  <c r="I5266" i="22"/>
  <c r="J5266" i="22"/>
  <c r="K5266" i="22"/>
  <c r="L5266" i="22"/>
  <c r="M5266" i="22"/>
  <c r="N5266" i="22"/>
  <c r="O5266" i="22"/>
  <c r="P5266" i="22"/>
  <c r="A5267" i="22"/>
  <c r="B5267" i="22"/>
  <c r="C5267" i="22"/>
  <c r="D5267" i="22"/>
  <c r="E5267" i="22"/>
  <c r="F5267" i="22"/>
  <c r="G5267" i="22"/>
  <c r="H5267" i="22"/>
  <c r="I5267" i="22"/>
  <c r="J5267" i="22"/>
  <c r="K5267" i="22"/>
  <c r="L5267" i="22"/>
  <c r="M5267" i="22"/>
  <c r="N5267" i="22"/>
  <c r="O5267" i="22"/>
  <c r="P5267" i="22"/>
  <c r="A5268" i="22"/>
  <c r="B5268" i="22"/>
  <c r="C5268" i="22"/>
  <c r="D5268" i="22"/>
  <c r="E5268" i="22"/>
  <c r="F5268" i="22"/>
  <c r="G5268" i="22"/>
  <c r="H5268" i="22"/>
  <c r="I5268" i="22"/>
  <c r="J5268" i="22"/>
  <c r="K5268" i="22"/>
  <c r="L5268" i="22"/>
  <c r="M5268" i="22"/>
  <c r="N5268" i="22"/>
  <c r="O5268" i="22"/>
  <c r="P5268" i="22"/>
  <c r="A5269" i="22"/>
  <c r="B5269" i="22"/>
  <c r="C5269" i="22"/>
  <c r="D5269" i="22"/>
  <c r="E5269" i="22"/>
  <c r="F5269" i="22"/>
  <c r="G5269" i="22"/>
  <c r="H5269" i="22"/>
  <c r="I5269" i="22"/>
  <c r="J5269" i="22"/>
  <c r="K5269" i="22"/>
  <c r="L5269" i="22"/>
  <c r="M5269" i="22"/>
  <c r="N5269" i="22"/>
  <c r="O5269" i="22"/>
  <c r="P5269" i="22"/>
  <c r="A5270" i="22"/>
  <c r="B5270" i="22"/>
  <c r="C5270" i="22"/>
  <c r="D5270" i="22"/>
  <c r="E5270" i="22"/>
  <c r="F5270" i="22"/>
  <c r="G5270" i="22"/>
  <c r="H5270" i="22"/>
  <c r="I5270" i="22"/>
  <c r="J5270" i="22"/>
  <c r="K5270" i="22"/>
  <c r="L5270" i="22"/>
  <c r="M5270" i="22"/>
  <c r="N5270" i="22"/>
  <c r="O5270" i="22"/>
  <c r="P5270" i="22"/>
  <c r="A5271" i="22"/>
  <c r="B5271" i="22"/>
  <c r="C5271" i="22"/>
  <c r="D5271" i="22"/>
  <c r="E5271" i="22"/>
  <c r="F5271" i="22"/>
  <c r="G5271" i="22"/>
  <c r="H5271" i="22"/>
  <c r="I5271" i="22"/>
  <c r="J5271" i="22"/>
  <c r="K5271" i="22"/>
  <c r="L5271" i="22"/>
  <c r="M5271" i="22"/>
  <c r="N5271" i="22"/>
  <c r="O5271" i="22"/>
  <c r="P5271" i="22"/>
  <c r="A5272" i="22"/>
  <c r="B5272" i="22"/>
  <c r="C5272" i="22"/>
  <c r="D5272" i="22"/>
  <c r="E5272" i="22"/>
  <c r="F5272" i="22"/>
  <c r="G5272" i="22"/>
  <c r="H5272" i="22"/>
  <c r="I5272" i="22"/>
  <c r="J5272" i="22"/>
  <c r="K5272" i="22"/>
  <c r="L5272" i="22"/>
  <c r="M5272" i="22"/>
  <c r="N5272" i="22"/>
  <c r="O5272" i="22"/>
  <c r="P5272" i="22"/>
  <c r="A5273" i="22"/>
  <c r="B5273" i="22"/>
  <c r="C5273" i="22"/>
  <c r="D5273" i="22"/>
  <c r="E5273" i="22"/>
  <c r="F5273" i="22"/>
  <c r="G5273" i="22"/>
  <c r="H5273" i="22"/>
  <c r="I5273" i="22"/>
  <c r="J5273" i="22"/>
  <c r="K5273" i="22"/>
  <c r="L5273" i="22"/>
  <c r="M5273" i="22"/>
  <c r="N5273" i="22"/>
  <c r="O5273" i="22"/>
  <c r="P5273" i="22"/>
  <c r="A5274" i="22"/>
  <c r="B5274" i="22"/>
  <c r="C5274" i="22"/>
  <c r="D5274" i="22"/>
  <c r="E5274" i="22"/>
  <c r="F5274" i="22"/>
  <c r="G5274" i="22"/>
  <c r="H5274" i="22"/>
  <c r="I5274" i="22"/>
  <c r="J5274" i="22"/>
  <c r="K5274" i="22"/>
  <c r="L5274" i="22"/>
  <c r="M5274" i="22"/>
  <c r="N5274" i="22"/>
  <c r="O5274" i="22"/>
  <c r="P5274" i="22"/>
  <c r="A5275" i="22"/>
  <c r="B5275" i="22"/>
  <c r="C5275" i="22"/>
  <c r="D5275" i="22"/>
  <c r="E5275" i="22"/>
  <c r="F5275" i="22"/>
  <c r="G5275" i="22"/>
  <c r="H5275" i="22"/>
  <c r="I5275" i="22"/>
  <c r="J5275" i="22"/>
  <c r="K5275" i="22"/>
  <c r="L5275" i="22"/>
  <c r="M5275" i="22"/>
  <c r="N5275" i="22"/>
  <c r="O5275" i="22"/>
  <c r="P5275" i="22"/>
  <c r="A5276" i="22"/>
  <c r="B5276" i="22"/>
  <c r="C5276" i="22"/>
  <c r="D5276" i="22"/>
  <c r="E5276" i="22"/>
  <c r="F5276" i="22"/>
  <c r="G5276" i="22"/>
  <c r="H5276" i="22"/>
  <c r="I5276" i="22"/>
  <c r="J5276" i="22"/>
  <c r="K5276" i="22"/>
  <c r="L5276" i="22"/>
  <c r="M5276" i="22"/>
  <c r="N5276" i="22"/>
  <c r="O5276" i="22"/>
  <c r="P5276" i="22"/>
  <c r="A5277" i="22"/>
  <c r="B5277" i="22"/>
  <c r="C5277" i="22"/>
  <c r="D5277" i="22"/>
  <c r="E5277" i="22"/>
  <c r="F5277" i="22"/>
  <c r="G5277" i="22"/>
  <c r="H5277" i="22"/>
  <c r="I5277" i="22"/>
  <c r="J5277" i="22"/>
  <c r="K5277" i="22"/>
  <c r="L5277" i="22"/>
  <c r="M5277" i="22"/>
  <c r="N5277" i="22"/>
  <c r="O5277" i="22"/>
  <c r="P5277" i="22"/>
  <c r="A5278" i="22"/>
  <c r="B5278" i="22"/>
  <c r="C5278" i="22"/>
  <c r="D5278" i="22"/>
  <c r="E5278" i="22"/>
  <c r="F5278" i="22"/>
  <c r="G5278" i="22"/>
  <c r="H5278" i="22"/>
  <c r="I5278" i="22"/>
  <c r="J5278" i="22"/>
  <c r="K5278" i="22"/>
  <c r="L5278" i="22"/>
  <c r="M5278" i="22"/>
  <c r="N5278" i="22"/>
  <c r="O5278" i="22"/>
  <c r="P5278" i="22"/>
  <c r="A5279" i="22"/>
  <c r="B5279" i="22"/>
  <c r="C5279" i="22"/>
  <c r="D5279" i="22"/>
  <c r="E5279" i="22"/>
  <c r="F5279" i="22"/>
  <c r="G5279" i="22"/>
  <c r="H5279" i="22"/>
  <c r="I5279" i="22"/>
  <c r="J5279" i="22"/>
  <c r="K5279" i="22"/>
  <c r="L5279" i="22"/>
  <c r="M5279" i="22"/>
  <c r="N5279" i="22"/>
  <c r="O5279" i="22"/>
  <c r="P5279" i="22"/>
  <c r="A5280" i="22"/>
  <c r="B5280" i="22"/>
  <c r="C5280" i="22"/>
  <c r="D5280" i="22"/>
  <c r="E5280" i="22"/>
  <c r="F5280" i="22"/>
  <c r="G5280" i="22"/>
  <c r="H5280" i="22"/>
  <c r="I5280" i="22"/>
  <c r="J5280" i="22"/>
  <c r="K5280" i="22"/>
  <c r="L5280" i="22"/>
  <c r="M5280" i="22"/>
  <c r="N5280" i="22"/>
  <c r="O5280" i="22"/>
  <c r="P5280" i="22"/>
  <c r="A5281" i="22"/>
  <c r="B5281" i="22"/>
  <c r="C5281" i="22"/>
  <c r="D5281" i="22"/>
  <c r="E5281" i="22"/>
  <c r="F5281" i="22"/>
  <c r="G5281" i="22"/>
  <c r="H5281" i="22"/>
  <c r="I5281" i="22"/>
  <c r="J5281" i="22"/>
  <c r="K5281" i="22"/>
  <c r="L5281" i="22"/>
  <c r="M5281" i="22"/>
  <c r="N5281" i="22"/>
  <c r="O5281" i="22"/>
  <c r="P5281" i="22"/>
  <c r="A5282" i="22"/>
  <c r="B5282" i="22"/>
  <c r="C5282" i="22"/>
  <c r="D5282" i="22"/>
  <c r="E5282" i="22"/>
  <c r="F5282" i="22"/>
  <c r="G5282" i="22"/>
  <c r="H5282" i="22"/>
  <c r="I5282" i="22"/>
  <c r="J5282" i="22"/>
  <c r="K5282" i="22"/>
  <c r="L5282" i="22"/>
  <c r="M5282" i="22"/>
  <c r="N5282" i="22"/>
  <c r="O5282" i="22"/>
  <c r="P5282" i="22"/>
  <c r="A5283" i="22"/>
  <c r="B5283" i="22"/>
  <c r="C5283" i="22"/>
  <c r="D5283" i="22"/>
  <c r="E5283" i="22"/>
  <c r="F5283" i="22"/>
  <c r="G5283" i="22"/>
  <c r="H5283" i="22"/>
  <c r="I5283" i="22"/>
  <c r="J5283" i="22"/>
  <c r="K5283" i="22"/>
  <c r="L5283" i="22"/>
  <c r="M5283" i="22"/>
  <c r="N5283" i="22"/>
  <c r="O5283" i="22"/>
  <c r="P5283" i="22"/>
  <c r="A5284" i="22"/>
  <c r="B5284" i="22"/>
  <c r="C5284" i="22"/>
  <c r="D5284" i="22"/>
  <c r="E5284" i="22"/>
  <c r="F5284" i="22"/>
  <c r="G5284" i="22"/>
  <c r="H5284" i="22"/>
  <c r="I5284" i="22"/>
  <c r="J5284" i="22"/>
  <c r="K5284" i="22"/>
  <c r="L5284" i="22"/>
  <c r="M5284" i="22"/>
  <c r="N5284" i="22"/>
  <c r="O5284" i="22"/>
  <c r="P5284" i="22"/>
  <c r="A5285" i="22"/>
  <c r="B5285" i="22"/>
  <c r="C5285" i="22"/>
  <c r="D5285" i="22"/>
  <c r="E5285" i="22"/>
  <c r="F5285" i="22"/>
  <c r="G5285" i="22"/>
  <c r="H5285" i="22"/>
  <c r="I5285" i="22"/>
  <c r="J5285" i="22"/>
  <c r="K5285" i="22"/>
  <c r="L5285" i="22"/>
  <c r="M5285" i="22"/>
  <c r="N5285" i="22"/>
  <c r="O5285" i="22"/>
  <c r="P5285" i="22"/>
  <c r="A5286" i="22"/>
  <c r="B5286" i="22"/>
  <c r="C5286" i="22"/>
  <c r="D5286" i="22"/>
  <c r="E5286" i="22"/>
  <c r="F5286" i="22"/>
  <c r="G5286" i="22"/>
  <c r="H5286" i="22"/>
  <c r="I5286" i="22"/>
  <c r="J5286" i="22"/>
  <c r="K5286" i="22"/>
  <c r="L5286" i="22"/>
  <c r="M5286" i="22"/>
  <c r="N5286" i="22"/>
  <c r="O5286" i="22"/>
  <c r="P5286" i="22"/>
  <c r="A5287" i="22"/>
  <c r="B5287" i="22"/>
  <c r="C5287" i="22"/>
  <c r="D5287" i="22"/>
  <c r="E5287" i="22"/>
  <c r="F5287" i="22"/>
  <c r="G5287" i="22"/>
  <c r="H5287" i="22"/>
  <c r="I5287" i="22"/>
  <c r="J5287" i="22"/>
  <c r="K5287" i="22"/>
  <c r="L5287" i="22"/>
  <c r="M5287" i="22"/>
  <c r="N5287" i="22"/>
  <c r="O5287" i="22"/>
  <c r="P5287" i="22"/>
  <c r="A5288" i="22"/>
  <c r="B5288" i="22"/>
  <c r="C5288" i="22"/>
  <c r="D5288" i="22"/>
  <c r="E5288" i="22"/>
  <c r="F5288" i="22"/>
  <c r="G5288" i="22"/>
  <c r="H5288" i="22"/>
  <c r="I5288" i="22"/>
  <c r="J5288" i="22"/>
  <c r="K5288" i="22"/>
  <c r="L5288" i="22"/>
  <c r="M5288" i="22"/>
  <c r="N5288" i="22"/>
  <c r="O5288" i="22"/>
  <c r="P5288" i="22"/>
  <c r="A5289" i="22"/>
  <c r="B5289" i="22"/>
  <c r="C5289" i="22"/>
  <c r="D5289" i="22"/>
  <c r="E5289" i="22"/>
  <c r="F5289" i="22"/>
  <c r="G5289" i="22"/>
  <c r="H5289" i="22"/>
  <c r="I5289" i="22"/>
  <c r="J5289" i="22"/>
  <c r="K5289" i="22"/>
  <c r="L5289" i="22"/>
  <c r="M5289" i="22"/>
  <c r="N5289" i="22"/>
  <c r="O5289" i="22"/>
  <c r="P5289" i="22"/>
  <c r="A5290" i="22"/>
  <c r="B5290" i="22"/>
  <c r="C5290" i="22"/>
  <c r="D5290" i="22"/>
  <c r="E5290" i="22"/>
  <c r="F5290" i="22"/>
  <c r="G5290" i="22"/>
  <c r="H5290" i="22"/>
  <c r="I5290" i="22"/>
  <c r="J5290" i="22"/>
  <c r="K5290" i="22"/>
  <c r="L5290" i="22"/>
  <c r="M5290" i="22"/>
  <c r="N5290" i="22"/>
  <c r="O5290" i="22"/>
  <c r="P5290" i="22"/>
  <c r="A5291" i="22"/>
  <c r="B5291" i="22"/>
  <c r="C5291" i="22"/>
  <c r="D5291" i="22"/>
  <c r="E5291" i="22"/>
  <c r="F5291" i="22"/>
  <c r="G5291" i="22"/>
  <c r="H5291" i="22"/>
  <c r="I5291" i="22"/>
  <c r="J5291" i="22"/>
  <c r="K5291" i="22"/>
  <c r="L5291" i="22"/>
  <c r="M5291" i="22"/>
  <c r="N5291" i="22"/>
  <c r="O5291" i="22"/>
  <c r="P5291" i="22"/>
  <c r="A5292" i="22"/>
  <c r="B5292" i="22"/>
  <c r="C5292" i="22"/>
  <c r="D5292" i="22"/>
  <c r="E5292" i="22"/>
  <c r="F5292" i="22"/>
  <c r="G5292" i="22"/>
  <c r="H5292" i="22"/>
  <c r="I5292" i="22"/>
  <c r="J5292" i="22"/>
  <c r="K5292" i="22"/>
  <c r="L5292" i="22"/>
  <c r="M5292" i="22"/>
  <c r="N5292" i="22"/>
  <c r="O5292" i="22"/>
  <c r="P5292" i="22"/>
  <c r="A5293" i="22"/>
  <c r="B5293" i="22"/>
  <c r="C5293" i="22"/>
  <c r="D5293" i="22"/>
  <c r="E5293" i="22"/>
  <c r="F5293" i="22"/>
  <c r="G5293" i="22"/>
  <c r="H5293" i="22"/>
  <c r="I5293" i="22"/>
  <c r="J5293" i="22"/>
  <c r="K5293" i="22"/>
  <c r="L5293" i="22"/>
  <c r="M5293" i="22"/>
  <c r="N5293" i="22"/>
  <c r="O5293" i="22"/>
  <c r="P5293" i="22"/>
  <c r="A5294" i="22"/>
  <c r="B5294" i="22"/>
  <c r="C5294" i="22"/>
  <c r="D5294" i="22"/>
  <c r="E5294" i="22"/>
  <c r="F5294" i="22"/>
  <c r="G5294" i="22"/>
  <c r="H5294" i="22"/>
  <c r="I5294" i="22"/>
  <c r="J5294" i="22"/>
  <c r="K5294" i="22"/>
  <c r="L5294" i="22"/>
  <c r="M5294" i="22"/>
  <c r="N5294" i="22"/>
  <c r="O5294" i="22"/>
  <c r="P5294" i="22"/>
  <c r="A5295" i="22"/>
  <c r="B5295" i="22"/>
  <c r="C5295" i="22"/>
  <c r="D5295" i="22"/>
  <c r="E5295" i="22"/>
  <c r="F5295" i="22"/>
  <c r="G5295" i="22"/>
  <c r="H5295" i="22"/>
  <c r="I5295" i="22"/>
  <c r="J5295" i="22"/>
  <c r="K5295" i="22"/>
  <c r="L5295" i="22"/>
  <c r="M5295" i="22"/>
  <c r="N5295" i="22"/>
  <c r="O5295" i="22"/>
  <c r="P5295" i="22"/>
  <c r="A5296" i="22"/>
  <c r="B5296" i="22"/>
  <c r="C5296" i="22"/>
  <c r="D5296" i="22"/>
  <c r="E5296" i="22"/>
  <c r="F5296" i="22"/>
  <c r="G5296" i="22"/>
  <c r="H5296" i="22"/>
  <c r="I5296" i="22"/>
  <c r="J5296" i="22"/>
  <c r="K5296" i="22"/>
  <c r="L5296" i="22"/>
  <c r="M5296" i="22"/>
  <c r="N5296" i="22"/>
  <c r="O5296" i="22"/>
  <c r="P5296" i="22"/>
  <c r="A5297" i="22"/>
  <c r="B5297" i="22"/>
  <c r="C5297" i="22"/>
  <c r="D5297" i="22"/>
  <c r="E5297" i="22"/>
  <c r="F5297" i="22"/>
  <c r="G5297" i="22"/>
  <c r="H5297" i="22"/>
  <c r="I5297" i="22"/>
  <c r="J5297" i="22"/>
  <c r="K5297" i="22"/>
  <c r="L5297" i="22"/>
  <c r="M5297" i="22"/>
  <c r="N5297" i="22"/>
  <c r="O5297" i="22"/>
  <c r="P5297" i="22"/>
  <c r="A5298" i="22"/>
  <c r="B5298" i="22"/>
  <c r="C5298" i="22"/>
  <c r="D5298" i="22"/>
  <c r="E5298" i="22"/>
  <c r="F5298" i="22"/>
  <c r="G5298" i="22"/>
  <c r="H5298" i="22"/>
  <c r="I5298" i="22"/>
  <c r="J5298" i="22"/>
  <c r="K5298" i="22"/>
  <c r="L5298" i="22"/>
  <c r="M5298" i="22"/>
  <c r="N5298" i="22"/>
  <c r="O5298" i="22"/>
  <c r="P5298" i="22"/>
  <c r="A5299" i="22"/>
  <c r="B5299" i="22"/>
  <c r="C5299" i="22"/>
  <c r="D5299" i="22"/>
  <c r="E5299" i="22"/>
  <c r="F5299" i="22"/>
  <c r="G5299" i="22"/>
  <c r="H5299" i="22"/>
  <c r="I5299" i="22"/>
  <c r="J5299" i="22"/>
  <c r="K5299" i="22"/>
  <c r="L5299" i="22"/>
  <c r="M5299" i="22"/>
  <c r="N5299" i="22"/>
  <c r="O5299" i="22"/>
  <c r="P5299" i="22"/>
  <c r="A5300" i="22"/>
  <c r="B5300" i="22"/>
  <c r="C5300" i="22"/>
  <c r="D5300" i="22"/>
  <c r="E5300" i="22"/>
  <c r="F5300" i="22"/>
  <c r="G5300" i="22"/>
  <c r="H5300" i="22"/>
  <c r="I5300" i="22"/>
  <c r="J5300" i="22"/>
  <c r="K5300" i="22"/>
  <c r="L5300" i="22"/>
  <c r="M5300" i="22"/>
  <c r="N5300" i="22"/>
  <c r="O5300" i="22"/>
  <c r="P5300" i="22"/>
  <c r="A5301" i="22"/>
  <c r="B5301" i="22"/>
  <c r="C5301" i="22"/>
  <c r="D5301" i="22"/>
  <c r="E5301" i="22"/>
  <c r="F5301" i="22"/>
  <c r="G5301" i="22"/>
  <c r="H5301" i="22"/>
  <c r="I5301" i="22"/>
  <c r="J5301" i="22"/>
  <c r="K5301" i="22"/>
  <c r="L5301" i="22"/>
  <c r="M5301" i="22"/>
  <c r="N5301" i="22"/>
  <c r="O5301" i="22"/>
  <c r="P5301" i="22"/>
  <c r="A5302" i="22"/>
  <c r="B5302" i="22"/>
  <c r="C5302" i="22"/>
  <c r="D5302" i="22"/>
  <c r="E5302" i="22"/>
  <c r="F5302" i="22"/>
  <c r="G5302" i="22"/>
  <c r="H5302" i="22"/>
  <c r="I5302" i="22"/>
  <c r="J5302" i="22"/>
  <c r="K5302" i="22"/>
  <c r="L5302" i="22"/>
  <c r="M5302" i="22"/>
  <c r="N5302" i="22"/>
  <c r="O5302" i="22"/>
  <c r="P5302" i="22"/>
  <c r="A5303" i="22"/>
  <c r="B5303" i="22"/>
  <c r="C5303" i="22"/>
  <c r="D5303" i="22"/>
  <c r="E5303" i="22"/>
  <c r="F5303" i="22"/>
  <c r="G5303" i="22"/>
  <c r="H5303" i="22"/>
  <c r="I5303" i="22"/>
  <c r="J5303" i="22"/>
  <c r="K5303" i="22"/>
  <c r="L5303" i="22"/>
  <c r="M5303" i="22"/>
  <c r="N5303" i="22"/>
  <c r="O5303" i="22"/>
  <c r="P5303" i="22"/>
  <c r="A5304" i="22"/>
  <c r="B5304" i="22"/>
  <c r="C5304" i="22"/>
  <c r="D5304" i="22"/>
  <c r="E5304" i="22"/>
  <c r="F5304" i="22"/>
  <c r="G5304" i="22"/>
  <c r="H5304" i="22"/>
  <c r="I5304" i="22"/>
  <c r="J5304" i="22"/>
  <c r="K5304" i="22"/>
  <c r="L5304" i="22"/>
  <c r="M5304" i="22"/>
  <c r="N5304" i="22"/>
  <c r="O5304" i="22"/>
  <c r="P5304" i="22"/>
  <c r="A5305" i="22"/>
  <c r="B5305" i="22"/>
  <c r="C5305" i="22"/>
  <c r="D5305" i="22"/>
  <c r="E5305" i="22"/>
  <c r="F5305" i="22"/>
  <c r="G5305" i="22"/>
  <c r="H5305" i="22"/>
  <c r="I5305" i="22"/>
  <c r="J5305" i="22"/>
  <c r="K5305" i="22"/>
  <c r="L5305" i="22"/>
  <c r="M5305" i="22"/>
  <c r="N5305" i="22"/>
  <c r="O5305" i="22"/>
  <c r="P5305" i="22"/>
  <c r="A5306" i="22"/>
  <c r="B5306" i="22"/>
  <c r="C5306" i="22"/>
  <c r="D5306" i="22"/>
  <c r="E5306" i="22"/>
  <c r="F5306" i="22"/>
  <c r="G5306" i="22"/>
  <c r="H5306" i="22"/>
  <c r="I5306" i="22"/>
  <c r="J5306" i="22"/>
  <c r="K5306" i="22"/>
  <c r="L5306" i="22"/>
  <c r="M5306" i="22"/>
  <c r="N5306" i="22"/>
  <c r="O5306" i="22"/>
  <c r="P5306" i="22"/>
  <c r="A5307" i="22"/>
  <c r="B5307" i="22"/>
  <c r="C5307" i="22"/>
  <c r="D5307" i="22"/>
  <c r="E5307" i="22"/>
  <c r="F5307" i="22"/>
  <c r="G5307" i="22"/>
  <c r="H5307" i="22"/>
  <c r="I5307" i="22"/>
  <c r="J5307" i="22"/>
  <c r="K5307" i="22"/>
  <c r="L5307" i="22"/>
  <c r="M5307" i="22"/>
  <c r="N5307" i="22"/>
  <c r="O5307" i="22"/>
  <c r="P5307" i="22"/>
  <c r="A5308" i="22"/>
  <c r="B5308" i="22"/>
  <c r="C5308" i="22"/>
  <c r="D5308" i="22"/>
  <c r="E5308" i="22"/>
  <c r="F5308" i="22"/>
  <c r="G5308" i="22"/>
  <c r="H5308" i="22"/>
  <c r="I5308" i="22"/>
  <c r="J5308" i="22"/>
  <c r="K5308" i="22"/>
  <c r="L5308" i="22"/>
  <c r="M5308" i="22"/>
  <c r="N5308" i="22"/>
  <c r="O5308" i="22"/>
  <c r="P5308" i="22"/>
  <c r="A5309" i="22"/>
  <c r="B5309" i="22"/>
  <c r="C5309" i="22"/>
  <c r="D5309" i="22"/>
  <c r="E5309" i="22"/>
  <c r="F5309" i="22"/>
  <c r="G5309" i="22"/>
  <c r="H5309" i="22"/>
  <c r="I5309" i="22"/>
  <c r="J5309" i="22"/>
  <c r="K5309" i="22"/>
  <c r="L5309" i="22"/>
  <c r="M5309" i="22"/>
  <c r="N5309" i="22"/>
  <c r="O5309" i="22"/>
  <c r="P5309" i="22"/>
  <c r="A5310" i="22"/>
  <c r="B5310" i="22"/>
  <c r="C5310" i="22"/>
  <c r="D5310" i="22"/>
  <c r="E5310" i="22"/>
  <c r="F5310" i="22"/>
  <c r="G5310" i="22"/>
  <c r="H5310" i="22"/>
  <c r="I5310" i="22"/>
  <c r="J5310" i="22"/>
  <c r="K5310" i="22"/>
  <c r="L5310" i="22"/>
  <c r="M5310" i="22"/>
  <c r="N5310" i="22"/>
  <c r="O5310" i="22"/>
  <c r="P5310" i="22"/>
  <c r="A5311" i="22"/>
  <c r="B5311" i="22"/>
  <c r="C5311" i="22"/>
  <c r="D5311" i="22"/>
  <c r="E5311" i="22"/>
  <c r="F5311" i="22"/>
  <c r="G5311" i="22"/>
  <c r="H5311" i="22"/>
  <c r="I5311" i="22"/>
  <c r="J5311" i="22"/>
  <c r="K5311" i="22"/>
  <c r="L5311" i="22"/>
  <c r="M5311" i="22"/>
  <c r="N5311" i="22"/>
  <c r="O5311" i="22"/>
  <c r="P5311" i="22"/>
  <c r="A5312" i="22"/>
  <c r="B5312" i="22"/>
  <c r="C5312" i="22"/>
  <c r="D5312" i="22"/>
  <c r="E5312" i="22"/>
  <c r="F5312" i="22"/>
  <c r="G5312" i="22"/>
  <c r="H5312" i="22"/>
  <c r="I5312" i="22"/>
  <c r="J5312" i="22"/>
  <c r="K5312" i="22"/>
  <c r="L5312" i="22"/>
  <c r="M5312" i="22"/>
  <c r="N5312" i="22"/>
  <c r="O5312" i="22"/>
  <c r="P5312" i="22"/>
  <c r="A5313" i="22"/>
  <c r="B5313" i="22"/>
  <c r="C5313" i="22"/>
  <c r="D5313" i="22"/>
  <c r="E5313" i="22"/>
  <c r="F5313" i="22"/>
  <c r="G5313" i="22"/>
  <c r="H5313" i="22"/>
  <c r="I5313" i="22"/>
  <c r="J5313" i="22"/>
  <c r="K5313" i="22"/>
  <c r="L5313" i="22"/>
  <c r="M5313" i="22"/>
  <c r="N5313" i="22"/>
  <c r="O5313" i="22"/>
  <c r="P5313" i="22"/>
  <c r="A5314" i="22"/>
  <c r="B5314" i="22"/>
  <c r="C5314" i="22"/>
  <c r="D5314" i="22"/>
  <c r="E5314" i="22"/>
  <c r="F5314" i="22"/>
  <c r="G5314" i="22"/>
  <c r="H5314" i="22"/>
  <c r="I5314" i="22"/>
  <c r="J5314" i="22"/>
  <c r="K5314" i="22"/>
  <c r="L5314" i="22"/>
  <c r="M5314" i="22"/>
  <c r="N5314" i="22"/>
  <c r="O5314" i="22"/>
  <c r="P5314" i="22"/>
  <c r="A5315" i="22"/>
  <c r="B5315" i="22"/>
  <c r="C5315" i="22"/>
  <c r="D5315" i="22"/>
  <c r="E5315" i="22"/>
  <c r="F5315" i="22"/>
  <c r="G5315" i="22"/>
  <c r="H5315" i="22"/>
  <c r="I5315" i="22"/>
  <c r="J5315" i="22"/>
  <c r="K5315" i="22"/>
  <c r="L5315" i="22"/>
  <c r="M5315" i="22"/>
  <c r="N5315" i="22"/>
  <c r="O5315" i="22"/>
  <c r="P5315" i="22"/>
  <c r="A5316" i="22"/>
  <c r="B5316" i="22"/>
  <c r="C5316" i="22"/>
  <c r="D5316" i="22"/>
  <c r="E5316" i="22"/>
  <c r="F5316" i="22"/>
  <c r="G5316" i="22"/>
  <c r="H5316" i="22"/>
  <c r="I5316" i="22"/>
  <c r="J5316" i="22"/>
  <c r="K5316" i="22"/>
  <c r="L5316" i="22"/>
  <c r="M5316" i="22"/>
  <c r="N5316" i="22"/>
  <c r="O5316" i="22"/>
  <c r="P5316" i="22"/>
  <c r="A5317" i="22"/>
  <c r="B5317" i="22"/>
  <c r="C5317" i="22"/>
  <c r="D5317" i="22"/>
  <c r="E5317" i="22"/>
  <c r="F5317" i="22"/>
  <c r="G5317" i="22"/>
  <c r="H5317" i="22"/>
  <c r="I5317" i="22"/>
  <c r="J5317" i="22"/>
  <c r="K5317" i="22"/>
  <c r="L5317" i="22"/>
  <c r="M5317" i="22"/>
  <c r="N5317" i="22"/>
  <c r="O5317" i="22"/>
  <c r="P5317" i="22"/>
  <c r="A5318" i="22"/>
  <c r="B5318" i="22"/>
  <c r="C5318" i="22"/>
  <c r="D5318" i="22"/>
  <c r="E5318" i="22"/>
  <c r="F5318" i="22"/>
  <c r="G5318" i="22"/>
  <c r="H5318" i="22"/>
  <c r="I5318" i="22"/>
  <c r="J5318" i="22"/>
  <c r="K5318" i="22"/>
  <c r="L5318" i="22"/>
  <c r="M5318" i="22"/>
  <c r="N5318" i="22"/>
  <c r="O5318" i="22"/>
  <c r="P5318" i="22"/>
  <c r="A5319" i="22"/>
  <c r="B5319" i="22"/>
  <c r="C5319" i="22"/>
  <c r="D5319" i="22"/>
  <c r="E5319" i="22"/>
  <c r="F5319" i="22"/>
  <c r="G5319" i="22"/>
  <c r="H5319" i="22"/>
  <c r="I5319" i="22"/>
  <c r="J5319" i="22"/>
  <c r="K5319" i="22"/>
  <c r="L5319" i="22"/>
  <c r="M5319" i="22"/>
  <c r="N5319" i="22"/>
  <c r="O5319" i="22"/>
  <c r="P5319" i="22"/>
  <c r="A5320" i="22"/>
  <c r="B5320" i="22"/>
  <c r="C5320" i="22"/>
  <c r="D5320" i="22"/>
  <c r="E5320" i="22"/>
  <c r="F5320" i="22"/>
  <c r="G5320" i="22"/>
  <c r="H5320" i="22"/>
  <c r="I5320" i="22"/>
  <c r="J5320" i="22"/>
  <c r="K5320" i="22"/>
  <c r="L5320" i="22"/>
  <c r="M5320" i="22"/>
  <c r="N5320" i="22"/>
  <c r="O5320" i="22"/>
  <c r="P5320" i="22"/>
  <c r="A5321" i="22"/>
  <c r="B5321" i="22"/>
  <c r="C5321" i="22"/>
  <c r="D5321" i="22"/>
  <c r="E5321" i="22"/>
  <c r="F5321" i="22"/>
  <c r="G5321" i="22"/>
  <c r="H5321" i="22"/>
  <c r="I5321" i="22"/>
  <c r="J5321" i="22"/>
  <c r="K5321" i="22"/>
  <c r="L5321" i="22"/>
  <c r="M5321" i="22"/>
  <c r="N5321" i="22"/>
  <c r="O5321" i="22"/>
  <c r="P5321" i="22"/>
  <c r="A5322" i="22"/>
  <c r="B5322" i="22"/>
  <c r="C5322" i="22"/>
  <c r="D5322" i="22"/>
  <c r="E5322" i="22"/>
  <c r="F5322" i="22"/>
  <c r="G5322" i="22"/>
  <c r="H5322" i="22"/>
  <c r="I5322" i="22"/>
  <c r="J5322" i="22"/>
  <c r="K5322" i="22"/>
  <c r="L5322" i="22"/>
  <c r="M5322" i="22"/>
  <c r="N5322" i="22"/>
  <c r="O5322" i="22"/>
  <c r="P5322" i="22"/>
  <c r="A5323" i="22"/>
  <c r="B5323" i="22"/>
  <c r="C5323" i="22"/>
  <c r="D5323" i="22"/>
  <c r="E5323" i="22"/>
  <c r="F5323" i="22"/>
  <c r="G5323" i="22"/>
  <c r="H5323" i="22"/>
  <c r="I5323" i="22"/>
  <c r="J5323" i="22"/>
  <c r="K5323" i="22"/>
  <c r="L5323" i="22"/>
  <c r="M5323" i="22"/>
  <c r="N5323" i="22"/>
  <c r="O5323" i="22"/>
  <c r="P5323" i="22"/>
  <c r="A5324" i="22"/>
  <c r="B5324" i="22"/>
  <c r="C5324" i="22"/>
  <c r="D5324" i="22"/>
  <c r="E5324" i="22"/>
  <c r="F5324" i="22"/>
  <c r="G5324" i="22"/>
  <c r="H5324" i="22"/>
  <c r="I5324" i="22"/>
  <c r="J5324" i="22"/>
  <c r="K5324" i="22"/>
  <c r="L5324" i="22"/>
  <c r="M5324" i="22"/>
  <c r="N5324" i="22"/>
  <c r="O5324" i="22"/>
  <c r="P5324" i="22"/>
  <c r="A5325" i="22"/>
  <c r="B5325" i="22"/>
  <c r="C5325" i="22"/>
  <c r="D5325" i="22"/>
  <c r="E5325" i="22"/>
  <c r="F5325" i="22"/>
  <c r="G5325" i="22"/>
  <c r="H5325" i="22"/>
  <c r="I5325" i="22"/>
  <c r="J5325" i="22"/>
  <c r="K5325" i="22"/>
  <c r="L5325" i="22"/>
  <c r="M5325" i="22"/>
  <c r="N5325" i="22"/>
  <c r="O5325" i="22"/>
  <c r="P5325" i="22"/>
  <c r="A5326" i="22"/>
  <c r="B5326" i="22"/>
  <c r="C5326" i="22"/>
  <c r="D5326" i="22"/>
  <c r="E5326" i="22"/>
  <c r="F5326" i="22"/>
  <c r="G5326" i="22"/>
  <c r="H5326" i="22"/>
  <c r="I5326" i="22"/>
  <c r="J5326" i="22"/>
  <c r="K5326" i="22"/>
  <c r="L5326" i="22"/>
  <c r="M5326" i="22"/>
  <c r="N5326" i="22"/>
  <c r="O5326" i="22"/>
  <c r="P5326" i="22"/>
  <c r="A5327" i="22"/>
  <c r="B5327" i="22"/>
  <c r="C5327" i="22"/>
  <c r="D5327" i="22"/>
  <c r="E5327" i="22"/>
  <c r="F5327" i="22"/>
  <c r="G5327" i="22"/>
  <c r="H5327" i="22"/>
  <c r="I5327" i="22"/>
  <c r="J5327" i="22"/>
  <c r="K5327" i="22"/>
  <c r="L5327" i="22"/>
  <c r="M5327" i="22"/>
  <c r="N5327" i="22"/>
  <c r="O5327" i="22"/>
  <c r="P5327" i="22"/>
  <c r="A5328" i="22"/>
  <c r="B5328" i="22"/>
  <c r="C5328" i="22"/>
  <c r="D5328" i="22"/>
  <c r="E5328" i="22"/>
  <c r="F5328" i="22"/>
  <c r="G5328" i="22"/>
  <c r="H5328" i="22"/>
  <c r="I5328" i="22"/>
  <c r="J5328" i="22"/>
  <c r="K5328" i="22"/>
  <c r="L5328" i="22"/>
  <c r="M5328" i="22"/>
  <c r="N5328" i="22"/>
  <c r="O5328" i="22"/>
  <c r="P5328" i="22"/>
  <c r="A5329" i="22"/>
  <c r="B5329" i="22"/>
  <c r="C5329" i="22"/>
  <c r="D5329" i="22"/>
  <c r="E5329" i="22"/>
  <c r="F5329" i="22"/>
  <c r="G5329" i="22"/>
  <c r="H5329" i="22"/>
  <c r="I5329" i="22"/>
  <c r="J5329" i="22"/>
  <c r="K5329" i="22"/>
  <c r="L5329" i="22"/>
  <c r="M5329" i="22"/>
  <c r="N5329" i="22"/>
  <c r="O5329" i="22"/>
  <c r="P5329" i="22"/>
  <c r="A5330" i="22"/>
  <c r="B5330" i="22"/>
  <c r="C5330" i="22"/>
  <c r="D5330" i="22"/>
  <c r="E5330" i="22"/>
  <c r="F5330" i="22"/>
  <c r="G5330" i="22"/>
  <c r="H5330" i="22"/>
  <c r="I5330" i="22"/>
  <c r="J5330" i="22"/>
  <c r="K5330" i="22"/>
  <c r="L5330" i="22"/>
  <c r="M5330" i="22"/>
  <c r="N5330" i="22"/>
  <c r="O5330" i="22"/>
  <c r="P5330" i="22"/>
  <c r="A5331" i="22"/>
  <c r="B5331" i="22"/>
  <c r="C5331" i="22"/>
  <c r="D5331" i="22"/>
  <c r="E5331" i="22"/>
  <c r="F5331" i="22"/>
  <c r="G5331" i="22"/>
  <c r="H5331" i="22"/>
  <c r="I5331" i="22"/>
  <c r="J5331" i="22"/>
  <c r="K5331" i="22"/>
  <c r="L5331" i="22"/>
  <c r="M5331" i="22"/>
  <c r="N5331" i="22"/>
  <c r="O5331" i="22"/>
  <c r="P5331" i="22"/>
  <c r="A5332" i="22"/>
  <c r="B5332" i="22"/>
  <c r="C5332" i="22"/>
  <c r="D5332" i="22"/>
  <c r="E5332" i="22"/>
  <c r="F5332" i="22"/>
  <c r="G5332" i="22"/>
  <c r="H5332" i="22"/>
  <c r="I5332" i="22"/>
  <c r="J5332" i="22"/>
  <c r="K5332" i="22"/>
  <c r="L5332" i="22"/>
  <c r="M5332" i="22"/>
  <c r="N5332" i="22"/>
  <c r="O5332" i="22"/>
  <c r="P5332" i="22"/>
  <c r="A5333" i="22"/>
  <c r="B5333" i="22"/>
  <c r="C5333" i="22"/>
  <c r="D5333" i="22"/>
  <c r="E5333" i="22"/>
  <c r="F5333" i="22"/>
  <c r="G5333" i="22"/>
  <c r="H5333" i="22"/>
  <c r="I5333" i="22"/>
  <c r="J5333" i="22"/>
  <c r="K5333" i="22"/>
  <c r="L5333" i="22"/>
  <c r="M5333" i="22"/>
  <c r="N5333" i="22"/>
  <c r="O5333" i="22"/>
  <c r="P5333" i="22"/>
  <c r="A5334" i="22"/>
  <c r="B5334" i="22"/>
  <c r="C5334" i="22"/>
  <c r="D5334" i="22"/>
  <c r="E5334" i="22"/>
  <c r="F5334" i="22"/>
  <c r="G5334" i="22"/>
  <c r="H5334" i="22"/>
  <c r="I5334" i="22"/>
  <c r="J5334" i="22"/>
  <c r="K5334" i="22"/>
  <c r="L5334" i="22"/>
  <c r="M5334" i="22"/>
  <c r="N5334" i="22"/>
  <c r="O5334" i="22"/>
  <c r="P5334" i="22"/>
  <c r="A5335" i="22"/>
  <c r="B5335" i="22"/>
  <c r="C5335" i="22"/>
  <c r="D5335" i="22"/>
  <c r="E5335" i="22"/>
  <c r="F5335" i="22"/>
  <c r="G5335" i="22"/>
  <c r="H5335" i="22"/>
  <c r="I5335" i="22"/>
  <c r="J5335" i="22"/>
  <c r="K5335" i="22"/>
  <c r="L5335" i="22"/>
  <c r="M5335" i="22"/>
  <c r="N5335" i="22"/>
  <c r="O5335" i="22"/>
  <c r="P5335" i="22"/>
  <c r="A5336" i="22"/>
  <c r="B5336" i="22"/>
  <c r="C5336" i="22"/>
  <c r="D5336" i="22"/>
  <c r="E5336" i="22"/>
  <c r="F5336" i="22"/>
  <c r="G5336" i="22"/>
  <c r="H5336" i="22"/>
  <c r="I5336" i="22"/>
  <c r="J5336" i="22"/>
  <c r="K5336" i="22"/>
  <c r="L5336" i="22"/>
  <c r="M5336" i="22"/>
  <c r="N5336" i="22"/>
  <c r="O5336" i="22"/>
  <c r="P5336" i="22"/>
  <c r="A5337" i="22"/>
  <c r="B5337" i="22"/>
  <c r="C5337" i="22"/>
  <c r="D5337" i="22"/>
  <c r="E5337" i="22"/>
  <c r="F5337" i="22"/>
  <c r="G5337" i="22"/>
  <c r="H5337" i="22"/>
  <c r="I5337" i="22"/>
  <c r="J5337" i="22"/>
  <c r="K5337" i="22"/>
  <c r="L5337" i="22"/>
  <c r="M5337" i="22"/>
  <c r="N5337" i="22"/>
  <c r="O5337" i="22"/>
  <c r="P5337" i="22"/>
  <c r="A5338" i="22"/>
  <c r="B5338" i="22"/>
  <c r="C5338" i="22"/>
  <c r="D5338" i="22"/>
  <c r="E5338" i="22"/>
  <c r="F5338" i="22"/>
  <c r="G5338" i="22"/>
  <c r="H5338" i="22"/>
  <c r="I5338" i="22"/>
  <c r="J5338" i="22"/>
  <c r="K5338" i="22"/>
  <c r="L5338" i="22"/>
  <c r="M5338" i="22"/>
  <c r="N5338" i="22"/>
  <c r="O5338" i="22"/>
  <c r="P5338" i="22"/>
  <c r="A5339" i="22"/>
  <c r="B5339" i="22"/>
  <c r="C5339" i="22"/>
  <c r="D5339" i="22"/>
  <c r="E5339" i="22"/>
  <c r="F5339" i="22"/>
  <c r="G5339" i="22"/>
  <c r="H5339" i="22"/>
  <c r="I5339" i="22"/>
  <c r="J5339" i="22"/>
  <c r="K5339" i="22"/>
  <c r="L5339" i="22"/>
  <c r="M5339" i="22"/>
  <c r="N5339" i="22"/>
  <c r="O5339" i="22"/>
  <c r="P5339" i="22"/>
  <c r="A5340" i="22"/>
  <c r="B5340" i="22"/>
  <c r="C5340" i="22"/>
  <c r="D5340" i="22"/>
  <c r="E5340" i="22"/>
  <c r="F5340" i="22"/>
  <c r="G5340" i="22"/>
  <c r="H5340" i="22"/>
  <c r="I5340" i="22"/>
  <c r="J5340" i="22"/>
  <c r="K5340" i="22"/>
  <c r="L5340" i="22"/>
  <c r="M5340" i="22"/>
  <c r="N5340" i="22"/>
  <c r="O5340" i="22"/>
  <c r="P5340" i="22"/>
  <c r="A5341" i="22"/>
  <c r="B5341" i="22"/>
  <c r="C5341" i="22"/>
  <c r="D5341" i="22"/>
  <c r="E5341" i="22"/>
  <c r="F5341" i="22"/>
  <c r="G5341" i="22"/>
  <c r="H5341" i="22"/>
  <c r="I5341" i="22"/>
  <c r="J5341" i="22"/>
  <c r="K5341" i="22"/>
  <c r="L5341" i="22"/>
  <c r="M5341" i="22"/>
  <c r="N5341" i="22"/>
  <c r="O5341" i="22"/>
  <c r="P5341" i="22"/>
  <c r="A5342" i="22"/>
  <c r="B5342" i="22"/>
  <c r="C5342" i="22"/>
  <c r="D5342" i="22"/>
  <c r="E5342" i="22"/>
  <c r="F5342" i="22"/>
  <c r="G5342" i="22"/>
  <c r="H5342" i="22"/>
  <c r="I5342" i="22"/>
  <c r="J5342" i="22"/>
  <c r="K5342" i="22"/>
  <c r="L5342" i="22"/>
  <c r="M5342" i="22"/>
  <c r="N5342" i="22"/>
  <c r="O5342" i="22"/>
  <c r="P5342" i="22"/>
  <c r="A5343" i="22"/>
  <c r="B5343" i="22"/>
  <c r="C5343" i="22"/>
  <c r="D5343" i="22"/>
  <c r="E5343" i="22"/>
  <c r="F5343" i="22"/>
  <c r="G5343" i="22"/>
  <c r="H5343" i="22"/>
  <c r="I5343" i="22"/>
  <c r="J5343" i="22"/>
  <c r="K5343" i="22"/>
  <c r="L5343" i="22"/>
  <c r="M5343" i="22"/>
  <c r="N5343" i="22"/>
  <c r="O5343" i="22"/>
  <c r="P5343" i="22"/>
  <c r="A5344" i="22"/>
  <c r="B5344" i="22"/>
  <c r="C5344" i="22"/>
  <c r="D5344" i="22"/>
  <c r="E5344" i="22"/>
  <c r="F5344" i="22"/>
  <c r="G5344" i="22"/>
  <c r="H5344" i="22"/>
  <c r="I5344" i="22"/>
  <c r="J5344" i="22"/>
  <c r="K5344" i="22"/>
  <c r="L5344" i="22"/>
  <c r="M5344" i="22"/>
  <c r="N5344" i="22"/>
  <c r="O5344" i="22"/>
  <c r="P5344" i="22"/>
  <c r="A5345" i="22"/>
  <c r="B5345" i="22"/>
  <c r="C5345" i="22"/>
  <c r="D5345" i="22"/>
  <c r="E5345" i="22"/>
  <c r="F5345" i="22"/>
  <c r="G5345" i="22"/>
  <c r="H5345" i="22"/>
  <c r="I5345" i="22"/>
  <c r="J5345" i="22"/>
  <c r="K5345" i="22"/>
  <c r="L5345" i="22"/>
  <c r="M5345" i="22"/>
  <c r="N5345" i="22"/>
  <c r="O5345" i="22"/>
  <c r="P5345" i="22"/>
  <c r="A5346" i="22"/>
  <c r="B5346" i="22"/>
  <c r="C5346" i="22"/>
  <c r="D5346" i="22"/>
  <c r="E5346" i="22"/>
  <c r="F5346" i="22"/>
  <c r="G5346" i="22"/>
  <c r="H5346" i="22"/>
  <c r="I5346" i="22"/>
  <c r="J5346" i="22"/>
  <c r="K5346" i="22"/>
  <c r="L5346" i="22"/>
  <c r="M5346" i="22"/>
  <c r="N5346" i="22"/>
  <c r="O5346" i="22"/>
  <c r="P5346" i="22"/>
  <c r="A5347" i="22"/>
  <c r="B5347" i="22"/>
  <c r="C5347" i="22"/>
  <c r="D5347" i="22"/>
  <c r="E5347" i="22"/>
  <c r="F5347" i="22"/>
  <c r="G5347" i="22"/>
  <c r="H5347" i="22"/>
  <c r="I5347" i="22"/>
  <c r="J5347" i="22"/>
  <c r="K5347" i="22"/>
  <c r="L5347" i="22"/>
  <c r="M5347" i="22"/>
  <c r="N5347" i="22"/>
  <c r="O5347" i="22"/>
  <c r="P5347" i="22"/>
  <c r="A5348" i="22"/>
  <c r="B5348" i="22"/>
  <c r="C5348" i="22"/>
  <c r="D5348" i="22"/>
  <c r="E5348" i="22"/>
  <c r="F5348" i="22"/>
  <c r="G5348" i="22"/>
  <c r="H5348" i="22"/>
  <c r="I5348" i="22"/>
  <c r="J5348" i="22"/>
  <c r="K5348" i="22"/>
  <c r="L5348" i="22"/>
  <c r="M5348" i="22"/>
  <c r="N5348" i="22"/>
  <c r="O5348" i="22"/>
  <c r="P5348" i="22"/>
  <c r="A5349" i="22"/>
  <c r="B5349" i="22"/>
  <c r="C5349" i="22"/>
  <c r="D5349" i="22"/>
  <c r="E5349" i="22"/>
  <c r="F5349" i="22"/>
  <c r="G5349" i="22"/>
  <c r="H5349" i="22"/>
  <c r="I5349" i="22"/>
  <c r="J5349" i="22"/>
  <c r="K5349" i="22"/>
  <c r="L5349" i="22"/>
  <c r="M5349" i="22"/>
  <c r="N5349" i="22"/>
  <c r="O5349" i="22"/>
  <c r="P5349" i="22"/>
  <c r="A5350" i="22"/>
  <c r="B5350" i="22"/>
  <c r="C5350" i="22"/>
  <c r="D5350" i="22"/>
  <c r="E5350" i="22"/>
  <c r="F5350" i="22"/>
  <c r="G5350" i="22"/>
  <c r="H5350" i="22"/>
  <c r="I5350" i="22"/>
  <c r="J5350" i="22"/>
  <c r="K5350" i="22"/>
  <c r="L5350" i="22"/>
  <c r="M5350" i="22"/>
  <c r="N5350" i="22"/>
  <c r="O5350" i="22"/>
  <c r="P5350" i="22"/>
  <c r="A5351" i="22"/>
  <c r="B5351" i="22"/>
  <c r="C5351" i="22"/>
  <c r="D5351" i="22"/>
  <c r="E5351" i="22"/>
  <c r="F5351" i="22"/>
  <c r="G5351" i="22"/>
  <c r="H5351" i="22"/>
  <c r="I5351" i="22"/>
  <c r="J5351" i="22"/>
  <c r="K5351" i="22"/>
  <c r="L5351" i="22"/>
  <c r="M5351" i="22"/>
  <c r="N5351" i="22"/>
  <c r="O5351" i="22"/>
  <c r="P5351" i="22"/>
  <c r="A5352" i="22"/>
  <c r="B5352" i="22"/>
  <c r="C5352" i="22"/>
  <c r="D5352" i="22"/>
  <c r="E5352" i="22"/>
  <c r="F5352" i="22"/>
  <c r="G5352" i="22"/>
  <c r="H5352" i="22"/>
  <c r="I5352" i="22"/>
  <c r="J5352" i="22"/>
  <c r="K5352" i="22"/>
  <c r="L5352" i="22"/>
  <c r="M5352" i="22"/>
  <c r="N5352" i="22"/>
  <c r="O5352" i="22"/>
  <c r="P5352" i="22"/>
  <c r="A5353" i="22"/>
  <c r="B5353" i="22"/>
  <c r="C5353" i="22"/>
  <c r="D5353" i="22"/>
  <c r="E5353" i="22"/>
  <c r="F5353" i="22"/>
  <c r="G5353" i="22"/>
  <c r="H5353" i="22"/>
  <c r="I5353" i="22"/>
  <c r="J5353" i="22"/>
  <c r="K5353" i="22"/>
  <c r="L5353" i="22"/>
  <c r="M5353" i="22"/>
  <c r="N5353" i="22"/>
  <c r="O5353" i="22"/>
  <c r="P5353" i="22"/>
  <c r="A5354" i="22"/>
  <c r="B5354" i="22"/>
  <c r="C5354" i="22"/>
  <c r="D5354" i="22"/>
  <c r="E5354" i="22"/>
  <c r="F5354" i="22"/>
  <c r="G5354" i="22"/>
  <c r="H5354" i="22"/>
  <c r="I5354" i="22"/>
  <c r="J5354" i="22"/>
  <c r="K5354" i="22"/>
  <c r="L5354" i="22"/>
  <c r="M5354" i="22"/>
  <c r="N5354" i="22"/>
  <c r="O5354" i="22"/>
  <c r="P5354" i="22"/>
  <c r="A5355" i="22"/>
  <c r="B5355" i="22"/>
  <c r="C5355" i="22"/>
  <c r="D5355" i="22"/>
  <c r="E5355" i="22"/>
  <c r="F5355" i="22"/>
  <c r="G5355" i="22"/>
  <c r="H5355" i="22"/>
  <c r="I5355" i="22"/>
  <c r="J5355" i="22"/>
  <c r="K5355" i="22"/>
  <c r="L5355" i="22"/>
  <c r="M5355" i="22"/>
  <c r="N5355" i="22"/>
  <c r="O5355" i="22"/>
  <c r="P5355" i="22"/>
  <c r="A5356" i="22"/>
  <c r="B5356" i="22"/>
  <c r="C5356" i="22"/>
  <c r="D5356" i="22"/>
  <c r="E5356" i="22"/>
  <c r="F5356" i="22"/>
  <c r="G5356" i="22"/>
  <c r="H5356" i="22"/>
  <c r="I5356" i="22"/>
  <c r="J5356" i="22"/>
  <c r="K5356" i="22"/>
  <c r="L5356" i="22"/>
  <c r="M5356" i="22"/>
  <c r="N5356" i="22"/>
  <c r="O5356" i="22"/>
  <c r="P5356" i="22"/>
  <c r="A5357" i="22"/>
  <c r="B5357" i="22"/>
  <c r="C5357" i="22"/>
  <c r="D5357" i="22"/>
  <c r="E5357" i="22"/>
  <c r="F5357" i="22"/>
  <c r="G5357" i="22"/>
  <c r="H5357" i="22"/>
  <c r="I5357" i="22"/>
  <c r="J5357" i="22"/>
  <c r="K5357" i="22"/>
  <c r="L5357" i="22"/>
  <c r="M5357" i="22"/>
  <c r="N5357" i="22"/>
  <c r="O5357" i="22"/>
  <c r="P5357" i="22"/>
  <c r="A5358" i="22"/>
  <c r="B5358" i="22"/>
  <c r="C5358" i="22"/>
  <c r="D5358" i="22"/>
  <c r="E5358" i="22"/>
  <c r="F5358" i="22"/>
  <c r="G5358" i="22"/>
  <c r="H5358" i="22"/>
  <c r="I5358" i="22"/>
  <c r="J5358" i="22"/>
  <c r="K5358" i="22"/>
  <c r="L5358" i="22"/>
  <c r="M5358" i="22"/>
  <c r="N5358" i="22"/>
  <c r="O5358" i="22"/>
  <c r="P5358" i="22"/>
  <c r="A5359" i="22"/>
  <c r="B5359" i="22"/>
  <c r="C5359" i="22"/>
  <c r="D5359" i="22"/>
  <c r="E5359" i="22"/>
  <c r="F5359" i="22"/>
  <c r="G5359" i="22"/>
  <c r="H5359" i="22"/>
  <c r="I5359" i="22"/>
  <c r="J5359" i="22"/>
  <c r="K5359" i="22"/>
  <c r="L5359" i="22"/>
  <c r="M5359" i="22"/>
  <c r="N5359" i="22"/>
  <c r="O5359" i="22"/>
  <c r="P5359" i="22"/>
  <c r="A5360" i="22"/>
  <c r="B5360" i="22"/>
  <c r="C5360" i="22"/>
  <c r="D5360" i="22"/>
  <c r="E5360" i="22"/>
  <c r="F5360" i="22"/>
  <c r="G5360" i="22"/>
  <c r="H5360" i="22"/>
  <c r="I5360" i="22"/>
  <c r="J5360" i="22"/>
  <c r="K5360" i="22"/>
  <c r="L5360" i="22"/>
  <c r="M5360" i="22"/>
  <c r="N5360" i="22"/>
  <c r="O5360" i="22"/>
  <c r="P5360" i="22"/>
  <c r="A5361" i="22"/>
  <c r="B5361" i="22"/>
  <c r="C5361" i="22"/>
  <c r="D5361" i="22"/>
  <c r="E5361" i="22"/>
  <c r="F5361" i="22"/>
  <c r="G5361" i="22"/>
  <c r="H5361" i="22"/>
  <c r="I5361" i="22"/>
  <c r="J5361" i="22"/>
  <c r="K5361" i="22"/>
  <c r="L5361" i="22"/>
  <c r="M5361" i="22"/>
  <c r="N5361" i="22"/>
  <c r="O5361" i="22"/>
  <c r="P5361" i="22"/>
  <c r="A5362" i="22"/>
  <c r="B5362" i="22"/>
  <c r="C5362" i="22"/>
  <c r="D5362" i="22"/>
  <c r="E5362" i="22"/>
  <c r="F5362" i="22"/>
  <c r="G5362" i="22"/>
  <c r="H5362" i="22"/>
  <c r="I5362" i="22"/>
  <c r="J5362" i="22"/>
  <c r="K5362" i="22"/>
  <c r="L5362" i="22"/>
  <c r="M5362" i="22"/>
  <c r="N5362" i="22"/>
  <c r="O5362" i="22"/>
  <c r="P5362" i="22"/>
  <c r="A5363" i="22"/>
  <c r="B5363" i="22"/>
  <c r="C5363" i="22"/>
  <c r="D5363" i="22"/>
  <c r="E5363" i="22"/>
  <c r="F5363" i="22"/>
  <c r="G5363" i="22"/>
  <c r="H5363" i="22"/>
  <c r="I5363" i="22"/>
  <c r="J5363" i="22"/>
  <c r="K5363" i="22"/>
  <c r="L5363" i="22"/>
  <c r="M5363" i="22"/>
  <c r="N5363" i="22"/>
  <c r="O5363" i="22"/>
  <c r="P5363" i="22"/>
  <c r="A5364" i="22"/>
  <c r="B5364" i="22"/>
  <c r="C5364" i="22"/>
  <c r="D5364" i="22"/>
  <c r="E5364" i="22"/>
  <c r="F5364" i="22"/>
  <c r="G5364" i="22"/>
  <c r="H5364" i="22"/>
  <c r="I5364" i="22"/>
  <c r="J5364" i="22"/>
  <c r="K5364" i="22"/>
  <c r="L5364" i="22"/>
  <c r="M5364" i="22"/>
  <c r="N5364" i="22"/>
  <c r="O5364" i="22"/>
  <c r="P5364" i="22"/>
  <c r="A5365" i="22"/>
  <c r="B5365" i="22"/>
  <c r="C5365" i="22"/>
  <c r="D5365" i="22"/>
  <c r="E5365" i="22"/>
  <c r="F5365" i="22"/>
  <c r="G5365" i="22"/>
  <c r="H5365" i="22"/>
  <c r="I5365" i="22"/>
  <c r="J5365" i="22"/>
  <c r="K5365" i="22"/>
  <c r="L5365" i="22"/>
  <c r="M5365" i="22"/>
  <c r="N5365" i="22"/>
  <c r="O5365" i="22"/>
  <c r="P5365" i="22"/>
  <c r="A5366" i="22"/>
  <c r="B5366" i="22"/>
  <c r="C5366" i="22"/>
  <c r="D5366" i="22"/>
  <c r="E5366" i="22"/>
  <c r="F5366" i="22"/>
  <c r="G5366" i="22"/>
  <c r="H5366" i="22"/>
  <c r="I5366" i="22"/>
  <c r="J5366" i="22"/>
  <c r="K5366" i="22"/>
  <c r="L5366" i="22"/>
  <c r="M5366" i="22"/>
  <c r="N5366" i="22"/>
  <c r="O5366" i="22"/>
  <c r="P5366" i="22"/>
  <c r="A5367" i="22"/>
  <c r="B5367" i="22"/>
  <c r="C5367" i="22"/>
  <c r="D5367" i="22"/>
  <c r="E5367" i="22"/>
  <c r="F5367" i="22"/>
  <c r="G5367" i="22"/>
  <c r="H5367" i="22"/>
  <c r="I5367" i="22"/>
  <c r="J5367" i="22"/>
  <c r="K5367" i="22"/>
  <c r="L5367" i="22"/>
  <c r="M5367" i="22"/>
  <c r="N5367" i="22"/>
  <c r="O5367" i="22"/>
  <c r="P5367" i="22"/>
  <c r="A5368" i="22"/>
  <c r="B5368" i="22"/>
  <c r="C5368" i="22"/>
  <c r="D5368" i="22"/>
  <c r="E5368" i="22"/>
  <c r="F5368" i="22"/>
  <c r="G5368" i="22"/>
  <c r="H5368" i="22"/>
  <c r="I5368" i="22"/>
  <c r="J5368" i="22"/>
  <c r="K5368" i="22"/>
  <c r="L5368" i="22"/>
  <c r="M5368" i="22"/>
  <c r="N5368" i="22"/>
  <c r="O5368" i="22"/>
  <c r="P5368" i="22"/>
  <c r="A5369" i="22"/>
  <c r="B5369" i="22"/>
  <c r="C5369" i="22"/>
  <c r="D5369" i="22"/>
  <c r="E5369" i="22"/>
  <c r="F5369" i="22"/>
  <c r="G5369" i="22"/>
  <c r="H5369" i="22"/>
  <c r="I5369" i="22"/>
  <c r="J5369" i="22"/>
  <c r="K5369" i="22"/>
  <c r="L5369" i="22"/>
  <c r="M5369" i="22"/>
  <c r="N5369" i="22"/>
  <c r="O5369" i="22"/>
  <c r="P5369" i="22"/>
  <c r="A5370" i="22"/>
  <c r="B5370" i="22"/>
  <c r="C5370" i="22"/>
  <c r="D5370" i="22"/>
  <c r="E5370" i="22"/>
  <c r="F5370" i="22"/>
  <c r="G5370" i="22"/>
  <c r="H5370" i="22"/>
  <c r="I5370" i="22"/>
  <c r="J5370" i="22"/>
  <c r="K5370" i="22"/>
  <c r="L5370" i="22"/>
  <c r="M5370" i="22"/>
  <c r="N5370" i="22"/>
  <c r="O5370" i="22"/>
  <c r="P5370" i="22"/>
  <c r="A5371" i="22"/>
  <c r="B5371" i="22"/>
  <c r="C5371" i="22"/>
  <c r="D5371" i="22"/>
  <c r="E5371" i="22"/>
  <c r="F5371" i="22"/>
  <c r="G5371" i="22"/>
  <c r="H5371" i="22"/>
  <c r="I5371" i="22"/>
  <c r="J5371" i="22"/>
  <c r="K5371" i="22"/>
  <c r="L5371" i="22"/>
  <c r="M5371" i="22"/>
  <c r="N5371" i="22"/>
  <c r="O5371" i="22"/>
  <c r="P5371" i="22"/>
  <c r="A5372" i="22"/>
  <c r="B5372" i="22"/>
  <c r="C5372" i="22"/>
  <c r="D5372" i="22"/>
  <c r="E5372" i="22"/>
  <c r="F5372" i="22"/>
  <c r="G5372" i="22"/>
  <c r="H5372" i="22"/>
  <c r="I5372" i="22"/>
  <c r="J5372" i="22"/>
  <c r="K5372" i="22"/>
  <c r="L5372" i="22"/>
  <c r="M5372" i="22"/>
  <c r="N5372" i="22"/>
  <c r="O5372" i="22"/>
  <c r="P5372" i="22"/>
  <c r="A5373" i="22"/>
  <c r="B5373" i="22"/>
  <c r="C5373" i="22"/>
  <c r="D5373" i="22"/>
  <c r="E5373" i="22"/>
  <c r="F5373" i="22"/>
  <c r="G5373" i="22"/>
  <c r="H5373" i="22"/>
  <c r="I5373" i="22"/>
  <c r="J5373" i="22"/>
  <c r="K5373" i="22"/>
  <c r="L5373" i="22"/>
  <c r="M5373" i="22"/>
  <c r="N5373" i="22"/>
  <c r="O5373" i="22"/>
  <c r="P5373" i="22"/>
  <c r="A5374" i="22"/>
  <c r="B5374" i="22"/>
  <c r="C5374" i="22"/>
  <c r="D5374" i="22"/>
  <c r="E5374" i="22"/>
  <c r="F5374" i="22"/>
  <c r="G5374" i="22"/>
  <c r="H5374" i="22"/>
  <c r="I5374" i="22"/>
  <c r="J5374" i="22"/>
  <c r="K5374" i="22"/>
  <c r="L5374" i="22"/>
  <c r="M5374" i="22"/>
  <c r="N5374" i="22"/>
  <c r="O5374" i="22"/>
  <c r="P5374" i="22"/>
  <c r="A5375" i="22"/>
  <c r="B5375" i="22"/>
  <c r="C5375" i="22"/>
  <c r="D5375" i="22"/>
  <c r="E5375" i="22"/>
  <c r="F5375" i="22"/>
  <c r="G5375" i="22"/>
  <c r="H5375" i="22"/>
  <c r="I5375" i="22"/>
  <c r="J5375" i="22"/>
  <c r="K5375" i="22"/>
  <c r="L5375" i="22"/>
  <c r="M5375" i="22"/>
  <c r="N5375" i="22"/>
  <c r="O5375" i="22"/>
  <c r="P5375" i="22"/>
  <c r="A5376" i="22"/>
  <c r="B5376" i="22"/>
  <c r="C5376" i="22"/>
  <c r="D5376" i="22"/>
  <c r="E5376" i="22"/>
  <c r="F5376" i="22"/>
  <c r="G5376" i="22"/>
  <c r="H5376" i="22"/>
  <c r="I5376" i="22"/>
  <c r="J5376" i="22"/>
  <c r="K5376" i="22"/>
  <c r="L5376" i="22"/>
  <c r="M5376" i="22"/>
  <c r="N5376" i="22"/>
  <c r="O5376" i="22"/>
  <c r="P5376" i="22"/>
  <c r="A5377" i="22"/>
  <c r="B5377" i="22"/>
  <c r="C5377" i="22"/>
  <c r="D5377" i="22"/>
  <c r="E5377" i="22"/>
  <c r="F5377" i="22"/>
  <c r="G5377" i="22"/>
  <c r="H5377" i="22"/>
  <c r="I5377" i="22"/>
  <c r="J5377" i="22"/>
  <c r="K5377" i="22"/>
  <c r="L5377" i="22"/>
  <c r="M5377" i="22"/>
  <c r="N5377" i="22"/>
  <c r="O5377" i="22"/>
  <c r="P5377" i="22"/>
  <c r="A5378" i="22"/>
  <c r="B5378" i="22"/>
  <c r="C5378" i="22"/>
  <c r="D5378" i="22"/>
  <c r="E5378" i="22"/>
  <c r="F5378" i="22"/>
  <c r="G5378" i="22"/>
  <c r="H5378" i="22"/>
  <c r="I5378" i="22"/>
  <c r="J5378" i="22"/>
  <c r="K5378" i="22"/>
  <c r="L5378" i="22"/>
  <c r="M5378" i="22"/>
  <c r="N5378" i="22"/>
  <c r="O5378" i="22"/>
  <c r="P5378" i="22"/>
  <c r="A5379" i="22"/>
  <c r="B5379" i="22"/>
  <c r="C5379" i="22"/>
  <c r="D5379" i="22"/>
  <c r="E5379" i="22"/>
  <c r="F5379" i="22"/>
  <c r="G5379" i="22"/>
  <c r="H5379" i="22"/>
  <c r="I5379" i="22"/>
  <c r="J5379" i="22"/>
  <c r="K5379" i="22"/>
  <c r="L5379" i="22"/>
  <c r="M5379" i="22"/>
  <c r="N5379" i="22"/>
  <c r="O5379" i="22"/>
  <c r="P5379" i="22"/>
  <c r="A5380" i="22"/>
  <c r="B5380" i="22"/>
  <c r="C5380" i="22"/>
  <c r="D5380" i="22"/>
  <c r="E5380" i="22"/>
  <c r="F5380" i="22"/>
  <c r="G5380" i="22"/>
  <c r="H5380" i="22"/>
  <c r="I5380" i="22"/>
  <c r="J5380" i="22"/>
  <c r="K5380" i="22"/>
  <c r="L5380" i="22"/>
  <c r="M5380" i="22"/>
  <c r="N5380" i="22"/>
  <c r="O5380" i="22"/>
  <c r="P5380" i="22"/>
  <c r="A5381" i="22"/>
  <c r="B5381" i="22"/>
  <c r="C5381" i="22"/>
  <c r="D5381" i="22"/>
  <c r="E5381" i="22"/>
  <c r="F5381" i="22"/>
  <c r="G5381" i="22"/>
  <c r="H5381" i="22"/>
  <c r="I5381" i="22"/>
  <c r="J5381" i="22"/>
  <c r="K5381" i="22"/>
  <c r="L5381" i="22"/>
  <c r="M5381" i="22"/>
  <c r="N5381" i="22"/>
  <c r="O5381" i="22"/>
  <c r="P5381" i="22"/>
  <c r="A5382" i="22"/>
  <c r="B5382" i="22"/>
  <c r="C5382" i="22"/>
  <c r="D5382" i="22"/>
  <c r="E5382" i="22"/>
  <c r="F5382" i="22"/>
  <c r="G5382" i="22"/>
  <c r="H5382" i="22"/>
  <c r="I5382" i="22"/>
  <c r="J5382" i="22"/>
  <c r="K5382" i="22"/>
  <c r="L5382" i="22"/>
  <c r="M5382" i="22"/>
  <c r="N5382" i="22"/>
  <c r="O5382" i="22"/>
  <c r="P5382" i="22"/>
  <c r="A5383" i="22"/>
  <c r="B5383" i="22"/>
  <c r="C5383" i="22"/>
  <c r="D5383" i="22"/>
  <c r="E5383" i="22"/>
  <c r="F5383" i="22"/>
  <c r="G5383" i="22"/>
  <c r="H5383" i="22"/>
  <c r="I5383" i="22"/>
  <c r="J5383" i="22"/>
  <c r="K5383" i="22"/>
  <c r="L5383" i="22"/>
  <c r="M5383" i="22"/>
  <c r="N5383" i="22"/>
  <c r="O5383" i="22"/>
  <c r="P5383" i="22"/>
  <c r="A5384" i="22"/>
  <c r="B5384" i="22"/>
  <c r="C5384" i="22"/>
  <c r="D5384" i="22"/>
  <c r="E5384" i="22"/>
  <c r="F5384" i="22"/>
  <c r="G5384" i="22"/>
  <c r="H5384" i="22"/>
  <c r="I5384" i="22"/>
  <c r="J5384" i="22"/>
  <c r="K5384" i="22"/>
  <c r="L5384" i="22"/>
  <c r="M5384" i="22"/>
  <c r="N5384" i="22"/>
  <c r="O5384" i="22"/>
  <c r="P5384" i="22"/>
  <c r="A5385" i="22"/>
  <c r="B5385" i="22"/>
  <c r="C5385" i="22"/>
  <c r="D5385" i="22"/>
  <c r="E5385" i="22"/>
  <c r="F5385" i="22"/>
  <c r="G5385" i="22"/>
  <c r="H5385" i="22"/>
  <c r="I5385" i="22"/>
  <c r="J5385" i="22"/>
  <c r="K5385" i="22"/>
  <c r="L5385" i="22"/>
  <c r="M5385" i="22"/>
  <c r="N5385" i="22"/>
  <c r="O5385" i="22"/>
  <c r="P5385" i="22"/>
  <c r="A5386" i="22"/>
  <c r="B5386" i="22"/>
  <c r="C5386" i="22"/>
  <c r="D5386" i="22"/>
  <c r="E5386" i="22"/>
  <c r="F5386" i="22"/>
  <c r="G5386" i="22"/>
  <c r="H5386" i="22"/>
  <c r="I5386" i="22"/>
  <c r="J5386" i="22"/>
  <c r="K5386" i="22"/>
  <c r="L5386" i="22"/>
  <c r="M5386" i="22"/>
  <c r="N5386" i="22"/>
  <c r="O5386" i="22"/>
  <c r="P5386" i="22"/>
  <c r="A5387" i="22"/>
  <c r="B5387" i="22"/>
  <c r="C5387" i="22"/>
  <c r="D5387" i="22"/>
  <c r="E5387" i="22"/>
  <c r="F5387" i="22"/>
  <c r="G5387" i="22"/>
  <c r="H5387" i="22"/>
  <c r="I5387" i="22"/>
  <c r="J5387" i="22"/>
  <c r="K5387" i="22"/>
  <c r="L5387" i="22"/>
  <c r="M5387" i="22"/>
  <c r="N5387" i="22"/>
  <c r="O5387" i="22"/>
  <c r="P5387" i="22"/>
  <c r="A5388" i="22"/>
  <c r="B5388" i="22"/>
  <c r="C5388" i="22"/>
  <c r="D5388" i="22"/>
  <c r="E5388" i="22"/>
  <c r="F5388" i="22"/>
  <c r="G5388" i="22"/>
  <c r="H5388" i="22"/>
  <c r="I5388" i="22"/>
  <c r="J5388" i="22"/>
  <c r="K5388" i="22"/>
  <c r="L5388" i="22"/>
  <c r="M5388" i="22"/>
  <c r="N5388" i="22"/>
  <c r="O5388" i="22"/>
  <c r="P5388" i="22"/>
  <c r="A5389" i="22"/>
  <c r="B5389" i="22"/>
  <c r="C5389" i="22"/>
  <c r="D5389" i="22"/>
  <c r="E5389" i="22"/>
  <c r="F5389" i="22"/>
  <c r="G5389" i="22"/>
  <c r="H5389" i="22"/>
  <c r="I5389" i="22"/>
  <c r="J5389" i="22"/>
  <c r="K5389" i="22"/>
  <c r="L5389" i="22"/>
  <c r="M5389" i="22"/>
  <c r="N5389" i="22"/>
  <c r="O5389" i="22"/>
  <c r="P5389" i="22"/>
  <c r="A5390" i="22"/>
  <c r="B5390" i="22"/>
  <c r="C5390" i="22"/>
  <c r="D5390" i="22"/>
  <c r="E5390" i="22"/>
  <c r="F5390" i="22"/>
  <c r="G5390" i="22"/>
  <c r="H5390" i="22"/>
  <c r="I5390" i="22"/>
  <c r="J5390" i="22"/>
  <c r="K5390" i="22"/>
  <c r="L5390" i="22"/>
  <c r="M5390" i="22"/>
  <c r="N5390" i="22"/>
  <c r="O5390" i="22"/>
  <c r="P5390" i="22"/>
  <c r="A5391" i="22"/>
  <c r="B5391" i="22"/>
  <c r="C5391" i="22"/>
  <c r="D5391" i="22"/>
  <c r="E5391" i="22"/>
  <c r="F5391" i="22"/>
  <c r="G5391" i="22"/>
  <c r="H5391" i="22"/>
  <c r="I5391" i="22"/>
  <c r="J5391" i="22"/>
  <c r="K5391" i="22"/>
  <c r="L5391" i="22"/>
  <c r="M5391" i="22"/>
  <c r="N5391" i="22"/>
  <c r="O5391" i="22"/>
  <c r="P5391" i="22"/>
  <c r="A5392" i="22"/>
  <c r="B5392" i="22"/>
  <c r="C5392" i="22"/>
  <c r="D5392" i="22"/>
  <c r="E5392" i="22"/>
  <c r="F5392" i="22"/>
  <c r="G5392" i="22"/>
  <c r="H5392" i="22"/>
  <c r="I5392" i="22"/>
  <c r="J5392" i="22"/>
  <c r="K5392" i="22"/>
  <c r="L5392" i="22"/>
  <c r="M5392" i="22"/>
  <c r="N5392" i="22"/>
  <c r="O5392" i="22"/>
  <c r="P5392" i="22"/>
  <c r="A5393" i="22"/>
  <c r="B5393" i="22"/>
  <c r="C5393" i="22"/>
  <c r="D5393" i="22"/>
  <c r="E5393" i="22"/>
  <c r="F5393" i="22"/>
  <c r="G5393" i="22"/>
  <c r="H5393" i="22"/>
  <c r="I5393" i="22"/>
  <c r="J5393" i="22"/>
  <c r="K5393" i="22"/>
  <c r="L5393" i="22"/>
  <c r="M5393" i="22"/>
  <c r="N5393" i="22"/>
  <c r="O5393" i="22"/>
  <c r="P5393" i="22"/>
  <c r="A5394" i="22"/>
  <c r="B5394" i="22"/>
  <c r="C5394" i="22"/>
  <c r="D5394" i="22"/>
  <c r="E5394" i="22"/>
  <c r="F5394" i="22"/>
  <c r="G5394" i="22"/>
  <c r="H5394" i="22"/>
  <c r="I5394" i="22"/>
  <c r="J5394" i="22"/>
  <c r="K5394" i="22"/>
  <c r="L5394" i="22"/>
  <c r="M5394" i="22"/>
  <c r="N5394" i="22"/>
  <c r="O5394" i="22"/>
  <c r="P5394" i="22"/>
  <c r="A5395" i="22"/>
  <c r="B5395" i="22"/>
  <c r="C5395" i="22"/>
  <c r="D5395" i="22"/>
  <c r="E5395" i="22"/>
  <c r="F5395" i="22"/>
  <c r="G5395" i="22"/>
  <c r="H5395" i="22"/>
  <c r="I5395" i="22"/>
  <c r="J5395" i="22"/>
  <c r="K5395" i="22"/>
  <c r="L5395" i="22"/>
  <c r="M5395" i="22"/>
  <c r="N5395" i="22"/>
  <c r="O5395" i="22"/>
  <c r="P5395" i="22"/>
  <c r="A5396" i="22"/>
  <c r="B5396" i="22"/>
  <c r="C5396" i="22"/>
  <c r="D5396" i="22"/>
  <c r="E5396" i="22"/>
  <c r="F5396" i="22"/>
  <c r="G5396" i="22"/>
  <c r="H5396" i="22"/>
  <c r="I5396" i="22"/>
  <c r="J5396" i="22"/>
  <c r="K5396" i="22"/>
  <c r="L5396" i="22"/>
  <c r="M5396" i="22"/>
  <c r="N5396" i="22"/>
  <c r="O5396" i="22"/>
  <c r="P5396" i="22"/>
  <c r="A5397" i="22"/>
  <c r="B5397" i="22"/>
  <c r="C5397" i="22"/>
  <c r="D5397" i="22"/>
  <c r="E5397" i="22"/>
  <c r="F5397" i="22"/>
  <c r="G5397" i="22"/>
  <c r="H5397" i="22"/>
  <c r="I5397" i="22"/>
  <c r="J5397" i="22"/>
  <c r="K5397" i="22"/>
  <c r="L5397" i="22"/>
  <c r="M5397" i="22"/>
  <c r="N5397" i="22"/>
  <c r="O5397" i="22"/>
  <c r="P5397" i="22"/>
  <c r="A5398" i="22"/>
  <c r="B5398" i="22"/>
  <c r="C5398" i="22"/>
  <c r="D5398" i="22"/>
  <c r="E5398" i="22"/>
  <c r="F5398" i="22"/>
  <c r="G5398" i="22"/>
  <c r="H5398" i="22"/>
  <c r="I5398" i="22"/>
  <c r="J5398" i="22"/>
  <c r="K5398" i="22"/>
  <c r="L5398" i="22"/>
  <c r="M5398" i="22"/>
  <c r="N5398" i="22"/>
  <c r="O5398" i="22"/>
  <c r="P5398" i="22"/>
  <c r="A5399" i="22"/>
  <c r="B5399" i="22"/>
  <c r="C5399" i="22"/>
  <c r="D5399" i="22"/>
  <c r="E5399" i="22"/>
  <c r="F5399" i="22"/>
  <c r="G5399" i="22"/>
  <c r="H5399" i="22"/>
  <c r="I5399" i="22"/>
  <c r="J5399" i="22"/>
  <c r="K5399" i="22"/>
  <c r="L5399" i="22"/>
  <c r="M5399" i="22"/>
  <c r="N5399" i="22"/>
  <c r="O5399" i="22"/>
  <c r="P5399" i="22"/>
  <c r="A5400" i="22"/>
  <c r="B5400" i="22"/>
  <c r="C5400" i="22"/>
  <c r="D5400" i="22"/>
  <c r="E5400" i="22"/>
  <c r="F5400" i="22"/>
  <c r="G5400" i="22"/>
  <c r="H5400" i="22"/>
  <c r="I5400" i="22"/>
  <c r="J5400" i="22"/>
  <c r="K5400" i="22"/>
  <c r="L5400" i="22"/>
  <c r="M5400" i="22"/>
  <c r="N5400" i="22"/>
  <c r="O5400" i="22"/>
  <c r="P5400" i="22"/>
  <c r="A5401" i="22"/>
  <c r="B5401" i="22"/>
  <c r="C5401" i="22"/>
  <c r="D5401" i="22"/>
  <c r="E5401" i="22"/>
  <c r="F5401" i="22"/>
  <c r="G5401" i="22"/>
  <c r="H5401" i="22"/>
  <c r="I5401" i="22"/>
  <c r="J5401" i="22"/>
  <c r="K5401" i="22"/>
  <c r="L5401" i="22"/>
  <c r="M5401" i="22"/>
  <c r="N5401" i="22"/>
  <c r="O5401" i="22"/>
  <c r="P5401" i="22"/>
  <c r="A5402" i="22"/>
  <c r="B5402" i="22"/>
  <c r="C5402" i="22"/>
  <c r="D5402" i="22"/>
  <c r="E5402" i="22"/>
  <c r="F5402" i="22"/>
  <c r="G5402" i="22"/>
  <c r="H5402" i="22"/>
  <c r="I5402" i="22"/>
  <c r="J5402" i="22"/>
  <c r="K5402" i="22"/>
  <c r="L5402" i="22"/>
  <c r="M5402" i="22"/>
  <c r="N5402" i="22"/>
  <c r="O5402" i="22"/>
  <c r="P5402" i="22"/>
  <c r="A5403" i="22"/>
  <c r="B5403" i="22"/>
  <c r="C5403" i="22"/>
  <c r="D5403" i="22"/>
  <c r="E5403" i="22"/>
  <c r="F5403" i="22"/>
  <c r="G5403" i="22"/>
  <c r="H5403" i="22"/>
  <c r="I5403" i="22"/>
  <c r="J5403" i="22"/>
  <c r="K5403" i="22"/>
  <c r="L5403" i="22"/>
  <c r="M5403" i="22"/>
  <c r="N5403" i="22"/>
  <c r="O5403" i="22"/>
  <c r="P5403" i="22"/>
  <c r="A5404" i="22"/>
  <c r="B5404" i="22"/>
  <c r="C5404" i="22"/>
  <c r="D5404" i="22"/>
  <c r="E5404" i="22"/>
  <c r="F5404" i="22"/>
  <c r="G5404" i="22"/>
  <c r="H5404" i="22"/>
  <c r="I5404" i="22"/>
  <c r="J5404" i="22"/>
  <c r="K5404" i="22"/>
  <c r="L5404" i="22"/>
  <c r="M5404" i="22"/>
  <c r="N5404" i="22"/>
  <c r="O5404" i="22"/>
  <c r="P5404" i="22"/>
  <c r="A5405" i="22"/>
  <c r="B5405" i="22"/>
  <c r="C5405" i="22"/>
  <c r="D5405" i="22"/>
  <c r="E5405" i="22"/>
  <c r="F5405" i="22"/>
  <c r="G5405" i="22"/>
  <c r="H5405" i="22"/>
  <c r="I5405" i="22"/>
  <c r="J5405" i="22"/>
  <c r="K5405" i="22"/>
  <c r="L5405" i="22"/>
  <c r="M5405" i="22"/>
  <c r="N5405" i="22"/>
  <c r="O5405" i="22"/>
  <c r="P5405" i="22"/>
  <c r="A5406" i="22"/>
  <c r="B5406" i="22"/>
  <c r="C5406" i="22"/>
  <c r="D5406" i="22"/>
  <c r="E5406" i="22"/>
  <c r="F5406" i="22"/>
  <c r="G5406" i="22"/>
  <c r="H5406" i="22"/>
  <c r="I5406" i="22"/>
  <c r="J5406" i="22"/>
  <c r="K5406" i="22"/>
  <c r="L5406" i="22"/>
  <c r="M5406" i="22"/>
  <c r="N5406" i="22"/>
  <c r="O5406" i="22"/>
  <c r="P5406" i="22"/>
  <c r="A5407" i="22"/>
  <c r="B5407" i="22"/>
  <c r="C5407" i="22"/>
  <c r="D5407" i="22"/>
  <c r="E5407" i="22"/>
  <c r="F5407" i="22"/>
  <c r="G5407" i="22"/>
  <c r="H5407" i="22"/>
  <c r="I5407" i="22"/>
  <c r="J5407" i="22"/>
  <c r="K5407" i="22"/>
  <c r="L5407" i="22"/>
  <c r="M5407" i="22"/>
  <c r="N5407" i="22"/>
  <c r="O5407" i="22"/>
  <c r="P5407" i="22"/>
  <c r="A5408" i="22"/>
  <c r="B5408" i="22"/>
  <c r="C5408" i="22"/>
  <c r="D5408" i="22"/>
  <c r="E5408" i="22"/>
  <c r="F5408" i="22"/>
  <c r="G5408" i="22"/>
  <c r="H5408" i="22"/>
  <c r="I5408" i="22"/>
  <c r="J5408" i="22"/>
  <c r="K5408" i="22"/>
  <c r="L5408" i="22"/>
  <c r="M5408" i="22"/>
  <c r="N5408" i="22"/>
  <c r="O5408" i="22"/>
  <c r="P5408" i="22"/>
  <c r="A5409" i="22"/>
  <c r="B5409" i="22"/>
  <c r="C5409" i="22"/>
  <c r="D5409" i="22"/>
  <c r="E5409" i="22"/>
  <c r="F5409" i="22"/>
  <c r="G5409" i="22"/>
  <c r="H5409" i="22"/>
  <c r="I5409" i="22"/>
  <c r="J5409" i="22"/>
  <c r="K5409" i="22"/>
  <c r="L5409" i="22"/>
  <c r="M5409" i="22"/>
  <c r="N5409" i="22"/>
  <c r="O5409" i="22"/>
  <c r="P5409" i="22"/>
  <c r="A5410" i="22"/>
  <c r="B5410" i="22"/>
  <c r="C5410" i="22"/>
  <c r="D5410" i="22"/>
  <c r="E5410" i="22"/>
  <c r="F5410" i="22"/>
  <c r="G5410" i="22"/>
  <c r="H5410" i="22"/>
  <c r="I5410" i="22"/>
  <c r="J5410" i="22"/>
  <c r="K5410" i="22"/>
  <c r="L5410" i="22"/>
  <c r="M5410" i="22"/>
  <c r="N5410" i="22"/>
  <c r="O5410" i="22"/>
  <c r="P5410" i="22"/>
  <c r="A5411" i="22"/>
  <c r="B5411" i="22"/>
  <c r="C5411" i="22"/>
  <c r="D5411" i="22"/>
  <c r="E5411" i="22"/>
  <c r="F5411" i="22"/>
  <c r="G5411" i="22"/>
  <c r="H5411" i="22"/>
  <c r="I5411" i="22"/>
  <c r="J5411" i="22"/>
  <c r="K5411" i="22"/>
  <c r="L5411" i="22"/>
  <c r="M5411" i="22"/>
  <c r="N5411" i="22"/>
  <c r="O5411" i="22"/>
  <c r="P5411" i="22"/>
  <c r="A5412" i="22"/>
  <c r="B5412" i="22"/>
  <c r="C5412" i="22"/>
  <c r="D5412" i="22"/>
  <c r="E5412" i="22"/>
  <c r="F5412" i="22"/>
  <c r="G5412" i="22"/>
  <c r="H5412" i="22"/>
  <c r="I5412" i="22"/>
  <c r="J5412" i="22"/>
  <c r="K5412" i="22"/>
  <c r="L5412" i="22"/>
  <c r="M5412" i="22"/>
  <c r="N5412" i="22"/>
  <c r="O5412" i="22"/>
  <c r="P5412" i="22"/>
  <c r="A5413" i="22"/>
  <c r="B5413" i="22"/>
  <c r="C5413" i="22"/>
  <c r="D5413" i="22"/>
  <c r="E5413" i="22"/>
  <c r="F5413" i="22"/>
  <c r="G5413" i="22"/>
  <c r="H5413" i="22"/>
  <c r="I5413" i="22"/>
  <c r="J5413" i="22"/>
  <c r="K5413" i="22"/>
  <c r="L5413" i="22"/>
  <c r="M5413" i="22"/>
  <c r="N5413" i="22"/>
  <c r="O5413" i="22"/>
  <c r="P5413" i="22"/>
  <c r="A5414" i="22"/>
  <c r="B5414" i="22"/>
  <c r="C5414" i="22"/>
  <c r="D5414" i="22"/>
  <c r="E5414" i="22"/>
  <c r="F5414" i="22"/>
  <c r="G5414" i="22"/>
  <c r="H5414" i="22"/>
  <c r="I5414" i="22"/>
  <c r="J5414" i="22"/>
  <c r="K5414" i="22"/>
  <c r="L5414" i="22"/>
  <c r="M5414" i="22"/>
  <c r="N5414" i="22"/>
  <c r="O5414" i="22"/>
  <c r="P5414" i="22"/>
  <c r="A5415" i="22"/>
  <c r="B5415" i="22"/>
  <c r="C5415" i="22"/>
  <c r="D5415" i="22"/>
  <c r="E5415" i="22"/>
  <c r="F5415" i="22"/>
  <c r="G5415" i="22"/>
  <c r="H5415" i="22"/>
  <c r="I5415" i="22"/>
  <c r="J5415" i="22"/>
  <c r="K5415" i="22"/>
  <c r="L5415" i="22"/>
  <c r="M5415" i="22"/>
  <c r="N5415" i="22"/>
  <c r="O5415" i="22"/>
  <c r="P5415" i="22"/>
  <c r="A5416" i="22"/>
  <c r="B5416" i="22"/>
  <c r="C5416" i="22"/>
  <c r="D5416" i="22"/>
  <c r="E5416" i="22"/>
  <c r="F5416" i="22"/>
  <c r="G5416" i="22"/>
  <c r="H5416" i="22"/>
  <c r="I5416" i="22"/>
  <c r="J5416" i="22"/>
  <c r="K5416" i="22"/>
  <c r="L5416" i="22"/>
  <c r="M5416" i="22"/>
  <c r="N5416" i="22"/>
  <c r="O5416" i="22"/>
  <c r="P5416" i="22"/>
  <c r="A5417" i="22"/>
  <c r="B5417" i="22"/>
  <c r="C5417" i="22"/>
  <c r="D5417" i="22"/>
  <c r="E5417" i="22"/>
  <c r="F5417" i="22"/>
  <c r="G5417" i="22"/>
  <c r="H5417" i="22"/>
  <c r="I5417" i="22"/>
  <c r="J5417" i="22"/>
  <c r="K5417" i="22"/>
  <c r="L5417" i="22"/>
  <c r="M5417" i="22"/>
  <c r="N5417" i="22"/>
  <c r="O5417" i="22"/>
  <c r="P5417" i="22"/>
  <c r="A5418" i="22"/>
  <c r="B5418" i="22"/>
  <c r="C5418" i="22"/>
  <c r="D5418" i="22"/>
  <c r="E5418" i="22"/>
  <c r="F5418" i="22"/>
  <c r="G5418" i="22"/>
  <c r="H5418" i="22"/>
  <c r="I5418" i="22"/>
  <c r="J5418" i="22"/>
  <c r="K5418" i="22"/>
  <c r="L5418" i="22"/>
  <c r="M5418" i="22"/>
  <c r="N5418" i="22"/>
  <c r="O5418" i="22"/>
  <c r="P5418" i="22"/>
  <c r="A5419" i="22"/>
  <c r="B5419" i="22"/>
  <c r="C5419" i="22"/>
  <c r="D5419" i="22"/>
  <c r="E5419" i="22"/>
  <c r="F5419" i="22"/>
  <c r="G5419" i="22"/>
  <c r="H5419" i="22"/>
  <c r="I5419" i="22"/>
  <c r="J5419" i="22"/>
  <c r="K5419" i="22"/>
  <c r="L5419" i="22"/>
  <c r="M5419" i="22"/>
  <c r="N5419" i="22"/>
  <c r="O5419" i="22"/>
  <c r="P5419" i="22"/>
  <c r="A5420" i="22"/>
  <c r="B5420" i="22"/>
  <c r="C5420" i="22"/>
  <c r="D5420" i="22"/>
  <c r="E5420" i="22"/>
  <c r="F5420" i="22"/>
  <c r="G5420" i="22"/>
  <c r="H5420" i="22"/>
  <c r="I5420" i="22"/>
  <c r="J5420" i="22"/>
  <c r="K5420" i="22"/>
  <c r="L5420" i="22"/>
  <c r="M5420" i="22"/>
  <c r="N5420" i="22"/>
  <c r="O5420" i="22"/>
  <c r="P5420" i="22"/>
  <c r="A5421" i="22"/>
  <c r="B5421" i="22"/>
  <c r="C5421" i="22"/>
  <c r="D5421" i="22"/>
  <c r="E5421" i="22"/>
  <c r="F5421" i="22"/>
  <c r="G5421" i="22"/>
  <c r="H5421" i="22"/>
  <c r="I5421" i="22"/>
  <c r="J5421" i="22"/>
  <c r="K5421" i="22"/>
  <c r="L5421" i="22"/>
  <c r="M5421" i="22"/>
  <c r="N5421" i="22"/>
  <c r="O5421" i="22"/>
  <c r="P5421" i="22"/>
  <c r="A5422" i="22"/>
  <c r="B5422" i="22"/>
  <c r="C5422" i="22"/>
  <c r="D5422" i="22"/>
  <c r="E5422" i="22"/>
  <c r="F5422" i="22"/>
  <c r="G5422" i="22"/>
  <c r="H5422" i="22"/>
  <c r="I5422" i="22"/>
  <c r="J5422" i="22"/>
  <c r="K5422" i="22"/>
  <c r="L5422" i="22"/>
  <c r="M5422" i="22"/>
  <c r="N5422" i="22"/>
  <c r="O5422" i="22"/>
  <c r="P5422" i="22"/>
  <c r="A5423" i="22"/>
  <c r="B5423" i="22"/>
  <c r="C5423" i="22"/>
  <c r="D5423" i="22"/>
  <c r="E5423" i="22"/>
  <c r="F5423" i="22"/>
  <c r="G5423" i="22"/>
  <c r="H5423" i="22"/>
  <c r="I5423" i="22"/>
  <c r="J5423" i="22"/>
  <c r="K5423" i="22"/>
  <c r="L5423" i="22"/>
  <c r="M5423" i="22"/>
  <c r="N5423" i="22"/>
  <c r="O5423" i="22"/>
  <c r="P5423" i="22"/>
  <c r="A5424" i="22"/>
  <c r="B5424" i="22"/>
  <c r="C5424" i="22"/>
  <c r="D5424" i="22"/>
  <c r="E5424" i="22"/>
  <c r="F5424" i="22"/>
  <c r="G5424" i="22"/>
  <c r="H5424" i="22"/>
  <c r="I5424" i="22"/>
  <c r="J5424" i="22"/>
  <c r="K5424" i="22"/>
  <c r="L5424" i="22"/>
  <c r="M5424" i="22"/>
  <c r="N5424" i="22"/>
  <c r="O5424" i="22"/>
  <c r="P5424" i="22"/>
  <c r="A5425" i="22"/>
  <c r="B5425" i="22"/>
  <c r="C5425" i="22"/>
  <c r="D5425" i="22"/>
  <c r="E5425" i="22"/>
  <c r="F5425" i="22"/>
  <c r="G5425" i="22"/>
  <c r="H5425" i="22"/>
  <c r="I5425" i="22"/>
  <c r="J5425" i="22"/>
  <c r="K5425" i="22"/>
  <c r="L5425" i="22"/>
  <c r="M5425" i="22"/>
  <c r="N5425" i="22"/>
  <c r="O5425" i="22"/>
  <c r="P5425" i="22"/>
  <c r="A5426" i="22"/>
  <c r="B5426" i="22"/>
  <c r="C5426" i="22"/>
  <c r="D5426" i="22"/>
  <c r="E5426" i="22"/>
  <c r="F5426" i="22"/>
  <c r="G5426" i="22"/>
  <c r="H5426" i="22"/>
  <c r="I5426" i="22"/>
  <c r="J5426" i="22"/>
  <c r="K5426" i="22"/>
  <c r="L5426" i="22"/>
  <c r="M5426" i="22"/>
  <c r="N5426" i="22"/>
  <c r="O5426" i="22"/>
  <c r="P5426" i="22"/>
  <c r="A5427" i="22"/>
  <c r="B5427" i="22"/>
  <c r="C5427" i="22"/>
  <c r="D5427" i="22"/>
  <c r="E5427" i="22"/>
  <c r="F5427" i="22"/>
  <c r="G5427" i="22"/>
  <c r="H5427" i="22"/>
  <c r="I5427" i="22"/>
  <c r="J5427" i="22"/>
  <c r="K5427" i="22"/>
  <c r="L5427" i="22"/>
  <c r="M5427" i="22"/>
  <c r="N5427" i="22"/>
  <c r="O5427" i="22"/>
  <c r="P5427" i="22"/>
  <c r="A5428" i="22"/>
  <c r="B5428" i="22"/>
  <c r="C5428" i="22"/>
  <c r="D5428" i="22"/>
  <c r="E5428" i="22"/>
  <c r="F5428" i="22"/>
  <c r="G5428" i="22"/>
  <c r="H5428" i="22"/>
  <c r="I5428" i="22"/>
  <c r="J5428" i="22"/>
  <c r="K5428" i="22"/>
  <c r="L5428" i="22"/>
  <c r="M5428" i="22"/>
  <c r="N5428" i="22"/>
  <c r="O5428" i="22"/>
  <c r="P5428" i="22"/>
  <c r="A5429" i="22"/>
  <c r="B5429" i="22"/>
  <c r="C5429" i="22"/>
  <c r="D5429" i="22"/>
  <c r="E5429" i="22"/>
  <c r="F5429" i="22"/>
  <c r="G5429" i="22"/>
  <c r="H5429" i="22"/>
  <c r="I5429" i="22"/>
  <c r="J5429" i="22"/>
  <c r="K5429" i="22"/>
  <c r="L5429" i="22"/>
  <c r="M5429" i="22"/>
  <c r="N5429" i="22"/>
  <c r="O5429" i="22"/>
  <c r="P5429" i="22"/>
  <c r="A5430" i="22"/>
  <c r="B5430" i="22"/>
  <c r="C5430" i="22"/>
  <c r="D5430" i="22"/>
  <c r="E5430" i="22"/>
  <c r="F5430" i="22"/>
  <c r="G5430" i="22"/>
  <c r="H5430" i="22"/>
  <c r="I5430" i="22"/>
  <c r="J5430" i="22"/>
  <c r="K5430" i="22"/>
  <c r="L5430" i="22"/>
  <c r="M5430" i="22"/>
  <c r="N5430" i="22"/>
  <c r="O5430" i="22"/>
  <c r="P5430" i="22"/>
  <c r="A5431" i="22"/>
  <c r="B5431" i="22"/>
  <c r="C5431" i="22"/>
  <c r="D5431" i="22"/>
  <c r="E5431" i="22"/>
  <c r="F5431" i="22"/>
  <c r="G5431" i="22"/>
  <c r="H5431" i="22"/>
  <c r="I5431" i="22"/>
  <c r="J5431" i="22"/>
  <c r="K5431" i="22"/>
  <c r="L5431" i="22"/>
  <c r="M5431" i="22"/>
  <c r="N5431" i="22"/>
  <c r="O5431" i="22"/>
  <c r="P5431" i="22"/>
  <c r="A5432" i="22"/>
  <c r="B5432" i="22"/>
  <c r="C5432" i="22"/>
  <c r="D5432" i="22"/>
  <c r="E5432" i="22"/>
  <c r="F5432" i="22"/>
  <c r="G5432" i="22"/>
  <c r="H5432" i="22"/>
  <c r="I5432" i="22"/>
  <c r="J5432" i="22"/>
  <c r="K5432" i="22"/>
  <c r="L5432" i="22"/>
  <c r="M5432" i="22"/>
  <c r="N5432" i="22"/>
  <c r="O5432" i="22"/>
  <c r="P5432" i="22"/>
  <c r="A5433" i="22"/>
  <c r="B5433" i="22"/>
  <c r="C5433" i="22"/>
  <c r="D5433" i="22"/>
  <c r="E5433" i="22"/>
  <c r="F5433" i="22"/>
  <c r="G5433" i="22"/>
  <c r="H5433" i="22"/>
  <c r="I5433" i="22"/>
  <c r="J5433" i="22"/>
  <c r="K5433" i="22"/>
  <c r="L5433" i="22"/>
  <c r="M5433" i="22"/>
  <c r="N5433" i="22"/>
  <c r="O5433" i="22"/>
  <c r="P5433" i="22"/>
  <c r="A5434" i="22"/>
  <c r="B5434" i="22"/>
  <c r="C5434" i="22"/>
  <c r="D5434" i="22"/>
  <c r="E5434" i="22"/>
  <c r="F5434" i="22"/>
  <c r="G5434" i="22"/>
  <c r="H5434" i="22"/>
  <c r="I5434" i="22"/>
  <c r="J5434" i="22"/>
  <c r="K5434" i="22"/>
  <c r="L5434" i="22"/>
  <c r="M5434" i="22"/>
  <c r="N5434" i="22"/>
  <c r="O5434" i="22"/>
  <c r="P5434" i="22"/>
  <c r="A5435" i="22"/>
  <c r="B5435" i="22"/>
  <c r="C5435" i="22"/>
  <c r="D5435" i="22"/>
  <c r="E5435" i="22"/>
  <c r="F5435" i="22"/>
  <c r="G5435" i="22"/>
  <c r="H5435" i="22"/>
  <c r="I5435" i="22"/>
  <c r="J5435" i="22"/>
  <c r="K5435" i="22"/>
  <c r="L5435" i="22"/>
  <c r="M5435" i="22"/>
  <c r="N5435" i="22"/>
  <c r="O5435" i="22"/>
  <c r="P5435" i="22"/>
  <c r="A5436" i="22"/>
  <c r="B5436" i="22"/>
  <c r="C5436" i="22"/>
  <c r="D5436" i="22"/>
  <c r="E5436" i="22"/>
  <c r="F5436" i="22"/>
  <c r="G5436" i="22"/>
  <c r="H5436" i="22"/>
  <c r="I5436" i="22"/>
  <c r="J5436" i="22"/>
  <c r="K5436" i="22"/>
  <c r="L5436" i="22"/>
  <c r="M5436" i="22"/>
  <c r="N5436" i="22"/>
  <c r="O5436" i="22"/>
  <c r="P5436" i="22"/>
  <c r="A5437" i="22"/>
  <c r="B5437" i="22"/>
  <c r="C5437" i="22"/>
  <c r="D5437" i="22"/>
  <c r="E5437" i="22"/>
  <c r="F5437" i="22"/>
  <c r="G5437" i="22"/>
  <c r="H5437" i="22"/>
  <c r="I5437" i="22"/>
  <c r="J5437" i="22"/>
  <c r="K5437" i="22"/>
  <c r="L5437" i="22"/>
  <c r="M5437" i="22"/>
  <c r="N5437" i="22"/>
  <c r="O5437" i="22"/>
  <c r="P5437" i="22"/>
  <c r="A5438" i="22"/>
  <c r="B5438" i="22"/>
  <c r="C5438" i="22"/>
  <c r="D5438" i="22"/>
  <c r="E5438" i="22"/>
  <c r="F5438" i="22"/>
  <c r="G5438" i="22"/>
  <c r="H5438" i="22"/>
  <c r="I5438" i="22"/>
  <c r="J5438" i="22"/>
  <c r="K5438" i="22"/>
  <c r="L5438" i="22"/>
  <c r="M5438" i="22"/>
  <c r="N5438" i="22"/>
  <c r="O5438" i="22"/>
  <c r="P5438" i="22"/>
  <c r="A5439" i="22"/>
  <c r="B5439" i="22"/>
  <c r="C5439" i="22"/>
  <c r="D5439" i="22"/>
  <c r="E5439" i="22"/>
  <c r="F5439" i="22"/>
  <c r="G5439" i="22"/>
  <c r="H5439" i="22"/>
  <c r="I5439" i="22"/>
  <c r="J5439" i="22"/>
  <c r="K5439" i="22"/>
  <c r="L5439" i="22"/>
  <c r="M5439" i="22"/>
  <c r="N5439" i="22"/>
  <c r="O5439" i="22"/>
  <c r="P5439" i="22"/>
  <c r="A5440" i="22"/>
  <c r="B5440" i="22"/>
  <c r="C5440" i="22"/>
  <c r="D5440" i="22"/>
  <c r="E5440" i="22"/>
  <c r="F5440" i="22"/>
  <c r="G5440" i="22"/>
  <c r="H5440" i="22"/>
  <c r="I5440" i="22"/>
  <c r="J5440" i="22"/>
  <c r="K5440" i="22"/>
  <c r="L5440" i="22"/>
  <c r="M5440" i="22"/>
  <c r="N5440" i="22"/>
  <c r="O5440" i="22"/>
  <c r="P5440" i="22"/>
  <c r="A5441" i="22"/>
  <c r="B5441" i="22"/>
  <c r="C5441" i="22"/>
  <c r="D5441" i="22"/>
  <c r="E5441" i="22"/>
  <c r="F5441" i="22"/>
  <c r="G5441" i="22"/>
  <c r="H5441" i="22"/>
  <c r="I5441" i="22"/>
  <c r="J5441" i="22"/>
  <c r="K5441" i="22"/>
  <c r="L5441" i="22"/>
  <c r="M5441" i="22"/>
  <c r="N5441" i="22"/>
  <c r="O5441" i="22"/>
  <c r="P5441" i="22"/>
  <c r="A5442" i="22"/>
  <c r="B5442" i="22"/>
  <c r="C5442" i="22"/>
  <c r="D5442" i="22"/>
  <c r="E5442" i="22"/>
  <c r="F5442" i="22"/>
  <c r="G5442" i="22"/>
  <c r="H5442" i="22"/>
  <c r="I5442" i="22"/>
  <c r="J5442" i="22"/>
  <c r="K5442" i="22"/>
  <c r="L5442" i="22"/>
  <c r="M5442" i="22"/>
  <c r="N5442" i="22"/>
  <c r="O5442" i="22"/>
  <c r="P5442" i="22"/>
  <c r="A5443" i="22"/>
  <c r="B5443" i="22"/>
  <c r="C5443" i="22"/>
  <c r="D5443" i="22"/>
  <c r="E5443" i="22"/>
  <c r="F5443" i="22"/>
  <c r="G5443" i="22"/>
  <c r="H5443" i="22"/>
  <c r="I5443" i="22"/>
  <c r="J5443" i="22"/>
  <c r="K5443" i="22"/>
  <c r="L5443" i="22"/>
  <c r="M5443" i="22"/>
  <c r="N5443" i="22"/>
  <c r="O5443" i="22"/>
  <c r="P5443" i="22"/>
  <c r="A5444" i="22"/>
  <c r="B5444" i="22"/>
  <c r="C5444" i="22"/>
  <c r="D5444" i="22"/>
  <c r="E5444" i="22"/>
  <c r="F5444" i="22"/>
  <c r="G5444" i="22"/>
  <c r="H5444" i="22"/>
  <c r="I5444" i="22"/>
  <c r="J5444" i="22"/>
  <c r="K5444" i="22"/>
  <c r="L5444" i="22"/>
  <c r="M5444" i="22"/>
  <c r="N5444" i="22"/>
  <c r="O5444" i="22"/>
  <c r="P5444" i="22"/>
  <c r="A5445" i="22"/>
  <c r="B5445" i="22"/>
  <c r="C5445" i="22"/>
  <c r="D5445" i="22"/>
  <c r="E5445" i="22"/>
  <c r="F5445" i="22"/>
  <c r="G5445" i="22"/>
  <c r="H5445" i="22"/>
  <c r="I5445" i="22"/>
  <c r="J5445" i="22"/>
  <c r="K5445" i="22"/>
  <c r="L5445" i="22"/>
  <c r="M5445" i="22"/>
  <c r="N5445" i="22"/>
  <c r="O5445" i="22"/>
  <c r="P5445" i="22"/>
  <c r="A5446" i="22"/>
  <c r="B5446" i="22"/>
  <c r="C5446" i="22"/>
  <c r="D5446" i="22"/>
  <c r="E5446" i="22"/>
  <c r="F5446" i="22"/>
  <c r="G5446" i="22"/>
  <c r="H5446" i="22"/>
  <c r="I5446" i="22"/>
  <c r="J5446" i="22"/>
  <c r="K5446" i="22"/>
  <c r="L5446" i="22"/>
  <c r="M5446" i="22"/>
  <c r="N5446" i="22"/>
  <c r="O5446" i="22"/>
  <c r="P5446" i="22"/>
  <c r="A5447" i="22"/>
  <c r="B5447" i="22"/>
  <c r="C5447" i="22"/>
  <c r="D5447" i="22"/>
  <c r="E5447" i="22"/>
  <c r="F5447" i="22"/>
  <c r="G5447" i="22"/>
  <c r="H5447" i="22"/>
  <c r="I5447" i="22"/>
  <c r="J5447" i="22"/>
  <c r="K5447" i="22"/>
  <c r="L5447" i="22"/>
  <c r="M5447" i="22"/>
  <c r="N5447" i="22"/>
  <c r="O5447" i="22"/>
  <c r="P5447" i="22"/>
  <c r="A5448" i="22"/>
  <c r="B5448" i="22"/>
  <c r="C5448" i="22"/>
  <c r="D5448" i="22"/>
  <c r="E5448" i="22"/>
  <c r="F5448" i="22"/>
  <c r="G5448" i="22"/>
  <c r="H5448" i="22"/>
  <c r="I5448" i="22"/>
  <c r="J5448" i="22"/>
  <c r="K5448" i="22"/>
  <c r="L5448" i="22"/>
  <c r="M5448" i="22"/>
  <c r="N5448" i="22"/>
  <c r="O5448" i="22"/>
  <c r="P5448" i="22"/>
  <c r="A5449" i="22"/>
  <c r="B5449" i="22"/>
  <c r="C5449" i="22"/>
  <c r="D5449" i="22"/>
  <c r="E5449" i="22"/>
  <c r="F5449" i="22"/>
  <c r="G5449" i="22"/>
  <c r="H5449" i="22"/>
  <c r="I5449" i="22"/>
  <c r="J5449" i="22"/>
  <c r="K5449" i="22"/>
  <c r="L5449" i="22"/>
  <c r="M5449" i="22"/>
  <c r="N5449" i="22"/>
  <c r="O5449" i="22"/>
  <c r="P5449" i="22"/>
  <c r="A5450" i="22"/>
  <c r="B5450" i="22"/>
  <c r="C5450" i="22"/>
  <c r="D5450" i="22"/>
  <c r="E5450" i="22"/>
  <c r="F5450" i="22"/>
  <c r="G5450" i="22"/>
  <c r="H5450" i="22"/>
  <c r="I5450" i="22"/>
  <c r="J5450" i="22"/>
  <c r="K5450" i="22"/>
  <c r="L5450" i="22"/>
  <c r="M5450" i="22"/>
  <c r="N5450" i="22"/>
  <c r="O5450" i="22"/>
  <c r="P5450" i="22"/>
  <c r="A5451" i="22"/>
  <c r="B5451" i="22"/>
  <c r="C5451" i="22"/>
  <c r="D5451" i="22"/>
  <c r="E5451" i="22"/>
  <c r="F5451" i="22"/>
  <c r="G5451" i="22"/>
  <c r="H5451" i="22"/>
  <c r="I5451" i="22"/>
  <c r="J5451" i="22"/>
  <c r="K5451" i="22"/>
  <c r="L5451" i="22"/>
  <c r="M5451" i="22"/>
  <c r="N5451" i="22"/>
  <c r="O5451" i="22"/>
  <c r="P5451" i="22"/>
  <c r="A5452" i="22"/>
  <c r="B5452" i="22"/>
  <c r="C5452" i="22"/>
  <c r="D5452" i="22"/>
  <c r="E5452" i="22"/>
  <c r="F5452" i="22"/>
  <c r="G5452" i="22"/>
  <c r="H5452" i="22"/>
  <c r="I5452" i="22"/>
  <c r="J5452" i="22"/>
  <c r="K5452" i="22"/>
  <c r="L5452" i="22"/>
  <c r="M5452" i="22"/>
  <c r="N5452" i="22"/>
  <c r="O5452" i="22"/>
  <c r="P5452" i="22"/>
  <c r="A5453" i="22"/>
  <c r="B5453" i="22"/>
  <c r="C5453" i="22"/>
  <c r="D5453" i="22"/>
  <c r="E5453" i="22"/>
  <c r="F5453" i="22"/>
  <c r="G5453" i="22"/>
  <c r="H5453" i="22"/>
  <c r="I5453" i="22"/>
  <c r="J5453" i="22"/>
  <c r="K5453" i="22"/>
  <c r="L5453" i="22"/>
  <c r="M5453" i="22"/>
  <c r="N5453" i="22"/>
  <c r="O5453" i="22"/>
  <c r="P5453" i="22"/>
  <c r="A5454" i="22"/>
  <c r="B5454" i="22"/>
  <c r="C5454" i="22"/>
  <c r="D5454" i="22"/>
  <c r="E5454" i="22"/>
  <c r="F5454" i="22"/>
  <c r="G5454" i="22"/>
  <c r="H5454" i="22"/>
  <c r="I5454" i="22"/>
  <c r="J5454" i="22"/>
  <c r="K5454" i="22"/>
  <c r="L5454" i="22"/>
  <c r="M5454" i="22"/>
  <c r="N5454" i="22"/>
  <c r="O5454" i="22"/>
  <c r="P5454" i="22"/>
  <c r="A5455" i="22"/>
  <c r="B5455" i="22"/>
  <c r="C5455" i="22"/>
  <c r="D5455" i="22"/>
  <c r="E5455" i="22"/>
  <c r="F5455" i="22"/>
  <c r="G5455" i="22"/>
  <c r="H5455" i="22"/>
  <c r="I5455" i="22"/>
  <c r="J5455" i="22"/>
  <c r="K5455" i="22"/>
  <c r="L5455" i="22"/>
  <c r="M5455" i="22"/>
  <c r="N5455" i="22"/>
  <c r="O5455" i="22"/>
  <c r="P5455" i="22"/>
  <c r="A5456" i="22"/>
  <c r="B5456" i="22"/>
  <c r="C5456" i="22"/>
  <c r="D5456" i="22"/>
  <c r="E5456" i="22"/>
  <c r="F5456" i="22"/>
  <c r="G5456" i="22"/>
  <c r="H5456" i="22"/>
  <c r="I5456" i="22"/>
  <c r="J5456" i="22"/>
  <c r="K5456" i="22"/>
  <c r="L5456" i="22"/>
  <c r="M5456" i="22"/>
  <c r="N5456" i="22"/>
  <c r="O5456" i="22"/>
  <c r="P5456" i="22"/>
  <c r="A5457" i="22"/>
  <c r="B5457" i="22"/>
  <c r="C5457" i="22"/>
  <c r="D5457" i="22"/>
  <c r="E5457" i="22"/>
  <c r="F5457" i="22"/>
  <c r="G5457" i="22"/>
  <c r="H5457" i="22"/>
  <c r="I5457" i="22"/>
  <c r="J5457" i="22"/>
  <c r="K5457" i="22"/>
  <c r="L5457" i="22"/>
  <c r="M5457" i="22"/>
  <c r="N5457" i="22"/>
  <c r="O5457" i="22"/>
  <c r="P5457" i="22"/>
  <c r="A5458" i="22"/>
  <c r="B5458" i="22"/>
  <c r="C5458" i="22"/>
  <c r="D5458" i="22"/>
  <c r="E5458" i="22"/>
  <c r="F5458" i="22"/>
  <c r="G5458" i="22"/>
  <c r="H5458" i="22"/>
  <c r="I5458" i="22"/>
  <c r="J5458" i="22"/>
  <c r="K5458" i="22"/>
  <c r="L5458" i="22"/>
  <c r="M5458" i="22"/>
  <c r="N5458" i="22"/>
  <c r="O5458" i="22"/>
  <c r="P5458" i="22"/>
  <c r="A5459" i="22"/>
  <c r="B5459" i="22"/>
  <c r="C5459" i="22"/>
  <c r="D5459" i="22"/>
  <c r="E5459" i="22"/>
  <c r="F5459" i="22"/>
  <c r="G5459" i="22"/>
  <c r="H5459" i="22"/>
  <c r="I5459" i="22"/>
  <c r="J5459" i="22"/>
  <c r="K5459" i="22"/>
  <c r="L5459" i="22"/>
  <c r="M5459" i="22"/>
  <c r="N5459" i="22"/>
  <c r="O5459" i="22"/>
  <c r="P5459" i="22"/>
  <c r="A5460" i="22"/>
  <c r="B5460" i="22"/>
  <c r="C5460" i="22"/>
  <c r="D5460" i="22"/>
  <c r="E5460" i="22"/>
  <c r="F5460" i="22"/>
  <c r="G5460" i="22"/>
  <c r="H5460" i="22"/>
  <c r="I5460" i="22"/>
  <c r="J5460" i="22"/>
  <c r="K5460" i="22"/>
  <c r="L5460" i="22"/>
  <c r="M5460" i="22"/>
  <c r="N5460" i="22"/>
  <c r="O5460" i="22"/>
  <c r="P5460" i="22"/>
  <c r="A5461" i="22"/>
  <c r="B5461" i="22"/>
  <c r="C5461" i="22"/>
  <c r="D5461" i="22"/>
  <c r="E5461" i="22"/>
  <c r="F5461" i="22"/>
  <c r="G5461" i="22"/>
  <c r="H5461" i="22"/>
  <c r="I5461" i="22"/>
  <c r="J5461" i="22"/>
  <c r="K5461" i="22"/>
  <c r="L5461" i="22"/>
  <c r="M5461" i="22"/>
  <c r="N5461" i="22"/>
  <c r="O5461" i="22"/>
  <c r="P5461" i="22"/>
  <c r="A5462" i="22"/>
  <c r="B5462" i="22"/>
  <c r="C5462" i="22"/>
  <c r="D5462" i="22"/>
  <c r="E5462" i="22"/>
  <c r="F5462" i="22"/>
  <c r="G5462" i="22"/>
  <c r="H5462" i="22"/>
  <c r="I5462" i="22"/>
  <c r="J5462" i="22"/>
  <c r="K5462" i="22"/>
  <c r="L5462" i="22"/>
  <c r="M5462" i="22"/>
  <c r="N5462" i="22"/>
  <c r="O5462" i="22"/>
  <c r="P5462" i="22"/>
  <c r="A5463" i="22"/>
  <c r="B5463" i="22"/>
  <c r="C5463" i="22"/>
  <c r="D5463" i="22"/>
  <c r="E5463" i="22"/>
  <c r="F5463" i="22"/>
  <c r="G5463" i="22"/>
  <c r="H5463" i="22"/>
  <c r="I5463" i="22"/>
  <c r="J5463" i="22"/>
  <c r="K5463" i="22"/>
  <c r="L5463" i="22"/>
  <c r="M5463" i="22"/>
  <c r="N5463" i="22"/>
  <c r="O5463" i="22"/>
  <c r="P5463" i="22"/>
  <c r="A5464" i="22"/>
  <c r="B5464" i="22"/>
  <c r="C5464" i="22"/>
  <c r="D5464" i="22"/>
  <c r="E5464" i="22"/>
  <c r="F5464" i="22"/>
  <c r="G5464" i="22"/>
  <c r="H5464" i="22"/>
  <c r="I5464" i="22"/>
  <c r="J5464" i="22"/>
  <c r="K5464" i="22"/>
  <c r="L5464" i="22"/>
  <c r="M5464" i="22"/>
  <c r="N5464" i="22"/>
  <c r="O5464" i="22"/>
  <c r="P5464" i="22"/>
  <c r="A5465" i="22"/>
  <c r="B5465" i="22"/>
  <c r="C5465" i="22"/>
  <c r="D5465" i="22"/>
  <c r="E5465" i="22"/>
  <c r="F5465" i="22"/>
  <c r="G5465" i="22"/>
  <c r="H5465" i="22"/>
  <c r="I5465" i="22"/>
  <c r="J5465" i="22"/>
  <c r="K5465" i="22"/>
  <c r="L5465" i="22"/>
  <c r="M5465" i="22"/>
  <c r="N5465" i="22"/>
  <c r="O5465" i="22"/>
  <c r="P5465" i="22"/>
  <c r="A5466" i="22"/>
  <c r="B5466" i="22"/>
  <c r="C5466" i="22"/>
  <c r="D5466" i="22"/>
  <c r="E5466" i="22"/>
  <c r="F5466" i="22"/>
  <c r="G5466" i="22"/>
  <c r="H5466" i="22"/>
  <c r="I5466" i="22"/>
  <c r="J5466" i="22"/>
  <c r="K5466" i="22"/>
  <c r="L5466" i="22"/>
  <c r="M5466" i="22"/>
  <c r="N5466" i="22"/>
  <c r="O5466" i="22"/>
  <c r="P5466" i="22"/>
  <c r="A5467" i="22"/>
  <c r="B5467" i="22"/>
  <c r="C5467" i="22"/>
  <c r="D5467" i="22"/>
  <c r="E5467" i="22"/>
  <c r="F5467" i="22"/>
  <c r="G5467" i="22"/>
  <c r="H5467" i="22"/>
  <c r="I5467" i="22"/>
  <c r="J5467" i="22"/>
  <c r="K5467" i="22"/>
  <c r="L5467" i="22"/>
  <c r="M5467" i="22"/>
  <c r="N5467" i="22"/>
  <c r="O5467" i="22"/>
  <c r="P5467" i="22"/>
  <c r="A5468" i="22"/>
  <c r="B5468" i="22"/>
  <c r="C5468" i="22"/>
  <c r="D5468" i="22"/>
  <c r="E5468" i="22"/>
  <c r="F5468" i="22"/>
  <c r="G5468" i="22"/>
  <c r="H5468" i="22"/>
  <c r="I5468" i="22"/>
  <c r="J5468" i="22"/>
  <c r="K5468" i="22"/>
  <c r="L5468" i="22"/>
  <c r="M5468" i="22"/>
  <c r="N5468" i="22"/>
  <c r="O5468" i="22"/>
  <c r="P5468" i="22"/>
  <c r="A5469" i="22"/>
  <c r="B5469" i="22"/>
  <c r="C5469" i="22"/>
  <c r="D5469" i="22"/>
  <c r="E5469" i="22"/>
  <c r="F5469" i="22"/>
  <c r="G5469" i="22"/>
  <c r="H5469" i="22"/>
  <c r="I5469" i="22"/>
  <c r="J5469" i="22"/>
  <c r="K5469" i="22"/>
  <c r="L5469" i="22"/>
  <c r="M5469" i="22"/>
  <c r="N5469" i="22"/>
  <c r="O5469" i="22"/>
  <c r="P5469" i="22"/>
  <c r="A5470" i="22"/>
  <c r="B5470" i="22"/>
  <c r="C5470" i="22"/>
  <c r="D5470" i="22"/>
  <c r="E5470" i="22"/>
  <c r="F5470" i="22"/>
  <c r="G5470" i="22"/>
  <c r="H5470" i="22"/>
  <c r="I5470" i="22"/>
  <c r="J5470" i="22"/>
  <c r="K5470" i="22"/>
  <c r="L5470" i="22"/>
  <c r="M5470" i="22"/>
  <c r="N5470" i="22"/>
  <c r="O5470" i="22"/>
  <c r="P5470" i="22"/>
  <c r="A5471" i="22"/>
  <c r="B5471" i="22"/>
  <c r="C5471" i="22"/>
  <c r="D5471" i="22"/>
  <c r="E5471" i="22"/>
  <c r="F5471" i="22"/>
  <c r="G5471" i="22"/>
  <c r="H5471" i="22"/>
  <c r="I5471" i="22"/>
  <c r="J5471" i="22"/>
  <c r="K5471" i="22"/>
  <c r="L5471" i="22"/>
  <c r="M5471" i="22"/>
  <c r="N5471" i="22"/>
  <c r="O5471" i="22"/>
  <c r="P5471" i="22"/>
  <c r="A5472" i="22"/>
  <c r="B5472" i="22"/>
  <c r="C5472" i="22"/>
  <c r="D5472" i="22"/>
  <c r="E5472" i="22"/>
  <c r="F5472" i="22"/>
  <c r="G5472" i="22"/>
  <c r="H5472" i="22"/>
  <c r="I5472" i="22"/>
  <c r="J5472" i="22"/>
  <c r="K5472" i="22"/>
  <c r="L5472" i="22"/>
  <c r="M5472" i="22"/>
  <c r="N5472" i="22"/>
  <c r="O5472" i="22"/>
  <c r="P5472" i="22"/>
  <c r="A5473" i="22"/>
  <c r="B5473" i="22"/>
  <c r="C5473" i="22"/>
  <c r="D5473" i="22"/>
  <c r="E5473" i="22"/>
  <c r="F5473" i="22"/>
  <c r="G5473" i="22"/>
  <c r="H5473" i="22"/>
  <c r="I5473" i="22"/>
  <c r="J5473" i="22"/>
  <c r="K5473" i="22"/>
  <c r="L5473" i="22"/>
  <c r="M5473" i="22"/>
  <c r="N5473" i="22"/>
  <c r="O5473" i="22"/>
  <c r="P5473" i="22"/>
  <c r="A5474" i="22"/>
  <c r="B5474" i="22"/>
  <c r="C5474" i="22"/>
  <c r="D5474" i="22"/>
  <c r="E5474" i="22"/>
  <c r="F5474" i="22"/>
  <c r="G5474" i="22"/>
  <c r="H5474" i="22"/>
  <c r="I5474" i="22"/>
  <c r="J5474" i="22"/>
  <c r="K5474" i="22"/>
  <c r="L5474" i="22"/>
  <c r="M5474" i="22"/>
  <c r="N5474" i="22"/>
  <c r="O5474" i="22"/>
  <c r="P5474" i="22"/>
  <c r="A5475" i="22"/>
  <c r="B5475" i="22"/>
  <c r="C5475" i="22"/>
  <c r="D5475" i="22"/>
  <c r="E5475" i="22"/>
  <c r="F5475" i="22"/>
  <c r="G5475" i="22"/>
  <c r="H5475" i="22"/>
  <c r="I5475" i="22"/>
  <c r="J5475" i="22"/>
  <c r="K5475" i="22"/>
  <c r="L5475" i="22"/>
  <c r="M5475" i="22"/>
  <c r="N5475" i="22"/>
  <c r="O5475" i="22"/>
  <c r="P5475" i="22"/>
  <c r="A5476" i="22"/>
  <c r="B5476" i="22"/>
  <c r="C5476" i="22"/>
  <c r="D5476" i="22"/>
  <c r="E5476" i="22"/>
  <c r="F5476" i="22"/>
  <c r="G5476" i="22"/>
  <c r="H5476" i="22"/>
  <c r="I5476" i="22"/>
  <c r="J5476" i="22"/>
  <c r="K5476" i="22"/>
  <c r="L5476" i="22"/>
  <c r="M5476" i="22"/>
  <c r="N5476" i="22"/>
  <c r="O5476" i="22"/>
  <c r="P5476" i="22"/>
  <c r="A5477" i="22"/>
  <c r="B5477" i="22"/>
  <c r="C5477" i="22"/>
  <c r="D5477" i="22"/>
  <c r="E5477" i="22"/>
  <c r="F5477" i="22"/>
  <c r="G5477" i="22"/>
  <c r="H5477" i="22"/>
  <c r="I5477" i="22"/>
  <c r="J5477" i="22"/>
  <c r="K5477" i="22"/>
  <c r="L5477" i="22"/>
  <c r="M5477" i="22"/>
  <c r="N5477" i="22"/>
  <c r="O5477" i="22"/>
  <c r="P5477" i="22"/>
  <c r="A5478" i="22"/>
  <c r="B5478" i="22"/>
  <c r="C5478" i="22"/>
  <c r="D5478" i="22"/>
  <c r="E5478" i="22"/>
  <c r="F5478" i="22"/>
  <c r="G5478" i="22"/>
  <c r="H5478" i="22"/>
  <c r="I5478" i="22"/>
  <c r="J5478" i="22"/>
  <c r="K5478" i="22"/>
  <c r="L5478" i="22"/>
  <c r="M5478" i="22"/>
  <c r="N5478" i="22"/>
  <c r="O5478" i="22"/>
  <c r="P5478" i="22"/>
  <c r="A5479" i="22"/>
  <c r="B5479" i="22"/>
  <c r="C5479" i="22"/>
  <c r="D5479" i="22"/>
  <c r="E5479" i="22"/>
  <c r="F5479" i="22"/>
  <c r="G5479" i="22"/>
  <c r="H5479" i="22"/>
  <c r="I5479" i="22"/>
  <c r="J5479" i="22"/>
  <c r="K5479" i="22"/>
  <c r="L5479" i="22"/>
  <c r="M5479" i="22"/>
  <c r="N5479" i="22"/>
  <c r="O5479" i="22"/>
  <c r="P5479" i="22"/>
  <c r="A5480" i="22"/>
  <c r="B5480" i="22"/>
  <c r="C5480" i="22"/>
  <c r="D5480" i="22"/>
  <c r="E5480" i="22"/>
  <c r="F5480" i="22"/>
  <c r="G5480" i="22"/>
  <c r="H5480" i="22"/>
  <c r="I5480" i="22"/>
  <c r="J5480" i="22"/>
  <c r="K5480" i="22"/>
  <c r="L5480" i="22"/>
  <c r="M5480" i="22"/>
  <c r="N5480" i="22"/>
  <c r="O5480" i="22"/>
  <c r="P5480" i="22"/>
  <c r="A5481" i="22"/>
  <c r="B5481" i="22"/>
  <c r="C5481" i="22"/>
  <c r="D5481" i="22"/>
  <c r="E5481" i="22"/>
  <c r="F5481" i="22"/>
  <c r="G5481" i="22"/>
  <c r="H5481" i="22"/>
  <c r="I5481" i="22"/>
  <c r="J5481" i="22"/>
  <c r="K5481" i="22"/>
  <c r="L5481" i="22"/>
  <c r="M5481" i="22"/>
  <c r="N5481" i="22"/>
  <c r="O5481" i="22"/>
  <c r="P5481" i="22"/>
  <c r="A5482" i="22"/>
  <c r="B5482" i="22"/>
  <c r="C5482" i="22"/>
  <c r="D5482" i="22"/>
  <c r="E5482" i="22"/>
  <c r="F5482" i="22"/>
  <c r="G5482" i="22"/>
  <c r="H5482" i="22"/>
  <c r="I5482" i="22"/>
  <c r="J5482" i="22"/>
  <c r="K5482" i="22"/>
  <c r="L5482" i="22"/>
  <c r="M5482" i="22"/>
  <c r="N5482" i="22"/>
  <c r="O5482" i="22"/>
  <c r="P5482" i="22"/>
  <c r="A5483" i="22"/>
  <c r="B5483" i="22"/>
  <c r="C5483" i="22"/>
  <c r="D5483" i="22"/>
  <c r="E5483" i="22"/>
  <c r="F5483" i="22"/>
  <c r="G5483" i="22"/>
  <c r="H5483" i="22"/>
  <c r="I5483" i="22"/>
  <c r="J5483" i="22"/>
  <c r="K5483" i="22"/>
  <c r="L5483" i="22"/>
  <c r="M5483" i="22"/>
  <c r="N5483" i="22"/>
  <c r="O5483" i="22"/>
  <c r="P5483" i="22"/>
  <c r="A5484" i="22"/>
  <c r="B5484" i="22"/>
  <c r="C5484" i="22"/>
  <c r="D5484" i="22"/>
  <c r="E5484" i="22"/>
  <c r="F5484" i="22"/>
  <c r="G5484" i="22"/>
  <c r="H5484" i="22"/>
  <c r="I5484" i="22"/>
  <c r="J5484" i="22"/>
  <c r="K5484" i="22"/>
  <c r="L5484" i="22"/>
  <c r="M5484" i="22"/>
  <c r="N5484" i="22"/>
  <c r="O5484" i="22"/>
  <c r="P5484" i="22"/>
  <c r="A5485" i="22"/>
  <c r="B5485" i="22"/>
  <c r="C5485" i="22"/>
  <c r="D5485" i="22"/>
  <c r="E5485" i="22"/>
  <c r="F5485" i="22"/>
  <c r="G5485" i="22"/>
  <c r="H5485" i="22"/>
  <c r="I5485" i="22"/>
  <c r="J5485" i="22"/>
  <c r="K5485" i="22"/>
  <c r="L5485" i="22"/>
  <c r="M5485" i="22"/>
  <c r="N5485" i="22"/>
  <c r="O5485" i="22"/>
  <c r="P5485" i="22"/>
  <c r="A5486" i="22"/>
  <c r="B5486" i="22"/>
  <c r="C5486" i="22"/>
  <c r="D5486" i="22"/>
  <c r="E5486" i="22"/>
  <c r="F5486" i="22"/>
  <c r="G5486" i="22"/>
  <c r="H5486" i="22"/>
  <c r="I5486" i="22"/>
  <c r="J5486" i="22"/>
  <c r="K5486" i="22"/>
  <c r="L5486" i="22"/>
  <c r="M5486" i="22"/>
  <c r="N5486" i="22"/>
  <c r="O5486" i="22"/>
  <c r="P5486" i="22"/>
  <c r="A5487" i="22"/>
  <c r="B5487" i="22"/>
  <c r="C5487" i="22"/>
  <c r="D5487" i="22"/>
  <c r="E5487" i="22"/>
  <c r="F5487" i="22"/>
  <c r="G5487" i="22"/>
  <c r="H5487" i="22"/>
  <c r="I5487" i="22"/>
  <c r="J5487" i="22"/>
  <c r="K5487" i="22"/>
  <c r="L5487" i="22"/>
  <c r="M5487" i="22"/>
  <c r="N5487" i="22"/>
  <c r="O5487" i="22"/>
  <c r="P5487" i="22"/>
  <c r="A5488" i="22"/>
  <c r="B5488" i="22"/>
  <c r="C5488" i="22"/>
  <c r="D5488" i="22"/>
  <c r="E5488" i="22"/>
  <c r="F5488" i="22"/>
  <c r="G5488" i="22"/>
  <c r="H5488" i="22"/>
  <c r="I5488" i="22"/>
  <c r="J5488" i="22"/>
  <c r="K5488" i="22"/>
  <c r="L5488" i="22"/>
  <c r="M5488" i="22"/>
  <c r="N5488" i="22"/>
  <c r="O5488" i="22"/>
  <c r="P5488" i="22"/>
  <c r="A5489" i="22"/>
  <c r="B5489" i="22"/>
  <c r="C5489" i="22"/>
  <c r="D5489" i="22"/>
  <c r="E5489" i="22"/>
  <c r="F5489" i="22"/>
  <c r="G5489" i="22"/>
  <c r="H5489" i="22"/>
  <c r="I5489" i="22"/>
  <c r="J5489" i="22"/>
  <c r="K5489" i="22"/>
  <c r="L5489" i="22"/>
  <c r="M5489" i="22"/>
  <c r="N5489" i="22"/>
  <c r="O5489" i="22"/>
  <c r="P5489" i="22"/>
  <c r="A5490" i="22"/>
  <c r="B5490" i="22"/>
  <c r="C5490" i="22"/>
  <c r="D5490" i="22"/>
  <c r="E5490" i="22"/>
  <c r="F5490" i="22"/>
  <c r="G5490" i="22"/>
  <c r="H5490" i="22"/>
  <c r="I5490" i="22"/>
  <c r="J5490" i="22"/>
  <c r="K5490" i="22"/>
  <c r="L5490" i="22"/>
  <c r="M5490" i="22"/>
  <c r="N5490" i="22"/>
  <c r="O5490" i="22"/>
  <c r="P5490" i="22"/>
  <c r="A5491" i="22"/>
  <c r="B5491" i="22"/>
  <c r="C5491" i="22"/>
  <c r="D5491" i="22"/>
  <c r="E5491" i="22"/>
  <c r="F5491" i="22"/>
  <c r="G5491" i="22"/>
  <c r="H5491" i="22"/>
  <c r="I5491" i="22"/>
  <c r="J5491" i="22"/>
  <c r="K5491" i="22"/>
  <c r="L5491" i="22"/>
  <c r="M5491" i="22"/>
  <c r="N5491" i="22"/>
  <c r="O5491" i="22"/>
  <c r="P5491" i="22"/>
  <c r="A5492" i="22"/>
  <c r="B5492" i="22"/>
  <c r="C5492" i="22"/>
  <c r="D5492" i="22"/>
  <c r="E5492" i="22"/>
  <c r="F5492" i="22"/>
  <c r="G5492" i="22"/>
  <c r="H5492" i="22"/>
  <c r="I5492" i="22"/>
  <c r="J5492" i="22"/>
  <c r="K5492" i="22"/>
  <c r="L5492" i="22"/>
  <c r="M5492" i="22"/>
  <c r="N5492" i="22"/>
  <c r="O5492" i="22"/>
  <c r="P5492" i="22"/>
  <c r="A5493" i="22"/>
  <c r="B5493" i="22"/>
  <c r="C5493" i="22"/>
  <c r="D5493" i="22"/>
  <c r="E5493" i="22"/>
  <c r="F5493" i="22"/>
  <c r="G5493" i="22"/>
  <c r="H5493" i="22"/>
  <c r="I5493" i="22"/>
  <c r="J5493" i="22"/>
  <c r="K5493" i="22"/>
  <c r="L5493" i="22"/>
  <c r="M5493" i="22"/>
  <c r="N5493" i="22"/>
  <c r="O5493" i="22"/>
  <c r="P5493" i="22"/>
  <c r="A5494" i="22"/>
  <c r="B5494" i="22"/>
  <c r="C5494" i="22"/>
  <c r="D5494" i="22"/>
  <c r="E5494" i="22"/>
  <c r="F5494" i="22"/>
  <c r="G5494" i="22"/>
  <c r="H5494" i="22"/>
  <c r="I5494" i="22"/>
  <c r="J5494" i="22"/>
  <c r="K5494" i="22"/>
  <c r="L5494" i="22"/>
  <c r="M5494" i="22"/>
  <c r="N5494" i="22"/>
  <c r="O5494" i="22"/>
  <c r="P5494" i="22"/>
  <c r="A5495" i="22"/>
  <c r="B5495" i="22"/>
  <c r="C5495" i="22"/>
  <c r="D5495" i="22"/>
  <c r="E5495" i="22"/>
  <c r="F5495" i="22"/>
  <c r="G5495" i="22"/>
  <c r="H5495" i="22"/>
  <c r="I5495" i="22"/>
  <c r="J5495" i="22"/>
  <c r="K5495" i="22"/>
  <c r="L5495" i="22"/>
  <c r="M5495" i="22"/>
  <c r="N5495" i="22"/>
  <c r="O5495" i="22"/>
  <c r="P5495" i="22"/>
  <c r="A5496" i="22"/>
  <c r="B5496" i="22"/>
  <c r="C5496" i="22"/>
  <c r="D5496" i="22"/>
  <c r="E5496" i="22"/>
  <c r="F5496" i="22"/>
  <c r="G5496" i="22"/>
  <c r="H5496" i="22"/>
  <c r="I5496" i="22"/>
  <c r="J5496" i="22"/>
  <c r="K5496" i="22"/>
  <c r="L5496" i="22"/>
  <c r="M5496" i="22"/>
  <c r="N5496" i="22"/>
  <c r="O5496" i="22"/>
  <c r="P5496" i="22"/>
  <c r="A5497" i="22"/>
  <c r="B5497" i="22"/>
  <c r="C5497" i="22"/>
  <c r="D5497" i="22"/>
  <c r="E5497" i="22"/>
  <c r="F5497" i="22"/>
  <c r="G5497" i="22"/>
  <c r="H5497" i="22"/>
  <c r="I5497" i="22"/>
  <c r="J5497" i="22"/>
  <c r="K5497" i="22"/>
  <c r="L5497" i="22"/>
  <c r="M5497" i="22"/>
  <c r="N5497" i="22"/>
  <c r="O5497" i="22"/>
  <c r="P5497" i="22"/>
  <c r="A5498" i="22"/>
  <c r="B5498" i="22"/>
  <c r="C5498" i="22"/>
  <c r="D5498" i="22"/>
  <c r="E5498" i="22"/>
  <c r="F5498" i="22"/>
  <c r="G5498" i="22"/>
  <c r="H5498" i="22"/>
  <c r="I5498" i="22"/>
  <c r="J5498" i="22"/>
  <c r="K5498" i="22"/>
  <c r="L5498" i="22"/>
  <c r="M5498" i="22"/>
  <c r="N5498" i="22"/>
  <c r="O5498" i="22"/>
  <c r="P5498" i="22"/>
  <c r="A5499" i="22"/>
  <c r="B5499" i="22"/>
  <c r="C5499" i="22"/>
  <c r="D5499" i="22"/>
  <c r="E5499" i="22"/>
  <c r="F5499" i="22"/>
  <c r="G5499" i="22"/>
  <c r="H5499" i="22"/>
  <c r="I5499" i="22"/>
  <c r="J5499" i="22"/>
  <c r="K5499" i="22"/>
  <c r="L5499" i="22"/>
  <c r="M5499" i="22"/>
  <c r="N5499" i="22"/>
  <c r="O5499" i="22"/>
  <c r="P5499" i="22"/>
  <c r="A5500" i="22"/>
  <c r="B5500" i="22"/>
  <c r="C5500" i="22"/>
  <c r="D5500" i="22"/>
  <c r="E5500" i="22"/>
  <c r="F5500" i="22"/>
  <c r="G5500" i="22"/>
  <c r="H5500" i="22"/>
  <c r="I5500" i="22"/>
  <c r="J5500" i="22"/>
  <c r="K5500" i="22"/>
  <c r="L5500" i="22"/>
  <c r="M5500" i="22"/>
  <c r="N5500" i="22"/>
  <c r="O5500" i="22"/>
  <c r="P5500" i="22"/>
  <c r="A5501" i="22"/>
  <c r="B5501" i="22"/>
  <c r="C5501" i="22"/>
  <c r="D5501" i="22"/>
  <c r="E5501" i="22"/>
  <c r="F5501" i="22"/>
  <c r="G5501" i="22"/>
  <c r="H5501" i="22"/>
  <c r="I5501" i="22"/>
  <c r="J5501" i="22"/>
  <c r="K5501" i="22"/>
  <c r="L5501" i="22"/>
  <c r="M5501" i="22"/>
  <c r="N5501" i="22"/>
  <c r="O5501" i="22"/>
  <c r="P5501" i="22"/>
  <c r="A5502" i="22"/>
  <c r="B5502" i="22"/>
  <c r="C5502" i="22"/>
  <c r="D5502" i="22"/>
  <c r="E5502" i="22"/>
  <c r="F5502" i="22"/>
  <c r="G5502" i="22"/>
  <c r="H5502" i="22"/>
  <c r="I5502" i="22"/>
  <c r="J5502" i="22"/>
  <c r="K5502" i="22"/>
  <c r="L5502" i="22"/>
  <c r="M5502" i="22"/>
  <c r="N5502" i="22"/>
  <c r="O5502" i="22"/>
  <c r="P5502" i="22"/>
  <c r="A5503" i="22"/>
  <c r="B5503" i="22"/>
  <c r="C5503" i="22"/>
  <c r="D5503" i="22"/>
  <c r="E5503" i="22"/>
  <c r="F5503" i="22"/>
  <c r="G5503" i="22"/>
  <c r="H5503" i="22"/>
  <c r="I5503" i="22"/>
  <c r="J5503" i="22"/>
  <c r="K5503" i="22"/>
  <c r="L5503" i="22"/>
  <c r="M5503" i="22"/>
  <c r="N5503" i="22"/>
  <c r="O5503" i="22"/>
  <c r="P5503" i="22"/>
  <c r="A5504" i="22"/>
  <c r="B5504" i="22"/>
  <c r="C5504" i="22"/>
  <c r="D5504" i="22"/>
  <c r="E5504" i="22"/>
  <c r="F5504" i="22"/>
  <c r="G5504" i="22"/>
  <c r="H5504" i="22"/>
  <c r="I5504" i="22"/>
  <c r="J5504" i="22"/>
  <c r="K5504" i="22"/>
  <c r="L5504" i="22"/>
  <c r="M5504" i="22"/>
  <c r="N5504" i="22"/>
  <c r="O5504" i="22"/>
  <c r="P5504" i="22"/>
  <c r="A5505" i="22"/>
  <c r="B5505" i="22"/>
  <c r="C5505" i="22"/>
  <c r="D5505" i="22"/>
  <c r="E5505" i="22"/>
  <c r="F5505" i="22"/>
  <c r="G5505" i="22"/>
  <c r="H5505" i="22"/>
  <c r="I5505" i="22"/>
  <c r="J5505" i="22"/>
  <c r="K5505" i="22"/>
  <c r="L5505" i="22"/>
  <c r="M5505" i="22"/>
  <c r="N5505" i="22"/>
  <c r="O5505" i="22"/>
  <c r="P5505" i="22"/>
  <c r="A5506" i="22"/>
  <c r="B5506" i="22"/>
  <c r="C5506" i="22"/>
  <c r="D5506" i="22"/>
  <c r="E5506" i="22"/>
  <c r="F5506" i="22"/>
  <c r="G5506" i="22"/>
  <c r="H5506" i="22"/>
  <c r="I5506" i="22"/>
  <c r="J5506" i="22"/>
  <c r="K5506" i="22"/>
  <c r="L5506" i="22"/>
  <c r="M5506" i="22"/>
  <c r="N5506" i="22"/>
  <c r="O5506" i="22"/>
  <c r="P5506" i="22"/>
  <c r="A5507" i="22"/>
  <c r="B5507" i="22"/>
  <c r="C5507" i="22"/>
  <c r="D5507" i="22"/>
  <c r="E5507" i="22"/>
  <c r="F5507" i="22"/>
  <c r="G5507" i="22"/>
  <c r="H5507" i="22"/>
  <c r="I5507" i="22"/>
  <c r="J5507" i="22"/>
  <c r="K5507" i="22"/>
  <c r="L5507" i="22"/>
  <c r="M5507" i="22"/>
  <c r="N5507" i="22"/>
  <c r="O5507" i="22"/>
  <c r="P5507" i="22"/>
  <c r="A5508" i="22"/>
  <c r="B5508" i="22"/>
  <c r="C5508" i="22"/>
  <c r="D5508" i="22"/>
  <c r="E5508" i="22"/>
  <c r="F5508" i="22"/>
  <c r="G5508" i="22"/>
  <c r="H5508" i="22"/>
  <c r="I5508" i="22"/>
  <c r="J5508" i="22"/>
  <c r="K5508" i="22"/>
  <c r="L5508" i="22"/>
  <c r="M5508" i="22"/>
  <c r="N5508" i="22"/>
  <c r="O5508" i="22"/>
  <c r="P5508" i="22"/>
  <c r="A5509" i="22"/>
  <c r="B5509" i="22"/>
  <c r="C5509" i="22"/>
  <c r="D5509" i="22"/>
  <c r="E5509" i="22"/>
  <c r="F5509" i="22"/>
  <c r="G5509" i="22"/>
  <c r="H5509" i="22"/>
  <c r="I5509" i="22"/>
  <c r="J5509" i="22"/>
  <c r="K5509" i="22"/>
  <c r="L5509" i="22"/>
  <c r="M5509" i="22"/>
  <c r="N5509" i="22"/>
  <c r="O5509" i="22"/>
  <c r="P5509" i="22"/>
  <c r="A5510" i="22"/>
  <c r="B5510" i="22"/>
  <c r="C5510" i="22"/>
  <c r="D5510" i="22"/>
  <c r="E5510" i="22"/>
  <c r="F5510" i="22"/>
  <c r="G5510" i="22"/>
  <c r="H5510" i="22"/>
  <c r="I5510" i="22"/>
  <c r="J5510" i="22"/>
  <c r="K5510" i="22"/>
  <c r="L5510" i="22"/>
  <c r="M5510" i="22"/>
  <c r="N5510" i="22"/>
  <c r="O5510" i="22"/>
  <c r="P5510" i="22"/>
  <c r="A5511" i="22"/>
  <c r="B5511" i="22"/>
  <c r="C5511" i="22"/>
  <c r="D5511" i="22"/>
  <c r="E5511" i="22"/>
  <c r="F5511" i="22"/>
  <c r="G5511" i="22"/>
  <c r="H5511" i="22"/>
  <c r="I5511" i="22"/>
  <c r="J5511" i="22"/>
  <c r="K5511" i="22"/>
  <c r="L5511" i="22"/>
  <c r="M5511" i="22"/>
  <c r="N5511" i="22"/>
  <c r="O5511" i="22"/>
  <c r="P5511" i="22"/>
  <c r="A5512" i="22"/>
  <c r="B5512" i="22"/>
  <c r="C5512" i="22"/>
  <c r="D5512" i="22"/>
  <c r="E5512" i="22"/>
  <c r="F5512" i="22"/>
  <c r="G5512" i="22"/>
  <c r="H5512" i="22"/>
  <c r="I5512" i="22"/>
  <c r="J5512" i="22"/>
  <c r="K5512" i="22"/>
  <c r="L5512" i="22"/>
  <c r="M5512" i="22"/>
  <c r="N5512" i="22"/>
  <c r="O5512" i="22"/>
  <c r="P5512" i="22"/>
  <c r="A5513" i="22"/>
  <c r="B5513" i="22"/>
  <c r="C5513" i="22"/>
  <c r="D5513" i="22"/>
  <c r="E5513" i="22"/>
  <c r="F5513" i="22"/>
  <c r="G5513" i="22"/>
  <c r="H5513" i="22"/>
  <c r="I5513" i="22"/>
  <c r="J5513" i="22"/>
  <c r="K5513" i="22"/>
  <c r="L5513" i="22"/>
  <c r="M5513" i="22"/>
  <c r="N5513" i="22"/>
  <c r="O5513" i="22"/>
  <c r="P5513" i="22"/>
  <c r="A5514" i="22"/>
  <c r="B5514" i="22"/>
  <c r="C5514" i="22"/>
  <c r="D5514" i="22"/>
  <c r="E5514" i="22"/>
  <c r="F5514" i="22"/>
  <c r="G5514" i="22"/>
  <c r="H5514" i="22"/>
  <c r="I5514" i="22"/>
  <c r="J5514" i="22"/>
  <c r="K5514" i="22"/>
  <c r="L5514" i="22"/>
  <c r="M5514" i="22"/>
  <c r="N5514" i="22"/>
  <c r="O5514" i="22"/>
  <c r="P5514" i="22"/>
  <c r="A5515" i="22"/>
  <c r="B5515" i="22"/>
  <c r="C5515" i="22"/>
  <c r="D5515" i="22"/>
  <c r="E5515" i="22"/>
  <c r="F5515" i="22"/>
  <c r="G5515" i="22"/>
  <c r="H5515" i="22"/>
  <c r="I5515" i="22"/>
  <c r="J5515" i="22"/>
  <c r="K5515" i="22"/>
  <c r="L5515" i="22"/>
  <c r="M5515" i="22"/>
  <c r="N5515" i="22"/>
  <c r="O5515" i="22"/>
  <c r="P5515" i="22"/>
  <c r="A5516" i="22"/>
  <c r="B5516" i="22"/>
  <c r="C5516" i="22"/>
  <c r="D5516" i="22"/>
  <c r="E5516" i="22"/>
  <c r="F5516" i="22"/>
  <c r="G5516" i="22"/>
  <c r="H5516" i="22"/>
  <c r="I5516" i="22"/>
  <c r="J5516" i="22"/>
  <c r="K5516" i="22"/>
  <c r="L5516" i="22"/>
  <c r="M5516" i="22"/>
  <c r="N5516" i="22"/>
  <c r="O5516" i="22"/>
  <c r="P5516" i="22"/>
  <c r="A5517" i="22"/>
  <c r="B5517" i="22"/>
  <c r="C5517" i="22"/>
  <c r="D5517" i="22"/>
  <c r="E5517" i="22"/>
  <c r="F5517" i="22"/>
  <c r="G5517" i="22"/>
  <c r="H5517" i="22"/>
  <c r="I5517" i="22"/>
  <c r="J5517" i="22"/>
  <c r="K5517" i="22"/>
  <c r="L5517" i="22"/>
  <c r="M5517" i="22"/>
  <c r="N5517" i="22"/>
  <c r="O5517" i="22"/>
  <c r="P5517" i="22"/>
  <c r="A5518" i="22"/>
  <c r="B5518" i="22"/>
  <c r="C5518" i="22"/>
  <c r="D5518" i="22"/>
  <c r="E5518" i="22"/>
  <c r="F5518" i="22"/>
  <c r="G5518" i="22"/>
  <c r="H5518" i="22"/>
  <c r="I5518" i="22"/>
  <c r="J5518" i="22"/>
  <c r="K5518" i="22"/>
  <c r="L5518" i="22"/>
  <c r="M5518" i="22"/>
  <c r="N5518" i="22"/>
  <c r="O5518" i="22"/>
  <c r="P5518" i="22"/>
  <c r="A5519" i="22"/>
  <c r="B5519" i="22"/>
  <c r="C5519" i="22"/>
  <c r="D5519" i="22"/>
  <c r="E5519" i="22"/>
  <c r="F5519" i="22"/>
  <c r="G5519" i="22"/>
  <c r="H5519" i="22"/>
  <c r="I5519" i="22"/>
  <c r="J5519" i="22"/>
  <c r="K5519" i="22"/>
  <c r="L5519" i="22"/>
  <c r="M5519" i="22"/>
  <c r="N5519" i="22"/>
  <c r="O5519" i="22"/>
  <c r="P5519" i="22"/>
  <c r="A5520" i="22"/>
  <c r="B5520" i="22"/>
  <c r="C5520" i="22"/>
  <c r="D5520" i="22"/>
  <c r="E5520" i="22"/>
  <c r="F5520" i="22"/>
  <c r="G5520" i="22"/>
  <c r="H5520" i="22"/>
  <c r="I5520" i="22"/>
  <c r="J5520" i="22"/>
  <c r="K5520" i="22"/>
  <c r="L5520" i="22"/>
  <c r="M5520" i="22"/>
  <c r="N5520" i="22"/>
  <c r="O5520" i="22"/>
  <c r="P5520" i="22"/>
  <c r="A5521" i="22"/>
  <c r="B5521" i="22"/>
  <c r="C5521" i="22"/>
  <c r="D5521" i="22"/>
  <c r="E5521" i="22"/>
  <c r="F5521" i="22"/>
  <c r="G5521" i="22"/>
  <c r="H5521" i="22"/>
  <c r="I5521" i="22"/>
  <c r="J5521" i="22"/>
  <c r="K5521" i="22"/>
  <c r="L5521" i="22"/>
  <c r="M5521" i="22"/>
  <c r="N5521" i="22"/>
  <c r="O5521" i="22"/>
  <c r="P5521" i="22"/>
  <c r="A5522" i="22"/>
  <c r="B5522" i="22"/>
  <c r="C5522" i="22"/>
  <c r="D5522" i="22"/>
  <c r="E5522" i="22"/>
  <c r="F5522" i="22"/>
  <c r="G5522" i="22"/>
  <c r="H5522" i="22"/>
  <c r="I5522" i="22"/>
  <c r="J5522" i="22"/>
  <c r="K5522" i="22"/>
  <c r="L5522" i="22"/>
  <c r="M5522" i="22"/>
  <c r="N5522" i="22"/>
  <c r="O5522" i="22"/>
  <c r="P5522" i="22"/>
  <c r="A5523" i="22"/>
  <c r="B5523" i="22"/>
  <c r="C5523" i="22"/>
  <c r="D5523" i="22"/>
  <c r="E5523" i="22"/>
  <c r="F5523" i="22"/>
  <c r="G5523" i="22"/>
  <c r="H5523" i="22"/>
  <c r="I5523" i="22"/>
  <c r="J5523" i="22"/>
  <c r="K5523" i="22"/>
  <c r="L5523" i="22"/>
  <c r="M5523" i="22"/>
  <c r="N5523" i="22"/>
  <c r="O5523" i="22"/>
  <c r="P5523" i="22"/>
  <c r="A5524" i="22"/>
  <c r="B5524" i="22"/>
  <c r="C5524" i="22"/>
  <c r="D5524" i="22"/>
  <c r="E5524" i="22"/>
  <c r="F5524" i="22"/>
  <c r="G5524" i="22"/>
  <c r="H5524" i="22"/>
  <c r="I5524" i="22"/>
  <c r="J5524" i="22"/>
  <c r="K5524" i="22"/>
  <c r="L5524" i="22"/>
  <c r="M5524" i="22"/>
  <c r="N5524" i="22"/>
  <c r="O5524" i="22"/>
  <c r="P5524" i="22"/>
  <c r="A5525" i="22"/>
  <c r="B5525" i="22"/>
  <c r="C5525" i="22"/>
  <c r="D5525" i="22"/>
  <c r="E5525" i="22"/>
  <c r="F5525" i="22"/>
  <c r="G5525" i="22"/>
  <c r="H5525" i="22"/>
  <c r="I5525" i="22"/>
  <c r="J5525" i="22"/>
  <c r="K5525" i="22"/>
  <c r="L5525" i="22"/>
  <c r="M5525" i="22"/>
  <c r="N5525" i="22"/>
  <c r="O5525" i="22"/>
  <c r="P5525" i="22"/>
  <c r="A5526" i="22"/>
  <c r="B5526" i="22"/>
  <c r="C5526" i="22"/>
  <c r="D5526" i="22"/>
  <c r="E5526" i="22"/>
  <c r="F5526" i="22"/>
  <c r="G5526" i="22"/>
  <c r="H5526" i="22"/>
  <c r="I5526" i="22"/>
  <c r="J5526" i="22"/>
  <c r="K5526" i="22"/>
  <c r="L5526" i="22"/>
  <c r="M5526" i="22"/>
  <c r="N5526" i="22"/>
  <c r="O5526" i="22"/>
  <c r="P5526" i="22"/>
  <c r="A5527" i="22"/>
  <c r="B5527" i="22"/>
  <c r="C5527" i="22"/>
  <c r="D5527" i="22"/>
  <c r="E5527" i="22"/>
  <c r="F5527" i="22"/>
  <c r="G5527" i="22"/>
  <c r="H5527" i="22"/>
  <c r="I5527" i="22"/>
  <c r="J5527" i="22"/>
  <c r="K5527" i="22"/>
  <c r="L5527" i="22"/>
  <c r="M5527" i="22"/>
  <c r="N5527" i="22"/>
  <c r="O5527" i="22"/>
  <c r="P5527" i="22"/>
  <c r="A5528" i="22"/>
  <c r="B5528" i="22"/>
  <c r="C5528" i="22"/>
  <c r="D5528" i="22"/>
  <c r="E5528" i="22"/>
  <c r="F5528" i="22"/>
  <c r="G5528" i="22"/>
  <c r="H5528" i="22"/>
  <c r="I5528" i="22"/>
  <c r="J5528" i="22"/>
  <c r="K5528" i="22"/>
  <c r="L5528" i="22"/>
  <c r="M5528" i="22"/>
  <c r="N5528" i="22"/>
  <c r="O5528" i="22"/>
  <c r="P5528" i="22"/>
  <c r="A5529" i="22"/>
  <c r="B5529" i="22"/>
  <c r="C5529" i="22"/>
  <c r="D5529" i="22"/>
  <c r="E5529" i="22"/>
  <c r="F5529" i="22"/>
  <c r="G5529" i="22"/>
  <c r="H5529" i="22"/>
  <c r="I5529" i="22"/>
  <c r="J5529" i="22"/>
  <c r="K5529" i="22"/>
  <c r="L5529" i="22"/>
  <c r="M5529" i="22"/>
  <c r="N5529" i="22"/>
  <c r="O5529" i="22"/>
  <c r="P5529" i="22"/>
  <c r="A5530" i="22"/>
  <c r="B5530" i="22"/>
  <c r="C5530" i="22"/>
  <c r="D5530" i="22"/>
  <c r="E5530" i="22"/>
  <c r="F5530" i="22"/>
  <c r="G5530" i="22"/>
  <c r="H5530" i="22"/>
  <c r="I5530" i="22"/>
  <c r="J5530" i="22"/>
  <c r="K5530" i="22"/>
  <c r="L5530" i="22"/>
  <c r="M5530" i="22"/>
  <c r="N5530" i="22"/>
  <c r="O5530" i="22"/>
  <c r="P5530" i="22"/>
  <c r="A5531" i="22"/>
  <c r="B5531" i="22"/>
  <c r="C5531" i="22"/>
  <c r="D5531" i="22"/>
  <c r="E5531" i="22"/>
  <c r="F5531" i="22"/>
  <c r="G5531" i="22"/>
  <c r="H5531" i="22"/>
  <c r="I5531" i="22"/>
  <c r="J5531" i="22"/>
  <c r="K5531" i="22"/>
  <c r="L5531" i="22"/>
  <c r="M5531" i="22"/>
  <c r="N5531" i="22"/>
  <c r="O5531" i="22"/>
  <c r="P5531" i="22"/>
  <c r="A5532" i="22"/>
  <c r="B5532" i="22"/>
  <c r="C5532" i="22"/>
  <c r="D5532" i="22"/>
  <c r="E5532" i="22"/>
  <c r="F5532" i="22"/>
  <c r="G5532" i="22"/>
  <c r="H5532" i="22"/>
  <c r="I5532" i="22"/>
  <c r="J5532" i="22"/>
  <c r="K5532" i="22"/>
  <c r="L5532" i="22"/>
  <c r="M5532" i="22"/>
  <c r="N5532" i="22"/>
  <c r="O5532" i="22"/>
  <c r="P5532" i="22"/>
  <c r="A5533" i="22"/>
  <c r="B5533" i="22"/>
  <c r="C5533" i="22"/>
  <c r="D5533" i="22"/>
  <c r="E5533" i="22"/>
  <c r="F5533" i="22"/>
  <c r="G5533" i="22"/>
  <c r="H5533" i="22"/>
  <c r="I5533" i="22"/>
  <c r="J5533" i="22"/>
  <c r="K5533" i="22"/>
  <c r="L5533" i="22"/>
  <c r="M5533" i="22"/>
  <c r="N5533" i="22"/>
  <c r="O5533" i="22"/>
  <c r="P5533" i="22"/>
  <c r="A5534" i="22"/>
  <c r="B5534" i="22"/>
  <c r="C5534" i="22"/>
  <c r="D5534" i="22"/>
  <c r="E5534" i="22"/>
  <c r="F5534" i="22"/>
  <c r="G5534" i="22"/>
  <c r="H5534" i="22"/>
  <c r="I5534" i="22"/>
  <c r="J5534" i="22"/>
  <c r="K5534" i="22"/>
  <c r="L5534" i="22"/>
  <c r="M5534" i="22"/>
  <c r="N5534" i="22"/>
  <c r="O5534" i="22"/>
  <c r="P5534" i="22"/>
  <c r="A5535" i="22"/>
  <c r="B5535" i="22"/>
  <c r="C5535" i="22"/>
  <c r="D5535" i="22"/>
  <c r="E5535" i="22"/>
  <c r="F5535" i="22"/>
  <c r="G5535" i="22"/>
  <c r="H5535" i="22"/>
  <c r="I5535" i="22"/>
  <c r="J5535" i="22"/>
  <c r="K5535" i="22"/>
  <c r="L5535" i="22"/>
  <c r="M5535" i="22"/>
  <c r="N5535" i="22"/>
  <c r="O5535" i="22"/>
  <c r="P5535" i="22"/>
  <c r="A5536" i="22"/>
  <c r="B5536" i="22"/>
  <c r="C5536" i="22"/>
  <c r="D5536" i="22"/>
  <c r="E5536" i="22"/>
  <c r="F5536" i="22"/>
  <c r="G5536" i="22"/>
  <c r="H5536" i="22"/>
  <c r="I5536" i="22"/>
  <c r="J5536" i="22"/>
  <c r="K5536" i="22"/>
  <c r="L5536" i="22"/>
  <c r="M5536" i="22"/>
  <c r="N5536" i="22"/>
  <c r="O5536" i="22"/>
  <c r="P5536" i="22"/>
  <c r="A5537" i="22"/>
  <c r="B5537" i="22"/>
  <c r="C5537" i="22"/>
  <c r="D5537" i="22"/>
  <c r="E5537" i="22"/>
  <c r="F5537" i="22"/>
  <c r="G5537" i="22"/>
  <c r="H5537" i="22"/>
  <c r="I5537" i="22"/>
  <c r="J5537" i="22"/>
  <c r="K5537" i="22"/>
  <c r="L5537" i="22"/>
  <c r="M5537" i="22"/>
  <c r="N5537" i="22"/>
  <c r="O5537" i="22"/>
  <c r="P5537" i="22"/>
  <c r="A5538" i="22"/>
  <c r="B5538" i="22"/>
  <c r="C5538" i="22"/>
  <c r="D5538" i="22"/>
  <c r="E5538" i="22"/>
  <c r="F5538" i="22"/>
  <c r="G5538" i="22"/>
  <c r="H5538" i="22"/>
  <c r="I5538" i="22"/>
  <c r="J5538" i="22"/>
  <c r="K5538" i="22"/>
  <c r="L5538" i="22"/>
  <c r="M5538" i="22"/>
  <c r="N5538" i="22"/>
  <c r="O5538" i="22"/>
  <c r="P5538" i="22"/>
  <c r="A5539" i="22"/>
  <c r="B5539" i="22"/>
  <c r="C5539" i="22"/>
  <c r="D5539" i="22"/>
  <c r="E5539" i="22"/>
  <c r="F5539" i="22"/>
  <c r="G5539" i="22"/>
  <c r="H5539" i="22"/>
  <c r="I5539" i="22"/>
  <c r="J5539" i="22"/>
  <c r="K5539" i="22"/>
  <c r="L5539" i="22"/>
  <c r="M5539" i="22"/>
  <c r="N5539" i="22"/>
  <c r="O5539" i="22"/>
  <c r="P5539" i="22"/>
  <c r="A5540" i="22"/>
  <c r="B5540" i="22"/>
  <c r="C5540" i="22"/>
  <c r="D5540" i="22"/>
  <c r="E5540" i="22"/>
  <c r="F5540" i="22"/>
  <c r="G5540" i="22"/>
  <c r="H5540" i="22"/>
  <c r="I5540" i="22"/>
  <c r="J5540" i="22"/>
  <c r="K5540" i="22"/>
  <c r="L5540" i="22"/>
  <c r="M5540" i="22"/>
  <c r="N5540" i="22"/>
  <c r="O5540" i="22"/>
  <c r="P5540" i="22"/>
  <c r="A5541" i="22"/>
  <c r="B5541" i="22"/>
  <c r="C5541" i="22"/>
  <c r="D5541" i="22"/>
  <c r="E5541" i="22"/>
  <c r="F5541" i="22"/>
  <c r="G5541" i="22"/>
  <c r="H5541" i="22"/>
  <c r="I5541" i="22"/>
  <c r="J5541" i="22"/>
  <c r="K5541" i="22"/>
  <c r="L5541" i="22"/>
  <c r="M5541" i="22"/>
  <c r="N5541" i="22"/>
  <c r="O5541" i="22"/>
  <c r="P5541" i="22"/>
  <c r="A5542" i="22"/>
  <c r="B5542" i="22"/>
  <c r="C5542" i="22"/>
  <c r="D5542" i="22"/>
  <c r="E5542" i="22"/>
  <c r="F5542" i="22"/>
  <c r="G5542" i="22"/>
  <c r="H5542" i="22"/>
  <c r="I5542" i="22"/>
  <c r="J5542" i="22"/>
  <c r="K5542" i="22"/>
  <c r="L5542" i="22"/>
  <c r="M5542" i="22"/>
  <c r="N5542" i="22"/>
  <c r="O5542" i="22"/>
  <c r="P5542" i="22"/>
  <c r="A5543" i="22"/>
  <c r="B5543" i="22"/>
  <c r="C5543" i="22"/>
  <c r="D5543" i="22"/>
  <c r="E5543" i="22"/>
  <c r="F5543" i="22"/>
  <c r="G5543" i="22"/>
  <c r="H5543" i="22"/>
  <c r="I5543" i="22"/>
  <c r="J5543" i="22"/>
  <c r="K5543" i="22"/>
  <c r="L5543" i="22"/>
  <c r="M5543" i="22"/>
  <c r="N5543" i="22"/>
  <c r="O5543" i="22"/>
  <c r="P5543" i="22"/>
  <c r="A5544" i="22"/>
  <c r="B5544" i="22"/>
  <c r="C5544" i="22"/>
  <c r="D5544" i="22"/>
  <c r="E5544" i="22"/>
  <c r="F5544" i="22"/>
  <c r="G5544" i="22"/>
  <c r="H5544" i="22"/>
  <c r="I5544" i="22"/>
  <c r="J5544" i="22"/>
  <c r="K5544" i="22"/>
  <c r="L5544" i="22"/>
  <c r="M5544" i="22"/>
  <c r="N5544" i="22"/>
  <c r="O5544" i="22"/>
  <c r="P5544" i="22"/>
  <c r="A5545" i="22"/>
  <c r="B5545" i="22"/>
  <c r="C5545" i="22"/>
  <c r="D5545" i="22"/>
  <c r="E5545" i="22"/>
  <c r="F5545" i="22"/>
  <c r="G5545" i="22"/>
  <c r="H5545" i="22"/>
  <c r="I5545" i="22"/>
  <c r="J5545" i="22"/>
  <c r="K5545" i="22"/>
  <c r="L5545" i="22"/>
  <c r="M5545" i="22"/>
  <c r="N5545" i="22"/>
  <c r="O5545" i="22"/>
  <c r="P5545" i="22"/>
  <c r="A5546" i="22"/>
  <c r="B5546" i="22"/>
  <c r="C5546" i="22"/>
  <c r="D5546" i="22"/>
  <c r="E5546" i="22"/>
  <c r="F5546" i="22"/>
  <c r="G5546" i="22"/>
  <c r="H5546" i="22"/>
  <c r="I5546" i="22"/>
  <c r="J5546" i="22"/>
  <c r="K5546" i="22"/>
  <c r="L5546" i="22"/>
  <c r="M5546" i="22"/>
  <c r="N5546" i="22"/>
  <c r="O5546" i="22"/>
  <c r="P5546" i="22"/>
  <c r="A5547" i="22"/>
  <c r="B5547" i="22"/>
  <c r="C5547" i="22"/>
  <c r="D5547" i="22"/>
  <c r="E5547" i="22"/>
  <c r="F5547" i="22"/>
  <c r="G5547" i="22"/>
  <c r="H5547" i="22"/>
  <c r="I5547" i="22"/>
  <c r="J5547" i="22"/>
  <c r="K5547" i="22"/>
  <c r="L5547" i="22"/>
  <c r="M5547" i="22"/>
  <c r="N5547" i="22"/>
  <c r="O5547" i="22"/>
  <c r="P5547" i="22"/>
  <c r="A5548" i="22"/>
  <c r="B5548" i="22"/>
  <c r="C5548" i="22"/>
  <c r="D5548" i="22"/>
  <c r="E5548" i="22"/>
  <c r="F5548" i="22"/>
  <c r="G5548" i="22"/>
  <c r="H5548" i="22"/>
  <c r="I5548" i="22"/>
  <c r="J5548" i="22"/>
  <c r="K5548" i="22"/>
  <c r="L5548" i="22"/>
  <c r="M5548" i="22"/>
  <c r="N5548" i="22"/>
  <c r="O5548" i="22"/>
  <c r="P5548" i="22"/>
  <c r="A5549" i="22"/>
  <c r="B5549" i="22"/>
  <c r="C5549" i="22"/>
  <c r="D5549" i="22"/>
  <c r="E5549" i="22"/>
  <c r="F5549" i="22"/>
  <c r="G5549" i="22"/>
  <c r="H5549" i="22"/>
  <c r="I5549" i="22"/>
  <c r="J5549" i="22"/>
  <c r="K5549" i="22"/>
  <c r="L5549" i="22"/>
  <c r="M5549" i="22"/>
  <c r="N5549" i="22"/>
  <c r="O5549" i="22"/>
  <c r="P5549" i="22"/>
  <c r="A5550" i="22"/>
  <c r="B5550" i="22"/>
  <c r="C5550" i="22"/>
  <c r="D5550" i="22"/>
  <c r="E5550" i="22"/>
  <c r="F5550" i="22"/>
  <c r="G5550" i="22"/>
  <c r="H5550" i="22"/>
  <c r="I5550" i="22"/>
  <c r="J5550" i="22"/>
  <c r="K5550" i="22"/>
  <c r="L5550" i="22"/>
  <c r="M5550" i="22"/>
  <c r="N5550" i="22"/>
  <c r="O5550" i="22"/>
  <c r="P5550" i="22"/>
  <c r="A5551" i="22"/>
  <c r="B5551" i="22"/>
  <c r="C5551" i="22"/>
  <c r="D5551" i="22"/>
  <c r="E5551" i="22"/>
  <c r="F5551" i="22"/>
  <c r="G5551" i="22"/>
  <c r="H5551" i="22"/>
  <c r="I5551" i="22"/>
  <c r="J5551" i="22"/>
  <c r="K5551" i="22"/>
  <c r="L5551" i="22"/>
  <c r="M5551" i="22"/>
  <c r="N5551" i="22"/>
  <c r="O5551" i="22"/>
  <c r="P5551" i="22"/>
  <c r="A5552" i="22"/>
  <c r="B5552" i="22"/>
  <c r="C5552" i="22"/>
  <c r="D5552" i="22"/>
  <c r="E5552" i="22"/>
  <c r="F5552" i="22"/>
  <c r="G5552" i="22"/>
  <c r="H5552" i="22"/>
  <c r="I5552" i="22"/>
  <c r="J5552" i="22"/>
  <c r="K5552" i="22"/>
  <c r="L5552" i="22"/>
  <c r="M5552" i="22"/>
  <c r="N5552" i="22"/>
  <c r="O5552" i="22"/>
  <c r="P5552" i="22"/>
  <c r="A5553" i="22"/>
  <c r="B5553" i="22"/>
  <c r="C5553" i="22"/>
  <c r="D5553" i="22"/>
  <c r="E5553" i="22"/>
  <c r="F5553" i="22"/>
  <c r="G5553" i="22"/>
  <c r="H5553" i="22"/>
  <c r="I5553" i="22"/>
  <c r="J5553" i="22"/>
  <c r="K5553" i="22"/>
  <c r="L5553" i="22"/>
  <c r="M5553" i="22"/>
  <c r="N5553" i="22"/>
  <c r="O5553" i="22"/>
  <c r="P5553" i="22"/>
  <c r="A5554" i="22"/>
  <c r="B5554" i="22"/>
  <c r="C5554" i="22"/>
  <c r="D5554" i="22"/>
  <c r="E5554" i="22"/>
  <c r="F5554" i="22"/>
  <c r="G5554" i="22"/>
  <c r="H5554" i="22"/>
  <c r="I5554" i="22"/>
  <c r="J5554" i="22"/>
  <c r="K5554" i="22"/>
  <c r="L5554" i="22"/>
  <c r="M5554" i="22"/>
  <c r="N5554" i="22"/>
  <c r="O5554" i="22"/>
  <c r="P5554" i="22"/>
  <c r="A5555" i="22"/>
  <c r="B5555" i="22"/>
  <c r="C5555" i="22"/>
  <c r="D5555" i="22"/>
  <c r="E5555" i="22"/>
  <c r="F5555" i="22"/>
  <c r="G5555" i="22"/>
  <c r="H5555" i="22"/>
  <c r="I5555" i="22"/>
  <c r="J5555" i="22"/>
  <c r="K5555" i="22"/>
  <c r="L5555" i="22"/>
  <c r="M5555" i="22"/>
  <c r="N5555" i="22"/>
  <c r="O5555" i="22"/>
  <c r="P5555" i="22"/>
  <c r="A5556" i="22"/>
  <c r="B5556" i="22"/>
  <c r="C5556" i="22"/>
  <c r="D5556" i="22"/>
  <c r="E5556" i="22"/>
  <c r="F5556" i="22"/>
  <c r="G5556" i="22"/>
  <c r="H5556" i="22"/>
  <c r="I5556" i="22"/>
  <c r="J5556" i="22"/>
  <c r="K5556" i="22"/>
  <c r="L5556" i="22"/>
  <c r="M5556" i="22"/>
  <c r="N5556" i="22"/>
  <c r="O5556" i="22"/>
  <c r="P5556" i="22"/>
  <c r="A5557" i="22"/>
  <c r="B5557" i="22"/>
  <c r="C5557" i="22"/>
  <c r="D5557" i="22"/>
  <c r="E5557" i="22"/>
  <c r="F5557" i="22"/>
  <c r="G5557" i="22"/>
  <c r="H5557" i="22"/>
  <c r="I5557" i="22"/>
  <c r="J5557" i="22"/>
  <c r="K5557" i="22"/>
  <c r="L5557" i="22"/>
  <c r="M5557" i="22"/>
  <c r="N5557" i="22"/>
  <c r="O5557" i="22"/>
  <c r="P5557" i="22"/>
  <c r="A5558" i="22"/>
  <c r="B5558" i="22"/>
  <c r="C5558" i="22"/>
  <c r="D5558" i="22"/>
  <c r="E5558" i="22"/>
  <c r="F5558" i="22"/>
  <c r="G5558" i="22"/>
  <c r="H5558" i="22"/>
  <c r="I5558" i="22"/>
  <c r="J5558" i="22"/>
  <c r="K5558" i="22"/>
  <c r="L5558" i="22"/>
  <c r="M5558" i="22"/>
  <c r="N5558" i="22"/>
  <c r="O5558" i="22"/>
  <c r="P5558" i="22"/>
  <c r="A5559" i="22"/>
  <c r="B5559" i="22"/>
  <c r="C5559" i="22"/>
  <c r="D5559" i="22"/>
  <c r="E5559" i="22"/>
  <c r="F5559" i="22"/>
  <c r="G5559" i="22"/>
  <c r="H5559" i="22"/>
  <c r="I5559" i="22"/>
  <c r="J5559" i="22"/>
  <c r="K5559" i="22"/>
  <c r="L5559" i="22"/>
  <c r="M5559" i="22"/>
  <c r="N5559" i="22"/>
  <c r="O5559" i="22"/>
  <c r="P5559" i="22"/>
  <c r="A5560" i="22"/>
  <c r="B5560" i="22"/>
  <c r="C5560" i="22"/>
  <c r="D5560" i="22"/>
  <c r="E5560" i="22"/>
  <c r="F5560" i="22"/>
  <c r="G5560" i="22"/>
  <c r="H5560" i="22"/>
  <c r="I5560" i="22"/>
  <c r="J5560" i="22"/>
  <c r="K5560" i="22"/>
  <c r="L5560" i="22"/>
  <c r="M5560" i="22"/>
  <c r="N5560" i="22"/>
  <c r="O5560" i="22"/>
  <c r="P5560" i="22"/>
  <c r="A5561" i="22"/>
  <c r="B5561" i="22"/>
  <c r="C5561" i="22"/>
  <c r="D5561" i="22"/>
  <c r="E5561" i="22"/>
  <c r="F5561" i="22"/>
  <c r="G5561" i="22"/>
  <c r="H5561" i="22"/>
  <c r="I5561" i="22"/>
  <c r="J5561" i="22"/>
  <c r="K5561" i="22"/>
  <c r="L5561" i="22"/>
  <c r="M5561" i="22"/>
  <c r="N5561" i="22"/>
  <c r="O5561" i="22"/>
  <c r="P5561" i="22"/>
  <c r="A5562" i="22"/>
  <c r="B5562" i="22"/>
  <c r="C5562" i="22"/>
  <c r="D5562" i="22"/>
  <c r="E5562" i="22"/>
  <c r="F5562" i="22"/>
  <c r="G5562" i="22"/>
  <c r="H5562" i="22"/>
  <c r="I5562" i="22"/>
  <c r="J5562" i="22"/>
  <c r="K5562" i="22"/>
  <c r="L5562" i="22"/>
  <c r="M5562" i="22"/>
  <c r="N5562" i="22"/>
  <c r="O5562" i="22"/>
  <c r="P5562" i="22"/>
  <c r="A5563" i="22"/>
  <c r="B5563" i="22"/>
  <c r="C5563" i="22"/>
  <c r="D5563" i="22"/>
  <c r="E5563" i="22"/>
  <c r="F5563" i="22"/>
  <c r="G5563" i="22"/>
  <c r="H5563" i="22"/>
  <c r="I5563" i="22"/>
  <c r="J5563" i="22"/>
  <c r="K5563" i="22"/>
  <c r="L5563" i="22"/>
  <c r="M5563" i="22"/>
  <c r="N5563" i="22"/>
  <c r="O5563" i="22"/>
  <c r="P5563" i="22"/>
  <c r="A5564" i="22"/>
  <c r="B5564" i="22"/>
  <c r="C5564" i="22"/>
  <c r="D5564" i="22"/>
  <c r="E5564" i="22"/>
  <c r="F5564" i="22"/>
  <c r="G5564" i="22"/>
  <c r="H5564" i="22"/>
  <c r="I5564" i="22"/>
  <c r="J5564" i="22"/>
  <c r="K5564" i="22"/>
  <c r="L5564" i="22"/>
  <c r="M5564" i="22"/>
  <c r="N5564" i="22"/>
  <c r="O5564" i="22"/>
  <c r="P5564" i="22"/>
  <c r="A5565" i="22"/>
  <c r="B5565" i="22"/>
  <c r="C5565" i="22"/>
  <c r="D5565" i="22"/>
  <c r="E5565" i="22"/>
  <c r="F5565" i="22"/>
  <c r="G5565" i="22"/>
  <c r="H5565" i="22"/>
  <c r="I5565" i="22"/>
  <c r="J5565" i="22"/>
  <c r="K5565" i="22"/>
  <c r="L5565" i="22"/>
  <c r="M5565" i="22"/>
  <c r="N5565" i="22"/>
  <c r="O5565" i="22"/>
  <c r="P5565" i="22"/>
  <c r="A5566" i="22"/>
  <c r="B5566" i="22"/>
  <c r="C5566" i="22"/>
  <c r="D5566" i="22"/>
  <c r="E5566" i="22"/>
  <c r="F5566" i="22"/>
  <c r="G5566" i="22"/>
  <c r="H5566" i="22"/>
  <c r="I5566" i="22"/>
  <c r="J5566" i="22"/>
  <c r="K5566" i="22"/>
  <c r="L5566" i="22"/>
  <c r="M5566" i="22"/>
  <c r="N5566" i="22"/>
  <c r="O5566" i="22"/>
  <c r="P5566" i="22"/>
  <c r="A5567" i="22"/>
  <c r="B5567" i="22"/>
  <c r="C5567" i="22"/>
  <c r="D5567" i="22"/>
  <c r="E5567" i="22"/>
  <c r="F5567" i="22"/>
  <c r="G5567" i="22"/>
  <c r="H5567" i="22"/>
  <c r="I5567" i="22"/>
  <c r="J5567" i="22"/>
  <c r="K5567" i="22"/>
  <c r="L5567" i="22"/>
  <c r="M5567" i="22"/>
  <c r="N5567" i="22"/>
  <c r="O5567" i="22"/>
  <c r="P5567" i="22"/>
  <c r="A5568" i="22"/>
  <c r="B5568" i="22"/>
  <c r="C5568" i="22"/>
  <c r="D5568" i="22"/>
  <c r="E5568" i="22"/>
  <c r="F5568" i="22"/>
  <c r="G5568" i="22"/>
  <c r="H5568" i="22"/>
  <c r="I5568" i="22"/>
  <c r="J5568" i="22"/>
  <c r="K5568" i="22"/>
  <c r="L5568" i="22"/>
  <c r="M5568" i="22"/>
  <c r="N5568" i="22"/>
  <c r="O5568" i="22"/>
  <c r="P5568" i="22"/>
  <c r="A5569" i="22"/>
  <c r="B5569" i="22"/>
  <c r="C5569" i="22"/>
  <c r="D5569" i="22"/>
  <c r="E5569" i="22"/>
  <c r="F5569" i="22"/>
  <c r="G5569" i="22"/>
  <c r="H5569" i="22"/>
  <c r="I5569" i="22"/>
  <c r="J5569" i="22"/>
  <c r="K5569" i="22"/>
  <c r="L5569" i="22"/>
  <c r="M5569" i="22"/>
  <c r="N5569" i="22"/>
  <c r="O5569" i="22"/>
  <c r="P5569" i="22"/>
  <c r="A5570" i="22"/>
  <c r="B5570" i="22"/>
  <c r="C5570" i="22"/>
  <c r="D5570" i="22"/>
  <c r="E5570" i="22"/>
  <c r="F5570" i="22"/>
  <c r="G5570" i="22"/>
  <c r="H5570" i="22"/>
  <c r="I5570" i="22"/>
  <c r="J5570" i="22"/>
  <c r="K5570" i="22"/>
  <c r="L5570" i="22"/>
  <c r="M5570" i="22"/>
  <c r="N5570" i="22"/>
  <c r="O5570" i="22"/>
  <c r="P5570" i="22"/>
  <c r="A5571" i="22"/>
  <c r="B5571" i="22"/>
  <c r="C5571" i="22"/>
  <c r="D5571" i="22"/>
  <c r="E5571" i="22"/>
  <c r="F5571" i="22"/>
  <c r="G5571" i="22"/>
  <c r="H5571" i="22"/>
  <c r="I5571" i="22"/>
  <c r="J5571" i="22"/>
  <c r="K5571" i="22"/>
  <c r="L5571" i="22"/>
  <c r="M5571" i="22"/>
  <c r="N5571" i="22"/>
  <c r="O5571" i="22"/>
  <c r="P5571" i="22"/>
  <c r="A5572" i="22"/>
  <c r="B5572" i="22"/>
  <c r="C5572" i="22"/>
  <c r="D5572" i="22"/>
  <c r="E5572" i="22"/>
  <c r="F5572" i="22"/>
  <c r="G5572" i="22"/>
  <c r="H5572" i="22"/>
  <c r="I5572" i="22"/>
  <c r="J5572" i="22"/>
  <c r="K5572" i="22"/>
  <c r="L5572" i="22"/>
  <c r="M5572" i="22"/>
  <c r="N5572" i="22"/>
  <c r="O5572" i="22"/>
  <c r="P5572" i="22"/>
  <c r="A5573" i="22"/>
  <c r="B5573" i="22"/>
  <c r="C5573" i="22"/>
  <c r="D5573" i="22"/>
  <c r="E5573" i="22"/>
  <c r="F5573" i="22"/>
  <c r="G5573" i="22"/>
  <c r="H5573" i="22"/>
  <c r="I5573" i="22"/>
  <c r="J5573" i="22"/>
  <c r="K5573" i="22"/>
  <c r="L5573" i="22"/>
  <c r="M5573" i="22"/>
  <c r="N5573" i="22"/>
  <c r="O5573" i="22"/>
  <c r="P5573" i="22"/>
  <c r="A5574" i="22"/>
  <c r="B5574" i="22"/>
  <c r="C5574" i="22"/>
  <c r="D5574" i="22"/>
  <c r="E5574" i="22"/>
  <c r="F5574" i="22"/>
  <c r="G5574" i="22"/>
  <c r="H5574" i="22"/>
  <c r="I5574" i="22"/>
  <c r="J5574" i="22"/>
  <c r="K5574" i="22"/>
  <c r="L5574" i="22"/>
  <c r="M5574" i="22"/>
  <c r="N5574" i="22"/>
  <c r="O5574" i="22"/>
  <c r="P5574" i="22"/>
  <c r="A5575" i="22"/>
  <c r="B5575" i="22"/>
  <c r="C5575" i="22"/>
  <c r="D5575" i="22"/>
  <c r="E5575" i="22"/>
  <c r="F5575" i="22"/>
  <c r="G5575" i="22"/>
  <c r="H5575" i="22"/>
  <c r="I5575" i="22"/>
  <c r="J5575" i="22"/>
  <c r="K5575" i="22"/>
  <c r="L5575" i="22"/>
  <c r="M5575" i="22"/>
  <c r="N5575" i="22"/>
  <c r="O5575" i="22"/>
  <c r="P5575" i="22"/>
  <c r="A5576" i="22"/>
  <c r="B5576" i="22"/>
  <c r="C5576" i="22"/>
  <c r="D5576" i="22"/>
  <c r="E5576" i="22"/>
  <c r="F5576" i="22"/>
  <c r="G5576" i="22"/>
  <c r="H5576" i="22"/>
  <c r="I5576" i="22"/>
  <c r="J5576" i="22"/>
  <c r="K5576" i="22"/>
  <c r="L5576" i="22"/>
  <c r="M5576" i="22"/>
  <c r="N5576" i="22"/>
  <c r="O5576" i="22"/>
  <c r="P5576" i="22"/>
  <c r="A5577" i="22"/>
  <c r="B5577" i="22"/>
  <c r="C5577" i="22"/>
  <c r="D5577" i="22"/>
  <c r="E5577" i="22"/>
  <c r="F5577" i="22"/>
  <c r="G5577" i="22"/>
  <c r="H5577" i="22"/>
  <c r="I5577" i="22"/>
  <c r="J5577" i="22"/>
  <c r="K5577" i="22"/>
  <c r="L5577" i="22"/>
  <c r="M5577" i="22"/>
  <c r="N5577" i="22"/>
  <c r="O5577" i="22"/>
  <c r="P5577" i="22"/>
  <c r="A5578" i="22"/>
  <c r="B5578" i="22"/>
  <c r="C5578" i="22"/>
  <c r="D5578" i="22"/>
  <c r="E5578" i="22"/>
  <c r="F5578" i="22"/>
  <c r="G5578" i="22"/>
  <c r="H5578" i="22"/>
  <c r="I5578" i="22"/>
  <c r="J5578" i="22"/>
  <c r="K5578" i="22"/>
  <c r="L5578" i="22"/>
  <c r="M5578" i="22"/>
  <c r="N5578" i="22"/>
  <c r="O5578" i="22"/>
  <c r="P5578" i="22"/>
  <c r="A5579" i="22"/>
  <c r="B5579" i="22"/>
  <c r="C5579" i="22"/>
  <c r="D5579" i="22"/>
  <c r="E5579" i="22"/>
  <c r="F5579" i="22"/>
  <c r="G5579" i="22"/>
  <c r="H5579" i="22"/>
  <c r="I5579" i="22"/>
  <c r="J5579" i="22"/>
  <c r="K5579" i="22"/>
  <c r="L5579" i="22"/>
  <c r="M5579" i="22"/>
  <c r="N5579" i="22"/>
  <c r="O5579" i="22"/>
  <c r="P5579" i="22"/>
  <c r="A5580" i="22"/>
  <c r="B5580" i="22"/>
  <c r="C5580" i="22"/>
  <c r="D5580" i="22"/>
  <c r="E5580" i="22"/>
  <c r="F5580" i="22"/>
  <c r="G5580" i="22"/>
  <c r="H5580" i="22"/>
  <c r="I5580" i="22"/>
  <c r="J5580" i="22"/>
  <c r="K5580" i="22"/>
  <c r="L5580" i="22"/>
  <c r="M5580" i="22"/>
  <c r="N5580" i="22"/>
  <c r="O5580" i="22"/>
  <c r="P5580" i="22"/>
  <c r="A5581" i="22"/>
  <c r="B5581" i="22"/>
  <c r="C5581" i="22"/>
  <c r="D5581" i="22"/>
  <c r="E5581" i="22"/>
  <c r="F5581" i="22"/>
  <c r="G5581" i="22"/>
  <c r="H5581" i="22"/>
  <c r="I5581" i="22"/>
  <c r="J5581" i="22"/>
  <c r="K5581" i="22"/>
  <c r="L5581" i="22"/>
  <c r="M5581" i="22"/>
  <c r="N5581" i="22"/>
  <c r="O5581" i="22"/>
  <c r="P5581" i="22"/>
  <c r="A5582" i="22"/>
  <c r="B5582" i="22"/>
  <c r="C5582" i="22"/>
  <c r="D5582" i="22"/>
  <c r="E5582" i="22"/>
  <c r="F5582" i="22"/>
  <c r="G5582" i="22"/>
  <c r="H5582" i="22"/>
  <c r="I5582" i="22"/>
  <c r="J5582" i="22"/>
  <c r="K5582" i="22"/>
  <c r="L5582" i="22"/>
  <c r="M5582" i="22"/>
  <c r="N5582" i="22"/>
  <c r="O5582" i="22"/>
  <c r="P5582" i="22"/>
  <c r="A5583" i="22"/>
  <c r="B5583" i="22"/>
  <c r="C5583" i="22"/>
  <c r="D5583" i="22"/>
  <c r="E5583" i="22"/>
  <c r="F5583" i="22"/>
  <c r="G5583" i="22"/>
  <c r="H5583" i="22"/>
  <c r="I5583" i="22"/>
  <c r="J5583" i="22"/>
  <c r="K5583" i="22"/>
  <c r="L5583" i="22"/>
  <c r="M5583" i="22"/>
  <c r="N5583" i="22"/>
  <c r="O5583" i="22"/>
  <c r="P5583" i="22"/>
  <c r="A5584" i="22"/>
  <c r="B5584" i="22"/>
  <c r="C5584" i="22"/>
  <c r="D5584" i="22"/>
  <c r="E5584" i="22"/>
  <c r="F5584" i="22"/>
  <c r="G5584" i="22"/>
  <c r="H5584" i="22"/>
  <c r="I5584" i="22"/>
  <c r="J5584" i="22"/>
  <c r="K5584" i="22"/>
  <c r="L5584" i="22"/>
  <c r="M5584" i="22"/>
  <c r="N5584" i="22"/>
  <c r="O5584" i="22"/>
  <c r="P5584" i="22"/>
  <c r="A5585" i="22"/>
  <c r="B5585" i="22"/>
  <c r="C5585" i="22"/>
  <c r="D5585" i="22"/>
  <c r="E5585" i="22"/>
  <c r="F5585" i="22"/>
  <c r="G5585" i="22"/>
  <c r="H5585" i="22"/>
  <c r="I5585" i="22"/>
  <c r="J5585" i="22"/>
  <c r="K5585" i="22"/>
  <c r="L5585" i="22"/>
  <c r="M5585" i="22"/>
  <c r="N5585" i="22"/>
  <c r="O5585" i="22"/>
  <c r="P5585" i="22"/>
  <c r="A5586" i="22"/>
  <c r="B5586" i="22"/>
  <c r="C5586" i="22"/>
  <c r="D5586" i="22"/>
  <c r="E5586" i="22"/>
  <c r="F5586" i="22"/>
  <c r="G5586" i="22"/>
  <c r="H5586" i="22"/>
  <c r="I5586" i="22"/>
  <c r="J5586" i="22"/>
  <c r="K5586" i="22"/>
  <c r="L5586" i="22"/>
  <c r="M5586" i="22"/>
  <c r="N5586" i="22"/>
  <c r="O5586" i="22"/>
  <c r="P5586" i="22"/>
  <c r="A5587" i="22"/>
  <c r="B5587" i="22"/>
  <c r="C5587" i="22"/>
  <c r="D5587" i="22"/>
  <c r="E5587" i="22"/>
  <c r="F5587" i="22"/>
  <c r="G5587" i="22"/>
  <c r="H5587" i="22"/>
  <c r="I5587" i="22"/>
  <c r="J5587" i="22"/>
  <c r="K5587" i="22"/>
  <c r="L5587" i="22"/>
  <c r="M5587" i="22"/>
  <c r="N5587" i="22"/>
  <c r="O5587" i="22"/>
  <c r="P5587" i="22"/>
  <c r="A5588" i="22"/>
  <c r="B5588" i="22"/>
  <c r="C5588" i="22"/>
  <c r="D5588" i="22"/>
  <c r="E5588" i="22"/>
  <c r="F5588" i="22"/>
  <c r="G5588" i="22"/>
  <c r="H5588" i="22"/>
  <c r="I5588" i="22"/>
  <c r="J5588" i="22"/>
  <c r="K5588" i="22"/>
  <c r="L5588" i="22"/>
  <c r="M5588" i="22"/>
  <c r="N5588" i="22"/>
  <c r="O5588" i="22"/>
  <c r="P5588" i="22"/>
  <c r="A5589" i="22"/>
  <c r="B5589" i="22"/>
  <c r="C5589" i="22"/>
  <c r="D5589" i="22"/>
  <c r="E5589" i="22"/>
  <c r="F5589" i="22"/>
  <c r="G5589" i="22"/>
  <c r="H5589" i="22"/>
  <c r="I5589" i="22"/>
  <c r="J5589" i="22"/>
  <c r="K5589" i="22"/>
  <c r="L5589" i="22"/>
  <c r="M5589" i="22"/>
  <c r="N5589" i="22"/>
  <c r="O5589" i="22"/>
  <c r="P5589" i="22"/>
  <c r="A5590" i="22"/>
  <c r="B5590" i="22"/>
  <c r="C5590" i="22"/>
  <c r="D5590" i="22"/>
  <c r="E5590" i="22"/>
  <c r="F5590" i="22"/>
  <c r="G5590" i="22"/>
  <c r="H5590" i="22"/>
  <c r="I5590" i="22"/>
  <c r="J5590" i="22"/>
  <c r="K5590" i="22"/>
  <c r="L5590" i="22"/>
  <c r="M5590" i="22"/>
  <c r="N5590" i="22"/>
  <c r="O5590" i="22"/>
  <c r="P5590" i="22"/>
  <c r="A5591" i="22"/>
  <c r="B5591" i="22"/>
  <c r="C5591" i="22"/>
  <c r="D5591" i="22"/>
  <c r="E5591" i="22"/>
  <c r="F5591" i="22"/>
  <c r="G5591" i="22"/>
  <c r="H5591" i="22"/>
  <c r="I5591" i="22"/>
  <c r="J5591" i="22"/>
  <c r="K5591" i="22"/>
  <c r="L5591" i="22"/>
  <c r="M5591" i="22"/>
  <c r="N5591" i="22"/>
  <c r="O5591" i="22"/>
  <c r="P5591" i="22"/>
  <c r="A5592" i="22"/>
  <c r="B5592" i="22"/>
  <c r="C5592" i="22"/>
  <c r="D5592" i="22"/>
  <c r="E5592" i="22"/>
  <c r="F5592" i="22"/>
  <c r="G5592" i="22"/>
  <c r="H5592" i="22"/>
  <c r="I5592" i="22"/>
  <c r="J5592" i="22"/>
  <c r="K5592" i="22"/>
  <c r="L5592" i="22"/>
  <c r="M5592" i="22"/>
  <c r="N5592" i="22"/>
  <c r="O5592" i="22"/>
  <c r="P5592" i="22"/>
  <c r="A5593" i="22"/>
  <c r="B5593" i="22"/>
  <c r="C5593" i="22"/>
  <c r="D5593" i="22"/>
  <c r="E5593" i="22"/>
  <c r="F5593" i="22"/>
  <c r="G5593" i="22"/>
  <c r="H5593" i="22"/>
  <c r="I5593" i="22"/>
  <c r="J5593" i="22"/>
  <c r="K5593" i="22"/>
  <c r="L5593" i="22"/>
  <c r="M5593" i="22"/>
  <c r="N5593" i="22"/>
  <c r="O5593" i="22"/>
  <c r="P5593" i="22"/>
  <c r="A5594" i="22"/>
  <c r="B5594" i="22"/>
  <c r="C5594" i="22"/>
  <c r="D5594" i="22"/>
  <c r="E5594" i="22"/>
  <c r="F5594" i="22"/>
  <c r="G5594" i="22"/>
  <c r="H5594" i="22"/>
  <c r="I5594" i="22"/>
  <c r="J5594" i="22"/>
  <c r="K5594" i="22"/>
  <c r="L5594" i="22"/>
  <c r="M5594" i="22"/>
  <c r="N5594" i="22"/>
  <c r="O5594" i="22"/>
  <c r="P5594" i="22"/>
  <c r="A5595" i="22"/>
  <c r="B5595" i="22"/>
  <c r="C5595" i="22"/>
  <c r="D5595" i="22"/>
  <c r="E5595" i="22"/>
  <c r="F5595" i="22"/>
  <c r="G5595" i="22"/>
  <c r="H5595" i="22"/>
  <c r="I5595" i="22"/>
  <c r="J5595" i="22"/>
  <c r="K5595" i="22"/>
  <c r="L5595" i="22"/>
  <c r="M5595" i="22"/>
  <c r="N5595" i="22"/>
  <c r="O5595" i="22"/>
  <c r="P5595" i="22"/>
  <c r="A5596" i="22"/>
  <c r="B5596" i="22"/>
  <c r="C5596" i="22"/>
  <c r="D5596" i="22"/>
  <c r="E5596" i="22"/>
  <c r="F5596" i="22"/>
  <c r="G5596" i="22"/>
  <c r="H5596" i="22"/>
  <c r="I5596" i="22"/>
  <c r="J5596" i="22"/>
  <c r="K5596" i="22"/>
  <c r="L5596" i="22"/>
  <c r="M5596" i="22"/>
  <c r="N5596" i="22"/>
  <c r="O5596" i="22"/>
  <c r="P5596" i="22"/>
  <c r="A5597" i="22"/>
  <c r="B5597" i="22"/>
  <c r="C5597" i="22"/>
  <c r="D5597" i="22"/>
  <c r="E5597" i="22"/>
  <c r="F5597" i="22"/>
  <c r="G5597" i="22"/>
  <c r="H5597" i="22"/>
  <c r="I5597" i="22"/>
  <c r="J5597" i="22"/>
  <c r="K5597" i="22"/>
  <c r="L5597" i="22"/>
  <c r="M5597" i="22"/>
  <c r="N5597" i="22"/>
  <c r="O5597" i="22"/>
  <c r="P5597" i="22"/>
  <c r="A5598" i="22"/>
  <c r="B5598" i="22"/>
  <c r="C5598" i="22"/>
  <c r="D5598" i="22"/>
  <c r="E5598" i="22"/>
  <c r="F5598" i="22"/>
  <c r="G5598" i="22"/>
  <c r="H5598" i="22"/>
  <c r="I5598" i="22"/>
  <c r="J5598" i="22"/>
  <c r="K5598" i="22"/>
  <c r="L5598" i="22"/>
  <c r="M5598" i="22"/>
  <c r="N5598" i="22"/>
  <c r="O5598" i="22"/>
  <c r="P5598" i="22"/>
  <c r="A5599" i="22"/>
  <c r="B5599" i="22"/>
  <c r="C5599" i="22"/>
  <c r="D5599" i="22"/>
  <c r="E5599" i="22"/>
  <c r="F5599" i="22"/>
  <c r="G5599" i="22"/>
  <c r="H5599" i="22"/>
  <c r="I5599" i="22"/>
  <c r="J5599" i="22"/>
  <c r="K5599" i="22"/>
  <c r="L5599" i="22"/>
  <c r="M5599" i="22"/>
  <c r="N5599" i="22"/>
  <c r="O5599" i="22"/>
  <c r="P5599" i="22"/>
  <c r="A5600" i="22"/>
  <c r="B5600" i="22"/>
  <c r="C5600" i="22"/>
  <c r="D5600" i="22"/>
  <c r="E5600" i="22"/>
  <c r="F5600" i="22"/>
  <c r="G5600" i="22"/>
  <c r="H5600" i="22"/>
  <c r="I5600" i="22"/>
  <c r="J5600" i="22"/>
  <c r="K5600" i="22"/>
  <c r="L5600" i="22"/>
  <c r="M5600" i="22"/>
  <c r="N5600" i="22"/>
  <c r="O5600" i="22"/>
  <c r="P5600" i="22"/>
  <c r="A5601" i="22"/>
  <c r="B5601" i="22"/>
  <c r="C5601" i="22"/>
  <c r="D5601" i="22"/>
  <c r="E5601" i="22"/>
  <c r="F5601" i="22"/>
  <c r="G5601" i="22"/>
  <c r="H5601" i="22"/>
  <c r="I5601" i="22"/>
  <c r="J5601" i="22"/>
  <c r="K5601" i="22"/>
  <c r="L5601" i="22"/>
  <c r="M5601" i="22"/>
  <c r="N5601" i="22"/>
  <c r="O5601" i="22"/>
  <c r="P5601" i="22"/>
  <c r="A5602" i="22"/>
  <c r="B5602" i="22"/>
  <c r="C5602" i="22"/>
  <c r="D5602" i="22"/>
  <c r="E5602" i="22"/>
  <c r="F5602" i="22"/>
  <c r="G5602" i="22"/>
  <c r="H5602" i="22"/>
  <c r="I5602" i="22"/>
  <c r="J5602" i="22"/>
  <c r="K5602" i="22"/>
  <c r="L5602" i="22"/>
  <c r="M5602" i="22"/>
  <c r="N5602" i="22"/>
  <c r="O5602" i="22"/>
  <c r="P5602" i="22"/>
  <c r="A5603" i="22"/>
  <c r="B5603" i="22"/>
  <c r="C5603" i="22"/>
  <c r="D5603" i="22"/>
  <c r="E5603" i="22"/>
  <c r="F5603" i="22"/>
  <c r="G5603" i="22"/>
  <c r="H5603" i="22"/>
  <c r="I5603" i="22"/>
  <c r="J5603" i="22"/>
  <c r="K5603" i="22"/>
  <c r="L5603" i="22"/>
  <c r="M5603" i="22"/>
  <c r="N5603" i="22"/>
  <c r="O5603" i="22"/>
  <c r="P5603" i="22"/>
  <c r="A5604" i="22"/>
  <c r="B5604" i="22"/>
  <c r="C5604" i="22"/>
  <c r="D5604" i="22"/>
  <c r="E5604" i="22"/>
  <c r="F5604" i="22"/>
  <c r="G5604" i="22"/>
  <c r="H5604" i="22"/>
  <c r="I5604" i="22"/>
  <c r="J5604" i="22"/>
  <c r="K5604" i="22"/>
  <c r="L5604" i="22"/>
  <c r="M5604" i="22"/>
  <c r="N5604" i="22"/>
  <c r="O5604" i="22"/>
  <c r="P5604" i="22"/>
  <c r="A5605" i="22"/>
  <c r="B5605" i="22"/>
  <c r="C5605" i="22"/>
  <c r="D5605" i="22"/>
  <c r="E5605" i="22"/>
  <c r="F5605" i="22"/>
  <c r="G5605" i="22"/>
  <c r="H5605" i="22"/>
  <c r="I5605" i="22"/>
  <c r="J5605" i="22"/>
  <c r="K5605" i="22"/>
  <c r="L5605" i="22"/>
  <c r="M5605" i="22"/>
  <c r="N5605" i="22"/>
  <c r="O5605" i="22"/>
  <c r="P5605" i="22"/>
  <c r="A5606" i="22"/>
  <c r="B5606" i="22"/>
  <c r="C5606" i="22"/>
  <c r="D5606" i="22"/>
  <c r="E5606" i="22"/>
  <c r="F5606" i="22"/>
  <c r="G5606" i="22"/>
  <c r="H5606" i="22"/>
  <c r="I5606" i="22"/>
  <c r="J5606" i="22"/>
  <c r="K5606" i="22"/>
  <c r="L5606" i="22"/>
  <c r="M5606" i="22"/>
  <c r="N5606" i="22"/>
  <c r="O5606" i="22"/>
  <c r="P5606" i="22"/>
  <c r="A5607" i="22"/>
  <c r="B5607" i="22"/>
  <c r="C5607" i="22"/>
  <c r="D5607" i="22"/>
  <c r="E5607" i="22"/>
  <c r="F5607" i="22"/>
  <c r="G5607" i="22"/>
  <c r="H5607" i="22"/>
  <c r="I5607" i="22"/>
  <c r="J5607" i="22"/>
  <c r="K5607" i="22"/>
  <c r="L5607" i="22"/>
  <c r="M5607" i="22"/>
  <c r="N5607" i="22"/>
  <c r="O5607" i="22"/>
  <c r="P5607" i="22"/>
  <c r="A5608" i="22"/>
  <c r="B5608" i="22"/>
  <c r="C5608" i="22"/>
  <c r="D5608" i="22"/>
  <c r="E5608" i="22"/>
  <c r="F5608" i="22"/>
  <c r="G5608" i="22"/>
  <c r="H5608" i="22"/>
  <c r="I5608" i="22"/>
  <c r="J5608" i="22"/>
  <c r="K5608" i="22"/>
  <c r="L5608" i="22"/>
  <c r="M5608" i="22"/>
  <c r="N5608" i="22"/>
  <c r="O5608" i="22"/>
  <c r="P5608" i="22"/>
  <c r="A5609" i="22"/>
  <c r="B5609" i="22"/>
  <c r="C5609" i="22"/>
  <c r="D5609" i="22"/>
  <c r="E5609" i="22"/>
  <c r="F5609" i="22"/>
  <c r="G5609" i="22"/>
  <c r="H5609" i="22"/>
  <c r="I5609" i="22"/>
  <c r="J5609" i="22"/>
  <c r="K5609" i="22"/>
  <c r="L5609" i="22"/>
  <c r="M5609" i="22"/>
  <c r="N5609" i="22"/>
  <c r="O5609" i="22"/>
  <c r="P5609" i="22"/>
  <c r="A5610" i="22"/>
  <c r="B5610" i="22"/>
  <c r="C5610" i="22"/>
  <c r="D5610" i="22"/>
  <c r="E5610" i="22"/>
  <c r="F5610" i="22"/>
  <c r="G5610" i="22"/>
  <c r="H5610" i="22"/>
  <c r="I5610" i="22"/>
  <c r="J5610" i="22"/>
  <c r="K5610" i="22"/>
  <c r="L5610" i="22"/>
  <c r="M5610" i="22"/>
  <c r="N5610" i="22"/>
  <c r="O5610" i="22"/>
  <c r="P5610" i="22"/>
  <c r="A5611" i="22"/>
  <c r="B5611" i="22"/>
  <c r="C5611" i="22"/>
  <c r="D5611" i="22"/>
  <c r="E5611" i="22"/>
  <c r="F5611" i="22"/>
  <c r="G5611" i="22"/>
  <c r="H5611" i="22"/>
  <c r="I5611" i="22"/>
  <c r="J5611" i="22"/>
  <c r="K5611" i="22"/>
  <c r="L5611" i="22"/>
  <c r="M5611" i="22"/>
  <c r="N5611" i="22"/>
  <c r="O5611" i="22"/>
  <c r="P5611" i="22"/>
  <c r="A5612" i="22"/>
  <c r="B5612" i="22"/>
  <c r="C5612" i="22"/>
  <c r="D5612" i="22"/>
  <c r="E5612" i="22"/>
  <c r="F5612" i="22"/>
  <c r="G5612" i="22"/>
  <c r="H5612" i="22"/>
  <c r="I5612" i="22"/>
  <c r="J5612" i="22"/>
  <c r="K5612" i="22"/>
  <c r="L5612" i="22"/>
  <c r="M5612" i="22"/>
  <c r="N5612" i="22"/>
  <c r="O5612" i="22"/>
  <c r="P5612" i="22"/>
  <c r="A5613" i="22"/>
  <c r="B5613" i="22"/>
  <c r="C5613" i="22"/>
  <c r="D5613" i="22"/>
  <c r="E5613" i="22"/>
  <c r="F5613" i="22"/>
  <c r="G5613" i="22"/>
  <c r="H5613" i="22"/>
  <c r="I5613" i="22"/>
  <c r="J5613" i="22"/>
  <c r="K5613" i="22"/>
  <c r="L5613" i="22"/>
  <c r="M5613" i="22"/>
  <c r="N5613" i="22"/>
  <c r="O5613" i="22"/>
  <c r="P5613" i="22"/>
  <c r="A5614" i="22"/>
  <c r="B5614" i="22"/>
  <c r="C5614" i="22"/>
  <c r="D5614" i="22"/>
  <c r="E5614" i="22"/>
  <c r="F5614" i="22"/>
  <c r="G5614" i="22"/>
  <c r="H5614" i="22"/>
  <c r="I5614" i="22"/>
  <c r="J5614" i="22"/>
  <c r="K5614" i="22"/>
  <c r="L5614" i="22"/>
  <c r="M5614" i="22"/>
  <c r="N5614" i="22"/>
  <c r="O5614" i="22"/>
  <c r="P5614" i="22"/>
  <c r="A5615" i="22"/>
  <c r="B5615" i="22"/>
  <c r="C5615" i="22"/>
  <c r="D5615" i="22"/>
  <c r="E5615" i="22"/>
  <c r="F5615" i="22"/>
  <c r="G5615" i="22"/>
  <c r="H5615" i="22"/>
  <c r="I5615" i="22"/>
  <c r="J5615" i="22"/>
  <c r="K5615" i="22"/>
  <c r="L5615" i="22"/>
  <c r="M5615" i="22"/>
  <c r="N5615" i="22"/>
  <c r="O5615" i="22"/>
  <c r="P5615" i="22"/>
  <c r="A5616" i="22"/>
  <c r="B5616" i="22"/>
  <c r="C5616" i="22"/>
  <c r="D5616" i="22"/>
  <c r="E5616" i="22"/>
  <c r="F5616" i="22"/>
  <c r="G5616" i="22"/>
  <c r="H5616" i="22"/>
  <c r="I5616" i="22"/>
  <c r="J5616" i="22"/>
  <c r="K5616" i="22"/>
  <c r="L5616" i="22"/>
  <c r="M5616" i="22"/>
  <c r="N5616" i="22"/>
  <c r="O5616" i="22"/>
  <c r="P5616" i="22"/>
  <c r="A5617" i="22"/>
  <c r="B5617" i="22"/>
  <c r="C5617" i="22"/>
  <c r="D5617" i="22"/>
  <c r="E5617" i="22"/>
  <c r="F5617" i="22"/>
  <c r="G5617" i="22"/>
  <c r="H5617" i="22"/>
  <c r="I5617" i="22"/>
  <c r="J5617" i="22"/>
  <c r="K5617" i="22"/>
  <c r="L5617" i="22"/>
  <c r="M5617" i="22"/>
  <c r="N5617" i="22"/>
  <c r="O5617" i="22"/>
  <c r="P5617" i="22"/>
  <c r="A5618" i="22"/>
  <c r="B5618" i="22"/>
  <c r="C5618" i="22"/>
  <c r="D5618" i="22"/>
  <c r="E5618" i="22"/>
  <c r="F5618" i="22"/>
  <c r="G5618" i="22"/>
  <c r="H5618" i="22"/>
  <c r="I5618" i="22"/>
  <c r="J5618" i="22"/>
  <c r="K5618" i="22"/>
  <c r="L5618" i="22"/>
  <c r="M5618" i="22"/>
  <c r="N5618" i="22"/>
  <c r="O5618" i="22"/>
  <c r="P5618" i="22"/>
  <c r="A5619" i="22"/>
  <c r="B5619" i="22"/>
  <c r="C5619" i="22"/>
  <c r="D5619" i="22"/>
  <c r="E5619" i="22"/>
  <c r="F5619" i="22"/>
  <c r="G5619" i="22"/>
  <c r="H5619" i="22"/>
  <c r="I5619" i="22"/>
  <c r="J5619" i="22"/>
  <c r="K5619" i="22"/>
  <c r="L5619" i="22"/>
  <c r="M5619" i="22"/>
  <c r="N5619" i="22"/>
  <c r="O5619" i="22"/>
  <c r="P5619" i="22"/>
  <c r="A5620" i="22"/>
  <c r="B5620" i="22"/>
  <c r="C5620" i="22"/>
  <c r="D5620" i="22"/>
  <c r="E5620" i="22"/>
  <c r="F5620" i="22"/>
  <c r="G5620" i="22"/>
  <c r="H5620" i="22"/>
  <c r="I5620" i="22"/>
  <c r="J5620" i="22"/>
  <c r="K5620" i="22"/>
  <c r="L5620" i="22"/>
  <c r="M5620" i="22"/>
  <c r="N5620" i="22"/>
  <c r="O5620" i="22"/>
  <c r="P5620" i="22"/>
  <c r="A5621" i="22"/>
  <c r="B5621" i="22"/>
  <c r="C5621" i="22"/>
  <c r="D5621" i="22"/>
  <c r="E5621" i="22"/>
  <c r="F5621" i="22"/>
  <c r="G5621" i="22"/>
  <c r="H5621" i="22"/>
  <c r="I5621" i="22"/>
  <c r="J5621" i="22"/>
  <c r="K5621" i="22"/>
  <c r="L5621" i="22"/>
  <c r="M5621" i="22"/>
  <c r="N5621" i="22"/>
  <c r="O5621" i="22"/>
  <c r="P5621" i="22"/>
  <c r="A5622" i="22"/>
  <c r="B5622" i="22"/>
  <c r="C5622" i="22"/>
  <c r="D5622" i="22"/>
  <c r="E5622" i="22"/>
  <c r="F5622" i="22"/>
  <c r="G5622" i="22"/>
  <c r="H5622" i="22"/>
  <c r="I5622" i="22"/>
  <c r="J5622" i="22"/>
  <c r="K5622" i="22"/>
  <c r="L5622" i="22"/>
  <c r="M5622" i="22"/>
  <c r="N5622" i="22"/>
  <c r="O5622" i="22"/>
  <c r="P5622" i="22"/>
  <c r="A5623" i="22"/>
  <c r="B5623" i="22"/>
  <c r="C5623" i="22"/>
  <c r="D5623" i="22"/>
  <c r="E5623" i="22"/>
  <c r="F5623" i="22"/>
  <c r="G5623" i="22"/>
  <c r="H5623" i="22"/>
  <c r="I5623" i="22"/>
  <c r="J5623" i="22"/>
  <c r="K5623" i="22"/>
  <c r="L5623" i="22"/>
  <c r="M5623" i="22"/>
  <c r="N5623" i="22"/>
  <c r="O5623" i="22"/>
  <c r="P5623" i="22"/>
  <c r="A5624" i="22"/>
  <c r="B5624" i="22"/>
  <c r="C5624" i="22"/>
  <c r="D5624" i="22"/>
  <c r="E5624" i="22"/>
  <c r="F5624" i="22"/>
  <c r="G5624" i="22"/>
  <c r="H5624" i="22"/>
  <c r="I5624" i="22"/>
  <c r="J5624" i="22"/>
  <c r="K5624" i="22"/>
  <c r="L5624" i="22"/>
  <c r="M5624" i="22"/>
  <c r="N5624" i="22"/>
  <c r="O5624" i="22"/>
  <c r="P5624" i="22"/>
  <c r="A5625" i="22"/>
  <c r="B5625" i="22"/>
  <c r="C5625" i="22"/>
  <c r="D5625" i="22"/>
  <c r="E5625" i="22"/>
  <c r="F5625" i="22"/>
  <c r="G5625" i="22"/>
  <c r="H5625" i="22"/>
  <c r="I5625" i="22"/>
  <c r="J5625" i="22"/>
  <c r="K5625" i="22"/>
  <c r="L5625" i="22"/>
  <c r="M5625" i="22"/>
  <c r="N5625" i="22"/>
  <c r="O5625" i="22"/>
  <c r="P5625" i="22"/>
  <c r="A5626" i="22"/>
  <c r="B5626" i="22"/>
  <c r="C5626" i="22"/>
  <c r="D5626" i="22"/>
  <c r="E5626" i="22"/>
  <c r="F5626" i="22"/>
  <c r="G5626" i="22"/>
  <c r="H5626" i="22"/>
  <c r="I5626" i="22"/>
  <c r="J5626" i="22"/>
  <c r="K5626" i="22"/>
  <c r="L5626" i="22"/>
  <c r="M5626" i="22"/>
  <c r="N5626" i="22"/>
  <c r="O5626" i="22"/>
  <c r="P5626" i="22"/>
  <c r="A5627" i="22"/>
  <c r="B5627" i="22"/>
  <c r="C5627" i="22"/>
  <c r="D5627" i="22"/>
  <c r="E5627" i="22"/>
  <c r="F5627" i="22"/>
  <c r="G5627" i="22"/>
  <c r="H5627" i="22"/>
  <c r="I5627" i="22"/>
  <c r="J5627" i="22"/>
  <c r="K5627" i="22"/>
  <c r="L5627" i="22"/>
  <c r="M5627" i="22"/>
  <c r="N5627" i="22"/>
  <c r="O5627" i="22"/>
  <c r="P5627" i="22"/>
  <c r="A5628" i="22"/>
  <c r="B5628" i="22"/>
  <c r="C5628" i="22"/>
  <c r="D5628" i="22"/>
  <c r="E5628" i="22"/>
  <c r="F5628" i="22"/>
  <c r="G5628" i="22"/>
  <c r="H5628" i="22"/>
  <c r="I5628" i="22"/>
  <c r="J5628" i="22"/>
  <c r="K5628" i="22"/>
  <c r="L5628" i="22"/>
  <c r="M5628" i="22"/>
  <c r="N5628" i="22"/>
  <c r="O5628" i="22"/>
  <c r="P5628" i="22"/>
  <c r="A5629" i="22"/>
  <c r="B5629" i="22"/>
  <c r="C5629" i="22"/>
  <c r="D5629" i="22"/>
  <c r="E5629" i="22"/>
  <c r="F5629" i="22"/>
  <c r="G5629" i="22"/>
  <c r="H5629" i="22"/>
  <c r="I5629" i="22"/>
  <c r="J5629" i="22"/>
  <c r="K5629" i="22"/>
  <c r="L5629" i="22"/>
  <c r="M5629" i="22"/>
  <c r="N5629" i="22"/>
  <c r="O5629" i="22"/>
  <c r="P5629" i="22"/>
  <c r="A5630" i="22"/>
  <c r="B5630" i="22"/>
  <c r="C5630" i="22"/>
  <c r="D5630" i="22"/>
  <c r="E5630" i="22"/>
  <c r="F5630" i="22"/>
  <c r="G5630" i="22"/>
  <c r="H5630" i="22"/>
  <c r="I5630" i="22"/>
  <c r="J5630" i="22"/>
  <c r="K5630" i="22"/>
  <c r="L5630" i="22"/>
  <c r="M5630" i="22"/>
  <c r="N5630" i="22"/>
  <c r="O5630" i="22"/>
  <c r="P5630" i="22"/>
  <c r="A5631" i="22"/>
  <c r="B5631" i="22"/>
  <c r="C5631" i="22"/>
  <c r="D5631" i="22"/>
  <c r="E5631" i="22"/>
  <c r="F5631" i="22"/>
  <c r="G5631" i="22"/>
  <c r="H5631" i="22"/>
  <c r="I5631" i="22"/>
  <c r="J5631" i="22"/>
  <c r="K5631" i="22"/>
  <c r="L5631" i="22"/>
  <c r="M5631" i="22"/>
  <c r="N5631" i="22"/>
  <c r="O5631" i="22"/>
  <c r="P5631" i="22"/>
  <c r="A5632" i="22"/>
  <c r="B5632" i="22"/>
  <c r="C5632" i="22"/>
  <c r="D5632" i="22"/>
  <c r="E5632" i="22"/>
  <c r="F5632" i="22"/>
  <c r="G5632" i="22"/>
  <c r="H5632" i="22"/>
  <c r="I5632" i="22"/>
  <c r="J5632" i="22"/>
  <c r="K5632" i="22"/>
  <c r="L5632" i="22"/>
  <c r="M5632" i="22"/>
  <c r="N5632" i="22"/>
  <c r="O5632" i="22"/>
  <c r="P5632" i="22"/>
  <c r="A5633" i="22"/>
  <c r="B5633" i="22"/>
  <c r="C5633" i="22"/>
  <c r="D5633" i="22"/>
  <c r="E5633" i="22"/>
  <c r="F5633" i="22"/>
  <c r="G5633" i="22"/>
  <c r="H5633" i="22"/>
  <c r="I5633" i="22"/>
  <c r="J5633" i="22"/>
  <c r="K5633" i="22"/>
  <c r="L5633" i="22"/>
  <c r="M5633" i="22"/>
  <c r="N5633" i="22"/>
  <c r="O5633" i="22"/>
  <c r="P5633" i="22"/>
  <c r="A5634" i="22"/>
  <c r="B5634" i="22"/>
  <c r="C5634" i="22"/>
  <c r="D5634" i="22"/>
  <c r="E5634" i="22"/>
  <c r="F5634" i="22"/>
  <c r="G5634" i="22"/>
  <c r="H5634" i="22"/>
  <c r="I5634" i="22"/>
  <c r="J5634" i="22"/>
  <c r="K5634" i="22"/>
  <c r="L5634" i="22"/>
  <c r="M5634" i="22"/>
  <c r="N5634" i="22"/>
  <c r="O5634" i="22"/>
  <c r="P5634" i="22"/>
  <c r="A5635" i="22"/>
  <c r="B5635" i="22"/>
  <c r="C5635" i="22"/>
  <c r="D5635" i="22"/>
  <c r="E5635" i="22"/>
  <c r="F5635" i="22"/>
  <c r="G5635" i="22"/>
  <c r="H5635" i="22"/>
  <c r="I5635" i="22"/>
  <c r="J5635" i="22"/>
  <c r="K5635" i="22"/>
  <c r="L5635" i="22"/>
  <c r="M5635" i="22"/>
  <c r="N5635" i="22"/>
  <c r="O5635" i="22"/>
  <c r="P5635" i="22"/>
  <c r="A5636" i="22"/>
  <c r="B5636" i="22"/>
  <c r="C5636" i="22"/>
  <c r="D5636" i="22"/>
  <c r="E5636" i="22"/>
  <c r="F5636" i="22"/>
  <c r="G5636" i="22"/>
  <c r="H5636" i="22"/>
  <c r="I5636" i="22"/>
  <c r="J5636" i="22"/>
  <c r="K5636" i="22"/>
  <c r="L5636" i="22"/>
  <c r="M5636" i="22"/>
  <c r="N5636" i="22"/>
  <c r="O5636" i="22"/>
  <c r="P5636" i="22"/>
  <c r="A5637" i="22"/>
  <c r="B5637" i="22"/>
  <c r="C5637" i="22"/>
  <c r="D5637" i="22"/>
  <c r="E5637" i="22"/>
  <c r="F5637" i="22"/>
  <c r="G5637" i="22"/>
  <c r="H5637" i="22"/>
  <c r="I5637" i="22"/>
  <c r="J5637" i="22"/>
  <c r="K5637" i="22"/>
  <c r="L5637" i="22"/>
  <c r="M5637" i="22"/>
  <c r="N5637" i="22"/>
  <c r="O5637" i="22"/>
  <c r="P5637" i="22"/>
  <c r="A5638" i="22"/>
  <c r="B5638" i="22"/>
  <c r="C5638" i="22"/>
  <c r="D5638" i="22"/>
  <c r="E5638" i="22"/>
  <c r="F5638" i="22"/>
  <c r="G5638" i="22"/>
  <c r="H5638" i="22"/>
  <c r="I5638" i="22"/>
  <c r="J5638" i="22"/>
  <c r="K5638" i="22"/>
  <c r="L5638" i="22"/>
  <c r="M5638" i="22"/>
  <c r="N5638" i="22"/>
  <c r="O5638" i="22"/>
  <c r="P5638" i="22"/>
  <c r="A5639" i="22"/>
  <c r="B5639" i="22"/>
  <c r="C5639" i="22"/>
  <c r="D5639" i="22"/>
  <c r="E5639" i="22"/>
  <c r="F5639" i="22"/>
  <c r="G5639" i="22"/>
  <c r="H5639" i="22"/>
  <c r="I5639" i="22"/>
  <c r="J5639" i="22"/>
  <c r="K5639" i="22"/>
  <c r="L5639" i="22"/>
  <c r="M5639" i="22"/>
  <c r="N5639" i="22"/>
  <c r="O5639" i="22"/>
  <c r="P5639" i="22"/>
  <c r="A5640" i="22"/>
  <c r="B5640" i="22"/>
  <c r="C5640" i="22"/>
  <c r="D5640" i="22"/>
  <c r="E5640" i="22"/>
  <c r="F5640" i="22"/>
  <c r="G5640" i="22"/>
  <c r="H5640" i="22"/>
  <c r="I5640" i="22"/>
  <c r="J5640" i="22"/>
  <c r="K5640" i="22"/>
  <c r="L5640" i="22"/>
  <c r="M5640" i="22"/>
  <c r="N5640" i="22"/>
  <c r="O5640" i="22"/>
  <c r="P5640" i="22"/>
  <c r="A5641" i="22"/>
  <c r="B5641" i="22"/>
  <c r="C5641" i="22"/>
  <c r="D5641" i="22"/>
  <c r="E5641" i="22"/>
  <c r="F5641" i="22"/>
  <c r="G5641" i="22"/>
  <c r="H5641" i="22"/>
  <c r="I5641" i="22"/>
  <c r="J5641" i="22"/>
  <c r="K5641" i="22"/>
  <c r="L5641" i="22"/>
  <c r="M5641" i="22"/>
  <c r="N5641" i="22"/>
  <c r="O5641" i="22"/>
  <c r="P5641" i="22"/>
  <c r="A5642" i="22"/>
  <c r="B5642" i="22"/>
  <c r="C5642" i="22"/>
  <c r="D5642" i="22"/>
  <c r="E5642" i="22"/>
  <c r="F5642" i="22"/>
  <c r="G5642" i="22"/>
  <c r="H5642" i="22"/>
  <c r="I5642" i="22"/>
  <c r="J5642" i="22"/>
  <c r="K5642" i="22"/>
  <c r="L5642" i="22"/>
  <c r="M5642" i="22"/>
  <c r="N5642" i="22"/>
  <c r="O5642" i="22"/>
  <c r="P5642" i="22"/>
  <c r="A5643" i="22"/>
  <c r="B5643" i="22"/>
  <c r="C5643" i="22"/>
  <c r="D5643" i="22"/>
  <c r="E5643" i="22"/>
  <c r="F5643" i="22"/>
  <c r="G5643" i="22"/>
  <c r="H5643" i="22"/>
  <c r="I5643" i="22"/>
  <c r="J5643" i="22"/>
  <c r="K5643" i="22"/>
  <c r="L5643" i="22"/>
  <c r="M5643" i="22"/>
  <c r="N5643" i="22"/>
  <c r="O5643" i="22"/>
  <c r="P5643" i="22"/>
  <c r="A5644" i="22"/>
  <c r="B5644" i="22"/>
  <c r="C5644" i="22"/>
  <c r="D5644" i="22"/>
  <c r="E5644" i="22"/>
  <c r="F5644" i="22"/>
  <c r="G5644" i="22"/>
  <c r="H5644" i="22"/>
  <c r="I5644" i="22"/>
  <c r="J5644" i="22"/>
  <c r="K5644" i="22"/>
  <c r="L5644" i="22"/>
  <c r="M5644" i="22"/>
  <c r="N5644" i="22"/>
  <c r="O5644" i="22"/>
  <c r="P5644" i="22"/>
  <c r="A5645" i="22"/>
  <c r="B5645" i="22"/>
  <c r="C5645" i="22"/>
  <c r="D5645" i="22"/>
  <c r="E5645" i="22"/>
  <c r="F5645" i="22"/>
  <c r="G5645" i="22"/>
  <c r="H5645" i="22"/>
  <c r="I5645" i="22"/>
  <c r="J5645" i="22"/>
  <c r="K5645" i="22"/>
  <c r="L5645" i="22"/>
  <c r="M5645" i="22"/>
  <c r="N5645" i="22"/>
  <c r="O5645" i="22"/>
  <c r="P5645" i="22"/>
  <c r="A5646" i="22"/>
  <c r="B5646" i="22"/>
  <c r="C5646" i="22"/>
  <c r="D5646" i="22"/>
  <c r="E5646" i="22"/>
  <c r="F5646" i="22"/>
  <c r="G5646" i="22"/>
  <c r="H5646" i="22"/>
  <c r="I5646" i="22"/>
  <c r="J5646" i="22"/>
  <c r="K5646" i="22"/>
  <c r="L5646" i="22"/>
  <c r="M5646" i="22"/>
  <c r="N5646" i="22"/>
  <c r="O5646" i="22"/>
  <c r="P5646" i="22"/>
  <c r="A5647" i="22"/>
  <c r="B5647" i="22"/>
  <c r="C5647" i="22"/>
  <c r="D5647" i="22"/>
  <c r="E5647" i="22"/>
  <c r="F5647" i="22"/>
  <c r="G5647" i="22"/>
  <c r="H5647" i="22"/>
  <c r="I5647" i="22"/>
  <c r="J5647" i="22"/>
  <c r="K5647" i="22"/>
  <c r="L5647" i="22"/>
  <c r="M5647" i="22"/>
  <c r="N5647" i="22"/>
  <c r="O5647" i="22"/>
  <c r="P5647" i="22"/>
  <c r="A5648" i="22"/>
  <c r="B5648" i="22"/>
  <c r="C5648" i="22"/>
  <c r="D5648" i="22"/>
  <c r="E5648" i="22"/>
  <c r="F5648" i="22"/>
  <c r="G5648" i="22"/>
  <c r="H5648" i="22"/>
  <c r="I5648" i="22"/>
  <c r="J5648" i="22"/>
  <c r="K5648" i="22"/>
  <c r="L5648" i="22"/>
  <c r="M5648" i="22"/>
  <c r="N5648" i="22"/>
  <c r="O5648" i="22"/>
  <c r="P5648" i="22"/>
  <c r="A5649" i="22"/>
  <c r="B5649" i="22"/>
  <c r="C5649" i="22"/>
  <c r="D5649" i="22"/>
  <c r="E5649" i="22"/>
  <c r="F5649" i="22"/>
  <c r="G5649" i="22"/>
  <c r="H5649" i="22"/>
  <c r="I5649" i="22"/>
  <c r="J5649" i="22"/>
  <c r="K5649" i="22"/>
  <c r="L5649" i="22"/>
  <c r="M5649" i="22"/>
  <c r="N5649" i="22"/>
  <c r="O5649" i="22"/>
  <c r="P5649" i="22"/>
  <c r="A5650" i="22"/>
  <c r="B5650" i="22"/>
  <c r="C5650" i="22"/>
  <c r="D5650" i="22"/>
  <c r="E5650" i="22"/>
  <c r="F5650" i="22"/>
  <c r="G5650" i="22"/>
  <c r="H5650" i="22"/>
  <c r="I5650" i="22"/>
  <c r="J5650" i="22"/>
  <c r="K5650" i="22"/>
  <c r="L5650" i="22"/>
  <c r="M5650" i="22"/>
  <c r="N5650" i="22"/>
  <c r="O5650" i="22"/>
  <c r="P5650" i="22"/>
  <c r="A5651" i="22"/>
  <c r="B5651" i="22"/>
  <c r="C5651" i="22"/>
  <c r="D5651" i="22"/>
  <c r="E5651" i="22"/>
  <c r="F5651" i="22"/>
  <c r="G5651" i="22"/>
  <c r="H5651" i="22"/>
  <c r="I5651" i="22"/>
  <c r="J5651" i="22"/>
  <c r="K5651" i="22"/>
  <c r="L5651" i="22"/>
  <c r="M5651" i="22"/>
  <c r="N5651" i="22"/>
  <c r="O5651" i="22"/>
  <c r="P5651" i="22"/>
  <c r="A5652" i="22"/>
  <c r="B5652" i="22"/>
  <c r="C5652" i="22"/>
  <c r="D5652" i="22"/>
  <c r="E5652" i="22"/>
  <c r="F5652" i="22"/>
  <c r="G5652" i="22"/>
  <c r="H5652" i="22"/>
  <c r="I5652" i="22"/>
  <c r="J5652" i="22"/>
  <c r="K5652" i="22"/>
  <c r="L5652" i="22"/>
  <c r="M5652" i="22"/>
  <c r="N5652" i="22"/>
  <c r="O5652" i="22"/>
  <c r="P5652" i="22"/>
  <c r="A5653" i="22"/>
  <c r="B5653" i="22"/>
  <c r="C5653" i="22"/>
  <c r="D5653" i="22"/>
  <c r="E5653" i="22"/>
  <c r="F5653" i="22"/>
  <c r="G5653" i="22"/>
  <c r="H5653" i="22"/>
  <c r="I5653" i="22"/>
  <c r="J5653" i="22"/>
  <c r="K5653" i="22"/>
  <c r="L5653" i="22"/>
  <c r="M5653" i="22"/>
  <c r="N5653" i="22"/>
  <c r="O5653" i="22"/>
  <c r="P5653" i="22"/>
  <c r="A5654" i="22"/>
  <c r="B5654" i="22"/>
  <c r="C5654" i="22"/>
  <c r="D5654" i="22"/>
  <c r="E5654" i="22"/>
  <c r="F5654" i="22"/>
  <c r="G5654" i="22"/>
  <c r="H5654" i="22"/>
  <c r="I5654" i="22"/>
  <c r="J5654" i="22"/>
  <c r="K5654" i="22"/>
  <c r="L5654" i="22"/>
  <c r="M5654" i="22"/>
  <c r="N5654" i="22"/>
  <c r="O5654" i="22"/>
  <c r="P5654" i="22"/>
  <c r="A5655" i="22"/>
  <c r="B5655" i="22"/>
  <c r="C5655" i="22"/>
  <c r="D5655" i="22"/>
  <c r="E5655" i="22"/>
  <c r="F5655" i="22"/>
  <c r="G5655" i="22"/>
  <c r="H5655" i="22"/>
  <c r="I5655" i="22"/>
  <c r="J5655" i="22"/>
  <c r="K5655" i="22"/>
  <c r="L5655" i="22"/>
  <c r="M5655" i="22"/>
  <c r="N5655" i="22"/>
  <c r="O5655" i="22"/>
  <c r="P5655" i="22"/>
  <c r="A5656" i="22"/>
  <c r="B5656" i="22"/>
  <c r="C5656" i="22"/>
  <c r="D5656" i="22"/>
  <c r="E5656" i="22"/>
  <c r="F5656" i="22"/>
  <c r="G5656" i="22"/>
  <c r="H5656" i="22"/>
  <c r="I5656" i="22"/>
  <c r="J5656" i="22"/>
  <c r="K5656" i="22"/>
  <c r="L5656" i="22"/>
  <c r="M5656" i="22"/>
  <c r="N5656" i="22"/>
  <c r="O5656" i="22"/>
  <c r="P5656" i="22"/>
  <c r="A5657" i="22"/>
  <c r="B5657" i="22"/>
  <c r="C5657" i="22"/>
  <c r="D5657" i="22"/>
  <c r="E5657" i="22"/>
  <c r="F5657" i="22"/>
  <c r="G5657" i="22"/>
  <c r="H5657" i="22"/>
  <c r="I5657" i="22"/>
  <c r="J5657" i="22"/>
  <c r="K5657" i="22"/>
  <c r="L5657" i="22"/>
  <c r="M5657" i="22"/>
  <c r="N5657" i="22"/>
  <c r="O5657" i="22"/>
  <c r="P5657" i="22"/>
  <c r="A5658" i="22"/>
  <c r="B5658" i="22"/>
  <c r="C5658" i="22"/>
  <c r="D5658" i="22"/>
  <c r="E5658" i="22"/>
  <c r="F5658" i="22"/>
  <c r="G5658" i="22"/>
  <c r="H5658" i="22"/>
  <c r="I5658" i="22"/>
  <c r="J5658" i="22"/>
  <c r="K5658" i="22"/>
  <c r="L5658" i="22"/>
  <c r="M5658" i="22"/>
  <c r="N5658" i="22"/>
  <c r="O5658" i="22"/>
  <c r="P5658" i="22"/>
  <c r="A5659" i="22"/>
  <c r="B5659" i="22"/>
  <c r="C5659" i="22"/>
  <c r="D5659" i="22"/>
  <c r="E5659" i="22"/>
  <c r="F5659" i="22"/>
  <c r="G5659" i="22"/>
  <c r="H5659" i="22"/>
  <c r="I5659" i="22"/>
  <c r="J5659" i="22"/>
  <c r="K5659" i="22"/>
  <c r="L5659" i="22"/>
  <c r="M5659" i="22"/>
  <c r="N5659" i="22"/>
  <c r="O5659" i="22"/>
  <c r="P5659" i="22"/>
  <c r="A5660" i="22"/>
  <c r="B5660" i="22"/>
  <c r="C5660" i="22"/>
  <c r="D5660" i="22"/>
  <c r="E5660" i="22"/>
  <c r="F5660" i="22"/>
  <c r="G5660" i="22"/>
  <c r="H5660" i="22"/>
  <c r="I5660" i="22"/>
  <c r="J5660" i="22"/>
  <c r="K5660" i="22"/>
  <c r="L5660" i="22"/>
  <c r="M5660" i="22"/>
  <c r="N5660" i="22"/>
  <c r="O5660" i="22"/>
  <c r="P5660" i="22"/>
  <c r="A5661" i="22"/>
  <c r="B5661" i="22"/>
  <c r="C5661" i="22"/>
  <c r="D5661" i="22"/>
  <c r="E5661" i="22"/>
  <c r="F5661" i="22"/>
  <c r="G5661" i="22"/>
  <c r="H5661" i="22"/>
  <c r="I5661" i="22"/>
  <c r="J5661" i="22"/>
  <c r="K5661" i="22"/>
  <c r="L5661" i="22"/>
  <c r="M5661" i="22"/>
  <c r="N5661" i="22"/>
  <c r="O5661" i="22"/>
  <c r="P5661" i="22"/>
  <c r="A5662" i="22"/>
  <c r="B5662" i="22"/>
  <c r="C5662" i="22"/>
  <c r="D5662" i="22"/>
  <c r="E5662" i="22"/>
  <c r="F5662" i="22"/>
  <c r="G5662" i="22"/>
  <c r="H5662" i="22"/>
  <c r="I5662" i="22"/>
  <c r="J5662" i="22"/>
  <c r="K5662" i="22"/>
  <c r="L5662" i="22"/>
  <c r="M5662" i="22"/>
  <c r="N5662" i="22"/>
  <c r="O5662" i="22"/>
  <c r="P5662" i="22"/>
  <c r="A5663" i="22"/>
  <c r="B5663" i="22"/>
  <c r="C5663" i="22"/>
  <c r="D5663" i="22"/>
  <c r="E5663" i="22"/>
  <c r="F5663" i="22"/>
  <c r="G5663" i="22"/>
  <c r="H5663" i="22"/>
  <c r="I5663" i="22"/>
  <c r="J5663" i="22"/>
  <c r="K5663" i="22"/>
  <c r="L5663" i="22"/>
  <c r="M5663" i="22"/>
  <c r="N5663" i="22"/>
  <c r="O5663" i="22"/>
  <c r="P5663" i="22"/>
  <c r="A5664" i="22"/>
  <c r="B5664" i="22"/>
  <c r="C5664" i="22"/>
  <c r="D5664" i="22"/>
  <c r="E5664" i="22"/>
  <c r="F5664" i="22"/>
  <c r="G5664" i="22"/>
  <c r="H5664" i="22"/>
  <c r="I5664" i="22"/>
  <c r="J5664" i="22"/>
  <c r="K5664" i="22"/>
  <c r="L5664" i="22"/>
  <c r="M5664" i="22"/>
  <c r="N5664" i="22"/>
  <c r="O5664" i="22"/>
  <c r="P5664" i="22"/>
  <c r="A5665" i="22"/>
  <c r="B5665" i="22"/>
  <c r="C5665" i="22"/>
  <c r="D5665" i="22"/>
  <c r="E5665" i="22"/>
  <c r="F5665" i="22"/>
  <c r="G5665" i="22"/>
  <c r="H5665" i="22"/>
  <c r="I5665" i="22"/>
  <c r="J5665" i="22"/>
  <c r="K5665" i="22"/>
  <c r="L5665" i="22"/>
  <c r="M5665" i="22"/>
  <c r="N5665" i="22"/>
  <c r="O5665" i="22"/>
  <c r="P5665" i="22"/>
  <c r="A5666" i="22"/>
  <c r="B5666" i="22"/>
  <c r="C5666" i="22"/>
  <c r="D5666" i="22"/>
  <c r="E5666" i="22"/>
  <c r="F5666" i="22"/>
  <c r="G5666" i="22"/>
  <c r="H5666" i="22"/>
  <c r="I5666" i="22"/>
  <c r="J5666" i="22"/>
  <c r="K5666" i="22"/>
  <c r="L5666" i="22"/>
  <c r="M5666" i="22"/>
  <c r="N5666" i="22"/>
  <c r="O5666" i="22"/>
  <c r="P5666" i="22"/>
  <c r="A5667" i="22"/>
  <c r="B5667" i="22"/>
  <c r="C5667" i="22"/>
  <c r="D5667" i="22"/>
  <c r="E5667" i="22"/>
  <c r="F5667" i="22"/>
  <c r="G5667" i="22"/>
  <c r="H5667" i="22"/>
  <c r="I5667" i="22"/>
  <c r="J5667" i="22"/>
  <c r="K5667" i="22"/>
  <c r="L5667" i="22"/>
  <c r="M5667" i="22"/>
  <c r="N5667" i="22"/>
  <c r="O5667" i="22"/>
  <c r="P5667" i="22"/>
  <c r="A5668" i="22"/>
  <c r="B5668" i="22"/>
  <c r="C5668" i="22"/>
  <c r="D5668" i="22"/>
  <c r="E5668" i="22"/>
  <c r="F5668" i="22"/>
  <c r="G5668" i="22"/>
  <c r="H5668" i="22"/>
  <c r="I5668" i="22"/>
  <c r="J5668" i="22"/>
  <c r="K5668" i="22"/>
  <c r="L5668" i="22"/>
  <c r="M5668" i="22"/>
  <c r="N5668" i="22"/>
  <c r="O5668" i="22"/>
  <c r="P5668" i="22"/>
  <c r="A5669" i="22"/>
  <c r="B5669" i="22"/>
  <c r="C5669" i="22"/>
  <c r="D5669" i="22"/>
  <c r="E5669" i="22"/>
  <c r="F5669" i="22"/>
  <c r="G5669" i="22"/>
  <c r="H5669" i="22"/>
  <c r="I5669" i="22"/>
  <c r="J5669" i="22"/>
  <c r="K5669" i="22"/>
  <c r="L5669" i="22"/>
  <c r="M5669" i="22"/>
  <c r="N5669" i="22"/>
  <c r="O5669" i="22"/>
  <c r="P5669" i="22"/>
  <c r="A5670" i="22"/>
  <c r="B5670" i="22"/>
  <c r="C5670" i="22"/>
  <c r="D5670" i="22"/>
  <c r="E5670" i="22"/>
  <c r="F5670" i="22"/>
  <c r="G5670" i="22"/>
  <c r="H5670" i="22"/>
  <c r="I5670" i="22"/>
  <c r="J5670" i="22"/>
  <c r="K5670" i="22"/>
  <c r="L5670" i="22"/>
  <c r="M5670" i="22"/>
  <c r="N5670" i="22"/>
  <c r="O5670" i="22"/>
  <c r="P5670" i="22"/>
  <c r="A5671" i="22"/>
  <c r="B5671" i="22"/>
  <c r="C5671" i="22"/>
  <c r="D5671" i="22"/>
  <c r="E5671" i="22"/>
  <c r="F5671" i="22"/>
  <c r="G5671" i="22"/>
  <c r="H5671" i="22"/>
  <c r="I5671" i="22"/>
  <c r="J5671" i="22"/>
  <c r="K5671" i="22"/>
  <c r="L5671" i="22"/>
  <c r="M5671" i="22"/>
  <c r="N5671" i="22"/>
  <c r="O5671" i="22"/>
  <c r="P5671" i="22"/>
  <c r="A5672" i="22"/>
  <c r="B5672" i="22"/>
  <c r="C5672" i="22"/>
  <c r="D5672" i="22"/>
  <c r="E5672" i="22"/>
  <c r="F5672" i="22"/>
  <c r="G5672" i="22"/>
  <c r="H5672" i="22"/>
  <c r="I5672" i="22"/>
  <c r="J5672" i="22"/>
  <c r="K5672" i="22"/>
  <c r="L5672" i="22"/>
  <c r="M5672" i="22"/>
  <c r="N5672" i="22"/>
  <c r="O5672" i="22"/>
  <c r="P5672" i="22"/>
  <c r="A5673" i="22"/>
  <c r="B5673" i="22"/>
  <c r="C5673" i="22"/>
  <c r="D5673" i="22"/>
  <c r="E5673" i="22"/>
  <c r="F5673" i="22"/>
  <c r="G5673" i="22"/>
  <c r="H5673" i="22"/>
  <c r="I5673" i="22"/>
  <c r="J5673" i="22"/>
  <c r="K5673" i="22"/>
  <c r="L5673" i="22"/>
  <c r="M5673" i="22"/>
  <c r="N5673" i="22"/>
  <c r="O5673" i="22"/>
  <c r="P5673" i="22"/>
  <c r="A5674" i="22"/>
  <c r="B5674" i="22"/>
  <c r="C5674" i="22"/>
  <c r="D5674" i="22"/>
  <c r="E5674" i="22"/>
  <c r="F5674" i="22"/>
  <c r="G5674" i="22"/>
  <c r="H5674" i="22"/>
  <c r="I5674" i="22"/>
  <c r="J5674" i="22"/>
  <c r="K5674" i="22"/>
  <c r="L5674" i="22"/>
  <c r="M5674" i="22"/>
  <c r="N5674" i="22"/>
  <c r="O5674" i="22"/>
  <c r="P5674" i="22"/>
  <c r="A5675" i="22"/>
  <c r="B5675" i="22"/>
  <c r="C5675" i="22"/>
  <c r="D5675" i="22"/>
  <c r="E5675" i="22"/>
  <c r="F5675" i="22"/>
  <c r="G5675" i="22"/>
  <c r="H5675" i="22"/>
  <c r="I5675" i="22"/>
  <c r="J5675" i="22"/>
  <c r="K5675" i="22"/>
  <c r="L5675" i="22"/>
  <c r="M5675" i="22"/>
  <c r="N5675" i="22"/>
  <c r="O5675" i="22"/>
  <c r="P5675" i="22"/>
  <c r="A5676" i="22"/>
  <c r="B5676" i="22"/>
  <c r="C5676" i="22"/>
  <c r="D5676" i="22"/>
  <c r="E5676" i="22"/>
  <c r="F5676" i="22"/>
  <c r="G5676" i="22"/>
  <c r="H5676" i="22"/>
  <c r="I5676" i="22"/>
  <c r="J5676" i="22"/>
  <c r="K5676" i="22"/>
  <c r="L5676" i="22"/>
  <c r="M5676" i="22"/>
  <c r="N5676" i="22"/>
  <c r="O5676" i="22"/>
  <c r="P5676" i="22"/>
  <c r="A5677" i="22"/>
  <c r="B5677" i="22"/>
  <c r="C5677" i="22"/>
  <c r="D5677" i="22"/>
  <c r="E5677" i="22"/>
  <c r="F5677" i="22"/>
  <c r="G5677" i="22"/>
  <c r="H5677" i="22"/>
  <c r="I5677" i="22"/>
  <c r="J5677" i="22"/>
  <c r="K5677" i="22"/>
  <c r="L5677" i="22"/>
  <c r="M5677" i="22"/>
  <c r="N5677" i="22"/>
  <c r="O5677" i="22"/>
  <c r="P5677" i="22"/>
  <c r="A5678" i="22"/>
  <c r="B5678" i="22"/>
  <c r="C5678" i="22"/>
  <c r="D5678" i="22"/>
  <c r="E5678" i="22"/>
  <c r="F5678" i="22"/>
  <c r="G5678" i="22"/>
  <c r="H5678" i="22"/>
  <c r="I5678" i="22"/>
  <c r="J5678" i="22"/>
  <c r="K5678" i="22"/>
  <c r="L5678" i="22"/>
  <c r="M5678" i="22"/>
  <c r="N5678" i="22"/>
  <c r="O5678" i="22"/>
  <c r="P5678" i="22"/>
  <c r="A5679" i="22"/>
  <c r="B5679" i="22"/>
  <c r="C5679" i="22"/>
  <c r="D5679" i="22"/>
  <c r="E5679" i="22"/>
  <c r="F5679" i="22"/>
  <c r="G5679" i="22"/>
  <c r="H5679" i="22"/>
  <c r="I5679" i="22"/>
  <c r="J5679" i="22"/>
  <c r="K5679" i="22"/>
  <c r="L5679" i="22"/>
  <c r="M5679" i="22"/>
  <c r="N5679" i="22"/>
  <c r="O5679" i="22"/>
  <c r="P5679" i="22"/>
  <c r="A5680" i="22"/>
  <c r="B5680" i="22"/>
  <c r="C5680" i="22"/>
  <c r="D5680" i="22"/>
  <c r="E5680" i="22"/>
  <c r="F5680" i="22"/>
  <c r="G5680" i="22"/>
  <c r="H5680" i="22"/>
  <c r="I5680" i="22"/>
  <c r="J5680" i="22"/>
  <c r="K5680" i="22"/>
  <c r="L5680" i="22"/>
  <c r="M5680" i="22"/>
  <c r="N5680" i="22"/>
  <c r="O5680" i="22"/>
  <c r="P5680" i="22"/>
  <c r="A5681" i="22"/>
  <c r="B5681" i="22"/>
  <c r="C5681" i="22"/>
  <c r="D5681" i="22"/>
  <c r="E5681" i="22"/>
  <c r="F5681" i="22"/>
  <c r="G5681" i="22"/>
  <c r="H5681" i="22"/>
  <c r="I5681" i="22"/>
  <c r="J5681" i="22"/>
  <c r="K5681" i="22"/>
  <c r="L5681" i="22"/>
  <c r="M5681" i="22"/>
  <c r="N5681" i="22"/>
  <c r="O5681" i="22"/>
  <c r="P5681" i="22"/>
  <c r="A5682" i="22"/>
  <c r="B5682" i="22"/>
  <c r="C5682" i="22"/>
  <c r="D5682" i="22"/>
  <c r="E5682" i="22"/>
  <c r="F5682" i="22"/>
  <c r="G5682" i="22"/>
  <c r="H5682" i="22"/>
  <c r="I5682" i="22"/>
  <c r="J5682" i="22"/>
  <c r="K5682" i="22"/>
  <c r="L5682" i="22"/>
  <c r="M5682" i="22"/>
  <c r="N5682" i="22"/>
  <c r="O5682" i="22"/>
  <c r="P5682" i="22"/>
  <c r="A5683" i="22"/>
  <c r="B5683" i="22"/>
  <c r="C5683" i="22"/>
  <c r="D5683" i="22"/>
  <c r="E5683" i="22"/>
  <c r="F5683" i="22"/>
  <c r="G5683" i="22"/>
  <c r="H5683" i="22"/>
  <c r="I5683" i="22"/>
  <c r="J5683" i="22"/>
  <c r="K5683" i="22"/>
  <c r="L5683" i="22"/>
  <c r="M5683" i="22"/>
  <c r="N5683" i="22"/>
  <c r="O5683" i="22"/>
  <c r="P5683" i="22"/>
  <c r="A5684" i="22"/>
  <c r="B5684" i="22"/>
  <c r="C5684" i="22"/>
  <c r="D5684" i="22"/>
  <c r="E5684" i="22"/>
  <c r="F5684" i="22"/>
  <c r="G5684" i="22"/>
  <c r="H5684" i="22"/>
  <c r="I5684" i="22"/>
  <c r="J5684" i="22"/>
  <c r="K5684" i="22"/>
  <c r="L5684" i="22"/>
  <c r="M5684" i="22"/>
  <c r="N5684" i="22"/>
  <c r="O5684" i="22"/>
  <c r="P5684" i="22"/>
  <c r="A5685" i="22"/>
  <c r="B5685" i="22"/>
  <c r="C5685" i="22"/>
  <c r="D5685" i="22"/>
  <c r="E5685" i="22"/>
  <c r="F5685" i="22"/>
  <c r="G5685" i="22"/>
  <c r="H5685" i="22"/>
  <c r="I5685" i="22"/>
  <c r="J5685" i="22"/>
  <c r="K5685" i="22"/>
  <c r="L5685" i="22"/>
  <c r="M5685" i="22"/>
  <c r="N5685" i="22"/>
  <c r="O5685" i="22"/>
  <c r="P5685" i="22"/>
  <c r="A5686" i="22"/>
  <c r="B5686" i="22"/>
  <c r="C5686" i="22"/>
  <c r="D5686" i="22"/>
  <c r="E5686" i="22"/>
  <c r="F5686" i="22"/>
  <c r="G5686" i="22"/>
  <c r="H5686" i="22"/>
  <c r="I5686" i="22"/>
  <c r="J5686" i="22"/>
  <c r="K5686" i="22"/>
  <c r="L5686" i="22"/>
  <c r="M5686" i="22"/>
  <c r="N5686" i="22"/>
  <c r="O5686" i="22"/>
  <c r="P5686" i="22"/>
  <c r="A5687" i="22"/>
  <c r="B5687" i="22"/>
  <c r="C5687" i="22"/>
  <c r="D5687" i="22"/>
  <c r="E5687" i="22"/>
  <c r="F5687" i="22"/>
  <c r="G5687" i="22"/>
  <c r="H5687" i="22"/>
  <c r="I5687" i="22"/>
  <c r="J5687" i="22"/>
  <c r="K5687" i="22"/>
  <c r="L5687" i="22"/>
  <c r="M5687" i="22"/>
  <c r="N5687" i="22"/>
  <c r="O5687" i="22"/>
  <c r="P5687" i="22"/>
  <c r="A5688" i="22"/>
  <c r="B5688" i="22"/>
  <c r="C5688" i="22"/>
  <c r="D5688" i="22"/>
  <c r="E5688" i="22"/>
  <c r="F5688" i="22"/>
  <c r="G5688" i="22"/>
  <c r="H5688" i="22"/>
  <c r="I5688" i="22"/>
  <c r="J5688" i="22"/>
  <c r="K5688" i="22"/>
  <c r="L5688" i="22"/>
  <c r="M5688" i="22"/>
  <c r="N5688" i="22"/>
  <c r="O5688" i="22"/>
  <c r="P5688" i="22"/>
  <c r="A5689" i="22"/>
  <c r="B5689" i="22"/>
  <c r="C5689" i="22"/>
  <c r="D5689" i="22"/>
  <c r="E5689" i="22"/>
  <c r="F5689" i="22"/>
  <c r="G5689" i="22"/>
  <c r="H5689" i="22"/>
  <c r="I5689" i="22"/>
  <c r="J5689" i="22"/>
  <c r="K5689" i="22"/>
  <c r="L5689" i="22"/>
  <c r="M5689" i="22"/>
  <c r="N5689" i="22"/>
  <c r="O5689" i="22"/>
  <c r="P5689" i="22"/>
  <c r="A5690" i="22"/>
  <c r="B5690" i="22"/>
  <c r="C5690" i="22"/>
  <c r="D5690" i="22"/>
  <c r="E5690" i="22"/>
  <c r="F5690" i="22"/>
  <c r="G5690" i="22"/>
  <c r="H5690" i="22"/>
  <c r="I5690" i="22"/>
  <c r="J5690" i="22"/>
  <c r="K5690" i="22"/>
  <c r="L5690" i="22"/>
  <c r="M5690" i="22"/>
  <c r="N5690" i="22"/>
  <c r="O5690" i="22"/>
  <c r="P5690" i="22"/>
  <c r="A5691" i="22"/>
  <c r="B5691" i="22"/>
  <c r="C5691" i="22"/>
  <c r="D5691" i="22"/>
  <c r="E5691" i="22"/>
  <c r="F5691" i="22"/>
  <c r="G5691" i="22"/>
  <c r="H5691" i="22"/>
  <c r="I5691" i="22"/>
  <c r="J5691" i="22"/>
  <c r="K5691" i="22"/>
  <c r="L5691" i="22"/>
  <c r="M5691" i="22"/>
  <c r="N5691" i="22"/>
  <c r="O5691" i="22"/>
  <c r="P5691" i="22"/>
  <c r="A5692" i="22"/>
  <c r="B5692" i="22"/>
  <c r="C5692" i="22"/>
  <c r="D5692" i="22"/>
  <c r="E5692" i="22"/>
  <c r="F5692" i="22"/>
  <c r="G5692" i="22"/>
  <c r="H5692" i="22"/>
  <c r="I5692" i="22"/>
  <c r="J5692" i="22"/>
  <c r="K5692" i="22"/>
  <c r="L5692" i="22"/>
  <c r="M5692" i="22"/>
  <c r="N5692" i="22"/>
  <c r="O5692" i="22"/>
  <c r="P5692" i="22"/>
  <c r="A5693" i="22"/>
  <c r="B5693" i="22"/>
  <c r="C5693" i="22"/>
  <c r="D5693" i="22"/>
  <c r="E5693" i="22"/>
  <c r="F5693" i="22"/>
  <c r="G5693" i="22"/>
  <c r="H5693" i="22"/>
  <c r="I5693" i="22"/>
  <c r="J5693" i="22"/>
  <c r="K5693" i="22"/>
  <c r="L5693" i="22"/>
  <c r="M5693" i="22"/>
  <c r="N5693" i="22"/>
  <c r="O5693" i="22"/>
  <c r="P5693" i="22"/>
  <c r="A5694" i="22"/>
  <c r="B5694" i="22"/>
  <c r="C5694" i="22"/>
  <c r="D5694" i="22"/>
  <c r="E5694" i="22"/>
  <c r="F5694" i="22"/>
  <c r="G5694" i="22"/>
  <c r="H5694" i="22"/>
  <c r="I5694" i="22"/>
  <c r="J5694" i="22"/>
  <c r="K5694" i="22"/>
  <c r="L5694" i="22"/>
  <c r="M5694" i="22"/>
  <c r="N5694" i="22"/>
  <c r="O5694" i="22"/>
  <c r="P5694" i="22"/>
  <c r="A5695" i="22"/>
  <c r="B5695" i="22"/>
  <c r="C5695" i="22"/>
  <c r="D5695" i="22"/>
  <c r="E5695" i="22"/>
  <c r="F5695" i="22"/>
  <c r="G5695" i="22"/>
  <c r="H5695" i="22"/>
  <c r="I5695" i="22"/>
  <c r="J5695" i="22"/>
  <c r="K5695" i="22"/>
  <c r="L5695" i="22"/>
  <c r="M5695" i="22"/>
  <c r="N5695" i="22"/>
  <c r="O5695" i="22"/>
  <c r="P5695" i="22"/>
  <c r="A5696" i="22"/>
  <c r="B5696" i="22"/>
  <c r="C5696" i="22"/>
  <c r="D5696" i="22"/>
  <c r="E5696" i="22"/>
  <c r="F5696" i="22"/>
  <c r="G5696" i="22"/>
  <c r="H5696" i="22"/>
  <c r="I5696" i="22"/>
  <c r="J5696" i="22"/>
  <c r="K5696" i="22"/>
  <c r="L5696" i="22"/>
  <c r="M5696" i="22"/>
  <c r="N5696" i="22"/>
  <c r="O5696" i="22"/>
  <c r="P5696" i="22"/>
  <c r="A5697" i="22"/>
  <c r="B5697" i="22"/>
  <c r="C5697" i="22"/>
  <c r="D5697" i="22"/>
  <c r="E5697" i="22"/>
  <c r="F5697" i="22"/>
  <c r="G5697" i="22"/>
  <c r="H5697" i="22"/>
  <c r="I5697" i="22"/>
  <c r="J5697" i="22"/>
  <c r="K5697" i="22"/>
  <c r="L5697" i="22"/>
  <c r="M5697" i="22"/>
  <c r="N5697" i="22"/>
  <c r="O5697" i="22"/>
  <c r="P5697" i="22"/>
  <c r="A5698" i="22"/>
  <c r="B5698" i="22"/>
  <c r="C5698" i="22"/>
  <c r="D5698" i="22"/>
  <c r="E5698" i="22"/>
  <c r="F5698" i="22"/>
  <c r="G5698" i="22"/>
  <c r="H5698" i="22"/>
  <c r="I5698" i="22"/>
  <c r="J5698" i="22"/>
  <c r="K5698" i="22"/>
  <c r="L5698" i="22"/>
  <c r="M5698" i="22"/>
  <c r="N5698" i="22"/>
  <c r="O5698" i="22"/>
  <c r="P5698" i="22"/>
  <c r="A5699" i="22"/>
  <c r="B5699" i="22"/>
  <c r="C5699" i="22"/>
  <c r="D5699" i="22"/>
  <c r="E5699" i="22"/>
  <c r="F5699" i="22"/>
  <c r="G5699" i="22"/>
  <c r="H5699" i="22"/>
  <c r="I5699" i="22"/>
  <c r="J5699" i="22"/>
  <c r="K5699" i="22"/>
  <c r="L5699" i="22"/>
  <c r="M5699" i="22"/>
  <c r="N5699" i="22"/>
  <c r="O5699" i="22"/>
  <c r="P5699" i="22"/>
  <c r="A5700" i="22"/>
  <c r="B5700" i="22"/>
  <c r="C5700" i="22"/>
  <c r="D5700" i="22"/>
  <c r="E5700" i="22"/>
  <c r="F5700" i="22"/>
  <c r="G5700" i="22"/>
  <c r="H5700" i="22"/>
  <c r="I5700" i="22"/>
  <c r="J5700" i="22"/>
  <c r="K5700" i="22"/>
  <c r="L5700" i="22"/>
  <c r="M5700" i="22"/>
  <c r="N5700" i="22"/>
  <c r="O5700" i="22"/>
  <c r="P5700" i="22"/>
  <c r="A5701" i="22"/>
  <c r="B5701" i="22"/>
  <c r="C5701" i="22"/>
  <c r="D5701" i="22"/>
  <c r="E5701" i="22"/>
  <c r="F5701" i="22"/>
  <c r="G5701" i="22"/>
  <c r="H5701" i="22"/>
  <c r="I5701" i="22"/>
  <c r="J5701" i="22"/>
  <c r="K5701" i="22"/>
  <c r="L5701" i="22"/>
  <c r="M5701" i="22"/>
  <c r="N5701" i="22"/>
  <c r="O5701" i="22"/>
  <c r="P5701" i="22"/>
  <c r="A5702" i="22"/>
  <c r="B5702" i="22"/>
  <c r="C5702" i="22"/>
  <c r="D5702" i="22"/>
  <c r="E5702" i="22"/>
  <c r="F5702" i="22"/>
  <c r="G5702" i="22"/>
  <c r="H5702" i="22"/>
  <c r="I5702" i="22"/>
  <c r="J5702" i="22"/>
  <c r="K5702" i="22"/>
  <c r="L5702" i="22"/>
  <c r="M5702" i="22"/>
  <c r="N5702" i="22"/>
  <c r="O5702" i="22"/>
  <c r="P5702" i="22"/>
  <c r="A5703" i="22"/>
  <c r="B5703" i="22"/>
  <c r="C5703" i="22"/>
  <c r="D5703" i="22"/>
  <c r="E5703" i="22"/>
  <c r="F5703" i="22"/>
  <c r="G5703" i="22"/>
  <c r="H5703" i="22"/>
  <c r="I5703" i="22"/>
  <c r="J5703" i="22"/>
  <c r="K5703" i="22"/>
  <c r="L5703" i="22"/>
  <c r="M5703" i="22"/>
  <c r="N5703" i="22"/>
  <c r="O5703" i="22"/>
  <c r="P5703" i="22"/>
  <c r="A5704" i="22"/>
  <c r="B5704" i="22"/>
  <c r="C5704" i="22"/>
  <c r="D5704" i="22"/>
  <c r="E5704" i="22"/>
  <c r="F5704" i="22"/>
  <c r="G5704" i="22"/>
  <c r="H5704" i="22"/>
  <c r="I5704" i="22"/>
  <c r="J5704" i="22"/>
  <c r="K5704" i="22"/>
  <c r="L5704" i="22"/>
  <c r="M5704" i="22"/>
  <c r="N5704" i="22"/>
  <c r="O5704" i="22"/>
  <c r="P5704" i="22"/>
  <c r="A5705" i="22"/>
  <c r="B5705" i="22"/>
  <c r="C5705" i="22"/>
  <c r="D5705" i="22"/>
  <c r="E5705" i="22"/>
  <c r="F5705" i="22"/>
  <c r="G5705" i="22"/>
  <c r="H5705" i="22"/>
  <c r="I5705" i="22"/>
  <c r="J5705" i="22"/>
  <c r="K5705" i="22"/>
  <c r="L5705" i="22"/>
  <c r="M5705" i="22"/>
  <c r="N5705" i="22"/>
  <c r="O5705" i="22"/>
  <c r="P5705" i="22"/>
  <c r="A5706" i="22"/>
  <c r="B5706" i="22"/>
  <c r="C5706" i="22"/>
  <c r="D5706" i="22"/>
  <c r="E5706" i="22"/>
  <c r="F5706" i="22"/>
  <c r="G5706" i="22"/>
  <c r="H5706" i="22"/>
  <c r="I5706" i="22"/>
  <c r="J5706" i="22"/>
  <c r="K5706" i="22"/>
  <c r="L5706" i="22"/>
  <c r="M5706" i="22"/>
  <c r="N5706" i="22"/>
  <c r="O5706" i="22"/>
  <c r="P5706" i="22"/>
  <c r="A5707" i="22"/>
  <c r="B5707" i="22"/>
  <c r="C5707" i="22"/>
  <c r="D5707" i="22"/>
  <c r="E5707" i="22"/>
  <c r="F5707" i="22"/>
  <c r="G5707" i="22"/>
  <c r="H5707" i="22"/>
  <c r="I5707" i="22"/>
  <c r="J5707" i="22"/>
  <c r="K5707" i="22"/>
  <c r="L5707" i="22"/>
  <c r="M5707" i="22"/>
  <c r="N5707" i="22"/>
  <c r="O5707" i="22"/>
  <c r="P5707" i="22"/>
  <c r="A5708" i="22"/>
  <c r="B5708" i="22"/>
  <c r="C5708" i="22"/>
  <c r="D5708" i="22"/>
  <c r="E5708" i="22"/>
  <c r="F5708" i="22"/>
  <c r="G5708" i="22"/>
  <c r="H5708" i="22"/>
  <c r="I5708" i="22"/>
  <c r="J5708" i="22"/>
  <c r="K5708" i="22"/>
  <c r="L5708" i="22"/>
  <c r="M5708" i="22"/>
  <c r="N5708" i="22"/>
  <c r="O5708" i="22"/>
  <c r="P5708" i="22"/>
  <c r="A5709" i="22"/>
  <c r="B5709" i="22"/>
  <c r="C5709" i="22"/>
  <c r="D5709" i="22"/>
  <c r="E5709" i="22"/>
  <c r="F5709" i="22"/>
  <c r="G5709" i="22"/>
  <c r="H5709" i="22"/>
  <c r="I5709" i="22"/>
  <c r="J5709" i="22"/>
  <c r="K5709" i="22"/>
  <c r="L5709" i="22"/>
  <c r="M5709" i="22"/>
  <c r="N5709" i="22"/>
  <c r="O5709" i="22"/>
  <c r="P5709" i="22"/>
  <c r="A5710" i="22"/>
  <c r="B5710" i="22"/>
  <c r="C5710" i="22"/>
  <c r="D5710" i="22"/>
  <c r="E5710" i="22"/>
  <c r="F5710" i="22"/>
  <c r="G5710" i="22"/>
  <c r="H5710" i="22"/>
  <c r="I5710" i="22"/>
  <c r="J5710" i="22"/>
  <c r="K5710" i="22"/>
  <c r="L5710" i="22"/>
  <c r="M5710" i="22"/>
  <c r="N5710" i="22"/>
  <c r="O5710" i="22"/>
  <c r="P5710" i="22"/>
  <c r="A5711" i="22"/>
  <c r="B5711" i="22"/>
  <c r="C5711" i="22"/>
  <c r="D5711" i="22"/>
  <c r="E5711" i="22"/>
  <c r="F5711" i="22"/>
  <c r="G5711" i="22"/>
  <c r="H5711" i="22"/>
  <c r="I5711" i="22"/>
  <c r="J5711" i="22"/>
  <c r="K5711" i="22"/>
  <c r="L5711" i="22"/>
  <c r="M5711" i="22"/>
  <c r="N5711" i="22"/>
  <c r="O5711" i="22"/>
  <c r="P5711" i="22"/>
  <c r="A5712" i="22"/>
  <c r="B5712" i="22"/>
  <c r="C5712" i="22"/>
  <c r="D5712" i="22"/>
  <c r="E5712" i="22"/>
  <c r="F5712" i="22"/>
  <c r="G5712" i="22"/>
  <c r="H5712" i="22"/>
  <c r="I5712" i="22"/>
  <c r="J5712" i="22"/>
  <c r="K5712" i="22"/>
  <c r="L5712" i="22"/>
  <c r="M5712" i="22"/>
  <c r="N5712" i="22"/>
  <c r="O5712" i="22"/>
  <c r="P5712" i="22"/>
  <c r="A5713" i="22"/>
  <c r="B5713" i="22"/>
  <c r="C5713" i="22"/>
  <c r="D5713" i="22"/>
  <c r="E5713" i="22"/>
  <c r="F5713" i="22"/>
  <c r="G5713" i="22"/>
  <c r="H5713" i="22"/>
  <c r="I5713" i="22"/>
  <c r="J5713" i="22"/>
  <c r="K5713" i="22"/>
  <c r="L5713" i="22"/>
  <c r="M5713" i="22"/>
  <c r="N5713" i="22"/>
  <c r="O5713" i="22"/>
  <c r="P5713" i="22"/>
  <c r="A5714" i="22"/>
  <c r="B5714" i="22"/>
  <c r="C5714" i="22"/>
  <c r="D5714" i="22"/>
  <c r="E5714" i="22"/>
  <c r="F5714" i="22"/>
  <c r="G5714" i="22"/>
  <c r="H5714" i="22"/>
  <c r="I5714" i="22"/>
  <c r="J5714" i="22"/>
  <c r="K5714" i="22"/>
  <c r="L5714" i="22"/>
  <c r="M5714" i="22"/>
  <c r="N5714" i="22"/>
  <c r="O5714" i="22"/>
  <c r="P5714" i="22"/>
  <c r="A5715" i="22"/>
  <c r="B5715" i="22"/>
  <c r="C5715" i="22"/>
  <c r="D5715" i="22"/>
  <c r="E5715" i="22"/>
  <c r="F5715" i="22"/>
  <c r="G5715" i="22"/>
  <c r="H5715" i="22"/>
  <c r="I5715" i="22"/>
  <c r="J5715" i="22"/>
  <c r="K5715" i="22"/>
  <c r="L5715" i="22"/>
  <c r="M5715" i="22"/>
  <c r="N5715" i="22"/>
  <c r="O5715" i="22"/>
  <c r="P5715" i="22"/>
  <c r="A5716" i="22"/>
  <c r="B5716" i="22"/>
  <c r="C5716" i="22"/>
  <c r="D5716" i="22"/>
  <c r="E5716" i="22"/>
  <c r="F5716" i="22"/>
  <c r="G5716" i="22"/>
  <c r="H5716" i="22"/>
  <c r="I5716" i="22"/>
  <c r="J5716" i="22"/>
  <c r="K5716" i="22"/>
  <c r="L5716" i="22"/>
  <c r="M5716" i="22"/>
  <c r="N5716" i="22"/>
  <c r="O5716" i="22"/>
  <c r="P5716" i="22"/>
  <c r="A5717" i="22"/>
  <c r="B5717" i="22"/>
  <c r="C5717" i="22"/>
  <c r="D5717" i="22"/>
  <c r="E5717" i="22"/>
  <c r="F5717" i="22"/>
  <c r="G5717" i="22"/>
  <c r="H5717" i="22"/>
  <c r="I5717" i="22"/>
  <c r="J5717" i="22"/>
  <c r="K5717" i="22"/>
  <c r="L5717" i="22"/>
  <c r="M5717" i="22"/>
  <c r="N5717" i="22"/>
  <c r="O5717" i="22"/>
  <c r="P5717" i="22"/>
  <c r="A5718" i="22"/>
  <c r="B5718" i="22"/>
  <c r="C5718" i="22"/>
  <c r="D5718" i="22"/>
  <c r="E5718" i="22"/>
  <c r="F5718" i="22"/>
  <c r="G5718" i="22"/>
  <c r="H5718" i="22"/>
  <c r="I5718" i="22"/>
  <c r="J5718" i="22"/>
  <c r="K5718" i="22"/>
  <c r="L5718" i="22"/>
  <c r="M5718" i="22"/>
  <c r="N5718" i="22"/>
  <c r="O5718" i="22"/>
  <c r="P5718" i="22"/>
  <c r="A5719" i="22"/>
  <c r="B5719" i="22"/>
  <c r="C5719" i="22"/>
  <c r="D5719" i="22"/>
  <c r="E5719" i="22"/>
  <c r="F5719" i="22"/>
  <c r="G5719" i="22"/>
  <c r="H5719" i="22"/>
  <c r="I5719" i="22"/>
  <c r="J5719" i="22"/>
  <c r="K5719" i="22"/>
  <c r="L5719" i="22"/>
  <c r="M5719" i="22"/>
  <c r="N5719" i="22"/>
  <c r="O5719" i="22"/>
  <c r="P5719" i="22"/>
  <c r="A5720" i="22"/>
  <c r="B5720" i="22"/>
  <c r="C5720" i="22"/>
  <c r="D5720" i="22"/>
  <c r="E5720" i="22"/>
  <c r="F5720" i="22"/>
  <c r="G5720" i="22"/>
  <c r="H5720" i="22"/>
  <c r="I5720" i="22"/>
  <c r="J5720" i="22"/>
  <c r="K5720" i="22"/>
  <c r="L5720" i="22"/>
  <c r="M5720" i="22"/>
  <c r="N5720" i="22"/>
  <c r="O5720" i="22"/>
  <c r="P5720" i="22"/>
  <c r="A5721" i="22"/>
  <c r="B5721" i="22"/>
  <c r="C5721" i="22"/>
  <c r="D5721" i="22"/>
  <c r="E5721" i="22"/>
  <c r="F5721" i="22"/>
  <c r="G5721" i="22"/>
  <c r="H5721" i="22"/>
  <c r="I5721" i="22"/>
  <c r="J5721" i="22"/>
  <c r="K5721" i="22"/>
  <c r="L5721" i="22"/>
  <c r="M5721" i="22"/>
  <c r="N5721" i="22"/>
  <c r="O5721" i="22"/>
  <c r="P5721" i="22"/>
  <c r="A5722" i="22"/>
  <c r="B5722" i="22"/>
  <c r="C5722" i="22"/>
  <c r="D5722" i="22"/>
  <c r="E5722" i="22"/>
  <c r="F5722" i="22"/>
  <c r="G5722" i="22"/>
  <c r="H5722" i="22"/>
  <c r="I5722" i="22"/>
  <c r="J5722" i="22"/>
  <c r="K5722" i="22"/>
  <c r="L5722" i="22"/>
  <c r="M5722" i="22"/>
  <c r="N5722" i="22"/>
  <c r="O5722" i="22"/>
  <c r="P5722" i="22"/>
  <c r="A5723" i="22"/>
  <c r="B5723" i="22"/>
  <c r="C5723" i="22"/>
  <c r="D5723" i="22"/>
  <c r="E5723" i="22"/>
  <c r="F5723" i="22"/>
  <c r="G5723" i="22"/>
  <c r="H5723" i="22"/>
  <c r="I5723" i="22"/>
  <c r="J5723" i="22"/>
  <c r="K5723" i="22"/>
  <c r="L5723" i="22"/>
  <c r="M5723" i="22"/>
  <c r="N5723" i="22"/>
  <c r="O5723" i="22"/>
  <c r="P5723" i="22"/>
  <c r="A5724" i="22"/>
  <c r="B5724" i="22"/>
  <c r="C5724" i="22"/>
  <c r="D5724" i="22"/>
  <c r="E5724" i="22"/>
  <c r="F5724" i="22"/>
  <c r="G5724" i="22"/>
  <c r="H5724" i="22"/>
  <c r="I5724" i="22"/>
  <c r="J5724" i="22"/>
  <c r="K5724" i="22"/>
  <c r="L5724" i="22"/>
  <c r="M5724" i="22"/>
  <c r="N5724" i="22"/>
  <c r="O5724" i="22"/>
  <c r="P5724" i="22"/>
  <c r="A5725" i="22"/>
  <c r="B5725" i="22"/>
  <c r="C5725" i="22"/>
  <c r="D5725" i="22"/>
  <c r="E5725" i="22"/>
  <c r="F5725" i="22"/>
  <c r="G5725" i="22"/>
  <c r="H5725" i="22"/>
  <c r="I5725" i="22"/>
  <c r="J5725" i="22"/>
  <c r="K5725" i="22"/>
  <c r="L5725" i="22"/>
  <c r="M5725" i="22"/>
  <c r="N5725" i="22"/>
  <c r="O5725" i="22"/>
  <c r="P5725" i="22"/>
  <c r="A5726" i="22"/>
  <c r="B5726" i="22"/>
  <c r="C5726" i="22"/>
  <c r="D5726" i="22"/>
  <c r="E5726" i="22"/>
  <c r="F5726" i="22"/>
  <c r="G5726" i="22"/>
  <c r="H5726" i="22"/>
  <c r="I5726" i="22"/>
  <c r="J5726" i="22"/>
  <c r="K5726" i="22"/>
  <c r="L5726" i="22"/>
  <c r="M5726" i="22"/>
  <c r="N5726" i="22"/>
  <c r="O5726" i="22"/>
  <c r="P5726" i="22"/>
  <c r="A5727" i="22"/>
  <c r="B5727" i="22"/>
  <c r="C5727" i="22"/>
  <c r="D5727" i="22"/>
  <c r="E5727" i="22"/>
  <c r="F5727" i="22"/>
  <c r="G5727" i="22"/>
  <c r="H5727" i="22"/>
  <c r="I5727" i="22"/>
  <c r="J5727" i="22"/>
  <c r="K5727" i="22"/>
  <c r="L5727" i="22"/>
  <c r="M5727" i="22"/>
  <c r="N5727" i="22"/>
  <c r="O5727" i="22"/>
  <c r="P5727" i="22"/>
  <c r="A5728" i="22"/>
  <c r="B5728" i="22"/>
  <c r="C5728" i="22"/>
  <c r="D5728" i="22"/>
  <c r="E5728" i="22"/>
  <c r="F5728" i="22"/>
  <c r="G5728" i="22"/>
  <c r="H5728" i="22"/>
  <c r="I5728" i="22"/>
  <c r="J5728" i="22"/>
  <c r="K5728" i="22"/>
  <c r="L5728" i="22"/>
  <c r="M5728" i="22"/>
  <c r="N5728" i="22"/>
  <c r="O5728" i="22"/>
  <c r="P5728" i="22"/>
  <c r="A5729" i="22"/>
  <c r="B5729" i="22"/>
  <c r="C5729" i="22"/>
  <c r="D5729" i="22"/>
  <c r="E5729" i="22"/>
  <c r="F5729" i="22"/>
  <c r="G5729" i="22"/>
  <c r="H5729" i="22"/>
  <c r="I5729" i="22"/>
  <c r="J5729" i="22"/>
  <c r="K5729" i="22"/>
  <c r="L5729" i="22"/>
  <c r="M5729" i="22"/>
  <c r="N5729" i="22"/>
  <c r="O5729" i="22"/>
  <c r="P5729" i="22"/>
  <c r="A5730" i="22"/>
  <c r="B5730" i="22"/>
  <c r="C5730" i="22"/>
  <c r="D5730" i="22"/>
  <c r="E5730" i="22"/>
  <c r="F5730" i="22"/>
  <c r="G5730" i="22"/>
  <c r="H5730" i="22"/>
  <c r="I5730" i="22"/>
  <c r="J5730" i="22"/>
  <c r="K5730" i="22"/>
  <c r="L5730" i="22"/>
  <c r="M5730" i="22"/>
  <c r="N5730" i="22"/>
  <c r="O5730" i="22"/>
  <c r="P5730" i="22"/>
  <c r="A5731" i="22"/>
  <c r="B5731" i="22"/>
  <c r="C5731" i="22"/>
  <c r="D5731" i="22"/>
  <c r="E5731" i="22"/>
  <c r="F5731" i="22"/>
  <c r="G5731" i="22"/>
  <c r="H5731" i="22"/>
  <c r="I5731" i="22"/>
  <c r="J5731" i="22"/>
  <c r="K5731" i="22"/>
  <c r="L5731" i="22"/>
  <c r="M5731" i="22"/>
  <c r="N5731" i="22"/>
  <c r="O5731" i="22"/>
  <c r="P5731" i="22"/>
  <c r="A5732" i="22"/>
  <c r="B5732" i="22"/>
  <c r="C5732" i="22"/>
  <c r="D5732" i="22"/>
  <c r="E5732" i="22"/>
  <c r="F5732" i="22"/>
  <c r="G5732" i="22"/>
  <c r="H5732" i="22"/>
  <c r="I5732" i="22"/>
  <c r="J5732" i="22"/>
  <c r="K5732" i="22"/>
  <c r="L5732" i="22"/>
  <c r="M5732" i="22"/>
  <c r="N5732" i="22"/>
  <c r="O5732" i="22"/>
  <c r="P5732" i="22"/>
  <c r="A5733" i="22"/>
  <c r="B5733" i="22"/>
  <c r="C5733" i="22"/>
  <c r="D5733" i="22"/>
  <c r="E5733" i="22"/>
  <c r="F5733" i="22"/>
  <c r="G5733" i="22"/>
  <c r="H5733" i="22"/>
  <c r="I5733" i="22"/>
  <c r="J5733" i="22"/>
  <c r="K5733" i="22"/>
  <c r="L5733" i="22"/>
  <c r="M5733" i="22"/>
  <c r="N5733" i="22"/>
  <c r="O5733" i="22"/>
  <c r="P5733" i="22"/>
  <c r="A5734" i="22"/>
  <c r="B5734" i="22"/>
  <c r="C5734" i="22"/>
  <c r="D5734" i="22"/>
  <c r="E5734" i="22"/>
  <c r="F5734" i="22"/>
  <c r="G5734" i="22"/>
  <c r="H5734" i="22"/>
  <c r="I5734" i="22"/>
  <c r="J5734" i="22"/>
  <c r="K5734" i="22"/>
  <c r="L5734" i="22"/>
  <c r="M5734" i="22"/>
  <c r="N5734" i="22"/>
  <c r="O5734" i="22"/>
  <c r="P5734" i="22"/>
  <c r="A5735" i="22"/>
  <c r="B5735" i="22"/>
  <c r="C5735" i="22"/>
  <c r="D5735" i="22"/>
  <c r="E5735" i="22"/>
  <c r="F5735" i="22"/>
  <c r="G5735" i="22"/>
  <c r="H5735" i="22"/>
  <c r="I5735" i="22"/>
  <c r="J5735" i="22"/>
  <c r="K5735" i="22"/>
  <c r="L5735" i="22"/>
  <c r="M5735" i="22"/>
  <c r="N5735" i="22"/>
  <c r="O5735" i="22"/>
  <c r="P5735" i="22"/>
  <c r="A5736" i="22"/>
  <c r="B5736" i="22"/>
  <c r="C5736" i="22"/>
  <c r="D5736" i="22"/>
  <c r="E5736" i="22"/>
  <c r="F5736" i="22"/>
  <c r="G5736" i="22"/>
  <c r="H5736" i="22"/>
  <c r="I5736" i="22"/>
  <c r="J5736" i="22"/>
  <c r="K5736" i="22"/>
  <c r="L5736" i="22"/>
  <c r="M5736" i="22"/>
  <c r="N5736" i="22"/>
  <c r="O5736" i="22"/>
  <c r="P5736" i="22"/>
  <c r="A5737" i="22"/>
  <c r="B5737" i="22"/>
  <c r="C5737" i="22"/>
  <c r="D5737" i="22"/>
  <c r="E5737" i="22"/>
  <c r="F5737" i="22"/>
  <c r="G5737" i="22"/>
  <c r="H5737" i="22"/>
  <c r="I5737" i="22"/>
  <c r="J5737" i="22"/>
  <c r="K5737" i="22"/>
  <c r="L5737" i="22"/>
  <c r="M5737" i="22"/>
  <c r="N5737" i="22"/>
  <c r="O5737" i="22"/>
  <c r="P5737" i="22"/>
  <c r="A5738" i="22"/>
  <c r="B5738" i="22"/>
  <c r="C5738" i="22"/>
  <c r="D5738" i="22"/>
  <c r="E5738" i="22"/>
  <c r="F5738" i="22"/>
  <c r="G5738" i="22"/>
  <c r="H5738" i="22"/>
  <c r="I5738" i="22"/>
  <c r="J5738" i="22"/>
  <c r="K5738" i="22"/>
  <c r="L5738" i="22"/>
  <c r="M5738" i="22"/>
  <c r="N5738" i="22"/>
  <c r="O5738" i="22"/>
  <c r="P5738" i="22"/>
  <c r="A5739" i="22"/>
  <c r="B5739" i="22"/>
  <c r="C5739" i="22"/>
  <c r="D5739" i="22"/>
  <c r="E5739" i="22"/>
  <c r="F5739" i="22"/>
  <c r="G5739" i="22"/>
  <c r="H5739" i="22"/>
  <c r="I5739" i="22"/>
  <c r="J5739" i="22"/>
  <c r="K5739" i="22"/>
  <c r="L5739" i="22"/>
  <c r="M5739" i="22"/>
  <c r="N5739" i="22"/>
  <c r="O5739" i="22"/>
  <c r="P5739" i="22"/>
  <c r="A5740" i="22"/>
  <c r="B5740" i="22"/>
  <c r="C5740" i="22"/>
  <c r="D5740" i="22"/>
  <c r="E5740" i="22"/>
  <c r="F5740" i="22"/>
  <c r="G5740" i="22"/>
  <c r="H5740" i="22"/>
  <c r="I5740" i="22"/>
  <c r="J5740" i="22"/>
  <c r="K5740" i="22"/>
  <c r="L5740" i="22"/>
  <c r="M5740" i="22"/>
  <c r="N5740" i="22"/>
  <c r="O5740" i="22"/>
  <c r="P5740" i="22"/>
  <c r="A5741" i="22"/>
  <c r="B5741" i="22"/>
  <c r="C5741" i="22"/>
  <c r="D5741" i="22"/>
  <c r="E5741" i="22"/>
  <c r="F5741" i="22"/>
  <c r="G5741" i="22"/>
  <c r="H5741" i="22"/>
  <c r="I5741" i="22"/>
  <c r="J5741" i="22"/>
  <c r="K5741" i="22"/>
  <c r="L5741" i="22"/>
  <c r="M5741" i="22"/>
  <c r="N5741" i="22"/>
  <c r="O5741" i="22"/>
  <c r="P5741" i="22"/>
  <c r="A5742" i="22"/>
  <c r="B5742" i="22"/>
  <c r="C5742" i="22"/>
  <c r="D5742" i="22"/>
  <c r="E5742" i="22"/>
  <c r="F5742" i="22"/>
  <c r="G5742" i="22"/>
  <c r="H5742" i="22"/>
  <c r="I5742" i="22"/>
  <c r="J5742" i="22"/>
  <c r="K5742" i="22"/>
  <c r="L5742" i="22"/>
  <c r="M5742" i="22"/>
  <c r="N5742" i="22"/>
  <c r="O5742" i="22"/>
  <c r="P5742" i="22"/>
  <c r="A5743" i="22"/>
  <c r="B5743" i="22"/>
  <c r="C5743" i="22"/>
  <c r="D5743" i="22"/>
  <c r="E5743" i="22"/>
  <c r="F5743" i="22"/>
  <c r="G5743" i="22"/>
  <c r="H5743" i="22"/>
  <c r="I5743" i="22"/>
  <c r="J5743" i="22"/>
  <c r="K5743" i="22"/>
  <c r="L5743" i="22"/>
  <c r="M5743" i="22"/>
  <c r="N5743" i="22"/>
  <c r="O5743" i="22"/>
  <c r="P5743" i="22"/>
  <c r="A5744" i="22"/>
  <c r="B5744" i="22"/>
  <c r="C5744" i="22"/>
  <c r="D5744" i="22"/>
  <c r="E5744" i="22"/>
  <c r="F5744" i="22"/>
  <c r="G5744" i="22"/>
  <c r="H5744" i="22"/>
  <c r="I5744" i="22"/>
  <c r="J5744" i="22"/>
  <c r="K5744" i="22"/>
  <c r="L5744" i="22"/>
  <c r="M5744" i="22"/>
  <c r="N5744" i="22"/>
  <c r="O5744" i="22"/>
  <c r="P5744" i="22"/>
  <c r="A5745" i="22"/>
  <c r="B5745" i="22"/>
  <c r="C5745" i="22"/>
  <c r="D5745" i="22"/>
  <c r="E5745" i="22"/>
  <c r="F5745" i="22"/>
  <c r="G5745" i="22"/>
  <c r="H5745" i="22"/>
  <c r="I5745" i="22"/>
  <c r="J5745" i="22"/>
  <c r="K5745" i="22"/>
  <c r="L5745" i="22"/>
  <c r="M5745" i="22"/>
  <c r="N5745" i="22"/>
  <c r="O5745" i="22"/>
  <c r="P5745" i="22"/>
  <c r="A5746" i="22"/>
  <c r="B5746" i="22"/>
  <c r="C5746" i="22"/>
  <c r="D5746" i="22"/>
  <c r="E5746" i="22"/>
  <c r="F5746" i="22"/>
  <c r="G5746" i="22"/>
  <c r="H5746" i="22"/>
  <c r="I5746" i="22"/>
  <c r="J5746" i="22"/>
  <c r="K5746" i="22"/>
  <c r="L5746" i="22"/>
  <c r="M5746" i="22"/>
  <c r="N5746" i="22"/>
  <c r="O5746" i="22"/>
  <c r="P5746" i="22"/>
  <c r="A5747" i="22"/>
  <c r="B5747" i="22"/>
  <c r="C5747" i="22"/>
  <c r="D5747" i="22"/>
  <c r="E5747" i="22"/>
  <c r="F5747" i="22"/>
  <c r="G5747" i="22"/>
  <c r="H5747" i="22"/>
  <c r="I5747" i="22"/>
  <c r="J5747" i="22"/>
  <c r="K5747" i="22"/>
  <c r="L5747" i="22"/>
  <c r="M5747" i="22"/>
  <c r="N5747" i="22"/>
  <c r="O5747" i="22"/>
  <c r="P5747" i="22"/>
  <c r="A5748" i="22"/>
  <c r="B5748" i="22"/>
  <c r="C5748" i="22"/>
  <c r="D5748" i="22"/>
  <c r="E5748" i="22"/>
  <c r="F5748" i="22"/>
  <c r="G5748" i="22"/>
  <c r="H5748" i="22"/>
  <c r="I5748" i="22"/>
  <c r="J5748" i="22"/>
  <c r="K5748" i="22"/>
  <c r="L5748" i="22"/>
  <c r="M5748" i="22"/>
  <c r="N5748" i="22"/>
  <c r="O5748" i="22"/>
  <c r="P5748" i="22"/>
  <c r="A5749" i="22"/>
  <c r="B5749" i="22"/>
  <c r="C5749" i="22"/>
  <c r="D5749" i="22"/>
  <c r="E5749" i="22"/>
  <c r="F5749" i="22"/>
  <c r="G5749" i="22"/>
  <c r="H5749" i="22"/>
  <c r="I5749" i="22"/>
  <c r="J5749" i="22"/>
  <c r="K5749" i="22"/>
  <c r="L5749" i="22"/>
  <c r="M5749" i="22"/>
  <c r="N5749" i="22"/>
  <c r="O5749" i="22"/>
  <c r="P5749" i="22"/>
  <c r="A5750" i="22"/>
  <c r="B5750" i="22"/>
  <c r="C5750" i="22"/>
  <c r="D5750" i="22"/>
  <c r="E5750" i="22"/>
  <c r="F5750" i="22"/>
  <c r="G5750" i="22"/>
  <c r="H5750" i="22"/>
  <c r="I5750" i="22"/>
  <c r="J5750" i="22"/>
  <c r="K5750" i="22"/>
  <c r="L5750" i="22"/>
  <c r="M5750" i="22"/>
  <c r="N5750" i="22"/>
  <c r="O5750" i="22"/>
  <c r="P5750" i="22"/>
  <c r="A5751" i="22"/>
  <c r="B5751" i="22"/>
  <c r="C5751" i="22"/>
  <c r="D5751" i="22"/>
  <c r="E5751" i="22"/>
  <c r="F5751" i="22"/>
  <c r="G5751" i="22"/>
  <c r="H5751" i="22"/>
  <c r="I5751" i="22"/>
  <c r="J5751" i="22"/>
  <c r="K5751" i="22"/>
  <c r="L5751" i="22"/>
  <c r="M5751" i="22"/>
  <c r="N5751" i="22"/>
  <c r="O5751" i="22"/>
  <c r="P5751" i="22"/>
  <c r="A5752" i="22"/>
  <c r="B5752" i="22"/>
  <c r="C5752" i="22"/>
  <c r="D5752" i="22"/>
  <c r="E5752" i="22"/>
  <c r="F5752" i="22"/>
  <c r="G5752" i="22"/>
  <c r="H5752" i="22"/>
  <c r="I5752" i="22"/>
  <c r="J5752" i="22"/>
  <c r="K5752" i="22"/>
  <c r="L5752" i="22"/>
  <c r="M5752" i="22"/>
  <c r="N5752" i="22"/>
  <c r="O5752" i="22"/>
  <c r="P5752" i="22"/>
  <c r="A5753" i="22"/>
  <c r="B5753" i="22"/>
  <c r="C5753" i="22"/>
  <c r="D5753" i="22"/>
  <c r="E5753" i="22"/>
  <c r="F5753" i="22"/>
  <c r="G5753" i="22"/>
  <c r="H5753" i="22"/>
  <c r="I5753" i="22"/>
  <c r="J5753" i="22"/>
  <c r="K5753" i="22"/>
  <c r="L5753" i="22"/>
  <c r="M5753" i="22"/>
  <c r="N5753" i="22"/>
  <c r="O5753" i="22"/>
  <c r="P5753" i="22"/>
  <c r="A5754" i="22"/>
  <c r="B5754" i="22"/>
  <c r="C5754" i="22"/>
  <c r="D5754" i="22"/>
  <c r="E5754" i="22"/>
  <c r="F5754" i="22"/>
  <c r="G5754" i="22"/>
  <c r="H5754" i="22"/>
  <c r="I5754" i="22"/>
  <c r="J5754" i="22"/>
  <c r="K5754" i="22"/>
  <c r="L5754" i="22"/>
  <c r="M5754" i="22"/>
  <c r="N5754" i="22"/>
  <c r="O5754" i="22"/>
  <c r="P5754" i="22"/>
  <c r="A5755" i="22"/>
  <c r="B5755" i="22"/>
  <c r="C5755" i="22"/>
  <c r="D5755" i="22"/>
  <c r="E5755" i="22"/>
  <c r="F5755" i="22"/>
  <c r="G5755" i="22"/>
  <c r="H5755" i="22"/>
  <c r="I5755" i="22"/>
  <c r="J5755" i="22"/>
  <c r="K5755" i="22"/>
  <c r="L5755" i="22"/>
  <c r="M5755" i="22"/>
  <c r="N5755" i="22"/>
  <c r="O5755" i="22"/>
  <c r="P5755" i="22"/>
  <c r="A5756" i="22"/>
  <c r="B5756" i="22"/>
  <c r="C5756" i="22"/>
  <c r="D5756" i="22"/>
  <c r="E5756" i="22"/>
  <c r="F5756" i="22"/>
  <c r="G5756" i="22"/>
  <c r="H5756" i="22"/>
  <c r="I5756" i="22"/>
  <c r="J5756" i="22"/>
  <c r="K5756" i="22"/>
  <c r="L5756" i="22"/>
  <c r="M5756" i="22"/>
  <c r="N5756" i="22"/>
  <c r="O5756" i="22"/>
  <c r="P5756" i="22"/>
  <c r="A5757" i="22"/>
  <c r="B5757" i="22"/>
  <c r="C5757" i="22"/>
  <c r="D5757" i="22"/>
  <c r="E5757" i="22"/>
  <c r="F5757" i="22"/>
  <c r="G5757" i="22"/>
  <c r="H5757" i="22"/>
  <c r="I5757" i="22"/>
  <c r="J5757" i="22"/>
  <c r="K5757" i="22"/>
  <c r="L5757" i="22"/>
  <c r="M5757" i="22"/>
  <c r="N5757" i="22"/>
  <c r="O5757" i="22"/>
  <c r="P5757" i="22"/>
  <c r="A5758" i="22"/>
  <c r="B5758" i="22"/>
  <c r="C5758" i="22"/>
  <c r="D5758" i="22"/>
  <c r="E5758" i="22"/>
  <c r="F5758" i="22"/>
  <c r="G5758" i="22"/>
  <c r="H5758" i="22"/>
  <c r="I5758" i="22"/>
  <c r="J5758" i="22"/>
  <c r="K5758" i="22"/>
  <c r="L5758" i="22"/>
  <c r="M5758" i="22"/>
  <c r="N5758" i="22"/>
  <c r="O5758" i="22"/>
  <c r="P5758" i="22"/>
  <c r="A5759" i="22"/>
  <c r="B5759" i="22"/>
  <c r="C5759" i="22"/>
  <c r="D5759" i="22"/>
  <c r="E5759" i="22"/>
  <c r="F5759" i="22"/>
  <c r="G5759" i="22"/>
  <c r="H5759" i="22"/>
  <c r="I5759" i="22"/>
  <c r="J5759" i="22"/>
  <c r="K5759" i="22"/>
  <c r="L5759" i="22"/>
  <c r="M5759" i="22"/>
  <c r="N5759" i="22"/>
  <c r="O5759" i="22"/>
  <c r="P5759" i="22"/>
  <c r="A5760" i="22"/>
  <c r="B5760" i="22"/>
  <c r="C5760" i="22"/>
  <c r="D5760" i="22"/>
  <c r="E5760" i="22"/>
  <c r="F5760" i="22"/>
  <c r="G5760" i="22"/>
  <c r="H5760" i="22"/>
  <c r="I5760" i="22"/>
  <c r="J5760" i="22"/>
  <c r="K5760" i="22"/>
  <c r="L5760" i="22"/>
  <c r="M5760" i="22"/>
  <c r="N5760" i="22"/>
  <c r="O5760" i="22"/>
  <c r="P5760" i="22"/>
  <c r="A5761" i="22"/>
  <c r="B5761" i="22"/>
  <c r="C5761" i="22"/>
  <c r="D5761" i="22"/>
  <c r="E5761" i="22"/>
  <c r="F5761" i="22"/>
  <c r="G5761" i="22"/>
  <c r="H5761" i="22"/>
  <c r="I5761" i="22"/>
  <c r="J5761" i="22"/>
  <c r="K5761" i="22"/>
  <c r="L5761" i="22"/>
  <c r="M5761" i="22"/>
  <c r="N5761" i="22"/>
  <c r="O5761" i="22"/>
  <c r="P5761" i="22"/>
  <c r="A5762" i="22"/>
  <c r="B5762" i="22"/>
  <c r="C5762" i="22"/>
  <c r="D5762" i="22"/>
  <c r="E5762" i="22"/>
  <c r="F5762" i="22"/>
  <c r="G5762" i="22"/>
  <c r="H5762" i="22"/>
  <c r="I5762" i="22"/>
  <c r="J5762" i="22"/>
  <c r="K5762" i="22"/>
  <c r="L5762" i="22"/>
  <c r="M5762" i="22"/>
  <c r="N5762" i="22"/>
  <c r="O5762" i="22"/>
  <c r="P5762" i="22"/>
  <c r="A5763" i="22"/>
  <c r="B5763" i="22"/>
  <c r="C5763" i="22"/>
  <c r="D5763" i="22"/>
  <c r="E5763" i="22"/>
  <c r="F5763" i="22"/>
  <c r="G5763" i="22"/>
  <c r="H5763" i="22"/>
  <c r="I5763" i="22"/>
  <c r="J5763" i="22"/>
  <c r="K5763" i="22"/>
  <c r="L5763" i="22"/>
  <c r="M5763" i="22"/>
  <c r="N5763" i="22"/>
  <c r="O5763" i="22"/>
  <c r="P5763" i="22"/>
  <c r="A5764" i="22"/>
  <c r="B5764" i="22"/>
  <c r="C5764" i="22"/>
  <c r="D5764" i="22"/>
  <c r="E5764" i="22"/>
  <c r="F5764" i="22"/>
  <c r="G5764" i="22"/>
  <c r="H5764" i="22"/>
  <c r="I5764" i="22"/>
  <c r="J5764" i="22"/>
  <c r="K5764" i="22"/>
  <c r="L5764" i="22"/>
  <c r="M5764" i="22"/>
  <c r="N5764" i="22"/>
  <c r="O5764" i="22"/>
  <c r="P5764" i="22"/>
  <c r="A5765" i="22"/>
  <c r="B5765" i="22"/>
  <c r="C5765" i="22"/>
  <c r="D5765" i="22"/>
  <c r="E5765" i="22"/>
  <c r="F5765" i="22"/>
  <c r="G5765" i="22"/>
  <c r="H5765" i="22"/>
  <c r="I5765" i="22"/>
  <c r="J5765" i="22"/>
  <c r="K5765" i="22"/>
  <c r="L5765" i="22"/>
  <c r="M5765" i="22"/>
  <c r="N5765" i="22"/>
  <c r="O5765" i="22"/>
  <c r="P5765" i="22"/>
  <c r="A5766" i="22"/>
  <c r="B5766" i="22"/>
  <c r="C5766" i="22"/>
  <c r="D5766" i="22"/>
  <c r="E5766" i="22"/>
  <c r="F5766" i="22"/>
  <c r="G5766" i="22"/>
  <c r="H5766" i="22"/>
  <c r="I5766" i="22"/>
  <c r="J5766" i="22"/>
  <c r="K5766" i="22"/>
  <c r="L5766" i="22"/>
  <c r="M5766" i="22"/>
  <c r="N5766" i="22"/>
  <c r="O5766" i="22"/>
  <c r="P5766" i="22"/>
  <c r="A5767" i="22"/>
  <c r="B5767" i="22"/>
  <c r="C5767" i="22"/>
  <c r="D5767" i="22"/>
  <c r="E5767" i="22"/>
  <c r="F5767" i="22"/>
  <c r="G5767" i="22"/>
  <c r="H5767" i="22"/>
  <c r="I5767" i="22"/>
  <c r="J5767" i="22"/>
  <c r="K5767" i="22"/>
  <c r="L5767" i="22"/>
  <c r="M5767" i="22"/>
  <c r="N5767" i="22"/>
  <c r="O5767" i="22"/>
  <c r="P5767" i="22"/>
  <c r="A5768" i="22"/>
  <c r="B5768" i="22"/>
  <c r="C5768" i="22"/>
  <c r="D5768" i="22"/>
  <c r="E5768" i="22"/>
  <c r="F5768" i="22"/>
  <c r="G5768" i="22"/>
  <c r="H5768" i="22"/>
  <c r="I5768" i="22"/>
  <c r="J5768" i="22"/>
  <c r="K5768" i="22"/>
  <c r="L5768" i="22"/>
  <c r="M5768" i="22"/>
  <c r="N5768" i="22"/>
  <c r="O5768" i="22"/>
  <c r="P5768" i="22"/>
  <c r="A5769" i="22"/>
  <c r="B5769" i="22"/>
  <c r="C5769" i="22"/>
  <c r="D5769" i="22"/>
  <c r="E5769" i="22"/>
  <c r="F5769" i="22"/>
  <c r="G5769" i="22"/>
  <c r="H5769" i="22"/>
  <c r="I5769" i="22"/>
  <c r="J5769" i="22"/>
  <c r="K5769" i="22"/>
  <c r="L5769" i="22"/>
  <c r="M5769" i="22"/>
  <c r="N5769" i="22"/>
  <c r="O5769" i="22"/>
  <c r="P5769" i="22"/>
  <c r="A5770" i="22"/>
  <c r="B5770" i="22"/>
  <c r="C5770" i="22"/>
  <c r="D5770" i="22"/>
  <c r="E5770" i="22"/>
  <c r="F5770" i="22"/>
  <c r="G5770" i="22"/>
  <c r="H5770" i="22"/>
  <c r="I5770" i="22"/>
  <c r="J5770" i="22"/>
  <c r="K5770" i="22"/>
  <c r="L5770" i="22"/>
  <c r="M5770" i="22"/>
  <c r="N5770" i="22"/>
  <c r="O5770" i="22"/>
  <c r="P5770" i="22"/>
  <c r="A5771" i="22"/>
  <c r="B5771" i="22"/>
  <c r="C5771" i="22"/>
  <c r="D5771" i="22"/>
  <c r="E5771" i="22"/>
  <c r="F5771" i="22"/>
  <c r="G5771" i="22"/>
  <c r="H5771" i="22"/>
  <c r="I5771" i="22"/>
  <c r="J5771" i="22"/>
  <c r="K5771" i="22"/>
  <c r="L5771" i="22"/>
  <c r="M5771" i="22"/>
  <c r="N5771" i="22"/>
  <c r="O5771" i="22"/>
  <c r="P5771" i="22"/>
  <c r="A5772" i="22"/>
  <c r="B5772" i="22"/>
  <c r="C5772" i="22"/>
  <c r="D5772" i="22"/>
  <c r="E5772" i="22"/>
  <c r="F5772" i="22"/>
  <c r="G5772" i="22"/>
  <c r="H5772" i="22"/>
  <c r="I5772" i="22"/>
  <c r="J5772" i="22"/>
  <c r="K5772" i="22"/>
  <c r="L5772" i="22"/>
  <c r="M5772" i="22"/>
  <c r="N5772" i="22"/>
  <c r="O5772" i="22"/>
  <c r="P5772" i="22"/>
  <c r="A5773" i="22"/>
  <c r="B5773" i="22"/>
  <c r="C5773" i="22"/>
  <c r="D5773" i="22"/>
  <c r="E5773" i="22"/>
  <c r="F5773" i="22"/>
  <c r="G5773" i="22"/>
  <c r="H5773" i="22"/>
  <c r="I5773" i="22"/>
  <c r="J5773" i="22"/>
  <c r="K5773" i="22"/>
  <c r="L5773" i="22"/>
  <c r="M5773" i="22"/>
  <c r="N5773" i="22"/>
  <c r="O5773" i="22"/>
  <c r="P5773" i="22"/>
  <c r="A5774" i="22"/>
  <c r="B5774" i="22"/>
  <c r="C5774" i="22"/>
  <c r="D5774" i="22"/>
  <c r="E5774" i="22"/>
  <c r="F5774" i="22"/>
  <c r="G5774" i="22"/>
  <c r="H5774" i="22"/>
  <c r="I5774" i="22"/>
  <c r="J5774" i="22"/>
  <c r="K5774" i="22"/>
  <c r="L5774" i="22"/>
  <c r="M5774" i="22"/>
  <c r="N5774" i="22"/>
  <c r="O5774" i="22"/>
  <c r="P5774" i="22"/>
  <c r="A5775" i="22"/>
  <c r="B5775" i="22"/>
  <c r="C5775" i="22"/>
  <c r="D5775" i="22"/>
  <c r="E5775" i="22"/>
  <c r="F5775" i="22"/>
  <c r="G5775" i="22"/>
  <c r="H5775" i="22"/>
  <c r="I5775" i="22"/>
  <c r="J5775" i="22"/>
  <c r="K5775" i="22"/>
  <c r="L5775" i="22"/>
  <c r="M5775" i="22"/>
  <c r="N5775" i="22"/>
  <c r="O5775" i="22"/>
  <c r="P5775" i="22"/>
  <c r="A5776" i="22"/>
  <c r="B5776" i="22"/>
  <c r="C5776" i="22"/>
  <c r="D5776" i="22"/>
  <c r="E5776" i="22"/>
  <c r="F5776" i="22"/>
  <c r="G5776" i="22"/>
  <c r="H5776" i="22"/>
  <c r="I5776" i="22"/>
  <c r="J5776" i="22"/>
  <c r="K5776" i="22"/>
  <c r="L5776" i="22"/>
  <c r="M5776" i="22"/>
  <c r="N5776" i="22"/>
  <c r="O5776" i="22"/>
  <c r="P5776" i="22"/>
  <c r="A5777" i="22"/>
  <c r="B5777" i="22"/>
  <c r="C5777" i="22"/>
  <c r="D5777" i="22"/>
  <c r="E5777" i="22"/>
  <c r="F5777" i="22"/>
  <c r="G5777" i="22"/>
  <c r="H5777" i="22"/>
  <c r="I5777" i="22"/>
  <c r="J5777" i="22"/>
  <c r="K5777" i="22"/>
  <c r="L5777" i="22"/>
  <c r="M5777" i="22"/>
  <c r="N5777" i="22"/>
  <c r="O5777" i="22"/>
  <c r="P5777" i="22"/>
  <c r="A5778" i="22"/>
  <c r="B5778" i="22"/>
  <c r="C5778" i="22"/>
  <c r="D5778" i="22"/>
  <c r="E5778" i="22"/>
  <c r="F5778" i="22"/>
  <c r="G5778" i="22"/>
  <c r="H5778" i="22"/>
  <c r="I5778" i="22"/>
  <c r="J5778" i="22"/>
  <c r="K5778" i="22"/>
  <c r="L5778" i="22"/>
  <c r="M5778" i="22"/>
  <c r="N5778" i="22"/>
  <c r="O5778" i="22"/>
  <c r="P5778" i="22"/>
  <c r="A5779" i="22"/>
  <c r="B5779" i="22"/>
  <c r="C5779" i="22"/>
  <c r="D5779" i="22"/>
  <c r="E5779" i="22"/>
  <c r="F5779" i="22"/>
  <c r="G5779" i="22"/>
  <c r="H5779" i="22"/>
  <c r="I5779" i="22"/>
  <c r="J5779" i="22"/>
  <c r="K5779" i="22"/>
  <c r="L5779" i="22"/>
  <c r="M5779" i="22"/>
  <c r="N5779" i="22"/>
  <c r="O5779" i="22"/>
  <c r="P5779" i="22"/>
  <c r="A5780" i="22"/>
  <c r="B5780" i="22"/>
  <c r="C5780" i="22"/>
  <c r="D5780" i="22"/>
  <c r="E5780" i="22"/>
  <c r="F5780" i="22"/>
  <c r="G5780" i="22"/>
  <c r="H5780" i="22"/>
  <c r="I5780" i="22"/>
  <c r="J5780" i="22"/>
  <c r="K5780" i="22"/>
  <c r="L5780" i="22"/>
  <c r="M5780" i="22"/>
  <c r="N5780" i="22"/>
  <c r="O5780" i="22"/>
  <c r="P5780" i="22"/>
  <c r="A5781" i="22"/>
  <c r="B5781" i="22"/>
  <c r="C5781" i="22"/>
  <c r="D5781" i="22"/>
  <c r="E5781" i="22"/>
  <c r="F5781" i="22"/>
  <c r="G5781" i="22"/>
  <c r="H5781" i="22"/>
  <c r="I5781" i="22"/>
  <c r="J5781" i="22"/>
  <c r="K5781" i="22"/>
  <c r="L5781" i="22"/>
  <c r="M5781" i="22"/>
  <c r="N5781" i="22"/>
  <c r="O5781" i="22"/>
  <c r="P5781" i="22"/>
  <c r="A5782" i="22"/>
  <c r="B5782" i="22"/>
  <c r="C5782" i="22"/>
  <c r="D5782" i="22"/>
  <c r="E5782" i="22"/>
  <c r="F5782" i="22"/>
  <c r="G5782" i="22"/>
  <c r="H5782" i="22"/>
  <c r="I5782" i="22"/>
  <c r="J5782" i="22"/>
  <c r="K5782" i="22"/>
  <c r="L5782" i="22"/>
  <c r="M5782" i="22"/>
  <c r="N5782" i="22"/>
  <c r="O5782" i="22"/>
  <c r="P5782" i="22"/>
  <c r="A5783" i="22"/>
  <c r="B5783" i="22"/>
  <c r="C5783" i="22"/>
  <c r="D5783" i="22"/>
  <c r="E5783" i="22"/>
  <c r="F5783" i="22"/>
  <c r="G5783" i="22"/>
  <c r="H5783" i="22"/>
  <c r="I5783" i="22"/>
  <c r="J5783" i="22"/>
  <c r="K5783" i="22"/>
  <c r="L5783" i="22"/>
  <c r="M5783" i="22"/>
  <c r="N5783" i="22"/>
  <c r="O5783" i="22"/>
  <c r="P5783" i="22"/>
  <c r="A5784" i="22"/>
  <c r="B5784" i="22"/>
  <c r="C5784" i="22"/>
  <c r="D5784" i="22"/>
  <c r="E5784" i="22"/>
  <c r="F5784" i="22"/>
  <c r="G5784" i="22"/>
  <c r="H5784" i="22"/>
  <c r="I5784" i="22"/>
  <c r="J5784" i="22"/>
  <c r="K5784" i="22"/>
  <c r="L5784" i="22"/>
  <c r="M5784" i="22"/>
  <c r="N5784" i="22"/>
  <c r="O5784" i="22"/>
  <c r="P5784" i="22"/>
  <c r="A5785" i="22"/>
  <c r="B5785" i="22"/>
  <c r="C5785" i="22"/>
  <c r="D5785" i="22"/>
  <c r="E5785" i="22"/>
  <c r="F5785" i="22"/>
  <c r="G5785" i="22"/>
  <c r="H5785" i="22"/>
  <c r="I5785" i="22"/>
  <c r="J5785" i="22"/>
  <c r="K5785" i="22"/>
  <c r="L5785" i="22"/>
  <c r="M5785" i="22"/>
  <c r="N5785" i="22"/>
  <c r="O5785" i="22"/>
  <c r="P5785" i="22"/>
  <c r="A5786" i="22"/>
  <c r="B5786" i="22"/>
  <c r="C5786" i="22"/>
  <c r="D5786" i="22"/>
  <c r="E5786" i="22"/>
  <c r="F5786" i="22"/>
  <c r="G5786" i="22"/>
  <c r="H5786" i="22"/>
  <c r="I5786" i="22"/>
  <c r="J5786" i="22"/>
  <c r="K5786" i="22"/>
  <c r="L5786" i="22"/>
  <c r="M5786" i="22"/>
  <c r="N5786" i="22"/>
  <c r="O5786" i="22"/>
  <c r="P5786" i="22"/>
  <c r="A5787" i="22"/>
  <c r="B5787" i="22"/>
  <c r="C5787" i="22"/>
  <c r="D5787" i="22"/>
  <c r="E5787" i="22"/>
  <c r="F5787" i="22"/>
  <c r="G5787" i="22"/>
  <c r="H5787" i="22"/>
  <c r="I5787" i="22"/>
  <c r="J5787" i="22"/>
  <c r="K5787" i="22"/>
  <c r="L5787" i="22"/>
  <c r="M5787" i="22"/>
  <c r="N5787" i="22"/>
  <c r="O5787" i="22"/>
  <c r="P5787" i="22"/>
  <c r="A5788" i="22"/>
  <c r="B5788" i="22"/>
  <c r="C5788" i="22"/>
  <c r="D5788" i="22"/>
  <c r="E5788" i="22"/>
  <c r="F5788" i="22"/>
  <c r="G5788" i="22"/>
  <c r="H5788" i="22"/>
  <c r="I5788" i="22"/>
  <c r="J5788" i="22"/>
  <c r="K5788" i="22"/>
  <c r="L5788" i="22"/>
  <c r="M5788" i="22"/>
  <c r="N5788" i="22"/>
  <c r="O5788" i="22"/>
  <c r="P5788" i="22"/>
  <c r="A5789" i="22"/>
  <c r="B5789" i="22"/>
  <c r="C5789" i="22"/>
  <c r="D5789" i="22"/>
  <c r="E5789" i="22"/>
  <c r="F5789" i="22"/>
  <c r="G5789" i="22"/>
  <c r="H5789" i="22"/>
  <c r="I5789" i="22"/>
  <c r="J5789" i="22"/>
  <c r="K5789" i="22"/>
  <c r="L5789" i="22"/>
  <c r="M5789" i="22"/>
  <c r="N5789" i="22"/>
  <c r="O5789" i="22"/>
  <c r="P5789" i="22"/>
  <c r="A5790" i="22"/>
  <c r="B5790" i="22"/>
  <c r="C5790" i="22"/>
  <c r="D5790" i="22"/>
  <c r="E5790" i="22"/>
  <c r="F5790" i="22"/>
  <c r="G5790" i="22"/>
  <c r="H5790" i="22"/>
  <c r="I5790" i="22"/>
  <c r="J5790" i="22"/>
  <c r="K5790" i="22"/>
  <c r="L5790" i="22"/>
  <c r="M5790" i="22"/>
  <c r="N5790" i="22"/>
  <c r="O5790" i="22"/>
  <c r="P5790" i="22"/>
  <c r="A5791" i="22"/>
  <c r="B5791" i="22"/>
  <c r="C5791" i="22"/>
  <c r="D5791" i="22"/>
  <c r="E5791" i="22"/>
  <c r="F5791" i="22"/>
  <c r="G5791" i="22"/>
  <c r="H5791" i="22"/>
  <c r="I5791" i="22"/>
  <c r="J5791" i="22"/>
  <c r="K5791" i="22"/>
  <c r="L5791" i="22"/>
  <c r="M5791" i="22"/>
  <c r="N5791" i="22"/>
  <c r="O5791" i="22"/>
  <c r="P5791" i="22"/>
  <c r="A5792" i="22"/>
  <c r="B5792" i="22"/>
  <c r="C5792" i="22"/>
  <c r="D5792" i="22"/>
  <c r="E5792" i="22"/>
  <c r="F5792" i="22"/>
  <c r="G5792" i="22"/>
  <c r="H5792" i="22"/>
  <c r="I5792" i="22"/>
  <c r="J5792" i="22"/>
  <c r="K5792" i="22"/>
  <c r="L5792" i="22"/>
  <c r="M5792" i="22"/>
  <c r="N5792" i="22"/>
  <c r="O5792" i="22"/>
  <c r="P5792" i="22"/>
  <c r="A5793" i="22"/>
  <c r="B5793" i="22"/>
  <c r="C5793" i="22"/>
  <c r="D5793" i="22"/>
  <c r="E5793" i="22"/>
  <c r="F5793" i="22"/>
  <c r="G5793" i="22"/>
  <c r="H5793" i="22"/>
  <c r="I5793" i="22"/>
  <c r="J5793" i="22"/>
  <c r="K5793" i="22"/>
  <c r="L5793" i="22"/>
  <c r="M5793" i="22"/>
  <c r="N5793" i="22"/>
  <c r="O5793" i="22"/>
  <c r="P5793" i="22"/>
  <c r="A5794" i="22"/>
  <c r="B5794" i="22"/>
  <c r="C5794" i="22"/>
  <c r="D5794" i="22"/>
  <c r="E5794" i="22"/>
  <c r="F5794" i="22"/>
  <c r="G5794" i="22"/>
  <c r="H5794" i="22"/>
  <c r="I5794" i="22"/>
  <c r="J5794" i="22"/>
  <c r="K5794" i="22"/>
  <c r="L5794" i="22"/>
  <c r="M5794" i="22"/>
  <c r="N5794" i="22"/>
  <c r="O5794" i="22"/>
  <c r="P5794" i="22"/>
  <c r="A5795" i="22"/>
  <c r="B5795" i="22"/>
  <c r="C5795" i="22"/>
  <c r="D5795" i="22"/>
  <c r="E5795" i="22"/>
  <c r="F5795" i="22"/>
  <c r="G5795" i="22"/>
  <c r="H5795" i="22"/>
  <c r="I5795" i="22"/>
  <c r="J5795" i="22"/>
  <c r="K5795" i="22"/>
  <c r="L5795" i="22"/>
  <c r="M5795" i="22"/>
  <c r="N5795" i="22"/>
  <c r="O5795" i="22"/>
  <c r="P5795" i="22"/>
  <c r="A5796" i="22"/>
  <c r="B5796" i="22"/>
  <c r="C5796" i="22"/>
  <c r="D5796" i="22"/>
  <c r="E5796" i="22"/>
  <c r="F5796" i="22"/>
  <c r="G5796" i="22"/>
  <c r="H5796" i="22"/>
  <c r="I5796" i="22"/>
  <c r="J5796" i="22"/>
  <c r="K5796" i="22"/>
  <c r="L5796" i="22"/>
  <c r="M5796" i="22"/>
  <c r="N5796" i="22"/>
  <c r="O5796" i="22"/>
  <c r="P5796" i="22"/>
  <c r="A5797" i="22"/>
  <c r="B5797" i="22"/>
  <c r="C5797" i="22"/>
  <c r="D5797" i="22"/>
  <c r="E5797" i="22"/>
  <c r="F5797" i="22"/>
  <c r="G5797" i="22"/>
  <c r="H5797" i="22"/>
  <c r="I5797" i="22"/>
  <c r="J5797" i="22"/>
  <c r="K5797" i="22"/>
  <c r="L5797" i="22"/>
  <c r="M5797" i="22"/>
  <c r="N5797" i="22"/>
  <c r="O5797" i="22"/>
  <c r="P5797" i="22"/>
  <c r="A5798" i="22"/>
  <c r="B5798" i="22"/>
  <c r="C5798" i="22"/>
  <c r="D5798" i="22"/>
  <c r="E5798" i="22"/>
  <c r="F5798" i="22"/>
  <c r="G5798" i="22"/>
  <c r="H5798" i="22"/>
  <c r="I5798" i="22"/>
  <c r="J5798" i="22"/>
  <c r="K5798" i="22"/>
  <c r="L5798" i="22"/>
  <c r="M5798" i="22"/>
  <c r="N5798" i="22"/>
  <c r="O5798" i="22"/>
  <c r="P5798" i="22"/>
  <c r="A5799" i="22"/>
  <c r="B5799" i="22"/>
  <c r="C5799" i="22"/>
  <c r="D5799" i="22"/>
  <c r="E5799" i="22"/>
  <c r="F5799" i="22"/>
  <c r="G5799" i="22"/>
  <c r="H5799" i="22"/>
  <c r="I5799" i="22"/>
  <c r="J5799" i="22"/>
  <c r="K5799" i="22"/>
  <c r="L5799" i="22"/>
  <c r="M5799" i="22"/>
  <c r="N5799" i="22"/>
  <c r="O5799" i="22"/>
  <c r="P5799" i="22"/>
  <c r="A5800" i="22"/>
  <c r="B5800" i="22"/>
  <c r="C5800" i="22"/>
  <c r="D5800" i="22"/>
  <c r="E5800" i="22"/>
  <c r="F5800" i="22"/>
  <c r="G5800" i="22"/>
  <c r="H5800" i="22"/>
  <c r="I5800" i="22"/>
  <c r="J5800" i="22"/>
  <c r="K5800" i="22"/>
  <c r="L5800" i="22"/>
  <c r="M5800" i="22"/>
  <c r="N5800" i="22"/>
  <c r="O5800" i="22"/>
  <c r="P5800" i="22"/>
  <c r="A5801" i="22"/>
  <c r="B5801" i="22"/>
  <c r="C5801" i="22"/>
  <c r="D5801" i="22"/>
  <c r="E5801" i="22"/>
  <c r="F5801" i="22"/>
  <c r="G5801" i="22"/>
  <c r="H5801" i="22"/>
  <c r="I5801" i="22"/>
  <c r="J5801" i="22"/>
  <c r="K5801" i="22"/>
  <c r="L5801" i="22"/>
  <c r="M5801" i="22"/>
  <c r="N5801" i="22"/>
  <c r="O5801" i="22"/>
  <c r="P5801" i="22"/>
  <c r="A5802" i="22"/>
  <c r="B5802" i="22"/>
  <c r="C5802" i="22"/>
  <c r="D5802" i="22"/>
  <c r="E5802" i="22"/>
  <c r="F5802" i="22"/>
  <c r="G5802" i="22"/>
  <c r="H5802" i="22"/>
  <c r="I5802" i="22"/>
  <c r="J5802" i="22"/>
  <c r="K5802" i="22"/>
  <c r="L5802" i="22"/>
  <c r="M5802" i="22"/>
  <c r="N5802" i="22"/>
  <c r="O5802" i="22"/>
  <c r="P5802" i="22"/>
  <c r="A5803" i="22"/>
  <c r="B5803" i="22"/>
  <c r="C5803" i="22"/>
  <c r="D5803" i="22"/>
  <c r="E5803" i="22"/>
  <c r="F5803" i="22"/>
  <c r="G5803" i="22"/>
  <c r="H5803" i="22"/>
  <c r="I5803" i="22"/>
  <c r="J5803" i="22"/>
  <c r="K5803" i="22"/>
  <c r="L5803" i="22"/>
  <c r="M5803" i="22"/>
  <c r="N5803" i="22"/>
  <c r="O5803" i="22"/>
  <c r="P5803" i="22"/>
  <c r="A5804" i="22"/>
  <c r="B5804" i="22"/>
  <c r="C5804" i="22"/>
  <c r="D5804" i="22"/>
  <c r="E5804" i="22"/>
  <c r="F5804" i="22"/>
  <c r="G5804" i="22"/>
  <c r="H5804" i="22"/>
  <c r="I5804" i="22"/>
  <c r="J5804" i="22"/>
  <c r="K5804" i="22"/>
  <c r="L5804" i="22"/>
  <c r="M5804" i="22"/>
  <c r="N5804" i="22"/>
  <c r="O5804" i="22"/>
  <c r="P5804" i="22"/>
  <c r="A5805" i="22"/>
  <c r="B5805" i="22"/>
  <c r="C5805" i="22"/>
  <c r="D5805" i="22"/>
  <c r="E5805" i="22"/>
  <c r="F5805" i="22"/>
  <c r="G5805" i="22"/>
  <c r="H5805" i="22"/>
  <c r="I5805" i="22"/>
  <c r="J5805" i="22"/>
  <c r="K5805" i="22"/>
  <c r="L5805" i="22"/>
  <c r="M5805" i="22"/>
  <c r="N5805" i="22"/>
  <c r="O5805" i="22"/>
  <c r="P5805" i="22"/>
  <c r="A5806" i="22"/>
  <c r="B5806" i="22"/>
  <c r="C5806" i="22"/>
  <c r="D5806" i="22"/>
  <c r="E5806" i="22"/>
  <c r="F5806" i="22"/>
  <c r="G5806" i="22"/>
  <c r="H5806" i="22"/>
  <c r="I5806" i="22"/>
  <c r="J5806" i="22"/>
  <c r="K5806" i="22"/>
  <c r="L5806" i="22"/>
  <c r="M5806" i="22"/>
  <c r="N5806" i="22"/>
  <c r="O5806" i="22"/>
  <c r="P5806" i="22"/>
  <c r="A5807" i="22"/>
  <c r="B5807" i="22"/>
  <c r="C5807" i="22"/>
  <c r="D5807" i="22"/>
  <c r="E5807" i="22"/>
  <c r="F5807" i="22"/>
  <c r="G5807" i="22"/>
  <c r="H5807" i="22"/>
  <c r="I5807" i="22"/>
  <c r="J5807" i="22"/>
  <c r="K5807" i="22"/>
  <c r="L5807" i="22"/>
  <c r="M5807" i="22"/>
  <c r="N5807" i="22"/>
  <c r="O5807" i="22"/>
  <c r="P5807" i="22"/>
  <c r="A5808" i="22"/>
  <c r="B5808" i="22"/>
  <c r="C5808" i="22"/>
  <c r="D5808" i="22"/>
  <c r="E5808" i="22"/>
  <c r="F5808" i="22"/>
  <c r="G5808" i="22"/>
  <c r="H5808" i="22"/>
  <c r="I5808" i="22"/>
  <c r="J5808" i="22"/>
  <c r="K5808" i="22"/>
  <c r="L5808" i="22"/>
  <c r="M5808" i="22"/>
  <c r="N5808" i="22"/>
  <c r="O5808" i="22"/>
  <c r="P5808" i="22"/>
  <c r="A5809" i="22"/>
  <c r="B5809" i="22"/>
  <c r="C5809" i="22"/>
  <c r="D5809" i="22"/>
  <c r="E5809" i="22"/>
  <c r="F5809" i="22"/>
  <c r="G5809" i="22"/>
  <c r="H5809" i="22"/>
  <c r="I5809" i="22"/>
  <c r="J5809" i="22"/>
  <c r="K5809" i="22"/>
  <c r="L5809" i="22"/>
  <c r="M5809" i="22"/>
  <c r="N5809" i="22"/>
  <c r="O5809" i="22"/>
  <c r="P5809" i="22"/>
  <c r="A5810" i="22"/>
  <c r="B5810" i="22"/>
  <c r="C5810" i="22"/>
  <c r="D5810" i="22"/>
  <c r="E5810" i="22"/>
  <c r="F5810" i="22"/>
  <c r="G5810" i="22"/>
  <c r="H5810" i="22"/>
  <c r="I5810" i="22"/>
  <c r="J5810" i="22"/>
  <c r="K5810" i="22"/>
  <c r="L5810" i="22"/>
  <c r="M5810" i="22"/>
  <c r="N5810" i="22"/>
  <c r="O5810" i="22"/>
  <c r="P5810" i="22"/>
  <c r="A5811" i="22"/>
  <c r="B5811" i="22"/>
  <c r="C5811" i="22"/>
  <c r="D5811" i="22"/>
  <c r="E5811" i="22"/>
  <c r="F5811" i="22"/>
  <c r="G5811" i="22"/>
  <c r="H5811" i="22"/>
  <c r="I5811" i="22"/>
  <c r="J5811" i="22"/>
  <c r="K5811" i="22"/>
  <c r="L5811" i="22"/>
  <c r="M5811" i="22"/>
  <c r="N5811" i="22"/>
  <c r="O5811" i="22"/>
  <c r="P5811" i="22"/>
  <c r="A5812" i="22"/>
  <c r="B5812" i="22"/>
  <c r="C5812" i="22"/>
  <c r="D5812" i="22"/>
  <c r="E5812" i="22"/>
  <c r="F5812" i="22"/>
  <c r="G5812" i="22"/>
  <c r="H5812" i="22"/>
  <c r="I5812" i="22"/>
  <c r="J5812" i="22"/>
  <c r="K5812" i="22"/>
  <c r="L5812" i="22"/>
  <c r="M5812" i="22"/>
  <c r="N5812" i="22"/>
  <c r="O5812" i="22"/>
  <c r="P5812" i="22"/>
  <c r="A5813" i="22"/>
  <c r="B5813" i="22"/>
  <c r="C5813" i="22"/>
  <c r="D5813" i="22"/>
  <c r="E5813" i="22"/>
  <c r="F5813" i="22"/>
  <c r="G5813" i="22"/>
  <c r="H5813" i="22"/>
  <c r="I5813" i="22"/>
  <c r="J5813" i="22"/>
  <c r="K5813" i="22"/>
  <c r="L5813" i="22"/>
  <c r="M5813" i="22"/>
  <c r="N5813" i="22"/>
  <c r="O5813" i="22"/>
  <c r="P5813" i="22"/>
  <c r="A5814" i="22"/>
  <c r="B5814" i="22"/>
  <c r="C5814" i="22"/>
  <c r="D5814" i="22"/>
  <c r="E5814" i="22"/>
  <c r="F5814" i="22"/>
  <c r="G5814" i="22"/>
  <c r="H5814" i="22"/>
  <c r="I5814" i="22"/>
  <c r="J5814" i="22"/>
  <c r="K5814" i="22"/>
  <c r="L5814" i="22"/>
  <c r="M5814" i="22"/>
  <c r="N5814" i="22"/>
  <c r="O5814" i="22"/>
  <c r="P5814" i="22"/>
  <c r="A5815" i="22"/>
  <c r="B5815" i="22"/>
  <c r="C5815" i="22"/>
  <c r="D5815" i="22"/>
  <c r="E5815" i="22"/>
  <c r="F5815" i="22"/>
  <c r="G5815" i="22"/>
  <c r="H5815" i="22"/>
  <c r="I5815" i="22"/>
  <c r="J5815" i="22"/>
  <c r="K5815" i="22"/>
  <c r="L5815" i="22"/>
  <c r="M5815" i="22"/>
  <c r="N5815" i="22"/>
  <c r="O5815" i="22"/>
  <c r="P5815" i="22"/>
  <c r="A5816" i="22"/>
  <c r="B5816" i="22"/>
  <c r="C5816" i="22"/>
  <c r="D5816" i="22"/>
  <c r="E5816" i="22"/>
  <c r="F5816" i="22"/>
  <c r="G5816" i="22"/>
  <c r="H5816" i="22"/>
  <c r="I5816" i="22"/>
  <c r="J5816" i="22"/>
  <c r="K5816" i="22"/>
  <c r="L5816" i="22"/>
  <c r="M5816" i="22"/>
  <c r="N5816" i="22"/>
  <c r="O5816" i="22"/>
  <c r="P5816" i="22"/>
  <c r="A5817" i="22"/>
  <c r="B5817" i="22"/>
  <c r="C5817" i="22"/>
  <c r="D5817" i="22"/>
  <c r="E5817" i="22"/>
  <c r="F5817" i="22"/>
  <c r="G5817" i="22"/>
  <c r="H5817" i="22"/>
  <c r="I5817" i="22"/>
  <c r="J5817" i="22"/>
  <c r="K5817" i="22"/>
  <c r="L5817" i="22"/>
  <c r="M5817" i="22"/>
  <c r="N5817" i="22"/>
  <c r="O5817" i="22"/>
  <c r="P5817" i="22"/>
  <c r="A5818" i="22"/>
  <c r="B5818" i="22"/>
  <c r="C5818" i="22"/>
  <c r="D5818" i="22"/>
  <c r="E5818" i="22"/>
  <c r="F5818" i="22"/>
  <c r="G5818" i="22"/>
  <c r="H5818" i="22"/>
  <c r="I5818" i="22"/>
  <c r="J5818" i="22"/>
  <c r="K5818" i="22"/>
  <c r="L5818" i="22"/>
  <c r="M5818" i="22"/>
  <c r="N5818" i="22"/>
  <c r="O5818" i="22"/>
  <c r="P5818" i="22"/>
  <c r="A5819" i="22"/>
  <c r="B5819" i="22"/>
  <c r="C5819" i="22"/>
  <c r="D5819" i="22"/>
  <c r="E5819" i="22"/>
  <c r="F5819" i="22"/>
  <c r="G5819" i="22"/>
  <c r="H5819" i="22"/>
  <c r="I5819" i="22"/>
  <c r="J5819" i="22"/>
  <c r="K5819" i="22"/>
  <c r="L5819" i="22"/>
  <c r="M5819" i="22"/>
  <c r="N5819" i="22"/>
  <c r="O5819" i="22"/>
  <c r="P5819" i="22"/>
  <c r="A5820" i="22"/>
  <c r="B5820" i="22"/>
  <c r="C5820" i="22"/>
  <c r="D5820" i="22"/>
  <c r="E5820" i="22"/>
  <c r="F5820" i="22"/>
  <c r="G5820" i="22"/>
  <c r="H5820" i="22"/>
  <c r="I5820" i="22"/>
  <c r="J5820" i="22"/>
  <c r="K5820" i="22"/>
  <c r="L5820" i="22"/>
  <c r="M5820" i="22"/>
  <c r="N5820" i="22"/>
  <c r="O5820" i="22"/>
  <c r="P5820" i="22"/>
  <c r="A5821" i="22"/>
  <c r="B5821" i="22"/>
  <c r="C5821" i="22"/>
  <c r="D5821" i="22"/>
  <c r="E5821" i="22"/>
  <c r="F5821" i="22"/>
  <c r="G5821" i="22"/>
  <c r="H5821" i="22"/>
  <c r="I5821" i="22"/>
  <c r="J5821" i="22"/>
  <c r="K5821" i="22"/>
  <c r="L5821" i="22"/>
  <c r="M5821" i="22"/>
  <c r="N5821" i="22"/>
  <c r="O5821" i="22"/>
  <c r="P5821" i="22"/>
  <c r="A5822" i="22"/>
  <c r="B5822" i="22"/>
  <c r="C5822" i="22"/>
  <c r="D5822" i="22"/>
  <c r="E5822" i="22"/>
  <c r="F5822" i="22"/>
  <c r="G5822" i="22"/>
  <c r="H5822" i="22"/>
  <c r="I5822" i="22"/>
  <c r="J5822" i="22"/>
  <c r="K5822" i="22"/>
  <c r="L5822" i="22"/>
  <c r="M5822" i="22"/>
  <c r="N5822" i="22"/>
  <c r="O5822" i="22"/>
  <c r="P5822" i="22"/>
  <c r="A5823" i="22"/>
  <c r="B5823" i="22"/>
  <c r="C5823" i="22"/>
  <c r="D5823" i="22"/>
  <c r="E5823" i="22"/>
  <c r="F5823" i="22"/>
  <c r="G5823" i="22"/>
  <c r="H5823" i="22"/>
  <c r="I5823" i="22"/>
  <c r="J5823" i="22"/>
  <c r="K5823" i="22"/>
  <c r="L5823" i="22"/>
  <c r="M5823" i="22"/>
  <c r="N5823" i="22"/>
  <c r="O5823" i="22"/>
  <c r="P5823" i="22"/>
  <c r="A5824" i="22"/>
  <c r="B5824" i="22"/>
  <c r="C5824" i="22"/>
  <c r="D5824" i="22"/>
  <c r="E5824" i="22"/>
  <c r="F5824" i="22"/>
  <c r="G5824" i="22"/>
  <c r="H5824" i="22"/>
  <c r="I5824" i="22"/>
  <c r="J5824" i="22"/>
  <c r="K5824" i="22"/>
  <c r="L5824" i="22"/>
  <c r="M5824" i="22"/>
  <c r="N5824" i="22"/>
  <c r="O5824" i="22"/>
  <c r="P5824" i="22"/>
  <c r="A5825" i="22"/>
  <c r="B5825" i="22"/>
  <c r="C5825" i="22"/>
  <c r="D5825" i="22"/>
  <c r="E5825" i="22"/>
  <c r="F5825" i="22"/>
  <c r="G5825" i="22"/>
  <c r="H5825" i="22"/>
  <c r="I5825" i="22"/>
  <c r="J5825" i="22"/>
  <c r="K5825" i="22"/>
  <c r="L5825" i="22"/>
  <c r="M5825" i="22"/>
  <c r="N5825" i="22"/>
  <c r="O5825" i="22"/>
  <c r="P5825" i="22"/>
  <c r="A5826" i="22"/>
  <c r="B5826" i="22"/>
  <c r="C5826" i="22"/>
  <c r="D5826" i="22"/>
  <c r="E5826" i="22"/>
  <c r="F5826" i="22"/>
  <c r="G5826" i="22"/>
  <c r="H5826" i="22"/>
  <c r="I5826" i="22"/>
  <c r="J5826" i="22"/>
  <c r="K5826" i="22"/>
  <c r="L5826" i="22"/>
  <c r="M5826" i="22"/>
  <c r="N5826" i="22"/>
  <c r="O5826" i="22"/>
  <c r="P5826" i="22"/>
  <c r="A5827" i="22"/>
  <c r="B5827" i="22"/>
  <c r="C5827" i="22"/>
  <c r="D5827" i="22"/>
  <c r="E5827" i="22"/>
  <c r="F5827" i="22"/>
  <c r="G5827" i="22"/>
  <c r="H5827" i="22"/>
  <c r="I5827" i="22"/>
  <c r="J5827" i="22"/>
  <c r="K5827" i="22"/>
  <c r="L5827" i="22"/>
  <c r="M5827" i="22"/>
  <c r="N5827" i="22"/>
  <c r="O5827" i="22"/>
  <c r="P5827" i="22"/>
  <c r="A5828" i="22"/>
  <c r="B5828" i="22"/>
  <c r="C5828" i="22"/>
  <c r="D5828" i="22"/>
  <c r="E5828" i="22"/>
  <c r="F5828" i="22"/>
  <c r="G5828" i="22"/>
  <c r="H5828" i="22"/>
  <c r="I5828" i="22"/>
  <c r="J5828" i="22"/>
  <c r="K5828" i="22"/>
  <c r="L5828" i="22"/>
  <c r="M5828" i="22"/>
  <c r="N5828" i="22"/>
  <c r="O5828" i="22"/>
  <c r="P5828" i="22"/>
  <c r="A5829" i="22"/>
  <c r="B5829" i="22"/>
  <c r="C5829" i="22"/>
  <c r="D5829" i="22"/>
  <c r="E5829" i="22"/>
  <c r="F5829" i="22"/>
  <c r="G5829" i="22"/>
  <c r="H5829" i="22"/>
  <c r="I5829" i="22"/>
  <c r="J5829" i="22"/>
  <c r="K5829" i="22"/>
  <c r="L5829" i="22"/>
  <c r="M5829" i="22"/>
  <c r="N5829" i="22"/>
  <c r="O5829" i="22"/>
  <c r="P5829" i="22"/>
  <c r="A5830" i="22"/>
  <c r="B5830" i="22"/>
  <c r="C5830" i="22"/>
  <c r="D5830" i="22"/>
  <c r="E5830" i="22"/>
  <c r="F5830" i="22"/>
  <c r="G5830" i="22"/>
  <c r="H5830" i="22"/>
  <c r="I5830" i="22"/>
  <c r="J5830" i="22"/>
  <c r="K5830" i="22"/>
  <c r="L5830" i="22"/>
  <c r="M5830" i="22"/>
  <c r="N5830" i="22"/>
  <c r="O5830" i="22"/>
  <c r="P5830" i="22"/>
  <c r="A5831" i="22"/>
  <c r="B5831" i="22"/>
  <c r="C5831" i="22"/>
  <c r="D5831" i="22"/>
  <c r="E5831" i="22"/>
  <c r="F5831" i="22"/>
  <c r="G5831" i="22"/>
  <c r="H5831" i="22"/>
  <c r="I5831" i="22"/>
  <c r="J5831" i="22"/>
  <c r="K5831" i="22"/>
  <c r="L5831" i="22"/>
  <c r="M5831" i="22"/>
  <c r="N5831" i="22"/>
  <c r="O5831" i="22"/>
  <c r="P5831" i="22"/>
  <c r="A5832" i="22"/>
  <c r="B5832" i="22"/>
  <c r="C5832" i="22"/>
  <c r="D5832" i="22"/>
  <c r="E5832" i="22"/>
  <c r="F5832" i="22"/>
  <c r="G5832" i="22"/>
  <c r="H5832" i="22"/>
  <c r="I5832" i="22"/>
  <c r="J5832" i="22"/>
  <c r="K5832" i="22"/>
  <c r="L5832" i="22"/>
  <c r="M5832" i="22"/>
  <c r="N5832" i="22"/>
  <c r="O5832" i="22"/>
  <c r="P5832" i="22"/>
  <c r="A5833" i="22"/>
  <c r="B5833" i="22"/>
  <c r="C5833" i="22"/>
  <c r="D5833" i="22"/>
  <c r="E5833" i="22"/>
  <c r="F5833" i="22"/>
  <c r="G5833" i="22"/>
  <c r="H5833" i="22"/>
  <c r="I5833" i="22"/>
  <c r="J5833" i="22"/>
  <c r="K5833" i="22"/>
  <c r="L5833" i="22"/>
  <c r="M5833" i="22"/>
  <c r="N5833" i="22"/>
  <c r="O5833" i="22"/>
  <c r="P5833" i="22"/>
  <c r="A5834" i="22"/>
  <c r="B5834" i="22"/>
  <c r="C5834" i="22"/>
  <c r="D5834" i="22"/>
  <c r="E5834" i="22"/>
  <c r="F5834" i="22"/>
  <c r="G5834" i="22"/>
  <c r="H5834" i="22"/>
  <c r="I5834" i="22"/>
  <c r="J5834" i="22"/>
  <c r="K5834" i="22"/>
  <c r="L5834" i="22"/>
  <c r="M5834" i="22"/>
  <c r="N5834" i="22"/>
  <c r="O5834" i="22"/>
  <c r="P5834" i="22"/>
  <c r="A5835" i="22"/>
  <c r="B5835" i="22"/>
  <c r="C5835" i="22"/>
  <c r="D5835" i="22"/>
  <c r="E5835" i="22"/>
  <c r="F5835" i="22"/>
  <c r="G5835" i="22"/>
  <c r="H5835" i="22"/>
  <c r="I5835" i="22"/>
  <c r="J5835" i="22"/>
  <c r="K5835" i="22"/>
  <c r="L5835" i="22"/>
  <c r="M5835" i="22"/>
  <c r="N5835" i="22"/>
  <c r="O5835" i="22"/>
  <c r="P5835" i="22"/>
  <c r="A5836" i="22"/>
  <c r="B5836" i="22"/>
  <c r="C5836" i="22"/>
  <c r="D5836" i="22"/>
  <c r="E5836" i="22"/>
  <c r="F5836" i="22"/>
  <c r="G5836" i="22"/>
  <c r="H5836" i="22"/>
  <c r="I5836" i="22"/>
  <c r="J5836" i="22"/>
  <c r="K5836" i="22"/>
  <c r="L5836" i="22"/>
  <c r="M5836" i="22"/>
  <c r="N5836" i="22"/>
  <c r="O5836" i="22"/>
  <c r="P5836" i="22"/>
  <c r="A5837" i="22"/>
  <c r="B5837" i="22"/>
  <c r="C5837" i="22"/>
  <c r="D5837" i="22"/>
  <c r="E5837" i="22"/>
  <c r="F5837" i="22"/>
  <c r="G5837" i="22"/>
  <c r="H5837" i="22"/>
  <c r="I5837" i="22"/>
  <c r="J5837" i="22"/>
  <c r="K5837" i="22"/>
  <c r="L5837" i="22"/>
  <c r="M5837" i="22"/>
  <c r="N5837" i="22"/>
  <c r="O5837" i="22"/>
  <c r="P5837" i="22"/>
  <c r="A5838" i="22"/>
  <c r="B5838" i="22"/>
  <c r="C5838" i="22"/>
  <c r="D5838" i="22"/>
  <c r="E5838" i="22"/>
  <c r="F5838" i="22"/>
  <c r="G5838" i="22"/>
  <c r="H5838" i="22"/>
  <c r="I5838" i="22"/>
  <c r="J5838" i="22"/>
  <c r="K5838" i="22"/>
  <c r="L5838" i="22"/>
  <c r="M5838" i="22"/>
  <c r="N5838" i="22"/>
  <c r="O5838" i="22"/>
  <c r="P5838" i="22"/>
  <c r="A5839" i="22"/>
  <c r="B5839" i="22"/>
  <c r="C5839" i="22"/>
  <c r="D5839" i="22"/>
  <c r="E5839" i="22"/>
  <c r="F5839" i="22"/>
  <c r="G5839" i="22"/>
  <c r="H5839" i="22"/>
  <c r="I5839" i="22"/>
  <c r="J5839" i="22"/>
  <c r="K5839" i="22"/>
  <c r="L5839" i="22"/>
  <c r="M5839" i="22"/>
  <c r="N5839" i="22"/>
  <c r="O5839" i="22"/>
  <c r="P5839" i="22"/>
  <c r="A5840" i="22"/>
  <c r="B5840" i="22"/>
  <c r="C5840" i="22"/>
  <c r="D5840" i="22"/>
  <c r="E5840" i="22"/>
  <c r="F5840" i="22"/>
  <c r="G5840" i="22"/>
  <c r="H5840" i="22"/>
  <c r="I5840" i="22"/>
  <c r="J5840" i="22"/>
  <c r="K5840" i="22"/>
  <c r="L5840" i="22"/>
  <c r="M5840" i="22"/>
  <c r="N5840" i="22"/>
  <c r="O5840" i="22"/>
  <c r="P5840" i="22"/>
  <c r="A5841" i="22"/>
  <c r="B5841" i="22"/>
  <c r="C5841" i="22"/>
  <c r="D5841" i="22"/>
  <c r="E5841" i="22"/>
  <c r="F5841" i="22"/>
  <c r="G5841" i="22"/>
  <c r="H5841" i="22"/>
  <c r="I5841" i="22"/>
  <c r="J5841" i="22"/>
  <c r="K5841" i="22"/>
  <c r="L5841" i="22"/>
  <c r="M5841" i="22"/>
  <c r="N5841" i="22"/>
  <c r="O5841" i="22"/>
  <c r="P5841" i="22"/>
  <c r="A5842" i="22"/>
  <c r="B5842" i="22"/>
  <c r="C5842" i="22"/>
  <c r="D5842" i="22"/>
  <c r="E5842" i="22"/>
  <c r="F5842" i="22"/>
  <c r="G5842" i="22"/>
  <c r="H5842" i="22"/>
  <c r="I5842" i="22"/>
  <c r="J5842" i="22"/>
  <c r="K5842" i="22"/>
  <c r="L5842" i="22"/>
  <c r="M5842" i="22"/>
  <c r="N5842" i="22"/>
  <c r="O5842" i="22"/>
  <c r="P5842" i="22"/>
  <c r="A5843" i="22"/>
  <c r="B5843" i="22"/>
  <c r="C5843" i="22"/>
  <c r="D5843" i="22"/>
  <c r="E5843" i="22"/>
  <c r="F5843" i="22"/>
  <c r="G5843" i="22"/>
  <c r="H5843" i="22"/>
  <c r="I5843" i="22"/>
  <c r="J5843" i="22"/>
  <c r="K5843" i="22"/>
  <c r="L5843" i="22"/>
  <c r="M5843" i="22"/>
  <c r="N5843" i="22"/>
  <c r="O5843" i="22"/>
  <c r="P5843" i="22"/>
  <c r="A5844" i="22"/>
  <c r="B5844" i="22"/>
  <c r="C5844" i="22"/>
  <c r="D5844" i="22"/>
  <c r="E5844" i="22"/>
  <c r="F5844" i="22"/>
  <c r="G5844" i="22"/>
  <c r="H5844" i="22"/>
  <c r="I5844" i="22"/>
  <c r="J5844" i="22"/>
  <c r="K5844" i="22"/>
  <c r="L5844" i="22"/>
  <c r="M5844" i="22"/>
  <c r="N5844" i="22"/>
  <c r="O5844" i="22"/>
  <c r="P5844" i="22"/>
  <c r="A5845" i="22"/>
  <c r="B5845" i="22"/>
  <c r="C5845" i="22"/>
  <c r="D5845" i="22"/>
  <c r="E5845" i="22"/>
  <c r="F5845" i="22"/>
  <c r="G5845" i="22"/>
  <c r="H5845" i="22"/>
  <c r="I5845" i="22"/>
  <c r="J5845" i="22"/>
  <c r="K5845" i="22"/>
  <c r="L5845" i="22"/>
  <c r="M5845" i="22"/>
  <c r="N5845" i="22"/>
  <c r="O5845" i="22"/>
  <c r="P5845" i="22"/>
  <c r="A5846" i="22"/>
  <c r="B5846" i="22"/>
  <c r="C5846" i="22"/>
  <c r="D5846" i="22"/>
  <c r="E5846" i="22"/>
  <c r="F5846" i="22"/>
  <c r="G5846" i="22"/>
  <c r="H5846" i="22"/>
  <c r="I5846" i="22"/>
  <c r="J5846" i="22"/>
  <c r="K5846" i="22"/>
  <c r="L5846" i="22"/>
  <c r="M5846" i="22"/>
  <c r="N5846" i="22"/>
  <c r="O5846" i="22"/>
  <c r="P5846" i="22"/>
  <c r="A5847" i="22"/>
  <c r="B5847" i="22"/>
  <c r="C5847" i="22"/>
  <c r="D5847" i="22"/>
  <c r="E5847" i="22"/>
  <c r="F5847" i="22"/>
  <c r="G5847" i="22"/>
  <c r="H5847" i="22"/>
  <c r="I5847" i="22"/>
  <c r="J5847" i="22"/>
  <c r="K5847" i="22"/>
  <c r="L5847" i="22"/>
  <c r="M5847" i="22"/>
  <c r="N5847" i="22"/>
  <c r="O5847" i="22"/>
  <c r="P5847" i="22"/>
  <c r="A5848" i="22"/>
  <c r="B5848" i="22"/>
  <c r="C5848" i="22"/>
  <c r="D5848" i="22"/>
  <c r="E5848" i="22"/>
  <c r="F5848" i="22"/>
  <c r="G5848" i="22"/>
  <c r="H5848" i="22"/>
  <c r="I5848" i="22"/>
  <c r="J5848" i="22"/>
  <c r="K5848" i="22"/>
  <c r="L5848" i="22"/>
  <c r="M5848" i="22"/>
  <c r="N5848" i="22"/>
  <c r="O5848" i="22"/>
  <c r="P5848" i="22"/>
  <c r="A5849" i="22"/>
  <c r="B5849" i="22"/>
  <c r="C5849" i="22"/>
  <c r="D5849" i="22"/>
  <c r="E5849" i="22"/>
  <c r="F5849" i="22"/>
  <c r="G5849" i="22"/>
  <c r="H5849" i="22"/>
  <c r="I5849" i="22"/>
  <c r="J5849" i="22"/>
  <c r="K5849" i="22"/>
  <c r="L5849" i="22"/>
  <c r="M5849" i="22"/>
  <c r="N5849" i="22"/>
  <c r="O5849" i="22"/>
  <c r="P5849" i="22"/>
  <c r="A5850" i="22"/>
  <c r="B5850" i="22"/>
  <c r="C5850" i="22"/>
  <c r="D5850" i="22"/>
  <c r="E5850" i="22"/>
  <c r="F5850" i="22"/>
  <c r="G5850" i="22"/>
  <c r="H5850" i="22"/>
  <c r="I5850" i="22"/>
  <c r="J5850" i="22"/>
  <c r="K5850" i="22"/>
  <c r="L5850" i="22"/>
  <c r="M5850" i="22"/>
  <c r="N5850" i="22"/>
  <c r="O5850" i="22"/>
  <c r="P5850" i="22"/>
  <c r="A5851" i="22"/>
  <c r="B5851" i="22"/>
  <c r="C5851" i="22"/>
  <c r="D5851" i="22"/>
  <c r="E5851" i="22"/>
  <c r="F5851" i="22"/>
  <c r="G5851" i="22"/>
  <c r="H5851" i="22"/>
  <c r="I5851" i="22"/>
  <c r="J5851" i="22"/>
  <c r="K5851" i="22"/>
  <c r="L5851" i="22"/>
  <c r="M5851" i="22"/>
  <c r="N5851" i="22"/>
  <c r="O5851" i="22"/>
  <c r="P5851" i="22"/>
  <c r="A5852" i="22"/>
  <c r="B5852" i="22"/>
  <c r="C5852" i="22"/>
  <c r="D5852" i="22"/>
  <c r="E5852" i="22"/>
  <c r="F5852" i="22"/>
  <c r="G5852" i="22"/>
  <c r="H5852" i="22"/>
  <c r="I5852" i="22"/>
  <c r="J5852" i="22"/>
  <c r="K5852" i="22"/>
  <c r="L5852" i="22"/>
  <c r="M5852" i="22"/>
  <c r="N5852" i="22"/>
  <c r="O5852" i="22"/>
  <c r="P5852" i="22"/>
  <c r="A5853" i="22"/>
  <c r="B5853" i="22"/>
  <c r="C5853" i="22"/>
  <c r="D5853" i="22"/>
  <c r="E5853" i="22"/>
  <c r="F5853" i="22"/>
  <c r="G5853" i="22"/>
  <c r="H5853" i="22"/>
  <c r="I5853" i="22"/>
  <c r="J5853" i="22"/>
  <c r="K5853" i="22"/>
  <c r="L5853" i="22"/>
  <c r="M5853" i="22"/>
  <c r="N5853" i="22"/>
  <c r="O5853" i="22"/>
  <c r="P5853" i="22"/>
  <c r="A5854" i="22"/>
  <c r="B5854" i="22"/>
  <c r="C5854" i="22"/>
  <c r="D5854" i="22"/>
  <c r="E5854" i="22"/>
  <c r="F5854" i="22"/>
  <c r="G5854" i="22"/>
  <c r="H5854" i="22"/>
  <c r="I5854" i="22"/>
  <c r="J5854" i="22"/>
  <c r="K5854" i="22"/>
  <c r="L5854" i="22"/>
  <c r="M5854" i="22"/>
  <c r="N5854" i="22"/>
  <c r="O5854" i="22"/>
  <c r="P5854" i="22"/>
  <c r="A5855" i="22"/>
  <c r="B5855" i="22"/>
  <c r="C5855" i="22"/>
  <c r="D5855" i="22"/>
  <c r="E5855" i="22"/>
  <c r="F5855" i="22"/>
  <c r="G5855" i="22"/>
  <c r="H5855" i="22"/>
  <c r="I5855" i="22"/>
  <c r="J5855" i="22"/>
  <c r="K5855" i="22"/>
  <c r="L5855" i="22"/>
  <c r="M5855" i="22"/>
  <c r="N5855" i="22"/>
  <c r="O5855" i="22"/>
  <c r="P5855" i="22"/>
  <c r="A5856" i="22"/>
  <c r="B5856" i="22"/>
  <c r="C5856" i="22"/>
  <c r="D5856" i="22"/>
  <c r="E5856" i="22"/>
  <c r="F5856" i="22"/>
  <c r="G5856" i="22"/>
  <c r="H5856" i="22"/>
  <c r="I5856" i="22"/>
  <c r="J5856" i="22"/>
  <c r="K5856" i="22"/>
  <c r="L5856" i="22"/>
  <c r="M5856" i="22"/>
  <c r="N5856" i="22"/>
  <c r="O5856" i="22"/>
  <c r="P5856" i="22"/>
  <c r="A5857" i="22"/>
  <c r="B5857" i="22"/>
  <c r="C5857" i="22"/>
  <c r="D5857" i="22"/>
  <c r="E5857" i="22"/>
  <c r="F5857" i="22"/>
  <c r="G5857" i="22"/>
  <c r="H5857" i="22"/>
  <c r="I5857" i="22"/>
  <c r="J5857" i="22"/>
  <c r="K5857" i="22"/>
  <c r="L5857" i="22"/>
  <c r="M5857" i="22"/>
  <c r="N5857" i="22"/>
  <c r="O5857" i="22"/>
  <c r="P5857" i="22"/>
  <c r="A5858" i="22"/>
  <c r="B5858" i="22"/>
  <c r="C5858" i="22"/>
  <c r="D5858" i="22"/>
  <c r="E5858" i="22"/>
  <c r="F5858" i="22"/>
  <c r="G5858" i="22"/>
  <c r="H5858" i="22"/>
  <c r="I5858" i="22"/>
  <c r="J5858" i="22"/>
  <c r="K5858" i="22"/>
  <c r="L5858" i="22"/>
  <c r="M5858" i="22"/>
  <c r="N5858" i="22"/>
  <c r="O5858" i="22"/>
  <c r="P5858" i="22"/>
  <c r="A5859" i="22"/>
  <c r="B5859" i="22"/>
  <c r="C5859" i="22"/>
  <c r="D5859" i="22"/>
  <c r="E5859" i="22"/>
  <c r="F5859" i="22"/>
  <c r="G5859" i="22"/>
  <c r="H5859" i="22"/>
  <c r="I5859" i="22"/>
  <c r="J5859" i="22"/>
  <c r="K5859" i="22"/>
  <c r="L5859" i="22"/>
  <c r="M5859" i="22"/>
  <c r="N5859" i="22"/>
  <c r="O5859" i="22"/>
  <c r="P5859" i="22"/>
  <c r="A5860" i="22"/>
  <c r="B5860" i="22"/>
  <c r="C5860" i="22"/>
  <c r="D5860" i="22"/>
  <c r="E5860" i="22"/>
  <c r="F5860" i="22"/>
  <c r="G5860" i="22"/>
  <c r="H5860" i="22"/>
  <c r="I5860" i="22"/>
  <c r="J5860" i="22"/>
  <c r="K5860" i="22"/>
  <c r="L5860" i="22"/>
  <c r="M5860" i="22"/>
  <c r="N5860" i="22"/>
  <c r="O5860" i="22"/>
  <c r="P5860" i="22"/>
  <c r="A5861" i="22"/>
  <c r="B5861" i="22"/>
  <c r="C5861" i="22"/>
  <c r="D5861" i="22"/>
  <c r="E5861" i="22"/>
  <c r="F5861" i="22"/>
  <c r="G5861" i="22"/>
  <c r="H5861" i="22"/>
  <c r="I5861" i="22"/>
  <c r="J5861" i="22"/>
  <c r="K5861" i="22"/>
  <c r="L5861" i="22"/>
  <c r="M5861" i="22"/>
  <c r="N5861" i="22"/>
  <c r="O5861" i="22"/>
  <c r="P5861" i="22"/>
  <c r="A5862" i="22"/>
  <c r="B5862" i="22"/>
  <c r="C5862" i="22"/>
  <c r="D5862" i="22"/>
  <c r="E5862" i="22"/>
  <c r="F5862" i="22"/>
  <c r="G5862" i="22"/>
  <c r="H5862" i="22"/>
  <c r="I5862" i="22"/>
  <c r="J5862" i="22"/>
  <c r="K5862" i="22"/>
  <c r="L5862" i="22"/>
  <c r="M5862" i="22"/>
  <c r="N5862" i="22"/>
  <c r="O5862" i="22"/>
  <c r="P5862" i="22"/>
  <c r="A5863" i="22"/>
  <c r="B5863" i="22"/>
  <c r="C5863" i="22"/>
  <c r="D5863" i="22"/>
  <c r="E5863" i="22"/>
  <c r="F5863" i="22"/>
  <c r="G5863" i="22"/>
  <c r="H5863" i="22"/>
  <c r="I5863" i="22"/>
  <c r="J5863" i="22"/>
  <c r="K5863" i="22"/>
  <c r="L5863" i="22"/>
  <c r="M5863" i="22"/>
  <c r="N5863" i="22"/>
  <c r="O5863" i="22"/>
  <c r="P5863" i="22"/>
  <c r="A5864" i="22"/>
  <c r="B5864" i="22"/>
  <c r="C5864" i="22"/>
  <c r="D5864" i="22"/>
  <c r="E5864" i="22"/>
  <c r="F5864" i="22"/>
  <c r="G5864" i="22"/>
  <c r="H5864" i="22"/>
  <c r="I5864" i="22"/>
  <c r="J5864" i="22"/>
  <c r="K5864" i="22"/>
  <c r="L5864" i="22"/>
  <c r="M5864" i="22"/>
  <c r="N5864" i="22"/>
  <c r="O5864" i="22"/>
  <c r="P5864" i="22"/>
  <c r="A5865" i="22"/>
  <c r="B5865" i="22"/>
  <c r="C5865" i="22"/>
  <c r="D5865" i="22"/>
  <c r="E5865" i="22"/>
  <c r="F5865" i="22"/>
  <c r="G5865" i="22"/>
  <c r="H5865" i="22"/>
  <c r="I5865" i="22"/>
  <c r="J5865" i="22"/>
  <c r="K5865" i="22"/>
  <c r="L5865" i="22"/>
  <c r="M5865" i="22"/>
  <c r="N5865" i="22"/>
  <c r="O5865" i="22"/>
  <c r="P5865" i="22"/>
  <c r="A5866" i="22"/>
  <c r="B5866" i="22"/>
  <c r="C5866" i="22"/>
  <c r="D5866" i="22"/>
  <c r="E5866" i="22"/>
  <c r="F5866" i="22"/>
  <c r="G5866" i="22"/>
  <c r="H5866" i="22"/>
  <c r="I5866" i="22"/>
  <c r="J5866" i="22"/>
  <c r="K5866" i="22"/>
  <c r="L5866" i="22"/>
  <c r="M5866" i="22"/>
  <c r="N5866" i="22"/>
  <c r="O5866" i="22"/>
  <c r="P5866" i="22"/>
  <c r="F2" i="22"/>
  <c r="A2" i="22" l="1"/>
  <c r="C2" i="22" s="1"/>
  <c r="B2" i="22"/>
  <c r="D2" i="22"/>
  <c r="J2" i="22"/>
  <c r="L2" i="22"/>
  <c r="M2" i="22"/>
  <c r="O2" i="22"/>
  <c r="P2" i="22"/>
  <c r="G2" i="22" l="1"/>
  <c r="N2" i="22"/>
  <c r="H2" i="22"/>
  <c r="I2" i="22" s="1"/>
  <c r="E2" i="22"/>
  <c r="K2" i="22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0" i="14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C3" i="25"/>
  <c r="C2" i="25"/>
  <c r="B11" i="14" l="1"/>
  <c r="B12" i="14"/>
  <c r="B13" i="14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O11" i="14" l="1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0" i="14"/>
  <c r="O1021" i="14"/>
  <c r="O1022" i="14"/>
  <c r="O1023" i="14"/>
  <c r="O1024" i="14"/>
  <c r="O1025" i="14"/>
  <c r="O1026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2" i="14"/>
  <c r="O1063" i="14"/>
  <c r="O1064" i="14"/>
  <c r="O1065" i="14"/>
  <c r="O1066" i="14"/>
  <c r="O1067" i="14"/>
  <c r="O1068" i="14"/>
  <c r="O1069" i="14"/>
  <c r="O1070" i="14"/>
  <c r="O1071" i="14"/>
  <c r="O1072" i="14"/>
  <c r="O1073" i="14"/>
  <c r="O1074" i="14"/>
  <c r="O1075" i="14"/>
  <c r="O1076" i="14"/>
  <c r="O1077" i="14"/>
  <c r="O1078" i="14"/>
  <c r="O1079" i="14"/>
  <c r="O1080" i="14"/>
  <c r="O1081" i="14"/>
  <c r="O1082" i="14"/>
  <c r="O1083" i="14"/>
  <c r="O1084" i="14"/>
  <c r="O1085" i="14"/>
  <c r="O1086" i="14"/>
  <c r="O1087" i="14"/>
  <c r="O1088" i="14"/>
  <c r="O1089" i="14"/>
  <c r="O1090" i="14"/>
  <c r="O1091" i="14"/>
  <c r="O1092" i="14"/>
  <c r="O1093" i="14"/>
  <c r="O1094" i="14"/>
  <c r="O1095" i="14"/>
  <c r="O1096" i="14"/>
  <c r="O1097" i="14"/>
  <c r="O1098" i="14"/>
  <c r="O1099" i="14"/>
  <c r="O1100" i="14"/>
  <c r="O1101" i="14"/>
  <c r="O1102" i="14"/>
  <c r="O1103" i="14"/>
  <c r="O1104" i="14"/>
  <c r="O1105" i="14"/>
  <c r="O1106" i="14"/>
  <c r="O1107" i="14"/>
  <c r="O1108" i="14"/>
  <c r="O1109" i="14"/>
  <c r="O1110" i="14"/>
  <c r="O1111" i="14"/>
  <c r="O1112" i="14"/>
  <c r="O1113" i="14"/>
  <c r="O1114" i="14"/>
  <c r="O1115" i="14"/>
  <c r="O1116" i="14"/>
  <c r="O1117" i="14"/>
  <c r="O1118" i="14"/>
  <c r="O1119" i="14"/>
  <c r="O1120" i="14"/>
  <c r="O1121" i="14"/>
  <c r="O1122" i="14"/>
  <c r="O1123" i="14"/>
  <c r="O1124" i="14"/>
  <c r="O1125" i="14"/>
  <c r="O1126" i="14"/>
  <c r="O1127" i="14"/>
  <c r="O1128" i="14"/>
  <c r="O1129" i="14"/>
  <c r="O1130" i="14"/>
  <c r="O1131" i="14"/>
  <c r="O1132" i="14"/>
  <c r="O1133" i="14"/>
  <c r="O1134" i="14"/>
  <c r="O1135" i="14"/>
  <c r="O1136" i="14"/>
  <c r="O1137" i="14"/>
  <c r="O1138" i="14"/>
  <c r="O1139" i="14"/>
  <c r="O1140" i="14"/>
  <c r="O1141" i="14"/>
  <c r="O1142" i="14"/>
  <c r="O1143" i="14"/>
  <c r="O1144" i="14"/>
  <c r="O1145" i="14"/>
  <c r="O1146" i="14"/>
  <c r="O1147" i="14"/>
  <c r="O1148" i="14"/>
  <c r="O1149" i="14"/>
  <c r="O1150" i="14"/>
  <c r="O1151" i="14"/>
  <c r="O1152" i="14"/>
  <c r="O1153" i="14"/>
  <c r="O1154" i="14"/>
  <c r="O1155" i="14"/>
  <c r="O1156" i="14"/>
  <c r="O1157" i="14"/>
  <c r="O1158" i="14"/>
  <c r="O1159" i="14"/>
  <c r="O1160" i="14"/>
  <c r="O1161" i="14"/>
  <c r="O1162" i="14"/>
  <c r="O1163" i="14"/>
  <c r="O1164" i="14"/>
  <c r="O1165" i="14"/>
  <c r="O1166" i="14"/>
  <c r="O1167" i="14"/>
  <c r="O1168" i="14"/>
  <c r="O1169" i="14"/>
  <c r="O1170" i="14"/>
  <c r="O1171" i="14"/>
  <c r="O1172" i="14"/>
  <c r="O1173" i="14"/>
  <c r="O1174" i="14"/>
  <c r="O1175" i="14"/>
  <c r="O1176" i="14"/>
  <c r="O1177" i="14"/>
  <c r="O1178" i="14"/>
  <c r="O1179" i="14"/>
  <c r="O1180" i="14"/>
  <c r="O1181" i="14"/>
  <c r="O1182" i="14"/>
  <c r="O1183" i="14"/>
  <c r="O1184" i="14"/>
  <c r="O1185" i="14"/>
  <c r="O1186" i="14"/>
  <c r="O1187" i="14"/>
  <c r="O1188" i="14"/>
  <c r="O1189" i="14"/>
  <c r="O1190" i="14"/>
  <c r="O1191" i="14"/>
  <c r="O1192" i="14"/>
  <c r="O1193" i="14"/>
  <c r="O1194" i="14"/>
  <c r="O1195" i="14"/>
  <c r="O1196" i="14"/>
  <c r="O1197" i="14"/>
  <c r="O1198" i="14"/>
  <c r="O1199" i="14"/>
  <c r="O1200" i="14"/>
  <c r="O1201" i="14"/>
  <c r="O1202" i="14"/>
  <c r="O1203" i="14"/>
  <c r="O1204" i="14"/>
  <c r="O1205" i="14"/>
  <c r="O1206" i="14"/>
  <c r="O1207" i="14"/>
  <c r="O1208" i="14"/>
  <c r="O1209" i="14"/>
  <c r="O1210" i="14"/>
  <c r="O1211" i="14"/>
  <c r="O1212" i="14"/>
  <c r="O1213" i="14"/>
  <c r="O1214" i="14"/>
  <c r="O1215" i="14"/>
  <c r="O1216" i="14"/>
  <c r="O1217" i="14"/>
  <c r="O1218" i="14"/>
  <c r="O1219" i="14"/>
  <c r="O1220" i="14"/>
  <c r="O1221" i="14"/>
  <c r="O1222" i="14"/>
  <c r="O1223" i="14"/>
  <c r="O1224" i="14"/>
  <c r="O1225" i="14"/>
  <c r="O1226" i="14"/>
  <c r="O1227" i="14"/>
  <c r="O1228" i="14"/>
  <c r="O1229" i="14"/>
  <c r="O1230" i="14"/>
  <c r="O1231" i="14"/>
  <c r="O1232" i="14"/>
  <c r="O1233" i="14"/>
  <c r="O1234" i="14"/>
  <c r="O1235" i="14"/>
  <c r="O1236" i="14"/>
  <c r="O1237" i="14"/>
  <c r="O1238" i="14"/>
  <c r="O1239" i="14"/>
  <c r="O1240" i="14"/>
  <c r="O1241" i="14"/>
  <c r="O1242" i="14"/>
  <c r="O1243" i="14"/>
  <c r="O1244" i="14"/>
  <c r="O1245" i="14"/>
  <c r="O1246" i="14"/>
  <c r="O1247" i="14"/>
  <c r="O1248" i="14"/>
  <c r="O1249" i="14"/>
  <c r="O1250" i="14"/>
  <c r="O1251" i="14"/>
  <c r="O1252" i="14"/>
  <c r="O1253" i="14"/>
  <c r="O1254" i="14"/>
  <c r="O1255" i="14"/>
  <c r="O1256" i="14"/>
  <c r="O1257" i="14"/>
  <c r="O1258" i="14"/>
  <c r="O1259" i="14"/>
  <c r="O1260" i="14"/>
  <c r="O1261" i="14"/>
  <c r="O1262" i="14"/>
  <c r="O1263" i="14"/>
  <c r="O1264" i="14"/>
  <c r="O1265" i="14"/>
  <c r="O1266" i="14"/>
  <c r="O1267" i="14"/>
  <c r="O1268" i="14"/>
  <c r="O1269" i="14"/>
  <c r="O1270" i="14"/>
  <c r="O1271" i="14"/>
  <c r="O1272" i="14"/>
  <c r="O1273" i="14"/>
  <c r="O1274" i="14"/>
  <c r="O1275" i="14"/>
  <c r="O1276" i="14"/>
  <c r="O1277" i="14"/>
  <c r="O1278" i="14"/>
  <c r="O1279" i="14"/>
  <c r="O1280" i="14"/>
  <c r="O1281" i="14"/>
  <c r="O1282" i="14"/>
  <c r="O1283" i="14"/>
  <c r="O1284" i="14"/>
  <c r="O1285" i="14"/>
  <c r="O1286" i="14"/>
  <c r="O1287" i="14"/>
  <c r="O1288" i="14"/>
  <c r="O1289" i="14"/>
  <c r="O1290" i="14"/>
  <c r="O1291" i="14"/>
  <c r="O1292" i="14"/>
  <c r="O1293" i="14"/>
  <c r="O1294" i="14"/>
  <c r="O1295" i="14"/>
  <c r="O1296" i="14"/>
  <c r="O1297" i="14"/>
  <c r="O1298" i="14"/>
  <c r="O1299" i="14"/>
  <c r="O1300" i="14"/>
  <c r="O1301" i="14"/>
  <c r="O1302" i="14"/>
  <c r="O1303" i="14"/>
  <c r="O1304" i="14"/>
  <c r="O1305" i="14"/>
  <c r="O1306" i="14"/>
  <c r="O1307" i="14"/>
  <c r="O1308" i="14"/>
  <c r="O1309" i="14"/>
  <c r="O1310" i="14"/>
  <c r="O1311" i="14"/>
  <c r="O1312" i="14"/>
  <c r="O1313" i="14"/>
  <c r="O1314" i="14"/>
  <c r="O1315" i="14"/>
  <c r="O1316" i="14"/>
  <c r="O1317" i="14"/>
  <c r="O1318" i="14"/>
  <c r="O1319" i="14"/>
  <c r="O1320" i="14"/>
  <c r="O1321" i="14"/>
  <c r="O1322" i="14"/>
  <c r="O1323" i="14"/>
  <c r="O1324" i="14"/>
  <c r="O1325" i="14"/>
  <c r="O1326" i="14"/>
  <c r="O1327" i="14"/>
  <c r="O1328" i="14"/>
  <c r="O1329" i="14"/>
  <c r="O1330" i="14"/>
  <c r="O1331" i="14"/>
  <c r="O1332" i="14"/>
  <c r="O1333" i="14"/>
  <c r="O1334" i="14"/>
  <c r="O1335" i="14"/>
  <c r="O1336" i="14"/>
  <c r="O1337" i="14"/>
  <c r="O1338" i="14"/>
  <c r="O1339" i="14"/>
  <c r="O1340" i="14"/>
  <c r="O1341" i="14"/>
  <c r="O1342" i="14"/>
  <c r="O1343" i="14"/>
  <c r="O1344" i="14"/>
  <c r="O1345" i="14"/>
  <c r="O1346" i="14"/>
  <c r="O1347" i="14"/>
  <c r="O1348" i="14"/>
  <c r="O1349" i="14"/>
  <c r="O1350" i="14"/>
  <c r="O1351" i="14"/>
  <c r="O1352" i="14"/>
  <c r="O1353" i="14"/>
  <c r="O1354" i="14"/>
  <c r="O1355" i="14"/>
  <c r="O1356" i="14"/>
  <c r="O1357" i="14"/>
  <c r="O1358" i="14"/>
  <c r="O1359" i="14"/>
  <c r="O1360" i="14"/>
  <c r="O1361" i="14"/>
  <c r="O1362" i="14"/>
  <c r="O1363" i="14"/>
  <c r="O1364" i="14"/>
  <c r="O1365" i="14"/>
  <c r="O1366" i="14"/>
  <c r="O1367" i="14"/>
  <c r="O1368" i="14"/>
  <c r="O1369" i="14"/>
  <c r="O1370" i="14"/>
  <c r="O1371" i="14"/>
  <c r="O1372" i="14"/>
  <c r="O1373" i="14"/>
  <c r="O1374" i="14"/>
  <c r="O1375" i="14"/>
  <c r="O1376" i="14"/>
  <c r="O1377" i="14"/>
  <c r="O1378" i="14"/>
  <c r="O1379" i="14"/>
  <c r="O1380" i="14"/>
  <c r="O1381" i="14"/>
  <c r="O1382" i="14"/>
  <c r="O1383" i="14"/>
  <c r="O1384" i="14"/>
  <c r="O1385" i="14"/>
  <c r="O1386" i="14"/>
  <c r="O1387" i="14"/>
  <c r="O1388" i="14"/>
  <c r="O1389" i="14"/>
  <c r="O1390" i="14"/>
  <c r="O1391" i="14"/>
  <c r="O1392" i="14"/>
  <c r="O1393" i="14"/>
  <c r="O1394" i="14"/>
  <c r="O1395" i="14"/>
  <c r="O1396" i="14"/>
  <c r="O1397" i="14"/>
  <c r="O1398" i="14"/>
  <c r="O1399" i="14"/>
  <c r="O1400" i="14"/>
  <c r="O1401" i="14"/>
  <c r="O1402" i="14"/>
  <c r="O1403" i="14"/>
  <c r="O1404" i="14"/>
  <c r="O1405" i="14"/>
  <c r="O1406" i="14"/>
  <c r="O1407" i="14"/>
  <c r="O1408" i="14"/>
  <c r="O1409" i="14"/>
  <c r="O1410" i="14"/>
  <c r="O1411" i="14"/>
  <c r="O1412" i="14"/>
  <c r="O1413" i="14"/>
  <c r="O1414" i="14"/>
  <c r="O1415" i="14"/>
  <c r="O1416" i="14"/>
  <c r="O1417" i="14"/>
  <c r="O1418" i="14"/>
  <c r="O1419" i="14"/>
  <c r="O1420" i="14"/>
  <c r="O1421" i="14"/>
  <c r="O1422" i="14"/>
  <c r="O1423" i="14"/>
  <c r="O1424" i="14"/>
  <c r="O1425" i="14"/>
  <c r="O1426" i="14"/>
  <c r="O1427" i="14"/>
  <c r="O1428" i="14"/>
  <c r="O1429" i="14"/>
  <c r="O1430" i="14"/>
  <c r="O1431" i="14"/>
  <c r="O1432" i="14"/>
  <c r="O1433" i="14"/>
  <c r="O1434" i="14"/>
  <c r="O1435" i="14"/>
  <c r="O1436" i="14"/>
  <c r="O1437" i="14"/>
  <c r="O1438" i="14"/>
  <c r="O1439" i="14"/>
  <c r="O1440" i="14"/>
  <c r="O1441" i="14"/>
  <c r="O1442" i="14"/>
  <c r="O1443" i="14"/>
  <c r="O1444" i="14"/>
  <c r="O1445" i="14"/>
  <c r="O1446" i="14"/>
  <c r="O1447" i="14"/>
  <c r="O1448" i="14"/>
  <c r="O1449" i="14"/>
  <c r="O1450" i="14"/>
  <c r="O1451" i="14"/>
  <c r="O1452" i="14"/>
  <c r="O1453" i="14"/>
  <c r="O1454" i="14"/>
  <c r="O1455" i="14"/>
  <c r="O1456" i="14"/>
  <c r="O1457" i="14"/>
  <c r="O1458" i="14"/>
  <c r="O1459" i="14"/>
  <c r="O1460" i="14"/>
  <c r="O1461" i="14"/>
  <c r="O1462" i="14"/>
  <c r="O1463" i="14"/>
  <c r="O1464" i="14"/>
  <c r="O1465" i="14"/>
  <c r="O1466" i="14"/>
  <c r="O1467" i="14"/>
  <c r="O1468" i="14"/>
  <c r="O1469" i="14"/>
  <c r="O1470" i="14"/>
  <c r="O1471" i="14"/>
  <c r="O1472" i="14"/>
  <c r="O1473" i="14"/>
  <c r="O1474" i="14"/>
  <c r="O1475" i="14"/>
  <c r="O1476" i="14"/>
  <c r="O1477" i="14"/>
  <c r="O1478" i="14"/>
  <c r="O1479" i="14"/>
  <c r="O1480" i="14"/>
  <c r="O1481" i="14"/>
  <c r="O1482" i="14"/>
  <c r="O1483" i="14"/>
  <c r="O1484" i="14"/>
  <c r="O1485" i="14"/>
  <c r="O1486" i="14"/>
  <c r="O1487" i="14"/>
  <c r="O1488" i="14"/>
  <c r="O1489" i="14"/>
  <c r="O1490" i="14"/>
  <c r="O1491" i="14"/>
  <c r="O1492" i="14"/>
  <c r="O1493" i="14"/>
  <c r="O1494" i="14"/>
  <c r="O1495" i="14"/>
  <c r="O1496" i="14"/>
  <c r="O1497" i="14"/>
  <c r="O1498" i="14"/>
  <c r="O1499" i="14"/>
  <c r="O1500" i="14"/>
  <c r="O1501" i="14"/>
  <c r="O1502" i="14"/>
  <c r="O1503" i="14"/>
  <c r="O1504" i="14"/>
  <c r="O1505" i="14"/>
  <c r="O1506" i="14"/>
  <c r="O1507" i="14"/>
  <c r="O1508" i="14"/>
  <c r="O1509" i="14"/>
  <c r="O1510" i="14"/>
  <c r="O1511" i="14"/>
  <c r="O1512" i="14"/>
  <c r="O1513" i="14"/>
  <c r="O1514" i="14"/>
  <c r="O1515" i="14"/>
  <c r="O1516" i="14"/>
  <c r="O1517" i="14"/>
  <c r="O1518" i="14"/>
  <c r="O1519" i="14"/>
  <c r="O1520" i="14"/>
  <c r="O1521" i="14"/>
  <c r="O1522" i="14"/>
  <c r="O1523" i="14"/>
  <c r="O1524" i="14"/>
  <c r="O1525" i="14"/>
  <c r="O1526" i="14"/>
  <c r="O1527" i="14"/>
  <c r="O1528" i="14"/>
  <c r="O1529" i="14"/>
  <c r="O1530" i="14"/>
  <c r="O1531" i="14"/>
  <c r="O1532" i="14"/>
  <c r="O1533" i="14"/>
  <c r="O1534" i="14"/>
  <c r="O1535" i="14"/>
  <c r="O1536" i="14"/>
  <c r="O1537" i="14"/>
  <c r="O1538" i="14"/>
  <c r="O1539" i="14"/>
  <c r="O1540" i="14"/>
  <c r="O1541" i="14"/>
  <c r="O1542" i="14"/>
  <c r="O1543" i="14"/>
  <c r="O1544" i="14"/>
  <c r="O1545" i="14"/>
  <c r="O1546" i="14"/>
  <c r="O1547" i="14"/>
  <c r="O1548" i="14"/>
  <c r="O1549" i="14"/>
  <c r="O1550" i="14"/>
  <c r="O1551" i="14"/>
  <c r="O1552" i="14"/>
  <c r="O1553" i="14"/>
  <c r="O1554" i="14"/>
  <c r="O1555" i="14"/>
  <c r="O1556" i="14"/>
  <c r="O1557" i="14"/>
  <c r="O1558" i="14"/>
  <c r="O1559" i="14"/>
  <c r="O1560" i="14"/>
  <c r="O1561" i="14"/>
  <c r="O1562" i="14"/>
  <c r="O1563" i="14"/>
  <c r="O1564" i="14"/>
  <c r="O1565" i="14"/>
  <c r="O1566" i="14"/>
  <c r="O1567" i="14"/>
  <c r="O1568" i="14"/>
  <c r="O1569" i="14"/>
  <c r="O1570" i="14"/>
  <c r="O1571" i="14"/>
  <c r="O1572" i="14"/>
  <c r="O1573" i="14"/>
  <c r="O1574" i="14"/>
  <c r="O1575" i="14"/>
  <c r="O1576" i="14"/>
  <c r="O1577" i="14"/>
  <c r="O1578" i="14"/>
  <c r="O1579" i="14"/>
  <c r="O1580" i="14"/>
  <c r="O1581" i="14"/>
  <c r="O1582" i="14"/>
  <c r="O1583" i="14"/>
  <c r="O1584" i="14"/>
  <c r="O1585" i="14"/>
  <c r="O1586" i="14"/>
  <c r="O1587" i="14"/>
  <c r="O1588" i="14"/>
  <c r="O1589" i="14"/>
  <c r="O1590" i="14"/>
  <c r="O1591" i="14"/>
  <c r="O1592" i="14"/>
  <c r="O1593" i="14"/>
  <c r="O1594" i="14"/>
  <c r="O1595" i="14"/>
  <c r="O1596" i="14"/>
  <c r="O1597" i="14"/>
  <c r="O1598" i="14"/>
  <c r="O1599" i="14"/>
  <c r="O1600" i="14"/>
  <c r="O1601" i="14"/>
  <c r="O1602" i="14"/>
  <c r="O1603" i="14"/>
  <c r="O1604" i="14"/>
  <c r="O1605" i="14"/>
  <c r="O1606" i="14"/>
  <c r="O1607" i="14"/>
  <c r="O1608" i="14"/>
  <c r="O1609" i="14"/>
  <c r="O1610" i="14"/>
  <c r="O1611" i="14"/>
  <c r="O1612" i="14"/>
  <c r="O1613" i="14"/>
  <c r="O1614" i="14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O1761" i="14"/>
  <c r="O1762" i="14"/>
  <c r="O1763" i="14"/>
  <c r="O1764" i="14"/>
  <c r="O1765" i="14"/>
  <c r="O1766" i="14"/>
  <c r="O1767" i="14"/>
  <c r="O1768" i="14"/>
  <c r="O1769" i="14"/>
  <c r="O1770" i="14"/>
  <c r="O1771" i="14"/>
  <c r="O1772" i="14"/>
  <c r="O1773" i="14"/>
  <c r="O1774" i="14"/>
  <c r="O1775" i="14"/>
  <c r="O1776" i="14"/>
  <c r="O1777" i="14"/>
  <c r="O1778" i="14"/>
  <c r="O1779" i="14"/>
  <c r="O1780" i="14"/>
  <c r="O1781" i="14"/>
  <c r="O1782" i="14"/>
  <c r="O1783" i="14"/>
  <c r="O1784" i="14"/>
  <c r="O1785" i="14"/>
  <c r="O1786" i="14"/>
  <c r="O1787" i="14"/>
  <c r="O1788" i="14"/>
  <c r="O1789" i="14"/>
  <c r="O1790" i="14"/>
  <c r="O1791" i="14"/>
  <c r="O1792" i="14"/>
  <c r="O1793" i="14"/>
  <c r="O1794" i="14"/>
  <c r="O1795" i="14"/>
  <c r="O1796" i="14"/>
  <c r="O1797" i="14"/>
  <c r="O1798" i="14"/>
  <c r="O1799" i="14"/>
  <c r="O1800" i="14"/>
  <c r="O1801" i="14"/>
  <c r="O1802" i="14"/>
  <c r="O1803" i="14"/>
  <c r="O1804" i="14"/>
  <c r="O1805" i="14"/>
  <c r="O1806" i="14"/>
  <c r="O1807" i="14"/>
  <c r="O1808" i="14"/>
  <c r="O1809" i="14"/>
  <c r="O1810" i="14"/>
  <c r="O1811" i="14"/>
  <c r="O1812" i="14"/>
  <c r="O1813" i="14"/>
  <c r="O1814" i="14"/>
  <c r="O1815" i="14"/>
  <c r="O1816" i="14"/>
  <c r="O1817" i="14"/>
  <c r="O1818" i="14"/>
  <c r="O1819" i="14"/>
  <c r="O1820" i="14"/>
  <c r="O1821" i="14"/>
  <c r="O1822" i="14"/>
  <c r="O1823" i="14"/>
  <c r="O1824" i="14"/>
  <c r="O1825" i="14"/>
  <c r="O1826" i="14"/>
  <c r="O1827" i="14"/>
  <c r="O1828" i="14"/>
  <c r="O1829" i="14"/>
  <c r="O1830" i="14"/>
  <c r="O1831" i="14"/>
  <c r="O1832" i="14"/>
  <c r="O1833" i="14"/>
  <c r="O1834" i="14"/>
  <c r="O1835" i="14"/>
  <c r="O1836" i="14"/>
  <c r="O1837" i="14"/>
  <c r="O1838" i="14"/>
  <c r="O1839" i="14"/>
  <c r="O1840" i="14"/>
  <c r="O1841" i="14"/>
  <c r="O1842" i="14"/>
  <c r="O1843" i="14"/>
  <c r="O1844" i="14"/>
  <c r="O1845" i="14"/>
  <c r="O1846" i="14"/>
  <c r="O1847" i="14"/>
  <c r="O1848" i="14"/>
  <c r="O1849" i="14"/>
  <c r="O1850" i="14"/>
  <c r="O1851" i="14"/>
  <c r="O1852" i="14"/>
  <c r="O1853" i="14"/>
  <c r="O1854" i="14"/>
  <c r="O1855" i="14"/>
  <c r="O1856" i="14"/>
  <c r="O1857" i="14"/>
  <c r="O1858" i="14"/>
  <c r="O1859" i="14"/>
  <c r="O1860" i="14"/>
  <c r="O1861" i="14"/>
  <c r="O1862" i="14"/>
  <c r="O1863" i="14"/>
  <c r="O1864" i="14"/>
  <c r="O1865" i="14"/>
  <c r="O1866" i="14"/>
  <c r="O1867" i="14"/>
  <c r="O1868" i="14"/>
  <c r="O1869" i="14"/>
  <c r="O1870" i="14"/>
  <c r="O1871" i="14"/>
  <c r="O1872" i="14"/>
  <c r="O1873" i="14"/>
  <c r="O1874" i="14"/>
  <c r="O1875" i="14"/>
  <c r="O1876" i="14"/>
  <c r="O1877" i="14"/>
  <c r="O1878" i="14"/>
  <c r="O1879" i="14"/>
  <c r="O1880" i="14"/>
  <c r="O1881" i="14"/>
  <c r="O1882" i="14"/>
  <c r="O1883" i="14"/>
  <c r="O1884" i="14"/>
  <c r="O1885" i="14"/>
  <c r="O1886" i="14"/>
  <c r="O1887" i="14"/>
  <c r="O1888" i="14"/>
  <c r="O1889" i="14"/>
  <c r="O1890" i="14"/>
  <c r="O1891" i="14"/>
  <c r="O1892" i="14"/>
  <c r="O1893" i="14"/>
  <c r="O1894" i="14"/>
  <c r="O1895" i="14"/>
  <c r="O1896" i="14"/>
  <c r="O1897" i="14"/>
  <c r="O1898" i="14"/>
  <c r="O1899" i="14"/>
  <c r="O1900" i="14"/>
  <c r="O1901" i="14"/>
  <c r="O1902" i="14"/>
  <c r="O1903" i="14"/>
  <c r="O1904" i="14"/>
  <c r="O1905" i="14"/>
  <c r="O1906" i="14"/>
  <c r="O1907" i="14"/>
  <c r="O1908" i="14"/>
  <c r="O1909" i="14"/>
  <c r="O1910" i="14"/>
  <c r="O1911" i="14"/>
  <c r="O1912" i="14"/>
  <c r="O1913" i="14"/>
  <c r="O1914" i="14"/>
  <c r="O1915" i="14"/>
  <c r="O1916" i="14"/>
  <c r="O1917" i="14"/>
  <c r="O1918" i="14"/>
  <c r="O1919" i="14"/>
  <c r="O1920" i="14"/>
  <c r="O1921" i="14"/>
  <c r="O1922" i="14"/>
  <c r="O1923" i="14"/>
  <c r="O1924" i="14"/>
  <c r="O1925" i="14"/>
  <c r="O1926" i="14"/>
  <c r="O1927" i="14"/>
  <c r="O1928" i="14"/>
  <c r="O1929" i="14"/>
  <c r="O1930" i="14"/>
  <c r="O1931" i="14"/>
  <c r="O1932" i="14"/>
  <c r="O1933" i="14"/>
  <c r="O1934" i="14"/>
  <c r="O1935" i="14"/>
  <c r="O1936" i="14"/>
  <c r="O1937" i="14"/>
  <c r="O1938" i="14"/>
  <c r="O1939" i="14"/>
  <c r="O1940" i="14"/>
  <c r="O1941" i="14"/>
  <c r="O1942" i="14"/>
  <c r="O1943" i="14"/>
  <c r="O1944" i="14"/>
  <c r="O1945" i="14"/>
  <c r="O1946" i="14"/>
  <c r="O1947" i="14"/>
  <c r="O1948" i="14"/>
  <c r="O1949" i="14"/>
  <c r="O1950" i="14"/>
  <c r="O1951" i="14"/>
  <c r="O1952" i="14"/>
  <c r="O1953" i="14"/>
  <c r="O1954" i="14"/>
  <c r="O1955" i="14"/>
  <c r="O1956" i="14"/>
  <c r="O1957" i="14"/>
  <c r="O1958" i="14"/>
  <c r="O1959" i="14"/>
  <c r="O1960" i="14"/>
  <c r="O1961" i="14"/>
  <c r="O1962" i="14"/>
  <c r="O1963" i="14"/>
  <c r="O1964" i="14"/>
  <c r="O1965" i="14"/>
  <c r="O1966" i="14"/>
  <c r="O1967" i="14"/>
  <c r="O1968" i="14"/>
  <c r="O1969" i="14"/>
  <c r="O1970" i="14"/>
  <c r="O1971" i="14"/>
  <c r="O1972" i="14"/>
  <c r="O1973" i="14"/>
  <c r="O1974" i="14"/>
  <c r="O1975" i="14"/>
  <c r="O1976" i="14"/>
  <c r="O1977" i="14"/>
  <c r="O1978" i="14"/>
  <c r="O1979" i="14"/>
  <c r="O1980" i="14"/>
  <c r="O1981" i="14"/>
  <c r="O1982" i="14"/>
  <c r="O1983" i="14"/>
  <c r="O1984" i="14"/>
  <c r="O1985" i="14"/>
  <c r="O1986" i="14"/>
  <c r="O1987" i="14"/>
  <c r="O1988" i="14"/>
  <c r="O1989" i="14"/>
  <c r="O1990" i="14"/>
  <c r="O1991" i="14"/>
  <c r="O1992" i="14"/>
  <c r="O1993" i="14"/>
  <c r="O1994" i="14"/>
  <c r="O10" i="14"/>
  <c r="K40" i="21" l="1"/>
  <c r="O1995" i="14"/>
  <c r="P10" i="14" l="1"/>
  <c r="R10" i="14" s="1"/>
  <c r="P11" i="14"/>
  <c r="R11" i="14" s="1"/>
  <c r="P12" i="14"/>
  <c r="R12" i="14" s="1"/>
  <c r="P13" i="14"/>
  <c r="R13" i="14" s="1"/>
  <c r="P14" i="14"/>
  <c r="R14" i="14" s="1"/>
  <c r="Q10" i="14"/>
  <c r="S10" i="14" s="1"/>
  <c r="Q11" i="14"/>
  <c r="S11" i="14" s="1"/>
  <c r="Q12" i="14"/>
  <c r="S12" i="14" s="1"/>
  <c r="Q13" i="14"/>
  <c r="S13" i="14" s="1"/>
  <c r="Q14" i="14"/>
  <c r="J1995" i="14"/>
  <c r="K3" i="18" s="1"/>
  <c r="K1995" i="14"/>
  <c r="B3" i="21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1738" i="14"/>
  <c r="M1739" i="14"/>
  <c r="M1740" i="14"/>
  <c r="M1741" i="14"/>
  <c r="M1742" i="14"/>
  <c r="M1743" i="14"/>
  <c r="M1744" i="14"/>
  <c r="M1745" i="14"/>
  <c r="M1746" i="14"/>
  <c r="M1747" i="14"/>
  <c r="M1748" i="14"/>
  <c r="M1749" i="14"/>
  <c r="M1750" i="14"/>
  <c r="M1751" i="14"/>
  <c r="M1752" i="14"/>
  <c r="M1753" i="14"/>
  <c r="M1754" i="14"/>
  <c r="M1755" i="14"/>
  <c r="M1756" i="14"/>
  <c r="M1757" i="14"/>
  <c r="M1758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1774" i="14"/>
  <c r="M1775" i="14"/>
  <c r="M1776" i="14"/>
  <c r="M1777" i="14"/>
  <c r="M1778" i="14"/>
  <c r="M1779" i="14"/>
  <c r="M1780" i="14"/>
  <c r="M1781" i="14"/>
  <c r="M1782" i="14"/>
  <c r="M1783" i="14"/>
  <c r="M1784" i="14"/>
  <c r="M1785" i="14"/>
  <c r="M1786" i="14"/>
  <c r="M1787" i="14"/>
  <c r="M1788" i="14"/>
  <c r="M1789" i="14"/>
  <c r="M1790" i="14"/>
  <c r="M1791" i="14"/>
  <c r="M1792" i="14"/>
  <c r="M1793" i="14"/>
  <c r="M1794" i="14"/>
  <c r="M1795" i="14"/>
  <c r="M1796" i="14"/>
  <c r="M1797" i="14"/>
  <c r="M1798" i="14"/>
  <c r="M1799" i="14"/>
  <c r="M1800" i="14"/>
  <c r="M1801" i="14"/>
  <c r="M1802" i="14"/>
  <c r="M1803" i="14"/>
  <c r="M1804" i="14"/>
  <c r="M1805" i="14"/>
  <c r="M1806" i="14"/>
  <c r="M1807" i="14"/>
  <c r="M1808" i="14"/>
  <c r="M1809" i="14"/>
  <c r="M1810" i="14"/>
  <c r="M1811" i="14"/>
  <c r="M1812" i="14"/>
  <c r="M1813" i="14"/>
  <c r="M1814" i="14"/>
  <c r="M1815" i="14"/>
  <c r="M1816" i="14"/>
  <c r="M1817" i="14"/>
  <c r="M1818" i="14"/>
  <c r="M1819" i="14"/>
  <c r="M1820" i="14"/>
  <c r="M1821" i="14"/>
  <c r="M1822" i="14"/>
  <c r="M1823" i="14"/>
  <c r="M1824" i="14"/>
  <c r="M1825" i="14"/>
  <c r="M1826" i="14"/>
  <c r="M1827" i="14"/>
  <c r="M1828" i="14"/>
  <c r="M1829" i="14"/>
  <c r="M1830" i="14"/>
  <c r="M1831" i="14"/>
  <c r="M1832" i="14"/>
  <c r="M1833" i="14"/>
  <c r="M1834" i="14"/>
  <c r="M1835" i="14"/>
  <c r="M1836" i="14"/>
  <c r="M1837" i="14"/>
  <c r="M1838" i="14"/>
  <c r="M1839" i="14"/>
  <c r="M1840" i="14"/>
  <c r="M1841" i="14"/>
  <c r="M1842" i="14"/>
  <c r="M1843" i="14"/>
  <c r="M1844" i="14"/>
  <c r="M1845" i="14"/>
  <c r="M1846" i="14"/>
  <c r="M1847" i="14"/>
  <c r="M1848" i="14"/>
  <c r="M1849" i="14"/>
  <c r="M1850" i="14"/>
  <c r="M1851" i="14"/>
  <c r="M1852" i="14"/>
  <c r="M1853" i="14"/>
  <c r="M1854" i="14"/>
  <c r="M1855" i="14"/>
  <c r="M1856" i="14"/>
  <c r="M1857" i="14"/>
  <c r="M1858" i="14"/>
  <c r="M1859" i="14"/>
  <c r="M1860" i="14"/>
  <c r="M1861" i="14"/>
  <c r="M1862" i="14"/>
  <c r="M1863" i="14"/>
  <c r="M1864" i="14"/>
  <c r="M1865" i="14"/>
  <c r="M1866" i="14"/>
  <c r="M1867" i="14"/>
  <c r="M1868" i="14"/>
  <c r="M1869" i="14"/>
  <c r="M1870" i="14"/>
  <c r="M1871" i="14"/>
  <c r="M1872" i="14"/>
  <c r="M1873" i="14"/>
  <c r="M1874" i="14"/>
  <c r="M1875" i="14"/>
  <c r="M1876" i="14"/>
  <c r="M1877" i="14"/>
  <c r="M1878" i="14"/>
  <c r="M1879" i="14"/>
  <c r="M1880" i="14"/>
  <c r="M1881" i="14"/>
  <c r="M1882" i="14"/>
  <c r="M1883" i="14"/>
  <c r="M1884" i="14"/>
  <c r="M1885" i="14"/>
  <c r="M1886" i="14"/>
  <c r="M1887" i="14"/>
  <c r="M1888" i="14"/>
  <c r="M1889" i="14"/>
  <c r="M1890" i="14"/>
  <c r="M1891" i="14"/>
  <c r="M1892" i="14"/>
  <c r="M1893" i="14"/>
  <c r="M1894" i="14"/>
  <c r="M1895" i="14"/>
  <c r="M1896" i="14"/>
  <c r="M1897" i="14"/>
  <c r="M1898" i="14"/>
  <c r="M1899" i="14"/>
  <c r="M1900" i="14"/>
  <c r="M1901" i="14"/>
  <c r="M1902" i="14"/>
  <c r="M1903" i="14"/>
  <c r="M1904" i="14"/>
  <c r="M1905" i="14"/>
  <c r="M1906" i="14"/>
  <c r="M1907" i="14"/>
  <c r="M1908" i="14"/>
  <c r="M1909" i="14"/>
  <c r="M1910" i="14"/>
  <c r="M1911" i="14"/>
  <c r="M1912" i="14"/>
  <c r="M1913" i="14"/>
  <c r="M1914" i="14"/>
  <c r="M1915" i="14"/>
  <c r="M1916" i="14"/>
  <c r="M1917" i="14"/>
  <c r="M1918" i="14"/>
  <c r="M1919" i="14"/>
  <c r="M1920" i="14"/>
  <c r="M1921" i="14"/>
  <c r="M1922" i="14"/>
  <c r="M1923" i="14"/>
  <c r="M1924" i="14"/>
  <c r="M1925" i="14"/>
  <c r="M1926" i="14"/>
  <c r="M1927" i="14"/>
  <c r="M1928" i="14"/>
  <c r="M1929" i="14"/>
  <c r="M1930" i="14"/>
  <c r="M1931" i="14"/>
  <c r="M1932" i="14"/>
  <c r="M1933" i="14"/>
  <c r="M1934" i="14"/>
  <c r="M1935" i="14"/>
  <c r="M1936" i="14"/>
  <c r="M1937" i="14"/>
  <c r="M1938" i="14"/>
  <c r="M1939" i="14"/>
  <c r="M1940" i="14"/>
  <c r="M1941" i="14"/>
  <c r="M1942" i="14"/>
  <c r="M1943" i="14"/>
  <c r="M1944" i="14"/>
  <c r="M1945" i="14"/>
  <c r="M1946" i="14"/>
  <c r="M1947" i="14"/>
  <c r="M1948" i="14"/>
  <c r="M1949" i="14"/>
  <c r="M1950" i="14"/>
  <c r="M1951" i="14"/>
  <c r="M1952" i="14"/>
  <c r="M1953" i="14"/>
  <c r="M1954" i="14"/>
  <c r="M1955" i="14"/>
  <c r="M1956" i="14"/>
  <c r="M1957" i="14"/>
  <c r="M1958" i="14"/>
  <c r="M1959" i="14"/>
  <c r="M1960" i="14"/>
  <c r="M1961" i="14"/>
  <c r="M1962" i="14"/>
  <c r="M1963" i="14"/>
  <c r="M1964" i="14"/>
  <c r="M1965" i="14"/>
  <c r="M1966" i="14"/>
  <c r="M1967" i="14"/>
  <c r="M1968" i="14"/>
  <c r="M1969" i="14"/>
  <c r="M1970" i="14"/>
  <c r="M1971" i="14"/>
  <c r="M1972" i="14"/>
  <c r="M1973" i="14"/>
  <c r="M1974" i="14"/>
  <c r="M1975" i="14"/>
  <c r="M1976" i="14"/>
  <c r="M1977" i="14"/>
  <c r="M1978" i="14"/>
  <c r="M1979" i="14"/>
  <c r="M1980" i="14"/>
  <c r="M1981" i="14"/>
  <c r="M1982" i="14"/>
  <c r="M1983" i="14"/>
  <c r="M1984" i="14"/>
  <c r="M1985" i="14"/>
  <c r="M1986" i="14"/>
  <c r="M1987" i="14"/>
  <c r="M1988" i="14"/>
  <c r="M1989" i="14"/>
  <c r="M1990" i="14"/>
  <c r="M1991" i="14"/>
  <c r="M1992" i="14"/>
  <c r="M1993" i="14"/>
  <c r="M1994" i="14"/>
  <c r="M10" i="14"/>
  <c r="B265" i="14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62" i="14" s="1"/>
  <c r="B1763" i="14" s="1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73" i="14" s="1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84" i="14" s="1"/>
  <c r="B1785" i="14" s="1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95" i="14" s="1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806" i="14" s="1"/>
  <c r="B1807" i="14" s="1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17" i="14" s="1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28" i="14" s="1"/>
  <c r="B1829" i="14" s="1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39" i="14" s="1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50" i="14" s="1"/>
  <c r="B1851" i="14" s="1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61" i="14" s="1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72" i="14" s="1"/>
  <c r="B1873" i="14" s="1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83" i="14" s="1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94" i="14" s="1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905" i="14" s="1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916" i="14" s="1"/>
  <c r="B1917" i="14" s="1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27" i="14" s="1"/>
  <c r="B1928" i="14" s="1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38" i="14" s="1"/>
  <c r="B1939" i="14" s="1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49" i="14" s="1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60" i="14" s="1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71" i="14" s="1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82" i="14" s="1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P15" i="14"/>
  <c r="R15" i="14" s="1"/>
  <c r="Q15" i="14"/>
  <c r="S15" i="14" s="1"/>
  <c r="P16" i="14"/>
  <c r="R16" i="14" s="1"/>
  <c r="Q16" i="14"/>
  <c r="S16" i="14" s="1"/>
  <c r="P17" i="14"/>
  <c r="R17" i="14" s="1"/>
  <c r="Q17" i="14"/>
  <c r="S17" i="14" s="1"/>
  <c r="P18" i="14"/>
  <c r="R18" i="14" s="1"/>
  <c r="Q18" i="14"/>
  <c r="S18" i="14" s="1"/>
  <c r="P19" i="14"/>
  <c r="R19" i="14" s="1"/>
  <c r="Q19" i="14"/>
  <c r="P20" i="14"/>
  <c r="R20" i="14" s="1"/>
  <c r="Q20" i="14"/>
  <c r="P21" i="14"/>
  <c r="R21" i="14" s="1"/>
  <c r="Q21" i="14"/>
  <c r="S21" i="14" s="1"/>
  <c r="P22" i="14"/>
  <c r="R22" i="14" s="1"/>
  <c r="Q22" i="14"/>
  <c r="S22" i="14" s="1"/>
  <c r="P23" i="14"/>
  <c r="R23" i="14" s="1"/>
  <c r="Q23" i="14"/>
  <c r="S23" i="14" s="1"/>
  <c r="P24" i="14"/>
  <c r="R24" i="14" s="1"/>
  <c r="Q24" i="14"/>
  <c r="S24" i="14" s="1"/>
  <c r="P25" i="14"/>
  <c r="R25" i="14" s="1"/>
  <c r="Q25" i="14"/>
  <c r="S25" i="14" s="1"/>
  <c r="P26" i="14"/>
  <c r="R26" i="14" s="1"/>
  <c r="Q26" i="14"/>
  <c r="S26" i="14" s="1"/>
  <c r="P27" i="14"/>
  <c r="R27" i="14" s="1"/>
  <c r="Q27" i="14"/>
  <c r="P28" i="14"/>
  <c r="R28" i="14" s="1"/>
  <c r="Q28" i="14"/>
  <c r="P29" i="14"/>
  <c r="Q29" i="14"/>
  <c r="S29" i="14" s="1"/>
  <c r="P30" i="14"/>
  <c r="R30" i="14" s="1"/>
  <c r="Q30" i="14"/>
  <c r="S30" i="14" s="1"/>
  <c r="P31" i="14"/>
  <c r="R31" i="14" s="1"/>
  <c r="Q31" i="14"/>
  <c r="S31" i="14" s="1"/>
  <c r="P32" i="14"/>
  <c r="R32" i="14" s="1"/>
  <c r="Q32" i="14"/>
  <c r="S32" i="14" s="1"/>
  <c r="S27" i="14"/>
  <c r="P33" i="14"/>
  <c r="Q33" i="14"/>
  <c r="S33" i="14" s="1"/>
  <c r="K32" i="21" s="1"/>
  <c r="P34" i="14"/>
  <c r="R34" i="14" s="1"/>
  <c r="Q34" i="14"/>
  <c r="S34" i="14" s="1"/>
  <c r="P35" i="14"/>
  <c r="R35" i="14" s="1"/>
  <c r="Q35" i="14"/>
  <c r="S35" i="14" s="1"/>
  <c r="P36" i="14"/>
  <c r="R36" i="14" s="1"/>
  <c r="Q36" i="14"/>
  <c r="S36" i="14" s="1"/>
  <c r="P37" i="14"/>
  <c r="R37" i="14" s="1"/>
  <c r="Q37" i="14"/>
  <c r="S37" i="14" s="1"/>
  <c r="P38" i="14"/>
  <c r="R38" i="14" s="1"/>
  <c r="Q38" i="14"/>
  <c r="S38" i="14" s="1"/>
  <c r="P39" i="14"/>
  <c r="R39" i="14" s="1"/>
  <c r="Q39" i="14"/>
  <c r="S39" i="14" s="1"/>
  <c r="P40" i="14"/>
  <c r="Q40" i="14"/>
  <c r="S40" i="14" s="1"/>
  <c r="P41" i="14"/>
  <c r="R41" i="14" s="1"/>
  <c r="Q41" i="14"/>
  <c r="S41" i="14" s="1"/>
  <c r="P42" i="14"/>
  <c r="R42" i="14" s="1"/>
  <c r="Q42" i="14"/>
  <c r="S42" i="14" s="1"/>
  <c r="P43" i="14"/>
  <c r="R43" i="14" s="1"/>
  <c r="Q43" i="14"/>
  <c r="S43" i="14" s="1"/>
  <c r="P44" i="14"/>
  <c r="R44" i="14" s="1"/>
  <c r="Q44" i="14"/>
  <c r="S44" i="14" s="1"/>
  <c r="P45" i="14"/>
  <c r="Q45" i="14"/>
  <c r="S45" i="14" s="1"/>
  <c r="P46" i="14"/>
  <c r="R46" i="14" s="1"/>
  <c r="Q46" i="14"/>
  <c r="S46" i="14" s="1"/>
  <c r="P47" i="14"/>
  <c r="R47" i="14" s="1"/>
  <c r="Q47" i="14"/>
  <c r="S47" i="14" s="1"/>
  <c r="P48" i="14"/>
  <c r="Q48" i="14"/>
  <c r="S48" i="14" s="1"/>
  <c r="P49" i="14"/>
  <c r="Q49" i="14"/>
  <c r="S49" i="14" s="1"/>
  <c r="P50" i="14"/>
  <c r="R50" i="14" s="1"/>
  <c r="Q50" i="14"/>
  <c r="S50" i="14" s="1"/>
  <c r="P51" i="14"/>
  <c r="R51" i="14" s="1"/>
  <c r="Q51" i="14"/>
  <c r="S51" i="14" s="1"/>
  <c r="P52" i="14"/>
  <c r="Q52" i="14"/>
  <c r="S52" i="14" s="1"/>
  <c r="P53" i="14"/>
  <c r="R53" i="14" s="1"/>
  <c r="Q53" i="14"/>
  <c r="S53" i="14" s="1"/>
  <c r="P54" i="14"/>
  <c r="R54" i="14" s="1"/>
  <c r="Q54" i="14"/>
  <c r="S54" i="14" s="1"/>
  <c r="P55" i="14"/>
  <c r="R55" i="14" s="1"/>
  <c r="Q55" i="14"/>
  <c r="S55" i="14" s="1"/>
  <c r="P56" i="14"/>
  <c r="Q56" i="14"/>
  <c r="S56" i="14" s="1"/>
  <c r="P57" i="14"/>
  <c r="Q57" i="14"/>
  <c r="S57" i="14" s="1"/>
  <c r="P58" i="14"/>
  <c r="R58" i="14" s="1"/>
  <c r="Q58" i="14"/>
  <c r="S58" i="14" s="1"/>
  <c r="P59" i="14"/>
  <c r="R59" i="14" s="1"/>
  <c r="Q59" i="14"/>
  <c r="S59" i="14" s="1"/>
  <c r="P60" i="14"/>
  <c r="R60" i="14" s="1"/>
  <c r="Q60" i="14"/>
  <c r="S60" i="14" s="1"/>
  <c r="P61" i="14"/>
  <c r="Q61" i="14"/>
  <c r="S61" i="14" s="1"/>
  <c r="P62" i="14"/>
  <c r="R62" i="14" s="1"/>
  <c r="Q62" i="14"/>
  <c r="S62" i="14" s="1"/>
  <c r="P63" i="14"/>
  <c r="R63" i="14" s="1"/>
  <c r="Q63" i="14"/>
  <c r="S63" i="14" s="1"/>
  <c r="P64" i="14"/>
  <c r="Q64" i="14"/>
  <c r="S64" i="14" s="1"/>
  <c r="P65" i="14"/>
  <c r="R65" i="14" s="1"/>
  <c r="Q65" i="14"/>
  <c r="S65" i="14" s="1"/>
  <c r="P66" i="14"/>
  <c r="R66" i="14" s="1"/>
  <c r="Q66" i="14"/>
  <c r="S66" i="14" s="1"/>
  <c r="P67" i="14"/>
  <c r="R67" i="14" s="1"/>
  <c r="Q67" i="14"/>
  <c r="S67" i="14" s="1"/>
  <c r="P68" i="14"/>
  <c r="R68" i="14" s="1"/>
  <c r="Q68" i="14"/>
  <c r="S68" i="14" s="1"/>
  <c r="P69" i="14"/>
  <c r="R69" i="14" s="1"/>
  <c r="Q69" i="14"/>
  <c r="S69" i="14" s="1"/>
  <c r="P70" i="14"/>
  <c r="R70" i="14" s="1"/>
  <c r="Q70" i="14"/>
  <c r="S70" i="14" s="1"/>
  <c r="P71" i="14"/>
  <c r="R71" i="14" s="1"/>
  <c r="Q71" i="14"/>
  <c r="S71" i="14" s="1"/>
  <c r="P72" i="14"/>
  <c r="R72" i="14" s="1"/>
  <c r="Q72" i="14"/>
  <c r="S72" i="14" s="1"/>
  <c r="P73" i="14"/>
  <c r="Q73" i="14"/>
  <c r="S73" i="14" s="1"/>
  <c r="P74" i="14"/>
  <c r="R74" i="14" s="1"/>
  <c r="Q74" i="14"/>
  <c r="S74" i="14" s="1"/>
  <c r="P75" i="14"/>
  <c r="R75" i="14" s="1"/>
  <c r="Q75" i="14"/>
  <c r="S75" i="14" s="1"/>
  <c r="P76" i="14"/>
  <c r="Q76" i="14"/>
  <c r="S76" i="14" s="1"/>
  <c r="P77" i="14"/>
  <c r="R77" i="14" s="1"/>
  <c r="Q77" i="14"/>
  <c r="S77" i="14" s="1"/>
  <c r="P78" i="14"/>
  <c r="R78" i="14" s="1"/>
  <c r="Q78" i="14"/>
  <c r="S78" i="14" s="1"/>
  <c r="P79" i="14"/>
  <c r="R79" i="14" s="1"/>
  <c r="Q79" i="14"/>
  <c r="S79" i="14" s="1"/>
  <c r="P80" i="14"/>
  <c r="R80" i="14" s="1"/>
  <c r="Q80" i="14"/>
  <c r="S80" i="14" s="1"/>
  <c r="P81" i="14"/>
  <c r="R81" i="14" s="1"/>
  <c r="Q81" i="14"/>
  <c r="S81" i="14" s="1"/>
  <c r="P82" i="14"/>
  <c r="R82" i="14" s="1"/>
  <c r="Q82" i="14"/>
  <c r="S82" i="14" s="1"/>
  <c r="P83" i="14"/>
  <c r="R83" i="14" s="1"/>
  <c r="Q83" i="14"/>
  <c r="S83" i="14" s="1"/>
  <c r="P84" i="14"/>
  <c r="R84" i="14" s="1"/>
  <c r="Q84" i="14"/>
  <c r="S84" i="14" s="1"/>
  <c r="P85" i="14"/>
  <c r="R85" i="14" s="1"/>
  <c r="Q85" i="14"/>
  <c r="S85" i="14" s="1"/>
  <c r="P86" i="14"/>
  <c r="R86" i="14" s="1"/>
  <c r="Q86" i="14"/>
  <c r="S86" i="14" s="1"/>
  <c r="P87" i="14"/>
  <c r="R87" i="14" s="1"/>
  <c r="Q87" i="14"/>
  <c r="S87" i="14" s="1"/>
  <c r="P88" i="14"/>
  <c r="Q88" i="14"/>
  <c r="S88" i="14" s="1"/>
  <c r="P89" i="14"/>
  <c r="R89" i="14" s="1"/>
  <c r="Q89" i="14"/>
  <c r="S89" i="14" s="1"/>
  <c r="P90" i="14"/>
  <c r="R90" i="14" s="1"/>
  <c r="Q90" i="14"/>
  <c r="S90" i="14" s="1"/>
  <c r="P91" i="14"/>
  <c r="R91" i="14" s="1"/>
  <c r="Q91" i="14"/>
  <c r="S91" i="14" s="1"/>
  <c r="N91" i="14" s="1"/>
  <c r="P92" i="14"/>
  <c r="Q92" i="14"/>
  <c r="S92" i="14" s="1"/>
  <c r="P93" i="14"/>
  <c r="Q93" i="14"/>
  <c r="S93" i="14" s="1"/>
  <c r="P94" i="14"/>
  <c r="R94" i="14" s="1"/>
  <c r="Q94" i="14"/>
  <c r="S94" i="14" s="1"/>
  <c r="P95" i="14"/>
  <c r="Q95" i="14"/>
  <c r="S95" i="14" s="1"/>
  <c r="P96" i="14"/>
  <c r="R96" i="14" s="1"/>
  <c r="Q96" i="14"/>
  <c r="S96" i="14" s="1"/>
  <c r="P97" i="14"/>
  <c r="R97" i="14" s="1"/>
  <c r="Q97" i="14"/>
  <c r="S97" i="14" s="1"/>
  <c r="P98" i="14"/>
  <c r="R98" i="14" s="1"/>
  <c r="Q98" i="14"/>
  <c r="S98" i="14" s="1"/>
  <c r="P99" i="14"/>
  <c r="Q99" i="14"/>
  <c r="S99" i="14" s="1"/>
  <c r="P100" i="14"/>
  <c r="R100" i="14" s="1"/>
  <c r="Q100" i="14"/>
  <c r="S100" i="14" s="1"/>
  <c r="P101" i="14"/>
  <c r="Q101" i="14"/>
  <c r="S101" i="14" s="1"/>
  <c r="P102" i="14"/>
  <c r="R102" i="14" s="1"/>
  <c r="Q102" i="14"/>
  <c r="S102" i="14" s="1"/>
  <c r="P103" i="14"/>
  <c r="R103" i="14" s="1"/>
  <c r="Q103" i="14"/>
  <c r="P104" i="14"/>
  <c r="R104" i="14" s="1"/>
  <c r="Q104" i="14"/>
  <c r="S104" i="14" s="1"/>
  <c r="P105" i="14"/>
  <c r="Q105" i="14"/>
  <c r="S105" i="14" s="1"/>
  <c r="P106" i="14"/>
  <c r="R106" i="14" s="1"/>
  <c r="Q106" i="14"/>
  <c r="S106" i="14" s="1"/>
  <c r="P107" i="14"/>
  <c r="Q107" i="14"/>
  <c r="S107" i="14" s="1"/>
  <c r="P108" i="14"/>
  <c r="Q108" i="14"/>
  <c r="S108" i="14" s="1"/>
  <c r="P109" i="14"/>
  <c r="R109" i="14" s="1"/>
  <c r="Q109" i="14"/>
  <c r="S109" i="14" s="1"/>
  <c r="P110" i="14"/>
  <c r="R110" i="14" s="1"/>
  <c r="Q110" i="14"/>
  <c r="S110" i="14" s="1"/>
  <c r="P111" i="14"/>
  <c r="R111" i="14" s="1"/>
  <c r="Q111" i="14"/>
  <c r="S111" i="14" s="1"/>
  <c r="P112" i="14"/>
  <c r="R112" i="14" s="1"/>
  <c r="Q112" i="14"/>
  <c r="S112" i="14" s="1"/>
  <c r="P113" i="14"/>
  <c r="R113" i="14" s="1"/>
  <c r="Q113" i="14"/>
  <c r="S113" i="14" s="1"/>
  <c r="P114" i="14"/>
  <c r="R114" i="14" s="1"/>
  <c r="Q114" i="14"/>
  <c r="S114" i="14" s="1"/>
  <c r="P115" i="14"/>
  <c r="R115" i="14" s="1"/>
  <c r="Q115" i="14"/>
  <c r="S115" i="14" s="1"/>
  <c r="P116" i="14"/>
  <c r="Q116" i="14"/>
  <c r="S116" i="14" s="1"/>
  <c r="P117" i="14"/>
  <c r="R117" i="14" s="1"/>
  <c r="Q117" i="14"/>
  <c r="S117" i="14" s="1"/>
  <c r="P118" i="14"/>
  <c r="R118" i="14" s="1"/>
  <c r="Q118" i="14"/>
  <c r="S118" i="14" s="1"/>
  <c r="P119" i="14"/>
  <c r="Q119" i="14"/>
  <c r="S119" i="14" s="1"/>
  <c r="P120" i="14"/>
  <c r="R120" i="14" s="1"/>
  <c r="Q120" i="14"/>
  <c r="S120" i="14" s="1"/>
  <c r="P121" i="14"/>
  <c r="R121" i="14" s="1"/>
  <c r="Q121" i="14"/>
  <c r="S121" i="14" s="1"/>
  <c r="P122" i="14"/>
  <c r="R122" i="14" s="1"/>
  <c r="Q122" i="14"/>
  <c r="S122" i="14" s="1"/>
  <c r="P123" i="14"/>
  <c r="R123" i="14" s="1"/>
  <c r="Q123" i="14"/>
  <c r="S123" i="14" s="1"/>
  <c r="P124" i="14"/>
  <c r="R124" i="14" s="1"/>
  <c r="Q124" i="14"/>
  <c r="S124" i="14" s="1"/>
  <c r="P125" i="14"/>
  <c r="Q125" i="14"/>
  <c r="S125" i="14" s="1"/>
  <c r="P126" i="14"/>
  <c r="R126" i="14" s="1"/>
  <c r="Q126" i="14"/>
  <c r="S126" i="14" s="1"/>
  <c r="P127" i="14"/>
  <c r="R127" i="14" s="1"/>
  <c r="Q127" i="14"/>
  <c r="S127" i="14" s="1"/>
  <c r="P128" i="14"/>
  <c r="Q128" i="14"/>
  <c r="S128" i="14" s="1"/>
  <c r="P129" i="14"/>
  <c r="Q129" i="14"/>
  <c r="S129" i="14" s="1"/>
  <c r="P130" i="14"/>
  <c r="R130" i="14" s="1"/>
  <c r="Q130" i="14"/>
  <c r="S130" i="14" s="1"/>
  <c r="P131" i="14"/>
  <c r="R131" i="14" s="1"/>
  <c r="Q131" i="14"/>
  <c r="S131" i="14" s="1"/>
  <c r="P132" i="14"/>
  <c r="R132" i="14" s="1"/>
  <c r="Q132" i="14"/>
  <c r="S132" i="14" s="1"/>
  <c r="P133" i="14"/>
  <c r="R133" i="14" s="1"/>
  <c r="Q133" i="14"/>
  <c r="S133" i="14" s="1"/>
  <c r="P134" i="14"/>
  <c r="R134" i="14" s="1"/>
  <c r="Q134" i="14"/>
  <c r="S134" i="14" s="1"/>
  <c r="P135" i="14"/>
  <c r="Q135" i="14"/>
  <c r="S135" i="14" s="1"/>
  <c r="P136" i="14"/>
  <c r="R136" i="14" s="1"/>
  <c r="Q136" i="14"/>
  <c r="S136" i="14" s="1"/>
  <c r="P137" i="14"/>
  <c r="Q137" i="14"/>
  <c r="S137" i="14" s="1"/>
  <c r="P138" i="14"/>
  <c r="R138" i="14" s="1"/>
  <c r="Q138" i="14"/>
  <c r="S138" i="14" s="1"/>
  <c r="P139" i="14"/>
  <c r="R139" i="14" s="1"/>
  <c r="Q139" i="14"/>
  <c r="S139" i="14" s="1"/>
  <c r="P140" i="14"/>
  <c r="Q140" i="14"/>
  <c r="S140" i="14" s="1"/>
  <c r="P141" i="14"/>
  <c r="R141" i="14" s="1"/>
  <c r="Q141" i="14"/>
  <c r="S141" i="14" s="1"/>
  <c r="P142" i="14"/>
  <c r="R142" i="14" s="1"/>
  <c r="Q142" i="14"/>
  <c r="S142" i="14" s="1"/>
  <c r="P143" i="14"/>
  <c r="R143" i="14" s="1"/>
  <c r="Q143" i="14"/>
  <c r="S143" i="14" s="1"/>
  <c r="P144" i="14"/>
  <c r="R144" i="14" s="1"/>
  <c r="Q144" i="14"/>
  <c r="S144" i="14" s="1"/>
  <c r="P145" i="14"/>
  <c r="R145" i="14" s="1"/>
  <c r="Q145" i="14"/>
  <c r="S145" i="14" s="1"/>
  <c r="P146" i="14"/>
  <c r="Q146" i="14"/>
  <c r="S146" i="14" s="1"/>
  <c r="P147" i="14"/>
  <c r="R147" i="14" s="1"/>
  <c r="Q147" i="14"/>
  <c r="S147" i="14" s="1"/>
  <c r="P148" i="14"/>
  <c r="R148" i="14" s="1"/>
  <c r="Q148" i="14"/>
  <c r="S148" i="14" s="1"/>
  <c r="P149" i="14"/>
  <c r="Q149" i="14"/>
  <c r="S149" i="14" s="1"/>
  <c r="P150" i="14"/>
  <c r="Q150" i="14"/>
  <c r="S150" i="14" s="1"/>
  <c r="P151" i="14"/>
  <c r="R151" i="14" s="1"/>
  <c r="Q151" i="14"/>
  <c r="S151" i="14" s="1"/>
  <c r="P152" i="14"/>
  <c r="Q152" i="14"/>
  <c r="S152" i="14" s="1"/>
  <c r="P153" i="14"/>
  <c r="Q153" i="14"/>
  <c r="S153" i="14" s="1"/>
  <c r="P154" i="14"/>
  <c r="Q154" i="14"/>
  <c r="S154" i="14" s="1"/>
  <c r="P155" i="14"/>
  <c r="R155" i="14" s="1"/>
  <c r="Q155" i="14"/>
  <c r="S155" i="14" s="1"/>
  <c r="P156" i="14"/>
  <c r="Q156" i="14"/>
  <c r="S156" i="14" s="1"/>
  <c r="P157" i="14"/>
  <c r="Q157" i="14"/>
  <c r="S157" i="14" s="1"/>
  <c r="P158" i="14"/>
  <c r="Q158" i="14"/>
  <c r="S158" i="14" s="1"/>
  <c r="P159" i="14"/>
  <c r="R159" i="14" s="1"/>
  <c r="Q159" i="14"/>
  <c r="S159" i="14" s="1"/>
  <c r="P160" i="14"/>
  <c r="Q160" i="14"/>
  <c r="S160" i="14" s="1"/>
  <c r="P161" i="14"/>
  <c r="R161" i="14" s="1"/>
  <c r="Q161" i="14"/>
  <c r="S161" i="14" s="1"/>
  <c r="P162" i="14"/>
  <c r="Q162" i="14"/>
  <c r="S162" i="14" s="1"/>
  <c r="P163" i="14"/>
  <c r="R163" i="14" s="1"/>
  <c r="Q163" i="14"/>
  <c r="S163" i="14" s="1"/>
  <c r="P164" i="14"/>
  <c r="Q164" i="14"/>
  <c r="S164" i="14" s="1"/>
  <c r="P165" i="14"/>
  <c r="Q165" i="14"/>
  <c r="S165" i="14" s="1"/>
  <c r="P166" i="14"/>
  <c r="R166" i="14" s="1"/>
  <c r="Q166" i="14"/>
  <c r="S166" i="14" s="1"/>
  <c r="P167" i="14"/>
  <c r="R167" i="14" s="1"/>
  <c r="Q167" i="14"/>
  <c r="S167" i="14" s="1"/>
  <c r="P168" i="14"/>
  <c r="Q168" i="14"/>
  <c r="S168" i="14" s="1"/>
  <c r="P169" i="14"/>
  <c r="Q169" i="14"/>
  <c r="S169" i="14" s="1"/>
  <c r="P170" i="14"/>
  <c r="Q170" i="14"/>
  <c r="S170" i="14" s="1"/>
  <c r="P171" i="14"/>
  <c r="R171" i="14" s="1"/>
  <c r="Q171" i="14"/>
  <c r="S171" i="14" s="1"/>
  <c r="P172" i="14"/>
  <c r="R172" i="14" s="1"/>
  <c r="Q172" i="14"/>
  <c r="S172" i="14" s="1"/>
  <c r="P173" i="14"/>
  <c r="R173" i="14" s="1"/>
  <c r="Q173" i="14"/>
  <c r="S173" i="14" s="1"/>
  <c r="P174" i="14"/>
  <c r="Q174" i="14"/>
  <c r="S174" i="14" s="1"/>
  <c r="P175" i="14"/>
  <c r="R175" i="14" s="1"/>
  <c r="Q175" i="14"/>
  <c r="S175" i="14" s="1"/>
  <c r="P176" i="14"/>
  <c r="Q176" i="14"/>
  <c r="S176" i="14" s="1"/>
  <c r="P177" i="14"/>
  <c r="Q177" i="14"/>
  <c r="S177" i="14" s="1"/>
  <c r="P178" i="14"/>
  <c r="Q178" i="14"/>
  <c r="S178" i="14" s="1"/>
  <c r="P179" i="14"/>
  <c r="R179" i="14" s="1"/>
  <c r="Q179" i="14"/>
  <c r="S179" i="14" s="1"/>
  <c r="P180" i="14"/>
  <c r="Q180" i="14"/>
  <c r="S180" i="14" s="1"/>
  <c r="P181" i="14"/>
  <c r="Q181" i="14"/>
  <c r="S181" i="14" s="1"/>
  <c r="P182" i="14"/>
  <c r="R182" i="14" s="1"/>
  <c r="Q182" i="14"/>
  <c r="S182" i="14" s="1"/>
  <c r="P183" i="14"/>
  <c r="R183" i="14" s="1"/>
  <c r="Q183" i="14"/>
  <c r="S183" i="14" s="1"/>
  <c r="P184" i="14"/>
  <c r="Q184" i="14"/>
  <c r="S184" i="14" s="1"/>
  <c r="P185" i="14"/>
  <c r="Q185" i="14"/>
  <c r="S185" i="14" s="1"/>
  <c r="P186" i="14"/>
  <c r="R186" i="14" s="1"/>
  <c r="Q186" i="14"/>
  <c r="S186" i="14" s="1"/>
  <c r="P187" i="14"/>
  <c r="R187" i="14" s="1"/>
  <c r="Q187" i="14"/>
  <c r="S187" i="14" s="1"/>
  <c r="P188" i="14"/>
  <c r="R188" i="14" s="1"/>
  <c r="Q188" i="14"/>
  <c r="S188" i="14" s="1"/>
  <c r="P189" i="14"/>
  <c r="R189" i="14" s="1"/>
  <c r="Q189" i="14"/>
  <c r="S189" i="14" s="1"/>
  <c r="P190" i="14"/>
  <c r="Q190" i="14"/>
  <c r="S190" i="14" s="1"/>
  <c r="P191" i="14"/>
  <c r="R191" i="14" s="1"/>
  <c r="Q191" i="14"/>
  <c r="S191" i="14" s="1"/>
  <c r="P192" i="14"/>
  <c r="R192" i="14" s="1"/>
  <c r="Q192" i="14"/>
  <c r="S192" i="14" s="1"/>
  <c r="P193" i="14"/>
  <c r="R193" i="14" s="1"/>
  <c r="Q193" i="14"/>
  <c r="S193" i="14" s="1"/>
  <c r="P194" i="14"/>
  <c r="Q194" i="14"/>
  <c r="S194" i="14" s="1"/>
  <c r="P195" i="14"/>
  <c r="R195" i="14" s="1"/>
  <c r="Q195" i="14"/>
  <c r="S195" i="14" s="1"/>
  <c r="P196" i="14"/>
  <c r="Q196" i="14"/>
  <c r="S196" i="14" s="1"/>
  <c r="P197" i="14"/>
  <c r="Q197" i="14"/>
  <c r="S197" i="14" s="1"/>
  <c r="P198" i="14"/>
  <c r="R198" i="14" s="1"/>
  <c r="Q198" i="14"/>
  <c r="S198" i="14" s="1"/>
  <c r="P199" i="14"/>
  <c r="R199" i="14" s="1"/>
  <c r="Q199" i="14"/>
  <c r="S199" i="14" s="1"/>
  <c r="P200" i="14"/>
  <c r="R200" i="14" s="1"/>
  <c r="Q200" i="14"/>
  <c r="S200" i="14" s="1"/>
  <c r="P201" i="14"/>
  <c r="R201" i="14" s="1"/>
  <c r="Q201" i="14"/>
  <c r="S201" i="14" s="1"/>
  <c r="P202" i="14"/>
  <c r="Q202" i="14"/>
  <c r="S202" i="14" s="1"/>
  <c r="P203" i="14"/>
  <c r="R203" i="14" s="1"/>
  <c r="Q203" i="14"/>
  <c r="S203" i="14" s="1"/>
  <c r="P204" i="14"/>
  <c r="R204" i="14" s="1"/>
  <c r="Q204" i="14"/>
  <c r="S204" i="14" s="1"/>
  <c r="P205" i="14"/>
  <c r="Q205" i="14"/>
  <c r="S205" i="14" s="1"/>
  <c r="P206" i="14"/>
  <c r="R206" i="14" s="1"/>
  <c r="Q206" i="14"/>
  <c r="S206" i="14" s="1"/>
  <c r="P207" i="14"/>
  <c r="R207" i="14" s="1"/>
  <c r="Q207" i="14"/>
  <c r="P208" i="14"/>
  <c r="Q208" i="14"/>
  <c r="S208" i="14" s="1"/>
  <c r="P209" i="14"/>
  <c r="R209" i="14" s="1"/>
  <c r="Q209" i="14"/>
  <c r="S209" i="14" s="1"/>
  <c r="P210" i="14"/>
  <c r="Q210" i="14"/>
  <c r="S210" i="14" s="1"/>
  <c r="P211" i="14"/>
  <c r="R211" i="14" s="1"/>
  <c r="Q211" i="14"/>
  <c r="S211" i="14" s="1"/>
  <c r="P212" i="14"/>
  <c r="R212" i="14" s="1"/>
  <c r="Q212" i="14"/>
  <c r="S212" i="14" s="1"/>
  <c r="P213" i="14"/>
  <c r="R213" i="14" s="1"/>
  <c r="Q213" i="14"/>
  <c r="S213" i="14" s="1"/>
  <c r="P214" i="14"/>
  <c r="Q214" i="14"/>
  <c r="S214" i="14" s="1"/>
  <c r="P215" i="14"/>
  <c r="R215" i="14" s="1"/>
  <c r="Q215" i="14"/>
  <c r="S215" i="14" s="1"/>
  <c r="P216" i="14"/>
  <c r="R216" i="14" s="1"/>
  <c r="Q216" i="14"/>
  <c r="S216" i="14" s="1"/>
  <c r="P217" i="14"/>
  <c r="Q217" i="14"/>
  <c r="S217" i="14" s="1"/>
  <c r="P218" i="14"/>
  <c r="R218" i="14" s="1"/>
  <c r="Q218" i="14"/>
  <c r="S218" i="14" s="1"/>
  <c r="P219" i="14"/>
  <c r="R219" i="14" s="1"/>
  <c r="Q219" i="14"/>
  <c r="S219" i="14" s="1"/>
  <c r="P220" i="14"/>
  <c r="R220" i="14" s="1"/>
  <c r="Q220" i="14"/>
  <c r="S220" i="14" s="1"/>
  <c r="P221" i="14"/>
  <c r="Q221" i="14"/>
  <c r="S221" i="14" s="1"/>
  <c r="P222" i="14"/>
  <c r="R222" i="14" s="1"/>
  <c r="Q222" i="14"/>
  <c r="S222" i="14" s="1"/>
  <c r="P223" i="14"/>
  <c r="R223" i="14" s="1"/>
  <c r="Q223" i="14"/>
  <c r="S223" i="14" s="1"/>
  <c r="P224" i="14"/>
  <c r="R224" i="14" s="1"/>
  <c r="Q224" i="14"/>
  <c r="S224" i="14" s="1"/>
  <c r="P225" i="14"/>
  <c r="R225" i="14" s="1"/>
  <c r="Q225" i="14"/>
  <c r="S225" i="14" s="1"/>
  <c r="P226" i="14"/>
  <c r="Q226" i="14"/>
  <c r="S226" i="14" s="1"/>
  <c r="P227" i="14"/>
  <c r="R227" i="14" s="1"/>
  <c r="Q227" i="14"/>
  <c r="S227" i="14" s="1"/>
  <c r="P228" i="14"/>
  <c r="R228" i="14" s="1"/>
  <c r="Q228" i="14"/>
  <c r="S228" i="14" s="1"/>
  <c r="P229" i="14"/>
  <c r="R229" i="14" s="1"/>
  <c r="Q229" i="14"/>
  <c r="S229" i="14" s="1"/>
  <c r="P230" i="14"/>
  <c r="Q230" i="14"/>
  <c r="S230" i="14" s="1"/>
  <c r="P231" i="14"/>
  <c r="R231" i="14" s="1"/>
  <c r="Q231" i="14"/>
  <c r="S231" i="14" s="1"/>
  <c r="P232" i="14"/>
  <c r="R232" i="14" s="1"/>
  <c r="Q232" i="14"/>
  <c r="S232" i="14" s="1"/>
  <c r="P233" i="14"/>
  <c r="R233" i="14" s="1"/>
  <c r="Q233" i="14"/>
  <c r="S233" i="14" s="1"/>
  <c r="P234" i="14"/>
  <c r="Q234" i="14"/>
  <c r="S234" i="14" s="1"/>
  <c r="P235" i="14"/>
  <c r="Q235" i="14"/>
  <c r="S235" i="14" s="1"/>
  <c r="P236" i="14"/>
  <c r="R236" i="14" s="1"/>
  <c r="Q236" i="14"/>
  <c r="S236" i="14" s="1"/>
  <c r="P237" i="14"/>
  <c r="R237" i="14" s="1"/>
  <c r="Q237" i="14"/>
  <c r="S237" i="14" s="1"/>
  <c r="P238" i="14"/>
  <c r="Q238" i="14"/>
  <c r="S238" i="14" s="1"/>
  <c r="P239" i="14"/>
  <c r="R239" i="14" s="1"/>
  <c r="Q239" i="14"/>
  <c r="S239" i="14" s="1"/>
  <c r="P240" i="14"/>
  <c r="R240" i="14" s="1"/>
  <c r="Q240" i="14"/>
  <c r="S240" i="14" s="1"/>
  <c r="P241" i="14"/>
  <c r="R241" i="14" s="1"/>
  <c r="Q241" i="14"/>
  <c r="S241" i="14" s="1"/>
  <c r="P242" i="14"/>
  <c r="R242" i="14" s="1"/>
  <c r="Q242" i="14"/>
  <c r="S242" i="14" s="1"/>
  <c r="P243" i="14"/>
  <c r="R243" i="14" s="1"/>
  <c r="Q243" i="14"/>
  <c r="S243" i="14" s="1"/>
  <c r="P244" i="14"/>
  <c r="R244" i="14" s="1"/>
  <c r="Q244" i="14"/>
  <c r="S244" i="14" s="1"/>
  <c r="P245" i="14"/>
  <c r="R245" i="14" s="1"/>
  <c r="Q245" i="14"/>
  <c r="S245" i="14" s="1"/>
  <c r="P246" i="14"/>
  <c r="R246" i="14" s="1"/>
  <c r="Q246" i="14"/>
  <c r="S246" i="14" s="1"/>
  <c r="P247" i="14"/>
  <c r="R247" i="14" s="1"/>
  <c r="Q247" i="14"/>
  <c r="S247" i="14" s="1"/>
  <c r="P248" i="14"/>
  <c r="R248" i="14" s="1"/>
  <c r="Q248" i="14"/>
  <c r="S248" i="14" s="1"/>
  <c r="P249" i="14"/>
  <c r="R249" i="14" s="1"/>
  <c r="Q249" i="14"/>
  <c r="S249" i="14" s="1"/>
  <c r="P250" i="14"/>
  <c r="R250" i="14" s="1"/>
  <c r="Q250" i="14"/>
  <c r="S250" i="14" s="1"/>
  <c r="P251" i="14"/>
  <c r="Q251" i="14"/>
  <c r="S251" i="14" s="1"/>
  <c r="P252" i="14"/>
  <c r="R252" i="14" s="1"/>
  <c r="Q252" i="14"/>
  <c r="P253" i="14"/>
  <c r="R253" i="14" s="1"/>
  <c r="Q253" i="14"/>
  <c r="S253" i="14" s="1"/>
  <c r="P254" i="14"/>
  <c r="Q254" i="14"/>
  <c r="S254" i="14" s="1"/>
  <c r="P255" i="14"/>
  <c r="R255" i="14" s="1"/>
  <c r="Q255" i="14"/>
  <c r="S255" i="14" s="1"/>
  <c r="P256" i="14"/>
  <c r="R256" i="14" s="1"/>
  <c r="Q256" i="14"/>
  <c r="S256" i="14" s="1"/>
  <c r="P257" i="14"/>
  <c r="R257" i="14" s="1"/>
  <c r="Q257" i="14"/>
  <c r="S257" i="14" s="1"/>
  <c r="P258" i="14"/>
  <c r="R258" i="14" s="1"/>
  <c r="Q258" i="14"/>
  <c r="S258" i="14" s="1"/>
  <c r="P259" i="14"/>
  <c r="R259" i="14" s="1"/>
  <c r="Q259" i="14"/>
  <c r="S259" i="14" s="1"/>
  <c r="P260" i="14"/>
  <c r="R260" i="14" s="1"/>
  <c r="Q260" i="14"/>
  <c r="S260" i="14" s="1"/>
  <c r="P261" i="14"/>
  <c r="R261" i="14" s="1"/>
  <c r="Q261" i="14"/>
  <c r="S261" i="14" s="1"/>
  <c r="P262" i="14"/>
  <c r="R262" i="14" s="1"/>
  <c r="Q262" i="14"/>
  <c r="S262" i="14" s="1"/>
  <c r="P263" i="14"/>
  <c r="Q263" i="14"/>
  <c r="S263" i="14" s="1"/>
  <c r="P264" i="14"/>
  <c r="R264" i="14" s="1"/>
  <c r="Q264" i="14"/>
  <c r="S264" i="14" s="1"/>
  <c r="P265" i="14"/>
  <c r="R265" i="14" s="1"/>
  <c r="Q265" i="14"/>
  <c r="S265" i="14" s="1"/>
  <c r="P266" i="14"/>
  <c r="Q266" i="14"/>
  <c r="S266" i="14" s="1"/>
  <c r="P267" i="14"/>
  <c r="Q267" i="14"/>
  <c r="S267" i="14" s="1"/>
  <c r="P268" i="14"/>
  <c r="R268" i="14" s="1"/>
  <c r="Q268" i="14"/>
  <c r="S268" i="14" s="1"/>
  <c r="P269" i="14"/>
  <c r="R269" i="14" s="1"/>
  <c r="Q269" i="14"/>
  <c r="S269" i="14" s="1"/>
  <c r="P270" i="14"/>
  <c r="Q270" i="14"/>
  <c r="S270" i="14" s="1"/>
  <c r="P271" i="14"/>
  <c r="Q271" i="14"/>
  <c r="S271" i="14" s="1"/>
  <c r="P272" i="14"/>
  <c r="R272" i="14" s="1"/>
  <c r="Q272" i="14"/>
  <c r="S272" i="14" s="1"/>
  <c r="P273" i="14"/>
  <c r="R273" i="14" s="1"/>
  <c r="Q273" i="14"/>
  <c r="S273" i="14" s="1"/>
  <c r="P274" i="14"/>
  <c r="Q274" i="14"/>
  <c r="S274" i="14" s="1"/>
  <c r="P275" i="14"/>
  <c r="R275" i="14" s="1"/>
  <c r="Q275" i="14"/>
  <c r="S275" i="14" s="1"/>
  <c r="P276" i="14"/>
  <c r="R276" i="14" s="1"/>
  <c r="Q276" i="14"/>
  <c r="S276" i="14" s="1"/>
  <c r="P277" i="14"/>
  <c r="R277" i="14" s="1"/>
  <c r="Q277" i="14"/>
  <c r="S277" i="14"/>
  <c r="P278" i="14"/>
  <c r="Q278" i="14"/>
  <c r="S278" i="14" s="1"/>
  <c r="P279" i="14"/>
  <c r="Q279" i="14"/>
  <c r="S279" i="14" s="1"/>
  <c r="P280" i="14"/>
  <c r="R280" i="14" s="1"/>
  <c r="Q280" i="14"/>
  <c r="S280" i="14" s="1"/>
  <c r="P281" i="14"/>
  <c r="R281" i="14" s="1"/>
  <c r="Q281" i="14"/>
  <c r="S281" i="14" s="1"/>
  <c r="P282" i="14"/>
  <c r="Q282" i="14"/>
  <c r="S282" i="14" s="1"/>
  <c r="P283" i="14"/>
  <c r="Q283" i="14"/>
  <c r="S283" i="14" s="1"/>
  <c r="P284" i="14"/>
  <c r="R284" i="14" s="1"/>
  <c r="Q284" i="14"/>
  <c r="S284" i="14" s="1"/>
  <c r="P285" i="14"/>
  <c r="R285" i="14" s="1"/>
  <c r="Q285" i="14"/>
  <c r="S285" i="14" s="1"/>
  <c r="P286" i="14"/>
  <c r="Q286" i="14"/>
  <c r="S286" i="14" s="1"/>
  <c r="P287" i="14"/>
  <c r="Q287" i="14"/>
  <c r="S287" i="14" s="1"/>
  <c r="P288" i="14"/>
  <c r="R288" i="14" s="1"/>
  <c r="Q288" i="14"/>
  <c r="S288" i="14" s="1"/>
  <c r="P289" i="14"/>
  <c r="R289" i="14" s="1"/>
  <c r="Q289" i="14"/>
  <c r="S289" i="14" s="1"/>
  <c r="P290" i="14"/>
  <c r="Q290" i="14"/>
  <c r="S290" i="14" s="1"/>
  <c r="P291" i="14"/>
  <c r="Q291" i="14"/>
  <c r="S291" i="14" s="1"/>
  <c r="P292" i="14"/>
  <c r="R292" i="14" s="1"/>
  <c r="Q292" i="14"/>
  <c r="S292" i="14" s="1"/>
  <c r="P293" i="14"/>
  <c r="R293" i="14" s="1"/>
  <c r="Q293" i="14"/>
  <c r="S293" i="14" s="1"/>
  <c r="P294" i="14"/>
  <c r="Q294" i="14"/>
  <c r="S294" i="14" s="1"/>
  <c r="P295" i="14"/>
  <c r="R295" i="14" s="1"/>
  <c r="Q295" i="14"/>
  <c r="S295" i="14" s="1"/>
  <c r="P296" i="14"/>
  <c r="R296" i="14" s="1"/>
  <c r="Q296" i="14"/>
  <c r="S296" i="14" s="1"/>
  <c r="P297" i="14"/>
  <c r="R297" i="14" s="1"/>
  <c r="Q297" i="14"/>
  <c r="S297" i="14" s="1"/>
  <c r="P298" i="14"/>
  <c r="Q298" i="14"/>
  <c r="S298" i="14" s="1"/>
  <c r="P299" i="14"/>
  <c r="Q299" i="14"/>
  <c r="S299" i="14" s="1"/>
  <c r="P300" i="14"/>
  <c r="R300" i="14" s="1"/>
  <c r="Q300" i="14"/>
  <c r="S300" i="14" s="1"/>
  <c r="P301" i="14"/>
  <c r="R301" i="14" s="1"/>
  <c r="Q301" i="14"/>
  <c r="S301" i="14" s="1"/>
  <c r="P302" i="14"/>
  <c r="Q302" i="14"/>
  <c r="S302" i="14" s="1"/>
  <c r="P303" i="14"/>
  <c r="Q303" i="14"/>
  <c r="S303" i="14" s="1"/>
  <c r="P304" i="14"/>
  <c r="R304" i="14" s="1"/>
  <c r="Q304" i="14"/>
  <c r="S304" i="14" s="1"/>
  <c r="P305" i="14"/>
  <c r="R305" i="14" s="1"/>
  <c r="Q305" i="14"/>
  <c r="S305" i="14" s="1"/>
  <c r="P306" i="14"/>
  <c r="R306" i="14" s="1"/>
  <c r="Q306" i="14"/>
  <c r="S306" i="14" s="1"/>
  <c r="P307" i="14"/>
  <c r="Q307" i="14"/>
  <c r="S307" i="14" s="1"/>
  <c r="P308" i="14"/>
  <c r="R308" i="14" s="1"/>
  <c r="Q308" i="14"/>
  <c r="S308" i="14" s="1"/>
  <c r="P309" i="14"/>
  <c r="R309" i="14" s="1"/>
  <c r="Q309" i="14"/>
  <c r="S309" i="14" s="1"/>
  <c r="P310" i="14"/>
  <c r="Q310" i="14"/>
  <c r="S310" i="14" s="1"/>
  <c r="P311" i="14"/>
  <c r="Q311" i="14"/>
  <c r="S311" i="14" s="1"/>
  <c r="P312" i="14"/>
  <c r="R312" i="14" s="1"/>
  <c r="Q312" i="14"/>
  <c r="S312" i="14" s="1"/>
  <c r="P313" i="14"/>
  <c r="R313" i="14" s="1"/>
  <c r="Q313" i="14"/>
  <c r="S313" i="14" s="1"/>
  <c r="P314" i="14"/>
  <c r="Q314" i="14"/>
  <c r="S314" i="14" s="1"/>
  <c r="P315" i="14"/>
  <c r="R315" i="14" s="1"/>
  <c r="Q315" i="14"/>
  <c r="S315" i="14" s="1"/>
  <c r="P316" i="14"/>
  <c r="R316" i="14" s="1"/>
  <c r="Q316" i="14"/>
  <c r="S316" i="14" s="1"/>
  <c r="P317" i="14"/>
  <c r="R317" i="14" s="1"/>
  <c r="Q317" i="14"/>
  <c r="S317" i="14" s="1"/>
  <c r="P318" i="14"/>
  <c r="Q318" i="14"/>
  <c r="S318" i="14" s="1"/>
  <c r="P319" i="14"/>
  <c r="Q319" i="14"/>
  <c r="S319" i="14" s="1"/>
  <c r="P320" i="14"/>
  <c r="R320" i="14" s="1"/>
  <c r="Q320" i="14"/>
  <c r="S320" i="14" s="1"/>
  <c r="N320" i="14" s="1"/>
  <c r="P321" i="14"/>
  <c r="Q321" i="14"/>
  <c r="S321" i="14" s="1"/>
  <c r="P322" i="14"/>
  <c r="Q322" i="14"/>
  <c r="S322" i="14" s="1"/>
  <c r="P323" i="14"/>
  <c r="Q323" i="14"/>
  <c r="S323" i="14" s="1"/>
  <c r="P324" i="14"/>
  <c r="Q324" i="14"/>
  <c r="S324" i="14" s="1"/>
  <c r="P325" i="14"/>
  <c r="Q325" i="14"/>
  <c r="S325" i="14" s="1"/>
  <c r="P326" i="14"/>
  <c r="Q326" i="14"/>
  <c r="S326" i="14" s="1"/>
  <c r="P327" i="14"/>
  <c r="Q327" i="14"/>
  <c r="S327" i="14" s="1"/>
  <c r="P328" i="14"/>
  <c r="Q328" i="14"/>
  <c r="S328" i="14" s="1"/>
  <c r="P329" i="14"/>
  <c r="Q329" i="14"/>
  <c r="S329" i="14" s="1"/>
  <c r="P330" i="14"/>
  <c r="Q330" i="14"/>
  <c r="S330" i="14" s="1"/>
  <c r="P331" i="14"/>
  <c r="Q331" i="14"/>
  <c r="S331" i="14" s="1"/>
  <c r="P332" i="14"/>
  <c r="Q332" i="14"/>
  <c r="P333" i="14"/>
  <c r="Q333" i="14"/>
  <c r="S333" i="14" s="1"/>
  <c r="P334" i="14"/>
  <c r="Q334" i="14"/>
  <c r="S334" i="14" s="1"/>
  <c r="P335" i="14"/>
  <c r="Q335" i="14"/>
  <c r="S335" i="14" s="1"/>
  <c r="P336" i="14"/>
  <c r="Q336" i="14"/>
  <c r="S336" i="14" s="1"/>
  <c r="P337" i="14"/>
  <c r="Q337" i="14"/>
  <c r="S337" i="14" s="1"/>
  <c r="P338" i="14"/>
  <c r="Q338" i="14"/>
  <c r="S338" i="14" s="1"/>
  <c r="P339" i="14"/>
  <c r="Q339" i="14"/>
  <c r="P340" i="14"/>
  <c r="Q340" i="14"/>
  <c r="S340" i="14" s="1"/>
  <c r="P341" i="14"/>
  <c r="Q341" i="14"/>
  <c r="S341" i="14" s="1"/>
  <c r="P342" i="14"/>
  <c r="Q342" i="14"/>
  <c r="S342" i="14" s="1"/>
  <c r="P343" i="14"/>
  <c r="Q343" i="14"/>
  <c r="S343" i="14" s="1"/>
  <c r="P344" i="14"/>
  <c r="Q344" i="14"/>
  <c r="S344" i="14" s="1"/>
  <c r="P345" i="14"/>
  <c r="Q345" i="14"/>
  <c r="S345" i="14" s="1"/>
  <c r="P346" i="14"/>
  <c r="R346" i="14" s="1"/>
  <c r="Q346" i="14"/>
  <c r="S346" i="14" s="1"/>
  <c r="P347" i="14"/>
  <c r="R347" i="14" s="1"/>
  <c r="Q347" i="14"/>
  <c r="S347" i="14" s="1"/>
  <c r="P348" i="14"/>
  <c r="Q348" i="14"/>
  <c r="S348" i="14" s="1"/>
  <c r="P349" i="14"/>
  <c r="Q349" i="14"/>
  <c r="S349" i="14" s="1"/>
  <c r="P350" i="14"/>
  <c r="R350" i="14" s="1"/>
  <c r="Q350" i="14"/>
  <c r="S350" i="14" s="1"/>
  <c r="N350" i="14" s="1"/>
  <c r="P351" i="14"/>
  <c r="Q351" i="14"/>
  <c r="S351" i="14" s="1"/>
  <c r="P352" i="14"/>
  <c r="Q352" i="14"/>
  <c r="S352" i="14" s="1"/>
  <c r="P353" i="14"/>
  <c r="Q353" i="14"/>
  <c r="S353" i="14" s="1"/>
  <c r="P354" i="14"/>
  <c r="R354" i="14" s="1"/>
  <c r="Q354" i="14"/>
  <c r="S354" i="14" s="1"/>
  <c r="P355" i="14"/>
  <c r="Q355" i="14"/>
  <c r="S355" i="14" s="1"/>
  <c r="P356" i="14"/>
  <c r="Q356" i="14"/>
  <c r="S356" i="14" s="1"/>
  <c r="P357" i="14"/>
  <c r="Q357" i="14"/>
  <c r="S357" i="14" s="1"/>
  <c r="P358" i="14"/>
  <c r="R358" i="14" s="1"/>
  <c r="Q358" i="14"/>
  <c r="S358" i="14" s="1"/>
  <c r="P359" i="14"/>
  <c r="Q359" i="14"/>
  <c r="S359" i="14" s="1"/>
  <c r="P360" i="14"/>
  <c r="Q360" i="14"/>
  <c r="S360" i="14" s="1"/>
  <c r="P361" i="14"/>
  <c r="Q361" i="14"/>
  <c r="S361" i="14" s="1"/>
  <c r="P362" i="14"/>
  <c r="R362" i="14" s="1"/>
  <c r="Q362" i="14"/>
  <c r="S362" i="14" s="1"/>
  <c r="P363" i="14"/>
  <c r="Q363" i="14"/>
  <c r="S363" i="14" s="1"/>
  <c r="P364" i="14"/>
  <c r="Q364" i="14"/>
  <c r="S364" i="14" s="1"/>
  <c r="P365" i="14"/>
  <c r="Q365" i="14"/>
  <c r="S365" i="14" s="1"/>
  <c r="P366" i="14"/>
  <c r="R366" i="14" s="1"/>
  <c r="Q366" i="14"/>
  <c r="S366" i="14" s="1"/>
  <c r="P367" i="14"/>
  <c r="R367" i="14" s="1"/>
  <c r="Q367" i="14"/>
  <c r="S367" i="14" s="1"/>
  <c r="P368" i="14"/>
  <c r="Q368" i="14"/>
  <c r="S368" i="14" s="1"/>
  <c r="P369" i="14"/>
  <c r="Q369" i="14"/>
  <c r="S369" i="14" s="1"/>
  <c r="P370" i="14"/>
  <c r="R370" i="14" s="1"/>
  <c r="Q370" i="14"/>
  <c r="S370" i="14" s="1"/>
  <c r="P371" i="14"/>
  <c r="R371" i="14" s="1"/>
  <c r="Q371" i="14"/>
  <c r="S371" i="14" s="1"/>
  <c r="P372" i="14"/>
  <c r="Q372" i="14"/>
  <c r="S372" i="14" s="1"/>
  <c r="P373" i="14"/>
  <c r="Q373" i="14"/>
  <c r="S373" i="14" s="1"/>
  <c r="P374" i="14"/>
  <c r="R374" i="14" s="1"/>
  <c r="Q374" i="14"/>
  <c r="S374" i="14" s="1"/>
  <c r="P375" i="14"/>
  <c r="Q375" i="14"/>
  <c r="S375" i="14" s="1"/>
  <c r="P376" i="14"/>
  <c r="R376" i="14" s="1"/>
  <c r="Q376" i="14"/>
  <c r="S376" i="14" s="1"/>
  <c r="P377" i="14"/>
  <c r="Q377" i="14"/>
  <c r="S377" i="14" s="1"/>
  <c r="P378" i="14"/>
  <c r="R378" i="14" s="1"/>
  <c r="Q378" i="14"/>
  <c r="S378" i="14" s="1"/>
  <c r="P379" i="14"/>
  <c r="R379" i="14" s="1"/>
  <c r="Q379" i="14"/>
  <c r="S379" i="14" s="1"/>
  <c r="P380" i="14"/>
  <c r="R380" i="14" s="1"/>
  <c r="Q380" i="14"/>
  <c r="S380" i="14" s="1"/>
  <c r="P381" i="14"/>
  <c r="Q381" i="14"/>
  <c r="S381" i="14" s="1"/>
  <c r="P382" i="14"/>
  <c r="R382" i="14" s="1"/>
  <c r="Q382" i="14"/>
  <c r="S382" i="14" s="1"/>
  <c r="P383" i="14"/>
  <c r="Q383" i="14"/>
  <c r="S383" i="14" s="1"/>
  <c r="P384" i="14"/>
  <c r="Q384" i="14"/>
  <c r="S384" i="14" s="1"/>
  <c r="P385" i="14"/>
  <c r="Q385" i="14"/>
  <c r="S385" i="14" s="1"/>
  <c r="P386" i="14"/>
  <c r="R386" i="14" s="1"/>
  <c r="Q386" i="14"/>
  <c r="S386" i="14" s="1"/>
  <c r="P387" i="14"/>
  <c r="Q387" i="14"/>
  <c r="S387" i="14" s="1"/>
  <c r="P388" i="14"/>
  <c r="Q388" i="14"/>
  <c r="S388" i="14" s="1"/>
  <c r="P389" i="14"/>
  <c r="Q389" i="14"/>
  <c r="S389" i="14" s="1"/>
  <c r="P390" i="14"/>
  <c r="R390" i="14" s="1"/>
  <c r="Q390" i="14"/>
  <c r="S390" i="14" s="1"/>
  <c r="P391" i="14"/>
  <c r="R391" i="14" s="1"/>
  <c r="Q391" i="14"/>
  <c r="S391" i="14" s="1"/>
  <c r="P392" i="14"/>
  <c r="Q392" i="14"/>
  <c r="S392" i="14" s="1"/>
  <c r="P393" i="14"/>
  <c r="Q393" i="14"/>
  <c r="S393" i="14" s="1"/>
  <c r="P394" i="14"/>
  <c r="R394" i="14" s="1"/>
  <c r="Q394" i="14"/>
  <c r="S394" i="14" s="1"/>
  <c r="P395" i="14"/>
  <c r="R395" i="14" s="1"/>
  <c r="Q395" i="14"/>
  <c r="S395" i="14" s="1"/>
  <c r="P396" i="14"/>
  <c r="Q396" i="14"/>
  <c r="S396" i="14" s="1"/>
  <c r="P397" i="14"/>
  <c r="Q397" i="14"/>
  <c r="S397" i="14" s="1"/>
  <c r="P398" i="14"/>
  <c r="R398" i="14" s="1"/>
  <c r="Q398" i="14"/>
  <c r="S398" i="14" s="1"/>
  <c r="P399" i="14"/>
  <c r="Q399" i="14"/>
  <c r="S399" i="14" s="1"/>
  <c r="P400" i="14"/>
  <c r="Q400" i="14"/>
  <c r="S400" i="14" s="1"/>
  <c r="P401" i="14"/>
  <c r="Q401" i="14"/>
  <c r="S401" i="14" s="1"/>
  <c r="P402" i="14"/>
  <c r="R402" i="14" s="1"/>
  <c r="Q402" i="14"/>
  <c r="S402" i="14" s="1"/>
  <c r="P403" i="14"/>
  <c r="R403" i="14" s="1"/>
  <c r="Q403" i="14"/>
  <c r="S403" i="14" s="1"/>
  <c r="P404" i="14"/>
  <c r="Q404" i="14"/>
  <c r="S404" i="14" s="1"/>
  <c r="P405" i="14"/>
  <c r="Q405" i="14"/>
  <c r="S405" i="14" s="1"/>
  <c r="P406" i="14"/>
  <c r="R406" i="14" s="1"/>
  <c r="Q406" i="14"/>
  <c r="S406" i="14" s="1"/>
  <c r="P407" i="14"/>
  <c r="R407" i="14" s="1"/>
  <c r="Q407" i="14"/>
  <c r="S407" i="14" s="1"/>
  <c r="P408" i="14"/>
  <c r="Q408" i="14"/>
  <c r="S408" i="14" s="1"/>
  <c r="P409" i="14"/>
  <c r="Q409" i="14"/>
  <c r="S409" i="14" s="1"/>
  <c r="P410" i="14"/>
  <c r="R410" i="14" s="1"/>
  <c r="Q410" i="14"/>
  <c r="S410" i="14" s="1"/>
  <c r="P411" i="14"/>
  <c r="Q411" i="14"/>
  <c r="S411" i="14" s="1"/>
  <c r="P412" i="14"/>
  <c r="Q412" i="14"/>
  <c r="S412" i="14" s="1"/>
  <c r="P413" i="14"/>
  <c r="Q413" i="14"/>
  <c r="S413" i="14" s="1"/>
  <c r="P414" i="14"/>
  <c r="R414" i="14" s="1"/>
  <c r="Q414" i="14"/>
  <c r="S414" i="14" s="1"/>
  <c r="P415" i="14"/>
  <c r="Q415" i="14"/>
  <c r="S415" i="14" s="1"/>
  <c r="P416" i="14"/>
  <c r="Q416" i="14"/>
  <c r="S416" i="14" s="1"/>
  <c r="P417" i="14"/>
  <c r="Q417" i="14"/>
  <c r="S417" i="14" s="1"/>
  <c r="P418" i="14"/>
  <c r="R418" i="14" s="1"/>
  <c r="Q418" i="14"/>
  <c r="S418" i="14" s="1"/>
  <c r="P419" i="14"/>
  <c r="R419" i="14" s="1"/>
  <c r="Q419" i="14"/>
  <c r="P420" i="14"/>
  <c r="Q420" i="14"/>
  <c r="S420" i="14" s="1"/>
  <c r="P421" i="14"/>
  <c r="Q421" i="14"/>
  <c r="S421" i="14" s="1"/>
  <c r="P422" i="14"/>
  <c r="R422" i="14" s="1"/>
  <c r="Q422" i="14"/>
  <c r="P423" i="14"/>
  <c r="R423" i="14" s="1"/>
  <c r="Q423" i="14"/>
  <c r="S423" i="14" s="1"/>
  <c r="P424" i="14"/>
  <c r="Q424" i="14"/>
  <c r="S424" i="14" s="1"/>
  <c r="P425" i="14"/>
  <c r="R425" i="14" s="1"/>
  <c r="Q425" i="14"/>
  <c r="S425" i="14" s="1"/>
  <c r="P426" i="14"/>
  <c r="R426" i="14" s="1"/>
  <c r="Q426" i="14"/>
  <c r="S426" i="14" s="1"/>
  <c r="P427" i="14"/>
  <c r="Q427" i="14"/>
  <c r="S427" i="14" s="1"/>
  <c r="P428" i="14"/>
  <c r="R428" i="14" s="1"/>
  <c r="Q428" i="14"/>
  <c r="S428" i="14" s="1"/>
  <c r="P429" i="14"/>
  <c r="Q429" i="14"/>
  <c r="S429" i="14" s="1"/>
  <c r="P430" i="14"/>
  <c r="Q430" i="14"/>
  <c r="S430" i="14" s="1"/>
  <c r="P431" i="14"/>
  <c r="R431" i="14" s="1"/>
  <c r="Q431" i="14"/>
  <c r="S431" i="14" s="1"/>
  <c r="P432" i="14"/>
  <c r="Q432" i="14"/>
  <c r="S432" i="14" s="1"/>
  <c r="P433" i="14"/>
  <c r="R433" i="14" s="1"/>
  <c r="Q433" i="14"/>
  <c r="S433" i="14" s="1"/>
  <c r="P434" i="14"/>
  <c r="R434" i="14" s="1"/>
  <c r="Q434" i="14"/>
  <c r="S434" i="14" s="1"/>
  <c r="P435" i="14"/>
  <c r="Q435" i="14"/>
  <c r="S435" i="14" s="1"/>
  <c r="P436" i="14"/>
  <c r="Q436" i="14"/>
  <c r="S436" i="14" s="1"/>
  <c r="P437" i="14"/>
  <c r="R437" i="14" s="1"/>
  <c r="Q437" i="14"/>
  <c r="S437" i="14" s="1"/>
  <c r="P438" i="14"/>
  <c r="R438" i="14" s="1"/>
  <c r="Q438" i="14"/>
  <c r="S438" i="14" s="1"/>
  <c r="P439" i="14"/>
  <c r="Q439" i="14"/>
  <c r="S439" i="14" s="1"/>
  <c r="P440" i="14"/>
  <c r="R440" i="14" s="1"/>
  <c r="Q440" i="14"/>
  <c r="S440" i="14" s="1"/>
  <c r="P441" i="14"/>
  <c r="R441" i="14" s="1"/>
  <c r="Q441" i="14"/>
  <c r="S441" i="14" s="1"/>
  <c r="P442" i="14"/>
  <c r="Q442" i="14"/>
  <c r="S442" i="14" s="1"/>
  <c r="P443" i="14"/>
  <c r="R443" i="14" s="1"/>
  <c r="Q443" i="14"/>
  <c r="S443" i="14" s="1"/>
  <c r="P444" i="14"/>
  <c r="Q444" i="14"/>
  <c r="S444" i="14" s="1"/>
  <c r="P445" i="14"/>
  <c r="R445" i="14" s="1"/>
  <c r="Q445" i="14"/>
  <c r="S445" i="14" s="1"/>
  <c r="P446" i="14"/>
  <c r="Q446" i="14"/>
  <c r="S446" i="14" s="1"/>
  <c r="P447" i="14"/>
  <c r="Q447" i="14"/>
  <c r="S447" i="14" s="1"/>
  <c r="P448" i="14"/>
  <c r="Q448" i="14"/>
  <c r="S448" i="14" s="1"/>
  <c r="P449" i="14"/>
  <c r="R449" i="14" s="1"/>
  <c r="Q449" i="14"/>
  <c r="S449" i="14" s="1"/>
  <c r="P450" i="14"/>
  <c r="R450" i="14" s="1"/>
  <c r="Q450" i="14"/>
  <c r="S450" i="14" s="1"/>
  <c r="P451" i="14"/>
  <c r="Q451" i="14"/>
  <c r="S451" i="14" s="1"/>
  <c r="P452" i="14"/>
  <c r="Q452" i="14"/>
  <c r="S452" i="14" s="1"/>
  <c r="P453" i="14"/>
  <c r="R453" i="14" s="1"/>
  <c r="Q453" i="14"/>
  <c r="S453" i="14" s="1"/>
  <c r="P454" i="14"/>
  <c r="R454" i="14" s="1"/>
  <c r="Q454" i="14"/>
  <c r="S454" i="14" s="1"/>
  <c r="P455" i="14"/>
  <c r="Q455" i="14"/>
  <c r="S455" i="14" s="1"/>
  <c r="P456" i="14"/>
  <c r="R456" i="14" s="1"/>
  <c r="Q456" i="14"/>
  <c r="S456" i="14" s="1"/>
  <c r="P457" i="14"/>
  <c r="R457" i="14" s="1"/>
  <c r="Q457" i="14"/>
  <c r="S457" i="14" s="1"/>
  <c r="N457" i="14" s="1"/>
  <c r="P458" i="14"/>
  <c r="Q458" i="14"/>
  <c r="S458" i="14" s="1"/>
  <c r="P459" i="14"/>
  <c r="Q459" i="14"/>
  <c r="S459" i="14" s="1"/>
  <c r="P460" i="14"/>
  <c r="Q460" i="14"/>
  <c r="S460" i="14" s="1"/>
  <c r="P461" i="14"/>
  <c r="R461" i="14" s="1"/>
  <c r="Q461" i="14"/>
  <c r="S461" i="14" s="1"/>
  <c r="P462" i="14"/>
  <c r="Q462" i="14"/>
  <c r="S462" i="14" s="1"/>
  <c r="P463" i="14"/>
  <c r="Q463" i="14"/>
  <c r="S463" i="14" s="1"/>
  <c r="P464" i="14"/>
  <c r="Q464" i="14"/>
  <c r="S464" i="14" s="1"/>
  <c r="P465" i="14"/>
  <c r="R465" i="14" s="1"/>
  <c r="Q465" i="14"/>
  <c r="S465" i="14" s="1"/>
  <c r="P466" i="14"/>
  <c r="R466" i="14" s="1"/>
  <c r="Q466" i="14"/>
  <c r="S466" i="14" s="1"/>
  <c r="P467" i="14"/>
  <c r="R467" i="14" s="1"/>
  <c r="Q467" i="14"/>
  <c r="S467" i="14" s="1"/>
  <c r="P468" i="14"/>
  <c r="Q468" i="14"/>
  <c r="S468" i="14" s="1"/>
  <c r="P469" i="14"/>
  <c r="R469" i="14" s="1"/>
  <c r="Q469" i="14"/>
  <c r="S469" i="14" s="1"/>
  <c r="P470" i="14"/>
  <c r="R470" i="14" s="1"/>
  <c r="Q470" i="14"/>
  <c r="S470" i="14" s="1"/>
  <c r="P471" i="14"/>
  <c r="R471" i="14" s="1"/>
  <c r="Q471" i="14"/>
  <c r="S471" i="14" s="1"/>
  <c r="P472" i="14"/>
  <c r="Q472" i="14"/>
  <c r="S472" i="14" s="1"/>
  <c r="P473" i="14"/>
  <c r="R473" i="14" s="1"/>
  <c r="Q473" i="14"/>
  <c r="S473" i="14" s="1"/>
  <c r="P474" i="14"/>
  <c r="Q474" i="14"/>
  <c r="S474" i="14" s="1"/>
  <c r="P475" i="14"/>
  <c r="Q475" i="14"/>
  <c r="S475" i="14" s="1"/>
  <c r="P476" i="14"/>
  <c r="Q476" i="14"/>
  <c r="S476" i="14" s="1"/>
  <c r="P477" i="14"/>
  <c r="Q477" i="14"/>
  <c r="S477" i="14" s="1"/>
  <c r="P478" i="14"/>
  <c r="Q478" i="14"/>
  <c r="S478" i="14" s="1"/>
  <c r="P479" i="14"/>
  <c r="R479" i="14" s="1"/>
  <c r="Q479" i="14"/>
  <c r="S479" i="14" s="1"/>
  <c r="P480" i="14"/>
  <c r="Q480" i="14"/>
  <c r="S480" i="14" s="1"/>
  <c r="P481" i="14"/>
  <c r="Q481" i="14"/>
  <c r="S481" i="14"/>
  <c r="P482" i="14"/>
  <c r="Q482" i="14"/>
  <c r="S482" i="14" s="1"/>
  <c r="P483" i="14"/>
  <c r="Q483" i="14"/>
  <c r="S483" i="14" s="1"/>
  <c r="P484" i="14"/>
  <c r="Q484" i="14"/>
  <c r="S484" i="14" s="1"/>
  <c r="P485" i="14"/>
  <c r="Q485" i="14"/>
  <c r="S485" i="14" s="1"/>
  <c r="P486" i="14"/>
  <c r="Q486" i="14"/>
  <c r="S486" i="14" s="1"/>
  <c r="P487" i="14"/>
  <c r="Q487" i="14"/>
  <c r="S487" i="14" s="1"/>
  <c r="P488" i="14"/>
  <c r="Q488" i="14"/>
  <c r="S488" i="14" s="1"/>
  <c r="P489" i="14"/>
  <c r="Q489" i="14"/>
  <c r="S489" i="14" s="1"/>
  <c r="P490" i="14"/>
  <c r="Q490" i="14"/>
  <c r="S490" i="14" s="1"/>
  <c r="P491" i="14"/>
  <c r="Q491" i="14"/>
  <c r="S491" i="14" s="1"/>
  <c r="P492" i="14"/>
  <c r="Q492" i="14"/>
  <c r="S492" i="14" s="1"/>
  <c r="P493" i="14"/>
  <c r="Q493" i="14"/>
  <c r="S493" i="14" s="1"/>
  <c r="P494" i="14"/>
  <c r="Q494" i="14"/>
  <c r="S494" i="14" s="1"/>
  <c r="P495" i="14"/>
  <c r="Q495" i="14"/>
  <c r="S495" i="14" s="1"/>
  <c r="P496" i="14"/>
  <c r="R496" i="14" s="1"/>
  <c r="Q496" i="14"/>
  <c r="S496" i="14" s="1"/>
  <c r="P497" i="14"/>
  <c r="Q497" i="14"/>
  <c r="S497" i="14" s="1"/>
  <c r="P498" i="14"/>
  <c r="Q498" i="14"/>
  <c r="S498" i="14" s="1"/>
  <c r="P499" i="14"/>
  <c r="Q499" i="14"/>
  <c r="S499" i="14" s="1"/>
  <c r="P500" i="14"/>
  <c r="Q500" i="14"/>
  <c r="S500" i="14" s="1"/>
  <c r="P501" i="14"/>
  <c r="Q501" i="14"/>
  <c r="S501" i="14" s="1"/>
  <c r="P502" i="14"/>
  <c r="Q502" i="14"/>
  <c r="S502" i="14" s="1"/>
  <c r="P503" i="14"/>
  <c r="Q503" i="14"/>
  <c r="S503" i="14" s="1"/>
  <c r="P504" i="14"/>
  <c r="Q504" i="14"/>
  <c r="S504" i="14" s="1"/>
  <c r="P505" i="14"/>
  <c r="Q505" i="14"/>
  <c r="S505" i="14" s="1"/>
  <c r="P506" i="14"/>
  <c r="R506" i="14" s="1"/>
  <c r="Q506" i="14"/>
  <c r="S506" i="14" s="1"/>
  <c r="P507" i="14"/>
  <c r="Q507" i="14"/>
  <c r="S507" i="14" s="1"/>
  <c r="P508" i="14"/>
  <c r="Q508" i="14"/>
  <c r="S508" i="14" s="1"/>
  <c r="P509" i="14"/>
  <c r="R509" i="14" s="1"/>
  <c r="Q509" i="14"/>
  <c r="S509" i="14" s="1"/>
  <c r="P510" i="14"/>
  <c r="Q510" i="14"/>
  <c r="S510" i="14" s="1"/>
  <c r="P511" i="14"/>
  <c r="R511" i="14" s="1"/>
  <c r="Q511" i="14"/>
  <c r="S511" i="14" s="1"/>
  <c r="P512" i="14"/>
  <c r="Q512" i="14"/>
  <c r="S512" i="14" s="1"/>
  <c r="P513" i="14"/>
  <c r="Q513" i="14"/>
  <c r="S513" i="14" s="1"/>
  <c r="P514" i="14"/>
  <c r="R514" i="14" s="1"/>
  <c r="Q514" i="14"/>
  <c r="P515" i="14"/>
  <c r="Q515" i="14"/>
  <c r="S515" i="14" s="1"/>
  <c r="P516" i="14"/>
  <c r="Q516" i="14"/>
  <c r="S516" i="14" s="1"/>
  <c r="P517" i="14"/>
  <c r="Q517" i="14"/>
  <c r="S517" i="14" s="1"/>
  <c r="P518" i="14"/>
  <c r="R518" i="14" s="1"/>
  <c r="Q518" i="14"/>
  <c r="S518" i="14" s="1"/>
  <c r="P519" i="14"/>
  <c r="Q519" i="14"/>
  <c r="S519" i="14" s="1"/>
  <c r="P520" i="14"/>
  <c r="Q520" i="14"/>
  <c r="S520" i="14" s="1"/>
  <c r="P521" i="14"/>
  <c r="Q521" i="14"/>
  <c r="S521" i="14" s="1"/>
  <c r="P522" i="14"/>
  <c r="Q522" i="14"/>
  <c r="S522" i="14" s="1"/>
  <c r="P523" i="14"/>
  <c r="Q523" i="14"/>
  <c r="S523" i="14" s="1"/>
  <c r="P524" i="14"/>
  <c r="R524" i="14" s="1"/>
  <c r="Q524" i="14"/>
  <c r="S524" i="14" s="1"/>
  <c r="P525" i="14"/>
  <c r="Q525" i="14"/>
  <c r="S525" i="14" s="1"/>
  <c r="P526" i="14"/>
  <c r="R526" i="14" s="1"/>
  <c r="Q526" i="14"/>
  <c r="S526" i="14" s="1"/>
  <c r="P527" i="14"/>
  <c r="Q527" i="14"/>
  <c r="S527" i="14" s="1"/>
  <c r="P528" i="14"/>
  <c r="R528" i="14" s="1"/>
  <c r="Q528" i="14"/>
  <c r="S528" i="14" s="1"/>
  <c r="P529" i="14"/>
  <c r="Q529" i="14"/>
  <c r="S529" i="14" s="1"/>
  <c r="P530" i="14"/>
  <c r="Q530" i="14"/>
  <c r="S530" i="14" s="1"/>
  <c r="P531" i="14"/>
  <c r="Q531" i="14"/>
  <c r="S531" i="14" s="1"/>
  <c r="P532" i="14"/>
  <c r="R532" i="14" s="1"/>
  <c r="Q532" i="14"/>
  <c r="S532" i="14" s="1"/>
  <c r="P533" i="14"/>
  <c r="Q533" i="14"/>
  <c r="S533" i="14" s="1"/>
  <c r="P534" i="14"/>
  <c r="Q534" i="14"/>
  <c r="S534" i="14" s="1"/>
  <c r="P535" i="14"/>
  <c r="Q535" i="14"/>
  <c r="S535" i="14" s="1"/>
  <c r="P536" i="14"/>
  <c r="R536" i="14" s="1"/>
  <c r="Q536" i="14"/>
  <c r="S536" i="14" s="1"/>
  <c r="P537" i="14"/>
  <c r="Q537" i="14"/>
  <c r="S537" i="14" s="1"/>
  <c r="P538" i="14"/>
  <c r="Q538" i="14"/>
  <c r="S538" i="14" s="1"/>
  <c r="P539" i="14"/>
  <c r="Q539" i="14"/>
  <c r="S539" i="14" s="1"/>
  <c r="P540" i="14"/>
  <c r="R540" i="14" s="1"/>
  <c r="Q540" i="14"/>
  <c r="S540" i="14" s="1"/>
  <c r="P541" i="14"/>
  <c r="Q541" i="14"/>
  <c r="S541" i="14" s="1"/>
  <c r="P542" i="14"/>
  <c r="Q542" i="14"/>
  <c r="S542" i="14" s="1"/>
  <c r="P543" i="14"/>
  <c r="Q543" i="14"/>
  <c r="S543" i="14" s="1"/>
  <c r="P544" i="14"/>
  <c r="R544" i="14" s="1"/>
  <c r="Q544" i="14"/>
  <c r="S544" i="14" s="1"/>
  <c r="P545" i="14"/>
  <c r="Q545" i="14"/>
  <c r="S545" i="14" s="1"/>
  <c r="P546" i="14"/>
  <c r="Q546" i="14"/>
  <c r="S546" i="14" s="1"/>
  <c r="P547" i="14"/>
  <c r="Q547" i="14"/>
  <c r="S547" i="14" s="1"/>
  <c r="P548" i="14"/>
  <c r="R548" i="14" s="1"/>
  <c r="Q548" i="14"/>
  <c r="S548" i="14" s="1"/>
  <c r="P549" i="14"/>
  <c r="R549" i="14" s="1"/>
  <c r="Q549" i="14"/>
  <c r="S549" i="14" s="1"/>
  <c r="P550" i="14"/>
  <c r="R550" i="14" s="1"/>
  <c r="Q550" i="14"/>
  <c r="S550" i="14" s="1"/>
  <c r="P551" i="14"/>
  <c r="Q551" i="14"/>
  <c r="S551" i="14" s="1"/>
  <c r="P552" i="14"/>
  <c r="R552" i="14" s="1"/>
  <c r="Q552" i="14"/>
  <c r="S552" i="14" s="1"/>
  <c r="P553" i="14"/>
  <c r="Q553" i="14"/>
  <c r="S553" i="14" s="1"/>
  <c r="P554" i="14"/>
  <c r="Q554" i="14"/>
  <c r="S554" i="14" s="1"/>
  <c r="P555" i="14"/>
  <c r="Q555" i="14"/>
  <c r="S555" i="14" s="1"/>
  <c r="P556" i="14"/>
  <c r="R556" i="14" s="1"/>
  <c r="Q556" i="14"/>
  <c r="P557" i="14"/>
  <c r="Q557" i="14"/>
  <c r="S557" i="14" s="1"/>
  <c r="P558" i="14"/>
  <c r="Q558" i="14"/>
  <c r="S558" i="14" s="1"/>
  <c r="P559" i="14"/>
  <c r="Q559" i="14"/>
  <c r="S559" i="14" s="1"/>
  <c r="P560" i="14"/>
  <c r="R560" i="14" s="1"/>
  <c r="Q560" i="14"/>
  <c r="S560" i="14" s="1"/>
  <c r="P561" i="14"/>
  <c r="R561" i="14" s="1"/>
  <c r="Q561" i="14"/>
  <c r="S561" i="14" s="1"/>
  <c r="P562" i="14"/>
  <c r="Q562" i="14"/>
  <c r="S562" i="14" s="1"/>
  <c r="P563" i="14"/>
  <c r="Q563" i="14"/>
  <c r="S563" i="14" s="1"/>
  <c r="P564" i="14"/>
  <c r="Q564" i="14"/>
  <c r="S564" i="14" s="1"/>
  <c r="P565" i="14"/>
  <c r="Q565" i="14"/>
  <c r="S565" i="14" s="1"/>
  <c r="P566" i="14"/>
  <c r="Q566" i="14"/>
  <c r="S566" i="14" s="1"/>
  <c r="P567" i="14"/>
  <c r="R567" i="14" s="1"/>
  <c r="Q567" i="14"/>
  <c r="P568" i="14"/>
  <c r="R568" i="14" s="1"/>
  <c r="Q568" i="14"/>
  <c r="S568" i="14" s="1"/>
  <c r="P569" i="14"/>
  <c r="Q569" i="14"/>
  <c r="S569" i="14" s="1"/>
  <c r="P570" i="14"/>
  <c r="R570" i="14" s="1"/>
  <c r="Q570" i="14"/>
  <c r="S570" i="14" s="1"/>
  <c r="P571" i="14"/>
  <c r="R571" i="14" s="1"/>
  <c r="Q571" i="14"/>
  <c r="S571" i="14" s="1"/>
  <c r="P572" i="14"/>
  <c r="R572" i="14" s="1"/>
  <c r="Q572" i="14"/>
  <c r="S572" i="14" s="1"/>
  <c r="P573" i="14"/>
  <c r="Q573" i="14"/>
  <c r="S573" i="14" s="1"/>
  <c r="P574" i="14"/>
  <c r="Q574" i="14"/>
  <c r="S574" i="14" s="1"/>
  <c r="P575" i="14"/>
  <c r="Q575" i="14"/>
  <c r="S575" i="14" s="1"/>
  <c r="P576" i="14"/>
  <c r="R576" i="14" s="1"/>
  <c r="Q576" i="14"/>
  <c r="S576" i="14" s="1"/>
  <c r="P577" i="14"/>
  <c r="Q577" i="14"/>
  <c r="S577" i="14" s="1"/>
  <c r="P578" i="14"/>
  <c r="Q578" i="14"/>
  <c r="S578" i="14" s="1"/>
  <c r="P579" i="14"/>
  <c r="Q579" i="14"/>
  <c r="S579" i="14" s="1"/>
  <c r="P580" i="14"/>
  <c r="R580" i="14" s="1"/>
  <c r="Q580" i="14"/>
  <c r="S580" i="14" s="1"/>
  <c r="P581" i="14"/>
  <c r="Q581" i="14"/>
  <c r="S581" i="14" s="1"/>
  <c r="P582" i="14"/>
  <c r="Q582" i="14"/>
  <c r="S582" i="14" s="1"/>
  <c r="P583" i="14"/>
  <c r="Q583" i="14"/>
  <c r="S583" i="14" s="1"/>
  <c r="P584" i="14"/>
  <c r="R584" i="14" s="1"/>
  <c r="Q584" i="14"/>
  <c r="S584" i="14" s="1"/>
  <c r="P585" i="14"/>
  <c r="Q585" i="14"/>
  <c r="S585" i="14" s="1"/>
  <c r="P586" i="14"/>
  <c r="Q586" i="14"/>
  <c r="S586" i="14" s="1"/>
  <c r="P587" i="14"/>
  <c r="Q587" i="14"/>
  <c r="S587" i="14" s="1"/>
  <c r="P588" i="14"/>
  <c r="R588" i="14" s="1"/>
  <c r="Q588" i="14"/>
  <c r="S588" i="14" s="1"/>
  <c r="P589" i="14"/>
  <c r="Q589" i="14"/>
  <c r="S589" i="14" s="1"/>
  <c r="P590" i="14"/>
  <c r="R590" i="14" s="1"/>
  <c r="Q590" i="14"/>
  <c r="S590" i="14" s="1"/>
  <c r="P591" i="14"/>
  <c r="Q591" i="14"/>
  <c r="S591" i="14" s="1"/>
  <c r="P592" i="14"/>
  <c r="R592" i="14" s="1"/>
  <c r="Q592" i="14"/>
  <c r="S592" i="14" s="1"/>
  <c r="P593" i="14"/>
  <c r="Q593" i="14"/>
  <c r="S593" i="14" s="1"/>
  <c r="P594" i="14"/>
  <c r="Q594" i="14"/>
  <c r="S594" i="14" s="1"/>
  <c r="P595" i="14"/>
  <c r="Q595" i="14"/>
  <c r="P596" i="14"/>
  <c r="R596" i="14" s="1"/>
  <c r="Q596" i="14"/>
  <c r="S596" i="14" s="1"/>
  <c r="P597" i="14"/>
  <c r="Q597" i="14"/>
  <c r="S597" i="14" s="1"/>
  <c r="P598" i="14"/>
  <c r="Q598" i="14"/>
  <c r="S598" i="14" s="1"/>
  <c r="P599" i="14"/>
  <c r="Q599" i="14"/>
  <c r="S599" i="14" s="1"/>
  <c r="P600" i="14"/>
  <c r="R600" i="14" s="1"/>
  <c r="Q600" i="14"/>
  <c r="S600" i="14" s="1"/>
  <c r="P601" i="14"/>
  <c r="Q601" i="14"/>
  <c r="S601" i="14" s="1"/>
  <c r="P602" i="14"/>
  <c r="Q602" i="14"/>
  <c r="S602" i="14" s="1"/>
  <c r="P603" i="14"/>
  <c r="Q603" i="14"/>
  <c r="S603" i="14" s="1"/>
  <c r="P604" i="14"/>
  <c r="R604" i="14" s="1"/>
  <c r="Q604" i="14"/>
  <c r="P605" i="14"/>
  <c r="Q605" i="14"/>
  <c r="S605" i="14" s="1"/>
  <c r="P606" i="14"/>
  <c r="Q606" i="14"/>
  <c r="S606" i="14" s="1"/>
  <c r="P607" i="14"/>
  <c r="Q607" i="14"/>
  <c r="S607" i="14" s="1"/>
  <c r="P608" i="14"/>
  <c r="R608" i="14" s="1"/>
  <c r="Q608" i="14"/>
  <c r="S608" i="14" s="1"/>
  <c r="P609" i="14"/>
  <c r="Q609" i="14"/>
  <c r="S609" i="14" s="1"/>
  <c r="P610" i="14"/>
  <c r="Q610" i="14"/>
  <c r="S610" i="14" s="1"/>
  <c r="P611" i="14"/>
  <c r="Q611" i="14"/>
  <c r="S611" i="14" s="1"/>
  <c r="P612" i="14"/>
  <c r="R612" i="14" s="1"/>
  <c r="Q612" i="14"/>
  <c r="S612" i="14" s="1"/>
  <c r="P613" i="14"/>
  <c r="Q613" i="14"/>
  <c r="S613" i="14" s="1"/>
  <c r="P614" i="14"/>
  <c r="Q614" i="14"/>
  <c r="S614" i="14" s="1"/>
  <c r="P615" i="14"/>
  <c r="Q615" i="14"/>
  <c r="S615" i="14" s="1"/>
  <c r="P616" i="14"/>
  <c r="R616" i="14" s="1"/>
  <c r="Q616" i="14"/>
  <c r="S616" i="14" s="1"/>
  <c r="P617" i="14"/>
  <c r="Q617" i="14"/>
  <c r="S617" i="14" s="1"/>
  <c r="P618" i="14"/>
  <c r="Q618" i="14"/>
  <c r="S618" i="14" s="1"/>
  <c r="P619" i="14"/>
  <c r="R619" i="14" s="1"/>
  <c r="Q619" i="14"/>
  <c r="S619" i="14" s="1"/>
  <c r="P620" i="14"/>
  <c r="R620" i="14" s="1"/>
  <c r="Q620" i="14"/>
  <c r="S620" i="14" s="1"/>
  <c r="P621" i="14"/>
  <c r="Q621" i="14"/>
  <c r="S621" i="14" s="1"/>
  <c r="P622" i="14"/>
  <c r="Q622" i="14"/>
  <c r="S622" i="14" s="1"/>
  <c r="P623" i="14"/>
  <c r="R623" i="14" s="1"/>
  <c r="Q623" i="14"/>
  <c r="S623" i="14" s="1"/>
  <c r="P624" i="14"/>
  <c r="R624" i="14" s="1"/>
  <c r="Q624" i="14"/>
  <c r="S624" i="14" s="1"/>
  <c r="P625" i="14"/>
  <c r="R625" i="14" s="1"/>
  <c r="Q625" i="14"/>
  <c r="S625" i="14" s="1"/>
  <c r="P626" i="14"/>
  <c r="Q626" i="14"/>
  <c r="S626" i="14" s="1"/>
  <c r="P627" i="14"/>
  <c r="Q627" i="14"/>
  <c r="S627" i="14" s="1"/>
  <c r="P628" i="14"/>
  <c r="R628" i="14" s="1"/>
  <c r="Q628" i="14"/>
  <c r="S628" i="14" s="1"/>
  <c r="P629" i="14"/>
  <c r="Q629" i="14"/>
  <c r="S629" i="14" s="1"/>
  <c r="P630" i="14"/>
  <c r="Q630" i="14"/>
  <c r="S630" i="14" s="1"/>
  <c r="P631" i="14"/>
  <c r="Q631" i="14"/>
  <c r="S631" i="14" s="1"/>
  <c r="P632" i="14"/>
  <c r="R632" i="14" s="1"/>
  <c r="Q632" i="14"/>
  <c r="S632" i="14" s="1"/>
  <c r="P633" i="14"/>
  <c r="Q633" i="14"/>
  <c r="S633" i="14" s="1"/>
  <c r="P634" i="14"/>
  <c r="R634" i="14" s="1"/>
  <c r="Q634" i="14"/>
  <c r="S634" i="14" s="1"/>
  <c r="P635" i="14"/>
  <c r="R635" i="14" s="1"/>
  <c r="Q635" i="14"/>
  <c r="S635" i="14" s="1"/>
  <c r="P636" i="14"/>
  <c r="R636" i="14" s="1"/>
  <c r="Q636" i="14"/>
  <c r="S636" i="14" s="1"/>
  <c r="P637" i="14"/>
  <c r="Q637" i="14"/>
  <c r="S637" i="14" s="1"/>
  <c r="P638" i="14"/>
  <c r="Q638" i="14"/>
  <c r="S638" i="14" s="1"/>
  <c r="P639" i="14"/>
  <c r="Q639" i="14"/>
  <c r="S639" i="14" s="1"/>
  <c r="P640" i="14"/>
  <c r="R640" i="14" s="1"/>
  <c r="Q640" i="14"/>
  <c r="S640" i="14" s="1"/>
  <c r="P641" i="14"/>
  <c r="Q641" i="14"/>
  <c r="S641" i="14" s="1"/>
  <c r="P642" i="14"/>
  <c r="Q642" i="14"/>
  <c r="S642" i="14" s="1"/>
  <c r="P643" i="14"/>
  <c r="R643" i="14" s="1"/>
  <c r="Q643" i="14"/>
  <c r="S643" i="14" s="1"/>
  <c r="P644" i="14"/>
  <c r="R644" i="14" s="1"/>
  <c r="Q644" i="14"/>
  <c r="S644" i="14" s="1"/>
  <c r="P645" i="14"/>
  <c r="Q645" i="14"/>
  <c r="S645" i="14" s="1"/>
  <c r="P646" i="14"/>
  <c r="R646" i="14" s="1"/>
  <c r="Q646" i="14"/>
  <c r="S646" i="14" s="1"/>
  <c r="P647" i="14"/>
  <c r="Q647" i="14"/>
  <c r="S647" i="14" s="1"/>
  <c r="P648" i="14"/>
  <c r="R648" i="14" s="1"/>
  <c r="Q648" i="14"/>
  <c r="S648" i="14" s="1"/>
  <c r="P649" i="14"/>
  <c r="Q649" i="14"/>
  <c r="S649" i="14" s="1"/>
  <c r="P650" i="14"/>
  <c r="Q650" i="14"/>
  <c r="S650" i="14" s="1"/>
  <c r="P651" i="14"/>
  <c r="Q651" i="14"/>
  <c r="S651" i="14" s="1"/>
  <c r="P652" i="14"/>
  <c r="R652" i="14" s="1"/>
  <c r="Q652" i="14"/>
  <c r="S652" i="14" s="1"/>
  <c r="P653" i="14"/>
  <c r="Q653" i="14"/>
  <c r="S653" i="14" s="1"/>
  <c r="P654" i="14"/>
  <c r="Q654" i="14"/>
  <c r="S654" i="14" s="1"/>
  <c r="P655" i="14"/>
  <c r="R655" i="14" s="1"/>
  <c r="Q655" i="14"/>
  <c r="S655" i="14" s="1"/>
  <c r="P656" i="14"/>
  <c r="R656" i="14" s="1"/>
  <c r="Q656" i="14"/>
  <c r="S656" i="14" s="1"/>
  <c r="P657" i="14"/>
  <c r="Q657" i="14"/>
  <c r="S657" i="14" s="1"/>
  <c r="P658" i="14"/>
  <c r="Q658" i="14"/>
  <c r="S658" i="14" s="1"/>
  <c r="P659" i="14"/>
  <c r="Q659" i="14"/>
  <c r="S659" i="14" s="1"/>
  <c r="P660" i="14"/>
  <c r="R660" i="14"/>
  <c r="Q660" i="14"/>
  <c r="S660" i="14" s="1"/>
  <c r="P661" i="14"/>
  <c r="R661" i="14" s="1"/>
  <c r="Q661" i="14"/>
  <c r="S661" i="14" s="1"/>
  <c r="P662" i="14"/>
  <c r="Q662" i="14"/>
  <c r="S662" i="14" s="1"/>
  <c r="P663" i="14"/>
  <c r="Q663" i="14"/>
  <c r="S663" i="14" s="1"/>
  <c r="P664" i="14"/>
  <c r="R664" i="14" s="1"/>
  <c r="Q664" i="14"/>
  <c r="S664" i="14" s="1"/>
  <c r="P665" i="14"/>
  <c r="Q665" i="14"/>
  <c r="S665" i="14" s="1"/>
  <c r="P666" i="14"/>
  <c r="R666" i="14" s="1"/>
  <c r="Q666" i="14"/>
  <c r="S666" i="14" s="1"/>
  <c r="P667" i="14"/>
  <c r="Q667" i="14"/>
  <c r="S667" i="14" s="1"/>
  <c r="P668" i="14"/>
  <c r="R668" i="14" s="1"/>
  <c r="Q668" i="14"/>
  <c r="S668" i="14" s="1"/>
  <c r="P669" i="14"/>
  <c r="R669" i="14" s="1"/>
  <c r="Q669" i="14"/>
  <c r="S669" i="14" s="1"/>
  <c r="P670" i="14"/>
  <c r="Q670" i="14"/>
  <c r="S670" i="14" s="1"/>
  <c r="P671" i="14"/>
  <c r="Q671" i="14"/>
  <c r="S671" i="14" s="1"/>
  <c r="P672" i="14"/>
  <c r="R672" i="14" s="1"/>
  <c r="Q672" i="14"/>
  <c r="S672" i="14" s="1"/>
  <c r="P673" i="14"/>
  <c r="Q673" i="14"/>
  <c r="S673" i="14" s="1"/>
  <c r="P674" i="14"/>
  <c r="Q674" i="14"/>
  <c r="S674" i="14" s="1"/>
  <c r="P675" i="14"/>
  <c r="R675" i="14" s="1"/>
  <c r="Q675" i="14"/>
  <c r="S675" i="14" s="1"/>
  <c r="P676" i="14"/>
  <c r="R676" i="14"/>
  <c r="Q676" i="14"/>
  <c r="S676" i="14" s="1"/>
  <c r="P677" i="14"/>
  <c r="Q677" i="14"/>
  <c r="S677" i="14" s="1"/>
  <c r="P678" i="14"/>
  <c r="Q678" i="14"/>
  <c r="S678" i="14" s="1"/>
  <c r="P679" i="14"/>
  <c r="R679" i="14" s="1"/>
  <c r="Q679" i="14"/>
  <c r="S679" i="14" s="1"/>
  <c r="P680" i="14"/>
  <c r="R680" i="14" s="1"/>
  <c r="Q680" i="14"/>
  <c r="S680" i="14" s="1"/>
  <c r="P681" i="14"/>
  <c r="Q681" i="14"/>
  <c r="S681" i="14" s="1"/>
  <c r="P682" i="14"/>
  <c r="Q682" i="14"/>
  <c r="S682" i="14" s="1"/>
  <c r="P683" i="14"/>
  <c r="Q683" i="14"/>
  <c r="S683" i="14" s="1"/>
  <c r="P684" i="14"/>
  <c r="R684" i="14" s="1"/>
  <c r="Q684" i="14"/>
  <c r="S684" i="14" s="1"/>
  <c r="P685" i="14"/>
  <c r="Q685" i="14"/>
  <c r="S685" i="14" s="1"/>
  <c r="P686" i="14"/>
  <c r="Q686" i="14"/>
  <c r="S686" i="14" s="1"/>
  <c r="P687" i="14"/>
  <c r="R687" i="14" s="1"/>
  <c r="Q687" i="14"/>
  <c r="S687" i="14" s="1"/>
  <c r="P688" i="14"/>
  <c r="R688" i="14" s="1"/>
  <c r="Q688" i="14"/>
  <c r="S688" i="14" s="1"/>
  <c r="P689" i="14"/>
  <c r="Q689" i="14"/>
  <c r="S689" i="14" s="1"/>
  <c r="P690" i="14"/>
  <c r="R690" i="14" s="1"/>
  <c r="Q690" i="14"/>
  <c r="S690" i="14" s="1"/>
  <c r="P691" i="14"/>
  <c r="Q691" i="14"/>
  <c r="S691" i="14" s="1"/>
  <c r="P692" i="14"/>
  <c r="R692" i="14" s="1"/>
  <c r="Q692" i="14"/>
  <c r="S692" i="14" s="1"/>
  <c r="P693" i="14"/>
  <c r="R693" i="14" s="1"/>
  <c r="Q693" i="14"/>
  <c r="S693" i="14" s="1"/>
  <c r="P694" i="14"/>
  <c r="Q694" i="14"/>
  <c r="S694" i="14" s="1"/>
  <c r="P695" i="14"/>
  <c r="Q695" i="14"/>
  <c r="S695" i="14" s="1"/>
  <c r="P696" i="14"/>
  <c r="R696" i="14" s="1"/>
  <c r="Q696" i="14"/>
  <c r="S696" i="14" s="1"/>
  <c r="P697" i="14"/>
  <c r="Q697" i="14"/>
  <c r="S697" i="14" s="1"/>
  <c r="P698" i="14"/>
  <c r="R698" i="14" s="1"/>
  <c r="Q698" i="14"/>
  <c r="S698" i="14" s="1"/>
  <c r="P699" i="14"/>
  <c r="Q699" i="14"/>
  <c r="S699" i="14" s="1"/>
  <c r="P700" i="14"/>
  <c r="R700" i="14" s="1"/>
  <c r="Q700" i="14"/>
  <c r="S700" i="14" s="1"/>
  <c r="P701" i="14"/>
  <c r="R701" i="14" s="1"/>
  <c r="Q701" i="14"/>
  <c r="S701" i="14" s="1"/>
  <c r="P702" i="14"/>
  <c r="Q702" i="14"/>
  <c r="S702" i="14" s="1"/>
  <c r="P703" i="14"/>
  <c r="Q703" i="14"/>
  <c r="S703" i="14" s="1"/>
  <c r="P704" i="14"/>
  <c r="R704" i="14" s="1"/>
  <c r="Q704" i="14"/>
  <c r="P705" i="14"/>
  <c r="Q705" i="14"/>
  <c r="S705" i="14" s="1"/>
  <c r="P706" i="14"/>
  <c r="Q706" i="14"/>
  <c r="S706" i="14" s="1"/>
  <c r="P707" i="14"/>
  <c r="R707" i="14" s="1"/>
  <c r="Q707" i="14"/>
  <c r="S707" i="14" s="1"/>
  <c r="P708" i="14"/>
  <c r="Q708" i="14"/>
  <c r="S708" i="14" s="1"/>
  <c r="P709" i="14"/>
  <c r="R709" i="14" s="1"/>
  <c r="Q709" i="14"/>
  <c r="S709" i="14" s="1"/>
  <c r="P710" i="14"/>
  <c r="R710" i="14" s="1"/>
  <c r="Q710" i="14"/>
  <c r="S710" i="14" s="1"/>
  <c r="P711" i="14"/>
  <c r="Q711" i="14"/>
  <c r="S711" i="14" s="1"/>
  <c r="P712" i="14"/>
  <c r="R712" i="14" s="1"/>
  <c r="Q712" i="14"/>
  <c r="S712" i="14" s="1"/>
  <c r="P713" i="14"/>
  <c r="R713" i="14" s="1"/>
  <c r="Q713" i="14"/>
  <c r="S713" i="14" s="1"/>
  <c r="P714" i="14"/>
  <c r="R714" i="14" s="1"/>
  <c r="Q714" i="14"/>
  <c r="S714" i="14" s="1"/>
  <c r="P715" i="14"/>
  <c r="R715" i="14" s="1"/>
  <c r="Q715" i="14"/>
  <c r="S715" i="14" s="1"/>
  <c r="P716" i="14"/>
  <c r="R716" i="14" s="1"/>
  <c r="Q716" i="14"/>
  <c r="S716" i="14" s="1"/>
  <c r="P717" i="14"/>
  <c r="R717" i="14" s="1"/>
  <c r="Q717" i="14"/>
  <c r="S717" i="14"/>
  <c r="P718" i="14"/>
  <c r="Q718" i="14"/>
  <c r="S718" i="14" s="1"/>
  <c r="P719" i="14"/>
  <c r="Q719" i="14"/>
  <c r="S719" i="14" s="1"/>
  <c r="P720" i="14"/>
  <c r="R720" i="14" s="1"/>
  <c r="Q720" i="14"/>
  <c r="S720" i="14" s="1"/>
  <c r="P721" i="14"/>
  <c r="Q721" i="14"/>
  <c r="S721" i="14" s="1"/>
  <c r="P722" i="14"/>
  <c r="R722" i="14" s="1"/>
  <c r="Q722" i="14"/>
  <c r="S722" i="14" s="1"/>
  <c r="P723" i="14"/>
  <c r="Q723" i="14"/>
  <c r="S723" i="14" s="1"/>
  <c r="P724" i="14"/>
  <c r="Q724" i="14"/>
  <c r="S724" i="14" s="1"/>
  <c r="P725" i="14"/>
  <c r="Q725" i="14"/>
  <c r="S725" i="14" s="1"/>
  <c r="P726" i="14"/>
  <c r="Q726" i="14"/>
  <c r="S726" i="14" s="1"/>
  <c r="P727" i="14"/>
  <c r="Q727" i="14"/>
  <c r="S727" i="14" s="1"/>
  <c r="P728" i="14"/>
  <c r="Q728" i="14"/>
  <c r="S728" i="14" s="1"/>
  <c r="P729" i="14"/>
  <c r="R729" i="14" s="1"/>
  <c r="Q729" i="14"/>
  <c r="S729" i="14" s="1"/>
  <c r="P730" i="14"/>
  <c r="R730" i="14" s="1"/>
  <c r="Q730" i="14"/>
  <c r="S730" i="14" s="1"/>
  <c r="P731" i="14"/>
  <c r="Q731" i="14"/>
  <c r="S731" i="14" s="1"/>
  <c r="P732" i="14"/>
  <c r="R732" i="14" s="1"/>
  <c r="Q732" i="14"/>
  <c r="S732" i="14" s="1"/>
  <c r="P733" i="14"/>
  <c r="R733" i="14" s="1"/>
  <c r="Q733" i="14"/>
  <c r="S733" i="14" s="1"/>
  <c r="P734" i="14"/>
  <c r="Q734" i="14"/>
  <c r="S734" i="14" s="1"/>
  <c r="P735" i="14"/>
  <c r="R735" i="14"/>
  <c r="Q735" i="14"/>
  <c r="S735" i="14" s="1"/>
  <c r="P736" i="14"/>
  <c r="Q736" i="14"/>
  <c r="S736" i="14" s="1"/>
  <c r="P737" i="14"/>
  <c r="R737" i="14" s="1"/>
  <c r="Q737" i="14"/>
  <c r="S737" i="14" s="1"/>
  <c r="P738" i="14"/>
  <c r="Q738" i="14"/>
  <c r="S738" i="14" s="1"/>
  <c r="P739" i="14"/>
  <c r="R739" i="14" s="1"/>
  <c r="Q739" i="14"/>
  <c r="S739" i="14" s="1"/>
  <c r="P740" i="14"/>
  <c r="Q740" i="14"/>
  <c r="S740" i="14" s="1"/>
  <c r="P741" i="14"/>
  <c r="R741" i="14" s="1"/>
  <c r="Q741" i="14"/>
  <c r="S741" i="14" s="1"/>
  <c r="P742" i="14"/>
  <c r="Q742" i="14"/>
  <c r="S742" i="14" s="1"/>
  <c r="P743" i="14"/>
  <c r="R743" i="14" s="1"/>
  <c r="Q743" i="14"/>
  <c r="S743" i="14" s="1"/>
  <c r="P744" i="14"/>
  <c r="R744" i="14" s="1"/>
  <c r="Q744" i="14"/>
  <c r="S744" i="14" s="1"/>
  <c r="P745" i="14"/>
  <c r="Q745" i="14"/>
  <c r="S745" i="14" s="1"/>
  <c r="P746" i="14"/>
  <c r="Q746" i="14"/>
  <c r="S746" i="14" s="1"/>
  <c r="P747" i="14"/>
  <c r="R747" i="14" s="1"/>
  <c r="Q747" i="14"/>
  <c r="S747" i="14" s="1"/>
  <c r="P748" i="14"/>
  <c r="Q748" i="14"/>
  <c r="S748" i="14" s="1"/>
  <c r="P749" i="14"/>
  <c r="Q749" i="14"/>
  <c r="S749" i="14" s="1"/>
  <c r="P750" i="14"/>
  <c r="R750" i="14" s="1"/>
  <c r="Q750" i="14"/>
  <c r="S750" i="14" s="1"/>
  <c r="P751" i="14"/>
  <c r="R751" i="14" s="1"/>
  <c r="Q751" i="14"/>
  <c r="S751" i="14" s="1"/>
  <c r="P752" i="14"/>
  <c r="Q752" i="14"/>
  <c r="S752" i="14" s="1"/>
  <c r="P753" i="14"/>
  <c r="Q753" i="14"/>
  <c r="S753" i="14" s="1"/>
  <c r="P754" i="14"/>
  <c r="Q754" i="14"/>
  <c r="S754" i="14" s="1"/>
  <c r="P755" i="14"/>
  <c r="R755" i="14" s="1"/>
  <c r="Q755" i="14"/>
  <c r="S755" i="14" s="1"/>
  <c r="P756" i="14"/>
  <c r="R756" i="14" s="1"/>
  <c r="Q756" i="14"/>
  <c r="S756" i="14" s="1"/>
  <c r="P757" i="14"/>
  <c r="Q757" i="14"/>
  <c r="S757" i="14" s="1"/>
  <c r="P758" i="14"/>
  <c r="Q758" i="14"/>
  <c r="S758" i="14" s="1"/>
  <c r="P759" i="14"/>
  <c r="R759" i="14" s="1"/>
  <c r="Q759" i="14"/>
  <c r="S759" i="14" s="1"/>
  <c r="P760" i="14"/>
  <c r="Q760" i="14"/>
  <c r="S760" i="14" s="1"/>
  <c r="P761" i="14"/>
  <c r="Q761" i="14"/>
  <c r="S761" i="14" s="1"/>
  <c r="P762" i="14"/>
  <c r="R762" i="14" s="1"/>
  <c r="Q762" i="14"/>
  <c r="S762" i="14" s="1"/>
  <c r="P763" i="14"/>
  <c r="R763" i="14" s="1"/>
  <c r="Q763" i="14"/>
  <c r="S763" i="14" s="1"/>
  <c r="P764" i="14"/>
  <c r="Q764" i="14"/>
  <c r="S764" i="14" s="1"/>
  <c r="P765" i="14"/>
  <c r="Q765" i="14"/>
  <c r="S765" i="14" s="1"/>
  <c r="P766" i="14"/>
  <c r="Q766" i="14"/>
  <c r="S766" i="14" s="1"/>
  <c r="P767" i="14"/>
  <c r="R767" i="14" s="1"/>
  <c r="Q767" i="14"/>
  <c r="S767" i="14" s="1"/>
  <c r="P768" i="14"/>
  <c r="R768" i="14" s="1"/>
  <c r="Q768" i="14"/>
  <c r="S768" i="14" s="1"/>
  <c r="P769" i="14"/>
  <c r="R769" i="14" s="1"/>
  <c r="Q769" i="14"/>
  <c r="S769" i="14" s="1"/>
  <c r="P770" i="14"/>
  <c r="Q770" i="14"/>
  <c r="S770" i="14" s="1"/>
  <c r="P771" i="14"/>
  <c r="R771" i="14" s="1"/>
  <c r="Q771" i="14"/>
  <c r="S771" i="14" s="1"/>
  <c r="P772" i="14"/>
  <c r="Q772" i="14"/>
  <c r="S772" i="14" s="1"/>
  <c r="P773" i="14"/>
  <c r="Q773" i="14"/>
  <c r="S773" i="14" s="1"/>
  <c r="P774" i="14"/>
  <c r="R774" i="14" s="1"/>
  <c r="Q774" i="14"/>
  <c r="S774" i="14" s="1"/>
  <c r="P775" i="14"/>
  <c r="R775" i="14" s="1"/>
  <c r="Q775" i="14"/>
  <c r="S775" i="14" s="1"/>
  <c r="N775" i="14" s="1"/>
  <c r="P776" i="14"/>
  <c r="Q776" i="14"/>
  <c r="S776" i="14" s="1"/>
  <c r="P777" i="14"/>
  <c r="Q777" i="14"/>
  <c r="S777" i="14" s="1"/>
  <c r="P778" i="14"/>
  <c r="Q778" i="14"/>
  <c r="S778" i="14" s="1"/>
  <c r="P779" i="14"/>
  <c r="R779" i="14" s="1"/>
  <c r="Q779" i="14"/>
  <c r="S779" i="14" s="1"/>
  <c r="P780" i="14"/>
  <c r="Q780" i="14"/>
  <c r="S780" i="14" s="1"/>
  <c r="P781" i="14"/>
  <c r="Q781" i="14"/>
  <c r="S781" i="14" s="1"/>
  <c r="P782" i="14"/>
  <c r="Q782" i="14"/>
  <c r="S782" i="14" s="1"/>
  <c r="P783" i="14"/>
  <c r="R783" i="14" s="1"/>
  <c r="Q783" i="14"/>
  <c r="S783" i="14" s="1"/>
  <c r="P784" i="14"/>
  <c r="Q784" i="14"/>
  <c r="S784" i="14" s="1"/>
  <c r="P785" i="14"/>
  <c r="Q785" i="14"/>
  <c r="S785" i="14" s="1"/>
  <c r="P786" i="14"/>
  <c r="Q786" i="14"/>
  <c r="S786" i="14" s="1"/>
  <c r="P787" i="14"/>
  <c r="R787" i="14" s="1"/>
  <c r="Q787" i="14"/>
  <c r="S787" i="14" s="1"/>
  <c r="P788" i="14"/>
  <c r="Q788" i="14"/>
  <c r="S788" i="14" s="1"/>
  <c r="P789" i="14"/>
  <c r="Q789" i="14"/>
  <c r="S789" i="14" s="1"/>
  <c r="P790" i="14"/>
  <c r="R790" i="14" s="1"/>
  <c r="Q790" i="14"/>
  <c r="S790" i="14" s="1"/>
  <c r="P791" i="14"/>
  <c r="R791" i="14" s="1"/>
  <c r="Q791" i="14"/>
  <c r="S791" i="14" s="1"/>
  <c r="P792" i="14"/>
  <c r="Q792" i="14"/>
  <c r="S792" i="14" s="1"/>
  <c r="P793" i="14"/>
  <c r="Q793" i="14"/>
  <c r="S793" i="14"/>
  <c r="P794" i="14"/>
  <c r="Q794" i="14"/>
  <c r="S794" i="14" s="1"/>
  <c r="P795" i="14"/>
  <c r="R795" i="14" s="1"/>
  <c r="Q795" i="14"/>
  <c r="S795" i="14" s="1"/>
  <c r="P796" i="14"/>
  <c r="Q796" i="14"/>
  <c r="S796" i="14" s="1"/>
  <c r="P797" i="14"/>
  <c r="Q797" i="14"/>
  <c r="S797" i="14" s="1"/>
  <c r="P798" i="14"/>
  <c r="Q798" i="14"/>
  <c r="S798" i="14" s="1"/>
  <c r="P799" i="14"/>
  <c r="R799" i="14" s="1"/>
  <c r="Q799" i="14"/>
  <c r="S799" i="14" s="1"/>
  <c r="P800" i="14"/>
  <c r="Q800" i="14"/>
  <c r="S800" i="14" s="1"/>
  <c r="P801" i="14"/>
  <c r="Q801" i="14"/>
  <c r="S801" i="14" s="1"/>
  <c r="P802" i="14"/>
  <c r="Q802" i="14"/>
  <c r="S802" i="14" s="1"/>
  <c r="P803" i="14"/>
  <c r="R803" i="14" s="1"/>
  <c r="Q803" i="14"/>
  <c r="S803" i="14" s="1"/>
  <c r="P804" i="14"/>
  <c r="Q804" i="14"/>
  <c r="S804" i="14" s="1"/>
  <c r="P805" i="14"/>
  <c r="Q805" i="14"/>
  <c r="S805" i="14" s="1"/>
  <c r="P806" i="14"/>
  <c r="R806" i="14" s="1"/>
  <c r="Q806" i="14"/>
  <c r="S806" i="14" s="1"/>
  <c r="P807" i="14"/>
  <c r="R807" i="14" s="1"/>
  <c r="Q807" i="14"/>
  <c r="S807" i="14" s="1"/>
  <c r="P808" i="14"/>
  <c r="Q808" i="14"/>
  <c r="S808" i="14" s="1"/>
  <c r="P809" i="14"/>
  <c r="Q809" i="14"/>
  <c r="S809" i="14" s="1"/>
  <c r="P810" i="14"/>
  <c r="Q810" i="14"/>
  <c r="S810" i="14" s="1"/>
  <c r="P811" i="14"/>
  <c r="R811" i="14" s="1"/>
  <c r="Q811" i="14"/>
  <c r="S811" i="14" s="1"/>
  <c r="P812" i="14"/>
  <c r="Q812" i="14"/>
  <c r="S812" i="14" s="1"/>
  <c r="P813" i="14"/>
  <c r="R813" i="14" s="1"/>
  <c r="Q813" i="14"/>
  <c r="S813" i="14" s="1"/>
  <c r="P814" i="14"/>
  <c r="Q814" i="14"/>
  <c r="S814" i="14" s="1"/>
  <c r="P815" i="14"/>
  <c r="R815" i="14" s="1"/>
  <c r="Q815" i="14"/>
  <c r="S815" i="14" s="1"/>
  <c r="P816" i="14"/>
  <c r="Q816" i="14"/>
  <c r="S816" i="14" s="1"/>
  <c r="P817" i="14"/>
  <c r="Q817" i="14"/>
  <c r="S817" i="14" s="1"/>
  <c r="P818" i="14"/>
  <c r="Q818" i="14"/>
  <c r="S818" i="14" s="1"/>
  <c r="P819" i="14"/>
  <c r="R819" i="14" s="1"/>
  <c r="Q819" i="14"/>
  <c r="S819" i="14" s="1"/>
  <c r="P820" i="14"/>
  <c r="R820" i="14" s="1"/>
  <c r="Q820" i="14"/>
  <c r="S820" i="14" s="1"/>
  <c r="P821" i="14"/>
  <c r="R821" i="14" s="1"/>
  <c r="Q821" i="14"/>
  <c r="S821" i="14" s="1"/>
  <c r="P822" i="14"/>
  <c r="Q822" i="14"/>
  <c r="S822" i="14" s="1"/>
  <c r="P823" i="14"/>
  <c r="R823" i="14" s="1"/>
  <c r="Q823" i="14"/>
  <c r="S823" i="14" s="1"/>
  <c r="P824" i="14"/>
  <c r="Q824" i="14"/>
  <c r="S824" i="14" s="1"/>
  <c r="P825" i="14"/>
  <c r="Q825" i="14"/>
  <c r="S825" i="14" s="1"/>
  <c r="P826" i="14"/>
  <c r="Q826" i="14"/>
  <c r="S826" i="14" s="1"/>
  <c r="P827" i="14"/>
  <c r="R827" i="14" s="1"/>
  <c r="Q827" i="14"/>
  <c r="S827" i="14" s="1"/>
  <c r="P828" i="14"/>
  <c r="Q828" i="14"/>
  <c r="S828" i="14" s="1"/>
  <c r="P829" i="14"/>
  <c r="R829" i="14" s="1"/>
  <c r="Q829" i="14"/>
  <c r="S829" i="14" s="1"/>
  <c r="P830" i="14"/>
  <c r="Q830" i="14"/>
  <c r="S830" i="14" s="1"/>
  <c r="P831" i="14"/>
  <c r="R831" i="14" s="1"/>
  <c r="Q831" i="14"/>
  <c r="S831" i="14" s="1"/>
  <c r="P832" i="14"/>
  <c r="Q832" i="14"/>
  <c r="S832" i="14" s="1"/>
  <c r="P833" i="14"/>
  <c r="Q833" i="14"/>
  <c r="S833" i="14" s="1"/>
  <c r="P834" i="14"/>
  <c r="R834" i="14" s="1"/>
  <c r="Q834" i="14"/>
  <c r="S834" i="14" s="1"/>
  <c r="P835" i="14"/>
  <c r="R835" i="14" s="1"/>
  <c r="Q835" i="14"/>
  <c r="S835" i="14" s="1"/>
  <c r="P836" i="14"/>
  <c r="Q836" i="14"/>
  <c r="S836" i="14" s="1"/>
  <c r="P837" i="14"/>
  <c r="R837" i="14" s="1"/>
  <c r="Q837" i="14"/>
  <c r="S837" i="14" s="1"/>
  <c r="P838" i="14"/>
  <c r="R838" i="14" s="1"/>
  <c r="Q838" i="14"/>
  <c r="S838" i="14" s="1"/>
  <c r="P839" i="14"/>
  <c r="R839" i="14" s="1"/>
  <c r="Q839" i="14"/>
  <c r="S839" i="14"/>
  <c r="N839" i="14" s="1"/>
  <c r="P840" i="14"/>
  <c r="Q840" i="14"/>
  <c r="S840" i="14" s="1"/>
  <c r="P841" i="14"/>
  <c r="Q841" i="14"/>
  <c r="S841" i="14" s="1"/>
  <c r="P842" i="14"/>
  <c r="Q842" i="14"/>
  <c r="S842" i="14" s="1"/>
  <c r="P843" i="14"/>
  <c r="R843" i="14" s="1"/>
  <c r="Q843" i="14"/>
  <c r="S843" i="14" s="1"/>
  <c r="P844" i="14"/>
  <c r="Q844" i="14"/>
  <c r="S844" i="14" s="1"/>
  <c r="P845" i="14"/>
  <c r="Q845" i="14"/>
  <c r="S845" i="14" s="1"/>
  <c r="P846" i="14"/>
  <c r="Q846" i="14"/>
  <c r="S846" i="14" s="1"/>
  <c r="P847" i="14"/>
  <c r="R847" i="14" s="1"/>
  <c r="Q847" i="14"/>
  <c r="S847" i="14" s="1"/>
  <c r="P848" i="14"/>
  <c r="Q848" i="14"/>
  <c r="S848" i="14" s="1"/>
  <c r="P849" i="14"/>
  <c r="Q849" i="14"/>
  <c r="S849" i="14" s="1"/>
  <c r="P850" i="14"/>
  <c r="Q850" i="14"/>
  <c r="P851" i="14"/>
  <c r="R851" i="14" s="1"/>
  <c r="Q851" i="14"/>
  <c r="S851" i="14" s="1"/>
  <c r="P852" i="14"/>
  <c r="Q852" i="14"/>
  <c r="S852" i="14" s="1"/>
  <c r="P853" i="14"/>
  <c r="Q853" i="14"/>
  <c r="S853" i="14" s="1"/>
  <c r="P854" i="14"/>
  <c r="Q854" i="14"/>
  <c r="S854" i="14" s="1"/>
  <c r="P855" i="14"/>
  <c r="R855" i="14" s="1"/>
  <c r="Q855" i="14"/>
  <c r="S855" i="14" s="1"/>
  <c r="P856" i="14"/>
  <c r="Q856" i="14"/>
  <c r="S856" i="14" s="1"/>
  <c r="P857" i="14"/>
  <c r="Q857" i="14"/>
  <c r="S857" i="14" s="1"/>
  <c r="P858" i="14"/>
  <c r="Q858" i="14"/>
  <c r="S858" i="14" s="1"/>
  <c r="P859" i="14"/>
  <c r="R859" i="14" s="1"/>
  <c r="Q859" i="14"/>
  <c r="S859" i="14" s="1"/>
  <c r="P860" i="14"/>
  <c r="Q860" i="14"/>
  <c r="S860" i="14" s="1"/>
  <c r="P861" i="14"/>
  <c r="Q861" i="14"/>
  <c r="S861" i="14" s="1"/>
  <c r="P862" i="14"/>
  <c r="R862" i="14" s="1"/>
  <c r="Q862" i="14"/>
  <c r="S862" i="14" s="1"/>
  <c r="P863" i="14"/>
  <c r="R863" i="14" s="1"/>
  <c r="Q863" i="14"/>
  <c r="S863" i="14" s="1"/>
  <c r="P864" i="14"/>
  <c r="Q864" i="14"/>
  <c r="S864" i="14" s="1"/>
  <c r="P865" i="14"/>
  <c r="R865" i="14" s="1"/>
  <c r="Q865" i="14"/>
  <c r="S865" i="14" s="1"/>
  <c r="P866" i="14"/>
  <c r="Q866" i="14"/>
  <c r="S866" i="14" s="1"/>
  <c r="P867" i="14"/>
  <c r="R867" i="14" s="1"/>
  <c r="Q867" i="14"/>
  <c r="S867" i="14" s="1"/>
  <c r="P868" i="14"/>
  <c r="Q868" i="14"/>
  <c r="S868" i="14" s="1"/>
  <c r="P869" i="14"/>
  <c r="Q869" i="14"/>
  <c r="S869" i="14" s="1"/>
  <c r="P870" i="14"/>
  <c r="R870" i="14" s="1"/>
  <c r="Q870" i="14"/>
  <c r="S870" i="14" s="1"/>
  <c r="P871" i="14"/>
  <c r="R871" i="14" s="1"/>
  <c r="Q871" i="14"/>
  <c r="S871" i="14" s="1"/>
  <c r="P872" i="14"/>
  <c r="R872" i="14" s="1"/>
  <c r="Q872" i="14"/>
  <c r="S872" i="14" s="1"/>
  <c r="P873" i="14"/>
  <c r="Q873" i="14"/>
  <c r="S873" i="14" s="1"/>
  <c r="P874" i="14"/>
  <c r="Q874" i="14"/>
  <c r="S874" i="14" s="1"/>
  <c r="P875" i="14"/>
  <c r="R875" i="14" s="1"/>
  <c r="Q875" i="14"/>
  <c r="S875" i="14" s="1"/>
  <c r="P876" i="14"/>
  <c r="R876" i="14" s="1"/>
  <c r="Q876" i="14"/>
  <c r="S876" i="14" s="1"/>
  <c r="P877" i="14"/>
  <c r="Q877" i="14"/>
  <c r="S877" i="14" s="1"/>
  <c r="P878" i="14"/>
  <c r="R878" i="14" s="1"/>
  <c r="Q878" i="14"/>
  <c r="S878" i="14" s="1"/>
  <c r="P879" i="14"/>
  <c r="R879" i="14" s="1"/>
  <c r="Q879" i="14"/>
  <c r="S879" i="14" s="1"/>
  <c r="P880" i="14"/>
  <c r="Q880" i="14"/>
  <c r="S880" i="14" s="1"/>
  <c r="P881" i="14"/>
  <c r="Q881" i="14"/>
  <c r="S881" i="14" s="1"/>
  <c r="P882" i="14"/>
  <c r="R882" i="14" s="1"/>
  <c r="Q882" i="14"/>
  <c r="S882" i="14" s="1"/>
  <c r="P883" i="14"/>
  <c r="R883" i="14" s="1"/>
  <c r="Q883" i="14"/>
  <c r="S883" i="14" s="1"/>
  <c r="P884" i="14"/>
  <c r="Q884" i="14"/>
  <c r="S884" i="14" s="1"/>
  <c r="P885" i="14"/>
  <c r="Q885" i="14"/>
  <c r="S885" i="14" s="1"/>
  <c r="P886" i="14"/>
  <c r="R886" i="14" s="1"/>
  <c r="Q886" i="14"/>
  <c r="S886" i="14" s="1"/>
  <c r="P887" i="14"/>
  <c r="Q887" i="14"/>
  <c r="S887" i="14" s="1"/>
  <c r="P888" i="14"/>
  <c r="Q888" i="14"/>
  <c r="S888" i="14" s="1"/>
  <c r="P889" i="14"/>
  <c r="Q889" i="14"/>
  <c r="S889" i="14" s="1"/>
  <c r="P890" i="14"/>
  <c r="R890" i="14" s="1"/>
  <c r="Q890" i="14"/>
  <c r="S890" i="14" s="1"/>
  <c r="P891" i="14"/>
  <c r="R891" i="14" s="1"/>
  <c r="Q891" i="14"/>
  <c r="S891" i="14" s="1"/>
  <c r="P892" i="14"/>
  <c r="R892" i="14" s="1"/>
  <c r="Q892" i="14"/>
  <c r="S892" i="14" s="1"/>
  <c r="P893" i="14"/>
  <c r="R893" i="14" s="1"/>
  <c r="Q893" i="14"/>
  <c r="S893" i="14" s="1"/>
  <c r="P894" i="14"/>
  <c r="Q894" i="14"/>
  <c r="S894" i="14" s="1"/>
  <c r="P895" i="14"/>
  <c r="R895" i="14" s="1"/>
  <c r="Q895" i="14"/>
  <c r="S895" i="14" s="1"/>
  <c r="P896" i="14"/>
  <c r="Q896" i="14"/>
  <c r="S896" i="14" s="1"/>
  <c r="P897" i="14"/>
  <c r="Q897" i="14"/>
  <c r="S897" i="14" s="1"/>
  <c r="P898" i="14"/>
  <c r="R898" i="14" s="1"/>
  <c r="Q898" i="14"/>
  <c r="S898" i="14" s="1"/>
  <c r="P899" i="14"/>
  <c r="R899" i="14" s="1"/>
  <c r="Q899" i="14"/>
  <c r="S899" i="14" s="1"/>
  <c r="P900" i="14"/>
  <c r="R900" i="14" s="1"/>
  <c r="Q900" i="14"/>
  <c r="S900" i="14" s="1"/>
  <c r="P901" i="14"/>
  <c r="Q901" i="14"/>
  <c r="S901" i="14" s="1"/>
  <c r="P902" i="14"/>
  <c r="R902" i="14" s="1"/>
  <c r="Q902" i="14"/>
  <c r="S902" i="14" s="1"/>
  <c r="P903" i="14"/>
  <c r="R903" i="14" s="1"/>
  <c r="Q903" i="14"/>
  <c r="S903" i="14" s="1"/>
  <c r="P904" i="14"/>
  <c r="Q904" i="14"/>
  <c r="S904" i="14" s="1"/>
  <c r="P905" i="14"/>
  <c r="Q905" i="14"/>
  <c r="S905" i="14" s="1"/>
  <c r="P906" i="14"/>
  <c r="R906" i="14" s="1"/>
  <c r="Q906" i="14"/>
  <c r="S906" i="14" s="1"/>
  <c r="P907" i="14"/>
  <c r="R907" i="14" s="1"/>
  <c r="Q907" i="14"/>
  <c r="S907" i="14" s="1"/>
  <c r="P908" i="14"/>
  <c r="R908" i="14" s="1"/>
  <c r="Q908" i="14"/>
  <c r="S908" i="14" s="1"/>
  <c r="P909" i="14"/>
  <c r="R909" i="14" s="1"/>
  <c r="Q909" i="14"/>
  <c r="S909" i="14" s="1"/>
  <c r="P910" i="14"/>
  <c r="Q910" i="14"/>
  <c r="S910" i="14" s="1"/>
  <c r="P911" i="14"/>
  <c r="R911" i="14" s="1"/>
  <c r="Q911" i="14"/>
  <c r="S911" i="14" s="1"/>
  <c r="P912" i="14"/>
  <c r="R912" i="14" s="1"/>
  <c r="Q912" i="14"/>
  <c r="S912" i="14" s="1"/>
  <c r="P913" i="14"/>
  <c r="Q913" i="14"/>
  <c r="S913" i="14" s="1"/>
  <c r="P914" i="14"/>
  <c r="Q914" i="14"/>
  <c r="S914" i="14" s="1"/>
  <c r="P915" i="14"/>
  <c r="R915" i="14" s="1"/>
  <c r="Q915" i="14"/>
  <c r="S915" i="14" s="1"/>
  <c r="P916" i="14"/>
  <c r="R916" i="14" s="1"/>
  <c r="Q916" i="14"/>
  <c r="S916" i="14" s="1"/>
  <c r="P917" i="14"/>
  <c r="Q917" i="14"/>
  <c r="S917" i="14" s="1"/>
  <c r="P918" i="14"/>
  <c r="R918" i="14" s="1"/>
  <c r="Q918" i="14"/>
  <c r="S918" i="14" s="1"/>
  <c r="P919" i="14"/>
  <c r="R919" i="14" s="1"/>
  <c r="Q919" i="14"/>
  <c r="S919" i="14" s="1"/>
  <c r="P920" i="14"/>
  <c r="R920" i="14" s="1"/>
  <c r="Q920" i="14"/>
  <c r="S920" i="14" s="1"/>
  <c r="P921" i="14"/>
  <c r="Q921" i="14"/>
  <c r="S921" i="14" s="1"/>
  <c r="P922" i="14"/>
  <c r="Q922" i="14"/>
  <c r="S922" i="14" s="1"/>
  <c r="P923" i="14"/>
  <c r="R923" i="14" s="1"/>
  <c r="Q923" i="14"/>
  <c r="S923" i="14" s="1"/>
  <c r="P924" i="14"/>
  <c r="R924" i="14" s="1"/>
  <c r="Q924" i="14"/>
  <c r="S924" i="14" s="1"/>
  <c r="P925" i="14"/>
  <c r="Q925" i="14"/>
  <c r="S925" i="14" s="1"/>
  <c r="P926" i="14"/>
  <c r="Q926" i="14"/>
  <c r="S926" i="14" s="1"/>
  <c r="P927" i="14"/>
  <c r="Q927" i="14"/>
  <c r="S927" i="14" s="1"/>
  <c r="P928" i="14"/>
  <c r="R928" i="14" s="1"/>
  <c r="Q928" i="14"/>
  <c r="S928" i="14" s="1"/>
  <c r="P929" i="14"/>
  <c r="Q929" i="14"/>
  <c r="S929" i="14" s="1"/>
  <c r="P930" i="14"/>
  <c r="Q930" i="14"/>
  <c r="S930" i="14" s="1"/>
  <c r="P931" i="14"/>
  <c r="R931" i="14" s="1"/>
  <c r="Q931" i="14"/>
  <c r="S931" i="14" s="1"/>
  <c r="P932" i="14"/>
  <c r="R932" i="14" s="1"/>
  <c r="Q932" i="14"/>
  <c r="S932" i="14" s="1"/>
  <c r="P933" i="14"/>
  <c r="Q933" i="14"/>
  <c r="S933" i="14" s="1"/>
  <c r="P934" i="14"/>
  <c r="Q934" i="14"/>
  <c r="S934" i="14" s="1"/>
  <c r="P935" i="14"/>
  <c r="R935" i="14" s="1"/>
  <c r="Q935" i="14"/>
  <c r="S935" i="14" s="1"/>
  <c r="P936" i="14"/>
  <c r="R936" i="14" s="1"/>
  <c r="Q936" i="14"/>
  <c r="S936" i="14" s="1"/>
  <c r="P937" i="14"/>
  <c r="Q937" i="14"/>
  <c r="S937" i="14" s="1"/>
  <c r="P938" i="14"/>
  <c r="R938" i="14" s="1"/>
  <c r="Q938" i="14"/>
  <c r="S938" i="14" s="1"/>
  <c r="P939" i="14"/>
  <c r="R939" i="14" s="1"/>
  <c r="Q939" i="14"/>
  <c r="S939" i="14" s="1"/>
  <c r="P940" i="14"/>
  <c r="R940" i="14" s="1"/>
  <c r="Q940" i="14"/>
  <c r="P941" i="14"/>
  <c r="Q941" i="14"/>
  <c r="S941" i="14" s="1"/>
  <c r="P942" i="14"/>
  <c r="Q942" i="14"/>
  <c r="S942" i="14" s="1"/>
  <c r="P943" i="14"/>
  <c r="R943" i="14" s="1"/>
  <c r="Q943" i="14"/>
  <c r="S943" i="14" s="1"/>
  <c r="P944" i="14"/>
  <c r="Q944" i="14"/>
  <c r="S944" i="14" s="1"/>
  <c r="P945" i="14"/>
  <c r="R945" i="14" s="1"/>
  <c r="Q945" i="14"/>
  <c r="S945" i="14" s="1"/>
  <c r="P946" i="14"/>
  <c r="Q946" i="14"/>
  <c r="S946" i="14" s="1"/>
  <c r="P947" i="14"/>
  <c r="R947" i="14" s="1"/>
  <c r="Q947" i="14"/>
  <c r="S947" i="14" s="1"/>
  <c r="P948" i="14"/>
  <c r="R948" i="14" s="1"/>
  <c r="Q948" i="14"/>
  <c r="S948" i="14" s="1"/>
  <c r="P949" i="14"/>
  <c r="R949" i="14" s="1"/>
  <c r="Q949" i="14"/>
  <c r="S949" i="14" s="1"/>
  <c r="P950" i="14"/>
  <c r="Q950" i="14"/>
  <c r="S950" i="14" s="1"/>
  <c r="P951" i="14"/>
  <c r="R951" i="14" s="1"/>
  <c r="Q951" i="14"/>
  <c r="S951" i="14" s="1"/>
  <c r="P952" i="14"/>
  <c r="R952" i="14" s="1"/>
  <c r="Q952" i="14"/>
  <c r="S952" i="14" s="1"/>
  <c r="P953" i="14"/>
  <c r="Q953" i="14"/>
  <c r="S953" i="14" s="1"/>
  <c r="P954" i="14"/>
  <c r="R954" i="14" s="1"/>
  <c r="Q954" i="14"/>
  <c r="S954" i="14" s="1"/>
  <c r="P955" i="14"/>
  <c r="Q955" i="14"/>
  <c r="S955" i="14" s="1"/>
  <c r="P956" i="14"/>
  <c r="R956" i="14" s="1"/>
  <c r="Q956" i="14"/>
  <c r="S956" i="14" s="1"/>
  <c r="P957" i="14"/>
  <c r="R957" i="14" s="1"/>
  <c r="Q957" i="14"/>
  <c r="S957" i="14"/>
  <c r="P958" i="14"/>
  <c r="Q958" i="14"/>
  <c r="S958" i="14" s="1"/>
  <c r="P959" i="14"/>
  <c r="R959" i="14" s="1"/>
  <c r="Q959" i="14"/>
  <c r="S959" i="14" s="1"/>
  <c r="P960" i="14"/>
  <c r="Q960" i="14"/>
  <c r="S960" i="14" s="1"/>
  <c r="P961" i="14"/>
  <c r="R961" i="14" s="1"/>
  <c r="Q961" i="14"/>
  <c r="S961" i="14" s="1"/>
  <c r="P962" i="14"/>
  <c r="Q962" i="14"/>
  <c r="S962" i="14" s="1"/>
  <c r="P963" i="14"/>
  <c r="R963" i="14"/>
  <c r="Q963" i="14"/>
  <c r="S963" i="14" s="1"/>
  <c r="P964" i="14"/>
  <c r="R964" i="14" s="1"/>
  <c r="Q964" i="14"/>
  <c r="S964" i="14" s="1"/>
  <c r="P965" i="14"/>
  <c r="R965" i="14" s="1"/>
  <c r="Q965" i="14"/>
  <c r="S965" i="14" s="1"/>
  <c r="P966" i="14"/>
  <c r="R966" i="14" s="1"/>
  <c r="Q966" i="14"/>
  <c r="S966" i="14" s="1"/>
  <c r="P967" i="14"/>
  <c r="R967" i="14" s="1"/>
  <c r="Q967" i="14"/>
  <c r="S967" i="14" s="1"/>
  <c r="P968" i="14"/>
  <c r="R968" i="14" s="1"/>
  <c r="Q968" i="14"/>
  <c r="S968" i="14" s="1"/>
  <c r="P969" i="14"/>
  <c r="R969" i="14" s="1"/>
  <c r="Q969" i="14"/>
  <c r="S969" i="14" s="1"/>
  <c r="P970" i="14"/>
  <c r="Q970" i="14"/>
  <c r="S970" i="14" s="1"/>
  <c r="P971" i="14"/>
  <c r="R971" i="14" s="1"/>
  <c r="Q971" i="14"/>
  <c r="S971" i="14" s="1"/>
  <c r="P972" i="14"/>
  <c r="R972" i="14" s="1"/>
  <c r="Q972" i="14"/>
  <c r="S972" i="14" s="1"/>
  <c r="P973" i="14"/>
  <c r="R973" i="14" s="1"/>
  <c r="Q973" i="14"/>
  <c r="S973" i="14" s="1"/>
  <c r="P974" i="14"/>
  <c r="R974" i="14" s="1"/>
  <c r="Q974" i="14"/>
  <c r="S974" i="14" s="1"/>
  <c r="P975" i="14"/>
  <c r="R975" i="14" s="1"/>
  <c r="Q975" i="14"/>
  <c r="S975" i="14" s="1"/>
  <c r="P976" i="14"/>
  <c r="Q976" i="14"/>
  <c r="S976" i="14" s="1"/>
  <c r="P977" i="14"/>
  <c r="Q977" i="14"/>
  <c r="S977" i="14" s="1"/>
  <c r="P978" i="14"/>
  <c r="Q978" i="14"/>
  <c r="S978" i="14" s="1"/>
  <c r="P979" i="14"/>
  <c r="R979" i="14" s="1"/>
  <c r="Q979" i="14"/>
  <c r="S979" i="14" s="1"/>
  <c r="P980" i="14"/>
  <c r="R980" i="14" s="1"/>
  <c r="Q980" i="14"/>
  <c r="S980" i="14" s="1"/>
  <c r="P981" i="14"/>
  <c r="R981" i="14" s="1"/>
  <c r="Q981" i="14"/>
  <c r="S981" i="14" s="1"/>
  <c r="P982" i="14"/>
  <c r="Q982" i="14"/>
  <c r="S982" i="14" s="1"/>
  <c r="P983" i="14"/>
  <c r="R983" i="14" s="1"/>
  <c r="Q983" i="14"/>
  <c r="S983" i="14" s="1"/>
  <c r="P984" i="14"/>
  <c r="Q984" i="14"/>
  <c r="S984" i="14" s="1"/>
  <c r="P985" i="14"/>
  <c r="Q985" i="14"/>
  <c r="S985" i="14" s="1"/>
  <c r="P986" i="14"/>
  <c r="R986" i="14" s="1"/>
  <c r="Q986" i="14"/>
  <c r="S986" i="14" s="1"/>
  <c r="P987" i="14"/>
  <c r="R987" i="14" s="1"/>
  <c r="Q987" i="14"/>
  <c r="S987" i="14" s="1"/>
  <c r="P988" i="14"/>
  <c r="R988" i="14" s="1"/>
  <c r="Q988" i="14"/>
  <c r="S988" i="14" s="1"/>
  <c r="P989" i="14"/>
  <c r="Q989" i="14"/>
  <c r="S989" i="14" s="1"/>
  <c r="P990" i="14"/>
  <c r="Q990" i="14"/>
  <c r="S990" i="14" s="1"/>
  <c r="P991" i="14"/>
  <c r="R991" i="14" s="1"/>
  <c r="Q991" i="14"/>
  <c r="S991" i="14" s="1"/>
  <c r="P992" i="14"/>
  <c r="R992" i="14" s="1"/>
  <c r="Q992" i="14"/>
  <c r="S992" i="14" s="1"/>
  <c r="P993" i="14"/>
  <c r="Q993" i="14"/>
  <c r="S993" i="14" s="1"/>
  <c r="P994" i="14"/>
  <c r="Q994" i="14"/>
  <c r="S994" i="14" s="1"/>
  <c r="P995" i="14"/>
  <c r="R995" i="14" s="1"/>
  <c r="Q995" i="14"/>
  <c r="S995" i="14" s="1"/>
  <c r="P996" i="14"/>
  <c r="R996" i="14" s="1"/>
  <c r="Q996" i="14"/>
  <c r="S996" i="14" s="1"/>
  <c r="P997" i="14"/>
  <c r="Q997" i="14"/>
  <c r="S997" i="14" s="1"/>
  <c r="P998" i="14"/>
  <c r="Q998" i="14"/>
  <c r="S998" i="14" s="1"/>
  <c r="P999" i="14"/>
  <c r="R999" i="14" s="1"/>
  <c r="Q999" i="14"/>
  <c r="S999" i="14" s="1"/>
  <c r="P1000" i="14"/>
  <c r="Q1000" i="14"/>
  <c r="S1000" i="14" s="1"/>
  <c r="P1001" i="14"/>
  <c r="R1001" i="14" s="1"/>
  <c r="Q1001" i="14"/>
  <c r="S1001" i="14" s="1"/>
  <c r="P1002" i="14"/>
  <c r="Q1002" i="14"/>
  <c r="S1002" i="14" s="1"/>
  <c r="P1003" i="14"/>
  <c r="R1003" i="14" s="1"/>
  <c r="Q1003" i="14"/>
  <c r="S1003" i="14" s="1"/>
  <c r="P1004" i="14"/>
  <c r="R1004" i="14" s="1"/>
  <c r="Q1004" i="14"/>
  <c r="S1004" i="14" s="1"/>
  <c r="P1005" i="14"/>
  <c r="R1005" i="14" s="1"/>
  <c r="Q1005" i="14"/>
  <c r="S1005" i="14" s="1"/>
  <c r="P1006" i="14"/>
  <c r="R1006" i="14" s="1"/>
  <c r="Q1006" i="14"/>
  <c r="S1006" i="14" s="1"/>
  <c r="P1007" i="14"/>
  <c r="R1007" i="14" s="1"/>
  <c r="Q1007" i="14"/>
  <c r="S1007" i="14" s="1"/>
  <c r="P1008" i="14"/>
  <c r="R1008" i="14" s="1"/>
  <c r="Q1008" i="14"/>
  <c r="S1008" i="14" s="1"/>
  <c r="P1009" i="14"/>
  <c r="R1009" i="14" s="1"/>
  <c r="Q1009" i="14"/>
  <c r="S1009" i="14" s="1"/>
  <c r="P1010" i="14"/>
  <c r="Q1010" i="14"/>
  <c r="S1010" i="14" s="1"/>
  <c r="P1011" i="14"/>
  <c r="R1011" i="14" s="1"/>
  <c r="Q1011" i="14"/>
  <c r="S1011" i="14" s="1"/>
  <c r="P1012" i="14"/>
  <c r="R1012" i="14" s="1"/>
  <c r="Q1012" i="14"/>
  <c r="S1012" i="14" s="1"/>
  <c r="P1013" i="14"/>
  <c r="Q1013" i="14"/>
  <c r="S1013" i="14" s="1"/>
  <c r="P1014" i="14"/>
  <c r="R1014" i="14" s="1"/>
  <c r="Q1014" i="14"/>
  <c r="S1014" i="14" s="1"/>
  <c r="P1015" i="14"/>
  <c r="R1015" i="14" s="1"/>
  <c r="Q1015" i="14"/>
  <c r="S1015" i="14" s="1"/>
  <c r="P1016" i="14"/>
  <c r="R1016" i="14" s="1"/>
  <c r="Q1016" i="14"/>
  <c r="P1017" i="14"/>
  <c r="R1017" i="14" s="1"/>
  <c r="Q1017" i="14"/>
  <c r="S1017" i="14" s="1"/>
  <c r="P1018" i="14"/>
  <c r="Q1018" i="14"/>
  <c r="S1018" i="14" s="1"/>
  <c r="P1019" i="14"/>
  <c r="R1019" i="14" s="1"/>
  <c r="Q1019" i="14"/>
  <c r="S1019" i="14" s="1"/>
  <c r="P1020" i="14"/>
  <c r="R1020" i="14" s="1"/>
  <c r="Q1020" i="14"/>
  <c r="P1021" i="14"/>
  <c r="Q1021" i="14"/>
  <c r="S1021" i="14" s="1"/>
  <c r="P1022" i="14"/>
  <c r="R1022" i="14" s="1"/>
  <c r="Q1022" i="14"/>
  <c r="S1022" i="14" s="1"/>
  <c r="P1023" i="14"/>
  <c r="R1023" i="14" s="1"/>
  <c r="Q1023" i="14"/>
  <c r="S1023" i="14" s="1"/>
  <c r="P1024" i="14"/>
  <c r="R1024" i="14" s="1"/>
  <c r="Q1024" i="14"/>
  <c r="P1025" i="14"/>
  <c r="Q1025" i="14"/>
  <c r="S1025" i="14" s="1"/>
  <c r="P1026" i="14"/>
  <c r="Q1026" i="14"/>
  <c r="S1026" i="14" s="1"/>
  <c r="P1027" i="14"/>
  <c r="R1027" i="14" s="1"/>
  <c r="Q1027" i="14"/>
  <c r="S1027" i="14" s="1"/>
  <c r="P1028" i="14"/>
  <c r="Q1028" i="14"/>
  <c r="S1028" i="14" s="1"/>
  <c r="P1029" i="14"/>
  <c r="Q1029" i="14"/>
  <c r="S1029" i="14" s="1"/>
  <c r="P1030" i="14"/>
  <c r="Q1030" i="14"/>
  <c r="S1030" i="14" s="1"/>
  <c r="P1031" i="14"/>
  <c r="R1031" i="14" s="1"/>
  <c r="Q1031" i="14"/>
  <c r="S1031" i="14" s="1"/>
  <c r="P1032" i="14"/>
  <c r="R1032" i="14" s="1"/>
  <c r="Q1032" i="14"/>
  <c r="S1032" i="14" s="1"/>
  <c r="P1033" i="14"/>
  <c r="R1033" i="14" s="1"/>
  <c r="Q1033" i="14"/>
  <c r="S1033" i="14" s="1"/>
  <c r="P1034" i="14"/>
  <c r="Q1034" i="14"/>
  <c r="S1034" i="14" s="1"/>
  <c r="P1035" i="14"/>
  <c r="R1035" i="14" s="1"/>
  <c r="Q1035" i="14"/>
  <c r="S1035" i="14" s="1"/>
  <c r="P1036" i="14"/>
  <c r="Q1036" i="14"/>
  <c r="S1036" i="14" s="1"/>
  <c r="P1037" i="14"/>
  <c r="Q1037" i="14"/>
  <c r="S1037" i="14" s="1"/>
  <c r="P1038" i="14"/>
  <c r="Q1038" i="14"/>
  <c r="S1038" i="14" s="1"/>
  <c r="P1039" i="14"/>
  <c r="R1039" i="14" s="1"/>
  <c r="Q1039" i="14"/>
  <c r="S1039" i="14" s="1"/>
  <c r="P1040" i="14"/>
  <c r="Q1040" i="14"/>
  <c r="S1040" i="14" s="1"/>
  <c r="P1041" i="14"/>
  <c r="Q1041" i="14"/>
  <c r="S1041" i="14" s="1"/>
  <c r="P1042" i="14"/>
  <c r="R1042" i="14" s="1"/>
  <c r="Q1042" i="14"/>
  <c r="S1042" i="14" s="1"/>
  <c r="P1043" i="14"/>
  <c r="R1043" i="14" s="1"/>
  <c r="Q1043" i="14"/>
  <c r="S1043" i="14" s="1"/>
  <c r="P1044" i="14"/>
  <c r="Q1044" i="14"/>
  <c r="S1044" i="14" s="1"/>
  <c r="P1045" i="14"/>
  <c r="R1045" i="14" s="1"/>
  <c r="Q1045" i="14"/>
  <c r="S1045" i="14" s="1"/>
  <c r="P1046" i="14"/>
  <c r="Q1046" i="14"/>
  <c r="S1046" i="14" s="1"/>
  <c r="P1047" i="14"/>
  <c r="R1047" i="14" s="1"/>
  <c r="Q1047" i="14"/>
  <c r="S1047" i="14" s="1"/>
  <c r="P1048" i="14"/>
  <c r="R1048" i="14" s="1"/>
  <c r="Q1048" i="14"/>
  <c r="S1048" i="14" s="1"/>
  <c r="P1049" i="14"/>
  <c r="R1049" i="14" s="1"/>
  <c r="Q1049" i="14"/>
  <c r="S1049" i="14" s="1"/>
  <c r="P1050" i="14"/>
  <c r="Q1050" i="14"/>
  <c r="S1050" i="14" s="1"/>
  <c r="P1051" i="14"/>
  <c r="R1051" i="14" s="1"/>
  <c r="Q1051" i="14"/>
  <c r="S1051" i="14" s="1"/>
  <c r="P1052" i="14"/>
  <c r="R1052" i="14" s="1"/>
  <c r="Q1052" i="14"/>
  <c r="S1052" i="14" s="1"/>
  <c r="P1053" i="14"/>
  <c r="Q1053" i="14"/>
  <c r="P1054" i="14"/>
  <c r="Q1054" i="14"/>
  <c r="S1054" i="14" s="1"/>
  <c r="P1055" i="14"/>
  <c r="R1055" i="14" s="1"/>
  <c r="Q1055" i="14"/>
  <c r="S1055" i="14" s="1"/>
  <c r="P1056" i="14"/>
  <c r="R1056" i="14" s="1"/>
  <c r="Q1056" i="14"/>
  <c r="S1056" i="14" s="1"/>
  <c r="P1057" i="14"/>
  <c r="Q1057" i="14"/>
  <c r="S1057" i="14" s="1"/>
  <c r="P1058" i="14"/>
  <c r="Q1058" i="14"/>
  <c r="S1058" i="14" s="1"/>
  <c r="P1059" i="14"/>
  <c r="R1059" i="14" s="1"/>
  <c r="Q1059" i="14"/>
  <c r="S1059" i="14" s="1"/>
  <c r="P1060" i="14"/>
  <c r="R1060" i="14" s="1"/>
  <c r="Q1060" i="14"/>
  <c r="P1061" i="14"/>
  <c r="Q1061" i="14"/>
  <c r="S1061" i="14" s="1"/>
  <c r="P1062" i="14"/>
  <c r="Q1062" i="14"/>
  <c r="S1062" i="14" s="1"/>
  <c r="P1063" i="14"/>
  <c r="R1063" i="14" s="1"/>
  <c r="Q1063" i="14"/>
  <c r="S1063" i="14" s="1"/>
  <c r="P1064" i="14"/>
  <c r="R1064" i="14" s="1"/>
  <c r="Q1064" i="14"/>
  <c r="S1064" i="14" s="1"/>
  <c r="P1065" i="14"/>
  <c r="R1065" i="14" s="1"/>
  <c r="Q1065" i="14"/>
  <c r="S1065" i="14" s="1"/>
  <c r="P1066" i="14"/>
  <c r="R1066" i="14" s="1"/>
  <c r="Q1066" i="14"/>
  <c r="S1066" i="14" s="1"/>
  <c r="P1067" i="14"/>
  <c r="R1067" i="14" s="1"/>
  <c r="Q1067" i="14"/>
  <c r="S1067" i="14" s="1"/>
  <c r="P1068" i="14"/>
  <c r="R1068" i="14" s="1"/>
  <c r="Q1068" i="14"/>
  <c r="S1068" i="14" s="1"/>
  <c r="P1069" i="14"/>
  <c r="Q1069" i="14"/>
  <c r="S1069" i="14" s="1"/>
  <c r="P1070" i="14"/>
  <c r="R1070" i="14" s="1"/>
  <c r="Q1070" i="14"/>
  <c r="S1070" i="14" s="1"/>
  <c r="P1071" i="14"/>
  <c r="R1071" i="14" s="1"/>
  <c r="Q1071" i="14"/>
  <c r="S1071" i="14" s="1"/>
  <c r="P1072" i="14"/>
  <c r="R1072" i="14"/>
  <c r="Q1072" i="14"/>
  <c r="S1072" i="14" s="1"/>
  <c r="P1073" i="14"/>
  <c r="Q1073" i="14"/>
  <c r="S1073" i="14" s="1"/>
  <c r="P1074" i="14"/>
  <c r="Q1074" i="14"/>
  <c r="P1075" i="14"/>
  <c r="R1075" i="14" s="1"/>
  <c r="Q1075" i="14"/>
  <c r="S1075" i="14" s="1"/>
  <c r="P1076" i="14"/>
  <c r="Q1076" i="14"/>
  <c r="S1076" i="14" s="1"/>
  <c r="P1077" i="14"/>
  <c r="Q1077" i="14"/>
  <c r="S1077" i="14" s="1"/>
  <c r="P1078" i="14"/>
  <c r="R1078" i="14" s="1"/>
  <c r="Q1078" i="14"/>
  <c r="S1078" i="14" s="1"/>
  <c r="P1079" i="14"/>
  <c r="R1079" i="14" s="1"/>
  <c r="Q1079" i="14"/>
  <c r="S1079" i="14" s="1"/>
  <c r="P1080" i="14"/>
  <c r="R1080" i="14" s="1"/>
  <c r="Q1080" i="14"/>
  <c r="S1080" i="14" s="1"/>
  <c r="P1081" i="14"/>
  <c r="R1081" i="14" s="1"/>
  <c r="Q1081" i="14"/>
  <c r="S1081" i="14" s="1"/>
  <c r="P1082" i="14"/>
  <c r="Q1082" i="14"/>
  <c r="S1082" i="14" s="1"/>
  <c r="P1083" i="14"/>
  <c r="R1083" i="14" s="1"/>
  <c r="Q1083" i="14"/>
  <c r="S1083" i="14" s="1"/>
  <c r="P1084" i="14"/>
  <c r="R1084" i="14" s="1"/>
  <c r="Q1084" i="14"/>
  <c r="S1084" i="14" s="1"/>
  <c r="P1085" i="14"/>
  <c r="R1085" i="14" s="1"/>
  <c r="Q1085" i="14"/>
  <c r="S1085" i="14" s="1"/>
  <c r="P1086" i="14"/>
  <c r="Q1086" i="14"/>
  <c r="S1086" i="14" s="1"/>
  <c r="P1087" i="14"/>
  <c r="R1087" i="14" s="1"/>
  <c r="Q1087" i="14"/>
  <c r="S1087" i="14" s="1"/>
  <c r="P1088" i="14"/>
  <c r="R1088" i="14" s="1"/>
  <c r="Q1088" i="14"/>
  <c r="S1088" i="14" s="1"/>
  <c r="P1089" i="14"/>
  <c r="R1089" i="14" s="1"/>
  <c r="Q1089" i="14"/>
  <c r="S1089" i="14" s="1"/>
  <c r="P1090" i="14"/>
  <c r="R1090" i="14" s="1"/>
  <c r="Q1090" i="14"/>
  <c r="S1090" i="14" s="1"/>
  <c r="P1091" i="14"/>
  <c r="R1091" i="14" s="1"/>
  <c r="Q1091" i="14"/>
  <c r="P1092" i="14"/>
  <c r="Q1092" i="14"/>
  <c r="S1092" i="14" s="1"/>
  <c r="P1093" i="14"/>
  <c r="R1093" i="14" s="1"/>
  <c r="Q1093" i="14"/>
  <c r="S1093" i="14" s="1"/>
  <c r="P1094" i="14"/>
  <c r="R1094" i="14" s="1"/>
  <c r="Q1094" i="14"/>
  <c r="S1094" i="14" s="1"/>
  <c r="P1095" i="14"/>
  <c r="R1095" i="14" s="1"/>
  <c r="Q1095" i="14"/>
  <c r="S1095" i="14" s="1"/>
  <c r="P1096" i="14"/>
  <c r="R1096" i="14"/>
  <c r="Q1096" i="14"/>
  <c r="S1096" i="14" s="1"/>
  <c r="P1097" i="14"/>
  <c r="Q1097" i="14"/>
  <c r="S1097" i="14" s="1"/>
  <c r="P1098" i="14"/>
  <c r="Q1098" i="14"/>
  <c r="S1098" i="14" s="1"/>
  <c r="P1099" i="14"/>
  <c r="R1099" i="14" s="1"/>
  <c r="Q1099" i="14"/>
  <c r="S1099" i="14" s="1"/>
  <c r="P1100" i="14"/>
  <c r="R1100" i="14" s="1"/>
  <c r="Q1100" i="14"/>
  <c r="S1100" i="14" s="1"/>
  <c r="P1101" i="14"/>
  <c r="R1101" i="14" s="1"/>
  <c r="Q1101" i="14"/>
  <c r="S1101" i="14" s="1"/>
  <c r="P1102" i="14"/>
  <c r="Q1102" i="14"/>
  <c r="S1102" i="14" s="1"/>
  <c r="P1103" i="14"/>
  <c r="R1103" i="14" s="1"/>
  <c r="Q1103" i="14"/>
  <c r="S1103" i="14" s="1"/>
  <c r="P1104" i="14"/>
  <c r="R1104" i="14" s="1"/>
  <c r="Q1104" i="14"/>
  <c r="S1104" i="14" s="1"/>
  <c r="P1105" i="14"/>
  <c r="Q1105" i="14"/>
  <c r="S1105" i="14" s="1"/>
  <c r="P1106" i="14"/>
  <c r="R1106" i="14" s="1"/>
  <c r="Q1106" i="14"/>
  <c r="S1106" i="14" s="1"/>
  <c r="P1107" i="14"/>
  <c r="R1107" i="14" s="1"/>
  <c r="Q1107" i="14"/>
  <c r="S1107" i="14" s="1"/>
  <c r="P1108" i="14"/>
  <c r="R1108" i="14" s="1"/>
  <c r="Q1108" i="14"/>
  <c r="S1108" i="14" s="1"/>
  <c r="P1109" i="14"/>
  <c r="R1109" i="14" s="1"/>
  <c r="Q1109" i="14"/>
  <c r="S1109" i="14" s="1"/>
  <c r="P1110" i="14"/>
  <c r="Q1110" i="14"/>
  <c r="S1110" i="14" s="1"/>
  <c r="P1111" i="14"/>
  <c r="R1111" i="14" s="1"/>
  <c r="Q1111" i="14"/>
  <c r="S1111" i="14"/>
  <c r="N1111" i="14" s="1"/>
  <c r="P1112" i="14"/>
  <c r="R1112" i="14" s="1"/>
  <c r="Q1112" i="14"/>
  <c r="S1112" i="14" s="1"/>
  <c r="P1113" i="14"/>
  <c r="Q1113" i="14"/>
  <c r="S1113" i="14" s="1"/>
  <c r="P1114" i="14"/>
  <c r="Q1114" i="14"/>
  <c r="S1114" i="14" s="1"/>
  <c r="P1115" i="14"/>
  <c r="R1115" i="14" s="1"/>
  <c r="Q1115" i="14"/>
  <c r="S1115" i="14" s="1"/>
  <c r="P1116" i="14"/>
  <c r="R1116" i="14" s="1"/>
  <c r="Q1116" i="14"/>
  <c r="S1116" i="14" s="1"/>
  <c r="P1117" i="14"/>
  <c r="Q1117" i="14"/>
  <c r="S1117" i="14" s="1"/>
  <c r="P1118" i="14"/>
  <c r="Q1118" i="14"/>
  <c r="S1118" i="14" s="1"/>
  <c r="P1119" i="14"/>
  <c r="R1119" i="14" s="1"/>
  <c r="Q1119" i="14"/>
  <c r="S1119" i="14" s="1"/>
  <c r="P1120" i="14"/>
  <c r="R1120" i="14" s="1"/>
  <c r="Q1120" i="14"/>
  <c r="S1120" i="14" s="1"/>
  <c r="P1121" i="14"/>
  <c r="Q1121" i="14"/>
  <c r="S1121" i="14" s="1"/>
  <c r="P1122" i="14"/>
  <c r="R1122" i="14" s="1"/>
  <c r="Q1122" i="14"/>
  <c r="S1122" i="14" s="1"/>
  <c r="P1123" i="14"/>
  <c r="R1123" i="14" s="1"/>
  <c r="Q1123" i="14"/>
  <c r="S1123" i="14" s="1"/>
  <c r="P1124" i="14"/>
  <c r="Q1124" i="14"/>
  <c r="S1124" i="14" s="1"/>
  <c r="P1125" i="14"/>
  <c r="R1125" i="14" s="1"/>
  <c r="Q1125" i="14"/>
  <c r="S1125" i="14" s="1"/>
  <c r="P1126" i="14"/>
  <c r="Q1126" i="14"/>
  <c r="S1126" i="14" s="1"/>
  <c r="P1127" i="14"/>
  <c r="R1127" i="14" s="1"/>
  <c r="Q1127" i="14"/>
  <c r="S1127" i="14" s="1"/>
  <c r="P1128" i="14"/>
  <c r="R1128" i="14" s="1"/>
  <c r="Q1128" i="14"/>
  <c r="S1128" i="14" s="1"/>
  <c r="P1129" i="14"/>
  <c r="Q1129" i="14"/>
  <c r="P1130" i="14"/>
  <c r="R1130" i="14" s="1"/>
  <c r="Q1130" i="14"/>
  <c r="S1130" i="14" s="1"/>
  <c r="P1131" i="14"/>
  <c r="Q1131" i="14"/>
  <c r="S1131" i="14" s="1"/>
  <c r="P1132" i="14"/>
  <c r="R1132" i="14" s="1"/>
  <c r="Q1132" i="14"/>
  <c r="P1133" i="14"/>
  <c r="Q1133" i="14"/>
  <c r="S1133" i="14" s="1"/>
  <c r="P1134" i="14"/>
  <c r="R1134" i="14" s="1"/>
  <c r="Q1134" i="14"/>
  <c r="S1134" i="14" s="1"/>
  <c r="P1135" i="14"/>
  <c r="Q1135" i="14"/>
  <c r="S1135" i="14" s="1"/>
  <c r="P1136" i="14"/>
  <c r="R1136" i="14" s="1"/>
  <c r="Q1136" i="14"/>
  <c r="S1136" i="14" s="1"/>
  <c r="P1137" i="14"/>
  <c r="Q1137" i="14"/>
  <c r="S1137" i="14" s="1"/>
  <c r="P1138" i="14"/>
  <c r="R1138" i="14" s="1"/>
  <c r="Q1138" i="14"/>
  <c r="S1138" i="14" s="1"/>
  <c r="P1139" i="14"/>
  <c r="Q1139" i="14"/>
  <c r="S1139" i="14" s="1"/>
  <c r="P1140" i="14"/>
  <c r="Q1140" i="14"/>
  <c r="S1140" i="14" s="1"/>
  <c r="P1141" i="14"/>
  <c r="R1141" i="14" s="1"/>
  <c r="Q1141" i="14"/>
  <c r="S1141" i="14" s="1"/>
  <c r="P1142" i="14"/>
  <c r="Q1142" i="14"/>
  <c r="S1142" i="14" s="1"/>
  <c r="P1143" i="14"/>
  <c r="Q1143" i="14"/>
  <c r="S1143" i="14" s="1"/>
  <c r="P1144" i="14"/>
  <c r="R1144" i="14" s="1"/>
  <c r="Q1144" i="14"/>
  <c r="S1144" i="14" s="1"/>
  <c r="P1145" i="14"/>
  <c r="Q1145" i="14"/>
  <c r="S1145" i="14" s="1"/>
  <c r="P1146" i="14"/>
  <c r="Q1146" i="14"/>
  <c r="S1146" i="14" s="1"/>
  <c r="P1147" i="14"/>
  <c r="R1147" i="14" s="1"/>
  <c r="Q1147" i="14"/>
  <c r="S1147" i="14" s="1"/>
  <c r="P1148" i="14"/>
  <c r="R1148" i="14"/>
  <c r="Q1148" i="14"/>
  <c r="S1148" i="14" s="1"/>
  <c r="P1149" i="14"/>
  <c r="Q1149" i="14"/>
  <c r="S1149" i="14" s="1"/>
  <c r="P1150" i="14"/>
  <c r="Q1150" i="14"/>
  <c r="S1150" i="14" s="1"/>
  <c r="P1151" i="14"/>
  <c r="R1151" i="14" s="1"/>
  <c r="Q1151" i="14"/>
  <c r="S1151" i="14" s="1"/>
  <c r="P1152" i="14"/>
  <c r="R1152" i="14" s="1"/>
  <c r="Q1152" i="14"/>
  <c r="S1152" i="14" s="1"/>
  <c r="P1153" i="14"/>
  <c r="Q1153" i="14"/>
  <c r="P1154" i="14"/>
  <c r="R1154" i="14" s="1"/>
  <c r="Q1154" i="14"/>
  <c r="S1154" i="14" s="1"/>
  <c r="P1155" i="14"/>
  <c r="R1155" i="14" s="1"/>
  <c r="Q1155" i="14"/>
  <c r="S1155" i="14" s="1"/>
  <c r="P1156" i="14"/>
  <c r="R1156" i="14" s="1"/>
  <c r="Q1156" i="14"/>
  <c r="S1156" i="14" s="1"/>
  <c r="P1157" i="14"/>
  <c r="Q1157" i="14"/>
  <c r="S1157" i="14" s="1"/>
  <c r="P1158" i="14"/>
  <c r="Q1158" i="14"/>
  <c r="S1158" i="14" s="1"/>
  <c r="P1159" i="14"/>
  <c r="R1159" i="14" s="1"/>
  <c r="Q1159" i="14"/>
  <c r="S1159" i="14" s="1"/>
  <c r="P1160" i="14"/>
  <c r="R1160" i="14" s="1"/>
  <c r="Q1160" i="14"/>
  <c r="S1160" i="14" s="1"/>
  <c r="P1161" i="14"/>
  <c r="Q1161" i="14"/>
  <c r="S1161" i="14" s="1"/>
  <c r="P1162" i="14"/>
  <c r="R1162" i="14" s="1"/>
  <c r="Q1162" i="14"/>
  <c r="S1162" i="14" s="1"/>
  <c r="P1163" i="14"/>
  <c r="Q1163" i="14"/>
  <c r="S1163" i="14" s="1"/>
  <c r="P1164" i="14"/>
  <c r="R1164" i="14" s="1"/>
  <c r="Q1164" i="14"/>
  <c r="S1164" i="14" s="1"/>
  <c r="P1165" i="14"/>
  <c r="Q1165" i="14"/>
  <c r="S1165" i="14" s="1"/>
  <c r="P1166" i="14"/>
  <c r="Q1166" i="14"/>
  <c r="P1167" i="14"/>
  <c r="R1167" i="14" s="1"/>
  <c r="Q1167" i="14"/>
  <c r="S1167" i="14" s="1"/>
  <c r="P1168" i="14"/>
  <c r="R1168" i="14" s="1"/>
  <c r="Q1168" i="14"/>
  <c r="S1168" i="14" s="1"/>
  <c r="P1169" i="14"/>
  <c r="R1169" i="14" s="1"/>
  <c r="Q1169" i="14"/>
  <c r="S1169" i="14" s="1"/>
  <c r="P1170" i="14"/>
  <c r="R1170" i="14" s="1"/>
  <c r="Q1170" i="14"/>
  <c r="S1170" i="14" s="1"/>
  <c r="N1170" i="14" s="1"/>
  <c r="P1171" i="14"/>
  <c r="R1171" i="14" s="1"/>
  <c r="Q1171" i="14"/>
  <c r="S1171" i="14" s="1"/>
  <c r="P1172" i="14"/>
  <c r="Q1172" i="14"/>
  <c r="S1172" i="14" s="1"/>
  <c r="P1173" i="14"/>
  <c r="R1173" i="14" s="1"/>
  <c r="Q1173" i="14"/>
  <c r="S1173" i="14" s="1"/>
  <c r="P1174" i="14"/>
  <c r="Q1174" i="14"/>
  <c r="S1174" i="14" s="1"/>
  <c r="P1175" i="14"/>
  <c r="R1175" i="14" s="1"/>
  <c r="Q1175" i="14"/>
  <c r="S1175" i="14" s="1"/>
  <c r="P1176" i="14"/>
  <c r="R1176" i="14" s="1"/>
  <c r="Q1176" i="14"/>
  <c r="S1176" i="14" s="1"/>
  <c r="P1177" i="14"/>
  <c r="R1177" i="14" s="1"/>
  <c r="Q1177" i="14"/>
  <c r="S1177" i="14" s="1"/>
  <c r="P1178" i="14"/>
  <c r="Q1178" i="14"/>
  <c r="S1178" i="14" s="1"/>
  <c r="P1179" i="14"/>
  <c r="Q1179" i="14"/>
  <c r="P1180" i="14"/>
  <c r="R1180" i="14" s="1"/>
  <c r="Q1180" i="14"/>
  <c r="S1180" i="14" s="1"/>
  <c r="P1181" i="14"/>
  <c r="R1181" i="14" s="1"/>
  <c r="Q1181" i="14"/>
  <c r="S1181" i="14" s="1"/>
  <c r="P1182" i="14"/>
  <c r="Q1182" i="14"/>
  <c r="S1182" i="14" s="1"/>
  <c r="P1183" i="14"/>
  <c r="R1183" i="14" s="1"/>
  <c r="Q1183" i="14"/>
  <c r="S1183" i="14" s="1"/>
  <c r="P1184" i="14"/>
  <c r="R1184" i="14" s="1"/>
  <c r="Q1184" i="14"/>
  <c r="S1184" i="14" s="1"/>
  <c r="P1185" i="14"/>
  <c r="Q1185" i="14"/>
  <c r="S1185" i="14" s="1"/>
  <c r="P1186" i="14"/>
  <c r="Q1186" i="14"/>
  <c r="S1186" i="14" s="1"/>
  <c r="P1187" i="14"/>
  <c r="R1187" i="14" s="1"/>
  <c r="Q1187" i="14"/>
  <c r="S1187" i="14" s="1"/>
  <c r="P1188" i="14"/>
  <c r="Q1188" i="14"/>
  <c r="P1189" i="14"/>
  <c r="R1189" i="14" s="1"/>
  <c r="Q1189" i="14"/>
  <c r="S1189" i="14" s="1"/>
  <c r="P1190" i="14"/>
  <c r="R1190" i="14" s="1"/>
  <c r="Q1190" i="14"/>
  <c r="S1190" i="14" s="1"/>
  <c r="P1191" i="14"/>
  <c r="Q1191" i="14"/>
  <c r="S1191" i="14" s="1"/>
  <c r="P1192" i="14"/>
  <c r="R1192" i="14" s="1"/>
  <c r="Q1192" i="14"/>
  <c r="S1192" i="14" s="1"/>
  <c r="P1193" i="14"/>
  <c r="R1193" i="14" s="1"/>
  <c r="Q1193" i="14"/>
  <c r="S1193" i="14" s="1"/>
  <c r="P1194" i="14"/>
  <c r="R1194" i="14" s="1"/>
  <c r="Q1194" i="14"/>
  <c r="S1194" i="14" s="1"/>
  <c r="P1195" i="14"/>
  <c r="Q1195" i="14"/>
  <c r="S1195" i="14" s="1"/>
  <c r="P1196" i="14"/>
  <c r="R1196" i="14" s="1"/>
  <c r="Q1196" i="14"/>
  <c r="S1196" i="14" s="1"/>
  <c r="P1197" i="14"/>
  <c r="Q1197" i="14"/>
  <c r="S1197" i="14" s="1"/>
  <c r="P1198" i="14"/>
  <c r="Q1198" i="14"/>
  <c r="S1198" i="14" s="1"/>
  <c r="P1199" i="14"/>
  <c r="Q1199" i="14"/>
  <c r="S1199" i="14" s="1"/>
  <c r="P1200" i="14"/>
  <c r="R1200" i="14"/>
  <c r="Q1200" i="14"/>
  <c r="S1200" i="14" s="1"/>
  <c r="P1201" i="14"/>
  <c r="R1201" i="14" s="1"/>
  <c r="Q1201" i="14"/>
  <c r="P1202" i="14"/>
  <c r="R1202" i="14" s="1"/>
  <c r="Q1202" i="14"/>
  <c r="S1202" i="14" s="1"/>
  <c r="P1203" i="14"/>
  <c r="R1203" i="14" s="1"/>
  <c r="Q1203" i="14"/>
  <c r="S1203" i="14" s="1"/>
  <c r="P1204" i="14"/>
  <c r="R1204" i="14" s="1"/>
  <c r="Q1204" i="14"/>
  <c r="S1204" i="14" s="1"/>
  <c r="P1205" i="14"/>
  <c r="R1205" i="14" s="1"/>
  <c r="Q1205" i="14"/>
  <c r="S1205" i="14"/>
  <c r="N1205" i="14" s="1"/>
  <c r="P1206" i="14"/>
  <c r="Q1206" i="14"/>
  <c r="S1206" i="14" s="1"/>
  <c r="P1207" i="14"/>
  <c r="Q1207" i="14"/>
  <c r="S1207" i="14" s="1"/>
  <c r="P1208" i="14"/>
  <c r="Q1208" i="14"/>
  <c r="S1208" i="14" s="1"/>
  <c r="P1209" i="14"/>
  <c r="R1209" i="14" s="1"/>
  <c r="Q1209" i="14"/>
  <c r="S1209" i="14" s="1"/>
  <c r="P1210" i="14"/>
  <c r="Q1210" i="14"/>
  <c r="S1210" i="14" s="1"/>
  <c r="P1211" i="14"/>
  <c r="Q1211" i="14"/>
  <c r="S1211" i="14" s="1"/>
  <c r="P1212" i="14"/>
  <c r="Q1212" i="14"/>
  <c r="S1212" i="14" s="1"/>
  <c r="P1213" i="14"/>
  <c r="R1213" i="14" s="1"/>
  <c r="Q1213" i="14"/>
  <c r="P1214" i="14"/>
  <c r="Q1214" i="14"/>
  <c r="S1214" i="14" s="1"/>
  <c r="P1215" i="14"/>
  <c r="R1215" i="14" s="1"/>
  <c r="Q1215" i="14"/>
  <c r="S1215" i="14" s="1"/>
  <c r="P1216" i="14"/>
  <c r="R1216" i="14" s="1"/>
  <c r="Q1216" i="14"/>
  <c r="S1216" i="14" s="1"/>
  <c r="P1217" i="14"/>
  <c r="R1217" i="14" s="1"/>
  <c r="Q1217" i="14"/>
  <c r="S1217" i="14" s="1"/>
  <c r="P1218" i="14"/>
  <c r="Q1218" i="14"/>
  <c r="S1218" i="14" s="1"/>
  <c r="P1219" i="14"/>
  <c r="Q1219" i="14"/>
  <c r="S1219" i="14" s="1"/>
  <c r="P1220" i="14"/>
  <c r="R1220" i="14" s="1"/>
  <c r="Q1220" i="14"/>
  <c r="S1220" i="14" s="1"/>
  <c r="P1221" i="14"/>
  <c r="R1221" i="14" s="1"/>
  <c r="Q1221" i="14"/>
  <c r="S1221" i="14" s="1"/>
  <c r="P1222" i="14"/>
  <c r="Q1222" i="14"/>
  <c r="S1222" i="14" s="1"/>
  <c r="P1223" i="14"/>
  <c r="Q1223" i="14"/>
  <c r="S1223" i="14" s="1"/>
  <c r="P1224" i="14"/>
  <c r="R1224" i="14" s="1"/>
  <c r="Q1224" i="14"/>
  <c r="S1224" i="14" s="1"/>
  <c r="P1225" i="14"/>
  <c r="R1225" i="14" s="1"/>
  <c r="Q1225" i="14"/>
  <c r="S1225" i="14" s="1"/>
  <c r="P1226" i="14"/>
  <c r="Q1226" i="14"/>
  <c r="S1226" i="14" s="1"/>
  <c r="P1227" i="14"/>
  <c r="Q1227" i="14"/>
  <c r="P1228" i="14"/>
  <c r="R1228" i="14" s="1"/>
  <c r="Q1228" i="14"/>
  <c r="S1228" i="14" s="1"/>
  <c r="P1229" i="14"/>
  <c r="R1229" i="14" s="1"/>
  <c r="Q1229" i="14"/>
  <c r="S1229" i="14" s="1"/>
  <c r="P1230" i="14"/>
  <c r="Q1230" i="14"/>
  <c r="S1230" i="14" s="1"/>
  <c r="P1231" i="14"/>
  <c r="Q1231" i="14"/>
  <c r="S1231" i="14" s="1"/>
  <c r="P1232" i="14"/>
  <c r="R1232" i="14" s="1"/>
  <c r="Q1232" i="14"/>
  <c r="P1233" i="14"/>
  <c r="Q1233" i="14"/>
  <c r="S1233" i="14" s="1"/>
  <c r="P1234" i="14"/>
  <c r="Q1234" i="14"/>
  <c r="S1234" i="14" s="1"/>
  <c r="P1235" i="14"/>
  <c r="Q1235" i="14"/>
  <c r="S1235" i="14" s="1"/>
  <c r="P1236" i="14"/>
  <c r="R1236" i="14" s="1"/>
  <c r="Q1236" i="14"/>
  <c r="S1236" i="14" s="1"/>
  <c r="P1237" i="14"/>
  <c r="Q1237" i="14"/>
  <c r="S1237" i="14" s="1"/>
  <c r="P1238" i="14"/>
  <c r="R1238" i="14" s="1"/>
  <c r="Q1238" i="14"/>
  <c r="P1239" i="14"/>
  <c r="R1239" i="14" s="1"/>
  <c r="Q1239" i="14"/>
  <c r="S1239" i="14" s="1"/>
  <c r="P1240" i="14"/>
  <c r="R1240" i="14" s="1"/>
  <c r="Q1240" i="14"/>
  <c r="S1240" i="14" s="1"/>
  <c r="P1241" i="14"/>
  <c r="Q1241" i="14"/>
  <c r="S1241" i="14" s="1"/>
  <c r="P1242" i="14"/>
  <c r="Q1242" i="14"/>
  <c r="S1242" i="14" s="1"/>
  <c r="P1243" i="14"/>
  <c r="Q1243" i="14"/>
  <c r="S1243" i="14" s="1"/>
  <c r="P1244" i="14"/>
  <c r="R1244" i="14" s="1"/>
  <c r="Q1244" i="14"/>
  <c r="S1244" i="14" s="1"/>
  <c r="P1245" i="14"/>
  <c r="Q1245" i="14"/>
  <c r="S1245" i="14" s="1"/>
  <c r="P1246" i="14"/>
  <c r="Q1246" i="14"/>
  <c r="S1246" i="14" s="1"/>
  <c r="P1247" i="14"/>
  <c r="Q1247" i="14"/>
  <c r="P1248" i="14"/>
  <c r="R1248" i="14" s="1"/>
  <c r="Q1248" i="14"/>
  <c r="S1248" i="14" s="1"/>
  <c r="P1249" i="14"/>
  <c r="R1249" i="14" s="1"/>
  <c r="Q1249" i="14"/>
  <c r="S1249" i="14" s="1"/>
  <c r="P1250" i="14"/>
  <c r="R1250" i="14" s="1"/>
  <c r="Q1250" i="14"/>
  <c r="S1250" i="14" s="1"/>
  <c r="P1251" i="14"/>
  <c r="R1251" i="14" s="1"/>
  <c r="Q1251" i="14"/>
  <c r="S1251" i="14" s="1"/>
  <c r="P1252" i="14"/>
  <c r="Q1252" i="14"/>
  <c r="S1252" i="14" s="1"/>
  <c r="P1253" i="14"/>
  <c r="R1253" i="14" s="1"/>
  <c r="Q1253" i="14"/>
  <c r="S1253" i="14" s="1"/>
  <c r="P1254" i="14"/>
  <c r="Q1254" i="14"/>
  <c r="S1254" i="14" s="1"/>
  <c r="P1255" i="14"/>
  <c r="Q1255" i="14"/>
  <c r="S1255" i="14" s="1"/>
  <c r="P1256" i="14"/>
  <c r="R1256" i="14" s="1"/>
  <c r="Q1256" i="14"/>
  <c r="S1256" i="14" s="1"/>
  <c r="P1257" i="14"/>
  <c r="Q1257" i="14"/>
  <c r="S1257" i="14" s="1"/>
  <c r="P1258" i="14"/>
  <c r="Q1258" i="14"/>
  <c r="S1258" i="14" s="1"/>
  <c r="P1259" i="14"/>
  <c r="Q1259" i="14"/>
  <c r="S1259" i="14" s="1"/>
  <c r="P1260" i="14"/>
  <c r="R1260" i="14" s="1"/>
  <c r="Q1260" i="14"/>
  <c r="P1261" i="14"/>
  <c r="R1261" i="14" s="1"/>
  <c r="Q1261" i="14"/>
  <c r="S1261" i="14" s="1"/>
  <c r="P1262" i="14"/>
  <c r="Q1262" i="14"/>
  <c r="S1262" i="14" s="1"/>
  <c r="P1263" i="14"/>
  <c r="Q1263" i="14"/>
  <c r="S1263" i="14" s="1"/>
  <c r="P1264" i="14"/>
  <c r="R1264" i="14" s="1"/>
  <c r="Q1264" i="14"/>
  <c r="S1264" i="14" s="1"/>
  <c r="P1265" i="14"/>
  <c r="R1265" i="14" s="1"/>
  <c r="Q1265" i="14"/>
  <c r="S1265" i="14" s="1"/>
  <c r="P1266" i="14"/>
  <c r="Q1266" i="14"/>
  <c r="S1266" i="14" s="1"/>
  <c r="P1267" i="14"/>
  <c r="Q1267" i="14"/>
  <c r="S1267" i="14" s="1"/>
  <c r="P1268" i="14"/>
  <c r="R1268" i="14" s="1"/>
  <c r="Q1268" i="14"/>
  <c r="S1268" i="14" s="1"/>
  <c r="P1269" i="14"/>
  <c r="R1269" i="14" s="1"/>
  <c r="Q1269" i="14"/>
  <c r="P1270" i="14"/>
  <c r="R1270" i="14" s="1"/>
  <c r="Q1270" i="14"/>
  <c r="S1270" i="14" s="1"/>
  <c r="N1270" i="14" s="1"/>
  <c r="P1271" i="14"/>
  <c r="R1271" i="14" s="1"/>
  <c r="Q1271" i="14"/>
  <c r="S1271" i="14" s="1"/>
  <c r="P1272" i="14"/>
  <c r="R1272" i="14" s="1"/>
  <c r="Q1272" i="14"/>
  <c r="S1272" i="14" s="1"/>
  <c r="P1273" i="14"/>
  <c r="R1273" i="14" s="1"/>
  <c r="Q1273" i="14"/>
  <c r="S1273" i="14" s="1"/>
  <c r="P1274" i="14"/>
  <c r="R1274" i="14" s="1"/>
  <c r="Q1274" i="14"/>
  <c r="S1274" i="14" s="1"/>
  <c r="P1275" i="14"/>
  <c r="R1275" i="14" s="1"/>
  <c r="Q1275" i="14"/>
  <c r="S1275" i="14" s="1"/>
  <c r="P1276" i="14"/>
  <c r="R1276" i="14" s="1"/>
  <c r="Q1276" i="14"/>
  <c r="S1276" i="14" s="1"/>
  <c r="P1277" i="14"/>
  <c r="Q1277" i="14"/>
  <c r="S1277" i="14" s="1"/>
  <c r="P1278" i="14"/>
  <c r="Q1278" i="14"/>
  <c r="S1278" i="14" s="1"/>
  <c r="P1279" i="14"/>
  <c r="R1279" i="14" s="1"/>
  <c r="Q1279" i="14"/>
  <c r="S1279" i="14" s="1"/>
  <c r="P1280" i="14"/>
  <c r="R1280" i="14" s="1"/>
  <c r="Q1280" i="14"/>
  <c r="S1280" i="14" s="1"/>
  <c r="P1281" i="14"/>
  <c r="R1281" i="14" s="1"/>
  <c r="Q1281" i="14"/>
  <c r="S1281" i="14" s="1"/>
  <c r="P1282" i="14"/>
  <c r="R1282" i="14" s="1"/>
  <c r="Q1282" i="14"/>
  <c r="S1282" i="14" s="1"/>
  <c r="P1283" i="14"/>
  <c r="Q1283" i="14"/>
  <c r="S1283" i="14" s="1"/>
  <c r="P1284" i="14"/>
  <c r="R1284" i="14" s="1"/>
  <c r="Q1284" i="14"/>
  <c r="S1284" i="14" s="1"/>
  <c r="P1285" i="14"/>
  <c r="R1285" i="14" s="1"/>
  <c r="Q1285" i="14"/>
  <c r="S1285" i="14" s="1"/>
  <c r="P1286" i="14"/>
  <c r="R1286" i="14" s="1"/>
  <c r="Q1286" i="14"/>
  <c r="S1286" i="14" s="1"/>
  <c r="P1287" i="14"/>
  <c r="Q1287" i="14"/>
  <c r="S1287" i="14" s="1"/>
  <c r="P1288" i="14"/>
  <c r="R1288" i="14" s="1"/>
  <c r="Q1288" i="14"/>
  <c r="S1288" i="14" s="1"/>
  <c r="P1289" i="14"/>
  <c r="Q1289" i="14"/>
  <c r="S1289" i="14" s="1"/>
  <c r="P1290" i="14"/>
  <c r="Q1290" i="14"/>
  <c r="S1290" i="14" s="1"/>
  <c r="P1291" i="14"/>
  <c r="Q1291" i="14"/>
  <c r="S1291" i="14" s="1"/>
  <c r="P1292" i="14"/>
  <c r="R1292" i="14" s="1"/>
  <c r="Q1292" i="14"/>
  <c r="P1293" i="14"/>
  <c r="R1293" i="14" s="1"/>
  <c r="Q1293" i="14"/>
  <c r="S1293" i="14" s="1"/>
  <c r="P1294" i="14"/>
  <c r="R1294" i="14" s="1"/>
  <c r="Q1294" i="14"/>
  <c r="S1294" i="14" s="1"/>
  <c r="P1295" i="14"/>
  <c r="R1295" i="14" s="1"/>
  <c r="Q1295" i="14"/>
  <c r="S1295" i="14" s="1"/>
  <c r="P1296" i="14"/>
  <c r="R1296" i="14" s="1"/>
  <c r="Q1296" i="14"/>
  <c r="S1296" i="14" s="1"/>
  <c r="P1297" i="14"/>
  <c r="R1297" i="14" s="1"/>
  <c r="Q1297" i="14"/>
  <c r="S1297" i="14" s="1"/>
  <c r="P1298" i="14"/>
  <c r="R1298" i="14" s="1"/>
  <c r="Q1298" i="14"/>
  <c r="P1299" i="14"/>
  <c r="Q1299" i="14"/>
  <c r="S1299" i="14" s="1"/>
  <c r="P1300" i="14"/>
  <c r="R1300" i="14" s="1"/>
  <c r="Q1300" i="14"/>
  <c r="S1300" i="14" s="1"/>
  <c r="P1301" i="14"/>
  <c r="R1301" i="14" s="1"/>
  <c r="Q1301" i="14"/>
  <c r="S1301" i="14" s="1"/>
  <c r="P1302" i="14"/>
  <c r="Q1302" i="14"/>
  <c r="S1302" i="14" s="1"/>
  <c r="P1303" i="14"/>
  <c r="R1303" i="14" s="1"/>
  <c r="Q1303" i="14"/>
  <c r="S1303" i="14" s="1"/>
  <c r="P1304" i="14"/>
  <c r="R1304" i="14" s="1"/>
  <c r="Q1304" i="14"/>
  <c r="S1304" i="14" s="1"/>
  <c r="P1305" i="14"/>
  <c r="Q1305" i="14"/>
  <c r="S1305" i="14" s="1"/>
  <c r="P1306" i="14"/>
  <c r="R1306" i="14" s="1"/>
  <c r="Q1306" i="14"/>
  <c r="P1307" i="14"/>
  <c r="R1307" i="14" s="1"/>
  <c r="Q1307" i="14"/>
  <c r="S1307" i="14" s="1"/>
  <c r="P1308" i="14"/>
  <c r="R1308" i="14" s="1"/>
  <c r="Q1308" i="14"/>
  <c r="S1308" i="14" s="1"/>
  <c r="P1309" i="14"/>
  <c r="R1309" i="14" s="1"/>
  <c r="Q1309" i="14"/>
  <c r="S1309" i="14" s="1"/>
  <c r="P1310" i="14"/>
  <c r="R1310" i="14" s="1"/>
  <c r="Q1310" i="14"/>
  <c r="P1311" i="14"/>
  <c r="Q1311" i="14"/>
  <c r="S1311" i="14" s="1"/>
  <c r="P1312" i="14"/>
  <c r="R1312" i="14" s="1"/>
  <c r="Q1312" i="14"/>
  <c r="S1312" i="14" s="1"/>
  <c r="P1313" i="14"/>
  <c r="R1313" i="14" s="1"/>
  <c r="Q1313" i="14"/>
  <c r="S1313" i="14" s="1"/>
  <c r="P1314" i="14"/>
  <c r="Q1314" i="14"/>
  <c r="S1314" i="14" s="1"/>
  <c r="P1315" i="14"/>
  <c r="Q1315" i="14"/>
  <c r="S1315" i="14" s="1"/>
  <c r="P1316" i="14"/>
  <c r="Q1316" i="14"/>
  <c r="S1316" i="14" s="1"/>
  <c r="P1317" i="14"/>
  <c r="R1317" i="14" s="1"/>
  <c r="Q1317" i="14"/>
  <c r="S1317" i="14" s="1"/>
  <c r="P1318" i="14"/>
  <c r="R1318" i="14" s="1"/>
  <c r="Q1318" i="14"/>
  <c r="S1318" i="14" s="1"/>
  <c r="P1319" i="14"/>
  <c r="R1319" i="14" s="1"/>
  <c r="Q1319" i="14"/>
  <c r="S1319" i="14" s="1"/>
  <c r="P1320" i="14"/>
  <c r="R1320" i="14" s="1"/>
  <c r="Q1320" i="14"/>
  <c r="S1320" i="14" s="1"/>
  <c r="P1321" i="14"/>
  <c r="R1321" i="14" s="1"/>
  <c r="Q1321" i="14"/>
  <c r="S1321" i="14" s="1"/>
  <c r="P1322" i="14"/>
  <c r="R1322" i="14" s="1"/>
  <c r="Q1322" i="14"/>
  <c r="S1322" i="14" s="1"/>
  <c r="P1323" i="14"/>
  <c r="R1323" i="14"/>
  <c r="Q1323" i="14"/>
  <c r="S1323" i="14" s="1"/>
  <c r="P1324" i="14"/>
  <c r="Q1324" i="14"/>
  <c r="S1324" i="14" s="1"/>
  <c r="P1325" i="14"/>
  <c r="Q1325" i="14"/>
  <c r="S1325" i="14" s="1"/>
  <c r="P1326" i="14"/>
  <c r="R1326" i="14" s="1"/>
  <c r="Q1326" i="14"/>
  <c r="S1326" i="14" s="1"/>
  <c r="P1327" i="14"/>
  <c r="R1327" i="14" s="1"/>
  <c r="Q1327" i="14"/>
  <c r="S1327" i="14" s="1"/>
  <c r="P1328" i="14"/>
  <c r="R1328" i="14" s="1"/>
  <c r="Q1328" i="14"/>
  <c r="S1328" i="14"/>
  <c r="N1328" i="14" s="1"/>
  <c r="P1329" i="14"/>
  <c r="Q1329" i="14"/>
  <c r="S1329" i="14" s="1"/>
  <c r="P1330" i="14"/>
  <c r="R1330" i="14" s="1"/>
  <c r="Q1330" i="14"/>
  <c r="S1330" i="14" s="1"/>
  <c r="P1331" i="14"/>
  <c r="R1331" i="14"/>
  <c r="Q1331" i="14"/>
  <c r="S1331" i="14" s="1"/>
  <c r="P1332" i="14"/>
  <c r="R1332" i="14" s="1"/>
  <c r="Q1332" i="14"/>
  <c r="S1332" i="14" s="1"/>
  <c r="P1333" i="14"/>
  <c r="R1333" i="14" s="1"/>
  <c r="Q1333" i="14"/>
  <c r="S1333" i="14" s="1"/>
  <c r="P1334" i="14"/>
  <c r="Q1334" i="14"/>
  <c r="S1334" i="14" s="1"/>
  <c r="P1335" i="14"/>
  <c r="Q1335" i="14"/>
  <c r="S1335" i="14" s="1"/>
  <c r="P1336" i="14"/>
  <c r="R1336" i="14" s="1"/>
  <c r="Q1336" i="14"/>
  <c r="S1336" i="14" s="1"/>
  <c r="P1337" i="14"/>
  <c r="Q1337" i="14"/>
  <c r="S1337" i="14" s="1"/>
  <c r="P1338" i="14"/>
  <c r="R1338" i="14" s="1"/>
  <c r="Q1338" i="14"/>
  <c r="S1338" i="14" s="1"/>
  <c r="P1339" i="14"/>
  <c r="R1339" i="14" s="1"/>
  <c r="Q1339" i="14"/>
  <c r="S1339" i="14" s="1"/>
  <c r="P1340" i="14"/>
  <c r="R1340" i="14" s="1"/>
  <c r="Q1340" i="14"/>
  <c r="S1340" i="14" s="1"/>
  <c r="P1341" i="14"/>
  <c r="R1341" i="14" s="1"/>
  <c r="Q1341" i="14"/>
  <c r="S1341" i="14" s="1"/>
  <c r="P1342" i="14"/>
  <c r="Q1342" i="14"/>
  <c r="S1342" i="14" s="1"/>
  <c r="P1343" i="14"/>
  <c r="R1343" i="14" s="1"/>
  <c r="Q1343" i="14"/>
  <c r="S1343" i="14"/>
  <c r="P1344" i="14"/>
  <c r="R1344" i="14" s="1"/>
  <c r="Q1344" i="14"/>
  <c r="S1344" i="14" s="1"/>
  <c r="P1345" i="14"/>
  <c r="R1345" i="14" s="1"/>
  <c r="Q1345" i="14"/>
  <c r="S1345" i="14" s="1"/>
  <c r="P1346" i="14"/>
  <c r="R1346" i="14" s="1"/>
  <c r="Q1346" i="14"/>
  <c r="S1346" i="14" s="1"/>
  <c r="P1347" i="14"/>
  <c r="R1347" i="14" s="1"/>
  <c r="Q1347" i="14"/>
  <c r="S1347" i="14" s="1"/>
  <c r="P1348" i="14"/>
  <c r="R1348" i="14" s="1"/>
  <c r="Q1348" i="14"/>
  <c r="S1348" i="14" s="1"/>
  <c r="P1349" i="14"/>
  <c r="Q1349" i="14"/>
  <c r="S1349" i="14" s="1"/>
  <c r="P1350" i="14"/>
  <c r="R1350" i="14" s="1"/>
  <c r="Q1350" i="14"/>
  <c r="S1350" i="14" s="1"/>
  <c r="P1351" i="14"/>
  <c r="R1351" i="14" s="1"/>
  <c r="Q1351" i="14"/>
  <c r="P1352" i="14"/>
  <c r="Q1352" i="14"/>
  <c r="S1352" i="14" s="1"/>
  <c r="P1353" i="14"/>
  <c r="R1353" i="14" s="1"/>
  <c r="Q1353" i="14"/>
  <c r="S1353" i="14" s="1"/>
  <c r="P1354" i="14"/>
  <c r="R1354" i="14" s="1"/>
  <c r="Q1354" i="14"/>
  <c r="S1354" i="14" s="1"/>
  <c r="P1355" i="14"/>
  <c r="R1355" i="14" s="1"/>
  <c r="Q1355" i="14"/>
  <c r="S1355" i="14" s="1"/>
  <c r="P1356" i="14"/>
  <c r="Q1356" i="14"/>
  <c r="S1356" i="14"/>
  <c r="P1357" i="14"/>
  <c r="Q1357" i="14"/>
  <c r="S1357" i="14" s="1"/>
  <c r="P1358" i="14"/>
  <c r="R1358" i="14" s="1"/>
  <c r="Q1358" i="14"/>
  <c r="S1358" i="14" s="1"/>
  <c r="P1359" i="14"/>
  <c r="R1359" i="14" s="1"/>
  <c r="Q1359" i="14"/>
  <c r="S1359" i="14" s="1"/>
  <c r="P1360" i="14"/>
  <c r="Q1360" i="14"/>
  <c r="S1360" i="14" s="1"/>
  <c r="P1361" i="14"/>
  <c r="R1361" i="14" s="1"/>
  <c r="Q1361" i="14"/>
  <c r="S1361" i="14" s="1"/>
  <c r="P1362" i="14"/>
  <c r="R1362" i="14" s="1"/>
  <c r="Q1362" i="14"/>
  <c r="S1362" i="14" s="1"/>
  <c r="P1363" i="14"/>
  <c r="R1363" i="14" s="1"/>
  <c r="Q1363" i="14"/>
  <c r="S1363" i="14" s="1"/>
  <c r="P1364" i="14"/>
  <c r="Q1364" i="14"/>
  <c r="S1364" i="14" s="1"/>
  <c r="P1365" i="14"/>
  <c r="R1365" i="14" s="1"/>
  <c r="Q1365" i="14"/>
  <c r="S1365" i="14" s="1"/>
  <c r="P1366" i="14"/>
  <c r="R1366" i="14" s="1"/>
  <c r="Q1366" i="14"/>
  <c r="S1366" i="14" s="1"/>
  <c r="P1367" i="14"/>
  <c r="R1367" i="14" s="1"/>
  <c r="Q1367" i="14"/>
  <c r="S1367" i="14" s="1"/>
  <c r="P1368" i="14"/>
  <c r="R1368" i="14" s="1"/>
  <c r="Q1368" i="14"/>
  <c r="S1368" i="14" s="1"/>
  <c r="P1369" i="14"/>
  <c r="Q1369" i="14"/>
  <c r="S1369" i="14" s="1"/>
  <c r="P1370" i="14"/>
  <c r="R1370" i="14" s="1"/>
  <c r="Q1370" i="14"/>
  <c r="S1370" i="14" s="1"/>
  <c r="P1371" i="14"/>
  <c r="R1371" i="14" s="1"/>
  <c r="Q1371" i="14"/>
  <c r="S1371" i="14" s="1"/>
  <c r="P1372" i="14"/>
  <c r="R1372" i="14" s="1"/>
  <c r="Q1372" i="14"/>
  <c r="S1372" i="14" s="1"/>
  <c r="P1373" i="14"/>
  <c r="R1373" i="14" s="1"/>
  <c r="Q1373" i="14"/>
  <c r="S1373" i="14" s="1"/>
  <c r="P1374" i="14"/>
  <c r="Q1374" i="14"/>
  <c r="S1374" i="14" s="1"/>
  <c r="P1375" i="14"/>
  <c r="R1375" i="14" s="1"/>
  <c r="Q1375" i="14"/>
  <c r="P1376" i="14"/>
  <c r="Q1376" i="14"/>
  <c r="P1377" i="14"/>
  <c r="Q1377" i="14"/>
  <c r="S1377" i="14" s="1"/>
  <c r="P1378" i="14"/>
  <c r="Q1378" i="14"/>
  <c r="S1378" i="14" s="1"/>
  <c r="P1379" i="14"/>
  <c r="R1379" i="14" s="1"/>
  <c r="Q1379" i="14"/>
  <c r="S1379" i="14" s="1"/>
  <c r="P1380" i="14"/>
  <c r="R1380" i="14" s="1"/>
  <c r="Q1380" i="14"/>
  <c r="S1380" i="14" s="1"/>
  <c r="P1381" i="14"/>
  <c r="Q1381" i="14"/>
  <c r="S1381" i="14" s="1"/>
  <c r="P1382" i="14"/>
  <c r="R1382" i="14" s="1"/>
  <c r="Q1382" i="14"/>
  <c r="S1382" i="14" s="1"/>
  <c r="P1383" i="14"/>
  <c r="R1383" i="14" s="1"/>
  <c r="Q1383" i="14"/>
  <c r="S1383" i="14" s="1"/>
  <c r="P1384" i="14"/>
  <c r="R1384" i="14" s="1"/>
  <c r="Q1384" i="14"/>
  <c r="S1384" i="14" s="1"/>
  <c r="P1385" i="14"/>
  <c r="R1385" i="14" s="1"/>
  <c r="Q1385" i="14"/>
  <c r="S1385" i="14" s="1"/>
  <c r="P1386" i="14"/>
  <c r="Q1386" i="14"/>
  <c r="S1386" i="14" s="1"/>
  <c r="P1387" i="14"/>
  <c r="R1387" i="14" s="1"/>
  <c r="Q1387" i="14"/>
  <c r="S1387" i="14" s="1"/>
  <c r="P1388" i="14"/>
  <c r="R1388" i="14" s="1"/>
  <c r="Q1388" i="14"/>
  <c r="S1388" i="14" s="1"/>
  <c r="P1389" i="14"/>
  <c r="Q1389" i="14"/>
  <c r="S1389" i="14" s="1"/>
  <c r="P1390" i="14"/>
  <c r="R1390" i="14" s="1"/>
  <c r="Q1390" i="14"/>
  <c r="S1390" i="14" s="1"/>
  <c r="P1391" i="14"/>
  <c r="R1391" i="14" s="1"/>
  <c r="Q1391" i="14"/>
  <c r="S1391" i="14" s="1"/>
  <c r="P1392" i="14"/>
  <c r="Q1392" i="14"/>
  <c r="S1392" i="14" s="1"/>
  <c r="P1393" i="14"/>
  <c r="R1393" i="14" s="1"/>
  <c r="Q1393" i="14"/>
  <c r="S1393" i="14" s="1"/>
  <c r="P1394" i="14"/>
  <c r="Q1394" i="14"/>
  <c r="S1394" i="14" s="1"/>
  <c r="P1395" i="14"/>
  <c r="R1395" i="14" s="1"/>
  <c r="Q1395" i="14"/>
  <c r="S1395" i="14" s="1"/>
  <c r="P1396" i="14"/>
  <c r="Q1396" i="14"/>
  <c r="S1396" i="14" s="1"/>
  <c r="P1397" i="14"/>
  <c r="Q1397" i="14"/>
  <c r="S1397" i="14" s="1"/>
  <c r="P1398" i="14"/>
  <c r="R1398" i="14" s="1"/>
  <c r="Q1398" i="14"/>
  <c r="S1398" i="14" s="1"/>
  <c r="P1399" i="14"/>
  <c r="R1399" i="14" s="1"/>
  <c r="Q1399" i="14"/>
  <c r="S1399" i="14" s="1"/>
  <c r="P1400" i="14"/>
  <c r="Q1400" i="14"/>
  <c r="S1400" i="14" s="1"/>
  <c r="P1401" i="14"/>
  <c r="Q1401" i="14"/>
  <c r="S1401" i="14" s="1"/>
  <c r="P1402" i="14"/>
  <c r="R1402" i="14" s="1"/>
  <c r="Q1402" i="14"/>
  <c r="S1402" i="14" s="1"/>
  <c r="P1403" i="14"/>
  <c r="R1403" i="14" s="1"/>
  <c r="Q1403" i="14"/>
  <c r="S1403" i="14" s="1"/>
  <c r="P1404" i="14"/>
  <c r="R1404" i="14" s="1"/>
  <c r="Q1404" i="14"/>
  <c r="S1404" i="14" s="1"/>
  <c r="P1405" i="14"/>
  <c r="R1405" i="14" s="1"/>
  <c r="Q1405" i="14"/>
  <c r="S1405" i="14" s="1"/>
  <c r="P1406" i="14"/>
  <c r="Q1406" i="14"/>
  <c r="S1406" i="14" s="1"/>
  <c r="P1407" i="14"/>
  <c r="R1407" i="14" s="1"/>
  <c r="Q1407" i="14"/>
  <c r="S1407" i="14" s="1"/>
  <c r="P1408" i="14"/>
  <c r="R1408" i="14" s="1"/>
  <c r="Q1408" i="14"/>
  <c r="P1409" i="14"/>
  <c r="R1409" i="14" s="1"/>
  <c r="Q1409" i="14"/>
  <c r="P1410" i="14"/>
  <c r="Q1410" i="14"/>
  <c r="S1410" i="14" s="1"/>
  <c r="P1411" i="14"/>
  <c r="R1411" i="14" s="1"/>
  <c r="Q1411" i="14"/>
  <c r="S1411" i="14" s="1"/>
  <c r="P1412" i="14"/>
  <c r="R1412" i="14" s="1"/>
  <c r="Q1412" i="14"/>
  <c r="S1412" i="14" s="1"/>
  <c r="P1413" i="14"/>
  <c r="R1413" i="14" s="1"/>
  <c r="Q1413" i="14"/>
  <c r="S1413" i="14" s="1"/>
  <c r="P1414" i="14"/>
  <c r="R1414" i="14" s="1"/>
  <c r="Q1414" i="14"/>
  <c r="S1414" i="14" s="1"/>
  <c r="P1415" i="14"/>
  <c r="R1415" i="14" s="1"/>
  <c r="Q1415" i="14"/>
  <c r="S1415" i="14" s="1"/>
  <c r="P1416" i="14"/>
  <c r="Q1416" i="14"/>
  <c r="S1416" i="14" s="1"/>
  <c r="P1417" i="14"/>
  <c r="R1417" i="14" s="1"/>
  <c r="Q1417" i="14"/>
  <c r="S1417" i="14" s="1"/>
  <c r="P1418" i="14"/>
  <c r="Q1418" i="14"/>
  <c r="S1418" i="14" s="1"/>
  <c r="P1419" i="14"/>
  <c r="R1419" i="14" s="1"/>
  <c r="Q1419" i="14"/>
  <c r="S1419" i="14" s="1"/>
  <c r="P1420" i="14"/>
  <c r="Q1420" i="14"/>
  <c r="S1420" i="14" s="1"/>
  <c r="P1421" i="14"/>
  <c r="R1421" i="14" s="1"/>
  <c r="Q1421" i="14"/>
  <c r="S1421" i="14" s="1"/>
  <c r="P1422" i="14"/>
  <c r="R1422" i="14" s="1"/>
  <c r="Q1422" i="14"/>
  <c r="P1423" i="14"/>
  <c r="R1423" i="14" s="1"/>
  <c r="Q1423" i="14"/>
  <c r="S1423" i="14" s="1"/>
  <c r="P1424" i="14"/>
  <c r="R1424" i="14" s="1"/>
  <c r="Q1424" i="14"/>
  <c r="S1424" i="14" s="1"/>
  <c r="P1425" i="14"/>
  <c r="Q1425" i="14"/>
  <c r="S1425" i="14" s="1"/>
  <c r="P1426" i="14"/>
  <c r="Q1426" i="14"/>
  <c r="S1426" i="14" s="1"/>
  <c r="P1427" i="14"/>
  <c r="R1427" i="14" s="1"/>
  <c r="Q1427" i="14"/>
  <c r="S1427" i="14" s="1"/>
  <c r="P1428" i="14"/>
  <c r="Q1428" i="14"/>
  <c r="S1428" i="14" s="1"/>
  <c r="P1429" i="14"/>
  <c r="R1429" i="14" s="1"/>
  <c r="Q1429" i="14"/>
  <c r="S1429" i="14" s="1"/>
  <c r="P1430" i="14"/>
  <c r="Q1430" i="14"/>
  <c r="S1430" i="14" s="1"/>
  <c r="P1431" i="14"/>
  <c r="R1431" i="14" s="1"/>
  <c r="Q1431" i="14"/>
  <c r="S1431" i="14" s="1"/>
  <c r="P1432" i="14"/>
  <c r="R1432" i="14" s="1"/>
  <c r="Q1432" i="14"/>
  <c r="S1432" i="14" s="1"/>
  <c r="P1433" i="14"/>
  <c r="R1433" i="14" s="1"/>
  <c r="Q1433" i="14"/>
  <c r="S1433" i="14" s="1"/>
  <c r="P1434" i="14"/>
  <c r="Q1434" i="14"/>
  <c r="P1435" i="14"/>
  <c r="R1435" i="14" s="1"/>
  <c r="Q1435" i="14"/>
  <c r="S1435" i="14" s="1"/>
  <c r="P1436" i="14"/>
  <c r="R1436" i="14" s="1"/>
  <c r="Q1436" i="14"/>
  <c r="S1436" i="14" s="1"/>
  <c r="P1437" i="14"/>
  <c r="Q1437" i="14"/>
  <c r="S1437" i="14"/>
  <c r="P1438" i="14"/>
  <c r="R1438" i="14" s="1"/>
  <c r="Q1438" i="14"/>
  <c r="S1438" i="14" s="1"/>
  <c r="N1438" i="14" s="1"/>
  <c r="P1439" i="14"/>
  <c r="R1439" i="14" s="1"/>
  <c r="Q1439" i="14"/>
  <c r="S1439" i="14" s="1"/>
  <c r="P1440" i="14"/>
  <c r="R1440" i="14" s="1"/>
  <c r="Q1440" i="14"/>
  <c r="S1440" i="14" s="1"/>
  <c r="P1441" i="14"/>
  <c r="Q1441" i="14"/>
  <c r="S1441" i="14" s="1"/>
  <c r="P1442" i="14"/>
  <c r="Q1442" i="14"/>
  <c r="S1442" i="14" s="1"/>
  <c r="P1443" i="14"/>
  <c r="R1443" i="14"/>
  <c r="Q1443" i="14"/>
  <c r="S1443" i="14" s="1"/>
  <c r="P1444" i="14"/>
  <c r="R1444" i="14" s="1"/>
  <c r="Q1444" i="14"/>
  <c r="S1444" i="14" s="1"/>
  <c r="P1445" i="14"/>
  <c r="Q1445" i="14"/>
  <c r="S1445" i="14" s="1"/>
  <c r="P1446" i="14"/>
  <c r="R1446" i="14" s="1"/>
  <c r="Q1446" i="14"/>
  <c r="S1446" i="14" s="1"/>
  <c r="P1447" i="14"/>
  <c r="R1447" i="14" s="1"/>
  <c r="Q1447" i="14"/>
  <c r="S1447" i="14" s="1"/>
  <c r="P1448" i="14"/>
  <c r="Q1448" i="14"/>
  <c r="S1448" i="14" s="1"/>
  <c r="P1449" i="14"/>
  <c r="R1449" i="14" s="1"/>
  <c r="Q1449" i="14"/>
  <c r="S1449" i="14" s="1"/>
  <c r="P1450" i="14"/>
  <c r="R1450" i="14" s="1"/>
  <c r="Q1450" i="14"/>
  <c r="S1450" i="14" s="1"/>
  <c r="N1450" i="14" s="1"/>
  <c r="P1451" i="14"/>
  <c r="R1451" i="14" s="1"/>
  <c r="Q1451" i="14"/>
  <c r="S1451" i="14" s="1"/>
  <c r="P1452" i="14"/>
  <c r="R1452" i="14" s="1"/>
  <c r="Q1452" i="14"/>
  <c r="S1452" i="14" s="1"/>
  <c r="P1453" i="14"/>
  <c r="Q1453" i="14"/>
  <c r="S1453" i="14" s="1"/>
  <c r="P1454" i="14"/>
  <c r="Q1454" i="14"/>
  <c r="S1454" i="14" s="1"/>
  <c r="P1455" i="14"/>
  <c r="R1455" i="14" s="1"/>
  <c r="Q1455" i="14"/>
  <c r="S1455" i="14" s="1"/>
  <c r="P1456" i="14"/>
  <c r="R1456" i="14" s="1"/>
  <c r="Q1456" i="14"/>
  <c r="S1456" i="14" s="1"/>
  <c r="P1457" i="14"/>
  <c r="R1457" i="14" s="1"/>
  <c r="Q1457" i="14"/>
  <c r="S1457" i="14" s="1"/>
  <c r="P1458" i="14"/>
  <c r="Q1458" i="14"/>
  <c r="S1458" i="14" s="1"/>
  <c r="P1459" i="14"/>
  <c r="R1459" i="14"/>
  <c r="Q1459" i="14"/>
  <c r="P1460" i="14"/>
  <c r="Q1460" i="14"/>
  <c r="S1460" i="14" s="1"/>
  <c r="P1461" i="14"/>
  <c r="Q1461" i="14"/>
  <c r="S1461" i="14" s="1"/>
  <c r="P1462" i="14"/>
  <c r="R1462" i="14" s="1"/>
  <c r="Q1462" i="14"/>
  <c r="S1462" i="14" s="1"/>
  <c r="P1463" i="14"/>
  <c r="Q1463" i="14"/>
  <c r="S1463" i="14" s="1"/>
  <c r="P1464" i="14"/>
  <c r="R1464" i="14" s="1"/>
  <c r="Q1464" i="14"/>
  <c r="S1464" i="14" s="1"/>
  <c r="P1465" i="14"/>
  <c r="Q1465" i="14"/>
  <c r="S1465" i="14" s="1"/>
  <c r="P1466" i="14"/>
  <c r="R1466" i="14" s="1"/>
  <c r="Q1466" i="14"/>
  <c r="S1466" i="14" s="1"/>
  <c r="P1467" i="14"/>
  <c r="R1467" i="14" s="1"/>
  <c r="Q1467" i="14"/>
  <c r="S1467" i="14" s="1"/>
  <c r="P1468" i="14"/>
  <c r="R1468" i="14" s="1"/>
  <c r="Q1468" i="14"/>
  <c r="S1468" i="14" s="1"/>
  <c r="P1469" i="14"/>
  <c r="R1469" i="14" s="1"/>
  <c r="Q1469" i="14"/>
  <c r="S1469" i="14" s="1"/>
  <c r="P1470" i="14"/>
  <c r="R1470" i="14" s="1"/>
  <c r="Q1470" i="14"/>
  <c r="S1470" i="14" s="1"/>
  <c r="P1471" i="14"/>
  <c r="R1471" i="14" s="1"/>
  <c r="Q1471" i="14"/>
  <c r="S1471" i="14" s="1"/>
  <c r="P1472" i="14"/>
  <c r="R1472" i="14" s="1"/>
  <c r="Q1472" i="14"/>
  <c r="S1472" i="14" s="1"/>
  <c r="P1473" i="14"/>
  <c r="R1473" i="14" s="1"/>
  <c r="Q1473" i="14"/>
  <c r="S1473" i="14" s="1"/>
  <c r="P1474" i="14"/>
  <c r="R1474" i="14" s="1"/>
  <c r="Q1474" i="14"/>
  <c r="S1474" i="14" s="1"/>
  <c r="P1475" i="14"/>
  <c r="R1475" i="14"/>
  <c r="Q1475" i="14"/>
  <c r="S1475" i="14" s="1"/>
  <c r="P1476" i="14"/>
  <c r="R1476" i="14" s="1"/>
  <c r="Q1476" i="14"/>
  <c r="S1476" i="14" s="1"/>
  <c r="P1477" i="14"/>
  <c r="Q1477" i="14"/>
  <c r="S1477" i="14" s="1"/>
  <c r="P1478" i="14"/>
  <c r="R1478" i="14" s="1"/>
  <c r="Q1478" i="14"/>
  <c r="S1478" i="14" s="1"/>
  <c r="P1479" i="14"/>
  <c r="R1479" i="14" s="1"/>
  <c r="Q1479" i="14"/>
  <c r="P1480" i="14"/>
  <c r="R1480" i="14" s="1"/>
  <c r="Q1480" i="14"/>
  <c r="S1480" i="14" s="1"/>
  <c r="P1481" i="14"/>
  <c r="R1481" i="14" s="1"/>
  <c r="Q1481" i="14"/>
  <c r="S1481" i="14" s="1"/>
  <c r="P1482" i="14"/>
  <c r="Q1482" i="14"/>
  <c r="P1483" i="14"/>
  <c r="R1483" i="14" s="1"/>
  <c r="Q1483" i="14"/>
  <c r="S1483" i="14" s="1"/>
  <c r="P1484" i="14"/>
  <c r="R1484" i="14" s="1"/>
  <c r="Q1484" i="14"/>
  <c r="S1484" i="14" s="1"/>
  <c r="P1485" i="14"/>
  <c r="Q1485" i="14"/>
  <c r="S1485" i="14" s="1"/>
  <c r="P1486" i="14"/>
  <c r="R1486" i="14" s="1"/>
  <c r="Q1486" i="14"/>
  <c r="S1486" i="14" s="1"/>
  <c r="P1487" i="14"/>
  <c r="R1487" i="14" s="1"/>
  <c r="Q1487" i="14"/>
  <c r="S1487" i="14" s="1"/>
  <c r="P1488" i="14"/>
  <c r="Q1488" i="14"/>
  <c r="S1488" i="14" s="1"/>
  <c r="P1489" i="14"/>
  <c r="R1489" i="14" s="1"/>
  <c r="Q1489" i="14"/>
  <c r="S1489" i="14" s="1"/>
  <c r="P1490" i="14"/>
  <c r="Q1490" i="14"/>
  <c r="S1490" i="14" s="1"/>
  <c r="P1491" i="14"/>
  <c r="R1491" i="14" s="1"/>
  <c r="Q1491" i="14"/>
  <c r="S1491" i="14" s="1"/>
  <c r="P1492" i="14"/>
  <c r="R1492" i="14" s="1"/>
  <c r="Q1492" i="14"/>
  <c r="S1492" i="14" s="1"/>
  <c r="P1493" i="14"/>
  <c r="Q1493" i="14"/>
  <c r="S1493" i="14" s="1"/>
  <c r="P1494" i="14"/>
  <c r="R1494" i="14" s="1"/>
  <c r="Q1494" i="14"/>
  <c r="S1494" i="14" s="1"/>
  <c r="P1495" i="14"/>
  <c r="Q1495" i="14"/>
  <c r="S1495" i="14" s="1"/>
  <c r="P1496" i="14"/>
  <c r="R1496" i="14" s="1"/>
  <c r="Q1496" i="14"/>
  <c r="S1496" i="14" s="1"/>
  <c r="N1496" i="14" s="1"/>
  <c r="P1497" i="14"/>
  <c r="Q1497" i="14"/>
  <c r="S1497" i="14" s="1"/>
  <c r="P1498" i="14"/>
  <c r="R1498" i="14" s="1"/>
  <c r="Q1498" i="14"/>
  <c r="S1498" i="14" s="1"/>
  <c r="P1499" i="14"/>
  <c r="R1499" i="14" s="1"/>
  <c r="Q1499" i="14"/>
  <c r="S1499" i="14" s="1"/>
  <c r="P1500" i="14"/>
  <c r="R1500" i="14" s="1"/>
  <c r="Q1500" i="14"/>
  <c r="S1500" i="14" s="1"/>
  <c r="P1501" i="14"/>
  <c r="R1501" i="14" s="1"/>
  <c r="Q1501" i="14"/>
  <c r="S1501" i="14" s="1"/>
  <c r="P1502" i="14"/>
  <c r="R1502" i="14" s="1"/>
  <c r="Q1502" i="14"/>
  <c r="S1502" i="14" s="1"/>
  <c r="P1503" i="14"/>
  <c r="R1503" i="14" s="1"/>
  <c r="Q1503" i="14"/>
  <c r="S1503" i="14" s="1"/>
  <c r="P1504" i="14"/>
  <c r="Q1504" i="14"/>
  <c r="S1504" i="14" s="1"/>
  <c r="P1505" i="14"/>
  <c r="R1505" i="14" s="1"/>
  <c r="Q1505" i="14"/>
  <c r="S1505" i="14" s="1"/>
  <c r="P1506" i="14"/>
  <c r="Q1506" i="14"/>
  <c r="S1506" i="14" s="1"/>
  <c r="P1507" i="14"/>
  <c r="R1507" i="14" s="1"/>
  <c r="Q1507" i="14"/>
  <c r="P1508" i="14"/>
  <c r="R1508" i="14" s="1"/>
  <c r="Q1508" i="14"/>
  <c r="S1508" i="14" s="1"/>
  <c r="P1509" i="14"/>
  <c r="Q1509" i="14"/>
  <c r="S1509" i="14" s="1"/>
  <c r="P1510" i="14"/>
  <c r="R1510" i="14" s="1"/>
  <c r="Q1510" i="14"/>
  <c r="S1510" i="14" s="1"/>
  <c r="P1511" i="14"/>
  <c r="R1511" i="14" s="1"/>
  <c r="Q1511" i="14"/>
  <c r="S1511" i="14" s="1"/>
  <c r="P1512" i="14"/>
  <c r="Q1512" i="14"/>
  <c r="S1512" i="14" s="1"/>
  <c r="P1513" i="14"/>
  <c r="R1513" i="14" s="1"/>
  <c r="Q1513" i="14"/>
  <c r="S1513" i="14" s="1"/>
  <c r="P1514" i="14"/>
  <c r="Q1514" i="14"/>
  <c r="S1514" i="14" s="1"/>
  <c r="P1515" i="14"/>
  <c r="R1515" i="14" s="1"/>
  <c r="Q1515" i="14"/>
  <c r="S1515" i="14"/>
  <c r="P1516" i="14"/>
  <c r="R1516" i="14" s="1"/>
  <c r="Q1516" i="14"/>
  <c r="S1516" i="14" s="1"/>
  <c r="P1517" i="14"/>
  <c r="R1517" i="14" s="1"/>
  <c r="Q1517" i="14"/>
  <c r="S1517" i="14" s="1"/>
  <c r="P1518" i="14"/>
  <c r="Q1518" i="14"/>
  <c r="S1518" i="14" s="1"/>
  <c r="P1519" i="14"/>
  <c r="R1519" i="14" s="1"/>
  <c r="Q1519" i="14"/>
  <c r="S1519" i="14" s="1"/>
  <c r="P1520" i="14"/>
  <c r="R1520" i="14" s="1"/>
  <c r="Q1520" i="14"/>
  <c r="S1520" i="14" s="1"/>
  <c r="P1521" i="14"/>
  <c r="Q1521" i="14"/>
  <c r="S1521" i="14" s="1"/>
  <c r="P1522" i="14"/>
  <c r="R1522" i="14" s="1"/>
  <c r="Q1522" i="14"/>
  <c r="S1522" i="14" s="1"/>
  <c r="P1523" i="14"/>
  <c r="R1523" i="14" s="1"/>
  <c r="Q1523" i="14"/>
  <c r="S1523" i="14" s="1"/>
  <c r="P1524" i="14"/>
  <c r="R1524" i="14" s="1"/>
  <c r="Q1524" i="14"/>
  <c r="S1524" i="14" s="1"/>
  <c r="P1525" i="14"/>
  <c r="Q1525" i="14"/>
  <c r="S1525" i="14" s="1"/>
  <c r="P1526" i="14"/>
  <c r="R1526" i="14" s="1"/>
  <c r="Q1526" i="14"/>
  <c r="S1526" i="14" s="1"/>
  <c r="P1527" i="14"/>
  <c r="R1527" i="14" s="1"/>
  <c r="Q1527" i="14"/>
  <c r="S1527" i="14" s="1"/>
  <c r="P1528" i="14"/>
  <c r="R1528" i="14" s="1"/>
  <c r="Q1528" i="14"/>
  <c r="S1528" i="14" s="1"/>
  <c r="P1529" i="14"/>
  <c r="R1529" i="14" s="1"/>
  <c r="Q1529" i="14"/>
  <c r="S1529" i="14" s="1"/>
  <c r="N1529" i="14" s="1"/>
  <c r="P1530" i="14"/>
  <c r="R1530" i="14" s="1"/>
  <c r="Q1530" i="14"/>
  <c r="S1530" i="14" s="1"/>
  <c r="P1531" i="14"/>
  <c r="R1531" i="14" s="1"/>
  <c r="Q1531" i="14"/>
  <c r="S1531" i="14" s="1"/>
  <c r="N1531" i="14" s="1"/>
  <c r="P1532" i="14"/>
  <c r="R1532" i="14" s="1"/>
  <c r="Q1532" i="14"/>
  <c r="S1532" i="14" s="1"/>
  <c r="P1533" i="14"/>
  <c r="R1533" i="14" s="1"/>
  <c r="Q1533" i="14"/>
  <c r="S1533" i="14" s="1"/>
  <c r="P1534" i="14"/>
  <c r="R1534" i="14" s="1"/>
  <c r="Q1534" i="14"/>
  <c r="P1535" i="14"/>
  <c r="R1535" i="14" s="1"/>
  <c r="Q1535" i="14"/>
  <c r="S1535" i="14" s="1"/>
  <c r="P1536" i="14"/>
  <c r="Q1536" i="14"/>
  <c r="S1536" i="14" s="1"/>
  <c r="P1537" i="14"/>
  <c r="R1537" i="14" s="1"/>
  <c r="Q1537" i="14"/>
  <c r="S1537" i="14" s="1"/>
  <c r="P1538" i="14"/>
  <c r="Q1538" i="14"/>
  <c r="S1538" i="14" s="1"/>
  <c r="P1539" i="14"/>
  <c r="Q1539" i="14"/>
  <c r="P1540" i="14"/>
  <c r="R1540" i="14" s="1"/>
  <c r="Q1540" i="14"/>
  <c r="S1540" i="14" s="1"/>
  <c r="P1541" i="14"/>
  <c r="Q1541" i="14"/>
  <c r="S1541" i="14" s="1"/>
  <c r="P1542" i="14"/>
  <c r="Q1542" i="14"/>
  <c r="S1542" i="14" s="1"/>
  <c r="P1543" i="14"/>
  <c r="R1543" i="14" s="1"/>
  <c r="Q1543" i="14"/>
  <c r="S1543" i="14" s="1"/>
  <c r="P1544" i="14"/>
  <c r="Q1544" i="14"/>
  <c r="S1544" i="14" s="1"/>
  <c r="P1545" i="14"/>
  <c r="R1545" i="14" s="1"/>
  <c r="Q1545" i="14"/>
  <c r="S1545" i="14" s="1"/>
  <c r="P1546" i="14"/>
  <c r="Q1546" i="14"/>
  <c r="S1546" i="14" s="1"/>
  <c r="P1547" i="14"/>
  <c r="R1547" i="14" s="1"/>
  <c r="Q1547" i="14"/>
  <c r="S1547" i="14" s="1"/>
  <c r="P1548" i="14"/>
  <c r="Q1548" i="14"/>
  <c r="S1548" i="14" s="1"/>
  <c r="P1549" i="14"/>
  <c r="R1549" i="14" s="1"/>
  <c r="Q1549" i="14"/>
  <c r="S1549" i="14" s="1"/>
  <c r="P1550" i="14"/>
  <c r="R1550" i="14" s="1"/>
  <c r="Q1550" i="14"/>
  <c r="S1550" i="14" s="1"/>
  <c r="P1551" i="14"/>
  <c r="Q1551" i="14"/>
  <c r="S1551" i="14" s="1"/>
  <c r="P1552" i="14"/>
  <c r="R1552" i="14" s="1"/>
  <c r="Q1552" i="14"/>
  <c r="S1552" i="14" s="1"/>
  <c r="P1553" i="14"/>
  <c r="R1553" i="14" s="1"/>
  <c r="Q1553" i="14"/>
  <c r="S1553" i="14" s="1"/>
  <c r="P1554" i="14"/>
  <c r="R1554" i="14" s="1"/>
  <c r="Q1554" i="14"/>
  <c r="P1555" i="14"/>
  <c r="R1555" i="14" s="1"/>
  <c r="Q1555" i="14"/>
  <c r="S1555" i="14" s="1"/>
  <c r="P1556" i="14"/>
  <c r="R1556" i="14" s="1"/>
  <c r="Q1556" i="14"/>
  <c r="S1556" i="14" s="1"/>
  <c r="P1557" i="14"/>
  <c r="R1557" i="14" s="1"/>
  <c r="Q1557" i="14"/>
  <c r="S1557" i="14" s="1"/>
  <c r="P1558" i="14"/>
  <c r="Q1558" i="14"/>
  <c r="S1558" i="14" s="1"/>
  <c r="P1559" i="14"/>
  <c r="R1559" i="14" s="1"/>
  <c r="Q1559" i="14"/>
  <c r="S1559" i="14" s="1"/>
  <c r="P1560" i="14"/>
  <c r="R1560" i="14" s="1"/>
  <c r="Q1560" i="14"/>
  <c r="S1560" i="14" s="1"/>
  <c r="P1561" i="14"/>
  <c r="Q1561" i="14"/>
  <c r="S1561" i="14" s="1"/>
  <c r="P1562" i="14"/>
  <c r="Q1562" i="14"/>
  <c r="S1562" i="14" s="1"/>
  <c r="P1563" i="14"/>
  <c r="R1563" i="14" s="1"/>
  <c r="Q1563" i="14"/>
  <c r="S1563" i="14" s="1"/>
  <c r="P1564" i="14"/>
  <c r="R1564" i="14" s="1"/>
  <c r="Q1564" i="14"/>
  <c r="P1565" i="14"/>
  <c r="R1565" i="14" s="1"/>
  <c r="Q1565" i="14"/>
  <c r="S1565" i="14" s="1"/>
  <c r="P1566" i="14"/>
  <c r="R1566" i="14" s="1"/>
  <c r="Q1566" i="14"/>
  <c r="S1566" i="14" s="1"/>
  <c r="P1567" i="14"/>
  <c r="Q1567" i="14"/>
  <c r="S1567" i="14" s="1"/>
  <c r="P1568" i="14"/>
  <c r="R1568" i="14" s="1"/>
  <c r="Q1568" i="14"/>
  <c r="S1568" i="14" s="1"/>
  <c r="P1569" i="14"/>
  <c r="R1569" i="14" s="1"/>
  <c r="Q1569" i="14"/>
  <c r="S1569" i="14" s="1"/>
  <c r="P1570" i="14"/>
  <c r="R1570" i="14" s="1"/>
  <c r="Q1570" i="14"/>
  <c r="P1571" i="14"/>
  <c r="R1571" i="14" s="1"/>
  <c r="Q1571" i="14"/>
  <c r="S1571" i="14" s="1"/>
  <c r="P1572" i="14"/>
  <c r="R1572" i="14" s="1"/>
  <c r="Q1572" i="14"/>
  <c r="S1572" i="14" s="1"/>
  <c r="P1573" i="14"/>
  <c r="Q1573" i="14"/>
  <c r="S1573" i="14" s="1"/>
  <c r="P1574" i="14"/>
  <c r="R1574" i="14" s="1"/>
  <c r="Q1574" i="14"/>
  <c r="S1574" i="14" s="1"/>
  <c r="P1575" i="14"/>
  <c r="R1575" i="14" s="1"/>
  <c r="Q1575" i="14"/>
  <c r="S1575" i="14" s="1"/>
  <c r="P1576" i="14"/>
  <c r="R1576" i="14" s="1"/>
  <c r="Q1576" i="14"/>
  <c r="P1577" i="14"/>
  <c r="R1577" i="14" s="1"/>
  <c r="Q1577" i="14"/>
  <c r="S1577" i="14" s="1"/>
  <c r="P1578" i="14"/>
  <c r="Q1578" i="14"/>
  <c r="S1578" i="14" s="1"/>
  <c r="P1579" i="14"/>
  <c r="Q1579" i="14"/>
  <c r="S1579" i="14" s="1"/>
  <c r="P1580" i="14"/>
  <c r="R1580" i="14" s="1"/>
  <c r="Q1580" i="14"/>
  <c r="S1580" i="14" s="1"/>
  <c r="P1581" i="14"/>
  <c r="R1581" i="14" s="1"/>
  <c r="Q1581" i="14"/>
  <c r="S1581" i="14" s="1"/>
  <c r="P1582" i="14"/>
  <c r="Q1582" i="14"/>
  <c r="S1582" i="14" s="1"/>
  <c r="P1583" i="14"/>
  <c r="Q1583" i="14"/>
  <c r="S1583" i="14" s="1"/>
  <c r="P1584" i="14"/>
  <c r="R1584" i="14" s="1"/>
  <c r="Q1584" i="14"/>
  <c r="S1584" i="14" s="1"/>
  <c r="P1585" i="14"/>
  <c r="R1585" i="14" s="1"/>
  <c r="Q1585" i="14"/>
  <c r="S1585" i="14" s="1"/>
  <c r="P1586" i="14"/>
  <c r="R1586" i="14" s="1"/>
  <c r="Q1586" i="14"/>
  <c r="S1586" i="14" s="1"/>
  <c r="P1587" i="14"/>
  <c r="R1587" i="14" s="1"/>
  <c r="Q1587" i="14"/>
  <c r="S1587" i="14" s="1"/>
  <c r="P1588" i="14"/>
  <c r="R1588" i="14" s="1"/>
  <c r="Q1588" i="14"/>
  <c r="S1588" i="14" s="1"/>
  <c r="P1589" i="14"/>
  <c r="R1589" i="14" s="1"/>
  <c r="Q1589" i="14"/>
  <c r="S1589" i="14" s="1"/>
  <c r="P1590" i="14"/>
  <c r="R1590" i="14" s="1"/>
  <c r="Q1590" i="14"/>
  <c r="S1590" i="14" s="1"/>
  <c r="P1591" i="14"/>
  <c r="R1591" i="14" s="1"/>
  <c r="Q1591" i="14"/>
  <c r="S1591" i="14" s="1"/>
  <c r="P1592" i="14"/>
  <c r="R1592" i="14" s="1"/>
  <c r="Q1592" i="14"/>
  <c r="S1592" i="14" s="1"/>
  <c r="P1593" i="14"/>
  <c r="R1593" i="14" s="1"/>
  <c r="Q1593" i="14"/>
  <c r="S1593" i="14" s="1"/>
  <c r="P1594" i="14"/>
  <c r="R1594" i="14" s="1"/>
  <c r="Q1594" i="14"/>
  <c r="S1594" i="14" s="1"/>
  <c r="P1595" i="14"/>
  <c r="R1595" i="14" s="1"/>
  <c r="Q1595" i="14"/>
  <c r="S1595" i="14" s="1"/>
  <c r="P1596" i="14"/>
  <c r="Q1596" i="14"/>
  <c r="S1596" i="14" s="1"/>
  <c r="P1597" i="14"/>
  <c r="R1597" i="14" s="1"/>
  <c r="Q1597" i="14"/>
  <c r="S1597" i="14" s="1"/>
  <c r="P1598" i="14"/>
  <c r="R1598" i="14" s="1"/>
  <c r="Q1598" i="14"/>
  <c r="S1598" i="14" s="1"/>
  <c r="P1599" i="14"/>
  <c r="R1599" i="14" s="1"/>
  <c r="Q1599" i="14"/>
  <c r="S1599" i="14" s="1"/>
  <c r="P1600" i="14"/>
  <c r="R1600" i="14" s="1"/>
  <c r="Q1600" i="14"/>
  <c r="S1600" i="14" s="1"/>
  <c r="P1601" i="14"/>
  <c r="R1601" i="14" s="1"/>
  <c r="Q1601" i="14"/>
  <c r="S1601" i="14" s="1"/>
  <c r="P1602" i="14"/>
  <c r="Q1602" i="14"/>
  <c r="S1602" i="14" s="1"/>
  <c r="P1603" i="14"/>
  <c r="Q1603" i="14"/>
  <c r="S1603" i="14" s="1"/>
  <c r="P1604" i="14"/>
  <c r="R1604" i="14" s="1"/>
  <c r="Q1604" i="14"/>
  <c r="S1604" i="14" s="1"/>
  <c r="P1605" i="14"/>
  <c r="Q1605" i="14"/>
  <c r="S1605" i="14" s="1"/>
  <c r="P1606" i="14"/>
  <c r="R1606" i="14" s="1"/>
  <c r="Q1606" i="14"/>
  <c r="S1606" i="14"/>
  <c r="P1607" i="14"/>
  <c r="R1607" i="14" s="1"/>
  <c r="Q1607" i="14"/>
  <c r="S1607" i="14" s="1"/>
  <c r="P1608" i="14"/>
  <c r="R1608" i="14" s="1"/>
  <c r="Q1608" i="14"/>
  <c r="P1609" i="14"/>
  <c r="R1609" i="14" s="1"/>
  <c r="Q1609" i="14"/>
  <c r="S1609" i="14" s="1"/>
  <c r="P1610" i="14"/>
  <c r="Q1610" i="14"/>
  <c r="S1610" i="14" s="1"/>
  <c r="P1611" i="14"/>
  <c r="R1611" i="14" s="1"/>
  <c r="Q1611" i="14"/>
  <c r="S1611" i="14" s="1"/>
  <c r="P1612" i="14"/>
  <c r="Q1612" i="14"/>
  <c r="S1612" i="14" s="1"/>
  <c r="P1613" i="14"/>
  <c r="Q1613" i="14"/>
  <c r="S1613" i="14" s="1"/>
  <c r="P1614" i="14"/>
  <c r="R1614" i="14" s="1"/>
  <c r="Q1614" i="14"/>
  <c r="S1614" i="14" s="1"/>
  <c r="P1615" i="14"/>
  <c r="R1615" i="14" s="1"/>
  <c r="Q1615" i="14"/>
  <c r="S1615" i="14" s="1"/>
  <c r="P1616" i="14"/>
  <c r="R1616" i="14" s="1"/>
  <c r="Q1616" i="14"/>
  <c r="P1617" i="14"/>
  <c r="R1617" i="14" s="1"/>
  <c r="Q1617" i="14"/>
  <c r="S1617" i="14" s="1"/>
  <c r="P1618" i="14"/>
  <c r="R1618" i="14" s="1"/>
  <c r="Q1618" i="14"/>
  <c r="S1618" i="14" s="1"/>
  <c r="P1619" i="14"/>
  <c r="Q1619" i="14"/>
  <c r="S1619" i="14" s="1"/>
  <c r="P1620" i="14"/>
  <c r="R1620" i="14" s="1"/>
  <c r="Q1620" i="14"/>
  <c r="S1620" i="14" s="1"/>
  <c r="N1620" i="14" s="1"/>
  <c r="P1621" i="14"/>
  <c r="R1621" i="14" s="1"/>
  <c r="Q1621" i="14"/>
  <c r="S1621" i="14" s="1"/>
  <c r="P1622" i="14"/>
  <c r="R1622" i="14" s="1"/>
  <c r="Q1622" i="14"/>
  <c r="P1623" i="14"/>
  <c r="Q1623" i="14"/>
  <c r="S1623" i="14" s="1"/>
  <c r="P1624" i="14"/>
  <c r="Q1624" i="14"/>
  <c r="S1624" i="14" s="1"/>
  <c r="P1625" i="14"/>
  <c r="R1625" i="14" s="1"/>
  <c r="Q1625" i="14"/>
  <c r="S1625" i="14" s="1"/>
  <c r="P1626" i="14"/>
  <c r="R1626" i="14" s="1"/>
  <c r="Q1626" i="14"/>
  <c r="S1626" i="14" s="1"/>
  <c r="P1627" i="14"/>
  <c r="Q1627" i="14"/>
  <c r="S1627" i="14" s="1"/>
  <c r="P1628" i="14"/>
  <c r="R1628" i="14" s="1"/>
  <c r="Q1628" i="14"/>
  <c r="S1628" i="14" s="1"/>
  <c r="P1629" i="14"/>
  <c r="R1629" i="14" s="1"/>
  <c r="Q1629" i="14"/>
  <c r="S1629" i="14" s="1"/>
  <c r="P1630" i="14"/>
  <c r="R1630" i="14" s="1"/>
  <c r="Q1630" i="14"/>
  <c r="S1630" i="14" s="1"/>
  <c r="P1631" i="14"/>
  <c r="R1631" i="14" s="1"/>
  <c r="Q1631" i="14"/>
  <c r="S1631" i="14" s="1"/>
  <c r="P1632" i="14"/>
  <c r="R1632" i="14" s="1"/>
  <c r="Q1632" i="14"/>
  <c r="S1632" i="14" s="1"/>
  <c r="P1633" i="14"/>
  <c r="R1633" i="14" s="1"/>
  <c r="Q1633" i="14"/>
  <c r="P1634" i="14"/>
  <c r="R1634" i="14" s="1"/>
  <c r="Q1634" i="14"/>
  <c r="S1634" i="14"/>
  <c r="P1635" i="14"/>
  <c r="Q1635" i="14"/>
  <c r="S1635" i="14" s="1"/>
  <c r="P1636" i="14"/>
  <c r="R1636" i="14" s="1"/>
  <c r="Q1636" i="14"/>
  <c r="S1636" i="14" s="1"/>
  <c r="P1637" i="14"/>
  <c r="Q1637" i="14"/>
  <c r="S1637" i="14" s="1"/>
  <c r="P1638" i="14"/>
  <c r="R1638" i="14" s="1"/>
  <c r="Q1638" i="14"/>
  <c r="S1638" i="14" s="1"/>
  <c r="P1639" i="14"/>
  <c r="R1639" i="14" s="1"/>
  <c r="Q1639" i="14"/>
  <c r="S1639" i="14" s="1"/>
  <c r="P1640" i="14"/>
  <c r="R1640" i="14"/>
  <c r="Q1640" i="14"/>
  <c r="S1640" i="14" s="1"/>
  <c r="P1641" i="14"/>
  <c r="R1641" i="14" s="1"/>
  <c r="Q1641" i="14"/>
  <c r="S1641" i="14" s="1"/>
  <c r="P1642" i="14"/>
  <c r="R1642" i="14"/>
  <c r="Q1642" i="14"/>
  <c r="P1643" i="14"/>
  <c r="R1643" i="14" s="1"/>
  <c r="Q1643" i="14"/>
  <c r="S1643" i="14" s="1"/>
  <c r="P1644" i="14"/>
  <c r="Q1644" i="14"/>
  <c r="S1644" i="14" s="1"/>
  <c r="P1645" i="14"/>
  <c r="R1645" i="14" s="1"/>
  <c r="Q1645" i="14"/>
  <c r="S1645" i="14" s="1"/>
  <c r="P1646" i="14"/>
  <c r="R1646" i="14" s="1"/>
  <c r="Q1646" i="14"/>
  <c r="S1646" i="14"/>
  <c r="P1647" i="14"/>
  <c r="R1647" i="14" s="1"/>
  <c r="Q1647" i="14"/>
  <c r="S1647" i="14" s="1"/>
  <c r="P1648" i="14"/>
  <c r="R1648" i="14" s="1"/>
  <c r="Q1648" i="14"/>
  <c r="S1648" i="14" s="1"/>
  <c r="P1649" i="14"/>
  <c r="Q1649" i="14"/>
  <c r="P1650" i="14"/>
  <c r="R1650" i="14" s="1"/>
  <c r="Q1650" i="14"/>
  <c r="S1650" i="14" s="1"/>
  <c r="P1651" i="14"/>
  <c r="R1651" i="14" s="1"/>
  <c r="Q1651" i="14"/>
  <c r="S1651" i="14" s="1"/>
  <c r="P1652" i="14"/>
  <c r="Q1652" i="14"/>
  <c r="P1653" i="14"/>
  <c r="R1653" i="14" s="1"/>
  <c r="Q1653" i="14"/>
  <c r="S1653" i="14" s="1"/>
  <c r="P1654" i="14"/>
  <c r="R1654" i="14" s="1"/>
  <c r="Q1654" i="14"/>
  <c r="S1654" i="14" s="1"/>
  <c r="N1654" i="14" s="1"/>
  <c r="P1655" i="14"/>
  <c r="R1655" i="14" s="1"/>
  <c r="Q1655" i="14"/>
  <c r="P1656" i="14"/>
  <c r="R1656" i="14" s="1"/>
  <c r="Q1656" i="14"/>
  <c r="S1656" i="14" s="1"/>
  <c r="P1657" i="14"/>
  <c r="R1657" i="14" s="1"/>
  <c r="Q1657" i="14"/>
  <c r="S1657" i="14" s="1"/>
  <c r="P1658" i="14"/>
  <c r="R1658" i="14" s="1"/>
  <c r="Q1658" i="14"/>
  <c r="S1658" i="14" s="1"/>
  <c r="P1659" i="14"/>
  <c r="R1659" i="14" s="1"/>
  <c r="Q1659" i="14"/>
  <c r="S1659" i="14" s="1"/>
  <c r="P1660" i="14"/>
  <c r="R1660" i="14" s="1"/>
  <c r="Q1660" i="14"/>
  <c r="P1661" i="14"/>
  <c r="Q1661" i="14"/>
  <c r="S1661" i="14" s="1"/>
  <c r="P1662" i="14"/>
  <c r="R1662" i="14" s="1"/>
  <c r="Q1662" i="14"/>
  <c r="S1662" i="14"/>
  <c r="N1662" i="14" s="1"/>
  <c r="P1663" i="14"/>
  <c r="R1663" i="14" s="1"/>
  <c r="Q1663" i="14"/>
  <c r="P1664" i="14"/>
  <c r="R1664" i="14" s="1"/>
  <c r="Q1664" i="14"/>
  <c r="S1664" i="14" s="1"/>
  <c r="P1665" i="14"/>
  <c r="Q1665" i="14"/>
  <c r="P1666" i="14"/>
  <c r="R1666" i="14" s="1"/>
  <c r="Q1666" i="14"/>
  <c r="S1666" i="14" s="1"/>
  <c r="P1667" i="14"/>
  <c r="R1667" i="14" s="1"/>
  <c r="Q1667" i="14"/>
  <c r="S1667" i="14" s="1"/>
  <c r="P1668" i="14"/>
  <c r="Q1668" i="14"/>
  <c r="S1668" i="14" s="1"/>
  <c r="P1669" i="14"/>
  <c r="R1669" i="14" s="1"/>
  <c r="Q1669" i="14"/>
  <c r="S1669" i="14" s="1"/>
  <c r="P1670" i="14"/>
  <c r="R1670" i="14" s="1"/>
  <c r="Q1670" i="14"/>
  <c r="S1670" i="14" s="1"/>
  <c r="P1671" i="14"/>
  <c r="R1671" i="14" s="1"/>
  <c r="Q1671" i="14"/>
  <c r="S1671" i="14" s="1"/>
  <c r="P1672" i="14"/>
  <c r="R1672" i="14" s="1"/>
  <c r="Q1672" i="14"/>
  <c r="S1672" i="14" s="1"/>
  <c r="P1673" i="14"/>
  <c r="R1673" i="14" s="1"/>
  <c r="Q1673" i="14"/>
  <c r="S1673" i="14" s="1"/>
  <c r="P1674" i="14"/>
  <c r="R1674" i="14" s="1"/>
  <c r="Q1674" i="14"/>
  <c r="S1674" i="14" s="1"/>
  <c r="P1675" i="14"/>
  <c r="R1675" i="14" s="1"/>
  <c r="Q1675" i="14"/>
  <c r="S1675" i="14" s="1"/>
  <c r="P1676" i="14"/>
  <c r="R1676" i="14" s="1"/>
  <c r="Q1676" i="14"/>
  <c r="S1676" i="14" s="1"/>
  <c r="P1677" i="14"/>
  <c r="R1677" i="14" s="1"/>
  <c r="Q1677" i="14"/>
  <c r="S1677" i="14" s="1"/>
  <c r="P1678" i="14"/>
  <c r="R1678" i="14" s="1"/>
  <c r="Q1678" i="14"/>
  <c r="S1678" i="14" s="1"/>
  <c r="P1679" i="14"/>
  <c r="R1679" i="14" s="1"/>
  <c r="Q1679" i="14"/>
  <c r="S1679" i="14" s="1"/>
  <c r="P1680" i="14"/>
  <c r="R1680" i="14" s="1"/>
  <c r="Q1680" i="14"/>
  <c r="S1680" i="14" s="1"/>
  <c r="P1681" i="14"/>
  <c r="R1681" i="14" s="1"/>
  <c r="Q1681" i="14"/>
  <c r="S1681" i="14" s="1"/>
  <c r="P1682" i="14"/>
  <c r="Q1682" i="14"/>
  <c r="S1682" i="14" s="1"/>
  <c r="P1683" i="14"/>
  <c r="Q1683" i="14"/>
  <c r="S1683" i="14" s="1"/>
  <c r="P1684" i="14"/>
  <c r="R1684" i="14" s="1"/>
  <c r="Q1684" i="14"/>
  <c r="S1684" i="14" s="1"/>
  <c r="P1685" i="14"/>
  <c r="Q1685" i="14"/>
  <c r="S1685" i="14" s="1"/>
  <c r="P1686" i="14"/>
  <c r="R1686" i="14" s="1"/>
  <c r="Q1686" i="14"/>
  <c r="S1686" i="14" s="1"/>
  <c r="P1687" i="14"/>
  <c r="R1687" i="14" s="1"/>
  <c r="Q1687" i="14"/>
  <c r="S1687" i="14" s="1"/>
  <c r="P1688" i="14"/>
  <c r="Q1688" i="14"/>
  <c r="S1688" i="14" s="1"/>
  <c r="P1689" i="14"/>
  <c r="Q1689" i="14"/>
  <c r="S1689" i="14" s="1"/>
  <c r="P1690" i="14"/>
  <c r="R1690" i="14" s="1"/>
  <c r="Q1690" i="14"/>
  <c r="S1690" i="14" s="1"/>
  <c r="P1691" i="14"/>
  <c r="R1691" i="14" s="1"/>
  <c r="Q1691" i="14"/>
  <c r="S1691" i="14" s="1"/>
  <c r="P1692" i="14"/>
  <c r="Q1692" i="14"/>
  <c r="S1692" i="14" s="1"/>
  <c r="P1693" i="14"/>
  <c r="R1693" i="14" s="1"/>
  <c r="Q1693" i="14"/>
  <c r="P1694" i="14"/>
  <c r="Q1694" i="14"/>
  <c r="S1694" i="14" s="1"/>
  <c r="P1695" i="14"/>
  <c r="Q1695" i="14"/>
  <c r="S1695" i="14" s="1"/>
  <c r="P1696" i="14"/>
  <c r="Q1696" i="14"/>
  <c r="S1696" i="14" s="1"/>
  <c r="P1697" i="14"/>
  <c r="R1697" i="14" s="1"/>
  <c r="Q1697" i="14"/>
  <c r="S1697" i="14" s="1"/>
  <c r="P1698" i="14"/>
  <c r="R1698" i="14" s="1"/>
  <c r="Q1698" i="14"/>
  <c r="S1698" i="14" s="1"/>
  <c r="P1699" i="14"/>
  <c r="R1699" i="14" s="1"/>
  <c r="Q1699" i="14"/>
  <c r="S1699" i="14" s="1"/>
  <c r="P1700" i="14"/>
  <c r="R1700" i="14" s="1"/>
  <c r="Q1700" i="14"/>
  <c r="S1700" i="14" s="1"/>
  <c r="P1701" i="14"/>
  <c r="Q1701" i="14"/>
  <c r="S1701" i="14" s="1"/>
  <c r="P1702" i="14"/>
  <c r="Q1702" i="14"/>
  <c r="S1702" i="14" s="1"/>
  <c r="P1703" i="14"/>
  <c r="R1703" i="14" s="1"/>
  <c r="Q1703" i="14"/>
  <c r="S1703" i="14" s="1"/>
  <c r="P1704" i="14"/>
  <c r="R1704" i="14" s="1"/>
  <c r="Q1704" i="14"/>
  <c r="S1704" i="14" s="1"/>
  <c r="P1705" i="14"/>
  <c r="R1705" i="14" s="1"/>
  <c r="Q1705" i="14"/>
  <c r="S1705" i="14"/>
  <c r="P1706" i="14"/>
  <c r="R1706" i="14" s="1"/>
  <c r="Q1706" i="14"/>
  <c r="S1706" i="14" s="1"/>
  <c r="P1707" i="14"/>
  <c r="Q1707" i="14"/>
  <c r="S1707" i="14" s="1"/>
  <c r="P1708" i="14"/>
  <c r="R1708" i="14" s="1"/>
  <c r="Q1708" i="14"/>
  <c r="S1708" i="14" s="1"/>
  <c r="P1709" i="14"/>
  <c r="Q1709" i="14"/>
  <c r="S1709" i="14" s="1"/>
  <c r="P1710" i="14"/>
  <c r="Q1710" i="14"/>
  <c r="S1710" i="14" s="1"/>
  <c r="P1711" i="14"/>
  <c r="R1711" i="14" s="1"/>
  <c r="Q1711" i="14"/>
  <c r="S1711" i="14" s="1"/>
  <c r="P1712" i="14"/>
  <c r="R1712" i="14" s="1"/>
  <c r="Q1712" i="14"/>
  <c r="S1712" i="14" s="1"/>
  <c r="P1713" i="14"/>
  <c r="R1713" i="14" s="1"/>
  <c r="Q1713" i="14"/>
  <c r="P1714" i="14"/>
  <c r="R1714" i="14" s="1"/>
  <c r="Q1714" i="14"/>
  <c r="S1714" i="14" s="1"/>
  <c r="P1715" i="14"/>
  <c r="Q1715" i="14"/>
  <c r="S1715" i="14" s="1"/>
  <c r="P1716" i="14"/>
  <c r="R1716" i="14" s="1"/>
  <c r="Q1716" i="14"/>
  <c r="S1716" i="14" s="1"/>
  <c r="P1717" i="14"/>
  <c r="R1717" i="14" s="1"/>
  <c r="Q1717" i="14"/>
  <c r="S1717" i="14" s="1"/>
  <c r="P1718" i="14"/>
  <c r="R1718" i="14" s="1"/>
  <c r="Q1718" i="14"/>
  <c r="S1718" i="14" s="1"/>
  <c r="P1719" i="14"/>
  <c r="R1719" i="14" s="1"/>
  <c r="Q1719" i="14"/>
  <c r="S1719" i="14" s="1"/>
  <c r="P1720" i="14"/>
  <c r="R1720" i="14" s="1"/>
  <c r="Q1720" i="14"/>
  <c r="S1720" i="14" s="1"/>
  <c r="P1721" i="14"/>
  <c r="Q1721" i="14"/>
  <c r="S1721" i="14" s="1"/>
  <c r="P1722" i="14"/>
  <c r="R1722" i="14" s="1"/>
  <c r="Q1722" i="14"/>
  <c r="P1723" i="14"/>
  <c r="R1723" i="14" s="1"/>
  <c r="Q1723" i="14"/>
  <c r="S1723" i="14" s="1"/>
  <c r="P1724" i="14"/>
  <c r="R1724" i="14" s="1"/>
  <c r="Q1724" i="14"/>
  <c r="S1724" i="14" s="1"/>
  <c r="P1725" i="14"/>
  <c r="Q1725" i="14"/>
  <c r="S1725" i="14" s="1"/>
  <c r="P1726" i="14"/>
  <c r="R1726" i="14" s="1"/>
  <c r="Q1726" i="14"/>
  <c r="S1726" i="14" s="1"/>
  <c r="P1727" i="14"/>
  <c r="R1727" i="14" s="1"/>
  <c r="Q1727" i="14"/>
  <c r="S1727" i="14" s="1"/>
  <c r="P1728" i="14"/>
  <c r="R1728" i="14" s="1"/>
  <c r="Q1728" i="14"/>
  <c r="S1728" i="14" s="1"/>
  <c r="P1729" i="14"/>
  <c r="R1729" i="14" s="1"/>
  <c r="Q1729" i="14"/>
  <c r="S1729" i="14"/>
  <c r="P1730" i="14"/>
  <c r="Q1730" i="14"/>
  <c r="S1730" i="14" s="1"/>
  <c r="P1731" i="14"/>
  <c r="R1731" i="14" s="1"/>
  <c r="Q1731" i="14"/>
  <c r="S1731" i="14" s="1"/>
  <c r="P1732" i="14"/>
  <c r="Q1732" i="14"/>
  <c r="S1732" i="14" s="1"/>
  <c r="P1733" i="14"/>
  <c r="Q1733" i="14"/>
  <c r="S1733" i="14" s="1"/>
  <c r="P1734" i="14"/>
  <c r="R1734" i="14" s="1"/>
  <c r="Q1734" i="14"/>
  <c r="S1734" i="14" s="1"/>
  <c r="P1735" i="14"/>
  <c r="R1735" i="14" s="1"/>
  <c r="Q1735" i="14"/>
  <c r="S1735" i="14" s="1"/>
  <c r="P1736" i="14"/>
  <c r="Q1736" i="14"/>
  <c r="S1736" i="14" s="1"/>
  <c r="P1737" i="14"/>
  <c r="R1737" i="14" s="1"/>
  <c r="Q1737" i="14"/>
  <c r="S1737" i="14" s="1"/>
  <c r="P1738" i="14"/>
  <c r="Q1738" i="14"/>
  <c r="S1738" i="14" s="1"/>
  <c r="P1739" i="14"/>
  <c r="R1739" i="14" s="1"/>
  <c r="Q1739" i="14"/>
  <c r="S1739" i="14" s="1"/>
  <c r="P1740" i="14"/>
  <c r="R1740" i="14" s="1"/>
  <c r="Q1740" i="14"/>
  <c r="S1740" i="14" s="1"/>
  <c r="P1741" i="14"/>
  <c r="R1741" i="14" s="1"/>
  <c r="Q1741" i="14"/>
  <c r="S1741" i="14" s="1"/>
  <c r="P1742" i="14"/>
  <c r="R1742" i="14" s="1"/>
  <c r="Q1742" i="14"/>
  <c r="S1742" i="14" s="1"/>
  <c r="P1743" i="14"/>
  <c r="R1743" i="14" s="1"/>
  <c r="Q1743" i="14"/>
  <c r="S1743" i="14" s="1"/>
  <c r="P1744" i="14"/>
  <c r="R1744" i="14" s="1"/>
  <c r="Q1744" i="14"/>
  <c r="S1744" i="14" s="1"/>
  <c r="P1745" i="14"/>
  <c r="R1745" i="14"/>
  <c r="Q1745" i="14"/>
  <c r="S1745" i="14" s="1"/>
  <c r="P1746" i="14"/>
  <c r="R1746" i="14" s="1"/>
  <c r="Q1746" i="14"/>
  <c r="S1746" i="14" s="1"/>
  <c r="P1747" i="14"/>
  <c r="R1747" i="14" s="1"/>
  <c r="Q1747" i="14"/>
  <c r="S1747" i="14"/>
  <c r="P1748" i="14"/>
  <c r="R1748" i="14" s="1"/>
  <c r="Q1748" i="14"/>
  <c r="S1748" i="14" s="1"/>
  <c r="P1749" i="14"/>
  <c r="R1749" i="14" s="1"/>
  <c r="Q1749" i="14"/>
  <c r="S1749" i="14" s="1"/>
  <c r="P1750" i="14"/>
  <c r="R1750" i="14" s="1"/>
  <c r="Q1750" i="14"/>
  <c r="S1750" i="14" s="1"/>
  <c r="P1751" i="14"/>
  <c r="R1751" i="14" s="1"/>
  <c r="Q1751" i="14"/>
  <c r="S1751" i="14" s="1"/>
  <c r="P1752" i="14"/>
  <c r="R1752" i="14" s="1"/>
  <c r="Q1752" i="14"/>
  <c r="S1752" i="14" s="1"/>
  <c r="P1753" i="14"/>
  <c r="Q1753" i="14"/>
  <c r="S1753" i="14" s="1"/>
  <c r="P1754" i="14"/>
  <c r="R1754" i="14" s="1"/>
  <c r="Q1754" i="14"/>
  <c r="S1754" i="14" s="1"/>
  <c r="P1755" i="14"/>
  <c r="R1755" i="14" s="1"/>
  <c r="Q1755" i="14"/>
  <c r="P1756" i="14"/>
  <c r="R1756" i="14" s="1"/>
  <c r="Q1756" i="14"/>
  <c r="S1756" i="14" s="1"/>
  <c r="P1757" i="14"/>
  <c r="R1757" i="14" s="1"/>
  <c r="Q1757" i="14"/>
  <c r="P1758" i="14"/>
  <c r="R1758" i="14" s="1"/>
  <c r="Q1758" i="14"/>
  <c r="S1758" i="14" s="1"/>
  <c r="P1759" i="14"/>
  <c r="R1759" i="14" s="1"/>
  <c r="Q1759" i="14"/>
  <c r="S1759" i="14" s="1"/>
  <c r="P1760" i="14"/>
  <c r="R1760" i="14" s="1"/>
  <c r="Q1760" i="14"/>
  <c r="S1760" i="14" s="1"/>
  <c r="P1761" i="14"/>
  <c r="R1761" i="14" s="1"/>
  <c r="Q1761" i="14"/>
  <c r="S1761" i="14" s="1"/>
  <c r="P1762" i="14"/>
  <c r="R1762" i="14" s="1"/>
  <c r="Q1762" i="14"/>
  <c r="S1762" i="14" s="1"/>
  <c r="P1763" i="14"/>
  <c r="R1763" i="14" s="1"/>
  <c r="Q1763" i="14"/>
  <c r="P1764" i="14"/>
  <c r="R1764" i="14" s="1"/>
  <c r="Q1764" i="14"/>
  <c r="S1764" i="14" s="1"/>
  <c r="P1765" i="14"/>
  <c r="Q1765" i="14"/>
  <c r="S1765" i="14" s="1"/>
  <c r="P1766" i="14"/>
  <c r="R1766" i="14" s="1"/>
  <c r="Q1766" i="14"/>
  <c r="S1766" i="14" s="1"/>
  <c r="P1767" i="14"/>
  <c r="R1767" i="14" s="1"/>
  <c r="Q1767" i="14"/>
  <c r="P1768" i="14"/>
  <c r="R1768" i="14" s="1"/>
  <c r="Q1768" i="14"/>
  <c r="S1768" i="14" s="1"/>
  <c r="P1769" i="14"/>
  <c r="R1769" i="14" s="1"/>
  <c r="Q1769" i="14"/>
  <c r="S1769" i="14" s="1"/>
  <c r="P1770" i="14"/>
  <c r="R1770" i="14" s="1"/>
  <c r="Q1770" i="14"/>
  <c r="P1771" i="14"/>
  <c r="R1771" i="14" s="1"/>
  <c r="Q1771" i="14"/>
  <c r="S1771" i="14" s="1"/>
  <c r="P1772" i="14"/>
  <c r="R1772" i="14" s="1"/>
  <c r="Q1772" i="14"/>
  <c r="S1772" i="14" s="1"/>
  <c r="P1773" i="14"/>
  <c r="R1773" i="14" s="1"/>
  <c r="Q1773" i="14"/>
  <c r="P1774" i="14"/>
  <c r="R1774" i="14"/>
  <c r="Q1774" i="14"/>
  <c r="S1774" i="14" s="1"/>
  <c r="P1775" i="14"/>
  <c r="R1775" i="14" s="1"/>
  <c r="Q1775" i="14"/>
  <c r="S1775" i="14" s="1"/>
  <c r="P1776" i="14"/>
  <c r="R1776" i="14" s="1"/>
  <c r="Q1776" i="14"/>
  <c r="S1776" i="14" s="1"/>
  <c r="P1777" i="14"/>
  <c r="R1777" i="14" s="1"/>
  <c r="Q1777" i="14"/>
  <c r="S1777" i="14" s="1"/>
  <c r="P1778" i="14"/>
  <c r="R1778" i="14" s="1"/>
  <c r="Q1778" i="14"/>
  <c r="S1778" i="14" s="1"/>
  <c r="P1779" i="14"/>
  <c r="R1779" i="14" s="1"/>
  <c r="Q1779" i="14"/>
  <c r="S1779" i="14" s="1"/>
  <c r="P1780" i="14"/>
  <c r="Q1780" i="14"/>
  <c r="S1780" i="14" s="1"/>
  <c r="P1781" i="14"/>
  <c r="Q1781" i="14"/>
  <c r="S1781" i="14" s="1"/>
  <c r="P1782" i="14"/>
  <c r="R1782" i="14"/>
  <c r="Q1782" i="14"/>
  <c r="S1782" i="14" s="1"/>
  <c r="P1783" i="14"/>
  <c r="Q1783" i="14"/>
  <c r="S1783" i="14" s="1"/>
  <c r="P1784" i="14"/>
  <c r="R1784" i="14" s="1"/>
  <c r="Q1784" i="14"/>
  <c r="S1784" i="14" s="1"/>
  <c r="P1785" i="14"/>
  <c r="R1785" i="14" s="1"/>
  <c r="Q1785" i="14"/>
  <c r="S1785" i="14" s="1"/>
  <c r="P1786" i="14"/>
  <c r="R1786" i="14" s="1"/>
  <c r="Q1786" i="14"/>
  <c r="S1786" i="14" s="1"/>
  <c r="P1787" i="14"/>
  <c r="R1787" i="14" s="1"/>
  <c r="Q1787" i="14"/>
  <c r="P1788" i="14"/>
  <c r="R1788" i="14" s="1"/>
  <c r="Q1788" i="14"/>
  <c r="S1788" i="14" s="1"/>
  <c r="P1789" i="14"/>
  <c r="Q1789" i="14"/>
  <c r="S1789" i="14" s="1"/>
  <c r="P1790" i="14"/>
  <c r="Q1790" i="14"/>
  <c r="S1790" i="14" s="1"/>
  <c r="P1791" i="14"/>
  <c r="R1791" i="14" s="1"/>
  <c r="Q1791" i="14"/>
  <c r="S1791" i="14" s="1"/>
  <c r="P1792" i="14"/>
  <c r="R1792" i="14" s="1"/>
  <c r="Q1792" i="14"/>
  <c r="S1792" i="14" s="1"/>
  <c r="P1793" i="14"/>
  <c r="R1793" i="14" s="1"/>
  <c r="Q1793" i="14"/>
  <c r="S1793" i="14" s="1"/>
  <c r="P1794" i="14"/>
  <c r="R1794" i="14" s="1"/>
  <c r="Q1794" i="14"/>
  <c r="S1794" i="14" s="1"/>
  <c r="P1795" i="14"/>
  <c r="R1795" i="14" s="1"/>
  <c r="Q1795" i="14"/>
  <c r="S1795" i="14" s="1"/>
  <c r="P1796" i="14"/>
  <c r="R1796" i="14" s="1"/>
  <c r="Q1796" i="14"/>
  <c r="P1797" i="14"/>
  <c r="R1797" i="14" s="1"/>
  <c r="Q1797" i="14"/>
  <c r="S1797" i="14" s="1"/>
  <c r="P1798" i="14"/>
  <c r="R1798" i="14" s="1"/>
  <c r="Q1798" i="14"/>
  <c r="S1798" i="14" s="1"/>
  <c r="P1799" i="14"/>
  <c r="Q1799" i="14"/>
  <c r="S1799" i="14"/>
  <c r="P1800" i="14"/>
  <c r="Q1800" i="14"/>
  <c r="S1800" i="14" s="1"/>
  <c r="P1801" i="14"/>
  <c r="R1801" i="14" s="1"/>
  <c r="Q1801" i="14"/>
  <c r="S1801" i="14" s="1"/>
  <c r="P1802" i="14"/>
  <c r="Q1802" i="14"/>
  <c r="S1802" i="14" s="1"/>
  <c r="P1803" i="14"/>
  <c r="R1803" i="14" s="1"/>
  <c r="Q1803" i="14"/>
  <c r="P1804" i="14"/>
  <c r="R1804" i="14"/>
  <c r="Q1804" i="14"/>
  <c r="S1804" i="14" s="1"/>
  <c r="P1805" i="14"/>
  <c r="R1805" i="14" s="1"/>
  <c r="Q1805" i="14"/>
  <c r="S1805" i="14" s="1"/>
  <c r="P1806" i="14"/>
  <c r="R1806" i="14" s="1"/>
  <c r="Q1806" i="14"/>
  <c r="S1806" i="14" s="1"/>
  <c r="P1807" i="14"/>
  <c r="R1807" i="14" s="1"/>
  <c r="Q1807" i="14"/>
  <c r="S1807" i="14" s="1"/>
  <c r="P1808" i="14"/>
  <c r="R1808" i="14" s="1"/>
  <c r="Q1808" i="14"/>
  <c r="S1808" i="14" s="1"/>
  <c r="P1809" i="14"/>
  <c r="R1809" i="14" s="1"/>
  <c r="Q1809" i="14"/>
  <c r="P1810" i="14"/>
  <c r="R1810" i="14"/>
  <c r="Q1810" i="14"/>
  <c r="P1811" i="14"/>
  <c r="Q1811" i="14"/>
  <c r="S1811" i="14" s="1"/>
  <c r="P1812" i="14"/>
  <c r="R1812" i="14" s="1"/>
  <c r="Q1812" i="14"/>
  <c r="S1812" i="14" s="1"/>
  <c r="P1813" i="14"/>
  <c r="R1813" i="14" s="1"/>
  <c r="Q1813" i="14"/>
  <c r="S1813" i="14" s="1"/>
  <c r="P1814" i="14"/>
  <c r="R1814" i="14" s="1"/>
  <c r="Q1814" i="14"/>
  <c r="S1814" i="14" s="1"/>
  <c r="P1815" i="14"/>
  <c r="R1815" i="14"/>
  <c r="Q1815" i="14"/>
  <c r="S1815" i="14" s="1"/>
  <c r="N1815" i="14" s="1"/>
  <c r="P1816" i="14"/>
  <c r="Q1816" i="14"/>
  <c r="P1817" i="14"/>
  <c r="R1817" i="14" s="1"/>
  <c r="Q1817" i="14"/>
  <c r="S1817" i="14" s="1"/>
  <c r="P1818" i="14"/>
  <c r="R1818" i="14" s="1"/>
  <c r="Q1818" i="14"/>
  <c r="S1818" i="14" s="1"/>
  <c r="P1819" i="14"/>
  <c r="R1819" i="14" s="1"/>
  <c r="Q1819" i="14"/>
  <c r="S1819" i="14" s="1"/>
  <c r="P1820" i="14"/>
  <c r="R1820" i="14" s="1"/>
  <c r="Q1820" i="14"/>
  <c r="S1820" i="14"/>
  <c r="P1821" i="14"/>
  <c r="Q1821" i="14"/>
  <c r="S1821" i="14" s="1"/>
  <c r="P1822" i="14"/>
  <c r="R1822" i="14"/>
  <c r="Q1822" i="14"/>
  <c r="S1822" i="14" s="1"/>
  <c r="P1823" i="14"/>
  <c r="R1823" i="14"/>
  <c r="Q1823" i="14"/>
  <c r="S1823" i="14" s="1"/>
  <c r="P1824" i="14"/>
  <c r="R1824" i="14" s="1"/>
  <c r="Q1824" i="14"/>
  <c r="S1824" i="14" s="1"/>
  <c r="P1825" i="14"/>
  <c r="R1825" i="14"/>
  <c r="Q1825" i="14"/>
  <c r="S1825" i="14" s="1"/>
  <c r="P1826" i="14"/>
  <c r="R1826" i="14" s="1"/>
  <c r="Q1826" i="14"/>
  <c r="P1827" i="14"/>
  <c r="R1827" i="14" s="1"/>
  <c r="Q1827" i="14"/>
  <c r="S1827" i="14" s="1"/>
  <c r="P1828" i="14"/>
  <c r="R1828" i="14" s="1"/>
  <c r="Q1828" i="14"/>
  <c r="S1828" i="14" s="1"/>
  <c r="P1829" i="14"/>
  <c r="R1829" i="14" s="1"/>
  <c r="Q1829" i="14"/>
  <c r="S1829" i="14" s="1"/>
  <c r="P1830" i="14"/>
  <c r="R1830" i="14" s="1"/>
  <c r="Q1830" i="14"/>
  <c r="S1830" i="14" s="1"/>
  <c r="P1831" i="14"/>
  <c r="Q1831" i="14"/>
  <c r="S1831" i="14" s="1"/>
  <c r="P1832" i="14"/>
  <c r="R1832" i="14" s="1"/>
  <c r="Q1832" i="14"/>
  <c r="S1832" i="14"/>
  <c r="P1833" i="14"/>
  <c r="R1833" i="14" s="1"/>
  <c r="Q1833" i="14"/>
  <c r="S1833" i="14"/>
  <c r="N1833" i="14" s="1"/>
  <c r="P1834" i="14"/>
  <c r="R1834" i="14" s="1"/>
  <c r="Q1834" i="14"/>
  <c r="P1835" i="14"/>
  <c r="Q1835" i="14"/>
  <c r="S1835" i="14" s="1"/>
  <c r="P1836" i="14"/>
  <c r="R1836" i="14" s="1"/>
  <c r="Q1836" i="14"/>
  <c r="S1836" i="14" s="1"/>
  <c r="P1837" i="14"/>
  <c r="R1837" i="14" s="1"/>
  <c r="Q1837" i="14"/>
  <c r="S1837" i="14" s="1"/>
  <c r="P1838" i="14"/>
  <c r="R1838" i="14" s="1"/>
  <c r="Q1838" i="14"/>
  <c r="S1838" i="14" s="1"/>
  <c r="P1839" i="14"/>
  <c r="Q1839" i="14"/>
  <c r="S1839" i="14"/>
  <c r="P1840" i="14"/>
  <c r="R1840" i="14" s="1"/>
  <c r="Q1840" i="14"/>
  <c r="S1840" i="14" s="1"/>
  <c r="P1841" i="14"/>
  <c r="R1841" i="14" s="1"/>
  <c r="Q1841" i="14"/>
  <c r="S1841" i="14"/>
  <c r="P1842" i="14"/>
  <c r="R1842" i="14" s="1"/>
  <c r="Q1842" i="14"/>
  <c r="S1842" i="14" s="1"/>
  <c r="P1843" i="14"/>
  <c r="R1843" i="14" s="1"/>
  <c r="Q1843" i="14"/>
  <c r="S1843" i="14" s="1"/>
  <c r="P1844" i="14"/>
  <c r="R1844" i="14" s="1"/>
  <c r="Q1844" i="14"/>
  <c r="P1845" i="14"/>
  <c r="R1845" i="14" s="1"/>
  <c r="Q1845" i="14"/>
  <c r="S1845" i="14" s="1"/>
  <c r="P1846" i="14"/>
  <c r="Q1846" i="14"/>
  <c r="S1846" i="14"/>
  <c r="P1847" i="14"/>
  <c r="R1847" i="14" s="1"/>
  <c r="Q1847" i="14"/>
  <c r="S1847" i="14" s="1"/>
  <c r="P1848" i="14"/>
  <c r="R1848" i="14" s="1"/>
  <c r="Q1848" i="14"/>
  <c r="S1848" i="14" s="1"/>
  <c r="P1849" i="14"/>
  <c r="R1849" i="14" s="1"/>
  <c r="Q1849" i="14"/>
  <c r="S1849" i="14" s="1"/>
  <c r="P1850" i="14"/>
  <c r="R1850" i="14" s="1"/>
  <c r="Q1850" i="14"/>
  <c r="S1850" i="14" s="1"/>
  <c r="P1851" i="14"/>
  <c r="R1851" i="14" s="1"/>
  <c r="Q1851" i="14"/>
  <c r="S1851" i="14" s="1"/>
  <c r="P1852" i="14"/>
  <c r="Q1852" i="14"/>
  <c r="S1852" i="14" s="1"/>
  <c r="P1853" i="14"/>
  <c r="R1853" i="14" s="1"/>
  <c r="Q1853" i="14"/>
  <c r="S1853" i="14" s="1"/>
  <c r="P1854" i="14"/>
  <c r="R1854" i="14" s="1"/>
  <c r="Q1854" i="14"/>
  <c r="S1854" i="14" s="1"/>
  <c r="P1855" i="14"/>
  <c r="R1855" i="14" s="1"/>
  <c r="Q1855" i="14"/>
  <c r="S1855" i="14" s="1"/>
  <c r="N1855" i="14" s="1"/>
  <c r="P1856" i="14"/>
  <c r="R1856" i="14" s="1"/>
  <c r="Q1856" i="14"/>
  <c r="S1856" i="14" s="1"/>
  <c r="P1857" i="14"/>
  <c r="R1857" i="14" s="1"/>
  <c r="Q1857" i="14"/>
  <c r="S1857" i="14"/>
  <c r="P1858" i="14"/>
  <c r="Q1858" i="14"/>
  <c r="S1858" i="14" s="1"/>
  <c r="P1859" i="14"/>
  <c r="R1859" i="14" s="1"/>
  <c r="Q1859" i="14"/>
  <c r="S1859" i="14" s="1"/>
  <c r="P1860" i="14"/>
  <c r="R1860" i="14" s="1"/>
  <c r="Q1860" i="14"/>
  <c r="S1860" i="14"/>
  <c r="P1861" i="14"/>
  <c r="R1861" i="14" s="1"/>
  <c r="Q1861" i="14"/>
  <c r="S1861" i="14" s="1"/>
  <c r="P1862" i="14"/>
  <c r="R1862" i="14" s="1"/>
  <c r="Q1862" i="14"/>
  <c r="S1862" i="14"/>
  <c r="P1863" i="14"/>
  <c r="R1863" i="14" s="1"/>
  <c r="Q1863" i="14"/>
  <c r="S1863" i="14" s="1"/>
  <c r="N1863" i="14" s="1"/>
  <c r="P1864" i="14"/>
  <c r="R1864" i="14" s="1"/>
  <c r="Q1864" i="14"/>
  <c r="S1864" i="14" s="1"/>
  <c r="P1865" i="14"/>
  <c r="R1865" i="14" s="1"/>
  <c r="Q1865" i="14"/>
  <c r="S1865" i="14" s="1"/>
  <c r="P1866" i="14"/>
  <c r="R1866" i="14" s="1"/>
  <c r="Q1866" i="14"/>
  <c r="S1866" i="14" s="1"/>
  <c r="P1867" i="14"/>
  <c r="R1867" i="14" s="1"/>
  <c r="Q1867" i="14"/>
  <c r="S1867" i="14" s="1"/>
  <c r="P1868" i="14"/>
  <c r="R1868" i="14" s="1"/>
  <c r="Q1868" i="14"/>
  <c r="S1868" i="14" s="1"/>
  <c r="P1869" i="14"/>
  <c r="R1869" i="14" s="1"/>
  <c r="Q1869" i="14"/>
  <c r="S1869" i="14" s="1"/>
  <c r="P1870" i="14"/>
  <c r="R1870" i="14" s="1"/>
  <c r="Q1870" i="14"/>
  <c r="S1870" i="14" s="1"/>
  <c r="P1871" i="14"/>
  <c r="R1871" i="14"/>
  <c r="Q1871" i="14"/>
  <c r="P1872" i="14"/>
  <c r="R1872" i="14" s="1"/>
  <c r="Q1872" i="14"/>
  <c r="S1872" i="14" s="1"/>
  <c r="P1873" i="14"/>
  <c r="Q1873" i="14"/>
  <c r="S1873" i="14" s="1"/>
  <c r="P1874" i="14"/>
  <c r="R1874" i="14" s="1"/>
  <c r="Q1874" i="14"/>
  <c r="S1874" i="14" s="1"/>
  <c r="P1875" i="14"/>
  <c r="R1875" i="14" s="1"/>
  <c r="Q1875" i="14"/>
  <c r="S1875" i="14" s="1"/>
  <c r="P1876" i="14"/>
  <c r="R1876" i="14" s="1"/>
  <c r="Q1876" i="14"/>
  <c r="S1876" i="14" s="1"/>
  <c r="P1877" i="14"/>
  <c r="R1877" i="14" s="1"/>
  <c r="Q1877" i="14"/>
  <c r="S1877" i="14" s="1"/>
  <c r="P1878" i="14"/>
  <c r="R1878" i="14" s="1"/>
  <c r="Q1878" i="14"/>
  <c r="S1878" i="14" s="1"/>
  <c r="P1879" i="14"/>
  <c r="R1879" i="14" s="1"/>
  <c r="Q1879" i="14"/>
  <c r="S1879" i="14" s="1"/>
  <c r="P1880" i="14"/>
  <c r="R1880" i="14" s="1"/>
  <c r="Q1880" i="14"/>
  <c r="S1880" i="14" s="1"/>
  <c r="P1881" i="14"/>
  <c r="R1881" i="14" s="1"/>
  <c r="Q1881" i="14"/>
  <c r="S1881" i="14" s="1"/>
  <c r="P1882" i="14"/>
  <c r="R1882" i="14" s="1"/>
  <c r="Q1882" i="14"/>
  <c r="S1882" i="14" s="1"/>
  <c r="P1883" i="14"/>
  <c r="R1883" i="14" s="1"/>
  <c r="Q1883" i="14"/>
  <c r="S1883" i="14" s="1"/>
  <c r="P1884" i="14"/>
  <c r="R1884" i="14" s="1"/>
  <c r="Q1884" i="14"/>
  <c r="S1884" i="14" s="1"/>
  <c r="P1885" i="14"/>
  <c r="Q1885" i="14"/>
  <c r="S1885" i="14" s="1"/>
  <c r="P1886" i="14"/>
  <c r="R1886" i="14" s="1"/>
  <c r="Q1886" i="14"/>
  <c r="S1886" i="14" s="1"/>
  <c r="N1886" i="14" s="1"/>
  <c r="P1887" i="14"/>
  <c r="R1887" i="14" s="1"/>
  <c r="Q1887" i="14"/>
  <c r="S1887" i="14" s="1"/>
  <c r="P1888" i="14"/>
  <c r="R1888" i="14" s="1"/>
  <c r="Q1888" i="14"/>
  <c r="S1888" i="14" s="1"/>
  <c r="P1889" i="14"/>
  <c r="R1889" i="14" s="1"/>
  <c r="Q1889" i="14"/>
  <c r="S1889" i="14" s="1"/>
  <c r="P1890" i="14"/>
  <c r="R1890" i="14" s="1"/>
  <c r="Q1890" i="14"/>
  <c r="S1890" i="14" s="1"/>
  <c r="P1891" i="14"/>
  <c r="R1891" i="14" s="1"/>
  <c r="Q1891" i="14"/>
  <c r="S1891" i="14" s="1"/>
  <c r="P1892" i="14"/>
  <c r="R1892" i="14" s="1"/>
  <c r="Q1892" i="14"/>
  <c r="S1892" i="14" s="1"/>
  <c r="P1893" i="14"/>
  <c r="Q1893" i="14"/>
  <c r="S1893" i="14" s="1"/>
  <c r="P1894" i="14"/>
  <c r="R1894" i="14" s="1"/>
  <c r="Q1894" i="14"/>
  <c r="S1894" i="14" s="1"/>
  <c r="P1895" i="14"/>
  <c r="R1895" i="14" s="1"/>
  <c r="Q1895" i="14"/>
  <c r="S1895" i="14" s="1"/>
  <c r="P1896" i="14"/>
  <c r="Q1896" i="14"/>
  <c r="S1896" i="14" s="1"/>
  <c r="P1897" i="14"/>
  <c r="R1897" i="14" s="1"/>
  <c r="Q1897" i="14"/>
  <c r="S1897" i="14" s="1"/>
  <c r="P1898" i="14"/>
  <c r="R1898" i="14" s="1"/>
  <c r="Q1898" i="14"/>
  <c r="S1898" i="14" s="1"/>
  <c r="P1899" i="14"/>
  <c r="R1899" i="14" s="1"/>
  <c r="Q1899" i="14"/>
  <c r="S1899" i="14" s="1"/>
  <c r="P1900" i="14"/>
  <c r="Q1900" i="14"/>
  <c r="S1900" i="14" s="1"/>
  <c r="P1901" i="14"/>
  <c r="R1901" i="14" s="1"/>
  <c r="Q1901" i="14"/>
  <c r="S1901" i="14" s="1"/>
  <c r="P1902" i="14"/>
  <c r="R1902" i="14" s="1"/>
  <c r="Q1902" i="14"/>
  <c r="S1902" i="14" s="1"/>
  <c r="P1903" i="14"/>
  <c r="R1903" i="14" s="1"/>
  <c r="Q1903" i="14"/>
  <c r="S1903" i="14" s="1"/>
  <c r="P1904" i="14"/>
  <c r="R1904" i="14" s="1"/>
  <c r="Q1904" i="14"/>
  <c r="S1904" i="14" s="1"/>
  <c r="P1905" i="14"/>
  <c r="R1905" i="14" s="1"/>
  <c r="Q1905" i="14"/>
  <c r="S1905" i="14" s="1"/>
  <c r="P1906" i="14"/>
  <c r="R1906" i="14" s="1"/>
  <c r="Q1906" i="14"/>
  <c r="S1906" i="14" s="1"/>
  <c r="P1907" i="14"/>
  <c r="R1907" i="14" s="1"/>
  <c r="Q1907" i="14"/>
  <c r="S1907" i="14" s="1"/>
  <c r="P1908" i="14"/>
  <c r="R1908" i="14" s="1"/>
  <c r="Q1908" i="14"/>
  <c r="S1908" i="14" s="1"/>
  <c r="P1909" i="14"/>
  <c r="R1909" i="14" s="1"/>
  <c r="Q1909" i="14"/>
  <c r="S1909" i="14" s="1"/>
  <c r="P1910" i="14"/>
  <c r="R1910" i="14" s="1"/>
  <c r="Q1910" i="14"/>
  <c r="S1910" i="14" s="1"/>
  <c r="P1911" i="14"/>
  <c r="Q1911" i="14"/>
  <c r="S1911" i="14" s="1"/>
  <c r="P1912" i="14"/>
  <c r="R1912" i="14" s="1"/>
  <c r="Q1912" i="14"/>
  <c r="S1912" i="14" s="1"/>
  <c r="P1913" i="14"/>
  <c r="R1913" i="14" s="1"/>
  <c r="Q1913" i="14"/>
  <c r="S1913" i="14" s="1"/>
  <c r="P1914" i="14"/>
  <c r="R1914" i="14" s="1"/>
  <c r="Q1914" i="14"/>
  <c r="S1914" i="14" s="1"/>
  <c r="P1915" i="14"/>
  <c r="R1915" i="14" s="1"/>
  <c r="Q1915" i="14"/>
  <c r="S1915" i="14" s="1"/>
  <c r="P1916" i="14"/>
  <c r="Q1916" i="14"/>
  <c r="S1916" i="14" s="1"/>
  <c r="P1917" i="14"/>
  <c r="R1917" i="14" s="1"/>
  <c r="Q1917" i="14"/>
  <c r="S1917" i="14" s="1"/>
  <c r="P1918" i="14"/>
  <c r="R1918" i="14" s="1"/>
  <c r="Q1918" i="14"/>
  <c r="S1918" i="14" s="1"/>
  <c r="P1919" i="14"/>
  <c r="R1919" i="14" s="1"/>
  <c r="Q1919" i="14"/>
  <c r="S1919" i="14" s="1"/>
  <c r="P1920" i="14"/>
  <c r="R1920" i="14" s="1"/>
  <c r="Q1920" i="14"/>
  <c r="S1920" i="14" s="1"/>
  <c r="P1921" i="14"/>
  <c r="R1921" i="14" s="1"/>
  <c r="Q1921" i="14"/>
  <c r="S1921" i="14" s="1"/>
  <c r="P1922" i="14"/>
  <c r="R1922" i="14" s="1"/>
  <c r="Q1922" i="14"/>
  <c r="S1922" i="14" s="1"/>
  <c r="P1923" i="14"/>
  <c r="R1923" i="14" s="1"/>
  <c r="Q1923" i="14"/>
  <c r="P1924" i="14"/>
  <c r="R1924" i="14" s="1"/>
  <c r="Q1924" i="14"/>
  <c r="S1924" i="14" s="1"/>
  <c r="P1925" i="14"/>
  <c r="R1925" i="14" s="1"/>
  <c r="Q1925" i="14"/>
  <c r="S1925" i="14" s="1"/>
  <c r="P1926" i="14"/>
  <c r="R1926" i="14" s="1"/>
  <c r="Q1926" i="14"/>
  <c r="S1926" i="14" s="1"/>
  <c r="P1927" i="14"/>
  <c r="Q1927" i="14"/>
  <c r="S1927" i="14" s="1"/>
  <c r="P1928" i="14"/>
  <c r="Q1928" i="14"/>
  <c r="S1928" i="14" s="1"/>
  <c r="P1929" i="14"/>
  <c r="R1929" i="14" s="1"/>
  <c r="Q1929" i="14"/>
  <c r="S1929" i="14" s="1"/>
  <c r="P1930" i="14"/>
  <c r="R1930" i="14" s="1"/>
  <c r="Q1930" i="14"/>
  <c r="S1930" i="14" s="1"/>
  <c r="P1931" i="14"/>
  <c r="R1931" i="14" s="1"/>
  <c r="Q1931" i="14"/>
  <c r="S1931" i="14" s="1"/>
  <c r="P1932" i="14"/>
  <c r="R1932" i="14" s="1"/>
  <c r="Q1932" i="14"/>
  <c r="S1932" i="14" s="1"/>
  <c r="P1933" i="14"/>
  <c r="R1933" i="14" s="1"/>
  <c r="Q1933" i="14"/>
  <c r="S1933" i="14" s="1"/>
  <c r="P1934" i="14"/>
  <c r="R1934" i="14" s="1"/>
  <c r="Q1934" i="14"/>
  <c r="S1934" i="14" s="1"/>
  <c r="P1935" i="14"/>
  <c r="R1935" i="14" s="1"/>
  <c r="Q1935" i="14"/>
  <c r="S1935" i="14" s="1"/>
  <c r="P1936" i="14"/>
  <c r="Q1936" i="14"/>
  <c r="S1936" i="14" s="1"/>
  <c r="P1937" i="14"/>
  <c r="R1937" i="14" s="1"/>
  <c r="Q1937" i="14"/>
  <c r="S1937" i="14" s="1"/>
  <c r="P1938" i="14"/>
  <c r="R1938" i="14" s="1"/>
  <c r="Q1938" i="14"/>
  <c r="S1938" i="14"/>
  <c r="P1939" i="14"/>
  <c r="R1939" i="14" s="1"/>
  <c r="Q1939" i="14"/>
  <c r="S1939" i="14" s="1"/>
  <c r="P1940" i="14"/>
  <c r="R1940" i="14" s="1"/>
  <c r="Q1940" i="14"/>
  <c r="S1940" i="14" s="1"/>
  <c r="P1941" i="14"/>
  <c r="Q1941" i="14"/>
  <c r="S1941" i="14" s="1"/>
  <c r="P1942" i="14"/>
  <c r="R1942" i="14" s="1"/>
  <c r="Q1942" i="14"/>
  <c r="S1942" i="14" s="1"/>
  <c r="P1943" i="14"/>
  <c r="R1943" i="14" s="1"/>
  <c r="Q1943" i="14"/>
  <c r="S1943" i="14" s="1"/>
  <c r="P1944" i="14"/>
  <c r="Q1944" i="14"/>
  <c r="S1944" i="14" s="1"/>
  <c r="P1945" i="14"/>
  <c r="R1945" i="14" s="1"/>
  <c r="Q1945" i="14"/>
  <c r="S1945" i="14" s="1"/>
  <c r="P1946" i="14"/>
  <c r="R1946" i="14" s="1"/>
  <c r="Q1946" i="14"/>
  <c r="S1946" i="14" s="1"/>
  <c r="P1947" i="14"/>
  <c r="R1947" i="14" s="1"/>
  <c r="Q1947" i="14"/>
  <c r="S1947" i="14" s="1"/>
  <c r="P1948" i="14"/>
  <c r="R1948" i="14" s="1"/>
  <c r="Q1948" i="14"/>
  <c r="S1948" i="14" s="1"/>
  <c r="P1949" i="14"/>
  <c r="R1949" i="14" s="1"/>
  <c r="Q1949" i="14"/>
  <c r="S1949" i="14" s="1"/>
  <c r="P1950" i="14"/>
  <c r="R1950" i="14" s="1"/>
  <c r="Q1950" i="14"/>
  <c r="S1950" i="14" s="1"/>
  <c r="P1951" i="14"/>
  <c r="R1951" i="14" s="1"/>
  <c r="Q1951" i="14"/>
  <c r="S1951" i="14" s="1"/>
  <c r="P1952" i="14"/>
  <c r="R1952" i="14" s="1"/>
  <c r="Q1952" i="14"/>
  <c r="S1952" i="14" s="1"/>
  <c r="P1953" i="14"/>
  <c r="Q1953" i="14"/>
  <c r="S1953" i="14" s="1"/>
  <c r="P1954" i="14"/>
  <c r="R1954" i="14" s="1"/>
  <c r="Q1954" i="14"/>
  <c r="S1954" i="14" s="1"/>
  <c r="P1955" i="14"/>
  <c r="R1955" i="14" s="1"/>
  <c r="Q1955" i="14"/>
  <c r="P1956" i="14"/>
  <c r="Q1956" i="14"/>
  <c r="S1956" i="14" s="1"/>
  <c r="P1957" i="14"/>
  <c r="R1957" i="14" s="1"/>
  <c r="Q1957" i="14"/>
  <c r="S1957" i="14" s="1"/>
  <c r="P1958" i="14"/>
  <c r="R1958" i="14" s="1"/>
  <c r="Q1958" i="14"/>
  <c r="S1958" i="14" s="1"/>
  <c r="P1959" i="14"/>
  <c r="R1959" i="14" s="1"/>
  <c r="Q1959" i="14"/>
  <c r="S1959" i="14" s="1"/>
  <c r="P1960" i="14"/>
  <c r="R1960" i="14" s="1"/>
  <c r="Q1960" i="14"/>
  <c r="S1960" i="14" s="1"/>
  <c r="P1961" i="14"/>
  <c r="R1961" i="14" s="1"/>
  <c r="Q1961" i="14"/>
  <c r="S1961" i="14" s="1"/>
  <c r="P1962" i="14"/>
  <c r="R1962" i="14" s="1"/>
  <c r="Q1962" i="14"/>
  <c r="S1962" i="14" s="1"/>
  <c r="P1963" i="14"/>
  <c r="R1963" i="14" s="1"/>
  <c r="Q1963" i="14"/>
  <c r="S1963" i="14" s="1"/>
  <c r="P1964" i="14"/>
  <c r="R1964" i="14" s="1"/>
  <c r="Q1964" i="14"/>
  <c r="S1964" i="14" s="1"/>
  <c r="P1965" i="14"/>
  <c r="Q1965" i="14"/>
  <c r="S1965" i="14" s="1"/>
  <c r="P1966" i="14"/>
  <c r="R1966" i="14" s="1"/>
  <c r="Q1966" i="14"/>
  <c r="P1967" i="14"/>
  <c r="R1967" i="14" s="1"/>
  <c r="Q1967" i="14"/>
  <c r="S1967" i="14" s="1"/>
  <c r="P1968" i="14"/>
  <c r="R1968" i="14" s="1"/>
  <c r="Q1968" i="14"/>
  <c r="S1968" i="14" s="1"/>
  <c r="P1969" i="14"/>
  <c r="R1969" i="14" s="1"/>
  <c r="Q1969" i="14"/>
  <c r="S1969" i="14" s="1"/>
  <c r="P1970" i="14"/>
  <c r="R1970" i="14" s="1"/>
  <c r="Q1970" i="14"/>
  <c r="S1970" i="14" s="1"/>
  <c r="P1971" i="14"/>
  <c r="R1971" i="14" s="1"/>
  <c r="Q1971" i="14"/>
  <c r="S1971" i="14" s="1"/>
  <c r="P1972" i="14"/>
  <c r="R1972" i="14" s="1"/>
  <c r="Q1972" i="14"/>
  <c r="S1972" i="14" s="1"/>
  <c r="P1973" i="14"/>
  <c r="R1973" i="14" s="1"/>
  <c r="Q1973" i="14"/>
  <c r="S1973" i="14" s="1"/>
  <c r="P1974" i="14"/>
  <c r="R1974" i="14" s="1"/>
  <c r="Q1974" i="14"/>
  <c r="S1974" i="14" s="1"/>
  <c r="P1975" i="14"/>
  <c r="R1975" i="14" s="1"/>
  <c r="Q1975" i="14"/>
  <c r="S1975" i="14" s="1"/>
  <c r="P1976" i="14"/>
  <c r="R1976" i="14" s="1"/>
  <c r="Q1976" i="14"/>
  <c r="P1977" i="14"/>
  <c r="R1977" i="14" s="1"/>
  <c r="Q1977" i="14"/>
  <c r="S1977" i="14" s="1"/>
  <c r="P1978" i="14"/>
  <c r="R1978" i="14" s="1"/>
  <c r="Q1978" i="14"/>
  <c r="S1978" i="14" s="1"/>
  <c r="P1979" i="14"/>
  <c r="R1979" i="14" s="1"/>
  <c r="Q1979" i="14"/>
  <c r="S1979" i="14" s="1"/>
  <c r="P1980" i="14"/>
  <c r="R1980" i="14" s="1"/>
  <c r="Q1980" i="14"/>
  <c r="S1980" i="14" s="1"/>
  <c r="P1981" i="14"/>
  <c r="R1981" i="14" s="1"/>
  <c r="Q1981" i="14"/>
  <c r="S1981" i="14" s="1"/>
  <c r="P1982" i="14"/>
  <c r="R1982" i="14" s="1"/>
  <c r="Q1982" i="14"/>
  <c r="S1982" i="14" s="1"/>
  <c r="P1983" i="14"/>
  <c r="R1983" i="14" s="1"/>
  <c r="Q1983" i="14"/>
  <c r="P1984" i="14"/>
  <c r="Q1984" i="14"/>
  <c r="S1984" i="14" s="1"/>
  <c r="P1985" i="14"/>
  <c r="R1985" i="14" s="1"/>
  <c r="Q1985" i="14"/>
  <c r="S1985" i="14" s="1"/>
  <c r="P1986" i="14"/>
  <c r="R1986" i="14" s="1"/>
  <c r="Q1986" i="14"/>
  <c r="S1986" i="14" s="1"/>
  <c r="P1987" i="14"/>
  <c r="R1987" i="14" s="1"/>
  <c r="Q1987" i="14"/>
  <c r="S1987" i="14" s="1"/>
  <c r="P1988" i="14"/>
  <c r="R1988" i="14" s="1"/>
  <c r="Q1988" i="14"/>
  <c r="S1988" i="14" s="1"/>
  <c r="P1989" i="14"/>
  <c r="R1989" i="14" s="1"/>
  <c r="Q1989" i="14"/>
  <c r="S1989" i="14" s="1"/>
  <c r="P1990" i="14"/>
  <c r="Q1990" i="14"/>
  <c r="S1990" i="14" s="1"/>
  <c r="P1991" i="14"/>
  <c r="R1991" i="14" s="1"/>
  <c r="Q1991" i="14"/>
  <c r="S1991" i="14" s="1"/>
  <c r="P1992" i="14"/>
  <c r="Q1992" i="14"/>
  <c r="S1992" i="14" s="1"/>
  <c r="P1993" i="14"/>
  <c r="R1993" i="14" s="1"/>
  <c r="Q1993" i="14"/>
  <c r="S1993" i="14" s="1"/>
  <c r="N1993" i="14" s="1"/>
  <c r="P1994" i="14"/>
  <c r="R1994" i="14" s="1"/>
  <c r="Q1994" i="14"/>
  <c r="S1994" i="14" s="1"/>
  <c r="R1893" i="14"/>
  <c r="R1858" i="14"/>
  <c r="R1783" i="14"/>
  <c r="R1873" i="14"/>
  <c r="R1835" i="14"/>
  <c r="R1707" i="14"/>
  <c r="R1695" i="14"/>
  <c r="N1695" i="14" s="1"/>
  <c r="R1916" i="14"/>
  <c r="R1831" i="14"/>
  <c r="R1799" i="14"/>
  <c r="R1683" i="14"/>
  <c r="R1941" i="14"/>
  <c r="R1928" i="14"/>
  <c r="R1839" i="14"/>
  <c r="R1582" i="14"/>
  <c r="R1578" i="14"/>
  <c r="R1562" i="14"/>
  <c r="N1284" i="14"/>
  <c r="N1264" i="14"/>
  <c r="N1216" i="14"/>
  <c r="R1199" i="14"/>
  <c r="N1199" i="14" s="1"/>
  <c r="R1135" i="14"/>
  <c r="R1077" i="14"/>
  <c r="N1077" i="14" s="1"/>
  <c r="R1061" i="14"/>
  <c r="N1061" i="14" s="1"/>
  <c r="R1029" i="14"/>
  <c r="R997" i="14"/>
  <c r="N949" i="14"/>
  <c r="R933" i="14"/>
  <c r="N933" i="14" s="1"/>
  <c r="R917" i="14"/>
  <c r="N917" i="14" s="1"/>
  <c r="R905" i="14"/>
  <c r="R897" i="14"/>
  <c r="N897" i="14" s="1"/>
  <c r="R881" i="14"/>
  <c r="N881" i="14" s="1"/>
  <c r="R861" i="14"/>
  <c r="N861" i="14" s="1"/>
  <c r="R846" i="14"/>
  <c r="R845" i="14"/>
  <c r="R830" i="14"/>
  <c r="N830" i="14" s="1"/>
  <c r="R814" i="14"/>
  <c r="N814" i="14" s="1"/>
  <c r="R798" i="14"/>
  <c r="N798" i="14" s="1"/>
  <c r="R797" i="14"/>
  <c r="R782" i="14"/>
  <c r="R781" i="14"/>
  <c r="N781" i="14" s="1"/>
  <c r="R766" i="14"/>
  <c r="R765" i="14"/>
  <c r="N765" i="14" s="1"/>
  <c r="N1854" i="14"/>
  <c r="R1852" i="14"/>
  <c r="R1789" i="14"/>
  <c r="R1781" i="14"/>
  <c r="N1758" i="14"/>
  <c r="R1733" i="14"/>
  <c r="N1733" i="14" s="1"/>
  <c r="R1732" i="14"/>
  <c r="N1724" i="14"/>
  <c r="R1709" i="14"/>
  <c r="R1701" i="14"/>
  <c r="N1701" i="14" s="1"/>
  <c r="R1692" i="14"/>
  <c r="N1692" i="14" s="1"/>
  <c r="R1685" i="14"/>
  <c r="N1685" i="14" s="1"/>
  <c r="R1665" i="14"/>
  <c r="R1661" i="14"/>
  <c r="R1637" i="14"/>
  <c r="R1613" i="14"/>
  <c r="R1605" i="14"/>
  <c r="N1590" i="14"/>
  <c r="R1561" i="14"/>
  <c r="R1546" i="14"/>
  <c r="R1542" i="14"/>
  <c r="N1542" i="14" s="1"/>
  <c r="R1518" i="14"/>
  <c r="R1514" i="14"/>
  <c r="R1506" i="14"/>
  <c r="R1490" i="14"/>
  <c r="N1490" i="14" s="1"/>
  <c r="R1482" i="14"/>
  <c r="R1458" i="14"/>
  <c r="R1454" i="14"/>
  <c r="R1434" i="14"/>
  <c r="N1431" i="14"/>
  <c r="R1426" i="14"/>
  <c r="R1418" i="14"/>
  <c r="R1410" i="14"/>
  <c r="N1410" i="14" s="1"/>
  <c r="R1406" i="14"/>
  <c r="R1394" i="14"/>
  <c r="R1386" i="14"/>
  <c r="R1378" i="14"/>
  <c r="R1374" i="14"/>
  <c r="R1342" i="14"/>
  <c r="R1334" i="14"/>
  <c r="R1314" i="14"/>
  <c r="R1302" i="14"/>
  <c r="N1302" i="14" s="1"/>
  <c r="R1290" i="14"/>
  <c r="R1278" i="14"/>
  <c r="N1278" i="14" s="1"/>
  <c r="R1258" i="14"/>
  <c r="N1258" i="14" s="1"/>
  <c r="R1254" i="14"/>
  <c r="R1246" i="14"/>
  <c r="R1242" i="14"/>
  <c r="N1242" i="14" s="1"/>
  <c r="R1234" i="14"/>
  <c r="R1230" i="14"/>
  <c r="N1230" i="14" s="1"/>
  <c r="R1226" i="14"/>
  <c r="R1222" i="14"/>
  <c r="N1222" i="14" s="1"/>
  <c r="R1218" i="14"/>
  <c r="N1218" i="14" s="1"/>
  <c r="R1211" i="14"/>
  <c r="R1207" i="14"/>
  <c r="N1207" i="14" s="1"/>
  <c r="R1145" i="14"/>
  <c r="R1129" i="14"/>
  <c r="R1113" i="14"/>
  <c r="N1113" i="14" s="1"/>
  <c r="R1097" i="14"/>
  <c r="R985" i="14"/>
  <c r="R953" i="14"/>
  <c r="R937" i="14"/>
  <c r="N937" i="14" s="1"/>
  <c r="R921" i="14"/>
  <c r="R858" i="14"/>
  <c r="N858" i="14" s="1"/>
  <c r="R857" i="14"/>
  <c r="R842" i="14"/>
  <c r="N842" i="14" s="1"/>
  <c r="R841" i="14"/>
  <c r="R826" i="14"/>
  <c r="N826" i="14" s="1"/>
  <c r="R825" i="14"/>
  <c r="R810" i="14"/>
  <c r="R809" i="14"/>
  <c r="N809" i="14" s="1"/>
  <c r="R794" i="14"/>
  <c r="R793" i="14"/>
  <c r="R778" i="14"/>
  <c r="N778" i="14" s="1"/>
  <c r="R777" i="14"/>
  <c r="R1652" i="14"/>
  <c r="R1644" i="14"/>
  <c r="R1627" i="14"/>
  <c r="R1619" i="14"/>
  <c r="R1603" i="14"/>
  <c r="N1603" i="14" s="1"/>
  <c r="R1583" i="14"/>
  <c r="N1583" i="14" s="1"/>
  <c r="R1567" i="14"/>
  <c r="R1548" i="14"/>
  <c r="R1541" i="14"/>
  <c r="R1536" i="14"/>
  <c r="R1525" i="14"/>
  <c r="R1521" i="14"/>
  <c r="N1516" i="14"/>
  <c r="R1509" i="14"/>
  <c r="R1504" i="14"/>
  <c r="R1497" i="14"/>
  <c r="R1493" i="14"/>
  <c r="R1488" i="14"/>
  <c r="N1488" i="14" s="1"/>
  <c r="R1485" i="14"/>
  <c r="N1485" i="14" s="1"/>
  <c r="R1477" i="14"/>
  <c r="R1461" i="14"/>
  <c r="N1461" i="14" s="1"/>
  <c r="R1460" i="14"/>
  <c r="R1453" i="14"/>
  <c r="R1445" i="14"/>
  <c r="R1441" i="14"/>
  <c r="N1441" i="14" s="1"/>
  <c r="R1437" i="14"/>
  <c r="R1428" i="14"/>
  <c r="R1425" i="14"/>
  <c r="N1425" i="14" s="1"/>
  <c r="R1420" i="14"/>
  <c r="R1416" i="14"/>
  <c r="R1401" i="14"/>
  <c r="N1401" i="14" s="1"/>
  <c r="R1400" i="14"/>
  <c r="R1397" i="14"/>
  <c r="N1397" i="14" s="1"/>
  <c r="R1396" i="14"/>
  <c r="R1389" i="14"/>
  <c r="R1381" i="14"/>
  <c r="R1377" i="14"/>
  <c r="R1376" i="14"/>
  <c r="R1369" i="14"/>
  <c r="N1369" i="14" s="1"/>
  <c r="R1360" i="14"/>
  <c r="R1357" i="14"/>
  <c r="R1356" i="14"/>
  <c r="R1349" i="14"/>
  <c r="R1337" i="14"/>
  <c r="R1325" i="14"/>
  <c r="R1305" i="14"/>
  <c r="R1289" i="14"/>
  <c r="N1289" i="14" s="1"/>
  <c r="R1277" i="14"/>
  <c r="R1257" i="14"/>
  <c r="R1245" i="14"/>
  <c r="R1241" i="14"/>
  <c r="R1237" i="14"/>
  <c r="N1237" i="14" s="1"/>
  <c r="R1233" i="14"/>
  <c r="R1214" i="14"/>
  <c r="R1210" i="14"/>
  <c r="N1210" i="14" s="1"/>
  <c r="R1206" i="14"/>
  <c r="R1197" i="14"/>
  <c r="R1165" i="14"/>
  <c r="R1149" i="14"/>
  <c r="R1143" i="14"/>
  <c r="N1143" i="14" s="1"/>
  <c r="R1133" i="14"/>
  <c r="R1117" i="14"/>
  <c r="R1069" i="14"/>
  <c r="R1053" i="14"/>
  <c r="R1037" i="14"/>
  <c r="N1032" i="14"/>
  <c r="R989" i="14"/>
  <c r="N989" i="14" s="1"/>
  <c r="R941" i="14"/>
  <c r="R925" i="14"/>
  <c r="R901" i="14"/>
  <c r="R885" i="14"/>
  <c r="N878" i="14"/>
  <c r="R877" i="14"/>
  <c r="N877" i="14" s="1"/>
  <c r="N870" i="14"/>
  <c r="R869" i="14"/>
  <c r="R854" i="14"/>
  <c r="R853" i="14"/>
  <c r="R822" i="14"/>
  <c r="N822" i="14" s="1"/>
  <c r="R805" i="14"/>
  <c r="N790" i="14"/>
  <c r="R789" i="14"/>
  <c r="N789" i="14" s="1"/>
  <c r="R773" i="14"/>
  <c r="N773" i="14" s="1"/>
  <c r="R1753" i="14"/>
  <c r="R1736" i="14"/>
  <c r="N1736" i="14" s="1"/>
  <c r="R1721" i="14"/>
  <c r="R1689" i="14"/>
  <c r="R1688" i="14"/>
  <c r="R1558" i="14"/>
  <c r="R1315" i="14"/>
  <c r="R1311" i="14"/>
  <c r="R1299" i="14"/>
  <c r="N1299" i="14" s="1"/>
  <c r="R1291" i="14"/>
  <c r="N1291" i="14" s="1"/>
  <c r="R1287" i="14"/>
  <c r="R1283" i="14"/>
  <c r="N1283" i="14" s="1"/>
  <c r="N1279" i="14"/>
  <c r="R1267" i="14"/>
  <c r="R1263" i="14"/>
  <c r="R1259" i="14"/>
  <c r="R1247" i="14"/>
  <c r="R1243" i="14"/>
  <c r="N1239" i="14"/>
  <c r="R1235" i="14"/>
  <c r="N1235" i="14" s="1"/>
  <c r="R1231" i="14"/>
  <c r="N1231" i="14" s="1"/>
  <c r="R1227" i="14"/>
  <c r="R1223" i="14"/>
  <c r="R1212" i="14"/>
  <c r="R1208" i="14"/>
  <c r="N1196" i="14"/>
  <c r="R1195" i="14"/>
  <c r="R1188" i="14"/>
  <c r="R1185" i="14"/>
  <c r="R1179" i="14"/>
  <c r="R1172" i="14"/>
  <c r="N1169" i="14"/>
  <c r="R1163" i="14"/>
  <c r="N1163" i="14" s="1"/>
  <c r="R1153" i="14"/>
  <c r="R1140" i="14"/>
  <c r="N1140" i="14" s="1"/>
  <c r="R1137" i="14"/>
  <c r="R1124" i="14"/>
  <c r="N1124" i="14"/>
  <c r="R1121" i="14"/>
  <c r="N1108" i="14"/>
  <c r="R1105" i="14"/>
  <c r="R1092" i="14"/>
  <c r="R1076" i="14"/>
  <c r="N1076" i="14" s="1"/>
  <c r="R1073" i="14"/>
  <c r="R1057" i="14"/>
  <c r="R1044" i="14"/>
  <c r="N1044" i="14" s="1"/>
  <c r="R1041" i="14"/>
  <c r="N1041" i="14" s="1"/>
  <c r="R1028" i="14"/>
  <c r="R1025" i="14"/>
  <c r="N1009" i="14"/>
  <c r="R993" i="14"/>
  <c r="N993" i="14" s="1"/>
  <c r="R977" i="14"/>
  <c r="N977" i="14" s="1"/>
  <c r="R976" i="14"/>
  <c r="R960" i="14"/>
  <c r="N960" i="14" s="1"/>
  <c r="R944" i="14"/>
  <c r="R929" i="14"/>
  <c r="N920" i="14"/>
  <c r="R913" i="14"/>
  <c r="N913" i="14" s="1"/>
  <c r="R866" i="14"/>
  <c r="R850" i="14"/>
  <c r="R849" i="14"/>
  <c r="R833" i="14"/>
  <c r="N833" i="14" s="1"/>
  <c r="R818" i="14"/>
  <c r="N818" i="14" s="1"/>
  <c r="R817" i="14"/>
  <c r="R802" i="14"/>
  <c r="R801" i="14"/>
  <c r="N801" i="14" s="1"/>
  <c r="R786" i="14"/>
  <c r="R785" i="14"/>
  <c r="R770" i="14"/>
  <c r="N770" i="14" s="1"/>
  <c r="N769" i="14"/>
  <c r="R761" i="14"/>
  <c r="N761" i="14" s="1"/>
  <c r="R757" i="14"/>
  <c r="R749" i="14"/>
  <c r="N749" i="14" s="1"/>
  <c r="R745" i="14"/>
  <c r="N745" i="14" s="1"/>
  <c r="R520" i="14"/>
  <c r="R516" i="14"/>
  <c r="N516" i="14" s="1"/>
  <c r="R501" i="14"/>
  <c r="N501" i="14" s="1"/>
  <c r="R463" i="14"/>
  <c r="N463" i="14" s="1"/>
  <c r="R447" i="14"/>
  <c r="R416" i="14"/>
  <c r="R400" i="14"/>
  <c r="N400" i="14" s="1"/>
  <c r="R387" i="14"/>
  <c r="N387" i="14" s="1"/>
  <c r="R363" i="14"/>
  <c r="N363" i="14" s="1"/>
  <c r="R355" i="14"/>
  <c r="R290" i="14"/>
  <c r="R274" i="14"/>
  <c r="N274" i="14" s="1"/>
  <c r="R217" i="14"/>
  <c r="N217" i="14" s="1"/>
  <c r="R208" i="14"/>
  <c r="R184" i="14"/>
  <c r="N184" i="14" s="1"/>
  <c r="R176" i="14"/>
  <c r="R168" i="14"/>
  <c r="R160" i="14"/>
  <c r="N160" i="14" s="1"/>
  <c r="R152" i="14"/>
  <c r="R904" i="14"/>
  <c r="N900" i="14"/>
  <c r="R896" i="14"/>
  <c r="N896" i="14" s="1"/>
  <c r="R888" i="14"/>
  <c r="N888" i="14" s="1"/>
  <c r="R884" i="14"/>
  <c r="R880" i="14"/>
  <c r="N880" i="14" s="1"/>
  <c r="R868" i="14"/>
  <c r="R864" i="14"/>
  <c r="R860" i="14"/>
  <c r="R856" i="14"/>
  <c r="R848" i="14"/>
  <c r="R844" i="14"/>
  <c r="N844" i="14" s="1"/>
  <c r="R840" i="14"/>
  <c r="N840" i="14" s="1"/>
  <c r="R836" i="14"/>
  <c r="N836" i="14" s="1"/>
  <c r="R832" i="14"/>
  <c r="N832" i="14" s="1"/>
  <c r="R828" i="14"/>
  <c r="N828" i="14" s="1"/>
  <c r="R824" i="14"/>
  <c r="N824" i="14" s="1"/>
  <c r="R816" i="14"/>
  <c r="N816" i="14" s="1"/>
  <c r="R812" i="14"/>
  <c r="N812" i="14" s="1"/>
  <c r="R808" i="14"/>
  <c r="R804" i="14"/>
  <c r="R800" i="14"/>
  <c r="N800" i="14" s="1"/>
  <c r="R796" i="14"/>
  <c r="R792" i="14"/>
  <c r="N792" i="14" s="1"/>
  <c r="R784" i="14"/>
  <c r="N784" i="14" s="1"/>
  <c r="R780" i="14"/>
  <c r="R776" i="14"/>
  <c r="R772" i="14"/>
  <c r="N772" i="14" s="1"/>
  <c r="R764" i="14"/>
  <c r="N764" i="14" s="1"/>
  <c r="R760" i="14"/>
  <c r="N760" i="14" s="1"/>
  <c r="R752" i="14"/>
  <c r="N752" i="14" s="1"/>
  <c r="R748" i="14"/>
  <c r="N748" i="14" s="1"/>
  <c r="R740" i="14"/>
  <c r="N740" i="14" s="1"/>
  <c r="R736" i="14"/>
  <c r="N736" i="14" s="1"/>
  <c r="N730" i="14"/>
  <c r="R724" i="14"/>
  <c r="N724" i="14" s="1"/>
  <c r="R723" i="14"/>
  <c r="R708" i="14"/>
  <c r="R703" i="14"/>
  <c r="N700" i="14"/>
  <c r="R699" i="14"/>
  <c r="R695" i="14"/>
  <c r="R691" i="14"/>
  <c r="N691" i="14" s="1"/>
  <c r="R683" i="14"/>
  <c r="N680" i="14"/>
  <c r="R671" i="14"/>
  <c r="N668" i="14"/>
  <c r="R667" i="14"/>
  <c r="N667" i="14" s="1"/>
  <c r="R663" i="14"/>
  <c r="R659" i="14"/>
  <c r="N659" i="14" s="1"/>
  <c r="N656" i="14"/>
  <c r="N652" i="14"/>
  <c r="R651" i="14"/>
  <c r="R647" i="14"/>
  <c r="N647" i="14" s="1"/>
  <c r="R639" i="14"/>
  <c r="R631" i="14"/>
  <c r="N631" i="14" s="1"/>
  <c r="R627" i="14"/>
  <c r="N624" i="14"/>
  <c r="N620" i="14"/>
  <c r="R615" i="14"/>
  <c r="N615" i="14" s="1"/>
  <c r="R611" i="14"/>
  <c r="N611" i="14"/>
  <c r="N608" i="14"/>
  <c r="R607" i="14"/>
  <c r="R603" i="14"/>
  <c r="N603" i="14" s="1"/>
  <c r="R599" i="14"/>
  <c r="N599" i="14" s="1"/>
  <c r="R595" i="14"/>
  <c r="N592" i="14"/>
  <c r="R591" i="14"/>
  <c r="N591" i="14" s="1"/>
  <c r="N588" i="14"/>
  <c r="R587" i="14"/>
  <c r="N587" i="14" s="1"/>
  <c r="N584" i="14"/>
  <c r="R583" i="14"/>
  <c r="N580" i="14"/>
  <c r="R579" i="14"/>
  <c r="N579" i="14" s="1"/>
  <c r="R575" i="14"/>
  <c r="N575" i="14" s="1"/>
  <c r="N572" i="14"/>
  <c r="R563" i="14"/>
  <c r="N563" i="14" s="1"/>
  <c r="N560" i="14"/>
  <c r="R559" i="14"/>
  <c r="N559" i="14" s="1"/>
  <c r="R555" i="14"/>
  <c r="N555" i="14" s="1"/>
  <c r="R551" i="14"/>
  <c r="N551" i="14" s="1"/>
  <c r="R547" i="14"/>
  <c r="R543" i="14"/>
  <c r="N543" i="14" s="1"/>
  <c r="N540" i="14"/>
  <c r="R539" i="14"/>
  <c r="R535" i="14"/>
  <c r="N535" i="14" s="1"/>
  <c r="R531" i="14"/>
  <c r="N531" i="14" s="1"/>
  <c r="R527" i="14"/>
  <c r="N527" i="14" s="1"/>
  <c r="N524" i="14"/>
  <c r="R523" i="14"/>
  <c r="R519" i="14"/>
  <c r="N519" i="14" s="1"/>
  <c r="R515" i="14"/>
  <c r="N515" i="14" s="1"/>
  <c r="R512" i="14"/>
  <c r="N512" i="14" s="1"/>
  <c r="N509" i="14"/>
  <c r="R505" i="14"/>
  <c r="R504" i="14"/>
  <c r="N504" i="14" s="1"/>
  <c r="R500" i="14"/>
  <c r="N500" i="14" s="1"/>
  <c r="N496" i="14"/>
  <c r="R492" i="14"/>
  <c r="N492" i="14" s="1"/>
  <c r="R488" i="14"/>
  <c r="N488" i="14" s="1"/>
  <c r="R484" i="14"/>
  <c r="R480" i="14"/>
  <c r="N480" i="14" s="1"/>
  <c r="R476" i="14"/>
  <c r="N476" i="14" s="1"/>
  <c r="R451" i="14"/>
  <c r="N451" i="14" s="1"/>
  <c r="R435" i="14"/>
  <c r="R420" i="14"/>
  <c r="R404" i="14"/>
  <c r="R339" i="14"/>
  <c r="R331" i="14"/>
  <c r="R323" i="14"/>
  <c r="R310" i="14"/>
  <c r="N310" i="14" s="1"/>
  <c r="R294" i="14"/>
  <c r="R278" i="14"/>
  <c r="R238" i="14"/>
  <c r="N238" i="14" s="1"/>
  <c r="R230" i="14"/>
  <c r="N230" i="14" s="1"/>
  <c r="R128" i="14"/>
  <c r="N128" i="14" s="1"/>
  <c r="N762" i="14"/>
  <c r="R758" i="14"/>
  <c r="N758" i="14" s="1"/>
  <c r="R754" i="14"/>
  <c r="N754" i="14" s="1"/>
  <c r="R746" i="14"/>
  <c r="N746" i="14" s="1"/>
  <c r="R742" i="14"/>
  <c r="R738" i="14"/>
  <c r="N738" i="14" s="1"/>
  <c r="R734" i="14"/>
  <c r="N734" i="14" s="1"/>
  <c r="R728" i="14"/>
  <c r="N728" i="14" s="1"/>
  <c r="R727" i="14"/>
  <c r="N727" i="14" s="1"/>
  <c r="R721" i="14"/>
  <c r="N721" i="14" s="1"/>
  <c r="R719" i="14"/>
  <c r="N719" i="14" s="1"/>
  <c r="R718" i="14"/>
  <c r="N718" i="14" s="1"/>
  <c r="N716" i="14"/>
  <c r="R711" i="14"/>
  <c r="R706" i="14"/>
  <c r="N706" i="14" s="1"/>
  <c r="R705" i="14"/>
  <c r="R702" i="14"/>
  <c r="N702" i="14" s="1"/>
  <c r="R697" i="14"/>
  <c r="N697" i="14" s="1"/>
  <c r="R694" i="14"/>
  <c r="N694" i="14" s="1"/>
  <c r="R689" i="14"/>
  <c r="R686" i="14"/>
  <c r="N686" i="14" s="1"/>
  <c r="R685" i="14"/>
  <c r="N685" i="14" s="1"/>
  <c r="R682" i="14"/>
  <c r="N682" i="14" s="1"/>
  <c r="R681" i="14"/>
  <c r="R678" i="14"/>
  <c r="N678" i="14" s="1"/>
  <c r="R677" i="14"/>
  <c r="N677" i="14" s="1"/>
  <c r="R674" i="14"/>
  <c r="R673" i="14"/>
  <c r="R670" i="14"/>
  <c r="N670" i="14" s="1"/>
  <c r="R665" i="14"/>
  <c r="N665" i="14" s="1"/>
  <c r="R662" i="14"/>
  <c r="N662" i="14" s="1"/>
  <c r="R658" i="14"/>
  <c r="N658" i="14" s="1"/>
  <c r="R657" i="14"/>
  <c r="R654" i="14"/>
  <c r="R653" i="14"/>
  <c r="N653" i="14" s="1"/>
  <c r="R650" i="14"/>
  <c r="N650" i="14" s="1"/>
  <c r="R649" i="14"/>
  <c r="N649" i="14" s="1"/>
  <c r="N646" i="14"/>
  <c r="R645" i="14"/>
  <c r="R642" i="14"/>
  <c r="R641" i="14"/>
  <c r="N641" i="14" s="1"/>
  <c r="R638" i="14"/>
  <c r="N638" i="14" s="1"/>
  <c r="R637" i="14"/>
  <c r="R633" i="14"/>
  <c r="N633" i="14" s="1"/>
  <c r="R630" i="14"/>
  <c r="R629" i="14"/>
  <c r="N629" i="14" s="1"/>
  <c r="R626" i="14"/>
  <c r="N626" i="14"/>
  <c r="R622" i="14"/>
  <c r="N622" i="14" s="1"/>
  <c r="R621" i="14"/>
  <c r="N621" i="14" s="1"/>
  <c r="R618" i="14"/>
  <c r="N618" i="14" s="1"/>
  <c r="R617" i="14"/>
  <c r="N617" i="14"/>
  <c r="R614" i="14"/>
  <c r="R613" i="14"/>
  <c r="R610" i="14"/>
  <c r="R609" i="14"/>
  <c r="N609" i="14" s="1"/>
  <c r="R606" i="14"/>
  <c r="N606" i="14"/>
  <c r="R605" i="14"/>
  <c r="N605" i="14" s="1"/>
  <c r="R602" i="14"/>
  <c r="N602" i="14" s="1"/>
  <c r="R601" i="14"/>
  <c r="R598" i="14"/>
  <c r="R597" i="14"/>
  <c r="N597" i="14" s="1"/>
  <c r="R594" i="14"/>
  <c r="N594" i="14" s="1"/>
  <c r="R593" i="14"/>
  <c r="N593" i="14" s="1"/>
  <c r="R589" i="14"/>
  <c r="R586" i="14"/>
  <c r="R585" i="14"/>
  <c r="N585" i="14" s="1"/>
  <c r="R582" i="14"/>
  <c r="N582" i="14" s="1"/>
  <c r="R581" i="14"/>
  <c r="N581" i="14" s="1"/>
  <c r="R578" i="14"/>
  <c r="N578" i="14" s="1"/>
  <c r="R577" i="14"/>
  <c r="R574" i="14"/>
  <c r="R573" i="14"/>
  <c r="N573" i="14" s="1"/>
  <c r="R569" i="14"/>
  <c r="N569" i="14" s="1"/>
  <c r="R566" i="14"/>
  <c r="N566" i="14" s="1"/>
  <c r="R565" i="14"/>
  <c r="N565" i="14" s="1"/>
  <c r="R562" i="14"/>
  <c r="N562" i="14" s="1"/>
  <c r="R558" i="14"/>
  <c r="N558" i="14" s="1"/>
  <c r="R557" i="14"/>
  <c r="N557" i="14" s="1"/>
  <c r="R554" i="14"/>
  <c r="N554" i="14" s="1"/>
  <c r="R553" i="14"/>
  <c r="N553" i="14" s="1"/>
  <c r="N550" i="14"/>
  <c r="R546" i="14"/>
  <c r="N546" i="14" s="1"/>
  <c r="R545" i="14"/>
  <c r="N545" i="14" s="1"/>
  <c r="R542" i="14"/>
  <c r="N542" i="14" s="1"/>
  <c r="R541" i="14"/>
  <c r="R538" i="14"/>
  <c r="N538" i="14" s="1"/>
  <c r="R537" i="14"/>
  <c r="N537" i="14" s="1"/>
  <c r="R534" i="14"/>
  <c r="N534" i="14" s="1"/>
  <c r="R533" i="14"/>
  <c r="N533" i="14" s="1"/>
  <c r="R530" i="14"/>
  <c r="N530" i="14" s="1"/>
  <c r="R529" i="14"/>
  <c r="R525" i="14"/>
  <c r="N525" i="14" s="1"/>
  <c r="R522" i="14"/>
  <c r="N522" i="14" s="1"/>
  <c r="R521" i="14"/>
  <c r="N521" i="14" s="1"/>
  <c r="R513" i="14"/>
  <c r="N513" i="14" s="1"/>
  <c r="R510" i="14"/>
  <c r="N510" i="14" s="1"/>
  <c r="R508" i="14"/>
  <c r="R507" i="14"/>
  <c r="R503" i="14"/>
  <c r="N503" i="14" s="1"/>
  <c r="R502" i="14"/>
  <c r="R499" i="14"/>
  <c r="R498" i="14"/>
  <c r="N498" i="14" s="1"/>
  <c r="R495" i="14"/>
  <c r="N495" i="14" s="1"/>
  <c r="R494" i="14"/>
  <c r="R491" i="14"/>
  <c r="N491" i="14" s="1"/>
  <c r="R490" i="14"/>
  <c r="R487" i="14"/>
  <c r="R486" i="14"/>
  <c r="N486" i="14" s="1"/>
  <c r="R483" i="14"/>
  <c r="R482" i="14"/>
  <c r="N482" i="14" s="1"/>
  <c r="R478" i="14"/>
  <c r="N478" i="14" s="1"/>
  <c r="R475" i="14"/>
  <c r="N475" i="14" s="1"/>
  <c r="R474" i="14"/>
  <c r="N474" i="14" s="1"/>
  <c r="R458" i="14"/>
  <c r="R455" i="14"/>
  <c r="N455" i="14" s="1"/>
  <c r="R442" i="14"/>
  <c r="R439" i="14"/>
  <c r="R427" i="14"/>
  <c r="N427" i="14" s="1"/>
  <c r="R424" i="14"/>
  <c r="N424" i="14" s="1"/>
  <c r="R411" i="14"/>
  <c r="N411" i="14" s="1"/>
  <c r="R408" i="14"/>
  <c r="N408" i="14" s="1"/>
  <c r="R383" i="14"/>
  <c r="R375" i="14"/>
  <c r="N375" i="14" s="1"/>
  <c r="R359" i="14"/>
  <c r="R351" i="14"/>
  <c r="N351" i="14" s="1"/>
  <c r="R314" i="14"/>
  <c r="N314" i="14" s="1"/>
  <c r="R298" i="14"/>
  <c r="N298" i="14" s="1"/>
  <c r="R282" i="14"/>
  <c r="N282" i="14" s="1"/>
  <c r="R266" i="14"/>
  <c r="N266" i="14" s="1"/>
  <c r="R221" i="14"/>
  <c r="R196" i="14"/>
  <c r="N196" i="14" s="1"/>
  <c r="R180" i="14"/>
  <c r="R164" i="14"/>
  <c r="R156" i="14"/>
  <c r="R1198" i="14"/>
  <c r="R1186" i="14"/>
  <c r="R1182" i="14"/>
  <c r="N1182" i="14" s="1"/>
  <c r="R1174" i="14"/>
  <c r="N1174" i="14" s="1"/>
  <c r="R1166" i="14"/>
  <c r="R1158" i="14"/>
  <c r="N1158" i="14" s="1"/>
  <c r="R1150" i="14"/>
  <c r="R1146" i="14"/>
  <c r="N1146" i="14" s="1"/>
  <c r="R1142" i="14"/>
  <c r="N1127" i="14"/>
  <c r="R1126" i="14"/>
  <c r="N1126" i="14" s="1"/>
  <c r="R1118" i="14"/>
  <c r="N1118" i="14" s="1"/>
  <c r="R1114" i="14"/>
  <c r="R1110" i="14"/>
  <c r="N1110" i="14" s="1"/>
  <c r="N1107" i="14"/>
  <c r="R1102" i="14"/>
  <c r="N1102" i="14" s="1"/>
  <c r="N1099" i="14"/>
  <c r="R1098" i="14"/>
  <c r="N1095" i="14"/>
  <c r="R1086" i="14"/>
  <c r="N1083" i="14"/>
  <c r="R1082" i="14"/>
  <c r="R1074" i="14"/>
  <c r="N1067" i="14"/>
  <c r="R1062" i="14"/>
  <c r="N1062" i="14" s="1"/>
  <c r="R1058" i="14"/>
  <c r="R1054" i="14"/>
  <c r="R1050" i="14"/>
  <c r="R1046" i="14"/>
  <c r="R1038" i="14"/>
  <c r="N1038" i="14" s="1"/>
  <c r="R1034" i="14"/>
  <c r="R1030" i="14"/>
  <c r="N1030" i="14" s="1"/>
  <c r="R1026" i="14"/>
  <c r="N1026" i="14" s="1"/>
  <c r="N1022" i="14"/>
  <c r="R1018" i="14"/>
  <c r="N1015" i="14"/>
  <c r="R1010" i="14"/>
  <c r="R1002" i="14"/>
  <c r="R998" i="14"/>
  <c r="N998" i="14" s="1"/>
  <c r="R994" i="14"/>
  <c r="R990" i="14"/>
  <c r="N990" i="14" s="1"/>
  <c r="N983" i="14"/>
  <c r="R982" i="14"/>
  <c r="R978" i="14"/>
  <c r="N978" i="14" s="1"/>
  <c r="R970" i="14"/>
  <c r="N970" i="14" s="1"/>
  <c r="R962" i="14"/>
  <c r="R958" i="14"/>
  <c r="N958" i="14" s="1"/>
  <c r="R950" i="14"/>
  <c r="R946" i="14"/>
  <c r="N946" i="14" s="1"/>
  <c r="R942" i="14"/>
  <c r="N942" i="14" s="1"/>
  <c r="N939" i="14"/>
  <c r="N935" i="14"/>
  <c r="R934" i="14"/>
  <c r="N934" i="14" s="1"/>
  <c r="R930" i="14"/>
  <c r="N930" i="14" s="1"/>
  <c r="R926" i="14"/>
  <c r="R922" i="14"/>
  <c r="N922" i="14" s="1"/>
  <c r="N919" i="14"/>
  <c r="R914" i="14"/>
  <c r="N914" i="14" s="1"/>
  <c r="R910" i="14"/>
  <c r="N895" i="14"/>
  <c r="N875" i="14"/>
  <c r="N863" i="14"/>
  <c r="N847" i="14"/>
  <c r="N827" i="14"/>
  <c r="N819" i="14"/>
  <c r="N795" i="14"/>
  <c r="N787" i="14"/>
  <c r="N783" i="14"/>
  <c r="N755" i="14"/>
  <c r="N751" i="14"/>
  <c r="R731" i="14"/>
  <c r="R726" i="14"/>
  <c r="N518" i="14"/>
  <c r="R517" i="14"/>
  <c r="R497" i="14"/>
  <c r="N497" i="14" s="1"/>
  <c r="R493" i="14"/>
  <c r="R489" i="14"/>
  <c r="N489" i="14" s="1"/>
  <c r="R485" i="14"/>
  <c r="N485" i="14" s="1"/>
  <c r="R481" i="14"/>
  <c r="R477" i="14"/>
  <c r="N477" i="14" s="1"/>
  <c r="R462" i="14"/>
  <c r="N462" i="14" s="1"/>
  <c r="R459" i="14"/>
  <c r="N459" i="14" s="1"/>
  <c r="N454" i="14"/>
  <c r="R446" i="14"/>
  <c r="N446" i="14" s="1"/>
  <c r="N438" i="14"/>
  <c r="R430" i="14"/>
  <c r="N430" i="14" s="1"/>
  <c r="N423" i="14"/>
  <c r="R415" i="14"/>
  <c r="N415" i="14" s="1"/>
  <c r="R412" i="14"/>
  <c r="R399" i="14"/>
  <c r="N399" i="14" s="1"/>
  <c r="R396" i="14"/>
  <c r="N396" i="14" s="1"/>
  <c r="R343" i="14"/>
  <c r="N343" i="14" s="1"/>
  <c r="R335" i="14"/>
  <c r="R327" i="14"/>
  <c r="R319" i="14"/>
  <c r="N319" i="14" s="1"/>
  <c r="R318" i="14"/>
  <c r="N318" i="14" s="1"/>
  <c r="R302" i="14"/>
  <c r="R286" i="14"/>
  <c r="R270" i="14"/>
  <c r="N270" i="14" s="1"/>
  <c r="R254" i="14"/>
  <c r="N254" i="14" s="1"/>
  <c r="R234" i="14"/>
  <c r="R472" i="14"/>
  <c r="R468" i="14"/>
  <c r="N468" i="14" s="1"/>
  <c r="N465" i="14"/>
  <c r="R464" i="14"/>
  <c r="R460" i="14"/>
  <c r="N460" i="14" s="1"/>
  <c r="R452" i="14"/>
  <c r="R448" i="14"/>
  <c r="R444" i="14"/>
  <c r="R436" i="14"/>
  <c r="N433" i="14"/>
  <c r="R432" i="14"/>
  <c r="N432" i="14" s="1"/>
  <c r="R429" i="14"/>
  <c r="N429" i="14" s="1"/>
  <c r="R421" i="14"/>
  <c r="N421" i="14" s="1"/>
  <c r="R417" i="14"/>
  <c r="N417" i="14" s="1"/>
  <c r="N414" i="14"/>
  <c r="R413" i="14"/>
  <c r="N410" i="14"/>
  <c r="R409" i="14"/>
  <c r="N406" i="14"/>
  <c r="R405" i="14"/>
  <c r="N405" i="14" s="1"/>
  <c r="R401" i="14"/>
  <c r="R397" i="14"/>
  <c r="N397" i="14" s="1"/>
  <c r="N394" i="14"/>
  <c r="R393" i="14"/>
  <c r="N393" i="14" s="1"/>
  <c r="N390" i="14"/>
  <c r="R389" i="14"/>
  <c r="N389" i="14" s="1"/>
  <c r="N386" i="14"/>
  <c r="R385" i="14"/>
  <c r="N385" i="14" s="1"/>
  <c r="N382" i="14"/>
  <c r="R381" i="14"/>
  <c r="N378" i="14"/>
  <c r="R377" i="14"/>
  <c r="N377" i="14" s="1"/>
  <c r="N374" i="14"/>
  <c r="R373" i="14"/>
  <c r="R369" i="14"/>
  <c r="N369" i="14" s="1"/>
  <c r="R365" i="14"/>
  <c r="N362" i="14"/>
  <c r="R361" i="14"/>
  <c r="N361" i="14" s="1"/>
  <c r="R357" i="14"/>
  <c r="N357" i="14" s="1"/>
  <c r="N354" i="14"/>
  <c r="R353" i="14"/>
  <c r="R349" i="14"/>
  <c r="N346" i="14"/>
  <c r="R345" i="14"/>
  <c r="N345" i="14" s="1"/>
  <c r="R341" i="14"/>
  <c r="N341" i="14" s="1"/>
  <c r="R337" i="14"/>
  <c r="R333" i="14"/>
  <c r="N333" i="14" s="1"/>
  <c r="R329" i="14"/>
  <c r="N329" i="14" s="1"/>
  <c r="R325" i="14"/>
  <c r="N325" i="14" s="1"/>
  <c r="R321" i="14"/>
  <c r="N321" i="14" s="1"/>
  <c r="R226" i="14"/>
  <c r="N223" i="14"/>
  <c r="R214" i="14"/>
  <c r="N214" i="14" s="1"/>
  <c r="N211" i="14"/>
  <c r="R210" i="14"/>
  <c r="R202" i="14"/>
  <c r="N202" i="14" s="1"/>
  <c r="N199" i="14"/>
  <c r="R194" i="14"/>
  <c r="R190" i="14"/>
  <c r="N190" i="14" s="1"/>
  <c r="N179" i="14"/>
  <c r="R178" i="14"/>
  <c r="R174" i="14"/>
  <c r="R170" i="14"/>
  <c r="N170" i="14" s="1"/>
  <c r="R162" i="14"/>
  <c r="R158" i="14"/>
  <c r="R154" i="14"/>
  <c r="N154" i="14" s="1"/>
  <c r="R150" i="14"/>
  <c r="R146" i="14"/>
  <c r="N146" i="14" s="1"/>
  <c r="R392" i="14"/>
  <c r="N392" i="14" s="1"/>
  <c r="R388" i="14"/>
  <c r="N388" i="14" s="1"/>
  <c r="R384" i="14"/>
  <c r="N384" i="14" s="1"/>
  <c r="R372" i="14"/>
  <c r="N372" i="14" s="1"/>
  <c r="R368" i="14"/>
  <c r="N368" i="14" s="1"/>
  <c r="R364" i="14"/>
  <c r="R360" i="14"/>
  <c r="N360" i="14" s="1"/>
  <c r="R356" i="14"/>
  <c r="R352" i="14"/>
  <c r="R348" i="14"/>
  <c r="N348" i="14" s="1"/>
  <c r="R344" i="14"/>
  <c r="R340" i="14"/>
  <c r="N340" i="14" s="1"/>
  <c r="R336" i="14"/>
  <c r="R332" i="14"/>
  <c r="R328" i="14"/>
  <c r="R324" i="14"/>
  <c r="N324" i="14" s="1"/>
  <c r="N313" i="14"/>
  <c r="N309" i="14"/>
  <c r="N305" i="14"/>
  <c r="N297" i="14"/>
  <c r="N289" i="14"/>
  <c r="N281" i="14"/>
  <c r="N269" i="14"/>
  <c r="N265" i="14"/>
  <c r="R205" i="14"/>
  <c r="N205" i="14" s="1"/>
  <c r="R197" i="14"/>
  <c r="N197" i="14" s="1"/>
  <c r="R185" i="14"/>
  <c r="N185" i="14" s="1"/>
  <c r="R181" i="14"/>
  <c r="R177" i="14"/>
  <c r="R169" i="14"/>
  <c r="R165" i="14"/>
  <c r="R157" i="14"/>
  <c r="R153" i="14"/>
  <c r="N153" i="14" s="1"/>
  <c r="R149" i="14"/>
  <c r="R140" i="14"/>
  <c r="N140" i="14" s="1"/>
  <c r="R137" i="14"/>
  <c r="N137" i="14" s="1"/>
  <c r="N134" i="14"/>
  <c r="N131" i="14"/>
  <c r="R125" i="14"/>
  <c r="N125" i="14" s="1"/>
  <c r="N122" i="14"/>
  <c r="R105" i="14"/>
  <c r="R101" i="14"/>
  <c r="N101" i="14" s="1"/>
  <c r="N98" i="14"/>
  <c r="R342" i="14"/>
  <c r="R338" i="14"/>
  <c r="R334" i="14"/>
  <c r="R330" i="14"/>
  <c r="N330" i="14" s="1"/>
  <c r="R326" i="14"/>
  <c r="N326" i="14" s="1"/>
  <c r="R322" i="14"/>
  <c r="N316" i="14"/>
  <c r="N312" i="14"/>
  <c r="R311" i="14"/>
  <c r="N311" i="14" s="1"/>
  <c r="N308" i="14"/>
  <c r="R307" i="14"/>
  <c r="N307" i="14" s="1"/>
  <c r="R303" i="14"/>
  <c r="N300" i="14"/>
  <c r="R299" i="14"/>
  <c r="N299" i="14" s="1"/>
  <c r="N296" i="14"/>
  <c r="R291" i="14"/>
  <c r="N288" i="14"/>
  <c r="R287" i="14"/>
  <c r="R283" i="14"/>
  <c r="N283" i="14" s="1"/>
  <c r="R279" i="14"/>
  <c r="R271" i="14"/>
  <c r="N271" i="14" s="1"/>
  <c r="N268" i="14"/>
  <c r="R267" i="14"/>
  <c r="R263" i="14"/>
  <c r="N263" i="14" s="1"/>
  <c r="N256" i="14"/>
  <c r="R251" i="14"/>
  <c r="N251" i="14" s="1"/>
  <c r="N236" i="14"/>
  <c r="R235" i="14"/>
  <c r="N232" i="14"/>
  <c r="R135" i="14"/>
  <c r="N135" i="14" s="1"/>
  <c r="R119" i="14"/>
  <c r="N119" i="14" s="1"/>
  <c r="R116" i="14"/>
  <c r="N116" i="14" s="1"/>
  <c r="R108" i="14"/>
  <c r="N108" i="14" s="1"/>
  <c r="R107" i="14"/>
  <c r="R99" i="14"/>
  <c r="R95" i="14"/>
  <c r="N95" i="14" s="1"/>
  <c r="R92" i="14"/>
  <c r="R88" i="14"/>
  <c r="N88" i="14" s="1"/>
  <c r="R76" i="14"/>
  <c r="N76" i="14" s="1"/>
  <c r="R64" i="14"/>
  <c r="N64" i="14" s="1"/>
  <c r="R56" i="14"/>
  <c r="R52" i="14"/>
  <c r="N52" i="14" s="1"/>
  <c r="R48" i="14"/>
  <c r="N48" i="14" s="1"/>
  <c r="R40" i="14"/>
  <c r="N43" i="14"/>
  <c r="R93" i="14"/>
  <c r="N82" i="14"/>
  <c r="R73" i="14"/>
  <c r="N73" i="14" s="1"/>
  <c r="N70" i="14"/>
  <c r="R61" i="14"/>
  <c r="R57" i="14"/>
  <c r="N57" i="14" s="1"/>
  <c r="R49" i="14"/>
  <c r="N49" i="14" s="1"/>
  <c r="R45" i="14"/>
  <c r="N45" i="14" s="1"/>
  <c r="R33" i="14"/>
  <c r="A22" i="20"/>
  <c r="D22" i="20" s="1"/>
  <c r="A21" i="20"/>
  <c r="C21" i="20" s="1"/>
  <c r="A20" i="20"/>
  <c r="D20" i="20" s="1"/>
  <c r="A19" i="20"/>
  <c r="D19" i="20" s="1"/>
  <c r="A18" i="20"/>
  <c r="C18" i="20" s="1"/>
  <c r="A17" i="20"/>
  <c r="D17" i="20" s="1"/>
  <c r="A16" i="20"/>
  <c r="C16" i="20" s="1"/>
  <c r="A15" i="20"/>
  <c r="C15" i="20" s="1"/>
  <c r="A14" i="20"/>
  <c r="D14" i="20" s="1"/>
  <c r="A13" i="20"/>
  <c r="D13" i="20" s="1"/>
  <c r="A12" i="20"/>
  <c r="C12" i="20" s="1"/>
  <c r="A11" i="20"/>
  <c r="D11" i="20" s="1"/>
  <c r="A10" i="20"/>
  <c r="C10" i="20" s="1"/>
  <c r="A9" i="20"/>
  <c r="C9" i="20" s="1"/>
  <c r="A8" i="20"/>
  <c r="C8" i="20" s="1"/>
  <c r="A7" i="20"/>
  <c r="D7" i="20" s="1"/>
  <c r="A6" i="20"/>
  <c r="D6" i="20" s="1"/>
  <c r="A5" i="20"/>
  <c r="D5" i="20" s="1"/>
  <c r="A4" i="20"/>
  <c r="D4" i="20" s="1"/>
  <c r="C17" i="20"/>
  <c r="N1272" i="14"/>
  <c r="N1240" i="14"/>
  <c r="N380" i="14"/>
  <c r="N1749" i="14"/>
  <c r="N1680" i="14"/>
  <c r="N1312" i="14"/>
  <c r="N640" i="14"/>
  <c r="N143" i="14"/>
  <c r="N1664" i="14"/>
  <c r="R1927" i="14"/>
  <c r="S1809" i="14"/>
  <c r="N1809" i="14" s="1"/>
  <c r="R1800" i="14"/>
  <c r="R1694" i="14"/>
  <c r="N1694" i="14" s="1"/>
  <c r="R1668" i="14"/>
  <c r="S1534" i="14"/>
  <c r="N1534" i="14" s="1"/>
  <c r="S1507" i="14"/>
  <c r="S1310" i="14"/>
  <c r="N1310" i="14" s="1"/>
  <c r="S1306" i="14"/>
  <c r="S1024" i="14"/>
  <c r="S1020" i="14"/>
  <c r="S1016" i="14"/>
  <c r="R1000" i="14"/>
  <c r="R984" i="14"/>
  <c r="S1787" i="14"/>
  <c r="S1576" i="14"/>
  <c r="N1576" i="14"/>
  <c r="R1573" i="14"/>
  <c r="N1573" i="14" s="1"/>
  <c r="R1352" i="14"/>
  <c r="R1316" i="14"/>
  <c r="N1316" i="14" s="1"/>
  <c r="S1227" i="14"/>
  <c r="N1227" i="14" s="1"/>
  <c r="N1559" i="14"/>
  <c r="R1612" i="14"/>
  <c r="N1612" i="14" s="1"/>
  <c r="N1297" i="14"/>
  <c r="N1707" i="14"/>
  <c r="N1798" i="14"/>
  <c r="N1700" i="14"/>
  <c r="S1655" i="14"/>
  <c r="N1655" i="14" s="1"/>
  <c r="S1649" i="14"/>
  <c r="S1298" i="14"/>
  <c r="N854" i="14"/>
  <c r="S1616" i="14"/>
  <c r="N1520" i="14"/>
  <c r="S1459" i="14"/>
  <c r="N1414" i="14"/>
  <c r="N1396" i="14"/>
  <c r="S1376" i="14"/>
  <c r="S1260" i="14"/>
  <c r="S20" i="14"/>
  <c r="S14" i="14"/>
  <c r="N1631" i="14"/>
  <c r="N1215" i="14"/>
  <c r="N1732" i="14"/>
  <c r="R29" i="14"/>
  <c r="N1931" i="14"/>
  <c r="N1192" i="14"/>
  <c r="N1128" i="14"/>
  <c r="N713" i="14"/>
  <c r="N600" i="14"/>
  <c r="N536" i="14"/>
  <c r="N766" i="14"/>
  <c r="N426" i="14"/>
  <c r="N257" i="14"/>
  <c r="N3" i="18"/>
  <c r="N1350" i="14"/>
  <c r="S1713" i="14"/>
  <c r="S1693" i="14"/>
  <c r="N1600" i="14"/>
  <c r="N1511" i="14"/>
  <c r="N1650" i="14"/>
  <c r="N1566" i="14"/>
  <c r="S1983" i="14"/>
  <c r="N1983" i="14" s="1"/>
  <c r="S1923" i="14"/>
  <c r="R1846" i="14"/>
  <c r="R1953" i="14"/>
  <c r="N1703" i="14"/>
  <c r="R1965" i="14"/>
  <c r="R1885" i="14"/>
  <c r="N1885" i="14" s="1"/>
  <c r="S1834" i="14"/>
  <c r="S1816" i="14"/>
  <c r="S1803" i="14"/>
  <c r="N1803" i="14" s="1"/>
  <c r="S1773" i="14"/>
  <c r="S1767" i="14"/>
  <c r="S1763" i="14"/>
  <c r="S1755" i="14"/>
  <c r="N1755" i="14" s="1"/>
  <c r="S1652" i="14"/>
  <c r="S1633" i="14"/>
  <c r="S1554" i="14"/>
  <c r="S1479" i="14"/>
  <c r="S1351" i="14"/>
  <c r="S1976" i="14"/>
  <c r="R1896" i="14"/>
  <c r="N1868" i="14"/>
  <c r="N1801" i="14"/>
  <c r="N1671" i="14"/>
  <c r="R1539" i="14"/>
  <c r="R1463" i="14"/>
  <c r="N1463" i="14" s="1"/>
  <c r="N1360" i="14"/>
  <c r="N1347" i="14"/>
  <c r="N1527" i="14"/>
  <c r="R1802" i="14"/>
  <c r="R1956" i="14"/>
  <c r="N1874" i="14"/>
  <c r="S1826" i="14"/>
  <c r="N1910" i="14"/>
  <c r="S1871" i="14"/>
  <c r="N1871" i="14" s="1"/>
  <c r="N1841" i="14"/>
  <c r="N1743" i="14"/>
  <c r="N1571" i="14"/>
  <c r="N1549" i="14"/>
  <c r="N1449" i="14"/>
  <c r="N921" i="14"/>
  <c r="N1848" i="14"/>
  <c r="N1812" i="14"/>
  <c r="N1625" i="14"/>
  <c r="N1545" i="14"/>
  <c r="N596" i="14"/>
  <c r="N1731" i="14"/>
  <c r="N1532" i="14"/>
  <c r="N1404" i="14"/>
  <c r="N1317" i="14"/>
  <c r="N1285" i="14"/>
  <c r="N1253" i="14"/>
  <c r="N1202" i="14"/>
  <c r="N1162" i="14"/>
  <c r="N1147" i="14"/>
  <c r="N1092" i="14"/>
  <c r="N908" i="14"/>
  <c r="N892" i="14"/>
  <c r="N737" i="14"/>
  <c r="N705" i="14"/>
  <c r="N395" i="14"/>
  <c r="N1185" i="14"/>
  <c r="N869" i="14"/>
  <c r="N699" i="14"/>
  <c r="N1864" i="14"/>
  <c r="N1784" i="14"/>
  <c r="N1712" i="14"/>
  <c r="N1705" i="14"/>
  <c r="N1586" i="14"/>
  <c r="N1580" i="14"/>
  <c r="N1540" i="14"/>
  <c r="N1487" i="14"/>
  <c r="N1455" i="14"/>
  <c r="N1423" i="14"/>
  <c r="N1407" i="14"/>
  <c r="N1337" i="14"/>
  <c r="N1293" i="14"/>
  <c r="N1261" i="14"/>
  <c r="N1229" i="14"/>
  <c r="N1224" i="14"/>
  <c r="N1180" i="14"/>
  <c r="N1089" i="14"/>
  <c r="N1071" i="14"/>
  <c r="N1070" i="14"/>
  <c r="N1064" i="14"/>
  <c r="N1043" i="14"/>
  <c r="N1012" i="14"/>
  <c r="N961" i="14"/>
  <c r="N952" i="14"/>
  <c r="N950" i="14"/>
  <c r="N929" i="14"/>
  <c r="N916" i="14"/>
  <c r="N838" i="14"/>
  <c r="N807" i="14"/>
  <c r="N806" i="14"/>
  <c r="N743" i="14"/>
  <c r="N742" i="14"/>
  <c r="N710" i="14"/>
  <c r="N707" i="14"/>
  <c r="N696" i="14"/>
  <c r="N664" i="14"/>
  <c r="N644" i="14"/>
  <c r="N643" i="14"/>
  <c r="N628" i="14"/>
  <c r="N590" i="14"/>
  <c r="N526" i="14"/>
  <c r="N245" i="14"/>
  <c r="N244" i="14"/>
  <c r="N193" i="14"/>
  <c r="N166" i="14"/>
  <c r="N161" i="14"/>
  <c r="N126" i="14"/>
  <c r="N87" i="14"/>
  <c r="N85" i="14"/>
  <c r="N1843" i="14"/>
  <c r="N739" i="14"/>
  <c r="N803" i="14"/>
  <c r="N835" i="14"/>
  <c r="N883" i="14"/>
  <c r="N995" i="14"/>
  <c r="N1123" i="14"/>
  <c r="N1130" i="14"/>
  <c r="N568" i="14"/>
  <c r="N623" i="14"/>
  <c r="N687" i="14"/>
  <c r="N1116" i="14"/>
  <c r="N1243" i="14"/>
  <c r="N1251" i="14"/>
  <c r="N1275" i="14"/>
  <c r="N1315" i="14"/>
  <c r="N1673" i="14"/>
  <c r="N932" i="14"/>
  <c r="N1615" i="14"/>
  <c r="N1017" i="14"/>
  <c r="N1155" i="14"/>
  <c r="N1171" i="14"/>
  <c r="N1318" i="14"/>
  <c r="N1334" i="14"/>
  <c r="N1366" i="14"/>
  <c r="N1494" i="14"/>
  <c r="N1609" i="14"/>
  <c r="N1772" i="14"/>
  <c r="N1804" i="14"/>
  <c r="N898" i="14"/>
  <c r="N956" i="14"/>
  <c r="N1183" i="14"/>
  <c r="N1300" i="14"/>
  <c r="N1578" i="14"/>
  <c r="N1647" i="14"/>
  <c r="N1683" i="14"/>
  <c r="N1901" i="14"/>
  <c r="R1944" i="14"/>
  <c r="N155" i="14"/>
  <c r="N187" i="14"/>
  <c r="N194" i="14"/>
  <c r="N220" i="14"/>
  <c r="N418" i="14"/>
  <c r="N445" i="14"/>
  <c r="N407" i="14"/>
  <c r="N759" i="14"/>
  <c r="N855" i="14"/>
  <c r="N943" i="14"/>
  <c r="N975" i="14"/>
  <c r="N1087" i="14"/>
  <c r="N1119" i="14"/>
  <c r="N494" i="14"/>
  <c r="N507" i="14"/>
  <c r="N637" i="14"/>
  <c r="N331" i="14"/>
  <c r="N435" i="14"/>
  <c r="N506" i="14"/>
  <c r="N683" i="14"/>
  <c r="N692" i="14"/>
  <c r="N733" i="14"/>
  <c r="N1156" i="14"/>
  <c r="N821" i="14"/>
  <c r="N853" i="14"/>
  <c r="N886" i="14"/>
  <c r="N1112" i="14"/>
  <c r="N1144" i="14"/>
  <c r="N1249" i="14"/>
  <c r="N1257" i="14"/>
  <c r="N1305" i="14"/>
  <c r="N1381" i="14"/>
  <c r="N1501" i="14"/>
  <c r="N1525" i="14"/>
  <c r="N1556" i="14"/>
  <c r="N1394" i="14"/>
  <c r="N1483" i="14"/>
  <c r="N1522" i="14"/>
  <c r="N1605" i="14"/>
  <c r="N1686" i="14"/>
  <c r="N1814" i="14"/>
  <c r="N1004" i="14"/>
  <c r="N1029" i="14"/>
  <c r="N1093" i="14"/>
  <c r="N1320" i="14"/>
  <c r="R1990" i="14"/>
  <c r="N1990" i="14" s="1"/>
  <c r="L3" i="18"/>
  <c r="O5" i="18"/>
  <c r="L5" i="18"/>
  <c r="O3" i="18"/>
  <c r="L4" i="18"/>
  <c r="O4" i="18"/>
  <c r="N1981" i="14" l="1"/>
  <c r="N1954" i="14"/>
  <c r="N1884" i="14"/>
  <c r="N1879" i="14"/>
  <c r="N1829" i="14"/>
  <c r="N1799" i="14"/>
  <c r="N1789" i="14"/>
  <c r="N1717" i="14"/>
  <c r="N1691" i="14"/>
  <c r="N1611" i="14"/>
  <c r="N1588" i="14"/>
  <c r="N1411" i="14"/>
  <c r="N1395" i="14"/>
  <c r="N1365" i="14"/>
  <c r="N1345" i="14"/>
  <c r="N1338" i="14"/>
  <c r="N1326" i="14"/>
  <c r="N1313" i="14"/>
  <c r="N1307" i="14"/>
  <c r="N1274" i="14"/>
  <c r="N1203" i="14"/>
  <c r="N1151" i="14"/>
  <c r="N1125" i="14"/>
  <c r="N1122" i="14"/>
  <c r="N1090" i="14"/>
  <c r="N1078" i="14"/>
  <c r="N1072" i="14"/>
  <c r="N1019" i="14"/>
  <c r="N974" i="14"/>
  <c r="N954" i="14"/>
  <c r="N909" i="14"/>
  <c r="N906" i="14"/>
  <c r="N893" i="14"/>
  <c r="N872" i="14"/>
  <c r="N865" i="14"/>
  <c r="N862" i="14"/>
  <c r="N837" i="14"/>
  <c r="N768" i="14"/>
  <c r="N750" i="14"/>
  <c r="N744" i="14"/>
  <c r="N741" i="14"/>
  <c r="N735" i="14"/>
  <c r="N688" i="14"/>
  <c r="N679" i="14"/>
  <c r="N660" i="14"/>
  <c r="N635" i="14"/>
  <c r="N619" i="14"/>
  <c r="N612" i="14"/>
  <c r="N561" i="14"/>
  <c r="N549" i="14"/>
  <c r="N479" i="14"/>
  <c r="N456" i="14"/>
  <c r="N443" i="14"/>
  <c r="N428" i="14"/>
  <c r="N425" i="14"/>
  <c r="N391" i="14"/>
  <c r="N379" i="14"/>
  <c r="N376" i="14"/>
  <c r="N367" i="14"/>
  <c r="N366" i="14"/>
  <c r="N306" i="14"/>
  <c r="N295" i="14"/>
  <c r="N275" i="14"/>
  <c r="N142" i="14"/>
  <c r="N139" i="14"/>
  <c r="N136" i="14"/>
  <c r="N127" i="14"/>
  <c r="N121" i="14"/>
  <c r="N115" i="14"/>
  <c r="N100" i="14"/>
  <c r="N97" i="14"/>
  <c r="N34" i="14"/>
  <c r="N15" i="14"/>
  <c r="K8" i="21"/>
  <c r="N38" i="14"/>
  <c r="J17" i="21"/>
  <c r="K17" i="21" s="1"/>
  <c r="N40" i="14"/>
  <c r="N42" i="14"/>
  <c r="J18" i="21"/>
  <c r="K18" i="21" s="1"/>
  <c r="N29" i="14"/>
  <c r="N23" i="14"/>
  <c r="N24" i="14"/>
  <c r="I28" i="21"/>
  <c r="J28" i="21" s="1"/>
  <c r="K28" i="21" s="1"/>
  <c r="K49" i="21" s="1"/>
  <c r="N93" i="14"/>
  <c r="N89" i="14"/>
  <c r="N14" i="14"/>
  <c r="S1722" i="14"/>
  <c r="N1722" i="14" s="1"/>
  <c r="N1582" i="14"/>
  <c r="R1579" i="14"/>
  <c r="N1579" i="14"/>
  <c r="R1984" i="14"/>
  <c r="N1984" i="14"/>
  <c r="N1948" i="14"/>
  <c r="R1936" i="14"/>
  <c r="N1936" i="14" s="1"/>
  <c r="R1780" i="14"/>
  <c r="N1780" i="14" s="1"/>
  <c r="R1623" i="14"/>
  <c r="N1623" i="14" s="1"/>
  <c r="N1651" i="14"/>
  <c r="N1734" i="14"/>
  <c r="N1915" i="14"/>
  <c r="N1521" i="14"/>
  <c r="S1844" i="14"/>
  <c r="N1844" i="14" s="1"/>
  <c r="N1785" i="14"/>
  <c r="R1765" i="14"/>
  <c r="N1765" i="14"/>
  <c r="N1674" i="14"/>
  <c r="N1471" i="14"/>
  <c r="N1779" i="14"/>
  <c r="N1669" i="14"/>
  <c r="N1716" i="14"/>
  <c r="N1791" i="14"/>
  <c r="N1953" i="14"/>
  <c r="N1666" i="14"/>
  <c r="N1869" i="14"/>
  <c r="R1682" i="14"/>
  <c r="N1682" i="14" s="1"/>
  <c r="R1544" i="14"/>
  <c r="N1544" i="14" s="1"/>
  <c r="R1538" i="14"/>
  <c r="N1538" i="14" s="1"/>
  <c r="S1642" i="14"/>
  <c r="N1642" i="14" s="1"/>
  <c r="N1965" i="14"/>
  <c r="R1465" i="14"/>
  <c r="N1465" i="14"/>
  <c r="N1754" i="14"/>
  <c r="S1570" i="14"/>
  <c r="N1570" i="14" s="1"/>
  <c r="S1564" i="14"/>
  <c r="N1564" i="14" s="1"/>
  <c r="N1268" i="14"/>
  <c r="N996" i="14"/>
  <c r="N813" i="14"/>
  <c r="N576" i="14"/>
  <c r="N434" i="14"/>
  <c r="N1117" i="14"/>
  <c r="N693" i="14"/>
  <c r="N36" i="14"/>
  <c r="N26" i="14"/>
  <c r="N1322" i="14"/>
  <c r="N1756" i="14"/>
  <c r="N1747" i="14"/>
  <c r="N1745" i="14"/>
  <c r="N980" i="14"/>
  <c r="N1256" i="14"/>
  <c r="N1851" i="14"/>
  <c r="N1280" i="14"/>
  <c r="N1507" i="14"/>
  <c r="N1241" i="14"/>
  <c r="N1916" i="14"/>
  <c r="N1988" i="14"/>
  <c r="N1961" i="14"/>
  <c r="N1943" i="14"/>
  <c r="N1888" i="14"/>
  <c r="N1598" i="14"/>
  <c r="N1340" i="14"/>
  <c r="N1323" i="14"/>
  <c r="N1303" i="14"/>
  <c r="N1059" i="14"/>
  <c r="N1458" i="14"/>
  <c r="N625" i="14"/>
  <c r="N613" i="14"/>
  <c r="N1361" i="14"/>
  <c r="N1363" i="14"/>
  <c r="N1352" i="14"/>
  <c r="N1952" i="14"/>
  <c r="N1668" i="14"/>
  <c r="N1876" i="14"/>
  <c r="N866" i="14"/>
  <c r="N1400" i="14"/>
  <c r="N1097" i="14"/>
  <c r="N1678" i="14"/>
  <c r="N1120" i="14"/>
  <c r="N1913" i="14"/>
  <c r="N1904" i="14"/>
  <c r="N1875" i="14"/>
  <c r="N1746" i="14"/>
  <c r="N1568" i="14"/>
  <c r="N1466" i="14"/>
  <c r="N1372" i="14"/>
  <c r="N1281" i="14"/>
  <c r="N1006" i="14"/>
  <c r="N829" i="14"/>
  <c r="N571" i="14"/>
  <c r="N284" i="14"/>
  <c r="N276" i="14"/>
  <c r="N144" i="14"/>
  <c r="N32" i="14"/>
  <c r="N21" i="14"/>
  <c r="N12" i="14"/>
  <c r="N13" i="14"/>
  <c r="N20" i="14"/>
  <c r="N177" i="14"/>
  <c r="N174" i="14"/>
  <c r="N104" i="14"/>
  <c r="N90" i="14"/>
  <c r="N130" i="14"/>
  <c r="N17" i="14"/>
  <c r="N210" i="14"/>
  <c r="N262" i="14"/>
  <c r="N259" i="14"/>
  <c r="N250" i="14"/>
  <c r="N247" i="14"/>
  <c r="N201" i="14"/>
  <c r="N186" i="14"/>
  <c r="N83" i="14"/>
  <c r="N141" i="14"/>
  <c r="N132" i="14"/>
  <c r="N123" i="14"/>
  <c r="N120" i="14"/>
  <c r="N111" i="14"/>
  <c r="N96" i="14"/>
  <c r="N237" i="14"/>
  <c r="N242" i="14"/>
  <c r="N239" i="14"/>
  <c r="N227" i="14"/>
  <c r="N224" i="14"/>
  <c r="N218" i="14"/>
  <c r="N215" i="14"/>
  <c r="N212" i="14"/>
  <c r="N206" i="14"/>
  <c r="N188" i="14"/>
  <c r="N168" i="14"/>
  <c r="N50" i="14"/>
  <c r="N145" i="14"/>
  <c r="N183" i="14"/>
  <c r="N156" i="14"/>
  <c r="N18" i="14"/>
  <c r="N204" i="14"/>
  <c r="N59" i="14"/>
  <c r="N102" i="14"/>
  <c r="N233" i="14"/>
  <c r="N151" i="14"/>
  <c r="N171" i="14"/>
  <c r="N164" i="14"/>
  <c r="N198" i="14"/>
  <c r="N84" i="14"/>
  <c r="N60" i="14"/>
  <c r="N62" i="14"/>
  <c r="N86" i="14"/>
  <c r="N253" i="14"/>
  <c r="N158" i="14"/>
  <c r="N191" i="14"/>
  <c r="N65" i="14"/>
  <c r="N118" i="14"/>
  <c r="N165" i="14"/>
  <c r="N148" i="14"/>
  <c r="N150" i="14"/>
  <c r="N27" i="14"/>
  <c r="N80" i="14"/>
  <c r="N167" i="14"/>
  <c r="N195" i="14"/>
  <c r="D9" i="20"/>
  <c r="E9" i="20" s="1"/>
  <c r="D8" i="20"/>
  <c r="E8" i="20" s="1"/>
  <c r="D10" i="20"/>
  <c r="E10" i="20" s="1"/>
  <c r="D18" i="20"/>
  <c r="E18" i="20" s="1"/>
  <c r="D21" i="20"/>
  <c r="E21" i="20" s="1"/>
  <c r="K10" i="21"/>
  <c r="N1797" i="14"/>
  <c r="N228" i="14"/>
  <c r="N529" i="14"/>
  <c r="N1391" i="14"/>
  <c r="N876" i="14"/>
  <c r="N1729" i="14"/>
  <c r="N1802" i="14"/>
  <c r="N982" i="14"/>
  <c r="N1834" i="14"/>
  <c r="N1452" i="14"/>
  <c r="N1082" i="14"/>
  <c r="S339" i="14"/>
  <c r="N339" i="14" s="1"/>
  <c r="N301" i="14"/>
  <c r="R1021" i="14"/>
  <c r="N1021" i="14"/>
  <c r="S604" i="14"/>
  <c r="N604" i="14"/>
  <c r="S514" i="14"/>
  <c r="N514" i="14"/>
  <c r="S252" i="14"/>
  <c r="N252" i="14" s="1"/>
  <c r="S207" i="14"/>
  <c r="N207" i="14" s="1"/>
  <c r="N78" i="14"/>
  <c r="N35" i="14"/>
  <c r="N213" i="14"/>
  <c r="N249" i="14"/>
  <c r="N147" i="14"/>
  <c r="N413" i="14"/>
  <c r="N453" i="14"/>
  <c r="N234" i="14"/>
  <c r="N511" i="14"/>
  <c r="N747" i="14"/>
  <c r="N831" i="14"/>
  <c r="N1003" i="14"/>
  <c r="N359" i="14"/>
  <c r="N508" i="14"/>
  <c r="N541" i="14"/>
  <c r="N690" i="14"/>
  <c r="N583" i="14"/>
  <c r="N648" i="14"/>
  <c r="R753" i="14"/>
  <c r="N753" i="14" s="1"/>
  <c r="N1028" i="14"/>
  <c r="N1084" i="14"/>
  <c r="N1342" i="14"/>
  <c r="N1427" i="14"/>
  <c r="N882" i="14"/>
  <c r="N1941" i="14"/>
  <c r="N1718" i="14"/>
  <c r="N1547" i="14"/>
  <c r="N1435" i="14"/>
  <c r="N701" i="14"/>
  <c r="N918" i="14"/>
  <c r="N1933" i="14"/>
  <c r="N1008" i="14"/>
  <c r="N1783" i="14"/>
  <c r="N55" i="14"/>
  <c r="N1794" i="14"/>
  <c r="N805" i="14"/>
  <c r="N1167" i="14"/>
  <c r="N1393" i="14"/>
  <c r="N1690" i="14"/>
  <c r="N1923" i="14"/>
  <c r="N1220" i="14"/>
  <c r="N22" i="14"/>
  <c r="N1418" i="14"/>
  <c r="N225" i="14"/>
  <c r="N243" i="14"/>
  <c r="N481" i="14"/>
  <c r="N517" i="14"/>
  <c r="N843" i="14"/>
  <c r="N891" i="14"/>
  <c r="N926" i="14"/>
  <c r="N994" i="14"/>
  <c r="N1050" i="14"/>
  <c r="N487" i="14"/>
  <c r="N499" i="14"/>
  <c r="N404" i="14"/>
  <c r="N484" i="14"/>
  <c r="N552" i="14"/>
  <c r="N651" i="14"/>
  <c r="N684" i="14"/>
  <c r="N796" i="14"/>
  <c r="N848" i="14"/>
  <c r="N757" i="14"/>
  <c r="N849" i="14"/>
  <c r="N976" i="14"/>
  <c r="R1131" i="14"/>
  <c r="N1131" i="14" s="1"/>
  <c r="N1069" i="14"/>
  <c r="N1160" i="14"/>
  <c r="N1567" i="14"/>
  <c r="R1139" i="14"/>
  <c r="N1139" i="14" s="1"/>
  <c r="N1354" i="14"/>
  <c r="N1964" i="14"/>
  <c r="N1920" i="14"/>
  <c r="N112" i="14"/>
  <c r="N264" i="14"/>
  <c r="N490" i="14"/>
  <c r="N720" i="14"/>
  <c r="N1721" i="14"/>
  <c r="N1460" i="14"/>
  <c r="N1145" i="14"/>
  <c r="N782" i="14"/>
  <c r="N1839" i="14"/>
  <c r="S1060" i="14"/>
  <c r="N1060" i="14" s="1"/>
  <c r="R955" i="14"/>
  <c r="N955" i="14" s="1"/>
  <c r="S704" i="14"/>
  <c r="N704" i="14" s="1"/>
  <c r="S422" i="14"/>
  <c r="N422" i="14"/>
  <c r="S419" i="14"/>
  <c r="N419" i="14" s="1"/>
  <c r="S332" i="14"/>
  <c r="N332" i="14" s="1"/>
  <c r="N1405" i="14"/>
  <c r="N645" i="14"/>
  <c r="N69" i="14"/>
  <c r="N532" i="14"/>
  <c r="N1727" i="14"/>
  <c r="N219" i="14"/>
  <c r="N799" i="14"/>
  <c r="N502" i="14"/>
  <c r="N1065" i="14"/>
  <c r="N823" i="14"/>
  <c r="N1211" i="14"/>
  <c r="N431" i="14"/>
  <c r="N75" i="14"/>
  <c r="N106" i="14"/>
  <c r="N222" i="14"/>
  <c r="N216" i="14"/>
  <c r="N353" i="14"/>
  <c r="N365" i="14"/>
  <c r="N473" i="14"/>
  <c r="N335" i="14"/>
  <c r="N763" i="14"/>
  <c r="N811" i="14"/>
  <c r="N851" i="14"/>
  <c r="N931" i="14"/>
  <c r="N1031" i="14"/>
  <c r="R1178" i="14"/>
  <c r="N1178" i="14" s="1"/>
  <c r="N574" i="14"/>
  <c r="N586" i="14"/>
  <c r="N598" i="14"/>
  <c r="N642" i="14"/>
  <c r="N654" i="14"/>
  <c r="N732" i="14"/>
  <c r="N544" i="14"/>
  <c r="N607" i="14"/>
  <c r="N616" i="14"/>
  <c r="N672" i="14"/>
  <c r="N776" i="14"/>
  <c r="N416" i="14"/>
  <c r="N817" i="14"/>
  <c r="N1057" i="14"/>
  <c r="N1197" i="14"/>
  <c r="N1497" i="14"/>
  <c r="N1764" i="14"/>
  <c r="N1630" i="14"/>
  <c r="N1225" i="14"/>
  <c r="N915" i="14"/>
  <c r="N1432" i="14"/>
  <c r="N66" i="14"/>
  <c r="N729" i="14"/>
  <c r="N505" i="14"/>
  <c r="N520" i="14"/>
  <c r="N802" i="14"/>
  <c r="N1339" i="14"/>
  <c r="N72" i="14"/>
  <c r="N1109" i="14"/>
  <c r="N675" i="14"/>
  <c r="N774" i="14"/>
  <c r="N1014" i="14"/>
  <c r="N1135" i="14"/>
  <c r="N1412" i="14"/>
  <c r="N901" i="14"/>
  <c r="N470" i="14"/>
  <c r="N1085" i="14"/>
  <c r="N1351" i="14"/>
  <c r="N1693" i="14"/>
  <c r="N1081" i="14"/>
  <c r="N1894" i="14"/>
  <c r="N756" i="14"/>
  <c r="N947" i="14"/>
  <c r="N1336" i="14"/>
  <c r="N890" i="14"/>
  <c r="N991" i="14"/>
  <c r="N791" i="14"/>
  <c r="N370" i="14"/>
  <c r="N1819" i="14"/>
  <c r="N1187" i="14"/>
  <c r="N1786" i="14"/>
  <c r="N771" i="14"/>
  <c r="N292" i="14"/>
  <c r="N632" i="14"/>
  <c r="N1560" i="14"/>
  <c r="N467" i="14"/>
  <c r="N941" i="14"/>
  <c r="N1500" i="14"/>
  <c r="N1068" i="14"/>
  <c r="N1385" i="14"/>
  <c r="N1103" i="14"/>
  <c r="N1376" i="14"/>
  <c r="N1024" i="14"/>
  <c r="N1492" i="14"/>
  <c r="N255" i="14"/>
  <c r="N303" i="14"/>
  <c r="N109" i="14"/>
  <c r="N317" i="14"/>
  <c r="N344" i="14"/>
  <c r="N448" i="14"/>
  <c r="N493" i="14"/>
  <c r="N779" i="14"/>
  <c r="N859" i="14"/>
  <c r="N999" i="14"/>
  <c r="N1034" i="14"/>
  <c r="N577" i="14"/>
  <c r="N589" i="14"/>
  <c r="N601" i="14"/>
  <c r="N610" i="14"/>
  <c r="N630" i="14"/>
  <c r="N657" i="14"/>
  <c r="N246" i="14"/>
  <c r="N323" i="14"/>
  <c r="N639" i="14"/>
  <c r="N808" i="14"/>
  <c r="N936" i="14"/>
  <c r="N1301" i="14"/>
  <c r="N1421" i="14"/>
  <c r="N267" i="14"/>
  <c r="N287" i="14"/>
  <c r="N338" i="14"/>
  <c r="N381" i="14"/>
  <c r="N1114" i="14"/>
  <c r="N1142" i="14"/>
  <c r="N904" i="14"/>
  <c r="N944" i="14"/>
  <c r="N1212" i="14"/>
  <c r="N1133" i="14"/>
  <c r="N1233" i="14"/>
  <c r="N985" i="14"/>
  <c r="N1937" i="14"/>
  <c r="N1907" i="14"/>
  <c r="N1836" i="14"/>
  <c r="N1775" i="14"/>
  <c r="N1618" i="14"/>
  <c r="N1572" i="14"/>
  <c r="N1502" i="14"/>
  <c r="N1741" i="14"/>
  <c r="N1646" i="14"/>
  <c r="R1040" i="14"/>
  <c r="N1040" i="14"/>
  <c r="N235" i="14"/>
  <c r="N1776" i="14"/>
  <c r="N1762" i="14"/>
  <c r="N1748" i="14"/>
  <c r="N1740" i="14"/>
  <c r="N1056" i="14"/>
  <c r="N957" i="14"/>
  <c r="N25" i="14"/>
  <c r="N1173" i="14"/>
  <c r="N1159" i="14"/>
  <c r="N1063" i="14"/>
  <c r="N1007" i="14"/>
  <c r="N159" i="14"/>
  <c r="N67" i="14"/>
  <c r="N30" i="14"/>
  <c r="N1204" i="14"/>
  <c r="N987" i="14"/>
  <c r="N94" i="14"/>
  <c r="N797" i="14"/>
  <c r="N846" i="14"/>
  <c r="N905" i="14"/>
  <c r="N1959" i="14"/>
  <c r="N1950" i="14"/>
  <c r="N1830" i="14"/>
  <c r="N1777" i="14"/>
  <c r="N1766" i="14"/>
  <c r="N1719" i="14"/>
  <c r="N1711" i="14"/>
  <c r="N1699" i="14"/>
  <c r="N1628" i="14"/>
  <c r="N1575" i="14"/>
  <c r="N1508" i="14"/>
  <c r="N1474" i="14"/>
  <c r="N1451" i="14"/>
  <c r="N907" i="14"/>
  <c r="N469" i="14"/>
  <c r="N968" i="14"/>
  <c r="N1554" i="14"/>
  <c r="R1992" i="14"/>
  <c r="N1992" i="14" s="1"/>
  <c r="N1594" i="14"/>
  <c r="N1873" i="14"/>
  <c r="N1518" i="14"/>
  <c r="N1047" i="14"/>
  <c r="N1246" i="14"/>
  <c r="N1892" i="14"/>
  <c r="N1968" i="14"/>
  <c r="N1877" i="14"/>
  <c r="N328" i="14"/>
  <c r="N959" i="14"/>
  <c r="N1052" i="14"/>
  <c r="N1562" i="14"/>
  <c r="N1970" i="14"/>
  <c r="N1513" i="14"/>
  <c r="N1831" i="14"/>
  <c r="N1601" i="14"/>
  <c r="N1788" i="14"/>
  <c r="N1813" i="14"/>
  <c r="N33" i="14"/>
  <c r="N804" i="14"/>
  <c r="N1818" i="14"/>
  <c r="N1967" i="14"/>
  <c r="N1524" i="14"/>
  <c r="N834" i="14"/>
  <c r="N981" i="14"/>
  <c r="N1828" i="14"/>
  <c r="N965" i="14"/>
  <c r="N1767" i="14"/>
  <c r="N1973" i="14"/>
  <c r="N1949" i="14"/>
  <c r="N984" i="14"/>
  <c r="N979" i="14"/>
  <c r="N1193" i="14"/>
  <c r="N1991" i="14"/>
  <c r="S1966" i="14"/>
  <c r="N1966" i="14" s="1"/>
  <c r="N442" i="14"/>
  <c r="N1925" i="14"/>
  <c r="N1742" i="14"/>
  <c r="N1049" i="14"/>
  <c r="N1773" i="14"/>
  <c r="N1928" i="14"/>
  <c r="N1306" i="14"/>
  <c r="N1986" i="14"/>
  <c r="N962" i="14"/>
  <c r="N1298" i="14"/>
  <c r="N1687" i="14"/>
  <c r="N1657" i="14"/>
  <c r="N1640" i="14"/>
  <c r="N1634" i="14"/>
  <c r="N1632" i="14"/>
  <c r="N1234" i="14"/>
  <c r="N1096" i="14"/>
  <c r="N717" i="14"/>
  <c r="N450" i="14"/>
  <c r="N273" i="14"/>
  <c r="N1940" i="14"/>
  <c r="N1927" i="14"/>
  <c r="N1889" i="14"/>
  <c r="N1827" i="14"/>
  <c r="N1643" i="14"/>
  <c r="N1437" i="14"/>
  <c r="N1374" i="14"/>
  <c r="N1228" i="14"/>
  <c r="N1175" i="14"/>
  <c r="N1075" i="14"/>
  <c r="N698" i="14"/>
  <c r="N1947" i="14"/>
  <c r="N1817" i="14"/>
  <c r="N1723" i="14"/>
  <c r="N1697" i="14"/>
  <c r="N1592" i="14"/>
  <c r="N1581" i="14"/>
  <c r="N1343" i="14"/>
  <c r="N449" i="14"/>
  <c r="N231" i="14"/>
  <c r="N169" i="14"/>
  <c r="N1924" i="14"/>
  <c r="N1921" i="14"/>
  <c r="N1906" i="14"/>
  <c r="N1771" i="14"/>
  <c r="N1607" i="14"/>
  <c r="N1444" i="14"/>
  <c r="N1439" i="14"/>
  <c r="N1387" i="14"/>
  <c r="N1368" i="14"/>
  <c r="N1039" i="14"/>
  <c r="N1887" i="14"/>
  <c r="N1838" i="14"/>
  <c r="N1599" i="14"/>
  <c r="N1530" i="14"/>
  <c r="N1436" i="14"/>
  <c r="N1101" i="14"/>
  <c r="N903" i="14"/>
  <c r="N1403" i="14"/>
  <c r="N1509" i="14"/>
  <c r="N966" i="14"/>
  <c r="N1045" i="14"/>
  <c r="N1462" i="14"/>
  <c r="N655" i="14"/>
  <c r="N71" i="14"/>
  <c r="N938" i="14"/>
  <c r="N1893" i="14"/>
  <c r="N1344" i="14"/>
  <c r="N61" i="14"/>
  <c r="N99" i="14"/>
  <c r="N272" i="14"/>
  <c r="N157" i="14"/>
  <c r="N173" i="14"/>
  <c r="N209" i="14"/>
  <c r="N352" i="14"/>
  <c r="N444" i="14"/>
  <c r="N286" i="14"/>
  <c r="N1002" i="14"/>
  <c r="N403" i="14"/>
  <c r="N278" i="14"/>
  <c r="N671" i="14"/>
  <c r="N723" i="14"/>
  <c r="N208" i="14"/>
  <c r="N290" i="14"/>
  <c r="N945" i="14"/>
  <c r="N1563" i="14"/>
  <c r="N973" i="14"/>
  <c r="N1386" i="14"/>
  <c r="N1820" i="14"/>
  <c r="N1835" i="14"/>
  <c r="S1955" i="14"/>
  <c r="N1955" i="14" s="1"/>
  <c r="N1847" i="14"/>
  <c r="N1209" i="14"/>
  <c r="N1614" i="14"/>
  <c r="N953" i="14"/>
  <c r="N1945" i="14"/>
  <c r="N1908" i="14"/>
  <c r="N74" i="14"/>
  <c r="N47" i="14"/>
  <c r="N138" i="14"/>
  <c r="N241" i="14"/>
  <c r="N337" i="14"/>
  <c r="N472" i="14"/>
  <c r="N302" i="14"/>
  <c r="N715" i="14"/>
  <c r="N712" i="14"/>
  <c r="N294" i="14"/>
  <c r="N176" i="14"/>
  <c r="N1149" i="14"/>
  <c r="N794" i="14"/>
  <c r="N1152" i="14"/>
  <c r="N1477" i="14"/>
  <c r="N1349" i="14"/>
  <c r="N1944" i="14"/>
  <c r="N1985" i="14"/>
  <c r="N1656" i="14"/>
  <c r="N229" i="14"/>
  <c r="N293" i="14"/>
  <c r="N1503" i="14"/>
  <c r="N1720" i="14"/>
  <c r="N1417" i="14"/>
  <c r="N1795" i="14"/>
  <c r="N1971" i="14"/>
  <c r="N1454" i="14"/>
  <c r="N1935" i="14"/>
  <c r="N1862" i="14"/>
  <c r="N1383" i="14"/>
  <c r="N1627" i="14"/>
  <c r="N1304" i="14"/>
  <c r="N1000" i="14"/>
  <c r="N871" i="14"/>
  <c r="N1585" i="14"/>
  <c r="N1963" i="14"/>
  <c r="N77" i="14"/>
  <c r="N92" i="14"/>
  <c r="N315" i="14"/>
  <c r="N149" i="14"/>
  <c r="N336" i="14"/>
  <c r="N226" i="14"/>
  <c r="N409" i="14"/>
  <c r="N436" i="14"/>
  <c r="N464" i="14"/>
  <c r="N726" i="14"/>
  <c r="N879" i="14"/>
  <c r="N951" i="14"/>
  <c r="N963" i="14"/>
  <c r="N1035" i="14"/>
  <c r="N1054" i="14"/>
  <c r="N439" i="14"/>
  <c r="N458" i="14"/>
  <c r="N674" i="14"/>
  <c r="N547" i="14"/>
  <c r="N663" i="14"/>
  <c r="N695" i="14"/>
  <c r="N708" i="14"/>
  <c r="N355" i="14"/>
  <c r="N928" i="14"/>
  <c r="N1100" i="14"/>
  <c r="N1760" i="14"/>
  <c r="N1709" i="14"/>
  <c r="N1852" i="14"/>
  <c r="N972" i="14"/>
  <c r="N1976" i="14"/>
  <c r="N1895" i="14"/>
  <c r="N1849" i="14"/>
  <c r="S28" i="14"/>
  <c r="N28" i="14" s="1"/>
  <c r="S19" i="14"/>
  <c r="N19" i="14" s="1"/>
  <c r="N1467" i="14"/>
  <c r="N1330" i="14"/>
  <c r="N722" i="14"/>
  <c r="N1676" i="14"/>
  <c r="N200" i="14"/>
  <c r="N899" i="14"/>
  <c r="N172" i="14"/>
  <c r="N471" i="14"/>
  <c r="N1903" i="14"/>
  <c r="N1121" i="14"/>
  <c r="N1979" i="14"/>
  <c r="N1912" i="14"/>
  <c r="N986" i="14"/>
  <c r="N54" i="14"/>
  <c r="N68" i="14"/>
  <c r="N240" i="14"/>
  <c r="N291" i="14"/>
  <c r="N162" i="14"/>
  <c r="N175" i="14"/>
  <c r="N398" i="14"/>
  <c r="N437" i="14"/>
  <c r="N452" i="14"/>
  <c r="N412" i="14"/>
  <c r="N731" i="14"/>
  <c r="N767" i="14"/>
  <c r="N1010" i="14"/>
  <c r="N1058" i="14"/>
  <c r="N1190" i="14"/>
  <c r="N383" i="14"/>
  <c r="N466" i="14"/>
  <c r="N614" i="14"/>
  <c r="N689" i="14"/>
  <c r="N420" i="14"/>
  <c r="N539" i="14"/>
  <c r="N548" i="14"/>
  <c r="N627" i="14"/>
  <c r="N709" i="14"/>
  <c r="N780" i="14"/>
  <c r="N192" i="14"/>
  <c r="N1137" i="14"/>
  <c r="N1172" i="14"/>
  <c r="N1245" i="14"/>
  <c r="N1420" i="14"/>
  <c r="N857" i="14"/>
  <c r="N1406" i="14"/>
  <c r="N1808" i="14"/>
  <c r="S1660" i="14"/>
  <c r="N1660" i="14"/>
  <c r="S940" i="14"/>
  <c r="N940" i="14" s="1"/>
  <c r="N1896" i="14"/>
  <c r="N1778" i="14"/>
  <c r="N1918" i="14"/>
  <c r="N820" i="14"/>
  <c r="N1357" i="14"/>
  <c r="N1195" i="14"/>
  <c r="N711" i="14"/>
  <c r="N461" i="14"/>
  <c r="N1254" i="14"/>
  <c r="N676" i="14"/>
  <c r="N1825" i="14"/>
  <c r="N1457" i="14"/>
  <c r="N1842" i="14"/>
  <c r="N1672" i="14"/>
  <c r="N31" i="14"/>
  <c r="N1629" i="14"/>
  <c r="N1837" i="14"/>
  <c r="N666" i="14"/>
  <c r="N280" i="14"/>
  <c r="N342" i="14"/>
  <c r="N181" i="14"/>
  <c r="N178" i="14"/>
  <c r="N203" i="14"/>
  <c r="N401" i="14"/>
  <c r="N440" i="14"/>
  <c r="N815" i="14"/>
  <c r="N923" i="14"/>
  <c r="N967" i="14"/>
  <c r="N483" i="14"/>
  <c r="N523" i="14"/>
  <c r="N714" i="14"/>
  <c r="N868" i="14"/>
  <c r="N152" i="14"/>
  <c r="N447" i="14"/>
  <c r="N786" i="14"/>
  <c r="N1208" i="14"/>
  <c r="N1259" i="14"/>
  <c r="N1689" i="14"/>
  <c r="N948" i="14"/>
  <c r="N1165" i="14"/>
  <c r="N825" i="14"/>
  <c r="N1805" i="14"/>
  <c r="N1978" i="14"/>
  <c r="N1951" i="14"/>
  <c r="N1735" i="14"/>
  <c r="N1543" i="14"/>
  <c r="N113" i="14"/>
  <c r="N1859" i="14"/>
  <c r="N1519" i="14"/>
  <c r="N1491" i="14"/>
  <c r="N1489" i="14"/>
  <c r="N1115" i="14"/>
  <c r="N636" i="14"/>
  <c r="N1606" i="14"/>
  <c r="N1398" i="14"/>
  <c r="N1296" i="14"/>
  <c r="N1726" i="14"/>
  <c r="N1523" i="14"/>
  <c r="N1244" i="14"/>
  <c r="N1236" i="14"/>
  <c r="N402" i="14"/>
  <c r="E12" i="21"/>
  <c r="I22" i="21"/>
  <c r="J22" i="21" s="1"/>
  <c r="I23" i="21"/>
  <c r="J23" i="21" s="1"/>
  <c r="I24" i="21"/>
  <c r="J24" i="21" s="1"/>
  <c r="J35" i="21"/>
  <c r="K35" i="21" s="1"/>
  <c r="J36" i="21"/>
  <c r="K36" i="21" s="1"/>
  <c r="J19" i="21"/>
  <c r="K19" i="21" s="1"/>
  <c r="E40" i="21"/>
  <c r="N11" i="14"/>
  <c r="N1932" i="14"/>
  <c r="N1930" i="14"/>
  <c r="N1881" i="14"/>
  <c r="N1866" i="14"/>
  <c r="N1905" i="14"/>
  <c r="N1377" i="14"/>
  <c r="N1946" i="14"/>
  <c r="N1909" i="14"/>
  <c r="N1902" i="14"/>
  <c r="N1840" i="14"/>
  <c r="N1250" i="14"/>
  <c r="N1206" i="14"/>
  <c r="N1919" i="14"/>
  <c r="N1446" i="14"/>
  <c r="N1263" i="14"/>
  <c r="N1763" i="14"/>
  <c r="N1846" i="14"/>
  <c r="R1730" i="14"/>
  <c r="N1730" i="14" s="1"/>
  <c r="N1652" i="14"/>
  <c r="N1987" i="14"/>
  <c r="N1975" i="14"/>
  <c r="N1972" i="14"/>
  <c r="N1960" i="14"/>
  <c r="N1942" i="14"/>
  <c r="N1938" i="14"/>
  <c r="N1641" i="14"/>
  <c r="S1622" i="14"/>
  <c r="N1622" i="14" s="1"/>
  <c r="N1957" i="14"/>
  <c r="N1980" i="14"/>
  <c r="N1974" i="14"/>
  <c r="N1962" i="14"/>
  <c r="N1922" i="14"/>
  <c r="N1891" i="14"/>
  <c r="N1853" i="14"/>
  <c r="N1453" i="14"/>
  <c r="N1271" i="14"/>
  <c r="N1558" i="14"/>
  <c r="N1154" i="14"/>
  <c r="N1824" i="14"/>
  <c r="N1750" i="14"/>
  <c r="N1739" i="14"/>
  <c r="N1645" i="14"/>
  <c r="N1535" i="14"/>
  <c r="N1533" i="14"/>
  <c r="N1498" i="14"/>
  <c r="N1459" i="14"/>
  <c r="N1445" i="14"/>
  <c r="N1433" i="14"/>
  <c r="N1419" i="14"/>
  <c r="N1325" i="14"/>
  <c r="N1276" i="14"/>
  <c r="N1168" i="14"/>
  <c r="N1016" i="14"/>
  <c r="N856" i="14"/>
  <c r="N1858" i="14"/>
  <c r="N1806" i="14"/>
  <c r="N1468" i="14"/>
  <c r="N1443" i="14"/>
  <c r="N1382" i="14"/>
  <c r="N1104" i="14"/>
  <c r="N1088" i="14"/>
  <c r="N1055" i="14"/>
  <c r="N971" i="14"/>
  <c r="N864" i="14"/>
  <c r="N681" i="14"/>
  <c r="N1832" i="14"/>
  <c r="N1792" i="14"/>
  <c r="N1782" i="14"/>
  <c r="N1768" i="14"/>
  <c r="N1759" i="14"/>
  <c r="N1595" i="14"/>
  <c r="N1493" i="14"/>
  <c r="N1479" i="14"/>
  <c r="N1389" i="14"/>
  <c r="N1226" i="14"/>
  <c r="N1194" i="14"/>
  <c r="N1080" i="14"/>
  <c r="N1005" i="14"/>
  <c r="N997" i="14"/>
  <c r="N964" i="14"/>
  <c r="N1883" i="14"/>
  <c r="N1882" i="14"/>
  <c r="N1878" i="14"/>
  <c r="N1867" i="14"/>
  <c r="N1865" i="14"/>
  <c r="N1861" i="14"/>
  <c r="N1850" i="14"/>
  <c r="N1793" i="14"/>
  <c r="N1769" i="14"/>
  <c r="N1706" i="14"/>
  <c r="N1704" i="14"/>
  <c r="N1679" i="14"/>
  <c r="N1658" i="14"/>
  <c r="N1621" i="14"/>
  <c r="N1593" i="14"/>
  <c r="N1510" i="14"/>
  <c r="N1499" i="14"/>
  <c r="N1476" i="14"/>
  <c r="N1475" i="14"/>
  <c r="N1470" i="14"/>
  <c r="N1370" i="14"/>
  <c r="N1356" i="14"/>
  <c r="N1348" i="14"/>
  <c r="N1341" i="14"/>
  <c r="N1295" i="14"/>
  <c r="N1027" i="14"/>
  <c r="N1025" i="14"/>
  <c r="N884" i="14"/>
  <c r="N1898" i="14"/>
  <c r="N1890" i="14"/>
  <c r="N1857" i="14"/>
  <c r="N1800" i="14"/>
  <c r="N1698" i="14"/>
  <c r="N1517" i="14"/>
  <c r="N1469" i="14"/>
  <c r="R1364" i="14"/>
  <c r="N1364" i="14" s="1"/>
  <c r="N1362" i="14"/>
  <c r="N1332" i="14"/>
  <c r="R1191" i="14"/>
  <c r="N1191" i="14" s="1"/>
  <c r="N1164" i="14"/>
  <c r="N1051" i="14"/>
  <c r="N988" i="14"/>
  <c r="R564" i="14"/>
  <c r="N564" i="14"/>
  <c r="N793" i="14"/>
  <c r="N528" i="14"/>
  <c r="N334" i="14"/>
  <c r="N260" i="14"/>
  <c r="N114" i="14"/>
  <c r="N924" i="14"/>
  <c r="N261" i="14"/>
  <c r="N1086" i="14"/>
  <c r="N1048" i="14"/>
  <c r="N634" i="14"/>
  <c r="N669" i="14"/>
  <c r="N364" i="14"/>
  <c r="N182" i="14"/>
  <c r="N180" i="14"/>
  <c r="N105" i="14"/>
  <c r="N1011" i="14"/>
  <c r="N925" i="14"/>
  <c r="N322" i="14"/>
  <c r="N79" i="14"/>
  <c r="N304" i="14"/>
  <c r="N279" i="14"/>
  <c r="N277" i="14"/>
  <c r="N248" i="14"/>
  <c r="N221" i="14"/>
  <c r="N58" i="14"/>
  <c r="N53" i="14"/>
  <c r="N51" i="14"/>
  <c r="N46" i="14"/>
  <c r="N39" i="14"/>
  <c r="N358" i="14"/>
  <c r="N189" i="14"/>
  <c r="N63" i="14"/>
  <c r="N1355" i="14"/>
  <c r="N1541" i="14"/>
  <c r="N1413" i="14"/>
  <c r="N1273" i="14"/>
  <c r="N1046" i="14"/>
  <c r="N1994" i="14"/>
  <c r="N1327" i="14"/>
  <c r="N110" i="14"/>
  <c r="N1288" i="14"/>
  <c r="N1359" i="14"/>
  <c r="N1553" i="14"/>
  <c r="N1066" i="14"/>
  <c r="N1353" i="14"/>
  <c r="N1633" i="14"/>
  <c r="N1684" i="14"/>
  <c r="N1744" i="14"/>
  <c r="N16" i="14"/>
  <c r="N1604" i="14"/>
  <c r="N1447" i="14"/>
  <c r="N1557" i="14"/>
  <c r="N107" i="14"/>
  <c r="R129" i="14"/>
  <c r="N129" i="14" s="1"/>
  <c r="N285" i="14"/>
  <c r="N349" i="14"/>
  <c r="N327" i="14"/>
  <c r="N910" i="14"/>
  <c r="N1098" i="14"/>
  <c r="N1714" i="14"/>
  <c r="N902" i="14"/>
  <c r="R1512" i="14"/>
  <c r="N1512" i="14" s="1"/>
  <c r="R1551" i="14"/>
  <c r="N1551" i="14" s="1"/>
  <c r="R1262" i="14"/>
  <c r="N1262" i="14" s="1"/>
  <c r="N1248" i="14"/>
  <c r="R1816" i="14"/>
  <c r="N1816" i="14" s="1"/>
  <c r="R1900" i="14"/>
  <c r="N1900" i="14" s="1"/>
  <c r="R1821" i="14"/>
  <c r="N1821" i="14" s="1"/>
  <c r="S1796" i="14"/>
  <c r="N1796" i="14" s="1"/>
  <c r="S1757" i="14"/>
  <c r="N1757" i="14" s="1"/>
  <c r="N1753" i="14"/>
  <c r="S1665" i="14"/>
  <c r="N1665" i="14" s="1"/>
  <c r="S1663" i="14"/>
  <c r="N1663" i="14" s="1"/>
  <c r="R1602" i="14"/>
  <c r="N1602" i="14" s="1"/>
  <c r="R1596" i="14"/>
  <c r="N1596" i="14" s="1"/>
  <c r="S1539" i="14"/>
  <c r="N1539" i="14" s="1"/>
  <c r="N1504" i="14"/>
  <c r="N1473" i="14"/>
  <c r="R1430" i="14"/>
  <c r="N1430" i="14" s="1"/>
  <c r="S1422" i="14"/>
  <c r="N1422" i="14" s="1"/>
  <c r="S1408" i="14"/>
  <c r="N1408" i="14" s="1"/>
  <c r="N1388" i="14"/>
  <c r="N1378" i="14"/>
  <c r="S1375" i="14"/>
  <c r="N1375" i="14" s="1"/>
  <c r="R1324" i="14"/>
  <c r="N1324" i="14" s="1"/>
  <c r="S1292" i="14"/>
  <c r="N1292" i="14" s="1"/>
  <c r="N1282" i="14"/>
  <c r="N1267" i="14"/>
  <c r="R1219" i="14"/>
  <c r="N1219" i="14" s="1"/>
  <c r="S1201" i="14"/>
  <c r="N1201" i="14" s="1"/>
  <c r="N1150" i="14"/>
  <c r="N1148" i="14"/>
  <c r="S1132" i="14"/>
  <c r="N1132" i="14" s="1"/>
  <c r="S1053" i="14"/>
  <c r="N1053" i="14" s="1"/>
  <c r="R1036" i="14"/>
  <c r="N1036" i="14" s="1"/>
  <c r="R874" i="14"/>
  <c r="N874" i="14" s="1"/>
  <c r="N1661" i="14"/>
  <c r="S1238" i="14"/>
  <c r="N1238" i="14" s="1"/>
  <c r="N1217" i="14"/>
  <c r="S1179" i="14"/>
  <c r="N1179" i="14" s="1"/>
  <c r="S1166" i="14"/>
  <c r="N1166" i="14" s="1"/>
  <c r="R1157" i="14"/>
  <c r="N1157" i="14" s="1"/>
  <c r="S1074" i="14"/>
  <c r="N1074" i="14" s="1"/>
  <c r="N992" i="14"/>
  <c r="S103" i="14"/>
  <c r="N103" i="14" s="1"/>
  <c r="N1079" i="14"/>
  <c r="R1696" i="14"/>
  <c r="N1696" i="14" s="1"/>
  <c r="N1037" i="14"/>
  <c r="N1390" i="14"/>
  <c r="R1649" i="14"/>
  <c r="N1649" i="14" s="1"/>
  <c r="N1184" i="14"/>
  <c r="R1811" i="14"/>
  <c r="N1811" i="14" s="1"/>
  <c r="N1926" i="14"/>
  <c r="N1899" i="14"/>
  <c r="N1872" i="14"/>
  <c r="N1845" i="14"/>
  <c r="S1810" i="14"/>
  <c r="N1810" i="14" s="1"/>
  <c r="N1677" i="14"/>
  <c r="R1495" i="14"/>
  <c r="N1495" i="14" s="1"/>
  <c r="R1392" i="14"/>
  <c r="N1392" i="14" s="1"/>
  <c r="S1129" i="14"/>
  <c r="N1129" i="14" s="1"/>
  <c r="S1091" i="14"/>
  <c r="N1091" i="14" s="1"/>
  <c r="N1982" i="14"/>
  <c r="N1294" i="14"/>
  <c r="N1094" i="14"/>
  <c r="N1321" i="14"/>
  <c r="N1728" i="14"/>
  <c r="N1822" i="14"/>
  <c r="N1969" i="14"/>
  <c r="N1486" i="14"/>
  <c r="N44" i="14"/>
  <c r="N1515" i="14"/>
  <c r="N1807" i="14"/>
  <c r="N1286" i="14"/>
  <c r="N1737" i="14"/>
  <c r="N867" i="14"/>
  <c r="N1380" i="14"/>
  <c r="N661" i="14"/>
  <c r="N1934" i="14"/>
  <c r="N1977" i="14"/>
  <c r="N1478" i="14"/>
  <c r="N1424" i="14"/>
  <c r="N1260" i="14"/>
  <c r="N1761" i="14"/>
  <c r="N1989" i="14"/>
  <c r="N1314" i="14"/>
  <c r="N1379" i="14"/>
  <c r="N1659" i="14"/>
  <c r="N124" i="14"/>
  <c r="N117" i="14"/>
  <c r="N356" i="14"/>
  <c r="N163" i="14"/>
  <c r="N860" i="14"/>
  <c r="N258" i="14"/>
  <c r="N371" i="14"/>
  <c r="N1176" i="14"/>
  <c r="N1484" i="14"/>
  <c r="N1548" i="14"/>
  <c r="N1587" i="14"/>
  <c r="R1161" i="14"/>
  <c r="N1161" i="14" s="1"/>
  <c r="N1415" i="14"/>
  <c r="R1635" i="14"/>
  <c r="N1635" i="14" s="1"/>
  <c r="N1958" i="14"/>
  <c r="R1702" i="14"/>
  <c r="N1702" i="14" s="1"/>
  <c r="R1624" i="14"/>
  <c r="N1624" i="14" s="1"/>
  <c r="R1610" i="14"/>
  <c r="N1610" i="14" s="1"/>
  <c r="N1574" i="14"/>
  <c r="N1550" i="14"/>
  <c r="N1537" i="14"/>
  <c r="N1472" i="14"/>
  <c r="N1277" i="14"/>
  <c r="S1247" i="14"/>
  <c r="N1247" i="14" s="1"/>
  <c r="N1223" i="14"/>
  <c r="N1136" i="14"/>
  <c r="N912" i="14"/>
  <c r="R725" i="14"/>
  <c r="N725" i="14" s="1"/>
  <c r="N56" i="14"/>
  <c r="N1333" i="14"/>
  <c r="P1995" i="14"/>
  <c r="K4" i="18" s="1"/>
  <c r="N1371" i="14"/>
  <c r="N1569" i="14"/>
  <c r="N1373" i="14"/>
  <c r="N1708" i="14"/>
  <c r="N1577" i="14"/>
  <c r="N1860" i="14"/>
  <c r="N673" i="14"/>
  <c r="N1917" i="14"/>
  <c r="N1826" i="14"/>
  <c r="N1956" i="14"/>
  <c r="N1399" i="14"/>
  <c r="N1939" i="14"/>
  <c r="N1713" i="14"/>
  <c r="N1870" i="14"/>
  <c r="N1597" i="14"/>
  <c r="N1616" i="14"/>
  <c r="N1787" i="14"/>
  <c r="N1023" i="14"/>
  <c r="N41" i="14"/>
  <c r="N1018" i="14"/>
  <c r="N1106" i="14"/>
  <c r="N1134" i="14"/>
  <c r="N1186" i="14"/>
  <c r="N347" i="14"/>
  <c r="R1329" i="14"/>
  <c r="N1329" i="14" s="1"/>
  <c r="N1440" i="14"/>
  <c r="N1464" i="14"/>
  <c r="N1528" i="14"/>
  <c r="N1001" i="14"/>
  <c r="N1177" i="14"/>
  <c r="N1319" i="14"/>
  <c r="N1514" i="14"/>
  <c r="N1613" i="14"/>
  <c r="R873" i="14"/>
  <c r="N873" i="14" s="1"/>
  <c r="R1715" i="14"/>
  <c r="N1715" i="14" s="1"/>
  <c r="N1667" i="14"/>
  <c r="R1710" i="14"/>
  <c r="N1710" i="14" s="1"/>
  <c r="N1591" i="14"/>
  <c r="N1561" i="14"/>
  <c r="N1552" i="14"/>
  <c r="S1409" i="14"/>
  <c r="N1409" i="14" s="1"/>
  <c r="N1384" i="14"/>
  <c r="N1367" i="14"/>
  <c r="N1331" i="14"/>
  <c r="N1308" i="14"/>
  <c r="R1266" i="14"/>
  <c r="N1266" i="14" s="1"/>
  <c r="S1232" i="14"/>
  <c r="N1232" i="14" s="1"/>
  <c r="S1213" i="14"/>
  <c r="N1213" i="14" s="1"/>
  <c r="N1198" i="14"/>
  <c r="S1188" i="14"/>
  <c r="N1188" i="14"/>
  <c r="N1138" i="14"/>
  <c r="N1073" i="14"/>
  <c r="R1013" i="14"/>
  <c r="N1013" i="14" s="1"/>
  <c r="R889" i="14"/>
  <c r="N889" i="14" s="1"/>
  <c r="S850" i="14"/>
  <c r="N850" i="14" s="1"/>
  <c r="N845" i="14"/>
  <c r="N785" i="14"/>
  <c r="N570" i="14"/>
  <c r="N37" i="14"/>
  <c r="N1481" i="14"/>
  <c r="N133" i="14"/>
  <c r="N1637" i="14"/>
  <c r="N1589" i="14"/>
  <c r="N1426" i="14"/>
  <c r="N1429" i="14"/>
  <c r="Q1995" i="14"/>
  <c r="N4" i="18" s="1"/>
  <c r="N1526" i="14"/>
  <c r="N1648" i="14"/>
  <c r="N1688" i="14"/>
  <c r="N1189" i="14"/>
  <c r="N1751" i="14"/>
  <c r="N1929" i="14"/>
  <c r="N1358" i="14"/>
  <c r="N1681" i="14"/>
  <c r="N1897" i="14"/>
  <c r="N1346" i="14"/>
  <c r="N1033" i="14"/>
  <c r="N1020" i="14"/>
  <c r="N1584" i="14"/>
  <c r="N1914" i="14"/>
  <c r="N1221" i="14"/>
  <c r="N81" i="14"/>
  <c r="N373" i="14"/>
  <c r="N441" i="14"/>
  <c r="N1042" i="14"/>
  <c r="R1255" i="14"/>
  <c r="N1255" i="14" s="1"/>
  <c r="N1555" i="14"/>
  <c r="N1265" i="14"/>
  <c r="N1309" i="14"/>
  <c r="N1456" i="14"/>
  <c r="R1911" i="14"/>
  <c r="N1911" i="14" s="1"/>
  <c r="N1823" i="14"/>
  <c r="N1781" i="14"/>
  <c r="S1770" i="14"/>
  <c r="N1770" i="14" s="1"/>
  <c r="N1752" i="14"/>
  <c r="R1738" i="14"/>
  <c r="N1738" i="14" s="1"/>
  <c r="R1725" i="14"/>
  <c r="N1725" i="14" s="1"/>
  <c r="N1639" i="14"/>
  <c r="N1626" i="14"/>
  <c r="N1619" i="14"/>
  <c r="N1617" i="14"/>
  <c r="N1536" i="14"/>
  <c r="S1482" i="14"/>
  <c r="N1482" i="14" s="1"/>
  <c r="R1448" i="14"/>
  <c r="N1448" i="14" s="1"/>
  <c r="N1428" i="14"/>
  <c r="N1287" i="14"/>
  <c r="S1269" i="14"/>
  <c r="N1269" i="14" s="1"/>
  <c r="R852" i="14"/>
  <c r="N852" i="14"/>
  <c r="N777" i="14"/>
  <c r="N1311" i="14"/>
  <c r="R1252" i="14"/>
  <c r="N1252" i="14" s="1"/>
  <c r="N969" i="14"/>
  <c r="R788" i="14"/>
  <c r="N788" i="14" s="1"/>
  <c r="N703" i="14"/>
  <c r="N1774" i="14"/>
  <c r="N1653" i="14"/>
  <c r="N1565" i="14"/>
  <c r="N1506" i="14"/>
  <c r="N1480" i="14"/>
  <c r="N1290" i="14"/>
  <c r="N1181" i="14"/>
  <c r="R887" i="14"/>
  <c r="N887" i="14" s="1"/>
  <c r="N885" i="14"/>
  <c r="S567" i="14"/>
  <c r="N567" i="14" s="1"/>
  <c r="N1505" i="14"/>
  <c r="N1644" i="14"/>
  <c r="N1638" i="14"/>
  <c r="N1880" i="14"/>
  <c r="N1856" i="14"/>
  <c r="R1790" i="14"/>
  <c r="N1790" i="14" s="1"/>
  <c r="N1675" i="14"/>
  <c r="N1670" i="14"/>
  <c r="N1636" i="14"/>
  <c r="S1608" i="14"/>
  <c r="N1608" i="14" s="1"/>
  <c r="N1546" i="14"/>
  <c r="R1442" i="14"/>
  <c r="N1442" i="14" s="1"/>
  <c r="S1434" i="14"/>
  <c r="N1434" i="14" s="1"/>
  <c r="N1416" i="14"/>
  <c r="N1402" i="14"/>
  <c r="R1335" i="14"/>
  <c r="N1335" i="14" s="1"/>
  <c r="N1214" i="14"/>
  <c r="S1153" i="14"/>
  <c r="N1153" i="14" s="1"/>
  <c r="N1141" i="14"/>
  <c r="N1105" i="14"/>
  <c r="R894" i="14"/>
  <c r="N894" i="14" s="1"/>
  <c r="N841" i="14"/>
  <c r="N810" i="14"/>
  <c r="S595" i="14"/>
  <c r="N595" i="14" s="1"/>
  <c r="S556" i="14"/>
  <c r="N556" i="14" s="1"/>
  <c r="N911" i="14"/>
  <c r="N1200" i="14"/>
  <c r="R927" i="14"/>
  <c r="N927" i="14" s="1"/>
  <c r="K38" i="21"/>
  <c r="C14" i="20"/>
  <c r="E14" i="20" s="1"/>
  <c r="C4" i="20"/>
  <c r="E4" i="20" s="1"/>
  <c r="D12" i="20"/>
  <c r="E12" i="20" s="1"/>
  <c r="C13" i="20"/>
  <c r="E13" i="20" s="1"/>
  <c r="D15" i="20"/>
  <c r="E15" i="20" s="1"/>
  <c r="C5" i="20"/>
  <c r="E5" i="20" s="1"/>
  <c r="E10" i="21"/>
  <c r="C20" i="20"/>
  <c r="E20" i="20" s="1"/>
  <c r="E17" i="20"/>
  <c r="D36" i="21"/>
  <c r="E36" i="21" s="1"/>
  <c r="C28" i="21"/>
  <c r="D28" i="21" s="1"/>
  <c r="E28" i="21" s="1"/>
  <c r="E49" i="21" s="1"/>
  <c r="E8" i="21"/>
  <c r="C6" i="20"/>
  <c r="E6" i="20" s="1"/>
  <c r="C19" i="20"/>
  <c r="E19" i="20" s="1"/>
  <c r="D16" i="20"/>
  <c r="E16" i="20" s="1"/>
  <c r="E32" i="21"/>
  <c r="D19" i="21"/>
  <c r="E19" i="21" s="1"/>
  <c r="C7" i="20"/>
  <c r="E7" i="20" s="1"/>
  <c r="C22" i="20"/>
  <c r="E22" i="20" s="1"/>
  <c r="C24" i="21"/>
  <c r="D24" i="21" s="1"/>
  <c r="D18" i="21"/>
  <c r="E18" i="21" s="1"/>
  <c r="C23" i="21"/>
  <c r="D23" i="21" s="1"/>
  <c r="D17" i="21"/>
  <c r="E17" i="21" s="1"/>
  <c r="E38" i="21"/>
  <c r="C11" i="20"/>
  <c r="E11" i="20" s="1"/>
  <c r="D35" i="21"/>
  <c r="E35" i="21" s="1"/>
  <c r="C22" i="21"/>
  <c r="D22" i="21" s="1"/>
  <c r="N10" i="14"/>
  <c r="J34" i="21" l="1"/>
  <c r="K34" i="21" s="1"/>
  <c r="K45" i="21" s="1"/>
  <c r="E6" i="21"/>
  <c r="E14" i="21" s="1"/>
  <c r="D16" i="21" s="1"/>
  <c r="E16" i="21" s="1"/>
  <c r="K12" i="21"/>
  <c r="K6" i="21"/>
  <c r="K14" i="21" s="1"/>
  <c r="J16" i="21" s="1"/>
  <c r="K16" i="21" s="1"/>
  <c r="O3" i="21" s="1"/>
  <c r="K24" i="21"/>
  <c r="K47" i="21" s="1"/>
  <c r="S1995" i="14"/>
  <c r="N5" i="18" s="1"/>
  <c r="O4" i="21"/>
  <c r="R1995" i="14"/>
  <c r="K5" i="18" s="1"/>
  <c r="N1995" i="14"/>
  <c r="D34" i="21"/>
  <c r="E34" i="21" s="1"/>
  <c r="E45" i="21" s="1"/>
  <c r="E24" i="21"/>
  <c r="E47" i="21" s="1"/>
  <c r="K51" i="21" l="1"/>
  <c r="K53" i="21" s="1"/>
  <c r="H53" i="21" s="1"/>
  <c r="E51" i="21"/>
  <c r="E53" i="21" s="1"/>
  <c r="B5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  <author>Müller Mag. (FH) Katharina</author>
  </authors>
  <commentList>
    <comment ref="B9" authorId="0" shapeId="0" xr:uid="{00000000-0006-0000-0000-000001000000}">
      <text>
        <r>
          <rPr>
            <sz val="8"/>
            <color indexed="81"/>
            <rFont val="Tahoma"/>
            <family val="2"/>
          </rPr>
          <t>Belegnummern können händisch überschrieben werden, falls es für Belege notwendig ist diese aufzusplitten</t>
        </r>
      </text>
    </comment>
    <comment ref="C9" authorId="0" shapeId="0" xr:uid="{00000000-0006-0000-0000-000002000000}">
      <text>
        <r>
          <rPr>
            <sz val="8"/>
            <color indexed="81"/>
            <rFont val="Tahoma"/>
            <family val="2"/>
          </rPr>
          <t xml:space="preserve">Bitte bei Datumseingabe folgende Trennungssymbole verwenden:
.
-
/
Als Zahl eingebenen Daten werden nicht korrekt angezeigt!
</t>
        </r>
      </text>
    </comment>
    <comment ref="E9" authorId="0" shapeId="0" xr:uid="{00000000-0006-0000-0000-000003000000}">
      <text>
        <r>
          <rPr>
            <sz val="8"/>
            <color indexed="81"/>
            <rFont val="Tahoma"/>
            <family val="2"/>
          </rPr>
          <t>Wenn mehrere Einkunftsarten vorhanden sind, können hier die Einnahmen und Ausgaben eingeteilt werden</t>
        </r>
      </text>
    </comment>
    <comment ref="G9" authorId="1" shapeId="0" xr:uid="{00000000-0006-0000-0000-000004000000}">
      <text>
        <r>
          <rPr>
            <sz val="9"/>
            <color indexed="81"/>
            <rFont val="Segoe UI"/>
            <family val="2"/>
          </rPr>
          <t>Dateiname lt Belegbox  OHNE Dateiendung hier eintragen</t>
        </r>
      </text>
    </comment>
    <comment ref="J9" authorId="0" shapeId="0" xr:uid="{00000000-0006-0000-0000-000005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K9" authorId="0" shapeId="0" xr:uid="{00000000-0006-0000-0000-000006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M9" authorId="0" shapeId="0" xr:uid="{00000000-0006-0000-0000-000007000000}">
      <text>
        <r>
          <rPr>
            <sz val="8"/>
            <color indexed="81"/>
            <rFont val="Tahoma"/>
            <family val="2"/>
          </rPr>
          <t xml:space="preserve">Zelle für interne Berechnung notwendig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</authors>
  <commentList>
    <comment ref="F3" authorId="0" shapeId="0" xr:uid="{00000000-0006-0000-0300-000001000000}">
      <text>
        <r>
          <rPr>
            <sz val="8"/>
            <color indexed="81"/>
            <rFont val="Tahoma"/>
            <family val="2"/>
          </rPr>
          <t>Bitte Monatsnummer 1-12 eintragen, 
für Quartale 1-4</t>
        </r>
      </text>
    </comment>
  </commentList>
</comments>
</file>

<file path=xl/sharedStrings.xml><?xml version="1.0" encoding="utf-8"?>
<sst xmlns="http://schemas.openxmlformats.org/spreadsheetml/2006/main" count="570" uniqueCount="346">
  <si>
    <t>Text</t>
  </si>
  <si>
    <t>Bel. Nr.</t>
  </si>
  <si>
    <t>Datum</t>
  </si>
  <si>
    <t>Einnahmen brutto</t>
  </si>
  <si>
    <t>Ausgaben brutto</t>
  </si>
  <si>
    <t>USt/VSt          in %</t>
  </si>
  <si>
    <t>Einnahmen netto</t>
  </si>
  <si>
    <t>Ausgaben netto</t>
  </si>
  <si>
    <t>Konten</t>
  </si>
  <si>
    <t>Summe von Einnahmen netto</t>
  </si>
  <si>
    <t>Summe von Ausgaben netto</t>
  </si>
  <si>
    <t>Summe von Einnahmen brutto</t>
  </si>
  <si>
    <t>Summe von Ausgaben brutto</t>
  </si>
  <si>
    <t>Ust</t>
  </si>
  <si>
    <t>VSt</t>
  </si>
  <si>
    <t>Summe von Ust</t>
  </si>
  <si>
    <t>Summe von VSt</t>
  </si>
  <si>
    <t>Werte</t>
  </si>
  <si>
    <t>Kontrolle</t>
  </si>
  <si>
    <t>RC 10%</t>
  </si>
  <si>
    <t>RC 20%</t>
  </si>
  <si>
    <t>Beleg-kreis</t>
  </si>
  <si>
    <t>Spesenverteiler</t>
  </si>
  <si>
    <t>Saldenkontrolle Belegkreise</t>
  </si>
  <si>
    <t>Startsaldo</t>
  </si>
  <si>
    <t>Eingänge</t>
  </si>
  <si>
    <t>Ausgänge</t>
  </si>
  <si>
    <t>Endsaldo</t>
  </si>
  <si>
    <t>Bewegungen</t>
  </si>
  <si>
    <t>Steuercodes</t>
  </si>
  <si>
    <t>Belegkreise</t>
  </si>
  <si>
    <t>(Alle)</t>
  </si>
  <si>
    <t>EA</t>
  </si>
  <si>
    <t>(Leer)</t>
  </si>
  <si>
    <t>Spesenverteiler neu</t>
  </si>
  <si>
    <t>Nach diesen Anpassungen kann nun im Blatt Belegerfassung gearbeitet werden.</t>
  </si>
  <si>
    <t>Spalte A:</t>
  </si>
  <si>
    <t>Hier können nur die vorerfassten Belegkreise verwendet werden</t>
  </si>
  <si>
    <t>Mit der Tastenkombination "ALT + Curser unten" kann die Dropdown-Liste aufgerufen werden.</t>
  </si>
  <si>
    <t>Spalte B:</t>
  </si>
  <si>
    <t>Belegnummern</t>
  </si>
  <si>
    <t>Pro Beleg und Belegkreis kann es nur eine fortlaufende Nummer geben</t>
  </si>
  <si>
    <t>Spalte C:</t>
  </si>
  <si>
    <t>Datumseingaben bitte folgenderweise</t>
  </si>
  <si>
    <t>TT.MM.JJ</t>
  </si>
  <si>
    <t>TT.MM.JJJJ</t>
  </si>
  <si>
    <t>TT/MM/JJ</t>
  </si>
  <si>
    <t>TT/MM/JJJJ</t>
  </si>
  <si>
    <t>TT-MM-JJ</t>
  </si>
  <si>
    <t>TT-MM-JJJJ</t>
  </si>
  <si>
    <t>Spalte D:</t>
  </si>
  <si>
    <t>Spalte E:</t>
  </si>
  <si>
    <t>Hier können nur die vorerfassten Konten verwendet werden (siehe Blatt Abfrage)</t>
  </si>
  <si>
    <t>Spalte F:</t>
  </si>
  <si>
    <t>Einnahmen Brutto</t>
  </si>
  <si>
    <t>Spalte G:</t>
  </si>
  <si>
    <t>Ausgaben Brutto</t>
  </si>
  <si>
    <t>Spalte H:</t>
  </si>
  <si>
    <t>Ust/Vst in %</t>
  </si>
  <si>
    <t>Auswahl des korrekten Steuersatzes anhand Dropdown Liste</t>
  </si>
  <si>
    <t>Spalte I:</t>
  </si>
  <si>
    <t>Berechnung der Umsatzsteuer</t>
  </si>
  <si>
    <t>Berechnung der Vorsteuern</t>
  </si>
  <si>
    <t>Berechnung der Nettoeinnahmen</t>
  </si>
  <si>
    <t>Berechnung der Nettoausgaben</t>
  </si>
  <si>
    <t>Zusätzliche Zeilen einfügen</t>
  </si>
  <si>
    <t>Die gesamte Zeile vor der Zeile "NICHT BESCHRIFTEN" markieren</t>
  </si>
  <si>
    <t>Rechte Maustaste --&gt; Zellen einfügen</t>
  </si>
  <si>
    <t>Danach die Zellen oberhalb der neu eingefügten Zeile markieren, kopieren und einfügen</t>
  </si>
  <si>
    <t>Kann verwendet werden, wenn es verschiedene Einkunftsarten gibt, und die Ausgaben aufgeteilt werden müssen (direkt zuordenbar und Aufteilung)</t>
  </si>
  <si>
    <t>Spalte O:</t>
  </si>
  <si>
    <t>Umsatzsteuervoranmeldung</t>
  </si>
  <si>
    <t>Gesamtbetrag der Lieferungen und Leistungen</t>
  </si>
  <si>
    <t>Kennzahl</t>
  </si>
  <si>
    <t>000</t>
  </si>
  <si>
    <t>Nettobetrag 20% Umsätze</t>
  </si>
  <si>
    <t>Nettobetrag 10% Umsätze</t>
  </si>
  <si>
    <t>022</t>
  </si>
  <si>
    <t>029</t>
  </si>
  <si>
    <t>Gesamtbetrag der steuerpflichtigen Leistungen</t>
  </si>
  <si>
    <t>Reverse Charge Umsätze</t>
  </si>
  <si>
    <t>Nettobetrag 20%</t>
  </si>
  <si>
    <t>Nettobetrag 10%</t>
  </si>
  <si>
    <t>057</t>
  </si>
  <si>
    <t>Innergemeinschaftliche Erwerbe</t>
  </si>
  <si>
    <t>Gesamtbetrag der Bemessungsgrundlagen</t>
  </si>
  <si>
    <t>070</t>
  </si>
  <si>
    <t>072</t>
  </si>
  <si>
    <t>073</t>
  </si>
  <si>
    <t>Gesamtbetrag der Vorsteuern</t>
  </si>
  <si>
    <t>060</t>
  </si>
  <si>
    <t>Vorsteuern aus dem innergemeinschaftlichen Erwerb</t>
  </si>
  <si>
    <t>Vorsteuern Reverse Charge</t>
  </si>
  <si>
    <t>065</t>
  </si>
  <si>
    <t>066</t>
  </si>
  <si>
    <t>Gesamtbetrag der abziehbaren Vorsteuer</t>
  </si>
  <si>
    <t>095</t>
  </si>
  <si>
    <t>Monat</t>
  </si>
  <si>
    <t>Jahresmeldung</t>
  </si>
  <si>
    <t>Monate=Quartal</t>
  </si>
  <si>
    <t>wird automatisch gefüllt, Spalte ist für die Berechnung der Umsatzsteuer monatlich oder quartalsweise wichtig.</t>
  </si>
  <si>
    <t>Spalte P:</t>
  </si>
  <si>
    <t>(Leer) Ergebnis</t>
  </si>
  <si>
    <t>Bauleistung Erlöse</t>
  </si>
  <si>
    <t>abzüglich Bauleistungen</t>
  </si>
  <si>
    <t>021</t>
  </si>
  <si>
    <t>div. Kennzahlen (011 - 020)</t>
  </si>
  <si>
    <t>Lieferungen EU-Erlöse</t>
  </si>
  <si>
    <t xml:space="preserve">abzüglich innergemeinschaftliche Lieferungen </t>
  </si>
  <si>
    <t>017</t>
  </si>
  <si>
    <t>abzüglich sonstige steuerfreien Umsätzen</t>
  </si>
  <si>
    <t>Einnahmen/Ausgaben mit 20% Steuerausweis</t>
  </si>
  <si>
    <t>Einnahmen/Ausgaben mit 10% Steuerausweis</t>
  </si>
  <si>
    <t>Einnahmen in Österreich steuerbar, aber steuerfrei</t>
  </si>
  <si>
    <t>Einnahmen Bauleistungen</t>
  </si>
  <si>
    <t xml:space="preserve">Einnahmen (Lieferungen) innerhalb der EU </t>
  </si>
  <si>
    <t>Einkäufe (Ware) innerhalb der EU mit 10%</t>
  </si>
  <si>
    <t>Einkäufe (Ware) innerhalb der EU mit 20%</t>
  </si>
  <si>
    <t>Leistungen die im Ausland zugekauft werden</t>
  </si>
  <si>
    <t>Im Blatt Saldenkontrolle können die Startsalden der einzelnen Belegkreise erfasst werden, um eine Kontrolle der Salden der einzelnen Belegkreise zu ermöglichen.</t>
  </si>
  <si>
    <t>Bei Reverse Charge und innergemeinschaftlichen Erwerben werden keine Steuern in den Spalten UST/VST angezeigt</t>
  </si>
  <si>
    <t xml:space="preserve">Nachdem alle Belege eingetragen wurden, kann im Blatt Spesenverteiler die Pivottabelle verwendet werden. Hierzu einmal mit der rechten Maustaste in die Pivottabelle klicken und "Aktualisieren" auswählen. </t>
  </si>
  <si>
    <t>Letzte Zeile nicht beschriften</t>
  </si>
  <si>
    <t>Bauleistungsumsätze</t>
  </si>
  <si>
    <t>Vorsteuern Bauleistungen</t>
  </si>
  <si>
    <t>048</t>
  </si>
  <si>
    <t>082</t>
  </si>
  <si>
    <t>Bauleistungen 20%</t>
  </si>
  <si>
    <t>Nettobetrag 13% Umsätze</t>
  </si>
  <si>
    <t>006</t>
  </si>
  <si>
    <t>Nettobetrag 13%</t>
  </si>
  <si>
    <t>008</t>
  </si>
  <si>
    <t>RC 13%</t>
  </si>
  <si>
    <t>Einkäufe (Ware) innerhalb der EU mit 13%</t>
  </si>
  <si>
    <t>Einnahmen/Ausgaben mit 13% Steuerausweis</t>
  </si>
  <si>
    <t>KORE</t>
  </si>
  <si>
    <t>EUST</t>
  </si>
  <si>
    <t>Satzart</t>
  </si>
  <si>
    <t>Konto</t>
  </si>
  <si>
    <t>Belegdatum</t>
  </si>
  <si>
    <t>Gkonto</t>
  </si>
  <si>
    <t>belegnr</t>
  </si>
  <si>
    <t>steuercode</t>
  </si>
  <si>
    <t>buchcode</t>
  </si>
  <si>
    <t>Betrag</t>
  </si>
  <si>
    <t>text</t>
  </si>
  <si>
    <t>buchsymbol</t>
  </si>
  <si>
    <t>uidnr</t>
  </si>
  <si>
    <t>kost</t>
  </si>
  <si>
    <t>gegenbuchkz</t>
  </si>
  <si>
    <t>verbuchungskennzeichen</t>
  </si>
  <si>
    <t>BA</t>
  </si>
  <si>
    <t>prozent</t>
  </si>
  <si>
    <t>Leistung EU - Erlöse</t>
  </si>
  <si>
    <t>Versicherungen</t>
  </si>
  <si>
    <t>Bar</t>
  </si>
  <si>
    <t>Bank</t>
  </si>
  <si>
    <t>Strom</t>
  </si>
  <si>
    <t>Lohnsteuer</t>
  </si>
  <si>
    <t>Dienstgeberbeitrag</t>
  </si>
  <si>
    <t>Kommunalsteuer</t>
  </si>
  <si>
    <t>BUERF</t>
  </si>
  <si>
    <t>1.)</t>
  </si>
  <si>
    <t>ARBEITEN IM EXCEL</t>
  </si>
  <si>
    <t>Originalspesenverteiler vom Klienten abspeichern</t>
  </si>
  <si>
    <t>Aus dem Blatt Abfrage die verwendeten Konten sowie die Belegkreise vom Spesenverteiler Klient in das Arbeitsblatt Abfrage kopieren und danach die Kontennummern hinzufügen</t>
  </si>
  <si>
    <t>werden Belegkreise hinzugefügt oder gelöscht, bitte auch das Symbol lt. FIBU/Bilanz in die Spalte K eintragen</t>
  </si>
  <si>
    <t>Kontrolle der vorhandenen Zeilen im Arbeitsblatt BUERF</t>
  </si>
  <si>
    <t>ACHTUNG:</t>
  </si>
  <si>
    <t xml:space="preserve">ACHTUNG: </t>
  </si>
  <si>
    <t>siehe hierzu Tabellenblatt "Löschen ALT+Enter"</t>
  </si>
  <si>
    <t xml:space="preserve">Kontrolle der Summe im Blatt BUERF und der Summe im Blatt Belegerfassung (Summe Einnahmen - Summe Ausgaben) </t>
  </si>
  <si>
    <t>Speichern der Arbeitsmappe</t>
  </si>
  <si>
    <t>Speichern des Arbeitsblattes BUERF als csv</t>
  </si>
  <si>
    <t>Excel schliessen und das Dokument BUERF.csv einmal öffnen</t>
  </si>
  <si>
    <t>2.)</t>
  </si>
  <si>
    <t>FIBU-Betrieb öffnen</t>
  </si>
  <si>
    <t>Betrieb --&gt; Datenaustausch sonstige --&gt; Buchungsimport BMD Buerf anklicken</t>
  </si>
  <si>
    <t>Danach öffnet sich folgendes Fenster! Hier muss danach die Dateiändung *.csv ausgewählt werden</t>
  </si>
  <si>
    <t>Datei auswählen und danach öffnen klicken</t>
  </si>
  <si>
    <t xml:space="preserve">Folgendes Fenster erscheint: </t>
  </si>
  <si>
    <t>Hier kann die Buchungsart und die Sortierung eingestellt werden</t>
  </si>
  <si>
    <t>Buchungsart</t>
  </si>
  <si>
    <t>4 - Automatische Gegenbuchung</t>
  </si>
  <si>
    <t>5 - Automatsche Sammelgegenbuchung</t>
  </si>
  <si>
    <t>Sortierung</t>
  </si>
  <si>
    <t>Originalreihenfolge</t>
  </si>
  <si>
    <t>Belegnummer</t>
  </si>
  <si>
    <t>Danach überprüft die FIBU automatisch die Buchungen und es sollte dannach dieses Fenster erscheinen</t>
  </si>
  <si>
    <t>bei Fehlermeldungen bitte den Import abbrechen und in der BUERF.csv oder txt Datei die Zeile ansehen und gegebenenfalls die Änderungen durchführen</t>
  </si>
  <si>
    <t>Löschen Alt+Enter</t>
  </si>
  <si>
    <t>EntwicklerToos aufrufen, oder rechte Maustaste am Belegblatt und Code anzeigen drücken</t>
  </si>
  <si>
    <t>Es öffnet sich ein Visual Basic Fenster</t>
  </si>
  <si>
    <t xml:space="preserve">hier den Code einfügen </t>
  </si>
  <si>
    <t>Sub NoLFAtAll()</t>
  </si>
  <si>
    <t xml:space="preserve">   Dim ws As Worksheet</t>
  </si>
  <si>
    <t xml:space="preserve">   </t>
  </si>
  <si>
    <t xml:space="preserve">   ' On Error Resume Next ' nur bei Bedarf, dann aber schaun warum </t>
  </si>
  <si>
    <t xml:space="preserve">   For Each ws In ActiveWorkbook.Worksheets</t>
  </si>
  <si>
    <t xml:space="preserve">      With ws.UsedRange</t>
  </si>
  <si>
    <t xml:space="preserve">         .Replace Chr(10), " ", xlPart</t>
  </si>
  <si>
    <t xml:space="preserve">         .Replace " ", " ", xlPart</t>
  </si>
  <si>
    <t xml:space="preserve">      End With</t>
  </si>
  <si>
    <t xml:space="preserve">   Next</t>
  </si>
  <si>
    <t>End Sub</t>
  </si>
  <si>
    <t>Danach mittels F5 oder Button Sub/userform ausführen das Makro durchlaufen lassen</t>
  </si>
  <si>
    <t xml:space="preserve">3.) </t>
  </si>
  <si>
    <t>Kontrolle der Textspalte im Blatt Belegerfassung - hier sollte nun in der Bearbeitungsleiste der Text durchgehend aufscheinen</t>
  </si>
  <si>
    <t xml:space="preserve">4.) </t>
  </si>
  <si>
    <t>iE 10%</t>
  </si>
  <si>
    <t>iE 13%</t>
  </si>
  <si>
    <t>iE 20%</t>
  </si>
  <si>
    <t>Danach das Fenster von Visual Basic schliessen</t>
  </si>
  <si>
    <t xml:space="preserve">Nachzutragende Belege mit der offenen UVA-Periode eintragen (laufendes Datum) 
(Beleg aus Jänner erst im April erfasst: Eingabe mit APRIL-Datum)
</t>
  </si>
  <si>
    <t>keine Zeilen an anderen Stellen einfügen, unabhängig vom Datum</t>
  </si>
  <si>
    <t>Im Klienten-Spesenverteiler die Zellen A9:Ixxx markieren und dann in A9 in die Belegerfassung kopieren.</t>
  </si>
  <si>
    <t>Sollte der Klient mit der Tastenkombination "ALT+Enter" gearbeitet haben 
und somit Zeilenumbrüche im Excel vorhanden sind, muss entweder im Spesenverteiler des Klients oder hier ein Makro eingefügt werden, da ansonsten die erzeugte CSV-Datei nicht korrekt dargestellt wird.</t>
  </si>
  <si>
    <t xml:space="preserve">ALLE SALDEN KONTROLLIEREN! </t>
  </si>
  <si>
    <t>Abgleich Excel-Blatt: Spesenverteiler &amp; Fibu-EA-Rechnung</t>
  </si>
  <si>
    <t>Abgleich Excel-Blatt: UVA &amp; Jahresmeldung Fibu</t>
  </si>
  <si>
    <t>Kostenstellen</t>
  </si>
  <si>
    <t>Mehrere Einkunftsarten</t>
  </si>
  <si>
    <t>Belegname lt. Belegbox</t>
  </si>
  <si>
    <t>Umsatzsteuervoranmeldungszeitraum:</t>
  </si>
  <si>
    <t>Quartal</t>
  </si>
  <si>
    <t>UVA-Zeitraum</t>
  </si>
  <si>
    <t>Klientennamen:</t>
  </si>
  <si>
    <t>Klientennummer:</t>
  </si>
  <si>
    <t>Jahr</t>
  </si>
  <si>
    <t>Kontrolle Salden</t>
  </si>
  <si>
    <t>Einnahmen Netto</t>
  </si>
  <si>
    <t>Vst</t>
  </si>
  <si>
    <t>Ausgaben Netto</t>
  </si>
  <si>
    <t>Umsatzsteuer</t>
  </si>
  <si>
    <t>Vorsteuer</t>
  </si>
  <si>
    <t>Finanzamt</t>
  </si>
  <si>
    <t>Privat</t>
  </si>
  <si>
    <t>Sonderausgaben</t>
  </si>
  <si>
    <t>Einkommensteuer</t>
  </si>
  <si>
    <t>Habenzinsen</t>
  </si>
  <si>
    <t>Außergewöhnliche Belastungen</t>
  </si>
  <si>
    <t>Erlöse 20%</t>
  </si>
  <si>
    <t>Erlöse 10%</t>
  </si>
  <si>
    <t>Erlöse 0%</t>
  </si>
  <si>
    <t>Erlöse ig Leistungen</t>
  </si>
  <si>
    <t>Erlöse ig Lieferungen</t>
  </si>
  <si>
    <t>Ware</t>
  </si>
  <si>
    <t>Fremdleistungen</t>
  </si>
  <si>
    <t>Werbung</t>
  </si>
  <si>
    <t>Bewirtung</t>
  </si>
  <si>
    <t>KFZ-Aufwand</t>
  </si>
  <si>
    <t>Transporte durch Dritte</t>
  </si>
  <si>
    <t>Porto</t>
  </si>
  <si>
    <t>Telefon</t>
  </si>
  <si>
    <t>Mobiltelefon</t>
  </si>
  <si>
    <t>Internet</t>
  </si>
  <si>
    <t>Fahrtspesen</t>
  </si>
  <si>
    <t>Reisespesen</t>
  </si>
  <si>
    <t>Diäten</t>
  </si>
  <si>
    <t>EDV-Wartung</t>
  </si>
  <si>
    <t>Instandhaltung</t>
  </si>
  <si>
    <t>Büromaterial</t>
  </si>
  <si>
    <t>Fachliteratur</t>
  </si>
  <si>
    <t>Steuerberatungskosten</t>
  </si>
  <si>
    <t>Bankspesen</t>
  </si>
  <si>
    <t>Gebühren</t>
  </si>
  <si>
    <t>Fortbildung</t>
  </si>
  <si>
    <t>Mitgliedsbeiträge</t>
  </si>
  <si>
    <t>Kammerumlage</t>
  </si>
  <si>
    <t>Sozialversicherung (GSVG)</t>
  </si>
  <si>
    <t>Miete</t>
  </si>
  <si>
    <t>Leasing</t>
  </si>
  <si>
    <t>Sollzinsen</t>
  </si>
  <si>
    <t>Reinigungsmaterial</t>
  </si>
  <si>
    <t>Berufskleidung</t>
  </si>
  <si>
    <t>Gehälter</t>
  </si>
  <si>
    <t>Sozialversicherung Mitarbeiter (ASVG)</t>
  </si>
  <si>
    <t>Dienstgeberabgabe</t>
  </si>
  <si>
    <t>Zuschlag zum Dienstgeberbeitrag</t>
  </si>
  <si>
    <t xml:space="preserve">Anschliessend muss im Blatt Belegerfassung ausgewählt werden, ob die Umsatzsteuervoranmeldung monatlich oder quartalsweise abzugeben ist, hierzu muss lediglich die korrekte Kennzeichnung mittels Drop-Down Liste stattfinden. Dies ist wichtig für die korrekte Auswertung im Blatt UVA. </t>
  </si>
  <si>
    <t>Bei Verwendung der Belegbox, hier bitte den Dateinamen OHNE .PDF eingeben!</t>
  </si>
  <si>
    <t>UID-Nummer Lieferant/Kunde</t>
  </si>
  <si>
    <t>Hier kann die UID-Nummer des Lieferanten, oder des Kunden eingebeben werden! Hier bitte keine Leerzeichen verwenden</t>
  </si>
  <si>
    <t>Spalte J</t>
  </si>
  <si>
    <t>Spalte K</t>
  </si>
  <si>
    <t>Spalte L</t>
  </si>
  <si>
    <t xml:space="preserve">Spalte M: </t>
  </si>
  <si>
    <t>Spalte N:</t>
  </si>
  <si>
    <t>werden Kostenstellen verwendet für Aufteilungen (Blatt:Spesenverteiler, Spalte "Kostenstelle") ebenfalls im Arbeitsblatt Abfrage erfassen (P = Klient; Q = Lt. Fibu</t>
  </si>
  <si>
    <t>Kapitalertragsteuer</t>
  </si>
  <si>
    <t>0550</t>
  </si>
  <si>
    <t>Anpassung AVZ Konten (alle Anlagegüter werden auf dem Konto 0550 vorerfasst)</t>
  </si>
  <si>
    <t>Kontotyp</t>
  </si>
  <si>
    <t>A</t>
  </si>
  <si>
    <t>E</t>
  </si>
  <si>
    <t>N</t>
  </si>
  <si>
    <t>Kontotyp E/A/N</t>
  </si>
  <si>
    <t>Saldo</t>
  </si>
  <si>
    <t>Belegkreis</t>
  </si>
  <si>
    <t>Mit der Auswahlmöglichkeit E/A/N kann der jeweilige Koontentyp für die Summierungen eingestellt werden</t>
  </si>
  <si>
    <t>Bei jedem Konto muss der Kontotyp erfasst werden: einkommensteuerpflichtige Betriebseinnahme = E oder Betriebsausgabe = A, Private/neutrale Konten = N; Einnahmen oder Ausgaben immer mit positivem oder negativem Betrag in der entsprechenden Spalte "Einnahmen brutto" oder "Ausgaben brutto" eintragen</t>
  </si>
  <si>
    <t>Belegerfassung</t>
  </si>
  <si>
    <t>Klient muss die Spalte Datum ausgefüllt haben, da ansonsten die BUERF-Schnittstelle nicht funktioniert</t>
  </si>
  <si>
    <t>Sollte in der Spalte Text ein Semikolon vorkommen, wird das Feld orange angezeigt, Semikolon gehört in Blatt Belegerfassung entfernt</t>
  </si>
  <si>
    <t>Zur letzten befüllten Zeile springen und die leeren Zeilen bis zum Ende löschen, erneut als CSV speichern</t>
  </si>
  <si>
    <t>Im Kontenplan der dvo die nicht zugeordneten Konten beschriften und korrekt zuordnen</t>
  </si>
  <si>
    <t>Nettobetrag 5% Umsätze</t>
  </si>
  <si>
    <t>009</t>
  </si>
  <si>
    <t>Einfuhrumsatzsteuer</t>
  </si>
  <si>
    <t>Vorsteuern betreffend die entrichtete Einfuhrumsatzsteuer</t>
  </si>
  <si>
    <t>VST betreffend die geschuldete, auf dem Abgabenkonto verbuchte Einfuhrumsatzsteuer</t>
  </si>
  <si>
    <t>061</t>
  </si>
  <si>
    <t>083</t>
  </si>
  <si>
    <t>Periode</t>
  </si>
  <si>
    <t>ist manuell zu erfassen, scheint nicht im Spesenverteiler auf, da direkt am Finanzamtskonto gebucht</t>
  </si>
  <si>
    <t>Einnahmen/Ausgaben mit 5% Steuerausweis</t>
  </si>
  <si>
    <t>Berechnung der Einfuhrumsatzsteuer</t>
  </si>
  <si>
    <t>Spalte R:</t>
  </si>
  <si>
    <t>Spalte S:</t>
  </si>
  <si>
    <t>Spalte Q:</t>
  </si>
  <si>
    <t>Kann verwendet werden, wenn es verschiedene Kostenstellen gibt, und die Ausgaben aufgeteilt werden müssen (direkt zuordenbar und Aufteilung)</t>
  </si>
  <si>
    <t>Kontrolle, ob Bruttobeträge-Netto-Ust/Vst gleich null Ist</t>
  </si>
  <si>
    <t>Spalte T:</t>
  </si>
  <si>
    <t>Kontrolle des korrekten Kontotyps (Einnahme E, Ausgabe A, neutrale Konten N), hier darf kein #NV in einer befüllten Zeile angezeigt werden</t>
  </si>
  <si>
    <t>© IWTH Steuerberatung GmbH, Haftung ausgeschlossen</t>
  </si>
  <si>
    <t>AVZ (Anlagegüter über EUR 1.000,00 netto)</t>
  </si>
  <si>
    <t>GwG's (Anlagegüter bis EUR 1.000,00 netto)</t>
  </si>
  <si>
    <t>document</t>
  </si>
  <si>
    <t>Bei nichtsteuerbaren Umsätzen, innergemeinschaftlichen Leistungen und Leistungen ins Drittland, die in Österreich nicht steuerbar sind, bitte die Zelle für Ust/Vst freilassen, da ansonsten die UVA-Berechnung Fehler aufweist</t>
  </si>
  <si>
    <t>Bitte immer positive Beträge eintragen, da ansonsten die Abfragen nicht korrekt sind! (Ausnahme Gutschriften, diese als Einnahme mit negativem Vorzeichen eintragen)</t>
  </si>
  <si>
    <t>Bitte immer positive Beträge eintragen, da ansonsten die Abfragen nicht korrekt sind! (Ausnahme Gutschriften, diese als Ausgabe mit negativem Vorzeichen eintragen)</t>
  </si>
  <si>
    <r>
      <t xml:space="preserve">Bevor das Blatt </t>
    </r>
    <r>
      <rPr>
        <b/>
        <sz val="10"/>
        <rFont val="Arial"/>
        <family val="2"/>
      </rPr>
      <t>Belegerfassung</t>
    </r>
    <r>
      <rPr>
        <sz val="10"/>
        <rFont val="Arial"/>
        <family val="2"/>
      </rPr>
      <t xml:space="preserve"> verwendet werden kann, müssen im Blatt </t>
    </r>
    <r>
      <rPr>
        <b/>
        <sz val="10"/>
        <rFont val="Arial"/>
        <family val="2"/>
      </rPr>
      <t>Konten</t>
    </r>
    <r>
      <rPr>
        <sz val="10"/>
        <rFont val="Arial"/>
        <family val="2"/>
      </rPr>
      <t xml:space="preserve"> die Konten angepasst werden - dies bitte durch Überschreiben der Konten bzw. nicht verwendete Konten löschen, bzw. nicht angeführte Konten hinzufügen. Dies ist bis Zellennummer 120 möglich.</t>
    </r>
  </si>
  <si>
    <r>
      <t xml:space="preserve">Des weiteren können im Blatt </t>
    </r>
    <r>
      <rPr>
        <b/>
        <sz val="10"/>
        <rFont val="Arial"/>
        <family val="2"/>
      </rPr>
      <t>Abfrage</t>
    </r>
    <r>
      <rPr>
        <sz val="10"/>
        <rFont val="Arial"/>
        <family val="2"/>
      </rPr>
      <t xml:space="preserve"> die Belegkreise überschrieben werden und neue hinzugefügt werden, sowie Kostenstellen (KORE) angelegt werden. </t>
    </r>
  </si>
  <si>
    <t>Vorsteuern betreffend die entrichtete Einfuhrumsatzsteuer - bitte als Konto zwingend "Einfuhrumsatzsteuer" auswählen</t>
  </si>
  <si>
    <t>Leistungen EU-Erlöse</t>
  </si>
  <si>
    <t>Einnahmen (Dienst)Leistungen innerhalb der EU</t>
  </si>
  <si>
    <t>#NV</t>
  </si>
  <si>
    <t>Steuersatz</t>
  </si>
  <si>
    <t>VST n.a. 20%</t>
  </si>
  <si>
    <t>VST n.a. 13%</t>
  </si>
  <si>
    <t>VST n.a. 10%</t>
  </si>
  <si>
    <t>NA 20%</t>
  </si>
  <si>
    <t>NA 13%</t>
  </si>
  <si>
    <t>NA 10%</t>
  </si>
  <si>
    <t xml:space="preserve">nicht abzugsfähige Vorsteuern </t>
  </si>
  <si>
    <t>Version 2025.03.03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</si>
</sst>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dd/mm/yy;@"/>
    <numFmt numFmtId="166" formatCode="_-* #,##0_-;\-* #,##0_-;_-* &quot;-&quot;??_-;_-@_-"/>
    <numFmt numFmtId="167" formatCode="_-* #,##0.00\ _€_-;\-* #,##0.00\ _€_-;_-* &quot;-&quot;??\ _€_-;_-@_-"/>
    <numFmt numFmtId="168" formatCode="#,##0\ _€"/>
  </numFmts>
  <fonts count="19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5"/>
      <name val="Arial"/>
      <family val="2"/>
    </font>
    <font>
      <sz val="9"/>
      <color indexed="81"/>
      <name val="Segoe UI"/>
      <family val="2"/>
    </font>
    <font>
      <sz val="10"/>
      <color rgb="FF333333"/>
      <name val="Consolas"/>
      <family val="3"/>
    </font>
    <font>
      <b/>
      <sz val="1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0"/>
      <color theme="0"/>
      <name val="Arial"/>
      <family val="2"/>
    </font>
    <font>
      <b/>
      <sz val="15"/>
      <color theme="0"/>
      <name val="Arial"/>
      <family val="2"/>
    </font>
    <font>
      <b/>
      <sz val="10"/>
      <color rgb="FF5F9025"/>
      <name val="Arial Unicode MS"/>
    </font>
    <font>
      <sz val="10"/>
      <color rgb="FF222222"/>
      <name val="Var(--code-font-family)"/>
    </font>
  </fonts>
  <fills count="6">
    <fill>
      <patternFill patternType="none"/>
    </fill>
    <fill>
      <patternFill patternType="gray125"/>
    </fill>
    <fill>
      <patternFill patternType="solid">
        <fgColor rgb="FF8EAA92"/>
        <bgColor indexed="64"/>
      </patternFill>
    </fill>
    <fill>
      <patternFill patternType="solid">
        <fgColor rgb="FF025D6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20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43" fontId="0" fillId="0" borderId="0" xfId="0" applyNumberFormat="1"/>
    <xf numFmtId="43" fontId="0" fillId="0" borderId="1" xfId="0" applyNumberFormat="1" applyBorder="1"/>
    <xf numFmtId="0" fontId="1" fillId="0" borderId="0" xfId="0" applyFont="1"/>
    <xf numFmtId="165" fontId="0" fillId="0" borderId="0" xfId="0" applyNumberFormat="1"/>
    <xf numFmtId="49" fontId="0" fillId="0" borderId="0" xfId="0" applyNumberFormat="1" applyAlignment="1">
      <alignment wrapText="1"/>
    </xf>
    <xf numFmtId="49" fontId="1" fillId="0" borderId="0" xfId="0" applyNumberFormat="1" applyFont="1" applyAlignment="1">
      <alignment wrapText="1"/>
    </xf>
    <xf numFmtId="0" fontId="1" fillId="0" borderId="0" xfId="3"/>
    <xf numFmtId="0" fontId="1" fillId="0" borderId="0" xfId="3" applyAlignment="1">
      <alignment vertical="top"/>
    </xf>
    <xf numFmtId="0" fontId="1" fillId="0" borderId="0" xfId="3" applyAlignment="1">
      <alignment horizontal="left"/>
    </xf>
    <xf numFmtId="43" fontId="1" fillId="0" borderId="0" xfId="2" applyFont="1" applyBorder="1"/>
    <xf numFmtId="0" fontId="7" fillId="0" borderId="0" xfId="0" applyFont="1"/>
    <xf numFmtId="165" fontId="7" fillId="0" borderId="0" xfId="0" applyNumberFormat="1" applyFont="1"/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4" fontId="7" fillId="0" borderId="15" xfId="0" applyNumberFormat="1" applyFont="1" applyBorder="1"/>
    <xf numFmtId="0" fontId="1" fillId="0" borderId="0" xfId="0" applyFont="1" applyAlignment="1">
      <alignment horizontal="center"/>
    </xf>
    <xf numFmtId="0" fontId="1" fillId="0" borderId="0" xfId="3" applyAlignment="1">
      <alignment horizontal="left" wrapText="1"/>
    </xf>
    <xf numFmtId="9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center"/>
    </xf>
    <xf numFmtId="0" fontId="1" fillId="0" borderId="0" xfId="3" applyAlignment="1">
      <alignment horizontal="center"/>
    </xf>
    <xf numFmtId="4" fontId="1" fillId="0" borderId="0" xfId="0" applyNumberFormat="1" applyFont="1" applyAlignment="1" applyProtection="1">
      <alignment horizontal="left" wrapText="1"/>
      <protection locked="0"/>
    </xf>
    <xf numFmtId="0" fontId="1" fillId="0" borderId="0" xfId="0" applyFont="1" applyProtection="1">
      <protection locked="0"/>
    </xf>
    <xf numFmtId="4" fontId="0" fillId="0" borderId="0" xfId="0" applyNumberFormat="1" applyAlignment="1" applyProtection="1">
      <alignment horizontal="left" wrapText="1"/>
      <protection locked="0"/>
    </xf>
    <xf numFmtId="0" fontId="0" fillId="0" borderId="0" xfId="0" applyProtection="1">
      <protection locked="0"/>
    </xf>
    <xf numFmtId="1" fontId="1" fillId="0" borderId="0" xfId="0" applyNumberFormat="1" applyFont="1" applyAlignment="1" applyProtection="1">
      <alignment horizontal="left" wrapText="1"/>
      <protection locked="0"/>
    </xf>
    <xf numFmtId="0" fontId="0" fillId="0" borderId="0" xfId="0" quotePrefix="1"/>
    <xf numFmtId="2" fontId="1" fillId="0" borderId="0" xfId="0" applyNumberFormat="1" applyFont="1"/>
    <xf numFmtId="2" fontId="0" fillId="0" borderId="0" xfId="2" applyNumberFormat="1" applyFont="1"/>
    <xf numFmtId="2" fontId="0" fillId="0" borderId="0" xfId="0" applyNumberFormat="1"/>
    <xf numFmtId="4" fontId="7" fillId="0" borderId="0" xfId="0" applyNumberFormat="1" applyFont="1"/>
    <xf numFmtId="49" fontId="8" fillId="0" borderId="0" xfId="0" applyNumberFormat="1" applyFont="1" applyAlignment="1" applyProtection="1">
      <alignment horizontal="center" wrapText="1"/>
      <protection locked="0"/>
    </xf>
    <xf numFmtId="0" fontId="8" fillId="0" borderId="0" xfId="0" applyFont="1"/>
    <xf numFmtId="0" fontId="5" fillId="0" borderId="0" xfId="3" applyFont="1" applyAlignment="1">
      <alignment vertical="top"/>
    </xf>
    <xf numFmtId="0" fontId="5" fillId="0" borderId="0" xfId="3" applyFont="1"/>
    <xf numFmtId="0" fontId="11" fillId="0" borderId="0" xfId="3" applyFont="1" applyAlignment="1">
      <alignment horizontal="left" vertical="center" indent="1"/>
    </xf>
    <xf numFmtId="0" fontId="11" fillId="0" borderId="0" xfId="3" applyFont="1"/>
    <xf numFmtId="166" fontId="7" fillId="0" borderId="0" xfId="2" applyNumberFormat="1" applyFont="1" applyBorder="1" applyAlignment="1">
      <alignment horizontal="left"/>
    </xf>
    <xf numFmtId="166" fontId="7" fillId="0" borderId="0" xfId="2" applyNumberFormat="1" applyFont="1" applyAlignment="1">
      <alignment horizontal="left"/>
    </xf>
    <xf numFmtId="166" fontId="7" fillId="0" borderId="15" xfId="2" applyNumberFormat="1" applyFont="1" applyFill="1" applyBorder="1" applyAlignment="1" applyProtection="1">
      <alignment horizontal="left"/>
    </xf>
    <xf numFmtId="0" fontId="1" fillId="0" borderId="0" xfId="3" applyAlignment="1">
      <alignment horizontal="left" vertical="top" wrapText="1"/>
    </xf>
    <xf numFmtId="4" fontId="0" fillId="0" borderId="0" xfId="0" applyNumberFormat="1"/>
    <xf numFmtId="1" fontId="1" fillId="0" borderId="2" xfId="0" applyNumberFormat="1" applyFont="1" applyBorder="1" applyAlignment="1" applyProtection="1">
      <alignment horizontal="left" wrapText="1"/>
      <protection locked="0"/>
    </xf>
    <xf numFmtId="1" fontId="1" fillId="0" borderId="8" xfId="0" applyNumberFormat="1" applyFont="1" applyBorder="1" applyAlignment="1" applyProtection="1">
      <alignment horizontal="left" wrapText="1"/>
      <protection locked="0"/>
    </xf>
    <xf numFmtId="0" fontId="0" fillId="0" borderId="7" xfId="0" applyBorder="1" applyProtection="1">
      <protection locked="0"/>
    </xf>
    <xf numFmtId="4" fontId="1" fillId="0" borderId="1" xfId="0" applyNumberFormat="1" applyFont="1" applyBorder="1" applyAlignment="1" applyProtection="1">
      <alignment horizontal="left" wrapText="1"/>
      <protection locked="0"/>
    </xf>
    <xf numFmtId="168" fontId="1" fillId="0" borderId="0" xfId="2" applyNumberFormat="1" applyFont="1"/>
    <xf numFmtId="168" fontId="0" fillId="0" borderId="0" xfId="2" applyNumberFormat="1" applyFont="1"/>
    <xf numFmtId="1" fontId="1" fillId="0" borderId="0" xfId="0" applyNumberFormat="1" applyFont="1" applyProtection="1">
      <protection locked="0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" fontId="13" fillId="3" borderId="14" xfId="0" applyNumberFormat="1" applyFont="1" applyFill="1" applyBorder="1" applyAlignment="1" applyProtection="1">
      <alignment horizontal="center" wrapText="1"/>
      <protection locked="0"/>
    </xf>
    <xf numFmtId="165" fontId="14" fillId="3" borderId="14" xfId="0" applyNumberFormat="1" applyFont="1" applyFill="1" applyBorder="1" applyAlignment="1" applyProtection="1">
      <alignment horizontal="center" wrapText="1"/>
      <protection locked="0"/>
    </xf>
    <xf numFmtId="49" fontId="14" fillId="3" borderId="14" xfId="0" applyNumberFormat="1" applyFont="1" applyFill="1" applyBorder="1" applyAlignment="1" applyProtection="1">
      <alignment horizontal="center" wrapText="1"/>
      <protection locked="0"/>
    </xf>
    <xf numFmtId="4" fontId="14" fillId="3" borderId="14" xfId="0" applyNumberFormat="1" applyFont="1" applyFill="1" applyBorder="1" applyAlignment="1" applyProtection="1">
      <alignment horizontal="center" wrapText="1"/>
      <protection locked="0"/>
    </xf>
    <xf numFmtId="9" fontId="14" fillId="3" borderId="12" xfId="0" applyNumberFormat="1" applyFont="1" applyFill="1" applyBorder="1" applyAlignment="1" applyProtection="1">
      <alignment horizontal="center" wrapText="1"/>
      <protection locked="0"/>
    </xf>
    <xf numFmtId="166" fontId="14" fillId="3" borderId="12" xfId="2" applyNumberFormat="1" applyFont="1" applyFill="1" applyBorder="1" applyAlignment="1" applyProtection="1">
      <alignment horizontal="left"/>
      <protection locked="0"/>
    </xf>
    <xf numFmtId="4" fontId="13" fillId="3" borderId="12" xfId="0" applyNumberFormat="1" applyFont="1" applyFill="1" applyBorder="1" applyAlignment="1" applyProtection="1">
      <alignment wrapText="1"/>
      <protection locked="0"/>
    </xf>
    <xf numFmtId="4" fontId="14" fillId="3" borderId="0" xfId="0" applyNumberFormat="1" applyFont="1" applyFill="1" applyAlignment="1">
      <alignment horizontal="center"/>
    </xf>
    <xf numFmtId="49" fontId="13" fillId="3" borderId="13" xfId="0" applyNumberFormat="1" applyFont="1" applyFill="1" applyBorder="1" applyAlignment="1" applyProtection="1">
      <alignment horizontal="center" wrapText="1"/>
      <protection locked="0"/>
    </xf>
    <xf numFmtId="49" fontId="13" fillId="3" borderId="0" xfId="0" applyNumberFormat="1" applyFont="1" applyFill="1" applyAlignment="1" applyProtection="1">
      <alignment horizontal="center" wrapText="1"/>
      <protection locked="0"/>
    </xf>
    <xf numFmtId="1" fontId="7" fillId="2" borderId="15" xfId="0" applyNumberFormat="1" applyFont="1" applyFill="1" applyBorder="1" applyAlignment="1" applyProtection="1">
      <alignment horizontal="center"/>
      <protection locked="0"/>
    </xf>
    <xf numFmtId="165" fontId="7" fillId="2" borderId="15" xfId="0" applyNumberFormat="1" applyFont="1" applyFill="1" applyBorder="1" applyProtection="1">
      <protection locked="0"/>
    </xf>
    <xf numFmtId="49" fontId="7" fillId="2" borderId="15" xfId="0" applyNumberFormat="1" applyFont="1" applyFill="1" applyBorder="1" applyAlignment="1" applyProtection="1">
      <alignment horizontal="left" wrapText="1"/>
      <protection locked="0"/>
    </xf>
    <xf numFmtId="0" fontId="7" fillId="2" borderId="15" xfId="0" applyFont="1" applyFill="1" applyBorder="1" applyAlignment="1" applyProtection="1">
      <alignment horizontal="left" wrapText="1"/>
      <protection locked="0"/>
    </xf>
    <xf numFmtId="4" fontId="7" fillId="2" borderId="15" xfId="0" applyNumberFormat="1" applyFont="1" applyFill="1" applyBorder="1" applyProtection="1">
      <protection locked="0"/>
    </xf>
    <xf numFmtId="9" fontId="7" fillId="2" borderId="15" xfId="0" applyNumberFormat="1" applyFont="1" applyFill="1" applyBorder="1" applyAlignment="1" applyProtection="1">
      <alignment horizontal="center"/>
      <protection locked="0"/>
    </xf>
    <xf numFmtId="4" fontId="13" fillId="3" borderId="11" xfId="0" applyNumberFormat="1" applyFont="1" applyFill="1" applyBorder="1"/>
    <xf numFmtId="43" fontId="1" fillId="2" borderId="0" xfId="2" applyFont="1" applyFill="1" applyBorder="1" applyProtection="1">
      <protection locked="0"/>
    </xf>
    <xf numFmtId="166" fontId="9" fillId="2" borderId="0" xfId="2" applyNumberFormat="1" applyFont="1" applyFill="1" applyAlignment="1" applyProtection="1">
      <alignment vertical="center"/>
      <protection locked="0"/>
    </xf>
    <xf numFmtId="0" fontId="12" fillId="2" borderId="0" xfId="0" applyFont="1" applyFill="1"/>
    <xf numFmtId="43" fontId="0" fillId="2" borderId="9" xfId="0" applyNumberFormat="1" applyFill="1" applyBorder="1"/>
    <xf numFmtId="43" fontId="0" fillId="2" borderId="10" xfId="0" applyNumberFormat="1" applyFill="1" applyBorder="1"/>
    <xf numFmtId="43" fontId="0" fillId="2" borderId="0" xfId="0" applyNumberFormat="1" applyFill="1"/>
    <xf numFmtId="43" fontId="0" fillId="2" borderId="7" xfId="0" applyNumberFormat="1" applyFill="1" applyBorder="1"/>
    <xf numFmtId="43" fontId="0" fillId="2" borderId="8" xfId="0" applyNumberFormat="1" applyFill="1" applyBorder="1"/>
    <xf numFmtId="43" fontId="0" fillId="2" borderId="3" xfId="0" applyNumberFormat="1" applyFill="1" applyBorder="1"/>
    <xf numFmtId="43" fontId="0" fillId="2" borderId="1" xfId="0" applyNumberFormat="1" applyFill="1" applyBorder="1" applyAlignment="1">
      <alignment horizontal="center" vertical="center" wrapText="1"/>
    </xf>
    <xf numFmtId="43" fontId="0" fillId="2" borderId="4" xfId="0" applyNumberFormat="1" applyFill="1" applyBorder="1"/>
    <xf numFmtId="43" fontId="0" fillId="2" borderId="5" xfId="0" applyNumberFormat="1" applyFill="1" applyBorder="1"/>
    <xf numFmtId="43" fontId="0" fillId="2" borderId="0" xfId="0" applyNumberFormat="1" applyFill="1" applyAlignment="1">
      <alignment horizontal="center" vertical="center" wrapText="1"/>
    </xf>
    <xf numFmtId="43" fontId="0" fillId="2" borderId="2" xfId="0" applyNumberFormat="1" applyFill="1" applyBorder="1" applyAlignment="1">
      <alignment horizontal="center" vertical="center" wrapText="1"/>
    </xf>
    <xf numFmtId="43" fontId="0" fillId="2" borderId="6" xfId="0" applyNumberFormat="1" applyFill="1" applyBorder="1"/>
    <xf numFmtId="43" fontId="0" fillId="4" borderId="0" xfId="0" applyNumberFormat="1" applyFill="1"/>
    <xf numFmtId="43" fontId="0" fillId="4" borderId="2" xfId="0" applyNumberFormat="1" applyFill="1" applyBorder="1"/>
    <xf numFmtId="49" fontId="7" fillId="0" borderId="0" xfId="0" applyNumberFormat="1" applyFont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center"/>
    </xf>
    <xf numFmtId="43" fontId="0" fillId="2" borderId="2" xfId="0" applyNumberFormat="1" applyFill="1" applyBorder="1"/>
    <xf numFmtId="0" fontId="1" fillId="0" borderId="0" xfId="3" applyAlignment="1">
      <alignment vertical="center"/>
    </xf>
    <xf numFmtId="0" fontId="1" fillId="0" borderId="0" xfId="3" applyAlignment="1">
      <alignment horizontal="left" vertical="center" wrapText="1"/>
    </xf>
    <xf numFmtId="0" fontId="0" fillId="2" borderId="1" xfId="0" applyFill="1" applyBorder="1"/>
    <xf numFmtId="43" fontId="8" fillId="2" borderId="0" xfId="2" applyFont="1" applyFill="1" applyAlignment="1" applyProtection="1">
      <alignment vertical="center"/>
      <protection locked="0"/>
    </xf>
    <xf numFmtId="9" fontId="0" fillId="5" borderId="14" xfId="2" applyNumberFormat="1" applyFont="1" applyFill="1" applyBorder="1" applyProtection="1"/>
    <xf numFmtId="9" fontId="0" fillId="5" borderId="12" xfId="2" applyNumberFormat="1" applyFont="1" applyFill="1" applyBorder="1" applyProtection="1"/>
    <xf numFmtId="0" fontId="1" fillId="0" borderId="1" xfId="0" applyFont="1" applyBorder="1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6" xfId="0" applyBorder="1" applyProtection="1">
      <protection locked="0"/>
    </xf>
    <xf numFmtId="0" fontId="5" fillId="2" borderId="0" xfId="0" applyFont="1" applyFill="1" applyProtection="1">
      <protection locked="0"/>
    </xf>
    <xf numFmtId="0" fontId="1" fillId="0" borderId="12" xfId="0" applyFont="1" applyBorder="1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17" fillId="0" borderId="0" xfId="0" applyFont="1"/>
    <xf numFmtId="0" fontId="18" fillId="0" borderId="0" xfId="0" applyFont="1" applyAlignment="1">
      <alignment vertical="center"/>
    </xf>
    <xf numFmtId="0" fontId="1" fillId="0" borderId="2" xfId="0" applyFont="1" applyBorder="1" applyProtection="1">
      <protection locked="0"/>
    </xf>
    <xf numFmtId="4" fontId="1" fillId="0" borderId="14" xfId="0" applyNumberFormat="1" applyFont="1" applyBorder="1" applyAlignment="1" applyProtection="1">
      <alignment horizontal="left" wrapText="1"/>
      <protection locked="0"/>
    </xf>
    <xf numFmtId="1" fontId="1" fillId="0" borderId="5" xfId="0" applyNumberFormat="1" applyFont="1" applyBorder="1" applyAlignment="1" applyProtection="1">
      <alignment horizontal="left" wrapText="1"/>
      <protection locked="0"/>
    </xf>
    <xf numFmtId="4" fontId="1" fillId="0" borderId="12" xfId="0" applyNumberFormat="1" applyFont="1" applyBorder="1" applyAlignment="1" applyProtection="1">
      <alignment horizontal="left" wrapText="1"/>
      <protection locked="0"/>
    </xf>
    <xf numFmtId="0" fontId="0" fillId="0" borderId="12" xfId="0" applyBorder="1" applyProtection="1">
      <protection locked="0"/>
    </xf>
    <xf numFmtId="0" fontId="0" fillId="0" borderId="2" xfId="0" applyBorder="1" applyProtection="1">
      <protection locked="0"/>
    </xf>
    <xf numFmtId="1" fontId="1" fillId="0" borderId="2" xfId="0" applyNumberFormat="1" applyFont="1" applyBorder="1" applyProtection="1">
      <protection locked="0"/>
    </xf>
    <xf numFmtId="4" fontId="1" fillId="0" borderId="13" xfId="0" applyNumberFormat="1" applyFont="1" applyBorder="1" applyAlignment="1" applyProtection="1">
      <alignment horizontal="left" wrapText="1"/>
      <protection locked="0"/>
    </xf>
    <xf numFmtId="0" fontId="0" fillId="0" borderId="13" xfId="0" applyBorder="1" applyProtection="1">
      <protection locked="0"/>
    </xf>
    <xf numFmtId="0" fontId="0" fillId="0" borderId="8" xfId="0" applyBorder="1" applyProtection="1">
      <protection locked="0"/>
    </xf>
    <xf numFmtId="0" fontId="9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166" fontId="9" fillId="0" borderId="0" xfId="2" applyNumberFormat="1" applyFont="1" applyAlignment="1" applyProtection="1">
      <alignment vertical="center"/>
    </xf>
    <xf numFmtId="43" fontId="9" fillId="0" borderId="0" xfId="2" applyFont="1" applyAlignment="1" applyProtection="1">
      <alignment horizontal="center"/>
    </xf>
    <xf numFmtId="167" fontId="7" fillId="0" borderId="0" xfId="0" applyNumberFormat="1" applyFont="1"/>
    <xf numFmtId="43" fontId="7" fillId="0" borderId="0" xfId="2" applyFont="1" applyProtection="1"/>
    <xf numFmtId="0" fontId="8" fillId="0" borderId="3" xfId="0" applyFont="1" applyBorder="1"/>
    <xf numFmtId="43" fontId="7" fillId="0" borderId="4" xfId="2" applyFont="1" applyBorder="1" applyProtection="1"/>
    <xf numFmtId="0" fontId="7" fillId="0" borderId="5" xfId="0" quotePrefix="1" applyFont="1" applyBorder="1" applyAlignment="1">
      <alignment horizontal="center"/>
    </xf>
    <xf numFmtId="43" fontId="8" fillId="0" borderId="4" xfId="2" applyFont="1" applyBorder="1" applyProtection="1"/>
    <xf numFmtId="0" fontId="7" fillId="0" borderId="1" xfId="0" applyFont="1" applyBorder="1"/>
    <xf numFmtId="43" fontId="7" fillId="0" borderId="0" xfId="2" applyFont="1" applyBorder="1" applyProtection="1"/>
    <xf numFmtId="0" fontId="7" fillId="0" borderId="2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1" xfId="0" quotePrefix="1" applyFont="1" applyBorder="1"/>
    <xf numFmtId="43" fontId="8" fillId="0" borderId="0" xfId="2" applyFont="1" applyBorder="1" applyProtection="1"/>
    <xf numFmtId="0" fontId="7" fillId="0" borderId="2" xfId="0" quotePrefix="1" applyFont="1" applyBorder="1" applyAlignment="1">
      <alignment horizontal="left" wrapText="1"/>
    </xf>
    <xf numFmtId="0" fontId="8" fillId="0" borderId="6" xfId="0" applyFont="1" applyBorder="1"/>
    <xf numFmtId="43" fontId="7" fillId="0" borderId="7" xfId="2" applyFont="1" applyBorder="1" applyProtection="1"/>
    <xf numFmtId="43" fontId="8" fillId="0" borderId="7" xfId="2" applyFont="1" applyBorder="1" applyProtection="1"/>
    <xf numFmtId="0" fontId="7" fillId="0" borderId="8" xfId="0" applyFont="1" applyBorder="1" applyAlignment="1">
      <alignment horizontal="center"/>
    </xf>
    <xf numFmtId="0" fontId="7" fillId="0" borderId="3" xfId="0" applyFont="1" applyBorder="1"/>
    <xf numFmtId="0" fontId="7" fillId="0" borderId="5" xfId="0" applyFont="1" applyBorder="1" applyAlignment="1">
      <alignment horizontal="center"/>
    </xf>
    <xf numFmtId="43" fontId="7" fillId="0" borderId="0" xfId="2" applyFont="1" applyFill="1" applyBorder="1" applyProtection="1"/>
    <xf numFmtId="0" fontId="7" fillId="0" borderId="1" xfId="0" applyFont="1" applyBorder="1" applyAlignment="1">
      <alignment horizontal="left" wrapText="1"/>
    </xf>
    <xf numFmtId="0" fontId="7" fillId="0" borderId="6" xfId="0" applyFont="1" applyBorder="1"/>
    <xf numFmtId="0" fontId="7" fillId="0" borderId="8" xfId="0" quotePrefix="1" applyFont="1" applyBorder="1" applyAlignment="1">
      <alignment horizontal="center"/>
    </xf>
    <xf numFmtId="0" fontId="8" fillId="0" borderId="1" xfId="0" applyFont="1" applyBorder="1"/>
    <xf numFmtId="0" fontId="12" fillId="0" borderId="1" xfId="0" applyFont="1" applyBorder="1" applyAlignment="1">
      <alignment vertical="top"/>
    </xf>
    <xf numFmtId="0" fontId="1" fillId="0" borderId="1" xfId="0" applyFont="1" applyBorder="1"/>
    <xf numFmtId="43" fontId="8" fillId="0" borderId="0" xfId="2" quotePrefix="1" applyFont="1" applyBorder="1" applyProtection="1"/>
    <xf numFmtId="43" fontId="7" fillId="0" borderId="0" xfId="2" quotePrefix="1" applyFont="1" applyBorder="1" applyProtection="1"/>
    <xf numFmtId="0" fontId="8" fillId="0" borderId="11" xfId="0" applyFont="1" applyBorder="1"/>
    <xf numFmtId="43" fontId="8" fillId="0" borderId="11" xfId="2" applyFont="1" applyBorder="1" applyProtection="1"/>
    <xf numFmtId="0" fontId="8" fillId="0" borderId="11" xfId="0" quotePrefix="1" applyFont="1" applyBorder="1" applyAlignment="1">
      <alignment horizontal="center"/>
    </xf>
    <xf numFmtId="49" fontId="7" fillId="2" borderId="0" xfId="0" applyNumberFormat="1" applyFont="1" applyFill="1" applyAlignment="1" applyProtection="1">
      <alignment wrapText="1"/>
      <protection locked="0"/>
    </xf>
    <xf numFmtId="49" fontId="8" fillId="2" borderId="16" xfId="0" applyNumberFormat="1" applyFont="1" applyFill="1" applyBorder="1" applyAlignment="1" applyProtection="1">
      <alignment horizontal="center"/>
      <protection locked="0"/>
    </xf>
    <xf numFmtId="49" fontId="8" fillId="2" borderId="17" xfId="0" applyNumberFormat="1" applyFont="1" applyFill="1" applyBorder="1" applyAlignment="1" applyProtection="1">
      <alignment horizontal="center"/>
      <protection locked="0"/>
    </xf>
    <xf numFmtId="49" fontId="8" fillId="2" borderId="18" xfId="0" applyNumberFormat="1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15" fillId="3" borderId="19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 wrapText="1"/>
    </xf>
    <xf numFmtId="0" fontId="5" fillId="2" borderId="3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" fillId="0" borderId="0" xfId="3" applyAlignment="1">
      <alignment horizontal="left" vertical="top" wrapText="1"/>
    </xf>
    <xf numFmtId="0" fontId="1" fillId="0" borderId="0" xfId="3" applyAlignment="1">
      <alignment horizontal="left" wrapText="1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left" wrapText="1"/>
    </xf>
    <xf numFmtId="0" fontId="1" fillId="0" borderId="0" xfId="3" applyAlignment="1">
      <alignment horizontal="left" vertical="center" wrapText="1"/>
    </xf>
    <xf numFmtId="0" fontId="5" fillId="2" borderId="3" xfId="0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5" fillId="2" borderId="5" xfId="0" applyFont="1" applyFill="1" applyBorder="1" applyAlignment="1" applyProtection="1">
      <alignment horizontal="center"/>
    </xf>
    <xf numFmtId="1" fontId="1" fillId="5" borderId="3" xfId="0" applyNumberFormat="1" applyFont="1" applyFill="1" applyBorder="1" applyAlignment="1" applyProtection="1">
      <alignment horizontal="left" wrapText="1"/>
    </xf>
    <xf numFmtId="1" fontId="1" fillId="5" borderId="5" xfId="0" applyNumberFormat="1" applyFont="1" applyFill="1" applyBorder="1" applyAlignment="1" applyProtection="1">
      <alignment horizontal="left" wrapText="1"/>
    </xf>
    <xf numFmtId="1" fontId="1" fillId="5" borderId="1" xfId="0" applyNumberFormat="1" applyFont="1" applyFill="1" applyBorder="1" applyAlignment="1" applyProtection="1">
      <alignment horizontal="left" wrapText="1"/>
    </xf>
    <xf numFmtId="1" fontId="1" fillId="5" borderId="2" xfId="0" applyNumberFormat="1" applyFont="1" applyFill="1" applyBorder="1" applyAlignment="1" applyProtection="1">
      <alignment horizontal="left" wrapText="1"/>
    </xf>
    <xf numFmtId="9" fontId="0" fillId="5" borderId="12" xfId="0" applyNumberFormat="1" applyFill="1" applyBorder="1" applyProtection="1"/>
    <xf numFmtId="9" fontId="1" fillId="5" borderId="12" xfId="0" applyNumberFormat="1" applyFont="1" applyFill="1" applyBorder="1" applyProtection="1"/>
    <xf numFmtId="0" fontId="1" fillId="5" borderId="12" xfId="0" applyFont="1" applyFill="1" applyBorder="1" applyProtection="1"/>
    <xf numFmtId="0" fontId="1" fillId="5" borderId="13" xfId="0" applyFont="1" applyFill="1" applyBorder="1" applyProtection="1"/>
    <xf numFmtId="1" fontId="1" fillId="5" borderId="6" xfId="0" applyNumberFormat="1" applyFont="1" applyFill="1" applyBorder="1" applyAlignment="1" applyProtection="1">
      <alignment horizontal="left" wrapText="1"/>
    </xf>
    <xf numFmtId="1" fontId="1" fillId="5" borderId="8" xfId="0" applyNumberFormat="1" applyFont="1" applyFill="1" applyBorder="1" applyAlignment="1" applyProtection="1">
      <alignment horizontal="left" wrapText="1"/>
    </xf>
    <xf numFmtId="0" fontId="1" fillId="5" borderId="13" xfId="0" applyFont="1" applyFill="1" applyBorder="1" applyAlignment="1" applyProtection="1">
      <alignment wrapText="1"/>
    </xf>
    <xf numFmtId="0" fontId="0" fillId="5" borderId="1" xfId="0" applyFill="1" applyBorder="1" applyProtection="1"/>
    <xf numFmtId="0" fontId="0" fillId="5" borderId="2" xfId="0" applyFill="1" applyBorder="1" applyProtection="1"/>
    <xf numFmtId="0" fontId="0" fillId="5" borderId="6" xfId="0" applyFill="1" applyBorder="1" applyProtection="1"/>
    <xf numFmtId="0" fontId="0" fillId="5" borderId="8" xfId="0" applyFill="1" applyBorder="1" applyProtection="1"/>
    <xf numFmtId="0" fontId="5" fillId="2" borderId="14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0" fontId="5" fillId="2" borderId="0" xfId="0" applyFont="1" applyFill="1" applyAlignment="1" applyProtection="1">
      <alignment horizontal="center"/>
    </xf>
    <xf numFmtId="0" fontId="0" fillId="5" borderId="14" xfId="0" applyFill="1" applyBorder="1" applyProtection="1"/>
    <xf numFmtId="0" fontId="0" fillId="5" borderId="12" xfId="0" applyFill="1" applyBorder="1" applyProtection="1"/>
    <xf numFmtId="0" fontId="0" fillId="5" borderId="13" xfId="0" applyFill="1" applyBorder="1" applyProtection="1"/>
    <xf numFmtId="0" fontId="0" fillId="5" borderId="22" xfId="0" applyFill="1" applyBorder="1" applyProtection="1"/>
  </cellXfs>
  <cellStyles count="4">
    <cellStyle name="Euro" xfId="1" xr:uid="{00000000-0005-0000-0000-000000000000}"/>
    <cellStyle name="Komma" xfId="2" builtinId="3"/>
    <cellStyle name="Standard" xfId="0" builtinId="0"/>
    <cellStyle name="Standard 2" xfId="3" xr:uid="{00000000-0005-0000-0000-000003000000}"/>
  </cellStyles>
  <dxfs count="3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8EAA92"/>
      <color rgb="FF025D69"/>
      <color rgb="FFA9BF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895350</xdr:colOff>
      <xdr:row>0</xdr:row>
      <xdr:rowOff>0</xdr:rowOff>
    </xdr:from>
    <xdr:to>
      <xdr:col>8</xdr:col>
      <xdr:colOff>2133600</xdr:colOff>
      <xdr:row>6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0"/>
          <a:ext cx="1238250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142</xdr:row>
      <xdr:rowOff>57149</xdr:rowOff>
    </xdr:from>
    <xdr:to>
      <xdr:col>6</xdr:col>
      <xdr:colOff>2464666</xdr:colOff>
      <xdr:row>167</xdr:row>
      <xdr:rowOff>142223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241624"/>
          <a:ext cx="6808066" cy="4133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419100</xdr:rowOff>
    </xdr:from>
    <xdr:to>
      <xdr:col>6</xdr:col>
      <xdr:colOff>2266130</xdr:colOff>
      <xdr:row>33</xdr:row>
      <xdr:rowOff>37867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5734050"/>
          <a:ext cx="6561905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409575</xdr:rowOff>
    </xdr:from>
    <xdr:to>
      <xdr:col>6</xdr:col>
      <xdr:colOff>4428034</xdr:colOff>
      <xdr:row>43</xdr:row>
      <xdr:rowOff>114067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10048875"/>
          <a:ext cx="872380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0</xdr:rowOff>
    </xdr:from>
    <xdr:to>
      <xdr:col>14</xdr:col>
      <xdr:colOff>178838</xdr:colOff>
      <xdr:row>52</xdr:row>
      <xdr:rowOff>104594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12449175"/>
          <a:ext cx="17095238" cy="1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6028028</xdr:colOff>
      <xdr:row>88</xdr:row>
      <xdr:rowOff>76008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621375"/>
          <a:ext cx="10371428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133350</xdr:rowOff>
    </xdr:from>
    <xdr:to>
      <xdr:col>6</xdr:col>
      <xdr:colOff>2951846</xdr:colOff>
      <xdr:row>16</xdr:row>
      <xdr:rowOff>152020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" y="3048000"/>
          <a:ext cx="7228571" cy="30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23</xdr:row>
      <xdr:rowOff>133350</xdr:rowOff>
    </xdr:from>
    <xdr:to>
      <xdr:col>8</xdr:col>
      <xdr:colOff>619125</xdr:colOff>
      <xdr:row>46</xdr:row>
      <xdr:rowOff>66675</xdr:rowOff>
    </xdr:to>
    <xdr:pic>
      <xdr:nvPicPr>
        <xdr:cNvPr id="7169" name="Grafik 1">
          <a:extLst>
            <a:ext uri="{FF2B5EF4-FFF2-40B4-BE49-F238E27FC236}">
              <a16:creationId xmlns:a16="http://schemas.microsoft.com/office/drawing/2014/main" id="{00000000-0008-0000-0800-00000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93" t="2167" r="33611" b="65829"/>
        <a:stretch>
          <a:fillRect/>
        </a:stretch>
      </xdr:blipFill>
      <xdr:spPr bwMode="auto">
        <a:xfrm>
          <a:off x="85725" y="5400675"/>
          <a:ext cx="5886450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83</xdr:row>
      <xdr:rowOff>114300</xdr:rowOff>
    </xdr:from>
    <xdr:to>
      <xdr:col>5</xdr:col>
      <xdr:colOff>523875</xdr:colOff>
      <xdr:row>93</xdr:row>
      <xdr:rowOff>104775</xdr:rowOff>
    </xdr:to>
    <xdr:pic>
      <xdr:nvPicPr>
        <xdr:cNvPr id="7170" name="Grafik 5">
          <a:extLst>
            <a:ext uri="{FF2B5EF4-FFF2-40B4-BE49-F238E27FC236}">
              <a16:creationId xmlns:a16="http://schemas.microsoft.com/office/drawing/2014/main" id="{00000000-0008-0000-0800-000002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4" t="8038" r="3947" b="16507"/>
        <a:stretch>
          <a:fillRect/>
        </a:stretch>
      </xdr:blipFill>
      <xdr:spPr bwMode="auto">
        <a:xfrm>
          <a:off x="304800" y="15097125"/>
          <a:ext cx="34004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106</xdr:row>
      <xdr:rowOff>38100</xdr:rowOff>
    </xdr:from>
    <xdr:to>
      <xdr:col>5</xdr:col>
      <xdr:colOff>314325</xdr:colOff>
      <xdr:row>135</xdr:row>
      <xdr:rowOff>114300</xdr:rowOff>
    </xdr:to>
    <xdr:pic>
      <xdr:nvPicPr>
        <xdr:cNvPr id="7171" name="Grafik 6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926175"/>
          <a:ext cx="319087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48</xdr:row>
      <xdr:rowOff>85725</xdr:rowOff>
    </xdr:from>
    <xdr:to>
      <xdr:col>8</xdr:col>
      <xdr:colOff>600075</xdr:colOff>
      <xdr:row>79</xdr:row>
      <xdr:rowOff>152400</xdr:rowOff>
    </xdr:to>
    <xdr:grpSp>
      <xdr:nvGrpSpPr>
        <xdr:cNvPr id="7172" name="Gruppieren 8">
          <a:extLst>
            <a:ext uri="{FF2B5EF4-FFF2-40B4-BE49-F238E27FC236}">
              <a16:creationId xmlns:a16="http://schemas.microsoft.com/office/drawing/2014/main" id="{00000000-0008-0000-0800-0000041C0000}"/>
            </a:ext>
          </a:extLst>
        </xdr:cNvPr>
        <xdr:cNvGrpSpPr>
          <a:grpSpLocks/>
        </xdr:cNvGrpSpPr>
      </xdr:nvGrpSpPr>
      <xdr:grpSpPr bwMode="auto">
        <a:xfrm>
          <a:off x="104775" y="10258425"/>
          <a:ext cx="5848350" cy="5086350"/>
          <a:chOff x="104776" y="9115425"/>
          <a:chExt cx="5848349" cy="5086350"/>
        </a:xfrm>
      </xdr:grpSpPr>
      <xdr:grpSp>
        <xdr:nvGrpSpPr>
          <xdr:cNvPr id="7173" name="Gruppieren 2">
            <a:extLst>
              <a:ext uri="{FF2B5EF4-FFF2-40B4-BE49-F238E27FC236}">
                <a16:creationId xmlns:a16="http://schemas.microsoft.com/office/drawing/2014/main" id="{00000000-0008-0000-0800-0000051C0000}"/>
              </a:ext>
            </a:extLst>
          </xdr:cNvPr>
          <xdr:cNvGrpSpPr>
            <a:grpSpLocks/>
          </xdr:cNvGrpSpPr>
        </xdr:nvGrpSpPr>
        <xdr:grpSpPr bwMode="auto">
          <a:xfrm>
            <a:off x="104776" y="9115425"/>
            <a:ext cx="5848349" cy="5086350"/>
            <a:chOff x="942976" y="3067051"/>
            <a:chExt cx="9161905" cy="5448299"/>
          </a:xfrm>
        </xdr:grpSpPr>
        <xdr:pic>
          <xdr:nvPicPr>
            <xdr:cNvPr id="7175" name="Grafik 3">
              <a:extLst>
                <a:ext uri="{FF2B5EF4-FFF2-40B4-BE49-F238E27FC236}">
                  <a16:creationId xmlns:a16="http://schemas.microsoft.com/office/drawing/2014/main" id="{00000000-0008-0000-0800-0000071C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2976" y="3067051"/>
              <a:ext cx="9161905" cy="53142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" name="Ellips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7941239" y="7291013"/>
              <a:ext cx="2089034" cy="1224337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de-DE"/>
            </a:p>
          </xdr:txBody>
        </xdr:sp>
      </xdr:grp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2495551" y="10553700"/>
            <a:ext cx="1181100" cy="4572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de-DE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16</xdr:col>
      <xdr:colOff>152400</xdr:colOff>
      <xdr:row>35</xdr:row>
      <xdr:rowOff>66675</xdr:rowOff>
    </xdr:to>
    <xdr:pic>
      <xdr:nvPicPr>
        <xdr:cNvPr id="8193" name="Grafik 1">
          <a:extLst>
            <a:ext uri="{FF2B5EF4-FFF2-40B4-BE49-F238E27FC236}">
              <a16:creationId xmlns:a16="http://schemas.microsoft.com/office/drawing/2014/main" id="{00000000-0008-0000-0900-00000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8" r="75961"/>
        <a:stretch>
          <a:fillRect/>
        </a:stretch>
      </xdr:blipFill>
      <xdr:spPr bwMode="auto">
        <a:xfrm>
          <a:off x="6438900" y="114300"/>
          <a:ext cx="5905500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35</xdr:row>
      <xdr:rowOff>161925</xdr:rowOff>
    </xdr:from>
    <xdr:to>
      <xdr:col>20</xdr:col>
      <xdr:colOff>552450</xdr:colOff>
      <xdr:row>54</xdr:row>
      <xdr:rowOff>76200</xdr:rowOff>
    </xdr:to>
    <xdr:pic>
      <xdr:nvPicPr>
        <xdr:cNvPr id="8194" name="Grafik 2">
          <a:extLst>
            <a:ext uri="{FF2B5EF4-FFF2-40B4-BE49-F238E27FC236}">
              <a16:creationId xmlns:a16="http://schemas.microsoft.com/office/drawing/2014/main" id="{00000000-0008-0000-0900-00000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829300"/>
          <a:ext cx="929640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57150</xdr:colOff>
      <xdr:row>18</xdr:row>
      <xdr:rowOff>66675</xdr:rowOff>
    </xdr:from>
    <xdr:to>
      <xdr:col>19</xdr:col>
      <xdr:colOff>323850</xdr:colOff>
      <xdr:row>19</xdr:row>
      <xdr:rowOff>161925</xdr:rowOff>
    </xdr:to>
    <xdr:pic>
      <xdr:nvPicPr>
        <xdr:cNvPr id="8195" name="Grafik 3">
          <a:extLst>
            <a:ext uri="{FF2B5EF4-FFF2-40B4-BE49-F238E27FC236}">
              <a16:creationId xmlns:a16="http://schemas.microsoft.com/office/drawing/2014/main" id="{00000000-0008-0000-0900-00000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29813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idl, Msc (WU) Thomas" refreshedDate="45163.340249652778" createdVersion="6" refreshedVersion="6" minRefreshableVersion="3" recordCount="1984" xr:uid="{00000000-000A-0000-FFFF-FFFF02000000}">
  <cacheSource type="worksheet">
    <worksheetSource ref="A9:T1993" sheet="Belegerfassung"/>
  </cacheSource>
  <cacheFields count="20">
    <cacheField name="Beleg-kreis" numFmtId="1">
      <sharedItems containsNonDate="0" containsBlank="1" count="3">
        <m/>
        <s v="Bank" u="1"/>
        <s v="Bar" u="1"/>
      </sharedItems>
    </cacheField>
    <cacheField name="Bel. Nr." numFmtId="1">
      <sharedItems containsSemiMixedTypes="0" containsString="0" containsNumber="1" containsInteger="1" minValue="1" maxValue="1984"/>
    </cacheField>
    <cacheField name="Datum" numFmtId="165">
      <sharedItems containsNonDate="0" containsString="0" containsBlank="1"/>
    </cacheField>
    <cacheField name="Text" numFmtId="49">
      <sharedItems containsNonDate="0" containsBlank="1" count="12">
        <m/>
        <s v="Hn 4" u="1"/>
        <s v="d" u="1"/>
        <s v="HN 3" u="1"/>
        <s v="EUST 02" u="1"/>
        <s v="a" u="1"/>
        <s v="EUST 01 2021" u="1"/>
        <s v="EUST" u="1"/>
        <s v="HN 2" u="1"/>
        <s v="b" u="1"/>
        <s v="Hn 1" u="1"/>
        <s v="c" u="1"/>
      </sharedItems>
    </cacheField>
    <cacheField name="Kostenstellen" numFmtId="49">
      <sharedItems containsNonDate="0" containsString="0" containsBlank="1"/>
    </cacheField>
    <cacheField name="Mehrere Einkunftsarten" numFmtId="0">
      <sharedItems containsNonDate="0" containsString="0" containsBlank="1"/>
    </cacheField>
    <cacheField name="Belegname lt. Belegbox" numFmtId="0">
      <sharedItems containsNonDate="0" containsString="0" containsBlank="1"/>
    </cacheField>
    <cacheField name="UID-Nummer Lieferant/Kunde" numFmtId="0">
      <sharedItems containsNonDate="0" containsString="0" containsBlank="1"/>
    </cacheField>
    <cacheField name="Konten" numFmtId="0">
      <sharedItems containsNonDate="0" containsBlank="1" count="15">
        <m/>
        <s v="Reisespesen" u="1"/>
        <s v="Büromaterial" u="1"/>
        <s v="Umsatzsteuer" u="1"/>
        <s v="Reinigungsmaterial" u="1"/>
        <s v="Einfuhrumsatzsteuer" u="1"/>
        <s v="Erlöse 20%" u="1"/>
        <s v="Transporte durch Dritte" u="1"/>
        <s v="Erlöse 10%" u="1"/>
        <s v="Versicherungen" u="1"/>
        <s v="Sonderausgaben" u="1"/>
        <s v="Privat" u="1"/>
        <s v="Erlöse ig Lieferungen" u="1"/>
        <s v="Bankspesen" u="1"/>
        <s v="Erlöse 0%" u="1"/>
      </sharedItems>
    </cacheField>
    <cacheField name="Einnahmen brutto" numFmtId="4">
      <sharedItems containsNonDate="0" containsString="0" containsBlank="1"/>
    </cacheField>
    <cacheField name="Ausgaben brutto" numFmtId="4">
      <sharedItems containsNonDate="0" containsString="0" containsBlank="1"/>
    </cacheField>
    <cacheField name="USt/VSt          in %" numFmtId="9">
      <sharedItems containsNonDate="0" containsString="0" containsBlank="1"/>
    </cacheField>
    <cacheField name="Periode" numFmtId="166">
      <sharedItems containsSemiMixedTypes="0" containsString="0" containsNumber="1" containsInteger="1" minValue="1" maxValue="1"/>
    </cacheField>
    <cacheField name="Kontrolle" numFmtId="4">
      <sharedItems containsSemiMixedTypes="0" containsString="0" containsNumber="1" containsInteger="1" minValue="0" maxValue="0"/>
    </cacheField>
    <cacheField name="EUST" numFmtId="4">
      <sharedItems containsSemiMixedTypes="0" containsString="0" containsNumber="1" containsInteger="1" minValue="0" maxValue="0"/>
    </cacheField>
    <cacheField name="Ust" numFmtId="4">
      <sharedItems containsSemiMixedTypes="0" containsString="0" containsNumber="1" containsInteger="1" minValue="0" maxValue="0"/>
    </cacheField>
    <cacheField name="VSt" numFmtId="4">
      <sharedItems containsSemiMixedTypes="0" containsString="0" containsNumber="1" containsInteger="1" minValue="0" maxValue="0"/>
    </cacheField>
    <cacheField name="Einnahmen netto" numFmtId="4">
      <sharedItems containsSemiMixedTypes="0" containsString="0" containsNumber="1" containsInteger="1" minValue="0" maxValue="0"/>
    </cacheField>
    <cacheField name="Ausgaben netto" numFmtId="4">
      <sharedItems containsSemiMixedTypes="0" containsString="0" containsNumber="1" containsInteger="1" minValue="0" maxValue="0"/>
    </cacheField>
    <cacheField name="Kontotyp E/A/N" numFmtId="0">
      <sharedItems count="4">
        <e v="#N/A"/>
        <s v="E" u="1"/>
        <s v="A" u="1"/>
        <s v="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4">
  <r>
    <x v="0"/>
    <n v="1"/>
    <m/>
    <x v="0"/>
    <m/>
    <m/>
    <m/>
    <m/>
    <x v="0"/>
    <m/>
    <m/>
    <m/>
    <n v="1"/>
    <n v="0"/>
    <n v="0"/>
    <n v="0"/>
    <n v="0"/>
    <n v="0"/>
    <n v="0"/>
    <x v="0"/>
  </r>
  <r>
    <x v="0"/>
    <n v="2"/>
    <m/>
    <x v="0"/>
    <m/>
    <m/>
    <m/>
    <m/>
    <x v="0"/>
    <m/>
    <m/>
    <m/>
    <n v="1"/>
    <n v="0"/>
    <n v="0"/>
    <n v="0"/>
    <n v="0"/>
    <n v="0"/>
    <n v="0"/>
    <x v="0"/>
  </r>
  <r>
    <x v="0"/>
    <n v="3"/>
    <m/>
    <x v="0"/>
    <m/>
    <m/>
    <m/>
    <m/>
    <x v="0"/>
    <m/>
    <m/>
    <m/>
    <n v="1"/>
    <n v="0"/>
    <n v="0"/>
    <n v="0"/>
    <n v="0"/>
    <n v="0"/>
    <n v="0"/>
    <x v="0"/>
  </r>
  <r>
    <x v="0"/>
    <n v="4"/>
    <m/>
    <x v="0"/>
    <m/>
    <m/>
    <m/>
    <m/>
    <x v="0"/>
    <m/>
    <m/>
    <m/>
    <n v="1"/>
    <n v="0"/>
    <n v="0"/>
    <n v="0"/>
    <n v="0"/>
    <n v="0"/>
    <n v="0"/>
    <x v="0"/>
  </r>
  <r>
    <x v="0"/>
    <n v="5"/>
    <m/>
    <x v="0"/>
    <m/>
    <m/>
    <m/>
    <m/>
    <x v="0"/>
    <m/>
    <m/>
    <m/>
    <n v="1"/>
    <n v="0"/>
    <n v="0"/>
    <n v="0"/>
    <n v="0"/>
    <n v="0"/>
    <n v="0"/>
    <x v="0"/>
  </r>
  <r>
    <x v="0"/>
    <n v="6"/>
    <m/>
    <x v="0"/>
    <m/>
    <m/>
    <m/>
    <m/>
    <x v="0"/>
    <m/>
    <m/>
    <m/>
    <n v="1"/>
    <n v="0"/>
    <n v="0"/>
    <n v="0"/>
    <n v="0"/>
    <n v="0"/>
    <n v="0"/>
    <x v="0"/>
  </r>
  <r>
    <x v="0"/>
    <n v="7"/>
    <m/>
    <x v="0"/>
    <m/>
    <m/>
    <m/>
    <m/>
    <x v="0"/>
    <m/>
    <m/>
    <m/>
    <n v="1"/>
    <n v="0"/>
    <n v="0"/>
    <n v="0"/>
    <n v="0"/>
    <n v="0"/>
    <n v="0"/>
    <x v="0"/>
  </r>
  <r>
    <x v="0"/>
    <n v="8"/>
    <m/>
    <x v="0"/>
    <m/>
    <m/>
    <m/>
    <m/>
    <x v="0"/>
    <m/>
    <m/>
    <m/>
    <n v="1"/>
    <n v="0"/>
    <n v="0"/>
    <n v="0"/>
    <n v="0"/>
    <n v="0"/>
    <n v="0"/>
    <x v="0"/>
  </r>
  <r>
    <x v="0"/>
    <n v="9"/>
    <m/>
    <x v="0"/>
    <m/>
    <m/>
    <m/>
    <m/>
    <x v="0"/>
    <m/>
    <m/>
    <m/>
    <n v="1"/>
    <n v="0"/>
    <n v="0"/>
    <n v="0"/>
    <n v="0"/>
    <n v="0"/>
    <n v="0"/>
    <x v="0"/>
  </r>
  <r>
    <x v="0"/>
    <n v="10"/>
    <m/>
    <x v="0"/>
    <m/>
    <m/>
    <m/>
    <m/>
    <x v="0"/>
    <m/>
    <m/>
    <m/>
    <n v="1"/>
    <n v="0"/>
    <n v="0"/>
    <n v="0"/>
    <n v="0"/>
    <n v="0"/>
    <n v="0"/>
    <x v="0"/>
  </r>
  <r>
    <x v="0"/>
    <n v="11"/>
    <m/>
    <x v="0"/>
    <m/>
    <m/>
    <m/>
    <m/>
    <x v="0"/>
    <m/>
    <m/>
    <m/>
    <n v="1"/>
    <n v="0"/>
    <n v="0"/>
    <n v="0"/>
    <n v="0"/>
    <n v="0"/>
    <n v="0"/>
    <x v="0"/>
  </r>
  <r>
    <x v="0"/>
    <n v="12"/>
    <m/>
    <x v="0"/>
    <m/>
    <m/>
    <m/>
    <m/>
    <x v="0"/>
    <m/>
    <m/>
    <m/>
    <n v="1"/>
    <n v="0"/>
    <n v="0"/>
    <n v="0"/>
    <n v="0"/>
    <n v="0"/>
    <n v="0"/>
    <x v="0"/>
  </r>
  <r>
    <x v="0"/>
    <n v="13"/>
    <m/>
    <x v="0"/>
    <m/>
    <m/>
    <m/>
    <m/>
    <x v="0"/>
    <m/>
    <m/>
    <m/>
    <n v="1"/>
    <n v="0"/>
    <n v="0"/>
    <n v="0"/>
    <n v="0"/>
    <n v="0"/>
    <n v="0"/>
    <x v="0"/>
  </r>
  <r>
    <x v="0"/>
    <n v="14"/>
    <m/>
    <x v="0"/>
    <m/>
    <m/>
    <m/>
    <m/>
    <x v="0"/>
    <m/>
    <m/>
    <m/>
    <n v="1"/>
    <n v="0"/>
    <n v="0"/>
    <n v="0"/>
    <n v="0"/>
    <n v="0"/>
    <n v="0"/>
    <x v="0"/>
  </r>
  <r>
    <x v="0"/>
    <n v="15"/>
    <m/>
    <x v="0"/>
    <m/>
    <m/>
    <m/>
    <m/>
    <x v="0"/>
    <m/>
    <m/>
    <m/>
    <n v="1"/>
    <n v="0"/>
    <n v="0"/>
    <n v="0"/>
    <n v="0"/>
    <n v="0"/>
    <n v="0"/>
    <x v="0"/>
  </r>
  <r>
    <x v="0"/>
    <n v="16"/>
    <m/>
    <x v="0"/>
    <m/>
    <m/>
    <m/>
    <m/>
    <x v="0"/>
    <m/>
    <m/>
    <m/>
    <n v="1"/>
    <n v="0"/>
    <n v="0"/>
    <n v="0"/>
    <n v="0"/>
    <n v="0"/>
    <n v="0"/>
    <x v="0"/>
  </r>
  <r>
    <x v="0"/>
    <n v="17"/>
    <m/>
    <x v="0"/>
    <m/>
    <m/>
    <m/>
    <m/>
    <x v="0"/>
    <m/>
    <m/>
    <m/>
    <n v="1"/>
    <n v="0"/>
    <n v="0"/>
    <n v="0"/>
    <n v="0"/>
    <n v="0"/>
    <n v="0"/>
    <x v="0"/>
  </r>
  <r>
    <x v="0"/>
    <n v="18"/>
    <m/>
    <x v="0"/>
    <m/>
    <m/>
    <m/>
    <m/>
    <x v="0"/>
    <m/>
    <m/>
    <m/>
    <n v="1"/>
    <n v="0"/>
    <n v="0"/>
    <n v="0"/>
    <n v="0"/>
    <n v="0"/>
    <n v="0"/>
    <x v="0"/>
  </r>
  <r>
    <x v="0"/>
    <n v="19"/>
    <m/>
    <x v="0"/>
    <m/>
    <m/>
    <m/>
    <m/>
    <x v="0"/>
    <m/>
    <m/>
    <m/>
    <n v="1"/>
    <n v="0"/>
    <n v="0"/>
    <n v="0"/>
    <n v="0"/>
    <n v="0"/>
    <n v="0"/>
    <x v="0"/>
  </r>
  <r>
    <x v="0"/>
    <n v="20"/>
    <m/>
    <x v="0"/>
    <m/>
    <m/>
    <m/>
    <m/>
    <x v="0"/>
    <m/>
    <m/>
    <m/>
    <n v="1"/>
    <n v="0"/>
    <n v="0"/>
    <n v="0"/>
    <n v="0"/>
    <n v="0"/>
    <n v="0"/>
    <x v="0"/>
  </r>
  <r>
    <x v="0"/>
    <n v="21"/>
    <m/>
    <x v="0"/>
    <m/>
    <m/>
    <m/>
    <m/>
    <x v="0"/>
    <m/>
    <m/>
    <m/>
    <n v="1"/>
    <n v="0"/>
    <n v="0"/>
    <n v="0"/>
    <n v="0"/>
    <n v="0"/>
    <n v="0"/>
    <x v="0"/>
  </r>
  <r>
    <x v="0"/>
    <n v="22"/>
    <m/>
    <x v="0"/>
    <m/>
    <m/>
    <m/>
    <m/>
    <x v="0"/>
    <m/>
    <m/>
    <m/>
    <n v="1"/>
    <n v="0"/>
    <n v="0"/>
    <n v="0"/>
    <n v="0"/>
    <n v="0"/>
    <n v="0"/>
    <x v="0"/>
  </r>
  <r>
    <x v="0"/>
    <n v="23"/>
    <m/>
    <x v="0"/>
    <m/>
    <m/>
    <m/>
    <m/>
    <x v="0"/>
    <m/>
    <m/>
    <m/>
    <n v="1"/>
    <n v="0"/>
    <n v="0"/>
    <n v="0"/>
    <n v="0"/>
    <n v="0"/>
    <n v="0"/>
    <x v="0"/>
  </r>
  <r>
    <x v="0"/>
    <n v="24"/>
    <m/>
    <x v="0"/>
    <m/>
    <m/>
    <m/>
    <m/>
    <x v="0"/>
    <m/>
    <m/>
    <m/>
    <n v="1"/>
    <n v="0"/>
    <n v="0"/>
    <n v="0"/>
    <n v="0"/>
    <n v="0"/>
    <n v="0"/>
    <x v="0"/>
  </r>
  <r>
    <x v="0"/>
    <n v="25"/>
    <m/>
    <x v="0"/>
    <m/>
    <m/>
    <m/>
    <m/>
    <x v="0"/>
    <m/>
    <m/>
    <m/>
    <n v="1"/>
    <n v="0"/>
    <n v="0"/>
    <n v="0"/>
    <n v="0"/>
    <n v="0"/>
    <n v="0"/>
    <x v="0"/>
  </r>
  <r>
    <x v="0"/>
    <n v="26"/>
    <m/>
    <x v="0"/>
    <m/>
    <m/>
    <m/>
    <m/>
    <x v="0"/>
    <m/>
    <m/>
    <m/>
    <n v="1"/>
    <n v="0"/>
    <n v="0"/>
    <n v="0"/>
    <n v="0"/>
    <n v="0"/>
    <n v="0"/>
    <x v="0"/>
  </r>
  <r>
    <x v="0"/>
    <n v="27"/>
    <m/>
    <x v="0"/>
    <m/>
    <m/>
    <m/>
    <m/>
    <x v="0"/>
    <m/>
    <m/>
    <m/>
    <n v="1"/>
    <n v="0"/>
    <n v="0"/>
    <n v="0"/>
    <n v="0"/>
    <n v="0"/>
    <n v="0"/>
    <x v="0"/>
  </r>
  <r>
    <x v="0"/>
    <n v="28"/>
    <m/>
    <x v="0"/>
    <m/>
    <m/>
    <m/>
    <m/>
    <x v="0"/>
    <m/>
    <m/>
    <m/>
    <n v="1"/>
    <n v="0"/>
    <n v="0"/>
    <n v="0"/>
    <n v="0"/>
    <n v="0"/>
    <n v="0"/>
    <x v="0"/>
  </r>
  <r>
    <x v="0"/>
    <n v="29"/>
    <m/>
    <x v="0"/>
    <m/>
    <m/>
    <m/>
    <m/>
    <x v="0"/>
    <m/>
    <m/>
    <m/>
    <n v="1"/>
    <n v="0"/>
    <n v="0"/>
    <n v="0"/>
    <n v="0"/>
    <n v="0"/>
    <n v="0"/>
    <x v="0"/>
  </r>
  <r>
    <x v="0"/>
    <n v="30"/>
    <m/>
    <x v="0"/>
    <m/>
    <m/>
    <m/>
    <m/>
    <x v="0"/>
    <m/>
    <m/>
    <m/>
    <n v="1"/>
    <n v="0"/>
    <n v="0"/>
    <n v="0"/>
    <n v="0"/>
    <n v="0"/>
    <n v="0"/>
    <x v="0"/>
  </r>
  <r>
    <x v="0"/>
    <n v="31"/>
    <m/>
    <x v="0"/>
    <m/>
    <m/>
    <m/>
    <m/>
    <x v="0"/>
    <m/>
    <m/>
    <m/>
    <n v="1"/>
    <n v="0"/>
    <n v="0"/>
    <n v="0"/>
    <n v="0"/>
    <n v="0"/>
    <n v="0"/>
    <x v="0"/>
  </r>
  <r>
    <x v="0"/>
    <n v="32"/>
    <m/>
    <x v="0"/>
    <m/>
    <m/>
    <m/>
    <m/>
    <x v="0"/>
    <m/>
    <m/>
    <m/>
    <n v="1"/>
    <n v="0"/>
    <n v="0"/>
    <n v="0"/>
    <n v="0"/>
    <n v="0"/>
    <n v="0"/>
    <x v="0"/>
  </r>
  <r>
    <x v="0"/>
    <n v="33"/>
    <m/>
    <x v="0"/>
    <m/>
    <m/>
    <m/>
    <m/>
    <x v="0"/>
    <m/>
    <m/>
    <m/>
    <n v="1"/>
    <n v="0"/>
    <n v="0"/>
    <n v="0"/>
    <n v="0"/>
    <n v="0"/>
    <n v="0"/>
    <x v="0"/>
  </r>
  <r>
    <x v="0"/>
    <n v="34"/>
    <m/>
    <x v="0"/>
    <m/>
    <m/>
    <m/>
    <m/>
    <x v="0"/>
    <m/>
    <m/>
    <m/>
    <n v="1"/>
    <n v="0"/>
    <n v="0"/>
    <n v="0"/>
    <n v="0"/>
    <n v="0"/>
    <n v="0"/>
    <x v="0"/>
  </r>
  <r>
    <x v="0"/>
    <n v="35"/>
    <m/>
    <x v="0"/>
    <m/>
    <m/>
    <m/>
    <m/>
    <x v="0"/>
    <m/>
    <m/>
    <m/>
    <n v="1"/>
    <n v="0"/>
    <n v="0"/>
    <n v="0"/>
    <n v="0"/>
    <n v="0"/>
    <n v="0"/>
    <x v="0"/>
  </r>
  <r>
    <x v="0"/>
    <n v="36"/>
    <m/>
    <x v="0"/>
    <m/>
    <m/>
    <m/>
    <m/>
    <x v="0"/>
    <m/>
    <m/>
    <m/>
    <n v="1"/>
    <n v="0"/>
    <n v="0"/>
    <n v="0"/>
    <n v="0"/>
    <n v="0"/>
    <n v="0"/>
    <x v="0"/>
  </r>
  <r>
    <x v="0"/>
    <n v="37"/>
    <m/>
    <x v="0"/>
    <m/>
    <m/>
    <m/>
    <m/>
    <x v="0"/>
    <m/>
    <m/>
    <m/>
    <n v="1"/>
    <n v="0"/>
    <n v="0"/>
    <n v="0"/>
    <n v="0"/>
    <n v="0"/>
    <n v="0"/>
    <x v="0"/>
  </r>
  <r>
    <x v="0"/>
    <n v="38"/>
    <m/>
    <x v="0"/>
    <m/>
    <m/>
    <m/>
    <m/>
    <x v="0"/>
    <m/>
    <m/>
    <m/>
    <n v="1"/>
    <n v="0"/>
    <n v="0"/>
    <n v="0"/>
    <n v="0"/>
    <n v="0"/>
    <n v="0"/>
    <x v="0"/>
  </r>
  <r>
    <x v="0"/>
    <n v="39"/>
    <m/>
    <x v="0"/>
    <m/>
    <m/>
    <m/>
    <m/>
    <x v="0"/>
    <m/>
    <m/>
    <m/>
    <n v="1"/>
    <n v="0"/>
    <n v="0"/>
    <n v="0"/>
    <n v="0"/>
    <n v="0"/>
    <n v="0"/>
    <x v="0"/>
  </r>
  <r>
    <x v="0"/>
    <n v="40"/>
    <m/>
    <x v="0"/>
    <m/>
    <m/>
    <m/>
    <m/>
    <x v="0"/>
    <m/>
    <m/>
    <m/>
    <n v="1"/>
    <n v="0"/>
    <n v="0"/>
    <n v="0"/>
    <n v="0"/>
    <n v="0"/>
    <n v="0"/>
    <x v="0"/>
  </r>
  <r>
    <x v="0"/>
    <n v="41"/>
    <m/>
    <x v="0"/>
    <m/>
    <m/>
    <m/>
    <m/>
    <x v="0"/>
    <m/>
    <m/>
    <m/>
    <n v="1"/>
    <n v="0"/>
    <n v="0"/>
    <n v="0"/>
    <n v="0"/>
    <n v="0"/>
    <n v="0"/>
    <x v="0"/>
  </r>
  <r>
    <x v="0"/>
    <n v="42"/>
    <m/>
    <x v="0"/>
    <m/>
    <m/>
    <m/>
    <m/>
    <x v="0"/>
    <m/>
    <m/>
    <m/>
    <n v="1"/>
    <n v="0"/>
    <n v="0"/>
    <n v="0"/>
    <n v="0"/>
    <n v="0"/>
    <n v="0"/>
    <x v="0"/>
  </r>
  <r>
    <x v="0"/>
    <n v="43"/>
    <m/>
    <x v="0"/>
    <m/>
    <m/>
    <m/>
    <m/>
    <x v="0"/>
    <m/>
    <m/>
    <m/>
    <n v="1"/>
    <n v="0"/>
    <n v="0"/>
    <n v="0"/>
    <n v="0"/>
    <n v="0"/>
    <n v="0"/>
    <x v="0"/>
  </r>
  <r>
    <x v="0"/>
    <n v="44"/>
    <m/>
    <x v="0"/>
    <m/>
    <m/>
    <m/>
    <m/>
    <x v="0"/>
    <m/>
    <m/>
    <m/>
    <n v="1"/>
    <n v="0"/>
    <n v="0"/>
    <n v="0"/>
    <n v="0"/>
    <n v="0"/>
    <n v="0"/>
    <x v="0"/>
  </r>
  <r>
    <x v="0"/>
    <n v="45"/>
    <m/>
    <x v="0"/>
    <m/>
    <m/>
    <m/>
    <m/>
    <x v="0"/>
    <m/>
    <m/>
    <m/>
    <n v="1"/>
    <n v="0"/>
    <n v="0"/>
    <n v="0"/>
    <n v="0"/>
    <n v="0"/>
    <n v="0"/>
    <x v="0"/>
  </r>
  <r>
    <x v="0"/>
    <n v="46"/>
    <m/>
    <x v="0"/>
    <m/>
    <m/>
    <m/>
    <m/>
    <x v="0"/>
    <m/>
    <m/>
    <m/>
    <n v="1"/>
    <n v="0"/>
    <n v="0"/>
    <n v="0"/>
    <n v="0"/>
    <n v="0"/>
    <n v="0"/>
    <x v="0"/>
  </r>
  <r>
    <x v="0"/>
    <n v="47"/>
    <m/>
    <x v="0"/>
    <m/>
    <m/>
    <m/>
    <m/>
    <x v="0"/>
    <m/>
    <m/>
    <m/>
    <n v="1"/>
    <n v="0"/>
    <n v="0"/>
    <n v="0"/>
    <n v="0"/>
    <n v="0"/>
    <n v="0"/>
    <x v="0"/>
  </r>
  <r>
    <x v="0"/>
    <n v="48"/>
    <m/>
    <x v="0"/>
    <m/>
    <m/>
    <m/>
    <m/>
    <x v="0"/>
    <m/>
    <m/>
    <m/>
    <n v="1"/>
    <n v="0"/>
    <n v="0"/>
    <n v="0"/>
    <n v="0"/>
    <n v="0"/>
    <n v="0"/>
    <x v="0"/>
  </r>
  <r>
    <x v="0"/>
    <n v="49"/>
    <m/>
    <x v="0"/>
    <m/>
    <m/>
    <m/>
    <m/>
    <x v="0"/>
    <m/>
    <m/>
    <m/>
    <n v="1"/>
    <n v="0"/>
    <n v="0"/>
    <n v="0"/>
    <n v="0"/>
    <n v="0"/>
    <n v="0"/>
    <x v="0"/>
  </r>
  <r>
    <x v="0"/>
    <n v="50"/>
    <m/>
    <x v="0"/>
    <m/>
    <m/>
    <m/>
    <m/>
    <x v="0"/>
    <m/>
    <m/>
    <m/>
    <n v="1"/>
    <n v="0"/>
    <n v="0"/>
    <n v="0"/>
    <n v="0"/>
    <n v="0"/>
    <n v="0"/>
    <x v="0"/>
  </r>
  <r>
    <x v="0"/>
    <n v="51"/>
    <m/>
    <x v="0"/>
    <m/>
    <m/>
    <m/>
    <m/>
    <x v="0"/>
    <m/>
    <m/>
    <m/>
    <n v="1"/>
    <n v="0"/>
    <n v="0"/>
    <n v="0"/>
    <n v="0"/>
    <n v="0"/>
    <n v="0"/>
    <x v="0"/>
  </r>
  <r>
    <x v="0"/>
    <n v="52"/>
    <m/>
    <x v="0"/>
    <m/>
    <m/>
    <m/>
    <m/>
    <x v="0"/>
    <m/>
    <m/>
    <m/>
    <n v="1"/>
    <n v="0"/>
    <n v="0"/>
    <n v="0"/>
    <n v="0"/>
    <n v="0"/>
    <n v="0"/>
    <x v="0"/>
  </r>
  <r>
    <x v="0"/>
    <n v="53"/>
    <m/>
    <x v="0"/>
    <m/>
    <m/>
    <m/>
    <m/>
    <x v="0"/>
    <m/>
    <m/>
    <m/>
    <n v="1"/>
    <n v="0"/>
    <n v="0"/>
    <n v="0"/>
    <n v="0"/>
    <n v="0"/>
    <n v="0"/>
    <x v="0"/>
  </r>
  <r>
    <x v="0"/>
    <n v="54"/>
    <m/>
    <x v="0"/>
    <m/>
    <m/>
    <m/>
    <m/>
    <x v="0"/>
    <m/>
    <m/>
    <m/>
    <n v="1"/>
    <n v="0"/>
    <n v="0"/>
    <n v="0"/>
    <n v="0"/>
    <n v="0"/>
    <n v="0"/>
    <x v="0"/>
  </r>
  <r>
    <x v="0"/>
    <n v="55"/>
    <m/>
    <x v="0"/>
    <m/>
    <m/>
    <m/>
    <m/>
    <x v="0"/>
    <m/>
    <m/>
    <m/>
    <n v="1"/>
    <n v="0"/>
    <n v="0"/>
    <n v="0"/>
    <n v="0"/>
    <n v="0"/>
    <n v="0"/>
    <x v="0"/>
  </r>
  <r>
    <x v="0"/>
    <n v="56"/>
    <m/>
    <x v="0"/>
    <m/>
    <m/>
    <m/>
    <m/>
    <x v="0"/>
    <m/>
    <m/>
    <m/>
    <n v="1"/>
    <n v="0"/>
    <n v="0"/>
    <n v="0"/>
    <n v="0"/>
    <n v="0"/>
    <n v="0"/>
    <x v="0"/>
  </r>
  <r>
    <x v="0"/>
    <n v="57"/>
    <m/>
    <x v="0"/>
    <m/>
    <m/>
    <m/>
    <m/>
    <x v="0"/>
    <m/>
    <m/>
    <m/>
    <n v="1"/>
    <n v="0"/>
    <n v="0"/>
    <n v="0"/>
    <n v="0"/>
    <n v="0"/>
    <n v="0"/>
    <x v="0"/>
  </r>
  <r>
    <x v="0"/>
    <n v="58"/>
    <m/>
    <x v="0"/>
    <m/>
    <m/>
    <m/>
    <m/>
    <x v="0"/>
    <m/>
    <m/>
    <m/>
    <n v="1"/>
    <n v="0"/>
    <n v="0"/>
    <n v="0"/>
    <n v="0"/>
    <n v="0"/>
    <n v="0"/>
    <x v="0"/>
  </r>
  <r>
    <x v="0"/>
    <n v="59"/>
    <m/>
    <x v="0"/>
    <m/>
    <m/>
    <m/>
    <m/>
    <x v="0"/>
    <m/>
    <m/>
    <m/>
    <n v="1"/>
    <n v="0"/>
    <n v="0"/>
    <n v="0"/>
    <n v="0"/>
    <n v="0"/>
    <n v="0"/>
    <x v="0"/>
  </r>
  <r>
    <x v="0"/>
    <n v="60"/>
    <m/>
    <x v="0"/>
    <m/>
    <m/>
    <m/>
    <m/>
    <x v="0"/>
    <m/>
    <m/>
    <m/>
    <n v="1"/>
    <n v="0"/>
    <n v="0"/>
    <n v="0"/>
    <n v="0"/>
    <n v="0"/>
    <n v="0"/>
    <x v="0"/>
  </r>
  <r>
    <x v="0"/>
    <n v="61"/>
    <m/>
    <x v="0"/>
    <m/>
    <m/>
    <m/>
    <m/>
    <x v="0"/>
    <m/>
    <m/>
    <m/>
    <n v="1"/>
    <n v="0"/>
    <n v="0"/>
    <n v="0"/>
    <n v="0"/>
    <n v="0"/>
    <n v="0"/>
    <x v="0"/>
  </r>
  <r>
    <x v="0"/>
    <n v="62"/>
    <m/>
    <x v="0"/>
    <m/>
    <m/>
    <m/>
    <m/>
    <x v="0"/>
    <m/>
    <m/>
    <m/>
    <n v="1"/>
    <n v="0"/>
    <n v="0"/>
    <n v="0"/>
    <n v="0"/>
    <n v="0"/>
    <n v="0"/>
    <x v="0"/>
  </r>
  <r>
    <x v="0"/>
    <n v="63"/>
    <m/>
    <x v="0"/>
    <m/>
    <m/>
    <m/>
    <m/>
    <x v="0"/>
    <m/>
    <m/>
    <m/>
    <n v="1"/>
    <n v="0"/>
    <n v="0"/>
    <n v="0"/>
    <n v="0"/>
    <n v="0"/>
    <n v="0"/>
    <x v="0"/>
  </r>
  <r>
    <x v="0"/>
    <n v="64"/>
    <m/>
    <x v="0"/>
    <m/>
    <m/>
    <m/>
    <m/>
    <x v="0"/>
    <m/>
    <m/>
    <m/>
    <n v="1"/>
    <n v="0"/>
    <n v="0"/>
    <n v="0"/>
    <n v="0"/>
    <n v="0"/>
    <n v="0"/>
    <x v="0"/>
  </r>
  <r>
    <x v="0"/>
    <n v="65"/>
    <m/>
    <x v="0"/>
    <m/>
    <m/>
    <m/>
    <m/>
    <x v="0"/>
    <m/>
    <m/>
    <m/>
    <n v="1"/>
    <n v="0"/>
    <n v="0"/>
    <n v="0"/>
    <n v="0"/>
    <n v="0"/>
    <n v="0"/>
    <x v="0"/>
  </r>
  <r>
    <x v="0"/>
    <n v="66"/>
    <m/>
    <x v="0"/>
    <m/>
    <m/>
    <m/>
    <m/>
    <x v="0"/>
    <m/>
    <m/>
    <m/>
    <n v="1"/>
    <n v="0"/>
    <n v="0"/>
    <n v="0"/>
    <n v="0"/>
    <n v="0"/>
    <n v="0"/>
    <x v="0"/>
  </r>
  <r>
    <x v="0"/>
    <n v="67"/>
    <m/>
    <x v="0"/>
    <m/>
    <m/>
    <m/>
    <m/>
    <x v="0"/>
    <m/>
    <m/>
    <m/>
    <n v="1"/>
    <n v="0"/>
    <n v="0"/>
    <n v="0"/>
    <n v="0"/>
    <n v="0"/>
    <n v="0"/>
    <x v="0"/>
  </r>
  <r>
    <x v="0"/>
    <n v="68"/>
    <m/>
    <x v="0"/>
    <m/>
    <m/>
    <m/>
    <m/>
    <x v="0"/>
    <m/>
    <m/>
    <m/>
    <n v="1"/>
    <n v="0"/>
    <n v="0"/>
    <n v="0"/>
    <n v="0"/>
    <n v="0"/>
    <n v="0"/>
    <x v="0"/>
  </r>
  <r>
    <x v="0"/>
    <n v="69"/>
    <m/>
    <x v="0"/>
    <m/>
    <m/>
    <m/>
    <m/>
    <x v="0"/>
    <m/>
    <m/>
    <m/>
    <n v="1"/>
    <n v="0"/>
    <n v="0"/>
    <n v="0"/>
    <n v="0"/>
    <n v="0"/>
    <n v="0"/>
    <x v="0"/>
  </r>
  <r>
    <x v="0"/>
    <n v="70"/>
    <m/>
    <x v="0"/>
    <m/>
    <m/>
    <m/>
    <m/>
    <x v="0"/>
    <m/>
    <m/>
    <m/>
    <n v="1"/>
    <n v="0"/>
    <n v="0"/>
    <n v="0"/>
    <n v="0"/>
    <n v="0"/>
    <n v="0"/>
    <x v="0"/>
  </r>
  <r>
    <x v="0"/>
    <n v="71"/>
    <m/>
    <x v="0"/>
    <m/>
    <m/>
    <m/>
    <m/>
    <x v="0"/>
    <m/>
    <m/>
    <m/>
    <n v="1"/>
    <n v="0"/>
    <n v="0"/>
    <n v="0"/>
    <n v="0"/>
    <n v="0"/>
    <n v="0"/>
    <x v="0"/>
  </r>
  <r>
    <x v="0"/>
    <n v="72"/>
    <m/>
    <x v="0"/>
    <m/>
    <m/>
    <m/>
    <m/>
    <x v="0"/>
    <m/>
    <m/>
    <m/>
    <n v="1"/>
    <n v="0"/>
    <n v="0"/>
    <n v="0"/>
    <n v="0"/>
    <n v="0"/>
    <n v="0"/>
    <x v="0"/>
  </r>
  <r>
    <x v="0"/>
    <n v="73"/>
    <m/>
    <x v="0"/>
    <m/>
    <m/>
    <m/>
    <m/>
    <x v="0"/>
    <m/>
    <m/>
    <m/>
    <n v="1"/>
    <n v="0"/>
    <n v="0"/>
    <n v="0"/>
    <n v="0"/>
    <n v="0"/>
    <n v="0"/>
    <x v="0"/>
  </r>
  <r>
    <x v="0"/>
    <n v="74"/>
    <m/>
    <x v="0"/>
    <m/>
    <m/>
    <m/>
    <m/>
    <x v="0"/>
    <m/>
    <m/>
    <m/>
    <n v="1"/>
    <n v="0"/>
    <n v="0"/>
    <n v="0"/>
    <n v="0"/>
    <n v="0"/>
    <n v="0"/>
    <x v="0"/>
  </r>
  <r>
    <x v="0"/>
    <n v="75"/>
    <m/>
    <x v="0"/>
    <m/>
    <m/>
    <m/>
    <m/>
    <x v="0"/>
    <m/>
    <m/>
    <m/>
    <n v="1"/>
    <n v="0"/>
    <n v="0"/>
    <n v="0"/>
    <n v="0"/>
    <n v="0"/>
    <n v="0"/>
    <x v="0"/>
  </r>
  <r>
    <x v="0"/>
    <n v="76"/>
    <m/>
    <x v="0"/>
    <m/>
    <m/>
    <m/>
    <m/>
    <x v="0"/>
    <m/>
    <m/>
    <m/>
    <n v="1"/>
    <n v="0"/>
    <n v="0"/>
    <n v="0"/>
    <n v="0"/>
    <n v="0"/>
    <n v="0"/>
    <x v="0"/>
  </r>
  <r>
    <x v="0"/>
    <n v="77"/>
    <m/>
    <x v="0"/>
    <m/>
    <m/>
    <m/>
    <m/>
    <x v="0"/>
    <m/>
    <m/>
    <m/>
    <n v="1"/>
    <n v="0"/>
    <n v="0"/>
    <n v="0"/>
    <n v="0"/>
    <n v="0"/>
    <n v="0"/>
    <x v="0"/>
  </r>
  <r>
    <x v="0"/>
    <n v="78"/>
    <m/>
    <x v="0"/>
    <m/>
    <m/>
    <m/>
    <m/>
    <x v="0"/>
    <m/>
    <m/>
    <m/>
    <n v="1"/>
    <n v="0"/>
    <n v="0"/>
    <n v="0"/>
    <n v="0"/>
    <n v="0"/>
    <n v="0"/>
    <x v="0"/>
  </r>
  <r>
    <x v="0"/>
    <n v="79"/>
    <m/>
    <x v="0"/>
    <m/>
    <m/>
    <m/>
    <m/>
    <x v="0"/>
    <m/>
    <m/>
    <m/>
    <n v="1"/>
    <n v="0"/>
    <n v="0"/>
    <n v="0"/>
    <n v="0"/>
    <n v="0"/>
    <n v="0"/>
    <x v="0"/>
  </r>
  <r>
    <x v="0"/>
    <n v="80"/>
    <m/>
    <x v="0"/>
    <m/>
    <m/>
    <m/>
    <m/>
    <x v="0"/>
    <m/>
    <m/>
    <m/>
    <n v="1"/>
    <n v="0"/>
    <n v="0"/>
    <n v="0"/>
    <n v="0"/>
    <n v="0"/>
    <n v="0"/>
    <x v="0"/>
  </r>
  <r>
    <x v="0"/>
    <n v="81"/>
    <m/>
    <x v="0"/>
    <m/>
    <m/>
    <m/>
    <m/>
    <x v="0"/>
    <m/>
    <m/>
    <m/>
    <n v="1"/>
    <n v="0"/>
    <n v="0"/>
    <n v="0"/>
    <n v="0"/>
    <n v="0"/>
    <n v="0"/>
    <x v="0"/>
  </r>
  <r>
    <x v="0"/>
    <n v="82"/>
    <m/>
    <x v="0"/>
    <m/>
    <m/>
    <m/>
    <m/>
    <x v="0"/>
    <m/>
    <m/>
    <m/>
    <n v="1"/>
    <n v="0"/>
    <n v="0"/>
    <n v="0"/>
    <n v="0"/>
    <n v="0"/>
    <n v="0"/>
    <x v="0"/>
  </r>
  <r>
    <x v="0"/>
    <n v="83"/>
    <m/>
    <x v="0"/>
    <m/>
    <m/>
    <m/>
    <m/>
    <x v="0"/>
    <m/>
    <m/>
    <m/>
    <n v="1"/>
    <n v="0"/>
    <n v="0"/>
    <n v="0"/>
    <n v="0"/>
    <n v="0"/>
    <n v="0"/>
    <x v="0"/>
  </r>
  <r>
    <x v="0"/>
    <n v="84"/>
    <m/>
    <x v="0"/>
    <m/>
    <m/>
    <m/>
    <m/>
    <x v="0"/>
    <m/>
    <m/>
    <m/>
    <n v="1"/>
    <n v="0"/>
    <n v="0"/>
    <n v="0"/>
    <n v="0"/>
    <n v="0"/>
    <n v="0"/>
    <x v="0"/>
  </r>
  <r>
    <x v="0"/>
    <n v="85"/>
    <m/>
    <x v="0"/>
    <m/>
    <m/>
    <m/>
    <m/>
    <x v="0"/>
    <m/>
    <m/>
    <m/>
    <n v="1"/>
    <n v="0"/>
    <n v="0"/>
    <n v="0"/>
    <n v="0"/>
    <n v="0"/>
    <n v="0"/>
    <x v="0"/>
  </r>
  <r>
    <x v="0"/>
    <n v="86"/>
    <m/>
    <x v="0"/>
    <m/>
    <m/>
    <m/>
    <m/>
    <x v="0"/>
    <m/>
    <m/>
    <m/>
    <n v="1"/>
    <n v="0"/>
    <n v="0"/>
    <n v="0"/>
    <n v="0"/>
    <n v="0"/>
    <n v="0"/>
    <x v="0"/>
  </r>
  <r>
    <x v="0"/>
    <n v="87"/>
    <m/>
    <x v="0"/>
    <m/>
    <m/>
    <m/>
    <m/>
    <x v="0"/>
    <m/>
    <m/>
    <m/>
    <n v="1"/>
    <n v="0"/>
    <n v="0"/>
    <n v="0"/>
    <n v="0"/>
    <n v="0"/>
    <n v="0"/>
    <x v="0"/>
  </r>
  <r>
    <x v="0"/>
    <n v="88"/>
    <m/>
    <x v="0"/>
    <m/>
    <m/>
    <m/>
    <m/>
    <x v="0"/>
    <m/>
    <m/>
    <m/>
    <n v="1"/>
    <n v="0"/>
    <n v="0"/>
    <n v="0"/>
    <n v="0"/>
    <n v="0"/>
    <n v="0"/>
    <x v="0"/>
  </r>
  <r>
    <x v="0"/>
    <n v="89"/>
    <m/>
    <x v="0"/>
    <m/>
    <m/>
    <m/>
    <m/>
    <x v="0"/>
    <m/>
    <m/>
    <m/>
    <n v="1"/>
    <n v="0"/>
    <n v="0"/>
    <n v="0"/>
    <n v="0"/>
    <n v="0"/>
    <n v="0"/>
    <x v="0"/>
  </r>
  <r>
    <x v="0"/>
    <n v="90"/>
    <m/>
    <x v="0"/>
    <m/>
    <m/>
    <m/>
    <m/>
    <x v="0"/>
    <m/>
    <m/>
    <m/>
    <n v="1"/>
    <n v="0"/>
    <n v="0"/>
    <n v="0"/>
    <n v="0"/>
    <n v="0"/>
    <n v="0"/>
    <x v="0"/>
  </r>
  <r>
    <x v="0"/>
    <n v="91"/>
    <m/>
    <x v="0"/>
    <m/>
    <m/>
    <m/>
    <m/>
    <x v="0"/>
    <m/>
    <m/>
    <m/>
    <n v="1"/>
    <n v="0"/>
    <n v="0"/>
    <n v="0"/>
    <n v="0"/>
    <n v="0"/>
    <n v="0"/>
    <x v="0"/>
  </r>
  <r>
    <x v="0"/>
    <n v="92"/>
    <m/>
    <x v="0"/>
    <m/>
    <m/>
    <m/>
    <m/>
    <x v="0"/>
    <m/>
    <m/>
    <m/>
    <n v="1"/>
    <n v="0"/>
    <n v="0"/>
    <n v="0"/>
    <n v="0"/>
    <n v="0"/>
    <n v="0"/>
    <x v="0"/>
  </r>
  <r>
    <x v="0"/>
    <n v="93"/>
    <m/>
    <x v="0"/>
    <m/>
    <m/>
    <m/>
    <m/>
    <x v="0"/>
    <m/>
    <m/>
    <m/>
    <n v="1"/>
    <n v="0"/>
    <n v="0"/>
    <n v="0"/>
    <n v="0"/>
    <n v="0"/>
    <n v="0"/>
    <x v="0"/>
  </r>
  <r>
    <x v="0"/>
    <n v="94"/>
    <m/>
    <x v="0"/>
    <m/>
    <m/>
    <m/>
    <m/>
    <x v="0"/>
    <m/>
    <m/>
    <m/>
    <n v="1"/>
    <n v="0"/>
    <n v="0"/>
    <n v="0"/>
    <n v="0"/>
    <n v="0"/>
    <n v="0"/>
    <x v="0"/>
  </r>
  <r>
    <x v="0"/>
    <n v="95"/>
    <m/>
    <x v="0"/>
    <m/>
    <m/>
    <m/>
    <m/>
    <x v="0"/>
    <m/>
    <m/>
    <m/>
    <n v="1"/>
    <n v="0"/>
    <n v="0"/>
    <n v="0"/>
    <n v="0"/>
    <n v="0"/>
    <n v="0"/>
    <x v="0"/>
  </r>
  <r>
    <x v="0"/>
    <n v="96"/>
    <m/>
    <x v="0"/>
    <m/>
    <m/>
    <m/>
    <m/>
    <x v="0"/>
    <m/>
    <m/>
    <m/>
    <n v="1"/>
    <n v="0"/>
    <n v="0"/>
    <n v="0"/>
    <n v="0"/>
    <n v="0"/>
    <n v="0"/>
    <x v="0"/>
  </r>
  <r>
    <x v="0"/>
    <n v="97"/>
    <m/>
    <x v="0"/>
    <m/>
    <m/>
    <m/>
    <m/>
    <x v="0"/>
    <m/>
    <m/>
    <m/>
    <n v="1"/>
    <n v="0"/>
    <n v="0"/>
    <n v="0"/>
    <n v="0"/>
    <n v="0"/>
    <n v="0"/>
    <x v="0"/>
  </r>
  <r>
    <x v="0"/>
    <n v="98"/>
    <m/>
    <x v="0"/>
    <m/>
    <m/>
    <m/>
    <m/>
    <x v="0"/>
    <m/>
    <m/>
    <m/>
    <n v="1"/>
    <n v="0"/>
    <n v="0"/>
    <n v="0"/>
    <n v="0"/>
    <n v="0"/>
    <n v="0"/>
    <x v="0"/>
  </r>
  <r>
    <x v="0"/>
    <n v="99"/>
    <m/>
    <x v="0"/>
    <m/>
    <m/>
    <m/>
    <m/>
    <x v="0"/>
    <m/>
    <m/>
    <m/>
    <n v="1"/>
    <n v="0"/>
    <n v="0"/>
    <n v="0"/>
    <n v="0"/>
    <n v="0"/>
    <n v="0"/>
    <x v="0"/>
  </r>
  <r>
    <x v="0"/>
    <n v="100"/>
    <m/>
    <x v="0"/>
    <m/>
    <m/>
    <m/>
    <m/>
    <x v="0"/>
    <m/>
    <m/>
    <m/>
    <n v="1"/>
    <n v="0"/>
    <n v="0"/>
    <n v="0"/>
    <n v="0"/>
    <n v="0"/>
    <n v="0"/>
    <x v="0"/>
  </r>
  <r>
    <x v="0"/>
    <n v="101"/>
    <m/>
    <x v="0"/>
    <m/>
    <m/>
    <m/>
    <m/>
    <x v="0"/>
    <m/>
    <m/>
    <m/>
    <n v="1"/>
    <n v="0"/>
    <n v="0"/>
    <n v="0"/>
    <n v="0"/>
    <n v="0"/>
    <n v="0"/>
    <x v="0"/>
  </r>
  <r>
    <x v="0"/>
    <n v="102"/>
    <m/>
    <x v="0"/>
    <m/>
    <m/>
    <m/>
    <m/>
    <x v="0"/>
    <m/>
    <m/>
    <m/>
    <n v="1"/>
    <n v="0"/>
    <n v="0"/>
    <n v="0"/>
    <n v="0"/>
    <n v="0"/>
    <n v="0"/>
    <x v="0"/>
  </r>
  <r>
    <x v="0"/>
    <n v="103"/>
    <m/>
    <x v="0"/>
    <m/>
    <m/>
    <m/>
    <m/>
    <x v="0"/>
    <m/>
    <m/>
    <m/>
    <n v="1"/>
    <n v="0"/>
    <n v="0"/>
    <n v="0"/>
    <n v="0"/>
    <n v="0"/>
    <n v="0"/>
    <x v="0"/>
  </r>
  <r>
    <x v="0"/>
    <n v="104"/>
    <m/>
    <x v="0"/>
    <m/>
    <m/>
    <m/>
    <m/>
    <x v="0"/>
    <m/>
    <m/>
    <m/>
    <n v="1"/>
    <n v="0"/>
    <n v="0"/>
    <n v="0"/>
    <n v="0"/>
    <n v="0"/>
    <n v="0"/>
    <x v="0"/>
  </r>
  <r>
    <x v="0"/>
    <n v="105"/>
    <m/>
    <x v="0"/>
    <m/>
    <m/>
    <m/>
    <m/>
    <x v="0"/>
    <m/>
    <m/>
    <m/>
    <n v="1"/>
    <n v="0"/>
    <n v="0"/>
    <n v="0"/>
    <n v="0"/>
    <n v="0"/>
    <n v="0"/>
    <x v="0"/>
  </r>
  <r>
    <x v="0"/>
    <n v="106"/>
    <m/>
    <x v="0"/>
    <m/>
    <m/>
    <m/>
    <m/>
    <x v="0"/>
    <m/>
    <m/>
    <m/>
    <n v="1"/>
    <n v="0"/>
    <n v="0"/>
    <n v="0"/>
    <n v="0"/>
    <n v="0"/>
    <n v="0"/>
    <x v="0"/>
  </r>
  <r>
    <x v="0"/>
    <n v="107"/>
    <m/>
    <x v="0"/>
    <m/>
    <m/>
    <m/>
    <m/>
    <x v="0"/>
    <m/>
    <m/>
    <m/>
    <n v="1"/>
    <n v="0"/>
    <n v="0"/>
    <n v="0"/>
    <n v="0"/>
    <n v="0"/>
    <n v="0"/>
    <x v="0"/>
  </r>
  <r>
    <x v="0"/>
    <n v="108"/>
    <m/>
    <x v="0"/>
    <m/>
    <m/>
    <m/>
    <m/>
    <x v="0"/>
    <m/>
    <m/>
    <m/>
    <n v="1"/>
    <n v="0"/>
    <n v="0"/>
    <n v="0"/>
    <n v="0"/>
    <n v="0"/>
    <n v="0"/>
    <x v="0"/>
  </r>
  <r>
    <x v="0"/>
    <n v="109"/>
    <m/>
    <x v="0"/>
    <m/>
    <m/>
    <m/>
    <m/>
    <x v="0"/>
    <m/>
    <m/>
    <m/>
    <n v="1"/>
    <n v="0"/>
    <n v="0"/>
    <n v="0"/>
    <n v="0"/>
    <n v="0"/>
    <n v="0"/>
    <x v="0"/>
  </r>
  <r>
    <x v="0"/>
    <n v="110"/>
    <m/>
    <x v="0"/>
    <m/>
    <m/>
    <m/>
    <m/>
    <x v="0"/>
    <m/>
    <m/>
    <m/>
    <n v="1"/>
    <n v="0"/>
    <n v="0"/>
    <n v="0"/>
    <n v="0"/>
    <n v="0"/>
    <n v="0"/>
    <x v="0"/>
  </r>
  <r>
    <x v="0"/>
    <n v="111"/>
    <m/>
    <x v="0"/>
    <m/>
    <m/>
    <m/>
    <m/>
    <x v="0"/>
    <m/>
    <m/>
    <m/>
    <n v="1"/>
    <n v="0"/>
    <n v="0"/>
    <n v="0"/>
    <n v="0"/>
    <n v="0"/>
    <n v="0"/>
    <x v="0"/>
  </r>
  <r>
    <x v="0"/>
    <n v="112"/>
    <m/>
    <x v="0"/>
    <m/>
    <m/>
    <m/>
    <m/>
    <x v="0"/>
    <m/>
    <m/>
    <m/>
    <n v="1"/>
    <n v="0"/>
    <n v="0"/>
    <n v="0"/>
    <n v="0"/>
    <n v="0"/>
    <n v="0"/>
    <x v="0"/>
  </r>
  <r>
    <x v="0"/>
    <n v="113"/>
    <m/>
    <x v="0"/>
    <m/>
    <m/>
    <m/>
    <m/>
    <x v="0"/>
    <m/>
    <m/>
    <m/>
    <n v="1"/>
    <n v="0"/>
    <n v="0"/>
    <n v="0"/>
    <n v="0"/>
    <n v="0"/>
    <n v="0"/>
    <x v="0"/>
  </r>
  <r>
    <x v="0"/>
    <n v="114"/>
    <m/>
    <x v="0"/>
    <m/>
    <m/>
    <m/>
    <m/>
    <x v="0"/>
    <m/>
    <m/>
    <m/>
    <n v="1"/>
    <n v="0"/>
    <n v="0"/>
    <n v="0"/>
    <n v="0"/>
    <n v="0"/>
    <n v="0"/>
    <x v="0"/>
  </r>
  <r>
    <x v="0"/>
    <n v="115"/>
    <m/>
    <x v="0"/>
    <m/>
    <m/>
    <m/>
    <m/>
    <x v="0"/>
    <m/>
    <m/>
    <m/>
    <n v="1"/>
    <n v="0"/>
    <n v="0"/>
    <n v="0"/>
    <n v="0"/>
    <n v="0"/>
    <n v="0"/>
    <x v="0"/>
  </r>
  <r>
    <x v="0"/>
    <n v="116"/>
    <m/>
    <x v="0"/>
    <m/>
    <m/>
    <m/>
    <m/>
    <x v="0"/>
    <m/>
    <m/>
    <m/>
    <n v="1"/>
    <n v="0"/>
    <n v="0"/>
    <n v="0"/>
    <n v="0"/>
    <n v="0"/>
    <n v="0"/>
    <x v="0"/>
  </r>
  <r>
    <x v="0"/>
    <n v="117"/>
    <m/>
    <x v="0"/>
    <m/>
    <m/>
    <m/>
    <m/>
    <x v="0"/>
    <m/>
    <m/>
    <m/>
    <n v="1"/>
    <n v="0"/>
    <n v="0"/>
    <n v="0"/>
    <n v="0"/>
    <n v="0"/>
    <n v="0"/>
    <x v="0"/>
  </r>
  <r>
    <x v="0"/>
    <n v="118"/>
    <m/>
    <x v="0"/>
    <m/>
    <m/>
    <m/>
    <m/>
    <x v="0"/>
    <m/>
    <m/>
    <m/>
    <n v="1"/>
    <n v="0"/>
    <n v="0"/>
    <n v="0"/>
    <n v="0"/>
    <n v="0"/>
    <n v="0"/>
    <x v="0"/>
  </r>
  <r>
    <x v="0"/>
    <n v="119"/>
    <m/>
    <x v="0"/>
    <m/>
    <m/>
    <m/>
    <m/>
    <x v="0"/>
    <m/>
    <m/>
    <m/>
    <n v="1"/>
    <n v="0"/>
    <n v="0"/>
    <n v="0"/>
    <n v="0"/>
    <n v="0"/>
    <n v="0"/>
    <x v="0"/>
  </r>
  <r>
    <x v="0"/>
    <n v="120"/>
    <m/>
    <x v="0"/>
    <m/>
    <m/>
    <m/>
    <m/>
    <x v="0"/>
    <m/>
    <m/>
    <m/>
    <n v="1"/>
    <n v="0"/>
    <n v="0"/>
    <n v="0"/>
    <n v="0"/>
    <n v="0"/>
    <n v="0"/>
    <x v="0"/>
  </r>
  <r>
    <x v="0"/>
    <n v="121"/>
    <m/>
    <x v="0"/>
    <m/>
    <m/>
    <m/>
    <m/>
    <x v="0"/>
    <m/>
    <m/>
    <m/>
    <n v="1"/>
    <n v="0"/>
    <n v="0"/>
    <n v="0"/>
    <n v="0"/>
    <n v="0"/>
    <n v="0"/>
    <x v="0"/>
  </r>
  <r>
    <x v="0"/>
    <n v="122"/>
    <m/>
    <x v="0"/>
    <m/>
    <m/>
    <m/>
    <m/>
    <x v="0"/>
    <m/>
    <m/>
    <m/>
    <n v="1"/>
    <n v="0"/>
    <n v="0"/>
    <n v="0"/>
    <n v="0"/>
    <n v="0"/>
    <n v="0"/>
    <x v="0"/>
  </r>
  <r>
    <x v="0"/>
    <n v="123"/>
    <m/>
    <x v="0"/>
    <m/>
    <m/>
    <m/>
    <m/>
    <x v="0"/>
    <m/>
    <m/>
    <m/>
    <n v="1"/>
    <n v="0"/>
    <n v="0"/>
    <n v="0"/>
    <n v="0"/>
    <n v="0"/>
    <n v="0"/>
    <x v="0"/>
  </r>
  <r>
    <x v="0"/>
    <n v="124"/>
    <m/>
    <x v="0"/>
    <m/>
    <m/>
    <m/>
    <m/>
    <x v="0"/>
    <m/>
    <m/>
    <m/>
    <n v="1"/>
    <n v="0"/>
    <n v="0"/>
    <n v="0"/>
    <n v="0"/>
    <n v="0"/>
    <n v="0"/>
    <x v="0"/>
  </r>
  <r>
    <x v="0"/>
    <n v="125"/>
    <m/>
    <x v="0"/>
    <m/>
    <m/>
    <m/>
    <m/>
    <x v="0"/>
    <m/>
    <m/>
    <m/>
    <n v="1"/>
    <n v="0"/>
    <n v="0"/>
    <n v="0"/>
    <n v="0"/>
    <n v="0"/>
    <n v="0"/>
    <x v="0"/>
  </r>
  <r>
    <x v="0"/>
    <n v="126"/>
    <m/>
    <x v="0"/>
    <m/>
    <m/>
    <m/>
    <m/>
    <x v="0"/>
    <m/>
    <m/>
    <m/>
    <n v="1"/>
    <n v="0"/>
    <n v="0"/>
    <n v="0"/>
    <n v="0"/>
    <n v="0"/>
    <n v="0"/>
    <x v="0"/>
  </r>
  <r>
    <x v="0"/>
    <n v="127"/>
    <m/>
    <x v="0"/>
    <m/>
    <m/>
    <m/>
    <m/>
    <x v="0"/>
    <m/>
    <m/>
    <m/>
    <n v="1"/>
    <n v="0"/>
    <n v="0"/>
    <n v="0"/>
    <n v="0"/>
    <n v="0"/>
    <n v="0"/>
    <x v="0"/>
  </r>
  <r>
    <x v="0"/>
    <n v="128"/>
    <m/>
    <x v="0"/>
    <m/>
    <m/>
    <m/>
    <m/>
    <x v="0"/>
    <m/>
    <m/>
    <m/>
    <n v="1"/>
    <n v="0"/>
    <n v="0"/>
    <n v="0"/>
    <n v="0"/>
    <n v="0"/>
    <n v="0"/>
    <x v="0"/>
  </r>
  <r>
    <x v="0"/>
    <n v="129"/>
    <m/>
    <x v="0"/>
    <m/>
    <m/>
    <m/>
    <m/>
    <x v="0"/>
    <m/>
    <m/>
    <m/>
    <n v="1"/>
    <n v="0"/>
    <n v="0"/>
    <n v="0"/>
    <n v="0"/>
    <n v="0"/>
    <n v="0"/>
    <x v="0"/>
  </r>
  <r>
    <x v="0"/>
    <n v="130"/>
    <m/>
    <x v="0"/>
    <m/>
    <m/>
    <m/>
    <m/>
    <x v="0"/>
    <m/>
    <m/>
    <m/>
    <n v="1"/>
    <n v="0"/>
    <n v="0"/>
    <n v="0"/>
    <n v="0"/>
    <n v="0"/>
    <n v="0"/>
    <x v="0"/>
  </r>
  <r>
    <x v="0"/>
    <n v="131"/>
    <m/>
    <x v="0"/>
    <m/>
    <m/>
    <m/>
    <m/>
    <x v="0"/>
    <m/>
    <m/>
    <m/>
    <n v="1"/>
    <n v="0"/>
    <n v="0"/>
    <n v="0"/>
    <n v="0"/>
    <n v="0"/>
    <n v="0"/>
    <x v="0"/>
  </r>
  <r>
    <x v="0"/>
    <n v="132"/>
    <m/>
    <x v="0"/>
    <m/>
    <m/>
    <m/>
    <m/>
    <x v="0"/>
    <m/>
    <m/>
    <m/>
    <n v="1"/>
    <n v="0"/>
    <n v="0"/>
    <n v="0"/>
    <n v="0"/>
    <n v="0"/>
    <n v="0"/>
    <x v="0"/>
  </r>
  <r>
    <x v="0"/>
    <n v="133"/>
    <m/>
    <x v="0"/>
    <m/>
    <m/>
    <m/>
    <m/>
    <x v="0"/>
    <m/>
    <m/>
    <m/>
    <n v="1"/>
    <n v="0"/>
    <n v="0"/>
    <n v="0"/>
    <n v="0"/>
    <n v="0"/>
    <n v="0"/>
    <x v="0"/>
  </r>
  <r>
    <x v="0"/>
    <n v="134"/>
    <m/>
    <x v="0"/>
    <m/>
    <m/>
    <m/>
    <m/>
    <x v="0"/>
    <m/>
    <m/>
    <m/>
    <n v="1"/>
    <n v="0"/>
    <n v="0"/>
    <n v="0"/>
    <n v="0"/>
    <n v="0"/>
    <n v="0"/>
    <x v="0"/>
  </r>
  <r>
    <x v="0"/>
    <n v="135"/>
    <m/>
    <x v="0"/>
    <m/>
    <m/>
    <m/>
    <m/>
    <x v="0"/>
    <m/>
    <m/>
    <m/>
    <n v="1"/>
    <n v="0"/>
    <n v="0"/>
    <n v="0"/>
    <n v="0"/>
    <n v="0"/>
    <n v="0"/>
    <x v="0"/>
  </r>
  <r>
    <x v="0"/>
    <n v="136"/>
    <m/>
    <x v="0"/>
    <m/>
    <m/>
    <m/>
    <m/>
    <x v="0"/>
    <m/>
    <m/>
    <m/>
    <n v="1"/>
    <n v="0"/>
    <n v="0"/>
    <n v="0"/>
    <n v="0"/>
    <n v="0"/>
    <n v="0"/>
    <x v="0"/>
  </r>
  <r>
    <x v="0"/>
    <n v="137"/>
    <m/>
    <x v="0"/>
    <m/>
    <m/>
    <m/>
    <m/>
    <x v="0"/>
    <m/>
    <m/>
    <m/>
    <n v="1"/>
    <n v="0"/>
    <n v="0"/>
    <n v="0"/>
    <n v="0"/>
    <n v="0"/>
    <n v="0"/>
    <x v="0"/>
  </r>
  <r>
    <x v="0"/>
    <n v="138"/>
    <m/>
    <x v="0"/>
    <m/>
    <m/>
    <m/>
    <m/>
    <x v="0"/>
    <m/>
    <m/>
    <m/>
    <n v="1"/>
    <n v="0"/>
    <n v="0"/>
    <n v="0"/>
    <n v="0"/>
    <n v="0"/>
    <n v="0"/>
    <x v="0"/>
  </r>
  <r>
    <x v="0"/>
    <n v="139"/>
    <m/>
    <x v="0"/>
    <m/>
    <m/>
    <m/>
    <m/>
    <x v="0"/>
    <m/>
    <m/>
    <m/>
    <n v="1"/>
    <n v="0"/>
    <n v="0"/>
    <n v="0"/>
    <n v="0"/>
    <n v="0"/>
    <n v="0"/>
    <x v="0"/>
  </r>
  <r>
    <x v="0"/>
    <n v="140"/>
    <m/>
    <x v="0"/>
    <m/>
    <m/>
    <m/>
    <m/>
    <x v="0"/>
    <m/>
    <m/>
    <m/>
    <n v="1"/>
    <n v="0"/>
    <n v="0"/>
    <n v="0"/>
    <n v="0"/>
    <n v="0"/>
    <n v="0"/>
    <x v="0"/>
  </r>
  <r>
    <x v="0"/>
    <n v="141"/>
    <m/>
    <x v="0"/>
    <m/>
    <m/>
    <m/>
    <m/>
    <x v="0"/>
    <m/>
    <m/>
    <m/>
    <n v="1"/>
    <n v="0"/>
    <n v="0"/>
    <n v="0"/>
    <n v="0"/>
    <n v="0"/>
    <n v="0"/>
    <x v="0"/>
  </r>
  <r>
    <x v="0"/>
    <n v="142"/>
    <m/>
    <x v="0"/>
    <m/>
    <m/>
    <m/>
    <m/>
    <x v="0"/>
    <m/>
    <m/>
    <m/>
    <n v="1"/>
    <n v="0"/>
    <n v="0"/>
    <n v="0"/>
    <n v="0"/>
    <n v="0"/>
    <n v="0"/>
    <x v="0"/>
  </r>
  <r>
    <x v="0"/>
    <n v="143"/>
    <m/>
    <x v="0"/>
    <m/>
    <m/>
    <m/>
    <m/>
    <x v="0"/>
    <m/>
    <m/>
    <m/>
    <n v="1"/>
    <n v="0"/>
    <n v="0"/>
    <n v="0"/>
    <n v="0"/>
    <n v="0"/>
    <n v="0"/>
    <x v="0"/>
  </r>
  <r>
    <x v="0"/>
    <n v="144"/>
    <m/>
    <x v="0"/>
    <m/>
    <m/>
    <m/>
    <m/>
    <x v="0"/>
    <m/>
    <m/>
    <m/>
    <n v="1"/>
    <n v="0"/>
    <n v="0"/>
    <n v="0"/>
    <n v="0"/>
    <n v="0"/>
    <n v="0"/>
    <x v="0"/>
  </r>
  <r>
    <x v="0"/>
    <n v="145"/>
    <m/>
    <x v="0"/>
    <m/>
    <m/>
    <m/>
    <m/>
    <x v="0"/>
    <m/>
    <m/>
    <m/>
    <n v="1"/>
    <n v="0"/>
    <n v="0"/>
    <n v="0"/>
    <n v="0"/>
    <n v="0"/>
    <n v="0"/>
    <x v="0"/>
  </r>
  <r>
    <x v="0"/>
    <n v="146"/>
    <m/>
    <x v="0"/>
    <m/>
    <m/>
    <m/>
    <m/>
    <x v="0"/>
    <m/>
    <m/>
    <m/>
    <n v="1"/>
    <n v="0"/>
    <n v="0"/>
    <n v="0"/>
    <n v="0"/>
    <n v="0"/>
    <n v="0"/>
    <x v="0"/>
  </r>
  <r>
    <x v="0"/>
    <n v="147"/>
    <m/>
    <x v="0"/>
    <m/>
    <m/>
    <m/>
    <m/>
    <x v="0"/>
    <m/>
    <m/>
    <m/>
    <n v="1"/>
    <n v="0"/>
    <n v="0"/>
    <n v="0"/>
    <n v="0"/>
    <n v="0"/>
    <n v="0"/>
    <x v="0"/>
  </r>
  <r>
    <x v="0"/>
    <n v="148"/>
    <m/>
    <x v="0"/>
    <m/>
    <m/>
    <m/>
    <m/>
    <x v="0"/>
    <m/>
    <m/>
    <m/>
    <n v="1"/>
    <n v="0"/>
    <n v="0"/>
    <n v="0"/>
    <n v="0"/>
    <n v="0"/>
    <n v="0"/>
    <x v="0"/>
  </r>
  <r>
    <x v="0"/>
    <n v="149"/>
    <m/>
    <x v="0"/>
    <m/>
    <m/>
    <m/>
    <m/>
    <x v="0"/>
    <m/>
    <m/>
    <m/>
    <n v="1"/>
    <n v="0"/>
    <n v="0"/>
    <n v="0"/>
    <n v="0"/>
    <n v="0"/>
    <n v="0"/>
    <x v="0"/>
  </r>
  <r>
    <x v="0"/>
    <n v="150"/>
    <m/>
    <x v="0"/>
    <m/>
    <m/>
    <m/>
    <m/>
    <x v="0"/>
    <m/>
    <m/>
    <m/>
    <n v="1"/>
    <n v="0"/>
    <n v="0"/>
    <n v="0"/>
    <n v="0"/>
    <n v="0"/>
    <n v="0"/>
    <x v="0"/>
  </r>
  <r>
    <x v="0"/>
    <n v="151"/>
    <m/>
    <x v="0"/>
    <m/>
    <m/>
    <m/>
    <m/>
    <x v="0"/>
    <m/>
    <m/>
    <m/>
    <n v="1"/>
    <n v="0"/>
    <n v="0"/>
    <n v="0"/>
    <n v="0"/>
    <n v="0"/>
    <n v="0"/>
    <x v="0"/>
  </r>
  <r>
    <x v="0"/>
    <n v="152"/>
    <m/>
    <x v="0"/>
    <m/>
    <m/>
    <m/>
    <m/>
    <x v="0"/>
    <m/>
    <m/>
    <m/>
    <n v="1"/>
    <n v="0"/>
    <n v="0"/>
    <n v="0"/>
    <n v="0"/>
    <n v="0"/>
    <n v="0"/>
    <x v="0"/>
  </r>
  <r>
    <x v="0"/>
    <n v="153"/>
    <m/>
    <x v="0"/>
    <m/>
    <m/>
    <m/>
    <m/>
    <x v="0"/>
    <m/>
    <m/>
    <m/>
    <n v="1"/>
    <n v="0"/>
    <n v="0"/>
    <n v="0"/>
    <n v="0"/>
    <n v="0"/>
    <n v="0"/>
    <x v="0"/>
  </r>
  <r>
    <x v="0"/>
    <n v="154"/>
    <m/>
    <x v="0"/>
    <m/>
    <m/>
    <m/>
    <m/>
    <x v="0"/>
    <m/>
    <m/>
    <m/>
    <n v="1"/>
    <n v="0"/>
    <n v="0"/>
    <n v="0"/>
    <n v="0"/>
    <n v="0"/>
    <n v="0"/>
    <x v="0"/>
  </r>
  <r>
    <x v="0"/>
    <n v="155"/>
    <m/>
    <x v="0"/>
    <m/>
    <m/>
    <m/>
    <m/>
    <x v="0"/>
    <m/>
    <m/>
    <m/>
    <n v="1"/>
    <n v="0"/>
    <n v="0"/>
    <n v="0"/>
    <n v="0"/>
    <n v="0"/>
    <n v="0"/>
    <x v="0"/>
  </r>
  <r>
    <x v="0"/>
    <n v="156"/>
    <m/>
    <x v="0"/>
    <m/>
    <m/>
    <m/>
    <m/>
    <x v="0"/>
    <m/>
    <m/>
    <m/>
    <n v="1"/>
    <n v="0"/>
    <n v="0"/>
    <n v="0"/>
    <n v="0"/>
    <n v="0"/>
    <n v="0"/>
    <x v="0"/>
  </r>
  <r>
    <x v="0"/>
    <n v="157"/>
    <m/>
    <x v="0"/>
    <m/>
    <m/>
    <m/>
    <m/>
    <x v="0"/>
    <m/>
    <m/>
    <m/>
    <n v="1"/>
    <n v="0"/>
    <n v="0"/>
    <n v="0"/>
    <n v="0"/>
    <n v="0"/>
    <n v="0"/>
    <x v="0"/>
  </r>
  <r>
    <x v="0"/>
    <n v="158"/>
    <m/>
    <x v="0"/>
    <m/>
    <m/>
    <m/>
    <m/>
    <x v="0"/>
    <m/>
    <m/>
    <m/>
    <n v="1"/>
    <n v="0"/>
    <n v="0"/>
    <n v="0"/>
    <n v="0"/>
    <n v="0"/>
    <n v="0"/>
    <x v="0"/>
  </r>
  <r>
    <x v="0"/>
    <n v="159"/>
    <m/>
    <x v="0"/>
    <m/>
    <m/>
    <m/>
    <m/>
    <x v="0"/>
    <m/>
    <m/>
    <m/>
    <n v="1"/>
    <n v="0"/>
    <n v="0"/>
    <n v="0"/>
    <n v="0"/>
    <n v="0"/>
    <n v="0"/>
    <x v="0"/>
  </r>
  <r>
    <x v="0"/>
    <n v="160"/>
    <m/>
    <x v="0"/>
    <m/>
    <m/>
    <m/>
    <m/>
    <x v="0"/>
    <m/>
    <m/>
    <m/>
    <n v="1"/>
    <n v="0"/>
    <n v="0"/>
    <n v="0"/>
    <n v="0"/>
    <n v="0"/>
    <n v="0"/>
    <x v="0"/>
  </r>
  <r>
    <x v="0"/>
    <n v="161"/>
    <m/>
    <x v="0"/>
    <m/>
    <m/>
    <m/>
    <m/>
    <x v="0"/>
    <m/>
    <m/>
    <m/>
    <n v="1"/>
    <n v="0"/>
    <n v="0"/>
    <n v="0"/>
    <n v="0"/>
    <n v="0"/>
    <n v="0"/>
    <x v="0"/>
  </r>
  <r>
    <x v="0"/>
    <n v="162"/>
    <m/>
    <x v="0"/>
    <m/>
    <m/>
    <m/>
    <m/>
    <x v="0"/>
    <m/>
    <m/>
    <m/>
    <n v="1"/>
    <n v="0"/>
    <n v="0"/>
    <n v="0"/>
    <n v="0"/>
    <n v="0"/>
    <n v="0"/>
    <x v="0"/>
  </r>
  <r>
    <x v="0"/>
    <n v="163"/>
    <m/>
    <x v="0"/>
    <m/>
    <m/>
    <m/>
    <m/>
    <x v="0"/>
    <m/>
    <m/>
    <m/>
    <n v="1"/>
    <n v="0"/>
    <n v="0"/>
    <n v="0"/>
    <n v="0"/>
    <n v="0"/>
    <n v="0"/>
    <x v="0"/>
  </r>
  <r>
    <x v="0"/>
    <n v="164"/>
    <m/>
    <x v="0"/>
    <m/>
    <m/>
    <m/>
    <m/>
    <x v="0"/>
    <m/>
    <m/>
    <m/>
    <n v="1"/>
    <n v="0"/>
    <n v="0"/>
    <n v="0"/>
    <n v="0"/>
    <n v="0"/>
    <n v="0"/>
    <x v="0"/>
  </r>
  <r>
    <x v="0"/>
    <n v="165"/>
    <m/>
    <x v="0"/>
    <m/>
    <m/>
    <m/>
    <m/>
    <x v="0"/>
    <m/>
    <m/>
    <m/>
    <n v="1"/>
    <n v="0"/>
    <n v="0"/>
    <n v="0"/>
    <n v="0"/>
    <n v="0"/>
    <n v="0"/>
    <x v="0"/>
  </r>
  <r>
    <x v="0"/>
    <n v="166"/>
    <m/>
    <x v="0"/>
    <m/>
    <m/>
    <m/>
    <m/>
    <x v="0"/>
    <m/>
    <m/>
    <m/>
    <n v="1"/>
    <n v="0"/>
    <n v="0"/>
    <n v="0"/>
    <n v="0"/>
    <n v="0"/>
    <n v="0"/>
    <x v="0"/>
  </r>
  <r>
    <x v="0"/>
    <n v="167"/>
    <m/>
    <x v="0"/>
    <m/>
    <m/>
    <m/>
    <m/>
    <x v="0"/>
    <m/>
    <m/>
    <m/>
    <n v="1"/>
    <n v="0"/>
    <n v="0"/>
    <n v="0"/>
    <n v="0"/>
    <n v="0"/>
    <n v="0"/>
    <x v="0"/>
  </r>
  <r>
    <x v="0"/>
    <n v="168"/>
    <m/>
    <x v="0"/>
    <m/>
    <m/>
    <m/>
    <m/>
    <x v="0"/>
    <m/>
    <m/>
    <m/>
    <n v="1"/>
    <n v="0"/>
    <n v="0"/>
    <n v="0"/>
    <n v="0"/>
    <n v="0"/>
    <n v="0"/>
    <x v="0"/>
  </r>
  <r>
    <x v="0"/>
    <n v="169"/>
    <m/>
    <x v="0"/>
    <m/>
    <m/>
    <m/>
    <m/>
    <x v="0"/>
    <m/>
    <m/>
    <m/>
    <n v="1"/>
    <n v="0"/>
    <n v="0"/>
    <n v="0"/>
    <n v="0"/>
    <n v="0"/>
    <n v="0"/>
    <x v="0"/>
  </r>
  <r>
    <x v="0"/>
    <n v="170"/>
    <m/>
    <x v="0"/>
    <m/>
    <m/>
    <m/>
    <m/>
    <x v="0"/>
    <m/>
    <m/>
    <m/>
    <n v="1"/>
    <n v="0"/>
    <n v="0"/>
    <n v="0"/>
    <n v="0"/>
    <n v="0"/>
    <n v="0"/>
    <x v="0"/>
  </r>
  <r>
    <x v="0"/>
    <n v="171"/>
    <m/>
    <x v="0"/>
    <m/>
    <m/>
    <m/>
    <m/>
    <x v="0"/>
    <m/>
    <m/>
    <m/>
    <n v="1"/>
    <n v="0"/>
    <n v="0"/>
    <n v="0"/>
    <n v="0"/>
    <n v="0"/>
    <n v="0"/>
    <x v="0"/>
  </r>
  <r>
    <x v="0"/>
    <n v="172"/>
    <m/>
    <x v="0"/>
    <m/>
    <m/>
    <m/>
    <m/>
    <x v="0"/>
    <m/>
    <m/>
    <m/>
    <n v="1"/>
    <n v="0"/>
    <n v="0"/>
    <n v="0"/>
    <n v="0"/>
    <n v="0"/>
    <n v="0"/>
    <x v="0"/>
  </r>
  <r>
    <x v="0"/>
    <n v="173"/>
    <m/>
    <x v="0"/>
    <m/>
    <m/>
    <m/>
    <m/>
    <x v="0"/>
    <m/>
    <m/>
    <m/>
    <n v="1"/>
    <n v="0"/>
    <n v="0"/>
    <n v="0"/>
    <n v="0"/>
    <n v="0"/>
    <n v="0"/>
    <x v="0"/>
  </r>
  <r>
    <x v="0"/>
    <n v="174"/>
    <m/>
    <x v="0"/>
    <m/>
    <m/>
    <m/>
    <m/>
    <x v="0"/>
    <m/>
    <m/>
    <m/>
    <n v="1"/>
    <n v="0"/>
    <n v="0"/>
    <n v="0"/>
    <n v="0"/>
    <n v="0"/>
    <n v="0"/>
    <x v="0"/>
  </r>
  <r>
    <x v="0"/>
    <n v="175"/>
    <m/>
    <x v="0"/>
    <m/>
    <m/>
    <m/>
    <m/>
    <x v="0"/>
    <m/>
    <m/>
    <m/>
    <n v="1"/>
    <n v="0"/>
    <n v="0"/>
    <n v="0"/>
    <n v="0"/>
    <n v="0"/>
    <n v="0"/>
    <x v="0"/>
  </r>
  <r>
    <x v="0"/>
    <n v="176"/>
    <m/>
    <x v="0"/>
    <m/>
    <m/>
    <m/>
    <m/>
    <x v="0"/>
    <m/>
    <m/>
    <m/>
    <n v="1"/>
    <n v="0"/>
    <n v="0"/>
    <n v="0"/>
    <n v="0"/>
    <n v="0"/>
    <n v="0"/>
    <x v="0"/>
  </r>
  <r>
    <x v="0"/>
    <n v="177"/>
    <m/>
    <x v="0"/>
    <m/>
    <m/>
    <m/>
    <m/>
    <x v="0"/>
    <m/>
    <m/>
    <m/>
    <n v="1"/>
    <n v="0"/>
    <n v="0"/>
    <n v="0"/>
    <n v="0"/>
    <n v="0"/>
    <n v="0"/>
    <x v="0"/>
  </r>
  <r>
    <x v="0"/>
    <n v="178"/>
    <m/>
    <x v="0"/>
    <m/>
    <m/>
    <m/>
    <m/>
    <x v="0"/>
    <m/>
    <m/>
    <m/>
    <n v="1"/>
    <n v="0"/>
    <n v="0"/>
    <n v="0"/>
    <n v="0"/>
    <n v="0"/>
    <n v="0"/>
    <x v="0"/>
  </r>
  <r>
    <x v="0"/>
    <n v="179"/>
    <m/>
    <x v="0"/>
    <m/>
    <m/>
    <m/>
    <m/>
    <x v="0"/>
    <m/>
    <m/>
    <m/>
    <n v="1"/>
    <n v="0"/>
    <n v="0"/>
    <n v="0"/>
    <n v="0"/>
    <n v="0"/>
    <n v="0"/>
    <x v="0"/>
  </r>
  <r>
    <x v="0"/>
    <n v="180"/>
    <m/>
    <x v="0"/>
    <m/>
    <m/>
    <m/>
    <m/>
    <x v="0"/>
    <m/>
    <m/>
    <m/>
    <n v="1"/>
    <n v="0"/>
    <n v="0"/>
    <n v="0"/>
    <n v="0"/>
    <n v="0"/>
    <n v="0"/>
    <x v="0"/>
  </r>
  <r>
    <x v="0"/>
    <n v="181"/>
    <m/>
    <x v="0"/>
    <m/>
    <m/>
    <m/>
    <m/>
    <x v="0"/>
    <m/>
    <m/>
    <m/>
    <n v="1"/>
    <n v="0"/>
    <n v="0"/>
    <n v="0"/>
    <n v="0"/>
    <n v="0"/>
    <n v="0"/>
    <x v="0"/>
  </r>
  <r>
    <x v="0"/>
    <n v="182"/>
    <m/>
    <x v="0"/>
    <m/>
    <m/>
    <m/>
    <m/>
    <x v="0"/>
    <m/>
    <m/>
    <m/>
    <n v="1"/>
    <n v="0"/>
    <n v="0"/>
    <n v="0"/>
    <n v="0"/>
    <n v="0"/>
    <n v="0"/>
    <x v="0"/>
  </r>
  <r>
    <x v="0"/>
    <n v="183"/>
    <m/>
    <x v="0"/>
    <m/>
    <m/>
    <m/>
    <m/>
    <x v="0"/>
    <m/>
    <m/>
    <m/>
    <n v="1"/>
    <n v="0"/>
    <n v="0"/>
    <n v="0"/>
    <n v="0"/>
    <n v="0"/>
    <n v="0"/>
    <x v="0"/>
  </r>
  <r>
    <x v="0"/>
    <n v="184"/>
    <m/>
    <x v="0"/>
    <m/>
    <m/>
    <m/>
    <m/>
    <x v="0"/>
    <m/>
    <m/>
    <m/>
    <n v="1"/>
    <n v="0"/>
    <n v="0"/>
    <n v="0"/>
    <n v="0"/>
    <n v="0"/>
    <n v="0"/>
    <x v="0"/>
  </r>
  <r>
    <x v="0"/>
    <n v="185"/>
    <m/>
    <x v="0"/>
    <m/>
    <m/>
    <m/>
    <m/>
    <x v="0"/>
    <m/>
    <m/>
    <m/>
    <n v="1"/>
    <n v="0"/>
    <n v="0"/>
    <n v="0"/>
    <n v="0"/>
    <n v="0"/>
    <n v="0"/>
    <x v="0"/>
  </r>
  <r>
    <x v="0"/>
    <n v="186"/>
    <m/>
    <x v="0"/>
    <m/>
    <m/>
    <m/>
    <m/>
    <x v="0"/>
    <m/>
    <m/>
    <m/>
    <n v="1"/>
    <n v="0"/>
    <n v="0"/>
    <n v="0"/>
    <n v="0"/>
    <n v="0"/>
    <n v="0"/>
    <x v="0"/>
  </r>
  <r>
    <x v="0"/>
    <n v="187"/>
    <m/>
    <x v="0"/>
    <m/>
    <m/>
    <m/>
    <m/>
    <x v="0"/>
    <m/>
    <m/>
    <m/>
    <n v="1"/>
    <n v="0"/>
    <n v="0"/>
    <n v="0"/>
    <n v="0"/>
    <n v="0"/>
    <n v="0"/>
    <x v="0"/>
  </r>
  <r>
    <x v="0"/>
    <n v="188"/>
    <m/>
    <x v="0"/>
    <m/>
    <m/>
    <m/>
    <m/>
    <x v="0"/>
    <m/>
    <m/>
    <m/>
    <n v="1"/>
    <n v="0"/>
    <n v="0"/>
    <n v="0"/>
    <n v="0"/>
    <n v="0"/>
    <n v="0"/>
    <x v="0"/>
  </r>
  <r>
    <x v="0"/>
    <n v="189"/>
    <m/>
    <x v="0"/>
    <m/>
    <m/>
    <m/>
    <m/>
    <x v="0"/>
    <m/>
    <m/>
    <m/>
    <n v="1"/>
    <n v="0"/>
    <n v="0"/>
    <n v="0"/>
    <n v="0"/>
    <n v="0"/>
    <n v="0"/>
    <x v="0"/>
  </r>
  <r>
    <x v="0"/>
    <n v="190"/>
    <m/>
    <x v="0"/>
    <m/>
    <m/>
    <m/>
    <m/>
    <x v="0"/>
    <m/>
    <m/>
    <m/>
    <n v="1"/>
    <n v="0"/>
    <n v="0"/>
    <n v="0"/>
    <n v="0"/>
    <n v="0"/>
    <n v="0"/>
    <x v="0"/>
  </r>
  <r>
    <x v="0"/>
    <n v="191"/>
    <m/>
    <x v="0"/>
    <m/>
    <m/>
    <m/>
    <m/>
    <x v="0"/>
    <m/>
    <m/>
    <m/>
    <n v="1"/>
    <n v="0"/>
    <n v="0"/>
    <n v="0"/>
    <n v="0"/>
    <n v="0"/>
    <n v="0"/>
    <x v="0"/>
  </r>
  <r>
    <x v="0"/>
    <n v="192"/>
    <m/>
    <x v="0"/>
    <m/>
    <m/>
    <m/>
    <m/>
    <x v="0"/>
    <m/>
    <m/>
    <m/>
    <n v="1"/>
    <n v="0"/>
    <n v="0"/>
    <n v="0"/>
    <n v="0"/>
    <n v="0"/>
    <n v="0"/>
    <x v="0"/>
  </r>
  <r>
    <x v="0"/>
    <n v="193"/>
    <m/>
    <x v="0"/>
    <m/>
    <m/>
    <m/>
    <m/>
    <x v="0"/>
    <m/>
    <m/>
    <m/>
    <n v="1"/>
    <n v="0"/>
    <n v="0"/>
    <n v="0"/>
    <n v="0"/>
    <n v="0"/>
    <n v="0"/>
    <x v="0"/>
  </r>
  <r>
    <x v="0"/>
    <n v="194"/>
    <m/>
    <x v="0"/>
    <m/>
    <m/>
    <m/>
    <m/>
    <x v="0"/>
    <m/>
    <m/>
    <m/>
    <n v="1"/>
    <n v="0"/>
    <n v="0"/>
    <n v="0"/>
    <n v="0"/>
    <n v="0"/>
    <n v="0"/>
    <x v="0"/>
  </r>
  <r>
    <x v="0"/>
    <n v="195"/>
    <m/>
    <x v="0"/>
    <m/>
    <m/>
    <m/>
    <m/>
    <x v="0"/>
    <m/>
    <m/>
    <m/>
    <n v="1"/>
    <n v="0"/>
    <n v="0"/>
    <n v="0"/>
    <n v="0"/>
    <n v="0"/>
    <n v="0"/>
    <x v="0"/>
  </r>
  <r>
    <x v="0"/>
    <n v="196"/>
    <m/>
    <x v="0"/>
    <m/>
    <m/>
    <m/>
    <m/>
    <x v="0"/>
    <m/>
    <m/>
    <m/>
    <n v="1"/>
    <n v="0"/>
    <n v="0"/>
    <n v="0"/>
    <n v="0"/>
    <n v="0"/>
    <n v="0"/>
    <x v="0"/>
  </r>
  <r>
    <x v="0"/>
    <n v="197"/>
    <m/>
    <x v="0"/>
    <m/>
    <m/>
    <m/>
    <m/>
    <x v="0"/>
    <m/>
    <m/>
    <m/>
    <n v="1"/>
    <n v="0"/>
    <n v="0"/>
    <n v="0"/>
    <n v="0"/>
    <n v="0"/>
    <n v="0"/>
    <x v="0"/>
  </r>
  <r>
    <x v="0"/>
    <n v="198"/>
    <m/>
    <x v="0"/>
    <m/>
    <m/>
    <m/>
    <m/>
    <x v="0"/>
    <m/>
    <m/>
    <m/>
    <n v="1"/>
    <n v="0"/>
    <n v="0"/>
    <n v="0"/>
    <n v="0"/>
    <n v="0"/>
    <n v="0"/>
    <x v="0"/>
  </r>
  <r>
    <x v="0"/>
    <n v="199"/>
    <m/>
    <x v="0"/>
    <m/>
    <m/>
    <m/>
    <m/>
    <x v="0"/>
    <m/>
    <m/>
    <m/>
    <n v="1"/>
    <n v="0"/>
    <n v="0"/>
    <n v="0"/>
    <n v="0"/>
    <n v="0"/>
    <n v="0"/>
    <x v="0"/>
  </r>
  <r>
    <x v="0"/>
    <n v="200"/>
    <m/>
    <x v="0"/>
    <m/>
    <m/>
    <m/>
    <m/>
    <x v="0"/>
    <m/>
    <m/>
    <m/>
    <n v="1"/>
    <n v="0"/>
    <n v="0"/>
    <n v="0"/>
    <n v="0"/>
    <n v="0"/>
    <n v="0"/>
    <x v="0"/>
  </r>
  <r>
    <x v="0"/>
    <n v="201"/>
    <m/>
    <x v="0"/>
    <m/>
    <m/>
    <m/>
    <m/>
    <x v="0"/>
    <m/>
    <m/>
    <m/>
    <n v="1"/>
    <n v="0"/>
    <n v="0"/>
    <n v="0"/>
    <n v="0"/>
    <n v="0"/>
    <n v="0"/>
    <x v="0"/>
  </r>
  <r>
    <x v="0"/>
    <n v="202"/>
    <m/>
    <x v="0"/>
    <m/>
    <m/>
    <m/>
    <m/>
    <x v="0"/>
    <m/>
    <m/>
    <m/>
    <n v="1"/>
    <n v="0"/>
    <n v="0"/>
    <n v="0"/>
    <n v="0"/>
    <n v="0"/>
    <n v="0"/>
    <x v="0"/>
  </r>
  <r>
    <x v="0"/>
    <n v="203"/>
    <m/>
    <x v="0"/>
    <m/>
    <m/>
    <m/>
    <m/>
    <x v="0"/>
    <m/>
    <m/>
    <m/>
    <n v="1"/>
    <n v="0"/>
    <n v="0"/>
    <n v="0"/>
    <n v="0"/>
    <n v="0"/>
    <n v="0"/>
    <x v="0"/>
  </r>
  <r>
    <x v="0"/>
    <n v="204"/>
    <m/>
    <x v="0"/>
    <m/>
    <m/>
    <m/>
    <m/>
    <x v="0"/>
    <m/>
    <m/>
    <m/>
    <n v="1"/>
    <n v="0"/>
    <n v="0"/>
    <n v="0"/>
    <n v="0"/>
    <n v="0"/>
    <n v="0"/>
    <x v="0"/>
  </r>
  <r>
    <x v="0"/>
    <n v="205"/>
    <m/>
    <x v="0"/>
    <m/>
    <m/>
    <m/>
    <m/>
    <x v="0"/>
    <m/>
    <m/>
    <m/>
    <n v="1"/>
    <n v="0"/>
    <n v="0"/>
    <n v="0"/>
    <n v="0"/>
    <n v="0"/>
    <n v="0"/>
    <x v="0"/>
  </r>
  <r>
    <x v="0"/>
    <n v="206"/>
    <m/>
    <x v="0"/>
    <m/>
    <m/>
    <m/>
    <m/>
    <x v="0"/>
    <m/>
    <m/>
    <m/>
    <n v="1"/>
    <n v="0"/>
    <n v="0"/>
    <n v="0"/>
    <n v="0"/>
    <n v="0"/>
    <n v="0"/>
    <x v="0"/>
  </r>
  <r>
    <x v="0"/>
    <n v="207"/>
    <m/>
    <x v="0"/>
    <m/>
    <m/>
    <m/>
    <m/>
    <x v="0"/>
    <m/>
    <m/>
    <m/>
    <n v="1"/>
    <n v="0"/>
    <n v="0"/>
    <n v="0"/>
    <n v="0"/>
    <n v="0"/>
    <n v="0"/>
    <x v="0"/>
  </r>
  <r>
    <x v="0"/>
    <n v="208"/>
    <m/>
    <x v="0"/>
    <m/>
    <m/>
    <m/>
    <m/>
    <x v="0"/>
    <m/>
    <m/>
    <m/>
    <n v="1"/>
    <n v="0"/>
    <n v="0"/>
    <n v="0"/>
    <n v="0"/>
    <n v="0"/>
    <n v="0"/>
    <x v="0"/>
  </r>
  <r>
    <x v="0"/>
    <n v="209"/>
    <m/>
    <x v="0"/>
    <m/>
    <m/>
    <m/>
    <m/>
    <x v="0"/>
    <m/>
    <m/>
    <m/>
    <n v="1"/>
    <n v="0"/>
    <n v="0"/>
    <n v="0"/>
    <n v="0"/>
    <n v="0"/>
    <n v="0"/>
    <x v="0"/>
  </r>
  <r>
    <x v="0"/>
    <n v="210"/>
    <m/>
    <x v="0"/>
    <m/>
    <m/>
    <m/>
    <m/>
    <x v="0"/>
    <m/>
    <m/>
    <m/>
    <n v="1"/>
    <n v="0"/>
    <n v="0"/>
    <n v="0"/>
    <n v="0"/>
    <n v="0"/>
    <n v="0"/>
    <x v="0"/>
  </r>
  <r>
    <x v="0"/>
    <n v="211"/>
    <m/>
    <x v="0"/>
    <m/>
    <m/>
    <m/>
    <m/>
    <x v="0"/>
    <m/>
    <m/>
    <m/>
    <n v="1"/>
    <n v="0"/>
    <n v="0"/>
    <n v="0"/>
    <n v="0"/>
    <n v="0"/>
    <n v="0"/>
    <x v="0"/>
  </r>
  <r>
    <x v="0"/>
    <n v="212"/>
    <m/>
    <x v="0"/>
    <m/>
    <m/>
    <m/>
    <m/>
    <x v="0"/>
    <m/>
    <m/>
    <m/>
    <n v="1"/>
    <n v="0"/>
    <n v="0"/>
    <n v="0"/>
    <n v="0"/>
    <n v="0"/>
    <n v="0"/>
    <x v="0"/>
  </r>
  <r>
    <x v="0"/>
    <n v="213"/>
    <m/>
    <x v="0"/>
    <m/>
    <m/>
    <m/>
    <m/>
    <x v="0"/>
    <m/>
    <m/>
    <m/>
    <n v="1"/>
    <n v="0"/>
    <n v="0"/>
    <n v="0"/>
    <n v="0"/>
    <n v="0"/>
    <n v="0"/>
    <x v="0"/>
  </r>
  <r>
    <x v="0"/>
    <n v="214"/>
    <m/>
    <x v="0"/>
    <m/>
    <m/>
    <m/>
    <m/>
    <x v="0"/>
    <m/>
    <m/>
    <m/>
    <n v="1"/>
    <n v="0"/>
    <n v="0"/>
    <n v="0"/>
    <n v="0"/>
    <n v="0"/>
    <n v="0"/>
    <x v="0"/>
  </r>
  <r>
    <x v="0"/>
    <n v="215"/>
    <m/>
    <x v="0"/>
    <m/>
    <m/>
    <m/>
    <m/>
    <x v="0"/>
    <m/>
    <m/>
    <m/>
    <n v="1"/>
    <n v="0"/>
    <n v="0"/>
    <n v="0"/>
    <n v="0"/>
    <n v="0"/>
    <n v="0"/>
    <x v="0"/>
  </r>
  <r>
    <x v="0"/>
    <n v="216"/>
    <m/>
    <x v="0"/>
    <m/>
    <m/>
    <m/>
    <m/>
    <x v="0"/>
    <m/>
    <m/>
    <m/>
    <n v="1"/>
    <n v="0"/>
    <n v="0"/>
    <n v="0"/>
    <n v="0"/>
    <n v="0"/>
    <n v="0"/>
    <x v="0"/>
  </r>
  <r>
    <x v="0"/>
    <n v="217"/>
    <m/>
    <x v="0"/>
    <m/>
    <m/>
    <m/>
    <m/>
    <x v="0"/>
    <m/>
    <m/>
    <m/>
    <n v="1"/>
    <n v="0"/>
    <n v="0"/>
    <n v="0"/>
    <n v="0"/>
    <n v="0"/>
    <n v="0"/>
    <x v="0"/>
  </r>
  <r>
    <x v="0"/>
    <n v="218"/>
    <m/>
    <x v="0"/>
    <m/>
    <m/>
    <m/>
    <m/>
    <x v="0"/>
    <m/>
    <m/>
    <m/>
    <n v="1"/>
    <n v="0"/>
    <n v="0"/>
    <n v="0"/>
    <n v="0"/>
    <n v="0"/>
    <n v="0"/>
    <x v="0"/>
  </r>
  <r>
    <x v="0"/>
    <n v="219"/>
    <m/>
    <x v="0"/>
    <m/>
    <m/>
    <m/>
    <m/>
    <x v="0"/>
    <m/>
    <m/>
    <m/>
    <n v="1"/>
    <n v="0"/>
    <n v="0"/>
    <n v="0"/>
    <n v="0"/>
    <n v="0"/>
    <n v="0"/>
    <x v="0"/>
  </r>
  <r>
    <x v="0"/>
    <n v="220"/>
    <m/>
    <x v="0"/>
    <m/>
    <m/>
    <m/>
    <m/>
    <x v="0"/>
    <m/>
    <m/>
    <m/>
    <n v="1"/>
    <n v="0"/>
    <n v="0"/>
    <n v="0"/>
    <n v="0"/>
    <n v="0"/>
    <n v="0"/>
    <x v="0"/>
  </r>
  <r>
    <x v="0"/>
    <n v="221"/>
    <m/>
    <x v="0"/>
    <m/>
    <m/>
    <m/>
    <m/>
    <x v="0"/>
    <m/>
    <m/>
    <m/>
    <n v="1"/>
    <n v="0"/>
    <n v="0"/>
    <n v="0"/>
    <n v="0"/>
    <n v="0"/>
    <n v="0"/>
    <x v="0"/>
  </r>
  <r>
    <x v="0"/>
    <n v="222"/>
    <m/>
    <x v="0"/>
    <m/>
    <m/>
    <m/>
    <m/>
    <x v="0"/>
    <m/>
    <m/>
    <m/>
    <n v="1"/>
    <n v="0"/>
    <n v="0"/>
    <n v="0"/>
    <n v="0"/>
    <n v="0"/>
    <n v="0"/>
    <x v="0"/>
  </r>
  <r>
    <x v="0"/>
    <n v="223"/>
    <m/>
    <x v="0"/>
    <m/>
    <m/>
    <m/>
    <m/>
    <x v="0"/>
    <m/>
    <m/>
    <m/>
    <n v="1"/>
    <n v="0"/>
    <n v="0"/>
    <n v="0"/>
    <n v="0"/>
    <n v="0"/>
    <n v="0"/>
    <x v="0"/>
  </r>
  <r>
    <x v="0"/>
    <n v="224"/>
    <m/>
    <x v="0"/>
    <m/>
    <m/>
    <m/>
    <m/>
    <x v="0"/>
    <m/>
    <m/>
    <m/>
    <n v="1"/>
    <n v="0"/>
    <n v="0"/>
    <n v="0"/>
    <n v="0"/>
    <n v="0"/>
    <n v="0"/>
    <x v="0"/>
  </r>
  <r>
    <x v="0"/>
    <n v="225"/>
    <m/>
    <x v="0"/>
    <m/>
    <m/>
    <m/>
    <m/>
    <x v="0"/>
    <m/>
    <m/>
    <m/>
    <n v="1"/>
    <n v="0"/>
    <n v="0"/>
    <n v="0"/>
    <n v="0"/>
    <n v="0"/>
    <n v="0"/>
    <x v="0"/>
  </r>
  <r>
    <x v="0"/>
    <n v="226"/>
    <m/>
    <x v="0"/>
    <m/>
    <m/>
    <m/>
    <m/>
    <x v="0"/>
    <m/>
    <m/>
    <m/>
    <n v="1"/>
    <n v="0"/>
    <n v="0"/>
    <n v="0"/>
    <n v="0"/>
    <n v="0"/>
    <n v="0"/>
    <x v="0"/>
  </r>
  <r>
    <x v="0"/>
    <n v="227"/>
    <m/>
    <x v="0"/>
    <m/>
    <m/>
    <m/>
    <m/>
    <x v="0"/>
    <m/>
    <m/>
    <m/>
    <n v="1"/>
    <n v="0"/>
    <n v="0"/>
    <n v="0"/>
    <n v="0"/>
    <n v="0"/>
    <n v="0"/>
    <x v="0"/>
  </r>
  <r>
    <x v="0"/>
    <n v="228"/>
    <m/>
    <x v="0"/>
    <m/>
    <m/>
    <m/>
    <m/>
    <x v="0"/>
    <m/>
    <m/>
    <m/>
    <n v="1"/>
    <n v="0"/>
    <n v="0"/>
    <n v="0"/>
    <n v="0"/>
    <n v="0"/>
    <n v="0"/>
    <x v="0"/>
  </r>
  <r>
    <x v="0"/>
    <n v="229"/>
    <m/>
    <x v="0"/>
    <m/>
    <m/>
    <m/>
    <m/>
    <x v="0"/>
    <m/>
    <m/>
    <m/>
    <n v="1"/>
    <n v="0"/>
    <n v="0"/>
    <n v="0"/>
    <n v="0"/>
    <n v="0"/>
    <n v="0"/>
    <x v="0"/>
  </r>
  <r>
    <x v="0"/>
    <n v="230"/>
    <m/>
    <x v="0"/>
    <m/>
    <m/>
    <m/>
    <m/>
    <x v="0"/>
    <m/>
    <m/>
    <m/>
    <n v="1"/>
    <n v="0"/>
    <n v="0"/>
    <n v="0"/>
    <n v="0"/>
    <n v="0"/>
    <n v="0"/>
    <x v="0"/>
  </r>
  <r>
    <x v="0"/>
    <n v="231"/>
    <m/>
    <x v="0"/>
    <m/>
    <m/>
    <m/>
    <m/>
    <x v="0"/>
    <m/>
    <m/>
    <m/>
    <n v="1"/>
    <n v="0"/>
    <n v="0"/>
    <n v="0"/>
    <n v="0"/>
    <n v="0"/>
    <n v="0"/>
    <x v="0"/>
  </r>
  <r>
    <x v="0"/>
    <n v="232"/>
    <m/>
    <x v="0"/>
    <m/>
    <m/>
    <m/>
    <m/>
    <x v="0"/>
    <m/>
    <m/>
    <m/>
    <n v="1"/>
    <n v="0"/>
    <n v="0"/>
    <n v="0"/>
    <n v="0"/>
    <n v="0"/>
    <n v="0"/>
    <x v="0"/>
  </r>
  <r>
    <x v="0"/>
    <n v="233"/>
    <m/>
    <x v="0"/>
    <m/>
    <m/>
    <m/>
    <m/>
    <x v="0"/>
    <m/>
    <m/>
    <m/>
    <n v="1"/>
    <n v="0"/>
    <n v="0"/>
    <n v="0"/>
    <n v="0"/>
    <n v="0"/>
    <n v="0"/>
    <x v="0"/>
  </r>
  <r>
    <x v="0"/>
    <n v="234"/>
    <m/>
    <x v="0"/>
    <m/>
    <m/>
    <m/>
    <m/>
    <x v="0"/>
    <m/>
    <m/>
    <m/>
    <n v="1"/>
    <n v="0"/>
    <n v="0"/>
    <n v="0"/>
    <n v="0"/>
    <n v="0"/>
    <n v="0"/>
    <x v="0"/>
  </r>
  <r>
    <x v="0"/>
    <n v="235"/>
    <m/>
    <x v="0"/>
    <m/>
    <m/>
    <m/>
    <m/>
    <x v="0"/>
    <m/>
    <m/>
    <m/>
    <n v="1"/>
    <n v="0"/>
    <n v="0"/>
    <n v="0"/>
    <n v="0"/>
    <n v="0"/>
    <n v="0"/>
    <x v="0"/>
  </r>
  <r>
    <x v="0"/>
    <n v="236"/>
    <m/>
    <x v="0"/>
    <m/>
    <m/>
    <m/>
    <m/>
    <x v="0"/>
    <m/>
    <m/>
    <m/>
    <n v="1"/>
    <n v="0"/>
    <n v="0"/>
    <n v="0"/>
    <n v="0"/>
    <n v="0"/>
    <n v="0"/>
    <x v="0"/>
  </r>
  <r>
    <x v="0"/>
    <n v="237"/>
    <m/>
    <x v="0"/>
    <m/>
    <m/>
    <m/>
    <m/>
    <x v="0"/>
    <m/>
    <m/>
    <m/>
    <n v="1"/>
    <n v="0"/>
    <n v="0"/>
    <n v="0"/>
    <n v="0"/>
    <n v="0"/>
    <n v="0"/>
    <x v="0"/>
  </r>
  <r>
    <x v="0"/>
    <n v="238"/>
    <m/>
    <x v="0"/>
    <m/>
    <m/>
    <m/>
    <m/>
    <x v="0"/>
    <m/>
    <m/>
    <m/>
    <n v="1"/>
    <n v="0"/>
    <n v="0"/>
    <n v="0"/>
    <n v="0"/>
    <n v="0"/>
    <n v="0"/>
    <x v="0"/>
  </r>
  <r>
    <x v="0"/>
    <n v="239"/>
    <m/>
    <x v="0"/>
    <m/>
    <m/>
    <m/>
    <m/>
    <x v="0"/>
    <m/>
    <m/>
    <m/>
    <n v="1"/>
    <n v="0"/>
    <n v="0"/>
    <n v="0"/>
    <n v="0"/>
    <n v="0"/>
    <n v="0"/>
    <x v="0"/>
  </r>
  <r>
    <x v="0"/>
    <n v="240"/>
    <m/>
    <x v="0"/>
    <m/>
    <m/>
    <m/>
    <m/>
    <x v="0"/>
    <m/>
    <m/>
    <m/>
    <n v="1"/>
    <n v="0"/>
    <n v="0"/>
    <n v="0"/>
    <n v="0"/>
    <n v="0"/>
    <n v="0"/>
    <x v="0"/>
  </r>
  <r>
    <x v="0"/>
    <n v="241"/>
    <m/>
    <x v="0"/>
    <m/>
    <m/>
    <m/>
    <m/>
    <x v="0"/>
    <m/>
    <m/>
    <m/>
    <n v="1"/>
    <n v="0"/>
    <n v="0"/>
    <n v="0"/>
    <n v="0"/>
    <n v="0"/>
    <n v="0"/>
    <x v="0"/>
  </r>
  <r>
    <x v="0"/>
    <n v="242"/>
    <m/>
    <x v="0"/>
    <m/>
    <m/>
    <m/>
    <m/>
    <x v="0"/>
    <m/>
    <m/>
    <m/>
    <n v="1"/>
    <n v="0"/>
    <n v="0"/>
    <n v="0"/>
    <n v="0"/>
    <n v="0"/>
    <n v="0"/>
    <x v="0"/>
  </r>
  <r>
    <x v="0"/>
    <n v="243"/>
    <m/>
    <x v="0"/>
    <m/>
    <m/>
    <m/>
    <m/>
    <x v="0"/>
    <m/>
    <m/>
    <m/>
    <n v="1"/>
    <n v="0"/>
    <n v="0"/>
    <n v="0"/>
    <n v="0"/>
    <n v="0"/>
    <n v="0"/>
    <x v="0"/>
  </r>
  <r>
    <x v="0"/>
    <n v="244"/>
    <m/>
    <x v="0"/>
    <m/>
    <m/>
    <m/>
    <m/>
    <x v="0"/>
    <m/>
    <m/>
    <m/>
    <n v="1"/>
    <n v="0"/>
    <n v="0"/>
    <n v="0"/>
    <n v="0"/>
    <n v="0"/>
    <n v="0"/>
    <x v="0"/>
  </r>
  <r>
    <x v="0"/>
    <n v="245"/>
    <m/>
    <x v="0"/>
    <m/>
    <m/>
    <m/>
    <m/>
    <x v="0"/>
    <m/>
    <m/>
    <m/>
    <n v="1"/>
    <n v="0"/>
    <n v="0"/>
    <n v="0"/>
    <n v="0"/>
    <n v="0"/>
    <n v="0"/>
    <x v="0"/>
  </r>
  <r>
    <x v="0"/>
    <n v="246"/>
    <m/>
    <x v="0"/>
    <m/>
    <m/>
    <m/>
    <m/>
    <x v="0"/>
    <m/>
    <m/>
    <m/>
    <n v="1"/>
    <n v="0"/>
    <n v="0"/>
    <n v="0"/>
    <n v="0"/>
    <n v="0"/>
    <n v="0"/>
    <x v="0"/>
  </r>
  <r>
    <x v="0"/>
    <n v="247"/>
    <m/>
    <x v="0"/>
    <m/>
    <m/>
    <m/>
    <m/>
    <x v="0"/>
    <m/>
    <m/>
    <m/>
    <n v="1"/>
    <n v="0"/>
    <n v="0"/>
    <n v="0"/>
    <n v="0"/>
    <n v="0"/>
    <n v="0"/>
    <x v="0"/>
  </r>
  <r>
    <x v="0"/>
    <n v="248"/>
    <m/>
    <x v="0"/>
    <m/>
    <m/>
    <m/>
    <m/>
    <x v="0"/>
    <m/>
    <m/>
    <m/>
    <n v="1"/>
    <n v="0"/>
    <n v="0"/>
    <n v="0"/>
    <n v="0"/>
    <n v="0"/>
    <n v="0"/>
    <x v="0"/>
  </r>
  <r>
    <x v="0"/>
    <n v="249"/>
    <m/>
    <x v="0"/>
    <m/>
    <m/>
    <m/>
    <m/>
    <x v="0"/>
    <m/>
    <m/>
    <m/>
    <n v="1"/>
    <n v="0"/>
    <n v="0"/>
    <n v="0"/>
    <n v="0"/>
    <n v="0"/>
    <n v="0"/>
    <x v="0"/>
  </r>
  <r>
    <x v="0"/>
    <n v="250"/>
    <m/>
    <x v="0"/>
    <m/>
    <m/>
    <m/>
    <m/>
    <x v="0"/>
    <m/>
    <m/>
    <m/>
    <n v="1"/>
    <n v="0"/>
    <n v="0"/>
    <n v="0"/>
    <n v="0"/>
    <n v="0"/>
    <n v="0"/>
    <x v="0"/>
  </r>
  <r>
    <x v="0"/>
    <n v="251"/>
    <m/>
    <x v="0"/>
    <m/>
    <m/>
    <m/>
    <m/>
    <x v="0"/>
    <m/>
    <m/>
    <m/>
    <n v="1"/>
    <n v="0"/>
    <n v="0"/>
    <n v="0"/>
    <n v="0"/>
    <n v="0"/>
    <n v="0"/>
    <x v="0"/>
  </r>
  <r>
    <x v="0"/>
    <n v="252"/>
    <m/>
    <x v="0"/>
    <m/>
    <m/>
    <m/>
    <m/>
    <x v="0"/>
    <m/>
    <m/>
    <m/>
    <n v="1"/>
    <n v="0"/>
    <n v="0"/>
    <n v="0"/>
    <n v="0"/>
    <n v="0"/>
    <n v="0"/>
    <x v="0"/>
  </r>
  <r>
    <x v="0"/>
    <n v="253"/>
    <m/>
    <x v="0"/>
    <m/>
    <m/>
    <m/>
    <m/>
    <x v="0"/>
    <m/>
    <m/>
    <m/>
    <n v="1"/>
    <n v="0"/>
    <n v="0"/>
    <n v="0"/>
    <n v="0"/>
    <n v="0"/>
    <n v="0"/>
    <x v="0"/>
  </r>
  <r>
    <x v="0"/>
    <n v="254"/>
    <m/>
    <x v="0"/>
    <m/>
    <m/>
    <m/>
    <m/>
    <x v="0"/>
    <m/>
    <m/>
    <m/>
    <n v="1"/>
    <n v="0"/>
    <n v="0"/>
    <n v="0"/>
    <n v="0"/>
    <n v="0"/>
    <n v="0"/>
    <x v="0"/>
  </r>
  <r>
    <x v="0"/>
    <n v="255"/>
    <m/>
    <x v="0"/>
    <m/>
    <m/>
    <m/>
    <m/>
    <x v="0"/>
    <m/>
    <m/>
    <m/>
    <n v="1"/>
    <n v="0"/>
    <n v="0"/>
    <n v="0"/>
    <n v="0"/>
    <n v="0"/>
    <n v="0"/>
    <x v="0"/>
  </r>
  <r>
    <x v="0"/>
    <n v="256"/>
    <m/>
    <x v="0"/>
    <m/>
    <m/>
    <m/>
    <m/>
    <x v="0"/>
    <m/>
    <m/>
    <m/>
    <n v="1"/>
    <n v="0"/>
    <n v="0"/>
    <n v="0"/>
    <n v="0"/>
    <n v="0"/>
    <n v="0"/>
    <x v="0"/>
  </r>
  <r>
    <x v="0"/>
    <n v="257"/>
    <m/>
    <x v="0"/>
    <m/>
    <m/>
    <m/>
    <m/>
    <x v="0"/>
    <m/>
    <m/>
    <m/>
    <n v="1"/>
    <n v="0"/>
    <n v="0"/>
    <n v="0"/>
    <n v="0"/>
    <n v="0"/>
    <n v="0"/>
    <x v="0"/>
  </r>
  <r>
    <x v="0"/>
    <n v="258"/>
    <m/>
    <x v="0"/>
    <m/>
    <m/>
    <m/>
    <m/>
    <x v="0"/>
    <m/>
    <m/>
    <m/>
    <n v="1"/>
    <n v="0"/>
    <n v="0"/>
    <n v="0"/>
    <n v="0"/>
    <n v="0"/>
    <n v="0"/>
    <x v="0"/>
  </r>
  <r>
    <x v="0"/>
    <n v="259"/>
    <m/>
    <x v="0"/>
    <m/>
    <m/>
    <m/>
    <m/>
    <x v="0"/>
    <m/>
    <m/>
    <m/>
    <n v="1"/>
    <n v="0"/>
    <n v="0"/>
    <n v="0"/>
    <n v="0"/>
    <n v="0"/>
    <n v="0"/>
    <x v="0"/>
  </r>
  <r>
    <x v="0"/>
    <n v="260"/>
    <m/>
    <x v="0"/>
    <m/>
    <m/>
    <m/>
    <m/>
    <x v="0"/>
    <m/>
    <m/>
    <m/>
    <n v="1"/>
    <n v="0"/>
    <n v="0"/>
    <n v="0"/>
    <n v="0"/>
    <n v="0"/>
    <n v="0"/>
    <x v="0"/>
  </r>
  <r>
    <x v="0"/>
    <n v="261"/>
    <m/>
    <x v="0"/>
    <m/>
    <m/>
    <m/>
    <m/>
    <x v="0"/>
    <m/>
    <m/>
    <m/>
    <n v="1"/>
    <n v="0"/>
    <n v="0"/>
    <n v="0"/>
    <n v="0"/>
    <n v="0"/>
    <n v="0"/>
    <x v="0"/>
  </r>
  <r>
    <x v="0"/>
    <n v="262"/>
    <m/>
    <x v="0"/>
    <m/>
    <m/>
    <m/>
    <m/>
    <x v="0"/>
    <m/>
    <m/>
    <m/>
    <n v="1"/>
    <n v="0"/>
    <n v="0"/>
    <n v="0"/>
    <n v="0"/>
    <n v="0"/>
    <n v="0"/>
    <x v="0"/>
  </r>
  <r>
    <x v="0"/>
    <n v="263"/>
    <m/>
    <x v="0"/>
    <m/>
    <m/>
    <m/>
    <m/>
    <x v="0"/>
    <m/>
    <m/>
    <m/>
    <n v="1"/>
    <n v="0"/>
    <n v="0"/>
    <n v="0"/>
    <n v="0"/>
    <n v="0"/>
    <n v="0"/>
    <x v="0"/>
  </r>
  <r>
    <x v="0"/>
    <n v="264"/>
    <m/>
    <x v="0"/>
    <m/>
    <m/>
    <m/>
    <m/>
    <x v="0"/>
    <m/>
    <m/>
    <m/>
    <n v="1"/>
    <n v="0"/>
    <n v="0"/>
    <n v="0"/>
    <n v="0"/>
    <n v="0"/>
    <n v="0"/>
    <x v="0"/>
  </r>
  <r>
    <x v="0"/>
    <n v="265"/>
    <m/>
    <x v="0"/>
    <m/>
    <m/>
    <m/>
    <m/>
    <x v="0"/>
    <m/>
    <m/>
    <m/>
    <n v="1"/>
    <n v="0"/>
    <n v="0"/>
    <n v="0"/>
    <n v="0"/>
    <n v="0"/>
    <n v="0"/>
    <x v="0"/>
  </r>
  <r>
    <x v="0"/>
    <n v="266"/>
    <m/>
    <x v="0"/>
    <m/>
    <m/>
    <m/>
    <m/>
    <x v="0"/>
    <m/>
    <m/>
    <m/>
    <n v="1"/>
    <n v="0"/>
    <n v="0"/>
    <n v="0"/>
    <n v="0"/>
    <n v="0"/>
    <n v="0"/>
    <x v="0"/>
  </r>
  <r>
    <x v="0"/>
    <n v="267"/>
    <m/>
    <x v="0"/>
    <m/>
    <m/>
    <m/>
    <m/>
    <x v="0"/>
    <m/>
    <m/>
    <m/>
    <n v="1"/>
    <n v="0"/>
    <n v="0"/>
    <n v="0"/>
    <n v="0"/>
    <n v="0"/>
    <n v="0"/>
    <x v="0"/>
  </r>
  <r>
    <x v="0"/>
    <n v="268"/>
    <m/>
    <x v="0"/>
    <m/>
    <m/>
    <m/>
    <m/>
    <x v="0"/>
    <m/>
    <m/>
    <m/>
    <n v="1"/>
    <n v="0"/>
    <n v="0"/>
    <n v="0"/>
    <n v="0"/>
    <n v="0"/>
    <n v="0"/>
    <x v="0"/>
  </r>
  <r>
    <x v="0"/>
    <n v="269"/>
    <m/>
    <x v="0"/>
    <m/>
    <m/>
    <m/>
    <m/>
    <x v="0"/>
    <m/>
    <m/>
    <m/>
    <n v="1"/>
    <n v="0"/>
    <n v="0"/>
    <n v="0"/>
    <n v="0"/>
    <n v="0"/>
    <n v="0"/>
    <x v="0"/>
  </r>
  <r>
    <x v="0"/>
    <n v="270"/>
    <m/>
    <x v="0"/>
    <m/>
    <m/>
    <m/>
    <m/>
    <x v="0"/>
    <m/>
    <m/>
    <m/>
    <n v="1"/>
    <n v="0"/>
    <n v="0"/>
    <n v="0"/>
    <n v="0"/>
    <n v="0"/>
    <n v="0"/>
    <x v="0"/>
  </r>
  <r>
    <x v="0"/>
    <n v="271"/>
    <m/>
    <x v="0"/>
    <m/>
    <m/>
    <m/>
    <m/>
    <x v="0"/>
    <m/>
    <m/>
    <m/>
    <n v="1"/>
    <n v="0"/>
    <n v="0"/>
    <n v="0"/>
    <n v="0"/>
    <n v="0"/>
    <n v="0"/>
    <x v="0"/>
  </r>
  <r>
    <x v="0"/>
    <n v="272"/>
    <m/>
    <x v="0"/>
    <m/>
    <m/>
    <m/>
    <m/>
    <x v="0"/>
    <m/>
    <m/>
    <m/>
    <n v="1"/>
    <n v="0"/>
    <n v="0"/>
    <n v="0"/>
    <n v="0"/>
    <n v="0"/>
    <n v="0"/>
    <x v="0"/>
  </r>
  <r>
    <x v="0"/>
    <n v="273"/>
    <m/>
    <x v="0"/>
    <m/>
    <m/>
    <m/>
    <m/>
    <x v="0"/>
    <m/>
    <m/>
    <m/>
    <n v="1"/>
    <n v="0"/>
    <n v="0"/>
    <n v="0"/>
    <n v="0"/>
    <n v="0"/>
    <n v="0"/>
    <x v="0"/>
  </r>
  <r>
    <x v="0"/>
    <n v="274"/>
    <m/>
    <x v="0"/>
    <m/>
    <m/>
    <m/>
    <m/>
    <x v="0"/>
    <m/>
    <m/>
    <m/>
    <n v="1"/>
    <n v="0"/>
    <n v="0"/>
    <n v="0"/>
    <n v="0"/>
    <n v="0"/>
    <n v="0"/>
    <x v="0"/>
  </r>
  <r>
    <x v="0"/>
    <n v="275"/>
    <m/>
    <x v="0"/>
    <m/>
    <m/>
    <m/>
    <m/>
    <x v="0"/>
    <m/>
    <m/>
    <m/>
    <n v="1"/>
    <n v="0"/>
    <n v="0"/>
    <n v="0"/>
    <n v="0"/>
    <n v="0"/>
    <n v="0"/>
    <x v="0"/>
  </r>
  <r>
    <x v="0"/>
    <n v="276"/>
    <m/>
    <x v="0"/>
    <m/>
    <m/>
    <m/>
    <m/>
    <x v="0"/>
    <m/>
    <m/>
    <m/>
    <n v="1"/>
    <n v="0"/>
    <n v="0"/>
    <n v="0"/>
    <n v="0"/>
    <n v="0"/>
    <n v="0"/>
    <x v="0"/>
  </r>
  <r>
    <x v="0"/>
    <n v="277"/>
    <m/>
    <x v="0"/>
    <m/>
    <m/>
    <m/>
    <m/>
    <x v="0"/>
    <m/>
    <m/>
    <m/>
    <n v="1"/>
    <n v="0"/>
    <n v="0"/>
    <n v="0"/>
    <n v="0"/>
    <n v="0"/>
    <n v="0"/>
    <x v="0"/>
  </r>
  <r>
    <x v="0"/>
    <n v="278"/>
    <m/>
    <x v="0"/>
    <m/>
    <m/>
    <m/>
    <m/>
    <x v="0"/>
    <m/>
    <m/>
    <m/>
    <n v="1"/>
    <n v="0"/>
    <n v="0"/>
    <n v="0"/>
    <n v="0"/>
    <n v="0"/>
    <n v="0"/>
    <x v="0"/>
  </r>
  <r>
    <x v="0"/>
    <n v="279"/>
    <m/>
    <x v="0"/>
    <m/>
    <m/>
    <m/>
    <m/>
    <x v="0"/>
    <m/>
    <m/>
    <m/>
    <n v="1"/>
    <n v="0"/>
    <n v="0"/>
    <n v="0"/>
    <n v="0"/>
    <n v="0"/>
    <n v="0"/>
    <x v="0"/>
  </r>
  <r>
    <x v="0"/>
    <n v="280"/>
    <m/>
    <x v="0"/>
    <m/>
    <m/>
    <m/>
    <m/>
    <x v="0"/>
    <m/>
    <m/>
    <m/>
    <n v="1"/>
    <n v="0"/>
    <n v="0"/>
    <n v="0"/>
    <n v="0"/>
    <n v="0"/>
    <n v="0"/>
    <x v="0"/>
  </r>
  <r>
    <x v="0"/>
    <n v="281"/>
    <m/>
    <x v="0"/>
    <m/>
    <m/>
    <m/>
    <m/>
    <x v="0"/>
    <m/>
    <m/>
    <m/>
    <n v="1"/>
    <n v="0"/>
    <n v="0"/>
    <n v="0"/>
    <n v="0"/>
    <n v="0"/>
    <n v="0"/>
    <x v="0"/>
  </r>
  <r>
    <x v="0"/>
    <n v="282"/>
    <m/>
    <x v="0"/>
    <m/>
    <m/>
    <m/>
    <m/>
    <x v="0"/>
    <m/>
    <m/>
    <m/>
    <n v="1"/>
    <n v="0"/>
    <n v="0"/>
    <n v="0"/>
    <n v="0"/>
    <n v="0"/>
    <n v="0"/>
    <x v="0"/>
  </r>
  <r>
    <x v="0"/>
    <n v="283"/>
    <m/>
    <x v="0"/>
    <m/>
    <m/>
    <m/>
    <m/>
    <x v="0"/>
    <m/>
    <m/>
    <m/>
    <n v="1"/>
    <n v="0"/>
    <n v="0"/>
    <n v="0"/>
    <n v="0"/>
    <n v="0"/>
    <n v="0"/>
    <x v="0"/>
  </r>
  <r>
    <x v="0"/>
    <n v="284"/>
    <m/>
    <x v="0"/>
    <m/>
    <m/>
    <m/>
    <m/>
    <x v="0"/>
    <m/>
    <m/>
    <m/>
    <n v="1"/>
    <n v="0"/>
    <n v="0"/>
    <n v="0"/>
    <n v="0"/>
    <n v="0"/>
    <n v="0"/>
    <x v="0"/>
  </r>
  <r>
    <x v="0"/>
    <n v="285"/>
    <m/>
    <x v="0"/>
    <m/>
    <m/>
    <m/>
    <m/>
    <x v="0"/>
    <m/>
    <m/>
    <m/>
    <n v="1"/>
    <n v="0"/>
    <n v="0"/>
    <n v="0"/>
    <n v="0"/>
    <n v="0"/>
    <n v="0"/>
    <x v="0"/>
  </r>
  <r>
    <x v="0"/>
    <n v="286"/>
    <m/>
    <x v="0"/>
    <m/>
    <m/>
    <m/>
    <m/>
    <x v="0"/>
    <m/>
    <m/>
    <m/>
    <n v="1"/>
    <n v="0"/>
    <n v="0"/>
    <n v="0"/>
    <n v="0"/>
    <n v="0"/>
    <n v="0"/>
    <x v="0"/>
  </r>
  <r>
    <x v="0"/>
    <n v="287"/>
    <m/>
    <x v="0"/>
    <m/>
    <m/>
    <m/>
    <m/>
    <x v="0"/>
    <m/>
    <m/>
    <m/>
    <n v="1"/>
    <n v="0"/>
    <n v="0"/>
    <n v="0"/>
    <n v="0"/>
    <n v="0"/>
    <n v="0"/>
    <x v="0"/>
  </r>
  <r>
    <x v="0"/>
    <n v="288"/>
    <m/>
    <x v="0"/>
    <m/>
    <m/>
    <m/>
    <m/>
    <x v="0"/>
    <m/>
    <m/>
    <m/>
    <n v="1"/>
    <n v="0"/>
    <n v="0"/>
    <n v="0"/>
    <n v="0"/>
    <n v="0"/>
    <n v="0"/>
    <x v="0"/>
  </r>
  <r>
    <x v="0"/>
    <n v="289"/>
    <m/>
    <x v="0"/>
    <m/>
    <m/>
    <m/>
    <m/>
    <x v="0"/>
    <m/>
    <m/>
    <m/>
    <n v="1"/>
    <n v="0"/>
    <n v="0"/>
    <n v="0"/>
    <n v="0"/>
    <n v="0"/>
    <n v="0"/>
    <x v="0"/>
  </r>
  <r>
    <x v="0"/>
    <n v="290"/>
    <m/>
    <x v="0"/>
    <m/>
    <m/>
    <m/>
    <m/>
    <x v="0"/>
    <m/>
    <m/>
    <m/>
    <n v="1"/>
    <n v="0"/>
    <n v="0"/>
    <n v="0"/>
    <n v="0"/>
    <n v="0"/>
    <n v="0"/>
    <x v="0"/>
  </r>
  <r>
    <x v="0"/>
    <n v="291"/>
    <m/>
    <x v="0"/>
    <m/>
    <m/>
    <m/>
    <m/>
    <x v="0"/>
    <m/>
    <m/>
    <m/>
    <n v="1"/>
    <n v="0"/>
    <n v="0"/>
    <n v="0"/>
    <n v="0"/>
    <n v="0"/>
    <n v="0"/>
    <x v="0"/>
  </r>
  <r>
    <x v="0"/>
    <n v="292"/>
    <m/>
    <x v="0"/>
    <m/>
    <m/>
    <m/>
    <m/>
    <x v="0"/>
    <m/>
    <m/>
    <m/>
    <n v="1"/>
    <n v="0"/>
    <n v="0"/>
    <n v="0"/>
    <n v="0"/>
    <n v="0"/>
    <n v="0"/>
    <x v="0"/>
  </r>
  <r>
    <x v="0"/>
    <n v="293"/>
    <m/>
    <x v="0"/>
    <m/>
    <m/>
    <m/>
    <m/>
    <x v="0"/>
    <m/>
    <m/>
    <m/>
    <n v="1"/>
    <n v="0"/>
    <n v="0"/>
    <n v="0"/>
    <n v="0"/>
    <n v="0"/>
    <n v="0"/>
    <x v="0"/>
  </r>
  <r>
    <x v="0"/>
    <n v="294"/>
    <m/>
    <x v="0"/>
    <m/>
    <m/>
    <m/>
    <m/>
    <x v="0"/>
    <m/>
    <m/>
    <m/>
    <n v="1"/>
    <n v="0"/>
    <n v="0"/>
    <n v="0"/>
    <n v="0"/>
    <n v="0"/>
    <n v="0"/>
    <x v="0"/>
  </r>
  <r>
    <x v="0"/>
    <n v="295"/>
    <m/>
    <x v="0"/>
    <m/>
    <m/>
    <m/>
    <m/>
    <x v="0"/>
    <m/>
    <m/>
    <m/>
    <n v="1"/>
    <n v="0"/>
    <n v="0"/>
    <n v="0"/>
    <n v="0"/>
    <n v="0"/>
    <n v="0"/>
    <x v="0"/>
  </r>
  <r>
    <x v="0"/>
    <n v="296"/>
    <m/>
    <x v="0"/>
    <m/>
    <m/>
    <m/>
    <m/>
    <x v="0"/>
    <m/>
    <m/>
    <m/>
    <n v="1"/>
    <n v="0"/>
    <n v="0"/>
    <n v="0"/>
    <n v="0"/>
    <n v="0"/>
    <n v="0"/>
    <x v="0"/>
  </r>
  <r>
    <x v="0"/>
    <n v="297"/>
    <m/>
    <x v="0"/>
    <m/>
    <m/>
    <m/>
    <m/>
    <x v="0"/>
    <m/>
    <m/>
    <m/>
    <n v="1"/>
    <n v="0"/>
    <n v="0"/>
    <n v="0"/>
    <n v="0"/>
    <n v="0"/>
    <n v="0"/>
    <x v="0"/>
  </r>
  <r>
    <x v="0"/>
    <n v="298"/>
    <m/>
    <x v="0"/>
    <m/>
    <m/>
    <m/>
    <m/>
    <x v="0"/>
    <m/>
    <m/>
    <m/>
    <n v="1"/>
    <n v="0"/>
    <n v="0"/>
    <n v="0"/>
    <n v="0"/>
    <n v="0"/>
    <n v="0"/>
    <x v="0"/>
  </r>
  <r>
    <x v="0"/>
    <n v="299"/>
    <m/>
    <x v="0"/>
    <m/>
    <m/>
    <m/>
    <m/>
    <x v="0"/>
    <m/>
    <m/>
    <m/>
    <n v="1"/>
    <n v="0"/>
    <n v="0"/>
    <n v="0"/>
    <n v="0"/>
    <n v="0"/>
    <n v="0"/>
    <x v="0"/>
  </r>
  <r>
    <x v="0"/>
    <n v="300"/>
    <m/>
    <x v="0"/>
    <m/>
    <m/>
    <m/>
    <m/>
    <x v="0"/>
    <m/>
    <m/>
    <m/>
    <n v="1"/>
    <n v="0"/>
    <n v="0"/>
    <n v="0"/>
    <n v="0"/>
    <n v="0"/>
    <n v="0"/>
    <x v="0"/>
  </r>
  <r>
    <x v="0"/>
    <n v="301"/>
    <m/>
    <x v="0"/>
    <m/>
    <m/>
    <m/>
    <m/>
    <x v="0"/>
    <m/>
    <m/>
    <m/>
    <n v="1"/>
    <n v="0"/>
    <n v="0"/>
    <n v="0"/>
    <n v="0"/>
    <n v="0"/>
    <n v="0"/>
    <x v="0"/>
  </r>
  <r>
    <x v="0"/>
    <n v="302"/>
    <m/>
    <x v="0"/>
    <m/>
    <m/>
    <m/>
    <m/>
    <x v="0"/>
    <m/>
    <m/>
    <m/>
    <n v="1"/>
    <n v="0"/>
    <n v="0"/>
    <n v="0"/>
    <n v="0"/>
    <n v="0"/>
    <n v="0"/>
    <x v="0"/>
  </r>
  <r>
    <x v="0"/>
    <n v="303"/>
    <m/>
    <x v="0"/>
    <m/>
    <m/>
    <m/>
    <m/>
    <x v="0"/>
    <m/>
    <m/>
    <m/>
    <n v="1"/>
    <n v="0"/>
    <n v="0"/>
    <n v="0"/>
    <n v="0"/>
    <n v="0"/>
    <n v="0"/>
    <x v="0"/>
  </r>
  <r>
    <x v="0"/>
    <n v="304"/>
    <m/>
    <x v="0"/>
    <m/>
    <m/>
    <m/>
    <m/>
    <x v="0"/>
    <m/>
    <m/>
    <m/>
    <n v="1"/>
    <n v="0"/>
    <n v="0"/>
    <n v="0"/>
    <n v="0"/>
    <n v="0"/>
    <n v="0"/>
    <x v="0"/>
  </r>
  <r>
    <x v="0"/>
    <n v="305"/>
    <m/>
    <x v="0"/>
    <m/>
    <m/>
    <m/>
    <m/>
    <x v="0"/>
    <m/>
    <m/>
    <m/>
    <n v="1"/>
    <n v="0"/>
    <n v="0"/>
    <n v="0"/>
    <n v="0"/>
    <n v="0"/>
    <n v="0"/>
    <x v="0"/>
  </r>
  <r>
    <x v="0"/>
    <n v="306"/>
    <m/>
    <x v="0"/>
    <m/>
    <m/>
    <m/>
    <m/>
    <x v="0"/>
    <m/>
    <m/>
    <m/>
    <n v="1"/>
    <n v="0"/>
    <n v="0"/>
    <n v="0"/>
    <n v="0"/>
    <n v="0"/>
    <n v="0"/>
    <x v="0"/>
  </r>
  <r>
    <x v="0"/>
    <n v="307"/>
    <m/>
    <x v="0"/>
    <m/>
    <m/>
    <m/>
    <m/>
    <x v="0"/>
    <m/>
    <m/>
    <m/>
    <n v="1"/>
    <n v="0"/>
    <n v="0"/>
    <n v="0"/>
    <n v="0"/>
    <n v="0"/>
    <n v="0"/>
    <x v="0"/>
  </r>
  <r>
    <x v="0"/>
    <n v="308"/>
    <m/>
    <x v="0"/>
    <m/>
    <m/>
    <m/>
    <m/>
    <x v="0"/>
    <m/>
    <m/>
    <m/>
    <n v="1"/>
    <n v="0"/>
    <n v="0"/>
    <n v="0"/>
    <n v="0"/>
    <n v="0"/>
    <n v="0"/>
    <x v="0"/>
  </r>
  <r>
    <x v="0"/>
    <n v="309"/>
    <m/>
    <x v="0"/>
    <m/>
    <m/>
    <m/>
    <m/>
    <x v="0"/>
    <m/>
    <m/>
    <m/>
    <n v="1"/>
    <n v="0"/>
    <n v="0"/>
    <n v="0"/>
    <n v="0"/>
    <n v="0"/>
    <n v="0"/>
    <x v="0"/>
  </r>
  <r>
    <x v="0"/>
    <n v="310"/>
    <m/>
    <x v="0"/>
    <m/>
    <m/>
    <m/>
    <m/>
    <x v="0"/>
    <m/>
    <m/>
    <m/>
    <n v="1"/>
    <n v="0"/>
    <n v="0"/>
    <n v="0"/>
    <n v="0"/>
    <n v="0"/>
    <n v="0"/>
    <x v="0"/>
  </r>
  <r>
    <x v="0"/>
    <n v="311"/>
    <m/>
    <x v="0"/>
    <m/>
    <m/>
    <m/>
    <m/>
    <x v="0"/>
    <m/>
    <m/>
    <m/>
    <n v="1"/>
    <n v="0"/>
    <n v="0"/>
    <n v="0"/>
    <n v="0"/>
    <n v="0"/>
    <n v="0"/>
    <x v="0"/>
  </r>
  <r>
    <x v="0"/>
    <n v="312"/>
    <m/>
    <x v="0"/>
    <m/>
    <m/>
    <m/>
    <m/>
    <x v="0"/>
    <m/>
    <m/>
    <m/>
    <n v="1"/>
    <n v="0"/>
    <n v="0"/>
    <n v="0"/>
    <n v="0"/>
    <n v="0"/>
    <n v="0"/>
    <x v="0"/>
  </r>
  <r>
    <x v="0"/>
    <n v="313"/>
    <m/>
    <x v="0"/>
    <m/>
    <m/>
    <m/>
    <m/>
    <x v="0"/>
    <m/>
    <m/>
    <m/>
    <n v="1"/>
    <n v="0"/>
    <n v="0"/>
    <n v="0"/>
    <n v="0"/>
    <n v="0"/>
    <n v="0"/>
    <x v="0"/>
  </r>
  <r>
    <x v="0"/>
    <n v="314"/>
    <m/>
    <x v="0"/>
    <m/>
    <m/>
    <m/>
    <m/>
    <x v="0"/>
    <m/>
    <m/>
    <m/>
    <n v="1"/>
    <n v="0"/>
    <n v="0"/>
    <n v="0"/>
    <n v="0"/>
    <n v="0"/>
    <n v="0"/>
    <x v="0"/>
  </r>
  <r>
    <x v="0"/>
    <n v="315"/>
    <m/>
    <x v="0"/>
    <m/>
    <m/>
    <m/>
    <m/>
    <x v="0"/>
    <m/>
    <m/>
    <m/>
    <n v="1"/>
    <n v="0"/>
    <n v="0"/>
    <n v="0"/>
    <n v="0"/>
    <n v="0"/>
    <n v="0"/>
    <x v="0"/>
  </r>
  <r>
    <x v="0"/>
    <n v="316"/>
    <m/>
    <x v="0"/>
    <m/>
    <m/>
    <m/>
    <m/>
    <x v="0"/>
    <m/>
    <m/>
    <m/>
    <n v="1"/>
    <n v="0"/>
    <n v="0"/>
    <n v="0"/>
    <n v="0"/>
    <n v="0"/>
    <n v="0"/>
    <x v="0"/>
  </r>
  <r>
    <x v="0"/>
    <n v="317"/>
    <m/>
    <x v="0"/>
    <m/>
    <m/>
    <m/>
    <m/>
    <x v="0"/>
    <m/>
    <m/>
    <m/>
    <n v="1"/>
    <n v="0"/>
    <n v="0"/>
    <n v="0"/>
    <n v="0"/>
    <n v="0"/>
    <n v="0"/>
    <x v="0"/>
  </r>
  <r>
    <x v="0"/>
    <n v="318"/>
    <m/>
    <x v="0"/>
    <m/>
    <m/>
    <m/>
    <m/>
    <x v="0"/>
    <m/>
    <m/>
    <m/>
    <n v="1"/>
    <n v="0"/>
    <n v="0"/>
    <n v="0"/>
    <n v="0"/>
    <n v="0"/>
    <n v="0"/>
    <x v="0"/>
  </r>
  <r>
    <x v="0"/>
    <n v="319"/>
    <m/>
    <x v="0"/>
    <m/>
    <m/>
    <m/>
    <m/>
    <x v="0"/>
    <m/>
    <m/>
    <m/>
    <n v="1"/>
    <n v="0"/>
    <n v="0"/>
    <n v="0"/>
    <n v="0"/>
    <n v="0"/>
    <n v="0"/>
    <x v="0"/>
  </r>
  <r>
    <x v="0"/>
    <n v="320"/>
    <m/>
    <x v="0"/>
    <m/>
    <m/>
    <m/>
    <m/>
    <x v="0"/>
    <m/>
    <m/>
    <m/>
    <n v="1"/>
    <n v="0"/>
    <n v="0"/>
    <n v="0"/>
    <n v="0"/>
    <n v="0"/>
    <n v="0"/>
    <x v="0"/>
  </r>
  <r>
    <x v="0"/>
    <n v="321"/>
    <m/>
    <x v="0"/>
    <m/>
    <m/>
    <m/>
    <m/>
    <x v="0"/>
    <m/>
    <m/>
    <m/>
    <n v="1"/>
    <n v="0"/>
    <n v="0"/>
    <n v="0"/>
    <n v="0"/>
    <n v="0"/>
    <n v="0"/>
    <x v="0"/>
  </r>
  <r>
    <x v="0"/>
    <n v="322"/>
    <m/>
    <x v="0"/>
    <m/>
    <m/>
    <m/>
    <m/>
    <x v="0"/>
    <m/>
    <m/>
    <m/>
    <n v="1"/>
    <n v="0"/>
    <n v="0"/>
    <n v="0"/>
    <n v="0"/>
    <n v="0"/>
    <n v="0"/>
    <x v="0"/>
  </r>
  <r>
    <x v="0"/>
    <n v="323"/>
    <m/>
    <x v="0"/>
    <m/>
    <m/>
    <m/>
    <m/>
    <x v="0"/>
    <m/>
    <m/>
    <m/>
    <n v="1"/>
    <n v="0"/>
    <n v="0"/>
    <n v="0"/>
    <n v="0"/>
    <n v="0"/>
    <n v="0"/>
    <x v="0"/>
  </r>
  <r>
    <x v="0"/>
    <n v="324"/>
    <m/>
    <x v="0"/>
    <m/>
    <m/>
    <m/>
    <m/>
    <x v="0"/>
    <m/>
    <m/>
    <m/>
    <n v="1"/>
    <n v="0"/>
    <n v="0"/>
    <n v="0"/>
    <n v="0"/>
    <n v="0"/>
    <n v="0"/>
    <x v="0"/>
  </r>
  <r>
    <x v="0"/>
    <n v="325"/>
    <m/>
    <x v="0"/>
    <m/>
    <m/>
    <m/>
    <m/>
    <x v="0"/>
    <m/>
    <m/>
    <m/>
    <n v="1"/>
    <n v="0"/>
    <n v="0"/>
    <n v="0"/>
    <n v="0"/>
    <n v="0"/>
    <n v="0"/>
    <x v="0"/>
  </r>
  <r>
    <x v="0"/>
    <n v="326"/>
    <m/>
    <x v="0"/>
    <m/>
    <m/>
    <m/>
    <m/>
    <x v="0"/>
    <m/>
    <m/>
    <m/>
    <n v="1"/>
    <n v="0"/>
    <n v="0"/>
    <n v="0"/>
    <n v="0"/>
    <n v="0"/>
    <n v="0"/>
    <x v="0"/>
  </r>
  <r>
    <x v="0"/>
    <n v="327"/>
    <m/>
    <x v="0"/>
    <m/>
    <m/>
    <m/>
    <m/>
    <x v="0"/>
    <m/>
    <m/>
    <m/>
    <n v="1"/>
    <n v="0"/>
    <n v="0"/>
    <n v="0"/>
    <n v="0"/>
    <n v="0"/>
    <n v="0"/>
    <x v="0"/>
  </r>
  <r>
    <x v="0"/>
    <n v="328"/>
    <m/>
    <x v="0"/>
    <m/>
    <m/>
    <m/>
    <m/>
    <x v="0"/>
    <m/>
    <m/>
    <m/>
    <n v="1"/>
    <n v="0"/>
    <n v="0"/>
    <n v="0"/>
    <n v="0"/>
    <n v="0"/>
    <n v="0"/>
    <x v="0"/>
  </r>
  <r>
    <x v="0"/>
    <n v="329"/>
    <m/>
    <x v="0"/>
    <m/>
    <m/>
    <m/>
    <m/>
    <x v="0"/>
    <m/>
    <m/>
    <m/>
    <n v="1"/>
    <n v="0"/>
    <n v="0"/>
    <n v="0"/>
    <n v="0"/>
    <n v="0"/>
    <n v="0"/>
    <x v="0"/>
  </r>
  <r>
    <x v="0"/>
    <n v="330"/>
    <m/>
    <x v="0"/>
    <m/>
    <m/>
    <m/>
    <m/>
    <x v="0"/>
    <m/>
    <m/>
    <m/>
    <n v="1"/>
    <n v="0"/>
    <n v="0"/>
    <n v="0"/>
    <n v="0"/>
    <n v="0"/>
    <n v="0"/>
    <x v="0"/>
  </r>
  <r>
    <x v="0"/>
    <n v="331"/>
    <m/>
    <x v="0"/>
    <m/>
    <m/>
    <m/>
    <m/>
    <x v="0"/>
    <m/>
    <m/>
    <m/>
    <n v="1"/>
    <n v="0"/>
    <n v="0"/>
    <n v="0"/>
    <n v="0"/>
    <n v="0"/>
    <n v="0"/>
    <x v="0"/>
  </r>
  <r>
    <x v="0"/>
    <n v="332"/>
    <m/>
    <x v="0"/>
    <m/>
    <m/>
    <m/>
    <m/>
    <x v="0"/>
    <m/>
    <m/>
    <m/>
    <n v="1"/>
    <n v="0"/>
    <n v="0"/>
    <n v="0"/>
    <n v="0"/>
    <n v="0"/>
    <n v="0"/>
    <x v="0"/>
  </r>
  <r>
    <x v="0"/>
    <n v="333"/>
    <m/>
    <x v="0"/>
    <m/>
    <m/>
    <m/>
    <m/>
    <x v="0"/>
    <m/>
    <m/>
    <m/>
    <n v="1"/>
    <n v="0"/>
    <n v="0"/>
    <n v="0"/>
    <n v="0"/>
    <n v="0"/>
    <n v="0"/>
    <x v="0"/>
  </r>
  <r>
    <x v="0"/>
    <n v="334"/>
    <m/>
    <x v="0"/>
    <m/>
    <m/>
    <m/>
    <m/>
    <x v="0"/>
    <m/>
    <m/>
    <m/>
    <n v="1"/>
    <n v="0"/>
    <n v="0"/>
    <n v="0"/>
    <n v="0"/>
    <n v="0"/>
    <n v="0"/>
    <x v="0"/>
  </r>
  <r>
    <x v="0"/>
    <n v="335"/>
    <m/>
    <x v="0"/>
    <m/>
    <m/>
    <m/>
    <m/>
    <x v="0"/>
    <m/>
    <m/>
    <m/>
    <n v="1"/>
    <n v="0"/>
    <n v="0"/>
    <n v="0"/>
    <n v="0"/>
    <n v="0"/>
    <n v="0"/>
    <x v="0"/>
  </r>
  <r>
    <x v="0"/>
    <n v="336"/>
    <m/>
    <x v="0"/>
    <m/>
    <m/>
    <m/>
    <m/>
    <x v="0"/>
    <m/>
    <m/>
    <m/>
    <n v="1"/>
    <n v="0"/>
    <n v="0"/>
    <n v="0"/>
    <n v="0"/>
    <n v="0"/>
    <n v="0"/>
    <x v="0"/>
  </r>
  <r>
    <x v="0"/>
    <n v="337"/>
    <m/>
    <x v="0"/>
    <m/>
    <m/>
    <m/>
    <m/>
    <x v="0"/>
    <m/>
    <m/>
    <m/>
    <n v="1"/>
    <n v="0"/>
    <n v="0"/>
    <n v="0"/>
    <n v="0"/>
    <n v="0"/>
    <n v="0"/>
    <x v="0"/>
  </r>
  <r>
    <x v="0"/>
    <n v="338"/>
    <m/>
    <x v="0"/>
    <m/>
    <m/>
    <m/>
    <m/>
    <x v="0"/>
    <m/>
    <m/>
    <m/>
    <n v="1"/>
    <n v="0"/>
    <n v="0"/>
    <n v="0"/>
    <n v="0"/>
    <n v="0"/>
    <n v="0"/>
    <x v="0"/>
  </r>
  <r>
    <x v="0"/>
    <n v="339"/>
    <m/>
    <x v="0"/>
    <m/>
    <m/>
    <m/>
    <m/>
    <x v="0"/>
    <m/>
    <m/>
    <m/>
    <n v="1"/>
    <n v="0"/>
    <n v="0"/>
    <n v="0"/>
    <n v="0"/>
    <n v="0"/>
    <n v="0"/>
    <x v="0"/>
  </r>
  <r>
    <x v="0"/>
    <n v="340"/>
    <m/>
    <x v="0"/>
    <m/>
    <m/>
    <m/>
    <m/>
    <x v="0"/>
    <m/>
    <m/>
    <m/>
    <n v="1"/>
    <n v="0"/>
    <n v="0"/>
    <n v="0"/>
    <n v="0"/>
    <n v="0"/>
    <n v="0"/>
    <x v="0"/>
  </r>
  <r>
    <x v="0"/>
    <n v="341"/>
    <m/>
    <x v="0"/>
    <m/>
    <m/>
    <m/>
    <m/>
    <x v="0"/>
    <m/>
    <m/>
    <m/>
    <n v="1"/>
    <n v="0"/>
    <n v="0"/>
    <n v="0"/>
    <n v="0"/>
    <n v="0"/>
    <n v="0"/>
    <x v="0"/>
  </r>
  <r>
    <x v="0"/>
    <n v="342"/>
    <m/>
    <x v="0"/>
    <m/>
    <m/>
    <m/>
    <m/>
    <x v="0"/>
    <m/>
    <m/>
    <m/>
    <n v="1"/>
    <n v="0"/>
    <n v="0"/>
    <n v="0"/>
    <n v="0"/>
    <n v="0"/>
    <n v="0"/>
    <x v="0"/>
  </r>
  <r>
    <x v="0"/>
    <n v="343"/>
    <m/>
    <x v="0"/>
    <m/>
    <m/>
    <m/>
    <m/>
    <x v="0"/>
    <m/>
    <m/>
    <m/>
    <n v="1"/>
    <n v="0"/>
    <n v="0"/>
    <n v="0"/>
    <n v="0"/>
    <n v="0"/>
    <n v="0"/>
    <x v="0"/>
  </r>
  <r>
    <x v="0"/>
    <n v="344"/>
    <m/>
    <x v="0"/>
    <m/>
    <m/>
    <m/>
    <m/>
    <x v="0"/>
    <m/>
    <m/>
    <m/>
    <n v="1"/>
    <n v="0"/>
    <n v="0"/>
    <n v="0"/>
    <n v="0"/>
    <n v="0"/>
    <n v="0"/>
    <x v="0"/>
  </r>
  <r>
    <x v="0"/>
    <n v="345"/>
    <m/>
    <x v="0"/>
    <m/>
    <m/>
    <m/>
    <m/>
    <x v="0"/>
    <m/>
    <m/>
    <m/>
    <n v="1"/>
    <n v="0"/>
    <n v="0"/>
    <n v="0"/>
    <n v="0"/>
    <n v="0"/>
    <n v="0"/>
    <x v="0"/>
  </r>
  <r>
    <x v="0"/>
    <n v="346"/>
    <m/>
    <x v="0"/>
    <m/>
    <m/>
    <m/>
    <m/>
    <x v="0"/>
    <m/>
    <m/>
    <m/>
    <n v="1"/>
    <n v="0"/>
    <n v="0"/>
    <n v="0"/>
    <n v="0"/>
    <n v="0"/>
    <n v="0"/>
    <x v="0"/>
  </r>
  <r>
    <x v="0"/>
    <n v="347"/>
    <m/>
    <x v="0"/>
    <m/>
    <m/>
    <m/>
    <m/>
    <x v="0"/>
    <m/>
    <m/>
    <m/>
    <n v="1"/>
    <n v="0"/>
    <n v="0"/>
    <n v="0"/>
    <n v="0"/>
    <n v="0"/>
    <n v="0"/>
    <x v="0"/>
  </r>
  <r>
    <x v="0"/>
    <n v="348"/>
    <m/>
    <x v="0"/>
    <m/>
    <m/>
    <m/>
    <m/>
    <x v="0"/>
    <m/>
    <m/>
    <m/>
    <n v="1"/>
    <n v="0"/>
    <n v="0"/>
    <n v="0"/>
    <n v="0"/>
    <n v="0"/>
    <n v="0"/>
    <x v="0"/>
  </r>
  <r>
    <x v="0"/>
    <n v="349"/>
    <m/>
    <x v="0"/>
    <m/>
    <m/>
    <m/>
    <m/>
    <x v="0"/>
    <m/>
    <m/>
    <m/>
    <n v="1"/>
    <n v="0"/>
    <n v="0"/>
    <n v="0"/>
    <n v="0"/>
    <n v="0"/>
    <n v="0"/>
    <x v="0"/>
  </r>
  <r>
    <x v="0"/>
    <n v="350"/>
    <m/>
    <x v="0"/>
    <m/>
    <m/>
    <m/>
    <m/>
    <x v="0"/>
    <m/>
    <m/>
    <m/>
    <n v="1"/>
    <n v="0"/>
    <n v="0"/>
    <n v="0"/>
    <n v="0"/>
    <n v="0"/>
    <n v="0"/>
    <x v="0"/>
  </r>
  <r>
    <x v="0"/>
    <n v="351"/>
    <m/>
    <x v="0"/>
    <m/>
    <m/>
    <m/>
    <m/>
    <x v="0"/>
    <m/>
    <m/>
    <m/>
    <n v="1"/>
    <n v="0"/>
    <n v="0"/>
    <n v="0"/>
    <n v="0"/>
    <n v="0"/>
    <n v="0"/>
    <x v="0"/>
  </r>
  <r>
    <x v="0"/>
    <n v="352"/>
    <m/>
    <x v="0"/>
    <m/>
    <m/>
    <m/>
    <m/>
    <x v="0"/>
    <m/>
    <m/>
    <m/>
    <n v="1"/>
    <n v="0"/>
    <n v="0"/>
    <n v="0"/>
    <n v="0"/>
    <n v="0"/>
    <n v="0"/>
    <x v="0"/>
  </r>
  <r>
    <x v="0"/>
    <n v="353"/>
    <m/>
    <x v="0"/>
    <m/>
    <m/>
    <m/>
    <m/>
    <x v="0"/>
    <m/>
    <m/>
    <m/>
    <n v="1"/>
    <n v="0"/>
    <n v="0"/>
    <n v="0"/>
    <n v="0"/>
    <n v="0"/>
    <n v="0"/>
    <x v="0"/>
  </r>
  <r>
    <x v="0"/>
    <n v="354"/>
    <m/>
    <x v="0"/>
    <m/>
    <m/>
    <m/>
    <m/>
    <x v="0"/>
    <m/>
    <m/>
    <m/>
    <n v="1"/>
    <n v="0"/>
    <n v="0"/>
    <n v="0"/>
    <n v="0"/>
    <n v="0"/>
    <n v="0"/>
    <x v="0"/>
  </r>
  <r>
    <x v="0"/>
    <n v="355"/>
    <m/>
    <x v="0"/>
    <m/>
    <m/>
    <m/>
    <m/>
    <x v="0"/>
    <m/>
    <m/>
    <m/>
    <n v="1"/>
    <n v="0"/>
    <n v="0"/>
    <n v="0"/>
    <n v="0"/>
    <n v="0"/>
    <n v="0"/>
    <x v="0"/>
  </r>
  <r>
    <x v="0"/>
    <n v="356"/>
    <m/>
    <x v="0"/>
    <m/>
    <m/>
    <m/>
    <m/>
    <x v="0"/>
    <m/>
    <m/>
    <m/>
    <n v="1"/>
    <n v="0"/>
    <n v="0"/>
    <n v="0"/>
    <n v="0"/>
    <n v="0"/>
    <n v="0"/>
    <x v="0"/>
  </r>
  <r>
    <x v="0"/>
    <n v="357"/>
    <m/>
    <x v="0"/>
    <m/>
    <m/>
    <m/>
    <m/>
    <x v="0"/>
    <m/>
    <m/>
    <m/>
    <n v="1"/>
    <n v="0"/>
    <n v="0"/>
    <n v="0"/>
    <n v="0"/>
    <n v="0"/>
    <n v="0"/>
    <x v="0"/>
  </r>
  <r>
    <x v="0"/>
    <n v="358"/>
    <m/>
    <x v="0"/>
    <m/>
    <m/>
    <m/>
    <m/>
    <x v="0"/>
    <m/>
    <m/>
    <m/>
    <n v="1"/>
    <n v="0"/>
    <n v="0"/>
    <n v="0"/>
    <n v="0"/>
    <n v="0"/>
    <n v="0"/>
    <x v="0"/>
  </r>
  <r>
    <x v="0"/>
    <n v="359"/>
    <m/>
    <x v="0"/>
    <m/>
    <m/>
    <m/>
    <m/>
    <x v="0"/>
    <m/>
    <m/>
    <m/>
    <n v="1"/>
    <n v="0"/>
    <n v="0"/>
    <n v="0"/>
    <n v="0"/>
    <n v="0"/>
    <n v="0"/>
    <x v="0"/>
  </r>
  <r>
    <x v="0"/>
    <n v="360"/>
    <m/>
    <x v="0"/>
    <m/>
    <m/>
    <m/>
    <m/>
    <x v="0"/>
    <m/>
    <m/>
    <m/>
    <n v="1"/>
    <n v="0"/>
    <n v="0"/>
    <n v="0"/>
    <n v="0"/>
    <n v="0"/>
    <n v="0"/>
    <x v="0"/>
  </r>
  <r>
    <x v="0"/>
    <n v="361"/>
    <m/>
    <x v="0"/>
    <m/>
    <m/>
    <m/>
    <m/>
    <x v="0"/>
    <m/>
    <m/>
    <m/>
    <n v="1"/>
    <n v="0"/>
    <n v="0"/>
    <n v="0"/>
    <n v="0"/>
    <n v="0"/>
    <n v="0"/>
    <x v="0"/>
  </r>
  <r>
    <x v="0"/>
    <n v="362"/>
    <m/>
    <x v="0"/>
    <m/>
    <m/>
    <m/>
    <m/>
    <x v="0"/>
    <m/>
    <m/>
    <m/>
    <n v="1"/>
    <n v="0"/>
    <n v="0"/>
    <n v="0"/>
    <n v="0"/>
    <n v="0"/>
    <n v="0"/>
    <x v="0"/>
  </r>
  <r>
    <x v="0"/>
    <n v="363"/>
    <m/>
    <x v="0"/>
    <m/>
    <m/>
    <m/>
    <m/>
    <x v="0"/>
    <m/>
    <m/>
    <m/>
    <n v="1"/>
    <n v="0"/>
    <n v="0"/>
    <n v="0"/>
    <n v="0"/>
    <n v="0"/>
    <n v="0"/>
    <x v="0"/>
  </r>
  <r>
    <x v="0"/>
    <n v="364"/>
    <m/>
    <x v="0"/>
    <m/>
    <m/>
    <m/>
    <m/>
    <x v="0"/>
    <m/>
    <m/>
    <m/>
    <n v="1"/>
    <n v="0"/>
    <n v="0"/>
    <n v="0"/>
    <n v="0"/>
    <n v="0"/>
    <n v="0"/>
    <x v="0"/>
  </r>
  <r>
    <x v="0"/>
    <n v="365"/>
    <m/>
    <x v="0"/>
    <m/>
    <m/>
    <m/>
    <m/>
    <x v="0"/>
    <m/>
    <m/>
    <m/>
    <n v="1"/>
    <n v="0"/>
    <n v="0"/>
    <n v="0"/>
    <n v="0"/>
    <n v="0"/>
    <n v="0"/>
    <x v="0"/>
  </r>
  <r>
    <x v="0"/>
    <n v="366"/>
    <m/>
    <x v="0"/>
    <m/>
    <m/>
    <m/>
    <m/>
    <x v="0"/>
    <m/>
    <m/>
    <m/>
    <n v="1"/>
    <n v="0"/>
    <n v="0"/>
    <n v="0"/>
    <n v="0"/>
    <n v="0"/>
    <n v="0"/>
    <x v="0"/>
  </r>
  <r>
    <x v="0"/>
    <n v="367"/>
    <m/>
    <x v="0"/>
    <m/>
    <m/>
    <m/>
    <m/>
    <x v="0"/>
    <m/>
    <m/>
    <m/>
    <n v="1"/>
    <n v="0"/>
    <n v="0"/>
    <n v="0"/>
    <n v="0"/>
    <n v="0"/>
    <n v="0"/>
    <x v="0"/>
  </r>
  <r>
    <x v="0"/>
    <n v="368"/>
    <m/>
    <x v="0"/>
    <m/>
    <m/>
    <m/>
    <m/>
    <x v="0"/>
    <m/>
    <m/>
    <m/>
    <n v="1"/>
    <n v="0"/>
    <n v="0"/>
    <n v="0"/>
    <n v="0"/>
    <n v="0"/>
    <n v="0"/>
    <x v="0"/>
  </r>
  <r>
    <x v="0"/>
    <n v="369"/>
    <m/>
    <x v="0"/>
    <m/>
    <m/>
    <m/>
    <m/>
    <x v="0"/>
    <m/>
    <m/>
    <m/>
    <n v="1"/>
    <n v="0"/>
    <n v="0"/>
    <n v="0"/>
    <n v="0"/>
    <n v="0"/>
    <n v="0"/>
    <x v="0"/>
  </r>
  <r>
    <x v="0"/>
    <n v="370"/>
    <m/>
    <x v="0"/>
    <m/>
    <m/>
    <m/>
    <m/>
    <x v="0"/>
    <m/>
    <m/>
    <m/>
    <n v="1"/>
    <n v="0"/>
    <n v="0"/>
    <n v="0"/>
    <n v="0"/>
    <n v="0"/>
    <n v="0"/>
    <x v="0"/>
  </r>
  <r>
    <x v="0"/>
    <n v="371"/>
    <m/>
    <x v="0"/>
    <m/>
    <m/>
    <m/>
    <m/>
    <x v="0"/>
    <m/>
    <m/>
    <m/>
    <n v="1"/>
    <n v="0"/>
    <n v="0"/>
    <n v="0"/>
    <n v="0"/>
    <n v="0"/>
    <n v="0"/>
    <x v="0"/>
  </r>
  <r>
    <x v="0"/>
    <n v="372"/>
    <m/>
    <x v="0"/>
    <m/>
    <m/>
    <m/>
    <m/>
    <x v="0"/>
    <m/>
    <m/>
    <m/>
    <n v="1"/>
    <n v="0"/>
    <n v="0"/>
    <n v="0"/>
    <n v="0"/>
    <n v="0"/>
    <n v="0"/>
    <x v="0"/>
  </r>
  <r>
    <x v="0"/>
    <n v="373"/>
    <m/>
    <x v="0"/>
    <m/>
    <m/>
    <m/>
    <m/>
    <x v="0"/>
    <m/>
    <m/>
    <m/>
    <n v="1"/>
    <n v="0"/>
    <n v="0"/>
    <n v="0"/>
    <n v="0"/>
    <n v="0"/>
    <n v="0"/>
    <x v="0"/>
  </r>
  <r>
    <x v="0"/>
    <n v="374"/>
    <m/>
    <x v="0"/>
    <m/>
    <m/>
    <m/>
    <m/>
    <x v="0"/>
    <m/>
    <m/>
    <m/>
    <n v="1"/>
    <n v="0"/>
    <n v="0"/>
    <n v="0"/>
    <n v="0"/>
    <n v="0"/>
    <n v="0"/>
    <x v="0"/>
  </r>
  <r>
    <x v="0"/>
    <n v="375"/>
    <m/>
    <x v="0"/>
    <m/>
    <m/>
    <m/>
    <m/>
    <x v="0"/>
    <m/>
    <m/>
    <m/>
    <n v="1"/>
    <n v="0"/>
    <n v="0"/>
    <n v="0"/>
    <n v="0"/>
    <n v="0"/>
    <n v="0"/>
    <x v="0"/>
  </r>
  <r>
    <x v="0"/>
    <n v="376"/>
    <m/>
    <x v="0"/>
    <m/>
    <m/>
    <m/>
    <m/>
    <x v="0"/>
    <m/>
    <m/>
    <m/>
    <n v="1"/>
    <n v="0"/>
    <n v="0"/>
    <n v="0"/>
    <n v="0"/>
    <n v="0"/>
    <n v="0"/>
    <x v="0"/>
  </r>
  <r>
    <x v="0"/>
    <n v="377"/>
    <m/>
    <x v="0"/>
    <m/>
    <m/>
    <m/>
    <m/>
    <x v="0"/>
    <m/>
    <m/>
    <m/>
    <n v="1"/>
    <n v="0"/>
    <n v="0"/>
    <n v="0"/>
    <n v="0"/>
    <n v="0"/>
    <n v="0"/>
    <x v="0"/>
  </r>
  <r>
    <x v="0"/>
    <n v="378"/>
    <m/>
    <x v="0"/>
    <m/>
    <m/>
    <m/>
    <m/>
    <x v="0"/>
    <m/>
    <m/>
    <m/>
    <n v="1"/>
    <n v="0"/>
    <n v="0"/>
    <n v="0"/>
    <n v="0"/>
    <n v="0"/>
    <n v="0"/>
    <x v="0"/>
  </r>
  <r>
    <x v="0"/>
    <n v="379"/>
    <m/>
    <x v="0"/>
    <m/>
    <m/>
    <m/>
    <m/>
    <x v="0"/>
    <m/>
    <m/>
    <m/>
    <n v="1"/>
    <n v="0"/>
    <n v="0"/>
    <n v="0"/>
    <n v="0"/>
    <n v="0"/>
    <n v="0"/>
    <x v="0"/>
  </r>
  <r>
    <x v="0"/>
    <n v="380"/>
    <m/>
    <x v="0"/>
    <m/>
    <m/>
    <m/>
    <m/>
    <x v="0"/>
    <m/>
    <m/>
    <m/>
    <n v="1"/>
    <n v="0"/>
    <n v="0"/>
    <n v="0"/>
    <n v="0"/>
    <n v="0"/>
    <n v="0"/>
    <x v="0"/>
  </r>
  <r>
    <x v="0"/>
    <n v="381"/>
    <m/>
    <x v="0"/>
    <m/>
    <m/>
    <m/>
    <m/>
    <x v="0"/>
    <m/>
    <m/>
    <m/>
    <n v="1"/>
    <n v="0"/>
    <n v="0"/>
    <n v="0"/>
    <n v="0"/>
    <n v="0"/>
    <n v="0"/>
    <x v="0"/>
  </r>
  <r>
    <x v="0"/>
    <n v="382"/>
    <m/>
    <x v="0"/>
    <m/>
    <m/>
    <m/>
    <m/>
    <x v="0"/>
    <m/>
    <m/>
    <m/>
    <n v="1"/>
    <n v="0"/>
    <n v="0"/>
    <n v="0"/>
    <n v="0"/>
    <n v="0"/>
    <n v="0"/>
    <x v="0"/>
  </r>
  <r>
    <x v="0"/>
    <n v="383"/>
    <m/>
    <x v="0"/>
    <m/>
    <m/>
    <m/>
    <m/>
    <x v="0"/>
    <m/>
    <m/>
    <m/>
    <n v="1"/>
    <n v="0"/>
    <n v="0"/>
    <n v="0"/>
    <n v="0"/>
    <n v="0"/>
    <n v="0"/>
    <x v="0"/>
  </r>
  <r>
    <x v="0"/>
    <n v="384"/>
    <m/>
    <x v="0"/>
    <m/>
    <m/>
    <m/>
    <m/>
    <x v="0"/>
    <m/>
    <m/>
    <m/>
    <n v="1"/>
    <n v="0"/>
    <n v="0"/>
    <n v="0"/>
    <n v="0"/>
    <n v="0"/>
    <n v="0"/>
    <x v="0"/>
  </r>
  <r>
    <x v="0"/>
    <n v="385"/>
    <m/>
    <x v="0"/>
    <m/>
    <m/>
    <m/>
    <m/>
    <x v="0"/>
    <m/>
    <m/>
    <m/>
    <n v="1"/>
    <n v="0"/>
    <n v="0"/>
    <n v="0"/>
    <n v="0"/>
    <n v="0"/>
    <n v="0"/>
    <x v="0"/>
  </r>
  <r>
    <x v="0"/>
    <n v="386"/>
    <m/>
    <x v="0"/>
    <m/>
    <m/>
    <m/>
    <m/>
    <x v="0"/>
    <m/>
    <m/>
    <m/>
    <n v="1"/>
    <n v="0"/>
    <n v="0"/>
    <n v="0"/>
    <n v="0"/>
    <n v="0"/>
    <n v="0"/>
    <x v="0"/>
  </r>
  <r>
    <x v="0"/>
    <n v="387"/>
    <m/>
    <x v="0"/>
    <m/>
    <m/>
    <m/>
    <m/>
    <x v="0"/>
    <m/>
    <m/>
    <m/>
    <n v="1"/>
    <n v="0"/>
    <n v="0"/>
    <n v="0"/>
    <n v="0"/>
    <n v="0"/>
    <n v="0"/>
    <x v="0"/>
  </r>
  <r>
    <x v="0"/>
    <n v="388"/>
    <m/>
    <x v="0"/>
    <m/>
    <m/>
    <m/>
    <m/>
    <x v="0"/>
    <m/>
    <m/>
    <m/>
    <n v="1"/>
    <n v="0"/>
    <n v="0"/>
    <n v="0"/>
    <n v="0"/>
    <n v="0"/>
    <n v="0"/>
    <x v="0"/>
  </r>
  <r>
    <x v="0"/>
    <n v="389"/>
    <m/>
    <x v="0"/>
    <m/>
    <m/>
    <m/>
    <m/>
    <x v="0"/>
    <m/>
    <m/>
    <m/>
    <n v="1"/>
    <n v="0"/>
    <n v="0"/>
    <n v="0"/>
    <n v="0"/>
    <n v="0"/>
    <n v="0"/>
    <x v="0"/>
  </r>
  <r>
    <x v="0"/>
    <n v="390"/>
    <m/>
    <x v="0"/>
    <m/>
    <m/>
    <m/>
    <m/>
    <x v="0"/>
    <m/>
    <m/>
    <m/>
    <n v="1"/>
    <n v="0"/>
    <n v="0"/>
    <n v="0"/>
    <n v="0"/>
    <n v="0"/>
    <n v="0"/>
    <x v="0"/>
  </r>
  <r>
    <x v="0"/>
    <n v="391"/>
    <m/>
    <x v="0"/>
    <m/>
    <m/>
    <m/>
    <m/>
    <x v="0"/>
    <m/>
    <m/>
    <m/>
    <n v="1"/>
    <n v="0"/>
    <n v="0"/>
    <n v="0"/>
    <n v="0"/>
    <n v="0"/>
    <n v="0"/>
    <x v="0"/>
  </r>
  <r>
    <x v="0"/>
    <n v="392"/>
    <m/>
    <x v="0"/>
    <m/>
    <m/>
    <m/>
    <m/>
    <x v="0"/>
    <m/>
    <m/>
    <m/>
    <n v="1"/>
    <n v="0"/>
    <n v="0"/>
    <n v="0"/>
    <n v="0"/>
    <n v="0"/>
    <n v="0"/>
    <x v="0"/>
  </r>
  <r>
    <x v="0"/>
    <n v="393"/>
    <m/>
    <x v="0"/>
    <m/>
    <m/>
    <m/>
    <m/>
    <x v="0"/>
    <m/>
    <m/>
    <m/>
    <n v="1"/>
    <n v="0"/>
    <n v="0"/>
    <n v="0"/>
    <n v="0"/>
    <n v="0"/>
    <n v="0"/>
    <x v="0"/>
  </r>
  <r>
    <x v="0"/>
    <n v="394"/>
    <m/>
    <x v="0"/>
    <m/>
    <m/>
    <m/>
    <m/>
    <x v="0"/>
    <m/>
    <m/>
    <m/>
    <n v="1"/>
    <n v="0"/>
    <n v="0"/>
    <n v="0"/>
    <n v="0"/>
    <n v="0"/>
    <n v="0"/>
    <x v="0"/>
  </r>
  <r>
    <x v="0"/>
    <n v="395"/>
    <m/>
    <x v="0"/>
    <m/>
    <m/>
    <m/>
    <m/>
    <x v="0"/>
    <m/>
    <m/>
    <m/>
    <n v="1"/>
    <n v="0"/>
    <n v="0"/>
    <n v="0"/>
    <n v="0"/>
    <n v="0"/>
    <n v="0"/>
    <x v="0"/>
  </r>
  <r>
    <x v="0"/>
    <n v="396"/>
    <m/>
    <x v="0"/>
    <m/>
    <m/>
    <m/>
    <m/>
    <x v="0"/>
    <m/>
    <m/>
    <m/>
    <n v="1"/>
    <n v="0"/>
    <n v="0"/>
    <n v="0"/>
    <n v="0"/>
    <n v="0"/>
    <n v="0"/>
    <x v="0"/>
  </r>
  <r>
    <x v="0"/>
    <n v="397"/>
    <m/>
    <x v="0"/>
    <m/>
    <m/>
    <m/>
    <m/>
    <x v="0"/>
    <m/>
    <m/>
    <m/>
    <n v="1"/>
    <n v="0"/>
    <n v="0"/>
    <n v="0"/>
    <n v="0"/>
    <n v="0"/>
    <n v="0"/>
    <x v="0"/>
  </r>
  <r>
    <x v="0"/>
    <n v="398"/>
    <m/>
    <x v="0"/>
    <m/>
    <m/>
    <m/>
    <m/>
    <x v="0"/>
    <m/>
    <m/>
    <m/>
    <n v="1"/>
    <n v="0"/>
    <n v="0"/>
    <n v="0"/>
    <n v="0"/>
    <n v="0"/>
    <n v="0"/>
    <x v="0"/>
  </r>
  <r>
    <x v="0"/>
    <n v="399"/>
    <m/>
    <x v="0"/>
    <m/>
    <m/>
    <m/>
    <m/>
    <x v="0"/>
    <m/>
    <m/>
    <m/>
    <n v="1"/>
    <n v="0"/>
    <n v="0"/>
    <n v="0"/>
    <n v="0"/>
    <n v="0"/>
    <n v="0"/>
    <x v="0"/>
  </r>
  <r>
    <x v="0"/>
    <n v="400"/>
    <m/>
    <x v="0"/>
    <m/>
    <m/>
    <m/>
    <m/>
    <x v="0"/>
    <m/>
    <m/>
    <m/>
    <n v="1"/>
    <n v="0"/>
    <n v="0"/>
    <n v="0"/>
    <n v="0"/>
    <n v="0"/>
    <n v="0"/>
    <x v="0"/>
  </r>
  <r>
    <x v="0"/>
    <n v="401"/>
    <m/>
    <x v="0"/>
    <m/>
    <m/>
    <m/>
    <m/>
    <x v="0"/>
    <m/>
    <m/>
    <m/>
    <n v="1"/>
    <n v="0"/>
    <n v="0"/>
    <n v="0"/>
    <n v="0"/>
    <n v="0"/>
    <n v="0"/>
    <x v="0"/>
  </r>
  <r>
    <x v="0"/>
    <n v="402"/>
    <m/>
    <x v="0"/>
    <m/>
    <m/>
    <m/>
    <m/>
    <x v="0"/>
    <m/>
    <m/>
    <m/>
    <n v="1"/>
    <n v="0"/>
    <n v="0"/>
    <n v="0"/>
    <n v="0"/>
    <n v="0"/>
    <n v="0"/>
    <x v="0"/>
  </r>
  <r>
    <x v="0"/>
    <n v="403"/>
    <m/>
    <x v="0"/>
    <m/>
    <m/>
    <m/>
    <m/>
    <x v="0"/>
    <m/>
    <m/>
    <m/>
    <n v="1"/>
    <n v="0"/>
    <n v="0"/>
    <n v="0"/>
    <n v="0"/>
    <n v="0"/>
    <n v="0"/>
    <x v="0"/>
  </r>
  <r>
    <x v="0"/>
    <n v="404"/>
    <m/>
    <x v="0"/>
    <m/>
    <m/>
    <m/>
    <m/>
    <x v="0"/>
    <m/>
    <m/>
    <m/>
    <n v="1"/>
    <n v="0"/>
    <n v="0"/>
    <n v="0"/>
    <n v="0"/>
    <n v="0"/>
    <n v="0"/>
    <x v="0"/>
  </r>
  <r>
    <x v="0"/>
    <n v="405"/>
    <m/>
    <x v="0"/>
    <m/>
    <m/>
    <m/>
    <m/>
    <x v="0"/>
    <m/>
    <m/>
    <m/>
    <n v="1"/>
    <n v="0"/>
    <n v="0"/>
    <n v="0"/>
    <n v="0"/>
    <n v="0"/>
    <n v="0"/>
    <x v="0"/>
  </r>
  <r>
    <x v="0"/>
    <n v="406"/>
    <m/>
    <x v="0"/>
    <m/>
    <m/>
    <m/>
    <m/>
    <x v="0"/>
    <m/>
    <m/>
    <m/>
    <n v="1"/>
    <n v="0"/>
    <n v="0"/>
    <n v="0"/>
    <n v="0"/>
    <n v="0"/>
    <n v="0"/>
    <x v="0"/>
  </r>
  <r>
    <x v="0"/>
    <n v="407"/>
    <m/>
    <x v="0"/>
    <m/>
    <m/>
    <m/>
    <m/>
    <x v="0"/>
    <m/>
    <m/>
    <m/>
    <n v="1"/>
    <n v="0"/>
    <n v="0"/>
    <n v="0"/>
    <n v="0"/>
    <n v="0"/>
    <n v="0"/>
    <x v="0"/>
  </r>
  <r>
    <x v="0"/>
    <n v="408"/>
    <m/>
    <x v="0"/>
    <m/>
    <m/>
    <m/>
    <m/>
    <x v="0"/>
    <m/>
    <m/>
    <m/>
    <n v="1"/>
    <n v="0"/>
    <n v="0"/>
    <n v="0"/>
    <n v="0"/>
    <n v="0"/>
    <n v="0"/>
    <x v="0"/>
  </r>
  <r>
    <x v="0"/>
    <n v="409"/>
    <m/>
    <x v="0"/>
    <m/>
    <m/>
    <m/>
    <m/>
    <x v="0"/>
    <m/>
    <m/>
    <m/>
    <n v="1"/>
    <n v="0"/>
    <n v="0"/>
    <n v="0"/>
    <n v="0"/>
    <n v="0"/>
    <n v="0"/>
    <x v="0"/>
  </r>
  <r>
    <x v="0"/>
    <n v="410"/>
    <m/>
    <x v="0"/>
    <m/>
    <m/>
    <m/>
    <m/>
    <x v="0"/>
    <m/>
    <m/>
    <m/>
    <n v="1"/>
    <n v="0"/>
    <n v="0"/>
    <n v="0"/>
    <n v="0"/>
    <n v="0"/>
    <n v="0"/>
    <x v="0"/>
  </r>
  <r>
    <x v="0"/>
    <n v="411"/>
    <m/>
    <x v="0"/>
    <m/>
    <m/>
    <m/>
    <m/>
    <x v="0"/>
    <m/>
    <m/>
    <m/>
    <n v="1"/>
    <n v="0"/>
    <n v="0"/>
    <n v="0"/>
    <n v="0"/>
    <n v="0"/>
    <n v="0"/>
    <x v="0"/>
  </r>
  <r>
    <x v="0"/>
    <n v="412"/>
    <m/>
    <x v="0"/>
    <m/>
    <m/>
    <m/>
    <m/>
    <x v="0"/>
    <m/>
    <m/>
    <m/>
    <n v="1"/>
    <n v="0"/>
    <n v="0"/>
    <n v="0"/>
    <n v="0"/>
    <n v="0"/>
    <n v="0"/>
    <x v="0"/>
  </r>
  <r>
    <x v="0"/>
    <n v="413"/>
    <m/>
    <x v="0"/>
    <m/>
    <m/>
    <m/>
    <m/>
    <x v="0"/>
    <m/>
    <m/>
    <m/>
    <n v="1"/>
    <n v="0"/>
    <n v="0"/>
    <n v="0"/>
    <n v="0"/>
    <n v="0"/>
    <n v="0"/>
    <x v="0"/>
  </r>
  <r>
    <x v="0"/>
    <n v="414"/>
    <m/>
    <x v="0"/>
    <m/>
    <m/>
    <m/>
    <m/>
    <x v="0"/>
    <m/>
    <m/>
    <m/>
    <n v="1"/>
    <n v="0"/>
    <n v="0"/>
    <n v="0"/>
    <n v="0"/>
    <n v="0"/>
    <n v="0"/>
    <x v="0"/>
  </r>
  <r>
    <x v="0"/>
    <n v="415"/>
    <m/>
    <x v="0"/>
    <m/>
    <m/>
    <m/>
    <m/>
    <x v="0"/>
    <m/>
    <m/>
    <m/>
    <n v="1"/>
    <n v="0"/>
    <n v="0"/>
    <n v="0"/>
    <n v="0"/>
    <n v="0"/>
    <n v="0"/>
    <x v="0"/>
  </r>
  <r>
    <x v="0"/>
    <n v="416"/>
    <m/>
    <x v="0"/>
    <m/>
    <m/>
    <m/>
    <m/>
    <x v="0"/>
    <m/>
    <m/>
    <m/>
    <n v="1"/>
    <n v="0"/>
    <n v="0"/>
    <n v="0"/>
    <n v="0"/>
    <n v="0"/>
    <n v="0"/>
    <x v="0"/>
  </r>
  <r>
    <x v="0"/>
    <n v="417"/>
    <m/>
    <x v="0"/>
    <m/>
    <m/>
    <m/>
    <m/>
    <x v="0"/>
    <m/>
    <m/>
    <m/>
    <n v="1"/>
    <n v="0"/>
    <n v="0"/>
    <n v="0"/>
    <n v="0"/>
    <n v="0"/>
    <n v="0"/>
    <x v="0"/>
  </r>
  <r>
    <x v="0"/>
    <n v="418"/>
    <m/>
    <x v="0"/>
    <m/>
    <m/>
    <m/>
    <m/>
    <x v="0"/>
    <m/>
    <m/>
    <m/>
    <n v="1"/>
    <n v="0"/>
    <n v="0"/>
    <n v="0"/>
    <n v="0"/>
    <n v="0"/>
    <n v="0"/>
    <x v="0"/>
  </r>
  <r>
    <x v="0"/>
    <n v="419"/>
    <m/>
    <x v="0"/>
    <m/>
    <m/>
    <m/>
    <m/>
    <x v="0"/>
    <m/>
    <m/>
    <m/>
    <n v="1"/>
    <n v="0"/>
    <n v="0"/>
    <n v="0"/>
    <n v="0"/>
    <n v="0"/>
    <n v="0"/>
    <x v="0"/>
  </r>
  <r>
    <x v="0"/>
    <n v="420"/>
    <m/>
    <x v="0"/>
    <m/>
    <m/>
    <m/>
    <m/>
    <x v="0"/>
    <m/>
    <m/>
    <m/>
    <n v="1"/>
    <n v="0"/>
    <n v="0"/>
    <n v="0"/>
    <n v="0"/>
    <n v="0"/>
    <n v="0"/>
    <x v="0"/>
  </r>
  <r>
    <x v="0"/>
    <n v="421"/>
    <m/>
    <x v="0"/>
    <m/>
    <m/>
    <m/>
    <m/>
    <x v="0"/>
    <m/>
    <m/>
    <m/>
    <n v="1"/>
    <n v="0"/>
    <n v="0"/>
    <n v="0"/>
    <n v="0"/>
    <n v="0"/>
    <n v="0"/>
    <x v="0"/>
  </r>
  <r>
    <x v="0"/>
    <n v="422"/>
    <m/>
    <x v="0"/>
    <m/>
    <m/>
    <m/>
    <m/>
    <x v="0"/>
    <m/>
    <m/>
    <m/>
    <n v="1"/>
    <n v="0"/>
    <n v="0"/>
    <n v="0"/>
    <n v="0"/>
    <n v="0"/>
    <n v="0"/>
    <x v="0"/>
  </r>
  <r>
    <x v="0"/>
    <n v="423"/>
    <m/>
    <x v="0"/>
    <m/>
    <m/>
    <m/>
    <m/>
    <x v="0"/>
    <m/>
    <m/>
    <m/>
    <n v="1"/>
    <n v="0"/>
    <n v="0"/>
    <n v="0"/>
    <n v="0"/>
    <n v="0"/>
    <n v="0"/>
    <x v="0"/>
  </r>
  <r>
    <x v="0"/>
    <n v="424"/>
    <m/>
    <x v="0"/>
    <m/>
    <m/>
    <m/>
    <m/>
    <x v="0"/>
    <m/>
    <m/>
    <m/>
    <n v="1"/>
    <n v="0"/>
    <n v="0"/>
    <n v="0"/>
    <n v="0"/>
    <n v="0"/>
    <n v="0"/>
    <x v="0"/>
  </r>
  <r>
    <x v="0"/>
    <n v="425"/>
    <m/>
    <x v="0"/>
    <m/>
    <m/>
    <m/>
    <m/>
    <x v="0"/>
    <m/>
    <m/>
    <m/>
    <n v="1"/>
    <n v="0"/>
    <n v="0"/>
    <n v="0"/>
    <n v="0"/>
    <n v="0"/>
    <n v="0"/>
    <x v="0"/>
  </r>
  <r>
    <x v="0"/>
    <n v="426"/>
    <m/>
    <x v="0"/>
    <m/>
    <m/>
    <m/>
    <m/>
    <x v="0"/>
    <m/>
    <m/>
    <m/>
    <n v="1"/>
    <n v="0"/>
    <n v="0"/>
    <n v="0"/>
    <n v="0"/>
    <n v="0"/>
    <n v="0"/>
    <x v="0"/>
  </r>
  <r>
    <x v="0"/>
    <n v="427"/>
    <m/>
    <x v="0"/>
    <m/>
    <m/>
    <m/>
    <m/>
    <x v="0"/>
    <m/>
    <m/>
    <m/>
    <n v="1"/>
    <n v="0"/>
    <n v="0"/>
    <n v="0"/>
    <n v="0"/>
    <n v="0"/>
    <n v="0"/>
    <x v="0"/>
  </r>
  <r>
    <x v="0"/>
    <n v="428"/>
    <m/>
    <x v="0"/>
    <m/>
    <m/>
    <m/>
    <m/>
    <x v="0"/>
    <m/>
    <m/>
    <m/>
    <n v="1"/>
    <n v="0"/>
    <n v="0"/>
    <n v="0"/>
    <n v="0"/>
    <n v="0"/>
    <n v="0"/>
    <x v="0"/>
  </r>
  <r>
    <x v="0"/>
    <n v="429"/>
    <m/>
    <x v="0"/>
    <m/>
    <m/>
    <m/>
    <m/>
    <x v="0"/>
    <m/>
    <m/>
    <m/>
    <n v="1"/>
    <n v="0"/>
    <n v="0"/>
    <n v="0"/>
    <n v="0"/>
    <n v="0"/>
    <n v="0"/>
    <x v="0"/>
  </r>
  <r>
    <x v="0"/>
    <n v="430"/>
    <m/>
    <x v="0"/>
    <m/>
    <m/>
    <m/>
    <m/>
    <x v="0"/>
    <m/>
    <m/>
    <m/>
    <n v="1"/>
    <n v="0"/>
    <n v="0"/>
    <n v="0"/>
    <n v="0"/>
    <n v="0"/>
    <n v="0"/>
    <x v="0"/>
  </r>
  <r>
    <x v="0"/>
    <n v="431"/>
    <m/>
    <x v="0"/>
    <m/>
    <m/>
    <m/>
    <m/>
    <x v="0"/>
    <m/>
    <m/>
    <m/>
    <n v="1"/>
    <n v="0"/>
    <n v="0"/>
    <n v="0"/>
    <n v="0"/>
    <n v="0"/>
    <n v="0"/>
    <x v="0"/>
  </r>
  <r>
    <x v="0"/>
    <n v="432"/>
    <m/>
    <x v="0"/>
    <m/>
    <m/>
    <m/>
    <m/>
    <x v="0"/>
    <m/>
    <m/>
    <m/>
    <n v="1"/>
    <n v="0"/>
    <n v="0"/>
    <n v="0"/>
    <n v="0"/>
    <n v="0"/>
    <n v="0"/>
    <x v="0"/>
  </r>
  <r>
    <x v="0"/>
    <n v="433"/>
    <m/>
    <x v="0"/>
    <m/>
    <m/>
    <m/>
    <m/>
    <x v="0"/>
    <m/>
    <m/>
    <m/>
    <n v="1"/>
    <n v="0"/>
    <n v="0"/>
    <n v="0"/>
    <n v="0"/>
    <n v="0"/>
    <n v="0"/>
    <x v="0"/>
  </r>
  <r>
    <x v="0"/>
    <n v="434"/>
    <m/>
    <x v="0"/>
    <m/>
    <m/>
    <m/>
    <m/>
    <x v="0"/>
    <m/>
    <m/>
    <m/>
    <n v="1"/>
    <n v="0"/>
    <n v="0"/>
    <n v="0"/>
    <n v="0"/>
    <n v="0"/>
    <n v="0"/>
    <x v="0"/>
  </r>
  <r>
    <x v="0"/>
    <n v="435"/>
    <m/>
    <x v="0"/>
    <m/>
    <m/>
    <m/>
    <m/>
    <x v="0"/>
    <m/>
    <m/>
    <m/>
    <n v="1"/>
    <n v="0"/>
    <n v="0"/>
    <n v="0"/>
    <n v="0"/>
    <n v="0"/>
    <n v="0"/>
    <x v="0"/>
  </r>
  <r>
    <x v="0"/>
    <n v="436"/>
    <m/>
    <x v="0"/>
    <m/>
    <m/>
    <m/>
    <m/>
    <x v="0"/>
    <m/>
    <m/>
    <m/>
    <n v="1"/>
    <n v="0"/>
    <n v="0"/>
    <n v="0"/>
    <n v="0"/>
    <n v="0"/>
    <n v="0"/>
    <x v="0"/>
  </r>
  <r>
    <x v="0"/>
    <n v="437"/>
    <m/>
    <x v="0"/>
    <m/>
    <m/>
    <m/>
    <m/>
    <x v="0"/>
    <m/>
    <m/>
    <m/>
    <n v="1"/>
    <n v="0"/>
    <n v="0"/>
    <n v="0"/>
    <n v="0"/>
    <n v="0"/>
    <n v="0"/>
    <x v="0"/>
  </r>
  <r>
    <x v="0"/>
    <n v="438"/>
    <m/>
    <x v="0"/>
    <m/>
    <m/>
    <m/>
    <m/>
    <x v="0"/>
    <m/>
    <m/>
    <m/>
    <n v="1"/>
    <n v="0"/>
    <n v="0"/>
    <n v="0"/>
    <n v="0"/>
    <n v="0"/>
    <n v="0"/>
    <x v="0"/>
  </r>
  <r>
    <x v="0"/>
    <n v="439"/>
    <m/>
    <x v="0"/>
    <m/>
    <m/>
    <m/>
    <m/>
    <x v="0"/>
    <m/>
    <m/>
    <m/>
    <n v="1"/>
    <n v="0"/>
    <n v="0"/>
    <n v="0"/>
    <n v="0"/>
    <n v="0"/>
    <n v="0"/>
    <x v="0"/>
  </r>
  <r>
    <x v="0"/>
    <n v="440"/>
    <m/>
    <x v="0"/>
    <m/>
    <m/>
    <m/>
    <m/>
    <x v="0"/>
    <m/>
    <m/>
    <m/>
    <n v="1"/>
    <n v="0"/>
    <n v="0"/>
    <n v="0"/>
    <n v="0"/>
    <n v="0"/>
    <n v="0"/>
    <x v="0"/>
  </r>
  <r>
    <x v="0"/>
    <n v="441"/>
    <m/>
    <x v="0"/>
    <m/>
    <m/>
    <m/>
    <m/>
    <x v="0"/>
    <m/>
    <m/>
    <m/>
    <n v="1"/>
    <n v="0"/>
    <n v="0"/>
    <n v="0"/>
    <n v="0"/>
    <n v="0"/>
    <n v="0"/>
    <x v="0"/>
  </r>
  <r>
    <x v="0"/>
    <n v="442"/>
    <m/>
    <x v="0"/>
    <m/>
    <m/>
    <m/>
    <m/>
    <x v="0"/>
    <m/>
    <m/>
    <m/>
    <n v="1"/>
    <n v="0"/>
    <n v="0"/>
    <n v="0"/>
    <n v="0"/>
    <n v="0"/>
    <n v="0"/>
    <x v="0"/>
  </r>
  <r>
    <x v="0"/>
    <n v="443"/>
    <m/>
    <x v="0"/>
    <m/>
    <m/>
    <m/>
    <m/>
    <x v="0"/>
    <m/>
    <m/>
    <m/>
    <n v="1"/>
    <n v="0"/>
    <n v="0"/>
    <n v="0"/>
    <n v="0"/>
    <n v="0"/>
    <n v="0"/>
    <x v="0"/>
  </r>
  <r>
    <x v="0"/>
    <n v="444"/>
    <m/>
    <x v="0"/>
    <m/>
    <m/>
    <m/>
    <m/>
    <x v="0"/>
    <m/>
    <m/>
    <m/>
    <n v="1"/>
    <n v="0"/>
    <n v="0"/>
    <n v="0"/>
    <n v="0"/>
    <n v="0"/>
    <n v="0"/>
    <x v="0"/>
  </r>
  <r>
    <x v="0"/>
    <n v="445"/>
    <m/>
    <x v="0"/>
    <m/>
    <m/>
    <m/>
    <m/>
    <x v="0"/>
    <m/>
    <m/>
    <m/>
    <n v="1"/>
    <n v="0"/>
    <n v="0"/>
    <n v="0"/>
    <n v="0"/>
    <n v="0"/>
    <n v="0"/>
    <x v="0"/>
  </r>
  <r>
    <x v="0"/>
    <n v="446"/>
    <m/>
    <x v="0"/>
    <m/>
    <m/>
    <m/>
    <m/>
    <x v="0"/>
    <m/>
    <m/>
    <m/>
    <n v="1"/>
    <n v="0"/>
    <n v="0"/>
    <n v="0"/>
    <n v="0"/>
    <n v="0"/>
    <n v="0"/>
    <x v="0"/>
  </r>
  <r>
    <x v="0"/>
    <n v="447"/>
    <m/>
    <x v="0"/>
    <m/>
    <m/>
    <m/>
    <m/>
    <x v="0"/>
    <m/>
    <m/>
    <m/>
    <n v="1"/>
    <n v="0"/>
    <n v="0"/>
    <n v="0"/>
    <n v="0"/>
    <n v="0"/>
    <n v="0"/>
    <x v="0"/>
  </r>
  <r>
    <x v="0"/>
    <n v="448"/>
    <m/>
    <x v="0"/>
    <m/>
    <m/>
    <m/>
    <m/>
    <x v="0"/>
    <m/>
    <m/>
    <m/>
    <n v="1"/>
    <n v="0"/>
    <n v="0"/>
    <n v="0"/>
    <n v="0"/>
    <n v="0"/>
    <n v="0"/>
    <x v="0"/>
  </r>
  <r>
    <x v="0"/>
    <n v="449"/>
    <m/>
    <x v="0"/>
    <m/>
    <m/>
    <m/>
    <m/>
    <x v="0"/>
    <m/>
    <m/>
    <m/>
    <n v="1"/>
    <n v="0"/>
    <n v="0"/>
    <n v="0"/>
    <n v="0"/>
    <n v="0"/>
    <n v="0"/>
    <x v="0"/>
  </r>
  <r>
    <x v="0"/>
    <n v="450"/>
    <m/>
    <x v="0"/>
    <m/>
    <m/>
    <m/>
    <m/>
    <x v="0"/>
    <m/>
    <m/>
    <m/>
    <n v="1"/>
    <n v="0"/>
    <n v="0"/>
    <n v="0"/>
    <n v="0"/>
    <n v="0"/>
    <n v="0"/>
    <x v="0"/>
  </r>
  <r>
    <x v="0"/>
    <n v="451"/>
    <m/>
    <x v="0"/>
    <m/>
    <m/>
    <m/>
    <m/>
    <x v="0"/>
    <m/>
    <m/>
    <m/>
    <n v="1"/>
    <n v="0"/>
    <n v="0"/>
    <n v="0"/>
    <n v="0"/>
    <n v="0"/>
    <n v="0"/>
    <x v="0"/>
  </r>
  <r>
    <x v="0"/>
    <n v="452"/>
    <m/>
    <x v="0"/>
    <m/>
    <m/>
    <m/>
    <m/>
    <x v="0"/>
    <m/>
    <m/>
    <m/>
    <n v="1"/>
    <n v="0"/>
    <n v="0"/>
    <n v="0"/>
    <n v="0"/>
    <n v="0"/>
    <n v="0"/>
    <x v="0"/>
  </r>
  <r>
    <x v="0"/>
    <n v="453"/>
    <m/>
    <x v="0"/>
    <m/>
    <m/>
    <m/>
    <m/>
    <x v="0"/>
    <m/>
    <m/>
    <m/>
    <n v="1"/>
    <n v="0"/>
    <n v="0"/>
    <n v="0"/>
    <n v="0"/>
    <n v="0"/>
    <n v="0"/>
    <x v="0"/>
  </r>
  <r>
    <x v="0"/>
    <n v="454"/>
    <m/>
    <x v="0"/>
    <m/>
    <m/>
    <m/>
    <m/>
    <x v="0"/>
    <m/>
    <m/>
    <m/>
    <n v="1"/>
    <n v="0"/>
    <n v="0"/>
    <n v="0"/>
    <n v="0"/>
    <n v="0"/>
    <n v="0"/>
    <x v="0"/>
  </r>
  <r>
    <x v="0"/>
    <n v="455"/>
    <m/>
    <x v="0"/>
    <m/>
    <m/>
    <m/>
    <m/>
    <x v="0"/>
    <m/>
    <m/>
    <m/>
    <n v="1"/>
    <n v="0"/>
    <n v="0"/>
    <n v="0"/>
    <n v="0"/>
    <n v="0"/>
    <n v="0"/>
    <x v="0"/>
  </r>
  <r>
    <x v="0"/>
    <n v="456"/>
    <m/>
    <x v="0"/>
    <m/>
    <m/>
    <m/>
    <m/>
    <x v="0"/>
    <m/>
    <m/>
    <m/>
    <n v="1"/>
    <n v="0"/>
    <n v="0"/>
    <n v="0"/>
    <n v="0"/>
    <n v="0"/>
    <n v="0"/>
    <x v="0"/>
  </r>
  <r>
    <x v="0"/>
    <n v="457"/>
    <m/>
    <x v="0"/>
    <m/>
    <m/>
    <m/>
    <m/>
    <x v="0"/>
    <m/>
    <m/>
    <m/>
    <n v="1"/>
    <n v="0"/>
    <n v="0"/>
    <n v="0"/>
    <n v="0"/>
    <n v="0"/>
    <n v="0"/>
    <x v="0"/>
  </r>
  <r>
    <x v="0"/>
    <n v="458"/>
    <m/>
    <x v="0"/>
    <m/>
    <m/>
    <m/>
    <m/>
    <x v="0"/>
    <m/>
    <m/>
    <m/>
    <n v="1"/>
    <n v="0"/>
    <n v="0"/>
    <n v="0"/>
    <n v="0"/>
    <n v="0"/>
    <n v="0"/>
    <x v="0"/>
  </r>
  <r>
    <x v="0"/>
    <n v="459"/>
    <m/>
    <x v="0"/>
    <m/>
    <m/>
    <m/>
    <m/>
    <x v="0"/>
    <m/>
    <m/>
    <m/>
    <n v="1"/>
    <n v="0"/>
    <n v="0"/>
    <n v="0"/>
    <n v="0"/>
    <n v="0"/>
    <n v="0"/>
    <x v="0"/>
  </r>
  <r>
    <x v="0"/>
    <n v="460"/>
    <m/>
    <x v="0"/>
    <m/>
    <m/>
    <m/>
    <m/>
    <x v="0"/>
    <m/>
    <m/>
    <m/>
    <n v="1"/>
    <n v="0"/>
    <n v="0"/>
    <n v="0"/>
    <n v="0"/>
    <n v="0"/>
    <n v="0"/>
    <x v="0"/>
  </r>
  <r>
    <x v="0"/>
    <n v="461"/>
    <m/>
    <x v="0"/>
    <m/>
    <m/>
    <m/>
    <m/>
    <x v="0"/>
    <m/>
    <m/>
    <m/>
    <n v="1"/>
    <n v="0"/>
    <n v="0"/>
    <n v="0"/>
    <n v="0"/>
    <n v="0"/>
    <n v="0"/>
    <x v="0"/>
  </r>
  <r>
    <x v="0"/>
    <n v="462"/>
    <m/>
    <x v="0"/>
    <m/>
    <m/>
    <m/>
    <m/>
    <x v="0"/>
    <m/>
    <m/>
    <m/>
    <n v="1"/>
    <n v="0"/>
    <n v="0"/>
    <n v="0"/>
    <n v="0"/>
    <n v="0"/>
    <n v="0"/>
    <x v="0"/>
  </r>
  <r>
    <x v="0"/>
    <n v="463"/>
    <m/>
    <x v="0"/>
    <m/>
    <m/>
    <m/>
    <m/>
    <x v="0"/>
    <m/>
    <m/>
    <m/>
    <n v="1"/>
    <n v="0"/>
    <n v="0"/>
    <n v="0"/>
    <n v="0"/>
    <n v="0"/>
    <n v="0"/>
    <x v="0"/>
  </r>
  <r>
    <x v="0"/>
    <n v="464"/>
    <m/>
    <x v="0"/>
    <m/>
    <m/>
    <m/>
    <m/>
    <x v="0"/>
    <m/>
    <m/>
    <m/>
    <n v="1"/>
    <n v="0"/>
    <n v="0"/>
    <n v="0"/>
    <n v="0"/>
    <n v="0"/>
    <n v="0"/>
    <x v="0"/>
  </r>
  <r>
    <x v="0"/>
    <n v="465"/>
    <m/>
    <x v="0"/>
    <m/>
    <m/>
    <m/>
    <m/>
    <x v="0"/>
    <m/>
    <m/>
    <m/>
    <n v="1"/>
    <n v="0"/>
    <n v="0"/>
    <n v="0"/>
    <n v="0"/>
    <n v="0"/>
    <n v="0"/>
    <x v="0"/>
  </r>
  <r>
    <x v="0"/>
    <n v="466"/>
    <m/>
    <x v="0"/>
    <m/>
    <m/>
    <m/>
    <m/>
    <x v="0"/>
    <m/>
    <m/>
    <m/>
    <n v="1"/>
    <n v="0"/>
    <n v="0"/>
    <n v="0"/>
    <n v="0"/>
    <n v="0"/>
    <n v="0"/>
    <x v="0"/>
  </r>
  <r>
    <x v="0"/>
    <n v="467"/>
    <m/>
    <x v="0"/>
    <m/>
    <m/>
    <m/>
    <m/>
    <x v="0"/>
    <m/>
    <m/>
    <m/>
    <n v="1"/>
    <n v="0"/>
    <n v="0"/>
    <n v="0"/>
    <n v="0"/>
    <n v="0"/>
    <n v="0"/>
    <x v="0"/>
  </r>
  <r>
    <x v="0"/>
    <n v="468"/>
    <m/>
    <x v="0"/>
    <m/>
    <m/>
    <m/>
    <m/>
    <x v="0"/>
    <m/>
    <m/>
    <m/>
    <n v="1"/>
    <n v="0"/>
    <n v="0"/>
    <n v="0"/>
    <n v="0"/>
    <n v="0"/>
    <n v="0"/>
    <x v="0"/>
  </r>
  <r>
    <x v="0"/>
    <n v="469"/>
    <m/>
    <x v="0"/>
    <m/>
    <m/>
    <m/>
    <m/>
    <x v="0"/>
    <m/>
    <m/>
    <m/>
    <n v="1"/>
    <n v="0"/>
    <n v="0"/>
    <n v="0"/>
    <n v="0"/>
    <n v="0"/>
    <n v="0"/>
    <x v="0"/>
  </r>
  <r>
    <x v="0"/>
    <n v="470"/>
    <m/>
    <x v="0"/>
    <m/>
    <m/>
    <m/>
    <m/>
    <x v="0"/>
    <m/>
    <m/>
    <m/>
    <n v="1"/>
    <n v="0"/>
    <n v="0"/>
    <n v="0"/>
    <n v="0"/>
    <n v="0"/>
    <n v="0"/>
    <x v="0"/>
  </r>
  <r>
    <x v="0"/>
    <n v="471"/>
    <m/>
    <x v="0"/>
    <m/>
    <m/>
    <m/>
    <m/>
    <x v="0"/>
    <m/>
    <m/>
    <m/>
    <n v="1"/>
    <n v="0"/>
    <n v="0"/>
    <n v="0"/>
    <n v="0"/>
    <n v="0"/>
    <n v="0"/>
    <x v="0"/>
  </r>
  <r>
    <x v="0"/>
    <n v="472"/>
    <m/>
    <x v="0"/>
    <m/>
    <m/>
    <m/>
    <m/>
    <x v="0"/>
    <m/>
    <m/>
    <m/>
    <n v="1"/>
    <n v="0"/>
    <n v="0"/>
    <n v="0"/>
    <n v="0"/>
    <n v="0"/>
    <n v="0"/>
    <x v="0"/>
  </r>
  <r>
    <x v="0"/>
    <n v="473"/>
    <m/>
    <x v="0"/>
    <m/>
    <m/>
    <m/>
    <m/>
    <x v="0"/>
    <m/>
    <m/>
    <m/>
    <n v="1"/>
    <n v="0"/>
    <n v="0"/>
    <n v="0"/>
    <n v="0"/>
    <n v="0"/>
    <n v="0"/>
    <x v="0"/>
  </r>
  <r>
    <x v="0"/>
    <n v="474"/>
    <m/>
    <x v="0"/>
    <m/>
    <m/>
    <m/>
    <m/>
    <x v="0"/>
    <m/>
    <m/>
    <m/>
    <n v="1"/>
    <n v="0"/>
    <n v="0"/>
    <n v="0"/>
    <n v="0"/>
    <n v="0"/>
    <n v="0"/>
    <x v="0"/>
  </r>
  <r>
    <x v="0"/>
    <n v="475"/>
    <m/>
    <x v="0"/>
    <m/>
    <m/>
    <m/>
    <m/>
    <x v="0"/>
    <m/>
    <m/>
    <m/>
    <n v="1"/>
    <n v="0"/>
    <n v="0"/>
    <n v="0"/>
    <n v="0"/>
    <n v="0"/>
    <n v="0"/>
    <x v="0"/>
  </r>
  <r>
    <x v="0"/>
    <n v="476"/>
    <m/>
    <x v="0"/>
    <m/>
    <m/>
    <m/>
    <m/>
    <x v="0"/>
    <m/>
    <m/>
    <m/>
    <n v="1"/>
    <n v="0"/>
    <n v="0"/>
    <n v="0"/>
    <n v="0"/>
    <n v="0"/>
    <n v="0"/>
    <x v="0"/>
  </r>
  <r>
    <x v="0"/>
    <n v="477"/>
    <m/>
    <x v="0"/>
    <m/>
    <m/>
    <m/>
    <m/>
    <x v="0"/>
    <m/>
    <m/>
    <m/>
    <n v="1"/>
    <n v="0"/>
    <n v="0"/>
    <n v="0"/>
    <n v="0"/>
    <n v="0"/>
    <n v="0"/>
    <x v="0"/>
  </r>
  <r>
    <x v="0"/>
    <n v="478"/>
    <m/>
    <x v="0"/>
    <m/>
    <m/>
    <m/>
    <m/>
    <x v="0"/>
    <m/>
    <m/>
    <m/>
    <n v="1"/>
    <n v="0"/>
    <n v="0"/>
    <n v="0"/>
    <n v="0"/>
    <n v="0"/>
    <n v="0"/>
    <x v="0"/>
  </r>
  <r>
    <x v="0"/>
    <n v="479"/>
    <m/>
    <x v="0"/>
    <m/>
    <m/>
    <m/>
    <m/>
    <x v="0"/>
    <m/>
    <m/>
    <m/>
    <n v="1"/>
    <n v="0"/>
    <n v="0"/>
    <n v="0"/>
    <n v="0"/>
    <n v="0"/>
    <n v="0"/>
    <x v="0"/>
  </r>
  <r>
    <x v="0"/>
    <n v="480"/>
    <m/>
    <x v="0"/>
    <m/>
    <m/>
    <m/>
    <m/>
    <x v="0"/>
    <m/>
    <m/>
    <m/>
    <n v="1"/>
    <n v="0"/>
    <n v="0"/>
    <n v="0"/>
    <n v="0"/>
    <n v="0"/>
    <n v="0"/>
    <x v="0"/>
  </r>
  <r>
    <x v="0"/>
    <n v="481"/>
    <m/>
    <x v="0"/>
    <m/>
    <m/>
    <m/>
    <m/>
    <x v="0"/>
    <m/>
    <m/>
    <m/>
    <n v="1"/>
    <n v="0"/>
    <n v="0"/>
    <n v="0"/>
    <n v="0"/>
    <n v="0"/>
    <n v="0"/>
    <x v="0"/>
  </r>
  <r>
    <x v="0"/>
    <n v="482"/>
    <m/>
    <x v="0"/>
    <m/>
    <m/>
    <m/>
    <m/>
    <x v="0"/>
    <m/>
    <m/>
    <m/>
    <n v="1"/>
    <n v="0"/>
    <n v="0"/>
    <n v="0"/>
    <n v="0"/>
    <n v="0"/>
    <n v="0"/>
    <x v="0"/>
  </r>
  <r>
    <x v="0"/>
    <n v="483"/>
    <m/>
    <x v="0"/>
    <m/>
    <m/>
    <m/>
    <m/>
    <x v="0"/>
    <m/>
    <m/>
    <m/>
    <n v="1"/>
    <n v="0"/>
    <n v="0"/>
    <n v="0"/>
    <n v="0"/>
    <n v="0"/>
    <n v="0"/>
    <x v="0"/>
  </r>
  <r>
    <x v="0"/>
    <n v="484"/>
    <m/>
    <x v="0"/>
    <m/>
    <m/>
    <m/>
    <m/>
    <x v="0"/>
    <m/>
    <m/>
    <m/>
    <n v="1"/>
    <n v="0"/>
    <n v="0"/>
    <n v="0"/>
    <n v="0"/>
    <n v="0"/>
    <n v="0"/>
    <x v="0"/>
  </r>
  <r>
    <x v="0"/>
    <n v="485"/>
    <m/>
    <x v="0"/>
    <m/>
    <m/>
    <m/>
    <m/>
    <x v="0"/>
    <m/>
    <m/>
    <m/>
    <n v="1"/>
    <n v="0"/>
    <n v="0"/>
    <n v="0"/>
    <n v="0"/>
    <n v="0"/>
    <n v="0"/>
    <x v="0"/>
  </r>
  <r>
    <x v="0"/>
    <n v="486"/>
    <m/>
    <x v="0"/>
    <m/>
    <m/>
    <m/>
    <m/>
    <x v="0"/>
    <m/>
    <m/>
    <m/>
    <n v="1"/>
    <n v="0"/>
    <n v="0"/>
    <n v="0"/>
    <n v="0"/>
    <n v="0"/>
    <n v="0"/>
    <x v="0"/>
  </r>
  <r>
    <x v="0"/>
    <n v="487"/>
    <m/>
    <x v="0"/>
    <m/>
    <m/>
    <m/>
    <m/>
    <x v="0"/>
    <m/>
    <m/>
    <m/>
    <n v="1"/>
    <n v="0"/>
    <n v="0"/>
    <n v="0"/>
    <n v="0"/>
    <n v="0"/>
    <n v="0"/>
    <x v="0"/>
  </r>
  <r>
    <x v="0"/>
    <n v="488"/>
    <m/>
    <x v="0"/>
    <m/>
    <m/>
    <m/>
    <m/>
    <x v="0"/>
    <m/>
    <m/>
    <m/>
    <n v="1"/>
    <n v="0"/>
    <n v="0"/>
    <n v="0"/>
    <n v="0"/>
    <n v="0"/>
    <n v="0"/>
    <x v="0"/>
  </r>
  <r>
    <x v="0"/>
    <n v="489"/>
    <m/>
    <x v="0"/>
    <m/>
    <m/>
    <m/>
    <m/>
    <x v="0"/>
    <m/>
    <m/>
    <m/>
    <n v="1"/>
    <n v="0"/>
    <n v="0"/>
    <n v="0"/>
    <n v="0"/>
    <n v="0"/>
    <n v="0"/>
    <x v="0"/>
  </r>
  <r>
    <x v="0"/>
    <n v="490"/>
    <m/>
    <x v="0"/>
    <m/>
    <m/>
    <m/>
    <m/>
    <x v="0"/>
    <m/>
    <m/>
    <m/>
    <n v="1"/>
    <n v="0"/>
    <n v="0"/>
    <n v="0"/>
    <n v="0"/>
    <n v="0"/>
    <n v="0"/>
    <x v="0"/>
  </r>
  <r>
    <x v="0"/>
    <n v="491"/>
    <m/>
    <x v="0"/>
    <m/>
    <m/>
    <m/>
    <m/>
    <x v="0"/>
    <m/>
    <m/>
    <m/>
    <n v="1"/>
    <n v="0"/>
    <n v="0"/>
    <n v="0"/>
    <n v="0"/>
    <n v="0"/>
    <n v="0"/>
    <x v="0"/>
  </r>
  <r>
    <x v="0"/>
    <n v="492"/>
    <m/>
    <x v="0"/>
    <m/>
    <m/>
    <m/>
    <m/>
    <x v="0"/>
    <m/>
    <m/>
    <m/>
    <n v="1"/>
    <n v="0"/>
    <n v="0"/>
    <n v="0"/>
    <n v="0"/>
    <n v="0"/>
    <n v="0"/>
    <x v="0"/>
  </r>
  <r>
    <x v="0"/>
    <n v="493"/>
    <m/>
    <x v="0"/>
    <m/>
    <m/>
    <m/>
    <m/>
    <x v="0"/>
    <m/>
    <m/>
    <m/>
    <n v="1"/>
    <n v="0"/>
    <n v="0"/>
    <n v="0"/>
    <n v="0"/>
    <n v="0"/>
    <n v="0"/>
    <x v="0"/>
  </r>
  <r>
    <x v="0"/>
    <n v="494"/>
    <m/>
    <x v="0"/>
    <m/>
    <m/>
    <m/>
    <m/>
    <x v="0"/>
    <m/>
    <m/>
    <m/>
    <n v="1"/>
    <n v="0"/>
    <n v="0"/>
    <n v="0"/>
    <n v="0"/>
    <n v="0"/>
    <n v="0"/>
    <x v="0"/>
  </r>
  <r>
    <x v="0"/>
    <n v="495"/>
    <m/>
    <x v="0"/>
    <m/>
    <m/>
    <m/>
    <m/>
    <x v="0"/>
    <m/>
    <m/>
    <m/>
    <n v="1"/>
    <n v="0"/>
    <n v="0"/>
    <n v="0"/>
    <n v="0"/>
    <n v="0"/>
    <n v="0"/>
    <x v="0"/>
  </r>
  <r>
    <x v="0"/>
    <n v="496"/>
    <m/>
    <x v="0"/>
    <m/>
    <m/>
    <m/>
    <m/>
    <x v="0"/>
    <m/>
    <m/>
    <m/>
    <n v="1"/>
    <n v="0"/>
    <n v="0"/>
    <n v="0"/>
    <n v="0"/>
    <n v="0"/>
    <n v="0"/>
    <x v="0"/>
  </r>
  <r>
    <x v="0"/>
    <n v="497"/>
    <m/>
    <x v="0"/>
    <m/>
    <m/>
    <m/>
    <m/>
    <x v="0"/>
    <m/>
    <m/>
    <m/>
    <n v="1"/>
    <n v="0"/>
    <n v="0"/>
    <n v="0"/>
    <n v="0"/>
    <n v="0"/>
    <n v="0"/>
    <x v="0"/>
  </r>
  <r>
    <x v="0"/>
    <n v="498"/>
    <m/>
    <x v="0"/>
    <m/>
    <m/>
    <m/>
    <m/>
    <x v="0"/>
    <m/>
    <m/>
    <m/>
    <n v="1"/>
    <n v="0"/>
    <n v="0"/>
    <n v="0"/>
    <n v="0"/>
    <n v="0"/>
    <n v="0"/>
    <x v="0"/>
  </r>
  <r>
    <x v="0"/>
    <n v="499"/>
    <m/>
    <x v="0"/>
    <m/>
    <m/>
    <m/>
    <m/>
    <x v="0"/>
    <m/>
    <m/>
    <m/>
    <n v="1"/>
    <n v="0"/>
    <n v="0"/>
    <n v="0"/>
    <n v="0"/>
    <n v="0"/>
    <n v="0"/>
    <x v="0"/>
  </r>
  <r>
    <x v="0"/>
    <n v="500"/>
    <m/>
    <x v="0"/>
    <m/>
    <m/>
    <m/>
    <m/>
    <x v="0"/>
    <m/>
    <m/>
    <m/>
    <n v="1"/>
    <n v="0"/>
    <n v="0"/>
    <n v="0"/>
    <n v="0"/>
    <n v="0"/>
    <n v="0"/>
    <x v="0"/>
  </r>
  <r>
    <x v="0"/>
    <n v="501"/>
    <m/>
    <x v="0"/>
    <m/>
    <m/>
    <m/>
    <m/>
    <x v="0"/>
    <m/>
    <m/>
    <m/>
    <n v="1"/>
    <n v="0"/>
    <n v="0"/>
    <n v="0"/>
    <n v="0"/>
    <n v="0"/>
    <n v="0"/>
    <x v="0"/>
  </r>
  <r>
    <x v="0"/>
    <n v="502"/>
    <m/>
    <x v="0"/>
    <m/>
    <m/>
    <m/>
    <m/>
    <x v="0"/>
    <m/>
    <m/>
    <m/>
    <n v="1"/>
    <n v="0"/>
    <n v="0"/>
    <n v="0"/>
    <n v="0"/>
    <n v="0"/>
    <n v="0"/>
    <x v="0"/>
  </r>
  <r>
    <x v="0"/>
    <n v="503"/>
    <m/>
    <x v="0"/>
    <m/>
    <m/>
    <m/>
    <m/>
    <x v="0"/>
    <m/>
    <m/>
    <m/>
    <n v="1"/>
    <n v="0"/>
    <n v="0"/>
    <n v="0"/>
    <n v="0"/>
    <n v="0"/>
    <n v="0"/>
    <x v="0"/>
  </r>
  <r>
    <x v="0"/>
    <n v="504"/>
    <m/>
    <x v="0"/>
    <m/>
    <m/>
    <m/>
    <m/>
    <x v="0"/>
    <m/>
    <m/>
    <m/>
    <n v="1"/>
    <n v="0"/>
    <n v="0"/>
    <n v="0"/>
    <n v="0"/>
    <n v="0"/>
    <n v="0"/>
    <x v="0"/>
  </r>
  <r>
    <x v="0"/>
    <n v="505"/>
    <m/>
    <x v="0"/>
    <m/>
    <m/>
    <m/>
    <m/>
    <x v="0"/>
    <m/>
    <m/>
    <m/>
    <n v="1"/>
    <n v="0"/>
    <n v="0"/>
    <n v="0"/>
    <n v="0"/>
    <n v="0"/>
    <n v="0"/>
    <x v="0"/>
  </r>
  <r>
    <x v="0"/>
    <n v="506"/>
    <m/>
    <x v="0"/>
    <m/>
    <m/>
    <m/>
    <m/>
    <x v="0"/>
    <m/>
    <m/>
    <m/>
    <n v="1"/>
    <n v="0"/>
    <n v="0"/>
    <n v="0"/>
    <n v="0"/>
    <n v="0"/>
    <n v="0"/>
    <x v="0"/>
  </r>
  <r>
    <x v="0"/>
    <n v="507"/>
    <m/>
    <x v="0"/>
    <m/>
    <m/>
    <m/>
    <m/>
    <x v="0"/>
    <m/>
    <m/>
    <m/>
    <n v="1"/>
    <n v="0"/>
    <n v="0"/>
    <n v="0"/>
    <n v="0"/>
    <n v="0"/>
    <n v="0"/>
    <x v="0"/>
  </r>
  <r>
    <x v="0"/>
    <n v="508"/>
    <m/>
    <x v="0"/>
    <m/>
    <m/>
    <m/>
    <m/>
    <x v="0"/>
    <m/>
    <m/>
    <m/>
    <n v="1"/>
    <n v="0"/>
    <n v="0"/>
    <n v="0"/>
    <n v="0"/>
    <n v="0"/>
    <n v="0"/>
    <x v="0"/>
  </r>
  <r>
    <x v="0"/>
    <n v="509"/>
    <m/>
    <x v="0"/>
    <m/>
    <m/>
    <m/>
    <m/>
    <x v="0"/>
    <m/>
    <m/>
    <m/>
    <n v="1"/>
    <n v="0"/>
    <n v="0"/>
    <n v="0"/>
    <n v="0"/>
    <n v="0"/>
    <n v="0"/>
    <x v="0"/>
  </r>
  <r>
    <x v="0"/>
    <n v="510"/>
    <m/>
    <x v="0"/>
    <m/>
    <m/>
    <m/>
    <m/>
    <x v="0"/>
    <m/>
    <m/>
    <m/>
    <n v="1"/>
    <n v="0"/>
    <n v="0"/>
    <n v="0"/>
    <n v="0"/>
    <n v="0"/>
    <n v="0"/>
    <x v="0"/>
  </r>
  <r>
    <x v="0"/>
    <n v="511"/>
    <m/>
    <x v="0"/>
    <m/>
    <m/>
    <m/>
    <m/>
    <x v="0"/>
    <m/>
    <m/>
    <m/>
    <n v="1"/>
    <n v="0"/>
    <n v="0"/>
    <n v="0"/>
    <n v="0"/>
    <n v="0"/>
    <n v="0"/>
    <x v="0"/>
  </r>
  <r>
    <x v="0"/>
    <n v="512"/>
    <m/>
    <x v="0"/>
    <m/>
    <m/>
    <m/>
    <m/>
    <x v="0"/>
    <m/>
    <m/>
    <m/>
    <n v="1"/>
    <n v="0"/>
    <n v="0"/>
    <n v="0"/>
    <n v="0"/>
    <n v="0"/>
    <n v="0"/>
    <x v="0"/>
  </r>
  <r>
    <x v="0"/>
    <n v="513"/>
    <m/>
    <x v="0"/>
    <m/>
    <m/>
    <m/>
    <m/>
    <x v="0"/>
    <m/>
    <m/>
    <m/>
    <n v="1"/>
    <n v="0"/>
    <n v="0"/>
    <n v="0"/>
    <n v="0"/>
    <n v="0"/>
    <n v="0"/>
    <x v="0"/>
  </r>
  <r>
    <x v="0"/>
    <n v="514"/>
    <m/>
    <x v="0"/>
    <m/>
    <m/>
    <m/>
    <m/>
    <x v="0"/>
    <m/>
    <m/>
    <m/>
    <n v="1"/>
    <n v="0"/>
    <n v="0"/>
    <n v="0"/>
    <n v="0"/>
    <n v="0"/>
    <n v="0"/>
    <x v="0"/>
  </r>
  <r>
    <x v="0"/>
    <n v="515"/>
    <m/>
    <x v="0"/>
    <m/>
    <m/>
    <m/>
    <m/>
    <x v="0"/>
    <m/>
    <m/>
    <m/>
    <n v="1"/>
    <n v="0"/>
    <n v="0"/>
    <n v="0"/>
    <n v="0"/>
    <n v="0"/>
    <n v="0"/>
    <x v="0"/>
  </r>
  <r>
    <x v="0"/>
    <n v="516"/>
    <m/>
    <x v="0"/>
    <m/>
    <m/>
    <m/>
    <m/>
    <x v="0"/>
    <m/>
    <m/>
    <m/>
    <n v="1"/>
    <n v="0"/>
    <n v="0"/>
    <n v="0"/>
    <n v="0"/>
    <n v="0"/>
    <n v="0"/>
    <x v="0"/>
  </r>
  <r>
    <x v="0"/>
    <n v="517"/>
    <m/>
    <x v="0"/>
    <m/>
    <m/>
    <m/>
    <m/>
    <x v="0"/>
    <m/>
    <m/>
    <m/>
    <n v="1"/>
    <n v="0"/>
    <n v="0"/>
    <n v="0"/>
    <n v="0"/>
    <n v="0"/>
    <n v="0"/>
    <x v="0"/>
  </r>
  <r>
    <x v="0"/>
    <n v="518"/>
    <m/>
    <x v="0"/>
    <m/>
    <m/>
    <m/>
    <m/>
    <x v="0"/>
    <m/>
    <m/>
    <m/>
    <n v="1"/>
    <n v="0"/>
    <n v="0"/>
    <n v="0"/>
    <n v="0"/>
    <n v="0"/>
    <n v="0"/>
    <x v="0"/>
  </r>
  <r>
    <x v="0"/>
    <n v="519"/>
    <m/>
    <x v="0"/>
    <m/>
    <m/>
    <m/>
    <m/>
    <x v="0"/>
    <m/>
    <m/>
    <m/>
    <n v="1"/>
    <n v="0"/>
    <n v="0"/>
    <n v="0"/>
    <n v="0"/>
    <n v="0"/>
    <n v="0"/>
    <x v="0"/>
  </r>
  <r>
    <x v="0"/>
    <n v="520"/>
    <m/>
    <x v="0"/>
    <m/>
    <m/>
    <m/>
    <m/>
    <x v="0"/>
    <m/>
    <m/>
    <m/>
    <n v="1"/>
    <n v="0"/>
    <n v="0"/>
    <n v="0"/>
    <n v="0"/>
    <n v="0"/>
    <n v="0"/>
    <x v="0"/>
  </r>
  <r>
    <x v="0"/>
    <n v="521"/>
    <m/>
    <x v="0"/>
    <m/>
    <m/>
    <m/>
    <m/>
    <x v="0"/>
    <m/>
    <m/>
    <m/>
    <n v="1"/>
    <n v="0"/>
    <n v="0"/>
    <n v="0"/>
    <n v="0"/>
    <n v="0"/>
    <n v="0"/>
    <x v="0"/>
  </r>
  <r>
    <x v="0"/>
    <n v="522"/>
    <m/>
    <x v="0"/>
    <m/>
    <m/>
    <m/>
    <m/>
    <x v="0"/>
    <m/>
    <m/>
    <m/>
    <n v="1"/>
    <n v="0"/>
    <n v="0"/>
    <n v="0"/>
    <n v="0"/>
    <n v="0"/>
    <n v="0"/>
    <x v="0"/>
  </r>
  <r>
    <x v="0"/>
    <n v="523"/>
    <m/>
    <x v="0"/>
    <m/>
    <m/>
    <m/>
    <m/>
    <x v="0"/>
    <m/>
    <m/>
    <m/>
    <n v="1"/>
    <n v="0"/>
    <n v="0"/>
    <n v="0"/>
    <n v="0"/>
    <n v="0"/>
    <n v="0"/>
    <x v="0"/>
  </r>
  <r>
    <x v="0"/>
    <n v="524"/>
    <m/>
    <x v="0"/>
    <m/>
    <m/>
    <m/>
    <m/>
    <x v="0"/>
    <m/>
    <m/>
    <m/>
    <n v="1"/>
    <n v="0"/>
    <n v="0"/>
    <n v="0"/>
    <n v="0"/>
    <n v="0"/>
    <n v="0"/>
    <x v="0"/>
  </r>
  <r>
    <x v="0"/>
    <n v="525"/>
    <m/>
    <x v="0"/>
    <m/>
    <m/>
    <m/>
    <m/>
    <x v="0"/>
    <m/>
    <m/>
    <m/>
    <n v="1"/>
    <n v="0"/>
    <n v="0"/>
    <n v="0"/>
    <n v="0"/>
    <n v="0"/>
    <n v="0"/>
    <x v="0"/>
  </r>
  <r>
    <x v="0"/>
    <n v="526"/>
    <m/>
    <x v="0"/>
    <m/>
    <m/>
    <m/>
    <m/>
    <x v="0"/>
    <m/>
    <m/>
    <m/>
    <n v="1"/>
    <n v="0"/>
    <n v="0"/>
    <n v="0"/>
    <n v="0"/>
    <n v="0"/>
    <n v="0"/>
    <x v="0"/>
  </r>
  <r>
    <x v="0"/>
    <n v="527"/>
    <m/>
    <x v="0"/>
    <m/>
    <m/>
    <m/>
    <m/>
    <x v="0"/>
    <m/>
    <m/>
    <m/>
    <n v="1"/>
    <n v="0"/>
    <n v="0"/>
    <n v="0"/>
    <n v="0"/>
    <n v="0"/>
    <n v="0"/>
    <x v="0"/>
  </r>
  <r>
    <x v="0"/>
    <n v="528"/>
    <m/>
    <x v="0"/>
    <m/>
    <m/>
    <m/>
    <m/>
    <x v="0"/>
    <m/>
    <m/>
    <m/>
    <n v="1"/>
    <n v="0"/>
    <n v="0"/>
    <n v="0"/>
    <n v="0"/>
    <n v="0"/>
    <n v="0"/>
    <x v="0"/>
  </r>
  <r>
    <x v="0"/>
    <n v="529"/>
    <m/>
    <x v="0"/>
    <m/>
    <m/>
    <m/>
    <m/>
    <x v="0"/>
    <m/>
    <m/>
    <m/>
    <n v="1"/>
    <n v="0"/>
    <n v="0"/>
    <n v="0"/>
    <n v="0"/>
    <n v="0"/>
    <n v="0"/>
    <x v="0"/>
  </r>
  <r>
    <x v="0"/>
    <n v="530"/>
    <m/>
    <x v="0"/>
    <m/>
    <m/>
    <m/>
    <m/>
    <x v="0"/>
    <m/>
    <m/>
    <m/>
    <n v="1"/>
    <n v="0"/>
    <n v="0"/>
    <n v="0"/>
    <n v="0"/>
    <n v="0"/>
    <n v="0"/>
    <x v="0"/>
  </r>
  <r>
    <x v="0"/>
    <n v="531"/>
    <m/>
    <x v="0"/>
    <m/>
    <m/>
    <m/>
    <m/>
    <x v="0"/>
    <m/>
    <m/>
    <m/>
    <n v="1"/>
    <n v="0"/>
    <n v="0"/>
    <n v="0"/>
    <n v="0"/>
    <n v="0"/>
    <n v="0"/>
    <x v="0"/>
  </r>
  <r>
    <x v="0"/>
    <n v="532"/>
    <m/>
    <x v="0"/>
    <m/>
    <m/>
    <m/>
    <m/>
    <x v="0"/>
    <m/>
    <m/>
    <m/>
    <n v="1"/>
    <n v="0"/>
    <n v="0"/>
    <n v="0"/>
    <n v="0"/>
    <n v="0"/>
    <n v="0"/>
    <x v="0"/>
  </r>
  <r>
    <x v="0"/>
    <n v="533"/>
    <m/>
    <x v="0"/>
    <m/>
    <m/>
    <m/>
    <m/>
    <x v="0"/>
    <m/>
    <m/>
    <m/>
    <n v="1"/>
    <n v="0"/>
    <n v="0"/>
    <n v="0"/>
    <n v="0"/>
    <n v="0"/>
    <n v="0"/>
    <x v="0"/>
  </r>
  <r>
    <x v="0"/>
    <n v="534"/>
    <m/>
    <x v="0"/>
    <m/>
    <m/>
    <m/>
    <m/>
    <x v="0"/>
    <m/>
    <m/>
    <m/>
    <n v="1"/>
    <n v="0"/>
    <n v="0"/>
    <n v="0"/>
    <n v="0"/>
    <n v="0"/>
    <n v="0"/>
    <x v="0"/>
  </r>
  <r>
    <x v="0"/>
    <n v="535"/>
    <m/>
    <x v="0"/>
    <m/>
    <m/>
    <m/>
    <m/>
    <x v="0"/>
    <m/>
    <m/>
    <m/>
    <n v="1"/>
    <n v="0"/>
    <n v="0"/>
    <n v="0"/>
    <n v="0"/>
    <n v="0"/>
    <n v="0"/>
    <x v="0"/>
  </r>
  <r>
    <x v="0"/>
    <n v="536"/>
    <m/>
    <x v="0"/>
    <m/>
    <m/>
    <m/>
    <m/>
    <x v="0"/>
    <m/>
    <m/>
    <m/>
    <n v="1"/>
    <n v="0"/>
    <n v="0"/>
    <n v="0"/>
    <n v="0"/>
    <n v="0"/>
    <n v="0"/>
    <x v="0"/>
  </r>
  <r>
    <x v="0"/>
    <n v="537"/>
    <m/>
    <x v="0"/>
    <m/>
    <m/>
    <m/>
    <m/>
    <x v="0"/>
    <m/>
    <m/>
    <m/>
    <n v="1"/>
    <n v="0"/>
    <n v="0"/>
    <n v="0"/>
    <n v="0"/>
    <n v="0"/>
    <n v="0"/>
    <x v="0"/>
  </r>
  <r>
    <x v="0"/>
    <n v="538"/>
    <m/>
    <x v="0"/>
    <m/>
    <m/>
    <m/>
    <m/>
    <x v="0"/>
    <m/>
    <m/>
    <m/>
    <n v="1"/>
    <n v="0"/>
    <n v="0"/>
    <n v="0"/>
    <n v="0"/>
    <n v="0"/>
    <n v="0"/>
    <x v="0"/>
  </r>
  <r>
    <x v="0"/>
    <n v="539"/>
    <m/>
    <x v="0"/>
    <m/>
    <m/>
    <m/>
    <m/>
    <x v="0"/>
    <m/>
    <m/>
    <m/>
    <n v="1"/>
    <n v="0"/>
    <n v="0"/>
    <n v="0"/>
    <n v="0"/>
    <n v="0"/>
    <n v="0"/>
    <x v="0"/>
  </r>
  <r>
    <x v="0"/>
    <n v="540"/>
    <m/>
    <x v="0"/>
    <m/>
    <m/>
    <m/>
    <m/>
    <x v="0"/>
    <m/>
    <m/>
    <m/>
    <n v="1"/>
    <n v="0"/>
    <n v="0"/>
    <n v="0"/>
    <n v="0"/>
    <n v="0"/>
    <n v="0"/>
    <x v="0"/>
  </r>
  <r>
    <x v="0"/>
    <n v="541"/>
    <m/>
    <x v="0"/>
    <m/>
    <m/>
    <m/>
    <m/>
    <x v="0"/>
    <m/>
    <m/>
    <m/>
    <n v="1"/>
    <n v="0"/>
    <n v="0"/>
    <n v="0"/>
    <n v="0"/>
    <n v="0"/>
    <n v="0"/>
    <x v="0"/>
  </r>
  <r>
    <x v="0"/>
    <n v="542"/>
    <m/>
    <x v="0"/>
    <m/>
    <m/>
    <m/>
    <m/>
    <x v="0"/>
    <m/>
    <m/>
    <m/>
    <n v="1"/>
    <n v="0"/>
    <n v="0"/>
    <n v="0"/>
    <n v="0"/>
    <n v="0"/>
    <n v="0"/>
    <x v="0"/>
  </r>
  <r>
    <x v="0"/>
    <n v="543"/>
    <m/>
    <x v="0"/>
    <m/>
    <m/>
    <m/>
    <m/>
    <x v="0"/>
    <m/>
    <m/>
    <m/>
    <n v="1"/>
    <n v="0"/>
    <n v="0"/>
    <n v="0"/>
    <n v="0"/>
    <n v="0"/>
    <n v="0"/>
    <x v="0"/>
  </r>
  <r>
    <x v="0"/>
    <n v="544"/>
    <m/>
    <x v="0"/>
    <m/>
    <m/>
    <m/>
    <m/>
    <x v="0"/>
    <m/>
    <m/>
    <m/>
    <n v="1"/>
    <n v="0"/>
    <n v="0"/>
    <n v="0"/>
    <n v="0"/>
    <n v="0"/>
    <n v="0"/>
    <x v="0"/>
  </r>
  <r>
    <x v="0"/>
    <n v="545"/>
    <m/>
    <x v="0"/>
    <m/>
    <m/>
    <m/>
    <m/>
    <x v="0"/>
    <m/>
    <m/>
    <m/>
    <n v="1"/>
    <n v="0"/>
    <n v="0"/>
    <n v="0"/>
    <n v="0"/>
    <n v="0"/>
    <n v="0"/>
    <x v="0"/>
  </r>
  <r>
    <x v="0"/>
    <n v="546"/>
    <m/>
    <x v="0"/>
    <m/>
    <m/>
    <m/>
    <m/>
    <x v="0"/>
    <m/>
    <m/>
    <m/>
    <n v="1"/>
    <n v="0"/>
    <n v="0"/>
    <n v="0"/>
    <n v="0"/>
    <n v="0"/>
    <n v="0"/>
    <x v="0"/>
  </r>
  <r>
    <x v="0"/>
    <n v="547"/>
    <m/>
    <x v="0"/>
    <m/>
    <m/>
    <m/>
    <m/>
    <x v="0"/>
    <m/>
    <m/>
    <m/>
    <n v="1"/>
    <n v="0"/>
    <n v="0"/>
    <n v="0"/>
    <n v="0"/>
    <n v="0"/>
    <n v="0"/>
    <x v="0"/>
  </r>
  <r>
    <x v="0"/>
    <n v="548"/>
    <m/>
    <x v="0"/>
    <m/>
    <m/>
    <m/>
    <m/>
    <x v="0"/>
    <m/>
    <m/>
    <m/>
    <n v="1"/>
    <n v="0"/>
    <n v="0"/>
    <n v="0"/>
    <n v="0"/>
    <n v="0"/>
    <n v="0"/>
    <x v="0"/>
  </r>
  <r>
    <x v="0"/>
    <n v="549"/>
    <m/>
    <x v="0"/>
    <m/>
    <m/>
    <m/>
    <m/>
    <x v="0"/>
    <m/>
    <m/>
    <m/>
    <n v="1"/>
    <n v="0"/>
    <n v="0"/>
    <n v="0"/>
    <n v="0"/>
    <n v="0"/>
    <n v="0"/>
    <x v="0"/>
  </r>
  <r>
    <x v="0"/>
    <n v="550"/>
    <m/>
    <x v="0"/>
    <m/>
    <m/>
    <m/>
    <m/>
    <x v="0"/>
    <m/>
    <m/>
    <m/>
    <n v="1"/>
    <n v="0"/>
    <n v="0"/>
    <n v="0"/>
    <n v="0"/>
    <n v="0"/>
    <n v="0"/>
    <x v="0"/>
  </r>
  <r>
    <x v="0"/>
    <n v="551"/>
    <m/>
    <x v="0"/>
    <m/>
    <m/>
    <m/>
    <m/>
    <x v="0"/>
    <m/>
    <m/>
    <m/>
    <n v="1"/>
    <n v="0"/>
    <n v="0"/>
    <n v="0"/>
    <n v="0"/>
    <n v="0"/>
    <n v="0"/>
    <x v="0"/>
  </r>
  <r>
    <x v="0"/>
    <n v="552"/>
    <m/>
    <x v="0"/>
    <m/>
    <m/>
    <m/>
    <m/>
    <x v="0"/>
    <m/>
    <m/>
    <m/>
    <n v="1"/>
    <n v="0"/>
    <n v="0"/>
    <n v="0"/>
    <n v="0"/>
    <n v="0"/>
    <n v="0"/>
    <x v="0"/>
  </r>
  <r>
    <x v="0"/>
    <n v="553"/>
    <m/>
    <x v="0"/>
    <m/>
    <m/>
    <m/>
    <m/>
    <x v="0"/>
    <m/>
    <m/>
    <m/>
    <n v="1"/>
    <n v="0"/>
    <n v="0"/>
    <n v="0"/>
    <n v="0"/>
    <n v="0"/>
    <n v="0"/>
    <x v="0"/>
  </r>
  <r>
    <x v="0"/>
    <n v="554"/>
    <m/>
    <x v="0"/>
    <m/>
    <m/>
    <m/>
    <m/>
    <x v="0"/>
    <m/>
    <m/>
    <m/>
    <n v="1"/>
    <n v="0"/>
    <n v="0"/>
    <n v="0"/>
    <n v="0"/>
    <n v="0"/>
    <n v="0"/>
    <x v="0"/>
  </r>
  <r>
    <x v="0"/>
    <n v="555"/>
    <m/>
    <x v="0"/>
    <m/>
    <m/>
    <m/>
    <m/>
    <x v="0"/>
    <m/>
    <m/>
    <m/>
    <n v="1"/>
    <n v="0"/>
    <n v="0"/>
    <n v="0"/>
    <n v="0"/>
    <n v="0"/>
    <n v="0"/>
    <x v="0"/>
  </r>
  <r>
    <x v="0"/>
    <n v="556"/>
    <m/>
    <x v="0"/>
    <m/>
    <m/>
    <m/>
    <m/>
    <x v="0"/>
    <m/>
    <m/>
    <m/>
    <n v="1"/>
    <n v="0"/>
    <n v="0"/>
    <n v="0"/>
    <n v="0"/>
    <n v="0"/>
    <n v="0"/>
    <x v="0"/>
  </r>
  <r>
    <x v="0"/>
    <n v="557"/>
    <m/>
    <x v="0"/>
    <m/>
    <m/>
    <m/>
    <m/>
    <x v="0"/>
    <m/>
    <m/>
    <m/>
    <n v="1"/>
    <n v="0"/>
    <n v="0"/>
    <n v="0"/>
    <n v="0"/>
    <n v="0"/>
    <n v="0"/>
    <x v="0"/>
  </r>
  <r>
    <x v="0"/>
    <n v="558"/>
    <m/>
    <x v="0"/>
    <m/>
    <m/>
    <m/>
    <m/>
    <x v="0"/>
    <m/>
    <m/>
    <m/>
    <n v="1"/>
    <n v="0"/>
    <n v="0"/>
    <n v="0"/>
    <n v="0"/>
    <n v="0"/>
    <n v="0"/>
    <x v="0"/>
  </r>
  <r>
    <x v="0"/>
    <n v="559"/>
    <m/>
    <x v="0"/>
    <m/>
    <m/>
    <m/>
    <m/>
    <x v="0"/>
    <m/>
    <m/>
    <m/>
    <n v="1"/>
    <n v="0"/>
    <n v="0"/>
    <n v="0"/>
    <n v="0"/>
    <n v="0"/>
    <n v="0"/>
    <x v="0"/>
  </r>
  <r>
    <x v="0"/>
    <n v="560"/>
    <m/>
    <x v="0"/>
    <m/>
    <m/>
    <m/>
    <m/>
    <x v="0"/>
    <m/>
    <m/>
    <m/>
    <n v="1"/>
    <n v="0"/>
    <n v="0"/>
    <n v="0"/>
    <n v="0"/>
    <n v="0"/>
    <n v="0"/>
    <x v="0"/>
  </r>
  <r>
    <x v="0"/>
    <n v="561"/>
    <m/>
    <x v="0"/>
    <m/>
    <m/>
    <m/>
    <m/>
    <x v="0"/>
    <m/>
    <m/>
    <m/>
    <n v="1"/>
    <n v="0"/>
    <n v="0"/>
    <n v="0"/>
    <n v="0"/>
    <n v="0"/>
    <n v="0"/>
    <x v="0"/>
  </r>
  <r>
    <x v="0"/>
    <n v="562"/>
    <m/>
    <x v="0"/>
    <m/>
    <m/>
    <m/>
    <m/>
    <x v="0"/>
    <m/>
    <m/>
    <m/>
    <n v="1"/>
    <n v="0"/>
    <n v="0"/>
    <n v="0"/>
    <n v="0"/>
    <n v="0"/>
    <n v="0"/>
    <x v="0"/>
  </r>
  <r>
    <x v="0"/>
    <n v="563"/>
    <m/>
    <x v="0"/>
    <m/>
    <m/>
    <m/>
    <m/>
    <x v="0"/>
    <m/>
    <m/>
    <m/>
    <n v="1"/>
    <n v="0"/>
    <n v="0"/>
    <n v="0"/>
    <n v="0"/>
    <n v="0"/>
    <n v="0"/>
    <x v="0"/>
  </r>
  <r>
    <x v="0"/>
    <n v="564"/>
    <m/>
    <x v="0"/>
    <m/>
    <m/>
    <m/>
    <m/>
    <x v="0"/>
    <m/>
    <m/>
    <m/>
    <n v="1"/>
    <n v="0"/>
    <n v="0"/>
    <n v="0"/>
    <n v="0"/>
    <n v="0"/>
    <n v="0"/>
    <x v="0"/>
  </r>
  <r>
    <x v="0"/>
    <n v="565"/>
    <m/>
    <x v="0"/>
    <m/>
    <m/>
    <m/>
    <m/>
    <x v="0"/>
    <m/>
    <m/>
    <m/>
    <n v="1"/>
    <n v="0"/>
    <n v="0"/>
    <n v="0"/>
    <n v="0"/>
    <n v="0"/>
    <n v="0"/>
    <x v="0"/>
  </r>
  <r>
    <x v="0"/>
    <n v="566"/>
    <m/>
    <x v="0"/>
    <m/>
    <m/>
    <m/>
    <m/>
    <x v="0"/>
    <m/>
    <m/>
    <m/>
    <n v="1"/>
    <n v="0"/>
    <n v="0"/>
    <n v="0"/>
    <n v="0"/>
    <n v="0"/>
    <n v="0"/>
    <x v="0"/>
  </r>
  <r>
    <x v="0"/>
    <n v="567"/>
    <m/>
    <x v="0"/>
    <m/>
    <m/>
    <m/>
    <m/>
    <x v="0"/>
    <m/>
    <m/>
    <m/>
    <n v="1"/>
    <n v="0"/>
    <n v="0"/>
    <n v="0"/>
    <n v="0"/>
    <n v="0"/>
    <n v="0"/>
    <x v="0"/>
  </r>
  <r>
    <x v="0"/>
    <n v="568"/>
    <m/>
    <x v="0"/>
    <m/>
    <m/>
    <m/>
    <m/>
    <x v="0"/>
    <m/>
    <m/>
    <m/>
    <n v="1"/>
    <n v="0"/>
    <n v="0"/>
    <n v="0"/>
    <n v="0"/>
    <n v="0"/>
    <n v="0"/>
    <x v="0"/>
  </r>
  <r>
    <x v="0"/>
    <n v="569"/>
    <m/>
    <x v="0"/>
    <m/>
    <m/>
    <m/>
    <m/>
    <x v="0"/>
    <m/>
    <m/>
    <m/>
    <n v="1"/>
    <n v="0"/>
    <n v="0"/>
    <n v="0"/>
    <n v="0"/>
    <n v="0"/>
    <n v="0"/>
    <x v="0"/>
  </r>
  <r>
    <x v="0"/>
    <n v="570"/>
    <m/>
    <x v="0"/>
    <m/>
    <m/>
    <m/>
    <m/>
    <x v="0"/>
    <m/>
    <m/>
    <m/>
    <n v="1"/>
    <n v="0"/>
    <n v="0"/>
    <n v="0"/>
    <n v="0"/>
    <n v="0"/>
    <n v="0"/>
    <x v="0"/>
  </r>
  <r>
    <x v="0"/>
    <n v="571"/>
    <m/>
    <x v="0"/>
    <m/>
    <m/>
    <m/>
    <m/>
    <x v="0"/>
    <m/>
    <m/>
    <m/>
    <n v="1"/>
    <n v="0"/>
    <n v="0"/>
    <n v="0"/>
    <n v="0"/>
    <n v="0"/>
    <n v="0"/>
    <x v="0"/>
  </r>
  <r>
    <x v="0"/>
    <n v="572"/>
    <m/>
    <x v="0"/>
    <m/>
    <m/>
    <m/>
    <m/>
    <x v="0"/>
    <m/>
    <m/>
    <m/>
    <n v="1"/>
    <n v="0"/>
    <n v="0"/>
    <n v="0"/>
    <n v="0"/>
    <n v="0"/>
    <n v="0"/>
    <x v="0"/>
  </r>
  <r>
    <x v="0"/>
    <n v="573"/>
    <m/>
    <x v="0"/>
    <m/>
    <m/>
    <m/>
    <m/>
    <x v="0"/>
    <m/>
    <m/>
    <m/>
    <n v="1"/>
    <n v="0"/>
    <n v="0"/>
    <n v="0"/>
    <n v="0"/>
    <n v="0"/>
    <n v="0"/>
    <x v="0"/>
  </r>
  <r>
    <x v="0"/>
    <n v="574"/>
    <m/>
    <x v="0"/>
    <m/>
    <m/>
    <m/>
    <m/>
    <x v="0"/>
    <m/>
    <m/>
    <m/>
    <n v="1"/>
    <n v="0"/>
    <n v="0"/>
    <n v="0"/>
    <n v="0"/>
    <n v="0"/>
    <n v="0"/>
    <x v="0"/>
  </r>
  <r>
    <x v="0"/>
    <n v="575"/>
    <m/>
    <x v="0"/>
    <m/>
    <m/>
    <m/>
    <m/>
    <x v="0"/>
    <m/>
    <m/>
    <m/>
    <n v="1"/>
    <n v="0"/>
    <n v="0"/>
    <n v="0"/>
    <n v="0"/>
    <n v="0"/>
    <n v="0"/>
    <x v="0"/>
  </r>
  <r>
    <x v="0"/>
    <n v="576"/>
    <m/>
    <x v="0"/>
    <m/>
    <m/>
    <m/>
    <m/>
    <x v="0"/>
    <m/>
    <m/>
    <m/>
    <n v="1"/>
    <n v="0"/>
    <n v="0"/>
    <n v="0"/>
    <n v="0"/>
    <n v="0"/>
    <n v="0"/>
    <x v="0"/>
  </r>
  <r>
    <x v="0"/>
    <n v="577"/>
    <m/>
    <x v="0"/>
    <m/>
    <m/>
    <m/>
    <m/>
    <x v="0"/>
    <m/>
    <m/>
    <m/>
    <n v="1"/>
    <n v="0"/>
    <n v="0"/>
    <n v="0"/>
    <n v="0"/>
    <n v="0"/>
    <n v="0"/>
    <x v="0"/>
  </r>
  <r>
    <x v="0"/>
    <n v="578"/>
    <m/>
    <x v="0"/>
    <m/>
    <m/>
    <m/>
    <m/>
    <x v="0"/>
    <m/>
    <m/>
    <m/>
    <n v="1"/>
    <n v="0"/>
    <n v="0"/>
    <n v="0"/>
    <n v="0"/>
    <n v="0"/>
    <n v="0"/>
    <x v="0"/>
  </r>
  <r>
    <x v="0"/>
    <n v="579"/>
    <m/>
    <x v="0"/>
    <m/>
    <m/>
    <m/>
    <m/>
    <x v="0"/>
    <m/>
    <m/>
    <m/>
    <n v="1"/>
    <n v="0"/>
    <n v="0"/>
    <n v="0"/>
    <n v="0"/>
    <n v="0"/>
    <n v="0"/>
    <x v="0"/>
  </r>
  <r>
    <x v="0"/>
    <n v="580"/>
    <m/>
    <x v="0"/>
    <m/>
    <m/>
    <m/>
    <m/>
    <x v="0"/>
    <m/>
    <m/>
    <m/>
    <n v="1"/>
    <n v="0"/>
    <n v="0"/>
    <n v="0"/>
    <n v="0"/>
    <n v="0"/>
    <n v="0"/>
    <x v="0"/>
  </r>
  <r>
    <x v="0"/>
    <n v="581"/>
    <m/>
    <x v="0"/>
    <m/>
    <m/>
    <m/>
    <m/>
    <x v="0"/>
    <m/>
    <m/>
    <m/>
    <n v="1"/>
    <n v="0"/>
    <n v="0"/>
    <n v="0"/>
    <n v="0"/>
    <n v="0"/>
    <n v="0"/>
    <x v="0"/>
  </r>
  <r>
    <x v="0"/>
    <n v="582"/>
    <m/>
    <x v="0"/>
    <m/>
    <m/>
    <m/>
    <m/>
    <x v="0"/>
    <m/>
    <m/>
    <m/>
    <n v="1"/>
    <n v="0"/>
    <n v="0"/>
    <n v="0"/>
    <n v="0"/>
    <n v="0"/>
    <n v="0"/>
    <x v="0"/>
  </r>
  <r>
    <x v="0"/>
    <n v="583"/>
    <m/>
    <x v="0"/>
    <m/>
    <m/>
    <m/>
    <m/>
    <x v="0"/>
    <m/>
    <m/>
    <m/>
    <n v="1"/>
    <n v="0"/>
    <n v="0"/>
    <n v="0"/>
    <n v="0"/>
    <n v="0"/>
    <n v="0"/>
    <x v="0"/>
  </r>
  <r>
    <x v="0"/>
    <n v="584"/>
    <m/>
    <x v="0"/>
    <m/>
    <m/>
    <m/>
    <m/>
    <x v="0"/>
    <m/>
    <m/>
    <m/>
    <n v="1"/>
    <n v="0"/>
    <n v="0"/>
    <n v="0"/>
    <n v="0"/>
    <n v="0"/>
    <n v="0"/>
    <x v="0"/>
  </r>
  <r>
    <x v="0"/>
    <n v="585"/>
    <m/>
    <x v="0"/>
    <m/>
    <m/>
    <m/>
    <m/>
    <x v="0"/>
    <m/>
    <m/>
    <m/>
    <n v="1"/>
    <n v="0"/>
    <n v="0"/>
    <n v="0"/>
    <n v="0"/>
    <n v="0"/>
    <n v="0"/>
    <x v="0"/>
  </r>
  <r>
    <x v="0"/>
    <n v="586"/>
    <m/>
    <x v="0"/>
    <m/>
    <m/>
    <m/>
    <m/>
    <x v="0"/>
    <m/>
    <m/>
    <m/>
    <n v="1"/>
    <n v="0"/>
    <n v="0"/>
    <n v="0"/>
    <n v="0"/>
    <n v="0"/>
    <n v="0"/>
    <x v="0"/>
  </r>
  <r>
    <x v="0"/>
    <n v="587"/>
    <m/>
    <x v="0"/>
    <m/>
    <m/>
    <m/>
    <m/>
    <x v="0"/>
    <m/>
    <m/>
    <m/>
    <n v="1"/>
    <n v="0"/>
    <n v="0"/>
    <n v="0"/>
    <n v="0"/>
    <n v="0"/>
    <n v="0"/>
    <x v="0"/>
  </r>
  <r>
    <x v="0"/>
    <n v="588"/>
    <m/>
    <x v="0"/>
    <m/>
    <m/>
    <m/>
    <m/>
    <x v="0"/>
    <m/>
    <m/>
    <m/>
    <n v="1"/>
    <n v="0"/>
    <n v="0"/>
    <n v="0"/>
    <n v="0"/>
    <n v="0"/>
    <n v="0"/>
    <x v="0"/>
  </r>
  <r>
    <x v="0"/>
    <n v="589"/>
    <m/>
    <x v="0"/>
    <m/>
    <m/>
    <m/>
    <m/>
    <x v="0"/>
    <m/>
    <m/>
    <m/>
    <n v="1"/>
    <n v="0"/>
    <n v="0"/>
    <n v="0"/>
    <n v="0"/>
    <n v="0"/>
    <n v="0"/>
    <x v="0"/>
  </r>
  <r>
    <x v="0"/>
    <n v="590"/>
    <m/>
    <x v="0"/>
    <m/>
    <m/>
    <m/>
    <m/>
    <x v="0"/>
    <m/>
    <m/>
    <m/>
    <n v="1"/>
    <n v="0"/>
    <n v="0"/>
    <n v="0"/>
    <n v="0"/>
    <n v="0"/>
    <n v="0"/>
    <x v="0"/>
  </r>
  <r>
    <x v="0"/>
    <n v="591"/>
    <m/>
    <x v="0"/>
    <m/>
    <m/>
    <m/>
    <m/>
    <x v="0"/>
    <m/>
    <m/>
    <m/>
    <n v="1"/>
    <n v="0"/>
    <n v="0"/>
    <n v="0"/>
    <n v="0"/>
    <n v="0"/>
    <n v="0"/>
    <x v="0"/>
  </r>
  <r>
    <x v="0"/>
    <n v="592"/>
    <m/>
    <x v="0"/>
    <m/>
    <m/>
    <m/>
    <m/>
    <x v="0"/>
    <m/>
    <m/>
    <m/>
    <n v="1"/>
    <n v="0"/>
    <n v="0"/>
    <n v="0"/>
    <n v="0"/>
    <n v="0"/>
    <n v="0"/>
    <x v="0"/>
  </r>
  <r>
    <x v="0"/>
    <n v="593"/>
    <m/>
    <x v="0"/>
    <m/>
    <m/>
    <m/>
    <m/>
    <x v="0"/>
    <m/>
    <m/>
    <m/>
    <n v="1"/>
    <n v="0"/>
    <n v="0"/>
    <n v="0"/>
    <n v="0"/>
    <n v="0"/>
    <n v="0"/>
    <x v="0"/>
  </r>
  <r>
    <x v="0"/>
    <n v="594"/>
    <m/>
    <x v="0"/>
    <m/>
    <m/>
    <m/>
    <m/>
    <x v="0"/>
    <m/>
    <m/>
    <m/>
    <n v="1"/>
    <n v="0"/>
    <n v="0"/>
    <n v="0"/>
    <n v="0"/>
    <n v="0"/>
    <n v="0"/>
    <x v="0"/>
  </r>
  <r>
    <x v="0"/>
    <n v="595"/>
    <m/>
    <x v="0"/>
    <m/>
    <m/>
    <m/>
    <m/>
    <x v="0"/>
    <m/>
    <m/>
    <m/>
    <n v="1"/>
    <n v="0"/>
    <n v="0"/>
    <n v="0"/>
    <n v="0"/>
    <n v="0"/>
    <n v="0"/>
    <x v="0"/>
  </r>
  <r>
    <x v="0"/>
    <n v="596"/>
    <m/>
    <x v="0"/>
    <m/>
    <m/>
    <m/>
    <m/>
    <x v="0"/>
    <m/>
    <m/>
    <m/>
    <n v="1"/>
    <n v="0"/>
    <n v="0"/>
    <n v="0"/>
    <n v="0"/>
    <n v="0"/>
    <n v="0"/>
    <x v="0"/>
  </r>
  <r>
    <x v="0"/>
    <n v="597"/>
    <m/>
    <x v="0"/>
    <m/>
    <m/>
    <m/>
    <m/>
    <x v="0"/>
    <m/>
    <m/>
    <m/>
    <n v="1"/>
    <n v="0"/>
    <n v="0"/>
    <n v="0"/>
    <n v="0"/>
    <n v="0"/>
    <n v="0"/>
    <x v="0"/>
  </r>
  <r>
    <x v="0"/>
    <n v="598"/>
    <m/>
    <x v="0"/>
    <m/>
    <m/>
    <m/>
    <m/>
    <x v="0"/>
    <m/>
    <m/>
    <m/>
    <n v="1"/>
    <n v="0"/>
    <n v="0"/>
    <n v="0"/>
    <n v="0"/>
    <n v="0"/>
    <n v="0"/>
    <x v="0"/>
  </r>
  <r>
    <x v="0"/>
    <n v="599"/>
    <m/>
    <x v="0"/>
    <m/>
    <m/>
    <m/>
    <m/>
    <x v="0"/>
    <m/>
    <m/>
    <m/>
    <n v="1"/>
    <n v="0"/>
    <n v="0"/>
    <n v="0"/>
    <n v="0"/>
    <n v="0"/>
    <n v="0"/>
    <x v="0"/>
  </r>
  <r>
    <x v="0"/>
    <n v="600"/>
    <m/>
    <x v="0"/>
    <m/>
    <m/>
    <m/>
    <m/>
    <x v="0"/>
    <m/>
    <m/>
    <m/>
    <n v="1"/>
    <n v="0"/>
    <n v="0"/>
    <n v="0"/>
    <n v="0"/>
    <n v="0"/>
    <n v="0"/>
    <x v="0"/>
  </r>
  <r>
    <x v="0"/>
    <n v="601"/>
    <m/>
    <x v="0"/>
    <m/>
    <m/>
    <m/>
    <m/>
    <x v="0"/>
    <m/>
    <m/>
    <m/>
    <n v="1"/>
    <n v="0"/>
    <n v="0"/>
    <n v="0"/>
    <n v="0"/>
    <n v="0"/>
    <n v="0"/>
    <x v="0"/>
  </r>
  <r>
    <x v="0"/>
    <n v="602"/>
    <m/>
    <x v="0"/>
    <m/>
    <m/>
    <m/>
    <m/>
    <x v="0"/>
    <m/>
    <m/>
    <m/>
    <n v="1"/>
    <n v="0"/>
    <n v="0"/>
    <n v="0"/>
    <n v="0"/>
    <n v="0"/>
    <n v="0"/>
    <x v="0"/>
  </r>
  <r>
    <x v="0"/>
    <n v="603"/>
    <m/>
    <x v="0"/>
    <m/>
    <m/>
    <m/>
    <m/>
    <x v="0"/>
    <m/>
    <m/>
    <m/>
    <n v="1"/>
    <n v="0"/>
    <n v="0"/>
    <n v="0"/>
    <n v="0"/>
    <n v="0"/>
    <n v="0"/>
    <x v="0"/>
  </r>
  <r>
    <x v="0"/>
    <n v="604"/>
    <m/>
    <x v="0"/>
    <m/>
    <m/>
    <m/>
    <m/>
    <x v="0"/>
    <m/>
    <m/>
    <m/>
    <n v="1"/>
    <n v="0"/>
    <n v="0"/>
    <n v="0"/>
    <n v="0"/>
    <n v="0"/>
    <n v="0"/>
    <x v="0"/>
  </r>
  <r>
    <x v="0"/>
    <n v="605"/>
    <m/>
    <x v="0"/>
    <m/>
    <m/>
    <m/>
    <m/>
    <x v="0"/>
    <m/>
    <m/>
    <m/>
    <n v="1"/>
    <n v="0"/>
    <n v="0"/>
    <n v="0"/>
    <n v="0"/>
    <n v="0"/>
    <n v="0"/>
    <x v="0"/>
  </r>
  <r>
    <x v="0"/>
    <n v="606"/>
    <m/>
    <x v="0"/>
    <m/>
    <m/>
    <m/>
    <m/>
    <x v="0"/>
    <m/>
    <m/>
    <m/>
    <n v="1"/>
    <n v="0"/>
    <n v="0"/>
    <n v="0"/>
    <n v="0"/>
    <n v="0"/>
    <n v="0"/>
    <x v="0"/>
  </r>
  <r>
    <x v="0"/>
    <n v="607"/>
    <m/>
    <x v="0"/>
    <m/>
    <m/>
    <m/>
    <m/>
    <x v="0"/>
    <m/>
    <m/>
    <m/>
    <n v="1"/>
    <n v="0"/>
    <n v="0"/>
    <n v="0"/>
    <n v="0"/>
    <n v="0"/>
    <n v="0"/>
    <x v="0"/>
  </r>
  <r>
    <x v="0"/>
    <n v="608"/>
    <m/>
    <x v="0"/>
    <m/>
    <m/>
    <m/>
    <m/>
    <x v="0"/>
    <m/>
    <m/>
    <m/>
    <n v="1"/>
    <n v="0"/>
    <n v="0"/>
    <n v="0"/>
    <n v="0"/>
    <n v="0"/>
    <n v="0"/>
    <x v="0"/>
  </r>
  <r>
    <x v="0"/>
    <n v="609"/>
    <m/>
    <x v="0"/>
    <m/>
    <m/>
    <m/>
    <m/>
    <x v="0"/>
    <m/>
    <m/>
    <m/>
    <n v="1"/>
    <n v="0"/>
    <n v="0"/>
    <n v="0"/>
    <n v="0"/>
    <n v="0"/>
    <n v="0"/>
    <x v="0"/>
  </r>
  <r>
    <x v="0"/>
    <n v="610"/>
    <m/>
    <x v="0"/>
    <m/>
    <m/>
    <m/>
    <m/>
    <x v="0"/>
    <m/>
    <m/>
    <m/>
    <n v="1"/>
    <n v="0"/>
    <n v="0"/>
    <n v="0"/>
    <n v="0"/>
    <n v="0"/>
    <n v="0"/>
    <x v="0"/>
  </r>
  <r>
    <x v="0"/>
    <n v="611"/>
    <m/>
    <x v="0"/>
    <m/>
    <m/>
    <m/>
    <m/>
    <x v="0"/>
    <m/>
    <m/>
    <m/>
    <n v="1"/>
    <n v="0"/>
    <n v="0"/>
    <n v="0"/>
    <n v="0"/>
    <n v="0"/>
    <n v="0"/>
    <x v="0"/>
  </r>
  <r>
    <x v="0"/>
    <n v="612"/>
    <m/>
    <x v="0"/>
    <m/>
    <m/>
    <m/>
    <m/>
    <x v="0"/>
    <m/>
    <m/>
    <m/>
    <n v="1"/>
    <n v="0"/>
    <n v="0"/>
    <n v="0"/>
    <n v="0"/>
    <n v="0"/>
    <n v="0"/>
    <x v="0"/>
  </r>
  <r>
    <x v="0"/>
    <n v="613"/>
    <m/>
    <x v="0"/>
    <m/>
    <m/>
    <m/>
    <m/>
    <x v="0"/>
    <m/>
    <m/>
    <m/>
    <n v="1"/>
    <n v="0"/>
    <n v="0"/>
    <n v="0"/>
    <n v="0"/>
    <n v="0"/>
    <n v="0"/>
    <x v="0"/>
  </r>
  <r>
    <x v="0"/>
    <n v="614"/>
    <m/>
    <x v="0"/>
    <m/>
    <m/>
    <m/>
    <m/>
    <x v="0"/>
    <m/>
    <m/>
    <m/>
    <n v="1"/>
    <n v="0"/>
    <n v="0"/>
    <n v="0"/>
    <n v="0"/>
    <n v="0"/>
    <n v="0"/>
    <x v="0"/>
  </r>
  <r>
    <x v="0"/>
    <n v="615"/>
    <m/>
    <x v="0"/>
    <m/>
    <m/>
    <m/>
    <m/>
    <x v="0"/>
    <m/>
    <m/>
    <m/>
    <n v="1"/>
    <n v="0"/>
    <n v="0"/>
    <n v="0"/>
    <n v="0"/>
    <n v="0"/>
    <n v="0"/>
    <x v="0"/>
  </r>
  <r>
    <x v="0"/>
    <n v="616"/>
    <m/>
    <x v="0"/>
    <m/>
    <m/>
    <m/>
    <m/>
    <x v="0"/>
    <m/>
    <m/>
    <m/>
    <n v="1"/>
    <n v="0"/>
    <n v="0"/>
    <n v="0"/>
    <n v="0"/>
    <n v="0"/>
    <n v="0"/>
    <x v="0"/>
  </r>
  <r>
    <x v="0"/>
    <n v="617"/>
    <m/>
    <x v="0"/>
    <m/>
    <m/>
    <m/>
    <m/>
    <x v="0"/>
    <m/>
    <m/>
    <m/>
    <n v="1"/>
    <n v="0"/>
    <n v="0"/>
    <n v="0"/>
    <n v="0"/>
    <n v="0"/>
    <n v="0"/>
    <x v="0"/>
  </r>
  <r>
    <x v="0"/>
    <n v="618"/>
    <m/>
    <x v="0"/>
    <m/>
    <m/>
    <m/>
    <m/>
    <x v="0"/>
    <m/>
    <m/>
    <m/>
    <n v="1"/>
    <n v="0"/>
    <n v="0"/>
    <n v="0"/>
    <n v="0"/>
    <n v="0"/>
    <n v="0"/>
    <x v="0"/>
  </r>
  <r>
    <x v="0"/>
    <n v="619"/>
    <m/>
    <x v="0"/>
    <m/>
    <m/>
    <m/>
    <m/>
    <x v="0"/>
    <m/>
    <m/>
    <m/>
    <n v="1"/>
    <n v="0"/>
    <n v="0"/>
    <n v="0"/>
    <n v="0"/>
    <n v="0"/>
    <n v="0"/>
    <x v="0"/>
  </r>
  <r>
    <x v="0"/>
    <n v="620"/>
    <m/>
    <x v="0"/>
    <m/>
    <m/>
    <m/>
    <m/>
    <x v="0"/>
    <m/>
    <m/>
    <m/>
    <n v="1"/>
    <n v="0"/>
    <n v="0"/>
    <n v="0"/>
    <n v="0"/>
    <n v="0"/>
    <n v="0"/>
    <x v="0"/>
  </r>
  <r>
    <x v="0"/>
    <n v="621"/>
    <m/>
    <x v="0"/>
    <m/>
    <m/>
    <m/>
    <m/>
    <x v="0"/>
    <m/>
    <m/>
    <m/>
    <n v="1"/>
    <n v="0"/>
    <n v="0"/>
    <n v="0"/>
    <n v="0"/>
    <n v="0"/>
    <n v="0"/>
    <x v="0"/>
  </r>
  <r>
    <x v="0"/>
    <n v="622"/>
    <m/>
    <x v="0"/>
    <m/>
    <m/>
    <m/>
    <m/>
    <x v="0"/>
    <m/>
    <m/>
    <m/>
    <n v="1"/>
    <n v="0"/>
    <n v="0"/>
    <n v="0"/>
    <n v="0"/>
    <n v="0"/>
    <n v="0"/>
    <x v="0"/>
  </r>
  <r>
    <x v="0"/>
    <n v="623"/>
    <m/>
    <x v="0"/>
    <m/>
    <m/>
    <m/>
    <m/>
    <x v="0"/>
    <m/>
    <m/>
    <m/>
    <n v="1"/>
    <n v="0"/>
    <n v="0"/>
    <n v="0"/>
    <n v="0"/>
    <n v="0"/>
    <n v="0"/>
    <x v="0"/>
  </r>
  <r>
    <x v="0"/>
    <n v="624"/>
    <m/>
    <x v="0"/>
    <m/>
    <m/>
    <m/>
    <m/>
    <x v="0"/>
    <m/>
    <m/>
    <m/>
    <n v="1"/>
    <n v="0"/>
    <n v="0"/>
    <n v="0"/>
    <n v="0"/>
    <n v="0"/>
    <n v="0"/>
    <x v="0"/>
  </r>
  <r>
    <x v="0"/>
    <n v="625"/>
    <m/>
    <x v="0"/>
    <m/>
    <m/>
    <m/>
    <m/>
    <x v="0"/>
    <m/>
    <m/>
    <m/>
    <n v="1"/>
    <n v="0"/>
    <n v="0"/>
    <n v="0"/>
    <n v="0"/>
    <n v="0"/>
    <n v="0"/>
    <x v="0"/>
  </r>
  <r>
    <x v="0"/>
    <n v="626"/>
    <m/>
    <x v="0"/>
    <m/>
    <m/>
    <m/>
    <m/>
    <x v="0"/>
    <m/>
    <m/>
    <m/>
    <n v="1"/>
    <n v="0"/>
    <n v="0"/>
    <n v="0"/>
    <n v="0"/>
    <n v="0"/>
    <n v="0"/>
    <x v="0"/>
  </r>
  <r>
    <x v="0"/>
    <n v="627"/>
    <m/>
    <x v="0"/>
    <m/>
    <m/>
    <m/>
    <m/>
    <x v="0"/>
    <m/>
    <m/>
    <m/>
    <n v="1"/>
    <n v="0"/>
    <n v="0"/>
    <n v="0"/>
    <n v="0"/>
    <n v="0"/>
    <n v="0"/>
    <x v="0"/>
  </r>
  <r>
    <x v="0"/>
    <n v="628"/>
    <m/>
    <x v="0"/>
    <m/>
    <m/>
    <m/>
    <m/>
    <x v="0"/>
    <m/>
    <m/>
    <m/>
    <n v="1"/>
    <n v="0"/>
    <n v="0"/>
    <n v="0"/>
    <n v="0"/>
    <n v="0"/>
    <n v="0"/>
    <x v="0"/>
  </r>
  <r>
    <x v="0"/>
    <n v="629"/>
    <m/>
    <x v="0"/>
    <m/>
    <m/>
    <m/>
    <m/>
    <x v="0"/>
    <m/>
    <m/>
    <m/>
    <n v="1"/>
    <n v="0"/>
    <n v="0"/>
    <n v="0"/>
    <n v="0"/>
    <n v="0"/>
    <n v="0"/>
    <x v="0"/>
  </r>
  <r>
    <x v="0"/>
    <n v="630"/>
    <m/>
    <x v="0"/>
    <m/>
    <m/>
    <m/>
    <m/>
    <x v="0"/>
    <m/>
    <m/>
    <m/>
    <n v="1"/>
    <n v="0"/>
    <n v="0"/>
    <n v="0"/>
    <n v="0"/>
    <n v="0"/>
    <n v="0"/>
    <x v="0"/>
  </r>
  <r>
    <x v="0"/>
    <n v="631"/>
    <m/>
    <x v="0"/>
    <m/>
    <m/>
    <m/>
    <m/>
    <x v="0"/>
    <m/>
    <m/>
    <m/>
    <n v="1"/>
    <n v="0"/>
    <n v="0"/>
    <n v="0"/>
    <n v="0"/>
    <n v="0"/>
    <n v="0"/>
    <x v="0"/>
  </r>
  <r>
    <x v="0"/>
    <n v="632"/>
    <m/>
    <x v="0"/>
    <m/>
    <m/>
    <m/>
    <m/>
    <x v="0"/>
    <m/>
    <m/>
    <m/>
    <n v="1"/>
    <n v="0"/>
    <n v="0"/>
    <n v="0"/>
    <n v="0"/>
    <n v="0"/>
    <n v="0"/>
    <x v="0"/>
  </r>
  <r>
    <x v="0"/>
    <n v="633"/>
    <m/>
    <x v="0"/>
    <m/>
    <m/>
    <m/>
    <m/>
    <x v="0"/>
    <m/>
    <m/>
    <m/>
    <n v="1"/>
    <n v="0"/>
    <n v="0"/>
    <n v="0"/>
    <n v="0"/>
    <n v="0"/>
    <n v="0"/>
    <x v="0"/>
  </r>
  <r>
    <x v="0"/>
    <n v="634"/>
    <m/>
    <x v="0"/>
    <m/>
    <m/>
    <m/>
    <m/>
    <x v="0"/>
    <m/>
    <m/>
    <m/>
    <n v="1"/>
    <n v="0"/>
    <n v="0"/>
    <n v="0"/>
    <n v="0"/>
    <n v="0"/>
    <n v="0"/>
    <x v="0"/>
  </r>
  <r>
    <x v="0"/>
    <n v="635"/>
    <m/>
    <x v="0"/>
    <m/>
    <m/>
    <m/>
    <m/>
    <x v="0"/>
    <m/>
    <m/>
    <m/>
    <n v="1"/>
    <n v="0"/>
    <n v="0"/>
    <n v="0"/>
    <n v="0"/>
    <n v="0"/>
    <n v="0"/>
    <x v="0"/>
  </r>
  <r>
    <x v="0"/>
    <n v="636"/>
    <m/>
    <x v="0"/>
    <m/>
    <m/>
    <m/>
    <m/>
    <x v="0"/>
    <m/>
    <m/>
    <m/>
    <n v="1"/>
    <n v="0"/>
    <n v="0"/>
    <n v="0"/>
    <n v="0"/>
    <n v="0"/>
    <n v="0"/>
    <x v="0"/>
  </r>
  <r>
    <x v="0"/>
    <n v="637"/>
    <m/>
    <x v="0"/>
    <m/>
    <m/>
    <m/>
    <m/>
    <x v="0"/>
    <m/>
    <m/>
    <m/>
    <n v="1"/>
    <n v="0"/>
    <n v="0"/>
    <n v="0"/>
    <n v="0"/>
    <n v="0"/>
    <n v="0"/>
    <x v="0"/>
  </r>
  <r>
    <x v="0"/>
    <n v="638"/>
    <m/>
    <x v="0"/>
    <m/>
    <m/>
    <m/>
    <m/>
    <x v="0"/>
    <m/>
    <m/>
    <m/>
    <n v="1"/>
    <n v="0"/>
    <n v="0"/>
    <n v="0"/>
    <n v="0"/>
    <n v="0"/>
    <n v="0"/>
    <x v="0"/>
  </r>
  <r>
    <x v="0"/>
    <n v="639"/>
    <m/>
    <x v="0"/>
    <m/>
    <m/>
    <m/>
    <m/>
    <x v="0"/>
    <m/>
    <m/>
    <m/>
    <n v="1"/>
    <n v="0"/>
    <n v="0"/>
    <n v="0"/>
    <n v="0"/>
    <n v="0"/>
    <n v="0"/>
    <x v="0"/>
  </r>
  <r>
    <x v="0"/>
    <n v="640"/>
    <m/>
    <x v="0"/>
    <m/>
    <m/>
    <m/>
    <m/>
    <x v="0"/>
    <m/>
    <m/>
    <m/>
    <n v="1"/>
    <n v="0"/>
    <n v="0"/>
    <n v="0"/>
    <n v="0"/>
    <n v="0"/>
    <n v="0"/>
    <x v="0"/>
  </r>
  <r>
    <x v="0"/>
    <n v="641"/>
    <m/>
    <x v="0"/>
    <m/>
    <m/>
    <m/>
    <m/>
    <x v="0"/>
    <m/>
    <m/>
    <m/>
    <n v="1"/>
    <n v="0"/>
    <n v="0"/>
    <n v="0"/>
    <n v="0"/>
    <n v="0"/>
    <n v="0"/>
    <x v="0"/>
  </r>
  <r>
    <x v="0"/>
    <n v="642"/>
    <m/>
    <x v="0"/>
    <m/>
    <m/>
    <m/>
    <m/>
    <x v="0"/>
    <m/>
    <m/>
    <m/>
    <n v="1"/>
    <n v="0"/>
    <n v="0"/>
    <n v="0"/>
    <n v="0"/>
    <n v="0"/>
    <n v="0"/>
    <x v="0"/>
  </r>
  <r>
    <x v="0"/>
    <n v="643"/>
    <m/>
    <x v="0"/>
    <m/>
    <m/>
    <m/>
    <m/>
    <x v="0"/>
    <m/>
    <m/>
    <m/>
    <n v="1"/>
    <n v="0"/>
    <n v="0"/>
    <n v="0"/>
    <n v="0"/>
    <n v="0"/>
    <n v="0"/>
    <x v="0"/>
  </r>
  <r>
    <x v="0"/>
    <n v="644"/>
    <m/>
    <x v="0"/>
    <m/>
    <m/>
    <m/>
    <m/>
    <x v="0"/>
    <m/>
    <m/>
    <m/>
    <n v="1"/>
    <n v="0"/>
    <n v="0"/>
    <n v="0"/>
    <n v="0"/>
    <n v="0"/>
    <n v="0"/>
    <x v="0"/>
  </r>
  <r>
    <x v="0"/>
    <n v="645"/>
    <m/>
    <x v="0"/>
    <m/>
    <m/>
    <m/>
    <m/>
    <x v="0"/>
    <m/>
    <m/>
    <m/>
    <n v="1"/>
    <n v="0"/>
    <n v="0"/>
    <n v="0"/>
    <n v="0"/>
    <n v="0"/>
    <n v="0"/>
    <x v="0"/>
  </r>
  <r>
    <x v="0"/>
    <n v="646"/>
    <m/>
    <x v="0"/>
    <m/>
    <m/>
    <m/>
    <m/>
    <x v="0"/>
    <m/>
    <m/>
    <m/>
    <n v="1"/>
    <n v="0"/>
    <n v="0"/>
    <n v="0"/>
    <n v="0"/>
    <n v="0"/>
    <n v="0"/>
    <x v="0"/>
  </r>
  <r>
    <x v="0"/>
    <n v="647"/>
    <m/>
    <x v="0"/>
    <m/>
    <m/>
    <m/>
    <m/>
    <x v="0"/>
    <m/>
    <m/>
    <m/>
    <n v="1"/>
    <n v="0"/>
    <n v="0"/>
    <n v="0"/>
    <n v="0"/>
    <n v="0"/>
    <n v="0"/>
    <x v="0"/>
  </r>
  <r>
    <x v="0"/>
    <n v="648"/>
    <m/>
    <x v="0"/>
    <m/>
    <m/>
    <m/>
    <m/>
    <x v="0"/>
    <m/>
    <m/>
    <m/>
    <n v="1"/>
    <n v="0"/>
    <n v="0"/>
    <n v="0"/>
    <n v="0"/>
    <n v="0"/>
    <n v="0"/>
    <x v="0"/>
  </r>
  <r>
    <x v="0"/>
    <n v="649"/>
    <m/>
    <x v="0"/>
    <m/>
    <m/>
    <m/>
    <m/>
    <x v="0"/>
    <m/>
    <m/>
    <m/>
    <n v="1"/>
    <n v="0"/>
    <n v="0"/>
    <n v="0"/>
    <n v="0"/>
    <n v="0"/>
    <n v="0"/>
    <x v="0"/>
  </r>
  <r>
    <x v="0"/>
    <n v="650"/>
    <m/>
    <x v="0"/>
    <m/>
    <m/>
    <m/>
    <m/>
    <x v="0"/>
    <m/>
    <m/>
    <m/>
    <n v="1"/>
    <n v="0"/>
    <n v="0"/>
    <n v="0"/>
    <n v="0"/>
    <n v="0"/>
    <n v="0"/>
    <x v="0"/>
  </r>
  <r>
    <x v="0"/>
    <n v="651"/>
    <m/>
    <x v="0"/>
    <m/>
    <m/>
    <m/>
    <m/>
    <x v="0"/>
    <m/>
    <m/>
    <m/>
    <n v="1"/>
    <n v="0"/>
    <n v="0"/>
    <n v="0"/>
    <n v="0"/>
    <n v="0"/>
    <n v="0"/>
    <x v="0"/>
  </r>
  <r>
    <x v="0"/>
    <n v="652"/>
    <m/>
    <x v="0"/>
    <m/>
    <m/>
    <m/>
    <m/>
    <x v="0"/>
    <m/>
    <m/>
    <m/>
    <n v="1"/>
    <n v="0"/>
    <n v="0"/>
    <n v="0"/>
    <n v="0"/>
    <n v="0"/>
    <n v="0"/>
    <x v="0"/>
  </r>
  <r>
    <x v="0"/>
    <n v="653"/>
    <m/>
    <x v="0"/>
    <m/>
    <m/>
    <m/>
    <m/>
    <x v="0"/>
    <m/>
    <m/>
    <m/>
    <n v="1"/>
    <n v="0"/>
    <n v="0"/>
    <n v="0"/>
    <n v="0"/>
    <n v="0"/>
    <n v="0"/>
    <x v="0"/>
  </r>
  <r>
    <x v="0"/>
    <n v="654"/>
    <m/>
    <x v="0"/>
    <m/>
    <m/>
    <m/>
    <m/>
    <x v="0"/>
    <m/>
    <m/>
    <m/>
    <n v="1"/>
    <n v="0"/>
    <n v="0"/>
    <n v="0"/>
    <n v="0"/>
    <n v="0"/>
    <n v="0"/>
    <x v="0"/>
  </r>
  <r>
    <x v="0"/>
    <n v="655"/>
    <m/>
    <x v="0"/>
    <m/>
    <m/>
    <m/>
    <m/>
    <x v="0"/>
    <m/>
    <m/>
    <m/>
    <n v="1"/>
    <n v="0"/>
    <n v="0"/>
    <n v="0"/>
    <n v="0"/>
    <n v="0"/>
    <n v="0"/>
    <x v="0"/>
  </r>
  <r>
    <x v="0"/>
    <n v="656"/>
    <m/>
    <x v="0"/>
    <m/>
    <m/>
    <m/>
    <m/>
    <x v="0"/>
    <m/>
    <m/>
    <m/>
    <n v="1"/>
    <n v="0"/>
    <n v="0"/>
    <n v="0"/>
    <n v="0"/>
    <n v="0"/>
    <n v="0"/>
    <x v="0"/>
  </r>
  <r>
    <x v="0"/>
    <n v="657"/>
    <m/>
    <x v="0"/>
    <m/>
    <m/>
    <m/>
    <m/>
    <x v="0"/>
    <m/>
    <m/>
    <m/>
    <n v="1"/>
    <n v="0"/>
    <n v="0"/>
    <n v="0"/>
    <n v="0"/>
    <n v="0"/>
    <n v="0"/>
    <x v="0"/>
  </r>
  <r>
    <x v="0"/>
    <n v="658"/>
    <m/>
    <x v="0"/>
    <m/>
    <m/>
    <m/>
    <m/>
    <x v="0"/>
    <m/>
    <m/>
    <m/>
    <n v="1"/>
    <n v="0"/>
    <n v="0"/>
    <n v="0"/>
    <n v="0"/>
    <n v="0"/>
    <n v="0"/>
    <x v="0"/>
  </r>
  <r>
    <x v="0"/>
    <n v="659"/>
    <m/>
    <x v="0"/>
    <m/>
    <m/>
    <m/>
    <m/>
    <x v="0"/>
    <m/>
    <m/>
    <m/>
    <n v="1"/>
    <n v="0"/>
    <n v="0"/>
    <n v="0"/>
    <n v="0"/>
    <n v="0"/>
    <n v="0"/>
    <x v="0"/>
  </r>
  <r>
    <x v="0"/>
    <n v="660"/>
    <m/>
    <x v="0"/>
    <m/>
    <m/>
    <m/>
    <m/>
    <x v="0"/>
    <m/>
    <m/>
    <m/>
    <n v="1"/>
    <n v="0"/>
    <n v="0"/>
    <n v="0"/>
    <n v="0"/>
    <n v="0"/>
    <n v="0"/>
    <x v="0"/>
  </r>
  <r>
    <x v="0"/>
    <n v="661"/>
    <m/>
    <x v="0"/>
    <m/>
    <m/>
    <m/>
    <m/>
    <x v="0"/>
    <m/>
    <m/>
    <m/>
    <n v="1"/>
    <n v="0"/>
    <n v="0"/>
    <n v="0"/>
    <n v="0"/>
    <n v="0"/>
    <n v="0"/>
    <x v="0"/>
  </r>
  <r>
    <x v="0"/>
    <n v="662"/>
    <m/>
    <x v="0"/>
    <m/>
    <m/>
    <m/>
    <m/>
    <x v="0"/>
    <m/>
    <m/>
    <m/>
    <n v="1"/>
    <n v="0"/>
    <n v="0"/>
    <n v="0"/>
    <n v="0"/>
    <n v="0"/>
    <n v="0"/>
    <x v="0"/>
  </r>
  <r>
    <x v="0"/>
    <n v="663"/>
    <m/>
    <x v="0"/>
    <m/>
    <m/>
    <m/>
    <m/>
    <x v="0"/>
    <m/>
    <m/>
    <m/>
    <n v="1"/>
    <n v="0"/>
    <n v="0"/>
    <n v="0"/>
    <n v="0"/>
    <n v="0"/>
    <n v="0"/>
    <x v="0"/>
  </r>
  <r>
    <x v="0"/>
    <n v="664"/>
    <m/>
    <x v="0"/>
    <m/>
    <m/>
    <m/>
    <m/>
    <x v="0"/>
    <m/>
    <m/>
    <m/>
    <n v="1"/>
    <n v="0"/>
    <n v="0"/>
    <n v="0"/>
    <n v="0"/>
    <n v="0"/>
    <n v="0"/>
    <x v="0"/>
  </r>
  <r>
    <x v="0"/>
    <n v="665"/>
    <m/>
    <x v="0"/>
    <m/>
    <m/>
    <m/>
    <m/>
    <x v="0"/>
    <m/>
    <m/>
    <m/>
    <n v="1"/>
    <n v="0"/>
    <n v="0"/>
    <n v="0"/>
    <n v="0"/>
    <n v="0"/>
    <n v="0"/>
    <x v="0"/>
  </r>
  <r>
    <x v="0"/>
    <n v="666"/>
    <m/>
    <x v="0"/>
    <m/>
    <m/>
    <m/>
    <m/>
    <x v="0"/>
    <m/>
    <m/>
    <m/>
    <n v="1"/>
    <n v="0"/>
    <n v="0"/>
    <n v="0"/>
    <n v="0"/>
    <n v="0"/>
    <n v="0"/>
    <x v="0"/>
  </r>
  <r>
    <x v="0"/>
    <n v="667"/>
    <m/>
    <x v="0"/>
    <m/>
    <m/>
    <m/>
    <m/>
    <x v="0"/>
    <m/>
    <m/>
    <m/>
    <n v="1"/>
    <n v="0"/>
    <n v="0"/>
    <n v="0"/>
    <n v="0"/>
    <n v="0"/>
    <n v="0"/>
    <x v="0"/>
  </r>
  <r>
    <x v="0"/>
    <n v="668"/>
    <m/>
    <x v="0"/>
    <m/>
    <m/>
    <m/>
    <m/>
    <x v="0"/>
    <m/>
    <m/>
    <m/>
    <n v="1"/>
    <n v="0"/>
    <n v="0"/>
    <n v="0"/>
    <n v="0"/>
    <n v="0"/>
    <n v="0"/>
    <x v="0"/>
  </r>
  <r>
    <x v="0"/>
    <n v="669"/>
    <m/>
    <x v="0"/>
    <m/>
    <m/>
    <m/>
    <m/>
    <x v="0"/>
    <m/>
    <m/>
    <m/>
    <n v="1"/>
    <n v="0"/>
    <n v="0"/>
    <n v="0"/>
    <n v="0"/>
    <n v="0"/>
    <n v="0"/>
    <x v="0"/>
  </r>
  <r>
    <x v="0"/>
    <n v="670"/>
    <m/>
    <x v="0"/>
    <m/>
    <m/>
    <m/>
    <m/>
    <x v="0"/>
    <m/>
    <m/>
    <m/>
    <n v="1"/>
    <n v="0"/>
    <n v="0"/>
    <n v="0"/>
    <n v="0"/>
    <n v="0"/>
    <n v="0"/>
    <x v="0"/>
  </r>
  <r>
    <x v="0"/>
    <n v="671"/>
    <m/>
    <x v="0"/>
    <m/>
    <m/>
    <m/>
    <m/>
    <x v="0"/>
    <m/>
    <m/>
    <m/>
    <n v="1"/>
    <n v="0"/>
    <n v="0"/>
    <n v="0"/>
    <n v="0"/>
    <n v="0"/>
    <n v="0"/>
    <x v="0"/>
  </r>
  <r>
    <x v="0"/>
    <n v="672"/>
    <m/>
    <x v="0"/>
    <m/>
    <m/>
    <m/>
    <m/>
    <x v="0"/>
    <m/>
    <m/>
    <m/>
    <n v="1"/>
    <n v="0"/>
    <n v="0"/>
    <n v="0"/>
    <n v="0"/>
    <n v="0"/>
    <n v="0"/>
    <x v="0"/>
  </r>
  <r>
    <x v="0"/>
    <n v="673"/>
    <m/>
    <x v="0"/>
    <m/>
    <m/>
    <m/>
    <m/>
    <x v="0"/>
    <m/>
    <m/>
    <m/>
    <n v="1"/>
    <n v="0"/>
    <n v="0"/>
    <n v="0"/>
    <n v="0"/>
    <n v="0"/>
    <n v="0"/>
    <x v="0"/>
  </r>
  <r>
    <x v="0"/>
    <n v="674"/>
    <m/>
    <x v="0"/>
    <m/>
    <m/>
    <m/>
    <m/>
    <x v="0"/>
    <m/>
    <m/>
    <m/>
    <n v="1"/>
    <n v="0"/>
    <n v="0"/>
    <n v="0"/>
    <n v="0"/>
    <n v="0"/>
    <n v="0"/>
    <x v="0"/>
  </r>
  <r>
    <x v="0"/>
    <n v="675"/>
    <m/>
    <x v="0"/>
    <m/>
    <m/>
    <m/>
    <m/>
    <x v="0"/>
    <m/>
    <m/>
    <m/>
    <n v="1"/>
    <n v="0"/>
    <n v="0"/>
    <n v="0"/>
    <n v="0"/>
    <n v="0"/>
    <n v="0"/>
    <x v="0"/>
  </r>
  <r>
    <x v="0"/>
    <n v="676"/>
    <m/>
    <x v="0"/>
    <m/>
    <m/>
    <m/>
    <m/>
    <x v="0"/>
    <m/>
    <m/>
    <m/>
    <n v="1"/>
    <n v="0"/>
    <n v="0"/>
    <n v="0"/>
    <n v="0"/>
    <n v="0"/>
    <n v="0"/>
    <x v="0"/>
  </r>
  <r>
    <x v="0"/>
    <n v="677"/>
    <m/>
    <x v="0"/>
    <m/>
    <m/>
    <m/>
    <m/>
    <x v="0"/>
    <m/>
    <m/>
    <m/>
    <n v="1"/>
    <n v="0"/>
    <n v="0"/>
    <n v="0"/>
    <n v="0"/>
    <n v="0"/>
    <n v="0"/>
    <x v="0"/>
  </r>
  <r>
    <x v="0"/>
    <n v="678"/>
    <m/>
    <x v="0"/>
    <m/>
    <m/>
    <m/>
    <m/>
    <x v="0"/>
    <m/>
    <m/>
    <m/>
    <n v="1"/>
    <n v="0"/>
    <n v="0"/>
    <n v="0"/>
    <n v="0"/>
    <n v="0"/>
    <n v="0"/>
    <x v="0"/>
  </r>
  <r>
    <x v="0"/>
    <n v="679"/>
    <m/>
    <x v="0"/>
    <m/>
    <m/>
    <m/>
    <m/>
    <x v="0"/>
    <m/>
    <m/>
    <m/>
    <n v="1"/>
    <n v="0"/>
    <n v="0"/>
    <n v="0"/>
    <n v="0"/>
    <n v="0"/>
    <n v="0"/>
    <x v="0"/>
  </r>
  <r>
    <x v="0"/>
    <n v="680"/>
    <m/>
    <x v="0"/>
    <m/>
    <m/>
    <m/>
    <m/>
    <x v="0"/>
    <m/>
    <m/>
    <m/>
    <n v="1"/>
    <n v="0"/>
    <n v="0"/>
    <n v="0"/>
    <n v="0"/>
    <n v="0"/>
    <n v="0"/>
    <x v="0"/>
  </r>
  <r>
    <x v="0"/>
    <n v="681"/>
    <m/>
    <x v="0"/>
    <m/>
    <m/>
    <m/>
    <m/>
    <x v="0"/>
    <m/>
    <m/>
    <m/>
    <n v="1"/>
    <n v="0"/>
    <n v="0"/>
    <n v="0"/>
    <n v="0"/>
    <n v="0"/>
    <n v="0"/>
    <x v="0"/>
  </r>
  <r>
    <x v="0"/>
    <n v="682"/>
    <m/>
    <x v="0"/>
    <m/>
    <m/>
    <m/>
    <m/>
    <x v="0"/>
    <m/>
    <m/>
    <m/>
    <n v="1"/>
    <n v="0"/>
    <n v="0"/>
    <n v="0"/>
    <n v="0"/>
    <n v="0"/>
    <n v="0"/>
    <x v="0"/>
  </r>
  <r>
    <x v="0"/>
    <n v="683"/>
    <m/>
    <x v="0"/>
    <m/>
    <m/>
    <m/>
    <m/>
    <x v="0"/>
    <m/>
    <m/>
    <m/>
    <n v="1"/>
    <n v="0"/>
    <n v="0"/>
    <n v="0"/>
    <n v="0"/>
    <n v="0"/>
    <n v="0"/>
    <x v="0"/>
  </r>
  <r>
    <x v="0"/>
    <n v="684"/>
    <m/>
    <x v="0"/>
    <m/>
    <m/>
    <m/>
    <m/>
    <x v="0"/>
    <m/>
    <m/>
    <m/>
    <n v="1"/>
    <n v="0"/>
    <n v="0"/>
    <n v="0"/>
    <n v="0"/>
    <n v="0"/>
    <n v="0"/>
    <x v="0"/>
  </r>
  <r>
    <x v="0"/>
    <n v="685"/>
    <m/>
    <x v="0"/>
    <m/>
    <m/>
    <m/>
    <m/>
    <x v="0"/>
    <m/>
    <m/>
    <m/>
    <n v="1"/>
    <n v="0"/>
    <n v="0"/>
    <n v="0"/>
    <n v="0"/>
    <n v="0"/>
    <n v="0"/>
    <x v="0"/>
  </r>
  <r>
    <x v="0"/>
    <n v="686"/>
    <m/>
    <x v="0"/>
    <m/>
    <m/>
    <m/>
    <m/>
    <x v="0"/>
    <m/>
    <m/>
    <m/>
    <n v="1"/>
    <n v="0"/>
    <n v="0"/>
    <n v="0"/>
    <n v="0"/>
    <n v="0"/>
    <n v="0"/>
    <x v="0"/>
  </r>
  <r>
    <x v="0"/>
    <n v="687"/>
    <m/>
    <x v="0"/>
    <m/>
    <m/>
    <m/>
    <m/>
    <x v="0"/>
    <m/>
    <m/>
    <m/>
    <n v="1"/>
    <n v="0"/>
    <n v="0"/>
    <n v="0"/>
    <n v="0"/>
    <n v="0"/>
    <n v="0"/>
    <x v="0"/>
  </r>
  <r>
    <x v="0"/>
    <n v="688"/>
    <m/>
    <x v="0"/>
    <m/>
    <m/>
    <m/>
    <m/>
    <x v="0"/>
    <m/>
    <m/>
    <m/>
    <n v="1"/>
    <n v="0"/>
    <n v="0"/>
    <n v="0"/>
    <n v="0"/>
    <n v="0"/>
    <n v="0"/>
    <x v="0"/>
  </r>
  <r>
    <x v="0"/>
    <n v="689"/>
    <m/>
    <x v="0"/>
    <m/>
    <m/>
    <m/>
    <m/>
    <x v="0"/>
    <m/>
    <m/>
    <m/>
    <n v="1"/>
    <n v="0"/>
    <n v="0"/>
    <n v="0"/>
    <n v="0"/>
    <n v="0"/>
    <n v="0"/>
    <x v="0"/>
  </r>
  <r>
    <x v="0"/>
    <n v="690"/>
    <m/>
    <x v="0"/>
    <m/>
    <m/>
    <m/>
    <m/>
    <x v="0"/>
    <m/>
    <m/>
    <m/>
    <n v="1"/>
    <n v="0"/>
    <n v="0"/>
    <n v="0"/>
    <n v="0"/>
    <n v="0"/>
    <n v="0"/>
    <x v="0"/>
  </r>
  <r>
    <x v="0"/>
    <n v="691"/>
    <m/>
    <x v="0"/>
    <m/>
    <m/>
    <m/>
    <m/>
    <x v="0"/>
    <m/>
    <m/>
    <m/>
    <n v="1"/>
    <n v="0"/>
    <n v="0"/>
    <n v="0"/>
    <n v="0"/>
    <n v="0"/>
    <n v="0"/>
    <x v="0"/>
  </r>
  <r>
    <x v="0"/>
    <n v="692"/>
    <m/>
    <x v="0"/>
    <m/>
    <m/>
    <m/>
    <m/>
    <x v="0"/>
    <m/>
    <m/>
    <m/>
    <n v="1"/>
    <n v="0"/>
    <n v="0"/>
    <n v="0"/>
    <n v="0"/>
    <n v="0"/>
    <n v="0"/>
    <x v="0"/>
  </r>
  <r>
    <x v="0"/>
    <n v="693"/>
    <m/>
    <x v="0"/>
    <m/>
    <m/>
    <m/>
    <m/>
    <x v="0"/>
    <m/>
    <m/>
    <m/>
    <n v="1"/>
    <n v="0"/>
    <n v="0"/>
    <n v="0"/>
    <n v="0"/>
    <n v="0"/>
    <n v="0"/>
    <x v="0"/>
  </r>
  <r>
    <x v="0"/>
    <n v="694"/>
    <m/>
    <x v="0"/>
    <m/>
    <m/>
    <m/>
    <m/>
    <x v="0"/>
    <m/>
    <m/>
    <m/>
    <n v="1"/>
    <n v="0"/>
    <n v="0"/>
    <n v="0"/>
    <n v="0"/>
    <n v="0"/>
    <n v="0"/>
    <x v="0"/>
  </r>
  <r>
    <x v="0"/>
    <n v="695"/>
    <m/>
    <x v="0"/>
    <m/>
    <m/>
    <m/>
    <m/>
    <x v="0"/>
    <m/>
    <m/>
    <m/>
    <n v="1"/>
    <n v="0"/>
    <n v="0"/>
    <n v="0"/>
    <n v="0"/>
    <n v="0"/>
    <n v="0"/>
    <x v="0"/>
  </r>
  <r>
    <x v="0"/>
    <n v="696"/>
    <m/>
    <x v="0"/>
    <m/>
    <m/>
    <m/>
    <m/>
    <x v="0"/>
    <m/>
    <m/>
    <m/>
    <n v="1"/>
    <n v="0"/>
    <n v="0"/>
    <n v="0"/>
    <n v="0"/>
    <n v="0"/>
    <n v="0"/>
    <x v="0"/>
  </r>
  <r>
    <x v="0"/>
    <n v="697"/>
    <m/>
    <x v="0"/>
    <m/>
    <m/>
    <m/>
    <m/>
    <x v="0"/>
    <m/>
    <m/>
    <m/>
    <n v="1"/>
    <n v="0"/>
    <n v="0"/>
    <n v="0"/>
    <n v="0"/>
    <n v="0"/>
    <n v="0"/>
    <x v="0"/>
  </r>
  <r>
    <x v="0"/>
    <n v="698"/>
    <m/>
    <x v="0"/>
    <m/>
    <m/>
    <m/>
    <m/>
    <x v="0"/>
    <m/>
    <m/>
    <m/>
    <n v="1"/>
    <n v="0"/>
    <n v="0"/>
    <n v="0"/>
    <n v="0"/>
    <n v="0"/>
    <n v="0"/>
    <x v="0"/>
  </r>
  <r>
    <x v="0"/>
    <n v="699"/>
    <m/>
    <x v="0"/>
    <m/>
    <m/>
    <m/>
    <m/>
    <x v="0"/>
    <m/>
    <m/>
    <m/>
    <n v="1"/>
    <n v="0"/>
    <n v="0"/>
    <n v="0"/>
    <n v="0"/>
    <n v="0"/>
    <n v="0"/>
    <x v="0"/>
  </r>
  <r>
    <x v="0"/>
    <n v="700"/>
    <m/>
    <x v="0"/>
    <m/>
    <m/>
    <m/>
    <m/>
    <x v="0"/>
    <m/>
    <m/>
    <m/>
    <n v="1"/>
    <n v="0"/>
    <n v="0"/>
    <n v="0"/>
    <n v="0"/>
    <n v="0"/>
    <n v="0"/>
    <x v="0"/>
  </r>
  <r>
    <x v="0"/>
    <n v="701"/>
    <m/>
    <x v="0"/>
    <m/>
    <m/>
    <m/>
    <m/>
    <x v="0"/>
    <m/>
    <m/>
    <m/>
    <n v="1"/>
    <n v="0"/>
    <n v="0"/>
    <n v="0"/>
    <n v="0"/>
    <n v="0"/>
    <n v="0"/>
    <x v="0"/>
  </r>
  <r>
    <x v="0"/>
    <n v="702"/>
    <m/>
    <x v="0"/>
    <m/>
    <m/>
    <m/>
    <m/>
    <x v="0"/>
    <m/>
    <m/>
    <m/>
    <n v="1"/>
    <n v="0"/>
    <n v="0"/>
    <n v="0"/>
    <n v="0"/>
    <n v="0"/>
    <n v="0"/>
    <x v="0"/>
  </r>
  <r>
    <x v="0"/>
    <n v="703"/>
    <m/>
    <x v="0"/>
    <m/>
    <m/>
    <m/>
    <m/>
    <x v="0"/>
    <m/>
    <m/>
    <m/>
    <n v="1"/>
    <n v="0"/>
    <n v="0"/>
    <n v="0"/>
    <n v="0"/>
    <n v="0"/>
    <n v="0"/>
    <x v="0"/>
  </r>
  <r>
    <x v="0"/>
    <n v="704"/>
    <m/>
    <x v="0"/>
    <m/>
    <m/>
    <m/>
    <m/>
    <x v="0"/>
    <m/>
    <m/>
    <m/>
    <n v="1"/>
    <n v="0"/>
    <n v="0"/>
    <n v="0"/>
    <n v="0"/>
    <n v="0"/>
    <n v="0"/>
    <x v="0"/>
  </r>
  <r>
    <x v="0"/>
    <n v="705"/>
    <m/>
    <x v="0"/>
    <m/>
    <m/>
    <m/>
    <m/>
    <x v="0"/>
    <m/>
    <m/>
    <m/>
    <n v="1"/>
    <n v="0"/>
    <n v="0"/>
    <n v="0"/>
    <n v="0"/>
    <n v="0"/>
    <n v="0"/>
    <x v="0"/>
  </r>
  <r>
    <x v="0"/>
    <n v="706"/>
    <m/>
    <x v="0"/>
    <m/>
    <m/>
    <m/>
    <m/>
    <x v="0"/>
    <m/>
    <m/>
    <m/>
    <n v="1"/>
    <n v="0"/>
    <n v="0"/>
    <n v="0"/>
    <n v="0"/>
    <n v="0"/>
    <n v="0"/>
    <x v="0"/>
  </r>
  <r>
    <x v="0"/>
    <n v="707"/>
    <m/>
    <x v="0"/>
    <m/>
    <m/>
    <m/>
    <m/>
    <x v="0"/>
    <m/>
    <m/>
    <m/>
    <n v="1"/>
    <n v="0"/>
    <n v="0"/>
    <n v="0"/>
    <n v="0"/>
    <n v="0"/>
    <n v="0"/>
    <x v="0"/>
  </r>
  <r>
    <x v="0"/>
    <n v="708"/>
    <m/>
    <x v="0"/>
    <m/>
    <m/>
    <m/>
    <m/>
    <x v="0"/>
    <m/>
    <m/>
    <m/>
    <n v="1"/>
    <n v="0"/>
    <n v="0"/>
    <n v="0"/>
    <n v="0"/>
    <n v="0"/>
    <n v="0"/>
    <x v="0"/>
  </r>
  <r>
    <x v="0"/>
    <n v="709"/>
    <m/>
    <x v="0"/>
    <m/>
    <m/>
    <m/>
    <m/>
    <x v="0"/>
    <m/>
    <m/>
    <m/>
    <n v="1"/>
    <n v="0"/>
    <n v="0"/>
    <n v="0"/>
    <n v="0"/>
    <n v="0"/>
    <n v="0"/>
    <x v="0"/>
  </r>
  <r>
    <x v="0"/>
    <n v="710"/>
    <m/>
    <x v="0"/>
    <m/>
    <m/>
    <m/>
    <m/>
    <x v="0"/>
    <m/>
    <m/>
    <m/>
    <n v="1"/>
    <n v="0"/>
    <n v="0"/>
    <n v="0"/>
    <n v="0"/>
    <n v="0"/>
    <n v="0"/>
    <x v="0"/>
  </r>
  <r>
    <x v="0"/>
    <n v="711"/>
    <m/>
    <x v="0"/>
    <m/>
    <m/>
    <m/>
    <m/>
    <x v="0"/>
    <m/>
    <m/>
    <m/>
    <n v="1"/>
    <n v="0"/>
    <n v="0"/>
    <n v="0"/>
    <n v="0"/>
    <n v="0"/>
    <n v="0"/>
    <x v="0"/>
  </r>
  <r>
    <x v="0"/>
    <n v="712"/>
    <m/>
    <x v="0"/>
    <m/>
    <m/>
    <m/>
    <m/>
    <x v="0"/>
    <m/>
    <m/>
    <m/>
    <n v="1"/>
    <n v="0"/>
    <n v="0"/>
    <n v="0"/>
    <n v="0"/>
    <n v="0"/>
    <n v="0"/>
    <x v="0"/>
  </r>
  <r>
    <x v="0"/>
    <n v="713"/>
    <m/>
    <x v="0"/>
    <m/>
    <m/>
    <m/>
    <m/>
    <x v="0"/>
    <m/>
    <m/>
    <m/>
    <n v="1"/>
    <n v="0"/>
    <n v="0"/>
    <n v="0"/>
    <n v="0"/>
    <n v="0"/>
    <n v="0"/>
    <x v="0"/>
  </r>
  <r>
    <x v="0"/>
    <n v="714"/>
    <m/>
    <x v="0"/>
    <m/>
    <m/>
    <m/>
    <m/>
    <x v="0"/>
    <m/>
    <m/>
    <m/>
    <n v="1"/>
    <n v="0"/>
    <n v="0"/>
    <n v="0"/>
    <n v="0"/>
    <n v="0"/>
    <n v="0"/>
    <x v="0"/>
  </r>
  <r>
    <x v="0"/>
    <n v="715"/>
    <m/>
    <x v="0"/>
    <m/>
    <m/>
    <m/>
    <m/>
    <x v="0"/>
    <m/>
    <m/>
    <m/>
    <n v="1"/>
    <n v="0"/>
    <n v="0"/>
    <n v="0"/>
    <n v="0"/>
    <n v="0"/>
    <n v="0"/>
    <x v="0"/>
  </r>
  <r>
    <x v="0"/>
    <n v="716"/>
    <m/>
    <x v="0"/>
    <m/>
    <m/>
    <m/>
    <m/>
    <x v="0"/>
    <m/>
    <m/>
    <m/>
    <n v="1"/>
    <n v="0"/>
    <n v="0"/>
    <n v="0"/>
    <n v="0"/>
    <n v="0"/>
    <n v="0"/>
    <x v="0"/>
  </r>
  <r>
    <x v="0"/>
    <n v="717"/>
    <m/>
    <x v="0"/>
    <m/>
    <m/>
    <m/>
    <m/>
    <x v="0"/>
    <m/>
    <m/>
    <m/>
    <n v="1"/>
    <n v="0"/>
    <n v="0"/>
    <n v="0"/>
    <n v="0"/>
    <n v="0"/>
    <n v="0"/>
    <x v="0"/>
  </r>
  <r>
    <x v="0"/>
    <n v="718"/>
    <m/>
    <x v="0"/>
    <m/>
    <m/>
    <m/>
    <m/>
    <x v="0"/>
    <m/>
    <m/>
    <m/>
    <n v="1"/>
    <n v="0"/>
    <n v="0"/>
    <n v="0"/>
    <n v="0"/>
    <n v="0"/>
    <n v="0"/>
    <x v="0"/>
  </r>
  <r>
    <x v="0"/>
    <n v="719"/>
    <m/>
    <x v="0"/>
    <m/>
    <m/>
    <m/>
    <m/>
    <x v="0"/>
    <m/>
    <m/>
    <m/>
    <n v="1"/>
    <n v="0"/>
    <n v="0"/>
    <n v="0"/>
    <n v="0"/>
    <n v="0"/>
    <n v="0"/>
    <x v="0"/>
  </r>
  <r>
    <x v="0"/>
    <n v="720"/>
    <m/>
    <x v="0"/>
    <m/>
    <m/>
    <m/>
    <m/>
    <x v="0"/>
    <m/>
    <m/>
    <m/>
    <n v="1"/>
    <n v="0"/>
    <n v="0"/>
    <n v="0"/>
    <n v="0"/>
    <n v="0"/>
    <n v="0"/>
    <x v="0"/>
  </r>
  <r>
    <x v="0"/>
    <n v="721"/>
    <m/>
    <x v="0"/>
    <m/>
    <m/>
    <m/>
    <m/>
    <x v="0"/>
    <m/>
    <m/>
    <m/>
    <n v="1"/>
    <n v="0"/>
    <n v="0"/>
    <n v="0"/>
    <n v="0"/>
    <n v="0"/>
    <n v="0"/>
    <x v="0"/>
  </r>
  <r>
    <x v="0"/>
    <n v="722"/>
    <m/>
    <x v="0"/>
    <m/>
    <m/>
    <m/>
    <m/>
    <x v="0"/>
    <m/>
    <m/>
    <m/>
    <n v="1"/>
    <n v="0"/>
    <n v="0"/>
    <n v="0"/>
    <n v="0"/>
    <n v="0"/>
    <n v="0"/>
    <x v="0"/>
  </r>
  <r>
    <x v="0"/>
    <n v="723"/>
    <m/>
    <x v="0"/>
    <m/>
    <m/>
    <m/>
    <m/>
    <x v="0"/>
    <m/>
    <m/>
    <m/>
    <n v="1"/>
    <n v="0"/>
    <n v="0"/>
    <n v="0"/>
    <n v="0"/>
    <n v="0"/>
    <n v="0"/>
    <x v="0"/>
  </r>
  <r>
    <x v="0"/>
    <n v="724"/>
    <m/>
    <x v="0"/>
    <m/>
    <m/>
    <m/>
    <m/>
    <x v="0"/>
    <m/>
    <m/>
    <m/>
    <n v="1"/>
    <n v="0"/>
    <n v="0"/>
    <n v="0"/>
    <n v="0"/>
    <n v="0"/>
    <n v="0"/>
    <x v="0"/>
  </r>
  <r>
    <x v="0"/>
    <n v="725"/>
    <m/>
    <x v="0"/>
    <m/>
    <m/>
    <m/>
    <m/>
    <x v="0"/>
    <m/>
    <m/>
    <m/>
    <n v="1"/>
    <n v="0"/>
    <n v="0"/>
    <n v="0"/>
    <n v="0"/>
    <n v="0"/>
    <n v="0"/>
    <x v="0"/>
  </r>
  <r>
    <x v="0"/>
    <n v="726"/>
    <m/>
    <x v="0"/>
    <m/>
    <m/>
    <m/>
    <m/>
    <x v="0"/>
    <m/>
    <m/>
    <m/>
    <n v="1"/>
    <n v="0"/>
    <n v="0"/>
    <n v="0"/>
    <n v="0"/>
    <n v="0"/>
    <n v="0"/>
    <x v="0"/>
  </r>
  <r>
    <x v="0"/>
    <n v="727"/>
    <m/>
    <x v="0"/>
    <m/>
    <m/>
    <m/>
    <m/>
    <x v="0"/>
    <m/>
    <m/>
    <m/>
    <n v="1"/>
    <n v="0"/>
    <n v="0"/>
    <n v="0"/>
    <n v="0"/>
    <n v="0"/>
    <n v="0"/>
    <x v="0"/>
  </r>
  <r>
    <x v="0"/>
    <n v="728"/>
    <m/>
    <x v="0"/>
    <m/>
    <m/>
    <m/>
    <m/>
    <x v="0"/>
    <m/>
    <m/>
    <m/>
    <n v="1"/>
    <n v="0"/>
    <n v="0"/>
    <n v="0"/>
    <n v="0"/>
    <n v="0"/>
    <n v="0"/>
    <x v="0"/>
  </r>
  <r>
    <x v="0"/>
    <n v="729"/>
    <m/>
    <x v="0"/>
    <m/>
    <m/>
    <m/>
    <m/>
    <x v="0"/>
    <m/>
    <m/>
    <m/>
    <n v="1"/>
    <n v="0"/>
    <n v="0"/>
    <n v="0"/>
    <n v="0"/>
    <n v="0"/>
    <n v="0"/>
    <x v="0"/>
  </r>
  <r>
    <x v="0"/>
    <n v="730"/>
    <m/>
    <x v="0"/>
    <m/>
    <m/>
    <m/>
    <m/>
    <x v="0"/>
    <m/>
    <m/>
    <m/>
    <n v="1"/>
    <n v="0"/>
    <n v="0"/>
    <n v="0"/>
    <n v="0"/>
    <n v="0"/>
    <n v="0"/>
    <x v="0"/>
  </r>
  <r>
    <x v="0"/>
    <n v="731"/>
    <m/>
    <x v="0"/>
    <m/>
    <m/>
    <m/>
    <m/>
    <x v="0"/>
    <m/>
    <m/>
    <m/>
    <n v="1"/>
    <n v="0"/>
    <n v="0"/>
    <n v="0"/>
    <n v="0"/>
    <n v="0"/>
    <n v="0"/>
    <x v="0"/>
  </r>
  <r>
    <x v="0"/>
    <n v="732"/>
    <m/>
    <x v="0"/>
    <m/>
    <m/>
    <m/>
    <m/>
    <x v="0"/>
    <m/>
    <m/>
    <m/>
    <n v="1"/>
    <n v="0"/>
    <n v="0"/>
    <n v="0"/>
    <n v="0"/>
    <n v="0"/>
    <n v="0"/>
    <x v="0"/>
  </r>
  <r>
    <x v="0"/>
    <n v="733"/>
    <m/>
    <x v="0"/>
    <m/>
    <m/>
    <m/>
    <m/>
    <x v="0"/>
    <m/>
    <m/>
    <m/>
    <n v="1"/>
    <n v="0"/>
    <n v="0"/>
    <n v="0"/>
    <n v="0"/>
    <n v="0"/>
    <n v="0"/>
    <x v="0"/>
  </r>
  <r>
    <x v="0"/>
    <n v="734"/>
    <m/>
    <x v="0"/>
    <m/>
    <m/>
    <m/>
    <m/>
    <x v="0"/>
    <m/>
    <m/>
    <m/>
    <n v="1"/>
    <n v="0"/>
    <n v="0"/>
    <n v="0"/>
    <n v="0"/>
    <n v="0"/>
    <n v="0"/>
    <x v="0"/>
  </r>
  <r>
    <x v="0"/>
    <n v="735"/>
    <m/>
    <x v="0"/>
    <m/>
    <m/>
    <m/>
    <m/>
    <x v="0"/>
    <m/>
    <m/>
    <m/>
    <n v="1"/>
    <n v="0"/>
    <n v="0"/>
    <n v="0"/>
    <n v="0"/>
    <n v="0"/>
    <n v="0"/>
    <x v="0"/>
  </r>
  <r>
    <x v="0"/>
    <n v="736"/>
    <m/>
    <x v="0"/>
    <m/>
    <m/>
    <m/>
    <m/>
    <x v="0"/>
    <m/>
    <m/>
    <m/>
    <n v="1"/>
    <n v="0"/>
    <n v="0"/>
    <n v="0"/>
    <n v="0"/>
    <n v="0"/>
    <n v="0"/>
    <x v="0"/>
  </r>
  <r>
    <x v="0"/>
    <n v="737"/>
    <m/>
    <x v="0"/>
    <m/>
    <m/>
    <m/>
    <m/>
    <x v="0"/>
    <m/>
    <m/>
    <m/>
    <n v="1"/>
    <n v="0"/>
    <n v="0"/>
    <n v="0"/>
    <n v="0"/>
    <n v="0"/>
    <n v="0"/>
    <x v="0"/>
  </r>
  <r>
    <x v="0"/>
    <n v="738"/>
    <m/>
    <x v="0"/>
    <m/>
    <m/>
    <m/>
    <m/>
    <x v="0"/>
    <m/>
    <m/>
    <m/>
    <n v="1"/>
    <n v="0"/>
    <n v="0"/>
    <n v="0"/>
    <n v="0"/>
    <n v="0"/>
    <n v="0"/>
    <x v="0"/>
  </r>
  <r>
    <x v="0"/>
    <n v="739"/>
    <m/>
    <x v="0"/>
    <m/>
    <m/>
    <m/>
    <m/>
    <x v="0"/>
    <m/>
    <m/>
    <m/>
    <n v="1"/>
    <n v="0"/>
    <n v="0"/>
    <n v="0"/>
    <n v="0"/>
    <n v="0"/>
    <n v="0"/>
    <x v="0"/>
  </r>
  <r>
    <x v="0"/>
    <n v="740"/>
    <m/>
    <x v="0"/>
    <m/>
    <m/>
    <m/>
    <m/>
    <x v="0"/>
    <m/>
    <m/>
    <m/>
    <n v="1"/>
    <n v="0"/>
    <n v="0"/>
    <n v="0"/>
    <n v="0"/>
    <n v="0"/>
    <n v="0"/>
    <x v="0"/>
  </r>
  <r>
    <x v="0"/>
    <n v="741"/>
    <m/>
    <x v="0"/>
    <m/>
    <m/>
    <m/>
    <m/>
    <x v="0"/>
    <m/>
    <m/>
    <m/>
    <n v="1"/>
    <n v="0"/>
    <n v="0"/>
    <n v="0"/>
    <n v="0"/>
    <n v="0"/>
    <n v="0"/>
    <x v="0"/>
  </r>
  <r>
    <x v="0"/>
    <n v="742"/>
    <m/>
    <x v="0"/>
    <m/>
    <m/>
    <m/>
    <m/>
    <x v="0"/>
    <m/>
    <m/>
    <m/>
    <n v="1"/>
    <n v="0"/>
    <n v="0"/>
    <n v="0"/>
    <n v="0"/>
    <n v="0"/>
    <n v="0"/>
    <x v="0"/>
  </r>
  <r>
    <x v="0"/>
    <n v="743"/>
    <m/>
    <x v="0"/>
    <m/>
    <m/>
    <m/>
    <m/>
    <x v="0"/>
    <m/>
    <m/>
    <m/>
    <n v="1"/>
    <n v="0"/>
    <n v="0"/>
    <n v="0"/>
    <n v="0"/>
    <n v="0"/>
    <n v="0"/>
    <x v="0"/>
  </r>
  <r>
    <x v="0"/>
    <n v="744"/>
    <m/>
    <x v="0"/>
    <m/>
    <m/>
    <m/>
    <m/>
    <x v="0"/>
    <m/>
    <m/>
    <m/>
    <n v="1"/>
    <n v="0"/>
    <n v="0"/>
    <n v="0"/>
    <n v="0"/>
    <n v="0"/>
    <n v="0"/>
    <x v="0"/>
  </r>
  <r>
    <x v="0"/>
    <n v="745"/>
    <m/>
    <x v="0"/>
    <m/>
    <m/>
    <m/>
    <m/>
    <x v="0"/>
    <m/>
    <m/>
    <m/>
    <n v="1"/>
    <n v="0"/>
    <n v="0"/>
    <n v="0"/>
    <n v="0"/>
    <n v="0"/>
    <n v="0"/>
    <x v="0"/>
  </r>
  <r>
    <x v="0"/>
    <n v="746"/>
    <m/>
    <x v="0"/>
    <m/>
    <m/>
    <m/>
    <m/>
    <x v="0"/>
    <m/>
    <m/>
    <m/>
    <n v="1"/>
    <n v="0"/>
    <n v="0"/>
    <n v="0"/>
    <n v="0"/>
    <n v="0"/>
    <n v="0"/>
    <x v="0"/>
  </r>
  <r>
    <x v="0"/>
    <n v="747"/>
    <m/>
    <x v="0"/>
    <m/>
    <m/>
    <m/>
    <m/>
    <x v="0"/>
    <m/>
    <m/>
    <m/>
    <n v="1"/>
    <n v="0"/>
    <n v="0"/>
    <n v="0"/>
    <n v="0"/>
    <n v="0"/>
    <n v="0"/>
    <x v="0"/>
  </r>
  <r>
    <x v="0"/>
    <n v="748"/>
    <m/>
    <x v="0"/>
    <m/>
    <m/>
    <m/>
    <m/>
    <x v="0"/>
    <m/>
    <m/>
    <m/>
    <n v="1"/>
    <n v="0"/>
    <n v="0"/>
    <n v="0"/>
    <n v="0"/>
    <n v="0"/>
    <n v="0"/>
    <x v="0"/>
  </r>
  <r>
    <x v="0"/>
    <n v="749"/>
    <m/>
    <x v="0"/>
    <m/>
    <m/>
    <m/>
    <m/>
    <x v="0"/>
    <m/>
    <m/>
    <m/>
    <n v="1"/>
    <n v="0"/>
    <n v="0"/>
    <n v="0"/>
    <n v="0"/>
    <n v="0"/>
    <n v="0"/>
    <x v="0"/>
  </r>
  <r>
    <x v="0"/>
    <n v="750"/>
    <m/>
    <x v="0"/>
    <m/>
    <m/>
    <m/>
    <m/>
    <x v="0"/>
    <m/>
    <m/>
    <m/>
    <n v="1"/>
    <n v="0"/>
    <n v="0"/>
    <n v="0"/>
    <n v="0"/>
    <n v="0"/>
    <n v="0"/>
    <x v="0"/>
  </r>
  <r>
    <x v="0"/>
    <n v="751"/>
    <m/>
    <x v="0"/>
    <m/>
    <m/>
    <m/>
    <m/>
    <x v="0"/>
    <m/>
    <m/>
    <m/>
    <n v="1"/>
    <n v="0"/>
    <n v="0"/>
    <n v="0"/>
    <n v="0"/>
    <n v="0"/>
    <n v="0"/>
    <x v="0"/>
  </r>
  <r>
    <x v="0"/>
    <n v="752"/>
    <m/>
    <x v="0"/>
    <m/>
    <m/>
    <m/>
    <m/>
    <x v="0"/>
    <m/>
    <m/>
    <m/>
    <n v="1"/>
    <n v="0"/>
    <n v="0"/>
    <n v="0"/>
    <n v="0"/>
    <n v="0"/>
    <n v="0"/>
    <x v="0"/>
  </r>
  <r>
    <x v="0"/>
    <n v="753"/>
    <m/>
    <x v="0"/>
    <m/>
    <m/>
    <m/>
    <m/>
    <x v="0"/>
    <m/>
    <m/>
    <m/>
    <n v="1"/>
    <n v="0"/>
    <n v="0"/>
    <n v="0"/>
    <n v="0"/>
    <n v="0"/>
    <n v="0"/>
    <x v="0"/>
  </r>
  <r>
    <x v="0"/>
    <n v="754"/>
    <m/>
    <x v="0"/>
    <m/>
    <m/>
    <m/>
    <m/>
    <x v="0"/>
    <m/>
    <m/>
    <m/>
    <n v="1"/>
    <n v="0"/>
    <n v="0"/>
    <n v="0"/>
    <n v="0"/>
    <n v="0"/>
    <n v="0"/>
    <x v="0"/>
  </r>
  <r>
    <x v="0"/>
    <n v="755"/>
    <m/>
    <x v="0"/>
    <m/>
    <m/>
    <m/>
    <m/>
    <x v="0"/>
    <m/>
    <m/>
    <m/>
    <n v="1"/>
    <n v="0"/>
    <n v="0"/>
    <n v="0"/>
    <n v="0"/>
    <n v="0"/>
    <n v="0"/>
    <x v="0"/>
  </r>
  <r>
    <x v="0"/>
    <n v="756"/>
    <m/>
    <x v="0"/>
    <m/>
    <m/>
    <m/>
    <m/>
    <x v="0"/>
    <m/>
    <m/>
    <m/>
    <n v="1"/>
    <n v="0"/>
    <n v="0"/>
    <n v="0"/>
    <n v="0"/>
    <n v="0"/>
    <n v="0"/>
    <x v="0"/>
  </r>
  <r>
    <x v="0"/>
    <n v="757"/>
    <m/>
    <x v="0"/>
    <m/>
    <m/>
    <m/>
    <m/>
    <x v="0"/>
    <m/>
    <m/>
    <m/>
    <n v="1"/>
    <n v="0"/>
    <n v="0"/>
    <n v="0"/>
    <n v="0"/>
    <n v="0"/>
    <n v="0"/>
    <x v="0"/>
  </r>
  <r>
    <x v="0"/>
    <n v="758"/>
    <m/>
    <x v="0"/>
    <m/>
    <m/>
    <m/>
    <m/>
    <x v="0"/>
    <m/>
    <m/>
    <m/>
    <n v="1"/>
    <n v="0"/>
    <n v="0"/>
    <n v="0"/>
    <n v="0"/>
    <n v="0"/>
    <n v="0"/>
    <x v="0"/>
  </r>
  <r>
    <x v="0"/>
    <n v="759"/>
    <m/>
    <x v="0"/>
    <m/>
    <m/>
    <m/>
    <m/>
    <x v="0"/>
    <m/>
    <m/>
    <m/>
    <n v="1"/>
    <n v="0"/>
    <n v="0"/>
    <n v="0"/>
    <n v="0"/>
    <n v="0"/>
    <n v="0"/>
    <x v="0"/>
  </r>
  <r>
    <x v="0"/>
    <n v="760"/>
    <m/>
    <x v="0"/>
    <m/>
    <m/>
    <m/>
    <m/>
    <x v="0"/>
    <m/>
    <m/>
    <m/>
    <n v="1"/>
    <n v="0"/>
    <n v="0"/>
    <n v="0"/>
    <n v="0"/>
    <n v="0"/>
    <n v="0"/>
    <x v="0"/>
  </r>
  <r>
    <x v="0"/>
    <n v="761"/>
    <m/>
    <x v="0"/>
    <m/>
    <m/>
    <m/>
    <m/>
    <x v="0"/>
    <m/>
    <m/>
    <m/>
    <n v="1"/>
    <n v="0"/>
    <n v="0"/>
    <n v="0"/>
    <n v="0"/>
    <n v="0"/>
    <n v="0"/>
    <x v="0"/>
  </r>
  <r>
    <x v="0"/>
    <n v="762"/>
    <m/>
    <x v="0"/>
    <m/>
    <m/>
    <m/>
    <m/>
    <x v="0"/>
    <m/>
    <m/>
    <m/>
    <n v="1"/>
    <n v="0"/>
    <n v="0"/>
    <n v="0"/>
    <n v="0"/>
    <n v="0"/>
    <n v="0"/>
    <x v="0"/>
  </r>
  <r>
    <x v="0"/>
    <n v="763"/>
    <m/>
    <x v="0"/>
    <m/>
    <m/>
    <m/>
    <m/>
    <x v="0"/>
    <m/>
    <m/>
    <m/>
    <n v="1"/>
    <n v="0"/>
    <n v="0"/>
    <n v="0"/>
    <n v="0"/>
    <n v="0"/>
    <n v="0"/>
    <x v="0"/>
  </r>
  <r>
    <x v="0"/>
    <n v="764"/>
    <m/>
    <x v="0"/>
    <m/>
    <m/>
    <m/>
    <m/>
    <x v="0"/>
    <m/>
    <m/>
    <m/>
    <n v="1"/>
    <n v="0"/>
    <n v="0"/>
    <n v="0"/>
    <n v="0"/>
    <n v="0"/>
    <n v="0"/>
    <x v="0"/>
  </r>
  <r>
    <x v="0"/>
    <n v="765"/>
    <m/>
    <x v="0"/>
    <m/>
    <m/>
    <m/>
    <m/>
    <x v="0"/>
    <m/>
    <m/>
    <m/>
    <n v="1"/>
    <n v="0"/>
    <n v="0"/>
    <n v="0"/>
    <n v="0"/>
    <n v="0"/>
    <n v="0"/>
    <x v="0"/>
  </r>
  <r>
    <x v="0"/>
    <n v="766"/>
    <m/>
    <x v="0"/>
    <m/>
    <m/>
    <m/>
    <m/>
    <x v="0"/>
    <m/>
    <m/>
    <m/>
    <n v="1"/>
    <n v="0"/>
    <n v="0"/>
    <n v="0"/>
    <n v="0"/>
    <n v="0"/>
    <n v="0"/>
    <x v="0"/>
  </r>
  <r>
    <x v="0"/>
    <n v="767"/>
    <m/>
    <x v="0"/>
    <m/>
    <m/>
    <m/>
    <m/>
    <x v="0"/>
    <m/>
    <m/>
    <m/>
    <n v="1"/>
    <n v="0"/>
    <n v="0"/>
    <n v="0"/>
    <n v="0"/>
    <n v="0"/>
    <n v="0"/>
    <x v="0"/>
  </r>
  <r>
    <x v="0"/>
    <n v="768"/>
    <m/>
    <x v="0"/>
    <m/>
    <m/>
    <m/>
    <m/>
    <x v="0"/>
    <m/>
    <m/>
    <m/>
    <n v="1"/>
    <n v="0"/>
    <n v="0"/>
    <n v="0"/>
    <n v="0"/>
    <n v="0"/>
    <n v="0"/>
    <x v="0"/>
  </r>
  <r>
    <x v="0"/>
    <n v="769"/>
    <m/>
    <x v="0"/>
    <m/>
    <m/>
    <m/>
    <m/>
    <x v="0"/>
    <m/>
    <m/>
    <m/>
    <n v="1"/>
    <n v="0"/>
    <n v="0"/>
    <n v="0"/>
    <n v="0"/>
    <n v="0"/>
    <n v="0"/>
    <x v="0"/>
  </r>
  <r>
    <x v="0"/>
    <n v="770"/>
    <m/>
    <x v="0"/>
    <m/>
    <m/>
    <m/>
    <m/>
    <x v="0"/>
    <m/>
    <m/>
    <m/>
    <n v="1"/>
    <n v="0"/>
    <n v="0"/>
    <n v="0"/>
    <n v="0"/>
    <n v="0"/>
    <n v="0"/>
    <x v="0"/>
  </r>
  <r>
    <x v="0"/>
    <n v="771"/>
    <m/>
    <x v="0"/>
    <m/>
    <m/>
    <m/>
    <m/>
    <x v="0"/>
    <m/>
    <m/>
    <m/>
    <n v="1"/>
    <n v="0"/>
    <n v="0"/>
    <n v="0"/>
    <n v="0"/>
    <n v="0"/>
    <n v="0"/>
    <x v="0"/>
  </r>
  <r>
    <x v="0"/>
    <n v="772"/>
    <m/>
    <x v="0"/>
    <m/>
    <m/>
    <m/>
    <m/>
    <x v="0"/>
    <m/>
    <m/>
    <m/>
    <n v="1"/>
    <n v="0"/>
    <n v="0"/>
    <n v="0"/>
    <n v="0"/>
    <n v="0"/>
    <n v="0"/>
    <x v="0"/>
  </r>
  <r>
    <x v="0"/>
    <n v="773"/>
    <m/>
    <x v="0"/>
    <m/>
    <m/>
    <m/>
    <m/>
    <x v="0"/>
    <m/>
    <m/>
    <m/>
    <n v="1"/>
    <n v="0"/>
    <n v="0"/>
    <n v="0"/>
    <n v="0"/>
    <n v="0"/>
    <n v="0"/>
    <x v="0"/>
  </r>
  <r>
    <x v="0"/>
    <n v="774"/>
    <m/>
    <x v="0"/>
    <m/>
    <m/>
    <m/>
    <m/>
    <x v="0"/>
    <m/>
    <m/>
    <m/>
    <n v="1"/>
    <n v="0"/>
    <n v="0"/>
    <n v="0"/>
    <n v="0"/>
    <n v="0"/>
    <n v="0"/>
    <x v="0"/>
  </r>
  <r>
    <x v="0"/>
    <n v="775"/>
    <m/>
    <x v="0"/>
    <m/>
    <m/>
    <m/>
    <m/>
    <x v="0"/>
    <m/>
    <m/>
    <m/>
    <n v="1"/>
    <n v="0"/>
    <n v="0"/>
    <n v="0"/>
    <n v="0"/>
    <n v="0"/>
    <n v="0"/>
    <x v="0"/>
  </r>
  <r>
    <x v="0"/>
    <n v="776"/>
    <m/>
    <x v="0"/>
    <m/>
    <m/>
    <m/>
    <m/>
    <x v="0"/>
    <m/>
    <m/>
    <m/>
    <n v="1"/>
    <n v="0"/>
    <n v="0"/>
    <n v="0"/>
    <n v="0"/>
    <n v="0"/>
    <n v="0"/>
    <x v="0"/>
  </r>
  <r>
    <x v="0"/>
    <n v="777"/>
    <m/>
    <x v="0"/>
    <m/>
    <m/>
    <m/>
    <m/>
    <x v="0"/>
    <m/>
    <m/>
    <m/>
    <n v="1"/>
    <n v="0"/>
    <n v="0"/>
    <n v="0"/>
    <n v="0"/>
    <n v="0"/>
    <n v="0"/>
    <x v="0"/>
  </r>
  <r>
    <x v="0"/>
    <n v="778"/>
    <m/>
    <x v="0"/>
    <m/>
    <m/>
    <m/>
    <m/>
    <x v="0"/>
    <m/>
    <m/>
    <m/>
    <n v="1"/>
    <n v="0"/>
    <n v="0"/>
    <n v="0"/>
    <n v="0"/>
    <n v="0"/>
    <n v="0"/>
    <x v="0"/>
  </r>
  <r>
    <x v="0"/>
    <n v="779"/>
    <m/>
    <x v="0"/>
    <m/>
    <m/>
    <m/>
    <m/>
    <x v="0"/>
    <m/>
    <m/>
    <m/>
    <n v="1"/>
    <n v="0"/>
    <n v="0"/>
    <n v="0"/>
    <n v="0"/>
    <n v="0"/>
    <n v="0"/>
    <x v="0"/>
  </r>
  <r>
    <x v="0"/>
    <n v="780"/>
    <m/>
    <x v="0"/>
    <m/>
    <m/>
    <m/>
    <m/>
    <x v="0"/>
    <m/>
    <m/>
    <m/>
    <n v="1"/>
    <n v="0"/>
    <n v="0"/>
    <n v="0"/>
    <n v="0"/>
    <n v="0"/>
    <n v="0"/>
    <x v="0"/>
  </r>
  <r>
    <x v="0"/>
    <n v="781"/>
    <m/>
    <x v="0"/>
    <m/>
    <m/>
    <m/>
    <m/>
    <x v="0"/>
    <m/>
    <m/>
    <m/>
    <n v="1"/>
    <n v="0"/>
    <n v="0"/>
    <n v="0"/>
    <n v="0"/>
    <n v="0"/>
    <n v="0"/>
    <x v="0"/>
  </r>
  <r>
    <x v="0"/>
    <n v="782"/>
    <m/>
    <x v="0"/>
    <m/>
    <m/>
    <m/>
    <m/>
    <x v="0"/>
    <m/>
    <m/>
    <m/>
    <n v="1"/>
    <n v="0"/>
    <n v="0"/>
    <n v="0"/>
    <n v="0"/>
    <n v="0"/>
    <n v="0"/>
    <x v="0"/>
  </r>
  <r>
    <x v="0"/>
    <n v="783"/>
    <m/>
    <x v="0"/>
    <m/>
    <m/>
    <m/>
    <m/>
    <x v="0"/>
    <m/>
    <m/>
    <m/>
    <n v="1"/>
    <n v="0"/>
    <n v="0"/>
    <n v="0"/>
    <n v="0"/>
    <n v="0"/>
    <n v="0"/>
    <x v="0"/>
  </r>
  <r>
    <x v="0"/>
    <n v="784"/>
    <m/>
    <x v="0"/>
    <m/>
    <m/>
    <m/>
    <m/>
    <x v="0"/>
    <m/>
    <m/>
    <m/>
    <n v="1"/>
    <n v="0"/>
    <n v="0"/>
    <n v="0"/>
    <n v="0"/>
    <n v="0"/>
    <n v="0"/>
    <x v="0"/>
  </r>
  <r>
    <x v="0"/>
    <n v="785"/>
    <m/>
    <x v="0"/>
    <m/>
    <m/>
    <m/>
    <m/>
    <x v="0"/>
    <m/>
    <m/>
    <m/>
    <n v="1"/>
    <n v="0"/>
    <n v="0"/>
    <n v="0"/>
    <n v="0"/>
    <n v="0"/>
    <n v="0"/>
    <x v="0"/>
  </r>
  <r>
    <x v="0"/>
    <n v="786"/>
    <m/>
    <x v="0"/>
    <m/>
    <m/>
    <m/>
    <m/>
    <x v="0"/>
    <m/>
    <m/>
    <m/>
    <n v="1"/>
    <n v="0"/>
    <n v="0"/>
    <n v="0"/>
    <n v="0"/>
    <n v="0"/>
    <n v="0"/>
    <x v="0"/>
  </r>
  <r>
    <x v="0"/>
    <n v="787"/>
    <m/>
    <x v="0"/>
    <m/>
    <m/>
    <m/>
    <m/>
    <x v="0"/>
    <m/>
    <m/>
    <m/>
    <n v="1"/>
    <n v="0"/>
    <n v="0"/>
    <n v="0"/>
    <n v="0"/>
    <n v="0"/>
    <n v="0"/>
    <x v="0"/>
  </r>
  <r>
    <x v="0"/>
    <n v="788"/>
    <m/>
    <x v="0"/>
    <m/>
    <m/>
    <m/>
    <m/>
    <x v="0"/>
    <m/>
    <m/>
    <m/>
    <n v="1"/>
    <n v="0"/>
    <n v="0"/>
    <n v="0"/>
    <n v="0"/>
    <n v="0"/>
    <n v="0"/>
    <x v="0"/>
  </r>
  <r>
    <x v="0"/>
    <n v="789"/>
    <m/>
    <x v="0"/>
    <m/>
    <m/>
    <m/>
    <m/>
    <x v="0"/>
    <m/>
    <m/>
    <m/>
    <n v="1"/>
    <n v="0"/>
    <n v="0"/>
    <n v="0"/>
    <n v="0"/>
    <n v="0"/>
    <n v="0"/>
    <x v="0"/>
  </r>
  <r>
    <x v="0"/>
    <n v="790"/>
    <m/>
    <x v="0"/>
    <m/>
    <m/>
    <m/>
    <m/>
    <x v="0"/>
    <m/>
    <m/>
    <m/>
    <n v="1"/>
    <n v="0"/>
    <n v="0"/>
    <n v="0"/>
    <n v="0"/>
    <n v="0"/>
    <n v="0"/>
    <x v="0"/>
  </r>
  <r>
    <x v="0"/>
    <n v="791"/>
    <m/>
    <x v="0"/>
    <m/>
    <m/>
    <m/>
    <m/>
    <x v="0"/>
    <m/>
    <m/>
    <m/>
    <n v="1"/>
    <n v="0"/>
    <n v="0"/>
    <n v="0"/>
    <n v="0"/>
    <n v="0"/>
    <n v="0"/>
    <x v="0"/>
  </r>
  <r>
    <x v="0"/>
    <n v="792"/>
    <m/>
    <x v="0"/>
    <m/>
    <m/>
    <m/>
    <m/>
    <x v="0"/>
    <m/>
    <m/>
    <m/>
    <n v="1"/>
    <n v="0"/>
    <n v="0"/>
    <n v="0"/>
    <n v="0"/>
    <n v="0"/>
    <n v="0"/>
    <x v="0"/>
  </r>
  <r>
    <x v="0"/>
    <n v="793"/>
    <m/>
    <x v="0"/>
    <m/>
    <m/>
    <m/>
    <m/>
    <x v="0"/>
    <m/>
    <m/>
    <m/>
    <n v="1"/>
    <n v="0"/>
    <n v="0"/>
    <n v="0"/>
    <n v="0"/>
    <n v="0"/>
    <n v="0"/>
    <x v="0"/>
  </r>
  <r>
    <x v="0"/>
    <n v="794"/>
    <m/>
    <x v="0"/>
    <m/>
    <m/>
    <m/>
    <m/>
    <x v="0"/>
    <m/>
    <m/>
    <m/>
    <n v="1"/>
    <n v="0"/>
    <n v="0"/>
    <n v="0"/>
    <n v="0"/>
    <n v="0"/>
    <n v="0"/>
    <x v="0"/>
  </r>
  <r>
    <x v="0"/>
    <n v="795"/>
    <m/>
    <x v="0"/>
    <m/>
    <m/>
    <m/>
    <m/>
    <x v="0"/>
    <m/>
    <m/>
    <m/>
    <n v="1"/>
    <n v="0"/>
    <n v="0"/>
    <n v="0"/>
    <n v="0"/>
    <n v="0"/>
    <n v="0"/>
    <x v="0"/>
  </r>
  <r>
    <x v="0"/>
    <n v="796"/>
    <m/>
    <x v="0"/>
    <m/>
    <m/>
    <m/>
    <m/>
    <x v="0"/>
    <m/>
    <m/>
    <m/>
    <n v="1"/>
    <n v="0"/>
    <n v="0"/>
    <n v="0"/>
    <n v="0"/>
    <n v="0"/>
    <n v="0"/>
    <x v="0"/>
  </r>
  <r>
    <x v="0"/>
    <n v="797"/>
    <m/>
    <x v="0"/>
    <m/>
    <m/>
    <m/>
    <m/>
    <x v="0"/>
    <m/>
    <m/>
    <m/>
    <n v="1"/>
    <n v="0"/>
    <n v="0"/>
    <n v="0"/>
    <n v="0"/>
    <n v="0"/>
    <n v="0"/>
    <x v="0"/>
  </r>
  <r>
    <x v="0"/>
    <n v="798"/>
    <m/>
    <x v="0"/>
    <m/>
    <m/>
    <m/>
    <m/>
    <x v="0"/>
    <m/>
    <m/>
    <m/>
    <n v="1"/>
    <n v="0"/>
    <n v="0"/>
    <n v="0"/>
    <n v="0"/>
    <n v="0"/>
    <n v="0"/>
    <x v="0"/>
  </r>
  <r>
    <x v="0"/>
    <n v="799"/>
    <m/>
    <x v="0"/>
    <m/>
    <m/>
    <m/>
    <m/>
    <x v="0"/>
    <m/>
    <m/>
    <m/>
    <n v="1"/>
    <n v="0"/>
    <n v="0"/>
    <n v="0"/>
    <n v="0"/>
    <n v="0"/>
    <n v="0"/>
    <x v="0"/>
  </r>
  <r>
    <x v="0"/>
    <n v="800"/>
    <m/>
    <x v="0"/>
    <m/>
    <m/>
    <m/>
    <m/>
    <x v="0"/>
    <m/>
    <m/>
    <m/>
    <n v="1"/>
    <n v="0"/>
    <n v="0"/>
    <n v="0"/>
    <n v="0"/>
    <n v="0"/>
    <n v="0"/>
    <x v="0"/>
  </r>
  <r>
    <x v="0"/>
    <n v="801"/>
    <m/>
    <x v="0"/>
    <m/>
    <m/>
    <m/>
    <m/>
    <x v="0"/>
    <m/>
    <m/>
    <m/>
    <n v="1"/>
    <n v="0"/>
    <n v="0"/>
    <n v="0"/>
    <n v="0"/>
    <n v="0"/>
    <n v="0"/>
    <x v="0"/>
  </r>
  <r>
    <x v="0"/>
    <n v="802"/>
    <m/>
    <x v="0"/>
    <m/>
    <m/>
    <m/>
    <m/>
    <x v="0"/>
    <m/>
    <m/>
    <m/>
    <n v="1"/>
    <n v="0"/>
    <n v="0"/>
    <n v="0"/>
    <n v="0"/>
    <n v="0"/>
    <n v="0"/>
    <x v="0"/>
  </r>
  <r>
    <x v="0"/>
    <n v="803"/>
    <m/>
    <x v="0"/>
    <m/>
    <m/>
    <m/>
    <m/>
    <x v="0"/>
    <m/>
    <m/>
    <m/>
    <n v="1"/>
    <n v="0"/>
    <n v="0"/>
    <n v="0"/>
    <n v="0"/>
    <n v="0"/>
    <n v="0"/>
    <x v="0"/>
  </r>
  <r>
    <x v="0"/>
    <n v="804"/>
    <m/>
    <x v="0"/>
    <m/>
    <m/>
    <m/>
    <m/>
    <x v="0"/>
    <m/>
    <m/>
    <m/>
    <n v="1"/>
    <n v="0"/>
    <n v="0"/>
    <n v="0"/>
    <n v="0"/>
    <n v="0"/>
    <n v="0"/>
    <x v="0"/>
  </r>
  <r>
    <x v="0"/>
    <n v="805"/>
    <m/>
    <x v="0"/>
    <m/>
    <m/>
    <m/>
    <m/>
    <x v="0"/>
    <m/>
    <m/>
    <m/>
    <n v="1"/>
    <n v="0"/>
    <n v="0"/>
    <n v="0"/>
    <n v="0"/>
    <n v="0"/>
    <n v="0"/>
    <x v="0"/>
  </r>
  <r>
    <x v="0"/>
    <n v="806"/>
    <m/>
    <x v="0"/>
    <m/>
    <m/>
    <m/>
    <m/>
    <x v="0"/>
    <m/>
    <m/>
    <m/>
    <n v="1"/>
    <n v="0"/>
    <n v="0"/>
    <n v="0"/>
    <n v="0"/>
    <n v="0"/>
    <n v="0"/>
    <x v="0"/>
  </r>
  <r>
    <x v="0"/>
    <n v="807"/>
    <m/>
    <x v="0"/>
    <m/>
    <m/>
    <m/>
    <m/>
    <x v="0"/>
    <m/>
    <m/>
    <m/>
    <n v="1"/>
    <n v="0"/>
    <n v="0"/>
    <n v="0"/>
    <n v="0"/>
    <n v="0"/>
    <n v="0"/>
    <x v="0"/>
  </r>
  <r>
    <x v="0"/>
    <n v="808"/>
    <m/>
    <x v="0"/>
    <m/>
    <m/>
    <m/>
    <m/>
    <x v="0"/>
    <m/>
    <m/>
    <m/>
    <n v="1"/>
    <n v="0"/>
    <n v="0"/>
    <n v="0"/>
    <n v="0"/>
    <n v="0"/>
    <n v="0"/>
    <x v="0"/>
  </r>
  <r>
    <x v="0"/>
    <n v="809"/>
    <m/>
    <x v="0"/>
    <m/>
    <m/>
    <m/>
    <m/>
    <x v="0"/>
    <m/>
    <m/>
    <m/>
    <n v="1"/>
    <n v="0"/>
    <n v="0"/>
    <n v="0"/>
    <n v="0"/>
    <n v="0"/>
    <n v="0"/>
    <x v="0"/>
  </r>
  <r>
    <x v="0"/>
    <n v="810"/>
    <m/>
    <x v="0"/>
    <m/>
    <m/>
    <m/>
    <m/>
    <x v="0"/>
    <m/>
    <m/>
    <m/>
    <n v="1"/>
    <n v="0"/>
    <n v="0"/>
    <n v="0"/>
    <n v="0"/>
    <n v="0"/>
    <n v="0"/>
    <x v="0"/>
  </r>
  <r>
    <x v="0"/>
    <n v="811"/>
    <m/>
    <x v="0"/>
    <m/>
    <m/>
    <m/>
    <m/>
    <x v="0"/>
    <m/>
    <m/>
    <m/>
    <n v="1"/>
    <n v="0"/>
    <n v="0"/>
    <n v="0"/>
    <n v="0"/>
    <n v="0"/>
    <n v="0"/>
    <x v="0"/>
  </r>
  <r>
    <x v="0"/>
    <n v="812"/>
    <m/>
    <x v="0"/>
    <m/>
    <m/>
    <m/>
    <m/>
    <x v="0"/>
    <m/>
    <m/>
    <m/>
    <n v="1"/>
    <n v="0"/>
    <n v="0"/>
    <n v="0"/>
    <n v="0"/>
    <n v="0"/>
    <n v="0"/>
    <x v="0"/>
  </r>
  <r>
    <x v="0"/>
    <n v="813"/>
    <m/>
    <x v="0"/>
    <m/>
    <m/>
    <m/>
    <m/>
    <x v="0"/>
    <m/>
    <m/>
    <m/>
    <n v="1"/>
    <n v="0"/>
    <n v="0"/>
    <n v="0"/>
    <n v="0"/>
    <n v="0"/>
    <n v="0"/>
    <x v="0"/>
  </r>
  <r>
    <x v="0"/>
    <n v="814"/>
    <m/>
    <x v="0"/>
    <m/>
    <m/>
    <m/>
    <m/>
    <x v="0"/>
    <m/>
    <m/>
    <m/>
    <n v="1"/>
    <n v="0"/>
    <n v="0"/>
    <n v="0"/>
    <n v="0"/>
    <n v="0"/>
    <n v="0"/>
    <x v="0"/>
  </r>
  <r>
    <x v="0"/>
    <n v="815"/>
    <m/>
    <x v="0"/>
    <m/>
    <m/>
    <m/>
    <m/>
    <x v="0"/>
    <m/>
    <m/>
    <m/>
    <n v="1"/>
    <n v="0"/>
    <n v="0"/>
    <n v="0"/>
    <n v="0"/>
    <n v="0"/>
    <n v="0"/>
    <x v="0"/>
  </r>
  <r>
    <x v="0"/>
    <n v="816"/>
    <m/>
    <x v="0"/>
    <m/>
    <m/>
    <m/>
    <m/>
    <x v="0"/>
    <m/>
    <m/>
    <m/>
    <n v="1"/>
    <n v="0"/>
    <n v="0"/>
    <n v="0"/>
    <n v="0"/>
    <n v="0"/>
    <n v="0"/>
    <x v="0"/>
  </r>
  <r>
    <x v="0"/>
    <n v="817"/>
    <m/>
    <x v="0"/>
    <m/>
    <m/>
    <m/>
    <m/>
    <x v="0"/>
    <m/>
    <m/>
    <m/>
    <n v="1"/>
    <n v="0"/>
    <n v="0"/>
    <n v="0"/>
    <n v="0"/>
    <n v="0"/>
    <n v="0"/>
    <x v="0"/>
  </r>
  <r>
    <x v="0"/>
    <n v="818"/>
    <m/>
    <x v="0"/>
    <m/>
    <m/>
    <m/>
    <m/>
    <x v="0"/>
    <m/>
    <m/>
    <m/>
    <n v="1"/>
    <n v="0"/>
    <n v="0"/>
    <n v="0"/>
    <n v="0"/>
    <n v="0"/>
    <n v="0"/>
    <x v="0"/>
  </r>
  <r>
    <x v="0"/>
    <n v="819"/>
    <m/>
    <x v="0"/>
    <m/>
    <m/>
    <m/>
    <m/>
    <x v="0"/>
    <m/>
    <m/>
    <m/>
    <n v="1"/>
    <n v="0"/>
    <n v="0"/>
    <n v="0"/>
    <n v="0"/>
    <n v="0"/>
    <n v="0"/>
    <x v="0"/>
  </r>
  <r>
    <x v="0"/>
    <n v="820"/>
    <m/>
    <x v="0"/>
    <m/>
    <m/>
    <m/>
    <m/>
    <x v="0"/>
    <m/>
    <m/>
    <m/>
    <n v="1"/>
    <n v="0"/>
    <n v="0"/>
    <n v="0"/>
    <n v="0"/>
    <n v="0"/>
    <n v="0"/>
    <x v="0"/>
  </r>
  <r>
    <x v="0"/>
    <n v="821"/>
    <m/>
    <x v="0"/>
    <m/>
    <m/>
    <m/>
    <m/>
    <x v="0"/>
    <m/>
    <m/>
    <m/>
    <n v="1"/>
    <n v="0"/>
    <n v="0"/>
    <n v="0"/>
    <n v="0"/>
    <n v="0"/>
    <n v="0"/>
    <x v="0"/>
  </r>
  <r>
    <x v="0"/>
    <n v="822"/>
    <m/>
    <x v="0"/>
    <m/>
    <m/>
    <m/>
    <m/>
    <x v="0"/>
    <m/>
    <m/>
    <m/>
    <n v="1"/>
    <n v="0"/>
    <n v="0"/>
    <n v="0"/>
    <n v="0"/>
    <n v="0"/>
    <n v="0"/>
    <x v="0"/>
  </r>
  <r>
    <x v="0"/>
    <n v="823"/>
    <m/>
    <x v="0"/>
    <m/>
    <m/>
    <m/>
    <m/>
    <x v="0"/>
    <m/>
    <m/>
    <m/>
    <n v="1"/>
    <n v="0"/>
    <n v="0"/>
    <n v="0"/>
    <n v="0"/>
    <n v="0"/>
    <n v="0"/>
    <x v="0"/>
  </r>
  <r>
    <x v="0"/>
    <n v="824"/>
    <m/>
    <x v="0"/>
    <m/>
    <m/>
    <m/>
    <m/>
    <x v="0"/>
    <m/>
    <m/>
    <m/>
    <n v="1"/>
    <n v="0"/>
    <n v="0"/>
    <n v="0"/>
    <n v="0"/>
    <n v="0"/>
    <n v="0"/>
    <x v="0"/>
  </r>
  <r>
    <x v="0"/>
    <n v="825"/>
    <m/>
    <x v="0"/>
    <m/>
    <m/>
    <m/>
    <m/>
    <x v="0"/>
    <m/>
    <m/>
    <m/>
    <n v="1"/>
    <n v="0"/>
    <n v="0"/>
    <n v="0"/>
    <n v="0"/>
    <n v="0"/>
    <n v="0"/>
    <x v="0"/>
  </r>
  <r>
    <x v="0"/>
    <n v="826"/>
    <m/>
    <x v="0"/>
    <m/>
    <m/>
    <m/>
    <m/>
    <x v="0"/>
    <m/>
    <m/>
    <m/>
    <n v="1"/>
    <n v="0"/>
    <n v="0"/>
    <n v="0"/>
    <n v="0"/>
    <n v="0"/>
    <n v="0"/>
    <x v="0"/>
  </r>
  <r>
    <x v="0"/>
    <n v="827"/>
    <m/>
    <x v="0"/>
    <m/>
    <m/>
    <m/>
    <m/>
    <x v="0"/>
    <m/>
    <m/>
    <m/>
    <n v="1"/>
    <n v="0"/>
    <n v="0"/>
    <n v="0"/>
    <n v="0"/>
    <n v="0"/>
    <n v="0"/>
    <x v="0"/>
  </r>
  <r>
    <x v="0"/>
    <n v="828"/>
    <m/>
    <x v="0"/>
    <m/>
    <m/>
    <m/>
    <m/>
    <x v="0"/>
    <m/>
    <m/>
    <m/>
    <n v="1"/>
    <n v="0"/>
    <n v="0"/>
    <n v="0"/>
    <n v="0"/>
    <n v="0"/>
    <n v="0"/>
    <x v="0"/>
  </r>
  <r>
    <x v="0"/>
    <n v="829"/>
    <m/>
    <x v="0"/>
    <m/>
    <m/>
    <m/>
    <m/>
    <x v="0"/>
    <m/>
    <m/>
    <m/>
    <n v="1"/>
    <n v="0"/>
    <n v="0"/>
    <n v="0"/>
    <n v="0"/>
    <n v="0"/>
    <n v="0"/>
    <x v="0"/>
  </r>
  <r>
    <x v="0"/>
    <n v="830"/>
    <m/>
    <x v="0"/>
    <m/>
    <m/>
    <m/>
    <m/>
    <x v="0"/>
    <m/>
    <m/>
    <m/>
    <n v="1"/>
    <n v="0"/>
    <n v="0"/>
    <n v="0"/>
    <n v="0"/>
    <n v="0"/>
    <n v="0"/>
    <x v="0"/>
  </r>
  <r>
    <x v="0"/>
    <n v="831"/>
    <m/>
    <x v="0"/>
    <m/>
    <m/>
    <m/>
    <m/>
    <x v="0"/>
    <m/>
    <m/>
    <m/>
    <n v="1"/>
    <n v="0"/>
    <n v="0"/>
    <n v="0"/>
    <n v="0"/>
    <n v="0"/>
    <n v="0"/>
    <x v="0"/>
  </r>
  <r>
    <x v="0"/>
    <n v="832"/>
    <m/>
    <x v="0"/>
    <m/>
    <m/>
    <m/>
    <m/>
    <x v="0"/>
    <m/>
    <m/>
    <m/>
    <n v="1"/>
    <n v="0"/>
    <n v="0"/>
    <n v="0"/>
    <n v="0"/>
    <n v="0"/>
    <n v="0"/>
    <x v="0"/>
  </r>
  <r>
    <x v="0"/>
    <n v="833"/>
    <m/>
    <x v="0"/>
    <m/>
    <m/>
    <m/>
    <m/>
    <x v="0"/>
    <m/>
    <m/>
    <m/>
    <n v="1"/>
    <n v="0"/>
    <n v="0"/>
    <n v="0"/>
    <n v="0"/>
    <n v="0"/>
    <n v="0"/>
    <x v="0"/>
  </r>
  <r>
    <x v="0"/>
    <n v="834"/>
    <m/>
    <x v="0"/>
    <m/>
    <m/>
    <m/>
    <m/>
    <x v="0"/>
    <m/>
    <m/>
    <m/>
    <n v="1"/>
    <n v="0"/>
    <n v="0"/>
    <n v="0"/>
    <n v="0"/>
    <n v="0"/>
    <n v="0"/>
    <x v="0"/>
  </r>
  <r>
    <x v="0"/>
    <n v="835"/>
    <m/>
    <x v="0"/>
    <m/>
    <m/>
    <m/>
    <m/>
    <x v="0"/>
    <m/>
    <m/>
    <m/>
    <n v="1"/>
    <n v="0"/>
    <n v="0"/>
    <n v="0"/>
    <n v="0"/>
    <n v="0"/>
    <n v="0"/>
    <x v="0"/>
  </r>
  <r>
    <x v="0"/>
    <n v="836"/>
    <m/>
    <x v="0"/>
    <m/>
    <m/>
    <m/>
    <m/>
    <x v="0"/>
    <m/>
    <m/>
    <m/>
    <n v="1"/>
    <n v="0"/>
    <n v="0"/>
    <n v="0"/>
    <n v="0"/>
    <n v="0"/>
    <n v="0"/>
    <x v="0"/>
  </r>
  <r>
    <x v="0"/>
    <n v="837"/>
    <m/>
    <x v="0"/>
    <m/>
    <m/>
    <m/>
    <m/>
    <x v="0"/>
    <m/>
    <m/>
    <m/>
    <n v="1"/>
    <n v="0"/>
    <n v="0"/>
    <n v="0"/>
    <n v="0"/>
    <n v="0"/>
    <n v="0"/>
    <x v="0"/>
  </r>
  <r>
    <x v="0"/>
    <n v="838"/>
    <m/>
    <x v="0"/>
    <m/>
    <m/>
    <m/>
    <m/>
    <x v="0"/>
    <m/>
    <m/>
    <m/>
    <n v="1"/>
    <n v="0"/>
    <n v="0"/>
    <n v="0"/>
    <n v="0"/>
    <n v="0"/>
    <n v="0"/>
    <x v="0"/>
  </r>
  <r>
    <x v="0"/>
    <n v="839"/>
    <m/>
    <x v="0"/>
    <m/>
    <m/>
    <m/>
    <m/>
    <x v="0"/>
    <m/>
    <m/>
    <m/>
    <n v="1"/>
    <n v="0"/>
    <n v="0"/>
    <n v="0"/>
    <n v="0"/>
    <n v="0"/>
    <n v="0"/>
    <x v="0"/>
  </r>
  <r>
    <x v="0"/>
    <n v="840"/>
    <m/>
    <x v="0"/>
    <m/>
    <m/>
    <m/>
    <m/>
    <x v="0"/>
    <m/>
    <m/>
    <m/>
    <n v="1"/>
    <n v="0"/>
    <n v="0"/>
    <n v="0"/>
    <n v="0"/>
    <n v="0"/>
    <n v="0"/>
    <x v="0"/>
  </r>
  <r>
    <x v="0"/>
    <n v="841"/>
    <m/>
    <x v="0"/>
    <m/>
    <m/>
    <m/>
    <m/>
    <x v="0"/>
    <m/>
    <m/>
    <m/>
    <n v="1"/>
    <n v="0"/>
    <n v="0"/>
    <n v="0"/>
    <n v="0"/>
    <n v="0"/>
    <n v="0"/>
    <x v="0"/>
  </r>
  <r>
    <x v="0"/>
    <n v="842"/>
    <m/>
    <x v="0"/>
    <m/>
    <m/>
    <m/>
    <m/>
    <x v="0"/>
    <m/>
    <m/>
    <m/>
    <n v="1"/>
    <n v="0"/>
    <n v="0"/>
    <n v="0"/>
    <n v="0"/>
    <n v="0"/>
    <n v="0"/>
    <x v="0"/>
  </r>
  <r>
    <x v="0"/>
    <n v="843"/>
    <m/>
    <x v="0"/>
    <m/>
    <m/>
    <m/>
    <m/>
    <x v="0"/>
    <m/>
    <m/>
    <m/>
    <n v="1"/>
    <n v="0"/>
    <n v="0"/>
    <n v="0"/>
    <n v="0"/>
    <n v="0"/>
    <n v="0"/>
    <x v="0"/>
  </r>
  <r>
    <x v="0"/>
    <n v="844"/>
    <m/>
    <x v="0"/>
    <m/>
    <m/>
    <m/>
    <m/>
    <x v="0"/>
    <m/>
    <m/>
    <m/>
    <n v="1"/>
    <n v="0"/>
    <n v="0"/>
    <n v="0"/>
    <n v="0"/>
    <n v="0"/>
    <n v="0"/>
    <x v="0"/>
  </r>
  <r>
    <x v="0"/>
    <n v="845"/>
    <m/>
    <x v="0"/>
    <m/>
    <m/>
    <m/>
    <m/>
    <x v="0"/>
    <m/>
    <m/>
    <m/>
    <n v="1"/>
    <n v="0"/>
    <n v="0"/>
    <n v="0"/>
    <n v="0"/>
    <n v="0"/>
    <n v="0"/>
    <x v="0"/>
  </r>
  <r>
    <x v="0"/>
    <n v="846"/>
    <m/>
    <x v="0"/>
    <m/>
    <m/>
    <m/>
    <m/>
    <x v="0"/>
    <m/>
    <m/>
    <m/>
    <n v="1"/>
    <n v="0"/>
    <n v="0"/>
    <n v="0"/>
    <n v="0"/>
    <n v="0"/>
    <n v="0"/>
    <x v="0"/>
  </r>
  <r>
    <x v="0"/>
    <n v="847"/>
    <m/>
    <x v="0"/>
    <m/>
    <m/>
    <m/>
    <m/>
    <x v="0"/>
    <m/>
    <m/>
    <m/>
    <n v="1"/>
    <n v="0"/>
    <n v="0"/>
    <n v="0"/>
    <n v="0"/>
    <n v="0"/>
    <n v="0"/>
    <x v="0"/>
  </r>
  <r>
    <x v="0"/>
    <n v="848"/>
    <m/>
    <x v="0"/>
    <m/>
    <m/>
    <m/>
    <m/>
    <x v="0"/>
    <m/>
    <m/>
    <m/>
    <n v="1"/>
    <n v="0"/>
    <n v="0"/>
    <n v="0"/>
    <n v="0"/>
    <n v="0"/>
    <n v="0"/>
    <x v="0"/>
  </r>
  <r>
    <x v="0"/>
    <n v="849"/>
    <m/>
    <x v="0"/>
    <m/>
    <m/>
    <m/>
    <m/>
    <x v="0"/>
    <m/>
    <m/>
    <m/>
    <n v="1"/>
    <n v="0"/>
    <n v="0"/>
    <n v="0"/>
    <n v="0"/>
    <n v="0"/>
    <n v="0"/>
    <x v="0"/>
  </r>
  <r>
    <x v="0"/>
    <n v="850"/>
    <m/>
    <x v="0"/>
    <m/>
    <m/>
    <m/>
    <m/>
    <x v="0"/>
    <m/>
    <m/>
    <m/>
    <n v="1"/>
    <n v="0"/>
    <n v="0"/>
    <n v="0"/>
    <n v="0"/>
    <n v="0"/>
    <n v="0"/>
    <x v="0"/>
  </r>
  <r>
    <x v="0"/>
    <n v="851"/>
    <m/>
    <x v="0"/>
    <m/>
    <m/>
    <m/>
    <m/>
    <x v="0"/>
    <m/>
    <m/>
    <m/>
    <n v="1"/>
    <n v="0"/>
    <n v="0"/>
    <n v="0"/>
    <n v="0"/>
    <n v="0"/>
    <n v="0"/>
    <x v="0"/>
  </r>
  <r>
    <x v="0"/>
    <n v="852"/>
    <m/>
    <x v="0"/>
    <m/>
    <m/>
    <m/>
    <m/>
    <x v="0"/>
    <m/>
    <m/>
    <m/>
    <n v="1"/>
    <n v="0"/>
    <n v="0"/>
    <n v="0"/>
    <n v="0"/>
    <n v="0"/>
    <n v="0"/>
    <x v="0"/>
  </r>
  <r>
    <x v="0"/>
    <n v="853"/>
    <m/>
    <x v="0"/>
    <m/>
    <m/>
    <m/>
    <m/>
    <x v="0"/>
    <m/>
    <m/>
    <m/>
    <n v="1"/>
    <n v="0"/>
    <n v="0"/>
    <n v="0"/>
    <n v="0"/>
    <n v="0"/>
    <n v="0"/>
    <x v="0"/>
  </r>
  <r>
    <x v="0"/>
    <n v="854"/>
    <m/>
    <x v="0"/>
    <m/>
    <m/>
    <m/>
    <m/>
    <x v="0"/>
    <m/>
    <m/>
    <m/>
    <n v="1"/>
    <n v="0"/>
    <n v="0"/>
    <n v="0"/>
    <n v="0"/>
    <n v="0"/>
    <n v="0"/>
    <x v="0"/>
  </r>
  <r>
    <x v="0"/>
    <n v="855"/>
    <m/>
    <x v="0"/>
    <m/>
    <m/>
    <m/>
    <m/>
    <x v="0"/>
    <m/>
    <m/>
    <m/>
    <n v="1"/>
    <n v="0"/>
    <n v="0"/>
    <n v="0"/>
    <n v="0"/>
    <n v="0"/>
    <n v="0"/>
    <x v="0"/>
  </r>
  <r>
    <x v="0"/>
    <n v="856"/>
    <m/>
    <x v="0"/>
    <m/>
    <m/>
    <m/>
    <m/>
    <x v="0"/>
    <m/>
    <m/>
    <m/>
    <n v="1"/>
    <n v="0"/>
    <n v="0"/>
    <n v="0"/>
    <n v="0"/>
    <n v="0"/>
    <n v="0"/>
    <x v="0"/>
  </r>
  <r>
    <x v="0"/>
    <n v="857"/>
    <m/>
    <x v="0"/>
    <m/>
    <m/>
    <m/>
    <m/>
    <x v="0"/>
    <m/>
    <m/>
    <m/>
    <n v="1"/>
    <n v="0"/>
    <n v="0"/>
    <n v="0"/>
    <n v="0"/>
    <n v="0"/>
    <n v="0"/>
    <x v="0"/>
  </r>
  <r>
    <x v="0"/>
    <n v="858"/>
    <m/>
    <x v="0"/>
    <m/>
    <m/>
    <m/>
    <m/>
    <x v="0"/>
    <m/>
    <m/>
    <m/>
    <n v="1"/>
    <n v="0"/>
    <n v="0"/>
    <n v="0"/>
    <n v="0"/>
    <n v="0"/>
    <n v="0"/>
    <x v="0"/>
  </r>
  <r>
    <x v="0"/>
    <n v="859"/>
    <m/>
    <x v="0"/>
    <m/>
    <m/>
    <m/>
    <m/>
    <x v="0"/>
    <m/>
    <m/>
    <m/>
    <n v="1"/>
    <n v="0"/>
    <n v="0"/>
    <n v="0"/>
    <n v="0"/>
    <n v="0"/>
    <n v="0"/>
    <x v="0"/>
  </r>
  <r>
    <x v="0"/>
    <n v="860"/>
    <m/>
    <x v="0"/>
    <m/>
    <m/>
    <m/>
    <m/>
    <x v="0"/>
    <m/>
    <m/>
    <m/>
    <n v="1"/>
    <n v="0"/>
    <n v="0"/>
    <n v="0"/>
    <n v="0"/>
    <n v="0"/>
    <n v="0"/>
    <x v="0"/>
  </r>
  <r>
    <x v="0"/>
    <n v="861"/>
    <m/>
    <x v="0"/>
    <m/>
    <m/>
    <m/>
    <m/>
    <x v="0"/>
    <m/>
    <m/>
    <m/>
    <n v="1"/>
    <n v="0"/>
    <n v="0"/>
    <n v="0"/>
    <n v="0"/>
    <n v="0"/>
    <n v="0"/>
    <x v="0"/>
  </r>
  <r>
    <x v="0"/>
    <n v="862"/>
    <m/>
    <x v="0"/>
    <m/>
    <m/>
    <m/>
    <m/>
    <x v="0"/>
    <m/>
    <m/>
    <m/>
    <n v="1"/>
    <n v="0"/>
    <n v="0"/>
    <n v="0"/>
    <n v="0"/>
    <n v="0"/>
    <n v="0"/>
    <x v="0"/>
  </r>
  <r>
    <x v="0"/>
    <n v="863"/>
    <m/>
    <x v="0"/>
    <m/>
    <m/>
    <m/>
    <m/>
    <x v="0"/>
    <m/>
    <m/>
    <m/>
    <n v="1"/>
    <n v="0"/>
    <n v="0"/>
    <n v="0"/>
    <n v="0"/>
    <n v="0"/>
    <n v="0"/>
    <x v="0"/>
  </r>
  <r>
    <x v="0"/>
    <n v="864"/>
    <m/>
    <x v="0"/>
    <m/>
    <m/>
    <m/>
    <m/>
    <x v="0"/>
    <m/>
    <m/>
    <m/>
    <n v="1"/>
    <n v="0"/>
    <n v="0"/>
    <n v="0"/>
    <n v="0"/>
    <n v="0"/>
    <n v="0"/>
    <x v="0"/>
  </r>
  <r>
    <x v="0"/>
    <n v="865"/>
    <m/>
    <x v="0"/>
    <m/>
    <m/>
    <m/>
    <m/>
    <x v="0"/>
    <m/>
    <m/>
    <m/>
    <n v="1"/>
    <n v="0"/>
    <n v="0"/>
    <n v="0"/>
    <n v="0"/>
    <n v="0"/>
    <n v="0"/>
    <x v="0"/>
  </r>
  <r>
    <x v="0"/>
    <n v="866"/>
    <m/>
    <x v="0"/>
    <m/>
    <m/>
    <m/>
    <m/>
    <x v="0"/>
    <m/>
    <m/>
    <m/>
    <n v="1"/>
    <n v="0"/>
    <n v="0"/>
    <n v="0"/>
    <n v="0"/>
    <n v="0"/>
    <n v="0"/>
    <x v="0"/>
  </r>
  <r>
    <x v="0"/>
    <n v="867"/>
    <m/>
    <x v="0"/>
    <m/>
    <m/>
    <m/>
    <m/>
    <x v="0"/>
    <m/>
    <m/>
    <m/>
    <n v="1"/>
    <n v="0"/>
    <n v="0"/>
    <n v="0"/>
    <n v="0"/>
    <n v="0"/>
    <n v="0"/>
    <x v="0"/>
  </r>
  <r>
    <x v="0"/>
    <n v="868"/>
    <m/>
    <x v="0"/>
    <m/>
    <m/>
    <m/>
    <m/>
    <x v="0"/>
    <m/>
    <m/>
    <m/>
    <n v="1"/>
    <n v="0"/>
    <n v="0"/>
    <n v="0"/>
    <n v="0"/>
    <n v="0"/>
    <n v="0"/>
    <x v="0"/>
  </r>
  <r>
    <x v="0"/>
    <n v="869"/>
    <m/>
    <x v="0"/>
    <m/>
    <m/>
    <m/>
    <m/>
    <x v="0"/>
    <m/>
    <m/>
    <m/>
    <n v="1"/>
    <n v="0"/>
    <n v="0"/>
    <n v="0"/>
    <n v="0"/>
    <n v="0"/>
    <n v="0"/>
    <x v="0"/>
  </r>
  <r>
    <x v="0"/>
    <n v="870"/>
    <m/>
    <x v="0"/>
    <m/>
    <m/>
    <m/>
    <m/>
    <x v="0"/>
    <m/>
    <m/>
    <m/>
    <n v="1"/>
    <n v="0"/>
    <n v="0"/>
    <n v="0"/>
    <n v="0"/>
    <n v="0"/>
    <n v="0"/>
    <x v="0"/>
  </r>
  <r>
    <x v="0"/>
    <n v="871"/>
    <m/>
    <x v="0"/>
    <m/>
    <m/>
    <m/>
    <m/>
    <x v="0"/>
    <m/>
    <m/>
    <m/>
    <n v="1"/>
    <n v="0"/>
    <n v="0"/>
    <n v="0"/>
    <n v="0"/>
    <n v="0"/>
    <n v="0"/>
    <x v="0"/>
  </r>
  <r>
    <x v="0"/>
    <n v="872"/>
    <m/>
    <x v="0"/>
    <m/>
    <m/>
    <m/>
    <m/>
    <x v="0"/>
    <m/>
    <m/>
    <m/>
    <n v="1"/>
    <n v="0"/>
    <n v="0"/>
    <n v="0"/>
    <n v="0"/>
    <n v="0"/>
    <n v="0"/>
    <x v="0"/>
  </r>
  <r>
    <x v="0"/>
    <n v="873"/>
    <m/>
    <x v="0"/>
    <m/>
    <m/>
    <m/>
    <m/>
    <x v="0"/>
    <m/>
    <m/>
    <m/>
    <n v="1"/>
    <n v="0"/>
    <n v="0"/>
    <n v="0"/>
    <n v="0"/>
    <n v="0"/>
    <n v="0"/>
    <x v="0"/>
  </r>
  <r>
    <x v="0"/>
    <n v="874"/>
    <m/>
    <x v="0"/>
    <m/>
    <m/>
    <m/>
    <m/>
    <x v="0"/>
    <m/>
    <m/>
    <m/>
    <n v="1"/>
    <n v="0"/>
    <n v="0"/>
    <n v="0"/>
    <n v="0"/>
    <n v="0"/>
    <n v="0"/>
    <x v="0"/>
  </r>
  <r>
    <x v="0"/>
    <n v="875"/>
    <m/>
    <x v="0"/>
    <m/>
    <m/>
    <m/>
    <m/>
    <x v="0"/>
    <m/>
    <m/>
    <m/>
    <n v="1"/>
    <n v="0"/>
    <n v="0"/>
    <n v="0"/>
    <n v="0"/>
    <n v="0"/>
    <n v="0"/>
    <x v="0"/>
  </r>
  <r>
    <x v="0"/>
    <n v="876"/>
    <m/>
    <x v="0"/>
    <m/>
    <m/>
    <m/>
    <m/>
    <x v="0"/>
    <m/>
    <m/>
    <m/>
    <n v="1"/>
    <n v="0"/>
    <n v="0"/>
    <n v="0"/>
    <n v="0"/>
    <n v="0"/>
    <n v="0"/>
    <x v="0"/>
  </r>
  <r>
    <x v="0"/>
    <n v="877"/>
    <m/>
    <x v="0"/>
    <m/>
    <m/>
    <m/>
    <m/>
    <x v="0"/>
    <m/>
    <m/>
    <m/>
    <n v="1"/>
    <n v="0"/>
    <n v="0"/>
    <n v="0"/>
    <n v="0"/>
    <n v="0"/>
    <n v="0"/>
    <x v="0"/>
  </r>
  <r>
    <x v="0"/>
    <n v="878"/>
    <m/>
    <x v="0"/>
    <m/>
    <m/>
    <m/>
    <m/>
    <x v="0"/>
    <m/>
    <m/>
    <m/>
    <n v="1"/>
    <n v="0"/>
    <n v="0"/>
    <n v="0"/>
    <n v="0"/>
    <n v="0"/>
    <n v="0"/>
    <x v="0"/>
  </r>
  <r>
    <x v="0"/>
    <n v="879"/>
    <m/>
    <x v="0"/>
    <m/>
    <m/>
    <m/>
    <m/>
    <x v="0"/>
    <m/>
    <m/>
    <m/>
    <n v="1"/>
    <n v="0"/>
    <n v="0"/>
    <n v="0"/>
    <n v="0"/>
    <n v="0"/>
    <n v="0"/>
    <x v="0"/>
  </r>
  <r>
    <x v="0"/>
    <n v="880"/>
    <m/>
    <x v="0"/>
    <m/>
    <m/>
    <m/>
    <m/>
    <x v="0"/>
    <m/>
    <m/>
    <m/>
    <n v="1"/>
    <n v="0"/>
    <n v="0"/>
    <n v="0"/>
    <n v="0"/>
    <n v="0"/>
    <n v="0"/>
    <x v="0"/>
  </r>
  <r>
    <x v="0"/>
    <n v="881"/>
    <m/>
    <x v="0"/>
    <m/>
    <m/>
    <m/>
    <m/>
    <x v="0"/>
    <m/>
    <m/>
    <m/>
    <n v="1"/>
    <n v="0"/>
    <n v="0"/>
    <n v="0"/>
    <n v="0"/>
    <n v="0"/>
    <n v="0"/>
    <x v="0"/>
  </r>
  <r>
    <x v="0"/>
    <n v="882"/>
    <m/>
    <x v="0"/>
    <m/>
    <m/>
    <m/>
    <m/>
    <x v="0"/>
    <m/>
    <m/>
    <m/>
    <n v="1"/>
    <n v="0"/>
    <n v="0"/>
    <n v="0"/>
    <n v="0"/>
    <n v="0"/>
    <n v="0"/>
    <x v="0"/>
  </r>
  <r>
    <x v="0"/>
    <n v="883"/>
    <m/>
    <x v="0"/>
    <m/>
    <m/>
    <m/>
    <m/>
    <x v="0"/>
    <m/>
    <m/>
    <m/>
    <n v="1"/>
    <n v="0"/>
    <n v="0"/>
    <n v="0"/>
    <n v="0"/>
    <n v="0"/>
    <n v="0"/>
    <x v="0"/>
  </r>
  <r>
    <x v="0"/>
    <n v="884"/>
    <m/>
    <x v="0"/>
    <m/>
    <m/>
    <m/>
    <m/>
    <x v="0"/>
    <m/>
    <m/>
    <m/>
    <n v="1"/>
    <n v="0"/>
    <n v="0"/>
    <n v="0"/>
    <n v="0"/>
    <n v="0"/>
    <n v="0"/>
    <x v="0"/>
  </r>
  <r>
    <x v="0"/>
    <n v="885"/>
    <m/>
    <x v="0"/>
    <m/>
    <m/>
    <m/>
    <m/>
    <x v="0"/>
    <m/>
    <m/>
    <m/>
    <n v="1"/>
    <n v="0"/>
    <n v="0"/>
    <n v="0"/>
    <n v="0"/>
    <n v="0"/>
    <n v="0"/>
    <x v="0"/>
  </r>
  <r>
    <x v="0"/>
    <n v="886"/>
    <m/>
    <x v="0"/>
    <m/>
    <m/>
    <m/>
    <m/>
    <x v="0"/>
    <m/>
    <m/>
    <m/>
    <n v="1"/>
    <n v="0"/>
    <n v="0"/>
    <n v="0"/>
    <n v="0"/>
    <n v="0"/>
    <n v="0"/>
    <x v="0"/>
  </r>
  <r>
    <x v="0"/>
    <n v="887"/>
    <m/>
    <x v="0"/>
    <m/>
    <m/>
    <m/>
    <m/>
    <x v="0"/>
    <m/>
    <m/>
    <m/>
    <n v="1"/>
    <n v="0"/>
    <n v="0"/>
    <n v="0"/>
    <n v="0"/>
    <n v="0"/>
    <n v="0"/>
    <x v="0"/>
  </r>
  <r>
    <x v="0"/>
    <n v="888"/>
    <m/>
    <x v="0"/>
    <m/>
    <m/>
    <m/>
    <m/>
    <x v="0"/>
    <m/>
    <m/>
    <m/>
    <n v="1"/>
    <n v="0"/>
    <n v="0"/>
    <n v="0"/>
    <n v="0"/>
    <n v="0"/>
    <n v="0"/>
    <x v="0"/>
  </r>
  <r>
    <x v="0"/>
    <n v="889"/>
    <m/>
    <x v="0"/>
    <m/>
    <m/>
    <m/>
    <m/>
    <x v="0"/>
    <m/>
    <m/>
    <m/>
    <n v="1"/>
    <n v="0"/>
    <n v="0"/>
    <n v="0"/>
    <n v="0"/>
    <n v="0"/>
    <n v="0"/>
    <x v="0"/>
  </r>
  <r>
    <x v="0"/>
    <n v="890"/>
    <m/>
    <x v="0"/>
    <m/>
    <m/>
    <m/>
    <m/>
    <x v="0"/>
    <m/>
    <m/>
    <m/>
    <n v="1"/>
    <n v="0"/>
    <n v="0"/>
    <n v="0"/>
    <n v="0"/>
    <n v="0"/>
    <n v="0"/>
    <x v="0"/>
  </r>
  <r>
    <x v="0"/>
    <n v="891"/>
    <m/>
    <x v="0"/>
    <m/>
    <m/>
    <m/>
    <m/>
    <x v="0"/>
    <m/>
    <m/>
    <m/>
    <n v="1"/>
    <n v="0"/>
    <n v="0"/>
    <n v="0"/>
    <n v="0"/>
    <n v="0"/>
    <n v="0"/>
    <x v="0"/>
  </r>
  <r>
    <x v="0"/>
    <n v="892"/>
    <m/>
    <x v="0"/>
    <m/>
    <m/>
    <m/>
    <m/>
    <x v="0"/>
    <m/>
    <m/>
    <m/>
    <n v="1"/>
    <n v="0"/>
    <n v="0"/>
    <n v="0"/>
    <n v="0"/>
    <n v="0"/>
    <n v="0"/>
    <x v="0"/>
  </r>
  <r>
    <x v="0"/>
    <n v="893"/>
    <m/>
    <x v="0"/>
    <m/>
    <m/>
    <m/>
    <m/>
    <x v="0"/>
    <m/>
    <m/>
    <m/>
    <n v="1"/>
    <n v="0"/>
    <n v="0"/>
    <n v="0"/>
    <n v="0"/>
    <n v="0"/>
    <n v="0"/>
    <x v="0"/>
  </r>
  <r>
    <x v="0"/>
    <n v="894"/>
    <m/>
    <x v="0"/>
    <m/>
    <m/>
    <m/>
    <m/>
    <x v="0"/>
    <m/>
    <m/>
    <m/>
    <n v="1"/>
    <n v="0"/>
    <n v="0"/>
    <n v="0"/>
    <n v="0"/>
    <n v="0"/>
    <n v="0"/>
    <x v="0"/>
  </r>
  <r>
    <x v="0"/>
    <n v="895"/>
    <m/>
    <x v="0"/>
    <m/>
    <m/>
    <m/>
    <m/>
    <x v="0"/>
    <m/>
    <m/>
    <m/>
    <n v="1"/>
    <n v="0"/>
    <n v="0"/>
    <n v="0"/>
    <n v="0"/>
    <n v="0"/>
    <n v="0"/>
    <x v="0"/>
  </r>
  <r>
    <x v="0"/>
    <n v="896"/>
    <m/>
    <x v="0"/>
    <m/>
    <m/>
    <m/>
    <m/>
    <x v="0"/>
    <m/>
    <m/>
    <m/>
    <n v="1"/>
    <n v="0"/>
    <n v="0"/>
    <n v="0"/>
    <n v="0"/>
    <n v="0"/>
    <n v="0"/>
    <x v="0"/>
  </r>
  <r>
    <x v="0"/>
    <n v="897"/>
    <m/>
    <x v="0"/>
    <m/>
    <m/>
    <m/>
    <m/>
    <x v="0"/>
    <m/>
    <m/>
    <m/>
    <n v="1"/>
    <n v="0"/>
    <n v="0"/>
    <n v="0"/>
    <n v="0"/>
    <n v="0"/>
    <n v="0"/>
    <x v="0"/>
  </r>
  <r>
    <x v="0"/>
    <n v="898"/>
    <m/>
    <x v="0"/>
    <m/>
    <m/>
    <m/>
    <m/>
    <x v="0"/>
    <m/>
    <m/>
    <m/>
    <n v="1"/>
    <n v="0"/>
    <n v="0"/>
    <n v="0"/>
    <n v="0"/>
    <n v="0"/>
    <n v="0"/>
    <x v="0"/>
  </r>
  <r>
    <x v="0"/>
    <n v="899"/>
    <m/>
    <x v="0"/>
    <m/>
    <m/>
    <m/>
    <m/>
    <x v="0"/>
    <m/>
    <m/>
    <m/>
    <n v="1"/>
    <n v="0"/>
    <n v="0"/>
    <n v="0"/>
    <n v="0"/>
    <n v="0"/>
    <n v="0"/>
    <x v="0"/>
  </r>
  <r>
    <x v="0"/>
    <n v="900"/>
    <m/>
    <x v="0"/>
    <m/>
    <m/>
    <m/>
    <m/>
    <x v="0"/>
    <m/>
    <m/>
    <m/>
    <n v="1"/>
    <n v="0"/>
    <n v="0"/>
    <n v="0"/>
    <n v="0"/>
    <n v="0"/>
    <n v="0"/>
    <x v="0"/>
  </r>
  <r>
    <x v="0"/>
    <n v="901"/>
    <m/>
    <x v="0"/>
    <m/>
    <m/>
    <m/>
    <m/>
    <x v="0"/>
    <m/>
    <m/>
    <m/>
    <n v="1"/>
    <n v="0"/>
    <n v="0"/>
    <n v="0"/>
    <n v="0"/>
    <n v="0"/>
    <n v="0"/>
    <x v="0"/>
  </r>
  <r>
    <x v="0"/>
    <n v="902"/>
    <m/>
    <x v="0"/>
    <m/>
    <m/>
    <m/>
    <m/>
    <x v="0"/>
    <m/>
    <m/>
    <m/>
    <n v="1"/>
    <n v="0"/>
    <n v="0"/>
    <n v="0"/>
    <n v="0"/>
    <n v="0"/>
    <n v="0"/>
    <x v="0"/>
  </r>
  <r>
    <x v="0"/>
    <n v="903"/>
    <m/>
    <x v="0"/>
    <m/>
    <m/>
    <m/>
    <m/>
    <x v="0"/>
    <m/>
    <m/>
    <m/>
    <n v="1"/>
    <n v="0"/>
    <n v="0"/>
    <n v="0"/>
    <n v="0"/>
    <n v="0"/>
    <n v="0"/>
    <x v="0"/>
  </r>
  <r>
    <x v="0"/>
    <n v="904"/>
    <m/>
    <x v="0"/>
    <m/>
    <m/>
    <m/>
    <m/>
    <x v="0"/>
    <m/>
    <m/>
    <m/>
    <n v="1"/>
    <n v="0"/>
    <n v="0"/>
    <n v="0"/>
    <n v="0"/>
    <n v="0"/>
    <n v="0"/>
    <x v="0"/>
  </r>
  <r>
    <x v="0"/>
    <n v="905"/>
    <m/>
    <x v="0"/>
    <m/>
    <m/>
    <m/>
    <m/>
    <x v="0"/>
    <m/>
    <m/>
    <m/>
    <n v="1"/>
    <n v="0"/>
    <n v="0"/>
    <n v="0"/>
    <n v="0"/>
    <n v="0"/>
    <n v="0"/>
    <x v="0"/>
  </r>
  <r>
    <x v="0"/>
    <n v="906"/>
    <m/>
    <x v="0"/>
    <m/>
    <m/>
    <m/>
    <m/>
    <x v="0"/>
    <m/>
    <m/>
    <m/>
    <n v="1"/>
    <n v="0"/>
    <n v="0"/>
    <n v="0"/>
    <n v="0"/>
    <n v="0"/>
    <n v="0"/>
    <x v="0"/>
  </r>
  <r>
    <x v="0"/>
    <n v="907"/>
    <m/>
    <x v="0"/>
    <m/>
    <m/>
    <m/>
    <m/>
    <x v="0"/>
    <m/>
    <m/>
    <m/>
    <n v="1"/>
    <n v="0"/>
    <n v="0"/>
    <n v="0"/>
    <n v="0"/>
    <n v="0"/>
    <n v="0"/>
    <x v="0"/>
  </r>
  <r>
    <x v="0"/>
    <n v="908"/>
    <m/>
    <x v="0"/>
    <m/>
    <m/>
    <m/>
    <m/>
    <x v="0"/>
    <m/>
    <m/>
    <m/>
    <n v="1"/>
    <n v="0"/>
    <n v="0"/>
    <n v="0"/>
    <n v="0"/>
    <n v="0"/>
    <n v="0"/>
    <x v="0"/>
  </r>
  <r>
    <x v="0"/>
    <n v="909"/>
    <m/>
    <x v="0"/>
    <m/>
    <m/>
    <m/>
    <m/>
    <x v="0"/>
    <m/>
    <m/>
    <m/>
    <n v="1"/>
    <n v="0"/>
    <n v="0"/>
    <n v="0"/>
    <n v="0"/>
    <n v="0"/>
    <n v="0"/>
    <x v="0"/>
  </r>
  <r>
    <x v="0"/>
    <n v="910"/>
    <m/>
    <x v="0"/>
    <m/>
    <m/>
    <m/>
    <m/>
    <x v="0"/>
    <m/>
    <m/>
    <m/>
    <n v="1"/>
    <n v="0"/>
    <n v="0"/>
    <n v="0"/>
    <n v="0"/>
    <n v="0"/>
    <n v="0"/>
    <x v="0"/>
  </r>
  <r>
    <x v="0"/>
    <n v="911"/>
    <m/>
    <x v="0"/>
    <m/>
    <m/>
    <m/>
    <m/>
    <x v="0"/>
    <m/>
    <m/>
    <m/>
    <n v="1"/>
    <n v="0"/>
    <n v="0"/>
    <n v="0"/>
    <n v="0"/>
    <n v="0"/>
    <n v="0"/>
    <x v="0"/>
  </r>
  <r>
    <x v="0"/>
    <n v="912"/>
    <m/>
    <x v="0"/>
    <m/>
    <m/>
    <m/>
    <m/>
    <x v="0"/>
    <m/>
    <m/>
    <m/>
    <n v="1"/>
    <n v="0"/>
    <n v="0"/>
    <n v="0"/>
    <n v="0"/>
    <n v="0"/>
    <n v="0"/>
    <x v="0"/>
  </r>
  <r>
    <x v="0"/>
    <n v="913"/>
    <m/>
    <x v="0"/>
    <m/>
    <m/>
    <m/>
    <m/>
    <x v="0"/>
    <m/>
    <m/>
    <m/>
    <n v="1"/>
    <n v="0"/>
    <n v="0"/>
    <n v="0"/>
    <n v="0"/>
    <n v="0"/>
    <n v="0"/>
    <x v="0"/>
  </r>
  <r>
    <x v="0"/>
    <n v="914"/>
    <m/>
    <x v="0"/>
    <m/>
    <m/>
    <m/>
    <m/>
    <x v="0"/>
    <m/>
    <m/>
    <m/>
    <n v="1"/>
    <n v="0"/>
    <n v="0"/>
    <n v="0"/>
    <n v="0"/>
    <n v="0"/>
    <n v="0"/>
    <x v="0"/>
  </r>
  <r>
    <x v="0"/>
    <n v="915"/>
    <m/>
    <x v="0"/>
    <m/>
    <m/>
    <m/>
    <m/>
    <x v="0"/>
    <m/>
    <m/>
    <m/>
    <n v="1"/>
    <n v="0"/>
    <n v="0"/>
    <n v="0"/>
    <n v="0"/>
    <n v="0"/>
    <n v="0"/>
    <x v="0"/>
  </r>
  <r>
    <x v="0"/>
    <n v="916"/>
    <m/>
    <x v="0"/>
    <m/>
    <m/>
    <m/>
    <m/>
    <x v="0"/>
    <m/>
    <m/>
    <m/>
    <n v="1"/>
    <n v="0"/>
    <n v="0"/>
    <n v="0"/>
    <n v="0"/>
    <n v="0"/>
    <n v="0"/>
    <x v="0"/>
  </r>
  <r>
    <x v="0"/>
    <n v="917"/>
    <m/>
    <x v="0"/>
    <m/>
    <m/>
    <m/>
    <m/>
    <x v="0"/>
    <m/>
    <m/>
    <m/>
    <n v="1"/>
    <n v="0"/>
    <n v="0"/>
    <n v="0"/>
    <n v="0"/>
    <n v="0"/>
    <n v="0"/>
    <x v="0"/>
  </r>
  <r>
    <x v="0"/>
    <n v="918"/>
    <m/>
    <x v="0"/>
    <m/>
    <m/>
    <m/>
    <m/>
    <x v="0"/>
    <m/>
    <m/>
    <m/>
    <n v="1"/>
    <n v="0"/>
    <n v="0"/>
    <n v="0"/>
    <n v="0"/>
    <n v="0"/>
    <n v="0"/>
    <x v="0"/>
  </r>
  <r>
    <x v="0"/>
    <n v="919"/>
    <m/>
    <x v="0"/>
    <m/>
    <m/>
    <m/>
    <m/>
    <x v="0"/>
    <m/>
    <m/>
    <m/>
    <n v="1"/>
    <n v="0"/>
    <n v="0"/>
    <n v="0"/>
    <n v="0"/>
    <n v="0"/>
    <n v="0"/>
    <x v="0"/>
  </r>
  <r>
    <x v="0"/>
    <n v="920"/>
    <m/>
    <x v="0"/>
    <m/>
    <m/>
    <m/>
    <m/>
    <x v="0"/>
    <m/>
    <m/>
    <m/>
    <n v="1"/>
    <n v="0"/>
    <n v="0"/>
    <n v="0"/>
    <n v="0"/>
    <n v="0"/>
    <n v="0"/>
    <x v="0"/>
  </r>
  <r>
    <x v="0"/>
    <n v="921"/>
    <m/>
    <x v="0"/>
    <m/>
    <m/>
    <m/>
    <m/>
    <x v="0"/>
    <m/>
    <m/>
    <m/>
    <n v="1"/>
    <n v="0"/>
    <n v="0"/>
    <n v="0"/>
    <n v="0"/>
    <n v="0"/>
    <n v="0"/>
    <x v="0"/>
  </r>
  <r>
    <x v="0"/>
    <n v="922"/>
    <m/>
    <x v="0"/>
    <m/>
    <m/>
    <m/>
    <m/>
    <x v="0"/>
    <m/>
    <m/>
    <m/>
    <n v="1"/>
    <n v="0"/>
    <n v="0"/>
    <n v="0"/>
    <n v="0"/>
    <n v="0"/>
    <n v="0"/>
    <x v="0"/>
  </r>
  <r>
    <x v="0"/>
    <n v="923"/>
    <m/>
    <x v="0"/>
    <m/>
    <m/>
    <m/>
    <m/>
    <x v="0"/>
    <m/>
    <m/>
    <m/>
    <n v="1"/>
    <n v="0"/>
    <n v="0"/>
    <n v="0"/>
    <n v="0"/>
    <n v="0"/>
    <n v="0"/>
    <x v="0"/>
  </r>
  <r>
    <x v="0"/>
    <n v="924"/>
    <m/>
    <x v="0"/>
    <m/>
    <m/>
    <m/>
    <m/>
    <x v="0"/>
    <m/>
    <m/>
    <m/>
    <n v="1"/>
    <n v="0"/>
    <n v="0"/>
    <n v="0"/>
    <n v="0"/>
    <n v="0"/>
    <n v="0"/>
    <x v="0"/>
  </r>
  <r>
    <x v="0"/>
    <n v="925"/>
    <m/>
    <x v="0"/>
    <m/>
    <m/>
    <m/>
    <m/>
    <x v="0"/>
    <m/>
    <m/>
    <m/>
    <n v="1"/>
    <n v="0"/>
    <n v="0"/>
    <n v="0"/>
    <n v="0"/>
    <n v="0"/>
    <n v="0"/>
    <x v="0"/>
  </r>
  <r>
    <x v="0"/>
    <n v="926"/>
    <m/>
    <x v="0"/>
    <m/>
    <m/>
    <m/>
    <m/>
    <x v="0"/>
    <m/>
    <m/>
    <m/>
    <n v="1"/>
    <n v="0"/>
    <n v="0"/>
    <n v="0"/>
    <n v="0"/>
    <n v="0"/>
    <n v="0"/>
    <x v="0"/>
  </r>
  <r>
    <x v="0"/>
    <n v="927"/>
    <m/>
    <x v="0"/>
    <m/>
    <m/>
    <m/>
    <m/>
    <x v="0"/>
    <m/>
    <m/>
    <m/>
    <n v="1"/>
    <n v="0"/>
    <n v="0"/>
    <n v="0"/>
    <n v="0"/>
    <n v="0"/>
    <n v="0"/>
    <x v="0"/>
  </r>
  <r>
    <x v="0"/>
    <n v="928"/>
    <m/>
    <x v="0"/>
    <m/>
    <m/>
    <m/>
    <m/>
    <x v="0"/>
    <m/>
    <m/>
    <m/>
    <n v="1"/>
    <n v="0"/>
    <n v="0"/>
    <n v="0"/>
    <n v="0"/>
    <n v="0"/>
    <n v="0"/>
    <x v="0"/>
  </r>
  <r>
    <x v="0"/>
    <n v="929"/>
    <m/>
    <x v="0"/>
    <m/>
    <m/>
    <m/>
    <m/>
    <x v="0"/>
    <m/>
    <m/>
    <m/>
    <n v="1"/>
    <n v="0"/>
    <n v="0"/>
    <n v="0"/>
    <n v="0"/>
    <n v="0"/>
    <n v="0"/>
    <x v="0"/>
  </r>
  <r>
    <x v="0"/>
    <n v="930"/>
    <m/>
    <x v="0"/>
    <m/>
    <m/>
    <m/>
    <m/>
    <x v="0"/>
    <m/>
    <m/>
    <m/>
    <n v="1"/>
    <n v="0"/>
    <n v="0"/>
    <n v="0"/>
    <n v="0"/>
    <n v="0"/>
    <n v="0"/>
    <x v="0"/>
  </r>
  <r>
    <x v="0"/>
    <n v="931"/>
    <m/>
    <x v="0"/>
    <m/>
    <m/>
    <m/>
    <m/>
    <x v="0"/>
    <m/>
    <m/>
    <m/>
    <n v="1"/>
    <n v="0"/>
    <n v="0"/>
    <n v="0"/>
    <n v="0"/>
    <n v="0"/>
    <n v="0"/>
    <x v="0"/>
  </r>
  <r>
    <x v="0"/>
    <n v="932"/>
    <m/>
    <x v="0"/>
    <m/>
    <m/>
    <m/>
    <m/>
    <x v="0"/>
    <m/>
    <m/>
    <m/>
    <n v="1"/>
    <n v="0"/>
    <n v="0"/>
    <n v="0"/>
    <n v="0"/>
    <n v="0"/>
    <n v="0"/>
    <x v="0"/>
  </r>
  <r>
    <x v="0"/>
    <n v="933"/>
    <m/>
    <x v="0"/>
    <m/>
    <m/>
    <m/>
    <m/>
    <x v="0"/>
    <m/>
    <m/>
    <m/>
    <n v="1"/>
    <n v="0"/>
    <n v="0"/>
    <n v="0"/>
    <n v="0"/>
    <n v="0"/>
    <n v="0"/>
    <x v="0"/>
  </r>
  <r>
    <x v="0"/>
    <n v="934"/>
    <m/>
    <x v="0"/>
    <m/>
    <m/>
    <m/>
    <m/>
    <x v="0"/>
    <m/>
    <m/>
    <m/>
    <n v="1"/>
    <n v="0"/>
    <n v="0"/>
    <n v="0"/>
    <n v="0"/>
    <n v="0"/>
    <n v="0"/>
    <x v="0"/>
  </r>
  <r>
    <x v="0"/>
    <n v="935"/>
    <m/>
    <x v="0"/>
    <m/>
    <m/>
    <m/>
    <m/>
    <x v="0"/>
    <m/>
    <m/>
    <m/>
    <n v="1"/>
    <n v="0"/>
    <n v="0"/>
    <n v="0"/>
    <n v="0"/>
    <n v="0"/>
    <n v="0"/>
    <x v="0"/>
  </r>
  <r>
    <x v="0"/>
    <n v="936"/>
    <m/>
    <x v="0"/>
    <m/>
    <m/>
    <m/>
    <m/>
    <x v="0"/>
    <m/>
    <m/>
    <m/>
    <n v="1"/>
    <n v="0"/>
    <n v="0"/>
    <n v="0"/>
    <n v="0"/>
    <n v="0"/>
    <n v="0"/>
    <x v="0"/>
  </r>
  <r>
    <x v="0"/>
    <n v="937"/>
    <m/>
    <x v="0"/>
    <m/>
    <m/>
    <m/>
    <m/>
    <x v="0"/>
    <m/>
    <m/>
    <m/>
    <n v="1"/>
    <n v="0"/>
    <n v="0"/>
    <n v="0"/>
    <n v="0"/>
    <n v="0"/>
    <n v="0"/>
    <x v="0"/>
  </r>
  <r>
    <x v="0"/>
    <n v="938"/>
    <m/>
    <x v="0"/>
    <m/>
    <m/>
    <m/>
    <m/>
    <x v="0"/>
    <m/>
    <m/>
    <m/>
    <n v="1"/>
    <n v="0"/>
    <n v="0"/>
    <n v="0"/>
    <n v="0"/>
    <n v="0"/>
    <n v="0"/>
    <x v="0"/>
  </r>
  <r>
    <x v="0"/>
    <n v="939"/>
    <m/>
    <x v="0"/>
    <m/>
    <m/>
    <m/>
    <m/>
    <x v="0"/>
    <m/>
    <m/>
    <m/>
    <n v="1"/>
    <n v="0"/>
    <n v="0"/>
    <n v="0"/>
    <n v="0"/>
    <n v="0"/>
    <n v="0"/>
    <x v="0"/>
  </r>
  <r>
    <x v="0"/>
    <n v="940"/>
    <m/>
    <x v="0"/>
    <m/>
    <m/>
    <m/>
    <m/>
    <x v="0"/>
    <m/>
    <m/>
    <m/>
    <n v="1"/>
    <n v="0"/>
    <n v="0"/>
    <n v="0"/>
    <n v="0"/>
    <n v="0"/>
    <n v="0"/>
    <x v="0"/>
  </r>
  <r>
    <x v="0"/>
    <n v="941"/>
    <m/>
    <x v="0"/>
    <m/>
    <m/>
    <m/>
    <m/>
    <x v="0"/>
    <m/>
    <m/>
    <m/>
    <n v="1"/>
    <n v="0"/>
    <n v="0"/>
    <n v="0"/>
    <n v="0"/>
    <n v="0"/>
    <n v="0"/>
    <x v="0"/>
  </r>
  <r>
    <x v="0"/>
    <n v="942"/>
    <m/>
    <x v="0"/>
    <m/>
    <m/>
    <m/>
    <m/>
    <x v="0"/>
    <m/>
    <m/>
    <m/>
    <n v="1"/>
    <n v="0"/>
    <n v="0"/>
    <n v="0"/>
    <n v="0"/>
    <n v="0"/>
    <n v="0"/>
    <x v="0"/>
  </r>
  <r>
    <x v="0"/>
    <n v="943"/>
    <m/>
    <x v="0"/>
    <m/>
    <m/>
    <m/>
    <m/>
    <x v="0"/>
    <m/>
    <m/>
    <m/>
    <n v="1"/>
    <n v="0"/>
    <n v="0"/>
    <n v="0"/>
    <n v="0"/>
    <n v="0"/>
    <n v="0"/>
    <x v="0"/>
  </r>
  <r>
    <x v="0"/>
    <n v="944"/>
    <m/>
    <x v="0"/>
    <m/>
    <m/>
    <m/>
    <m/>
    <x v="0"/>
    <m/>
    <m/>
    <m/>
    <n v="1"/>
    <n v="0"/>
    <n v="0"/>
    <n v="0"/>
    <n v="0"/>
    <n v="0"/>
    <n v="0"/>
    <x v="0"/>
  </r>
  <r>
    <x v="0"/>
    <n v="945"/>
    <m/>
    <x v="0"/>
    <m/>
    <m/>
    <m/>
    <m/>
    <x v="0"/>
    <m/>
    <m/>
    <m/>
    <n v="1"/>
    <n v="0"/>
    <n v="0"/>
    <n v="0"/>
    <n v="0"/>
    <n v="0"/>
    <n v="0"/>
    <x v="0"/>
  </r>
  <r>
    <x v="0"/>
    <n v="946"/>
    <m/>
    <x v="0"/>
    <m/>
    <m/>
    <m/>
    <m/>
    <x v="0"/>
    <m/>
    <m/>
    <m/>
    <n v="1"/>
    <n v="0"/>
    <n v="0"/>
    <n v="0"/>
    <n v="0"/>
    <n v="0"/>
    <n v="0"/>
    <x v="0"/>
  </r>
  <r>
    <x v="0"/>
    <n v="947"/>
    <m/>
    <x v="0"/>
    <m/>
    <m/>
    <m/>
    <m/>
    <x v="0"/>
    <m/>
    <m/>
    <m/>
    <n v="1"/>
    <n v="0"/>
    <n v="0"/>
    <n v="0"/>
    <n v="0"/>
    <n v="0"/>
    <n v="0"/>
    <x v="0"/>
  </r>
  <r>
    <x v="0"/>
    <n v="948"/>
    <m/>
    <x v="0"/>
    <m/>
    <m/>
    <m/>
    <m/>
    <x v="0"/>
    <m/>
    <m/>
    <m/>
    <n v="1"/>
    <n v="0"/>
    <n v="0"/>
    <n v="0"/>
    <n v="0"/>
    <n v="0"/>
    <n v="0"/>
    <x v="0"/>
  </r>
  <r>
    <x v="0"/>
    <n v="949"/>
    <m/>
    <x v="0"/>
    <m/>
    <m/>
    <m/>
    <m/>
    <x v="0"/>
    <m/>
    <m/>
    <m/>
    <n v="1"/>
    <n v="0"/>
    <n v="0"/>
    <n v="0"/>
    <n v="0"/>
    <n v="0"/>
    <n v="0"/>
    <x v="0"/>
  </r>
  <r>
    <x v="0"/>
    <n v="950"/>
    <m/>
    <x v="0"/>
    <m/>
    <m/>
    <m/>
    <m/>
    <x v="0"/>
    <m/>
    <m/>
    <m/>
    <n v="1"/>
    <n v="0"/>
    <n v="0"/>
    <n v="0"/>
    <n v="0"/>
    <n v="0"/>
    <n v="0"/>
    <x v="0"/>
  </r>
  <r>
    <x v="0"/>
    <n v="951"/>
    <m/>
    <x v="0"/>
    <m/>
    <m/>
    <m/>
    <m/>
    <x v="0"/>
    <m/>
    <m/>
    <m/>
    <n v="1"/>
    <n v="0"/>
    <n v="0"/>
    <n v="0"/>
    <n v="0"/>
    <n v="0"/>
    <n v="0"/>
    <x v="0"/>
  </r>
  <r>
    <x v="0"/>
    <n v="952"/>
    <m/>
    <x v="0"/>
    <m/>
    <m/>
    <m/>
    <m/>
    <x v="0"/>
    <m/>
    <m/>
    <m/>
    <n v="1"/>
    <n v="0"/>
    <n v="0"/>
    <n v="0"/>
    <n v="0"/>
    <n v="0"/>
    <n v="0"/>
    <x v="0"/>
  </r>
  <r>
    <x v="0"/>
    <n v="953"/>
    <m/>
    <x v="0"/>
    <m/>
    <m/>
    <m/>
    <m/>
    <x v="0"/>
    <m/>
    <m/>
    <m/>
    <n v="1"/>
    <n v="0"/>
    <n v="0"/>
    <n v="0"/>
    <n v="0"/>
    <n v="0"/>
    <n v="0"/>
    <x v="0"/>
  </r>
  <r>
    <x v="0"/>
    <n v="954"/>
    <m/>
    <x v="0"/>
    <m/>
    <m/>
    <m/>
    <m/>
    <x v="0"/>
    <m/>
    <m/>
    <m/>
    <n v="1"/>
    <n v="0"/>
    <n v="0"/>
    <n v="0"/>
    <n v="0"/>
    <n v="0"/>
    <n v="0"/>
    <x v="0"/>
  </r>
  <r>
    <x v="0"/>
    <n v="955"/>
    <m/>
    <x v="0"/>
    <m/>
    <m/>
    <m/>
    <m/>
    <x v="0"/>
    <m/>
    <m/>
    <m/>
    <n v="1"/>
    <n v="0"/>
    <n v="0"/>
    <n v="0"/>
    <n v="0"/>
    <n v="0"/>
    <n v="0"/>
    <x v="0"/>
  </r>
  <r>
    <x v="0"/>
    <n v="956"/>
    <m/>
    <x v="0"/>
    <m/>
    <m/>
    <m/>
    <m/>
    <x v="0"/>
    <m/>
    <m/>
    <m/>
    <n v="1"/>
    <n v="0"/>
    <n v="0"/>
    <n v="0"/>
    <n v="0"/>
    <n v="0"/>
    <n v="0"/>
    <x v="0"/>
  </r>
  <r>
    <x v="0"/>
    <n v="957"/>
    <m/>
    <x v="0"/>
    <m/>
    <m/>
    <m/>
    <m/>
    <x v="0"/>
    <m/>
    <m/>
    <m/>
    <n v="1"/>
    <n v="0"/>
    <n v="0"/>
    <n v="0"/>
    <n v="0"/>
    <n v="0"/>
    <n v="0"/>
    <x v="0"/>
  </r>
  <r>
    <x v="0"/>
    <n v="958"/>
    <m/>
    <x v="0"/>
    <m/>
    <m/>
    <m/>
    <m/>
    <x v="0"/>
    <m/>
    <m/>
    <m/>
    <n v="1"/>
    <n v="0"/>
    <n v="0"/>
    <n v="0"/>
    <n v="0"/>
    <n v="0"/>
    <n v="0"/>
    <x v="0"/>
  </r>
  <r>
    <x v="0"/>
    <n v="959"/>
    <m/>
    <x v="0"/>
    <m/>
    <m/>
    <m/>
    <m/>
    <x v="0"/>
    <m/>
    <m/>
    <m/>
    <n v="1"/>
    <n v="0"/>
    <n v="0"/>
    <n v="0"/>
    <n v="0"/>
    <n v="0"/>
    <n v="0"/>
    <x v="0"/>
  </r>
  <r>
    <x v="0"/>
    <n v="960"/>
    <m/>
    <x v="0"/>
    <m/>
    <m/>
    <m/>
    <m/>
    <x v="0"/>
    <m/>
    <m/>
    <m/>
    <n v="1"/>
    <n v="0"/>
    <n v="0"/>
    <n v="0"/>
    <n v="0"/>
    <n v="0"/>
    <n v="0"/>
    <x v="0"/>
  </r>
  <r>
    <x v="0"/>
    <n v="961"/>
    <m/>
    <x v="0"/>
    <m/>
    <m/>
    <m/>
    <m/>
    <x v="0"/>
    <m/>
    <m/>
    <m/>
    <n v="1"/>
    <n v="0"/>
    <n v="0"/>
    <n v="0"/>
    <n v="0"/>
    <n v="0"/>
    <n v="0"/>
    <x v="0"/>
  </r>
  <r>
    <x v="0"/>
    <n v="962"/>
    <m/>
    <x v="0"/>
    <m/>
    <m/>
    <m/>
    <m/>
    <x v="0"/>
    <m/>
    <m/>
    <m/>
    <n v="1"/>
    <n v="0"/>
    <n v="0"/>
    <n v="0"/>
    <n v="0"/>
    <n v="0"/>
    <n v="0"/>
    <x v="0"/>
  </r>
  <r>
    <x v="0"/>
    <n v="963"/>
    <m/>
    <x v="0"/>
    <m/>
    <m/>
    <m/>
    <m/>
    <x v="0"/>
    <m/>
    <m/>
    <m/>
    <n v="1"/>
    <n v="0"/>
    <n v="0"/>
    <n v="0"/>
    <n v="0"/>
    <n v="0"/>
    <n v="0"/>
    <x v="0"/>
  </r>
  <r>
    <x v="0"/>
    <n v="964"/>
    <m/>
    <x v="0"/>
    <m/>
    <m/>
    <m/>
    <m/>
    <x v="0"/>
    <m/>
    <m/>
    <m/>
    <n v="1"/>
    <n v="0"/>
    <n v="0"/>
    <n v="0"/>
    <n v="0"/>
    <n v="0"/>
    <n v="0"/>
    <x v="0"/>
  </r>
  <r>
    <x v="0"/>
    <n v="965"/>
    <m/>
    <x v="0"/>
    <m/>
    <m/>
    <m/>
    <m/>
    <x v="0"/>
    <m/>
    <m/>
    <m/>
    <n v="1"/>
    <n v="0"/>
    <n v="0"/>
    <n v="0"/>
    <n v="0"/>
    <n v="0"/>
    <n v="0"/>
    <x v="0"/>
  </r>
  <r>
    <x v="0"/>
    <n v="966"/>
    <m/>
    <x v="0"/>
    <m/>
    <m/>
    <m/>
    <m/>
    <x v="0"/>
    <m/>
    <m/>
    <m/>
    <n v="1"/>
    <n v="0"/>
    <n v="0"/>
    <n v="0"/>
    <n v="0"/>
    <n v="0"/>
    <n v="0"/>
    <x v="0"/>
  </r>
  <r>
    <x v="0"/>
    <n v="967"/>
    <m/>
    <x v="0"/>
    <m/>
    <m/>
    <m/>
    <m/>
    <x v="0"/>
    <m/>
    <m/>
    <m/>
    <n v="1"/>
    <n v="0"/>
    <n v="0"/>
    <n v="0"/>
    <n v="0"/>
    <n v="0"/>
    <n v="0"/>
    <x v="0"/>
  </r>
  <r>
    <x v="0"/>
    <n v="968"/>
    <m/>
    <x v="0"/>
    <m/>
    <m/>
    <m/>
    <m/>
    <x v="0"/>
    <m/>
    <m/>
    <m/>
    <n v="1"/>
    <n v="0"/>
    <n v="0"/>
    <n v="0"/>
    <n v="0"/>
    <n v="0"/>
    <n v="0"/>
    <x v="0"/>
  </r>
  <r>
    <x v="0"/>
    <n v="969"/>
    <m/>
    <x v="0"/>
    <m/>
    <m/>
    <m/>
    <m/>
    <x v="0"/>
    <m/>
    <m/>
    <m/>
    <n v="1"/>
    <n v="0"/>
    <n v="0"/>
    <n v="0"/>
    <n v="0"/>
    <n v="0"/>
    <n v="0"/>
    <x v="0"/>
  </r>
  <r>
    <x v="0"/>
    <n v="970"/>
    <m/>
    <x v="0"/>
    <m/>
    <m/>
    <m/>
    <m/>
    <x v="0"/>
    <m/>
    <m/>
    <m/>
    <n v="1"/>
    <n v="0"/>
    <n v="0"/>
    <n v="0"/>
    <n v="0"/>
    <n v="0"/>
    <n v="0"/>
    <x v="0"/>
  </r>
  <r>
    <x v="0"/>
    <n v="971"/>
    <m/>
    <x v="0"/>
    <m/>
    <m/>
    <m/>
    <m/>
    <x v="0"/>
    <m/>
    <m/>
    <m/>
    <n v="1"/>
    <n v="0"/>
    <n v="0"/>
    <n v="0"/>
    <n v="0"/>
    <n v="0"/>
    <n v="0"/>
    <x v="0"/>
  </r>
  <r>
    <x v="0"/>
    <n v="972"/>
    <m/>
    <x v="0"/>
    <m/>
    <m/>
    <m/>
    <m/>
    <x v="0"/>
    <m/>
    <m/>
    <m/>
    <n v="1"/>
    <n v="0"/>
    <n v="0"/>
    <n v="0"/>
    <n v="0"/>
    <n v="0"/>
    <n v="0"/>
    <x v="0"/>
  </r>
  <r>
    <x v="0"/>
    <n v="973"/>
    <m/>
    <x v="0"/>
    <m/>
    <m/>
    <m/>
    <m/>
    <x v="0"/>
    <m/>
    <m/>
    <m/>
    <n v="1"/>
    <n v="0"/>
    <n v="0"/>
    <n v="0"/>
    <n v="0"/>
    <n v="0"/>
    <n v="0"/>
    <x v="0"/>
  </r>
  <r>
    <x v="0"/>
    <n v="974"/>
    <m/>
    <x v="0"/>
    <m/>
    <m/>
    <m/>
    <m/>
    <x v="0"/>
    <m/>
    <m/>
    <m/>
    <n v="1"/>
    <n v="0"/>
    <n v="0"/>
    <n v="0"/>
    <n v="0"/>
    <n v="0"/>
    <n v="0"/>
    <x v="0"/>
  </r>
  <r>
    <x v="0"/>
    <n v="975"/>
    <m/>
    <x v="0"/>
    <m/>
    <m/>
    <m/>
    <m/>
    <x v="0"/>
    <m/>
    <m/>
    <m/>
    <n v="1"/>
    <n v="0"/>
    <n v="0"/>
    <n v="0"/>
    <n v="0"/>
    <n v="0"/>
    <n v="0"/>
    <x v="0"/>
  </r>
  <r>
    <x v="0"/>
    <n v="976"/>
    <m/>
    <x v="0"/>
    <m/>
    <m/>
    <m/>
    <m/>
    <x v="0"/>
    <m/>
    <m/>
    <m/>
    <n v="1"/>
    <n v="0"/>
    <n v="0"/>
    <n v="0"/>
    <n v="0"/>
    <n v="0"/>
    <n v="0"/>
    <x v="0"/>
  </r>
  <r>
    <x v="0"/>
    <n v="977"/>
    <m/>
    <x v="0"/>
    <m/>
    <m/>
    <m/>
    <m/>
    <x v="0"/>
    <m/>
    <m/>
    <m/>
    <n v="1"/>
    <n v="0"/>
    <n v="0"/>
    <n v="0"/>
    <n v="0"/>
    <n v="0"/>
    <n v="0"/>
    <x v="0"/>
  </r>
  <r>
    <x v="0"/>
    <n v="978"/>
    <m/>
    <x v="0"/>
    <m/>
    <m/>
    <m/>
    <m/>
    <x v="0"/>
    <m/>
    <m/>
    <m/>
    <n v="1"/>
    <n v="0"/>
    <n v="0"/>
    <n v="0"/>
    <n v="0"/>
    <n v="0"/>
    <n v="0"/>
    <x v="0"/>
  </r>
  <r>
    <x v="0"/>
    <n v="979"/>
    <m/>
    <x v="0"/>
    <m/>
    <m/>
    <m/>
    <m/>
    <x v="0"/>
    <m/>
    <m/>
    <m/>
    <n v="1"/>
    <n v="0"/>
    <n v="0"/>
    <n v="0"/>
    <n v="0"/>
    <n v="0"/>
    <n v="0"/>
    <x v="0"/>
  </r>
  <r>
    <x v="0"/>
    <n v="980"/>
    <m/>
    <x v="0"/>
    <m/>
    <m/>
    <m/>
    <m/>
    <x v="0"/>
    <m/>
    <m/>
    <m/>
    <n v="1"/>
    <n v="0"/>
    <n v="0"/>
    <n v="0"/>
    <n v="0"/>
    <n v="0"/>
    <n v="0"/>
    <x v="0"/>
  </r>
  <r>
    <x v="0"/>
    <n v="981"/>
    <m/>
    <x v="0"/>
    <m/>
    <m/>
    <m/>
    <m/>
    <x v="0"/>
    <m/>
    <m/>
    <m/>
    <n v="1"/>
    <n v="0"/>
    <n v="0"/>
    <n v="0"/>
    <n v="0"/>
    <n v="0"/>
    <n v="0"/>
    <x v="0"/>
  </r>
  <r>
    <x v="0"/>
    <n v="982"/>
    <m/>
    <x v="0"/>
    <m/>
    <m/>
    <m/>
    <m/>
    <x v="0"/>
    <m/>
    <m/>
    <m/>
    <n v="1"/>
    <n v="0"/>
    <n v="0"/>
    <n v="0"/>
    <n v="0"/>
    <n v="0"/>
    <n v="0"/>
    <x v="0"/>
  </r>
  <r>
    <x v="0"/>
    <n v="983"/>
    <m/>
    <x v="0"/>
    <m/>
    <m/>
    <m/>
    <m/>
    <x v="0"/>
    <m/>
    <m/>
    <m/>
    <n v="1"/>
    <n v="0"/>
    <n v="0"/>
    <n v="0"/>
    <n v="0"/>
    <n v="0"/>
    <n v="0"/>
    <x v="0"/>
  </r>
  <r>
    <x v="0"/>
    <n v="984"/>
    <m/>
    <x v="0"/>
    <m/>
    <m/>
    <m/>
    <m/>
    <x v="0"/>
    <m/>
    <m/>
    <m/>
    <n v="1"/>
    <n v="0"/>
    <n v="0"/>
    <n v="0"/>
    <n v="0"/>
    <n v="0"/>
    <n v="0"/>
    <x v="0"/>
  </r>
  <r>
    <x v="0"/>
    <n v="985"/>
    <m/>
    <x v="0"/>
    <m/>
    <m/>
    <m/>
    <m/>
    <x v="0"/>
    <m/>
    <m/>
    <m/>
    <n v="1"/>
    <n v="0"/>
    <n v="0"/>
    <n v="0"/>
    <n v="0"/>
    <n v="0"/>
    <n v="0"/>
    <x v="0"/>
  </r>
  <r>
    <x v="0"/>
    <n v="986"/>
    <m/>
    <x v="0"/>
    <m/>
    <m/>
    <m/>
    <m/>
    <x v="0"/>
    <m/>
    <m/>
    <m/>
    <n v="1"/>
    <n v="0"/>
    <n v="0"/>
    <n v="0"/>
    <n v="0"/>
    <n v="0"/>
    <n v="0"/>
    <x v="0"/>
  </r>
  <r>
    <x v="0"/>
    <n v="987"/>
    <m/>
    <x v="0"/>
    <m/>
    <m/>
    <m/>
    <m/>
    <x v="0"/>
    <m/>
    <m/>
    <m/>
    <n v="1"/>
    <n v="0"/>
    <n v="0"/>
    <n v="0"/>
    <n v="0"/>
    <n v="0"/>
    <n v="0"/>
    <x v="0"/>
  </r>
  <r>
    <x v="0"/>
    <n v="988"/>
    <m/>
    <x v="0"/>
    <m/>
    <m/>
    <m/>
    <m/>
    <x v="0"/>
    <m/>
    <m/>
    <m/>
    <n v="1"/>
    <n v="0"/>
    <n v="0"/>
    <n v="0"/>
    <n v="0"/>
    <n v="0"/>
    <n v="0"/>
    <x v="0"/>
  </r>
  <r>
    <x v="0"/>
    <n v="989"/>
    <m/>
    <x v="0"/>
    <m/>
    <m/>
    <m/>
    <m/>
    <x v="0"/>
    <m/>
    <m/>
    <m/>
    <n v="1"/>
    <n v="0"/>
    <n v="0"/>
    <n v="0"/>
    <n v="0"/>
    <n v="0"/>
    <n v="0"/>
    <x v="0"/>
  </r>
  <r>
    <x v="0"/>
    <n v="990"/>
    <m/>
    <x v="0"/>
    <m/>
    <m/>
    <m/>
    <m/>
    <x v="0"/>
    <m/>
    <m/>
    <m/>
    <n v="1"/>
    <n v="0"/>
    <n v="0"/>
    <n v="0"/>
    <n v="0"/>
    <n v="0"/>
    <n v="0"/>
    <x v="0"/>
  </r>
  <r>
    <x v="0"/>
    <n v="991"/>
    <m/>
    <x v="0"/>
    <m/>
    <m/>
    <m/>
    <m/>
    <x v="0"/>
    <m/>
    <m/>
    <m/>
    <n v="1"/>
    <n v="0"/>
    <n v="0"/>
    <n v="0"/>
    <n v="0"/>
    <n v="0"/>
    <n v="0"/>
    <x v="0"/>
  </r>
  <r>
    <x v="0"/>
    <n v="992"/>
    <m/>
    <x v="0"/>
    <m/>
    <m/>
    <m/>
    <m/>
    <x v="0"/>
    <m/>
    <m/>
    <m/>
    <n v="1"/>
    <n v="0"/>
    <n v="0"/>
    <n v="0"/>
    <n v="0"/>
    <n v="0"/>
    <n v="0"/>
    <x v="0"/>
  </r>
  <r>
    <x v="0"/>
    <n v="993"/>
    <m/>
    <x v="0"/>
    <m/>
    <m/>
    <m/>
    <m/>
    <x v="0"/>
    <m/>
    <m/>
    <m/>
    <n v="1"/>
    <n v="0"/>
    <n v="0"/>
    <n v="0"/>
    <n v="0"/>
    <n v="0"/>
    <n v="0"/>
    <x v="0"/>
  </r>
  <r>
    <x v="0"/>
    <n v="994"/>
    <m/>
    <x v="0"/>
    <m/>
    <m/>
    <m/>
    <m/>
    <x v="0"/>
    <m/>
    <m/>
    <m/>
    <n v="1"/>
    <n v="0"/>
    <n v="0"/>
    <n v="0"/>
    <n v="0"/>
    <n v="0"/>
    <n v="0"/>
    <x v="0"/>
  </r>
  <r>
    <x v="0"/>
    <n v="995"/>
    <m/>
    <x v="0"/>
    <m/>
    <m/>
    <m/>
    <m/>
    <x v="0"/>
    <m/>
    <m/>
    <m/>
    <n v="1"/>
    <n v="0"/>
    <n v="0"/>
    <n v="0"/>
    <n v="0"/>
    <n v="0"/>
    <n v="0"/>
    <x v="0"/>
  </r>
  <r>
    <x v="0"/>
    <n v="996"/>
    <m/>
    <x v="0"/>
    <m/>
    <m/>
    <m/>
    <m/>
    <x v="0"/>
    <m/>
    <m/>
    <m/>
    <n v="1"/>
    <n v="0"/>
    <n v="0"/>
    <n v="0"/>
    <n v="0"/>
    <n v="0"/>
    <n v="0"/>
    <x v="0"/>
  </r>
  <r>
    <x v="0"/>
    <n v="997"/>
    <m/>
    <x v="0"/>
    <m/>
    <m/>
    <m/>
    <m/>
    <x v="0"/>
    <m/>
    <m/>
    <m/>
    <n v="1"/>
    <n v="0"/>
    <n v="0"/>
    <n v="0"/>
    <n v="0"/>
    <n v="0"/>
    <n v="0"/>
    <x v="0"/>
  </r>
  <r>
    <x v="0"/>
    <n v="998"/>
    <m/>
    <x v="0"/>
    <m/>
    <m/>
    <m/>
    <m/>
    <x v="0"/>
    <m/>
    <m/>
    <m/>
    <n v="1"/>
    <n v="0"/>
    <n v="0"/>
    <n v="0"/>
    <n v="0"/>
    <n v="0"/>
    <n v="0"/>
    <x v="0"/>
  </r>
  <r>
    <x v="0"/>
    <n v="999"/>
    <m/>
    <x v="0"/>
    <m/>
    <m/>
    <m/>
    <m/>
    <x v="0"/>
    <m/>
    <m/>
    <m/>
    <n v="1"/>
    <n v="0"/>
    <n v="0"/>
    <n v="0"/>
    <n v="0"/>
    <n v="0"/>
    <n v="0"/>
    <x v="0"/>
  </r>
  <r>
    <x v="0"/>
    <n v="1000"/>
    <m/>
    <x v="0"/>
    <m/>
    <m/>
    <m/>
    <m/>
    <x v="0"/>
    <m/>
    <m/>
    <m/>
    <n v="1"/>
    <n v="0"/>
    <n v="0"/>
    <n v="0"/>
    <n v="0"/>
    <n v="0"/>
    <n v="0"/>
    <x v="0"/>
  </r>
  <r>
    <x v="0"/>
    <n v="1001"/>
    <m/>
    <x v="0"/>
    <m/>
    <m/>
    <m/>
    <m/>
    <x v="0"/>
    <m/>
    <m/>
    <m/>
    <n v="1"/>
    <n v="0"/>
    <n v="0"/>
    <n v="0"/>
    <n v="0"/>
    <n v="0"/>
    <n v="0"/>
    <x v="0"/>
  </r>
  <r>
    <x v="0"/>
    <n v="1002"/>
    <m/>
    <x v="0"/>
    <m/>
    <m/>
    <m/>
    <m/>
    <x v="0"/>
    <m/>
    <m/>
    <m/>
    <n v="1"/>
    <n v="0"/>
    <n v="0"/>
    <n v="0"/>
    <n v="0"/>
    <n v="0"/>
    <n v="0"/>
    <x v="0"/>
  </r>
  <r>
    <x v="0"/>
    <n v="1003"/>
    <m/>
    <x v="0"/>
    <m/>
    <m/>
    <m/>
    <m/>
    <x v="0"/>
    <m/>
    <m/>
    <m/>
    <n v="1"/>
    <n v="0"/>
    <n v="0"/>
    <n v="0"/>
    <n v="0"/>
    <n v="0"/>
    <n v="0"/>
    <x v="0"/>
  </r>
  <r>
    <x v="0"/>
    <n v="1004"/>
    <m/>
    <x v="0"/>
    <m/>
    <m/>
    <m/>
    <m/>
    <x v="0"/>
    <m/>
    <m/>
    <m/>
    <n v="1"/>
    <n v="0"/>
    <n v="0"/>
    <n v="0"/>
    <n v="0"/>
    <n v="0"/>
    <n v="0"/>
    <x v="0"/>
  </r>
  <r>
    <x v="0"/>
    <n v="1005"/>
    <m/>
    <x v="0"/>
    <m/>
    <m/>
    <m/>
    <m/>
    <x v="0"/>
    <m/>
    <m/>
    <m/>
    <n v="1"/>
    <n v="0"/>
    <n v="0"/>
    <n v="0"/>
    <n v="0"/>
    <n v="0"/>
    <n v="0"/>
    <x v="0"/>
  </r>
  <r>
    <x v="0"/>
    <n v="1006"/>
    <m/>
    <x v="0"/>
    <m/>
    <m/>
    <m/>
    <m/>
    <x v="0"/>
    <m/>
    <m/>
    <m/>
    <n v="1"/>
    <n v="0"/>
    <n v="0"/>
    <n v="0"/>
    <n v="0"/>
    <n v="0"/>
    <n v="0"/>
    <x v="0"/>
  </r>
  <r>
    <x v="0"/>
    <n v="1007"/>
    <m/>
    <x v="0"/>
    <m/>
    <m/>
    <m/>
    <m/>
    <x v="0"/>
    <m/>
    <m/>
    <m/>
    <n v="1"/>
    <n v="0"/>
    <n v="0"/>
    <n v="0"/>
    <n v="0"/>
    <n v="0"/>
    <n v="0"/>
    <x v="0"/>
  </r>
  <r>
    <x v="0"/>
    <n v="1008"/>
    <m/>
    <x v="0"/>
    <m/>
    <m/>
    <m/>
    <m/>
    <x v="0"/>
    <m/>
    <m/>
    <m/>
    <n v="1"/>
    <n v="0"/>
    <n v="0"/>
    <n v="0"/>
    <n v="0"/>
    <n v="0"/>
    <n v="0"/>
    <x v="0"/>
  </r>
  <r>
    <x v="0"/>
    <n v="1009"/>
    <m/>
    <x v="0"/>
    <m/>
    <m/>
    <m/>
    <m/>
    <x v="0"/>
    <m/>
    <m/>
    <m/>
    <n v="1"/>
    <n v="0"/>
    <n v="0"/>
    <n v="0"/>
    <n v="0"/>
    <n v="0"/>
    <n v="0"/>
    <x v="0"/>
  </r>
  <r>
    <x v="0"/>
    <n v="1010"/>
    <m/>
    <x v="0"/>
    <m/>
    <m/>
    <m/>
    <m/>
    <x v="0"/>
    <m/>
    <m/>
    <m/>
    <n v="1"/>
    <n v="0"/>
    <n v="0"/>
    <n v="0"/>
    <n v="0"/>
    <n v="0"/>
    <n v="0"/>
    <x v="0"/>
  </r>
  <r>
    <x v="0"/>
    <n v="1011"/>
    <m/>
    <x v="0"/>
    <m/>
    <m/>
    <m/>
    <m/>
    <x v="0"/>
    <m/>
    <m/>
    <m/>
    <n v="1"/>
    <n v="0"/>
    <n v="0"/>
    <n v="0"/>
    <n v="0"/>
    <n v="0"/>
    <n v="0"/>
    <x v="0"/>
  </r>
  <r>
    <x v="0"/>
    <n v="1012"/>
    <m/>
    <x v="0"/>
    <m/>
    <m/>
    <m/>
    <m/>
    <x v="0"/>
    <m/>
    <m/>
    <m/>
    <n v="1"/>
    <n v="0"/>
    <n v="0"/>
    <n v="0"/>
    <n v="0"/>
    <n v="0"/>
    <n v="0"/>
    <x v="0"/>
  </r>
  <r>
    <x v="0"/>
    <n v="1013"/>
    <m/>
    <x v="0"/>
    <m/>
    <m/>
    <m/>
    <m/>
    <x v="0"/>
    <m/>
    <m/>
    <m/>
    <n v="1"/>
    <n v="0"/>
    <n v="0"/>
    <n v="0"/>
    <n v="0"/>
    <n v="0"/>
    <n v="0"/>
    <x v="0"/>
  </r>
  <r>
    <x v="0"/>
    <n v="1014"/>
    <m/>
    <x v="0"/>
    <m/>
    <m/>
    <m/>
    <m/>
    <x v="0"/>
    <m/>
    <m/>
    <m/>
    <n v="1"/>
    <n v="0"/>
    <n v="0"/>
    <n v="0"/>
    <n v="0"/>
    <n v="0"/>
    <n v="0"/>
    <x v="0"/>
  </r>
  <r>
    <x v="0"/>
    <n v="1015"/>
    <m/>
    <x v="0"/>
    <m/>
    <m/>
    <m/>
    <m/>
    <x v="0"/>
    <m/>
    <m/>
    <m/>
    <n v="1"/>
    <n v="0"/>
    <n v="0"/>
    <n v="0"/>
    <n v="0"/>
    <n v="0"/>
    <n v="0"/>
    <x v="0"/>
  </r>
  <r>
    <x v="0"/>
    <n v="1016"/>
    <m/>
    <x v="0"/>
    <m/>
    <m/>
    <m/>
    <m/>
    <x v="0"/>
    <m/>
    <m/>
    <m/>
    <n v="1"/>
    <n v="0"/>
    <n v="0"/>
    <n v="0"/>
    <n v="0"/>
    <n v="0"/>
    <n v="0"/>
    <x v="0"/>
  </r>
  <r>
    <x v="0"/>
    <n v="1017"/>
    <m/>
    <x v="0"/>
    <m/>
    <m/>
    <m/>
    <m/>
    <x v="0"/>
    <m/>
    <m/>
    <m/>
    <n v="1"/>
    <n v="0"/>
    <n v="0"/>
    <n v="0"/>
    <n v="0"/>
    <n v="0"/>
    <n v="0"/>
    <x v="0"/>
  </r>
  <r>
    <x v="0"/>
    <n v="1018"/>
    <m/>
    <x v="0"/>
    <m/>
    <m/>
    <m/>
    <m/>
    <x v="0"/>
    <m/>
    <m/>
    <m/>
    <n v="1"/>
    <n v="0"/>
    <n v="0"/>
    <n v="0"/>
    <n v="0"/>
    <n v="0"/>
    <n v="0"/>
    <x v="0"/>
  </r>
  <r>
    <x v="0"/>
    <n v="1019"/>
    <m/>
    <x v="0"/>
    <m/>
    <m/>
    <m/>
    <m/>
    <x v="0"/>
    <m/>
    <m/>
    <m/>
    <n v="1"/>
    <n v="0"/>
    <n v="0"/>
    <n v="0"/>
    <n v="0"/>
    <n v="0"/>
    <n v="0"/>
    <x v="0"/>
  </r>
  <r>
    <x v="0"/>
    <n v="1020"/>
    <m/>
    <x v="0"/>
    <m/>
    <m/>
    <m/>
    <m/>
    <x v="0"/>
    <m/>
    <m/>
    <m/>
    <n v="1"/>
    <n v="0"/>
    <n v="0"/>
    <n v="0"/>
    <n v="0"/>
    <n v="0"/>
    <n v="0"/>
    <x v="0"/>
  </r>
  <r>
    <x v="0"/>
    <n v="1021"/>
    <m/>
    <x v="0"/>
    <m/>
    <m/>
    <m/>
    <m/>
    <x v="0"/>
    <m/>
    <m/>
    <m/>
    <n v="1"/>
    <n v="0"/>
    <n v="0"/>
    <n v="0"/>
    <n v="0"/>
    <n v="0"/>
    <n v="0"/>
    <x v="0"/>
  </r>
  <r>
    <x v="0"/>
    <n v="1022"/>
    <m/>
    <x v="0"/>
    <m/>
    <m/>
    <m/>
    <m/>
    <x v="0"/>
    <m/>
    <m/>
    <m/>
    <n v="1"/>
    <n v="0"/>
    <n v="0"/>
    <n v="0"/>
    <n v="0"/>
    <n v="0"/>
    <n v="0"/>
    <x v="0"/>
  </r>
  <r>
    <x v="0"/>
    <n v="1023"/>
    <m/>
    <x v="0"/>
    <m/>
    <m/>
    <m/>
    <m/>
    <x v="0"/>
    <m/>
    <m/>
    <m/>
    <n v="1"/>
    <n v="0"/>
    <n v="0"/>
    <n v="0"/>
    <n v="0"/>
    <n v="0"/>
    <n v="0"/>
    <x v="0"/>
  </r>
  <r>
    <x v="0"/>
    <n v="1024"/>
    <m/>
    <x v="0"/>
    <m/>
    <m/>
    <m/>
    <m/>
    <x v="0"/>
    <m/>
    <m/>
    <m/>
    <n v="1"/>
    <n v="0"/>
    <n v="0"/>
    <n v="0"/>
    <n v="0"/>
    <n v="0"/>
    <n v="0"/>
    <x v="0"/>
  </r>
  <r>
    <x v="0"/>
    <n v="1025"/>
    <m/>
    <x v="0"/>
    <m/>
    <m/>
    <m/>
    <m/>
    <x v="0"/>
    <m/>
    <m/>
    <m/>
    <n v="1"/>
    <n v="0"/>
    <n v="0"/>
    <n v="0"/>
    <n v="0"/>
    <n v="0"/>
    <n v="0"/>
    <x v="0"/>
  </r>
  <r>
    <x v="0"/>
    <n v="1026"/>
    <m/>
    <x v="0"/>
    <m/>
    <m/>
    <m/>
    <m/>
    <x v="0"/>
    <m/>
    <m/>
    <m/>
    <n v="1"/>
    <n v="0"/>
    <n v="0"/>
    <n v="0"/>
    <n v="0"/>
    <n v="0"/>
    <n v="0"/>
    <x v="0"/>
  </r>
  <r>
    <x v="0"/>
    <n v="1027"/>
    <m/>
    <x v="0"/>
    <m/>
    <m/>
    <m/>
    <m/>
    <x v="0"/>
    <m/>
    <m/>
    <m/>
    <n v="1"/>
    <n v="0"/>
    <n v="0"/>
    <n v="0"/>
    <n v="0"/>
    <n v="0"/>
    <n v="0"/>
    <x v="0"/>
  </r>
  <r>
    <x v="0"/>
    <n v="1028"/>
    <m/>
    <x v="0"/>
    <m/>
    <m/>
    <m/>
    <m/>
    <x v="0"/>
    <m/>
    <m/>
    <m/>
    <n v="1"/>
    <n v="0"/>
    <n v="0"/>
    <n v="0"/>
    <n v="0"/>
    <n v="0"/>
    <n v="0"/>
    <x v="0"/>
  </r>
  <r>
    <x v="0"/>
    <n v="1029"/>
    <m/>
    <x v="0"/>
    <m/>
    <m/>
    <m/>
    <m/>
    <x v="0"/>
    <m/>
    <m/>
    <m/>
    <n v="1"/>
    <n v="0"/>
    <n v="0"/>
    <n v="0"/>
    <n v="0"/>
    <n v="0"/>
    <n v="0"/>
    <x v="0"/>
  </r>
  <r>
    <x v="0"/>
    <n v="1030"/>
    <m/>
    <x v="0"/>
    <m/>
    <m/>
    <m/>
    <m/>
    <x v="0"/>
    <m/>
    <m/>
    <m/>
    <n v="1"/>
    <n v="0"/>
    <n v="0"/>
    <n v="0"/>
    <n v="0"/>
    <n v="0"/>
    <n v="0"/>
    <x v="0"/>
  </r>
  <r>
    <x v="0"/>
    <n v="1031"/>
    <m/>
    <x v="0"/>
    <m/>
    <m/>
    <m/>
    <m/>
    <x v="0"/>
    <m/>
    <m/>
    <m/>
    <n v="1"/>
    <n v="0"/>
    <n v="0"/>
    <n v="0"/>
    <n v="0"/>
    <n v="0"/>
    <n v="0"/>
    <x v="0"/>
  </r>
  <r>
    <x v="0"/>
    <n v="1032"/>
    <m/>
    <x v="0"/>
    <m/>
    <m/>
    <m/>
    <m/>
    <x v="0"/>
    <m/>
    <m/>
    <m/>
    <n v="1"/>
    <n v="0"/>
    <n v="0"/>
    <n v="0"/>
    <n v="0"/>
    <n v="0"/>
    <n v="0"/>
    <x v="0"/>
  </r>
  <r>
    <x v="0"/>
    <n v="1033"/>
    <m/>
    <x v="0"/>
    <m/>
    <m/>
    <m/>
    <m/>
    <x v="0"/>
    <m/>
    <m/>
    <m/>
    <n v="1"/>
    <n v="0"/>
    <n v="0"/>
    <n v="0"/>
    <n v="0"/>
    <n v="0"/>
    <n v="0"/>
    <x v="0"/>
  </r>
  <r>
    <x v="0"/>
    <n v="1034"/>
    <m/>
    <x v="0"/>
    <m/>
    <m/>
    <m/>
    <m/>
    <x v="0"/>
    <m/>
    <m/>
    <m/>
    <n v="1"/>
    <n v="0"/>
    <n v="0"/>
    <n v="0"/>
    <n v="0"/>
    <n v="0"/>
    <n v="0"/>
    <x v="0"/>
  </r>
  <r>
    <x v="0"/>
    <n v="1035"/>
    <m/>
    <x v="0"/>
    <m/>
    <m/>
    <m/>
    <m/>
    <x v="0"/>
    <m/>
    <m/>
    <m/>
    <n v="1"/>
    <n v="0"/>
    <n v="0"/>
    <n v="0"/>
    <n v="0"/>
    <n v="0"/>
    <n v="0"/>
    <x v="0"/>
  </r>
  <r>
    <x v="0"/>
    <n v="1036"/>
    <m/>
    <x v="0"/>
    <m/>
    <m/>
    <m/>
    <m/>
    <x v="0"/>
    <m/>
    <m/>
    <m/>
    <n v="1"/>
    <n v="0"/>
    <n v="0"/>
    <n v="0"/>
    <n v="0"/>
    <n v="0"/>
    <n v="0"/>
    <x v="0"/>
  </r>
  <r>
    <x v="0"/>
    <n v="1037"/>
    <m/>
    <x v="0"/>
    <m/>
    <m/>
    <m/>
    <m/>
    <x v="0"/>
    <m/>
    <m/>
    <m/>
    <n v="1"/>
    <n v="0"/>
    <n v="0"/>
    <n v="0"/>
    <n v="0"/>
    <n v="0"/>
    <n v="0"/>
    <x v="0"/>
  </r>
  <r>
    <x v="0"/>
    <n v="1038"/>
    <m/>
    <x v="0"/>
    <m/>
    <m/>
    <m/>
    <m/>
    <x v="0"/>
    <m/>
    <m/>
    <m/>
    <n v="1"/>
    <n v="0"/>
    <n v="0"/>
    <n v="0"/>
    <n v="0"/>
    <n v="0"/>
    <n v="0"/>
    <x v="0"/>
  </r>
  <r>
    <x v="0"/>
    <n v="1039"/>
    <m/>
    <x v="0"/>
    <m/>
    <m/>
    <m/>
    <m/>
    <x v="0"/>
    <m/>
    <m/>
    <m/>
    <n v="1"/>
    <n v="0"/>
    <n v="0"/>
    <n v="0"/>
    <n v="0"/>
    <n v="0"/>
    <n v="0"/>
    <x v="0"/>
  </r>
  <r>
    <x v="0"/>
    <n v="1040"/>
    <m/>
    <x v="0"/>
    <m/>
    <m/>
    <m/>
    <m/>
    <x v="0"/>
    <m/>
    <m/>
    <m/>
    <n v="1"/>
    <n v="0"/>
    <n v="0"/>
    <n v="0"/>
    <n v="0"/>
    <n v="0"/>
    <n v="0"/>
    <x v="0"/>
  </r>
  <r>
    <x v="0"/>
    <n v="1041"/>
    <m/>
    <x v="0"/>
    <m/>
    <m/>
    <m/>
    <m/>
    <x v="0"/>
    <m/>
    <m/>
    <m/>
    <n v="1"/>
    <n v="0"/>
    <n v="0"/>
    <n v="0"/>
    <n v="0"/>
    <n v="0"/>
    <n v="0"/>
    <x v="0"/>
  </r>
  <r>
    <x v="0"/>
    <n v="1042"/>
    <m/>
    <x v="0"/>
    <m/>
    <m/>
    <m/>
    <m/>
    <x v="0"/>
    <m/>
    <m/>
    <m/>
    <n v="1"/>
    <n v="0"/>
    <n v="0"/>
    <n v="0"/>
    <n v="0"/>
    <n v="0"/>
    <n v="0"/>
    <x v="0"/>
  </r>
  <r>
    <x v="0"/>
    <n v="1043"/>
    <m/>
    <x v="0"/>
    <m/>
    <m/>
    <m/>
    <m/>
    <x v="0"/>
    <m/>
    <m/>
    <m/>
    <n v="1"/>
    <n v="0"/>
    <n v="0"/>
    <n v="0"/>
    <n v="0"/>
    <n v="0"/>
    <n v="0"/>
    <x v="0"/>
  </r>
  <r>
    <x v="0"/>
    <n v="1044"/>
    <m/>
    <x v="0"/>
    <m/>
    <m/>
    <m/>
    <m/>
    <x v="0"/>
    <m/>
    <m/>
    <m/>
    <n v="1"/>
    <n v="0"/>
    <n v="0"/>
    <n v="0"/>
    <n v="0"/>
    <n v="0"/>
    <n v="0"/>
    <x v="0"/>
  </r>
  <r>
    <x v="0"/>
    <n v="1045"/>
    <m/>
    <x v="0"/>
    <m/>
    <m/>
    <m/>
    <m/>
    <x v="0"/>
    <m/>
    <m/>
    <m/>
    <n v="1"/>
    <n v="0"/>
    <n v="0"/>
    <n v="0"/>
    <n v="0"/>
    <n v="0"/>
    <n v="0"/>
    <x v="0"/>
  </r>
  <r>
    <x v="0"/>
    <n v="1046"/>
    <m/>
    <x v="0"/>
    <m/>
    <m/>
    <m/>
    <m/>
    <x v="0"/>
    <m/>
    <m/>
    <m/>
    <n v="1"/>
    <n v="0"/>
    <n v="0"/>
    <n v="0"/>
    <n v="0"/>
    <n v="0"/>
    <n v="0"/>
    <x v="0"/>
  </r>
  <r>
    <x v="0"/>
    <n v="1047"/>
    <m/>
    <x v="0"/>
    <m/>
    <m/>
    <m/>
    <m/>
    <x v="0"/>
    <m/>
    <m/>
    <m/>
    <n v="1"/>
    <n v="0"/>
    <n v="0"/>
    <n v="0"/>
    <n v="0"/>
    <n v="0"/>
    <n v="0"/>
    <x v="0"/>
  </r>
  <r>
    <x v="0"/>
    <n v="1048"/>
    <m/>
    <x v="0"/>
    <m/>
    <m/>
    <m/>
    <m/>
    <x v="0"/>
    <m/>
    <m/>
    <m/>
    <n v="1"/>
    <n v="0"/>
    <n v="0"/>
    <n v="0"/>
    <n v="0"/>
    <n v="0"/>
    <n v="0"/>
    <x v="0"/>
  </r>
  <r>
    <x v="0"/>
    <n v="1049"/>
    <m/>
    <x v="0"/>
    <m/>
    <m/>
    <m/>
    <m/>
    <x v="0"/>
    <m/>
    <m/>
    <m/>
    <n v="1"/>
    <n v="0"/>
    <n v="0"/>
    <n v="0"/>
    <n v="0"/>
    <n v="0"/>
    <n v="0"/>
    <x v="0"/>
  </r>
  <r>
    <x v="0"/>
    <n v="1050"/>
    <m/>
    <x v="0"/>
    <m/>
    <m/>
    <m/>
    <m/>
    <x v="0"/>
    <m/>
    <m/>
    <m/>
    <n v="1"/>
    <n v="0"/>
    <n v="0"/>
    <n v="0"/>
    <n v="0"/>
    <n v="0"/>
    <n v="0"/>
    <x v="0"/>
  </r>
  <r>
    <x v="0"/>
    <n v="1051"/>
    <m/>
    <x v="0"/>
    <m/>
    <m/>
    <m/>
    <m/>
    <x v="0"/>
    <m/>
    <m/>
    <m/>
    <n v="1"/>
    <n v="0"/>
    <n v="0"/>
    <n v="0"/>
    <n v="0"/>
    <n v="0"/>
    <n v="0"/>
    <x v="0"/>
  </r>
  <r>
    <x v="0"/>
    <n v="1052"/>
    <m/>
    <x v="0"/>
    <m/>
    <m/>
    <m/>
    <m/>
    <x v="0"/>
    <m/>
    <m/>
    <m/>
    <n v="1"/>
    <n v="0"/>
    <n v="0"/>
    <n v="0"/>
    <n v="0"/>
    <n v="0"/>
    <n v="0"/>
    <x v="0"/>
  </r>
  <r>
    <x v="0"/>
    <n v="1053"/>
    <m/>
    <x v="0"/>
    <m/>
    <m/>
    <m/>
    <m/>
    <x v="0"/>
    <m/>
    <m/>
    <m/>
    <n v="1"/>
    <n v="0"/>
    <n v="0"/>
    <n v="0"/>
    <n v="0"/>
    <n v="0"/>
    <n v="0"/>
    <x v="0"/>
  </r>
  <r>
    <x v="0"/>
    <n v="1054"/>
    <m/>
    <x v="0"/>
    <m/>
    <m/>
    <m/>
    <m/>
    <x v="0"/>
    <m/>
    <m/>
    <m/>
    <n v="1"/>
    <n v="0"/>
    <n v="0"/>
    <n v="0"/>
    <n v="0"/>
    <n v="0"/>
    <n v="0"/>
    <x v="0"/>
  </r>
  <r>
    <x v="0"/>
    <n v="1055"/>
    <m/>
    <x v="0"/>
    <m/>
    <m/>
    <m/>
    <m/>
    <x v="0"/>
    <m/>
    <m/>
    <m/>
    <n v="1"/>
    <n v="0"/>
    <n v="0"/>
    <n v="0"/>
    <n v="0"/>
    <n v="0"/>
    <n v="0"/>
    <x v="0"/>
  </r>
  <r>
    <x v="0"/>
    <n v="1056"/>
    <m/>
    <x v="0"/>
    <m/>
    <m/>
    <m/>
    <m/>
    <x v="0"/>
    <m/>
    <m/>
    <m/>
    <n v="1"/>
    <n v="0"/>
    <n v="0"/>
    <n v="0"/>
    <n v="0"/>
    <n v="0"/>
    <n v="0"/>
    <x v="0"/>
  </r>
  <r>
    <x v="0"/>
    <n v="1057"/>
    <m/>
    <x v="0"/>
    <m/>
    <m/>
    <m/>
    <m/>
    <x v="0"/>
    <m/>
    <m/>
    <m/>
    <n v="1"/>
    <n v="0"/>
    <n v="0"/>
    <n v="0"/>
    <n v="0"/>
    <n v="0"/>
    <n v="0"/>
    <x v="0"/>
  </r>
  <r>
    <x v="0"/>
    <n v="1058"/>
    <m/>
    <x v="0"/>
    <m/>
    <m/>
    <m/>
    <m/>
    <x v="0"/>
    <m/>
    <m/>
    <m/>
    <n v="1"/>
    <n v="0"/>
    <n v="0"/>
    <n v="0"/>
    <n v="0"/>
    <n v="0"/>
    <n v="0"/>
    <x v="0"/>
  </r>
  <r>
    <x v="0"/>
    <n v="1059"/>
    <m/>
    <x v="0"/>
    <m/>
    <m/>
    <m/>
    <m/>
    <x v="0"/>
    <m/>
    <m/>
    <m/>
    <n v="1"/>
    <n v="0"/>
    <n v="0"/>
    <n v="0"/>
    <n v="0"/>
    <n v="0"/>
    <n v="0"/>
    <x v="0"/>
  </r>
  <r>
    <x v="0"/>
    <n v="1060"/>
    <m/>
    <x v="0"/>
    <m/>
    <m/>
    <m/>
    <m/>
    <x v="0"/>
    <m/>
    <m/>
    <m/>
    <n v="1"/>
    <n v="0"/>
    <n v="0"/>
    <n v="0"/>
    <n v="0"/>
    <n v="0"/>
    <n v="0"/>
    <x v="0"/>
  </r>
  <r>
    <x v="0"/>
    <n v="1061"/>
    <m/>
    <x v="0"/>
    <m/>
    <m/>
    <m/>
    <m/>
    <x v="0"/>
    <m/>
    <m/>
    <m/>
    <n v="1"/>
    <n v="0"/>
    <n v="0"/>
    <n v="0"/>
    <n v="0"/>
    <n v="0"/>
    <n v="0"/>
    <x v="0"/>
  </r>
  <r>
    <x v="0"/>
    <n v="1062"/>
    <m/>
    <x v="0"/>
    <m/>
    <m/>
    <m/>
    <m/>
    <x v="0"/>
    <m/>
    <m/>
    <m/>
    <n v="1"/>
    <n v="0"/>
    <n v="0"/>
    <n v="0"/>
    <n v="0"/>
    <n v="0"/>
    <n v="0"/>
    <x v="0"/>
  </r>
  <r>
    <x v="0"/>
    <n v="1063"/>
    <m/>
    <x v="0"/>
    <m/>
    <m/>
    <m/>
    <m/>
    <x v="0"/>
    <m/>
    <m/>
    <m/>
    <n v="1"/>
    <n v="0"/>
    <n v="0"/>
    <n v="0"/>
    <n v="0"/>
    <n v="0"/>
    <n v="0"/>
    <x v="0"/>
  </r>
  <r>
    <x v="0"/>
    <n v="1064"/>
    <m/>
    <x v="0"/>
    <m/>
    <m/>
    <m/>
    <m/>
    <x v="0"/>
    <m/>
    <m/>
    <m/>
    <n v="1"/>
    <n v="0"/>
    <n v="0"/>
    <n v="0"/>
    <n v="0"/>
    <n v="0"/>
    <n v="0"/>
    <x v="0"/>
  </r>
  <r>
    <x v="0"/>
    <n v="1065"/>
    <m/>
    <x v="0"/>
    <m/>
    <m/>
    <m/>
    <m/>
    <x v="0"/>
    <m/>
    <m/>
    <m/>
    <n v="1"/>
    <n v="0"/>
    <n v="0"/>
    <n v="0"/>
    <n v="0"/>
    <n v="0"/>
    <n v="0"/>
    <x v="0"/>
  </r>
  <r>
    <x v="0"/>
    <n v="1066"/>
    <m/>
    <x v="0"/>
    <m/>
    <m/>
    <m/>
    <m/>
    <x v="0"/>
    <m/>
    <m/>
    <m/>
    <n v="1"/>
    <n v="0"/>
    <n v="0"/>
    <n v="0"/>
    <n v="0"/>
    <n v="0"/>
    <n v="0"/>
    <x v="0"/>
  </r>
  <r>
    <x v="0"/>
    <n v="1067"/>
    <m/>
    <x v="0"/>
    <m/>
    <m/>
    <m/>
    <m/>
    <x v="0"/>
    <m/>
    <m/>
    <m/>
    <n v="1"/>
    <n v="0"/>
    <n v="0"/>
    <n v="0"/>
    <n v="0"/>
    <n v="0"/>
    <n v="0"/>
    <x v="0"/>
  </r>
  <r>
    <x v="0"/>
    <n v="1068"/>
    <m/>
    <x v="0"/>
    <m/>
    <m/>
    <m/>
    <m/>
    <x v="0"/>
    <m/>
    <m/>
    <m/>
    <n v="1"/>
    <n v="0"/>
    <n v="0"/>
    <n v="0"/>
    <n v="0"/>
    <n v="0"/>
    <n v="0"/>
    <x v="0"/>
  </r>
  <r>
    <x v="0"/>
    <n v="1069"/>
    <m/>
    <x v="0"/>
    <m/>
    <m/>
    <m/>
    <m/>
    <x v="0"/>
    <m/>
    <m/>
    <m/>
    <n v="1"/>
    <n v="0"/>
    <n v="0"/>
    <n v="0"/>
    <n v="0"/>
    <n v="0"/>
    <n v="0"/>
    <x v="0"/>
  </r>
  <r>
    <x v="0"/>
    <n v="1070"/>
    <m/>
    <x v="0"/>
    <m/>
    <m/>
    <m/>
    <m/>
    <x v="0"/>
    <m/>
    <m/>
    <m/>
    <n v="1"/>
    <n v="0"/>
    <n v="0"/>
    <n v="0"/>
    <n v="0"/>
    <n v="0"/>
    <n v="0"/>
    <x v="0"/>
  </r>
  <r>
    <x v="0"/>
    <n v="1071"/>
    <m/>
    <x v="0"/>
    <m/>
    <m/>
    <m/>
    <m/>
    <x v="0"/>
    <m/>
    <m/>
    <m/>
    <n v="1"/>
    <n v="0"/>
    <n v="0"/>
    <n v="0"/>
    <n v="0"/>
    <n v="0"/>
    <n v="0"/>
    <x v="0"/>
  </r>
  <r>
    <x v="0"/>
    <n v="1072"/>
    <m/>
    <x v="0"/>
    <m/>
    <m/>
    <m/>
    <m/>
    <x v="0"/>
    <m/>
    <m/>
    <m/>
    <n v="1"/>
    <n v="0"/>
    <n v="0"/>
    <n v="0"/>
    <n v="0"/>
    <n v="0"/>
    <n v="0"/>
    <x v="0"/>
  </r>
  <r>
    <x v="0"/>
    <n v="1073"/>
    <m/>
    <x v="0"/>
    <m/>
    <m/>
    <m/>
    <m/>
    <x v="0"/>
    <m/>
    <m/>
    <m/>
    <n v="1"/>
    <n v="0"/>
    <n v="0"/>
    <n v="0"/>
    <n v="0"/>
    <n v="0"/>
    <n v="0"/>
    <x v="0"/>
  </r>
  <r>
    <x v="0"/>
    <n v="1074"/>
    <m/>
    <x v="0"/>
    <m/>
    <m/>
    <m/>
    <m/>
    <x v="0"/>
    <m/>
    <m/>
    <m/>
    <n v="1"/>
    <n v="0"/>
    <n v="0"/>
    <n v="0"/>
    <n v="0"/>
    <n v="0"/>
    <n v="0"/>
    <x v="0"/>
  </r>
  <r>
    <x v="0"/>
    <n v="1075"/>
    <m/>
    <x v="0"/>
    <m/>
    <m/>
    <m/>
    <m/>
    <x v="0"/>
    <m/>
    <m/>
    <m/>
    <n v="1"/>
    <n v="0"/>
    <n v="0"/>
    <n v="0"/>
    <n v="0"/>
    <n v="0"/>
    <n v="0"/>
    <x v="0"/>
  </r>
  <r>
    <x v="0"/>
    <n v="1076"/>
    <m/>
    <x v="0"/>
    <m/>
    <m/>
    <m/>
    <m/>
    <x v="0"/>
    <m/>
    <m/>
    <m/>
    <n v="1"/>
    <n v="0"/>
    <n v="0"/>
    <n v="0"/>
    <n v="0"/>
    <n v="0"/>
    <n v="0"/>
    <x v="0"/>
  </r>
  <r>
    <x v="0"/>
    <n v="1077"/>
    <m/>
    <x v="0"/>
    <m/>
    <m/>
    <m/>
    <m/>
    <x v="0"/>
    <m/>
    <m/>
    <m/>
    <n v="1"/>
    <n v="0"/>
    <n v="0"/>
    <n v="0"/>
    <n v="0"/>
    <n v="0"/>
    <n v="0"/>
    <x v="0"/>
  </r>
  <r>
    <x v="0"/>
    <n v="1078"/>
    <m/>
    <x v="0"/>
    <m/>
    <m/>
    <m/>
    <m/>
    <x v="0"/>
    <m/>
    <m/>
    <m/>
    <n v="1"/>
    <n v="0"/>
    <n v="0"/>
    <n v="0"/>
    <n v="0"/>
    <n v="0"/>
    <n v="0"/>
    <x v="0"/>
  </r>
  <r>
    <x v="0"/>
    <n v="1079"/>
    <m/>
    <x v="0"/>
    <m/>
    <m/>
    <m/>
    <m/>
    <x v="0"/>
    <m/>
    <m/>
    <m/>
    <n v="1"/>
    <n v="0"/>
    <n v="0"/>
    <n v="0"/>
    <n v="0"/>
    <n v="0"/>
    <n v="0"/>
    <x v="0"/>
  </r>
  <r>
    <x v="0"/>
    <n v="1080"/>
    <m/>
    <x v="0"/>
    <m/>
    <m/>
    <m/>
    <m/>
    <x v="0"/>
    <m/>
    <m/>
    <m/>
    <n v="1"/>
    <n v="0"/>
    <n v="0"/>
    <n v="0"/>
    <n v="0"/>
    <n v="0"/>
    <n v="0"/>
    <x v="0"/>
  </r>
  <r>
    <x v="0"/>
    <n v="1081"/>
    <m/>
    <x v="0"/>
    <m/>
    <m/>
    <m/>
    <m/>
    <x v="0"/>
    <m/>
    <m/>
    <m/>
    <n v="1"/>
    <n v="0"/>
    <n v="0"/>
    <n v="0"/>
    <n v="0"/>
    <n v="0"/>
    <n v="0"/>
    <x v="0"/>
  </r>
  <r>
    <x v="0"/>
    <n v="1082"/>
    <m/>
    <x v="0"/>
    <m/>
    <m/>
    <m/>
    <m/>
    <x v="0"/>
    <m/>
    <m/>
    <m/>
    <n v="1"/>
    <n v="0"/>
    <n v="0"/>
    <n v="0"/>
    <n v="0"/>
    <n v="0"/>
    <n v="0"/>
    <x v="0"/>
  </r>
  <r>
    <x v="0"/>
    <n v="1083"/>
    <m/>
    <x v="0"/>
    <m/>
    <m/>
    <m/>
    <m/>
    <x v="0"/>
    <m/>
    <m/>
    <m/>
    <n v="1"/>
    <n v="0"/>
    <n v="0"/>
    <n v="0"/>
    <n v="0"/>
    <n v="0"/>
    <n v="0"/>
    <x v="0"/>
  </r>
  <r>
    <x v="0"/>
    <n v="1084"/>
    <m/>
    <x v="0"/>
    <m/>
    <m/>
    <m/>
    <m/>
    <x v="0"/>
    <m/>
    <m/>
    <m/>
    <n v="1"/>
    <n v="0"/>
    <n v="0"/>
    <n v="0"/>
    <n v="0"/>
    <n v="0"/>
    <n v="0"/>
    <x v="0"/>
  </r>
  <r>
    <x v="0"/>
    <n v="1085"/>
    <m/>
    <x v="0"/>
    <m/>
    <m/>
    <m/>
    <m/>
    <x v="0"/>
    <m/>
    <m/>
    <m/>
    <n v="1"/>
    <n v="0"/>
    <n v="0"/>
    <n v="0"/>
    <n v="0"/>
    <n v="0"/>
    <n v="0"/>
    <x v="0"/>
  </r>
  <r>
    <x v="0"/>
    <n v="1086"/>
    <m/>
    <x v="0"/>
    <m/>
    <m/>
    <m/>
    <m/>
    <x v="0"/>
    <m/>
    <m/>
    <m/>
    <n v="1"/>
    <n v="0"/>
    <n v="0"/>
    <n v="0"/>
    <n v="0"/>
    <n v="0"/>
    <n v="0"/>
    <x v="0"/>
  </r>
  <r>
    <x v="0"/>
    <n v="1087"/>
    <m/>
    <x v="0"/>
    <m/>
    <m/>
    <m/>
    <m/>
    <x v="0"/>
    <m/>
    <m/>
    <m/>
    <n v="1"/>
    <n v="0"/>
    <n v="0"/>
    <n v="0"/>
    <n v="0"/>
    <n v="0"/>
    <n v="0"/>
    <x v="0"/>
  </r>
  <r>
    <x v="0"/>
    <n v="1088"/>
    <m/>
    <x v="0"/>
    <m/>
    <m/>
    <m/>
    <m/>
    <x v="0"/>
    <m/>
    <m/>
    <m/>
    <n v="1"/>
    <n v="0"/>
    <n v="0"/>
    <n v="0"/>
    <n v="0"/>
    <n v="0"/>
    <n v="0"/>
    <x v="0"/>
  </r>
  <r>
    <x v="0"/>
    <n v="1089"/>
    <m/>
    <x v="0"/>
    <m/>
    <m/>
    <m/>
    <m/>
    <x v="0"/>
    <m/>
    <m/>
    <m/>
    <n v="1"/>
    <n v="0"/>
    <n v="0"/>
    <n v="0"/>
    <n v="0"/>
    <n v="0"/>
    <n v="0"/>
    <x v="0"/>
  </r>
  <r>
    <x v="0"/>
    <n v="1090"/>
    <m/>
    <x v="0"/>
    <m/>
    <m/>
    <m/>
    <m/>
    <x v="0"/>
    <m/>
    <m/>
    <m/>
    <n v="1"/>
    <n v="0"/>
    <n v="0"/>
    <n v="0"/>
    <n v="0"/>
    <n v="0"/>
    <n v="0"/>
    <x v="0"/>
  </r>
  <r>
    <x v="0"/>
    <n v="1091"/>
    <m/>
    <x v="0"/>
    <m/>
    <m/>
    <m/>
    <m/>
    <x v="0"/>
    <m/>
    <m/>
    <m/>
    <n v="1"/>
    <n v="0"/>
    <n v="0"/>
    <n v="0"/>
    <n v="0"/>
    <n v="0"/>
    <n v="0"/>
    <x v="0"/>
  </r>
  <r>
    <x v="0"/>
    <n v="1092"/>
    <m/>
    <x v="0"/>
    <m/>
    <m/>
    <m/>
    <m/>
    <x v="0"/>
    <m/>
    <m/>
    <m/>
    <n v="1"/>
    <n v="0"/>
    <n v="0"/>
    <n v="0"/>
    <n v="0"/>
    <n v="0"/>
    <n v="0"/>
    <x v="0"/>
  </r>
  <r>
    <x v="0"/>
    <n v="1093"/>
    <m/>
    <x v="0"/>
    <m/>
    <m/>
    <m/>
    <m/>
    <x v="0"/>
    <m/>
    <m/>
    <m/>
    <n v="1"/>
    <n v="0"/>
    <n v="0"/>
    <n v="0"/>
    <n v="0"/>
    <n v="0"/>
    <n v="0"/>
    <x v="0"/>
  </r>
  <r>
    <x v="0"/>
    <n v="1094"/>
    <m/>
    <x v="0"/>
    <m/>
    <m/>
    <m/>
    <m/>
    <x v="0"/>
    <m/>
    <m/>
    <m/>
    <n v="1"/>
    <n v="0"/>
    <n v="0"/>
    <n v="0"/>
    <n v="0"/>
    <n v="0"/>
    <n v="0"/>
    <x v="0"/>
  </r>
  <r>
    <x v="0"/>
    <n v="1095"/>
    <m/>
    <x v="0"/>
    <m/>
    <m/>
    <m/>
    <m/>
    <x v="0"/>
    <m/>
    <m/>
    <m/>
    <n v="1"/>
    <n v="0"/>
    <n v="0"/>
    <n v="0"/>
    <n v="0"/>
    <n v="0"/>
    <n v="0"/>
    <x v="0"/>
  </r>
  <r>
    <x v="0"/>
    <n v="1096"/>
    <m/>
    <x v="0"/>
    <m/>
    <m/>
    <m/>
    <m/>
    <x v="0"/>
    <m/>
    <m/>
    <m/>
    <n v="1"/>
    <n v="0"/>
    <n v="0"/>
    <n v="0"/>
    <n v="0"/>
    <n v="0"/>
    <n v="0"/>
    <x v="0"/>
  </r>
  <r>
    <x v="0"/>
    <n v="1097"/>
    <m/>
    <x v="0"/>
    <m/>
    <m/>
    <m/>
    <m/>
    <x v="0"/>
    <m/>
    <m/>
    <m/>
    <n v="1"/>
    <n v="0"/>
    <n v="0"/>
    <n v="0"/>
    <n v="0"/>
    <n v="0"/>
    <n v="0"/>
    <x v="0"/>
  </r>
  <r>
    <x v="0"/>
    <n v="1098"/>
    <m/>
    <x v="0"/>
    <m/>
    <m/>
    <m/>
    <m/>
    <x v="0"/>
    <m/>
    <m/>
    <m/>
    <n v="1"/>
    <n v="0"/>
    <n v="0"/>
    <n v="0"/>
    <n v="0"/>
    <n v="0"/>
    <n v="0"/>
    <x v="0"/>
  </r>
  <r>
    <x v="0"/>
    <n v="1099"/>
    <m/>
    <x v="0"/>
    <m/>
    <m/>
    <m/>
    <m/>
    <x v="0"/>
    <m/>
    <m/>
    <m/>
    <n v="1"/>
    <n v="0"/>
    <n v="0"/>
    <n v="0"/>
    <n v="0"/>
    <n v="0"/>
    <n v="0"/>
    <x v="0"/>
  </r>
  <r>
    <x v="0"/>
    <n v="1100"/>
    <m/>
    <x v="0"/>
    <m/>
    <m/>
    <m/>
    <m/>
    <x v="0"/>
    <m/>
    <m/>
    <m/>
    <n v="1"/>
    <n v="0"/>
    <n v="0"/>
    <n v="0"/>
    <n v="0"/>
    <n v="0"/>
    <n v="0"/>
    <x v="0"/>
  </r>
  <r>
    <x v="0"/>
    <n v="1101"/>
    <m/>
    <x v="0"/>
    <m/>
    <m/>
    <m/>
    <m/>
    <x v="0"/>
    <m/>
    <m/>
    <m/>
    <n v="1"/>
    <n v="0"/>
    <n v="0"/>
    <n v="0"/>
    <n v="0"/>
    <n v="0"/>
    <n v="0"/>
    <x v="0"/>
  </r>
  <r>
    <x v="0"/>
    <n v="1102"/>
    <m/>
    <x v="0"/>
    <m/>
    <m/>
    <m/>
    <m/>
    <x v="0"/>
    <m/>
    <m/>
    <m/>
    <n v="1"/>
    <n v="0"/>
    <n v="0"/>
    <n v="0"/>
    <n v="0"/>
    <n v="0"/>
    <n v="0"/>
    <x v="0"/>
  </r>
  <r>
    <x v="0"/>
    <n v="1103"/>
    <m/>
    <x v="0"/>
    <m/>
    <m/>
    <m/>
    <m/>
    <x v="0"/>
    <m/>
    <m/>
    <m/>
    <n v="1"/>
    <n v="0"/>
    <n v="0"/>
    <n v="0"/>
    <n v="0"/>
    <n v="0"/>
    <n v="0"/>
    <x v="0"/>
  </r>
  <r>
    <x v="0"/>
    <n v="1104"/>
    <m/>
    <x v="0"/>
    <m/>
    <m/>
    <m/>
    <m/>
    <x v="0"/>
    <m/>
    <m/>
    <m/>
    <n v="1"/>
    <n v="0"/>
    <n v="0"/>
    <n v="0"/>
    <n v="0"/>
    <n v="0"/>
    <n v="0"/>
    <x v="0"/>
  </r>
  <r>
    <x v="0"/>
    <n v="1105"/>
    <m/>
    <x v="0"/>
    <m/>
    <m/>
    <m/>
    <m/>
    <x v="0"/>
    <m/>
    <m/>
    <m/>
    <n v="1"/>
    <n v="0"/>
    <n v="0"/>
    <n v="0"/>
    <n v="0"/>
    <n v="0"/>
    <n v="0"/>
    <x v="0"/>
  </r>
  <r>
    <x v="0"/>
    <n v="1106"/>
    <m/>
    <x v="0"/>
    <m/>
    <m/>
    <m/>
    <m/>
    <x v="0"/>
    <m/>
    <m/>
    <m/>
    <n v="1"/>
    <n v="0"/>
    <n v="0"/>
    <n v="0"/>
    <n v="0"/>
    <n v="0"/>
    <n v="0"/>
    <x v="0"/>
  </r>
  <r>
    <x v="0"/>
    <n v="1107"/>
    <m/>
    <x v="0"/>
    <m/>
    <m/>
    <m/>
    <m/>
    <x v="0"/>
    <m/>
    <m/>
    <m/>
    <n v="1"/>
    <n v="0"/>
    <n v="0"/>
    <n v="0"/>
    <n v="0"/>
    <n v="0"/>
    <n v="0"/>
    <x v="0"/>
  </r>
  <r>
    <x v="0"/>
    <n v="1108"/>
    <m/>
    <x v="0"/>
    <m/>
    <m/>
    <m/>
    <m/>
    <x v="0"/>
    <m/>
    <m/>
    <m/>
    <n v="1"/>
    <n v="0"/>
    <n v="0"/>
    <n v="0"/>
    <n v="0"/>
    <n v="0"/>
    <n v="0"/>
    <x v="0"/>
  </r>
  <r>
    <x v="0"/>
    <n v="1109"/>
    <m/>
    <x v="0"/>
    <m/>
    <m/>
    <m/>
    <m/>
    <x v="0"/>
    <m/>
    <m/>
    <m/>
    <n v="1"/>
    <n v="0"/>
    <n v="0"/>
    <n v="0"/>
    <n v="0"/>
    <n v="0"/>
    <n v="0"/>
    <x v="0"/>
  </r>
  <r>
    <x v="0"/>
    <n v="1110"/>
    <m/>
    <x v="0"/>
    <m/>
    <m/>
    <m/>
    <m/>
    <x v="0"/>
    <m/>
    <m/>
    <m/>
    <n v="1"/>
    <n v="0"/>
    <n v="0"/>
    <n v="0"/>
    <n v="0"/>
    <n v="0"/>
    <n v="0"/>
    <x v="0"/>
  </r>
  <r>
    <x v="0"/>
    <n v="1111"/>
    <m/>
    <x v="0"/>
    <m/>
    <m/>
    <m/>
    <m/>
    <x v="0"/>
    <m/>
    <m/>
    <m/>
    <n v="1"/>
    <n v="0"/>
    <n v="0"/>
    <n v="0"/>
    <n v="0"/>
    <n v="0"/>
    <n v="0"/>
    <x v="0"/>
  </r>
  <r>
    <x v="0"/>
    <n v="1112"/>
    <m/>
    <x v="0"/>
    <m/>
    <m/>
    <m/>
    <m/>
    <x v="0"/>
    <m/>
    <m/>
    <m/>
    <n v="1"/>
    <n v="0"/>
    <n v="0"/>
    <n v="0"/>
    <n v="0"/>
    <n v="0"/>
    <n v="0"/>
    <x v="0"/>
  </r>
  <r>
    <x v="0"/>
    <n v="1113"/>
    <m/>
    <x v="0"/>
    <m/>
    <m/>
    <m/>
    <m/>
    <x v="0"/>
    <m/>
    <m/>
    <m/>
    <n v="1"/>
    <n v="0"/>
    <n v="0"/>
    <n v="0"/>
    <n v="0"/>
    <n v="0"/>
    <n v="0"/>
    <x v="0"/>
  </r>
  <r>
    <x v="0"/>
    <n v="1114"/>
    <m/>
    <x v="0"/>
    <m/>
    <m/>
    <m/>
    <m/>
    <x v="0"/>
    <m/>
    <m/>
    <m/>
    <n v="1"/>
    <n v="0"/>
    <n v="0"/>
    <n v="0"/>
    <n v="0"/>
    <n v="0"/>
    <n v="0"/>
    <x v="0"/>
  </r>
  <r>
    <x v="0"/>
    <n v="1115"/>
    <m/>
    <x v="0"/>
    <m/>
    <m/>
    <m/>
    <m/>
    <x v="0"/>
    <m/>
    <m/>
    <m/>
    <n v="1"/>
    <n v="0"/>
    <n v="0"/>
    <n v="0"/>
    <n v="0"/>
    <n v="0"/>
    <n v="0"/>
    <x v="0"/>
  </r>
  <r>
    <x v="0"/>
    <n v="1116"/>
    <m/>
    <x v="0"/>
    <m/>
    <m/>
    <m/>
    <m/>
    <x v="0"/>
    <m/>
    <m/>
    <m/>
    <n v="1"/>
    <n v="0"/>
    <n v="0"/>
    <n v="0"/>
    <n v="0"/>
    <n v="0"/>
    <n v="0"/>
    <x v="0"/>
  </r>
  <r>
    <x v="0"/>
    <n v="1117"/>
    <m/>
    <x v="0"/>
    <m/>
    <m/>
    <m/>
    <m/>
    <x v="0"/>
    <m/>
    <m/>
    <m/>
    <n v="1"/>
    <n v="0"/>
    <n v="0"/>
    <n v="0"/>
    <n v="0"/>
    <n v="0"/>
    <n v="0"/>
    <x v="0"/>
  </r>
  <r>
    <x v="0"/>
    <n v="1118"/>
    <m/>
    <x v="0"/>
    <m/>
    <m/>
    <m/>
    <m/>
    <x v="0"/>
    <m/>
    <m/>
    <m/>
    <n v="1"/>
    <n v="0"/>
    <n v="0"/>
    <n v="0"/>
    <n v="0"/>
    <n v="0"/>
    <n v="0"/>
    <x v="0"/>
  </r>
  <r>
    <x v="0"/>
    <n v="1119"/>
    <m/>
    <x v="0"/>
    <m/>
    <m/>
    <m/>
    <m/>
    <x v="0"/>
    <m/>
    <m/>
    <m/>
    <n v="1"/>
    <n v="0"/>
    <n v="0"/>
    <n v="0"/>
    <n v="0"/>
    <n v="0"/>
    <n v="0"/>
    <x v="0"/>
  </r>
  <r>
    <x v="0"/>
    <n v="1120"/>
    <m/>
    <x v="0"/>
    <m/>
    <m/>
    <m/>
    <m/>
    <x v="0"/>
    <m/>
    <m/>
    <m/>
    <n v="1"/>
    <n v="0"/>
    <n v="0"/>
    <n v="0"/>
    <n v="0"/>
    <n v="0"/>
    <n v="0"/>
    <x v="0"/>
  </r>
  <r>
    <x v="0"/>
    <n v="1121"/>
    <m/>
    <x v="0"/>
    <m/>
    <m/>
    <m/>
    <m/>
    <x v="0"/>
    <m/>
    <m/>
    <m/>
    <n v="1"/>
    <n v="0"/>
    <n v="0"/>
    <n v="0"/>
    <n v="0"/>
    <n v="0"/>
    <n v="0"/>
    <x v="0"/>
  </r>
  <r>
    <x v="0"/>
    <n v="1122"/>
    <m/>
    <x v="0"/>
    <m/>
    <m/>
    <m/>
    <m/>
    <x v="0"/>
    <m/>
    <m/>
    <m/>
    <n v="1"/>
    <n v="0"/>
    <n v="0"/>
    <n v="0"/>
    <n v="0"/>
    <n v="0"/>
    <n v="0"/>
    <x v="0"/>
  </r>
  <r>
    <x v="0"/>
    <n v="1123"/>
    <m/>
    <x v="0"/>
    <m/>
    <m/>
    <m/>
    <m/>
    <x v="0"/>
    <m/>
    <m/>
    <m/>
    <n v="1"/>
    <n v="0"/>
    <n v="0"/>
    <n v="0"/>
    <n v="0"/>
    <n v="0"/>
    <n v="0"/>
    <x v="0"/>
  </r>
  <r>
    <x v="0"/>
    <n v="1124"/>
    <m/>
    <x v="0"/>
    <m/>
    <m/>
    <m/>
    <m/>
    <x v="0"/>
    <m/>
    <m/>
    <m/>
    <n v="1"/>
    <n v="0"/>
    <n v="0"/>
    <n v="0"/>
    <n v="0"/>
    <n v="0"/>
    <n v="0"/>
    <x v="0"/>
  </r>
  <r>
    <x v="0"/>
    <n v="1125"/>
    <m/>
    <x v="0"/>
    <m/>
    <m/>
    <m/>
    <m/>
    <x v="0"/>
    <m/>
    <m/>
    <m/>
    <n v="1"/>
    <n v="0"/>
    <n v="0"/>
    <n v="0"/>
    <n v="0"/>
    <n v="0"/>
    <n v="0"/>
    <x v="0"/>
  </r>
  <r>
    <x v="0"/>
    <n v="1126"/>
    <m/>
    <x v="0"/>
    <m/>
    <m/>
    <m/>
    <m/>
    <x v="0"/>
    <m/>
    <m/>
    <m/>
    <n v="1"/>
    <n v="0"/>
    <n v="0"/>
    <n v="0"/>
    <n v="0"/>
    <n v="0"/>
    <n v="0"/>
    <x v="0"/>
  </r>
  <r>
    <x v="0"/>
    <n v="1127"/>
    <m/>
    <x v="0"/>
    <m/>
    <m/>
    <m/>
    <m/>
    <x v="0"/>
    <m/>
    <m/>
    <m/>
    <n v="1"/>
    <n v="0"/>
    <n v="0"/>
    <n v="0"/>
    <n v="0"/>
    <n v="0"/>
    <n v="0"/>
    <x v="0"/>
  </r>
  <r>
    <x v="0"/>
    <n v="1128"/>
    <m/>
    <x v="0"/>
    <m/>
    <m/>
    <m/>
    <m/>
    <x v="0"/>
    <m/>
    <m/>
    <m/>
    <n v="1"/>
    <n v="0"/>
    <n v="0"/>
    <n v="0"/>
    <n v="0"/>
    <n v="0"/>
    <n v="0"/>
    <x v="0"/>
  </r>
  <r>
    <x v="0"/>
    <n v="1129"/>
    <m/>
    <x v="0"/>
    <m/>
    <m/>
    <m/>
    <m/>
    <x v="0"/>
    <m/>
    <m/>
    <m/>
    <n v="1"/>
    <n v="0"/>
    <n v="0"/>
    <n v="0"/>
    <n v="0"/>
    <n v="0"/>
    <n v="0"/>
    <x v="0"/>
  </r>
  <r>
    <x v="0"/>
    <n v="1130"/>
    <m/>
    <x v="0"/>
    <m/>
    <m/>
    <m/>
    <m/>
    <x v="0"/>
    <m/>
    <m/>
    <m/>
    <n v="1"/>
    <n v="0"/>
    <n v="0"/>
    <n v="0"/>
    <n v="0"/>
    <n v="0"/>
    <n v="0"/>
    <x v="0"/>
  </r>
  <r>
    <x v="0"/>
    <n v="1131"/>
    <m/>
    <x v="0"/>
    <m/>
    <m/>
    <m/>
    <m/>
    <x v="0"/>
    <m/>
    <m/>
    <m/>
    <n v="1"/>
    <n v="0"/>
    <n v="0"/>
    <n v="0"/>
    <n v="0"/>
    <n v="0"/>
    <n v="0"/>
    <x v="0"/>
  </r>
  <r>
    <x v="0"/>
    <n v="1132"/>
    <m/>
    <x v="0"/>
    <m/>
    <m/>
    <m/>
    <m/>
    <x v="0"/>
    <m/>
    <m/>
    <m/>
    <n v="1"/>
    <n v="0"/>
    <n v="0"/>
    <n v="0"/>
    <n v="0"/>
    <n v="0"/>
    <n v="0"/>
    <x v="0"/>
  </r>
  <r>
    <x v="0"/>
    <n v="1133"/>
    <m/>
    <x v="0"/>
    <m/>
    <m/>
    <m/>
    <m/>
    <x v="0"/>
    <m/>
    <m/>
    <m/>
    <n v="1"/>
    <n v="0"/>
    <n v="0"/>
    <n v="0"/>
    <n v="0"/>
    <n v="0"/>
    <n v="0"/>
    <x v="0"/>
  </r>
  <r>
    <x v="0"/>
    <n v="1134"/>
    <m/>
    <x v="0"/>
    <m/>
    <m/>
    <m/>
    <m/>
    <x v="0"/>
    <m/>
    <m/>
    <m/>
    <n v="1"/>
    <n v="0"/>
    <n v="0"/>
    <n v="0"/>
    <n v="0"/>
    <n v="0"/>
    <n v="0"/>
    <x v="0"/>
  </r>
  <r>
    <x v="0"/>
    <n v="1135"/>
    <m/>
    <x v="0"/>
    <m/>
    <m/>
    <m/>
    <m/>
    <x v="0"/>
    <m/>
    <m/>
    <m/>
    <n v="1"/>
    <n v="0"/>
    <n v="0"/>
    <n v="0"/>
    <n v="0"/>
    <n v="0"/>
    <n v="0"/>
    <x v="0"/>
  </r>
  <r>
    <x v="0"/>
    <n v="1136"/>
    <m/>
    <x v="0"/>
    <m/>
    <m/>
    <m/>
    <m/>
    <x v="0"/>
    <m/>
    <m/>
    <m/>
    <n v="1"/>
    <n v="0"/>
    <n v="0"/>
    <n v="0"/>
    <n v="0"/>
    <n v="0"/>
    <n v="0"/>
    <x v="0"/>
  </r>
  <r>
    <x v="0"/>
    <n v="1137"/>
    <m/>
    <x v="0"/>
    <m/>
    <m/>
    <m/>
    <m/>
    <x v="0"/>
    <m/>
    <m/>
    <m/>
    <n v="1"/>
    <n v="0"/>
    <n v="0"/>
    <n v="0"/>
    <n v="0"/>
    <n v="0"/>
    <n v="0"/>
    <x v="0"/>
  </r>
  <r>
    <x v="0"/>
    <n v="1138"/>
    <m/>
    <x v="0"/>
    <m/>
    <m/>
    <m/>
    <m/>
    <x v="0"/>
    <m/>
    <m/>
    <m/>
    <n v="1"/>
    <n v="0"/>
    <n v="0"/>
    <n v="0"/>
    <n v="0"/>
    <n v="0"/>
    <n v="0"/>
    <x v="0"/>
  </r>
  <r>
    <x v="0"/>
    <n v="1139"/>
    <m/>
    <x v="0"/>
    <m/>
    <m/>
    <m/>
    <m/>
    <x v="0"/>
    <m/>
    <m/>
    <m/>
    <n v="1"/>
    <n v="0"/>
    <n v="0"/>
    <n v="0"/>
    <n v="0"/>
    <n v="0"/>
    <n v="0"/>
    <x v="0"/>
  </r>
  <r>
    <x v="0"/>
    <n v="1140"/>
    <m/>
    <x v="0"/>
    <m/>
    <m/>
    <m/>
    <m/>
    <x v="0"/>
    <m/>
    <m/>
    <m/>
    <n v="1"/>
    <n v="0"/>
    <n v="0"/>
    <n v="0"/>
    <n v="0"/>
    <n v="0"/>
    <n v="0"/>
    <x v="0"/>
  </r>
  <r>
    <x v="0"/>
    <n v="1141"/>
    <m/>
    <x v="0"/>
    <m/>
    <m/>
    <m/>
    <m/>
    <x v="0"/>
    <m/>
    <m/>
    <m/>
    <n v="1"/>
    <n v="0"/>
    <n v="0"/>
    <n v="0"/>
    <n v="0"/>
    <n v="0"/>
    <n v="0"/>
    <x v="0"/>
  </r>
  <r>
    <x v="0"/>
    <n v="1142"/>
    <m/>
    <x v="0"/>
    <m/>
    <m/>
    <m/>
    <m/>
    <x v="0"/>
    <m/>
    <m/>
    <m/>
    <n v="1"/>
    <n v="0"/>
    <n v="0"/>
    <n v="0"/>
    <n v="0"/>
    <n v="0"/>
    <n v="0"/>
    <x v="0"/>
  </r>
  <r>
    <x v="0"/>
    <n v="1143"/>
    <m/>
    <x v="0"/>
    <m/>
    <m/>
    <m/>
    <m/>
    <x v="0"/>
    <m/>
    <m/>
    <m/>
    <n v="1"/>
    <n v="0"/>
    <n v="0"/>
    <n v="0"/>
    <n v="0"/>
    <n v="0"/>
    <n v="0"/>
    <x v="0"/>
  </r>
  <r>
    <x v="0"/>
    <n v="1144"/>
    <m/>
    <x v="0"/>
    <m/>
    <m/>
    <m/>
    <m/>
    <x v="0"/>
    <m/>
    <m/>
    <m/>
    <n v="1"/>
    <n v="0"/>
    <n v="0"/>
    <n v="0"/>
    <n v="0"/>
    <n v="0"/>
    <n v="0"/>
    <x v="0"/>
  </r>
  <r>
    <x v="0"/>
    <n v="1145"/>
    <m/>
    <x v="0"/>
    <m/>
    <m/>
    <m/>
    <m/>
    <x v="0"/>
    <m/>
    <m/>
    <m/>
    <n v="1"/>
    <n v="0"/>
    <n v="0"/>
    <n v="0"/>
    <n v="0"/>
    <n v="0"/>
    <n v="0"/>
    <x v="0"/>
  </r>
  <r>
    <x v="0"/>
    <n v="1146"/>
    <m/>
    <x v="0"/>
    <m/>
    <m/>
    <m/>
    <m/>
    <x v="0"/>
    <m/>
    <m/>
    <m/>
    <n v="1"/>
    <n v="0"/>
    <n v="0"/>
    <n v="0"/>
    <n v="0"/>
    <n v="0"/>
    <n v="0"/>
    <x v="0"/>
  </r>
  <r>
    <x v="0"/>
    <n v="1147"/>
    <m/>
    <x v="0"/>
    <m/>
    <m/>
    <m/>
    <m/>
    <x v="0"/>
    <m/>
    <m/>
    <m/>
    <n v="1"/>
    <n v="0"/>
    <n v="0"/>
    <n v="0"/>
    <n v="0"/>
    <n v="0"/>
    <n v="0"/>
    <x v="0"/>
  </r>
  <r>
    <x v="0"/>
    <n v="1148"/>
    <m/>
    <x v="0"/>
    <m/>
    <m/>
    <m/>
    <m/>
    <x v="0"/>
    <m/>
    <m/>
    <m/>
    <n v="1"/>
    <n v="0"/>
    <n v="0"/>
    <n v="0"/>
    <n v="0"/>
    <n v="0"/>
    <n v="0"/>
    <x v="0"/>
  </r>
  <r>
    <x v="0"/>
    <n v="1149"/>
    <m/>
    <x v="0"/>
    <m/>
    <m/>
    <m/>
    <m/>
    <x v="0"/>
    <m/>
    <m/>
    <m/>
    <n v="1"/>
    <n v="0"/>
    <n v="0"/>
    <n v="0"/>
    <n v="0"/>
    <n v="0"/>
    <n v="0"/>
    <x v="0"/>
  </r>
  <r>
    <x v="0"/>
    <n v="1150"/>
    <m/>
    <x v="0"/>
    <m/>
    <m/>
    <m/>
    <m/>
    <x v="0"/>
    <m/>
    <m/>
    <m/>
    <n v="1"/>
    <n v="0"/>
    <n v="0"/>
    <n v="0"/>
    <n v="0"/>
    <n v="0"/>
    <n v="0"/>
    <x v="0"/>
  </r>
  <r>
    <x v="0"/>
    <n v="1151"/>
    <m/>
    <x v="0"/>
    <m/>
    <m/>
    <m/>
    <m/>
    <x v="0"/>
    <m/>
    <m/>
    <m/>
    <n v="1"/>
    <n v="0"/>
    <n v="0"/>
    <n v="0"/>
    <n v="0"/>
    <n v="0"/>
    <n v="0"/>
    <x v="0"/>
  </r>
  <r>
    <x v="0"/>
    <n v="1152"/>
    <m/>
    <x v="0"/>
    <m/>
    <m/>
    <m/>
    <m/>
    <x v="0"/>
    <m/>
    <m/>
    <m/>
    <n v="1"/>
    <n v="0"/>
    <n v="0"/>
    <n v="0"/>
    <n v="0"/>
    <n v="0"/>
    <n v="0"/>
    <x v="0"/>
  </r>
  <r>
    <x v="0"/>
    <n v="1153"/>
    <m/>
    <x v="0"/>
    <m/>
    <m/>
    <m/>
    <m/>
    <x v="0"/>
    <m/>
    <m/>
    <m/>
    <n v="1"/>
    <n v="0"/>
    <n v="0"/>
    <n v="0"/>
    <n v="0"/>
    <n v="0"/>
    <n v="0"/>
    <x v="0"/>
  </r>
  <r>
    <x v="0"/>
    <n v="1154"/>
    <m/>
    <x v="0"/>
    <m/>
    <m/>
    <m/>
    <m/>
    <x v="0"/>
    <m/>
    <m/>
    <m/>
    <n v="1"/>
    <n v="0"/>
    <n v="0"/>
    <n v="0"/>
    <n v="0"/>
    <n v="0"/>
    <n v="0"/>
    <x v="0"/>
  </r>
  <r>
    <x v="0"/>
    <n v="1155"/>
    <m/>
    <x v="0"/>
    <m/>
    <m/>
    <m/>
    <m/>
    <x v="0"/>
    <m/>
    <m/>
    <m/>
    <n v="1"/>
    <n v="0"/>
    <n v="0"/>
    <n v="0"/>
    <n v="0"/>
    <n v="0"/>
    <n v="0"/>
    <x v="0"/>
  </r>
  <r>
    <x v="0"/>
    <n v="1156"/>
    <m/>
    <x v="0"/>
    <m/>
    <m/>
    <m/>
    <m/>
    <x v="0"/>
    <m/>
    <m/>
    <m/>
    <n v="1"/>
    <n v="0"/>
    <n v="0"/>
    <n v="0"/>
    <n v="0"/>
    <n v="0"/>
    <n v="0"/>
    <x v="0"/>
  </r>
  <r>
    <x v="0"/>
    <n v="1157"/>
    <m/>
    <x v="0"/>
    <m/>
    <m/>
    <m/>
    <m/>
    <x v="0"/>
    <m/>
    <m/>
    <m/>
    <n v="1"/>
    <n v="0"/>
    <n v="0"/>
    <n v="0"/>
    <n v="0"/>
    <n v="0"/>
    <n v="0"/>
    <x v="0"/>
  </r>
  <r>
    <x v="0"/>
    <n v="1158"/>
    <m/>
    <x v="0"/>
    <m/>
    <m/>
    <m/>
    <m/>
    <x v="0"/>
    <m/>
    <m/>
    <m/>
    <n v="1"/>
    <n v="0"/>
    <n v="0"/>
    <n v="0"/>
    <n v="0"/>
    <n v="0"/>
    <n v="0"/>
    <x v="0"/>
  </r>
  <r>
    <x v="0"/>
    <n v="1159"/>
    <m/>
    <x v="0"/>
    <m/>
    <m/>
    <m/>
    <m/>
    <x v="0"/>
    <m/>
    <m/>
    <m/>
    <n v="1"/>
    <n v="0"/>
    <n v="0"/>
    <n v="0"/>
    <n v="0"/>
    <n v="0"/>
    <n v="0"/>
    <x v="0"/>
  </r>
  <r>
    <x v="0"/>
    <n v="1160"/>
    <m/>
    <x v="0"/>
    <m/>
    <m/>
    <m/>
    <m/>
    <x v="0"/>
    <m/>
    <m/>
    <m/>
    <n v="1"/>
    <n v="0"/>
    <n v="0"/>
    <n v="0"/>
    <n v="0"/>
    <n v="0"/>
    <n v="0"/>
    <x v="0"/>
  </r>
  <r>
    <x v="0"/>
    <n v="1161"/>
    <m/>
    <x v="0"/>
    <m/>
    <m/>
    <m/>
    <m/>
    <x v="0"/>
    <m/>
    <m/>
    <m/>
    <n v="1"/>
    <n v="0"/>
    <n v="0"/>
    <n v="0"/>
    <n v="0"/>
    <n v="0"/>
    <n v="0"/>
    <x v="0"/>
  </r>
  <r>
    <x v="0"/>
    <n v="1162"/>
    <m/>
    <x v="0"/>
    <m/>
    <m/>
    <m/>
    <m/>
    <x v="0"/>
    <m/>
    <m/>
    <m/>
    <n v="1"/>
    <n v="0"/>
    <n v="0"/>
    <n v="0"/>
    <n v="0"/>
    <n v="0"/>
    <n v="0"/>
    <x v="0"/>
  </r>
  <r>
    <x v="0"/>
    <n v="1163"/>
    <m/>
    <x v="0"/>
    <m/>
    <m/>
    <m/>
    <m/>
    <x v="0"/>
    <m/>
    <m/>
    <m/>
    <n v="1"/>
    <n v="0"/>
    <n v="0"/>
    <n v="0"/>
    <n v="0"/>
    <n v="0"/>
    <n v="0"/>
    <x v="0"/>
  </r>
  <r>
    <x v="0"/>
    <n v="1164"/>
    <m/>
    <x v="0"/>
    <m/>
    <m/>
    <m/>
    <m/>
    <x v="0"/>
    <m/>
    <m/>
    <m/>
    <n v="1"/>
    <n v="0"/>
    <n v="0"/>
    <n v="0"/>
    <n v="0"/>
    <n v="0"/>
    <n v="0"/>
    <x v="0"/>
  </r>
  <r>
    <x v="0"/>
    <n v="1165"/>
    <m/>
    <x v="0"/>
    <m/>
    <m/>
    <m/>
    <m/>
    <x v="0"/>
    <m/>
    <m/>
    <m/>
    <n v="1"/>
    <n v="0"/>
    <n v="0"/>
    <n v="0"/>
    <n v="0"/>
    <n v="0"/>
    <n v="0"/>
    <x v="0"/>
  </r>
  <r>
    <x v="0"/>
    <n v="1166"/>
    <m/>
    <x v="0"/>
    <m/>
    <m/>
    <m/>
    <m/>
    <x v="0"/>
    <m/>
    <m/>
    <m/>
    <n v="1"/>
    <n v="0"/>
    <n v="0"/>
    <n v="0"/>
    <n v="0"/>
    <n v="0"/>
    <n v="0"/>
    <x v="0"/>
  </r>
  <r>
    <x v="0"/>
    <n v="1167"/>
    <m/>
    <x v="0"/>
    <m/>
    <m/>
    <m/>
    <m/>
    <x v="0"/>
    <m/>
    <m/>
    <m/>
    <n v="1"/>
    <n v="0"/>
    <n v="0"/>
    <n v="0"/>
    <n v="0"/>
    <n v="0"/>
    <n v="0"/>
    <x v="0"/>
  </r>
  <r>
    <x v="0"/>
    <n v="1168"/>
    <m/>
    <x v="0"/>
    <m/>
    <m/>
    <m/>
    <m/>
    <x v="0"/>
    <m/>
    <m/>
    <m/>
    <n v="1"/>
    <n v="0"/>
    <n v="0"/>
    <n v="0"/>
    <n v="0"/>
    <n v="0"/>
    <n v="0"/>
    <x v="0"/>
  </r>
  <r>
    <x v="0"/>
    <n v="1169"/>
    <m/>
    <x v="0"/>
    <m/>
    <m/>
    <m/>
    <m/>
    <x v="0"/>
    <m/>
    <m/>
    <m/>
    <n v="1"/>
    <n v="0"/>
    <n v="0"/>
    <n v="0"/>
    <n v="0"/>
    <n v="0"/>
    <n v="0"/>
    <x v="0"/>
  </r>
  <r>
    <x v="0"/>
    <n v="1170"/>
    <m/>
    <x v="0"/>
    <m/>
    <m/>
    <m/>
    <m/>
    <x v="0"/>
    <m/>
    <m/>
    <m/>
    <n v="1"/>
    <n v="0"/>
    <n v="0"/>
    <n v="0"/>
    <n v="0"/>
    <n v="0"/>
    <n v="0"/>
    <x v="0"/>
  </r>
  <r>
    <x v="0"/>
    <n v="1171"/>
    <m/>
    <x v="0"/>
    <m/>
    <m/>
    <m/>
    <m/>
    <x v="0"/>
    <m/>
    <m/>
    <m/>
    <n v="1"/>
    <n v="0"/>
    <n v="0"/>
    <n v="0"/>
    <n v="0"/>
    <n v="0"/>
    <n v="0"/>
    <x v="0"/>
  </r>
  <r>
    <x v="0"/>
    <n v="1172"/>
    <m/>
    <x v="0"/>
    <m/>
    <m/>
    <m/>
    <m/>
    <x v="0"/>
    <m/>
    <m/>
    <m/>
    <n v="1"/>
    <n v="0"/>
    <n v="0"/>
    <n v="0"/>
    <n v="0"/>
    <n v="0"/>
    <n v="0"/>
    <x v="0"/>
  </r>
  <r>
    <x v="0"/>
    <n v="1173"/>
    <m/>
    <x v="0"/>
    <m/>
    <m/>
    <m/>
    <m/>
    <x v="0"/>
    <m/>
    <m/>
    <m/>
    <n v="1"/>
    <n v="0"/>
    <n v="0"/>
    <n v="0"/>
    <n v="0"/>
    <n v="0"/>
    <n v="0"/>
    <x v="0"/>
  </r>
  <r>
    <x v="0"/>
    <n v="1174"/>
    <m/>
    <x v="0"/>
    <m/>
    <m/>
    <m/>
    <m/>
    <x v="0"/>
    <m/>
    <m/>
    <m/>
    <n v="1"/>
    <n v="0"/>
    <n v="0"/>
    <n v="0"/>
    <n v="0"/>
    <n v="0"/>
    <n v="0"/>
    <x v="0"/>
  </r>
  <r>
    <x v="0"/>
    <n v="1175"/>
    <m/>
    <x v="0"/>
    <m/>
    <m/>
    <m/>
    <m/>
    <x v="0"/>
    <m/>
    <m/>
    <m/>
    <n v="1"/>
    <n v="0"/>
    <n v="0"/>
    <n v="0"/>
    <n v="0"/>
    <n v="0"/>
    <n v="0"/>
    <x v="0"/>
  </r>
  <r>
    <x v="0"/>
    <n v="1176"/>
    <m/>
    <x v="0"/>
    <m/>
    <m/>
    <m/>
    <m/>
    <x v="0"/>
    <m/>
    <m/>
    <m/>
    <n v="1"/>
    <n v="0"/>
    <n v="0"/>
    <n v="0"/>
    <n v="0"/>
    <n v="0"/>
    <n v="0"/>
    <x v="0"/>
  </r>
  <r>
    <x v="0"/>
    <n v="1177"/>
    <m/>
    <x v="0"/>
    <m/>
    <m/>
    <m/>
    <m/>
    <x v="0"/>
    <m/>
    <m/>
    <m/>
    <n v="1"/>
    <n v="0"/>
    <n v="0"/>
    <n v="0"/>
    <n v="0"/>
    <n v="0"/>
    <n v="0"/>
    <x v="0"/>
  </r>
  <r>
    <x v="0"/>
    <n v="1178"/>
    <m/>
    <x v="0"/>
    <m/>
    <m/>
    <m/>
    <m/>
    <x v="0"/>
    <m/>
    <m/>
    <m/>
    <n v="1"/>
    <n v="0"/>
    <n v="0"/>
    <n v="0"/>
    <n v="0"/>
    <n v="0"/>
    <n v="0"/>
    <x v="0"/>
  </r>
  <r>
    <x v="0"/>
    <n v="1179"/>
    <m/>
    <x v="0"/>
    <m/>
    <m/>
    <m/>
    <m/>
    <x v="0"/>
    <m/>
    <m/>
    <m/>
    <n v="1"/>
    <n v="0"/>
    <n v="0"/>
    <n v="0"/>
    <n v="0"/>
    <n v="0"/>
    <n v="0"/>
    <x v="0"/>
  </r>
  <r>
    <x v="0"/>
    <n v="1180"/>
    <m/>
    <x v="0"/>
    <m/>
    <m/>
    <m/>
    <m/>
    <x v="0"/>
    <m/>
    <m/>
    <m/>
    <n v="1"/>
    <n v="0"/>
    <n v="0"/>
    <n v="0"/>
    <n v="0"/>
    <n v="0"/>
    <n v="0"/>
    <x v="0"/>
  </r>
  <r>
    <x v="0"/>
    <n v="1181"/>
    <m/>
    <x v="0"/>
    <m/>
    <m/>
    <m/>
    <m/>
    <x v="0"/>
    <m/>
    <m/>
    <m/>
    <n v="1"/>
    <n v="0"/>
    <n v="0"/>
    <n v="0"/>
    <n v="0"/>
    <n v="0"/>
    <n v="0"/>
    <x v="0"/>
  </r>
  <r>
    <x v="0"/>
    <n v="1182"/>
    <m/>
    <x v="0"/>
    <m/>
    <m/>
    <m/>
    <m/>
    <x v="0"/>
    <m/>
    <m/>
    <m/>
    <n v="1"/>
    <n v="0"/>
    <n v="0"/>
    <n v="0"/>
    <n v="0"/>
    <n v="0"/>
    <n v="0"/>
    <x v="0"/>
  </r>
  <r>
    <x v="0"/>
    <n v="1183"/>
    <m/>
    <x v="0"/>
    <m/>
    <m/>
    <m/>
    <m/>
    <x v="0"/>
    <m/>
    <m/>
    <m/>
    <n v="1"/>
    <n v="0"/>
    <n v="0"/>
    <n v="0"/>
    <n v="0"/>
    <n v="0"/>
    <n v="0"/>
    <x v="0"/>
  </r>
  <r>
    <x v="0"/>
    <n v="1184"/>
    <m/>
    <x v="0"/>
    <m/>
    <m/>
    <m/>
    <m/>
    <x v="0"/>
    <m/>
    <m/>
    <m/>
    <n v="1"/>
    <n v="0"/>
    <n v="0"/>
    <n v="0"/>
    <n v="0"/>
    <n v="0"/>
    <n v="0"/>
    <x v="0"/>
  </r>
  <r>
    <x v="0"/>
    <n v="1185"/>
    <m/>
    <x v="0"/>
    <m/>
    <m/>
    <m/>
    <m/>
    <x v="0"/>
    <m/>
    <m/>
    <m/>
    <n v="1"/>
    <n v="0"/>
    <n v="0"/>
    <n v="0"/>
    <n v="0"/>
    <n v="0"/>
    <n v="0"/>
    <x v="0"/>
  </r>
  <r>
    <x v="0"/>
    <n v="1186"/>
    <m/>
    <x v="0"/>
    <m/>
    <m/>
    <m/>
    <m/>
    <x v="0"/>
    <m/>
    <m/>
    <m/>
    <n v="1"/>
    <n v="0"/>
    <n v="0"/>
    <n v="0"/>
    <n v="0"/>
    <n v="0"/>
    <n v="0"/>
    <x v="0"/>
  </r>
  <r>
    <x v="0"/>
    <n v="1187"/>
    <m/>
    <x v="0"/>
    <m/>
    <m/>
    <m/>
    <m/>
    <x v="0"/>
    <m/>
    <m/>
    <m/>
    <n v="1"/>
    <n v="0"/>
    <n v="0"/>
    <n v="0"/>
    <n v="0"/>
    <n v="0"/>
    <n v="0"/>
    <x v="0"/>
  </r>
  <r>
    <x v="0"/>
    <n v="1188"/>
    <m/>
    <x v="0"/>
    <m/>
    <m/>
    <m/>
    <m/>
    <x v="0"/>
    <m/>
    <m/>
    <m/>
    <n v="1"/>
    <n v="0"/>
    <n v="0"/>
    <n v="0"/>
    <n v="0"/>
    <n v="0"/>
    <n v="0"/>
    <x v="0"/>
  </r>
  <r>
    <x v="0"/>
    <n v="1189"/>
    <m/>
    <x v="0"/>
    <m/>
    <m/>
    <m/>
    <m/>
    <x v="0"/>
    <m/>
    <m/>
    <m/>
    <n v="1"/>
    <n v="0"/>
    <n v="0"/>
    <n v="0"/>
    <n v="0"/>
    <n v="0"/>
    <n v="0"/>
    <x v="0"/>
  </r>
  <r>
    <x v="0"/>
    <n v="1190"/>
    <m/>
    <x v="0"/>
    <m/>
    <m/>
    <m/>
    <m/>
    <x v="0"/>
    <m/>
    <m/>
    <m/>
    <n v="1"/>
    <n v="0"/>
    <n v="0"/>
    <n v="0"/>
    <n v="0"/>
    <n v="0"/>
    <n v="0"/>
    <x v="0"/>
  </r>
  <r>
    <x v="0"/>
    <n v="1191"/>
    <m/>
    <x v="0"/>
    <m/>
    <m/>
    <m/>
    <m/>
    <x v="0"/>
    <m/>
    <m/>
    <m/>
    <n v="1"/>
    <n v="0"/>
    <n v="0"/>
    <n v="0"/>
    <n v="0"/>
    <n v="0"/>
    <n v="0"/>
    <x v="0"/>
  </r>
  <r>
    <x v="0"/>
    <n v="1192"/>
    <m/>
    <x v="0"/>
    <m/>
    <m/>
    <m/>
    <m/>
    <x v="0"/>
    <m/>
    <m/>
    <m/>
    <n v="1"/>
    <n v="0"/>
    <n v="0"/>
    <n v="0"/>
    <n v="0"/>
    <n v="0"/>
    <n v="0"/>
    <x v="0"/>
  </r>
  <r>
    <x v="0"/>
    <n v="1193"/>
    <m/>
    <x v="0"/>
    <m/>
    <m/>
    <m/>
    <m/>
    <x v="0"/>
    <m/>
    <m/>
    <m/>
    <n v="1"/>
    <n v="0"/>
    <n v="0"/>
    <n v="0"/>
    <n v="0"/>
    <n v="0"/>
    <n v="0"/>
    <x v="0"/>
  </r>
  <r>
    <x v="0"/>
    <n v="1194"/>
    <m/>
    <x v="0"/>
    <m/>
    <m/>
    <m/>
    <m/>
    <x v="0"/>
    <m/>
    <m/>
    <m/>
    <n v="1"/>
    <n v="0"/>
    <n v="0"/>
    <n v="0"/>
    <n v="0"/>
    <n v="0"/>
    <n v="0"/>
    <x v="0"/>
  </r>
  <r>
    <x v="0"/>
    <n v="1195"/>
    <m/>
    <x v="0"/>
    <m/>
    <m/>
    <m/>
    <m/>
    <x v="0"/>
    <m/>
    <m/>
    <m/>
    <n v="1"/>
    <n v="0"/>
    <n v="0"/>
    <n v="0"/>
    <n v="0"/>
    <n v="0"/>
    <n v="0"/>
    <x v="0"/>
  </r>
  <r>
    <x v="0"/>
    <n v="1196"/>
    <m/>
    <x v="0"/>
    <m/>
    <m/>
    <m/>
    <m/>
    <x v="0"/>
    <m/>
    <m/>
    <m/>
    <n v="1"/>
    <n v="0"/>
    <n v="0"/>
    <n v="0"/>
    <n v="0"/>
    <n v="0"/>
    <n v="0"/>
    <x v="0"/>
  </r>
  <r>
    <x v="0"/>
    <n v="1197"/>
    <m/>
    <x v="0"/>
    <m/>
    <m/>
    <m/>
    <m/>
    <x v="0"/>
    <m/>
    <m/>
    <m/>
    <n v="1"/>
    <n v="0"/>
    <n v="0"/>
    <n v="0"/>
    <n v="0"/>
    <n v="0"/>
    <n v="0"/>
    <x v="0"/>
  </r>
  <r>
    <x v="0"/>
    <n v="1198"/>
    <m/>
    <x v="0"/>
    <m/>
    <m/>
    <m/>
    <m/>
    <x v="0"/>
    <m/>
    <m/>
    <m/>
    <n v="1"/>
    <n v="0"/>
    <n v="0"/>
    <n v="0"/>
    <n v="0"/>
    <n v="0"/>
    <n v="0"/>
    <x v="0"/>
  </r>
  <r>
    <x v="0"/>
    <n v="1199"/>
    <m/>
    <x v="0"/>
    <m/>
    <m/>
    <m/>
    <m/>
    <x v="0"/>
    <m/>
    <m/>
    <m/>
    <n v="1"/>
    <n v="0"/>
    <n v="0"/>
    <n v="0"/>
    <n v="0"/>
    <n v="0"/>
    <n v="0"/>
    <x v="0"/>
  </r>
  <r>
    <x v="0"/>
    <n v="1200"/>
    <m/>
    <x v="0"/>
    <m/>
    <m/>
    <m/>
    <m/>
    <x v="0"/>
    <m/>
    <m/>
    <m/>
    <n v="1"/>
    <n v="0"/>
    <n v="0"/>
    <n v="0"/>
    <n v="0"/>
    <n v="0"/>
    <n v="0"/>
    <x v="0"/>
  </r>
  <r>
    <x v="0"/>
    <n v="1201"/>
    <m/>
    <x v="0"/>
    <m/>
    <m/>
    <m/>
    <m/>
    <x v="0"/>
    <m/>
    <m/>
    <m/>
    <n v="1"/>
    <n v="0"/>
    <n v="0"/>
    <n v="0"/>
    <n v="0"/>
    <n v="0"/>
    <n v="0"/>
    <x v="0"/>
  </r>
  <r>
    <x v="0"/>
    <n v="1202"/>
    <m/>
    <x v="0"/>
    <m/>
    <m/>
    <m/>
    <m/>
    <x v="0"/>
    <m/>
    <m/>
    <m/>
    <n v="1"/>
    <n v="0"/>
    <n v="0"/>
    <n v="0"/>
    <n v="0"/>
    <n v="0"/>
    <n v="0"/>
    <x v="0"/>
  </r>
  <r>
    <x v="0"/>
    <n v="1203"/>
    <m/>
    <x v="0"/>
    <m/>
    <m/>
    <m/>
    <m/>
    <x v="0"/>
    <m/>
    <m/>
    <m/>
    <n v="1"/>
    <n v="0"/>
    <n v="0"/>
    <n v="0"/>
    <n v="0"/>
    <n v="0"/>
    <n v="0"/>
    <x v="0"/>
  </r>
  <r>
    <x v="0"/>
    <n v="1204"/>
    <m/>
    <x v="0"/>
    <m/>
    <m/>
    <m/>
    <m/>
    <x v="0"/>
    <m/>
    <m/>
    <m/>
    <n v="1"/>
    <n v="0"/>
    <n v="0"/>
    <n v="0"/>
    <n v="0"/>
    <n v="0"/>
    <n v="0"/>
    <x v="0"/>
  </r>
  <r>
    <x v="0"/>
    <n v="1205"/>
    <m/>
    <x v="0"/>
    <m/>
    <m/>
    <m/>
    <m/>
    <x v="0"/>
    <m/>
    <m/>
    <m/>
    <n v="1"/>
    <n v="0"/>
    <n v="0"/>
    <n v="0"/>
    <n v="0"/>
    <n v="0"/>
    <n v="0"/>
    <x v="0"/>
  </r>
  <r>
    <x v="0"/>
    <n v="1206"/>
    <m/>
    <x v="0"/>
    <m/>
    <m/>
    <m/>
    <m/>
    <x v="0"/>
    <m/>
    <m/>
    <m/>
    <n v="1"/>
    <n v="0"/>
    <n v="0"/>
    <n v="0"/>
    <n v="0"/>
    <n v="0"/>
    <n v="0"/>
    <x v="0"/>
  </r>
  <r>
    <x v="0"/>
    <n v="1207"/>
    <m/>
    <x v="0"/>
    <m/>
    <m/>
    <m/>
    <m/>
    <x v="0"/>
    <m/>
    <m/>
    <m/>
    <n v="1"/>
    <n v="0"/>
    <n v="0"/>
    <n v="0"/>
    <n v="0"/>
    <n v="0"/>
    <n v="0"/>
    <x v="0"/>
  </r>
  <r>
    <x v="0"/>
    <n v="1208"/>
    <m/>
    <x v="0"/>
    <m/>
    <m/>
    <m/>
    <m/>
    <x v="0"/>
    <m/>
    <m/>
    <m/>
    <n v="1"/>
    <n v="0"/>
    <n v="0"/>
    <n v="0"/>
    <n v="0"/>
    <n v="0"/>
    <n v="0"/>
    <x v="0"/>
  </r>
  <r>
    <x v="0"/>
    <n v="1209"/>
    <m/>
    <x v="0"/>
    <m/>
    <m/>
    <m/>
    <m/>
    <x v="0"/>
    <m/>
    <m/>
    <m/>
    <n v="1"/>
    <n v="0"/>
    <n v="0"/>
    <n v="0"/>
    <n v="0"/>
    <n v="0"/>
    <n v="0"/>
    <x v="0"/>
  </r>
  <r>
    <x v="0"/>
    <n v="1210"/>
    <m/>
    <x v="0"/>
    <m/>
    <m/>
    <m/>
    <m/>
    <x v="0"/>
    <m/>
    <m/>
    <m/>
    <n v="1"/>
    <n v="0"/>
    <n v="0"/>
    <n v="0"/>
    <n v="0"/>
    <n v="0"/>
    <n v="0"/>
    <x v="0"/>
  </r>
  <r>
    <x v="0"/>
    <n v="1211"/>
    <m/>
    <x v="0"/>
    <m/>
    <m/>
    <m/>
    <m/>
    <x v="0"/>
    <m/>
    <m/>
    <m/>
    <n v="1"/>
    <n v="0"/>
    <n v="0"/>
    <n v="0"/>
    <n v="0"/>
    <n v="0"/>
    <n v="0"/>
    <x v="0"/>
  </r>
  <r>
    <x v="0"/>
    <n v="1212"/>
    <m/>
    <x v="0"/>
    <m/>
    <m/>
    <m/>
    <m/>
    <x v="0"/>
    <m/>
    <m/>
    <m/>
    <n v="1"/>
    <n v="0"/>
    <n v="0"/>
    <n v="0"/>
    <n v="0"/>
    <n v="0"/>
    <n v="0"/>
    <x v="0"/>
  </r>
  <r>
    <x v="0"/>
    <n v="1213"/>
    <m/>
    <x v="0"/>
    <m/>
    <m/>
    <m/>
    <m/>
    <x v="0"/>
    <m/>
    <m/>
    <m/>
    <n v="1"/>
    <n v="0"/>
    <n v="0"/>
    <n v="0"/>
    <n v="0"/>
    <n v="0"/>
    <n v="0"/>
    <x v="0"/>
  </r>
  <r>
    <x v="0"/>
    <n v="1214"/>
    <m/>
    <x v="0"/>
    <m/>
    <m/>
    <m/>
    <m/>
    <x v="0"/>
    <m/>
    <m/>
    <m/>
    <n v="1"/>
    <n v="0"/>
    <n v="0"/>
    <n v="0"/>
    <n v="0"/>
    <n v="0"/>
    <n v="0"/>
    <x v="0"/>
  </r>
  <r>
    <x v="0"/>
    <n v="1215"/>
    <m/>
    <x v="0"/>
    <m/>
    <m/>
    <m/>
    <m/>
    <x v="0"/>
    <m/>
    <m/>
    <m/>
    <n v="1"/>
    <n v="0"/>
    <n v="0"/>
    <n v="0"/>
    <n v="0"/>
    <n v="0"/>
    <n v="0"/>
    <x v="0"/>
  </r>
  <r>
    <x v="0"/>
    <n v="1216"/>
    <m/>
    <x v="0"/>
    <m/>
    <m/>
    <m/>
    <m/>
    <x v="0"/>
    <m/>
    <m/>
    <m/>
    <n v="1"/>
    <n v="0"/>
    <n v="0"/>
    <n v="0"/>
    <n v="0"/>
    <n v="0"/>
    <n v="0"/>
    <x v="0"/>
  </r>
  <r>
    <x v="0"/>
    <n v="1217"/>
    <m/>
    <x v="0"/>
    <m/>
    <m/>
    <m/>
    <m/>
    <x v="0"/>
    <m/>
    <m/>
    <m/>
    <n v="1"/>
    <n v="0"/>
    <n v="0"/>
    <n v="0"/>
    <n v="0"/>
    <n v="0"/>
    <n v="0"/>
    <x v="0"/>
  </r>
  <r>
    <x v="0"/>
    <n v="1218"/>
    <m/>
    <x v="0"/>
    <m/>
    <m/>
    <m/>
    <m/>
    <x v="0"/>
    <m/>
    <m/>
    <m/>
    <n v="1"/>
    <n v="0"/>
    <n v="0"/>
    <n v="0"/>
    <n v="0"/>
    <n v="0"/>
    <n v="0"/>
    <x v="0"/>
  </r>
  <r>
    <x v="0"/>
    <n v="1219"/>
    <m/>
    <x v="0"/>
    <m/>
    <m/>
    <m/>
    <m/>
    <x v="0"/>
    <m/>
    <m/>
    <m/>
    <n v="1"/>
    <n v="0"/>
    <n v="0"/>
    <n v="0"/>
    <n v="0"/>
    <n v="0"/>
    <n v="0"/>
    <x v="0"/>
  </r>
  <r>
    <x v="0"/>
    <n v="1220"/>
    <m/>
    <x v="0"/>
    <m/>
    <m/>
    <m/>
    <m/>
    <x v="0"/>
    <m/>
    <m/>
    <m/>
    <n v="1"/>
    <n v="0"/>
    <n v="0"/>
    <n v="0"/>
    <n v="0"/>
    <n v="0"/>
    <n v="0"/>
    <x v="0"/>
  </r>
  <r>
    <x v="0"/>
    <n v="1221"/>
    <m/>
    <x v="0"/>
    <m/>
    <m/>
    <m/>
    <m/>
    <x v="0"/>
    <m/>
    <m/>
    <m/>
    <n v="1"/>
    <n v="0"/>
    <n v="0"/>
    <n v="0"/>
    <n v="0"/>
    <n v="0"/>
    <n v="0"/>
    <x v="0"/>
  </r>
  <r>
    <x v="0"/>
    <n v="1222"/>
    <m/>
    <x v="0"/>
    <m/>
    <m/>
    <m/>
    <m/>
    <x v="0"/>
    <m/>
    <m/>
    <m/>
    <n v="1"/>
    <n v="0"/>
    <n v="0"/>
    <n v="0"/>
    <n v="0"/>
    <n v="0"/>
    <n v="0"/>
    <x v="0"/>
  </r>
  <r>
    <x v="0"/>
    <n v="1223"/>
    <m/>
    <x v="0"/>
    <m/>
    <m/>
    <m/>
    <m/>
    <x v="0"/>
    <m/>
    <m/>
    <m/>
    <n v="1"/>
    <n v="0"/>
    <n v="0"/>
    <n v="0"/>
    <n v="0"/>
    <n v="0"/>
    <n v="0"/>
    <x v="0"/>
  </r>
  <r>
    <x v="0"/>
    <n v="1224"/>
    <m/>
    <x v="0"/>
    <m/>
    <m/>
    <m/>
    <m/>
    <x v="0"/>
    <m/>
    <m/>
    <m/>
    <n v="1"/>
    <n v="0"/>
    <n v="0"/>
    <n v="0"/>
    <n v="0"/>
    <n v="0"/>
    <n v="0"/>
    <x v="0"/>
  </r>
  <r>
    <x v="0"/>
    <n v="1225"/>
    <m/>
    <x v="0"/>
    <m/>
    <m/>
    <m/>
    <m/>
    <x v="0"/>
    <m/>
    <m/>
    <m/>
    <n v="1"/>
    <n v="0"/>
    <n v="0"/>
    <n v="0"/>
    <n v="0"/>
    <n v="0"/>
    <n v="0"/>
    <x v="0"/>
  </r>
  <r>
    <x v="0"/>
    <n v="1226"/>
    <m/>
    <x v="0"/>
    <m/>
    <m/>
    <m/>
    <m/>
    <x v="0"/>
    <m/>
    <m/>
    <m/>
    <n v="1"/>
    <n v="0"/>
    <n v="0"/>
    <n v="0"/>
    <n v="0"/>
    <n v="0"/>
    <n v="0"/>
    <x v="0"/>
  </r>
  <r>
    <x v="0"/>
    <n v="1227"/>
    <m/>
    <x v="0"/>
    <m/>
    <m/>
    <m/>
    <m/>
    <x v="0"/>
    <m/>
    <m/>
    <m/>
    <n v="1"/>
    <n v="0"/>
    <n v="0"/>
    <n v="0"/>
    <n v="0"/>
    <n v="0"/>
    <n v="0"/>
    <x v="0"/>
  </r>
  <r>
    <x v="0"/>
    <n v="1228"/>
    <m/>
    <x v="0"/>
    <m/>
    <m/>
    <m/>
    <m/>
    <x v="0"/>
    <m/>
    <m/>
    <m/>
    <n v="1"/>
    <n v="0"/>
    <n v="0"/>
    <n v="0"/>
    <n v="0"/>
    <n v="0"/>
    <n v="0"/>
    <x v="0"/>
  </r>
  <r>
    <x v="0"/>
    <n v="1229"/>
    <m/>
    <x v="0"/>
    <m/>
    <m/>
    <m/>
    <m/>
    <x v="0"/>
    <m/>
    <m/>
    <m/>
    <n v="1"/>
    <n v="0"/>
    <n v="0"/>
    <n v="0"/>
    <n v="0"/>
    <n v="0"/>
    <n v="0"/>
    <x v="0"/>
  </r>
  <r>
    <x v="0"/>
    <n v="1230"/>
    <m/>
    <x v="0"/>
    <m/>
    <m/>
    <m/>
    <m/>
    <x v="0"/>
    <m/>
    <m/>
    <m/>
    <n v="1"/>
    <n v="0"/>
    <n v="0"/>
    <n v="0"/>
    <n v="0"/>
    <n v="0"/>
    <n v="0"/>
    <x v="0"/>
  </r>
  <r>
    <x v="0"/>
    <n v="1231"/>
    <m/>
    <x v="0"/>
    <m/>
    <m/>
    <m/>
    <m/>
    <x v="0"/>
    <m/>
    <m/>
    <m/>
    <n v="1"/>
    <n v="0"/>
    <n v="0"/>
    <n v="0"/>
    <n v="0"/>
    <n v="0"/>
    <n v="0"/>
    <x v="0"/>
  </r>
  <r>
    <x v="0"/>
    <n v="1232"/>
    <m/>
    <x v="0"/>
    <m/>
    <m/>
    <m/>
    <m/>
    <x v="0"/>
    <m/>
    <m/>
    <m/>
    <n v="1"/>
    <n v="0"/>
    <n v="0"/>
    <n v="0"/>
    <n v="0"/>
    <n v="0"/>
    <n v="0"/>
    <x v="0"/>
  </r>
  <r>
    <x v="0"/>
    <n v="1233"/>
    <m/>
    <x v="0"/>
    <m/>
    <m/>
    <m/>
    <m/>
    <x v="0"/>
    <m/>
    <m/>
    <m/>
    <n v="1"/>
    <n v="0"/>
    <n v="0"/>
    <n v="0"/>
    <n v="0"/>
    <n v="0"/>
    <n v="0"/>
    <x v="0"/>
  </r>
  <r>
    <x v="0"/>
    <n v="1234"/>
    <m/>
    <x v="0"/>
    <m/>
    <m/>
    <m/>
    <m/>
    <x v="0"/>
    <m/>
    <m/>
    <m/>
    <n v="1"/>
    <n v="0"/>
    <n v="0"/>
    <n v="0"/>
    <n v="0"/>
    <n v="0"/>
    <n v="0"/>
    <x v="0"/>
  </r>
  <r>
    <x v="0"/>
    <n v="1235"/>
    <m/>
    <x v="0"/>
    <m/>
    <m/>
    <m/>
    <m/>
    <x v="0"/>
    <m/>
    <m/>
    <m/>
    <n v="1"/>
    <n v="0"/>
    <n v="0"/>
    <n v="0"/>
    <n v="0"/>
    <n v="0"/>
    <n v="0"/>
    <x v="0"/>
  </r>
  <r>
    <x v="0"/>
    <n v="1236"/>
    <m/>
    <x v="0"/>
    <m/>
    <m/>
    <m/>
    <m/>
    <x v="0"/>
    <m/>
    <m/>
    <m/>
    <n v="1"/>
    <n v="0"/>
    <n v="0"/>
    <n v="0"/>
    <n v="0"/>
    <n v="0"/>
    <n v="0"/>
    <x v="0"/>
  </r>
  <r>
    <x v="0"/>
    <n v="1237"/>
    <m/>
    <x v="0"/>
    <m/>
    <m/>
    <m/>
    <m/>
    <x v="0"/>
    <m/>
    <m/>
    <m/>
    <n v="1"/>
    <n v="0"/>
    <n v="0"/>
    <n v="0"/>
    <n v="0"/>
    <n v="0"/>
    <n v="0"/>
    <x v="0"/>
  </r>
  <r>
    <x v="0"/>
    <n v="1238"/>
    <m/>
    <x v="0"/>
    <m/>
    <m/>
    <m/>
    <m/>
    <x v="0"/>
    <m/>
    <m/>
    <m/>
    <n v="1"/>
    <n v="0"/>
    <n v="0"/>
    <n v="0"/>
    <n v="0"/>
    <n v="0"/>
    <n v="0"/>
    <x v="0"/>
  </r>
  <r>
    <x v="0"/>
    <n v="1239"/>
    <m/>
    <x v="0"/>
    <m/>
    <m/>
    <m/>
    <m/>
    <x v="0"/>
    <m/>
    <m/>
    <m/>
    <n v="1"/>
    <n v="0"/>
    <n v="0"/>
    <n v="0"/>
    <n v="0"/>
    <n v="0"/>
    <n v="0"/>
    <x v="0"/>
  </r>
  <r>
    <x v="0"/>
    <n v="1240"/>
    <m/>
    <x v="0"/>
    <m/>
    <m/>
    <m/>
    <m/>
    <x v="0"/>
    <m/>
    <m/>
    <m/>
    <n v="1"/>
    <n v="0"/>
    <n v="0"/>
    <n v="0"/>
    <n v="0"/>
    <n v="0"/>
    <n v="0"/>
    <x v="0"/>
  </r>
  <r>
    <x v="0"/>
    <n v="1241"/>
    <m/>
    <x v="0"/>
    <m/>
    <m/>
    <m/>
    <m/>
    <x v="0"/>
    <m/>
    <m/>
    <m/>
    <n v="1"/>
    <n v="0"/>
    <n v="0"/>
    <n v="0"/>
    <n v="0"/>
    <n v="0"/>
    <n v="0"/>
    <x v="0"/>
  </r>
  <r>
    <x v="0"/>
    <n v="1242"/>
    <m/>
    <x v="0"/>
    <m/>
    <m/>
    <m/>
    <m/>
    <x v="0"/>
    <m/>
    <m/>
    <m/>
    <n v="1"/>
    <n v="0"/>
    <n v="0"/>
    <n v="0"/>
    <n v="0"/>
    <n v="0"/>
    <n v="0"/>
    <x v="0"/>
  </r>
  <r>
    <x v="0"/>
    <n v="1243"/>
    <m/>
    <x v="0"/>
    <m/>
    <m/>
    <m/>
    <m/>
    <x v="0"/>
    <m/>
    <m/>
    <m/>
    <n v="1"/>
    <n v="0"/>
    <n v="0"/>
    <n v="0"/>
    <n v="0"/>
    <n v="0"/>
    <n v="0"/>
    <x v="0"/>
  </r>
  <r>
    <x v="0"/>
    <n v="1244"/>
    <m/>
    <x v="0"/>
    <m/>
    <m/>
    <m/>
    <m/>
    <x v="0"/>
    <m/>
    <m/>
    <m/>
    <n v="1"/>
    <n v="0"/>
    <n v="0"/>
    <n v="0"/>
    <n v="0"/>
    <n v="0"/>
    <n v="0"/>
    <x v="0"/>
  </r>
  <r>
    <x v="0"/>
    <n v="1245"/>
    <m/>
    <x v="0"/>
    <m/>
    <m/>
    <m/>
    <m/>
    <x v="0"/>
    <m/>
    <m/>
    <m/>
    <n v="1"/>
    <n v="0"/>
    <n v="0"/>
    <n v="0"/>
    <n v="0"/>
    <n v="0"/>
    <n v="0"/>
    <x v="0"/>
  </r>
  <r>
    <x v="0"/>
    <n v="1246"/>
    <m/>
    <x v="0"/>
    <m/>
    <m/>
    <m/>
    <m/>
    <x v="0"/>
    <m/>
    <m/>
    <m/>
    <n v="1"/>
    <n v="0"/>
    <n v="0"/>
    <n v="0"/>
    <n v="0"/>
    <n v="0"/>
    <n v="0"/>
    <x v="0"/>
  </r>
  <r>
    <x v="0"/>
    <n v="1247"/>
    <m/>
    <x v="0"/>
    <m/>
    <m/>
    <m/>
    <m/>
    <x v="0"/>
    <m/>
    <m/>
    <m/>
    <n v="1"/>
    <n v="0"/>
    <n v="0"/>
    <n v="0"/>
    <n v="0"/>
    <n v="0"/>
    <n v="0"/>
    <x v="0"/>
  </r>
  <r>
    <x v="0"/>
    <n v="1248"/>
    <m/>
    <x v="0"/>
    <m/>
    <m/>
    <m/>
    <m/>
    <x v="0"/>
    <m/>
    <m/>
    <m/>
    <n v="1"/>
    <n v="0"/>
    <n v="0"/>
    <n v="0"/>
    <n v="0"/>
    <n v="0"/>
    <n v="0"/>
    <x v="0"/>
  </r>
  <r>
    <x v="0"/>
    <n v="1249"/>
    <m/>
    <x v="0"/>
    <m/>
    <m/>
    <m/>
    <m/>
    <x v="0"/>
    <m/>
    <m/>
    <m/>
    <n v="1"/>
    <n v="0"/>
    <n v="0"/>
    <n v="0"/>
    <n v="0"/>
    <n v="0"/>
    <n v="0"/>
    <x v="0"/>
  </r>
  <r>
    <x v="0"/>
    <n v="1250"/>
    <m/>
    <x v="0"/>
    <m/>
    <m/>
    <m/>
    <m/>
    <x v="0"/>
    <m/>
    <m/>
    <m/>
    <n v="1"/>
    <n v="0"/>
    <n v="0"/>
    <n v="0"/>
    <n v="0"/>
    <n v="0"/>
    <n v="0"/>
    <x v="0"/>
  </r>
  <r>
    <x v="0"/>
    <n v="1251"/>
    <m/>
    <x v="0"/>
    <m/>
    <m/>
    <m/>
    <m/>
    <x v="0"/>
    <m/>
    <m/>
    <m/>
    <n v="1"/>
    <n v="0"/>
    <n v="0"/>
    <n v="0"/>
    <n v="0"/>
    <n v="0"/>
    <n v="0"/>
    <x v="0"/>
  </r>
  <r>
    <x v="0"/>
    <n v="1252"/>
    <m/>
    <x v="0"/>
    <m/>
    <m/>
    <m/>
    <m/>
    <x v="0"/>
    <m/>
    <m/>
    <m/>
    <n v="1"/>
    <n v="0"/>
    <n v="0"/>
    <n v="0"/>
    <n v="0"/>
    <n v="0"/>
    <n v="0"/>
    <x v="0"/>
  </r>
  <r>
    <x v="0"/>
    <n v="1253"/>
    <m/>
    <x v="0"/>
    <m/>
    <m/>
    <m/>
    <m/>
    <x v="0"/>
    <m/>
    <m/>
    <m/>
    <n v="1"/>
    <n v="0"/>
    <n v="0"/>
    <n v="0"/>
    <n v="0"/>
    <n v="0"/>
    <n v="0"/>
    <x v="0"/>
  </r>
  <r>
    <x v="0"/>
    <n v="1254"/>
    <m/>
    <x v="0"/>
    <m/>
    <m/>
    <m/>
    <m/>
    <x v="0"/>
    <m/>
    <m/>
    <m/>
    <n v="1"/>
    <n v="0"/>
    <n v="0"/>
    <n v="0"/>
    <n v="0"/>
    <n v="0"/>
    <n v="0"/>
    <x v="0"/>
  </r>
  <r>
    <x v="0"/>
    <n v="1255"/>
    <m/>
    <x v="0"/>
    <m/>
    <m/>
    <m/>
    <m/>
    <x v="0"/>
    <m/>
    <m/>
    <m/>
    <n v="1"/>
    <n v="0"/>
    <n v="0"/>
    <n v="0"/>
    <n v="0"/>
    <n v="0"/>
    <n v="0"/>
    <x v="0"/>
  </r>
  <r>
    <x v="0"/>
    <n v="1256"/>
    <m/>
    <x v="0"/>
    <m/>
    <m/>
    <m/>
    <m/>
    <x v="0"/>
    <m/>
    <m/>
    <m/>
    <n v="1"/>
    <n v="0"/>
    <n v="0"/>
    <n v="0"/>
    <n v="0"/>
    <n v="0"/>
    <n v="0"/>
    <x v="0"/>
  </r>
  <r>
    <x v="0"/>
    <n v="1257"/>
    <m/>
    <x v="0"/>
    <m/>
    <m/>
    <m/>
    <m/>
    <x v="0"/>
    <m/>
    <m/>
    <m/>
    <n v="1"/>
    <n v="0"/>
    <n v="0"/>
    <n v="0"/>
    <n v="0"/>
    <n v="0"/>
    <n v="0"/>
    <x v="0"/>
  </r>
  <r>
    <x v="0"/>
    <n v="1258"/>
    <m/>
    <x v="0"/>
    <m/>
    <m/>
    <m/>
    <m/>
    <x v="0"/>
    <m/>
    <m/>
    <m/>
    <n v="1"/>
    <n v="0"/>
    <n v="0"/>
    <n v="0"/>
    <n v="0"/>
    <n v="0"/>
    <n v="0"/>
    <x v="0"/>
  </r>
  <r>
    <x v="0"/>
    <n v="1259"/>
    <m/>
    <x v="0"/>
    <m/>
    <m/>
    <m/>
    <m/>
    <x v="0"/>
    <m/>
    <m/>
    <m/>
    <n v="1"/>
    <n v="0"/>
    <n v="0"/>
    <n v="0"/>
    <n v="0"/>
    <n v="0"/>
    <n v="0"/>
    <x v="0"/>
  </r>
  <r>
    <x v="0"/>
    <n v="1260"/>
    <m/>
    <x v="0"/>
    <m/>
    <m/>
    <m/>
    <m/>
    <x v="0"/>
    <m/>
    <m/>
    <m/>
    <n v="1"/>
    <n v="0"/>
    <n v="0"/>
    <n v="0"/>
    <n v="0"/>
    <n v="0"/>
    <n v="0"/>
    <x v="0"/>
  </r>
  <r>
    <x v="0"/>
    <n v="1261"/>
    <m/>
    <x v="0"/>
    <m/>
    <m/>
    <m/>
    <m/>
    <x v="0"/>
    <m/>
    <m/>
    <m/>
    <n v="1"/>
    <n v="0"/>
    <n v="0"/>
    <n v="0"/>
    <n v="0"/>
    <n v="0"/>
    <n v="0"/>
    <x v="0"/>
  </r>
  <r>
    <x v="0"/>
    <n v="1262"/>
    <m/>
    <x v="0"/>
    <m/>
    <m/>
    <m/>
    <m/>
    <x v="0"/>
    <m/>
    <m/>
    <m/>
    <n v="1"/>
    <n v="0"/>
    <n v="0"/>
    <n v="0"/>
    <n v="0"/>
    <n v="0"/>
    <n v="0"/>
    <x v="0"/>
  </r>
  <r>
    <x v="0"/>
    <n v="1263"/>
    <m/>
    <x v="0"/>
    <m/>
    <m/>
    <m/>
    <m/>
    <x v="0"/>
    <m/>
    <m/>
    <m/>
    <n v="1"/>
    <n v="0"/>
    <n v="0"/>
    <n v="0"/>
    <n v="0"/>
    <n v="0"/>
    <n v="0"/>
    <x v="0"/>
  </r>
  <r>
    <x v="0"/>
    <n v="1264"/>
    <m/>
    <x v="0"/>
    <m/>
    <m/>
    <m/>
    <m/>
    <x v="0"/>
    <m/>
    <m/>
    <m/>
    <n v="1"/>
    <n v="0"/>
    <n v="0"/>
    <n v="0"/>
    <n v="0"/>
    <n v="0"/>
    <n v="0"/>
    <x v="0"/>
  </r>
  <r>
    <x v="0"/>
    <n v="1265"/>
    <m/>
    <x v="0"/>
    <m/>
    <m/>
    <m/>
    <m/>
    <x v="0"/>
    <m/>
    <m/>
    <m/>
    <n v="1"/>
    <n v="0"/>
    <n v="0"/>
    <n v="0"/>
    <n v="0"/>
    <n v="0"/>
    <n v="0"/>
    <x v="0"/>
  </r>
  <r>
    <x v="0"/>
    <n v="1266"/>
    <m/>
    <x v="0"/>
    <m/>
    <m/>
    <m/>
    <m/>
    <x v="0"/>
    <m/>
    <m/>
    <m/>
    <n v="1"/>
    <n v="0"/>
    <n v="0"/>
    <n v="0"/>
    <n v="0"/>
    <n v="0"/>
    <n v="0"/>
    <x v="0"/>
  </r>
  <r>
    <x v="0"/>
    <n v="1267"/>
    <m/>
    <x v="0"/>
    <m/>
    <m/>
    <m/>
    <m/>
    <x v="0"/>
    <m/>
    <m/>
    <m/>
    <n v="1"/>
    <n v="0"/>
    <n v="0"/>
    <n v="0"/>
    <n v="0"/>
    <n v="0"/>
    <n v="0"/>
    <x v="0"/>
  </r>
  <r>
    <x v="0"/>
    <n v="1268"/>
    <m/>
    <x v="0"/>
    <m/>
    <m/>
    <m/>
    <m/>
    <x v="0"/>
    <m/>
    <m/>
    <m/>
    <n v="1"/>
    <n v="0"/>
    <n v="0"/>
    <n v="0"/>
    <n v="0"/>
    <n v="0"/>
    <n v="0"/>
    <x v="0"/>
  </r>
  <r>
    <x v="0"/>
    <n v="1269"/>
    <m/>
    <x v="0"/>
    <m/>
    <m/>
    <m/>
    <m/>
    <x v="0"/>
    <m/>
    <m/>
    <m/>
    <n v="1"/>
    <n v="0"/>
    <n v="0"/>
    <n v="0"/>
    <n v="0"/>
    <n v="0"/>
    <n v="0"/>
    <x v="0"/>
  </r>
  <r>
    <x v="0"/>
    <n v="1270"/>
    <m/>
    <x v="0"/>
    <m/>
    <m/>
    <m/>
    <m/>
    <x v="0"/>
    <m/>
    <m/>
    <m/>
    <n v="1"/>
    <n v="0"/>
    <n v="0"/>
    <n v="0"/>
    <n v="0"/>
    <n v="0"/>
    <n v="0"/>
    <x v="0"/>
  </r>
  <r>
    <x v="0"/>
    <n v="1271"/>
    <m/>
    <x v="0"/>
    <m/>
    <m/>
    <m/>
    <m/>
    <x v="0"/>
    <m/>
    <m/>
    <m/>
    <n v="1"/>
    <n v="0"/>
    <n v="0"/>
    <n v="0"/>
    <n v="0"/>
    <n v="0"/>
    <n v="0"/>
    <x v="0"/>
  </r>
  <r>
    <x v="0"/>
    <n v="1272"/>
    <m/>
    <x v="0"/>
    <m/>
    <m/>
    <m/>
    <m/>
    <x v="0"/>
    <m/>
    <m/>
    <m/>
    <n v="1"/>
    <n v="0"/>
    <n v="0"/>
    <n v="0"/>
    <n v="0"/>
    <n v="0"/>
    <n v="0"/>
    <x v="0"/>
  </r>
  <r>
    <x v="0"/>
    <n v="1273"/>
    <m/>
    <x v="0"/>
    <m/>
    <m/>
    <m/>
    <m/>
    <x v="0"/>
    <m/>
    <m/>
    <m/>
    <n v="1"/>
    <n v="0"/>
    <n v="0"/>
    <n v="0"/>
    <n v="0"/>
    <n v="0"/>
    <n v="0"/>
    <x v="0"/>
  </r>
  <r>
    <x v="0"/>
    <n v="1274"/>
    <m/>
    <x v="0"/>
    <m/>
    <m/>
    <m/>
    <m/>
    <x v="0"/>
    <m/>
    <m/>
    <m/>
    <n v="1"/>
    <n v="0"/>
    <n v="0"/>
    <n v="0"/>
    <n v="0"/>
    <n v="0"/>
    <n v="0"/>
    <x v="0"/>
  </r>
  <r>
    <x v="0"/>
    <n v="1275"/>
    <m/>
    <x v="0"/>
    <m/>
    <m/>
    <m/>
    <m/>
    <x v="0"/>
    <m/>
    <m/>
    <m/>
    <n v="1"/>
    <n v="0"/>
    <n v="0"/>
    <n v="0"/>
    <n v="0"/>
    <n v="0"/>
    <n v="0"/>
    <x v="0"/>
  </r>
  <r>
    <x v="0"/>
    <n v="1276"/>
    <m/>
    <x v="0"/>
    <m/>
    <m/>
    <m/>
    <m/>
    <x v="0"/>
    <m/>
    <m/>
    <m/>
    <n v="1"/>
    <n v="0"/>
    <n v="0"/>
    <n v="0"/>
    <n v="0"/>
    <n v="0"/>
    <n v="0"/>
    <x v="0"/>
  </r>
  <r>
    <x v="0"/>
    <n v="1277"/>
    <m/>
    <x v="0"/>
    <m/>
    <m/>
    <m/>
    <m/>
    <x v="0"/>
    <m/>
    <m/>
    <m/>
    <n v="1"/>
    <n v="0"/>
    <n v="0"/>
    <n v="0"/>
    <n v="0"/>
    <n v="0"/>
    <n v="0"/>
    <x v="0"/>
  </r>
  <r>
    <x v="0"/>
    <n v="1278"/>
    <m/>
    <x v="0"/>
    <m/>
    <m/>
    <m/>
    <m/>
    <x v="0"/>
    <m/>
    <m/>
    <m/>
    <n v="1"/>
    <n v="0"/>
    <n v="0"/>
    <n v="0"/>
    <n v="0"/>
    <n v="0"/>
    <n v="0"/>
    <x v="0"/>
  </r>
  <r>
    <x v="0"/>
    <n v="1279"/>
    <m/>
    <x v="0"/>
    <m/>
    <m/>
    <m/>
    <m/>
    <x v="0"/>
    <m/>
    <m/>
    <m/>
    <n v="1"/>
    <n v="0"/>
    <n v="0"/>
    <n v="0"/>
    <n v="0"/>
    <n v="0"/>
    <n v="0"/>
    <x v="0"/>
  </r>
  <r>
    <x v="0"/>
    <n v="1280"/>
    <m/>
    <x v="0"/>
    <m/>
    <m/>
    <m/>
    <m/>
    <x v="0"/>
    <m/>
    <m/>
    <m/>
    <n v="1"/>
    <n v="0"/>
    <n v="0"/>
    <n v="0"/>
    <n v="0"/>
    <n v="0"/>
    <n v="0"/>
    <x v="0"/>
  </r>
  <r>
    <x v="0"/>
    <n v="1281"/>
    <m/>
    <x v="0"/>
    <m/>
    <m/>
    <m/>
    <m/>
    <x v="0"/>
    <m/>
    <m/>
    <m/>
    <n v="1"/>
    <n v="0"/>
    <n v="0"/>
    <n v="0"/>
    <n v="0"/>
    <n v="0"/>
    <n v="0"/>
    <x v="0"/>
  </r>
  <r>
    <x v="0"/>
    <n v="1282"/>
    <m/>
    <x v="0"/>
    <m/>
    <m/>
    <m/>
    <m/>
    <x v="0"/>
    <m/>
    <m/>
    <m/>
    <n v="1"/>
    <n v="0"/>
    <n v="0"/>
    <n v="0"/>
    <n v="0"/>
    <n v="0"/>
    <n v="0"/>
    <x v="0"/>
  </r>
  <r>
    <x v="0"/>
    <n v="1283"/>
    <m/>
    <x v="0"/>
    <m/>
    <m/>
    <m/>
    <m/>
    <x v="0"/>
    <m/>
    <m/>
    <m/>
    <n v="1"/>
    <n v="0"/>
    <n v="0"/>
    <n v="0"/>
    <n v="0"/>
    <n v="0"/>
    <n v="0"/>
    <x v="0"/>
  </r>
  <r>
    <x v="0"/>
    <n v="1284"/>
    <m/>
    <x v="0"/>
    <m/>
    <m/>
    <m/>
    <m/>
    <x v="0"/>
    <m/>
    <m/>
    <m/>
    <n v="1"/>
    <n v="0"/>
    <n v="0"/>
    <n v="0"/>
    <n v="0"/>
    <n v="0"/>
    <n v="0"/>
    <x v="0"/>
  </r>
  <r>
    <x v="0"/>
    <n v="1285"/>
    <m/>
    <x v="0"/>
    <m/>
    <m/>
    <m/>
    <m/>
    <x v="0"/>
    <m/>
    <m/>
    <m/>
    <n v="1"/>
    <n v="0"/>
    <n v="0"/>
    <n v="0"/>
    <n v="0"/>
    <n v="0"/>
    <n v="0"/>
    <x v="0"/>
  </r>
  <r>
    <x v="0"/>
    <n v="1286"/>
    <m/>
    <x v="0"/>
    <m/>
    <m/>
    <m/>
    <m/>
    <x v="0"/>
    <m/>
    <m/>
    <m/>
    <n v="1"/>
    <n v="0"/>
    <n v="0"/>
    <n v="0"/>
    <n v="0"/>
    <n v="0"/>
    <n v="0"/>
    <x v="0"/>
  </r>
  <r>
    <x v="0"/>
    <n v="1287"/>
    <m/>
    <x v="0"/>
    <m/>
    <m/>
    <m/>
    <m/>
    <x v="0"/>
    <m/>
    <m/>
    <m/>
    <n v="1"/>
    <n v="0"/>
    <n v="0"/>
    <n v="0"/>
    <n v="0"/>
    <n v="0"/>
    <n v="0"/>
    <x v="0"/>
  </r>
  <r>
    <x v="0"/>
    <n v="1288"/>
    <m/>
    <x v="0"/>
    <m/>
    <m/>
    <m/>
    <m/>
    <x v="0"/>
    <m/>
    <m/>
    <m/>
    <n v="1"/>
    <n v="0"/>
    <n v="0"/>
    <n v="0"/>
    <n v="0"/>
    <n v="0"/>
    <n v="0"/>
    <x v="0"/>
  </r>
  <r>
    <x v="0"/>
    <n v="1289"/>
    <m/>
    <x v="0"/>
    <m/>
    <m/>
    <m/>
    <m/>
    <x v="0"/>
    <m/>
    <m/>
    <m/>
    <n v="1"/>
    <n v="0"/>
    <n v="0"/>
    <n v="0"/>
    <n v="0"/>
    <n v="0"/>
    <n v="0"/>
    <x v="0"/>
  </r>
  <r>
    <x v="0"/>
    <n v="1290"/>
    <m/>
    <x v="0"/>
    <m/>
    <m/>
    <m/>
    <m/>
    <x v="0"/>
    <m/>
    <m/>
    <m/>
    <n v="1"/>
    <n v="0"/>
    <n v="0"/>
    <n v="0"/>
    <n v="0"/>
    <n v="0"/>
    <n v="0"/>
    <x v="0"/>
  </r>
  <r>
    <x v="0"/>
    <n v="1291"/>
    <m/>
    <x v="0"/>
    <m/>
    <m/>
    <m/>
    <m/>
    <x v="0"/>
    <m/>
    <m/>
    <m/>
    <n v="1"/>
    <n v="0"/>
    <n v="0"/>
    <n v="0"/>
    <n v="0"/>
    <n v="0"/>
    <n v="0"/>
    <x v="0"/>
  </r>
  <r>
    <x v="0"/>
    <n v="1292"/>
    <m/>
    <x v="0"/>
    <m/>
    <m/>
    <m/>
    <m/>
    <x v="0"/>
    <m/>
    <m/>
    <m/>
    <n v="1"/>
    <n v="0"/>
    <n v="0"/>
    <n v="0"/>
    <n v="0"/>
    <n v="0"/>
    <n v="0"/>
    <x v="0"/>
  </r>
  <r>
    <x v="0"/>
    <n v="1293"/>
    <m/>
    <x v="0"/>
    <m/>
    <m/>
    <m/>
    <m/>
    <x v="0"/>
    <m/>
    <m/>
    <m/>
    <n v="1"/>
    <n v="0"/>
    <n v="0"/>
    <n v="0"/>
    <n v="0"/>
    <n v="0"/>
    <n v="0"/>
    <x v="0"/>
  </r>
  <r>
    <x v="0"/>
    <n v="1294"/>
    <m/>
    <x v="0"/>
    <m/>
    <m/>
    <m/>
    <m/>
    <x v="0"/>
    <m/>
    <m/>
    <m/>
    <n v="1"/>
    <n v="0"/>
    <n v="0"/>
    <n v="0"/>
    <n v="0"/>
    <n v="0"/>
    <n v="0"/>
    <x v="0"/>
  </r>
  <r>
    <x v="0"/>
    <n v="1295"/>
    <m/>
    <x v="0"/>
    <m/>
    <m/>
    <m/>
    <m/>
    <x v="0"/>
    <m/>
    <m/>
    <m/>
    <n v="1"/>
    <n v="0"/>
    <n v="0"/>
    <n v="0"/>
    <n v="0"/>
    <n v="0"/>
    <n v="0"/>
    <x v="0"/>
  </r>
  <r>
    <x v="0"/>
    <n v="1296"/>
    <m/>
    <x v="0"/>
    <m/>
    <m/>
    <m/>
    <m/>
    <x v="0"/>
    <m/>
    <m/>
    <m/>
    <n v="1"/>
    <n v="0"/>
    <n v="0"/>
    <n v="0"/>
    <n v="0"/>
    <n v="0"/>
    <n v="0"/>
    <x v="0"/>
  </r>
  <r>
    <x v="0"/>
    <n v="1297"/>
    <m/>
    <x v="0"/>
    <m/>
    <m/>
    <m/>
    <m/>
    <x v="0"/>
    <m/>
    <m/>
    <m/>
    <n v="1"/>
    <n v="0"/>
    <n v="0"/>
    <n v="0"/>
    <n v="0"/>
    <n v="0"/>
    <n v="0"/>
    <x v="0"/>
  </r>
  <r>
    <x v="0"/>
    <n v="1298"/>
    <m/>
    <x v="0"/>
    <m/>
    <m/>
    <m/>
    <m/>
    <x v="0"/>
    <m/>
    <m/>
    <m/>
    <n v="1"/>
    <n v="0"/>
    <n v="0"/>
    <n v="0"/>
    <n v="0"/>
    <n v="0"/>
    <n v="0"/>
    <x v="0"/>
  </r>
  <r>
    <x v="0"/>
    <n v="1299"/>
    <m/>
    <x v="0"/>
    <m/>
    <m/>
    <m/>
    <m/>
    <x v="0"/>
    <m/>
    <m/>
    <m/>
    <n v="1"/>
    <n v="0"/>
    <n v="0"/>
    <n v="0"/>
    <n v="0"/>
    <n v="0"/>
    <n v="0"/>
    <x v="0"/>
  </r>
  <r>
    <x v="0"/>
    <n v="1300"/>
    <m/>
    <x v="0"/>
    <m/>
    <m/>
    <m/>
    <m/>
    <x v="0"/>
    <m/>
    <m/>
    <m/>
    <n v="1"/>
    <n v="0"/>
    <n v="0"/>
    <n v="0"/>
    <n v="0"/>
    <n v="0"/>
    <n v="0"/>
    <x v="0"/>
  </r>
  <r>
    <x v="0"/>
    <n v="1301"/>
    <m/>
    <x v="0"/>
    <m/>
    <m/>
    <m/>
    <m/>
    <x v="0"/>
    <m/>
    <m/>
    <m/>
    <n v="1"/>
    <n v="0"/>
    <n v="0"/>
    <n v="0"/>
    <n v="0"/>
    <n v="0"/>
    <n v="0"/>
    <x v="0"/>
  </r>
  <r>
    <x v="0"/>
    <n v="1302"/>
    <m/>
    <x v="0"/>
    <m/>
    <m/>
    <m/>
    <m/>
    <x v="0"/>
    <m/>
    <m/>
    <m/>
    <n v="1"/>
    <n v="0"/>
    <n v="0"/>
    <n v="0"/>
    <n v="0"/>
    <n v="0"/>
    <n v="0"/>
    <x v="0"/>
  </r>
  <r>
    <x v="0"/>
    <n v="1303"/>
    <m/>
    <x v="0"/>
    <m/>
    <m/>
    <m/>
    <m/>
    <x v="0"/>
    <m/>
    <m/>
    <m/>
    <n v="1"/>
    <n v="0"/>
    <n v="0"/>
    <n v="0"/>
    <n v="0"/>
    <n v="0"/>
    <n v="0"/>
    <x v="0"/>
  </r>
  <r>
    <x v="0"/>
    <n v="1304"/>
    <m/>
    <x v="0"/>
    <m/>
    <m/>
    <m/>
    <m/>
    <x v="0"/>
    <m/>
    <m/>
    <m/>
    <n v="1"/>
    <n v="0"/>
    <n v="0"/>
    <n v="0"/>
    <n v="0"/>
    <n v="0"/>
    <n v="0"/>
    <x v="0"/>
  </r>
  <r>
    <x v="0"/>
    <n v="1305"/>
    <m/>
    <x v="0"/>
    <m/>
    <m/>
    <m/>
    <m/>
    <x v="0"/>
    <m/>
    <m/>
    <m/>
    <n v="1"/>
    <n v="0"/>
    <n v="0"/>
    <n v="0"/>
    <n v="0"/>
    <n v="0"/>
    <n v="0"/>
    <x v="0"/>
  </r>
  <r>
    <x v="0"/>
    <n v="1306"/>
    <m/>
    <x v="0"/>
    <m/>
    <m/>
    <m/>
    <m/>
    <x v="0"/>
    <m/>
    <m/>
    <m/>
    <n v="1"/>
    <n v="0"/>
    <n v="0"/>
    <n v="0"/>
    <n v="0"/>
    <n v="0"/>
    <n v="0"/>
    <x v="0"/>
  </r>
  <r>
    <x v="0"/>
    <n v="1307"/>
    <m/>
    <x v="0"/>
    <m/>
    <m/>
    <m/>
    <m/>
    <x v="0"/>
    <m/>
    <m/>
    <m/>
    <n v="1"/>
    <n v="0"/>
    <n v="0"/>
    <n v="0"/>
    <n v="0"/>
    <n v="0"/>
    <n v="0"/>
    <x v="0"/>
  </r>
  <r>
    <x v="0"/>
    <n v="1308"/>
    <m/>
    <x v="0"/>
    <m/>
    <m/>
    <m/>
    <m/>
    <x v="0"/>
    <m/>
    <m/>
    <m/>
    <n v="1"/>
    <n v="0"/>
    <n v="0"/>
    <n v="0"/>
    <n v="0"/>
    <n v="0"/>
    <n v="0"/>
    <x v="0"/>
  </r>
  <r>
    <x v="0"/>
    <n v="1309"/>
    <m/>
    <x v="0"/>
    <m/>
    <m/>
    <m/>
    <m/>
    <x v="0"/>
    <m/>
    <m/>
    <m/>
    <n v="1"/>
    <n v="0"/>
    <n v="0"/>
    <n v="0"/>
    <n v="0"/>
    <n v="0"/>
    <n v="0"/>
    <x v="0"/>
  </r>
  <r>
    <x v="0"/>
    <n v="1310"/>
    <m/>
    <x v="0"/>
    <m/>
    <m/>
    <m/>
    <m/>
    <x v="0"/>
    <m/>
    <m/>
    <m/>
    <n v="1"/>
    <n v="0"/>
    <n v="0"/>
    <n v="0"/>
    <n v="0"/>
    <n v="0"/>
    <n v="0"/>
    <x v="0"/>
  </r>
  <r>
    <x v="0"/>
    <n v="1311"/>
    <m/>
    <x v="0"/>
    <m/>
    <m/>
    <m/>
    <m/>
    <x v="0"/>
    <m/>
    <m/>
    <m/>
    <n v="1"/>
    <n v="0"/>
    <n v="0"/>
    <n v="0"/>
    <n v="0"/>
    <n v="0"/>
    <n v="0"/>
    <x v="0"/>
  </r>
  <r>
    <x v="0"/>
    <n v="1312"/>
    <m/>
    <x v="0"/>
    <m/>
    <m/>
    <m/>
    <m/>
    <x v="0"/>
    <m/>
    <m/>
    <m/>
    <n v="1"/>
    <n v="0"/>
    <n v="0"/>
    <n v="0"/>
    <n v="0"/>
    <n v="0"/>
    <n v="0"/>
    <x v="0"/>
  </r>
  <r>
    <x v="0"/>
    <n v="1313"/>
    <m/>
    <x v="0"/>
    <m/>
    <m/>
    <m/>
    <m/>
    <x v="0"/>
    <m/>
    <m/>
    <m/>
    <n v="1"/>
    <n v="0"/>
    <n v="0"/>
    <n v="0"/>
    <n v="0"/>
    <n v="0"/>
    <n v="0"/>
    <x v="0"/>
  </r>
  <r>
    <x v="0"/>
    <n v="1314"/>
    <m/>
    <x v="0"/>
    <m/>
    <m/>
    <m/>
    <m/>
    <x v="0"/>
    <m/>
    <m/>
    <m/>
    <n v="1"/>
    <n v="0"/>
    <n v="0"/>
    <n v="0"/>
    <n v="0"/>
    <n v="0"/>
    <n v="0"/>
    <x v="0"/>
  </r>
  <r>
    <x v="0"/>
    <n v="1315"/>
    <m/>
    <x v="0"/>
    <m/>
    <m/>
    <m/>
    <m/>
    <x v="0"/>
    <m/>
    <m/>
    <m/>
    <n v="1"/>
    <n v="0"/>
    <n v="0"/>
    <n v="0"/>
    <n v="0"/>
    <n v="0"/>
    <n v="0"/>
    <x v="0"/>
  </r>
  <r>
    <x v="0"/>
    <n v="1316"/>
    <m/>
    <x v="0"/>
    <m/>
    <m/>
    <m/>
    <m/>
    <x v="0"/>
    <m/>
    <m/>
    <m/>
    <n v="1"/>
    <n v="0"/>
    <n v="0"/>
    <n v="0"/>
    <n v="0"/>
    <n v="0"/>
    <n v="0"/>
    <x v="0"/>
  </r>
  <r>
    <x v="0"/>
    <n v="1317"/>
    <m/>
    <x v="0"/>
    <m/>
    <m/>
    <m/>
    <m/>
    <x v="0"/>
    <m/>
    <m/>
    <m/>
    <n v="1"/>
    <n v="0"/>
    <n v="0"/>
    <n v="0"/>
    <n v="0"/>
    <n v="0"/>
    <n v="0"/>
    <x v="0"/>
  </r>
  <r>
    <x v="0"/>
    <n v="1318"/>
    <m/>
    <x v="0"/>
    <m/>
    <m/>
    <m/>
    <m/>
    <x v="0"/>
    <m/>
    <m/>
    <m/>
    <n v="1"/>
    <n v="0"/>
    <n v="0"/>
    <n v="0"/>
    <n v="0"/>
    <n v="0"/>
    <n v="0"/>
    <x v="0"/>
  </r>
  <r>
    <x v="0"/>
    <n v="1319"/>
    <m/>
    <x v="0"/>
    <m/>
    <m/>
    <m/>
    <m/>
    <x v="0"/>
    <m/>
    <m/>
    <m/>
    <n v="1"/>
    <n v="0"/>
    <n v="0"/>
    <n v="0"/>
    <n v="0"/>
    <n v="0"/>
    <n v="0"/>
    <x v="0"/>
  </r>
  <r>
    <x v="0"/>
    <n v="1320"/>
    <m/>
    <x v="0"/>
    <m/>
    <m/>
    <m/>
    <m/>
    <x v="0"/>
    <m/>
    <m/>
    <m/>
    <n v="1"/>
    <n v="0"/>
    <n v="0"/>
    <n v="0"/>
    <n v="0"/>
    <n v="0"/>
    <n v="0"/>
    <x v="0"/>
  </r>
  <r>
    <x v="0"/>
    <n v="1321"/>
    <m/>
    <x v="0"/>
    <m/>
    <m/>
    <m/>
    <m/>
    <x v="0"/>
    <m/>
    <m/>
    <m/>
    <n v="1"/>
    <n v="0"/>
    <n v="0"/>
    <n v="0"/>
    <n v="0"/>
    <n v="0"/>
    <n v="0"/>
    <x v="0"/>
  </r>
  <r>
    <x v="0"/>
    <n v="1322"/>
    <m/>
    <x v="0"/>
    <m/>
    <m/>
    <m/>
    <m/>
    <x v="0"/>
    <m/>
    <m/>
    <m/>
    <n v="1"/>
    <n v="0"/>
    <n v="0"/>
    <n v="0"/>
    <n v="0"/>
    <n v="0"/>
    <n v="0"/>
    <x v="0"/>
  </r>
  <r>
    <x v="0"/>
    <n v="1323"/>
    <m/>
    <x v="0"/>
    <m/>
    <m/>
    <m/>
    <m/>
    <x v="0"/>
    <m/>
    <m/>
    <m/>
    <n v="1"/>
    <n v="0"/>
    <n v="0"/>
    <n v="0"/>
    <n v="0"/>
    <n v="0"/>
    <n v="0"/>
    <x v="0"/>
  </r>
  <r>
    <x v="0"/>
    <n v="1324"/>
    <m/>
    <x v="0"/>
    <m/>
    <m/>
    <m/>
    <m/>
    <x v="0"/>
    <m/>
    <m/>
    <m/>
    <n v="1"/>
    <n v="0"/>
    <n v="0"/>
    <n v="0"/>
    <n v="0"/>
    <n v="0"/>
    <n v="0"/>
    <x v="0"/>
  </r>
  <r>
    <x v="0"/>
    <n v="1325"/>
    <m/>
    <x v="0"/>
    <m/>
    <m/>
    <m/>
    <m/>
    <x v="0"/>
    <m/>
    <m/>
    <m/>
    <n v="1"/>
    <n v="0"/>
    <n v="0"/>
    <n v="0"/>
    <n v="0"/>
    <n v="0"/>
    <n v="0"/>
    <x v="0"/>
  </r>
  <r>
    <x v="0"/>
    <n v="1326"/>
    <m/>
    <x v="0"/>
    <m/>
    <m/>
    <m/>
    <m/>
    <x v="0"/>
    <m/>
    <m/>
    <m/>
    <n v="1"/>
    <n v="0"/>
    <n v="0"/>
    <n v="0"/>
    <n v="0"/>
    <n v="0"/>
    <n v="0"/>
    <x v="0"/>
  </r>
  <r>
    <x v="0"/>
    <n v="1327"/>
    <m/>
    <x v="0"/>
    <m/>
    <m/>
    <m/>
    <m/>
    <x v="0"/>
    <m/>
    <m/>
    <m/>
    <n v="1"/>
    <n v="0"/>
    <n v="0"/>
    <n v="0"/>
    <n v="0"/>
    <n v="0"/>
    <n v="0"/>
    <x v="0"/>
  </r>
  <r>
    <x v="0"/>
    <n v="1328"/>
    <m/>
    <x v="0"/>
    <m/>
    <m/>
    <m/>
    <m/>
    <x v="0"/>
    <m/>
    <m/>
    <m/>
    <n v="1"/>
    <n v="0"/>
    <n v="0"/>
    <n v="0"/>
    <n v="0"/>
    <n v="0"/>
    <n v="0"/>
    <x v="0"/>
  </r>
  <r>
    <x v="0"/>
    <n v="1329"/>
    <m/>
    <x v="0"/>
    <m/>
    <m/>
    <m/>
    <m/>
    <x v="0"/>
    <m/>
    <m/>
    <m/>
    <n v="1"/>
    <n v="0"/>
    <n v="0"/>
    <n v="0"/>
    <n v="0"/>
    <n v="0"/>
    <n v="0"/>
    <x v="0"/>
  </r>
  <r>
    <x v="0"/>
    <n v="1330"/>
    <m/>
    <x v="0"/>
    <m/>
    <m/>
    <m/>
    <m/>
    <x v="0"/>
    <m/>
    <m/>
    <m/>
    <n v="1"/>
    <n v="0"/>
    <n v="0"/>
    <n v="0"/>
    <n v="0"/>
    <n v="0"/>
    <n v="0"/>
    <x v="0"/>
  </r>
  <r>
    <x v="0"/>
    <n v="1331"/>
    <m/>
    <x v="0"/>
    <m/>
    <m/>
    <m/>
    <m/>
    <x v="0"/>
    <m/>
    <m/>
    <m/>
    <n v="1"/>
    <n v="0"/>
    <n v="0"/>
    <n v="0"/>
    <n v="0"/>
    <n v="0"/>
    <n v="0"/>
    <x v="0"/>
  </r>
  <r>
    <x v="0"/>
    <n v="1332"/>
    <m/>
    <x v="0"/>
    <m/>
    <m/>
    <m/>
    <m/>
    <x v="0"/>
    <m/>
    <m/>
    <m/>
    <n v="1"/>
    <n v="0"/>
    <n v="0"/>
    <n v="0"/>
    <n v="0"/>
    <n v="0"/>
    <n v="0"/>
    <x v="0"/>
  </r>
  <r>
    <x v="0"/>
    <n v="1333"/>
    <m/>
    <x v="0"/>
    <m/>
    <m/>
    <m/>
    <m/>
    <x v="0"/>
    <m/>
    <m/>
    <m/>
    <n v="1"/>
    <n v="0"/>
    <n v="0"/>
    <n v="0"/>
    <n v="0"/>
    <n v="0"/>
    <n v="0"/>
    <x v="0"/>
  </r>
  <r>
    <x v="0"/>
    <n v="1334"/>
    <m/>
    <x v="0"/>
    <m/>
    <m/>
    <m/>
    <m/>
    <x v="0"/>
    <m/>
    <m/>
    <m/>
    <n v="1"/>
    <n v="0"/>
    <n v="0"/>
    <n v="0"/>
    <n v="0"/>
    <n v="0"/>
    <n v="0"/>
    <x v="0"/>
  </r>
  <r>
    <x v="0"/>
    <n v="1335"/>
    <m/>
    <x v="0"/>
    <m/>
    <m/>
    <m/>
    <m/>
    <x v="0"/>
    <m/>
    <m/>
    <m/>
    <n v="1"/>
    <n v="0"/>
    <n v="0"/>
    <n v="0"/>
    <n v="0"/>
    <n v="0"/>
    <n v="0"/>
    <x v="0"/>
  </r>
  <r>
    <x v="0"/>
    <n v="1336"/>
    <m/>
    <x v="0"/>
    <m/>
    <m/>
    <m/>
    <m/>
    <x v="0"/>
    <m/>
    <m/>
    <m/>
    <n v="1"/>
    <n v="0"/>
    <n v="0"/>
    <n v="0"/>
    <n v="0"/>
    <n v="0"/>
    <n v="0"/>
    <x v="0"/>
  </r>
  <r>
    <x v="0"/>
    <n v="1337"/>
    <m/>
    <x v="0"/>
    <m/>
    <m/>
    <m/>
    <m/>
    <x v="0"/>
    <m/>
    <m/>
    <m/>
    <n v="1"/>
    <n v="0"/>
    <n v="0"/>
    <n v="0"/>
    <n v="0"/>
    <n v="0"/>
    <n v="0"/>
    <x v="0"/>
  </r>
  <r>
    <x v="0"/>
    <n v="1338"/>
    <m/>
    <x v="0"/>
    <m/>
    <m/>
    <m/>
    <m/>
    <x v="0"/>
    <m/>
    <m/>
    <m/>
    <n v="1"/>
    <n v="0"/>
    <n v="0"/>
    <n v="0"/>
    <n v="0"/>
    <n v="0"/>
    <n v="0"/>
    <x v="0"/>
  </r>
  <r>
    <x v="0"/>
    <n v="1339"/>
    <m/>
    <x v="0"/>
    <m/>
    <m/>
    <m/>
    <m/>
    <x v="0"/>
    <m/>
    <m/>
    <m/>
    <n v="1"/>
    <n v="0"/>
    <n v="0"/>
    <n v="0"/>
    <n v="0"/>
    <n v="0"/>
    <n v="0"/>
    <x v="0"/>
  </r>
  <r>
    <x v="0"/>
    <n v="1340"/>
    <m/>
    <x v="0"/>
    <m/>
    <m/>
    <m/>
    <m/>
    <x v="0"/>
    <m/>
    <m/>
    <m/>
    <n v="1"/>
    <n v="0"/>
    <n v="0"/>
    <n v="0"/>
    <n v="0"/>
    <n v="0"/>
    <n v="0"/>
    <x v="0"/>
  </r>
  <r>
    <x v="0"/>
    <n v="1341"/>
    <m/>
    <x v="0"/>
    <m/>
    <m/>
    <m/>
    <m/>
    <x v="0"/>
    <m/>
    <m/>
    <m/>
    <n v="1"/>
    <n v="0"/>
    <n v="0"/>
    <n v="0"/>
    <n v="0"/>
    <n v="0"/>
    <n v="0"/>
    <x v="0"/>
  </r>
  <r>
    <x v="0"/>
    <n v="1342"/>
    <m/>
    <x v="0"/>
    <m/>
    <m/>
    <m/>
    <m/>
    <x v="0"/>
    <m/>
    <m/>
    <m/>
    <n v="1"/>
    <n v="0"/>
    <n v="0"/>
    <n v="0"/>
    <n v="0"/>
    <n v="0"/>
    <n v="0"/>
    <x v="0"/>
  </r>
  <r>
    <x v="0"/>
    <n v="1343"/>
    <m/>
    <x v="0"/>
    <m/>
    <m/>
    <m/>
    <m/>
    <x v="0"/>
    <m/>
    <m/>
    <m/>
    <n v="1"/>
    <n v="0"/>
    <n v="0"/>
    <n v="0"/>
    <n v="0"/>
    <n v="0"/>
    <n v="0"/>
    <x v="0"/>
  </r>
  <r>
    <x v="0"/>
    <n v="1344"/>
    <m/>
    <x v="0"/>
    <m/>
    <m/>
    <m/>
    <m/>
    <x v="0"/>
    <m/>
    <m/>
    <m/>
    <n v="1"/>
    <n v="0"/>
    <n v="0"/>
    <n v="0"/>
    <n v="0"/>
    <n v="0"/>
    <n v="0"/>
    <x v="0"/>
  </r>
  <r>
    <x v="0"/>
    <n v="1345"/>
    <m/>
    <x v="0"/>
    <m/>
    <m/>
    <m/>
    <m/>
    <x v="0"/>
    <m/>
    <m/>
    <m/>
    <n v="1"/>
    <n v="0"/>
    <n v="0"/>
    <n v="0"/>
    <n v="0"/>
    <n v="0"/>
    <n v="0"/>
    <x v="0"/>
  </r>
  <r>
    <x v="0"/>
    <n v="1346"/>
    <m/>
    <x v="0"/>
    <m/>
    <m/>
    <m/>
    <m/>
    <x v="0"/>
    <m/>
    <m/>
    <m/>
    <n v="1"/>
    <n v="0"/>
    <n v="0"/>
    <n v="0"/>
    <n v="0"/>
    <n v="0"/>
    <n v="0"/>
    <x v="0"/>
  </r>
  <r>
    <x v="0"/>
    <n v="1347"/>
    <m/>
    <x v="0"/>
    <m/>
    <m/>
    <m/>
    <m/>
    <x v="0"/>
    <m/>
    <m/>
    <m/>
    <n v="1"/>
    <n v="0"/>
    <n v="0"/>
    <n v="0"/>
    <n v="0"/>
    <n v="0"/>
    <n v="0"/>
    <x v="0"/>
  </r>
  <r>
    <x v="0"/>
    <n v="1348"/>
    <m/>
    <x v="0"/>
    <m/>
    <m/>
    <m/>
    <m/>
    <x v="0"/>
    <m/>
    <m/>
    <m/>
    <n v="1"/>
    <n v="0"/>
    <n v="0"/>
    <n v="0"/>
    <n v="0"/>
    <n v="0"/>
    <n v="0"/>
    <x v="0"/>
  </r>
  <r>
    <x v="0"/>
    <n v="1349"/>
    <m/>
    <x v="0"/>
    <m/>
    <m/>
    <m/>
    <m/>
    <x v="0"/>
    <m/>
    <m/>
    <m/>
    <n v="1"/>
    <n v="0"/>
    <n v="0"/>
    <n v="0"/>
    <n v="0"/>
    <n v="0"/>
    <n v="0"/>
    <x v="0"/>
  </r>
  <r>
    <x v="0"/>
    <n v="1350"/>
    <m/>
    <x v="0"/>
    <m/>
    <m/>
    <m/>
    <m/>
    <x v="0"/>
    <m/>
    <m/>
    <m/>
    <n v="1"/>
    <n v="0"/>
    <n v="0"/>
    <n v="0"/>
    <n v="0"/>
    <n v="0"/>
    <n v="0"/>
    <x v="0"/>
  </r>
  <r>
    <x v="0"/>
    <n v="1351"/>
    <m/>
    <x v="0"/>
    <m/>
    <m/>
    <m/>
    <m/>
    <x v="0"/>
    <m/>
    <m/>
    <m/>
    <n v="1"/>
    <n v="0"/>
    <n v="0"/>
    <n v="0"/>
    <n v="0"/>
    <n v="0"/>
    <n v="0"/>
    <x v="0"/>
  </r>
  <r>
    <x v="0"/>
    <n v="1352"/>
    <m/>
    <x v="0"/>
    <m/>
    <m/>
    <m/>
    <m/>
    <x v="0"/>
    <m/>
    <m/>
    <m/>
    <n v="1"/>
    <n v="0"/>
    <n v="0"/>
    <n v="0"/>
    <n v="0"/>
    <n v="0"/>
    <n v="0"/>
    <x v="0"/>
  </r>
  <r>
    <x v="0"/>
    <n v="1353"/>
    <m/>
    <x v="0"/>
    <m/>
    <m/>
    <m/>
    <m/>
    <x v="0"/>
    <m/>
    <m/>
    <m/>
    <n v="1"/>
    <n v="0"/>
    <n v="0"/>
    <n v="0"/>
    <n v="0"/>
    <n v="0"/>
    <n v="0"/>
    <x v="0"/>
  </r>
  <r>
    <x v="0"/>
    <n v="1354"/>
    <m/>
    <x v="0"/>
    <m/>
    <m/>
    <m/>
    <m/>
    <x v="0"/>
    <m/>
    <m/>
    <m/>
    <n v="1"/>
    <n v="0"/>
    <n v="0"/>
    <n v="0"/>
    <n v="0"/>
    <n v="0"/>
    <n v="0"/>
    <x v="0"/>
  </r>
  <r>
    <x v="0"/>
    <n v="1355"/>
    <m/>
    <x v="0"/>
    <m/>
    <m/>
    <m/>
    <m/>
    <x v="0"/>
    <m/>
    <m/>
    <m/>
    <n v="1"/>
    <n v="0"/>
    <n v="0"/>
    <n v="0"/>
    <n v="0"/>
    <n v="0"/>
    <n v="0"/>
    <x v="0"/>
  </r>
  <r>
    <x v="0"/>
    <n v="1356"/>
    <m/>
    <x v="0"/>
    <m/>
    <m/>
    <m/>
    <m/>
    <x v="0"/>
    <m/>
    <m/>
    <m/>
    <n v="1"/>
    <n v="0"/>
    <n v="0"/>
    <n v="0"/>
    <n v="0"/>
    <n v="0"/>
    <n v="0"/>
    <x v="0"/>
  </r>
  <r>
    <x v="0"/>
    <n v="1357"/>
    <m/>
    <x v="0"/>
    <m/>
    <m/>
    <m/>
    <m/>
    <x v="0"/>
    <m/>
    <m/>
    <m/>
    <n v="1"/>
    <n v="0"/>
    <n v="0"/>
    <n v="0"/>
    <n v="0"/>
    <n v="0"/>
    <n v="0"/>
    <x v="0"/>
  </r>
  <r>
    <x v="0"/>
    <n v="1358"/>
    <m/>
    <x v="0"/>
    <m/>
    <m/>
    <m/>
    <m/>
    <x v="0"/>
    <m/>
    <m/>
    <m/>
    <n v="1"/>
    <n v="0"/>
    <n v="0"/>
    <n v="0"/>
    <n v="0"/>
    <n v="0"/>
    <n v="0"/>
    <x v="0"/>
  </r>
  <r>
    <x v="0"/>
    <n v="1359"/>
    <m/>
    <x v="0"/>
    <m/>
    <m/>
    <m/>
    <m/>
    <x v="0"/>
    <m/>
    <m/>
    <m/>
    <n v="1"/>
    <n v="0"/>
    <n v="0"/>
    <n v="0"/>
    <n v="0"/>
    <n v="0"/>
    <n v="0"/>
    <x v="0"/>
  </r>
  <r>
    <x v="0"/>
    <n v="1360"/>
    <m/>
    <x v="0"/>
    <m/>
    <m/>
    <m/>
    <m/>
    <x v="0"/>
    <m/>
    <m/>
    <m/>
    <n v="1"/>
    <n v="0"/>
    <n v="0"/>
    <n v="0"/>
    <n v="0"/>
    <n v="0"/>
    <n v="0"/>
    <x v="0"/>
  </r>
  <r>
    <x v="0"/>
    <n v="1361"/>
    <m/>
    <x v="0"/>
    <m/>
    <m/>
    <m/>
    <m/>
    <x v="0"/>
    <m/>
    <m/>
    <m/>
    <n v="1"/>
    <n v="0"/>
    <n v="0"/>
    <n v="0"/>
    <n v="0"/>
    <n v="0"/>
    <n v="0"/>
    <x v="0"/>
  </r>
  <r>
    <x v="0"/>
    <n v="1362"/>
    <m/>
    <x v="0"/>
    <m/>
    <m/>
    <m/>
    <m/>
    <x v="0"/>
    <m/>
    <m/>
    <m/>
    <n v="1"/>
    <n v="0"/>
    <n v="0"/>
    <n v="0"/>
    <n v="0"/>
    <n v="0"/>
    <n v="0"/>
    <x v="0"/>
  </r>
  <r>
    <x v="0"/>
    <n v="1363"/>
    <m/>
    <x v="0"/>
    <m/>
    <m/>
    <m/>
    <m/>
    <x v="0"/>
    <m/>
    <m/>
    <m/>
    <n v="1"/>
    <n v="0"/>
    <n v="0"/>
    <n v="0"/>
    <n v="0"/>
    <n v="0"/>
    <n v="0"/>
    <x v="0"/>
  </r>
  <r>
    <x v="0"/>
    <n v="1364"/>
    <m/>
    <x v="0"/>
    <m/>
    <m/>
    <m/>
    <m/>
    <x v="0"/>
    <m/>
    <m/>
    <m/>
    <n v="1"/>
    <n v="0"/>
    <n v="0"/>
    <n v="0"/>
    <n v="0"/>
    <n v="0"/>
    <n v="0"/>
    <x v="0"/>
  </r>
  <r>
    <x v="0"/>
    <n v="1365"/>
    <m/>
    <x v="0"/>
    <m/>
    <m/>
    <m/>
    <m/>
    <x v="0"/>
    <m/>
    <m/>
    <m/>
    <n v="1"/>
    <n v="0"/>
    <n v="0"/>
    <n v="0"/>
    <n v="0"/>
    <n v="0"/>
    <n v="0"/>
    <x v="0"/>
  </r>
  <r>
    <x v="0"/>
    <n v="1366"/>
    <m/>
    <x v="0"/>
    <m/>
    <m/>
    <m/>
    <m/>
    <x v="0"/>
    <m/>
    <m/>
    <m/>
    <n v="1"/>
    <n v="0"/>
    <n v="0"/>
    <n v="0"/>
    <n v="0"/>
    <n v="0"/>
    <n v="0"/>
    <x v="0"/>
  </r>
  <r>
    <x v="0"/>
    <n v="1367"/>
    <m/>
    <x v="0"/>
    <m/>
    <m/>
    <m/>
    <m/>
    <x v="0"/>
    <m/>
    <m/>
    <m/>
    <n v="1"/>
    <n v="0"/>
    <n v="0"/>
    <n v="0"/>
    <n v="0"/>
    <n v="0"/>
    <n v="0"/>
    <x v="0"/>
  </r>
  <r>
    <x v="0"/>
    <n v="1368"/>
    <m/>
    <x v="0"/>
    <m/>
    <m/>
    <m/>
    <m/>
    <x v="0"/>
    <m/>
    <m/>
    <m/>
    <n v="1"/>
    <n v="0"/>
    <n v="0"/>
    <n v="0"/>
    <n v="0"/>
    <n v="0"/>
    <n v="0"/>
    <x v="0"/>
  </r>
  <r>
    <x v="0"/>
    <n v="1369"/>
    <m/>
    <x v="0"/>
    <m/>
    <m/>
    <m/>
    <m/>
    <x v="0"/>
    <m/>
    <m/>
    <m/>
    <n v="1"/>
    <n v="0"/>
    <n v="0"/>
    <n v="0"/>
    <n v="0"/>
    <n v="0"/>
    <n v="0"/>
    <x v="0"/>
  </r>
  <r>
    <x v="0"/>
    <n v="1370"/>
    <m/>
    <x v="0"/>
    <m/>
    <m/>
    <m/>
    <m/>
    <x v="0"/>
    <m/>
    <m/>
    <m/>
    <n v="1"/>
    <n v="0"/>
    <n v="0"/>
    <n v="0"/>
    <n v="0"/>
    <n v="0"/>
    <n v="0"/>
    <x v="0"/>
  </r>
  <r>
    <x v="0"/>
    <n v="1371"/>
    <m/>
    <x v="0"/>
    <m/>
    <m/>
    <m/>
    <m/>
    <x v="0"/>
    <m/>
    <m/>
    <m/>
    <n v="1"/>
    <n v="0"/>
    <n v="0"/>
    <n v="0"/>
    <n v="0"/>
    <n v="0"/>
    <n v="0"/>
    <x v="0"/>
  </r>
  <r>
    <x v="0"/>
    <n v="1372"/>
    <m/>
    <x v="0"/>
    <m/>
    <m/>
    <m/>
    <m/>
    <x v="0"/>
    <m/>
    <m/>
    <m/>
    <n v="1"/>
    <n v="0"/>
    <n v="0"/>
    <n v="0"/>
    <n v="0"/>
    <n v="0"/>
    <n v="0"/>
    <x v="0"/>
  </r>
  <r>
    <x v="0"/>
    <n v="1373"/>
    <m/>
    <x v="0"/>
    <m/>
    <m/>
    <m/>
    <m/>
    <x v="0"/>
    <m/>
    <m/>
    <m/>
    <n v="1"/>
    <n v="0"/>
    <n v="0"/>
    <n v="0"/>
    <n v="0"/>
    <n v="0"/>
    <n v="0"/>
    <x v="0"/>
  </r>
  <r>
    <x v="0"/>
    <n v="1374"/>
    <m/>
    <x v="0"/>
    <m/>
    <m/>
    <m/>
    <m/>
    <x v="0"/>
    <m/>
    <m/>
    <m/>
    <n v="1"/>
    <n v="0"/>
    <n v="0"/>
    <n v="0"/>
    <n v="0"/>
    <n v="0"/>
    <n v="0"/>
    <x v="0"/>
  </r>
  <r>
    <x v="0"/>
    <n v="1375"/>
    <m/>
    <x v="0"/>
    <m/>
    <m/>
    <m/>
    <m/>
    <x v="0"/>
    <m/>
    <m/>
    <m/>
    <n v="1"/>
    <n v="0"/>
    <n v="0"/>
    <n v="0"/>
    <n v="0"/>
    <n v="0"/>
    <n v="0"/>
    <x v="0"/>
  </r>
  <r>
    <x v="0"/>
    <n v="1376"/>
    <m/>
    <x v="0"/>
    <m/>
    <m/>
    <m/>
    <m/>
    <x v="0"/>
    <m/>
    <m/>
    <m/>
    <n v="1"/>
    <n v="0"/>
    <n v="0"/>
    <n v="0"/>
    <n v="0"/>
    <n v="0"/>
    <n v="0"/>
    <x v="0"/>
  </r>
  <r>
    <x v="0"/>
    <n v="1377"/>
    <m/>
    <x v="0"/>
    <m/>
    <m/>
    <m/>
    <m/>
    <x v="0"/>
    <m/>
    <m/>
    <m/>
    <n v="1"/>
    <n v="0"/>
    <n v="0"/>
    <n v="0"/>
    <n v="0"/>
    <n v="0"/>
    <n v="0"/>
    <x v="0"/>
  </r>
  <r>
    <x v="0"/>
    <n v="1378"/>
    <m/>
    <x v="0"/>
    <m/>
    <m/>
    <m/>
    <m/>
    <x v="0"/>
    <m/>
    <m/>
    <m/>
    <n v="1"/>
    <n v="0"/>
    <n v="0"/>
    <n v="0"/>
    <n v="0"/>
    <n v="0"/>
    <n v="0"/>
    <x v="0"/>
  </r>
  <r>
    <x v="0"/>
    <n v="1379"/>
    <m/>
    <x v="0"/>
    <m/>
    <m/>
    <m/>
    <m/>
    <x v="0"/>
    <m/>
    <m/>
    <m/>
    <n v="1"/>
    <n v="0"/>
    <n v="0"/>
    <n v="0"/>
    <n v="0"/>
    <n v="0"/>
    <n v="0"/>
    <x v="0"/>
  </r>
  <r>
    <x v="0"/>
    <n v="1380"/>
    <m/>
    <x v="0"/>
    <m/>
    <m/>
    <m/>
    <m/>
    <x v="0"/>
    <m/>
    <m/>
    <m/>
    <n v="1"/>
    <n v="0"/>
    <n v="0"/>
    <n v="0"/>
    <n v="0"/>
    <n v="0"/>
    <n v="0"/>
    <x v="0"/>
  </r>
  <r>
    <x v="0"/>
    <n v="1381"/>
    <m/>
    <x v="0"/>
    <m/>
    <m/>
    <m/>
    <m/>
    <x v="0"/>
    <m/>
    <m/>
    <m/>
    <n v="1"/>
    <n v="0"/>
    <n v="0"/>
    <n v="0"/>
    <n v="0"/>
    <n v="0"/>
    <n v="0"/>
    <x v="0"/>
  </r>
  <r>
    <x v="0"/>
    <n v="1382"/>
    <m/>
    <x v="0"/>
    <m/>
    <m/>
    <m/>
    <m/>
    <x v="0"/>
    <m/>
    <m/>
    <m/>
    <n v="1"/>
    <n v="0"/>
    <n v="0"/>
    <n v="0"/>
    <n v="0"/>
    <n v="0"/>
    <n v="0"/>
    <x v="0"/>
  </r>
  <r>
    <x v="0"/>
    <n v="1383"/>
    <m/>
    <x v="0"/>
    <m/>
    <m/>
    <m/>
    <m/>
    <x v="0"/>
    <m/>
    <m/>
    <m/>
    <n v="1"/>
    <n v="0"/>
    <n v="0"/>
    <n v="0"/>
    <n v="0"/>
    <n v="0"/>
    <n v="0"/>
    <x v="0"/>
  </r>
  <r>
    <x v="0"/>
    <n v="1384"/>
    <m/>
    <x v="0"/>
    <m/>
    <m/>
    <m/>
    <m/>
    <x v="0"/>
    <m/>
    <m/>
    <m/>
    <n v="1"/>
    <n v="0"/>
    <n v="0"/>
    <n v="0"/>
    <n v="0"/>
    <n v="0"/>
    <n v="0"/>
    <x v="0"/>
  </r>
  <r>
    <x v="0"/>
    <n v="1385"/>
    <m/>
    <x v="0"/>
    <m/>
    <m/>
    <m/>
    <m/>
    <x v="0"/>
    <m/>
    <m/>
    <m/>
    <n v="1"/>
    <n v="0"/>
    <n v="0"/>
    <n v="0"/>
    <n v="0"/>
    <n v="0"/>
    <n v="0"/>
    <x v="0"/>
  </r>
  <r>
    <x v="0"/>
    <n v="1386"/>
    <m/>
    <x v="0"/>
    <m/>
    <m/>
    <m/>
    <m/>
    <x v="0"/>
    <m/>
    <m/>
    <m/>
    <n v="1"/>
    <n v="0"/>
    <n v="0"/>
    <n v="0"/>
    <n v="0"/>
    <n v="0"/>
    <n v="0"/>
    <x v="0"/>
  </r>
  <r>
    <x v="0"/>
    <n v="1387"/>
    <m/>
    <x v="0"/>
    <m/>
    <m/>
    <m/>
    <m/>
    <x v="0"/>
    <m/>
    <m/>
    <m/>
    <n v="1"/>
    <n v="0"/>
    <n v="0"/>
    <n v="0"/>
    <n v="0"/>
    <n v="0"/>
    <n v="0"/>
    <x v="0"/>
  </r>
  <r>
    <x v="0"/>
    <n v="1388"/>
    <m/>
    <x v="0"/>
    <m/>
    <m/>
    <m/>
    <m/>
    <x v="0"/>
    <m/>
    <m/>
    <m/>
    <n v="1"/>
    <n v="0"/>
    <n v="0"/>
    <n v="0"/>
    <n v="0"/>
    <n v="0"/>
    <n v="0"/>
    <x v="0"/>
  </r>
  <r>
    <x v="0"/>
    <n v="1389"/>
    <m/>
    <x v="0"/>
    <m/>
    <m/>
    <m/>
    <m/>
    <x v="0"/>
    <m/>
    <m/>
    <m/>
    <n v="1"/>
    <n v="0"/>
    <n v="0"/>
    <n v="0"/>
    <n v="0"/>
    <n v="0"/>
    <n v="0"/>
    <x v="0"/>
  </r>
  <r>
    <x v="0"/>
    <n v="1390"/>
    <m/>
    <x v="0"/>
    <m/>
    <m/>
    <m/>
    <m/>
    <x v="0"/>
    <m/>
    <m/>
    <m/>
    <n v="1"/>
    <n v="0"/>
    <n v="0"/>
    <n v="0"/>
    <n v="0"/>
    <n v="0"/>
    <n v="0"/>
    <x v="0"/>
  </r>
  <r>
    <x v="0"/>
    <n v="1391"/>
    <m/>
    <x v="0"/>
    <m/>
    <m/>
    <m/>
    <m/>
    <x v="0"/>
    <m/>
    <m/>
    <m/>
    <n v="1"/>
    <n v="0"/>
    <n v="0"/>
    <n v="0"/>
    <n v="0"/>
    <n v="0"/>
    <n v="0"/>
    <x v="0"/>
  </r>
  <r>
    <x v="0"/>
    <n v="1392"/>
    <m/>
    <x v="0"/>
    <m/>
    <m/>
    <m/>
    <m/>
    <x v="0"/>
    <m/>
    <m/>
    <m/>
    <n v="1"/>
    <n v="0"/>
    <n v="0"/>
    <n v="0"/>
    <n v="0"/>
    <n v="0"/>
    <n v="0"/>
    <x v="0"/>
  </r>
  <r>
    <x v="0"/>
    <n v="1393"/>
    <m/>
    <x v="0"/>
    <m/>
    <m/>
    <m/>
    <m/>
    <x v="0"/>
    <m/>
    <m/>
    <m/>
    <n v="1"/>
    <n v="0"/>
    <n v="0"/>
    <n v="0"/>
    <n v="0"/>
    <n v="0"/>
    <n v="0"/>
    <x v="0"/>
  </r>
  <r>
    <x v="0"/>
    <n v="1394"/>
    <m/>
    <x v="0"/>
    <m/>
    <m/>
    <m/>
    <m/>
    <x v="0"/>
    <m/>
    <m/>
    <m/>
    <n v="1"/>
    <n v="0"/>
    <n v="0"/>
    <n v="0"/>
    <n v="0"/>
    <n v="0"/>
    <n v="0"/>
    <x v="0"/>
  </r>
  <r>
    <x v="0"/>
    <n v="1395"/>
    <m/>
    <x v="0"/>
    <m/>
    <m/>
    <m/>
    <m/>
    <x v="0"/>
    <m/>
    <m/>
    <m/>
    <n v="1"/>
    <n v="0"/>
    <n v="0"/>
    <n v="0"/>
    <n v="0"/>
    <n v="0"/>
    <n v="0"/>
    <x v="0"/>
  </r>
  <r>
    <x v="0"/>
    <n v="1396"/>
    <m/>
    <x v="0"/>
    <m/>
    <m/>
    <m/>
    <m/>
    <x v="0"/>
    <m/>
    <m/>
    <m/>
    <n v="1"/>
    <n v="0"/>
    <n v="0"/>
    <n v="0"/>
    <n v="0"/>
    <n v="0"/>
    <n v="0"/>
    <x v="0"/>
  </r>
  <r>
    <x v="0"/>
    <n v="1397"/>
    <m/>
    <x v="0"/>
    <m/>
    <m/>
    <m/>
    <m/>
    <x v="0"/>
    <m/>
    <m/>
    <m/>
    <n v="1"/>
    <n v="0"/>
    <n v="0"/>
    <n v="0"/>
    <n v="0"/>
    <n v="0"/>
    <n v="0"/>
    <x v="0"/>
  </r>
  <r>
    <x v="0"/>
    <n v="1398"/>
    <m/>
    <x v="0"/>
    <m/>
    <m/>
    <m/>
    <m/>
    <x v="0"/>
    <m/>
    <m/>
    <m/>
    <n v="1"/>
    <n v="0"/>
    <n v="0"/>
    <n v="0"/>
    <n v="0"/>
    <n v="0"/>
    <n v="0"/>
    <x v="0"/>
  </r>
  <r>
    <x v="0"/>
    <n v="1399"/>
    <m/>
    <x v="0"/>
    <m/>
    <m/>
    <m/>
    <m/>
    <x v="0"/>
    <m/>
    <m/>
    <m/>
    <n v="1"/>
    <n v="0"/>
    <n v="0"/>
    <n v="0"/>
    <n v="0"/>
    <n v="0"/>
    <n v="0"/>
    <x v="0"/>
  </r>
  <r>
    <x v="0"/>
    <n v="1400"/>
    <m/>
    <x v="0"/>
    <m/>
    <m/>
    <m/>
    <m/>
    <x v="0"/>
    <m/>
    <m/>
    <m/>
    <n v="1"/>
    <n v="0"/>
    <n v="0"/>
    <n v="0"/>
    <n v="0"/>
    <n v="0"/>
    <n v="0"/>
    <x v="0"/>
  </r>
  <r>
    <x v="0"/>
    <n v="1401"/>
    <m/>
    <x v="0"/>
    <m/>
    <m/>
    <m/>
    <m/>
    <x v="0"/>
    <m/>
    <m/>
    <m/>
    <n v="1"/>
    <n v="0"/>
    <n v="0"/>
    <n v="0"/>
    <n v="0"/>
    <n v="0"/>
    <n v="0"/>
    <x v="0"/>
  </r>
  <r>
    <x v="0"/>
    <n v="1402"/>
    <m/>
    <x v="0"/>
    <m/>
    <m/>
    <m/>
    <m/>
    <x v="0"/>
    <m/>
    <m/>
    <m/>
    <n v="1"/>
    <n v="0"/>
    <n v="0"/>
    <n v="0"/>
    <n v="0"/>
    <n v="0"/>
    <n v="0"/>
    <x v="0"/>
  </r>
  <r>
    <x v="0"/>
    <n v="1403"/>
    <m/>
    <x v="0"/>
    <m/>
    <m/>
    <m/>
    <m/>
    <x v="0"/>
    <m/>
    <m/>
    <m/>
    <n v="1"/>
    <n v="0"/>
    <n v="0"/>
    <n v="0"/>
    <n v="0"/>
    <n v="0"/>
    <n v="0"/>
    <x v="0"/>
  </r>
  <r>
    <x v="0"/>
    <n v="1404"/>
    <m/>
    <x v="0"/>
    <m/>
    <m/>
    <m/>
    <m/>
    <x v="0"/>
    <m/>
    <m/>
    <m/>
    <n v="1"/>
    <n v="0"/>
    <n v="0"/>
    <n v="0"/>
    <n v="0"/>
    <n v="0"/>
    <n v="0"/>
    <x v="0"/>
  </r>
  <r>
    <x v="0"/>
    <n v="1405"/>
    <m/>
    <x v="0"/>
    <m/>
    <m/>
    <m/>
    <m/>
    <x v="0"/>
    <m/>
    <m/>
    <m/>
    <n v="1"/>
    <n v="0"/>
    <n v="0"/>
    <n v="0"/>
    <n v="0"/>
    <n v="0"/>
    <n v="0"/>
    <x v="0"/>
  </r>
  <r>
    <x v="0"/>
    <n v="1406"/>
    <m/>
    <x v="0"/>
    <m/>
    <m/>
    <m/>
    <m/>
    <x v="0"/>
    <m/>
    <m/>
    <m/>
    <n v="1"/>
    <n v="0"/>
    <n v="0"/>
    <n v="0"/>
    <n v="0"/>
    <n v="0"/>
    <n v="0"/>
    <x v="0"/>
  </r>
  <r>
    <x v="0"/>
    <n v="1407"/>
    <m/>
    <x v="0"/>
    <m/>
    <m/>
    <m/>
    <m/>
    <x v="0"/>
    <m/>
    <m/>
    <m/>
    <n v="1"/>
    <n v="0"/>
    <n v="0"/>
    <n v="0"/>
    <n v="0"/>
    <n v="0"/>
    <n v="0"/>
    <x v="0"/>
  </r>
  <r>
    <x v="0"/>
    <n v="1408"/>
    <m/>
    <x v="0"/>
    <m/>
    <m/>
    <m/>
    <m/>
    <x v="0"/>
    <m/>
    <m/>
    <m/>
    <n v="1"/>
    <n v="0"/>
    <n v="0"/>
    <n v="0"/>
    <n v="0"/>
    <n v="0"/>
    <n v="0"/>
    <x v="0"/>
  </r>
  <r>
    <x v="0"/>
    <n v="1409"/>
    <m/>
    <x v="0"/>
    <m/>
    <m/>
    <m/>
    <m/>
    <x v="0"/>
    <m/>
    <m/>
    <m/>
    <n v="1"/>
    <n v="0"/>
    <n v="0"/>
    <n v="0"/>
    <n v="0"/>
    <n v="0"/>
    <n v="0"/>
    <x v="0"/>
  </r>
  <r>
    <x v="0"/>
    <n v="1410"/>
    <m/>
    <x v="0"/>
    <m/>
    <m/>
    <m/>
    <m/>
    <x v="0"/>
    <m/>
    <m/>
    <m/>
    <n v="1"/>
    <n v="0"/>
    <n v="0"/>
    <n v="0"/>
    <n v="0"/>
    <n v="0"/>
    <n v="0"/>
    <x v="0"/>
  </r>
  <r>
    <x v="0"/>
    <n v="1411"/>
    <m/>
    <x v="0"/>
    <m/>
    <m/>
    <m/>
    <m/>
    <x v="0"/>
    <m/>
    <m/>
    <m/>
    <n v="1"/>
    <n v="0"/>
    <n v="0"/>
    <n v="0"/>
    <n v="0"/>
    <n v="0"/>
    <n v="0"/>
    <x v="0"/>
  </r>
  <r>
    <x v="0"/>
    <n v="1412"/>
    <m/>
    <x v="0"/>
    <m/>
    <m/>
    <m/>
    <m/>
    <x v="0"/>
    <m/>
    <m/>
    <m/>
    <n v="1"/>
    <n v="0"/>
    <n v="0"/>
    <n v="0"/>
    <n v="0"/>
    <n v="0"/>
    <n v="0"/>
    <x v="0"/>
  </r>
  <r>
    <x v="0"/>
    <n v="1413"/>
    <m/>
    <x v="0"/>
    <m/>
    <m/>
    <m/>
    <m/>
    <x v="0"/>
    <m/>
    <m/>
    <m/>
    <n v="1"/>
    <n v="0"/>
    <n v="0"/>
    <n v="0"/>
    <n v="0"/>
    <n v="0"/>
    <n v="0"/>
    <x v="0"/>
  </r>
  <r>
    <x v="0"/>
    <n v="1414"/>
    <m/>
    <x v="0"/>
    <m/>
    <m/>
    <m/>
    <m/>
    <x v="0"/>
    <m/>
    <m/>
    <m/>
    <n v="1"/>
    <n v="0"/>
    <n v="0"/>
    <n v="0"/>
    <n v="0"/>
    <n v="0"/>
    <n v="0"/>
    <x v="0"/>
  </r>
  <r>
    <x v="0"/>
    <n v="1415"/>
    <m/>
    <x v="0"/>
    <m/>
    <m/>
    <m/>
    <m/>
    <x v="0"/>
    <m/>
    <m/>
    <m/>
    <n v="1"/>
    <n v="0"/>
    <n v="0"/>
    <n v="0"/>
    <n v="0"/>
    <n v="0"/>
    <n v="0"/>
    <x v="0"/>
  </r>
  <r>
    <x v="0"/>
    <n v="1416"/>
    <m/>
    <x v="0"/>
    <m/>
    <m/>
    <m/>
    <m/>
    <x v="0"/>
    <m/>
    <m/>
    <m/>
    <n v="1"/>
    <n v="0"/>
    <n v="0"/>
    <n v="0"/>
    <n v="0"/>
    <n v="0"/>
    <n v="0"/>
    <x v="0"/>
  </r>
  <r>
    <x v="0"/>
    <n v="1417"/>
    <m/>
    <x v="0"/>
    <m/>
    <m/>
    <m/>
    <m/>
    <x v="0"/>
    <m/>
    <m/>
    <m/>
    <n v="1"/>
    <n v="0"/>
    <n v="0"/>
    <n v="0"/>
    <n v="0"/>
    <n v="0"/>
    <n v="0"/>
    <x v="0"/>
  </r>
  <r>
    <x v="0"/>
    <n v="1418"/>
    <m/>
    <x v="0"/>
    <m/>
    <m/>
    <m/>
    <m/>
    <x v="0"/>
    <m/>
    <m/>
    <m/>
    <n v="1"/>
    <n v="0"/>
    <n v="0"/>
    <n v="0"/>
    <n v="0"/>
    <n v="0"/>
    <n v="0"/>
    <x v="0"/>
  </r>
  <r>
    <x v="0"/>
    <n v="1419"/>
    <m/>
    <x v="0"/>
    <m/>
    <m/>
    <m/>
    <m/>
    <x v="0"/>
    <m/>
    <m/>
    <m/>
    <n v="1"/>
    <n v="0"/>
    <n v="0"/>
    <n v="0"/>
    <n v="0"/>
    <n v="0"/>
    <n v="0"/>
    <x v="0"/>
  </r>
  <r>
    <x v="0"/>
    <n v="1420"/>
    <m/>
    <x v="0"/>
    <m/>
    <m/>
    <m/>
    <m/>
    <x v="0"/>
    <m/>
    <m/>
    <m/>
    <n v="1"/>
    <n v="0"/>
    <n v="0"/>
    <n v="0"/>
    <n v="0"/>
    <n v="0"/>
    <n v="0"/>
    <x v="0"/>
  </r>
  <r>
    <x v="0"/>
    <n v="1421"/>
    <m/>
    <x v="0"/>
    <m/>
    <m/>
    <m/>
    <m/>
    <x v="0"/>
    <m/>
    <m/>
    <m/>
    <n v="1"/>
    <n v="0"/>
    <n v="0"/>
    <n v="0"/>
    <n v="0"/>
    <n v="0"/>
    <n v="0"/>
    <x v="0"/>
  </r>
  <r>
    <x v="0"/>
    <n v="1422"/>
    <m/>
    <x v="0"/>
    <m/>
    <m/>
    <m/>
    <m/>
    <x v="0"/>
    <m/>
    <m/>
    <m/>
    <n v="1"/>
    <n v="0"/>
    <n v="0"/>
    <n v="0"/>
    <n v="0"/>
    <n v="0"/>
    <n v="0"/>
    <x v="0"/>
  </r>
  <r>
    <x v="0"/>
    <n v="1423"/>
    <m/>
    <x v="0"/>
    <m/>
    <m/>
    <m/>
    <m/>
    <x v="0"/>
    <m/>
    <m/>
    <m/>
    <n v="1"/>
    <n v="0"/>
    <n v="0"/>
    <n v="0"/>
    <n v="0"/>
    <n v="0"/>
    <n v="0"/>
    <x v="0"/>
  </r>
  <r>
    <x v="0"/>
    <n v="1424"/>
    <m/>
    <x v="0"/>
    <m/>
    <m/>
    <m/>
    <m/>
    <x v="0"/>
    <m/>
    <m/>
    <m/>
    <n v="1"/>
    <n v="0"/>
    <n v="0"/>
    <n v="0"/>
    <n v="0"/>
    <n v="0"/>
    <n v="0"/>
    <x v="0"/>
  </r>
  <r>
    <x v="0"/>
    <n v="1425"/>
    <m/>
    <x v="0"/>
    <m/>
    <m/>
    <m/>
    <m/>
    <x v="0"/>
    <m/>
    <m/>
    <m/>
    <n v="1"/>
    <n v="0"/>
    <n v="0"/>
    <n v="0"/>
    <n v="0"/>
    <n v="0"/>
    <n v="0"/>
    <x v="0"/>
  </r>
  <r>
    <x v="0"/>
    <n v="1426"/>
    <m/>
    <x v="0"/>
    <m/>
    <m/>
    <m/>
    <m/>
    <x v="0"/>
    <m/>
    <m/>
    <m/>
    <n v="1"/>
    <n v="0"/>
    <n v="0"/>
    <n v="0"/>
    <n v="0"/>
    <n v="0"/>
    <n v="0"/>
    <x v="0"/>
  </r>
  <r>
    <x v="0"/>
    <n v="1427"/>
    <m/>
    <x v="0"/>
    <m/>
    <m/>
    <m/>
    <m/>
    <x v="0"/>
    <m/>
    <m/>
    <m/>
    <n v="1"/>
    <n v="0"/>
    <n v="0"/>
    <n v="0"/>
    <n v="0"/>
    <n v="0"/>
    <n v="0"/>
    <x v="0"/>
  </r>
  <r>
    <x v="0"/>
    <n v="1428"/>
    <m/>
    <x v="0"/>
    <m/>
    <m/>
    <m/>
    <m/>
    <x v="0"/>
    <m/>
    <m/>
    <m/>
    <n v="1"/>
    <n v="0"/>
    <n v="0"/>
    <n v="0"/>
    <n v="0"/>
    <n v="0"/>
    <n v="0"/>
    <x v="0"/>
  </r>
  <r>
    <x v="0"/>
    <n v="1429"/>
    <m/>
    <x v="0"/>
    <m/>
    <m/>
    <m/>
    <m/>
    <x v="0"/>
    <m/>
    <m/>
    <m/>
    <n v="1"/>
    <n v="0"/>
    <n v="0"/>
    <n v="0"/>
    <n v="0"/>
    <n v="0"/>
    <n v="0"/>
    <x v="0"/>
  </r>
  <r>
    <x v="0"/>
    <n v="1430"/>
    <m/>
    <x v="0"/>
    <m/>
    <m/>
    <m/>
    <m/>
    <x v="0"/>
    <m/>
    <m/>
    <m/>
    <n v="1"/>
    <n v="0"/>
    <n v="0"/>
    <n v="0"/>
    <n v="0"/>
    <n v="0"/>
    <n v="0"/>
    <x v="0"/>
  </r>
  <r>
    <x v="0"/>
    <n v="1431"/>
    <m/>
    <x v="0"/>
    <m/>
    <m/>
    <m/>
    <m/>
    <x v="0"/>
    <m/>
    <m/>
    <m/>
    <n v="1"/>
    <n v="0"/>
    <n v="0"/>
    <n v="0"/>
    <n v="0"/>
    <n v="0"/>
    <n v="0"/>
    <x v="0"/>
  </r>
  <r>
    <x v="0"/>
    <n v="1432"/>
    <m/>
    <x v="0"/>
    <m/>
    <m/>
    <m/>
    <m/>
    <x v="0"/>
    <m/>
    <m/>
    <m/>
    <n v="1"/>
    <n v="0"/>
    <n v="0"/>
    <n v="0"/>
    <n v="0"/>
    <n v="0"/>
    <n v="0"/>
    <x v="0"/>
  </r>
  <r>
    <x v="0"/>
    <n v="1433"/>
    <m/>
    <x v="0"/>
    <m/>
    <m/>
    <m/>
    <m/>
    <x v="0"/>
    <m/>
    <m/>
    <m/>
    <n v="1"/>
    <n v="0"/>
    <n v="0"/>
    <n v="0"/>
    <n v="0"/>
    <n v="0"/>
    <n v="0"/>
    <x v="0"/>
  </r>
  <r>
    <x v="0"/>
    <n v="1434"/>
    <m/>
    <x v="0"/>
    <m/>
    <m/>
    <m/>
    <m/>
    <x v="0"/>
    <m/>
    <m/>
    <m/>
    <n v="1"/>
    <n v="0"/>
    <n v="0"/>
    <n v="0"/>
    <n v="0"/>
    <n v="0"/>
    <n v="0"/>
    <x v="0"/>
  </r>
  <r>
    <x v="0"/>
    <n v="1435"/>
    <m/>
    <x v="0"/>
    <m/>
    <m/>
    <m/>
    <m/>
    <x v="0"/>
    <m/>
    <m/>
    <m/>
    <n v="1"/>
    <n v="0"/>
    <n v="0"/>
    <n v="0"/>
    <n v="0"/>
    <n v="0"/>
    <n v="0"/>
    <x v="0"/>
  </r>
  <r>
    <x v="0"/>
    <n v="1436"/>
    <m/>
    <x v="0"/>
    <m/>
    <m/>
    <m/>
    <m/>
    <x v="0"/>
    <m/>
    <m/>
    <m/>
    <n v="1"/>
    <n v="0"/>
    <n v="0"/>
    <n v="0"/>
    <n v="0"/>
    <n v="0"/>
    <n v="0"/>
    <x v="0"/>
  </r>
  <r>
    <x v="0"/>
    <n v="1437"/>
    <m/>
    <x v="0"/>
    <m/>
    <m/>
    <m/>
    <m/>
    <x v="0"/>
    <m/>
    <m/>
    <m/>
    <n v="1"/>
    <n v="0"/>
    <n v="0"/>
    <n v="0"/>
    <n v="0"/>
    <n v="0"/>
    <n v="0"/>
    <x v="0"/>
  </r>
  <r>
    <x v="0"/>
    <n v="1438"/>
    <m/>
    <x v="0"/>
    <m/>
    <m/>
    <m/>
    <m/>
    <x v="0"/>
    <m/>
    <m/>
    <m/>
    <n v="1"/>
    <n v="0"/>
    <n v="0"/>
    <n v="0"/>
    <n v="0"/>
    <n v="0"/>
    <n v="0"/>
    <x v="0"/>
  </r>
  <r>
    <x v="0"/>
    <n v="1439"/>
    <m/>
    <x v="0"/>
    <m/>
    <m/>
    <m/>
    <m/>
    <x v="0"/>
    <m/>
    <m/>
    <m/>
    <n v="1"/>
    <n v="0"/>
    <n v="0"/>
    <n v="0"/>
    <n v="0"/>
    <n v="0"/>
    <n v="0"/>
    <x v="0"/>
  </r>
  <r>
    <x v="0"/>
    <n v="1440"/>
    <m/>
    <x v="0"/>
    <m/>
    <m/>
    <m/>
    <m/>
    <x v="0"/>
    <m/>
    <m/>
    <m/>
    <n v="1"/>
    <n v="0"/>
    <n v="0"/>
    <n v="0"/>
    <n v="0"/>
    <n v="0"/>
    <n v="0"/>
    <x v="0"/>
  </r>
  <r>
    <x v="0"/>
    <n v="1441"/>
    <m/>
    <x v="0"/>
    <m/>
    <m/>
    <m/>
    <m/>
    <x v="0"/>
    <m/>
    <m/>
    <m/>
    <n v="1"/>
    <n v="0"/>
    <n v="0"/>
    <n v="0"/>
    <n v="0"/>
    <n v="0"/>
    <n v="0"/>
    <x v="0"/>
  </r>
  <r>
    <x v="0"/>
    <n v="1442"/>
    <m/>
    <x v="0"/>
    <m/>
    <m/>
    <m/>
    <m/>
    <x v="0"/>
    <m/>
    <m/>
    <m/>
    <n v="1"/>
    <n v="0"/>
    <n v="0"/>
    <n v="0"/>
    <n v="0"/>
    <n v="0"/>
    <n v="0"/>
    <x v="0"/>
  </r>
  <r>
    <x v="0"/>
    <n v="1443"/>
    <m/>
    <x v="0"/>
    <m/>
    <m/>
    <m/>
    <m/>
    <x v="0"/>
    <m/>
    <m/>
    <m/>
    <n v="1"/>
    <n v="0"/>
    <n v="0"/>
    <n v="0"/>
    <n v="0"/>
    <n v="0"/>
    <n v="0"/>
    <x v="0"/>
  </r>
  <r>
    <x v="0"/>
    <n v="1444"/>
    <m/>
    <x v="0"/>
    <m/>
    <m/>
    <m/>
    <m/>
    <x v="0"/>
    <m/>
    <m/>
    <m/>
    <n v="1"/>
    <n v="0"/>
    <n v="0"/>
    <n v="0"/>
    <n v="0"/>
    <n v="0"/>
    <n v="0"/>
    <x v="0"/>
  </r>
  <r>
    <x v="0"/>
    <n v="1445"/>
    <m/>
    <x v="0"/>
    <m/>
    <m/>
    <m/>
    <m/>
    <x v="0"/>
    <m/>
    <m/>
    <m/>
    <n v="1"/>
    <n v="0"/>
    <n v="0"/>
    <n v="0"/>
    <n v="0"/>
    <n v="0"/>
    <n v="0"/>
    <x v="0"/>
  </r>
  <r>
    <x v="0"/>
    <n v="1446"/>
    <m/>
    <x v="0"/>
    <m/>
    <m/>
    <m/>
    <m/>
    <x v="0"/>
    <m/>
    <m/>
    <m/>
    <n v="1"/>
    <n v="0"/>
    <n v="0"/>
    <n v="0"/>
    <n v="0"/>
    <n v="0"/>
    <n v="0"/>
    <x v="0"/>
  </r>
  <r>
    <x v="0"/>
    <n v="1447"/>
    <m/>
    <x v="0"/>
    <m/>
    <m/>
    <m/>
    <m/>
    <x v="0"/>
    <m/>
    <m/>
    <m/>
    <n v="1"/>
    <n v="0"/>
    <n v="0"/>
    <n v="0"/>
    <n v="0"/>
    <n v="0"/>
    <n v="0"/>
    <x v="0"/>
  </r>
  <r>
    <x v="0"/>
    <n v="1448"/>
    <m/>
    <x v="0"/>
    <m/>
    <m/>
    <m/>
    <m/>
    <x v="0"/>
    <m/>
    <m/>
    <m/>
    <n v="1"/>
    <n v="0"/>
    <n v="0"/>
    <n v="0"/>
    <n v="0"/>
    <n v="0"/>
    <n v="0"/>
    <x v="0"/>
  </r>
  <r>
    <x v="0"/>
    <n v="1449"/>
    <m/>
    <x v="0"/>
    <m/>
    <m/>
    <m/>
    <m/>
    <x v="0"/>
    <m/>
    <m/>
    <m/>
    <n v="1"/>
    <n v="0"/>
    <n v="0"/>
    <n v="0"/>
    <n v="0"/>
    <n v="0"/>
    <n v="0"/>
    <x v="0"/>
  </r>
  <r>
    <x v="0"/>
    <n v="1450"/>
    <m/>
    <x v="0"/>
    <m/>
    <m/>
    <m/>
    <m/>
    <x v="0"/>
    <m/>
    <m/>
    <m/>
    <n v="1"/>
    <n v="0"/>
    <n v="0"/>
    <n v="0"/>
    <n v="0"/>
    <n v="0"/>
    <n v="0"/>
    <x v="0"/>
  </r>
  <r>
    <x v="0"/>
    <n v="1451"/>
    <m/>
    <x v="0"/>
    <m/>
    <m/>
    <m/>
    <m/>
    <x v="0"/>
    <m/>
    <m/>
    <m/>
    <n v="1"/>
    <n v="0"/>
    <n v="0"/>
    <n v="0"/>
    <n v="0"/>
    <n v="0"/>
    <n v="0"/>
    <x v="0"/>
  </r>
  <r>
    <x v="0"/>
    <n v="1452"/>
    <m/>
    <x v="0"/>
    <m/>
    <m/>
    <m/>
    <m/>
    <x v="0"/>
    <m/>
    <m/>
    <m/>
    <n v="1"/>
    <n v="0"/>
    <n v="0"/>
    <n v="0"/>
    <n v="0"/>
    <n v="0"/>
    <n v="0"/>
    <x v="0"/>
  </r>
  <r>
    <x v="0"/>
    <n v="1453"/>
    <m/>
    <x v="0"/>
    <m/>
    <m/>
    <m/>
    <m/>
    <x v="0"/>
    <m/>
    <m/>
    <m/>
    <n v="1"/>
    <n v="0"/>
    <n v="0"/>
    <n v="0"/>
    <n v="0"/>
    <n v="0"/>
    <n v="0"/>
    <x v="0"/>
  </r>
  <r>
    <x v="0"/>
    <n v="1454"/>
    <m/>
    <x v="0"/>
    <m/>
    <m/>
    <m/>
    <m/>
    <x v="0"/>
    <m/>
    <m/>
    <m/>
    <n v="1"/>
    <n v="0"/>
    <n v="0"/>
    <n v="0"/>
    <n v="0"/>
    <n v="0"/>
    <n v="0"/>
    <x v="0"/>
  </r>
  <r>
    <x v="0"/>
    <n v="1455"/>
    <m/>
    <x v="0"/>
    <m/>
    <m/>
    <m/>
    <m/>
    <x v="0"/>
    <m/>
    <m/>
    <m/>
    <n v="1"/>
    <n v="0"/>
    <n v="0"/>
    <n v="0"/>
    <n v="0"/>
    <n v="0"/>
    <n v="0"/>
    <x v="0"/>
  </r>
  <r>
    <x v="0"/>
    <n v="1456"/>
    <m/>
    <x v="0"/>
    <m/>
    <m/>
    <m/>
    <m/>
    <x v="0"/>
    <m/>
    <m/>
    <m/>
    <n v="1"/>
    <n v="0"/>
    <n v="0"/>
    <n v="0"/>
    <n v="0"/>
    <n v="0"/>
    <n v="0"/>
    <x v="0"/>
  </r>
  <r>
    <x v="0"/>
    <n v="1457"/>
    <m/>
    <x v="0"/>
    <m/>
    <m/>
    <m/>
    <m/>
    <x v="0"/>
    <m/>
    <m/>
    <m/>
    <n v="1"/>
    <n v="0"/>
    <n v="0"/>
    <n v="0"/>
    <n v="0"/>
    <n v="0"/>
    <n v="0"/>
    <x v="0"/>
  </r>
  <r>
    <x v="0"/>
    <n v="1458"/>
    <m/>
    <x v="0"/>
    <m/>
    <m/>
    <m/>
    <m/>
    <x v="0"/>
    <m/>
    <m/>
    <m/>
    <n v="1"/>
    <n v="0"/>
    <n v="0"/>
    <n v="0"/>
    <n v="0"/>
    <n v="0"/>
    <n v="0"/>
    <x v="0"/>
  </r>
  <r>
    <x v="0"/>
    <n v="1459"/>
    <m/>
    <x v="0"/>
    <m/>
    <m/>
    <m/>
    <m/>
    <x v="0"/>
    <m/>
    <m/>
    <m/>
    <n v="1"/>
    <n v="0"/>
    <n v="0"/>
    <n v="0"/>
    <n v="0"/>
    <n v="0"/>
    <n v="0"/>
    <x v="0"/>
  </r>
  <r>
    <x v="0"/>
    <n v="1460"/>
    <m/>
    <x v="0"/>
    <m/>
    <m/>
    <m/>
    <m/>
    <x v="0"/>
    <m/>
    <m/>
    <m/>
    <n v="1"/>
    <n v="0"/>
    <n v="0"/>
    <n v="0"/>
    <n v="0"/>
    <n v="0"/>
    <n v="0"/>
    <x v="0"/>
  </r>
  <r>
    <x v="0"/>
    <n v="1461"/>
    <m/>
    <x v="0"/>
    <m/>
    <m/>
    <m/>
    <m/>
    <x v="0"/>
    <m/>
    <m/>
    <m/>
    <n v="1"/>
    <n v="0"/>
    <n v="0"/>
    <n v="0"/>
    <n v="0"/>
    <n v="0"/>
    <n v="0"/>
    <x v="0"/>
  </r>
  <r>
    <x v="0"/>
    <n v="1462"/>
    <m/>
    <x v="0"/>
    <m/>
    <m/>
    <m/>
    <m/>
    <x v="0"/>
    <m/>
    <m/>
    <m/>
    <n v="1"/>
    <n v="0"/>
    <n v="0"/>
    <n v="0"/>
    <n v="0"/>
    <n v="0"/>
    <n v="0"/>
    <x v="0"/>
  </r>
  <r>
    <x v="0"/>
    <n v="1463"/>
    <m/>
    <x v="0"/>
    <m/>
    <m/>
    <m/>
    <m/>
    <x v="0"/>
    <m/>
    <m/>
    <m/>
    <n v="1"/>
    <n v="0"/>
    <n v="0"/>
    <n v="0"/>
    <n v="0"/>
    <n v="0"/>
    <n v="0"/>
    <x v="0"/>
  </r>
  <r>
    <x v="0"/>
    <n v="1464"/>
    <m/>
    <x v="0"/>
    <m/>
    <m/>
    <m/>
    <m/>
    <x v="0"/>
    <m/>
    <m/>
    <m/>
    <n v="1"/>
    <n v="0"/>
    <n v="0"/>
    <n v="0"/>
    <n v="0"/>
    <n v="0"/>
    <n v="0"/>
    <x v="0"/>
  </r>
  <r>
    <x v="0"/>
    <n v="1465"/>
    <m/>
    <x v="0"/>
    <m/>
    <m/>
    <m/>
    <m/>
    <x v="0"/>
    <m/>
    <m/>
    <m/>
    <n v="1"/>
    <n v="0"/>
    <n v="0"/>
    <n v="0"/>
    <n v="0"/>
    <n v="0"/>
    <n v="0"/>
    <x v="0"/>
  </r>
  <r>
    <x v="0"/>
    <n v="1466"/>
    <m/>
    <x v="0"/>
    <m/>
    <m/>
    <m/>
    <m/>
    <x v="0"/>
    <m/>
    <m/>
    <m/>
    <n v="1"/>
    <n v="0"/>
    <n v="0"/>
    <n v="0"/>
    <n v="0"/>
    <n v="0"/>
    <n v="0"/>
    <x v="0"/>
  </r>
  <r>
    <x v="0"/>
    <n v="1467"/>
    <m/>
    <x v="0"/>
    <m/>
    <m/>
    <m/>
    <m/>
    <x v="0"/>
    <m/>
    <m/>
    <m/>
    <n v="1"/>
    <n v="0"/>
    <n v="0"/>
    <n v="0"/>
    <n v="0"/>
    <n v="0"/>
    <n v="0"/>
    <x v="0"/>
  </r>
  <r>
    <x v="0"/>
    <n v="1468"/>
    <m/>
    <x v="0"/>
    <m/>
    <m/>
    <m/>
    <m/>
    <x v="0"/>
    <m/>
    <m/>
    <m/>
    <n v="1"/>
    <n v="0"/>
    <n v="0"/>
    <n v="0"/>
    <n v="0"/>
    <n v="0"/>
    <n v="0"/>
    <x v="0"/>
  </r>
  <r>
    <x v="0"/>
    <n v="1469"/>
    <m/>
    <x v="0"/>
    <m/>
    <m/>
    <m/>
    <m/>
    <x v="0"/>
    <m/>
    <m/>
    <m/>
    <n v="1"/>
    <n v="0"/>
    <n v="0"/>
    <n v="0"/>
    <n v="0"/>
    <n v="0"/>
    <n v="0"/>
    <x v="0"/>
  </r>
  <r>
    <x v="0"/>
    <n v="1470"/>
    <m/>
    <x v="0"/>
    <m/>
    <m/>
    <m/>
    <m/>
    <x v="0"/>
    <m/>
    <m/>
    <m/>
    <n v="1"/>
    <n v="0"/>
    <n v="0"/>
    <n v="0"/>
    <n v="0"/>
    <n v="0"/>
    <n v="0"/>
    <x v="0"/>
  </r>
  <r>
    <x v="0"/>
    <n v="1471"/>
    <m/>
    <x v="0"/>
    <m/>
    <m/>
    <m/>
    <m/>
    <x v="0"/>
    <m/>
    <m/>
    <m/>
    <n v="1"/>
    <n v="0"/>
    <n v="0"/>
    <n v="0"/>
    <n v="0"/>
    <n v="0"/>
    <n v="0"/>
    <x v="0"/>
  </r>
  <r>
    <x v="0"/>
    <n v="1472"/>
    <m/>
    <x v="0"/>
    <m/>
    <m/>
    <m/>
    <m/>
    <x v="0"/>
    <m/>
    <m/>
    <m/>
    <n v="1"/>
    <n v="0"/>
    <n v="0"/>
    <n v="0"/>
    <n v="0"/>
    <n v="0"/>
    <n v="0"/>
    <x v="0"/>
  </r>
  <r>
    <x v="0"/>
    <n v="1473"/>
    <m/>
    <x v="0"/>
    <m/>
    <m/>
    <m/>
    <m/>
    <x v="0"/>
    <m/>
    <m/>
    <m/>
    <n v="1"/>
    <n v="0"/>
    <n v="0"/>
    <n v="0"/>
    <n v="0"/>
    <n v="0"/>
    <n v="0"/>
    <x v="0"/>
  </r>
  <r>
    <x v="0"/>
    <n v="1474"/>
    <m/>
    <x v="0"/>
    <m/>
    <m/>
    <m/>
    <m/>
    <x v="0"/>
    <m/>
    <m/>
    <m/>
    <n v="1"/>
    <n v="0"/>
    <n v="0"/>
    <n v="0"/>
    <n v="0"/>
    <n v="0"/>
    <n v="0"/>
    <x v="0"/>
  </r>
  <r>
    <x v="0"/>
    <n v="1475"/>
    <m/>
    <x v="0"/>
    <m/>
    <m/>
    <m/>
    <m/>
    <x v="0"/>
    <m/>
    <m/>
    <m/>
    <n v="1"/>
    <n v="0"/>
    <n v="0"/>
    <n v="0"/>
    <n v="0"/>
    <n v="0"/>
    <n v="0"/>
    <x v="0"/>
  </r>
  <r>
    <x v="0"/>
    <n v="1476"/>
    <m/>
    <x v="0"/>
    <m/>
    <m/>
    <m/>
    <m/>
    <x v="0"/>
    <m/>
    <m/>
    <m/>
    <n v="1"/>
    <n v="0"/>
    <n v="0"/>
    <n v="0"/>
    <n v="0"/>
    <n v="0"/>
    <n v="0"/>
    <x v="0"/>
  </r>
  <r>
    <x v="0"/>
    <n v="1477"/>
    <m/>
    <x v="0"/>
    <m/>
    <m/>
    <m/>
    <m/>
    <x v="0"/>
    <m/>
    <m/>
    <m/>
    <n v="1"/>
    <n v="0"/>
    <n v="0"/>
    <n v="0"/>
    <n v="0"/>
    <n v="0"/>
    <n v="0"/>
    <x v="0"/>
  </r>
  <r>
    <x v="0"/>
    <n v="1478"/>
    <m/>
    <x v="0"/>
    <m/>
    <m/>
    <m/>
    <m/>
    <x v="0"/>
    <m/>
    <m/>
    <m/>
    <n v="1"/>
    <n v="0"/>
    <n v="0"/>
    <n v="0"/>
    <n v="0"/>
    <n v="0"/>
    <n v="0"/>
    <x v="0"/>
  </r>
  <r>
    <x v="0"/>
    <n v="1479"/>
    <m/>
    <x v="0"/>
    <m/>
    <m/>
    <m/>
    <m/>
    <x v="0"/>
    <m/>
    <m/>
    <m/>
    <n v="1"/>
    <n v="0"/>
    <n v="0"/>
    <n v="0"/>
    <n v="0"/>
    <n v="0"/>
    <n v="0"/>
    <x v="0"/>
  </r>
  <r>
    <x v="0"/>
    <n v="1480"/>
    <m/>
    <x v="0"/>
    <m/>
    <m/>
    <m/>
    <m/>
    <x v="0"/>
    <m/>
    <m/>
    <m/>
    <n v="1"/>
    <n v="0"/>
    <n v="0"/>
    <n v="0"/>
    <n v="0"/>
    <n v="0"/>
    <n v="0"/>
    <x v="0"/>
  </r>
  <r>
    <x v="0"/>
    <n v="1481"/>
    <m/>
    <x v="0"/>
    <m/>
    <m/>
    <m/>
    <m/>
    <x v="0"/>
    <m/>
    <m/>
    <m/>
    <n v="1"/>
    <n v="0"/>
    <n v="0"/>
    <n v="0"/>
    <n v="0"/>
    <n v="0"/>
    <n v="0"/>
    <x v="0"/>
  </r>
  <r>
    <x v="0"/>
    <n v="1482"/>
    <m/>
    <x v="0"/>
    <m/>
    <m/>
    <m/>
    <m/>
    <x v="0"/>
    <m/>
    <m/>
    <m/>
    <n v="1"/>
    <n v="0"/>
    <n v="0"/>
    <n v="0"/>
    <n v="0"/>
    <n v="0"/>
    <n v="0"/>
    <x v="0"/>
  </r>
  <r>
    <x v="0"/>
    <n v="1483"/>
    <m/>
    <x v="0"/>
    <m/>
    <m/>
    <m/>
    <m/>
    <x v="0"/>
    <m/>
    <m/>
    <m/>
    <n v="1"/>
    <n v="0"/>
    <n v="0"/>
    <n v="0"/>
    <n v="0"/>
    <n v="0"/>
    <n v="0"/>
    <x v="0"/>
  </r>
  <r>
    <x v="0"/>
    <n v="1484"/>
    <m/>
    <x v="0"/>
    <m/>
    <m/>
    <m/>
    <m/>
    <x v="0"/>
    <m/>
    <m/>
    <m/>
    <n v="1"/>
    <n v="0"/>
    <n v="0"/>
    <n v="0"/>
    <n v="0"/>
    <n v="0"/>
    <n v="0"/>
    <x v="0"/>
  </r>
  <r>
    <x v="0"/>
    <n v="1485"/>
    <m/>
    <x v="0"/>
    <m/>
    <m/>
    <m/>
    <m/>
    <x v="0"/>
    <m/>
    <m/>
    <m/>
    <n v="1"/>
    <n v="0"/>
    <n v="0"/>
    <n v="0"/>
    <n v="0"/>
    <n v="0"/>
    <n v="0"/>
    <x v="0"/>
  </r>
  <r>
    <x v="0"/>
    <n v="1486"/>
    <m/>
    <x v="0"/>
    <m/>
    <m/>
    <m/>
    <m/>
    <x v="0"/>
    <m/>
    <m/>
    <m/>
    <n v="1"/>
    <n v="0"/>
    <n v="0"/>
    <n v="0"/>
    <n v="0"/>
    <n v="0"/>
    <n v="0"/>
    <x v="0"/>
  </r>
  <r>
    <x v="0"/>
    <n v="1487"/>
    <m/>
    <x v="0"/>
    <m/>
    <m/>
    <m/>
    <m/>
    <x v="0"/>
    <m/>
    <m/>
    <m/>
    <n v="1"/>
    <n v="0"/>
    <n v="0"/>
    <n v="0"/>
    <n v="0"/>
    <n v="0"/>
    <n v="0"/>
    <x v="0"/>
  </r>
  <r>
    <x v="0"/>
    <n v="1488"/>
    <m/>
    <x v="0"/>
    <m/>
    <m/>
    <m/>
    <m/>
    <x v="0"/>
    <m/>
    <m/>
    <m/>
    <n v="1"/>
    <n v="0"/>
    <n v="0"/>
    <n v="0"/>
    <n v="0"/>
    <n v="0"/>
    <n v="0"/>
    <x v="0"/>
  </r>
  <r>
    <x v="0"/>
    <n v="1489"/>
    <m/>
    <x v="0"/>
    <m/>
    <m/>
    <m/>
    <m/>
    <x v="0"/>
    <m/>
    <m/>
    <m/>
    <n v="1"/>
    <n v="0"/>
    <n v="0"/>
    <n v="0"/>
    <n v="0"/>
    <n v="0"/>
    <n v="0"/>
    <x v="0"/>
  </r>
  <r>
    <x v="0"/>
    <n v="1490"/>
    <m/>
    <x v="0"/>
    <m/>
    <m/>
    <m/>
    <m/>
    <x v="0"/>
    <m/>
    <m/>
    <m/>
    <n v="1"/>
    <n v="0"/>
    <n v="0"/>
    <n v="0"/>
    <n v="0"/>
    <n v="0"/>
    <n v="0"/>
    <x v="0"/>
  </r>
  <r>
    <x v="0"/>
    <n v="1491"/>
    <m/>
    <x v="0"/>
    <m/>
    <m/>
    <m/>
    <m/>
    <x v="0"/>
    <m/>
    <m/>
    <m/>
    <n v="1"/>
    <n v="0"/>
    <n v="0"/>
    <n v="0"/>
    <n v="0"/>
    <n v="0"/>
    <n v="0"/>
    <x v="0"/>
  </r>
  <r>
    <x v="0"/>
    <n v="1492"/>
    <m/>
    <x v="0"/>
    <m/>
    <m/>
    <m/>
    <m/>
    <x v="0"/>
    <m/>
    <m/>
    <m/>
    <n v="1"/>
    <n v="0"/>
    <n v="0"/>
    <n v="0"/>
    <n v="0"/>
    <n v="0"/>
    <n v="0"/>
    <x v="0"/>
  </r>
  <r>
    <x v="0"/>
    <n v="1493"/>
    <m/>
    <x v="0"/>
    <m/>
    <m/>
    <m/>
    <m/>
    <x v="0"/>
    <m/>
    <m/>
    <m/>
    <n v="1"/>
    <n v="0"/>
    <n v="0"/>
    <n v="0"/>
    <n v="0"/>
    <n v="0"/>
    <n v="0"/>
    <x v="0"/>
  </r>
  <r>
    <x v="0"/>
    <n v="1494"/>
    <m/>
    <x v="0"/>
    <m/>
    <m/>
    <m/>
    <m/>
    <x v="0"/>
    <m/>
    <m/>
    <m/>
    <n v="1"/>
    <n v="0"/>
    <n v="0"/>
    <n v="0"/>
    <n v="0"/>
    <n v="0"/>
    <n v="0"/>
    <x v="0"/>
  </r>
  <r>
    <x v="0"/>
    <n v="1495"/>
    <m/>
    <x v="0"/>
    <m/>
    <m/>
    <m/>
    <m/>
    <x v="0"/>
    <m/>
    <m/>
    <m/>
    <n v="1"/>
    <n v="0"/>
    <n v="0"/>
    <n v="0"/>
    <n v="0"/>
    <n v="0"/>
    <n v="0"/>
    <x v="0"/>
  </r>
  <r>
    <x v="0"/>
    <n v="1496"/>
    <m/>
    <x v="0"/>
    <m/>
    <m/>
    <m/>
    <m/>
    <x v="0"/>
    <m/>
    <m/>
    <m/>
    <n v="1"/>
    <n v="0"/>
    <n v="0"/>
    <n v="0"/>
    <n v="0"/>
    <n v="0"/>
    <n v="0"/>
    <x v="0"/>
  </r>
  <r>
    <x v="0"/>
    <n v="1497"/>
    <m/>
    <x v="0"/>
    <m/>
    <m/>
    <m/>
    <m/>
    <x v="0"/>
    <m/>
    <m/>
    <m/>
    <n v="1"/>
    <n v="0"/>
    <n v="0"/>
    <n v="0"/>
    <n v="0"/>
    <n v="0"/>
    <n v="0"/>
    <x v="0"/>
  </r>
  <r>
    <x v="0"/>
    <n v="1498"/>
    <m/>
    <x v="0"/>
    <m/>
    <m/>
    <m/>
    <m/>
    <x v="0"/>
    <m/>
    <m/>
    <m/>
    <n v="1"/>
    <n v="0"/>
    <n v="0"/>
    <n v="0"/>
    <n v="0"/>
    <n v="0"/>
    <n v="0"/>
    <x v="0"/>
  </r>
  <r>
    <x v="0"/>
    <n v="1499"/>
    <m/>
    <x v="0"/>
    <m/>
    <m/>
    <m/>
    <m/>
    <x v="0"/>
    <m/>
    <m/>
    <m/>
    <n v="1"/>
    <n v="0"/>
    <n v="0"/>
    <n v="0"/>
    <n v="0"/>
    <n v="0"/>
    <n v="0"/>
    <x v="0"/>
  </r>
  <r>
    <x v="0"/>
    <n v="1500"/>
    <m/>
    <x v="0"/>
    <m/>
    <m/>
    <m/>
    <m/>
    <x v="0"/>
    <m/>
    <m/>
    <m/>
    <n v="1"/>
    <n v="0"/>
    <n v="0"/>
    <n v="0"/>
    <n v="0"/>
    <n v="0"/>
    <n v="0"/>
    <x v="0"/>
  </r>
  <r>
    <x v="0"/>
    <n v="1501"/>
    <m/>
    <x v="0"/>
    <m/>
    <m/>
    <m/>
    <m/>
    <x v="0"/>
    <m/>
    <m/>
    <m/>
    <n v="1"/>
    <n v="0"/>
    <n v="0"/>
    <n v="0"/>
    <n v="0"/>
    <n v="0"/>
    <n v="0"/>
    <x v="0"/>
  </r>
  <r>
    <x v="0"/>
    <n v="1502"/>
    <m/>
    <x v="0"/>
    <m/>
    <m/>
    <m/>
    <m/>
    <x v="0"/>
    <m/>
    <m/>
    <m/>
    <n v="1"/>
    <n v="0"/>
    <n v="0"/>
    <n v="0"/>
    <n v="0"/>
    <n v="0"/>
    <n v="0"/>
    <x v="0"/>
  </r>
  <r>
    <x v="0"/>
    <n v="1503"/>
    <m/>
    <x v="0"/>
    <m/>
    <m/>
    <m/>
    <m/>
    <x v="0"/>
    <m/>
    <m/>
    <m/>
    <n v="1"/>
    <n v="0"/>
    <n v="0"/>
    <n v="0"/>
    <n v="0"/>
    <n v="0"/>
    <n v="0"/>
    <x v="0"/>
  </r>
  <r>
    <x v="0"/>
    <n v="1504"/>
    <m/>
    <x v="0"/>
    <m/>
    <m/>
    <m/>
    <m/>
    <x v="0"/>
    <m/>
    <m/>
    <m/>
    <n v="1"/>
    <n v="0"/>
    <n v="0"/>
    <n v="0"/>
    <n v="0"/>
    <n v="0"/>
    <n v="0"/>
    <x v="0"/>
  </r>
  <r>
    <x v="0"/>
    <n v="1505"/>
    <m/>
    <x v="0"/>
    <m/>
    <m/>
    <m/>
    <m/>
    <x v="0"/>
    <m/>
    <m/>
    <m/>
    <n v="1"/>
    <n v="0"/>
    <n v="0"/>
    <n v="0"/>
    <n v="0"/>
    <n v="0"/>
    <n v="0"/>
    <x v="0"/>
  </r>
  <r>
    <x v="0"/>
    <n v="1506"/>
    <m/>
    <x v="0"/>
    <m/>
    <m/>
    <m/>
    <m/>
    <x v="0"/>
    <m/>
    <m/>
    <m/>
    <n v="1"/>
    <n v="0"/>
    <n v="0"/>
    <n v="0"/>
    <n v="0"/>
    <n v="0"/>
    <n v="0"/>
    <x v="0"/>
  </r>
  <r>
    <x v="0"/>
    <n v="1507"/>
    <m/>
    <x v="0"/>
    <m/>
    <m/>
    <m/>
    <m/>
    <x v="0"/>
    <m/>
    <m/>
    <m/>
    <n v="1"/>
    <n v="0"/>
    <n v="0"/>
    <n v="0"/>
    <n v="0"/>
    <n v="0"/>
    <n v="0"/>
    <x v="0"/>
  </r>
  <r>
    <x v="0"/>
    <n v="1508"/>
    <m/>
    <x v="0"/>
    <m/>
    <m/>
    <m/>
    <m/>
    <x v="0"/>
    <m/>
    <m/>
    <m/>
    <n v="1"/>
    <n v="0"/>
    <n v="0"/>
    <n v="0"/>
    <n v="0"/>
    <n v="0"/>
    <n v="0"/>
    <x v="0"/>
  </r>
  <r>
    <x v="0"/>
    <n v="1509"/>
    <m/>
    <x v="0"/>
    <m/>
    <m/>
    <m/>
    <m/>
    <x v="0"/>
    <m/>
    <m/>
    <m/>
    <n v="1"/>
    <n v="0"/>
    <n v="0"/>
    <n v="0"/>
    <n v="0"/>
    <n v="0"/>
    <n v="0"/>
    <x v="0"/>
  </r>
  <r>
    <x v="0"/>
    <n v="1510"/>
    <m/>
    <x v="0"/>
    <m/>
    <m/>
    <m/>
    <m/>
    <x v="0"/>
    <m/>
    <m/>
    <m/>
    <n v="1"/>
    <n v="0"/>
    <n v="0"/>
    <n v="0"/>
    <n v="0"/>
    <n v="0"/>
    <n v="0"/>
    <x v="0"/>
  </r>
  <r>
    <x v="0"/>
    <n v="1511"/>
    <m/>
    <x v="0"/>
    <m/>
    <m/>
    <m/>
    <m/>
    <x v="0"/>
    <m/>
    <m/>
    <m/>
    <n v="1"/>
    <n v="0"/>
    <n v="0"/>
    <n v="0"/>
    <n v="0"/>
    <n v="0"/>
    <n v="0"/>
    <x v="0"/>
  </r>
  <r>
    <x v="0"/>
    <n v="1512"/>
    <m/>
    <x v="0"/>
    <m/>
    <m/>
    <m/>
    <m/>
    <x v="0"/>
    <m/>
    <m/>
    <m/>
    <n v="1"/>
    <n v="0"/>
    <n v="0"/>
    <n v="0"/>
    <n v="0"/>
    <n v="0"/>
    <n v="0"/>
    <x v="0"/>
  </r>
  <r>
    <x v="0"/>
    <n v="1513"/>
    <m/>
    <x v="0"/>
    <m/>
    <m/>
    <m/>
    <m/>
    <x v="0"/>
    <m/>
    <m/>
    <m/>
    <n v="1"/>
    <n v="0"/>
    <n v="0"/>
    <n v="0"/>
    <n v="0"/>
    <n v="0"/>
    <n v="0"/>
    <x v="0"/>
  </r>
  <r>
    <x v="0"/>
    <n v="1514"/>
    <m/>
    <x v="0"/>
    <m/>
    <m/>
    <m/>
    <m/>
    <x v="0"/>
    <m/>
    <m/>
    <m/>
    <n v="1"/>
    <n v="0"/>
    <n v="0"/>
    <n v="0"/>
    <n v="0"/>
    <n v="0"/>
    <n v="0"/>
    <x v="0"/>
  </r>
  <r>
    <x v="0"/>
    <n v="1515"/>
    <m/>
    <x v="0"/>
    <m/>
    <m/>
    <m/>
    <m/>
    <x v="0"/>
    <m/>
    <m/>
    <m/>
    <n v="1"/>
    <n v="0"/>
    <n v="0"/>
    <n v="0"/>
    <n v="0"/>
    <n v="0"/>
    <n v="0"/>
    <x v="0"/>
  </r>
  <r>
    <x v="0"/>
    <n v="1516"/>
    <m/>
    <x v="0"/>
    <m/>
    <m/>
    <m/>
    <m/>
    <x v="0"/>
    <m/>
    <m/>
    <m/>
    <n v="1"/>
    <n v="0"/>
    <n v="0"/>
    <n v="0"/>
    <n v="0"/>
    <n v="0"/>
    <n v="0"/>
    <x v="0"/>
  </r>
  <r>
    <x v="0"/>
    <n v="1517"/>
    <m/>
    <x v="0"/>
    <m/>
    <m/>
    <m/>
    <m/>
    <x v="0"/>
    <m/>
    <m/>
    <m/>
    <n v="1"/>
    <n v="0"/>
    <n v="0"/>
    <n v="0"/>
    <n v="0"/>
    <n v="0"/>
    <n v="0"/>
    <x v="0"/>
  </r>
  <r>
    <x v="0"/>
    <n v="1518"/>
    <m/>
    <x v="0"/>
    <m/>
    <m/>
    <m/>
    <m/>
    <x v="0"/>
    <m/>
    <m/>
    <m/>
    <n v="1"/>
    <n v="0"/>
    <n v="0"/>
    <n v="0"/>
    <n v="0"/>
    <n v="0"/>
    <n v="0"/>
    <x v="0"/>
  </r>
  <r>
    <x v="0"/>
    <n v="1519"/>
    <m/>
    <x v="0"/>
    <m/>
    <m/>
    <m/>
    <m/>
    <x v="0"/>
    <m/>
    <m/>
    <m/>
    <n v="1"/>
    <n v="0"/>
    <n v="0"/>
    <n v="0"/>
    <n v="0"/>
    <n v="0"/>
    <n v="0"/>
    <x v="0"/>
  </r>
  <r>
    <x v="0"/>
    <n v="1520"/>
    <m/>
    <x v="0"/>
    <m/>
    <m/>
    <m/>
    <m/>
    <x v="0"/>
    <m/>
    <m/>
    <m/>
    <n v="1"/>
    <n v="0"/>
    <n v="0"/>
    <n v="0"/>
    <n v="0"/>
    <n v="0"/>
    <n v="0"/>
    <x v="0"/>
  </r>
  <r>
    <x v="0"/>
    <n v="1521"/>
    <m/>
    <x v="0"/>
    <m/>
    <m/>
    <m/>
    <m/>
    <x v="0"/>
    <m/>
    <m/>
    <m/>
    <n v="1"/>
    <n v="0"/>
    <n v="0"/>
    <n v="0"/>
    <n v="0"/>
    <n v="0"/>
    <n v="0"/>
    <x v="0"/>
  </r>
  <r>
    <x v="0"/>
    <n v="1522"/>
    <m/>
    <x v="0"/>
    <m/>
    <m/>
    <m/>
    <m/>
    <x v="0"/>
    <m/>
    <m/>
    <m/>
    <n v="1"/>
    <n v="0"/>
    <n v="0"/>
    <n v="0"/>
    <n v="0"/>
    <n v="0"/>
    <n v="0"/>
    <x v="0"/>
  </r>
  <r>
    <x v="0"/>
    <n v="1523"/>
    <m/>
    <x v="0"/>
    <m/>
    <m/>
    <m/>
    <m/>
    <x v="0"/>
    <m/>
    <m/>
    <m/>
    <n v="1"/>
    <n v="0"/>
    <n v="0"/>
    <n v="0"/>
    <n v="0"/>
    <n v="0"/>
    <n v="0"/>
    <x v="0"/>
  </r>
  <r>
    <x v="0"/>
    <n v="1524"/>
    <m/>
    <x v="0"/>
    <m/>
    <m/>
    <m/>
    <m/>
    <x v="0"/>
    <m/>
    <m/>
    <m/>
    <n v="1"/>
    <n v="0"/>
    <n v="0"/>
    <n v="0"/>
    <n v="0"/>
    <n v="0"/>
    <n v="0"/>
    <x v="0"/>
  </r>
  <r>
    <x v="0"/>
    <n v="1525"/>
    <m/>
    <x v="0"/>
    <m/>
    <m/>
    <m/>
    <m/>
    <x v="0"/>
    <m/>
    <m/>
    <m/>
    <n v="1"/>
    <n v="0"/>
    <n v="0"/>
    <n v="0"/>
    <n v="0"/>
    <n v="0"/>
    <n v="0"/>
    <x v="0"/>
  </r>
  <r>
    <x v="0"/>
    <n v="1526"/>
    <m/>
    <x v="0"/>
    <m/>
    <m/>
    <m/>
    <m/>
    <x v="0"/>
    <m/>
    <m/>
    <m/>
    <n v="1"/>
    <n v="0"/>
    <n v="0"/>
    <n v="0"/>
    <n v="0"/>
    <n v="0"/>
    <n v="0"/>
    <x v="0"/>
  </r>
  <r>
    <x v="0"/>
    <n v="1527"/>
    <m/>
    <x v="0"/>
    <m/>
    <m/>
    <m/>
    <m/>
    <x v="0"/>
    <m/>
    <m/>
    <m/>
    <n v="1"/>
    <n v="0"/>
    <n v="0"/>
    <n v="0"/>
    <n v="0"/>
    <n v="0"/>
    <n v="0"/>
    <x v="0"/>
  </r>
  <r>
    <x v="0"/>
    <n v="1528"/>
    <m/>
    <x v="0"/>
    <m/>
    <m/>
    <m/>
    <m/>
    <x v="0"/>
    <m/>
    <m/>
    <m/>
    <n v="1"/>
    <n v="0"/>
    <n v="0"/>
    <n v="0"/>
    <n v="0"/>
    <n v="0"/>
    <n v="0"/>
    <x v="0"/>
  </r>
  <r>
    <x v="0"/>
    <n v="1529"/>
    <m/>
    <x v="0"/>
    <m/>
    <m/>
    <m/>
    <m/>
    <x v="0"/>
    <m/>
    <m/>
    <m/>
    <n v="1"/>
    <n v="0"/>
    <n v="0"/>
    <n v="0"/>
    <n v="0"/>
    <n v="0"/>
    <n v="0"/>
    <x v="0"/>
  </r>
  <r>
    <x v="0"/>
    <n v="1530"/>
    <m/>
    <x v="0"/>
    <m/>
    <m/>
    <m/>
    <m/>
    <x v="0"/>
    <m/>
    <m/>
    <m/>
    <n v="1"/>
    <n v="0"/>
    <n v="0"/>
    <n v="0"/>
    <n v="0"/>
    <n v="0"/>
    <n v="0"/>
    <x v="0"/>
  </r>
  <r>
    <x v="0"/>
    <n v="1531"/>
    <m/>
    <x v="0"/>
    <m/>
    <m/>
    <m/>
    <m/>
    <x v="0"/>
    <m/>
    <m/>
    <m/>
    <n v="1"/>
    <n v="0"/>
    <n v="0"/>
    <n v="0"/>
    <n v="0"/>
    <n v="0"/>
    <n v="0"/>
    <x v="0"/>
  </r>
  <r>
    <x v="0"/>
    <n v="1532"/>
    <m/>
    <x v="0"/>
    <m/>
    <m/>
    <m/>
    <m/>
    <x v="0"/>
    <m/>
    <m/>
    <m/>
    <n v="1"/>
    <n v="0"/>
    <n v="0"/>
    <n v="0"/>
    <n v="0"/>
    <n v="0"/>
    <n v="0"/>
    <x v="0"/>
  </r>
  <r>
    <x v="0"/>
    <n v="1533"/>
    <m/>
    <x v="0"/>
    <m/>
    <m/>
    <m/>
    <m/>
    <x v="0"/>
    <m/>
    <m/>
    <m/>
    <n v="1"/>
    <n v="0"/>
    <n v="0"/>
    <n v="0"/>
    <n v="0"/>
    <n v="0"/>
    <n v="0"/>
    <x v="0"/>
  </r>
  <r>
    <x v="0"/>
    <n v="1534"/>
    <m/>
    <x v="0"/>
    <m/>
    <m/>
    <m/>
    <m/>
    <x v="0"/>
    <m/>
    <m/>
    <m/>
    <n v="1"/>
    <n v="0"/>
    <n v="0"/>
    <n v="0"/>
    <n v="0"/>
    <n v="0"/>
    <n v="0"/>
    <x v="0"/>
  </r>
  <r>
    <x v="0"/>
    <n v="1535"/>
    <m/>
    <x v="0"/>
    <m/>
    <m/>
    <m/>
    <m/>
    <x v="0"/>
    <m/>
    <m/>
    <m/>
    <n v="1"/>
    <n v="0"/>
    <n v="0"/>
    <n v="0"/>
    <n v="0"/>
    <n v="0"/>
    <n v="0"/>
    <x v="0"/>
  </r>
  <r>
    <x v="0"/>
    <n v="1536"/>
    <m/>
    <x v="0"/>
    <m/>
    <m/>
    <m/>
    <m/>
    <x v="0"/>
    <m/>
    <m/>
    <m/>
    <n v="1"/>
    <n v="0"/>
    <n v="0"/>
    <n v="0"/>
    <n v="0"/>
    <n v="0"/>
    <n v="0"/>
    <x v="0"/>
  </r>
  <r>
    <x v="0"/>
    <n v="1537"/>
    <m/>
    <x v="0"/>
    <m/>
    <m/>
    <m/>
    <m/>
    <x v="0"/>
    <m/>
    <m/>
    <m/>
    <n v="1"/>
    <n v="0"/>
    <n v="0"/>
    <n v="0"/>
    <n v="0"/>
    <n v="0"/>
    <n v="0"/>
    <x v="0"/>
  </r>
  <r>
    <x v="0"/>
    <n v="1538"/>
    <m/>
    <x v="0"/>
    <m/>
    <m/>
    <m/>
    <m/>
    <x v="0"/>
    <m/>
    <m/>
    <m/>
    <n v="1"/>
    <n v="0"/>
    <n v="0"/>
    <n v="0"/>
    <n v="0"/>
    <n v="0"/>
    <n v="0"/>
    <x v="0"/>
  </r>
  <r>
    <x v="0"/>
    <n v="1539"/>
    <m/>
    <x v="0"/>
    <m/>
    <m/>
    <m/>
    <m/>
    <x v="0"/>
    <m/>
    <m/>
    <m/>
    <n v="1"/>
    <n v="0"/>
    <n v="0"/>
    <n v="0"/>
    <n v="0"/>
    <n v="0"/>
    <n v="0"/>
    <x v="0"/>
  </r>
  <r>
    <x v="0"/>
    <n v="1540"/>
    <m/>
    <x v="0"/>
    <m/>
    <m/>
    <m/>
    <m/>
    <x v="0"/>
    <m/>
    <m/>
    <m/>
    <n v="1"/>
    <n v="0"/>
    <n v="0"/>
    <n v="0"/>
    <n v="0"/>
    <n v="0"/>
    <n v="0"/>
    <x v="0"/>
  </r>
  <r>
    <x v="0"/>
    <n v="1541"/>
    <m/>
    <x v="0"/>
    <m/>
    <m/>
    <m/>
    <m/>
    <x v="0"/>
    <m/>
    <m/>
    <m/>
    <n v="1"/>
    <n v="0"/>
    <n v="0"/>
    <n v="0"/>
    <n v="0"/>
    <n v="0"/>
    <n v="0"/>
    <x v="0"/>
  </r>
  <r>
    <x v="0"/>
    <n v="1542"/>
    <m/>
    <x v="0"/>
    <m/>
    <m/>
    <m/>
    <m/>
    <x v="0"/>
    <m/>
    <m/>
    <m/>
    <n v="1"/>
    <n v="0"/>
    <n v="0"/>
    <n v="0"/>
    <n v="0"/>
    <n v="0"/>
    <n v="0"/>
    <x v="0"/>
  </r>
  <r>
    <x v="0"/>
    <n v="1543"/>
    <m/>
    <x v="0"/>
    <m/>
    <m/>
    <m/>
    <m/>
    <x v="0"/>
    <m/>
    <m/>
    <m/>
    <n v="1"/>
    <n v="0"/>
    <n v="0"/>
    <n v="0"/>
    <n v="0"/>
    <n v="0"/>
    <n v="0"/>
    <x v="0"/>
  </r>
  <r>
    <x v="0"/>
    <n v="1544"/>
    <m/>
    <x v="0"/>
    <m/>
    <m/>
    <m/>
    <m/>
    <x v="0"/>
    <m/>
    <m/>
    <m/>
    <n v="1"/>
    <n v="0"/>
    <n v="0"/>
    <n v="0"/>
    <n v="0"/>
    <n v="0"/>
    <n v="0"/>
    <x v="0"/>
  </r>
  <r>
    <x v="0"/>
    <n v="1545"/>
    <m/>
    <x v="0"/>
    <m/>
    <m/>
    <m/>
    <m/>
    <x v="0"/>
    <m/>
    <m/>
    <m/>
    <n v="1"/>
    <n v="0"/>
    <n v="0"/>
    <n v="0"/>
    <n v="0"/>
    <n v="0"/>
    <n v="0"/>
    <x v="0"/>
  </r>
  <r>
    <x v="0"/>
    <n v="1546"/>
    <m/>
    <x v="0"/>
    <m/>
    <m/>
    <m/>
    <m/>
    <x v="0"/>
    <m/>
    <m/>
    <m/>
    <n v="1"/>
    <n v="0"/>
    <n v="0"/>
    <n v="0"/>
    <n v="0"/>
    <n v="0"/>
    <n v="0"/>
    <x v="0"/>
  </r>
  <r>
    <x v="0"/>
    <n v="1547"/>
    <m/>
    <x v="0"/>
    <m/>
    <m/>
    <m/>
    <m/>
    <x v="0"/>
    <m/>
    <m/>
    <m/>
    <n v="1"/>
    <n v="0"/>
    <n v="0"/>
    <n v="0"/>
    <n v="0"/>
    <n v="0"/>
    <n v="0"/>
    <x v="0"/>
  </r>
  <r>
    <x v="0"/>
    <n v="1548"/>
    <m/>
    <x v="0"/>
    <m/>
    <m/>
    <m/>
    <m/>
    <x v="0"/>
    <m/>
    <m/>
    <m/>
    <n v="1"/>
    <n v="0"/>
    <n v="0"/>
    <n v="0"/>
    <n v="0"/>
    <n v="0"/>
    <n v="0"/>
    <x v="0"/>
  </r>
  <r>
    <x v="0"/>
    <n v="1549"/>
    <m/>
    <x v="0"/>
    <m/>
    <m/>
    <m/>
    <m/>
    <x v="0"/>
    <m/>
    <m/>
    <m/>
    <n v="1"/>
    <n v="0"/>
    <n v="0"/>
    <n v="0"/>
    <n v="0"/>
    <n v="0"/>
    <n v="0"/>
    <x v="0"/>
  </r>
  <r>
    <x v="0"/>
    <n v="1550"/>
    <m/>
    <x v="0"/>
    <m/>
    <m/>
    <m/>
    <m/>
    <x v="0"/>
    <m/>
    <m/>
    <m/>
    <n v="1"/>
    <n v="0"/>
    <n v="0"/>
    <n v="0"/>
    <n v="0"/>
    <n v="0"/>
    <n v="0"/>
    <x v="0"/>
  </r>
  <r>
    <x v="0"/>
    <n v="1551"/>
    <m/>
    <x v="0"/>
    <m/>
    <m/>
    <m/>
    <m/>
    <x v="0"/>
    <m/>
    <m/>
    <m/>
    <n v="1"/>
    <n v="0"/>
    <n v="0"/>
    <n v="0"/>
    <n v="0"/>
    <n v="0"/>
    <n v="0"/>
    <x v="0"/>
  </r>
  <r>
    <x v="0"/>
    <n v="1552"/>
    <m/>
    <x v="0"/>
    <m/>
    <m/>
    <m/>
    <m/>
    <x v="0"/>
    <m/>
    <m/>
    <m/>
    <n v="1"/>
    <n v="0"/>
    <n v="0"/>
    <n v="0"/>
    <n v="0"/>
    <n v="0"/>
    <n v="0"/>
    <x v="0"/>
  </r>
  <r>
    <x v="0"/>
    <n v="1553"/>
    <m/>
    <x v="0"/>
    <m/>
    <m/>
    <m/>
    <m/>
    <x v="0"/>
    <m/>
    <m/>
    <m/>
    <n v="1"/>
    <n v="0"/>
    <n v="0"/>
    <n v="0"/>
    <n v="0"/>
    <n v="0"/>
    <n v="0"/>
    <x v="0"/>
  </r>
  <r>
    <x v="0"/>
    <n v="1554"/>
    <m/>
    <x v="0"/>
    <m/>
    <m/>
    <m/>
    <m/>
    <x v="0"/>
    <m/>
    <m/>
    <m/>
    <n v="1"/>
    <n v="0"/>
    <n v="0"/>
    <n v="0"/>
    <n v="0"/>
    <n v="0"/>
    <n v="0"/>
    <x v="0"/>
  </r>
  <r>
    <x v="0"/>
    <n v="1555"/>
    <m/>
    <x v="0"/>
    <m/>
    <m/>
    <m/>
    <m/>
    <x v="0"/>
    <m/>
    <m/>
    <m/>
    <n v="1"/>
    <n v="0"/>
    <n v="0"/>
    <n v="0"/>
    <n v="0"/>
    <n v="0"/>
    <n v="0"/>
    <x v="0"/>
  </r>
  <r>
    <x v="0"/>
    <n v="1556"/>
    <m/>
    <x v="0"/>
    <m/>
    <m/>
    <m/>
    <m/>
    <x v="0"/>
    <m/>
    <m/>
    <m/>
    <n v="1"/>
    <n v="0"/>
    <n v="0"/>
    <n v="0"/>
    <n v="0"/>
    <n v="0"/>
    <n v="0"/>
    <x v="0"/>
  </r>
  <r>
    <x v="0"/>
    <n v="1557"/>
    <m/>
    <x v="0"/>
    <m/>
    <m/>
    <m/>
    <m/>
    <x v="0"/>
    <m/>
    <m/>
    <m/>
    <n v="1"/>
    <n v="0"/>
    <n v="0"/>
    <n v="0"/>
    <n v="0"/>
    <n v="0"/>
    <n v="0"/>
    <x v="0"/>
  </r>
  <r>
    <x v="0"/>
    <n v="1558"/>
    <m/>
    <x v="0"/>
    <m/>
    <m/>
    <m/>
    <m/>
    <x v="0"/>
    <m/>
    <m/>
    <m/>
    <n v="1"/>
    <n v="0"/>
    <n v="0"/>
    <n v="0"/>
    <n v="0"/>
    <n v="0"/>
    <n v="0"/>
    <x v="0"/>
  </r>
  <r>
    <x v="0"/>
    <n v="1559"/>
    <m/>
    <x v="0"/>
    <m/>
    <m/>
    <m/>
    <m/>
    <x v="0"/>
    <m/>
    <m/>
    <m/>
    <n v="1"/>
    <n v="0"/>
    <n v="0"/>
    <n v="0"/>
    <n v="0"/>
    <n v="0"/>
    <n v="0"/>
    <x v="0"/>
  </r>
  <r>
    <x v="0"/>
    <n v="1560"/>
    <m/>
    <x v="0"/>
    <m/>
    <m/>
    <m/>
    <m/>
    <x v="0"/>
    <m/>
    <m/>
    <m/>
    <n v="1"/>
    <n v="0"/>
    <n v="0"/>
    <n v="0"/>
    <n v="0"/>
    <n v="0"/>
    <n v="0"/>
    <x v="0"/>
  </r>
  <r>
    <x v="0"/>
    <n v="1561"/>
    <m/>
    <x v="0"/>
    <m/>
    <m/>
    <m/>
    <m/>
    <x v="0"/>
    <m/>
    <m/>
    <m/>
    <n v="1"/>
    <n v="0"/>
    <n v="0"/>
    <n v="0"/>
    <n v="0"/>
    <n v="0"/>
    <n v="0"/>
    <x v="0"/>
  </r>
  <r>
    <x v="0"/>
    <n v="1562"/>
    <m/>
    <x v="0"/>
    <m/>
    <m/>
    <m/>
    <m/>
    <x v="0"/>
    <m/>
    <m/>
    <m/>
    <n v="1"/>
    <n v="0"/>
    <n v="0"/>
    <n v="0"/>
    <n v="0"/>
    <n v="0"/>
    <n v="0"/>
    <x v="0"/>
  </r>
  <r>
    <x v="0"/>
    <n v="1563"/>
    <m/>
    <x v="0"/>
    <m/>
    <m/>
    <m/>
    <m/>
    <x v="0"/>
    <m/>
    <m/>
    <m/>
    <n v="1"/>
    <n v="0"/>
    <n v="0"/>
    <n v="0"/>
    <n v="0"/>
    <n v="0"/>
    <n v="0"/>
    <x v="0"/>
  </r>
  <r>
    <x v="0"/>
    <n v="1564"/>
    <m/>
    <x v="0"/>
    <m/>
    <m/>
    <m/>
    <m/>
    <x v="0"/>
    <m/>
    <m/>
    <m/>
    <n v="1"/>
    <n v="0"/>
    <n v="0"/>
    <n v="0"/>
    <n v="0"/>
    <n v="0"/>
    <n v="0"/>
    <x v="0"/>
  </r>
  <r>
    <x v="0"/>
    <n v="1565"/>
    <m/>
    <x v="0"/>
    <m/>
    <m/>
    <m/>
    <m/>
    <x v="0"/>
    <m/>
    <m/>
    <m/>
    <n v="1"/>
    <n v="0"/>
    <n v="0"/>
    <n v="0"/>
    <n v="0"/>
    <n v="0"/>
    <n v="0"/>
    <x v="0"/>
  </r>
  <r>
    <x v="0"/>
    <n v="1566"/>
    <m/>
    <x v="0"/>
    <m/>
    <m/>
    <m/>
    <m/>
    <x v="0"/>
    <m/>
    <m/>
    <m/>
    <n v="1"/>
    <n v="0"/>
    <n v="0"/>
    <n v="0"/>
    <n v="0"/>
    <n v="0"/>
    <n v="0"/>
    <x v="0"/>
  </r>
  <r>
    <x v="0"/>
    <n v="1567"/>
    <m/>
    <x v="0"/>
    <m/>
    <m/>
    <m/>
    <m/>
    <x v="0"/>
    <m/>
    <m/>
    <m/>
    <n v="1"/>
    <n v="0"/>
    <n v="0"/>
    <n v="0"/>
    <n v="0"/>
    <n v="0"/>
    <n v="0"/>
    <x v="0"/>
  </r>
  <r>
    <x v="0"/>
    <n v="1568"/>
    <m/>
    <x v="0"/>
    <m/>
    <m/>
    <m/>
    <m/>
    <x v="0"/>
    <m/>
    <m/>
    <m/>
    <n v="1"/>
    <n v="0"/>
    <n v="0"/>
    <n v="0"/>
    <n v="0"/>
    <n v="0"/>
    <n v="0"/>
    <x v="0"/>
  </r>
  <r>
    <x v="0"/>
    <n v="1569"/>
    <m/>
    <x v="0"/>
    <m/>
    <m/>
    <m/>
    <m/>
    <x v="0"/>
    <m/>
    <m/>
    <m/>
    <n v="1"/>
    <n v="0"/>
    <n v="0"/>
    <n v="0"/>
    <n v="0"/>
    <n v="0"/>
    <n v="0"/>
    <x v="0"/>
  </r>
  <r>
    <x v="0"/>
    <n v="1570"/>
    <m/>
    <x v="0"/>
    <m/>
    <m/>
    <m/>
    <m/>
    <x v="0"/>
    <m/>
    <m/>
    <m/>
    <n v="1"/>
    <n v="0"/>
    <n v="0"/>
    <n v="0"/>
    <n v="0"/>
    <n v="0"/>
    <n v="0"/>
    <x v="0"/>
  </r>
  <r>
    <x v="0"/>
    <n v="1571"/>
    <m/>
    <x v="0"/>
    <m/>
    <m/>
    <m/>
    <m/>
    <x v="0"/>
    <m/>
    <m/>
    <m/>
    <n v="1"/>
    <n v="0"/>
    <n v="0"/>
    <n v="0"/>
    <n v="0"/>
    <n v="0"/>
    <n v="0"/>
    <x v="0"/>
  </r>
  <r>
    <x v="0"/>
    <n v="1572"/>
    <m/>
    <x v="0"/>
    <m/>
    <m/>
    <m/>
    <m/>
    <x v="0"/>
    <m/>
    <m/>
    <m/>
    <n v="1"/>
    <n v="0"/>
    <n v="0"/>
    <n v="0"/>
    <n v="0"/>
    <n v="0"/>
    <n v="0"/>
    <x v="0"/>
  </r>
  <r>
    <x v="0"/>
    <n v="1573"/>
    <m/>
    <x v="0"/>
    <m/>
    <m/>
    <m/>
    <m/>
    <x v="0"/>
    <m/>
    <m/>
    <m/>
    <n v="1"/>
    <n v="0"/>
    <n v="0"/>
    <n v="0"/>
    <n v="0"/>
    <n v="0"/>
    <n v="0"/>
    <x v="0"/>
  </r>
  <r>
    <x v="0"/>
    <n v="1574"/>
    <m/>
    <x v="0"/>
    <m/>
    <m/>
    <m/>
    <m/>
    <x v="0"/>
    <m/>
    <m/>
    <m/>
    <n v="1"/>
    <n v="0"/>
    <n v="0"/>
    <n v="0"/>
    <n v="0"/>
    <n v="0"/>
    <n v="0"/>
    <x v="0"/>
  </r>
  <r>
    <x v="0"/>
    <n v="1575"/>
    <m/>
    <x v="0"/>
    <m/>
    <m/>
    <m/>
    <m/>
    <x v="0"/>
    <m/>
    <m/>
    <m/>
    <n v="1"/>
    <n v="0"/>
    <n v="0"/>
    <n v="0"/>
    <n v="0"/>
    <n v="0"/>
    <n v="0"/>
    <x v="0"/>
  </r>
  <r>
    <x v="0"/>
    <n v="1576"/>
    <m/>
    <x v="0"/>
    <m/>
    <m/>
    <m/>
    <m/>
    <x v="0"/>
    <m/>
    <m/>
    <m/>
    <n v="1"/>
    <n v="0"/>
    <n v="0"/>
    <n v="0"/>
    <n v="0"/>
    <n v="0"/>
    <n v="0"/>
    <x v="0"/>
  </r>
  <r>
    <x v="0"/>
    <n v="1577"/>
    <m/>
    <x v="0"/>
    <m/>
    <m/>
    <m/>
    <m/>
    <x v="0"/>
    <m/>
    <m/>
    <m/>
    <n v="1"/>
    <n v="0"/>
    <n v="0"/>
    <n v="0"/>
    <n v="0"/>
    <n v="0"/>
    <n v="0"/>
    <x v="0"/>
  </r>
  <r>
    <x v="0"/>
    <n v="1578"/>
    <m/>
    <x v="0"/>
    <m/>
    <m/>
    <m/>
    <m/>
    <x v="0"/>
    <m/>
    <m/>
    <m/>
    <n v="1"/>
    <n v="0"/>
    <n v="0"/>
    <n v="0"/>
    <n v="0"/>
    <n v="0"/>
    <n v="0"/>
    <x v="0"/>
  </r>
  <r>
    <x v="0"/>
    <n v="1579"/>
    <m/>
    <x v="0"/>
    <m/>
    <m/>
    <m/>
    <m/>
    <x v="0"/>
    <m/>
    <m/>
    <m/>
    <n v="1"/>
    <n v="0"/>
    <n v="0"/>
    <n v="0"/>
    <n v="0"/>
    <n v="0"/>
    <n v="0"/>
    <x v="0"/>
  </r>
  <r>
    <x v="0"/>
    <n v="1580"/>
    <m/>
    <x v="0"/>
    <m/>
    <m/>
    <m/>
    <m/>
    <x v="0"/>
    <m/>
    <m/>
    <m/>
    <n v="1"/>
    <n v="0"/>
    <n v="0"/>
    <n v="0"/>
    <n v="0"/>
    <n v="0"/>
    <n v="0"/>
    <x v="0"/>
  </r>
  <r>
    <x v="0"/>
    <n v="1581"/>
    <m/>
    <x v="0"/>
    <m/>
    <m/>
    <m/>
    <m/>
    <x v="0"/>
    <m/>
    <m/>
    <m/>
    <n v="1"/>
    <n v="0"/>
    <n v="0"/>
    <n v="0"/>
    <n v="0"/>
    <n v="0"/>
    <n v="0"/>
    <x v="0"/>
  </r>
  <r>
    <x v="0"/>
    <n v="1582"/>
    <m/>
    <x v="0"/>
    <m/>
    <m/>
    <m/>
    <m/>
    <x v="0"/>
    <m/>
    <m/>
    <m/>
    <n v="1"/>
    <n v="0"/>
    <n v="0"/>
    <n v="0"/>
    <n v="0"/>
    <n v="0"/>
    <n v="0"/>
    <x v="0"/>
  </r>
  <r>
    <x v="0"/>
    <n v="1583"/>
    <m/>
    <x v="0"/>
    <m/>
    <m/>
    <m/>
    <m/>
    <x v="0"/>
    <m/>
    <m/>
    <m/>
    <n v="1"/>
    <n v="0"/>
    <n v="0"/>
    <n v="0"/>
    <n v="0"/>
    <n v="0"/>
    <n v="0"/>
    <x v="0"/>
  </r>
  <r>
    <x v="0"/>
    <n v="1584"/>
    <m/>
    <x v="0"/>
    <m/>
    <m/>
    <m/>
    <m/>
    <x v="0"/>
    <m/>
    <m/>
    <m/>
    <n v="1"/>
    <n v="0"/>
    <n v="0"/>
    <n v="0"/>
    <n v="0"/>
    <n v="0"/>
    <n v="0"/>
    <x v="0"/>
  </r>
  <r>
    <x v="0"/>
    <n v="1585"/>
    <m/>
    <x v="0"/>
    <m/>
    <m/>
    <m/>
    <m/>
    <x v="0"/>
    <m/>
    <m/>
    <m/>
    <n v="1"/>
    <n v="0"/>
    <n v="0"/>
    <n v="0"/>
    <n v="0"/>
    <n v="0"/>
    <n v="0"/>
    <x v="0"/>
  </r>
  <r>
    <x v="0"/>
    <n v="1586"/>
    <m/>
    <x v="0"/>
    <m/>
    <m/>
    <m/>
    <m/>
    <x v="0"/>
    <m/>
    <m/>
    <m/>
    <n v="1"/>
    <n v="0"/>
    <n v="0"/>
    <n v="0"/>
    <n v="0"/>
    <n v="0"/>
    <n v="0"/>
    <x v="0"/>
  </r>
  <r>
    <x v="0"/>
    <n v="1587"/>
    <m/>
    <x v="0"/>
    <m/>
    <m/>
    <m/>
    <m/>
    <x v="0"/>
    <m/>
    <m/>
    <m/>
    <n v="1"/>
    <n v="0"/>
    <n v="0"/>
    <n v="0"/>
    <n v="0"/>
    <n v="0"/>
    <n v="0"/>
    <x v="0"/>
  </r>
  <r>
    <x v="0"/>
    <n v="1588"/>
    <m/>
    <x v="0"/>
    <m/>
    <m/>
    <m/>
    <m/>
    <x v="0"/>
    <m/>
    <m/>
    <m/>
    <n v="1"/>
    <n v="0"/>
    <n v="0"/>
    <n v="0"/>
    <n v="0"/>
    <n v="0"/>
    <n v="0"/>
    <x v="0"/>
  </r>
  <r>
    <x v="0"/>
    <n v="1589"/>
    <m/>
    <x v="0"/>
    <m/>
    <m/>
    <m/>
    <m/>
    <x v="0"/>
    <m/>
    <m/>
    <m/>
    <n v="1"/>
    <n v="0"/>
    <n v="0"/>
    <n v="0"/>
    <n v="0"/>
    <n v="0"/>
    <n v="0"/>
    <x v="0"/>
  </r>
  <r>
    <x v="0"/>
    <n v="1590"/>
    <m/>
    <x v="0"/>
    <m/>
    <m/>
    <m/>
    <m/>
    <x v="0"/>
    <m/>
    <m/>
    <m/>
    <n v="1"/>
    <n v="0"/>
    <n v="0"/>
    <n v="0"/>
    <n v="0"/>
    <n v="0"/>
    <n v="0"/>
    <x v="0"/>
  </r>
  <r>
    <x v="0"/>
    <n v="1591"/>
    <m/>
    <x v="0"/>
    <m/>
    <m/>
    <m/>
    <m/>
    <x v="0"/>
    <m/>
    <m/>
    <m/>
    <n v="1"/>
    <n v="0"/>
    <n v="0"/>
    <n v="0"/>
    <n v="0"/>
    <n v="0"/>
    <n v="0"/>
    <x v="0"/>
  </r>
  <r>
    <x v="0"/>
    <n v="1592"/>
    <m/>
    <x v="0"/>
    <m/>
    <m/>
    <m/>
    <m/>
    <x v="0"/>
    <m/>
    <m/>
    <m/>
    <n v="1"/>
    <n v="0"/>
    <n v="0"/>
    <n v="0"/>
    <n v="0"/>
    <n v="0"/>
    <n v="0"/>
    <x v="0"/>
  </r>
  <r>
    <x v="0"/>
    <n v="1593"/>
    <m/>
    <x v="0"/>
    <m/>
    <m/>
    <m/>
    <m/>
    <x v="0"/>
    <m/>
    <m/>
    <m/>
    <n v="1"/>
    <n v="0"/>
    <n v="0"/>
    <n v="0"/>
    <n v="0"/>
    <n v="0"/>
    <n v="0"/>
    <x v="0"/>
  </r>
  <r>
    <x v="0"/>
    <n v="1594"/>
    <m/>
    <x v="0"/>
    <m/>
    <m/>
    <m/>
    <m/>
    <x v="0"/>
    <m/>
    <m/>
    <m/>
    <n v="1"/>
    <n v="0"/>
    <n v="0"/>
    <n v="0"/>
    <n v="0"/>
    <n v="0"/>
    <n v="0"/>
    <x v="0"/>
  </r>
  <r>
    <x v="0"/>
    <n v="1595"/>
    <m/>
    <x v="0"/>
    <m/>
    <m/>
    <m/>
    <m/>
    <x v="0"/>
    <m/>
    <m/>
    <m/>
    <n v="1"/>
    <n v="0"/>
    <n v="0"/>
    <n v="0"/>
    <n v="0"/>
    <n v="0"/>
    <n v="0"/>
    <x v="0"/>
  </r>
  <r>
    <x v="0"/>
    <n v="1596"/>
    <m/>
    <x v="0"/>
    <m/>
    <m/>
    <m/>
    <m/>
    <x v="0"/>
    <m/>
    <m/>
    <m/>
    <n v="1"/>
    <n v="0"/>
    <n v="0"/>
    <n v="0"/>
    <n v="0"/>
    <n v="0"/>
    <n v="0"/>
    <x v="0"/>
  </r>
  <r>
    <x v="0"/>
    <n v="1597"/>
    <m/>
    <x v="0"/>
    <m/>
    <m/>
    <m/>
    <m/>
    <x v="0"/>
    <m/>
    <m/>
    <m/>
    <n v="1"/>
    <n v="0"/>
    <n v="0"/>
    <n v="0"/>
    <n v="0"/>
    <n v="0"/>
    <n v="0"/>
    <x v="0"/>
  </r>
  <r>
    <x v="0"/>
    <n v="1598"/>
    <m/>
    <x v="0"/>
    <m/>
    <m/>
    <m/>
    <m/>
    <x v="0"/>
    <m/>
    <m/>
    <m/>
    <n v="1"/>
    <n v="0"/>
    <n v="0"/>
    <n v="0"/>
    <n v="0"/>
    <n v="0"/>
    <n v="0"/>
    <x v="0"/>
  </r>
  <r>
    <x v="0"/>
    <n v="1599"/>
    <m/>
    <x v="0"/>
    <m/>
    <m/>
    <m/>
    <m/>
    <x v="0"/>
    <m/>
    <m/>
    <m/>
    <n v="1"/>
    <n v="0"/>
    <n v="0"/>
    <n v="0"/>
    <n v="0"/>
    <n v="0"/>
    <n v="0"/>
    <x v="0"/>
  </r>
  <r>
    <x v="0"/>
    <n v="1600"/>
    <m/>
    <x v="0"/>
    <m/>
    <m/>
    <m/>
    <m/>
    <x v="0"/>
    <m/>
    <m/>
    <m/>
    <n v="1"/>
    <n v="0"/>
    <n v="0"/>
    <n v="0"/>
    <n v="0"/>
    <n v="0"/>
    <n v="0"/>
    <x v="0"/>
  </r>
  <r>
    <x v="0"/>
    <n v="1601"/>
    <m/>
    <x v="0"/>
    <m/>
    <m/>
    <m/>
    <m/>
    <x v="0"/>
    <m/>
    <m/>
    <m/>
    <n v="1"/>
    <n v="0"/>
    <n v="0"/>
    <n v="0"/>
    <n v="0"/>
    <n v="0"/>
    <n v="0"/>
    <x v="0"/>
  </r>
  <r>
    <x v="0"/>
    <n v="1602"/>
    <m/>
    <x v="0"/>
    <m/>
    <m/>
    <m/>
    <m/>
    <x v="0"/>
    <m/>
    <m/>
    <m/>
    <n v="1"/>
    <n v="0"/>
    <n v="0"/>
    <n v="0"/>
    <n v="0"/>
    <n v="0"/>
    <n v="0"/>
    <x v="0"/>
  </r>
  <r>
    <x v="0"/>
    <n v="1603"/>
    <m/>
    <x v="0"/>
    <m/>
    <m/>
    <m/>
    <m/>
    <x v="0"/>
    <m/>
    <m/>
    <m/>
    <n v="1"/>
    <n v="0"/>
    <n v="0"/>
    <n v="0"/>
    <n v="0"/>
    <n v="0"/>
    <n v="0"/>
    <x v="0"/>
  </r>
  <r>
    <x v="0"/>
    <n v="1604"/>
    <m/>
    <x v="0"/>
    <m/>
    <m/>
    <m/>
    <m/>
    <x v="0"/>
    <m/>
    <m/>
    <m/>
    <n v="1"/>
    <n v="0"/>
    <n v="0"/>
    <n v="0"/>
    <n v="0"/>
    <n v="0"/>
    <n v="0"/>
    <x v="0"/>
  </r>
  <r>
    <x v="0"/>
    <n v="1605"/>
    <m/>
    <x v="0"/>
    <m/>
    <m/>
    <m/>
    <m/>
    <x v="0"/>
    <m/>
    <m/>
    <m/>
    <n v="1"/>
    <n v="0"/>
    <n v="0"/>
    <n v="0"/>
    <n v="0"/>
    <n v="0"/>
    <n v="0"/>
    <x v="0"/>
  </r>
  <r>
    <x v="0"/>
    <n v="1606"/>
    <m/>
    <x v="0"/>
    <m/>
    <m/>
    <m/>
    <m/>
    <x v="0"/>
    <m/>
    <m/>
    <m/>
    <n v="1"/>
    <n v="0"/>
    <n v="0"/>
    <n v="0"/>
    <n v="0"/>
    <n v="0"/>
    <n v="0"/>
    <x v="0"/>
  </r>
  <r>
    <x v="0"/>
    <n v="1607"/>
    <m/>
    <x v="0"/>
    <m/>
    <m/>
    <m/>
    <m/>
    <x v="0"/>
    <m/>
    <m/>
    <m/>
    <n v="1"/>
    <n v="0"/>
    <n v="0"/>
    <n v="0"/>
    <n v="0"/>
    <n v="0"/>
    <n v="0"/>
    <x v="0"/>
  </r>
  <r>
    <x v="0"/>
    <n v="1608"/>
    <m/>
    <x v="0"/>
    <m/>
    <m/>
    <m/>
    <m/>
    <x v="0"/>
    <m/>
    <m/>
    <m/>
    <n v="1"/>
    <n v="0"/>
    <n v="0"/>
    <n v="0"/>
    <n v="0"/>
    <n v="0"/>
    <n v="0"/>
    <x v="0"/>
  </r>
  <r>
    <x v="0"/>
    <n v="1609"/>
    <m/>
    <x v="0"/>
    <m/>
    <m/>
    <m/>
    <m/>
    <x v="0"/>
    <m/>
    <m/>
    <m/>
    <n v="1"/>
    <n v="0"/>
    <n v="0"/>
    <n v="0"/>
    <n v="0"/>
    <n v="0"/>
    <n v="0"/>
    <x v="0"/>
  </r>
  <r>
    <x v="0"/>
    <n v="1610"/>
    <m/>
    <x v="0"/>
    <m/>
    <m/>
    <m/>
    <m/>
    <x v="0"/>
    <m/>
    <m/>
    <m/>
    <n v="1"/>
    <n v="0"/>
    <n v="0"/>
    <n v="0"/>
    <n v="0"/>
    <n v="0"/>
    <n v="0"/>
    <x v="0"/>
  </r>
  <r>
    <x v="0"/>
    <n v="1611"/>
    <m/>
    <x v="0"/>
    <m/>
    <m/>
    <m/>
    <m/>
    <x v="0"/>
    <m/>
    <m/>
    <m/>
    <n v="1"/>
    <n v="0"/>
    <n v="0"/>
    <n v="0"/>
    <n v="0"/>
    <n v="0"/>
    <n v="0"/>
    <x v="0"/>
  </r>
  <r>
    <x v="0"/>
    <n v="1612"/>
    <m/>
    <x v="0"/>
    <m/>
    <m/>
    <m/>
    <m/>
    <x v="0"/>
    <m/>
    <m/>
    <m/>
    <n v="1"/>
    <n v="0"/>
    <n v="0"/>
    <n v="0"/>
    <n v="0"/>
    <n v="0"/>
    <n v="0"/>
    <x v="0"/>
  </r>
  <r>
    <x v="0"/>
    <n v="1613"/>
    <m/>
    <x v="0"/>
    <m/>
    <m/>
    <m/>
    <m/>
    <x v="0"/>
    <m/>
    <m/>
    <m/>
    <n v="1"/>
    <n v="0"/>
    <n v="0"/>
    <n v="0"/>
    <n v="0"/>
    <n v="0"/>
    <n v="0"/>
    <x v="0"/>
  </r>
  <r>
    <x v="0"/>
    <n v="1614"/>
    <m/>
    <x v="0"/>
    <m/>
    <m/>
    <m/>
    <m/>
    <x v="0"/>
    <m/>
    <m/>
    <m/>
    <n v="1"/>
    <n v="0"/>
    <n v="0"/>
    <n v="0"/>
    <n v="0"/>
    <n v="0"/>
    <n v="0"/>
    <x v="0"/>
  </r>
  <r>
    <x v="0"/>
    <n v="1615"/>
    <m/>
    <x v="0"/>
    <m/>
    <m/>
    <m/>
    <m/>
    <x v="0"/>
    <m/>
    <m/>
    <m/>
    <n v="1"/>
    <n v="0"/>
    <n v="0"/>
    <n v="0"/>
    <n v="0"/>
    <n v="0"/>
    <n v="0"/>
    <x v="0"/>
  </r>
  <r>
    <x v="0"/>
    <n v="1616"/>
    <m/>
    <x v="0"/>
    <m/>
    <m/>
    <m/>
    <m/>
    <x v="0"/>
    <m/>
    <m/>
    <m/>
    <n v="1"/>
    <n v="0"/>
    <n v="0"/>
    <n v="0"/>
    <n v="0"/>
    <n v="0"/>
    <n v="0"/>
    <x v="0"/>
  </r>
  <r>
    <x v="0"/>
    <n v="1617"/>
    <m/>
    <x v="0"/>
    <m/>
    <m/>
    <m/>
    <m/>
    <x v="0"/>
    <m/>
    <m/>
    <m/>
    <n v="1"/>
    <n v="0"/>
    <n v="0"/>
    <n v="0"/>
    <n v="0"/>
    <n v="0"/>
    <n v="0"/>
    <x v="0"/>
  </r>
  <r>
    <x v="0"/>
    <n v="1618"/>
    <m/>
    <x v="0"/>
    <m/>
    <m/>
    <m/>
    <m/>
    <x v="0"/>
    <m/>
    <m/>
    <m/>
    <n v="1"/>
    <n v="0"/>
    <n v="0"/>
    <n v="0"/>
    <n v="0"/>
    <n v="0"/>
    <n v="0"/>
    <x v="0"/>
  </r>
  <r>
    <x v="0"/>
    <n v="1619"/>
    <m/>
    <x v="0"/>
    <m/>
    <m/>
    <m/>
    <m/>
    <x v="0"/>
    <m/>
    <m/>
    <m/>
    <n v="1"/>
    <n v="0"/>
    <n v="0"/>
    <n v="0"/>
    <n v="0"/>
    <n v="0"/>
    <n v="0"/>
    <x v="0"/>
  </r>
  <r>
    <x v="0"/>
    <n v="1620"/>
    <m/>
    <x v="0"/>
    <m/>
    <m/>
    <m/>
    <m/>
    <x v="0"/>
    <m/>
    <m/>
    <m/>
    <n v="1"/>
    <n v="0"/>
    <n v="0"/>
    <n v="0"/>
    <n v="0"/>
    <n v="0"/>
    <n v="0"/>
    <x v="0"/>
  </r>
  <r>
    <x v="0"/>
    <n v="1621"/>
    <m/>
    <x v="0"/>
    <m/>
    <m/>
    <m/>
    <m/>
    <x v="0"/>
    <m/>
    <m/>
    <m/>
    <n v="1"/>
    <n v="0"/>
    <n v="0"/>
    <n v="0"/>
    <n v="0"/>
    <n v="0"/>
    <n v="0"/>
    <x v="0"/>
  </r>
  <r>
    <x v="0"/>
    <n v="1622"/>
    <m/>
    <x v="0"/>
    <m/>
    <m/>
    <m/>
    <m/>
    <x v="0"/>
    <m/>
    <m/>
    <m/>
    <n v="1"/>
    <n v="0"/>
    <n v="0"/>
    <n v="0"/>
    <n v="0"/>
    <n v="0"/>
    <n v="0"/>
    <x v="0"/>
  </r>
  <r>
    <x v="0"/>
    <n v="1623"/>
    <m/>
    <x v="0"/>
    <m/>
    <m/>
    <m/>
    <m/>
    <x v="0"/>
    <m/>
    <m/>
    <m/>
    <n v="1"/>
    <n v="0"/>
    <n v="0"/>
    <n v="0"/>
    <n v="0"/>
    <n v="0"/>
    <n v="0"/>
    <x v="0"/>
  </r>
  <r>
    <x v="0"/>
    <n v="1624"/>
    <m/>
    <x v="0"/>
    <m/>
    <m/>
    <m/>
    <m/>
    <x v="0"/>
    <m/>
    <m/>
    <m/>
    <n v="1"/>
    <n v="0"/>
    <n v="0"/>
    <n v="0"/>
    <n v="0"/>
    <n v="0"/>
    <n v="0"/>
    <x v="0"/>
  </r>
  <r>
    <x v="0"/>
    <n v="1625"/>
    <m/>
    <x v="0"/>
    <m/>
    <m/>
    <m/>
    <m/>
    <x v="0"/>
    <m/>
    <m/>
    <m/>
    <n v="1"/>
    <n v="0"/>
    <n v="0"/>
    <n v="0"/>
    <n v="0"/>
    <n v="0"/>
    <n v="0"/>
    <x v="0"/>
  </r>
  <r>
    <x v="0"/>
    <n v="1626"/>
    <m/>
    <x v="0"/>
    <m/>
    <m/>
    <m/>
    <m/>
    <x v="0"/>
    <m/>
    <m/>
    <m/>
    <n v="1"/>
    <n v="0"/>
    <n v="0"/>
    <n v="0"/>
    <n v="0"/>
    <n v="0"/>
    <n v="0"/>
    <x v="0"/>
  </r>
  <r>
    <x v="0"/>
    <n v="1627"/>
    <m/>
    <x v="0"/>
    <m/>
    <m/>
    <m/>
    <m/>
    <x v="0"/>
    <m/>
    <m/>
    <m/>
    <n v="1"/>
    <n v="0"/>
    <n v="0"/>
    <n v="0"/>
    <n v="0"/>
    <n v="0"/>
    <n v="0"/>
    <x v="0"/>
  </r>
  <r>
    <x v="0"/>
    <n v="1628"/>
    <m/>
    <x v="0"/>
    <m/>
    <m/>
    <m/>
    <m/>
    <x v="0"/>
    <m/>
    <m/>
    <m/>
    <n v="1"/>
    <n v="0"/>
    <n v="0"/>
    <n v="0"/>
    <n v="0"/>
    <n v="0"/>
    <n v="0"/>
    <x v="0"/>
  </r>
  <r>
    <x v="0"/>
    <n v="1629"/>
    <m/>
    <x v="0"/>
    <m/>
    <m/>
    <m/>
    <m/>
    <x v="0"/>
    <m/>
    <m/>
    <m/>
    <n v="1"/>
    <n v="0"/>
    <n v="0"/>
    <n v="0"/>
    <n v="0"/>
    <n v="0"/>
    <n v="0"/>
    <x v="0"/>
  </r>
  <r>
    <x v="0"/>
    <n v="1630"/>
    <m/>
    <x v="0"/>
    <m/>
    <m/>
    <m/>
    <m/>
    <x v="0"/>
    <m/>
    <m/>
    <m/>
    <n v="1"/>
    <n v="0"/>
    <n v="0"/>
    <n v="0"/>
    <n v="0"/>
    <n v="0"/>
    <n v="0"/>
    <x v="0"/>
  </r>
  <r>
    <x v="0"/>
    <n v="1631"/>
    <m/>
    <x v="0"/>
    <m/>
    <m/>
    <m/>
    <m/>
    <x v="0"/>
    <m/>
    <m/>
    <m/>
    <n v="1"/>
    <n v="0"/>
    <n v="0"/>
    <n v="0"/>
    <n v="0"/>
    <n v="0"/>
    <n v="0"/>
    <x v="0"/>
  </r>
  <r>
    <x v="0"/>
    <n v="1632"/>
    <m/>
    <x v="0"/>
    <m/>
    <m/>
    <m/>
    <m/>
    <x v="0"/>
    <m/>
    <m/>
    <m/>
    <n v="1"/>
    <n v="0"/>
    <n v="0"/>
    <n v="0"/>
    <n v="0"/>
    <n v="0"/>
    <n v="0"/>
    <x v="0"/>
  </r>
  <r>
    <x v="0"/>
    <n v="1633"/>
    <m/>
    <x v="0"/>
    <m/>
    <m/>
    <m/>
    <m/>
    <x v="0"/>
    <m/>
    <m/>
    <m/>
    <n v="1"/>
    <n v="0"/>
    <n v="0"/>
    <n v="0"/>
    <n v="0"/>
    <n v="0"/>
    <n v="0"/>
    <x v="0"/>
  </r>
  <r>
    <x v="0"/>
    <n v="1634"/>
    <m/>
    <x v="0"/>
    <m/>
    <m/>
    <m/>
    <m/>
    <x v="0"/>
    <m/>
    <m/>
    <m/>
    <n v="1"/>
    <n v="0"/>
    <n v="0"/>
    <n v="0"/>
    <n v="0"/>
    <n v="0"/>
    <n v="0"/>
    <x v="0"/>
  </r>
  <r>
    <x v="0"/>
    <n v="1635"/>
    <m/>
    <x v="0"/>
    <m/>
    <m/>
    <m/>
    <m/>
    <x v="0"/>
    <m/>
    <m/>
    <m/>
    <n v="1"/>
    <n v="0"/>
    <n v="0"/>
    <n v="0"/>
    <n v="0"/>
    <n v="0"/>
    <n v="0"/>
    <x v="0"/>
  </r>
  <r>
    <x v="0"/>
    <n v="1636"/>
    <m/>
    <x v="0"/>
    <m/>
    <m/>
    <m/>
    <m/>
    <x v="0"/>
    <m/>
    <m/>
    <m/>
    <n v="1"/>
    <n v="0"/>
    <n v="0"/>
    <n v="0"/>
    <n v="0"/>
    <n v="0"/>
    <n v="0"/>
    <x v="0"/>
  </r>
  <r>
    <x v="0"/>
    <n v="1637"/>
    <m/>
    <x v="0"/>
    <m/>
    <m/>
    <m/>
    <m/>
    <x v="0"/>
    <m/>
    <m/>
    <m/>
    <n v="1"/>
    <n v="0"/>
    <n v="0"/>
    <n v="0"/>
    <n v="0"/>
    <n v="0"/>
    <n v="0"/>
    <x v="0"/>
  </r>
  <r>
    <x v="0"/>
    <n v="1638"/>
    <m/>
    <x v="0"/>
    <m/>
    <m/>
    <m/>
    <m/>
    <x v="0"/>
    <m/>
    <m/>
    <m/>
    <n v="1"/>
    <n v="0"/>
    <n v="0"/>
    <n v="0"/>
    <n v="0"/>
    <n v="0"/>
    <n v="0"/>
    <x v="0"/>
  </r>
  <r>
    <x v="0"/>
    <n v="1639"/>
    <m/>
    <x v="0"/>
    <m/>
    <m/>
    <m/>
    <m/>
    <x v="0"/>
    <m/>
    <m/>
    <m/>
    <n v="1"/>
    <n v="0"/>
    <n v="0"/>
    <n v="0"/>
    <n v="0"/>
    <n v="0"/>
    <n v="0"/>
    <x v="0"/>
  </r>
  <r>
    <x v="0"/>
    <n v="1640"/>
    <m/>
    <x v="0"/>
    <m/>
    <m/>
    <m/>
    <m/>
    <x v="0"/>
    <m/>
    <m/>
    <m/>
    <n v="1"/>
    <n v="0"/>
    <n v="0"/>
    <n v="0"/>
    <n v="0"/>
    <n v="0"/>
    <n v="0"/>
    <x v="0"/>
  </r>
  <r>
    <x v="0"/>
    <n v="1641"/>
    <m/>
    <x v="0"/>
    <m/>
    <m/>
    <m/>
    <m/>
    <x v="0"/>
    <m/>
    <m/>
    <m/>
    <n v="1"/>
    <n v="0"/>
    <n v="0"/>
    <n v="0"/>
    <n v="0"/>
    <n v="0"/>
    <n v="0"/>
    <x v="0"/>
  </r>
  <r>
    <x v="0"/>
    <n v="1642"/>
    <m/>
    <x v="0"/>
    <m/>
    <m/>
    <m/>
    <m/>
    <x v="0"/>
    <m/>
    <m/>
    <m/>
    <n v="1"/>
    <n v="0"/>
    <n v="0"/>
    <n v="0"/>
    <n v="0"/>
    <n v="0"/>
    <n v="0"/>
    <x v="0"/>
  </r>
  <r>
    <x v="0"/>
    <n v="1643"/>
    <m/>
    <x v="0"/>
    <m/>
    <m/>
    <m/>
    <m/>
    <x v="0"/>
    <m/>
    <m/>
    <m/>
    <n v="1"/>
    <n v="0"/>
    <n v="0"/>
    <n v="0"/>
    <n v="0"/>
    <n v="0"/>
    <n v="0"/>
    <x v="0"/>
  </r>
  <r>
    <x v="0"/>
    <n v="1644"/>
    <m/>
    <x v="0"/>
    <m/>
    <m/>
    <m/>
    <m/>
    <x v="0"/>
    <m/>
    <m/>
    <m/>
    <n v="1"/>
    <n v="0"/>
    <n v="0"/>
    <n v="0"/>
    <n v="0"/>
    <n v="0"/>
    <n v="0"/>
    <x v="0"/>
  </r>
  <r>
    <x v="0"/>
    <n v="1645"/>
    <m/>
    <x v="0"/>
    <m/>
    <m/>
    <m/>
    <m/>
    <x v="0"/>
    <m/>
    <m/>
    <m/>
    <n v="1"/>
    <n v="0"/>
    <n v="0"/>
    <n v="0"/>
    <n v="0"/>
    <n v="0"/>
    <n v="0"/>
    <x v="0"/>
  </r>
  <r>
    <x v="0"/>
    <n v="1646"/>
    <m/>
    <x v="0"/>
    <m/>
    <m/>
    <m/>
    <m/>
    <x v="0"/>
    <m/>
    <m/>
    <m/>
    <n v="1"/>
    <n v="0"/>
    <n v="0"/>
    <n v="0"/>
    <n v="0"/>
    <n v="0"/>
    <n v="0"/>
    <x v="0"/>
  </r>
  <r>
    <x v="0"/>
    <n v="1647"/>
    <m/>
    <x v="0"/>
    <m/>
    <m/>
    <m/>
    <m/>
    <x v="0"/>
    <m/>
    <m/>
    <m/>
    <n v="1"/>
    <n v="0"/>
    <n v="0"/>
    <n v="0"/>
    <n v="0"/>
    <n v="0"/>
    <n v="0"/>
    <x v="0"/>
  </r>
  <r>
    <x v="0"/>
    <n v="1648"/>
    <m/>
    <x v="0"/>
    <m/>
    <m/>
    <m/>
    <m/>
    <x v="0"/>
    <m/>
    <m/>
    <m/>
    <n v="1"/>
    <n v="0"/>
    <n v="0"/>
    <n v="0"/>
    <n v="0"/>
    <n v="0"/>
    <n v="0"/>
    <x v="0"/>
  </r>
  <r>
    <x v="0"/>
    <n v="1649"/>
    <m/>
    <x v="0"/>
    <m/>
    <m/>
    <m/>
    <m/>
    <x v="0"/>
    <m/>
    <m/>
    <m/>
    <n v="1"/>
    <n v="0"/>
    <n v="0"/>
    <n v="0"/>
    <n v="0"/>
    <n v="0"/>
    <n v="0"/>
    <x v="0"/>
  </r>
  <r>
    <x v="0"/>
    <n v="1650"/>
    <m/>
    <x v="0"/>
    <m/>
    <m/>
    <m/>
    <m/>
    <x v="0"/>
    <m/>
    <m/>
    <m/>
    <n v="1"/>
    <n v="0"/>
    <n v="0"/>
    <n v="0"/>
    <n v="0"/>
    <n v="0"/>
    <n v="0"/>
    <x v="0"/>
  </r>
  <r>
    <x v="0"/>
    <n v="1651"/>
    <m/>
    <x v="0"/>
    <m/>
    <m/>
    <m/>
    <m/>
    <x v="0"/>
    <m/>
    <m/>
    <m/>
    <n v="1"/>
    <n v="0"/>
    <n v="0"/>
    <n v="0"/>
    <n v="0"/>
    <n v="0"/>
    <n v="0"/>
    <x v="0"/>
  </r>
  <r>
    <x v="0"/>
    <n v="1652"/>
    <m/>
    <x v="0"/>
    <m/>
    <m/>
    <m/>
    <m/>
    <x v="0"/>
    <m/>
    <m/>
    <m/>
    <n v="1"/>
    <n v="0"/>
    <n v="0"/>
    <n v="0"/>
    <n v="0"/>
    <n v="0"/>
    <n v="0"/>
    <x v="0"/>
  </r>
  <r>
    <x v="0"/>
    <n v="1653"/>
    <m/>
    <x v="0"/>
    <m/>
    <m/>
    <m/>
    <m/>
    <x v="0"/>
    <m/>
    <m/>
    <m/>
    <n v="1"/>
    <n v="0"/>
    <n v="0"/>
    <n v="0"/>
    <n v="0"/>
    <n v="0"/>
    <n v="0"/>
    <x v="0"/>
  </r>
  <r>
    <x v="0"/>
    <n v="1654"/>
    <m/>
    <x v="0"/>
    <m/>
    <m/>
    <m/>
    <m/>
    <x v="0"/>
    <m/>
    <m/>
    <m/>
    <n v="1"/>
    <n v="0"/>
    <n v="0"/>
    <n v="0"/>
    <n v="0"/>
    <n v="0"/>
    <n v="0"/>
    <x v="0"/>
  </r>
  <r>
    <x v="0"/>
    <n v="1655"/>
    <m/>
    <x v="0"/>
    <m/>
    <m/>
    <m/>
    <m/>
    <x v="0"/>
    <m/>
    <m/>
    <m/>
    <n v="1"/>
    <n v="0"/>
    <n v="0"/>
    <n v="0"/>
    <n v="0"/>
    <n v="0"/>
    <n v="0"/>
    <x v="0"/>
  </r>
  <r>
    <x v="0"/>
    <n v="1656"/>
    <m/>
    <x v="0"/>
    <m/>
    <m/>
    <m/>
    <m/>
    <x v="0"/>
    <m/>
    <m/>
    <m/>
    <n v="1"/>
    <n v="0"/>
    <n v="0"/>
    <n v="0"/>
    <n v="0"/>
    <n v="0"/>
    <n v="0"/>
    <x v="0"/>
  </r>
  <r>
    <x v="0"/>
    <n v="1657"/>
    <m/>
    <x v="0"/>
    <m/>
    <m/>
    <m/>
    <m/>
    <x v="0"/>
    <m/>
    <m/>
    <m/>
    <n v="1"/>
    <n v="0"/>
    <n v="0"/>
    <n v="0"/>
    <n v="0"/>
    <n v="0"/>
    <n v="0"/>
    <x v="0"/>
  </r>
  <r>
    <x v="0"/>
    <n v="1658"/>
    <m/>
    <x v="0"/>
    <m/>
    <m/>
    <m/>
    <m/>
    <x v="0"/>
    <m/>
    <m/>
    <m/>
    <n v="1"/>
    <n v="0"/>
    <n v="0"/>
    <n v="0"/>
    <n v="0"/>
    <n v="0"/>
    <n v="0"/>
    <x v="0"/>
  </r>
  <r>
    <x v="0"/>
    <n v="1659"/>
    <m/>
    <x v="0"/>
    <m/>
    <m/>
    <m/>
    <m/>
    <x v="0"/>
    <m/>
    <m/>
    <m/>
    <n v="1"/>
    <n v="0"/>
    <n v="0"/>
    <n v="0"/>
    <n v="0"/>
    <n v="0"/>
    <n v="0"/>
    <x v="0"/>
  </r>
  <r>
    <x v="0"/>
    <n v="1660"/>
    <m/>
    <x v="0"/>
    <m/>
    <m/>
    <m/>
    <m/>
    <x v="0"/>
    <m/>
    <m/>
    <m/>
    <n v="1"/>
    <n v="0"/>
    <n v="0"/>
    <n v="0"/>
    <n v="0"/>
    <n v="0"/>
    <n v="0"/>
    <x v="0"/>
  </r>
  <r>
    <x v="0"/>
    <n v="1661"/>
    <m/>
    <x v="0"/>
    <m/>
    <m/>
    <m/>
    <m/>
    <x v="0"/>
    <m/>
    <m/>
    <m/>
    <n v="1"/>
    <n v="0"/>
    <n v="0"/>
    <n v="0"/>
    <n v="0"/>
    <n v="0"/>
    <n v="0"/>
    <x v="0"/>
  </r>
  <r>
    <x v="0"/>
    <n v="1662"/>
    <m/>
    <x v="0"/>
    <m/>
    <m/>
    <m/>
    <m/>
    <x v="0"/>
    <m/>
    <m/>
    <m/>
    <n v="1"/>
    <n v="0"/>
    <n v="0"/>
    <n v="0"/>
    <n v="0"/>
    <n v="0"/>
    <n v="0"/>
    <x v="0"/>
  </r>
  <r>
    <x v="0"/>
    <n v="1663"/>
    <m/>
    <x v="0"/>
    <m/>
    <m/>
    <m/>
    <m/>
    <x v="0"/>
    <m/>
    <m/>
    <m/>
    <n v="1"/>
    <n v="0"/>
    <n v="0"/>
    <n v="0"/>
    <n v="0"/>
    <n v="0"/>
    <n v="0"/>
    <x v="0"/>
  </r>
  <r>
    <x v="0"/>
    <n v="1664"/>
    <m/>
    <x v="0"/>
    <m/>
    <m/>
    <m/>
    <m/>
    <x v="0"/>
    <m/>
    <m/>
    <m/>
    <n v="1"/>
    <n v="0"/>
    <n v="0"/>
    <n v="0"/>
    <n v="0"/>
    <n v="0"/>
    <n v="0"/>
    <x v="0"/>
  </r>
  <r>
    <x v="0"/>
    <n v="1665"/>
    <m/>
    <x v="0"/>
    <m/>
    <m/>
    <m/>
    <m/>
    <x v="0"/>
    <m/>
    <m/>
    <m/>
    <n v="1"/>
    <n v="0"/>
    <n v="0"/>
    <n v="0"/>
    <n v="0"/>
    <n v="0"/>
    <n v="0"/>
    <x v="0"/>
  </r>
  <r>
    <x v="0"/>
    <n v="1666"/>
    <m/>
    <x v="0"/>
    <m/>
    <m/>
    <m/>
    <m/>
    <x v="0"/>
    <m/>
    <m/>
    <m/>
    <n v="1"/>
    <n v="0"/>
    <n v="0"/>
    <n v="0"/>
    <n v="0"/>
    <n v="0"/>
    <n v="0"/>
    <x v="0"/>
  </r>
  <r>
    <x v="0"/>
    <n v="1667"/>
    <m/>
    <x v="0"/>
    <m/>
    <m/>
    <m/>
    <m/>
    <x v="0"/>
    <m/>
    <m/>
    <m/>
    <n v="1"/>
    <n v="0"/>
    <n v="0"/>
    <n v="0"/>
    <n v="0"/>
    <n v="0"/>
    <n v="0"/>
    <x v="0"/>
  </r>
  <r>
    <x v="0"/>
    <n v="1668"/>
    <m/>
    <x v="0"/>
    <m/>
    <m/>
    <m/>
    <m/>
    <x v="0"/>
    <m/>
    <m/>
    <m/>
    <n v="1"/>
    <n v="0"/>
    <n v="0"/>
    <n v="0"/>
    <n v="0"/>
    <n v="0"/>
    <n v="0"/>
    <x v="0"/>
  </r>
  <r>
    <x v="0"/>
    <n v="1669"/>
    <m/>
    <x v="0"/>
    <m/>
    <m/>
    <m/>
    <m/>
    <x v="0"/>
    <m/>
    <m/>
    <m/>
    <n v="1"/>
    <n v="0"/>
    <n v="0"/>
    <n v="0"/>
    <n v="0"/>
    <n v="0"/>
    <n v="0"/>
    <x v="0"/>
  </r>
  <r>
    <x v="0"/>
    <n v="1670"/>
    <m/>
    <x v="0"/>
    <m/>
    <m/>
    <m/>
    <m/>
    <x v="0"/>
    <m/>
    <m/>
    <m/>
    <n v="1"/>
    <n v="0"/>
    <n v="0"/>
    <n v="0"/>
    <n v="0"/>
    <n v="0"/>
    <n v="0"/>
    <x v="0"/>
  </r>
  <r>
    <x v="0"/>
    <n v="1671"/>
    <m/>
    <x v="0"/>
    <m/>
    <m/>
    <m/>
    <m/>
    <x v="0"/>
    <m/>
    <m/>
    <m/>
    <n v="1"/>
    <n v="0"/>
    <n v="0"/>
    <n v="0"/>
    <n v="0"/>
    <n v="0"/>
    <n v="0"/>
    <x v="0"/>
  </r>
  <r>
    <x v="0"/>
    <n v="1672"/>
    <m/>
    <x v="0"/>
    <m/>
    <m/>
    <m/>
    <m/>
    <x v="0"/>
    <m/>
    <m/>
    <m/>
    <n v="1"/>
    <n v="0"/>
    <n v="0"/>
    <n v="0"/>
    <n v="0"/>
    <n v="0"/>
    <n v="0"/>
    <x v="0"/>
  </r>
  <r>
    <x v="0"/>
    <n v="1673"/>
    <m/>
    <x v="0"/>
    <m/>
    <m/>
    <m/>
    <m/>
    <x v="0"/>
    <m/>
    <m/>
    <m/>
    <n v="1"/>
    <n v="0"/>
    <n v="0"/>
    <n v="0"/>
    <n v="0"/>
    <n v="0"/>
    <n v="0"/>
    <x v="0"/>
  </r>
  <r>
    <x v="0"/>
    <n v="1674"/>
    <m/>
    <x v="0"/>
    <m/>
    <m/>
    <m/>
    <m/>
    <x v="0"/>
    <m/>
    <m/>
    <m/>
    <n v="1"/>
    <n v="0"/>
    <n v="0"/>
    <n v="0"/>
    <n v="0"/>
    <n v="0"/>
    <n v="0"/>
    <x v="0"/>
  </r>
  <r>
    <x v="0"/>
    <n v="1675"/>
    <m/>
    <x v="0"/>
    <m/>
    <m/>
    <m/>
    <m/>
    <x v="0"/>
    <m/>
    <m/>
    <m/>
    <n v="1"/>
    <n v="0"/>
    <n v="0"/>
    <n v="0"/>
    <n v="0"/>
    <n v="0"/>
    <n v="0"/>
    <x v="0"/>
  </r>
  <r>
    <x v="0"/>
    <n v="1676"/>
    <m/>
    <x v="0"/>
    <m/>
    <m/>
    <m/>
    <m/>
    <x v="0"/>
    <m/>
    <m/>
    <m/>
    <n v="1"/>
    <n v="0"/>
    <n v="0"/>
    <n v="0"/>
    <n v="0"/>
    <n v="0"/>
    <n v="0"/>
    <x v="0"/>
  </r>
  <r>
    <x v="0"/>
    <n v="1677"/>
    <m/>
    <x v="0"/>
    <m/>
    <m/>
    <m/>
    <m/>
    <x v="0"/>
    <m/>
    <m/>
    <m/>
    <n v="1"/>
    <n v="0"/>
    <n v="0"/>
    <n v="0"/>
    <n v="0"/>
    <n v="0"/>
    <n v="0"/>
    <x v="0"/>
  </r>
  <r>
    <x v="0"/>
    <n v="1678"/>
    <m/>
    <x v="0"/>
    <m/>
    <m/>
    <m/>
    <m/>
    <x v="0"/>
    <m/>
    <m/>
    <m/>
    <n v="1"/>
    <n v="0"/>
    <n v="0"/>
    <n v="0"/>
    <n v="0"/>
    <n v="0"/>
    <n v="0"/>
    <x v="0"/>
  </r>
  <r>
    <x v="0"/>
    <n v="1679"/>
    <m/>
    <x v="0"/>
    <m/>
    <m/>
    <m/>
    <m/>
    <x v="0"/>
    <m/>
    <m/>
    <m/>
    <n v="1"/>
    <n v="0"/>
    <n v="0"/>
    <n v="0"/>
    <n v="0"/>
    <n v="0"/>
    <n v="0"/>
    <x v="0"/>
  </r>
  <r>
    <x v="0"/>
    <n v="1680"/>
    <m/>
    <x v="0"/>
    <m/>
    <m/>
    <m/>
    <m/>
    <x v="0"/>
    <m/>
    <m/>
    <m/>
    <n v="1"/>
    <n v="0"/>
    <n v="0"/>
    <n v="0"/>
    <n v="0"/>
    <n v="0"/>
    <n v="0"/>
    <x v="0"/>
  </r>
  <r>
    <x v="0"/>
    <n v="1681"/>
    <m/>
    <x v="0"/>
    <m/>
    <m/>
    <m/>
    <m/>
    <x v="0"/>
    <m/>
    <m/>
    <m/>
    <n v="1"/>
    <n v="0"/>
    <n v="0"/>
    <n v="0"/>
    <n v="0"/>
    <n v="0"/>
    <n v="0"/>
    <x v="0"/>
  </r>
  <r>
    <x v="0"/>
    <n v="1682"/>
    <m/>
    <x v="0"/>
    <m/>
    <m/>
    <m/>
    <m/>
    <x v="0"/>
    <m/>
    <m/>
    <m/>
    <n v="1"/>
    <n v="0"/>
    <n v="0"/>
    <n v="0"/>
    <n v="0"/>
    <n v="0"/>
    <n v="0"/>
    <x v="0"/>
  </r>
  <r>
    <x v="0"/>
    <n v="1683"/>
    <m/>
    <x v="0"/>
    <m/>
    <m/>
    <m/>
    <m/>
    <x v="0"/>
    <m/>
    <m/>
    <m/>
    <n v="1"/>
    <n v="0"/>
    <n v="0"/>
    <n v="0"/>
    <n v="0"/>
    <n v="0"/>
    <n v="0"/>
    <x v="0"/>
  </r>
  <r>
    <x v="0"/>
    <n v="1684"/>
    <m/>
    <x v="0"/>
    <m/>
    <m/>
    <m/>
    <m/>
    <x v="0"/>
    <m/>
    <m/>
    <m/>
    <n v="1"/>
    <n v="0"/>
    <n v="0"/>
    <n v="0"/>
    <n v="0"/>
    <n v="0"/>
    <n v="0"/>
    <x v="0"/>
  </r>
  <r>
    <x v="0"/>
    <n v="1685"/>
    <m/>
    <x v="0"/>
    <m/>
    <m/>
    <m/>
    <m/>
    <x v="0"/>
    <m/>
    <m/>
    <m/>
    <n v="1"/>
    <n v="0"/>
    <n v="0"/>
    <n v="0"/>
    <n v="0"/>
    <n v="0"/>
    <n v="0"/>
    <x v="0"/>
  </r>
  <r>
    <x v="0"/>
    <n v="1686"/>
    <m/>
    <x v="0"/>
    <m/>
    <m/>
    <m/>
    <m/>
    <x v="0"/>
    <m/>
    <m/>
    <m/>
    <n v="1"/>
    <n v="0"/>
    <n v="0"/>
    <n v="0"/>
    <n v="0"/>
    <n v="0"/>
    <n v="0"/>
    <x v="0"/>
  </r>
  <r>
    <x v="0"/>
    <n v="1687"/>
    <m/>
    <x v="0"/>
    <m/>
    <m/>
    <m/>
    <m/>
    <x v="0"/>
    <m/>
    <m/>
    <m/>
    <n v="1"/>
    <n v="0"/>
    <n v="0"/>
    <n v="0"/>
    <n v="0"/>
    <n v="0"/>
    <n v="0"/>
    <x v="0"/>
  </r>
  <r>
    <x v="0"/>
    <n v="1688"/>
    <m/>
    <x v="0"/>
    <m/>
    <m/>
    <m/>
    <m/>
    <x v="0"/>
    <m/>
    <m/>
    <m/>
    <n v="1"/>
    <n v="0"/>
    <n v="0"/>
    <n v="0"/>
    <n v="0"/>
    <n v="0"/>
    <n v="0"/>
    <x v="0"/>
  </r>
  <r>
    <x v="0"/>
    <n v="1689"/>
    <m/>
    <x v="0"/>
    <m/>
    <m/>
    <m/>
    <m/>
    <x v="0"/>
    <m/>
    <m/>
    <m/>
    <n v="1"/>
    <n v="0"/>
    <n v="0"/>
    <n v="0"/>
    <n v="0"/>
    <n v="0"/>
    <n v="0"/>
    <x v="0"/>
  </r>
  <r>
    <x v="0"/>
    <n v="1690"/>
    <m/>
    <x v="0"/>
    <m/>
    <m/>
    <m/>
    <m/>
    <x v="0"/>
    <m/>
    <m/>
    <m/>
    <n v="1"/>
    <n v="0"/>
    <n v="0"/>
    <n v="0"/>
    <n v="0"/>
    <n v="0"/>
    <n v="0"/>
    <x v="0"/>
  </r>
  <r>
    <x v="0"/>
    <n v="1691"/>
    <m/>
    <x v="0"/>
    <m/>
    <m/>
    <m/>
    <m/>
    <x v="0"/>
    <m/>
    <m/>
    <m/>
    <n v="1"/>
    <n v="0"/>
    <n v="0"/>
    <n v="0"/>
    <n v="0"/>
    <n v="0"/>
    <n v="0"/>
    <x v="0"/>
  </r>
  <r>
    <x v="0"/>
    <n v="1692"/>
    <m/>
    <x v="0"/>
    <m/>
    <m/>
    <m/>
    <m/>
    <x v="0"/>
    <m/>
    <m/>
    <m/>
    <n v="1"/>
    <n v="0"/>
    <n v="0"/>
    <n v="0"/>
    <n v="0"/>
    <n v="0"/>
    <n v="0"/>
    <x v="0"/>
  </r>
  <r>
    <x v="0"/>
    <n v="1693"/>
    <m/>
    <x v="0"/>
    <m/>
    <m/>
    <m/>
    <m/>
    <x v="0"/>
    <m/>
    <m/>
    <m/>
    <n v="1"/>
    <n v="0"/>
    <n v="0"/>
    <n v="0"/>
    <n v="0"/>
    <n v="0"/>
    <n v="0"/>
    <x v="0"/>
  </r>
  <r>
    <x v="0"/>
    <n v="1694"/>
    <m/>
    <x v="0"/>
    <m/>
    <m/>
    <m/>
    <m/>
    <x v="0"/>
    <m/>
    <m/>
    <m/>
    <n v="1"/>
    <n v="0"/>
    <n v="0"/>
    <n v="0"/>
    <n v="0"/>
    <n v="0"/>
    <n v="0"/>
    <x v="0"/>
  </r>
  <r>
    <x v="0"/>
    <n v="1695"/>
    <m/>
    <x v="0"/>
    <m/>
    <m/>
    <m/>
    <m/>
    <x v="0"/>
    <m/>
    <m/>
    <m/>
    <n v="1"/>
    <n v="0"/>
    <n v="0"/>
    <n v="0"/>
    <n v="0"/>
    <n v="0"/>
    <n v="0"/>
    <x v="0"/>
  </r>
  <r>
    <x v="0"/>
    <n v="1696"/>
    <m/>
    <x v="0"/>
    <m/>
    <m/>
    <m/>
    <m/>
    <x v="0"/>
    <m/>
    <m/>
    <m/>
    <n v="1"/>
    <n v="0"/>
    <n v="0"/>
    <n v="0"/>
    <n v="0"/>
    <n v="0"/>
    <n v="0"/>
    <x v="0"/>
  </r>
  <r>
    <x v="0"/>
    <n v="1697"/>
    <m/>
    <x v="0"/>
    <m/>
    <m/>
    <m/>
    <m/>
    <x v="0"/>
    <m/>
    <m/>
    <m/>
    <n v="1"/>
    <n v="0"/>
    <n v="0"/>
    <n v="0"/>
    <n v="0"/>
    <n v="0"/>
    <n v="0"/>
    <x v="0"/>
  </r>
  <r>
    <x v="0"/>
    <n v="1698"/>
    <m/>
    <x v="0"/>
    <m/>
    <m/>
    <m/>
    <m/>
    <x v="0"/>
    <m/>
    <m/>
    <m/>
    <n v="1"/>
    <n v="0"/>
    <n v="0"/>
    <n v="0"/>
    <n v="0"/>
    <n v="0"/>
    <n v="0"/>
    <x v="0"/>
  </r>
  <r>
    <x v="0"/>
    <n v="1699"/>
    <m/>
    <x v="0"/>
    <m/>
    <m/>
    <m/>
    <m/>
    <x v="0"/>
    <m/>
    <m/>
    <m/>
    <n v="1"/>
    <n v="0"/>
    <n v="0"/>
    <n v="0"/>
    <n v="0"/>
    <n v="0"/>
    <n v="0"/>
    <x v="0"/>
  </r>
  <r>
    <x v="0"/>
    <n v="1700"/>
    <m/>
    <x v="0"/>
    <m/>
    <m/>
    <m/>
    <m/>
    <x v="0"/>
    <m/>
    <m/>
    <m/>
    <n v="1"/>
    <n v="0"/>
    <n v="0"/>
    <n v="0"/>
    <n v="0"/>
    <n v="0"/>
    <n v="0"/>
    <x v="0"/>
  </r>
  <r>
    <x v="0"/>
    <n v="1701"/>
    <m/>
    <x v="0"/>
    <m/>
    <m/>
    <m/>
    <m/>
    <x v="0"/>
    <m/>
    <m/>
    <m/>
    <n v="1"/>
    <n v="0"/>
    <n v="0"/>
    <n v="0"/>
    <n v="0"/>
    <n v="0"/>
    <n v="0"/>
    <x v="0"/>
  </r>
  <r>
    <x v="0"/>
    <n v="1702"/>
    <m/>
    <x v="0"/>
    <m/>
    <m/>
    <m/>
    <m/>
    <x v="0"/>
    <m/>
    <m/>
    <m/>
    <n v="1"/>
    <n v="0"/>
    <n v="0"/>
    <n v="0"/>
    <n v="0"/>
    <n v="0"/>
    <n v="0"/>
    <x v="0"/>
  </r>
  <r>
    <x v="0"/>
    <n v="1703"/>
    <m/>
    <x v="0"/>
    <m/>
    <m/>
    <m/>
    <m/>
    <x v="0"/>
    <m/>
    <m/>
    <m/>
    <n v="1"/>
    <n v="0"/>
    <n v="0"/>
    <n v="0"/>
    <n v="0"/>
    <n v="0"/>
    <n v="0"/>
    <x v="0"/>
  </r>
  <r>
    <x v="0"/>
    <n v="1704"/>
    <m/>
    <x v="0"/>
    <m/>
    <m/>
    <m/>
    <m/>
    <x v="0"/>
    <m/>
    <m/>
    <m/>
    <n v="1"/>
    <n v="0"/>
    <n v="0"/>
    <n v="0"/>
    <n v="0"/>
    <n v="0"/>
    <n v="0"/>
    <x v="0"/>
  </r>
  <r>
    <x v="0"/>
    <n v="1705"/>
    <m/>
    <x v="0"/>
    <m/>
    <m/>
    <m/>
    <m/>
    <x v="0"/>
    <m/>
    <m/>
    <m/>
    <n v="1"/>
    <n v="0"/>
    <n v="0"/>
    <n v="0"/>
    <n v="0"/>
    <n v="0"/>
    <n v="0"/>
    <x v="0"/>
  </r>
  <r>
    <x v="0"/>
    <n v="1706"/>
    <m/>
    <x v="0"/>
    <m/>
    <m/>
    <m/>
    <m/>
    <x v="0"/>
    <m/>
    <m/>
    <m/>
    <n v="1"/>
    <n v="0"/>
    <n v="0"/>
    <n v="0"/>
    <n v="0"/>
    <n v="0"/>
    <n v="0"/>
    <x v="0"/>
  </r>
  <r>
    <x v="0"/>
    <n v="1707"/>
    <m/>
    <x v="0"/>
    <m/>
    <m/>
    <m/>
    <m/>
    <x v="0"/>
    <m/>
    <m/>
    <m/>
    <n v="1"/>
    <n v="0"/>
    <n v="0"/>
    <n v="0"/>
    <n v="0"/>
    <n v="0"/>
    <n v="0"/>
    <x v="0"/>
  </r>
  <r>
    <x v="0"/>
    <n v="1708"/>
    <m/>
    <x v="0"/>
    <m/>
    <m/>
    <m/>
    <m/>
    <x v="0"/>
    <m/>
    <m/>
    <m/>
    <n v="1"/>
    <n v="0"/>
    <n v="0"/>
    <n v="0"/>
    <n v="0"/>
    <n v="0"/>
    <n v="0"/>
    <x v="0"/>
  </r>
  <r>
    <x v="0"/>
    <n v="1709"/>
    <m/>
    <x v="0"/>
    <m/>
    <m/>
    <m/>
    <m/>
    <x v="0"/>
    <m/>
    <m/>
    <m/>
    <n v="1"/>
    <n v="0"/>
    <n v="0"/>
    <n v="0"/>
    <n v="0"/>
    <n v="0"/>
    <n v="0"/>
    <x v="0"/>
  </r>
  <r>
    <x v="0"/>
    <n v="1710"/>
    <m/>
    <x v="0"/>
    <m/>
    <m/>
    <m/>
    <m/>
    <x v="0"/>
    <m/>
    <m/>
    <m/>
    <n v="1"/>
    <n v="0"/>
    <n v="0"/>
    <n v="0"/>
    <n v="0"/>
    <n v="0"/>
    <n v="0"/>
    <x v="0"/>
  </r>
  <r>
    <x v="0"/>
    <n v="1711"/>
    <m/>
    <x v="0"/>
    <m/>
    <m/>
    <m/>
    <m/>
    <x v="0"/>
    <m/>
    <m/>
    <m/>
    <n v="1"/>
    <n v="0"/>
    <n v="0"/>
    <n v="0"/>
    <n v="0"/>
    <n v="0"/>
    <n v="0"/>
    <x v="0"/>
  </r>
  <r>
    <x v="0"/>
    <n v="1712"/>
    <m/>
    <x v="0"/>
    <m/>
    <m/>
    <m/>
    <m/>
    <x v="0"/>
    <m/>
    <m/>
    <m/>
    <n v="1"/>
    <n v="0"/>
    <n v="0"/>
    <n v="0"/>
    <n v="0"/>
    <n v="0"/>
    <n v="0"/>
    <x v="0"/>
  </r>
  <r>
    <x v="0"/>
    <n v="1713"/>
    <m/>
    <x v="0"/>
    <m/>
    <m/>
    <m/>
    <m/>
    <x v="0"/>
    <m/>
    <m/>
    <m/>
    <n v="1"/>
    <n v="0"/>
    <n v="0"/>
    <n v="0"/>
    <n v="0"/>
    <n v="0"/>
    <n v="0"/>
    <x v="0"/>
  </r>
  <r>
    <x v="0"/>
    <n v="1714"/>
    <m/>
    <x v="0"/>
    <m/>
    <m/>
    <m/>
    <m/>
    <x v="0"/>
    <m/>
    <m/>
    <m/>
    <n v="1"/>
    <n v="0"/>
    <n v="0"/>
    <n v="0"/>
    <n v="0"/>
    <n v="0"/>
    <n v="0"/>
    <x v="0"/>
  </r>
  <r>
    <x v="0"/>
    <n v="1715"/>
    <m/>
    <x v="0"/>
    <m/>
    <m/>
    <m/>
    <m/>
    <x v="0"/>
    <m/>
    <m/>
    <m/>
    <n v="1"/>
    <n v="0"/>
    <n v="0"/>
    <n v="0"/>
    <n v="0"/>
    <n v="0"/>
    <n v="0"/>
    <x v="0"/>
  </r>
  <r>
    <x v="0"/>
    <n v="1716"/>
    <m/>
    <x v="0"/>
    <m/>
    <m/>
    <m/>
    <m/>
    <x v="0"/>
    <m/>
    <m/>
    <m/>
    <n v="1"/>
    <n v="0"/>
    <n v="0"/>
    <n v="0"/>
    <n v="0"/>
    <n v="0"/>
    <n v="0"/>
    <x v="0"/>
  </r>
  <r>
    <x v="0"/>
    <n v="1717"/>
    <m/>
    <x v="0"/>
    <m/>
    <m/>
    <m/>
    <m/>
    <x v="0"/>
    <m/>
    <m/>
    <m/>
    <n v="1"/>
    <n v="0"/>
    <n v="0"/>
    <n v="0"/>
    <n v="0"/>
    <n v="0"/>
    <n v="0"/>
    <x v="0"/>
  </r>
  <r>
    <x v="0"/>
    <n v="1718"/>
    <m/>
    <x v="0"/>
    <m/>
    <m/>
    <m/>
    <m/>
    <x v="0"/>
    <m/>
    <m/>
    <m/>
    <n v="1"/>
    <n v="0"/>
    <n v="0"/>
    <n v="0"/>
    <n v="0"/>
    <n v="0"/>
    <n v="0"/>
    <x v="0"/>
  </r>
  <r>
    <x v="0"/>
    <n v="1719"/>
    <m/>
    <x v="0"/>
    <m/>
    <m/>
    <m/>
    <m/>
    <x v="0"/>
    <m/>
    <m/>
    <m/>
    <n v="1"/>
    <n v="0"/>
    <n v="0"/>
    <n v="0"/>
    <n v="0"/>
    <n v="0"/>
    <n v="0"/>
    <x v="0"/>
  </r>
  <r>
    <x v="0"/>
    <n v="1720"/>
    <m/>
    <x v="0"/>
    <m/>
    <m/>
    <m/>
    <m/>
    <x v="0"/>
    <m/>
    <m/>
    <m/>
    <n v="1"/>
    <n v="0"/>
    <n v="0"/>
    <n v="0"/>
    <n v="0"/>
    <n v="0"/>
    <n v="0"/>
    <x v="0"/>
  </r>
  <r>
    <x v="0"/>
    <n v="1721"/>
    <m/>
    <x v="0"/>
    <m/>
    <m/>
    <m/>
    <m/>
    <x v="0"/>
    <m/>
    <m/>
    <m/>
    <n v="1"/>
    <n v="0"/>
    <n v="0"/>
    <n v="0"/>
    <n v="0"/>
    <n v="0"/>
    <n v="0"/>
    <x v="0"/>
  </r>
  <r>
    <x v="0"/>
    <n v="1722"/>
    <m/>
    <x v="0"/>
    <m/>
    <m/>
    <m/>
    <m/>
    <x v="0"/>
    <m/>
    <m/>
    <m/>
    <n v="1"/>
    <n v="0"/>
    <n v="0"/>
    <n v="0"/>
    <n v="0"/>
    <n v="0"/>
    <n v="0"/>
    <x v="0"/>
  </r>
  <r>
    <x v="0"/>
    <n v="1723"/>
    <m/>
    <x v="0"/>
    <m/>
    <m/>
    <m/>
    <m/>
    <x v="0"/>
    <m/>
    <m/>
    <m/>
    <n v="1"/>
    <n v="0"/>
    <n v="0"/>
    <n v="0"/>
    <n v="0"/>
    <n v="0"/>
    <n v="0"/>
    <x v="0"/>
  </r>
  <r>
    <x v="0"/>
    <n v="1724"/>
    <m/>
    <x v="0"/>
    <m/>
    <m/>
    <m/>
    <m/>
    <x v="0"/>
    <m/>
    <m/>
    <m/>
    <n v="1"/>
    <n v="0"/>
    <n v="0"/>
    <n v="0"/>
    <n v="0"/>
    <n v="0"/>
    <n v="0"/>
    <x v="0"/>
  </r>
  <r>
    <x v="0"/>
    <n v="1725"/>
    <m/>
    <x v="0"/>
    <m/>
    <m/>
    <m/>
    <m/>
    <x v="0"/>
    <m/>
    <m/>
    <m/>
    <n v="1"/>
    <n v="0"/>
    <n v="0"/>
    <n v="0"/>
    <n v="0"/>
    <n v="0"/>
    <n v="0"/>
    <x v="0"/>
  </r>
  <r>
    <x v="0"/>
    <n v="1726"/>
    <m/>
    <x v="0"/>
    <m/>
    <m/>
    <m/>
    <m/>
    <x v="0"/>
    <m/>
    <m/>
    <m/>
    <n v="1"/>
    <n v="0"/>
    <n v="0"/>
    <n v="0"/>
    <n v="0"/>
    <n v="0"/>
    <n v="0"/>
    <x v="0"/>
  </r>
  <r>
    <x v="0"/>
    <n v="1727"/>
    <m/>
    <x v="0"/>
    <m/>
    <m/>
    <m/>
    <m/>
    <x v="0"/>
    <m/>
    <m/>
    <m/>
    <n v="1"/>
    <n v="0"/>
    <n v="0"/>
    <n v="0"/>
    <n v="0"/>
    <n v="0"/>
    <n v="0"/>
    <x v="0"/>
  </r>
  <r>
    <x v="0"/>
    <n v="1728"/>
    <m/>
    <x v="0"/>
    <m/>
    <m/>
    <m/>
    <m/>
    <x v="0"/>
    <m/>
    <m/>
    <m/>
    <n v="1"/>
    <n v="0"/>
    <n v="0"/>
    <n v="0"/>
    <n v="0"/>
    <n v="0"/>
    <n v="0"/>
    <x v="0"/>
  </r>
  <r>
    <x v="0"/>
    <n v="1729"/>
    <m/>
    <x v="0"/>
    <m/>
    <m/>
    <m/>
    <m/>
    <x v="0"/>
    <m/>
    <m/>
    <m/>
    <n v="1"/>
    <n v="0"/>
    <n v="0"/>
    <n v="0"/>
    <n v="0"/>
    <n v="0"/>
    <n v="0"/>
    <x v="0"/>
  </r>
  <r>
    <x v="0"/>
    <n v="1730"/>
    <m/>
    <x v="0"/>
    <m/>
    <m/>
    <m/>
    <m/>
    <x v="0"/>
    <m/>
    <m/>
    <m/>
    <n v="1"/>
    <n v="0"/>
    <n v="0"/>
    <n v="0"/>
    <n v="0"/>
    <n v="0"/>
    <n v="0"/>
    <x v="0"/>
  </r>
  <r>
    <x v="0"/>
    <n v="1731"/>
    <m/>
    <x v="0"/>
    <m/>
    <m/>
    <m/>
    <m/>
    <x v="0"/>
    <m/>
    <m/>
    <m/>
    <n v="1"/>
    <n v="0"/>
    <n v="0"/>
    <n v="0"/>
    <n v="0"/>
    <n v="0"/>
    <n v="0"/>
    <x v="0"/>
  </r>
  <r>
    <x v="0"/>
    <n v="1732"/>
    <m/>
    <x v="0"/>
    <m/>
    <m/>
    <m/>
    <m/>
    <x v="0"/>
    <m/>
    <m/>
    <m/>
    <n v="1"/>
    <n v="0"/>
    <n v="0"/>
    <n v="0"/>
    <n v="0"/>
    <n v="0"/>
    <n v="0"/>
    <x v="0"/>
  </r>
  <r>
    <x v="0"/>
    <n v="1733"/>
    <m/>
    <x v="0"/>
    <m/>
    <m/>
    <m/>
    <m/>
    <x v="0"/>
    <m/>
    <m/>
    <m/>
    <n v="1"/>
    <n v="0"/>
    <n v="0"/>
    <n v="0"/>
    <n v="0"/>
    <n v="0"/>
    <n v="0"/>
    <x v="0"/>
  </r>
  <r>
    <x v="0"/>
    <n v="1734"/>
    <m/>
    <x v="0"/>
    <m/>
    <m/>
    <m/>
    <m/>
    <x v="0"/>
    <m/>
    <m/>
    <m/>
    <n v="1"/>
    <n v="0"/>
    <n v="0"/>
    <n v="0"/>
    <n v="0"/>
    <n v="0"/>
    <n v="0"/>
    <x v="0"/>
  </r>
  <r>
    <x v="0"/>
    <n v="1735"/>
    <m/>
    <x v="0"/>
    <m/>
    <m/>
    <m/>
    <m/>
    <x v="0"/>
    <m/>
    <m/>
    <m/>
    <n v="1"/>
    <n v="0"/>
    <n v="0"/>
    <n v="0"/>
    <n v="0"/>
    <n v="0"/>
    <n v="0"/>
    <x v="0"/>
  </r>
  <r>
    <x v="0"/>
    <n v="1736"/>
    <m/>
    <x v="0"/>
    <m/>
    <m/>
    <m/>
    <m/>
    <x v="0"/>
    <m/>
    <m/>
    <m/>
    <n v="1"/>
    <n v="0"/>
    <n v="0"/>
    <n v="0"/>
    <n v="0"/>
    <n v="0"/>
    <n v="0"/>
    <x v="0"/>
  </r>
  <r>
    <x v="0"/>
    <n v="1737"/>
    <m/>
    <x v="0"/>
    <m/>
    <m/>
    <m/>
    <m/>
    <x v="0"/>
    <m/>
    <m/>
    <m/>
    <n v="1"/>
    <n v="0"/>
    <n v="0"/>
    <n v="0"/>
    <n v="0"/>
    <n v="0"/>
    <n v="0"/>
    <x v="0"/>
  </r>
  <r>
    <x v="0"/>
    <n v="1738"/>
    <m/>
    <x v="0"/>
    <m/>
    <m/>
    <m/>
    <m/>
    <x v="0"/>
    <m/>
    <m/>
    <m/>
    <n v="1"/>
    <n v="0"/>
    <n v="0"/>
    <n v="0"/>
    <n v="0"/>
    <n v="0"/>
    <n v="0"/>
    <x v="0"/>
  </r>
  <r>
    <x v="0"/>
    <n v="1739"/>
    <m/>
    <x v="0"/>
    <m/>
    <m/>
    <m/>
    <m/>
    <x v="0"/>
    <m/>
    <m/>
    <m/>
    <n v="1"/>
    <n v="0"/>
    <n v="0"/>
    <n v="0"/>
    <n v="0"/>
    <n v="0"/>
    <n v="0"/>
    <x v="0"/>
  </r>
  <r>
    <x v="0"/>
    <n v="1740"/>
    <m/>
    <x v="0"/>
    <m/>
    <m/>
    <m/>
    <m/>
    <x v="0"/>
    <m/>
    <m/>
    <m/>
    <n v="1"/>
    <n v="0"/>
    <n v="0"/>
    <n v="0"/>
    <n v="0"/>
    <n v="0"/>
    <n v="0"/>
    <x v="0"/>
  </r>
  <r>
    <x v="0"/>
    <n v="1741"/>
    <m/>
    <x v="0"/>
    <m/>
    <m/>
    <m/>
    <m/>
    <x v="0"/>
    <m/>
    <m/>
    <m/>
    <n v="1"/>
    <n v="0"/>
    <n v="0"/>
    <n v="0"/>
    <n v="0"/>
    <n v="0"/>
    <n v="0"/>
    <x v="0"/>
  </r>
  <r>
    <x v="0"/>
    <n v="1742"/>
    <m/>
    <x v="0"/>
    <m/>
    <m/>
    <m/>
    <m/>
    <x v="0"/>
    <m/>
    <m/>
    <m/>
    <n v="1"/>
    <n v="0"/>
    <n v="0"/>
    <n v="0"/>
    <n v="0"/>
    <n v="0"/>
    <n v="0"/>
    <x v="0"/>
  </r>
  <r>
    <x v="0"/>
    <n v="1743"/>
    <m/>
    <x v="0"/>
    <m/>
    <m/>
    <m/>
    <m/>
    <x v="0"/>
    <m/>
    <m/>
    <m/>
    <n v="1"/>
    <n v="0"/>
    <n v="0"/>
    <n v="0"/>
    <n v="0"/>
    <n v="0"/>
    <n v="0"/>
    <x v="0"/>
  </r>
  <r>
    <x v="0"/>
    <n v="1744"/>
    <m/>
    <x v="0"/>
    <m/>
    <m/>
    <m/>
    <m/>
    <x v="0"/>
    <m/>
    <m/>
    <m/>
    <n v="1"/>
    <n v="0"/>
    <n v="0"/>
    <n v="0"/>
    <n v="0"/>
    <n v="0"/>
    <n v="0"/>
    <x v="0"/>
  </r>
  <r>
    <x v="0"/>
    <n v="1745"/>
    <m/>
    <x v="0"/>
    <m/>
    <m/>
    <m/>
    <m/>
    <x v="0"/>
    <m/>
    <m/>
    <m/>
    <n v="1"/>
    <n v="0"/>
    <n v="0"/>
    <n v="0"/>
    <n v="0"/>
    <n v="0"/>
    <n v="0"/>
    <x v="0"/>
  </r>
  <r>
    <x v="0"/>
    <n v="1746"/>
    <m/>
    <x v="0"/>
    <m/>
    <m/>
    <m/>
    <m/>
    <x v="0"/>
    <m/>
    <m/>
    <m/>
    <n v="1"/>
    <n v="0"/>
    <n v="0"/>
    <n v="0"/>
    <n v="0"/>
    <n v="0"/>
    <n v="0"/>
    <x v="0"/>
  </r>
  <r>
    <x v="0"/>
    <n v="1747"/>
    <m/>
    <x v="0"/>
    <m/>
    <m/>
    <m/>
    <m/>
    <x v="0"/>
    <m/>
    <m/>
    <m/>
    <n v="1"/>
    <n v="0"/>
    <n v="0"/>
    <n v="0"/>
    <n v="0"/>
    <n v="0"/>
    <n v="0"/>
    <x v="0"/>
  </r>
  <r>
    <x v="0"/>
    <n v="1748"/>
    <m/>
    <x v="0"/>
    <m/>
    <m/>
    <m/>
    <m/>
    <x v="0"/>
    <m/>
    <m/>
    <m/>
    <n v="1"/>
    <n v="0"/>
    <n v="0"/>
    <n v="0"/>
    <n v="0"/>
    <n v="0"/>
    <n v="0"/>
    <x v="0"/>
  </r>
  <r>
    <x v="0"/>
    <n v="1749"/>
    <m/>
    <x v="0"/>
    <m/>
    <m/>
    <m/>
    <m/>
    <x v="0"/>
    <m/>
    <m/>
    <m/>
    <n v="1"/>
    <n v="0"/>
    <n v="0"/>
    <n v="0"/>
    <n v="0"/>
    <n v="0"/>
    <n v="0"/>
    <x v="0"/>
  </r>
  <r>
    <x v="0"/>
    <n v="1750"/>
    <m/>
    <x v="0"/>
    <m/>
    <m/>
    <m/>
    <m/>
    <x v="0"/>
    <m/>
    <m/>
    <m/>
    <n v="1"/>
    <n v="0"/>
    <n v="0"/>
    <n v="0"/>
    <n v="0"/>
    <n v="0"/>
    <n v="0"/>
    <x v="0"/>
  </r>
  <r>
    <x v="0"/>
    <n v="1751"/>
    <m/>
    <x v="0"/>
    <m/>
    <m/>
    <m/>
    <m/>
    <x v="0"/>
    <m/>
    <m/>
    <m/>
    <n v="1"/>
    <n v="0"/>
    <n v="0"/>
    <n v="0"/>
    <n v="0"/>
    <n v="0"/>
    <n v="0"/>
    <x v="0"/>
  </r>
  <r>
    <x v="0"/>
    <n v="1752"/>
    <m/>
    <x v="0"/>
    <m/>
    <m/>
    <m/>
    <m/>
    <x v="0"/>
    <m/>
    <m/>
    <m/>
    <n v="1"/>
    <n v="0"/>
    <n v="0"/>
    <n v="0"/>
    <n v="0"/>
    <n v="0"/>
    <n v="0"/>
    <x v="0"/>
  </r>
  <r>
    <x v="0"/>
    <n v="1753"/>
    <m/>
    <x v="0"/>
    <m/>
    <m/>
    <m/>
    <m/>
    <x v="0"/>
    <m/>
    <m/>
    <m/>
    <n v="1"/>
    <n v="0"/>
    <n v="0"/>
    <n v="0"/>
    <n v="0"/>
    <n v="0"/>
    <n v="0"/>
    <x v="0"/>
  </r>
  <r>
    <x v="0"/>
    <n v="1754"/>
    <m/>
    <x v="0"/>
    <m/>
    <m/>
    <m/>
    <m/>
    <x v="0"/>
    <m/>
    <m/>
    <m/>
    <n v="1"/>
    <n v="0"/>
    <n v="0"/>
    <n v="0"/>
    <n v="0"/>
    <n v="0"/>
    <n v="0"/>
    <x v="0"/>
  </r>
  <r>
    <x v="0"/>
    <n v="1755"/>
    <m/>
    <x v="0"/>
    <m/>
    <m/>
    <m/>
    <m/>
    <x v="0"/>
    <m/>
    <m/>
    <m/>
    <n v="1"/>
    <n v="0"/>
    <n v="0"/>
    <n v="0"/>
    <n v="0"/>
    <n v="0"/>
    <n v="0"/>
    <x v="0"/>
  </r>
  <r>
    <x v="0"/>
    <n v="1756"/>
    <m/>
    <x v="0"/>
    <m/>
    <m/>
    <m/>
    <m/>
    <x v="0"/>
    <m/>
    <m/>
    <m/>
    <n v="1"/>
    <n v="0"/>
    <n v="0"/>
    <n v="0"/>
    <n v="0"/>
    <n v="0"/>
    <n v="0"/>
    <x v="0"/>
  </r>
  <r>
    <x v="0"/>
    <n v="1757"/>
    <m/>
    <x v="0"/>
    <m/>
    <m/>
    <m/>
    <m/>
    <x v="0"/>
    <m/>
    <m/>
    <m/>
    <n v="1"/>
    <n v="0"/>
    <n v="0"/>
    <n v="0"/>
    <n v="0"/>
    <n v="0"/>
    <n v="0"/>
    <x v="0"/>
  </r>
  <r>
    <x v="0"/>
    <n v="1758"/>
    <m/>
    <x v="0"/>
    <m/>
    <m/>
    <m/>
    <m/>
    <x v="0"/>
    <m/>
    <m/>
    <m/>
    <n v="1"/>
    <n v="0"/>
    <n v="0"/>
    <n v="0"/>
    <n v="0"/>
    <n v="0"/>
    <n v="0"/>
    <x v="0"/>
  </r>
  <r>
    <x v="0"/>
    <n v="1759"/>
    <m/>
    <x v="0"/>
    <m/>
    <m/>
    <m/>
    <m/>
    <x v="0"/>
    <m/>
    <m/>
    <m/>
    <n v="1"/>
    <n v="0"/>
    <n v="0"/>
    <n v="0"/>
    <n v="0"/>
    <n v="0"/>
    <n v="0"/>
    <x v="0"/>
  </r>
  <r>
    <x v="0"/>
    <n v="1760"/>
    <m/>
    <x v="0"/>
    <m/>
    <m/>
    <m/>
    <m/>
    <x v="0"/>
    <m/>
    <m/>
    <m/>
    <n v="1"/>
    <n v="0"/>
    <n v="0"/>
    <n v="0"/>
    <n v="0"/>
    <n v="0"/>
    <n v="0"/>
    <x v="0"/>
  </r>
  <r>
    <x v="0"/>
    <n v="1761"/>
    <m/>
    <x v="0"/>
    <m/>
    <m/>
    <m/>
    <m/>
    <x v="0"/>
    <m/>
    <m/>
    <m/>
    <n v="1"/>
    <n v="0"/>
    <n v="0"/>
    <n v="0"/>
    <n v="0"/>
    <n v="0"/>
    <n v="0"/>
    <x v="0"/>
  </r>
  <r>
    <x v="0"/>
    <n v="1762"/>
    <m/>
    <x v="0"/>
    <m/>
    <m/>
    <m/>
    <m/>
    <x v="0"/>
    <m/>
    <m/>
    <m/>
    <n v="1"/>
    <n v="0"/>
    <n v="0"/>
    <n v="0"/>
    <n v="0"/>
    <n v="0"/>
    <n v="0"/>
    <x v="0"/>
  </r>
  <r>
    <x v="0"/>
    <n v="1763"/>
    <m/>
    <x v="0"/>
    <m/>
    <m/>
    <m/>
    <m/>
    <x v="0"/>
    <m/>
    <m/>
    <m/>
    <n v="1"/>
    <n v="0"/>
    <n v="0"/>
    <n v="0"/>
    <n v="0"/>
    <n v="0"/>
    <n v="0"/>
    <x v="0"/>
  </r>
  <r>
    <x v="0"/>
    <n v="1764"/>
    <m/>
    <x v="0"/>
    <m/>
    <m/>
    <m/>
    <m/>
    <x v="0"/>
    <m/>
    <m/>
    <m/>
    <n v="1"/>
    <n v="0"/>
    <n v="0"/>
    <n v="0"/>
    <n v="0"/>
    <n v="0"/>
    <n v="0"/>
    <x v="0"/>
  </r>
  <r>
    <x v="0"/>
    <n v="1765"/>
    <m/>
    <x v="0"/>
    <m/>
    <m/>
    <m/>
    <m/>
    <x v="0"/>
    <m/>
    <m/>
    <m/>
    <n v="1"/>
    <n v="0"/>
    <n v="0"/>
    <n v="0"/>
    <n v="0"/>
    <n v="0"/>
    <n v="0"/>
    <x v="0"/>
  </r>
  <r>
    <x v="0"/>
    <n v="1766"/>
    <m/>
    <x v="0"/>
    <m/>
    <m/>
    <m/>
    <m/>
    <x v="0"/>
    <m/>
    <m/>
    <m/>
    <n v="1"/>
    <n v="0"/>
    <n v="0"/>
    <n v="0"/>
    <n v="0"/>
    <n v="0"/>
    <n v="0"/>
    <x v="0"/>
  </r>
  <r>
    <x v="0"/>
    <n v="1767"/>
    <m/>
    <x v="0"/>
    <m/>
    <m/>
    <m/>
    <m/>
    <x v="0"/>
    <m/>
    <m/>
    <m/>
    <n v="1"/>
    <n v="0"/>
    <n v="0"/>
    <n v="0"/>
    <n v="0"/>
    <n v="0"/>
    <n v="0"/>
    <x v="0"/>
  </r>
  <r>
    <x v="0"/>
    <n v="1768"/>
    <m/>
    <x v="0"/>
    <m/>
    <m/>
    <m/>
    <m/>
    <x v="0"/>
    <m/>
    <m/>
    <m/>
    <n v="1"/>
    <n v="0"/>
    <n v="0"/>
    <n v="0"/>
    <n v="0"/>
    <n v="0"/>
    <n v="0"/>
    <x v="0"/>
  </r>
  <r>
    <x v="0"/>
    <n v="1769"/>
    <m/>
    <x v="0"/>
    <m/>
    <m/>
    <m/>
    <m/>
    <x v="0"/>
    <m/>
    <m/>
    <m/>
    <n v="1"/>
    <n v="0"/>
    <n v="0"/>
    <n v="0"/>
    <n v="0"/>
    <n v="0"/>
    <n v="0"/>
    <x v="0"/>
  </r>
  <r>
    <x v="0"/>
    <n v="1770"/>
    <m/>
    <x v="0"/>
    <m/>
    <m/>
    <m/>
    <m/>
    <x v="0"/>
    <m/>
    <m/>
    <m/>
    <n v="1"/>
    <n v="0"/>
    <n v="0"/>
    <n v="0"/>
    <n v="0"/>
    <n v="0"/>
    <n v="0"/>
    <x v="0"/>
  </r>
  <r>
    <x v="0"/>
    <n v="1771"/>
    <m/>
    <x v="0"/>
    <m/>
    <m/>
    <m/>
    <m/>
    <x v="0"/>
    <m/>
    <m/>
    <m/>
    <n v="1"/>
    <n v="0"/>
    <n v="0"/>
    <n v="0"/>
    <n v="0"/>
    <n v="0"/>
    <n v="0"/>
    <x v="0"/>
  </r>
  <r>
    <x v="0"/>
    <n v="1772"/>
    <m/>
    <x v="0"/>
    <m/>
    <m/>
    <m/>
    <m/>
    <x v="0"/>
    <m/>
    <m/>
    <m/>
    <n v="1"/>
    <n v="0"/>
    <n v="0"/>
    <n v="0"/>
    <n v="0"/>
    <n v="0"/>
    <n v="0"/>
    <x v="0"/>
  </r>
  <r>
    <x v="0"/>
    <n v="1773"/>
    <m/>
    <x v="0"/>
    <m/>
    <m/>
    <m/>
    <m/>
    <x v="0"/>
    <m/>
    <m/>
    <m/>
    <n v="1"/>
    <n v="0"/>
    <n v="0"/>
    <n v="0"/>
    <n v="0"/>
    <n v="0"/>
    <n v="0"/>
    <x v="0"/>
  </r>
  <r>
    <x v="0"/>
    <n v="1774"/>
    <m/>
    <x v="0"/>
    <m/>
    <m/>
    <m/>
    <m/>
    <x v="0"/>
    <m/>
    <m/>
    <m/>
    <n v="1"/>
    <n v="0"/>
    <n v="0"/>
    <n v="0"/>
    <n v="0"/>
    <n v="0"/>
    <n v="0"/>
    <x v="0"/>
  </r>
  <r>
    <x v="0"/>
    <n v="1775"/>
    <m/>
    <x v="0"/>
    <m/>
    <m/>
    <m/>
    <m/>
    <x v="0"/>
    <m/>
    <m/>
    <m/>
    <n v="1"/>
    <n v="0"/>
    <n v="0"/>
    <n v="0"/>
    <n v="0"/>
    <n v="0"/>
    <n v="0"/>
    <x v="0"/>
  </r>
  <r>
    <x v="0"/>
    <n v="1776"/>
    <m/>
    <x v="0"/>
    <m/>
    <m/>
    <m/>
    <m/>
    <x v="0"/>
    <m/>
    <m/>
    <m/>
    <n v="1"/>
    <n v="0"/>
    <n v="0"/>
    <n v="0"/>
    <n v="0"/>
    <n v="0"/>
    <n v="0"/>
    <x v="0"/>
  </r>
  <r>
    <x v="0"/>
    <n v="1777"/>
    <m/>
    <x v="0"/>
    <m/>
    <m/>
    <m/>
    <m/>
    <x v="0"/>
    <m/>
    <m/>
    <m/>
    <n v="1"/>
    <n v="0"/>
    <n v="0"/>
    <n v="0"/>
    <n v="0"/>
    <n v="0"/>
    <n v="0"/>
    <x v="0"/>
  </r>
  <r>
    <x v="0"/>
    <n v="1778"/>
    <m/>
    <x v="0"/>
    <m/>
    <m/>
    <m/>
    <m/>
    <x v="0"/>
    <m/>
    <m/>
    <m/>
    <n v="1"/>
    <n v="0"/>
    <n v="0"/>
    <n v="0"/>
    <n v="0"/>
    <n v="0"/>
    <n v="0"/>
    <x v="0"/>
  </r>
  <r>
    <x v="0"/>
    <n v="1779"/>
    <m/>
    <x v="0"/>
    <m/>
    <m/>
    <m/>
    <m/>
    <x v="0"/>
    <m/>
    <m/>
    <m/>
    <n v="1"/>
    <n v="0"/>
    <n v="0"/>
    <n v="0"/>
    <n v="0"/>
    <n v="0"/>
    <n v="0"/>
    <x v="0"/>
  </r>
  <r>
    <x v="0"/>
    <n v="1780"/>
    <m/>
    <x v="0"/>
    <m/>
    <m/>
    <m/>
    <m/>
    <x v="0"/>
    <m/>
    <m/>
    <m/>
    <n v="1"/>
    <n v="0"/>
    <n v="0"/>
    <n v="0"/>
    <n v="0"/>
    <n v="0"/>
    <n v="0"/>
    <x v="0"/>
  </r>
  <r>
    <x v="0"/>
    <n v="1781"/>
    <m/>
    <x v="0"/>
    <m/>
    <m/>
    <m/>
    <m/>
    <x v="0"/>
    <m/>
    <m/>
    <m/>
    <n v="1"/>
    <n v="0"/>
    <n v="0"/>
    <n v="0"/>
    <n v="0"/>
    <n v="0"/>
    <n v="0"/>
    <x v="0"/>
  </r>
  <r>
    <x v="0"/>
    <n v="1782"/>
    <m/>
    <x v="0"/>
    <m/>
    <m/>
    <m/>
    <m/>
    <x v="0"/>
    <m/>
    <m/>
    <m/>
    <n v="1"/>
    <n v="0"/>
    <n v="0"/>
    <n v="0"/>
    <n v="0"/>
    <n v="0"/>
    <n v="0"/>
    <x v="0"/>
  </r>
  <r>
    <x v="0"/>
    <n v="1783"/>
    <m/>
    <x v="0"/>
    <m/>
    <m/>
    <m/>
    <m/>
    <x v="0"/>
    <m/>
    <m/>
    <m/>
    <n v="1"/>
    <n v="0"/>
    <n v="0"/>
    <n v="0"/>
    <n v="0"/>
    <n v="0"/>
    <n v="0"/>
    <x v="0"/>
  </r>
  <r>
    <x v="0"/>
    <n v="1784"/>
    <m/>
    <x v="0"/>
    <m/>
    <m/>
    <m/>
    <m/>
    <x v="0"/>
    <m/>
    <m/>
    <m/>
    <n v="1"/>
    <n v="0"/>
    <n v="0"/>
    <n v="0"/>
    <n v="0"/>
    <n v="0"/>
    <n v="0"/>
    <x v="0"/>
  </r>
  <r>
    <x v="0"/>
    <n v="1785"/>
    <m/>
    <x v="0"/>
    <m/>
    <m/>
    <m/>
    <m/>
    <x v="0"/>
    <m/>
    <m/>
    <m/>
    <n v="1"/>
    <n v="0"/>
    <n v="0"/>
    <n v="0"/>
    <n v="0"/>
    <n v="0"/>
    <n v="0"/>
    <x v="0"/>
  </r>
  <r>
    <x v="0"/>
    <n v="1786"/>
    <m/>
    <x v="0"/>
    <m/>
    <m/>
    <m/>
    <m/>
    <x v="0"/>
    <m/>
    <m/>
    <m/>
    <n v="1"/>
    <n v="0"/>
    <n v="0"/>
    <n v="0"/>
    <n v="0"/>
    <n v="0"/>
    <n v="0"/>
    <x v="0"/>
  </r>
  <r>
    <x v="0"/>
    <n v="1787"/>
    <m/>
    <x v="0"/>
    <m/>
    <m/>
    <m/>
    <m/>
    <x v="0"/>
    <m/>
    <m/>
    <m/>
    <n v="1"/>
    <n v="0"/>
    <n v="0"/>
    <n v="0"/>
    <n v="0"/>
    <n v="0"/>
    <n v="0"/>
    <x v="0"/>
  </r>
  <r>
    <x v="0"/>
    <n v="1788"/>
    <m/>
    <x v="0"/>
    <m/>
    <m/>
    <m/>
    <m/>
    <x v="0"/>
    <m/>
    <m/>
    <m/>
    <n v="1"/>
    <n v="0"/>
    <n v="0"/>
    <n v="0"/>
    <n v="0"/>
    <n v="0"/>
    <n v="0"/>
    <x v="0"/>
  </r>
  <r>
    <x v="0"/>
    <n v="1789"/>
    <m/>
    <x v="0"/>
    <m/>
    <m/>
    <m/>
    <m/>
    <x v="0"/>
    <m/>
    <m/>
    <m/>
    <n v="1"/>
    <n v="0"/>
    <n v="0"/>
    <n v="0"/>
    <n v="0"/>
    <n v="0"/>
    <n v="0"/>
    <x v="0"/>
  </r>
  <r>
    <x v="0"/>
    <n v="1790"/>
    <m/>
    <x v="0"/>
    <m/>
    <m/>
    <m/>
    <m/>
    <x v="0"/>
    <m/>
    <m/>
    <m/>
    <n v="1"/>
    <n v="0"/>
    <n v="0"/>
    <n v="0"/>
    <n v="0"/>
    <n v="0"/>
    <n v="0"/>
    <x v="0"/>
  </r>
  <r>
    <x v="0"/>
    <n v="1791"/>
    <m/>
    <x v="0"/>
    <m/>
    <m/>
    <m/>
    <m/>
    <x v="0"/>
    <m/>
    <m/>
    <m/>
    <n v="1"/>
    <n v="0"/>
    <n v="0"/>
    <n v="0"/>
    <n v="0"/>
    <n v="0"/>
    <n v="0"/>
    <x v="0"/>
  </r>
  <r>
    <x v="0"/>
    <n v="1792"/>
    <m/>
    <x v="0"/>
    <m/>
    <m/>
    <m/>
    <m/>
    <x v="0"/>
    <m/>
    <m/>
    <m/>
    <n v="1"/>
    <n v="0"/>
    <n v="0"/>
    <n v="0"/>
    <n v="0"/>
    <n v="0"/>
    <n v="0"/>
    <x v="0"/>
  </r>
  <r>
    <x v="0"/>
    <n v="1793"/>
    <m/>
    <x v="0"/>
    <m/>
    <m/>
    <m/>
    <m/>
    <x v="0"/>
    <m/>
    <m/>
    <m/>
    <n v="1"/>
    <n v="0"/>
    <n v="0"/>
    <n v="0"/>
    <n v="0"/>
    <n v="0"/>
    <n v="0"/>
    <x v="0"/>
  </r>
  <r>
    <x v="0"/>
    <n v="1794"/>
    <m/>
    <x v="0"/>
    <m/>
    <m/>
    <m/>
    <m/>
    <x v="0"/>
    <m/>
    <m/>
    <m/>
    <n v="1"/>
    <n v="0"/>
    <n v="0"/>
    <n v="0"/>
    <n v="0"/>
    <n v="0"/>
    <n v="0"/>
    <x v="0"/>
  </r>
  <r>
    <x v="0"/>
    <n v="1795"/>
    <m/>
    <x v="0"/>
    <m/>
    <m/>
    <m/>
    <m/>
    <x v="0"/>
    <m/>
    <m/>
    <m/>
    <n v="1"/>
    <n v="0"/>
    <n v="0"/>
    <n v="0"/>
    <n v="0"/>
    <n v="0"/>
    <n v="0"/>
    <x v="0"/>
  </r>
  <r>
    <x v="0"/>
    <n v="1796"/>
    <m/>
    <x v="0"/>
    <m/>
    <m/>
    <m/>
    <m/>
    <x v="0"/>
    <m/>
    <m/>
    <m/>
    <n v="1"/>
    <n v="0"/>
    <n v="0"/>
    <n v="0"/>
    <n v="0"/>
    <n v="0"/>
    <n v="0"/>
    <x v="0"/>
  </r>
  <r>
    <x v="0"/>
    <n v="1797"/>
    <m/>
    <x v="0"/>
    <m/>
    <m/>
    <m/>
    <m/>
    <x v="0"/>
    <m/>
    <m/>
    <m/>
    <n v="1"/>
    <n v="0"/>
    <n v="0"/>
    <n v="0"/>
    <n v="0"/>
    <n v="0"/>
    <n v="0"/>
    <x v="0"/>
  </r>
  <r>
    <x v="0"/>
    <n v="1798"/>
    <m/>
    <x v="0"/>
    <m/>
    <m/>
    <m/>
    <m/>
    <x v="0"/>
    <m/>
    <m/>
    <m/>
    <n v="1"/>
    <n v="0"/>
    <n v="0"/>
    <n v="0"/>
    <n v="0"/>
    <n v="0"/>
    <n v="0"/>
    <x v="0"/>
  </r>
  <r>
    <x v="0"/>
    <n v="1799"/>
    <m/>
    <x v="0"/>
    <m/>
    <m/>
    <m/>
    <m/>
    <x v="0"/>
    <m/>
    <m/>
    <m/>
    <n v="1"/>
    <n v="0"/>
    <n v="0"/>
    <n v="0"/>
    <n v="0"/>
    <n v="0"/>
    <n v="0"/>
    <x v="0"/>
  </r>
  <r>
    <x v="0"/>
    <n v="1800"/>
    <m/>
    <x v="0"/>
    <m/>
    <m/>
    <m/>
    <m/>
    <x v="0"/>
    <m/>
    <m/>
    <m/>
    <n v="1"/>
    <n v="0"/>
    <n v="0"/>
    <n v="0"/>
    <n v="0"/>
    <n v="0"/>
    <n v="0"/>
    <x v="0"/>
  </r>
  <r>
    <x v="0"/>
    <n v="1801"/>
    <m/>
    <x v="0"/>
    <m/>
    <m/>
    <m/>
    <m/>
    <x v="0"/>
    <m/>
    <m/>
    <m/>
    <n v="1"/>
    <n v="0"/>
    <n v="0"/>
    <n v="0"/>
    <n v="0"/>
    <n v="0"/>
    <n v="0"/>
    <x v="0"/>
  </r>
  <r>
    <x v="0"/>
    <n v="1802"/>
    <m/>
    <x v="0"/>
    <m/>
    <m/>
    <m/>
    <m/>
    <x v="0"/>
    <m/>
    <m/>
    <m/>
    <n v="1"/>
    <n v="0"/>
    <n v="0"/>
    <n v="0"/>
    <n v="0"/>
    <n v="0"/>
    <n v="0"/>
    <x v="0"/>
  </r>
  <r>
    <x v="0"/>
    <n v="1803"/>
    <m/>
    <x v="0"/>
    <m/>
    <m/>
    <m/>
    <m/>
    <x v="0"/>
    <m/>
    <m/>
    <m/>
    <n v="1"/>
    <n v="0"/>
    <n v="0"/>
    <n v="0"/>
    <n v="0"/>
    <n v="0"/>
    <n v="0"/>
    <x v="0"/>
  </r>
  <r>
    <x v="0"/>
    <n v="1804"/>
    <m/>
    <x v="0"/>
    <m/>
    <m/>
    <m/>
    <m/>
    <x v="0"/>
    <m/>
    <m/>
    <m/>
    <n v="1"/>
    <n v="0"/>
    <n v="0"/>
    <n v="0"/>
    <n v="0"/>
    <n v="0"/>
    <n v="0"/>
    <x v="0"/>
  </r>
  <r>
    <x v="0"/>
    <n v="1805"/>
    <m/>
    <x v="0"/>
    <m/>
    <m/>
    <m/>
    <m/>
    <x v="0"/>
    <m/>
    <m/>
    <m/>
    <n v="1"/>
    <n v="0"/>
    <n v="0"/>
    <n v="0"/>
    <n v="0"/>
    <n v="0"/>
    <n v="0"/>
    <x v="0"/>
  </r>
  <r>
    <x v="0"/>
    <n v="1806"/>
    <m/>
    <x v="0"/>
    <m/>
    <m/>
    <m/>
    <m/>
    <x v="0"/>
    <m/>
    <m/>
    <m/>
    <n v="1"/>
    <n v="0"/>
    <n v="0"/>
    <n v="0"/>
    <n v="0"/>
    <n v="0"/>
    <n v="0"/>
    <x v="0"/>
  </r>
  <r>
    <x v="0"/>
    <n v="1807"/>
    <m/>
    <x v="0"/>
    <m/>
    <m/>
    <m/>
    <m/>
    <x v="0"/>
    <m/>
    <m/>
    <m/>
    <n v="1"/>
    <n v="0"/>
    <n v="0"/>
    <n v="0"/>
    <n v="0"/>
    <n v="0"/>
    <n v="0"/>
    <x v="0"/>
  </r>
  <r>
    <x v="0"/>
    <n v="1808"/>
    <m/>
    <x v="0"/>
    <m/>
    <m/>
    <m/>
    <m/>
    <x v="0"/>
    <m/>
    <m/>
    <m/>
    <n v="1"/>
    <n v="0"/>
    <n v="0"/>
    <n v="0"/>
    <n v="0"/>
    <n v="0"/>
    <n v="0"/>
    <x v="0"/>
  </r>
  <r>
    <x v="0"/>
    <n v="1809"/>
    <m/>
    <x v="0"/>
    <m/>
    <m/>
    <m/>
    <m/>
    <x v="0"/>
    <m/>
    <m/>
    <m/>
    <n v="1"/>
    <n v="0"/>
    <n v="0"/>
    <n v="0"/>
    <n v="0"/>
    <n v="0"/>
    <n v="0"/>
    <x v="0"/>
  </r>
  <r>
    <x v="0"/>
    <n v="1810"/>
    <m/>
    <x v="0"/>
    <m/>
    <m/>
    <m/>
    <m/>
    <x v="0"/>
    <m/>
    <m/>
    <m/>
    <n v="1"/>
    <n v="0"/>
    <n v="0"/>
    <n v="0"/>
    <n v="0"/>
    <n v="0"/>
    <n v="0"/>
    <x v="0"/>
  </r>
  <r>
    <x v="0"/>
    <n v="1811"/>
    <m/>
    <x v="0"/>
    <m/>
    <m/>
    <m/>
    <m/>
    <x v="0"/>
    <m/>
    <m/>
    <m/>
    <n v="1"/>
    <n v="0"/>
    <n v="0"/>
    <n v="0"/>
    <n v="0"/>
    <n v="0"/>
    <n v="0"/>
    <x v="0"/>
  </r>
  <r>
    <x v="0"/>
    <n v="1812"/>
    <m/>
    <x v="0"/>
    <m/>
    <m/>
    <m/>
    <m/>
    <x v="0"/>
    <m/>
    <m/>
    <m/>
    <n v="1"/>
    <n v="0"/>
    <n v="0"/>
    <n v="0"/>
    <n v="0"/>
    <n v="0"/>
    <n v="0"/>
    <x v="0"/>
  </r>
  <r>
    <x v="0"/>
    <n v="1813"/>
    <m/>
    <x v="0"/>
    <m/>
    <m/>
    <m/>
    <m/>
    <x v="0"/>
    <m/>
    <m/>
    <m/>
    <n v="1"/>
    <n v="0"/>
    <n v="0"/>
    <n v="0"/>
    <n v="0"/>
    <n v="0"/>
    <n v="0"/>
    <x v="0"/>
  </r>
  <r>
    <x v="0"/>
    <n v="1814"/>
    <m/>
    <x v="0"/>
    <m/>
    <m/>
    <m/>
    <m/>
    <x v="0"/>
    <m/>
    <m/>
    <m/>
    <n v="1"/>
    <n v="0"/>
    <n v="0"/>
    <n v="0"/>
    <n v="0"/>
    <n v="0"/>
    <n v="0"/>
    <x v="0"/>
  </r>
  <r>
    <x v="0"/>
    <n v="1815"/>
    <m/>
    <x v="0"/>
    <m/>
    <m/>
    <m/>
    <m/>
    <x v="0"/>
    <m/>
    <m/>
    <m/>
    <n v="1"/>
    <n v="0"/>
    <n v="0"/>
    <n v="0"/>
    <n v="0"/>
    <n v="0"/>
    <n v="0"/>
    <x v="0"/>
  </r>
  <r>
    <x v="0"/>
    <n v="1816"/>
    <m/>
    <x v="0"/>
    <m/>
    <m/>
    <m/>
    <m/>
    <x v="0"/>
    <m/>
    <m/>
    <m/>
    <n v="1"/>
    <n v="0"/>
    <n v="0"/>
    <n v="0"/>
    <n v="0"/>
    <n v="0"/>
    <n v="0"/>
    <x v="0"/>
  </r>
  <r>
    <x v="0"/>
    <n v="1817"/>
    <m/>
    <x v="0"/>
    <m/>
    <m/>
    <m/>
    <m/>
    <x v="0"/>
    <m/>
    <m/>
    <m/>
    <n v="1"/>
    <n v="0"/>
    <n v="0"/>
    <n v="0"/>
    <n v="0"/>
    <n v="0"/>
    <n v="0"/>
    <x v="0"/>
  </r>
  <r>
    <x v="0"/>
    <n v="1818"/>
    <m/>
    <x v="0"/>
    <m/>
    <m/>
    <m/>
    <m/>
    <x v="0"/>
    <m/>
    <m/>
    <m/>
    <n v="1"/>
    <n v="0"/>
    <n v="0"/>
    <n v="0"/>
    <n v="0"/>
    <n v="0"/>
    <n v="0"/>
    <x v="0"/>
  </r>
  <r>
    <x v="0"/>
    <n v="1819"/>
    <m/>
    <x v="0"/>
    <m/>
    <m/>
    <m/>
    <m/>
    <x v="0"/>
    <m/>
    <m/>
    <m/>
    <n v="1"/>
    <n v="0"/>
    <n v="0"/>
    <n v="0"/>
    <n v="0"/>
    <n v="0"/>
    <n v="0"/>
    <x v="0"/>
  </r>
  <r>
    <x v="0"/>
    <n v="1820"/>
    <m/>
    <x v="0"/>
    <m/>
    <m/>
    <m/>
    <m/>
    <x v="0"/>
    <m/>
    <m/>
    <m/>
    <n v="1"/>
    <n v="0"/>
    <n v="0"/>
    <n v="0"/>
    <n v="0"/>
    <n v="0"/>
    <n v="0"/>
    <x v="0"/>
  </r>
  <r>
    <x v="0"/>
    <n v="1821"/>
    <m/>
    <x v="0"/>
    <m/>
    <m/>
    <m/>
    <m/>
    <x v="0"/>
    <m/>
    <m/>
    <m/>
    <n v="1"/>
    <n v="0"/>
    <n v="0"/>
    <n v="0"/>
    <n v="0"/>
    <n v="0"/>
    <n v="0"/>
    <x v="0"/>
  </r>
  <r>
    <x v="0"/>
    <n v="1822"/>
    <m/>
    <x v="0"/>
    <m/>
    <m/>
    <m/>
    <m/>
    <x v="0"/>
    <m/>
    <m/>
    <m/>
    <n v="1"/>
    <n v="0"/>
    <n v="0"/>
    <n v="0"/>
    <n v="0"/>
    <n v="0"/>
    <n v="0"/>
    <x v="0"/>
  </r>
  <r>
    <x v="0"/>
    <n v="1823"/>
    <m/>
    <x v="0"/>
    <m/>
    <m/>
    <m/>
    <m/>
    <x v="0"/>
    <m/>
    <m/>
    <m/>
    <n v="1"/>
    <n v="0"/>
    <n v="0"/>
    <n v="0"/>
    <n v="0"/>
    <n v="0"/>
    <n v="0"/>
    <x v="0"/>
  </r>
  <r>
    <x v="0"/>
    <n v="1824"/>
    <m/>
    <x v="0"/>
    <m/>
    <m/>
    <m/>
    <m/>
    <x v="0"/>
    <m/>
    <m/>
    <m/>
    <n v="1"/>
    <n v="0"/>
    <n v="0"/>
    <n v="0"/>
    <n v="0"/>
    <n v="0"/>
    <n v="0"/>
    <x v="0"/>
  </r>
  <r>
    <x v="0"/>
    <n v="1825"/>
    <m/>
    <x v="0"/>
    <m/>
    <m/>
    <m/>
    <m/>
    <x v="0"/>
    <m/>
    <m/>
    <m/>
    <n v="1"/>
    <n v="0"/>
    <n v="0"/>
    <n v="0"/>
    <n v="0"/>
    <n v="0"/>
    <n v="0"/>
    <x v="0"/>
  </r>
  <r>
    <x v="0"/>
    <n v="1826"/>
    <m/>
    <x v="0"/>
    <m/>
    <m/>
    <m/>
    <m/>
    <x v="0"/>
    <m/>
    <m/>
    <m/>
    <n v="1"/>
    <n v="0"/>
    <n v="0"/>
    <n v="0"/>
    <n v="0"/>
    <n v="0"/>
    <n v="0"/>
    <x v="0"/>
  </r>
  <r>
    <x v="0"/>
    <n v="1827"/>
    <m/>
    <x v="0"/>
    <m/>
    <m/>
    <m/>
    <m/>
    <x v="0"/>
    <m/>
    <m/>
    <m/>
    <n v="1"/>
    <n v="0"/>
    <n v="0"/>
    <n v="0"/>
    <n v="0"/>
    <n v="0"/>
    <n v="0"/>
    <x v="0"/>
  </r>
  <r>
    <x v="0"/>
    <n v="1828"/>
    <m/>
    <x v="0"/>
    <m/>
    <m/>
    <m/>
    <m/>
    <x v="0"/>
    <m/>
    <m/>
    <m/>
    <n v="1"/>
    <n v="0"/>
    <n v="0"/>
    <n v="0"/>
    <n v="0"/>
    <n v="0"/>
    <n v="0"/>
    <x v="0"/>
  </r>
  <r>
    <x v="0"/>
    <n v="1829"/>
    <m/>
    <x v="0"/>
    <m/>
    <m/>
    <m/>
    <m/>
    <x v="0"/>
    <m/>
    <m/>
    <m/>
    <n v="1"/>
    <n v="0"/>
    <n v="0"/>
    <n v="0"/>
    <n v="0"/>
    <n v="0"/>
    <n v="0"/>
    <x v="0"/>
  </r>
  <r>
    <x v="0"/>
    <n v="1830"/>
    <m/>
    <x v="0"/>
    <m/>
    <m/>
    <m/>
    <m/>
    <x v="0"/>
    <m/>
    <m/>
    <m/>
    <n v="1"/>
    <n v="0"/>
    <n v="0"/>
    <n v="0"/>
    <n v="0"/>
    <n v="0"/>
    <n v="0"/>
    <x v="0"/>
  </r>
  <r>
    <x v="0"/>
    <n v="1831"/>
    <m/>
    <x v="0"/>
    <m/>
    <m/>
    <m/>
    <m/>
    <x v="0"/>
    <m/>
    <m/>
    <m/>
    <n v="1"/>
    <n v="0"/>
    <n v="0"/>
    <n v="0"/>
    <n v="0"/>
    <n v="0"/>
    <n v="0"/>
    <x v="0"/>
  </r>
  <r>
    <x v="0"/>
    <n v="1832"/>
    <m/>
    <x v="0"/>
    <m/>
    <m/>
    <m/>
    <m/>
    <x v="0"/>
    <m/>
    <m/>
    <m/>
    <n v="1"/>
    <n v="0"/>
    <n v="0"/>
    <n v="0"/>
    <n v="0"/>
    <n v="0"/>
    <n v="0"/>
    <x v="0"/>
  </r>
  <r>
    <x v="0"/>
    <n v="1833"/>
    <m/>
    <x v="0"/>
    <m/>
    <m/>
    <m/>
    <m/>
    <x v="0"/>
    <m/>
    <m/>
    <m/>
    <n v="1"/>
    <n v="0"/>
    <n v="0"/>
    <n v="0"/>
    <n v="0"/>
    <n v="0"/>
    <n v="0"/>
    <x v="0"/>
  </r>
  <r>
    <x v="0"/>
    <n v="1834"/>
    <m/>
    <x v="0"/>
    <m/>
    <m/>
    <m/>
    <m/>
    <x v="0"/>
    <m/>
    <m/>
    <m/>
    <n v="1"/>
    <n v="0"/>
    <n v="0"/>
    <n v="0"/>
    <n v="0"/>
    <n v="0"/>
    <n v="0"/>
    <x v="0"/>
  </r>
  <r>
    <x v="0"/>
    <n v="1835"/>
    <m/>
    <x v="0"/>
    <m/>
    <m/>
    <m/>
    <m/>
    <x v="0"/>
    <m/>
    <m/>
    <m/>
    <n v="1"/>
    <n v="0"/>
    <n v="0"/>
    <n v="0"/>
    <n v="0"/>
    <n v="0"/>
    <n v="0"/>
    <x v="0"/>
  </r>
  <r>
    <x v="0"/>
    <n v="1836"/>
    <m/>
    <x v="0"/>
    <m/>
    <m/>
    <m/>
    <m/>
    <x v="0"/>
    <m/>
    <m/>
    <m/>
    <n v="1"/>
    <n v="0"/>
    <n v="0"/>
    <n v="0"/>
    <n v="0"/>
    <n v="0"/>
    <n v="0"/>
    <x v="0"/>
  </r>
  <r>
    <x v="0"/>
    <n v="1837"/>
    <m/>
    <x v="0"/>
    <m/>
    <m/>
    <m/>
    <m/>
    <x v="0"/>
    <m/>
    <m/>
    <m/>
    <n v="1"/>
    <n v="0"/>
    <n v="0"/>
    <n v="0"/>
    <n v="0"/>
    <n v="0"/>
    <n v="0"/>
    <x v="0"/>
  </r>
  <r>
    <x v="0"/>
    <n v="1838"/>
    <m/>
    <x v="0"/>
    <m/>
    <m/>
    <m/>
    <m/>
    <x v="0"/>
    <m/>
    <m/>
    <m/>
    <n v="1"/>
    <n v="0"/>
    <n v="0"/>
    <n v="0"/>
    <n v="0"/>
    <n v="0"/>
    <n v="0"/>
    <x v="0"/>
  </r>
  <r>
    <x v="0"/>
    <n v="1839"/>
    <m/>
    <x v="0"/>
    <m/>
    <m/>
    <m/>
    <m/>
    <x v="0"/>
    <m/>
    <m/>
    <m/>
    <n v="1"/>
    <n v="0"/>
    <n v="0"/>
    <n v="0"/>
    <n v="0"/>
    <n v="0"/>
    <n v="0"/>
    <x v="0"/>
  </r>
  <r>
    <x v="0"/>
    <n v="1840"/>
    <m/>
    <x v="0"/>
    <m/>
    <m/>
    <m/>
    <m/>
    <x v="0"/>
    <m/>
    <m/>
    <m/>
    <n v="1"/>
    <n v="0"/>
    <n v="0"/>
    <n v="0"/>
    <n v="0"/>
    <n v="0"/>
    <n v="0"/>
    <x v="0"/>
  </r>
  <r>
    <x v="0"/>
    <n v="1841"/>
    <m/>
    <x v="0"/>
    <m/>
    <m/>
    <m/>
    <m/>
    <x v="0"/>
    <m/>
    <m/>
    <m/>
    <n v="1"/>
    <n v="0"/>
    <n v="0"/>
    <n v="0"/>
    <n v="0"/>
    <n v="0"/>
    <n v="0"/>
    <x v="0"/>
  </r>
  <r>
    <x v="0"/>
    <n v="1842"/>
    <m/>
    <x v="0"/>
    <m/>
    <m/>
    <m/>
    <m/>
    <x v="0"/>
    <m/>
    <m/>
    <m/>
    <n v="1"/>
    <n v="0"/>
    <n v="0"/>
    <n v="0"/>
    <n v="0"/>
    <n v="0"/>
    <n v="0"/>
    <x v="0"/>
  </r>
  <r>
    <x v="0"/>
    <n v="1843"/>
    <m/>
    <x v="0"/>
    <m/>
    <m/>
    <m/>
    <m/>
    <x v="0"/>
    <m/>
    <m/>
    <m/>
    <n v="1"/>
    <n v="0"/>
    <n v="0"/>
    <n v="0"/>
    <n v="0"/>
    <n v="0"/>
    <n v="0"/>
    <x v="0"/>
  </r>
  <r>
    <x v="0"/>
    <n v="1844"/>
    <m/>
    <x v="0"/>
    <m/>
    <m/>
    <m/>
    <m/>
    <x v="0"/>
    <m/>
    <m/>
    <m/>
    <n v="1"/>
    <n v="0"/>
    <n v="0"/>
    <n v="0"/>
    <n v="0"/>
    <n v="0"/>
    <n v="0"/>
    <x v="0"/>
  </r>
  <r>
    <x v="0"/>
    <n v="1845"/>
    <m/>
    <x v="0"/>
    <m/>
    <m/>
    <m/>
    <m/>
    <x v="0"/>
    <m/>
    <m/>
    <m/>
    <n v="1"/>
    <n v="0"/>
    <n v="0"/>
    <n v="0"/>
    <n v="0"/>
    <n v="0"/>
    <n v="0"/>
    <x v="0"/>
  </r>
  <r>
    <x v="0"/>
    <n v="1846"/>
    <m/>
    <x v="0"/>
    <m/>
    <m/>
    <m/>
    <m/>
    <x v="0"/>
    <m/>
    <m/>
    <m/>
    <n v="1"/>
    <n v="0"/>
    <n v="0"/>
    <n v="0"/>
    <n v="0"/>
    <n v="0"/>
    <n v="0"/>
    <x v="0"/>
  </r>
  <r>
    <x v="0"/>
    <n v="1847"/>
    <m/>
    <x v="0"/>
    <m/>
    <m/>
    <m/>
    <m/>
    <x v="0"/>
    <m/>
    <m/>
    <m/>
    <n v="1"/>
    <n v="0"/>
    <n v="0"/>
    <n v="0"/>
    <n v="0"/>
    <n v="0"/>
    <n v="0"/>
    <x v="0"/>
  </r>
  <r>
    <x v="0"/>
    <n v="1848"/>
    <m/>
    <x v="0"/>
    <m/>
    <m/>
    <m/>
    <m/>
    <x v="0"/>
    <m/>
    <m/>
    <m/>
    <n v="1"/>
    <n v="0"/>
    <n v="0"/>
    <n v="0"/>
    <n v="0"/>
    <n v="0"/>
    <n v="0"/>
    <x v="0"/>
  </r>
  <r>
    <x v="0"/>
    <n v="1849"/>
    <m/>
    <x v="0"/>
    <m/>
    <m/>
    <m/>
    <m/>
    <x v="0"/>
    <m/>
    <m/>
    <m/>
    <n v="1"/>
    <n v="0"/>
    <n v="0"/>
    <n v="0"/>
    <n v="0"/>
    <n v="0"/>
    <n v="0"/>
    <x v="0"/>
  </r>
  <r>
    <x v="0"/>
    <n v="1850"/>
    <m/>
    <x v="0"/>
    <m/>
    <m/>
    <m/>
    <m/>
    <x v="0"/>
    <m/>
    <m/>
    <m/>
    <n v="1"/>
    <n v="0"/>
    <n v="0"/>
    <n v="0"/>
    <n v="0"/>
    <n v="0"/>
    <n v="0"/>
    <x v="0"/>
  </r>
  <r>
    <x v="0"/>
    <n v="1851"/>
    <m/>
    <x v="0"/>
    <m/>
    <m/>
    <m/>
    <m/>
    <x v="0"/>
    <m/>
    <m/>
    <m/>
    <n v="1"/>
    <n v="0"/>
    <n v="0"/>
    <n v="0"/>
    <n v="0"/>
    <n v="0"/>
    <n v="0"/>
    <x v="0"/>
  </r>
  <r>
    <x v="0"/>
    <n v="1852"/>
    <m/>
    <x v="0"/>
    <m/>
    <m/>
    <m/>
    <m/>
    <x v="0"/>
    <m/>
    <m/>
    <m/>
    <n v="1"/>
    <n v="0"/>
    <n v="0"/>
    <n v="0"/>
    <n v="0"/>
    <n v="0"/>
    <n v="0"/>
    <x v="0"/>
  </r>
  <r>
    <x v="0"/>
    <n v="1853"/>
    <m/>
    <x v="0"/>
    <m/>
    <m/>
    <m/>
    <m/>
    <x v="0"/>
    <m/>
    <m/>
    <m/>
    <n v="1"/>
    <n v="0"/>
    <n v="0"/>
    <n v="0"/>
    <n v="0"/>
    <n v="0"/>
    <n v="0"/>
    <x v="0"/>
  </r>
  <r>
    <x v="0"/>
    <n v="1854"/>
    <m/>
    <x v="0"/>
    <m/>
    <m/>
    <m/>
    <m/>
    <x v="0"/>
    <m/>
    <m/>
    <m/>
    <n v="1"/>
    <n v="0"/>
    <n v="0"/>
    <n v="0"/>
    <n v="0"/>
    <n v="0"/>
    <n v="0"/>
    <x v="0"/>
  </r>
  <r>
    <x v="0"/>
    <n v="1855"/>
    <m/>
    <x v="0"/>
    <m/>
    <m/>
    <m/>
    <m/>
    <x v="0"/>
    <m/>
    <m/>
    <m/>
    <n v="1"/>
    <n v="0"/>
    <n v="0"/>
    <n v="0"/>
    <n v="0"/>
    <n v="0"/>
    <n v="0"/>
    <x v="0"/>
  </r>
  <r>
    <x v="0"/>
    <n v="1856"/>
    <m/>
    <x v="0"/>
    <m/>
    <m/>
    <m/>
    <m/>
    <x v="0"/>
    <m/>
    <m/>
    <m/>
    <n v="1"/>
    <n v="0"/>
    <n v="0"/>
    <n v="0"/>
    <n v="0"/>
    <n v="0"/>
    <n v="0"/>
    <x v="0"/>
  </r>
  <r>
    <x v="0"/>
    <n v="1857"/>
    <m/>
    <x v="0"/>
    <m/>
    <m/>
    <m/>
    <m/>
    <x v="0"/>
    <m/>
    <m/>
    <m/>
    <n v="1"/>
    <n v="0"/>
    <n v="0"/>
    <n v="0"/>
    <n v="0"/>
    <n v="0"/>
    <n v="0"/>
    <x v="0"/>
  </r>
  <r>
    <x v="0"/>
    <n v="1858"/>
    <m/>
    <x v="0"/>
    <m/>
    <m/>
    <m/>
    <m/>
    <x v="0"/>
    <m/>
    <m/>
    <m/>
    <n v="1"/>
    <n v="0"/>
    <n v="0"/>
    <n v="0"/>
    <n v="0"/>
    <n v="0"/>
    <n v="0"/>
    <x v="0"/>
  </r>
  <r>
    <x v="0"/>
    <n v="1859"/>
    <m/>
    <x v="0"/>
    <m/>
    <m/>
    <m/>
    <m/>
    <x v="0"/>
    <m/>
    <m/>
    <m/>
    <n v="1"/>
    <n v="0"/>
    <n v="0"/>
    <n v="0"/>
    <n v="0"/>
    <n v="0"/>
    <n v="0"/>
    <x v="0"/>
  </r>
  <r>
    <x v="0"/>
    <n v="1860"/>
    <m/>
    <x v="0"/>
    <m/>
    <m/>
    <m/>
    <m/>
    <x v="0"/>
    <m/>
    <m/>
    <m/>
    <n v="1"/>
    <n v="0"/>
    <n v="0"/>
    <n v="0"/>
    <n v="0"/>
    <n v="0"/>
    <n v="0"/>
    <x v="0"/>
  </r>
  <r>
    <x v="0"/>
    <n v="1861"/>
    <m/>
    <x v="0"/>
    <m/>
    <m/>
    <m/>
    <m/>
    <x v="0"/>
    <m/>
    <m/>
    <m/>
    <n v="1"/>
    <n v="0"/>
    <n v="0"/>
    <n v="0"/>
    <n v="0"/>
    <n v="0"/>
    <n v="0"/>
    <x v="0"/>
  </r>
  <r>
    <x v="0"/>
    <n v="1862"/>
    <m/>
    <x v="0"/>
    <m/>
    <m/>
    <m/>
    <m/>
    <x v="0"/>
    <m/>
    <m/>
    <m/>
    <n v="1"/>
    <n v="0"/>
    <n v="0"/>
    <n v="0"/>
    <n v="0"/>
    <n v="0"/>
    <n v="0"/>
    <x v="0"/>
  </r>
  <r>
    <x v="0"/>
    <n v="1863"/>
    <m/>
    <x v="0"/>
    <m/>
    <m/>
    <m/>
    <m/>
    <x v="0"/>
    <m/>
    <m/>
    <m/>
    <n v="1"/>
    <n v="0"/>
    <n v="0"/>
    <n v="0"/>
    <n v="0"/>
    <n v="0"/>
    <n v="0"/>
    <x v="0"/>
  </r>
  <r>
    <x v="0"/>
    <n v="1864"/>
    <m/>
    <x v="0"/>
    <m/>
    <m/>
    <m/>
    <m/>
    <x v="0"/>
    <m/>
    <m/>
    <m/>
    <n v="1"/>
    <n v="0"/>
    <n v="0"/>
    <n v="0"/>
    <n v="0"/>
    <n v="0"/>
    <n v="0"/>
    <x v="0"/>
  </r>
  <r>
    <x v="0"/>
    <n v="1865"/>
    <m/>
    <x v="0"/>
    <m/>
    <m/>
    <m/>
    <m/>
    <x v="0"/>
    <m/>
    <m/>
    <m/>
    <n v="1"/>
    <n v="0"/>
    <n v="0"/>
    <n v="0"/>
    <n v="0"/>
    <n v="0"/>
    <n v="0"/>
    <x v="0"/>
  </r>
  <r>
    <x v="0"/>
    <n v="1866"/>
    <m/>
    <x v="0"/>
    <m/>
    <m/>
    <m/>
    <m/>
    <x v="0"/>
    <m/>
    <m/>
    <m/>
    <n v="1"/>
    <n v="0"/>
    <n v="0"/>
    <n v="0"/>
    <n v="0"/>
    <n v="0"/>
    <n v="0"/>
    <x v="0"/>
  </r>
  <r>
    <x v="0"/>
    <n v="1867"/>
    <m/>
    <x v="0"/>
    <m/>
    <m/>
    <m/>
    <m/>
    <x v="0"/>
    <m/>
    <m/>
    <m/>
    <n v="1"/>
    <n v="0"/>
    <n v="0"/>
    <n v="0"/>
    <n v="0"/>
    <n v="0"/>
    <n v="0"/>
    <x v="0"/>
  </r>
  <r>
    <x v="0"/>
    <n v="1868"/>
    <m/>
    <x v="0"/>
    <m/>
    <m/>
    <m/>
    <m/>
    <x v="0"/>
    <m/>
    <m/>
    <m/>
    <n v="1"/>
    <n v="0"/>
    <n v="0"/>
    <n v="0"/>
    <n v="0"/>
    <n v="0"/>
    <n v="0"/>
    <x v="0"/>
  </r>
  <r>
    <x v="0"/>
    <n v="1869"/>
    <m/>
    <x v="0"/>
    <m/>
    <m/>
    <m/>
    <m/>
    <x v="0"/>
    <m/>
    <m/>
    <m/>
    <n v="1"/>
    <n v="0"/>
    <n v="0"/>
    <n v="0"/>
    <n v="0"/>
    <n v="0"/>
    <n v="0"/>
    <x v="0"/>
  </r>
  <r>
    <x v="0"/>
    <n v="1870"/>
    <m/>
    <x v="0"/>
    <m/>
    <m/>
    <m/>
    <m/>
    <x v="0"/>
    <m/>
    <m/>
    <m/>
    <n v="1"/>
    <n v="0"/>
    <n v="0"/>
    <n v="0"/>
    <n v="0"/>
    <n v="0"/>
    <n v="0"/>
    <x v="0"/>
  </r>
  <r>
    <x v="0"/>
    <n v="1871"/>
    <m/>
    <x v="0"/>
    <m/>
    <m/>
    <m/>
    <m/>
    <x v="0"/>
    <m/>
    <m/>
    <m/>
    <n v="1"/>
    <n v="0"/>
    <n v="0"/>
    <n v="0"/>
    <n v="0"/>
    <n v="0"/>
    <n v="0"/>
    <x v="0"/>
  </r>
  <r>
    <x v="0"/>
    <n v="1872"/>
    <m/>
    <x v="0"/>
    <m/>
    <m/>
    <m/>
    <m/>
    <x v="0"/>
    <m/>
    <m/>
    <m/>
    <n v="1"/>
    <n v="0"/>
    <n v="0"/>
    <n v="0"/>
    <n v="0"/>
    <n v="0"/>
    <n v="0"/>
    <x v="0"/>
  </r>
  <r>
    <x v="0"/>
    <n v="1873"/>
    <m/>
    <x v="0"/>
    <m/>
    <m/>
    <m/>
    <m/>
    <x v="0"/>
    <m/>
    <m/>
    <m/>
    <n v="1"/>
    <n v="0"/>
    <n v="0"/>
    <n v="0"/>
    <n v="0"/>
    <n v="0"/>
    <n v="0"/>
    <x v="0"/>
  </r>
  <r>
    <x v="0"/>
    <n v="1874"/>
    <m/>
    <x v="0"/>
    <m/>
    <m/>
    <m/>
    <m/>
    <x v="0"/>
    <m/>
    <m/>
    <m/>
    <n v="1"/>
    <n v="0"/>
    <n v="0"/>
    <n v="0"/>
    <n v="0"/>
    <n v="0"/>
    <n v="0"/>
    <x v="0"/>
  </r>
  <r>
    <x v="0"/>
    <n v="1875"/>
    <m/>
    <x v="0"/>
    <m/>
    <m/>
    <m/>
    <m/>
    <x v="0"/>
    <m/>
    <m/>
    <m/>
    <n v="1"/>
    <n v="0"/>
    <n v="0"/>
    <n v="0"/>
    <n v="0"/>
    <n v="0"/>
    <n v="0"/>
    <x v="0"/>
  </r>
  <r>
    <x v="0"/>
    <n v="1876"/>
    <m/>
    <x v="0"/>
    <m/>
    <m/>
    <m/>
    <m/>
    <x v="0"/>
    <m/>
    <m/>
    <m/>
    <n v="1"/>
    <n v="0"/>
    <n v="0"/>
    <n v="0"/>
    <n v="0"/>
    <n v="0"/>
    <n v="0"/>
    <x v="0"/>
  </r>
  <r>
    <x v="0"/>
    <n v="1877"/>
    <m/>
    <x v="0"/>
    <m/>
    <m/>
    <m/>
    <m/>
    <x v="0"/>
    <m/>
    <m/>
    <m/>
    <n v="1"/>
    <n v="0"/>
    <n v="0"/>
    <n v="0"/>
    <n v="0"/>
    <n v="0"/>
    <n v="0"/>
    <x v="0"/>
  </r>
  <r>
    <x v="0"/>
    <n v="1878"/>
    <m/>
    <x v="0"/>
    <m/>
    <m/>
    <m/>
    <m/>
    <x v="0"/>
    <m/>
    <m/>
    <m/>
    <n v="1"/>
    <n v="0"/>
    <n v="0"/>
    <n v="0"/>
    <n v="0"/>
    <n v="0"/>
    <n v="0"/>
    <x v="0"/>
  </r>
  <r>
    <x v="0"/>
    <n v="1879"/>
    <m/>
    <x v="0"/>
    <m/>
    <m/>
    <m/>
    <m/>
    <x v="0"/>
    <m/>
    <m/>
    <m/>
    <n v="1"/>
    <n v="0"/>
    <n v="0"/>
    <n v="0"/>
    <n v="0"/>
    <n v="0"/>
    <n v="0"/>
    <x v="0"/>
  </r>
  <r>
    <x v="0"/>
    <n v="1880"/>
    <m/>
    <x v="0"/>
    <m/>
    <m/>
    <m/>
    <m/>
    <x v="0"/>
    <m/>
    <m/>
    <m/>
    <n v="1"/>
    <n v="0"/>
    <n v="0"/>
    <n v="0"/>
    <n v="0"/>
    <n v="0"/>
    <n v="0"/>
    <x v="0"/>
  </r>
  <r>
    <x v="0"/>
    <n v="1881"/>
    <m/>
    <x v="0"/>
    <m/>
    <m/>
    <m/>
    <m/>
    <x v="0"/>
    <m/>
    <m/>
    <m/>
    <n v="1"/>
    <n v="0"/>
    <n v="0"/>
    <n v="0"/>
    <n v="0"/>
    <n v="0"/>
    <n v="0"/>
    <x v="0"/>
  </r>
  <r>
    <x v="0"/>
    <n v="1882"/>
    <m/>
    <x v="0"/>
    <m/>
    <m/>
    <m/>
    <m/>
    <x v="0"/>
    <m/>
    <m/>
    <m/>
    <n v="1"/>
    <n v="0"/>
    <n v="0"/>
    <n v="0"/>
    <n v="0"/>
    <n v="0"/>
    <n v="0"/>
    <x v="0"/>
  </r>
  <r>
    <x v="0"/>
    <n v="1883"/>
    <m/>
    <x v="0"/>
    <m/>
    <m/>
    <m/>
    <m/>
    <x v="0"/>
    <m/>
    <m/>
    <m/>
    <n v="1"/>
    <n v="0"/>
    <n v="0"/>
    <n v="0"/>
    <n v="0"/>
    <n v="0"/>
    <n v="0"/>
    <x v="0"/>
  </r>
  <r>
    <x v="0"/>
    <n v="1884"/>
    <m/>
    <x v="0"/>
    <m/>
    <m/>
    <m/>
    <m/>
    <x v="0"/>
    <m/>
    <m/>
    <m/>
    <n v="1"/>
    <n v="0"/>
    <n v="0"/>
    <n v="0"/>
    <n v="0"/>
    <n v="0"/>
    <n v="0"/>
    <x v="0"/>
  </r>
  <r>
    <x v="0"/>
    <n v="1885"/>
    <m/>
    <x v="0"/>
    <m/>
    <m/>
    <m/>
    <m/>
    <x v="0"/>
    <m/>
    <m/>
    <m/>
    <n v="1"/>
    <n v="0"/>
    <n v="0"/>
    <n v="0"/>
    <n v="0"/>
    <n v="0"/>
    <n v="0"/>
    <x v="0"/>
  </r>
  <r>
    <x v="0"/>
    <n v="1886"/>
    <m/>
    <x v="0"/>
    <m/>
    <m/>
    <m/>
    <m/>
    <x v="0"/>
    <m/>
    <m/>
    <m/>
    <n v="1"/>
    <n v="0"/>
    <n v="0"/>
    <n v="0"/>
    <n v="0"/>
    <n v="0"/>
    <n v="0"/>
    <x v="0"/>
  </r>
  <r>
    <x v="0"/>
    <n v="1887"/>
    <m/>
    <x v="0"/>
    <m/>
    <m/>
    <m/>
    <m/>
    <x v="0"/>
    <m/>
    <m/>
    <m/>
    <n v="1"/>
    <n v="0"/>
    <n v="0"/>
    <n v="0"/>
    <n v="0"/>
    <n v="0"/>
    <n v="0"/>
    <x v="0"/>
  </r>
  <r>
    <x v="0"/>
    <n v="1888"/>
    <m/>
    <x v="0"/>
    <m/>
    <m/>
    <m/>
    <m/>
    <x v="0"/>
    <m/>
    <m/>
    <m/>
    <n v="1"/>
    <n v="0"/>
    <n v="0"/>
    <n v="0"/>
    <n v="0"/>
    <n v="0"/>
    <n v="0"/>
    <x v="0"/>
  </r>
  <r>
    <x v="0"/>
    <n v="1889"/>
    <m/>
    <x v="0"/>
    <m/>
    <m/>
    <m/>
    <m/>
    <x v="0"/>
    <m/>
    <m/>
    <m/>
    <n v="1"/>
    <n v="0"/>
    <n v="0"/>
    <n v="0"/>
    <n v="0"/>
    <n v="0"/>
    <n v="0"/>
    <x v="0"/>
  </r>
  <r>
    <x v="0"/>
    <n v="1890"/>
    <m/>
    <x v="0"/>
    <m/>
    <m/>
    <m/>
    <m/>
    <x v="0"/>
    <m/>
    <m/>
    <m/>
    <n v="1"/>
    <n v="0"/>
    <n v="0"/>
    <n v="0"/>
    <n v="0"/>
    <n v="0"/>
    <n v="0"/>
    <x v="0"/>
  </r>
  <r>
    <x v="0"/>
    <n v="1891"/>
    <m/>
    <x v="0"/>
    <m/>
    <m/>
    <m/>
    <m/>
    <x v="0"/>
    <m/>
    <m/>
    <m/>
    <n v="1"/>
    <n v="0"/>
    <n v="0"/>
    <n v="0"/>
    <n v="0"/>
    <n v="0"/>
    <n v="0"/>
    <x v="0"/>
  </r>
  <r>
    <x v="0"/>
    <n v="1892"/>
    <m/>
    <x v="0"/>
    <m/>
    <m/>
    <m/>
    <m/>
    <x v="0"/>
    <m/>
    <m/>
    <m/>
    <n v="1"/>
    <n v="0"/>
    <n v="0"/>
    <n v="0"/>
    <n v="0"/>
    <n v="0"/>
    <n v="0"/>
    <x v="0"/>
  </r>
  <r>
    <x v="0"/>
    <n v="1893"/>
    <m/>
    <x v="0"/>
    <m/>
    <m/>
    <m/>
    <m/>
    <x v="0"/>
    <m/>
    <m/>
    <m/>
    <n v="1"/>
    <n v="0"/>
    <n v="0"/>
    <n v="0"/>
    <n v="0"/>
    <n v="0"/>
    <n v="0"/>
    <x v="0"/>
  </r>
  <r>
    <x v="0"/>
    <n v="1894"/>
    <m/>
    <x v="0"/>
    <m/>
    <m/>
    <m/>
    <m/>
    <x v="0"/>
    <m/>
    <m/>
    <m/>
    <n v="1"/>
    <n v="0"/>
    <n v="0"/>
    <n v="0"/>
    <n v="0"/>
    <n v="0"/>
    <n v="0"/>
    <x v="0"/>
  </r>
  <r>
    <x v="0"/>
    <n v="1895"/>
    <m/>
    <x v="0"/>
    <m/>
    <m/>
    <m/>
    <m/>
    <x v="0"/>
    <m/>
    <m/>
    <m/>
    <n v="1"/>
    <n v="0"/>
    <n v="0"/>
    <n v="0"/>
    <n v="0"/>
    <n v="0"/>
    <n v="0"/>
    <x v="0"/>
  </r>
  <r>
    <x v="0"/>
    <n v="1896"/>
    <m/>
    <x v="0"/>
    <m/>
    <m/>
    <m/>
    <m/>
    <x v="0"/>
    <m/>
    <m/>
    <m/>
    <n v="1"/>
    <n v="0"/>
    <n v="0"/>
    <n v="0"/>
    <n v="0"/>
    <n v="0"/>
    <n v="0"/>
    <x v="0"/>
  </r>
  <r>
    <x v="0"/>
    <n v="1897"/>
    <m/>
    <x v="0"/>
    <m/>
    <m/>
    <m/>
    <m/>
    <x v="0"/>
    <m/>
    <m/>
    <m/>
    <n v="1"/>
    <n v="0"/>
    <n v="0"/>
    <n v="0"/>
    <n v="0"/>
    <n v="0"/>
    <n v="0"/>
    <x v="0"/>
  </r>
  <r>
    <x v="0"/>
    <n v="1898"/>
    <m/>
    <x v="0"/>
    <m/>
    <m/>
    <m/>
    <m/>
    <x v="0"/>
    <m/>
    <m/>
    <m/>
    <n v="1"/>
    <n v="0"/>
    <n v="0"/>
    <n v="0"/>
    <n v="0"/>
    <n v="0"/>
    <n v="0"/>
    <x v="0"/>
  </r>
  <r>
    <x v="0"/>
    <n v="1899"/>
    <m/>
    <x v="0"/>
    <m/>
    <m/>
    <m/>
    <m/>
    <x v="0"/>
    <m/>
    <m/>
    <m/>
    <n v="1"/>
    <n v="0"/>
    <n v="0"/>
    <n v="0"/>
    <n v="0"/>
    <n v="0"/>
    <n v="0"/>
    <x v="0"/>
  </r>
  <r>
    <x v="0"/>
    <n v="1900"/>
    <m/>
    <x v="0"/>
    <m/>
    <m/>
    <m/>
    <m/>
    <x v="0"/>
    <m/>
    <m/>
    <m/>
    <n v="1"/>
    <n v="0"/>
    <n v="0"/>
    <n v="0"/>
    <n v="0"/>
    <n v="0"/>
    <n v="0"/>
    <x v="0"/>
  </r>
  <r>
    <x v="0"/>
    <n v="1901"/>
    <m/>
    <x v="0"/>
    <m/>
    <m/>
    <m/>
    <m/>
    <x v="0"/>
    <m/>
    <m/>
    <m/>
    <n v="1"/>
    <n v="0"/>
    <n v="0"/>
    <n v="0"/>
    <n v="0"/>
    <n v="0"/>
    <n v="0"/>
    <x v="0"/>
  </r>
  <r>
    <x v="0"/>
    <n v="1902"/>
    <m/>
    <x v="0"/>
    <m/>
    <m/>
    <m/>
    <m/>
    <x v="0"/>
    <m/>
    <m/>
    <m/>
    <n v="1"/>
    <n v="0"/>
    <n v="0"/>
    <n v="0"/>
    <n v="0"/>
    <n v="0"/>
    <n v="0"/>
    <x v="0"/>
  </r>
  <r>
    <x v="0"/>
    <n v="1903"/>
    <m/>
    <x v="0"/>
    <m/>
    <m/>
    <m/>
    <m/>
    <x v="0"/>
    <m/>
    <m/>
    <m/>
    <n v="1"/>
    <n v="0"/>
    <n v="0"/>
    <n v="0"/>
    <n v="0"/>
    <n v="0"/>
    <n v="0"/>
    <x v="0"/>
  </r>
  <r>
    <x v="0"/>
    <n v="1904"/>
    <m/>
    <x v="0"/>
    <m/>
    <m/>
    <m/>
    <m/>
    <x v="0"/>
    <m/>
    <m/>
    <m/>
    <n v="1"/>
    <n v="0"/>
    <n v="0"/>
    <n v="0"/>
    <n v="0"/>
    <n v="0"/>
    <n v="0"/>
    <x v="0"/>
  </r>
  <r>
    <x v="0"/>
    <n v="1905"/>
    <m/>
    <x v="0"/>
    <m/>
    <m/>
    <m/>
    <m/>
    <x v="0"/>
    <m/>
    <m/>
    <m/>
    <n v="1"/>
    <n v="0"/>
    <n v="0"/>
    <n v="0"/>
    <n v="0"/>
    <n v="0"/>
    <n v="0"/>
    <x v="0"/>
  </r>
  <r>
    <x v="0"/>
    <n v="1906"/>
    <m/>
    <x v="0"/>
    <m/>
    <m/>
    <m/>
    <m/>
    <x v="0"/>
    <m/>
    <m/>
    <m/>
    <n v="1"/>
    <n v="0"/>
    <n v="0"/>
    <n v="0"/>
    <n v="0"/>
    <n v="0"/>
    <n v="0"/>
    <x v="0"/>
  </r>
  <r>
    <x v="0"/>
    <n v="1907"/>
    <m/>
    <x v="0"/>
    <m/>
    <m/>
    <m/>
    <m/>
    <x v="0"/>
    <m/>
    <m/>
    <m/>
    <n v="1"/>
    <n v="0"/>
    <n v="0"/>
    <n v="0"/>
    <n v="0"/>
    <n v="0"/>
    <n v="0"/>
    <x v="0"/>
  </r>
  <r>
    <x v="0"/>
    <n v="1908"/>
    <m/>
    <x v="0"/>
    <m/>
    <m/>
    <m/>
    <m/>
    <x v="0"/>
    <m/>
    <m/>
    <m/>
    <n v="1"/>
    <n v="0"/>
    <n v="0"/>
    <n v="0"/>
    <n v="0"/>
    <n v="0"/>
    <n v="0"/>
    <x v="0"/>
  </r>
  <r>
    <x v="0"/>
    <n v="1909"/>
    <m/>
    <x v="0"/>
    <m/>
    <m/>
    <m/>
    <m/>
    <x v="0"/>
    <m/>
    <m/>
    <m/>
    <n v="1"/>
    <n v="0"/>
    <n v="0"/>
    <n v="0"/>
    <n v="0"/>
    <n v="0"/>
    <n v="0"/>
    <x v="0"/>
  </r>
  <r>
    <x v="0"/>
    <n v="1910"/>
    <m/>
    <x v="0"/>
    <m/>
    <m/>
    <m/>
    <m/>
    <x v="0"/>
    <m/>
    <m/>
    <m/>
    <n v="1"/>
    <n v="0"/>
    <n v="0"/>
    <n v="0"/>
    <n v="0"/>
    <n v="0"/>
    <n v="0"/>
    <x v="0"/>
  </r>
  <r>
    <x v="0"/>
    <n v="1911"/>
    <m/>
    <x v="0"/>
    <m/>
    <m/>
    <m/>
    <m/>
    <x v="0"/>
    <m/>
    <m/>
    <m/>
    <n v="1"/>
    <n v="0"/>
    <n v="0"/>
    <n v="0"/>
    <n v="0"/>
    <n v="0"/>
    <n v="0"/>
    <x v="0"/>
  </r>
  <r>
    <x v="0"/>
    <n v="1912"/>
    <m/>
    <x v="0"/>
    <m/>
    <m/>
    <m/>
    <m/>
    <x v="0"/>
    <m/>
    <m/>
    <m/>
    <n v="1"/>
    <n v="0"/>
    <n v="0"/>
    <n v="0"/>
    <n v="0"/>
    <n v="0"/>
    <n v="0"/>
    <x v="0"/>
  </r>
  <r>
    <x v="0"/>
    <n v="1913"/>
    <m/>
    <x v="0"/>
    <m/>
    <m/>
    <m/>
    <m/>
    <x v="0"/>
    <m/>
    <m/>
    <m/>
    <n v="1"/>
    <n v="0"/>
    <n v="0"/>
    <n v="0"/>
    <n v="0"/>
    <n v="0"/>
    <n v="0"/>
    <x v="0"/>
  </r>
  <r>
    <x v="0"/>
    <n v="1914"/>
    <m/>
    <x v="0"/>
    <m/>
    <m/>
    <m/>
    <m/>
    <x v="0"/>
    <m/>
    <m/>
    <m/>
    <n v="1"/>
    <n v="0"/>
    <n v="0"/>
    <n v="0"/>
    <n v="0"/>
    <n v="0"/>
    <n v="0"/>
    <x v="0"/>
  </r>
  <r>
    <x v="0"/>
    <n v="1915"/>
    <m/>
    <x v="0"/>
    <m/>
    <m/>
    <m/>
    <m/>
    <x v="0"/>
    <m/>
    <m/>
    <m/>
    <n v="1"/>
    <n v="0"/>
    <n v="0"/>
    <n v="0"/>
    <n v="0"/>
    <n v="0"/>
    <n v="0"/>
    <x v="0"/>
  </r>
  <r>
    <x v="0"/>
    <n v="1916"/>
    <m/>
    <x v="0"/>
    <m/>
    <m/>
    <m/>
    <m/>
    <x v="0"/>
    <m/>
    <m/>
    <m/>
    <n v="1"/>
    <n v="0"/>
    <n v="0"/>
    <n v="0"/>
    <n v="0"/>
    <n v="0"/>
    <n v="0"/>
    <x v="0"/>
  </r>
  <r>
    <x v="0"/>
    <n v="1917"/>
    <m/>
    <x v="0"/>
    <m/>
    <m/>
    <m/>
    <m/>
    <x v="0"/>
    <m/>
    <m/>
    <m/>
    <n v="1"/>
    <n v="0"/>
    <n v="0"/>
    <n v="0"/>
    <n v="0"/>
    <n v="0"/>
    <n v="0"/>
    <x v="0"/>
  </r>
  <r>
    <x v="0"/>
    <n v="1918"/>
    <m/>
    <x v="0"/>
    <m/>
    <m/>
    <m/>
    <m/>
    <x v="0"/>
    <m/>
    <m/>
    <m/>
    <n v="1"/>
    <n v="0"/>
    <n v="0"/>
    <n v="0"/>
    <n v="0"/>
    <n v="0"/>
    <n v="0"/>
    <x v="0"/>
  </r>
  <r>
    <x v="0"/>
    <n v="1919"/>
    <m/>
    <x v="0"/>
    <m/>
    <m/>
    <m/>
    <m/>
    <x v="0"/>
    <m/>
    <m/>
    <m/>
    <n v="1"/>
    <n v="0"/>
    <n v="0"/>
    <n v="0"/>
    <n v="0"/>
    <n v="0"/>
    <n v="0"/>
    <x v="0"/>
  </r>
  <r>
    <x v="0"/>
    <n v="1920"/>
    <m/>
    <x v="0"/>
    <m/>
    <m/>
    <m/>
    <m/>
    <x v="0"/>
    <m/>
    <m/>
    <m/>
    <n v="1"/>
    <n v="0"/>
    <n v="0"/>
    <n v="0"/>
    <n v="0"/>
    <n v="0"/>
    <n v="0"/>
    <x v="0"/>
  </r>
  <r>
    <x v="0"/>
    <n v="1921"/>
    <m/>
    <x v="0"/>
    <m/>
    <m/>
    <m/>
    <m/>
    <x v="0"/>
    <m/>
    <m/>
    <m/>
    <n v="1"/>
    <n v="0"/>
    <n v="0"/>
    <n v="0"/>
    <n v="0"/>
    <n v="0"/>
    <n v="0"/>
    <x v="0"/>
  </r>
  <r>
    <x v="0"/>
    <n v="1922"/>
    <m/>
    <x v="0"/>
    <m/>
    <m/>
    <m/>
    <m/>
    <x v="0"/>
    <m/>
    <m/>
    <m/>
    <n v="1"/>
    <n v="0"/>
    <n v="0"/>
    <n v="0"/>
    <n v="0"/>
    <n v="0"/>
    <n v="0"/>
    <x v="0"/>
  </r>
  <r>
    <x v="0"/>
    <n v="1923"/>
    <m/>
    <x v="0"/>
    <m/>
    <m/>
    <m/>
    <m/>
    <x v="0"/>
    <m/>
    <m/>
    <m/>
    <n v="1"/>
    <n v="0"/>
    <n v="0"/>
    <n v="0"/>
    <n v="0"/>
    <n v="0"/>
    <n v="0"/>
    <x v="0"/>
  </r>
  <r>
    <x v="0"/>
    <n v="1924"/>
    <m/>
    <x v="0"/>
    <m/>
    <m/>
    <m/>
    <m/>
    <x v="0"/>
    <m/>
    <m/>
    <m/>
    <n v="1"/>
    <n v="0"/>
    <n v="0"/>
    <n v="0"/>
    <n v="0"/>
    <n v="0"/>
    <n v="0"/>
    <x v="0"/>
  </r>
  <r>
    <x v="0"/>
    <n v="1925"/>
    <m/>
    <x v="0"/>
    <m/>
    <m/>
    <m/>
    <m/>
    <x v="0"/>
    <m/>
    <m/>
    <m/>
    <n v="1"/>
    <n v="0"/>
    <n v="0"/>
    <n v="0"/>
    <n v="0"/>
    <n v="0"/>
    <n v="0"/>
    <x v="0"/>
  </r>
  <r>
    <x v="0"/>
    <n v="1926"/>
    <m/>
    <x v="0"/>
    <m/>
    <m/>
    <m/>
    <m/>
    <x v="0"/>
    <m/>
    <m/>
    <m/>
    <n v="1"/>
    <n v="0"/>
    <n v="0"/>
    <n v="0"/>
    <n v="0"/>
    <n v="0"/>
    <n v="0"/>
    <x v="0"/>
  </r>
  <r>
    <x v="0"/>
    <n v="1927"/>
    <m/>
    <x v="0"/>
    <m/>
    <m/>
    <m/>
    <m/>
    <x v="0"/>
    <m/>
    <m/>
    <m/>
    <n v="1"/>
    <n v="0"/>
    <n v="0"/>
    <n v="0"/>
    <n v="0"/>
    <n v="0"/>
    <n v="0"/>
    <x v="0"/>
  </r>
  <r>
    <x v="0"/>
    <n v="1928"/>
    <m/>
    <x v="0"/>
    <m/>
    <m/>
    <m/>
    <m/>
    <x v="0"/>
    <m/>
    <m/>
    <m/>
    <n v="1"/>
    <n v="0"/>
    <n v="0"/>
    <n v="0"/>
    <n v="0"/>
    <n v="0"/>
    <n v="0"/>
    <x v="0"/>
  </r>
  <r>
    <x v="0"/>
    <n v="1929"/>
    <m/>
    <x v="0"/>
    <m/>
    <m/>
    <m/>
    <m/>
    <x v="0"/>
    <m/>
    <m/>
    <m/>
    <n v="1"/>
    <n v="0"/>
    <n v="0"/>
    <n v="0"/>
    <n v="0"/>
    <n v="0"/>
    <n v="0"/>
    <x v="0"/>
  </r>
  <r>
    <x v="0"/>
    <n v="1930"/>
    <m/>
    <x v="0"/>
    <m/>
    <m/>
    <m/>
    <m/>
    <x v="0"/>
    <m/>
    <m/>
    <m/>
    <n v="1"/>
    <n v="0"/>
    <n v="0"/>
    <n v="0"/>
    <n v="0"/>
    <n v="0"/>
    <n v="0"/>
    <x v="0"/>
  </r>
  <r>
    <x v="0"/>
    <n v="1931"/>
    <m/>
    <x v="0"/>
    <m/>
    <m/>
    <m/>
    <m/>
    <x v="0"/>
    <m/>
    <m/>
    <m/>
    <n v="1"/>
    <n v="0"/>
    <n v="0"/>
    <n v="0"/>
    <n v="0"/>
    <n v="0"/>
    <n v="0"/>
    <x v="0"/>
  </r>
  <r>
    <x v="0"/>
    <n v="1932"/>
    <m/>
    <x v="0"/>
    <m/>
    <m/>
    <m/>
    <m/>
    <x v="0"/>
    <m/>
    <m/>
    <m/>
    <n v="1"/>
    <n v="0"/>
    <n v="0"/>
    <n v="0"/>
    <n v="0"/>
    <n v="0"/>
    <n v="0"/>
    <x v="0"/>
  </r>
  <r>
    <x v="0"/>
    <n v="1933"/>
    <m/>
    <x v="0"/>
    <m/>
    <m/>
    <m/>
    <m/>
    <x v="0"/>
    <m/>
    <m/>
    <m/>
    <n v="1"/>
    <n v="0"/>
    <n v="0"/>
    <n v="0"/>
    <n v="0"/>
    <n v="0"/>
    <n v="0"/>
    <x v="0"/>
  </r>
  <r>
    <x v="0"/>
    <n v="1934"/>
    <m/>
    <x v="0"/>
    <m/>
    <m/>
    <m/>
    <m/>
    <x v="0"/>
    <m/>
    <m/>
    <m/>
    <n v="1"/>
    <n v="0"/>
    <n v="0"/>
    <n v="0"/>
    <n v="0"/>
    <n v="0"/>
    <n v="0"/>
    <x v="0"/>
  </r>
  <r>
    <x v="0"/>
    <n v="1935"/>
    <m/>
    <x v="0"/>
    <m/>
    <m/>
    <m/>
    <m/>
    <x v="0"/>
    <m/>
    <m/>
    <m/>
    <n v="1"/>
    <n v="0"/>
    <n v="0"/>
    <n v="0"/>
    <n v="0"/>
    <n v="0"/>
    <n v="0"/>
    <x v="0"/>
  </r>
  <r>
    <x v="0"/>
    <n v="1936"/>
    <m/>
    <x v="0"/>
    <m/>
    <m/>
    <m/>
    <m/>
    <x v="0"/>
    <m/>
    <m/>
    <m/>
    <n v="1"/>
    <n v="0"/>
    <n v="0"/>
    <n v="0"/>
    <n v="0"/>
    <n v="0"/>
    <n v="0"/>
    <x v="0"/>
  </r>
  <r>
    <x v="0"/>
    <n v="1937"/>
    <m/>
    <x v="0"/>
    <m/>
    <m/>
    <m/>
    <m/>
    <x v="0"/>
    <m/>
    <m/>
    <m/>
    <n v="1"/>
    <n v="0"/>
    <n v="0"/>
    <n v="0"/>
    <n v="0"/>
    <n v="0"/>
    <n v="0"/>
    <x v="0"/>
  </r>
  <r>
    <x v="0"/>
    <n v="1938"/>
    <m/>
    <x v="0"/>
    <m/>
    <m/>
    <m/>
    <m/>
    <x v="0"/>
    <m/>
    <m/>
    <m/>
    <n v="1"/>
    <n v="0"/>
    <n v="0"/>
    <n v="0"/>
    <n v="0"/>
    <n v="0"/>
    <n v="0"/>
    <x v="0"/>
  </r>
  <r>
    <x v="0"/>
    <n v="1939"/>
    <m/>
    <x v="0"/>
    <m/>
    <m/>
    <m/>
    <m/>
    <x v="0"/>
    <m/>
    <m/>
    <m/>
    <n v="1"/>
    <n v="0"/>
    <n v="0"/>
    <n v="0"/>
    <n v="0"/>
    <n v="0"/>
    <n v="0"/>
    <x v="0"/>
  </r>
  <r>
    <x v="0"/>
    <n v="1940"/>
    <m/>
    <x v="0"/>
    <m/>
    <m/>
    <m/>
    <m/>
    <x v="0"/>
    <m/>
    <m/>
    <m/>
    <n v="1"/>
    <n v="0"/>
    <n v="0"/>
    <n v="0"/>
    <n v="0"/>
    <n v="0"/>
    <n v="0"/>
    <x v="0"/>
  </r>
  <r>
    <x v="0"/>
    <n v="1941"/>
    <m/>
    <x v="0"/>
    <m/>
    <m/>
    <m/>
    <m/>
    <x v="0"/>
    <m/>
    <m/>
    <m/>
    <n v="1"/>
    <n v="0"/>
    <n v="0"/>
    <n v="0"/>
    <n v="0"/>
    <n v="0"/>
    <n v="0"/>
    <x v="0"/>
  </r>
  <r>
    <x v="0"/>
    <n v="1942"/>
    <m/>
    <x v="0"/>
    <m/>
    <m/>
    <m/>
    <m/>
    <x v="0"/>
    <m/>
    <m/>
    <m/>
    <n v="1"/>
    <n v="0"/>
    <n v="0"/>
    <n v="0"/>
    <n v="0"/>
    <n v="0"/>
    <n v="0"/>
    <x v="0"/>
  </r>
  <r>
    <x v="0"/>
    <n v="1943"/>
    <m/>
    <x v="0"/>
    <m/>
    <m/>
    <m/>
    <m/>
    <x v="0"/>
    <m/>
    <m/>
    <m/>
    <n v="1"/>
    <n v="0"/>
    <n v="0"/>
    <n v="0"/>
    <n v="0"/>
    <n v="0"/>
    <n v="0"/>
    <x v="0"/>
  </r>
  <r>
    <x v="0"/>
    <n v="1944"/>
    <m/>
    <x v="0"/>
    <m/>
    <m/>
    <m/>
    <m/>
    <x v="0"/>
    <m/>
    <m/>
    <m/>
    <n v="1"/>
    <n v="0"/>
    <n v="0"/>
    <n v="0"/>
    <n v="0"/>
    <n v="0"/>
    <n v="0"/>
    <x v="0"/>
  </r>
  <r>
    <x v="0"/>
    <n v="1945"/>
    <m/>
    <x v="0"/>
    <m/>
    <m/>
    <m/>
    <m/>
    <x v="0"/>
    <m/>
    <m/>
    <m/>
    <n v="1"/>
    <n v="0"/>
    <n v="0"/>
    <n v="0"/>
    <n v="0"/>
    <n v="0"/>
    <n v="0"/>
    <x v="0"/>
  </r>
  <r>
    <x v="0"/>
    <n v="1946"/>
    <m/>
    <x v="0"/>
    <m/>
    <m/>
    <m/>
    <m/>
    <x v="0"/>
    <m/>
    <m/>
    <m/>
    <n v="1"/>
    <n v="0"/>
    <n v="0"/>
    <n v="0"/>
    <n v="0"/>
    <n v="0"/>
    <n v="0"/>
    <x v="0"/>
  </r>
  <r>
    <x v="0"/>
    <n v="1947"/>
    <m/>
    <x v="0"/>
    <m/>
    <m/>
    <m/>
    <m/>
    <x v="0"/>
    <m/>
    <m/>
    <m/>
    <n v="1"/>
    <n v="0"/>
    <n v="0"/>
    <n v="0"/>
    <n v="0"/>
    <n v="0"/>
    <n v="0"/>
    <x v="0"/>
  </r>
  <r>
    <x v="0"/>
    <n v="1948"/>
    <m/>
    <x v="0"/>
    <m/>
    <m/>
    <m/>
    <m/>
    <x v="0"/>
    <m/>
    <m/>
    <m/>
    <n v="1"/>
    <n v="0"/>
    <n v="0"/>
    <n v="0"/>
    <n v="0"/>
    <n v="0"/>
    <n v="0"/>
    <x v="0"/>
  </r>
  <r>
    <x v="0"/>
    <n v="1949"/>
    <m/>
    <x v="0"/>
    <m/>
    <m/>
    <m/>
    <m/>
    <x v="0"/>
    <m/>
    <m/>
    <m/>
    <n v="1"/>
    <n v="0"/>
    <n v="0"/>
    <n v="0"/>
    <n v="0"/>
    <n v="0"/>
    <n v="0"/>
    <x v="0"/>
  </r>
  <r>
    <x v="0"/>
    <n v="1950"/>
    <m/>
    <x v="0"/>
    <m/>
    <m/>
    <m/>
    <m/>
    <x v="0"/>
    <m/>
    <m/>
    <m/>
    <n v="1"/>
    <n v="0"/>
    <n v="0"/>
    <n v="0"/>
    <n v="0"/>
    <n v="0"/>
    <n v="0"/>
    <x v="0"/>
  </r>
  <r>
    <x v="0"/>
    <n v="1951"/>
    <m/>
    <x v="0"/>
    <m/>
    <m/>
    <m/>
    <m/>
    <x v="0"/>
    <m/>
    <m/>
    <m/>
    <n v="1"/>
    <n v="0"/>
    <n v="0"/>
    <n v="0"/>
    <n v="0"/>
    <n v="0"/>
    <n v="0"/>
    <x v="0"/>
  </r>
  <r>
    <x v="0"/>
    <n v="1952"/>
    <m/>
    <x v="0"/>
    <m/>
    <m/>
    <m/>
    <m/>
    <x v="0"/>
    <m/>
    <m/>
    <m/>
    <n v="1"/>
    <n v="0"/>
    <n v="0"/>
    <n v="0"/>
    <n v="0"/>
    <n v="0"/>
    <n v="0"/>
    <x v="0"/>
  </r>
  <r>
    <x v="0"/>
    <n v="1953"/>
    <m/>
    <x v="0"/>
    <m/>
    <m/>
    <m/>
    <m/>
    <x v="0"/>
    <m/>
    <m/>
    <m/>
    <n v="1"/>
    <n v="0"/>
    <n v="0"/>
    <n v="0"/>
    <n v="0"/>
    <n v="0"/>
    <n v="0"/>
    <x v="0"/>
  </r>
  <r>
    <x v="0"/>
    <n v="1954"/>
    <m/>
    <x v="0"/>
    <m/>
    <m/>
    <m/>
    <m/>
    <x v="0"/>
    <m/>
    <m/>
    <m/>
    <n v="1"/>
    <n v="0"/>
    <n v="0"/>
    <n v="0"/>
    <n v="0"/>
    <n v="0"/>
    <n v="0"/>
    <x v="0"/>
  </r>
  <r>
    <x v="0"/>
    <n v="1955"/>
    <m/>
    <x v="0"/>
    <m/>
    <m/>
    <m/>
    <m/>
    <x v="0"/>
    <m/>
    <m/>
    <m/>
    <n v="1"/>
    <n v="0"/>
    <n v="0"/>
    <n v="0"/>
    <n v="0"/>
    <n v="0"/>
    <n v="0"/>
    <x v="0"/>
  </r>
  <r>
    <x v="0"/>
    <n v="1956"/>
    <m/>
    <x v="0"/>
    <m/>
    <m/>
    <m/>
    <m/>
    <x v="0"/>
    <m/>
    <m/>
    <m/>
    <n v="1"/>
    <n v="0"/>
    <n v="0"/>
    <n v="0"/>
    <n v="0"/>
    <n v="0"/>
    <n v="0"/>
    <x v="0"/>
  </r>
  <r>
    <x v="0"/>
    <n v="1957"/>
    <m/>
    <x v="0"/>
    <m/>
    <m/>
    <m/>
    <m/>
    <x v="0"/>
    <m/>
    <m/>
    <m/>
    <n v="1"/>
    <n v="0"/>
    <n v="0"/>
    <n v="0"/>
    <n v="0"/>
    <n v="0"/>
    <n v="0"/>
    <x v="0"/>
  </r>
  <r>
    <x v="0"/>
    <n v="1958"/>
    <m/>
    <x v="0"/>
    <m/>
    <m/>
    <m/>
    <m/>
    <x v="0"/>
    <m/>
    <m/>
    <m/>
    <n v="1"/>
    <n v="0"/>
    <n v="0"/>
    <n v="0"/>
    <n v="0"/>
    <n v="0"/>
    <n v="0"/>
    <x v="0"/>
  </r>
  <r>
    <x v="0"/>
    <n v="1959"/>
    <m/>
    <x v="0"/>
    <m/>
    <m/>
    <m/>
    <m/>
    <x v="0"/>
    <m/>
    <m/>
    <m/>
    <n v="1"/>
    <n v="0"/>
    <n v="0"/>
    <n v="0"/>
    <n v="0"/>
    <n v="0"/>
    <n v="0"/>
    <x v="0"/>
  </r>
  <r>
    <x v="0"/>
    <n v="1960"/>
    <m/>
    <x v="0"/>
    <m/>
    <m/>
    <m/>
    <m/>
    <x v="0"/>
    <m/>
    <m/>
    <m/>
    <n v="1"/>
    <n v="0"/>
    <n v="0"/>
    <n v="0"/>
    <n v="0"/>
    <n v="0"/>
    <n v="0"/>
    <x v="0"/>
  </r>
  <r>
    <x v="0"/>
    <n v="1961"/>
    <m/>
    <x v="0"/>
    <m/>
    <m/>
    <m/>
    <m/>
    <x v="0"/>
    <m/>
    <m/>
    <m/>
    <n v="1"/>
    <n v="0"/>
    <n v="0"/>
    <n v="0"/>
    <n v="0"/>
    <n v="0"/>
    <n v="0"/>
    <x v="0"/>
  </r>
  <r>
    <x v="0"/>
    <n v="1962"/>
    <m/>
    <x v="0"/>
    <m/>
    <m/>
    <m/>
    <m/>
    <x v="0"/>
    <m/>
    <m/>
    <m/>
    <n v="1"/>
    <n v="0"/>
    <n v="0"/>
    <n v="0"/>
    <n v="0"/>
    <n v="0"/>
    <n v="0"/>
    <x v="0"/>
  </r>
  <r>
    <x v="0"/>
    <n v="1963"/>
    <m/>
    <x v="0"/>
    <m/>
    <m/>
    <m/>
    <m/>
    <x v="0"/>
    <m/>
    <m/>
    <m/>
    <n v="1"/>
    <n v="0"/>
    <n v="0"/>
    <n v="0"/>
    <n v="0"/>
    <n v="0"/>
    <n v="0"/>
    <x v="0"/>
  </r>
  <r>
    <x v="0"/>
    <n v="1964"/>
    <m/>
    <x v="0"/>
    <m/>
    <m/>
    <m/>
    <m/>
    <x v="0"/>
    <m/>
    <m/>
    <m/>
    <n v="1"/>
    <n v="0"/>
    <n v="0"/>
    <n v="0"/>
    <n v="0"/>
    <n v="0"/>
    <n v="0"/>
    <x v="0"/>
  </r>
  <r>
    <x v="0"/>
    <n v="1965"/>
    <m/>
    <x v="0"/>
    <m/>
    <m/>
    <m/>
    <m/>
    <x v="0"/>
    <m/>
    <m/>
    <m/>
    <n v="1"/>
    <n v="0"/>
    <n v="0"/>
    <n v="0"/>
    <n v="0"/>
    <n v="0"/>
    <n v="0"/>
    <x v="0"/>
  </r>
  <r>
    <x v="0"/>
    <n v="1966"/>
    <m/>
    <x v="0"/>
    <m/>
    <m/>
    <m/>
    <m/>
    <x v="0"/>
    <m/>
    <m/>
    <m/>
    <n v="1"/>
    <n v="0"/>
    <n v="0"/>
    <n v="0"/>
    <n v="0"/>
    <n v="0"/>
    <n v="0"/>
    <x v="0"/>
  </r>
  <r>
    <x v="0"/>
    <n v="1967"/>
    <m/>
    <x v="0"/>
    <m/>
    <m/>
    <m/>
    <m/>
    <x v="0"/>
    <m/>
    <m/>
    <m/>
    <n v="1"/>
    <n v="0"/>
    <n v="0"/>
    <n v="0"/>
    <n v="0"/>
    <n v="0"/>
    <n v="0"/>
    <x v="0"/>
  </r>
  <r>
    <x v="0"/>
    <n v="1968"/>
    <m/>
    <x v="0"/>
    <m/>
    <m/>
    <m/>
    <m/>
    <x v="0"/>
    <m/>
    <m/>
    <m/>
    <n v="1"/>
    <n v="0"/>
    <n v="0"/>
    <n v="0"/>
    <n v="0"/>
    <n v="0"/>
    <n v="0"/>
    <x v="0"/>
  </r>
  <r>
    <x v="0"/>
    <n v="1969"/>
    <m/>
    <x v="0"/>
    <m/>
    <m/>
    <m/>
    <m/>
    <x v="0"/>
    <m/>
    <m/>
    <m/>
    <n v="1"/>
    <n v="0"/>
    <n v="0"/>
    <n v="0"/>
    <n v="0"/>
    <n v="0"/>
    <n v="0"/>
    <x v="0"/>
  </r>
  <r>
    <x v="0"/>
    <n v="1970"/>
    <m/>
    <x v="0"/>
    <m/>
    <m/>
    <m/>
    <m/>
    <x v="0"/>
    <m/>
    <m/>
    <m/>
    <n v="1"/>
    <n v="0"/>
    <n v="0"/>
    <n v="0"/>
    <n v="0"/>
    <n v="0"/>
    <n v="0"/>
    <x v="0"/>
  </r>
  <r>
    <x v="0"/>
    <n v="1971"/>
    <m/>
    <x v="0"/>
    <m/>
    <m/>
    <m/>
    <m/>
    <x v="0"/>
    <m/>
    <m/>
    <m/>
    <n v="1"/>
    <n v="0"/>
    <n v="0"/>
    <n v="0"/>
    <n v="0"/>
    <n v="0"/>
    <n v="0"/>
    <x v="0"/>
  </r>
  <r>
    <x v="0"/>
    <n v="1972"/>
    <m/>
    <x v="0"/>
    <m/>
    <m/>
    <m/>
    <m/>
    <x v="0"/>
    <m/>
    <m/>
    <m/>
    <n v="1"/>
    <n v="0"/>
    <n v="0"/>
    <n v="0"/>
    <n v="0"/>
    <n v="0"/>
    <n v="0"/>
    <x v="0"/>
  </r>
  <r>
    <x v="0"/>
    <n v="1973"/>
    <m/>
    <x v="0"/>
    <m/>
    <m/>
    <m/>
    <m/>
    <x v="0"/>
    <m/>
    <m/>
    <m/>
    <n v="1"/>
    <n v="0"/>
    <n v="0"/>
    <n v="0"/>
    <n v="0"/>
    <n v="0"/>
    <n v="0"/>
    <x v="0"/>
  </r>
  <r>
    <x v="0"/>
    <n v="1974"/>
    <m/>
    <x v="0"/>
    <m/>
    <m/>
    <m/>
    <m/>
    <x v="0"/>
    <m/>
    <m/>
    <m/>
    <n v="1"/>
    <n v="0"/>
    <n v="0"/>
    <n v="0"/>
    <n v="0"/>
    <n v="0"/>
    <n v="0"/>
    <x v="0"/>
  </r>
  <r>
    <x v="0"/>
    <n v="1975"/>
    <m/>
    <x v="0"/>
    <m/>
    <m/>
    <m/>
    <m/>
    <x v="0"/>
    <m/>
    <m/>
    <m/>
    <n v="1"/>
    <n v="0"/>
    <n v="0"/>
    <n v="0"/>
    <n v="0"/>
    <n v="0"/>
    <n v="0"/>
    <x v="0"/>
  </r>
  <r>
    <x v="0"/>
    <n v="1976"/>
    <m/>
    <x v="0"/>
    <m/>
    <m/>
    <m/>
    <m/>
    <x v="0"/>
    <m/>
    <m/>
    <m/>
    <n v="1"/>
    <n v="0"/>
    <n v="0"/>
    <n v="0"/>
    <n v="0"/>
    <n v="0"/>
    <n v="0"/>
    <x v="0"/>
  </r>
  <r>
    <x v="0"/>
    <n v="1977"/>
    <m/>
    <x v="0"/>
    <m/>
    <m/>
    <m/>
    <m/>
    <x v="0"/>
    <m/>
    <m/>
    <m/>
    <n v="1"/>
    <n v="0"/>
    <n v="0"/>
    <n v="0"/>
    <n v="0"/>
    <n v="0"/>
    <n v="0"/>
    <x v="0"/>
  </r>
  <r>
    <x v="0"/>
    <n v="1978"/>
    <m/>
    <x v="0"/>
    <m/>
    <m/>
    <m/>
    <m/>
    <x v="0"/>
    <m/>
    <m/>
    <m/>
    <n v="1"/>
    <n v="0"/>
    <n v="0"/>
    <n v="0"/>
    <n v="0"/>
    <n v="0"/>
    <n v="0"/>
    <x v="0"/>
  </r>
  <r>
    <x v="0"/>
    <n v="1979"/>
    <m/>
    <x v="0"/>
    <m/>
    <m/>
    <m/>
    <m/>
    <x v="0"/>
    <m/>
    <m/>
    <m/>
    <n v="1"/>
    <n v="0"/>
    <n v="0"/>
    <n v="0"/>
    <n v="0"/>
    <n v="0"/>
    <n v="0"/>
    <x v="0"/>
  </r>
  <r>
    <x v="0"/>
    <n v="1980"/>
    <m/>
    <x v="0"/>
    <m/>
    <m/>
    <m/>
    <m/>
    <x v="0"/>
    <m/>
    <m/>
    <m/>
    <n v="1"/>
    <n v="0"/>
    <n v="0"/>
    <n v="0"/>
    <n v="0"/>
    <n v="0"/>
    <n v="0"/>
    <x v="0"/>
  </r>
  <r>
    <x v="0"/>
    <n v="1981"/>
    <m/>
    <x v="0"/>
    <m/>
    <m/>
    <m/>
    <m/>
    <x v="0"/>
    <m/>
    <m/>
    <m/>
    <n v="1"/>
    <n v="0"/>
    <n v="0"/>
    <n v="0"/>
    <n v="0"/>
    <n v="0"/>
    <n v="0"/>
    <x v="0"/>
  </r>
  <r>
    <x v="0"/>
    <n v="1982"/>
    <m/>
    <x v="0"/>
    <m/>
    <m/>
    <m/>
    <m/>
    <x v="0"/>
    <m/>
    <m/>
    <m/>
    <n v="1"/>
    <n v="0"/>
    <n v="0"/>
    <n v="0"/>
    <n v="0"/>
    <n v="0"/>
    <n v="0"/>
    <x v="0"/>
  </r>
  <r>
    <x v="0"/>
    <n v="1983"/>
    <m/>
    <x v="0"/>
    <m/>
    <m/>
    <m/>
    <m/>
    <x v="0"/>
    <m/>
    <m/>
    <m/>
    <n v="1"/>
    <n v="0"/>
    <n v="0"/>
    <n v="0"/>
    <n v="0"/>
    <n v="0"/>
    <n v="0"/>
    <x v="0"/>
  </r>
  <r>
    <x v="0"/>
    <n v="1984"/>
    <m/>
    <x v="0"/>
    <m/>
    <m/>
    <m/>
    <m/>
    <x v="0"/>
    <m/>
    <m/>
    <m/>
    <n v="1"/>
    <n v="0"/>
    <n v="0"/>
    <n v="0"/>
    <n v="0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Werte" grandTotalCaption="Saldo" updatedVersion="6" minRefreshableVersion="3" useAutoFormatting="1" itemPrintTitles="1" createdVersion="4" indent="0" compact="0" compactData="0" gridDropZones="1" multipleFieldFilters="0">
  <location ref="A6:H10" firstHeaderRow="1" firstDataRow="2" firstDataCol="2" rowPageCount="2" colPageCount="1"/>
  <pivotFields count="20">
    <pivotField name="Belegkreis" axis="axisPage" compact="0" outline="0" showAll="0" defaultSubtotal="0">
      <items count="3">
        <item x="0"/>
        <item m="1" x="2"/>
        <item m="1" x="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m="1" x="10"/>
        <item m="1" x="8"/>
        <item m="1" x="3"/>
        <item m="1" x="1"/>
        <item m="1" x="5"/>
        <item m="1" x="9"/>
        <item m="1" x="2"/>
        <item m="1" x="11"/>
        <item m="1" x="6"/>
        <item m="1" x="4"/>
        <item m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>
      <items count="16">
        <item m="1" x="13"/>
        <item m="1" x="2"/>
        <item m="1" x="5"/>
        <item m="1" x="14"/>
        <item m="1" x="8"/>
        <item m="1" x="6"/>
        <item m="1" x="12"/>
        <item m="1" x="11"/>
        <item m="1" x="4"/>
        <item m="1" x="1"/>
        <item m="1" x="10"/>
        <item m="1" x="7"/>
        <item m="1" x="3"/>
        <item m="1" x="9"/>
        <item x="0"/>
        <item t="default"/>
      </items>
    </pivotField>
    <pivotField dataField="1" compact="0" outline="0" showAll="0"/>
    <pivotField dataField="1" compact="0" outline="0" showAll="0"/>
    <pivotField compact="0" numFmtId="9" outline="0" showAll="0"/>
    <pivotField compact="0" numFmtId="166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axis="axisPage" compact="0" outline="0" multipleItemSelectionAllowed="1" showAll="0" defaultSubtotal="0">
      <items count="4">
        <item x="0"/>
        <item m="1" x="1"/>
        <item m="1" x="2"/>
        <item m="1" x="3"/>
      </items>
    </pivotField>
  </pivotFields>
  <rowFields count="2">
    <field x="8"/>
    <field x="3"/>
  </rowFields>
  <rowItems count="3">
    <i>
      <x v="14"/>
      <x/>
    </i>
    <i t="default">
      <x v="1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0" hier="0"/>
    <pageField fld="19" hier="-1"/>
  </pageFields>
  <dataFields count="6">
    <dataField name="Summe von Einnahmen brutto" fld="9" baseField="0" baseItem="5"/>
    <dataField name="Summe von Ust" fld="15" baseField="0" baseItem="0"/>
    <dataField name="Summe von Einnahmen netto" fld="17" baseField="0" baseItem="0"/>
    <dataField name="Summe von Ausgaben brutto" fld="10" baseField="0" baseItem="5"/>
    <dataField name="Summe von VSt" fld="16" baseField="0" baseItem="0"/>
    <dataField name="Summe von Ausgaben netto" fld="18" baseField="0" baseItem="0"/>
  </dataFields>
  <formats count="27">
    <format dxfId="33">
      <pivotArea type="all" dataOnly="0" outline="0" collapsedLevelsAreSubtotals="1" fieldPosition="0"/>
    </format>
    <format dxfId="32">
      <pivotArea outline="0" collapsedLevelsAreSubtotals="1" fieldPosition="0"/>
    </format>
    <format dxfId="31">
      <pivotArea field="8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9">
      <pivotArea field="8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7">
      <pivotArea field="8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5">
      <pivotArea type="all" dataOnly="0" outline="0" collapsedLevelsAreSubtotals="1" fieldPosition="0"/>
    </format>
    <format dxfId="24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3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2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1">
      <pivotArea field="0" type="button" dataOnly="0" labelOnly="1" outline="0" axis="axisPage" fieldPosition="0"/>
    </format>
    <format dxfId="20">
      <pivotArea dataOnly="0" outline="0" fieldPosition="0">
        <references count="1">
          <reference field="0" count="0"/>
        </references>
      </pivotArea>
    </format>
    <format dxfId="19">
      <pivotArea dataOnly="0" labelOnly="1" outline="0" fieldPosition="0">
        <references count="1">
          <reference field="19" count="0"/>
        </references>
      </pivotArea>
    </format>
    <format dxfId="18">
      <pivotArea field="19" type="button" dataOnly="0" labelOnly="1" outline="0" axis="axisPage" fieldPosition="1"/>
    </format>
    <format dxfId="17">
      <pivotArea type="origin" dataOnly="0" labelOnly="1" outline="0" offset="A1" fieldPosition="0"/>
    </format>
    <format dxfId="16">
      <pivotArea field="8" type="button" dataOnly="0" labelOnly="1" outline="0" axis="axisRow" fieldPosition="0"/>
    </format>
    <format dxfId="15">
      <pivotArea type="origin" dataOnly="0" labelOnly="1" outline="0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8" type="button" dataOnly="0" labelOnly="1" outline="0" axis="axisRow" fieldPosition="0"/>
    </format>
    <format dxfId="11">
      <pivotArea field="3" type="button" dataOnly="0" labelOnly="1" outline="0" axis="axisRow" fieldPosition="1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dataOnly="0" labelOnly="1" grandRow="1" outline="0" offset="A256" fieldPosition="0"/>
    </format>
    <format dxfId="8">
      <pivotArea dataOnly="0" labelOnly="1" grandRow="1" outline="0" offset="IV256" fieldPosition="0"/>
    </format>
    <format dxfId="7">
      <pivotArea outline="0" fieldPosition="0">
        <references count="1">
          <reference field="8" count="0" selected="0" defaultSubtotal="1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T1999"/>
  <sheetViews>
    <sheetView tabSelected="1" zoomScale="85" zoomScaleNormal="85" zoomScaleSheetLayoutView="40" zoomScalePageLayoutView="85" workbookViewId="0">
      <pane xSplit="12" ySplit="9" topLeftCell="M10" activePane="bottomRight" state="frozenSplit"/>
      <selection activeCell="F31" sqref="F31"/>
      <selection pane="topRight" activeCell="F31" sqref="F31"/>
      <selection pane="bottomLeft" activeCell="F31" sqref="F31"/>
      <selection pane="bottomRight" activeCell="N4" sqref="N4"/>
    </sheetView>
  </sheetViews>
  <sheetFormatPr baseColWidth="10" defaultColWidth="38.42578125" defaultRowHeight="14.25"/>
  <cols>
    <col min="1" max="1" width="10.28515625" style="14" bestFit="1" customWidth="1"/>
    <col min="2" max="2" width="11.85546875" style="14" customWidth="1"/>
    <col min="3" max="3" width="15.85546875" style="15" customWidth="1"/>
    <col min="4" max="4" width="55.7109375" style="16" customWidth="1"/>
    <col min="5" max="5" width="19.7109375" style="16" hidden="1" customWidth="1"/>
    <col min="6" max="7" width="30" style="16" hidden="1" customWidth="1"/>
    <col min="8" max="8" width="35.85546875" style="16" hidden="1" customWidth="1"/>
    <col min="9" max="9" width="46.42578125" style="17" customWidth="1"/>
    <col min="10" max="10" width="16.7109375" style="14" bestFit="1" customWidth="1"/>
    <col min="11" max="11" width="15.7109375" style="14" bestFit="1" customWidth="1"/>
    <col min="12" max="12" width="13.28515625" style="14" bestFit="1" customWidth="1"/>
    <col min="13" max="13" width="11.85546875" style="41" bestFit="1" customWidth="1"/>
    <col min="14" max="14" width="15" style="14" bestFit="1" customWidth="1"/>
    <col min="15" max="15" width="15" style="14" customWidth="1"/>
    <col min="16" max="16" width="10.42578125" style="14" bestFit="1" customWidth="1"/>
    <col min="17" max="17" width="9.42578125" style="14" bestFit="1" customWidth="1"/>
    <col min="18" max="18" width="16.7109375" style="14" bestFit="1" customWidth="1"/>
    <col min="19" max="19" width="14.28515625" style="14" customWidth="1"/>
    <col min="20" max="20" width="16.28515625" style="52" bestFit="1" customWidth="1"/>
    <col min="21" max="16384" width="38.42578125" style="14"/>
  </cols>
  <sheetData>
    <row r="1" spans="1:20">
      <c r="A1" s="159" t="s">
        <v>301</v>
      </c>
      <c r="B1" s="159"/>
      <c r="C1" s="159"/>
      <c r="D1" s="159"/>
    </row>
    <row r="2" spans="1:20">
      <c r="A2" s="159"/>
      <c r="B2" s="159"/>
      <c r="C2" s="159"/>
      <c r="D2" s="159"/>
      <c r="J2" s="14" t="s">
        <v>324</v>
      </c>
    </row>
    <row r="3" spans="1:20">
      <c r="A3" s="161" t="s">
        <v>226</v>
      </c>
      <c r="B3" s="161"/>
      <c r="C3" s="161"/>
      <c r="D3" s="155"/>
      <c r="I3" s="14"/>
      <c r="J3" s="14" t="s">
        <v>345</v>
      </c>
      <c r="M3" s="40"/>
    </row>
    <row r="4" spans="1:20">
      <c r="A4" s="161" t="s">
        <v>227</v>
      </c>
      <c r="B4" s="161"/>
      <c r="C4" s="161"/>
      <c r="D4" s="155"/>
      <c r="J4" s="163"/>
      <c r="K4" s="163"/>
      <c r="L4" s="163"/>
      <c r="M4" s="40"/>
    </row>
    <row r="5" spans="1:20">
      <c r="A5" s="160" t="s">
        <v>223</v>
      </c>
      <c r="B5" s="160"/>
      <c r="C5" s="160"/>
      <c r="D5" s="155" t="s">
        <v>97</v>
      </c>
      <c r="F5" s="14"/>
      <c r="J5" s="163"/>
      <c r="K5" s="163"/>
      <c r="L5" s="163"/>
      <c r="M5" s="40"/>
    </row>
    <row r="6" spans="1:20">
      <c r="A6" s="162" t="s">
        <v>228</v>
      </c>
      <c r="B6" s="162"/>
      <c r="C6" s="162"/>
      <c r="D6" s="155"/>
      <c r="J6" s="163"/>
      <c r="K6" s="163"/>
      <c r="L6" s="163"/>
      <c r="M6" s="40"/>
    </row>
    <row r="7" spans="1:20">
      <c r="A7" s="91"/>
      <c r="B7" s="91"/>
      <c r="C7" s="91"/>
      <c r="D7" s="91"/>
      <c r="M7" s="40"/>
    </row>
    <row r="8" spans="1:20" s="33" customFormat="1" ht="15">
      <c r="A8" s="57"/>
      <c r="B8" s="57"/>
      <c r="C8" s="58"/>
      <c r="D8" s="59"/>
      <c r="E8" s="59"/>
      <c r="F8" s="59"/>
      <c r="G8" s="59"/>
      <c r="H8" s="59"/>
      <c r="I8" s="60"/>
      <c r="J8" s="60"/>
      <c r="K8" s="60"/>
      <c r="L8" s="61"/>
      <c r="M8" s="62"/>
      <c r="N8" s="63"/>
      <c r="O8" s="63"/>
      <c r="P8" s="60"/>
      <c r="Q8" s="60"/>
      <c r="R8" s="60"/>
      <c r="S8" s="60"/>
      <c r="T8" s="64"/>
    </row>
    <row r="9" spans="1:20" s="34" customFormat="1" ht="47.25" customHeight="1">
      <c r="A9" s="65" t="s">
        <v>21</v>
      </c>
      <c r="B9" s="65" t="s">
        <v>1</v>
      </c>
      <c r="C9" s="65" t="s">
        <v>2</v>
      </c>
      <c r="D9" s="65" t="s">
        <v>0</v>
      </c>
      <c r="E9" s="65" t="s">
        <v>220</v>
      </c>
      <c r="F9" s="65" t="s">
        <v>221</v>
      </c>
      <c r="G9" s="65" t="s">
        <v>222</v>
      </c>
      <c r="H9" s="65" t="s">
        <v>281</v>
      </c>
      <c r="I9" s="65" t="s">
        <v>8</v>
      </c>
      <c r="J9" s="65" t="s">
        <v>3</v>
      </c>
      <c r="K9" s="65" t="s">
        <v>4</v>
      </c>
      <c r="L9" s="65" t="s">
        <v>5</v>
      </c>
      <c r="M9" s="65" t="s">
        <v>313</v>
      </c>
      <c r="N9" s="65" t="s">
        <v>18</v>
      </c>
      <c r="O9" s="65" t="s">
        <v>136</v>
      </c>
      <c r="P9" s="65" t="s">
        <v>13</v>
      </c>
      <c r="Q9" s="65" t="s">
        <v>14</v>
      </c>
      <c r="R9" s="65" t="s">
        <v>6</v>
      </c>
      <c r="S9" s="65" t="s">
        <v>7</v>
      </c>
      <c r="T9" s="66" t="s">
        <v>296</v>
      </c>
    </row>
    <row r="10" spans="1:20">
      <c r="A10" s="67"/>
      <c r="B10" s="67">
        <v>1</v>
      </c>
      <c r="C10" s="68"/>
      <c r="D10" s="69"/>
      <c r="E10" s="69"/>
      <c r="F10" s="69"/>
      <c r="G10" s="70"/>
      <c r="H10" s="69"/>
      <c r="I10" s="70"/>
      <c r="J10" s="71"/>
      <c r="K10" s="71"/>
      <c r="L10" s="72"/>
      <c r="M10" s="42">
        <f>IF($D$5=Abfrage!$O$2,(MONTH(C10)),(VLOOKUP((MONTH(C10)),Abfrage!$I$2:$J$13,2,FALSE)))</f>
        <v>1</v>
      </c>
      <c r="N10" s="18">
        <f t="shared" ref="N10:N73" si="0">(SUM(P10:S10))-(SUM(J10:K10))</f>
        <v>0</v>
      </c>
      <c r="O10" s="18">
        <f>IF(L10="EUST",K10,0)</f>
        <v>0</v>
      </c>
      <c r="P10" s="18">
        <f t="shared" ref="P10:P73" si="1">IFERROR((ROUND((+J10/(1+L10)*L10),2)),0)</f>
        <v>0</v>
      </c>
      <c r="Q10" s="18">
        <f t="shared" ref="Q10:Q73" si="2">IFERROR(ROUND(IF(L10=100%,K10,(K10/(1+L10)*L10)),2),0)</f>
        <v>0</v>
      </c>
      <c r="R10" s="18">
        <f t="shared" ref="R10:R73" si="3">+J10-P10</f>
        <v>0</v>
      </c>
      <c r="S10" s="18">
        <f t="shared" ref="S10:S73" si="4">+K10-Q10</f>
        <v>0</v>
      </c>
      <c r="T10" s="52" t="e">
        <f>VLOOKUP(I10,Konten!A:D,4,FALSE)</f>
        <v>#N/A</v>
      </c>
    </row>
    <row r="11" spans="1:20">
      <c r="A11" s="67"/>
      <c r="B11" s="67">
        <f>B10+1</f>
        <v>2</v>
      </c>
      <c r="C11" s="68"/>
      <c r="D11" s="69"/>
      <c r="E11" s="69"/>
      <c r="F11" s="69"/>
      <c r="G11" s="70"/>
      <c r="H11" s="69"/>
      <c r="I11" s="70"/>
      <c r="J11" s="71"/>
      <c r="K11" s="71"/>
      <c r="L11" s="72"/>
      <c r="M11" s="42">
        <f>IF($D$5=Abfrage!$O$2,(MONTH(C11)),(VLOOKUP((MONTH(C11)),Abfrage!$I$2:$J$13,2,FALSE)))</f>
        <v>1</v>
      </c>
      <c r="N11" s="18">
        <f t="shared" si="0"/>
        <v>0</v>
      </c>
      <c r="O11" s="18">
        <f t="shared" ref="O11:O74" si="5">IF(L11="EUST",K11,0)</f>
        <v>0</v>
      </c>
      <c r="P11" s="18">
        <f t="shared" si="1"/>
        <v>0</v>
      </c>
      <c r="Q11" s="18">
        <f t="shared" si="2"/>
        <v>0</v>
      </c>
      <c r="R11" s="18">
        <f t="shared" si="3"/>
        <v>0</v>
      </c>
      <c r="S11" s="18">
        <f t="shared" si="4"/>
        <v>0</v>
      </c>
      <c r="T11" s="52" t="e">
        <f>VLOOKUP(I11,Konten!A:D,4,FALSE)</f>
        <v>#N/A</v>
      </c>
    </row>
    <row r="12" spans="1:20">
      <c r="A12" s="67"/>
      <c r="B12" s="67">
        <f t="shared" ref="B12:B75" si="6">B11+1</f>
        <v>3</v>
      </c>
      <c r="C12" s="68"/>
      <c r="D12" s="69"/>
      <c r="E12" s="69"/>
      <c r="F12" s="69"/>
      <c r="G12" s="70"/>
      <c r="H12" s="69"/>
      <c r="I12" s="70"/>
      <c r="J12" s="71"/>
      <c r="K12" s="71"/>
      <c r="L12" s="72"/>
      <c r="M12" s="42">
        <f>IF($D$5=Abfrage!$O$2,(MONTH(C12)),(VLOOKUP((MONTH(C12)),Abfrage!$I$2:$J$13,2,FALSE)))</f>
        <v>1</v>
      </c>
      <c r="N12" s="18">
        <f t="shared" si="0"/>
        <v>0</v>
      </c>
      <c r="O12" s="18">
        <f t="shared" si="5"/>
        <v>0</v>
      </c>
      <c r="P12" s="18">
        <f t="shared" si="1"/>
        <v>0</v>
      </c>
      <c r="Q12" s="18">
        <f t="shared" si="2"/>
        <v>0</v>
      </c>
      <c r="R12" s="18">
        <f t="shared" si="3"/>
        <v>0</v>
      </c>
      <c r="S12" s="18">
        <f t="shared" si="4"/>
        <v>0</v>
      </c>
      <c r="T12" s="52" t="e">
        <f>VLOOKUP(I12,Konten!A:D,4,FALSE)</f>
        <v>#N/A</v>
      </c>
    </row>
    <row r="13" spans="1:20">
      <c r="A13" s="67"/>
      <c r="B13" s="67">
        <f t="shared" si="6"/>
        <v>4</v>
      </c>
      <c r="C13" s="68"/>
      <c r="D13" s="69"/>
      <c r="E13" s="69"/>
      <c r="F13" s="69"/>
      <c r="G13" s="70"/>
      <c r="H13" s="69"/>
      <c r="I13" s="70"/>
      <c r="J13" s="71"/>
      <c r="K13" s="71"/>
      <c r="L13" s="72"/>
      <c r="M13" s="42">
        <f>IF($D$5=Abfrage!$O$2,(MONTH(C13)),(VLOOKUP((MONTH(C13)),Abfrage!$I$2:$J$13,2,FALSE)))</f>
        <v>1</v>
      </c>
      <c r="N13" s="18">
        <f t="shared" si="0"/>
        <v>0</v>
      </c>
      <c r="O13" s="18">
        <f t="shared" si="5"/>
        <v>0</v>
      </c>
      <c r="P13" s="18">
        <f t="shared" si="1"/>
        <v>0</v>
      </c>
      <c r="Q13" s="18">
        <f t="shared" si="2"/>
        <v>0</v>
      </c>
      <c r="R13" s="18">
        <f t="shared" si="3"/>
        <v>0</v>
      </c>
      <c r="S13" s="18">
        <f t="shared" si="4"/>
        <v>0</v>
      </c>
      <c r="T13" s="52" t="e">
        <f>VLOOKUP(I13,Konten!A:D,4,FALSE)</f>
        <v>#N/A</v>
      </c>
    </row>
    <row r="14" spans="1:20">
      <c r="A14" s="67"/>
      <c r="B14" s="67">
        <f t="shared" si="6"/>
        <v>5</v>
      </c>
      <c r="C14" s="68"/>
      <c r="D14" s="69"/>
      <c r="E14" s="69"/>
      <c r="F14" s="69"/>
      <c r="G14" s="70"/>
      <c r="H14" s="69"/>
      <c r="I14" s="70"/>
      <c r="J14" s="71"/>
      <c r="K14" s="71"/>
      <c r="L14" s="72"/>
      <c r="M14" s="42">
        <f>IF($D$5=Abfrage!$O$2,(MONTH(C14)),(VLOOKUP((MONTH(C14)),Abfrage!$I$2:$J$13,2,FALSE)))</f>
        <v>1</v>
      </c>
      <c r="N14" s="18">
        <f t="shared" si="0"/>
        <v>0</v>
      </c>
      <c r="O14" s="18">
        <f t="shared" si="5"/>
        <v>0</v>
      </c>
      <c r="P14" s="18">
        <f t="shared" si="1"/>
        <v>0</v>
      </c>
      <c r="Q14" s="18">
        <f t="shared" si="2"/>
        <v>0</v>
      </c>
      <c r="R14" s="18">
        <f t="shared" si="3"/>
        <v>0</v>
      </c>
      <c r="S14" s="18">
        <f t="shared" si="4"/>
        <v>0</v>
      </c>
      <c r="T14" s="52" t="e">
        <f>VLOOKUP(I14,Konten!A:D,4,FALSE)</f>
        <v>#N/A</v>
      </c>
    </row>
    <row r="15" spans="1:20">
      <c r="A15" s="67"/>
      <c r="B15" s="67">
        <f t="shared" si="6"/>
        <v>6</v>
      </c>
      <c r="C15" s="68"/>
      <c r="D15" s="69"/>
      <c r="E15" s="69"/>
      <c r="F15" s="69"/>
      <c r="G15" s="70"/>
      <c r="H15" s="69"/>
      <c r="I15" s="70"/>
      <c r="J15" s="71"/>
      <c r="K15" s="71"/>
      <c r="L15" s="72"/>
      <c r="M15" s="42">
        <f>IF($D$5=Abfrage!$O$2,(MONTH(C15)),(VLOOKUP((MONTH(C15)),Abfrage!$I$2:$J$13,2,FALSE)))</f>
        <v>1</v>
      </c>
      <c r="N15" s="18">
        <f t="shared" si="0"/>
        <v>0</v>
      </c>
      <c r="O15" s="18">
        <f t="shared" si="5"/>
        <v>0</v>
      </c>
      <c r="P15" s="18">
        <f t="shared" si="1"/>
        <v>0</v>
      </c>
      <c r="Q15" s="18">
        <f t="shared" si="2"/>
        <v>0</v>
      </c>
      <c r="R15" s="18">
        <f t="shared" si="3"/>
        <v>0</v>
      </c>
      <c r="S15" s="18">
        <f t="shared" si="4"/>
        <v>0</v>
      </c>
      <c r="T15" s="52" t="e">
        <f>VLOOKUP(I15,Konten!A:D,4,FALSE)</f>
        <v>#N/A</v>
      </c>
    </row>
    <row r="16" spans="1:20">
      <c r="A16" s="67"/>
      <c r="B16" s="67">
        <f t="shared" si="6"/>
        <v>7</v>
      </c>
      <c r="C16" s="68"/>
      <c r="D16" s="69"/>
      <c r="E16" s="69"/>
      <c r="F16" s="69"/>
      <c r="G16" s="70"/>
      <c r="H16" s="69"/>
      <c r="I16" s="70"/>
      <c r="J16" s="71"/>
      <c r="K16" s="71"/>
      <c r="L16" s="72"/>
      <c r="M16" s="42">
        <f>IF($D$5=Abfrage!$O$2,(MONTH(C16)),(VLOOKUP((MONTH(C16)),Abfrage!$I$2:$J$13,2,FALSE)))</f>
        <v>1</v>
      </c>
      <c r="N16" s="18">
        <f t="shared" si="0"/>
        <v>0</v>
      </c>
      <c r="O16" s="18">
        <f t="shared" si="5"/>
        <v>0</v>
      </c>
      <c r="P16" s="18">
        <f t="shared" si="1"/>
        <v>0</v>
      </c>
      <c r="Q16" s="18">
        <f t="shared" si="2"/>
        <v>0</v>
      </c>
      <c r="R16" s="18">
        <f t="shared" si="3"/>
        <v>0</v>
      </c>
      <c r="S16" s="18">
        <f t="shared" si="4"/>
        <v>0</v>
      </c>
      <c r="T16" s="52" t="e">
        <f>VLOOKUP(I16,Konten!A:D,4,FALSE)</f>
        <v>#N/A</v>
      </c>
    </row>
    <row r="17" spans="1:20">
      <c r="A17" s="67"/>
      <c r="B17" s="67">
        <f t="shared" si="6"/>
        <v>8</v>
      </c>
      <c r="C17" s="68"/>
      <c r="D17" s="69"/>
      <c r="E17" s="69"/>
      <c r="F17" s="69"/>
      <c r="G17" s="70"/>
      <c r="H17" s="69"/>
      <c r="I17" s="70"/>
      <c r="J17" s="71"/>
      <c r="K17" s="71"/>
      <c r="L17" s="72"/>
      <c r="M17" s="42">
        <f>IF($D$5=Abfrage!$O$2,(MONTH(C17)),(VLOOKUP((MONTH(C17)),Abfrage!$I$2:$J$13,2,FALSE)))</f>
        <v>1</v>
      </c>
      <c r="N17" s="18">
        <f t="shared" si="0"/>
        <v>0</v>
      </c>
      <c r="O17" s="18">
        <f t="shared" si="5"/>
        <v>0</v>
      </c>
      <c r="P17" s="18">
        <f t="shared" si="1"/>
        <v>0</v>
      </c>
      <c r="Q17" s="18">
        <f t="shared" si="2"/>
        <v>0</v>
      </c>
      <c r="R17" s="18">
        <f t="shared" si="3"/>
        <v>0</v>
      </c>
      <c r="S17" s="18">
        <f t="shared" si="4"/>
        <v>0</v>
      </c>
      <c r="T17" s="52" t="e">
        <f>VLOOKUP(I17,Konten!A:D,4,FALSE)</f>
        <v>#N/A</v>
      </c>
    </row>
    <row r="18" spans="1:20">
      <c r="A18" s="67"/>
      <c r="B18" s="67">
        <f t="shared" si="6"/>
        <v>9</v>
      </c>
      <c r="C18" s="68"/>
      <c r="D18" s="69"/>
      <c r="E18" s="69"/>
      <c r="F18" s="69"/>
      <c r="G18" s="70"/>
      <c r="H18" s="69"/>
      <c r="I18" s="70"/>
      <c r="J18" s="71"/>
      <c r="K18" s="71"/>
      <c r="L18" s="72"/>
      <c r="M18" s="42">
        <f>IF($D$5=Abfrage!$O$2,(MONTH(C18)),(VLOOKUP((MONTH(C18)),Abfrage!$I$2:$J$13,2,FALSE)))</f>
        <v>1</v>
      </c>
      <c r="N18" s="18">
        <f t="shared" si="0"/>
        <v>0</v>
      </c>
      <c r="O18" s="18">
        <f t="shared" si="5"/>
        <v>0</v>
      </c>
      <c r="P18" s="18">
        <f t="shared" si="1"/>
        <v>0</v>
      </c>
      <c r="Q18" s="18">
        <f t="shared" si="2"/>
        <v>0</v>
      </c>
      <c r="R18" s="18">
        <f t="shared" si="3"/>
        <v>0</v>
      </c>
      <c r="S18" s="18">
        <f t="shared" si="4"/>
        <v>0</v>
      </c>
      <c r="T18" s="52" t="e">
        <f>VLOOKUP(I18,Konten!A:D,4,FALSE)</f>
        <v>#N/A</v>
      </c>
    </row>
    <row r="19" spans="1:20">
      <c r="A19" s="67"/>
      <c r="B19" s="67">
        <f t="shared" si="6"/>
        <v>10</v>
      </c>
      <c r="C19" s="68"/>
      <c r="D19" s="69"/>
      <c r="E19" s="69"/>
      <c r="F19" s="69"/>
      <c r="G19" s="70"/>
      <c r="H19" s="69"/>
      <c r="I19" s="70"/>
      <c r="J19" s="71"/>
      <c r="K19" s="71"/>
      <c r="L19" s="72"/>
      <c r="M19" s="42">
        <f>IF($D$5=Abfrage!$O$2,(MONTH(C19)),(VLOOKUP((MONTH(C19)),Abfrage!$I$2:$J$13,2,FALSE)))</f>
        <v>1</v>
      </c>
      <c r="N19" s="18">
        <f t="shared" si="0"/>
        <v>0</v>
      </c>
      <c r="O19" s="18">
        <f t="shared" si="5"/>
        <v>0</v>
      </c>
      <c r="P19" s="18">
        <f t="shared" si="1"/>
        <v>0</v>
      </c>
      <c r="Q19" s="18">
        <f t="shared" si="2"/>
        <v>0</v>
      </c>
      <c r="R19" s="18">
        <f t="shared" si="3"/>
        <v>0</v>
      </c>
      <c r="S19" s="18">
        <f t="shared" si="4"/>
        <v>0</v>
      </c>
      <c r="T19" s="52" t="e">
        <f>VLOOKUP(I19,Konten!A:D,4,FALSE)</f>
        <v>#N/A</v>
      </c>
    </row>
    <row r="20" spans="1:20">
      <c r="A20" s="67"/>
      <c r="B20" s="67">
        <f t="shared" si="6"/>
        <v>11</v>
      </c>
      <c r="C20" s="68"/>
      <c r="D20" s="69"/>
      <c r="E20" s="69"/>
      <c r="F20" s="69"/>
      <c r="G20" s="70"/>
      <c r="H20" s="69"/>
      <c r="I20" s="70"/>
      <c r="J20" s="71"/>
      <c r="K20" s="71"/>
      <c r="L20" s="72"/>
      <c r="M20" s="42">
        <f>IF($D$5=Abfrage!$O$2,(MONTH(C20)),(VLOOKUP((MONTH(C20)),Abfrage!$I$2:$J$13,2,FALSE)))</f>
        <v>1</v>
      </c>
      <c r="N20" s="18">
        <f t="shared" si="0"/>
        <v>0</v>
      </c>
      <c r="O20" s="18">
        <f t="shared" si="5"/>
        <v>0</v>
      </c>
      <c r="P20" s="18">
        <f t="shared" si="1"/>
        <v>0</v>
      </c>
      <c r="Q20" s="18">
        <f t="shared" si="2"/>
        <v>0</v>
      </c>
      <c r="R20" s="18">
        <f t="shared" si="3"/>
        <v>0</v>
      </c>
      <c r="S20" s="18">
        <f t="shared" si="4"/>
        <v>0</v>
      </c>
      <c r="T20" s="52" t="e">
        <f>VLOOKUP(I20,Konten!A:D,4,FALSE)</f>
        <v>#N/A</v>
      </c>
    </row>
    <row r="21" spans="1:20">
      <c r="A21" s="67"/>
      <c r="B21" s="67">
        <f t="shared" si="6"/>
        <v>12</v>
      </c>
      <c r="C21" s="68"/>
      <c r="D21" s="69"/>
      <c r="E21" s="69"/>
      <c r="F21" s="69"/>
      <c r="G21" s="70"/>
      <c r="H21" s="69"/>
      <c r="I21" s="70"/>
      <c r="J21" s="71"/>
      <c r="K21" s="71"/>
      <c r="L21" s="72"/>
      <c r="M21" s="42">
        <f>IF($D$5=Abfrage!$O$2,(MONTH(C21)),(VLOOKUP((MONTH(C21)),Abfrage!$I$2:$J$13,2,FALSE)))</f>
        <v>1</v>
      </c>
      <c r="N21" s="18">
        <f t="shared" si="0"/>
        <v>0</v>
      </c>
      <c r="O21" s="18">
        <f t="shared" si="5"/>
        <v>0</v>
      </c>
      <c r="P21" s="18">
        <f t="shared" si="1"/>
        <v>0</v>
      </c>
      <c r="Q21" s="18">
        <f t="shared" si="2"/>
        <v>0</v>
      </c>
      <c r="R21" s="18">
        <f t="shared" si="3"/>
        <v>0</v>
      </c>
      <c r="S21" s="18">
        <f t="shared" si="4"/>
        <v>0</v>
      </c>
      <c r="T21" s="52" t="e">
        <f>VLOOKUP(I21,Konten!A:D,4,FALSE)</f>
        <v>#N/A</v>
      </c>
    </row>
    <row r="22" spans="1:20">
      <c r="A22" s="67"/>
      <c r="B22" s="67">
        <f t="shared" si="6"/>
        <v>13</v>
      </c>
      <c r="C22" s="68"/>
      <c r="D22" s="69"/>
      <c r="E22" s="69"/>
      <c r="F22" s="69"/>
      <c r="G22" s="70"/>
      <c r="H22" s="69"/>
      <c r="I22" s="70"/>
      <c r="J22" s="71"/>
      <c r="K22" s="71"/>
      <c r="L22" s="72"/>
      <c r="M22" s="42">
        <f>IF($D$5=Abfrage!$O$2,(MONTH(C22)),(VLOOKUP((MONTH(C22)),Abfrage!$I$2:$J$13,2,FALSE)))</f>
        <v>1</v>
      </c>
      <c r="N22" s="18">
        <f t="shared" si="0"/>
        <v>0</v>
      </c>
      <c r="O22" s="18">
        <f t="shared" si="5"/>
        <v>0</v>
      </c>
      <c r="P22" s="18">
        <f t="shared" si="1"/>
        <v>0</v>
      </c>
      <c r="Q22" s="18">
        <f t="shared" si="2"/>
        <v>0</v>
      </c>
      <c r="R22" s="18">
        <f t="shared" si="3"/>
        <v>0</v>
      </c>
      <c r="S22" s="18">
        <f t="shared" si="4"/>
        <v>0</v>
      </c>
      <c r="T22" s="52" t="e">
        <f>VLOOKUP(I22,Konten!A:D,4,FALSE)</f>
        <v>#N/A</v>
      </c>
    </row>
    <row r="23" spans="1:20">
      <c r="A23" s="67"/>
      <c r="B23" s="67">
        <f t="shared" si="6"/>
        <v>14</v>
      </c>
      <c r="C23" s="68"/>
      <c r="D23" s="69"/>
      <c r="E23" s="69"/>
      <c r="F23" s="69"/>
      <c r="G23" s="70"/>
      <c r="H23" s="69"/>
      <c r="I23" s="70"/>
      <c r="J23" s="71"/>
      <c r="K23" s="71"/>
      <c r="L23" s="72"/>
      <c r="M23" s="42">
        <f>IF($D$5=Abfrage!$O$2,(MONTH(C23)),(VLOOKUP((MONTH(C23)),Abfrage!$I$2:$J$13,2,FALSE)))</f>
        <v>1</v>
      </c>
      <c r="N23" s="18">
        <f t="shared" si="0"/>
        <v>0</v>
      </c>
      <c r="O23" s="18">
        <f t="shared" si="5"/>
        <v>0</v>
      </c>
      <c r="P23" s="18">
        <f t="shared" si="1"/>
        <v>0</v>
      </c>
      <c r="Q23" s="18">
        <f t="shared" si="2"/>
        <v>0</v>
      </c>
      <c r="R23" s="18">
        <f t="shared" si="3"/>
        <v>0</v>
      </c>
      <c r="S23" s="18">
        <f t="shared" si="4"/>
        <v>0</v>
      </c>
      <c r="T23" s="52" t="e">
        <f>VLOOKUP(I23,Konten!A:D,4,FALSE)</f>
        <v>#N/A</v>
      </c>
    </row>
    <row r="24" spans="1:20">
      <c r="A24" s="67"/>
      <c r="B24" s="67">
        <f t="shared" si="6"/>
        <v>15</v>
      </c>
      <c r="C24" s="68"/>
      <c r="D24" s="69"/>
      <c r="E24" s="69"/>
      <c r="F24" s="69"/>
      <c r="G24" s="70"/>
      <c r="H24" s="69"/>
      <c r="I24" s="70"/>
      <c r="J24" s="71"/>
      <c r="K24" s="71"/>
      <c r="L24" s="72"/>
      <c r="M24" s="42">
        <f>IF($D$5=Abfrage!$O$2,(MONTH(C24)),(VLOOKUP((MONTH(C24)),Abfrage!$I$2:$J$13,2,FALSE)))</f>
        <v>1</v>
      </c>
      <c r="N24" s="18">
        <f t="shared" si="0"/>
        <v>0</v>
      </c>
      <c r="O24" s="18">
        <f t="shared" si="5"/>
        <v>0</v>
      </c>
      <c r="P24" s="18">
        <f t="shared" si="1"/>
        <v>0</v>
      </c>
      <c r="Q24" s="18">
        <f t="shared" si="2"/>
        <v>0</v>
      </c>
      <c r="R24" s="18">
        <f t="shared" si="3"/>
        <v>0</v>
      </c>
      <c r="S24" s="18">
        <f t="shared" si="4"/>
        <v>0</v>
      </c>
      <c r="T24" s="52" t="e">
        <f>VLOOKUP(I24,Konten!A:D,4,FALSE)</f>
        <v>#N/A</v>
      </c>
    </row>
    <row r="25" spans="1:20">
      <c r="A25" s="67"/>
      <c r="B25" s="67">
        <f t="shared" si="6"/>
        <v>16</v>
      </c>
      <c r="C25" s="68"/>
      <c r="D25" s="69"/>
      <c r="E25" s="69"/>
      <c r="F25" s="69"/>
      <c r="G25" s="70"/>
      <c r="H25" s="69"/>
      <c r="I25" s="70"/>
      <c r="J25" s="71"/>
      <c r="K25" s="71"/>
      <c r="L25" s="72"/>
      <c r="M25" s="42">
        <f>IF($D$5=Abfrage!$O$2,(MONTH(C25)),(VLOOKUP((MONTH(C25)),Abfrage!$I$2:$J$13,2,FALSE)))</f>
        <v>1</v>
      </c>
      <c r="N25" s="18">
        <f t="shared" si="0"/>
        <v>0</v>
      </c>
      <c r="O25" s="18">
        <f t="shared" si="5"/>
        <v>0</v>
      </c>
      <c r="P25" s="18">
        <f t="shared" si="1"/>
        <v>0</v>
      </c>
      <c r="Q25" s="18">
        <f t="shared" si="2"/>
        <v>0</v>
      </c>
      <c r="R25" s="18">
        <f t="shared" si="3"/>
        <v>0</v>
      </c>
      <c r="S25" s="18">
        <f t="shared" si="4"/>
        <v>0</v>
      </c>
      <c r="T25" s="52" t="e">
        <f>VLOOKUP(I25,Konten!A:D,4,FALSE)</f>
        <v>#N/A</v>
      </c>
    </row>
    <row r="26" spans="1:20">
      <c r="A26" s="67"/>
      <c r="B26" s="67">
        <f t="shared" si="6"/>
        <v>17</v>
      </c>
      <c r="C26" s="68"/>
      <c r="D26" s="69"/>
      <c r="E26" s="69"/>
      <c r="F26" s="69"/>
      <c r="G26" s="70"/>
      <c r="H26" s="69"/>
      <c r="I26" s="70"/>
      <c r="J26" s="71"/>
      <c r="K26" s="71"/>
      <c r="L26" s="72"/>
      <c r="M26" s="42">
        <f>IF($D$5=Abfrage!$O$2,(MONTH(C26)),(VLOOKUP((MONTH(C26)),Abfrage!$I$2:$J$13,2,FALSE)))</f>
        <v>1</v>
      </c>
      <c r="N26" s="18">
        <f t="shared" si="0"/>
        <v>0</v>
      </c>
      <c r="O26" s="18">
        <f t="shared" si="5"/>
        <v>0</v>
      </c>
      <c r="P26" s="18">
        <f t="shared" si="1"/>
        <v>0</v>
      </c>
      <c r="Q26" s="18">
        <f t="shared" si="2"/>
        <v>0</v>
      </c>
      <c r="R26" s="18">
        <f t="shared" si="3"/>
        <v>0</v>
      </c>
      <c r="S26" s="18">
        <f t="shared" si="4"/>
        <v>0</v>
      </c>
      <c r="T26" s="52" t="e">
        <f>VLOOKUP(I26,Konten!A:D,4,FALSE)</f>
        <v>#N/A</v>
      </c>
    </row>
    <row r="27" spans="1:20">
      <c r="A27" s="67"/>
      <c r="B27" s="67">
        <f t="shared" si="6"/>
        <v>18</v>
      </c>
      <c r="C27" s="68"/>
      <c r="D27" s="69"/>
      <c r="E27" s="69"/>
      <c r="F27" s="69"/>
      <c r="G27" s="70"/>
      <c r="H27" s="69"/>
      <c r="I27" s="70"/>
      <c r="J27" s="71"/>
      <c r="K27" s="71"/>
      <c r="L27" s="72"/>
      <c r="M27" s="42">
        <f>IF($D$5=Abfrage!$O$2,(MONTH(C27)),(VLOOKUP((MONTH(C27)),Abfrage!$I$2:$J$13,2,FALSE)))</f>
        <v>1</v>
      </c>
      <c r="N27" s="18">
        <f t="shared" si="0"/>
        <v>0</v>
      </c>
      <c r="O27" s="18">
        <f t="shared" si="5"/>
        <v>0</v>
      </c>
      <c r="P27" s="18">
        <f t="shared" si="1"/>
        <v>0</v>
      </c>
      <c r="Q27" s="18">
        <f t="shared" si="2"/>
        <v>0</v>
      </c>
      <c r="R27" s="18">
        <f t="shared" si="3"/>
        <v>0</v>
      </c>
      <c r="S27" s="18">
        <f t="shared" si="4"/>
        <v>0</v>
      </c>
      <c r="T27" s="52" t="e">
        <f>VLOOKUP(I27,Konten!A:D,4,FALSE)</f>
        <v>#N/A</v>
      </c>
    </row>
    <row r="28" spans="1:20">
      <c r="A28" s="67"/>
      <c r="B28" s="67">
        <f t="shared" si="6"/>
        <v>19</v>
      </c>
      <c r="C28" s="68"/>
      <c r="D28" s="69"/>
      <c r="E28" s="69"/>
      <c r="F28" s="69"/>
      <c r="G28" s="70"/>
      <c r="H28" s="69"/>
      <c r="I28" s="70"/>
      <c r="J28" s="71"/>
      <c r="K28" s="71"/>
      <c r="L28" s="72"/>
      <c r="M28" s="42">
        <f>IF($D$5=Abfrage!$O$2,(MONTH(C28)),(VLOOKUP((MONTH(C28)),Abfrage!$I$2:$J$13,2,FALSE)))</f>
        <v>1</v>
      </c>
      <c r="N28" s="18">
        <f t="shared" si="0"/>
        <v>0</v>
      </c>
      <c r="O28" s="18">
        <f t="shared" si="5"/>
        <v>0</v>
      </c>
      <c r="P28" s="18">
        <f t="shared" si="1"/>
        <v>0</v>
      </c>
      <c r="Q28" s="18">
        <f t="shared" si="2"/>
        <v>0</v>
      </c>
      <c r="R28" s="18">
        <f t="shared" si="3"/>
        <v>0</v>
      </c>
      <c r="S28" s="18">
        <f t="shared" si="4"/>
        <v>0</v>
      </c>
      <c r="T28" s="52" t="e">
        <f>VLOOKUP(I28,Konten!A:D,4,FALSE)</f>
        <v>#N/A</v>
      </c>
    </row>
    <row r="29" spans="1:20">
      <c r="A29" s="67"/>
      <c r="B29" s="67">
        <f t="shared" si="6"/>
        <v>20</v>
      </c>
      <c r="C29" s="68"/>
      <c r="D29" s="69"/>
      <c r="E29" s="69"/>
      <c r="F29" s="69"/>
      <c r="G29" s="70"/>
      <c r="H29" s="69"/>
      <c r="I29" s="70"/>
      <c r="J29" s="71"/>
      <c r="K29" s="71"/>
      <c r="L29" s="72"/>
      <c r="M29" s="42">
        <f>IF($D$5=Abfrage!$O$2,(MONTH(C29)),(VLOOKUP((MONTH(C29)),Abfrage!$I$2:$J$13,2,FALSE)))</f>
        <v>1</v>
      </c>
      <c r="N29" s="18">
        <f t="shared" si="0"/>
        <v>0</v>
      </c>
      <c r="O29" s="18">
        <f t="shared" si="5"/>
        <v>0</v>
      </c>
      <c r="P29" s="18">
        <f t="shared" si="1"/>
        <v>0</v>
      </c>
      <c r="Q29" s="18">
        <f t="shared" si="2"/>
        <v>0</v>
      </c>
      <c r="R29" s="18">
        <f t="shared" si="3"/>
        <v>0</v>
      </c>
      <c r="S29" s="18">
        <f t="shared" si="4"/>
        <v>0</v>
      </c>
      <c r="T29" s="52" t="e">
        <f>VLOOKUP(I29,Konten!A:D,4,FALSE)</f>
        <v>#N/A</v>
      </c>
    </row>
    <row r="30" spans="1:20">
      <c r="A30" s="67"/>
      <c r="B30" s="67">
        <f t="shared" si="6"/>
        <v>21</v>
      </c>
      <c r="C30" s="68"/>
      <c r="D30" s="69"/>
      <c r="E30" s="69"/>
      <c r="F30" s="69"/>
      <c r="G30" s="70"/>
      <c r="H30" s="69"/>
      <c r="I30" s="70"/>
      <c r="J30" s="71"/>
      <c r="K30" s="71"/>
      <c r="L30" s="72"/>
      <c r="M30" s="42">
        <f>IF($D$5=Abfrage!$O$2,(MONTH(C30)),(VLOOKUP((MONTH(C30)),Abfrage!$I$2:$J$13,2,FALSE)))</f>
        <v>1</v>
      </c>
      <c r="N30" s="18">
        <f t="shared" si="0"/>
        <v>0</v>
      </c>
      <c r="O30" s="18">
        <f t="shared" si="5"/>
        <v>0</v>
      </c>
      <c r="P30" s="18">
        <f t="shared" si="1"/>
        <v>0</v>
      </c>
      <c r="Q30" s="18">
        <f t="shared" si="2"/>
        <v>0</v>
      </c>
      <c r="R30" s="18">
        <f t="shared" si="3"/>
        <v>0</v>
      </c>
      <c r="S30" s="18">
        <f t="shared" si="4"/>
        <v>0</v>
      </c>
      <c r="T30" s="52" t="e">
        <f>VLOOKUP(I30,Konten!A:D,4,FALSE)</f>
        <v>#N/A</v>
      </c>
    </row>
    <row r="31" spans="1:20">
      <c r="A31" s="67"/>
      <c r="B31" s="67">
        <f t="shared" si="6"/>
        <v>22</v>
      </c>
      <c r="C31" s="68"/>
      <c r="D31" s="69"/>
      <c r="E31" s="69"/>
      <c r="F31" s="69"/>
      <c r="G31" s="70"/>
      <c r="H31" s="69"/>
      <c r="I31" s="70"/>
      <c r="J31" s="71"/>
      <c r="K31" s="71"/>
      <c r="L31" s="72"/>
      <c r="M31" s="42">
        <f>IF($D$5=Abfrage!$O$2,(MONTH(C31)),(VLOOKUP((MONTH(C31)),Abfrage!$I$2:$J$13,2,FALSE)))</f>
        <v>1</v>
      </c>
      <c r="N31" s="18">
        <f t="shared" si="0"/>
        <v>0</v>
      </c>
      <c r="O31" s="18">
        <f t="shared" si="5"/>
        <v>0</v>
      </c>
      <c r="P31" s="18">
        <f t="shared" si="1"/>
        <v>0</v>
      </c>
      <c r="Q31" s="18">
        <f t="shared" si="2"/>
        <v>0</v>
      </c>
      <c r="R31" s="18">
        <f t="shared" si="3"/>
        <v>0</v>
      </c>
      <c r="S31" s="18">
        <f t="shared" si="4"/>
        <v>0</v>
      </c>
      <c r="T31" s="52" t="e">
        <f>VLOOKUP(I31,Konten!A:D,4,FALSE)</f>
        <v>#N/A</v>
      </c>
    </row>
    <row r="32" spans="1:20">
      <c r="A32" s="67"/>
      <c r="B32" s="67">
        <f t="shared" si="6"/>
        <v>23</v>
      </c>
      <c r="C32" s="68"/>
      <c r="D32" s="69"/>
      <c r="E32" s="69"/>
      <c r="F32" s="69"/>
      <c r="G32" s="70"/>
      <c r="H32" s="69"/>
      <c r="I32" s="70"/>
      <c r="J32" s="71"/>
      <c r="K32" s="71"/>
      <c r="L32" s="72"/>
      <c r="M32" s="42">
        <f>IF($D$5=Abfrage!$O$2,(MONTH(C32)),(VLOOKUP((MONTH(C32)),Abfrage!$I$2:$J$13,2,FALSE)))</f>
        <v>1</v>
      </c>
      <c r="N32" s="18">
        <f t="shared" si="0"/>
        <v>0</v>
      </c>
      <c r="O32" s="18">
        <f t="shared" si="5"/>
        <v>0</v>
      </c>
      <c r="P32" s="18">
        <f t="shared" si="1"/>
        <v>0</v>
      </c>
      <c r="Q32" s="18">
        <f t="shared" si="2"/>
        <v>0</v>
      </c>
      <c r="R32" s="18">
        <f t="shared" si="3"/>
        <v>0</v>
      </c>
      <c r="S32" s="18">
        <f t="shared" si="4"/>
        <v>0</v>
      </c>
      <c r="T32" s="52" t="e">
        <f>VLOOKUP(I32,Konten!A:D,4,FALSE)</f>
        <v>#N/A</v>
      </c>
    </row>
    <row r="33" spans="1:20">
      <c r="A33" s="67"/>
      <c r="B33" s="67">
        <f t="shared" si="6"/>
        <v>24</v>
      </c>
      <c r="C33" s="68"/>
      <c r="D33" s="69"/>
      <c r="E33" s="69"/>
      <c r="F33" s="69"/>
      <c r="G33" s="70"/>
      <c r="H33" s="69"/>
      <c r="I33" s="70"/>
      <c r="J33" s="71"/>
      <c r="K33" s="71"/>
      <c r="L33" s="72"/>
      <c r="M33" s="42">
        <f>IF($D$5=Abfrage!$O$2,(MONTH(C33)),(VLOOKUP((MONTH(C33)),Abfrage!$I$2:$J$13,2,FALSE)))</f>
        <v>1</v>
      </c>
      <c r="N33" s="18">
        <f t="shared" si="0"/>
        <v>0</v>
      </c>
      <c r="O33" s="18">
        <f t="shared" si="5"/>
        <v>0</v>
      </c>
      <c r="P33" s="18">
        <f t="shared" si="1"/>
        <v>0</v>
      </c>
      <c r="Q33" s="18">
        <f t="shared" si="2"/>
        <v>0</v>
      </c>
      <c r="R33" s="18">
        <f t="shared" si="3"/>
        <v>0</v>
      </c>
      <c r="S33" s="18">
        <f t="shared" si="4"/>
        <v>0</v>
      </c>
      <c r="T33" s="52" t="e">
        <f>VLOOKUP(I33,Konten!A:D,4,FALSE)</f>
        <v>#N/A</v>
      </c>
    </row>
    <row r="34" spans="1:20">
      <c r="A34" s="67"/>
      <c r="B34" s="67">
        <f t="shared" si="6"/>
        <v>25</v>
      </c>
      <c r="C34" s="68"/>
      <c r="D34" s="69"/>
      <c r="E34" s="69"/>
      <c r="F34" s="69"/>
      <c r="G34" s="70"/>
      <c r="H34" s="69"/>
      <c r="I34" s="70"/>
      <c r="J34" s="71"/>
      <c r="K34" s="71"/>
      <c r="L34" s="72"/>
      <c r="M34" s="42">
        <f>IF($D$5=Abfrage!$O$2,(MONTH(C34)),(VLOOKUP((MONTH(C34)),Abfrage!$I$2:$J$13,2,FALSE)))</f>
        <v>1</v>
      </c>
      <c r="N34" s="18">
        <f t="shared" si="0"/>
        <v>0</v>
      </c>
      <c r="O34" s="18">
        <f t="shared" si="5"/>
        <v>0</v>
      </c>
      <c r="P34" s="18">
        <f t="shared" si="1"/>
        <v>0</v>
      </c>
      <c r="Q34" s="18">
        <f t="shared" si="2"/>
        <v>0</v>
      </c>
      <c r="R34" s="18">
        <f t="shared" si="3"/>
        <v>0</v>
      </c>
      <c r="S34" s="18">
        <f t="shared" si="4"/>
        <v>0</v>
      </c>
      <c r="T34" s="52" t="e">
        <f>VLOOKUP(I34,Konten!A:D,4,FALSE)</f>
        <v>#N/A</v>
      </c>
    </row>
    <row r="35" spans="1:20">
      <c r="A35" s="67"/>
      <c r="B35" s="67">
        <f t="shared" si="6"/>
        <v>26</v>
      </c>
      <c r="C35" s="68"/>
      <c r="D35" s="69"/>
      <c r="E35" s="69"/>
      <c r="F35" s="69"/>
      <c r="G35" s="70"/>
      <c r="H35" s="69"/>
      <c r="I35" s="70"/>
      <c r="J35" s="71"/>
      <c r="K35" s="71"/>
      <c r="L35" s="72"/>
      <c r="M35" s="42">
        <f>IF($D$5=Abfrage!$O$2,(MONTH(C35)),(VLOOKUP((MONTH(C35)),Abfrage!$I$2:$J$13,2,FALSE)))</f>
        <v>1</v>
      </c>
      <c r="N35" s="18">
        <f t="shared" si="0"/>
        <v>0</v>
      </c>
      <c r="O35" s="18">
        <f t="shared" si="5"/>
        <v>0</v>
      </c>
      <c r="P35" s="18">
        <f t="shared" si="1"/>
        <v>0</v>
      </c>
      <c r="Q35" s="18">
        <f t="shared" si="2"/>
        <v>0</v>
      </c>
      <c r="R35" s="18">
        <f t="shared" si="3"/>
        <v>0</v>
      </c>
      <c r="S35" s="18">
        <f t="shared" si="4"/>
        <v>0</v>
      </c>
      <c r="T35" s="52" t="e">
        <f>VLOOKUP(I35,Konten!A:D,4,FALSE)</f>
        <v>#N/A</v>
      </c>
    </row>
    <row r="36" spans="1:20">
      <c r="A36" s="67"/>
      <c r="B36" s="67">
        <f t="shared" si="6"/>
        <v>27</v>
      </c>
      <c r="C36" s="68"/>
      <c r="D36" s="69"/>
      <c r="E36" s="69"/>
      <c r="F36" s="69"/>
      <c r="G36" s="70"/>
      <c r="H36" s="69"/>
      <c r="I36" s="70"/>
      <c r="J36" s="71"/>
      <c r="K36" s="71"/>
      <c r="L36" s="72"/>
      <c r="M36" s="42">
        <f>IF($D$5=Abfrage!$O$2,(MONTH(C36)),(VLOOKUP((MONTH(C36)),Abfrage!$I$2:$J$13,2,FALSE)))</f>
        <v>1</v>
      </c>
      <c r="N36" s="18">
        <f t="shared" si="0"/>
        <v>0</v>
      </c>
      <c r="O36" s="18">
        <f t="shared" si="5"/>
        <v>0</v>
      </c>
      <c r="P36" s="18">
        <f t="shared" si="1"/>
        <v>0</v>
      </c>
      <c r="Q36" s="18">
        <f t="shared" si="2"/>
        <v>0</v>
      </c>
      <c r="R36" s="18">
        <f t="shared" si="3"/>
        <v>0</v>
      </c>
      <c r="S36" s="18">
        <f t="shared" si="4"/>
        <v>0</v>
      </c>
      <c r="T36" s="52" t="e">
        <f>VLOOKUP(I36,Konten!A:D,4,FALSE)</f>
        <v>#N/A</v>
      </c>
    </row>
    <row r="37" spans="1:20">
      <c r="A37" s="67"/>
      <c r="B37" s="67">
        <f t="shared" si="6"/>
        <v>28</v>
      </c>
      <c r="C37" s="68"/>
      <c r="D37" s="69"/>
      <c r="E37" s="69"/>
      <c r="F37" s="69"/>
      <c r="G37" s="70"/>
      <c r="H37" s="69"/>
      <c r="I37" s="70"/>
      <c r="J37" s="71"/>
      <c r="K37" s="71"/>
      <c r="L37" s="72"/>
      <c r="M37" s="42">
        <f>IF($D$5=Abfrage!$O$2,(MONTH(C37)),(VLOOKUP((MONTH(C37)),Abfrage!$I$2:$J$13,2,FALSE)))</f>
        <v>1</v>
      </c>
      <c r="N37" s="18">
        <f t="shared" si="0"/>
        <v>0</v>
      </c>
      <c r="O37" s="18">
        <f t="shared" si="5"/>
        <v>0</v>
      </c>
      <c r="P37" s="18">
        <f t="shared" si="1"/>
        <v>0</v>
      </c>
      <c r="Q37" s="18">
        <f t="shared" si="2"/>
        <v>0</v>
      </c>
      <c r="R37" s="18">
        <f t="shared" si="3"/>
        <v>0</v>
      </c>
      <c r="S37" s="18">
        <f t="shared" si="4"/>
        <v>0</v>
      </c>
      <c r="T37" s="52" t="e">
        <f>VLOOKUP(I37,Konten!A:D,4,FALSE)</f>
        <v>#N/A</v>
      </c>
    </row>
    <row r="38" spans="1:20">
      <c r="A38" s="67"/>
      <c r="B38" s="67">
        <f t="shared" si="6"/>
        <v>29</v>
      </c>
      <c r="C38" s="68"/>
      <c r="D38" s="69"/>
      <c r="E38" s="69"/>
      <c r="F38" s="69"/>
      <c r="G38" s="70"/>
      <c r="H38" s="69"/>
      <c r="I38" s="70"/>
      <c r="J38" s="71"/>
      <c r="K38" s="71"/>
      <c r="L38" s="72"/>
      <c r="M38" s="42">
        <f>IF($D$5=Abfrage!$O$2,(MONTH(C38)),(VLOOKUP((MONTH(C38)),Abfrage!$I$2:$J$13,2,FALSE)))</f>
        <v>1</v>
      </c>
      <c r="N38" s="18">
        <f t="shared" si="0"/>
        <v>0</v>
      </c>
      <c r="O38" s="18">
        <f t="shared" si="5"/>
        <v>0</v>
      </c>
      <c r="P38" s="18">
        <f t="shared" si="1"/>
        <v>0</v>
      </c>
      <c r="Q38" s="18">
        <f t="shared" si="2"/>
        <v>0</v>
      </c>
      <c r="R38" s="18">
        <f t="shared" si="3"/>
        <v>0</v>
      </c>
      <c r="S38" s="18">
        <f t="shared" si="4"/>
        <v>0</v>
      </c>
      <c r="T38" s="52" t="e">
        <f>VLOOKUP(I38,Konten!A:D,4,FALSE)</f>
        <v>#N/A</v>
      </c>
    </row>
    <row r="39" spans="1:20">
      <c r="A39" s="67"/>
      <c r="B39" s="67">
        <f t="shared" si="6"/>
        <v>30</v>
      </c>
      <c r="C39" s="68"/>
      <c r="D39" s="69"/>
      <c r="E39" s="69"/>
      <c r="F39" s="69"/>
      <c r="G39" s="70"/>
      <c r="H39" s="69"/>
      <c r="I39" s="70"/>
      <c r="J39" s="71"/>
      <c r="K39" s="71"/>
      <c r="L39" s="72"/>
      <c r="M39" s="42">
        <f>IF($D$5=Abfrage!$O$2,(MONTH(C39)),(VLOOKUP((MONTH(C39)),Abfrage!$I$2:$J$13,2,FALSE)))</f>
        <v>1</v>
      </c>
      <c r="N39" s="18">
        <f t="shared" si="0"/>
        <v>0</v>
      </c>
      <c r="O39" s="18">
        <f t="shared" si="5"/>
        <v>0</v>
      </c>
      <c r="P39" s="18">
        <f t="shared" si="1"/>
        <v>0</v>
      </c>
      <c r="Q39" s="18">
        <f t="shared" si="2"/>
        <v>0</v>
      </c>
      <c r="R39" s="18">
        <f t="shared" si="3"/>
        <v>0</v>
      </c>
      <c r="S39" s="18">
        <f t="shared" si="4"/>
        <v>0</v>
      </c>
      <c r="T39" s="52" t="e">
        <f>VLOOKUP(I39,Konten!A:D,4,FALSE)</f>
        <v>#N/A</v>
      </c>
    </row>
    <row r="40" spans="1:20">
      <c r="A40" s="67"/>
      <c r="B40" s="67">
        <f t="shared" si="6"/>
        <v>31</v>
      </c>
      <c r="C40" s="68"/>
      <c r="D40" s="69"/>
      <c r="E40" s="69"/>
      <c r="F40" s="69"/>
      <c r="G40" s="70"/>
      <c r="H40" s="69"/>
      <c r="I40" s="70"/>
      <c r="J40" s="71"/>
      <c r="K40" s="71"/>
      <c r="L40" s="72"/>
      <c r="M40" s="42">
        <f>IF($D$5=Abfrage!$O$2,(MONTH(C40)),(VLOOKUP((MONTH(C40)),Abfrage!$I$2:$J$13,2,FALSE)))</f>
        <v>1</v>
      </c>
      <c r="N40" s="18">
        <f t="shared" si="0"/>
        <v>0</v>
      </c>
      <c r="O40" s="18">
        <f t="shared" si="5"/>
        <v>0</v>
      </c>
      <c r="P40" s="18">
        <f t="shared" si="1"/>
        <v>0</v>
      </c>
      <c r="Q40" s="18">
        <f t="shared" si="2"/>
        <v>0</v>
      </c>
      <c r="R40" s="18">
        <f t="shared" si="3"/>
        <v>0</v>
      </c>
      <c r="S40" s="18">
        <f t="shared" si="4"/>
        <v>0</v>
      </c>
      <c r="T40" s="52" t="e">
        <f>VLOOKUP(I40,Konten!A:D,4,FALSE)</f>
        <v>#N/A</v>
      </c>
    </row>
    <row r="41" spans="1:20">
      <c r="A41" s="67"/>
      <c r="B41" s="67">
        <f t="shared" si="6"/>
        <v>32</v>
      </c>
      <c r="C41" s="68"/>
      <c r="D41" s="69"/>
      <c r="E41" s="69"/>
      <c r="F41" s="69"/>
      <c r="G41" s="70"/>
      <c r="H41" s="69"/>
      <c r="I41" s="70"/>
      <c r="J41" s="71"/>
      <c r="K41" s="71"/>
      <c r="L41" s="72"/>
      <c r="M41" s="42">
        <f>IF($D$5=Abfrage!$O$2,(MONTH(C41)),(VLOOKUP((MONTH(C41)),Abfrage!$I$2:$J$13,2,FALSE)))</f>
        <v>1</v>
      </c>
      <c r="N41" s="18">
        <f t="shared" si="0"/>
        <v>0</v>
      </c>
      <c r="O41" s="18">
        <f t="shared" si="5"/>
        <v>0</v>
      </c>
      <c r="P41" s="18">
        <f t="shared" si="1"/>
        <v>0</v>
      </c>
      <c r="Q41" s="18">
        <f t="shared" si="2"/>
        <v>0</v>
      </c>
      <c r="R41" s="18">
        <f t="shared" si="3"/>
        <v>0</v>
      </c>
      <c r="S41" s="18">
        <f t="shared" si="4"/>
        <v>0</v>
      </c>
      <c r="T41" s="52" t="e">
        <f>VLOOKUP(I41,Konten!A:D,4,FALSE)</f>
        <v>#N/A</v>
      </c>
    </row>
    <row r="42" spans="1:20">
      <c r="A42" s="67"/>
      <c r="B42" s="67">
        <f t="shared" si="6"/>
        <v>33</v>
      </c>
      <c r="C42" s="68"/>
      <c r="D42" s="69"/>
      <c r="E42" s="69"/>
      <c r="F42" s="69"/>
      <c r="G42" s="70"/>
      <c r="H42" s="69"/>
      <c r="I42" s="70"/>
      <c r="J42" s="71"/>
      <c r="K42" s="71"/>
      <c r="L42" s="72"/>
      <c r="M42" s="42">
        <f>IF($D$5=Abfrage!$O$2,(MONTH(C42)),(VLOOKUP((MONTH(C42)),Abfrage!$I$2:$J$13,2,FALSE)))</f>
        <v>1</v>
      </c>
      <c r="N42" s="18">
        <f t="shared" si="0"/>
        <v>0</v>
      </c>
      <c r="O42" s="18">
        <f t="shared" si="5"/>
        <v>0</v>
      </c>
      <c r="P42" s="18">
        <f t="shared" si="1"/>
        <v>0</v>
      </c>
      <c r="Q42" s="18">
        <f t="shared" si="2"/>
        <v>0</v>
      </c>
      <c r="R42" s="18">
        <f t="shared" si="3"/>
        <v>0</v>
      </c>
      <c r="S42" s="18">
        <f t="shared" si="4"/>
        <v>0</v>
      </c>
      <c r="T42" s="52" t="e">
        <f>VLOOKUP(I42,Konten!A:D,4,FALSE)</f>
        <v>#N/A</v>
      </c>
    </row>
    <row r="43" spans="1:20">
      <c r="A43" s="67"/>
      <c r="B43" s="67">
        <f t="shared" si="6"/>
        <v>34</v>
      </c>
      <c r="C43" s="68"/>
      <c r="D43" s="69"/>
      <c r="E43" s="69"/>
      <c r="F43" s="69"/>
      <c r="G43" s="70"/>
      <c r="H43" s="69"/>
      <c r="I43" s="70"/>
      <c r="J43" s="71"/>
      <c r="K43" s="71"/>
      <c r="L43" s="72"/>
      <c r="M43" s="42">
        <f>IF($D$5=Abfrage!$O$2,(MONTH(C43)),(VLOOKUP((MONTH(C43)),Abfrage!$I$2:$J$13,2,FALSE)))</f>
        <v>1</v>
      </c>
      <c r="N43" s="18">
        <f t="shared" si="0"/>
        <v>0</v>
      </c>
      <c r="O43" s="18">
        <f t="shared" si="5"/>
        <v>0</v>
      </c>
      <c r="P43" s="18">
        <f t="shared" si="1"/>
        <v>0</v>
      </c>
      <c r="Q43" s="18">
        <f t="shared" si="2"/>
        <v>0</v>
      </c>
      <c r="R43" s="18">
        <f t="shared" si="3"/>
        <v>0</v>
      </c>
      <c r="S43" s="18">
        <f t="shared" si="4"/>
        <v>0</v>
      </c>
      <c r="T43" s="52" t="e">
        <f>VLOOKUP(I43,Konten!A:D,4,FALSE)</f>
        <v>#N/A</v>
      </c>
    </row>
    <row r="44" spans="1:20">
      <c r="A44" s="67"/>
      <c r="B44" s="67">
        <f t="shared" si="6"/>
        <v>35</v>
      </c>
      <c r="C44" s="68"/>
      <c r="D44" s="69"/>
      <c r="E44" s="69"/>
      <c r="F44" s="69"/>
      <c r="G44" s="70"/>
      <c r="H44" s="69"/>
      <c r="I44" s="70"/>
      <c r="J44" s="71"/>
      <c r="K44" s="71"/>
      <c r="L44" s="72"/>
      <c r="M44" s="42">
        <f>IF($D$5=Abfrage!$O$2,(MONTH(C44)),(VLOOKUP((MONTH(C44)),Abfrage!$I$2:$J$13,2,FALSE)))</f>
        <v>1</v>
      </c>
      <c r="N44" s="18">
        <f t="shared" si="0"/>
        <v>0</v>
      </c>
      <c r="O44" s="18">
        <f t="shared" si="5"/>
        <v>0</v>
      </c>
      <c r="P44" s="18">
        <f t="shared" si="1"/>
        <v>0</v>
      </c>
      <c r="Q44" s="18">
        <f t="shared" si="2"/>
        <v>0</v>
      </c>
      <c r="R44" s="18">
        <f t="shared" si="3"/>
        <v>0</v>
      </c>
      <c r="S44" s="18">
        <f t="shared" si="4"/>
        <v>0</v>
      </c>
      <c r="T44" s="52" t="e">
        <f>VLOOKUP(I44,Konten!A:D,4,FALSE)</f>
        <v>#N/A</v>
      </c>
    </row>
    <row r="45" spans="1:20">
      <c r="A45" s="67"/>
      <c r="B45" s="67">
        <f t="shared" si="6"/>
        <v>36</v>
      </c>
      <c r="C45" s="68"/>
      <c r="D45" s="69"/>
      <c r="E45" s="69"/>
      <c r="F45" s="69"/>
      <c r="G45" s="70"/>
      <c r="H45" s="69"/>
      <c r="I45" s="70"/>
      <c r="J45" s="71"/>
      <c r="K45" s="71"/>
      <c r="L45" s="72"/>
      <c r="M45" s="42">
        <f>IF($D$5=Abfrage!$O$2,(MONTH(C45)),(VLOOKUP((MONTH(C45)),Abfrage!$I$2:$J$13,2,FALSE)))</f>
        <v>1</v>
      </c>
      <c r="N45" s="18">
        <f t="shared" si="0"/>
        <v>0</v>
      </c>
      <c r="O45" s="18">
        <f t="shared" si="5"/>
        <v>0</v>
      </c>
      <c r="P45" s="18">
        <f t="shared" si="1"/>
        <v>0</v>
      </c>
      <c r="Q45" s="18">
        <f t="shared" si="2"/>
        <v>0</v>
      </c>
      <c r="R45" s="18">
        <f t="shared" si="3"/>
        <v>0</v>
      </c>
      <c r="S45" s="18">
        <f t="shared" si="4"/>
        <v>0</v>
      </c>
      <c r="T45" s="52" t="e">
        <f>VLOOKUP(I45,Konten!A:D,4,FALSE)</f>
        <v>#N/A</v>
      </c>
    </row>
    <row r="46" spans="1:20">
      <c r="A46" s="67"/>
      <c r="B46" s="67">
        <f t="shared" si="6"/>
        <v>37</v>
      </c>
      <c r="C46" s="68"/>
      <c r="D46" s="69"/>
      <c r="E46" s="69"/>
      <c r="F46" s="69"/>
      <c r="G46" s="70"/>
      <c r="H46" s="69"/>
      <c r="I46" s="70"/>
      <c r="J46" s="71"/>
      <c r="K46" s="71"/>
      <c r="L46" s="72"/>
      <c r="M46" s="42">
        <f>IF($D$5=Abfrage!$O$2,(MONTH(C46)),(VLOOKUP((MONTH(C46)),Abfrage!$I$2:$J$13,2,FALSE)))</f>
        <v>1</v>
      </c>
      <c r="N46" s="18">
        <f t="shared" si="0"/>
        <v>0</v>
      </c>
      <c r="O46" s="18">
        <f t="shared" si="5"/>
        <v>0</v>
      </c>
      <c r="P46" s="18">
        <f t="shared" si="1"/>
        <v>0</v>
      </c>
      <c r="Q46" s="18">
        <f t="shared" si="2"/>
        <v>0</v>
      </c>
      <c r="R46" s="18">
        <f t="shared" si="3"/>
        <v>0</v>
      </c>
      <c r="S46" s="18">
        <f t="shared" si="4"/>
        <v>0</v>
      </c>
      <c r="T46" s="52" t="e">
        <f>VLOOKUP(I46,Konten!A:D,4,FALSE)</f>
        <v>#N/A</v>
      </c>
    </row>
    <row r="47" spans="1:20">
      <c r="A47" s="67"/>
      <c r="B47" s="67">
        <f t="shared" si="6"/>
        <v>38</v>
      </c>
      <c r="C47" s="68"/>
      <c r="D47" s="69"/>
      <c r="E47" s="69"/>
      <c r="F47" s="69"/>
      <c r="G47" s="70"/>
      <c r="H47" s="69"/>
      <c r="I47" s="70"/>
      <c r="J47" s="71"/>
      <c r="K47" s="71"/>
      <c r="L47" s="72"/>
      <c r="M47" s="42">
        <f>IF($D$5=Abfrage!$O$2,(MONTH(C47)),(VLOOKUP((MONTH(C47)),Abfrage!$I$2:$J$13,2,FALSE)))</f>
        <v>1</v>
      </c>
      <c r="N47" s="18">
        <f t="shared" si="0"/>
        <v>0</v>
      </c>
      <c r="O47" s="18">
        <f t="shared" si="5"/>
        <v>0</v>
      </c>
      <c r="P47" s="18">
        <f t="shared" si="1"/>
        <v>0</v>
      </c>
      <c r="Q47" s="18">
        <f t="shared" si="2"/>
        <v>0</v>
      </c>
      <c r="R47" s="18">
        <f t="shared" si="3"/>
        <v>0</v>
      </c>
      <c r="S47" s="18">
        <f t="shared" si="4"/>
        <v>0</v>
      </c>
      <c r="T47" s="52" t="e">
        <f>VLOOKUP(I47,Konten!A:D,4,FALSE)</f>
        <v>#N/A</v>
      </c>
    </row>
    <row r="48" spans="1:20">
      <c r="A48" s="67"/>
      <c r="B48" s="67">
        <f t="shared" si="6"/>
        <v>39</v>
      </c>
      <c r="C48" s="68"/>
      <c r="D48" s="69"/>
      <c r="E48" s="69"/>
      <c r="F48" s="69"/>
      <c r="G48" s="70"/>
      <c r="H48" s="69"/>
      <c r="I48" s="70"/>
      <c r="J48" s="71"/>
      <c r="K48" s="71"/>
      <c r="L48" s="72"/>
      <c r="M48" s="42">
        <f>IF($D$5=Abfrage!$O$2,(MONTH(C48)),(VLOOKUP((MONTH(C48)),Abfrage!$I$2:$J$13,2,FALSE)))</f>
        <v>1</v>
      </c>
      <c r="N48" s="18">
        <f t="shared" si="0"/>
        <v>0</v>
      </c>
      <c r="O48" s="18">
        <f t="shared" si="5"/>
        <v>0</v>
      </c>
      <c r="P48" s="18">
        <f t="shared" si="1"/>
        <v>0</v>
      </c>
      <c r="Q48" s="18">
        <f t="shared" si="2"/>
        <v>0</v>
      </c>
      <c r="R48" s="18">
        <f t="shared" si="3"/>
        <v>0</v>
      </c>
      <c r="S48" s="18">
        <f t="shared" si="4"/>
        <v>0</v>
      </c>
      <c r="T48" s="52" t="e">
        <f>VLOOKUP(I48,Konten!A:D,4,FALSE)</f>
        <v>#N/A</v>
      </c>
    </row>
    <row r="49" spans="1:20">
      <c r="A49" s="67"/>
      <c r="B49" s="67">
        <f t="shared" si="6"/>
        <v>40</v>
      </c>
      <c r="C49" s="68"/>
      <c r="D49" s="69"/>
      <c r="E49" s="69"/>
      <c r="F49" s="69"/>
      <c r="G49" s="70"/>
      <c r="H49" s="69"/>
      <c r="I49" s="70"/>
      <c r="J49" s="71"/>
      <c r="K49" s="71"/>
      <c r="L49" s="72"/>
      <c r="M49" s="42">
        <f>IF($D$5=Abfrage!$O$2,(MONTH(C49)),(VLOOKUP((MONTH(C49)),Abfrage!$I$2:$J$13,2,FALSE)))</f>
        <v>1</v>
      </c>
      <c r="N49" s="18">
        <f t="shared" si="0"/>
        <v>0</v>
      </c>
      <c r="O49" s="18">
        <f t="shared" si="5"/>
        <v>0</v>
      </c>
      <c r="P49" s="18">
        <f t="shared" si="1"/>
        <v>0</v>
      </c>
      <c r="Q49" s="18">
        <f t="shared" si="2"/>
        <v>0</v>
      </c>
      <c r="R49" s="18">
        <f t="shared" si="3"/>
        <v>0</v>
      </c>
      <c r="S49" s="18">
        <f t="shared" si="4"/>
        <v>0</v>
      </c>
      <c r="T49" s="52" t="e">
        <f>VLOOKUP(I49,Konten!A:D,4,FALSE)</f>
        <v>#N/A</v>
      </c>
    </row>
    <row r="50" spans="1:20">
      <c r="A50" s="67"/>
      <c r="B50" s="67">
        <f t="shared" si="6"/>
        <v>41</v>
      </c>
      <c r="C50" s="68"/>
      <c r="D50" s="69"/>
      <c r="E50" s="69"/>
      <c r="F50" s="69"/>
      <c r="G50" s="70"/>
      <c r="H50" s="69"/>
      <c r="I50" s="70"/>
      <c r="J50" s="71"/>
      <c r="K50" s="71"/>
      <c r="L50" s="72"/>
      <c r="M50" s="42">
        <f>IF($D$5=Abfrage!$O$2,(MONTH(C50)),(VLOOKUP((MONTH(C50)),Abfrage!$I$2:$J$13,2,FALSE)))</f>
        <v>1</v>
      </c>
      <c r="N50" s="18">
        <f t="shared" si="0"/>
        <v>0</v>
      </c>
      <c r="O50" s="18">
        <f t="shared" si="5"/>
        <v>0</v>
      </c>
      <c r="P50" s="18">
        <f t="shared" si="1"/>
        <v>0</v>
      </c>
      <c r="Q50" s="18">
        <f t="shared" si="2"/>
        <v>0</v>
      </c>
      <c r="R50" s="18">
        <f t="shared" si="3"/>
        <v>0</v>
      </c>
      <c r="S50" s="18">
        <f t="shared" si="4"/>
        <v>0</v>
      </c>
      <c r="T50" s="52" t="e">
        <f>VLOOKUP(I50,Konten!A:D,4,FALSE)</f>
        <v>#N/A</v>
      </c>
    </row>
    <row r="51" spans="1:20">
      <c r="A51" s="67"/>
      <c r="B51" s="67">
        <f t="shared" si="6"/>
        <v>42</v>
      </c>
      <c r="C51" s="68"/>
      <c r="D51" s="69"/>
      <c r="E51" s="69"/>
      <c r="F51" s="69"/>
      <c r="G51" s="70"/>
      <c r="H51" s="69"/>
      <c r="I51" s="70"/>
      <c r="J51" s="71"/>
      <c r="K51" s="71"/>
      <c r="L51" s="72"/>
      <c r="M51" s="42">
        <f>IF($D$5=Abfrage!$O$2,(MONTH(C51)),(VLOOKUP((MONTH(C51)),Abfrage!$I$2:$J$13,2,FALSE)))</f>
        <v>1</v>
      </c>
      <c r="N51" s="18">
        <f t="shared" si="0"/>
        <v>0</v>
      </c>
      <c r="O51" s="18">
        <f t="shared" si="5"/>
        <v>0</v>
      </c>
      <c r="P51" s="18">
        <f t="shared" si="1"/>
        <v>0</v>
      </c>
      <c r="Q51" s="18">
        <f t="shared" si="2"/>
        <v>0</v>
      </c>
      <c r="R51" s="18">
        <f t="shared" si="3"/>
        <v>0</v>
      </c>
      <c r="S51" s="18">
        <f t="shared" si="4"/>
        <v>0</v>
      </c>
      <c r="T51" s="52" t="e">
        <f>VLOOKUP(I51,Konten!A:D,4,FALSE)</f>
        <v>#N/A</v>
      </c>
    </row>
    <row r="52" spans="1:20">
      <c r="A52" s="67"/>
      <c r="B52" s="67">
        <f t="shared" si="6"/>
        <v>43</v>
      </c>
      <c r="C52" s="68"/>
      <c r="D52" s="69"/>
      <c r="E52" s="69"/>
      <c r="F52" s="69"/>
      <c r="G52" s="70"/>
      <c r="H52" s="69"/>
      <c r="I52" s="70"/>
      <c r="J52" s="71"/>
      <c r="K52" s="71"/>
      <c r="L52" s="72"/>
      <c r="M52" s="42">
        <f>IF($D$5=Abfrage!$O$2,(MONTH(C52)),(VLOOKUP((MONTH(C52)),Abfrage!$I$2:$J$13,2,FALSE)))</f>
        <v>1</v>
      </c>
      <c r="N52" s="18">
        <f t="shared" si="0"/>
        <v>0</v>
      </c>
      <c r="O52" s="18">
        <f t="shared" si="5"/>
        <v>0</v>
      </c>
      <c r="P52" s="18">
        <f t="shared" si="1"/>
        <v>0</v>
      </c>
      <c r="Q52" s="18">
        <f t="shared" si="2"/>
        <v>0</v>
      </c>
      <c r="R52" s="18">
        <f t="shared" si="3"/>
        <v>0</v>
      </c>
      <c r="S52" s="18">
        <f t="shared" si="4"/>
        <v>0</v>
      </c>
      <c r="T52" s="52" t="e">
        <f>VLOOKUP(I52,Konten!A:D,4,FALSE)</f>
        <v>#N/A</v>
      </c>
    </row>
    <row r="53" spans="1:20">
      <c r="A53" s="67"/>
      <c r="B53" s="67">
        <f t="shared" si="6"/>
        <v>44</v>
      </c>
      <c r="C53" s="68"/>
      <c r="D53" s="69"/>
      <c r="E53" s="69"/>
      <c r="F53" s="69"/>
      <c r="G53" s="70"/>
      <c r="H53" s="69"/>
      <c r="I53" s="70"/>
      <c r="J53" s="71"/>
      <c r="K53" s="71"/>
      <c r="L53" s="72"/>
      <c r="M53" s="42">
        <f>IF($D$5=Abfrage!$O$2,(MONTH(C53)),(VLOOKUP((MONTH(C53)),Abfrage!$I$2:$J$13,2,FALSE)))</f>
        <v>1</v>
      </c>
      <c r="N53" s="18">
        <f t="shared" si="0"/>
        <v>0</v>
      </c>
      <c r="O53" s="18">
        <f t="shared" si="5"/>
        <v>0</v>
      </c>
      <c r="P53" s="18">
        <f t="shared" si="1"/>
        <v>0</v>
      </c>
      <c r="Q53" s="18">
        <f t="shared" si="2"/>
        <v>0</v>
      </c>
      <c r="R53" s="18">
        <f t="shared" si="3"/>
        <v>0</v>
      </c>
      <c r="S53" s="18">
        <f t="shared" si="4"/>
        <v>0</v>
      </c>
      <c r="T53" s="52" t="e">
        <f>VLOOKUP(I53,Konten!A:D,4,FALSE)</f>
        <v>#N/A</v>
      </c>
    </row>
    <row r="54" spans="1:20">
      <c r="A54" s="67"/>
      <c r="B54" s="67">
        <f t="shared" si="6"/>
        <v>45</v>
      </c>
      <c r="C54" s="68"/>
      <c r="D54" s="69"/>
      <c r="E54" s="69"/>
      <c r="F54" s="69"/>
      <c r="G54" s="70"/>
      <c r="H54" s="69"/>
      <c r="I54" s="70"/>
      <c r="J54" s="71"/>
      <c r="K54" s="71"/>
      <c r="L54" s="72"/>
      <c r="M54" s="42">
        <f>IF($D$5=Abfrage!$O$2,(MONTH(C54)),(VLOOKUP((MONTH(C54)),Abfrage!$I$2:$J$13,2,FALSE)))</f>
        <v>1</v>
      </c>
      <c r="N54" s="18">
        <f t="shared" si="0"/>
        <v>0</v>
      </c>
      <c r="O54" s="18">
        <f t="shared" si="5"/>
        <v>0</v>
      </c>
      <c r="P54" s="18">
        <f t="shared" si="1"/>
        <v>0</v>
      </c>
      <c r="Q54" s="18">
        <f t="shared" si="2"/>
        <v>0</v>
      </c>
      <c r="R54" s="18">
        <f t="shared" si="3"/>
        <v>0</v>
      </c>
      <c r="S54" s="18">
        <f t="shared" si="4"/>
        <v>0</v>
      </c>
      <c r="T54" s="52" t="e">
        <f>VLOOKUP(I54,Konten!A:D,4,FALSE)</f>
        <v>#N/A</v>
      </c>
    </row>
    <row r="55" spans="1:20">
      <c r="A55" s="67"/>
      <c r="B55" s="67">
        <f t="shared" si="6"/>
        <v>46</v>
      </c>
      <c r="C55" s="68"/>
      <c r="D55" s="69"/>
      <c r="E55" s="69"/>
      <c r="F55" s="69"/>
      <c r="G55" s="70"/>
      <c r="H55" s="69"/>
      <c r="I55" s="70"/>
      <c r="J55" s="71"/>
      <c r="K55" s="71"/>
      <c r="L55" s="72"/>
      <c r="M55" s="42">
        <f>IF($D$5=Abfrage!$O$2,(MONTH(C55)),(VLOOKUP((MONTH(C55)),Abfrage!$I$2:$J$13,2,FALSE)))</f>
        <v>1</v>
      </c>
      <c r="N55" s="18">
        <f t="shared" si="0"/>
        <v>0</v>
      </c>
      <c r="O55" s="18">
        <f t="shared" si="5"/>
        <v>0</v>
      </c>
      <c r="P55" s="18">
        <f t="shared" si="1"/>
        <v>0</v>
      </c>
      <c r="Q55" s="18">
        <f t="shared" si="2"/>
        <v>0</v>
      </c>
      <c r="R55" s="18">
        <f t="shared" si="3"/>
        <v>0</v>
      </c>
      <c r="S55" s="18">
        <f t="shared" si="4"/>
        <v>0</v>
      </c>
      <c r="T55" s="52" t="e">
        <f>VLOOKUP(I55,Konten!A:D,4,FALSE)</f>
        <v>#N/A</v>
      </c>
    </row>
    <row r="56" spans="1:20">
      <c r="A56" s="67"/>
      <c r="B56" s="67">
        <f t="shared" si="6"/>
        <v>47</v>
      </c>
      <c r="C56" s="68"/>
      <c r="D56" s="69"/>
      <c r="E56" s="69"/>
      <c r="F56" s="69"/>
      <c r="G56" s="70"/>
      <c r="H56" s="69"/>
      <c r="I56" s="70"/>
      <c r="J56" s="71"/>
      <c r="K56" s="71"/>
      <c r="L56" s="72"/>
      <c r="M56" s="42">
        <f>IF($D$5=Abfrage!$O$2,(MONTH(C56)),(VLOOKUP((MONTH(C56)),Abfrage!$I$2:$J$13,2,FALSE)))</f>
        <v>1</v>
      </c>
      <c r="N56" s="18">
        <f t="shared" si="0"/>
        <v>0</v>
      </c>
      <c r="O56" s="18">
        <f t="shared" si="5"/>
        <v>0</v>
      </c>
      <c r="P56" s="18">
        <f t="shared" si="1"/>
        <v>0</v>
      </c>
      <c r="Q56" s="18">
        <f t="shared" si="2"/>
        <v>0</v>
      </c>
      <c r="R56" s="18">
        <f t="shared" si="3"/>
        <v>0</v>
      </c>
      <c r="S56" s="18">
        <f t="shared" si="4"/>
        <v>0</v>
      </c>
      <c r="T56" s="52" t="e">
        <f>VLOOKUP(I56,Konten!A:D,4,FALSE)</f>
        <v>#N/A</v>
      </c>
    </row>
    <row r="57" spans="1:20">
      <c r="A57" s="67"/>
      <c r="B57" s="67">
        <f t="shared" si="6"/>
        <v>48</v>
      </c>
      <c r="C57" s="68"/>
      <c r="D57" s="69"/>
      <c r="E57" s="69"/>
      <c r="F57" s="69"/>
      <c r="G57" s="70"/>
      <c r="H57" s="69"/>
      <c r="I57" s="70"/>
      <c r="J57" s="71"/>
      <c r="K57" s="71"/>
      <c r="L57" s="72"/>
      <c r="M57" s="42">
        <f>IF($D$5=Abfrage!$O$2,(MONTH(C57)),(VLOOKUP((MONTH(C57)),Abfrage!$I$2:$J$13,2,FALSE)))</f>
        <v>1</v>
      </c>
      <c r="N57" s="18">
        <f t="shared" si="0"/>
        <v>0</v>
      </c>
      <c r="O57" s="18">
        <f t="shared" si="5"/>
        <v>0</v>
      </c>
      <c r="P57" s="18">
        <f t="shared" si="1"/>
        <v>0</v>
      </c>
      <c r="Q57" s="18">
        <f t="shared" si="2"/>
        <v>0</v>
      </c>
      <c r="R57" s="18">
        <f t="shared" si="3"/>
        <v>0</v>
      </c>
      <c r="S57" s="18">
        <f t="shared" si="4"/>
        <v>0</v>
      </c>
      <c r="T57" s="52" t="e">
        <f>VLOOKUP(I57,Konten!A:D,4,FALSE)</f>
        <v>#N/A</v>
      </c>
    </row>
    <row r="58" spans="1:20">
      <c r="A58" s="67"/>
      <c r="B58" s="67">
        <f t="shared" si="6"/>
        <v>49</v>
      </c>
      <c r="C58" s="68"/>
      <c r="D58" s="69"/>
      <c r="E58" s="69"/>
      <c r="F58" s="69"/>
      <c r="G58" s="70"/>
      <c r="H58" s="69"/>
      <c r="I58" s="70"/>
      <c r="J58" s="71"/>
      <c r="K58" s="71"/>
      <c r="L58" s="72"/>
      <c r="M58" s="42">
        <f>IF($D$5=Abfrage!$O$2,(MONTH(C58)),(VLOOKUP((MONTH(C58)),Abfrage!$I$2:$J$13,2,FALSE)))</f>
        <v>1</v>
      </c>
      <c r="N58" s="18">
        <f t="shared" si="0"/>
        <v>0</v>
      </c>
      <c r="O58" s="18">
        <f t="shared" si="5"/>
        <v>0</v>
      </c>
      <c r="P58" s="18">
        <f t="shared" si="1"/>
        <v>0</v>
      </c>
      <c r="Q58" s="18">
        <f t="shared" si="2"/>
        <v>0</v>
      </c>
      <c r="R58" s="18">
        <f t="shared" si="3"/>
        <v>0</v>
      </c>
      <c r="S58" s="18">
        <f t="shared" si="4"/>
        <v>0</v>
      </c>
      <c r="T58" s="52" t="e">
        <f>VLOOKUP(I58,Konten!A:D,4,FALSE)</f>
        <v>#N/A</v>
      </c>
    </row>
    <row r="59" spans="1:20">
      <c r="A59" s="67"/>
      <c r="B59" s="67">
        <f t="shared" si="6"/>
        <v>50</v>
      </c>
      <c r="C59" s="68"/>
      <c r="D59" s="69"/>
      <c r="E59" s="69"/>
      <c r="F59" s="69"/>
      <c r="G59" s="70"/>
      <c r="H59" s="69"/>
      <c r="I59" s="70"/>
      <c r="J59" s="71"/>
      <c r="K59" s="71"/>
      <c r="L59" s="72"/>
      <c r="M59" s="42">
        <f>IF($D$5=Abfrage!$O$2,(MONTH(C59)),(VLOOKUP((MONTH(C59)),Abfrage!$I$2:$J$13,2,FALSE)))</f>
        <v>1</v>
      </c>
      <c r="N59" s="18">
        <f t="shared" si="0"/>
        <v>0</v>
      </c>
      <c r="O59" s="18">
        <f t="shared" si="5"/>
        <v>0</v>
      </c>
      <c r="P59" s="18">
        <f t="shared" si="1"/>
        <v>0</v>
      </c>
      <c r="Q59" s="18">
        <f t="shared" si="2"/>
        <v>0</v>
      </c>
      <c r="R59" s="18">
        <f t="shared" si="3"/>
        <v>0</v>
      </c>
      <c r="S59" s="18">
        <f t="shared" si="4"/>
        <v>0</v>
      </c>
      <c r="T59" s="52" t="e">
        <f>VLOOKUP(I59,Konten!A:D,4,FALSE)</f>
        <v>#N/A</v>
      </c>
    </row>
    <row r="60" spans="1:20">
      <c r="A60" s="67"/>
      <c r="B60" s="67">
        <f t="shared" si="6"/>
        <v>51</v>
      </c>
      <c r="C60" s="68"/>
      <c r="D60" s="69"/>
      <c r="E60" s="69"/>
      <c r="F60" s="69"/>
      <c r="G60" s="70"/>
      <c r="H60" s="69"/>
      <c r="I60" s="70"/>
      <c r="J60" s="71"/>
      <c r="K60" s="71"/>
      <c r="L60" s="72"/>
      <c r="M60" s="42">
        <f>IF($D$5=Abfrage!$O$2,(MONTH(C60)),(VLOOKUP((MONTH(C60)),Abfrage!$I$2:$J$13,2,FALSE)))</f>
        <v>1</v>
      </c>
      <c r="N60" s="18">
        <f t="shared" si="0"/>
        <v>0</v>
      </c>
      <c r="O60" s="18">
        <f t="shared" si="5"/>
        <v>0</v>
      </c>
      <c r="P60" s="18">
        <f t="shared" si="1"/>
        <v>0</v>
      </c>
      <c r="Q60" s="18">
        <f t="shared" si="2"/>
        <v>0</v>
      </c>
      <c r="R60" s="18">
        <f t="shared" si="3"/>
        <v>0</v>
      </c>
      <c r="S60" s="18">
        <f t="shared" si="4"/>
        <v>0</v>
      </c>
      <c r="T60" s="52" t="e">
        <f>VLOOKUP(I60,Konten!A:D,4,FALSE)</f>
        <v>#N/A</v>
      </c>
    </row>
    <row r="61" spans="1:20">
      <c r="A61" s="67"/>
      <c r="B61" s="67">
        <f t="shared" si="6"/>
        <v>52</v>
      </c>
      <c r="C61" s="68"/>
      <c r="D61" s="69"/>
      <c r="E61" s="69"/>
      <c r="F61" s="69"/>
      <c r="G61" s="70"/>
      <c r="H61" s="69"/>
      <c r="I61" s="70"/>
      <c r="J61" s="71"/>
      <c r="K61" s="71"/>
      <c r="L61" s="72"/>
      <c r="M61" s="42">
        <f>IF($D$5=Abfrage!$O$2,(MONTH(C61)),(VLOOKUP((MONTH(C61)),Abfrage!$I$2:$J$13,2,FALSE)))</f>
        <v>1</v>
      </c>
      <c r="N61" s="18">
        <f t="shared" si="0"/>
        <v>0</v>
      </c>
      <c r="O61" s="18">
        <f t="shared" si="5"/>
        <v>0</v>
      </c>
      <c r="P61" s="18">
        <f t="shared" si="1"/>
        <v>0</v>
      </c>
      <c r="Q61" s="18">
        <f t="shared" si="2"/>
        <v>0</v>
      </c>
      <c r="R61" s="18">
        <f t="shared" si="3"/>
        <v>0</v>
      </c>
      <c r="S61" s="18">
        <f t="shared" si="4"/>
        <v>0</v>
      </c>
      <c r="T61" s="52" t="e">
        <f>VLOOKUP(I61,Konten!A:D,4,FALSE)</f>
        <v>#N/A</v>
      </c>
    </row>
    <row r="62" spans="1:20">
      <c r="A62" s="67"/>
      <c r="B62" s="67">
        <f t="shared" si="6"/>
        <v>53</v>
      </c>
      <c r="C62" s="68"/>
      <c r="D62" s="69"/>
      <c r="E62" s="69"/>
      <c r="F62" s="69"/>
      <c r="G62" s="70"/>
      <c r="H62" s="69"/>
      <c r="I62" s="70"/>
      <c r="J62" s="71"/>
      <c r="K62" s="71"/>
      <c r="L62" s="72"/>
      <c r="M62" s="42">
        <f>IF($D$5=Abfrage!$O$2,(MONTH(C62)),(VLOOKUP((MONTH(C62)),Abfrage!$I$2:$J$13,2,FALSE)))</f>
        <v>1</v>
      </c>
      <c r="N62" s="18">
        <f t="shared" si="0"/>
        <v>0</v>
      </c>
      <c r="O62" s="18">
        <f t="shared" si="5"/>
        <v>0</v>
      </c>
      <c r="P62" s="18">
        <f t="shared" si="1"/>
        <v>0</v>
      </c>
      <c r="Q62" s="18">
        <f t="shared" si="2"/>
        <v>0</v>
      </c>
      <c r="R62" s="18">
        <f t="shared" si="3"/>
        <v>0</v>
      </c>
      <c r="S62" s="18">
        <f t="shared" si="4"/>
        <v>0</v>
      </c>
      <c r="T62" s="52" t="e">
        <f>VLOOKUP(I62,Konten!A:D,4,FALSE)</f>
        <v>#N/A</v>
      </c>
    </row>
    <row r="63" spans="1:20">
      <c r="A63" s="67"/>
      <c r="B63" s="67">
        <f t="shared" si="6"/>
        <v>54</v>
      </c>
      <c r="C63" s="68"/>
      <c r="D63" s="69"/>
      <c r="E63" s="69"/>
      <c r="F63" s="69"/>
      <c r="G63" s="70"/>
      <c r="H63" s="69"/>
      <c r="I63" s="70"/>
      <c r="J63" s="71"/>
      <c r="K63" s="71"/>
      <c r="L63" s="72"/>
      <c r="M63" s="42">
        <f>IF($D$5=Abfrage!$O$2,(MONTH(C63)),(VLOOKUP((MONTH(C63)),Abfrage!$I$2:$J$13,2,FALSE)))</f>
        <v>1</v>
      </c>
      <c r="N63" s="18">
        <f t="shared" si="0"/>
        <v>0</v>
      </c>
      <c r="O63" s="18">
        <f t="shared" si="5"/>
        <v>0</v>
      </c>
      <c r="P63" s="18">
        <f t="shared" si="1"/>
        <v>0</v>
      </c>
      <c r="Q63" s="18">
        <f t="shared" si="2"/>
        <v>0</v>
      </c>
      <c r="R63" s="18">
        <f t="shared" si="3"/>
        <v>0</v>
      </c>
      <c r="S63" s="18">
        <f t="shared" si="4"/>
        <v>0</v>
      </c>
      <c r="T63" s="52" t="e">
        <f>VLOOKUP(I63,Konten!A:D,4,FALSE)</f>
        <v>#N/A</v>
      </c>
    </row>
    <row r="64" spans="1:20">
      <c r="A64" s="67"/>
      <c r="B64" s="67">
        <f t="shared" si="6"/>
        <v>55</v>
      </c>
      <c r="C64" s="68"/>
      <c r="D64" s="69"/>
      <c r="E64" s="69"/>
      <c r="F64" s="69"/>
      <c r="G64" s="70"/>
      <c r="H64" s="69"/>
      <c r="I64" s="70"/>
      <c r="J64" s="71"/>
      <c r="K64" s="71"/>
      <c r="L64" s="72"/>
      <c r="M64" s="42">
        <f>IF($D$5=Abfrage!$O$2,(MONTH(C64)),(VLOOKUP((MONTH(C64)),Abfrage!$I$2:$J$13,2,FALSE)))</f>
        <v>1</v>
      </c>
      <c r="N64" s="18">
        <f t="shared" si="0"/>
        <v>0</v>
      </c>
      <c r="O64" s="18">
        <f t="shared" si="5"/>
        <v>0</v>
      </c>
      <c r="P64" s="18">
        <f t="shared" si="1"/>
        <v>0</v>
      </c>
      <c r="Q64" s="18">
        <f t="shared" si="2"/>
        <v>0</v>
      </c>
      <c r="R64" s="18">
        <f t="shared" si="3"/>
        <v>0</v>
      </c>
      <c r="S64" s="18">
        <f t="shared" si="4"/>
        <v>0</v>
      </c>
      <c r="T64" s="52" t="e">
        <f>VLOOKUP(I64,Konten!A:D,4,FALSE)</f>
        <v>#N/A</v>
      </c>
    </row>
    <row r="65" spans="1:20">
      <c r="A65" s="67"/>
      <c r="B65" s="67">
        <f t="shared" si="6"/>
        <v>56</v>
      </c>
      <c r="C65" s="68"/>
      <c r="D65" s="69"/>
      <c r="E65" s="69"/>
      <c r="F65" s="69"/>
      <c r="G65" s="70"/>
      <c r="H65" s="69"/>
      <c r="I65" s="70"/>
      <c r="J65" s="71"/>
      <c r="K65" s="71"/>
      <c r="L65" s="72"/>
      <c r="M65" s="42">
        <f>IF($D$5=Abfrage!$O$2,(MONTH(C65)),(VLOOKUP((MONTH(C65)),Abfrage!$I$2:$J$13,2,FALSE)))</f>
        <v>1</v>
      </c>
      <c r="N65" s="18">
        <f t="shared" si="0"/>
        <v>0</v>
      </c>
      <c r="O65" s="18">
        <f t="shared" si="5"/>
        <v>0</v>
      </c>
      <c r="P65" s="18">
        <f t="shared" si="1"/>
        <v>0</v>
      </c>
      <c r="Q65" s="18">
        <f t="shared" si="2"/>
        <v>0</v>
      </c>
      <c r="R65" s="18">
        <f t="shared" si="3"/>
        <v>0</v>
      </c>
      <c r="S65" s="18">
        <f t="shared" si="4"/>
        <v>0</v>
      </c>
      <c r="T65" s="52" t="e">
        <f>VLOOKUP(I65,Konten!A:D,4,FALSE)</f>
        <v>#N/A</v>
      </c>
    </row>
    <row r="66" spans="1:20">
      <c r="A66" s="67"/>
      <c r="B66" s="67">
        <f t="shared" si="6"/>
        <v>57</v>
      </c>
      <c r="C66" s="68"/>
      <c r="D66" s="69"/>
      <c r="E66" s="69"/>
      <c r="F66" s="69"/>
      <c r="G66" s="70"/>
      <c r="H66" s="69"/>
      <c r="I66" s="70"/>
      <c r="J66" s="71"/>
      <c r="K66" s="71"/>
      <c r="L66" s="72"/>
      <c r="M66" s="42">
        <f>IF($D$5=Abfrage!$O$2,(MONTH(C66)),(VLOOKUP((MONTH(C66)),Abfrage!$I$2:$J$13,2,FALSE)))</f>
        <v>1</v>
      </c>
      <c r="N66" s="18">
        <f t="shared" si="0"/>
        <v>0</v>
      </c>
      <c r="O66" s="18">
        <f t="shared" si="5"/>
        <v>0</v>
      </c>
      <c r="P66" s="18">
        <f t="shared" si="1"/>
        <v>0</v>
      </c>
      <c r="Q66" s="18">
        <f t="shared" si="2"/>
        <v>0</v>
      </c>
      <c r="R66" s="18">
        <f t="shared" si="3"/>
        <v>0</v>
      </c>
      <c r="S66" s="18">
        <f t="shared" si="4"/>
        <v>0</v>
      </c>
      <c r="T66" s="52" t="e">
        <f>VLOOKUP(I66,Konten!A:D,4,FALSE)</f>
        <v>#N/A</v>
      </c>
    </row>
    <row r="67" spans="1:20">
      <c r="A67" s="67"/>
      <c r="B67" s="67">
        <f t="shared" si="6"/>
        <v>58</v>
      </c>
      <c r="C67" s="68"/>
      <c r="D67" s="69"/>
      <c r="E67" s="69"/>
      <c r="F67" s="69"/>
      <c r="G67" s="70"/>
      <c r="H67" s="69"/>
      <c r="I67" s="70"/>
      <c r="J67" s="71"/>
      <c r="K67" s="71"/>
      <c r="L67" s="72"/>
      <c r="M67" s="42">
        <f>IF($D$5=Abfrage!$O$2,(MONTH(C67)),(VLOOKUP((MONTH(C67)),Abfrage!$I$2:$J$13,2,FALSE)))</f>
        <v>1</v>
      </c>
      <c r="N67" s="18">
        <f t="shared" si="0"/>
        <v>0</v>
      </c>
      <c r="O67" s="18">
        <f t="shared" si="5"/>
        <v>0</v>
      </c>
      <c r="P67" s="18">
        <f t="shared" si="1"/>
        <v>0</v>
      </c>
      <c r="Q67" s="18">
        <f t="shared" si="2"/>
        <v>0</v>
      </c>
      <c r="R67" s="18">
        <f t="shared" si="3"/>
        <v>0</v>
      </c>
      <c r="S67" s="18">
        <f t="shared" si="4"/>
        <v>0</v>
      </c>
      <c r="T67" s="52" t="e">
        <f>VLOOKUP(I67,Konten!A:D,4,FALSE)</f>
        <v>#N/A</v>
      </c>
    </row>
    <row r="68" spans="1:20">
      <c r="A68" s="67"/>
      <c r="B68" s="67">
        <f t="shared" si="6"/>
        <v>59</v>
      </c>
      <c r="C68" s="68"/>
      <c r="D68" s="69"/>
      <c r="E68" s="69"/>
      <c r="F68" s="69"/>
      <c r="G68" s="70"/>
      <c r="H68" s="69"/>
      <c r="I68" s="70"/>
      <c r="J68" s="71"/>
      <c r="K68" s="71"/>
      <c r="L68" s="72"/>
      <c r="M68" s="42">
        <f>IF($D$5=Abfrage!$O$2,(MONTH(C68)),(VLOOKUP((MONTH(C68)),Abfrage!$I$2:$J$13,2,FALSE)))</f>
        <v>1</v>
      </c>
      <c r="N68" s="18">
        <f t="shared" si="0"/>
        <v>0</v>
      </c>
      <c r="O68" s="18">
        <f t="shared" si="5"/>
        <v>0</v>
      </c>
      <c r="P68" s="18">
        <f t="shared" si="1"/>
        <v>0</v>
      </c>
      <c r="Q68" s="18">
        <f t="shared" si="2"/>
        <v>0</v>
      </c>
      <c r="R68" s="18">
        <f t="shared" si="3"/>
        <v>0</v>
      </c>
      <c r="S68" s="18">
        <f t="shared" si="4"/>
        <v>0</v>
      </c>
      <c r="T68" s="52" t="e">
        <f>VLOOKUP(I68,Konten!A:D,4,FALSE)</f>
        <v>#N/A</v>
      </c>
    </row>
    <row r="69" spans="1:20">
      <c r="A69" s="67"/>
      <c r="B69" s="67">
        <f t="shared" si="6"/>
        <v>60</v>
      </c>
      <c r="C69" s="68"/>
      <c r="D69" s="69"/>
      <c r="E69" s="69"/>
      <c r="F69" s="69"/>
      <c r="G69" s="70"/>
      <c r="H69" s="69"/>
      <c r="I69" s="70"/>
      <c r="J69" s="71"/>
      <c r="K69" s="71"/>
      <c r="L69" s="72"/>
      <c r="M69" s="42">
        <f>IF($D$5=Abfrage!$O$2,(MONTH(C69)),(VLOOKUP((MONTH(C69)),Abfrage!$I$2:$J$13,2,FALSE)))</f>
        <v>1</v>
      </c>
      <c r="N69" s="18">
        <f t="shared" si="0"/>
        <v>0</v>
      </c>
      <c r="O69" s="18">
        <f t="shared" si="5"/>
        <v>0</v>
      </c>
      <c r="P69" s="18">
        <f t="shared" si="1"/>
        <v>0</v>
      </c>
      <c r="Q69" s="18">
        <f t="shared" si="2"/>
        <v>0</v>
      </c>
      <c r="R69" s="18">
        <f t="shared" si="3"/>
        <v>0</v>
      </c>
      <c r="S69" s="18">
        <f t="shared" si="4"/>
        <v>0</v>
      </c>
      <c r="T69" s="52" t="e">
        <f>VLOOKUP(I69,Konten!A:D,4,FALSE)</f>
        <v>#N/A</v>
      </c>
    </row>
    <row r="70" spans="1:20">
      <c r="A70" s="67"/>
      <c r="B70" s="67">
        <f t="shared" si="6"/>
        <v>61</v>
      </c>
      <c r="C70" s="68"/>
      <c r="D70" s="69"/>
      <c r="E70" s="69"/>
      <c r="F70" s="69"/>
      <c r="G70" s="70"/>
      <c r="H70" s="69"/>
      <c r="I70" s="70"/>
      <c r="J70" s="71"/>
      <c r="K70" s="71"/>
      <c r="L70" s="72"/>
      <c r="M70" s="42">
        <f>IF($D$5=Abfrage!$O$2,(MONTH(C70)),(VLOOKUP((MONTH(C70)),Abfrage!$I$2:$J$13,2,FALSE)))</f>
        <v>1</v>
      </c>
      <c r="N70" s="18">
        <f t="shared" si="0"/>
        <v>0</v>
      </c>
      <c r="O70" s="18">
        <f t="shared" si="5"/>
        <v>0</v>
      </c>
      <c r="P70" s="18">
        <f t="shared" si="1"/>
        <v>0</v>
      </c>
      <c r="Q70" s="18">
        <f t="shared" si="2"/>
        <v>0</v>
      </c>
      <c r="R70" s="18">
        <f t="shared" si="3"/>
        <v>0</v>
      </c>
      <c r="S70" s="18">
        <f t="shared" si="4"/>
        <v>0</v>
      </c>
      <c r="T70" s="52" t="e">
        <f>VLOOKUP(I70,Konten!A:D,4,FALSE)</f>
        <v>#N/A</v>
      </c>
    </row>
    <row r="71" spans="1:20">
      <c r="A71" s="67"/>
      <c r="B71" s="67">
        <f t="shared" si="6"/>
        <v>62</v>
      </c>
      <c r="C71" s="68"/>
      <c r="D71" s="69"/>
      <c r="E71" s="69"/>
      <c r="F71" s="69"/>
      <c r="G71" s="70"/>
      <c r="H71" s="69"/>
      <c r="I71" s="70"/>
      <c r="J71" s="71"/>
      <c r="K71" s="71"/>
      <c r="L71" s="72"/>
      <c r="M71" s="42">
        <f>IF($D$5=Abfrage!$O$2,(MONTH(C71)),(VLOOKUP((MONTH(C71)),Abfrage!$I$2:$J$13,2,FALSE)))</f>
        <v>1</v>
      </c>
      <c r="N71" s="18">
        <f t="shared" si="0"/>
        <v>0</v>
      </c>
      <c r="O71" s="18">
        <f t="shared" si="5"/>
        <v>0</v>
      </c>
      <c r="P71" s="18">
        <f t="shared" si="1"/>
        <v>0</v>
      </c>
      <c r="Q71" s="18">
        <f t="shared" si="2"/>
        <v>0</v>
      </c>
      <c r="R71" s="18">
        <f t="shared" si="3"/>
        <v>0</v>
      </c>
      <c r="S71" s="18">
        <f t="shared" si="4"/>
        <v>0</v>
      </c>
      <c r="T71" s="52" t="e">
        <f>VLOOKUP(I71,Konten!A:D,4,FALSE)</f>
        <v>#N/A</v>
      </c>
    </row>
    <row r="72" spans="1:20">
      <c r="A72" s="67"/>
      <c r="B72" s="67">
        <f t="shared" si="6"/>
        <v>63</v>
      </c>
      <c r="C72" s="68"/>
      <c r="D72" s="69"/>
      <c r="E72" s="69"/>
      <c r="F72" s="69"/>
      <c r="G72" s="70"/>
      <c r="H72" s="69"/>
      <c r="I72" s="70"/>
      <c r="J72" s="71"/>
      <c r="K72" s="71"/>
      <c r="L72" s="72"/>
      <c r="M72" s="42">
        <f>IF($D$5=Abfrage!$O$2,(MONTH(C72)),(VLOOKUP((MONTH(C72)),Abfrage!$I$2:$J$13,2,FALSE)))</f>
        <v>1</v>
      </c>
      <c r="N72" s="18">
        <f t="shared" si="0"/>
        <v>0</v>
      </c>
      <c r="O72" s="18">
        <f t="shared" si="5"/>
        <v>0</v>
      </c>
      <c r="P72" s="18">
        <f t="shared" si="1"/>
        <v>0</v>
      </c>
      <c r="Q72" s="18">
        <f t="shared" si="2"/>
        <v>0</v>
      </c>
      <c r="R72" s="18">
        <f t="shared" si="3"/>
        <v>0</v>
      </c>
      <c r="S72" s="18">
        <f t="shared" si="4"/>
        <v>0</v>
      </c>
      <c r="T72" s="52" t="e">
        <f>VLOOKUP(I72,Konten!A:D,4,FALSE)</f>
        <v>#N/A</v>
      </c>
    </row>
    <row r="73" spans="1:20">
      <c r="A73" s="67"/>
      <c r="B73" s="67">
        <f t="shared" si="6"/>
        <v>64</v>
      </c>
      <c r="C73" s="68"/>
      <c r="D73" s="69"/>
      <c r="E73" s="69"/>
      <c r="F73" s="69"/>
      <c r="G73" s="70"/>
      <c r="H73" s="69"/>
      <c r="I73" s="70"/>
      <c r="J73" s="71"/>
      <c r="K73" s="71"/>
      <c r="L73" s="72"/>
      <c r="M73" s="42">
        <f>IF($D$5=Abfrage!$O$2,(MONTH(C73)),(VLOOKUP((MONTH(C73)),Abfrage!$I$2:$J$13,2,FALSE)))</f>
        <v>1</v>
      </c>
      <c r="N73" s="18">
        <f t="shared" si="0"/>
        <v>0</v>
      </c>
      <c r="O73" s="18">
        <f t="shared" si="5"/>
        <v>0</v>
      </c>
      <c r="P73" s="18">
        <f t="shared" si="1"/>
        <v>0</v>
      </c>
      <c r="Q73" s="18">
        <f t="shared" si="2"/>
        <v>0</v>
      </c>
      <c r="R73" s="18">
        <f t="shared" si="3"/>
        <v>0</v>
      </c>
      <c r="S73" s="18">
        <f t="shared" si="4"/>
        <v>0</v>
      </c>
      <c r="T73" s="52" t="e">
        <f>VLOOKUP(I73,Konten!A:D,4,FALSE)</f>
        <v>#N/A</v>
      </c>
    </row>
    <row r="74" spans="1:20">
      <c r="A74" s="67"/>
      <c r="B74" s="67">
        <f t="shared" si="6"/>
        <v>65</v>
      </c>
      <c r="C74" s="68"/>
      <c r="D74" s="69"/>
      <c r="E74" s="69"/>
      <c r="F74" s="69"/>
      <c r="G74" s="70"/>
      <c r="H74" s="69"/>
      <c r="I74" s="70"/>
      <c r="J74" s="71"/>
      <c r="K74" s="71"/>
      <c r="L74" s="72"/>
      <c r="M74" s="42">
        <f>IF($D$5=Abfrage!$O$2,(MONTH(C74)),(VLOOKUP((MONTH(C74)),Abfrage!$I$2:$J$13,2,FALSE)))</f>
        <v>1</v>
      </c>
      <c r="N74" s="18">
        <f t="shared" ref="N74:N137" si="7">(SUM(P74:S74))-(SUM(J74:K74))</f>
        <v>0</v>
      </c>
      <c r="O74" s="18">
        <f t="shared" si="5"/>
        <v>0</v>
      </c>
      <c r="P74" s="18">
        <f t="shared" ref="P74:P137" si="8">IFERROR((ROUND((+J74/(1+L74)*L74),2)),0)</f>
        <v>0</v>
      </c>
      <c r="Q74" s="18">
        <f t="shared" ref="Q74:Q137" si="9">IFERROR(ROUND(IF(L74=100%,K74,(K74/(1+L74)*L74)),2),0)</f>
        <v>0</v>
      </c>
      <c r="R74" s="18">
        <f t="shared" ref="R74:R137" si="10">+J74-P74</f>
        <v>0</v>
      </c>
      <c r="S74" s="18">
        <f t="shared" ref="S74:S137" si="11">+K74-Q74</f>
        <v>0</v>
      </c>
      <c r="T74" s="52" t="e">
        <f>VLOOKUP(I74,Konten!A:D,4,FALSE)</f>
        <v>#N/A</v>
      </c>
    </row>
    <row r="75" spans="1:20">
      <c r="A75" s="67"/>
      <c r="B75" s="67">
        <f t="shared" si="6"/>
        <v>66</v>
      </c>
      <c r="C75" s="68"/>
      <c r="D75" s="69"/>
      <c r="E75" s="69"/>
      <c r="F75" s="69"/>
      <c r="G75" s="70"/>
      <c r="H75" s="69"/>
      <c r="I75" s="70"/>
      <c r="J75" s="71"/>
      <c r="K75" s="71"/>
      <c r="L75" s="72"/>
      <c r="M75" s="42">
        <f>IF($D$5=Abfrage!$O$2,(MONTH(C75)),(VLOOKUP((MONTH(C75)),Abfrage!$I$2:$J$13,2,FALSE)))</f>
        <v>1</v>
      </c>
      <c r="N75" s="18">
        <f t="shared" si="7"/>
        <v>0</v>
      </c>
      <c r="O75" s="18">
        <f t="shared" ref="O75:O138" si="12">IF(L75="EUST",K75,0)</f>
        <v>0</v>
      </c>
      <c r="P75" s="18">
        <f t="shared" si="8"/>
        <v>0</v>
      </c>
      <c r="Q75" s="18">
        <f t="shared" si="9"/>
        <v>0</v>
      </c>
      <c r="R75" s="18">
        <f t="shared" si="10"/>
        <v>0</v>
      </c>
      <c r="S75" s="18">
        <f t="shared" si="11"/>
        <v>0</v>
      </c>
      <c r="T75" s="52" t="e">
        <f>VLOOKUP(I75,Konten!A:D,4,FALSE)</f>
        <v>#N/A</v>
      </c>
    </row>
    <row r="76" spans="1:20">
      <c r="A76" s="67"/>
      <c r="B76" s="67">
        <f t="shared" ref="B76:B139" si="13">B75+1</f>
        <v>67</v>
      </c>
      <c r="C76" s="68"/>
      <c r="D76" s="69"/>
      <c r="E76" s="69"/>
      <c r="F76" s="69"/>
      <c r="G76" s="70"/>
      <c r="H76" s="69"/>
      <c r="I76" s="70"/>
      <c r="J76" s="71"/>
      <c r="K76" s="71"/>
      <c r="L76" s="72"/>
      <c r="M76" s="42">
        <f>IF($D$5=Abfrage!$O$2,(MONTH(C76)),(VLOOKUP((MONTH(C76)),Abfrage!$I$2:$J$13,2,FALSE)))</f>
        <v>1</v>
      </c>
      <c r="N76" s="18">
        <f t="shared" si="7"/>
        <v>0</v>
      </c>
      <c r="O76" s="18">
        <f t="shared" si="12"/>
        <v>0</v>
      </c>
      <c r="P76" s="18">
        <f t="shared" si="8"/>
        <v>0</v>
      </c>
      <c r="Q76" s="18">
        <f t="shared" si="9"/>
        <v>0</v>
      </c>
      <c r="R76" s="18">
        <f t="shared" si="10"/>
        <v>0</v>
      </c>
      <c r="S76" s="18">
        <f t="shared" si="11"/>
        <v>0</v>
      </c>
      <c r="T76" s="52" t="e">
        <f>VLOOKUP(I76,Konten!A:D,4,FALSE)</f>
        <v>#N/A</v>
      </c>
    </row>
    <row r="77" spans="1:20">
      <c r="A77" s="67"/>
      <c r="B77" s="67">
        <f t="shared" si="13"/>
        <v>68</v>
      </c>
      <c r="C77" s="68"/>
      <c r="D77" s="69"/>
      <c r="E77" s="69"/>
      <c r="F77" s="69"/>
      <c r="G77" s="70"/>
      <c r="H77" s="69"/>
      <c r="I77" s="70"/>
      <c r="J77" s="71"/>
      <c r="K77" s="71"/>
      <c r="L77" s="72"/>
      <c r="M77" s="42">
        <f>IF($D$5=Abfrage!$O$2,(MONTH(C77)),(VLOOKUP((MONTH(C77)),Abfrage!$I$2:$J$13,2,FALSE)))</f>
        <v>1</v>
      </c>
      <c r="N77" s="18">
        <f t="shared" si="7"/>
        <v>0</v>
      </c>
      <c r="O77" s="18">
        <f t="shared" si="12"/>
        <v>0</v>
      </c>
      <c r="P77" s="18">
        <f t="shared" si="8"/>
        <v>0</v>
      </c>
      <c r="Q77" s="18">
        <f t="shared" si="9"/>
        <v>0</v>
      </c>
      <c r="R77" s="18">
        <f t="shared" si="10"/>
        <v>0</v>
      </c>
      <c r="S77" s="18">
        <f t="shared" si="11"/>
        <v>0</v>
      </c>
      <c r="T77" s="52" t="e">
        <f>VLOOKUP(I77,Konten!A:D,4,FALSE)</f>
        <v>#N/A</v>
      </c>
    </row>
    <row r="78" spans="1:20">
      <c r="A78" s="67"/>
      <c r="B78" s="67">
        <f t="shared" si="13"/>
        <v>69</v>
      </c>
      <c r="C78" s="68"/>
      <c r="D78" s="69"/>
      <c r="E78" s="69"/>
      <c r="F78" s="69"/>
      <c r="G78" s="70"/>
      <c r="H78" s="69"/>
      <c r="I78" s="70"/>
      <c r="J78" s="71"/>
      <c r="K78" s="71"/>
      <c r="L78" s="72"/>
      <c r="M78" s="42">
        <f>IF($D$5=Abfrage!$O$2,(MONTH(C78)),(VLOOKUP((MONTH(C78)),Abfrage!$I$2:$J$13,2,FALSE)))</f>
        <v>1</v>
      </c>
      <c r="N78" s="18">
        <f t="shared" si="7"/>
        <v>0</v>
      </c>
      <c r="O78" s="18">
        <f t="shared" si="12"/>
        <v>0</v>
      </c>
      <c r="P78" s="18">
        <f t="shared" si="8"/>
        <v>0</v>
      </c>
      <c r="Q78" s="18">
        <f t="shared" si="9"/>
        <v>0</v>
      </c>
      <c r="R78" s="18">
        <f t="shared" si="10"/>
        <v>0</v>
      </c>
      <c r="S78" s="18">
        <f t="shared" si="11"/>
        <v>0</v>
      </c>
      <c r="T78" s="52" t="e">
        <f>VLOOKUP(I78,Konten!A:D,4,FALSE)</f>
        <v>#N/A</v>
      </c>
    </row>
    <row r="79" spans="1:20">
      <c r="A79" s="67"/>
      <c r="B79" s="67">
        <f t="shared" si="13"/>
        <v>70</v>
      </c>
      <c r="C79" s="68"/>
      <c r="D79" s="69"/>
      <c r="E79" s="69"/>
      <c r="F79" s="69"/>
      <c r="G79" s="70"/>
      <c r="H79" s="69"/>
      <c r="I79" s="70"/>
      <c r="J79" s="71"/>
      <c r="K79" s="71"/>
      <c r="L79" s="72"/>
      <c r="M79" s="42">
        <f>IF($D$5=Abfrage!$O$2,(MONTH(C79)),(VLOOKUP((MONTH(C79)),Abfrage!$I$2:$J$13,2,FALSE)))</f>
        <v>1</v>
      </c>
      <c r="N79" s="18">
        <f t="shared" si="7"/>
        <v>0</v>
      </c>
      <c r="O79" s="18">
        <f t="shared" si="12"/>
        <v>0</v>
      </c>
      <c r="P79" s="18">
        <f t="shared" si="8"/>
        <v>0</v>
      </c>
      <c r="Q79" s="18">
        <f t="shared" si="9"/>
        <v>0</v>
      </c>
      <c r="R79" s="18">
        <f t="shared" si="10"/>
        <v>0</v>
      </c>
      <c r="S79" s="18">
        <f t="shared" si="11"/>
        <v>0</v>
      </c>
      <c r="T79" s="52" t="e">
        <f>VLOOKUP(I79,Konten!A:D,4,FALSE)</f>
        <v>#N/A</v>
      </c>
    </row>
    <row r="80" spans="1:20">
      <c r="A80" s="67"/>
      <c r="B80" s="67">
        <f t="shared" si="13"/>
        <v>71</v>
      </c>
      <c r="C80" s="68"/>
      <c r="D80" s="69"/>
      <c r="E80" s="69"/>
      <c r="F80" s="69"/>
      <c r="G80" s="70"/>
      <c r="H80" s="69"/>
      <c r="I80" s="70"/>
      <c r="J80" s="71"/>
      <c r="K80" s="71"/>
      <c r="L80" s="72"/>
      <c r="M80" s="42">
        <f>IF($D$5=Abfrage!$O$2,(MONTH(C80)),(VLOOKUP((MONTH(C80)),Abfrage!$I$2:$J$13,2,FALSE)))</f>
        <v>1</v>
      </c>
      <c r="N80" s="18">
        <f t="shared" si="7"/>
        <v>0</v>
      </c>
      <c r="O80" s="18">
        <f t="shared" si="12"/>
        <v>0</v>
      </c>
      <c r="P80" s="18">
        <f t="shared" si="8"/>
        <v>0</v>
      </c>
      <c r="Q80" s="18">
        <f t="shared" si="9"/>
        <v>0</v>
      </c>
      <c r="R80" s="18">
        <f t="shared" si="10"/>
        <v>0</v>
      </c>
      <c r="S80" s="18">
        <f t="shared" si="11"/>
        <v>0</v>
      </c>
      <c r="T80" s="52" t="e">
        <f>VLOOKUP(I80,Konten!A:D,4,FALSE)</f>
        <v>#N/A</v>
      </c>
    </row>
    <row r="81" spans="1:20">
      <c r="A81" s="67"/>
      <c r="B81" s="67">
        <f t="shared" si="13"/>
        <v>72</v>
      </c>
      <c r="C81" s="68"/>
      <c r="D81" s="69"/>
      <c r="E81" s="69"/>
      <c r="F81" s="69"/>
      <c r="G81" s="70"/>
      <c r="H81" s="69"/>
      <c r="I81" s="70"/>
      <c r="J81" s="71"/>
      <c r="K81" s="71"/>
      <c r="L81" s="72"/>
      <c r="M81" s="42">
        <f>IF($D$5=Abfrage!$O$2,(MONTH(C81)),(VLOOKUP((MONTH(C81)),Abfrage!$I$2:$J$13,2,FALSE)))</f>
        <v>1</v>
      </c>
      <c r="N81" s="18">
        <f t="shared" si="7"/>
        <v>0</v>
      </c>
      <c r="O81" s="18">
        <f t="shared" si="12"/>
        <v>0</v>
      </c>
      <c r="P81" s="18">
        <f t="shared" si="8"/>
        <v>0</v>
      </c>
      <c r="Q81" s="18">
        <f t="shared" si="9"/>
        <v>0</v>
      </c>
      <c r="R81" s="18">
        <f t="shared" si="10"/>
        <v>0</v>
      </c>
      <c r="S81" s="18">
        <f t="shared" si="11"/>
        <v>0</v>
      </c>
      <c r="T81" s="52" t="e">
        <f>VLOOKUP(I81,Konten!A:D,4,FALSE)</f>
        <v>#N/A</v>
      </c>
    </row>
    <row r="82" spans="1:20">
      <c r="A82" s="67"/>
      <c r="B82" s="67">
        <f t="shared" si="13"/>
        <v>73</v>
      </c>
      <c r="C82" s="68"/>
      <c r="D82" s="69"/>
      <c r="E82" s="69"/>
      <c r="F82" s="69"/>
      <c r="G82" s="70"/>
      <c r="H82" s="69"/>
      <c r="I82" s="70"/>
      <c r="J82" s="71"/>
      <c r="K82" s="71"/>
      <c r="L82" s="72"/>
      <c r="M82" s="42">
        <f>IF($D$5=Abfrage!$O$2,(MONTH(C82)),(VLOOKUP((MONTH(C82)),Abfrage!$I$2:$J$13,2,FALSE)))</f>
        <v>1</v>
      </c>
      <c r="N82" s="18">
        <f t="shared" si="7"/>
        <v>0</v>
      </c>
      <c r="O82" s="18">
        <f t="shared" si="12"/>
        <v>0</v>
      </c>
      <c r="P82" s="18">
        <f t="shared" si="8"/>
        <v>0</v>
      </c>
      <c r="Q82" s="18">
        <f t="shared" si="9"/>
        <v>0</v>
      </c>
      <c r="R82" s="18">
        <f t="shared" si="10"/>
        <v>0</v>
      </c>
      <c r="S82" s="18">
        <f t="shared" si="11"/>
        <v>0</v>
      </c>
      <c r="T82" s="52" t="e">
        <f>VLOOKUP(I82,Konten!A:D,4,FALSE)</f>
        <v>#N/A</v>
      </c>
    </row>
    <row r="83" spans="1:20">
      <c r="A83" s="67"/>
      <c r="B83" s="67">
        <f t="shared" si="13"/>
        <v>74</v>
      </c>
      <c r="C83" s="68"/>
      <c r="D83" s="69"/>
      <c r="E83" s="69"/>
      <c r="F83" s="69"/>
      <c r="G83" s="70"/>
      <c r="H83" s="69"/>
      <c r="I83" s="70"/>
      <c r="J83" s="71"/>
      <c r="K83" s="71"/>
      <c r="L83" s="72"/>
      <c r="M83" s="42">
        <f>IF($D$5=Abfrage!$O$2,(MONTH(C83)),(VLOOKUP((MONTH(C83)),Abfrage!$I$2:$J$13,2,FALSE)))</f>
        <v>1</v>
      </c>
      <c r="N83" s="18">
        <f t="shared" si="7"/>
        <v>0</v>
      </c>
      <c r="O83" s="18">
        <f t="shared" si="12"/>
        <v>0</v>
      </c>
      <c r="P83" s="18">
        <f t="shared" si="8"/>
        <v>0</v>
      </c>
      <c r="Q83" s="18">
        <f t="shared" si="9"/>
        <v>0</v>
      </c>
      <c r="R83" s="18">
        <f t="shared" si="10"/>
        <v>0</v>
      </c>
      <c r="S83" s="18">
        <f t="shared" si="11"/>
        <v>0</v>
      </c>
      <c r="T83" s="52" t="e">
        <f>VLOOKUP(I83,Konten!A:D,4,FALSE)</f>
        <v>#N/A</v>
      </c>
    </row>
    <row r="84" spans="1:20">
      <c r="A84" s="67"/>
      <c r="B84" s="67">
        <f t="shared" si="13"/>
        <v>75</v>
      </c>
      <c r="C84" s="68"/>
      <c r="D84" s="69"/>
      <c r="E84" s="69"/>
      <c r="F84" s="69"/>
      <c r="G84" s="70"/>
      <c r="H84" s="69"/>
      <c r="I84" s="70"/>
      <c r="J84" s="71"/>
      <c r="K84" s="71"/>
      <c r="L84" s="72"/>
      <c r="M84" s="42">
        <f>IF($D$5=Abfrage!$O$2,(MONTH(C84)),(VLOOKUP((MONTH(C84)),Abfrage!$I$2:$J$13,2,FALSE)))</f>
        <v>1</v>
      </c>
      <c r="N84" s="18">
        <f t="shared" si="7"/>
        <v>0</v>
      </c>
      <c r="O84" s="18">
        <f t="shared" si="12"/>
        <v>0</v>
      </c>
      <c r="P84" s="18">
        <f t="shared" si="8"/>
        <v>0</v>
      </c>
      <c r="Q84" s="18">
        <f t="shared" si="9"/>
        <v>0</v>
      </c>
      <c r="R84" s="18">
        <f t="shared" si="10"/>
        <v>0</v>
      </c>
      <c r="S84" s="18">
        <f t="shared" si="11"/>
        <v>0</v>
      </c>
      <c r="T84" s="52" t="e">
        <f>VLOOKUP(I84,Konten!A:D,4,FALSE)</f>
        <v>#N/A</v>
      </c>
    </row>
    <row r="85" spans="1:20">
      <c r="A85" s="67"/>
      <c r="B85" s="67">
        <f t="shared" si="13"/>
        <v>76</v>
      </c>
      <c r="C85" s="68"/>
      <c r="D85" s="69"/>
      <c r="E85" s="69"/>
      <c r="F85" s="69"/>
      <c r="G85" s="70"/>
      <c r="H85" s="69"/>
      <c r="I85" s="70"/>
      <c r="J85" s="71"/>
      <c r="K85" s="71"/>
      <c r="L85" s="72"/>
      <c r="M85" s="42">
        <f>IF($D$5=Abfrage!$O$2,(MONTH(C85)),(VLOOKUP((MONTH(C85)),Abfrage!$I$2:$J$13,2,FALSE)))</f>
        <v>1</v>
      </c>
      <c r="N85" s="18">
        <f t="shared" si="7"/>
        <v>0</v>
      </c>
      <c r="O85" s="18">
        <f t="shared" si="12"/>
        <v>0</v>
      </c>
      <c r="P85" s="18">
        <f t="shared" si="8"/>
        <v>0</v>
      </c>
      <c r="Q85" s="18">
        <f t="shared" si="9"/>
        <v>0</v>
      </c>
      <c r="R85" s="18">
        <f t="shared" si="10"/>
        <v>0</v>
      </c>
      <c r="S85" s="18">
        <f t="shared" si="11"/>
        <v>0</v>
      </c>
      <c r="T85" s="52" t="e">
        <f>VLOOKUP(I85,Konten!A:D,4,FALSE)</f>
        <v>#N/A</v>
      </c>
    </row>
    <row r="86" spans="1:20">
      <c r="A86" s="67"/>
      <c r="B86" s="67">
        <f t="shared" si="13"/>
        <v>77</v>
      </c>
      <c r="C86" s="68"/>
      <c r="D86" s="69"/>
      <c r="E86" s="69"/>
      <c r="F86" s="69"/>
      <c r="G86" s="70"/>
      <c r="H86" s="69"/>
      <c r="I86" s="70"/>
      <c r="J86" s="71"/>
      <c r="K86" s="71"/>
      <c r="L86" s="72"/>
      <c r="M86" s="42">
        <f>IF($D$5=Abfrage!$O$2,(MONTH(C86)),(VLOOKUP((MONTH(C86)),Abfrage!$I$2:$J$13,2,FALSE)))</f>
        <v>1</v>
      </c>
      <c r="N86" s="18">
        <f t="shared" si="7"/>
        <v>0</v>
      </c>
      <c r="O86" s="18">
        <f t="shared" si="12"/>
        <v>0</v>
      </c>
      <c r="P86" s="18">
        <f t="shared" si="8"/>
        <v>0</v>
      </c>
      <c r="Q86" s="18">
        <f t="shared" si="9"/>
        <v>0</v>
      </c>
      <c r="R86" s="18">
        <f t="shared" si="10"/>
        <v>0</v>
      </c>
      <c r="S86" s="18">
        <f t="shared" si="11"/>
        <v>0</v>
      </c>
      <c r="T86" s="52" t="e">
        <f>VLOOKUP(I86,Konten!A:D,4,FALSE)</f>
        <v>#N/A</v>
      </c>
    </row>
    <row r="87" spans="1:20">
      <c r="A87" s="67"/>
      <c r="B87" s="67">
        <f t="shared" si="13"/>
        <v>78</v>
      </c>
      <c r="C87" s="68"/>
      <c r="D87" s="69"/>
      <c r="E87" s="69"/>
      <c r="F87" s="69"/>
      <c r="G87" s="70"/>
      <c r="H87" s="69"/>
      <c r="I87" s="70"/>
      <c r="J87" s="71"/>
      <c r="K87" s="71"/>
      <c r="L87" s="72"/>
      <c r="M87" s="42">
        <f>IF($D$5=Abfrage!$O$2,(MONTH(C87)),(VLOOKUP((MONTH(C87)),Abfrage!$I$2:$J$13,2,FALSE)))</f>
        <v>1</v>
      </c>
      <c r="N87" s="18">
        <f t="shared" si="7"/>
        <v>0</v>
      </c>
      <c r="O87" s="18">
        <f t="shared" si="12"/>
        <v>0</v>
      </c>
      <c r="P87" s="18">
        <f t="shared" si="8"/>
        <v>0</v>
      </c>
      <c r="Q87" s="18">
        <f t="shared" si="9"/>
        <v>0</v>
      </c>
      <c r="R87" s="18">
        <f t="shared" si="10"/>
        <v>0</v>
      </c>
      <c r="S87" s="18">
        <f t="shared" si="11"/>
        <v>0</v>
      </c>
      <c r="T87" s="52" t="e">
        <f>VLOOKUP(I87,Konten!A:D,4,FALSE)</f>
        <v>#N/A</v>
      </c>
    </row>
    <row r="88" spans="1:20">
      <c r="A88" s="67"/>
      <c r="B88" s="67">
        <f t="shared" si="13"/>
        <v>79</v>
      </c>
      <c r="C88" s="68"/>
      <c r="D88" s="69"/>
      <c r="E88" s="69"/>
      <c r="F88" s="69"/>
      <c r="G88" s="70"/>
      <c r="H88" s="69"/>
      <c r="I88" s="70"/>
      <c r="J88" s="71"/>
      <c r="K88" s="71"/>
      <c r="L88" s="72"/>
      <c r="M88" s="42">
        <f>IF($D$5=Abfrage!$O$2,(MONTH(C88)),(VLOOKUP((MONTH(C88)),Abfrage!$I$2:$J$13,2,FALSE)))</f>
        <v>1</v>
      </c>
      <c r="N88" s="18">
        <f t="shared" si="7"/>
        <v>0</v>
      </c>
      <c r="O88" s="18">
        <f t="shared" si="12"/>
        <v>0</v>
      </c>
      <c r="P88" s="18">
        <f t="shared" si="8"/>
        <v>0</v>
      </c>
      <c r="Q88" s="18">
        <f t="shared" si="9"/>
        <v>0</v>
      </c>
      <c r="R88" s="18">
        <f t="shared" si="10"/>
        <v>0</v>
      </c>
      <c r="S88" s="18">
        <f t="shared" si="11"/>
        <v>0</v>
      </c>
      <c r="T88" s="52" t="e">
        <f>VLOOKUP(I88,Konten!A:D,4,FALSE)</f>
        <v>#N/A</v>
      </c>
    </row>
    <row r="89" spans="1:20">
      <c r="A89" s="67"/>
      <c r="B89" s="67">
        <f t="shared" si="13"/>
        <v>80</v>
      </c>
      <c r="C89" s="68"/>
      <c r="D89" s="69"/>
      <c r="E89" s="69"/>
      <c r="F89" s="69"/>
      <c r="G89" s="70"/>
      <c r="H89" s="69"/>
      <c r="I89" s="70"/>
      <c r="J89" s="71"/>
      <c r="K89" s="71"/>
      <c r="L89" s="72"/>
      <c r="M89" s="42">
        <f>IF($D$5=Abfrage!$O$2,(MONTH(C89)),(VLOOKUP((MONTH(C89)),Abfrage!$I$2:$J$13,2,FALSE)))</f>
        <v>1</v>
      </c>
      <c r="N89" s="18">
        <f t="shared" si="7"/>
        <v>0</v>
      </c>
      <c r="O89" s="18">
        <f t="shared" si="12"/>
        <v>0</v>
      </c>
      <c r="P89" s="18">
        <f t="shared" si="8"/>
        <v>0</v>
      </c>
      <c r="Q89" s="18">
        <f t="shared" si="9"/>
        <v>0</v>
      </c>
      <c r="R89" s="18">
        <f t="shared" si="10"/>
        <v>0</v>
      </c>
      <c r="S89" s="18">
        <f t="shared" si="11"/>
        <v>0</v>
      </c>
      <c r="T89" s="52" t="e">
        <f>VLOOKUP(I89,Konten!A:D,4,FALSE)</f>
        <v>#N/A</v>
      </c>
    </row>
    <row r="90" spans="1:20">
      <c r="A90" s="67"/>
      <c r="B90" s="67">
        <f t="shared" si="13"/>
        <v>81</v>
      </c>
      <c r="C90" s="68"/>
      <c r="D90" s="69"/>
      <c r="E90" s="69"/>
      <c r="F90" s="69"/>
      <c r="G90" s="70"/>
      <c r="H90" s="69"/>
      <c r="I90" s="70"/>
      <c r="J90" s="71"/>
      <c r="K90" s="71"/>
      <c r="L90" s="72"/>
      <c r="M90" s="42">
        <f>IF($D$5=Abfrage!$O$2,(MONTH(C90)),(VLOOKUP((MONTH(C90)),Abfrage!$I$2:$J$13,2,FALSE)))</f>
        <v>1</v>
      </c>
      <c r="N90" s="18">
        <f t="shared" si="7"/>
        <v>0</v>
      </c>
      <c r="O90" s="18">
        <f t="shared" si="12"/>
        <v>0</v>
      </c>
      <c r="P90" s="18">
        <f t="shared" si="8"/>
        <v>0</v>
      </c>
      <c r="Q90" s="18">
        <f t="shared" si="9"/>
        <v>0</v>
      </c>
      <c r="R90" s="18">
        <f t="shared" si="10"/>
        <v>0</v>
      </c>
      <c r="S90" s="18">
        <f t="shared" si="11"/>
        <v>0</v>
      </c>
      <c r="T90" s="52" t="e">
        <f>VLOOKUP(I90,Konten!A:D,4,FALSE)</f>
        <v>#N/A</v>
      </c>
    </row>
    <row r="91" spans="1:20">
      <c r="A91" s="67"/>
      <c r="B91" s="67">
        <f t="shared" si="13"/>
        <v>82</v>
      </c>
      <c r="C91" s="68"/>
      <c r="D91" s="69"/>
      <c r="E91" s="69"/>
      <c r="F91" s="69"/>
      <c r="G91" s="70"/>
      <c r="H91" s="69"/>
      <c r="I91" s="70"/>
      <c r="J91" s="71"/>
      <c r="K91" s="71"/>
      <c r="L91" s="72"/>
      <c r="M91" s="42">
        <f>IF($D$5=Abfrage!$O$2,(MONTH(C91)),(VLOOKUP((MONTH(C91)),Abfrage!$I$2:$J$13,2,FALSE)))</f>
        <v>1</v>
      </c>
      <c r="N91" s="18">
        <f t="shared" si="7"/>
        <v>0</v>
      </c>
      <c r="O91" s="18">
        <f t="shared" si="12"/>
        <v>0</v>
      </c>
      <c r="P91" s="18">
        <f t="shared" si="8"/>
        <v>0</v>
      </c>
      <c r="Q91" s="18">
        <f t="shared" si="9"/>
        <v>0</v>
      </c>
      <c r="R91" s="18">
        <f t="shared" si="10"/>
        <v>0</v>
      </c>
      <c r="S91" s="18">
        <f t="shared" si="11"/>
        <v>0</v>
      </c>
      <c r="T91" s="52" t="e">
        <f>VLOOKUP(I91,Konten!A:D,4,FALSE)</f>
        <v>#N/A</v>
      </c>
    </row>
    <row r="92" spans="1:20">
      <c r="A92" s="67"/>
      <c r="B92" s="67">
        <f t="shared" si="13"/>
        <v>83</v>
      </c>
      <c r="C92" s="68"/>
      <c r="D92" s="69"/>
      <c r="E92" s="69"/>
      <c r="F92" s="69"/>
      <c r="G92" s="70"/>
      <c r="H92" s="69"/>
      <c r="I92" s="70"/>
      <c r="J92" s="71"/>
      <c r="K92" s="71"/>
      <c r="L92" s="72"/>
      <c r="M92" s="42">
        <f>IF($D$5=Abfrage!$O$2,(MONTH(C92)),(VLOOKUP((MONTH(C92)),Abfrage!$I$2:$J$13,2,FALSE)))</f>
        <v>1</v>
      </c>
      <c r="N92" s="18">
        <f t="shared" si="7"/>
        <v>0</v>
      </c>
      <c r="O92" s="18">
        <f t="shared" si="12"/>
        <v>0</v>
      </c>
      <c r="P92" s="18">
        <f t="shared" si="8"/>
        <v>0</v>
      </c>
      <c r="Q92" s="18">
        <f t="shared" si="9"/>
        <v>0</v>
      </c>
      <c r="R92" s="18">
        <f t="shared" si="10"/>
        <v>0</v>
      </c>
      <c r="S92" s="18">
        <f t="shared" si="11"/>
        <v>0</v>
      </c>
      <c r="T92" s="52" t="e">
        <f>VLOOKUP(I92,Konten!A:D,4,FALSE)</f>
        <v>#N/A</v>
      </c>
    </row>
    <row r="93" spans="1:20">
      <c r="A93" s="67"/>
      <c r="B93" s="67">
        <f t="shared" si="13"/>
        <v>84</v>
      </c>
      <c r="C93" s="68"/>
      <c r="D93" s="69"/>
      <c r="E93" s="69"/>
      <c r="F93" s="69"/>
      <c r="G93" s="70"/>
      <c r="H93" s="69"/>
      <c r="I93" s="70"/>
      <c r="J93" s="71"/>
      <c r="K93" s="71"/>
      <c r="L93" s="72"/>
      <c r="M93" s="42">
        <f>IF($D$5=Abfrage!$O$2,(MONTH(C93)),(VLOOKUP((MONTH(C93)),Abfrage!$I$2:$J$13,2,FALSE)))</f>
        <v>1</v>
      </c>
      <c r="N93" s="18">
        <f t="shared" si="7"/>
        <v>0</v>
      </c>
      <c r="O93" s="18">
        <f t="shared" si="12"/>
        <v>0</v>
      </c>
      <c r="P93" s="18">
        <f t="shared" si="8"/>
        <v>0</v>
      </c>
      <c r="Q93" s="18">
        <f t="shared" si="9"/>
        <v>0</v>
      </c>
      <c r="R93" s="18">
        <f t="shared" si="10"/>
        <v>0</v>
      </c>
      <c r="S93" s="18">
        <f t="shared" si="11"/>
        <v>0</v>
      </c>
      <c r="T93" s="52" t="e">
        <f>VLOOKUP(I93,Konten!A:D,4,FALSE)</f>
        <v>#N/A</v>
      </c>
    </row>
    <row r="94" spans="1:20">
      <c r="A94" s="67"/>
      <c r="B94" s="67">
        <f t="shared" si="13"/>
        <v>85</v>
      </c>
      <c r="C94" s="68"/>
      <c r="D94" s="69"/>
      <c r="E94" s="69"/>
      <c r="F94" s="69"/>
      <c r="G94" s="70"/>
      <c r="H94" s="69"/>
      <c r="I94" s="70"/>
      <c r="J94" s="71"/>
      <c r="K94" s="71"/>
      <c r="L94" s="72"/>
      <c r="M94" s="42">
        <f>IF($D$5=Abfrage!$O$2,(MONTH(C94)),(VLOOKUP((MONTH(C94)),Abfrage!$I$2:$J$13,2,FALSE)))</f>
        <v>1</v>
      </c>
      <c r="N94" s="18">
        <f t="shared" si="7"/>
        <v>0</v>
      </c>
      <c r="O94" s="18">
        <f t="shared" si="12"/>
        <v>0</v>
      </c>
      <c r="P94" s="18">
        <f t="shared" si="8"/>
        <v>0</v>
      </c>
      <c r="Q94" s="18">
        <f t="shared" si="9"/>
        <v>0</v>
      </c>
      <c r="R94" s="18">
        <f t="shared" si="10"/>
        <v>0</v>
      </c>
      <c r="S94" s="18">
        <f t="shared" si="11"/>
        <v>0</v>
      </c>
      <c r="T94" s="52" t="e">
        <f>VLOOKUP(I94,Konten!A:D,4,FALSE)</f>
        <v>#N/A</v>
      </c>
    </row>
    <row r="95" spans="1:20">
      <c r="A95" s="67"/>
      <c r="B95" s="67">
        <f t="shared" si="13"/>
        <v>86</v>
      </c>
      <c r="C95" s="68"/>
      <c r="D95" s="69"/>
      <c r="E95" s="69"/>
      <c r="F95" s="69"/>
      <c r="G95" s="70"/>
      <c r="H95" s="69"/>
      <c r="I95" s="70"/>
      <c r="J95" s="71"/>
      <c r="K95" s="71"/>
      <c r="L95" s="72"/>
      <c r="M95" s="42">
        <f>IF($D$5=Abfrage!$O$2,(MONTH(C95)),(VLOOKUP((MONTH(C95)),Abfrage!$I$2:$J$13,2,FALSE)))</f>
        <v>1</v>
      </c>
      <c r="N95" s="18">
        <f t="shared" si="7"/>
        <v>0</v>
      </c>
      <c r="O95" s="18">
        <f t="shared" si="12"/>
        <v>0</v>
      </c>
      <c r="P95" s="18">
        <f t="shared" si="8"/>
        <v>0</v>
      </c>
      <c r="Q95" s="18">
        <f t="shared" si="9"/>
        <v>0</v>
      </c>
      <c r="R95" s="18">
        <f t="shared" si="10"/>
        <v>0</v>
      </c>
      <c r="S95" s="18">
        <f t="shared" si="11"/>
        <v>0</v>
      </c>
      <c r="T95" s="52" t="e">
        <f>VLOOKUP(I95,Konten!A:D,4,FALSE)</f>
        <v>#N/A</v>
      </c>
    </row>
    <row r="96" spans="1:20">
      <c r="A96" s="67"/>
      <c r="B96" s="67">
        <f t="shared" si="13"/>
        <v>87</v>
      </c>
      <c r="C96" s="68"/>
      <c r="D96" s="69"/>
      <c r="E96" s="69"/>
      <c r="F96" s="69"/>
      <c r="G96" s="70"/>
      <c r="H96" s="69"/>
      <c r="I96" s="70"/>
      <c r="J96" s="71"/>
      <c r="K96" s="71"/>
      <c r="L96" s="72"/>
      <c r="M96" s="42">
        <f>IF($D$5=Abfrage!$O$2,(MONTH(C96)),(VLOOKUP((MONTH(C96)),Abfrage!$I$2:$J$13,2,FALSE)))</f>
        <v>1</v>
      </c>
      <c r="N96" s="18">
        <f t="shared" si="7"/>
        <v>0</v>
      </c>
      <c r="O96" s="18">
        <f t="shared" si="12"/>
        <v>0</v>
      </c>
      <c r="P96" s="18">
        <f t="shared" si="8"/>
        <v>0</v>
      </c>
      <c r="Q96" s="18">
        <f t="shared" si="9"/>
        <v>0</v>
      </c>
      <c r="R96" s="18">
        <f t="shared" si="10"/>
        <v>0</v>
      </c>
      <c r="S96" s="18">
        <f t="shared" si="11"/>
        <v>0</v>
      </c>
      <c r="T96" s="52" t="e">
        <f>VLOOKUP(I96,Konten!A:D,4,FALSE)</f>
        <v>#N/A</v>
      </c>
    </row>
    <row r="97" spans="1:20">
      <c r="A97" s="67"/>
      <c r="B97" s="67">
        <f t="shared" si="13"/>
        <v>88</v>
      </c>
      <c r="C97" s="68"/>
      <c r="D97" s="69"/>
      <c r="E97" s="69"/>
      <c r="F97" s="69"/>
      <c r="G97" s="70"/>
      <c r="H97" s="69"/>
      <c r="I97" s="70"/>
      <c r="J97" s="71"/>
      <c r="K97" s="71"/>
      <c r="L97" s="72"/>
      <c r="M97" s="42">
        <f>IF($D$5=Abfrage!$O$2,(MONTH(C97)),(VLOOKUP((MONTH(C97)),Abfrage!$I$2:$J$13,2,FALSE)))</f>
        <v>1</v>
      </c>
      <c r="N97" s="18">
        <f t="shared" si="7"/>
        <v>0</v>
      </c>
      <c r="O97" s="18">
        <f t="shared" si="12"/>
        <v>0</v>
      </c>
      <c r="P97" s="18">
        <f t="shared" si="8"/>
        <v>0</v>
      </c>
      <c r="Q97" s="18">
        <f t="shared" si="9"/>
        <v>0</v>
      </c>
      <c r="R97" s="18">
        <f t="shared" si="10"/>
        <v>0</v>
      </c>
      <c r="S97" s="18">
        <f t="shared" si="11"/>
        <v>0</v>
      </c>
      <c r="T97" s="52" t="e">
        <f>VLOOKUP(I97,Konten!A:D,4,FALSE)</f>
        <v>#N/A</v>
      </c>
    </row>
    <row r="98" spans="1:20">
      <c r="A98" s="67"/>
      <c r="B98" s="67">
        <f t="shared" si="13"/>
        <v>89</v>
      </c>
      <c r="C98" s="68"/>
      <c r="D98" s="69"/>
      <c r="E98" s="69"/>
      <c r="F98" s="69"/>
      <c r="G98" s="70"/>
      <c r="H98" s="69"/>
      <c r="I98" s="70"/>
      <c r="J98" s="71"/>
      <c r="K98" s="71"/>
      <c r="L98" s="72"/>
      <c r="M98" s="42">
        <f>IF($D$5=Abfrage!$O$2,(MONTH(C98)),(VLOOKUP((MONTH(C98)),Abfrage!$I$2:$J$13,2,FALSE)))</f>
        <v>1</v>
      </c>
      <c r="N98" s="18">
        <f t="shared" si="7"/>
        <v>0</v>
      </c>
      <c r="O98" s="18">
        <f t="shared" si="12"/>
        <v>0</v>
      </c>
      <c r="P98" s="18">
        <f t="shared" si="8"/>
        <v>0</v>
      </c>
      <c r="Q98" s="18">
        <f t="shared" si="9"/>
        <v>0</v>
      </c>
      <c r="R98" s="18">
        <f t="shared" si="10"/>
        <v>0</v>
      </c>
      <c r="S98" s="18">
        <f t="shared" si="11"/>
        <v>0</v>
      </c>
      <c r="T98" s="52" t="e">
        <f>VLOOKUP(I98,Konten!A:D,4,FALSE)</f>
        <v>#N/A</v>
      </c>
    </row>
    <row r="99" spans="1:20">
      <c r="A99" s="67"/>
      <c r="B99" s="67">
        <f t="shared" si="13"/>
        <v>90</v>
      </c>
      <c r="C99" s="68"/>
      <c r="D99" s="69"/>
      <c r="E99" s="69"/>
      <c r="F99" s="69"/>
      <c r="G99" s="70"/>
      <c r="H99" s="69"/>
      <c r="I99" s="70"/>
      <c r="J99" s="71"/>
      <c r="K99" s="71"/>
      <c r="L99" s="72"/>
      <c r="M99" s="42">
        <f>IF($D$5=Abfrage!$O$2,(MONTH(C99)),(VLOOKUP((MONTH(C99)),Abfrage!$I$2:$J$13,2,FALSE)))</f>
        <v>1</v>
      </c>
      <c r="N99" s="18">
        <f t="shared" si="7"/>
        <v>0</v>
      </c>
      <c r="O99" s="18">
        <f t="shared" si="12"/>
        <v>0</v>
      </c>
      <c r="P99" s="18">
        <f t="shared" si="8"/>
        <v>0</v>
      </c>
      <c r="Q99" s="18">
        <f t="shared" si="9"/>
        <v>0</v>
      </c>
      <c r="R99" s="18">
        <f t="shared" si="10"/>
        <v>0</v>
      </c>
      <c r="S99" s="18">
        <f t="shared" si="11"/>
        <v>0</v>
      </c>
      <c r="T99" s="52" t="e">
        <f>VLOOKUP(I99,Konten!A:D,4,FALSE)</f>
        <v>#N/A</v>
      </c>
    </row>
    <row r="100" spans="1:20">
      <c r="A100" s="67"/>
      <c r="B100" s="67">
        <f t="shared" si="13"/>
        <v>91</v>
      </c>
      <c r="C100" s="68"/>
      <c r="D100" s="69"/>
      <c r="E100" s="69"/>
      <c r="F100" s="69"/>
      <c r="G100" s="70"/>
      <c r="H100" s="69"/>
      <c r="I100" s="70"/>
      <c r="J100" s="71"/>
      <c r="K100" s="71"/>
      <c r="L100" s="72"/>
      <c r="M100" s="42">
        <f>IF($D$5=Abfrage!$O$2,(MONTH(C100)),(VLOOKUP((MONTH(C100)),Abfrage!$I$2:$J$13,2,FALSE)))</f>
        <v>1</v>
      </c>
      <c r="N100" s="18">
        <f t="shared" si="7"/>
        <v>0</v>
      </c>
      <c r="O100" s="18">
        <f t="shared" si="12"/>
        <v>0</v>
      </c>
      <c r="P100" s="18">
        <f t="shared" si="8"/>
        <v>0</v>
      </c>
      <c r="Q100" s="18">
        <f t="shared" si="9"/>
        <v>0</v>
      </c>
      <c r="R100" s="18">
        <f t="shared" si="10"/>
        <v>0</v>
      </c>
      <c r="S100" s="18">
        <f t="shared" si="11"/>
        <v>0</v>
      </c>
      <c r="T100" s="52" t="e">
        <f>VLOOKUP(I100,Konten!A:D,4,FALSE)</f>
        <v>#N/A</v>
      </c>
    </row>
    <row r="101" spans="1:20">
      <c r="A101" s="67"/>
      <c r="B101" s="67">
        <f t="shared" si="13"/>
        <v>92</v>
      </c>
      <c r="C101" s="68"/>
      <c r="D101" s="69"/>
      <c r="E101" s="69"/>
      <c r="F101" s="69"/>
      <c r="G101" s="70"/>
      <c r="H101" s="69"/>
      <c r="I101" s="70"/>
      <c r="J101" s="71"/>
      <c r="K101" s="71"/>
      <c r="L101" s="72"/>
      <c r="M101" s="42">
        <f>IF($D$5=Abfrage!$O$2,(MONTH(C101)),(VLOOKUP((MONTH(C101)),Abfrage!$I$2:$J$13,2,FALSE)))</f>
        <v>1</v>
      </c>
      <c r="N101" s="18">
        <f t="shared" si="7"/>
        <v>0</v>
      </c>
      <c r="O101" s="18">
        <f t="shared" si="12"/>
        <v>0</v>
      </c>
      <c r="P101" s="18">
        <f t="shared" si="8"/>
        <v>0</v>
      </c>
      <c r="Q101" s="18">
        <f t="shared" si="9"/>
        <v>0</v>
      </c>
      <c r="R101" s="18">
        <f t="shared" si="10"/>
        <v>0</v>
      </c>
      <c r="S101" s="18">
        <f t="shared" si="11"/>
        <v>0</v>
      </c>
      <c r="T101" s="52" t="e">
        <f>VLOOKUP(I101,Konten!A:D,4,FALSE)</f>
        <v>#N/A</v>
      </c>
    </row>
    <row r="102" spans="1:20">
      <c r="A102" s="67"/>
      <c r="B102" s="67">
        <f t="shared" si="13"/>
        <v>93</v>
      </c>
      <c r="C102" s="68"/>
      <c r="D102" s="69"/>
      <c r="E102" s="69"/>
      <c r="F102" s="69"/>
      <c r="G102" s="70"/>
      <c r="H102" s="69"/>
      <c r="I102" s="70"/>
      <c r="J102" s="71"/>
      <c r="K102" s="71"/>
      <c r="L102" s="72"/>
      <c r="M102" s="42">
        <f>IF($D$5=Abfrage!$O$2,(MONTH(C102)),(VLOOKUP((MONTH(C102)),Abfrage!$I$2:$J$13,2,FALSE)))</f>
        <v>1</v>
      </c>
      <c r="N102" s="18">
        <f t="shared" si="7"/>
        <v>0</v>
      </c>
      <c r="O102" s="18">
        <f t="shared" si="12"/>
        <v>0</v>
      </c>
      <c r="P102" s="18">
        <f t="shared" si="8"/>
        <v>0</v>
      </c>
      <c r="Q102" s="18">
        <f t="shared" si="9"/>
        <v>0</v>
      </c>
      <c r="R102" s="18">
        <f t="shared" si="10"/>
        <v>0</v>
      </c>
      <c r="S102" s="18">
        <f t="shared" si="11"/>
        <v>0</v>
      </c>
      <c r="T102" s="52" t="e">
        <f>VLOOKUP(I102,Konten!A:D,4,FALSE)</f>
        <v>#N/A</v>
      </c>
    </row>
    <row r="103" spans="1:20">
      <c r="A103" s="67"/>
      <c r="B103" s="67">
        <f t="shared" si="13"/>
        <v>94</v>
      </c>
      <c r="C103" s="68"/>
      <c r="D103" s="69"/>
      <c r="E103" s="69"/>
      <c r="F103" s="70"/>
      <c r="G103" s="70"/>
      <c r="H103" s="70"/>
      <c r="I103" s="70"/>
      <c r="J103" s="71"/>
      <c r="K103" s="71"/>
      <c r="L103" s="72"/>
      <c r="M103" s="42">
        <f>IF($D$5=Abfrage!$O$2,(MONTH(C103)),(VLOOKUP((MONTH(C103)),Abfrage!$I$2:$J$13,2,FALSE)))</f>
        <v>1</v>
      </c>
      <c r="N103" s="18">
        <f t="shared" si="7"/>
        <v>0</v>
      </c>
      <c r="O103" s="18">
        <f t="shared" si="12"/>
        <v>0</v>
      </c>
      <c r="P103" s="18">
        <f t="shared" si="8"/>
        <v>0</v>
      </c>
      <c r="Q103" s="18">
        <f t="shared" si="9"/>
        <v>0</v>
      </c>
      <c r="R103" s="18">
        <f t="shared" si="10"/>
        <v>0</v>
      </c>
      <c r="S103" s="18">
        <f t="shared" si="11"/>
        <v>0</v>
      </c>
      <c r="T103" s="52" t="e">
        <f>VLOOKUP(I103,Konten!A:D,4,FALSE)</f>
        <v>#N/A</v>
      </c>
    </row>
    <row r="104" spans="1:20">
      <c r="A104" s="67"/>
      <c r="B104" s="67">
        <f t="shared" si="13"/>
        <v>95</v>
      </c>
      <c r="C104" s="68"/>
      <c r="D104" s="69"/>
      <c r="E104" s="69"/>
      <c r="F104" s="69"/>
      <c r="G104" s="70"/>
      <c r="H104" s="69"/>
      <c r="I104" s="70"/>
      <c r="J104" s="71"/>
      <c r="K104" s="71"/>
      <c r="L104" s="72"/>
      <c r="M104" s="42">
        <f>IF($D$5=Abfrage!$O$2,(MONTH(C104)),(VLOOKUP((MONTH(C104)),Abfrage!$I$2:$J$13,2,FALSE)))</f>
        <v>1</v>
      </c>
      <c r="N104" s="18">
        <f t="shared" si="7"/>
        <v>0</v>
      </c>
      <c r="O104" s="18">
        <f t="shared" si="12"/>
        <v>0</v>
      </c>
      <c r="P104" s="18">
        <f t="shared" si="8"/>
        <v>0</v>
      </c>
      <c r="Q104" s="18">
        <f t="shared" si="9"/>
        <v>0</v>
      </c>
      <c r="R104" s="18">
        <f t="shared" si="10"/>
        <v>0</v>
      </c>
      <c r="S104" s="18">
        <f t="shared" si="11"/>
        <v>0</v>
      </c>
      <c r="T104" s="52" t="e">
        <f>VLOOKUP(I104,Konten!A:D,4,FALSE)</f>
        <v>#N/A</v>
      </c>
    </row>
    <row r="105" spans="1:20">
      <c r="A105" s="67"/>
      <c r="B105" s="67">
        <f t="shared" si="13"/>
        <v>96</v>
      </c>
      <c r="C105" s="68"/>
      <c r="D105" s="69"/>
      <c r="E105" s="69"/>
      <c r="F105" s="69"/>
      <c r="G105" s="70"/>
      <c r="H105" s="69"/>
      <c r="I105" s="70"/>
      <c r="J105" s="71"/>
      <c r="K105" s="71"/>
      <c r="L105" s="72"/>
      <c r="M105" s="42">
        <f>IF($D$5=Abfrage!$O$2,(MONTH(C105)),(VLOOKUP((MONTH(C105)),Abfrage!$I$2:$J$13,2,FALSE)))</f>
        <v>1</v>
      </c>
      <c r="N105" s="18">
        <f t="shared" si="7"/>
        <v>0</v>
      </c>
      <c r="O105" s="18">
        <f t="shared" si="12"/>
        <v>0</v>
      </c>
      <c r="P105" s="18">
        <f t="shared" si="8"/>
        <v>0</v>
      </c>
      <c r="Q105" s="18">
        <f t="shared" si="9"/>
        <v>0</v>
      </c>
      <c r="R105" s="18">
        <f t="shared" si="10"/>
        <v>0</v>
      </c>
      <c r="S105" s="18">
        <f t="shared" si="11"/>
        <v>0</v>
      </c>
      <c r="T105" s="52" t="e">
        <f>VLOOKUP(I105,Konten!A:D,4,FALSE)</f>
        <v>#N/A</v>
      </c>
    </row>
    <row r="106" spans="1:20">
      <c r="A106" s="67"/>
      <c r="B106" s="67">
        <f t="shared" si="13"/>
        <v>97</v>
      </c>
      <c r="C106" s="68"/>
      <c r="D106" s="69"/>
      <c r="E106" s="69"/>
      <c r="F106" s="69"/>
      <c r="G106" s="70"/>
      <c r="H106" s="69"/>
      <c r="I106" s="70"/>
      <c r="J106" s="71"/>
      <c r="K106" s="71"/>
      <c r="L106" s="72"/>
      <c r="M106" s="42">
        <f>IF($D$5=Abfrage!$O$2,(MONTH(C106)),(VLOOKUP((MONTH(C106)),Abfrage!$I$2:$J$13,2,FALSE)))</f>
        <v>1</v>
      </c>
      <c r="N106" s="18">
        <f t="shared" si="7"/>
        <v>0</v>
      </c>
      <c r="O106" s="18">
        <f t="shared" si="12"/>
        <v>0</v>
      </c>
      <c r="P106" s="18">
        <f t="shared" si="8"/>
        <v>0</v>
      </c>
      <c r="Q106" s="18">
        <f t="shared" si="9"/>
        <v>0</v>
      </c>
      <c r="R106" s="18">
        <f t="shared" si="10"/>
        <v>0</v>
      </c>
      <c r="S106" s="18">
        <f t="shared" si="11"/>
        <v>0</v>
      </c>
      <c r="T106" s="52" t="e">
        <f>VLOOKUP(I106,Konten!A:D,4,FALSE)</f>
        <v>#N/A</v>
      </c>
    </row>
    <row r="107" spans="1:20">
      <c r="A107" s="67"/>
      <c r="B107" s="67">
        <f t="shared" si="13"/>
        <v>98</v>
      </c>
      <c r="C107" s="68"/>
      <c r="D107" s="69"/>
      <c r="E107" s="69"/>
      <c r="F107" s="69"/>
      <c r="G107" s="70"/>
      <c r="H107" s="69"/>
      <c r="I107" s="70"/>
      <c r="J107" s="71"/>
      <c r="K107" s="71"/>
      <c r="L107" s="72"/>
      <c r="M107" s="42">
        <f>IF($D$5=Abfrage!$O$2,(MONTH(C107)),(VLOOKUP((MONTH(C107)),Abfrage!$I$2:$J$13,2,FALSE)))</f>
        <v>1</v>
      </c>
      <c r="N107" s="18">
        <f t="shared" si="7"/>
        <v>0</v>
      </c>
      <c r="O107" s="18">
        <f t="shared" si="12"/>
        <v>0</v>
      </c>
      <c r="P107" s="18">
        <f t="shared" si="8"/>
        <v>0</v>
      </c>
      <c r="Q107" s="18">
        <f t="shared" si="9"/>
        <v>0</v>
      </c>
      <c r="R107" s="18">
        <f t="shared" si="10"/>
        <v>0</v>
      </c>
      <c r="S107" s="18">
        <f t="shared" si="11"/>
        <v>0</v>
      </c>
      <c r="T107" s="52" t="e">
        <f>VLOOKUP(I107,Konten!A:D,4,FALSE)</f>
        <v>#N/A</v>
      </c>
    </row>
    <row r="108" spans="1:20">
      <c r="A108" s="67"/>
      <c r="B108" s="67">
        <f t="shared" si="13"/>
        <v>99</v>
      </c>
      <c r="C108" s="68"/>
      <c r="D108" s="69"/>
      <c r="E108" s="69"/>
      <c r="F108" s="69"/>
      <c r="G108" s="70"/>
      <c r="H108" s="69"/>
      <c r="I108" s="70"/>
      <c r="J108" s="71"/>
      <c r="K108" s="71"/>
      <c r="L108" s="72"/>
      <c r="M108" s="42">
        <f>IF($D$5=Abfrage!$O$2,(MONTH(C108)),(VLOOKUP((MONTH(C108)),Abfrage!$I$2:$J$13,2,FALSE)))</f>
        <v>1</v>
      </c>
      <c r="N108" s="18">
        <f t="shared" si="7"/>
        <v>0</v>
      </c>
      <c r="O108" s="18">
        <f t="shared" si="12"/>
        <v>0</v>
      </c>
      <c r="P108" s="18">
        <f t="shared" si="8"/>
        <v>0</v>
      </c>
      <c r="Q108" s="18">
        <f t="shared" si="9"/>
        <v>0</v>
      </c>
      <c r="R108" s="18">
        <f t="shared" si="10"/>
        <v>0</v>
      </c>
      <c r="S108" s="18">
        <f t="shared" si="11"/>
        <v>0</v>
      </c>
      <c r="T108" s="52" t="e">
        <f>VLOOKUP(I108,Konten!A:D,4,FALSE)</f>
        <v>#N/A</v>
      </c>
    </row>
    <row r="109" spans="1:20">
      <c r="A109" s="67"/>
      <c r="B109" s="67">
        <f t="shared" si="13"/>
        <v>100</v>
      </c>
      <c r="C109" s="68"/>
      <c r="D109" s="69"/>
      <c r="E109" s="69"/>
      <c r="F109" s="69"/>
      <c r="G109" s="70"/>
      <c r="H109" s="69"/>
      <c r="I109" s="70"/>
      <c r="J109" s="71"/>
      <c r="K109" s="71"/>
      <c r="L109" s="72"/>
      <c r="M109" s="42">
        <f>IF($D$5=Abfrage!$O$2,(MONTH(C109)),(VLOOKUP((MONTH(C109)),Abfrage!$I$2:$J$13,2,FALSE)))</f>
        <v>1</v>
      </c>
      <c r="N109" s="18">
        <f t="shared" si="7"/>
        <v>0</v>
      </c>
      <c r="O109" s="18">
        <f t="shared" si="12"/>
        <v>0</v>
      </c>
      <c r="P109" s="18">
        <f t="shared" si="8"/>
        <v>0</v>
      </c>
      <c r="Q109" s="18">
        <f t="shared" si="9"/>
        <v>0</v>
      </c>
      <c r="R109" s="18">
        <f t="shared" si="10"/>
        <v>0</v>
      </c>
      <c r="S109" s="18">
        <f t="shared" si="11"/>
        <v>0</v>
      </c>
      <c r="T109" s="52" t="e">
        <f>VLOOKUP(I109,Konten!A:D,4,FALSE)</f>
        <v>#N/A</v>
      </c>
    </row>
    <row r="110" spans="1:20">
      <c r="A110" s="67"/>
      <c r="B110" s="67">
        <f t="shared" si="13"/>
        <v>101</v>
      </c>
      <c r="C110" s="68"/>
      <c r="D110" s="69"/>
      <c r="E110" s="69"/>
      <c r="F110" s="69"/>
      <c r="G110" s="70"/>
      <c r="H110" s="69"/>
      <c r="I110" s="70"/>
      <c r="J110" s="71"/>
      <c r="K110" s="71"/>
      <c r="L110" s="72"/>
      <c r="M110" s="42">
        <f>IF($D$5=Abfrage!$O$2,(MONTH(C110)),(VLOOKUP((MONTH(C110)),Abfrage!$I$2:$J$13,2,FALSE)))</f>
        <v>1</v>
      </c>
      <c r="N110" s="18">
        <f t="shared" si="7"/>
        <v>0</v>
      </c>
      <c r="O110" s="18">
        <f t="shared" si="12"/>
        <v>0</v>
      </c>
      <c r="P110" s="18">
        <f t="shared" si="8"/>
        <v>0</v>
      </c>
      <c r="Q110" s="18">
        <f t="shared" si="9"/>
        <v>0</v>
      </c>
      <c r="R110" s="18">
        <f t="shared" si="10"/>
        <v>0</v>
      </c>
      <c r="S110" s="18">
        <f t="shared" si="11"/>
        <v>0</v>
      </c>
      <c r="T110" s="52" t="e">
        <f>VLOOKUP(I110,Konten!A:D,4,FALSE)</f>
        <v>#N/A</v>
      </c>
    </row>
    <row r="111" spans="1:20">
      <c r="A111" s="67"/>
      <c r="B111" s="67">
        <f t="shared" si="13"/>
        <v>102</v>
      </c>
      <c r="C111" s="68"/>
      <c r="D111" s="69"/>
      <c r="E111" s="69"/>
      <c r="F111" s="69"/>
      <c r="G111" s="70"/>
      <c r="H111" s="69"/>
      <c r="I111" s="70"/>
      <c r="J111" s="71"/>
      <c r="K111" s="71"/>
      <c r="L111" s="72"/>
      <c r="M111" s="42">
        <f>IF($D$5=Abfrage!$O$2,(MONTH(C111)),(VLOOKUP((MONTH(C111)),Abfrage!$I$2:$J$13,2,FALSE)))</f>
        <v>1</v>
      </c>
      <c r="N111" s="18">
        <f t="shared" si="7"/>
        <v>0</v>
      </c>
      <c r="O111" s="18">
        <f t="shared" si="12"/>
        <v>0</v>
      </c>
      <c r="P111" s="18">
        <f t="shared" si="8"/>
        <v>0</v>
      </c>
      <c r="Q111" s="18">
        <f t="shared" si="9"/>
        <v>0</v>
      </c>
      <c r="R111" s="18">
        <f t="shared" si="10"/>
        <v>0</v>
      </c>
      <c r="S111" s="18">
        <f t="shared" si="11"/>
        <v>0</v>
      </c>
      <c r="T111" s="52" t="e">
        <f>VLOOKUP(I111,Konten!A:D,4,FALSE)</f>
        <v>#N/A</v>
      </c>
    </row>
    <row r="112" spans="1:20">
      <c r="A112" s="67"/>
      <c r="B112" s="67">
        <f t="shared" si="13"/>
        <v>103</v>
      </c>
      <c r="C112" s="68"/>
      <c r="D112" s="69"/>
      <c r="E112" s="69"/>
      <c r="F112" s="69"/>
      <c r="G112" s="70"/>
      <c r="H112" s="69"/>
      <c r="I112" s="70"/>
      <c r="J112" s="71"/>
      <c r="K112" s="71"/>
      <c r="L112" s="72"/>
      <c r="M112" s="42">
        <f>IF($D$5=Abfrage!$O$2,(MONTH(C112)),(VLOOKUP((MONTH(C112)),Abfrage!$I$2:$J$13,2,FALSE)))</f>
        <v>1</v>
      </c>
      <c r="N112" s="18">
        <f t="shared" si="7"/>
        <v>0</v>
      </c>
      <c r="O112" s="18">
        <f t="shared" si="12"/>
        <v>0</v>
      </c>
      <c r="P112" s="18">
        <f t="shared" si="8"/>
        <v>0</v>
      </c>
      <c r="Q112" s="18">
        <f t="shared" si="9"/>
        <v>0</v>
      </c>
      <c r="R112" s="18">
        <f t="shared" si="10"/>
        <v>0</v>
      </c>
      <c r="S112" s="18">
        <f t="shared" si="11"/>
        <v>0</v>
      </c>
      <c r="T112" s="52" t="e">
        <f>VLOOKUP(I112,Konten!A:D,4,FALSE)</f>
        <v>#N/A</v>
      </c>
    </row>
    <row r="113" spans="1:20">
      <c r="A113" s="67"/>
      <c r="B113" s="67">
        <f t="shared" si="13"/>
        <v>104</v>
      </c>
      <c r="C113" s="68"/>
      <c r="D113" s="69"/>
      <c r="E113" s="69"/>
      <c r="F113" s="69"/>
      <c r="G113" s="70"/>
      <c r="H113" s="69"/>
      <c r="I113" s="70"/>
      <c r="J113" s="71"/>
      <c r="K113" s="71"/>
      <c r="L113" s="72"/>
      <c r="M113" s="42">
        <f>IF($D$5=Abfrage!$O$2,(MONTH(C113)),(VLOOKUP((MONTH(C113)),Abfrage!$I$2:$J$13,2,FALSE)))</f>
        <v>1</v>
      </c>
      <c r="N113" s="18">
        <f t="shared" si="7"/>
        <v>0</v>
      </c>
      <c r="O113" s="18">
        <f t="shared" si="12"/>
        <v>0</v>
      </c>
      <c r="P113" s="18">
        <f t="shared" si="8"/>
        <v>0</v>
      </c>
      <c r="Q113" s="18">
        <f t="shared" si="9"/>
        <v>0</v>
      </c>
      <c r="R113" s="18">
        <f t="shared" si="10"/>
        <v>0</v>
      </c>
      <c r="S113" s="18">
        <f t="shared" si="11"/>
        <v>0</v>
      </c>
      <c r="T113" s="52" t="e">
        <f>VLOOKUP(I113,Konten!A:D,4,FALSE)</f>
        <v>#N/A</v>
      </c>
    </row>
    <row r="114" spans="1:20">
      <c r="A114" s="67"/>
      <c r="B114" s="67">
        <f t="shared" si="13"/>
        <v>105</v>
      </c>
      <c r="C114" s="68"/>
      <c r="D114" s="69"/>
      <c r="E114" s="69"/>
      <c r="F114" s="69"/>
      <c r="G114" s="70"/>
      <c r="H114" s="69"/>
      <c r="I114" s="70"/>
      <c r="J114" s="71"/>
      <c r="K114" s="71"/>
      <c r="L114" s="72"/>
      <c r="M114" s="42">
        <f>IF($D$5=Abfrage!$O$2,(MONTH(C114)),(VLOOKUP((MONTH(C114)),Abfrage!$I$2:$J$13,2,FALSE)))</f>
        <v>1</v>
      </c>
      <c r="N114" s="18">
        <f t="shared" si="7"/>
        <v>0</v>
      </c>
      <c r="O114" s="18">
        <f t="shared" si="12"/>
        <v>0</v>
      </c>
      <c r="P114" s="18">
        <f t="shared" si="8"/>
        <v>0</v>
      </c>
      <c r="Q114" s="18">
        <f t="shared" si="9"/>
        <v>0</v>
      </c>
      <c r="R114" s="18">
        <f t="shared" si="10"/>
        <v>0</v>
      </c>
      <c r="S114" s="18">
        <f t="shared" si="11"/>
        <v>0</v>
      </c>
      <c r="T114" s="52" t="e">
        <f>VLOOKUP(I114,Konten!A:D,4,FALSE)</f>
        <v>#N/A</v>
      </c>
    </row>
    <row r="115" spans="1:20">
      <c r="A115" s="67"/>
      <c r="B115" s="67">
        <f t="shared" si="13"/>
        <v>106</v>
      </c>
      <c r="C115" s="68"/>
      <c r="D115" s="69"/>
      <c r="E115" s="69"/>
      <c r="F115" s="69"/>
      <c r="G115" s="70"/>
      <c r="H115" s="69"/>
      <c r="I115" s="70"/>
      <c r="J115" s="71"/>
      <c r="K115" s="71"/>
      <c r="L115" s="72"/>
      <c r="M115" s="42">
        <f>IF($D$5=Abfrage!$O$2,(MONTH(C115)),(VLOOKUP((MONTH(C115)),Abfrage!$I$2:$J$13,2,FALSE)))</f>
        <v>1</v>
      </c>
      <c r="N115" s="18">
        <f t="shared" si="7"/>
        <v>0</v>
      </c>
      <c r="O115" s="18">
        <f t="shared" si="12"/>
        <v>0</v>
      </c>
      <c r="P115" s="18">
        <f t="shared" si="8"/>
        <v>0</v>
      </c>
      <c r="Q115" s="18">
        <f t="shared" si="9"/>
        <v>0</v>
      </c>
      <c r="R115" s="18">
        <f t="shared" si="10"/>
        <v>0</v>
      </c>
      <c r="S115" s="18">
        <f t="shared" si="11"/>
        <v>0</v>
      </c>
      <c r="T115" s="52" t="e">
        <f>VLOOKUP(I115,Konten!A:D,4,FALSE)</f>
        <v>#N/A</v>
      </c>
    </row>
    <row r="116" spans="1:20">
      <c r="A116" s="67"/>
      <c r="B116" s="67">
        <f t="shared" si="13"/>
        <v>107</v>
      </c>
      <c r="C116" s="68"/>
      <c r="D116" s="69"/>
      <c r="E116" s="69"/>
      <c r="F116" s="69"/>
      <c r="G116" s="70"/>
      <c r="H116" s="69"/>
      <c r="I116" s="70"/>
      <c r="J116" s="71"/>
      <c r="K116" s="71"/>
      <c r="L116" s="72"/>
      <c r="M116" s="42">
        <f>IF($D$5=Abfrage!$O$2,(MONTH(C116)),(VLOOKUP((MONTH(C116)),Abfrage!$I$2:$J$13,2,FALSE)))</f>
        <v>1</v>
      </c>
      <c r="N116" s="18">
        <f t="shared" si="7"/>
        <v>0</v>
      </c>
      <c r="O116" s="18">
        <f t="shared" si="12"/>
        <v>0</v>
      </c>
      <c r="P116" s="18">
        <f t="shared" si="8"/>
        <v>0</v>
      </c>
      <c r="Q116" s="18">
        <f t="shared" si="9"/>
        <v>0</v>
      </c>
      <c r="R116" s="18">
        <f t="shared" si="10"/>
        <v>0</v>
      </c>
      <c r="S116" s="18">
        <f t="shared" si="11"/>
        <v>0</v>
      </c>
      <c r="T116" s="52" t="e">
        <f>VLOOKUP(I116,Konten!A:D,4,FALSE)</f>
        <v>#N/A</v>
      </c>
    </row>
    <row r="117" spans="1:20">
      <c r="A117" s="67"/>
      <c r="B117" s="67">
        <f t="shared" si="13"/>
        <v>108</v>
      </c>
      <c r="C117" s="68"/>
      <c r="D117" s="69"/>
      <c r="E117" s="69"/>
      <c r="F117" s="69"/>
      <c r="G117" s="70"/>
      <c r="H117" s="69"/>
      <c r="I117" s="70"/>
      <c r="J117" s="71"/>
      <c r="K117" s="71"/>
      <c r="L117" s="72"/>
      <c r="M117" s="42">
        <f>IF($D$5=Abfrage!$O$2,(MONTH(C117)),(VLOOKUP((MONTH(C117)),Abfrage!$I$2:$J$13,2,FALSE)))</f>
        <v>1</v>
      </c>
      <c r="N117" s="18">
        <f t="shared" si="7"/>
        <v>0</v>
      </c>
      <c r="O117" s="18">
        <f t="shared" si="12"/>
        <v>0</v>
      </c>
      <c r="P117" s="18">
        <f t="shared" si="8"/>
        <v>0</v>
      </c>
      <c r="Q117" s="18">
        <f t="shared" si="9"/>
        <v>0</v>
      </c>
      <c r="R117" s="18">
        <f t="shared" si="10"/>
        <v>0</v>
      </c>
      <c r="S117" s="18">
        <f t="shared" si="11"/>
        <v>0</v>
      </c>
      <c r="T117" s="52" t="e">
        <f>VLOOKUP(I117,Konten!A:D,4,FALSE)</f>
        <v>#N/A</v>
      </c>
    </row>
    <row r="118" spans="1:20">
      <c r="A118" s="67"/>
      <c r="B118" s="67">
        <f t="shared" si="13"/>
        <v>109</v>
      </c>
      <c r="C118" s="68"/>
      <c r="D118" s="69"/>
      <c r="E118" s="69"/>
      <c r="F118" s="69"/>
      <c r="G118" s="70"/>
      <c r="H118" s="69"/>
      <c r="I118" s="70"/>
      <c r="J118" s="71"/>
      <c r="K118" s="71"/>
      <c r="L118" s="72"/>
      <c r="M118" s="42">
        <f>IF($D$5=Abfrage!$O$2,(MONTH(C118)),(VLOOKUP((MONTH(C118)),Abfrage!$I$2:$J$13,2,FALSE)))</f>
        <v>1</v>
      </c>
      <c r="N118" s="18">
        <f t="shared" si="7"/>
        <v>0</v>
      </c>
      <c r="O118" s="18">
        <f t="shared" si="12"/>
        <v>0</v>
      </c>
      <c r="P118" s="18">
        <f t="shared" si="8"/>
        <v>0</v>
      </c>
      <c r="Q118" s="18">
        <f t="shared" si="9"/>
        <v>0</v>
      </c>
      <c r="R118" s="18">
        <f t="shared" si="10"/>
        <v>0</v>
      </c>
      <c r="S118" s="18">
        <f t="shared" si="11"/>
        <v>0</v>
      </c>
      <c r="T118" s="52" t="e">
        <f>VLOOKUP(I118,Konten!A:D,4,FALSE)</f>
        <v>#N/A</v>
      </c>
    </row>
    <row r="119" spans="1:20">
      <c r="A119" s="67"/>
      <c r="B119" s="67">
        <f t="shared" si="13"/>
        <v>110</v>
      </c>
      <c r="C119" s="68"/>
      <c r="D119" s="69"/>
      <c r="E119" s="69"/>
      <c r="F119" s="69"/>
      <c r="G119" s="70"/>
      <c r="H119" s="69"/>
      <c r="I119" s="70"/>
      <c r="J119" s="71"/>
      <c r="K119" s="71"/>
      <c r="L119" s="72"/>
      <c r="M119" s="42">
        <f>IF($D$5=Abfrage!$O$2,(MONTH(C119)),(VLOOKUP((MONTH(C119)),Abfrage!$I$2:$J$13,2,FALSE)))</f>
        <v>1</v>
      </c>
      <c r="N119" s="18">
        <f t="shared" si="7"/>
        <v>0</v>
      </c>
      <c r="O119" s="18">
        <f t="shared" si="12"/>
        <v>0</v>
      </c>
      <c r="P119" s="18">
        <f t="shared" si="8"/>
        <v>0</v>
      </c>
      <c r="Q119" s="18">
        <f t="shared" si="9"/>
        <v>0</v>
      </c>
      <c r="R119" s="18">
        <f t="shared" si="10"/>
        <v>0</v>
      </c>
      <c r="S119" s="18">
        <f t="shared" si="11"/>
        <v>0</v>
      </c>
      <c r="T119" s="52" t="e">
        <f>VLOOKUP(I119,Konten!A:D,4,FALSE)</f>
        <v>#N/A</v>
      </c>
    </row>
    <row r="120" spans="1:20">
      <c r="A120" s="67"/>
      <c r="B120" s="67">
        <f t="shared" si="13"/>
        <v>111</v>
      </c>
      <c r="C120" s="68"/>
      <c r="D120" s="69"/>
      <c r="E120" s="69"/>
      <c r="F120" s="69"/>
      <c r="G120" s="70"/>
      <c r="H120" s="69"/>
      <c r="I120" s="70"/>
      <c r="J120" s="71"/>
      <c r="K120" s="71"/>
      <c r="L120" s="72"/>
      <c r="M120" s="42">
        <f>IF($D$5=Abfrage!$O$2,(MONTH(C120)),(VLOOKUP((MONTH(C120)),Abfrage!$I$2:$J$13,2,FALSE)))</f>
        <v>1</v>
      </c>
      <c r="N120" s="18">
        <f t="shared" si="7"/>
        <v>0</v>
      </c>
      <c r="O120" s="18">
        <f t="shared" si="12"/>
        <v>0</v>
      </c>
      <c r="P120" s="18">
        <f t="shared" si="8"/>
        <v>0</v>
      </c>
      <c r="Q120" s="18">
        <f t="shared" si="9"/>
        <v>0</v>
      </c>
      <c r="R120" s="18">
        <f t="shared" si="10"/>
        <v>0</v>
      </c>
      <c r="S120" s="18">
        <f t="shared" si="11"/>
        <v>0</v>
      </c>
      <c r="T120" s="52" t="e">
        <f>VLOOKUP(I120,Konten!A:D,4,FALSE)</f>
        <v>#N/A</v>
      </c>
    </row>
    <row r="121" spans="1:20">
      <c r="A121" s="67"/>
      <c r="B121" s="67">
        <f t="shared" si="13"/>
        <v>112</v>
      </c>
      <c r="C121" s="68"/>
      <c r="D121" s="69"/>
      <c r="E121" s="69"/>
      <c r="F121" s="69"/>
      <c r="G121" s="70"/>
      <c r="H121" s="69"/>
      <c r="I121" s="70"/>
      <c r="J121" s="71"/>
      <c r="K121" s="71"/>
      <c r="L121" s="72"/>
      <c r="M121" s="42">
        <f>IF($D$5=Abfrage!$O$2,(MONTH(C121)),(VLOOKUP((MONTH(C121)),Abfrage!$I$2:$J$13,2,FALSE)))</f>
        <v>1</v>
      </c>
      <c r="N121" s="18">
        <f t="shared" si="7"/>
        <v>0</v>
      </c>
      <c r="O121" s="18">
        <f t="shared" si="12"/>
        <v>0</v>
      </c>
      <c r="P121" s="18">
        <f t="shared" si="8"/>
        <v>0</v>
      </c>
      <c r="Q121" s="18">
        <f t="shared" si="9"/>
        <v>0</v>
      </c>
      <c r="R121" s="18">
        <f t="shared" si="10"/>
        <v>0</v>
      </c>
      <c r="S121" s="18">
        <f t="shared" si="11"/>
        <v>0</v>
      </c>
      <c r="T121" s="52" t="e">
        <f>VLOOKUP(I121,Konten!A:D,4,FALSE)</f>
        <v>#N/A</v>
      </c>
    </row>
    <row r="122" spans="1:20">
      <c r="A122" s="67"/>
      <c r="B122" s="67">
        <f t="shared" si="13"/>
        <v>113</v>
      </c>
      <c r="C122" s="68"/>
      <c r="D122" s="69"/>
      <c r="E122" s="69"/>
      <c r="F122" s="69"/>
      <c r="G122" s="70"/>
      <c r="H122" s="69"/>
      <c r="I122" s="70"/>
      <c r="J122" s="71"/>
      <c r="K122" s="71"/>
      <c r="L122" s="72"/>
      <c r="M122" s="42">
        <f>IF($D$5=Abfrage!$O$2,(MONTH(C122)),(VLOOKUP((MONTH(C122)),Abfrage!$I$2:$J$13,2,FALSE)))</f>
        <v>1</v>
      </c>
      <c r="N122" s="18">
        <f t="shared" si="7"/>
        <v>0</v>
      </c>
      <c r="O122" s="18">
        <f t="shared" si="12"/>
        <v>0</v>
      </c>
      <c r="P122" s="18">
        <f t="shared" si="8"/>
        <v>0</v>
      </c>
      <c r="Q122" s="18">
        <f t="shared" si="9"/>
        <v>0</v>
      </c>
      <c r="R122" s="18">
        <f t="shared" si="10"/>
        <v>0</v>
      </c>
      <c r="S122" s="18">
        <f t="shared" si="11"/>
        <v>0</v>
      </c>
      <c r="T122" s="52" t="e">
        <f>VLOOKUP(I122,Konten!A:D,4,FALSE)</f>
        <v>#N/A</v>
      </c>
    </row>
    <row r="123" spans="1:20">
      <c r="A123" s="67"/>
      <c r="B123" s="67">
        <f t="shared" si="13"/>
        <v>114</v>
      </c>
      <c r="C123" s="68"/>
      <c r="D123" s="69"/>
      <c r="E123" s="69"/>
      <c r="F123" s="69"/>
      <c r="G123" s="70"/>
      <c r="H123" s="69"/>
      <c r="I123" s="70"/>
      <c r="J123" s="71"/>
      <c r="K123" s="71"/>
      <c r="L123" s="72"/>
      <c r="M123" s="42">
        <f>IF($D$5=Abfrage!$O$2,(MONTH(C123)),(VLOOKUP((MONTH(C123)),Abfrage!$I$2:$J$13,2,FALSE)))</f>
        <v>1</v>
      </c>
      <c r="N123" s="18">
        <f t="shared" si="7"/>
        <v>0</v>
      </c>
      <c r="O123" s="18">
        <f t="shared" si="12"/>
        <v>0</v>
      </c>
      <c r="P123" s="18">
        <f t="shared" si="8"/>
        <v>0</v>
      </c>
      <c r="Q123" s="18">
        <f t="shared" si="9"/>
        <v>0</v>
      </c>
      <c r="R123" s="18">
        <f t="shared" si="10"/>
        <v>0</v>
      </c>
      <c r="S123" s="18">
        <f t="shared" si="11"/>
        <v>0</v>
      </c>
      <c r="T123" s="52" t="e">
        <f>VLOOKUP(I123,Konten!A:D,4,FALSE)</f>
        <v>#N/A</v>
      </c>
    </row>
    <row r="124" spans="1:20">
      <c r="A124" s="67"/>
      <c r="B124" s="67">
        <f t="shared" si="13"/>
        <v>115</v>
      </c>
      <c r="C124" s="68"/>
      <c r="D124" s="69"/>
      <c r="E124" s="69"/>
      <c r="F124" s="69"/>
      <c r="G124" s="70"/>
      <c r="H124" s="69"/>
      <c r="I124" s="70"/>
      <c r="J124" s="71"/>
      <c r="K124" s="71"/>
      <c r="L124" s="72"/>
      <c r="M124" s="42">
        <f>IF($D$5=Abfrage!$O$2,(MONTH(C124)),(VLOOKUP((MONTH(C124)),Abfrage!$I$2:$J$13,2,FALSE)))</f>
        <v>1</v>
      </c>
      <c r="N124" s="18">
        <f t="shared" si="7"/>
        <v>0</v>
      </c>
      <c r="O124" s="18">
        <f t="shared" si="12"/>
        <v>0</v>
      </c>
      <c r="P124" s="18">
        <f t="shared" si="8"/>
        <v>0</v>
      </c>
      <c r="Q124" s="18">
        <f t="shared" si="9"/>
        <v>0</v>
      </c>
      <c r="R124" s="18">
        <f t="shared" si="10"/>
        <v>0</v>
      </c>
      <c r="S124" s="18">
        <f t="shared" si="11"/>
        <v>0</v>
      </c>
      <c r="T124" s="52" t="e">
        <f>VLOOKUP(I124,Konten!A:D,4,FALSE)</f>
        <v>#N/A</v>
      </c>
    </row>
    <row r="125" spans="1:20">
      <c r="A125" s="67"/>
      <c r="B125" s="67">
        <f t="shared" si="13"/>
        <v>116</v>
      </c>
      <c r="C125" s="68"/>
      <c r="D125" s="69"/>
      <c r="E125" s="69"/>
      <c r="F125" s="69"/>
      <c r="G125" s="70"/>
      <c r="H125" s="69"/>
      <c r="I125" s="70"/>
      <c r="J125" s="71"/>
      <c r="K125" s="71"/>
      <c r="L125" s="72"/>
      <c r="M125" s="42">
        <f>IF($D$5=Abfrage!$O$2,(MONTH(C125)),(VLOOKUP((MONTH(C125)),Abfrage!$I$2:$J$13,2,FALSE)))</f>
        <v>1</v>
      </c>
      <c r="N125" s="18">
        <f t="shared" si="7"/>
        <v>0</v>
      </c>
      <c r="O125" s="18">
        <f t="shared" si="12"/>
        <v>0</v>
      </c>
      <c r="P125" s="18">
        <f t="shared" si="8"/>
        <v>0</v>
      </c>
      <c r="Q125" s="18">
        <f t="shared" si="9"/>
        <v>0</v>
      </c>
      <c r="R125" s="18">
        <f t="shared" si="10"/>
        <v>0</v>
      </c>
      <c r="S125" s="18">
        <f t="shared" si="11"/>
        <v>0</v>
      </c>
      <c r="T125" s="52" t="e">
        <f>VLOOKUP(I125,Konten!A:D,4,FALSE)</f>
        <v>#N/A</v>
      </c>
    </row>
    <row r="126" spans="1:20">
      <c r="A126" s="67"/>
      <c r="B126" s="67">
        <f t="shared" si="13"/>
        <v>117</v>
      </c>
      <c r="C126" s="68"/>
      <c r="D126" s="69"/>
      <c r="E126" s="69"/>
      <c r="F126" s="69"/>
      <c r="G126" s="70"/>
      <c r="H126" s="69"/>
      <c r="I126" s="70"/>
      <c r="J126" s="71"/>
      <c r="K126" s="71"/>
      <c r="L126" s="72"/>
      <c r="M126" s="42">
        <f>IF($D$5=Abfrage!$O$2,(MONTH(C126)),(VLOOKUP((MONTH(C126)),Abfrage!$I$2:$J$13,2,FALSE)))</f>
        <v>1</v>
      </c>
      <c r="N126" s="18">
        <f t="shared" si="7"/>
        <v>0</v>
      </c>
      <c r="O126" s="18">
        <f t="shared" si="12"/>
        <v>0</v>
      </c>
      <c r="P126" s="18">
        <f t="shared" si="8"/>
        <v>0</v>
      </c>
      <c r="Q126" s="18">
        <f t="shared" si="9"/>
        <v>0</v>
      </c>
      <c r="R126" s="18">
        <f t="shared" si="10"/>
        <v>0</v>
      </c>
      <c r="S126" s="18">
        <f t="shared" si="11"/>
        <v>0</v>
      </c>
      <c r="T126" s="52" t="e">
        <f>VLOOKUP(I126,Konten!A:D,4,FALSE)</f>
        <v>#N/A</v>
      </c>
    </row>
    <row r="127" spans="1:20">
      <c r="A127" s="67"/>
      <c r="B127" s="67">
        <f t="shared" si="13"/>
        <v>118</v>
      </c>
      <c r="C127" s="68"/>
      <c r="D127" s="69"/>
      <c r="E127" s="69"/>
      <c r="F127" s="69"/>
      <c r="G127" s="70"/>
      <c r="H127" s="69"/>
      <c r="I127" s="70"/>
      <c r="J127" s="71"/>
      <c r="K127" s="71"/>
      <c r="L127" s="72"/>
      <c r="M127" s="42">
        <f>IF($D$5=Abfrage!$O$2,(MONTH(C127)),(VLOOKUP((MONTH(C127)),Abfrage!$I$2:$J$13,2,FALSE)))</f>
        <v>1</v>
      </c>
      <c r="N127" s="18">
        <f t="shared" si="7"/>
        <v>0</v>
      </c>
      <c r="O127" s="18">
        <f t="shared" si="12"/>
        <v>0</v>
      </c>
      <c r="P127" s="18">
        <f t="shared" si="8"/>
        <v>0</v>
      </c>
      <c r="Q127" s="18">
        <f t="shared" si="9"/>
        <v>0</v>
      </c>
      <c r="R127" s="18">
        <f t="shared" si="10"/>
        <v>0</v>
      </c>
      <c r="S127" s="18">
        <f t="shared" si="11"/>
        <v>0</v>
      </c>
      <c r="T127" s="52" t="e">
        <f>VLOOKUP(I127,Konten!A:D,4,FALSE)</f>
        <v>#N/A</v>
      </c>
    </row>
    <row r="128" spans="1:20">
      <c r="A128" s="67"/>
      <c r="B128" s="67">
        <f t="shared" si="13"/>
        <v>119</v>
      </c>
      <c r="C128" s="68"/>
      <c r="D128" s="69"/>
      <c r="E128" s="69"/>
      <c r="F128" s="69"/>
      <c r="G128" s="70"/>
      <c r="H128" s="69"/>
      <c r="I128" s="70"/>
      <c r="J128" s="71"/>
      <c r="K128" s="71"/>
      <c r="L128" s="72"/>
      <c r="M128" s="42">
        <f>IF($D$5=Abfrage!$O$2,(MONTH(C128)),(VLOOKUP((MONTH(C128)),Abfrage!$I$2:$J$13,2,FALSE)))</f>
        <v>1</v>
      </c>
      <c r="N128" s="18">
        <f t="shared" si="7"/>
        <v>0</v>
      </c>
      <c r="O128" s="18">
        <f t="shared" si="12"/>
        <v>0</v>
      </c>
      <c r="P128" s="18">
        <f t="shared" si="8"/>
        <v>0</v>
      </c>
      <c r="Q128" s="18">
        <f t="shared" si="9"/>
        <v>0</v>
      </c>
      <c r="R128" s="18">
        <f t="shared" si="10"/>
        <v>0</v>
      </c>
      <c r="S128" s="18">
        <f t="shared" si="11"/>
        <v>0</v>
      </c>
      <c r="T128" s="52" t="e">
        <f>VLOOKUP(I128,Konten!A:D,4,FALSE)</f>
        <v>#N/A</v>
      </c>
    </row>
    <row r="129" spans="1:20">
      <c r="A129" s="67"/>
      <c r="B129" s="67">
        <f t="shared" si="13"/>
        <v>120</v>
      </c>
      <c r="C129" s="68"/>
      <c r="D129" s="69"/>
      <c r="E129" s="69"/>
      <c r="F129" s="69"/>
      <c r="G129" s="70"/>
      <c r="H129" s="69"/>
      <c r="I129" s="70"/>
      <c r="J129" s="71"/>
      <c r="K129" s="71"/>
      <c r="L129" s="72"/>
      <c r="M129" s="42">
        <f>IF($D$5=Abfrage!$O$2,(MONTH(C129)),(VLOOKUP((MONTH(C129)),Abfrage!$I$2:$J$13,2,FALSE)))</f>
        <v>1</v>
      </c>
      <c r="N129" s="18">
        <f t="shared" si="7"/>
        <v>0</v>
      </c>
      <c r="O129" s="18">
        <f t="shared" si="12"/>
        <v>0</v>
      </c>
      <c r="P129" s="18">
        <f t="shared" si="8"/>
        <v>0</v>
      </c>
      <c r="Q129" s="18">
        <f t="shared" si="9"/>
        <v>0</v>
      </c>
      <c r="R129" s="18">
        <f t="shared" si="10"/>
        <v>0</v>
      </c>
      <c r="S129" s="18">
        <f t="shared" si="11"/>
        <v>0</v>
      </c>
      <c r="T129" s="52" t="e">
        <f>VLOOKUP(I129,Konten!A:D,4,FALSE)</f>
        <v>#N/A</v>
      </c>
    </row>
    <row r="130" spans="1:20">
      <c r="A130" s="67"/>
      <c r="B130" s="67">
        <f t="shared" si="13"/>
        <v>121</v>
      </c>
      <c r="C130" s="68"/>
      <c r="D130" s="69"/>
      <c r="E130" s="69"/>
      <c r="F130" s="69"/>
      <c r="G130" s="70"/>
      <c r="H130" s="69"/>
      <c r="I130" s="70"/>
      <c r="J130" s="71"/>
      <c r="K130" s="71"/>
      <c r="L130" s="72"/>
      <c r="M130" s="42">
        <f>IF($D$5=Abfrage!$O$2,(MONTH(C130)),(VLOOKUP((MONTH(C130)),Abfrage!$I$2:$J$13,2,FALSE)))</f>
        <v>1</v>
      </c>
      <c r="N130" s="18">
        <f t="shared" si="7"/>
        <v>0</v>
      </c>
      <c r="O130" s="18">
        <f t="shared" si="12"/>
        <v>0</v>
      </c>
      <c r="P130" s="18">
        <f t="shared" si="8"/>
        <v>0</v>
      </c>
      <c r="Q130" s="18">
        <f t="shared" si="9"/>
        <v>0</v>
      </c>
      <c r="R130" s="18">
        <f t="shared" si="10"/>
        <v>0</v>
      </c>
      <c r="S130" s="18">
        <f t="shared" si="11"/>
        <v>0</v>
      </c>
      <c r="T130" s="52" t="e">
        <f>VLOOKUP(I130,Konten!A:D,4,FALSE)</f>
        <v>#N/A</v>
      </c>
    </row>
    <row r="131" spans="1:20">
      <c r="A131" s="67"/>
      <c r="B131" s="67">
        <f t="shared" si="13"/>
        <v>122</v>
      </c>
      <c r="C131" s="68"/>
      <c r="D131" s="69"/>
      <c r="E131" s="69"/>
      <c r="F131" s="69"/>
      <c r="G131" s="70"/>
      <c r="H131" s="69"/>
      <c r="I131" s="70"/>
      <c r="J131" s="71"/>
      <c r="K131" s="71"/>
      <c r="L131" s="72"/>
      <c r="M131" s="42">
        <f>IF($D$5=Abfrage!$O$2,(MONTH(C131)),(VLOOKUP((MONTH(C131)),Abfrage!$I$2:$J$13,2,FALSE)))</f>
        <v>1</v>
      </c>
      <c r="N131" s="18">
        <f t="shared" si="7"/>
        <v>0</v>
      </c>
      <c r="O131" s="18">
        <f t="shared" si="12"/>
        <v>0</v>
      </c>
      <c r="P131" s="18">
        <f t="shared" si="8"/>
        <v>0</v>
      </c>
      <c r="Q131" s="18">
        <f t="shared" si="9"/>
        <v>0</v>
      </c>
      <c r="R131" s="18">
        <f t="shared" si="10"/>
        <v>0</v>
      </c>
      <c r="S131" s="18">
        <f t="shared" si="11"/>
        <v>0</v>
      </c>
      <c r="T131" s="52" t="e">
        <f>VLOOKUP(I131,Konten!A:D,4,FALSE)</f>
        <v>#N/A</v>
      </c>
    </row>
    <row r="132" spans="1:20">
      <c r="A132" s="67"/>
      <c r="B132" s="67">
        <f t="shared" si="13"/>
        <v>123</v>
      </c>
      <c r="C132" s="68"/>
      <c r="D132" s="69"/>
      <c r="E132" s="69"/>
      <c r="F132" s="69"/>
      <c r="G132" s="70"/>
      <c r="H132" s="69"/>
      <c r="I132" s="70"/>
      <c r="J132" s="71"/>
      <c r="K132" s="71"/>
      <c r="L132" s="72"/>
      <c r="M132" s="42">
        <f>IF($D$5=Abfrage!$O$2,(MONTH(C132)),(VLOOKUP((MONTH(C132)),Abfrage!$I$2:$J$13,2,FALSE)))</f>
        <v>1</v>
      </c>
      <c r="N132" s="18">
        <f t="shared" si="7"/>
        <v>0</v>
      </c>
      <c r="O132" s="18">
        <f t="shared" si="12"/>
        <v>0</v>
      </c>
      <c r="P132" s="18">
        <f t="shared" si="8"/>
        <v>0</v>
      </c>
      <c r="Q132" s="18">
        <f t="shared" si="9"/>
        <v>0</v>
      </c>
      <c r="R132" s="18">
        <f t="shared" si="10"/>
        <v>0</v>
      </c>
      <c r="S132" s="18">
        <f t="shared" si="11"/>
        <v>0</v>
      </c>
      <c r="T132" s="52" t="e">
        <f>VLOOKUP(I132,Konten!A:D,4,FALSE)</f>
        <v>#N/A</v>
      </c>
    </row>
    <row r="133" spans="1:20">
      <c r="A133" s="67"/>
      <c r="B133" s="67">
        <f t="shared" si="13"/>
        <v>124</v>
      </c>
      <c r="C133" s="68"/>
      <c r="D133" s="69"/>
      <c r="E133" s="69"/>
      <c r="F133" s="69"/>
      <c r="G133" s="70"/>
      <c r="H133" s="69"/>
      <c r="I133" s="70"/>
      <c r="J133" s="71"/>
      <c r="K133" s="71"/>
      <c r="L133" s="72"/>
      <c r="M133" s="42">
        <f>IF($D$5=Abfrage!$O$2,(MONTH(C133)),(VLOOKUP((MONTH(C133)),Abfrage!$I$2:$J$13,2,FALSE)))</f>
        <v>1</v>
      </c>
      <c r="N133" s="18">
        <f t="shared" si="7"/>
        <v>0</v>
      </c>
      <c r="O133" s="18">
        <f t="shared" si="12"/>
        <v>0</v>
      </c>
      <c r="P133" s="18">
        <f t="shared" si="8"/>
        <v>0</v>
      </c>
      <c r="Q133" s="18">
        <f t="shared" si="9"/>
        <v>0</v>
      </c>
      <c r="R133" s="18">
        <f t="shared" si="10"/>
        <v>0</v>
      </c>
      <c r="S133" s="18">
        <f t="shared" si="11"/>
        <v>0</v>
      </c>
      <c r="T133" s="52" t="e">
        <f>VLOOKUP(I133,Konten!A:D,4,FALSE)</f>
        <v>#N/A</v>
      </c>
    </row>
    <row r="134" spans="1:20">
      <c r="A134" s="67"/>
      <c r="B134" s="67">
        <f t="shared" si="13"/>
        <v>125</v>
      </c>
      <c r="C134" s="68"/>
      <c r="D134" s="69"/>
      <c r="E134" s="69"/>
      <c r="F134" s="69"/>
      <c r="G134" s="70"/>
      <c r="H134" s="69"/>
      <c r="I134" s="70"/>
      <c r="J134" s="71"/>
      <c r="K134" s="71"/>
      <c r="L134" s="72"/>
      <c r="M134" s="42">
        <f>IF($D$5=Abfrage!$O$2,(MONTH(C134)),(VLOOKUP((MONTH(C134)),Abfrage!$I$2:$J$13,2,FALSE)))</f>
        <v>1</v>
      </c>
      <c r="N134" s="18">
        <f t="shared" si="7"/>
        <v>0</v>
      </c>
      <c r="O134" s="18">
        <f t="shared" si="12"/>
        <v>0</v>
      </c>
      <c r="P134" s="18">
        <f t="shared" si="8"/>
        <v>0</v>
      </c>
      <c r="Q134" s="18">
        <f t="shared" si="9"/>
        <v>0</v>
      </c>
      <c r="R134" s="18">
        <f t="shared" si="10"/>
        <v>0</v>
      </c>
      <c r="S134" s="18">
        <f t="shared" si="11"/>
        <v>0</v>
      </c>
      <c r="T134" s="52" t="e">
        <f>VLOOKUP(I134,Konten!A:D,4,FALSE)</f>
        <v>#N/A</v>
      </c>
    </row>
    <row r="135" spans="1:20">
      <c r="A135" s="67"/>
      <c r="B135" s="67">
        <f t="shared" si="13"/>
        <v>126</v>
      </c>
      <c r="C135" s="68"/>
      <c r="D135" s="69"/>
      <c r="E135" s="69"/>
      <c r="F135" s="69"/>
      <c r="G135" s="70"/>
      <c r="H135" s="69"/>
      <c r="I135" s="70"/>
      <c r="J135" s="71"/>
      <c r="K135" s="71"/>
      <c r="L135" s="72"/>
      <c r="M135" s="42">
        <f>IF($D$5=Abfrage!$O$2,(MONTH(C135)),(VLOOKUP((MONTH(C135)),Abfrage!$I$2:$J$13,2,FALSE)))</f>
        <v>1</v>
      </c>
      <c r="N135" s="18">
        <f t="shared" si="7"/>
        <v>0</v>
      </c>
      <c r="O135" s="18">
        <f t="shared" si="12"/>
        <v>0</v>
      </c>
      <c r="P135" s="18">
        <f t="shared" si="8"/>
        <v>0</v>
      </c>
      <c r="Q135" s="18">
        <f t="shared" si="9"/>
        <v>0</v>
      </c>
      <c r="R135" s="18">
        <f t="shared" si="10"/>
        <v>0</v>
      </c>
      <c r="S135" s="18">
        <f t="shared" si="11"/>
        <v>0</v>
      </c>
      <c r="T135" s="52" t="e">
        <f>VLOOKUP(I135,Konten!A:D,4,FALSE)</f>
        <v>#N/A</v>
      </c>
    </row>
    <row r="136" spans="1:20">
      <c r="A136" s="67"/>
      <c r="B136" s="67">
        <f t="shared" si="13"/>
        <v>127</v>
      </c>
      <c r="C136" s="68"/>
      <c r="D136" s="69"/>
      <c r="E136" s="69"/>
      <c r="F136" s="69"/>
      <c r="G136" s="70"/>
      <c r="H136" s="69"/>
      <c r="I136" s="70"/>
      <c r="J136" s="71"/>
      <c r="K136" s="71"/>
      <c r="L136" s="72"/>
      <c r="M136" s="42">
        <f>IF($D$5=Abfrage!$O$2,(MONTH(C136)),(VLOOKUP((MONTH(C136)),Abfrage!$I$2:$J$13,2,FALSE)))</f>
        <v>1</v>
      </c>
      <c r="N136" s="18">
        <f t="shared" si="7"/>
        <v>0</v>
      </c>
      <c r="O136" s="18">
        <f t="shared" si="12"/>
        <v>0</v>
      </c>
      <c r="P136" s="18">
        <f t="shared" si="8"/>
        <v>0</v>
      </c>
      <c r="Q136" s="18">
        <f t="shared" si="9"/>
        <v>0</v>
      </c>
      <c r="R136" s="18">
        <f t="shared" si="10"/>
        <v>0</v>
      </c>
      <c r="S136" s="18">
        <f t="shared" si="11"/>
        <v>0</v>
      </c>
      <c r="T136" s="52" t="e">
        <f>VLOOKUP(I136,Konten!A:D,4,FALSE)</f>
        <v>#N/A</v>
      </c>
    </row>
    <row r="137" spans="1:20">
      <c r="A137" s="67"/>
      <c r="B137" s="67">
        <f t="shared" si="13"/>
        <v>128</v>
      </c>
      <c r="C137" s="68"/>
      <c r="D137" s="69"/>
      <c r="E137" s="69"/>
      <c r="F137" s="69"/>
      <c r="G137" s="70"/>
      <c r="H137" s="69"/>
      <c r="I137" s="70"/>
      <c r="J137" s="71"/>
      <c r="K137" s="71"/>
      <c r="L137" s="72"/>
      <c r="M137" s="42">
        <f>IF($D$5=Abfrage!$O$2,(MONTH(C137)),(VLOOKUP((MONTH(C137)),Abfrage!$I$2:$J$13,2,FALSE)))</f>
        <v>1</v>
      </c>
      <c r="N137" s="18">
        <f t="shared" si="7"/>
        <v>0</v>
      </c>
      <c r="O137" s="18">
        <f t="shared" si="12"/>
        <v>0</v>
      </c>
      <c r="P137" s="18">
        <f t="shared" si="8"/>
        <v>0</v>
      </c>
      <c r="Q137" s="18">
        <f t="shared" si="9"/>
        <v>0</v>
      </c>
      <c r="R137" s="18">
        <f t="shared" si="10"/>
        <v>0</v>
      </c>
      <c r="S137" s="18">
        <f t="shared" si="11"/>
        <v>0</v>
      </c>
      <c r="T137" s="52" t="e">
        <f>VLOOKUP(I137,Konten!A:D,4,FALSE)</f>
        <v>#N/A</v>
      </c>
    </row>
    <row r="138" spans="1:20">
      <c r="A138" s="67"/>
      <c r="B138" s="67">
        <f t="shared" si="13"/>
        <v>129</v>
      </c>
      <c r="C138" s="68"/>
      <c r="D138" s="69"/>
      <c r="E138" s="69"/>
      <c r="F138" s="69"/>
      <c r="G138" s="70"/>
      <c r="H138" s="69"/>
      <c r="I138" s="70"/>
      <c r="J138" s="71"/>
      <c r="K138" s="71"/>
      <c r="L138" s="72"/>
      <c r="M138" s="42">
        <f>IF($D$5=Abfrage!$O$2,(MONTH(C138)),(VLOOKUP((MONTH(C138)),Abfrage!$I$2:$J$13,2,FALSE)))</f>
        <v>1</v>
      </c>
      <c r="N138" s="18">
        <f t="shared" ref="N138:N201" si="14">(SUM(P138:S138))-(SUM(J138:K138))</f>
        <v>0</v>
      </c>
      <c r="O138" s="18">
        <f t="shared" si="12"/>
        <v>0</v>
      </c>
      <c r="P138" s="18">
        <f t="shared" ref="P138:P201" si="15">IFERROR((ROUND((+J138/(1+L138)*L138),2)),0)</f>
        <v>0</v>
      </c>
      <c r="Q138" s="18">
        <f t="shared" ref="Q138:Q201" si="16">IFERROR(ROUND(IF(L138=100%,K138,(K138/(1+L138)*L138)),2),0)</f>
        <v>0</v>
      </c>
      <c r="R138" s="18">
        <f t="shared" ref="R138:R201" si="17">+J138-P138</f>
        <v>0</v>
      </c>
      <c r="S138" s="18">
        <f t="shared" ref="S138:S201" si="18">+K138-Q138</f>
        <v>0</v>
      </c>
      <c r="T138" s="52" t="e">
        <f>VLOOKUP(I138,Konten!A:D,4,FALSE)</f>
        <v>#N/A</v>
      </c>
    </row>
    <row r="139" spans="1:20">
      <c r="A139" s="67"/>
      <c r="B139" s="67">
        <f t="shared" si="13"/>
        <v>130</v>
      </c>
      <c r="C139" s="68"/>
      <c r="D139" s="69"/>
      <c r="E139" s="69"/>
      <c r="F139" s="69"/>
      <c r="G139" s="70"/>
      <c r="H139" s="69"/>
      <c r="I139" s="70"/>
      <c r="J139" s="71"/>
      <c r="K139" s="71"/>
      <c r="L139" s="72"/>
      <c r="M139" s="42">
        <f>IF($D$5=Abfrage!$O$2,(MONTH(C139)),(VLOOKUP((MONTH(C139)),Abfrage!$I$2:$J$13,2,FALSE)))</f>
        <v>1</v>
      </c>
      <c r="N139" s="18">
        <f t="shared" si="14"/>
        <v>0</v>
      </c>
      <c r="O139" s="18">
        <f t="shared" ref="O139:O202" si="19">IF(L139="EUST",K139,0)</f>
        <v>0</v>
      </c>
      <c r="P139" s="18">
        <f t="shared" si="15"/>
        <v>0</v>
      </c>
      <c r="Q139" s="18">
        <f t="shared" si="16"/>
        <v>0</v>
      </c>
      <c r="R139" s="18">
        <f t="shared" si="17"/>
        <v>0</v>
      </c>
      <c r="S139" s="18">
        <f t="shared" si="18"/>
        <v>0</v>
      </c>
      <c r="T139" s="52" t="e">
        <f>VLOOKUP(I139,Konten!A:D,4,FALSE)</f>
        <v>#N/A</v>
      </c>
    </row>
    <row r="140" spans="1:20">
      <c r="A140" s="67"/>
      <c r="B140" s="67">
        <f t="shared" ref="B140:B203" si="20">B139+1</f>
        <v>131</v>
      </c>
      <c r="C140" s="68"/>
      <c r="D140" s="69"/>
      <c r="E140" s="69"/>
      <c r="F140" s="69"/>
      <c r="G140" s="70"/>
      <c r="H140" s="69"/>
      <c r="I140" s="70"/>
      <c r="J140" s="71"/>
      <c r="K140" s="71"/>
      <c r="L140" s="72"/>
      <c r="M140" s="42">
        <f>IF($D$5=Abfrage!$O$2,(MONTH(C140)),(VLOOKUP((MONTH(C140)),Abfrage!$I$2:$J$13,2,FALSE)))</f>
        <v>1</v>
      </c>
      <c r="N140" s="18">
        <f t="shared" si="14"/>
        <v>0</v>
      </c>
      <c r="O140" s="18">
        <f t="shared" si="19"/>
        <v>0</v>
      </c>
      <c r="P140" s="18">
        <f t="shared" si="15"/>
        <v>0</v>
      </c>
      <c r="Q140" s="18">
        <f t="shared" si="16"/>
        <v>0</v>
      </c>
      <c r="R140" s="18">
        <f t="shared" si="17"/>
        <v>0</v>
      </c>
      <c r="S140" s="18">
        <f t="shared" si="18"/>
        <v>0</v>
      </c>
      <c r="T140" s="52" t="e">
        <f>VLOOKUP(I140,Konten!A:D,4,FALSE)</f>
        <v>#N/A</v>
      </c>
    </row>
    <row r="141" spans="1:20">
      <c r="A141" s="67"/>
      <c r="B141" s="67">
        <f t="shared" si="20"/>
        <v>132</v>
      </c>
      <c r="C141" s="68"/>
      <c r="D141" s="69"/>
      <c r="E141" s="69"/>
      <c r="F141" s="69"/>
      <c r="G141" s="70"/>
      <c r="H141" s="69"/>
      <c r="I141" s="70"/>
      <c r="J141" s="71"/>
      <c r="K141" s="71"/>
      <c r="L141" s="72"/>
      <c r="M141" s="42">
        <f>IF($D$5=Abfrage!$O$2,(MONTH(C141)),(VLOOKUP((MONTH(C141)),Abfrage!$I$2:$J$13,2,FALSE)))</f>
        <v>1</v>
      </c>
      <c r="N141" s="18">
        <f t="shared" si="14"/>
        <v>0</v>
      </c>
      <c r="O141" s="18">
        <f t="shared" si="19"/>
        <v>0</v>
      </c>
      <c r="P141" s="18">
        <f t="shared" si="15"/>
        <v>0</v>
      </c>
      <c r="Q141" s="18">
        <f t="shared" si="16"/>
        <v>0</v>
      </c>
      <c r="R141" s="18">
        <f t="shared" si="17"/>
        <v>0</v>
      </c>
      <c r="S141" s="18">
        <f t="shared" si="18"/>
        <v>0</v>
      </c>
      <c r="T141" s="52" t="e">
        <f>VLOOKUP(I141,Konten!A:D,4,FALSE)</f>
        <v>#N/A</v>
      </c>
    </row>
    <row r="142" spans="1:20">
      <c r="A142" s="67"/>
      <c r="B142" s="67">
        <f t="shared" si="20"/>
        <v>133</v>
      </c>
      <c r="C142" s="68"/>
      <c r="D142" s="69"/>
      <c r="E142" s="69"/>
      <c r="F142" s="69"/>
      <c r="G142" s="70"/>
      <c r="H142" s="69"/>
      <c r="I142" s="70"/>
      <c r="J142" s="71"/>
      <c r="K142" s="71"/>
      <c r="L142" s="72"/>
      <c r="M142" s="42">
        <f>IF($D$5=Abfrage!$O$2,(MONTH(C142)),(VLOOKUP((MONTH(C142)),Abfrage!$I$2:$J$13,2,FALSE)))</f>
        <v>1</v>
      </c>
      <c r="N142" s="18">
        <f t="shared" si="14"/>
        <v>0</v>
      </c>
      <c r="O142" s="18">
        <f t="shared" si="19"/>
        <v>0</v>
      </c>
      <c r="P142" s="18">
        <f t="shared" si="15"/>
        <v>0</v>
      </c>
      <c r="Q142" s="18">
        <f t="shared" si="16"/>
        <v>0</v>
      </c>
      <c r="R142" s="18">
        <f t="shared" si="17"/>
        <v>0</v>
      </c>
      <c r="S142" s="18">
        <f t="shared" si="18"/>
        <v>0</v>
      </c>
      <c r="T142" s="52" t="e">
        <f>VLOOKUP(I142,Konten!A:D,4,FALSE)</f>
        <v>#N/A</v>
      </c>
    </row>
    <row r="143" spans="1:20">
      <c r="A143" s="67"/>
      <c r="B143" s="67">
        <f t="shared" si="20"/>
        <v>134</v>
      </c>
      <c r="C143" s="68"/>
      <c r="D143" s="69"/>
      <c r="E143" s="69"/>
      <c r="F143" s="69"/>
      <c r="G143" s="70"/>
      <c r="H143" s="69"/>
      <c r="I143" s="70"/>
      <c r="J143" s="71"/>
      <c r="K143" s="71"/>
      <c r="L143" s="72"/>
      <c r="M143" s="42">
        <f>IF($D$5=Abfrage!$O$2,(MONTH(C143)),(VLOOKUP((MONTH(C143)),Abfrage!$I$2:$J$13,2,FALSE)))</f>
        <v>1</v>
      </c>
      <c r="N143" s="18">
        <f t="shared" si="14"/>
        <v>0</v>
      </c>
      <c r="O143" s="18">
        <f t="shared" si="19"/>
        <v>0</v>
      </c>
      <c r="P143" s="18">
        <f t="shared" si="15"/>
        <v>0</v>
      </c>
      <c r="Q143" s="18">
        <f t="shared" si="16"/>
        <v>0</v>
      </c>
      <c r="R143" s="18">
        <f t="shared" si="17"/>
        <v>0</v>
      </c>
      <c r="S143" s="18">
        <f t="shared" si="18"/>
        <v>0</v>
      </c>
      <c r="T143" s="52" t="e">
        <f>VLOOKUP(I143,Konten!A:D,4,FALSE)</f>
        <v>#N/A</v>
      </c>
    </row>
    <row r="144" spans="1:20">
      <c r="A144" s="67"/>
      <c r="B144" s="67">
        <f t="shared" si="20"/>
        <v>135</v>
      </c>
      <c r="C144" s="68"/>
      <c r="D144" s="69"/>
      <c r="E144" s="69"/>
      <c r="F144" s="69"/>
      <c r="G144" s="70"/>
      <c r="H144" s="69"/>
      <c r="I144" s="70"/>
      <c r="J144" s="71"/>
      <c r="K144" s="71"/>
      <c r="L144" s="72"/>
      <c r="M144" s="42">
        <f>IF($D$5=Abfrage!$O$2,(MONTH(C144)),(VLOOKUP((MONTH(C144)),Abfrage!$I$2:$J$13,2,FALSE)))</f>
        <v>1</v>
      </c>
      <c r="N144" s="18">
        <f t="shared" si="14"/>
        <v>0</v>
      </c>
      <c r="O144" s="18">
        <f t="shared" si="19"/>
        <v>0</v>
      </c>
      <c r="P144" s="18">
        <f t="shared" si="15"/>
        <v>0</v>
      </c>
      <c r="Q144" s="18">
        <f t="shared" si="16"/>
        <v>0</v>
      </c>
      <c r="R144" s="18">
        <f t="shared" si="17"/>
        <v>0</v>
      </c>
      <c r="S144" s="18">
        <f t="shared" si="18"/>
        <v>0</v>
      </c>
      <c r="T144" s="52" t="e">
        <f>VLOOKUP(I144,Konten!A:D,4,FALSE)</f>
        <v>#N/A</v>
      </c>
    </row>
    <row r="145" spans="1:20">
      <c r="A145" s="67"/>
      <c r="B145" s="67">
        <f t="shared" si="20"/>
        <v>136</v>
      </c>
      <c r="C145" s="68"/>
      <c r="D145" s="69"/>
      <c r="E145" s="69"/>
      <c r="F145" s="69"/>
      <c r="G145" s="70"/>
      <c r="H145" s="69"/>
      <c r="I145" s="70"/>
      <c r="J145" s="71"/>
      <c r="K145" s="71"/>
      <c r="L145" s="72"/>
      <c r="M145" s="42">
        <f>IF($D$5=Abfrage!$O$2,(MONTH(C145)),(VLOOKUP((MONTH(C145)),Abfrage!$I$2:$J$13,2,FALSE)))</f>
        <v>1</v>
      </c>
      <c r="N145" s="18">
        <f t="shared" si="14"/>
        <v>0</v>
      </c>
      <c r="O145" s="18">
        <f t="shared" si="19"/>
        <v>0</v>
      </c>
      <c r="P145" s="18">
        <f t="shared" si="15"/>
        <v>0</v>
      </c>
      <c r="Q145" s="18">
        <f t="shared" si="16"/>
        <v>0</v>
      </c>
      <c r="R145" s="18">
        <f t="shared" si="17"/>
        <v>0</v>
      </c>
      <c r="S145" s="18">
        <f t="shared" si="18"/>
        <v>0</v>
      </c>
      <c r="T145" s="52" t="e">
        <f>VLOOKUP(I145,Konten!A:D,4,FALSE)</f>
        <v>#N/A</v>
      </c>
    </row>
    <row r="146" spans="1:20">
      <c r="A146" s="67"/>
      <c r="B146" s="67">
        <f t="shared" si="20"/>
        <v>137</v>
      </c>
      <c r="C146" s="68"/>
      <c r="D146" s="69"/>
      <c r="E146" s="69"/>
      <c r="F146" s="69"/>
      <c r="G146" s="70"/>
      <c r="H146" s="69"/>
      <c r="I146" s="70"/>
      <c r="J146" s="71"/>
      <c r="K146" s="71"/>
      <c r="L146" s="72"/>
      <c r="M146" s="42">
        <f>IF($D$5=Abfrage!$O$2,(MONTH(C146)),(VLOOKUP((MONTH(C146)),Abfrage!$I$2:$J$13,2,FALSE)))</f>
        <v>1</v>
      </c>
      <c r="N146" s="18">
        <f t="shared" si="14"/>
        <v>0</v>
      </c>
      <c r="O146" s="18">
        <f t="shared" si="19"/>
        <v>0</v>
      </c>
      <c r="P146" s="18">
        <f t="shared" si="15"/>
        <v>0</v>
      </c>
      <c r="Q146" s="18">
        <f t="shared" si="16"/>
        <v>0</v>
      </c>
      <c r="R146" s="18">
        <f t="shared" si="17"/>
        <v>0</v>
      </c>
      <c r="S146" s="18">
        <f t="shared" si="18"/>
        <v>0</v>
      </c>
      <c r="T146" s="52" t="e">
        <f>VLOOKUP(I146,Konten!A:D,4,FALSE)</f>
        <v>#N/A</v>
      </c>
    </row>
    <row r="147" spans="1:20">
      <c r="A147" s="67"/>
      <c r="B147" s="67">
        <f t="shared" si="20"/>
        <v>138</v>
      </c>
      <c r="C147" s="68"/>
      <c r="D147" s="69"/>
      <c r="E147" s="69"/>
      <c r="F147" s="69"/>
      <c r="G147" s="70"/>
      <c r="H147" s="69"/>
      <c r="I147" s="70"/>
      <c r="J147" s="71"/>
      <c r="K147" s="71"/>
      <c r="L147" s="72"/>
      <c r="M147" s="42">
        <f>IF($D$5=Abfrage!$O$2,(MONTH(C147)),(VLOOKUP((MONTH(C147)),Abfrage!$I$2:$J$13,2,FALSE)))</f>
        <v>1</v>
      </c>
      <c r="N147" s="18">
        <f t="shared" si="14"/>
        <v>0</v>
      </c>
      <c r="O147" s="18">
        <f t="shared" si="19"/>
        <v>0</v>
      </c>
      <c r="P147" s="18">
        <f t="shared" si="15"/>
        <v>0</v>
      </c>
      <c r="Q147" s="18">
        <f t="shared" si="16"/>
        <v>0</v>
      </c>
      <c r="R147" s="18">
        <f t="shared" si="17"/>
        <v>0</v>
      </c>
      <c r="S147" s="18">
        <f t="shared" si="18"/>
        <v>0</v>
      </c>
      <c r="T147" s="52" t="e">
        <f>VLOOKUP(I147,Konten!A:D,4,FALSE)</f>
        <v>#N/A</v>
      </c>
    </row>
    <row r="148" spans="1:20">
      <c r="A148" s="67"/>
      <c r="B148" s="67">
        <f t="shared" si="20"/>
        <v>139</v>
      </c>
      <c r="C148" s="68"/>
      <c r="D148" s="69"/>
      <c r="E148" s="69"/>
      <c r="F148" s="69"/>
      <c r="G148" s="70"/>
      <c r="H148" s="69"/>
      <c r="I148" s="70"/>
      <c r="J148" s="71"/>
      <c r="K148" s="71"/>
      <c r="L148" s="72"/>
      <c r="M148" s="42">
        <f>IF($D$5=Abfrage!$O$2,(MONTH(C148)),(VLOOKUP((MONTH(C148)),Abfrage!$I$2:$J$13,2,FALSE)))</f>
        <v>1</v>
      </c>
      <c r="N148" s="18">
        <f t="shared" si="14"/>
        <v>0</v>
      </c>
      <c r="O148" s="18">
        <f t="shared" si="19"/>
        <v>0</v>
      </c>
      <c r="P148" s="18">
        <f t="shared" si="15"/>
        <v>0</v>
      </c>
      <c r="Q148" s="18">
        <f t="shared" si="16"/>
        <v>0</v>
      </c>
      <c r="R148" s="18">
        <f t="shared" si="17"/>
        <v>0</v>
      </c>
      <c r="S148" s="18">
        <f t="shared" si="18"/>
        <v>0</v>
      </c>
      <c r="T148" s="52" t="e">
        <f>VLOOKUP(I148,Konten!A:D,4,FALSE)</f>
        <v>#N/A</v>
      </c>
    </row>
    <row r="149" spans="1:20">
      <c r="A149" s="67"/>
      <c r="B149" s="67">
        <f t="shared" si="20"/>
        <v>140</v>
      </c>
      <c r="C149" s="68"/>
      <c r="D149" s="69"/>
      <c r="E149" s="69"/>
      <c r="F149" s="69"/>
      <c r="G149" s="70"/>
      <c r="H149" s="69"/>
      <c r="I149" s="70"/>
      <c r="J149" s="71"/>
      <c r="K149" s="71"/>
      <c r="L149" s="72"/>
      <c r="M149" s="42">
        <f>IF($D$5=Abfrage!$O$2,(MONTH(C149)),(VLOOKUP((MONTH(C149)),Abfrage!$I$2:$J$13,2,FALSE)))</f>
        <v>1</v>
      </c>
      <c r="N149" s="18">
        <f t="shared" si="14"/>
        <v>0</v>
      </c>
      <c r="O149" s="18">
        <f t="shared" si="19"/>
        <v>0</v>
      </c>
      <c r="P149" s="18">
        <f t="shared" si="15"/>
        <v>0</v>
      </c>
      <c r="Q149" s="18">
        <f t="shared" si="16"/>
        <v>0</v>
      </c>
      <c r="R149" s="18">
        <f t="shared" si="17"/>
        <v>0</v>
      </c>
      <c r="S149" s="18">
        <f t="shared" si="18"/>
        <v>0</v>
      </c>
      <c r="T149" s="52" t="e">
        <f>VLOOKUP(I149,Konten!A:D,4,FALSE)</f>
        <v>#N/A</v>
      </c>
    </row>
    <row r="150" spans="1:20">
      <c r="A150" s="67"/>
      <c r="B150" s="67">
        <f t="shared" si="20"/>
        <v>141</v>
      </c>
      <c r="C150" s="68"/>
      <c r="D150" s="69"/>
      <c r="E150" s="69"/>
      <c r="F150" s="69"/>
      <c r="G150" s="70"/>
      <c r="H150" s="69"/>
      <c r="I150" s="70"/>
      <c r="J150" s="71"/>
      <c r="K150" s="71"/>
      <c r="L150" s="72"/>
      <c r="M150" s="42">
        <f>IF($D$5=Abfrage!$O$2,(MONTH(C150)),(VLOOKUP((MONTH(C150)),Abfrage!$I$2:$J$13,2,FALSE)))</f>
        <v>1</v>
      </c>
      <c r="N150" s="18">
        <f t="shared" si="14"/>
        <v>0</v>
      </c>
      <c r="O150" s="18">
        <f t="shared" si="19"/>
        <v>0</v>
      </c>
      <c r="P150" s="18">
        <f t="shared" si="15"/>
        <v>0</v>
      </c>
      <c r="Q150" s="18">
        <f t="shared" si="16"/>
        <v>0</v>
      </c>
      <c r="R150" s="18">
        <f t="shared" si="17"/>
        <v>0</v>
      </c>
      <c r="S150" s="18">
        <f t="shared" si="18"/>
        <v>0</v>
      </c>
      <c r="T150" s="52" t="e">
        <f>VLOOKUP(I150,Konten!A:D,4,FALSE)</f>
        <v>#N/A</v>
      </c>
    </row>
    <row r="151" spans="1:20">
      <c r="A151" s="67"/>
      <c r="B151" s="67">
        <f t="shared" si="20"/>
        <v>142</v>
      </c>
      <c r="C151" s="68"/>
      <c r="D151" s="69"/>
      <c r="E151" s="69"/>
      <c r="F151" s="69"/>
      <c r="G151" s="70"/>
      <c r="H151" s="69"/>
      <c r="I151" s="70"/>
      <c r="J151" s="71"/>
      <c r="K151" s="71"/>
      <c r="L151" s="72"/>
      <c r="M151" s="42">
        <f>IF($D$5=Abfrage!$O$2,(MONTH(C151)),(VLOOKUP((MONTH(C151)),Abfrage!$I$2:$J$13,2,FALSE)))</f>
        <v>1</v>
      </c>
      <c r="N151" s="18">
        <f t="shared" si="14"/>
        <v>0</v>
      </c>
      <c r="O151" s="18">
        <f t="shared" si="19"/>
        <v>0</v>
      </c>
      <c r="P151" s="18">
        <f t="shared" si="15"/>
        <v>0</v>
      </c>
      <c r="Q151" s="18">
        <f t="shared" si="16"/>
        <v>0</v>
      </c>
      <c r="R151" s="18">
        <f t="shared" si="17"/>
        <v>0</v>
      </c>
      <c r="S151" s="18">
        <f t="shared" si="18"/>
        <v>0</v>
      </c>
      <c r="T151" s="52" t="e">
        <f>VLOOKUP(I151,Konten!A:D,4,FALSE)</f>
        <v>#N/A</v>
      </c>
    </row>
    <row r="152" spans="1:20">
      <c r="A152" s="67"/>
      <c r="B152" s="67">
        <f t="shared" si="20"/>
        <v>143</v>
      </c>
      <c r="C152" s="68"/>
      <c r="D152" s="69"/>
      <c r="E152" s="69"/>
      <c r="F152" s="69"/>
      <c r="G152" s="70"/>
      <c r="H152" s="69"/>
      <c r="I152" s="70"/>
      <c r="J152" s="71"/>
      <c r="K152" s="71"/>
      <c r="L152" s="72"/>
      <c r="M152" s="42">
        <f>IF($D$5=Abfrage!$O$2,(MONTH(C152)),(VLOOKUP((MONTH(C152)),Abfrage!$I$2:$J$13,2,FALSE)))</f>
        <v>1</v>
      </c>
      <c r="N152" s="18">
        <f t="shared" si="14"/>
        <v>0</v>
      </c>
      <c r="O152" s="18">
        <f t="shared" si="19"/>
        <v>0</v>
      </c>
      <c r="P152" s="18">
        <f t="shared" si="15"/>
        <v>0</v>
      </c>
      <c r="Q152" s="18">
        <f t="shared" si="16"/>
        <v>0</v>
      </c>
      <c r="R152" s="18">
        <f t="shared" si="17"/>
        <v>0</v>
      </c>
      <c r="S152" s="18">
        <f t="shared" si="18"/>
        <v>0</v>
      </c>
      <c r="T152" s="52" t="e">
        <f>VLOOKUP(I152,Konten!A:D,4,FALSE)</f>
        <v>#N/A</v>
      </c>
    </row>
    <row r="153" spans="1:20">
      <c r="A153" s="67"/>
      <c r="B153" s="67">
        <f t="shared" si="20"/>
        <v>144</v>
      </c>
      <c r="C153" s="68"/>
      <c r="D153" s="69"/>
      <c r="E153" s="69"/>
      <c r="F153" s="69"/>
      <c r="G153" s="70"/>
      <c r="H153" s="69"/>
      <c r="I153" s="70"/>
      <c r="J153" s="71"/>
      <c r="K153" s="71"/>
      <c r="L153" s="72"/>
      <c r="M153" s="42">
        <f>IF($D$5=Abfrage!$O$2,(MONTH(C153)),(VLOOKUP((MONTH(C153)),Abfrage!$I$2:$J$13,2,FALSE)))</f>
        <v>1</v>
      </c>
      <c r="N153" s="18">
        <f t="shared" si="14"/>
        <v>0</v>
      </c>
      <c r="O153" s="18">
        <f t="shared" si="19"/>
        <v>0</v>
      </c>
      <c r="P153" s="18">
        <f t="shared" si="15"/>
        <v>0</v>
      </c>
      <c r="Q153" s="18">
        <f t="shared" si="16"/>
        <v>0</v>
      </c>
      <c r="R153" s="18">
        <f t="shared" si="17"/>
        <v>0</v>
      </c>
      <c r="S153" s="18">
        <f t="shared" si="18"/>
        <v>0</v>
      </c>
      <c r="T153" s="52" t="e">
        <f>VLOOKUP(I153,Konten!A:D,4,FALSE)</f>
        <v>#N/A</v>
      </c>
    </row>
    <row r="154" spans="1:20">
      <c r="A154" s="67"/>
      <c r="B154" s="67">
        <f t="shared" si="20"/>
        <v>145</v>
      </c>
      <c r="C154" s="68"/>
      <c r="D154" s="69"/>
      <c r="E154" s="69"/>
      <c r="F154" s="69"/>
      <c r="G154" s="70"/>
      <c r="H154" s="69"/>
      <c r="I154" s="70"/>
      <c r="J154" s="71"/>
      <c r="K154" s="71"/>
      <c r="L154" s="72"/>
      <c r="M154" s="42">
        <f>IF($D$5=Abfrage!$O$2,(MONTH(C154)),(VLOOKUP((MONTH(C154)),Abfrage!$I$2:$J$13,2,FALSE)))</f>
        <v>1</v>
      </c>
      <c r="N154" s="18">
        <f t="shared" si="14"/>
        <v>0</v>
      </c>
      <c r="O154" s="18">
        <f t="shared" si="19"/>
        <v>0</v>
      </c>
      <c r="P154" s="18">
        <f t="shared" si="15"/>
        <v>0</v>
      </c>
      <c r="Q154" s="18">
        <f t="shared" si="16"/>
        <v>0</v>
      </c>
      <c r="R154" s="18">
        <f t="shared" si="17"/>
        <v>0</v>
      </c>
      <c r="S154" s="18">
        <f t="shared" si="18"/>
        <v>0</v>
      </c>
      <c r="T154" s="52" t="e">
        <f>VLOOKUP(I154,Konten!A:D,4,FALSE)</f>
        <v>#N/A</v>
      </c>
    </row>
    <row r="155" spans="1:20">
      <c r="A155" s="67"/>
      <c r="B155" s="67">
        <f t="shared" si="20"/>
        <v>146</v>
      </c>
      <c r="C155" s="68"/>
      <c r="D155" s="69"/>
      <c r="E155" s="69"/>
      <c r="F155" s="69"/>
      <c r="G155" s="70"/>
      <c r="H155" s="69"/>
      <c r="I155" s="70"/>
      <c r="J155" s="71"/>
      <c r="K155" s="71"/>
      <c r="L155" s="72"/>
      <c r="M155" s="42">
        <f>IF($D$5=Abfrage!$O$2,(MONTH(C155)),(VLOOKUP((MONTH(C155)),Abfrage!$I$2:$J$13,2,FALSE)))</f>
        <v>1</v>
      </c>
      <c r="N155" s="18">
        <f t="shared" si="14"/>
        <v>0</v>
      </c>
      <c r="O155" s="18">
        <f t="shared" si="19"/>
        <v>0</v>
      </c>
      <c r="P155" s="18">
        <f t="shared" si="15"/>
        <v>0</v>
      </c>
      <c r="Q155" s="18">
        <f t="shared" si="16"/>
        <v>0</v>
      </c>
      <c r="R155" s="18">
        <f t="shared" si="17"/>
        <v>0</v>
      </c>
      <c r="S155" s="18">
        <f t="shared" si="18"/>
        <v>0</v>
      </c>
      <c r="T155" s="52" t="e">
        <f>VLOOKUP(I155,Konten!A:D,4,FALSE)</f>
        <v>#N/A</v>
      </c>
    </row>
    <row r="156" spans="1:20">
      <c r="A156" s="67"/>
      <c r="B156" s="67">
        <f t="shared" si="20"/>
        <v>147</v>
      </c>
      <c r="C156" s="68"/>
      <c r="D156" s="69"/>
      <c r="E156" s="69"/>
      <c r="F156" s="69"/>
      <c r="G156" s="70"/>
      <c r="H156" s="69"/>
      <c r="I156" s="70"/>
      <c r="J156" s="71"/>
      <c r="K156" s="71"/>
      <c r="L156" s="72"/>
      <c r="M156" s="42">
        <f>IF($D$5=Abfrage!$O$2,(MONTH(C156)),(VLOOKUP((MONTH(C156)),Abfrage!$I$2:$J$13,2,FALSE)))</f>
        <v>1</v>
      </c>
      <c r="N156" s="18">
        <f t="shared" si="14"/>
        <v>0</v>
      </c>
      <c r="O156" s="18">
        <f t="shared" si="19"/>
        <v>0</v>
      </c>
      <c r="P156" s="18">
        <f t="shared" si="15"/>
        <v>0</v>
      </c>
      <c r="Q156" s="18">
        <f t="shared" si="16"/>
        <v>0</v>
      </c>
      <c r="R156" s="18">
        <f t="shared" si="17"/>
        <v>0</v>
      </c>
      <c r="S156" s="18">
        <f t="shared" si="18"/>
        <v>0</v>
      </c>
      <c r="T156" s="52" t="e">
        <f>VLOOKUP(I156,Konten!A:D,4,FALSE)</f>
        <v>#N/A</v>
      </c>
    </row>
    <row r="157" spans="1:20">
      <c r="A157" s="67"/>
      <c r="B157" s="67">
        <f t="shared" si="20"/>
        <v>148</v>
      </c>
      <c r="C157" s="68"/>
      <c r="D157" s="69"/>
      <c r="E157" s="69"/>
      <c r="F157" s="69"/>
      <c r="G157" s="70"/>
      <c r="H157" s="69"/>
      <c r="I157" s="70"/>
      <c r="J157" s="71"/>
      <c r="K157" s="71"/>
      <c r="L157" s="72"/>
      <c r="M157" s="42">
        <f>IF($D$5=Abfrage!$O$2,(MONTH(C157)),(VLOOKUP((MONTH(C157)),Abfrage!$I$2:$J$13,2,FALSE)))</f>
        <v>1</v>
      </c>
      <c r="N157" s="18">
        <f t="shared" si="14"/>
        <v>0</v>
      </c>
      <c r="O157" s="18">
        <f t="shared" si="19"/>
        <v>0</v>
      </c>
      <c r="P157" s="18">
        <f t="shared" si="15"/>
        <v>0</v>
      </c>
      <c r="Q157" s="18">
        <f t="shared" si="16"/>
        <v>0</v>
      </c>
      <c r="R157" s="18">
        <f t="shared" si="17"/>
        <v>0</v>
      </c>
      <c r="S157" s="18">
        <f t="shared" si="18"/>
        <v>0</v>
      </c>
      <c r="T157" s="52" t="e">
        <f>VLOOKUP(I157,Konten!A:D,4,FALSE)</f>
        <v>#N/A</v>
      </c>
    </row>
    <row r="158" spans="1:20">
      <c r="A158" s="67"/>
      <c r="B158" s="67">
        <f t="shared" si="20"/>
        <v>149</v>
      </c>
      <c r="C158" s="68"/>
      <c r="D158" s="69"/>
      <c r="E158" s="69"/>
      <c r="F158" s="69"/>
      <c r="G158" s="70"/>
      <c r="H158" s="69"/>
      <c r="I158" s="70"/>
      <c r="J158" s="71"/>
      <c r="K158" s="71"/>
      <c r="L158" s="72"/>
      <c r="M158" s="42">
        <f>IF($D$5=Abfrage!$O$2,(MONTH(C158)),(VLOOKUP((MONTH(C158)),Abfrage!$I$2:$J$13,2,FALSE)))</f>
        <v>1</v>
      </c>
      <c r="N158" s="18">
        <f t="shared" si="14"/>
        <v>0</v>
      </c>
      <c r="O158" s="18">
        <f t="shared" si="19"/>
        <v>0</v>
      </c>
      <c r="P158" s="18">
        <f t="shared" si="15"/>
        <v>0</v>
      </c>
      <c r="Q158" s="18">
        <f t="shared" si="16"/>
        <v>0</v>
      </c>
      <c r="R158" s="18">
        <f t="shared" si="17"/>
        <v>0</v>
      </c>
      <c r="S158" s="18">
        <f t="shared" si="18"/>
        <v>0</v>
      </c>
      <c r="T158" s="52" t="e">
        <f>VLOOKUP(I158,Konten!A:D,4,FALSE)</f>
        <v>#N/A</v>
      </c>
    </row>
    <row r="159" spans="1:20">
      <c r="A159" s="67"/>
      <c r="B159" s="67">
        <f t="shared" si="20"/>
        <v>150</v>
      </c>
      <c r="C159" s="68"/>
      <c r="D159" s="69"/>
      <c r="E159" s="69"/>
      <c r="F159" s="69"/>
      <c r="G159" s="70"/>
      <c r="H159" s="69"/>
      <c r="I159" s="70"/>
      <c r="J159" s="71"/>
      <c r="K159" s="71"/>
      <c r="L159" s="72"/>
      <c r="M159" s="42">
        <f>IF($D$5=Abfrage!$O$2,(MONTH(C159)),(VLOOKUP((MONTH(C159)),Abfrage!$I$2:$J$13,2,FALSE)))</f>
        <v>1</v>
      </c>
      <c r="N159" s="18">
        <f t="shared" si="14"/>
        <v>0</v>
      </c>
      <c r="O159" s="18">
        <f t="shared" si="19"/>
        <v>0</v>
      </c>
      <c r="P159" s="18">
        <f t="shared" si="15"/>
        <v>0</v>
      </c>
      <c r="Q159" s="18">
        <f t="shared" si="16"/>
        <v>0</v>
      </c>
      <c r="R159" s="18">
        <f t="shared" si="17"/>
        <v>0</v>
      </c>
      <c r="S159" s="18">
        <f t="shared" si="18"/>
        <v>0</v>
      </c>
      <c r="T159" s="52" t="e">
        <f>VLOOKUP(I159,Konten!A:D,4,FALSE)</f>
        <v>#N/A</v>
      </c>
    </row>
    <row r="160" spans="1:20">
      <c r="A160" s="67"/>
      <c r="B160" s="67">
        <f t="shared" si="20"/>
        <v>151</v>
      </c>
      <c r="C160" s="68"/>
      <c r="D160" s="69"/>
      <c r="E160" s="69"/>
      <c r="F160" s="69"/>
      <c r="G160" s="70"/>
      <c r="H160" s="69"/>
      <c r="I160" s="70"/>
      <c r="J160" s="71"/>
      <c r="K160" s="71"/>
      <c r="L160" s="72"/>
      <c r="M160" s="42">
        <f>IF($D$5=Abfrage!$O$2,(MONTH(C160)),(VLOOKUP((MONTH(C160)),Abfrage!$I$2:$J$13,2,FALSE)))</f>
        <v>1</v>
      </c>
      <c r="N160" s="18">
        <f t="shared" si="14"/>
        <v>0</v>
      </c>
      <c r="O160" s="18">
        <f t="shared" si="19"/>
        <v>0</v>
      </c>
      <c r="P160" s="18">
        <f t="shared" si="15"/>
        <v>0</v>
      </c>
      <c r="Q160" s="18">
        <f t="shared" si="16"/>
        <v>0</v>
      </c>
      <c r="R160" s="18">
        <f t="shared" si="17"/>
        <v>0</v>
      </c>
      <c r="S160" s="18">
        <f t="shared" si="18"/>
        <v>0</v>
      </c>
      <c r="T160" s="52" t="e">
        <f>VLOOKUP(I160,Konten!A:D,4,FALSE)</f>
        <v>#N/A</v>
      </c>
    </row>
    <row r="161" spans="1:20">
      <c r="A161" s="67"/>
      <c r="B161" s="67">
        <f t="shared" si="20"/>
        <v>152</v>
      </c>
      <c r="C161" s="68"/>
      <c r="D161" s="69"/>
      <c r="E161" s="69"/>
      <c r="F161" s="69"/>
      <c r="G161" s="70"/>
      <c r="H161" s="69"/>
      <c r="I161" s="70"/>
      <c r="J161" s="71"/>
      <c r="K161" s="71"/>
      <c r="L161" s="72"/>
      <c r="M161" s="42">
        <f>IF($D$5=Abfrage!$O$2,(MONTH(C161)),(VLOOKUP((MONTH(C161)),Abfrage!$I$2:$J$13,2,FALSE)))</f>
        <v>1</v>
      </c>
      <c r="N161" s="18">
        <f t="shared" si="14"/>
        <v>0</v>
      </c>
      <c r="O161" s="18">
        <f t="shared" si="19"/>
        <v>0</v>
      </c>
      <c r="P161" s="18">
        <f t="shared" si="15"/>
        <v>0</v>
      </c>
      <c r="Q161" s="18">
        <f t="shared" si="16"/>
        <v>0</v>
      </c>
      <c r="R161" s="18">
        <f t="shared" si="17"/>
        <v>0</v>
      </c>
      <c r="S161" s="18">
        <f t="shared" si="18"/>
        <v>0</v>
      </c>
      <c r="T161" s="52" t="e">
        <f>VLOOKUP(I161,Konten!A:D,4,FALSE)</f>
        <v>#N/A</v>
      </c>
    </row>
    <row r="162" spans="1:20">
      <c r="A162" s="67"/>
      <c r="B162" s="67">
        <f t="shared" si="20"/>
        <v>153</v>
      </c>
      <c r="C162" s="68"/>
      <c r="D162" s="69"/>
      <c r="E162" s="69"/>
      <c r="F162" s="69"/>
      <c r="G162" s="70"/>
      <c r="H162" s="69"/>
      <c r="I162" s="70"/>
      <c r="J162" s="71"/>
      <c r="K162" s="71"/>
      <c r="L162" s="72"/>
      <c r="M162" s="42">
        <f>IF($D$5=Abfrage!$O$2,(MONTH(C162)),(VLOOKUP((MONTH(C162)),Abfrage!$I$2:$J$13,2,FALSE)))</f>
        <v>1</v>
      </c>
      <c r="N162" s="18">
        <f t="shared" si="14"/>
        <v>0</v>
      </c>
      <c r="O162" s="18">
        <f t="shared" si="19"/>
        <v>0</v>
      </c>
      <c r="P162" s="18">
        <f t="shared" si="15"/>
        <v>0</v>
      </c>
      <c r="Q162" s="18">
        <f t="shared" si="16"/>
        <v>0</v>
      </c>
      <c r="R162" s="18">
        <f t="shared" si="17"/>
        <v>0</v>
      </c>
      <c r="S162" s="18">
        <f t="shared" si="18"/>
        <v>0</v>
      </c>
      <c r="T162" s="52" t="e">
        <f>VLOOKUP(I162,Konten!A:D,4,FALSE)</f>
        <v>#N/A</v>
      </c>
    </row>
    <row r="163" spans="1:20">
      <c r="A163" s="67"/>
      <c r="B163" s="67">
        <f t="shared" si="20"/>
        <v>154</v>
      </c>
      <c r="C163" s="68"/>
      <c r="D163" s="69"/>
      <c r="E163" s="69"/>
      <c r="F163" s="69"/>
      <c r="G163" s="70"/>
      <c r="H163" s="69"/>
      <c r="I163" s="70"/>
      <c r="J163" s="71"/>
      <c r="K163" s="71"/>
      <c r="L163" s="72"/>
      <c r="M163" s="42">
        <f>IF($D$5=Abfrage!$O$2,(MONTH(C163)),(VLOOKUP((MONTH(C163)),Abfrage!$I$2:$J$13,2,FALSE)))</f>
        <v>1</v>
      </c>
      <c r="N163" s="18">
        <f t="shared" si="14"/>
        <v>0</v>
      </c>
      <c r="O163" s="18">
        <f t="shared" si="19"/>
        <v>0</v>
      </c>
      <c r="P163" s="18">
        <f t="shared" si="15"/>
        <v>0</v>
      </c>
      <c r="Q163" s="18">
        <f t="shared" si="16"/>
        <v>0</v>
      </c>
      <c r="R163" s="18">
        <f t="shared" si="17"/>
        <v>0</v>
      </c>
      <c r="S163" s="18">
        <f t="shared" si="18"/>
        <v>0</v>
      </c>
      <c r="T163" s="52" t="e">
        <f>VLOOKUP(I163,Konten!A:D,4,FALSE)</f>
        <v>#N/A</v>
      </c>
    </row>
    <row r="164" spans="1:20">
      <c r="A164" s="67"/>
      <c r="B164" s="67">
        <f t="shared" si="20"/>
        <v>155</v>
      </c>
      <c r="C164" s="68"/>
      <c r="D164" s="69"/>
      <c r="E164" s="69"/>
      <c r="F164" s="69"/>
      <c r="G164" s="70"/>
      <c r="H164" s="69"/>
      <c r="I164" s="70"/>
      <c r="J164" s="71"/>
      <c r="K164" s="71"/>
      <c r="L164" s="72"/>
      <c r="M164" s="42">
        <f>IF($D$5=Abfrage!$O$2,(MONTH(C164)),(VLOOKUP((MONTH(C164)),Abfrage!$I$2:$J$13,2,FALSE)))</f>
        <v>1</v>
      </c>
      <c r="N164" s="18">
        <f t="shared" si="14"/>
        <v>0</v>
      </c>
      <c r="O164" s="18">
        <f t="shared" si="19"/>
        <v>0</v>
      </c>
      <c r="P164" s="18">
        <f t="shared" si="15"/>
        <v>0</v>
      </c>
      <c r="Q164" s="18">
        <f t="shared" si="16"/>
        <v>0</v>
      </c>
      <c r="R164" s="18">
        <f t="shared" si="17"/>
        <v>0</v>
      </c>
      <c r="S164" s="18">
        <f t="shared" si="18"/>
        <v>0</v>
      </c>
      <c r="T164" s="52" t="e">
        <f>VLOOKUP(I164,Konten!A:D,4,FALSE)</f>
        <v>#N/A</v>
      </c>
    </row>
    <row r="165" spans="1:20">
      <c r="A165" s="67"/>
      <c r="B165" s="67">
        <f t="shared" si="20"/>
        <v>156</v>
      </c>
      <c r="C165" s="68"/>
      <c r="D165" s="69"/>
      <c r="E165" s="69"/>
      <c r="F165" s="69"/>
      <c r="G165" s="70"/>
      <c r="H165" s="69"/>
      <c r="I165" s="70"/>
      <c r="J165" s="71"/>
      <c r="K165" s="71"/>
      <c r="L165" s="72"/>
      <c r="M165" s="42">
        <f>IF($D$5=Abfrage!$O$2,(MONTH(C165)),(VLOOKUP((MONTH(C165)),Abfrage!$I$2:$J$13,2,FALSE)))</f>
        <v>1</v>
      </c>
      <c r="N165" s="18">
        <f t="shared" si="14"/>
        <v>0</v>
      </c>
      <c r="O165" s="18">
        <f t="shared" si="19"/>
        <v>0</v>
      </c>
      <c r="P165" s="18">
        <f t="shared" si="15"/>
        <v>0</v>
      </c>
      <c r="Q165" s="18">
        <f t="shared" si="16"/>
        <v>0</v>
      </c>
      <c r="R165" s="18">
        <f t="shared" si="17"/>
        <v>0</v>
      </c>
      <c r="S165" s="18">
        <f t="shared" si="18"/>
        <v>0</v>
      </c>
      <c r="T165" s="52" t="e">
        <f>VLOOKUP(I165,Konten!A:D,4,FALSE)</f>
        <v>#N/A</v>
      </c>
    </row>
    <row r="166" spans="1:20">
      <c r="A166" s="67"/>
      <c r="B166" s="67">
        <f t="shared" si="20"/>
        <v>157</v>
      </c>
      <c r="C166" s="68"/>
      <c r="D166" s="69"/>
      <c r="E166" s="69"/>
      <c r="F166" s="69"/>
      <c r="G166" s="70"/>
      <c r="H166" s="69"/>
      <c r="I166" s="70"/>
      <c r="J166" s="71"/>
      <c r="K166" s="71"/>
      <c r="L166" s="72"/>
      <c r="M166" s="42">
        <f>IF($D$5=Abfrage!$O$2,(MONTH(C166)),(VLOOKUP((MONTH(C166)),Abfrage!$I$2:$J$13,2,FALSE)))</f>
        <v>1</v>
      </c>
      <c r="N166" s="18">
        <f t="shared" si="14"/>
        <v>0</v>
      </c>
      <c r="O166" s="18">
        <f t="shared" si="19"/>
        <v>0</v>
      </c>
      <c r="P166" s="18">
        <f t="shared" si="15"/>
        <v>0</v>
      </c>
      <c r="Q166" s="18">
        <f t="shared" si="16"/>
        <v>0</v>
      </c>
      <c r="R166" s="18">
        <f t="shared" si="17"/>
        <v>0</v>
      </c>
      <c r="S166" s="18">
        <f t="shared" si="18"/>
        <v>0</v>
      </c>
      <c r="T166" s="52" t="e">
        <f>VLOOKUP(I166,Konten!A:D,4,FALSE)</f>
        <v>#N/A</v>
      </c>
    </row>
    <row r="167" spans="1:20">
      <c r="A167" s="67"/>
      <c r="B167" s="67">
        <f t="shared" si="20"/>
        <v>158</v>
      </c>
      <c r="C167" s="68"/>
      <c r="D167" s="69"/>
      <c r="E167" s="69"/>
      <c r="F167" s="69"/>
      <c r="G167" s="70"/>
      <c r="H167" s="69"/>
      <c r="I167" s="70"/>
      <c r="J167" s="71"/>
      <c r="K167" s="71"/>
      <c r="L167" s="72"/>
      <c r="M167" s="42">
        <f>IF($D$5=Abfrage!$O$2,(MONTH(C167)),(VLOOKUP((MONTH(C167)),Abfrage!$I$2:$J$13,2,FALSE)))</f>
        <v>1</v>
      </c>
      <c r="N167" s="18">
        <f t="shared" si="14"/>
        <v>0</v>
      </c>
      <c r="O167" s="18">
        <f t="shared" si="19"/>
        <v>0</v>
      </c>
      <c r="P167" s="18">
        <f t="shared" si="15"/>
        <v>0</v>
      </c>
      <c r="Q167" s="18">
        <f t="shared" si="16"/>
        <v>0</v>
      </c>
      <c r="R167" s="18">
        <f t="shared" si="17"/>
        <v>0</v>
      </c>
      <c r="S167" s="18">
        <f t="shared" si="18"/>
        <v>0</v>
      </c>
      <c r="T167" s="52" t="e">
        <f>VLOOKUP(I167,Konten!A:D,4,FALSE)</f>
        <v>#N/A</v>
      </c>
    </row>
    <row r="168" spans="1:20">
      <c r="A168" s="67"/>
      <c r="B168" s="67">
        <f t="shared" si="20"/>
        <v>159</v>
      </c>
      <c r="C168" s="68"/>
      <c r="D168" s="69"/>
      <c r="E168" s="69"/>
      <c r="F168" s="69"/>
      <c r="G168" s="70"/>
      <c r="H168" s="69"/>
      <c r="I168" s="70"/>
      <c r="J168" s="71"/>
      <c r="K168" s="71"/>
      <c r="L168" s="72"/>
      <c r="M168" s="42">
        <f>IF($D$5=Abfrage!$O$2,(MONTH(C168)),(VLOOKUP((MONTH(C168)),Abfrage!$I$2:$J$13,2,FALSE)))</f>
        <v>1</v>
      </c>
      <c r="N168" s="18">
        <f t="shared" si="14"/>
        <v>0</v>
      </c>
      <c r="O168" s="18">
        <f t="shared" si="19"/>
        <v>0</v>
      </c>
      <c r="P168" s="18">
        <f t="shared" si="15"/>
        <v>0</v>
      </c>
      <c r="Q168" s="18">
        <f t="shared" si="16"/>
        <v>0</v>
      </c>
      <c r="R168" s="18">
        <f t="shared" si="17"/>
        <v>0</v>
      </c>
      <c r="S168" s="18">
        <f t="shared" si="18"/>
        <v>0</v>
      </c>
      <c r="T168" s="52" t="e">
        <f>VLOOKUP(I168,Konten!A:D,4,FALSE)</f>
        <v>#N/A</v>
      </c>
    </row>
    <row r="169" spans="1:20">
      <c r="A169" s="67"/>
      <c r="B169" s="67">
        <f t="shared" si="20"/>
        <v>160</v>
      </c>
      <c r="C169" s="68"/>
      <c r="D169" s="69"/>
      <c r="E169" s="69"/>
      <c r="F169" s="69"/>
      <c r="G169" s="70"/>
      <c r="H169" s="69"/>
      <c r="I169" s="70"/>
      <c r="J169" s="71"/>
      <c r="K169" s="71"/>
      <c r="L169" s="72"/>
      <c r="M169" s="42">
        <f>IF($D$5=Abfrage!$O$2,(MONTH(C169)),(VLOOKUP((MONTH(C169)),Abfrage!$I$2:$J$13,2,FALSE)))</f>
        <v>1</v>
      </c>
      <c r="N169" s="18">
        <f t="shared" si="14"/>
        <v>0</v>
      </c>
      <c r="O169" s="18">
        <f t="shared" si="19"/>
        <v>0</v>
      </c>
      <c r="P169" s="18">
        <f t="shared" si="15"/>
        <v>0</v>
      </c>
      <c r="Q169" s="18">
        <f t="shared" si="16"/>
        <v>0</v>
      </c>
      <c r="R169" s="18">
        <f t="shared" si="17"/>
        <v>0</v>
      </c>
      <c r="S169" s="18">
        <f t="shared" si="18"/>
        <v>0</v>
      </c>
      <c r="T169" s="52" t="e">
        <f>VLOOKUP(I169,Konten!A:D,4,FALSE)</f>
        <v>#N/A</v>
      </c>
    </row>
    <row r="170" spans="1:20">
      <c r="A170" s="67"/>
      <c r="B170" s="67">
        <f t="shared" si="20"/>
        <v>161</v>
      </c>
      <c r="C170" s="68"/>
      <c r="D170" s="69"/>
      <c r="E170" s="69"/>
      <c r="F170" s="69"/>
      <c r="G170" s="70"/>
      <c r="H170" s="69"/>
      <c r="I170" s="70"/>
      <c r="J170" s="71"/>
      <c r="K170" s="71"/>
      <c r="L170" s="72"/>
      <c r="M170" s="42">
        <f>IF($D$5=Abfrage!$O$2,(MONTH(C170)),(VLOOKUP((MONTH(C170)),Abfrage!$I$2:$J$13,2,FALSE)))</f>
        <v>1</v>
      </c>
      <c r="N170" s="18">
        <f t="shared" si="14"/>
        <v>0</v>
      </c>
      <c r="O170" s="18">
        <f t="shared" si="19"/>
        <v>0</v>
      </c>
      <c r="P170" s="18">
        <f t="shared" si="15"/>
        <v>0</v>
      </c>
      <c r="Q170" s="18">
        <f t="shared" si="16"/>
        <v>0</v>
      </c>
      <c r="R170" s="18">
        <f t="shared" si="17"/>
        <v>0</v>
      </c>
      <c r="S170" s="18">
        <f t="shared" si="18"/>
        <v>0</v>
      </c>
      <c r="T170" s="52" t="e">
        <f>VLOOKUP(I170,Konten!A:D,4,FALSE)</f>
        <v>#N/A</v>
      </c>
    </row>
    <row r="171" spans="1:20">
      <c r="A171" s="67"/>
      <c r="B171" s="67">
        <f t="shared" si="20"/>
        <v>162</v>
      </c>
      <c r="C171" s="68"/>
      <c r="D171" s="69"/>
      <c r="E171" s="69"/>
      <c r="F171" s="69"/>
      <c r="G171" s="70"/>
      <c r="H171" s="69"/>
      <c r="I171" s="70"/>
      <c r="J171" s="71"/>
      <c r="K171" s="71"/>
      <c r="L171" s="72"/>
      <c r="M171" s="42">
        <f>IF($D$5=Abfrage!$O$2,(MONTH(C171)),(VLOOKUP((MONTH(C171)),Abfrage!$I$2:$J$13,2,FALSE)))</f>
        <v>1</v>
      </c>
      <c r="N171" s="18">
        <f t="shared" si="14"/>
        <v>0</v>
      </c>
      <c r="O171" s="18">
        <f t="shared" si="19"/>
        <v>0</v>
      </c>
      <c r="P171" s="18">
        <f t="shared" si="15"/>
        <v>0</v>
      </c>
      <c r="Q171" s="18">
        <f t="shared" si="16"/>
        <v>0</v>
      </c>
      <c r="R171" s="18">
        <f t="shared" si="17"/>
        <v>0</v>
      </c>
      <c r="S171" s="18">
        <f t="shared" si="18"/>
        <v>0</v>
      </c>
      <c r="T171" s="52" t="e">
        <f>VLOOKUP(I171,Konten!A:D,4,FALSE)</f>
        <v>#N/A</v>
      </c>
    </row>
    <row r="172" spans="1:20">
      <c r="A172" s="67"/>
      <c r="B172" s="67">
        <f t="shared" si="20"/>
        <v>163</v>
      </c>
      <c r="C172" s="68"/>
      <c r="D172" s="69"/>
      <c r="E172" s="69"/>
      <c r="F172" s="69"/>
      <c r="G172" s="70"/>
      <c r="H172" s="69"/>
      <c r="I172" s="70"/>
      <c r="J172" s="71"/>
      <c r="K172" s="71"/>
      <c r="L172" s="72"/>
      <c r="M172" s="42">
        <f>IF($D$5=Abfrage!$O$2,(MONTH(C172)),(VLOOKUP((MONTH(C172)),Abfrage!$I$2:$J$13,2,FALSE)))</f>
        <v>1</v>
      </c>
      <c r="N172" s="18">
        <f t="shared" si="14"/>
        <v>0</v>
      </c>
      <c r="O172" s="18">
        <f t="shared" si="19"/>
        <v>0</v>
      </c>
      <c r="P172" s="18">
        <f t="shared" si="15"/>
        <v>0</v>
      </c>
      <c r="Q172" s="18">
        <f t="shared" si="16"/>
        <v>0</v>
      </c>
      <c r="R172" s="18">
        <f t="shared" si="17"/>
        <v>0</v>
      </c>
      <c r="S172" s="18">
        <f t="shared" si="18"/>
        <v>0</v>
      </c>
      <c r="T172" s="52" t="e">
        <f>VLOOKUP(I172,Konten!A:D,4,FALSE)</f>
        <v>#N/A</v>
      </c>
    </row>
    <row r="173" spans="1:20">
      <c r="A173" s="67"/>
      <c r="B173" s="67">
        <f t="shared" si="20"/>
        <v>164</v>
      </c>
      <c r="C173" s="68"/>
      <c r="D173" s="69"/>
      <c r="E173" s="69"/>
      <c r="F173" s="69"/>
      <c r="G173" s="70"/>
      <c r="H173" s="69"/>
      <c r="I173" s="70"/>
      <c r="J173" s="71"/>
      <c r="K173" s="71"/>
      <c r="L173" s="72"/>
      <c r="M173" s="42">
        <f>IF($D$5=Abfrage!$O$2,(MONTH(C173)),(VLOOKUP((MONTH(C173)),Abfrage!$I$2:$J$13,2,FALSE)))</f>
        <v>1</v>
      </c>
      <c r="N173" s="18">
        <f t="shared" si="14"/>
        <v>0</v>
      </c>
      <c r="O173" s="18">
        <f t="shared" si="19"/>
        <v>0</v>
      </c>
      <c r="P173" s="18">
        <f t="shared" si="15"/>
        <v>0</v>
      </c>
      <c r="Q173" s="18">
        <f t="shared" si="16"/>
        <v>0</v>
      </c>
      <c r="R173" s="18">
        <f t="shared" si="17"/>
        <v>0</v>
      </c>
      <c r="S173" s="18">
        <f t="shared" si="18"/>
        <v>0</v>
      </c>
      <c r="T173" s="52" t="e">
        <f>VLOOKUP(I173,Konten!A:D,4,FALSE)</f>
        <v>#N/A</v>
      </c>
    </row>
    <row r="174" spans="1:20">
      <c r="A174" s="67"/>
      <c r="B174" s="67">
        <f t="shared" si="20"/>
        <v>165</v>
      </c>
      <c r="C174" s="68"/>
      <c r="D174" s="69"/>
      <c r="E174" s="69"/>
      <c r="F174" s="69"/>
      <c r="G174" s="70"/>
      <c r="H174" s="69"/>
      <c r="I174" s="70"/>
      <c r="J174" s="71"/>
      <c r="K174" s="71"/>
      <c r="L174" s="72"/>
      <c r="M174" s="42">
        <f>IF($D$5=Abfrage!$O$2,(MONTH(C174)),(VLOOKUP((MONTH(C174)),Abfrage!$I$2:$J$13,2,FALSE)))</f>
        <v>1</v>
      </c>
      <c r="N174" s="18">
        <f t="shared" si="14"/>
        <v>0</v>
      </c>
      <c r="O174" s="18">
        <f t="shared" si="19"/>
        <v>0</v>
      </c>
      <c r="P174" s="18">
        <f t="shared" si="15"/>
        <v>0</v>
      </c>
      <c r="Q174" s="18">
        <f t="shared" si="16"/>
        <v>0</v>
      </c>
      <c r="R174" s="18">
        <f t="shared" si="17"/>
        <v>0</v>
      </c>
      <c r="S174" s="18">
        <f t="shared" si="18"/>
        <v>0</v>
      </c>
      <c r="T174" s="52" t="e">
        <f>VLOOKUP(I174,Konten!A:D,4,FALSE)</f>
        <v>#N/A</v>
      </c>
    </row>
    <row r="175" spans="1:20">
      <c r="A175" s="67"/>
      <c r="B175" s="67">
        <f t="shared" si="20"/>
        <v>166</v>
      </c>
      <c r="C175" s="68"/>
      <c r="D175" s="69"/>
      <c r="E175" s="69"/>
      <c r="F175" s="69"/>
      <c r="G175" s="70"/>
      <c r="H175" s="69"/>
      <c r="I175" s="70"/>
      <c r="J175" s="71"/>
      <c r="K175" s="71"/>
      <c r="L175" s="72"/>
      <c r="M175" s="42">
        <f>IF($D$5=Abfrage!$O$2,(MONTH(C175)),(VLOOKUP((MONTH(C175)),Abfrage!$I$2:$J$13,2,FALSE)))</f>
        <v>1</v>
      </c>
      <c r="N175" s="18">
        <f t="shared" si="14"/>
        <v>0</v>
      </c>
      <c r="O175" s="18">
        <f t="shared" si="19"/>
        <v>0</v>
      </c>
      <c r="P175" s="18">
        <f t="shared" si="15"/>
        <v>0</v>
      </c>
      <c r="Q175" s="18">
        <f t="shared" si="16"/>
        <v>0</v>
      </c>
      <c r="R175" s="18">
        <f t="shared" si="17"/>
        <v>0</v>
      </c>
      <c r="S175" s="18">
        <f t="shared" si="18"/>
        <v>0</v>
      </c>
      <c r="T175" s="52" t="e">
        <f>VLOOKUP(I175,Konten!A:D,4,FALSE)</f>
        <v>#N/A</v>
      </c>
    </row>
    <row r="176" spans="1:20">
      <c r="A176" s="67"/>
      <c r="B176" s="67">
        <f t="shared" si="20"/>
        <v>167</v>
      </c>
      <c r="C176" s="68"/>
      <c r="D176" s="69"/>
      <c r="E176" s="69"/>
      <c r="F176" s="69"/>
      <c r="G176" s="70"/>
      <c r="H176" s="69"/>
      <c r="I176" s="70"/>
      <c r="J176" s="71"/>
      <c r="K176" s="71"/>
      <c r="L176" s="72"/>
      <c r="M176" s="42">
        <f>IF($D$5=Abfrage!$O$2,(MONTH(C176)),(VLOOKUP((MONTH(C176)),Abfrage!$I$2:$J$13,2,FALSE)))</f>
        <v>1</v>
      </c>
      <c r="N176" s="18">
        <f t="shared" si="14"/>
        <v>0</v>
      </c>
      <c r="O176" s="18">
        <f t="shared" si="19"/>
        <v>0</v>
      </c>
      <c r="P176" s="18">
        <f t="shared" si="15"/>
        <v>0</v>
      </c>
      <c r="Q176" s="18">
        <f t="shared" si="16"/>
        <v>0</v>
      </c>
      <c r="R176" s="18">
        <f t="shared" si="17"/>
        <v>0</v>
      </c>
      <c r="S176" s="18">
        <f t="shared" si="18"/>
        <v>0</v>
      </c>
      <c r="T176" s="52" t="e">
        <f>VLOOKUP(I176,Konten!A:D,4,FALSE)</f>
        <v>#N/A</v>
      </c>
    </row>
    <row r="177" spans="1:20">
      <c r="A177" s="67"/>
      <c r="B177" s="67">
        <f t="shared" si="20"/>
        <v>168</v>
      </c>
      <c r="C177" s="68"/>
      <c r="D177" s="69"/>
      <c r="E177" s="69"/>
      <c r="F177" s="69"/>
      <c r="G177" s="70"/>
      <c r="H177" s="69"/>
      <c r="I177" s="70"/>
      <c r="J177" s="71"/>
      <c r="K177" s="71"/>
      <c r="L177" s="72"/>
      <c r="M177" s="42">
        <f>IF($D$5=Abfrage!$O$2,(MONTH(C177)),(VLOOKUP((MONTH(C177)),Abfrage!$I$2:$J$13,2,FALSE)))</f>
        <v>1</v>
      </c>
      <c r="N177" s="18">
        <f t="shared" si="14"/>
        <v>0</v>
      </c>
      <c r="O177" s="18">
        <f t="shared" si="19"/>
        <v>0</v>
      </c>
      <c r="P177" s="18">
        <f t="shared" si="15"/>
        <v>0</v>
      </c>
      <c r="Q177" s="18">
        <f t="shared" si="16"/>
        <v>0</v>
      </c>
      <c r="R177" s="18">
        <f t="shared" si="17"/>
        <v>0</v>
      </c>
      <c r="S177" s="18">
        <f t="shared" si="18"/>
        <v>0</v>
      </c>
      <c r="T177" s="52" t="e">
        <f>VLOOKUP(I177,Konten!A:D,4,FALSE)</f>
        <v>#N/A</v>
      </c>
    </row>
    <row r="178" spans="1:20">
      <c r="A178" s="67"/>
      <c r="B178" s="67">
        <f t="shared" si="20"/>
        <v>169</v>
      </c>
      <c r="C178" s="68"/>
      <c r="D178" s="69"/>
      <c r="E178" s="69"/>
      <c r="F178" s="69"/>
      <c r="G178" s="70"/>
      <c r="H178" s="69"/>
      <c r="I178" s="70"/>
      <c r="J178" s="71"/>
      <c r="K178" s="71"/>
      <c r="L178" s="72"/>
      <c r="M178" s="42">
        <f>IF($D$5=Abfrage!$O$2,(MONTH(C178)),(VLOOKUP((MONTH(C178)),Abfrage!$I$2:$J$13,2,FALSE)))</f>
        <v>1</v>
      </c>
      <c r="N178" s="18">
        <f t="shared" si="14"/>
        <v>0</v>
      </c>
      <c r="O178" s="18">
        <f t="shared" si="19"/>
        <v>0</v>
      </c>
      <c r="P178" s="18">
        <f t="shared" si="15"/>
        <v>0</v>
      </c>
      <c r="Q178" s="18">
        <f t="shared" si="16"/>
        <v>0</v>
      </c>
      <c r="R178" s="18">
        <f t="shared" si="17"/>
        <v>0</v>
      </c>
      <c r="S178" s="18">
        <f t="shared" si="18"/>
        <v>0</v>
      </c>
      <c r="T178" s="52" t="e">
        <f>VLOOKUP(I178,Konten!A:D,4,FALSE)</f>
        <v>#N/A</v>
      </c>
    </row>
    <row r="179" spans="1:20">
      <c r="A179" s="67"/>
      <c r="B179" s="67">
        <f t="shared" si="20"/>
        <v>170</v>
      </c>
      <c r="C179" s="68"/>
      <c r="D179" s="69"/>
      <c r="E179" s="69"/>
      <c r="F179" s="69"/>
      <c r="G179" s="70"/>
      <c r="H179" s="69"/>
      <c r="I179" s="70"/>
      <c r="J179" s="71"/>
      <c r="K179" s="71"/>
      <c r="L179" s="72"/>
      <c r="M179" s="42">
        <f>IF($D$5=Abfrage!$O$2,(MONTH(C179)),(VLOOKUP((MONTH(C179)),Abfrage!$I$2:$J$13,2,FALSE)))</f>
        <v>1</v>
      </c>
      <c r="N179" s="18">
        <f t="shared" si="14"/>
        <v>0</v>
      </c>
      <c r="O179" s="18">
        <f t="shared" si="19"/>
        <v>0</v>
      </c>
      <c r="P179" s="18">
        <f t="shared" si="15"/>
        <v>0</v>
      </c>
      <c r="Q179" s="18">
        <f t="shared" si="16"/>
        <v>0</v>
      </c>
      <c r="R179" s="18">
        <f t="shared" si="17"/>
        <v>0</v>
      </c>
      <c r="S179" s="18">
        <f t="shared" si="18"/>
        <v>0</v>
      </c>
      <c r="T179" s="52" t="e">
        <f>VLOOKUP(I179,Konten!A:D,4,FALSE)</f>
        <v>#N/A</v>
      </c>
    </row>
    <row r="180" spans="1:20">
      <c r="A180" s="67"/>
      <c r="B180" s="67">
        <f t="shared" si="20"/>
        <v>171</v>
      </c>
      <c r="C180" s="68"/>
      <c r="D180" s="69"/>
      <c r="E180" s="69"/>
      <c r="F180" s="69"/>
      <c r="G180" s="70"/>
      <c r="H180" s="69"/>
      <c r="I180" s="70"/>
      <c r="J180" s="71"/>
      <c r="K180" s="71"/>
      <c r="L180" s="72"/>
      <c r="M180" s="42">
        <f>IF($D$5=Abfrage!$O$2,(MONTH(C180)),(VLOOKUP((MONTH(C180)),Abfrage!$I$2:$J$13,2,FALSE)))</f>
        <v>1</v>
      </c>
      <c r="N180" s="18">
        <f t="shared" si="14"/>
        <v>0</v>
      </c>
      <c r="O180" s="18">
        <f t="shared" si="19"/>
        <v>0</v>
      </c>
      <c r="P180" s="18">
        <f t="shared" si="15"/>
        <v>0</v>
      </c>
      <c r="Q180" s="18">
        <f t="shared" si="16"/>
        <v>0</v>
      </c>
      <c r="R180" s="18">
        <f t="shared" si="17"/>
        <v>0</v>
      </c>
      <c r="S180" s="18">
        <f t="shared" si="18"/>
        <v>0</v>
      </c>
      <c r="T180" s="52" t="e">
        <f>VLOOKUP(I180,Konten!A:D,4,FALSE)</f>
        <v>#N/A</v>
      </c>
    </row>
    <row r="181" spans="1:20">
      <c r="A181" s="67"/>
      <c r="B181" s="67">
        <f t="shared" si="20"/>
        <v>172</v>
      </c>
      <c r="C181" s="68"/>
      <c r="D181" s="69"/>
      <c r="E181" s="69"/>
      <c r="F181" s="69"/>
      <c r="G181" s="70"/>
      <c r="H181" s="69"/>
      <c r="I181" s="70"/>
      <c r="J181" s="71"/>
      <c r="K181" s="71"/>
      <c r="L181" s="72"/>
      <c r="M181" s="42">
        <f>IF($D$5=Abfrage!$O$2,(MONTH(C181)),(VLOOKUP((MONTH(C181)),Abfrage!$I$2:$J$13,2,FALSE)))</f>
        <v>1</v>
      </c>
      <c r="N181" s="18">
        <f t="shared" si="14"/>
        <v>0</v>
      </c>
      <c r="O181" s="18">
        <f t="shared" si="19"/>
        <v>0</v>
      </c>
      <c r="P181" s="18">
        <f t="shared" si="15"/>
        <v>0</v>
      </c>
      <c r="Q181" s="18">
        <f t="shared" si="16"/>
        <v>0</v>
      </c>
      <c r="R181" s="18">
        <f t="shared" si="17"/>
        <v>0</v>
      </c>
      <c r="S181" s="18">
        <f t="shared" si="18"/>
        <v>0</v>
      </c>
      <c r="T181" s="52" t="e">
        <f>VLOOKUP(I181,Konten!A:D,4,FALSE)</f>
        <v>#N/A</v>
      </c>
    </row>
    <row r="182" spans="1:20">
      <c r="A182" s="67"/>
      <c r="B182" s="67">
        <f t="shared" si="20"/>
        <v>173</v>
      </c>
      <c r="C182" s="68"/>
      <c r="D182" s="69"/>
      <c r="E182" s="69"/>
      <c r="F182" s="69"/>
      <c r="G182" s="70"/>
      <c r="H182" s="69"/>
      <c r="I182" s="70"/>
      <c r="J182" s="71"/>
      <c r="K182" s="71"/>
      <c r="L182" s="72"/>
      <c r="M182" s="42">
        <f>IF($D$5=Abfrage!$O$2,(MONTH(C182)),(VLOOKUP((MONTH(C182)),Abfrage!$I$2:$J$13,2,FALSE)))</f>
        <v>1</v>
      </c>
      <c r="N182" s="18">
        <f t="shared" si="14"/>
        <v>0</v>
      </c>
      <c r="O182" s="18">
        <f t="shared" si="19"/>
        <v>0</v>
      </c>
      <c r="P182" s="18">
        <f t="shared" si="15"/>
        <v>0</v>
      </c>
      <c r="Q182" s="18">
        <f t="shared" si="16"/>
        <v>0</v>
      </c>
      <c r="R182" s="18">
        <f t="shared" si="17"/>
        <v>0</v>
      </c>
      <c r="S182" s="18">
        <f t="shared" si="18"/>
        <v>0</v>
      </c>
      <c r="T182" s="52" t="e">
        <f>VLOOKUP(I182,Konten!A:D,4,FALSE)</f>
        <v>#N/A</v>
      </c>
    </row>
    <row r="183" spans="1:20">
      <c r="A183" s="67"/>
      <c r="B183" s="67">
        <f t="shared" si="20"/>
        <v>174</v>
      </c>
      <c r="C183" s="68"/>
      <c r="D183" s="69"/>
      <c r="E183" s="69"/>
      <c r="F183" s="69"/>
      <c r="G183" s="70"/>
      <c r="H183" s="69"/>
      <c r="I183" s="70"/>
      <c r="J183" s="71"/>
      <c r="K183" s="71"/>
      <c r="L183" s="72"/>
      <c r="M183" s="42">
        <f>IF($D$5=Abfrage!$O$2,(MONTH(C183)),(VLOOKUP((MONTH(C183)),Abfrage!$I$2:$J$13,2,FALSE)))</f>
        <v>1</v>
      </c>
      <c r="N183" s="18">
        <f t="shared" si="14"/>
        <v>0</v>
      </c>
      <c r="O183" s="18">
        <f t="shared" si="19"/>
        <v>0</v>
      </c>
      <c r="P183" s="18">
        <f t="shared" si="15"/>
        <v>0</v>
      </c>
      <c r="Q183" s="18">
        <f t="shared" si="16"/>
        <v>0</v>
      </c>
      <c r="R183" s="18">
        <f t="shared" si="17"/>
        <v>0</v>
      </c>
      <c r="S183" s="18">
        <f t="shared" si="18"/>
        <v>0</v>
      </c>
      <c r="T183" s="52" t="e">
        <f>VLOOKUP(I183,Konten!A:D,4,FALSE)</f>
        <v>#N/A</v>
      </c>
    </row>
    <row r="184" spans="1:20">
      <c r="A184" s="67"/>
      <c r="B184" s="67">
        <f t="shared" si="20"/>
        <v>175</v>
      </c>
      <c r="C184" s="68"/>
      <c r="D184" s="69"/>
      <c r="E184" s="69"/>
      <c r="F184" s="69"/>
      <c r="G184" s="70"/>
      <c r="H184" s="69"/>
      <c r="I184" s="70"/>
      <c r="J184" s="71"/>
      <c r="K184" s="71"/>
      <c r="L184" s="72"/>
      <c r="M184" s="42">
        <f>IF($D$5=Abfrage!$O$2,(MONTH(C184)),(VLOOKUP((MONTH(C184)),Abfrage!$I$2:$J$13,2,FALSE)))</f>
        <v>1</v>
      </c>
      <c r="N184" s="18">
        <f t="shared" si="14"/>
        <v>0</v>
      </c>
      <c r="O184" s="18">
        <f t="shared" si="19"/>
        <v>0</v>
      </c>
      <c r="P184" s="18">
        <f t="shared" si="15"/>
        <v>0</v>
      </c>
      <c r="Q184" s="18">
        <f t="shared" si="16"/>
        <v>0</v>
      </c>
      <c r="R184" s="18">
        <f t="shared" si="17"/>
        <v>0</v>
      </c>
      <c r="S184" s="18">
        <f t="shared" si="18"/>
        <v>0</v>
      </c>
      <c r="T184" s="52" t="e">
        <f>VLOOKUP(I184,Konten!A:D,4,FALSE)</f>
        <v>#N/A</v>
      </c>
    </row>
    <row r="185" spans="1:20">
      <c r="A185" s="67"/>
      <c r="B185" s="67">
        <f t="shared" si="20"/>
        <v>176</v>
      </c>
      <c r="C185" s="68"/>
      <c r="D185" s="69"/>
      <c r="E185" s="69"/>
      <c r="F185" s="69"/>
      <c r="G185" s="70"/>
      <c r="H185" s="69"/>
      <c r="I185" s="70"/>
      <c r="J185" s="71"/>
      <c r="K185" s="71"/>
      <c r="L185" s="72"/>
      <c r="M185" s="42">
        <f>IF($D$5=Abfrage!$O$2,(MONTH(C185)),(VLOOKUP((MONTH(C185)),Abfrage!$I$2:$J$13,2,FALSE)))</f>
        <v>1</v>
      </c>
      <c r="N185" s="18">
        <f t="shared" si="14"/>
        <v>0</v>
      </c>
      <c r="O185" s="18">
        <f t="shared" si="19"/>
        <v>0</v>
      </c>
      <c r="P185" s="18">
        <f t="shared" si="15"/>
        <v>0</v>
      </c>
      <c r="Q185" s="18">
        <f t="shared" si="16"/>
        <v>0</v>
      </c>
      <c r="R185" s="18">
        <f t="shared" si="17"/>
        <v>0</v>
      </c>
      <c r="S185" s="18">
        <f t="shared" si="18"/>
        <v>0</v>
      </c>
      <c r="T185" s="52" t="e">
        <f>VLOOKUP(I185,Konten!A:D,4,FALSE)</f>
        <v>#N/A</v>
      </c>
    </row>
    <row r="186" spans="1:20">
      <c r="A186" s="67"/>
      <c r="B186" s="67">
        <f t="shared" si="20"/>
        <v>177</v>
      </c>
      <c r="C186" s="68"/>
      <c r="D186" s="69"/>
      <c r="E186" s="69"/>
      <c r="F186" s="69"/>
      <c r="G186" s="70"/>
      <c r="H186" s="69"/>
      <c r="I186" s="70"/>
      <c r="J186" s="71"/>
      <c r="K186" s="71"/>
      <c r="L186" s="72"/>
      <c r="M186" s="42">
        <f>IF($D$5=Abfrage!$O$2,(MONTH(C186)),(VLOOKUP((MONTH(C186)),Abfrage!$I$2:$J$13,2,FALSE)))</f>
        <v>1</v>
      </c>
      <c r="N186" s="18">
        <f t="shared" si="14"/>
        <v>0</v>
      </c>
      <c r="O186" s="18">
        <f t="shared" si="19"/>
        <v>0</v>
      </c>
      <c r="P186" s="18">
        <f t="shared" si="15"/>
        <v>0</v>
      </c>
      <c r="Q186" s="18">
        <f t="shared" si="16"/>
        <v>0</v>
      </c>
      <c r="R186" s="18">
        <f t="shared" si="17"/>
        <v>0</v>
      </c>
      <c r="S186" s="18">
        <f t="shared" si="18"/>
        <v>0</v>
      </c>
      <c r="T186" s="52" t="e">
        <f>VLOOKUP(I186,Konten!A:D,4,FALSE)</f>
        <v>#N/A</v>
      </c>
    </row>
    <row r="187" spans="1:20">
      <c r="A187" s="67"/>
      <c r="B187" s="67">
        <f t="shared" si="20"/>
        <v>178</v>
      </c>
      <c r="C187" s="68"/>
      <c r="D187" s="69"/>
      <c r="E187" s="69"/>
      <c r="F187" s="69"/>
      <c r="G187" s="70"/>
      <c r="H187" s="69"/>
      <c r="I187" s="70"/>
      <c r="J187" s="71"/>
      <c r="K187" s="71"/>
      <c r="L187" s="72"/>
      <c r="M187" s="42">
        <f>IF($D$5=Abfrage!$O$2,(MONTH(C187)),(VLOOKUP((MONTH(C187)),Abfrage!$I$2:$J$13,2,FALSE)))</f>
        <v>1</v>
      </c>
      <c r="N187" s="18">
        <f t="shared" si="14"/>
        <v>0</v>
      </c>
      <c r="O187" s="18">
        <f t="shared" si="19"/>
        <v>0</v>
      </c>
      <c r="P187" s="18">
        <f t="shared" si="15"/>
        <v>0</v>
      </c>
      <c r="Q187" s="18">
        <f t="shared" si="16"/>
        <v>0</v>
      </c>
      <c r="R187" s="18">
        <f t="shared" si="17"/>
        <v>0</v>
      </c>
      <c r="S187" s="18">
        <f t="shared" si="18"/>
        <v>0</v>
      </c>
      <c r="T187" s="52" t="e">
        <f>VLOOKUP(I187,Konten!A:D,4,FALSE)</f>
        <v>#N/A</v>
      </c>
    </row>
    <row r="188" spans="1:20">
      <c r="A188" s="67"/>
      <c r="B188" s="67">
        <f t="shared" si="20"/>
        <v>179</v>
      </c>
      <c r="C188" s="68"/>
      <c r="D188" s="69"/>
      <c r="E188" s="69"/>
      <c r="F188" s="69"/>
      <c r="G188" s="70"/>
      <c r="H188" s="69"/>
      <c r="I188" s="70"/>
      <c r="J188" s="71"/>
      <c r="K188" s="71"/>
      <c r="L188" s="72"/>
      <c r="M188" s="42">
        <f>IF($D$5=Abfrage!$O$2,(MONTH(C188)),(VLOOKUP((MONTH(C188)),Abfrage!$I$2:$J$13,2,FALSE)))</f>
        <v>1</v>
      </c>
      <c r="N188" s="18">
        <f t="shared" si="14"/>
        <v>0</v>
      </c>
      <c r="O188" s="18">
        <f t="shared" si="19"/>
        <v>0</v>
      </c>
      <c r="P188" s="18">
        <f t="shared" si="15"/>
        <v>0</v>
      </c>
      <c r="Q188" s="18">
        <f t="shared" si="16"/>
        <v>0</v>
      </c>
      <c r="R188" s="18">
        <f t="shared" si="17"/>
        <v>0</v>
      </c>
      <c r="S188" s="18">
        <f t="shared" si="18"/>
        <v>0</v>
      </c>
      <c r="T188" s="52" t="e">
        <f>VLOOKUP(I188,Konten!A:D,4,FALSE)</f>
        <v>#N/A</v>
      </c>
    </row>
    <row r="189" spans="1:20">
      <c r="A189" s="67"/>
      <c r="B189" s="67">
        <f t="shared" si="20"/>
        <v>180</v>
      </c>
      <c r="C189" s="68"/>
      <c r="D189" s="69"/>
      <c r="E189" s="69"/>
      <c r="F189" s="69"/>
      <c r="G189" s="70"/>
      <c r="H189" s="69"/>
      <c r="I189" s="70"/>
      <c r="J189" s="71"/>
      <c r="K189" s="71"/>
      <c r="L189" s="72"/>
      <c r="M189" s="42">
        <f>IF($D$5=Abfrage!$O$2,(MONTH(C189)),(VLOOKUP((MONTH(C189)),Abfrage!$I$2:$J$13,2,FALSE)))</f>
        <v>1</v>
      </c>
      <c r="N189" s="18">
        <f t="shared" si="14"/>
        <v>0</v>
      </c>
      <c r="O189" s="18">
        <f t="shared" si="19"/>
        <v>0</v>
      </c>
      <c r="P189" s="18">
        <f t="shared" si="15"/>
        <v>0</v>
      </c>
      <c r="Q189" s="18">
        <f t="shared" si="16"/>
        <v>0</v>
      </c>
      <c r="R189" s="18">
        <f t="shared" si="17"/>
        <v>0</v>
      </c>
      <c r="S189" s="18">
        <f t="shared" si="18"/>
        <v>0</v>
      </c>
      <c r="T189" s="52" t="e">
        <f>VLOOKUP(I189,Konten!A:D,4,FALSE)</f>
        <v>#N/A</v>
      </c>
    </row>
    <row r="190" spans="1:20">
      <c r="A190" s="67"/>
      <c r="B190" s="67">
        <f t="shared" si="20"/>
        <v>181</v>
      </c>
      <c r="C190" s="68"/>
      <c r="D190" s="69"/>
      <c r="E190" s="69"/>
      <c r="F190" s="69"/>
      <c r="G190" s="70"/>
      <c r="H190" s="69"/>
      <c r="I190" s="70"/>
      <c r="J190" s="71"/>
      <c r="K190" s="71"/>
      <c r="L190" s="72"/>
      <c r="M190" s="42">
        <f>IF($D$5=Abfrage!$O$2,(MONTH(C190)),(VLOOKUP((MONTH(C190)),Abfrage!$I$2:$J$13,2,FALSE)))</f>
        <v>1</v>
      </c>
      <c r="N190" s="18">
        <f t="shared" si="14"/>
        <v>0</v>
      </c>
      <c r="O190" s="18">
        <f t="shared" si="19"/>
        <v>0</v>
      </c>
      <c r="P190" s="18">
        <f t="shared" si="15"/>
        <v>0</v>
      </c>
      <c r="Q190" s="18">
        <f t="shared" si="16"/>
        <v>0</v>
      </c>
      <c r="R190" s="18">
        <f t="shared" si="17"/>
        <v>0</v>
      </c>
      <c r="S190" s="18">
        <f t="shared" si="18"/>
        <v>0</v>
      </c>
      <c r="T190" s="52" t="e">
        <f>VLOOKUP(I190,Konten!A:D,4,FALSE)</f>
        <v>#N/A</v>
      </c>
    </row>
    <row r="191" spans="1:20">
      <c r="A191" s="67"/>
      <c r="B191" s="67">
        <f t="shared" si="20"/>
        <v>182</v>
      </c>
      <c r="C191" s="68"/>
      <c r="D191" s="69"/>
      <c r="E191" s="69"/>
      <c r="F191" s="69"/>
      <c r="G191" s="70"/>
      <c r="H191" s="69"/>
      <c r="I191" s="70"/>
      <c r="J191" s="71"/>
      <c r="K191" s="71"/>
      <c r="L191" s="72"/>
      <c r="M191" s="42">
        <f>IF($D$5=Abfrage!$O$2,(MONTH(C191)),(VLOOKUP((MONTH(C191)),Abfrage!$I$2:$J$13,2,FALSE)))</f>
        <v>1</v>
      </c>
      <c r="N191" s="18">
        <f t="shared" si="14"/>
        <v>0</v>
      </c>
      <c r="O191" s="18">
        <f t="shared" si="19"/>
        <v>0</v>
      </c>
      <c r="P191" s="18">
        <f t="shared" si="15"/>
        <v>0</v>
      </c>
      <c r="Q191" s="18">
        <f t="shared" si="16"/>
        <v>0</v>
      </c>
      <c r="R191" s="18">
        <f t="shared" si="17"/>
        <v>0</v>
      </c>
      <c r="S191" s="18">
        <f t="shared" si="18"/>
        <v>0</v>
      </c>
      <c r="T191" s="52" t="e">
        <f>VLOOKUP(I191,Konten!A:D,4,FALSE)</f>
        <v>#N/A</v>
      </c>
    </row>
    <row r="192" spans="1:20">
      <c r="A192" s="67"/>
      <c r="B192" s="67">
        <f t="shared" si="20"/>
        <v>183</v>
      </c>
      <c r="C192" s="68"/>
      <c r="D192" s="69"/>
      <c r="E192" s="69"/>
      <c r="F192" s="69"/>
      <c r="G192" s="70"/>
      <c r="H192" s="69"/>
      <c r="I192" s="70"/>
      <c r="J192" s="71"/>
      <c r="K192" s="71"/>
      <c r="L192" s="72"/>
      <c r="M192" s="42">
        <f>IF($D$5=Abfrage!$O$2,(MONTH(C192)),(VLOOKUP((MONTH(C192)),Abfrage!$I$2:$J$13,2,FALSE)))</f>
        <v>1</v>
      </c>
      <c r="N192" s="18">
        <f t="shared" si="14"/>
        <v>0</v>
      </c>
      <c r="O192" s="18">
        <f t="shared" si="19"/>
        <v>0</v>
      </c>
      <c r="P192" s="18">
        <f t="shared" si="15"/>
        <v>0</v>
      </c>
      <c r="Q192" s="18">
        <f t="shared" si="16"/>
        <v>0</v>
      </c>
      <c r="R192" s="18">
        <f t="shared" si="17"/>
        <v>0</v>
      </c>
      <c r="S192" s="18">
        <f t="shared" si="18"/>
        <v>0</v>
      </c>
      <c r="T192" s="52" t="e">
        <f>VLOOKUP(I192,Konten!A:D,4,FALSE)</f>
        <v>#N/A</v>
      </c>
    </row>
    <row r="193" spans="1:20">
      <c r="A193" s="67"/>
      <c r="B193" s="67">
        <f t="shared" si="20"/>
        <v>184</v>
      </c>
      <c r="C193" s="68"/>
      <c r="D193" s="69"/>
      <c r="E193" s="69"/>
      <c r="F193" s="69"/>
      <c r="G193" s="70"/>
      <c r="H193" s="69"/>
      <c r="I193" s="70"/>
      <c r="J193" s="71"/>
      <c r="K193" s="71"/>
      <c r="L193" s="72"/>
      <c r="M193" s="42">
        <f>IF($D$5=Abfrage!$O$2,(MONTH(C193)),(VLOOKUP((MONTH(C193)),Abfrage!$I$2:$J$13,2,FALSE)))</f>
        <v>1</v>
      </c>
      <c r="N193" s="18">
        <f t="shared" si="14"/>
        <v>0</v>
      </c>
      <c r="O193" s="18">
        <f t="shared" si="19"/>
        <v>0</v>
      </c>
      <c r="P193" s="18">
        <f t="shared" si="15"/>
        <v>0</v>
      </c>
      <c r="Q193" s="18">
        <f t="shared" si="16"/>
        <v>0</v>
      </c>
      <c r="R193" s="18">
        <f t="shared" si="17"/>
        <v>0</v>
      </c>
      <c r="S193" s="18">
        <f t="shared" si="18"/>
        <v>0</v>
      </c>
      <c r="T193" s="52" t="e">
        <f>VLOOKUP(I193,Konten!A:D,4,FALSE)</f>
        <v>#N/A</v>
      </c>
    </row>
    <row r="194" spans="1:20">
      <c r="A194" s="67"/>
      <c r="B194" s="67">
        <f t="shared" si="20"/>
        <v>185</v>
      </c>
      <c r="C194" s="68"/>
      <c r="D194" s="69"/>
      <c r="E194" s="69"/>
      <c r="F194" s="69"/>
      <c r="G194" s="70"/>
      <c r="H194" s="69"/>
      <c r="I194" s="70"/>
      <c r="J194" s="71"/>
      <c r="K194" s="71"/>
      <c r="L194" s="72"/>
      <c r="M194" s="42">
        <f>IF($D$5=Abfrage!$O$2,(MONTH(C194)),(VLOOKUP((MONTH(C194)),Abfrage!$I$2:$J$13,2,FALSE)))</f>
        <v>1</v>
      </c>
      <c r="N194" s="18">
        <f t="shared" si="14"/>
        <v>0</v>
      </c>
      <c r="O194" s="18">
        <f t="shared" si="19"/>
        <v>0</v>
      </c>
      <c r="P194" s="18">
        <f t="shared" si="15"/>
        <v>0</v>
      </c>
      <c r="Q194" s="18">
        <f t="shared" si="16"/>
        <v>0</v>
      </c>
      <c r="R194" s="18">
        <f t="shared" si="17"/>
        <v>0</v>
      </c>
      <c r="S194" s="18">
        <f t="shared" si="18"/>
        <v>0</v>
      </c>
      <c r="T194" s="52" t="e">
        <f>VLOOKUP(I194,Konten!A:D,4,FALSE)</f>
        <v>#N/A</v>
      </c>
    </row>
    <row r="195" spans="1:20">
      <c r="A195" s="67"/>
      <c r="B195" s="67">
        <f t="shared" si="20"/>
        <v>186</v>
      </c>
      <c r="C195" s="68"/>
      <c r="D195" s="69"/>
      <c r="E195" s="69"/>
      <c r="F195" s="69"/>
      <c r="G195" s="70"/>
      <c r="H195" s="69"/>
      <c r="I195" s="70"/>
      <c r="J195" s="71"/>
      <c r="K195" s="71"/>
      <c r="L195" s="72"/>
      <c r="M195" s="42">
        <f>IF($D$5=Abfrage!$O$2,(MONTH(C195)),(VLOOKUP((MONTH(C195)),Abfrage!$I$2:$J$13,2,FALSE)))</f>
        <v>1</v>
      </c>
      <c r="N195" s="18">
        <f t="shared" si="14"/>
        <v>0</v>
      </c>
      <c r="O195" s="18">
        <f t="shared" si="19"/>
        <v>0</v>
      </c>
      <c r="P195" s="18">
        <f t="shared" si="15"/>
        <v>0</v>
      </c>
      <c r="Q195" s="18">
        <f t="shared" si="16"/>
        <v>0</v>
      </c>
      <c r="R195" s="18">
        <f t="shared" si="17"/>
        <v>0</v>
      </c>
      <c r="S195" s="18">
        <f t="shared" si="18"/>
        <v>0</v>
      </c>
      <c r="T195" s="52" t="e">
        <f>VLOOKUP(I195,Konten!A:D,4,FALSE)</f>
        <v>#N/A</v>
      </c>
    </row>
    <row r="196" spans="1:20">
      <c r="A196" s="67"/>
      <c r="B196" s="67">
        <f t="shared" si="20"/>
        <v>187</v>
      </c>
      <c r="C196" s="68"/>
      <c r="D196" s="69"/>
      <c r="E196" s="69"/>
      <c r="F196" s="69"/>
      <c r="G196" s="70"/>
      <c r="H196" s="69"/>
      <c r="I196" s="70"/>
      <c r="J196" s="71"/>
      <c r="K196" s="71"/>
      <c r="L196" s="72"/>
      <c r="M196" s="42">
        <f>IF($D$5=Abfrage!$O$2,(MONTH(C196)),(VLOOKUP((MONTH(C196)),Abfrage!$I$2:$J$13,2,FALSE)))</f>
        <v>1</v>
      </c>
      <c r="N196" s="18">
        <f t="shared" si="14"/>
        <v>0</v>
      </c>
      <c r="O196" s="18">
        <f t="shared" si="19"/>
        <v>0</v>
      </c>
      <c r="P196" s="18">
        <f t="shared" si="15"/>
        <v>0</v>
      </c>
      <c r="Q196" s="18">
        <f t="shared" si="16"/>
        <v>0</v>
      </c>
      <c r="R196" s="18">
        <f t="shared" si="17"/>
        <v>0</v>
      </c>
      <c r="S196" s="18">
        <f t="shared" si="18"/>
        <v>0</v>
      </c>
      <c r="T196" s="52" t="e">
        <f>VLOOKUP(I196,Konten!A:D,4,FALSE)</f>
        <v>#N/A</v>
      </c>
    </row>
    <row r="197" spans="1:20">
      <c r="A197" s="67"/>
      <c r="B197" s="67">
        <f t="shared" si="20"/>
        <v>188</v>
      </c>
      <c r="C197" s="68"/>
      <c r="D197" s="69"/>
      <c r="E197" s="69"/>
      <c r="F197" s="69"/>
      <c r="G197" s="70"/>
      <c r="H197" s="69"/>
      <c r="I197" s="70"/>
      <c r="J197" s="71"/>
      <c r="K197" s="71"/>
      <c r="L197" s="72"/>
      <c r="M197" s="42">
        <f>IF($D$5=Abfrage!$O$2,(MONTH(C197)),(VLOOKUP((MONTH(C197)),Abfrage!$I$2:$J$13,2,FALSE)))</f>
        <v>1</v>
      </c>
      <c r="N197" s="18">
        <f t="shared" si="14"/>
        <v>0</v>
      </c>
      <c r="O197" s="18">
        <f t="shared" si="19"/>
        <v>0</v>
      </c>
      <c r="P197" s="18">
        <f t="shared" si="15"/>
        <v>0</v>
      </c>
      <c r="Q197" s="18">
        <f t="shared" si="16"/>
        <v>0</v>
      </c>
      <c r="R197" s="18">
        <f t="shared" si="17"/>
        <v>0</v>
      </c>
      <c r="S197" s="18">
        <f t="shared" si="18"/>
        <v>0</v>
      </c>
      <c r="T197" s="52" t="e">
        <f>VLOOKUP(I197,Konten!A:D,4,FALSE)</f>
        <v>#N/A</v>
      </c>
    </row>
    <row r="198" spans="1:20">
      <c r="A198" s="67"/>
      <c r="B198" s="67">
        <f t="shared" si="20"/>
        <v>189</v>
      </c>
      <c r="C198" s="68"/>
      <c r="D198" s="69"/>
      <c r="E198" s="69"/>
      <c r="F198" s="69"/>
      <c r="G198" s="70"/>
      <c r="H198" s="69"/>
      <c r="I198" s="70"/>
      <c r="J198" s="71"/>
      <c r="K198" s="71"/>
      <c r="L198" s="72"/>
      <c r="M198" s="42">
        <f>IF($D$5=Abfrage!$O$2,(MONTH(C198)),(VLOOKUP((MONTH(C198)),Abfrage!$I$2:$J$13,2,FALSE)))</f>
        <v>1</v>
      </c>
      <c r="N198" s="18">
        <f t="shared" si="14"/>
        <v>0</v>
      </c>
      <c r="O198" s="18">
        <f t="shared" si="19"/>
        <v>0</v>
      </c>
      <c r="P198" s="18">
        <f t="shared" si="15"/>
        <v>0</v>
      </c>
      <c r="Q198" s="18">
        <f t="shared" si="16"/>
        <v>0</v>
      </c>
      <c r="R198" s="18">
        <f t="shared" si="17"/>
        <v>0</v>
      </c>
      <c r="S198" s="18">
        <f t="shared" si="18"/>
        <v>0</v>
      </c>
      <c r="T198" s="52" t="e">
        <f>VLOOKUP(I198,Konten!A:D,4,FALSE)</f>
        <v>#N/A</v>
      </c>
    </row>
    <row r="199" spans="1:20">
      <c r="A199" s="67"/>
      <c r="B199" s="67">
        <f t="shared" si="20"/>
        <v>190</v>
      </c>
      <c r="C199" s="68"/>
      <c r="D199" s="69"/>
      <c r="E199" s="69"/>
      <c r="F199" s="69"/>
      <c r="G199" s="70"/>
      <c r="H199" s="69"/>
      <c r="I199" s="70"/>
      <c r="J199" s="71"/>
      <c r="K199" s="71"/>
      <c r="L199" s="72"/>
      <c r="M199" s="42">
        <f>IF($D$5=Abfrage!$O$2,(MONTH(C199)),(VLOOKUP((MONTH(C199)),Abfrage!$I$2:$J$13,2,FALSE)))</f>
        <v>1</v>
      </c>
      <c r="N199" s="18">
        <f t="shared" si="14"/>
        <v>0</v>
      </c>
      <c r="O199" s="18">
        <f t="shared" si="19"/>
        <v>0</v>
      </c>
      <c r="P199" s="18">
        <f t="shared" si="15"/>
        <v>0</v>
      </c>
      <c r="Q199" s="18">
        <f t="shared" si="16"/>
        <v>0</v>
      </c>
      <c r="R199" s="18">
        <f t="shared" si="17"/>
        <v>0</v>
      </c>
      <c r="S199" s="18">
        <f t="shared" si="18"/>
        <v>0</v>
      </c>
      <c r="T199" s="52" t="e">
        <f>VLOOKUP(I199,Konten!A:D,4,FALSE)</f>
        <v>#N/A</v>
      </c>
    </row>
    <row r="200" spans="1:20">
      <c r="A200" s="67"/>
      <c r="B200" s="67">
        <f t="shared" si="20"/>
        <v>191</v>
      </c>
      <c r="C200" s="68"/>
      <c r="D200" s="69"/>
      <c r="E200" s="69"/>
      <c r="F200" s="69"/>
      <c r="G200" s="70"/>
      <c r="H200" s="69"/>
      <c r="I200" s="70"/>
      <c r="J200" s="71"/>
      <c r="K200" s="71"/>
      <c r="L200" s="72"/>
      <c r="M200" s="42">
        <f>IF($D$5=Abfrage!$O$2,(MONTH(C200)),(VLOOKUP((MONTH(C200)),Abfrage!$I$2:$J$13,2,FALSE)))</f>
        <v>1</v>
      </c>
      <c r="N200" s="18">
        <f t="shared" si="14"/>
        <v>0</v>
      </c>
      <c r="O200" s="18">
        <f t="shared" si="19"/>
        <v>0</v>
      </c>
      <c r="P200" s="18">
        <f t="shared" si="15"/>
        <v>0</v>
      </c>
      <c r="Q200" s="18">
        <f t="shared" si="16"/>
        <v>0</v>
      </c>
      <c r="R200" s="18">
        <f t="shared" si="17"/>
        <v>0</v>
      </c>
      <c r="S200" s="18">
        <f t="shared" si="18"/>
        <v>0</v>
      </c>
      <c r="T200" s="52" t="e">
        <f>VLOOKUP(I200,Konten!A:D,4,FALSE)</f>
        <v>#N/A</v>
      </c>
    </row>
    <row r="201" spans="1:20">
      <c r="A201" s="67"/>
      <c r="B201" s="67">
        <f t="shared" si="20"/>
        <v>192</v>
      </c>
      <c r="C201" s="68"/>
      <c r="D201" s="69"/>
      <c r="E201" s="69"/>
      <c r="F201" s="69"/>
      <c r="G201" s="70"/>
      <c r="H201" s="69"/>
      <c r="I201" s="70"/>
      <c r="J201" s="71"/>
      <c r="K201" s="71"/>
      <c r="L201" s="72"/>
      <c r="M201" s="42">
        <f>IF($D$5=Abfrage!$O$2,(MONTH(C201)),(VLOOKUP((MONTH(C201)),Abfrage!$I$2:$J$13,2,FALSE)))</f>
        <v>1</v>
      </c>
      <c r="N201" s="18">
        <f t="shared" si="14"/>
        <v>0</v>
      </c>
      <c r="O201" s="18">
        <f t="shared" si="19"/>
        <v>0</v>
      </c>
      <c r="P201" s="18">
        <f t="shared" si="15"/>
        <v>0</v>
      </c>
      <c r="Q201" s="18">
        <f t="shared" si="16"/>
        <v>0</v>
      </c>
      <c r="R201" s="18">
        <f t="shared" si="17"/>
        <v>0</v>
      </c>
      <c r="S201" s="18">
        <f t="shared" si="18"/>
        <v>0</v>
      </c>
      <c r="T201" s="52" t="e">
        <f>VLOOKUP(I201,Konten!A:D,4,FALSE)</f>
        <v>#N/A</v>
      </c>
    </row>
    <row r="202" spans="1:20">
      <c r="A202" s="67"/>
      <c r="B202" s="67">
        <f t="shared" si="20"/>
        <v>193</v>
      </c>
      <c r="C202" s="68"/>
      <c r="D202" s="69"/>
      <c r="E202" s="69"/>
      <c r="F202" s="69"/>
      <c r="G202" s="70"/>
      <c r="H202" s="69"/>
      <c r="I202" s="70"/>
      <c r="J202" s="71"/>
      <c r="K202" s="71"/>
      <c r="L202" s="72"/>
      <c r="M202" s="42">
        <f>IF($D$5=Abfrage!$O$2,(MONTH(C202)),(VLOOKUP((MONTH(C202)),Abfrage!$I$2:$J$13,2,FALSE)))</f>
        <v>1</v>
      </c>
      <c r="N202" s="18">
        <f t="shared" ref="N202:N265" si="21">(SUM(P202:S202))-(SUM(J202:K202))</f>
        <v>0</v>
      </c>
      <c r="O202" s="18">
        <f t="shared" si="19"/>
        <v>0</v>
      </c>
      <c r="P202" s="18">
        <f t="shared" ref="P202:P265" si="22">IFERROR((ROUND((+J202/(1+L202)*L202),2)),0)</f>
        <v>0</v>
      </c>
      <c r="Q202" s="18">
        <f t="shared" ref="Q202:Q265" si="23">IFERROR(ROUND(IF(L202=100%,K202,(K202/(1+L202)*L202)),2),0)</f>
        <v>0</v>
      </c>
      <c r="R202" s="18">
        <f t="shared" ref="R202:R265" si="24">+J202-P202</f>
        <v>0</v>
      </c>
      <c r="S202" s="18">
        <f t="shared" ref="S202:S265" si="25">+K202-Q202</f>
        <v>0</v>
      </c>
      <c r="T202" s="52" t="e">
        <f>VLOOKUP(I202,Konten!A:D,4,FALSE)</f>
        <v>#N/A</v>
      </c>
    </row>
    <row r="203" spans="1:20">
      <c r="A203" s="67"/>
      <c r="B203" s="67">
        <f t="shared" si="20"/>
        <v>194</v>
      </c>
      <c r="C203" s="68"/>
      <c r="D203" s="69"/>
      <c r="E203" s="69"/>
      <c r="F203" s="69"/>
      <c r="G203" s="70"/>
      <c r="H203" s="69"/>
      <c r="I203" s="70"/>
      <c r="J203" s="71"/>
      <c r="K203" s="71"/>
      <c r="L203" s="72"/>
      <c r="M203" s="42">
        <f>IF($D$5=Abfrage!$O$2,(MONTH(C203)),(VLOOKUP((MONTH(C203)),Abfrage!$I$2:$J$13,2,FALSE)))</f>
        <v>1</v>
      </c>
      <c r="N203" s="18">
        <f t="shared" si="21"/>
        <v>0</v>
      </c>
      <c r="O203" s="18">
        <f t="shared" ref="O203:O266" si="26">IF(L203="EUST",K203,0)</f>
        <v>0</v>
      </c>
      <c r="P203" s="18">
        <f t="shared" si="22"/>
        <v>0</v>
      </c>
      <c r="Q203" s="18">
        <f t="shared" si="23"/>
        <v>0</v>
      </c>
      <c r="R203" s="18">
        <f t="shared" si="24"/>
        <v>0</v>
      </c>
      <c r="S203" s="18">
        <f t="shared" si="25"/>
        <v>0</v>
      </c>
      <c r="T203" s="52" t="e">
        <f>VLOOKUP(I203,Konten!A:D,4,FALSE)</f>
        <v>#N/A</v>
      </c>
    </row>
    <row r="204" spans="1:20">
      <c r="A204" s="67"/>
      <c r="B204" s="67">
        <f t="shared" ref="B204:B267" si="27">B203+1</f>
        <v>195</v>
      </c>
      <c r="C204" s="68"/>
      <c r="D204" s="69"/>
      <c r="E204" s="69"/>
      <c r="F204" s="69"/>
      <c r="G204" s="70"/>
      <c r="H204" s="69"/>
      <c r="I204" s="70"/>
      <c r="J204" s="71"/>
      <c r="K204" s="71"/>
      <c r="L204" s="72"/>
      <c r="M204" s="42">
        <f>IF($D$5=Abfrage!$O$2,(MONTH(C204)),(VLOOKUP((MONTH(C204)),Abfrage!$I$2:$J$13,2,FALSE)))</f>
        <v>1</v>
      </c>
      <c r="N204" s="18">
        <f t="shared" si="21"/>
        <v>0</v>
      </c>
      <c r="O204" s="18">
        <f t="shared" si="26"/>
        <v>0</v>
      </c>
      <c r="P204" s="18">
        <f t="shared" si="22"/>
        <v>0</v>
      </c>
      <c r="Q204" s="18">
        <f t="shared" si="23"/>
        <v>0</v>
      </c>
      <c r="R204" s="18">
        <f t="shared" si="24"/>
        <v>0</v>
      </c>
      <c r="S204" s="18">
        <f t="shared" si="25"/>
        <v>0</v>
      </c>
      <c r="T204" s="52" t="e">
        <f>VLOOKUP(I204,Konten!A:D,4,FALSE)</f>
        <v>#N/A</v>
      </c>
    </row>
    <row r="205" spans="1:20">
      <c r="A205" s="67"/>
      <c r="B205" s="67">
        <f t="shared" si="27"/>
        <v>196</v>
      </c>
      <c r="C205" s="68"/>
      <c r="D205" s="69"/>
      <c r="E205" s="69"/>
      <c r="F205" s="69"/>
      <c r="G205" s="70"/>
      <c r="H205" s="69"/>
      <c r="I205" s="70"/>
      <c r="J205" s="71"/>
      <c r="K205" s="71"/>
      <c r="L205" s="72"/>
      <c r="M205" s="42">
        <f>IF($D$5=Abfrage!$O$2,(MONTH(C205)),(VLOOKUP((MONTH(C205)),Abfrage!$I$2:$J$13,2,FALSE)))</f>
        <v>1</v>
      </c>
      <c r="N205" s="18">
        <f t="shared" si="21"/>
        <v>0</v>
      </c>
      <c r="O205" s="18">
        <f t="shared" si="26"/>
        <v>0</v>
      </c>
      <c r="P205" s="18">
        <f t="shared" si="22"/>
        <v>0</v>
      </c>
      <c r="Q205" s="18">
        <f t="shared" si="23"/>
        <v>0</v>
      </c>
      <c r="R205" s="18">
        <f t="shared" si="24"/>
        <v>0</v>
      </c>
      <c r="S205" s="18">
        <f t="shared" si="25"/>
        <v>0</v>
      </c>
      <c r="T205" s="52" t="e">
        <f>VLOOKUP(I205,Konten!A:D,4,FALSE)</f>
        <v>#N/A</v>
      </c>
    </row>
    <row r="206" spans="1:20">
      <c r="A206" s="67"/>
      <c r="B206" s="67">
        <f t="shared" si="27"/>
        <v>197</v>
      </c>
      <c r="C206" s="68"/>
      <c r="D206" s="69"/>
      <c r="E206" s="69"/>
      <c r="F206" s="69"/>
      <c r="G206" s="70"/>
      <c r="H206" s="69"/>
      <c r="I206" s="70"/>
      <c r="J206" s="71"/>
      <c r="K206" s="71"/>
      <c r="L206" s="72"/>
      <c r="M206" s="42">
        <f>IF($D$5=Abfrage!$O$2,(MONTH(C206)),(VLOOKUP((MONTH(C206)),Abfrage!$I$2:$J$13,2,FALSE)))</f>
        <v>1</v>
      </c>
      <c r="N206" s="18">
        <f t="shared" si="21"/>
        <v>0</v>
      </c>
      <c r="O206" s="18">
        <f t="shared" si="26"/>
        <v>0</v>
      </c>
      <c r="P206" s="18">
        <f t="shared" si="22"/>
        <v>0</v>
      </c>
      <c r="Q206" s="18">
        <f t="shared" si="23"/>
        <v>0</v>
      </c>
      <c r="R206" s="18">
        <f t="shared" si="24"/>
        <v>0</v>
      </c>
      <c r="S206" s="18">
        <f t="shared" si="25"/>
        <v>0</v>
      </c>
      <c r="T206" s="52" t="e">
        <f>VLOOKUP(I206,Konten!A:D,4,FALSE)</f>
        <v>#N/A</v>
      </c>
    </row>
    <row r="207" spans="1:20">
      <c r="A207" s="67"/>
      <c r="B207" s="67">
        <f t="shared" si="27"/>
        <v>198</v>
      </c>
      <c r="C207" s="68"/>
      <c r="D207" s="69"/>
      <c r="E207" s="69"/>
      <c r="F207" s="69"/>
      <c r="G207" s="70"/>
      <c r="H207" s="69"/>
      <c r="I207" s="70"/>
      <c r="J207" s="71"/>
      <c r="K207" s="71"/>
      <c r="L207" s="72"/>
      <c r="M207" s="42">
        <f>IF($D$5=Abfrage!$O$2,(MONTH(C207)),(VLOOKUP((MONTH(C207)),Abfrage!$I$2:$J$13,2,FALSE)))</f>
        <v>1</v>
      </c>
      <c r="N207" s="18">
        <f t="shared" si="21"/>
        <v>0</v>
      </c>
      <c r="O207" s="18">
        <f t="shared" si="26"/>
        <v>0</v>
      </c>
      <c r="P207" s="18">
        <f t="shared" si="22"/>
        <v>0</v>
      </c>
      <c r="Q207" s="18">
        <f t="shared" si="23"/>
        <v>0</v>
      </c>
      <c r="R207" s="18">
        <f t="shared" si="24"/>
        <v>0</v>
      </c>
      <c r="S207" s="18">
        <f t="shared" si="25"/>
        <v>0</v>
      </c>
      <c r="T207" s="52" t="e">
        <f>VLOOKUP(I207,Konten!A:D,4,FALSE)</f>
        <v>#N/A</v>
      </c>
    </row>
    <row r="208" spans="1:20">
      <c r="A208" s="67"/>
      <c r="B208" s="67">
        <f t="shared" si="27"/>
        <v>199</v>
      </c>
      <c r="C208" s="68"/>
      <c r="D208" s="69"/>
      <c r="E208" s="69"/>
      <c r="F208" s="69"/>
      <c r="G208" s="70"/>
      <c r="H208" s="69"/>
      <c r="I208" s="70"/>
      <c r="J208" s="71"/>
      <c r="K208" s="71"/>
      <c r="L208" s="72"/>
      <c r="M208" s="42">
        <f>IF($D$5=Abfrage!$O$2,(MONTH(C208)),(VLOOKUP((MONTH(C208)),Abfrage!$I$2:$J$13,2,FALSE)))</f>
        <v>1</v>
      </c>
      <c r="N208" s="18">
        <f t="shared" si="21"/>
        <v>0</v>
      </c>
      <c r="O208" s="18">
        <f t="shared" si="26"/>
        <v>0</v>
      </c>
      <c r="P208" s="18">
        <f t="shared" si="22"/>
        <v>0</v>
      </c>
      <c r="Q208" s="18">
        <f t="shared" si="23"/>
        <v>0</v>
      </c>
      <c r="R208" s="18">
        <f t="shared" si="24"/>
        <v>0</v>
      </c>
      <c r="S208" s="18">
        <f t="shared" si="25"/>
        <v>0</v>
      </c>
      <c r="T208" s="52" t="e">
        <f>VLOOKUP(I208,Konten!A:D,4,FALSE)</f>
        <v>#N/A</v>
      </c>
    </row>
    <row r="209" spans="1:20">
      <c r="A209" s="67"/>
      <c r="B209" s="67">
        <f t="shared" si="27"/>
        <v>200</v>
      </c>
      <c r="C209" s="68"/>
      <c r="D209" s="69"/>
      <c r="E209" s="69"/>
      <c r="F209" s="69"/>
      <c r="G209" s="70"/>
      <c r="H209" s="69"/>
      <c r="I209" s="70"/>
      <c r="J209" s="71"/>
      <c r="K209" s="71"/>
      <c r="L209" s="72"/>
      <c r="M209" s="42">
        <f>IF($D$5=Abfrage!$O$2,(MONTH(C209)),(VLOOKUP((MONTH(C209)),Abfrage!$I$2:$J$13,2,FALSE)))</f>
        <v>1</v>
      </c>
      <c r="N209" s="18">
        <f t="shared" si="21"/>
        <v>0</v>
      </c>
      <c r="O209" s="18">
        <f t="shared" si="26"/>
        <v>0</v>
      </c>
      <c r="P209" s="18">
        <f t="shared" si="22"/>
        <v>0</v>
      </c>
      <c r="Q209" s="18">
        <f t="shared" si="23"/>
        <v>0</v>
      </c>
      <c r="R209" s="18">
        <f t="shared" si="24"/>
        <v>0</v>
      </c>
      <c r="S209" s="18">
        <f t="shared" si="25"/>
        <v>0</v>
      </c>
      <c r="T209" s="52" t="e">
        <f>VLOOKUP(I209,Konten!A:D,4,FALSE)</f>
        <v>#N/A</v>
      </c>
    </row>
    <row r="210" spans="1:20">
      <c r="A210" s="67"/>
      <c r="B210" s="67">
        <f t="shared" si="27"/>
        <v>201</v>
      </c>
      <c r="C210" s="68"/>
      <c r="D210" s="69"/>
      <c r="E210" s="69"/>
      <c r="F210" s="69"/>
      <c r="G210" s="70"/>
      <c r="H210" s="69"/>
      <c r="I210" s="70"/>
      <c r="J210" s="71"/>
      <c r="K210" s="71"/>
      <c r="L210" s="72"/>
      <c r="M210" s="42">
        <f>IF($D$5=Abfrage!$O$2,(MONTH(C210)),(VLOOKUP((MONTH(C210)),Abfrage!$I$2:$J$13,2,FALSE)))</f>
        <v>1</v>
      </c>
      <c r="N210" s="18">
        <f t="shared" si="21"/>
        <v>0</v>
      </c>
      <c r="O210" s="18">
        <f t="shared" si="26"/>
        <v>0</v>
      </c>
      <c r="P210" s="18">
        <f t="shared" si="22"/>
        <v>0</v>
      </c>
      <c r="Q210" s="18">
        <f t="shared" si="23"/>
        <v>0</v>
      </c>
      <c r="R210" s="18">
        <f t="shared" si="24"/>
        <v>0</v>
      </c>
      <c r="S210" s="18">
        <f t="shared" si="25"/>
        <v>0</v>
      </c>
      <c r="T210" s="52" t="e">
        <f>VLOOKUP(I210,Konten!A:D,4,FALSE)</f>
        <v>#N/A</v>
      </c>
    </row>
    <row r="211" spans="1:20">
      <c r="A211" s="67"/>
      <c r="B211" s="67">
        <f t="shared" si="27"/>
        <v>202</v>
      </c>
      <c r="C211" s="68"/>
      <c r="D211" s="69"/>
      <c r="E211" s="69"/>
      <c r="F211" s="69"/>
      <c r="G211" s="70"/>
      <c r="H211" s="69"/>
      <c r="I211" s="70"/>
      <c r="J211" s="71"/>
      <c r="K211" s="71"/>
      <c r="L211" s="72"/>
      <c r="M211" s="42">
        <f>IF($D$5=Abfrage!$O$2,(MONTH(C211)),(VLOOKUP((MONTH(C211)),Abfrage!$I$2:$J$13,2,FALSE)))</f>
        <v>1</v>
      </c>
      <c r="N211" s="18">
        <f t="shared" si="21"/>
        <v>0</v>
      </c>
      <c r="O211" s="18">
        <f t="shared" si="26"/>
        <v>0</v>
      </c>
      <c r="P211" s="18">
        <f t="shared" si="22"/>
        <v>0</v>
      </c>
      <c r="Q211" s="18">
        <f t="shared" si="23"/>
        <v>0</v>
      </c>
      <c r="R211" s="18">
        <f t="shared" si="24"/>
        <v>0</v>
      </c>
      <c r="S211" s="18">
        <f t="shared" si="25"/>
        <v>0</v>
      </c>
      <c r="T211" s="52" t="e">
        <f>VLOOKUP(I211,Konten!A:D,4,FALSE)</f>
        <v>#N/A</v>
      </c>
    </row>
    <row r="212" spans="1:20">
      <c r="A212" s="67"/>
      <c r="B212" s="67">
        <f t="shared" si="27"/>
        <v>203</v>
      </c>
      <c r="C212" s="68"/>
      <c r="D212" s="69"/>
      <c r="E212" s="69"/>
      <c r="F212" s="69"/>
      <c r="G212" s="70"/>
      <c r="H212" s="69"/>
      <c r="I212" s="70"/>
      <c r="J212" s="71"/>
      <c r="K212" s="71"/>
      <c r="L212" s="72"/>
      <c r="M212" s="42">
        <f>IF($D$5=Abfrage!$O$2,(MONTH(C212)),(VLOOKUP((MONTH(C212)),Abfrage!$I$2:$J$13,2,FALSE)))</f>
        <v>1</v>
      </c>
      <c r="N212" s="18">
        <f t="shared" si="21"/>
        <v>0</v>
      </c>
      <c r="O212" s="18">
        <f t="shared" si="26"/>
        <v>0</v>
      </c>
      <c r="P212" s="18">
        <f t="shared" si="22"/>
        <v>0</v>
      </c>
      <c r="Q212" s="18">
        <f t="shared" si="23"/>
        <v>0</v>
      </c>
      <c r="R212" s="18">
        <f t="shared" si="24"/>
        <v>0</v>
      </c>
      <c r="S212" s="18">
        <f t="shared" si="25"/>
        <v>0</v>
      </c>
      <c r="T212" s="52" t="e">
        <f>VLOOKUP(I212,Konten!A:D,4,FALSE)</f>
        <v>#N/A</v>
      </c>
    </row>
    <row r="213" spans="1:20">
      <c r="A213" s="67"/>
      <c r="B213" s="67">
        <f t="shared" si="27"/>
        <v>204</v>
      </c>
      <c r="C213" s="68"/>
      <c r="D213" s="69"/>
      <c r="E213" s="69"/>
      <c r="F213" s="69"/>
      <c r="G213" s="70"/>
      <c r="H213" s="69"/>
      <c r="I213" s="70"/>
      <c r="J213" s="71"/>
      <c r="K213" s="71"/>
      <c r="L213" s="72"/>
      <c r="M213" s="42">
        <f>IF($D$5=Abfrage!$O$2,(MONTH(C213)),(VLOOKUP((MONTH(C213)),Abfrage!$I$2:$J$13,2,FALSE)))</f>
        <v>1</v>
      </c>
      <c r="N213" s="18">
        <f t="shared" si="21"/>
        <v>0</v>
      </c>
      <c r="O213" s="18">
        <f t="shared" si="26"/>
        <v>0</v>
      </c>
      <c r="P213" s="18">
        <f t="shared" si="22"/>
        <v>0</v>
      </c>
      <c r="Q213" s="18">
        <f t="shared" si="23"/>
        <v>0</v>
      </c>
      <c r="R213" s="18">
        <f t="shared" si="24"/>
        <v>0</v>
      </c>
      <c r="S213" s="18">
        <f t="shared" si="25"/>
        <v>0</v>
      </c>
      <c r="T213" s="52" t="e">
        <f>VLOOKUP(I213,Konten!A:D,4,FALSE)</f>
        <v>#N/A</v>
      </c>
    </row>
    <row r="214" spans="1:20">
      <c r="A214" s="67"/>
      <c r="B214" s="67">
        <f t="shared" si="27"/>
        <v>205</v>
      </c>
      <c r="C214" s="68"/>
      <c r="D214" s="69"/>
      <c r="E214" s="69"/>
      <c r="F214" s="69"/>
      <c r="G214" s="70"/>
      <c r="H214" s="69"/>
      <c r="I214" s="70"/>
      <c r="J214" s="71"/>
      <c r="K214" s="71"/>
      <c r="L214" s="72"/>
      <c r="M214" s="42">
        <f>IF($D$5=Abfrage!$O$2,(MONTH(C214)),(VLOOKUP((MONTH(C214)),Abfrage!$I$2:$J$13,2,FALSE)))</f>
        <v>1</v>
      </c>
      <c r="N214" s="18">
        <f t="shared" si="21"/>
        <v>0</v>
      </c>
      <c r="O214" s="18">
        <f t="shared" si="26"/>
        <v>0</v>
      </c>
      <c r="P214" s="18">
        <f t="shared" si="22"/>
        <v>0</v>
      </c>
      <c r="Q214" s="18">
        <f t="shared" si="23"/>
        <v>0</v>
      </c>
      <c r="R214" s="18">
        <f t="shared" si="24"/>
        <v>0</v>
      </c>
      <c r="S214" s="18">
        <f t="shared" si="25"/>
        <v>0</v>
      </c>
      <c r="T214" s="52" t="e">
        <f>VLOOKUP(I214,Konten!A:D,4,FALSE)</f>
        <v>#N/A</v>
      </c>
    </row>
    <row r="215" spans="1:20">
      <c r="A215" s="67"/>
      <c r="B215" s="67">
        <f t="shared" si="27"/>
        <v>206</v>
      </c>
      <c r="C215" s="68"/>
      <c r="D215" s="69"/>
      <c r="E215" s="69"/>
      <c r="F215" s="69"/>
      <c r="G215" s="70"/>
      <c r="H215" s="69"/>
      <c r="I215" s="70"/>
      <c r="J215" s="71"/>
      <c r="K215" s="71"/>
      <c r="L215" s="72"/>
      <c r="M215" s="42">
        <f>IF($D$5=Abfrage!$O$2,(MONTH(C215)),(VLOOKUP((MONTH(C215)),Abfrage!$I$2:$J$13,2,FALSE)))</f>
        <v>1</v>
      </c>
      <c r="N215" s="18">
        <f t="shared" si="21"/>
        <v>0</v>
      </c>
      <c r="O215" s="18">
        <f t="shared" si="26"/>
        <v>0</v>
      </c>
      <c r="P215" s="18">
        <f t="shared" si="22"/>
        <v>0</v>
      </c>
      <c r="Q215" s="18">
        <f t="shared" si="23"/>
        <v>0</v>
      </c>
      <c r="R215" s="18">
        <f t="shared" si="24"/>
        <v>0</v>
      </c>
      <c r="S215" s="18">
        <f t="shared" si="25"/>
        <v>0</v>
      </c>
      <c r="T215" s="52" t="e">
        <f>VLOOKUP(I215,Konten!A:D,4,FALSE)</f>
        <v>#N/A</v>
      </c>
    </row>
    <row r="216" spans="1:20">
      <c r="A216" s="67"/>
      <c r="B216" s="67">
        <f t="shared" si="27"/>
        <v>207</v>
      </c>
      <c r="C216" s="68"/>
      <c r="D216" s="69"/>
      <c r="E216" s="69"/>
      <c r="F216" s="69"/>
      <c r="G216" s="70"/>
      <c r="H216" s="69"/>
      <c r="I216" s="70"/>
      <c r="J216" s="71"/>
      <c r="K216" s="71"/>
      <c r="L216" s="72"/>
      <c r="M216" s="42">
        <f>IF($D$5=Abfrage!$O$2,(MONTH(C216)),(VLOOKUP((MONTH(C216)),Abfrage!$I$2:$J$13,2,FALSE)))</f>
        <v>1</v>
      </c>
      <c r="N216" s="18">
        <f t="shared" si="21"/>
        <v>0</v>
      </c>
      <c r="O216" s="18">
        <f t="shared" si="26"/>
        <v>0</v>
      </c>
      <c r="P216" s="18">
        <f t="shared" si="22"/>
        <v>0</v>
      </c>
      <c r="Q216" s="18">
        <f t="shared" si="23"/>
        <v>0</v>
      </c>
      <c r="R216" s="18">
        <f t="shared" si="24"/>
        <v>0</v>
      </c>
      <c r="S216" s="18">
        <f t="shared" si="25"/>
        <v>0</v>
      </c>
      <c r="T216" s="52" t="e">
        <f>VLOOKUP(I216,Konten!A:D,4,FALSE)</f>
        <v>#N/A</v>
      </c>
    </row>
    <row r="217" spans="1:20">
      <c r="A217" s="67"/>
      <c r="B217" s="67">
        <f t="shared" si="27"/>
        <v>208</v>
      </c>
      <c r="C217" s="68"/>
      <c r="D217" s="69"/>
      <c r="E217" s="69"/>
      <c r="F217" s="69"/>
      <c r="G217" s="70"/>
      <c r="H217" s="69"/>
      <c r="I217" s="70"/>
      <c r="J217" s="71"/>
      <c r="K217" s="71"/>
      <c r="L217" s="72"/>
      <c r="M217" s="42">
        <f>IF($D$5=Abfrage!$O$2,(MONTH(C217)),(VLOOKUP((MONTH(C217)),Abfrage!$I$2:$J$13,2,FALSE)))</f>
        <v>1</v>
      </c>
      <c r="N217" s="18">
        <f t="shared" si="21"/>
        <v>0</v>
      </c>
      <c r="O217" s="18">
        <f t="shared" si="26"/>
        <v>0</v>
      </c>
      <c r="P217" s="18">
        <f t="shared" si="22"/>
        <v>0</v>
      </c>
      <c r="Q217" s="18">
        <f t="shared" si="23"/>
        <v>0</v>
      </c>
      <c r="R217" s="18">
        <f t="shared" si="24"/>
        <v>0</v>
      </c>
      <c r="S217" s="18">
        <f t="shared" si="25"/>
        <v>0</v>
      </c>
      <c r="T217" s="52" t="e">
        <f>VLOOKUP(I217,Konten!A:D,4,FALSE)</f>
        <v>#N/A</v>
      </c>
    </row>
    <row r="218" spans="1:20">
      <c r="A218" s="67"/>
      <c r="B218" s="67">
        <f t="shared" si="27"/>
        <v>209</v>
      </c>
      <c r="C218" s="68"/>
      <c r="D218" s="69"/>
      <c r="E218" s="69"/>
      <c r="F218" s="69"/>
      <c r="G218" s="70"/>
      <c r="H218" s="69"/>
      <c r="I218" s="70"/>
      <c r="J218" s="71"/>
      <c r="K218" s="71"/>
      <c r="L218" s="72"/>
      <c r="M218" s="42">
        <f>IF($D$5=Abfrage!$O$2,(MONTH(C218)),(VLOOKUP((MONTH(C218)),Abfrage!$I$2:$J$13,2,FALSE)))</f>
        <v>1</v>
      </c>
      <c r="N218" s="18">
        <f t="shared" si="21"/>
        <v>0</v>
      </c>
      <c r="O218" s="18">
        <f t="shared" si="26"/>
        <v>0</v>
      </c>
      <c r="P218" s="18">
        <f t="shared" si="22"/>
        <v>0</v>
      </c>
      <c r="Q218" s="18">
        <f t="shared" si="23"/>
        <v>0</v>
      </c>
      <c r="R218" s="18">
        <f t="shared" si="24"/>
        <v>0</v>
      </c>
      <c r="S218" s="18">
        <f t="shared" si="25"/>
        <v>0</v>
      </c>
      <c r="T218" s="52" t="e">
        <f>VLOOKUP(I218,Konten!A:D,4,FALSE)</f>
        <v>#N/A</v>
      </c>
    </row>
    <row r="219" spans="1:20">
      <c r="A219" s="67"/>
      <c r="B219" s="67">
        <f t="shared" si="27"/>
        <v>210</v>
      </c>
      <c r="C219" s="68"/>
      <c r="D219" s="69"/>
      <c r="E219" s="69"/>
      <c r="F219" s="69"/>
      <c r="G219" s="70"/>
      <c r="H219" s="69"/>
      <c r="I219" s="70"/>
      <c r="J219" s="71"/>
      <c r="K219" s="71"/>
      <c r="L219" s="72"/>
      <c r="M219" s="42">
        <f>IF($D$5=Abfrage!$O$2,(MONTH(C219)),(VLOOKUP((MONTH(C219)),Abfrage!$I$2:$J$13,2,FALSE)))</f>
        <v>1</v>
      </c>
      <c r="N219" s="18">
        <f t="shared" si="21"/>
        <v>0</v>
      </c>
      <c r="O219" s="18">
        <f t="shared" si="26"/>
        <v>0</v>
      </c>
      <c r="P219" s="18">
        <f t="shared" si="22"/>
        <v>0</v>
      </c>
      <c r="Q219" s="18">
        <f t="shared" si="23"/>
        <v>0</v>
      </c>
      <c r="R219" s="18">
        <f t="shared" si="24"/>
        <v>0</v>
      </c>
      <c r="S219" s="18">
        <f t="shared" si="25"/>
        <v>0</v>
      </c>
      <c r="T219" s="52" t="e">
        <f>VLOOKUP(I219,Konten!A:D,4,FALSE)</f>
        <v>#N/A</v>
      </c>
    </row>
    <row r="220" spans="1:20">
      <c r="A220" s="67"/>
      <c r="B220" s="67">
        <f t="shared" si="27"/>
        <v>211</v>
      </c>
      <c r="C220" s="68"/>
      <c r="D220" s="69"/>
      <c r="E220" s="69"/>
      <c r="F220" s="69"/>
      <c r="G220" s="70"/>
      <c r="H220" s="69"/>
      <c r="I220" s="70"/>
      <c r="J220" s="71"/>
      <c r="K220" s="71"/>
      <c r="L220" s="72"/>
      <c r="M220" s="42">
        <f>IF($D$5=Abfrage!$O$2,(MONTH(C220)),(VLOOKUP((MONTH(C220)),Abfrage!$I$2:$J$13,2,FALSE)))</f>
        <v>1</v>
      </c>
      <c r="N220" s="18">
        <f t="shared" si="21"/>
        <v>0</v>
      </c>
      <c r="O220" s="18">
        <f t="shared" si="26"/>
        <v>0</v>
      </c>
      <c r="P220" s="18">
        <f t="shared" si="22"/>
        <v>0</v>
      </c>
      <c r="Q220" s="18">
        <f t="shared" si="23"/>
        <v>0</v>
      </c>
      <c r="R220" s="18">
        <f t="shared" si="24"/>
        <v>0</v>
      </c>
      <c r="S220" s="18">
        <f t="shared" si="25"/>
        <v>0</v>
      </c>
      <c r="T220" s="52" t="e">
        <f>VLOOKUP(I220,Konten!A:D,4,FALSE)</f>
        <v>#N/A</v>
      </c>
    </row>
    <row r="221" spans="1:20">
      <c r="A221" s="67"/>
      <c r="B221" s="67">
        <f t="shared" si="27"/>
        <v>212</v>
      </c>
      <c r="C221" s="68"/>
      <c r="D221" s="69"/>
      <c r="E221" s="69"/>
      <c r="F221" s="69"/>
      <c r="G221" s="70"/>
      <c r="H221" s="69"/>
      <c r="I221" s="70"/>
      <c r="J221" s="71"/>
      <c r="K221" s="71"/>
      <c r="L221" s="72"/>
      <c r="M221" s="42">
        <f>IF($D$5=Abfrage!$O$2,(MONTH(C221)),(VLOOKUP((MONTH(C221)),Abfrage!$I$2:$J$13,2,FALSE)))</f>
        <v>1</v>
      </c>
      <c r="N221" s="18">
        <f t="shared" si="21"/>
        <v>0</v>
      </c>
      <c r="O221" s="18">
        <f t="shared" si="26"/>
        <v>0</v>
      </c>
      <c r="P221" s="18">
        <f t="shared" si="22"/>
        <v>0</v>
      </c>
      <c r="Q221" s="18">
        <f t="shared" si="23"/>
        <v>0</v>
      </c>
      <c r="R221" s="18">
        <f t="shared" si="24"/>
        <v>0</v>
      </c>
      <c r="S221" s="18">
        <f t="shared" si="25"/>
        <v>0</v>
      </c>
      <c r="T221" s="52" t="e">
        <f>VLOOKUP(I221,Konten!A:D,4,FALSE)</f>
        <v>#N/A</v>
      </c>
    </row>
    <row r="222" spans="1:20">
      <c r="A222" s="67"/>
      <c r="B222" s="67">
        <f t="shared" si="27"/>
        <v>213</v>
      </c>
      <c r="C222" s="68"/>
      <c r="D222" s="69"/>
      <c r="E222" s="69"/>
      <c r="F222" s="69"/>
      <c r="G222" s="70"/>
      <c r="H222" s="69"/>
      <c r="I222" s="70"/>
      <c r="J222" s="71"/>
      <c r="K222" s="71"/>
      <c r="L222" s="72"/>
      <c r="M222" s="42">
        <f>IF($D$5=Abfrage!$O$2,(MONTH(C222)),(VLOOKUP((MONTH(C222)),Abfrage!$I$2:$J$13,2,FALSE)))</f>
        <v>1</v>
      </c>
      <c r="N222" s="18">
        <f t="shared" si="21"/>
        <v>0</v>
      </c>
      <c r="O222" s="18">
        <f t="shared" si="26"/>
        <v>0</v>
      </c>
      <c r="P222" s="18">
        <f t="shared" si="22"/>
        <v>0</v>
      </c>
      <c r="Q222" s="18">
        <f t="shared" si="23"/>
        <v>0</v>
      </c>
      <c r="R222" s="18">
        <f t="shared" si="24"/>
        <v>0</v>
      </c>
      <c r="S222" s="18">
        <f t="shared" si="25"/>
        <v>0</v>
      </c>
      <c r="T222" s="52" t="e">
        <f>VLOOKUP(I222,Konten!A:D,4,FALSE)</f>
        <v>#N/A</v>
      </c>
    </row>
    <row r="223" spans="1:20">
      <c r="A223" s="67"/>
      <c r="B223" s="67">
        <f t="shared" si="27"/>
        <v>214</v>
      </c>
      <c r="C223" s="68"/>
      <c r="D223" s="69"/>
      <c r="E223" s="69"/>
      <c r="F223" s="69"/>
      <c r="G223" s="70"/>
      <c r="H223" s="69"/>
      <c r="I223" s="70"/>
      <c r="J223" s="71"/>
      <c r="K223" s="71"/>
      <c r="L223" s="72"/>
      <c r="M223" s="42">
        <f>IF($D$5=Abfrage!$O$2,(MONTH(C223)),(VLOOKUP((MONTH(C223)),Abfrage!$I$2:$J$13,2,FALSE)))</f>
        <v>1</v>
      </c>
      <c r="N223" s="18">
        <f t="shared" si="21"/>
        <v>0</v>
      </c>
      <c r="O223" s="18">
        <f t="shared" si="26"/>
        <v>0</v>
      </c>
      <c r="P223" s="18">
        <f t="shared" si="22"/>
        <v>0</v>
      </c>
      <c r="Q223" s="18">
        <f t="shared" si="23"/>
        <v>0</v>
      </c>
      <c r="R223" s="18">
        <f t="shared" si="24"/>
        <v>0</v>
      </c>
      <c r="S223" s="18">
        <f t="shared" si="25"/>
        <v>0</v>
      </c>
      <c r="T223" s="52" t="e">
        <f>VLOOKUP(I223,Konten!A:D,4,FALSE)</f>
        <v>#N/A</v>
      </c>
    </row>
    <row r="224" spans="1:20">
      <c r="A224" s="67"/>
      <c r="B224" s="67">
        <f t="shared" si="27"/>
        <v>215</v>
      </c>
      <c r="C224" s="68"/>
      <c r="D224" s="69"/>
      <c r="E224" s="69"/>
      <c r="F224" s="69"/>
      <c r="G224" s="70"/>
      <c r="H224" s="69"/>
      <c r="I224" s="70"/>
      <c r="J224" s="71"/>
      <c r="K224" s="71"/>
      <c r="L224" s="72"/>
      <c r="M224" s="42">
        <f>IF($D$5=Abfrage!$O$2,(MONTH(C224)),(VLOOKUP((MONTH(C224)),Abfrage!$I$2:$J$13,2,FALSE)))</f>
        <v>1</v>
      </c>
      <c r="N224" s="18">
        <f t="shared" si="21"/>
        <v>0</v>
      </c>
      <c r="O224" s="18">
        <f t="shared" si="26"/>
        <v>0</v>
      </c>
      <c r="P224" s="18">
        <f t="shared" si="22"/>
        <v>0</v>
      </c>
      <c r="Q224" s="18">
        <f t="shared" si="23"/>
        <v>0</v>
      </c>
      <c r="R224" s="18">
        <f t="shared" si="24"/>
        <v>0</v>
      </c>
      <c r="S224" s="18">
        <f t="shared" si="25"/>
        <v>0</v>
      </c>
      <c r="T224" s="52" t="e">
        <f>VLOOKUP(I224,Konten!A:D,4,FALSE)</f>
        <v>#N/A</v>
      </c>
    </row>
    <row r="225" spans="1:20">
      <c r="A225" s="67"/>
      <c r="B225" s="67">
        <f t="shared" si="27"/>
        <v>216</v>
      </c>
      <c r="C225" s="68"/>
      <c r="D225" s="69"/>
      <c r="E225" s="69"/>
      <c r="F225" s="69"/>
      <c r="G225" s="70"/>
      <c r="H225" s="69"/>
      <c r="I225" s="70"/>
      <c r="J225" s="71"/>
      <c r="K225" s="71"/>
      <c r="L225" s="72"/>
      <c r="M225" s="42">
        <f>IF($D$5=Abfrage!$O$2,(MONTH(C225)),(VLOOKUP((MONTH(C225)),Abfrage!$I$2:$J$13,2,FALSE)))</f>
        <v>1</v>
      </c>
      <c r="N225" s="18">
        <f t="shared" si="21"/>
        <v>0</v>
      </c>
      <c r="O225" s="18">
        <f t="shared" si="26"/>
        <v>0</v>
      </c>
      <c r="P225" s="18">
        <f t="shared" si="22"/>
        <v>0</v>
      </c>
      <c r="Q225" s="18">
        <f t="shared" si="23"/>
        <v>0</v>
      </c>
      <c r="R225" s="18">
        <f t="shared" si="24"/>
        <v>0</v>
      </c>
      <c r="S225" s="18">
        <f t="shared" si="25"/>
        <v>0</v>
      </c>
      <c r="T225" s="52" t="e">
        <f>VLOOKUP(I225,Konten!A:D,4,FALSE)</f>
        <v>#N/A</v>
      </c>
    </row>
    <row r="226" spans="1:20">
      <c r="A226" s="67"/>
      <c r="B226" s="67">
        <f t="shared" si="27"/>
        <v>217</v>
      </c>
      <c r="C226" s="68"/>
      <c r="D226" s="69"/>
      <c r="E226" s="69"/>
      <c r="F226" s="69"/>
      <c r="G226" s="70"/>
      <c r="H226" s="69"/>
      <c r="I226" s="70"/>
      <c r="J226" s="71"/>
      <c r="K226" s="71"/>
      <c r="L226" s="72"/>
      <c r="M226" s="42">
        <f>IF($D$5=Abfrage!$O$2,(MONTH(C226)),(VLOOKUP((MONTH(C226)),Abfrage!$I$2:$J$13,2,FALSE)))</f>
        <v>1</v>
      </c>
      <c r="N226" s="18">
        <f t="shared" si="21"/>
        <v>0</v>
      </c>
      <c r="O226" s="18">
        <f t="shared" si="26"/>
        <v>0</v>
      </c>
      <c r="P226" s="18">
        <f t="shared" si="22"/>
        <v>0</v>
      </c>
      <c r="Q226" s="18">
        <f t="shared" si="23"/>
        <v>0</v>
      </c>
      <c r="R226" s="18">
        <f t="shared" si="24"/>
        <v>0</v>
      </c>
      <c r="S226" s="18">
        <f t="shared" si="25"/>
        <v>0</v>
      </c>
      <c r="T226" s="52" t="e">
        <f>VLOOKUP(I226,Konten!A:D,4,FALSE)</f>
        <v>#N/A</v>
      </c>
    </row>
    <row r="227" spans="1:20">
      <c r="A227" s="67"/>
      <c r="B227" s="67">
        <f t="shared" si="27"/>
        <v>218</v>
      </c>
      <c r="C227" s="68"/>
      <c r="D227" s="69"/>
      <c r="E227" s="69"/>
      <c r="F227" s="69"/>
      <c r="G227" s="70"/>
      <c r="H227" s="69"/>
      <c r="I227" s="70"/>
      <c r="J227" s="71"/>
      <c r="K227" s="71"/>
      <c r="L227" s="72"/>
      <c r="M227" s="42">
        <f>IF($D$5=Abfrage!$O$2,(MONTH(C227)),(VLOOKUP((MONTH(C227)),Abfrage!$I$2:$J$13,2,FALSE)))</f>
        <v>1</v>
      </c>
      <c r="N227" s="18">
        <f t="shared" si="21"/>
        <v>0</v>
      </c>
      <c r="O227" s="18">
        <f t="shared" si="26"/>
        <v>0</v>
      </c>
      <c r="P227" s="18">
        <f t="shared" si="22"/>
        <v>0</v>
      </c>
      <c r="Q227" s="18">
        <f t="shared" si="23"/>
        <v>0</v>
      </c>
      <c r="R227" s="18">
        <f t="shared" si="24"/>
        <v>0</v>
      </c>
      <c r="S227" s="18">
        <f t="shared" si="25"/>
        <v>0</v>
      </c>
      <c r="T227" s="52" t="e">
        <f>VLOOKUP(I227,Konten!A:D,4,FALSE)</f>
        <v>#N/A</v>
      </c>
    </row>
    <row r="228" spans="1:20">
      <c r="A228" s="67"/>
      <c r="B228" s="67">
        <f t="shared" si="27"/>
        <v>219</v>
      </c>
      <c r="C228" s="68"/>
      <c r="D228" s="69"/>
      <c r="E228" s="69"/>
      <c r="F228" s="69"/>
      <c r="G228" s="70"/>
      <c r="H228" s="69"/>
      <c r="I228" s="70"/>
      <c r="J228" s="71"/>
      <c r="K228" s="71"/>
      <c r="L228" s="72"/>
      <c r="M228" s="42">
        <f>IF($D$5=Abfrage!$O$2,(MONTH(C228)),(VLOOKUP((MONTH(C228)),Abfrage!$I$2:$J$13,2,FALSE)))</f>
        <v>1</v>
      </c>
      <c r="N228" s="18">
        <f t="shared" si="21"/>
        <v>0</v>
      </c>
      <c r="O228" s="18">
        <f t="shared" si="26"/>
        <v>0</v>
      </c>
      <c r="P228" s="18">
        <f t="shared" si="22"/>
        <v>0</v>
      </c>
      <c r="Q228" s="18">
        <f t="shared" si="23"/>
        <v>0</v>
      </c>
      <c r="R228" s="18">
        <f t="shared" si="24"/>
        <v>0</v>
      </c>
      <c r="S228" s="18">
        <f t="shared" si="25"/>
        <v>0</v>
      </c>
      <c r="T228" s="52" t="e">
        <f>VLOOKUP(I228,Konten!A:D,4,FALSE)</f>
        <v>#N/A</v>
      </c>
    </row>
    <row r="229" spans="1:20">
      <c r="A229" s="67"/>
      <c r="B229" s="67">
        <f t="shared" si="27"/>
        <v>220</v>
      </c>
      <c r="C229" s="68"/>
      <c r="D229" s="69"/>
      <c r="E229" s="69"/>
      <c r="F229" s="69"/>
      <c r="G229" s="70"/>
      <c r="H229" s="69"/>
      <c r="I229" s="70"/>
      <c r="J229" s="71"/>
      <c r="K229" s="71"/>
      <c r="L229" s="72"/>
      <c r="M229" s="42">
        <f>IF($D$5=Abfrage!$O$2,(MONTH(C229)),(VLOOKUP((MONTH(C229)),Abfrage!$I$2:$J$13,2,FALSE)))</f>
        <v>1</v>
      </c>
      <c r="N229" s="18">
        <f t="shared" si="21"/>
        <v>0</v>
      </c>
      <c r="O229" s="18">
        <f t="shared" si="26"/>
        <v>0</v>
      </c>
      <c r="P229" s="18">
        <f t="shared" si="22"/>
        <v>0</v>
      </c>
      <c r="Q229" s="18">
        <f t="shared" si="23"/>
        <v>0</v>
      </c>
      <c r="R229" s="18">
        <f t="shared" si="24"/>
        <v>0</v>
      </c>
      <c r="S229" s="18">
        <f t="shared" si="25"/>
        <v>0</v>
      </c>
      <c r="T229" s="52" t="e">
        <f>VLOOKUP(I229,Konten!A:D,4,FALSE)</f>
        <v>#N/A</v>
      </c>
    </row>
    <row r="230" spans="1:20">
      <c r="A230" s="67"/>
      <c r="B230" s="67">
        <f t="shared" si="27"/>
        <v>221</v>
      </c>
      <c r="C230" s="68"/>
      <c r="D230" s="69"/>
      <c r="E230" s="69"/>
      <c r="F230" s="69"/>
      <c r="G230" s="70"/>
      <c r="H230" s="69"/>
      <c r="I230" s="70"/>
      <c r="J230" s="71"/>
      <c r="K230" s="71"/>
      <c r="L230" s="72"/>
      <c r="M230" s="42">
        <f>IF($D$5=Abfrage!$O$2,(MONTH(C230)),(VLOOKUP((MONTH(C230)),Abfrage!$I$2:$J$13,2,FALSE)))</f>
        <v>1</v>
      </c>
      <c r="N230" s="18">
        <f t="shared" si="21"/>
        <v>0</v>
      </c>
      <c r="O230" s="18">
        <f t="shared" si="26"/>
        <v>0</v>
      </c>
      <c r="P230" s="18">
        <f t="shared" si="22"/>
        <v>0</v>
      </c>
      <c r="Q230" s="18">
        <f t="shared" si="23"/>
        <v>0</v>
      </c>
      <c r="R230" s="18">
        <f t="shared" si="24"/>
        <v>0</v>
      </c>
      <c r="S230" s="18">
        <f t="shared" si="25"/>
        <v>0</v>
      </c>
      <c r="T230" s="52" t="e">
        <f>VLOOKUP(I230,Konten!A:D,4,FALSE)</f>
        <v>#N/A</v>
      </c>
    </row>
    <row r="231" spans="1:20">
      <c r="A231" s="67"/>
      <c r="B231" s="67">
        <f t="shared" si="27"/>
        <v>222</v>
      </c>
      <c r="C231" s="68"/>
      <c r="D231" s="69"/>
      <c r="E231" s="69"/>
      <c r="F231" s="69"/>
      <c r="G231" s="70"/>
      <c r="H231" s="69"/>
      <c r="I231" s="70"/>
      <c r="J231" s="71"/>
      <c r="K231" s="71"/>
      <c r="L231" s="72"/>
      <c r="M231" s="42">
        <f>IF($D$5=Abfrage!$O$2,(MONTH(C231)),(VLOOKUP((MONTH(C231)),Abfrage!$I$2:$J$13,2,FALSE)))</f>
        <v>1</v>
      </c>
      <c r="N231" s="18">
        <f t="shared" si="21"/>
        <v>0</v>
      </c>
      <c r="O231" s="18">
        <f t="shared" si="26"/>
        <v>0</v>
      </c>
      <c r="P231" s="18">
        <f t="shared" si="22"/>
        <v>0</v>
      </c>
      <c r="Q231" s="18">
        <f t="shared" si="23"/>
        <v>0</v>
      </c>
      <c r="R231" s="18">
        <f t="shared" si="24"/>
        <v>0</v>
      </c>
      <c r="S231" s="18">
        <f t="shared" si="25"/>
        <v>0</v>
      </c>
      <c r="T231" s="52" t="e">
        <f>VLOOKUP(I231,Konten!A:D,4,FALSE)</f>
        <v>#N/A</v>
      </c>
    </row>
    <row r="232" spans="1:20">
      <c r="A232" s="67"/>
      <c r="B232" s="67">
        <f t="shared" si="27"/>
        <v>223</v>
      </c>
      <c r="C232" s="68"/>
      <c r="D232" s="69"/>
      <c r="E232" s="69"/>
      <c r="F232" s="69"/>
      <c r="G232" s="70"/>
      <c r="H232" s="69"/>
      <c r="I232" s="70"/>
      <c r="J232" s="71"/>
      <c r="K232" s="71"/>
      <c r="L232" s="72"/>
      <c r="M232" s="42">
        <f>IF($D$5=Abfrage!$O$2,(MONTH(C232)),(VLOOKUP((MONTH(C232)),Abfrage!$I$2:$J$13,2,FALSE)))</f>
        <v>1</v>
      </c>
      <c r="N232" s="18">
        <f t="shared" si="21"/>
        <v>0</v>
      </c>
      <c r="O232" s="18">
        <f t="shared" si="26"/>
        <v>0</v>
      </c>
      <c r="P232" s="18">
        <f t="shared" si="22"/>
        <v>0</v>
      </c>
      <c r="Q232" s="18">
        <f t="shared" si="23"/>
        <v>0</v>
      </c>
      <c r="R232" s="18">
        <f t="shared" si="24"/>
        <v>0</v>
      </c>
      <c r="S232" s="18">
        <f t="shared" si="25"/>
        <v>0</v>
      </c>
      <c r="T232" s="52" t="e">
        <f>VLOOKUP(I232,Konten!A:D,4,FALSE)</f>
        <v>#N/A</v>
      </c>
    </row>
    <row r="233" spans="1:20">
      <c r="A233" s="67"/>
      <c r="B233" s="67">
        <f t="shared" si="27"/>
        <v>224</v>
      </c>
      <c r="C233" s="68"/>
      <c r="D233" s="69"/>
      <c r="E233" s="69"/>
      <c r="F233" s="69"/>
      <c r="G233" s="70"/>
      <c r="H233" s="69"/>
      <c r="I233" s="70"/>
      <c r="J233" s="71"/>
      <c r="K233" s="71"/>
      <c r="L233" s="72"/>
      <c r="M233" s="42">
        <f>IF($D$5=Abfrage!$O$2,(MONTH(C233)),(VLOOKUP((MONTH(C233)),Abfrage!$I$2:$J$13,2,FALSE)))</f>
        <v>1</v>
      </c>
      <c r="N233" s="18">
        <f t="shared" si="21"/>
        <v>0</v>
      </c>
      <c r="O233" s="18">
        <f t="shared" si="26"/>
        <v>0</v>
      </c>
      <c r="P233" s="18">
        <f t="shared" si="22"/>
        <v>0</v>
      </c>
      <c r="Q233" s="18">
        <f t="shared" si="23"/>
        <v>0</v>
      </c>
      <c r="R233" s="18">
        <f t="shared" si="24"/>
        <v>0</v>
      </c>
      <c r="S233" s="18">
        <f t="shared" si="25"/>
        <v>0</v>
      </c>
      <c r="T233" s="52" t="e">
        <f>VLOOKUP(I233,Konten!A:D,4,FALSE)</f>
        <v>#N/A</v>
      </c>
    </row>
    <row r="234" spans="1:20">
      <c r="A234" s="67"/>
      <c r="B234" s="67">
        <f t="shared" si="27"/>
        <v>225</v>
      </c>
      <c r="C234" s="68"/>
      <c r="D234" s="69"/>
      <c r="E234" s="69"/>
      <c r="F234" s="69"/>
      <c r="G234" s="70"/>
      <c r="H234" s="69"/>
      <c r="I234" s="70"/>
      <c r="J234" s="71"/>
      <c r="K234" s="71"/>
      <c r="L234" s="72"/>
      <c r="M234" s="42">
        <f>IF($D$5=Abfrage!$O$2,(MONTH(C234)),(VLOOKUP((MONTH(C234)),Abfrage!$I$2:$J$13,2,FALSE)))</f>
        <v>1</v>
      </c>
      <c r="N234" s="18">
        <f t="shared" si="21"/>
        <v>0</v>
      </c>
      <c r="O234" s="18">
        <f t="shared" si="26"/>
        <v>0</v>
      </c>
      <c r="P234" s="18">
        <f t="shared" si="22"/>
        <v>0</v>
      </c>
      <c r="Q234" s="18">
        <f t="shared" si="23"/>
        <v>0</v>
      </c>
      <c r="R234" s="18">
        <f t="shared" si="24"/>
        <v>0</v>
      </c>
      <c r="S234" s="18">
        <f t="shared" si="25"/>
        <v>0</v>
      </c>
      <c r="T234" s="52" t="e">
        <f>VLOOKUP(I234,Konten!A:D,4,FALSE)</f>
        <v>#N/A</v>
      </c>
    </row>
    <row r="235" spans="1:20">
      <c r="A235" s="67"/>
      <c r="B235" s="67">
        <f t="shared" si="27"/>
        <v>226</v>
      </c>
      <c r="C235" s="68"/>
      <c r="D235" s="69"/>
      <c r="E235" s="69"/>
      <c r="F235" s="69"/>
      <c r="G235" s="70"/>
      <c r="H235" s="69"/>
      <c r="I235" s="70"/>
      <c r="J235" s="71"/>
      <c r="K235" s="71"/>
      <c r="L235" s="72"/>
      <c r="M235" s="42">
        <f>IF($D$5=Abfrage!$O$2,(MONTH(C235)),(VLOOKUP((MONTH(C235)),Abfrage!$I$2:$J$13,2,FALSE)))</f>
        <v>1</v>
      </c>
      <c r="N235" s="18">
        <f t="shared" si="21"/>
        <v>0</v>
      </c>
      <c r="O235" s="18">
        <f t="shared" si="26"/>
        <v>0</v>
      </c>
      <c r="P235" s="18">
        <f t="shared" si="22"/>
        <v>0</v>
      </c>
      <c r="Q235" s="18">
        <f t="shared" si="23"/>
        <v>0</v>
      </c>
      <c r="R235" s="18">
        <f t="shared" si="24"/>
        <v>0</v>
      </c>
      <c r="S235" s="18">
        <f t="shared" si="25"/>
        <v>0</v>
      </c>
      <c r="T235" s="52" t="e">
        <f>VLOOKUP(I235,Konten!A:D,4,FALSE)</f>
        <v>#N/A</v>
      </c>
    </row>
    <row r="236" spans="1:20">
      <c r="A236" s="67"/>
      <c r="B236" s="67">
        <f t="shared" si="27"/>
        <v>227</v>
      </c>
      <c r="C236" s="68"/>
      <c r="D236" s="69"/>
      <c r="E236" s="69"/>
      <c r="F236" s="69"/>
      <c r="G236" s="70"/>
      <c r="H236" s="69"/>
      <c r="I236" s="70"/>
      <c r="J236" s="71"/>
      <c r="K236" s="71"/>
      <c r="L236" s="72"/>
      <c r="M236" s="42">
        <f>IF($D$5=Abfrage!$O$2,(MONTH(C236)),(VLOOKUP((MONTH(C236)),Abfrage!$I$2:$J$13,2,FALSE)))</f>
        <v>1</v>
      </c>
      <c r="N236" s="18">
        <f t="shared" si="21"/>
        <v>0</v>
      </c>
      <c r="O236" s="18">
        <f t="shared" si="26"/>
        <v>0</v>
      </c>
      <c r="P236" s="18">
        <f t="shared" si="22"/>
        <v>0</v>
      </c>
      <c r="Q236" s="18">
        <f t="shared" si="23"/>
        <v>0</v>
      </c>
      <c r="R236" s="18">
        <f t="shared" si="24"/>
        <v>0</v>
      </c>
      <c r="S236" s="18">
        <f t="shared" si="25"/>
        <v>0</v>
      </c>
      <c r="T236" s="52" t="e">
        <f>VLOOKUP(I236,Konten!A:D,4,FALSE)</f>
        <v>#N/A</v>
      </c>
    </row>
    <row r="237" spans="1:20">
      <c r="A237" s="67"/>
      <c r="B237" s="67">
        <f t="shared" si="27"/>
        <v>228</v>
      </c>
      <c r="C237" s="68"/>
      <c r="D237" s="69"/>
      <c r="E237" s="69"/>
      <c r="F237" s="69"/>
      <c r="G237" s="70"/>
      <c r="H237" s="69"/>
      <c r="I237" s="70"/>
      <c r="J237" s="71"/>
      <c r="K237" s="71"/>
      <c r="L237" s="72"/>
      <c r="M237" s="42">
        <f>IF($D$5=Abfrage!$O$2,(MONTH(C237)),(VLOOKUP((MONTH(C237)),Abfrage!$I$2:$J$13,2,FALSE)))</f>
        <v>1</v>
      </c>
      <c r="N237" s="18">
        <f t="shared" si="21"/>
        <v>0</v>
      </c>
      <c r="O237" s="18">
        <f t="shared" si="26"/>
        <v>0</v>
      </c>
      <c r="P237" s="18">
        <f t="shared" si="22"/>
        <v>0</v>
      </c>
      <c r="Q237" s="18">
        <f t="shared" si="23"/>
        <v>0</v>
      </c>
      <c r="R237" s="18">
        <f t="shared" si="24"/>
        <v>0</v>
      </c>
      <c r="S237" s="18">
        <f t="shared" si="25"/>
        <v>0</v>
      </c>
      <c r="T237" s="52" t="e">
        <f>VLOOKUP(I237,Konten!A:D,4,FALSE)</f>
        <v>#N/A</v>
      </c>
    </row>
    <row r="238" spans="1:20">
      <c r="A238" s="67"/>
      <c r="B238" s="67">
        <f t="shared" si="27"/>
        <v>229</v>
      </c>
      <c r="C238" s="68"/>
      <c r="D238" s="69"/>
      <c r="E238" s="69"/>
      <c r="F238" s="69"/>
      <c r="G238" s="70"/>
      <c r="H238" s="69"/>
      <c r="I238" s="70"/>
      <c r="J238" s="71"/>
      <c r="K238" s="71"/>
      <c r="L238" s="72"/>
      <c r="M238" s="42">
        <f>IF($D$5=Abfrage!$O$2,(MONTH(C238)),(VLOOKUP((MONTH(C238)),Abfrage!$I$2:$J$13,2,FALSE)))</f>
        <v>1</v>
      </c>
      <c r="N238" s="18">
        <f t="shared" si="21"/>
        <v>0</v>
      </c>
      <c r="O238" s="18">
        <f t="shared" si="26"/>
        <v>0</v>
      </c>
      <c r="P238" s="18">
        <f t="shared" si="22"/>
        <v>0</v>
      </c>
      <c r="Q238" s="18">
        <f t="shared" si="23"/>
        <v>0</v>
      </c>
      <c r="R238" s="18">
        <f t="shared" si="24"/>
        <v>0</v>
      </c>
      <c r="S238" s="18">
        <f t="shared" si="25"/>
        <v>0</v>
      </c>
      <c r="T238" s="52" t="e">
        <f>VLOOKUP(I238,Konten!A:D,4,FALSE)</f>
        <v>#N/A</v>
      </c>
    </row>
    <row r="239" spans="1:20">
      <c r="A239" s="67"/>
      <c r="B239" s="67">
        <f t="shared" si="27"/>
        <v>230</v>
      </c>
      <c r="C239" s="68"/>
      <c r="D239" s="69"/>
      <c r="E239" s="69"/>
      <c r="F239" s="69"/>
      <c r="G239" s="70"/>
      <c r="H239" s="69"/>
      <c r="I239" s="70"/>
      <c r="J239" s="71"/>
      <c r="K239" s="71"/>
      <c r="L239" s="72"/>
      <c r="M239" s="42">
        <f>IF($D$5=Abfrage!$O$2,(MONTH(C239)),(VLOOKUP((MONTH(C239)),Abfrage!$I$2:$J$13,2,FALSE)))</f>
        <v>1</v>
      </c>
      <c r="N239" s="18">
        <f t="shared" si="21"/>
        <v>0</v>
      </c>
      <c r="O239" s="18">
        <f t="shared" si="26"/>
        <v>0</v>
      </c>
      <c r="P239" s="18">
        <f t="shared" si="22"/>
        <v>0</v>
      </c>
      <c r="Q239" s="18">
        <f t="shared" si="23"/>
        <v>0</v>
      </c>
      <c r="R239" s="18">
        <f t="shared" si="24"/>
        <v>0</v>
      </c>
      <c r="S239" s="18">
        <f t="shared" si="25"/>
        <v>0</v>
      </c>
      <c r="T239" s="52" t="e">
        <f>VLOOKUP(I239,Konten!A:D,4,FALSE)</f>
        <v>#N/A</v>
      </c>
    </row>
    <row r="240" spans="1:20">
      <c r="A240" s="67"/>
      <c r="B240" s="67">
        <f t="shared" si="27"/>
        <v>231</v>
      </c>
      <c r="C240" s="68"/>
      <c r="D240" s="69"/>
      <c r="E240" s="69"/>
      <c r="F240" s="69"/>
      <c r="G240" s="70"/>
      <c r="H240" s="69"/>
      <c r="I240" s="70"/>
      <c r="J240" s="71"/>
      <c r="K240" s="71"/>
      <c r="L240" s="72"/>
      <c r="M240" s="42">
        <f>IF($D$5=Abfrage!$O$2,(MONTH(C240)),(VLOOKUP((MONTH(C240)),Abfrage!$I$2:$J$13,2,FALSE)))</f>
        <v>1</v>
      </c>
      <c r="N240" s="18">
        <f t="shared" si="21"/>
        <v>0</v>
      </c>
      <c r="O240" s="18">
        <f t="shared" si="26"/>
        <v>0</v>
      </c>
      <c r="P240" s="18">
        <f t="shared" si="22"/>
        <v>0</v>
      </c>
      <c r="Q240" s="18">
        <f t="shared" si="23"/>
        <v>0</v>
      </c>
      <c r="R240" s="18">
        <f t="shared" si="24"/>
        <v>0</v>
      </c>
      <c r="S240" s="18">
        <f t="shared" si="25"/>
        <v>0</v>
      </c>
      <c r="T240" s="52" t="e">
        <f>VLOOKUP(I240,Konten!A:D,4,FALSE)</f>
        <v>#N/A</v>
      </c>
    </row>
    <row r="241" spans="1:20">
      <c r="A241" s="67"/>
      <c r="B241" s="67">
        <f t="shared" si="27"/>
        <v>232</v>
      </c>
      <c r="C241" s="68"/>
      <c r="D241" s="69"/>
      <c r="E241" s="69"/>
      <c r="F241" s="69"/>
      <c r="G241" s="70"/>
      <c r="H241" s="69"/>
      <c r="I241" s="70"/>
      <c r="J241" s="71"/>
      <c r="K241" s="71"/>
      <c r="L241" s="72"/>
      <c r="M241" s="42">
        <f>IF($D$5=Abfrage!$O$2,(MONTH(C241)),(VLOOKUP((MONTH(C241)),Abfrage!$I$2:$J$13,2,FALSE)))</f>
        <v>1</v>
      </c>
      <c r="N241" s="18">
        <f t="shared" si="21"/>
        <v>0</v>
      </c>
      <c r="O241" s="18">
        <f t="shared" si="26"/>
        <v>0</v>
      </c>
      <c r="P241" s="18">
        <f t="shared" si="22"/>
        <v>0</v>
      </c>
      <c r="Q241" s="18">
        <f t="shared" si="23"/>
        <v>0</v>
      </c>
      <c r="R241" s="18">
        <f t="shared" si="24"/>
        <v>0</v>
      </c>
      <c r="S241" s="18">
        <f t="shared" si="25"/>
        <v>0</v>
      </c>
      <c r="T241" s="52" t="e">
        <f>VLOOKUP(I241,Konten!A:D,4,FALSE)</f>
        <v>#N/A</v>
      </c>
    </row>
    <row r="242" spans="1:20">
      <c r="A242" s="67"/>
      <c r="B242" s="67">
        <f t="shared" si="27"/>
        <v>233</v>
      </c>
      <c r="C242" s="68"/>
      <c r="D242" s="69"/>
      <c r="E242" s="69"/>
      <c r="F242" s="69"/>
      <c r="G242" s="70"/>
      <c r="H242" s="69"/>
      <c r="I242" s="70"/>
      <c r="J242" s="71"/>
      <c r="K242" s="71"/>
      <c r="L242" s="72"/>
      <c r="M242" s="42">
        <f>IF($D$5=Abfrage!$O$2,(MONTH(C242)),(VLOOKUP((MONTH(C242)),Abfrage!$I$2:$J$13,2,FALSE)))</f>
        <v>1</v>
      </c>
      <c r="N242" s="18">
        <f t="shared" si="21"/>
        <v>0</v>
      </c>
      <c r="O242" s="18">
        <f t="shared" si="26"/>
        <v>0</v>
      </c>
      <c r="P242" s="18">
        <f t="shared" si="22"/>
        <v>0</v>
      </c>
      <c r="Q242" s="18">
        <f t="shared" si="23"/>
        <v>0</v>
      </c>
      <c r="R242" s="18">
        <f t="shared" si="24"/>
        <v>0</v>
      </c>
      <c r="S242" s="18">
        <f t="shared" si="25"/>
        <v>0</v>
      </c>
      <c r="T242" s="52" t="e">
        <f>VLOOKUP(I242,Konten!A:D,4,FALSE)</f>
        <v>#N/A</v>
      </c>
    </row>
    <row r="243" spans="1:20">
      <c r="A243" s="67"/>
      <c r="B243" s="67">
        <f t="shared" si="27"/>
        <v>234</v>
      </c>
      <c r="C243" s="68"/>
      <c r="D243" s="69"/>
      <c r="E243" s="69"/>
      <c r="F243" s="69"/>
      <c r="G243" s="70"/>
      <c r="H243" s="69"/>
      <c r="I243" s="70"/>
      <c r="J243" s="71"/>
      <c r="K243" s="71"/>
      <c r="L243" s="72"/>
      <c r="M243" s="42">
        <f>IF($D$5=Abfrage!$O$2,(MONTH(C243)),(VLOOKUP((MONTH(C243)),Abfrage!$I$2:$J$13,2,FALSE)))</f>
        <v>1</v>
      </c>
      <c r="N243" s="18">
        <f t="shared" si="21"/>
        <v>0</v>
      </c>
      <c r="O243" s="18">
        <f t="shared" si="26"/>
        <v>0</v>
      </c>
      <c r="P243" s="18">
        <f t="shared" si="22"/>
        <v>0</v>
      </c>
      <c r="Q243" s="18">
        <f t="shared" si="23"/>
        <v>0</v>
      </c>
      <c r="R243" s="18">
        <f t="shared" si="24"/>
        <v>0</v>
      </c>
      <c r="S243" s="18">
        <f t="shared" si="25"/>
        <v>0</v>
      </c>
      <c r="T243" s="52" t="e">
        <f>VLOOKUP(I243,Konten!A:D,4,FALSE)</f>
        <v>#N/A</v>
      </c>
    </row>
    <row r="244" spans="1:20">
      <c r="A244" s="67"/>
      <c r="B244" s="67">
        <f t="shared" si="27"/>
        <v>235</v>
      </c>
      <c r="C244" s="68"/>
      <c r="D244" s="69"/>
      <c r="E244" s="69"/>
      <c r="F244" s="69"/>
      <c r="G244" s="70"/>
      <c r="H244" s="69"/>
      <c r="I244" s="70"/>
      <c r="J244" s="71"/>
      <c r="K244" s="71"/>
      <c r="L244" s="72"/>
      <c r="M244" s="42">
        <f>IF($D$5=Abfrage!$O$2,(MONTH(C244)),(VLOOKUP((MONTH(C244)),Abfrage!$I$2:$J$13,2,FALSE)))</f>
        <v>1</v>
      </c>
      <c r="N244" s="18">
        <f t="shared" si="21"/>
        <v>0</v>
      </c>
      <c r="O244" s="18">
        <f t="shared" si="26"/>
        <v>0</v>
      </c>
      <c r="P244" s="18">
        <f t="shared" si="22"/>
        <v>0</v>
      </c>
      <c r="Q244" s="18">
        <f t="shared" si="23"/>
        <v>0</v>
      </c>
      <c r="R244" s="18">
        <f t="shared" si="24"/>
        <v>0</v>
      </c>
      <c r="S244" s="18">
        <f t="shared" si="25"/>
        <v>0</v>
      </c>
      <c r="T244" s="52" t="e">
        <f>VLOOKUP(I244,Konten!A:D,4,FALSE)</f>
        <v>#N/A</v>
      </c>
    </row>
    <row r="245" spans="1:20">
      <c r="A245" s="67"/>
      <c r="B245" s="67">
        <f t="shared" si="27"/>
        <v>236</v>
      </c>
      <c r="C245" s="68"/>
      <c r="D245" s="69"/>
      <c r="E245" s="69"/>
      <c r="F245" s="69"/>
      <c r="G245" s="70"/>
      <c r="H245" s="69"/>
      <c r="I245" s="70"/>
      <c r="J245" s="71"/>
      <c r="K245" s="71"/>
      <c r="L245" s="72"/>
      <c r="M245" s="42">
        <f>IF($D$5=Abfrage!$O$2,(MONTH(C245)),(VLOOKUP((MONTH(C245)),Abfrage!$I$2:$J$13,2,FALSE)))</f>
        <v>1</v>
      </c>
      <c r="N245" s="18">
        <f t="shared" si="21"/>
        <v>0</v>
      </c>
      <c r="O245" s="18">
        <f t="shared" si="26"/>
        <v>0</v>
      </c>
      <c r="P245" s="18">
        <f t="shared" si="22"/>
        <v>0</v>
      </c>
      <c r="Q245" s="18">
        <f t="shared" si="23"/>
        <v>0</v>
      </c>
      <c r="R245" s="18">
        <f t="shared" si="24"/>
        <v>0</v>
      </c>
      <c r="S245" s="18">
        <f t="shared" si="25"/>
        <v>0</v>
      </c>
      <c r="T245" s="52" t="e">
        <f>VLOOKUP(I245,Konten!A:D,4,FALSE)</f>
        <v>#N/A</v>
      </c>
    </row>
    <row r="246" spans="1:20">
      <c r="A246" s="67"/>
      <c r="B246" s="67">
        <f t="shared" si="27"/>
        <v>237</v>
      </c>
      <c r="C246" s="68"/>
      <c r="D246" s="69"/>
      <c r="E246" s="69"/>
      <c r="F246" s="69"/>
      <c r="G246" s="70"/>
      <c r="H246" s="69"/>
      <c r="I246" s="70"/>
      <c r="J246" s="71"/>
      <c r="K246" s="71"/>
      <c r="L246" s="72"/>
      <c r="M246" s="42">
        <f>IF($D$5=Abfrage!$O$2,(MONTH(C246)),(VLOOKUP((MONTH(C246)),Abfrage!$I$2:$J$13,2,FALSE)))</f>
        <v>1</v>
      </c>
      <c r="N246" s="18">
        <f t="shared" si="21"/>
        <v>0</v>
      </c>
      <c r="O246" s="18">
        <f t="shared" si="26"/>
        <v>0</v>
      </c>
      <c r="P246" s="18">
        <f t="shared" si="22"/>
        <v>0</v>
      </c>
      <c r="Q246" s="18">
        <f t="shared" si="23"/>
        <v>0</v>
      </c>
      <c r="R246" s="18">
        <f t="shared" si="24"/>
        <v>0</v>
      </c>
      <c r="S246" s="18">
        <f t="shared" si="25"/>
        <v>0</v>
      </c>
      <c r="T246" s="52" t="e">
        <f>VLOOKUP(I246,Konten!A:D,4,FALSE)</f>
        <v>#N/A</v>
      </c>
    </row>
    <row r="247" spans="1:20">
      <c r="A247" s="67"/>
      <c r="B247" s="67">
        <f t="shared" si="27"/>
        <v>238</v>
      </c>
      <c r="C247" s="68"/>
      <c r="D247" s="69"/>
      <c r="E247" s="69"/>
      <c r="F247" s="69"/>
      <c r="G247" s="70"/>
      <c r="H247" s="69"/>
      <c r="I247" s="70"/>
      <c r="J247" s="71"/>
      <c r="K247" s="71"/>
      <c r="L247" s="72"/>
      <c r="M247" s="42">
        <f>IF($D$5=Abfrage!$O$2,(MONTH(C247)),(VLOOKUP((MONTH(C247)),Abfrage!$I$2:$J$13,2,FALSE)))</f>
        <v>1</v>
      </c>
      <c r="N247" s="18">
        <f t="shared" si="21"/>
        <v>0</v>
      </c>
      <c r="O247" s="18">
        <f t="shared" si="26"/>
        <v>0</v>
      </c>
      <c r="P247" s="18">
        <f t="shared" si="22"/>
        <v>0</v>
      </c>
      <c r="Q247" s="18">
        <f t="shared" si="23"/>
        <v>0</v>
      </c>
      <c r="R247" s="18">
        <f t="shared" si="24"/>
        <v>0</v>
      </c>
      <c r="S247" s="18">
        <f t="shared" si="25"/>
        <v>0</v>
      </c>
      <c r="T247" s="52" t="e">
        <f>VLOOKUP(I247,Konten!A:D,4,FALSE)</f>
        <v>#N/A</v>
      </c>
    </row>
    <row r="248" spans="1:20">
      <c r="A248" s="67"/>
      <c r="B248" s="67">
        <f t="shared" si="27"/>
        <v>239</v>
      </c>
      <c r="C248" s="68"/>
      <c r="D248" s="69"/>
      <c r="E248" s="69"/>
      <c r="F248" s="69"/>
      <c r="G248" s="70"/>
      <c r="H248" s="69"/>
      <c r="I248" s="70"/>
      <c r="J248" s="71"/>
      <c r="K248" s="71"/>
      <c r="L248" s="72"/>
      <c r="M248" s="42">
        <f>IF($D$5=Abfrage!$O$2,(MONTH(C248)),(VLOOKUP((MONTH(C248)),Abfrage!$I$2:$J$13,2,FALSE)))</f>
        <v>1</v>
      </c>
      <c r="N248" s="18">
        <f t="shared" si="21"/>
        <v>0</v>
      </c>
      <c r="O248" s="18">
        <f t="shared" si="26"/>
        <v>0</v>
      </c>
      <c r="P248" s="18">
        <f t="shared" si="22"/>
        <v>0</v>
      </c>
      <c r="Q248" s="18">
        <f t="shared" si="23"/>
        <v>0</v>
      </c>
      <c r="R248" s="18">
        <f t="shared" si="24"/>
        <v>0</v>
      </c>
      <c r="S248" s="18">
        <f t="shared" si="25"/>
        <v>0</v>
      </c>
      <c r="T248" s="52" t="e">
        <f>VLOOKUP(I248,Konten!A:D,4,FALSE)</f>
        <v>#N/A</v>
      </c>
    </row>
    <row r="249" spans="1:20">
      <c r="A249" s="67"/>
      <c r="B249" s="67">
        <f t="shared" si="27"/>
        <v>240</v>
      </c>
      <c r="C249" s="68"/>
      <c r="D249" s="69"/>
      <c r="E249" s="69"/>
      <c r="F249" s="69"/>
      <c r="G249" s="70"/>
      <c r="H249" s="69"/>
      <c r="I249" s="70"/>
      <c r="J249" s="71"/>
      <c r="K249" s="71"/>
      <c r="L249" s="72"/>
      <c r="M249" s="42">
        <f>IF($D$5=Abfrage!$O$2,(MONTH(C249)),(VLOOKUP((MONTH(C249)),Abfrage!$I$2:$J$13,2,FALSE)))</f>
        <v>1</v>
      </c>
      <c r="N249" s="18">
        <f t="shared" si="21"/>
        <v>0</v>
      </c>
      <c r="O249" s="18">
        <f t="shared" si="26"/>
        <v>0</v>
      </c>
      <c r="P249" s="18">
        <f t="shared" si="22"/>
        <v>0</v>
      </c>
      <c r="Q249" s="18">
        <f t="shared" si="23"/>
        <v>0</v>
      </c>
      <c r="R249" s="18">
        <f t="shared" si="24"/>
        <v>0</v>
      </c>
      <c r="S249" s="18">
        <f t="shared" si="25"/>
        <v>0</v>
      </c>
      <c r="T249" s="52" t="e">
        <f>VLOOKUP(I249,Konten!A:D,4,FALSE)</f>
        <v>#N/A</v>
      </c>
    </row>
    <row r="250" spans="1:20">
      <c r="A250" s="67"/>
      <c r="B250" s="67">
        <f t="shared" si="27"/>
        <v>241</v>
      </c>
      <c r="C250" s="68"/>
      <c r="D250" s="69"/>
      <c r="E250" s="69"/>
      <c r="F250" s="69"/>
      <c r="G250" s="70"/>
      <c r="H250" s="69"/>
      <c r="I250" s="70"/>
      <c r="J250" s="71"/>
      <c r="K250" s="71"/>
      <c r="L250" s="72"/>
      <c r="M250" s="42">
        <f>IF($D$5=Abfrage!$O$2,(MONTH(C250)),(VLOOKUP((MONTH(C250)),Abfrage!$I$2:$J$13,2,FALSE)))</f>
        <v>1</v>
      </c>
      <c r="N250" s="18">
        <f t="shared" si="21"/>
        <v>0</v>
      </c>
      <c r="O250" s="18">
        <f t="shared" si="26"/>
        <v>0</v>
      </c>
      <c r="P250" s="18">
        <f t="shared" si="22"/>
        <v>0</v>
      </c>
      <c r="Q250" s="18">
        <f t="shared" si="23"/>
        <v>0</v>
      </c>
      <c r="R250" s="18">
        <f t="shared" si="24"/>
        <v>0</v>
      </c>
      <c r="S250" s="18">
        <f t="shared" si="25"/>
        <v>0</v>
      </c>
      <c r="T250" s="52" t="e">
        <f>VLOOKUP(I250,Konten!A:D,4,FALSE)</f>
        <v>#N/A</v>
      </c>
    </row>
    <row r="251" spans="1:20">
      <c r="A251" s="67"/>
      <c r="B251" s="67">
        <f t="shared" si="27"/>
        <v>242</v>
      </c>
      <c r="C251" s="68"/>
      <c r="D251" s="69"/>
      <c r="E251" s="69"/>
      <c r="F251" s="69"/>
      <c r="G251" s="70"/>
      <c r="H251" s="69"/>
      <c r="I251" s="70"/>
      <c r="J251" s="71"/>
      <c r="K251" s="71"/>
      <c r="L251" s="72"/>
      <c r="M251" s="42">
        <f>IF($D$5=Abfrage!$O$2,(MONTH(C251)),(VLOOKUP((MONTH(C251)),Abfrage!$I$2:$J$13,2,FALSE)))</f>
        <v>1</v>
      </c>
      <c r="N251" s="18">
        <f t="shared" si="21"/>
        <v>0</v>
      </c>
      <c r="O251" s="18">
        <f t="shared" si="26"/>
        <v>0</v>
      </c>
      <c r="P251" s="18">
        <f t="shared" si="22"/>
        <v>0</v>
      </c>
      <c r="Q251" s="18">
        <f t="shared" si="23"/>
        <v>0</v>
      </c>
      <c r="R251" s="18">
        <f t="shared" si="24"/>
        <v>0</v>
      </c>
      <c r="S251" s="18">
        <f t="shared" si="25"/>
        <v>0</v>
      </c>
      <c r="T251" s="52" t="e">
        <f>VLOOKUP(I251,Konten!A:D,4,FALSE)</f>
        <v>#N/A</v>
      </c>
    </row>
    <row r="252" spans="1:20">
      <c r="A252" s="67"/>
      <c r="B252" s="67">
        <f t="shared" si="27"/>
        <v>243</v>
      </c>
      <c r="C252" s="68"/>
      <c r="D252" s="69"/>
      <c r="E252" s="69"/>
      <c r="F252" s="69"/>
      <c r="G252" s="70"/>
      <c r="H252" s="69"/>
      <c r="I252" s="70"/>
      <c r="J252" s="71"/>
      <c r="K252" s="71"/>
      <c r="L252" s="72"/>
      <c r="M252" s="42">
        <f>IF($D$5=Abfrage!$O$2,(MONTH(C252)),(VLOOKUP((MONTH(C252)),Abfrage!$I$2:$J$13,2,FALSE)))</f>
        <v>1</v>
      </c>
      <c r="N252" s="18">
        <f t="shared" si="21"/>
        <v>0</v>
      </c>
      <c r="O252" s="18">
        <f t="shared" si="26"/>
        <v>0</v>
      </c>
      <c r="P252" s="18">
        <f t="shared" si="22"/>
        <v>0</v>
      </c>
      <c r="Q252" s="18">
        <f t="shared" si="23"/>
        <v>0</v>
      </c>
      <c r="R252" s="18">
        <f t="shared" si="24"/>
        <v>0</v>
      </c>
      <c r="S252" s="18">
        <f t="shared" si="25"/>
        <v>0</v>
      </c>
      <c r="T252" s="52" t="e">
        <f>VLOOKUP(I252,Konten!A:D,4,FALSE)</f>
        <v>#N/A</v>
      </c>
    </row>
    <row r="253" spans="1:20">
      <c r="A253" s="67"/>
      <c r="B253" s="67">
        <f t="shared" si="27"/>
        <v>244</v>
      </c>
      <c r="C253" s="68"/>
      <c r="D253" s="69"/>
      <c r="E253" s="69"/>
      <c r="F253" s="69"/>
      <c r="G253" s="70"/>
      <c r="H253" s="69"/>
      <c r="I253" s="70"/>
      <c r="J253" s="71"/>
      <c r="K253" s="71"/>
      <c r="L253" s="72"/>
      <c r="M253" s="42">
        <f>IF($D$5=Abfrage!$O$2,(MONTH(C253)),(VLOOKUP((MONTH(C253)),Abfrage!$I$2:$J$13,2,FALSE)))</f>
        <v>1</v>
      </c>
      <c r="N253" s="18">
        <f t="shared" si="21"/>
        <v>0</v>
      </c>
      <c r="O253" s="18">
        <f t="shared" si="26"/>
        <v>0</v>
      </c>
      <c r="P253" s="18">
        <f t="shared" si="22"/>
        <v>0</v>
      </c>
      <c r="Q253" s="18">
        <f t="shared" si="23"/>
        <v>0</v>
      </c>
      <c r="R253" s="18">
        <f t="shared" si="24"/>
        <v>0</v>
      </c>
      <c r="S253" s="18">
        <f t="shared" si="25"/>
        <v>0</v>
      </c>
      <c r="T253" s="52" t="e">
        <f>VLOOKUP(I253,Konten!A:D,4,FALSE)</f>
        <v>#N/A</v>
      </c>
    </row>
    <row r="254" spans="1:20">
      <c r="A254" s="67"/>
      <c r="B254" s="67">
        <f t="shared" si="27"/>
        <v>245</v>
      </c>
      <c r="C254" s="68"/>
      <c r="D254" s="69"/>
      <c r="E254" s="69"/>
      <c r="F254" s="69"/>
      <c r="G254" s="70"/>
      <c r="H254" s="69"/>
      <c r="I254" s="70"/>
      <c r="J254" s="71"/>
      <c r="K254" s="71"/>
      <c r="L254" s="72"/>
      <c r="M254" s="42">
        <f>IF($D$5=Abfrage!$O$2,(MONTH(C254)),(VLOOKUP((MONTH(C254)),Abfrage!$I$2:$J$13,2,FALSE)))</f>
        <v>1</v>
      </c>
      <c r="N254" s="18">
        <f t="shared" si="21"/>
        <v>0</v>
      </c>
      <c r="O254" s="18">
        <f t="shared" si="26"/>
        <v>0</v>
      </c>
      <c r="P254" s="18">
        <f t="shared" si="22"/>
        <v>0</v>
      </c>
      <c r="Q254" s="18">
        <f t="shared" si="23"/>
        <v>0</v>
      </c>
      <c r="R254" s="18">
        <f t="shared" si="24"/>
        <v>0</v>
      </c>
      <c r="S254" s="18">
        <f t="shared" si="25"/>
        <v>0</v>
      </c>
      <c r="T254" s="52" t="e">
        <f>VLOOKUP(I254,Konten!A:D,4,FALSE)</f>
        <v>#N/A</v>
      </c>
    </row>
    <row r="255" spans="1:20">
      <c r="A255" s="67"/>
      <c r="B255" s="67">
        <f t="shared" si="27"/>
        <v>246</v>
      </c>
      <c r="C255" s="68"/>
      <c r="D255" s="69"/>
      <c r="E255" s="69"/>
      <c r="F255" s="69"/>
      <c r="G255" s="70"/>
      <c r="H255" s="69"/>
      <c r="I255" s="70"/>
      <c r="J255" s="71"/>
      <c r="K255" s="71"/>
      <c r="L255" s="72"/>
      <c r="M255" s="42">
        <f>IF($D$5=Abfrage!$O$2,(MONTH(C255)),(VLOOKUP((MONTH(C255)),Abfrage!$I$2:$J$13,2,FALSE)))</f>
        <v>1</v>
      </c>
      <c r="N255" s="18">
        <f t="shared" si="21"/>
        <v>0</v>
      </c>
      <c r="O255" s="18">
        <f t="shared" si="26"/>
        <v>0</v>
      </c>
      <c r="P255" s="18">
        <f t="shared" si="22"/>
        <v>0</v>
      </c>
      <c r="Q255" s="18">
        <f t="shared" si="23"/>
        <v>0</v>
      </c>
      <c r="R255" s="18">
        <f t="shared" si="24"/>
        <v>0</v>
      </c>
      <c r="S255" s="18">
        <f t="shared" si="25"/>
        <v>0</v>
      </c>
      <c r="T255" s="52" t="e">
        <f>VLOOKUP(I255,Konten!A:D,4,FALSE)</f>
        <v>#N/A</v>
      </c>
    </row>
    <row r="256" spans="1:20">
      <c r="A256" s="67"/>
      <c r="B256" s="67">
        <f t="shared" si="27"/>
        <v>247</v>
      </c>
      <c r="C256" s="68"/>
      <c r="D256" s="69"/>
      <c r="E256" s="69"/>
      <c r="F256" s="69"/>
      <c r="G256" s="70"/>
      <c r="H256" s="69"/>
      <c r="I256" s="70"/>
      <c r="J256" s="71"/>
      <c r="K256" s="71"/>
      <c r="L256" s="72"/>
      <c r="M256" s="42">
        <f>IF($D$5=Abfrage!$O$2,(MONTH(C256)),(VLOOKUP((MONTH(C256)),Abfrage!$I$2:$J$13,2,FALSE)))</f>
        <v>1</v>
      </c>
      <c r="N256" s="18">
        <f t="shared" si="21"/>
        <v>0</v>
      </c>
      <c r="O256" s="18">
        <f t="shared" si="26"/>
        <v>0</v>
      </c>
      <c r="P256" s="18">
        <f t="shared" si="22"/>
        <v>0</v>
      </c>
      <c r="Q256" s="18">
        <f t="shared" si="23"/>
        <v>0</v>
      </c>
      <c r="R256" s="18">
        <f t="shared" si="24"/>
        <v>0</v>
      </c>
      <c r="S256" s="18">
        <f t="shared" si="25"/>
        <v>0</v>
      </c>
      <c r="T256" s="52" t="e">
        <f>VLOOKUP(I256,Konten!A:D,4,FALSE)</f>
        <v>#N/A</v>
      </c>
    </row>
    <row r="257" spans="1:20">
      <c r="A257" s="67"/>
      <c r="B257" s="67">
        <f t="shared" si="27"/>
        <v>248</v>
      </c>
      <c r="C257" s="68"/>
      <c r="D257" s="69"/>
      <c r="E257" s="69"/>
      <c r="F257" s="69"/>
      <c r="G257" s="70"/>
      <c r="H257" s="69"/>
      <c r="I257" s="70"/>
      <c r="J257" s="71"/>
      <c r="K257" s="71"/>
      <c r="L257" s="72"/>
      <c r="M257" s="42">
        <f>IF($D$5=Abfrage!$O$2,(MONTH(C257)),(VLOOKUP((MONTH(C257)),Abfrage!$I$2:$J$13,2,FALSE)))</f>
        <v>1</v>
      </c>
      <c r="N257" s="18">
        <f t="shared" si="21"/>
        <v>0</v>
      </c>
      <c r="O257" s="18">
        <f t="shared" si="26"/>
        <v>0</v>
      </c>
      <c r="P257" s="18">
        <f t="shared" si="22"/>
        <v>0</v>
      </c>
      <c r="Q257" s="18">
        <f t="shared" si="23"/>
        <v>0</v>
      </c>
      <c r="R257" s="18">
        <f t="shared" si="24"/>
        <v>0</v>
      </c>
      <c r="S257" s="18">
        <f t="shared" si="25"/>
        <v>0</v>
      </c>
      <c r="T257" s="52" t="e">
        <f>VLOOKUP(I257,Konten!A:D,4,FALSE)</f>
        <v>#N/A</v>
      </c>
    </row>
    <row r="258" spans="1:20">
      <c r="A258" s="67"/>
      <c r="B258" s="67">
        <f t="shared" si="27"/>
        <v>249</v>
      </c>
      <c r="C258" s="68"/>
      <c r="D258" s="69"/>
      <c r="E258" s="69"/>
      <c r="F258" s="69"/>
      <c r="G258" s="70"/>
      <c r="H258" s="69"/>
      <c r="I258" s="70"/>
      <c r="J258" s="71"/>
      <c r="K258" s="71"/>
      <c r="L258" s="72"/>
      <c r="M258" s="42">
        <f>IF($D$5=Abfrage!$O$2,(MONTH(C258)),(VLOOKUP((MONTH(C258)),Abfrage!$I$2:$J$13,2,FALSE)))</f>
        <v>1</v>
      </c>
      <c r="N258" s="18">
        <f t="shared" si="21"/>
        <v>0</v>
      </c>
      <c r="O258" s="18">
        <f t="shared" si="26"/>
        <v>0</v>
      </c>
      <c r="P258" s="18">
        <f t="shared" si="22"/>
        <v>0</v>
      </c>
      <c r="Q258" s="18">
        <f t="shared" si="23"/>
        <v>0</v>
      </c>
      <c r="R258" s="18">
        <f t="shared" si="24"/>
        <v>0</v>
      </c>
      <c r="S258" s="18">
        <f t="shared" si="25"/>
        <v>0</v>
      </c>
      <c r="T258" s="52" t="e">
        <f>VLOOKUP(I258,Konten!A:D,4,FALSE)</f>
        <v>#N/A</v>
      </c>
    </row>
    <row r="259" spans="1:20">
      <c r="A259" s="67"/>
      <c r="B259" s="67">
        <f t="shared" si="27"/>
        <v>250</v>
      </c>
      <c r="C259" s="68"/>
      <c r="D259" s="69"/>
      <c r="E259" s="69"/>
      <c r="F259" s="69"/>
      <c r="G259" s="70"/>
      <c r="H259" s="69"/>
      <c r="I259" s="70"/>
      <c r="J259" s="71"/>
      <c r="K259" s="71"/>
      <c r="L259" s="72"/>
      <c r="M259" s="42">
        <f>IF($D$5=Abfrage!$O$2,(MONTH(C259)),(VLOOKUP((MONTH(C259)),Abfrage!$I$2:$J$13,2,FALSE)))</f>
        <v>1</v>
      </c>
      <c r="N259" s="18">
        <f t="shared" si="21"/>
        <v>0</v>
      </c>
      <c r="O259" s="18">
        <f t="shared" si="26"/>
        <v>0</v>
      </c>
      <c r="P259" s="18">
        <f t="shared" si="22"/>
        <v>0</v>
      </c>
      <c r="Q259" s="18">
        <f t="shared" si="23"/>
        <v>0</v>
      </c>
      <c r="R259" s="18">
        <f t="shared" si="24"/>
        <v>0</v>
      </c>
      <c r="S259" s="18">
        <f t="shared" si="25"/>
        <v>0</v>
      </c>
      <c r="T259" s="52" t="e">
        <f>VLOOKUP(I259,Konten!A:D,4,FALSE)</f>
        <v>#N/A</v>
      </c>
    </row>
    <row r="260" spans="1:20">
      <c r="A260" s="67"/>
      <c r="B260" s="67">
        <f t="shared" si="27"/>
        <v>251</v>
      </c>
      <c r="C260" s="68"/>
      <c r="D260" s="69"/>
      <c r="E260" s="69"/>
      <c r="F260" s="69"/>
      <c r="G260" s="70"/>
      <c r="H260" s="69"/>
      <c r="I260" s="70"/>
      <c r="J260" s="71"/>
      <c r="K260" s="71"/>
      <c r="L260" s="72"/>
      <c r="M260" s="42">
        <f>IF($D$5=Abfrage!$O$2,(MONTH(C260)),(VLOOKUP((MONTH(C260)),Abfrage!$I$2:$J$13,2,FALSE)))</f>
        <v>1</v>
      </c>
      <c r="N260" s="18">
        <f t="shared" si="21"/>
        <v>0</v>
      </c>
      <c r="O260" s="18">
        <f t="shared" si="26"/>
        <v>0</v>
      </c>
      <c r="P260" s="18">
        <f t="shared" si="22"/>
        <v>0</v>
      </c>
      <c r="Q260" s="18">
        <f t="shared" si="23"/>
        <v>0</v>
      </c>
      <c r="R260" s="18">
        <f t="shared" si="24"/>
        <v>0</v>
      </c>
      <c r="S260" s="18">
        <f t="shared" si="25"/>
        <v>0</v>
      </c>
      <c r="T260" s="52" t="e">
        <f>VLOOKUP(I260,Konten!A:D,4,FALSE)</f>
        <v>#N/A</v>
      </c>
    </row>
    <row r="261" spans="1:20">
      <c r="A261" s="67"/>
      <c r="B261" s="67">
        <f t="shared" si="27"/>
        <v>252</v>
      </c>
      <c r="C261" s="68"/>
      <c r="D261" s="69"/>
      <c r="E261" s="69"/>
      <c r="F261" s="69"/>
      <c r="G261" s="70"/>
      <c r="H261" s="69"/>
      <c r="I261" s="70"/>
      <c r="J261" s="71"/>
      <c r="K261" s="71"/>
      <c r="L261" s="72"/>
      <c r="M261" s="42">
        <f>IF($D$5=Abfrage!$O$2,(MONTH(C261)),(VLOOKUP((MONTH(C261)),Abfrage!$I$2:$J$13,2,FALSE)))</f>
        <v>1</v>
      </c>
      <c r="N261" s="18">
        <f t="shared" si="21"/>
        <v>0</v>
      </c>
      <c r="O261" s="18">
        <f t="shared" si="26"/>
        <v>0</v>
      </c>
      <c r="P261" s="18">
        <f t="shared" si="22"/>
        <v>0</v>
      </c>
      <c r="Q261" s="18">
        <f t="shared" si="23"/>
        <v>0</v>
      </c>
      <c r="R261" s="18">
        <f t="shared" si="24"/>
        <v>0</v>
      </c>
      <c r="S261" s="18">
        <f t="shared" si="25"/>
        <v>0</v>
      </c>
      <c r="T261" s="52" t="e">
        <f>VLOOKUP(I261,Konten!A:D,4,FALSE)</f>
        <v>#N/A</v>
      </c>
    </row>
    <row r="262" spans="1:20">
      <c r="A262" s="67"/>
      <c r="B262" s="67">
        <f t="shared" si="27"/>
        <v>253</v>
      </c>
      <c r="C262" s="68"/>
      <c r="D262" s="69"/>
      <c r="E262" s="69"/>
      <c r="F262" s="69"/>
      <c r="G262" s="70"/>
      <c r="H262" s="69"/>
      <c r="I262" s="70"/>
      <c r="J262" s="71"/>
      <c r="K262" s="71"/>
      <c r="L262" s="72"/>
      <c r="M262" s="42">
        <f>IF($D$5=Abfrage!$O$2,(MONTH(C262)),(VLOOKUP((MONTH(C262)),Abfrage!$I$2:$J$13,2,FALSE)))</f>
        <v>1</v>
      </c>
      <c r="N262" s="18">
        <f t="shared" si="21"/>
        <v>0</v>
      </c>
      <c r="O262" s="18">
        <f t="shared" si="26"/>
        <v>0</v>
      </c>
      <c r="P262" s="18">
        <f t="shared" si="22"/>
        <v>0</v>
      </c>
      <c r="Q262" s="18">
        <f t="shared" si="23"/>
        <v>0</v>
      </c>
      <c r="R262" s="18">
        <f t="shared" si="24"/>
        <v>0</v>
      </c>
      <c r="S262" s="18">
        <f t="shared" si="25"/>
        <v>0</v>
      </c>
      <c r="T262" s="52" t="e">
        <f>VLOOKUP(I262,Konten!A:D,4,FALSE)</f>
        <v>#N/A</v>
      </c>
    </row>
    <row r="263" spans="1:20">
      <c r="A263" s="67"/>
      <c r="B263" s="67">
        <f t="shared" si="27"/>
        <v>254</v>
      </c>
      <c r="C263" s="68"/>
      <c r="D263" s="69"/>
      <c r="E263" s="69"/>
      <c r="F263" s="69"/>
      <c r="G263" s="70"/>
      <c r="H263" s="69"/>
      <c r="I263" s="70"/>
      <c r="J263" s="71"/>
      <c r="K263" s="71"/>
      <c r="L263" s="72"/>
      <c r="M263" s="42">
        <f>IF($D$5=Abfrage!$O$2,(MONTH(C263)),(VLOOKUP((MONTH(C263)),Abfrage!$I$2:$J$13,2,FALSE)))</f>
        <v>1</v>
      </c>
      <c r="N263" s="18">
        <f t="shared" si="21"/>
        <v>0</v>
      </c>
      <c r="O263" s="18">
        <f t="shared" si="26"/>
        <v>0</v>
      </c>
      <c r="P263" s="18">
        <f t="shared" si="22"/>
        <v>0</v>
      </c>
      <c r="Q263" s="18">
        <f t="shared" si="23"/>
        <v>0</v>
      </c>
      <c r="R263" s="18">
        <f t="shared" si="24"/>
        <v>0</v>
      </c>
      <c r="S263" s="18">
        <f t="shared" si="25"/>
        <v>0</v>
      </c>
      <c r="T263" s="52" t="e">
        <f>VLOOKUP(I263,Konten!A:D,4,FALSE)</f>
        <v>#N/A</v>
      </c>
    </row>
    <row r="264" spans="1:20">
      <c r="A264" s="67"/>
      <c r="B264" s="67">
        <f t="shared" si="27"/>
        <v>255</v>
      </c>
      <c r="C264" s="68"/>
      <c r="D264" s="69"/>
      <c r="E264" s="69"/>
      <c r="F264" s="69"/>
      <c r="G264" s="70"/>
      <c r="H264" s="69"/>
      <c r="I264" s="70"/>
      <c r="J264" s="71"/>
      <c r="K264" s="71"/>
      <c r="L264" s="72"/>
      <c r="M264" s="42">
        <f>IF($D$5=Abfrage!$O$2,(MONTH(C264)),(VLOOKUP((MONTH(C264)),Abfrage!$I$2:$J$13,2,FALSE)))</f>
        <v>1</v>
      </c>
      <c r="N264" s="18">
        <f t="shared" si="21"/>
        <v>0</v>
      </c>
      <c r="O264" s="18">
        <f t="shared" si="26"/>
        <v>0</v>
      </c>
      <c r="P264" s="18">
        <f t="shared" si="22"/>
        <v>0</v>
      </c>
      <c r="Q264" s="18">
        <f t="shared" si="23"/>
        <v>0</v>
      </c>
      <c r="R264" s="18">
        <f t="shared" si="24"/>
        <v>0</v>
      </c>
      <c r="S264" s="18">
        <f t="shared" si="25"/>
        <v>0</v>
      </c>
      <c r="T264" s="52" t="e">
        <f>VLOOKUP(I264,Konten!A:D,4,FALSE)</f>
        <v>#N/A</v>
      </c>
    </row>
    <row r="265" spans="1:20">
      <c r="A265" s="67"/>
      <c r="B265" s="67">
        <f t="shared" si="27"/>
        <v>256</v>
      </c>
      <c r="C265" s="68"/>
      <c r="D265" s="69"/>
      <c r="E265" s="69"/>
      <c r="F265" s="69"/>
      <c r="G265" s="70"/>
      <c r="H265" s="69"/>
      <c r="I265" s="70"/>
      <c r="J265" s="71"/>
      <c r="K265" s="71"/>
      <c r="L265" s="72"/>
      <c r="M265" s="42">
        <f>IF($D$5=Abfrage!$O$2,(MONTH(C265)),(VLOOKUP((MONTH(C265)),Abfrage!$I$2:$J$13,2,FALSE)))</f>
        <v>1</v>
      </c>
      <c r="N265" s="18">
        <f t="shared" si="21"/>
        <v>0</v>
      </c>
      <c r="O265" s="18">
        <f t="shared" si="26"/>
        <v>0</v>
      </c>
      <c r="P265" s="18">
        <f t="shared" si="22"/>
        <v>0</v>
      </c>
      <c r="Q265" s="18">
        <f t="shared" si="23"/>
        <v>0</v>
      </c>
      <c r="R265" s="18">
        <f t="shared" si="24"/>
        <v>0</v>
      </c>
      <c r="S265" s="18">
        <f t="shared" si="25"/>
        <v>0</v>
      </c>
      <c r="T265" s="52" t="e">
        <f>VLOOKUP(I265,Konten!A:D,4,FALSE)</f>
        <v>#N/A</v>
      </c>
    </row>
    <row r="266" spans="1:20">
      <c r="A266" s="67"/>
      <c r="B266" s="67">
        <f t="shared" si="27"/>
        <v>257</v>
      </c>
      <c r="C266" s="68"/>
      <c r="D266" s="69"/>
      <c r="E266" s="69"/>
      <c r="F266" s="69"/>
      <c r="G266" s="70"/>
      <c r="H266" s="69"/>
      <c r="I266" s="70"/>
      <c r="J266" s="71"/>
      <c r="K266" s="71"/>
      <c r="L266" s="72"/>
      <c r="M266" s="42">
        <f>IF($D$5=Abfrage!$O$2,(MONTH(C266)),(VLOOKUP((MONTH(C266)),Abfrage!$I$2:$J$13,2,FALSE)))</f>
        <v>1</v>
      </c>
      <c r="N266" s="18">
        <f t="shared" ref="N266:N329" si="28">(SUM(P266:S266))-(SUM(J266:K266))</f>
        <v>0</v>
      </c>
      <c r="O266" s="18">
        <f t="shared" si="26"/>
        <v>0</v>
      </c>
      <c r="P266" s="18">
        <f t="shared" ref="P266:P329" si="29">IFERROR((ROUND((+J266/(1+L266)*L266),2)),0)</f>
        <v>0</v>
      </c>
      <c r="Q266" s="18">
        <f t="shared" ref="Q266:Q329" si="30">IFERROR(ROUND(IF(L266=100%,K266,(K266/(1+L266)*L266)),2),0)</f>
        <v>0</v>
      </c>
      <c r="R266" s="18">
        <f t="shared" ref="R266:R329" si="31">+J266-P266</f>
        <v>0</v>
      </c>
      <c r="S266" s="18">
        <f t="shared" ref="S266:S329" si="32">+K266-Q266</f>
        <v>0</v>
      </c>
      <c r="T266" s="52" t="e">
        <f>VLOOKUP(I266,Konten!A:D,4,FALSE)</f>
        <v>#N/A</v>
      </c>
    </row>
    <row r="267" spans="1:20">
      <c r="A267" s="67"/>
      <c r="B267" s="67">
        <f t="shared" si="27"/>
        <v>258</v>
      </c>
      <c r="C267" s="68"/>
      <c r="D267" s="69"/>
      <c r="E267" s="69"/>
      <c r="F267" s="69"/>
      <c r="G267" s="70"/>
      <c r="H267" s="69"/>
      <c r="I267" s="70"/>
      <c r="J267" s="71"/>
      <c r="K267" s="71"/>
      <c r="L267" s="72"/>
      <c r="M267" s="42">
        <f>IF($D$5=Abfrage!$O$2,(MONTH(C267)),(VLOOKUP((MONTH(C267)),Abfrage!$I$2:$J$13,2,FALSE)))</f>
        <v>1</v>
      </c>
      <c r="N267" s="18">
        <f t="shared" si="28"/>
        <v>0</v>
      </c>
      <c r="O267" s="18">
        <f t="shared" ref="O267:O330" si="33">IF(L267="EUST",K267,0)</f>
        <v>0</v>
      </c>
      <c r="P267" s="18">
        <f t="shared" si="29"/>
        <v>0</v>
      </c>
      <c r="Q267" s="18">
        <f t="shared" si="30"/>
        <v>0</v>
      </c>
      <c r="R267" s="18">
        <f t="shared" si="31"/>
        <v>0</v>
      </c>
      <c r="S267" s="18">
        <f t="shared" si="32"/>
        <v>0</v>
      </c>
      <c r="T267" s="52" t="e">
        <f>VLOOKUP(I267,Konten!A:D,4,FALSE)</f>
        <v>#N/A</v>
      </c>
    </row>
    <row r="268" spans="1:20">
      <c r="A268" s="67"/>
      <c r="B268" s="67">
        <f t="shared" ref="B268:B331" si="34">B267+1</f>
        <v>259</v>
      </c>
      <c r="C268" s="68"/>
      <c r="D268" s="69"/>
      <c r="E268" s="69"/>
      <c r="F268" s="69"/>
      <c r="G268" s="70"/>
      <c r="H268" s="69"/>
      <c r="I268" s="70"/>
      <c r="J268" s="71"/>
      <c r="K268" s="71"/>
      <c r="L268" s="72"/>
      <c r="M268" s="42">
        <f>IF($D$5=Abfrage!$O$2,(MONTH(C268)),(VLOOKUP((MONTH(C268)),Abfrage!$I$2:$J$13,2,FALSE)))</f>
        <v>1</v>
      </c>
      <c r="N268" s="18">
        <f t="shared" si="28"/>
        <v>0</v>
      </c>
      <c r="O268" s="18">
        <f t="shared" si="33"/>
        <v>0</v>
      </c>
      <c r="P268" s="18">
        <f t="shared" si="29"/>
        <v>0</v>
      </c>
      <c r="Q268" s="18">
        <f t="shared" si="30"/>
        <v>0</v>
      </c>
      <c r="R268" s="18">
        <f t="shared" si="31"/>
        <v>0</v>
      </c>
      <c r="S268" s="18">
        <f t="shared" si="32"/>
        <v>0</v>
      </c>
      <c r="T268" s="52" t="e">
        <f>VLOOKUP(I268,Konten!A:D,4,FALSE)</f>
        <v>#N/A</v>
      </c>
    </row>
    <row r="269" spans="1:20">
      <c r="A269" s="67"/>
      <c r="B269" s="67">
        <f t="shared" si="34"/>
        <v>260</v>
      </c>
      <c r="C269" s="68"/>
      <c r="D269" s="69"/>
      <c r="E269" s="69"/>
      <c r="F269" s="69"/>
      <c r="G269" s="70"/>
      <c r="H269" s="69"/>
      <c r="I269" s="70"/>
      <c r="J269" s="71"/>
      <c r="K269" s="71"/>
      <c r="L269" s="72"/>
      <c r="M269" s="42">
        <f>IF($D$5=Abfrage!$O$2,(MONTH(C269)),(VLOOKUP((MONTH(C269)),Abfrage!$I$2:$J$13,2,FALSE)))</f>
        <v>1</v>
      </c>
      <c r="N269" s="18">
        <f t="shared" si="28"/>
        <v>0</v>
      </c>
      <c r="O269" s="18">
        <f t="shared" si="33"/>
        <v>0</v>
      </c>
      <c r="P269" s="18">
        <f t="shared" si="29"/>
        <v>0</v>
      </c>
      <c r="Q269" s="18">
        <f t="shared" si="30"/>
        <v>0</v>
      </c>
      <c r="R269" s="18">
        <f t="shared" si="31"/>
        <v>0</v>
      </c>
      <c r="S269" s="18">
        <f t="shared" si="32"/>
        <v>0</v>
      </c>
      <c r="T269" s="52" t="e">
        <f>VLOOKUP(I269,Konten!A:D,4,FALSE)</f>
        <v>#N/A</v>
      </c>
    </row>
    <row r="270" spans="1:20">
      <c r="A270" s="67"/>
      <c r="B270" s="67">
        <f t="shared" si="34"/>
        <v>261</v>
      </c>
      <c r="C270" s="68"/>
      <c r="D270" s="69"/>
      <c r="E270" s="69"/>
      <c r="F270" s="69"/>
      <c r="G270" s="70"/>
      <c r="H270" s="69"/>
      <c r="I270" s="70"/>
      <c r="J270" s="71"/>
      <c r="K270" s="71"/>
      <c r="L270" s="72"/>
      <c r="M270" s="42">
        <f>IF($D$5=Abfrage!$O$2,(MONTH(C270)),(VLOOKUP((MONTH(C270)),Abfrage!$I$2:$J$13,2,FALSE)))</f>
        <v>1</v>
      </c>
      <c r="N270" s="18">
        <f t="shared" si="28"/>
        <v>0</v>
      </c>
      <c r="O270" s="18">
        <f t="shared" si="33"/>
        <v>0</v>
      </c>
      <c r="P270" s="18">
        <f t="shared" si="29"/>
        <v>0</v>
      </c>
      <c r="Q270" s="18">
        <f t="shared" si="30"/>
        <v>0</v>
      </c>
      <c r="R270" s="18">
        <f t="shared" si="31"/>
        <v>0</v>
      </c>
      <c r="S270" s="18">
        <f t="shared" si="32"/>
        <v>0</v>
      </c>
      <c r="T270" s="52" t="e">
        <f>VLOOKUP(I270,Konten!A:D,4,FALSE)</f>
        <v>#N/A</v>
      </c>
    </row>
    <row r="271" spans="1:20">
      <c r="A271" s="67"/>
      <c r="B271" s="67">
        <f t="shared" si="34"/>
        <v>262</v>
      </c>
      <c r="C271" s="68"/>
      <c r="D271" s="69"/>
      <c r="E271" s="69"/>
      <c r="F271" s="69"/>
      <c r="G271" s="70"/>
      <c r="H271" s="69"/>
      <c r="I271" s="70"/>
      <c r="J271" s="71"/>
      <c r="K271" s="71"/>
      <c r="L271" s="72"/>
      <c r="M271" s="42">
        <f>IF($D$5=Abfrage!$O$2,(MONTH(C271)),(VLOOKUP((MONTH(C271)),Abfrage!$I$2:$J$13,2,FALSE)))</f>
        <v>1</v>
      </c>
      <c r="N271" s="18">
        <f t="shared" si="28"/>
        <v>0</v>
      </c>
      <c r="O271" s="18">
        <f t="shared" si="33"/>
        <v>0</v>
      </c>
      <c r="P271" s="18">
        <f t="shared" si="29"/>
        <v>0</v>
      </c>
      <c r="Q271" s="18">
        <f t="shared" si="30"/>
        <v>0</v>
      </c>
      <c r="R271" s="18">
        <f t="shared" si="31"/>
        <v>0</v>
      </c>
      <c r="S271" s="18">
        <f t="shared" si="32"/>
        <v>0</v>
      </c>
      <c r="T271" s="52" t="e">
        <f>VLOOKUP(I271,Konten!A:D,4,FALSE)</f>
        <v>#N/A</v>
      </c>
    </row>
    <row r="272" spans="1:20">
      <c r="A272" s="67"/>
      <c r="B272" s="67">
        <f t="shared" si="34"/>
        <v>263</v>
      </c>
      <c r="C272" s="68"/>
      <c r="D272" s="69"/>
      <c r="E272" s="69"/>
      <c r="F272" s="69"/>
      <c r="G272" s="70"/>
      <c r="H272" s="69"/>
      <c r="I272" s="70"/>
      <c r="J272" s="71"/>
      <c r="K272" s="71"/>
      <c r="L272" s="72"/>
      <c r="M272" s="42">
        <f>IF($D$5=Abfrage!$O$2,(MONTH(C272)),(VLOOKUP((MONTH(C272)),Abfrage!$I$2:$J$13,2,FALSE)))</f>
        <v>1</v>
      </c>
      <c r="N272" s="18">
        <f t="shared" si="28"/>
        <v>0</v>
      </c>
      <c r="O272" s="18">
        <f t="shared" si="33"/>
        <v>0</v>
      </c>
      <c r="P272" s="18">
        <f t="shared" si="29"/>
        <v>0</v>
      </c>
      <c r="Q272" s="18">
        <f t="shared" si="30"/>
        <v>0</v>
      </c>
      <c r="R272" s="18">
        <f t="shared" si="31"/>
        <v>0</v>
      </c>
      <c r="S272" s="18">
        <f t="shared" si="32"/>
        <v>0</v>
      </c>
      <c r="T272" s="52" t="e">
        <f>VLOOKUP(I272,Konten!A:D,4,FALSE)</f>
        <v>#N/A</v>
      </c>
    </row>
    <row r="273" spans="1:20">
      <c r="A273" s="67"/>
      <c r="B273" s="67">
        <f t="shared" si="34"/>
        <v>264</v>
      </c>
      <c r="C273" s="68"/>
      <c r="D273" s="69"/>
      <c r="E273" s="69"/>
      <c r="F273" s="69"/>
      <c r="G273" s="70"/>
      <c r="H273" s="69"/>
      <c r="I273" s="70"/>
      <c r="J273" s="71"/>
      <c r="K273" s="71"/>
      <c r="L273" s="72"/>
      <c r="M273" s="42">
        <f>IF($D$5=Abfrage!$O$2,(MONTH(C273)),(VLOOKUP((MONTH(C273)),Abfrage!$I$2:$J$13,2,FALSE)))</f>
        <v>1</v>
      </c>
      <c r="N273" s="18">
        <f t="shared" si="28"/>
        <v>0</v>
      </c>
      <c r="O273" s="18">
        <f t="shared" si="33"/>
        <v>0</v>
      </c>
      <c r="P273" s="18">
        <f t="shared" si="29"/>
        <v>0</v>
      </c>
      <c r="Q273" s="18">
        <f t="shared" si="30"/>
        <v>0</v>
      </c>
      <c r="R273" s="18">
        <f t="shared" si="31"/>
        <v>0</v>
      </c>
      <c r="S273" s="18">
        <f t="shared" si="32"/>
        <v>0</v>
      </c>
      <c r="T273" s="52" t="e">
        <f>VLOOKUP(I273,Konten!A:D,4,FALSE)</f>
        <v>#N/A</v>
      </c>
    </row>
    <row r="274" spans="1:20">
      <c r="A274" s="67"/>
      <c r="B274" s="67">
        <f t="shared" si="34"/>
        <v>265</v>
      </c>
      <c r="C274" s="68"/>
      <c r="D274" s="69"/>
      <c r="E274" s="69"/>
      <c r="F274" s="69"/>
      <c r="G274" s="70"/>
      <c r="H274" s="69"/>
      <c r="I274" s="70"/>
      <c r="J274" s="71"/>
      <c r="K274" s="71"/>
      <c r="L274" s="72"/>
      <c r="M274" s="42">
        <f>IF($D$5=Abfrage!$O$2,(MONTH(C274)),(VLOOKUP((MONTH(C274)),Abfrage!$I$2:$J$13,2,FALSE)))</f>
        <v>1</v>
      </c>
      <c r="N274" s="18">
        <f t="shared" si="28"/>
        <v>0</v>
      </c>
      <c r="O274" s="18">
        <f t="shared" si="33"/>
        <v>0</v>
      </c>
      <c r="P274" s="18">
        <f t="shared" si="29"/>
        <v>0</v>
      </c>
      <c r="Q274" s="18">
        <f t="shared" si="30"/>
        <v>0</v>
      </c>
      <c r="R274" s="18">
        <f t="shared" si="31"/>
        <v>0</v>
      </c>
      <c r="S274" s="18">
        <f t="shared" si="32"/>
        <v>0</v>
      </c>
      <c r="T274" s="52" t="e">
        <f>VLOOKUP(I274,Konten!A:D,4,FALSE)</f>
        <v>#N/A</v>
      </c>
    </row>
    <row r="275" spans="1:20">
      <c r="A275" s="67"/>
      <c r="B275" s="67">
        <f t="shared" si="34"/>
        <v>266</v>
      </c>
      <c r="C275" s="68"/>
      <c r="D275" s="69"/>
      <c r="E275" s="69"/>
      <c r="F275" s="69"/>
      <c r="G275" s="70"/>
      <c r="H275" s="69"/>
      <c r="I275" s="70"/>
      <c r="J275" s="71"/>
      <c r="K275" s="71"/>
      <c r="L275" s="72"/>
      <c r="M275" s="42">
        <f>IF($D$5=Abfrage!$O$2,(MONTH(C275)),(VLOOKUP((MONTH(C275)),Abfrage!$I$2:$J$13,2,FALSE)))</f>
        <v>1</v>
      </c>
      <c r="N275" s="18">
        <f t="shared" si="28"/>
        <v>0</v>
      </c>
      <c r="O275" s="18">
        <f t="shared" si="33"/>
        <v>0</v>
      </c>
      <c r="P275" s="18">
        <f t="shared" si="29"/>
        <v>0</v>
      </c>
      <c r="Q275" s="18">
        <f t="shared" si="30"/>
        <v>0</v>
      </c>
      <c r="R275" s="18">
        <f t="shared" si="31"/>
        <v>0</v>
      </c>
      <c r="S275" s="18">
        <f t="shared" si="32"/>
        <v>0</v>
      </c>
      <c r="T275" s="52" t="e">
        <f>VLOOKUP(I275,Konten!A:D,4,FALSE)</f>
        <v>#N/A</v>
      </c>
    </row>
    <row r="276" spans="1:20">
      <c r="A276" s="67"/>
      <c r="B276" s="67">
        <f t="shared" si="34"/>
        <v>267</v>
      </c>
      <c r="C276" s="68"/>
      <c r="D276" s="69"/>
      <c r="E276" s="69"/>
      <c r="F276" s="69"/>
      <c r="G276" s="70"/>
      <c r="H276" s="69"/>
      <c r="I276" s="70"/>
      <c r="J276" s="71"/>
      <c r="K276" s="71"/>
      <c r="L276" s="72"/>
      <c r="M276" s="42">
        <f>IF($D$5=Abfrage!$O$2,(MONTH(C276)),(VLOOKUP((MONTH(C276)),Abfrage!$I$2:$J$13,2,FALSE)))</f>
        <v>1</v>
      </c>
      <c r="N276" s="18">
        <f t="shared" si="28"/>
        <v>0</v>
      </c>
      <c r="O276" s="18">
        <f t="shared" si="33"/>
        <v>0</v>
      </c>
      <c r="P276" s="18">
        <f t="shared" si="29"/>
        <v>0</v>
      </c>
      <c r="Q276" s="18">
        <f t="shared" si="30"/>
        <v>0</v>
      </c>
      <c r="R276" s="18">
        <f t="shared" si="31"/>
        <v>0</v>
      </c>
      <c r="S276" s="18">
        <f t="shared" si="32"/>
        <v>0</v>
      </c>
      <c r="T276" s="52" t="e">
        <f>VLOOKUP(I276,Konten!A:D,4,FALSE)</f>
        <v>#N/A</v>
      </c>
    </row>
    <row r="277" spans="1:20">
      <c r="A277" s="67"/>
      <c r="B277" s="67">
        <f t="shared" si="34"/>
        <v>268</v>
      </c>
      <c r="C277" s="68"/>
      <c r="D277" s="69"/>
      <c r="E277" s="69"/>
      <c r="F277" s="69"/>
      <c r="G277" s="70"/>
      <c r="H277" s="69"/>
      <c r="I277" s="70"/>
      <c r="J277" s="71"/>
      <c r="K277" s="71"/>
      <c r="L277" s="72"/>
      <c r="M277" s="42">
        <f>IF($D$5=Abfrage!$O$2,(MONTH(C277)),(VLOOKUP((MONTH(C277)),Abfrage!$I$2:$J$13,2,FALSE)))</f>
        <v>1</v>
      </c>
      <c r="N277" s="18">
        <f t="shared" si="28"/>
        <v>0</v>
      </c>
      <c r="O277" s="18">
        <f t="shared" si="33"/>
        <v>0</v>
      </c>
      <c r="P277" s="18">
        <f t="shared" si="29"/>
        <v>0</v>
      </c>
      <c r="Q277" s="18">
        <f t="shared" si="30"/>
        <v>0</v>
      </c>
      <c r="R277" s="18">
        <f t="shared" si="31"/>
        <v>0</v>
      </c>
      <c r="S277" s="18">
        <f t="shared" si="32"/>
        <v>0</v>
      </c>
      <c r="T277" s="52" t="e">
        <f>VLOOKUP(I277,Konten!A:D,4,FALSE)</f>
        <v>#N/A</v>
      </c>
    </row>
    <row r="278" spans="1:20">
      <c r="A278" s="67"/>
      <c r="B278" s="67">
        <f t="shared" si="34"/>
        <v>269</v>
      </c>
      <c r="C278" s="68"/>
      <c r="D278" s="69"/>
      <c r="E278" s="69"/>
      <c r="F278" s="69"/>
      <c r="G278" s="70"/>
      <c r="H278" s="69"/>
      <c r="I278" s="70"/>
      <c r="J278" s="71"/>
      <c r="K278" s="71"/>
      <c r="L278" s="72"/>
      <c r="M278" s="42">
        <f>IF($D$5=Abfrage!$O$2,(MONTH(C278)),(VLOOKUP((MONTH(C278)),Abfrage!$I$2:$J$13,2,FALSE)))</f>
        <v>1</v>
      </c>
      <c r="N278" s="18">
        <f t="shared" si="28"/>
        <v>0</v>
      </c>
      <c r="O278" s="18">
        <f t="shared" si="33"/>
        <v>0</v>
      </c>
      <c r="P278" s="18">
        <f t="shared" si="29"/>
        <v>0</v>
      </c>
      <c r="Q278" s="18">
        <f t="shared" si="30"/>
        <v>0</v>
      </c>
      <c r="R278" s="18">
        <f t="shared" si="31"/>
        <v>0</v>
      </c>
      <c r="S278" s="18">
        <f t="shared" si="32"/>
        <v>0</v>
      </c>
      <c r="T278" s="52" t="e">
        <f>VLOOKUP(I278,Konten!A:D,4,FALSE)</f>
        <v>#N/A</v>
      </c>
    </row>
    <row r="279" spans="1:20">
      <c r="A279" s="67"/>
      <c r="B279" s="67">
        <f t="shared" si="34"/>
        <v>270</v>
      </c>
      <c r="C279" s="68"/>
      <c r="D279" s="69"/>
      <c r="E279" s="69"/>
      <c r="F279" s="69"/>
      <c r="G279" s="70"/>
      <c r="H279" s="69"/>
      <c r="I279" s="70"/>
      <c r="J279" s="71"/>
      <c r="K279" s="71"/>
      <c r="L279" s="72"/>
      <c r="M279" s="42">
        <f>IF($D$5=Abfrage!$O$2,(MONTH(C279)),(VLOOKUP((MONTH(C279)),Abfrage!$I$2:$J$13,2,FALSE)))</f>
        <v>1</v>
      </c>
      <c r="N279" s="18">
        <f t="shared" si="28"/>
        <v>0</v>
      </c>
      <c r="O279" s="18">
        <f t="shared" si="33"/>
        <v>0</v>
      </c>
      <c r="P279" s="18">
        <f t="shared" si="29"/>
        <v>0</v>
      </c>
      <c r="Q279" s="18">
        <f t="shared" si="30"/>
        <v>0</v>
      </c>
      <c r="R279" s="18">
        <f t="shared" si="31"/>
        <v>0</v>
      </c>
      <c r="S279" s="18">
        <f t="shared" si="32"/>
        <v>0</v>
      </c>
      <c r="T279" s="52" t="e">
        <f>VLOOKUP(I279,Konten!A:D,4,FALSE)</f>
        <v>#N/A</v>
      </c>
    </row>
    <row r="280" spans="1:20">
      <c r="A280" s="67"/>
      <c r="B280" s="67">
        <f t="shared" si="34"/>
        <v>271</v>
      </c>
      <c r="C280" s="68"/>
      <c r="D280" s="69"/>
      <c r="E280" s="69"/>
      <c r="F280" s="69"/>
      <c r="G280" s="70"/>
      <c r="H280" s="69"/>
      <c r="I280" s="70"/>
      <c r="J280" s="71"/>
      <c r="K280" s="71"/>
      <c r="L280" s="72"/>
      <c r="M280" s="42">
        <f>IF($D$5=Abfrage!$O$2,(MONTH(C280)),(VLOOKUP((MONTH(C280)),Abfrage!$I$2:$J$13,2,FALSE)))</f>
        <v>1</v>
      </c>
      <c r="N280" s="18">
        <f t="shared" si="28"/>
        <v>0</v>
      </c>
      <c r="O280" s="18">
        <f t="shared" si="33"/>
        <v>0</v>
      </c>
      <c r="P280" s="18">
        <f t="shared" si="29"/>
        <v>0</v>
      </c>
      <c r="Q280" s="18">
        <f t="shared" si="30"/>
        <v>0</v>
      </c>
      <c r="R280" s="18">
        <f t="shared" si="31"/>
        <v>0</v>
      </c>
      <c r="S280" s="18">
        <f t="shared" si="32"/>
        <v>0</v>
      </c>
      <c r="T280" s="52" t="e">
        <f>VLOOKUP(I280,Konten!A:D,4,FALSE)</f>
        <v>#N/A</v>
      </c>
    </row>
    <row r="281" spans="1:20">
      <c r="A281" s="67"/>
      <c r="B281" s="67">
        <f t="shared" si="34"/>
        <v>272</v>
      </c>
      <c r="C281" s="68"/>
      <c r="D281" s="69"/>
      <c r="E281" s="69"/>
      <c r="F281" s="69"/>
      <c r="G281" s="70"/>
      <c r="H281" s="69"/>
      <c r="I281" s="70"/>
      <c r="J281" s="71"/>
      <c r="K281" s="71"/>
      <c r="L281" s="72"/>
      <c r="M281" s="42">
        <f>IF($D$5=Abfrage!$O$2,(MONTH(C281)),(VLOOKUP((MONTH(C281)),Abfrage!$I$2:$J$13,2,FALSE)))</f>
        <v>1</v>
      </c>
      <c r="N281" s="18">
        <f t="shared" si="28"/>
        <v>0</v>
      </c>
      <c r="O281" s="18">
        <f t="shared" si="33"/>
        <v>0</v>
      </c>
      <c r="P281" s="18">
        <f t="shared" si="29"/>
        <v>0</v>
      </c>
      <c r="Q281" s="18">
        <f t="shared" si="30"/>
        <v>0</v>
      </c>
      <c r="R281" s="18">
        <f t="shared" si="31"/>
        <v>0</v>
      </c>
      <c r="S281" s="18">
        <f t="shared" si="32"/>
        <v>0</v>
      </c>
      <c r="T281" s="52" t="e">
        <f>VLOOKUP(I281,Konten!A:D,4,FALSE)</f>
        <v>#N/A</v>
      </c>
    </row>
    <row r="282" spans="1:20">
      <c r="A282" s="67"/>
      <c r="B282" s="67">
        <f t="shared" si="34"/>
        <v>273</v>
      </c>
      <c r="C282" s="68"/>
      <c r="D282" s="69"/>
      <c r="E282" s="69"/>
      <c r="F282" s="69"/>
      <c r="G282" s="70"/>
      <c r="H282" s="69"/>
      <c r="I282" s="70"/>
      <c r="J282" s="71"/>
      <c r="K282" s="71"/>
      <c r="L282" s="72"/>
      <c r="M282" s="42">
        <f>IF($D$5=Abfrage!$O$2,(MONTH(C282)),(VLOOKUP((MONTH(C282)),Abfrage!$I$2:$J$13,2,FALSE)))</f>
        <v>1</v>
      </c>
      <c r="N282" s="18">
        <f t="shared" si="28"/>
        <v>0</v>
      </c>
      <c r="O282" s="18">
        <f t="shared" si="33"/>
        <v>0</v>
      </c>
      <c r="P282" s="18">
        <f t="shared" si="29"/>
        <v>0</v>
      </c>
      <c r="Q282" s="18">
        <f t="shared" si="30"/>
        <v>0</v>
      </c>
      <c r="R282" s="18">
        <f t="shared" si="31"/>
        <v>0</v>
      </c>
      <c r="S282" s="18">
        <f t="shared" si="32"/>
        <v>0</v>
      </c>
      <c r="T282" s="52" t="e">
        <f>VLOOKUP(I282,Konten!A:D,4,FALSE)</f>
        <v>#N/A</v>
      </c>
    </row>
    <row r="283" spans="1:20">
      <c r="A283" s="67"/>
      <c r="B283" s="67">
        <f t="shared" si="34"/>
        <v>274</v>
      </c>
      <c r="C283" s="68"/>
      <c r="D283" s="69"/>
      <c r="E283" s="69"/>
      <c r="F283" s="69"/>
      <c r="G283" s="70"/>
      <c r="H283" s="69"/>
      <c r="I283" s="70"/>
      <c r="J283" s="71"/>
      <c r="K283" s="71"/>
      <c r="L283" s="72"/>
      <c r="M283" s="42">
        <f>IF($D$5=Abfrage!$O$2,(MONTH(C283)),(VLOOKUP((MONTH(C283)),Abfrage!$I$2:$J$13,2,FALSE)))</f>
        <v>1</v>
      </c>
      <c r="N283" s="18">
        <f t="shared" si="28"/>
        <v>0</v>
      </c>
      <c r="O283" s="18">
        <f t="shared" si="33"/>
        <v>0</v>
      </c>
      <c r="P283" s="18">
        <f t="shared" si="29"/>
        <v>0</v>
      </c>
      <c r="Q283" s="18">
        <f t="shared" si="30"/>
        <v>0</v>
      </c>
      <c r="R283" s="18">
        <f t="shared" si="31"/>
        <v>0</v>
      </c>
      <c r="S283" s="18">
        <f t="shared" si="32"/>
        <v>0</v>
      </c>
      <c r="T283" s="52" t="e">
        <f>VLOOKUP(I283,Konten!A:D,4,FALSE)</f>
        <v>#N/A</v>
      </c>
    </row>
    <row r="284" spans="1:20">
      <c r="A284" s="67"/>
      <c r="B284" s="67">
        <f t="shared" si="34"/>
        <v>275</v>
      </c>
      <c r="C284" s="68"/>
      <c r="D284" s="69"/>
      <c r="E284" s="69"/>
      <c r="F284" s="69"/>
      <c r="G284" s="70"/>
      <c r="H284" s="69"/>
      <c r="I284" s="70"/>
      <c r="J284" s="71"/>
      <c r="K284" s="71"/>
      <c r="L284" s="72"/>
      <c r="M284" s="42">
        <f>IF($D$5=Abfrage!$O$2,(MONTH(C284)),(VLOOKUP((MONTH(C284)),Abfrage!$I$2:$J$13,2,FALSE)))</f>
        <v>1</v>
      </c>
      <c r="N284" s="18">
        <f t="shared" si="28"/>
        <v>0</v>
      </c>
      <c r="O284" s="18">
        <f t="shared" si="33"/>
        <v>0</v>
      </c>
      <c r="P284" s="18">
        <f t="shared" si="29"/>
        <v>0</v>
      </c>
      <c r="Q284" s="18">
        <f t="shared" si="30"/>
        <v>0</v>
      </c>
      <c r="R284" s="18">
        <f t="shared" si="31"/>
        <v>0</v>
      </c>
      <c r="S284" s="18">
        <f t="shared" si="32"/>
        <v>0</v>
      </c>
      <c r="T284" s="52" t="e">
        <f>VLOOKUP(I284,Konten!A:D,4,FALSE)</f>
        <v>#N/A</v>
      </c>
    </row>
    <row r="285" spans="1:20">
      <c r="A285" s="67"/>
      <c r="B285" s="67">
        <f t="shared" si="34"/>
        <v>276</v>
      </c>
      <c r="C285" s="68"/>
      <c r="D285" s="69"/>
      <c r="E285" s="69"/>
      <c r="F285" s="69"/>
      <c r="G285" s="70"/>
      <c r="H285" s="69"/>
      <c r="I285" s="70"/>
      <c r="J285" s="71"/>
      <c r="K285" s="71"/>
      <c r="L285" s="72"/>
      <c r="M285" s="42">
        <f>IF($D$5=Abfrage!$O$2,(MONTH(C285)),(VLOOKUP((MONTH(C285)),Abfrage!$I$2:$J$13,2,FALSE)))</f>
        <v>1</v>
      </c>
      <c r="N285" s="18">
        <f t="shared" si="28"/>
        <v>0</v>
      </c>
      <c r="O285" s="18">
        <f t="shared" si="33"/>
        <v>0</v>
      </c>
      <c r="P285" s="18">
        <f t="shared" si="29"/>
        <v>0</v>
      </c>
      <c r="Q285" s="18">
        <f t="shared" si="30"/>
        <v>0</v>
      </c>
      <c r="R285" s="18">
        <f t="shared" si="31"/>
        <v>0</v>
      </c>
      <c r="S285" s="18">
        <f t="shared" si="32"/>
        <v>0</v>
      </c>
      <c r="T285" s="52" t="e">
        <f>VLOOKUP(I285,Konten!A:D,4,FALSE)</f>
        <v>#N/A</v>
      </c>
    </row>
    <row r="286" spans="1:20">
      <c r="A286" s="67"/>
      <c r="B286" s="67">
        <f t="shared" si="34"/>
        <v>277</v>
      </c>
      <c r="C286" s="68"/>
      <c r="D286" s="69"/>
      <c r="E286" s="69"/>
      <c r="F286" s="69"/>
      <c r="G286" s="70"/>
      <c r="H286" s="69"/>
      <c r="I286" s="70"/>
      <c r="J286" s="71"/>
      <c r="K286" s="71"/>
      <c r="L286" s="72"/>
      <c r="M286" s="42">
        <f>IF($D$5=Abfrage!$O$2,(MONTH(C286)),(VLOOKUP((MONTH(C286)),Abfrage!$I$2:$J$13,2,FALSE)))</f>
        <v>1</v>
      </c>
      <c r="N286" s="18">
        <f t="shared" si="28"/>
        <v>0</v>
      </c>
      <c r="O286" s="18">
        <f t="shared" si="33"/>
        <v>0</v>
      </c>
      <c r="P286" s="18">
        <f t="shared" si="29"/>
        <v>0</v>
      </c>
      <c r="Q286" s="18">
        <f t="shared" si="30"/>
        <v>0</v>
      </c>
      <c r="R286" s="18">
        <f t="shared" si="31"/>
        <v>0</v>
      </c>
      <c r="S286" s="18">
        <f t="shared" si="32"/>
        <v>0</v>
      </c>
      <c r="T286" s="52" t="e">
        <f>VLOOKUP(I286,Konten!A:D,4,FALSE)</f>
        <v>#N/A</v>
      </c>
    </row>
    <row r="287" spans="1:20">
      <c r="A287" s="67"/>
      <c r="B287" s="67">
        <f t="shared" si="34"/>
        <v>278</v>
      </c>
      <c r="C287" s="68"/>
      <c r="D287" s="69"/>
      <c r="E287" s="69"/>
      <c r="F287" s="69"/>
      <c r="G287" s="70"/>
      <c r="H287" s="69"/>
      <c r="I287" s="70"/>
      <c r="J287" s="71"/>
      <c r="K287" s="71"/>
      <c r="L287" s="72"/>
      <c r="M287" s="42">
        <f>IF($D$5=Abfrage!$O$2,(MONTH(C287)),(VLOOKUP((MONTH(C287)),Abfrage!$I$2:$J$13,2,FALSE)))</f>
        <v>1</v>
      </c>
      <c r="N287" s="18">
        <f t="shared" si="28"/>
        <v>0</v>
      </c>
      <c r="O287" s="18">
        <f t="shared" si="33"/>
        <v>0</v>
      </c>
      <c r="P287" s="18">
        <f t="shared" si="29"/>
        <v>0</v>
      </c>
      <c r="Q287" s="18">
        <f t="shared" si="30"/>
        <v>0</v>
      </c>
      <c r="R287" s="18">
        <f t="shared" si="31"/>
        <v>0</v>
      </c>
      <c r="S287" s="18">
        <f t="shared" si="32"/>
        <v>0</v>
      </c>
      <c r="T287" s="52" t="e">
        <f>VLOOKUP(I287,Konten!A:D,4,FALSE)</f>
        <v>#N/A</v>
      </c>
    </row>
    <row r="288" spans="1:20">
      <c r="A288" s="67"/>
      <c r="B288" s="67">
        <f t="shared" si="34"/>
        <v>279</v>
      </c>
      <c r="C288" s="68"/>
      <c r="D288" s="69"/>
      <c r="E288" s="69"/>
      <c r="F288" s="69"/>
      <c r="G288" s="70"/>
      <c r="H288" s="69"/>
      <c r="I288" s="70"/>
      <c r="J288" s="71"/>
      <c r="K288" s="71"/>
      <c r="L288" s="72"/>
      <c r="M288" s="42">
        <f>IF($D$5=Abfrage!$O$2,(MONTH(C288)),(VLOOKUP((MONTH(C288)),Abfrage!$I$2:$J$13,2,FALSE)))</f>
        <v>1</v>
      </c>
      <c r="N288" s="18">
        <f t="shared" si="28"/>
        <v>0</v>
      </c>
      <c r="O288" s="18">
        <f t="shared" si="33"/>
        <v>0</v>
      </c>
      <c r="P288" s="18">
        <f t="shared" si="29"/>
        <v>0</v>
      </c>
      <c r="Q288" s="18">
        <f t="shared" si="30"/>
        <v>0</v>
      </c>
      <c r="R288" s="18">
        <f t="shared" si="31"/>
        <v>0</v>
      </c>
      <c r="S288" s="18">
        <f t="shared" si="32"/>
        <v>0</v>
      </c>
      <c r="T288" s="52" t="e">
        <f>VLOOKUP(I288,Konten!A:D,4,FALSE)</f>
        <v>#N/A</v>
      </c>
    </row>
    <row r="289" spans="1:20">
      <c r="A289" s="67"/>
      <c r="B289" s="67">
        <f t="shared" si="34"/>
        <v>280</v>
      </c>
      <c r="C289" s="68"/>
      <c r="D289" s="69"/>
      <c r="E289" s="69"/>
      <c r="F289" s="69"/>
      <c r="G289" s="70"/>
      <c r="H289" s="69"/>
      <c r="I289" s="70"/>
      <c r="J289" s="71"/>
      <c r="K289" s="71"/>
      <c r="L289" s="72"/>
      <c r="M289" s="42">
        <f>IF($D$5=Abfrage!$O$2,(MONTH(C289)),(VLOOKUP((MONTH(C289)),Abfrage!$I$2:$J$13,2,FALSE)))</f>
        <v>1</v>
      </c>
      <c r="N289" s="18">
        <f t="shared" si="28"/>
        <v>0</v>
      </c>
      <c r="O289" s="18">
        <f t="shared" si="33"/>
        <v>0</v>
      </c>
      <c r="P289" s="18">
        <f t="shared" si="29"/>
        <v>0</v>
      </c>
      <c r="Q289" s="18">
        <f t="shared" si="30"/>
        <v>0</v>
      </c>
      <c r="R289" s="18">
        <f t="shared" si="31"/>
        <v>0</v>
      </c>
      <c r="S289" s="18">
        <f t="shared" si="32"/>
        <v>0</v>
      </c>
      <c r="T289" s="52" t="e">
        <f>VLOOKUP(I289,Konten!A:D,4,FALSE)</f>
        <v>#N/A</v>
      </c>
    </row>
    <row r="290" spans="1:20">
      <c r="A290" s="67"/>
      <c r="B290" s="67">
        <f t="shared" si="34"/>
        <v>281</v>
      </c>
      <c r="C290" s="68"/>
      <c r="D290" s="69"/>
      <c r="E290" s="69"/>
      <c r="F290" s="69"/>
      <c r="G290" s="70"/>
      <c r="H290" s="69"/>
      <c r="I290" s="70"/>
      <c r="J290" s="71"/>
      <c r="K290" s="71"/>
      <c r="L290" s="72"/>
      <c r="M290" s="42">
        <f>IF($D$5=Abfrage!$O$2,(MONTH(C290)),(VLOOKUP((MONTH(C290)),Abfrage!$I$2:$J$13,2,FALSE)))</f>
        <v>1</v>
      </c>
      <c r="N290" s="18">
        <f t="shared" si="28"/>
        <v>0</v>
      </c>
      <c r="O290" s="18">
        <f t="shared" si="33"/>
        <v>0</v>
      </c>
      <c r="P290" s="18">
        <f t="shared" si="29"/>
        <v>0</v>
      </c>
      <c r="Q290" s="18">
        <f t="shared" si="30"/>
        <v>0</v>
      </c>
      <c r="R290" s="18">
        <f t="shared" si="31"/>
        <v>0</v>
      </c>
      <c r="S290" s="18">
        <f t="shared" si="32"/>
        <v>0</v>
      </c>
      <c r="T290" s="52" t="e">
        <f>VLOOKUP(I290,Konten!A:D,4,FALSE)</f>
        <v>#N/A</v>
      </c>
    </row>
    <row r="291" spans="1:20">
      <c r="A291" s="67"/>
      <c r="B291" s="67">
        <f t="shared" si="34"/>
        <v>282</v>
      </c>
      <c r="C291" s="68"/>
      <c r="D291" s="69"/>
      <c r="E291" s="69"/>
      <c r="F291" s="69"/>
      <c r="G291" s="70"/>
      <c r="H291" s="69"/>
      <c r="I291" s="70"/>
      <c r="J291" s="71"/>
      <c r="K291" s="71"/>
      <c r="L291" s="72"/>
      <c r="M291" s="42">
        <f>IF($D$5=Abfrage!$O$2,(MONTH(C291)),(VLOOKUP((MONTH(C291)),Abfrage!$I$2:$J$13,2,FALSE)))</f>
        <v>1</v>
      </c>
      <c r="N291" s="18">
        <f t="shared" si="28"/>
        <v>0</v>
      </c>
      <c r="O291" s="18">
        <f t="shared" si="33"/>
        <v>0</v>
      </c>
      <c r="P291" s="18">
        <f t="shared" si="29"/>
        <v>0</v>
      </c>
      <c r="Q291" s="18">
        <f t="shared" si="30"/>
        <v>0</v>
      </c>
      <c r="R291" s="18">
        <f t="shared" si="31"/>
        <v>0</v>
      </c>
      <c r="S291" s="18">
        <f t="shared" si="32"/>
        <v>0</v>
      </c>
      <c r="T291" s="52" t="e">
        <f>VLOOKUP(I291,Konten!A:D,4,FALSE)</f>
        <v>#N/A</v>
      </c>
    </row>
    <row r="292" spans="1:20">
      <c r="A292" s="67"/>
      <c r="B292" s="67">
        <f t="shared" si="34"/>
        <v>283</v>
      </c>
      <c r="C292" s="68"/>
      <c r="D292" s="69"/>
      <c r="E292" s="69"/>
      <c r="F292" s="69"/>
      <c r="G292" s="70"/>
      <c r="H292" s="69"/>
      <c r="I292" s="70"/>
      <c r="J292" s="71"/>
      <c r="K292" s="71"/>
      <c r="L292" s="72"/>
      <c r="M292" s="42">
        <f>IF($D$5=Abfrage!$O$2,(MONTH(C292)),(VLOOKUP((MONTH(C292)),Abfrage!$I$2:$J$13,2,FALSE)))</f>
        <v>1</v>
      </c>
      <c r="N292" s="18">
        <f t="shared" si="28"/>
        <v>0</v>
      </c>
      <c r="O292" s="18">
        <f t="shared" si="33"/>
        <v>0</v>
      </c>
      <c r="P292" s="18">
        <f t="shared" si="29"/>
        <v>0</v>
      </c>
      <c r="Q292" s="18">
        <f t="shared" si="30"/>
        <v>0</v>
      </c>
      <c r="R292" s="18">
        <f t="shared" si="31"/>
        <v>0</v>
      </c>
      <c r="S292" s="18">
        <f t="shared" si="32"/>
        <v>0</v>
      </c>
      <c r="T292" s="52" t="e">
        <f>VLOOKUP(I292,Konten!A:D,4,FALSE)</f>
        <v>#N/A</v>
      </c>
    </row>
    <row r="293" spans="1:20">
      <c r="A293" s="67"/>
      <c r="B293" s="67">
        <f t="shared" si="34"/>
        <v>284</v>
      </c>
      <c r="C293" s="68"/>
      <c r="D293" s="69"/>
      <c r="E293" s="69"/>
      <c r="F293" s="69"/>
      <c r="G293" s="70"/>
      <c r="H293" s="69"/>
      <c r="I293" s="70"/>
      <c r="J293" s="71"/>
      <c r="K293" s="71"/>
      <c r="L293" s="72"/>
      <c r="M293" s="42">
        <f>IF($D$5=Abfrage!$O$2,(MONTH(C293)),(VLOOKUP((MONTH(C293)),Abfrage!$I$2:$J$13,2,FALSE)))</f>
        <v>1</v>
      </c>
      <c r="N293" s="18">
        <f t="shared" si="28"/>
        <v>0</v>
      </c>
      <c r="O293" s="18">
        <f t="shared" si="33"/>
        <v>0</v>
      </c>
      <c r="P293" s="18">
        <f t="shared" si="29"/>
        <v>0</v>
      </c>
      <c r="Q293" s="18">
        <f t="shared" si="30"/>
        <v>0</v>
      </c>
      <c r="R293" s="18">
        <f t="shared" si="31"/>
        <v>0</v>
      </c>
      <c r="S293" s="18">
        <f t="shared" si="32"/>
        <v>0</v>
      </c>
      <c r="T293" s="52" t="e">
        <f>VLOOKUP(I293,Konten!A:D,4,FALSE)</f>
        <v>#N/A</v>
      </c>
    </row>
    <row r="294" spans="1:20">
      <c r="A294" s="67"/>
      <c r="B294" s="67">
        <f t="shared" si="34"/>
        <v>285</v>
      </c>
      <c r="C294" s="68"/>
      <c r="D294" s="69"/>
      <c r="E294" s="69"/>
      <c r="F294" s="69"/>
      <c r="G294" s="70"/>
      <c r="H294" s="69"/>
      <c r="I294" s="70"/>
      <c r="J294" s="71"/>
      <c r="K294" s="71"/>
      <c r="L294" s="72"/>
      <c r="M294" s="42">
        <f>IF($D$5=Abfrage!$O$2,(MONTH(C294)),(VLOOKUP((MONTH(C294)),Abfrage!$I$2:$J$13,2,FALSE)))</f>
        <v>1</v>
      </c>
      <c r="N294" s="18">
        <f t="shared" si="28"/>
        <v>0</v>
      </c>
      <c r="O294" s="18">
        <f t="shared" si="33"/>
        <v>0</v>
      </c>
      <c r="P294" s="18">
        <f t="shared" si="29"/>
        <v>0</v>
      </c>
      <c r="Q294" s="18">
        <f t="shared" si="30"/>
        <v>0</v>
      </c>
      <c r="R294" s="18">
        <f t="shared" si="31"/>
        <v>0</v>
      </c>
      <c r="S294" s="18">
        <f t="shared" si="32"/>
        <v>0</v>
      </c>
      <c r="T294" s="52" t="e">
        <f>VLOOKUP(I294,Konten!A:D,4,FALSE)</f>
        <v>#N/A</v>
      </c>
    </row>
    <row r="295" spans="1:20">
      <c r="A295" s="67"/>
      <c r="B295" s="67">
        <f t="shared" si="34"/>
        <v>286</v>
      </c>
      <c r="C295" s="68"/>
      <c r="D295" s="69"/>
      <c r="E295" s="69"/>
      <c r="F295" s="69"/>
      <c r="G295" s="70"/>
      <c r="H295" s="69"/>
      <c r="I295" s="70"/>
      <c r="J295" s="71"/>
      <c r="K295" s="71"/>
      <c r="L295" s="72"/>
      <c r="M295" s="42">
        <f>IF($D$5=Abfrage!$O$2,(MONTH(C295)),(VLOOKUP((MONTH(C295)),Abfrage!$I$2:$J$13,2,FALSE)))</f>
        <v>1</v>
      </c>
      <c r="N295" s="18">
        <f t="shared" si="28"/>
        <v>0</v>
      </c>
      <c r="O295" s="18">
        <f t="shared" si="33"/>
        <v>0</v>
      </c>
      <c r="P295" s="18">
        <f t="shared" si="29"/>
        <v>0</v>
      </c>
      <c r="Q295" s="18">
        <f t="shared" si="30"/>
        <v>0</v>
      </c>
      <c r="R295" s="18">
        <f t="shared" si="31"/>
        <v>0</v>
      </c>
      <c r="S295" s="18">
        <f t="shared" si="32"/>
        <v>0</v>
      </c>
      <c r="T295" s="52" t="e">
        <f>VLOOKUP(I295,Konten!A:D,4,FALSE)</f>
        <v>#N/A</v>
      </c>
    </row>
    <row r="296" spans="1:20">
      <c r="A296" s="67"/>
      <c r="B296" s="67">
        <f t="shared" si="34"/>
        <v>287</v>
      </c>
      <c r="C296" s="68"/>
      <c r="D296" s="69"/>
      <c r="E296" s="69"/>
      <c r="F296" s="69"/>
      <c r="G296" s="70"/>
      <c r="H296" s="69"/>
      <c r="I296" s="70"/>
      <c r="J296" s="71"/>
      <c r="K296" s="71"/>
      <c r="L296" s="72"/>
      <c r="M296" s="42">
        <f>IF($D$5=Abfrage!$O$2,(MONTH(C296)),(VLOOKUP((MONTH(C296)),Abfrage!$I$2:$J$13,2,FALSE)))</f>
        <v>1</v>
      </c>
      <c r="N296" s="18">
        <f t="shared" si="28"/>
        <v>0</v>
      </c>
      <c r="O296" s="18">
        <f t="shared" si="33"/>
        <v>0</v>
      </c>
      <c r="P296" s="18">
        <f t="shared" si="29"/>
        <v>0</v>
      </c>
      <c r="Q296" s="18">
        <f t="shared" si="30"/>
        <v>0</v>
      </c>
      <c r="R296" s="18">
        <f t="shared" si="31"/>
        <v>0</v>
      </c>
      <c r="S296" s="18">
        <f t="shared" si="32"/>
        <v>0</v>
      </c>
      <c r="T296" s="52" t="e">
        <f>VLOOKUP(I296,Konten!A:D,4,FALSE)</f>
        <v>#N/A</v>
      </c>
    </row>
    <row r="297" spans="1:20">
      <c r="A297" s="67"/>
      <c r="B297" s="67">
        <f t="shared" si="34"/>
        <v>288</v>
      </c>
      <c r="C297" s="68"/>
      <c r="D297" s="69"/>
      <c r="E297" s="69"/>
      <c r="F297" s="69"/>
      <c r="G297" s="70"/>
      <c r="H297" s="69"/>
      <c r="I297" s="70"/>
      <c r="J297" s="71"/>
      <c r="K297" s="71"/>
      <c r="L297" s="72"/>
      <c r="M297" s="42">
        <f>IF($D$5=Abfrage!$O$2,(MONTH(C297)),(VLOOKUP((MONTH(C297)),Abfrage!$I$2:$J$13,2,FALSE)))</f>
        <v>1</v>
      </c>
      <c r="N297" s="18">
        <f t="shared" si="28"/>
        <v>0</v>
      </c>
      <c r="O297" s="18">
        <f t="shared" si="33"/>
        <v>0</v>
      </c>
      <c r="P297" s="18">
        <f t="shared" si="29"/>
        <v>0</v>
      </c>
      <c r="Q297" s="18">
        <f t="shared" si="30"/>
        <v>0</v>
      </c>
      <c r="R297" s="18">
        <f t="shared" si="31"/>
        <v>0</v>
      </c>
      <c r="S297" s="18">
        <f t="shared" si="32"/>
        <v>0</v>
      </c>
      <c r="T297" s="52" t="e">
        <f>VLOOKUP(I297,Konten!A:D,4,FALSE)</f>
        <v>#N/A</v>
      </c>
    </row>
    <row r="298" spans="1:20">
      <c r="A298" s="67"/>
      <c r="B298" s="67">
        <f t="shared" si="34"/>
        <v>289</v>
      </c>
      <c r="C298" s="68"/>
      <c r="D298" s="69"/>
      <c r="E298" s="69"/>
      <c r="F298" s="69"/>
      <c r="G298" s="70"/>
      <c r="H298" s="69"/>
      <c r="I298" s="70"/>
      <c r="J298" s="71"/>
      <c r="K298" s="71"/>
      <c r="L298" s="72"/>
      <c r="M298" s="42">
        <f>IF($D$5=Abfrage!$O$2,(MONTH(C298)),(VLOOKUP((MONTH(C298)),Abfrage!$I$2:$J$13,2,FALSE)))</f>
        <v>1</v>
      </c>
      <c r="N298" s="18">
        <f t="shared" si="28"/>
        <v>0</v>
      </c>
      <c r="O298" s="18">
        <f t="shared" si="33"/>
        <v>0</v>
      </c>
      <c r="P298" s="18">
        <f t="shared" si="29"/>
        <v>0</v>
      </c>
      <c r="Q298" s="18">
        <f t="shared" si="30"/>
        <v>0</v>
      </c>
      <c r="R298" s="18">
        <f t="shared" si="31"/>
        <v>0</v>
      </c>
      <c r="S298" s="18">
        <f t="shared" si="32"/>
        <v>0</v>
      </c>
      <c r="T298" s="52" t="e">
        <f>VLOOKUP(I298,Konten!A:D,4,FALSE)</f>
        <v>#N/A</v>
      </c>
    </row>
    <row r="299" spans="1:20">
      <c r="A299" s="67"/>
      <c r="B299" s="67">
        <f t="shared" si="34"/>
        <v>290</v>
      </c>
      <c r="C299" s="68"/>
      <c r="D299" s="69"/>
      <c r="E299" s="69"/>
      <c r="F299" s="69"/>
      <c r="G299" s="70"/>
      <c r="H299" s="69"/>
      <c r="I299" s="70"/>
      <c r="J299" s="71"/>
      <c r="K299" s="71"/>
      <c r="L299" s="72"/>
      <c r="M299" s="42">
        <f>IF($D$5=Abfrage!$O$2,(MONTH(C299)),(VLOOKUP((MONTH(C299)),Abfrage!$I$2:$J$13,2,FALSE)))</f>
        <v>1</v>
      </c>
      <c r="N299" s="18">
        <f t="shared" si="28"/>
        <v>0</v>
      </c>
      <c r="O299" s="18">
        <f t="shared" si="33"/>
        <v>0</v>
      </c>
      <c r="P299" s="18">
        <f t="shared" si="29"/>
        <v>0</v>
      </c>
      <c r="Q299" s="18">
        <f t="shared" si="30"/>
        <v>0</v>
      </c>
      <c r="R299" s="18">
        <f t="shared" si="31"/>
        <v>0</v>
      </c>
      <c r="S299" s="18">
        <f t="shared" si="32"/>
        <v>0</v>
      </c>
      <c r="T299" s="52" t="e">
        <f>VLOOKUP(I299,Konten!A:D,4,FALSE)</f>
        <v>#N/A</v>
      </c>
    </row>
    <row r="300" spans="1:20">
      <c r="A300" s="67"/>
      <c r="B300" s="67">
        <f t="shared" si="34"/>
        <v>291</v>
      </c>
      <c r="C300" s="68"/>
      <c r="D300" s="69"/>
      <c r="E300" s="69"/>
      <c r="F300" s="69"/>
      <c r="G300" s="70"/>
      <c r="H300" s="69"/>
      <c r="I300" s="70"/>
      <c r="J300" s="71"/>
      <c r="K300" s="71"/>
      <c r="L300" s="72"/>
      <c r="M300" s="42">
        <f>IF($D$5=Abfrage!$O$2,(MONTH(C300)),(VLOOKUP((MONTH(C300)),Abfrage!$I$2:$J$13,2,FALSE)))</f>
        <v>1</v>
      </c>
      <c r="N300" s="18">
        <f t="shared" si="28"/>
        <v>0</v>
      </c>
      <c r="O300" s="18">
        <f t="shared" si="33"/>
        <v>0</v>
      </c>
      <c r="P300" s="18">
        <f t="shared" si="29"/>
        <v>0</v>
      </c>
      <c r="Q300" s="18">
        <f t="shared" si="30"/>
        <v>0</v>
      </c>
      <c r="R300" s="18">
        <f t="shared" si="31"/>
        <v>0</v>
      </c>
      <c r="S300" s="18">
        <f t="shared" si="32"/>
        <v>0</v>
      </c>
      <c r="T300" s="52" t="e">
        <f>VLOOKUP(I300,Konten!A:D,4,FALSE)</f>
        <v>#N/A</v>
      </c>
    </row>
    <row r="301" spans="1:20">
      <c r="A301" s="67"/>
      <c r="B301" s="67">
        <f t="shared" si="34"/>
        <v>292</v>
      </c>
      <c r="C301" s="68"/>
      <c r="D301" s="69"/>
      <c r="E301" s="69"/>
      <c r="F301" s="69"/>
      <c r="G301" s="70"/>
      <c r="H301" s="69"/>
      <c r="I301" s="70"/>
      <c r="J301" s="71"/>
      <c r="K301" s="71"/>
      <c r="L301" s="72"/>
      <c r="M301" s="42">
        <f>IF($D$5=Abfrage!$O$2,(MONTH(C301)),(VLOOKUP((MONTH(C301)),Abfrage!$I$2:$J$13,2,FALSE)))</f>
        <v>1</v>
      </c>
      <c r="N301" s="18">
        <f t="shared" si="28"/>
        <v>0</v>
      </c>
      <c r="O301" s="18">
        <f t="shared" si="33"/>
        <v>0</v>
      </c>
      <c r="P301" s="18">
        <f t="shared" si="29"/>
        <v>0</v>
      </c>
      <c r="Q301" s="18">
        <f t="shared" si="30"/>
        <v>0</v>
      </c>
      <c r="R301" s="18">
        <f t="shared" si="31"/>
        <v>0</v>
      </c>
      <c r="S301" s="18">
        <f t="shared" si="32"/>
        <v>0</v>
      </c>
      <c r="T301" s="52" t="e">
        <f>VLOOKUP(I301,Konten!A:D,4,FALSE)</f>
        <v>#N/A</v>
      </c>
    </row>
    <row r="302" spans="1:20">
      <c r="A302" s="67"/>
      <c r="B302" s="67">
        <f t="shared" si="34"/>
        <v>293</v>
      </c>
      <c r="C302" s="68"/>
      <c r="D302" s="69"/>
      <c r="E302" s="69"/>
      <c r="F302" s="69"/>
      <c r="G302" s="70"/>
      <c r="H302" s="69"/>
      <c r="I302" s="70"/>
      <c r="J302" s="71"/>
      <c r="K302" s="71"/>
      <c r="L302" s="72"/>
      <c r="M302" s="42">
        <f>IF($D$5=Abfrage!$O$2,(MONTH(C302)),(VLOOKUP((MONTH(C302)),Abfrage!$I$2:$J$13,2,FALSE)))</f>
        <v>1</v>
      </c>
      <c r="N302" s="18">
        <f t="shared" si="28"/>
        <v>0</v>
      </c>
      <c r="O302" s="18">
        <f t="shared" si="33"/>
        <v>0</v>
      </c>
      <c r="P302" s="18">
        <f t="shared" si="29"/>
        <v>0</v>
      </c>
      <c r="Q302" s="18">
        <f t="shared" si="30"/>
        <v>0</v>
      </c>
      <c r="R302" s="18">
        <f t="shared" si="31"/>
        <v>0</v>
      </c>
      <c r="S302" s="18">
        <f t="shared" si="32"/>
        <v>0</v>
      </c>
      <c r="T302" s="52" t="e">
        <f>VLOOKUP(I302,Konten!A:D,4,FALSE)</f>
        <v>#N/A</v>
      </c>
    </row>
    <row r="303" spans="1:20">
      <c r="A303" s="67"/>
      <c r="B303" s="67">
        <f t="shared" si="34"/>
        <v>294</v>
      </c>
      <c r="C303" s="68"/>
      <c r="D303" s="69"/>
      <c r="E303" s="69"/>
      <c r="F303" s="69"/>
      <c r="G303" s="70"/>
      <c r="H303" s="69"/>
      <c r="I303" s="70"/>
      <c r="J303" s="71"/>
      <c r="K303" s="71"/>
      <c r="L303" s="72"/>
      <c r="M303" s="42">
        <f>IF($D$5=Abfrage!$O$2,(MONTH(C303)),(VLOOKUP((MONTH(C303)),Abfrage!$I$2:$J$13,2,FALSE)))</f>
        <v>1</v>
      </c>
      <c r="N303" s="18">
        <f t="shared" si="28"/>
        <v>0</v>
      </c>
      <c r="O303" s="18">
        <f t="shared" si="33"/>
        <v>0</v>
      </c>
      <c r="P303" s="18">
        <f t="shared" si="29"/>
        <v>0</v>
      </c>
      <c r="Q303" s="18">
        <f t="shared" si="30"/>
        <v>0</v>
      </c>
      <c r="R303" s="18">
        <f t="shared" si="31"/>
        <v>0</v>
      </c>
      <c r="S303" s="18">
        <f t="shared" si="32"/>
        <v>0</v>
      </c>
      <c r="T303" s="52" t="e">
        <f>VLOOKUP(I303,Konten!A:D,4,FALSE)</f>
        <v>#N/A</v>
      </c>
    </row>
    <row r="304" spans="1:20">
      <c r="A304" s="67"/>
      <c r="B304" s="67">
        <f t="shared" si="34"/>
        <v>295</v>
      </c>
      <c r="C304" s="68"/>
      <c r="D304" s="69"/>
      <c r="E304" s="69"/>
      <c r="F304" s="69"/>
      <c r="G304" s="70"/>
      <c r="H304" s="69"/>
      <c r="I304" s="70"/>
      <c r="J304" s="71"/>
      <c r="K304" s="71"/>
      <c r="L304" s="72"/>
      <c r="M304" s="42">
        <f>IF($D$5=Abfrage!$O$2,(MONTH(C304)),(VLOOKUP((MONTH(C304)),Abfrage!$I$2:$J$13,2,FALSE)))</f>
        <v>1</v>
      </c>
      <c r="N304" s="18">
        <f t="shared" si="28"/>
        <v>0</v>
      </c>
      <c r="O304" s="18">
        <f t="shared" si="33"/>
        <v>0</v>
      </c>
      <c r="P304" s="18">
        <f t="shared" si="29"/>
        <v>0</v>
      </c>
      <c r="Q304" s="18">
        <f t="shared" si="30"/>
        <v>0</v>
      </c>
      <c r="R304" s="18">
        <f t="shared" si="31"/>
        <v>0</v>
      </c>
      <c r="S304" s="18">
        <f t="shared" si="32"/>
        <v>0</v>
      </c>
      <c r="T304" s="52" t="e">
        <f>VLOOKUP(I304,Konten!A:D,4,FALSE)</f>
        <v>#N/A</v>
      </c>
    </row>
    <row r="305" spans="1:20">
      <c r="A305" s="67"/>
      <c r="B305" s="67">
        <f t="shared" si="34"/>
        <v>296</v>
      </c>
      <c r="C305" s="68"/>
      <c r="D305" s="69"/>
      <c r="E305" s="69"/>
      <c r="F305" s="69"/>
      <c r="G305" s="70"/>
      <c r="H305" s="69"/>
      <c r="I305" s="70"/>
      <c r="J305" s="71"/>
      <c r="K305" s="71"/>
      <c r="L305" s="72"/>
      <c r="M305" s="42">
        <f>IF($D$5=Abfrage!$O$2,(MONTH(C305)),(VLOOKUP((MONTH(C305)),Abfrage!$I$2:$J$13,2,FALSE)))</f>
        <v>1</v>
      </c>
      <c r="N305" s="18">
        <f t="shared" si="28"/>
        <v>0</v>
      </c>
      <c r="O305" s="18">
        <f t="shared" si="33"/>
        <v>0</v>
      </c>
      <c r="P305" s="18">
        <f t="shared" si="29"/>
        <v>0</v>
      </c>
      <c r="Q305" s="18">
        <f t="shared" si="30"/>
        <v>0</v>
      </c>
      <c r="R305" s="18">
        <f t="shared" si="31"/>
        <v>0</v>
      </c>
      <c r="S305" s="18">
        <f t="shared" si="32"/>
        <v>0</v>
      </c>
      <c r="T305" s="52" t="e">
        <f>VLOOKUP(I305,Konten!A:D,4,FALSE)</f>
        <v>#N/A</v>
      </c>
    </row>
    <row r="306" spans="1:20">
      <c r="A306" s="67"/>
      <c r="B306" s="67">
        <f t="shared" si="34"/>
        <v>297</v>
      </c>
      <c r="C306" s="68"/>
      <c r="D306" s="69"/>
      <c r="E306" s="69"/>
      <c r="F306" s="69"/>
      <c r="G306" s="70"/>
      <c r="H306" s="69"/>
      <c r="I306" s="70"/>
      <c r="J306" s="71"/>
      <c r="K306" s="71"/>
      <c r="L306" s="72"/>
      <c r="M306" s="42">
        <f>IF($D$5=Abfrage!$O$2,(MONTH(C306)),(VLOOKUP((MONTH(C306)),Abfrage!$I$2:$J$13,2,FALSE)))</f>
        <v>1</v>
      </c>
      <c r="N306" s="18">
        <f t="shared" si="28"/>
        <v>0</v>
      </c>
      <c r="O306" s="18">
        <f t="shared" si="33"/>
        <v>0</v>
      </c>
      <c r="P306" s="18">
        <f t="shared" si="29"/>
        <v>0</v>
      </c>
      <c r="Q306" s="18">
        <f t="shared" si="30"/>
        <v>0</v>
      </c>
      <c r="R306" s="18">
        <f t="shared" si="31"/>
        <v>0</v>
      </c>
      <c r="S306" s="18">
        <f t="shared" si="32"/>
        <v>0</v>
      </c>
      <c r="T306" s="52" t="e">
        <f>VLOOKUP(I306,Konten!A:D,4,FALSE)</f>
        <v>#N/A</v>
      </c>
    </row>
    <row r="307" spans="1:20">
      <c r="A307" s="67"/>
      <c r="B307" s="67">
        <f t="shared" si="34"/>
        <v>298</v>
      </c>
      <c r="C307" s="68"/>
      <c r="D307" s="69"/>
      <c r="E307" s="69"/>
      <c r="F307" s="69"/>
      <c r="G307" s="70"/>
      <c r="H307" s="69"/>
      <c r="I307" s="70"/>
      <c r="J307" s="71"/>
      <c r="K307" s="71"/>
      <c r="L307" s="72"/>
      <c r="M307" s="42">
        <f>IF($D$5=Abfrage!$O$2,(MONTH(C307)),(VLOOKUP((MONTH(C307)),Abfrage!$I$2:$J$13,2,FALSE)))</f>
        <v>1</v>
      </c>
      <c r="N307" s="18">
        <f t="shared" si="28"/>
        <v>0</v>
      </c>
      <c r="O307" s="18">
        <f t="shared" si="33"/>
        <v>0</v>
      </c>
      <c r="P307" s="18">
        <f t="shared" si="29"/>
        <v>0</v>
      </c>
      <c r="Q307" s="18">
        <f t="shared" si="30"/>
        <v>0</v>
      </c>
      <c r="R307" s="18">
        <f t="shared" si="31"/>
        <v>0</v>
      </c>
      <c r="S307" s="18">
        <f t="shared" si="32"/>
        <v>0</v>
      </c>
      <c r="T307" s="52" t="e">
        <f>VLOOKUP(I307,Konten!A:D,4,FALSE)</f>
        <v>#N/A</v>
      </c>
    </row>
    <row r="308" spans="1:20">
      <c r="A308" s="67"/>
      <c r="B308" s="67">
        <f t="shared" si="34"/>
        <v>299</v>
      </c>
      <c r="C308" s="68"/>
      <c r="D308" s="69"/>
      <c r="E308" s="69"/>
      <c r="F308" s="69"/>
      <c r="G308" s="70"/>
      <c r="H308" s="69"/>
      <c r="I308" s="70"/>
      <c r="J308" s="71"/>
      <c r="K308" s="71"/>
      <c r="L308" s="72"/>
      <c r="M308" s="42">
        <f>IF($D$5=Abfrage!$O$2,(MONTH(C308)),(VLOOKUP((MONTH(C308)),Abfrage!$I$2:$J$13,2,FALSE)))</f>
        <v>1</v>
      </c>
      <c r="N308" s="18">
        <f t="shared" si="28"/>
        <v>0</v>
      </c>
      <c r="O308" s="18">
        <f t="shared" si="33"/>
        <v>0</v>
      </c>
      <c r="P308" s="18">
        <f t="shared" si="29"/>
        <v>0</v>
      </c>
      <c r="Q308" s="18">
        <f t="shared" si="30"/>
        <v>0</v>
      </c>
      <c r="R308" s="18">
        <f t="shared" si="31"/>
        <v>0</v>
      </c>
      <c r="S308" s="18">
        <f t="shared" si="32"/>
        <v>0</v>
      </c>
      <c r="T308" s="52" t="e">
        <f>VLOOKUP(I308,Konten!A:D,4,FALSE)</f>
        <v>#N/A</v>
      </c>
    </row>
    <row r="309" spans="1:20">
      <c r="A309" s="67"/>
      <c r="B309" s="67">
        <f t="shared" si="34"/>
        <v>300</v>
      </c>
      <c r="C309" s="68"/>
      <c r="D309" s="69"/>
      <c r="E309" s="69"/>
      <c r="F309" s="69"/>
      <c r="G309" s="70"/>
      <c r="H309" s="69"/>
      <c r="I309" s="70"/>
      <c r="J309" s="71"/>
      <c r="K309" s="71"/>
      <c r="L309" s="72"/>
      <c r="M309" s="42">
        <f>IF($D$5=Abfrage!$O$2,(MONTH(C309)),(VLOOKUP((MONTH(C309)),Abfrage!$I$2:$J$13,2,FALSE)))</f>
        <v>1</v>
      </c>
      <c r="N309" s="18">
        <f t="shared" si="28"/>
        <v>0</v>
      </c>
      <c r="O309" s="18">
        <f t="shared" si="33"/>
        <v>0</v>
      </c>
      <c r="P309" s="18">
        <f t="shared" si="29"/>
        <v>0</v>
      </c>
      <c r="Q309" s="18">
        <f t="shared" si="30"/>
        <v>0</v>
      </c>
      <c r="R309" s="18">
        <f t="shared" si="31"/>
        <v>0</v>
      </c>
      <c r="S309" s="18">
        <f t="shared" si="32"/>
        <v>0</v>
      </c>
      <c r="T309" s="52" t="e">
        <f>VLOOKUP(I309,Konten!A:D,4,FALSE)</f>
        <v>#N/A</v>
      </c>
    </row>
    <row r="310" spans="1:20">
      <c r="A310" s="67"/>
      <c r="B310" s="67">
        <f t="shared" si="34"/>
        <v>301</v>
      </c>
      <c r="C310" s="68"/>
      <c r="D310" s="69"/>
      <c r="E310" s="69"/>
      <c r="F310" s="69"/>
      <c r="G310" s="70"/>
      <c r="H310" s="69"/>
      <c r="I310" s="70"/>
      <c r="J310" s="71"/>
      <c r="K310" s="71"/>
      <c r="L310" s="72"/>
      <c r="M310" s="42">
        <f>IF($D$5=Abfrage!$O$2,(MONTH(C310)),(VLOOKUP((MONTH(C310)),Abfrage!$I$2:$J$13,2,FALSE)))</f>
        <v>1</v>
      </c>
      <c r="N310" s="18">
        <f t="shared" si="28"/>
        <v>0</v>
      </c>
      <c r="O310" s="18">
        <f t="shared" si="33"/>
        <v>0</v>
      </c>
      <c r="P310" s="18">
        <f t="shared" si="29"/>
        <v>0</v>
      </c>
      <c r="Q310" s="18">
        <f t="shared" si="30"/>
        <v>0</v>
      </c>
      <c r="R310" s="18">
        <f t="shared" si="31"/>
        <v>0</v>
      </c>
      <c r="S310" s="18">
        <f t="shared" si="32"/>
        <v>0</v>
      </c>
      <c r="T310" s="52" t="e">
        <f>VLOOKUP(I310,Konten!A:D,4,FALSE)</f>
        <v>#N/A</v>
      </c>
    </row>
    <row r="311" spans="1:20">
      <c r="A311" s="67"/>
      <c r="B311" s="67">
        <f t="shared" si="34"/>
        <v>302</v>
      </c>
      <c r="C311" s="68"/>
      <c r="D311" s="69"/>
      <c r="E311" s="69"/>
      <c r="F311" s="69"/>
      <c r="G311" s="70"/>
      <c r="H311" s="69"/>
      <c r="I311" s="70"/>
      <c r="J311" s="71"/>
      <c r="K311" s="71"/>
      <c r="L311" s="72"/>
      <c r="M311" s="42">
        <f>IF($D$5=Abfrage!$O$2,(MONTH(C311)),(VLOOKUP((MONTH(C311)),Abfrage!$I$2:$J$13,2,FALSE)))</f>
        <v>1</v>
      </c>
      <c r="N311" s="18">
        <f t="shared" si="28"/>
        <v>0</v>
      </c>
      <c r="O311" s="18">
        <f t="shared" si="33"/>
        <v>0</v>
      </c>
      <c r="P311" s="18">
        <f t="shared" si="29"/>
        <v>0</v>
      </c>
      <c r="Q311" s="18">
        <f t="shared" si="30"/>
        <v>0</v>
      </c>
      <c r="R311" s="18">
        <f t="shared" si="31"/>
        <v>0</v>
      </c>
      <c r="S311" s="18">
        <f t="shared" si="32"/>
        <v>0</v>
      </c>
      <c r="T311" s="52" t="e">
        <f>VLOOKUP(I311,Konten!A:D,4,FALSE)</f>
        <v>#N/A</v>
      </c>
    </row>
    <row r="312" spans="1:20">
      <c r="A312" s="67"/>
      <c r="B312" s="67">
        <f t="shared" si="34"/>
        <v>303</v>
      </c>
      <c r="C312" s="68"/>
      <c r="D312" s="69"/>
      <c r="E312" s="69"/>
      <c r="F312" s="69"/>
      <c r="G312" s="70"/>
      <c r="H312" s="69"/>
      <c r="I312" s="70"/>
      <c r="J312" s="71"/>
      <c r="K312" s="71"/>
      <c r="L312" s="72"/>
      <c r="M312" s="42">
        <f>IF($D$5=Abfrage!$O$2,(MONTH(C312)),(VLOOKUP((MONTH(C312)),Abfrage!$I$2:$J$13,2,FALSE)))</f>
        <v>1</v>
      </c>
      <c r="N312" s="18">
        <f t="shared" si="28"/>
        <v>0</v>
      </c>
      <c r="O312" s="18">
        <f t="shared" si="33"/>
        <v>0</v>
      </c>
      <c r="P312" s="18">
        <f t="shared" si="29"/>
        <v>0</v>
      </c>
      <c r="Q312" s="18">
        <f t="shared" si="30"/>
        <v>0</v>
      </c>
      <c r="R312" s="18">
        <f t="shared" si="31"/>
        <v>0</v>
      </c>
      <c r="S312" s="18">
        <f t="shared" si="32"/>
        <v>0</v>
      </c>
      <c r="T312" s="52" t="e">
        <f>VLOOKUP(I312,Konten!A:D,4,FALSE)</f>
        <v>#N/A</v>
      </c>
    </row>
    <row r="313" spans="1:20">
      <c r="A313" s="67"/>
      <c r="B313" s="67">
        <f t="shared" si="34"/>
        <v>304</v>
      </c>
      <c r="C313" s="68"/>
      <c r="D313" s="69"/>
      <c r="E313" s="69"/>
      <c r="F313" s="69"/>
      <c r="G313" s="70"/>
      <c r="H313" s="69"/>
      <c r="I313" s="70"/>
      <c r="J313" s="71"/>
      <c r="K313" s="71"/>
      <c r="L313" s="72"/>
      <c r="M313" s="42">
        <f>IF($D$5=Abfrage!$O$2,(MONTH(C313)),(VLOOKUP((MONTH(C313)),Abfrage!$I$2:$J$13,2,FALSE)))</f>
        <v>1</v>
      </c>
      <c r="N313" s="18">
        <f t="shared" si="28"/>
        <v>0</v>
      </c>
      <c r="O313" s="18">
        <f t="shared" si="33"/>
        <v>0</v>
      </c>
      <c r="P313" s="18">
        <f t="shared" si="29"/>
        <v>0</v>
      </c>
      <c r="Q313" s="18">
        <f t="shared" si="30"/>
        <v>0</v>
      </c>
      <c r="R313" s="18">
        <f t="shared" si="31"/>
        <v>0</v>
      </c>
      <c r="S313" s="18">
        <f t="shared" si="32"/>
        <v>0</v>
      </c>
      <c r="T313" s="52" t="e">
        <f>VLOOKUP(I313,Konten!A:D,4,FALSE)</f>
        <v>#N/A</v>
      </c>
    </row>
    <row r="314" spans="1:20">
      <c r="A314" s="67"/>
      <c r="B314" s="67">
        <f t="shared" si="34"/>
        <v>305</v>
      </c>
      <c r="C314" s="68"/>
      <c r="D314" s="69"/>
      <c r="E314" s="69"/>
      <c r="F314" s="69"/>
      <c r="G314" s="70"/>
      <c r="H314" s="69"/>
      <c r="I314" s="70"/>
      <c r="J314" s="71"/>
      <c r="K314" s="71"/>
      <c r="L314" s="72"/>
      <c r="M314" s="42">
        <f>IF($D$5=Abfrage!$O$2,(MONTH(C314)),(VLOOKUP((MONTH(C314)),Abfrage!$I$2:$J$13,2,FALSE)))</f>
        <v>1</v>
      </c>
      <c r="N314" s="18">
        <f t="shared" si="28"/>
        <v>0</v>
      </c>
      <c r="O314" s="18">
        <f t="shared" si="33"/>
        <v>0</v>
      </c>
      <c r="P314" s="18">
        <f t="shared" si="29"/>
        <v>0</v>
      </c>
      <c r="Q314" s="18">
        <f t="shared" si="30"/>
        <v>0</v>
      </c>
      <c r="R314" s="18">
        <f t="shared" si="31"/>
        <v>0</v>
      </c>
      <c r="S314" s="18">
        <f t="shared" si="32"/>
        <v>0</v>
      </c>
      <c r="T314" s="52" t="e">
        <f>VLOOKUP(I314,Konten!A:D,4,FALSE)</f>
        <v>#N/A</v>
      </c>
    </row>
    <row r="315" spans="1:20">
      <c r="A315" s="67"/>
      <c r="B315" s="67">
        <f t="shared" si="34"/>
        <v>306</v>
      </c>
      <c r="C315" s="68"/>
      <c r="D315" s="69"/>
      <c r="E315" s="69"/>
      <c r="F315" s="69"/>
      <c r="G315" s="70"/>
      <c r="H315" s="69"/>
      <c r="I315" s="70"/>
      <c r="J315" s="71"/>
      <c r="K315" s="71"/>
      <c r="L315" s="72"/>
      <c r="M315" s="42">
        <f>IF($D$5=Abfrage!$O$2,(MONTH(C315)),(VLOOKUP((MONTH(C315)),Abfrage!$I$2:$J$13,2,FALSE)))</f>
        <v>1</v>
      </c>
      <c r="N315" s="18">
        <f t="shared" si="28"/>
        <v>0</v>
      </c>
      <c r="O315" s="18">
        <f t="shared" si="33"/>
        <v>0</v>
      </c>
      <c r="P315" s="18">
        <f t="shared" si="29"/>
        <v>0</v>
      </c>
      <c r="Q315" s="18">
        <f t="shared" si="30"/>
        <v>0</v>
      </c>
      <c r="R315" s="18">
        <f t="shared" si="31"/>
        <v>0</v>
      </c>
      <c r="S315" s="18">
        <f t="shared" si="32"/>
        <v>0</v>
      </c>
      <c r="T315" s="52" t="e">
        <f>VLOOKUP(I315,Konten!A:D,4,FALSE)</f>
        <v>#N/A</v>
      </c>
    </row>
    <row r="316" spans="1:20">
      <c r="A316" s="67"/>
      <c r="B316" s="67">
        <f t="shared" si="34"/>
        <v>307</v>
      </c>
      <c r="C316" s="68"/>
      <c r="D316" s="69"/>
      <c r="E316" s="69"/>
      <c r="F316" s="69"/>
      <c r="G316" s="70"/>
      <c r="H316" s="69"/>
      <c r="I316" s="70"/>
      <c r="J316" s="71"/>
      <c r="K316" s="71"/>
      <c r="L316" s="72"/>
      <c r="M316" s="42">
        <f>IF($D$5=Abfrage!$O$2,(MONTH(C316)),(VLOOKUP((MONTH(C316)),Abfrage!$I$2:$J$13,2,FALSE)))</f>
        <v>1</v>
      </c>
      <c r="N316" s="18">
        <f t="shared" si="28"/>
        <v>0</v>
      </c>
      <c r="O316" s="18">
        <f t="shared" si="33"/>
        <v>0</v>
      </c>
      <c r="P316" s="18">
        <f t="shared" si="29"/>
        <v>0</v>
      </c>
      <c r="Q316" s="18">
        <f t="shared" si="30"/>
        <v>0</v>
      </c>
      <c r="R316" s="18">
        <f t="shared" si="31"/>
        <v>0</v>
      </c>
      <c r="S316" s="18">
        <f t="shared" si="32"/>
        <v>0</v>
      </c>
      <c r="T316" s="52" t="e">
        <f>VLOOKUP(I316,Konten!A:D,4,FALSE)</f>
        <v>#N/A</v>
      </c>
    </row>
    <row r="317" spans="1:20">
      <c r="A317" s="67"/>
      <c r="B317" s="67">
        <f t="shared" si="34"/>
        <v>308</v>
      </c>
      <c r="C317" s="68"/>
      <c r="D317" s="69"/>
      <c r="E317" s="69"/>
      <c r="F317" s="69"/>
      <c r="G317" s="70"/>
      <c r="H317" s="69"/>
      <c r="I317" s="70"/>
      <c r="J317" s="71"/>
      <c r="K317" s="71"/>
      <c r="L317" s="72"/>
      <c r="M317" s="42">
        <f>IF($D$5=Abfrage!$O$2,(MONTH(C317)),(VLOOKUP((MONTH(C317)),Abfrage!$I$2:$J$13,2,FALSE)))</f>
        <v>1</v>
      </c>
      <c r="N317" s="18">
        <f t="shared" si="28"/>
        <v>0</v>
      </c>
      <c r="O317" s="18">
        <f t="shared" si="33"/>
        <v>0</v>
      </c>
      <c r="P317" s="18">
        <f t="shared" si="29"/>
        <v>0</v>
      </c>
      <c r="Q317" s="18">
        <f t="shared" si="30"/>
        <v>0</v>
      </c>
      <c r="R317" s="18">
        <f t="shared" si="31"/>
        <v>0</v>
      </c>
      <c r="S317" s="18">
        <f t="shared" si="32"/>
        <v>0</v>
      </c>
      <c r="T317" s="52" t="e">
        <f>VLOOKUP(I317,Konten!A:D,4,FALSE)</f>
        <v>#N/A</v>
      </c>
    </row>
    <row r="318" spans="1:20">
      <c r="A318" s="67"/>
      <c r="B318" s="67">
        <f t="shared" si="34"/>
        <v>309</v>
      </c>
      <c r="C318" s="68"/>
      <c r="D318" s="69"/>
      <c r="E318" s="69"/>
      <c r="F318" s="69"/>
      <c r="G318" s="70"/>
      <c r="H318" s="69"/>
      <c r="I318" s="70"/>
      <c r="J318" s="71"/>
      <c r="K318" s="71"/>
      <c r="L318" s="72"/>
      <c r="M318" s="42">
        <f>IF($D$5=Abfrage!$O$2,(MONTH(C318)),(VLOOKUP((MONTH(C318)),Abfrage!$I$2:$J$13,2,FALSE)))</f>
        <v>1</v>
      </c>
      <c r="N318" s="18">
        <f t="shared" si="28"/>
        <v>0</v>
      </c>
      <c r="O318" s="18">
        <f t="shared" si="33"/>
        <v>0</v>
      </c>
      <c r="P318" s="18">
        <f t="shared" si="29"/>
        <v>0</v>
      </c>
      <c r="Q318" s="18">
        <f t="shared" si="30"/>
        <v>0</v>
      </c>
      <c r="R318" s="18">
        <f t="shared" si="31"/>
        <v>0</v>
      </c>
      <c r="S318" s="18">
        <f t="shared" si="32"/>
        <v>0</v>
      </c>
      <c r="T318" s="52" t="e">
        <f>VLOOKUP(I318,Konten!A:D,4,FALSE)</f>
        <v>#N/A</v>
      </c>
    </row>
    <row r="319" spans="1:20">
      <c r="A319" s="67"/>
      <c r="B319" s="67">
        <f t="shared" si="34"/>
        <v>310</v>
      </c>
      <c r="C319" s="68"/>
      <c r="D319" s="69"/>
      <c r="E319" s="69"/>
      <c r="F319" s="69"/>
      <c r="G319" s="70"/>
      <c r="H319" s="69"/>
      <c r="I319" s="70"/>
      <c r="J319" s="71"/>
      <c r="K319" s="71"/>
      <c r="L319" s="72"/>
      <c r="M319" s="42">
        <f>IF($D$5=Abfrage!$O$2,(MONTH(C319)),(VLOOKUP((MONTH(C319)),Abfrage!$I$2:$J$13,2,FALSE)))</f>
        <v>1</v>
      </c>
      <c r="N319" s="18">
        <f t="shared" si="28"/>
        <v>0</v>
      </c>
      <c r="O319" s="18">
        <f t="shared" si="33"/>
        <v>0</v>
      </c>
      <c r="P319" s="18">
        <f t="shared" si="29"/>
        <v>0</v>
      </c>
      <c r="Q319" s="18">
        <f t="shared" si="30"/>
        <v>0</v>
      </c>
      <c r="R319" s="18">
        <f t="shared" si="31"/>
        <v>0</v>
      </c>
      <c r="S319" s="18">
        <f t="shared" si="32"/>
        <v>0</v>
      </c>
      <c r="T319" s="52" t="e">
        <f>VLOOKUP(I319,Konten!A:D,4,FALSE)</f>
        <v>#N/A</v>
      </c>
    </row>
    <row r="320" spans="1:20">
      <c r="A320" s="67"/>
      <c r="B320" s="67">
        <f t="shared" si="34"/>
        <v>311</v>
      </c>
      <c r="C320" s="68"/>
      <c r="D320" s="69"/>
      <c r="E320" s="69"/>
      <c r="F320" s="69"/>
      <c r="G320" s="70"/>
      <c r="H320" s="69"/>
      <c r="I320" s="70"/>
      <c r="J320" s="71"/>
      <c r="K320" s="71"/>
      <c r="L320" s="72"/>
      <c r="M320" s="42">
        <f>IF($D$5=Abfrage!$O$2,(MONTH(C320)),(VLOOKUP((MONTH(C320)),Abfrage!$I$2:$J$13,2,FALSE)))</f>
        <v>1</v>
      </c>
      <c r="N320" s="18">
        <f t="shared" si="28"/>
        <v>0</v>
      </c>
      <c r="O320" s="18">
        <f t="shared" si="33"/>
        <v>0</v>
      </c>
      <c r="P320" s="18">
        <f t="shared" si="29"/>
        <v>0</v>
      </c>
      <c r="Q320" s="18">
        <f t="shared" si="30"/>
        <v>0</v>
      </c>
      <c r="R320" s="18">
        <f t="shared" si="31"/>
        <v>0</v>
      </c>
      <c r="S320" s="18">
        <f t="shared" si="32"/>
        <v>0</v>
      </c>
      <c r="T320" s="52" t="e">
        <f>VLOOKUP(I320,Konten!A:D,4,FALSE)</f>
        <v>#N/A</v>
      </c>
    </row>
    <row r="321" spans="1:20">
      <c r="A321" s="67"/>
      <c r="B321" s="67">
        <f t="shared" si="34"/>
        <v>312</v>
      </c>
      <c r="C321" s="68"/>
      <c r="D321" s="69"/>
      <c r="E321" s="69"/>
      <c r="F321" s="69"/>
      <c r="G321" s="70"/>
      <c r="H321" s="69"/>
      <c r="I321" s="70"/>
      <c r="J321" s="71"/>
      <c r="K321" s="71"/>
      <c r="L321" s="72"/>
      <c r="M321" s="42">
        <f>IF($D$5=Abfrage!$O$2,(MONTH(C321)),(VLOOKUP((MONTH(C321)),Abfrage!$I$2:$J$13,2,FALSE)))</f>
        <v>1</v>
      </c>
      <c r="N321" s="18">
        <f t="shared" si="28"/>
        <v>0</v>
      </c>
      <c r="O321" s="18">
        <f t="shared" si="33"/>
        <v>0</v>
      </c>
      <c r="P321" s="18">
        <f t="shared" si="29"/>
        <v>0</v>
      </c>
      <c r="Q321" s="18">
        <f t="shared" si="30"/>
        <v>0</v>
      </c>
      <c r="R321" s="18">
        <f t="shared" si="31"/>
        <v>0</v>
      </c>
      <c r="S321" s="18">
        <f t="shared" si="32"/>
        <v>0</v>
      </c>
      <c r="T321" s="52" t="e">
        <f>VLOOKUP(I321,Konten!A:D,4,FALSE)</f>
        <v>#N/A</v>
      </c>
    </row>
    <row r="322" spans="1:20">
      <c r="A322" s="67"/>
      <c r="B322" s="67">
        <f t="shared" si="34"/>
        <v>313</v>
      </c>
      <c r="C322" s="68"/>
      <c r="D322" s="69"/>
      <c r="E322" s="69"/>
      <c r="F322" s="69"/>
      <c r="G322" s="70"/>
      <c r="H322" s="69"/>
      <c r="I322" s="70"/>
      <c r="J322" s="71"/>
      <c r="K322" s="71"/>
      <c r="L322" s="72"/>
      <c r="M322" s="42">
        <f>IF($D$5=Abfrage!$O$2,(MONTH(C322)),(VLOOKUP((MONTH(C322)),Abfrage!$I$2:$J$13,2,FALSE)))</f>
        <v>1</v>
      </c>
      <c r="N322" s="18">
        <f t="shared" si="28"/>
        <v>0</v>
      </c>
      <c r="O322" s="18">
        <f t="shared" si="33"/>
        <v>0</v>
      </c>
      <c r="P322" s="18">
        <f t="shared" si="29"/>
        <v>0</v>
      </c>
      <c r="Q322" s="18">
        <f t="shared" si="30"/>
        <v>0</v>
      </c>
      <c r="R322" s="18">
        <f t="shared" si="31"/>
        <v>0</v>
      </c>
      <c r="S322" s="18">
        <f t="shared" si="32"/>
        <v>0</v>
      </c>
      <c r="T322" s="52" t="e">
        <f>VLOOKUP(I322,Konten!A:D,4,FALSE)</f>
        <v>#N/A</v>
      </c>
    </row>
    <row r="323" spans="1:20">
      <c r="A323" s="67"/>
      <c r="B323" s="67">
        <f t="shared" si="34"/>
        <v>314</v>
      </c>
      <c r="C323" s="68"/>
      <c r="D323" s="69"/>
      <c r="E323" s="69"/>
      <c r="F323" s="69"/>
      <c r="G323" s="70"/>
      <c r="H323" s="69"/>
      <c r="I323" s="70"/>
      <c r="J323" s="71"/>
      <c r="K323" s="71"/>
      <c r="L323" s="72"/>
      <c r="M323" s="42">
        <f>IF($D$5=Abfrage!$O$2,(MONTH(C323)),(VLOOKUP((MONTH(C323)),Abfrage!$I$2:$J$13,2,FALSE)))</f>
        <v>1</v>
      </c>
      <c r="N323" s="18">
        <f t="shared" si="28"/>
        <v>0</v>
      </c>
      <c r="O323" s="18">
        <f t="shared" si="33"/>
        <v>0</v>
      </c>
      <c r="P323" s="18">
        <f t="shared" si="29"/>
        <v>0</v>
      </c>
      <c r="Q323" s="18">
        <f t="shared" si="30"/>
        <v>0</v>
      </c>
      <c r="R323" s="18">
        <f t="shared" si="31"/>
        <v>0</v>
      </c>
      <c r="S323" s="18">
        <f t="shared" si="32"/>
        <v>0</v>
      </c>
      <c r="T323" s="52" t="e">
        <f>VLOOKUP(I323,Konten!A:D,4,FALSE)</f>
        <v>#N/A</v>
      </c>
    </row>
    <row r="324" spans="1:20">
      <c r="A324" s="67"/>
      <c r="B324" s="67">
        <f t="shared" si="34"/>
        <v>315</v>
      </c>
      <c r="C324" s="68"/>
      <c r="D324" s="69"/>
      <c r="E324" s="69"/>
      <c r="F324" s="69"/>
      <c r="G324" s="70"/>
      <c r="H324" s="69"/>
      <c r="I324" s="70"/>
      <c r="J324" s="71"/>
      <c r="K324" s="71"/>
      <c r="L324" s="72"/>
      <c r="M324" s="42">
        <f>IF($D$5=Abfrage!$O$2,(MONTH(C324)),(VLOOKUP((MONTH(C324)),Abfrage!$I$2:$J$13,2,FALSE)))</f>
        <v>1</v>
      </c>
      <c r="N324" s="18">
        <f t="shared" si="28"/>
        <v>0</v>
      </c>
      <c r="O324" s="18">
        <f t="shared" si="33"/>
        <v>0</v>
      </c>
      <c r="P324" s="18">
        <f t="shared" si="29"/>
        <v>0</v>
      </c>
      <c r="Q324" s="18">
        <f t="shared" si="30"/>
        <v>0</v>
      </c>
      <c r="R324" s="18">
        <f t="shared" si="31"/>
        <v>0</v>
      </c>
      <c r="S324" s="18">
        <f t="shared" si="32"/>
        <v>0</v>
      </c>
      <c r="T324" s="52" t="e">
        <f>VLOOKUP(I324,Konten!A:D,4,FALSE)</f>
        <v>#N/A</v>
      </c>
    </row>
    <row r="325" spans="1:20">
      <c r="A325" s="67"/>
      <c r="B325" s="67">
        <f t="shared" si="34"/>
        <v>316</v>
      </c>
      <c r="C325" s="68"/>
      <c r="D325" s="69"/>
      <c r="E325" s="69"/>
      <c r="F325" s="69"/>
      <c r="G325" s="70"/>
      <c r="H325" s="69"/>
      <c r="I325" s="70"/>
      <c r="J325" s="71"/>
      <c r="K325" s="71"/>
      <c r="L325" s="72"/>
      <c r="M325" s="42">
        <f>IF($D$5=Abfrage!$O$2,(MONTH(C325)),(VLOOKUP((MONTH(C325)),Abfrage!$I$2:$J$13,2,FALSE)))</f>
        <v>1</v>
      </c>
      <c r="N325" s="18">
        <f t="shared" si="28"/>
        <v>0</v>
      </c>
      <c r="O325" s="18">
        <f t="shared" si="33"/>
        <v>0</v>
      </c>
      <c r="P325" s="18">
        <f t="shared" si="29"/>
        <v>0</v>
      </c>
      <c r="Q325" s="18">
        <f t="shared" si="30"/>
        <v>0</v>
      </c>
      <c r="R325" s="18">
        <f t="shared" si="31"/>
        <v>0</v>
      </c>
      <c r="S325" s="18">
        <f t="shared" si="32"/>
        <v>0</v>
      </c>
      <c r="T325" s="52" t="e">
        <f>VLOOKUP(I325,Konten!A:D,4,FALSE)</f>
        <v>#N/A</v>
      </c>
    </row>
    <row r="326" spans="1:20">
      <c r="A326" s="67"/>
      <c r="B326" s="67">
        <f t="shared" si="34"/>
        <v>317</v>
      </c>
      <c r="C326" s="68"/>
      <c r="D326" s="69"/>
      <c r="E326" s="69"/>
      <c r="F326" s="69"/>
      <c r="G326" s="70"/>
      <c r="H326" s="69"/>
      <c r="I326" s="70"/>
      <c r="J326" s="71"/>
      <c r="K326" s="71"/>
      <c r="L326" s="72"/>
      <c r="M326" s="42">
        <f>IF($D$5=Abfrage!$O$2,(MONTH(C326)),(VLOOKUP((MONTH(C326)),Abfrage!$I$2:$J$13,2,FALSE)))</f>
        <v>1</v>
      </c>
      <c r="N326" s="18">
        <f t="shared" si="28"/>
        <v>0</v>
      </c>
      <c r="O326" s="18">
        <f t="shared" si="33"/>
        <v>0</v>
      </c>
      <c r="P326" s="18">
        <f t="shared" si="29"/>
        <v>0</v>
      </c>
      <c r="Q326" s="18">
        <f t="shared" si="30"/>
        <v>0</v>
      </c>
      <c r="R326" s="18">
        <f t="shared" si="31"/>
        <v>0</v>
      </c>
      <c r="S326" s="18">
        <f t="shared" si="32"/>
        <v>0</v>
      </c>
      <c r="T326" s="52" t="e">
        <f>VLOOKUP(I326,Konten!A:D,4,FALSE)</f>
        <v>#N/A</v>
      </c>
    </row>
    <row r="327" spans="1:20">
      <c r="A327" s="67"/>
      <c r="B327" s="67">
        <f t="shared" si="34"/>
        <v>318</v>
      </c>
      <c r="C327" s="68"/>
      <c r="D327" s="69"/>
      <c r="E327" s="69"/>
      <c r="F327" s="69"/>
      <c r="G327" s="70"/>
      <c r="H327" s="69"/>
      <c r="I327" s="70"/>
      <c r="J327" s="71"/>
      <c r="K327" s="71"/>
      <c r="L327" s="72"/>
      <c r="M327" s="42">
        <f>IF($D$5=Abfrage!$O$2,(MONTH(C327)),(VLOOKUP((MONTH(C327)),Abfrage!$I$2:$J$13,2,FALSE)))</f>
        <v>1</v>
      </c>
      <c r="N327" s="18">
        <f t="shared" si="28"/>
        <v>0</v>
      </c>
      <c r="O327" s="18">
        <f t="shared" si="33"/>
        <v>0</v>
      </c>
      <c r="P327" s="18">
        <f t="shared" si="29"/>
        <v>0</v>
      </c>
      <c r="Q327" s="18">
        <f t="shared" si="30"/>
        <v>0</v>
      </c>
      <c r="R327" s="18">
        <f t="shared" si="31"/>
        <v>0</v>
      </c>
      <c r="S327" s="18">
        <f t="shared" si="32"/>
        <v>0</v>
      </c>
      <c r="T327" s="52" t="e">
        <f>VLOOKUP(I327,Konten!A:D,4,FALSE)</f>
        <v>#N/A</v>
      </c>
    </row>
    <row r="328" spans="1:20">
      <c r="A328" s="67"/>
      <c r="B328" s="67">
        <f t="shared" si="34"/>
        <v>319</v>
      </c>
      <c r="C328" s="68"/>
      <c r="D328" s="69"/>
      <c r="E328" s="69"/>
      <c r="F328" s="69"/>
      <c r="G328" s="70"/>
      <c r="H328" s="69"/>
      <c r="I328" s="70"/>
      <c r="J328" s="71"/>
      <c r="K328" s="71"/>
      <c r="L328" s="72"/>
      <c r="M328" s="42">
        <f>IF($D$5=Abfrage!$O$2,(MONTH(C328)),(VLOOKUP((MONTH(C328)),Abfrage!$I$2:$J$13,2,FALSE)))</f>
        <v>1</v>
      </c>
      <c r="N328" s="18">
        <f t="shared" si="28"/>
        <v>0</v>
      </c>
      <c r="O328" s="18">
        <f t="shared" si="33"/>
        <v>0</v>
      </c>
      <c r="P328" s="18">
        <f t="shared" si="29"/>
        <v>0</v>
      </c>
      <c r="Q328" s="18">
        <f t="shared" si="30"/>
        <v>0</v>
      </c>
      <c r="R328" s="18">
        <f t="shared" si="31"/>
        <v>0</v>
      </c>
      <c r="S328" s="18">
        <f t="shared" si="32"/>
        <v>0</v>
      </c>
      <c r="T328" s="52" t="e">
        <f>VLOOKUP(I328,Konten!A:D,4,FALSE)</f>
        <v>#N/A</v>
      </c>
    </row>
    <row r="329" spans="1:20">
      <c r="A329" s="67"/>
      <c r="B329" s="67">
        <f t="shared" si="34"/>
        <v>320</v>
      </c>
      <c r="C329" s="68"/>
      <c r="D329" s="69"/>
      <c r="E329" s="69"/>
      <c r="F329" s="69"/>
      <c r="G329" s="70"/>
      <c r="H329" s="69"/>
      <c r="I329" s="70"/>
      <c r="J329" s="71"/>
      <c r="K329" s="71"/>
      <c r="L329" s="72"/>
      <c r="M329" s="42">
        <f>IF($D$5=Abfrage!$O$2,(MONTH(C329)),(VLOOKUP((MONTH(C329)),Abfrage!$I$2:$J$13,2,FALSE)))</f>
        <v>1</v>
      </c>
      <c r="N329" s="18">
        <f t="shared" si="28"/>
        <v>0</v>
      </c>
      <c r="O329" s="18">
        <f t="shared" si="33"/>
        <v>0</v>
      </c>
      <c r="P329" s="18">
        <f t="shared" si="29"/>
        <v>0</v>
      </c>
      <c r="Q329" s="18">
        <f t="shared" si="30"/>
        <v>0</v>
      </c>
      <c r="R329" s="18">
        <f t="shared" si="31"/>
        <v>0</v>
      </c>
      <c r="S329" s="18">
        <f t="shared" si="32"/>
        <v>0</v>
      </c>
      <c r="T329" s="52" t="e">
        <f>VLOOKUP(I329,Konten!A:D,4,FALSE)</f>
        <v>#N/A</v>
      </c>
    </row>
    <row r="330" spans="1:20">
      <c r="A330" s="67"/>
      <c r="B330" s="67">
        <f t="shared" si="34"/>
        <v>321</v>
      </c>
      <c r="C330" s="68"/>
      <c r="D330" s="69"/>
      <c r="E330" s="69"/>
      <c r="F330" s="69"/>
      <c r="G330" s="70"/>
      <c r="H330" s="69"/>
      <c r="I330" s="70"/>
      <c r="J330" s="71"/>
      <c r="K330" s="71"/>
      <c r="L330" s="72"/>
      <c r="M330" s="42">
        <f>IF($D$5=Abfrage!$O$2,(MONTH(C330)),(VLOOKUP((MONTH(C330)),Abfrage!$I$2:$J$13,2,FALSE)))</f>
        <v>1</v>
      </c>
      <c r="N330" s="18">
        <f t="shared" ref="N330:N393" si="35">(SUM(P330:S330))-(SUM(J330:K330))</f>
        <v>0</v>
      </c>
      <c r="O330" s="18">
        <f t="shared" si="33"/>
        <v>0</v>
      </c>
      <c r="P330" s="18">
        <f t="shared" ref="P330:P393" si="36">IFERROR((ROUND((+J330/(1+L330)*L330),2)),0)</f>
        <v>0</v>
      </c>
      <c r="Q330" s="18">
        <f t="shared" ref="Q330:Q393" si="37">IFERROR(ROUND(IF(L330=100%,K330,(K330/(1+L330)*L330)),2),0)</f>
        <v>0</v>
      </c>
      <c r="R330" s="18">
        <f t="shared" ref="R330:R393" si="38">+J330-P330</f>
        <v>0</v>
      </c>
      <c r="S330" s="18">
        <f t="shared" ref="S330:S393" si="39">+K330-Q330</f>
        <v>0</v>
      </c>
      <c r="T330" s="52" t="e">
        <f>VLOOKUP(I330,Konten!A:D,4,FALSE)</f>
        <v>#N/A</v>
      </c>
    </row>
    <row r="331" spans="1:20">
      <c r="A331" s="67"/>
      <c r="B331" s="67">
        <f t="shared" si="34"/>
        <v>322</v>
      </c>
      <c r="C331" s="68"/>
      <c r="D331" s="69"/>
      <c r="E331" s="69"/>
      <c r="F331" s="69"/>
      <c r="G331" s="70"/>
      <c r="H331" s="69"/>
      <c r="I331" s="70"/>
      <c r="J331" s="71"/>
      <c r="K331" s="71"/>
      <c r="L331" s="72"/>
      <c r="M331" s="42">
        <f>IF($D$5=Abfrage!$O$2,(MONTH(C331)),(VLOOKUP((MONTH(C331)),Abfrage!$I$2:$J$13,2,FALSE)))</f>
        <v>1</v>
      </c>
      <c r="N331" s="18">
        <f t="shared" si="35"/>
        <v>0</v>
      </c>
      <c r="O331" s="18">
        <f t="shared" ref="O331:O394" si="40">IF(L331="EUST",K331,0)</f>
        <v>0</v>
      </c>
      <c r="P331" s="18">
        <f t="shared" si="36"/>
        <v>0</v>
      </c>
      <c r="Q331" s="18">
        <f t="shared" si="37"/>
        <v>0</v>
      </c>
      <c r="R331" s="18">
        <f t="shared" si="38"/>
        <v>0</v>
      </c>
      <c r="S331" s="18">
        <f t="shared" si="39"/>
        <v>0</v>
      </c>
      <c r="T331" s="52" t="e">
        <f>VLOOKUP(I331,Konten!A:D,4,FALSE)</f>
        <v>#N/A</v>
      </c>
    </row>
    <row r="332" spans="1:20">
      <c r="A332" s="67"/>
      <c r="B332" s="67">
        <f t="shared" ref="B332:B395" si="41">B331+1</f>
        <v>323</v>
      </c>
      <c r="C332" s="68"/>
      <c r="D332" s="69"/>
      <c r="E332" s="69"/>
      <c r="F332" s="69"/>
      <c r="G332" s="70"/>
      <c r="H332" s="69"/>
      <c r="I332" s="70"/>
      <c r="J332" s="71"/>
      <c r="K332" s="71"/>
      <c r="L332" s="72"/>
      <c r="M332" s="42">
        <f>IF($D$5=Abfrage!$O$2,(MONTH(C332)),(VLOOKUP((MONTH(C332)),Abfrage!$I$2:$J$13,2,FALSE)))</f>
        <v>1</v>
      </c>
      <c r="N332" s="18">
        <f t="shared" si="35"/>
        <v>0</v>
      </c>
      <c r="O332" s="18">
        <f t="shared" si="40"/>
        <v>0</v>
      </c>
      <c r="P332" s="18">
        <f t="shared" si="36"/>
        <v>0</v>
      </c>
      <c r="Q332" s="18">
        <f t="shared" si="37"/>
        <v>0</v>
      </c>
      <c r="R332" s="18">
        <f t="shared" si="38"/>
        <v>0</v>
      </c>
      <c r="S332" s="18">
        <f t="shared" si="39"/>
        <v>0</v>
      </c>
      <c r="T332" s="52" t="e">
        <f>VLOOKUP(I332,Konten!A:D,4,FALSE)</f>
        <v>#N/A</v>
      </c>
    </row>
    <row r="333" spans="1:20">
      <c r="A333" s="67"/>
      <c r="B333" s="67">
        <f t="shared" si="41"/>
        <v>324</v>
      </c>
      <c r="C333" s="68"/>
      <c r="D333" s="69"/>
      <c r="E333" s="69"/>
      <c r="F333" s="69"/>
      <c r="G333" s="70"/>
      <c r="H333" s="69"/>
      <c r="I333" s="70"/>
      <c r="J333" s="71"/>
      <c r="K333" s="71"/>
      <c r="L333" s="72"/>
      <c r="M333" s="42">
        <f>IF($D$5=Abfrage!$O$2,(MONTH(C333)),(VLOOKUP((MONTH(C333)),Abfrage!$I$2:$J$13,2,FALSE)))</f>
        <v>1</v>
      </c>
      <c r="N333" s="18">
        <f t="shared" si="35"/>
        <v>0</v>
      </c>
      <c r="O333" s="18">
        <f t="shared" si="40"/>
        <v>0</v>
      </c>
      <c r="P333" s="18">
        <f t="shared" si="36"/>
        <v>0</v>
      </c>
      <c r="Q333" s="18">
        <f t="shared" si="37"/>
        <v>0</v>
      </c>
      <c r="R333" s="18">
        <f t="shared" si="38"/>
        <v>0</v>
      </c>
      <c r="S333" s="18">
        <f t="shared" si="39"/>
        <v>0</v>
      </c>
      <c r="T333" s="52" t="e">
        <f>VLOOKUP(I333,Konten!A:D,4,FALSE)</f>
        <v>#N/A</v>
      </c>
    </row>
    <row r="334" spans="1:20">
      <c r="A334" s="67"/>
      <c r="B334" s="67">
        <f t="shared" si="41"/>
        <v>325</v>
      </c>
      <c r="C334" s="68"/>
      <c r="D334" s="69"/>
      <c r="E334" s="69"/>
      <c r="F334" s="69"/>
      <c r="G334" s="70"/>
      <c r="H334" s="69"/>
      <c r="I334" s="70"/>
      <c r="J334" s="71"/>
      <c r="K334" s="71"/>
      <c r="L334" s="72"/>
      <c r="M334" s="42">
        <f>IF($D$5=Abfrage!$O$2,(MONTH(C334)),(VLOOKUP((MONTH(C334)),Abfrage!$I$2:$J$13,2,FALSE)))</f>
        <v>1</v>
      </c>
      <c r="N334" s="18">
        <f t="shared" si="35"/>
        <v>0</v>
      </c>
      <c r="O334" s="18">
        <f t="shared" si="40"/>
        <v>0</v>
      </c>
      <c r="P334" s="18">
        <f t="shared" si="36"/>
        <v>0</v>
      </c>
      <c r="Q334" s="18">
        <f t="shared" si="37"/>
        <v>0</v>
      </c>
      <c r="R334" s="18">
        <f t="shared" si="38"/>
        <v>0</v>
      </c>
      <c r="S334" s="18">
        <f t="shared" si="39"/>
        <v>0</v>
      </c>
      <c r="T334" s="52" t="e">
        <f>VLOOKUP(I334,Konten!A:D,4,FALSE)</f>
        <v>#N/A</v>
      </c>
    </row>
    <row r="335" spans="1:20">
      <c r="A335" s="67"/>
      <c r="B335" s="67">
        <f t="shared" si="41"/>
        <v>326</v>
      </c>
      <c r="C335" s="68"/>
      <c r="D335" s="69"/>
      <c r="E335" s="69"/>
      <c r="F335" s="69"/>
      <c r="G335" s="70"/>
      <c r="H335" s="69"/>
      <c r="I335" s="70"/>
      <c r="J335" s="71"/>
      <c r="K335" s="71"/>
      <c r="L335" s="72"/>
      <c r="M335" s="42">
        <f>IF($D$5=Abfrage!$O$2,(MONTH(C335)),(VLOOKUP((MONTH(C335)),Abfrage!$I$2:$J$13,2,FALSE)))</f>
        <v>1</v>
      </c>
      <c r="N335" s="18">
        <f t="shared" si="35"/>
        <v>0</v>
      </c>
      <c r="O335" s="18">
        <f t="shared" si="40"/>
        <v>0</v>
      </c>
      <c r="P335" s="18">
        <f t="shared" si="36"/>
        <v>0</v>
      </c>
      <c r="Q335" s="18">
        <f t="shared" si="37"/>
        <v>0</v>
      </c>
      <c r="R335" s="18">
        <f t="shared" si="38"/>
        <v>0</v>
      </c>
      <c r="S335" s="18">
        <f t="shared" si="39"/>
        <v>0</v>
      </c>
      <c r="T335" s="52" t="e">
        <f>VLOOKUP(I335,Konten!A:D,4,FALSE)</f>
        <v>#N/A</v>
      </c>
    </row>
    <row r="336" spans="1:20">
      <c r="A336" s="67"/>
      <c r="B336" s="67">
        <f t="shared" si="41"/>
        <v>327</v>
      </c>
      <c r="C336" s="68"/>
      <c r="D336" s="69"/>
      <c r="E336" s="69"/>
      <c r="F336" s="69"/>
      <c r="G336" s="70"/>
      <c r="H336" s="69"/>
      <c r="I336" s="70"/>
      <c r="J336" s="71"/>
      <c r="K336" s="71"/>
      <c r="L336" s="72"/>
      <c r="M336" s="42">
        <f>IF($D$5=Abfrage!$O$2,(MONTH(C336)),(VLOOKUP((MONTH(C336)),Abfrage!$I$2:$J$13,2,FALSE)))</f>
        <v>1</v>
      </c>
      <c r="N336" s="18">
        <f t="shared" si="35"/>
        <v>0</v>
      </c>
      <c r="O336" s="18">
        <f t="shared" si="40"/>
        <v>0</v>
      </c>
      <c r="P336" s="18">
        <f t="shared" si="36"/>
        <v>0</v>
      </c>
      <c r="Q336" s="18">
        <f t="shared" si="37"/>
        <v>0</v>
      </c>
      <c r="R336" s="18">
        <f t="shared" si="38"/>
        <v>0</v>
      </c>
      <c r="S336" s="18">
        <f t="shared" si="39"/>
        <v>0</v>
      </c>
      <c r="T336" s="52" t="e">
        <f>VLOOKUP(I336,Konten!A:D,4,FALSE)</f>
        <v>#N/A</v>
      </c>
    </row>
    <row r="337" spans="1:20">
      <c r="A337" s="67"/>
      <c r="B337" s="67">
        <f t="shared" si="41"/>
        <v>328</v>
      </c>
      <c r="C337" s="68"/>
      <c r="D337" s="69"/>
      <c r="E337" s="69"/>
      <c r="F337" s="69"/>
      <c r="G337" s="70"/>
      <c r="H337" s="69"/>
      <c r="I337" s="70"/>
      <c r="J337" s="71"/>
      <c r="K337" s="71"/>
      <c r="L337" s="72"/>
      <c r="M337" s="42">
        <f>IF($D$5=Abfrage!$O$2,(MONTH(C337)),(VLOOKUP((MONTH(C337)),Abfrage!$I$2:$J$13,2,FALSE)))</f>
        <v>1</v>
      </c>
      <c r="N337" s="18">
        <f t="shared" si="35"/>
        <v>0</v>
      </c>
      <c r="O337" s="18">
        <f t="shared" si="40"/>
        <v>0</v>
      </c>
      <c r="P337" s="18">
        <f t="shared" si="36"/>
        <v>0</v>
      </c>
      <c r="Q337" s="18">
        <f t="shared" si="37"/>
        <v>0</v>
      </c>
      <c r="R337" s="18">
        <f t="shared" si="38"/>
        <v>0</v>
      </c>
      <c r="S337" s="18">
        <f t="shared" si="39"/>
        <v>0</v>
      </c>
      <c r="T337" s="52" t="e">
        <f>VLOOKUP(I337,Konten!A:D,4,FALSE)</f>
        <v>#N/A</v>
      </c>
    </row>
    <row r="338" spans="1:20">
      <c r="A338" s="67"/>
      <c r="B338" s="67">
        <f t="shared" si="41"/>
        <v>329</v>
      </c>
      <c r="C338" s="68"/>
      <c r="D338" s="69"/>
      <c r="E338" s="69"/>
      <c r="F338" s="69"/>
      <c r="G338" s="70"/>
      <c r="H338" s="69"/>
      <c r="I338" s="70"/>
      <c r="J338" s="71"/>
      <c r="K338" s="71"/>
      <c r="L338" s="72"/>
      <c r="M338" s="42">
        <f>IF($D$5=Abfrage!$O$2,(MONTH(C338)),(VLOOKUP((MONTH(C338)),Abfrage!$I$2:$J$13,2,FALSE)))</f>
        <v>1</v>
      </c>
      <c r="N338" s="18">
        <f t="shared" si="35"/>
        <v>0</v>
      </c>
      <c r="O338" s="18">
        <f t="shared" si="40"/>
        <v>0</v>
      </c>
      <c r="P338" s="18">
        <f t="shared" si="36"/>
        <v>0</v>
      </c>
      <c r="Q338" s="18">
        <f t="shared" si="37"/>
        <v>0</v>
      </c>
      <c r="R338" s="18">
        <f t="shared" si="38"/>
        <v>0</v>
      </c>
      <c r="S338" s="18">
        <f t="shared" si="39"/>
        <v>0</v>
      </c>
      <c r="T338" s="52" t="e">
        <f>VLOOKUP(I338,Konten!A:D,4,FALSE)</f>
        <v>#N/A</v>
      </c>
    </row>
    <row r="339" spans="1:20">
      <c r="A339" s="67"/>
      <c r="B339" s="67">
        <f t="shared" si="41"/>
        <v>330</v>
      </c>
      <c r="C339" s="68"/>
      <c r="D339" s="69"/>
      <c r="E339" s="69"/>
      <c r="F339" s="69"/>
      <c r="G339" s="70"/>
      <c r="H339" s="69"/>
      <c r="I339" s="70"/>
      <c r="J339" s="71"/>
      <c r="K339" s="71"/>
      <c r="L339" s="72"/>
      <c r="M339" s="42">
        <f>IF($D$5=Abfrage!$O$2,(MONTH(C339)),(VLOOKUP((MONTH(C339)),Abfrage!$I$2:$J$13,2,FALSE)))</f>
        <v>1</v>
      </c>
      <c r="N339" s="18">
        <f t="shared" si="35"/>
        <v>0</v>
      </c>
      <c r="O339" s="18">
        <f t="shared" si="40"/>
        <v>0</v>
      </c>
      <c r="P339" s="18">
        <f t="shared" si="36"/>
        <v>0</v>
      </c>
      <c r="Q339" s="18">
        <f t="shared" si="37"/>
        <v>0</v>
      </c>
      <c r="R339" s="18">
        <f t="shared" si="38"/>
        <v>0</v>
      </c>
      <c r="S339" s="18">
        <f t="shared" si="39"/>
        <v>0</v>
      </c>
      <c r="T339" s="52" t="e">
        <f>VLOOKUP(I339,Konten!A:D,4,FALSE)</f>
        <v>#N/A</v>
      </c>
    </row>
    <row r="340" spans="1:20">
      <c r="A340" s="67"/>
      <c r="B340" s="67">
        <f t="shared" si="41"/>
        <v>331</v>
      </c>
      <c r="C340" s="68"/>
      <c r="D340" s="69"/>
      <c r="E340" s="69"/>
      <c r="F340" s="69"/>
      <c r="G340" s="70"/>
      <c r="H340" s="69"/>
      <c r="I340" s="70"/>
      <c r="J340" s="71"/>
      <c r="K340" s="71"/>
      <c r="L340" s="72"/>
      <c r="M340" s="42">
        <f>IF($D$5=Abfrage!$O$2,(MONTH(C340)),(VLOOKUP((MONTH(C340)),Abfrage!$I$2:$J$13,2,FALSE)))</f>
        <v>1</v>
      </c>
      <c r="N340" s="18">
        <f t="shared" si="35"/>
        <v>0</v>
      </c>
      <c r="O340" s="18">
        <f t="shared" si="40"/>
        <v>0</v>
      </c>
      <c r="P340" s="18">
        <f t="shared" si="36"/>
        <v>0</v>
      </c>
      <c r="Q340" s="18">
        <f t="shared" si="37"/>
        <v>0</v>
      </c>
      <c r="R340" s="18">
        <f t="shared" si="38"/>
        <v>0</v>
      </c>
      <c r="S340" s="18">
        <f t="shared" si="39"/>
        <v>0</v>
      </c>
      <c r="T340" s="52" t="e">
        <f>VLOOKUP(I340,Konten!A:D,4,FALSE)</f>
        <v>#N/A</v>
      </c>
    </row>
    <row r="341" spans="1:20">
      <c r="A341" s="67"/>
      <c r="B341" s="67">
        <f t="shared" si="41"/>
        <v>332</v>
      </c>
      <c r="C341" s="68"/>
      <c r="D341" s="69"/>
      <c r="E341" s="69"/>
      <c r="F341" s="69"/>
      <c r="G341" s="70"/>
      <c r="H341" s="69"/>
      <c r="I341" s="70"/>
      <c r="J341" s="71"/>
      <c r="K341" s="71"/>
      <c r="L341" s="72"/>
      <c r="M341" s="42">
        <f>IF($D$5=Abfrage!$O$2,(MONTH(C341)),(VLOOKUP((MONTH(C341)),Abfrage!$I$2:$J$13,2,FALSE)))</f>
        <v>1</v>
      </c>
      <c r="N341" s="18">
        <f t="shared" si="35"/>
        <v>0</v>
      </c>
      <c r="O341" s="18">
        <f t="shared" si="40"/>
        <v>0</v>
      </c>
      <c r="P341" s="18">
        <f t="shared" si="36"/>
        <v>0</v>
      </c>
      <c r="Q341" s="18">
        <f t="shared" si="37"/>
        <v>0</v>
      </c>
      <c r="R341" s="18">
        <f t="shared" si="38"/>
        <v>0</v>
      </c>
      <c r="S341" s="18">
        <f t="shared" si="39"/>
        <v>0</v>
      </c>
      <c r="T341" s="52" t="e">
        <f>VLOOKUP(I341,Konten!A:D,4,FALSE)</f>
        <v>#N/A</v>
      </c>
    </row>
    <row r="342" spans="1:20">
      <c r="A342" s="67"/>
      <c r="B342" s="67">
        <f t="shared" si="41"/>
        <v>333</v>
      </c>
      <c r="C342" s="68"/>
      <c r="D342" s="69"/>
      <c r="E342" s="69"/>
      <c r="F342" s="69"/>
      <c r="G342" s="70"/>
      <c r="H342" s="69"/>
      <c r="I342" s="70"/>
      <c r="J342" s="71"/>
      <c r="K342" s="71"/>
      <c r="L342" s="72"/>
      <c r="M342" s="42">
        <f>IF($D$5=Abfrage!$O$2,(MONTH(C342)),(VLOOKUP((MONTH(C342)),Abfrage!$I$2:$J$13,2,FALSE)))</f>
        <v>1</v>
      </c>
      <c r="N342" s="18">
        <f t="shared" si="35"/>
        <v>0</v>
      </c>
      <c r="O342" s="18">
        <f t="shared" si="40"/>
        <v>0</v>
      </c>
      <c r="P342" s="18">
        <f t="shared" si="36"/>
        <v>0</v>
      </c>
      <c r="Q342" s="18">
        <f t="shared" si="37"/>
        <v>0</v>
      </c>
      <c r="R342" s="18">
        <f t="shared" si="38"/>
        <v>0</v>
      </c>
      <c r="S342" s="18">
        <f t="shared" si="39"/>
        <v>0</v>
      </c>
      <c r="T342" s="52" t="e">
        <f>VLOOKUP(I342,Konten!A:D,4,FALSE)</f>
        <v>#N/A</v>
      </c>
    </row>
    <row r="343" spans="1:20">
      <c r="A343" s="67"/>
      <c r="B343" s="67">
        <f t="shared" si="41"/>
        <v>334</v>
      </c>
      <c r="C343" s="68"/>
      <c r="D343" s="69"/>
      <c r="E343" s="69"/>
      <c r="F343" s="69"/>
      <c r="G343" s="70"/>
      <c r="H343" s="69"/>
      <c r="I343" s="70"/>
      <c r="J343" s="71"/>
      <c r="K343" s="71"/>
      <c r="L343" s="72"/>
      <c r="M343" s="42">
        <f>IF($D$5=Abfrage!$O$2,(MONTH(C343)),(VLOOKUP((MONTH(C343)),Abfrage!$I$2:$J$13,2,FALSE)))</f>
        <v>1</v>
      </c>
      <c r="N343" s="18">
        <f t="shared" si="35"/>
        <v>0</v>
      </c>
      <c r="O343" s="18">
        <f t="shared" si="40"/>
        <v>0</v>
      </c>
      <c r="P343" s="18">
        <f t="shared" si="36"/>
        <v>0</v>
      </c>
      <c r="Q343" s="18">
        <f t="shared" si="37"/>
        <v>0</v>
      </c>
      <c r="R343" s="18">
        <f t="shared" si="38"/>
        <v>0</v>
      </c>
      <c r="S343" s="18">
        <f t="shared" si="39"/>
        <v>0</v>
      </c>
      <c r="T343" s="52" t="e">
        <f>VLOOKUP(I343,Konten!A:D,4,FALSE)</f>
        <v>#N/A</v>
      </c>
    </row>
    <row r="344" spans="1:20">
      <c r="A344" s="67"/>
      <c r="B344" s="67">
        <f t="shared" si="41"/>
        <v>335</v>
      </c>
      <c r="C344" s="68"/>
      <c r="D344" s="69"/>
      <c r="E344" s="69"/>
      <c r="F344" s="69"/>
      <c r="G344" s="70"/>
      <c r="H344" s="69"/>
      <c r="I344" s="70"/>
      <c r="J344" s="71"/>
      <c r="K344" s="71"/>
      <c r="L344" s="72"/>
      <c r="M344" s="42">
        <f>IF($D$5=Abfrage!$O$2,(MONTH(C344)),(VLOOKUP((MONTH(C344)),Abfrage!$I$2:$J$13,2,FALSE)))</f>
        <v>1</v>
      </c>
      <c r="N344" s="18">
        <f t="shared" si="35"/>
        <v>0</v>
      </c>
      <c r="O344" s="18">
        <f t="shared" si="40"/>
        <v>0</v>
      </c>
      <c r="P344" s="18">
        <f t="shared" si="36"/>
        <v>0</v>
      </c>
      <c r="Q344" s="18">
        <f t="shared" si="37"/>
        <v>0</v>
      </c>
      <c r="R344" s="18">
        <f t="shared" si="38"/>
        <v>0</v>
      </c>
      <c r="S344" s="18">
        <f t="shared" si="39"/>
        <v>0</v>
      </c>
      <c r="T344" s="52" t="e">
        <f>VLOOKUP(I344,Konten!A:D,4,FALSE)</f>
        <v>#N/A</v>
      </c>
    </row>
    <row r="345" spans="1:20">
      <c r="A345" s="67"/>
      <c r="B345" s="67">
        <f t="shared" si="41"/>
        <v>336</v>
      </c>
      <c r="C345" s="68"/>
      <c r="D345" s="69"/>
      <c r="E345" s="69"/>
      <c r="F345" s="69"/>
      <c r="G345" s="70"/>
      <c r="H345" s="69"/>
      <c r="I345" s="70"/>
      <c r="J345" s="71"/>
      <c r="K345" s="71"/>
      <c r="L345" s="72"/>
      <c r="M345" s="42">
        <f>IF($D$5=Abfrage!$O$2,(MONTH(C345)),(VLOOKUP((MONTH(C345)),Abfrage!$I$2:$J$13,2,FALSE)))</f>
        <v>1</v>
      </c>
      <c r="N345" s="18">
        <f t="shared" si="35"/>
        <v>0</v>
      </c>
      <c r="O345" s="18">
        <f t="shared" si="40"/>
        <v>0</v>
      </c>
      <c r="P345" s="18">
        <f t="shared" si="36"/>
        <v>0</v>
      </c>
      <c r="Q345" s="18">
        <f t="shared" si="37"/>
        <v>0</v>
      </c>
      <c r="R345" s="18">
        <f t="shared" si="38"/>
        <v>0</v>
      </c>
      <c r="S345" s="18">
        <f t="shared" si="39"/>
        <v>0</v>
      </c>
      <c r="T345" s="52" t="e">
        <f>VLOOKUP(I345,Konten!A:D,4,FALSE)</f>
        <v>#N/A</v>
      </c>
    </row>
    <row r="346" spans="1:20">
      <c r="A346" s="67"/>
      <c r="B346" s="67">
        <f t="shared" si="41"/>
        <v>337</v>
      </c>
      <c r="C346" s="68"/>
      <c r="D346" s="69"/>
      <c r="E346" s="69"/>
      <c r="F346" s="69"/>
      <c r="G346" s="70"/>
      <c r="H346" s="69"/>
      <c r="I346" s="70"/>
      <c r="J346" s="71"/>
      <c r="K346" s="71"/>
      <c r="L346" s="72"/>
      <c r="M346" s="42">
        <f>IF($D$5=Abfrage!$O$2,(MONTH(C346)),(VLOOKUP((MONTH(C346)),Abfrage!$I$2:$J$13,2,FALSE)))</f>
        <v>1</v>
      </c>
      <c r="N346" s="18">
        <f t="shared" si="35"/>
        <v>0</v>
      </c>
      <c r="O346" s="18">
        <f t="shared" si="40"/>
        <v>0</v>
      </c>
      <c r="P346" s="18">
        <f t="shared" si="36"/>
        <v>0</v>
      </c>
      <c r="Q346" s="18">
        <f t="shared" si="37"/>
        <v>0</v>
      </c>
      <c r="R346" s="18">
        <f t="shared" si="38"/>
        <v>0</v>
      </c>
      <c r="S346" s="18">
        <f t="shared" si="39"/>
        <v>0</v>
      </c>
      <c r="T346" s="52" t="e">
        <f>VLOOKUP(I346,Konten!A:D,4,FALSE)</f>
        <v>#N/A</v>
      </c>
    </row>
    <row r="347" spans="1:20">
      <c r="A347" s="67"/>
      <c r="B347" s="67">
        <f t="shared" si="41"/>
        <v>338</v>
      </c>
      <c r="C347" s="68"/>
      <c r="D347" s="69"/>
      <c r="E347" s="69"/>
      <c r="F347" s="69"/>
      <c r="G347" s="70"/>
      <c r="H347" s="69"/>
      <c r="I347" s="70"/>
      <c r="J347" s="71"/>
      <c r="K347" s="71"/>
      <c r="L347" s="72"/>
      <c r="M347" s="42">
        <f>IF($D$5=Abfrage!$O$2,(MONTH(C347)),(VLOOKUP((MONTH(C347)),Abfrage!$I$2:$J$13,2,FALSE)))</f>
        <v>1</v>
      </c>
      <c r="N347" s="18">
        <f t="shared" si="35"/>
        <v>0</v>
      </c>
      <c r="O347" s="18">
        <f t="shared" si="40"/>
        <v>0</v>
      </c>
      <c r="P347" s="18">
        <f t="shared" si="36"/>
        <v>0</v>
      </c>
      <c r="Q347" s="18">
        <f t="shared" si="37"/>
        <v>0</v>
      </c>
      <c r="R347" s="18">
        <f t="shared" si="38"/>
        <v>0</v>
      </c>
      <c r="S347" s="18">
        <f t="shared" si="39"/>
        <v>0</v>
      </c>
      <c r="T347" s="52" t="e">
        <f>VLOOKUP(I347,Konten!A:D,4,FALSE)</f>
        <v>#N/A</v>
      </c>
    </row>
    <row r="348" spans="1:20">
      <c r="A348" s="67"/>
      <c r="B348" s="67">
        <f t="shared" si="41"/>
        <v>339</v>
      </c>
      <c r="C348" s="68"/>
      <c r="D348" s="69"/>
      <c r="E348" s="69"/>
      <c r="F348" s="69"/>
      <c r="G348" s="70"/>
      <c r="H348" s="69"/>
      <c r="I348" s="70"/>
      <c r="J348" s="71"/>
      <c r="K348" s="71"/>
      <c r="L348" s="72"/>
      <c r="M348" s="42">
        <f>IF($D$5=Abfrage!$O$2,(MONTH(C348)),(VLOOKUP((MONTH(C348)),Abfrage!$I$2:$J$13,2,FALSE)))</f>
        <v>1</v>
      </c>
      <c r="N348" s="18">
        <f t="shared" si="35"/>
        <v>0</v>
      </c>
      <c r="O348" s="18">
        <f t="shared" si="40"/>
        <v>0</v>
      </c>
      <c r="P348" s="18">
        <f t="shared" si="36"/>
        <v>0</v>
      </c>
      <c r="Q348" s="18">
        <f t="shared" si="37"/>
        <v>0</v>
      </c>
      <c r="R348" s="18">
        <f t="shared" si="38"/>
        <v>0</v>
      </c>
      <c r="S348" s="18">
        <f t="shared" si="39"/>
        <v>0</v>
      </c>
      <c r="T348" s="52" t="e">
        <f>VLOOKUP(I348,Konten!A:D,4,FALSE)</f>
        <v>#N/A</v>
      </c>
    </row>
    <row r="349" spans="1:20">
      <c r="A349" s="67"/>
      <c r="B349" s="67">
        <f t="shared" si="41"/>
        <v>340</v>
      </c>
      <c r="C349" s="68"/>
      <c r="D349" s="69"/>
      <c r="E349" s="69"/>
      <c r="F349" s="69"/>
      <c r="G349" s="70"/>
      <c r="H349" s="69"/>
      <c r="I349" s="70"/>
      <c r="J349" s="71"/>
      <c r="K349" s="71"/>
      <c r="L349" s="72"/>
      <c r="M349" s="42">
        <f>IF($D$5=Abfrage!$O$2,(MONTH(C349)),(VLOOKUP((MONTH(C349)),Abfrage!$I$2:$J$13,2,FALSE)))</f>
        <v>1</v>
      </c>
      <c r="N349" s="18">
        <f t="shared" si="35"/>
        <v>0</v>
      </c>
      <c r="O349" s="18">
        <f t="shared" si="40"/>
        <v>0</v>
      </c>
      <c r="P349" s="18">
        <f t="shared" si="36"/>
        <v>0</v>
      </c>
      <c r="Q349" s="18">
        <f t="shared" si="37"/>
        <v>0</v>
      </c>
      <c r="R349" s="18">
        <f t="shared" si="38"/>
        <v>0</v>
      </c>
      <c r="S349" s="18">
        <f t="shared" si="39"/>
        <v>0</v>
      </c>
      <c r="T349" s="52" t="e">
        <f>VLOOKUP(I349,Konten!A:D,4,FALSE)</f>
        <v>#N/A</v>
      </c>
    </row>
    <row r="350" spans="1:20">
      <c r="A350" s="67"/>
      <c r="B350" s="67">
        <f t="shared" si="41"/>
        <v>341</v>
      </c>
      <c r="C350" s="68"/>
      <c r="D350" s="69"/>
      <c r="E350" s="69"/>
      <c r="F350" s="69"/>
      <c r="G350" s="70"/>
      <c r="H350" s="69"/>
      <c r="I350" s="70"/>
      <c r="J350" s="71"/>
      <c r="K350" s="71"/>
      <c r="L350" s="72"/>
      <c r="M350" s="42">
        <f>IF($D$5=Abfrage!$O$2,(MONTH(C350)),(VLOOKUP((MONTH(C350)),Abfrage!$I$2:$J$13,2,FALSE)))</f>
        <v>1</v>
      </c>
      <c r="N350" s="18">
        <f t="shared" si="35"/>
        <v>0</v>
      </c>
      <c r="O350" s="18">
        <f t="shared" si="40"/>
        <v>0</v>
      </c>
      <c r="P350" s="18">
        <f t="shared" si="36"/>
        <v>0</v>
      </c>
      <c r="Q350" s="18">
        <f t="shared" si="37"/>
        <v>0</v>
      </c>
      <c r="R350" s="18">
        <f t="shared" si="38"/>
        <v>0</v>
      </c>
      <c r="S350" s="18">
        <f t="shared" si="39"/>
        <v>0</v>
      </c>
      <c r="T350" s="52" t="e">
        <f>VLOOKUP(I350,Konten!A:D,4,FALSE)</f>
        <v>#N/A</v>
      </c>
    </row>
    <row r="351" spans="1:20">
      <c r="A351" s="67"/>
      <c r="B351" s="67">
        <f t="shared" si="41"/>
        <v>342</v>
      </c>
      <c r="C351" s="68"/>
      <c r="D351" s="69"/>
      <c r="E351" s="69"/>
      <c r="F351" s="69"/>
      <c r="G351" s="70"/>
      <c r="H351" s="69"/>
      <c r="I351" s="70"/>
      <c r="J351" s="71"/>
      <c r="K351" s="71"/>
      <c r="L351" s="72"/>
      <c r="M351" s="42">
        <f>IF($D$5=Abfrage!$O$2,(MONTH(C351)),(VLOOKUP((MONTH(C351)),Abfrage!$I$2:$J$13,2,FALSE)))</f>
        <v>1</v>
      </c>
      <c r="N351" s="18">
        <f t="shared" si="35"/>
        <v>0</v>
      </c>
      <c r="O351" s="18">
        <f t="shared" si="40"/>
        <v>0</v>
      </c>
      <c r="P351" s="18">
        <f t="shared" si="36"/>
        <v>0</v>
      </c>
      <c r="Q351" s="18">
        <f t="shared" si="37"/>
        <v>0</v>
      </c>
      <c r="R351" s="18">
        <f t="shared" si="38"/>
        <v>0</v>
      </c>
      <c r="S351" s="18">
        <f t="shared" si="39"/>
        <v>0</v>
      </c>
      <c r="T351" s="52" t="e">
        <f>VLOOKUP(I351,Konten!A:D,4,FALSE)</f>
        <v>#N/A</v>
      </c>
    </row>
    <row r="352" spans="1:20">
      <c r="A352" s="67"/>
      <c r="B352" s="67">
        <f t="shared" si="41"/>
        <v>343</v>
      </c>
      <c r="C352" s="68"/>
      <c r="D352" s="69"/>
      <c r="E352" s="69"/>
      <c r="F352" s="69"/>
      <c r="G352" s="70"/>
      <c r="H352" s="69"/>
      <c r="I352" s="70"/>
      <c r="J352" s="71"/>
      <c r="K352" s="71"/>
      <c r="L352" s="72"/>
      <c r="M352" s="42">
        <f>IF($D$5=Abfrage!$O$2,(MONTH(C352)),(VLOOKUP((MONTH(C352)),Abfrage!$I$2:$J$13,2,FALSE)))</f>
        <v>1</v>
      </c>
      <c r="N352" s="18">
        <f t="shared" si="35"/>
        <v>0</v>
      </c>
      <c r="O352" s="18">
        <f t="shared" si="40"/>
        <v>0</v>
      </c>
      <c r="P352" s="18">
        <f t="shared" si="36"/>
        <v>0</v>
      </c>
      <c r="Q352" s="18">
        <f t="shared" si="37"/>
        <v>0</v>
      </c>
      <c r="R352" s="18">
        <f t="shared" si="38"/>
        <v>0</v>
      </c>
      <c r="S352" s="18">
        <f t="shared" si="39"/>
        <v>0</v>
      </c>
      <c r="T352" s="52" t="e">
        <f>VLOOKUP(I352,Konten!A:D,4,FALSE)</f>
        <v>#N/A</v>
      </c>
    </row>
    <row r="353" spans="1:20">
      <c r="A353" s="67"/>
      <c r="B353" s="67">
        <f t="shared" si="41"/>
        <v>344</v>
      </c>
      <c r="C353" s="68"/>
      <c r="D353" s="69"/>
      <c r="E353" s="69"/>
      <c r="F353" s="69"/>
      <c r="G353" s="70"/>
      <c r="H353" s="69"/>
      <c r="I353" s="70"/>
      <c r="J353" s="71"/>
      <c r="K353" s="71"/>
      <c r="L353" s="72"/>
      <c r="M353" s="42">
        <f>IF($D$5=Abfrage!$O$2,(MONTH(C353)),(VLOOKUP((MONTH(C353)),Abfrage!$I$2:$J$13,2,FALSE)))</f>
        <v>1</v>
      </c>
      <c r="N353" s="18">
        <f t="shared" si="35"/>
        <v>0</v>
      </c>
      <c r="O353" s="18">
        <f t="shared" si="40"/>
        <v>0</v>
      </c>
      <c r="P353" s="18">
        <f t="shared" si="36"/>
        <v>0</v>
      </c>
      <c r="Q353" s="18">
        <f t="shared" si="37"/>
        <v>0</v>
      </c>
      <c r="R353" s="18">
        <f t="shared" si="38"/>
        <v>0</v>
      </c>
      <c r="S353" s="18">
        <f t="shared" si="39"/>
        <v>0</v>
      </c>
      <c r="T353" s="52" t="e">
        <f>VLOOKUP(I353,Konten!A:D,4,FALSE)</f>
        <v>#N/A</v>
      </c>
    </row>
    <row r="354" spans="1:20">
      <c r="A354" s="67"/>
      <c r="B354" s="67">
        <f t="shared" si="41"/>
        <v>345</v>
      </c>
      <c r="C354" s="68"/>
      <c r="D354" s="69"/>
      <c r="E354" s="69"/>
      <c r="F354" s="69"/>
      <c r="G354" s="70"/>
      <c r="H354" s="69"/>
      <c r="I354" s="70"/>
      <c r="J354" s="71"/>
      <c r="K354" s="71"/>
      <c r="L354" s="72"/>
      <c r="M354" s="42">
        <f>IF($D$5=Abfrage!$O$2,(MONTH(C354)),(VLOOKUP((MONTH(C354)),Abfrage!$I$2:$J$13,2,FALSE)))</f>
        <v>1</v>
      </c>
      <c r="N354" s="18">
        <f t="shared" si="35"/>
        <v>0</v>
      </c>
      <c r="O354" s="18">
        <f t="shared" si="40"/>
        <v>0</v>
      </c>
      <c r="P354" s="18">
        <f t="shared" si="36"/>
        <v>0</v>
      </c>
      <c r="Q354" s="18">
        <f t="shared" si="37"/>
        <v>0</v>
      </c>
      <c r="R354" s="18">
        <f t="shared" si="38"/>
        <v>0</v>
      </c>
      <c r="S354" s="18">
        <f t="shared" si="39"/>
        <v>0</v>
      </c>
      <c r="T354" s="52" t="e">
        <f>VLOOKUP(I354,Konten!A:D,4,FALSE)</f>
        <v>#N/A</v>
      </c>
    </row>
    <row r="355" spans="1:20">
      <c r="A355" s="67"/>
      <c r="B355" s="67">
        <f t="shared" si="41"/>
        <v>346</v>
      </c>
      <c r="C355" s="68"/>
      <c r="D355" s="69"/>
      <c r="E355" s="69"/>
      <c r="F355" s="69"/>
      <c r="G355" s="70"/>
      <c r="H355" s="69"/>
      <c r="I355" s="70"/>
      <c r="J355" s="71"/>
      <c r="K355" s="71"/>
      <c r="L355" s="72"/>
      <c r="M355" s="42">
        <f>IF($D$5=Abfrage!$O$2,(MONTH(C355)),(VLOOKUP((MONTH(C355)),Abfrage!$I$2:$J$13,2,FALSE)))</f>
        <v>1</v>
      </c>
      <c r="N355" s="18">
        <f t="shared" si="35"/>
        <v>0</v>
      </c>
      <c r="O355" s="18">
        <f t="shared" si="40"/>
        <v>0</v>
      </c>
      <c r="P355" s="18">
        <f t="shared" si="36"/>
        <v>0</v>
      </c>
      <c r="Q355" s="18">
        <f t="shared" si="37"/>
        <v>0</v>
      </c>
      <c r="R355" s="18">
        <f t="shared" si="38"/>
        <v>0</v>
      </c>
      <c r="S355" s="18">
        <f t="shared" si="39"/>
        <v>0</v>
      </c>
      <c r="T355" s="52" t="e">
        <f>VLOOKUP(I355,Konten!A:D,4,FALSE)</f>
        <v>#N/A</v>
      </c>
    </row>
    <row r="356" spans="1:20">
      <c r="A356" s="67"/>
      <c r="B356" s="67">
        <f t="shared" si="41"/>
        <v>347</v>
      </c>
      <c r="C356" s="68"/>
      <c r="D356" s="69"/>
      <c r="E356" s="69"/>
      <c r="F356" s="69"/>
      <c r="G356" s="70"/>
      <c r="H356" s="69"/>
      <c r="I356" s="70"/>
      <c r="J356" s="71"/>
      <c r="K356" s="71"/>
      <c r="L356" s="72"/>
      <c r="M356" s="42">
        <f>IF($D$5=Abfrage!$O$2,(MONTH(C356)),(VLOOKUP((MONTH(C356)),Abfrage!$I$2:$J$13,2,FALSE)))</f>
        <v>1</v>
      </c>
      <c r="N356" s="18">
        <f t="shared" si="35"/>
        <v>0</v>
      </c>
      <c r="O356" s="18">
        <f t="shared" si="40"/>
        <v>0</v>
      </c>
      <c r="P356" s="18">
        <f t="shared" si="36"/>
        <v>0</v>
      </c>
      <c r="Q356" s="18">
        <f t="shared" si="37"/>
        <v>0</v>
      </c>
      <c r="R356" s="18">
        <f t="shared" si="38"/>
        <v>0</v>
      </c>
      <c r="S356" s="18">
        <f t="shared" si="39"/>
        <v>0</v>
      </c>
      <c r="T356" s="52" t="e">
        <f>VLOOKUP(I356,Konten!A:D,4,FALSE)</f>
        <v>#N/A</v>
      </c>
    </row>
    <row r="357" spans="1:20">
      <c r="A357" s="67"/>
      <c r="B357" s="67">
        <f t="shared" si="41"/>
        <v>348</v>
      </c>
      <c r="C357" s="68"/>
      <c r="D357" s="69"/>
      <c r="E357" s="69"/>
      <c r="F357" s="69"/>
      <c r="G357" s="70"/>
      <c r="H357" s="69"/>
      <c r="I357" s="70"/>
      <c r="J357" s="71"/>
      <c r="K357" s="71"/>
      <c r="L357" s="72"/>
      <c r="M357" s="42">
        <f>IF($D$5=Abfrage!$O$2,(MONTH(C357)),(VLOOKUP((MONTH(C357)),Abfrage!$I$2:$J$13,2,FALSE)))</f>
        <v>1</v>
      </c>
      <c r="N357" s="18">
        <f t="shared" si="35"/>
        <v>0</v>
      </c>
      <c r="O357" s="18">
        <f t="shared" si="40"/>
        <v>0</v>
      </c>
      <c r="P357" s="18">
        <f t="shared" si="36"/>
        <v>0</v>
      </c>
      <c r="Q357" s="18">
        <f t="shared" si="37"/>
        <v>0</v>
      </c>
      <c r="R357" s="18">
        <f t="shared" si="38"/>
        <v>0</v>
      </c>
      <c r="S357" s="18">
        <f t="shared" si="39"/>
        <v>0</v>
      </c>
      <c r="T357" s="52" t="e">
        <f>VLOOKUP(I357,Konten!A:D,4,FALSE)</f>
        <v>#N/A</v>
      </c>
    </row>
    <row r="358" spans="1:20">
      <c r="A358" s="67"/>
      <c r="B358" s="67">
        <f t="shared" si="41"/>
        <v>349</v>
      </c>
      <c r="C358" s="68"/>
      <c r="D358" s="69"/>
      <c r="E358" s="69"/>
      <c r="F358" s="69"/>
      <c r="G358" s="70"/>
      <c r="H358" s="69"/>
      <c r="I358" s="70"/>
      <c r="J358" s="71"/>
      <c r="K358" s="71"/>
      <c r="L358" s="72"/>
      <c r="M358" s="42">
        <f>IF($D$5=Abfrage!$O$2,(MONTH(C358)),(VLOOKUP((MONTH(C358)),Abfrage!$I$2:$J$13,2,FALSE)))</f>
        <v>1</v>
      </c>
      <c r="N358" s="18">
        <f t="shared" si="35"/>
        <v>0</v>
      </c>
      <c r="O358" s="18">
        <f t="shared" si="40"/>
        <v>0</v>
      </c>
      <c r="P358" s="18">
        <f t="shared" si="36"/>
        <v>0</v>
      </c>
      <c r="Q358" s="18">
        <f t="shared" si="37"/>
        <v>0</v>
      </c>
      <c r="R358" s="18">
        <f t="shared" si="38"/>
        <v>0</v>
      </c>
      <c r="S358" s="18">
        <f t="shared" si="39"/>
        <v>0</v>
      </c>
      <c r="T358" s="52" t="e">
        <f>VLOOKUP(I358,Konten!A:D,4,FALSE)</f>
        <v>#N/A</v>
      </c>
    </row>
    <row r="359" spans="1:20">
      <c r="A359" s="67"/>
      <c r="B359" s="67">
        <f t="shared" si="41"/>
        <v>350</v>
      </c>
      <c r="C359" s="68"/>
      <c r="D359" s="69"/>
      <c r="E359" s="69"/>
      <c r="F359" s="69"/>
      <c r="G359" s="70"/>
      <c r="H359" s="69"/>
      <c r="I359" s="70"/>
      <c r="J359" s="71"/>
      <c r="K359" s="71"/>
      <c r="L359" s="72"/>
      <c r="M359" s="42">
        <f>IF($D$5=Abfrage!$O$2,(MONTH(C359)),(VLOOKUP((MONTH(C359)),Abfrage!$I$2:$J$13,2,FALSE)))</f>
        <v>1</v>
      </c>
      <c r="N359" s="18">
        <f t="shared" si="35"/>
        <v>0</v>
      </c>
      <c r="O359" s="18">
        <f t="shared" si="40"/>
        <v>0</v>
      </c>
      <c r="P359" s="18">
        <f t="shared" si="36"/>
        <v>0</v>
      </c>
      <c r="Q359" s="18">
        <f t="shared" si="37"/>
        <v>0</v>
      </c>
      <c r="R359" s="18">
        <f t="shared" si="38"/>
        <v>0</v>
      </c>
      <c r="S359" s="18">
        <f t="shared" si="39"/>
        <v>0</v>
      </c>
      <c r="T359" s="52" t="e">
        <f>VLOOKUP(I359,Konten!A:D,4,FALSE)</f>
        <v>#N/A</v>
      </c>
    </row>
    <row r="360" spans="1:20">
      <c r="A360" s="67"/>
      <c r="B360" s="67">
        <f t="shared" si="41"/>
        <v>351</v>
      </c>
      <c r="C360" s="68"/>
      <c r="D360" s="69"/>
      <c r="E360" s="69"/>
      <c r="F360" s="69"/>
      <c r="G360" s="70"/>
      <c r="H360" s="69"/>
      <c r="I360" s="70"/>
      <c r="J360" s="71"/>
      <c r="K360" s="71"/>
      <c r="L360" s="72"/>
      <c r="M360" s="42">
        <f>IF($D$5=Abfrage!$O$2,(MONTH(C360)),(VLOOKUP((MONTH(C360)),Abfrage!$I$2:$J$13,2,FALSE)))</f>
        <v>1</v>
      </c>
      <c r="N360" s="18">
        <f t="shared" si="35"/>
        <v>0</v>
      </c>
      <c r="O360" s="18">
        <f t="shared" si="40"/>
        <v>0</v>
      </c>
      <c r="P360" s="18">
        <f t="shared" si="36"/>
        <v>0</v>
      </c>
      <c r="Q360" s="18">
        <f t="shared" si="37"/>
        <v>0</v>
      </c>
      <c r="R360" s="18">
        <f t="shared" si="38"/>
        <v>0</v>
      </c>
      <c r="S360" s="18">
        <f t="shared" si="39"/>
        <v>0</v>
      </c>
      <c r="T360" s="52" t="e">
        <f>VLOOKUP(I360,Konten!A:D,4,FALSE)</f>
        <v>#N/A</v>
      </c>
    </row>
    <row r="361" spans="1:20">
      <c r="A361" s="67"/>
      <c r="B361" s="67">
        <f t="shared" si="41"/>
        <v>352</v>
      </c>
      <c r="C361" s="68"/>
      <c r="D361" s="69"/>
      <c r="E361" s="69"/>
      <c r="F361" s="69"/>
      <c r="G361" s="70"/>
      <c r="H361" s="69"/>
      <c r="I361" s="70"/>
      <c r="J361" s="71"/>
      <c r="K361" s="71"/>
      <c r="L361" s="72"/>
      <c r="M361" s="42">
        <f>IF($D$5=Abfrage!$O$2,(MONTH(C361)),(VLOOKUP((MONTH(C361)),Abfrage!$I$2:$J$13,2,FALSE)))</f>
        <v>1</v>
      </c>
      <c r="N361" s="18">
        <f t="shared" si="35"/>
        <v>0</v>
      </c>
      <c r="O361" s="18">
        <f t="shared" si="40"/>
        <v>0</v>
      </c>
      <c r="P361" s="18">
        <f t="shared" si="36"/>
        <v>0</v>
      </c>
      <c r="Q361" s="18">
        <f t="shared" si="37"/>
        <v>0</v>
      </c>
      <c r="R361" s="18">
        <f t="shared" si="38"/>
        <v>0</v>
      </c>
      <c r="S361" s="18">
        <f t="shared" si="39"/>
        <v>0</v>
      </c>
      <c r="T361" s="52" t="e">
        <f>VLOOKUP(I361,Konten!A:D,4,FALSE)</f>
        <v>#N/A</v>
      </c>
    </row>
    <row r="362" spans="1:20">
      <c r="A362" s="67"/>
      <c r="B362" s="67">
        <f t="shared" si="41"/>
        <v>353</v>
      </c>
      <c r="C362" s="68"/>
      <c r="D362" s="69"/>
      <c r="E362" s="69"/>
      <c r="F362" s="69"/>
      <c r="G362" s="70"/>
      <c r="H362" s="69"/>
      <c r="I362" s="70"/>
      <c r="J362" s="71"/>
      <c r="K362" s="71"/>
      <c r="L362" s="72"/>
      <c r="M362" s="42">
        <f>IF($D$5=Abfrage!$O$2,(MONTH(C362)),(VLOOKUP((MONTH(C362)),Abfrage!$I$2:$J$13,2,FALSE)))</f>
        <v>1</v>
      </c>
      <c r="N362" s="18">
        <f t="shared" si="35"/>
        <v>0</v>
      </c>
      <c r="O362" s="18">
        <f t="shared" si="40"/>
        <v>0</v>
      </c>
      <c r="P362" s="18">
        <f t="shared" si="36"/>
        <v>0</v>
      </c>
      <c r="Q362" s="18">
        <f t="shared" si="37"/>
        <v>0</v>
      </c>
      <c r="R362" s="18">
        <f t="shared" si="38"/>
        <v>0</v>
      </c>
      <c r="S362" s="18">
        <f t="shared" si="39"/>
        <v>0</v>
      </c>
      <c r="T362" s="52" t="e">
        <f>VLOOKUP(I362,Konten!A:D,4,FALSE)</f>
        <v>#N/A</v>
      </c>
    </row>
    <row r="363" spans="1:20">
      <c r="A363" s="67"/>
      <c r="B363" s="67">
        <f t="shared" si="41"/>
        <v>354</v>
      </c>
      <c r="C363" s="68"/>
      <c r="D363" s="69"/>
      <c r="E363" s="69"/>
      <c r="F363" s="69"/>
      <c r="G363" s="70"/>
      <c r="H363" s="69"/>
      <c r="I363" s="70"/>
      <c r="J363" s="71"/>
      <c r="K363" s="71"/>
      <c r="L363" s="72"/>
      <c r="M363" s="42">
        <f>IF($D$5=Abfrage!$O$2,(MONTH(C363)),(VLOOKUP((MONTH(C363)),Abfrage!$I$2:$J$13,2,FALSE)))</f>
        <v>1</v>
      </c>
      <c r="N363" s="18">
        <f t="shared" si="35"/>
        <v>0</v>
      </c>
      <c r="O363" s="18">
        <f t="shared" si="40"/>
        <v>0</v>
      </c>
      <c r="P363" s="18">
        <f t="shared" si="36"/>
        <v>0</v>
      </c>
      <c r="Q363" s="18">
        <f t="shared" si="37"/>
        <v>0</v>
      </c>
      <c r="R363" s="18">
        <f t="shared" si="38"/>
        <v>0</v>
      </c>
      <c r="S363" s="18">
        <f t="shared" si="39"/>
        <v>0</v>
      </c>
      <c r="T363" s="52" t="e">
        <f>VLOOKUP(I363,Konten!A:D,4,FALSE)</f>
        <v>#N/A</v>
      </c>
    </row>
    <row r="364" spans="1:20">
      <c r="A364" s="67"/>
      <c r="B364" s="67">
        <f t="shared" si="41"/>
        <v>355</v>
      </c>
      <c r="C364" s="68"/>
      <c r="D364" s="69"/>
      <c r="E364" s="69"/>
      <c r="F364" s="69"/>
      <c r="G364" s="70"/>
      <c r="H364" s="69"/>
      <c r="I364" s="70"/>
      <c r="J364" s="71"/>
      <c r="K364" s="71"/>
      <c r="L364" s="72"/>
      <c r="M364" s="42">
        <f>IF($D$5=Abfrage!$O$2,(MONTH(C364)),(VLOOKUP((MONTH(C364)),Abfrage!$I$2:$J$13,2,FALSE)))</f>
        <v>1</v>
      </c>
      <c r="N364" s="18">
        <f t="shared" si="35"/>
        <v>0</v>
      </c>
      <c r="O364" s="18">
        <f t="shared" si="40"/>
        <v>0</v>
      </c>
      <c r="P364" s="18">
        <f t="shared" si="36"/>
        <v>0</v>
      </c>
      <c r="Q364" s="18">
        <f t="shared" si="37"/>
        <v>0</v>
      </c>
      <c r="R364" s="18">
        <f t="shared" si="38"/>
        <v>0</v>
      </c>
      <c r="S364" s="18">
        <f t="shared" si="39"/>
        <v>0</v>
      </c>
      <c r="T364" s="52" t="e">
        <f>VLOOKUP(I364,Konten!A:D,4,FALSE)</f>
        <v>#N/A</v>
      </c>
    </row>
    <row r="365" spans="1:20">
      <c r="A365" s="67"/>
      <c r="B365" s="67">
        <f t="shared" si="41"/>
        <v>356</v>
      </c>
      <c r="C365" s="68"/>
      <c r="D365" s="69"/>
      <c r="E365" s="69"/>
      <c r="F365" s="69"/>
      <c r="G365" s="70"/>
      <c r="H365" s="69"/>
      <c r="I365" s="70"/>
      <c r="J365" s="71"/>
      <c r="K365" s="71"/>
      <c r="L365" s="72"/>
      <c r="M365" s="42">
        <f>IF($D$5=Abfrage!$O$2,(MONTH(C365)),(VLOOKUP((MONTH(C365)),Abfrage!$I$2:$J$13,2,FALSE)))</f>
        <v>1</v>
      </c>
      <c r="N365" s="18">
        <f t="shared" si="35"/>
        <v>0</v>
      </c>
      <c r="O365" s="18">
        <f t="shared" si="40"/>
        <v>0</v>
      </c>
      <c r="P365" s="18">
        <f t="shared" si="36"/>
        <v>0</v>
      </c>
      <c r="Q365" s="18">
        <f t="shared" si="37"/>
        <v>0</v>
      </c>
      <c r="R365" s="18">
        <f t="shared" si="38"/>
        <v>0</v>
      </c>
      <c r="S365" s="18">
        <f t="shared" si="39"/>
        <v>0</v>
      </c>
      <c r="T365" s="52" t="e">
        <f>VLOOKUP(I365,Konten!A:D,4,FALSE)</f>
        <v>#N/A</v>
      </c>
    </row>
    <row r="366" spans="1:20">
      <c r="A366" s="67"/>
      <c r="B366" s="67">
        <f t="shared" si="41"/>
        <v>357</v>
      </c>
      <c r="C366" s="68"/>
      <c r="D366" s="69"/>
      <c r="E366" s="69"/>
      <c r="F366" s="69"/>
      <c r="G366" s="70"/>
      <c r="H366" s="69"/>
      <c r="I366" s="70"/>
      <c r="J366" s="71"/>
      <c r="K366" s="71"/>
      <c r="L366" s="72"/>
      <c r="M366" s="42">
        <f>IF($D$5=Abfrage!$O$2,(MONTH(C366)),(VLOOKUP((MONTH(C366)),Abfrage!$I$2:$J$13,2,FALSE)))</f>
        <v>1</v>
      </c>
      <c r="N366" s="18">
        <f t="shared" si="35"/>
        <v>0</v>
      </c>
      <c r="O366" s="18">
        <f t="shared" si="40"/>
        <v>0</v>
      </c>
      <c r="P366" s="18">
        <f t="shared" si="36"/>
        <v>0</v>
      </c>
      <c r="Q366" s="18">
        <f t="shared" si="37"/>
        <v>0</v>
      </c>
      <c r="R366" s="18">
        <f t="shared" si="38"/>
        <v>0</v>
      </c>
      <c r="S366" s="18">
        <f t="shared" si="39"/>
        <v>0</v>
      </c>
      <c r="T366" s="52" t="e">
        <f>VLOOKUP(I366,Konten!A:D,4,FALSE)</f>
        <v>#N/A</v>
      </c>
    </row>
    <row r="367" spans="1:20">
      <c r="A367" s="67"/>
      <c r="B367" s="67">
        <f t="shared" si="41"/>
        <v>358</v>
      </c>
      <c r="C367" s="68"/>
      <c r="D367" s="69"/>
      <c r="E367" s="69"/>
      <c r="F367" s="69"/>
      <c r="G367" s="70"/>
      <c r="H367" s="69"/>
      <c r="I367" s="70"/>
      <c r="J367" s="71"/>
      <c r="K367" s="71"/>
      <c r="L367" s="72"/>
      <c r="M367" s="42">
        <f>IF($D$5=Abfrage!$O$2,(MONTH(C367)),(VLOOKUP((MONTH(C367)),Abfrage!$I$2:$J$13,2,FALSE)))</f>
        <v>1</v>
      </c>
      <c r="N367" s="18">
        <f t="shared" si="35"/>
        <v>0</v>
      </c>
      <c r="O367" s="18">
        <f t="shared" si="40"/>
        <v>0</v>
      </c>
      <c r="P367" s="18">
        <f t="shared" si="36"/>
        <v>0</v>
      </c>
      <c r="Q367" s="18">
        <f t="shared" si="37"/>
        <v>0</v>
      </c>
      <c r="R367" s="18">
        <f t="shared" si="38"/>
        <v>0</v>
      </c>
      <c r="S367" s="18">
        <f t="shared" si="39"/>
        <v>0</v>
      </c>
      <c r="T367" s="52" t="e">
        <f>VLOOKUP(I367,Konten!A:D,4,FALSE)</f>
        <v>#N/A</v>
      </c>
    </row>
    <row r="368" spans="1:20">
      <c r="A368" s="67"/>
      <c r="B368" s="67">
        <f t="shared" si="41"/>
        <v>359</v>
      </c>
      <c r="C368" s="68"/>
      <c r="D368" s="69"/>
      <c r="E368" s="69"/>
      <c r="F368" s="69"/>
      <c r="G368" s="70"/>
      <c r="H368" s="69"/>
      <c r="I368" s="70"/>
      <c r="J368" s="71"/>
      <c r="K368" s="71"/>
      <c r="L368" s="72"/>
      <c r="M368" s="42">
        <f>IF($D$5=Abfrage!$O$2,(MONTH(C368)),(VLOOKUP((MONTH(C368)),Abfrage!$I$2:$J$13,2,FALSE)))</f>
        <v>1</v>
      </c>
      <c r="N368" s="18">
        <f t="shared" si="35"/>
        <v>0</v>
      </c>
      <c r="O368" s="18">
        <f t="shared" si="40"/>
        <v>0</v>
      </c>
      <c r="P368" s="18">
        <f t="shared" si="36"/>
        <v>0</v>
      </c>
      <c r="Q368" s="18">
        <f t="shared" si="37"/>
        <v>0</v>
      </c>
      <c r="R368" s="18">
        <f t="shared" si="38"/>
        <v>0</v>
      </c>
      <c r="S368" s="18">
        <f t="shared" si="39"/>
        <v>0</v>
      </c>
      <c r="T368" s="52" t="e">
        <f>VLOOKUP(I368,Konten!A:D,4,FALSE)</f>
        <v>#N/A</v>
      </c>
    </row>
    <row r="369" spans="1:20">
      <c r="A369" s="67"/>
      <c r="B369" s="67">
        <f t="shared" si="41"/>
        <v>360</v>
      </c>
      <c r="C369" s="68"/>
      <c r="D369" s="69"/>
      <c r="E369" s="69"/>
      <c r="F369" s="69"/>
      <c r="G369" s="70"/>
      <c r="H369" s="69"/>
      <c r="I369" s="70"/>
      <c r="J369" s="71"/>
      <c r="K369" s="71"/>
      <c r="L369" s="72"/>
      <c r="M369" s="42">
        <f>IF($D$5=Abfrage!$O$2,(MONTH(C369)),(VLOOKUP((MONTH(C369)),Abfrage!$I$2:$J$13,2,FALSE)))</f>
        <v>1</v>
      </c>
      <c r="N369" s="18">
        <f t="shared" si="35"/>
        <v>0</v>
      </c>
      <c r="O369" s="18">
        <f t="shared" si="40"/>
        <v>0</v>
      </c>
      <c r="P369" s="18">
        <f t="shared" si="36"/>
        <v>0</v>
      </c>
      <c r="Q369" s="18">
        <f t="shared" si="37"/>
        <v>0</v>
      </c>
      <c r="R369" s="18">
        <f t="shared" si="38"/>
        <v>0</v>
      </c>
      <c r="S369" s="18">
        <f t="shared" si="39"/>
        <v>0</v>
      </c>
      <c r="T369" s="52" t="e">
        <f>VLOOKUP(I369,Konten!A:D,4,FALSE)</f>
        <v>#N/A</v>
      </c>
    </row>
    <row r="370" spans="1:20">
      <c r="A370" s="67"/>
      <c r="B370" s="67">
        <f t="shared" si="41"/>
        <v>361</v>
      </c>
      <c r="C370" s="68"/>
      <c r="D370" s="69"/>
      <c r="E370" s="69"/>
      <c r="F370" s="69"/>
      <c r="G370" s="70"/>
      <c r="H370" s="69"/>
      <c r="I370" s="70"/>
      <c r="J370" s="71"/>
      <c r="K370" s="71"/>
      <c r="L370" s="72"/>
      <c r="M370" s="42">
        <f>IF($D$5=Abfrage!$O$2,(MONTH(C370)),(VLOOKUP((MONTH(C370)),Abfrage!$I$2:$J$13,2,FALSE)))</f>
        <v>1</v>
      </c>
      <c r="N370" s="18">
        <f t="shared" si="35"/>
        <v>0</v>
      </c>
      <c r="O370" s="18">
        <f t="shared" si="40"/>
        <v>0</v>
      </c>
      <c r="P370" s="18">
        <f t="shared" si="36"/>
        <v>0</v>
      </c>
      <c r="Q370" s="18">
        <f t="shared" si="37"/>
        <v>0</v>
      </c>
      <c r="R370" s="18">
        <f t="shared" si="38"/>
        <v>0</v>
      </c>
      <c r="S370" s="18">
        <f t="shared" si="39"/>
        <v>0</v>
      </c>
      <c r="T370" s="52" t="e">
        <f>VLOOKUP(I370,Konten!A:D,4,FALSE)</f>
        <v>#N/A</v>
      </c>
    </row>
    <row r="371" spans="1:20">
      <c r="A371" s="67"/>
      <c r="B371" s="67">
        <f t="shared" si="41"/>
        <v>362</v>
      </c>
      <c r="C371" s="68"/>
      <c r="D371" s="69"/>
      <c r="E371" s="69"/>
      <c r="F371" s="69"/>
      <c r="G371" s="70"/>
      <c r="H371" s="69"/>
      <c r="I371" s="70"/>
      <c r="J371" s="71"/>
      <c r="K371" s="71"/>
      <c r="L371" s="72"/>
      <c r="M371" s="42">
        <f>IF($D$5=Abfrage!$O$2,(MONTH(C371)),(VLOOKUP((MONTH(C371)),Abfrage!$I$2:$J$13,2,FALSE)))</f>
        <v>1</v>
      </c>
      <c r="N371" s="18">
        <f t="shared" si="35"/>
        <v>0</v>
      </c>
      <c r="O371" s="18">
        <f t="shared" si="40"/>
        <v>0</v>
      </c>
      <c r="P371" s="18">
        <f t="shared" si="36"/>
        <v>0</v>
      </c>
      <c r="Q371" s="18">
        <f t="shared" si="37"/>
        <v>0</v>
      </c>
      <c r="R371" s="18">
        <f t="shared" si="38"/>
        <v>0</v>
      </c>
      <c r="S371" s="18">
        <f t="shared" si="39"/>
        <v>0</v>
      </c>
      <c r="T371" s="52" t="e">
        <f>VLOOKUP(I371,Konten!A:D,4,FALSE)</f>
        <v>#N/A</v>
      </c>
    </row>
    <row r="372" spans="1:20">
      <c r="A372" s="67"/>
      <c r="B372" s="67">
        <f t="shared" si="41"/>
        <v>363</v>
      </c>
      <c r="C372" s="68"/>
      <c r="D372" s="69"/>
      <c r="E372" s="69"/>
      <c r="F372" s="69"/>
      <c r="G372" s="70"/>
      <c r="H372" s="69"/>
      <c r="I372" s="70"/>
      <c r="J372" s="71"/>
      <c r="K372" s="71"/>
      <c r="L372" s="72"/>
      <c r="M372" s="42">
        <f>IF($D$5=Abfrage!$O$2,(MONTH(C372)),(VLOOKUP((MONTH(C372)),Abfrage!$I$2:$J$13,2,FALSE)))</f>
        <v>1</v>
      </c>
      <c r="N372" s="18">
        <f t="shared" si="35"/>
        <v>0</v>
      </c>
      <c r="O372" s="18">
        <f t="shared" si="40"/>
        <v>0</v>
      </c>
      <c r="P372" s="18">
        <f t="shared" si="36"/>
        <v>0</v>
      </c>
      <c r="Q372" s="18">
        <f t="shared" si="37"/>
        <v>0</v>
      </c>
      <c r="R372" s="18">
        <f t="shared" si="38"/>
        <v>0</v>
      </c>
      <c r="S372" s="18">
        <f t="shared" si="39"/>
        <v>0</v>
      </c>
      <c r="T372" s="52" t="e">
        <f>VLOOKUP(I372,Konten!A:D,4,FALSE)</f>
        <v>#N/A</v>
      </c>
    </row>
    <row r="373" spans="1:20">
      <c r="A373" s="67"/>
      <c r="B373" s="67">
        <f t="shared" si="41"/>
        <v>364</v>
      </c>
      <c r="C373" s="68"/>
      <c r="D373" s="69"/>
      <c r="E373" s="69"/>
      <c r="F373" s="69"/>
      <c r="G373" s="70"/>
      <c r="H373" s="69"/>
      <c r="I373" s="70"/>
      <c r="J373" s="71"/>
      <c r="K373" s="71"/>
      <c r="L373" s="72"/>
      <c r="M373" s="42">
        <f>IF($D$5=Abfrage!$O$2,(MONTH(C373)),(VLOOKUP((MONTH(C373)),Abfrage!$I$2:$J$13,2,FALSE)))</f>
        <v>1</v>
      </c>
      <c r="N373" s="18">
        <f t="shared" si="35"/>
        <v>0</v>
      </c>
      <c r="O373" s="18">
        <f t="shared" si="40"/>
        <v>0</v>
      </c>
      <c r="P373" s="18">
        <f t="shared" si="36"/>
        <v>0</v>
      </c>
      <c r="Q373" s="18">
        <f t="shared" si="37"/>
        <v>0</v>
      </c>
      <c r="R373" s="18">
        <f t="shared" si="38"/>
        <v>0</v>
      </c>
      <c r="S373" s="18">
        <f t="shared" si="39"/>
        <v>0</v>
      </c>
      <c r="T373" s="52" t="e">
        <f>VLOOKUP(I373,Konten!A:D,4,FALSE)</f>
        <v>#N/A</v>
      </c>
    </row>
    <row r="374" spans="1:20">
      <c r="A374" s="67"/>
      <c r="B374" s="67">
        <f t="shared" si="41"/>
        <v>365</v>
      </c>
      <c r="C374" s="68"/>
      <c r="D374" s="69"/>
      <c r="E374" s="69"/>
      <c r="F374" s="69"/>
      <c r="G374" s="70"/>
      <c r="H374" s="69"/>
      <c r="I374" s="70"/>
      <c r="J374" s="71"/>
      <c r="K374" s="71"/>
      <c r="L374" s="72"/>
      <c r="M374" s="42">
        <f>IF($D$5=Abfrage!$O$2,(MONTH(C374)),(VLOOKUP((MONTH(C374)),Abfrage!$I$2:$J$13,2,FALSE)))</f>
        <v>1</v>
      </c>
      <c r="N374" s="18">
        <f t="shared" si="35"/>
        <v>0</v>
      </c>
      <c r="O374" s="18">
        <f t="shared" si="40"/>
        <v>0</v>
      </c>
      <c r="P374" s="18">
        <f t="shared" si="36"/>
        <v>0</v>
      </c>
      <c r="Q374" s="18">
        <f t="shared" si="37"/>
        <v>0</v>
      </c>
      <c r="R374" s="18">
        <f t="shared" si="38"/>
        <v>0</v>
      </c>
      <c r="S374" s="18">
        <f t="shared" si="39"/>
        <v>0</v>
      </c>
      <c r="T374" s="52" t="e">
        <f>VLOOKUP(I374,Konten!A:D,4,FALSE)</f>
        <v>#N/A</v>
      </c>
    </row>
    <row r="375" spans="1:20">
      <c r="A375" s="67"/>
      <c r="B375" s="67">
        <f t="shared" si="41"/>
        <v>366</v>
      </c>
      <c r="C375" s="68"/>
      <c r="D375" s="69"/>
      <c r="E375" s="69"/>
      <c r="F375" s="69"/>
      <c r="G375" s="70"/>
      <c r="H375" s="69"/>
      <c r="I375" s="70"/>
      <c r="J375" s="71"/>
      <c r="K375" s="71"/>
      <c r="L375" s="72"/>
      <c r="M375" s="42">
        <f>IF($D$5=Abfrage!$O$2,(MONTH(C375)),(VLOOKUP((MONTH(C375)),Abfrage!$I$2:$J$13,2,FALSE)))</f>
        <v>1</v>
      </c>
      <c r="N375" s="18">
        <f t="shared" si="35"/>
        <v>0</v>
      </c>
      <c r="O375" s="18">
        <f t="shared" si="40"/>
        <v>0</v>
      </c>
      <c r="P375" s="18">
        <f t="shared" si="36"/>
        <v>0</v>
      </c>
      <c r="Q375" s="18">
        <f t="shared" si="37"/>
        <v>0</v>
      </c>
      <c r="R375" s="18">
        <f t="shared" si="38"/>
        <v>0</v>
      </c>
      <c r="S375" s="18">
        <f t="shared" si="39"/>
        <v>0</v>
      </c>
      <c r="T375" s="52" t="e">
        <f>VLOOKUP(I375,Konten!A:D,4,FALSE)</f>
        <v>#N/A</v>
      </c>
    </row>
    <row r="376" spans="1:20">
      <c r="A376" s="67"/>
      <c r="B376" s="67">
        <f t="shared" si="41"/>
        <v>367</v>
      </c>
      <c r="C376" s="68"/>
      <c r="D376" s="69"/>
      <c r="E376" s="69"/>
      <c r="F376" s="69"/>
      <c r="G376" s="70"/>
      <c r="H376" s="69"/>
      <c r="I376" s="70"/>
      <c r="J376" s="71"/>
      <c r="K376" s="71"/>
      <c r="L376" s="72"/>
      <c r="M376" s="42">
        <f>IF($D$5=Abfrage!$O$2,(MONTH(C376)),(VLOOKUP((MONTH(C376)),Abfrage!$I$2:$J$13,2,FALSE)))</f>
        <v>1</v>
      </c>
      <c r="N376" s="18">
        <f t="shared" si="35"/>
        <v>0</v>
      </c>
      <c r="O376" s="18">
        <f t="shared" si="40"/>
        <v>0</v>
      </c>
      <c r="P376" s="18">
        <f t="shared" si="36"/>
        <v>0</v>
      </c>
      <c r="Q376" s="18">
        <f t="shared" si="37"/>
        <v>0</v>
      </c>
      <c r="R376" s="18">
        <f t="shared" si="38"/>
        <v>0</v>
      </c>
      <c r="S376" s="18">
        <f t="shared" si="39"/>
        <v>0</v>
      </c>
      <c r="T376" s="52" t="e">
        <f>VLOOKUP(I376,Konten!A:D,4,FALSE)</f>
        <v>#N/A</v>
      </c>
    </row>
    <row r="377" spans="1:20">
      <c r="A377" s="67"/>
      <c r="B377" s="67">
        <f t="shared" si="41"/>
        <v>368</v>
      </c>
      <c r="C377" s="68"/>
      <c r="D377" s="69"/>
      <c r="E377" s="69"/>
      <c r="F377" s="69"/>
      <c r="G377" s="70"/>
      <c r="H377" s="69"/>
      <c r="I377" s="70"/>
      <c r="J377" s="71"/>
      <c r="K377" s="71"/>
      <c r="L377" s="72"/>
      <c r="M377" s="42">
        <f>IF($D$5=Abfrage!$O$2,(MONTH(C377)),(VLOOKUP((MONTH(C377)),Abfrage!$I$2:$J$13,2,FALSE)))</f>
        <v>1</v>
      </c>
      <c r="N377" s="18">
        <f t="shared" si="35"/>
        <v>0</v>
      </c>
      <c r="O377" s="18">
        <f t="shared" si="40"/>
        <v>0</v>
      </c>
      <c r="P377" s="18">
        <f t="shared" si="36"/>
        <v>0</v>
      </c>
      <c r="Q377" s="18">
        <f t="shared" si="37"/>
        <v>0</v>
      </c>
      <c r="R377" s="18">
        <f t="shared" si="38"/>
        <v>0</v>
      </c>
      <c r="S377" s="18">
        <f t="shared" si="39"/>
        <v>0</v>
      </c>
      <c r="T377" s="52" t="e">
        <f>VLOOKUP(I377,Konten!A:D,4,FALSE)</f>
        <v>#N/A</v>
      </c>
    </row>
    <row r="378" spans="1:20">
      <c r="A378" s="67"/>
      <c r="B378" s="67">
        <f t="shared" si="41"/>
        <v>369</v>
      </c>
      <c r="C378" s="68"/>
      <c r="D378" s="69"/>
      <c r="E378" s="69"/>
      <c r="F378" s="69"/>
      <c r="G378" s="70"/>
      <c r="H378" s="69"/>
      <c r="I378" s="70"/>
      <c r="J378" s="71"/>
      <c r="K378" s="71"/>
      <c r="L378" s="72"/>
      <c r="M378" s="42">
        <f>IF($D$5=Abfrage!$O$2,(MONTH(C378)),(VLOOKUP((MONTH(C378)),Abfrage!$I$2:$J$13,2,FALSE)))</f>
        <v>1</v>
      </c>
      <c r="N378" s="18">
        <f t="shared" si="35"/>
        <v>0</v>
      </c>
      <c r="O378" s="18">
        <f t="shared" si="40"/>
        <v>0</v>
      </c>
      <c r="P378" s="18">
        <f t="shared" si="36"/>
        <v>0</v>
      </c>
      <c r="Q378" s="18">
        <f t="shared" si="37"/>
        <v>0</v>
      </c>
      <c r="R378" s="18">
        <f t="shared" si="38"/>
        <v>0</v>
      </c>
      <c r="S378" s="18">
        <f t="shared" si="39"/>
        <v>0</v>
      </c>
      <c r="T378" s="52" t="e">
        <f>VLOOKUP(I378,Konten!A:D,4,FALSE)</f>
        <v>#N/A</v>
      </c>
    </row>
    <row r="379" spans="1:20">
      <c r="A379" s="67"/>
      <c r="B379" s="67">
        <f t="shared" si="41"/>
        <v>370</v>
      </c>
      <c r="C379" s="68"/>
      <c r="D379" s="69"/>
      <c r="E379" s="69"/>
      <c r="F379" s="69"/>
      <c r="G379" s="70"/>
      <c r="H379" s="69"/>
      <c r="I379" s="70"/>
      <c r="J379" s="71"/>
      <c r="K379" s="71"/>
      <c r="L379" s="72"/>
      <c r="M379" s="42">
        <f>IF($D$5=Abfrage!$O$2,(MONTH(C379)),(VLOOKUP((MONTH(C379)),Abfrage!$I$2:$J$13,2,FALSE)))</f>
        <v>1</v>
      </c>
      <c r="N379" s="18">
        <f t="shared" si="35"/>
        <v>0</v>
      </c>
      <c r="O379" s="18">
        <f t="shared" si="40"/>
        <v>0</v>
      </c>
      <c r="P379" s="18">
        <f t="shared" si="36"/>
        <v>0</v>
      </c>
      <c r="Q379" s="18">
        <f t="shared" si="37"/>
        <v>0</v>
      </c>
      <c r="R379" s="18">
        <f t="shared" si="38"/>
        <v>0</v>
      </c>
      <c r="S379" s="18">
        <f t="shared" si="39"/>
        <v>0</v>
      </c>
      <c r="T379" s="52" t="e">
        <f>VLOOKUP(I379,Konten!A:D,4,FALSE)</f>
        <v>#N/A</v>
      </c>
    </row>
    <row r="380" spans="1:20">
      <c r="A380" s="67"/>
      <c r="B380" s="67">
        <f t="shared" si="41"/>
        <v>371</v>
      </c>
      <c r="C380" s="68"/>
      <c r="D380" s="69"/>
      <c r="E380" s="69"/>
      <c r="F380" s="69"/>
      <c r="G380" s="70"/>
      <c r="H380" s="69"/>
      <c r="I380" s="70"/>
      <c r="J380" s="71"/>
      <c r="K380" s="71"/>
      <c r="L380" s="72"/>
      <c r="M380" s="42">
        <f>IF($D$5=Abfrage!$O$2,(MONTH(C380)),(VLOOKUP((MONTH(C380)),Abfrage!$I$2:$J$13,2,FALSE)))</f>
        <v>1</v>
      </c>
      <c r="N380" s="18">
        <f t="shared" si="35"/>
        <v>0</v>
      </c>
      <c r="O380" s="18">
        <f t="shared" si="40"/>
        <v>0</v>
      </c>
      <c r="P380" s="18">
        <f t="shared" si="36"/>
        <v>0</v>
      </c>
      <c r="Q380" s="18">
        <f t="shared" si="37"/>
        <v>0</v>
      </c>
      <c r="R380" s="18">
        <f t="shared" si="38"/>
        <v>0</v>
      </c>
      <c r="S380" s="18">
        <f t="shared" si="39"/>
        <v>0</v>
      </c>
      <c r="T380" s="52" t="e">
        <f>VLOOKUP(I380,Konten!A:D,4,FALSE)</f>
        <v>#N/A</v>
      </c>
    </row>
    <row r="381" spans="1:20">
      <c r="A381" s="67"/>
      <c r="B381" s="67">
        <f t="shared" si="41"/>
        <v>372</v>
      </c>
      <c r="C381" s="68"/>
      <c r="D381" s="69"/>
      <c r="E381" s="69"/>
      <c r="F381" s="69"/>
      <c r="G381" s="70"/>
      <c r="H381" s="69"/>
      <c r="I381" s="70"/>
      <c r="J381" s="71"/>
      <c r="K381" s="71"/>
      <c r="L381" s="72"/>
      <c r="M381" s="42">
        <f>IF($D$5=Abfrage!$O$2,(MONTH(C381)),(VLOOKUP((MONTH(C381)),Abfrage!$I$2:$J$13,2,FALSE)))</f>
        <v>1</v>
      </c>
      <c r="N381" s="18">
        <f t="shared" si="35"/>
        <v>0</v>
      </c>
      <c r="O381" s="18">
        <f t="shared" si="40"/>
        <v>0</v>
      </c>
      <c r="P381" s="18">
        <f t="shared" si="36"/>
        <v>0</v>
      </c>
      <c r="Q381" s="18">
        <f t="shared" si="37"/>
        <v>0</v>
      </c>
      <c r="R381" s="18">
        <f t="shared" si="38"/>
        <v>0</v>
      </c>
      <c r="S381" s="18">
        <f t="shared" si="39"/>
        <v>0</v>
      </c>
      <c r="T381" s="52" t="e">
        <f>VLOOKUP(I381,Konten!A:D,4,FALSE)</f>
        <v>#N/A</v>
      </c>
    </row>
    <row r="382" spans="1:20">
      <c r="A382" s="67"/>
      <c r="B382" s="67">
        <f t="shared" si="41"/>
        <v>373</v>
      </c>
      <c r="C382" s="68"/>
      <c r="D382" s="69"/>
      <c r="E382" s="69"/>
      <c r="F382" s="69"/>
      <c r="G382" s="70"/>
      <c r="H382" s="69"/>
      <c r="I382" s="70"/>
      <c r="J382" s="71"/>
      <c r="K382" s="71"/>
      <c r="L382" s="72"/>
      <c r="M382" s="42">
        <f>IF($D$5=Abfrage!$O$2,(MONTH(C382)),(VLOOKUP((MONTH(C382)),Abfrage!$I$2:$J$13,2,FALSE)))</f>
        <v>1</v>
      </c>
      <c r="N382" s="18">
        <f t="shared" si="35"/>
        <v>0</v>
      </c>
      <c r="O382" s="18">
        <f t="shared" si="40"/>
        <v>0</v>
      </c>
      <c r="P382" s="18">
        <f t="shared" si="36"/>
        <v>0</v>
      </c>
      <c r="Q382" s="18">
        <f t="shared" si="37"/>
        <v>0</v>
      </c>
      <c r="R382" s="18">
        <f t="shared" si="38"/>
        <v>0</v>
      </c>
      <c r="S382" s="18">
        <f t="shared" si="39"/>
        <v>0</v>
      </c>
      <c r="T382" s="52" t="e">
        <f>VLOOKUP(I382,Konten!A:D,4,FALSE)</f>
        <v>#N/A</v>
      </c>
    </row>
    <row r="383" spans="1:20">
      <c r="A383" s="67"/>
      <c r="B383" s="67">
        <f t="shared" si="41"/>
        <v>374</v>
      </c>
      <c r="C383" s="68"/>
      <c r="D383" s="69"/>
      <c r="E383" s="69"/>
      <c r="F383" s="69"/>
      <c r="G383" s="70"/>
      <c r="H383" s="69"/>
      <c r="I383" s="70"/>
      <c r="J383" s="71"/>
      <c r="K383" s="71"/>
      <c r="L383" s="72"/>
      <c r="M383" s="42">
        <f>IF($D$5=Abfrage!$O$2,(MONTH(C383)),(VLOOKUP((MONTH(C383)),Abfrage!$I$2:$J$13,2,FALSE)))</f>
        <v>1</v>
      </c>
      <c r="N383" s="18">
        <f t="shared" si="35"/>
        <v>0</v>
      </c>
      <c r="O383" s="18">
        <f t="shared" si="40"/>
        <v>0</v>
      </c>
      <c r="P383" s="18">
        <f t="shared" si="36"/>
        <v>0</v>
      </c>
      <c r="Q383" s="18">
        <f t="shared" si="37"/>
        <v>0</v>
      </c>
      <c r="R383" s="18">
        <f t="shared" si="38"/>
        <v>0</v>
      </c>
      <c r="S383" s="18">
        <f t="shared" si="39"/>
        <v>0</v>
      </c>
      <c r="T383" s="52" t="e">
        <f>VLOOKUP(I383,Konten!A:D,4,FALSE)</f>
        <v>#N/A</v>
      </c>
    </row>
    <row r="384" spans="1:20">
      <c r="A384" s="67"/>
      <c r="B384" s="67">
        <f t="shared" si="41"/>
        <v>375</v>
      </c>
      <c r="C384" s="68"/>
      <c r="D384" s="69"/>
      <c r="E384" s="69"/>
      <c r="F384" s="69"/>
      <c r="G384" s="70"/>
      <c r="H384" s="69"/>
      <c r="I384" s="70"/>
      <c r="J384" s="71"/>
      <c r="K384" s="71"/>
      <c r="L384" s="72"/>
      <c r="M384" s="42">
        <f>IF($D$5=Abfrage!$O$2,(MONTH(C384)),(VLOOKUP((MONTH(C384)),Abfrage!$I$2:$J$13,2,FALSE)))</f>
        <v>1</v>
      </c>
      <c r="N384" s="18">
        <f t="shared" si="35"/>
        <v>0</v>
      </c>
      <c r="O384" s="18">
        <f t="shared" si="40"/>
        <v>0</v>
      </c>
      <c r="P384" s="18">
        <f t="shared" si="36"/>
        <v>0</v>
      </c>
      <c r="Q384" s="18">
        <f t="shared" si="37"/>
        <v>0</v>
      </c>
      <c r="R384" s="18">
        <f t="shared" si="38"/>
        <v>0</v>
      </c>
      <c r="S384" s="18">
        <f t="shared" si="39"/>
        <v>0</v>
      </c>
      <c r="T384" s="52" t="e">
        <f>VLOOKUP(I384,Konten!A:D,4,FALSE)</f>
        <v>#N/A</v>
      </c>
    </row>
    <row r="385" spans="1:20">
      <c r="A385" s="67"/>
      <c r="B385" s="67">
        <f t="shared" si="41"/>
        <v>376</v>
      </c>
      <c r="C385" s="68"/>
      <c r="D385" s="69"/>
      <c r="E385" s="69"/>
      <c r="F385" s="69"/>
      <c r="G385" s="70"/>
      <c r="H385" s="69"/>
      <c r="I385" s="70"/>
      <c r="J385" s="71"/>
      <c r="K385" s="71"/>
      <c r="L385" s="72"/>
      <c r="M385" s="42">
        <f>IF($D$5=Abfrage!$O$2,(MONTH(C385)),(VLOOKUP((MONTH(C385)),Abfrage!$I$2:$J$13,2,FALSE)))</f>
        <v>1</v>
      </c>
      <c r="N385" s="18">
        <f t="shared" si="35"/>
        <v>0</v>
      </c>
      <c r="O385" s="18">
        <f t="shared" si="40"/>
        <v>0</v>
      </c>
      <c r="P385" s="18">
        <f t="shared" si="36"/>
        <v>0</v>
      </c>
      <c r="Q385" s="18">
        <f t="shared" si="37"/>
        <v>0</v>
      </c>
      <c r="R385" s="18">
        <f t="shared" si="38"/>
        <v>0</v>
      </c>
      <c r="S385" s="18">
        <f t="shared" si="39"/>
        <v>0</v>
      </c>
      <c r="T385" s="52" t="e">
        <f>VLOOKUP(I385,Konten!A:D,4,FALSE)</f>
        <v>#N/A</v>
      </c>
    </row>
    <row r="386" spans="1:20">
      <c r="A386" s="67"/>
      <c r="B386" s="67">
        <f t="shared" si="41"/>
        <v>377</v>
      </c>
      <c r="C386" s="68"/>
      <c r="D386" s="69"/>
      <c r="E386" s="69"/>
      <c r="F386" s="69"/>
      <c r="G386" s="70"/>
      <c r="H386" s="69"/>
      <c r="I386" s="70"/>
      <c r="J386" s="71"/>
      <c r="K386" s="71"/>
      <c r="L386" s="72"/>
      <c r="M386" s="42">
        <f>IF($D$5=Abfrage!$O$2,(MONTH(C386)),(VLOOKUP((MONTH(C386)),Abfrage!$I$2:$J$13,2,FALSE)))</f>
        <v>1</v>
      </c>
      <c r="N386" s="18">
        <f t="shared" si="35"/>
        <v>0</v>
      </c>
      <c r="O386" s="18">
        <f t="shared" si="40"/>
        <v>0</v>
      </c>
      <c r="P386" s="18">
        <f t="shared" si="36"/>
        <v>0</v>
      </c>
      <c r="Q386" s="18">
        <f t="shared" si="37"/>
        <v>0</v>
      </c>
      <c r="R386" s="18">
        <f t="shared" si="38"/>
        <v>0</v>
      </c>
      <c r="S386" s="18">
        <f t="shared" si="39"/>
        <v>0</v>
      </c>
      <c r="T386" s="52" t="e">
        <f>VLOOKUP(I386,Konten!A:D,4,FALSE)</f>
        <v>#N/A</v>
      </c>
    </row>
    <row r="387" spans="1:20">
      <c r="A387" s="67"/>
      <c r="B387" s="67">
        <f t="shared" si="41"/>
        <v>378</v>
      </c>
      <c r="C387" s="68"/>
      <c r="D387" s="69"/>
      <c r="E387" s="69"/>
      <c r="F387" s="69"/>
      <c r="G387" s="70"/>
      <c r="H387" s="69"/>
      <c r="I387" s="70"/>
      <c r="J387" s="71"/>
      <c r="K387" s="71"/>
      <c r="L387" s="72"/>
      <c r="M387" s="42">
        <f>IF($D$5=Abfrage!$O$2,(MONTH(C387)),(VLOOKUP((MONTH(C387)),Abfrage!$I$2:$J$13,2,FALSE)))</f>
        <v>1</v>
      </c>
      <c r="N387" s="18">
        <f t="shared" si="35"/>
        <v>0</v>
      </c>
      <c r="O387" s="18">
        <f t="shared" si="40"/>
        <v>0</v>
      </c>
      <c r="P387" s="18">
        <f t="shared" si="36"/>
        <v>0</v>
      </c>
      <c r="Q387" s="18">
        <f t="shared" si="37"/>
        <v>0</v>
      </c>
      <c r="R387" s="18">
        <f t="shared" si="38"/>
        <v>0</v>
      </c>
      <c r="S387" s="18">
        <f t="shared" si="39"/>
        <v>0</v>
      </c>
      <c r="T387" s="52" t="e">
        <f>VLOOKUP(I387,Konten!A:D,4,FALSE)</f>
        <v>#N/A</v>
      </c>
    </row>
    <row r="388" spans="1:20">
      <c r="A388" s="67"/>
      <c r="B388" s="67">
        <f t="shared" si="41"/>
        <v>379</v>
      </c>
      <c r="C388" s="68"/>
      <c r="D388" s="69"/>
      <c r="E388" s="69"/>
      <c r="F388" s="69"/>
      <c r="G388" s="70"/>
      <c r="H388" s="69"/>
      <c r="I388" s="70"/>
      <c r="J388" s="71"/>
      <c r="K388" s="71"/>
      <c r="L388" s="72"/>
      <c r="M388" s="42">
        <f>IF($D$5=Abfrage!$O$2,(MONTH(C388)),(VLOOKUP((MONTH(C388)),Abfrage!$I$2:$J$13,2,FALSE)))</f>
        <v>1</v>
      </c>
      <c r="N388" s="18">
        <f t="shared" si="35"/>
        <v>0</v>
      </c>
      <c r="O388" s="18">
        <f t="shared" si="40"/>
        <v>0</v>
      </c>
      <c r="P388" s="18">
        <f t="shared" si="36"/>
        <v>0</v>
      </c>
      <c r="Q388" s="18">
        <f t="shared" si="37"/>
        <v>0</v>
      </c>
      <c r="R388" s="18">
        <f t="shared" si="38"/>
        <v>0</v>
      </c>
      <c r="S388" s="18">
        <f t="shared" si="39"/>
        <v>0</v>
      </c>
      <c r="T388" s="52" t="e">
        <f>VLOOKUP(I388,Konten!A:D,4,FALSE)</f>
        <v>#N/A</v>
      </c>
    </row>
    <row r="389" spans="1:20">
      <c r="A389" s="67"/>
      <c r="B389" s="67">
        <f t="shared" si="41"/>
        <v>380</v>
      </c>
      <c r="C389" s="68"/>
      <c r="D389" s="69"/>
      <c r="E389" s="69"/>
      <c r="F389" s="69"/>
      <c r="G389" s="70"/>
      <c r="H389" s="69"/>
      <c r="I389" s="70"/>
      <c r="J389" s="71"/>
      <c r="K389" s="71"/>
      <c r="L389" s="72"/>
      <c r="M389" s="42">
        <f>IF($D$5=Abfrage!$O$2,(MONTH(C389)),(VLOOKUP((MONTH(C389)),Abfrage!$I$2:$J$13,2,FALSE)))</f>
        <v>1</v>
      </c>
      <c r="N389" s="18">
        <f t="shared" si="35"/>
        <v>0</v>
      </c>
      <c r="O389" s="18">
        <f t="shared" si="40"/>
        <v>0</v>
      </c>
      <c r="P389" s="18">
        <f t="shared" si="36"/>
        <v>0</v>
      </c>
      <c r="Q389" s="18">
        <f t="shared" si="37"/>
        <v>0</v>
      </c>
      <c r="R389" s="18">
        <f t="shared" si="38"/>
        <v>0</v>
      </c>
      <c r="S389" s="18">
        <f t="shared" si="39"/>
        <v>0</v>
      </c>
      <c r="T389" s="52" t="e">
        <f>VLOOKUP(I389,Konten!A:D,4,FALSE)</f>
        <v>#N/A</v>
      </c>
    </row>
    <row r="390" spans="1:20">
      <c r="A390" s="67"/>
      <c r="B390" s="67">
        <f t="shared" si="41"/>
        <v>381</v>
      </c>
      <c r="C390" s="68"/>
      <c r="D390" s="69"/>
      <c r="E390" s="69"/>
      <c r="F390" s="69"/>
      <c r="G390" s="70"/>
      <c r="H390" s="69"/>
      <c r="I390" s="70"/>
      <c r="J390" s="71"/>
      <c r="K390" s="71"/>
      <c r="L390" s="72"/>
      <c r="M390" s="42">
        <f>IF($D$5=Abfrage!$O$2,(MONTH(C390)),(VLOOKUP((MONTH(C390)),Abfrage!$I$2:$J$13,2,FALSE)))</f>
        <v>1</v>
      </c>
      <c r="N390" s="18">
        <f t="shared" si="35"/>
        <v>0</v>
      </c>
      <c r="O390" s="18">
        <f t="shared" si="40"/>
        <v>0</v>
      </c>
      <c r="P390" s="18">
        <f t="shared" si="36"/>
        <v>0</v>
      </c>
      <c r="Q390" s="18">
        <f t="shared" si="37"/>
        <v>0</v>
      </c>
      <c r="R390" s="18">
        <f t="shared" si="38"/>
        <v>0</v>
      </c>
      <c r="S390" s="18">
        <f t="shared" si="39"/>
        <v>0</v>
      </c>
      <c r="T390" s="52" t="e">
        <f>VLOOKUP(I390,Konten!A:D,4,FALSE)</f>
        <v>#N/A</v>
      </c>
    </row>
    <row r="391" spans="1:20">
      <c r="A391" s="67"/>
      <c r="B391" s="67">
        <f t="shared" si="41"/>
        <v>382</v>
      </c>
      <c r="C391" s="68"/>
      <c r="D391" s="69"/>
      <c r="E391" s="69"/>
      <c r="F391" s="69"/>
      <c r="G391" s="70"/>
      <c r="H391" s="69"/>
      <c r="I391" s="70"/>
      <c r="J391" s="71"/>
      <c r="K391" s="71"/>
      <c r="L391" s="72"/>
      <c r="M391" s="42">
        <f>IF($D$5=Abfrage!$O$2,(MONTH(C391)),(VLOOKUP((MONTH(C391)),Abfrage!$I$2:$J$13,2,FALSE)))</f>
        <v>1</v>
      </c>
      <c r="N391" s="18">
        <f t="shared" si="35"/>
        <v>0</v>
      </c>
      <c r="O391" s="18">
        <f t="shared" si="40"/>
        <v>0</v>
      </c>
      <c r="P391" s="18">
        <f t="shared" si="36"/>
        <v>0</v>
      </c>
      <c r="Q391" s="18">
        <f t="shared" si="37"/>
        <v>0</v>
      </c>
      <c r="R391" s="18">
        <f t="shared" si="38"/>
        <v>0</v>
      </c>
      <c r="S391" s="18">
        <f t="shared" si="39"/>
        <v>0</v>
      </c>
      <c r="T391" s="52" t="e">
        <f>VLOOKUP(I391,Konten!A:D,4,FALSE)</f>
        <v>#N/A</v>
      </c>
    </row>
    <row r="392" spans="1:20">
      <c r="A392" s="67"/>
      <c r="B392" s="67">
        <f t="shared" si="41"/>
        <v>383</v>
      </c>
      <c r="C392" s="68"/>
      <c r="D392" s="69"/>
      <c r="E392" s="69"/>
      <c r="F392" s="69"/>
      <c r="G392" s="70"/>
      <c r="H392" s="69"/>
      <c r="I392" s="70"/>
      <c r="J392" s="71"/>
      <c r="K392" s="71"/>
      <c r="L392" s="72"/>
      <c r="M392" s="42">
        <f>IF($D$5=Abfrage!$O$2,(MONTH(C392)),(VLOOKUP((MONTH(C392)),Abfrage!$I$2:$J$13,2,FALSE)))</f>
        <v>1</v>
      </c>
      <c r="N392" s="18">
        <f t="shared" si="35"/>
        <v>0</v>
      </c>
      <c r="O392" s="18">
        <f t="shared" si="40"/>
        <v>0</v>
      </c>
      <c r="P392" s="18">
        <f t="shared" si="36"/>
        <v>0</v>
      </c>
      <c r="Q392" s="18">
        <f t="shared" si="37"/>
        <v>0</v>
      </c>
      <c r="R392" s="18">
        <f t="shared" si="38"/>
        <v>0</v>
      </c>
      <c r="S392" s="18">
        <f t="shared" si="39"/>
        <v>0</v>
      </c>
      <c r="T392" s="52" t="e">
        <f>VLOOKUP(I392,Konten!A:D,4,FALSE)</f>
        <v>#N/A</v>
      </c>
    </row>
    <row r="393" spans="1:20">
      <c r="A393" s="67"/>
      <c r="B393" s="67">
        <f t="shared" si="41"/>
        <v>384</v>
      </c>
      <c r="C393" s="68"/>
      <c r="D393" s="69"/>
      <c r="E393" s="69"/>
      <c r="F393" s="69"/>
      <c r="G393" s="70"/>
      <c r="H393" s="69"/>
      <c r="I393" s="70"/>
      <c r="J393" s="71"/>
      <c r="K393" s="71"/>
      <c r="L393" s="72"/>
      <c r="M393" s="42">
        <f>IF($D$5=Abfrage!$O$2,(MONTH(C393)),(VLOOKUP((MONTH(C393)),Abfrage!$I$2:$J$13,2,FALSE)))</f>
        <v>1</v>
      </c>
      <c r="N393" s="18">
        <f t="shared" si="35"/>
        <v>0</v>
      </c>
      <c r="O393" s="18">
        <f t="shared" si="40"/>
        <v>0</v>
      </c>
      <c r="P393" s="18">
        <f t="shared" si="36"/>
        <v>0</v>
      </c>
      <c r="Q393" s="18">
        <f t="shared" si="37"/>
        <v>0</v>
      </c>
      <c r="R393" s="18">
        <f t="shared" si="38"/>
        <v>0</v>
      </c>
      <c r="S393" s="18">
        <f t="shared" si="39"/>
        <v>0</v>
      </c>
      <c r="T393" s="52" t="e">
        <f>VLOOKUP(I393,Konten!A:D,4,FALSE)</f>
        <v>#N/A</v>
      </c>
    </row>
    <row r="394" spans="1:20">
      <c r="A394" s="67"/>
      <c r="B394" s="67">
        <f t="shared" si="41"/>
        <v>385</v>
      </c>
      <c r="C394" s="68"/>
      <c r="D394" s="69"/>
      <c r="E394" s="69"/>
      <c r="F394" s="69"/>
      <c r="G394" s="70"/>
      <c r="H394" s="69"/>
      <c r="I394" s="70"/>
      <c r="J394" s="71"/>
      <c r="K394" s="71"/>
      <c r="L394" s="72"/>
      <c r="M394" s="42">
        <f>IF($D$5=Abfrage!$O$2,(MONTH(C394)),(VLOOKUP((MONTH(C394)),Abfrage!$I$2:$J$13,2,FALSE)))</f>
        <v>1</v>
      </c>
      <c r="N394" s="18">
        <f t="shared" ref="N394:N457" si="42">(SUM(P394:S394))-(SUM(J394:K394))</f>
        <v>0</v>
      </c>
      <c r="O394" s="18">
        <f t="shared" si="40"/>
        <v>0</v>
      </c>
      <c r="P394" s="18">
        <f t="shared" ref="P394:P457" si="43">IFERROR((ROUND((+J394/(1+L394)*L394),2)),0)</f>
        <v>0</v>
      </c>
      <c r="Q394" s="18">
        <f t="shared" ref="Q394:Q457" si="44">IFERROR(ROUND(IF(L394=100%,K394,(K394/(1+L394)*L394)),2),0)</f>
        <v>0</v>
      </c>
      <c r="R394" s="18">
        <f t="shared" ref="R394:R457" si="45">+J394-P394</f>
        <v>0</v>
      </c>
      <c r="S394" s="18">
        <f t="shared" ref="S394:S457" si="46">+K394-Q394</f>
        <v>0</v>
      </c>
      <c r="T394" s="52" t="e">
        <f>VLOOKUP(I394,Konten!A:D,4,FALSE)</f>
        <v>#N/A</v>
      </c>
    </row>
    <row r="395" spans="1:20">
      <c r="A395" s="67"/>
      <c r="B395" s="67">
        <f t="shared" si="41"/>
        <v>386</v>
      </c>
      <c r="C395" s="68"/>
      <c r="D395" s="69"/>
      <c r="E395" s="69"/>
      <c r="F395" s="69"/>
      <c r="G395" s="70"/>
      <c r="H395" s="69"/>
      <c r="I395" s="70"/>
      <c r="J395" s="71"/>
      <c r="K395" s="71"/>
      <c r="L395" s="72"/>
      <c r="M395" s="42">
        <f>IF($D$5=Abfrage!$O$2,(MONTH(C395)),(VLOOKUP((MONTH(C395)),Abfrage!$I$2:$J$13,2,FALSE)))</f>
        <v>1</v>
      </c>
      <c r="N395" s="18">
        <f t="shared" si="42"/>
        <v>0</v>
      </c>
      <c r="O395" s="18">
        <f t="shared" ref="O395:O458" si="47">IF(L395="EUST",K395,0)</f>
        <v>0</v>
      </c>
      <c r="P395" s="18">
        <f t="shared" si="43"/>
        <v>0</v>
      </c>
      <c r="Q395" s="18">
        <f t="shared" si="44"/>
        <v>0</v>
      </c>
      <c r="R395" s="18">
        <f t="shared" si="45"/>
        <v>0</v>
      </c>
      <c r="S395" s="18">
        <f t="shared" si="46"/>
        <v>0</v>
      </c>
      <c r="T395" s="52" t="e">
        <f>VLOOKUP(I395,Konten!A:D,4,FALSE)</f>
        <v>#N/A</v>
      </c>
    </row>
    <row r="396" spans="1:20">
      <c r="A396" s="67"/>
      <c r="B396" s="67">
        <f t="shared" ref="B396:B459" si="48">B395+1</f>
        <v>387</v>
      </c>
      <c r="C396" s="68"/>
      <c r="D396" s="69"/>
      <c r="E396" s="69"/>
      <c r="F396" s="69"/>
      <c r="G396" s="70"/>
      <c r="H396" s="69"/>
      <c r="I396" s="70"/>
      <c r="J396" s="71"/>
      <c r="K396" s="71"/>
      <c r="L396" s="72"/>
      <c r="M396" s="42">
        <f>IF($D$5=Abfrage!$O$2,(MONTH(C396)),(VLOOKUP((MONTH(C396)),Abfrage!$I$2:$J$13,2,FALSE)))</f>
        <v>1</v>
      </c>
      <c r="N396" s="18">
        <f t="shared" si="42"/>
        <v>0</v>
      </c>
      <c r="O396" s="18">
        <f t="shared" si="47"/>
        <v>0</v>
      </c>
      <c r="P396" s="18">
        <f t="shared" si="43"/>
        <v>0</v>
      </c>
      <c r="Q396" s="18">
        <f t="shared" si="44"/>
        <v>0</v>
      </c>
      <c r="R396" s="18">
        <f t="shared" si="45"/>
        <v>0</v>
      </c>
      <c r="S396" s="18">
        <f t="shared" si="46"/>
        <v>0</v>
      </c>
      <c r="T396" s="52" t="e">
        <f>VLOOKUP(I396,Konten!A:D,4,FALSE)</f>
        <v>#N/A</v>
      </c>
    </row>
    <row r="397" spans="1:20">
      <c r="A397" s="67"/>
      <c r="B397" s="67">
        <f t="shared" si="48"/>
        <v>388</v>
      </c>
      <c r="C397" s="68"/>
      <c r="D397" s="69"/>
      <c r="E397" s="69"/>
      <c r="F397" s="69"/>
      <c r="G397" s="70"/>
      <c r="H397" s="69"/>
      <c r="I397" s="70"/>
      <c r="J397" s="71"/>
      <c r="K397" s="71"/>
      <c r="L397" s="72"/>
      <c r="M397" s="42">
        <f>IF($D$5=Abfrage!$O$2,(MONTH(C397)),(VLOOKUP((MONTH(C397)),Abfrage!$I$2:$J$13,2,FALSE)))</f>
        <v>1</v>
      </c>
      <c r="N397" s="18">
        <f t="shared" si="42"/>
        <v>0</v>
      </c>
      <c r="O397" s="18">
        <f t="shared" si="47"/>
        <v>0</v>
      </c>
      <c r="P397" s="18">
        <f t="shared" si="43"/>
        <v>0</v>
      </c>
      <c r="Q397" s="18">
        <f t="shared" si="44"/>
        <v>0</v>
      </c>
      <c r="R397" s="18">
        <f t="shared" si="45"/>
        <v>0</v>
      </c>
      <c r="S397" s="18">
        <f t="shared" si="46"/>
        <v>0</v>
      </c>
      <c r="T397" s="52" t="e">
        <f>VLOOKUP(I397,Konten!A:D,4,FALSE)</f>
        <v>#N/A</v>
      </c>
    </row>
    <row r="398" spans="1:20">
      <c r="A398" s="67"/>
      <c r="B398" s="67">
        <f t="shared" si="48"/>
        <v>389</v>
      </c>
      <c r="C398" s="68"/>
      <c r="D398" s="69"/>
      <c r="E398" s="69"/>
      <c r="F398" s="69"/>
      <c r="G398" s="70"/>
      <c r="H398" s="69"/>
      <c r="I398" s="70"/>
      <c r="J398" s="71"/>
      <c r="K398" s="71"/>
      <c r="L398" s="72"/>
      <c r="M398" s="42">
        <f>IF($D$5=Abfrage!$O$2,(MONTH(C398)),(VLOOKUP((MONTH(C398)),Abfrage!$I$2:$J$13,2,FALSE)))</f>
        <v>1</v>
      </c>
      <c r="N398" s="18">
        <f t="shared" si="42"/>
        <v>0</v>
      </c>
      <c r="O398" s="18">
        <f t="shared" si="47"/>
        <v>0</v>
      </c>
      <c r="P398" s="18">
        <f t="shared" si="43"/>
        <v>0</v>
      </c>
      <c r="Q398" s="18">
        <f t="shared" si="44"/>
        <v>0</v>
      </c>
      <c r="R398" s="18">
        <f t="shared" si="45"/>
        <v>0</v>
      </c>
      <c r="S398" s="18">
        <f t="shared" si="46"/>
        <v>0</v>
      </c>
      <c r="T398" s="52" t="e">
        <f>VLOOKUP(I398,Konten!A:D,4,FALSE)</f>
        <v>#N/A</v>
      </c>
    </row>
    <row r="399" spans="1:20">
      <c r="A399" s="67"/>
      <c r="B399" s="67">
        <f t="shared" si="48"/>
        <v>390</v>
      </c>
      <c r="C399" s="68"/>
      <c r="D399" s="69"/>
      <c r="E399" s="69"/>
      <c r="F399" s="69"/>
      <c r="G399" s="70"/>
      <c r="H399" s="69"/>
      <c r="I399" s="70"/>
      <c r="J399" s="71"/>
      <c r="K399" s="71"/>
      <c r="L399" s="72"/>
      <c r="M399" s="42">
        <f>IF($D$5=Abfrage!$O$2,(MONTH(C399)),(VLOOKUP((MONTH(C399)),Abfrage!$I$2:$J$13,2,FALSE)))</f>
        <v>1</v>
      </c>
      <c r="N399" s="18">
        <f t="shared" si="42"/>
        <v>0</v>
      </c>
      <c r="O399" s="18">
        <f t="shared" si="47"/>
        <v>0</v>
      </c>
      <c r="P399" s="18">
        <f t="shared" si="43"/>
        <v>0</v>
      </c>
      <c r="Q399" s="18">
        <f t="shared" si="44"/>
        <v>0</v>
      </c>
      <c r="R399" s="18">
        <f t="shared" si="45"/>
        <v>0</v>
      </c>
      <c r="S399" s="18">
        <f t="shared" si="46"/>
        <v>0</v>
      </c>
      <c r="T399" s="52" t="e">
        <f>VLOOKUP(I399,Konten!A:D,4,FALSE)</f>
        <v>#N/A</v>
      </c>
    </row>
    <row r="400" spans="1:20">
      <c r="A400" s="67"/>
      <c r="B400" s="67">
        <f t="shared" si="48"/>
        <v>391</v>
      </c>
      <c r="C400" s="68"/>
      <c r="D400" s="69"/>
      <c r="E400" s="69"/>
      <c r="F400" s="69"/>
      <c r="G400" s="70"/>
      <c r="H400" s="69"/>
      <c r="I400" s="70"/>
      <c r="J400" s="71"/>
      <c r="K400" s="71"/>
      <c r="L400" s="72"/>
      <c r="M400" s="42">
        <f>IF($D$5=Abfrage!$O$2,(MONTH(C400)),(VLOOKUP((MONTH(C400)),Abfrage!$I$2:$J$13,2,FALSE)))</f>
        <v>1</v>
      </c>
      <c r="N400" s="18">
        <f t="shared" si="42"/>
        <v>0</v>
      </c>
      <c r="O400" s="18">
        <f t="shared" si="47"/>
        <v>0</v>
      </c>
      <c r="P400" s="18">
        <f t="shared" si="43"/>
        <v>0</v>
      </c>
      <c r="Q400" s="18">
        <f t="shared" si="44"/>
        <v>0</v>
      </c>
      <c r="R400" s="18">
        <f t="shared" si="45"/>
        <v>0</v>
      </c>
      <c r="S400" s="18">
        <f t="shared" si="46"/>
        <v>0</v>
      </c>
      <c r="T400" s="52" t="e">
        <f>VLOOKUP(I400,Konten!A:D,4,FALSE)</f>
        <v>#N/A</v>
      </c>
    </row>
    <row r="401" spans="1:20">
      <c r="A401" s="67"/>
      <c r="B401" s="67">
        <f t="shared" si="48"/>
        <v>392</v>
      </c>
      <c r="C401" s="68"/>
      <c r="D401" s="69"/>
      <c r="E401" s="69"/>
      <c r="F401" s="69"/>
      <c r="G401" s="70"/>
      <c r="H401" s="69"/>
      <c r="I401" s="70"/>
      <c r="J401" s="71"/>
      <c r="K401" s="71"/>
      <c r="L401" s="72"/>
      <c r="M401" s="42">
        <f>IF($D$5=Abfrage!$O$2,(MONTH(C401)),(VLOOKUP((MONTH(C401)),Abfrage!$I$2:$J$13,2,FALSE)))</f>
        <v>1</v>
      </c>
      <c r="N401" s="18">
        <f t="shared" si="42"/>
        <v>0</v>
      </c>
      <c r="O401" s="18">
        <f t="shared" si="47"/>
        <v>0</v>
      </c>
      <c r="P401" s="18">
        <f t="shared" si="43"/>
        <v>0</v>
      </c>
      <c r="Q401" s="18">
        <f t="shared" si="44"/>
        <v>0</v>
      </c>
      <c r="R401" s="18">
        <f t="shared" si="45"/>
        <v>0</v>
      </c>
      <c r="S401" s="18">
        <f t="shared" si="46"/>
        <v>0</v>
      </c>
      <c r="T401" s="52" t="e">
        <f>VLOOKUP(I401,Konten!A:D,4,FALSE)</f>
        <v>#N/A</v>
      </c>
    </row>
    <row r="402" spans="1:20">
      <c r="A402" s="67"/>
      <c r="B402" s="67">
        <f t="shared" si="48"/>
        <v>393</v>
      </c>
      <c r="C402" s="68"/>
      <c r="D402" s="69"/>
      <c r="E402" s="69"/>
      <c r="F402" s="69"/>
      <c r="G402" s="70"/>
      <c r="H402" s="69"/>
      <c r="I402" s="70"/>
      <c r="J402" s="71"/>
      <c r="K402" s="71"/>
      <c r="L402" s="72"/>
      <c r="M402" s="42">
        <f>IF($D$5=Abfrage!$O$2,(MONTH(C402)),(VLOOKUP((MONTH(C402)),Abfrage!$I$2:$J$13,2,FALSE)))</f>
        <v>1</v>
      </c>
      <c r="N402" s="18">
        <f t="shared" si="42"/>
        <v>0</v>
      </c>
      <c r="O402" s="18">
        <f t="shared" si="47"/>
        <v>0</v>
      </c>
      <c r="P402" s="18">
        <f t="shared" si="43"/>
        <v>0</v>
      </c>
      <c r="Q402" s="18">
        <f t="shared" si="44"/>
        <v>0</v>
      </c>
      <c r="R402" s="18">
        <f t="shared" si="45"/>
        <v>0</v>
      </c>
      <c r="S402" s="18">
        <f t="shared" si="46"/>
        <v>0</v>
      </c>
      <c r="T402" s="52" t="e">
        <f>VLOOKUP(I402,Konten!A:D,4,FALSE)</f>
        <v>#N/A</v>
      </c>
    </row>
    <row r="403" spans="1:20">
      <c r="A403" s="67"/>
      <c r="B403" s="67">
        <f t="shared" si="48"/>
        <v>394</v>
      </c>
      <c r="C403" s="68"/>
      <c r="D403" s="69"/>
      <c r="E403" s="69"/>
      <c r="F403" s="69"/>
      <c r="G403" s="70"/>
      <c r="H403" s="69"/>
      <c r="I403" s="70"/>
      <c r="J403" s="71"/>
      <c r="K403" s="71"/>
      <c r="L403" s="72"/>
      <c r="M403" s="42">
        <f>IF($D$5=Abfrage!$O$2,(MONTH(C403)),(VLOOKUP((MONTH(C403)),Abfrage!$I$2:$J$13,2,FALSE)))</f>
        <v>1</v>
      </c>
      <c r="N403" s="18">
        <f t="shared" si="42"/>
        <v>0</v>
      </c>
      <c r="O403" s="18">
        <f t="shared" si="47"/>
        <v>0</v>
      </c>
      <c r="P403" s="18">
        <f t="shared" si="43"/>
        <v>0</v>
      </c>
      <c r="Q403" s="18">
        <f t="shared" si="44"/>
        <v>0</v>
      </c>
      <c r="R403" s="18">
        <f t="shared" si="45"/>
        <v>0</v>
      </c>
      <c r="S403" s="18">
        <f t="shared" si="46"/>
        <v>0</v>
      </c>
      <c r="T403" s="52" t="e">
        <f>VLOOKUP(I403,Konten!A:D,4,FALSE)</f>
        <v>#N/A</v>
      </c>
    </row>
    <row r="404" spans="1:20">
      <c r="A404" s="67"/>
      <c r="B404" s="67">
        <f t="shared" si="48"/>
        <v>395</v>
      </c>
      <c r="C404" s="68"/>
      <c r="D404" s="69"/>
      <c r="E404" s="69"/>
      <c r="F404" s="69"/>
      <c r="G404" s="70"/>
      <c r="H404" s="69"/>
      <c r="I404" s="70"/>
      <c r="J404" s="71"/>
      <c r="K404" s="71"/>
      <c r="L404" s="72"/>
      <c r="M404" s="42">
        <f>IF($D$5=Abfrage!$O$2,(MONTH(C404)),(VLOOKUP((MONTH(C404)),Abfrage!$I$2:$J$13,2,FALSE)))</f>
        <v>1</v>
      </c>
      <c r="N404" s="18">
        <f t="shared" si="42"/>
        <v>0</v>
      </c>
      <c r="O404" s="18">
        <f t="shared" si="47"/>
        <v>0</v>
      </c>
      <c r="P404" s="18">
        <f t="shared" si="43"/>
        <v>0</v>
      </c>
      <c r="Q404" s="18">
        <f t="shared" si="44"/>
        <v>0</v>
      </c>
      <c r="R404" s="18">
        <f t="shared" si="45"/>
        <v>0</v>
      </c>
      <c r="S404" s="18">
        <f t="shared" si="46"/>
        <v>0</v>
      </c>
      <c r="T404" s="52" t="e">
        <f>VLOOKUP(I404,Konten!A:D,4,FALSE)</f>
        <v>#N/A</v>
      </c>
    </row>
    <row r="405" spans="1:20">
      <c r="A405" s="67"/>
      <c r="B405" s="67">
        <f t="shared" si="48"/>
        <v>396</v>
      </c>
      <c r="C405" s="68"/>
      <c r="D405" s="69"/>
      <c r="E405" s="69"/>
      <c r="F405" s="69"/>
      <c r="G405" s="70"/>
      <c r="H405" s="69"/>
      <c r="I405" s="70"/>
      <c r="J405" s="71"/>
      <c r="K405" s="71"/>
      <c r="L405" s="72"/>
      <c r="M405" s="42">
        <f>IF($D$5=Abfrage!$O$2,(MONTH(C405)),(VLOOKUP((MONTH(C405)),Abfrage!$I$2:$J$13,2,FALSE)))</f>
        <v>1</v>
      </c>
      <c r="N405" s="18">
        <f t="shared" si="42"/>
        <v>0</v>
      </c>
      <c r="O405" s="18">
        <f t="shared" si="47"/>
        <v>0</v>
      </c>
      <c r="P405" s="18">
        <f t="shared" si="43"/>
        <v>0</v>
      </c>
      <c r="Q405" s="18">
        <f t="shared" si="44"/>
        <v>0</v>
      </c>
      <c r="R405" s="18">
        <f t="shared" si="45"/>
        <v>0</v>
      </c>
      <c r="S405" s="18">
        <f t="shared" si="46"/>
        <v>0</v>
      </c>
      <c r="T405" s="52" t="e">
        <f>VLOOKUP(I405,Konten!A:D,4,FALSE)</f>
        <v>#N/A</v>
      </c>
    </row>
    <row r="406" spans="1:20">
      <c r="A406" s="67"/>
      <c r="B406" s="67">
        <f t="shared" si="48"/>
        <v>397</v>
      </c>
      <c r="C406" s="68"/>
      <c r="D406" s="69"/>
      <c r="E406" s="69"/>
      <c r="F406" s="69"/>
      <c r="G406" s="70"/>
      <c r="H406" s="69"/>
      <c r="I406" s="70"/>
      <c r="J406" s="71"/>
      <c r="K406" s="71"/>
      <c r="L406" s="72"/>
      <c r="M406" s="42">
        <f>IF($D$5=Abfrage!$O$2,(MONTH(C406)),(VLOOKUP((MONTH(C406)),Abfrage!$I$2:$J$13,2,FALSE)))</f>
        <v>1</v>
      </c>
      <c r="N406" s="18">
        <f t="shared" si="42"/>
        <v>0</v>
      </c>
      <c r="O406" s="18">
        <f t="shared" si="47"/>
        <v>0</v>
      </c>
      <c r="P406" s="18">
        <f t="shared" si="43"/>
        <v>0</v>
      </c>
      <c r="Q406" s="18">
        <f t="shared" si="44"/>
        <v>0</v>
      </c>
      <c r="R406" s="18">
        <f t="shared" si="45"/>
        <v>0</v>
      </c>
      <c r="S406" s="18">
        <f t="shared" si="46"/>
        <v>0</v>
      </c>
      <c r="T406" s="52" t="e">
        <f>VLOOKUP(I406,Konten!A:D,4,FALSE)</f>
        <v>#N/A</v>
      </c>
    </row>
    <row r="407" spans="1:20">
      <c r="A407" s="67"/>
      <c r="B407" s="67">
        <f t="shared" si="48"/>
        <v>398</v>
      </c>
      <c r="C407" s="68"/>
      <c r="D407" s="69"/>
      <c r="E407" s="69"/>
      <c r="F407" s="69"/>
      <c r="G407" s="70"/>
      <c r="H407" s="69"/>
      <c r="I407" s="70"/>
      <c r="J407" s="71"/>
      <c r="K407" s="71"/>
      <c r="L407" s="72"/>
      <c r="M407" s="42">
        <f>IF($D$5=Abfrage!$O$2,(MONTH(C407)),(VLOOKUP((MONTH(C407)),Abfrage!$I$2:$J$13,2,FALSE)))</f>
        <v>1</v>
      </c>
      <c r="N407" s="18">
        <f t="shared" si="42"/>
        <v>0</v>
      </c>
      <c r="O407" s="18">
        <f t="shared" si="47"/>
        <v>0</v>
      </c>
      <c r="P407" s="18">
        <f t="shared" si="43"/>
        <v>0</v>
      </c>
      <c r="Q407" s="18">
        <f t="shared" si="44"/>
        <v>0</v>
      </c>
      <c r="R407" s="18">
        <f t="shared" si="45"/>
        <v>0</v>
      </c>
      <c r="S407" s="18">
        <f t="shared" si="46"/>
        <v>0</v>
      </c>
      <c r="T407" s="52" t="e">
        <f>VLOOKUP(I407,Konten!A:D,4,FALSE)</f>
        <v>#N/A</v>
      </c>
    </row>
    <row r="408" spans="1:20">
      <c r="A408" s="67"/>
      <c r="B408" s="67">
        <f t="shared" si="48"/>
        <v>399</v>
      </c>
      <c r="C408" s="68"/>
      <c r="D408" s="69"/>
      <c r="E408" s="69"/>
      <c r="F408" s="69"/>
      <c r="G408" s="70"/>
      <c r="H408" s="69"/>
      <c r="I408" s="70"/>
      <c r="J408" s="71"/>
      <c r="K408" s="71"/>
      <c r="L408" s="72"/>
      <c r="M408" s="42">
        <f>IF($D$5=Abfrage!$O$2,(MONTH(C408)),(VLOOKUP((MONTH(C408)),Abfrage!$I$2:$J$13,2,FALSE)))</f>
        <v>1</v>
      </c>
      <c r="N408" s="18">
        <f t="shared" si="42"/>
        <v>0</v>
      </c>
      <c r="O408" s="18">
        <f t="shared" si="47"/>
        <v>0</v>
      </c>
      <c r="P408" s="18">
        <f t="shared" si="43"/>
        <v>0</v>
      </c>
      <c r="Q408" s="18">
        <f t="shared" si="44"/>
        <v>0</v>
      </c>
      <c r="R408" s="18">
        <f t="shared" si="45"/>
        <v>0</v>
      </c>
      <c r="S408" s="18">
        <f t="shared" si="46"/>
        <v>0</v>
      </c>
      <c r="T408" s="52" t="e">
        <f>VLOOKUP(I408,Konten!A:D,4,FALSE)</f>
        <v>#N/A</v>
      </c>
    </row>
    <row r="409" spans="1:20">
      <c r="A409" s="67"/>
      <c r="B409" s="67">
        <f t="shared" si="48"/>
        <v>400</v>
      </c>
      <c r="C409" s="68"/>
      <c r="D409" s="69"/>
      <c r="E409" s="69"/>
      <c r="F409" s="69"/>
      <c r="G409" s="70"/>
      <c r="H409" s="69"/>
      <c r="I409" s="70"/>
      <c r="J409" s="71"/>
      <c r="K409" s="71"/>
      <c r="L409" s="72"/>
      <c r="M409" s="42">
        <f>IF($D$5=Abfrage!$O$2,(MONTH(C409)),(VLOOKUP((MONTH(C409)),Abfrage!$I$2:$J$13,2,FALSE)))</f>
        <v>1</v>
      </c>
      <c r="N409" s="18">
        <f t="shared" si="42"/>
        <v>0</v>
      </c>
      <c r="O409" s="18">
        <f t="shared" si="47"/>
        <v>0</v>
      </c>
      <c r="P409" s="18">
        <f t="shared" si="43"/>
        <v>0</v>
      </c>
      <c r="Q409" s="18">
        <f t="shared" si="44"/>
        <v>0</v>
      </c>
      <c r="R409" s="18">
        <f t="shared" si="45"/>
        <v>0</v>
      </c>
      <c r="S409" s="18">
        <f t="shared" si="46"/>
        <v>0</v>
      </c>
      <c r="T409" s="52" t="e">
        <f>VLOOKUP(I409,Konten!A:D,4,FALSE)</f>
        <v>#N/A</v>
      </c>
    </row>
    <row r="410" spans="1:20">
      <c r="A410" s="67"/>
      <c r="B410" s="67">
        <f t="shared" si="48"/>
        <v>401</v>
      </c>
      <c r="C410" s="68"/>
      <c r="D410" s="69"/>
      <c r="E410" s="69"/>
      <c r="F410" s="69"/>
      <c r="G410" s="70"/>
      <c r="H410" s="69"/>
      <c r="I410" s="70"/>
      <c r="J410" s="71"/>
      <c r="K410" s="71"/>
      <c r="L410" s="72"/>
      <c r="M410" s="42">
        <f>IF($D$5=Abfrage!$O$2,(MONTH(C410)),(VLOOKUP((MONTH(C410)),Abfrage!$I$2:$J$13,2,FALSE)))</f>
        <v>1</v>
      </c>
      <c r="N410" s="18">
        <f t="shared" si="42"/>
        <v>0</v>
      </c>
      <c r="O410" s="18">
        <f t="shared" si="47"/>
        <v>0</v>
      </c>
      <c r="P410" s="18">
        <f t="shared" si="43"/>
        <v>0</v>
      </c>
      <c r="Q410" s="18">
        <f t="shared" si="44"/>
        <v>0</v>
      </c>
      <c r="R410" s="18">
        <f t="shared" si="45"/>
        <v>0</v>
      </c>
      <c r="S410" s="18">
        <f t="shared" si="46"/>
        <v>0</v>
      </c>
      <c r="T410" s="52" t="e">
        <f>VLOOKUP(I410,Konten!A:D,4,FALSE)</f>
        <v>#N/A</v>
      </c>
    </row>
    <row r="411" spans="1:20">
      <c r="A411" s="67"/>
      <c r="B411" s="67">
        <f t="shared" si="48"/>
        <v>402</v>
      </c>
      <c r="C411" s="68"/>
      <c r="D411" s="69"/>
      <c r="E411" s="69"/>
      <c r="F411" s="69"/>
      <c r="G411" s="70"/>
      <c r="H411" s="69"/>
      <c r="I411" s="70"/>
      <c r="J411" s="71"/>
      <c r="K411" s="71"/>
      <c r="L411" s="72"/>
      <c r="M411" s="42">
        <f>IF($D$5=Abfrage!$O$2,(MONTH(C411)),(VLOOKUP((MONTH(C411)),Abfrage!$I$2:$J$13,2,FALSE)))</f>
        <v>1</v>
      </c>
      <c r="N411" s="18">
        <f t="shared" si="42"/>
        <v>0</v>
      </c>
      <c r="O411" s="18">
        <f t="shared" si="47"/>
        <v>0</v>
      </c>
      <c r="P411" s="18">
        <f t="shared" si="43"/>
        <v>0</v>
      </c>
      <c r="Q411" s="18">
        <f t="shared" si="44"/>
        <v>0</v>
      </c>
      <c r="R411" s="18">
        <f t="shared" si="45"/>
        <v>0</v>
      </c>
      <c r="S411" s="18">
        <f t="shared" si="46"/>
        <v>0</v>
      </c>
      <c r="T411" s="52" t="e">
        <f>VLOOKUP(I411,Konten!A:D,4,FALSE)</f>
        <v>#N/A</v>
      </c>
    </row>
    <row r="412" spans="1:20">
      <c r="A412" s="67"/>
      <c r="B412" s="67">
        <f t="shared" si="48"/>
        <v>403</v>
      </c>
      <c r="C412" s="68"/>
      <c r="D412" s="69"/>
      <c r="E412" s="69"/>
      <c r="F412" s="69"/>
      <c r="G412" s="70"/>
      <c r="H412" s="69"/>
      <c r="I412" s="70"/>
      <c r="J412" s="71"/>
      <c r="K412" s="71"/>
      <c r="L412" s="72"/>
      <c r="M412" s="42">
        <f>IF($D$5=Abfrage!$O$2,(MONTH(C412)),(VLOOKUP((MONTH(C412)),Abfrage!$I$2:$J$13,2,FALSE)))</f>
        <v>1</v>
      </c>
      <c r="N412" s="18">
        <f t="shared" si="42"/>
        <v>0</v>
      </c>
      <c r="O412" s="18">
        <f t="shared" si="47"/>
        <v>0</v>
      </c>
      <c r="P412" s="18">
        <f t="shared" si="43"/>
        <v>0</v>
      </c>
      <c r="Q412" s="18">
        <f t="shared" si="44"/>
        <v>0</v>
      </c>
      <c r="R412" s="18">
        <f t="shared" si="45"/>
        <v>0</v>
      </c>
      <c r="S412" s="18">
        <f t="shared" si="46"/>
        <v>0</v>
      </c>
      <c r="T412" s="52" t="e">
        <f>VLOOKUP(I412,Konten!A:D,4,FALSE)</f>
        <v>#N/A</v>
      </c>
    </row>
    <row r="413" spans="1:20">
      <c r="A413" s="67"/>
      <c r="B413" s="67">
        <f t="shared" si="48"/>
        <v>404</v>
      </c>
      <c r="C413" s="68"/>
      <c r="D413" s="69"/>
      <c r="E413" s="69"/>
      <c r="F413" s="69"/>
      <c r="G413" s="70"/>
      <c r="H413" s="69"/>
      <c r="I413" s="70"/>
      <c r="J413" s="71"/>
      <c r="K413" s="71"/>
      <c r="L413" s="72"/>
      <c r="M413" s="42">
        <f>IF($D$5=Abfrage!$O$2,(MONTH(C413)),(VLOOKUP((MONTH(C413)),Abfrage!$I$2:$J$13,2,FALSE)))</f>
        <v>1</v>
      </c>
      <c r="N413" s="18">
        <f t="shared" si="42"/>
        <v>0</v>
      </c>
      <c r="O413" s="18">
        <f t="shared" si="47"/>
        <v>0</v>
      </c>
      <c r="P413" s="18">
        <f t="shared" si="43"/>
        <v>0</v>
      </c>
      <c r="Q413" s="18">
        <f t="shared" si="44"/>
        <v>0</v>
      </c>
      <c r="R413" s="18">
        <f t="shared" si="45"/>
        <v>0</v>
      </c>
      <c r="S413" s="18">
        <f t="shared" si="46"/>
        <v>0</v>
      </c>
      <c r="T413" s="52" t="e">
        <f>VLOOKUP(I413,Konten!A:D,4,FALSE)</f>
        <v>#N/A</v>
      </c>
    </row>
    <row r="414" spans="1:20">
      <c r="A414" s="67"/>
      <c r="B414" s="67">
        <f t="shared" si="48"/>
        <v>405</v>
      </c>
      <c r="C414" s="68"/>
      <c r="D414" s="69"/>
      <c r="E414" s="69"/>
      <c r="F414" s="69"/>
      <c r="G414" s="70"/>
      <c r="H414" s="69"/>
      <c r="I414" s="70"/>
      <c r="J414" s="71"/>
      <c r="K414" s="71"/>
      <c r="L414" s="72"/>
      <c r="M414" s="42">
        <f>IF($D$5=Abfrage!$O$2,(MONTH(C414)),(VLOOKUP((MONTH(C414)),Abfrage!$I$2:$J$13,2,FALSE)))</f>
        <v>1</v>
      </c>
      <c r="N414" s="18">
        <f t="shared" si="42"/>
        <v>0</v>
      </c>
      <c r="O414" s="18">
        <f t="shared" si="47"/>
        <v>0</v>
      </c>
      <c r="P414" s="18">
        <f t="shared" si="43"/>
        <v>0</v>
      </c>
      <c r="Q414" s="18">
        <f t="shared" si="44"/>
        <v>0</v>
      </c>
      <c r="R414" s="18">
        <f t="shared" si="45"/>
        <v>0</v>
      </c>
      <c r="S414" s="18">
        <f t="shared" si="46"/>
        <v>0</v>
      </c>
      <c r="T414" s="52" t="e">
        <f>VLOOKUP(I414,Konten!A:D,4,FALSE)</f>
        <v>#N/A</v>
      </c>
    </row>
    <row r="415" spans="1:20">
      <c r="A415" s="67"/>
      <c r="B415" s="67">
        <f t="shared" si="48"/>
        <v>406</v>
      </c>
      <c r="C415" s="68"/>
      <c r="D415" s="69"/>
      <c r="E415" s="69"/>
      <c r="F415" s="69"/>
      <c r="G415" s="70"/>
      <c r="H415" s="69"/>
      <c r="I415" s="70"/>
      <c r="J415" s="71"/>
      <c r="K415" s="71"/>
      <c r="L415" s="72"/>
      <c r="M415" s="42">
        <f>IF($D$5=Abfrage!$O$2,(MONTH(C415)),(VLOOKUP((MONTH(C415)),Abfrage!$I$2:$J$13,2,FALSE)))</f>
        <v>1</v>
      </c>
      <c r="N415" s="18">
        <f t="shared" si="42"/>
        <v>0</v>
      </c>
      <c r="O415" s="18">
        <f t="shared" si="47"/>
        <v>0</v>
      </c>
      <c r="P415" s="18">
        <f t="shared" si="43"/>
        <v>0</v>
      </c>
      <c r="Q415" s="18">
        <f t="shared" si="44"/>
        <v>0</v>
      </c>
      <c r="R415" s="18">
        <f t="shared" si="45"/>
        <v>0</v>
      </c>
      <c r="S415" s="18">
        <f t="shared" si="46"/>
        <v>0</v>
      </c>
      <c r="T415" s="52" t="e">
        <f>VLOOKUP(I415,Konten!A:D,4,FALSE)</f>
        <v>#N/A</v>
      </c>
    </row>
    <row r="416" spans="1:20">
      <c r="A416" s="67"/>
      <c r="B416" s="67">
        <f t="shared" si="48"/>
        <v>407</v>
      </c>
      <c r="C416" s="68"/>
      <c r="D416" s="69"/>
      <c r="E416" s="69"/>
      <c r="F416" s="69"/>
      <c r="G416" s="70"/>
      <c r="H416" s="69"/>
      <c r="I416" s="70"/>
      <c r="J416" s="71"/>
      <c r="K416" s="71"/>
      <c r="L416" s="72"/>
      <c r="M416" s="42">
        <f>IF($D$5=Abfrage!$O$2,(MONTH(C416)),(VLOOKUP((MONTH(C416)),Abfrage!$I$2:$J$13,2,FALSE)))</f>
        <v>1</v>
      </c>
      <c r="N416" s="18">
        <f t="shared" si="42"/>
        <v>0</v>
      </c>
      <c r="O416" s="18">
        <f t="shared" si="47"/>
        <v>0</v>
      </c>
      <c r="P416" s="18">
        <f t="shared" si="43"/>
        <v>0</v>
      </c>
      <c r="Q416" s="18">
        <f t="shared" si="44"/>
        <v>0</v>
      </c>
      <c r="R416" s="18">
        <f t="shared" si="45"/>
        <v>0</v>
      </c>
      <c r="S416" s="18">
        <f t="shared" si="46"/>
        <v>0</v>
      </c>
      <c r="T416" s="52" t="e">
        <f>VLOOKUP(I416,Konten!A:D,4,FALSE)</f>
        <v>#N/A</v>
      </c>
    </row>
    <row r="417" spans="1:20">
      <c r="A417" s="67"/>
      <c r="B417" s="67">
        <f t="shared" si="48"/>
        <v>408</v>
      </c>
      <c r="C417" s="68"/>
      <c r="D417" s="69"/>
      <c r="E417" s="69"/>
      <c r="F417" s="69"/>
      <c r="G417" s="70"/>
      <c r="H417" s="69"/>
      <c r="I417" s="70"/>
      <c r="J417" s="71"/>
      <c r="K417" s="71"/>
      <c r="L417" s="72"/>
      <c r="M417" s="42">
        <f>IF($D$5=Abfrage!$O$2,(MONTH(C417)),(VLOOKUP((MONTH(C417)),Abfrage!$I$2:$J$13,2,FALSE)))</f>
        <v>1</v>
      </c>
      <c r="N417" s="18">
        <f t="shared" si="42"/>
        <v>0</v>
      </c>
      <c r="O417" s="18">
        <f t="shared" si="47"/>
        <v>0</v>
      </c>
      <c r="P417" s="18">
        <f t="shared" si="43"/>
        <v>0</v>
      </c>
      <c r="Q417" s="18">
        <f t="shared" si="44"/>
        <v>0</v>
      </c>
      <c r="R417" s="18">
        <f t="shared" si="45"/>
        <v>0</v>
      </c>
      <c r="S417" s="18">
        <f t="shared" si="46"/>
        <v>0</v>
      </c>
      <c r="T417" s="52" t="e">
        <f>VLOOKUP(I417,Konten!A:D,4,FALSE)</f>
        <v>#N/A</v>
      </c>
    </row>
    <row r="418" spans="1:20">
      <c r="A418" s="67"/>
      <c r="B418" s="67">
        <f t="shared" si="48"/>
        <v>409</v>
      </c>
      <c r="C418" s="68"/>
      <c r="D418" s="69"/>
      <c r="E418" s="69"/>
      <c r="F418" s="69"/>
      <c r="G418" s="70"/>
      <c r="H418" s="69"/>
      <c r="I418" s="70"/>
      <c r="J418" s="71"/>
      <c r="K418" s="71"/>
      <c r="L418" s="72"/>
      <c r="M418" s="42">
        <f>IF($D$5=Abfrage!$O$2,(MONTH(C418)),(VLOOKUP((MONTH(C418)),Abfrage!$I$2:$J$13,2,FALSE)))</f>
        <v>1</v>
      </c>
      <c r="N418" s="18">
        <f t="shared" si="42"/>
        <v>0</v>
      </c>
      <c r="O418" s="18">
        <f t="shared" si="47"/>
        <v>0</v>
      </c>
      <c r="P418" s="18">
        <f t="shared" si="43"/>
        <v>0</v>
      </c>
      <c r="Q418" s="18">
        <f t="shared" si="44"/>
        <v>0</v>
      </c>
      <c r="R418" s="18">
        <f t="shared" si="45"/>
        <v>0</v>
      </c>
      <c r="S418" s="18">
        <f t="shared" si="46"/>
        <v>0</v>
      </c>
      <c r="T418" s="52" t="e">
        <f>VLOOKUP(I418,Konten!A:D,4,FALSE)</f>
        <v>#N/A</v>
      </c>
    </row>
    <row r="419" spans="1:20">
      <c r="A419" s="67"/>
      <c r="B419" s="67">
        <f t="shared" si="48"/>
        <v>410</v>
      </c>
      <c r="C419" s="68"/>
      <c r="D419" s="69"/>
      <c r="E419" s="69"/>
      <c r="F419" s="69"/>
      <c r="G419" s="70"/>
      <c r="H419" s="69"/>
      <c r="I419" s="70"/>
      <c r="J419" s="71"/>
      <c r="K419" s="71"/>
      <c r="L419" s="72"/>
      <c r="M419" s="42">
        <f>IF($D$5=Abfrage!$O$2,(MONTH(C419)),(VLOOKUP((MONTH(C419)),Abfrage!$I$2:$J$13,2,FALSE)))</f>
        <v>1</v>
      </c>
      <c r="N419" s="18">
        <f t="shared" si="42"/>
        <v>0</v>
      </c>
      <c r="O419" s="18">
        <f t="shared" si="47"/>
        <v>0</v>
      </c>
      <c r="P419" s="18">
        <f t="shared" si="43"/>
        <v>0</v>
      </c>
      <c r="Q419" s="18">
        <f t="shared" si="44"/>
        <v>0</v>
      </c>
      <c r="R419" s="18">
        <f t="shared" si="45"/>
        <v>0</v>
      </c>
      <c r="S419" s="18">
        <f t="shared" si="46"/>
        <v>0</v>
      </c>
      <c r="T419" s="52" t="e">
        <f>VLOOKUP(I419,Konten!A:D,4,FALSE)</f>
        <v>#N/A</v>
      </c>
    </row>
    <row r="420" spans="1:20">
      <c r="A420" s="67"/>
      <c r="B420" s="67">
        <f t="shared" si="48"/>
        <v>411</v>
      </c>
      <c r="C420" s="68"/>
      <c r="D420" s="69"/>
      <c r="E420" s="69"/>
      <c r="F420" s="69"/>
      <c r="G420" s="70"/>
      <c r="H420" s="69"/>
      <c r="I420" s="70"/>
      <c r="J420" s="71"/>
      <c r="K420" s="71"/>
      <c r="L420" s="72"/>
      <c r="M420" s="42">
        <f>IF($D$5=Abfrage!$O$2,(MONTH(C420)),(VLOOKUP((MONTH(C420)),Abfrage!$I$2:$J$13,2,FALSE)))</f>
        <v>1</v>
      </c>
      <c r="N420" s="18">
        <f t="shared" si="42"/>
        <v>0</v>
      </c>
      <c r="O420" s="18">
        <f t="shared" si="47"/>
        <v>0</v>
      </c>
      <c r="P420" s="18">
        <f t="shared" si="43"/>
        <v>0</v>
      </c>
      <c r="Q420" s="18">
        <f t="shared" si="44"/>
        <v>0</v>
      </c>
      <c r="R420" s="18">
        <f t="shared" si="45"/>
        <v>0</v>
      </c>
      <c r="S420" s="18">
        <f t="shared" si="46"/>
        <v>0</v>
      </c>
      <c r="T420" s="52" t="e">
        <f>VLOOKUP(I420,Konten!A:D,4,FALSE)</f>
        <v>#N/A</v>
      </c>
    </row>
    <row r="421" spans="1:20">
      <c r="A421" s="67"/>
      <c r="B421" s="67">
        <f t="shared" si="48"/>
        <v>412</v>
      </c>
      <c r="C421" s="68"/>
      <c r="D421" s="69"/>
      <c r="E421" s="69"/>
      <c r="F421" s="69"/>
      <c r="G421" s="70"/>
      <c r="H421" s="69"/>
      <c r="I421" s="70"/>
      <c r="J421" s="71"/>
      <c r="K421" s="71"/>
      <c r="L421" s="72"/>
      <c r="M421" s="42">
        <f>IF($D$5=Abfrage!$O$2,(MONTH(C421)),(VLOOKUP((MONTH(C421)),Abfrage!$I$2:$J$13,2,FALSE)))</f>
        <v>1</v>
      </c>
      <c r="N421" s="18">
        <f t="shared" si="42"/>
        <v>0</v>
      </c>
      <c r="O421" s="18">
        <f t="shared" si="47"/>
        <v>0</v>
      </c>
      <c r="P421" s="18">
        <f t="shared" si="43"/>
        <v>0</v>
      </c>
      <c r="Q421" s="18">
        <f t="shared" si="44"/>
        <v>0</v>
      </c>
      <c r="R421" s="18">
        <f t="shared" si="45"/>
        <v>0</v>
      </c>
      <c r="S421" s="18">
        <f t="shared" si="46"/>
        <v>0</v>
      </c>
      <c r="T421" s="52" t="e">
        <f>VLOOKUP(I421,Konten!A:D,4,FALSE)</f>
        <v>#N/A</v>
      </c>
    </row>
    <row r="422" spans="1:20">
      <c r="A422" s="67"/>
      <c r="B422" s="67">
        <f t="shared" si="48"/>
        <v>413</v>
      </c>
      <c r="C422" s="68"/>
      <c r="D422" s="69"/>
      <c r="E422" s="69"/>
      <c r="F422" s="69"/>
      <c r="G422" s="70"/>
      <c r="H422" s="69"/>
      <c r="I422" s="70"/>
      <c r="J422" s="71"/>
      <c r="K422" s="71"/>
      <c r="L422" s="72"/>
      <c r="M422" s="42">
        <f>IF($D$5=Abfrage!$O$2,(MONTH(C422)),(VLOOKUP((MONTH(C422)),Abfrage!$I$2:$J$13,2,FALSE)))</f>
        <v>1</v>
      </c>
      <c r="N422" s="18">
        <f t="shared" si="42"/>
        <v>0</v>
      </c>
      <c r="O422" s="18">
        <f t="shared" si="47"/>
        <v>0</v>
      </c>
      <c r="P422" s="18">
        <f t="shared" si="43"/>
        <v>0</v>
      </c>
      <c r="Q422" s="18">
        <f t="shared" si="44"/>
        <v>0</v>
      </c>
      <c r="R422" s="18">
        <f t="shared" si="45"/>
        <v>0</v>
      </c>
      <c r="S422" s="18">
        <f t="shared" si="46"/>
        <v>0</v>
      </c>
      <c r="T422" s="52" t="e">
        <f>VLOOKUP(I422,Konten!A:D,4,FALSE)</f>
        <v>#N/A</v>
      </c>
    </row>
    <row r="423" spans="1:20">
      <c r="A423" s="67"/>
      <c r="B423" s="67">
        <f t="shared" si="48"/>
        <v>414</v>
      </c>
      <c r="C423" s="68"/>
      <c r="D423" s="69"/>
      <c r="E423" s="69"/>
      <c r="F423" s="69"/>
      <c r="G423" s="70"/>
      <c r="H423" s="69"/>
      <c r="I423" s="70"/>
      <c r="J423" s="71"/>
      <c r="K423" s="71"/>
      <c r="L423" s="72"/>
      <c r="M423" s="42">
        <f>IF($D$5=Abfrage!$O$2,(MONTH(C423)),(VLOOKUP((MONTH(C423)),Abfrage!$I$2:$J$13,2,FALSE)))</f>
        <v>1</v>
      </c>
      <c r="N423" s="18">
        <f t="shared" si="42"/>
        <v>0</v>
      </c>
      <c r="O423" s="18">
        <f t="shared" si="47"/>
        <v>0</v>
      </c>
      <c r="P423" s="18">
        <f t="shared" si="43"/>
        <v>0</v>
      </c>
      <c r="Q423" s="18">
        <f t="shared" si="44"/>
        <v>0</v>
      </c>
      <c r="R423" s="18">
        <f t="shared" si="45"/>
        <v>0</v>
      </c>
      <c r="S423" s="18">
        <f t="shared" si="46"/>
        <v>0</v>
      </c>
      <c r="T423" s="52" t="e">
        <f>VLOOKUP(I423,Konten!A:D,4,FALSE)</f>
        <v>#N/A</v>
      </c>
    </row>
    <row r="424" spans="1:20">
      <c r="A424" s="67"/>
      <c r="B424" s="67">
        <f t="shared" si="48"/>
        <v>415</v>
      </c>
      <c r="C424" s="68"/>
      <c r="D424" s="69"/>
      <c r="E424" s="69"/>
      <c r="F424" s="69"/>
      <c r="G424" s="70"/>
      <c r="H424" s="69"/>
      <c r="I424" s="70"/>
      <c r="J424" s="71"/>
      <c r="K424" s="71"/>
      <c r="L424" s="72"/>
      <c r="M424" s="42">
        <f>IF($D$5=Abfrage!$O$2,(MONTH(C424)),(VLOOKUP((MONTH(C424)),Abfrage!$I$2:$J$13,2,FALSE)))</f>
        <v>1</v>
      </c>
      <c r="N424" s="18">
        <f t="shared" si="42"/>
        <v>0</v>
      </c>
      <c r="O424" s="18">
        <f t="shared" si="47"/>
        <v>0</v>
      </c>
      <c r="P424" s="18">
        <f t="shared" si="43"/>
        <v>0</v>
      </c>
      <c r="Q424" s="18">
        <f t="shared" si="44"/>
        <v>0</v>
      </c>
      <c r="R424" s="18">
        <f t="shared" si="45"/>
        <v>0</v>
      </c>
      <c r="S424" s="18">
        <f t="shared" si="46"/>
        <v>0</v>
      </c>
      <c r="T424" s="52" t="e">
        <f>VLOOKUP(I424,Konten!A:D,4,FALSE)</f>
        <v>#N/A</v>
      </c>
    </row>
    <row r="425" spans="1:20">
      <c r="A425" s="67"/>
      <c r="B425" s="67">
        <f t="shared" si="48"/>
        <v>416</v>
      </c>
      <c r="C425" s="68"/>
      <c r="D425" s="69"/>
      <c r="E425" s="69"/>
      <c r="F425" s="69"/>
      <c r="G425" s="70"/>
      <c r="H425" s="69"/>
      <c r="I425" s="70"/>
      <c r="J425" s="71"/>
      <c r="K425" s="71"/>
      <c r="L425" s="72"/>
      <c r="M425" s="42">
        <f>IF($D$5=Abfrage!$O$2,(MONTH(C425)),(VLOOKUP((MONTH(C425)),Abfrage!$I$2:$J$13,2,FALSE)))</f>
        <v>1</v>
      </c>
      <c r="N425" s="18">
        <f t="shared" si="42"/>
        <v>0</v>
      </c>
      <c r="O425" s="18">
        <f t="shared" si="47"/>
        <v>0</v>
      </c>
      <c r="P425" s="18">
        <f t="shared" si="43"/>
        <v>0</v>
      </c>
      <c r="Q425" s="18">
        <f t="shared" si="44"/>
        <v>0</v>
      </c>
      <c r="R425" s="18">
        <f t="shared" si="45"/>
        <v>0</v>
      </c>
      <c r="S425" s="18">
        <f t="shared" si="46"/>
        <v>0</v>
      </c>
      <c r="T425" s="52" t="e">
        <f>VLOOKUP(I425,Konten!A:D,4,FALSE)</f>
        <v>#N/A</v>
      </c>
    </row>
    <row r="426" spans="1:20">
      <c r="A426" s="67"/>
      <c r="B426" s="67">
        <f t="shared" si="48"/>
        <v>417</v>
      </c>
      <c r="C426" s="68"/>
      <c r="D426" s="69"/>
      <c r="E426" s="69"/>
      <c r="F426" s="69"/>
      <c r="G426" s="70"/>
      <c r="H426" s="69"/>
      <c r="I426" s="70"/>
      <c r="J426" s="71"/>
      <c r="K426" s="71"/>
      <c r="L426" s="72"/>
      <c r="M426" s="42">
        <f>IF($D$5=Abfrage!$O$2,(MONTH(C426)),(VLOOKUP((MONTH(C426)),Abfrage!$I$2:$J$13,2,FALSE)))</f>
        <v>1</v>
      </c>
      <c r="N426" s="18">
        <f t="shared" si="42"/>
        <v>0</v>
      </c>
      <c r="O426" s="18">
        <f t="shared" si="47"/>
        <v>0</v>
      </c>
      <c r="P426" s="18">
        <f t="shared" si="43"/>
        <v>0</v>
      </c>
      <c r="Q426" s="18">
        <f t="shared" si="44"/>
        <v>0</v>
      </c>
      <c r="R426" s="18">
        <f t="shared" si="45"/>
        <v>0</v>
      </c>
      <c r="S426" s="18">
        <f t="shared" si="46"/>
        <v>0</v>
      </c>
      <c r="T426" s="52" t="e">
        <f>VLOOKUP(I426,Konten!A:D,4,FALSE)</f>
        <v>#N/A</v>
      </c>
    </row>
    <row r="427" spans="1:20">
      <c r="A427" s="67"/>
      <c r="B427" s="67">
        <f t="shared" si="48"/>
        <v>418</v>
      </c>
      <c r="C427" s="68"/>
      <c r="D427" s="69"/>
      <c r="E427" s="69"/>
      <c r="F427" s="69"/>
      <c r="G427" s="70"/>
      <c r="H427" s="69"/>
      <c r="I427" s="70"/>
      <c r="J427" s="71"/>
      <c r="K427" s="71"/>
      <c r="L427" s="72"/>
      <c r="M427" s="42">
        <f>IF($D$5=Abfrage!$O$2,(MONTH(C427)),(VLOOKUP((MONTH(C427)),Abfrage!$I$2:$J$13,2,FALSE)))</f>
        <v>1</v>
      </c>
      <c r="N427" s="18">
        <f t="shared" si="42"/>
        <v>0</v>
      </c>
      <c r="O427" s="18">
        <f t="shared" si="47"/>
        <v>0</v>
      </c>
      <c r="P427" s="18">
        <f t="shared" si="43"/>
        <v>0</v>
      </c>
      <c r="Q427" s="18">
        <f t="shared" si="44"/>
        <v>0</v>
      </c>
      <c r="R427" s="18">
        <f t="shared" si="45"/>
        <v>0</v>
      </c>
      <c r="S427" s="18">
        <f t="shared" si="46"/>
        <v>0</v>
      </c>
      <c r="T427" s="52" t="e">
        <f>VLOOKUP(I427,Konten!A:D,4,FALSE)</f>
        <v>#N/A</v>
      </c>
    </row>
    <row r="428" spans="1:20">
      <c r="A428" s="67"/>
      <c r="B428" s="67">
        <f t="shared" si="48"/>
        <v>419</v>
      </c>
      <c r="C428" s="68"/>
      <c r="D428" s="69"/>
      <c r="E428" s="69"/>
      <c r="F428" s="69"/>
      <c r="G428" s="70"/>
      <c r="H428" s="69"/>
      <c r="I428" s="70"/>
      <c r="J428" s="71"/>
      <c r="K428" s="71"/>
      <c r="L428" s="72"/>
      <c r="M428" s="42">
        <f>IF($D$5=Abfrage!$O$2,(MONTH(C428)),(VLOOKUP((MONTH(C428)),Abfrage!$I$2:$J$13,2,FALSE)))</f>
        <v>1</v>
      </c>
      <c r="N428" s="18">
        <f t="shared" si="42"/>
        <v>0</v>
      </c>
      <c r="O428" s="18">
        <f t="shared" si="47"/>
        <v>0</v>
      </c>
      <c r="P428" s="18">
        <f t="shared" si="43"/>
        <v>0</v>
      </c>
      <c r="Q428" s="18">
        <f t="shared" si="44"/>
        <v>0</v>
      </c>
      <c r="R428" s="18">
        <f t="shared" si="45"/>
        <v>0</v>
      </c>
      <c r="S428" s="18">
        <f t="shared" si="46"/>
        <v>0</v>
      </c>
      <c r="T428" s="52" t="e">
        <f>VLOOKUP(I428,Konten!A:D,4,FALSE)</f>
        <v>#N/A</v>
      </c>
    </row>
    <row r="429" spans="1:20">
      <c r="A429" s="67"/>
      <c r="B429" s="67">
        <f t="shared" si="48"/>
        <v>420</v>
      </c>
      <c r="C429" s="68"/>
      <c r="D429" s="69"/>
      <c r="E429" s="69"/>
      <c r="F429" s="69"/>
      <c r="G429" s="70"/>
      <c r="H429" s="69"/>
      <c r="I429" s="70"/>
      <c r="J429" s="71"/>
      <c r="K429" s="71"/>
      <c r="L429" s="72"/>
      <c r="M429" s="42">
        <f>IF($D$5=Abfrage!$O$2,(MONTH(C429)),(VLOOKUP((MONTH(C429)),Abfrage!$I$2:$J$13,2,FALSE)))</f>
        <v>1</v>
      </c>
      <c r="N429" s="18">
        <f t="shared" si="42"/>
        <v>0</v>
      </c>
      <c r="O429" s="18">
        <f t="shared" si="47"/>
        <v>0</v>
      </c>
      <c r="P429" s="18">
        <f t="shared" si="43"/>
        <v>0</v>
      </c>
      <c r="Q429" s="18">
        <f t="shared" si="44"/>
        <v>0</v>
      </c>
      <c r="R429" s="18">
        <f t="shared" si="45"/>
        <v>0</v>
      </c>
      <c r="S429" s="18">
        <f t="shared" si="46"/>
        <v>0</v>
      </c>
      <c r="T429" s="52" t="e">
        <f>VLOOKUP(I429,Konten!A:D,4,FALSE)</f>
        <v>#N/A</v>
      </c>
    </row>
    <row r="430" spans="1:20">
      <c r="A430" s="67"/>
      <c r="B430" s="67">
        <f t="shared" si="48"/>
        <v>421</v>
      </c>
      <c r="C430" s="68"/>
      <c r="D430" s="69"/>
      <c r="E430" s="69"/>
      <c r="F430" s="69"/>
      <c r="G430" s="70"/>
      <c r="H430" s="69"/>
      <c r="I430" s="70"/>
      <c r="J430" s="71"/>
      <c r="K430" s="71"/>
      <c r="L430" s="72"/>
      <c r="M430" s="42">
        <f>IF($D$5=Abfrage!$O$2,(MONTH(C430)),(VLOOKUP((MONTH(C430)),Abfrage!$I$2:$J$13,2,FALSE)))</f>
        <v>1</v>
      </c>
      <c r="N430" s="18">
        <f t="shared" si="42"/>
        <v>0</v>
      </c>
      <c r="O430" s="18">
        <f t="shared" si="47"/>
        <v>0</v>
      </c>
      <c r="P430" s="18">
        <f t="shared" si="43"/>
        <v>0</v>
      </c>
      <c r="Q430" s="18">
        <f t="shared" si="44"/>
        <v>0</v>
      </c>
      <c r="R430" s="18">
        <f t="shared" si="45"/>
        <v>0</v>
      </c>
      <c r="S430" s="18">
        <f t="shared" si="46"/>
        <v>0</v>
      </c>
      <c r="T430" s="52" t="e">
        <f>VLOOKUP(I430,Konten!A:D,4,FALSE)</f>
        <v>#N/A</v>
      </c>
    </row>
    <row r="431" spans="1:20">
      <c r="A431" s="67"/>
      <c r="B431" s="67">
        <f t="shared" si="48"/>
        <v>422</v>
      </c>
      <c r="C431" s="68"/>
      <c r="D431" s="69"/>
      <c r="E431" s="69"/>
      <c r="F431" s="69"/>
      <c r="G431" s="70"/>
      <c r="H431" s="69"/>
      <c r="I431" s="70"/>
      <c r="J431" s="71"/>
      <c r="K431" s="71"/>
      <c r="L431" s="72"/>
      <c r="M431" s="42">
        <f>IF($D$5=Abfrage!$O$2,(MONTH(C431)),(VLOOKUP((MONTH(C431)),Abfrage!$I$2:$J$13,2,FALSE)))</f>
        <v>1</v>
      </c>
      <c r="N431" s="18">
        <f t="shared" si="42"/>
        <v>0</v>
      </c>
      <c r="O431" s="18">
        <f t="shared" si="47"/>
        <v>0</v>
      </c>
      <c r="P431" s="18">
        <f t="shared" si="43"/>
        <v>0</v>
      </c>
      <c r="Q431" s="18">
        <f t="shared" si="44"/>
        <v>0</v>
      </c>
      <c r="R431" s="18">
        <f t="shared" si="45"/>
        <v>0</v>
      </c>
      <c r="S431" s="18">
        <f t="shared" si="46"/>
        <v>0</v>
      </c>
      <c r="T431" s="52" t="e">
        <f>VLOOKUP(I431,Konten!A:D,4,FALSE)</f>
        <v>#N/A</v>
      </c>
    </row>
    <row r="432" spans="1:20">
      <c r="A432" s="67"/>
      <c r="B432" s="67">
        <f t="shared" si="48"/>
        <v>423</v>
      </c>
      <c r="C432" s="68"/>
      <c r="D432" s="69"/>
      <c r="E432" s="69"/>
      <c r="F432" s="69"/>
      <c r="G432" s="70"/>
      <c r="H432" s="69"/>
      <c r="I432" s="70"/>
      <c r="J432" s="71"/>
      <c r="K432" s="71"/>
      <c r="L432" s="72"/>
      <c r="M432" s="42">
        <f>IF($D$5=Abfrage!$O$2,(MONTH(C432)),(VLOOKUP((MONTH(C432)),Abfrage!$I$2:$J$13,2,FALSE)))</f>
        <v>1</v>
      </c>
      <c r="N432" s="18">
        <f t="shared" si="42"/>
        <v>0</v>
      </c>
      <c r="O432" s="18">
        <f t="shared" si="47"/>
        <v>0</v>
      </c>
      <c r="P432" s="18">
        <f t="shared" si="43"/>
        <v>0</v>
      </c>
      <c r="Q432" s="18">
        <f t="shared" si="44"/>
        <v>0</v>
      </c>
      <c r="R432" s="18">
        <f t="shared" si="45"/>
        <v>0</v>
      </c>
      <c r="S432" s="18">
        <f t="shared" si="46"/>
        <v>0</v>
      </c>
      <c r="T432" s="52" t="e">
        <f>VLOOKUP(I432,Konten!A:D,4,FALSE)</f>
        <v>#N/A</v>
      </c>
    </row>
    <row r="433" spans="1:20">
      <c r="A433" s="67"/>
      <c r="B433" s="67">
        <f t="shared" si="48"/>
        <v>424</v>
      </c>
      <c r="C433" s="68"/>
      <c r="D433" s="69"/>
      <c r="E433" s="69"/>
      <c r="F433" s="69"/>
      <c r="G433" s="70"/>
      <c r="H433" s="69"/>
      <c r="I433" s="70"/>
      <c r="J433" s="71"/>
      <c r="K433" s="71"/>
      <c r="L433" s="72"/>
      <c r="M433" s="42">
        <f>IF($D$5=Abfrage!$O$2,(MONTH(C433)),(VLOOKUP((MONTH(C433)),Abfrage!$I$2:$J$13,2,FALSE)))</f>
        <v>1</v>
      </c>
      <c r="N433" s="18">
        <f t="shared" si="42"/>
        <v>0</v>
      </c>
      <c r="O433" s="18">
        <f t="shared" si="47"/>
        <v>0</v>
      </c>
      <c r="P433" s="18">
        <f t="shared" si="43"/>
        <v>0</v>
      </c>
      <c r="Q433" s="18">
        <f t="shared" si="44"/>
        <v>0</v>
      </c>
      <c r="R433" s="18">
        <f t="shared" si="45"/>
        <v>0</v>
      </c>
      <c r="S433" s="18">
        <f t="shared" si="46"/>
        <v>0</v>
      </c>
      <c r="T433" s="52" t="e">
        <f>VLOOKUP(I433,Konten!A:D,4,FALSE)</f>
        <v>#N/A</v>
      </c>
    </row>
    <row r="434" spans="1:20">
      <c r="A434" s="67"/>
      <c r="B434" s="67">
        <f t="shared" si="48"/>
        <v>425</v>
      </c>
      <c r="C434" s="68"/>
      <c r="D434" s="69"/>
      <c r="E434" s="69"/>
      <c r="F434" s="69"/>
      <c r="G434" s="70"/>
      <c r="H434" s="69"/>
      <c r="I434" s="70"/>
      <c r="J434" s="71"/>
      <c r="K434" s="71"/>
      <c r="L434" s="72"/>
      <c r="M434" s="42">
        <f>IF($D$5=Abfrage!$O$2,(MONTH(C434)),(VLOOKUP((MONTH(C434)),Abfrage!$I$2:$J$13,2,FALSE)))</f>
        <v>1</v>
      </c>
      <c r="N434" s="18">
        <f t="shared" si="42"/>
        <v>0</v>
      </c>
      <c r="O434" s="18">
        <f t="shared" si="47"/>
        <v>0</v>
      </c>
      <c r="P434" s="18">
        <f t="shared" si="43"/>
        <v>0</v>
      </c>
      <c r="Q434" s="18">
        <f t="shared" si="44"/>
        <v>0</v>
      </c>
      <c r="R434" s="18">
        <f t="shared" si="45"/>
        <v>0</v>
      </c>
      <c r="S434" s="18">
        <f t="shared" si="46"/>
        <v>0</v>
      </c>
      <c r="T434" s="52" t="e">
        <f>VLOOKUP(I434,Konten!A:D,4,FALSE)</f>
        <v>#N/A</v>
      </c>
    </row>
    <row r="435" spans="1:20">
      <c r="A435" s="67"/>
      <c r="B435" s="67">
        <f t="shared" si="48"/>
        <v>426</v>
      </c>
      <c r="C435" s="68"/>
      <c r="D435" s="69"/>
      <c r="E435" s="69"/>
      <c r="F435" s="69"/>
      <c r="G435" s="70"/>
      <c r="H435" s="69"/>
      <c r="I435" s="70"/>
      <c r="J435" s="71"/>
      <c r="K435" s="71"/>
      <c r="L435" s="72"/>
      <c r="M435" s="42">
        <f>IF($D$5=Abfrage!$O$2,(MONTH(C435)),(VLOOKUP((MONTH(C435)),Abfrage!$I$2:$J$13,2,FALSE)))</f>
        <v>1</v>
      </c>
      <c r="N435" s="18">
        <f t="shared" si="42"/>
        <v>0</v>
      </c>
      <c r="O435" s="18">
        <f t="shared" si="47"/>
        <v>0</v>
      </c>
      <c r="P435" s="18">
        <f t="shared" si="43"/>
        <v>0</v>
      </c>
      <c r="Q435" s="18">
        <f t="shared" si="44"/>
        <v>0</v>
      </c>
      <c r="R435" s="18">
        <f t="shared" si="45"/>
        <v>0</v>
      </c>
      <c r="S435" s="18">
        <f t="shared" si="46"/>
        <v>0</v>
      </c>
      <c r="T435" s="52" t="e">
        <f>VLOOKUP(I435,Konten!A:D,4,FALSE)</f>
        <v>#N/A</v>
      </c>
    </row>
    <row r="436" spans="1:20">
      <c r="A436" s="67"/>
      <c r="B436" s="67">
        <f t="shared" si="48"/>
        <v>427</v>
      </c>
      <c r="C436" s="68"/>
      <c r="D436" s="69"/>
      <c r="E436" s="69"/>
      <c r="F436" s="69"/>
      <c r="G436" s="70"/>
      <c r="H436" s="69"/>
      <c r="I436" s="70"/>
      <c r="J436" s="71"/>
      <c r="K436" s="71"/>
      <c r="L436" s="72"/>
      <c r="M436" s="42">
        <f>IF($D$5=Abfrage!$O$2,(MONTH(C436)),(VLOOKUP((MONTH(C436)),Abfrage!$I$2:$J$13,2,FALSE)))</f>
        <v>1</v>
      </c>
      <c r="N436" s="18">
        <f t="shared" si="42"/>
        <v>0</v>
      </c>
      <c r="O436" s="18">
        <f t="shared" si="47"/>
        <v>0</v>
      </c>
      <c r="P436" s="18">
        <f t="shared" si="43"/>
        <v>0</v>
      </c>
      <c r="Q436" s="18">
        <f t="shared" si="44"/>
        <v>0</v>
      </c>
      <c r="R436" s="18">
        <f t="shared" si="45"/>
        <v>0</v>
      </c>
      <c r="S436" s="18">
        <f t="shared" si="46"/>
        <v>0</v>
      </c>
      <c r="T436" s="52" t="e">
        <f>VLOOKUP(I436,Konten!A:D,4,FALSE)</f>
        <v>#N/A</v>
      </c>
    </row>
    <row r="437" spans="1:20">
      <c r="A437" s="67"/>
      <c r="B437" s="67">
        <f t="shared" si="48"/>
        <v>428</v>
      </c>
      <c r="C437" s="68"/>
      <c r="D437" s="69"/>
      <c r="E437" s="69"/>
      <c r="F437" s="69"/>
      <c r="G437" s="70"/>
      <c r="H437" s="69"/>
      <c r="I437" s="70"/>
      <c r="J437" s="71"/>
      <c r="K437" s="71"/>
      <c r="L437" s="72"/>
      <c r="M437" s="42">
        <f>IF($D$5=Abfrage!$O$2,(MONTH(C437)),(VLOOKUP((MONTH(C437)),Abfrage!$I$2:$J$13,2,FALSE)))</f>
        <v>1</v>
      </c>
      <c r="N437" s="18">
        <f t="shared" si="42"/>
        <v>0</v>
      </c>
      <c r="O437" s="18">
        <f t="shared" si="47"/>
        <v>0</v>
      </c>
      <c r="P437" s="18">
        <f t="shared" si="43"/>
        <v>0</v>
      </c>
      <c r="Q437" s="18">
        <f t="shared" si="44"/>
        <v>0</v>
      </c>
      <c r="R437" s="18">
        <f t="shared" si="45"/>
        <v>0</v>
      </c>
      <c r="S437" s="18">
        <f t="shared" si="46"/>
        <v>0</v>
      </c>
      <c r="T437" s="52" t="e">
        <f>VLOOKUP(I437,Konten!A:D,4,FALSE)</f>
        <v>#N/A</v>
      </c>
    </row>
    <row r="438" spans="1:20">
      <c r="A438" s="67"/>
      <c r="B438" s="67">
        <f t="shared" si="48"/>
        <v>429</v>
      </c>
      <c r="C438" s="68"/>
      <c r="D438" s="69"/>
      <c r="E438" s="69"/>
      <c r="F438" s="69"/>
      <c r="G438" s="70"/>
      <c r="H438" s="69"/>
      <c r="I438" s="70"/>
      <c r="J438" s="71"/>
      <c r="K438" s="71"/>
      <c r="L438" s="72"/>
      <c r="M438" s="42">
        <f>IF($D$5=Abfrage!$O$2,(MONTH(C438)),(VLOOKUP((MONTH(C438)),Abfrage!$I$2:$J$13,2,FALSE)))</f>
        <v>1</v>
      </c>
      <c r="N438" s="18">
        <f t="shared" si="42"/>
        <v>0</v>
      </c>
      <c r="O438" s="18">
        <f t="shared" si="47"/>
        <v>0</v>
      </c>
      <c r="P438" s="18">
        <f t="shared" si="43"/>
        <v>0</v>
      </c>
      <c r="Q438" s="18">
        <f t="shared" si="44"/>
        <v>0</v>
      </c>
      <c r="R438" s="18">
        <f t="shared" si="45"/>
        <v>0</v>
      </c>
      <c r="S438" s="18">
        <f t="shared" si="46"/>
        <v>0</v>
      </c>
      <c r="T438" s="52" t="e">
        <f>VLOOKUP(I438,Konten!A:D,4,FALSE)</f>
        <v>#N/A</v>
      </c>
    </row>
    <row r="439" spans="1:20">
      <c r="A439" s="67"/>
      <c r="B439" s="67">
        <f t="shared" si="48"/>
        <v>430</v>
      </c>
      <c r="C439" s="68"/>
      <c r="D439" s="69"/>
      <c r="E439" s="69"/>
      <c r="F439" s="69"/>
      <c r="G439" s="70"/>
      <c r="H439" s="69"/>
      <c r="I439" s="70"/>
      <c r="J439" s="71"/>
      <c r="K439" s="71"/>
      <c r="L439" s="72"/>
      <c r="M439" s="42">
        <f>IF($D$5=Abfrage!$O$2,(MONTH(C439)),(VLOOKUP((MONTH(C439)),Abfrage!$I$2:$J$13,2,FALSE)))</f>
        <v>1</v>
      </c>
      <c r="N439" s="18">
        <f t="shared" si="42"/>
        <v>0</v>
      </c>
      <c r="O439" s="18">
        <f t="shared" si="47"/>
        <v>0</v>
      </c>
      <c r="P439" s="18">
        <f t="shared" si="43"/>
        <v>0</v>
      </c>
      <c r="Q439" s="18">
        <f t="shared" si="44"/>
        <v>0</v>
      </c>
      <c r="R439" s="18">
        <f t="shared" si="45"/>
        <v>0</v>
      </c>
      <c r="S439" s="18">
        <f t="shared" si="46"/>
        <v>0</v>
      </c>
      <c r="T439" s="52" t="e">
        <f>VLOOKUP(I439,Konten!A:D,4,FALSE)</f>
        <v>#N/A</v>
      </c>
    </row>
    <row r="440" spans="1:20">
      <c r="A440" s="67"/>
      <c r="B440" s="67">
        <f t="shared" si="48"/>
        <v>431</v>
      </c>
      <c r="C440" s="68"/>
      <c r="D440" s="69"/>
      <c r="E440" s="69"/>
      <c r="F440" s="69"/>
      <c r="G440" s="70"/>
      <c r="H440" s="69"/>
      <c r="I440" s="70"/>
      <c r="J440" s="71"/>
      <c r="K440" s="71"/>
      <c r="L440" s="72"/>
      <c r="M440" s="42">
        <f>IF($D$5=Abfrage!$O$2,(MONTH(C440)),(VLOOKUP((MONTH(C440)),Abfrage!$I$2:$J$13,2,FALSE)))</f>
        <v>1</v>
      </c>
      <c r="N440" s="18">
        <f t="shared" si="42"/>
        <v>0</v>
      </c>
      <c r="O440" s="18">
        <f t="shared" si="47"/>
        <v>0</v>
      </c>
      <c r="P440" s="18">
        <f t="shared" si="43"/>
        <v>0</v>
      </c>
      <c r="Q440" s="18">
        <f t="shared" si="44"/>
        <v>0</v>
      </c>
      <c r="R440" s="18">
        <f t="shared" si="45"/>
        <v>0</v>
      </c>
      <c r="S440" s="18">
        <f t="shared" si="46"/>
        <v>0</v>
      </c>
      <c r="T440" s="52" t="e">
        <f>VLOOKUP(I440,Konten!A:D,4,FALSE)</f>
        <v>#N/A</v>
      </c>
    </row>
    <row r="441" spans="1:20">
      <c r="A441" s="67"/>
      <c r="B441" s="67">
        <f t="shared" si="48"/>
        <v>432</v>
      </c>
      <c r="C441" s="68"/>
      <c r="D441" s="69"/>
      <c r="E441" s="69"/>
      <c r="F441" s="69"/>
      <c r="G441" s="70"/>
      <c r="H441" s="69"/>
      <c r="I441" s="70"/>
      <c r="J441" s="71"/>
      <c r="K441" s="71"/>
      <c r="L441" s="72"/>
      <c r="M441" s="42">
        <f>IF($D$5=Abfrage!$O$2,(MONTH(C441)),(VLOOKUP((MONTH(C441)),Abfrage!$I$2:$J$13,2,FALSE)))</f>
        <v>1</v>
      </c>
      <c r="N441" s="18">
        <f t="shared" si="42"/>
        <v>0</v>
      </c>
      <c r="O441" s="18">
        <f t="shared" si="47"/>
        <v>0</v>
      </c>
      <c r="P441" s="18">
        <f t="shared" si="43"/>
        <v>0</v>
      </c>
      <c r="Q441" s="18">
        <f t="shared" si="44"/>
        <v>0</v>
      </c>
      <c r="R441" s="18">
        <f t="shared" si="45"/>
        <v>0</v>
      </c>
      <c r="S441" s="18">
        <f t="shared" si="46"/>
        <v>0</v>
      </c>
      <c r="T441" s="52" t="e">
        <f>VLOOKUP(I441,Konten!A:D,4,FALSE)</f>
        <v>#N/A</v>
      </c>
    </row>
    <row r="442" spans="1:20">
      <c r="A442" s="67"/>
      <c r="B442" s="67">
        <f t="shared" si="48"/>
        <v>433</v>
      </c>
      <c r="C442" s="68"/>
      <c r="D442" s="69"/>
      <c r="E442" s="69"/>
      <c r="F442" s="69"/>
      <c r="G442" s="70"/>
      <c r="H442" s="69"/>
      <c r="I442" s="70"/>
      <c r="J442" s="71"/>
      <c r="K442" s="71"/>
      <c r="L442" s="72"/>
      <c r="M442" s="42">
        <f>IF($D$5=Abfrage!$O$2,(MONTH(C442)),(VLOOKUP((MONTH(C442)),Abfrage!$I$2:$J$13,2,FALSE)))</f>
        <v>1</v>
      </c>
      <c r="N442" s="18">
        <f t="shared" si="42"/>
        <v>0</v>
      </c>
      <c r="O442" s="18">
        <f t="shared" si="47"/>
        <v>0</v>
      </c>
      <c r="P442" s="18">
        <f t="shared" si="43"/>
        <v>0</v>
      </c>
      <c r="Q442" s="18">
        <f t="shared" si="44"/>
        <v>0</v>
      </c>
      <c r="R442" s="18">
        <f t="shared" si="45"/>
        <v>0</v>
      </c>
      <c r="S442" s="18">
        <f t="shared" si="46"/>
        <v>0</v>
      </c>
      <c r="T442" s="52" t="e">
        <f>VLOOKUP(I442,Konten!A:D,4,FALSE)</f>
        <v>#N/A</v>
      </c>
    </row>
    <row r="443" spans="1:20">
      <c r="A443" s="67"/>
      <c r="B443" s="67">
        <f t="shared" si="48"/>
        <v>434</v>
      </c>
      <c r="C443" s="68"/>
      <c r="D443" s="69"/>
      <c r="E443" s="69"/>
      <c r="F443" s="69"/>
      <c r="G443" s="70"/>
      <c r="H443" s="69"/>
      <c r="I443" s="70"/>
      <c r="J443" s="71"/>
      <c r="K443" s="71"/>
      <c r="L443" s="72"/>
      <c r="M443" s="42">
        <f>IF($D$5=Abfrage!$O$2,(MONTH(C443)),(VLOOKUP((MONTH(C443)),Abfrage!$I$2:$J$13,2,FALSE)))</f>
        <v>1</v>
      </c>
      <c r="N443" s="18">
        <f t="shared" si="42"/>
        <v>0</v>
      </c>
      <c r="O443" s="18">
        <f t="shared" si="47"/>
        <v>0</v>
      </c>
      <c r="P443" s="18">
        <f t="shared" si="43"/>
        <v>0</v>
      </c>
      <c r="Q443" s="18">
        <f t="shared" si="44"/>
        <v>0</v>
      </c>
      <c r="R443" s="18">
        <f t="shared" si="45"/>
        <v>0</v>
      </c>
      <c r="S443" s="18">
        <f t="shared" si="46"/>
        <v>0</v>
      </c>
      <c r="T443" s="52" t="e">
        <f>VLOOKUP(I443,Konten!A:D,4,FALSE)</f>
        <v>#N/A</v>
      </c>
    </row>
    <row r="444" spans="1:20">
      <c r="A444" s="67"/>
      <c r="B444" s="67">
        <f t="shared" si="48"/>
        <v>435</v>
      </c>
      <c r="C444" s="68"/>
      <c r="D444" s="69"/>
      <c r="E444" s="69"/>
      <c r="F444" s="69"/>
      <c r="G444" s="70"/>
      <c r="H444" s="69"/>
      <c r="I444" s="70"/>
      <c r="J444" s="71"/>
      <c r="K444" s="71"/>
      <c r="L444" s="72"/>
      <c r="M444" s="42">
        <f>IF($D$5=Abfrage!$O$2,(MONTH(C444)),(VLOOKUP((MONTH(C444)),Abfrage!$I$2:$J$13,2,FALSE)))</f>
        <v>1</v>
      </c>
      <c r="N444" s="18">
        <f t="shared" si="42"/>
        <v>0</v>
      </c>
      <c r="O444" s="18">
        <f t="shared" si="47"/>
        <v>0</v>
      </c>
      <c r="P444" s="18">
        <f t="shared" si="43"/>
        <v>0</v>
      </c>
      <c r="Q444" s="18">
        <f t="shared" si="44"/>
        <v>0</v>
      </c>
      <c r="R444" s="18">
        <f t="shared" si="45"/>
        <v>0</v>
      </c>
      <c r="S444" s="18">
        <f t="shared" si="46"/>
        <v>0</v>
      </c>
      <c r="T444" s="52" t="e">
        <f>VLOOKUP(I444,Konten!A:D,4,FALSE)</f>
        <v>#N/A</v>
      </c>
    </row>
    <row r="445" spans="1:20">
      <c r="A445" s="67"/>
      <c r="B445" s="67">
        <f t="shared" si="48"/>
        <v>436</v>
      </c>
      <c r="C445" s="68"/>
      <c r="D445" s="69"/>
      <c r="E445" s="69"/>
      <c r="F445" s="69"/>
      <c r="G445" s="70"/>
      <c r="H445" s="69"/>
      <c r="I445" s="70"/>
      <c r="J445" s="71"/>
      <c r="K445" s="71"/>
      <c r="L445" s="72"/>
      <c r="M445" s="42">
        <f>IF($D$5=Abfrage!$O$2,(MONTH(C445)),(VLOOKUP((MONTH(C445)),Abfrage!$I$2:$J$13,2,FALSE)))</f>
        <v>1</v>
      </c>
      <c r="N445" s="18">
        <f t="shared" si="42"/>
        <v>0</v>
      </c>
      <c r="O445" s="18">
        <f t="shared" si="47"/>
        <v>0</v>
      </c>
      <c r="P445" s="18">
        <f t="shared" si="43"/>
        <v>0</v>
      </c>
      <c r="Q445" s="18">
        <f t="shared" si="44"/>
        <v>0</v>
      </c>
      <c r="R445" s="18">
        <f t="shared" si="45"/>
        <v>0</v>
      </c>
      <c r="S445" s="18">
        <f t="shared" si="46"/>
        <v>0</v>
      </c>
      <c r="T445" s="52" t="e">
        <f>VLOOKUP(I445,Konten!A:D,4,FALSE)</f>
        <v>#N/A</v>
      </c>
    </row>
    <row r="446" spans="1:20">
      <c r="A446" s="67"/>
      <c r="B446" s="67">
        <f t="shared" si="48"/>
        <v>437</v>
      </c>
      <c r="C446" s="68"/>
      <c r="D446" s="69"/>
      <c r="E446" s="69"/>
      <c r="F446" s="69"/>
      <c r="G446" s="70"/>
      <c r="H446" s="69"/>
      <c r="I446" s="70"/>
      <c r="J446" s="71"/>
      <c r="K446" s="71"/>
      <c r="L446" s="72"/>
      <c r="M446" s="42">
        <f>IF($D$5=Abfrage!$O$2,(MONTH(C446)),(VLOOKUP((MONTH(C446)),Abfrage!$I$2:$J$13,2,FALSE)))</f>
        <v>1</v>
      </c>
      <c r="N446" s="18">
        <f t="shared" si="42"/>
        <v>0</v>
      </c>
      <c r="O446" s="18">
        <f t="shared" si="47"/>
        <v>0</v>
      </c>
      <c r="P446" s="18">
        <f t="shared" si="43"/>
        <v>0</v>
      </c>
      <c r="Q446" s="18">
        <f t="shared" si="44"/>
        <v>0</v>
      </c>
      <c r="R446" s="18">
        <f t="shared" si="45"/>
        <v>0</v>
      </c>
      <c r="S446" s="18">
        <f t="shared" si="46"/>
        <v>0</v>
      </c>
      <c r="T446" s="52" t="e">
        <f>VLOOKUP(I446,Konten!A:D,4,FALSE)</f>
        <v>#N/A</v>
      </c>
    </row>
    <row r="447" spans="1:20">
      <c r="A447" s="67"/>
      <c r="B447" s="67">
        <f t="shared" si="48"/>
        <v>438</v>
      </c>
      <c r="C447" s="68"/>
      <c r="D447" s="69"/>
      <c r="E447" s="69"/>
      <c r="F447" s="69"/>
      <c r="G447" s="70"/>
      <c r="H447" s="69"/>
      <c r="I447" s="70"/>
      <c r="J447" s="71"/>
      <c r="K447" s="71"/>
      <c r="L447" s="72"/>
      <c r="M447" s="42">
        <f>IF($D$5=Abfrage!$O$2,(MONTH(C447)),(VLOOKUP((MONTH(C447)),Abfrage!$I$2:$J$13,2,FALSE)))</f>
        <v>1</v>
      </c>
      <c r="N447" s="18">
        <f t="shared" si="42"/>
        <v>0</v>
      </c>
      <c r="O447" s="18">
        <f t="shared" si="47"/>
        <v>0</v>
      </c>
      <c r="P447" s="18">
        <f t="shared" si="43"/>
        <v>0</v>
      </c>
      <c r="Q447" s="18">
        <f t="shared" si="44"/>
        <v>0</v>
      </c>
      <c r="R447" s="18">
        <f t="shared" si="45"/>
        <v>0</v>
      </c>
      <c r="S447" s="18">
        <f t="shared" si="46"/>
        <v>0</v>
      </c>
      <c r="T447" s="52" t="e">
        <f>VLOOKUP(I447,Konten!A:D,4,FALSE)</f>
        <v>#N/A</v>
      </c>
    </row>
    <row r="448" spans="1:20">
      <c r="A448" s="67"/>
      <c r="B448" s="67">
        <f t="shared" si="48"/>
        <v>439</v>
      </c>
      <c r="C448" s="68"/>
      <c r="D448" s="69"/>
      <c r="E448" s="69"/>
      <c r="F448" s="69"/>
      <c r="G448" s="70"/>
      <c r="H448" s="69"/>
      <c r="I448" s="70"/>
      <c r="J448" s="71"/>
      <c r="K448" s="71"/>
      <c r="L448" s="72"/>
      <c r="M448" s="42">
        <f>IF($D$5=Abfrage!$O$2,(MONTH(C448)),(VLOOKUP((MONTH(C448)),Abfrage!$I$2:$J$13,2,FALSE)))</f>
        <v>1</v>
      </c>
      <c r="N448" s="18">
        <f t="shared" si="42"/>
        <v>0</v>
      </c>
      <c r="O448" s="18">
        <f t="shared" si="47"/>
        <v>0</v>
      </c>
      <c r="P448" s="18">
        <f t="shared" si="43"/>
        <v>0</v>
      </c>
      <c r="Q448" s="18">
        <f t="shared" si="44"/>
        <v>0</v>
      </c>
      <c r="R448" s="18">
        <f t="shared" si="45"/>
        <v>0</v>
      </c>
      <c r="S448" s="18">
        <f t="shared" si="46"/>
        <v>0</v>
      </c>
      <c r="T448" s="52" t="e">
        <f>VLOOKUP(I448,Konten!A:D,4,FALSE)</f>
        <v>#N/A</v>
      </c>
    </row>
    <row r="449" spans="1:20">
      <c r="A449" s="67"/>
      <c r="B449" s="67">
        <f t="shared" si="48"/>
        <v>440</v>
      </c>
      <c r="C449" s="68"/>
      <c r="D449" s="69"/>
      <c r="E449" s="69"/>
      <c r="F449" s="69"/>
      <c r="G449" s="70"/>
      <c r="H449" s="69"/>
      <c r="I449" s="70"/>
      <c r="J449" s="71"/>
      <c r="K449" s="71"/>
      <c r="L449" s="72"/>
      <c r="M449" s="42">
        <f>IF($D$5=Abfrage!$O$2,(MONTH(C449)),(VLOOKUP((MONTH(C449)),Abfrage!$I$2:$J$13,2,FALSE)))</f>
        <v>1</v>
      </c>
      <c r="N449" s="18">
        <f t="shared" si="42"/>
        <v>0</v>
      </c>
      <c r="O449" s="18">
        <f t="shared" si="47"/>
        <v>0</v>
      </c>
      <c r="P449" s="18">
        <f t="shared" si="43"/>
        <v>0</v>
      </c>
      <c r="Q449" s="18">
        <f t="shared" si="44"/>
        <v>0</v>
      </c>
      <c r="R449" s="18">
        <f t="shared" si="45"/>
        <v>0</v>
      </c>
      <c r="S449" s="18">
        <f t="shared" si="46"/>
        <v>0</v>
      </c>
      <c r="T449" s="52" t="e">
        <f>VLOOKUP(I449,Konten!A:D,4,FALSE)</f>
        <v>#N/A</v>
      </c>
    </row>
    <row r="450" spans="1:20">
      <c r="A450" s="67"/>
      <c r="B450" s="67">
        <f t="shared" si="48"/>
        <v>441</v>
      </c>
      <c r="C450" s="68"/>
      <c r="D450" s="69"/>
      <c r="E450" s="69"/>
      <c r="F450" s="69"/>
      <c r="G450" s="70"/>
      <c r="H450" s="69"/>
      <c r="I450" s="70"/>
      <c r="J450" s="71"/>
      <c r="K450" s="71"/>
      <c r="L450" s="72"/>
      <c r="M450" s="42">
        <f>IF($D$5=Abfrage!$O$2,(MONTH(C450)),(VLOOKUP((MONTH(C450)),Abfrage!$I$2:$J$13,2,FALSE)))</f>
        <v>1</v>
      </c>
      <c r="N450" s="18">
        <f t="shared" si="42"/>
        <v>0</v>
      </c>
      <c r="O450" s="18">
        <f t="shared" si="47"/>
        <v>0</v>
      </c>
      <c r="P450" s="18">
        <f t="shared" si="43"/>
        <v>0</v>
      </c>
      <c r="Q450" s="18">
        <f t="shared" si="44"/>
        <v>0</v>
      </c>
      <c r="R450" s="18">
        <f t="shared" si="45"/>
        <v>0</v>
      </c>
      <c r="S450" s="18">
        <f t="shared" si="46"/>
        <v>0</v>
      </c>
      <c r="T450" s="52" t="e">
        <f>VLOOKUP(I450,Konten!A:D,4,FALSE)</f>
        <v>#N/A</v>
      </c>
    </row>
    <row r="451" spans="1:20">
      <c r="A451" s="67"/>
      <c r="B451" s="67">
        <f t="shared" si="48"/>
        <v>442</v>
      </c>
      <c r="C451" s="68"/>
      <c r="D451" s="69"/>
      <c r="E451" s="69"/>
      <c r="F451" s="69"/>
      <c r="G451" s="70"/>
      <c r="H451" s="69"/>
      <c r="I451" s="70"/>
      <c r="J451" s="71"/>
      <c r="K451" s="71"/>
      <c r="L451" s="72"/>
      <c r="M451" s="42">
        <f>IF($D$5=Abfrage!$O$2,(MONTH(C451)),(VLOOKUP((MONTH(C451)),Abfrage!$I$2:$J$13,2,FALSE)))</f>
        <v>1</v>
      </c>
      <c r="N451" s="18">
        <f t="shared" si="42"/>
        <v>0</v>
      </c>
      <c r="O451" s="18">
        <f t="shared" si="47"/>
        <v>0</v>
      </c>
      <c r="P451" s="18">
        <f t="shared" si="43"/>
        <v>0</v>
      </c>
      <c r="Q451" s="18">
        <f t="shared" si="44"/>
        <v>0</v>
      </c>
      <c r="R451" s="18">
        <f t="shared" si="45"/>
        <v>0</v>
      </c>
      <c r="S451" s="18">
        <f t="shared" si="46"/>
        <v>0</v>
      </c>
      <c r="T451" s="52" t="e">
        <f>VLOOKUP(I451,Konten!A:D,4,FALSE)</f>
        <v>#N/A</v>
      </c>
    </row>
    <row r="452" spans="1:20">
      <c r="A452" s="67"/>
      <c r="B452" s="67">
        <f t="shared" si="48"/>
        <v>443</v>
      </c>
      <c r="C452" s="68"/>
      <c r="D452" s="69"/>
      <c r="E452" s="69"/>
      <c r="F452" s="69"/>
      <c r="G452" s="70"/>
      <c r="H452" s="69"/>
      <c r="I452" s="70"/>
      <c r="J452" s="71"/>
      <c r="K452" s="71"/>
      <c r="L452" s="72"/>
      <c r="M452" s="42">
        <f>IF($D$5=Abfrage!$O$2,(MONTH(C452)),(VLOOKUP((MONTH(C452)),Abfrage!$I$2:$J$13,2,FALSE)))</f>
        <v>1</v>
      </c>
      <c r="N452" s="18">
        <f t="shared" si="42"/>
        <v>0</v>
      </c>
      <c r="O452" s="18">
        <f t="shared" si="47"/>
        <v>0</v>
      </c>
      <c r="P452" s="18">
        <f t="shared" si="43"/>
        <v>0</v>
      </c>
      <c r="Q452" s="18">
        <f t="shared" si="44"/>
        <v>0</v>
      </c>
      <c r="R452" s="18">
        <f t="shared" si="45"/>
        <v>0</v>
      </c>
      <c r="S452" s="18">
        <f t="shared" si="46"/>
        <v>0</v>
      </c>
      <c r="T452" s="52" t="e">
        <f>VLOOKUP(I452,Konten!A:D,4,FALSE)</f>
        <v>#N/A</v>
      </c>
    </row>
    <row r="453" spans="1:20">
      <c r="A453" s="67"/>
      <c r="B453" s="67">
        <f t="shared" si="48"/>
        <v>444</v>
      </c>
      <c r="C453" s="68"/>
      <c r="D453" s="69"/>
      <c r="E453" s="69"/>
      <c r="F453" s="69"/>
      <c r="G453" s="70"/>
      <c r="H453" s="69"/>
      <c r="I453" s="70"/>
      <c r="J453" s="71"/>
      <c r="K453" s="71"/>
      <c r="L453" s="72"/>
      <c r="M453" s="42">
        <f>IF($D$5=Abfrage!$O$2,(MONTH(C453)),(VLOOKUP((MONTH(C453)),Abfrage!$I$2:$J$13,2,FALSE)))</f>
        <v>1</v>
      </c>
      <c r="N453" s="18">
        <f t="shared" si="42"/>
        <v>0</v>
      </c>
      <c r="O453" s="18">
        <f t="shared" si="47"/>
        <v>0</v>
      </c>
      <c r="P453" s="18">
        <f t="shared" si="43"/>
        <v>0</v>
      </c>
      <c r="Q453" s="18">
        <f t="shared" si="44"/>
        <v>0</v>
      </c>
      <c r="R453" s="18">
        <f t="shared" si="45"/>
        <v>0</v>
      </c>
      <c r="S453" s="18">
        <f t="shared" si="46"/>
        <v>0</v>
      </c>
      <c r="T453" s="52" t="e">
        <f>VLOOKUP(I453,Konten!A:D,4,FALSE)</f>
        <v>#N/A</v>
      </c>
    </row>
    <row r="454" spans="1:20">
      <c r="A454" s="67"/>
      <c r="B454" s="67">
        <f t="shared" si="48"/>
        <v>445</v>
      </c>
      <c r="C454" s="68"/>
      <c r="D454" s="69"/>
      <c r="E454" s="69"/>
      <c r="F454" s="69"/>
      <c r="G454" s="70"/>
      <c r="H454" s="69"/>
      <c r="I454" s="70"/>
      <c r="J454" s="71"/>
      <c r="K454" s="71"/>
      <c r="L454" s="72"/>
      <c r="M454" s="42">
        <f>IF($D$5=Abfrage!$O$2,(MONTH(C454)),(VLOOKUP((MONTH(C454)),Abfrage!$I$2:$J$13,2,FALSE)))</f>
        <v>1</v>
      </c>
      <c r="N454" s="18">
        <f t="shared" si="42"/>
        <v>0</v>
      </c>
      <c r="O454" s="18">
        <f t="shared" si="47"/>
        <v>0</v>
      </c>
      <c r="P454" s="18">
        <f t="shared" si="43"/>
        <v>0</v>
      </c>
      <c r="Q454" s="18">
        <f t="shared" si="44"/>
        <v>0</v>
      </c>
      <c r="R454" s="18">
        <f t="shared" si="45"/>
        <v>0</v>
      </c>
      <c r="S454" s="18">
        <f t="shared" si="46"/>
        <v>0</v>
      </c>
      <c r="T454" s="52" t="e">
        <f>VLOOKUP(I454,Konten!A:D,4,FALSE)</f>
        <v>#N/A</v>
      </c>
    </row>
    <row r="455" spans="1:20">
      <c r="A455" s="67"/>
      <c r="B455" s="67">
        <f t="shared" si="48"/>
        <v>446</v>
      </c>
      <c r="C455" s="68"/>
      <c r="D455" s="69"/>
      <c r="E455" s="69"/>
      <c r="F455" s="69"/>
      <c r="G455" s="70"/>
      <c r="H455" s="69"/>
      <c r="I455" s="70"/>
      <c r="J455" s="71"/>
      <c r="K455" s="71"/>
      <c r="L455" s="72"/>
      <c r="M455" s="42">
        <f>IF($D$5=Abfrage!$O$2,(MONTH(C455)),(VLOOKUP((MONTH(C455)),Abfrage!$I$2:$J$13,2,FALSE)))</f>
        <v>1</v>
      </c>
      <c r="N455" s="18">
        <f t="shared" si="42"/>
        <v>0</v>
      </c>
      <c r="O455" s="18">
        <f t="shared" si="47"/>
        <v>0</v>
      </c>
      <c r="P455" s="18">
        <f t="shared" si="43"/>
        <v>0</v>
      </c>
      <c r="Q455" s="18">
        <f t="shared" si="44"/>
        <v>0</v>
      </c>
      <c r="R455" s="18">
        <f t="shared" si="45"/>
        <v>0</v>
      </c>
      <c r="S455" s="18">
        <f t="shared" si="46"/>
        <v>0</v>
      </c>
      <c r="T455" s="52" t="e">
        <f>VLOOKUP(I455,Konten!A:D,4,FALSE)</f>
        <v>#N/A</v>
      </c>
    </row>
    <row r="456" spans="1:20">
      <c r="A456" s="67"/>
      <c r="B456" s="67">
        <f t="shared" si="48"/>
        <v>447</v>
      </c>
      <c r="C456" s="68"/>
      <c r="D456" s="69"/>
      <c r="E456" s="69"/>
      <c r="F456" s="69"/>
      <c r="G456" s="70"/>
      <c r="H456" s="69"/>
      <c r="I456" s="70"/>
      <c r="J456" s="71"/>
      <c r="K456" s="71"/>
      <c r="L456" s="72"/>
      <c r="M456" s="42">
        <f>IF($D$5=Abfrage!$O$2,(MONTH(C456)),(VLOOKUP((MONTH(C456)),Abfrage!$I$2:$J$13,2,FALSE)))</f>
        <v>1</v>
      </c>
      <c r="N456" s="18">
        <f t="shared" si="42"/>
        <v>0</v>
      </c>
      <c r="O456" s="18">
        <f t="shared" si="47"/>
        <v>0</v>
      </c>
      <c r="P456" s="18">
        <f t="shared" si="43"/>
        <v>0</v>
      </c>
      <c r="Q456" s="18">
        <f t="shared" si="44"/>
        <v>0</v>
      </c>
      <c r="R456" s="18">
        <f t="shared" si="45"/>
        <v>0</v>
      </c>
      <c r="S456" s="18">
        <f t="shared" si="46"/>
        <v>0</v>
      </c>
      <c r="T456" s="52" t="e">
        <f>VLOOKUP(I456,Konten!A:D,4,FALSE)</f>
        <v>#N/A</v>
      </c>
    </row>
    <row r="457" spans="1:20">
      <c r="A457" s="67"/>
      <c r="B457" s="67">
        <f t="shared" si="48"/>
        <v>448</v>
      </c>
      <c r="C457" s="68"/>
      <c r="D457" s="69"/>
      <c r="E457" s="69"/>
      <c r="F457" s="69"/>
      <c r="G457" s="70"/>
      <c r="H457" s="69"/>
      <c r="I457" s="70"/>
      <c r="J457" s="71"/>
      <c r="K457" s="71"/>
      <c r="L457" s="72"/>
      <c r="M457" s="42">
        <f>IF($D$5=Abfrage!$O$2,(MONTH(C457)),(VLOOKUP((MONTH(C457)),Abfrage!$I$2:$J$13,2,FALSE)))</f>
        <v>1</v>
      </c>
      <c r="N457" s="18">
        <f t="shared" si="42"/>
        <v>0</v>
      </c>
      <c r="O457" s="18">
        <f t="shared" si="47"/>
        <v>0</v>
      </c>
      <c r="P457" s="18">
        <f t="shared" si="43"/>
        <v>0</v>
      </c>
      <c r="Q457" s="18">
        <f t="shared" si="44"/>
        <v>0</v>
      </c>
      <c r="R457" s="18">
        <f t="shared" si="45"/>
        <v>0</v>
      </c>
      <c r="S457" s="18">
        <f t="shared" si="46"/>
        <v>0</v>
      </c>
      <c r="T457" s="52" t="e">
        <f>VLOOKUP(I457,Konten!A:D,4,FALSE)</f>
        <v>#N/A</v>
      </c>
    </row>
    <row r="458" spans="1:20">
      <c r="A458" s="67"/>
      <c r="B458" s="67">
        <f t="shared" si="48"/>
        <v>449</v>
      </c>
      <c r="C458" s="68"/>
      <c r="D458" s="69"/>
      <c r="E458" s="69"/>
      <c r="F458" s="69"/>
      <c r="G458" s="70"/>
      <c r="H458" s="69"/>
      <c r="I458" s="70"/>
      <c r="J458" s="71"/>
      <c r="K458" s="71"/>
      <c r="L458" s="72"/>
      <c r="M458" s="42">
        <f>IF($D$5=Abfrage!$O$2,(MONTH(C458)),(VLOOKUP((MONTH(C458)),Abfrage!$I$2:$J$13,2,FALSE)))</f>
        <v>1</v>
      </c>
      <c r="N458" s="18">
        <f t="shared" ref="N458:N521" si="49">(SUM(P458:S458))-(SUM(J458:K458))</f>
        <v>0</v>
      </c>
      <c r="O458" s="18">
        <f t="shared" si="47"/>
        <v>0</v>
      </c>
      <c r="P458" s="18">
        <f t="shared" ref="P458:P521" si="50">IFERROR((ROUND((+J458/(1+L458)*L458),2)),0)</f>
        <v>0</v>
      </c>
      <c r="Q458" s="18">
        <f t="shared" ref="Q458:Q521" si="51">IFERROR(ROUND(IF(L458=100%,K458,(K458/(1+L458)*L458)),2),0)</f>
        <v>0</v>
      </c>
      <c r="R458" s="18">
        <f t="shared" ref="R458:R521" si="52">+J458-P458</f>
        <v>0</v>
      </c>
      <c r="S458" s="18">
        <f t="shared" ref="S458:S521" si="53">+K458-Q458</f>
        <v>0</v>
      </c>
      <c r="T458" s="52" t="e">
        <f>VLOOKUP(I458,Konten!A:D,4,FALSE)</f>
        <v>#N/A</v>
      </c>
    </row>
    <row r="459" spans="1:20">
      <c r="A459" s="67"/>
      <c r="B459" s="67">
        <f t="shared" si="48"/>
        <v>450</v>
      </c>
      <c r="C459" s="68"/>
      <c r="D459" s="69"/>
      <c r="E459" s="69"/>
      <c r="F459" s="69"/>
      <c r="G459" s="70"/>
      <c r="H459" s="69"/>
      <c r="I459" s="70"/>
      <c r="J459" s="71"/>
      <c r="K459" s="71"/>
      <c r="L459" s="72"/>
      <c r="M459" s="42">
        <f>IF($D$5=Abfrage!$O$2,(MONTH(C459)),(VLOOKUP((MONTH(C459)),Abfrage!$I$2:$J$13,2,FALSE)))</f>
        <v>1</v>
      </c>
      <c r="N459" s="18">
        <f t="shared" si="49"/>
        <v>0</v>
      </c>
      <c r="O459" s="18">
        <f t="shared" ref="O459:O522" si="54">IF(L459="EUST",K459,0)</f>
        <v>0</v>
      </c>
      <c r="P459" s="18">
        <f t="shared" si="50"/>
        <v>0</v>
      </c>
      <c r="Q459" s="18">
        <f t="shared" si="51"/>
        <v>0</v>
      </c>
      <c r="R459" s="18">
        <f t="shared" si="52"/>
        <v>0</v>
      </c>
      <c r="S459" s="18">
        <f t="shared" si="53"/>
        <v>0</v>
      </c>
      <c r="T459" s="52" t="e">
        <f>VLOOKUP(I459,Konten!A:D,4,FALSE)</f>
        <v>#N/A</v>
      </c>
    </row>
    <row r="460" spans="1:20">
      <c r="A460" s="67"/>
      <c r="B460" s="67">
        <f t="shared" ref="B460:B523" si="55">B459+1</f>
        <v>451</v>
      </c>
      <c r="C460" s="68"/>
      <c r="D460" s="69"/>
      <c r="E460" s="69"/>
      <c r="F460" s="69"/>
      <c r="G460" s="70"/>
      <c r="H460" s="69"/>
      <c r="I460" s="70"/>
      <c r="J460" s="71"/>
      <c r="K460" s="71"/>
      <c r="L460" s="72"/>
      <c r="M460" s="42">
        <f>IF($D$5=Abfrage!$O$2,(MONTH(C460)),(VLOOKUP((MONTH(C460)),Abfrage!$I$2:$J$13,2,FALSE)))</f>
        <v>1</v>
      </c>
      <c r="N460" s="18">
        <f t="shared" si="49"/>
        <v>0</v>
      </c>
      <c r="O460" s="18">
        <f t="shared" si="54"/>
        <v>0</v>
      </c>
      <c r="P460" s="18">
        <f t="shared" si="50"/>
        <v>0</v>
      </c>
      <c r="Q460" s="18">
        <f t="shared" si="51"/>
        <v>0</v>
      </c>
      <c r="R460" s="18">
        <f t="shared" si="52"/>
        <v>0</v>
      </c>
      <c r="S460" s="18">
        <f t="shared" si="53"/>
        <v>0</v>
      </c>
      <c r="T460" s="52" t="e">
        <f>VLOOKUP(I460,Konten!A:D,4,FALSE)</f>
        <v>#N/A</v>
      </c>
    </row>
    <row r="461" spans="1:20">
      <c r="A461" s="67"/>
      <c r="B461" s="67">
        <f t="shared" si="55"/>
        <v>452</v>
      </c>
      <c r="C461" s="68"/>
      <c r="D461" s="69"/>
      <c r="E461" s="69"/>
      <c r="F461" s="69"/>
      <c r="G461" s="70"/>
      <c r="H461" s="69"/>
      <c r="I461" s="70"/>
      <c r="J461" s="71"/>
      <c r="K461" s="71"/>
      <c r="L461" s="72"/>
      <c r="M461" s="42">
        <f>IF($D$5=Abfrage!$O$2,(MONTH(C461)),(VLOOKUP((MONTH(C461)),Abfrage!$I$2:$J$13,2,FALSE)))</f>
        <v>1</v>
      </c>
      <c r="N461" s="18">
        <f t="shared" si="49"/>
        <v>0</v>
      </c>
      <c r="O461" s="18">
        <f t="shared" si="54"/>
        <v>0</v>
      </c>
      <c r="P461" s="18">
        <f t="shared" si="50"/>
        <v>0</v>
      </c>
      <c r="Q461" s="18">
        <f t="shared" si="51"/>
        <v>0</v>
      </c>
      <c r="R461" s="18">
        <f t="shared" si="52"/>
        <v>0</v>
      </c>
      <c r="S461" s="18">
        <f t="shared" si="53"/>
        <v>0</v>
      </c>
      <c r="T461" s="52" t="e">
        <f>VLOOKUP(I461,Konten!A:D,4,FALSE)</f>
        <v>#N/A</v>
      </c>
    </row>
    <row r="462" spans="1:20">
      <c r="A462" s="67"/>
      <c r="B462" s="67">
        <f t="shared" si="55"/>
        <v>453</v>
      </c>
      <c r="C462" s="68"/>
      <c r="D462" s="69"/>
      <c r="E462" s="69"/>
      <c r="F462" s="69"/>
      <c r="G462" s="70"/>
      <c r="H462" s="69"/>
      <c r="I462" s="70"/>
      <c r="J462" s="71"/>
      <c r="K462" s="71"/>
      <c r="L462" s="72"/>
      <c r="M462" s="42">
        <f>IF($D$5=Abfrage!$O$2,(MONTH(C462)),(VLOOKUP((MONTH(C462)),Abfrage!$I$2:$J$13,2,FALSE)))</f>
        <v>1</v>
      </c>
      <c r="N462" s="18">
        <f t="shared" si="49"/>
        <v>0</v>
      </c>
      <c r="O462" s="18">
        <f t="shared" si="54"/>
        <v>0</v>
      </c>
      <c r="P462" s="18">
        <f t="shared" si="50"/>
        <v>0</v>
      </c>
      <c r="Q462" s="18">
        <f t="shared" si="51"/>
        <v>0</v>
      </c>
      <c r="R462" s="18">
        <f t="shared" si="52"/>
        <v>0</v>
      </c>
      <c r="S462" s="18">
        <f t="shared" si="53"/>
        <v>0</v>
      </c>
      <c r="T462" s="52" t="e">
        <f>VLOOKUP(I462,Konten!A:D,4,FALSE)</f>
        <v>#N/A</v>
      </c>
    </row>
    <row r="463" spans="1:20">
      <c r="A463" s="67"/>
      <c r="B463" s="67">
        <f t="shared" si="55"/>
        <v>454</v>
      </c>
      <c r="C463" s="68"/>
      <c r="D463" s="69"/>
      <c r="E463" s="69"/>
      <c r="F463" s="69"/>
      <c r="G463" s="70"/>
      <c r="H463" s="69"/>
      <c r="I463" s="70"/>
      <c r="J463" s="71"/>
      <c r="K463" s="71"/>
      <c r="L463" s="72"/>
      <c r="M463" s="42">
        <f>IF($D$5=Abfrage!$O$2,(MONTH(C463)),(VLOOKUP((MONTH(C463)),Abfrage!$I$2:$J$13,2,FALSE)))</f>
        <v>1</v>
      </c>
      <c r="N463" s="18">
        <f t="shared" si="49"/>
        <v>0</v>
      </c>
      <c r="O463" s="18">
        <f t="shared" si="54"/>
        <v>0</v>
      </c>
      <c r="P463" s="18">
        <f t="shared" si="50"/>
        <v>0</v>
      </c>
      <c r="Q463" s="18">
        <f t="shared" si="51"/>
        <v>0</v>
      </c>
      <c r="R463" s="18">
        <f t="shared" si="52"/>
        <v>0</v>
      </c>
      <c r="S463" s="18">
        <f t="shared" si="53"/>
        <v>0</v>
      </c>
      <c r="T463" s="52" t="e">
        <f>VLOOKUP(I463,Konten!A:D,4,FALSE)</f>
        <v>#N/A</v>
      </c>
    </row>
    <row r="464" spans="1:20">
      <c r="A464" s="67"/>
      <c r="B464" s="67">
        <f t="shared" si="55"/>
        <v>455</v>
      </c>
      <c r="C464" s="68"/>
      <c r="D464" s="69"/>
      <c r="E464" s="69"/>
      <c r="F464" s="69"/>
      <c r="G464" s="70"/>
      <c r="H464" s="69"/>
      <c r="I464" s="70"/>
      <c r="J464" s="71"/>
      <c r="K464" s="71"/>
      <c r="L464" s="72"/>
      <c r="M464" s="42">
        <f>IF($D$5=Abfrage!$O$2,(MONTH(C464)),(VLOOKUP((MONTH(C464)),Abfrage!$I$2:$J$13,2,FALSE)))</f>
        <v>1</v>
      </c>
      <c r="N464" s="18">
        <f t="shared" si="49"/>
        <v>0</v>
      </c>
      <c r="O464" s="18">
        <f t="shared" si="54"/>
        <v>0</v>
      </c>
      <c r="P464" s="18">
        <f t="shared" si="50"/>
        <v>0</v>
      </c>
      <c r="Q464" s="18">
        <f t="shared" si="51"/>
        <v>0</v>
      </c>
      <c r="R464" s="18">
        <f t="shared" si="52"/>
        <v>0</v>
      </c>
      <c r="S464" s="18">
        <f t="shared" si="53"/>
        <v>0</v>
      </c>
      <c r="T464" s="52" t="e">
        <f>VLOOKUP(I464,Konten!A:D,4,FALSE)</f>
        <v>#N/A</v>
      </c>
    </row>
    <row r="465" spans="1:20">
      <c r="A465" s="67"/>
      <c r="B465" s="67">
        <f t="shared" si="55"/>
        <v>456</v>
      </c>
      <c r="C465" s="68"/>
      <c r="D465" s="69"/>
      <c r="E465" s="69"/>
      <c r="F465" s="69"/>
      <c r="G465" s="70"/>
      <c r="H465" s="69"/>
      <c r="I465" s="70"/>
      <c r="J465" s="71"/>
      <c r="K465" s="71"/>
      <c r="L465" s="72"/>
      <c r="M465" s="42">
        <f>IF($D$5=Abfrage!$O$2,(MONTH(C465)),(VLOOKUP((MONTH(C465)),Abfrage!$I$2:$J$13,2,FALSE)))</f>
        <v>1</v>
      </c>
      <c r="N465" s="18">
        <f t="shared" si="49"/>
        <v>0</v>
      </c>
      <c r="O465" s="18">
        <f t="shared" si="54"/>
        <v>0</v>
      </c>
      <c r="P465" s="18">
        <f t="shared" si="50"/>
        <v>0</v>
      </c>
      <c r="Q465" s="18">
        <f t="shared" si="51"/>
        <v>0</v>
      </c>
      <c r="R465" s="18">
        <f t="shared" si="52"/>
        <v>0</v>
      </c>
      <c r="S465" s="18">
        <f t="shared" si="53"/>
        <v>0</v>
      </c>
      <c r="T465" s="52" t="e">
        <f>VLOOKUP(I465,Konten!A:D,4,FALSE)</f>
        <v>#N/A</v>
      </c>
    </row>
    <row r="466" spans="1:20">
      <c r="A466" s="67"/>
      <c r="B466" s="67">
        <f t="shared" si="55"/>
        <v>457</v>
      </c>
      <c r="C466" s="68"/>
      <c r="D466" s="69"/>
      <c r="E466" s="69"/>
      <c r="F466" s="69"/>
      <c r="G466" s="70"/>
      <c r="H466" s="69"/>
      <c r="I466" s="70"/>
      <c r="J466" s="71"/>
      <c r="K466" s="71"/>
      <c r="L466" s="72"/>
      <c r="M466" s="42">
        <f>IF($D$5=Abfrage!$O$2,(MONTH(C466)),(VLOOKUP((MONTH(C466)),Abfrage!$I$2:$J$13,2,FALSE)))</f>
        <v>1</v>
      </c>
      <c r="N466" s="18">
        <f t="shared" si="49"/>
        <v>0</v>
      </c>
      <c r="O466" s="18">
        <f t="shared" si="54"/>
        <v>0</v>
      </c>
      <c r="P466" s="18">
        <f t="shared" si="50"/>
        <v>0</v>
      </c>
      <c r="Q466" s="18">
        <f t="shared" si="51"/>
        <v>0</v>
      </c>
      <c r="R466" s="18">
        <f t="shared" si="52"/>
        <v>0</v>
      </c>
      <c r="S466" s="18">
        <f t="shared" si="53"/>
        <v>0</v>
      </c>
      <c r="T466" s="52" t="e">
        <f>VLOOKUP(I466,Konten!A:D,4,FALSE)</f>
        <v>#N/A</v>
      </c>
    </row>
    <row r="467" spans="1:20">
      <c r="A467" s="67"/>
      <c r="B467" s="67">
        <f t="shared" si="55"/>
        <v>458</v>
      </c>
      <c r="C467" s="68"/>
      <c r="D467" s="69"/>
      <c r="E467" s="69"/>
      <c r="F467" s="69"/>
      <c r="G467" s="70"/>
      <c r="H467" s="69"/>
      <c r="I467" s="70"/>
      <c r="J467" s="71"/>
      <c r="K467" s="71"/>
      <c r="L467" s="72"/>
      <c r="M467" s="42">
        <f>IF($D$5=Abfrage!$O$2,(MONTH(C467)),(VLOOKUP((MONTH(C467)),Abfrage!$I$2:$J$13,2,FALSE)))</f>
        <v>1</v>
      </c>
      <c r="N467" s="18">
        <f t="shared" si="49"/>
        <v>0</v>
      </c>
      <c r="O467" s="18">
        <f t="shared" si="54"/>
        <v>0</v>
      </c>
      <c r="P467" s="18">
        <f t="shared" si="50"/>
        <v>0</v>
      </c>
      <c r="Q467" s="18">
        <f t="shared" si="51"/>
        <v>0</v>
      </c>
      <c r="R467" s="18">
        <f t="shared" si="52"/>
        <v>0</v>
      </c>
      <c r="S467" s="18">
        <f t="shared" si="53"/>
        <v>0</v>
      </c>
      <c r="T467" s="52" t="e">
        <f>VLOOKUP(I467,Konten!A:D,4,FALSE)</f>
        <v>#N/A</v>
      </c>
    </row>
    <row r="468" spans="1:20">
      <c r="A468" s="67"/>
      <c r="B468" s="67">
        <f t="shared" si="55"/>
        <v>459</v>
      </c>
      <c r="C468" s="68"/>
      <c r="D468" s="69"/>
      <c r="E468" s="69"/>
      <c r="F468" s="69"/>
      <c r="G468" s="70"/>
      <c r="H468" s="69"/>
      <c r="I468" s="70"/>
      <c r="J468" s="71"/>
      <c r="K468" s="71"/>
      <c r="L468" s="72"/>
      <c r="M468" s="42">
        <f>IF($D$5=Abfrage!$O$2,(MONTH(C468)),(VLOOKUP((MONTH(C468)),Abfrage!$I$2:$J$13,2,FALSE)))</f>
        <v>1</v>
      </c>
      <c r="N468" s="18">
        <f t="shared" si="49"/>
        <v>0</v>
      </c>
      <c r="O468" s="18">
        <f t="shared" si="54"/>
        <v>0</v>
      </c>
      <c r="P468" s="18">
        <f t="shared" si="50"/>
        <v>0</v>
      </c>
      <c r="Q468" s="18">
        <f t="shared" si="51"/>
        <v>0</v>
      </c>
      <c r="R468" s="18">
        <f t="shared" si="52"/>
        <v>0</v>
      </c>
      <c r="S468" s="18">
        <f t="shared" si="53"/>
        <v>0</v>
      </c>
      <c r="T468" s="52" t="e">
        <f>VLOOKUP(I468,Konten!A:D,4,FALSE)</f>
        <v>#N/A</v>
      </c>
    </row>
    <row r="469" spans="1:20">
      <c r="A469" s="67"/>
      <c r="B469" s="67">
        <f t="shared" si="55"/>
        <v>460</v>
      </c>
      <c r="C469" s="68"/>
      <c r="D469" s="69"/>
      <c r="E469" s="69"/>
      <c r="F469" s="69"/>
      <c r="G469" s="70"/>
      <c r="H469" s="69"/>
      <c r="I469" s="70"/>
      <c r="J469" s="71"/>
      <c r="K469" s="71"/>
      <c r="L469" s="72"/>
      <c r="M469" s="42">
        <f>IF($D$5=Abfrage!$O$2,(MONTH(C469)),(VLOOKUP((MONTH(C469)),Abfrage!$I$2:$J$13,2,FALSE)))</f>
        <v>1</v>
      </c>
      <c r="N469" s="18">
        <f t="shared" si="49"/>
        <v>0</v>
      </c>
      <c r="O469" s="18">
        <f t="shared" si="54"/>
        <v>0</v>
      </c>
      <c r="P469" s="18">
        <f t="shared" si="50"/>
        <v>0</v>
      </c>
      <c r="Q469" s="18">
        <f t="shared" si="51"/>
        <v>0</v>
      </c>
      <c r="R469" s="18">
        <f t="shared" si="52"/>
        <v>0</v>
      </c>
      <c r="S469" s="18">
        <f t="shared" si="53"/>
        <v>0</v>
      </c>
      <c r="T469" s="52" t="e">
        <f>VLOOKUP(I469,Konten!A:D,4,FALSE)</f>
        <v>#N/A</v>
      </c>
    </row>
    <row r="470" spans="1:20">
      <c r="A470" s="67"/>
      <c r="B470" s="67">
        <f t="shared" si="55"/>
        <v>461</v>
      </c>
      <c r="C470" s="68"/>
      <c r="D470" s="69"/>
      <c r="E470" s="69"/>
      <c r="F470" s="69"/>
      <c r="G470" s="70"/>
      <c r="H470" s="69"/>
      <c r="I470" s="70"/>
      <c r="J470" s="71"/>
      <c r="K470" s="71"/>
      <c r="L470" s="72"/>
      <c r="M470" s="42">
        <f>IF($D$5=Abfrage!$O$2,(MONTH(C470)),(VLOOKUP((MONTH(C470)),Abfrage!$I$2:$J$13,2,FALSE)))</f>
        <v>1</v>
      </c>
      <c r="N470" s="18">
        <f t="shared" si="49"/>
        <v>0</v>
      </c>
      <c r="O470" s="18">
        <f t="shared" si="54"/>
        <v>0</v>
      </c>
      <c r="P470" s="18">
        <f t="shared" si="50"/>
        <v>0</v>
      </c>
      <c r="Q470" s="18">
        <f t="shared" si="51"/>
        <v>0</v>
      </c>
      <c r="R470" s="18">
        <f t="shared" si="52"/>
        <v>0</v>
      </c>
      <c r="S470" s="18">
        <f t="shared" si="53"/>
        <v>0</v>
      </c>
      <c r="T470" s="52" t="e">
        <f>VLOOKUP(I470,Konten!A:D,4,FALSE)</f>
        <v>#N/A</v>
      </c>
    </row>
    <row r="471" spans="1:20">
      <c r="A471" s="67"/>
      <c r="B471" s="67">
        <f t="shared" si="55"/>
        <v>462</v>
      </c>
      <c r="C471" s="68"/>
      <c r="D471" s="69"/>
      <c r="E471" s="69"/>
      <c r="F471" s="69"/>
      <c r="G471" s="70"/>
      <c r="H471" s="69"/>
      <c r="I471" s="70"/>
      <c r="J471" s="71"/>
      <c r="K471" s="71"/>
      <c r="L471" s="72"/>
      <c r="M471" s="42">
        <f>IF($D$5=Abfrage!$O$2,(MONTH(C471)),(VLOOKUP((MONTH(C471)),Abfrage!$I$2:$J$13,2,FALSE)))</f>
        <v>1</v>
      </c>
      <c r="N471" s="18">
        <f t="shared" si="49"/>
        <v>0</v>
      </c>
      <c r="O471" s="18">
        <f t="shared" si="54"/>
        <v>0</v>
      </c>
      <c r="P471" s="18">
        <f t="shared" si="50"/>
        <v>0</v>
      </c>
      <c r="Q471" s="18">
        <f t="shared" si="51"/>
        <v>0</v>
      </c>
      <c r="R471" s="18">
        <f t="shared" si="52"/>
        <v>0</v>
      </c>
      <c r="S471" s="18">
        <f t="shared" si="53"/>
        <v>0</v>
      </c>
      <c r="T471" s="52" t="e">
        <f>VLOOKUP(I471,Konten!A:D,4,FALSE)</f>
        <v>#N/A</v>
      </c>
    </row>
    <row r="472" spans="1:20">
      <c r="A472" s="67"/>
      <c r="B472" s="67">
        <f t="shared" si="55"/>
        <v>463</v>
      </c>
      <c r="C472" s="68"/>
      <c r="D472" s="69"/>
      <c r="E472" s="69"/>
      <c r="F472" s="69"/>
      <c r="G472" s="70"/>
      <c r="H472" s="69"/>
      <c r="I472" s="70"/>
      <c r="J472" s="71"/>
      <c r="K472" s="71"/>
      <c r="L472" s="72"/>
      <c r="M472" s="42">
        <f>IF($D$5=Abfrage!$O$2,(MONTH(C472)),(VLOOKUP((MONTH(C472)),Abfrage!$I$2:$J$13,2,FALSE)))</f>
        <v>1</v>
      </c>
      <c r="N472" s="18">
        <f t="shared" si="49"/>
        <v>0</v>
      </c>
      <c r="O472" s="18">
        <f t="shared" si="54"/>
        <v>0</v>
      </c>
      <c r="P472" s="18">
        <f t="shared" si="50"/>
        <v>0</v>
      </c>
      <c r="Q472" s="18">
        <f t="shared" si="51"/>
        <v>0</v>
      </c>
      <c r="R472" s="18">
        <f t="shared" si="52"/>
        <v>0</v>
      </c>
      <c r="S472" s="18">
        <f t="shared" si="53"/>
        <v>0</v>
      </c>
      <c r="T472" s="52" t="e">
        <f>VLOOKUP(I472,Konten!A:D,4,FALSE)</f>
        <v>#N/A</v>
      </c>
    </row>
    <row r="473" spans="1:20">
      <c r="A473" s="67"/>
      <c r="B473" s="67">
        <f t="shared" si="55"/>
        <v>464</v>
      </c>
      <c r="C473" s="68"/>
      <c r="D473" s="69"/>
      <c r="E473" s="69"/>
      <c r="F473" s="69"/>
      <c r="G473" s="70"/>
      <c r="H473" s="69"/>
      <c r="I473" s="70"/>
      <c r="J473" s="71"/>
      <c r="K473" s="71"/>
      <c r="L473" s="72"/>
      <c r="M473" s="42">
        <f>IF($D$5=Abfrage!$O$2,(MONTH(C473)),(VLOOKUP((MONTH(C473)),Abfrage!$I$2:$J$13,2,FALSE)))</f>
        <v>1</v>
      </c>
      <c r="N473" s="18">
        <f t="shared" si="49"/>
        <v>0</v>
      </c>
      <c r="O473" s="18">
        <f t="shared" si="54"/>
        <v>0</v>
      </c>
      <c r="P473" s="18">
        <f t="shared" si="50"/>
        <v>0</v>
      </c>
      <c r="Q473" s="18">
        <f t="shared" si="51"/>
        <v>0</v>
      </c>
      <c r="R473" s="18">
        <f t="shared" si="52"/>
        <v>0</v>
      </c>
      <c r="S473" s="18">
        <f t="shared" si="53"/>
        <v>0</v>
      </c>
      <c r="T473" s="52" t="e">
        <f>VLOOKUP(I473,Konten!A:D,4,FALSE)</f>
        <v>#N/A</v>
      </c>
    </row>
    <row r="474" spans="1:20">
      <c r="A474" s="67"/>
      <c r="B474" s="67">
        <f t="shared" si="55"/>
        <v>465</v>
      </c>
      <c r="C474" s="68"/>
      <c r="D474" s="69"/>
      <c r="E474" s="69"/>
      <c r="F474" s="69"/>
      <c r="G474" s="70"/>
      <c r="H474" s="69"/>
      <c r="I474" s="70"/>
      <c r="J474" s="71"/>
      <c r="K474" s="71"/>
      <c r="L474" s="72"/>
      <c r="M474" s="42">
        <f>IF($D$5=Abfrage!$O$2,(MONTH(C474)),(VLOOKUP((MONTH(C474)),Abfrage!$I$2:$J$13,2,FALSE)))</f>
        <v>1</v>
      </c>
      <c r="N474" s="18">
        <f t="shared" si="49"/>
        <v>0</v>
      </c>
      <c r="O474" s="18">
        <f t="shared" si="54"/>
        <v>0</v>
      </c>
      <c r="P474" s="18">
        <f t="shared" si="50"/>
        <v>0</v>
      </c>
      <c r="Q474" s="18">
        <f t="shared" si="51"/>
        <v>0</v>
      </c>
      <c r="R474" s="18">
        <f t="shared" si="52"/>
        <v>0</v>
      </c>
      <c r="S474" s="18">
        <f t="shared" si="53"/>
        <v>0</v>
      </c>
      <c r="T474" s="52" t="e">
        <f>VLOOKUP(I474,Konten!A:D,4,FALSE)</f>
        <v>#N/A</v>
      </c>
    </row>
    <row r="475" spans="1:20">
      <c r="A475" s="67"/>
      <c r="B475" s="67">
        <f t="shared" si="55"/>
        <v>466</v>
      </c>
      <c r="C475" s="68"/>
      <c r="D475" s="69"/>
      <c r="E475" s="69"/>
      <c r="F475" s="69"/>
      <c r="G475" s="70"/>
      <c r="H475" s="69"/>
      <c r="I475" s="70"/>
      <c r="J475" s="71"/>
      <c r="K475" s="71"/>
      <c r="L475" s="72"/>
      <c r="M475" s="42">
        <f>IF($D$5=Abfrage!$O$2,(MONTH(C475)),(VLOOKUP((MONTH(C475)),Abfrage!$I$2:$J$13,2,FALSE)))</f>
        <v>1</v>
      </c>
      <c r="N475" s="18">
        <f t="shared" si="49"/>
        <v>0</v>
      </c>
      <c r="O475" s="18">
        <f t="shared" si="54"/>
        <v>0</v>
      </c>
      <c r="P475" s="18">
        <f t="shared" si="50"/>
        <v>0</v>
      </c>
      <c r="Q475" s="18">
        <f t="shared" si="51"/>
        <v>0</v>
      </c>
      <c r="R475" s="18">
        <f t="shared" si="52"/>
        <v>0</v>
      </c>
      <c r="S475" s="18">
        <f t="shared" si="53"/>
        <v>0</v>
      </c>
      <c r="T475" s="52" t="e">
        <f>VLOOKUP(I475,Konten!A:D,4,FALSE)</f>
        <v>#N/A</v>
      </c>
    </row>
    <row r="476" spans="1:20">
      <c r="A476" s="67"/>
      <c r="B476" s="67">
        <f t="shared" si="55"/>
        <v>467</v>
      </c>
      <c r="C476" s="68"/>
      <c r="D476" s="69"/>
      <c r="E476" s="69"/>
      <c r="F476" s="69"/>
      <c r="G476" s="70"/>
      <c r="H476" s="69"/>
      <c r="I476" s="70"/>
      <c r="J476" s="71"/>
      <c r="K476" s="71"/>
      <c r="L476" s="72"/>
      <c r="M476" s="42">
        <f>IF($D$5=Abfrage!$O$2,(MONTH(C476)),(VLOOKUP((MONTH(C476)),Abfrage!$I$2:$J$13,2,FALSE)))</f>
        <v>1</v>
      </c>
      <c r="N476" s="18">
        <f t="shared" si="49"/>
        <v>0</v>
      </c>
      <c r="O476" s="18">
        <f t="shared" si="54"/>
        <v>0</v>
      </c>
      <c r="P476" s="18">
        <f t="shared" si="50"/>
        <v>0</v>
      </c>
      <c r="Q476" s="18">
        <f t="shared" si="51"/>
        <v>0</v>
      </c>
      <c r="R476" s="18">
        <f t="shared" si="52"/>
        <v>0</v>
      </c>
      <c r="S476" s="18">
        <f t="shared" si="53"/>
        <v>0</v>
      </c>
      <c r="T476" s="52" t="e">
        <f>VLOOKUP(I476,Konten!A:D,4,FALSE)</f>
        <v>#N/A</v>
      </c>
    </row>
    <row r="477" spans="1:20">
      <c r="A477" s="67"/>
      <c r="B477" s="67">
        <f t="shared" si="55"/>
        <v>468</v>
      </c>
      <c r="C477" s="68"/>
      <c r="D477" s="69"/>
      <c r="E477" s="69"/>
      <c r="F477" s="69"/>
      <c r="G477" s="70"/>
      <c r="H477" s="69"/>
      <c r="I477" s="70"/>
      <c r="J477" s="71"/>
      <c r="K477" s="71"/>
      <c r="L477" s="72"/>
      <c r="M477" s="42">
        <f>IF($D$5=Abfrage!$O$2,(MONTH(C477)),(VLOOKUP((MONTH(C477)),Abfrage!$I$2:$J$13,2,FALSE)))</f>
        <v>1</v>
      </c>
      <c r="N477" s="18">
        <f t="shared" si="49"/>
        <v>0</v>
      </c>
      <c r="O477" s="18">
        <f t="shared" si="54"/>
        <v>0</v>
      </c>
      <c r="P477" s="18">
        <f t="shared" si="50"/>
        <v>0</v>
      </c>
      <c r="Q477" s="18">
        <f t="shared" si="51"/>
        <v>0</v>
      </c>
      <c r="R477" s="18">
        <f t="shared" si="52"/>
        <v>0</v>
      </c>
      <c r="S477" s="18">
        <f t="shared" si="53"/>
        <v>0</v>
      </c>
      <c r="T477" s="52" t="e">
        <f>VLOOKUP(I477,Konten!A:D,4,FALSE)</f>
        <v>#N/A</v>
      </c>
    </row>
    <row r="478" spans="1:20">
      <c r="A478" s="67"/>
      <c r="B478" s="67">
        <f t="shared" si="55"/>
        <v>469</v>
      </c>
      <c r="C478" s="68"/>
      <c r="D478" s="69"/>
      <c r="E478" s="69"/>
      <c r="F478" s="69"/>
      <c r="G478" s="70"/>
      <c r="H478" s="69"/>
      <c r="I478" s="70"/>
      <c r="J478" s="71"/>
      <c r="K478" s="71"/>
      <c r="L478" s="72"/>
      <c r="M478" s="42">
        <f>IF($D$5=Abfrage!$O$2,(MONTH(C478)),(VLOOKUP((MONTH(C478)),Abfrage!$I$2:$J$13,2,FALSE)))</f>
        <v>1</v>
      </c>
      <c r="N478" s="18">
        <f t="shared" si="49"/>
        <v>0</v>
      </c>
      <c r="O478" s="18">
        <f t="shared" si="54"/>
        <v>0</v>
      </c>
      <c r="P478" s="18">
        <f t="shared" si="50"/>
        <v>0</v>
      </c>
      <c r="Q478" s="18">
        <f t="shared" si="51"/>
        <v>0</v>
      </c>
      <c r="R478" s="18">
        <f t="shared" si="52"/>
        <v>0</v>
      </c>
      <c r="S478" s="18">
        <f t="shared" si="53"/>
        <v>0</v>
      </c>
      <c r="T478" s="52" t="e">
        <f>VLOOKUP(I478,Konten!A:D,4,FALSE)</f>
        <v>#N/A</v>
      </c>
    </row>
    <row r="479" spans="1:20">
      <c r="A479" s="67"/>
      <c r="B479" s="67">
        <f t="shared" si="55"/>
        <v>470</v>
      </c>
      <c r="C479" s="68"/>
      <c r="D479" s="69"/>
      <c r="E479" s="69"/>
      <c r="F479" s="69"/>
      <c r="G479" s="70"/>
      <c r="H479" s="69"/>
      <c r="I479" s="70"/>
      <c r="J479" s="71"/>
      <c r="K479" s="71"/>
      <c r="L479" s="72"/>
      <c r="M479" s="42">
        <f>IF($D$5=Abfrage!$O$2,(MONTH(C479)),(VLOOKUP((MONTH(C479)),Abfrage!$I$2:$J$13,2,FALSE)))</f>
        <v>1</v>
      </c>
      <c r="N479" s="18">
        <f t="shared" si="49"/>
        <v>0</v>
      </c>
      <c r="O479" s="18">
        <f t="shared" si="54"/>
        <v>0</v>
      </c>
      <c r="P479" s="18">
        <f t="shared" si="50"/>
        <v>0</v>
      </c>
      <c r="Q479" s="18">
        <f t="shared" si="51"/>
        <v>0</v>
      </c>
      <c r="R479" s="18">
        <f t="shared" si="52"/>
        <v>0</v>
      </c>
      <c r="S479" s="18">
        <f t="shared" si="53"/>
        <v>0</v>
      </c>
      <c r="T479" s="52" t="e">
        <f>VLOOKUP(I479,Konten!A:D,4,FALSE)</f>
        <v>#N/A</v>
      </c>
    </row>
    <row r="480" spans="1:20">
      <c r="A480" s="67"/>
      <c r="B480" s="67">
        <f t="shared" si="55"/>
        <v>471</v>
      </c>
      <c r="C480" s="68"/>
      <c r="D480" s="69"/>
      <c r="E480" s="69"/>
      <c r="F480" s="69"/>
      <c r="G480" s="70"/>
      <c r="H480" s="69"/>
      <c r="I480" s="70"/>
      <c r="J480" s="71"/>
      <c r="K480" s="71"/>
      <c r="L480" s="72"/>
      <c r="M480" s="42">
        <f>IF($D$5=Abfrage!$O$2,(MONTH(C480)),(VLOOKUP((MONTH(C480)),Abfrage!$I$2:$J$13,2,FALSE)))</f>
        <v>1</v>
      </c>
      <c r="N480" s="18">
        <f t="shared" si="49"/>
        <v>0</v>
      </c>
      <c r="O480" s="18">
        <f t="shared" si="54"/>
        <v>0</v>
      </c>
      <c r="P480" s="18">
        <f t="shared" si="50"/>
        <v>0</v>
      </c>
      <c r="Q480" s="18">
        <f t="shared" si="51"/>
        <v>0</v>
      </c>
      <c r="R480" s="18">
        <f t="shared" si="52"/>
        <v>0</v>
      </c>
      <c r="S480" s="18">
        <f t="shared" si="53"/>
        <v>0</v>
      </c>
      <c r="T480" s="52" t="e">
        <f>VLOOKUP(I480,Konten!A:D,4,FALSE)</f>
        <v>#N/A</v>
      </c>
    </row>
    <row r="481" spans="1:20">
      <c r="A481" s="67"/>
      <c r="B481" s="67">
        <f t="shared" si="55"/>
        <v>472</v>
      </c>
      <c r="C481" s="68"/>
      <c r="D481" s="69"/>
      <c r="E481" s="69"/>
      <c r="F481" s="69"/>
      <c r="G481" s="70"/>
      <c r="H481" s="69"/>
      <c r="I481" s="70"/>
      <c r="J481" s="71"/>
      <c r="K481" s="71"/>
      <c r="L481" s="72"/>
      <c r="M481" s="42">
        <f>IF($D$5=Abfrage!$O$2,(MONTH(C481)),(VLOOKUP((MONTH(C481)),Abfrage!$I$2:$J$13,2,FALSE)))</f>
        <v>1</v>
      </c>
      <c r="N481" s="18">
        <f t="shared" si="49"/>
        <v>0</v>
      </c>
      <c r="O481" s="18">
        <f t="shared" si="54"/>
        <v>0</v>
      </c>
      <c r="P481" s="18">
        <f t="shared" si="50"/>
        <v>0</v>
      </c>
      <c r="Q481" s="18">
        <f t="shared" si="51"/>
        <v>0</v>
      </c>
      <c r="R481" s="18">
        <f t="shared" si="52"/>
        <v>0</v>
      </c>
      <c r="S481" s="18">
        <f t="shared" si="53"/>
        <v>0</v>
      </c>
      <c r="T481" s="52" t="e">
        <f>VLOOKUP(I481,Konten!A:D,4,FALSE)</f>
        <v>#N/A</v>
      </c>
    </row>
    <row r="482" spans="1:20">
      <c r="A482" s="67"/>
      <c r="B482" s="67">
        <f t="shared" si="55"/>
        <v>473</v>
      </c>
      <c r="C482" s="68"/>
      <c r="D482" s="69"/>
      <c r="E482" s="69"/>
      <c r="F482" s="69"/>
      <c r="G482" s="70"/>
      <c r="H482" s="69"/>
      <c r="I482" s="70"/>
      <c r="J482" s="71"/>
      <c r="K482" s="71"/>
      <c r="L482" s="72"/>
      <c r="M482" s="42">
        <f>IF($D$5=Abfrage!$O$2,(MONTH(C482)),(VLOOKUP((MONTH(C482)),Abfrage!$I$2:$J$13,2,FALSE)))</f>
        <v>1</v>
      </c>
      <c r="N482" s="18">
        <f t="shared" si="49"/>
        <v>0</v>
      </c>
      <c r="O482" s="18">
        <f t="shared" si="54"/>
        <v>0</v>
      </c>
      <c r="P482" s="18">
        <f t="shared" si="50"/>
        <v>0</v>
      </c>
      <c r="Q482" s="18">
        <f t="shared" si="51"/>
        <v>0</v>
      </c>
      <c r="R482" s="18">
        <f t="shared" si="52"/>
        <v>0</v>
      </c>
      <c r="S482" s="18">
        <f t="shared" si="53"/>
        <v>0</v>
      </c>
      <c r="T482" s="52" t="e">
        <f>VLOOKUP(I482,Konten!A:D,4,FALSE)</f>
        <v>#N/A</v>
      </c>
    </row>
    <row r="483" spans="1:20">
      <c r="A483" s="67"/>
      <c r="B483" s="67">
        <f t="shared" si="55"/>
        <v>474</v>
      </c>
      <c r="C483" s="68"/>
      <c r="D483" s="69"/>
      <c r="E483" s="69"/>
      <c r="F483" s="69"/>
      <c r="G483" s="70"/>
      <c r="H483" s="69"/>
      <c r="I483" s="70"/>
      <c r="J483" s="71"/>
      <c r="K483" s="71"/>
      <c r="L483" s="72"/>
      <c r="M483" s="42">
        <f>IF($D$5=Abfrage!$O$2,(MONTH(C483)),(VLOOKUP((MONTH(C483)),Abfrage!$I$2:$J$13,2,FALSE)))</f>
        <v>1</v>
      </c>
      <c r="N483" s="18">
        <f t="shared" si="49"/>
        <v>0</v>
      </c>
      <c r="O483" s="18">
        <f t="shared" si="54"/>
        <v>0</v>
      </c>
      <c r="P483" s="18">
        <f t="shared" si="50"/>
        <v>0</v>
      </c>
      <c r="Q483" s="18">
        <f t="shared" si="51"/>
        <v>0</v>
      </c>
      <c r="R483" s="18">
        <f t="shared" si="52"/>
        <v>0</v>
      </c>
      <c r="S483" s="18">
        <f t="shared" si="53"/>
        <v>0</v>
      </c>
      <c r="T483" s="52" t="e">
        <f>VLOOKUP(I483,Konten!A:D,4,FALSE)</f>
        <v>#N/A</v>
      </c>
    </row>
    <row r="484" spans="1:20">
      <c r="A484" s="67"/>
      <c r="B484" s="67">
        <f t="shared" si="55"/>
        <v>475</v>
      </c>
      <c r="C484" s="68"/>
      <c r="D484" s="69"/>
      <c r="E484" s="69"/>
      <c r="F484" s="69"/>
      <c r="G484" s="70"/>
      <c r="H484" s="69"/>
      <c r="I484" s="70"/>
      <c r="J484" s="71"/>
      <c r="K484" s="71"/>
      <c r="L484" s="72"/>
      <c r="M484" s="42">
        <f>IF($D$5=Abfrage!$O$2,(MONTH(C484)),(VLOOKUP((MONTH(C484)),Abfrage!$I$2:$J$13,2,FALSE)))</f>
        <v>1</v>
      </c>
      <c r="N484" s="18">
        <f t="shared" si="49"/>
        <v>0</v>
      </c>
      <c r="O484" s="18">
        <f t="shared" si="54"/>
        <v>0</v>
      </c>
      <c r="P484" s="18">
        <f t="shared" si="50"/>
        <v>0</v>
      </c>
      <c r="Q484" s="18">
        <f t="shared" si="51"/>
        <v>0</v>
      </c>
      <c r="R484" s="18">
        <f t="shared" si="52"/>
        <v>0</v>
      </c>
      <c r="S484" s="18">
        <f t="shared" si="53"/>
        <v>0</v>
      </c>
      <c r="T484" s="52" t="e">
        <f>VLOOKUP(I484,Konten!A:D,4,FALSE)</f>
        <v>#N/A</v>
      </c>
    </row>
    <row r="485" spans="1:20">
      <c r="A485" s="67"/>
      <c r="B485" s="67">
        <f t="shared" si="55"/>
        <v>476</v>
      </c>
      <c r="C485" s="68"/>
      <c r="D485" s="69"/>
      <c r="E485" s="69"/>
      <c r="F485" s="69"/>
      <c r="G485" s="70"/>
      <c r="H485" s="69"/>
      <c r="I485" s="70"/>
      <c r="J485" s="71"/>
      <c r="K485" s="71"/>
      <c r="L485" s="72"/>
      <c r="M485" s="42">
        <f>IF($D$5=Abfrage!$O$2,(MONTH(C485)),(VLOOKUP((MONTH(C485)),Abfrage!$I$2:$J$13,2,FALSE)))</f>
        <v>1</v>
      </c>
      <c r="N485" s="18">
        <f t="shared" si="49"/>
        <v>0</v>
      </c>
      <c r="O485" s="18">
        <f t="shared" si="54"/>
        <v>0</v>
      </c>
      <c r="P485" s="18">
        <f t="shared" si="50"/>
        <v>0</v>
      </c>
      <c r="Q485" s="18">
        <f t="shared" si="51"/>
        <v>0</v>
      </c>
      <c r="R485" s="18">
        <f t="shared" si="52"/>
        <v>0</v>
      </c>
      <c r="S485" s="18">
        <f t="shared" si="53"/>
        <v>0</v>
      </c>
      <c r="T485" s="52" t="e">
        <f>VLOOKUP(I485,Konten!A:D,4,FALSE)</f>
        <v>#N/A</v>
      </c>
    </row>
    <row r="486" spans="1:20">
      <c r="A486" s="67"/>
      <c r="B486" s="67">
        <f t="shared" si="55"/>
        <v>477</v>
      </c>
      <c r="C486" s="68"/>
      <c r="D486" s="69"/>
      <c r="E486" s="69"/>
      <c r="F486" s="69"/>
      <c r="G486" s="70"/>
      <c r="H486" s="69"/>
      <c r="I486" s="70"/>
      <c r="J486" s="71"/>
      <c r="K486" s="71"/>
      <c r="L486" s="72"/>
      <c r="M486" s="42">
        <f>IF($D$5=Abfrage!$O$2,(MONTH(C486)),(VLOOKUP((MONTH(C486)),Abfrage!$I$2:$J$13,2,FALSE)))</f>
        <v>1</v>
      </c>
      <c r="N486" s="18">
        <f t="shared" si="49"/>
        <v>0</v>
      </c>
      <c r="O486" s="18">
        <f t="shared" si="54"/>
        <v>0</v>
      </c>
      <c r="P486" s="18">
        <f t="shared" si="50"/>
        <v>0</v>
      </c>
      <c r="Q486" s="18">
        <f t="shared" si="51"/>
        <v>0</v>
      </c>
      <c r="R486" s="18">
        <f t="shared" si="52"/>
        <v>0</v>
      </c>
      <c r="S486" s="18">
        <f t="shared" si="53"/>
        <v>0</v>
      </c>
      <c r="T486" s="52" t="e">
        <f>VLOOKUP(I486,Konten!A:D,4,FALSE)</f>
        <v>#N/A</v>
      </c>
    </row>
    <row r="487" spans="1:20">
      <c r="A487" s="67"/>
      <c r="B487" s="67">
        <f t="shared" si="55"/>
        <v>478</v>
      </c>
      <c r="C487" s="68"/>
      <c r="D487" s="69"/>
      <c r="E487" s="69"/>
      <c r="F487" s="69"/>
      <c r="G487" s="70"/>
      <c r="H487" s="69"/>
      <c r="I487" s="70"/>
      <c r="J487" s="71"/>
      <c r="K487" s="71"/>
      <c r="L487" s="72"/>
      <c r="M487" s="42">
        <f>IF($D$5=Abfrage!$O$2,(MONTH(C487)),(VLOOKUP((MONTH(C487)),Abfrage!$I$2:$J$13,2,FALSE)))</f>
        <v>1</v>
      </c>
      <c r="N487" s="18">
        <f t="shared" si="49"/>
        <v>0</v>
      </c>
      <c r="O487" s="18">
        <f t="shared" si="54"/>
        <v>0</v>
      </c>
      <c r="P487" s="18">
        <f t="shared" si="50"/>
        <v>0</v>
      </c>
      <c r="Q487" s="18">
        <f t="shared" si="51"/>
        <v>0</v>
      </c>
      <c r="R487" s="18">
        <f t="shared" si="52"/>
        <v>0</v>
      </c>
      <c r="S487" s="18">
        <f t="shared" si="53"/>
        <v>0</v>
      </c>
      <c r="T487" s="52" t="e">
        <f>VLOOKUP(I487,Konten!A:D,4,FALSE)</f>
        <v>#N/A</v>
      </c>
    </row>
    <row r="488" spans="1:20">
      <c r="A488" s="67"/>
      <c r="B488" s="67">
        <f t="shared" si="55"/>
        <v>479</v>
      </c>
      <c r="C488" s="68"/>
      <c r="D488" s="69"/>
      <c r="E488" s="69"/>
      <c r="F488" s="69"/>
      <c r="G488" s="70"/>
      <c r="H488" s="69"/>
      <c r="I488" s="70"/>
      <c r="J488" s="71"/>
      <c r="K488" s="71"/>
      <c r="L488" s="72"/>
      <c r="M488" s="42">
        <f>IF($D$5=Abfrage!$O$2,(MONTH(C488)),(VLOOKUP((MONTH(C488)),Abfrage!$I$2:$J$13,2,FALSE)))</f>
        <v>1</v>
      </c>
      <c r="N488" s="18">
        <f t="shared" si="49"/>
        <v>0</v>
      </c>
      <c r="O488" s="18">
        <f t="shared" si="54"/>
        <v>0</v>
      </c>
      <c r="P488" s="18">
        <f t="shared" si="50"/>
        <v>0</v>
      </c>
      <c r="Q488" s="18">
        <f t="shared" si="51"/>
        <v>0</v>
      </c>
      <c r="R488" s="18">
        <f t="shared" si="52"/>
        <v>0</v>
      </c>
      <c r="S488" s="18">
        <f t="shared" si="53"/>
        <v>0</v>
      </c>
      <c r="T488" s="52" t="e">
        <f>VLOOKUP(I488,Konten!A:D,4,FALSE)</f>
        <v>#N/A</v>
      </c>
    </row>
    <row r="489" spans="1:20">
      <c r="A489" s="67"/>
      <c r="B489" s="67">
        <f t="shared" si="55"/>
        <v>480</v>
      </c>
      <c r="C489" s="68"/>
      <c r="D489" s="69"/>
      <c r="E489" s="69"/>
      <c r="F489" s="69"/>
      <c r="G489" s="70"/>
      <c r="H489" s="69"/>
      <c r="I489" s="70"/>
      <c r="J489" s="71"/>
      <c r="K489" s="71"/>
      <c r="L489" s="72"/>
      <c r="M489" s="42">
        <f>IF($D$5=Abfrage!$O$2,(MONTH(C489)),(VLOOKUP((MONTH(C489)),Abfrage!$I$2:$J$13,2,FALSE)))</f>
        <v>1</v>
      </c>
      <c r="N489" s="18">
        <f t="shared" si="49"/>
        <v>0</v>
      </c>
      <c r="O489" s="18">
        <f t="shared" si="54"/>
        <v>0</v>
      </c>
      <c r="P489" s="18">
        <f t="shared" si="50"/>
        <v>0</v>
      </c>
      <c r="Q489" s="18">
        <f t="shared" si="51"/>
        <v>0</v>
      </c>
      <c r="R489" s="18">
        <f t="shared" si="52"/>
        <v>0</v>
      </c>
      <c r="S489" s="18">
        <f t="shared" si="53"/>
        <v>0</v>
      </c>
      <c r="T489" s="52" t="e">
        <f>VLOOKUP(I489,Konten!A:D,4,FALSE)</f>
        <v>#N/A</v>
      </c>
    </row>
    <row r="490" spans="1:20">
      <c r="A490" s="67"/>
      <c r="B490" s="67">
        <f t="shared" si="55"/>
        <v>481</v>
      </c>
      <c r="C490" s="68"/>
      <c r="D490" s="69"/>
      <c r="E490" s="69"/>
      <c r="F490" s="69"/>
      <c r="G490" s="70"/>
      <c r="H490" s="69"/>
      <c r="I490" s="70"/>
      <c r="J490" s="71"/>
      <c r="K490" s="71"/>
      <c r="L490" s="72"/>
      <c r="M490" s="42">
        <f>IF($D$5=Abfrage!$O$2,(MONTH(C490)),(VLOOKUP((MONTH(C490)),Abfrage!$I$2:$J$13,2,FALSE)))</f>
        <v>1</v>
      </c>
      <c r="N490" s="18">
        <f t="shared" si="49"/>
        <v>0</v>
      </c>
      <c r="O490" s="18">
        <f t="shared" si="54"/>
        <v>0</v>
      </c>
      <c r="P490" s="18">
        <f t="shared" si="50"/>
        <v>0</v>
      </c>
      <c r="Q490" s="18">
        <f t="shared" si="51"/>
        <v>0</v>
      </c>
      <c r="R490" s="18">
        <f t="shared" si="52"/>
        <v>0</v>
      </c>
      <c r="S490" s="18">
        <f t="shared" si="53"/>
        <v>0</v>
      </c>
      <c r="T490" s="52" t="e">
        <f>VLOOKUP(I490,Konten!A:D,4,FALSE)</f>
        <v>#N/A</v>
      </c>
    </row>
    <row r="491" spans="1:20">
      <c r="A491" s="67"/>
      <c r="B491" s="67">
        <f t="shared" si="55"/>
        <v>482</v>
      </c>
      <c r="C491" s="68"/>
      <c r="D491" s="69"/>
      <c r="E491" s="69"/>
      <c r="F491" s="69"/>
      <c r="G491" s="70"/>
      <c r="H491" s="69"/>
      <c r="I491" s="70"/>
      <c r="J491" s="71"/>
      <c r="K491" s="71"/>
      <c r="L491" s="72"/>
      <c r="M491" s="42">
        <f>IF($D$5=Abfrage!$O$2,(MONTH(C491)),(VLOOKUP((MONTH(C491)),Abfrage!$I$2:$J$13,2,FALSE)))</f>
        <v>1</v>
      </c>
      <c r="N491" s="18">
        <f t="shared" si="49"/>
        <v>0</v>
      </c>
      <c r="O491" s="18">
        <f t="shared" si="54"/>
        <v>0</v>
      </c>
      <c r="P491" s="18">
        <f t="shared" si="50"/>
        <v>0</v>
      </c>
      <c r="Q491" s="18">
        <f t="shared" si="51"/>
        <v>0</v>
      </c>
      <c r="R491" s="18">
        <f t="shared" si="52"/>
        <v>0</v>
      </c>
      <c r="S491" s="18">
        <f t="shared" si="53"/>
        <v>0</v>
      </c>
      <c r="T491" s="52" t="e">
        <f>VLOOKUP(I491,Konten!A:D,4,FALSE)</f>
        <v>#N/A</v>
      </c>
    </row>
    <row r="492" spans="1:20">
      <c r="A492" s="67"/>
      <c r="B492" s="67">
        <f t="shared" si="55"/>
        <v>483</v>
      </c>
      <c r="C492" s="68"/>
      <c r="D492" s="69"/>
      <c r="E492" s="69"/>
      <c r="F492" s="69"/>
      <c r="G492" s="70"/>
      <c r="H492" s="69"/>
      <c r="I492" s="70"/>
      <c r="J492" s="71"/>
      <c r="K492" s="71"/>
      <c r="L492" s="72"/>
      <c r="M492" s="42">
        <f>IF($D$5=Abfrage!$O$2,(MONTH(C492)),(VLOOKUP((MONTH(C492)),Abfrage!$I$2:$J$13,2,FALSE)))</f>
        <v>1</v>
      </c>
      <c r="N492" s="18">
        <f t="shared" si="49"/>
        <v>0</v>
      </c>
      <c r="O492" s="18">
        <f t="shared" si="54"/>
        <v>0</v>
      </c>
      <c r="P492" s="18">
        <f t="shared" si="50"/>
        <v>0</v>
      </c>
      <c r="Q492" s="18">
        <f t="shared" si="51"/>
        <v>0</v>
      </c>
      <c r="R492" s="18">
        <f t="shared" si="52"/>
        <v>0</v>
      </c>
      <c r="S492" s="18">
        <f t="shared" si="53"/>
        <v>0</v>
      </c>
      <c r="T492" s="52" t="e">
        <f>VLOOKUP(I492,Konten!A:D,4,FALSE)</f>
        <v>#N/A</v>
      </c>
    </row>
    <row r="493" spans="1:20">
      <c r="A493" s="67"/>
      <c r="B493" s="67">
        <f t="shared" si="55"/>
        <v>484</v>
      </c>
      <c r="C493" s="68"/>
      <c r="D493" s="69"/>
      <c r="E493" s="69"/>
      <c r="F493" s="69"/>
      <c r="G493" s="70"/>
      <c r="H493" s="69"/>
      <c r="I493" s="70"/>
      <c r="J493" s="71"/>
      <c r="K493" s="71"/>
      <c r="L493" s="72"/>
      <c r="M493" s="42">
        <f>IF($D$5=Abfrage!$O$2,(MONTH(C493)),(VLOOKUP((MONTH(C493)),Abfrage!$I$2:$J$13,2,FALSE)))</f>
        <v>1</v>
      </c>
      <c r="N493" s="18">
        <f t="shared" si="49"/>
        <v>0</v>
      </c>
      <c r="O493" s="18">
        <f t="shared" si="54"/>
        <v>0</v>
      </c>
      <c r="P493" s="18">
        <f t="shared" si="50"/>
        <v>0</v>
      </c>
      <c r="Q493" s="18">
        <f t="shared" si="51"/>
        <v>0</v>
      </c>
      <c r="R493" s="18">
        <f t="shared" si="52"/>
        <v>0</v>
      </c>
      <c r="S493" s="18">
        <f t="shared" si="53"/>
        <v>0</v>
      </c>
      <c r="T493" s="52" t="e">
        <f>VLOOKUP(I493,Konten!A:D,4,FALSE)</f>
        <v>#N/A</v>
      </c>
    </row>
    <row r="494" spans="1:20">
      <c r="A494" s="67"/>
      <c r="B494" s="67">
        <f t="shared" si="55"/>
        <v>485</v>
      </c>
      <c r="C494" s="68"/>
      <c r="D494" s="69"/>
      <c r="E494" s="69"/>
      <c r="F494" s="69"/>
      <c r="G494" s="70"/>
      <c r="H494" s="69"/>
      <c r="I494" s="70"/>
      <c r="J494" s="71"/>
      <c r="K494" s="71"/>
      <c r="L494" s="72"/>
      <c r="M494" s="42">
        <f>IF($D$5=Abfrage!$O$2,(MONTH(C494)),(VLOOKUP((MONTH(C494)),Abfrage!$I$2:$J$13,2,FALSE)))</f>
        <v>1</v>
      </c>
      <c r="N494" s="18">
        <f t="shared" si="49"/>
        <v>0</v>
      </c>
      <c r="O494" s="18">
        <f t="shared" si="54"/>
        <v>0</v>
      </c>
      <c r="P494" s="18">
        <f t="shared" si="50"/>
        <v>0</v>
      </c>
      <c r="Q494" s="18">
        <f t="shared" si="51"/>
        <v>0</v>
      </c>
      <c r="R494" s="18">
        <f t="shared" si="52"/>
        <v>0</v>
      </c>
      <c r="S494" s="18">
        <f t="shared" si="53"/>
        <v>0</v>
      </c>
      <c r="T494" s="52" t="e">
        <f>VLOOKUP(I494,Konten!A:D,4,FALSE)</f>
        <v>#N/A</v>
      </c>
    </row>
    <row r="495" spans="1:20">
      <c r="A495" s="67"/>
      <c r="B495" s="67">
        <f t="shared" si="55"/>
        <v>486</v>
      </c>
      <c r="C495" s="68"/>
      <c r="D495" s="69"/>
      <c r="E495" s="69"/>
      <c r="F495" s="69"/>
      <c r="G495" s="70"/>
      <c r="H495" s="69"/>
      <c r="I495" s="70"/>
      <c r="J495" s="71"/>
      <c r="K495" s="71"/>
      <c r="L495" s="72"/>
      <c r="M495" s="42">
        <f>IF($D$5=Abfrage!$O$2,(MONTH(C495)),(VLOOKUP((MONTH(C495)),Abfrage!$I$2:$J$13,2,FALSE)))</f>
        <v>1</v>
      </c>
      <c r="N495" s="18">
        <f t="shared" si="49"/>
        <v>0</v>
      </c>
      <c r="O495" s="18">
        <f t="shared" si="54"/>
        <v>0</v>
      </c>
      <c r="P495" s="18">
        <f t="shared" si="50"/>
        <v>0</v>
      </c>
      <c r="Q495" s="18">
        <f t="shared" si="51"/>
        <v>0</v>
      </c>
      <c r="R495" s="18">
        <f t="shared" si="52"/>
        <v>0</v>
      </c>
      <c r="S495" s="18">
        <f t="shared" si="53"/>
        <v>0</v>
      </c>
      <c r="T495" s="52" t="e">
        <f>VLOOKUP(I495,Konten!A:D,4,FALSE)</f>
        <v>#N/A</v>
      </c>
    </row>
    <row r="496" spans="1:20">
      <c r="A496" s="67"/>
      <c r="B496" s="67">
        <f t="shared" si="55"/>
        <v>487</v>
      </c>
      <c r="C496" s="68"/>
      <c r="D496" s="69"/>
      <c r="E496" s="69"/>
      <c r="F496" s="69"/>
      <c r="G496" s="70"/>
      <c r="H496" s="69"/>
      <c r="I496" s="70"/>
      <c r="J496" s="71"/>
      <c r="K496" s="71"/>
      <c r="L496" s="72"/>
      <c r="M496" s="42">
        <f>IF($D$5=Abfrage!$O$2,(MONTH(C496)),(VLOOKUP((MONTH(C496)),Abfrage!$I$2:$J$13,2,FALSE)))</f>
        <v>1</v>
      </c>
      <c r="N496" s="18">
        <f t="shared" si="49"/>
        <v>0</v>
      </c>
      <c r="O496" s="18">
        <f t="shared" si="54"/>
        <v>0</v>
      </c>
      <c r="P496" s="18">
        <f t="shared" si="50"/>
        <v>0</v>
      </c>
      <c r="Q496" s="18">
        <f t="shared" si="51"/>
        <v>0</v>
      </c>
      <c r="R496" s="18">
        <f t="shared" si="52"/>
        <v>0</v>
      </c>
      <c r="S496" s="18">
        <f t="shared" si="53"/>
        <v>0</v>
      </c>
      <c r="T496" s="52" t="e">
        <f>VLOOKUP(I496,Konten!A:D,4,FALSE)</f>
        <v>#N/A</v>
      </c>
    </row>
    <row r="497" spans="1:20">
      <c r="A497" s="67"/>
      <c r="B497" s="67">
        <f t="shared" si="55"/>
        <v>488</v>
      </c>
      <c r="C497" s="68"/>
      <c r="D497" s="69"/>
      <c r="E497" s="69"/>
      <c r="F497" s="69"/>
      <c r="G497" s="70"/>
      <c r="H497" s="69"/>
      <c r="I497" s="70"/>
      <c r="J497" s="71"/>
      <c r="K497" s="71"/>
      <c r="L497" s="72"/>
      <c r="M497" s="42">
        <f>IF($D$5=Abfrage!$O$2,(MONTH(C497)),(VLOOKUP((MONTH(C497)),Abfrage!$I$2:$J$13,2,FALSE)))</f>
        <v>1</v>
      </c>
      <c r="N497" s="18">
        <f t="shared" si="49"/>
        <v>0</v>
      </c>
      <c r="O497" s="18">
        <f t="shared" si="54"/>
        <v>0</v>
      </c>
      <c r="P497" s="18">
        <f t="shared" si="50"/>
        <v>0</v>
      </c>
      <c r="Q497" s="18">
        <f t="shared" si="51"/>
        <v>0</v>
      </c>
      <c r="R497" s="18">
        <f t="shared" si="52"/>
        <v>0</v>
      </c>
      <c r="S497" s="18">
        <f t="shared" si="53"/>
        <v>0</v>
      </c>
      <c r="T497" s="52" t="e">
        <f>VLOOKUP(I497,Konten!A:D,4,FALSE)</f>
        <v>#N/A</v>
      </c>
    </row>
    <row r="498" spans="1:20">
      <c r="A498" s="67"/>
      <c r="B498" s="67">
        <f t="shared" si="55"/>
        <v>489</v>
      </c>
      <c r="C498" s="68"/>
      <c r="D498" s="69"/>
      <c r="E498" s="69"/>
      <c r="F498" s="69"/>
      <c r="G498" s="70"/>
      <c r="H498" s="69"/>
      <c r="I498" s="70"/>
      <c r="J498" s="71"/>
      <c r="K498" s="71"/>
      <c r="L498" s="72"/>
      <c r="M498" s="42">
        <f>IF($D$5=Abfrage!$O$2,(MONTH(C498)),(VLOOKUP((MONTH(C498)),Abfrage!$I$2:$J$13,2,FALSE)))</f>
        <v>1</v>
      </c>
      <c r="N498" s="18">
        <f t="shared" si="49"/>
        <v>0</v>
      </c>
      <c r="O498" s="18">
        <f t="shared" si="54"/>
        <v>0</v>
      </c>
      <c r="P498" s="18">
        <f t="shared" si="50"/>
        <v>0</v>
      </c>
      <c r="Q498" s="18">
        <f t="shared" si="51"/>
        <v>0</v>
      </c>
      <c r="R498" s="18">
        <f t="shared" si="52"/>
        <v>0</v>
      </c>
      <c r="S498" s="18">
        <f t="shared" si="53"/>
        <v>0</v>
      </c>
      <c r="T498" s="52" t="e">
        <f>VLOOKUP(I498,Konten!A:D,4,FALSE)</f>
        <v>#N/A</v>
      </c>
    </row>
    <row r="499" spans="1:20">
      <c r="A499" s="67"/>
      <c r="B499" s="67">
        <f t="shared" si="55"/>
        <v>490</v>
      </c>
      <c r="C499" s="68"/>
      <c r="D499" s="69"/>
      <c r="E499" s="69"/>
      <c r="F499" s="69"/>
      <c r="G499" s="70"/>
      <c r="H499" s="69"/>
      <c r="I499" s="70"/>
      <c r="J499" s="71"/>
      <c r="K499" s="71"/>
      <c r="L499" s="72"/>
      <c r="M499" s="42">
        <f>IF($D$5=Abfrage!$O$2,(MONTH(C499)),(VLOOKUP((MONTH(C499)),Abfrage!$I$2:$J$13,2,FALSE)))</f>
        <v>1</v>
      </c>
      <c r="N499" s="18">
        <f t="shared" si="49"/>
        <v>0</v>
      </c>
      <c r="O499" s="18">
        <f t="shared" si="54"/>
        <v>0</v>
      </c>
      <c r="P499" s="18">
        <f t="shared" si="50"/>
        <v>0</v>
      </c>
      <c r="Q499" s="18">
        <f t="shared" si="51"/>
        <v>0</v>
      </c>
      <c r="R499" s="18">
        <f t="shared" si="52"/>
        <v>0</v>
      </c>
      <c r="S499" s="18">
        <f t="shared" si="53"/>
        <v>0</v>
      </c>
      <c r="T499" s="52" t="e">
        <f>VLOOKUP(I499,Konten!A:D,4,FALSE)</f>
        <v>#N/A</v>
      </c>
    </row>
    <row r="500" spans="1:20">
      <c r="A500" s="67"/>
      <c r="B500" s="67">
        <f t="shared" si="55"/>
        <v>491</v>
      </c>
      <c r="C500" s="68"/>
      <c r="D500" s="69"/>
      <c r="E500" s="69"/>
      <c r="F500" s="69"/>
      <c r="G500" s="70"/>
      <c r="H500" s="69"/>
      <c r="I500" s="70"/>
      <c r="J500" s="71"/>
      <c r="K500" s="71"/>
      <c r="L500" s="72"/>
      <c r="M500" s="42">
        <f>IF($D$5=Abfrage!$O$2,(MONTH(C500)),(VLOOKUP((MONTH(C500)),Abfrage!$I$2:$J$13,2,FALSE)))</f>
        <v>1</v>
      </c>
      <c r="N500" s="18">
        <f t="shared" si="49"/>
        <v>0</v>
      </c>
      <c r="O500" s="18">
        <f t="shared" si="54"/>
        <v>0</v>
      </c>
      <c r="P500" s="18">
        <f t="shared" si="50"/>
        <v>0</v>
      </c>
      <c r="Q500" s="18">
        <f t="shared" si="51"/>
        <v>0</v>
      </c>
      <c r="R500" s="18">
        <f t="shared" si="52"/>
        <v>0</v>
      </c>
      <c r="S500" s="18">
        <f t="shared" si="53"/>
        <v>0</v>
      </c>
      <c r="T500" s="52" t="e">
        <f>VLOOKUP(I500,Konten!A:D,4,FALSE)</f>
        <v>#N/A</v>
      </c>
    </row>
    <row r="501" spans="1:20">
      <c r="A501" s="67"/>
      <c r="B501" s="67">
        <f t="shared" si="55"/>
        <v>492</v>
      </c>
      <c r="C501" s="68"/>
      <c r="D501" s="69"/>
      <c r="E501" s="69"/>
      <c r="F501" s="69"/>
      <c r="G501" s="70"/>
      <c r="H501" s="69"/>
      <c r="I501" s="70"/>
      <c r="J501" s="71"/>
      <c r="K501" s="71"/>
      <c r="L501" s="72"/>
      <c r="M501" s="42">
        <f>IF($D$5=Abfrage!$O$2,(MONTH(C501)),(VLOOKUP((MONTH(C501)),Abfrage!$I$2:$J$13,2,FALSE)))</f>
        <v>1</v>
      </c>
      <c r="N501" s="18">
        <f t="shared" si="49"/>
        <v>0</v>
      </c>
      <c r="O501" s="18">
        <f t="shared" si="54"/>
        <v>0</v>
      </c>
      <c r="P501" s="18">
        <f t="shared" si="50"/>
        <v>0</v>
      </c>
      <c r="Q501" s="18">
        <f t="shared" si="51"/>
        <v>0</v>
      </c>
      <c r="R501" s="18">
        <f t="shared" si="52"/>
        <v>0</v>
      </c>
      <c r="S501" s="18">
        <f t="shared" si="53"/>
        <v>0</v>
      </c>
      <c r="T501" s="52" t="e">
        <f>VLOOKUP(I501,Konten!A:D,4,FALSE)</f>
        <v>#N/A</v>
      </c>
    </row>
    <row r="502" spans="1:20">
      <c r="A502" s="67"/>
      <c r="B502" s="67">
        <f t="shared" si="55"/>
        <v>493</v>
      </c>
      <c r="C502" s="68"/>
      <c r="D502" s="69"/>
      <c r="E502" s="69"/>
      <c r="F502" s="69"/>
      <c r="G502" s="70"/>
      <c r="H502" s="69"/>
      <c r="I502" s="70"/>
      <c r="J502" s="71"/>
      <c r="K502" s="71"/>
      <c r="L502" s="72"/>
      <c r="M502" s="42">
        <f>IF($D$5=Abfrage!$O$2,(MONTH(C502)),(VLOOKUP((MONTH(C502)),Abfrage!$I$2:$J$13,2,FALSE)))</f>
        <v>1</v>
      </c>
      <c r="N502" s="18">
        <f t="shared" si="49"/>
        <v>0</v>
      </c>
      <c r="O502" s="18">
        <f t="shared" si="54"/>
        <v>0</v>
      </c>
      <c r="P502" s="18">
        <f t="shared" si="50"/>
        <v>0</v>
      </c>
      <c r="Q502" s="18">
        <f t="shared" si="51"/>
        <v>0</v>
      </c>
      <c r="R502" s="18">
        <f t="shared" si="52"/>
        <v>0</v>
      </c>
      <c r="S502" s="18">
        <f t="shared" si="53"/>
        <v>0</v>
      </c>
      <c r="T502" s="52" t="e">
        <f>VLOOKUP(I502,Konten!A:D,4,FALSE)</f>
        <v>#N/A</v>
      </c>
    </row>
    <row r="503" spans="1:20">
      <c r="A503" s="67"/>
      <c r="B503" s="67">
        <f t="shared" si="55"/>
        <v>494</v>
      </c>
      <c r="C503" s="68"/>
      <c r="D503" s="69"/>
      <c r="E503" s="69"/>
      <c r="F503" s="69"/>
      <c r="G503" s="70"/>
      <c r="H503" s="69"/>
      <c r="I503" s="70"/>
      <c r="J503" s="71"/>
      <c r="K503" s="71"/>
      <c r="L503" s="72"/>
      <c r="M503" s="42">
        <f>IF($D$5=Abfrage!$O$2,(MONTH(C503)),(VLOOKUP((MONTH(C503)),Abfrage!$I$2:$J$13,2,FALSE)))</f>
        <v>1</v>
      </c>
      <c r="N503" s="18">
        <f t="shared" si="49"/>
        <v>0</v>
      </c>
      <c r="O503" s="18">
        <f t="shared" si="54"/>
        <v>0</v>
      </c>
      <c r="P503" s="18">
        <f t="shared" si="50"/>
        <v>0</v>
      </c>
      <c r="Q503" s="18">
        <f t="shared" si="51"/>
        <v>0</v>
      </c>
      <c r="R503" s="18">
        <f t="shared" si="52"/>
        <v>0</v>
      </c>
      <c r="S503" s="18">
        <f t="shared" si="53"/>
        <v>0</v>
      </c>
      <c r="T503" s="52" t="e">
        <f>VLOOKUP(I503,Konten!A:D,4,FALSE)</f>
        <v>#N/A</v>
      </c>
    </row>
    <row r="504" spans="1:20">
      <c r="A504" s="67"/>
      <c r="B504" s="67">
        <f t="shared" si="55"/>
        <v>495</v>
      </c>
      <c r="C504" s="68"/>
      <c r="D504" s="69"/>
      <c r="E504" s="69"/>
      <c r="F504" s="69"/>
      <c r="G504" s="70"/>
      <c r="H504" s="69"/>
      <c r="I504" s="70"/>
      <c r="J504" s="71"/>
      <c r="K504" s="71"/>
      <c r="L504" s="72"/>
      <c r="M504" s="42">
        <f>IF($D$5=Abfrage!$O$2,(MONTH(C504)),(VLOOKUP((MONTH(C504)),Abfrage!$I$2:$J$13,2,FALSE)))</f>
        <v>1</v>
      </c>
      <c r="N504" s="18">
        <f t="shared" si="49"/>
        <v>0</v>
      </c>
      <c r="O504" s="18">
        <f t="shared" si="54"/>
        <v>0</v>
      </c>
      <c r="P504" s="18">
        <f t="shared" si="50"/>
        <v>0</v>
      </c>
      <c r="Q504" s="18">
        <f t="shared" si="51"/>
        <v>0</v>
      </c>
      <c r="R504" s="18">
        <f t="shared" si="52"/>
        <v>0</v>
      </c>
      <c r="S504" s="18">
        <f t="shared" si="53"/>
        <v>0</v>
      </c>
      <c r="T504" s="52" t="e">
        <f>VLOOKUP(I504,Konten!A:D,4,FALSE)</f>
        <v>#N/A</v>
      </c>
    </row>
    <row r="505" spans="1:20">
      <c r="A505" s="67"/>
      <c r="B505" s="67">
        <f t="shared" si="55"/>
        <v>496</v>
      </c>
      <c r="C505" s="68"/>
      <c r="D505" s="69"/>
      <c r="E505" s="69"/>
      <c r="F505" s="69"/>
      <c r="G505" s="70"/>
      <c r="H505" s="69"/>
      <c r="I505" s="70"/>
      <c r="J505" s="71"/>
      <c r="K505" s="71"/>
      <c r="L505" s="72"/>
      <c r="M505" s="42">
        <f>IF($D$5=Abfrage!$O$2,(MONTH(C505)),(VLOOKUP((MONTH(C505)),Abfrage!$I$2:$J$13,2,FALSE)))</f>
        <v>1</v>
      </c>
      <c r="N505" s="18">
        <f t="shared" si="49"/>
        <v>0</v>
      </c>
      <c r="O505" s="18">
        <f t="shared" si="54"/>
        <v>0</v>
      </c>
      <c r="P505" s="18">
        <f t="shared" si="50"/>
        <v>0</v>
      </c>
      <c r="Q505" s="18">
        <f t="shared" si="51"/>
        <v>0</v>
      </c>
      <c r="R505" s="18">
        <f t="shared" si="52"/>
        <v>0</v>
      </c>
      <c r="S505" s="18">
        <f t="shared" si="53"/>
        <v>0</v>
      </c>
      <c r="T505" s="52" t="e">
        <f>VLOOKUP(I505,Konten!A:D,4,FALSE)</f>
        <v>#N/A</v>
      </c>
    </row>
    <row r="506" spans="1:20">
      <c r="A506" s="67"/>
      <c r="B506" s="67">
        <f t="shared" si="55"/>
        <v>497</v>
      </c>
      <c r="C506" s="68"/>
      <c r="D506" s="69"/>
      <c r="E506" s="69"/>
      <c r="F506" s="69"/>
      <c r="G506" s="70"/>
      <c r="H506" s="69"/>
      <c r="I506" s="70"/>
      <c r="J506" s="71"/>
      <c r="K506" s="71"/>
      <c r="L506" s="72"/>
      <c r="M506" s="42">
        <f>IF($D$5=Abfrage!$O$2,(MONTH(C506)),(VLOOKUP((MONTH(C506)),Abfrage!$I$2:$J$13,2,FALSE)))</f>
        <v>1</v>
      </c>
      <c r="N506" s="18">
        <f t="shared" si="49"/>
        <v>0</v>
      </c>
      <c r="O506" s="18">
        <f t="shared" si="54"/>
        <v>0</v>
      </c>
      <c r="P506" s="18">
        <f t="shared" si="50"/>
        <v>0</v>
      </c>
      <c r="Q506" s="18">
        <f t="shared" si="51"/>
        <v>0</v>
      </c>
      <c r="R506" s="18">
        <f t="shared" si="52"/>
        <v>0</v>
      </c>
      <c r="S506" s="18">
        <f t="shared" si="53"/>
        <v>0</v>
      </c>
      <c r="T506" s="52" t="e">
        <f>VLOOKUP(I506,Konten!A:D,4,FALSE)</f>
        <v>#N/A</v>
      </c>
    </row>
    <row r="507" spans="1:20">
      <c r="A507" s="67"/>
      <c r="B507" s="67">
        <f t="shared" si="55"/>
        <v>498</v>
      </c>
      <c r="C507" s="68"/>
      <c r="D507" s="69"/>
      <c r="E507" s="69"/>
      <c r="F507" s="69"/>
      <c r="G507" s="70"/>
      <c r="H507" s="69"/>
      <c r="I507" s="70"/>
      <c r="J507" s="71"/>
      <c r="K507" s="71"/>
      <c r="L507" s="72"/>
      <c r="M507" s="42">
        <f>IF($D$5=Abfrage!$O$2,(MONTH(C507)),(VLOOKUP((MONTH(C507)),Abfrage!$I$2:$J$13,2,FALSE)))</f>
        <v>1</v>
      </c>
      <c r="N507" s="18">
        <f t="shared" si="49"/>
        <v>0</v>
      </c>
      <c r="O507" s="18">
        <f t="shared" si="54"/>
        <v>0</v>
      </c>
      <c r="P507" s="18">
        <f t="shared" si="50"/>
        <v>0</v>
      </c>
      <c r="Q507" s="18">
        <f t="shared" si="51"/>
        <v>0</v>
      </c>
      <c r="R507" s="18">
        <f t="shared" si="52"/>
        <v>0</v>
      </c>
      <c r="S507" s="18">
        <f t="shared" si="53"/>
        <v>0</v>
      </c>
      <c r="T507" s="52" t="e">
        <f>VLOOKUP(I507,Konten!A:D,4,FALSE)</f>
        <v>#N/A</v>
      </c>
    </row>
    <row r="508" spans="1:20">
      <c r="A508" s="67"/>
      <c r="B508" s="67">
        <f t="shared" si="55"/>
        <v>499</v>
      </c>
      <c r="C508" s="68"/>
      <c r="D508" s="69"/>
      <c r="E508" s="69"/>
      <c r="F508" s="69"/>
      <c r="G508" s="70"/>
      <c r="H508" s="69"/>
      <c r="I508" s="70"/>
      <c r="J508" s="71"/>
      <c r="K508" s="71"/>
      <c r="L508" s="72"/>
      <c r="M508" s="42">
        <f>IF($D$5=Abfrage!$O$2,(MONTH(C508)),(VLOOKUP((MONTH(C508)),Abfrage!$I$2:$J$13,2,FALSE)))</f>
        <v>1</v>
      </c>
      <c r="N508" s="18">
        <f t="shared" si="49"/>
        <v>0</v>
      </c>
      <c r="O508" s="18">
        <f t="shared" si="54"/>
        <v>0</v>
      </c>
      <c r="P508" s="18">
        <f t="shared" si="50"/>
        <v>0</v>
      </c>
      <c r="Q508" s="18">
        <f t="shared" si="51"/>
        <v>0</v>
      </c>
      <c r="R508" s="18">
        <f t="shared" si="52"/>
        <v>0</v>
      </c>
      <c r="S508" s="18">
        <f t="shared" si="53"/>
        <v>0</v>
      </c>
      <c r="T508" s="52" t="e">
        <f>VLOOKUP(I508,Konten!A:D,4,FALSE)</f>
        <v>#N/A</v>
      </c>
    </row>
    <row r="509" spans="1:20">
      <c r="A509" s="67"/>
      <c r="B509" s="67">
        <f t="shared" si="55"/>
        <v>500</v>
      </c>
      <c r="C509" s="68"/>
      <c r="D509" s="69"/>
      <c r="E509" s="69"/>
      <c r="F509" s="69"/>
      <c r="G509" s="70"/>
      <c r="H509" s="69"/>
      <c r="I509" s="70"/>
      <c r="J509" s="71"/>
      <c r="K509" s="71"/>
      <c r="L509" s="72"/>
      <c r="M509" s="42">
        <f>IF($D$5=Abfrage!$O$2,(MONTH(C509)),(VLOOKUP((MONTH(C509)),Abfrage!$I$2:$J$13,2,FALSE)))</f>
        <v>1</v>
      </c>
      <c r="N509" s="18">
        <f t="shared" si="49"/>
        <v>0</v>
      </c>
      <c r="O509" s="18">
        <f t="shared" si="54"/>
        <v>0</v>
      </c>
      <c r="P509" s="18">
        <f t="shared" si="50"/>
        <v>0</v>
      </c>
      <c r="Q509" s="18">
        <f t="shared" si="51"/>
        <v>0</v>
      </c>
      <c r="R509" s="18">
        <f t="shared" si="52"/>
        <v>0</v>
      </c>
      <c r="S509" s="18">
        <f t="shared" si="53"/>
        <v>0</v>
      </c>
      <c r="T509" s="52" t="e">
        <f>VLOOKUP(I509,Konten!A:D,4,FALSE)</f>
        <v>#N/A</v>
      </c>
    </row>
    <row r="510" spans="1:20">
      <c r="A510" s="67"/>
      <c r="B510" s="67">
        <f t="shared" si="55"/>
        <v>501</v>
      </c>
      <c r="C510" s="68"/>
      <c r="D510" s="69"/>
      <c r="E510" s="69"/>
      <c r="F510" s="69"/>
      <c r="G510" s="70"/>
      <c r="H510" s="69"/>
      <c r="I510" s="70"/>
      <c r="J510" s="71"/>
      <c r="K510" s="71"/>
      <c r="L510" s="72"/>
      <c r="M510" s="42">
        <f>IF($D$5=Abfrage!$O$2,(MONTH(C510)),(VLOOKUP((MONTH(C510)),Abfrage!$I$2:$J$13,2,FALSE)))</f>
        <v>1</v>
      </c>
      <c r="N510" s="18">
        <f t="shared" si="49"/>
        <v>0</v>
      </c>
      <c r="O510" s="18">
        <f t="shared" si="54"/>
        <v>0</v>
      </c>
      <c r="P510" s="18">
        <f t="shared" si="50"/>
        <v>0</v>
      </c>
      <c r="Q510" s="18">
        <f t="shared" si="51"/>
        <v>0</v>
      </c>
      <c r="R510" s="18">
        <f t="shared" si="52"/>
        <v>0</v>
      </c>
      <c r="S510" s="18">
        <f t="shared" si="53"/>
        <v>0</v>
      </c>
      <c r="T510" s="52" t="e">
        <f>VLOOKUP(I510,Konten!A:D,4,FALSE)</f>
        <v>#N/A</v>
      </c>
    </row>
    <row r="511" spans="1:20">
      <c r="A511" s="67"/>
      <c r="B511" s="67">
        <f t="shared" si="55"/>
        <v>502</v>
      </c>
      <c r="C511" s="68"/>
      <c r="D511" s="69"/>
      <c r="E511" s="69"/>
      <c r="F511" s="69"/>
      <c r="G511" s="70"/>
      <c r="H511" s="69"/>
      <c r="I511" s="70"/>
      <c r="J511" s="71"/>
      <c r="K511" s="71"/>
      <c r="L511" s="72"/>
      <c r="M511" s="42">
        <f>IF($D$5=Abfrage!$O$2,(MONTH(C511)),(VLOOKUP((MONTH(C511)),Abfrage!$I$2:$J$13,2,FALSE)))</f>
        <v>1</v>
      </c>
      <c r="N511" s="18">
        <f t="shared" si="49"/>
        <v>0</v>
      </c>
      <c r="O511" s="18">
        <f t="shared" si="54"/>
        <v>0</v>
      </c>
      <c r="P511" s="18">
        <f t="shared" si="50"/>
        <v>0</v>
      </c>
      <c r="Q511" s="18">
        <f t="shared" si="51"/>
        <v>0</v>
      </c>
      <c r="R511" s="18">
        <f t="shared" si="52"/>
        <v>0</v>
      </c>
      <c r="S511" s="18">
        <f t="shared" si="53"/>
        <v>0</v>
      </c>
      <c r="T511" s="52" t="e">
        <f>VLOOKUP(I511,Konten!A:D,4,FALSE)</f>
        <v>#N/A</v>
      </c>
    </row>
    <row r="512" spans="1:20">
      <c r="A512" s="67"/>
      <c r="B512" s="67">
        <f t="shared" si="55"/>
        <v>503</v>
      </c>
      <c r="C512" s="68"/>
      <c r="D512" s="69"/>
      <c r="E512" s="69"/>
      <c r="F512" s="69"/>
      <c r="G512" s="70"/>
      <c r="H512" s="69"/>
      <c r="I512" s="70"/>
      <c r="J512" s="71"/>
      <c r="K512" s="71"/>
      <c r="L512" s="72"/>
      <c r="M512" s="42">
        <f>IF($D$5=Abfrage!$O$2,(MONTH(C512)),(VLOOKUP((MONTH(C512)),Abfrage!$I$2:$J$13,2,FALSE)))</f>
        <v>1</v>
      </c>
      <c r="N512" s="18">
        <f t="shared" si="49"/>
        <v>0</v>
      </c>
      <c r="O512" s="18">
        <f t="shared" si="54"/>
        <v>0</v>
      </c>
      <c r="P512" s="18">
        <f t="shared" si="50"/>
        <v>0</v>
      </c>
      <c r="Q512" s="18">
        <f t="shared" si="51"/>
        <v>0</v>
      </c>
      <c r="R512" s="18">
        <f t="shared" si="52"/>
        <v>0</v>
      </c>
      <c r="S512" s="18">
        <f t="shared" si="53"/>
        <v>0</v>
      </c>
      <c r="T512" s="52" t="e">
        <f>VLOOKUP(I512,Konten!A:D,4,FALSE)</f>
        <v>#N/A</v>
      </c>
    </row>
    <row r="513" spans="1:20">
      <c r="A513" s="67"/>
      <c r="B513" s="67">
        <f t="shared" si="55"/>
        <v>504</v>
      </c>
      <c r="C513" s="68"/>
      <c r="D513" s="69"/>
      <c r="E513" s="69"/>
      <c r="F513" s="69"/>
      <c r="G513" s="70"/>
      <c r="H513" s="69"/>
      <c r="I513" s="70"/>
      <c r="J513" s="71"/>
      <c r="K513" s="71"/>
      <c r="L513" s="72"/>
      <c r="M513" s="42">
        <f>IF($D$5=Abfrage!$O$2,(MONTH(C513)),(VLOOKUP((MONTH(C513)),Abfrage!$I$2:$J$13,2,FALSE)))</f>
        <v>1</v>
      </c>
      <c r="N513" s="18">
        <f t="shared" si="49"/>
        <v>0</v>
      </c>
      <c r="O513" s="18">
        <f t="shared" si="54"/>
        <v>0</v>
      </c>
      <c r="P513" s="18">
        <f t="shared" si="50"/>
        <v>0</v>
      </c>
      <c r="Q513" s="18">
        <f t="shared" si="51"/>
        <v>0</v>
      </c>
      <c r="R513" s="18">
        <f t="shared" si="52"/>
        <v>0</v>
      </c>
      <c r="S513" s="18">
        <f t="shared" si="53"/>
        <v>0</v>
      </c>
      <c r="T513" s="52" t="e">
        <f>VLOOKUP(I513,Konten!A:D,4,FALSE)</f>
        <v>#N/A</v>
      </c>
    </row>
    <row r="514" spans="1:20">
      <c r="A514" s="67"/>
      <c r="B514" s="67">
        <f t="shared" si="55"/>
        <v>505</v>
      </c>
      <c r="C514" s="68"/>
      <c r="D514" s="69"/>
      <c r="E514" s="69"/>
      <c r="F514" s="69"/>
      <c r="G514" s="70"/>
      <c r="H514" s="69"/>
      <c r="I514" s="70"/>
      <c r="J514" s="71"/>
      <c r="K514" s="71"/>
      <c r="L514" s="72"/>
      <c r="M514" s="42">
        <f>IF($D$5=Abfrage!$O$2,(MONTH(C514)),(VLOOKUP((MONTH(C514)),Abfrage!$I$2:$J$13,2,FALSE)))</f>
        <v>1</v>
      </c>
      <c r="N514" s="18">
        <f t="shared" si="49"/>
        <v>0</v>
      </c>
      <c r="O514" s="18">
        <f t="shared" si="54"/>
        <v>0</v>
      </c>
      <c r="P514" s="18">
        <f t="shared" si="50"/>
        <v>0</v>
      </c>
      <c r="Q514" s="18">
        <f t="shared" si="51"/>
        <v>0</v>
      </c>
      <c r="R514" s="18">
        <f t="shared" si="52"/>
        <v>0</v>
      </c>
      <c r="S514" s="18">
        <f t="shared" si="53"/>
        <v>0</v>
      </c>
      <c r="T514" s="52" t="e">
        <f>VLOOKUP(I514,Konten!A:D,4,FALSE)</f>
        <v>#N/A</v>
      </c>
    </row>
    <row r="515" spans="1:20">
      <c r="A515" s="67"/>
      <c r="B515" s="67">
        <f t="shared" si="55"/>
        <v>506</v>
      </c>
      <c r="C515" s="68"/>
      <c r="D515" s="69"/>
      <c r="E515" s="69"/>
      <c r="F515" s="69"/>
      <c r="G515" s="70"/>
      <c r="H515" s="69"/>
      <c r="I515" s="70"/>
      <c r="J515" s="71"/>
      <c r="K515" s="71"/>
      <c r="L515" s="72"/>
      <c r="M515" s="42">
        <f>IF($D$5=Abfrage!$O$2,(MONTH(C515)),(VLOOKUP((MONTH(C515)),Abfrage!$I$2:$J$13,2,FALSE)))</f>
        <v>1</v>
      </c>
      <c r="N515" s="18">
        <f t="shared" si="49"/>
        <v>0</v>
      </c>
      <c r="O515" s="18">
        <f t="shared" si="54"/>
        <v>0</v>
      </c>
      <c r="P515" s="18">
        <f t="shared" si="50"/>
        <v>0</v>
      </c>
      <c r="Q515" s="18">
        <f t="shared" si="51"/>
        <v>0</v>
      </c>
      <c r="R515" s="18">
        <f t="shared" si="52"/>
        <v>0</v>
      </c>
      <c r="S515" s="18">
        <f t="shared" si="53"/>
        <v>0</v>
      </c>
      <c r="T515" s="52" t="e">
        <f>VLOOKUP(I515,Konten!A:D,4,FALSE)</f>
        <v>#N/A</v>
      </c>
    </row>
    <row r="516" spans="1:20">
      <c r="A516" s="67"/>
      <c r="B516" s="67">
        <f t="shared" si="55"/>
        <v>507</v>
      </c>
      <c r="C516" s="68"/>
      <c r="D516" s="69"/>
      <c r="E516" s="69"/>
      <c r="F516" s="69"/>
      <c r="G516" s="70"/>
      <c r="H516" s="69"/>
      <c r="I516" s="70"/>
      <c r="J516" s="71"/>
      <c r="K516" s="71"/>
      <c r="L516" s="72"/>
      <c r="M516" s="42">
        <f>IF($D$5=Abfrage!$O$2,(MONTH(C516)),(VLOOKUP((MONTH(C516)),Abfrage!$I$2:$J$13,2,FALSE)))</f>
        <v>1</v>
      </c>
      <c r="N516" s="18">
        <f t="shared" si="49"/>
        <v>0</v>
      </c>
      <c r="O516" s="18">
        <f t="shared" si="54"/>
        <v>0</v>
      </c>
      <c r="P516" s="18">
        <f t="shared" si="50"/>
        <v>0</v>
      </c>
      <c r="Q516" s="18">
        <f t="shared" si="51"/>
        <v>0</v>
      </c>
      <c r="R516" s="18">
        <f t="shared" si="52"/>
        <v>0</v>
      </c>
      <c r="S516" s="18">
        <f t="shared" si="53"/>
        <v>0</v>
      </c>
      <c r="T516" s="52" t="e">
        <f>VLOOKUP(I516,Konten!A:D,4,FALSE)</f>
        <v>#N/A</v>
      </c>
    </row>
    <row r="517" spans="1:20">
      <c r="A517" s="67"/>
      <c r="B517" s="67">
        <f t="shared" si="55"/>
        <v>508</v>
      </c>
      <c r="C517" s="68"/>
      <c r="D517" s="69"/>
      <c r="E517" s="69"/>
      <c r="F517" s="69"/>
      <c r="G517" s="70"/>
      <c r="H517" s="69"/>
      <c r="I517" s="70"/>
      <c r="J517" s="71"/>
      <c r="K517" s="71"/>
      <c r="L517" s="72"/>
      <c r="M517" s="42">
        <f>IF($D$5=Abfrage!$O$2,(MONTH(C517)),(VLOOKUP((MONTH(C517)),Abfrage!$I$2:$J$13,2,FALSE)))</f>
        <v>1</v>
      </c>
      <c r="N517" s="18">
        <f t="shared" si="49"/>
        <v>0</v>
      </c>
      <c r="O517" s="18">
        <f t="shared" si="54"/>
        <v>0</v>
      </c>
      <c r="P517" s="18">
        <f t="shared" si="50"/>
        <v>0</v>
      </c>
      <c r="Q517" s="18">
        <f t="shared" si="51"/>
        <v>0</v>
      </c>
      <c r="R517" s="18">
        <f t="shared" si="52"/>
        <v>0</v>
      </c>
      <c r="S517" s="18">
        <f t="shared" si="53"/>
        <v>0</v>
      </c>
      <c r="T517" s="52" t="e">
        <f>VLOOKUP(I517,Konten!A:D,4,FALSE)</f>
        <v>#N/A</v>
      </c>
    </row>
    <row r="518" spans="1:20">
      <c r="A518" s="67"/>
      <c r="B518" s="67">
        <f t="shared" si="55"/>
        <v>509</v>
      </c>
      <c r="C518" s="68"/>
      <c r="D518" s="69"/>
      <c r="E518" s="69"/>
      <c r="F518" s="69"/>
      <c r="G518" s="70"/>
      <c r="H518" s="69"/>
      <c r="I518" s="70"/>
      <c r="J518" s="71"/>
      <c r="K518" s="71"/>
      <c r="L518" s="72"/>
      <c r="M518" s="42">
        <f>IF($D$5=Abfrage!$O$2,(MONTH(C518)),(VLOOKUP((MONTH(C518)),Abfrage!$I$2:$J$13,2,FALSE)))</f>
        <v>1</v>
      </c>
      <c r="N518" s="18">
        <f t="shared" si="49"/>
        <v>0</v>
      </c>
      <c r="O518" s="18">
        <f t="shared" si="54"/>
        <v>0</v>
      </c>
      <c r="P518" s="18">
        <f t="shared" si="50"/>
        <v>0</v>
      </c>
      <c r="Q518" s="18">
        <f t="shared" si="51"/>
        <v>0</v>
      </c>
      <c r="R518" s="18">
        <f t="shared" si="52"/>
        <v>0</v>
      </c>
      <c r="S518" s="18">
        <f t="shared" si="53"/>
        <v>0</v>
      </c>
      <c r="T518" s="52" t="e">
        <f>VLOOKUP(I518,Konten!A:D,4,FALSE)</f>
        <v>#N/A</v>
      </c>
    </row>
    <row r="519" spans="1:20">
      <c r="A519" s="67"/>
      <c r="B519" s="67">
        <f t="shared" si="55"/>
        <v>510</v>
      </c>
      <c r="C519" s="68"/>
      <c r="D519" s="69"/>
      <c r="E519" s="69"/>
      <c r="F519" s="69"/>
      <c r="G519" s="70"/>
      <c r="H519" s="69"/>
      <c r="I519" s="70"/>
      <c r="J519" s="71"/>
      <c r="K519" s="71"/>
      <c r="L519" s="72"/>
      <c r="M519" s="42">
        <f>IF($D$5=Abfrage!$O$2,(MONTH(C519)),(VLOOKUP((MONTH(C519)),Abfrage!$I$2:$J$13,2,FALSE)))</f>
        <v>1</v>
      </c>
      <c r="N519" s="18">
        <f t="shared" si="49"/>
        <v>0</v>
      </c>
      <c r="O519" s="18">
        <f t="shared" si="54"/>
        <v>0</v>
      </c>
      <c r="P519" s="18">
        <f t="shared" si="50"/>
        <v>0</v>
      </c>
      <c r="Q519" s="18">
        <f t="shared" si="51"/>
        <v>0</v>
      </c>
      <c r="R519" s="18">
        <f t="shared" si="52"/>
        <v>0</v>
      </c>
      <c r="S519" s="18">
        <f t="shared" si="53"/>
        <v>0</v>
      </c>
      <c r="T519" s="52" t="e">
        <f>VLOOKUP(I519,Konten!A:D,4,FALSE)</f>
        <v>#N/A</v>
      </c>
    </row>
    <row r="520" spans="1:20">
      <c r="A520" s="67"/>
      <c r="B520" s="67">
        <f t="shared" si="55"/>
        <v>511</v>
      </c>
      <c r="C520" s="68"/>
      <c r="D520" s="69"/>
      <c r="E520" s="69"/>
      <c r="F520" s="69"/>
      <c r="G520" s="70"/>
      <c r="H520" s="69"/>
      <c r="I520" s="70"/>
      <c r="J520" s="71"/>
      <c r="K520" s="71"/>
      <c r="L520" s="72"/>
      <c r="M520" s="42">
        <f>IF($D$5=Abfrage!$O$2,(MONTH(C520)),(VLOOKUP((MONTH(C520)),Abfrage!$I$2:$J$13,2,FALSE)))</f>
        <v>1</v>
      </c>
      <c r="N520" s="18">
        <f t="shared" si="49"/>
        <v>0</v>
      </c>
      <c r="O520" s="18">
        <f t="shared" si="54"/>
        <v>0</v>
      </c>
      <c r="P520" s="18">
        <f t="shared" si="50"/>
        <v>0</v>
      </c>
      <c r="Q520" s="18">
        <f t="shared" si="51"/>
        <v>0</v>
      </c>
      <c r="R520" s="18">
        <f t="shared" si="52"/>
        <v>0</v>
      </c>
      <c r="S520" s="18">
        <f t="shared" si="53"/>
        <v>0</v>
      </c>
      <c r="T520" s="52" t="e">
        <f>VLOOKUP(I520,Konten!A:D,4,FALSE)</f>
        <v>#N/A</v>
      </c>
    </row>
    <row r="521" spans="1:20">
      <c r="A521" s="67"/>
      <c r="B521" s="67">
        <f t="shared" si="55"/>
        <v>512</v>
      </c>
      <c r="C521" s="68"/>
      <c r="D521" s="69"/>
      <c r="E521" s="69"/>
      <c r="F521" s="69"/>
      <c r="G521" s="70"/>
      <c r="H521" s="69"/>
      <c r="I521" s="70"/>
      <c r="J521" s="71"/>
      <c r="K521" s="71"/>
      <c r="L521" s="72"/>
      <c r="M521" s="42">
        <f>IF($D$5=Abfrage!$O$2,(MONTH(C521)),(VLOOKUP((MONTH(C521)),Abfrage!$I$2:$J$13,2,FALSE)))</f>
        <v>1</v>
      </c>
      <c r="N521" s="18">
        <f t="shared" si="49"/>
        <v>0</v>
      </c>
      <c r="O521" s="18">
        <f t="shared" si="54"/>
        <v>0</v>
      </c>
      <c r="P521" s="18">
        <f t="shared" si="50"/>
        <v>0</v>
      </c>
      <c r="Q521" s="18">
        <f t="shared" si="51"/>
        <v>0</v>
      </c>
      <c r="R521" s="18">
        <f t="shared" si="52"/>
        <v>0</v>
      </c>
      <c r="S521" s="18">
        <f t="shared" si="53"/>
        <v>0</v>
      </c>
      <c r="T521" s="52" t="e">
        <f>VLOOKUP(I521,Konten!A:D,4,FALSE)</f>
        <v>#N/A</v>
      </c>
    </row>
    <row r="522" spans="1:20">
      <c r="A522" s="67"/>
      <c r="B522" s="67">
        <f t="shared" si="55"/>
        <v>513</v>
      </c>
      <c r="C522" s="68"/>
      <c r="D522" s="69"/>
      <c r="E522" s="69"/>
      <c r="F522" s="69"/>
      <c r="G522" s="70"/>
      <c r="H522" s="69"/>
      <c r="I522" s="70"/>
      <c r="J522" s="71"/>
      <c r="K522" s="71"/>
      <c r="L522" s="72"/>
      <c r="M522" s="42">
        <f>IF($D$5=Abfrage!$O$2,(MONTH(C522)),(VLOOKUP((MONTH(C522)),Abfrage!$I$2:$J$13,2,FALSE)))</f>
        <v>1</v>
      </c>
      <c r="N522" s="18">
        <f t="shared" ref="N522:N585" si="56">(SUM(P522:S522))-(SUM(J522:K522))</f>
        <v>0</v>
      </c>
      <c r="O522" s="18">
        <f t="shared" si="54"/>
        <v>0</v>
      </c>
      <c r="P522" s="18">
        <f t="shared" ref="P522:P585" si="57">IFERROR((ROUND((+J522/(1+L522)*L522),2)),0)</f>
        <v>0</v>
      </c>
      <c r="Q522" s="18">
        <f t="shared" ref="Q522:Q585" si="58">IFERROR(ROUND(IF(L522=100%,K522,(K522/(1+L522)*L522)),2),0)</f>
        <v>0</v>
      </c>
      <c r="R522" s="18">
        <f t="shared" ref="R522:R585" si="59">+J522-P522</f>
        <v>0</v>
      </c>
      <c r="S522" s="18">
        <f t="shared" ref="S522:S585" si="60">+K522-Q522</f>
        <v>0</v>
      </c>
      <c r="T522" s="52" t="e">
        <f>VLOOKUP(I522,Konten!A:D,4,FALSE)</f>
        <v>#N/A</v>
      </c>
    </row>
    <row r="523" spans="1:20">
      <c r="A523" s="67"/>
      <c r="B523" s="67">
        <f t="shared" si="55"/>
        <v>514</v>
      </c>
      <c r="C523" s="68"/>
      <c r="D523" s="69"/>
      <c r="E523" s="69"/>
      <c r="F523" s="69"/>
      <c r="G523" s="70"/>
      <c r="H523" s="69"/>
      <c r="I523" s="70"/>
      <c r="J523" s="71"/>
      <c r="K523" s="71"/>
      <c r="L523" s="72"/>
      <c r="M523" s="42">
        <f>IF($D$5=Abfrage!$O$2,(MONTH(C523)),(VLOOKUP((MONTH(C523)),Abfrage!$I$2:$J$13,2,FALSE)))</f>
        <v>1</v>
      </c>
      <c r="N523" s="18">
        <f t="shared" si="56"/>
        <v>0</v>
      </c>
      <c r="O523" s="18">
        <f t="shared" ref="O523:O586" si="61">IF(L523="EUST",K523,0)</f>
        <v>0</v>
      </c>
      <c r="P523" s="18">
        <f t="shared" si="57"/>
        <v>0</v>
      </c>
      <c r="Q523" s="18">
        <f t="shared" si="58"/>
        <v>0</v>
      </c>
      <c r="R523" s="18">
        <f t="shared" si="59"/>
        <v>0</v>
      </c>
      <c r="S523" s="18">
        <f t="shared" si="60"/>
        <v>0</v>
      </c>
      <c r="T523" s="52" t="e">
        <f>VLOOKUP(I523,Konten!A:D,4,FALSE)</f>
        <v>#N/A</v>
      </c>
    </row>
    <row r="524" spans="1:20">
      <c r="A524" s="67"/>
      <c r="B524" s="67">
        <f t="shared" ref="B524:B587" si="62">B523+1</f>
        <v>515</v>
      </c>
      <c r="C524" s="68"/>
      <c r="D524" s="69"/>
      <c r="E524" s="69"/>
      <c r="F524" s="69"/>
      <c r="G524" s="70"/>
      <c r="H524" s="69"/>
      <c r="I524" s="70"/>
      <c r="J524" s="71"/>
      <c r="K524" s="71"/>
      <c r="L524" s="72"/>
      <c r="M524" s="42">
        <f>IF($D$5=Abfrage!$O$2,(MONTH(C524)),(VLOOKUP((MONTH(C524)),Abfrage!$I$2:$J$13,2,FALSE)))</f>
        <v>1</v>
      </c>
      <c r="N524" s="18">
        <f t="shared" si="56"/>
        <v>0</v>
      </c>
      <c r="O524" s="18">
        <f t="shared" si="61"/>
        <v>0</v>
      </c>
      <c r="P524" s="18">
        <f t="shared" si="57"/>
        <v>0</v>
      </c>
      <c r="Q524" s="18">
        <f t="shared" si="58"/>
        <v>0</v>
      </c>
      <c r="R524" s="18">
        <f t="shared" si="59"/>
        <v>0</v>
      </c>
      <c r="S524" s="18">
        <f t="shared" si="60"/>
        <v>0</v>
      </c>
      <c r="T524" s="52" t="e">
        <f>VLOOKUP(I524,Konten!A:D,4,FALSE)</f>
        <v>#N/A</v>
      </c>
    </row>
    <row r="525" spans="1:20">
      <c r="A525" s="67"/>
      <c r="B525" s="67">
        <f t="shared" si="62"/>
        <v>516</v>
      </c>
      <c r="C525" s="68"/>
      <c r="D525" s="69"/>
      <c r="E525" s="69"/>
      <c r="F525" s="69"/>
      <c r="G525" s="70"/>
      <c r="H525" s="69"/>
      <c r="I525" s="70"/>
      <c r="J525" s="71"/>
      <c r="K525" s="71"/>
      <c r="L525" s="72"/>
      <c r="M525" s="42">
        <f>IF($D$5=Abfrage!$O$2,(MONTH(C525)),(VLOOKUP((MONTH(C525)),Abfrage!$I$2:$J$13,2,FALSE)))</f>
        <v>1</v>
      </c>
      <c r="N525" s="18">
        <f t="shared" si="56"/>
        <v>0</v>
      </c>
      <c r="O525" s="18">
        <f t="shared" si="61"/>
        <v>0</v>
      </c>
      <c r="P525" s="18">
        <f t="shared" si="57"/>
        <v>0</v>
      </c>
      <c r="Q525" s="18">
        <f t="shared" si="58"/>
        <v>0</v>
      </c>
      <c r="R525" s="18">
        <f t="shared" si="59"/>
        <v>0</v>
      </c>
      <c r="S525" s="18">
        <f t="shared" si="60"/>
        <v>0</v>
      </c>
      <c r="T525" s="52" t="e">
        <f>VLOOKUP(I525,Konten!A:D,4,FALSE)</f>
        <v>#N/A</v>
      </c>
    </row>
    <row r="526" spans="1:20">
      <c r="A526" s="67"/>
      <c r="B526" s="67">
        <f t="shared" si="62"/>
        <v>517</v>
      </c>
      <c r="C526" s="68"/>
      <c r="D526" s="69"/>
      <c r="E526" s="69"/>
      <c r="F526" s="69"/>
      <c r="G526" s="70"/>
      <c r="H526" s="69"/>
      <c r="I526" s="70"/>
      <c r="J526" s="71"/>
      <c r="K526" s="71"/>
      <c r="L526" s="72"/>
      <c r="M526" s="42">
        <f>IF($D$5=Abfrage!$O$2,(MONTH(C526)),(VLOOKUP((MONTH(C526)),Abfrage!$I$2:$J$13,2,FALSE)))</f>
        <v>1</v>
      </c>
      <c r="N526" s="18">
        <f t="shared" si="56"/>
        <v>0</v>
      </c>
      <c r="O526" s="18">
        <f t="shared" si="61"/>
        <v>0</v>
      </c>
      <c r="P526" s="18">
        <f t="shared" si="57"/>
        <v>0</v>
      </c>
      <c r="Q526" s="18">
        <f t="shared" si="58"/>
        <v>0</v>
      </c>
      <c r="R526" s="18">
        <f t="shared" si="59"/>
        <v>0</v>
      </c>
      <c r="S526" s="18">
        <f t="shared" si="60"/>
        <v>0</v>
      </c>
      <c r="T526" s="52" t="e">
        <f>VLOOKUP(I526,Konten!A:D,4,FALSE)</f>
        <v>#N/A</v>
      </c>
    </row>
    <row r="527" spans="1:20">
      <c r="A527" s="67"/>
      <c r="B527" s="67">
        <f t="shared" si="62"/>
        <v>518</v>
      </c>
      <c r="C527" s="68"/>
      <c r="D527" s="69"/>
      <c r="E527" s="69"/>
      <c r="F527" s="69"/>
      <c r="G527" s="70"/>
      <c r="H527" s="69"/>
      <c r="I527" s="70"/>
      <c r="J527" s="71"/>
      <c r="K527" s="71"/>
      <c r="L527" s="72"/>
      <c r="M527" s="42">
        <f>IF($D$5=Abfrage!$O$2,(MONTH(C527)),(VLOOKUP((MONTH(C527)),Abfrage!$I$2:$J$13,2,FALSE)))</f>
        <v>1</v>
      </c>
      <c r="N527" s="18">
        <f t="shared" si="56"/>
        <v>0</v>
      </c>
      <c r="O527" s="18">
        <f t="shared" si="61"/>
        <v>0</v>
      </c>
      <c r="P527" s="18">
        <f t="shared" si="57"/>
        <v>0</v>
      </c>
      <c r="Q527" s="18">
        <f t="shared" si="58"/>
        <v>0</v>
      </c>
      <c r="R527" s="18">
        <f t="shared" si="59"/>
        <v>0</v>
      </c>
      <c r="S527" s="18">
        <f t="shared" si="60"/>
        <v>0</v>
      </c>
      <c r="T527" s="52" t="e">
        <f>VLOOKUP(I527,Konten!A:D,4,FALSE)</f>
        <v>#N/A</v>
      </c>
    </row>
    <row r="528" spans="1:20">
      <c r="A528" s="67"/>
      <c r="B528" s="67">
        <f t="shared" si="62"/>
        <v>519</v>
      </c>
      <c r="C528" s="68"/>
      <c r="D528" s="69"/>
      <c r="E528" s="69"/>
      <c r="F528" s="69"/>
      <c r="G528" s="70"/>
      <c r="H528" s="69"/>
      <c r="I528" s="70"/>
      <c r="J528" s="71"/>
      <c r="K528" s="71"/>
      <c r="L528" s="72"/>
      <c r="M528" s="42">
        <f>IF($D$5=Abfrage!$O$2,(MONTH(C528)),(VLOOKUP((MONTH(C528)),Abfrage!$I$2:$J$13,2,FALSE)))</f>
        <v>1</v>
      </c>
      <c r="N528" s="18">
        <f t="shared" si="56"/>
        <v>0</v>
      </c>
      <c r="O528" s="18">
        <f t="shared" si="61"/>
        <v>0</v>
      </c>
      <c r="P528" s="18">
        <f t="shared" si="57"/>
        <v>0</v>
      </c>
      <c r="Q528" s="18">
        <f t="shared" si="58"/>
        <v>0</v>
      </c>
      <c r="R528" s="18">
        <f t="shared" si="59"/>
        <v>0</v>
      </c>
      <c r="S528" s="18">
        <f t="shared" si="60"/>
        <v>0</v>
      </c>
      <c r="T528" s="52" t="e">
        <f>VLOOKUP(I528,Konten!A:D,4,FALSE)</f>
        <v>#N/A</v>
      </c>
    </row>
    <row r="529" spans="1:20">
      <c r="A529" s="67"/>
      <c r="B529" s="67">
        <f t="shared" si="62"/>
        <v>520</v>
      </c>
      <c r="C529" s="68"/>
      <c r="D529" s="69"/>
      <c r="E529" s="69"/>
      <c r="F529" s="69"/>
      <c r="G529" s="70"/>
      <c r="H529" s="69"/>
      <c r="I529" s="70"/>
      <c r="J529" s="71"/>
      <c r="K529" s="71"/>
      <c r="L529" s="72"/>
      <c r="M529" s="42">
        <f>IF($D$5=Abfrage!$O$2,(MONTH(C529)),(VLOOKUP((MONTH(C529)),Abfrage!$I$2:$J$13,2,FALSE)))</f>
        <v>1</v>
      </c>
      <c r="N529" s="18">
        <f t="shared" si="56"/>
        <v>0</v>
      </c>
      <c r="O529" s="18">
        <f t="shared" si="61"/>
        <v>0</v>
      </c>
      <c r="P529" s="18">
        <f t="shared" si="57"/>
        <v>0</v>
      </c>
      <c r="Q529" s="18">
        <f t="shared" si="58"/>
        <v>0</v>
      </c>
      <c r="R529" s="18">
        <f t="shared" si="59"/>
        <v>0</v>
      </c>
      <c r="S529" s="18">
        <f t="shared" si="60"/>
        <v>0</v>
      </c>
      <c r="T529" s="52" t="e">
        <f>VLOOKUP(I529,Konten!A:D,4,FALSE)</f>
        <v>#N/A</v>
      </c>
    </row>
    <row r="530" spans="1:20">
      <c r="A530" s="67"/>
      <c r="B530" s="67">
        <f t="shared" si="62"/>
        <v>521</v>
      </c>
      <c r="C530" s="68"/>
      <c r="D530" s="69"/>
      <c r="E530" s="69"/>
      <c r="F530" s="69"/>
      <c r="G530" s="70"/>
      <c r="H530" s="69"/>
      <c r="I530" s="70"/>
      <c r="J530" s="71"/>
      <c r="K530" s="71"/>
      <c r="L530" s="72"/>
      <c r="M530" s="42">
        <f>IF($D$5=Abfrage!$O$2,(MONTH(C530)),(VLOOKUP((MONTH(C530)),Abfrage!$I$2:$J$13,2,FALSE)))</f>
        <v>1</v>
      </c>
      <c r="N530" s="18">
        <f t="shared" si="56"/>
        <v>0</v>
      </c>
      <c r="O530" s="18">
        <f t="shared" si="61"/>
        <v>0</v>
      </c>
      <c r="P530" s="18">
        <f t="shared" si="57"/>
        <v>0</v>
      </c>
      <c r="Q530" s="18">
        <f t="shared" si="58"/>
        <v>0</v>
      </c>
      <c r="R530" s="18">
        <f t="shared" si="59"/>
        <v>0</v>
      </c>
      <c r="S530" s="18">
        <f t="shared" si="60"/>
        <v>0</v>
      </c>
      <c r="T530" s="52" t="e">
        <f>VLOOKUP(I530,Konten!A:D,4,FALSE)</f>
        <v>#N/A</v>
      </c>
    </row>
    <row r="531" spans="1:20">
      <c r="A531" s="67"/>
      <c r="B531" s="67">
        <f t="shared" si="62"/>
        <v>522</v>
      </c>
      <c r="C531" s="68"/>
      <c r="D531" s="69"/>
      <c r="E531" s="69"/>
      <c r="F531" s="69"/>
      <c r="G531" s="70"/>
      <c r="H531" s="69"/>
      <c r="I531" s="70"/>
      <c r="J531" s="71"/>
      <c r="K531" s="71"/>
      <c r="L531" s="72"/>
      <c r="M531" s="42">
        <f>IF($D$5=Abfrage!$O$2,(MONTH(C531)),(VLOOKUP((MONTH(C531)),Abfrage!$I$2:$J$13,2,FALSE)))</f>
        <v>1</v>
      </c>
      <c r="N531" s="18">
        <f t="shared" si="56"/>
        <v>0</v>
      </c>
      <c r="O531" s="18">
        <f t="shared" si="61"/>
        <v>0</v>
      </c>
      <c r="P531" s="18">
        <f t="shared" si="57"/>
        <v>0</v>
      </c>
      <c r="Q531" s="18">
        <f t="shared" si="58"/>
        <v>0</v>
      </c>
      <c r="R531" s="18">
        <f t="shared" si="59"/>
        <v>0</v>
      </c>
      <c r="S531" s="18">
        <f t="shared" si="60"/>
        <v>0</v>
      </c>
      <c r="T531" s="52" t="e">
        <f>VLOOKUP(I531,Konten!A:D,4,FALSE)</f>
        <v>#N/A</v>
      </c>
    </row>
    <row r="532" spans="1:20">
      <c r="A532" s="67"/>
      <c r="B532" s="67">
        <f t="shared" si="62"/>
        <v>523</v>
      </c>
      <c r="C532" s="68"/>
      <c r="D532" s="69"/>
      <c r="E532" s="69"/>
      <c r="F532" s="69"/>
      <c r="G532" s="70"/>
      <c r="H532" s="69"/>
      <c r="I532" s="70"/>
      <c r="J532" s="71"/>
      <c r="K532" s="71"/>
      <c r="L532" s="72"/>
      <c r="M532" s="42">
        <f>IF($D$5=Abfrage!$O$2,(MONTH(C532)),(VLOOKUP((MONTH(C532)),Abfrage!$I$2:$J$13,2,FALSE)))</f>
        <v>1</v>
      </c>
      <c r="N532" s="18">
        <f t="shared" si="56"/>
        <v>0</v>
      </c>
      <c r="O532" s="18">
        <f t="shared" si="61"/>
        <v>0</v>
      </c>
      <c r="P532" s="18">
        <f t="shared" si="57"/>
        <v>0</v>
      </c>
      <c r="Q532" s="18">
        <f t="shared" si="58"/>
        <v>0</v>
      </c>
      <c r="R532" s="18">
        <f t="shared" si="59"/>
        <v>0</v>
      </c>
      <c r="S532" s="18">
        <f t="shared" si="60"/>
        <v>0</v>
      </c>
      <c r="T532" s="52" t="e">
        <f>VLOOKUP(I532,Konten!A:D,4,FALSE)</f>
        <v>#N/A</v>
      </c>
    </row>
    <row r="533" spans="1:20">
      <c r="A533" s="67"/>
      <c r="B533" s="67">
        <f t="shared" si="62"/>
        <v>524</v>
      </c>
      <c r="C533" s="68"/>
      <c r="D533" s="69"/>
      <c r="E533" s="69"/>
      <c r="F533" s="69"/>
      <c r="G533" s="70"/>
      <c r="H533" s="69"/>
      <c r="I533" s="70"/>
      <c r="J533" s="71"/>
      <c r="K533" s="71"/>
      <c r="L533" s="72"/>
      <c r="M533" s="42">
        <f>IF($D$5=Abfrage!$O$2,(MONTH(C533)),(VLOOKUP((MONTH(C533)),Abfrage!$I$2:$J$13,2,FALSE)))</f>
        <v>1</v>
      </c>
      <c r="N533" s="18">
        <f t="shared" si="56"/>
        <v>0</v>
      </c>
      <c r="O533" s="18">
        <f t="shared" si="61"/>
        <v>0</v>
      </c>
      <c r="P533" s="18">
        <f t="shared" si="57"/>
        <v>0</v>
      </c>
      <c r="Q533" s="18">
        <f t="shared" si="58"/>
        <v>0</v>
      </c>
      <c r="R533" s="18">
        <f t="shared" si="59"/>
        <v>0</v>
      </c>
      <c r="S533" s="18">
        <f t="shared" si="60"/>
        <v>0</v>
      </c>
      <c r="T533" s="52" t="e">
        <f>VLOOKUP(I533,Konten!A:D,4,FALSE)</f>
        <v>#N/A</v>
      </c>
    </row>
    <row r="534" spans="1:20">
      <c r="A534" s="67"/>
      <c r="B534" s="67">
        <f t="shared" si="62"/>
        <v>525</v>
      </c>
      <c r="C534" s="68"/>
      <c r="D534" s="69"/>
      <c r="E534" s="69"/>
      <c r="F534" s="69"/>
      <c r="G534" s="70"/>
      <c r="H534" s="69"/>
      <c r="I534" s="70"/>
      <c r="J534" s="71"/>
      <c r="K534" s="71"/>
      <c r="L534" s="72"/>
      <c r="M534" s="42">
        <f>IF($D$5=Abfrage!$O$2,(MONTH(C534)),(VLOOKUP((MONTH(C534)),Abfrage!$I$2:$J$13,2,FALSE)))</f>
        <v>1</v>
      </c>
      <c r="N534" s="18">
        <f t="shared" si="56"/>
        <v>0</v>
      </c>
      <c r="O534" s="18">
        <f t="shared" si="61"/>
        <v>0</v>
      </c>
      <c r="P534" s="18">
        <f t="shared" si="57"/>
        <v>0</v>
      </c>
      <c r="Q534" s="18">
        <f t="shared" si="58"/>
        <v>0</v>
      </c>
      <c r="R534" s="18">
        <f t="shared" si="59"/>
        <v>0</v>
      </c>
      <c r="S534" s="18">
        <f t="shared" si="60"/>
        <v>0</v>
      </c>
      <c r="T534" s="52" t="e">
        <f>VLOOKUP(I534,Konten!A:D,4,FALSE)</f>
        <v>#N/A</v>
      </c>
    </row>
    <row r="535" spans="1:20">
      <c r="A535" s="67"/>
      <c r="B535" s="67">
        <f t="shared" si="62"/>
        <v>526</v>
      </c>
      <c r="C535" s="68"/>
      <c r="D535" s="69"/>
      <c r="E535" s="69"/>
      <c r="F535" s="69"/>
      <c r="G535" s="70"/>
      <c r="H535" s="69"/>
      <c r="I535" s="70"/>
      <c r="J535" s="71"/>
      <c r="K535" s="71"/>
      <c r="L535" s="72"/>
      <c r="M535" s="42">
        <f>IF($D$5=Abfrage!$O$2,(MONTH(C535)),(VLOOKUP((MONTH(C535)),Abfrage!$I$2:$J$13,2,FALSE)))</f>
        <v>1</v>
      </c>
      <c r="N535" s="18">
        <f t="shared" si="56"/>
        <v>0</v>
      </c>
      <c r="O535" s="18">
        <f t="shared" si="61"/>
        <v>0</v>
      </c>
      <c r="P535" s="18">
        <f t="shared" si="57"/>
        <v>0</v>
      </c>
      <c r="Q535" s="18">
        <f t="shared" si="58"/>
        <v>0</v>
      </c>
      <c r="R535" s="18">
        <f t="shared" si="59"/>
        <v>0</v>
      </c>
      <c r="S535" s="18">
        <f t="shared" si="60"/>
        <v>0</v>
      </c>
      <c r="T535" s="52" t="e">
        <f>VLOOKUP(I535,Konten!A:D,4,FALSE)</f>
        <v>#N/A</v>
      </c>
    </row>
    <row r="536" spans="1:20">
      <c r="A536" s="67"/>
      <c r="B536" s="67">
        <f t="shared" si="62"/>
        <v>527</v>
      </c>
      <c r="C536" s="68"/>
      <c r="D536" s="69"/>
      <c r="E536" s="69"/>
      <c r="F536" s="69"/>
      <c r="G536" s="70"/>
      <c r="H536" s="69"/>
      <c r="I536" s="70"/>
      <c r="J536" s="71"/>
      <c r="K536" s="71"/>
      <c r="L536" s="72"/>
      <c r="M536" s="42">
        <f>IF($D$5=Abfrage!$O$2,(MONTH(C536)),(VLOOKUP((MONTH(C536)),Abfrage!$I$2:$J$13,2,FALSE)))</f>
        <v>1</v>
      </c>
      <c r="N536" s="18">
        <f t="shared" si="56"/>
        <v>0</v>
      </c>
      <c r="O536" s="18">
        <f t="shared" si="61"/>
        <v>0</v>
      </c>
      <c r="P536" s="18">
        <f t="shared" si="57"/>
        <v>0</v>
      </c>
      <c r="Q536" s="18">
        <f t="shared" si="58"/>
        <v>0</v>
      </c>
      <c r="R536" s="18">
        <f t="shared" si="59"/>
        <v>0</v>
      </c>
      <c r="S536" s="18">
        <f t="shared" si="60"/>
        <v>0</v>
      </c>
      <c r="T536" s="52" t="e">
        <f>VLOOKUP(I536,Konten!A:D,4,FALSE)</f>
        <v>#N/A</v>
      </c>
    </row>
    <row r="537" spans="1:20">
      <c r="A537" s="67"/>
      <c r="B537" s="67">
        <f t="shared" si="62"/>
        <v>528</v>
      </c>
      <c r="C537" s="68"/>
      <c r="D537" s="69"/>
      <c r="E537" s="69"/>
      <c r="F537" s="69"/>
      <c r="G537" s="70"/>
      <c r="H537" s="69"/>
      <c r="I537" s="70"/>
      <c r="J537" s="71"/>
      <c r="K537" s="71"/>
      <c r="L537" s="72"/>
      <c r="M537" s="42">
        <f>IF($D$5=Abfrage!$O$2,(MONTH(C537)),(VLOOKUP((MONTH(C537)),Abfrage!$I$2:$J$13,2,FALSE)))</f>
        <v>1</v>
      </c>
      <c r="N537" s="18">
        <f t="shared" si="56"/>
        <v>0</v>
      </c>
      <c r="O537" s="18">
        <f t="shared" si="61"/>
        <v>0</v>
      </c>
      <c r="P537" s="18">
        <f t="shared" si="57"/>
        <v>0</v>
      </c>
      <c r="Q537" s="18">
        <f t="shared" si="58"/>
        <v>0</v>
      </c>
      <c r="R537" s="18">
        <f t="shared" si="59"/>
        <v>0</v>
      </c>
      <c r="S537" s="18">
        <f t="shared" si="60"/>
        <v>0</v>
      </c>
      <c r="T537" s="52" t="e">
        <f>VLOOKUP(I537,Konten!A:D,4,FALSE)</f>
        <v>#N/A</v>
      </c>
    </row>
    <row r="538" spans="1:20">
      <c r="A538" s="67"/>
      <c r="B538" s="67">
        <f t="shared" si="62"/>
        <v>529</v>
      </c>
      <c r="C538" s="68"/>
      <c r="D538" s="69"/>
      <c r="E538" s="69"/>
      <c r="F538" s="69"/>
      <c r="G538" s="70"/>
      <c r="H538" s="69"/>
      <c r="I538" s="70"/>
      <c r="J538" s="71"/>
      <c r="K538" s="71"/>
      <c r="L538" s="72"/>
      <c r="M538" s="42">
        <f>IF($D$5=Abfrage!$O$2,(MONTH(C538)),(VLOOKUP((MONTH(C538)),Abfrage!$I$2:$J$13,2,FALSE)))</f>
        <v>1</v>
      </c>
      <c r="N538" s="18">
        <f t="shared" si="56"/>
        <v>0</v>
      </c>
      <c r="O538" s="18">
        <f t="shared" si="61"/>
        <v>0</v>
      </c>
      <c r="P538" s="18">
        <f t="shared" si="57"/>
        <v>0</v>
      </c>
      <c r="Q538" s="18">
        <f t="shared" si="58"/>
        <v>0</v>
      </c>
      <c r="R538" s="18">
        <f t="shared" si="59"/>
        <v>0</v>
      </c>
      <c r="S538" s="18">
        <f t="shared" si="60"/>
        <v>0</v>
      </c>
      <c r="T538" s="52" t="e">
        <f>VLOOKUP(I538,Konten!A:D,4,FALSE)</f>
        <v>#N/A</v>
      </c>
    </row>
    <row r="539" spans="1:20">
      <c r="A539" s="67"/>
      <c r="B539" s="67">
        <f t="shared" si="62"/>
        <v>530</v>
      </c>
      <c r="C539" s="68"/>
      <c r="D539" s="69"/>
      <c r="E539" s="69"/>
      <c r="F539" s="69"/>
      <c r="G539" s="70"/>
      <c r="H539" s="69"/>
      <c r="I539" s="70"/>
      <c r="J539" s="71"/>
      <c r="K539" s="71"/>
      <c r="L539" s="72"/>
      <c r="M539" s="42">
        <f>IF($D$5=Abfrage!$O$2,(MONTH(C539)),(VLOOKUP((MONTH(C539)),Abfrage!$I$2:$J$13,2,FALSE)))</f>
        <v>1</v>
      </c>
      <c r="N539" s="18">
        <f t="shared" si="56"/>
        <v>0</v>
      </c>
      <c r="O539" s="18">
        <f t="shared" si="61"/>
        <v>0</v>
      </c>
      <c r="P539" s="18">
        <f t="shared" si="57"/>
        <v>0</v>
      </c>
      <c r="Q539" s="18">
        <f t="shared" si="58"/>
        <v>0</v>
      </c>
      <c r="R539" s="18">
        <f t="shared" si="59"/>
        <v>0</v>
      </c>
      <c r="S539" s="18">
        <f t="shared" si="60"/>
        <v>0</v>
      </c>
      <c r="T539" s="52" t="e">
        <f>VLOOKUP(I539,Konten!A:D,4,FALSE)</f>
        <v>#N/A</v>
      </c>
    </row>
    <row r="540" spans="1:20">
      <c r="A540" s="67"/>
      <c r="B540" s="67">
        <f t="shared" si="62"/>
        <v>531</v>
      </c>
      <c r="C540" s="68"/>
      <c r="D540" s="69"/>
      <c r="E540" s="69"/>
      <c r="F540" s="69"/>
      <c r="G540" s="70"/>
      <c r="H540" s="69"/>
      <c r="I540" s="70"/>
      <c r="J540" s="71"/>
      <c r="K540" s="71"/>
      <c r="L540" s="72"/>
      <c r="M540" s="42">
        <f>IF($D$5=Abfrage!$O$2,(MONTH(C540)),(VLOOKUP((MONTH(C540)),Abfrage!$I$2:$J$13,2,FALSE)))</f>
        <v>1</v>
      </c>
      <c r="N540" s="18">
        <f t="shared" si="56"/>
        <v>0</v>
      </c>
      <c r="O540" s="18">
        <f t="shared" si="61"/>
        <v>0</v>
      </c>
      <c r="P540" s="18">
        <f t="shared" si="57"/>
        <v>0</v>
      </c>
      <c r="Q540" s="18">
        <f t="shared" si="58"/>
        <v>0</v>
      </c>
      <c r="R540" s="18">
        <f t="shared" si="59"/>
        <v>0</v>
      </c>
      <c r="S540" s="18">
        <f t="shared" si="60"/>
        <v>0</v>
      </c>
      <c r="T540" s="52" t="e">
        <f>VLOOKUP(I540,Konten!A:D,4,FALSE)</f>
        <v>#N/A</v>
      </c>
    </row>
    <row r="541" spans="1:20">
      <c r="A541" s="67"/>
      <c r="B541" s="67">
        <f t="shared" si="62"/>
        <v>532</v>
      </c>
      <c r="C541" s="68"/>
      <c r="D541" s="69"/>
      <c r="E541" s="69"/>
      <c r="F541" s="69"/>
      <c r="G541" s="70"/>
      <c r="H541" s="69"/>
      <c r="I541" s="70"/>
      <c r="J541" s="71"/>
      <c r="K541" s="71"/>
      <c r="L541" s="72"/>
      <c r="M541" s="42">
        <f>IF($D$5=Abfrage!$O$2,(MONTH(C541)),(VLOOKUP((MONTH(C541)),Abfrage!$I$2:$J$13,2,FALSE)))</f>
        <v>1</v>
      </c>
      <c r="N541" s="18">
        <f t="shared" si="56"/>
        <v>0</v>
      </c>
      <c r="O541" s="18">
        <f t="shared" si="61"/>
        <v>0</v>
      </c>
      <c r="P541" s="18">
        <f t="shared" si="57"/>
        <v>0</v>
      </c>
      <c r="Q541" s="18">
        <f t="shared" si="58"/>
        <v>0</v>
      </c>
      <c r="R541" s="18">
        <f t="shared" si="59"/>
        <v>0</v>
      </c>
      <c r="S541" s="18">
        <f t="shared" si="60"/>
        <v>0</v>
      </c>
      <c r="T541" s="52" t="e">
        <f>VLOOKUP(I541,Konten!A:D,4,FALSE)</f>
        <v>#N/A</v>
      </c>
    </row>
    <row r="542" spans="1:20">
      <c r="A542" s="67"/>
      <c r="B542" s="67">
        <f t="shared" si="62"/>
        <v>533</v>
      </c>
      <c r="C542" s="68"/>
      <c r="D542" s="69"/>
      <c r="E542" s="69"/>
      <c r="F542" s="69"/>
      <c r="G542" s="70"/>
      <c r="H542" s="69"/>
      <c r="I542" s="70"/>
      <c r="J542" s="71"/>
      <c r="K542" s="71"/>
      <c r="L542" s="72"/>
      <c r="M542" s="42">
        <f>IF($D$5=Abfrage!$O$2,(MONTH(C542)),(VLOOKUP((MONTH(C542)),Abfrage!$I$2:$J$13,2,FALSE)))</f>
        <v>1</v>
      </c>
      <c r="N542" s="18">
        <f t="shared" si="56"/>
        <v>0</v>
      </c>
      <c r="O542" s="18">
        <f t="shared" si="61"/>
        <v>0</v>
      </c>
      <c r="P542" s="18">
        <f t="shared" si="57"/>
        <v>0</v>
      </c>
      <c r="Q542" s="18">
        <f t="shared" si="58"/>
        <v>0</v>
      </c>
      <c r="R542" s="18">
        <f t="shared" si="59"/>
        <v>0</v>
      </c>
      <c r="S542" s="18">
        <f t="shared" si="60"/>
        <v>0</v>
      </c>
      <c r="T542" s="52" t="e">
        <f>VLOOKUP(I542,Konten!A:D,4,FALSE)</f>
        <v>#N/A</v>
      </c>
    </row>
    <row r="543" spans="1:20">
      <c r="A543" s="67"/>
      <c r="B543" s="67">
        <f t="shared" si="62"/>
        <v>534</v>
      </c>
      <c r="C543" s="68"/>
      <c r="D543" s="69"/>
      <c r="E543" s="69"/>
      <c r="F543" s="69"/>
      <c r="G543" s="70"/>
      <c r="H543" s="69"/>
      <c r="I543" s="70"/>
      <c r="J543" s="71"/>
      <c r="K543" s="71"/>
      <c r="L543" s="72"/>
      <c r="M543" s="42">
        <f>IF($D$5=Abfrage!$O$2,(MONTH(C543)),(VLOOKUP((MONTH(C543)),Abfrage!$I$2:$J$13,2,FALSE)))</f>
        <v>1</v>
      </c>
      <c r="N543" s="18">
        <f t="shared" si="56"/>
        <v>0</v>
      </c>
      <c r="O543" s="18">
        <f t="shared" si="61"/>
        <v>0</v>
      </c>
      <c r="P543" s="18">
        <f t="shared" si="57"/>
        <v>0</v>
      </c>
      <c r="Q543" s="18">
        <f t="shared" si="58"/>
        <v>0</v>
      </c>
      <c r="R543" s="18">
        <f t="shared" si="59"/>
        <v>0</v>
      </c>
      <c r="S543" s="18">
        <f t="shared" si="60"/>
        <v>0</v>
      </c>
      <c r="T543" s="52" t="e">
        <f>VLOOKUP(I543,Konten!A:D,4,FALSE)</f>
        <v>#N/A</v>
      </c>
    </row>
    <row r="544" spans="1:20">
      <c r="A544" s="67"/>
      <c r="B544" s="67">
        <f t="shared" si="62"/>
        <v>535</v>
      </c>
      <c r="C544" s="68"/>
      <c r="D544" s="69"/>
      <c r="E544" s="69"/>
      <c r="F544" s="69"/>
      <c r="G544" s="70"/>
      <c r="H544" s="69"/>
      <c r="I544" s="70"/>
      <c r="J544" s="71"/>
      <c r="K544" s="71"/>
      <c r="L544" s="72"/>
      <c r="M544" s="42">
        <f>IF($D$5=Abfrage!$O$2,(MONTH(C544)),(VLOOKUP((MONTH(C544)),Abfrage!$I$2:$J$13,2,FALSE)))</f>
        <v>1</v>
      </c>
      <c r="N544" s="18">
        <f t="shared" si="56"/>
        <v>0</v>
      </c>
      <c r="O544" s="18">
        <f t="shared" si="61"/>
        <v>0</v>
      </c>
      <c r="P544" s="18">
        <f t="shared" si="57"/>
        <v>0</v>
      </c>
      <c r="Q544" s="18">
        <f t="shared" si="58"/>
        <v>0</v>
      </c>
      <c r="R544" s="18">
        <f t="shared" si="59"/>
        <v>0</v>
      </c>
      <c r="S544" s="18">
        <f t="shared" si="60"/>
        <v>0</v>
      </c>
      <c r="T544" s="52" t="e">
        <f>VLOOKUP(I544,Konten!A:D,4,FALSE)</f>
        <v>#N/A</v>
      </c>
    </row>
    <row r="545" spans="1:20">
      <c r="A545" s="67"/>
      <c r="B545" s="67">
        <f t="shared" si="62"/>
        <v>536</v>
      </c>
      <c r="C545" s="68"/>
      <c r="D545" s="69"/>
      <c r="E545" s="69"/>
      <c r="F545" s="69"/>
      <c r="G545" s="70"/>
      <c r="H545" s="69"/>
      <c r="I545" s="70"/>
      <c r="J545" s="71"/>
      <c r="K545" s="71"/>
      <c r="L545" s="72"/>
      <c r="M545" s="42">
        <f>IF($D$5=Abfrage!$O$2,(MONTH(C545)),(VLOOKUP((MONTH(C545)),Abfrage!$I$2:$J$13,2,FALSE)))</f>
        <v>1</v>
      </c>
      <c r="N545" s="18">
        <f t="shared" si="56"/>
        <v>0</v>
      </c>
      <c r="O545" s="18">
        <f t="shared" si="61"/>
        <v>0</v>
      </c>
      <c r="P545" s="18">
        <f t="shared" si="57"/>
        <v>0</v>
      </c>
      <c r="Q545" s="18">
        <f t="shared" si="58"/>
        <v>0</v>
      </c>
      <c r="R545" s="18">
        <f t="shared" si="59"/>
        <v>0</v>
      </c>
      <c r="S545" s="18">
        <f t="shared" si="60"/>
        <v>0</v>
      </c>
      <c r="T545" s="52" t="e">
        <f>VLOOKUP(I545,Konten!A:D,4,FALSE)</f>
        <v>#N/A</v>
      </c>
    </row>
    <row r="546" spans="1:20">
      <c r="A546" s="67"/>
      <c r="B546" s="67">
        <f t="shared" si="62"/>
        <v>537</v>
      </c>
      <c r="C546" s="68"/>
      <c r="D546" s="69"/>
      <c r="E546" s="69"/>
      <c r="F546" s="69"/>
      <c r="G546" s="70"/>
      <c r="H546" s="69"/>
      <c r="I546" s="70"/>
      <c r="J546" s="71"/>
      <c r="K546" s="71"/>
      <c r="L546" s="72"/>
      <c r="M546" s="42">
        <f>IF($D$5=Abfrage!$O$2,(MONTH(C546)),(VLOOKUP((MONTH(C546)),Abfrage!$I$2:$J$13,2,FALSE)))</f>
        <v>1</v>
      </c>
      <c r="N546" s="18">
        <f t="shared" si="56"/>
        <v>0</v>
      </c>
      <c r="O546" s="18">
        <f t="shared" si="61"/>
        <v>0</v>
      </c>
      <c r="P546" s="18">
        <f t="shared" si="57"/>
        <v>0</v>
      </c>
      <c r="Q546" s="18">
        <f t="shared" si="58"/>
        <v>0</v>
      </c>
      <c r="R546" s="18">
        <f t="shared" si="59"/>
        <v>0</v>
      </c>
      <c r="S546" s="18">
        <f t="shared" si="60"/>
        <v>0</v>
      </c>
      <c r="T546" s="52" t="e">
        <f>VLOOKUP(I546,Konten!A:D,4,FALSE)</f>
        <v>#N/A</v>
      </c>
    </row>
    <row r="547" spans="1:20">
      <c r="A547" s="67"/>
      <c r="B547" s="67">
        <f t="shared" si="62"/>
        <v>538</v>
      </c>
      <c r="C547" s="68"/>
      <c r="D547" s="69"/>
      <c r="E547" s="69"/>
      <c r="F547" s="69"/>
      <c r="G547" s="70"/>
      <c r="H547" s="69"/>
      <c r="I547" s="70"/>
      <c r="J547" s="71"/>
      <c r="K547" s="71"/>
      <c r="L547" s="72"/>
      <c r="M547" s="42">
        <f>IF($D$5=Abfrage!$O$2,(MONTH(C547)),(VLOOKUP((MONTH(C547)),Abfrage!$I$2:$J$13,2,FALSE)))</f>
        <v>1</v>
      </c>
      <c r="N547" s="18">
        <f t="shared" si="56"/>
        <v>0</v>
      </c>
      <c r="O547" s="18">
        <f t="shared" si="61"/>
        <v>0</v>
      </c>
      <c r="P547" s="18">
        <f t="shared" si="57"/>
        <v>0</v>
      </c>
      <c r="Q547" s="18">
        <f t="shared" si="58"/>
        <v>0</v>
      </c>
      <c r="R547" s="18">
        <f t="shared" si="59"/>
        <v>0</v>
      </c>
      <c r="S547" s="18">
        <f t="shared" si="60"/>
        <v>0</v>
      </c>
      <c r="T547" s="52" t="e">
        <f>VLOOKUP(I547,Konten!A:D,4,FALSE)</f>
        <v>#N/A</v>
      </c>
    </row>
    <row r="548" spans="1:20">
      <c r="A548" s="67"/>
      <c r="B548" s="67">
        <f t="shared" si="62"/>
        <v>539</v>
      </c>
      <c r="C548" s="68"/>
      <c r="D548" s="69"/>
      <c r="E548" s="69"/>
      <c r="F548" s="69"/>
      <c r="G548" s="70"/>
      <c r="H548" s="69"/>
      <c r="I548" s="70"/>
      <c r="J548" s="71"/>
      <c r="K548" s="71"/>
      <c r="L548" s="72"/>
      <c r="M548" s="42">
        <f>IF($D$5=Abfrage!$O$2,(MONTH(C548)),(VLOOKUP((MONTH(C548)),Abfrage!$I$2:$J$13,2,FALSE)))</f>
        <v>1</v>
      </c>
      <c r="N548" s="18">
        <f t="shared" si="56"/>
        <v>0</v>
      </c>
      <c r="O548" s="18">
        <f t="shared" si="61"/>
        <v>0</v>
      </c>
      <c r="P548" s="18">
        <f t="shared" si="57"/>
        <v>0</v>
      </c>
      <c r="Q548" s="18">
        <f t="shared" si="58"/>
        <v>0</v>
      </c>
      <c r="R548" s="18">
        <f t="shared" si="59"/>
        <v>0</v>
      </c>
      <c r="S548" s="18">
        <f t="shared" si="60"/>
        <v>0</v>
      </c>
      <c r="T548" s="52" t="e">
        <f>VLOOKUP(I548,Konten!A:D,4,FALSE)</f>
        <v>#N/A</v>
      </c>
    </row>
    <row r="549" spans="1:20">
      <c r="A549" s="67"/>
      <c r="B549" s="67">
        <f t="shared" si="62"/>
        <v>540</v>
      </c>
      <c r="C549" s="68"/>
      <c r="D549" s="69"/>
      <c r="E549" s="69"/>
      <c r="F549" s="69"/>
      <c r="G549" s="70"/>
      <c r="H549" s="69"/>
      <c r="I549" s="70"/>
      <c r="J549" s="71"/>
      <c r="K549" s="71"/>
      <c r="L549" s="72"/>
      <c r="M549" s="42">
        <f>IF($D$5=Abfrage!$O$2,(MONTH(C549)),(VLOOKUP((MONTH(C549)),Abfrage!$I$2:$J$13,2,FALSE)))</f>
        <v>1</v>
      </c>
      <c r="N549" s="18">
        <f t="shared" si="56"/>
        <v>0</v>
      </c>
      <c r="O549" s="18">
        <f t="shared" si="61"/>
        <v>0</v>
      </c>
      <c r="P549" s="18">
        <f t="shared" si="57"/>
        <v>0</v>
      </c>
      <c r="Q549" s="18">
        <f t="shared" si="58"/>
        <v>0</v>
      </c>
      <c r="R549" s="18">
        <f t="shared" si="59"/>
        <v>0</v>
      </c>
      <c r="S549" s="18">
        <f t="shared" si="60"/>
        <v>0</v>
      </c>
      <c r="T549" s="52" t="e">
        <f>VLOOKUP(I549,Konten!A:D,4,FALSE)</f>
        <v>#N/A</v>
      </c>
    </row>
    <row r="550" spans="1:20">
      <c r="A550" s="67"/>
      <c r="B550" s="67">
        <f t="shared" si="62"/>
        <v>541</v>
      </c>
      <c r="C550" s="68"/>
      <c r="D550" s="69"/>
      <c r="E550" s="69"/>
      <c r="F550" s="69"/>
      <c r="G550" s="70"/>
      <c r="H550" s="69"/>
      <c r="I550" s="70"/>
      <c r="J550" s="71"/>
      <c r="K550" s="71"/>
      <c r="L550" s="72"/>
      <c r="M550" s="42">
        <f>IF($D$5=Abfrage!$O$2,(MONTH(C550)),(VLOOKUP((MONTH(C550)),Abfrage!$I$2:$J$13,2,FALSE)))</f>
        <v>1</v>
      </c>
      <c r="N550" s="18">
        <f t="shared" si="56"/>
        <v>0</v>
      </c>
      <c r="O550" s="18">
        <f t="shared" si="61"/>
        <v>0</v>
      </c>
      <c r="P550" s="18">
        <f t="shared" si="57"/>
        <v>0</v>
      </c>
      <c r="Q550" s="18">
        <f t="shared" si="58"/>
        <v>0</v>
      </c>
      <c r="R550" s="18">
        <f t="shared" si="59"/>
        <v>0</v>
      </c>
      <c r="S550" s="18">
        <f t="shared" si="60"/>
        <v>0</v>
      </c>
      <c r="T550" s="52" t="e">
        <f>VLOOKUP(I550,Konten!A:D,4,FALSE)</f>
        <v>#N/A</v>
      </c>
    </row>
    <row r="551" spans="1:20">
      <c r="A551" s="67"/>
      <c r="B551" s="67">
        <f t="shared" si="62"/>
        <v>542</v>
      </c>
      <c r="C551" s="68"/>
      <c r="D551" s="69"/>
      <c r="E551" s="69"/>
      <c r="F551" s="69"/>
      <c r="G551" s="70"/>
      <c r="H551" s="69"/>
      <c r="I551" s="70"/>
      <c r="J551" s="71"/>
      <c r="K551" s="71"/>
      <c r="L551" s="72"/>
      <c r="M551" s="42">
        <f>IF($D$5=Abfrage!$O$2,(MONTH(C551)),(VLOOKUP((MONTH(C551)),Abfrage!$I$2:$J$13,2,FALSE)))</f>
        <v>1</v>
      </c>
      <c r="N551" s="18">
        <f t="shared" si="56"/>
        <v>0</v>
      </c>
      <c r="O551" s="18">
        <f t="shared" si="61"/>
        <v>0</v>
      </c>
      <c r="P551" s="18">
        <f t="shared" si="57"/>
        <v>0</v>
      </c>
      <c r="Q551" s="18">
        <f t="shared" si="58"/>
        <v>0</v>
      </c>
      <c r="R551" s="18">
        <f t="shared" si="59"/>
        <v>0</v>
      </c>
      <c r="S551" s="18">
        <f t="shared" si="60"/>
        <v>0</v>
      </c>
      <c r="T551" s="52" t="e">
        <f>VLOOKUP(I551,Konten!A:D,4,FALSE)</f>
        <v>#N/A</v>
      </c>
    </row>
    <row r="552" spans="1:20">
      <c r="A552" s="67"/>
      <c r="B552" s="67">
        <f t="shared" si="62"/>
        <v>543</v>
      </c>
      <c r="C552" s="68"/>
      <c r="D552" s="69"/>
      <c r="E552" s="69"/>
      <c r="F552" s="69"/>
      <c r="G552" s="70"/>
      <c r="H552" s="69"/>
      <c r="I552" s="70"/>
      <c r="J552" s="71"/>
      <c r="K552" s="71"/>
      <c r="L552" s="72"/>
      <c r="M552" s="42">
        <f>IF($D$5=Abfrage!$O$2,(MONTH(C552)),(VLOOKUP((MONTH(C552)),Abfrage!$I$2:$J$13,2,FALSE)))</f>
        <v>1</v>
      </c>
      <c r="N552" s="18">
        <f t="shared" si="56"/>
        <v>0</v>
      </c>
      <c r="O552" s="18">
        <f t="shared" si="61"/>
        <v>0</v>
      </c>
      <c r="P552" s="18">
        <f t="shared" si="57"/>
        <v>0</v>
      </c>
      <c r="Q552" s="18">
        <f t="shared" si="58"/>
        <v>0</v>
      </c>
      <c r="R552" s="18">
        <f t="shared" si="59"/>
        <v>0</v>
      </c>
      <c r="S552" s="18">
        <f t="shared" si="60"/>
        <v>0</v>
      </c>
      <c r="T552" s="52" t="e">
        <f>VLOOKUP(I552,Konten!A:D,4,FALSE)</f>
        <v>#N/A</v>
      </c>
    </row>
    <row r="553" spans="1:20">
      <c r="A553" s="67"/>
      <c r="B553" s="67">
        <f t="shared" si="62"/>
        <v>544</v>
      </c>
      <c r="C553" s="68"/>
      <c r="D553" s="69"/>
      <c r="E553" s="69"/>
      <c r="F553" s="69"/>
      <c r="G553" s="70"/>
      <c r="H553" s="69"/>
      <c r="I553" s="70"/>
      <c r="J553" s="71"/>
      <c r="K553" s="71"/>
      <c r="L553" s="72"/>
      <c r="M553" s="42">
        <f>IF($D$5=Abfrage!$O$2,(MONTH(C553)),(VLOOKUP((MONTH(C553)),Abfrage!$I$2:$J$13,2,FALSE)))</f>
        <v>1</v>
      </c>
      <c r="N553" s="18">
        <f t="shared" si="56"/>
        <v>0</v>
      </c>
      <c r="O553" s="18">
        <f t="shared" si="61"/>
        <v>0</v>
      </c>
      <c r="P553" s="18">
        <f t="shared" si="57"/>
        <v>0</v>
      </c>
      <c r="Q553" s="18">
        <f t="shared" si="58"/>
        <v>0</v>
      </c>
      <c r="R553" s="18">
        <f t="shared" si="59"/>
        <v>0</v>
      </c>
      <c r="S553" s="18">
        <f t="shared" si="60"/>
        <v>0</v>
      </c>
      <c r="T553" s="52" t="e">
        <f>VLOOKUP(I553,Konten!A:D,4,FALSE)</f>
        <v>#N/A</v>
      </c>
    </row>
    <row r="554" spans="1:20">
      <c r="A554" s="67"/>
      <c r="B554" s="67">
        <f t="shared" si="62"/>
        <v>545</v>
      </c>
      <c r="C554" s="68"/>
      <c r="D554" s="69"/>
      <c r="E554" s="69"/>
      <c r="F554" s="69"/>
      <c r="G554" s="70"/>
      <c r="H554" s="69"/>
      <c r="I554" s="70"/>
      <c r="J554" s="71"/>
      <c r="K554" s="71"/>
      <c r="L554" s="72"/>
      <c r="M554" s="42">
        <f>IF($D$5=Abfrage!$O$2,(MONTH(C554)),(VLOOKUP((MONTH(C554)),Abfrage!$I$2:$J$13,2,FALSE)))</f>
        <v>1</v>
      </c>
      <c r="N554" s="18">
        <f t="shared" si="56"/>
        <v>0</v>
      </c>
      <c r="O554" s="18">
        <f t="shared" si="61"/>
        <v>0</v>
      </c>
      <c r="P554" s="18">
        <f t="shared" si="57"/>
        <v>0</v>
      </c>
      <c r="Q554" s="18">
        <f t="shared" si="58"/>
        <v>0</v>
      </c>
      <c r="R554" s="18">
        <f t="shared" si="59"/>
        <v>0</v>
      </c>
      <c r="S554" s="18">
        <f t="shared" si="60"/>
        <v>0</v>
      </c>
      <c r="T554" s="52" t="e">
        <f>VLOOKUP(I554,Konten!A:D,4,FALSE)</f>
        <v>#N/A</v>
      </c>
    </row>
    <row r="555" spans="1:20">
      <c r="A555" s="67"/>
      <c r="B555" s="67">
        <f t="shared" si="62"/>
        <v>546</v>
      </c>
      <c r="C555" s="68"/>
      <c r="D555" s="69"/>
      <c r="E555" s="69"/>
      <c r="F555" s="69"/>
      <c r="G555" s="70"/>
      <c r="H555" s="69"/>
      <c r="I555" s="70"/>
      <c r="J555" s="71"/>
      <c r="K555" s="71"/>
      <c r="L555" s="72"/>
      <c r="M555" s="42">
        <f>IF($D$5=Abfrage!$O$2,(MONTH(C555)),(VLOOKUP((MONTH(C555)),Abfrage!$I$2:$J$13,2,FALSE)))</f>
        <v>1</v>
      </c>
      <c r="N555" s="18">
        <f t="shared" si="56"/>
        <v>0</v>
      </c>
      <c r="O555" s="18">
        <f t="shared" si="61"/>
        <v>0</v>
      </c>
      <c r="P555" s="18">
        <f t="shared" si="57"/>
        <v>0</v>
      </c>
      <c r="Q555" s="18">
        <f t="shared" si="58"/>
        <v>0</v>
      </c>
      <c r="R555" s="18">
        <f t="shared" si="59"/>
        <v>0</v>
      </c>
      <c r="S555" s="18">
        <f t="shared" si="60"/>
        <v>0</v>
      </c>
      <c r="T555" s="52" t="e">
        <f>VLOOKUP(I555,Konten!A:D,4,FALSE)</f>
        <v>#N/A</v>
      </c>
    </row>
    <row r="556" spans="1:20">
      <c r="A556" s="67"/>
      <c r="B556" s="67">
        <f t="shared" si="62"/>
        <v>547</v>
      </c>
      <c r="C556" s="68"/>
      <c r="D556" s="69"/>
      <c r="E556" s="69"/>
      <c r="F556" s="69"/>
      <c r="G556" s="70"/>
      <c r="H556" s="69"/>
      <c r="I556" s="70"/>
      <c r="J556" s="71"/>
      <c r="K556" s="71"/>
      <c r="L556" s="72"/>
      <c r="M556" s="42">
        <f>IF($D$5=Abfrage!$O$2,(MONTH(C556)),(VLOOKUP((MONTH(C556)),Abfrage!$I$2:$J$13,2,FALSE)))</f>
        <v>1</v>
      </c>
      <c r="N556" s="18">
        <f t="shared" si="56"/>
        <v>0</v>
      </c>
      <c r="O556" s="18">
        <f t="shared" si="61"/>
        <v>0</v>
      </c>
      <c r="P556" s="18">
        <f t="shared" si="57"/>
        <v>0</v>
      </c>
      <c r="Q556" s="18">
        <f t="shared" si="58"/>
        <v>0</v>
      </c>
      <c r="R556" s="18">
        <f t="shared" si="59"/>
        <v>0</v>
      </c>
      <c r="S556" s="18">
        <f t="shared" si="60"/>
        <v>0</v>
      </c>
      <c r="T556" s="52" t="e">
        <f>VLOOKUP(I556,Konten!A:D,4,FALSE)</f>
        <v>#N/A</v>
      </c>
    </row>
    <row r="557" spans="1:20">
      <c r="A557" s="67"/>
      <c r="B557" s="67">
        <f t="shared" si="62"/>
        <v>548</v>
      </c>
      <c r="C557" s="68"/>
      <c r="D557" s="69"/>
      <c r="E557" s="69"/>
      <c r="F557" s="69"/>
      <c r="G557" s="70"/>
      <c r="H557" s="69"/>
      <c r="I557" s="70"/>
      <c r="J557" s="71"/>
      <c r="K557" s="71"/>
      <c r="L557" s="72"/>
      <c r="M557" s="42">
        <f>IF($D$5=Abfrage!$O$2,(MONTH(C557)),(VLOOKUP((MONTH(C557)),Abfrage!$I$2:$J$13,2,FALSE)))</f>
        <v>1</v>
      </c>
      <c r="N557" s="18">
        <f t="shared" si="56"/>
        <v>0</v>
      </c>
      <c r="O557" s="18">
        <f t="shared" si="61"/>
        <v>0</v>
      </c>
      <c r="P557" s="18">
        <f t="shared" si="57"/>
        <v>0</v>
      </c>
      <c r="Q557" s="18">
        <f t="shared" si="58"/>
        <v>0</v>
      </c>
      <c r="R557" s="18">
        <f t="shared" si="59"/>
        <v>0</v>
      </c>
      <c r="S557" s="18">
        <f t="shared" si="60"/>
        <v>0</v>
      </c>
      <c r="T557" s="52" t="e">
        <f>VLOOKUP(I557,Konten!A:D,4,FALSE)</f>
        <v>#N/A</v>
      </c>
    </row>
    <row r="558" spans="1:20">
      <c r="A558" s="67"/>
      <c r="B558" s="67">
        <f t="shared" si="62"/>
        <v>549</v>
      </c>
      <c r="C558" s="68"/>
      <c r="D558" s="69"/>
      <c r="E558" s="69"/>
      <c r="F558" s="69"/>
      <c r="G558" s="70"/>
      <c r="H558" s="69"/>
      <c r="I558" s="70"/>
      <c r="J558" s="71"/>
      <c r="K558" s="71"/>
      <c r="L558" s="72"/>
      <c r="M558" s="42">
        <f>IF($D$5=Abfrage!$O$2,(MONTH(C558)),(VLOOKUP((MONTH(C558)),Abfrage!$I$2:$J$13,2,FALSE)))</f>
        <v>1</v>
      </c>
      <c r="N558" s="18">
        <f t="shared" si="56"/>
        <v>0</v>
      </c>
      <c r="O558" s="18">
        <f t="shared" si="61"/>
        <v>0</v>
      </c>
      <c r="P558" s="18">
        <f t="shared" si="57"/>
        <v>0</v>
      </c>
      <c r="Q558" s="18">
        <f t="shared" si="58"/>
        <v>0</v>
      </c>
      <c r="R558" s="18">
        <f t="shared" si="59"/>
        <v>0</v>
      </c>
      <c r="S558" s="18">
        <f t="shared" si="60"/>
        <v>0</v>
      </c>
      <c r="T558" s="52" t="e">
        <f>VLOOKUP(I558,Konten!A:D,4,FALSE)</f>
        <v>#N/A</v>
      </c>
    </row>
    <row r="559" spans="1:20">
      <c r="A559" s="67"/>
      <c r="B559" s="67">
        <f t="shared" si="62"/>
        <v>550</v>
      </c>
      <c r="C559" s="68"/>
      <c r="D559" s="69"/>
      <c r="E559" s="69"/>
      <c r="F559" s="69"/>
      <c r="G559" s="70"/>
      <c r="H559" s="69"/>
      <c r="I559" s="70"/>
      <c r="J559" s="71"/>
      <c r="K559" s="71"/>
      <c r="L559" s="72"/>
      <c r="M559" s="42">
        <f>IF($D$5=Abfrage!$O$2,(MONTH(C559)),(VLOOKUP((MONTH(C559)),Abfrage!$I$2:$J$13,2,FALSE)))</f>
        <v>1</v>
      </c>
      <c r="N559" s="18">
        <f t="shared" si="56"/>
        <v>0</v>
      </c>
      <c r="O559" s="18">
        <f t="shared" si="61"/>
        <v>0</v>
      </c>
      <c r="P559" s="18">
        <f t="shared" si="57"/>
        <v>0</v>
      </c>
      <c r="Q559" s="18">
        <f t="shared" si="58"/>
        <v>0</v>
      </c>
      <c r="R559" s="18">
        <f t="shared" si="59"/>
        <v>0</v>
      </c>
      <c r="S559" s="18">
        <f t="shared" si="60"/>
        <v>0</v>
      </c>
      <c r="T559" s="52" t="e">
        <f>VLOOKUP(I559,Konten!A:D,4,FALSE)</f>
        <v>#N/A</v>
      </c>
    </row>
    <row r="560" spans="1:20">
      <c r="A560" s="67"/>
      <c r="B560" s="67">
        <f t="shared" si="62"/>
        <v>551</v>
      </c>
      <c r="C560" s="68"/>
      <c r="D560" s="69"/>
      <c r="E560" s="69"/>
      <c r="F560" s="69"/>
      <c r="G560" s="70"/>
      <c r="H560" s="69"/>
      <c r="I560" s="70"/>
      <c r="J560" s="71"/>
      <c r="K560" s="71"/>
      <c r="L560" s="72"/>
      <c r="M560" s="42">
        <f>IF($D$5=Abfrage!$O$2,(MONTH(C560)),(VLOOKUP((MONTH(C560)),Abfrage!$I$2:$J$13,2,FALSE)))</f>
        <v>1</v>
      </c>
      <c r="N560" s="18">
        <f t="shared" si="56"/>
        <v>0</v>
      </c>
      <c r="O560" s="18">
        <f t="shared" si="61"/>
        <v>0</v>
      </c>
      <c r="P560" s="18">
        <f t="shared" si="57"/>
        <v>0</v>
      </c>
      <c r="Q560" s="18">
        <f t="shared" si="58"/>
        <v>0</v>
      </c>
      <c r="R560" s="18">
        <f t="shared" si="59"/>
        <v>0</v>
      </c>
      <c r="S560" s="18">
        <f t="shared" si="60"/>
        <v>0</v>
      </c>
      <c r="T560" s="52" t="e">
        <f>VLOOKUP(I560,Konten!A:D,4,FALSE)</f>
        <v>#N/A</v>
      </c>
    </row>
    <row r="561" spans="1:20">
      <c r="A561" s="67"/>
      <c r="B561" s="67">
        <f t="shared" si="62"/>
        <v>552</v>
      </c>
      <c r="C561" s="68"/>
      <c r="D561" s="69"/>
      <c r="E561" s="69"/>
      <c r="F561" s="69"/>
      <c r="G561" s="70"/>
      <c r="H561" s="69"/>
      <c r="I561" s="70"/>
      <c r="J561" s="71"/>
      <c r="K561" s="71"/>
      <c r="L561" s="72"/>
      <c r="M561" s="42">
        <f>IF($D$5=Abfrage!$O$2,(MONTH(C561)),(VLOOKUP((MONTH(C561)),Abfrage!$I$2:$J$13,2,FALSE)))</f>
        <v>1</v>
      </c>
      <c r="N561" s="18">
        <f t="shared" si="56"/>
        <v>0</v>
      </c>
      <c r="O561" s="18">
        <f t="shared" si="61"/>
        <v>0</v>
      </c>
      <c r="P561" s="18">
        <f t="shared" si="57"/>
        <v>0</v>
      </c>
      <c r="Q561" s="18">
        <f t="shared" si="58"/>
        <v>0</v>
      </c>
      <c r="R561" s="18">
        <f t="shared" si="59"/>
        <v>0</v>
      </c>
      <c r="S561" s="18">
        <f t="shared" si="60"/>
        <v>0</v>
      </c>
      <c r="T561" s="52" t="e">
        <f>VLOOKUP(I561,Konten!A:D,4,FALSE)</f>
        <v>#N/A</v>
      </c>
    </row>
    <row r="562" spans="1:20">
      <c r="A562" s="67"/>
      <c r="B562" s="67">
        <f t="shared" si="62"/>
        <v>553</v>
      </c>
      <c r="C562" s="68"/>
      <c r="D562" s="69"/>
      <c r="E562" s="69"/>
      <c r="F562" s="69"/>
      <c r="G562" s="70"/>
      <c r="H562" s="69"/>
      <c r="I562" s="70"/>
      <c r="J562" s="71"/>
      <c r="K562" s="71"/>
      <c r="L562" s="72"/>
      <c r="M562" s="42">
        <f>IF($D$5=Abfrage!$O$2,(MONTH(C562)),(VLOOKUP((MONTH(C562)),Abfrage!$I$2:$J$13,2,FALSE)))</f>
        <v>1</v>
      </c>
      <c r="N562" s="18">
        <f t="shared" si="56"/>
        <v>0</v>
      </c>
      <c r="O562" s="18">
        <f t="shared" si="61"/>
        <v>0</v>
      </c>
      <c r="P562" s="18">
        <f t="shared" si="57"/>
        <v>0</v>
      </c>
      <c r="Q562" s="18">
        <f t="shared" si="58"/>
        <v>0</v>
      </c>
      <c r="R562" s="18">
        <f t="shared" si="59"/>
        <v>0</v>
      </c>
      <c r="S562" s="18">
        <f t="shared" si="60"/>
        <v>0</v>
      </c>
      <c r="T562" s="52" t="e">
        <f>VLOOKUP(I562,Konten!A:D,4,FALSE)</f>
        <v>#N/A</v>
      </c>
    </row>
    <row r="563" spans="1:20">
      <c r="A563" s="67"/>
      <c r="B563" s="67">
        <f t="shared" si="62"/>
        <v>554</v>
      </c>
      <c r="C563" s="68"/>
      <c r="D563" s="69"/>
      <c r="E563" s="69"/>
      <c r="F563" s="69"/>
      <c r="G563" s="70"/>
      <c r="H563" s="69"/>
      <c r="I563" s="70"/>
      <c r="J563" s="71"/>
      <c r="K563" s="71"/>
      <c r="L563" s="72"/>
      <c r="M563" s="42">
        <f>IF($D$5=Abfrage!$O$2,(MONTH(C563)),(VLOOKUP((MONTH(C563)),Abfrage!$I$2:$J$13,2,FALSE)))</f>
        <v>1</v>
      </c>
      <c r="N563" s="18">
        <f t="shared" si="56"/>
        <v>0</v>
      </c>
      <c r="O563" s="18">
        <f t="shared" si="61"/>
        <v>0</v>
      </c>
      <c r="P563" s="18">
        <f t="shared" si="57"/>
        <v>0</v>
      </c>
      <c r="Q563" s="18">
        <f t="shared" si="58"/>
        <v>0</v>
      </c>
      <c r="R563" s="18">
        <f t="shared" si="59"/>
        <v>0</v>
      </c>
      <c r="S563" s="18">
        <f t="shared" si="60"/>
        <v>0</v>
      </c>
      <c r="T563" s="52" t="e">
        <f>VLOOKUP(I563,Konten!A:D,4,FALSE)</f>
        <v>#N/A</v>
      </c>
    </row>
    <row r="564" spans="1:20">
      <c r="A564" s="67"/>
      <c r="B564" s="67">
        <f t="shared" si="62"/>
        <v>555</v>
      </c>
      <c r="C564" s="68"/>
      <c r="D564" s="69"/>
      <c r="E564" s="69"/>
      <c r="F564" s="69"/>
      <c r="G564" s="70"/>
      <c r="H564" s="69"/>
      <c r="I564" s="70"/>
      <c r="J564" s="71"/>
      <c r="K564" s="71"/>
      <c r="L564" s="72"/>
      <c r="M564" s="42">
        <f>IF($D$5=Abfrage!$O$2,(MONTH(C564)),(VLOOKUP((MONTH(C564)),Abfrage!$I$2:$J$13,2,FALSE)))</f>
        <v>1</v>
      </c>
      <c r="N564" s="18">
        <f t="shared" si="56"/>
        <v>0</v>
      </c>
      <c r="O564" s="18">
        <f t="shared" si="61"/>
        <v>0</v>
      </c>
      <c r="P564" s="18">
        <f t="shared" si="57"/>
        <v>0</v>
      </c>
      <c r="Q564" s="18">
        <f t="shared" si="58"/>
        <v>0</v>
      </c>
      <c r="R564" s="18">
        <f t="shared" si="59"/>
        <v>0</v>
      </c>
      <c r="S564" s="18">
        <f t="shared" si="60"/>
        <v>0</v>
      </c>
      <c r="T564" s="52" t="e">
        <f>VLOOKUP(I564,Konten!A:D,4,FALSE)</f>
        <v>#N/A</v>
      </c>
    </row>
    <row r="565" spans="1:20">
      <c r="A565" s="67"/>
      <c r="B565" s="67">
        <f t="shared" si="62"/>
        <v>556</v>
      </c>
      <c r="C565" s="68"/>
      <c r="D565" s="69"/>
      <c r="E565" s="69"/>
      <c r="F565" s="69"/>
      <c r="G565" s="70"/>
      <c r="H565" s="69"/>
      <c r="I565" s="70"/>
      <c r="J565" s="71"/>
      <c r="K565" s="71"/>
      <c r="L565" s="72"/>
      <c r="M565" s="42">
        <f>IF($D$5=Abfrage!$O$2,(MONTH(C565)),(VLOOKUP((MONTH(C565)),Abfrage!$I$2:$J$13,2,FALSE)))</f>
        <v>1</v>
      </c>
      <c r="N565" s="18">
        <f t="shared" si="56"/>
        <v>0</v>
      </c>
      <c r="O565" s="18">
        <f t="shared" si="61"/>
        <v>0</v>
      </c>
      <c r="P565" s="18">
        <f t="shared" si="57"/>
        <v>0</v>
      </c>
      <c r="Q565" s="18">
        <f t="shared" si="58"/>
        <v>0</v>
      </c>
      <c r="R565" s="18">
        <f t="shared" si="59"/>
        <v>0</v>
      </c>
      <c r="S565" s="18">
        <f t="shared" si="60"/>
        <v>0</v>
      </c>
      <c r="T565" s="52" t="e">
        <f>VLOOKUP(I565,Konten!A:D,4,FALSE)</f>
        <v>#N/A</v>
      </c>
    </row>
    <row r="566" spans="1:20">
      <c r="A566" s="67"/>
      <c r="B566" s="67">
        <f t="shared" si="62"/>
        <v>557</v>
      </c>
      <c r="C566" s="68"/>
      <c r="D566" s="69"/>
      <c r="E566" s="69"/>
      <c r="F566" s="69"/>
      <c r="G566" s="70"/>
      <c r="H566" s="69"/>
      <c r="I566" s="70"/>
      <c r="J566" s="71"/>
      <c r="K566" s="71"/>
      <c r="L566" s="72"/>
      <c r="M566" s="42">
        <f>IF($D$5=Abfrage!$O$2,(MONTH(C566)),(VLOOKUP((MONTH(C566)),Abfrage!$I$2:$J$13,2,FALSE)))</f>
        <v>1</v>
      </c>
      <c r="N566" s="18">
        <f t="shared" si="56"/>
        <v>0</v>
      </c>
      <c r="O566" s="18">
        <f t="shared" si="61"/>
        <v>0</v>
      </c>
      <c r="P566" s="18">
        <f t="shared" si="57"/>
        <v>0</v>
      </c>
      <c r="Q566" s="18">
        <f t="shared" si="58"/>
        <v>0</v>
      </c>
      <c r="R566" s="18">
        <f t="shared" si="59"/>
        <v>0</v>
      </c>
      <c r="S566" s="18">
        <f t="shared" si="60"/>
        <v>0</v>
      </c>
      <c r="T566" s="52" t="e">
        <f>VLOOKUP(I566,Konten!A:D,4,FALSE)</f>
        <v>#N/A</v>
      </c>
    </row>
    <row r="567" spans="1:20">
      <c r="A567" s="67"/>
      <c r="B567" s="67">
        <f t="shared" si="62"/>
        <v>558</v>
      </c>
      <c r="C567" s="68"/>
      <c r="D567" s="69"/>
      <c r="E567" s="69"/>
      <c r="F567" s="69"/>
      <c r="G567" s="70"/>
      <c r="H567" s="69"/>
      <c r="I567" s="70"/>
      <c r="J567" s="71"/>
      <c r="K567" s="71"/>
      <c r="L567" s="72"/>
      <c r="M567" s="42">
        <f>IF($D$5=Abfrage!$O$2,(MONTH(C567)),(VLOOKUP((MONTH(C567)),Abfrage!$I$2:$J$13,2,FALSE)))</f>
        <v>1</v>
      </c>
      <c r="N567" s="18">
        <f t="shared" si="56"/>
        <v>0</v>
      </c>
      <c r="O567" s="18">
        <f t="shared" si="61"/>
        <v>0</v>
      </c>
      <c r="P567" s="18">
        <f t="shared" si="57"/>
        <v>0</v>
      </c>
      <c r="Q567" s="18">
        <f t="shared" si="58"/>
        <v>0</v>
      </c>
      <c r="R567" s="18">
        <f t="shared" si="59"/>
        <v>0</v>
      </c>
      <c r="S567" s="18">
        <f t="shared" si="60"/>
        <v>0</v>
      </c>
      <c r="T567" s="52" t="e">
        <f>VLOOKUP(I567,Konten!A:D,4,FALSE)</f>
        <v>#N/A</v>
      </c>
    </row>
    <row r="568" spans="1:20">
      <c r="A568" s="67"/>
      <c r="B568" s="67">
        <f t="shared" si="62"/>
        <v>559</v>
      </c>
      <c r="C568" s="68"/>
      <c r="D568" s="69"/>
      <c r="E568" s="69"/>
      <c r="F568" s="69"/>
      <c r="G568" s="70"/>
      <c r="H568" s="69"/>
      <c r="I568" s="70"/>
      <c r="J568" s="71"/>
      <c r="K568" s="71"/>
      <c r="L568" s="72"/>
      <c r="M568" s="42">
        <f>IF($D$5=Abfrage!$O$2,(MONTH(C568)),(VLOOKUP((MONTH(C568)),Abfrage!$I$2:$J$13,2,FALSE)))</f>
        <v>1</v>
      </c>
      <c r="N568" s="18">
        <f t="shared" si="56"/>
        <v>0</v>
      </c>
      <c r="O568" s="18">
        <f t="shared" si="61"/>
        <v>0</v>
      </c>
      <c r="P568" s="18">
        <f t="shared" si="57"/>
        <v>0</v>
      </c>
      <c r="Q568" s="18">
        <f t="shared" si="58"/>
        <v>0</v>
      </c>
      <c r="R568" s="18">
        <f t="shared" si="59"/>
        <v>0</v>
      </c>
      <c r="S568" s="18">
        <f t="shared" si="60"/>
        <v>0</v>
      </c>
      <c r="T568" s="52" t="e">
        <f>VLOOKUP(I568,Konten!A:D,4,FALSE)</f>
        <v>#N/A</v>
      </c>
    </row>
    <row r="569" spans="1:20">
      <c r="A569" s="67"/>
      <c r="B569" s="67">
        <f t="shared" si="62"/>
        <v>560</v>
      </c>
      <c r="C569" s="68"/>
      <c r="D569" s="69"/>
      <c r="E569" s="69"/>
      <c r="F569" s="69"/>
      <c r="G569" s="70"/>
      <c r="H569" s="69"/>
      <c r="I569" s="70"/>
      <c r="J569" s="71"/>
      <c r="K569" s="71"/>
      <c r="L569" s="72"/>
      <c r="M569" s="42">
        <f>IF($D$5=Abfrage!$O$2,(MONTH(C569)),(VLOOKUP((MONTH(C569)),Abfrage!$I$2:$J$13,2,FALSE)))</f>
        <v>1</v>
      </c>
      <c r="N569" s="18">
        <f t="shared" si="56"/>
        <v>0</v>
      </c>
      <c r="O569" s="18">
        <f t="shared" si="61"/>
        <v>0</v>
      </c>
      <c r="P569" s="18">
        <f t="shared" si="57"/>
        <v>0</v>
      </c>
      <c r="Q569" s="18">
        <f t="shared" si="58"/>
        <v>0</v>
      </c>
      <c r="R569" s="18">
        <f t="shared" si="59"/>
        <v>0</v>
      </c>
      <c r="S569" s="18">
        <f t="shared" si="60"/>
        <v>0</v>
      </c>
      <c r="T569" s="52" t="e">
        <f>VLOOKUP(I569,Konten!A:D,4,FALSE)</f>
        <v>#N/A</v>
      </c>
    </row>
    <row r="570" spans="1:20">
      <c r="A570" s="67"/>
      <c r="B570" s="67">
        <f t="shared" si="62"/>
        <v>561</v>
      </c>
      <c r="C570" s="68"/>
      <c r="D570" s="69"/>
      <c r="E570" s="69"/>
      <c r="F570" s="69"/>
      <c r="G570" s="70"/>
      <c r="H570" s="69"/>
      <c r="I570" s="70"/>
      <c r="J570" s="71"/>
      <c r="K570" s="71"/>
      <c r="L570" s="72"/>
      <c r="M570" s="42">
        <f>IF($D$5=Abfrage!$O$2,(MONTH(C570)),(VLOOKUP((MONTH(C570)),Abfrage!$I$2:$J$13,2,FALSE)))</f>
        <v>1</v>
      </c>
      <c r="N570" s="18">
        <f t="shared" si="56"/>
        <v>0</v>
      </c>
      <c r="O570" s="18">
        <f t="shared" si="61"/>
        <v>0</v>
      </c>
      <c r="P570" s="18">
        <f t="shared" si="57"/>
        <v>0</v>
      </c>
      <c r="Q570" s="18">
        <f t="shared" si="58"/>
        <v>0</v>
      </c>
      <c r="R570" s="18">
        <f t="shared" si="59"/>
        <v>0</v>
      </c>
      <c r="S570" s="18">
        <f t="shared" si="60"/>
        <v>0</v>
      </c>
      <c r="T570" s="52" t="e">
        <f>VLOOKUP(I570,Konten!A:D,4,FALSE)</f>
        <v>#N/A</v>
      </c>
    </row>
    <row r="571" spans="1:20">
      <c r="A571" s="67"/>
      <c r="B571" s="67">
        <f t="shared" si="62"/>
        <v>562</v>
      </c>
      <c r="C571" s="68"/>
      <c r="D571" s="69"/>
      <c r="E571" s="69"/>
      <c r="F571" s="69"/>
      <c r="G571" s="70"/>
      <c r="H571" s="69"/>
      <c r="I571" s="70"/>
      <c r="J571" s="71"/>
      <c r="K571" s="71"/>
      <c r="L571" s="72"/>
      <c r="M571" s="42">
        <f>IF($D$5=Abfrage!$O$2,(MONTH(C571)),(VLOOKUP((MONTH(C571)),Abfrage!$I$2:$J$13,2,FALSE)))</f>
        <v>1</v>
      </c>
      <c r="N571" s="18">
        <f t="shared" si="56"/>
        <v>0</v>
      </c>
      <c r="O571" s="18">
        <f t="shared" si="61"/>
        <v>0</v>
      </c>
      <c r="P571" s="18">
        <f t="shared" si="57"/>
        <v>0</v>
      </c>
      <c r="Q571" s="18">
        <f t="shared" si="58"/>
        <v>0</v>
      </c>
      <c r="R571" s="18">
        <f t="shared" si="59"/>
        <v>0</v>
      </c>
      <c r="S571" s="18">
        <f t="shared" si="60"/>
        <v>0</v>
      </c>
      <c r="T571" s="52" t="e">
        <f>VLOOKUP(I571,Konten!A:D,4,FALSE)</f>
        <v>#N/A</v>
      </c>
    </row>
    <row r="572" spans="1:20">
      <c r="A572" s="67"/>
      <c r="B572" s="67">
        <f t="shared" si="62"/>
        <v>563</v>
      </c>
      <c r="C572" s="68"/>
      <c r="D572" s="69"/>
      <c r="E572" s="69"/>
      <c r="F572" s="69"/>
      <c r="G572" s="70"/>
      <c r="H572" s="69"/>
      <c r="I572" s="70"/>
      <c r="J572" s="71"/>
      <c r="K572" s="71"/>
      <c r="L572" s="72"/>
      <c r="M572" s="42">
        <f>IF($D$5=Abfrage!$O$2,(MONTH(C572)),(VLOOKUP((MONTH(C572)),Abfrage!$I$2:$J$13,2,FALSE)))</f>
        <v>1</v>
      </c>
      <c r="N572" s="18">
        <f t="shared" si="56"/>
        <v>0</v>
      </c>
      <c r="O572" s="18">
        <f t="shared" si="61"/>
        <v>0</v>
      </c>
      <c r="P572" s="18">
        <f t="shared" si="57"/>
        <v>0</v>
      </c>
      <c r="Q572" s="18">
        <f t="shared" si="58"/>
        <v>0</v>
      </c>
      <c r="R572" s="18">
        <f t="shared" si="59"/>
        <v>0</v>
      </c>
      <c r="S572" s="18">
        <f t="shared" si="60"/>
        <v>0</v>
      </c>
      <c r="T572" s="52" t="e">
        <f>VLOOKUP(I572,Konten!A:D,4,FALSE)</f>
        <v>#N/A</v>
      </c>
    </row>
    <row r="573" spans="1:20">
      <c r="A573" s="67"/>
      <c r="B573" s="67">
        <f t="shared" si="62"/>
        <v>564</v>
      </c>
      <c r="C573" s="68"/>
      <c r="D573" s="69"/>
      <c r="E573" s="69"/>
      <c r="F573" s="69"/>
      <c r="G573" s="70"/>
      <c r="H573" s="69"/>
      <c r="I573" s="70"/>
      <c r="J573" s="71"/>
      <c r="K573" s="71"/>
      <c r="L573" s="72"/>
      <c r="M573" s="42">
        <f>IF($D$5=Abfrage!$O$2,(MONTH(C573)),(VLOOKUP((MONTH(C573)),Abfrage!$I$2:$J$13,2,FALSE)))</f>
        <v>1</v>
      </c>
      <c r="N573" s="18">
        <f t="shared" si="56"/>
        <v>0</v>
      </c>
      <c r="O573" s="18">
        <f t="shared" si="61"/>
        <v>0</v>
      </c>
      <c r="P573" s="18">
        <f t="shared" si="57"/>
        <v>0</v>
      </c>
      <c r="Q573" s="18">
        <f t="shared" si="58"/>
        <v>0</v>
      </c>
      <c r="R573" s="18">
        <f t="shared" si="59"/>
        <v>0</v>
      </c>
      <c r="S573" s="18">
        <f t="shared" si="60"/>
        <v>0</v>
      </c>
      <c r="T573" s="52" t="e">
        <f>VLOOKUP(I573,Konten!A:D,4,FALSE)</f>
        <v>#N/A</v>
      </c>
    </row>
    <row r="574" spans="1:20">
      <c r="A574" s="67"/>
      <c r="B574" s="67">
        <f t="shared" si="62"/>
        <v>565</v>
      </c>
      <c r="C574" s="68"/>
      <c r="D574" s="69"/>
      <c r="E574" s="69"/>
      <c r="F574" s="69"/>
      <c r="G574" s="70"/>
      <c r="H574" s="69"/>
      <c r="I574" s="70"/>
      <c r="J574" s="71"/>
      <c r="K574" s="71"/>
      <c r="L574" s="72"/>
      <c r="M574" s="42">
        <f>IF($D$5=Abfrage!$O$2,(MONTH(C574)),(VLOOKUP((MONTH(C574)),Abfrage!$I$2:$J$13,2,FALSE)))</f>
        <v>1</v>
      </c>
      <c r="N574" s="18">
        <f t="shared" si="56"/>
        <v>0</v>
      </c>
      <c r="O574" s="18">
        <f t="shared" si="61"/>
        <v>0</v>
      </c>
      <c r="P574" s="18">
        <f t="shared" si="57"/>
        <v>0</v>
      </c>
      <c r="Q574" s="18">
        <f t="shared" si="58"/>
        <v>0</v>
      </c>
      <c r="R574" s="18">
        <f t="shared" si="59"/>
        <v>0</v>
      </c>
      <c r="S574" s="18">
        <f t="shared" si="60"/>
        <v>0</v>
      </c>
      <c r="T574" s="52" t="e">
        <f>VLOOKUP(I574,Konten!A:D,4,FALSE)</f>
        <v>#N/A</v>
      </c>
    </row>
    <row r="575" spans="1:20">
      <c r="A575" s="67"/>
      <c r="B575" s="67">
        <f t="shared" si="62"/>
        <v>566</v>
      </c>
      <c r="C575" s="68"/>
      <c r="D575" s="69"/>
      <c r="E575" s="69"/>
      <c r="F575" s="69"/>
      <c r="G575" s="70"/>
      <c r="H575" s="69"/>
      <c r="I575" s="70"/>
      <c r="J575" s="71"/>
      <c r="K575" s="71"/>
      <c r="L575" s="72"/>
      <c r="M575" s="42">
        <f>IF($D$5=Abfrage!$O$2,(MONTH(C575)),(VLOOKUP((MONTH(C575)),Abfrage!$I$2:$J$13,2,FALSE)))</f>
        <v>1</v>
      </c>
      <c r="N575" s="18">
        <f t="shared" si="56"/>
        <v>0</v>
      </c>
      <c r="O575" s="18">
        <f t="shared" si="61"/>
        <v>0</v>
      </c>
      <c r="P575" s="18">
        <f t="shared" si="57"/>
        <v>0</v>
      </c>
      <c r="Q575" s="18">
        <f t="shared" si="58"/>
        <v>0</v>
      </c>
      <c r="R575" s="18">
        <f t="shared" si="59"/>
        <v>0</v>
      </c>
      <c r="S575" s="18">
        <f t="shared" si="60"/>
        <v>0</v>
      </c>
      <c r="T575" s="52" t="e">
        <f>VLOOKUP(I575,Konten!A:D,4,FALSE)</f>
        <v>#N/A</v>
      </c>
    </row>
    <row r="576" spans="1:20">
      <c r="A576" s="67"/>
      <c r="B576" s="67">
        <f t="shared" si="62"/>
        <v>567</v>
      </c>
      <c r="C576" s="68"/>
      <c r="D576" s="69"/>
      <c r="E576" s="69"/>
      <c r="F576" s="69"/>
      <c r="G576" s="70"/>
      <c r="H576" s="69"/>
      <c r="I576" s="70"/>
      <c r="J576" s="71"/>
      <c r="K576" s="71"/>
      <c r="L576" s="72"/>
      <c r="M576" s="42">
        <f>IF($D$5=Abfrage!$O$2,(MONTH(C576)),(VLOOKUP((MONTH(C576)),Abfrage!$I$2:$J$13,2,FALSE)))</f>
        <v>1</v>
      </c>
      <c r="N576" s="18">
        <f t="shared" si="56"/>
        <v>0</v>
      </c>
      <c r="O576" s="18">
        <f t="shared" si="61"/>
        <v>0</v>
      </c>
      <c r="P576" s="18">
        <f t="shared" si="57"/>
        <v>0</v>
      </c>
      <c r="Q576" s="18">
        <f t="shared" si="58"/>
        <v>0</v>
      </c>
      <c r="R576" s="18">
        <f t="shared" si="59"/>
        <v>0</v>
      </c>
      <c r="S576" s="18">
        <f t="shared" si="60"/>
        <v>0</v>
      </c>
      <c r="T576" s="52" t="e">
        <f>VLOOKUP(I576,Konten!A:D,4,FALSE)</f>
        <v>#N/A</v>
      </c>
    </row>
    <row r="577" spans="1:20">
      <c r="A577" s="67"/>
      <c r="B577" s="67">
        <f t="shared" si="62"/>
        <v>568</v>
      </c>
      <c r="C577" s="68"/>
      <c r="D577" s="69"/>
      <c r="E577" s="69"/>
      <c r="F577" s="69"/>
      <c r="G577" s="70"/>
      <c r="H577" s="69"/>
      <c r="I577" s="70"/>
      <c r="J577" s="71"/>
      <c r="K577" s="71"/>
      <c r="L577" s="72"/>
      <c r="M577" s="42">
        <f>IF($D$5=Abfrage!$O$2,(MONTH(C577)),(VLOOKUP((MONTH(C577)),Abfrage!$I$2:$J$13,2,FALSE)))</f>
        <v>1</v>
      </c>
      <c r="N577" s="18">
        <f t="shared" si="56"/>
        <v>0</v>
      </c>
      <c r="O577" s="18">
        <f t="shared" si="61"/>
        <v>0</v>
      </c>
      <c r="P577" s="18">
        <f t="shared" si="57"/>
        <v>0</v>
      </c>
      <c r="Q577" s="18">
        <f t="shared" si="58"/>
        <v>0</v>
      </c>
      <c r="R577" s="18">
        <f t="shared" si="59"/>
        <v>0</v>
      </c>
      <c r="S577" s="18">
        <f t="shared" si="60"/>
        <v>0</v>
      </c>
      <c r="T577" s="52" t="e">
        <f>VLOOKUP(I577,Konten!A:D,4,FALSE)</f>
        <v>#N/A</v>
      </c>
    </row>
    <row r="578" spans="1:20">
      <c r="A578" s="67"/>
      <c r="B578" s="67">
        <f t="shared" si="62"/>
        <v>569</v>
      </c>
      <c r="C578" s="68"/>
      <c r="D578" s="69"/>
      <c r="E578" s="69"/>
      <c r="F578" s="69"/>
      <c r="G578" s="70"/>
      <c r="H578" s="69"/>
      <c r="I578" s="70"/>
      <c r="J578" s="71"/>
      <c r="K578" s="71"/>
      <c r="L578" s="72"/>
      <c r="M578" s="42">
        <f>IF($D$5=Abfrage!$O$2,(MONTH(C578)),(VLOOKUP((MONTH(C578)),Abfrage!$I$2:$J$13,2,FALSE)))</f>
        <v>1</v>
      </c>
      <c r="N578" s="18">
        <f t="shared" si="56"/>
        <v>0</v>
      </c>
      <c r="O578" s="18">
        <f t="shared" si="61"/>
        <v>0</v>
      </c>
      <c r="P578" s="18">
        <f t="shared" si="57"/>
        <v>0</v>
      </c>
      <c r="Q578" s="18">
        <f t="shared" si="58"/>
        <v>0</v>
      </c>
      <c r="R578" s="18">
        <f t="shared" si="59"/>
        <v>0</v>
      </c>
      <c r="S578" s="18">
        <f t="shared" si="60"/>
        <v>0</v>
      </c>
      <c r="T578" s="52" t="e">
        <f>VLOOKUP(I578,Konten!A:D,4,FALSE)</f>
        <v>#N/A</v>
      </c>
    </row>
    <row r="579" spans="1:20">
      <c r="A579" s="67"/>
      <c r="B579" s="67">
        <f t="shared" si="62"/>
        <v>570</v>
      </c>
      <c r="C579" s="68"/>
      <c r="D579" s="69"/>
      <c r="E579" s="69"/>
      <c r="F579" s="69"/>
      <c r="G579" s="70"/>
      <c r="H579" s="69"/>
      <c r="I579" s="70"/>
      <c r="J579" s="71"/>
      <c r="K579" s="71"/>
      <c r="L579" s="72"/>
      <c r="M579" s="42">
        <f>IF($D$5=Abfrage!$O$2,(MONTH(C579)),(VLOOKUP((MONTH(C579)),Abfrage!$I$2:$J$13,2,FALSE)))</f>
        <v>1</v>
      </c>
      <c r="N579" s="18">
        <f t="shared" si="56"/>
        <v>0</v>
      </c>
      <c r="O579" s="18">
        <f t="shared" si="61"/>
        <v>0</v>
      </c>
      <c r="P579" s="18">
        <f t="shared" si="57"/>
        <v>0</v>
      </c>
      <c r="Q579" s="18">
        <f t="shared" si="58"/>
        <v>0</v>
      </c>
      <c r="R579" s="18">
        <f t="shared" si="59"/>
        <v>0</v>
      </c>
      <c r="S579" s="18">
        <f t="shared" si="60"/>
        <v>0</v>
      </c>
      <c r="T579" s="52" t="e">
        <f>VLOOKUP(I579,Konten!A:D,4,FALSE)</f>
        <v>#N/A</v>
      </c>
    </row>
    <row r="580" spans="1:20">
      <c r="A580" s="67"/>
      <c r="B580" s="67">
        <f t="shared" si="62"/>
        <v>571</v>
      </c>
      <c r="C580" s="68"/>
      <c r="D580" s="69"/>
      <c r="E580" s="69"/>
      <c r="F580" s="69"/>
      <c r="G580" s="70"/>
      <c r="H580" s="69"/>
      <c r="I580" s="70"/>
      <c r="J580" s="71"/>
      <c r="K580" s="71"/>
      <c r="L580" s="72"/>
      <c r="M580" s="42">
        <f>IF($D$5=Abfrage!$O$2,(MONTH(C580)),(VLOOKUP((MONTH(C580)),Abfrage!$I$2:$J$13,2,FALSE)))</f>
        <v>1</v>
      </c>
      <c r="N580" s="18">
        <f t="shared" si="56"/>
        <v>0</v>
      </c>
      <c r="O580" s="18">
        <f t="shared" si="61"/>
        <v>0</v>
      </c>
      <c r="P580" s="18">
        <f t="shared" si="57"/>
        <v>0</v>
      </c>
      <c r="Q580" s="18">
        <f t="shared" si="58"/>
        <v>0</v>
      </c>
      <c r="R580" s="18">
        <f t="shared" si="59"/>
        <v>0</v>
      </c>
      <c r="S580" s="18">
        <f t="shared" si="60"/>
        <v>0</v>
      </c>
      <c r="T580" s="52" t="e">
        <f>VLOOKUP(I580,Konten!A:D,4,FALSE)</f>
        <v>#N/A</v>
      </c>
    </row>
    <row r="581" spans="1:20">
      <c r="A581" s="67"/>
      <c r="B581" s="67">
        <f t="shared" si="62"/>
        <v>572</v>
      </c>
      <c r="C581" s="68"/>
      <c r="D581" s="69"/>
      <c r="E581" s="69"/>
      <c r="F581" s="69"/>
      <c r="G581" s="70"/>
      <c r="H581" s="69"/>
      <c r="I581" s="70"/>
      <c r="J581" s="71"/>
      <c r="K581" s="71"/>
      <c r="L581" s="72"/>
      <c r="M581" s="42">
        <f>IF($D$5=Abfrage!$O$2,(MONTH(C581)),(VLOOKUP((MONTH(C581)),Abfrage!$I$2:$J$13,2,FALSE)))</f>
        <v>1</v>
      </c>
      <c r="N581" s="18">
        <f t="shared" si="56"/>
        <v>0</v>
      </c>
      <c r="O581" s="18">
        <f t="shared" si="61"/>
        <v>0</v>
      </c>
      <c r="P581" s="18">
        <f t="shared" si="57"/>
        <v>0</v>
      </c>
      <c r="Q581" s="18">
        <f t="shared" si="58"/>
        <v>0</v>
      </c>
      <c r="R581" s="18">
        <f t="shared" si="59"/>
        <v>0</v>
      </c>
      <c r="S581" s="18">
        <f t="shared" si="60"/>
        <v>0</v>
      </c>
      <c r="T581" s="52" t="e">
        <f>VLOOKUP(I581,Konten!A:D,4,FALSE)</f>
        <v>#N/A</v>
      </c>
    </row>
    <row r="582" spans="1:20">
      <c r="A582" s="67"/>
      <c r="B582" s="67">
        <f t="shared" si="62"/>
        <v>573</v>
      </c>
      <c r="C582" s="68"/>
      <c r="D582" s="69"/>
      <c r="E582" s="69"/>
      <c r="F582" s="69"/>
      <c r="G582" s="70"/>
      <c r="H582" s="69"/>
      <c r="I582" s="70"/>
      <c r="J582" s="71"/>
      <c r="K582" s="71"/>
      <c r="L582" s="72"/>
      <c r="M582" s="42">
        <f>IF($D$5=Abfrage!$O$2,(MONTH(C582)),(VLOOKUP((MONTH(C582)),Abfrage!$I$2:$J$13,2,FALSE)))</f>
        <v>1</v>
      </c>
      <c r="N582" s="18">
        <f t="shared" si="56"/>
        <v>0</v>
      </c>
      <c r="O582" s="18">
        <f t="shared" si="61"/>
        <v>0</v>
      </c>
      <c r="P582" s="18">
        <f t="shared" si="57"/>
        <v>0</v>
      </c>
      <c r="Q582" s="18">
        <f t="shared" si="58"/>
        <v>0</v>
      </c>
      <c r="R582" s="18">
        <f t="shared" si="59"/>
        <v>0</v>
      </c>
      <c r="S582" s="18">
        <f t="shared" si="60"/>
        <v>0</v>
      </c>
      <c r="T582" s="52" t="e">
        <f>VLOOKUP(I582,Konten!A:D,4,FALSE)</f>
        <v>#N/A</v>
      </c>
    </row>
    <row r="583" spans="1:20">
      <c r="A583" s="67"/>
      <c r="B583" s="67">
        <f t="shared" si="62"/>
        <v>574</v>
      </c>
      <c r="C583" s="68"/>
      <c r="D583" s="69"/>
      <c r="E583" s="69"/>
      <c r="F583" s="69"/>
      <c r="G583" s="70"/>
      <c r="H583" s="69"/>
      <c r="I583" s="70"/>
      <c r="J583" s="71"/>
      <c r="K583" s="71"/>
      <c r="L583" s="72"/>
      <c r="M583" s="42">
        <f>IF($D$5=Abfrage!$O$2,(MONTH(C583)),(VLOOKUP((MONTH(C583)),Abfrage!$I$2:$J$13,2,FALSE)))</f>
        <v>1</v>
      </c>
      <c r="N583" s="18">
        <f t="shared" si="56"/>
        <v>0</v>
      </c>
      <c r="O583" s="18">
        <f t="shared" si="61"/>
        <v>0</v>
      </c>
      <c r="P583" s="18">
        <f t="shared" si="57"/>
        <v>0</v>
      </c>
      <c r="Q583" s="18">
        <f t="shared" si="58"/>
        <v>0</v>
      </c>
      <c r="R583" s="18">
        <f t="shared" si="59"/>
        <v>0</v>
      </c>
      <c r="S583" s="18">
        <f t="shared" si="60"/>
        <v>0</v>
      </c>
      <c r="T583" s="52" t="e">
        <f>VLOOKUP(I583,Konten!A:D,4,FALSE)</f>
        <v>#N/A</v>
      </c>
    </row>
    <row r="584" spans="1:20">
      <c r="A584" s="67"/>
      <c r="B584" s="67">
        <f t="shared" si="62"/>
        <v>575</v>
      </c>
      <c r="C584" s="68"/>
      <c r="D584" s="69"/>
      <c r="E584" s="69"/>
      <c r="F584" s="69"/>
      <c r="G584" s="70"/>
      <c r="H584" s="69"/>
      <c r="I584" s="70"/>
      <c r="J584" s="71"/>
      <c r="K584" s="71"/>
      <c r="L584" s="72"/>
      <c r="M584" s="42">
        <f>IF($D$5=Abfrage!$O$2,(MONTH(C584)),(VLOOKUP((MONTH(C584)),Abfrage!$I$2:$J$13,2,FALSE)))</f>
        <v>1</v>
      </c>
      <c r="N584" s="18">
        <f t="shared" si="56"/>
        <v>0</v>
      </c>
      <c r="O584" s="18">
        <f t="shared" si="61"/>
        <v>0</v>
      </c>
      <c r="P584" s="18">
        <f t="shared" si="57"/>
        <v>0</v>
      </c>
      <c r="Q584" s="18">
        <f t="shared" si="58"/>
        <v>0</v>
      </c>
      <c r="R584" s="18">
        <f t="shared" si="59"/>
        <v>0</v>
      </c>
      <c r="S584" s="18">
        <f t="shared" si="60"/>
        <v>0</v>
      </c>
      <c r="T584" s="52" t="e">
        <f>VLOOKUP(I584,Konten!A:D,4,FALSE)</f>
        <v>#N/A</v>
      </c>
    </row>
    <row r="585" spans="1:20">
      <c r="A585" s="67"/>
      <c r="B585" s="67">
        <f t="shared" si="62"/>
        <v>576</v>
      </c>
      <c r="C585" s="68"/>
      <c r="D585" s="69"/>
      <c r="E585" s="69"/>
      <c r="F585" s="69"/>
      <c r="G585" s="70"/>
      <c r="H585" s="69"/>
      <c r="I585" s="70"/>
      <c r="J585" s="71"/>
      <c r="K585" s="71"/>
      <c r="L585" s="72"/>
      <c r="M585" s="42">
        <f>IF($D$5=Abfrage!$O$2,(MONTH(C585)),(VLOOKUP((MONTH(C585)),Abfrage!$I$2:$J$13,2,FALSE)))</f>
        <v>1</v>
      </c>
      <c r="N585" s="18">
        <f t="shared" si="56"/>
        <v>0</v>
      </c>
      <c r="O585" s="18">
        <f t="shared" si="61"/>
        <v>0</v>
      </c>
      <c r="P585" s="18">
        <f t="shared" si="57"/>
        <v>0</v>
      </c>
      <c r="Q585" s="18">
        <f t="shared" si="58"/>
        <v>0</v>
      </c>
      <c r="R585" s="18">
        <f t="shared" si="59"/>
        <v>0</v>
      </c>
      <c r="S585" s="18">
        <f t="shared" si="60"/>
        <v>0</v>
      </c>
      <c r="T585" s="52" t="e">
        <f>VLOOKUP(I585,Konten!A:D,4,FALSE)</f>
        <v>#N/A</v>
      </c>
    </row>
    <row r="586" spans="1:20">
      <c r="A586" s="67"/>
      <c r="B586" s="67">
        <f t="shared" si="62"/>
        <v>577</v>
      </c>
      <c r="C586" s="68"/>
      <c r="D586" s="69"/>
      <c r="E586" s="69"/>
      <c r="F586" s="69"/>
      <c r="G586" s="70"/>
      <c r="H586" s="69"/>
      <c r="I586" s="70"/>
      <c r="J586" s="71"/>
      <c r="K586" s="71"/>
      <c r="L586" s="72"/>
      <c r="M586" s="42">
        <f>IF($D$5=Abfrage!$O$2,(MONTH(C586)),(VLOOKUP((MONTH(C586)),Abfrage!$I$2:$J$13,2,FALSE)))</f>
        <v>1</v>
      </c>
      <c r="N586" s="18">
        <f t="shared" ref="N586:N649" si="63">(SUM(P586:S586))-(SUM(J586:K586))</f>
        <v>0</v>
      </c>
      <c r="O586" s="18">
        <f t="shared" si="61"/>
        <v>0</v>
      </c>
      <c r="P586" s="18">
        <f t="shared" ref="P586:P649" si="64">IFERROR((ROUND((+J586/(1+L586)*L586),2)),0)</f>
        <v>0</v>
      </c>
      <c r="Q586" s="18">
        <f t="shared" ref="Q586:Q649" si="65">IFERROR(ROUND(IF(L586=100%,K586,(K586/(1+L586)*L586)),2),0)</f>
        <v>0</v>
      </c>
      <c r="R586" s="18">
        <f t="shared" ref="R586:R649" si="66">+J586-P586</f>
        <v>0</v>
      </c>
      <c r="S586" s="18">
        <f t="shared" ref="S586:S649" si="67">+K586-Q586</f>
        <v>0</v>
      </c>
      <c r="T586" s="52" t="e">
        <f>VLOOKUP(I586,Konten!A:D,4,FALSE)</f>
        <v>#N/A</v>
      </c>
    </row>
    <row r="587" spans="1:20">
      <c r="A587" s="67"/>
      <c r="B587" s="67">
        <f t="shared" si="62"/>
        <v>578</v>
      </c>
      <c r="C587" s="68"/>
      <c r="D587" s="69"/>
      <c r="E587" s="69"/>
      <c r="F587" s="69"/>
      <c r="G587" s="70"/>
      <c r="H587" s="69"/>
      <c r="I587" s="70"/>
      <c r="J587" s="71"/>
      <c r="K587" s="71"/>
      <c r="L587" s="72"/>
      <c r="M587" s="42">
        <f>IF($D$5=Abfrage!$O$2,(MONTH(C587)),(VLOOKUP((MONTH(C587)),Abfrage!$I$2:$J$13,2,FALSE)))</f>
        <v>1</v>
      </c>
      <c r="N587" s="18">
        <f t="shared" si="63"/>
        <v>0</v>
      </c>
      <c r="O587" s="18">
        <f t="shared" ref="O587:O650" si="68">IF(L587="EUST",K587,0)</f>
        <v>0</v>
      </c>
      <c r="P587" s="18">
        <f t="shared" si="64"/>
        <v>0</v>
      </c>
      <c r="Q587" s="18">
        <f t="shared" si="65"/>
        <v>0</v>
      </c>
      <c r="R587" s="18">
        <f t="shared" si="66"/>
        <v>0</v>
      </c>
      <c r="S587" s="18">
        <f t="shared" si="67"/>
        <v>0</v>
      </c>
      <c r="T587" s="52" t="e">
        <f>VLOOKUP(I587,Konten!A:D,4,FALSE)</f>
        <v>#N/A</v>
      </c>
    </row>
    <row r="588" spans="1:20">
      <c r="A588" s="67"/>
      <c r="B588" s="67">
        <f t="shared" ref="B588:B651" si="69">B587+1</f>
        <v>579</v>
      </c>
      <c r="C588" s="68"/>
      <c r="D588" s="69"/>
      <c r="E588" s="69"/>
      <c r="F588" s="69"/>
      <c r="G588" s="70"/>
      <c r="H588" s="69"/>
      <c r="I588" s="70"/>
      <c r="J588" s="71"/>
      <c r="K588" s="71"/>
      <c r="L588" s="72"/>
      <c r="M588" s="42">
        <f>IF($D$5=Abfrage!$O$2,(MONTH(C588)),(VLOOKUP((MONTH(C588)),Abfrage!$I$2:$J$13,2,FALSE)))</f>
        <v>1</v>
      </c>
      <c r="N588" s="18">
        <f t="shared" si="63"/>
        <v>0</v>
      </c>
      <c r="O588" s="18">
        <f t="shared" si="68"/>
        <v>0</v>
      </c>
      <c r="P588" s="18">
        <f t="shared" si="64"/>
        <v>0</v>
      </c>
      <c r="Q588" s="18">
        <f t="shared" si="65"/>
        <v>0</v>
      </c>
      <c r="R588" s="18">
        <f t="shared" si="66"/>
        <v>0</v>
      </c>
      <c r="S588" s="18">
        <f t="shared" si="67"/>
        <v>0</v>
      </c>
      <c r="T588" s="52" t="e">
        <f>VLOOKUP(I588,Konten!A:D,4,FALSE)</f>
        <v>#N/A</v>
      </c>
    </row>
    <row r="589" spans="1:20">
      <c r="A589" s="67"/>
      <c r="B589" s="67">
        <f t="shared" si="69"/>
        <v>580</v>
      </c>
      <c r="C589" s="68"/>
      <c r="D589" s="69"/>
      <c r="E589" s="69"/>
      <c r="F589" s="69"/>
      <c r="G589" s="70"/>
      <c r="H589" s="69"/>
      <c r="I589" s="70"/>
      <c r="J589" s="71"/>
      <c r="K589" s="71"/>
      <c r="L589" s="72"/>
      <c r="M589" s="42">
        <f>IF($D$5=Abfrage!$O$2,(MONTH(C589)),(VLOOKUP((MONTH(C589)),Abfrage!$I$2:$J$13,2,FALSE)))</f>
        <v>1</v>
      </c>
      <c r="N589" s="18">
        <f t="shared" si="63"/>
        <v>0</v>
      </c>
      <c r="O589" s="18">
        <f t="shared" si="68"/>
        <v>0</v>
      </c>
      <c r="P589" s="18">
        <f t="shared" si="64"/>
        <v>0</v>
      </c>
      <c r="Q589" s="18">
        <f t="shared" si="65"/>
        <v>0</v>
      </c>
      <c r="R589" s="18">
        <f t="shared" si="66"/>
        <v>0</v>
      </c>
      <c r="S589" s="18">
        <f t="shared" si="67"/>
        <v>0</v>
      </c>
      <c r="T589" s="52" t="e">
        <f>VLOOKUP(I589,Konten!A:D,4,FALSE)</f>
        <v>#N/A</v>
      </c>
    </row>
    <row r="590" spans="1:20">
      <c r="A590" s="67"/>
      <c r="B590" s="67">
        <f t="shared" si="69"/>
        <v>581</v>
      </c>
      <c r="C590" s="68"/>
      <c r="D590" s="69"/>
      <c r="E590" s="69"/>
      <c r="F590" s="69"/>
      <c r="G590" s="70"/>
      <c r="H590" s="69"/>
      <c r="I590" s="70"/>
      <c r="J590" s="71"/>
      <c r="K590" s="71"/>
      <c r="L590" s="72"/>
      <c r="M590" s="42">
        <f>IF($D$5=Abfrage!$O$2,(MONTH(C590)),(VLOOKUP((MONTH(C590)),Abfrage!$I$2:$J$13,2,FALSE)))</f>
        <v>1</v>
      </c>
      <c r="N590" s="18">
        <f t="shared" si="63"/>
        <v>0</v>
      </c>
      <c r="O590" s="18">
        <f t="shared" si="68"/>
        <v>0</v>
      </c>
      <c r="P590" s="18">
        <f t="shared" si="64"/>
        <v>0</v>
      </c>
      <c r="Q590" s="18">
        <f t="shared" si="65"/>
        <v>0</v>
      </c>
      <c r="R590" s="18">
        <f t="shared" si="66"/>
        <v>0</v>
      </c>
      <c r="S590" s="18">
        <f t="shared" si="67"/>
        <v>0</v>
      </c>
      <c r="T590" s="52" t="e">
        <f>VLOOKUP(I590,Konten!A:D,4,FALSE)</f>
        <v>#N/A</v>
      </c>
    </row>
    <row r="591" spans="1:20">
      <c r="A591" s="67"/>
      <c r="B591" s="67">
        <f t="shared" si="69"/>
        <v>582</v>
      </c>
      <c r="C591" s="68"/>
      <c r="D591" s="69"/>
      <c r="E591" s="69"/>
      <c r="F591" s="69"/>
      <c r="G591" s="70"/>
      <c r="H591" s="69"/>
      <c r="I591" s="70"/>
      <c r="J591" s="71"/>
      <c r="K591" s="71"/>
      <c r="L591" s="72"/>
      <c r="M591" s="42">
        <f>IF($D$5=Abfrage!$O$2,(MONTH(C591)),(VLOOKUP((MONTH(C591)),Abfrage!$I$2:$J$13,2,FALSE)))</f>
        <v>1</v>
      </c>
      <c r="N591" s="18">
        <f t="shared" si="63"/>
        <v>0</v>
      </c>
      <c r="O591" s="18">
        <f t="shared" si="68"/>
        <v>0</v>
      </c>
      <c r="P591" s="18">
        <f t="shared" si="64"/>
        <v>0</v>
      </c>
      <c r="Q591" s="18">
        <f t="shared" si="65"/>
        <v>0</v>
      </c>
      <c r="R591" s="18">
        <f t="shared" si="66"/>
        <v>0</v>
      </c>
      <c r="S591" s="18">
        <f t="shared" si="67"/>
        <v>0</v>
      </c>
      <c r="T591" s="52" t="e">
        <f>VLOOKUP(I591,Konten!A:D,4,FALSE)</f>
        <v>#N/A</v>
      </c>
    </row>
    <row r="592" spans="1:20">
      <c r="A592" s="67"/>
      <c r="B592" s="67">
        <f t="shared" si="69"/>
        <v>583</v>
      </c>
      <c r="C592" s="68"/>
      <c r="D592" s="69"/>
      <c r="E592" s="69"/>
      <c r="F592" s="69"/>
      <c r="G592" s="70"/>
      <c r="H592" s="69"/>
      <c r="I592" s="70"/>
      <c r="J592" s="71"/>
      <c r="K592" s="71"/>
      <c r="L592" s="72"/>
      <c r="M592" s="42">
        <f>IF($D$5=Abfrage!$O$2,(MONTH(C592)),(VLOOKUP((MONTH(C592)),Abfrage!$I$2:$J$13,2,FALSE)))</f>
        <v>1</v>
      </c>
      <c r="N592" s="18">
        <f t="shared" si="63"/>
        <v>0</v>
      </c>
      <c r="O592" s="18">
        <f t="shared" si="68"/>
        <v>0</v>
      </c>
      <c r="P592" s="18">
        <f t="shared" si="64"/>
        <v>0</v>
      </c>
      <c r="Q592" s="18">
        <f t="shared" si="65"/>
        <v>0</v>
      </c>
      <c r="R592" s="18">
        <f t="shared" si="66"/>
        <v>0</v>
      </c>
      <c r="S592" s="18">
        <f t="shared" si="67"/>
        <v>0</v>
      </c>
      <c r="T592" s="52" t="e">
        <f>VLOOKUP(I592,Konten!A:D,4,FALSE)</f>
        <v>#N/A</v>
      </c>
    </row>
    <row r="593" spans="1:20">
      <c r="A593" s="67"/>
      <c r="B593" s="67">
        <f t="shared" si="69"/>
        <v>584</v>
      </c>
      <c r="C593" s="68"/>
      <c r="D593" s="69"/>
      <c r="E593" s="69"/>
      <c r="F593" s="69"/>
      <c r="G593" s="70"/>
      <c r="H593" s="69"/>
      <c r="I593" s="70"/>
      <c r="J593" s="71"/>
      <c r="K593" s="71"/>
      <c r="L593" s="72"/>
      <c r="M593" s="42">
        <f>IF($D$5=Abfrage!$O$2,(MONTH(C593)),(VLOOKUP((MONTH(C593)),Abfrage!$I$2:$J$13,2,FALSE)))</f>
        <v>1</v>
      </c>
      <c r="N593" s="18">
        <f t="shared" si="63"/>
        <v>0</v>
      </c>
      <c r="O593" s="18">
        <f t="shared" si="68"/>
        <v>0</v>
      </c>
      <c r="P593" s="18">
        <f t="shared" si="64"/>
        <v>0</v>
      </c>
      <c r="Q593" s="18">
        <f t="shared" si="65"/>
        <v>0</v>
      </c>
      <c r="R593" s="18">
        <f t="shared" si="66"/>
        <v>0</v>
      </c>
      <c r="S593" s="18">
        <f t="shared" si="67"/>
        <v>0</v>
      </c>
      <c r="T593" s="52" t="e">
        <f>VLOOKUP(I593,Konten!A:D,4,FALSE)</f>
        <v>#N/A</v>
      </c>
    </row>
    <row r="594" spans="1:20">
      <c r="A594" s="67"/>
      <c r="B594" s="67">
        <f t="shared" si="69"/>
        <v>585</v>
      </c>
      <c r="C594" s="68"/>
      <c r="D594" s="69"/>
      <c r="E594" s="69"/>
      <c r="F594" s="69"/>
      <c r="G594" s="70"/>
      <c r="H594" s="69"/>
      <c r="I594" s="70"/>
      <c r="J594" s="71"/>
      <c r="K594" s="71"/>
      <c r="L594" s="72"/>
      <c r="M594" s="42">
        <f>IF($D$5=Abfrage!$O$2,(MONTH(C594)),(VLOOKUP((MONTH(C594)),Abfrage!$I$2:$J$13,2,FALSE)))</f>
        <v>1</v>
      </c>
      <c r="N594" s="18">
        <f t="shared" si="63"/>
        <v>0</v>
      </c>
      <c r="O594" s="18">
        <f t="shared" si="68"/>
        <v>0</v>
      </c>
      <c r="P594" s="18">
        <f t="shared" si="64"/>
        <v>0</v>
      </c>
      <c r="Q594" s="18">
        <f t="shared" si="65"/>
        <v>0</v>
      </c>
      <c r="R594" s="18">
        <f t="shared" si="66"/>
        <v>0</v>
      </c>
      <c r="S594" s="18">
        <f t="shared" si="67"/>
        <v>0</v>
      </c>
      <c r="T594" s="52" t="e">
        <f>VLOOKUP(I594,Konten!A:D,4,FALSE)</f>
        <v>#N/A</v>
      </c>
    </row>
    <row r="595" spans="1:20">
      <c r="A595" s="67"/>
      <c r="B595" s="67">
        <f t="shared" si="69"/>
        <v>586</v>
      </c>
      <c r="C595" s="68"/>
      <c r="D595" s="69"/>
      <c r="E595" s="69"/>
      <c r="F595" s="69"/>
      <c r="G595" s="70"/>
      <c r="H595" s="69"/>
      <c r="I595" s="70"/>
      <c r="J595" s="71"/>
      <c r="K595" s="71"/>
      <c r="L595" s="72"/>
      <c r="M595" s="42">
        <f>IF($D$5=Abfrage!$O$2,(MONTH(C595)),(VLOOKUP((MONTH(C595)),Abfrage!$I$2:$J$13,2,FALSE)))</f>
        <v>1</v>
      </c>
      <c r="N595" s="18">
        <f t="shared" si="63"/>
        <v>0</v>
      </c>
      <c r="O595" s="18">
        <f t="shared" si="68"/>
        <v>0</v>
      </c>
      <c r="P595" s="18">
        <f t="shared" si="64"/>
        <v>0</v>
      </c>
      <c r="Q595" s="18">
        <f t="shared" si="65"/>
        <v>0</v>
      </c>
      <c r="R595" s="18">
        <f t="shared" si="66"/>
        <v>0</v>
      </c>
      <c r="S595" s="18">
        <f t="shared" si="67"/>
        <v>0</v>
      </c>
      <c r="T595" s="52" t="e">
        <f>VLOOKUP(I595,Konten!A:D,4,FALSE)</f>
        <v>#N/A</v>
      </c>
    </row>
    <row r="596" spans="1:20">
      <c r="A596" s="67"/>
      <c r="B596" s="67">
        <f t="shared" si="69"/>
        <v>587</v>
      </c>
      <c r="C596" s="68"/>
      <c r="D596" s="69"/>
      <c r="E596" s="69"/>
      <c r="F596" s="69"/>
      <c r="G596" s="70"/>
      <c r="H596" s="69"/>
      <c r="I596" s="70"/>
      <c r="J596" s="71"/>
      <c r="K596" s="71"/>
      <c r="L596" s="72"/>
      <c r="M596" s="42">
        <f>IF($D$5=Abfrage!$O$2,(MONTH(C596)),(VLOOKUP((MONTH(C596)),Abfrage!$I$2:$J$13,2,FALSE)))</f>
        <v>1</v>
      </c>
      <c r="N596" s="18">
        <f t="shared" si="63"/>
        <v>0</v>
      </c>
      <c r="O596" s="18">
        <f t="shared" si="68"/>
        <v>0</v>
      </c>
      <c r="P596" s="18">
        <f t="shared" si="64"/>
        <v>0</v>
      </c>
      <c r="Q596" s="18">
        <f t="shared" si="65"/>
        <v>0</v>
      </c>
      <c r="R596" s="18">
        <f t="shared" si="66"/>
        <v>0</v>
      </c>
      <c r="S596" s="18">
        <f t="shared" si="67"/>
        <v>0</v>
      </c>
      <c r="T596" s="52" t="e">
        <f>VLOOKUP(I596,Konten!A:D,4,FALSE)</f>
        <v>#N/A</v>
      </c>
    </row>
    <row r="597" spans="1:20">
      <c r="A597" s="67"/>
      <c r="B597" s="67">
        <f t="shared" si="69"/>
        <v>588</v>
      </c>
      <c r="C597" s="68"/>
      <c r="D597" s="69"/>
      <c r="E597" s="69"/>
      <c r="F597" s="69"/>
      <c r="G597" s="70"/>
      <c r="H597" s="69"/>
      <c r="I597" s="70"/>
      <c r="J597" s="71"/>
      <c r="K597" s="71"/>
      <c r="L597" s="72"/>
      <c r="M597" s="42">
        <f>IF($D$5=Abfrage!$O$2,(MONTH(C597)),(VLOOKUP((MONTH(C597)),Abfrage!$I$2:$J$13,2,FALSE)))</f>
        <v>1</v>
      </c>
      <c r="N597" s="18">
        <f t="shared" si="63"/>
        <v>0</v>
      </c>
      <c r="O597" s="18">
        <f t="shared" si="68"/>
        <v>0</v>
      </c>
      <c r="P597" s="18">
        <f t="shared" si="64"/>
        <v>0</v>
      </c>
      <c r="Q597" s="18">
        <f t="shared" si="65"/>
        <v>0</v>
      </c>
      <c r="R597" s="18">
        <f t="shared" si="66"/>
        <v>0</v>
      </c>
      <c r="S597" s="18">
        <f t="shared" si="67"/>
        <v>0</v>
      </c>
      <c r="T597" s="52" t="e">
        <f>VLOOKUP(I597,Konten!A:D,4,FALSE)</f>
        <v>#N/A</v>
      </c>
    </row>
    <row r="598" spans="1:20">
      <c r="A598" s="67"/>
      <c r="B598" s="67">
        <f t="shared" si="69"/>
        <v>589</v>
      </c>
      <c r="C598" s="68"/>
      <c r="D598" s="69"/>
      <c r="E598" s="69"/>
      <c r="F598" s="69"/>
      <c r="G598" s="70"/>
      <c r="H598" s="69"/>
      <c r="I598" s="70"/>
      <c r="J598" s="71"/>
      <c r="K598" s="71"/>
      <c r="L598" s="72"/>
      <c r="M598" s="42">
        <f>IF($D$5=Abfrage!$O$2,(MONTH(C598)),(VLOOKUP((MONTH(C598)),Abfrage!$I$2:$J$13,2,FALSE)))</f>
        <v>1</v>
      </c>
      <c r="N598" s="18">
        <f t="shared" si="63"/>
        <v>0</v>
      </c>
      <c r="O598" s="18">
        <f t="shared" si="68"/>
        <v>0</v>
      </c>
      <c r="P598" s="18">
        <f t="shared" si="64"/>
        <v>0</v>
      </c>
      <c r="Q598" s="18">
        <f t="shared" si="65"/>
        <v>0</v>
      </c>
      <c r="R598" s="18">
        <f t="shared" si="66"/>
        <v>0</v>
      </c>
      <c r="S598" s="18">
        <f t="shared" si="67"/>
        <v>0</v>
      </c>
      <c r="T598" s="52" t="e">
        <f>VLOOKUP(I598,Konten!A:D,4,FALSE)</f>
        <v>#N/A</v>
      </c>
    </row>
    <row r="599" spans="1:20">
      <c r="A599" s="67"/>
      <c r="B599" s="67">
        <f t="shared" si="69"/>
        <v>590</v>
      </c>
      <c r="C599" s="68"/>
      <c r="D599" s="69"/>
      <c r="E599" s="69"/>
      <c r="F599" s="69"/>
      <c r="G599" s="70"/>
      <c r="H599" s="69"/>
      <c r="I599" s="70"/>
      <c r="J599" s="71"/>
      <c r="K599" s="71"/>
      <c r="L599" s="72"/>
      <c r="M599" s="42">
        <f>IF($D$5=Abfrage!$O$2,(MONTH(C599)),(VLOOKUP((MONTH(C599)),Abfrage!$I$2:$J$13,2,FALSE)))</f>
        <v>1</v>
      </c>
      <c r="N599" s="18">
        <f t="shared" si="63"/>
        <v>0</v>
      </c>
      <c r="O599" s="18">
        <f t="shared" si="68"/>
        <v>0</v>
      </c>
      <c r="P599" s="18">
        <f t="shared" si="64"/>
        <v>0</v>
      </c>
      <c r="Q599" s="18">
        <f t="shared" si="65"/>
        <v>0</v>
      </c>
      <c r="R599" s="18">
        <f t="shared" si="66"/>
        <v>0</v>
      </c>
      <c r="S599" s="18">
        <f t="shared" si="67"/>
        <v>0</v>
      </c>
      <c r="T599" s="52" t="e">
        <f>VLOOKUP(I599,Konten!A:D,4,FALSE)</f>
        <v>#N/A</v>
      </c>
    </row>
    <row r="600" spans="1:20">
      <c r="A600" s="67"/>
      <c r="B600" s="67">
        <f t="shared" si="69"/>
        <v>591</v>
      </c>
      <c r="C600" s="68"/>
      <c r="D600" s="69"/>
      <c r="E600" s="69"/>
      <c r="F600" s="69"/>
      <c r="G600" s="70"/>
      <c r="H600" s="69"/>
      <c r="I600" s="70"/>
      <c r="J600" s="71"/>
      <c r="K600" s="71"/>
      <c r="L600" s="72"/>
      <c r="M600" s="42">
        <f>IF($D$5=Abfrage!$O$2,(MONTH(C600)),(VLOOKUP((MONTH(C600)),Abfrage!$I$2:$J$13,2,FALSE)))</f>
        <v>1</v>
      </c>
      <c r="N600" s="18">
        <f t="shared" si="63"/>
        <v>0</v>
      </c>
      <c r="O600" s="18">
        <f t="shared" si="68"/>
        <v>0</v>
      </c>
      <c r="P600" s="18">
        <f t="shared" si="64"/>
        <v>0</v>
      </c>
      <c r="Q600" s="18">
        <f t="shared" si="65"/>
        <v>0</v>
      </c>
      <c r="R600" s="18">
        <f t="shared" si="66"/>
        <v>0</v>
      </c>
      <c r="S600" s="18">
        <f t="shared" si="67"/>
        <v>0</v>
      </c>
      <c r="T600" s="52" t="e">
        <f>VLOOKUP(I600,Konten!A:D,4,FALSE)</f>
        <v>#N/A</v>
      </c>
    </row>
    <row r="601" spans="1:20">
      <c r="A601" s="67"/>
      <c r="B601" s="67">
        <f t="shared" si="69"/>
        <v>592</v>
      </c>
      <c r="C601" s="68"/>
      <c r="D601" s="69"/>
      <c r="E601" s="69"/>
      <c r="F601" s="69"/>
      <c r="G601" s="70"/>
      <c r="H601" s="69"/>
      <c r="I601" s="70"/>
      <c r="J601" s="71"/>
      <c r="K601" s="71"/>
      <c r="L601" s="72"/>
      <c r="M601" s="42">
        <f>IF($D$5=Abfrage!$O$2,(MONTH(C601)),(VLOOKUP((MONTH(C601)),Abfrage!$I$2:$J$13,2,FALSE)))</f>
        <v>1</v>
      </c>
      <c r="N601" s="18">
        <f t="shared" si="63"/>
        <v>0</v>
      </c>
      <c r="O601" s="18">
        <f t="shared" si="68"/>
        <v>0</v>
      </c>
      <c r="P601" s="18">
        <f t="shared" si="64"/>
        <v>0</v>
      </c>
      <c r="Q601" s="18">
        <f t="shared" si="65"/>
        <v>0</v>
      </c>
      <c r="R601" s="18">
        <f t="shared" si="66"/>
        <v>0</v>
      </c>
      <c r="S601" s="18">
        <f t="shared" si="67"/>
        <v>0</v>
      </c>
      <c r="T601" s="52" t="e">
        <f>VLOOKUP(I601,Konten!A:D,4,FALSE)</f>
        <v>#N/A</v>
      </c>
    </row>
    <row r="602" spans="1:20">
      <c r="A602" s="67"/>
      <c r="B602" s="67">
        <f t="shared" si="69"/>
        <v>593</v>
      </c>
      <c r="C602" s="68"/>
      <c r="D602" s="69"/>
      <c r="E602" s="69"/>
      <c r="F602" s="69"/>
      <c r="G602" s="70"/>
      <c r="H602" s="69"/>
      <c r="I602" s="70"/>
      <c r="J602" s="71"/>
      <c r="K602" s="71"/>
      <c r="L602" s="72"/>
      <c r="M602" s="42">
        <f>IF($D$5=Abfrage!$O$2,(MONTH(C602)),(VLOOKUP((MONTH(C602)),Abfrage!$I$2:$J$13,2,FALSE)))</f>
        <v>1</v>
      </c>
      <c r="N602" s="18">
        <f t="shared" si="63"/>
        <v>0</v>
      </c>
      <c r="O602" s="18">
        <f t="shared" si="68"/>
        <v>0</v>
      </c>
      <c r="P602" s="18">
        <f t="shared" si="64"/>
        <v>0</v>
      </c>
      <c r="Q602" s="18">
        <f t="shared" si="65"/>
        <v>0</v>
      </c>
      <c r="R602" s="18">
        <f t="shared" si="66"/>
        <v>0</v>
      </c>
      <c r="S602" s="18">
        <f t="shared" si="67"/>
        <v>0</v>
      </c>
      <c r="T602" s="52" t="e">
        <f>VLOOKUP(I602,Konten!A:D,4,FALSE)</f>
        <v>#N/A</v>
      </c>
    </row>
    <row r="603" spans="1:20">
      <c r="A603" s="67"/>
      <c r="B603" s="67">
        <f t="shared" si="69"/>
        <v>594</v>
      </c>
      <c r="C603" s="68"/>
      <c r="D603" s="69"/>
      <c r="E603" s="69"/>
      <c r="F603" s="69"/>
      <c r="G603" s="70"/>
      <c r="H603" s="69"/>
      <c r="I603" s="70"/>
      <c r="J603" s="71"/>
      <c r="K603" s="71"/>
      <c r="L603" s="72"/>
      <c r="M603" s="42">
        <f>IF($D$5=Abfrage!$O$2,(MONTH(C603)),(VLOOKUP((MONTH(C603)),Abfrage!$I$2:$J$13,2,FALSE)))</f>
        <v>1</v>
      </c>
      <c r="N603" s="18">
        <f t="shared" si="63"/>
        <v>0</v>
      </c>
      <c r="O603" s="18">
        <f t="shared" si="68"/>
        <v>0</v>
      </c>
      <c r="P603" s="18">
        <f t="shared" si="64"/>
        <v>0</v>
      </c>
      <c r="Q603" s="18">
        <f t="shared" si="65"/>
        <v>0</v>
      </c>
      <c r="R603" s="18">
        <f t="shared" si="66"/>
        <v>0</v>
      </c>
      <c r="S603" s="18">
        <f t="shared" si="67"/>
        <v>0</v>
      </c>
      <c r="T603" s="52" t="e">
        <f>VLOOKUP(I603,Konten!A:D,4,FALSE)</f>
        <v>#N/A</v>
      </c>
    </row>
    <row r="604" spans="1:20">
      <c r="A604" s="67"/>
      <c r="B604" s="67">
        <f t="shared" si="69"/>
        <v>595</v>
      </c>
      <c r="C604" s="68"/>
      <c r="D604" s="69"/>
      <c r="E604" s="69"/>
      <c r="F604" s="69"/>
      <c r="G604" s="70"/>
      <c r="H604" s="69"/>
      <c r="I604" s="70"/>
      <c r="J604" s="71"/>
      <c r="K604" s="71"/>
      <c r="L604" s="72"/>
      <c r="M604" s="42">
        <f>IF($D$5=Abfrage!$O$2,(MONTH(C604)),(VLOOKUP((MONTH(C604)),Abfrage!$I$2:$J$13,2,FALSE)))</f>
        <v>1</v>
      </c>
      <c r="N604" s="18">
        <f t="shared" si="63"/>
        <v>0</v>
      </c>
      <c r="O604" s="18">
        <f t="shared" si="68"/>
        <v>0</v>
      </c>
      <c r="P604" s="18">
        <f t="shared" si="64"/>
        <v>0</v>
      </c>
      <c r="Q604" s="18">
        <f t="shared" si="65"/>
        <v>0</v>
      </c>
      <c r="R604" s="18">
        <f t="shared" si="66"/>
        <v>0</v>
      </c>
      <c r="S604" s="18">
        <f t="shared" si="67"/>
        <v>0</v>
      </c>
      <c r="T604" s="52" t="e">
        <f>VLOOKUP(I604,Konten!A:D,4,FALSE)</f>
        <v>#N/A</v>
      </c>
    </row>
    <row r="605" spans="1:20">
      <c r="A605" s="67"/>
      <c r="B605" s="67">
        <f t="shared" si="69"/>
        <v>596</v>
      </c>
      <c r="C605" s="68"/>
      <c r="D605" s="69"/>
      <c r="E605" s="69"/>
      <c r="F605" s="69"/>
      <c r="G605" s="70"/>
      <c r="H605" s="69"/>
      <c r="I605" s="70"/>
      <c r="J605" s="71"/>
      <c r="K605" s="71"/>
      <c r="L605" s="72"/>
      <c r="M605" s="42">
        <f>IF($D$5=Abfrage!$O$2,(MONTH(C605)),(VLOOKUP((MONTH(C605)),Abfrage!$I$2:$J$13,2,FALSE)))</f>
        <v>1</v>
      </c>
      <c r="N605" s="18">
        <f t="shared" si="63"/>
        <v>0</v>
      </c>
      <c r="O605" s="18">
        <f t="shared" si="68"/>
        <v>0</v>
      </c>
      <c r="P605" s="18">
        <f t="shared" si="64"/>
        <v>0</v>
      </c>
      <c r="Q605" s="18">
        <f t="shared" si="65"/>
        <v>0</v>
      </c>
      <c r="R605" s="18">
        <f t="shared" si="66"/>
        <v>0</v>
      </c>
      <c r="S605" s="18">
        <f t="shared" si="67"/>
        <v>0</v>
      </c>
      <c r="T605" s="52" t="e">
        <f>VLOOKUP(I605,Konten!A:D,4,FALSE)</f>
        <v>#N/A</v>
      </c>
    </row>
    <row r="606" spans="1:20">
      <c r="A606" s="67"/>
      <c r="B606" s="67">
        <f t="shared" si="69"/>
        <v>597</v>
      </c>
      <c r="C606" s="68"/>
      <c r="D606" s="69"/>
      <c r="E606" s="69"/>
      <c r="F606" s="69"/>
      <c r="G606" s="70"/>
      <c r="H606" s="69"/>
      <c r="I606" s="70"/>
      <c r="J606" s="71"/>
      <c r="K606" s="71"/>
      <c r="L606" s="72"/>
      <c r="M606" s="42">
        <f>IF($D$5=Abfrage!$O$2,(MONTH(C606)),(VLOOKUP((MONTH(C606)),Abfrage!$I$2:$J$13,2,FALSE)))</f>
        <v>1</v>
      </c>
      <c r="N606" s="18">
        <f t="shared" si="63"/>
        <v>0</v>
      </c>
      <c r="O606" s="18">
        <f t="shared" si="68"/>
        <v>0</v>
      </c>
      <c r="P606" s="18">
        <f t="shared" si="64"/>
        <v>0</v>
      </c>
      <c r="Q606" s="18">
        <f t="shared" si="65"/>
        <v>0</v>
      </c>
      <c r="R606" s="18">
        <f t="shared" si="66"/>
        <v>0</v>
      </c>
      <c r="S606" s="18">
        <f t="shared" si="67"/>
        <v>0</v>
      </c>
      <c r="T606" s="52" t="e">
        <f>VLOOKUP(I606,Konten!A:D,4,FALSE)</f>
        <v>#N/A</v>
      </c>
    </row>
    <row r="607" spans="1:20">
      <c r="A607" s="67"/>
      <c r="B607" s="67">
        <f t="shared" si="69"/>
        <v>598</v>
      </c>
      <c r="C607" s="68"/>
      <c r="D607" s="69"/>
      <c r="E607" s="69"/>
      <c r="F607" s="69"/>
      <c r="G607" s="70"/>
      <c r="H607" s="69"/>
      <c r="I607" s="70"/>
      <c r="J607" s="71"/>
      <c r="K607" s="71"/>
      <c r="L607" s="72"/>
      <c r="M607" s="42">
        <f>IF($D$5=Abfrage!$O$2,(MONTH(C607)),(VLOOKUP((MONTH(C607)),Abfrage!$I$2:$J$13,2,FALSE)))</f>
        <v>1</v>
      </c>
      <c r="N607" s="18">
        <f t="shared" si="63"/>
        <v>0</v>
      </c>
      <c r="O607" s="18">
        <f t="shared" si="68"/>
        <v>0</v>
      </c>
      <c r="P607" s="18">
        <f t="shared" si="64"/>
        <v>0</v>
      </c>
      <c r="Q607" s="18">
        <f t="shared" si="65"/>
        <v>0</v>
      </c>
      <c r="R607" s="18">
        <f t="shared" si="66"/>
        <v>0</v>
      </c>
      <c r="S607" s="18">
        <f t="shared" si="67"/>
        <v>0</v>
      </c>
      <c r="T607" s="52" t="e">
        <f>VLOOKUP(I607,Konten!A:D,4,FALSE)</f>
        <v>#N/A</v>
      </c>
    </row>
    <row r="608" spans="1:20">
      <c r="A608" s="67"/>
      <c r="B608" s="67">
        <f t="shared" si="69"/>
        <v>599</v>
      </c>
      <c r="C608" s="68"/>
      <c r="D608" s="69"/>
      <c r="E608" s="69"/>
      <c r="F608" s="69"/>
      <c r="G608" s="70"/>
      <c r="H608" s="69"/>
      <c r="I608" s="70"/>
      <c r="J608" s="71"/>
      <c r="K608" s="71"/>
      <c r="L608" s="72"/>
      <c r="M608" s="42">
        <f>IF($D$5=Abfrage!$O$2,(MONTH(C608)),(VLOOKUP((MONTH(C608)),Abfrage!$I$2:$J$13,2,FALSE)))</f>
        <v>1</v>
      </c>
      <c r="N608" s="18">
        <f t="shared" si="63"/>
        <v>0</v>
      </c>
      <c r="O608" s="18">
        <f t="shared" si="68"/>
        <v>0</v>
      </c>
      <c r="P608" s="18">
        <f t="shared" si="64"/>
        <v>0</v>
      </c>
      <c r="Q608" s="18">
        <f t="shared" si="65"/>
        <v>0</v>
      </c>
      <c r="R608" s="18">
        <f t="shared" si="66"/>
        <v>0</v>
      </c>
      <c r="S608" s="18">
        <f t="shared" si="67"/>
        <v>0</v>
      </c>
      <c r="T608" s="52" t="e">
        <f>VLOOKUP(I608,Konten!A:D,4,FALSE)</f>
        <v>#N/A</v>
      </c>
    </row>
    <row r="609" spans="1:20">
      <c r="A609" s="67"/>
      <c r="B609" s="67">
        <f t="shared" si="69"/>
        <v>600</v>
      </c>
      <c r="C609" s="68"/>
      <c r="D609" s="69"/>
      <c r="E609" s="69"/>
      <c r="F609" s="69"/>
      <c r="G609" s="70"/>
      <c r="H609" s="69"/>
      <c r="I609" s="70"/>
      <c r="J609" s="71"/>
      <c r="K609" s="71"/>
      <c r="L609" s="72"/>
      <c r="M609" s="42">
        <f>IF($D$5=Abfrage!$O$2,(MONTH(C609)),(VLOOKUP((MONTH(C609)),Abfrage!$I$2:$J$13,2,FALSE)))</f>
        <v>1</v>
      </c>
      <c r="N609" s="18">
        <f t="shared" si="63"/>
        <v>0</v>
      </c>
      <c r="O609" s="18">
        <f t="shared" si="68"/>
        <v>0</v>
      </c>
      <c r="P609" s="18">
        <f t="shared" si="64"/>
        <v>0</v>
      </c>
      <c r="Q609" s="18">
        <f t="shared" si="65"/>
        <v>0</v>
      </c>
      <c r="R609" s="18">
        <f t="shared" si="66"/>
        <v>0</v>
      </c>
      <c r="S609" s="18">
        <f t="shared" si="67"/>
        <v>0</v>
      </c>
      <c r="T609" s="52" t="e">
        <f>VLOOKUP(I609,Konten!A:D,4,FALSE)</f>
        <v>#N/A</v>
      </c>
    </row>
    <row r="610" spans="1:20">
      <c r="A610" s="67"/>
      <c r="B610" s="67">
        <f t="shared" si="69"/>
        <v>601</v>
      </c>
      <c r="C610" s="68"/>
      <c r="D610" s="69"/>
      <c r="E610" s="69"/>
      <c r="F610" s="69"/>
      <c r="G610" s="70"/>
      <c r="H610" s="69"/>
      <c r="I610" s="70"/>
      <c r="J610" s="71"/>
      <c r="K610" s="71"/>
      <c r="L610" s="72"/>
      <c r="M610" s="42">
        <f>IF($D$5=Abfrage!$O$2,(MONTH(C610)),(VLOOKUP((MONTH(C610)),Abfrage!$I$2:$J$13,2,FALSE)))</f>
        <v>1</v>
      </c>
      <c r="N610" s="18">
        <f t="shared" si="63"/>
        <v>0</v>
      </c>
      <c r="O610" s="18">
        <f t="shared" si="68"/>
        <v>0</v>
      </c>
      <c r="P610" s="18">
        <f t="shared" si="64"/>
        <v>0</v>
      </c>
      <c r="Q610" s="18">
        <f t="shared" si="65"/>
        <v>0</v>
      </c>
      <c r="R610" s="18">
        <f t="shared" si="66"/>
        <v>0</v>
      </c>
      <c r="S610" s="18">
        <f t="shared" si="67"/>
        <v>0</v>
      </c>
      <c r="T610" s="52" t="e">
        <f>VLOOKUP(I610,Konten!A:D,4,FALSE)</f>
        <v>#N/A</v>
      </c>
    </row>
    <row r="611" spans="1:20">
      <c r="A611" s="67"/>
      <c r="B611" s="67">
        <f t="shared" si="69"/>
        <v>602</v>
      </c>
      <c r="C611" s="68"/>
      <c r="D611" s="69"/>
      <c r="E611" s="69"/>
      <c r="F611" s="69"/>
      <c r="G611" s="70"/>
      <c r="H611" s="69"/>
      <c r="I611" s="70"/>
      <c r="J611" s="71"/>
      <c r="K611" s="71"/>
      <c r="L611" s="72"/>
      <c r="M611" s="42">
        <f>IF($D$5=Abfrage!$O$2,(MONTH(C611)),(VLOOKUP((MONTH(C611)),Abfrage!$I$2:$J$13,2,FALSE)))</f>
        <v>1</v>
      </c>
      <c r="N611" s="18">
        <f t="shared" si="63"/>
        <v>0</v>
      </c>
      <c r="O611" s="18">
        <f t="shared" si="68"/>
        <v>0</v>
      </c>
      <c r="P611" s="18">
        <f t="shared" si="64"/>
        <v>0</v>
      </c>
      <c r="Q611" s="18">
        <f t="shared" si="65"/>
        <v>0</v>
      </c>
      <c r="R611" s="18">
        <f t="shared" si="66"/>
        <v>0</v>
      </c>
      <c r="S611" s="18">
        <f t="shared" si="67"/>
        <v>0</v>
      </c>
      <c r="T611" s="52" t="e">
        <f>VLOOKUP(I611,Konten!A:D,4,FALSE)</f>
        <v>#N/A</v>
      </c>
    </row>
    <row r="612" spans="1:20">
      <c r="A612" s="67"/>
      <c r="B612" s="67">
        <f t="shared" si="69"/>
        <v>603</v>
      </c>
      <c r="C612" s="68"/>
      <c r="D612" s="69"/>
      <c r="E612" s="69"/>
      <c r="F612" s="69"/>
      <c r="G612" s="70"/>
      <c r="H612" s="69"/>
      <c r="I612" s="70"/>
      <c r="J612" s="71"/>
      <c r="K612" s="71"/>
      <c r="L612" s="72"/>
      <c r="M612" s="42">
        <f>IF($D$5=Abfrage!$O$2,(MONTH(C612)),(VLOOKUP((MONTH(C612)),Abfrage!$I$2:$J$13,2,FALSE)))</f>
        <v>1</v>
      </c>
      <c r="N612" s="18">
        <f t="shared" si="63"/>
        <v>0</v>
      </c>
      <c r="O612" s="18">
        <f t="shared" si="68"/>
        <v>0</v>
      </c>
      <c r="P612" s="18">
        <f t="shared" si="64"/>
        <v>0</v>
      </c>
      <c r="Q612" s="18">
        <f t="shared" si="65"/>
        <v>0</v>
      </c>
      <c r="R612" s="18">
        <f t="shared" si="66"/>
        <v>0</v>
      </c>
      <c r="S612" s="18">
        <f t="shared" si="67"/>
        <v>0</v>
      </c>
      <c r="T612" s="52" t="e">
        <f>VLOOKUP(I612,Konten!A:D,4,FALSE)</f>
        <v>#N/A</v>
      </c>
    </row>
    <row r="613" spans="1:20">
      <c r="A613" s="67"/>
      <c r="B613" s="67">
        <f t="shared" si="69"/>
        <v>604</v>
      </c>
      <c r="C613" s="68"/>
      <c r="D613" s="69"/>
      <c r="E613" s="69"/>
      <c r="F613" s="69"/>
      <c r="G613" s="70"/>
      <c r="H613" s="69"/>
      <c r="I613" s="70"/>
      <c r="J613" s="71"/>
      <c r="K613" s="71"/>
      <c r="L613" s="72"/>
      <c r="M613" s="42">
        <f>IF($D$5=Abfrage!$O$2,(MONTH(C613)),(VLOOKUP((MONTH(C613)),Abfrage!$I$2:$J$13,2,FALSE)))</f>
        <v>1</v>
      </c>
      <c r="N613" s="18">
        <f t="shared" si="63"/>
        <v>0</v>
      </c>
      <c r="O613" s="18">
        <f t="shared" si="68"/>
        <v>0</v>
      </c>
      <c r="P613" s="18">
        <f t="shared" si="64"/>
        <v>0</v>
      </c>
      <c r="Q613" s="18">
        <f t="shared" si="65"/>
        <v>0</v>
      </c>
      <c r="R613" s="18">
        <f t="shared" si="66"/>
        <v>0</v>
      </c>
      <c r="S613" s="18">
        <f t="shared" si="67"/>
        <v>0</v>
      </c>
      <c r="T613" s="52" t="e">
        <f>VLOOKUP(I613,Konten!A:D,4,FALSE)</f>
        <v>#N/A</v>
      </c>
    </row>
    <row r="614" spans="1:20">
      <c r="A614" s="67"/>
      <c r="B614" s="67">
        <f t="shared" si="69"/>
        <v>605</v>
      </c>
      <c r="C614" s="68"/>
      <c r="D614" s="69"/>
      <c r="E614" s="69"/>
      <c r="F614" s="69"/>
      <c r="G614" s="70"/>
      <c r="H614" s="69"/>
      <c r="I614" s="70"/>
      <c r="J614" s="71"/>
      <c r="K614" s="71"/>
      <c r="L614" s="72"/>
      <c r="M614" s="42">
        <f>IF($D$5=Abfrage!$O$2,(MONTH(C614)),(VLOOKUP((MONTH(C614)),Abfrage!$I$2:$J$13,2,FALSE)))</f>
        <v>1</v>
      </c>
      <c r="N614" s="18">
        <f t="shared" si="63"/>
        <v>0</v>
      </c>
      <c r="O614" s="18">
        <f t="shared" si="68"/>
        <v>0</v>
      </c>
      <c r="P614" s="18">
        <f t="shared" si="64"/>
        <v>0</v>
      </c>
      <c r="Q614" s="18">
        <f t="shared" si="65"/>
        <v>0</v>
      </c>
      <c r="R614" s="18">
        <f t="shared" si="66"/>
        <v>0</v>
      </c>
      <c r="S614" s="18">
        <f t="shared" si="67"/>
        <v>0</v>
      </c>
      <c r="T614" s="52" t="e">
        <f>VLOOKUP(I614,Konten!A:D,4,FALSE)</f>
        <v>#N/A</v>
      </c>
    </row>
    <row r="615" spans="1:20">
      <c r="A615" s="67"/>
      <c r="B615" s="67">
        <f t="shared" si="69"/>
        <v>606</v>
      </c>
      <c r="C615" s="68"/>
      <c r="D615" s="69"/>
      <c r="E615" s="69"/>
      <c r="F615" s="69"/>
      <c r="G615" s="70"/>
      <c r="H615" s="69"/>
      <c r="I615" s="70"/>
      <c r="J615" s="71"/>
      <c r="K615" s="71"/>
      <c r="L615" s="72"/>
      <c r="M615" s="42">
        <f>IF($D$5=Abfrage!$O$2,(MONTH(C615)),(VLOOKUP((MONTH(C615)),Abfrage!$I$2:$J$13,2,FALSE)))</f>
        <v>1</v>
      </c>
      <c r="N615" s="18">
        <f t="shared" si="63"/>
        <v>0</v>
      </c>
      <c r="O615" s="18">
        <f t="shared" si="68"/>
        <v>0</v>
      </c>
      <c r="P615" s="18">
        <f t="shared" si="64"/>
        <v>0</v>
      </c>
      <c r="Q615" s="18">
        <f t="shared" si="65"/>
        <v>0</v>
      </c>
      <c r="R615" s="18">
        <f t="shared" si="66"/>
        <v>0</v>
      </c>
      <c r="S615" s="18">
        <f t="shared" si="67"/>
        <v>0</v>
      </c>
      <c r="T615" s="52" t="e">
        <f>VLOOKUP(I615,Konten!A:D,4,FALSE)</f>
        <v>#N/A</v>
      </c>
    </row>
    <row r="616" spans="1:20">
      <c r="A616" s="67"/>
      <c r="B616" s="67">
        <f t="shared" si="69"/>
        <v>607</v>
      </c>
      <c r="C616" s="68"/>
      <c r="D616" s="69"/>
      <c r="E616" s="69"/>
      <c r="F616" s="69"/>
      <c r="G616" s="70"/>
      <c r="H616" s="69"/>
      <c r="I616" s="70"/>
      <c r="J616" s="71"/>
      <c r="K616" s="71"/>
      <c r="L616" s="72"/>
      <c r="M616" s="42">
        <f>IF($D$5=Abfrage!$O$2,(MONTH(C616)),(VLOOKUP((MONTH(C616)),Abfrage!$I$2:$J$13,2,FALSE)))</f>
        <v>1</v>
      </c>
      <c r="N616" s="18">
        <f t="shared" si="63"/>
        <v>0</v>
      </c>
      <c r="O616" s="18">
        <f t="shared" si="68"/>
        <v>0</v>
      </c>
      <c r="P616" s="18">
        <f t="shared" si="64"/>
        <v>0</v>
      </c>
      <c r="Q616" s="18">
        <f t="shared" si="65"/>
        <v>0</v>
      </c>
      <c r="R616" s="18">
        <f t="shared" si="66"/>
        <v>0</v>
      </c>
      <c r="S616" s="18">
        <f t="shared" si="67"/>
        <v>0</v>
      </c>
      <c r="T616" s="52" t="e">
        <f>VLOOKUP(I616,Konten!A:D,4,FALSE)</f>
        <v>#N/A</v>
      </c>
    </row>
    <row r="617" spans="1:20">
      <c r="A617" s="67"/>
      <c r="B617" s="67">
        <f t="shared" si="69"/>
        <v>608</v>
      </c>
      <c r="C617" s="68"/>
      <c r="D617" s="69"/>
      <c r="E617" s="69"/>
      <c r="F617" s="69"/>
      <c r="G617" s="70"/>
      <c r="H617" s="69"/>
      <c r="I617" s="70"/>
      <c r="J617" s="71"/>
      <c r="K617" s="71"/>
      <c r="L617" s="72"/>
      <c r="M617" s="42">
        <f>IF($D$5=Abfrage!$O$2,(MONTH(C617)),(VLOOKUP((MONTH(C617)),Abfrage!$I$2:$J$13,2,FALSE)))</f>
        <v>1</v>
      </c>
      <c r="N617" s="18">
        <f t="shared" si="63"/>
        <v>0</v>
      </c>
      <c r="O617" s="18">
        <f t="shared" si="68"/>
        <v>0</v>
      </c>
      <c r="P617" s="18">
        <f t="shared" si="64"/>
        <v>0</v>
      </c>
      <c r="Q617" s="18">
        <f t="shared" si="65"/>
        <v>0</v>
      </c>
      <c r="R617" s="18">
        <f t="shared" si="66"/>
        <v>0</v>
      </c>
      <c r="S617" s="18">
        <f t="shared" si="67"/>
        <v>0</v>
      </c>
      <c r="T617" s="52" t="e">
        <f>VLOOKUP(I617,Konten!A:D,4,FALSE)</f>
        <v>#N/A</v>
      </c>
    </row>
    <row r="618" spans="1:20">
      <c r="A618" s="67"/>
      <c r="B618" s="67">
        <f t="shared" si="69"/>
        <v>609</v>
      </c>
      <c r="C618" s="68"/>
      <c r="D618" s="69"/>
      <c r="E618" s="69"/>
      <c r="F618" s="69"/>
      <c r="G618" s="70"/>
      <c r="H618" s="69"/>
      <c r="I618" s="70"/>
      <c r="J618" s="71"/>
      <c r="K618" s="71"/>
      <c r="L618" s="72"/>
      <c r="M618" s="42">
        <f>IF($D$5=Abfrage!$O$2,(MONTH(C618)),(VLOOKUP((MONTH(C618)),Abfrage!$I$2:$J$13,2,FALSE)))</f>
        <v>1</v>
      </c>
      <c r="N618" s="18">
        <f t="shared" si="63"/>
        <v>0</v>
      </c>
      <c r="O618" s="18">
        <f t="shared" si="68"/>
        <v>0</v>
      </c>
      <c r="P618" s="18">
        <f t="shared" si="64"/>
        <v>0</v>
      </c>
      <c r="Q618" s="18">
        <f t="shared" si="65"/>
        <v>0</v>
      </c>
      <c r="R618" s="18">
        <f t="shared" si="66"/>
        <v>0</v>
      </c>
      <c r="S618" s="18">
        <f t="shared" si="67"/>
        <v>0</v>
      </c>
      <c r="T618" s="52" t="e">
        <f>VLOOKUP(I618,Konten!A:D,4,FALSE)</f>
        <v>#N/A</v>
      </c>
    </row>
    <row r="619" spans="1:20">
      <c r="A619" s="67"/>
      <c r="B619" s="67">
        <f t="shared" si="69"/>
        <v>610</v>
      </c>
      <c r="C619" s="68"/>
      <c r="D619" s="69"/>
      <c r="E619" s="69"/>
      <c r="F619" s="69"/>
      <c r="G619" s="70"/>
      <c r="H619" s="69"/>
      <c r="I619" s="70"/>
      <c r="J619" s="71"/>
      <c r="K619" s="71"/>
      <c r="L619" s="72"/>
      <c r="M619" s="42">
        <f>IF($D$5=Abfrage!$O$2,(MONTH(C619)),(VLOOKUP((MONTH(C619)),Abfrage!$I$2:$J$13,2,FALSE)))</f>
        <v>1</v>
      </c>
      <c r="N619" s="18">
        <f t="shared" si="63"/>
        <v>0</v>
      </c>
      <c r="O619" s="18">
        <f t="shared" si="68"/>
        <v>0</v>
      </c>
      <c r="P619" s="18">
        <f t="shared" si="64"/>
        <v>0</v>
      </c>
      <c r="Q619" s="18">
        <f t="shared" si="65"/>
        <v>0</v>
      </c>
      <c r="R619" s="18">
        <f t="shared" si="66"/>
        <v>0</v>
      </c>
      <c r="S619" s="18">
        <f t="shared" si="67"/>
        <v>0</v>
      </c>
      <c r="T619" s="52" t="e">
        <f>VLOOKUP(I619,Konten!A:D,4,FALSE)</f>
        <v>#N/A</v>
      </c>
    </row>
    <row r="620" spans="1:20">
      <c r="A620" s="67"/>
      <c r="B620" s="67">
        <f t="shared" si="69"/>
        <v>611</v>
      </c>
      <c r="C620" s="68"/>
      <c r="D620" s="69"/>
      <c r="E620" s="69"/>
      <c r="F620" s="69"/>
      <c r="G620" s="70"/>
      <c r="H620" s="69"/>
      <c r="I620" s="70"/>
      <c r="J620" s="71"/>
      <c r="K620" s="71"/>
      <c r="L620" s="72"/>
      <c r="M620" s="42">
        <f>IF($D$5=Abfrage!$O$2,(MONTH(C620)),(VLOOKUP((MONTH(C620)),Abfrage!$I$2:$J$13,2,FALSE)))</f>
        <v>1</v>
      </c>
      <c r="N620" s="18">
        <f t="shared" si="63"/>
        <v>0</v>
      </c>
      <c r="O620" s="18">
        <f t="shared" si="68"/>
        <v>0</v>
      </c>
      <c r="P620" s="18">
        <f t="shared" si="64"/>
        <v>0</v>
      </c>
      <c r="Q620" s="18">
        <f t="shared" si="65"/>
        <v>0</v>
      </c>
      <c r="R620" s="18">
        <f t="shared" si="66"/>
        <v>0</v>
      </c>
      <c r="S620" s="18">
        <f t="shared" si="67"/>
        <v>0</v>
      </c>
      <c r="T620" s="52" t="e">
        <f>VLOOKUP(I620,Konten!A:D,4,FALSE)</f>
        <v>#N/A</v>
      </c>
    </row>
    <row r="621" spans="1:20">
      <c r="A621" s="67"/>
      <c r="B621" s="67">
        <f t="shared" si="69"/>
        <v>612</v>
      </c>
      <c r="C621" s="68"/>
      <c r="D621" s="69"/>
      <c r="E621" s="69"/>
      <c r="F621" s="69"/>
      <c r="G621" s="70"/>
      <c r="H621" s="69"/>
      <c r="I621" s="70"/>
      <c r="J621" s="71"/>
      <c r="K621" s="71"/>
      <c r="L621" s="72"/>
      <c r="M621" s="42">
        <f>IF($D$5=Abfrage!$O$2,(MONTH(C621)),(VLOOKUP((MONTH(C621)),Abfrage!$I$2:$J$13,2,FALSE)))</f>
        <v>1</v>
      </c>
      <c r="N621" s="18">
        <f t="shared" si="63"/>
        <v>0</v>
      </c>
      <c r="O621" s="18">
        <f t="shared" si="68"/>
        <v>0</v>
      </c>
      <c r="P621" s="18">
        <f t="shared" si="64"/>
        <v>0</v>
      </c>
      <c r="Q621" s="18">
        <f t="shared" si="65"/>
        <v>0</v>
      </c>
      <c r="R621" s="18">
        <f t="shared" si="66"/>
        <v>0</v>
      </c>
      <c r="S621" s="18">
        <f t="shared" si="67"/>
        <v>0</v>
      </c>
      <c r="T621" s="52" t="e">
        <f>VLOOKUP(I621,Konten!A:D,4,FALSE)</f>
        <v>#N/A</v>
      </c>
    </row>
    <row r="622" spans="1:20">
      <c r="A622" s="67"/>
      <c r="B622" s="67">
        <f t="shared" si="69"/>
        <v>613</v>
      </c>
      <c r="C622" s="68"/>
      <c r="D622" s="69"/>
      <c r="E622" s="69"/>
      <c r="F622" s="69"/>
      <c r="G622" s="70"/>
      <c r="H622" s="69"/>
      <c r="I622" s="70"/>
      <c r="J622" s="71"/>
      <c r="K622" s="71"/>
      <c r="L622" s="72"/>
      <c r="M622" s="42">
        <f>IF($D$5=Abfrage!$O$2,(MONTH(C622)),(VLOOKUP((MONTH(C622)),Abfrage!$I$2:$J$13,2,FALSE)))</f>
        <v>1</v>
      </c>
      <c r="N622" s="18">
        <f t="shared" si="63"/>
        <v>0</v>
      </c>
      <c r="O622" s="18">
        <f t="shared" si="68"/>
        <v>0</v>
      </c>
      <c r="P622" s="18">
        <f t="shared" si="64"/>
        <v>0</v>
      </c>
      <c r="Q622" s="18">
        <f t="shared" si="65"/>
        <v>0</v>
      </c>
      <c r="R622" s="18">
        <f t="shared" si="66"/>
        <v>0</v>
      </c>
      <c r="S622" s="18">
        <f t="shared" si="67"/>
        <v>0</v>
      </c>
      <c r="T622" s="52" t="e">
        <f>VLOOKUP(I622,Konten!A:D,4,FALSE)</f>
        <v>#N/A</v>
      </c>
    </row>
    <row r="623" spans="1:20">
      <c r="A623" s="67"/>
      <c r="B623" s="67">
        <f t="shared" si="69"/>
        <v>614</v>
      </c>
      <c r="C623" s="68"/>
      <c r="D623" s="69"/>
      <c r="E623" s="69"/>
      <c r="F623" s="69"/>
      <c r="G623" s="70"/>
      <c r="H623" s="69"/>
      <c r="I623" s="70"/>
      <c r="J623" s="71"/>
      <c r="K623" s="71"/>
      <c r="L623" s="72"/>
      <c r="M623" s="42">
        <f>IF($D$5=Abfrage!$O$2,(MONTH(C623)),(VLOOKUP((MONTH(C623)),Abfrage!$I$2:$J$13,2,FALSE)))</f>
        <v>1</v>
      </c>
      <c r="N623" s="18">
        <f t="shared" si="63"/>
        <v>0</v>
      </c>
      <c r="O623" s="18">
        <f t="shared" si="68"/>
        <v>0</v>
      </c>
      <c r="P623" s="18">
        <f t="shared" si="64"/>
        <v>0</v>
      </c>
      <c r="Q623" s="18">
        <f t="shared" si="65"/>
        <v>0</v>
      </c>
      <c r="R623" s="18">
        <f t="shared" si="66"/>
        <v>0</v>
      </c>
      <c r="S623" s="18">
        <f t="shared" si="67"/>
        <v>0</v>
      </c>
      <c r="T623" s="52" t="e">
        <f>VLOOKUP(I623,Konten!A:D,4,FALSE)</f>
        <v>#N/A</v>
      </c>
    </row>
    <row r="624" spans="1:20">
      <c r="A624" s="67"/>
      <c r="B624" s="67">
        <f t="shared" si="69"/>
        <v>615</v>
      </c>
      <c r="C624" s="68"/>
      <c r="D624" s="69"/>
      <c r="E624" s="69"/>
      <c r="F624" s="69"/>
      <c r="G624" s="70"/>
      <c r="H624" s="69"/>
      <c r="I624" s="70"/>
      <c r="J624" s="71"/>
      <c r="K624" s="71"/>
      <c r="L624" s="72"/>
      <c r="M624" s="42">
        <f>IF($D$5=Abfrage!$O$2,(MONTH(C624)),(VLOOKUP((MONTH(C624)),Abfrage!$I$2:$J$13,2,FALSE)))</f>
        <v>1</v>
      </c>
      <c r="N624" s="18">
        <f t="shared" si="63"/>
        <v>0</v>
      </c>
      <c r="O624" s="18">
        <f t="shared" si="68"/>
        <v>0</v>
      </c>
      <c r="P624" s="18">
        <f t="shared" si="64"/>
        <v>0</v>
      </c>
      <c r="Q624" s="18">
        <f t="shared" si="65"/>
        <v>0</v>
      </c>
      <c r="R624" s="18">
        <f t="shared" si="66"/>
        <v>0</v>
      </c>
      <c r="S624" s="18">
        <f t="shared" si="67"/>
        <v>0</v>
      </c>
      <c r="T624" s="52" t="e">
        <f>VLOOKUP(I624,Konten!A:D,4,FALSE)</f>
        <v>#N/A</v>
      </c>
    </row>
    <row r="625" spans="1:20">
      <c r="A625" s="67"/>
      <c r="B625" s="67">
        <f t="shared" si="69"/>
        <v>616</v>
      </c>
      <c r="C625" s="68"/>
      <c r="D625" s="69"/>
      <c r="E625" s="69"/>
      <c r="F625" s="69"/>
      <c r="G625" s="70"/>
      <c r="H625" s="69"/>
      <c r="I625" s="70"/>
      <c r="J625" s="71"/>
      <c r="K625" s="71"/>
      <c r="L625" s="72"/>
      <c r="M625" s="42">
        <f>IF($D$5=Abfrage!$O$2,(MONTH(C625)),(VLOOKUP((MONTH(C625)),Abfrage!$I$2:$J$13,2,FALSE)))</f>
        <v>1</v>
      </c>
      <c r="N625" s="18">
        <f t="shared" si="63"/>
        <v>0</v>
      </c>
      <c r="O625" s="18">
        <f t="shared" si="68"/>
        <v>0</v>
      </c>
      <c r="P625" s="18">
        <f t="shared" si="64"/>
        <v>0</v>
      </c>
      <c r="Q625" s="18">
        <f t="shared" si="65"/>
        <v>0</v>
      </c>
      <c r="R625" s="18">
        <f t="shared" si="66"/>
        <v>0</v>
      </c>
      <c r="S625" s="18">
        <f t="shared" si="67"/>
        <v>0</v>
      </c>
      <c r="T625" s="52" t="e">
        <f>VLOOKUP(I625,Konten!A:D,4,FALSE)</f>
        <v>#N/A</v>
      </c>
    </row>
    <row r="626" spans="1:20">
      <c r="A626" s="67"/>
      <c r="B626" s="67">
        <f t="shared" si="69"/>
        <v>617</v>
      </c>
      <c r="C626" s="68"/>
      <c r="D626" s="69"/>
      <c r="E626" s="69"/>
      <c r="F626" s="69"/>
      <c r="G626" s="70"/>
      <c r="H626" s="69"/>
      <c r="I626" s="70"/>
      <c r="J626" s="71"/>
      <c r="K626" s="71"/>
      <c r="L626" s="72"/>
      <c r="M626" s="42">
        <f>IF($D$5=Abfrage!$O$2,(MONTH(C626)),(VLOOKUP((MONTH(C626)),Abfrage!$I$2:$J$13,2,FALSE)))</f>
        <v>1</v>
      </c>
      <c r="N626" s="18">
        <f t="shared" si="63"/>
        <v>0</v>
      </c>
      <c r="O626" s="18">
        <f t="shared" si="68"/>
        <v>0</v>
      </c>
      <c r="P626" s="18">
        <f t="shared" si="64"/>
        <v>0</v>
      </c>
      <c r="Q626" s="18">
        <f t="shared" si="65"/>
        <v>0</v>
      </c>
      <c r="R626" s="18">
        <f t="shared" si="66"/>
        <v>0</v>
      </c>
      <c r="S626" s="18">
        <f t="shared" si="67"/>
        <v>0</v>
      </c>
      <c r="T626" s="52" t="e">
        <f>VLOOKUP(I626,Konten!A:D,4,FALSE)</f>
        <v>#N/A</v>
      </c>
    </row>
    <row r="627" spans="1:20">
      <c r="A627" s="67"/>
      <c r="B627" s="67">
        <f t="shared" si="69"/>
        <v>618</v>
      </c>
      <c r="C627" s="68"/>
      <c r="D627" s="69"/>
      <c r="E627" s="69"/>
      <c r="F627" s="69"/>
      <c r="G627" s="70"/>
      <c r="H627" s="69"/>
      <c r="I627" s="70"/>
      <c r="J627" s="71"/>
      <c r="K627" s="71"/>
      <c r="L627" s="72"/>
      <c r="M627" s="42">
        <f>IF($D$5=Abfrage!$O$2,(MONTH(C627)),(VLOOKUP((MONTH(C627)),Abfrage!$I$2:$J$13,2,FALSE)))</f>
        <v>1</v>
      </c>
      <c r="N627" s="18">
        <f t="shared" si="63"/>
        <v>0</v>
      </c>
      <c r="O627" s="18">
        <f t="shared" si="68"/>
        <v>0</v>
      </c>
      <c r="P627" s="18">
        <f t="shared" si="64"/>
        <v>0</v>
      </c>
      <c r="Q627" s="18">
        <f t="shared" si="65"/>
        <v>0</v>
      </c>
      <c r="R627" s="18">
        <f t="shared" si="66"/>
        <v>0</v>
      </c>
      <c r="S627" s="18">
        <f t="shared" si="67"/>
        <v>0</v>
      </c>
      <c r="T627" s="52" t="e">
        <f>VLOOKUP(I627,Konten!A:D,4,FALSE)</f>
        <v>#N/A</v>
      </c>
    </row>
    <row r="628" spans="1:20">
      <c r="A628" s="67"/>
      <c r="B628" s="67">
        <f t="shared" si="69"/>
        <v>619</v>
      </c>
      <c r="C628" s="68"/>
      <c r="D628" s="69"/>
      <c r="E628" s="69"/>
      <c r="F628" s="69"/>
      <c r="G628" s="70"/>
      <c r="H628" s="69"/>
      <c r="I628" s="70"/>
      <c r="J628" s="71"/>
      <c r="K628" s="71"/>
      <c r="L628" s="72"/>
      <c r="M628" s="42">
        <f>IF($D$5=Abfrage!$O$2,(MONTH(C628)),(VLOOKUP((MONTH(C628)),Abfrage!$I$2:$J$13,2,FALSE)))</f>
        <v>1</v>
      </c>
      <c r="N628" s="18">
        <f t="shared" si="63"/>
        <v>0</v>
      </c>
      <c r="O628" s="18">
        <f t="shared" si="68"/>
        <v>0</v>
      </c>
      <c r="P628" s="18">
        <f t="shared" si="64"/>
        <v>0</v>
      </c>
      <c r="Q628" s="18">
        <f t="shared" si="65"/>
        <v>0</v>
      </c>
      <c r="R628" s="18">
        <f t="shared" si="66"/>
        <v>0</v>
      </c>
      <c r="S628" s="18">
        <f t="shared" si="67"/>
        <v>0</v>
      </c>
      <c r="T628" s="52" t="e">
        <f>VLOOKUP(I628,Konten!A:D,4,FALSE)</f>
        <v>#N/A</v>
      </c>
    </row>
    <row r="629" spans="1:20">
      <c r="A629" s="67"/>
      <c r="B629" s="67">
        <f t="shared" si="69"/>
        <v>620</v>
      </c>
      <c r="C629" s="68"/>
      <c r="D629" s="69"/>
      <c r="E629" s="69"/>
      <c r="F629" s="69"/>
      <c r="G629" s="70"/>
      <c r="H629" s="69"/>
      <c r="I629" s="70"/>
      <c r="J629" s="71"/>
      <c r="K629" s="71"/>
      <c r="L629" s="72"/>
      <c r="M629" s="42">
        <f>IF($D$5=Abfrage!$O$2,(MONTH(C629)),(VLOOKUP((MONTH(C629)),Abfrage!$I$2:$J$13,2,FALSE)))</f>
        <v>1</v>
      </c>
      <c r="N629" s="18">
        <f t="shared" si="63"/>
        <v>0</v>
      </c>
      <c r="O629" s="18">
        <f t="shared" si="68"/>
        <v>0</v>
      </c>
      <c r="P629" s="18">
        <f t="shared" si="64"/>
        <v>0</v>
      </c>
      <c r="Q629" s="18">
        <f t="shared" si="65"/>
        <v>0</v>
      </c>
      <c r="R629" s="18">
        <f t="shared" si="66"/>
        <v>0</v>
      </c>
      <c r="S629" s="18">
        <f t="shared" si="67"/>
        <v>0</v>
      </c>
      <c r="T629" s="52" t="e">
        <f>VLOOKUP(I629,Konten!A:D,4,FALSE)</f>
        <v>#N/A</v>
      </c>
    </row>
    <row r="630" spans="1:20">
      <c r="A630" s="67"/>
      <c r="B630" s="67">
        <f t="shared" si="69"/>
        <v>621</v>
      </c>
      <c r="C630" s="68"/>
      <c r="D630" s="69"/>
      <c r="E630" s="69"/>
      <c r="F630" s="69"/>
      <c r="G630" s="70"/>
      <c r="H630" s="69"/>
      <c r="I630" s="70"/>
      <c r="J630" s="71"/>
      <c r="K630" s="71"/>
      <c r="L630" s="72"/>
      <c r="M630" s="42">
        <f>IF($D$5=Abfrage!$O$2,(MONTH(C630)),(VLOOKUP((MONTH(C630)),Abfrage!$I$2:$J$13,2,FALSE)))</f>
        <v>1</v>
      </c>
      <c r="N630" s="18">
        <f t="shared" si="63"/>
        <v>0</v>
      </c>
      <c r="O630" s="18">
        <f t="shared" si="68"/>
        <v>0</v>
      </c>
      <c r="P630" s="18">
        <f t="shared" si="64"/>
        <v>0</v>
      </c>
      <c r="Q630" s="18">
        <f t="shared" si="65"/>
        <v>0</v>
      </c>
      <c r="R630" s="18">
        <f t="shared" si="66"/>
        <v>0</v>
      </c>
      <c r="S630" s="18">
        <f t="shared" si="67"/>
        <v>0</v>
      </c>
      <c r="T630" s="52" t="e">
        <f>VLOOKUP(I630,Konten!A:D,4,FALSE)</f>
        <v>#N/A</v>
      </c>
    </row>
    <row r="631" spans="1:20">
      <c r="A631" s="67"/>
      <c r="B631" s="67">
        <f t="shared" si="69"/>
        <v>622</v>
      </c>
      <c r="C631" s="68"/>
      <c r="D631" s="69"/>
      <c r="E631" s="69"/>
      <c r="F631" s="69"/>
      <c r="G631" s="70"/>
      <c r="H631" s="69"/>
      <c r="I631" s="70"/>
      <c r="J631" s="71"/>
      <c r="K631" s="71"/>
      <c r="L631" s="72"/>
      <c r="M631" s="42">
        <f>IF($D$5=Abfrage!$O$2,(MONTH(C631)),(VLOOKUP((MONTH(C631)),Abfrage!$I$2:$J$13,2,FALSE)))</f>
        <v>1</v>
      </c>
      <c r="N631" s="18">
        <f t="shared" si="63"/>
        <v>0</v>
      </c>
      <c r="O631" s="18">
        <f t="shared" si="68"/>
        <v>0</v>
      </c>
      <c r="P631" s="18">
        <f t="shared" si="64"/>
        <v>0</v>
      </c>
      <c r="Q631" s="18">
        <f t="shared" si="65"/>
        <v>0</v>
      </c>
      <c r="R631" s="18">
        <f t="shared" si="66"/>
        <v>0</v>
      </c>
      <c r="S631" s="18">
        <f t="shared" si="67"/>
        <v>0</v>
      </c>
      <c r="T631" s="52" t="e">
        <f>VLOOKUP(I631,Konten!A:D,4,FALSE)</f>
        <v>#N/A</v>
      </c>
    </row>
    <row r="632" spans="1:20">
      <c r="A632" s="67"/>
      <c r="B632" s="67">
        <f t="shared" si="69"/>
        <v>623</v>
      </c>
      <c r="C632" s="68"/>
      <c r="D632" s="69"/>
      <c r="E632" s="69"/>
      <c r="F632" s="69"/>
      <c r="G632" s="70"/>
      <c r="H632" s="69"/>
      <c r="I632" s="70"/>
      <c r="J632" s="71"/>
      <c r="K632" s="71"/>
      <c r="L632" s="72"/>
      <c r="M632" s="42">
        <f>IF($D$5=Abfrage!$O$2,(MONTH(C632)),(VLOOKUP((MONTH(C632)),Abfrage!$I$2:$J$13,2,FALSE)))</f>
        <v>1</v>
      </c>
      <c r="N632" s="18">
        <f t="shared" si="63"/>
        <v>0</v>
      </c>
      <c r="O632" s="18">
        <f t="shared" si="68"/>
        <v>0</v>
      </c>
      <c r="P632" s="18">
        <f t="shared" si="64"/>
        <v>0</v>
      </c>
      <c r="Q632" s="18">
        <f t="shared" si="65"/>
        <v>0</v>
      </c>
      <c r="R632" s="18">
        <f t="shared" si="66"/>
        <v>0</v>
      </c>
      <c r="S632" s="18">
        <f t="shared" si="67"/>
        <v>0</v>
      </c>
      <c r="T632" s="52" t="e">
        <f>VLOOKUP(I632,Konten!A:D,4,FALSE)</f>
        <v>#N/A</v>
      </c>
    </row>
    <row r="633" spans="1:20">
      <c r="A633" s="67"/>
      <c r="B633" s="67">
        <f t="shared" si="69"/>
        <v>624</v>
      </c>
      <c r="C633" s="68"/>
      <c r="D633" s="69"/>
      <c r="E633" s="69"/>
      <c r="F633" s="69"/>
      <c r="G633" s="70"/>
      <c r="H633" s="69"/>
      <c r="I633" s="70"/>
      <c r="J633" s="71"/>
      <c r="K633" s="71"/>
      <c r="L633" s="72"/>
      <c r="M633" s="42">
        <f>IF($D$5=Abfrage!$O$2,(MONTH(C633)),(VLOOKUP((MONTH(C633)),Abfrage!$I$2:$J$13,2,FALSE)))</f>
        <v>1</v>
      </c>
      <c r="N633" s="18">
        <f t="shared" si="63"/>
        <v>0</v>
      </c>
      <c r="O633" s="18">
        <f t="shared" si="68"/>
        <v>0</v>
      </c>
      <c r="P633" s="18">
        <f t="shared" si="64"/>
        <v>0</v>
      </c>
      <c r="Q633" s="18">
        <f t="shared" si="65"/>
        <v>0</v>
      </c>
      <c r="R633" s="18">
        <f t="shared" si="66"/>
        <v>0</v>
      </c>
      <c r="S633" s="18">
        <f t="shared" si="67"/>
        <v>0</v>
      </c>
      <c r="T633" s="52" t="e">
        <f>VLOOKUP(I633,Konten!A:D,4,FALSE)</f>
        <v>#N/A</v>
      </c>
    </row>
    <row r="634" spans="1:20">
      <c r="A634" s="67"/>
      <c r="B634" s="67">
        <f t="shared" si="69"/>
        <v>625</v>
      </c>
      <c r="C634" s="68"/>
      <c r="D634" s="69"/>
      <c r="E634" s="69"/>
      <c r="F634" s="69"/>
      <c r="G634" s="70"/>
      <c r="H634" s="69"/>
      <c r="I634" s="70"/>
      <c r="J634" s="71"/>
      <c r="K634" s="71"/>
      <c r="L634" s="72"/>
      <c r="M634" s="42">
        <f>IF($D$5=Abfrage!$O$2,(MONTH(C634)),(VLOOKUP((MONTH(C634)),Abfrage!$I$2:$J$13,2,FALSE)))</f>
        <v>1</v>
      </c>
      <c r="N634" s="18">
        <f t="shared" si="63"/>
        <v>0</v>
      </c>
      <c r="O634" s="18">
        <f t="shared" si="68"/>
        <v>0</v>
      </c>
      <c r="P634" s="18">
        <f t="shared" si="64"/>
        <v>0</v>
      </c>
      <c r="Q634" s="18">
        <f t="shared" si="65"/>
        <v>0</v>
      </c>
      <c r="R634" s="18">
        <f t="shared" si="66"/>
        <v>0</v>
      </c>
      <c r="S634" s="18">
        <f t="shared" si="67"/>
        <v>0</v>
      </c>
      <c r="T634" s="52" t="e">
        <f>VLOOKUP(I634,Konten!A:D,4,FALSE)</f>
        <v>#N/A</v>
      </c>
    </row>
    <row r="635" spans="1:20">
      <c r="A635" s="67"/>
      <c r="B635" s="67">
        <f t="shared" si="69"/>
        <v>626</v>
      </c>
      <c r="C635" s="68"/>
      <c r="D635" s="69"/>
      <c r="E635" s="69"/>
      <c r="F635" s="69"/>
      <c r="G635" s="70"/>
      <c r="H635" s="69"/>
      <c r="I635" s="70"/>
      <c r="J635" s="71"/>
      <c r="K635" s="71"/>
      <c r="L635" s="72"/>
      <c r="M635" s="42">
        <f>IF($D$5=Abfrage!$O$2,(MONTH(C635)),(VLOOKUP((MONTH(C635)),Abfrage!$I$2:$J$13,2,FALSE)))</f>
        <v>1</v>
      </c>
      <c r="N635" s="18">
        <f t="shared" si="63"/>
        <v>0</v>
      </c>
      <c r="O635" s="18">
        <f t="shared" si="68"/>
        <v>0</v>
      </c>
      <c r="P635" s="18">
        <f t="shared" si="64"/>
        <v>0</v>
      </c>
      <c r="Q635" s="18">
        <f t="shared" si="65"/>
        <v>0</v>
      </c>
      <c r="R635" s="18">
        <f t="shared" si="66"/>
        <v>0</v>
      </c>
      <c r="S635" s="18">
        <f t="shared" si="67"/>
        <v>0</v>
      </c>
      <c r="T635" s="52" t="e">
        <f>VLOOKUP(I635,Konten!A:D,4,FALSE)</f>
        <v>#N/A</v>
      </c>
    </row>
    <row r="636" spans="1:20">
      <c r="A636" s="67"/>
      <c r="B636" s="67">
        <f t="shared" si="69"/>
        <v>627</v>
      </c>
      <c r="C636" s="68"/>
      <c r="D636" s="69"/>
      <c r="E636" s="69"/>
      <c r="F636" s="69"/>
      <c r="G636" s="70"/>
      <c r="H636" s="69"/>
      <c r="I636" s="70"/>
      <c r="J636" s="71"/>
      <c r="K636" s="71"/>
      <c r="L636" s="72"/>
      <c r="M636" s="42">
        <f>IF($D$5=Abfrage!$O$2,(MONTH(C636)),(VLOOKUP((MONTH(C636)),Abfrage!$I$2:$J$13,2,FALSE)))</f>
        <v>1</v>
      </c>
      <c r="N636" s="18">
        <f t="shared" si="63"/>
        <v>0</v>
      </c>
      <c r="O636" s="18">
        <f t="shared" si="68"/>
        <v>0</v>
      </c>
      <c r="P636" s="18">
        <f t="shared" si="64"/>
        <v>0</v>
      </c>
      <c r="Q636" s="18">
        <f t="shared" si="65"/>
        <v>0</v>
      </c>
      <c r="R636" s="18">
        <f t="shared" si="66"/>
        <v>0</v>
      </c>
      <c r="S636" s="18">
        <f t="shared" si="67"/>
        <v>0</v>
      </c>
      <c r="T636" s="52" t="e">
        <f>VLOOKUP(I636,Konten!A:D,4,FALSE)</f>
        <v>#N/A</v>
      </c>
    </row>
    <row r="637" spans="1:20">
      <c r="A637" s="67"/>
      <c r="B637" s="67">
        <f t="shared" si="69"/>
        <v>628</v>
      </c>
      <c r="C637" s="68"/>
      <c r="D637" s="69"/>
      <c r="E637" s="69"/>
      <c r="F637" s="69"/>
      <c r="G637" s="70"/>
      <c r="H637" s="69"/>
      <c r="I637" s="70"/>
      <c r="J637" s="71"/>
      <c r="K637" s="71"/>
      <c r="L637" s="72"/>
      <c r="M637" s="42">
        <f>IF($D$5=Abfrage!$O$2,(MONTH(C637)),(VLOOKUP((MONTH(C637)),Abfrage!$I$2:$J$13,2,FALSE)))</f>
        <v>1</v>
      </c>
      <c r="N637" s="18">
        <f t="shared" si="63"/>
        <v>0</v>
      </c>
      <c r="O637" s="18">
        <f t="shared" si="68"/>
        <v>0</v>
      </c>
      <c r="P637" s="18">
        <f t="shared" si="64"/>
        <v>0</v>
      </c>
      <c r="Q637" s="18">
        <f t="shared" si="65"/>
        <v>0</v>
      </c>
      <c r="R637" s="18">
        <f t="shared" si="66"/>
        <v>0</v>
      </c>
      <c r="S637" s="18">
        <f t="shared" si="67"/>
        <v>0</v>
      </c>
      <c r="T637" s="52" t="e">
        <f>VLOOKUP(I637,Konten!A:D,4,FALSE)</f>
        <v>#N/A</v>
      </c>
    </row>
    <row r="638" spans="1:20">
      <c r="A638" s="67"/>
      <c r="B638" s="67">
        <f t="shared" si="69"/>
        <v>629</v>
      </c>
      <c r="C638" s="68"/>
      <c r="D638" s="69"/>
      <c r="E638" s="69"/>
      <c r="F638" s="69"/>
      <c r="G638" s="70"/>
      <c r="H638" s="69"/>
      <c r="I638" s="70"/>
      <c r="J638" s="71"/>
      <c r="K638" s="71"/>
      <c r="L638" s="72"/>
      <c r="M638" s="42">
        <f>IF($D$5=Abfrage!$O$2,(MONTH(C638)),(VLOOKUP((MONTH(C638)),Abfrage!$I$2:$J$13,2,FALSE)))</f>
        <v>1</v>
      </c>
      <c r="N638" s="18">
        <f t="shared" si="63"/>
        <v>0</v>
      </c>
      <c r="O638" s="18">
        <f t="shared" si="68"/>
        <v>0</v>
      </c>
      <c r="P638" s="18">
        <f t="shared" si="64"/>
        <v>0</v>
      </c>
      <c r="Q638" s="18">
        <f t="shared" si="65"/>
        <v>0</v>
      </c>
      <c r="R638" s="18">
        <f t="shared" si="66"/>
        <v>0</v>
      </c>
      <c r="S638" s="18">
        <f t="shared" si="67"/>
        <v>0</v>
      </c>
      <c r="T638" s="52" t="e">
        <f>VLOOKUP(I638,Konten!A:D,4,FALSE)</f>
        <v>#N/A</v>
      </c>
    </row>
    <row r="639" spans="1:20">
      <c r="A639" s="67"/>
      <c r="B639" s="67">
        <f t="shared" si="69"/>
        <v>630</v>
      </c>
      <c r="C639" s="68"/>
      <c r="D639" s="69"/>
      <c r="E639" s="69"/>
      <c r="F639" s="69"/>
      <c r="G639" s="70"/>
      <c r="H639" s="69"/>
      <c r="I639" s="70"/>
      <c r="J639" s="71"/>
      <c r="K639" s="71"/>
      <c r="L639" s="72"/>
      <c r="M639" s="42">
        <f>IF($D$5=Abfrage!$O$2,(MONTH(C639)),(VLOOKUP((MONTH(C639)),Abfrage!$I$2:$J$13,2,FALSE)))</f>
        <v>1</v>
      </c>
      <c r="N639" s="18">
        <f t="shared" si="63"/>
        <v>0</v>
      </c>
      <c r="O639" s="18">
        <f t="shared" si="68"/>
        <v>0</v>
      </c>
      <c r="P639" s="18">
        <f t="shared" si="64"/>
        <v>0</v>
      </c>
      <c r="Q639" s="18">
        <f t="shared" si="65"/>
        <v>0</v>
      </c>
      <c r="R639" s="18">
        <f t="shared" si="66"/>
        <v>0</v>
      </c>
      <c r="S639" s="18">
        <f t="shared" si="67"/>
        <v>0</v>
      </c>
      <c r="T639" s="52" t="e">
        <f>VLOOKUP(I639,Konten!A:D,4,FALSE)</f>
        <v>#N/A</v>
      </c>
    </row>
    <row r="640" spans="1:20">
      <c r="A640" s="67"/>
      <c r="B640" s="67">
        <f t="shared" si="69"/>
        <v>631</v>
      </c>
      <c r="C640" s="68"/>
      <c r="D640" s="69"/>
      <c r="E640" s="69"/>
      <c r="F640" s="69"/>
      <c r="G640" s="70"/>
      <c r="H640" s="69"/>
      <c r="I640" s="70"/>
      <c r="J640" s="71"/>
      <c r="K640" s="71"/>
      <c r="L640" s="72"/>
      <c r="M640" s="42">
        <f>IF($D$5=Abfrage!$O$2,(MONTH(C640)),(VLOOKUP((MONTH(C640)),Abfrage!$I$2:$J$13,2,FALSE)))</f>
        <v>1</v>
      </c>
      <c r="N640" s="18">
        <f t="shared" si="63"/>
        <v>0</v>
      </c>
      <c r="O640" s="18">
        <f t="shared" si="68"/>
        <v>0</v>
      </c>
      <c r="P640" s="18">
        <f t="shared" si="64"/>
        <v>0</v>
      </c>
      <c r="Q640" s="18">
        <f t="shared" si="65"/>
        <v>0</v>
      </c>
      <c r="R640" s="18">
        <f t="shared" si="66"/>
        <v>0</v>
      </c>
      <c r="S640" s="18">
        <f t="shared" si="67"/>
        <v>0</v>
      </c>
      <c r="T640" s="52" t="e">
        <f>VLOOKUP(I640,Konten!A:D,4,FALSE)</f>
        <v>#N/A</v>
      </c>
    </row>
    <row r="641" spans="1:20">
      <c r="A641" s="67"/>
      <c r="B641" s="67">
        <f t="shared" si="69"/>
        <v>632</v>
      </c>
      <c r="C641" s="68"/>
      <c r="D641" s="69"/>
      <c r="E641" s="69"/>
      <c r="F641" s="69"/>
      <c r="G641" s="70"/>
      <c r="H641" s="69"/>
      <c r="I641" s="70"/>
      <c r="J641" s="71"/>
      <c r="K641" s="71"/>
      <c r="L641" s="72"/>
      <c r="M641" s="42">
        <f>IF($D$5=Abfrage!$O$2,(MONTH(C641)),(VLOOKUP((MONTH(C641)),Abfrage!$I$2:$J$13,2,FALSE)))</f>
        <v>1</v>
      </c>
      <c r="N641" s="18">
        <f t="shared" si="63"/>
        <v>0</v>
      </c>
      <c r="O641" s="18">
        <f t="shared" si="68"/>
        <v>0</v>
      </c>
      <c r="P641" s="18">
        <f t="shared" si="64"/>
        <v>0</v>
      </c>
      <c r="Q641" s="18">
        <f t="shared" si="65"/>
        <v>0</v>
      </c>
      <c r="R641" s="18">
        <f t="shared" si="66"/>
        <v>0</v>
      </c>
      <c r="S641" s="18">
        <f t="shared" si="67"/>
        <v>0</v>
      </c>
      <c r="T641" s="52" t="e">
        <f>VLOOKUP(I641,Konten!A:D,4,FALSE)</f>
        <v>#N/A</v>
      </c>
    </row>
    <row r="642" spans="1:20">
      <c r="A642" s="67"/>
      <c r="B642" s="67">
        <f t="shared" si="69"/>
        <v>633</v>
      </c>
      <c r="C642" s="68"/>
      <c r="D642" s="69"/>
      <c r="E642" s="69"/>
      <c r="F642" s="69"/>
      <c r="G642" s="70"/>
      <c r="H642" s="69"/>
      <c r="I642" s="70"/>
      <c r="J642" s="71"/>
      <c r="K642" s="71"/>
      <c r="L642" s="72"/>
      <c r="M642" s="42">
        <f>IF($D$5=Abfrage!$O$2,(MONTH(C642)),(VLOOKUP((MONTH(C642)),Abfrage!$I$2:$J$13,2,FALSE)))</f>
        <v>1</v>
      </c>
      <c r="N642" s="18">
        <f t="shared" si="63"/>
        <v>0</v>
      </c>
      <c r="O642" s="18">
        <f t="shared" si="68"/>
        <v>0</v>
      </c>
      <c r="P642" s="18">
        <f t="shared" si="64"/>
        <v>0</v>
      </c>
      <c r="Q642" s="18">
        <f t="shared" si="65"/>
        <v>0</v>
      </c>
      <c r="R642" s="18">
        <f t="shared" si="66"/>
        <v>0</v>
      </c>
      <c r="S642" s="18">
        <f t="shared" si="67"/>
        <v>0</v>
      </c>
      <c r="T642" s="52" t="e">
        <f>VLOOKUP(I642,Konten!A:D,4,FALSE)</f>
        <v>#N/A</v>
      </c>
    </row>
    <row r="643" spans="1:20">
      <c r="A643" s="67"/>
      <c r="B643" s="67">
        <f t="shared" si="69"/>
        <v>634</v>
      </c>
      <c r="C643" s="68"/>
      <c r="D643" s="69"/>
      <c r="E643" s="69"/>
      <c r="F643" s="69"/>
      <c r="G643" s="70"/>
      <c r="H643" s="69"/>
      <c r="I643" s="70"/>
      <c r="J643" s="71"/>
      <c r="K643" s="71"/>
      <c r="L643" s="72"/>
      <c r="M643" s="42">
        <f>IF($D$5=Abfrage!$O$2,(MONTH(C643)),(VLOOKUP((MONTH(C643)),Abfrage!$I$2:$J$13,2,FALSE)))</f>
        <v>1</v>
      </c>
      <c r="N643" s="18">
        <f t="shared" si="63"/>
        <v>0</v>
      </c>
      <c r="O643" s="18">
        <f t="shared" si="68"/>
        <v>0</v>
      </c>
      <c r="P643" s="18">
        <f t="shared" si="64"/>
        <v>0</v>
      </c>
      <c r="Q643" s="18">
        <f t="shared" si="65"/>
        <v>0</v>
      </c>
      <c r="R643" s="18">
        <f t="shared" si="66"/>
        <v>0</v>
      </c>
      <c r="S643" s="18">
        <f t="shared" si="67"/>
        <v>0</v>
      </c>
      <c r="T643" s="52" t="e">
        <f>VLOOKUP(I643,Konten!A:D,4,FALSE)</f>
        <v>#N/A</v>
      </c>
    </row>
    <row r="644" spans="1:20">
      <c r="A644" s="67"/>
      <c r="B644" s="67">
        <f t="shared" si="69"/>
        <v>635</v>
      </c>
      <c r="C644" s="68"/>
      <c r="D644" s="69"/>
      <c r="E644" s="69"/>
      <c r="F644" s="69"/>
      <c r="G644" s="70"/>
      <c r="H644" s="69"/>
      <c r="I644" s="70"/>
      <c r="J644" s="71"/>
      <c r="K644" s="71"/>
      <c r="L644" s="72"/>
      <c r="M644" s="42">
        <f>IF($D$5=Abfrage!$O$2,(MONTH(C644)),(VLOOKUP((MONTH(C644)),Abfrage!$I$2:$J$13,2,FALSE)))</f>
        <v>1</v>
      </c>
      <c r="N644" s="18">
        <f t="shared" si="63"/>
        <v>0</v>
      </c>
      <c r="O644" s="18">
        <f t="shared" si="68"/>
        <v>0</v>
      </c>
      <c r="P644" s="18">
        <f t="shared" si="64"/>
        <v>0</v>
      </c>
      <c r="Q644" s="18">
        <f t="shared" si="65"/>
        <v>0</v>
      </c>
      <c r="R644" s="18">
        <f t="shared" si="66"/>
        <v>0</v>
      </c>
      <c r="S644" s="18">
        <f t="shared" si="67"/>
        <v>0</v>
      </c>
      <c r="T644" s="52" t="e">
        <f>VLOOKUP(I644,Konten!A:D,4,FALSE)</f>
        <v>#N/A</v>
      </c>
    </row>
    <row r="645" spans="1:20">
      <c r="A645" s="67"/>
      <c r="B645" s="67">
        <f t="shared" si="69"/>
        <v>636</v>
      </c>
      <c r="C645" s="68"/>
      <c r="D645" s="69"/>
      <c r="E645" s="69"/>
      <c r="F645" s="69"/>
      <c r="G645" s="70"/>
      <c r="H645" s="69"/>
      <c r="I645" s="70"/>
      <c r="J645" s="71"/>
      <c r="K645" s="71"/>
      <c r="L645" s="72"/>
      <c r="M645" s="42">
        <f>IF($D$5=Abfrage!$O$2,(MONTH(C645)),(VLOOKUP((MONTH(C645)),Abfrage!$I$2:$J$13,2,FALSE)))</f>
        <v>1</v>
      </c>
      <c r="N645" s="18">
        <f t="shared" si="63"/>
        <v>0</v>
      </c>
      <c r="O645" s="18">
        <f t="shared" si="68"/>
        <v>0</v>
      </c>
      <c r="P645" s="18">
        <f t="shared" si="64"/>
        <v>0</v>
      </c>
      <c r="Q645" s="18">
        <f t="shared" si="65"/>
        <v>0</v>
      </c>
      <c r="R645" s="18">
        <f t="shared" si="66"/>
        <v>0</v>
      </c>
      <c r="S645" s="18">
        <f t="shared" si="67"/>
        <v>0</v>
      </c>
      <c r="T645" s="52" t="e">
        <f>VLOOKUP(I645,Konten!A:D,4,FALSE)</f>
        <v>#N/A</v>
      </c>
    </row>
    <row r="646" spans="1:20">
      <c r="A646" s="67"/>
      <c r="B646" s="67">
        <f t="shared" si="69"/>
        <v>637</v>
      </c>
      <c r="C646" s="68"/>
      <c r="D646" s="69"/>
      <c r="E646" s="69"/>
      <c r="F646" s="69"/>
      <c r="G646" s="70"/>
      <c r="H646" s="69"/>
      <c r="I646" s="70"/>
      <c r="J646" s="71"/>
      <c r="K646" s="71"/>
      <c r="L646" s="72"/>
      <c r="M646" s="42">
        <f>IF($D$5=Abfrage!$O$2,(MONTH(C646)),(VLOOKUP((MONTH(C646)),Abfrage!$I$2:$J$13,2,FALSE)))</f>
        <v>1</v>
      </c>
      <c r="N646" s="18">
        <f t="shared" si="63"/>
        <v>0</v>
      </c>
      <c r="O646" s="18">
        <f t="shared" si="68"/>
        <v>0</v>
      </c>
      <c r="P646" s="18">
        <f t="shared" si="64"/>
        <v>0</v>
      </c>
      <c r="Q646" s="18">
        <f t="shared" si="65"/>
        <v>0</v>
      </c>
      <c r="R646" s="18">
        <f t="shared" si="66"/>
        <v>0</v>
      </c>
      <c r="S646" s="18">
        <f t="shared" si="67"/>
        <v>0</v>
      </c>
      <c r="T646" s="52" t="e">
        <f>VLOOKUP(I646,Konten!A:D,4,FALSE)</f>
        <v>#N/A</v>
      </c>
    </row>
    <row r="647" spans="1:20">
      <c r="A647" s="67"/>
      <c r="B647" s="67">
        <f t="shared" si="69"/>
        <v>638</v>
      </c>
      <c r="C647" s="68"/>
      <c r="D647" s="69"/>
      <c r="E647" s="69"/>
      <c r="F647" s="69"/>
      <c r="G647" s="70"/>
      <c r="H647" s="69"/>
      <c r="I647" s="70"/>
      <c r="J647" s="71"/>
      <c r="K647" s="71"/>
      <c r="L647" s="72"/>
      <c r="M647" s="42">
        <f>IF($D$5=Abfrage!$O$2,(MONTH(C647)),(VLOOKUP((MONTH(C647)),Abfrage!$I$2:$J$13,2,FALSE)))</f>
        <v>1</v>
      </c>
      <c r="N647" s="18">
        <f t="shared" si="63"/>
        <v>0</v>
      </c>
      <c r="O647" s="18">
        <f t="shared" si="68"/>
        <v>0</v>
      </c>
      <c r="P647" s="18">
        <f t="shared" si="64"/>
        <v>0</v>
      </c>
      <c r="Q647" s="18">
        <f t="shared" si="65"/>
        <v>0</v>
      </c>
      <c r="R647" s="18">
        <f t="shared" si="66"/>
        <v>0</v>
      </c>
      <c r="S647" s="18">
        <f t="shared" si="67"/>
        <v>0</v>
      </c>
      <c r="T647" s="52" t="e">
        <f>VLOOKUP(I647,Konten!A:D,4,FALSE)</f>
        <v>#N/A</v>
      </c>
    </row>
    <row r="648" spans="1:20">
      <c r="A648" s="67"/>
      <c r="B648" s="67">
        <f t="shared" si="69"/>
        <v>639</v>
      </c>
      <c r="C648" s="68"/>
      <c r="D648" s="69"/>
      <c r="E648" s="69"/>
      <c r="F648" s="69"/>
      <c r="G648" s="70"/>
      <c r="H648" s="69"/>
      <c r="I648" s="70"/>
      <c r="J648" s="71"/>
      <c r="K648" s="71"/>
      <c r="L648" s="72"/>
      <c r="M648" s="42">
        <f>IF($D$5=Abfrage!$O$2,(MONTH(C648)),(VLOOKUP((MONTH(C648)),Abfrage!$I$2:$J$13,2,FALSE)))</f>
        <v>1</v>
      </c>
      <c r="N648" s="18">
        <f t="shared" si="63"/>
        <v>0</v>
      </c>
      <c r="O648" s="18">
        <f t="shared" si="68"/>
        <v>0</v>
      </c>
      <c r="P648" s="18">
        <f t="shared" si="64"/>
        <v>0</v>
      </c>
      <c r="Q648" s="18">
        <f t="shared" si="65"/>
        <v>0</v>
      </c>
      <c r="R648" s="18">
        <f t="shared" si="66"/>
        <v>0</v>
      </c>
      <c r="S648" s="18">
        <f t="shared" si="67"/>
        <v>0</v>
      </c>
      <c r="T648" s="52" t="e">
        <f>VLOOKUP(I648,Konten!A:D,4,FALSE)</f>
        <v>#N/A</v>
      </c>
    </row>
    <row r="649" spans="1:20">
      <c r="A649" s="67"/>
      <c r="B649" s="67">
        <f t="shared" si="69"/>
        <v>640</v>
      </c>
      <c r="C649" s="68"/>
      <c r="D649" s="69"/>
      <c r="E649" s="69"/>
      <c r="F649" s="69"/>
      <c r="G649" s="70"/>
      <c r="H649" s="69"/>
      <c r="I649" s="70"/>
      <c r="J649" s="71"/>
      <c r="K649" s="71"/>
      <c r="L649" s="72"/>
      <c r="M649" s="42">
        <f>IF($D$5=Abfrage!$O$2,(MONTH(C649)),(VLOOKUP((MONTH(C649)),Abfrage!$I$2:$J$13,2,FALSE)))</f>
        <v>1</v>
      </c>
      <c r="N649" s="18">
        <f t="shared" si="63"/>
        <v>0</v>
      </c>
      <c r="O649" s="18">
        <f t="shared" si="68"/>
        <v>0</v>
      </c>
      <c r="P649" s="18">
        <f t="shared" si="64"/>
        <v>0</v>
      </c>
      <c r="Q649" s="18">
        <f t="shared" si="65"/>
        <v>0</v>
      </c>
      <c r="R649" s="18">
        <f t="shared" si="66"/>
        <v>0</v>
      </c>
      <c r="S649" s="18">
        <f t="shared" si="67"/>
        <v>0</v>
      </c>
      <c r="T649" s="52" t="e">
        <f>VLOOKUP(I649,Konten!A:D,4,FALSE)</f>
        <v>#N/A</v>
      </c>
    </row>
    <row r="650" spans="1:20">
      <c r="A650" s="67"/>
      <c r="B650" s="67">
        <f t="shared" si="69"/>
        <v>641</v>
      </c>
      <c r="C650" s="68"/>
      <c r="D650" s="69"/>
      <c r="E650" s="69"/>
      <c r="F650" s="69"/>
      <c r="G650" s="70"/>
      <c r="H650" s="69"/>
      <c r="I650" s="70"/>
      <c r="J650" s="71"/>
      <c r="K650" s="71"/>
      <c r="L650" s="72"/>
      <c r="M650" s="42">
        <f>IF($D$5=Abfrage!$O$2,(MONTH(C650)),(VLOOKUP((MONTH(C650)),Abfrage!$I$2:$J$13,2,FALSE)))</f>
        <v>1</v>
      </c>
      <c r="N650" s="18">
        <f t="shared" ref="N650:N713" si="70">(SUM(P650:S650))-(SUM(J650:K650))</f>
        <v>0</v>
      </c>
      <c r="O650" s="18">
        <f t="shared" si="68"/>
        <v>0</v>
      </c>
      <c r="P650" s="18">
        <f t="shared" ref="P650:P713" si="71">IFERROR((ROUND((+J650/(1+L650)*L650),2)),0)</f>
        <v>0</v>
      </c>
      <c r="Q650" s="18">
        <f t="shared" ref="Q650:Q713" si="72">IFERROR(ROUND(IF(L650=100%,K650,(K650/(1+L650)*L650)),2),0)</f>
        <v>0</v>
      </c>
      <c r="R650" s="18">
        <f t="shared" ref="R650:R713" si="73">+J650-P650</f>
        <v>0</v>
      </c>
      <c r="S650" s="18">
        <f t="shared" ref="S650:S713" si="74">+K650-Q650</f>
        <v>0</v>
      </c>
      <c r="T650" s="52" t="e">
        <f>VLOOKUP(I650,Konten!A:D,4,FALSE)</f>
        <v>#N/A</v>
      </c>
    </row>
    <row r="651" spans="1:20">
      <c r="A651" s="67"/>
      <c r="B651" s="67">
        <f t="shared" si="69"/>
        <v>642</v>
      </c>
      <c r="C651" s="68"/>
      <c r="D651" s="69"/>
      <c r="E651" s="69"/>
      <c r="F651" s="69"/>
      <c r="G651" s="70"/>
      <c r="H651" s="69"/>
      <c r="I651" s="70"/>
      <c r="J651" s="71"/>
      <c r="K651" s="71"/>
      <c r="L651" s="72"/>
      <c r="M651" s="42">
        <f>IF($D$5=Abfrage!$O$2,(MONTH(C651)),(VLOOKUP((MONTH(C651)),Abfrage!$I$2:$J$13,2,FALSE)))</f>
        <v>1</v>
      </c>
      <c r="N651" s="18">
        <f t="shared" si="70"/>
        <v>0</v>
      </c>
      <c r="O651" s="18">
        <f t="shared" ref="O651:O714" si="75">IF(L651="EUST",K651,0)</f>
        <v>0</v>
      </c>
      <c r="P651" s="18">
        <f t="shared" si="71"/>
        <v>0</v>
      </c>
      <c r="Q651" s="18">
        <f t="shared" si="72"/>
        <v>0</v>
      </c>
      <c r="R651" s="18">
        <f t="shared" si="73"/>
        <v>0</v>
      </c>
      <c r="S651" s="18">
        <f t="shared" si="74"/>
        <v>0</v>
      </c>
      <c r="T651" s="52" t="e">
        <f>VLOOKUP(I651,Konten!A:D,4,FALSE)</f>
        <v>#N/A</v>
      </c>
    </row>
    <row r="652" spans="1:20">
      <c r="A652" s="67"/>
      <c r="B652" s="67">
        <f t="shared" ref="B652:B715" si="76">B651+1</f>
        <v>643</v>
      </c>
      <c r="C652" s="68"/>
      <c r="D652" s="69"/>
      <c r="E652" s="69"/>
      <c r="F652" s="69"/>
      <c r="G652" s="70"/>
      <c r="H652" s="69"/>
      <c r="I652" s="70"/>
      <c r="J652" s="71"/>
      <c r="K652" s="71"/>
      <c r="L652" s="72"/>
      <c r="M652" s="42">
        <f>IF($D$5=Abfrage!$O$2,(MONTH(C652)),(VLOOKUP((MONTH(C652)),Abfrage!$I$2:$J$13,2,FALSE)))</f>
        <v>1</v>
      </c>
      <c r="N652" s="18">
        <f t="shared" si="70"/>
        <v>0</v>
      </c>
      <c r="O652" s="18">
        <f t="shared" si="75"/>
        <v>0</v>
      </c>
      <c r="P652" s="18">
        <f t="shared" si="71"/>
        <v>0</v>
      </c>
      <c r="Q652" s="18">
        <f t="shared" si="72"/>
        <v>0</v>
      </c>
      <c r="R652" s="18">
        <f t="shared" si="73"/>
        <v>0</v>
      </c>
      <c r="S652" s="18">
        <f t="shared" si="74"/>
        <v>0</v>
      </c>
      <c r="T652" s="52" t="e">
        <f>VLOOKUP(I652,Konten!A:D,4,FALSE)</f>
        <v>#N/A</v>
      </c>
    </row>
    <row r="653" spans="1:20">
      <c r="A653" s="67"/>
      <c r="B653" s="67">
        <f t="shared" si="76"/>
        <v>644</v>
      </c>
      <c r="C653" s="68"/>
      <c r="D653" s="69"/>
      <c r="E653" s="69"/>
      <c r="F653" s="69"/>
      <c r="G653" s="70"/>
      <c r="H653" s="69"/>
      <c r="I653" s="70"/>
      <c r="J653" s="71"/>
      <c r="K653" s="71"/>
      <c r="L653" s="72"/>
      <c r="M653" s="42">
        <f>IF($D$5=Abfrage!$O$2,(MONTH(C653)),(VLOOKUP((MONTH(C653)),Abfrage!$I$2:$J$13,2,FALSE)))</f>
        <v>1</v>
      </c>
      <c r="N653" s="18">
        <f t="shared" si="70"/>
        <v>0</v>
      </c>
      <c r="O653" s="18">
        <f t="shared" si="75"/>
        <v>0</v>
      </c>
      <c r="P653" s="18">
        <f t="shared" si="71"/>
        <v>0</v>
      </c>
      <c r="Q653" s="18">
        <f t="shared" si="72"/>
        <v>0</v>
      </c>
      <c r="R653" s="18">
        <f t="shared" si="73"/>
        <v>0</v>
      </c>
      <c r="S653" s="18">
        <f t="shared" si="74"/>
        <v>0</v>
      </c>
      <c r="T653" s="52" t="e">
        <f>VLOOKUP(I653,Konten!A:D,4,FALSE)</f>
        <v>#N/A</v>
      </c>
    </row>
    <row r="654" spans="1:20">
      <c r="A654" s="67"/>
      <c r="B654" s="67">
        <f t="shared" si="76"/>
        <v>645</v>
      </c>
      <c r="C654" s="68"/>
      <c r="D654" s="69"/>
      <c r="E654" s="69"/>
      <c r="F654" s="69"/>
      <c r="G654" s="70"/>
      <c r="H654" s="69"/>
      <c r="I654" s="70"/>
      <c r="J654" s="71"/>
      <c r="K654" s="71"/>
      <c r="L654" s="72"/>
      <c r="M654" s="42">
        <f>IF($D$5=Abfrage!$O$2,(MONTH(C654)),(VLOOKUP((MONTH(C654)),Abfrage!$I$2:$J$13,2,FALSE)))</f>
        <v>1</v>
      </c>
      <c r="N654" s="18">
        <f t="shared" si="70"/>
        <v>0</v>
      </c>
      <c r="O654" s="18">
        <f t="shared" si="75"/>
        <v>0</v>
      </c>
      <c r="P654" s="18">
        <f t="shared" si="71"/>
        <v>0</v>
      </c>
      <c r="Q654" s="18">
        <f t="shared" si="72"/>
        <v>0</v>
      </c>
      <c r="R654" s="18">
        <f t="shared" si="73"/>
        <v>0</v>
      </c>
      <c r="S654" s="18">
        <f t="shared" si="74"/>
        <v>0</v>
      </c>
      <c r="T654" s="52" t="e">
        <f>VLOOKUP(I654,Konten!A:D,4,FALSE)</f>
        <v>#N/A</v>
      </c>
    </row>
    <row r="655" spans="1:20">
      <c r="A655" s="67"/>
      <c r="B655" s="67">
        <f t="shared" si="76"/>
        <v>646</v>
      </c>
      <c r="C655" s="68"/>
      <c r="D655" s="69"/>
      <c r="E655" s="69"/>
      <c r="F655" s="69"/>
      <c r="G655" s="70"/>
      <c r="H655" s="69"/>
      <c r="I655" s="70"/>
      <c r="J655" s="71"/>
      <c r="K655" s="71"/>
      <c r="L655" s="72"/>
      <c r="M655" s="42">
        <f>IF($D$5=Abfrage!$O$2,(MONTH(C655)),(VLOOKUP((MONTH(C655)),Abfrage!$I$2:$J$13,2,FALSE)))</f>
        <v>1</v>
      </c>
      <c r="N655" s="18">
        <f t="shared" si="70"/>
        <v>0</v>
      </c>
      <c r="O655" s="18">
        <f t="shared" si="75"/>
        <v>0</v>
      </c>
      <c r="P655" s="18">
        <f t="shared" si="71"/>
        <v>0</v>
      </c>
      <c r="Q655" s="18">
        <f t="shared" si="72"/>
        <v>0</v>
      </c>
      <c r="R655" s="18">
        <f t="shared" si="73"/>
        <v>0</v>
      </c>
      <c r="S655" s="18">
        <f t="shared" si="74"/>
        <v>0</v>
      </c>
      <c r="T655" s="52" t="e">
        <f>VLOOKUP(I655,Konten!A:D,4,FALSE)</f>
        <v>#N/A</v>
      </c>
    </row>
    <row r="656" spans="1:20">
      <c r="A656" s="67"/>
      <c r="B656" s="67">
        <f t="shared" si="76"/>
        <v>647</v>
      </c>
      <c r="C656" s="68"/>
      <c r="D656" s="69"/>
      <c r="E656" s="69"/>
      <c r="F656" s="69"/>
      <c r="G656" s="70"/>
      <c r="H656" s="69"/>
      <c r="I656" s="70"/>
      <c r="J656" s="71"/>
      <c r="K656" s="71"/>
      <c r="L656" s="72"/>
      <c r="M656" s="42">
        <f>IF($D$5=Abfrage!$O$2,(MONTH(C656)),(VLOOKUP((MONTH(C656)),Abfrage!$I$2:$J$13,2,FALSE)))</f>
        <v>1</v>
      </c>
      <c r="N656" s="18">
        <f t="shared" si="70"/>
        <v>0</v>
      </c>
      <c r="O656" s="18">
        <f t="shared" si="75"/>
        <v>0</v>
      </c>
      <c r="P656" s="18">
        <f t="shared" si="71"/>
        <v>0</v>
      </c>
      <c r="Q656" s="18">
        <f t="shared" si="72"/>
        <v>0</v>
      </c>
      <c r="R656" s="18">
        <f t="shared" si="73"/>
        <v>0</v>
      </c>
      <c r="S656" s="18">
        <f t="shared" si="74"/>
        <v>0</v>
      </c>
      <c r="T656" s="52" t="e">
        <f>VLOOKUP(I656,Konten!A:D,4,FALSE)</f>
        <v>#N/A</v>
      </c>
    </row>
    <row r="657" spans="1:20">
      <c r="A657" s="67"/>
      <c r="B657" s="67">
        <f t="shared" si="76"/>
        <v>648</v>
      </c>
      <c r="C657" s="68"/>
      <c r="D657" s="69"/>
      <c r="E657" s="69"/>
      <c r="F657" s="69"/>
      <c r="G657" s="70"/>
      <c r="H657" s="69"/>
      <c r="I657" s="70"/>
      <c r="J657" s="71"/>
      <c r="K657" s="71"/>
      <c r="L657" s="72"/>
      <c r="M657" s="42">
        <f>IF($D$5=Abfrage!$O$2,(MONTH(C657)),(VLOOKUP((MONTH(C657)),Abfrage!$I$2:$J$13,2,FALSE)))</f>
        <v>1</v>
      </c>
      <c r="N657" s="18">
        <f t="shared" si="70"/>
        <v>0</v>
      </c>
      <c r="O657" s="18">
        <f t="shared" si="75"/>
        <v>0</v>
      </c>
      <c r="P657" s="18">
        <f t="shared" si="71"/>
        <v>0</v>
      </c>
      <c r="Q657" s="18">
        <f t="shared" si="72"/>
        <v>0</v>
      </c>
      <c r="R657" s="18">
        <f t="shared" si="73"/>
        <v>0</v>
      </c>
      <c r="S657" s="18">
        <f t="shared" si="74"/>
        <v>0</v>
      </c>
      <c r="T657" s="52" t="e">
        <f>VLOOKUP(I657,Konten!A:D,4,FALSE)</f>
        <v>#N/A</v>
      </c>
    </row>
    <row r="658" spans="1:20">
      <c r="A658" s="67"/>
      <c r="B658" s="67">
        <f t="shared" si="76"/>
        <v>649</v>
      </c>
      <c r="C658" s="68"/>
      <c r="D658" s="69"/>
      <c r="E658" s="69"/>
      <c r="F658" s="69"/>
      <c r="G658" s="70"/>
      <c r="H658" s="69"/>
      <c r="I658" s="70"/>
      <c r="J658" s="71"/>
      <c r="K658" s="71"/>
      <c r="L658" s="72"/>
      <c r="M658" s="42">
        <f>IF($D$5=Abfrage!$O$2,(MONTH(C658)),(VLOOKUP((MONTH(C658)),Abfrage!$I$2:$J$13,2,FALSE)))</f>
        <v>1</v>
      </c>
      <c r="N658" s="18">
        <f t="shared" si="70"/>
        <v>0</v>
      </c>
      <c r="O658" s="18">
        <f t="shared" si="75"/>
        <v>0</v>
      </c>
      <c r="P658" s="18">
        <f t="shared" si="71"/>
        <v>0</v>
      </c>
      <c r="Q658" s="18">
        <f t="shared" si="72"/>
        <v>0</v>
      </c>
      <c r="R658" s="18">
        <f t="shared" si="73"/>
        <v>0</v>
      </c>
      <c r="S658" s="18">
        <f t="shared" si="74"/>
        <v>0</v>
      </c>
      <c r="T658" s="52" t="e">
        <f>VLOOKUP(I658,Konten!A:D,4,FALSE)</f>
        <v>#N/A</v>
      </c>
    </row>
    <row r="659" spans="1:20">
      <c r="A659" s="67"/>
      <c r="B659" s="67">
        <f t="shared" si="76"/>
        <v>650</v>
      </c>
      <c r="C659" s="68"/>
      <c r="D659" s="69"/>
      <c r="E659" s="69"/>
      <c r="F659" s="69"/>
      <c r="G659" s="70"/>
      <c r="H659" s="69"/>
      <c r="I659" s="70"/>
      <c r="J659" s="71"/>
      <c r="K659" s="71"/>
      <c r="L659" s="72"/>
      <c r="M659" s="42">
        <f>IF($D$5=Abfrage!$O$2,(MONTH(C659)),(VLOOKUP((MONTH(C659)),Abfrage!$I$2:$J$13,2,FALSE)))</f>
        <v>1</v>
      </c>
      <c r="N659" s="18">
        <f t="shared" si="70"/>
        <v>0</v>
      </c>
      <c r="O659" s="18">
        <f t="shared" si="75"/>
        <v>0</v>
      </c>
      <c r="P659" s="18">
        <f t="shared" si="71"/>
        <v>0</v>
      </c>
      <c r="Q659" s="18">
        <f t="shared" si="72"/>
        <v>0</v>
      </c>
      <c r="R659" s="18">
        <f t="shared" si="73"/>
        <v>0</v>
      </c>
      <c r="S659" s="18">
        <f t="shared" si="74"/>
        <v>0</v>
      </c>
      <c r="T659" s="52" t="e">
        <f>VLOOKUP(I659,Konten!A:D,4,FALSE)</f>
        <v>#N/A</v>
      </c>
    </row>
    <row r="660" spans="1:20">
      <c r="A660" s="67"/>
      <c r="B660" s="67">
        <f t="shared" si="76"/>
        <v>651</v>
      </c>
      <c r="C660" s="68"/>
      <c r="D660" s="69"/>
      <c r="E660" s="69"/>
      <c r="F660" s="69"/>
      <c r="G660" s="70"/>
      <c r="H660" s="69"/>
      <c r="I660" s="70"/>
      <c r="J660" s="71"/>
      <c r="K660" s="71"/>
      <c r="L660" s="72"/>
      <c r="M660" s="42">
        <f>IF($D$5=Abfrage!$O$2,(MONTH(C660)),(VLOOKUP((MONTH(C660)),Abfrage!$I$2:$J$13,2,FALSE)))</f>
        <v>1</v>
      </c>
      <c r="N660" s="18">
        <f t="shared" si="70"/>
        <v>0</v>
      </c>
      <c r="O660" s="18">
        <f t="shared" si="75"/>
        <v>0</v>
      </c>
      <c r="P660" s="18">
        <f t="shared" si="71"/>
        <v>0</v>
      </c>
      <c r="Q660" s="18">
        <f t="shared" si="72"/>
        <v>0</v>
      </c>
      <c r="R660" s="18">
        <f t="shared" si="73"/>
        <v>0</v>
      </c>
      <c r="S660" s="18">
        <f t="shared" si="74"/>
        <v>0</v>
      </c>
      <c r="T660" s="52" t="e">
        <f>VLOOKUP(I660,Konten!A:D,4,FALSE)</f>
        <v>#N/A</v>
      </c>
    </row>
    <row r="661" spans="1:20">
      <c r="A661" s="67"/>
      <c r="B661" s="67">
        <f t="shared" si="76"/>
        <v>652</v>
      </c>
      <c r="C661" s="68"/>
      <c r="D661" s="69"/>
      <c r="E661" s="69"/>
      <c r="F661" s="69"/>
      <c r="G661" s="70"/>
      <c r="H661" s="69"/>
      <c r="I661" s="70"/>
      <c r="J661" s="71"/>
      <c r="K661" s="71"/>
      <c r="L661" s="72"/>
      <c r="M661" s="42">
        <f>IF($D$5=Abfrage!$O$2,(MONTH(C661)),(VLOOKUP((MONTH(C661)),Abfrage!$I$2:$J$13,2,FALSE)))</f>
        <v>1</v>
      </c>
      <c r="N661" s="18">
        <f t="shared" si="70"/>
        <v>0</v>
      </c>
      <c r="O661" s="18">
        <f t="shared" si="75"/>
        <v>0</v>
      </c>
      <c r="P661" s="18">
        <f t="shared" si="71"/>
        <v>0</v>
      </c>
      <c r="Q661" s="18">
        <f t="shared" si="72"/>
        <v>0</v>
      </c>
      <c r="R661" s="18">
        <f t="shared" si="73"/>
        <v>0</v>
      </c>
      <c r="S661" s="18">
        <f t="shared" si="74"/>
        <v>0</v>
      </c>
      <c r="T661" s="52" t="e">
        <f>VLOOKUP(I661,Konten!A:D,4,FALSE)</f>
        <v>#N/A</v>
      </c>
    </row>
    <row r="662" spans="1:20">
      <c r="A662" s="67"/>
      <c r="B662" s="67">
        <f t="shared" si="76"/>
        <v>653</v>
      </c>
      <c r="C662" s="68"/>
      <c r="D662" s="69"/>
      <c r="E662" s="69"/>
      <c r="F662" s="69"/>
      <c r="G662" s="70"/>
      <c r="H662" s="69"/>
      <c r="I662" s="70"/>
      <c r="J662" s="71"/>
      <c r="K662" s="71"/>
      <c r="L662" s="72"/>
      <c r="M662" s="42">
        <f>IF($D$5=Abfrage!$O$2,(MONTH(C662)),(VLOOKUP((MONTH(C662)),Abfrage!$I$2:$J$13,2,FALSE)))</f>
        <v>1</v>
      </c>
      <c r="N662" s="18">
        <f t="shared" si="70"/>
        <v>0</v>
      </c>
      <c r="O662" s="18">
        <f t="shared" si="75"/>
        <v>0</v>
      </c>
      <c r="P662" s="18">
        <f t="shared" si="71"/>
        <v>0</v>
      </c>
      <c r="Q662" s="18">
        <f t="shared" si="72"/>
        <v>0</v>
      </c>
      <c r="R662" s="18">
        <f t="shared" si="73"/>
        <v>0</v>
      </c>
      <c r="S662" s="18">
        <f t="shared" si="74"/>
        <v>0</v>
      </c>
      <c r="T662" s="52" t="e">
        <f>VLOOKUP(I662,Konten!A:D,4,FALSE)</f>
        <v>#N/A</v>
      </c>
    </row>
    <row r="663" spans="1:20">
      <c r="A663" s="67"/>
      <c r="B663" s="67">
        <f t="shared" si="76"/>
        <v>654</v>
      </c>
      <c r="C663" s="68"/>
      <c r="D663" s="69"/>
      <c r="E663" s="69"/>
      <c r="F663" s="69"/>
      <c r="G663" s="70"/>
      <c r="H663" s="69"/>
      <c r="I663" s="70"/>
      <c r="J663" s="71"/>
      <c r="K663" s="71"/>
      <c r="L663" s="72"/>
      <c r="M663" s="42">
        <f>IF($D$5=Abfrage!$O$2,(MONTH(C663)),(VLOOKUP((MONTH(C663)),Abfrage!$I$2:$J$13,2,FALSE)))</f>
        <v>1</v>
      </c>
      <c r="N663" s="18">
        <f t="shared" si="70"/>
        <v>0</v>
      </c>
      <c r="O663" s="18">
        <f t="shared" si="75"/>
        <v>0</v>
      </c>
      <c r="P663" s="18">
        <f t="shared" si="71"/>
        <v>0</v>
      </c>
      <c r="Q663" s="18">
        <f t="shared" si="72"/>
        <v>0</v>
      </c>
      <c r="R663" s="18">
        <f t="shared" si="73"/>
        <v>0</v>
      </c>
      <c r="S663" s="18">
        <f t="shared" si="74"/>
        <v>0</v>
      </c>
      <c r="T663" s="52" t="e">
        <f>VLOOKUP(I663,Konten!A:D,4,FALSE)</f>
        <v>#N/A</v>
      </c>
    </row>
    <row r="664" spans="1:20">
      <c r="A664" s="67"/>
      <c r="B664" s="67">
        <f t="shared" si="76"/>
        <v>655</v>
      </c>
      <c r="C664" s="68"/>
      <c r="D664" s="69"/>
      <c r="E664" s="69"/>
      <c r="F664" s="69"/>
      <c r="G664" s="70"/>
      <c r="H664" s="69"/>
      <c r="I664" s="70"/>
      <c r="J664" s="71"/>
      <c r="K664" s="71"/>
      <c r="L664" s="72"/>
      <c r="M664" s="42">
        <f>IF($D$5=Abfrage!$O$2,(MONTH(C664)),(VLOOKUP((MONTH(C664)),Abfrage!$I$2:$J$13,2,FALSE)))</f>
        <v>1</v>
      </c>
      <c r="N664" s="18">
        <f t="shared" si="70"/>
        <v>0</v>
      </c>
      <c r="O664" s="18">
        <f t="shared" si="75"/>
        <v>0</v>
      </c>
      <c r="P664" s="18">
        <f t="shared" si="71"/>
        <v>0</v>
      </c>
      <c r="Q664" s="18">
        <f t="shared" si="72"/>
        <v>0</v>
      </c>
      <c r="R664" s="18">
        <f t="shared" si="73"/>
        <v>0</v>
      </c>
      <c r="S664" s="18">
        <f t="shared" si="74"/>
        <v>0</v>
      </c>
      <c r="T664" s="52" t="e">
        <f>VLOOKUP(I664,Konten!A:D,4,FALSE)</f>
        <v>#N/A</v>
      </c>
    </row>
    <row r="665" spans="1:20">
      <c r="A665" s="67"/>
      <c r="B665" s="67">
        <f t="shared" si="76"/>
        <v>656</v>
      </c>
      <c r="C665" s="68"/>
      <c r="D665" s="69"/>
      <c r="E665" s="69"/>
      <c r="F665" s="69"/>
      <c r="G665" s="70"/>
      <c r="H665" s="69"/>
      <c r="I665" s="70"/>
      <c r="J665" s="71"/>
      <c r="K665" s="71"/>
      <c r="L665" s="72"/>
      <c r="M665" s="42">
        <f>IF($D$5=Abfrage!$O$2,(MONTH(C665)),(VLOOKUP((MONTH(C665)),Abfrage!$I$2:$J$13,2,FALSE)))</f>
        <v>1</v>
      </c>
      <c r="N665" s="18">
        <f t="shared" si="70"/>
        <v>0</v>
      </c>
      <c r="O665" s="18">
        <f t="shared" si="75"/>
        <v>0</v>
      </c>
      <c r="P665" s="18">
        <f t="shared" si="71"/>
        <v>0</v>
      </c>
      <c r="Q665" s="18">
        <f t="shared" si="72"/>
        <v>0</v>
      </c>
      <c r="R665" s="18">
        <f t="shared" si="73"/>
        <v>0</v>
      </c>
      <c r="S665" s="18">
        <f t="shared" si="74"/>
        <v>0</v>
      </c>
      <c r="T665" s="52" t="e">
        <f>VLOOKUP(I665,Konten!A:D,4,FALSE)</f>
        <v>#N/A</v>
      </c>
    </row>
    <row r="666" spans="1:20">
      <c r="A666" s="67"/>
      <c r="B666" s="67">
        <f t="shared" si="76"/>
        <v>657</v>
      </c>
      <c r="C666" s="68"/>
      <c r="D666" s="69"/>
      <c r="E666" s="69"/>
      <c r="F666" s="69"/>
      <c r="G666" s="70"/>
      <c r="H666" s="69"/>
      <c r="I666" s="70"/>
      <c r="J666" s="71"/>
      <c r="K666" s="71"/>
      <c r="L666" s="72"/>
      <c r="M666" s="42">
        <f>IF($D$5=Abfrage!$O$2,(MONTH(C666)),(VLOOKUP((MONTH(C666)),Abfrage!$I$2:$J$13,2,FALSE)))</f>
        <v>1</v>
      </c>
      <c r="N666" s="18">
        <f t="shared" si="70"/>
        <v>0</v>
      </c>
      <c r="O666" s="18">
        <f t="shared" si="75"/>
        <v>0</v>
      </c>
      <c r="P666" s="18">
        <f t="shared" si="71"/>
        <v>0</v>
      </c>
      <c r="Q666" s="18">
        <f t="shared" si="72"/>
        <v>0</v>
      </c>
      <c r="R666" s="18">
        <f t="shared" si="73"/>
        <v>0</v>
      </c>
      <c r="S666" s="18">
        <f t="shared" si="74"/>
        <v>0</v>
      </c>
      <c r="T666" s="52" t="e">
        <f>VLOOKUP(I666,Konten!A:D,4,FALSE)</f>
        <v>#N/A</v>
      </c>
    </row>
    <row r="667" spans="1:20">
      <c r="A667" s="67"/>
      <c r="B667" s="67">
        <f t="shared" si="76"/>
        <v>658</v>
      </c>
      <c r="C667" s="68"/>
      <c r="D667" s="69"/>
      <c r="E667" s="69"/>
      <c r="F667" s="69"/>
      <c r="G667" s="70"/>
      <c r="H667" s="69"/>
      <c r="I667" s="70"/>
      <c r="J667" s="71"/>
      <c r="K667" s="71"/>
      <c r="L667" s="72"/>
      <c r="M667" s="42">
        <f>IF($D$5=Abfrage!$O$2,(MONTH(C667)),(VLOOKUP((MONTH(C667)),Abfrage!$I$2:$J$13,2,FALSE)))</f>
        <v>1</v>
      </c>
      <c r="N667" s="18">
        <f t="shared" si="70"/>
        <v>0</v>
      </c>
      <c r="O667" s="18">
        <f t="shared" si="75"/>
        <v>0</v>
      </c>
      <c r="P667" s="18">
        <f t="shared" si="71"/>
        <v>0</v>
      </c>
      <c r="Q667" s="18">
        <f t="shared" si="72"/>
        <v>0</v>
      </c>
      <c r="R667" s="18">
        <f t="shared" si="73"/>
        <v>0</v>
      </c>
      <c r="S667" s="18">
        <f t="shared" si="74"/>
        <v>0</v>
      </c>
      <c r="T667" s="52" t="e">
        <f>VLOOKUP(I667,Konten!A:D,4,FALSE)</f>
        <v>#N/A</v>
      </c>
    </row>
    <row r="668" spans="1:20">
      <c r="A668" s="67"/>
      <c r="B668" s="67">
        <f t="shared" si="76"/>
        <v>659</v>
      </c>
      <c r="C668" s="68"/>
      <c r="D668" s="69"/>
      <c r="E668" s="69"/>
      <c r="F668" s="69"/>
      <c r="G668" s="70"/>
      <c r="H668" s="69"/>
      <c r="I668" s="70"/>
      <c r="J668" s="71"/>
      <c r="K668" s="71"/>
      <c r="L668" s="72"/>
      <c r="M668" s="42">
        <f>IF($D$5=Abfrage!$O$2,(MONTH(C668)),(VLOOKUP((MONTH(C668)),Abfrage!$I$2:$J$13,2,FALSE)))</f>
        <v>1</v>
      </c>
      <c r="N668" s="18">
        <f t="shared" si="70"/>
        <v>0</v>
      </c>
      <c r="O668" s="18">
        <f t="shared" si="75"/>
        <v>0</v>
      </c>
      <c r="P668" s="18">
        <f t="shared" si="71"/>
        <v>0</v>
      </c>
      <c r="Q668" s="18">
        <f t="shared" si="72"/>
        <v>0</v>
      </c>
      <c r="R668" s="18">
        <f t="shared" si="73"/>
        <v>0</v>
      </c>
      <c r="S668" s="18">
        <f t="shared" si="74"/>
        <v>0</v>
      </c>
      <c r="T668" s="52" t="e">
        <f>VLOOKUP(I668,Konten!A:D,4,FALSE)</f>
        <v>#N/A</v>
      </c>
    </row>
    <row r="669" spans="1:20">
      <c r="A669" s="67"/>
      <c r="B669" s="67">
        <f t="shared" si="76"/>
        <v>660</v>
      </c>
      <c r="C669" s="68"/>
      <c r="D669" s="69"/>
      <c r="E669" s="69"/>
      <c r="F669" s="69"/>
      <c r="G669" s="70"/>
      <c r="H669" s="69"/>
      <c r="I669" s="70"/>
      <c r="J669" s="71"/>
      <c r="K669" s="71"/>
      <c r="L669" s="72"/>
      <c r="M669" s="42">
        <f>IF($D$5=Abfrage!$O$2,(MONTH(C669)),(VLOOKUP((MONTH(C669)),Abfrage!$I$2:$J$13,2,FALSE)))</f>
        <v>1</v>
      </c>
      <c r="N669" s="18">
        <f t="shared" si="70"/>
        <v>0</v>
      </c>
      <c r="O669" s="18">
        <f t="shared" si="75"/>
        <v>0</v>
      </c>
      <c r="P669" s="18">
        <f t="shared" si="71"/>
        <v>0</v>
      </c>
      <c r="Q669" s="18">
        <f t="shared" si="72"/>
        <v>0</v>
      </c>
      <c r="R669" s="18">
        <f t="shared" si="73"/>
        <v>0</v>
      </c>
      <c r="S669" s="18">
        <f t="shared" si="74"/>
        <v>0</v>
      </c>
      <c r="T669" s="52" t="e">
        <f>VLOOKUP(I669,Konten!A:D,4,FALSE)</f>
        <v>#N/A</v>
      </c>
    </row>
    <row r="670" spans="1:20">
      <c r="A670" s="67"/>
      <c r="B670" s="67">
        <f t="shared" si="76"/>
        <v>661</v>
      </c>
      <c r="C670" s="68"/>
      <c r="D670" s="69"/>
      <c r="E670" s="69"/>
      <c r="F670" s="69"/>
      <c r="G670" s="70"/>
      <c r="H670" s="69"/>
      <c r="I670" s="70"/>
      <c r="J670" s="71"/>
      <c r="K670" s="71"/>
      <c r="L670" s="72"/>
      <c r="M670" s="42">
        <f>IF($D$5=Abfrage!$O$2,(MONTH(C670)),(VLOOKUP((MONTH(C670)),Abfrage!$I$2:$J$13,2,FALSE)))</f>
        <v>1</v>
      </c>
      <c r="N670" s="18">
        <f t="shared" si="70"/>
        <v>0</v>
      </c>
      <c r="O670" s="18">
        <f t="shared" si="75"/>
        <v>0</v>
      </c>
      <c r="P670" s="18">
        <f t="shared" si="71"/>
        <v>0</v>
      </c>
      <c r="Q670" s="18">
        <f t="shared" si="72"/>
        <v>0</v>
      </c>
      <c r="R670" s="18">
        <f t="shared" si="73"/>
        <v>0</v>
      </c>
      <c r="S670" s="18">
        <f t="shared" si="74"/>
        <v>0</v>
      </c>
      <c r="T670" s="52" t="e">
        <f>VLOOKUP(I670,Konten!A:D,4,FALSE)</f>
        <v>#N/A</v>
      </c>
    </row>
    <row r="671" spans="1:20">
      <c r="A671" s="67"/>
      <c r="B671" s="67">
        <f t="shared" si="76"/>
        <v>662</v>
      </c>
      <c r="C671" s="68"/>
      <c r="D671" s="69"/>
      <c r="E671" s="69"/>
      <c r="F671" s="69"/>
      <c r="G671" s="70"/>
      <c r="H671" s="69"/>
      <c r="I671" s="70"/>
      <c r="J671" s="71"/>
      <c r="K671" s="71"/>
      <c r="L671" s="72"/>
      <c r="M671" s="42">
        <f>IF($D$5=Abfrage!$O$2,(MONTH(C671)),(VLOOKUP((MONTH(C671)),Abfrage!$I$2:$J$13,2,FALSE)))</f>
        <v>1</v>
      </c>
      <c r="N671" s="18">
        <f t="shared" si="70"/>
        <v>0</v>
      </c>
      <c r="O671" s="18">
        <f t="shared" si="75"/>
        <v>0</v>
      </c>
      <c r="P671" s="18">
        <f t="shared" si="71"/>
        <v>0</v>
      </c>
      <c r="Q671" s="18">
        <f t="shared" si="72"/>
        <v>0</v>
      </c>
      <c r="R671" s="18">
        <f t="shared" si="73"/>
        <v>0</v>
      </c>
      <c r="S671" s="18">
        <f t="shared" si="74"/>
        <v>0</v>
      </c>
      <c r="T671" s="52" t="e">
        <f>VLOOKUP(I671,Konten!A:D,4,FALSE)</f>
        <v>#N/A</v>
      </c>
    </row>
    <row r="672" spans="1:20">
      <c r="A672" s="67"/>
      <c r="B672" s="67">
        <f t="shared" si="76"/>
        <v>663</v>
      </c>
      <c r="C672" s="68"/>
      <c r="D672" s="69"/>
      <c r="E672" s="69"/>
      <c r="F672" s="69"/>
      <c r="G672" s="70"/>
      <c r="H672" s="69"/>
      <c r="I672" s="70"/>
      <c r="J672" s="71"/>
      <c r="K672" s="71"/>
      <c r="L672" s="72"/>
      <c r="M672" s="42">
        <f>IF($D$5=Abfrage!$O$2,(MONTH(C672)),(VLOOKUP((MONTH(C672)),Abfrage!$I$2:$J$13,2,FALSE)))</f>
        <v>1</v>
      </c>
      <c r="N672" s="18">
        <f t="shared" si="70"/>
        <v>0</v>
      </c>
      <c r="O672" s="18">
        <f t="shared" si="75"/>
        <v>0</v>
      </c>
      <c r="P672" s="18">
        <f t="shared" si="71"/>
        <v>0</v>
      </c>
      <c r="Q672" s="18">
        <f t="shared" si="72"/>
        <v>0</v>
      </c>
      <c r="R672" s="18">
        <f t="shared" si="73"/>
        <v>0</v>
      </c>
      <c r="S672" s="18">
        <f t="shared" si="74"/>
        <v>0</v>
      </c>
      <c r="T672" s="52" t="e">
        <f>VLOOKUP(I672,Konten!A:D,4,FALSE)</f>
        <v>#N/A</v>
      </c>
    </row>
    <row r="673" spans="1:20">
      <c r="A673" s="67"/>
      <c r="B673" s="67">
        <f t="shared" si="76"/>
        <v>664</v>
      </c>
      <c r="C673" s="68"/>
      <c r="D673" s="69"/>
      <c r="E673" s="69"/>
      <c r="F673" s="69"/>
      <c r="G673" s="70"/>
      <c r="H673" s="69"/>
      <c r="I673" s="70"/>
      <c r="J673" s="71"/>
      <c r="K673" s="71"/>
      <c r="L673" s="72"/>
      <c r="M673" s="42">
        <f>IF($D$5=Abfrage!$O$2,(MONTH(C673)),(VLOOKUP((MONTH(C673)),Abfrage!$I$2:$J$13,2,FALSE)))</f>
        <v>1</v>
      </c>
      <c r="N673" s="18">
        <f t="shared" si="70"/>
        <v>0</v>
      </c>
      <c r="O673" s="18">
        <f t="shared" si="75"/>
        <v>0</v>
      </c>
      <c r="P673" s="18">
        <f t="shared" si="71"/>
        <v>0</v>
      </c>
      <c r="Q673" s="18">
        <f t="shared" si="72"/>
        <v>0</v>
      </c>
      <c r="R673" s="18">
        <f t="shared" si="73"/>
        <v>0</v>
      </c>
      <c r="S673" s="18">
        <f t="shared" si="74"/>
        <v>0</v>
      </c>
      <c r="T673" s="52" t="e">
        <f>VLOOKUP(I673,Konten!A:D,4,FALSE)</f>
        <v>#N/A</v>
      </c>
    </row>
    <row r="674" spans="1:20">
      <c r="A674" s="67"/>
      <c r="B674" s="67">
        <f t="shared" si="76"/>
        <v>665</v>
      </c>
      <c r="C674" s="68"/>
      <c r="D674" s="69"/>
      <c r="E674" s="69"/>
      <c r="F674" s="69"/>
      <c r="G674" s="70"/>
      <c r="H674" s="69"/>
      <c r="I674" s="70"/>
      <c r="J674" s="71"/>
      <c r="K674" s="71"/>
      <c r="L674" s="72"/>
      <c r="M674" s="42">
        <f>IF($D$5=Abfrage!$O$2,(MONTH(C674)),(VLOOKUP((MONTH(C674)),Abfrage!$I$2:$J$13,2,FALSE)))</f>
        <v>1</v>
      </c>
      <c r="N674" s="18">
        <f t="shared" si="70"/>
        <v>0</v>
      </c>
      <c r="O674" s="18">
        <f t="shared" si="75"/>
        <v>0</v>
      </c>
      <c r="P674" s="18">
        <f t="shared" si="71"/>
        <v>0</v>
      </c>
      <c r="Q674" s="18">
        <f t="shared" si="72"/>
        <v>0</v>
      </c>
      <c r="R674" s="18">
        <f t="shared" si="73"/>
        <v>0</v>
      </c>
      <c r="S674" s="18">
        <f t="shared" si="74"/>
        <v>0</v>
      </c>
      <c r="T674" s="52" t="e">
        <f>VLOOKUP(I674,Konten!A:D,4,FALSE)</f>
        <v>#N/A</v>
      </c>
    </row>
    <row r="675" spans="1:20">
      <c r="A675" s="67"/>
      <c r="B675" s="67">
        <f t="shared" si="76"/>
        <v>666</v>
      </c>
      <c r="C675" s="68"/>
      <c r="D675" s="69"/>
      <c r="E675" s="69"/>
      <c r="F675" s="69"/>
      <c r="G675" s="70"/>
      <c r="H675" s="69"/>
      <c r="I675" s="70"/>
      <c r="J675" s="71"/>
      <c r="K675" s="71"/>
      <c r="L675" s="72"/>
      <c r="M675" s="42">
        <f>IF($D$5=Abfrage!$O$2,(MONTH(C675)),(VLOOKUP((MONTH(C675)),Abfrage!$I$2:$J$13,2,FALSE)))</f>
        <v>1</v>
      </c>
      <c r="N675" s="18">
        <f t="shared" si="70"/>
        <v>0</v>
      </c>
      <c r="O675" s="18">
        <f t="shared" si="75"/>
        <v>0</v>
      </c>
      <c r="P675" s="18">
        <f t="shared" si="71"/>
        <v>0</v>
      </c>
      <c r="Q675" s="18">
        <f t="shared" si="72"/>
        <v>0</v>
      </c>
      <c r="R675" s="18">
        <f t="shared" si="73"/>
        <v>0</v>
      </c>
      <c r="S675" s="18">
        <f t="shared" si="74"/>
        <v>0</v>
      </c>
      <c r="T675" s="52" t="e">
        <f>VLOOKUP(I675,Konten!A:D,4,FALSE)</f>
        <v>#N/A</v>
      </c>
    </row>
    <row r="676" spans="1:20">
      <c r="A676" s="67"/>
      <c r="B676" s="67">
        <f t="shared" si="76"/>
        <v>667</v>
      </c>
      <c r="C676" s="68"/>
      <c r="D676" s="69"/>
      <c r="E676" s="69"/>
      <c r="F676" s="69"/>
      <c r="G676" s="70"/>
      <c r="H676" s="69"/>
      <c r="I676" s="70"/>
      <c r="J676" s="71"/>
      <c r="K676" s="71"/>
      <c r="L676" s="72"/>
      <c r="M676" s="42">
        <f>IF($D$5=Abfrage!$O$2,(MONTH(C676)),(VLOOKUP((MONTH(C676)),Abfrage!$I$2:$J$13,2,FALSE)))</f>
        <v>1</v>
      </c>
      <c r="N676" s="18">
        <f t="shared" si="70"/>
        <v>0</v>
      </c>
      <c r="O676" s="18">
        <f t="shared" si="75"/>
        <v>0</v>
      </c>
      <c r="P676" s="18">
        <f t="shared" si="71"/>
        <v>0</v>
      </c>
      <c r="Q676" s="18">
        <f t="shared" si="72"/>
        <v>0</v>
      </c>
      <c r="R676" s="18">
        <f t="shared" si="73"/>
        <v>0</v>
      </c>
      <c r="S676" s="18">
        <f t="shared" si="74"/>
        <v>0</v>
      </c>
      <c r="T676" s="52" t="e">
        <f>VLOOKUP(I676,Konten!A:D,4,FALSE)</f>
        <v>#N/A</v>
      </c>
    </row>
    <row r="677" spans="1:20">
      <c r="A677" s="67"/>
      <c r="B677" s="67">
        <f t="shared" si="76"/>
        <v>668</v>
      </c>
      <c r="C677" s="68"/>
      <c r="D677" s="69"/>
      <c r="E677" s="69"/>
      <c r="F677" s="69"/>
      <c r="G677" s="70"/>
      <c r="H677" s="69"/>
      <c r="I677" s="70"/>
      <c r="J677" s="71"/>
      <c r="K677" s="71"/>
      <c r="L677" s="72"/>
      <c r="M677" s="42">
        <f>IF($D$5=Abfrage!$O$2,(MONTH(C677)),(VLOOKUP((MONTH(C677)),Abfrage!$I$2:$J$13,2,FALSE)))</f>
        <v>1</v>
      </c>
      <c r="N677" s="18">
        <f t="shared" si="70"/>
        <v>0</v>
      </c>
      <c r="O677" s="18">
        <f t="shared" si="75"/>
        <v>0</v>
      </c>
      <c r="P677" s="18">
        <f t="shared" si="71"/>
        <v>0</v>
      </c>
      <c r="Q677" s="18">
        <f t="shared" si="72"/>
        <v>0</v>
      </c>
      <c r="R677" s="18">
        <f t="shared" si="73"/>
        <v>0</v>
      </c>
      <c r="S677" s="18">
        <f t="shared" si="74"/>
        <v>0</v>
      </c>
      <c r="T677" s="52" t="e">
        <f>VLOOKUP(I677,Konten!A:D,4,FALSE)</f>
        <v>#N/A</v>
      </c>
    </row>
    <row r="678" spans="1:20">
      <c r="A678" s="67"/>
      <c r="B678" s="67">
        <f t="shared" si="76"/>
        <v>669</v>
      </c>
      <c r="C678" s="68"/>
      <c r="D678" s="69"/>
      <c r="E678" s="69"/>
      <c r="F678" s="69"/>
      <c r="G678" s="70"/>
      <c r="H678" s="69"/>
      <c r="I678" s="70"/>
      <c r="J678" s="71"/>
      <c r="K678" s="71"/>
      <c r="L678" s="72"/>
      <c r="M678" s="42">
        <f>IF($D$5=Abfrage!$O$2,(MONTH(C678)),(VLOOKUP((MONTH(C678)),Abfrage!$I$2:$J$13,2,FALSE)))</f>
        <v>1</v>
      </c>
      <c r="N678" s="18">
        <f t="shared" si="70"/>
        <v>0</v>
      </c>
      <c r="O678" s="18">
        <f t="shared" si="75"/>
        <v>0</v>
      </c>
      <c r="P678" s="18">
        <f t="shared" si="71"/>
        <v>0</v>
      </c>
      <c r="Q678" s="18">
        <f t="shared" si="72"/>
        <v>0</v>
      </c>
      <c r="R678" s="18">
        <f t="shared" si="73"/>
        <v>0</v>
      </c>
      <c r="S678" s="18">
        <f t="shared" si="74"/>
        <v>0</v>
      </c>
      <c r="T678" s="52" t="e">
        <f>VLOOKUP(I678,Konten!A:D,4,FALSE)</f>
        <v>#N/A</v>
      </c>
    </row>
    <row r="679" spans="1:20">
      <c r="A679" s="67"/>
      <c r="B679" s="67">
        <f t="shared" si="76"/>
        <v>670</v>
      </c>
      <c r="C679" s="68"/>
      <c r="D679" s="69"/>
      <c r="E679" s="69"/>
      <c r="F679" s="69"/>
      <c r="G679" s="70"/>
      <c r="H679" s="69"/>
      <c r="I679" s="70"/>
      <c r="J679" s="71"/>
      <c r="K679" s="71"/>
      <c r="L679" s="72"/>
      <c r="M679" s="42">
        <f>IF($D$5=Abfrage!$O$2,(MONTH(C679)),(VLOOKUP((MONTH(C679)),Abfrage!$I$2:$J$13,2,FALSE)))</f>
        <v>1</v>
      </c>
      <c r="N679" s="18">
        <f t="shared" si="70"/>
        <v>0</v>
      </c>
      <c r="O679" s="18">
        <f t="shared" si="75"/>
        <v>0</v>
      </c>
      <c r="P679" s="18">
        <f t="shared" si="71"/>
        <v>0</v>
      </c>
      <c r="Q679" s="18">
        <f t="shared" si="72"/>
        <v>0</v>
      </c>
      <c r="R679" s="18">
        <f t="shared" si="73"/>
        <v>0</v>
      </c>
      <c r="S679" s="18">
        <f t="shared" si="74"/>
        <v>0</v>
      </c>
      <c r="T679" s="52" t="e">
        <f>VLOOKUP(I679,Konten!A:D,4,FALSE)</f>
        <v>#N/A</v>
      </c>
    </row>
    <row r="680" spans="1:20">
      <c r="A680" s="67"/>
      <c r="B680" s="67">
        <f t="shared" si="76"/>
        <v>671</v>
      </c>
      <c r="C680" s="68"/>
      <c r="D680" s="69"/>
      <c r="E680" s="69"/>
      <c r="F680" s="69"/>
      <c r="G680" s="70"/>
      <c r="H680" s="69"/>
      <c r="I680" s="70"/>
      <c r="J680" s="71"/>
      <c r="K680" s="71"/>
      <c r="L680" s="72"/>
      <c r="M680" s="42">
        <f>IF($D$5=Abfrage!$O$2,(MONTH(C680)),(VLOOKUP((MONTH(C680)),Abfrage!$I$2:$J$13,2,FALSE)))</f>
        <v>1</v>
      </c>
      <c r="N680" s="18">
        <f t="shared" si="70"/>
        <v>0</v>
      </c>
      <c r="O680" s="18">
        <f t="shared" si="75"/>
        <v>0</v>
      </c>
      <c r="P680" s="18">
        <f t="shared" si="71"/>
        <v>0</v>
      </c>
      <c r="Q680" s="18">
        <f t="shared" si="72"/>
        <v>0</v>
      </c>
      <c r="R680" s="18">
        <f t="shared" si="73"/>
        <v>0</v>
      </c>
      <c r="S680" s="18">
        <f t="shared" si="74"/>
        <v>0</v>
      </c>
      <c r="T680" s="52" t="e">
        <f>VLOOKUP(I680,Konten!A:D,4,FALSE)</f>
        <v>#N/A</v>
      </c>
    </row>
    <row r="681" spans="1:20">
      <c r="A681" s="67"/>
      <c r="B681" s="67">
        <f t="shared" si="76"/>
        <v>672</v>
      </c>
      <c r="C681" s="68"/>
      <c r="D681" s="69"/>
      <c r="E681" s="69"/>
      <c r="F681" s="69"/>
      <c r="G681" s="70"/>
      <c r="H681" s="69"/>
      <c r="I681" s="70"/>
      <c r="J681" s="71"/>
      <c r="K681" s="71"/>
      <c r="L681" s="72"/>
      <c r="M681" s="42">
        <f>IF($D$5=Abfrage!$O$2,(MONTH(C681)),(VLOOKUP((MONTH(C681)),Abfrage!$I$2:$J$13,2,FALSE)))</f>
        <v>1</v>
      </c>
      <c r="N681" s="18">
        <f t="shared" si="70"/>
        <v>0</v>
      </c>
      <c r="O681" s="18">
        <f t="shared" si="75"/>
        <v>0</v>
      </c>
      <c r="P681" s="18">
        <f t="shared" si="71"/>
        <v>0</v>
      </c>
      <c r="Q681" s="18">
        <f t="shared" si="72"/>
        <v>0</v>
      </c>
      <c r="R681" s="18">
        <f t="shared" si="73"/>
        <v>0</v>
      </c>
      <c r="S681" s="18">
        <f t="shared" si="74"/>
        <v>0</v>
      </c>
      <c r="T681" s="52" t="e">
        <f>VLOOKUP(I681,Konten!A:D,4,FALSE)</f>
        <v>#N/A</v>
      </c>
    </row>
    <row r="682" spans="1:20">
      <c r="A682" s="67"/>
      <c r="B682" s="67">
        <f t="shared" si="76"/>
        <v>673</v>
      </c>
      <c r="C682" s="68"/>
      <c r="D682" s="69"/>
      <c r="E682" s="69"/>
      <c r="F682" s="69"/>
      <c r="G682" s="70"/>
      <c r="H682" s="69"/>
      <c r="I682" s="70"/>
      <c r="J682" s="71"/>
      <c r="K682" s="71"/>
      <c r="L682" s="72"/>
      <c r="M682" s="42">
        <f>IF($D$5=Abfrage!$O$2,(MONTH(C682)),(VLOOKUP((MONTH(C682)),Abfrage!$I$2:$J$13,2,FALSE)))</f>
        <v>1</v>
      </c>
      <c r="N682" s="18">
        <f t="shared" si="70"/>
        <v>0</v>
      </c>
      <c r="O682" s="18">
        <f t="shared" si="75"/>
        <v>0</v>
      </c>
      <c r="P682" s="18">
        <f t="shared" si="71"/>
        <v>0</v>
      </c>
      <c r="Q682" s="18">
        <f t="shared" si="72"/>
        <v>0</v>
      </c>
      <c r="R682" s="18">
        <f t="shared" si="73"/>
        <v>0</v>
      </c>
      <c r="S682" s="18">
        <f t="shared" si="74"/>
        <v>0</v>
      </c>
      <c r="T682" s="52" t="e">
        <f>VLOOKUP(I682,Konten!A:D,4,FALSE)</f>
        <v>#N/A</v>
      </c>
    </row>
    <row r="683" spans="1:20">
      <c r="A683" s="67"/>
      <c r="B683" s="67">
        <f t="shared" si="76"/>
        <v>674</v>
      </c>
      <c r="C683" s="68"/>
      <c r="D683" s="69"/>
      <c r="E683" s="69"/>
      <c r="F683" s="69"/>
      <c r="G683" s="70"/>
      <c r="H683" s="69"/>
      <c r="I683" s="70"/>
      <c r="J683" s="71"/>
      <c r="K683" s="71"/>
      <c r="L683" s="72"/>
      <c r="M683" s="42">
        <f>IF($D$5=Abfrage!$O$2,(MONTH(C683)),(VLOOKUP((MONTH(C683)),Abfrage!$I$2:$J$13,2,FALSE)))</f>
        <v>1</v>
      </c>
      <c r="N683" s="18">
        <f t="shared" si="70"/>
        <v>0</v>
      </c>
      <c r="O683" s="18">
        <f t="shared" si="75"/>
        <v>0</v>
      </c>
      <c r="P683" s="18">
        <f t="shared" si="71"/>
        <v>0</v>
      </c>
      <c r="Q683" s="18">
        <f t="shared" si="72"/>
        <v>0</v>
      </c>
      <c r="R683" s="18">
        <f t="shared" si="73"/>
        <v>0</v>
      </c>
      <c r="S683" s="18">
        <f t="shared" si="74"/>
        <v>0</v>
      </c>
      <c r="T683" s="52" t="e">
        <f>VLOOKUP(I683,Konten!A:D,4,FALSE)</f>
        <v>#N/A</v>
      </c>
    </row>
    <row r="684" spans="1:20">
      <c r="A684" s="67"/>
      <c r="B684" s="67">
        <f t="shared" si="76"/>
        <v>675</v>
      </c>
      <c r="C684" s="68"/>
      <c r="D684" s="69"/>
      <c r="E684" s="69"/>
      <c r="F684" s="69"/>
      <c r="G684" s="70"/>
      <c r="H684" s="69"/>
      <c r="I684" s="70"/>
      <c r="J684" s="71"/>
      <c r="K684" s="71"/>
      <c r="L684" s="72"/>
      <c r="M684" s="42">
        <f>IF($D$5=Abfrage!$O$2,(MONTH(C684)),(VLOOKUP((MONTH(C684)),Abfrage!$I$2:$J$13,2,FALSE)))</f>
        <v>1</v>
      </c>
      <c r="N684" s="18">
        <f t="shared" si="70"/>
        <v>0</v>
      </c>
      <c r="O684" s="18">
        <f t="shared" si="75"/>
        <v>0</v>
      </c>
      <c r="P684" s="18">
        <f t="shared" si="71"/>
        <v>0</v>
      </c>
      <c r="Q684" s="18">
        <f t="shared" si="72"/>
        <v>0</v>
      </c>
      <c r="R684" s="18">
        <f t="shared" si="73"/>
        <v>0</v>
      </c>
      <c r="S684" s="18">
        <f t="shared" si="74"/>
        <v>0</v>
      </c>
      <c r="T684" s="52" t="e">
        <f>VLOOKUP(I684,Konten!A:D,4,FALSE)</f>
        <v>#N/A</v>
      </c>
    </row>
    <row r="685" spans="1:20">
      <c r="A685" s="67"/>
      <c r="B685" s="67">
        <f t="shared" si="76"/>
        <v>676</v>
      </c>
      <c r="C685" s="68"/>
      <c r="D685" s="69"/>
      <c r="E685" s="69"/>
      <c r="F685" s="69"/>
      <c r="G685" s="70"/>
      <c r="H685" s="69"/>
      <c r="I685" s="70"/>
      <c r="J685" s="71"/>
      <c r="K685" s="71"/>
      <c r="L685" s="72"/>
      <c r="M685" s="42">
        <f>IF($D$5=Abfrage!$O$2,(MONTH(C685)),(VLOOKUP((MONTH(C685)),Abfrage!$I$2:$J$13,2,FALSE)))</f>
        <v>1</v>
      </c>
      <c r="N685" s="18">
        <f t="shared" si="70"/>
        <v>0</v>
      </c>
      <c r="O685" s="18">
        <f t="shared" si="75"/>
        <v>0</v>
      </c>
      <c r="P685" s="18">
        <f t="shared" si="71"/>
        <v>0</v>
      </c>
      <c r="Q685" s="18">
        <f t="shared" si="72"/>
        <v>0</v>
      </c>
      <c r="R685" s="18">
        <f t="shared" si="73"/>
        <v>0</v>
      </c>
      <c r="S685" s="18">
        <f t="shared" si="74"/>
        <v>0</v>
      </c>
      <c r="T685" s="52" t="e">
        <f>VLOOKUP(I685,Konten!A:D,4,FALSE)</f>
        <v>#N/A</v>
      </c>
    </row>
    <row r="686" spans="1:20">
      <c r="A686" s="67"/>
      <c r="B686" s="67">
        <f t="shared" si="76"/>
        <v>677</v>
      </c>
      <c r="C686" s="68"/>
      <c r="D686" s="69"/>
      <c r="E686" s="69"/>
      <c r="F686" s="69"/>
      <c r="G686" s="70"/>
      <c r="H686" s="69"/>
      <c r="I686" s="70"/>
      <c r="J686" s="71"/>
      <c r="K686" s="71"/>
      <c r="L686" s="72"/>
      <c r="M686" s="42">
        <f>IF($D$5=Abfrage!$O$2,(MONTH(C686)),(VLOOKUP((MONTH(C686)),Abfrage!$I$2:$J$13,2,FALSE)))</f>
        <v>1</v>
      </c>
      <c r="N686" s="18">
        <f t="shared" si="70"/>
        <v>0</v>
      </c>
      <c r="O686" s="18">
        <f t="shared" si="75"/>
        <v>0</v>
      </c>
      <c r="P686" s="18">
        <f t="shared" si="71"/>
        <v>0</v>
      </c>
      <c r="Q686" s="18">
        <f t="shared" si="72"/>
        <v>0</v>
      </c>
      <c r="R686" s="18">
        <f t="shared" si="73"/>
        <v>0</v>
      </c>
      <c r="S686" s="18">
        <f t="shared" si="74"/>
        <v>0</v>
      </c>
      <c r="T686" s="52" t="e">
        <f>VLOOKUP(I686,Konten!A:D,4,FALSE)</f>
        <v>#N/A</v>
      </c>
    </row>
    <row r="687" spans="1:20">
      <c r="A687" s="67"/>
      <c r="B687" s="67">
        <f t="shared" si="76"/>
        <v>678</v>
      </c>
      <c r="C687" s="68"/>
      <c r="D687" s="69"/>
      <c r="E687" s="69"/>
      <c r="F687" s="69"/>
      <c r="G687" s="70"/>
      <c r="H687" s="69"/>
      <c r="I687" s="70"/>
      <c r="J687" s="71"/>
      <c r="K687" s="71"/>
      <c r="L687" s="72"/>
      <c r="M687" s="42">
        <f>IF($D$5=Abfrage!$O$2,(MONTH(C687)),(VLOOKUP((MONTH(C687)),Abfrage!$I$2:$J$13,2,FALSE)))</f>
        <v>1</v>
      </c>
      <c r="N687" s="18">
        <f t="shared" si="70"/>
        <v>0</v>
      </c>
      <c r="O687" s="18">
        <f t="shared" si="75"/>
        <v>0</v>
      </c>
      <c r="P687" s="18">
        <f t="shared" si="71"/>
        <v>0</v>
      </c>
      <c r="Q687" s="18">
        <f t="shared" si="72"/>
        <v>0</v>
      </c>
      <c r="R687" s="18">
        <f t="shared" si="73"/>
        <v>0</v>
      </c>
      <c r="S687" s="18">
        <f t="shared" si="74"/>
        <v>0</v>
      </c>
      <c r="T687" s="52" t="e">
        <f>VLOOKUP(I687,Konten!A:D,4,FALSE)</f>
        <v>#N/A</v>
      </c>
    </row>
    <row r="688" spans="1:20">
      <c r="A688" s="67"/>
      <c r="B688" s="67">
        <f t="shared" si="76"/>
        <v>679</v>
      </c>
      <c r="C688" s="68"/>
      <c r="D688" s="69"/>
      <c r="E688" s="69"/>
      <c r="F688" s="69"/>
      <c r="G688" s="70"/>
      <c r="H688" s="69"/>
      <c r="I688" s="70"/>
      <c r="J688" s="71"/>
      <c r="K688" s="71"/>
      <c r="L688" s="72"/>
      <c r="M688" s="42">
        <f>IF($D$5=Abfrage!$O$2,(MONTH(C688)),(VLOOKUP((MONTH(C688)),Abfrage!$I$2:$J$13,2,FALSE)))</f>
        <v>1</v>
      </c>
      <c r="N688" s="18">
        <f t="shared" si="70"/>
        <v>0</v>
      </c>
      <c r="O688" s="18">
        <f t="shared" si="75"/>
        <v>0</v>
      </c>
      <c r="P688" s="18">
        <f t="shared" si="71"/>
        <v>0</v>
      </c>
      <c r="Q688" s="18">
        <f t="shared" si="72"/>
        <v>0</v>
      </c>
      <c r="R688" s="18">
        <f t="shared" si="73"/>
        <v>0</v>
      </c>
      <c r="S688" s="18">
        <f t="shared" si="74"/>
        <v>0</v>
      </c>
      <c r="T688" s="52" t="e">
        <f>VLOOKUP(I688,Konten!A:D,4,FALSE)</f>
        <v>#N/A</v>
      </c>
    </row>
    <row r="689" spans="1:20">
      <c r="A689" s="67"/>
      <c r="B689" s="67">
        <f t="shared" si="76"/>
        <v>680</v>
      </c>
      <c r="C689" s="68"/>
      <c r="D689" s="69"/>
      <c r="E689" s="69"/>
      <c r="F689" s="69"/>
      <c r="G689" s="70"/>
      <c r="H689" s="69"/>
      <c r="I689" s="70"/>
      <c r="J689" s="71"/>
      <c r="K689" s="71"/>
      <c r="L689" s="72"/>
      <c r="M689" s="42">
        <f>IF($D$5=Abfrage!$O$2,(MONTH(C689)),(VLOOKUP((MONTH(C689)),Abfrage!$I$2:$J$13,2,FALSE)))</f>
        <v>1</v>
      </c>
      <c r="N689" s="18">
        <f t="shared" si="70"/>
        <v>0</v>
      </c>
      <c r="O689" s="18">
        <f t="shared" si="75"/>
        <v>0</v>
      </c>
      <c r="P689" s="18">
        <f t="shared" si="71"/>
        <v>0</v>
      </c>
      <c r="Q689" s="18">
        <f t="shared" si="72"/>
        <v>0</v>
      </c>
      <c r="R689" s="18">
        <f t="shared" si="73"/>
        <v>0</v>
      </c>
      <c r="S689" s="18">
        <f t="shared" si="74"/>
        <v>0</v>
      </c>
      <c r="T689" s="52" t="e">
        <f>VLOOKUP(I689,Konten!A:D,4,FALSE)</f>
        <v>#N/A</v>
      </c>
    </row>
    <row r="690" spans="1:20">
      <c r="A690" s="67"/>
      <c r="B690" s="67">
        <f t="shared" si="76"/>
        <v>681</v>
      </c>
      <c r="C690" s="68"/>
      <c r="D690" s="69"/>
      <c r="E690" s="69"/>
      <c r="F690" s="69"/>
      <c r="G690" s="70"/>
      <c r="H690" s="69"/>
      <c r="I690" s="70"/>
      <c r="J690" s="71"/>
      <c r="K690" s="71"/>
      <c r="L690" s="72"/>
      <c r="M690" s="42">
        <f>IF($D$5=Abfrage!$O$2,(MONTH(C690)),(VLOOKUP((MONTH(C690)),Abfrage!$I$2:$J$13,2,FALSE)))</f>
        <v>1</v>
      </c>
      <c r="N690" s="18">
        <f t="shared" si="70"/>
        <v>0</v>
      </c>
      <c r="O690" s="18">
        <f t="shared" si="75"/>
        <v>0</v>
      </c>
      <c r="P690" s="18">
        <f t="shared" si="71"/>
        <v>0</v>
      </c>
      <c r="Q690" s="18">
        <f t="shared" si="72"/>
        <v>0</v>
      </c>
      <c r="R690" s="18">
        <f t="shared" si="73"/>
        <v>0</v>
      </c>
      <c r="S690" s="18">
        <f t="shared" si="74"/>
        <v>0</v>
      </c>
      <c r="T690" s="52" t="e">
        <f>VLOOKUP(I690,Konten!A:D,4,FALSE)</f>
        <v>#N/A</v>
      </c>
    </row>
    <row r="691" spans="1:20">
      <c r="A691" s="67"/>
      <c r="B691" s="67">
        <f t="shared" si="76"/>
        <v>682</v>
      </c>
      <c r="C691" s="68"/>
      <c r="D691" s="69"/>
      <c r="E691" s="69"/>
      <c r="F691" s="69"/>
      <c r="G691" s="70"/>
      <c r="H691" s="69"/>
      <c r="I691" s="70"/>
      <c r="J691" s="71"/>
      <c r="K691" s="71"/>
      <c r="L691" s="72"/>
      <c r="M691" s="42">
        <f>IF($D$5=Abfrage!$O$2,(MONTH(C691)),(VLOOKUP((MONTH(C691)),Abfrage!$I$2:$J$13,2,FALSE)))</f>
        <v>1</v>
      </c>
      <c r="N691" s="18">
        <f t="shared" si="70"/>
        <v>0</v>
      </c>
      <c r="O691" s="18">
        <f t="shared" si="75"/>
        <v>0</v>
      </c>
      <c r="P691" s="18">
        <f t="shared" si="71"/>
        <v>0</v>
      </c>
      <c r="Q691" s="18">
        <f t="shared" si="72"/>
        <v>0</v>
      </c>
      <c r="R691" s="18">
        <f t="shared" si="73"/>
        <v>0</v>
      </c>
      <c r="S691" s="18">
        <f t="shared" si="74"/>
        <v>0</v>
      </c>
      <c r="T691" s="52" t="e">
        <f>VLOOKUP(I691,Konten!A:D,4,FALSE)</f>
        <v>#N/A</v>
      </c>
    </row>
    <row r="692" spans="1:20">
      <c r="A692" s="67"/>
      <c r="B692" s="67">
        <f t="shared" si="76"/>
        <v>683</v>
      </c>
      <c r="C692" s="68"/>
      <c r="D692" s="69"/>
      <c r="E692" s="69"/>
      <c r="F692" s="69"/>
      <c r="G692" s="70"/>
      <c r="H692" s="69"/>
      <c r="I692" s="70"/>
      <c r="J692" s="71"/>
      <c r="K692" s="71"/>
      <c r="L692" s="72"/>
      <c r="M692" s="42">
        <f>IF($D$5=Abfrage!$O$2,(MONTH(C692)),(VLOOKUP((MONTH(C692)),Abfrage!$I$2:$J$13,2,FALSE)))</f>
        <v>1</v>
      </c>
      <c r="N692" s="18">
        <f t="shared" si="70"/>
        <v>0</v>
      </c>
      <c r="O692" s="18">
        <f t="shared" si="75"/>
        <v>0</v>
      </c>
      <c r="P692" s="18">
        <f t="shared" si="71"/>
        <v>0</v>
      </c>
      <c r="Q692" s="18">
        <f t="shared" si="72"/>
        <v>0</v>
      </c>
      <c r="R692" s="18">
        <f t="shared" si="73"/>
        <v>0</v>
      </c>
      <c r="S692" s="18">
        <f t="shared" si="74"/>
        <v>0</v>
      </c>
      <c r="T692" s="52" t="e">
        <f>VLOOKUP(I692,Konten!A:D,4,FALSE)</f>
        <v>#N/A</v>
      </c>
    </row>
    <row r="693" spans="1:20">
      <c r="A693" s="67"/>
      <c r="B693" s="67">
        <f t="shared" si="76"/>
        <v>684</v>
      </c>
      <c r="C693" s="68"/>
      <c r="D693" s="69"/>
      <c r="E693" s="69"/>
      <c r="F693" s="69"/>
      <c r="G693" s="70"/>
      <c r="H693" s="69"/>
      <c r="I693" s="70"/>
      <c r="J693" s="71"/>
      <c r="K693" s="71"/>
      <c r="L693" s="72"/>
      <c r="M693" s="42">
        <f>IF($D$5=Abfrage!$O$2,(MONTH(C693)),(VLOOKUP((MONTH(C693)),Abfrage!$I$2:$J$13,2,FALSE)))</f>
        <v>1</v>
      </c>
      <c r="N693" s="18">
        <f t="shared" si="70"/>
        <v>0</v>
      </c>
      <c r="O693" s="18">
        <f t="shared" si="75"/>
        <v>0</v>
      </c>
      <c r="P693" s="18">
        <f t="shared" si="71"/>
        <v>0</v>
      </c>
      <c r="Q693" s="18">
        <f t="shared" si="72"/>
        <v>0</v>
      </c>
      <c r="R693" s="18">
        <f t="shared" si="73"/>
        <v>0</v>
      </c>
      <c r="S693" s="18">
        <f t="shared" si="74"/>
        <v>0</v>
      </c>
      <c r="T693" s="52" t="e">
        <f>VLOOKUP(I693,Konten!A:D,4,FALSE)</f>
        <v>#N/A</v>
      </c>
    </row>
    <row r="694" spans="1:20">
      <c r="A694" s="67"/>
      <c r="B694" s="67">
        <f t="shared" si="76"/>
        <v>685</v>
      </c>
      <c r="C694" s="68"/>
      <c r="D694" s="69"/>
      <c r="E694" s="69"/>
      <c r="F694" s="69"/>
      <c r="G694" s="70"/>
      <c r="H694" s="69"/>
      <c r="I694" s="70"/>
      <c r="J694" s="71"/>
      <c r="K694" s="71"/>
      <c r="L694" s="72"/>
      <c r="M694" s="42">
        <f>IF($D$5=Abfrage!$O$2,(MONTH(C694)),(VLOOKUP((MONTH(C694)),Abfrage!$I$2:$J$13,2,FALSE)))</f>
        <v>1</v>
      </c>
      <c r="N694" s="18">
        <f t="shared" si="70"/>
        <v>0</v>
      </c>
      <c r="O694" s="18">
        <f t="shared" si="75"/>
        <v>0</v>
      </c>
      <c r="P694" s="18">
        <f t="shared" si="71"/>
        <v>0</v>
      </c>
      <c r="Q694" s="18">
        <f t="shared" si="72"/>
        <v>0</v>
      </c>
      <c r="R694" s="18">
        <f t="shared" si="73"/>
        <v>0</v>
      </c>
      <c r="S694" s="18">
        <f t="shared" si="74"/>
        <v>0</v>
      </c>
      <c r="T694" s="52" t="e">
        <f>VLOOKUP(I694,Konten!A:D,4,FALSE)</f>
        <v>#N/A</v>
      </c>
    </row>
    <row r="695" spans="1:20">
      <c r="A695" s="67"/>
      <c r="B695" s="67">
        <f t="shared" si="76"/>
        <v>686</v>
      </c>
      <c r="C695" s="68"/>
      <c r="D695" s="69"/>
      <c r="E695" s="69"/>
      <c r="F695" s="69"/>
      <c r="G695" s="70"/>
      <c r="H695" s="69"/>
      <c r="I695" s="70"/>
      <c r="J695" s="71"/>
      <c r="K695" s="71"/>
      <c r="L695" s="72"/>
      <c r="M695" s="42">
        <f>IF($D$5=Abfrage!$O$2,(MONTH(C695)),(VLOOKUP((MONTH(C695)),Abfrage!$I$2:$J$13,2,FALSE)))</f>
        <v>1</v>
      </c>
      <c r="N695" s="18">
        <f t="shared" si="70"/>
        <v>0</v>
      </c>
      <c r="O695" s="18">
        <f t="shared" si="75"/>
        <v>0</v>
      </c>
      <c r="P695" s="18">
        <f t="shared" si="71"/>
        <v>0</v>
      </c>
      <c r="Q695" s="18">
        <f t="shared" si="72"/>
        <v>0</v>
      </c>
      <c r="R695" s="18">
        <f t="shared" si="73"/>
        <v>0</v>
      </c>
      <c r="S695" s="18">
        <f t="shared" si="74"/>
        <v>0</v>
      </c>
      <c r="T695" s="52" t="e">
        <f>VLOOKUP(I695,Konten!A:D,4,FALSE)</f>
        <v>#N/A</v>
      </c>
    </row>
    <row r="696" spans="1:20">
      <c r="A696" s="67"/>
      <c r="B696" s="67">
        <f t="shared" si="76"/>
        <v>687</v>
      </c>
      <c r="C696" s="68"/>
      <c r="D696" s="69"/>
      <c r="E696" s="69"/>
      <c r="F696" s="69"/>
      <c r="G696" s="70"/>
      <c r="H696" s="69"/>
      <c r="I696" s="70"/>
      <c r="J696" s="71"/>
      <c r="K696" s="71"/>
      <c r="L696" s="72"/>
      <c r="M696" s="42">
        <f>IF($D$5=Abfrage!$O$2,(MONTH(C696)),(VLOOKUP((MONTH(C696)),Abfrage!$I$2:$J$13,2,FALSE)))</f>
        <v>1</v>
      </c>
      <c r="N696" s="18">
        <f t="shared" si="70"/>
        <v>0</v>
      </c>
      <c r="O696" s="18">
        <f t="shared" si="75"/>
        <v>0</v>
      </c>
      <c r="P696" s="18">
        <f t="shared" si="71"/>
        <v>0</v>
      </c>
      <c r="Q696" s="18">
        <f t="shared" si="72"/>
        <v>0</v>
      </c>
      <c r="R696" s="18">
        <f t="shared" si="73"/>
        <v>0</v>
      </c>
      <c r="S696" s="18">
        <f t="shared" si="74"/>
        <v>0</v>
      </c>
      <c r="T696" s="52" t="e">
        <f>VLOOKUP(I696,Konten!A:D,4,FALSE)</f>
        <v>#N/A</v>
      </c>
    </row>
    <row r="697" spans="1:20">
      <c r="A697" s="67"/>
      <c r="B697" s="67">
        <f t="shared" si="76"/>
        <v>688</v>
      </c>
      <c r="C697" s="68"/>
      <c r="D697" s="69"/>
      <c r="E697" s="69"/>
      <c r="F697" s="69"/>
      <c r="G697" s="70"/>
      <c r="H697" s="69"/>
      <c r="I697" s="70"/>
      <c r="J697" s="71"/>
      <c r="K697" s="71"/>
      <c r="L697" s="72"/>
      <c r="M697" s="42">
        <f>IF($D$5=Abfrage!$O$2,(MONTH(C697)),(VLOOKUP((MONTH(C697)),Abfrage!$I$2:$J$13,2,FALSE)))</f>
        <v>1</v>
      </c>
      <c r="N697" s="18">
        <f t="shared" si="70"/>
        <v>0</v>
      </c>
      <c r="O697" s="18">
        <f t="shared" si="75"/>
        <v>0</v>
      </c>
      <c r="P697" s="18">
        <f t="shared" si="71"/>
        <v>0</v>
      </c>
      <c r="Q697" s="18">
        <f t="shared" si="72"/>
        <v>0</v>
      </c>
      <c r="R697" s="18">
        <f t="shared" si="73"/>
        <v>0</v>
      </c>
      <c r="S697" s="18">
        <f t="shared" si="74"/>
        <v>0</v>
      </c>
      <c r="T697" s="52" t="e">
        <f>VLOOKUP(I697,Konten!A:D,4,FALSE)</f>
        <v>#N/A</v>
      </c>
    </row>
    <row r="698" spans="1:20">
      <c r="A698" s="67"/>
      <c r="B698" s="67">
        <f t="shared" si="76"/>
        <v>689</v>
      </c>
      <c r="C698" s="68"/>
      <c r="D698" s="69"/>
      <c r="E698" s="69"/>
      <c r="F698" s="69"/>
      <c r="G698" s="70"/>
      <c r="H698" s="69"/>
      <c r="I698" s="70"/>
      <c r="J698" s="71"/>
      <c r="K698" s="71"/>
      <c r="L698" s="72"/>
      <c r="M698" s="42">
        <f>IF($D$5=Abfrage!$O$2,(MONTH(C698)),(VLOOKUP((MONTH(C698)),Abfrage!$I$2:$J$13,2,FALSE)))</f>
        <v>1</v>
      </c>
      <c r="N698" s="18">
        <f t="shared" si="70"/>
        <v>0</v>
      </c>
      <c r="O698" s="18">
        <f t="shared" si="75"/>
        <v>0</v>
      </c>
      <c r="P698" s="18">
        <f t="shared" si="71"/>
        <v>0</v>
      </c>
      <c r="Q698" s="18">
        <f t="shared" si="72"/>
        <v>0</v>
      </c>
      <c r="R698" s="18">
        <f t="shared" si="73"/>
        <v>0</v>
      </c>
      <c r="S698" s="18">
        <f t="shared" si="74"/>
        <v>0</v>
      </c>
      <c r="T698" s="52" t="e">
        <f>VLOOKUP(I698,Konten!A:D,4,FALSE)</f>
        <v>#N/A</v>
      </c>
    </row>
    <row r="699" spans="1:20">
      <c r="A699" s="67"/>
      <c r="B699" s="67">
        <f t="shared" si="76"/>
        <v>690</v>
      </c>
      <c r="C699" s="68"/>
      <c r="D699" s="69"/>
      <c r="E699" s="69"/>
      <c r="F699" s="69"/>
      <c r="G699" s="70"/>
      <c r="H699" s="69"/>
      <c r="I699" s="70"/>
      <c r="J699" s="71"/>
      <c r="K699" s="71"/>
      <c r="L699" s="72"/>
      <c r="M699" s="42">
        <f>IF($D$5=Abfrage!$O$2,(MONTH(C699)),(VLOOKUP((MONTH(C699)),Abfrage!$I$2:$J$13,2,FALSE)))</f>
        <v>1</v>
      </c>
      <c r="N699" s="18">
        <f t="shared" si="70"/>
        <v>0</v>
      </c>
      <c r="O699" s="18">
        <f t="shared" si="75"/>
        <v>0</v>
      </c>
      <c r="P699" s="18">
        <f t="shared" si="71"/>
        <v>0</v>
      </c>
      <c r="Q699" s="18">
        <f t="shared" si="72"/>
        <v>0</v>
      </c>
      <c r="R699" s="18">
        <f t="shared" si="73"/>
        <v>0</v>
      </c>
      <c r="S699" s="18">
        <f t="shared" si="74"/>
        <v>0</v>
      </c>
      <c r="T699" s="52" t="e">
        <f>VLOOKUP(I699,Konten!A:D,4,FALSE)</f>
        <v>#N/A</v>
      </c>
    </row>
    <row r="700" spans="1:20">
      <c r="A700" s="67"/>
      <c r="B700" s="67">
        <f t="shared" si="76"/>
        <v>691</v>
      </c>
      <c r="C700" s="68"/>
      <c r="D700" s="69"/>
      <c r="E700" s="69"/>
      <c r="F700" s="69"/>
      <c r="G700" s="70"/>
      <c r="H700" s="69"/>
      <c r="I700" s="70"/>
      <c r="J700" s="71"/>
      <c r="K700" s="71"/>
      <c r="L700" s="72"/>
      <c r="M700" s="42">
        <f>IF($D$5=Abfrage!$O$2,(MONTH(C700)),(VLOOKUP((MONTH(C700)),Abfrage!$I$2:$J$13,2,FALSE)))</f>
        <v>1</v>
      </c>
      <c r="N700" s="18">
        <f t="shared" si="70"/>
        <v>0</v>
      </c>
      <c r="O700" s="18">
        <f t="shared" si="75"/>
        <v>0</v>
      </c>
      <c r="P700" s="18">
        <f t="shared" si="71"/>
        <v>0</v>
      </c>
      <c r="Q700" s="18">
        <f t="shared" si="72"/>
        <v>0</v>
      </c>
      <c r="R700" s="18">
        <f t="shared" si="73"/>
        <v>0</v>
      </c>
      <c r="S700" s="18">
        <f t="shared" si="74"/>
        <v>0</v>
      </c>
      <c r="T700" s="52" t="e">
        <f>VLOOKUP(I700,Konten!A:D,4,FALSE)</f>
        <v>#N/A</v>
      </c>
    </row>
    <row r="701" spans="1:20">
      <c r="A701" s="67"/>
      <c r="B701" s="67">
        <f t="shared" si="76"/>
        <v>692</v>
      </c>
      <c r="C701" s="68"/>
      <c r="D701" s="69"/>
      <c r="E701" s="69"/>
      <c r="F701" s="69"/>
      <c r="G701" s="70"/>
      <c r="H701" s="69"/>
      <c r="I701" s="70"/>
      <c r="J701" s="71"/>
      <c r="K701" s="71"/>
      <c r="L701" s="72"/>
      <c r="M701" s="42">
        <f>IF($D$5=Abfrage!$O$2,(MONTH(C701)),(VLOOKUP((MONTH(C701)),Abfrage!$I$2:$J$13,2,FALSE)))</f>
        <v>1</v>
      </c>
      <c r="N701" s="18">
        <f t="shared" si="70"/>
        <v>0</v>
      </c>
      <c r="O701" s="18">
        <f t="shared" si="75"/>
        <v>0</v>
      </c>
      <c r="P701" s="18">
        <f t="shared" si="71"/>
        <v>0</v>
      </c>
      <c r="Q701" s="18">
        <f t="shared" si="72"/>
        <v>0</v>
      </c>
      <c r="R701" s="18">
        <f t="shared" si="73"/>
        <v>0</v>
      </c>
      <c r="S701" s="18">
        <f t="shared" si="74"/>
        <v>0</v>
      </c>
      <c r="T701" s="52" t="e">
        <f>VLOOKUP(I701,Konten!A:D,4,FALSE)</f>
        <v>#N/A</v>
      </c>
    </row>
    <row r="702" spans="1:20">
      <c r="A702" s="67"/>
      <c r="B702" s="67">
        <f t="shared" si="76"/>
        <v>693</v>
      </c>
      <c r="C702" s="68"/>
      <c r="D702" s="69"/>
      <c r="E702" s="69"/>
      <c r="F702" s="69"/>
      <c r="G702" s="70"/>
      <c r="H702" s="69"/>
      <c r="I702" s="70"/>
      <c r="J702" s="71"/>
      <c r="K702" s="71"/>
      <c r="L702" s="72"/>
      <c r="M702" s="42">
        <f>IF($D$5=Abfrage!$O$2,(MONTH(C702)),(VLOOKUP((MONTH(C702)),Abfrage!$I$2:$J$13,2,FALSE)))</f>
        <v>1</v>
      </c>
      <c r="N702" s="18">
        <f t="shared" si="70"/>
        <v>0</v>
      </c>
      <c r="O702" s="18">
        <f t="shared" si="75"/>
        <v>0</v>
      </c>
      <c r="P702" s="18">
        <f t="shared" si="71"/>
        <v>0</v>
      </c>
      <c r="Q702" s="18">
        <f t="shared" si="72"/>
        <v>0</v>
      </c>
      <c r="R702" s="18">
        <f t="shared" si="73"/>
        <v>0</v>
      </c>
      <c r="S702" s="18">
        <f t="shared" si="74"/>
        <v>0</v>
      </c>
      <c r="T702" s="52" t="e">
        <f>VLOOKUP(I702,Konten!A:D,4,FALSE)</f>
        <v>#N/A</v>
      </c>
    </row>
    <row r="703" spans="1:20">
      <c r="A703" s="67"/>
      <c r="B703" s="67">
        <f t="shared" si="76"/>
        <v>694</v>
      </c>
      <c r="C703" s="68"/>
      <c r="D703" s="69"/>
      <c r="E703" s="69"/>
      <c r="F703" s="69"/>
      <c r="G703" s="70"/>
      <c r="H703" s="69"/>
      <c r="I703" s="70"/>
      <c r="J703" s="71"/>
      <c r="K703" s="71"/>
      <c r="L703" s="72"/>
      <c r="M703" s="42">
        <f>IF($D$5=Abfrage!$O$2,(MONTH(C703)),(VLOOKUP((MONTH(C703)),Abfrage!$I$2:$J$13,2,FALSE)))</f>
        <v>1</v>
      </c>
      <c r="N703" s="18">
        <f t="shared" si="70"/>
        <v>0</v>
      </c>
      <c r="O703" s="18">
        <f t="shared" si="75"/>
        <v>0</v>
      </c>
      <c r="P703" s="18">
        <f t="shared" si="71"/>
        <v>0</v>
      </c>
      <c r="Q703" s="18">
        <f t="shared" si="72"/>
        <v>0</v>
      </c>
      <c r="R703" s="18">
        <f t="shared" si="73"/>
        <v>0</v>
      </c>
      <c r="S703" s="18">
        <f t="shared" si="74"/>
        <v>0</v>
      </c>
      <c r="T703" s="52" t="e">
        <f>VLOOKUP(I703,Konten!A:D,4,FALSE)</f>
        <v>#N/A</v>
      </c>
    </row>
    <row r="704" spans="1:20">
      <c r="A704" s="67"/>
      <c r="B704" s="67">
        <f t="shared" si="76"/>
        <v>695</v>
      </c>
      <c r="C704" s="68"/>
      <c r="D704" s="69"/>
      <c r="E704" s="69"/>
      <c r="F704" s="69"/>
      <c r="G704" s="70"/>
      <c r="H704" s="69"/>
      <c r="I704" s="70"/>
      <c r="J704" s="71"/>
      <c r="K704" s="71"/>
      <c r="L704" s="72"/>
      <c r="M704" s="42">
        <f>IF($D$5=Abfrage!$O$2,(MONTH(C704)),(VLOOKUP((MONTH(C704)),Abfrage!$I$2:$J$13,2,FALSE)))</f>
        <v>1</v>
      </c>
      <c r="N704" s="18">
        <f t="shared" si="70"/>
        <v>0</v>
      </c>
      <c r="O704" s="18">
        <f t="shared" si="75"/>
        <v>0</v>
      </c>
      <c r="P704" s="18">
        <f t="shared" si="71"/>
        <v>0</v>
      </c>
      <c r="Q704" s="18">
        <f t="shared" si="72"/>
        <v>0</v>
      </c>
      <c r="R704" s="18">
        <f t="shared" si="73"/>
        <v>0</v>
      </c>
      <c r="S704" s="18">
        <f t="shared" si="74"/>
        <v>0</v>
      </c>
      <c r="T704" s="52" t="e">
        <f>VLOOKUP(I704,Konten!A:D,4,FALSE)</f>
        <v>#N/A</v>
      </c>
    </row>
    <row r="705" spans="1:20">
      <c r="A705" s="67"/>
      <c r="B705" s="67">
        <f t="shared" si="76"/>
        <v>696</v>
      </c>
      <c r="C705" s="68"/>
      <c r="D705" s="69"/>
      <c r="E705" s="69"/>
      <c r="F705" s="69"/>
      <c r="G705" s="70"/>
      <c r="H705" s="69"/>
      <c r="I705" s="70"/>
      <c r="J705" s="71"/>
      <c r="K705" s="71"/>
      <c r="L705" s="72"/>
      <c r="M705" s="42">
        <f>IF($D$5=Abfrage!$O$2,(MONTH(C705)),(VLOOKUP((MONTH(C705)),Abfrage!$I$2:$J$13,2,FALSE)))</f>
        <v>1</v>
      </c>
      <c r="N705" s="18">
        <f t="shared" si="70"/>
        <v>0</v>
      </c>
      <c r="O705" s="18">
        <f t="shared" si="75"/>
        <v>0</v>
      </c>
      <c r="P705" s="18">
        <f t="shared" si="71"/>
        <v>0</v>
      </c>
      <c r="Q705" s="18">
        <f t="shared" si="72"/>
        <v>0</v>
      </c>
      <c r="R705" s="18">
        <f t="shared" si="73"/>
        <v>0</v>
      </c>
      <c r="S705" s="18">
        <f t="shared" si="74"/>
        <v>0</v>
      </c>
      <c r="T705" s="52" t="e">
        <f>VLOOKUP(I705,Konten!A:D,4,FALSE)</f>
        <v>#N/A</v>
      </c>
    </row>
    <row r="706" spans="1:20">
      <c r="A706" s="67"/>
      <c r="B706" s="67">
        <f t="shared" si="76"/>
        <v>697</v>
      </c>
      <c r="C706" s="68"/>
      <c r="D706" s="69"/>
      <c r="E706" s="69"/>
      <c r="F706" s="69"/>
      <c r="G706" s="70"/>
      <c r="H706" s="69"/>
      <c r="I706" s="70"/>
      <c r="J706" s="71"/>
      <c r="K706" s="71"/>
      <c r="L706" s="72"/>
      <c r="M706" s="42">
        <f>IF($D$5=Abfrage!$O$2,(MONTH(C706)),(VLOOKUP((MONTH(C706)),Abfrage!$I$2:$J$13,2,FALSE)))</f>
        <v>1</v>
      </c>
      <c r="N706" s="18">
        <f t="shared" si="70"/>
        <v>0</v>
      </c>
      <c r="O706" s="18">
        <f t="shared" si="75"/>
        <v>0</v>
      </c>
      <c r="P706" s="18">
        <f t="shared" si="71"/>
        <v>0</v>
      </c>
      <c r="Q706" s="18">
        <f t="shared" si="72"/>
        <v>0</v>
      </c>
      <c r="R706" s="18">
        <f t="shared" si="73"/>
        <v>0</v>
      </c>
      <c r="S706" s="18">
        <f t="shared" si="74"/>
        <v>0</v>
      </c>
      <c r="T706" s="52" t="e">
        <f>VLOOKUP(I706,Konten!A:D,4,FALSE)</f>
        <v>#N/A</v>
      </c>
    </row>
    <row r="707" spans="1:20">
      <c r="A707" s="67"/>
      <c r="B707" s="67">
        <f t="shared" si="76"/>
        <v>698</v>
      </c>
      <c r="C707" s="68"/>
      <c r="D707" s="69"/>
      <c r="E707" s="69"/>
      <c r="F707" s="69"/>
      <c r="G707" s="70"/>
      <c r="H707" s="69"/>
      <c r="I707" s="70"/>
      <c r="J707" s="71"/>
      <c r="K707" s="71"/>
      <c r="L707" s="72"/>
      <c r="M707" s="42">
        <f>IF($D$5=Abfrage!$O$2,(MONTH(C707)),(VLOOKUP((MONTH(C707)),Abfrage!$I$2:$J$13,2,FALSE)))</f>
        <v>1</v>
      </c>
      <c r="N707" s="18">
        <f t="shared" si="70"/>
        <v>0</v>
      </c>
      <c r="O707" s="18">
        <f t="shared" si="75"/>
        <v>0</v>
      </c>
      <c r="P707" s="18">
        <f t="shared" si="71"/>
        <v>0</v>
      </c>
      <c r="Q707" s="18">
        <f t="shared" si="72"/>
        <v>0</v>
      </c>
      <c r="R707" s="18">
        <f t="shared" si="73"/>
        <v>0</v>
      </c>
      <c r="S707" s="18">
        <f t="shared" si="74"/>
        <v>0</v>
      </c>
      <c r="T707" s="52" t="e">
        <f>VLOOKUP(I707,Konten!A:D,4,FALSE)</f>
        <v>#N/A</v>
      </c>
    </row>
    <row r="708" spans="1:20">
      <c r="A708" s="67"/>
      <c r="B708" s="67">
        <f t="shared" si="76"/>
        <v>699</v>
      </c>
      <c r="C708" s="68"/>
      <c r="D708" s="69"/>
      <c r="E708" s="69"/>
      <c r="F708" s="69"/>
      <c r="G708" s="70"/>
      <c r="H708" s="69"/>
      <c r="I708" s="70"/>
      <c r="J708" s="71"/>
      <c r="K708" s="71"/>
      <c r="L708" s="72"/>
      <c r="M708" s="42">
        <f>IF($D$5=Abfrage!$O$2,(MONTH(C708)),(VLOOKUP((MONTH(C708)),Abfrage!$I$2:$J$13,2,FALSE)))</f>
        <v>1</v>
      </c>
      <c r="N708" s="18">
        <f t="shared" si="70"/>
        <v>0</v>
      </c>
      <c r="O708" s="18">
        <f t="shared" si="75"/>
        <v>0</v>
      </c>
      <c r="P708" s="18">
        <f t="shared" si="71"/>
        <v>0</v>
      </c>
      <c r="Q708" s="18">
        <f t="shared" si="72"/>
        <v>0</v>
      </c>
      <c r="R708" s="18">
        <f t="shared" si="73"/>
        <v>0</v>
      </c>
      <c r="S708" s="18">
        <f t="shared" si="74"/>
        <v>0</v>
      </c>
      <c r="T708" s="52" t="e">
        <f>VLOOKUP(I708,Konten!A:D,4,FALSE)</f>
        <v>#N/A</v>
      </c>
    </row>
    <row r="709" spans="1:20">
      <c r="A709" s="67"/>
      <c r="B709" s="67">
        <f t="shared" si="76"/>
        <v>700</v>
      </c>
      <c r="C709" s="68"/>
      <c r="D709" s="69"/>
      <c r="E709" s="69"/>
      <c r="F709" s="69"/>
      <c r="G709" s="70"/>
      <c r="H709" s="69"/>
      <c r="I709" s="70"/>
      <c r="J709" s="71"/>
      <c r="K709" s="71"/>
      <c r="L709" s="72"/>
      <c r="M709" s="42">
        <f>IF($D$5=Abfrage!$O$2,(MONTH(C709)),(VLOOKUP((MONTH(C709)),Abfrage!$I$2:$J$13,2,FALSE)))</f>
        <v>1</v>
      </c>
      <c r="N709" s="18">
        <f t="shared" si="70"/>
        <v>0</v>
      </c>
      <c r="O709" s="18">
        <f t="shared" si="75"/>
        <v>0</v>
      </c>
      <c r="P709" s="18">
        <f t="shared" si="71"/>
        <v>0</v>
      </c>
      <c r="Q709" s="18">
        <f t="shared" si="72"/>
        <v>0</v>
      </c>
      <c r="R709" s="18">
        <f t="shared" si="73"/>
        <v>0</v>
      </c>
      <c r="S709" s="18">
        <f t="shared" si="74"/>
        <v>0</v>
      </c>
      <c r="T709" s="52" t="e">
        <f>VLOOKUP(I709,Konten!A:D,4,FALSE)</f>
        <v>#N/A</v>
      </c>
    </row>
    <row r="710" spans="1:20">
      <c r="A710" s="67"/>
      <c r="B710" s="67">
        <f t="shared" si="76"/>
        <v>701</v>
      </c>
      <c r="C710" s="68"/>
      <c r="D710" s="69"/>
      <c r="E710" s="69"/>
      <c r="F710" s="69"/>
      <c r="G710" s="70"/>
      <c r="H710" s="69"/>
      <c r="I710" s="70"/>
      <c r="J710" s="71"/>
      <c r="K710" s="71"/>
      <c r="L710" s="72"/>
      <c r="M710" s="42">
        <f>IF($D$5=Abfrage!$O$2,(MONTH(C710)),(VLOOKUP((MONTH(C710)),Abfrage!$I$2:$J$13,2,FALSE)))</f>
        <v>1</v>
      </c>
      <c r="N710" s="18">
        <f t="shared" si="70"/>
        <v>0</v>
      </c>
      <c r="O710" s="18">
        <f t="shared" si="75"/>
        <v>0</v>
      </c>
      <c r="P710" s="18">
        <f t="shared" si="71"/>
        <v>0</v>
      </c>
      <c r="Q710" s="18">
        <f t="shared" si="72"/>
        <v>0</v>
      </c>
      <c r="R710" s="18">
        <f t="shared" si="73"/>
        <v>0</v>
      </c>
      <c r="S710" s="18">
        <f t="shared" si="74"/>
        <v>0</v>
      </c>
      <c r="T710" s="52" t="e">
        <f>VLOOKUP(I710,Konten!A:D,4,FALSE)</f>
        <v>#N/A</v>
      </c>
    </row>
    <row r="711" spans="1:20">
      <c r="A711" s="67"/>
      <c r="B711" s="67">
        <f t="shared" si="76"/>
        <v>702</v>
      </c>
      <c r="C711" s="68"/>
      <c r="D711" s="69"/>
      <c r="E711" s="69"/>
      <c r="F711" s="69"/>
      <c r="G711" s="70"/>
      <c r="H711" s="69"/>
      <c r="I711" s="70"/>
      <c r="J711" s="71"/>
      <c r="K711" s="71"/>
      <c r="L711" s="72"/>
      <c r="M711" s="42">
        <f>IF($D$5=Abfrage!$O$2,(MONTH(C711)),(VLOOKUP((MONTH(C711)),Abfrage!$I$2:$J$13,2,FALSE)))</f>
        <v>1</v>
      </c>
      <c r="N711" s="18">
        <f t="shared" si="70"/>
        <v>0</v>
      </c>
      <c r="O711" s="18">
        <f t="shared" si="75"/>
        <v>0</v>
      </c>
      <c r="P711" s="18">
        <f t="shared" si="71"/>
        <v>0</v>
      </c>
      <c r="Q711" s="18">
        <f t="shared" si="72"/>
        <v>0</v>
      </c>
      <c r="R711" s="18">
        <f t="shared" si="73"/>
        <v>0</v>
      </c>
      <c r="S711" s="18">
        <f t="shared" si="74"/>
        <v>0</v>
      </c>
      <c r="T711" s="52" t="e">
        <f>VLOOKUP(I711,Konten!A:D,4,FALSE)</f>
        <v>#N/A</v>
      </c>
    </row>
    <row r="712" spans="1:20">
      <c r="A712" s="67"/>
      <c r="B712" s="67">
        <f t="shared" si="76"/>
        <v>703</v>
      </c>
      <c r="C712" s="68"/>
      <c r="D712" s="69"/>
      <c r="E712" s="69"/>
      <c r="F712" s="69"/>
      <c r="G712" s="70"/>
      <c r="H712" s="69"/>
      <c r="I712" s="70"/>
      <c r="J712" s="71"/>
      <c r="K712" s="71"/>
      <c r="L712" s="72"/>
      <c r="M712" s="42">
        <f>IF($D$5=Abfrage!$O$2,(MONTH(C712)),(VLOOKUP((MONTH(C712)),Abfrage!$I$2:$J$13,2,FALSE)))</f>
        <v>1</v>
      </c>
      <c r="N712" s="18">
        <f t="shared" si="70"/>
        <v>0</v>
      </c>
      <c r="O712" s="18">
        <f t="shared" si="75"/>
        <v>0</v>
      </c>
      <c r="P712" s="18">
        <f t="shared" si="71"/>
        <v>0</v>
      </c>
      <c r="Q712" s="18">
        <f t="shared" si="72"/>
        <v>0</v>
      </c>
      <c r="R712" s="18">
        <f t="shared" si="73"/>
        <v>0</v>
      </c>
      <c r="S712" s="18">
        <f t="shared" si="74"/>
        <v>0</v>
      </c>
      <c r="T712" s="52" t="e">
        <f>VLOOKUP(I712,Konten!A:D,4,FALSE)</f>
        <v>#N/A</v>
      </c>
    </row>
    <row r="713" spans="1:20">
      <c r="A713" s="67"/>
      <c r="B713" s="67">
        <f t="shared" si="76"/>
        <v>704</v>
      </c>
      <c r="C713" s="68"/>
      <c r="D713" s="69"/>
      <c r="E713" s="69"/>
      <c r="F713" s="69"/>
      <c r="G713" s="70"/>
      <c r="H713" s="69"/>
      <c r="I713" s="70"/>
      <c r="J713" s="71"/>
      <c r="K713" s="71"/>
      <c r="L713" s="72"/>
      <c r="M713" s="42">
        <f>IF($D$5=Abfrage!$O$2,(MONTH(C713)),(VLOOKUP((MONTH(C713)),Abfrage!$I$2:$J$13,2,FALSE)))</f>
        <v>1</v>
      </c>
      <c r="N713" s="18">
        <f t="shared" si="70"/>
        <v>0</v>
      </c>
      <c r="O713" s="18">
        <f t="shared" si="75"/>
        <v>0</v>
      </c>
      <c r="P713" s="18">
        <f t="shared" si="71"/>
        <v>0</v>
      </c>
      <c r="Q713" s="18">
        <f t="shared" si="72"/>
        <v>0</v>
      </c>
      <c r="R713" s="18">
        <f t="shared" si="73"/>
        <v>0</v>
      </c>
      <c r="S713" s="18">
        <f t="shared" si="74"/>
        <v>0</v>
      </c>
      <c r="T713" s="52" t="e">
        <f>VLOOKUP(I713,Konten!A:D,4,FALSE)</f>
        <v>#N/A</v>
      </c>
    </row>
    <row r="714" spans="1:20">
      <c r="A714" s="67"/>
      <c r="B714" s="67">
        <f t="shared" si="76"/>
        <v>705</v>
      </c>
      <c r="C714" s="68"/>
      <c r="D714" s="69"/>
      <c r="E714" s="69"/>
      <c r="F714" s="69"/>
      <c r="G714" s="70"/>
      <c r="H714" s="69"/>
      <c r="I714" s="70"/>
      <c r="J714" s="71"/>
      <c r="K714" s="71"/>
      <c r="L714" s="72"/>
      <c r="M714" s="42">
        <f>IF($D$5=Abfrage!$O$2,(MONTH(C714)),(VLOOKUP((MONTH(C714)),Abfrage!$I$2:$J$13,2,FALSE)))</f>
        <v>1</v>
      </c>
      <c r="N714" s="18">
        <f t="shared" ref="N714:N777" si="77">(SUM(P714:S714))-(SUM(J714:K714))</f>
        <v>0</v>
      </c>
      <c r="O714" s="18">
        <f t="shared" si="75"/>
        <v>0</v>
      </c>
      <c r="P714" s="18">
        <f t="shared" ref="P714:P777" si="78">IFERROR((ROUND((+J714/(1+L714)*L714),2)),0)</f>
        <v>0</v>
      </c>
      <c r="Q714" s="18">
        <f t="shared" ref="Q714:Q777" si="79">IFERROR(ROUND(IF(L714=100%,K714,(K714/(1+L714)*L714)),2),0)</f>
        <v>0</v>
      </c>
      <c r="R714" s="18">
        <f t="shared" ref="R714:R777" si="80">+J714-P714</f>
        <v>0</v>
      </c>
      <c r="S714" s="18">
        <f t="shared" ref="S714:S777" si="81">+K714-Q714</f>
        <v>0</v>
      </c>
      <c r="T714" s="52" t="e">
        <f>VLOOKUP(I714,Konten!A:D,4,FALSE)</f>
        <v>#N/A</v>
      </c>
    </row>
    <row r="715" spans="1:20">
      <c r="A715" s="67"/>
      <c r="B715" s="67">
        <f t="shared" si="76"/>
        <v>706</v>
      </c>
      <c r="C715" s="68"/>
      <c r="D715" s="69"/>
      <c r="E715" s="69"/>
      <c r="F715" s="69"/>
      <c r="G715" s="70"/>
      <c r="H715" s="69"/>
      <c r="I715" s="70"/>
      <c r="J715" s="71"/>
      <c r="K715" s="71"/>
      <c r="L715" s="72"/>
      <c r="M715" s="42">
        <f>IF($D$5=Abfrage!$O$2,(MONTH(C715)),(VLOOKUP((MONTH(C715)),Abfrage!$I$2:$J$13,2,FALSE)))</f>
        <v>1</v>
      </c>
      <c r="N715" s="18">
        <f t="shared" si="77"/>
        <v>0</v>
      </c>
      <c r="O715" s="18">
        <f t="shared" ref="O715:O778" si="82">IF(L715="EUST",K715,0)</f>
        <v>0</v>
      </c>
      <c r="P715" s="18">
        <f t="shared" si="78"/>
        <v>0</v>
      </c>
      <c r="Q715" s="18">
        <f t="shared" si="79"/>
        <v>0</v>
      </c>
      <c r="R715" s="18">
        <f t="shared" si="80"/>
        <v>0</v>
      </c>
      <c r="S715" s="18">
        <f t="shared" si="81"/>
        <v>0</v>
      </c>
      <c r="T715" s="52" t="e">
        <f>VLOOKUP(I715,Konten!A:D,4,FALSE)</f>
        <v>#N/A</v>
      </c>
    </row>
    <row r="716" spans="1:20">
      <c r="A716" s="67"/>
      <c r="B716" s="67">
        <f t="shared" ref="B716:B779" si="83">B715+1</f>
        <v>707</v>
      </c>
      <c r="C716" s="68"/>
      <c r="D716" s="69"/>
      <c r="E716" s="69"/>
      <c r="F716" s="69"/>
      <c r="G716" s="70"/>
      <c r="H716" s="69"/>
      <c r="I716" s="70"/>
      <c r="J716" s="71"/>
      <c r="K716" s="71"/>
      <c r="L716" s="72"/>
      <c r="M716" s="42">
        <f>IF($D$5=Abfrage!$O$2,(MONTH(C716)),(VLOOKUP((MONTH(C716)),Abfrage!$I$2:$J$13,2,FALSE)))</f>
        <v>1</v>
      </c>
      <c r="N716" s="18">
        <f t="shared" si="77"/>
        <v>0</v>
      </c>
      <c r="O716" s="18">
        <f t="shared" si="82"/>
        <v>0</v>
      </c>
      <c r="P716" s="18">
        <f t="shared" si="78"/>
        <v>0</v>
      </c>
      <c r="Q716" s="18">
        <f t="shared" si="79"/>
        <v>0</v>
      </c>
      <c r="R716" s="18">
        <f t="shared" si="80"/>
        <v>0</v>
      </c>
      <c r="S716" s="18">
        <f t="shared" si="81"/>
        <v>0</v>
      </c>
      <c r="T716" s="52" t="e">
        <f>VLOOKUP(I716,Konten!A:D,4,FALSE)</f>
        <v>#N/A</v>
      </c>
    </row>
    <row r="717" spans="1:20">
      <c r="A717" s="67"/>
      <c r="B717" s="67">
        <f t="shared" si="83"/>
        <v>708</v>
      </c>
      <c r="C717" s="68"/>
      <c r="D717" s="69"/>
      <c r="E717" s="69"/>
      <c r="F717" s="69"/>
      <c r="G717" s="70"/>
      <c r="H717" s="69"/>
      <c r="I717" s="70"/>
      <c r="J717" s="71"/>
      <c r="K717" s="71"/>
      <c r="L717" s="72"/>
      <c r="M717" s="42">
        <f>IF($D$5=Abfrage!$O$2,(MONTH(C717)),(VLOOKUP((MONTH(C717)),Abfrage!$I$2:$J$13,2,FALSE)))</f>
        <v>1</v>
      </c>
      <c r="N717" s="18">
        <f t="shared" si="77"/>
        <v>0</v>
      </c>
      <c r="O717" s="18">
        <f t="shared" si="82"/>
        <v>0</v>
      </c>
      <c r="P717" s="18">
        <f t="shared" si="78"/>
        <v>0</v>
      </c>
      <c r="Q717" s="18">
        <f t="shared" si="79"/>
        <v>0</v>
      </c>
      <c r="R717" s="18">
        <f t="shared" si="80"/>
        <v>0</v>
      </c>
      <c r="S717" s="18">
        <f t="shared" si="81"/>
        <v>0</v>
      </c>
      <c r="T717" s="52" t="e">
        <f>VLOOKUP(I717,Konten!A:D,4,FALSE)</f>
        <v>#N/A</v>
      </c>
    </row>
    <row r="718" spans="1:20">
      <c r="A718" s="67"/>
      <c r="B718" s="67">
        <f t="shared" si="83"/>
        <v>709</v>
      </c>
      <c r="C718" s="68"/>
      <c r="D718" s="69"/>
      <c r="E718" s="69"/>
      <c r="F718" s="69"/>
      <c r="G718" s="70"/>
      <c r="H718" s="69"/>
      <c r="I718" s="70"/>
      <c r="J718" s="71"/>
      <c r="K718" s="71"/>
      <c r="L718" s="72"/>
      <c r="M718" s="42">
        <f>IF($D$5=Abfrage!$O$2,(MONTH(C718)),(VLOOKUP((MONTH(C718)),Abfrage!$I$2:$J$13,2,FALSE)))</f>
        <v>1</v>
      </c>
      <c r="N718" s="18">
        <f t="shared" si="77"/>
        <v>0</v>
      </c>
      <c r="O718" s="18">
        <f t="shared" si="82"/>
        <v>0</v>
      </c>
      <c r="P718" s="18">
        <f t="shared" si="78"/>
        <v>0</v>
      </c>
      <c r="Q718" s="18">
        <f t="shared" si="79"/>
        <v>0</v>
      </c>
      <c r="R718" s="18">
        <f t="shared" si="80"/>
        <v>0</v>
      </c>
      <c r="S718" s="18">
        <f t="shared" si="81"/>
        <v>0</v>
      </c>
      <c r="T718" s="52" t="e">
        <f>VLOOKUP(I718,Konten!A:D,4,FALSE)</f>
        <v>#N/A</v>
      </c>
    </row>
    <row r="719" spans="1:20">
      <c r="A719" s="67"/>
      <c r="B719" s="67">
        <f t="shared" si="83"/>
        <v>710</v>
      </c>
      <c r="C719" s="68"/>
      <c r="D719" s="69"/>
      <c r="E719" s="69"/>
      <c r="F719" s="69"/>
      <c r="G719" s="70"/>
      <c r="H719" s="69"/>
      <c r="I719" s="70"/>
      <c r="J719" s="71"/>
      <c r="K719" s="71"/>
      <c r="L719" s="72"/>
      <c r="M719" s="42">
        <f>IF($D$5=Abfrage!$O$2,(MONTH(C719)),(VLOOKUP((MONTH(C719)),Abfrage!$I$2:$J$13,2,FALSE)))</f>
        <v>1</v>
      </c>
      <c r="N719" s="18">
        <f t="shared" si="77"/>
        <v>0</v>
      </c>
      <c r="O719" s="18">
        <f t="shared" si="82"/>
        <v>0</v>
      </c>
      <c r="P719" s="18">
        <f t="shared" si="78"/>
        <v>0</v>
      </c>
      <c r="Q719" s="18">
        <f t="shared" si="79"/>
        <v>0</v>
      </c>
      <c r="R719" s="18">
        <f t="shared" si="80"/>
        <v>0</v>
      </c>
      <c r="S719" s="18">
        <f t="shared" si="81"/>
        <v>0</v>
      </c>
      <c r="T719" s="52" t="e">
        <f>VLOOKUP(I719,Konten!A:D,4,FALSE)</f>
        <v>#N/A</v>
      </c>
    </row>
    <row r="720" spans="1:20">
      <c r="A720" s="67"/>
      <c r="B720" s="67">
        <f t="shared" si="83"/>
        <v>711</v>
      </c>
      <c r="C720" s="68"/>
      <c r="D720" s="69"/>
      <c r="E720" s="69"/>
      <c r="F720" s="69"/>
      <c r="G720" s="70"/>
      <c r="H720" s="69"/>
      <c r="I720" s="70"/>
      <c r="J720" s="71"/>
      <c r="K720" s="71"/>
      <c r="L720" s="72"/>
      <c r="M720" s="42">
        <f>IF($D$5=Abfrage!$O$2,(MONTH(C720)),(VLOOKUP((MONTH(C720)),Abfrage!$I$2:$J$13,2,FALSE)))</f>
        <v>1</v>
      </c>
      <c r="N720" s="18">
        <f t="shared" si="77"/>
        <v>0</v>
      </c>
      <c r="O720" s="18">
        <f t="shared" si="82"/>
        <v>0</v>
      </c>
      <c r="P720" s="18">
        <f t="shared" si="78"/>
        <v>0</v>
      </c>
      <c r="Q720" s="18">
        <f t="shared" si="79"/>
        <v>0</v>
      </c>
      <c r="R720" s="18">
        <f t="shared" si="80"/>
        <v>0</v>
      </c>
      <c r="S720" s="18">
        <f t="shared" si="81"/>
        <v>0</v>
      </c>
      <c r="T720" s="52" t="e">
        <f>VLOOKUP(I720,Konten!A:D,4,FALSE)</f>
        <v>#N/A</v>
      </c>
    </row>
    <row r="721" spans="1:20">
      <c r="A721" s="67"/>
      <c r="B721" s="67">
        <f t="shared" si="83"/>
        <v>712</v>
      </c>
      <c r="C721" s="68"/>
      <c r="D721" s="69"/>
      <c r="E721" s="69"/>
      <c r="F721" s="69"/>
      <c r="G721" s="70"/>
      <c r="H721" s="69"/>
      <c r="I721" s="70"/>
      <c r="J721" s="71"/>
      <c r="K721" s="71"/>
      <c r="L721" s="72"/>
      <c r="M721" s="42">
        <f>IF($D$5=Abfrage!$O$2,(MONTH(C721)),(VLOOKUP((MONTH(C721)),Abfrage!$I$2:$J$13,2,FALSE)))</f>
        <v>1</v>
      </c>
      <c r="N721" s="18">
        <f t="shared" si="77"/>
        <v>0</v>
      </c>
      <c r="O721" s="18">
        <f t="shared" si="82"/>
        <v>0</v>
      </c>
      <c r="P721" s="18">
        <f t="shared" si="78"/>
        <v>0</v>
      </c>
      <c r="Q721" s="18">
        <f t="shared" si="79"/>
        <v>0</v>
      </c>
      <c r="R721" s="18">
        <f t="shared" si="80"/>
        <v>0</v>
      </c>
      <c r="S721" s="18">
        <f t="shared" si="81"/>
        <v>0</v>
      </c>
      <c r="T721" s="52" t="e">
        <f>VLOOKUP(I721,Konten!A:D,4,FALSE)</f>
        <v>#N/A</v>
      </c>
    </row>
    <row r="722" spans="1:20">
      <c r="A722" s="67"/>
      <c r="B722" s="67">
        <f t="shared" si="83"/>
        <v>713</v>
      </c>
      <c r="C722" s="68"/>
      <c r="D722" s="69"/>
      <c r="E722" s="69"/>
      <c r="F722" s="69"/>
      <c r="G722" s="70"/>
      <c r="H722" s="69"/>
      <c r="I722" s="70"/>
      <c r="J722" s="71"/>
      <c r="K722" s="71"/>
      <c r="L722" s="72"/>
      <c r="M722" s="42">
        <f>IF($D$5=Abfrage!$O$2,(MONTH(C722)),(VLOOKUP((MONTH(C722)),Abfrage!$I$2:$J$13,2,FALSE)))</f>
        <v>1</v>
      </c>
      <c r="N722" s="18">
        <f t="shared" si="77"/>
        <v>0</v>
      </c>
      <c r="O722" s="18">
        <f t="shared" si="82"/>
        <v>0</v>
      </c>
      <c r="P722" s="18">
        <f t="shared" si="78"/>
        <v>0</v>
      </c>
      <c r="Q722" s="18">
        <f t="shared" si="79"/>
        <v>0</v>
      </c>
      <c r="R722" s="18">
        <f t="shared" si="80"/>
        <v>0</v>
      </c>
      <c r="S722" s="18">
        <f t="shared" si="81"/>
        <v>0</v>
      </c>
      <c r="T722" s="52" t="e">
        <f>VLOOKUP(I722,Konten!A:D,4,FALSE)</f>
        <v>#N/A</v>
      </c>
    </row>
    <row r="723" spans="1:20">
      <c r="A723" s="67"/>
      <c r="B723" s="67">
        <f t="shared" si="83"/>
        <v>714</v>
      </c>
      <c r="C723" s="68"/>
      <c r="D723" s="69"/>
      <c r="E723" s="69"/>
      <c r="F723" s="69"/>
      <c r="G723" s="70"/>
      <c r="H723" s="69"/>
      <c r="I723" s="70"/>
      <c r="J723" s="71"/>
      <c r="K723" s="71"/>
      <c r="L723" s="72"/>
      <c r="M723" s="42">
        <f>IF($D$5=Abfrage!$O$2,(MONTH(C723)),(VLOOKUP((MONTH(C723)),Abfrage!$I$2:$J$13,2,FALSE)))</f>
        <v>1</v>
      </c>
      <c r="N723" s="18">
        <f t="shared" si="77"/>
        <v>0</v>
      </c>
      <c r="O723" s="18">
        <f t="shared" si="82"/>
        <v>0</v>
      </c>
      <c r="P723" s="18">
        <f t="shared" si="78"/>
        <v>0</v>
      </c>
      <c r="Q723" s="18">
        <f t="shared" si="79"/>
        <v>0</v>
      </c>
      <c r="R723" s="18">
        <f t="shared" si="80"/>
        <v>0</v>
      </c>
      <c r="S723" s="18">
        <f t="shared" si="81"/>
        <v>0</v>
      </c>
      <c r="T723" s="52" t="e">
        <f>VLOOKUP(I723,Konten!A:D,4,FALSE)</f>
        <v>#N/A</v>
      </c>
    </row>
    <row r="724" spans="1:20">
      <c r="A724" s="67"/>
      <c r="B724" s="67">
        <f t="shared" si="83"/>
        <v>715</v>
      </c>
      <c r="C724" s="68"/>
      <c r="D724" s="69"/>
      <c r="E724" s="69"/>
      <c r="F724" s="69"/>
      <c r="G724" s="70"/>
      <c r="H724" s="69"/>
      <c r="I724" s="70"/>
      <c r="J724" s="71"/>
      <c r="K724" s="71"/>
      <c r="L724" s="72"/>
      <c r="M724" s="42">
        <f>IF($D$5=Abfrage!$O$2,(MONTH(C724)),(VLOOKUP((MONTH(C724)),Abfrage!$I$2:$J$13,2,FALSE)))</f>
        <v>1</v>
      </c>
      <c r="N724" s="18">
        <f t="shared" si="77"/>
        <v>0</v>
      </c>
      <c r="O724" s="18">
        <f t="shared" si="82"/>
        <v>0</v>
      </c>
      <c r="P724" s="18">
        <f t="shared" si="78"/>
        <v>0</v>
      </c>
      <c r="Q724" s="18">
        <f t="shared" si="79"/>
        <v>0</v>
      </c>
      <c r="R724" s="18">
        <f t="shared" si="80"/>
        <v>0</v>
      </c>
      <c r="S724" s="18">
        <f t="shared" si="81"/>
        <v>0</v>
      </c>
      <c r="T724" s="52" t="e">
        <f>VLOOKUP(I724,Konten!A:D,4,FALSE)</f>
        <v>#N/A</v>
      </c>
    </row>
    <row r="725" spans="1:20">
      <c r="A725" s="67"/>
      <c r="B725" s="67">
        <f t="shared" si="83"/>
        <v>716</v>
      </c>
      <c r="C725" s="68"/>
      <c r="D725" s="69"/>
      <c r="E725" s="69"/>
      <c r="F725" s="69"/>
      <c r="G725" s="70"/>
      <c r="H725" s="69"/>
      <c r="I725" s="70"/>
      <c r="J725" s="71"/>
      <c r="K725" s="71"/>
      <c r="L725" s="72"/>
      <c r="M725" s="42">
        <f>IF($D$5=Abfrage!$O$2,(MONTH(C725)),(VLOOKUP((MONTH(C725)),Abfrage!$I$2:$J$13,2,FALSE)))</f>
        <v>1</v>
      </c>
      <c r="N725" s="18">
        <f t="shared" si="77"/>
        <v>0</v>
      </c>
      <c r="O725" s="18">
        <f t="shared" si="82"/>
        <v>0</v>
      </c>
      <c r="P725" s="18">
        <f t="shared" si="78"/>
        <v>0</v>
      </c>
      <c r="Q725" s="18">
        <f t="shared" si="79"/>
        <v>0</v>
      </c>
      <c r="R725" s="18">
        <f t="shared" si="80"/>
        <v>0</v>
      </c>
      <c r="S725" s="18">
        <f t="shared" si="81"/>
        <v>0</v>
      </c>
      <c r="T725" s="52" t="e">
        <f>VLOOKUP(I725,Konten!A:D,4,FALSE)</f>
        <v>#N/A</v>
      </c>
    </row>
    <row r="726" spans="1:20">
      <c r="A726" s="67"/>
      <c r="B726" s="67">
        <f t="shared" si="83"/>
        <v>717</v>
      </c>
      <c r="C726" s="68"/>
      <c r="D726" s="69"/>
      <c r="E726" s="69"/>
      <c r="F726" s="69"/>
      <c r="G726" s="70"/>
      <c r="H726" s="69"/>
      <c r="I726" s="70"/>
      <c r="J726" s="71"/>
      <c r="K726" s="71"/>
      <c r="L726" s="72"/>
      <c r="M726" s="42">
        <f>IF($D$5=Abfrage!$O$2,(MONTH(C726)),(VLOOKUP((MONTH(C726)),Abfrage!$I$2:$J$13,2,FALSE)))</f>
        <v>1</v>
      </c>
      <c r="N726" s="18">
        <f t="shared" si="77"/>
        <v>0</v>
      </c>
      <c r="O726" s="18">
        <f t="shared" si="82"/>
        <v>0</v>
      </c>
      <c r="P726" s="18">
        <f t="shared" si="78"/>
        <v>0</v>
      </c>
      <c r="Q726" s="18">
        <f t="shared" si="79"/>
        <v>0</v>
      </c>
      <c r="R726" s="18">
        <f t="shared" si="80"/>
        <v>0</v>
      </c>
      <c r="S726" s="18">
        <f t="shared" si="81"/>
        <v>0</v>
      </c>
      <c r="T726" s="52" t="e">
        <f>VLOOKUP(I726,Konten!A:D,4,FALSE)</f>
        <v>#N/A</v>
      </c>
    </row>
    <row r="727" spans="1:20">
      <c r="A727" s="67"/>
      <c r="B727" s="67">
        <f t="shared" si="83"/>
        <v>718</v>
      </c>
      <c r="C727" s="68"/>
      <c r="D727" s="69"/>
      <c r="E727" s="69"/>
      <c r="F727" s="69"/>
      <c r="G727" s="70"/>
      <c r="H727" s="69"/>
      <c r="I727" s="70"/>
      <c r="J727" s="71"/>
      <c r="K727" s="71"/>
      <c r="L727" s="72"/>
      <c r="M727" s="42">
        <f>IF($D$5=Abfrage!$O$2,(MONTH(C727)),(VLOOKUP((MONTH(C727)),Abfrage!$I$2:$J$13,2,FALSE)))</f>
        <v>1</v>
      </c>
      <c r="N727" s="18">
        <f t="shared" si="77"/>
        <v>0</v>
      </c>
      <c r="O727" s="18">
        <f t="shared" si="82"/>
        <v>0</v>
      </c>
      <c r="P727" s="18">
        <f t="shared" si="78"/>
        <v>0</v>
      </c>
      <c r="Q727" s="18">
        <f t="shared" si="79"/>
        <v>0</v>
      </c>
      <c r="R727" s="18">
        <f t="shared" si="80"/>
        <v>0</v>
      </c>
      <c r="S727" s="18">
        <f t="shared" si="81"/>
        <v>0</v>
      </c>
      <c r="T727" s="52" t="e">
        <f>VLOOKUP(I727,Konten!A:D,4,FALSE)</f>
        <v>#N/A</v>
      </c>
    </row>
    <row r="728" spans="1:20">
      <c r="A728" s="67"/>
      <c r="B728" s="67">
        <f t="shared" si="83"/>
        <v>719</v>
      </c>
      <c r="C728" s="68"/>
      <c r="D728" s="69"/>
      <c r="E728" s="69"/>
      <c r="F728" s="69"/>
      <c r="G728" s="70"/>
      <c r="H728" s="69"/>
      <c r="I728" s="70"/>
      <c r="J728" s="71"/>
      <c r="K728" s="71"/>
      <c r="L728" s="72"/>
      <c r="M728" s="42">
        <f>IF($D$5=Abfrage!$O$2,(MONTH(C728)),(VLOOKUP((MONTH(C728)),Abfrage!$I$2:$J$13,2,FALSE)))</f>
        <v>1</v>
      </c>
      <c r="N728" s="18">
        <f t="shared" si="77"/>
        <v>0</v>
      </c>
      <c r="O728" s="18">
        <f t="shared" si="82"/>
        <v>0</v>
      </c>
      <c r="P728" s="18">
        <f t="shared" si="78"/>
        <v>0</v>
      </c>
      <c r="Q728" s="18">
        <f t="shared" si="79"/>
        <v>0</v>
      </c>
      <c r="R728" s="18">
        <f t="shared" si="80"/>
        <v>0</v>
      </c>
      <c r="S728" s="18">
        <f t="shared" si="81"/>
        <v>0</v>
      </c>
      <c r="T728" s="52" t="e">
        <f>VLOOKUP(I728,Konten!A:D,4,FALSE)</f>
        <v>#N/A</v>
      </c>
    </row>
    <row r="729" spans="1:20">
      <c r="A729" s="67"/>
      <c r="B729" s="67">
        <f t="shared" si="83"/>
        <v>720</v>
      </c>
      <c r="C729" s="68"/>
      <c r="D729" s="69"/>
      <c r="E729" s="69"/>
      <c r="F729" s="69"/>
      <c r="G729" s="70"/>
      <c r="H729" s="69"/>
      <c r="I729" s="70"/>
      <c r="J729" s="71"/>
      <c r="K729" s="71"/>
      <c r="L729" s="72"/>
      <c r="M729" s="42">
        <f>IF($D$5=Abfrage!$O$2,(MONTH(C729)),(VLOOKUP((MONTH(C729)),Abfrage!$I$2:$J$13,2,FALSE)))</f>
        <v>1</v>
      </c>
      <c r="N729" s="18">
        <f t="shared" si="77"/>
        <v>0</v>
      </c>
      <c r="O729" s="18">
        <f t="shared" si="82"/>
        <v>0</v>
      </c>
      <c r="P729" s="18">
        <f t="shared" si="78"/>
        <v>0</v>
      </c>
      <c r="Q729" s="18">
        <f t="shared" si="79"/>
        <v>0</v>
      </c>
      <c r="R729" s="18">
        <f t="shared" si="80"/>
        <v>0</v>
      </c>
      <c r="S729" s="18">
        <f t="shared" si="81"/>
        <v>0</v>
      </c>
      <c r="T729" s="52" t="e">
        <f>VLOOKUP(I729,Konten!A:D,4,FALSE)</f>
        <v>#N/A</v>
      </c>
    </row>
    <row r="730" spans="1:20">
      <c r="A730" s="67"/>
      <c r="B730" s="67">
        <f t="shared" si="83"/>
        <v>721</v>
      </c>
      <c r="C730" s="68"/>
      <c r="D730" s="69"/>
      <c r="E730" s="69"/>
      <c r="F730" s="69"/>
      <c r="G730" s="70"/>
      <c r="H730" s="69"/>
      <c r="I730" s="70"/>
      <c r="J730" s="71"/>
      <c r="K730" s="71"/>
      <c r="L730" s="72"/>
      <c r="M730" s="42">
        <f>IF($D$5=Abfrage!$O$2,(MONTH(C730)),(VLOOKUP((MONTH(C730)),Abfrage!$I$2:$J$13,2,FALSE)))</f>
        <v>1</v>
      </c>
      <c r="N730" s="18">
        <f t="shared" si="77"/>
        <v>0</v>
      </c>
      <c r="O730" s="18">
        <f t="shared" si="82"/>
        <v>0</v>
      </c>
      <c r="P730" s="18">
        <f t="shared" si="78"/>
        <v>0</v>
      </c>
      <c r="Q730" s="18">
        <f t="shared" si="79"/>
        <v>0</v>
      </c>
      <c r="R730" s="18">
        <f t="shared" si="80"/>
        <v>0</v>
      </c>
      <c r="S730" s="18">
        <f t="shared" si="81"/>
        <v>0</v>
      </c>
      <c r="T730" s="52" t="e">
        <f>VLOOKUP(I730,Konten!A:D,4,FALSE)</f>
        <v>#N/A</v>
      </c>
    </row>
    <row r="731" spans="1:20">
      <c r="A731" s="67"/>
      <c r="B731" s="67">
        <f t="shared" si="83"/>
        <v>722</v>
      </c>
      <c r="C731" s="68"/>
      <c r="D731" s="69"/>
      <c r="E731" s="69"/>
      <c r="F731" s="69"/>
      <c r="G731" s="70"/>
      <c r="H731" s="69"/>
      <c r="I731" s="70"/>
      <c r="J731" s="71"/>
      <c r="K731" s="71"/>
      <c r="L731" s="72"/>
      <c r="M731" s="42">
        <f>IF($D$5=Abfrage!$O$2,(MONTH(C731)),(VLOOKUP((MONTH(C731)),Abfrage!$I$2:$J$13,2,FALSE)))</f>
        <v>1</v>
      </c>
      <c r="N731" s="18">
        <f t="shared" si="77"/>
        <v>0</v>
      </c>
      <c r="O731" s="18">
        <f t="shared" si="82"/>
        <v>0</v>
      </c>
      <c r="P731" s="18">
        <f t="shared" si="78"/>
        <v>0</v>
      </c>
      <c r="Q731" s="18">
        <f t="shared" si="79"/>
        <v>0</v>
      </c>
      <c r="R731" s="18">
        <f t="shared" si="80"/>
        <v>0</v>
      </c>
      <c r="S731" s="18">
        <f t="shared" si="81"/>
        <v>0</v>
      </c>
      <c r="T731" s="52" t="e">
        <f>VLOOKUP(I731,Konten!A:D,4,FALSE)</f>
        <v>#N/A</v>
      </c>
    </row>
    <row r="732" spans="1:20">
      <c r="A732" s="67"/>
      <c r="B732" s="67">
        <f t="shared" si="83"/>
        <v>723</v>
      </c>
      <c r="C732" s="68"/>
      <c r="D732" s="69"/>
      <c r="E732" s="69"/>
      <c r="F732" s="69"/>
      <c r="G732" s="70"/>
      <c r="H732" s="69"/>
      <c r="I732" s="70"/>
      <c r="J732" s="71"/>
      <c r="K732" s="71"/>
      <c r="L732" s="72"/>
      <c r="M732" s="42">
        <f>IF($D$5=Abfrage!$O$2,(MONTH(C732)),(VLOOKUP((MONTH(C732)),Abfrage!$I$2:$J$13,2,FALSE)))</f>
        <v>1</v>
      </c>
      <c r="N732" s="18">
        <f t="shared" si="77"/>
        <v>0</v>
      </c>
      <c r="O732" s="18">
        <f t="shared" si="82"/>
        <v>0</v>
      </c>
      <c r="P732" s="18">
        <f t="shared" si="78"/>
        <v>0</v>
      </c>
      <c r="Q732" s="18">
        <f t="shared" si="79"/>
        <v>0</v>
      </c>
      <c r="R732" s="18">
        <f t="shared" si="80"/>
        <v>0</v>
      </c>
      <c r="S732" s="18">
        <f t="shared" si="81"/>
        <v>0</v>
      </c>
      <c r="T732" s="52" t="e">
        <f>VLOOKUP(I732,Konten!A:D,4,FALSE)</f>
        <v>#N/A</v>
      </c>
    </row>
    <row r="733" spans="1:20">
      <c r="A733" s="67"/>
      <c r="B733" s="67">
        <f t="shared" si="83"/>
        <v>724</v>
      </c>
      <c r="C733" s="68"/>
      <c r="D733" s="69"/>
      <c r="E733" s="69"/>
      <c r="F733" s="69"/>
      <c r="G733" s="70"/>
      <c r="H733" s="69"/>
      <c r="I733" s="70"/>
      <c r="J733" s="71"/>
      <c r="K733" s="71"/>
      <c r="L733" s="72"/>
      <c r="M733" s="42">
        <f>IF($D$5=Abfrage!$O$2,(MONTH(C733)),(VLOOKUP((MONTH(C733)),Abfrage!$I$2:$J$13,2,FALSE)))</f>
        <v>1</v>
      </c>
      <c r="N733" s="18">
        <f t="shared" si="77"/>
        <v>0</v>
      </c>
      <c r="O733" s="18">
        <f t="shared" si="82"/>
        <v>0</v>
      </c>
      <c r="P733" s="18">
        <f t="shared" si="78"/>
        <v>0</v>
      </c>
      <c r="Q733" s="18">
        <f t="shared" si="79"/>
        <v>0</v>
      </c>
      <c r="R733" s="18">
        <f t="shared" si="80"/>
        <v>0</v>
      </c>
      <c r="S733" s="18">
        <f t="shared" si="81"/>
        <v>0</v>
      </c>
      <c r="T733" s="52" t="e">
        <f>VLOOKUP(I733,Konten!A:D,4,FALSE)</f>
        <v>#N/A</v>
      </c>
    </row>
    <row r="734" spans="1:20">
      <c r="A734" s="67"/>
      <c r="B734" s="67">
        <f t="shared" si="83"/>
        <v>725</v>
      </c>
      <c r="C734" s="68"/>
      <c r="D734" s="69"/>
      <c r="E734" s="69"/>
      <c r="F734" s="69"/>
      <c r="G734" s="70"/>
      <c r="H734" s="69"/>
      <c r="I734" s="70"/>
      <c r="J734" s="71"/>
      <c r="K734" s="71"/>
      <c r="L734" s="72"/>
      <c r="M734" s="42">
        <f>IF($D$5=Abfrage!$O$2,(MONTH(C734)),(VLOOKUP((MONTH(C734)),Abfrage!$I$2:$J$13,2,FALSE)))</f>
        <v>1</v>
      </c>
      <c r="N734" s="18">
        <f t="shared" si="77"/>
        <v>0</v>
      </c>
      <c r="O734" s="18">
        <f t="shared" si="82"/>
        <v>0</v>
      </c>
      <c r="P734" s="18">
        <f t="shared" si="78"/>
        <v>0</v>
      </c>
      <c r="Q734" s="18">
        <f t="shared" si="79"/>
        <v>0</v>
      </c>
      <c r="R734" s="18">
        <f t="shared" si="80"/>
        <v>0</v>
      </c>
      <c r="S734" s="18">
        <f t="shared" si="81"/>
        <v>0</v>
      </c>
      <c r="T734" s="52" t="e">
        <f>VLOOKUP(I734,Konten!A:D,4,FALSE)</f>
        <v>#N/A</v>
      </c>
    </row>
    <row r="735" spans="1:20">
      <c r="A735" s="67"/>
      <c r="B735" s="67">
        <f t="shared" si="83"/>
        <v>726</v>
      </c>
      <c r="C735" s="68"/>
      <c r="D735" s="69"/>
      <c r="E735" s="69"/>
      <c r="F735" s="69"/>
      <c r="G735" s="70"/>
      <c r="H735" s="69"/>
      <c r="I735" s="70"/>
      <c r="J735" s="71"/>
      <c r="K735" s="71"/>
      <c r="L735" s="72"/>
      <c r="M735" s="42">
        <f>IF($D$5=Abfrage!$O$2,(MONTH(C735)),(VLOOKUP((MONTH(C735)),Abfrage!$I$2:$J$13,2,FALSE)))</f>
        <v>1</v>
      </c>
      <c r="N735" s="18">
        <f t="shared" si="77"/>
        <v>0</v>
      </c>
      <c r="O735" s="18">
        <f t="shared" si="82"/>
        <v>0</v>
      </c>
      <c r="P735" s="18">
        <f t="shared" si="78"/>
        <v>0</v>
      </c>
      <c r="Q735" s="18">
        <f t="shared" si="79"/>
        <v>0</v>
      </c>
      <c r="R735" s="18">
        <f t="shared" si="80"/>
        <v>0</v>
      </c>
      <c r="S735" s="18">
        <f t="shared" si="81"/>
        <v>0</v>
      </c>
      <c r="T735" s="52" t="e">
        <f>VLOOKUP(I735,Konten!A:D,4,FALSE)</f>
        <v>#N/A</v>
      </c>
    </row>
    <row r="736" spans="1:20">
      <c r="A736" s="67"/>
      <c r="B736" s="67">
        <f t="shared" si="83"/>
        <v>727</v>
      </c>
      <c r="C736" s="68"/>
      <c r="D736" s="69"/>
      <c r="E736" s="69"/>
      <c r="F736" s="69"/>
      <c r="G736" s="70"/>
      <c r="H736" s="69"/>
      <c r="I736" s="70"/>
      <c r="J736" s="71"/>
      <c r="K736" s="71"/>
      <c r="L736" s="72"/>
      <c r="M736" s="42">
        <f>IF($D$5=Abfrage!$O$2,(MONTH(C736)),(VLOOKUP((MONTH(C736)),Abfrage!$I$2:$J$13,2,FALSE)))</f>
        <v>1</v>
      </c>
      <c r="N736" s="18">
        <f t="shared" si="77"/>
        <v>0</v>
      </c>
      <c r="O736" s="18">
        <f t="shared" si="82"/>
        <v>0</v>
      </c>
      <c r="P736" s="18">
        <f t="shared" si="78"/>
        <v>0</v>
      </c>
      <c r="Q736" s="18">
        <f t="shared" si="79"/>
        <v>0</v>
      </c>
      <c r="R736" s="18">
        <f t="shared" si="80"/>
        <v>0</v>
      </c>
      <c r="S736" s="18">
        <f t="shared" si="81"/>
        <v>0</v>
      </c>
      <c r="T736" s="52" t="e">
        <f>VLOOKUP(I736,Konten!A:D,4,FALSE)</f>
        <v>#N/A</v>
      </c>
    </row>
    <row r="737" spans="1:20">
      <c r="A737" s="67"/>
      <c r="B737" s="67">
        <f t="shared" si="83"/>
        <v>728</v>
      </c>
      <c r="C737" s="68"/>
      <c r="D737" s="69"/>
      <c r="E737" s="69"/>
      <c r="F737" s="69"/>
      <c r="G737" s="70"/>
      <c r="H737" s="69"/>
      <c r="I737" s="70"/>
      <c r="J737" s="71"/>
      <c r="K737" s="71"/>
      <c r="L737" s="72"/>
      <c r="M737" s="42">
        <f>IF($D$5=Abfrage!$O$2,(MONTH(C737)),(VLOOKUP((MONTH(C737)),Abfrage!$I$2:$J$13,2,FALSE)))</f>
        <v>1</v>
      </c>
      <c r="N737" s="18">
        <f t="shared" si="77"/>
        <v>0</v>
      </c>
      <c r="O737" s="18">
        <f t="shared" si="82"/>
        <v>0</v>
      </c>
      <c r="P737" s="18">
        <f t="shared" si="78"/>
        <v>0</v>
      </c>
      <c r="Q737" s="18">
        <f t="shared" si="79"/>
        <v>0</v>
      </c>
      <c r="R737" s="18">
        <f t="shared" si="80"/>
        <v>0</v>
      </c>
      <c r="S737" s="18">
        <f t="shared" si="81"/>
        <v>0</v>
      </c>
      <c r="T737" s="52" t="e">
        <f>VLOOKUP(I737,Konten!A:D,4,FALSE)</f>
        <v>#N/A</v>
      </c>
    </row>
    <row r="738" spans="1:20">
      <c r="A738" s="67"/>
      <c r="B738" s="67">
        <f t="shared" si="83"/>
        <v>729</v>
      </c>
      <c r="C738" s="68"/>
      <c r="D738" s="69"/>
      <c r="E738" s="69"/>
      <c r="F738" s="69"/>
      <c r="G738" s="70"/>
      <c r="H738" s="69"/>
      <c r="I738" s="70"/>
      <c r="J738" s="71"/>
      <c r="K738" s="71"/>
      <c r="L738" s="72"/>
      <c r="M738" s="42">
        <f>IF($D$5=Abfrage!$O$2,(MONTH(C738)),(VLOOKUP((MONTH(C738)),Abfrage!$I$2:$J$13,2,FALSE)))</f>
        <v>1</v>
      </c>
      <c r="N738" s="18">
        <f t="shared" si="77"/>
        <v>0</v>
      </c>
      <c r="O738" s="18">
        <f t="shared" si="82"/>
        <v>0</v>
      </c>
      <c r="P738" s="18">
        <f t="shared" si="78"/>
        <v>0</v>
      </c>
      <c r="Q738" s="18">
        <f t="shared" si="79"/>
        <v>0</v>
      </c>
      <c r="R738" s="18">
        <f t="shared" si="80"/>
        <v>0</v>
      </c>
      <c r="S738" s="18">
        <f t="shared" si="81"/>
        <v>0</v>
      </c>
      <c r="T738" s="52" t="e">
        <f>VLOOKUP(I738,Konten!A:D,4,FALSE)</f>
        <v>#N/A</v>
      </c>
    </row>
    <row r="739" spans="1:20">
      <c r="A739" s="67"/>
      <c r="B739" s="67">
        <f t="shared" si="83"/>
        <v>730</v>
      </c>
      <c r="C739" s="68"/>
      <c r="D739" s="69"/>
      <c r="E739" s="69"/>
      <c r="F739" s="69"/>
      <c r="G739" s="70"/>
      <c r="H739" s="69"/>
      <c r="I739" s="70"/>
      <c r="J739" s="71"/>
      <c r="K739" s="71"/>
      <c r="L739" s="72"/>
      <c r="M739" s="42">
        <f>IF($D$5=Abfrage!$O$2,(MONTH(C739)),(VLOOKUP((MONTH(C739)),Abfrage!$I$2:$J$13,2,FALSE)))</f>
        <v>1</v>
      </c>
      <c r="N739" s="18">
        <f t="shared" si="77"/>
        <v>0</v>
      </c>
      <c r="O739" s="18">
        <f t="shared" si="82"/>
        <v>0</v>
      </c>
      <c r="P739" s="18">
        <f t="shared" si="78"/>
        <v>0</v>
      </c>
      <c r="Q739" s="18">
        <f t="shared" si="79"/>
        <v>0</v>
      </c>
      <c r="R739" s="18">
        <f t="shared" si="80"/>
        <v>0</v>
      </c>
      <c r="S739" s="18">
        <f t="shared" si="81"/>
        <v>0</v>
      </c>
      <c r="T739" s="52" t="e">
        <f>VLOOKUP(I739,Konten!A:D,4,FALSE)</f>
        <v>#N/A</v>
      </c>
    </row>
    <row r="740" spans="1:20">
      <c r="A740" s="67"/>
      <c r="B740" s="67">
        <f t="shared" si="83"/>
        <v>731</v>
      </c>
      <c r="C740" s="68"/>
      <c r="D740" s="69"/>
      <c r="E740" s="69"/>
      <c r="F740" s="69"/>
      <c r="G740" s="70"/>
      <c r="H740" s="69"/>
      <c r="I740" s="70"/>
      <c r="J740" s="71"/>
      <c r="K740" s="71"/>
      <c r="L740" s="72"/>
      <c r="M740" s="42">
        <f>IF($D$5=Abfrage!$O$2,(MONTH(C740)),(VLOOKUP((MONTH(C740)),Abfrage!$I$2:$J$13,2,FALSE)))</f>
        <v>1</v>
      </c>
      <c r="N740" s="18">
        <f t="shared" si="77"/>
        <v>0</v>
      </c>
      <c r="O740" s="18">
        <f t="shared" si="82"/>
        <v>0</v>
      </c>
      <c r="P740" s="18">
        <f t="shared" si="78"/>
        <v>0</v>
      </c>
      <c r="Q740" s="18">
        <f t="shared" si="79"/>
        <v>0</v>
      </c>
      <c r="R740" s="18">
        <f t="shared" si="80"/>
        <v>0</v>
      </c>
      <c r="S740" s="18">
        <f t="shared" si="81"/>
        <v>0</v>
      </c>
      <c r="T740" s="52" t="e">
        <f>VLOOKUP(I740,Konten!A:D,4,FALSE)</f>
        <v>#N/A</v>
      </c>
    </row>
    <row r="741" spans="1:20">
      <c r="A741" s="67"/>
      <c r="B741" s="67">
        <f t="shared" si="83"/>
        <v>732</v>
      </c>
      <c r="C741" s="68"/>
      <c r="D741" s="69"/>
      <c r="E741" s="69"/>
      <c r="F741" s="69"/>
      <c r="G741" s="70"/>
      <c r="H741" s="69"/>
      <c r="I741" s="70"/>
      <c r="J741" s="71"/>
      <c r="K741" s="71"/>
      <c r="L741" s="72"/>
      <c r="M741" s="42">
        <f>IF($D$5=Abfrage!$O$2,(MONTH(C741)),(VLOOKUP((MONTH(C741)),Abfrage!$I$2:$J$13,2,FALSE)))</f>
        <v>1</v>
      </c>
      <c r="N741" s="18">
        <f t="shared" si="77"/>
        <v>0</v>
      </c>
      <c r="O741" s="18">
        <f t="shared" si="82"/>
        <v>0</v>
      </c>
      <c r="P741" s="18">
        <f t="shared" si="78"/>
        <v>0</v>
      </c>
      <c r="Q741" s="18">
        <f t="shared" si="79"/>
        <v>0</v>
      </c>
      <c r="R741" s="18">
        <f t="shared" si="80"/>
        <v>0</v>
      </c>
      <c r="S741" s="18">
        <f t="shared" si="81"/>
        <v>0</v>
      </c>
      <c r="T741" s="52" t="e">
        <f>VLOOKUP(I741,Konten!A:D,4,FALSE)</f>
        <v>#N/A</v>
      </c>
    </row>
    <row r="742" spans="1:20">
      <c r="A742" s="67"/>
      <c r="B742" s="67">
        <f t="shared" si="83"/>
        <v>733</v>
      </c>
      <c r="C742" s="68"/>
      <c r="D742" s="69"/>
      <c r="E742" s="69"/>
      <c r="F742" s="69"/>
      <c r="G742" s="70"/>
      <c r="H742" s="69"/>
      <c r="I742" s="70"/>
      <c r="J742" s="71"/>
      <c r="K742" s="71"/>
      <c r="L742" s="72"/>
      <c r="M742" s="42">
        <f>IF($D$5=Abfrage!$O$2,(MONTH(C742)),(VLOOKUP((MONTH(C742)),Abfrage!$I$2:$J$13,2,FALSE)))</f>
        <v>1</v>
      </c>
      <c r="N742" s="18">
        <f t="shared" si="77"/>
        <v>0</v>
      </c>
      <c r="O742" s="18">
        <f t="shared" si="82"/>
        <v>0</v>
      </c>
      <c r="P742" s="18">
        <f t="shared" si="78"/>
        <v>0</v>
      </c>
      <c r="Q742" s="18">
        <f t="shared" si="79"/>
        <v>0</v>
      </c>
      <c r="R742" s="18">
        <f t="shared" si="80"/>
        <v>0</v>
      </c>
      <c r="S742" s="18">
        <f t="shared" si="81"/>
        <v>0</v>
      </c>
      <c r="T742" s="52" t="e">
        <f>VLOOKUP(I742,Konten!A:D,4,FALSE)</f>
        <v>#N/A</v>
      </c>
    </row>
    <row r="743" spans="1:20">
      <c r="A743" s="67"/>
      <c r="B743" s="67">
        <f t="shared" si="83"/>
        <v>734</v>
      </c>
      <c r="C743" s="68"/>
      <c r="D743" s="69"/>
      <c r="E743" s="69"/>
      <c r="F743" s="69"/>
      <c r="G743" s="70"/>
      <c r="H743" s="69"/>
      <c r="I743" s="70"/>
      <c r="J743" s="71"/>
      <c r="K743" s="71"/>
      <c r="L743" s="72"/>
      <c r="M743" s="42">
        <f>IF($D$5=Abfrage!$O$2,(MONTH(C743)),(VLOOKUP((MONTH(C743)),Abfrage!$I$2:$J$13,2,FALSE)))</f>
        <v>1</v>
      </c>
      <c r="N743" s="18">
        <f t="shared" si="77"/>
        <v>0</v>
      </c>
      <c r="O743" s="18">
        <f t="shared" si="82"/>
        <v>0</v>
      </c>
      <c r="P743" s="18">
        <f t="shared" si="78"/>
        <v>0</v>
      </c>
      <c r="Q743" s="18">
        <f t="shared" si="79"/>
        <v>0</v>
      </c>
      <c r="R743" s="18">
        <f t="shared" si="80"/>
        <v>0</v>
      </c>
      <c r="S743" s="18">
        <f t="shared" si="81"/>
        <v>0</v>
      </c>
      <c r="T743" s="52" t="e">
        <f>VLOOKUP(I743,Konten!A:D,4,FALSE)</f>
        <v>#N/A</v>
      </c>
    </row>
    <row r="744" spans="1:20">
      <c r="A744" s="67"/>
      <c r="B744" s="67">
        <f t="shared" si="83"/>
        <v>735</v>
      </c>
      <c r="C744" s="68"/>
      <c r="D744" s="69"/>
      <c r="E744" s="69"/>
      <c r="F744" s="69"/>
      <c r="G744" s="70"/>
      <c r="H744" s="69"/>
      <c r="I744" s="70"/>
      <c r="J744" s="71"/>
      <c r="K744" s="71"/>
      <c r="L744" s="72"/>
      <c r="M744" s="42">
        <f>IF($D$5=Abfrage!$O$2,(MONTH(C744)),(VLOOKUP((MONTH(C744)),Abfrage!$I$2:$J$13,2,FALSE)))</f>
        <v>1</v>
      </c>
      <c r="N744" s="18">
        <f t="shared" si="77"/>
        <v>0</v>
      </c>
      <c r="O744" s="18">
        <f t="shared" si="82"/>
        <v>0</v>
      </c>
      <c r="P744" s="18">
        <f t="shared" si="78"/>
        <v>0</v>
      </c>
      <c r="Q744" s="18">
        <f t="shared" si="79"/>
        <v>0</v>
      </c>
      <c r="R744" s="18">
        <f t="shared" si="80"/>
        <v>0</v>
      </c>
      <c r="S744" s="18">
        <f t="shared" si="81"/>
        <v>0</v>
      </c>
      <c r="T744" s="52" t="e">
        <f>VLOOKUP(I744,Konten!A:D,4,FALSE)</f>
        <v>#N/A</v>
      </c>
    </row>
    <row r="745" spans="1:20">
      <c r="A745" s="67"/>
      <c r="B745" s="67">
        <f t="shared" si="83"/>
        <v>736</v>
      </c>
      <c r="C745" s="68"/>
      <c r="D745" s="69"/>
      <c r="E745" s="69"/>
      <c r="F745" s="69"/>
      <c r="G745" s="70"/>
      <c r="H745" s="69"/>
      <c r="I745" s="70"/>
      <c r="J745" s="71"/>
      <c r="K745" s="71"/>
      <c r="L745" s="72"/>
      <c r="M745" s="42">
        <f>IF($D$5=Abfrage!$O$2,(MONTH(C745)),(VLOOKUP((MONTH(C745)),Abfrage!$I$2:$J$13,2,FALSE)))</f>
        <v>1</v>
      </c>
      <c r="N745" s="18">
        <f t="shared" si="77"/>
        <v>0</v>
      </c>
      <c r="O745" s="18">
        <f t="shared" si="82"/>
        <v>0</v>
      </c>
      <c r="P745" s="18">
        <f t="shared" si="78"/>
        <v>0</v>
      </c>
      <c r="Q745" s="18">
        <f t="shared" si="79"/>
        <v>0</v>
      </c>
      <c r="R745" s="18">
        <f t="shared" si="80"/>
        <v>0</v>
      </c>
      <c r="S745" s="18">
        <f t="shared" si="81"/>
        <v>0</v>
      </c>
      <c r="T745" s="52" t="e">
        <f>VLOOKUP(I745,Konten!A:D,4,FALSE)</f>
        <v>#N/A</v>
      </c>
    </row>
    <row r="746" spans="1:20">
      <c r="A746" s="67"/>
      <c r="B746" s="67">
        <f t="shared" si="83"/>
        <v>737</v>
      </c>
      <c r="C746" s="68"/>
      <c r="D746" s="69"/>
      <c r="E746" s="69"/>
      <c r="F746" s="69"/>
      <c r="G746" s="70"/>
      <c r="H746" s="69"/>
      <c r="I746" s="70"/>
      <c r="J746" s="71"/>
      <c r="K746" s="71"/>
      <c r="L746" s="72"/>
      <c r="M746" s="42">
        <f>IF($D$5=Abfrage!$O$2,(MONTH(C746)),(VLOOKUP((MONTH(C746)),Abfrage!$I$2:$J$13,2,FALSE)))</f>
        <v>1</v>
      </c>
      <c r="N746" s="18">
        <f t="shared" si="77"/>
        <v>0</v>
      </c>
      <c r="O746" s="18">
        <f t="shared" si="82"/>
        <v>0</v>
      </c>
      <c r="P746" s="18">
        <f t="shared" si="78"/>
        <v>0</v>
      </c>
      <c r="Q746" s="18">
        <f t="shared" si="79"/>
        <v>0</v>
      </c>
      <c r="R746" s="18">
        <f t="shared" si="80"/>
        <v>0</v>
      </c>
      <c r="S746" s="18">
        <f t="shared" si="81"/>
        <v>0</v>
      </c>
      <c r="T746" s="52" t="e">
        <f>VLOOKUP(I746,Konten!A:D,4,FALSE)</f>
        <v>#N/A</v>
      </c>
    </row>
    <row r="747" spans="1:20">
      <c r="A747" s="67"/>
      <c r="B747" s="67">
        <f t="shared" si="83"/>
        <v>738</v>
      </c>
      <c r="C747" s="68"/>
      <c r="D747" s="69"/>
      <c r="E747" s="69"/>
      <c r="F747" s="69"/>
      <c r="G747" s="70"/>
      <c r="H747" s="69"/>
      <c r="I747" s="70"/>
      <c r="J747" s="71"/>
      <c r="K747" s="71"/>
      <c r="L747" s="72"/>
      <c r="M747" s="42">
        <f>IF($D$5=Abfrage!$O$2,(MONTH(C747)),(VLOOKUP((MONTH(C747)),Abfrage!$I$2:$J$13,2,FALSE)))</f>
        <v>1</v>
      </c>
      <c r="N747" s="18">
        <f t="shared" si="77"/>
        <v>0</v>
      </c>
      <c r="O747" s="18">
        <f t="shared" si="82"/>
        <v>0</v>
      </c>
      <c r="P747" s="18">
        <f t="shared" si="78"/>
        <v>0</v>
      </c>
      <c r="Q747" s="18">
        <f t="shared" si="79"/>
        <v>0</v>
      </c>
      <c r="R747" s="18">
        <f t="shared" si="80"/>
        <v>0</v>
      </c>
      <c r="S747" s="18">
        <f t="shared" si="81"/>
        <v>0</v>
      </c>
      <c r="T747" s="52" t="e">
        <f>VLOOKUP(I747,Konten!A:D,4,FALSE)</f>
        <v>#N/A</v>
      </c>
    </row>
    <row r="748" spans="1:20">
      <c r="A748" s="67"/>
      <c r="B748" s="67">
        <f t="shared" si="83"/>
        <v>739</v>
      </c>
      <c r="C748" s="68"/>
      <c r="D748" s="69"/>
      <c r="E748" s="69"/>
      <c r="F748" s="69"/>
      <c r="G748" s="70"/>
      <c r="H748" s="69"/>
      <c r="I748" s="70"/>
      <c r="J748" s="71"/>
      <c r="K748" s="71"/>
      <c r="L748" s="72"/>
      <c r="M748" s="42">
        <f>IF($D$5=Abfrage!$O$2,(MONTH(C748)),(VLOOKUP((MONTH(C748)),Abfrage!$I$2:$J$13,2,FALSE)))</f>
        <v>1</v>
      </c>
      <c r="N748" s="18">
        <f t="shared" si="77"/>
        <v>0</v>
      </c>
      <c r="O748" s="18">
        <f t="shared" si="82"/>
        <v>0</v>
      </c>
      <c r="P748" s="18">
        <f t="shared" si="78"/>
        <v>0</v>
      </c>
      <c r="Q748" s="18">
        <f t="shared" si="79"/>
        <v>0</v>
      </c>
      <c r="R748" s="18">
        <f t="shared" si="80"/>
        <v>0</v>
      </c>
      <c r="S748" s="18">
        <f t="shared" si="81"/>
        <v>0</v>
      </c>
      <c r="T748" s="52" t="e">
        <f>VLOOKUP(I748,Konten!A:D,4,FALSE)</f>
        <v>#N/A</v>
      </c>
    </row>
    <row r="749" spans="1:20">
      <c r="A749" s="67"/>
      <c r="B749" s="67">
        <f t="shared" si="83"/>
        <v>740</v>
      </c>
      <c r="C749" s="68"/>
      <c r="D749" s="69"/>
      <c r="E749" s="69"/>
      <c r="F749" s="69"/>
      <c r="G749" s="70"/>
      <c r="H749" s="69"/>
      <c r="I749" s="70"/>
      <c r="J749" s="71"/>
      <c r="K749" s="71"/>
      <c r="L749" s="72"/>
      <c r="M749" s="42">
        <f>IF($D$5=Abfrage!$O$2,(MONTH(C749)),(VLOOKUP((MONTH(C749)),Abfrage!$I$2:$J$13,2,FALSE)))</f>
        <v>1</v>
      </c>
      <c r="N749" s="18">
        <f t="shared" si="77"/>
        <v>0</v>
      </c>
      <c r="O749" s="18">
        <f t="shared" si="82"/>
        <v>0</v>
      </c>
      <c r="P749" s="18">
        <f t="shared" si="78"/>
        <v>0</v>
      </c>
      <c r="Q749" s="18">
        <f t="shared" si="79"/>
        <v>0</v>
      </c>
      <c r="R749" s="18">
        <f t="shared" si="80"/>
        <v>0</v>
      </c>
      <c r="S749" s="18">
        <f t="shared" si="81"/>
        <v>0</v>
      </c>
      <c r="T749" s="52" t="e">
        <f>VLOOKUP(I749,Konten!A:D,4,FALSE)</f>
        <v>#N/A</v>
      </c>
    </row>
    <row r="750" spans="1:20">
      <c r="A750" s="67"/>
      <c r="B750" s="67">
        <f t="shared" si="83"/>
        <v>741</v>
      </c>
      <c r="C750" s="68"/>
      <c r="D750" s="69"/>
      <c r="E750" s="69"/>
      <c r="F750" s="69"/>
      <c r="G750" s="70"/>
      <c r="H750" s="69"/>
      <c r="I750" s="70"/>
      <c r="J750" s="71"/>
      <c r="K750" s="71"/>
      <c r="L750" s="72"/>
      <c r="M750" s="42">
        <f>IF($D$5=Abfrage!$O$2,(MONTH(C750)),(VLOOKUP((MONTH(C750)),Abfrage!$I$2:$J$13,2,FALSE)))</f>
        <v>1</v>
      </c>
      <c r="N750" s="18">
        <f t="shared" si="77"/>
        <v>0</v>
      </c>
      <c r="O750" s="18">
        <f t="shared" si="82"/>
        <v>0</v>
      </c>
      <c r="P750" s="18">
        <f t="shared" si="78"/>
        <v>0</v>
      </c>
      <c r="Q750" s="18">
        <f t="shared" si="79"/>
        <v>0</v>
      </c>
      <c r="R750" s="18">
        <f t="shared" si="80"/>
        <v>0</v>
      </c>
      <c r="S750" s="18">
        <f t="shared" si="81"/>
        <v>0</v>
      </c>
      <c r="T750" s="52" t="e">
        <f>VLOOKUP(I750,Konten!A:D,4,FALSE)</f>
        <v>#N/A</v>
      </c>
    </row>
    <row r="751" spans="1:20">
      <c r="A751" s="67"/>
      <c r="B751" s="67">
        <f t="shared" si="83"/>
        <v>742</v>
      </c>
      <c r="C751" s="68"/>
      <c r="D751" s="69"/>
      <c r="E751" s="69"/>
      <c r="F751" s="69"/>
      <c r="G751" s="70"/>
      <c r="H751" s="69"/>
      <c r="I751" s="70"/>
      <c r="J751" s="71"/>
      <c r="K751" s="71"/>
      <c r="L751" s="72"/>
      <c r="M751" s="42">
        <f>IF($D$5=Abfrage!$O$2,(MONTH(C751)),(VLOOKUP((MONTH(C751)),Abfrage!$I$2:$J$13,2,FALSE)))</f>
        <v>1</v>
      </c>
      <c r="N751" s="18">
        <f t="shared" si="77"/>
        <v>0</v>
      </c>
      <c r="O751" s="18">
        <f t="shared" si="82"/>
        <v>0</v>
      </c>
      <c r="P751" s="18">
        <f t="shared" si="78"/>
        <v>0</v>
      </c>
      <c r="Q751" s="18">
        <f t="shared" si="79"/>
        <v>0</v>
      </c>
      <c r="R751" s="18">
        <f t="shared" si="80"/>
        <v>0</v>
      </c>
      <c r="S751" s="18">
        <f t="shared" si="81"/>
        <v>0</v>
      </c>
      <c r="T751" s="52" t="e">
        <f>VLOOKUP(I751,Konten!A:D,4,FALSE)</f>
        <v>#N/A</v>
      </c>
    </row>
    <row r="752" spans="1:20">
      <c r="A752" s="67"/>
      <c r="B752" s="67">
        <f t="shared" si="83"/>
        <v>743</v>
      </c>
      <c r="C752" s="68"/>
      <c r="D752" s="69"/>
      <c r="E752" s="69"/>
      <c r="F752" s="69"/>
      <c r="G752" s="70"/>
      <c r="H752" s="69"/>
      <c r="I752" s="70"/>
      <c r="J752" s="71"/>
      <c r="K752" s="71"/>
      <c r="L752" s="72"/>
      <c r="M752" s="42">
        <f>IF($D$5=Abfrage!$O$2,(MONTH(C752)),(VLOOKUP((MONTH(C752)),Abfrage!$I$2:$J$13,2,FALSE)))</f>
        <v>1</v>
      </c>
      <c r="N752" s="18">
        <f t="shared" si="77"/>
        <v>0</v>
      </c>
      <c r="O752" s="18">
        <f t="shared" si="82"/>
        <v>0</v>
      </c>
      <c r="P752" s="18">
        <f t="shared" si="78"/>
        <v>0</v>
      </c>
      <c r="Q752" s="18">
        <f t="shared" si="79"/>
        <v>0</v>
      </c>
      <c r="R752" s="18">
        <f t="shared" si="80"/>
        <v>0</v>
      </c>
      <c r="S752" s="18">
        <f t="shared" si="81"/>
        <v>0</v>
      </c>
      <c r="T752" s="52" t="e">
        <f>VLOOKUP(I752,Konten!A:D,4,FALSE)</f>
        <v>#N/A</v>
      </c>
    </row>
    <row r="753" spans="1:20">
      <c r="A753" s="67"/>
      <c r="B753" s="67">
        <f t="shared" si="83"/>
        <v>744</v>
      </c>
      <c r="C753" s="68"/>
      <c r="D753" s="69"/>
      <c r="E753" s="69"/>
      <c r="F753" s="69"/>
      <c r="G753" s="70"/>
      <c r="H753" s="69"/>
      <c r="I753" s="70"/>
      <c r="J753" s="71"/>
      <c r="K753" s="71"/>
      <c r="L753" s="72"/>
      <c r="M753" s="42">
        <f>IF($D$5=Abfrage!$O$2,(MONTH(C753)),(VLOOKUP((MONTH(C753)),Abfrage!$I$2:$J$13,2,FALSE)))</f>
        <v>1</v>
      </c>
      <c r="N753" s="18">
        <f t="shared" si="77"/>
        <v>0</v>
      </c>
      <c r="O753" s="18">
        <f t="shared" si="82"/>
        <v>0</v>
      </c>
      <c r="P753" s="18">
        <f t="shared" si="78"/>
        <v>0</v>
      </c>
      <c r="Q753" s="18">
        <f t="shared" si="79"/>
        <v>0</v>
      </c>
      <c r="R753" s="18">
        <f t="shared" si="80"/>
        <v>0</v>
      </c>
      <c r="S753" s="18">
        <f t="shared" si="81"/>
        <v>0</v>
      </c>
      <c r="T753" s="52" t="e">
        <f>VLOOKUP(I753,Konten!A:D,4,FALSE)</f>
        <v>#N/A</v>
      </c>
    </row>
    <row r="754" spans="1:20">
      <c r="A754" s="67"/>
      <c r="B754" s="67">
        <f t="shared" si="83"/>
        <v>745</v>
      </c>
      <c r="C754" s="68"/>
      <c r="D754" s="69"/>
      <c r="E754" s="69"/>
      <c r="F754" s="69"/>
      <c r="G754" s="70"/>
      <c r="H754" s="69"/>
      <c r="I754" s="70"/>
      <c r="J754" s="71"/>
      <c r="K754" s="71"/>
      <c r="L754" s="72"/>
      <c r="M754" s="42">
        <f>IF($D$5=Abfrage!$O$2,(MONTH(C754)),(VLOOKUP((MONTH(C754)),Abfrage!$I$2:$J$13,2,FALSE)))</f>
        <v>1</v>
      </c>
      <c r="N754" s="18">
        <f t="shared" si="77"/>
        <v>0</v>
      </c>
      <c r="O754" s="18">
        <f t="shared" si="82"/>
        <v>0</v>
      </c>
      <c r="P754" s="18">
        <f t="shared" si="78"/>
        <v>0</v>
      </c>
      <c r="Q754" s="18">
        <f t="shared" si="79"/>
        <v>0</v>
      </c>
      <c r="R754" s="18">
        <f t="shared" si="80"/>
        <v>0</v>
      </c>
      <c r="S754" s="18">
        <f t="shared" si="81"/>
        <v>0</v>
      </c>
      <c r="T754" s="52" t="e">
        <f>VLOOKUP(I754,Konten!A:D,4,FALSE)</f>
        <v>#N/A</v>
      </c>
    </row>
    <row r="755" spans="1:20">
      <c r="A755" s="67"/>
      <c r="B755" s="67">
        <f t="shared" si="83"/>
        <v>746</v>
      </c>
      <c r="C755" s="68"/>
      <c r="D755" s="69"/>
      <c r="E755" s="69"/>
      <c r="F755" s="69"/>
      <c r="G755" s="70"/>
      <c r="H755" s="69"/>
      <c r="I755" s="70"/>
      <c r="J755" s="71"/>
      <c r="K755" s="71"/>
      <c r="L755" s="72"/>
      <c r="M755" s="42">
        <f>IF($D$5=Abfrage!$O$2,(MONTH(C755)),(VLOOKUP((MONTH(C755)),Abfrage!$I$2:$J$13,2,FALSE)))</f>
        <v>1</v>
      </c>
      <c r="N755" s="18">
        <f t="shared" si="77"/>
        <v>0</v>
      </c>
      <c r="O755" s="18">
        <f t="shared" si="82"/>
        <v>0</v>
      </c>
      <c r="P755" s="18">
        <f t="shared" si="78"/>
        <v>0</v>
      </c>
      <c r="Q755" s="18">
        <f t="shared" si="79"/>
        <v>0</v>
      </c>
      <c r="R755" s="18">
        <f t="shared" si="80"/>
        <v>0</v>
      </c>
      <c r="S755" s="18">
        <f t="shared" si="81"/>
        <v>0</v>
      </c>
      <c r="T755" s="52" t="e">
        <f>VLOOKUP(I755,Konten!A:D,4,FALSE)</f>
        <v>#N/A</v>
      </c>
    </row>
    <row r="756" spans="1:20">
      <c r="A756" s="67"/>
      <c r="B756" s="67">
        <f t="shared" si="83"/>
        <v>747</v>
      </c>
      <c r="C756" s="68"/>
      <c r="D756" s="69"/>
      <c r="E756" s="69"/>
      <c r="F756" s="69"/>
      <c r="G756" s="70"/>
      <c r="H756" s="69"/>
      <c r="I756" s="70"/>
      <c r="J756" s="71"/>
      <c r="K756" s="71"/>
      <c r="L756" s="72"/>
      <c r="M756" s="42">
        <f>IF($D$5=Abfrage!$O$2,(MONTH(C756)),(VLOOKUP((MONTH(C756)),Abfrage!$I$2:$J$13,2,FALSE)))</f>
        <v>1</v>
      </c>
      <c r="N756" s="18">
        <f t="shared" si="77"/>
        <v>0</v>
      </c>
      <c r="O756" s="18">
        <f t="shared" si="82"/>
        <v>0</v>
      </c>
      <c r="P756" s="18">
        <f t="shared" si="78"/>
        <v>0</v>
      </c>
      <c r="Q756" s="18">
        <f t="shared" si="79"/>
        <v>0</v>
      </c>
      <c r="R756" s="18">
        <f t="shared" si="80"/>
        <v>0</v>
      </c>
      <c r="S756" s="18">
        <f t="shared" si="81"/>
        <v>0</v>
      </c>
      <c r="T756" s="52" t="e">
        <f>VLOOKUP(I756,Konten!A:D,4,FALSE)</f>
        <v>#N/A</v>
      </c>
    </row>
    <row r="757" spans="1:20">
      <c r="A757" s="67"/>
      <c r="B757" s="67">
        <f t="shared" si="83"/>
        <v>748</v>
      </c>
      <c r="C757" s="68"/>
      <c r="D757" s="69"/>
      <c r="E757" s="69"/>
      <c r="F757" s="69"/>
      <c r="G757" s="70"/>
      <c r="H757" s="69"/>
      <c r="I757" s="70"/>
      <c r="J757" s="71"/>
      <c r="K757" s="71"/>
      <c r="L757" s="72"/>
      <c r="M757" s="42">
        <f>IF($D$5=Abfrage!$O$2,(MONTH(C757)),(VLOOKUP((MONTH(C757)),Abfrage!$I$2:$J$13,2,FALSE)))</f>
        <v>1</v>
      </c>
      <c r="N757" s="18">
        <f t="shared" si="77"/>
        <v>0</v>
      </c>
      <c r="O757" s="18">
        <f t="shared" si="82"/>
        <v>0</v>
      </c>
      <c r="P757" s="18">
        <f t="shared" si="78"/>
        <v>0</v>
      </c>
      <c r="Q757" s="18">
        <f t="shared" si="79"/>
        <v>0</v>
      </c>
      <c r="R757" s="18">
        <f t="shared" si="80"/>
        <v>0</v>
      </c>
      <c r="S757" s="18">
        <f t="shared" si="81"/>
        <v>0</v>
      </c>
      <c r="T757" s="52" t="e">
        <f>VLOOKUP(I757,Konten!A:D,4,FALSE)</f>
        <v>#N/A</v>
      </c>
    </row>
    <row r="758" spans="1:20">
      <c r="A758" s="67"/>
      <c r="B758" s="67">
        <f t="shared" si="83"/>
        <v>749</v>
      </c>
      <c r="C758" s="68"/>
      <c r="D758" s="69"/>
      <c r="E758" s="69"/>
      <c r="F758" s="69"/>
      <c r="G758" s="70"/>
      <c r="H758" s="69"/>
      <c r="I758" s="70"/>
      <c r="J758" s="71"/>
      <c r="K758" s="71"/>
      <c r="L758" s="72"/>
      <c r="M758" s="42">
        <f>IF($D$5=Abfrage!$O$2,(MONTH(C758)),(VLOOKUP((MONTH(C758)),Abfrage!$I$2:$J$13,2,FALSE)))</f>
        <v>1</v>
      </c>
      <c r="N758" s="18">
        <f t="shared" si="77"/>
        <v>0</v>
      </c>
      <c r="O758" s="18">
        <f t="shared" si="82"/>
        <v>0</v>
      </c>
      <c r="P758" s="18">
        <f t="shared" si="78"/>
        <v>0</v>
      </c>
      <c r="Q758" s="18">
        <f t="shared" si="79"/>
        <v>0</v>
      </c>
      <c r="R758" s="18">
        <f t="shared" si="80"/>
        <v>0</v>
      </c>
      <c r="S758" s="18">
        <f t="shared" si="81"/>
        <v>0</v>
      </c>
      <c r="T758" s="52" t="e">
        <f>VLOOKUP(I758,Konten!A:D,4,FALSE)</f>
        <v>#N/A</v>
      </c>
    </row>
    <row r="759" spans="1:20">
      <c r="A759" s="67"/>
      <c r="B759" s="67">
        <f t="shared" si="83"/>
        <v>750</v>
      </c>
      <c r="C759" s="68"/>
      <c r="D759" s="69"/>
      <c r="E759" s="69"/>
      <c r="F759" s="69"/>
      <c r="G759" s="70"/>
      <c r="H759" s="69"/>
      <c r="I759" s="70"/>
      <c r="J759" s="71"/>
      <c r="K759" s="71"/>
      <c r="L759" s="72"/>
      <c r="M759" s="42">
        <f>IF($D$5=Abfrage!$O$2,(MONTH(C759)),(VLOOKUP((MONTH(C759)),Abfrage!$I$2:$J$13,2,FALSE)))</f>
        <v>1</v>
      </c>
      <c r="N759" s="18">
        <f t="shared" si="77"/>
        <v>0</v>
      </c>
      <c r="O759" s="18">
        <f t="shared" si="82"/>
        <v>0</v>
      </c>
      <c r="P759" s="18">
        <f t="shared" si="78"/>
        <v>0</v>
      </c>
      <c r="Q759" s="18">
        <f t="shared" si="79"/>
        <v>0</v>
      </c>
      <c r="R759" s="18">
        <f t="shared" si="80"/>
        <v>0</v>
      </c>
      <c r="S759" s="18">
        <f t="shared" si="81"/>
        <v>0</v>
      </c>
      <c r="T759" s="52" t="e">
        <f>VLOOKUP(I759,Konten!A:D,4,FALSE)</f>
        <v>#N/A</v>
      </c>
    </row>
    <row r="760" spans="1:20">
      <c r="A760" s="67"/>
      <c r="B760" s="67">
        <f t="shared" si="83"/>
        <v>751</v>
      </c>
      <c r="C760" s="68"/>
      <c r="D760" s="69"/>
      <c r="E760" s="69"/>
      <c r="F760" s="69"/>
      <c r="G760" s="70"/>
      <c r="H760" s="69"/>
      <c r="I760" s="70"/>
      <c r="J760" s="71"/>
      <c r="K760" s="71"/>
      <c r="L760" s="72"/>
      <c r="M760" s="42">
        <f>IF($D$5=Abfrage!$O$2,(MONTH(C760)),(VLOOKUP((MONTH(C760)),Abfrage!$I$2:$J$13,2,FALSE)))</f>
        <v>1</v>
      </c>
      <c r="N760" s="18">
        <f t="shared" si="77"/>
        <v>0</v>
      </c>
      <c r="O760" s="18">
        <f t="shared" si="82"/>
        <v>0</v>
      </c>
      <c r="P760" s="18">
        <f t="shared" si="78"/>
        <v>0</v>
      </c>
      <c r="Q760" s="18">
        <f t="shared" si="79"/>
        <v>0</v>
      </c>
      <c r="R760" s="18">
        <f t="shared" si="80"/>
        <v>0</v>
      </c>
      <c r="S760" s="18">
        <f t="shared" si="81"/>
        <v>0</v>
      </c>
      <c r="T760" s="52" t="e">
        <f>VLOOKUP(I760,Konten!A:D,4,FALSE)</f>
        <v>#N/A</v>
      </c>
    </row>
    <row r="761" spans="1:20">
      <c r="A761" s="67"/>
      <c r="B761" s="67">
        <f t="shared" si="83"/>
        <v>752</v>
      </c>
      <c r="C761" s="68"/>
      <c r="D761" s="69"/>
      <c r="E761" s="69"/>
      <c r="F761" s="69"/>
      <c r="G761" s="70"/>
      <c r="H761" s="69"/>
      <c r="I761" s="70"/>
      <c r="J761" s="71"/>
      <c r="K761" s="71"/>
      <c r="L761" s="72"/>
      <c r="M761" s="42">
        <f>IF($D$5=Abfrage!$O$2,(MONTH(C761)),(VLOOKUP((MONTH(C761)),Abfrage!$I$2:$J$13,2,FALSE)))</f>
        <v>1</v>
      </c>
      <c r="N761" s="18">
        <f t="shared" si="77"/>
        <v>0</v>
      </c>
      <c r="O761" s="18">
        <f t="shared" si="82"/>
        <v>0</v>
      </c>
      <c r="P761" s="18">
        <f t="shared" si="78"/>
        <v>0</v>
      </c>
      <c r="Q761" s="18">
        <f t="shared" si="79"/>
        <v>0</v>
      </c>
      <c r="R761" s="18">
        <f t="shared" si="80"/>
        <v>0</v>
      </c>
      <c r="S761" s="18">
        <f t="shared" si="81"/>
        <v>0</v>
      </c>
      <c r="T761" s="52" t="e">
        <f>VLOOKUP(I761,Konten!A:D,4,FALSE)</f>
        <v>#N/A</v>
      </c>
    </row>
    <row r="762" spans="1:20">
      <c r="A762" s="67"/>
      <c r="B762" s="67">
        <f t="shared" si="83"/>
        <v>753</v>
      </c>
      <c r="C762" s="68"/>
      <c r="D762" s="69"/>
      <c r="E762" s="69"/>
      <c r="F762" s="69"/>
      <c r="G762" s="70"/>
      <c r="H762" s="69"/>
      <c r="I762" s="70"/>
      <c r="J762" s="71"/>
      <c r="K762" s="71"/>
      <c r="L762" s="72"/>
      <c r="M762" s="42">
        <f>IF($D$5=Abfrage!$O$2,(MONTH(C762)),(VLOOKUP((MONTH(C762)),Abfrage!$I$2:$J$13,2,FALSE)))</f>
        <v>1</v>
      </c>
      <c r="N762" s="18">
        <f t="shared" si="77"/>
        <v>0</v>
      </c>
      <c r="O762" s="18">
        <f t="shared" si="82"/>
        <v>0</v>
      </c>
      <c r="P762" s="18">
        <f t="shared" si="78"/>
        <v>0</v>
      </c>
      <c r="Q762" s="18">
        <f t="shared" si="79"/>
        <v>0</v>
      </c>
      <c r="R762" s="18">
        <f t="shared" si="80"/>
        <v>0</v>
      </c>
      <c r="S762" s="18">
        <f t="shared" si="81"/>
        <v>0</v>
      </c>
      <c r="T762" s="52" t="e">
        <f>VLOOKUP(I762,Konten!A:D,4,FALSE)</f>
        <v>#N/A</v>
      </c>
    </row>
    <row r="763" spans="1:20">
      <c r="A763" s="67"/>
      <c r="B763" s="67">
        <f t="shared" si="83"/>
        <v>754</v>
      </c>
      <c r="C763" s="68"/>
      <c r="D763" s="69"/>
      <c r="E763" s="69"/>
      <c r="F763" s="69"/>
      <c r="G763" s="70"/>
      <c r="H763" s="69"/>
      <c r="I763" s="70"/>
      <c r="J763" s="71"/>
      <c r="K763" s="71"/>
      <c r="L763" s="72"/>
      <c r="M763" s="42">
        <f>IF($D$5=Abfrage!$O$2,(MONTH(C763)),(VLOOKUP((MONTH(C763)),Abfrage!$I$2:$J$13,2,FALSE)))</f>
        <v>1</v>
      </c>
      <c r="N763" s="18">
        <f t="shared" si="77"/>
        <v>0</v>
      </c>
      <c r="O763" s="18">
        <f t="shared" si="82"/>
        <v>0</v>
      </c>
      <c r="P763" s="18">
        <f t="shared" si="78"/>
        <v>0</v>
      </c>
      <c r="Q763" s="18">
        <f t="shared" si="79"/>
        <v>0</v>
      </c>
      <c r="R763" s="18">
        <f t="shared" si="80"/>
        <v>0</v>
      </c>
      <c r="S763" s="18">
        <f t="shared" si="81"/>
        <v>0</v>
      </c>
      <c r="T763" s="52" t="e">
        <f>VLOOKUP(I763,Konten!A:D,4,FALSE)</f>
        <v>#N/A</v>
      </c>
    </row>
    <row r="764" spans="1:20">
      <c r="A764" s="67"/>
      <c r="B764" s="67">
        <f t="shared" si="83"/>
        <v>755</v>
      </c>
      <c r="C764" s="68"/>
      <c r="D764" s="69"/>
      <c r="E764" s="69"/>
      <c r="F764" s="69"/>
      <c r="G764" s="70"/>
      <c r="H764" s="69"/>
      <c r="I764" s="70"/>
      <c r="J764" s="71"/>
      <c r="K764" s="71"/>
      <c r="L764" s="72"/>
      <c r="M764" s="42">
        <f>IF($D$5=Abfrage!$O$2,(MONTH(C764)),(VLOOKUP((MONTH(C764)),Abfrage!$I$2:$J$13,2,FALSE)))</f>
        <v>1</v>
      </c>
      <c r="N764" s="18">
        <f t="shared" si="77"/>
        <v>0</v>
      </c>
      <c r="O764" s="18">
        <f t="shared" si="82"/>
        <v>0</v>
      </c>
      <c r="P764" s="18">
        <f t="shared" si="78"/>
        <v>0</v>
      </c>
      <c r="Q764" s="18">
        <f t="shared" si="79"/>
        <v>0</v>
      </c>
      <c r="R764" s="18">
        <f t="shared" si="80"/>
        <v>0</v>
      </c>
      <c r="S764" s="18">
        <f t="shared" si="81"/>
        <v>0</v>
      </c>
      <c r="T764" s="52" t="e">
        <f>VLOOKUP(I764,Konten!A:D,4,FALSE)</f>
        <v>#N/A</v>
      </c>
    </row>
    <row r="765" spans="1:20">
      <c r="A765" s="67"/>
      <c r="B765" s="67">
        <f t="shared" si="83"/>
        <v>756</v>
      </c>
      <c r="C765" s="68"/>
      <c r="D765" s="69"/>
      <c r="E765" s="69"/>
      <c r="F765" s="69"/>
      <c r="G765" s="70"/>
      <c r="H765" s="69"/>
      <c r="I765" s="70"/>
      <c r="J765" s="71"/>
      <c r="K765" s="71"/>
      <c r="L765" s="72"/>
      <c r="M765" s="42">
        <f>IF($D$5=Abfrage!$O$2,(MONTH(C765)),(VLOOKUP((MONTH(C765)),Abfrage!$I$2:$J$13,2,FALSE)))</f>
        <v>1</v>
      </c>
      <c r="N765" s="18">
        <f t="shared" si="77"/>
        <v>0</v>
      </c>
      <c r="O765" s="18">
        <f t="shared" si="82"/>
        <v>0</v>
      </c>
      <c r="P765" s="18">
        <f t="shared" si="78"/>
        <v>0</v>
      </c>
      <c r="Q765" s="18">
        <f t="shared" si="79"/>
        <v>0</v>
      </c>
      <c r="R765" s="18">
        <f t="shared" si="80"/>
        <v>0</v>
      </c>
      <c r="S765" s="18">
        <f t="shared" si="81"/>
        <v>0</v>
      </c>
      <c r="T765" s="52" t="e">
        <f>VLOOKUP(I765,Konten!A:D,4,FALSE)</f>
        <v>#N/A</v>
      </c>
    </row>
    <row r="766" spans="1:20">
      <c r="A766" s="67"/>
      <c r="B766" s="67">
        <f t="shared" si="83"/>
        <v>757</v>
      </c>
      <c r="C766" s="68"/>
      <c r="D766" s="69"/>
      <c r="E766" s="69"/>
      <c r="F766" s="69"/>
      <c r="G766" s="70"/>
      <c r="H766" s="69"/>
      <c r="I766" s="70"/>
      <c r="J766" s="71"/>
      <c r="K766" s="71"/>
      <c r="L766" s="72"/>
      <c r="M766" s="42">
        <f>IF($D$5=Abfrage!$O$2,(MONTH(C766)),(VLOOKUP((MONTH(C766)),Abfrage!$I$2:$J$13,2,FALSE)))</f>
        <v>1</v>
      </c>
      <c r="N766" s="18">
        <f t="shared" si="77"/>
        <v>0</v>
      </c>
      <c r="O766" s="18">
        <f t="shared" si="82"/>
        <v>0</v>
      </c>
      <c r="P766" s="18">
        <f t="shared" si="78"/>
        <v>0</v>
      </c>
      <c r="Q766" s="18">
        <f t="shared" si="79"/>
        <v>0</v>
      </c>
      <c r="R766" s="18">
        <f t="shared" si="80"/>
        <v>0</v>
      </c>
      <c r="S766" s="18">
        <f t="shared" si="81"/>
        <v>0</v>
      </c>
      <c r="T766" s="52" t="e">
        <f>VLOOKUP(I766,Konten!A:D,4,FALSE)</f>
        <v>#N/A</v>
      </c>
    </row>
    <row r="767" spans="1:20">
      <c r="A767" s="67"/>
      <c r="B767" s="67">
        <f t="shared" si="83"/>
        <v>758</v>
      </c>
      <c r="C767" s="68"/>
      <c r="D767" s="69"/>
      <c r="E767" s="69"/>
      <c r="F767" s="69"/>
      <c r="G767" s="70"/>
      <c r="H767" s="69"/>
      <c r="I767" s="70"/>
      <c r="J767" s="71"/>
      <c r="K767" s="71"/>
      <c r="L767" s="72"/>
      <c r="M767" s="42">
        <f>IF($D$5=Abfrage!$O$2,(MONTH(C767)),(VLOOKUP((MONTH(C767)),Abfrage!$I$2:$J$13,2,FALSE)))</f>
        <v>1</v>
      </c>
      <c r="N767" s="18">
        <f t="shared" si="77"/>
        <v>0</v>
      </c>
      <c r="O767" s="18">
        <f t="shared" si="82"/>
        <v>0</v>
      </c>
      <c r="P767" s="18">
        <f t="shared" si="78"/>
        <v>0</v>
      </c>
      <c r="Q767" s="18">
        <f t="shared" si="79"/>
        <v>0</v>
      </c>
      <c r="R767" s="18">
        <f t="shared" si="80"/>
        <v>0</v>
      </c>
      <c r="S767" s="18">
        <f t="shared" si="81"/>
        <v>0</v>
      </c>
      <c r="T767" s="52" t="e">
        <f>VLOOKUP(I767,Konten!A:D,4,FALSE)</f>
        <v>#N/A</v>
      </c>
    </row>
    <row r="768" spans="1:20">
      <c r="A768" s="67"/>
      <c r="B768" s="67">
        <f t="shared" si="83"/>
        <v>759</v>
      </c>
      <c r="C768" s="68"/>
      <c r="D768" s="69"/>
      <c r="E768" s="69"/>
      <c r="F768" s="69"/>
      <c r="G768" s="70"/>
      <c r="H768" s="69"/>
      <c r="I768" s="70"/>
      <c r="J768" s="71"/>
      <c r="K768" s="71"/>
      <c r="L768" s="72"/>
      <c r="M768" s="42">
        <f>IF($D$5=Abfrage!$O$2,(MONTH(C768)),(VLOOKUP((MONTH(C768)),Abfrage!$I$2:$J$13,2,FALSE)))</f>
        <v>1</v>
      </c>
      <c r="N768" s="18">
        <f t="shared" si="77"/>
        <v>0</v>
      </c>
      <c r="O768" s="18">
        <f t="shared" si="82"/>
        <v>0</v>
      </c>
      <c r="P768" s="18">
        <f t="shared" si="78"/>
        <v>0</v>
      </c>
      <c r="Q768" s="18">
        <f t="shared" si="79"/>
        <v>0</v>
      </c>
      <c r="R768" s="18">
        <f t="shared" si="80"/>
        <v>0</v>
      </c>
      <c r="S768" s="18">
        <f t="shared" si="81"/>
        <v>0</v>
      </c>
      <c r="T768" s="52" t="e">
        <f>VLOOKUP(I768,Konten!A:D,4,FALSE)</f>
        <v>#N/A</v>
      </c>
    </row>
    <row r="769" spans="1:20">
      <c r="A769" s="67"/>
      <c r="B769" s="67">
        <f t="shared" si="83"/>
        <v>760</v>
      </c>
      <c r="C769" s="68"/>
      <c r="D769" s="69"/>
      <c r="E769" s="69"/>
      <c r="F769" s="69"/>
      <c r="G769" s="70"/>
      <c r="H769" s="69"/>
      <c r="I769" s="70"/>
      <c r="J769" s="71"/>
      <c r="K769" s="71"/>
      <c r="L769" s="72"/>
      <c r="M769" s="42">
        <f>IF($D$5=Abfrage!$O$2,(MONTH(C769)),(VLOOKUP((MONTH(C769)),Abfrage!$I$2:$J$13,2,FALSE)))</f>
        <v>1</v>
      </c>
      <c r="N769" s="18">
        <f t="shared" si="77"/>
        <v>0</v>
      </c>
      <c r="O769" s="18">
        <f t="shared" si="82"/>
        <v>0</v>
      </c>
      <c r="P769" s="18">
        <f t="shared" si="78"/>
        <v>0</v>
      </c>
      <c r="Q769" s="18">
        <f t="shared" si="79"/>
        <v>0</v>
      </c>
      <c r="R769" s="18">
        <f t="shared" si="80"/>
        <v>0</v>
      </c>
      <c r="S769" s="18">
        <f t="shared" si="81"/>
        <v>0</v>
      </c>
      <c r="T769" s="52" t="e">
        <f>VLOOKUP(I769,Konten!A:D,4,FALSE)</f>
        <v>#N/A</v>
      </c>
    </row>
    <row r="770" spans="1:20">
      <c r="A770" s="67"/>
      <c r="B770" s="67">
        <f t="shared" si="83"/>
        <v>761</v>
      </c>
      <c r="C770" s="68"/>
      <c r="D770" s="69"/>
      <c r="E770" s="69"/>
      <c r="F770" s="69"/>
      <c r="G770" s="70"/>
      <c r="H770" s="69"/>
      <c r="I770" s="70"/>
      <c r="J770" s="71"/>
      <c r="K770" s="71"/>
      <c r="L770" s="72"/>
      <c r="M770" s="42">
        <f>IF($D$5=Abfrage!$O$2,(MONTH(C770)),(VLOOKUP((MONTH(C770)),Abfrage!$I$2:$J$13,2,FALSE)))</f>
        <v>1</v>
      </c>
      <c r="N770" s="18">
        <f t="shared" si="77"/>
        <v>0</v>
      </c>
      <c r="O770" s="18">
        <f t="shared" si="82"/>
        <v>0</v>
      </c>
      <c r="P770" s="18">
        <f t="shared" si="78"/>
        <v>0</v>
      </c>
      <c r="Q770" s="18">
        <f t="shared" si="79"/>
        <v>0</v>
      </c>
      <c r="R770" s="18">
        <f t="shared" si="80"/>
        <v>0</v>
      </c>
      <c r="S770" s="18">
        <f t="shared" si="81"/>
        <v>0</v>
      </c>
      <c r="T770" s="52" t="e">
        <f>VLOOKUP(I770,Konten!A:D,4,FALSE)</f>
        <v>#N/A</v>
      </c>
    </row>
    <row r="771" spans="1:20">
      <c r="A771" s="67"/>
      <c r="B771" s="67">
        <f t="shared" si="83"/>
        <v>762</v>
      </c>
      <c r="C771" s="68"/>
      <c r="D771" s="69"/>
      <c r="E771" s="69"/>
      <c r="F771" s="69"/>
      <c r="G771" s="70"/>
      <c r="H771" s="69"/>
      <c r="I771" s="70"/>
      <c r="J771" s="71"/>
      <c r="K771" s="71"/>
      <c r="L771" s="72"/>
      <c r="M771" s="42">
        <f>IF($D$5=Abfrage!$O$2,(MONTH(C771)),(VLOOKUP((MONTH(C771)),Abfrage!$I$2:$J$13,2,FALSE)))</f>
        <v>1</v>
      </c>
      <c r="N771" s="18">
        <f t="shared" si="77"/>
        <v>0</v>
      </c>
      <c r="O771" s="18">
        <f t="shared" si="82"/>
        <v>0</v>
      </c>
      <c r="P771" s="18">
        <f t="shared" si="78"/>
        <v>0</v>
      </c>
      <c r="Q771" s="18">
        <f t="shared" si="79"/>
        <v>0</v>
      </c>
      <c r="R771" s="18">
        <f t="shared" si="80"/>
        <v>0</v>
      </c>
      <c r="S771" s="18">
        <f t="shared" si="81"/>
        <v>0</v>
      </c>
      <c r="T771" s="52" t="e">
        <f>VLOOKUP(I771,Konten!A:D,4,FALSE)</f>
        <v>#N/A</v>
      </c>
    </row>
    <row r="772" spans="1:20">
      <c r="A772" s="67"/>
      <c r="B772" s="67">
        <f t="shared" si="83"/>
        <v>763</v>
      </c>
      <c r="C772" s="68"/>
      <c r="D772" s="69"/>
      <c r="E772" s="69"/>
      <c r="F772" s="69"/>
      <c r="G772" s="70"/>
      <c r="H772" s="69"/>
      <c r="I772" s="70"/>
      <c r="J772" s="71"/>
      <c r="K772" s="71"/>
      <c r="L772" s="72"/>
      <c r="M772" s="42">
        <f>IF($D$5=Abfrage!$O$2,(MONTH(C772)),(VLOOKUP((MONTH(C772)),Abfrage!$I$2:$J$13,2,FALSE)))</f>
        <v>1</v>
      </c>
      <c r="N772" s="18">
        <f t="shared" si="77"/>
        <v>0</v>
      </c>
      <c r="O772" s="18">
        <f t="shared" si="82"/>
        <v>0</v>
      </c>
      <c r="P772" s="18">
        <f t="shared" si="78"/>
        <v>0</v>
      </c>
      <c r="Q772" s="18">
        <f t="shared" si="79"/>
        <v>0</v>
      </c>
      <c r="R772" s="18">
        <f t="shared" si="80"/>
        <v>0</v>
      </c>
      <c r="S772" s="18">
        <f t="shared" si="81"/>
        <v>0</v>
      </c>
      <c r="T772" s="52" t="e">
        <f>VLOOKUP(I772,Konten!A:D,4,FALSE)</f>
        <v>#N/A</v>
      </c>
    </row>
    <row r="773" spans="1:20">
      <c r="A773" s="67"/>
      <c r="B773" s="67">
        <f t="shared" si="83"/>
        <v>764</v>
      </c>
      <c r="C773" s="68"/>
      <c r="D773" s="69"/>
      <c r="E773" s="69"/>
      <c r="F773" s="69"/>
      <c r="G773" s="70"/>
      <c r="H773" s="69"/>
      <c r="I773" s="70"/>
      <c r="J773" s="71"/>
      <c r="K773" s="71"/>
      <c r="L773" s="72"/>
      <c r="M773" s="42">
        <f>IF($D$5=Abfrage!$O$2,(MONTH(C773)),(VLOOKUP((MONTH(C773)),Abfrage!$I$2:$J$13,2,FALSE)))</f>
        <v>1</v>
      </c>
      <c r="N773" s="18">
        <f t="shared" si="77"/>
        <v>0</v>
      </c>
      <c r="O773" s="18">
        <f t="shared" si="82"/>
        <v>0</v>
      </c>
      <c r="P773" s="18">
        <f t="shared" si="78"/>
        <v>0</v>
      </c>
      <c r="Q773" s="18">
        <f t="shared" si="79"/>
        <v>0</v>
      </c>
      <c r="R773" s="18">
        <f t="shared" si="80"/>
        <v>0</v>
      </c>
      <c r="S773" s="18">
        <f t="shared" si="81"/>
        <v>0</v>
      </c>
      <c r="T773" s="52" t="e">
        <f>VLOOKUP(I773,Konten!A:D,4,FALSE)</f>
        <v>#N/A</v>
      </c>
    </row>
    <row r="774" spans="1:20">
      <c r="A774" s="67"/>
      <c r="B774" s="67">
        <f t="shared" si="83"/>
        <v>765</v>
      </c>
      <c r="C774" s="68"/>
      <c r="D774" s="69"/>
      <c r="E774" s="69"/>
      <c r="F774" s="69"/>
      <c r="G774" s="70"/>
      <c r="H774" s="69"/>
      <c r="I774" s="70"/>
      <c r="J774" s="71"/>
      <c r="K774" s="71"/>
      <c r="L774" s="72"/>
      <c r="M774" s="42">
        <f>IF($D$5=Abfrage!$O$2,(MONTH(C774)),(VLOOKUP((MONTH(C774)),Abfrage!$I$2:$J$13,2,FALSE)))</f>
        <v>1</v>
      </c>
      <c r="N774" s="18">
        <f t="shared" si="77"/>
        <v>0</v>
      </c>
      <c r="O774" s="18">
        <f t="shared" si="82"/>
        <v>0</v>
      </c>
      <c r="P774" s="18">
        <f t="shared" si="78"/>
        <v>0</v>
      </c>
      <c r="Q774" s="18">
        <f t="shared" si="79"/>
        <v>0</v>
      </c>
      <c r="R774" s="18">
        <f t="shared" si="80"/>
        <v>0</v>
      </c>
      <c r="S774" s="18">
        <f t="shared" si="81"/>
        <v>0</v>
      </c>
      <c r="T774" s="52" t="e">
        <f>VLOOKUP(I774,Konten!A:D,4,FALSE)</f>
        <v>#N/A</v>
      </c>
    </row>
    <row r="775" spans="1:20">
      <c r="A775" s="67"/>
      <c r="B775" s="67">
        <f t="shared" si="83"/>
        <v>766</v>
      </c>
      <c r="C775" s="68"/>
      <c r="D775" s="69"/>
      <c r="E775" s="69"/>
      <c r="F775" s="69"/>
      <c r="G775" s="70"/>
      <c r="H775" s="69"/>
      <c r="I775" s="70"/>
      <c r="J775" s="71"/>
      <c r="K775" s="71"/>
      <c r="L775" s="72"/>
      <c r="M775" s="42">
        <f>IF($D$5=Abfrage!$O$2,(MONTH(C775)),(VLOOKUP((MONTH(C775)),Abfrage!$I$2:$J$13,2,FALSE)))</f>
        <v>1</v>
      </c>
      <c r="N775" s="18">
        <f t="shared" si="77"/>
        <v>0</v>
      </c>
      <c r="O775" s="18">
        <f t="shared" si="82"/>
        <v>0</v>
      </c>
      <c r="P775" s="18">
        <f t="shared" si="78"/>
        <v>0</v>
      </c>
      <c r="Q775" s="18">
        <f t="shared" si="79"/>
        <v>0</v>
      </c>
      <c r="R775" s="18">
        <f t="shared" si="80"/>
        <v>0</v>
      </c>
      <c r="S775" s="18">
        <f t="shared" si="81"/>
        <v>0</v>
      </c>
      <c r="T775" s="52" t="e">
        <f>VLOOKUP(I775,Konten!A:D,4,FALSE)</f>
        <v>#N/A</v>
      </c>
    </row>
    <row r="776" spans="1:20">
      <c r="A776" s="67"/>
      <c r="B776" s="67">
        <f t="shared" si="83"/>
        <v>767</v>
      </c>
      <c r="C776" s="68"/>
      <c r="D776" s="69"/>
      <c r="E776" s="69"/>
      <c r="F776" s="69"/>
      <c r="G776" s="70"/>
      <c r="H776" s="69"/>
      <c r="I776" s="70"/>
      <c r="J776" s="71"/>
      <c r="K776" s="71"/>
      <c r="L776" s="72"/>
      <c r="M776" s="42">
        <f>IF($D$5=Abfrage!$O$2,(MONTH(C776)),(VLOOKUP((MONTH(C776)),Abfrage!$I$2:$J$13,2,FALSE)))</f>
        <v>1</v>
      </c>
      <c r="N776" s="18">
        <f t="shared" si="77"/>
        <v>0</v>
      </c>
      <c r="O776" s="18">
        <f t="shared" si="82"/>
        <v>0</v>
      </c>
      <c r="P776" s="18">
        <f t="shared" si="78"/>
        <v>0</v>
      </c>
      <c r="Q776" s="18">
        <f t="shared" si="79"/>
        <v>0</v>
      </c>
      <c r="R776" s="18">
        <f t="shared" si="80"/>
        <v>0</v>
      </c>
      <c r="S776" s="18">
        <f t="shared" si="81"/>
        <v>0</v>
      </c>
      <c r="T776" s="52" t="e">
        <f>VLOOKUP(I776,Konten!A:D,4,FALSE)</f>
        <v>#N/A</v>
      </c>
    </row>
    <row r="777" spans="1:20">
      <c r="A777" s="67"/>
      <c r="B777" s="67">
        <f t="shared" si="83"/>
        <v>768</v>
      </c>
      <c r="C777" s="68"/>
      <c r="D777" s="69"/>
      <c r="E777" s="69"/>
      <c r="F777" s="69"/>
      <c r="G777" s="70"/>
      <c r="H777" s="69"/>
      <c r="I777" s="70"/>
      <c r="J777" s="71"/>
      <c r="K777" s="71"/>
      <c r="L777" s="72"/>
      <c r="M777" s="42">
        <f>IF($D$5=Abfrage!$O$2,(MONTH(C777)),(VLOOKUP((MONTH(C777)),Abfrage!$I$2:$J$13,2,FALSE)))</f>
        <v>1</v>
      </c>
      <c r="N777" s="18">
        <f t="shared" si="77"/>
        <v>0</v>
      </c>
      <c r="O777" s="18">
        <f t="shared" si="82"/>
        <v>0</v>
      </c>
      <c r="P777" s="18">
        <f t="shared" si="78"/>
        <v>0</v>
      </c>
      <c r="Q777" s="18">
        <f t="shared" si="79"/>
        <v>0</v>
      </c>
      <c r="R777" s="18">
        <f t="shared" si="80"/>
        <v>0</v>
      </c>
      <c r="S777" s="18">
        <f t="shared" si="81"/>
        <v>0</v>
      </c>
      <c r="T777" s="52" t="e">
        <f>VLOOKUP(I777,Konten!A:D,4,FALSE)</f>
        <v>#N/A</v>
      </c>
    </row>
    <row r="778" spans="1:20">
      <c r="A778" s="67"/>
      <c r="B778" s="67">
        <f t="shared" si="83"/>
        <v>769</v>
      </c>
      <c r="C778" s="68"/>
      <c r="D778" s="69"/>
      <c r="E778" s="69"/>
      <c r="F778" s="69"/>
      <c r="G778" s="70"/>
      <c r="H778" s="69"/>
      <c r="I778" s="70"/>
      <c r="J778" s="71"/>
      <c r="K778" s="71"/>
      <c r="L778" s="72"/>
      <c r="M778" s="42">
        <f>IF($D$5=Abfrage!$O$2,(MONTH(C778)),(VLOOKUP((MONTH(C778)),Abfrage!$I$2:$J$13,2,FALSE)))</f>
        <v>1</v>
      </c>
      <c r="N778" s="18">
        <f t="shared" ref="N778:N841" si="84">(SUM(P778:S778))-(SUM(J778:K778))</f>
        <v>0</v>
      </c>
      <c r="O778" s="18">
        <f t="shared" si="82"/>
        <v>0</v>
      </c>
      <c r="P778" s="18">
        <f t="shared" ref="P778:P841" si="85">IFERROR((ROUND((+J778/(1+L778)*L778),2)),0)</f>
        <v>0</v>
      </c>
      <c r="Q778" s="18">
        <f t="shared" ref="Q778:Q841" si="86">IFERROR(ROUND(IF(L778=100%,K778,(K778/(1+L778)*L778)),2),0)</f>
        <v>0</v>
      </c>
      <c r="R778" s="18">
        <f t="shared" ref="R778:R841" si="87">+J778-P778</f>
        <v>0</v>
      </c>
      <c r="S778" s="18">
        <f t="shared" ref="S778:S841" si="88">+K778-Q778</f>
        <v>0</v>
      </c>
      <c r="T778" s="52" t="e">
        <f>VLOOKUP(I778,Konten!A:D,4,FALSE)</f>
        <v>#N/A</v>
      </c>
    </row>
    <row r="779" spans="1:20">
      <c r="A779" s="67"/>
      <c r="B779" s="67">
        <f t="shared" si="83"/>
        <v>770</v>
      </c>
      <c r="C779" s="68"/>
      <c r="D779" s="69"/>
      <c r="E779" s="69"/>
      <c r="F779" s="69"/>
      <c r="G779" s="70"/>
      <c r="H779" s="69"/>
      <c r="I779" s="70"/>
      <c r="J779" s="71"/>
      <c r="K779" s="71"/>
      <c r="L779" s="72"/>
      <c r="M779" s="42">
        <f>IF($D$5=Abfrage!$O$2,(MONTH(C779)),(VLOOKUP((MONTH(C779)),Abfrage!$I$2:$J$13,2,FALSE)))</f>
        <v>1</v>
      </c>
      <c r="N779" s="18">
        <f t="shared" si="84"/>
        <v>0</v>
      </c>
      <c r="O779" s="18">
        <f t="shared" ref="O779:O842" si="89">IF(L779="EUST",K779,0)</f>
        <v>0</v>
      </c>
      <c r="P779" s="18">
        <f t="shared" si="85"/>
        <v>0</v>
      </c>
      <c r="Q779" s="18">
        <f t="shared" si="86"/>
        <v>0</v>
      </c>
      <c r="R779" s="18">
        <f t="shared" si="87"/>
        <v>0</v>
      </c>
      <c r="S779" s="18">
        <f t="shared" si="88"/>
        <v>0</v>
      </c>
      <c r="T779" s="52" t="e">
        <f>VLOOKUP(I779,Konten!A:D,4,FALSE)</f>
        <v>#N/A</v>
      </c>
    </row>
    <row r="780" spans="1:20">
      <c r="A780" s="67"/>
      <c r="B780" s="67">
        <f t="shared" ref="B780:B843" si="90">B779+1</f>
        <v>771</v>
      </c>
      <c r="C780" s="68"/>
      <c r="D780" s="69"/>
      <c r="E780" s="69"/>
      <c r="F780" s="69"/>
      <c r="G780" s="70"/>
      <c r="H780" s="69"/>
      <c r="I780" s="70"/>
      <c r="J780" s="71"/>
      <c r="K780" s="71"/>
      <c r="L780" s="72"/>
      <c r="M780" s="42">
        <f>IF($D$5=Abfrage!$O$2,(MONTH(C780)),(VLOOKUP((MONTH(C780)),Abfrage!$I$2:$J$13,2,FALSE)))</f>
        <v>1</v>
      </c>
      <c r="N780" s="18">
        <f t="shared" si="84"/>
        <v>0</v>
      </c>
      <c r="O780" s="18">
        <f t="shared" si="89"/>
        <v>0</v>
      </c>
      <c r="P780" s="18">
        <f t="shared" si="85"/>
        <v>0</v>
      </c>
      <c r="Q780" s="18">
        <f t="shared" si="86"/>
        <v>0</v>
      </c>
      <c r="R780" s="18">
        <f t="shared" si="87"/>
        <v>0</v>
      </c>
      <c r="S780" s="18">
        <f t="shared" si="88"/>
        <v>0</v>
      </c>
      <c r="T780" s="52" t="e">
        <f>VLOOKUP(I780,Konten!A:D,4,FALSE)</f>
        <v>#N/A</v>
      </c>
    </row>
    <row r="781" spans="1:20">
      <c r="A781" s="67"/>
      <c r="B781" s="67">
        <f t="shared" si="90"/>
        <v>772</v>
      </c>
      <c r="C781" s="68"/>
      <c r="D781" s="69"/>
      <c r="E781" s="69"/>
      <c r="F781" s="69"/>
      <c r="G781" s="70"/>
      <c r="H781" s="69"/>
      <c r="I781" s="70"/>
      <c r="J781" s="71"/>
      <c r="K781" s="71"/>
      <c r="L781" s="72"/>
      <c r="M781" s="42">
        <f>IF($D$5=Abfrage!$O$2,(MONTH(C781)),(VLOOKUP((MONTH(C781)),Abfrage!$I$2:$J$13,2,FALSE)))</f>
        <v>1</v>
      </c>
      <c r="N781" s="18">
        <f t="shared" si="84"/>
        <v>0</v>
      </c>
      <c r="O781" s="18">
        <f t="shared" si="89"/>
        <v>0</v>
      </c>
      <c r="P781" s="18">
        <f t="shared" si="85"/>
        <v>0</v>
      </c>
      <c r="Q781" s="18">
        <f t="shared" si="86"/>
        <v>0</v>
      </c>
      <c r="R781" s="18">
        <f t="shared" si="87"/>
        <v>0</v>
      </c>
      <c r="S781" s="18">
        <f t="shared" si="88"/>
        <v>0</v>
      </c>
      <c r="T781" s="52" t="e">
        <f>VLOOKUP(I781,Konten!A:D,4,FALSE)</f>
        <v>#N/A</v>
      </c>
    </row>
    <row r="782" spans="1:20">
      <c r="A782" s="67"/>
      <c r="B782" s="67">
        <f t="shared" si="90"/>
        <v>773</v>
      </c>
      <c r="C782" s="68"/>
      <c r="D782" s="69"/>
      <c r="E782" s="69"/>
      <c r="F782" s="69"/>
      <c r="G782" s="70"/>
      <c r="H782" s="69"/>
      <c r="I782" s="70"/>
      <c r="J782" s="71"/>
      <c r="K782" s="71"/>
      <c r="L782" s="72"/>
      <c r="M782" s="42">
        <f>IF($D$5=Abfrage!$O$2,(MONTH(C782)),(VLOOKUP((MONTH(C782)),Abfrage!$I$2:$J$13,2,FALSE)))</f>
        <v>1</v>
      </c>
      <c r="N782" s="18">
        <f t="shared" si="84"/>
        <v>0</v>
      </c>
      <c r="O782" s="18">
        <f t="shared" si="89"/>
        <v>0</v>
      </c>
      <c r="P782" s="18">
        <f t="shared" si="85"/>
        <v>0</v>
      </c>
      <c r="Q782" s="18">
        <f t="shared" si="86"/>
        <v>0</v>
      </c>
      <c r="R782" s="18">
        <f t="shared" si="87"/>
        <v>0</v>
      </c>
      <c r="S782" s="18">
        <f t="shared" si="88"/>
        <v>0</v>
      </c>
      <c r="T782" s="52" t="e">
        <f>VLOOKUP(I782,Konten!A:D,4,FALSE)</f>
        <v>#N/A</v>
      </c>
    </row>
    <row r="783" spans="1:20">
      <c r="A783" s="67"/>
      <c r="B783" s="67">
        <f t="shared" si="90"/>
        <v>774</v>
      </c>
      <c r="C783" s="68"/>
      <c r="D783" s="69"/>
      <c r="E783" s="69"/>
      <c r="F783" s="69"/>
      <c r="G783" s="70"/>
      <c r="H783" s="69"/>
      <c r="I783" s="70"/>
      <c r="J783" s="71"/>
      <c r="K783" s="71"/>
      <c r="L783" s="72"/>
      <c r="M783" s="42">
        <f>IF($D$5=Abfrage!$O$2,(MONTH(C783)),(VLOOKUP((MONTH(C783)),Abfrage!$I$2:$J$13,2,FALSE)))</f>
        <v>1</v>
      </c>
      <c r="N783" s="18">
        <f t="shared" si="84"/>
        <v>0</v>
      </c>
      <c r="O783" s="18">
        <f t="shared" si="89"/>
        <v>0</v>
      </c>
      <c r="P783" s="18">
        <f t="shared" si="85"/>
        <v>0</v>
      </c>
      <c r="Q783" s="18">
        <f t="shared" si="86"/>
        <v>0</v>
      </c>
      <c r="R783" s="18">
        <f t="shared" si="87"/>
        <v>0</v>
      </c>
      <c r="S783" s="18">
        <f t="shared" si="88"/>
        <v>0</v>
      </c>
      <c r="T783" s="52" t="e">
        <f>VLOOKUP(I783,Konten!A:D,4,FALSE)</f>
        <v>#N/A</v>
      </c>
    </row>
    <row r="784" spans="1:20">
      <c r="A784" s="67"/>
      <c r="B784" s="67">
        <f t="shared" si="90"/>
        <v>775</v>
      </c>
      <c r="C784" s="68"/>
      <c r="D784" s="69"/>
      <c r="E784" s="69"/>
      <c r="F784" s="69"/>
      <c r="G784" s="70"/>
      <c r="H784" s="69"/>
      <c r="I784" s="70"/>
      <c r="J784" s="71"/>
      <c r="K784" s="71"/>
      <c r="L784" s="72"/>
      <c r="M784" s="42">
        <f>IF($D$5=Abfrage!$O$2,(MONTH(C784)),(VLOOKUP((MONTH(C784)),Abfrage!$I$2:$J$13,2,FALSE)))</f>
        <v>1</v>
      </c>
      <c r="N784" s="18">
        <f t="shared" si="84"/>
        <v>0</v>
      </c>
      <c r="O784" s="18">
        <f t="shared" si="89"/>
        <v>0</v>
      </c>
      <c r="P784" s="18">
        <f t="shared" si="85"/>
        <v>0</v>
      </c>
      <c r="Q784" s="18">
        <f t="shared" si="86"/>
        <v>0</v>
      </c>
      <c r="R784" s="18">
        <f t="shared" si="87"/>
        <v>0</v>
      </c>
      <c r="S784" s="18">
        <f t="shared" si="88"/>
        <v>0</v>
      </c>
      <c r="T784" s="52" t="e">
        <f>VLOOKUP(I784,Konten!A:D,4,FALSE)</f>
        <v>#N/A</v>
      </c>
    </row>
    <row r="785" spans="1:20">
      <c r="A785" s="67"/>
      <c r="B785" s="67">
        <f t="shared" si="90"/>
        <v>776</v>
      </c>
      <c r="C785" s="68"/>
      <c r="D785" s="69"/>
      <c r="E785" s="69"/>
      <c r="F785" s="69"/>
      <c r="G785" s="70"/>
      <c r="H785" s="69"/>
      <c r="I785" s="70"/>
      <c r="J785" s="71"/>
      <c r="K785" s="71"/>
      <c r="L785" s="72"/>
      <c r="M785" s="42">
        <f>IF($D$5=Abfrage!$O$2,(MONTH(C785)),(VLOOKUP((MONTH(C785)),Abfrage!$I$2:$J$13,2,FALSE)))</f>
        <v>1</v>
      </c>
      <c r="N785" s="18">
        <f t="shared" si="84"/>
        <v>0</v>
      </c>
      <c r="O785" s="18">
        <f t="shared" si="89"/>
        <v>0</v>
      </c>
      <c r="P785" s="18">
        <f t="shared" si="85"/>
        <v>0</v>
      </c>
      <c r="Q785" s="18">
        <f t="shared" si="86"/>
        <v>0</v>
      </c>
      <c r="R785" s="18">
        <f t="shared" si="87"/>
        <v>0</v>
      </c>
      <c r="S785" s="18">
        <f t="shared" si="88"/>
        <v>0</v>
      </c>
      <c r="T785" s="52" t="e">
        <f>VLOOKUP(I785,Konten!A:D,4,FALSE)</f>
        <v>#N/A</v>
      </c>
    </row>
    <row r="786" spans="1:20">
      <c r="A786" s="67"/>
      <c r="B786" s="67">
        <f t="shared" si="90"/>
        <v>777</v>
      </c>
      <c r="C786" s="68"/>
      <c r="D786" s="69"/>
      <c r="E786" s="69"/>
      <c r="F786" s="69"/>
      <c r="G786" s="70"/>
      <c r="H786" s="69"/>
      <c r="I786" s="70"/>
      <c r="J786" s="71"/>
      <c r="K786" s="71"/>
      <c r="L786" s="72"/>
      <c r="M786" s="42">
        <f>IF($D$5=Abfrage!$O$2,(MONTH(C786)),(VLOOKUP((MONTH(C786)),Abfrage!$I$2:$J$13,2,FALSE)))</f>
        <v>1</v>
      </c>
      <c r="N786" s="18">
        <f t="shared" si="84"/>
        <v>0</v>
      </c>
      <c r="O786" s="18">
        <f t="shared" si="89"/>
        <v>0</v>
      </c>
      <c r="P786" s="18">
        <f t="shared" si="85"/>
        <v>0</v>
      </c>
      <c r="Q786" s="18">
        <f t="shared" si="86"/>
        <v>0</v>
      </c>
      <c r="R786" s="18">
        <f t="shared" si="87"/>
        <v>0</v>
      </c>
      <c r="S786" s="18">
        <f t="shared" si="88"/>
        <v>0</v>
      </c>
      <c r="T786" s="52" t="e">
        <f>VLOOKUP(I786,Konten!A:D,4,FALSE)</f>
        <v>#N/A</v>
      </c>
    </row>
    <row r="787" spans="1:20">
      <c r="A787" s="67"/>
      <c r="B787" s="67">
        <f t="shared" si="90"/>
        <v>778</v>
      </c>
      <c r="C787" s="68"/>
      <c r="D787" s="69"/>
      <c r="E787" s="69"/>
      <c r="F787" s="69"/>
      <c r="G787" s="70"/>
      <c r="H787" s="69"/>
      <c r="I787" s="70"/>
      <c r="J787" s="71"/>
      <c r="K787" s="71"/>
      <c r="L787" s="72"/>
      <c r="M787" s="42">
        <f>IF($D$5=Abfrage!$O$2,(MONTH(C787)),(VLOOKUP((MONTH(C787)),Abfrage!$I$2:$J$13,2,FALSE)))</f>
        <v>1</v>
      </c>
      <c r="N787" s="18">
        <f t="shared" si="84"/>
        <v>0</v>
      </c>
      <c r="O787" s="18">
        <f t="shared" si="89"/>
        <v>0</v>
      </c>
      <c r="P787" s="18">
        <f t="shared" si="85"/>
        <v>0</v>
      </c>
      <c r="Q787" s="18">
        <f t="shared" si="86"/>
        <v>0</v>
      </c>
      <c r="R787" s="18">
        <f t="shared" si="87"/>
        <v>0</v>
      </c>
      <c r="S787" s="18">
        <f t="shared" si="88"/>
        <v>0</v>
      </c>
      <c r="T787" s="52" t="e">
        <f>VLOOKUP(I787,Konten!A:D,4,FALSE)</f>
        <v>#N/A</v>
      </c>
    </row>
    <row r="788" spans="1:20">
      <c r="A788" s="67"/>
      <c r="B788" s="67">
        <f t="shared" si="90"/>
        <v>779</v>
      </c>
      <c r="C788" s="68"/>
      <c r="D788" s="69"/>
      <c r="E788" s="69"/>
      <c r="F788" s="69"/>
      <c r="G788" s="70"/>
      <c r="H788" s="69"/>
      <c r="I788" s="70"/>
      <c r="J788" s="71"/>
      <c r="K788" s="71"/>
      <c r="L788" s="72"/>
      <c r="M788" s="42">
        <f>IF($D$5=Abfrage!$O$2,(MONTH(C788)),(VLOOKUP((MONTH(C788)),Abfrage!$I$2:$J$13,2,FALSE)))</f>
        <v>1</v>
      </c>
      <c r="N788" s="18">
        <f t="shared" si="84"/>
        <v>0</v>
      </c>
      <c r="O788" s="18">
        <f t="shared" si="89"/>
        <v>0</v>
      </c>
      <c r="P788" s="18">
        <f t="shared" si="85"/>
        <v>0</v>
      </c>
      <c r="Q788" s="18">
        <f t="shared" si="86"/>
        <v>0</v>
      </c>
      <c r="R788" s="18">
        <f t="shared" si="87"/>
        <v>0</v>
      </c>
      <c r="S788" s="18">
        <f t="shared" si="88"/>
        <v>0</v>
      </c>
      <c r="T788" s="52" t="e">
        <f>VLOOKUP(I788,Konten!A:D,4,FALSE)</f>
        <v>#N/A</v>
      </c>
    </row>
    <row r="789" spans="1:20">
      <c r="A789" s="67"/>
      <c r="B789" s="67">
        <f t="shared" si="90"/>
        <v>780</v>
      </c>
      <c r="C789" s="68"/>
      <c r="D789" s="69"/>
      <c r="E789" s="69"/>
      <c r="F789" s="69"/>
      <c r="G789" s="70"/>
      <c r="H789" s="69"/>
      <c r="I789" s="70"/>
      <c r="J789" s="71"/>
      <c r="K789" s="71"/>
      <c r="L789" s="72"/>
      <c r="M789" s="42">
        <f>IF($D$5=Abfrage!$O$2,(MONTH(C789)),(VLOOKUP((MONTH(C789)),Abfrage!$I$2:$J$13,2,FALSE)))</f>
        <v>1</v>
      </c>
      <c r="N789" s="18">
        <f t="shared" si="84"/>
        <v>0</v>
      </c>
      <c r="O789" s="18">
        <f t="shared" si="89"/>
        <v>0</v>
      </c>
      <c r="P789" s="18">
        <f t="shared" si="85"/>
        <v>0</v>
      </c>
      <c r="Q789" s="18">
        <f t="shared" si="86"/>
        <v>0</v>
      </c>
      <c r="R789" s="18">
        <f t="shared" si="87"/>
        <v>0</v>
      </c>
      <c r="S789" s="18">
        <f t="shared" si="88"/>
        <v>0</v>
      </c>
      <c r="T789" s="52" t="e">
        <f>VLOOKUP(I789,Konten!A:D,4,FALSE)</f>
        <v>#N/A</v>
      </c>
    </row>
    <row r="790" spans="1:20">
      <c r="A790" s="67"/>
      <c r="B790" s="67">
        <f t="shared" si="90"/>
        <v>781</v>
      </c>
      <c r="C790" s="68"/>
      <c r="D790" s="69"/>
      <c r="E790" s="69"/>
      <c r="F790" s="69"/>
      <c r="G790" s="70"/>
      <c r="H790" s="69"/>
      <c r="I790" s="70"/>
      <c r="J790" s="71"/>
      <c r="K790" s="71"/>
      <c r="L790" s="72"/>
      <c r="M790" s="42">
        <f>IF($D$5=Abfrage!$O$2,(MONTH(C790)),(VLOOKUP((MONTH(C790)),Abfrage!$I$2:$J$13,2,FALSE)))</f>
        <v>1</v>
      </c>
      <c r="N790" s="18">
        <f t="shared" si="84"/>
        <v>0</v>
      </c>
      <c r="O790" s="18">
        <f t="shared" si="89"/>
        <v>0</v>
      </c>
      <c r="P790" s="18">
        <f t="shared" si="85"/>
        <v>0</v>
      </c>
      <c r="Q790" s="18">
        <f t="shared" si="86"/>
        <v>0</v>
      </c>
      <c r="R790" s="18">
        <f t="shared" si="87"/>
        <v>0</v>
      </c>
      <c r="S790" s="18">
        <f t="shared" si="88"/>
        <v>0</v>
      </c>
      <c r="T790" s="52" t="e">
        <f>VLOOKUP(I790,Konten!A:D,4,FALSE)</f>
        <v>#N/A</v>
      </c>
    </row>
    <row r="791" spans="1:20">
      <c r="A791" s="67"/>
      <c r="B791" s="67">
        <f t="shared" si="90"/>
        <v>782</v>
      </c>
      <c r="C791" s="68"/>
      <c r="D791" s="69"/>
      <c r="E791" s="69"/>
      <c r="F791" s="69"/>
      <c r="G791" s="70"/>
      <c r="H791" s="69"/>
      <c r="I791" s="70"/>
      <c r="J791" s="71"/>
      <c r="K791" s="71"/>
      <c r="L791" s="72"/>
      <c r="M791" s="42">
        <f>IF($D$5=Abfrage!$O$2,(MONTH(C791)),(VLOOKUP((MONTH(C791)),Abfrage!$I$2:$J$13,2,FALSE)))</f>
        <v>1</v>
      </c>
      <c r="N791" s="18">
        <f t="shared" si="84"/>
        <v>0</v>
      </c>
      <c r="O791" s="18">
        <f t="shared" si="89"/>
        <v>0</v>
      </c>
      <c r="P791" s="18">
        <f t="shared" si="85"/>
        <v>0</v>
      </c>
      <c r="Q791" s="18">
        <f t="shared" si="86"/>
        <v>0</v>
      </c>
      <c r="R791" s="18">
        <f t="shared" si="87"/>
        <v>0</v>
      </c>
      <c r="S791" s="18">
        <f t="shared" si="88"/>
        <v>0</v>
      </c>
      <c r="T791" s="52" t="e">
        <f>VLOOKUP(I791,Konten!A:D,4,FALSE)</f>
        <v>#N/A</v>
      </c>
    </row>
    <row r="792" spans="1:20">
      <c r="A792" s="67"/>
      <c r="B792" s="67">
        <f t="shared" si="90"/>
        <v>783</v>
      </c>
      <c r="C792" s="68"/>
      <c r="D792" s="69"/>
      <c r="E792" s="69"/>
      <c r="F792" s="69"/>
      <c r="G792" s="70"/>
      <c r="H792" s="69"/>
      <c r="I792" s="70"/>
      <c r="J792" s="71"/>
      <c r="K792" s="71"/>
      <c r="L792" s="72"/>
      <c r="M792" s="42">
        <f>IF($D$5=Abfrage!$O$2,(MONTH(C792)),(VLOOKUP((MONTH(C792)),Abfrage!$I$2:$J$13,2,FALSE)))</f>
        <v>1</v>
      </c>
      <c r="N792" s="18">
        <f t="shared" si="84"/>
        <v>0</v>
      </c>
      <c r="O792" s="18">
        <f t="shared" si="89"/>
        <v>0</v>
      </c>
      <c r="P792" s="18">
        <f t="shared" si="85"/>
        <v>0</v>
      </c>
      <c r="Q792" s="18">
        <f t="shared" si="86"/>
        <v>0</v>
      </c>
      <c r="R792" s="18">
        <f t="shared" si="87"/>
        <v>0</v>
      </c>
      <c r="S792" s="18">
        <f t="shared" si="88"/>
        <v>0</v>
      </c>
      <c r="T792" s="52" t="e">
        <f>VLOOKUP(I792,Konten!A:D,4,FALSE)</f>
        <v>#N/A</v>
      </c>
    </row>
    <row r="793" spans="1:20">
      <c r="A793" s="67"/>
      <c r="B793" s="67">
        <f t="shared" si="90"/>
        <v>784</v>
      </c>
      <c r="C793" s="68"/>
      <c r="D793" s="69"/>
      <c r="E793" s="69"/>
      <c r="F793" s="69"/>
      <c r="G793" s="70"/>
      <c r="H793" s="69"/>
      <c r="I793" s="70"/>
      <c r="J793" s="71"/>
      <c r="K793" s="71"/>
      <c r="L793" s="72"/>
      <c r="M793" s="42">
        <f>IF($D$5=Abfrage!$O$2,(MONTH(C793)),(VLOOKUP((MONTH(C793)),Abfrage!$I$2:$J$13,2,FALSE)))</f>
        <v>1</v>
      </c>
      <c r="N793" s="18">
        <f t="shared" si="84"/>
        <v>0</v>
      </c>
      <c r="O793" s="18">
        <f t="shared" si="89"/>
        <v>0</v>
      </c>
      <c r="P793" s="18">
        <f t="shared" si="85"/>
        <v>0</v>
      </c>
      <c r="Q793" s="18">
        <f t="shared" si="86"/>
        <v>0</v>
      </c>
      <c r="R793" s="18">
        <f t="shared" si="87"/>
        <v>0</v>
      </c>
      <c r="S793" s="18">
        <f t="shared" si="88"/>
        <v>0</v>
      </c>
      <c r="T793" s="52" t="e">
        <f>VLOOKUP(I793,Konten!A:D,4,FALSE)</f>
        <v>#N/A</v>
      </c>
    </row>
    <row r="794" spans="1:20">
      <c r="A794" s="67"/>
      <c r="B794" s="67">
        <f t="shared" si="90"/>
        <v>785</v>
      </c>
      <c r="C794" s="68"/>
      <c r="D794" s="69"/>
      <c r="E794" s="69"/>
      <c r="F794" s="69"/>
      <c r="G794" s="70"/>
      <c r="H794" s="69"/>
      <c r="I794" s="70"/>
      <c r="J794" s="71"/>
      <c r="K794" s="71"/>
      <c r="L794" s="72"/>
      <c r="M794" s="42">
        <f>IF($D$5=Abfrage!$O$2,(MONTH(C794)),(VLOOKUP((MONTH(C794)),Abfrage!$I$2:$J$13,2,FALSE)))</f>
        <v>1</v>
      </c>
      <c r="N794" s="18">
        <f t="shared" si="84"/>
        <v>0</v>
      </c>
      <c r="O794" s="18">
        <f t="shared" si="89"/>
        <v>0</v>
      </c>
      <c r="P794" s="18">
        <f t="shared" si="85"/>
        <v>0</v>
      </c>
      <c r="Q794" s="18">
        <f t="shared" si="86"/>
        <v>0</v>
      </c>
      <c r="R794" s="18">
        <f t="shared" si="87"/>
        <v>0</v>
      </c>
      <c r="S794" s="18">
        <f t="shared" si="88"/>
        <v>0</v>
      </c>
      <c r="T794" s="52" t="e">
        <f>VLOOKUP(I794,Konten!A:D,4,FALSE)</f>
        <v>#N/A</v>
      </c>
    </row>
    <row r="795" spans="1:20">
      <c r="A795" s="67"/>
      <c r="B795" s="67">
        <f t="shared" si="90"/>
        <v>786</v>
      </c>
      <c r="C795" s="68"/>
      <c r="D795" s="69"/>
      <c r="E795" s="69"/>
      <c r="F795" s="69"/>
      <c r="G795" s="70"/>
      <c r="H795" s="69"/>
      <c r="I795" s="70"/>
      <c r="J795" s="71"/>
      <c r="K795" s="71"/>
      <c r="L795" s="72"/>
      <c r="M795" s="42">
        <f>IF($D$5=Abfrage!$O$2,(MONTH(C795)),(VLOOKUP((MONTH(C795)),Abfrage!$I$2:$J$13,2,FALSE)))</f>
        <v>1</v>
      </c>
      <c r="N795" s="18">
        <f t="shared" si="84"/>
        <v>0</v>
      </c>
      <c r="O795" s="18">
        <f t="shared" si="89"/>
        <v>0</v>
      </c>
      <c r="P795" s="18">
        <f t="shared" si="85"/>
        <v>0</v>
      </c>
      <c r="Q795" s="18">
        <f t="shared" si="86"/>
        <v>0</v>
      </c>
      <c r="R795" s="18">
        <f t="shared" si="87"/>
        <v>0</v>
      </c>
      <c r="S795" s="18">
        <f t="shared" si="88"/>
        <v>0</v>
      </c>
      <c r="T795" s="52" t="e">
        <f>VLOOKUP(I795,Konten!A:D,4,FALSE)</f>
        <v>#N/A</v>
      </c>
    </row>
    <row r="796" spans="1:20">
      <c r="A796" s="67"/>
      <c r="B796" s="67">
        <f t="shared" si="90"/>
        <v>787</v>
      </c>
      <c r="C796" s="68"/>
      <c r="D796" s="69"/>
      <c r="E796" s="69"/>
      <c r="F796" s="69"/>
      <c r="G796" s="70"/>
      <c r="H796" s="69"/>
      <c r="I796" s="70"/>
      <c r="J796" s="71"/>
      <c r="K796" s="71"/>
      <c r="L796" s="72"/>
      <c r="M796" s="42">
        <f>IF($D$5=Abfrage!$O$2,(MONTH(C796)),(VLOOKUP((MONTH(C796)),Abfrage!$I$2:$J$13,2,FALSE)))</f>
        <v>1</v>
      </c>
      <c r="N796" s="18">
        <f t="shared" si="84"/>
        <v>0</v>
      </c>
      <c r="O796" s="18">
        <f t="shared" si="89"/>
        <v>0</v>
      </c>
      <c r="P796" s="18">
        <f t="shared" si="85"/>
        <v>0</v>
      </c>
      <c r="Q796" s="18">
        <f t="shared" si="86"/>
        <v>0</v>
      </c>
      <c r="R796" s="18">
        <f t="shared" si="87"/>
        <v>0</v>
      </c>
      <c r="S796" s="18">
        <f t="shared" si="88"/>
        <v>0</v>
      </c>
      <c r="T796" s="52" t="e">
        <f>VLOOKUP(I796,Konten!A:D,4,FALSE)</f>
        <v>#N/A</v>
      </c>
    </row>
    <row r="797" spans="1:20">
      <c r="A797" s="67"/>
      <c r="B797" s="67">
        <f t="shared" si="90"/>
        <v>788</v>
      </c>
      <c r="C797" s="68"/>
      <c r="D797" s="69"/>
      <c r="E797" s="69"/>
      <c r="F797" s="69"/>
      <c r="G797" s="70"/>
      <c r="H797" s="69"/>
      <c r="I797" s="70"/>
      <c r="J797" s="71"/>
      <c r="K797" s="71"/>
      <c r="L797" s="72"/>
      <c r="M797" s="42">
        <f>IF($D$5=Abfrage!$O$2,(MONTH(C797)),(VLOOKUP((MONTH(C797)),Abfrage!$I$2:$J$13,2,FALSE)))</f>
        <v>1</v>
      </c>
      <c r="N797" s="18">
        <f t="shared" si="84"/>
        <v>0</v>
      </c>
      <c r="O797" s="18">
        <f t="shared" si="89"/>
        <v>0</v>
      </c>
      <c r="P797" s="18">
        <f t="shared" si="85"/>
        <v>0</v>
      </c>
      <c r="Q797" s="18">
        <f t="shared" si="86"/>
        <v>0</v>
      </c>
      <c r="R797" s="18">
        <f t="shared" si="87"/>
        <v>0</v>
      </c>
      <c r="S797" s="18">
        <f t="shared" si="88"/>
        <v>0</v>
      </c>
      <c r="T797" s="52" t="e">
        <f>VLOOKUP(I797,Konten!A:D,4,FALSE)</f>
        <v>#N/A</v>
      </c>
    </row>
    <row r="798" spans="1:20">
      <c r="A798" s="67"/>
      <c r="B798" s="67">
        <f t="shared" si="90"/>
        <v>789</v>
      </c>
      <c r="C798" s="68"/>
      <c r="D798" s="69"/>
      <c r="E798" s="69"/>
      <c r="F798" s="69"/>
      <c r="G798" s="70"/>
      <c r="H798" s="69"/>
      <c r="I798" s="70"/>
      <c r="J798" s="71"/>
      <c r="K798" s="71"/>
      <c r="L798" s="72"/>
      <c r="M798" s="42">
        <f>IF($D$5=Abfrage!$O$2,(MONTH(C798)),(VLOOKUP((MONTH(C798)),Abfrage!$I$2:$J$13,2,FALSE)))</f>
        <v>1</v>
      </c>
      <c r="N798" s="18">
        <f t="shared" si="84"/>
        <v>0</v>
      </c>
      <c r="O798" s="18">
        <f t="shared" si="89"/>
        <v>0</v>
      </c>
      <c r="P798" s="18">
        <f t="shared" si="85"/>
        <v>0</v>
      </c>
      <c r="Q798" s="18">
        <f t="shared" si="86"/>
        <v>0</v>
      </c>
      <c r="R798" s="18">
        <f t="shared" si="87"/>
        <v>0</v>
      </c>
      <c r="S798" s="18">
        <f t="shared" si="88"/>
        <v>0</v>
      </c>
      <c r="T798" s="52" t="e">
        <f>VLOOKUP(I798,Konten!A:D,4,FALSE)</f>
        <v>#N/A</v>
      </c>
    </row>
    <row r="799" spans="1:20">
      <c r="A799" s="67"/>
      <c r="B799" s="67">
        <f t="shared" si="90"/>
        <v>790</v>
      </c>
      <c r="C799" s="68"/>
      <c r="D799" s="69"/>
      <c r="E799" s="69"/>
      <c r="F799" s="69"/>
      <c r="G799" s="70"/>
      <c r="H799" s="69"/>
      <c r="I799" s="70"/>
      <c r="J799" s="71"/>
      <c r="K799" s="71"/>
      <c r="L799" s="72"/>
      <c r="M799" s="42">
        <f>IF($D$5=Abfrage!$O$2,(MONTH(C799)),(VLOOKUP((MONTH(C799)),Abfrage!$I$2:$J$13,2,FALSE)))</f>
        <v>1</v>
      </c>
      <c r="N799" s="18">
        <f t="shared" si="84"/>
        <v>0</v>
      </c>
      <c r="O799" s="18">
        <f t="shared" si="89"/>
        <v>0</v>
      </c>
      <c r="P799" s="18">
        <f t="shared" si="85"/>
        <v>0</v>
      </c>
      <c r="Q799" s="18">
        <f t="shared" si="86"/>
        <v>0</v>
      </c>
      <c r="R799" s="18">
        <f t="shared" si="87"/>
        <v>0</v>
      </c>
      <c r="S799" s="18">
        <f t="shared" si="88"/>
        <v>0</v>
      </c>
      <c r="T799" s="52" t="e">
        <f>VLOOKUP(I799,Konten!A:D,4,FALSE)</f>
        <v>#N/A</v>
      </c>
    </row>
    <row r="800" spans="1:20">
      <c r="A800" s="67"/>
      <c r="B800" s="67">
        <f t="shared" si="90"/>
        <v>791</v>
      </c>
      <c r="C800" s="68"/>
      <c r="D800" s="69"/>
      <c r="E800" s="69"/>
      <c r="F800" s="69"/>
      <c r="G800" s="70"/>
      <c r="H800" s="69"/>
      <c r="I800" s="70"/>
      <c r="J800" s="71"/>
      <c r="K800" s="71"/>
      <c r="L800" s="72"/>
      <c r="M800" s="42">
        <f>IF($D$5=Abfrage!$O$2,(MONTH(C800)),(VLOOKUP((MONTH(C800)),Abfrage!$I$2:$J$13,2,FALSE)))</f>
        <v>1</v>
      </c>
      <c r="N800" s="18">
        <f t="shared" si="84"/>
        <v>0</v>
      </c>
      <c r="O800" s="18">
        <f t="shared" si="89"/>
        <v>0</v>
      </c>
      <c r="P800" s="18">
        <f t="shared" si="85"/>
        <v>0</v>
      </c>
      <c r="Q800" s="18">
        <f t="shared" si="86"/>
        <v>0</v>
      </c>
      <c r="R800" s="18">
        <f t="shared" si="87"/>
        <v>0</v>
      </c>
      <c r="S800" s="18">
        <f t="shared" si="88"/>
        <v>0</v>
      </c>
      <c r="T800" s="52" t="e">
        <f>VLOOKUP(I800,Konten!A:D,4,FALSE)</f>
        <v>#N/A</v>
      </c>
    </row>
    <row r="801" spans="1:20">
      <c r="A801" s="67"/>
      <c r="B801" s="67">
        <f t="shared" si="90"/>
        <v>792</v>
      </c>
      <c r="C801" s="68"/>
      <c r="D801" s="69"/>
      <c r="E801" s="69"/>
      <c r="F801" s="69"/>
      <c r="G801" s="70"/>
      <c r="H801" s="69"/>
      <c r="I801" s="70"/>
      <c r="J801" s="71"/>
      <c r="K801" s="71"/>
      <c r="L801" s="72"/>
      <c r="M801" s="42">
        <f>IF($D$5=Abfrage!$O$2,(MONTH(C801)),(VLOOKUP((MONTH(C801)),Abfrage!$I$2:$J$13,2,FALSE)))</f>
        <v>1</v>
      </c>
      <c r="N801" s="18">
        <f t="shared" si="84"/>
        <v>0</v>
      </c>
      <c r="O801" s="18">
        <f t="shared" si="89"/>
        <v>0</v>
      </c>
      <c r="P801" s="18">
        <f t="shared" si="85"/>
        <v>0</v>
      </c>
      <c r="Q801" s="18">
        <f t="shared" si="86"/>
        <v>0</v>
      </c>
      <c r="R801" s="18">
        <f t="shared" si="87"/>
        <v>0</v>
      </c>
      <c r="S801" s="18">
        <f t="shared" si="88"/>
        <v>0</v>
      </c>
      <c r="T801" s="52" t="e">
        <f>VLOOKUP(I801,Konten!A:D,4,FALSE)</f>
        <v>#N/A</v>
      </c>
    </row>
    <row r="802" spans="1:20">
      <c r="A802" s="67"/>
      <c r="B802" s="67">
        <f t="shared" si="90"/>
        <v>793</v>
      </c>
      <c r="C802" s="68"/>
      <c r="D802" s="69"/>
      <c r="E802" s="69"/>
      <c r="F802" s="69"/>
      <c r="G802" s="70"/>
      <c r="H802" s="69"/>
      <c r="I802" s="70"/>
      <c r="J802" s="71"/>
      <c r="K802" s="71"/>
      <c r="L802" s="72"/>
      <c r="M802" s="42">
        <f>IF($D$5=Abfrage!$O$2,(MONTH(C802)),(VLOOKUP((MONTH(C802)),Abfrage!$I$2:$J$13,2,FALSE)))</f>
        <v>1</v>
      </c>
      <c r="N802" s="18">
        <f t="shared" si="84"/>
        <v>0</v>
      </c>
      <c r="O802" s="18">
        <f t="shared" si="89"/>
        <v>0</v>
      </c>
      <c r="P802" s="18">
        <f t="shared" si="85"/>
        <v>0</v>
      </c>
      <c r="Q802" s="18">
        <f t="shared" si="86"/>
        <v>0</v>
      </c>
      <c r="R802" s="18">
        <f t="shared" si="87"/>
        <v>0</v>
      </c>
      <c r="S802" s="18">
        <f t="shared" si="88"/>
        <v>0</v>
      </c>
      <c r="T802" s="52" t="e">
        <f>VLOOKUP(I802,Konten!A:D,4,FALSE)</f>
        <v>#N/A</v>
      </c>
    </row>
    <row r="803" spans="1:20">
      <c r="A803" s="67"/>
      <c r="B803" s="67">
        <f t="shared" si="90"/>
        <v>794</v>
      </c>
      <c r="C803" s="68"/>
      <c r="D803" s="69"/>
      <c r="E803" s="69"/>
      <c r="F803" s="69"/>
      <c r="G803" s="70"/>
      <c r="H803" s="69"/>
      <c r="I803" s="70"/>
      <c r="J803" s="71"/>
      <c r="K803" s="71"/>
      <c r="L803" s="72"/>
      <c r="M803" s="42">
        <f>IF($D$5=Abfrage!$O$2,(MONTH(C803)),(VLOOKUP((MONTH(C803)),Abfrage!$I$2:$J$13,2,FALSE)))</f>
        <v>1</v>
      </c>
      <c r="N803" s="18">
        <f t="shared" si="84"/>
        <v>0</v>
      </c>
      <c r="O803" s="18">
        <f t="shared" si="89"/>
        <v>0</v>
      </c>
      <c r="P803" s="18">
        <f t="shared" si="85"/>
        <v>0</v>
      </c>
      <c r="Q803" s="18">
        <f t="shared" si="86"/>
        <v>0</v>
      </c>
      <c r="R803" s="18">
        <f t="shared" si="87"/>
        <v>0</v>
      </c>
      <c r="S803" s="18">
        <f t="shared" si="88"/>
        <v>0</v>
      </c>
      <c r="T803" s="52" t="e">
        <f>VLOOKUP(I803,Konten!A:D,4,FALSE)</f>
        <v>#N/A</v>
      </c>
    </row>
    <row r="804" spans="1:20">
      <c r="A804" s="67"/>
      <c r="B804" s="67">
        <f t="shared" si="90"/>
        <v>795</v>
      </c>
      <c r="C804" s="68"/>
      <c r="D804" s="69"/>
      <c r="E804" s="69"/>
      <c r="F804" s="69"/>
      <c r="G804" s="70"/>
      <c r="H804" s="69"/>
      <c r="I804" s="70"/>
      <c r="J804" s="71"/>
      <c r="K804" s="71"/>
      <c r="L804" s="72"/>
      <c r="M804" s="42">
        <f>IF($D$5=Abfrage!$O$2,(MONTH(C804)),(VLOOKUP((MONTH(C804)),Abfrage!$I$2:$J$13,2,FALSE)))</f>
        <v>1</v>
      </c>
      <c r="N804" s="18">
        <f t="shared" si="84"/>
        <v>0</v>
      </c>
      <c r="O804" s="18">
        <f t="shared" si="89"/>
        <v>0</v>
      </c>
      <c r="P804" s="18">
        <f t="shared" si="85"/>
        <v>0</v>
      </c>
      <c r="Q804" s="18">
        <f t="shared" si="86"/>
        <v>0</v>
      </c>
      <c r="R804" s="18">
        <f t="shared" si="87"/>
        <v>0</v>
      </c>
      <c r="S804" s="18">
        <f t="shared" si="88"/>
        <v>0</v>
      </c>
      <c r="T804" s="52" t="e">
        <f>VLOOKUP(I804,Konten!A:D,4,FALSE)</f>
        <v>#N/A</v>
      </c>
    </row>
    <row r="805" spans="1:20">
      <c r="A805" s="67"/>
      <c r="B805" s="67">
        <f t="shared" si="90"/>
        <v>796</v>
      </c>
      <c r="C805" s="68"/>
      <c r="D805" s="69"/>
      <c r="E805" s="69"/>
      <c r="F805" s="69"/>
      <c r="G805" s="70"/>
      <c r="H805" s="69"/>
      <c r="I805" s="70"/>
      <c r="J805" s="71"/>
      <c r="K805" s="71"/>
      <c r="L805" s="72"/>
      <c r="M805" s="42">
        <f>IF($D$5=Abfrage!$O$2,(MONTH(C805)),(VLOOKUP((MONTH(C805)),Abfrage!$I$2:$J$13,2,FALSE)))</f>
        <v>1</v>
      </c>
      <c r="N805" s="18">
        <f t="shared" si="84"/>
        <v>0</v>
      </c>
      <c r="O805" s="18">
        <f t="shared" si="89"/>
        <v>0</v>
      </c>
      <c r="P805" s="18">
        <f t="shared" si="85"/>
        <v>0</v>
      </c>
      <c r="Q805" s="18">
        <f t="shared" si="86"/>
        <v>0</v>
      </c>
      <c r="R805" s="18">
        <f t="shared" si="87"/>
        <v>0</v>
      </c>
      <c r="S805" s="18">
        <f t="shared" si="88"/>
        <v>0</v>
      </c>
      <c r="T805" s="52" t="e">
        <f>VLOOKUP(I805,Konten!A:D,4,FALSE)</f>
        <v>#N/A</v>
      </c>
    </row>
    <row r="806" spans="1:20">
      <c r="A806" s="67"/>
      <c r="B806" s="67">
        <f t="shared" si="90"/>
        <v>797</v>
      </c>
      <c r="C806" s="68"/>
      <c r="D806" s="69"/>
      <c r="E806" s="69"/>
      <c r="F806" s="69"/>
      <c r="G806" s="70"/>
      <c r="H806" s="69"/>
      <c r="I806" s="70"/>
      <c r="J806" s="71"/>
      <c r="K806" s="71"/>
      <c r="L806" s="72"/>
      <c r="M806" s="42">
        <f>IF($D$5=Abfrage!$O$2,(MONTH(C806)),(VLOOKUP((MONTH(C806)),Abfrage!$I$2:$J$13,2,FALSE)))</f>
        <v>1</v>
      </c>
      <c r="N806" s="18">
        <f t="shared" si="84"/>
        <v>0</v>
      </c>
      <c r="O806" s="18">
        <f t="shared" si="89"/>
        <v>0</v>
      </c>
      <c r="P806" s="18">
        <f t="shared" si="85"/>
        <v>0</v>
      </c>
      <c r="Q806" s="18">
        <f t="shared" si="86"/>
        <v>0</v>
      </c>
      <c r="R806" s="18">
        <f t="shared" si="87"/>
        <v>0</v>
      </c>
      <c r="S806" s="18">
        <f t="shared" si="88"/>
        <v>0</v>
      </c>
      <c r="T806" s="52" t="e">
        <f>VLOOKUP(I806,Konten!A:D,4,FALSE)</f>
        <v>#N/A</v>
      </c>
    </row>
    <row r="807" spans="1:20">
      <c r="A807" s="67"/>
      <c r="B807" s="67">
        <f t="shared" si="90"/>
        <v>798</v>
      </c>
      <c r="C807" s="68"/>
      <c r="D807" s="69"/>
      <c r="E807" s="69"/>
      <c r="F807" s="69"/>
      <c r="G807" s="70"/>
      <c r="H807" s="69"/>
      <c r="I807" s="70"/>
      <c r="J807" s="71"/>
      <c r="K807" s="71"/>
      <c r="L807" s="72"/>
      <c r="M807" s="42">
        <f>IF($D$5=Abfrage!$O$2,(MONTH(C807)),(VLOOKUP((MONTH(C807)),Abfrage!$I$2:$J$13,2,FALSE)))</f>
        <v>1</v>
      </c>
      <c r="N807" s="18">
        <f t="shared" si="84"/>
        <v>0</v>
      </c>
      <c r="O807" s="18">
        <f t="shared" si="89"/>
        <v>0</v>
      </c>
      <c r="P807" s="18">
        <f t="shared" si="85"/>
        <v>0</v>
      </c>
      <c r="Q807" s="18">
        <f t="shared" si="86"/>
        <v>0</v>
      </c>
      <c r="R807" s="18">
        <f t="shared" si="87"/>
        <v>0</v>
      </c>
      <c r="S807" s="18">
        <f t="shared" si="88"/>
        <v>0</v>
      </c>
      <c r="T807" s="52" t="e">
        <f>VLOOKUP(I807,Konten!A:D,4,FALSE)</f>
        <v>#N/A</v>
      </c>
    </row>
    <row r="808" spans="1:20">
      <c r="A808" s="67"/>
      <c r="B808" s="67">
        <f t="shared" si="90"/>
        <v>799</v>
      </c>
      <c r="C808" s="68"/>
      <c r="D808" s="69"/>
      <c r="E808" s="69"/>
      <c r="F808" s="69"/>
      <c r="G808" s="70"/>
      <c r="H808" s="69"/>
      <c r="I808" s="70"/>
      <c r="J808" s="71"/>
      <c r="K808" s="71"/>
      <c r="L808" s="72"/>
      <c r="M808" s="42">
        <f>IF($D$5=Abfrage!$O$2,(MONTH(C808)),(VLOOKUP((MONTH(C808)),Abfrage!$I$2:$J$13,2,FALSE)))</f>
        <v>1</v>
      </c>
      <c r="N808" s="18">
        <f t="shared" si="84"/>
        <v>0</v>
      </c>
      <c r="O808" s="18">
        <f t="shared" si="89"/>
        <v>0</v>
      </c>
      <c r="P808" s="18">
        <f t="shared" si="85"/>
        <v>0</v>
      </c>
      <c r="Q808" s="18">
        <f t="shared" si="86"/>
        <v>0</v>
      </c>
      <c r="R808" s="18">
        <f t="shared" si="87"/>
        <v>0</v>
      </c>
      <c r="S808" s="18">
        <f t="shared" si="88"/>
        <v>0</v>
      </c>
      <c r="T808" s="52" t="e">
        <f>VLOOKUP(I808,Konten!A:D,4,FALSE)</f>
        <v>#N/A</v>
      </c>
    </row>
    <row r="809" spans="1:20">
      <c r="A809" s="67"/>
      <c r="B809" s="67">
        <f t="shared" si="90"/>
        <v>800</v>
      </c>
      <c r="C809" s="68"/>
      <c r="D809" s="69"/>
      <c r="E809" s="69"/>
      <c r="F809" s="69"/>
      <c r="G809" s="70"/>
      <c r="H809" s="69"/>
      <c r="I809" s="70"/>
      <c r="J809" s="71"/>
      <c r="K809" s="71"/>
      <c r="L809" s="72"/>
      <c r="M809" s="42">
        <f>IF($D$5=Abfrage!$O$2,(MONTH(C809)),(VLOOKUP((MONTH(C809)),Abfrage!$I$2:$J$13,2,FALSE)))</f>
        <v>1</v>
      </c>
      <c r="N809" s="18">
        <f t="shared" si="84"/>
        <v>0</v>
      </c>
      <c r="O809" s="18">
        <f t="shared" si="89"/>
        <v>0</v>
      </c>
      <c r="P809" s="18">
        <f t="shared" si="85"/>
        <v>0</v>
      </c>
      <c r="Q809" s="18">
        <f t="shared" si="86"/>
        <v>0</v>
      </c>
      <c r="R809" s="18">
        <f t="shared" si="87"/>
        <v>0</v>
      </c>
      <c r="S809" s="18">
        <f t="shared" si="88"/>
        <v>0</v>
      </c>
      <c r="T809" s="52" t="e">
        <f>VLOOKUP(I809,Konten!A:D,4,FALSE)</f>
        <v>#N/A</v>
      </c>
    </row>
    <row r="810" spans="1:20">
      <c r="A810" s="67"/>
      <c r="B810" s="67">
        <f t="shared" si="90"/>
        <v>801</v>
      </c>
      <c r="C810" s="68"/>
      <c r="D810" s="69"/>
      <c r="E810" s="69"/>
      <c r="F810" s="69"/>
      <c r="G810" s="70"/>
      <c r="H810" s="69"/>
      <c r="I810" s="70"/>
      <c r="J810" s="71"/>
      <c r="K810" s="71"/>
      <c r="L810" s="72"/>
      <c r="M810" s="42">
        <f>IF($D$5=Abfrage!$O$2,(MONTH(C810)),(VLOOKUP((MONTH(C810)),Abfrage!$I$2:$J$13,2,FALSE)))</f>
        <v>1</v>
      </c>
      <c r="N810" s="18">
        <f t="shared" si="84"/>
        <v>0</v>
      </c>
      <c r="O810" s="18">
        <f t="shared" si="89"/>
        <v>0</v>
      </c>
      <c r="P810" s="18">
        <f t="shared" si="85"/>
        <v>0</v>
      </c>
      <c r="Q810" s="18">
        <f t="shared" si="86"/>
        <v>0</v>
      </c>
      <c r="R810" s="18">
        <f t="shared" si="87"/>
        <v>0</v>
      </c>
      <c r="S810" s="18">
        <f t="shared" si="88"/>
        <v>0</v>
      </c>
      <c r="T810" s="52" t="e">
        <f>VLOOKUP(I810,Konten!A:D,4,FALSE)</f>
        <v>#N/A</v>
      </c>
    </row>
    <row r="811" spans="1:20">
      <c r="A811" s="67"/>
      <c r="B811" s="67">
        <f t="shared" si="90"/>
        <v>802</v>
      </c>
      <c r="C811" s="68"/>
      <c r="D811" s="69"/>
      <c r="E811" s="69"/>
      <c r="F811" s="69"/>
      <c r="G811" s="70"/>
      <c r="H811" s="69"/>
      <c r="I811" s="70"/>
      <c r="J811" s="71"/>
      <c r="K811" s="71"/>
      <c r="L811" s="72"/>
      <c r="M811" s="42">
        <f>IF($D$5=Abfrage!$O$2,(MONTH(C811)),(VLOOKUP((MONTH(C811)),Abfrage!$I$2:$J$13,2,FALSE)))</f>
        <v>1</v>
      </c>
      <c r="N811" s="18">
        <f t="shared" si="84"/>
        <v>0</v>
      </c>
      <c r="O811" s="18">
        <f t="shared" si="89"/>
        <v>0</v>
      </c>
      <c r="P811" s="18">
        <f t="shared" si="85"/>
        <v>0</v>
      </c>
      <c r="Q811" s="18">
        <f t="shared" si="86"/>
        <v>0</v>
      </c>
      <c r="R811" s="18">
        <f t="shared" si="87"/>
        <v>0</v>
      </c>
      <c r="S811" s="18">
        <f t="shared" si="88"/>
        <v>0</v>
      </c>
      <c r="T811" s="52" t="e">
        <f>VLOOKUP(I811,Konten!A:D,4,FALSE)</f>
        <v>#N/A</v>
      </c>
    </row>
    <row r="812" spans="1:20">
      <c r="A812" s="67"/>
      <c r="B812" s="67">
        <f t="shared" si="90"/>
        <v>803</v>
      </c>
      <c r="C812" s="68"/>
      <c r="D812" s="69"/>
      <c r="E812" s="69"/>
      <c r="F812" s="69"/>
      <c r="G812" s="70"/>
      <c r="H812" s="69"/>
      <c r="I812" s="70"/>
      <c r="J812" s="71"/>
      <c r="K812" s="71"/>
      <c r="L812" s="72"/>
      <c r="M812" s="42">
        <f>IF($D$5=Abfrage!$O$2,(MONTH(C812)),(VLOOKUP((MONTH(C812)),Abfrage!$I$2:$J$13,2,FALSE)))</f>
        <v>1</v>
      </c>
      <c r="N812" s="18">
        <f t="shared" si="84"/>
        <v>0</v>
      </c>
      <c r="O812" s="18">
        <f t="shared" si="89"/>
        <v>0</v>
      </c>
      <c r="P812" s="18">
        <f t="shared" si="85"/>
        <v>0</v>
      </c>
      <c r="Q812" s="18">
        <f t="shared" si="86"/>
        <v>0</v>
      </c>
      <c r="R812" s="18">
        <f t="shared" si="87"/>
        <v>0</v>
      </c>
      <c r="S812" s="18">
        <f t="shared" si="88"/>
        <v>0</v>
      </c>
      <c r="T812" s="52" t="e">
        <f>VLOOKUP(I812,Konten!A:D,4,FALSE)</f>
        <v>#N/A</v>
      </c>
    </row>
    <row r="813" spans="1:20">
      <c r="A813" s="67"/>
      <c r="B813" s="67">
        <f t="shared" si="90"/>
        <v>804</v>
      </c>
      <c r="C813" s="68"/>
      <c r="D813" s="69"/>
      <c r="E813" s="69"/>
      <c r="F813" s="69"/>
      <c r="G813" s="70"/>
      <c r="H813" s="69"/>
      <c r="I813" s="70"/>
      <c r="J813" s="71"/>
      <c r="K813" s="71"/>
      <c r="L813" s="72"/>
      <c r="M813" s="42">
        <f>IF($D$5=Abfrage!$O$2,(MONTH(C813)),(VLOOKUP((MONTH(C813)),Abfrage!$I$2:$J$13,2,FALSE)))</f>
        <v>1</v>
      </c>
      <c r="N813" s="18">
        <f t="shared" si="84"/>
        <v>0</v>
      </c>
      <c r="O813" s="18">
        <f t="shared" si="89"/>
        <v>0</v>
      </c>
      <c r="P813" s="18">
        <f t="shared" si="85"/>
        <v>0</v>
      </c>
      <c r="Q813" s="18">
        <f t="shared" si="86"/>
        <v>0</v>
      </c>
      <c r="R813" s="18">
        <f t="shared" si="87"/>
        <v>0</v>
      </c>
      <c r="S813" s="18">
        <f t="shared" si="88"/>
        <v>0</v>
      </c>
      <c r="T813" s="52" t="e">
        <f>VLOOKUP(I813,Konten!A:D,4,FALSE)</f>
        <v>#N/A</v>
      </c>
    </row>
    <row r="814" spans="1:20">
      <c r="A814" s="67"/>
      <c r="B814" s="67">
        <f t="shared" si="90"/>
        <v>805</v>
      </c>
      <c r="C814" s="68"/>
      <c r="D814" s="69"/>
      <c r="E814" s="69"/>
      <c r="F814" s="69"/>
      <c r="G814" s="70"/>
      <c r="H814" s="69"/>
      <c r="I814" s="70"/>
      <c r="J814" s="71"/>
      <c r="K814" s="71"/>
      <c r="L814" s="72"/>
      <c r="M814" s="42">
        <f>IF($D$5=Abfrage!$O$2,(MONTH(C814)),(VLOOKUP((MONTH(C814)),Abfrage!$I$2:$J$13,2,FALSE)))</f>
        <v>1</v>
      </c>
      <c r="N814" s="18">
        <f t="shared" si="84"/>
        <v>0</v>
      </c>
      <c r="O814" s="18">
        <f t="shared" si="89"/>
        <v>0</v>
      </c>
      <c r="P814" s="18">
        <f t="shared" si="85"/>
        <v>0</v>
      </c>
      <c r="Q814" s="18">
        <f t="shared" si="86"/>
        <v>0</v>
      </c>
      <c r="R814" s="18">
        <f t="shared" si="87"/>
        <v>0</v>
      </c>
      <c r="S814" s="18">
        <f t="shared" si="88"/>
        <v>0</v>
      </c>
      <c r="T814" s="52" t="e">
        <f>VLOOKUP(I814,Konten!A:D,4,FALSE)</f>
        <v>#N/A</v>
      </c>
    </row>
    <row r="815" spans="1:20">
      <c r="A815" s="67"/>
      <c r="B815" s="67">
        <f t="shared" si="90"/>
        <v>806</v>
      </c>
      <c r="C815" s="68"/>
      <c r="D815" s="69"/>
      <c r="E815" s="69"/>
      <c r="F815" s="69"/>
      <c r="G815" s="70"/>
      <c r="H815" s="69"/>
      <c r="I815" s="70"/>
      <c r="J815" s="71"/>
      <c r="K815" s="71"/>
      <c r="L815" s="72"/>
      <c r="M815" s="42">
        <f>IF($D$5=Abfrage!$O$2,(MONTH(C815)),(VLOOKUP((MONTH(C815)),Abfrage!$I$2:$J$13,2,FALSE)))</f>
        <v>1</v>
      </c>
      <c r="N815" s="18">
        <f t="shared" si="84"/>
        <v>0</v>
      </c>
      <c r="O815" s="18">
        <f t="shared" si="89"/>
        <v>0</v>
      </c>
      <c r="P815" s="18">
        <f t="shared" si="85"/>
        <v>0</v>
      </c>
      <c r="Q815" s="18">
        <f t="shared" si="86"/>
        <v>0</v>
      </c>
      <c r="R815" s="18">
        <f t="shared" si="87"/>
        <v>0</v>
      </c>
      <c r="S815" s="18">
        <f t="shared" si="88"/>
        <v>0</v>
      </c>
      <c r="T815" s="52" t="e">
        <f>VLOOKUP(I815,Konten!A:D,4,FALSE)</f>
        <v>#N/A</v>
      </c>
    </row>
    <row r="816" spans="1:20">
      <c r="A816" s="67"/>
      <c r="B816" s="67">
        <f t="shared" si="90"/>
        <v>807</v>
      </c>
      <c r="C816" s="68"/>
      <c r="D816" s="69"/>
      <c r="E816" s="69"/>
      <c r="F816" s="69"/>
      <c r="G816" s="70"/>
      <c r="H816" s="69"/>
      <c r="I816" s="70"/>
      <c r="J816" s="71"/>
      <c r="K816" s="71"/>
      <c r="L816" s="72"/>
      <c r="M816" s="42">
        <f>IF($D$5=Abfrage!$O$2,(MONTH(C816)),(VLOOKUP((MONTH(C816)),Abfrage!$I$2:$J$13,2,FALSE)))</f>
        <v>1</v>
      </c>
      <c r="N816" s="18">
        <f t="shared" si="84"/>
        <v>0</v>
      </c>
      <c r="O816" s="18">
        <f t="shared" si="89"/>
        <v>0</v>
      </c>
      <c r="P816" s="18">
        <f t="shared" si="85"/>
        <v>0</v>
      </c>
      <c r="Q816" s="18">
        <f t="shared" si="86"/>
        <v>0</v>
      </c>
      <c r="R816" s="18">
        <f t="shared" si="87"/>
        <v>0</v>
      </c>
      <c r="S816" s="18">
        <f t="shared" si="88"/>
        <v>0</v>
      </c>
      <c r="T816" s="52" t="e">
        <f>VLOOKUP(I816,Konten!A:D,4,FALSE)</f>
        <v>#N/A</v>
      </c>
    </row>
    <row r="817" spans="1:20">
      <c r="A817" s="67"/>
      <c r="B817" s="67">
        <f t="shared" si="90"/>
        <v>808</v>
      </c>
      <c r="C817" s="68"/>
      <c r="D817" s="69"/>
      <c r="E817" s="69"/>
      <c r="F817" s="69"/>
      <c r="G817" s="70"/>
      <c r="H817" s="69"/>
      <c r="I817" s="70"/>
      <c r="J817" s="71"/>
      <c r="K817" s="71"/>
      <c r="L817" s="72"/>
      <c r="M817" s="42">
        <f>IF($D$5=Abfrage!$O$2,(MONTH(C817)),(VLOOKUP((MONTH(C817)),Abfrage!$I$2:$J$13,2,FALSE)))</f>
        <v>1</v>
      </c>
      <c r="N817" s="18">
        <f t="shared" si="84"/>
        <v>0</v>
      </c>
      <c r="O817" s="18">
        <f t="shared" si="89"/>
        <v>0</v>
      </c>
      <c r="P817" s="18">
        <f t="shared" si="85"/>
        <v>0</v>
      </c>
      <c r="Q817" s="18">
        <f t="shared" si="86"/>
        <v>0</v>
      </c>
      <c r="R817" s="18">
        <f t="shared" si="87"/>
        <v>0</v>
      </c>
      <c r="S817" s="18">
        <f t="shared" si="88"/>
        <v>0</v>
      </c>
      <c r="T817" s="52" t="e">
        <f>VLOOKUP(I817,Konten!A:D,4,FALSE)</f>
        <v>#N/A</v>
      </c>
    </row>
    <row r="818" spans="1:20">
      <c r="A818" s="67"/>
      <c r="B818" s="67">
        <f t="shared" si="90"/>
        <v>809</v>
      </c>
      <c r="C818" s="68"/>
      <c r="D818" s="69"/>
      <c r="E818" s="69"/>
      <c r="F818" s="69"/>
      <c r="G818" s="70"/>
      <c r="H818" s="69"/>
      <c r="I818" s="70"/>
      <c r="J818" s="71"/>
      <c r="K818" s="71"/>
      <c r="L818" s="72"/>
      <c r="M818" s="42">
        <f>IF($D$5=Abfrage!$O$2,(MONTH(C818)),(VLOOKUP((MONTH(C818)),Abfrage!$I$2:$J$13,2,FALSE)))</f>
        <v>1</v>
      </c>
      <c r="N818" s="18">
        <f t="shared" si="84"/>
        <v>0</v>
      </c>
      <c r="O818" s="18">
        <f t="shared" si="89"/>
        <v>0</v>
      </c>
      <c r="P818" s="18">
        <f t="shared" si="85"/>
        <v>0</v>
      </c>
      <c r="Q818" s="18">
        <f t="shared" si="86"/>
        <v>0</v>
      </c>
      <c r="R818" s="18">
        <f t="shared" si="87"/>
        <v>0</v>
      </c>
      <c r="S818" s="18">
        <f t="shared" si="88"/>
        <v>0</v>
      </c>
      <c r="T818" s="52" t="e">
        <f>VLOOKUP(I818,Konten!A:D,4,FALSE)</f>
        <v>#N/A</v>
      </c>
    </row>
    <row r="819" spans="1:20">
      <c r="A819" s="67"/>
      <c r="B819" s="67">
        <f t="shared" si="90"/>
        <v>810</v>
      </c>
      <c r="C819" s="68"/>
      <c r="D819" s="69"/>
      <c r="E819" s="69"/>
      <c r="F819" s="69"/>
      <c r="G819" s="70"/>
      <c r="H819" s="69"/>
      <c r="I819" s="70"/>
      <c r="J819" s="71"/>
      <c r="K819" s="71"/>
      <c r="L819" s="72"/>
      <c r="M819" s="42">
        <f>IF($D$5=Abfrage!$O$2,(MONTH(C819)),(VLOOKUP((MONTH(C819)),Abfrage!$I$2:$J$13,2,FALSE)))</f>
        <v>1</v>
      </c>
      <c r="N819" s="18">
        <f t="shared" si="84"/>
        <v>0</v>
      </c>
      <c r="O819" s="18">
        <f t="shared" si="89"/>
        <v>0</v>
      </c>
      <c r="P819" s="18">
        <f t="shared" si="85"/>
        <v>0</v>
      </c>
      <c r="Q819" s="18">
        <f t="shared" si="86"/>
        <v>0</v>
      </c>
      <c r="R819" s="18">
        <f t="shared" si="87"/>
        <v>0</v>
      </c>
      <c r="S819" s="18">
        <f t="shared" si="88"/>
        <v>0</v>
      </c>
      <c r="T819" s="52" t="e">
        <f>VLOOKUP(I819,Konten!A:D,4,FALSE)</f>
        <v>#N/A</v>
      </c>
    </row>
    <row r="820" spans="1:20">
      <c r="A820" s="67"/>
      <c r="B820" s="67">
        <f t="shared" si="90"/>
        <v>811</v>
      </c>
      <c r="C820" s="68"/>
      <c r="D820" s="69"/>
      <c r="E820" s="69"/>
      <c r="F820" s="69"/>
      <c r="G820" s="70"/>
      <c r="H820" s="69"/>
      <c r="I820" s="70"/>
      <c r="J820" s="71"/>
      <c r="K820" s="71"/>
      <c r="L820" s="72"/>
      <c r="M820" s="42">
        <f>IF($D$5=Abfrage!$O$2,(MONTH(C820)),(VLOOKUP((MONTH(C820)),Abfrage!$I$2:$J$13,2,FALSE)))</f>
        <v>1</v>
      </c>
      <c r="N820" s="18">
        <f t="shared" si="84"/>
        <v>0</v>
      </c>
      <c r="O820" s="18">
        <f t="shared" si="89"/>
        <v>0</v>
      </c>
      <c r="P820" s="18">
        <f t="shared" si="85"/>
        <v>0</v>
      </c>
      <c r="Q820" s="18">
        <f t="shared" si="86"/>
        <v>0</v>
      </c>
      <c r="R820" s="18">
        <f t="shared" si="87"/>
        <v>0</v>
      </c>
      <c r="S820" s="18">
        <f t="shared" si="88"/>
        <v>0</v>
      </c>
      <c r="T820" s="52" t="e">
        <f>VLOOKUP(I820,Konten!A:D,4,FALSE)</f>
        <v>#N/A</v>
      </c>
    </row>
    <row r="821" spans="1:20">
      <c r="A821" s="67"/>
      <c r="B821" s="67">
        <f t="shared" si="90"/>
        <v>812</v>
      </c>
      <c r="C821" s="68"/>
      <c r="D821" s="69"/>
      <c r="E821" s="69"/>
      <c r="F821" s="69"/>
      <c r="G821" s="70"/>
      <c r="H821" s="69"/>
      <c r="I821" s="70"/>
      <c r="J821" s="71"/>
      <c r="K821" s="71"/>
      <c r="L821" s="72"/>
      <c r="M821" s="42">
        <f>IF($D$5=Abfrage!$O$2,(MONTH(C821)),(VLOOKUP((MONTH(C821)),Abfrage!$I$2:$J$13,2,FALSE)))</f>
        <v>1</v>
      </c>
      <c r="N821" s="18">
        <f t="shared" si="84"/>
        <v>0</v>
      </c>
      <c r="O821" s="18">
        <f t="shared" si="89"/>
        <v>0</v>
      </c>
      <c r="P821" s="18">
        <f t="shared" si="85"/>
        <v>0</v>
      </c>
      <c r="Q821" s="18">
        <f t="shared" si="86"/>
        <v>0</v>
      </c>
      <c r="R821" s="18">
        <f t="shared" si="87"/>
        <v>0</v>
      </c>
      <c r="S821" s="18">
        <f t="shared" si="88"/>
        <v>0</v>
      </c>
      <c r="T821" s="52" t="e">
        <f>VLOOKUP(I821,Konten!A:D,4,FALSE)</f>
        <v>#N/A</v>
      </c>
    </row>
    <row r="822" spans="1:20">
      <c r="A822" s="67"/>
      <c r="B822" s="67">
        <f t="shared" si="90"/>
        <v>813</v>
      </c>
      <c r="C822" s="68"/>
      <c r="D822" s="69"/>
      <c r="E822" s="69"/>
      <c r="F822" s="69"/>
      <c r="G822" s="70"/>
      <c r="H822" s="69"/>
      <c r="I822" s="70"/>
      <c r="J822" s="71"/>
      <c r="K822" s="71"/>
      <c r="L822" s="72"/>
      <c r="M822" s="42">
        <f>IF($D$5=Abfrage!$O$2,(MONTH(C822)),(VLOOKUP((MONTH(C822)),Abfrage!$I$2:$J$13,2,FALSE)))</f>
        <v>1</v>
      </c>
      <c r="N822" s="18">
        <f t="shared" si="84"/>
        <v>0</v>
      </c>
      <c r="O822" s="18">
        <f t="shared" si="89"/>
        <v>0</v>
      </c>
      <c r="P822" s="18">
        <f t="shared" si="85"/>
        <v>0</v>
      </c>
      <c r="Q822" s="18">
        <f t="shared" si="86"/>
        <v>0</v>
      </c>
      <c r="R822" s="18">
        <f t="shared" si="87"/>
        <v>0</v>
      </c>
      <c r="S822" s="18">
        <f t="shared" si="88"/>
        <v>0</v>
      </c>
      <c r="T822" s="52" t="e">
        <f>VLOOKUP(I822,Konten!A:D,4,FALSE)</f>
        <v>#N/A</v>
      </c>
    </row>
    <row r="823" spans="1:20">
      <c r="A823" s="67"/>
      <c r="B823" s="67">
        <f t="shared" si="90"/>
        <v>814</v>
      </c>
      <c r="C823" s="68"/>
      <c r="D823" s="69"/>
      <c r="E823" s="69"/>
      <c r="F823" s="69"/>
      <c r="G823" s="70"/>
      <c r="H823" s="69"/>
      <c r="I823" s="70"/>
      <c r="J823" s="71"/>
      <c r="K823" s="71"/>
      <c r="L823" s="72"/>
      <c r="M823" s="42">
        <f>IF($D$5=Abfrage!$O$2,(MONTH(C823)),(VLOOKUP((MONTH(C823)),Abfrage!$I$2:$J$13,2,FALSE)))</f>
        <v>1</v>
      </c>
      <c r="N823" s="18">
        <f t="shared" si="84"/>
        <v>0</v>
      </c>
      <c r="O823" s="18">
        <f t="shared" si="89"/>
        <v>0</v>
      </c>
      <c r="P823" s="18">
        <f t="shared" si="85"/>
        <v>0</v>
      </c>
      <c r="Q823" s="18">
        <f t="shared" si="86"/>
        <v>0</v>
      </c>
      <c r="R823" s="18">
        <f t="shared" si="87"/>
        <v>0</v>
      </c>
      <c r="S823" s="18">
        <f t="shared" si="88"/>
        <v>0</v>
      </c>
      <c r="T823" s="52" t="e">
        <f>VLOOKUP(I823,Konten!A:D,4,FALSE)</f>
        <v>#N/A</v>
      </c>
    </row>
    <row r="824" spans="1:20">
      <c r="A824" s="67"/>
      <c r="B824" s="67">
        <f t="shared" si="90"/>
        <v>815</v>
      </c>
      <c r="C824" s="68"/>
      <c r="D824" s="69"/>
      <c r="E824" s="69"/>
      <c r="F824" s="69"/>
      <c r="G824" s="70"/>
      <c r="H824" s="69"/>
      <c r="I824" s="70"/>
      <c r="J824" s="71"/>
      <c r="K824" s="71"/>
      <c r="L824" s="72"/>
      <c r="M824" s="42">
        <f>IF($D$5=Abfrage!$O$2,(MONTH(C824)),(VLOOKUP((MONTH(C824)),Abfrage!$I$2:$J$13,2,FALSE)))</f>
        <v>1</v>
      </c>
      <c r="N824" s="18">
        <f t="shared" si="84"/>
        <v>0</v>
      </c>
      <c r="O824" s="18">
        <f t="shared" si="89"/>
        <v>0</v>
      </c>
      <c r="P824" s="18">
        <f t="shared" si="85"/>
        <v>0</v>
      </c>
      <c r="Q824" s="18">
        <f t="shared" si="86"/>
        <v>0</v>
      </c>
      <c r="R824" s="18">
        <f t="shared" si="87"/>
        <v>0</v>
      </c>
      <c r="S824" s="18">
        <f t="shared" si="88"/>
        <v>0</v>
      </c>
      <c r="T824" s="52" t="e">
        <f>VLOOKUP(I824,Konten!A:D,4,FALSE)</f>
        <v>#N/A</v>
      </c>
    </row>
    <row r="825" spans="1:20">
      <c r="A825" s="67"/>
      <c r="B825" s="67">
        <f t="shared" si="90"/>
        <v>816</v>
      </c>
      <c r="C825" s="68"/>
      <c r="D825" s="69"/>
      <c r="E825" s="69"/>
      <c r="F825" s="69"/>
      <c r="G825" s="70"/>
      <c r="H825" s="69"/>
      <c r="I825" s="70"/>
      <c r="J825" s="71"/>
      <c r="K825" s="71"/>
      <c r="L825" s="72"/>
      <c r="M825" s="42">
        <f>IF($D$5=Abfrage!$O$2,(MONTH(C825)),(VLOOKUP((MONTH(C825)),Abfrage!$I$2:$J$13,2,FALSE)))</f>
        <v>1</v>
      </c>
      <c r="N825" s="18">
        <f t="shared" si="84"/>
        <v>0</v>
      </c>
      <c r="O825" s="18">
        <f t="shared" si="89"/>
        <v>0</v>
      </c>
      <c r="P825" s="18">
        <f t="shared" si="85"/>
        <v>0</v>
      </c>
      <c r="Q825" s="18">
        <f t="shared" si="86"/>
        <v>0</v>
      </c>
      <c r="R825" s="18">
        <f t="shared" si="87"/>
        <v>0</v>
      </c>
      <c r="S825" s="18">
        <f t="shared" si="88"/>
        <v>0</v>
      </c>
      <c r="T825" s="52" t="e">
        <f>VLOOKUP(I825,Konten!A:D,4,FALSE)</f>
        <v>#N/A</v>
      </c>
    </row>
    <row r="826" spans="1:20">
      <c r="A826" s="67"/>
      <c r="B826" s="67">
        <f t="shared" si="90"/>
        <v>817</v>
      </c>
      <c r="C826" s="68"/>
      <c r="D826" s="69"/>
      <c r="E826" s="69"/>
      <c r="F826" s="69"/>
      <c r="G826" s="70"/>
      <c r="H826" s="69"/>
      <c r="I826" s="70"/>
      <c r="J826" s="71"/>
      <c r="K826" s="71"/>
      <c r="L826" s="72"/>
      <c r="M826" s="42">
        <f>IF($D$5=Abfrage!$O$2,(MONTH(C826)),(VLOOKUP((MONTH(C826)),Abfrage!$I$2:$J$13,2,FALSE)))</f>
        <v>1</v>
      </c>
      <c r="N826" s="18">
        <f t="shared" si="84"/>
        <v>0</v>
      </c>
      <c r="O826" s="18">
        <f t="shared" si="89"/>
        <v>0</v>
      </c>
      <c r="P826" s="18">
        <f t="shared" si="85"/>
        <v>0</v>
      </c>
      <c r="Q826" s="18">
        <f t="shared" si="86"/>
        <v>0</v>
      </c>
      <c r="R826" s="18">
        <f t="shared" si="87"/>
        <v>0</v>
      </c>
      <c r="S826" s="18">
        <f t="shared" si="88"/>
        <v>0</v>
      </c>
      <c r="T826" s="52" t="e">
        <f>VLOOKUP(I826,Konten!A:D,4,FALSE)</f>
        <v>#N/A</v>
      </c>
    </row>
    <row r="827" spans="1:20">
      <c r="A827" s="67"/>
      <c r="B827" s="67">
        <f t="shared" si="90"/>
        <v>818</v>
      </c>
      <c r="C827" s="68"/>
      <c r="D827" s="69"/>
      <c r="E827" s="69"/>
      <c r="F827" s="69"/>
      <c r="G827" s="70"/>
      <c r="H827" s="69"/>
      <c r="I827" s="70"/>
      <c r="J827" s="71"/>
      <c r="K827" s="71"/>
      <c r="L827" s="72"/>
      <c r="M827" s="42">
        <f>IF($D$5=Abfrage!$O$2,(MONTH(C827)),(VLOOKUP((MONTH(C827)),Abfrage!$I$2:$J$13,2,FALSE)))</f>
        <v>1</v>
      </c>
      <c r="N827" s="18">
        <f t="shared" si="84"/>
        <v>0</v>
      </c>
      <c r="O827" s="18">
        <f t="shared" si="89"/>
        <v>0</v>
      </c>
      <c r="P827" s="18">
        <f t="shared" si="85"/>
        <v>0</v>
      </c>
      <c r="Q827" s="18">
        <f t="shared" si="86"/>
        <v>0</v>
      </c>
      <c r="R827" s="18">
        <f t="shared" si="87"/>
        <v>0</v>
      </c>
      <c r="S827" s="18">
        <f t="shared" si="88"/>
        <v>0</v>
      </c>
      <c r="T827" s="52" t="e">
        <f>VLOOKUP(I827,Konten!A:D,4,FALSE)</f>
        <v>#N/A</v>
      </c>
    </row>
    <row r="828" spans="1:20">
      <c r="A828" s="67"/>
      <c r="B828" s="67">
        <f t="shared" si="90"/>
        <v>819</v>
      </c>
      <c r="C828" s="68"/>
      <c r="D828" s="69"/>
      <c r="E828" s="69"/>
      <c r="F828" s="69"/>
      <c r="G828" s="70"/>
      <c r="H828" s="69"/>
      <c r="I828" s="70"/>
      <c r="J828" s="71"/>
      <c r="K828" s="71"/>
      <c r="L828" s="72"/>
      <c r="M828" s="42">
        <f>IF($D$5=Abfrage!$O$2,(MONTH(C828)),(VLOOKUP((MONTH(C828)),Abfrage!$I$2:$J$13,2,FALSE)))</f>
        <v>1</v>
      </c>
      <c r="N828" s="18">
        <f t="shared" si="84"/>
        <v>0</v>
      </c>
      <c r="O828" s="18">
        <f t="shared" si="89"/>
        <v>0</v>
      </c>
      <c r="P828" s="18">
        <f t="shared" si="85"/>
        <v>0</v>
      </c>
      <c r="Q828" s="18">
        <f t="shared" si="86"/>
        <v>0</v>
      </c>
      <c r="R828" s="18">
        <f t="shared" si="87"/>
        <v>0</v>
      </c>
      <c r="S828" s="18">
        <f t="shared" si="88"/>
        <v>0</v>
      </c>
      <c r="T828" s="52" t="e">
        <f>VLOOKUP(I828,Konten!A:D,4,FALSE)</f>
        <v>#N/A</v>
      </c>
    </row>
    <row r="829" spans="1:20">
      <c r="A829" s="67"/>
      <c r="B829" s="67">
        <f t="shared" si="90"/>
        <v>820</v>
      </c>
      <c r="C829" s="68"/>
      <c r="D829" s="69"/>
      <c r="E829" s="69"/>
      <c r="F829" s="69"/>
      <c r="G829" s="70"/>
      <c r="H829" s="69"/>
      <c r="I829" s="70"/>
      <c r="J829" s="71"/>
      <c r="K829" s="71"/>
      <c r="L829" s="72"/>
      <c r="M829" s="42">
        <f>IF($D$5=Abfrage!$O$2,(MONTH(C829)),(VLOOKUP((MONTH(C829)),Abfrage!$I$2:$J$13,2,FALSE)))</f>
        <v>1</v>
      </c>
      <c r="N829" s="18">
        <f t="shared" si="84"/>
        <v>0</v>
      </c>
      <c r="O829" s="18">
        <f t="shared" si="89"/>
        <v>0</v>
      </c>
      <c r="P829" s="18">
        <f t="shared" si="85"/>
        <v>0</v>
      </c>
      <c r="Q829" s="18">
        <f t="shared" si="86"/>
        <v>0</v>
      </c>
      <c r="R829" s="18">
        <f t="shared" si="87"/>
        <v>0</v>
      </c>
      <c r="S829" s="18">
        <f t="shared" si="88"/>
        <v>0</v>
      </c>
      <c r="T829" s="52" t="e">
        <f>VLOOKUP(I829,Konten!A:D,4,FALSE)</f>
        <v>#N/A</v>
      </c>
    </row>
    <row r="830" spans="1:20">
      <c r="A830" s="67"/>
      <c r="B830" s="67">
        <f t="shared" si="90"/>
        <v>821</v>
      </c>
      <c r="C830" s="68"/>
      <c r="D830" s="69"/>
      <c r="E830" s="69"/>
      <c r="F830" s="69"/>
      <c r="G830" s="70"/>
      <c r="H830" s="69"/>
      <c r="I830" s="70"/>
      <c r="J830" s="71"/>
      <c r="K830" s="71"/>
      <c r="L830" s="72"/>
      <c r="M830" s="42">
        <f>IF($D$5=Abfrage!$O$2,(MONTH(C830)),(VLOOKUP((MONTH(C830)),Abfrage!$I$2:$J$13,2,FALSE)))</f>
        <v>1</v>
      </c>
      <c r="N830" s="18">
        <f t="shared" si="84"/>
        <v>0</v>
      </c>
      <c r="O830" s="18">
        <f t="shared" si="89"/>
        <v>0</v>
      </c>
      <c r="P830" s="18">
        <f t="shared" si="85"/>
        <v>0</v>
      </c>
      <c r="Q830" s="18">
        <f t="shared" si="86"/>
        <v>0</v>
      </c>
      <c r="R830" s="18">
        <f t="shared" si="87"/>
        <v>0</v>
      </c>
      <c r="S830" s="18">
        <f t="shared" si="88"/>
        <v>0</v>
      </c>
      <c r="T830" s="52" t="e">
        <f>VLOOKUP(I830,Konten!A:D,4,FALSE)</f>
        <v>#N/A</v>
      </c>
    </row>
    <row r="831" spans="1:20">
      <c r="A831" s="67"/>
      <c r="B831" s="67">
        <f t="shared" si="90"/>
        <v>822</v>
      </c>
      <c r="C831" s="68"/>
      <c r="D831" s="69"/>
      <c r="E831" s="69"/>
      <c r="F831" s="69"/>
      <c r="G831" s="70"/>
      <c r="H831" s="69"/>
      <c r="I831" s="70"/>
      <c r="J831" s="71"/>
      <c r="K831" s="71"/>
      <c r="L831" s="72"/>
      <c r="M831" s="42">
        <f>IF($D$5=Abfrage!$O$2,(MONTH(C831)),(VLOOKUP((MONTH(C831)),Abfrage!$I$2:$J$13,2,FALSE)))</f>
        <v>1</v>
      </c>
      <c r="N831" s="18">
        <f t="shared" si="84"/>
        <v>0</v>
      </c>
      <c r="O831" s="18">
        <f t="shared" si="89"/>
        <v>0</v>
      </c>
      <c r="P831" s="18">
        <f t="shared" si="85"/>
        <v>0</v>
      </c>
      <c r="Q831" s="18">
        <f t="shared" si="86"/>
        <v>0</v>
      </c>
      <c r="R831" s="18">
        <f t="shared" si="87"/>
        <v>0</v>
      </c>
      <c r="S831" s="18">
        <f t="shared" si="88"/>
        <v>0</v>
      </c>
      <c r="T831" s="52" t="e">
        <f>VLOOKUP(I831,Konten!A:D,4,FALSE)</f>
        <v>#N/A</v>
      </c>
    </row>
    <row r="832" spans="1:20">
      <c r="A832" s="67"/>
      <c r="B832" s="67">
        <f t="shared" si="90"/>
        <v>823</v>
      </c>
      <c r="C832" s="68"/>
      <c r="D832" s="69"/>
      <c r="E832" s="69"/>
      <c r="F832" s="69"/>
      <c r="G832" s="70"/>
      <c r="H832" s="69"/>
      <c r="I832" s="70"/>
      <c r="J832" s="71"/>
      <c r="K832" s="71"/>
      <c r="L832" s="72"/>
      <c r="M832" s="42">
        <f>IF($D$5=Abfrage!$O$2,(MONTH(C832)),(VLOOKUP((MONTH(C832)),Abfrage!$I$2:$J$13,2,FALSE)))</f>
        <v>1</v>
      </c>
      <c r="N832" s="18">
        <f t="shared" si="84"/>
        <v>0</v>
      </c>
      <c r="O832" s="18">
        <f t="shared" si="89"/>
        <v>0</v>
      </c>
      <c r="P832" s="18">
        <f t="shared" si="85"/>
        <v>0</v>
      </c>
      <c r="Q832" s="18">
        <f t="shared" si="86"/>
        <v>0</v>
      </c>
      <c r="R832" s="18">
        <f t="shared" si="87"/>
        <v>0</v>
      </c>
      <c r="S832" s="18">
        <f t="shared" si="88"/>
        <v>0</v>
      </c>
      <c r="T832" s="52" t="e">
        <f>VLOOKUP(I832,Konten!A:D,4,FALSE)</f>
        <v>#N/A</v>
      </c>
    </row>
    <row r="833" spans="1:20">
      <c r="A833" s="67"/>
      <c r="B833" s="67">
        <f t="shared" si="90"/>
        <v>824</v>
      </c>
      <c r="C833" s="68"/>
      <c r="D833" s="69"/>
      <c r="E833" s="69"/>
      <c r="F833" s="69"/>
      <c r="G833" s="70"/>
      <c r="H833" s="69"/>
      <c r="I833" s="70"/>
      <c r="J833" s="71"/>
      <c r="K833" s="71"/>
      <c r="L833" s="72"/>
      <c r="M833" s="42">
        <f>IF($D$5=Abfrage!$O$2,(MONTH(C833)),(VLOOKUP((MONTH(C833)),Abfrage!$I$2:$J$13,2,FALSE)))</f>
        <v>1</v>
      </c>
      <c r="N833" s="18">
        <f t="shared" si="84"/>
        <v>0</v>
      </c>
      <c r="O833" s="18">
        <f t="shared" si="89"/>
        <v>0</v>
      </c>
      <c r="P833" s="18">
        <f t="shared" si="85"/>
        <v>0</v>
      </c>
      <c r="Q833" s="18">
        <f t="shared" si="86"/>
        <v>0</v>
      </c>
      <c r="R833" s="18">
        <f t="shared" si="87"/>
        <v>0</v>
      </c>
      <c r="S833" s="18">
        <f t="shared" si="88"/>
        <v>0</v>
      </c>
      <c r="T833" s="52" t="e">
        <f>VLOOKUP(I833,Konten!A:D,4,FALSE)</f>
        <v>#N/A</v>
      </c>
    </row>
    <row r="834" spans="1:20">
      <c r="A834" s="67"/>
      <c r="B834" s="67">
        <f t="shared" si="90"/>
        <v>825</v>
      </c>
      <c r="C834" s="68"/>
      <c r="D834" s="69"/>
      <c r="E834" s="69"/>
      <c r="F834" s="69"/>
      <c r="G834" s="70"/>
      <c r="H834" s="69"/>
      <c r="I834" s="70"/>
      <c r="J834" s="71"/>
      <c r="K834" s="71"/>
      <c r="L834" s="72"/>
      <c r="M834" s="42">
        <f>IF($D$5=Abfrage!$O$2,(MONTH(C834)),(VLOOKUP((MONTH(C834)),Abfrage!$I$2:$J$13,2,FALSE)))</f>
        <v>1</v>
      </c>
      <c r="N834" s="18">
        <f t="shared" si="84"/>
        <v>0</v>
      </c>
      <c r="O834" s="18">
        <f t="shared" si="89"/>
        <v>0</v>
      </c>
      <c r="P834" s="18">
        <f t="shared" si="85"/>
        <v>0</v>
      </c>
      <c r="Q834" s="18">
        <f t="shared" si="86"/>
        <v>0</v>
      </c>
      <c r="R834" s="18">
        <f t="shared" si="87"/>
        <v>0</v>
      </c>
      <c r="S834" s="18">
        <f t="shared" si="88"/>
        <v>0</v>
      </c>
      <c r="T834" s="52" t="e">
        <f>VLOOKUP(I834,Konten!A:D,4,FALSE)</f>
        <v>#N/A</v>
      </c>
    </row>
    <row r="835" spans="1:20">
      <c r="A835" s="67"/>
      <c r="B835" s="67">
        <f t="shared" si="90"/>
        <v>826</v>
      </c>
      <c r="C835" s="68"/>
      <c r="D835" s="69"/>
      <c r="E835" s="69"/>
      <c r="F835" s="69"/>
      <c r="G835" s="70"/>
      <c r="H835" s="69"/>
      <c r="I835" s="70"/>
      <c r="J835" s="71"/>
      <c r="K835" s="71"/>
      <c r="L835" s="72"/>
      <c r="M835" s="42">
        <f>IF($D$5=Abfrage!$O$2,(MONTH(C835)),(VLOOKUP((MONTH(C835)),Abfrage!$I$2:$J$13,2,FALSE)))</f>
        <v>1</v>
      </c>
      <c r="N835" s="18">
        <f t="shared" si="84"/>
        <v>0</v>
      </c>
      <c r="O835" s="18">
        <f t="shared" si="89"/>
        <v>0</v>
      </c>
      <c r="P835" s="18">
        <f t="shared" si="85"/>
        <v>0</v>
      </c>
      <c r="Q835" s="18">
        <f t="shared" si="86"/>
        <v>0</v>
      </c>
      <c r="R835" s="18">
        <f t="shared" si="87"/>
        <v>0</v>
      </c>
      <c r="S835" s="18">
        <f t="shared" si="88"/>
        <v>0</v>
      </c>
      <c r="T835" s="52" t="e">
        <f>VLOOKUP(I835,Konten!A:D,4,FALSE)</f>
        <v>#N/A</v>
      </c>
    </row>
    <row r="836" spans="1:20">
      <c r="A836" s="67"/>
      <c r="B836" s="67">
        <f t="shared" si="90"/>
        <v>827</v>
      </c>
      <c r="C836" s="68"/>
      <c r="D836" s="69"/>
      <c r="E836" s="69"/>
      <c r="F836" s="69"/>
      <c r="G836" s="70"/>
      <c r="H836" s="69"/>
      <c r="I836" s="70"/>
      <c r="J836" s="71"/>
      <c r="K836" s="71"/>
      <c r="L836" s="72"/>
      <c r="M836" s="42">
        <f>IF($D$5=Abfrage!$O$2,(MONTH(C836)),(VLOOKUP((MONTH(C836)),Abfrage!$I$2:$J$13,2,FALSE)))</f>
        <v>1</v>
      </c>
      <c r="N836" s="18">
        <f t="shared" si="84"/>
        <v>0</v>
      </c>
      <c r="O836" s="18">
        <f t="shared" si="89"/>
        <v>0</v>
      </c>
      <c r="P836" s="18">
        <f t="shared" si="85"/>
        <v>0</v>
      </c>
      <c r="Q836" s="18">
        <f t="shared" si="86"/>
        <v>0</v>
      </c>
      <c r="R836" s="18">
        <f t="shared" si="87"/>
        <v>0</v>
      </c>
      <c r="S836" s="18">
        <f t="shared" si="88"/>
        <v>0</v>
      </c>
      <c r="T836" s="52" t="e">
        <f>VLOOKUP(I836,Konten!A:D,4,FALSE)</f>
        <v>#N/A</v>
      </c>
    </row>
    <row r="837" spans="1:20">
      <c r="A837" s="67"/>
      <c r="B837" s="67">
        <f t="shared" si="90"/>
        <v>828</v>
      </c>
      <c r="C837" s="68"/>
      <c r="D837" s="69"/>
      <c r="E837" s="69"/>
      <c r="F837" s="69"/>
      <c r="G837" s="70"/>
      <c r="H837" s="69"/>
      <c r="I837" s="70"/>
      <c r="J837" s="71"/>
      <c r="K837" s="71"/>
      <c r="L837" s="72"/>
      <c r="M837" s="42">
        <f>IF($D$5=Abfrage!$O$2,(MONTH(C837)),(VLOOKUP((MONTH(C837)),Abfrage!$I$2:$J$13,2,FALSE)))</f>
        <v>1</v>
      </c>
      <c r="N837" s="18">
        <f t="shared" si="84"/>
        <v>0</v>
      </c>
      <c r="O837" s="18">
        <f t="shared" si="89"/>
        <v>0</v>
      </c>
      <c r="P837" s="18">
        <f t="shared" si="85"/>
        <v>0</v>
      </c>
      <c r="Q837" s="18">
        <f t="shared" si="86"/>
        <v>0</v>
      </c>
      <c r="R837" s="18">
        <f t="shared" si="87"/>
        <v>0</v>
      </c>
      <c r="S837" s="18">
        <f t="shared" si="88"/>
        <v>0</v>
      </c>
      <c r="T837" s="52" t="e">
        <f>VLOOKUP(I837,Konten!A:D,4,FALSE)</f>
        <v>#N/A</v>
      </c>
    </row>
    <row r="838" spans="1:20">
      <c r="A838" s="67"/>
      <c r="B838" s="67">
        <f t="shared" si="90"/>
        <v>829</v>
      </c>
      <c r="C838" s="68"/>
      <c r="D838" s="69"/>
      <c r="E838" s="69"/>
      <c r="F838" s="69"/>
      <c r="G838" s="70"/>
      <c r="H838" s="69"/>
      <c r="I838" s="70"/>
      <c r="J838" s="71"/>
      <c r="K838" s="71"/>
      <c r="L838" s="72"/>
      <c r="M838" s="42">
        <f>IF($D$5=Abfrage!$O$2,(MONTH(C838)),(VLOOKUP((MONTH(C838)),Abfrage!$I$2:$J$13,2,FALSE)))</f>
        <v>1</v>
      </c>
      <c r="N838" s="18">
        <f t="shared" si="84"/>
        <v>0</v>
      </c>
      <c r="O838" s="18">
        <f t="shared" si="89"/>
        <v>0</v>
      </c>
      <c r="P838" s="18">
        <f t="shared" si="85"/>
        <v>0</v>
      </c>
      <c r="Q838" s="18">
        <f t="shared" si="86"/>
        <v>0</v>
      </c>
      <c r="R838" s="18">
        <f t="shared" si="87"/>
        <v>0</v>
      </c>
      <c r="S838" s="18">
        <f t="shared" si="88"/>
        <v>0</v>
      </c>
      <c r="T838" s="52" t="e">
        <f>VLOOKUP(I838,Konten!A:D,4,FALSE)</f>
        <v>#N/A</v>
      </c>
    </row>
    <row r="839" spans="1:20">
      <c r="A839" s="67"/>
      <c r="B839" s="67">
        <f t="shared" si="90"/>
        <v>830</v>
      </c>
      <c r="C839" s="68"/>
      <c r="D839" s="69"/>
      <c r="E839" s="69"/>
      <c r="F839" s="69"/>
      <c r="G839" s="70"/>
      <c r="H839" s="69"/>
      <c r="I839" s="70"/>
      <c r="J839" s="71"/>
      <c r="K839" s="71"/>
      <c r="L839" s="72"/>
      <c r="M839" s="42">
        <f>IF($D$5=Abfrage!$O$2,(MONTH(C839)),(VLOOKUP((MONTH(C839)),Abfrage!$I$2:$J$13,2,FALSE)))</f>
        <v>1</v>
      </c>
      <c r="N839" s="18">
        <f t="shared" si="84"/>
        <v>0</v>
      </c>
      <c r="O839" s="18">
        <f t="shared" si="89"/>
        <v>0</v>
      </c>
      <c r="P839" s="18">
        <f t="shared" si="85"/>
        <v>0</v>
      </c>
      <c r="Q839" s="18">
        <f t="shared" si="86"/>
        <v>0</v>
      </c>
      <c r="R839" s="18">
        <f t="shared" si="87"/>
        <v>0</v>
      </c>
      <c r="S839" s="18">
        <f t="shared" si="88"/>
        <v>0</v>
      </c>
      <c r="T839" s="52" t="e">
        <f>VLOOKUP(I839,Konten!A:D,4,FALSE)</f>
        <v>#N/A</v>
      </c>
    </row>
    <row r="840" spans="1:20">
      <c r="A840" s="67"/>
      <c r="B840" s="67">
        <f t="shared" si="90"/>
        <v>831</v>
      </c>
      <c r="C840" s="68"/>
      <c r="D840" s="69"/>
      <c r="E840" s="69"/>
      <c r="F840" s="69"/>
      <c r="G840" s="70"/>
      <c r="H840" s="69"/>
      <c r="I840" s="70"/>
      <c r="J840" s="71"/>
      <c r="K840" s="71"/>
      <c r="L840" s="72"/>
      <c r="M840" s="42">
        <f>IF($D$5=Abfrage!$O$2,(MONTH(C840)),(VLOOKUP((MONTH(C840)),Abfrage!$I$2:$J$13,2,FALSE)))</f>
        <v>1</v>
      </c>
      <c r="N840" s="18">
        <f t="shared" si="84"/>
        <v>0</v>
      </c>
      <c r="O840" s="18">
        <f t="shared" si="89"/>
        <v>0</v>
      </c>
      <c r="P840" s="18">
        <f t="shared" si="85"/>
        <v>0</v>
      </c>
      <c r="Q840" s="18">
        <f t="shared" si="86"/>
        <v>0</v>
      </c>
      <c r="R840" s="18">
        <f t="shared" si="87"/>
        <v>0</v>
      </c>
      <c r="S840" s="18">
        <f t="shared" si="88"/>
        <v>0</v>
      </c>
      <c r="T840" s="52" t="e">
        <f>VLOOKUP(I840,Konten!A:D,4,FALSE)</f>
        <v>#N/A</v>
      </c>
    </row>
    <row r="841" spans="1:20">
      <c r="A841" s="67"/>
      <c r="B841" s="67">
        <f t="shared" si="90"/>
        <v>832</v>
      </c>
      <c r="C841" s="68"/>
      <c r="D841" s="69"/>
      <c r="E841" s="69"/>
      <c r="F841" s="69"/>
      <c r="G841" s="70"/>
      <c r="H841" s="69"/>
      <c r="I841" s="70"/>
      <c r="J841" s="71"/>
      <c r="K841" s="71"/>
      <c r="L841" s="72"/>
      <c r="M841" s="42">
        <f>IF($D$5=Abfrage!$O$2,(MONTH(C841)),(VLOOKUP((MONTH(C841)),Abfrage!$I$2:$J$13,2,FALSE)))</f>
        <v>1</v>
      </c>
      <c r="N841" s="18">
        <f t="shared" si="84"/>
        <v>0</v>
      </c>
      <c r="O841" s="18">
        <f t="shared" si="89"/>
        <v>0</v>
      </c>
      <c r="P841" s="18">
        <f t="shared" si="85"/>
        <v>0</v>
      </c>
      <c r="Q841" s="18">
        <f t="shared" si="86"/>
        <v>0</v>
      </c>
      <c r="R841" s="18">
        <f t="shared" si="87"/>
        <v>0</v>
      </c>
      <c r="S841" s="18">
        <f t="shared" si="88"/>
        <v>0</v>
      </c>
      <c r="T841" s="52" t="e">
        <f>VLOOKUP(I841,Konten!A:D,4,FALSE)</f>
        <v>#N/A</v>
      </c>
    </row>
    <row r="842" spans="1:20">
      <c r="A842" s="67"/>
      <c r="B842" s="67">
        <f t="shared" si="90"/>
        <v>833</v>
      </c>
      <c r="C842" s="68"/>
      <c r="D842" s="69"/>
      <c r="E842" s="69"/>
      <c r="F842" s="69"/>
      <c r="G842" s="70"/>
      <c r="H842" s="69"/>
      <c r="I842" s="70"/>
      <c r="J842" s="71"/>
      <c r="K842" s="71"/>
      <c r="L842" s="72"/>
      <c r="M842" s="42">
        <f>IF($D$5=Abfrage!$O$2,(MONTH(C842)),(VLOOKUP((MONTH(C842)),Abfrage!$I$2:$J$13,2,FALSE)))</f>
        <v>1</v>
      </c>
      <c r="N842" s="18">
        <f t="shared" ref="N842:N905" si="91">(SUM(P842:S842))-(SUM(J842:K842))</f>
        <v>0</v>
      </c>
      <c r="O842" s="18">
        <f t="shared" si="89"/>
        <v>0</v>
      </c>
      <c r="P842" s="18">
        <f t="shared" ref="P842:P905" si="92">IFERROR((ROUND((+J842/(1+L842)*L842),2)),0)</f>
        <v>0</v>
      </c>
      <c r="Q842" s="18">
        <f t="shared" ref="Q842:Q905" si="93">IFERROR(ROUND(IF(L842=100%,K842,(K842/(1+L842)*L842)),2),0)</f>
        <v>0</v>
      </c>
      <c r="R842" s="18">
        <f t="shared" ref="R842:R905" si="94">+J842-P842</f>
        <v>0</v>
      </c>
      <c r="S842" s="18">
        <f t="shared" ref="S842:S905" si="95">+K842-Q842</f>
        <v>0</v>
      </c>
      <c r="T842" s="52" t="e">
        <f>VLOOKUP(I842,Konten!A:D,4,FALSE)</f>
        <v>#N/A</v>
      </c>
    </row>
    <row r="843" spans="1:20">
      <c r="A843" s="67"/>
      <c r="B843" s="67">
        <f t="shared" si="90"/>
        <v>834</v>
      </c>
      <c r="C843" s="68"/>
      <c r="D843" s="69"/>
      <c r="E843" s="69"/>
      <c r="F843" s="69"/>
      <c r="G843" s="70"/>
      <c r="H843" s="69"/>
      <c r="I843" s="70"/>
      <c r="J843" s="71"/>
      <c r="K843" s="71"/>
      <c r="L843" s="72"/>
      <c r="M843" s="42">
        <f>IF($D$5=Abfrage!$O$2,(MONTH(C843)),(VLOOKUP((MONTH(C843)),Abfrage!$I$2:$J$13,2,FALSE)))</f>
        <v>1</v>
      </c>
      <c r="N843" s="18">
        <f t="shared" si="91"/>
        <v>0</v>
      </c>
      <c r="O843" s="18">
        <f t="shared" ref="O843:O906" si="96">IF(L843="EUST",K843,0)</f>
        <v>0</v>
      </c>
      <c r="P843" s="18">
        <f t="shared" si="92"/>
        <v>0</v>
      </c>
      <c r="Q843" s="18">
        <f t="shared" si="93"/>
        <v>0</v>
      </c>
      <c r="R843" s="18">
        <f t="shared" si="94"/>
        <v>0</v>
      </c>
      <c r="S843" s="18">
        <f t="shared" si="95"/>
        <v>0</v>
      </c>
      <c r="T843" s="52" t="e">
        <f>VLOOKUP(I843,Konten!A:D,4,FALSE)</f>
        <v>#N/A</v>
      </c>
    </row>
    <row r="844" spans="1:20">
      <c r="A844" s="67"/>
      <c r="B844" s="67">
        <f t="shared" ref="B844:B907" si="97">B843+1</f>
        <v>835</v>
      </c>
      <c r="C844" s="68"/>
      <c r="D844" s="69"/>
      <c r="E844" s="69"/>
      <c r="F844" s="69"/>
      <c r="G844" s="70"/>
      <c r="H844" s="69"/>
      <c r="I844" s="70"/>
      <c r="J844" s="71"/>
      <c r="K844" s="71"/>
      <c r="L844" s="72"/>
      <c r="M844" s="42">
        <f>IF($D$5=Abfrage!$O$2,(MONTH(C844)),(VLOOKUP((MONTH(C844)),Abfrage!$I$2:$J$13,2,FALSE)))</f>
        <v>1</v>
      </c>
      <c r="N844" s="18">
        <f t="shared" si="91"/>
        <v>0</v>
      </c>
      <c r="O844" s="18">
        <f t="shared" si="96"/>
        <v>0</v>
      </c>
      <c r="P844" s="18">
        <f t="shared" si="92"/>
        <v>0</v>
      </c>
      <c r="Q844" s="18">
        <f t="shared" si="93"/>
        <v>0</v>
      </c>
      <c r="R844" s="18">
        <f t="shared" si="94"/>
        <v>0</v>
      </c>
      <c r="S844" s="18">
        <f t="shared" si="95"/>
        <v>0</v>
      </c>
      <c r="T844" s="52" t="e">
        <f>VLOOKUP(I844,Konten!A:D,4,FALSE)</f>
        <v>#N/A</v>
      </c>
    </row>
    <row r="845" spans="1:20">
      <c r="A845" s="67"/>
      <c r="B845" s="67">
        <f t="shared" si="97"/>
        <v>836</v>
      </c>
      <c r="C845" s="68"/>
      <c r="D845" s="69"/>
      <c r="E845" s="69"/>
      <c r="F845" s="69"/>
      <c r="G845" s="70"/>
      <c r="H845" s="69"/>
      <c r="I845" s="70"/>
      <c r="J845" s="71"/>
      <c r="K845" s="71"/>
      <c r="L845" s="72"/>
      <c r="M845" s="42">
        <f>IF($D$5=Abfrage!$O$2,(MONTH(C845)),(VLOOKUP((MONTH(C845)),Abfrage!$I$2:$J$13,2,FALSE)))</f>
        <v>1</v>
      </c>
      <c r="N845" s="18">
        <f t="shared" si="91"/>
        <v>0</v>
      </c>
      <c r="O845" s="18">
        <f t="shared" si="96"/>
        <v>0</v>
      </c>
      <c r="P845" s="18">
        <f t="shared" si="92"/>
        <v>0</v>
      </c>
      <c r="Q845" s="18">
        <f t="shared" si="93"/>
        <v>0</v>
      </c>
      <c r="R845" s="18">
        <f t="shared" si="94"/>
        <v>0</v>
      </c>
      <c r="S845" s="18">
        <f t="shared" si="95"/>
        <v>0</v>
      </c>
      <c r="T845" s="52" t="e">
        <f>VLOOKUP(I845,Konten!A:D,4,FALSE)</f>
        <v>#N/A</v>
      </c>
    </row>
    <row r="846" spans="1:20">
      <c r="A846" s="67"/>
      <c r="B846" s="67">
        <f t="shared" si="97"/>
        <v>837</v>
      </c>
      <c r="C846" s="68"/>
      <c r="D846" s="69"/>
      <c r="E846" s="69"/>
      <c r="F846" s="69"/>
      <c r="G846" s="70"/>
      <c r="H846" s="69"/>
      <c r="I846" s="70"/>
      <c r="J846" s="71"/>
      <c r="K846" s="71"/>
      <c r="L846" s="72"/>
      <c r="M846" s="42">
        <f>IF($D$5=Abfrage!$O$2,(MONTH(C846)),(VLOOKUP((MONTH(C846)),Abfrage!$I$2:$J$13,2,FALSE)))</f>
        <v>1</v>
      </c>
      <c r="N846" s="18">
        <f t="shared" si="91"/>
        <v>0</v>
      </c>
      <c r="O846" s="18">
        <f t="shared" si="96"/>
        <v>0</v>
      </c>
      <c r="P846" s="18">
        <f t="shared" si="92"/>
        <v>0</v>
      </c>
      <c r="Q846" s="18">
        <f t="shared" si="93"/>
        <v>0</v>
      </c>
      <c r="R846" s="18">
        <f t="shared" si="94"/>
        <v>0</v>
      </c>
      <c r="S846" s="18">
        <f t="shared" si="95"/>
        <v>0</v>
      </c>
      <c r="T846" s="52" t="e">
        <f>VLOOKUP(I846,Konten!A:D,4,FALSE)</f>
        <v>#N/A</v>
      </c>
    </row>
    <row r="847" spans="1:20">
      <c r="A847" s="67"/>
      <c r="B847" s="67">
        <f t="shared" si="97"/>
        <v>838</v>
      </c>
      <c r="C847" s="68"/>
      <c r="D847" s="69"/>
      <c r="E847" s="69"/>
      <c r="F847" s="69"/>
      <c r="G847" s="70"/>
      <c r="H847" s="69"/>
      <c r="I847" s="70"/>
      <c r="J847" s="71"/>
      <c r="K847" s="71"/>
      <c r="L847" s="72"/>
      <c r="M847" s="42">
        <f>IF($D$5=Abfrage!$O$2,(MONTH(C847)),(VLOOKUP((MONTH(C847)),Abfrage!$I$2:$J$13,2,FALSE)))</f>
        <v>1</v>
      </c>
      <c r="N847" s="18">
        <f t="shared" si="91"/>
        <v>0</v>
      </c>
      <c r="O847" s="18">
        <f t="shared" si="96"/>
        <v>0</v>
      </c>
      <c r="P847" s="18">
        <f t="shared" si="92"/>
        <v>0</v>
      </c>
      <c r="Q847" s="18">
        <f t="shared" si="93"/>
        <v>0</v>
      </c>
      <c r="R847" s="18">
        <f t="shared" si="94"/>
        <v>0</v>
      </c>
      <c r="S847" s="18">
        <f t="shared" si="95"/>
        <v>0</v>
      </c>
      <c r="T847" s="52" t="e">
        <f>VLOOKUP(I847,Konten!A:D,4,FALSE)</f>
        <v>#N/A</v>
      </c>
    </row>
    <row r="848" spans="1:20">
      <c r="A848" s="67"/>
      <c r="B848" s="67">
        <f t="shared" si="97"/>
        <v>839</v>
      </c>
      <c r="C848" s="68"/>
      <c r="D848" s="69"/>
      <c r="E848" s="69"/>
      <c r="F848" s="69"/>
      <c r="G848" s="70"/>
      <c r="H848" s="69"/>
      <c r="I848" s="70"/>
      <c r="J848" s="71"/>
      <c r="K848" s="71"/>
      <c r="L848" s="72"/>
      <c r="M848" s="42">
        <f>IF($D$5=Abfrage!$O$2,(MONTH(C848)),(VLOOKUP((MONTH(C848)),Abfrage!$I$2:$J$13,2,FALSE)))</f>
        <v>1</v>
      </c>
      <c r="N848" s="18">
        <f t="shared" si="91"/>
        <v>0</v>
      </c>
      <c r="O848" s="18">
        <f t="shared" si="96"/>
        <v>0</v>
      </c>
      <c r="P848" s="18">
        <f t="shared" si="92"/>
        <v>0</v>
      </c>
      <c r="Q848" s="18">
        <f t="shared" si="93"/>
        <v>0</v>
      </c>
      <c r="R848" s="18">
        <f t="shared" si="94"/>
        <v>0</v>
      </c>
      <c r="S848" s="18">
        <f t="shared" si="95"/>
        <v>0</v>
      </c>
      <c r="T848" s="52" t="e">
        <f>VLOOKUP(I848,Konten!A:D,4,FALSE)</f>
        <v>#N/A</v>
      </c>
    </row>
    <row r="849" spans="1:20">
      <c r="A849" s="67"/>
      <c r="B849" s="67">
        <f t="shared" si="97"/>
        <v>840</v>
      </c>
      <c r="C849" s="68"/>
      <c r="D849" s="69"/>
      <c r="E849" s="69"/>
      <c r="F849" s="69"/>
      <c r="G849" s="70"/>
      <c r="H849" s="69"/>
      <c r="I849" s="70"/>
      <c r="J849" s="71"/>
      <c r="K849" s="71"/>
      <c r="L849" s="72"/>
      <c r="M849" s="42">
        <f>IF($D$5=Abfrage!$O$2,(MONTH(C849)),(VLOOKUP((MONTH(C849)),Abfrage!$I$2:$J$13,2,FALSE)))</f>
        <v>1</v>
      </c>
      <c r="N849" s="18">
        <f t="shared" si="91"/>
        <v>0</v>
      </c>
      <c r="O849" s="18">
        <f t="shared" si="96"/>
        <v>0</v>
      </c>
      <c r="P849" s="18">
        <f t="shared" si="92"/>
        <v>0</v>
      </c>
      <c r="Q849" s="18">
        <f t="shared" si="93"/>
        <v>0</v>
      </c>
      <c r="R849" s="18">
        <f t="shared" si="94"/>
        <v>0</v>
      </c>
      <c r="S849" s="18">
        <f t="shared" si="95"/>
        <v>0</v>
      </c>
      <c r="T849" s="52" t="e">
        <f>VLOOKUP(I849,Konten!A:D,4,FALSE)</f>
        <v>#N/A</v>
      </c>
    </row>
    <row r="850" spans="1:20">
      <c r="A850" s="67"/>
      <c r="B850" s="67">
        <f t="shared" si="97"/>
        <v>841</v>
      </c>
      <c r="C850" s="68"/>
      <c r="D850" s="69"/>
      <c r="E850" s="69"/>
      <c r="F850" s="69"/>
      <c r="G850" s="70"/>
      <c r="H850" s="69"/>
      <c r="I850" s="70"/>
      <c r="J850" s="71"/>
      <c r="K850" s="71"/>
      <c r="L850" s="72"/>
      <c r="M850" s="42">
        <f>IF($D$5=Abfrage!$O$2,(MONTH(C850)),(VLOOKUP((MONTH(C850)),Abfrage!$I$2:$J$13,2,FALSE)))</f>
        <v>1</v>
      </c>
      <c r="N850" s="18">
        <f t="shared" si="91"/>
        <v>0</v>
      </c>
      <c r="O850" s="18">
        <f t="shared" si="96"/>
        <v>0</v>
      </c>
      <c r="P850" s="18">
        <f t="shared" si="92"/>
        <v>0</v>
      </c>
      <c r="Q850" s="18">
        <f t="shared" si="93"/>
        <v>0</v>
      </c>
      <c r="R850" s="18">
        <f t="shared" si="94"/>
        <v>0</v>
      </c>
      <c r="S850" s="18">
        <f t="shared" si="95"/>
        <v>0</v>
      </c>
      <c r="T850" s="52" t="e">
        <f>VLOOKUP(I850,Konten!A:D,4,FALSE)</f>
        <v>#N/A</v>
      </c>
    </row>
    <row r="851" spans="1:20">
      <c r="A851" s="67"/>
      <c r="B851" s="67">
        <f t="shared" si="97"/>
        <v>842</v>
      </c>
      <c r="C851" s="68"/>
      <c r="D851" s="69"/>
      <c r="E851" s="69"/>
      <c r="F851" s="69"/>
      <c r="G851" s="70"/>
      <c r="H851" s="69"/>
      <c r="I851" s="70"/>
      <c r="J851" s="71"/>
      <c r="K851" s="71"/>
      <c r="L851" s="72"/>
      <c r="M851" s="42">
        <f>IF($D$5=Abfrage!$O$2,(MONTH(C851)),(VLOOKUP((MONTH(C851)),Abfrage!$I$2:$J$13,2,FALSE)))</f>
        <v>1</v>
      </c>
      <c r="N851" s="18">
        <f t="shared" si="91"/>
        <v>0</v>
      </c>
      <c r="O851" s="18">
        <f t="shared" si="96"/>
        <v>0</v>
      </c>
      <c r="P851" s="18">
        <f t="shared" si="92"/>
        <v>0</v>
      </c>
      <c r="Q851" s="18">
        <f t="shared" si="93"/>
        <v>0</v>
      </c>
      <c r="R851" s="18">
        <f t="shared" si="94"/>
        <v>0</v>
      </c>
      <c r="S851" s="18">
        <f t="shared" si="95"/>
        <v>0</v>
      </c>
      <c r="T851" s="52" t="e">
        <f>VLOOKUP(I851,Konten!A:D,4,FALSE)</f>
        <v>#N/A</v>
      </c>
    </row>
    <row r="852" spans="1:20">
      <c r="A852" s="67"/>
      <c r="B852" s="67">
        <f t="shared" si="97"/>
        <v>843</v>
      </c>
      <c r="C852" s="68"/>
      <c r="D852" s="69"/>
      <c r="E852" s="69"/>
      <c r="F852" s="69"/>
      <c r="G852" s="70"/>
      <c r="H852" s="69"/>
      <c r="I852" s="70"/>
      <c r="J852" s="71"/>
      <c r="K852" s="71"/>
      <c r="L852" s="72"/>
      <c r="M852" s="42">
        <f>IF($D$5=Abfrage!$O$2,(MONTH(C852)),(VLOOKUP((MONTH(C852)),Abfrage!$I$2:$J$13,2,FALSE)))</f>
        <v>1</v>
      </c>
      <c r="N852" s="18">
        <f t="shared" si="91"/>
        <v>0</v>
      </c>
      <c r="O852" s="18">
        <f t="shared" si="96"/>
        <v>0</v>
      </c>
      <c r="P852" s="18">
        <f t="shared" si="92"/>
        <v>0</v>
      </c>
      <c r="Q852" s="18">
        <f t="shared" si="93"/>
        <v>0</v>
      </c>
      <c r="R852" s="18">
        <f t="shared" si="94"/>
        <v>0</v>
      </c>
      <c r="S852" s="18">
        <f t="shared" si="95"/>
        <v>0</v>
      </c>
      <c r="T852" s="52" t="e">
        <f>VLOOKUP(I852,Konten!A:D,4,FALSE)</f>
        <v>#N/A</v>
      </c>
    </row>
    <row r="853" spans="1:20">
      <c r="A853" s="67"/>
      <c r="B853" s="67">
        <f t="shared" si="97"/>
        <v>844</v>
      </c>
      <c r="C853" s="68"/>
      <c r="D853" s="69"/>
      <c r="E853" s="69"/>
      <c r="F853" s="69"/>
      <c r="G853" s="70"/>
      <c r="H853" s="69"/>
      <c r="I853" s="70"/>
      <c r="J853" s="71"/>
      <c r="K853" s="71"/>
      <c r="L853" s="72"/>
      <c r="M853" s="42">
        <f>IF($D$5=Abfrage!$O$2,(MONTH(C853)),(VLOOKUP((MONTH(C853)),Abfrage!$I$2:$J$13,2,FALSE)))</f>
        <v>1</v>
      </c>
      <c r="N853" s="18">
        <f t="shared" si="91"/>
        <v>0</v>
      </c>
      <c r="O853" s="18">
        <f t="shared" si="96"/>
        <v>0</v>
      </c>
      <c r="P853" s="18">
        <f t="shared" si="92"/>
        <v>0</v>
      </c>
      <c r="Q853" s="18">
        <f t="shared" si="93"/>
        <v>0</v>
      </c>
      <c r="R853" s="18">
        <f t="shared" si="94"/>
        <v>0</v>
      </c>
      <c r="S853" s="18">
        <f t="shared" si="95"/>
        <v>0</v>
      </c>
      <c r="T853" s="52" t="e">
        <f>VLOOKUP(I853,Konten!A:D,4,FALSE)</f>
        <v>#N/A</v>
      </c>
    </row>
    <row r="854" spans="1:20">
      <c r="A854" s="67"/>
      <c r="B854" s="67">
        <f t="shared" si="97"/>
        <v>845</v>
      </c>
      <c r="C854" s="68"/>
      <c r="D854" s="69"/>
      <c r="E854" s="69"/>
      <c r="F854" s="69"/>
      <c r="G854" s="70"/>
      <c r="H854" s="69"/>
      <c r="I854" s="70"/>
      <c r="J854" s="71"/>
      <c r="K854" s="71"/>
      <c r="L854" s="72"/>
      <c r="M854" s="42">
        <f>IF($D$5=Abfrage!$O$2,(MONTH(C854)),(VLOOKUP((MONTH(C854)),Abfrage!$I$2:$J$13,2,FALSE)))</f>
        <v>1</v>
      </c>
      <c r="N854" s="18">
        <f t="shared" si="91"/>
        <v>0</v>
      </c>
      <c r="O854" s="18">
        <f t="shared" si="96"/>
        <v>0</v>
      </c>
      <c r="P854" s="18">
        <f t="shared" si="92"/>
        <v>0</v>
      </c>
      <c r="Q854" s="18">
        <f t="shared" si="93"/>
        <v>0</v>
      </c>
      <c r="R854" s="18">
        <f t="shared" si="94"/>
        <v>0</v>
      </c>
      <c r="S854" s="18">
        <f t="shared" si="95"/>
        <v>0</v>
      </c>
      <c r="T854" s="52" t="e">
        <f>VLOOKUP(I854,Konten!A:D,4,FALSE)</f>
        <v>#N/A</v>
      </c>
    </row>
    <row r="855" spans="1:20">
      <c r="A855" s="67"/>
      <c r="B855" s="67">
        <f t="shared" si="97"/>
        <v>846</v>
      </c>
      <c r="C855" s="68"/>
      <c r="D855" s="69"/>
      <c r="E855" s="69"/>
      <c r="F855" s="69"/>
      <c r="G855" s="70"/>
      <c r="H855" s="69"/>
      <c r="I855" s="70"/>
      <c r="J855" s="71"/>
      <c r="K855" s="71"/>
      <c r="L855" s="72"/>
      <c r="M855" s="42">
        <f>IF($D$5=Abfrage!$O$2,(MONTH(C855)),(VLOOKUP((MONTH(C855)),Abfrage!$I$2:$J$13,2,FALSE)))</f>
        <v>1</v>
      </c>
      <c r="N855" s="18">
        <f t="shared" si="91"/>
        <v>0</v>
      </c>
      <c r="O855" s="18">
        <f t="shared" si="96"/>
        <v>0</v>
      </c>
      <c r="P855" s="18">
        <f t="shared" si="92"/>
        <v>0</v>
      </c>
      <c r="Q855" s="18">
        <f t="shared" si="93"/>
        <v>0</v>
      </c>
      <c r="R855" s="18">
        <f t="shared" si="94"/>
        <v>0</v>
      </c>
      <c r="S855" s="18">
        <f t="shared" si="95"/>
        <v>0</v>
      </c>
      <c r="T855" s="52" t="e">
        <f>VLOOKUP(I855,Konten!A:D,4,FALSE)</f>
        <v>#N/A</v>
      </c>
    </row>
    <row r="856" spans="1:20">
      <c r="A856" s="67"/>
      <c r="B856" s="67">
        <f t="shared" si="97"/>
        <v>847</v>
      </c>
      <c r="C856" s="68"/>
      <c r="D856" s="69"/>
      <c r="E856" s="69"/>
      <c r="F856" s="69"/>
      <c r="G856" s="70"/>
      <c r="H856" s="69"/>
      <c r="I856" s="70"/>
      <c r="J856" s="71"/>
      <c r="K856" s="71"/>
      <c r="L856" s="72"/>
      <c r="M856" s="42">
        <f>IF($D$5=Abfrage!$O$2,(MONTH(C856)),(VLOOKUP((MONTH(C856)),Abfrage!$I$2:$J$13,2,FALSE)))</f>
        <v>1</v>
      </c>
      <c r="N856" s="18">
        <f t="shared" si="91"/>
        <v>0</v>
      </c>
      <c r="O856" s="18">
        <f t="shared" si="96"/>
        <v>0</v>
      </c>
      <c r="P856" s="18">
        <f t="shared" si="92"/>
        <v>0</v>
      </c>
      <c r="Q856" s="18">
        <f t="shared" si="93"/>
        <v>0</v>
      </c>
      <c r="R856" s="18">
        <f t="shared" si="94"/>
        <v>0</v>
      </c>
      <c r="S856" s="18">
        <f t="shared" si="95"/>
        <v>0</v>
      </c>
      <c r="T856" s="52" t="e">
        <f>VLOOKUP(I856,Konten!A:D,4,FALSE)</f>
        <v>#N/A</v>
      </c>
    </row>
    <row r="857" spans="1:20">
      <c r="A857" s="67"/>
      <c r="B857" s="67">
        <f t="shared" si="97"/>
        <v>848</v>
      </c>
      <c r="C857" s="68"/>
      <c r="D857" s="69"/>
      <c r="E857" s="69"/>
      <c r="F857" s="69"/>
      <c r="G857" s="70"/>
      <c r="H857" s="69"/>
      <c r="I857" s="70"/>
      <c r="J857" s="71"/>
      <c r="K857" s="71"/>
      <c r="L857" s="72"/>
      <c r="M857" s="42">
        <f>IF($D$5=Abfrage!$O$2,(MONTH(C857)),(VLOOKUP((MONTH(C857)),Abfrage!$I$2:$J$13,2,FALSE)))</f>
        <v>1</v>
      </c>
      <c r="N857" s="18">
        <f t="shared" si="91"/>
        <v>0</v>
      </c>
      <c r="O857" s="18">
        <f t="shared" si="96"/>
        <v>0</v>
      </c>
      <c r="P857" s="18">
        <f t="shared" si="92"/>
        <v>0</v>
      </c>
      <c r="Q857" s="18">
        <f t="shared" si="93"/>
        <v>0</v>
      </c>
      <c r="R857" s="18">
        <f t="shared" si="94"/>
        <v>0</v>
      </c>
      <c r="S857" s="18">
        <f t="shared" si="95"/>
        <v>0</v>
      </c>
      <c r="T857" s="52" t="e">
        <f>VLOOKUP(I857,Konten!A:D,4,FALSE)</f>
        <v>#N/A</v>
      </c>
    </row>
    <row r="858" spans="1:20">
      <c r="A858" s="67"/>
      <c r="B858" s="67">
        <f t="shared" si="97"/>
        <v>849</v>
      </c>
      <c r="C858" s="68"/>
      <c r="D858" s="69"/>
      <c r="E858" s="69"/>
      <c r="F858" s="69"/>
      <c r="G858" s="70"/>
      <c r="H858" s="69"/>
      <c r="I858" s="70"/>
      <c r="J858" s="71"/>
      <c r="K858" s="71"/>
      <c r="L858" s="72"/>
      <c r="M858" s="42">
        <f>IF($D$5=Abfrage!$O$2,(MONTH(C858)),(VLOOKUP((MONTH(C858)),Abfrage!$I$2:$J$13,2,FALSE)))</f>
        <v>1</v>
      </c>
      <c r="N858" s="18">
        <f t="shared" si="91"/>
        <v>0</v>
      </c>
      <c r="O858" s="18">
        <f t="shared" si="96"/>
        <v>0</v>
      </c>
      <c r="P858" s="18">
        <f t="shared" si="92"/>
        <v>0</v>
      </c>
      <c r="Q858" s="18">
        <f t="shared" si="93"/>
        <v>0</v>
      </c>
      <c r="R858" s="18">
        <f t="shared" si="94"/>
        <v>0</v>
      </c>
      <c r="S858" s="18">
        <f t="shared" si="95"/>
        <v>0</v>
      </c>
      <c r="T858" s="52" t="e">
        <f>VLOOKUP(I858,Konten!A:D,4,FALSE)</f>
        <v>#N/A</v>
      </c>
    </row>
    <row r="859" spans="1:20">
      <c r="A859" s="67"/>
      <c r="B859" s="67">
        <f t="shared" si="97"/>
        <v>850</v>
      </c>
      <c r="C859" s="68"/>
      <c r="D859" s="69"/>
      <c r="E859" s="69"/>
      <c r="F859" s="69"/>
      <c r="G859" s="70"/>
      <c r="H859" s="69"/>
      <c r="I859" s="70"/>
      <c r="J859" s="71"/>
      <c r="K859" s="71"/>
      <c r="L859" s="72"/>
      <c r="M859" s="42">
        <f>IF($D$5=Abfrage!$O$2,(MONTH(C859)),(VLOOKUP((MONTH(C859)),Abfrage!$I$2:$J$13,2,FALSE)))</f>
        <v>1</v>
      </c>
      <c r="N859" s="18">
        <f t="shared" si="91"/>
        <v>0</v>
      </c>
      <c r="O859" s="18">
        <f t="shared" si="96"/>
        <v>0</v>
      </c>
      <c r="P859" s="18">
        <f t="shared" si="92"/>
        <v>0</v>
      </c>
      <c r="Q859" s="18">
        <f t="shared" si="93"/>
        <v>0</v>
      </c>
      <c r="R859" s="18">
        <f t="shared" si="94"/>
        <v>0</v>
      </c>
      <c r="S859" s="18">
        <f t="shared" si="95"/>
        <v>0</v>
      </c>
      <c r="T859" s="52" t="e">
        <f>VLOOKUP(I859,Konten!A:D,4,FALSE)</f>
        <v>#N/A</v>
      </c>
    </row>
    <row r="860" spans="1:20">
      <c r="A860" s="67"/>
      <c r="B860" s="67">
        <f t="shared" si="97"/>
        <v>851</v>
      </c>
      <c r="C860" s="68"/>
      <c r="D860" s="69"/>
      <c r="E860" s="69"/>
      <c r="F860" s="69"/>
      <c r="G860" s="70"/>
      <c r="H860" s="69"/>
      <c r="I860" s="70"/>
      <c r="J860" s="71"/>
      <c r="K860" s="71"/>
      <c r="L860" s="72"/>
      <c r="M860" s="42">
        <f>IF($D$5=Abfrage!$O$2,(MONTH(C860)),(VLOOKUP((MONTH(C860)),Abfrage!$I$2:$J$13,2,FALSE)))</f>
        <v>1</v>
      </c>
      <c r="N860" s="18">
        <f t="shared" si="91"/>
        <v>0</v>
      </c>
      <c r="O860" s="18">
        <f t="shared" si="96"/>
        <v>0</v>
      </c>
      <c r="P860" s="18">
        <f t="shared" si="92"/>
        <v>0</v>
      </c>
      <c r="Q860" s="18">
        <f t="shared" si="93"/>
        <v>0</v>
      </c>
      <c r="R860" s="18">
        <f t="shared" si="94"/>
        <v>0</v>
      </c>
      <c r="S860" s="18">
        <f t="shared" si="95"/>
        <v>0</v>
      </c>
      <c r="T860" s="52" t="e">
        <f>VLOOKUP(I860,Konten!A:D,4,FALSE)</f>
        <v>#N/A</v>
      </c>
    </row>
    <row r="861" spans="1:20">
      <c r="A861" s="67"/>
      <c r="B861" s="67">
        <f t="shared" si="97"/>
        <v>852</v>
      </c>
      <c r="C861" s="68"/>
      <c r="D861" s="69"/>
      <c r="E861" s="69"/>
      <c r="F861" s="69"/>
      <c r="G861" s="70"/>
      <c r="H861" s="69"/>
      <c r="I861" s="70"/>
      <c r="J861" s="71"/>
      <c r="K861" s="71"/>
      <c r="L861" s="72"/>
      <c r="M861" s="42">
        <f>IF($D$5=Abfrage!$O$2,(MONTH(C861)),(VLOOKUP((MONTH(C861)),Abfrage!$I$2:$J$13,2,FALSE)))</f>
        <v>1</v>
      </c>
      <c r="N861" s="18">
        <f t="shared" si="91"/>
        <v>0</v>
      </c>
      <c r="O861" s="18">
        <f t="shared" si="96"/>
        <v>0</v>
      </c>
      <c r="P861" s="18">
        <f t="shared" si="92"/>
        <v>0</v>
      </c>
      <c r="Q861" s="18">
        <f t="shared" si="93"/>
        <v>0</v>
      </c>
      <c r="R861" s="18">
        <f t="shared" si="94"/>
        <v>0</v>
      </c>
      <c r="S861" s="18">
        <f t="shared" si="95"/>
        <v>0</v>
      </c>
      <c r="T861" s="52" t="e">
        <f>VLOOKUP(I861,Konten!A:D,4,FALSE)</f>
        <v>#N/A</v>
      </c>
    </row>
    <row r="862" spans="1:20">
      <c r="A862" s="67"/>
      <c r="B862" s="67">
        <f t="shared" si="97"/>
        <v>853</v>
      </c>
      <c r="C862" s="68"/>
      <c r="D862" s="69"/>
      <c r="E862" s="69"/>
      <c r="F862" s="69"/>
      <c r="G862" s="70"/>
      <c r="H862" s="69"/>
      <c r="I862" s="70"/>
      <c r="J862" s="71"/>
      <c r="K862" s="71"/>
      <c r="L862" s="72"/>
      <c r="M862" s="42">
        <f>IF($D$5=Abfrage!$O$2,(MONTH(C862)),(VLOOKUP((MONTH(C862)),Abfrage!$I$2:$J$13,2,FALSE)))</f>
        <v>1</v>
      </c>
      <c r="N862" s="18">
        <f t="shared" si="91"/>
        <v>0</v>
      </c>
      <c r="O862" s="18">
        <f t="shared" si="96"/>
        <v>0</v>
      </c>
      <c r="P862" s="18">
        <f t="shared" si="92"/>
        <v>0</v>
      </c>
      <c r="Q862" s="18">
        <f t="shared" si="93"/>
        <v>0</v>
      </c>
      <c r="R862" s="18">
        <f t="shared" si="94"/>
        <v>0</v>
      </c>
      <c r="S862" s="18">
        <f t="shared" si="95"/>
        <v>0</v>
      </c>
      <c r="T862" s="52" t="e">
        <f>VLOOKUP(I862,Konten!A:D,4,FALSE)</f>
        <v>#N/A</v>
      </c>
    </row>
    <row r="863" spans="1:20">
      <c r="A863" s="67"/>
      <c r="B863" s="67">
        <f t="shared" si="97"/>
        <v>854</v>
      </c>
      <c r="C863" s="68"/>
      <c r="D863" s="69"/>
      <c r="E863" s="69"/>
      <c r="F863" s="69"/>
      <c r="G863" s="70"/>
      <c r="H863" s="69"/>
      <c r="I863" s="70"/>
      <c r="J863" s="71"/>
      <c r="K863" s="71"/>
      <c r="L863" s="72"/>
      <c r="M863" s="42">
        <f>IF($D$5=Abfrage!$O$2,(MONTH(C863)),(VLOOKUP((MONTH(C863)),Abfrage!$I$2:$J$13,2,FALSE)))</f>
        <v>1</v>
      </c>
      <c r="N863" s="18">
        <f t="shared" si="91"/>
        <v>0</v>
      </c>
      <c r="O863" s="18">
        <f t="shared" si="96"/>
        <v>0</v>
      </c>
      <c r="P863" s="18">
        <f t="shared" si="92"/>
        <v>0</v>
      </c>
      <c r="Q863" s="18">
        <f t="shared" si="93"/>
        <v>0</v>
      </c>
      <c r="R863" s="18">
        <f t="shared" si="94"/>
        <v>0</v>
      </c>
      <c r="S863" s="18">
        <f t="shared" si="95"/>
        <v>0</v>
      </c>
      <c r="T863" s="52" t="e">
        <f>VLOOKUP(I863,Konten!A:D,4,FALSE)</f>
        <v>#N/A</v>
      </c>
    </row>
    <row r="864" spans="1:20">
      <c r="A864" s="67"/>
      <c r="B864" s="67">
        <f t="shared" si="97"/>
        <v>855</v>
      </c>
      <c r="C864" s="68"/>
      <c r="D864" s="69"/>
      <c r="E864" s="69"/>
      <c r="F864" s="69"/>
      <c r="G864" s="70"/>
      <c r="H864" s="69"/>
      <c r="I864" s="70"/>
      <c r="J864" s="71"/>
      <c r="K864" s="71"/>
      <c r="L864" s="72"/>
      <c r="M864" s="42">
        <f>IF($D$5=Abfrage!$O$2,(MONTH(C864)),(VLOOKUP((MONTH(C864)),Abfrage!$I$2:$J$13,2,FALSE)))</f>
        <v>1</v>
      </c>
      <c r="N864" s="18">
        <f t="shared" si="91"/>
        <v>0</v>
      </c>
      <c r="O864" s="18">
        <f t="shared" si="96"/>
        <v>0</v>
      </c>
      <c r="P864" s="18">
        <f t="shared" si="92"/>
        <v>0</v>
      </c>
      <c r="Q864" s="18">
        <f t="shared" si="93"/>
        <v>0</v>
      </c>
      <c r="R864" s="18">
        <f t="shared" si="94"/>
        <v>0</v>
      </c>
      <c r="S864" s="18">
        <f t="shared" si="95"/>
        <v>0</v>
      </c>
      <c r="T864" s="52" t="e">
        <f>VLOOKUP(I864,Konten!A:D,4,FALSE)</f>
        <v>#N/A</v>
      </c>
    </row>
    <row r="865" spans="1:20">
      <c r="A865" s="67"/>
      <c r="B865" s="67">
        <f t="shared" si="97"/>
        <v>856</v>
      </c>
      <c r="C865" s="68"/>
      <c r="D865" s="69"/>
      <c r="E865" s="69"/>
      <c r="F865" s="69"/>
      <c r="G865" s="70"/>
      <c r="H865" s="69"/>
      <c r="I865" s="70"/>
      <c r="J865" s="71"/>
      <c r="K865" s="71"/>
      <c r="L865" s="72"/>
      <c r="M865" s="42">
        <f>IF($D$5=Abfrage!$O$2,(MONTH(C865)),(VLOOKUP((MONTH(C865)),Abfrage!$I$2:$J$13,2,FALSE)))</f>
        <v>1</v>
      </c>
      <c r="N865" s="18">
        <f t="shared" si="91"/>
        <v>0</v>
      </c>
      <c r="O865" s="18">
        <f t="shared" si="96"/>
        <v>0</v>
      </c>
      <c r="P865" s="18">
        <f t="shared" si="92"/>
        <v>0</v>
      </c>
      <c r="Q865" s="18">
        <f t="shared" si="93"/>
        <v>0</v>
      </c>
      <c r="R865" s="18">
        <f t="shared" si="94"/>
        <v>0</v>
      </c>
      <c r="S865" s="18">
        <f t="shared" si="95"/>
        <v>0</v>
      </c>
      <c r="T865" s="52" t="e">
        <f>VLOOKUP(I865,Konten!A:D,4,FALSE)</f>
        <v>#N/A</v>
      </c>
    </row>
    <row r="866" spans="1:20">
      <c r="A866" s="67"/>
      <c r="B866" s="67">
        <f t="shared" si="97"/>
        <v>857</v>
      </c>
      <c r="C866" s="68"/>
      <c r="D866" s="69"/>
      <c r="E866" s="69"/>
      <c r="F866" s="69"/>
      <c r="G866" s="70"/>
      <c r="H866" s="69"/>
      <c r="I866" s="70"/>
      <c r="J866" s="71"/>
      <c r="K866" s="71"/>
      <c r="L866" s="72"/>
      <c r="M866" s="42">
        <f>IF($D$5=Abfrage!$O$2,(MONTH(C866)),(VLOOKUP((MONTH(C866)),Abfrage!$I$2:$J$13,2,FALSE)))</f>
        <v>1</v>
      </c>
      <c r="N866" s="18">
        <f t="shared" si="91"/>
        <v>0</v>
      </c>
      <c r="O866" s="18">
        <f t="shared" si="96"/>
        <v>0</v>
      </c>
      <c r="P866" s="18">
        <f t="shared" si="92"/>
        <v>0</v>
      </c>
      <c r="Q866" s="18">
        <f t="shared" si="93"/>
        <v>0</v>
      </c>
      <c r="R866" s="18">
        <f t="shared" si="94"/>
        <v>0</v>
      </c>
      <c r="S866" s="18">
        <f t="shared" si="95"/>
        <v>0</v>
      </c>
      <c r="T866" s="52" t="e">
        <f>VLOOKUP(I866,Konten!A:D,4,FALSE)</f>
        <v>#N/A</v>
      </c>
    </row>
    <row r="867" spans="1:20">
      <c r="A867" s="67"/>
      <c r="B867" s="67">
        <f t="shared" si="97"/>
        <v>858</v>
      </c>
      <c r="C867" s="68"/>
      <c r="D867" s="69"/>
      <c r="E867" s="69"/>
      <c r="F867" s="69"/>
      <c r="G867" s="70"/>
      <c r="H867" s="69"/>
      <c r="I867" s="70"/>
      <c r="J867" s="71"/>
      <c r="K867" s="71"/>
      <c r="L867" s="72"/>
      <c r="M867" s="42">
        <f>IF($D$5=Abfrage!$O$2,(MONTH(C867)),(VLOOKUP((MONTH(C867)),Abfrage!$I$2:$J$13,2,FALSE)))</f>
        <v>1</v>
      </c>
      <c r="N867" s="18">
        <f t="shared" si="91"/>
        <v>0</v>
      </c>
      <c r="O867" s="18">
        <f t="shared" si="96"/>
        <v>0</v>
      </c>
      <c r="P867" s="18">
        <f t="shared" si="92"/>
        <v>0</v>
      </c>
      <c r="Q867" s="18">
        <f t="shared" si="93"/>
        <v>0</v>
      </c>
      <c r="R867" s="18">
        <f t="shared" si="94"/>
        <v>0</v>
      </c>
      <c r="S867" s="18">
        <f t="shared" si="95"/>
        <v>0</v>
      </c>
      <c r="T867" s="52" t="e">
        <f>VLOOKUP(I867,Konten!A:D,4,FALSE)</f>
        <v>#N/A</v>
      </c>
    </row>
    <row r="868" spans="1:20">
      <c r="A868" s="67"/>
      <c r="B868" s="67">
        <f t="shared" si="97"/>
        <v>859</v>
      </c>
      <c r="C868" s="68"/>
      <c r="D868" s="69"/>
      <c r="E868" s="69"/>
      <c r="F868" s="69"/>
      <c r="G868" s="70"/>
      <c r="H868" s="69"/>
      <c r="I868" s="70"/>
      <c r="J868" s="71"/>
      <c r="K868" s="71"/>
      <c r="L868" s="72"/>
      <c r="M868" s="42">
        <f>IF($D$5=Abfrage!$O$2,(MONTH(C868)),(VLOOKUP((MONTH(C868)),Abfrage!$I$2:$J$13,2,FALSE)))</f>
        <v>1</v>
      </c>
      <c r="N868" s="18">
        <f t="shared" si="91"/>
        <v>0</v>
      </c>
      <c r="O868" s="18">
        <f t="shared" si="96"/>
        <v>0</v>
      </c>
      <c r="P868" s="18">
        <f t="shared" si="92"/>
        <v>0</v>
      </c>
      <c r="Q868" s="18">
        <f t="shared" si="93"/>
        <v>0</v>
      </c>
      <c r="R868" s="18">
        <f t="shared" si="94"/>
        <v>0</v>
      </c>
      <c r="S868" s="18">
        <f t="shared" si="95"/>
        <v>0</v>
      </c>
      <c r="T868" s="52" t="e">
        <f>VLOOKUP(I868,Konten!A:D,4,FALSE)</f>
        <v>#N/A</v>
      </c>
    </row>
    <row r="869" spans="1:20">
      <c r="A869" s="67"/>
      <c r="B869" s="67">
        <f t="shared" si="97"/>
        <v>860</v>
      </c>
      <c r="C869" s="68"/>
      <c r="D869" s="69"/>
      <c r="E869" s="69"/>
      <c r="F869" s="69"/>
      <c r="G869" s="70"/>
      <c r="H869" s="69"/>
      <c r="I869" s="70"/>
      <c r="J869" s="71"/>
      <c r="K869" s="71"/>
      <c r="L869" s="72"/>
      <c r="M869" s="42">
        <f>IF($D$5=Abfrage!$O$2,(MONTH(C869)),(VLOOKUP((MONTH(C869)),Abfrage!$I$2:$J$13,2,FALSE)))</f>
        <v>1</v>
      </c>
      <c r="N869" s="18">
        <f t="shared" si="91"/>
        <v>0</v>
      </c>
      <c r="O869" s="18">
        <f t="shared" si="96"/>
        <v>0</v>
      </c>
      <c r="P869" s="18">
        <f t="shared" si="92"/>
        <v>0</v>
      </c>
      <c r="Q869" s="18">
        <f t="shared" si="93"/>
        <v>0</v>
      </c>
      <c r="R869" s="18">
        <f t="shared" si="94"/>
        <v>0</v>
      </c>
      <c r="S869" s="18">
        <f t="shared" si="95"/>
        <v>0</v>
      </c>
      <c r="T869" s="52" t="e">
        <f>VLOOKUP(I869,Konten!A:D,4,FALSE)</f>
        <v>#N/A</v>
      </c>
    </row>
    <row r="870" spans="1:20">
      <c r="A870" s="67"/>
      <c r="B870" s="67">
        <f t="shared" si="97"/>
        <v>861</v>
      </c>
      <c r="C870" s="68"/>
      <c r="D870" s="69"/>
      <c r="E870" s="69"/>
      <c r="F870" s="69"/>
      <c r="G870" s="70"/>
      <c r="H870" s="69"/>
      <c r="I870" s="70"/>
      <c r="J870" s="71"/>
      <c r="K870" s="71"/>
      <c r="L870" s="72"/>
      <c r="M870" s="42">
        <f>IF($D$5=Abfrage!$O$2,(MONTH(C870)),(VLOOKUP((MONTH(C870)),Abfrage!$I$2:$J$13,2,FALSE)))</f>
        <v>1</v>
      </c>
      <c r="N870" s="18">
        <f t="shared" si="91"/>
        <v>0</v>
      </c>
      <c r="O870" s="18">
        <f t="shared" si="96"/>
        <v>0</v>
      </c>
      <c r="P870" s="18">
        <f t="shared" si="92"/>
        <v>0</v>
      </c>
      <c r="Q870" s="18">
        <f t="shared" si="93"/>
        <v>0</v>
      </c>
      <c r="R870" s="18">
        <f t="shared" si="94"/>
        <v>0</v>
      </c>
      <c r="S870" s="18">
        <f t="shared" si="95"/>
        <v>0</v>
      </c>
      <c r="T870" s="52" t="e">
        <f>VLOOKUP(I870,Konten!A:D,4,FALSE)</f>
        <v>#N/A</v>
      </c>
    </row>
    <row r="871" spans="1:20">
      <c r="A871" s="67"/>
      <c r="B871" s="67">
        <f t="shared" si="97"/>
        <v>862</v>
      </c>
      <c r="C871" s="68"/>
      <c r="D871" s="69"/>
      <c r="E871" s="69"/>
      <c r="F871" s="69"/>
      <c r="G871" s="70"/>
      <c r="H871" s="69"/>
      <c r="I871" s="70"/>
      <c r="J871" s="71"/>
      <c r="K871" s="71"/>
      <c r="L871" s="72"/>
      <c r="M871" s="42">
        <f>IF($D$5=Abfrage!$O$2,(MONTH(C871)),(VLOOKUP((MONTH(C871)),Abfrage!$I$2:$J$13,2,FALSE)))</f>
        <v>1</v>
      </c>
      <c r="N871" s="18">
        <f t="shared" si="91"/>
        <v>0</v>
      </c>
      <c r="O871" s="18">
        <f t="shared" si="96"/>
        <v>0</v>
      </c>
      <c r="P871" s="18">
        <f t="shared" si="92"/>
        <v>0</v>
      </c>
      <c r="Q871" s="18">
        <f t="shared" si="93"/>
        <v>0</v>
      </c>
      <c r="R871" s="18">
        <f t="shared" si="94"/>
        <v>0</v>
      </c>
      <c r="S871" s="18">
        <f t="shared" si="95"/>
        <v>0</v>
      </c>
      <c r="T871" s="52" t="e">
        <f>VLOOKUP(I871,Konten!A:D,4,FALSE)</f>
        <v>#N/A</v>
      </c>
    </row>
    <row r="872" spans="1:20">
      <c r="A872" s="67"/>
      <c r="B872" s="67">
        <f t="shared" si="97"/>
        <v>863</v>
      </c>
      <c r="C872" s="68"/>
      <c r="D872" s="69"/>
      <c r="E872" s="69"/>
      <c r="F872" s="69"/>
      <c r="G872" s="70"/>
      <c r="H872" s="69"/>
      <c r="I872" s="70"/>
      <c r="J872" s="71"/>
      <c r="K872" s="71"/>
      <c r="L872" s="72"/>
      <c r="M872" s="42">
        <f>IF($D$5=Abfrage!$O$2,(MONTH(C872)),(VLOOKUP((MONTH(C872)),Abfrage!$I$2:$J$13,2,FALSE)))</f>
        <v>1</v>
      </c>
      <c r="N872" s="18">
        <f t="shared" si="91"/>
        <v>0</v>
      </c>
      <c r="O872" s="18">
        <f t="shared" si="96"/>
        <v>0</v>
      </c>
      <c r="P872" s="18">
        <f t="shared" si="92"/>
        <v>0</v>
      </c>
      <c r="Q872" s="18">
        <f t="shared" si="93"/>
        <v>0</v>
      </c>
      <c r="R872" s="18">
        <f t="shared" si="94"/>
        <v>0</v>
      </c>
      <c r="S872" s="18">
        <f t="shared" si="95"/>
        <v>0</v>
      </c>
      <c r="T872" s="52" t="e">
        <f>VLOOKUP(I872,Konten!A:D,4,FALSE)</f>
        <v>#N/A</v>
      </c>
    </row>
    <row r="873" spans="1:20">
      <c r="A873" s="67"/>
      <c r="B873" s="67">
        <f t="shared" si="97"/>
        <v>864</v>
      </c>
      <c r="C873" s="68"/>
      <c r="D873" s="69"/>
      <c r="E873" s="69"/>
      <c r="F873" s="69"/>
      <c r="G873" s="70"/>
      <c r="H873" s="69"/>
      <c r="I873" s="70"/>
      <c r="J873" s="71"/>
      <c r="K873" s="71"/>
      <c r="L873" s="72"/>
      <c r="M873" s="42">
        <f>IF($D$5=Abfrage!$O$2,(MONTH(C873)),(VLOOKUP((MONTH(C873)),Abfrage!$I$2:$J$13,2,FALSE)))</f>
        <v>1</v>
      </c>
      <c r="N873" s="18">
        <f t="shared" si="91"/>
        <v>0</v>
      </c>
      <c r="O873" s="18">
        <f t="shared" si="96"/>
        <v>0</v>
      </c>
      <c r="P873" s="18">
        <f t="shared" si="92"/>
        <v>0</v>
      </c>
      <c r="Q873" s="18">
        <f t="shared" si="93"/>
        <v>0</v>
      </c>
      <c r="R873" s="18">
        <f t="shared" si="94"/>
        <v>0</v>
      </c>
      <c r="S873" s="18">
        <f t="shared" si="95"/>
        <v>0</v>
      </c>
      <c r="T873" s="52" t="e">
        <f>VLOOKUP(I873,Konten!A:D,4,FALSE)</f>
        <v>#N/A</v>
      </c>
    </row>
    <row r="874" spans="1:20">
      <c r="A874" s="67"/>
      <c r="B874" s="67">
        <f t="shared" si="97"/>
        <v>865</v>
      </c>
      <c r="C874" s="68"/>
      <c r="D874" s="69"/>
      <c r="E874" s="69"/>
      <c r="F874" s="69"/>
      <c r="G874" s="70"/>
      <c r="H874" s="69"/>
      <c r="I874" s="70"/>
      <c r="J874" s="71"/>
      <c r="K874" s="71"/>
      <c r="L874" s="72"/>
      <c r="M874" s="42">
        <f>IF($D$5=Abfrage!$O$2,(MONTH(C874)),(VLOOKUP((MONTH(C874)),Abfrage!$I$2:$J$13,2,FALSE)))</f>
        <v>1</v>
      </c>
      <c r="N874" s="18">
        <f t="shared" si="91"/>
        <v>0</v>
      </c>
      <c r="O874" s="18">
        <f t="shared" si="96"/>
        <v>0</v>
      </c>
      <c r="P874" s="18">
        <f t="shared" si="92"/>
        <v>0</v>
      </c>
      <c r="Q874" s="18">
        <f t="shared" si="93"/>
        <v>0</v>
      </c>
      <c r="R874" s="18">
        <f t="shared" si="94"/>
        <v>0</v>
      </c>
      <c r="S874" s="18">
        <f t="shared" si="95"/>
        <v>0</v>
      </c>
      <c r="T874" s="52" t="e">
        <f>VLOOKUP(I874,Konten!A:D,4,FALSE)</f>
        <v>#N/A</v>
      </c>
    </row>
    <row r="875" spans="1:20">
      <c r="A875" s="67"/>
      <c r="B875" s="67">
        <f t="shared" si="97"/>
        <v>866</v>
      </c>
      <c r="C875" s="68"/>
      <c r="D875" s="69"/>
      <c r="E875" s="69"/>
      <c r="F875" s="69"/>
      <c r="G875" s="70"/>
      <c r="H875" s="69"/>
      <c r="I875" s="70"/>
      <c r="J875" s="71"/>
      <c r="K875" s="71"/>
      <c r="L875" s="72"/>
      <c r="M875" s="42">
        <f>IF($D$5=Abfrage!$O$2,(MONTH(C875)),(VLOOKUP((MONTH(C875)),Abfrage!$I$2:$J$13,2,FALSE)))</f>
        <v>1</v>
      </c>
      <c r="N875" s="18">
        <f t="shared" si="91"/>
        <v>0</v>
      </c>
      <c r="O875" s="18">
        <f t="shared" si="96"/>
        <v>0</v>
      </c>
      <c r="P875" s="18">
        <f t="shared" si="92"/>
        <v>0</v>
      </c>
      <c r="Q875" s="18">
        <f t="shared" si="93"/>
        <v>0</v>
      </c>
      <c r="R875" s="18">
        <f t="shared" si="94"/>
        <v>0</v>
      </c>
      <c r="S875" s="18">
        <f t="shared" si="95"/>
        <v>0</v>
      </c>
      <c r="T875" s="52" t="e">
        <f>VLOOKUP(I875,Konten!A:D,4,FALSE)</f>
        <v>#N/A</v>
      </c>
    </row>
    <row r="876" spans="1:20">
      <c r="A876" s="67"/>
      <c r="B876" s="67">
        <f t="shared" si="97"/>
        <v>867</v>
      </c>
      <c r="C876" s="68"/>
      <c r="D876" s="69"/>
      <c r="E876" s="69"/>
      <c r="F876" s="69"/>
      <c r="G876" s="70"/>
      <c r="H876" s="69"/>
      <c r="I876" s="70"/>
      <c r="J876" s="71"/>
      <c r="K876" s="71"/>
      <c r="L876" s="72"/>
      <c r="M876" s="42">
        <f>IF($D$5=Abfrage!$O$2,(MONTH(C876)),(VLOOKUP((MONTH(C876)),Abfrage!$I$2:$J$13,2,FALSE)))</f>
        <v>1</v>
      </c>
      <c r="N876" s="18">
        <f t="shared" si="91"/>
        <v>0</v>
      </c>
      <c r="O876" s="18">
        <f t="shared" si="96"/>
        <v>0</v>
      </c>
      <c r="P876" s="18">
        <f t="shared" si="92"/>
        <v>0</v>
      </c>
      <c r="Q876" s="18">
        <f t="shared" si="93"/>
        <v>0</v>
      </c>
      <c r="R876" s="18">
        <f t="shared" si="94"/>
        <v>0</v>
      </c>
      <c r="S876" s="18">
        <f t="shared" si="95"/>
        <v>0</v>
      </c>
      <c r="T876" s="52" t="e">
        <f>VLOOKUP(I876,Konten!A:D,4,FALSE)</f>
        <v>#N/A</v>
      </c>
    </row>
    <row r="877" spans="1:20">
      <c r="A877" s="67"/>
      <c r="B877" s="67">
        <f t="shared" si="97"/>
        <v>868</v>
      </c>
      <c r="C877" s="68"/>
      <c r="D877" s="69"/>
      <c r="E877" s="69"/>
      <c r="F877" s="69"/>
      <c r="G877" s="70"/>
      <c r="H877" s="69"/>
      <c r="I877" s="70"/>
      <c r="J877" s="71"/>
      <c r="K877" s="71"/>
      <c r="L877" s="72"/>
      <c r="M877" s="42">
        <f>IF($D$5=Abfrage!$O$2,(MONTH(C877)),(VLOOKUP((MONTH(C877)),Abfrage!$I$2:$J$13,2,FALSE)))</f>
        <v>1</v>
      </c>
      <c r="N877" s="18">
        <f t="shared" si="91"/>
        <v>0</v>
      </c>
      <c r="O877" s="18">
        <f t="shared" si="96"/>
        <v>0</v>
      </c>
      <c r="P877" s="18">
        <f t="shared" si="92"/>
        <v>0</v>
      </c>
      <c r="Q877" s="18">
        <f t="shared" si="93"/>
        <v>0</v>
      </c>
      <c r="R877" s="18">
        <f t="shared" si="94"/>
        <v>0</v>
      </c>
      <c r="S877" s="18">
        <f t="shared" si="95"/>
        <v>0</v>
      </c>
      <c r="T877" s="52" t="e">
        <f>VLOOKUP(I877,Konten!A:D,4,FALSE)</f>
        <v>#N/A</v>
      </c>
    </row>
    <row r="878" spans="1:20">
      <c r="A878" s="67"/>
      <c r="B878" s="67">
        <f t="shared" si="97"/>
        <v>869</v>
      </c>
      <c r="C878" s="68"/>
      <c r="D878" s="69"/>
      <c r="E878" s="69"/>
      <c r="F878" s="69"/>
      <c r="G878" s="70"/>
      <c r="H878" s="69"/>
      <c r="I878" s="70"/>
      <c r="J878" s="71"/>
      <c r="K878" s="71"/>
      <c r="L878" s="72"/>
      <c r="M878" s="42">
        <f>IF($D$5=Abfrage!$O$2,(MONTH(C878)),(VLOOKUP((MONTH(C878)),Abfrage!$I$2:$J$13,2,FALSE)))</f>
        <v>1</v>
      </c>
      <c r="N878" s="18">
        <f t="shared" si="91"/>
        <v>0</v>
      </c>
      <c r="O878" s="18">
        <f t="shared" si="96"/>
        <v>0</v>
      </c>
      <c r="P878" s="18">
        <f t="shared" si="92"/>
        <v>0</v>
      </c>
      <c r="Q878" s="18">
        <f t="shared" si="93"/>
        <v>0</v>
      </c>
      <c r="R878" s="18">
        <f t="shared" si="94"/>
        <v>0</v>
      </c>
      <c r="S878" s="18">
        <f t="shared" si="95"/>
        <v>0</v>
      </c>
      <c r="T878" s="52" t="e">
        <f>VLOOKUP(I878,Konten!A:D,4,FALSE)</f>
        <v>#N/A</v>
      </c>
    </row>
    <row r="879" spans="1:20">
      <c r="A879" s="67"/>
      <c r="B879" s="67">
        <f t="shared" si="97"/>
        <v>870</v>
      </c>
      <c r="C879" s="68"/>
      <c r="D879" s="69"/>
      <c r="E879" s="69"/>
      <c r="F879" s="69"/>
      <c r="G879" s="70"/>
      <c r="H879" s="69"/>
      <c r="I879" s="70"/>
      <c r="J879" s="71"/>
      <c r="K879" s="71"/>
      <c r="L879" s="72"/>
      <c r="M879" s="42">
        <f>IF($D$5=Abfrage!$O$2,(MONTH(C879)),(VLOOKUP((MONTH(C879)),Abfrage!$I$2:$J$13,2,FALSE)))</f>
        <v>1</v>
      </c>
      <c r="N879" s="18">
        <f t="shared" si="91"/>
        <v>0</v>
      </c>
      <c r="O879" s="18">
        <f t="shared" si="96"/>
        <v>0</v>
      </c>
      <c r="P879" s="18">
        <f t="shared" si="92"/>
        <v>0</v>
      </c>
      <c r="Q879" s="18">
        <f t="shared" si="93"/>
        <v>0</v>
      </c>
      <c r="R879" s="18">
        <f t="shared" si="94"/>
        <v>0</v>
      </c>
      <c r="S879" s="18">
        <f t="shared" si="95"/>
        <v>0</v>
      </c>
      <c r="T879" s="52" t="e">
        <f>VLOOKUP(I879,Konten!A:D,4,FALSE)</f>
        <v>#N/A</v>
      </c>
    </row>
    <row r="880" spans="1:20">
      <c r="A880" s="67"/>
      <c r="B880" s="67">
        <f t="shared" si="97"/>
        <v>871</v>
      </c>
      <c r="C880" s="68"/>
      <c r="D880" s="69"/>
      <c r="E880" s="69"/>
      <c r="F880" s="69"/>
      <c r="G880" s="70"/>
      <c r="H880" s="69"/>
      <c r="I880" s="70"/>
      <c r="J880" s="71"/>
      <c r="K880" s="71"/>
      <c r="L880" s="72"/>
      <c r="M880" s="42">
        <f>IF($D$5=Abfrage!$O$2,(MONTH(C880)),(VLOOKUP((MONTH(C880)),Abfrage!$I$2:$J$13,2,FALSE)))</f>
        <v>1</v>
      </c>
      <c r="N880" s="18">
        <f t="shared" si="91"/>
        <v>0</v>
      </c>
      <c r="O880" s="18">
        <f t="shared" si="96"/>
        <v>0</v>
      </c>
      <c r="P880" s="18">
        <f t="shared" si="92"/>
        <v>0</v>
      </c>
      <c r="Q880" s="18">
        <f t="shared" si="93"/>
        <v>0</v>
      </c>
      <c r="R880" s="18">
        <f t="shared" si="94"/>
        <v>0</v>
      </c>
      <c r="S880" s="18">
        <f t="shared" si="95"/>
        <v>0</v>
      </c>
      <c r="T880" s="52" t="e">
        <f>VLOOKUP(I880,Konten!A:D,4,FALSE)</f>
        <v>#N/A</v>
      </c>
    </row>
    <row r="881" spans="1:20">
      <c r="A881" s="67"/>
      <c r="B881" s="67">
        <f t="shared" si="97"/>
        <v>872</v>
      </c>
      <c r="C881" s="68"/>
      <c r="D881" s="69"/>
      <c r="E881" s="69"/>
      <c r="F881" s="69"/>
      <c r="G881" s="70"/>
      <c r="H881" s="69"/>
      <c r="I881" s="70"/>
      <c r="J881" s="71"/>
      <c r="K881" s="71"/>
      <c r="L881" s="72"/>
      <c r="M881" s="42">
        <f>IF($D$5=Abfrage!$O$2,(MONTH(C881)),(VLOOKUP((MONTH(C881)),Abfrage!$I$2:$J$13,2,FALSE)))</f>
        <v>1</v>
      </c>
      <c r="N881" s="18">
        <f t="shared" si="91"/>
        <v>0</v>
      </c>
      <c r="O881" s="18">
        <f t="shared" si="96"/>
        <v>0</v>
      </c>
      <c r="P881" s="18">
        <f t="shared" si="92"/>
        <v>0</v>
      </c>
      <c r="Q881" s="18">
        <f t="shared" si="93"/>
        <v>0</v>
      </c>
      <c r="R881" s="18">
        <f t="shared" si="94"/>
        <v>0</v>
      </c>
      <c r="S881" s="18">
        <f t="shared" si="95"/>
        <v>0</v>
      </c>
      <c r="T881" s="52" t="e">
        <f>VLOOKUP(I881,Konten!A:D,4,FALSE)</f>
        <v>#N/A</v>
      </c>
    </row>
    <row r="882" spans="1:20">
      <c r="A882" s="67"/>
      <c r="B882" s="67">
        <f t="shared" si="97"/>
        <v>873</v>
      </c>
      <c r="C882" s="68"/>
      <c r="D882" s="69"/>
      <c r="E882" s="69"/>
      <c r="F882" s="69"/>
      <c r="G882" s="70"/>
      <c r="H882" s="69"/>
      <c r="I882" s="70"/>
      <c r="J882" s="71"/>
      <c r="K882" s="71"/>
      <c r="L882" s="72"/>
      <c r="M882" s="42">
        <f>IF($D$5=Abfrage!$O$2,(MONTH(C882)),(VLOOKUP((MONTH(C882)),Abfrage!$I$2:$J$13,2,FALSE)))</f>
        <v>1</v>
      </c>
      <c r="N882" s="18">
        <f t="shared" si="91"/>
        <v>0</v>
      </c>
      <c r="O882" s="18">
        <f t="shared" si="96"/>
        <v>0</v>
      </c>
      <c r="P882" s="18">
        <f t="shared" si="92"/>
        <v>0</v>
      </c>
      <c r="Q882" s="18">
        <f t="shared" si="93"/>
        <v>0</v>
      </c>
      <c r="R882" s="18">
        <f t="shared" si="94"/>
        <v>0</v>
      </c>
      <c r="S882" s="18">
        <f t="shared" si="95"/>
        <v>0</v>
      </c>
      <c r="T882" s="52" t="e">
        <f>VLOOKUP(I882,Konten!A:D,4,FALSE)</f>
        <v>#N/A</v>
      </c>
    </row>
    <row r="883" spans="1:20">
      <c r="A883" s="67"/>
      <c r="B883" s="67">
        <f t="shared" si="97"/>
        <v>874</v>
      </c>
      <c r="C883" s="68"/>
      <c r="D883" s="69"/>
      <c r="E883" s="69"/>
      <c r="F883" s="69"/>
      <c r="G883" s="70"/>
      <c r="H883" s="69"/>
      <c r="I883" s="70"/>
      <c r="J883" s="71"/>
      <c r="K883" s="71"/>
      <c r="L883" s="72"/>
      <c r="M883" s="42">
        <f>IF($D$5=Abfrage!$O$2,(MONTH(C883)),(VLOOKUP((MONTH(C883)),Abfrage!$I$2:$J$13,2,FALSE)))</f>
        <v>1</v>
      </c>
      <c r="N883" s="18">
        <f t="shared" si="91"/>
        <v>0</v>
      </c>
      <c r="O883" s="18">
        <f t="shared" si="96"/>
        <v>0</v>
      </c>
      <c r="P883" s="18">
        <f t="shared" si="92"/>
        <v>0</v>
      </c>
      <c r="Q883" s="18">
        <f t="shared" si="93"/>
        <v>0</v>
      </c>
      <c r="R883" s="18">
        <f t="shared" si="94"/>
        <v>0</v>
      </c>
      <c r="S883" s="18">
        <f t="shared" si="95"/>
        <v>0</v>
      </c>
      <c r="T883" s="52" t="e">
        <f>VLOOKUP(I883,Konten!A:D,4,FALSE)</f>
        <v>#N/A</v>
      </c>
    </row>
    <row r="884" spans="1:20">
      <c r="A884" s="67"/>
      <c r="B884" s="67">
        <f t="shared" si="97"/>
        <v>875</v>
      </c>
      <c r="C884" s="68"/>
      <c r="D884" s="69"/>
      <c r="E884" s="69"/>
      <c r="F884" s="69"/>
      <c r="G884" s="70"/>
      <c r="H884" s="69"/>
      <c r="I884" s="70"/>
      <c r="J884" s="71"/>
      <c r="K884" s="71"/>
      <c r="L884" s="72"/>
      <c r="M884" s="42">
        <f>IF($D$5=Abfrage!$O$2,(MONTH(C884)),(VLOOKUP((MONTH(C884)),Abfrage!$I$2:$J$13,2,FALSE)))</f>
        <v>1</v>
      </c>
      <c r="N884" s="18">
        <f t="shared" si="91"/>
        <v>0</v>
      </c>
      <c r="O884" s="18">
        <f t="shared" si="96"/>
        <v>0</v>
      </c>
      <c r="P884" s="18">
        <f t="shared" si="92"/>
        <v>0</v>
      </c>
      <c r="Q884" s="18">
        <f t="shared" si="93"/>
        <v>0</v>
      </c>
      <c r="R884" s="18">
        <f t="shared" si="94"/>
        <v>0</v>
      </c>
      <c r="S884" s="18">
        <f t="shared" si="95"/>
        <v>0</v>
      </c>
      <c r="T884" s="52" t="e">
        <f>VLOOKUP(I884,Konten!A:D,4,FALSE)</f>
        <v>#N/A</v>
      </c>
    </row>
    <row r="885" spans="1:20">
      <c r="A885" s="67"/>
      <c r="B885" s="67">
        <f t="shared" si="97"/>
        <v>876</v>
      </c>
      <c r="C885" s="68"/>
      <c r="D885" s="69"/>
      <c r="E885" s="69"/>
      <c r="F885" s="69"/>
      <c r="G885" s="70"/>
      <c r="H885" s="69"/>
      <c r="I885" s="70"/>
      <c r="J885" s="71"/>
      <c r="K885" s="71"/>
      <c r="L885" s="72"/>
      <c r="M885" s="42">
        <f>IF($D$5=Abfrage!$O$2,(MONTH(C885)),(VLOOKUP((MONTH(C885)),Abfrage!$I$2:$J$13,2,FALSE)))</f>
        <v>1</v>
      </c>
      <c r="N885" s="18">
        <f t="shared" si="91"/>
        <v>0</v>
      </c>
      <c r="O885" s="18">
        <f t="shared" si="96"/>
        <v>0</v>
      </c>
      <c r="P885" s="18">
        <f t="shared" si="92"/>
        <v>0</v>
      </c>
      <c r="Q885" s="18">
        <f t="shared" si="93"/>
        <v>0</v>
      </c>
      <c r="R885" s="18">
        <f t="shared" si="94"/>
        <v>0</v>
      </c>
      <c r="S885" s="18">
        <f t="shared" si="95"/>
        <v>0</v>
      </c>
      <c r="T885" s="52" t="e">
        <f>VLOOKUP(I885,Konten!A:D,4,FALSE)</f>
        <v>#N/A</v>
      </c>
    </row>
    <row r="886" spans="1:20">
      <c r="A886" s="67"/>
      <c r="B886" s="67">
        <f t="shared" si="97"/>
        <v>877</v>
      </c>
      <c r="C886" s="68"/>
      <c r="D886" s="69"/>
      <c r="E886" s="69"/>
      <c r="F886" s="69"/>
      <c r="G886" s="70"/>
      <c r="H886" s="69"/>
      <c r="I886" s="70"/>
      <c r="J886" s="71"/>
      <c r="K886" s="71"/>
      <c r="L886" s="72"/>
      <c r="M886" s="42">
        <f>IF($D$5=Abfrage!$O$2,(MONTH(C886)),(VLOOKUP((MONTH(C886)),Abfrage!$I$2:$J$13,2,FALSE)))</f>
        <v>1</v>
      </c>
      <c r="N886" s="18">
        <f t="shared" si="91"/>
        <v>0</v>
      </c>
      <c r="O886" s="18">
        <f t="shared" si="96"/>
        <v>0</v>
      </c>
      <c r="P886" s="18">
        <f t="shared" si="92"/>
        <v>0</v>
      </c>
      <c r="Q886" s="18">
        <f t="shared" si="93"/>
        <v>0</v>
      </c>
      <c r="R886" s="18">
        <f t="shared" si="94"/>
        <v>0</v>
      </c>
      <c r="S886" s="18">
        <f t="shared" si="95"/>
        <v>0</v>
      </c>
      <c r="T886" s="52" t="e">
        <f>VLOOKUP(I886,Konten!A:D,4,FALSE)</f>
        <v>#N/A</v>
      </c>
    </row>
    <row r="887" spans="1:20">
      <c r="A887" s="67"/>
      <c r="B887" s="67">
        <f t="shared" si="97"/>
        <v>878</v>
      </c>
      <c r="C887" s="68"/>
      <c r="D887" s="69"/>
      <c r="E887" s="69"/>
      <c r="F887" s="69"/>
      <c r="G887" s="70"/>
      <c r="H887" s="69"/>
      <c r="I887" s="70"/>
      <c r="J887" s="71"/>
      <c r="K887" s="71"/>
      <c r="L887" s="72"/>
      <c r="M887" s="42">
        <f>IF($D$5=Abfrage!$O$2,(MONTH(C887)),(VLOOKUP((MONTH(C887)),Abfrage!$I$2:$J$13,2,FALSE)))</f>
        <v>1</v>
      </c>
      <c r="N887" s="18">
        <f t="shared" si="91"/>
        <v>0</v>
      </c>
      <c r="O887" s="18">
        <f t="shared" si="96"/>
        <v>0</v>
      </c>
      <c r="P887" s="18">
        <f t="shared" si="92"/>
        <v>0</v>
      </c>
      <c r="Q887" s="18">
        <f t="shared" si="93"/>
        <v>0</v>
      </c>
      <c r="R887" s="18">
        <f t="shared" si="94"/>
        <v>0</v>
      </c>
      <c r="S887" s="18">
        <f t="shared" si="95"/>
        <v>0</v>
      </c>
      <c r="T887" s="52" t="e">
        <f>VLOOKUP(I887,Konten!A:D,4,FALSE)</f>
        <v>#N/A</v>
      </c>
    </row>
    <row r="888" spans="1:20">
      <c r="A888" s="67"/>
      <c r="B888" s="67">
        <f t="shared" si="97"/>
        <v>879</v>
      </c>
      <c r="C888" s="68"/>
      <c r="D888" s="69"/>
      <c r="E888" s="69"/>
      <c r="F888" s="69"/>
      <c r="G888" s="70"/>
      <c r="H888" s="69"/>
      <c r="I888" s="70"/>
      <c r="J888" s="71"/>
      <c r="K888" s="71"/>
      <c r="L888" s="72"/>
      <c r="M888" s="42">
        <f>IF($D$5=Abfrage!$O$2,(MONTH(C888)),(VLOOKUP((MONTH(C888)),Abfrage!$I$2:$J$13,2,FALSE)))</f>
        <v>1</v>
      </c>
      <c r="N888" s="18">
        <f t="shared" si="91"/>
        <v>0</v>
      </c>
      <c r="O888" s="18">
        <f t="shared" si="96"/>
        <v>0</v>
      </c>
      <c r="P888" s="18">
        <f t="shared" si="92"/>
        <v>0</v>
      </c>
      <c r="Q888" s="18">
        <f t="shared" si="93"/>
        <v>0</v>
      </c>
      <c r="R888" s="18">
        <f t="shared" si="94"/>
        <v>0</v>
      </c>
      <c r="S888" s="18">
        <f t="shared" si="95"/>
        <v>0</v>
      </c>
      <c r="T888" s="52" t="e">
        <f>VLOOKUP(I888,Konten!A:D,4,FALSE)</f>
        <v>#N/A</v>
      </c>
    </row>
    <row r="889" spans="1:20">
      <c r="A889" s="67"/>
      <c r="B889" s="67">
        <f t="shared" si="97"/>
        <v>880</v>
      </c>
      <c r="C889" s="68"/>
      <c r="D889" s="69"/>
      <c r="E889" s="69"/>
      <c r="F889" s="69"/>
      <c r="G889" s="70"/>
      <c r="H889" s="69"/>
      <c r="I889" s="70"/>
      <c r="J889" s="71"/>
      <c r="K889" s="71"/>
      <c r="L889" s="72"/>
      <c r="M889" s="42">
        <f>IF($D$5=Abfrage!$O$2,(MONTH(C889)),(VLOOKUP((MONTH(C889)),Abfrage!$I$2:$J$13,2,FALSE)))</f>
        <v>1</v>
      </c>
      <c r="N889" s="18">
        <f t="shared" si="91"/>
        <v>0</v>
      </c>
      <c r="O889" s="18">
        <f t="shared" si="96"/>
        <v>0</v>
      </c>
      <c r="P889" s="18">
        <f t="shared" si="92"/>
        <v>0</v>
      </c>
      <c r="Q889" s="18">
        <f t="shared" si="93"/>
        <v>0</v>
      </c>
      <c r="R889" s="18">
        <f t="shared" si="94"/>
        <v>0</v>
      </c>
      <c r="S889" s="18">
        <f t="shared" si="95"/>
        <v>0</v>
      </c>
      <c r="T889" s="52" t="e">
        <f>VLOOKUP(I889,Konten!A:D,4,FALSE)</f>
        <v>#N/A</v>
      </c>
    </row>
    <row r="890" spans="1:20">
      <c r="A890" s="67"/>
      <c r="B890" s="67">
        <f t="shared" si="97"/>
        <v>881</v>
      </c>
      <c r="C890" s="68"/>
      <c r="D890" s="69"/>
      <c r="E890" s="69"/>
      <c r="F890" s="69"/>
      <c r="G890" s="70"/>
      <c r="H890" s="69"/>
      <c r="I890" s="70"/>
      <c r="J890" s="71"/>
      <c r="K890" s="71"/>
      <c r="L890" s="72"/>
      <c r="M890" s="42">
        <f>IF($D$5=Abfrage!$O$2,(MONTH(C890)),(VLOOKUP((MONTH(C890)),Abfrage!$I$2:$J$13,2,FALSE)))</f>
        <v>1</v>
      </c>
      <c r="N890" s="18">
        <f t="shared" si="91"/>
        <v>0</v>
      </c>
      <c r="O890" s="18">
        <f t="shared" si="96"/>
        <v>0</v>
      </c>
      <c r="P890" s="18">
        <f t="shared" si="92"/>
        <v>0</v>
      </c>
      <c r="Q890" s="18">
        <f t="shared" si="93"/>
        <v>0</v>
      </c>
      <c r="R890" s="18">
        <f t="shared" si="94"/>
        <v>0</v>
      </c>
      <c r="S890" s="18">
        <f t="shared" si="95"/>
        <v>0</v>
      </c>
      <c r="T890" s="52" t="e">
        <f>VLOOKUP(I890,Konten!A:D,4,FALSE)</f>
        <v>#N/A</v>
      </c>
    </row>
    <row r="891" spans="1:20">
      <c r="A891" s="67"/>
      <c r="B891" s="67">
        <f t="shared" si="97"/>
        <v>882</v>
      </c>
      <c r="C891" s="68"/>
      <c r="D891" s="69"/>
      <c r="E891" s="69"/>
      <c r="F891" s="69"/>
      <c r="G891" s="70"/>
      <c r="H891" s="69"/>
      <c r="I891" s="70"/>
      <c r="J891" s="71"/>
      <c r="K891" s="71"/>
      <c r="L891" s="72"/>
      <c r="M891" s="42">
        <f>IF($D$5=Abfrage!$O$2,(MONTH(C891)),(VLOOKUP((MONTH(C891)),Abfrage!$I$2:$J$13,2,FALSE)))</f>
        <v>1</v>
      </c>
      <c r="N891" s="18">
        <f t="shared" si="91"/>
        <v>0</v>
      </c>
      <c r="O891" s="18">
        <f t="shared" si="96"/>
        <v>0</v>
      </c>
      <c r="P891" s="18">
        <f t="shared" si="92"/>
        <v>0</v>
      </c>
      <c r="Q891" s="18">
        <f t="shared" si="93"/>
        <v>0</v>
      </c>
      <c r="R891" s="18">
        <f t="shared" si="94"/>
        <v>0</v>
      </c>
      <c r="S891" s="18">
        <f t="shared" si="95"/>
        <v>0</v>
      </c>
      <c r="T891" s="52" t="e">
        <f>VLOOKUP(I891,Konten!A:D,4,FALSE)</f>
        <v>#N/A</v>
      </c>
    </row>
    <row r="892" spans="1:20">
      <c r="A892" s="67"/>
      <c r="B892" s="67">
        <f t="shared" si="97"/>
        <v>883</v>
      </c>
      <c r="C892" s="68"/>
      <c r="D892" s="69"/>
      <c r="E892" s="69"/>
      <c r="F892" s="69"/>
      <c r="G892" s="70"/>
      <c r="H892" s="69"/>
      <c r="I892" s="70"/>
      <c r="J892" s="71"/>
      <c r="K892" s="71"/>
      <c r="L892" s="72"/>
      <c r="M892" s="42">
        <f>IF($D$5=Abfrage!$O$2,(MONTH(C892)),(VLOOKUP((MONTH(C892)),Abfrage!$I$2:$J$13,2,FALSE)))</f>
        <v>1</v>
      </c>
      <c r="N892" s="18">
        <f t="shared" si="91"/>
        <v>0</v>
      </c>
      <c r="O892" s="18">
        <f t="shared" si="96"/>
        <v>0</v>
      </c>
      <c r="P892" s="18">
        <f t="shared" si="92"/>
        <v>0</v>
      </c>
      <c r="Q892" s="18">
        <f t="shared" si="93"/>
        <v>0</v>
      </c>
      <c r="R892" s="18">
        <f t="shared" si="94"/>
        <v>0</v>
      </c>
      <c r="S892" s="18">
        <f t="shared" si="95"/>
        <v>0</v>
      </c>
      <c r="T892" s="52" t="e">
        <f>VLOOKUP(I892,Konten!A:D,4,FALSE)</f>
        <v>#N/A</v>
      </c>
    </row>
    <row r="893" spans="1:20">
      <c r="A893" s="67"/>
      <c r="B893" s="67">
        <f t="shared" si="97"/>
        <v>884</v>
      </c>
      <c r="C893" s="68"/>
      <c r="D893" s="69"/>
      <c r="E893" s="69"/>
      <c r="F893" s="69"/>
      <c r="G893" s="70"/>
      <c r="H893" s="69"/>
      <c r="I893" s="70"/>
      <c r="J893" s="71"/>
      <c r="K893" s="71"/>
      <c r="L893" s="72"/>
      <c r="M893" s="42">
        <f>IF($D$5=Abfrage!$O$2,(MONTH(C893)),(VLOOKUP((MONTH(C893)),Abfrage!$I$2:$J$13,2,FALSE)))</f>
        <v>1</v>
      </c>
      <c r="N893" s="18">
        <f t="shared" si="91"/>
        <v>0</v>
      </c>
      <c r="O893" s="18">
        <f t="shared" si="96"/>
        <v>0</v>
      </c>
      <c r="P893" s="18">
        <f t="shared" si="92"/>
        <v>0</v>
      </c>
      <c r="Q893" s="18">
        <f t="shared" si="93"/>
        <v>0</v>
      </c>
      <c r="R893" s="18">
        <f t="shared" si="94"/>
        <v>0</v>
      </c>
      <c r="S893" s="18">
        <f t="shared" si="95"/>
        <v>0</v>
      </c>
      <c r="T893" s="52" t="e">
        <f>VLOOKUP(I893,Konten!A:D,4,FALSE)</f>
        <v>#N/A</v>
      </c>
    </row>
    <row r="894" spans="1:20">
      <c r="A894" s="67"/>
      <c r="B894" s="67">
        <f t="shared" si="97"/>
        <v>885</v>
      </c>
      <c r="C894" s="68"/>
      <c r="D894" s="69"/>
      <c r="E894" s="69"/>
      <c r="F894" s="69"/>
      <c r="G894" s="70"/>
      <c r="H894" s="69"/>
      <c r="I894" s="70"/>
      <c r="J894" s="71"/>
      <c r="K894" s="71"/>
      <c r="L894" s="72"/>
      <c r="M894" s="42">
        <f>IF($D$5=Abfrage!$O$2,(MONTH(C894)),(VLOOKUP((MONTH(C894)),Abfrage!$I$2:$J$13,2,FALSE)))</f>
        <v>1</v>
      </c>
      <c r="N894" s="18">
        <f t="shared" si="91"/>
        <v>0</v>
      </c>
      <c r="O894" s="18">
        <f t="shared" si="96"/>
        <v>0</v>
      </c>
      <c r="P894" s="18">
        <f t="shared" si="92"/>
        <v>0</v>
      </c>
      <c r="Q894" s="18">
        <f t="shared" si="93"/>
        <v>0</v>
      </c>
      <c r="R894" s="18">
        <f t="shared" si="94"/>
        <v>0</v>
      </c>
      <c r="S894" s="18">
        <f t="shared" si="95"/>
        <v>0</v>
      </c>
      <c r="T894" s="52" t="e">
        <f>VLOOKUP(I894,Konten!A:D,4,FALSE)</f>
        <v>#N/A</v>
      </c>
    </row>
    <row r="895" spans="1:20">
      <c r="A895" s="67"/>
      <c r="B895" s="67">
        <f t="shared" si="97"/>
        <v>886</v>
      </c>
      <c r="C895" s="68"/>
      <c r="D895" s="69"/>
      <c r="E895" s="69"/>
      <c r="F895" s="69"/>
      <c r="G895" s="70"/>
      <c r="H895" s="69"/>
      <c r="I895" s="70"/>
      <c r="J895" s="71"/>
      <c r="K895" s="71"/>
      <c r="L895" s="72"/>
      <c r="M895" s="42">
        <f>IF($D$5=Abfrage!$O$2,(MONTH(C895)),(VLOOKUP((MONTH(C895)),Abfrage!$I$2:$J$13,2,FALSE)))</f>
        <v>1</v>
      </c>
      <c r="N895" s="18">
        <f t="shared" si="91"/>
        <v>0</v>
      </c>
      <c r="O895" s="18">
        <f t="shared" si="96"/>
        <v>0</v>
      </c>
      <c r="P895" s="18">
        <f t="shared" si="92"/>
        <v>0</v>
      </c>
      <c r="Q895" s="18">
        <f t="shared" si="93"/>
        <v>0</v>
      </c>
      <c r="R895" s="18">
        <f t="shared" si="94"/>
        <v>0</v>
      </c>
      <c r="S895" s="18">
        <f t="shared" si="95"/>
        <v>0</v>
      </c>
      <c r="T895" s="52" t="e">
        <f>VLOOKUP(I895,Konten!A:D,4,FALSE)</f>
        <v>#N/A</v>
      </c>
    </row>
    <row r="896" spans="1:20">
      <c r="A896" s="67"/>
      <c r="B896" s="67">
        <f t="shared" si="97"/>
        <v>887</v>
      </c>
      <c r="C896" s="68"/>
      <c r="D896" s="69"/>
      <c r="E896" s="69"/>
      <c r="F896" s="69"/>
      <c r="G896" s="70"/>
      <c r="H896" s="69"/>
      <c r="I896" s="70"/>
      <c r="J896" s="71"/>
      <c r="K896" s="71"/>
      <c r="L896" s="72"/>
      <c r="M896" s="42">
        <f>IF($D$5=Abfrage!$O$2,(MONTH(C896)),(VLOOKUP((MONTH(C896)),Abfrage!$I$2:$J$13,2,FALSE)))</f>
        <v>1</v>
      </c>
      <c r="N896" s="18">
        <f t="shared" si="91"/>
        <v>0</v>
      </c>
      <c r="O896" s="18">
        <f t="shared" si="96"/>
        <v>0</v>
      </c>
      <c r="P896" s="18">
        <f t="shared" si="92"/>
        <v>0</v>
      </c>
      <c r="Q896" s="18">
        <f t="shared" si="93"/>
        <v>0</v>
      </c>
      <c r="R896" s="18">
        <f t="shared" si="94"/>
        <v>0</v>
      </c>
      <c r="S896" s="18">
        <f t="shared" si="95"/>
        <v>0</v>
      </c>
      <c r="T896" s="52" t="e">
        <f>VLOOKUP(I896,Konten!A:D,4,FALSE)</f>
        <v>#N/A</v>
      </c>
    </row>
    <row r="897" spans="1:20">
      <c r="A897" s="67"/>
      <c r="B897" s="67">
        <f t="shared" si="97"/>
        <v>888</v>
      </c>
      <c r="C897" s="68"/>
      <c r="D897" s="69"/>
      <c r="E897" s="69"/>
      <c r="F897" s="69"/>
      <c r="G897" s="70"/>
      <c r="H897" s="69"/>
      <c r="I897" s="70"/>
      <c r="J897" s="71"/>
      <c r="K897" s="71"/>
      <c r="L897" s="72"/>
      <c r="M897" s="42">
        <f>IF($D$5=Abfrage!$O$2,(MONTH(C897)),(VLOOKUP((MONTH(C897)),Abfrage!$I$2:$J$13,2,FALSE)))</f>
        <v>1</v>
      </c>
      <c r="N897" s="18">
        <f t="shared" si="91"/>
        <v>0</v>
      </c>
      <c r="O897" s="18">
        <f t="shared" si="96"/>
        <v>0</v>
      </c>
      <c r="P897" s="18">
        <f t="shared" si="92"/>
        <v>0</v>
      </c>
      <c r="Q897" s="18">
        <f t="shared" si="93"/>
        <v>0</v>
      </c>
      <c r="R897" s="18">
        <f t="shared" si="94"/>
        <v>0</v>
      </c>
      <c r="S897" s="18">
        <f t="shared" si="95"/>
        <v>0</v>
      </c>
      <c r="T897" s="52" t="e">
        <f>VLOOKUP(I897,Konten!A:D,4,FALSE)</f>
        <v>#N/A</v>
      </c>
    </row>
    <row r="898" spans="1:20">
      <c r="A898" s="67"/>
      <c r="B898" s="67">
        <f t="shared" si="97"/>
        <v>889</v>
      </c>
      <c r="C898" s="68"/>
      <c r="D898" s="69"/>
      <c r="E898" s="69"/>
      <c r="F898" s="69"/>
      <c r="G898" s="70"/>
      <c r="H898" s="69"/>
      <c r="I898" s="70"/>
      <c r="J898" s="71"/>
      <c r="K898" s="71"/>
      <c r="L898" s="72"/>
      <c r="M898" s="42">
        <f>IF($D$5=Abfrage!$O$2,(MONTH(C898)),(VLOOKUP((MONTH(C898)),Abfrage!$I$2:$J$13,2,FALSE)))</f>
        <v>1</v>
      </c>
      <c r="N898" s="18">
        <f t="shared" si="91"/>
        <v>0</v>
      </c>
      <c r="O898" s="18">
        <f t="shared" si="96"/>
        <v>0</v>
      </c>
      <c r="P898" s="18">
        <f t="shared" si="92"/>
        <v>0</v>
      </c>
      <c r="Q898" s="18">
        <f t="shared" si="93"/>
        <v>0</v>
      </c>
      <c r="R898" s="18">
        <f t="shared" si="94"/>
        <v>0</v>
      </c>
      <c r="S898" s="18">
        <f t="shared" si="95"/>
        <v>0</v>
      </c>
      <c r="T898" s="52" t="e">
        <f>VLOOKUP(I898,Konten!A:D,4,FALSE)</f>
        <v>#N/A</v>
      </c>
    </row>
    <row r="899" spans="1:20">
      <c r="A899" s="67"/>
      <c r="B899" s="67">
        <f t="shared" si="97"/>
        <v>890</v>
      </c>
      <c r="C899" s="68"/>
      <c r="D899" s="69"/>
      <c r="E899" s="69"/>
      <c r="F899" s="69"/>
      <c r="G899" s="70"/>
      <c r="H899" s="69"/>
      <c r="I899" s="70"/>
      <c r="J899" s="71"/>
      <c r="K899" s="71"/>
      <c r="L899" s="72"/>
      <c r="M899" s="42">
        <f>IF($D$5=Abfrage!$O$2,(MONTH(C899)),(VLOOKUP((MONTH(C899)),Abfrage!$I$2:$J$13,2,FALSE)))</f>
        <v>1</v>
      </c>
      <c r="N899" s="18">
        <f t="shared" si="91"/>
        <v>0</v>
      </c>
      <c r="O899" s="18">
        <f t="shared" si="96"/>
        <v>0</v>
      </c>
      <c r="P899" s="18">
        <f t="shared" si="92"/>
        <v>0</v>
      </c>
      <c r="Q899" s="18">
        <f t="shared" si="93"/>
        <v>0</v>
      </c>
      <c r="R899" s="18">
        <f t="shared" si="94"/>
        <v>0</v>
      </c>
      <c r="S899" s="18">
        <f t="shared" si="95"/>
        <v>0</v>
      </c>
      <c r="T899" s="52" t="e">
        <f>VLOOKUP(I899,Konten!A:D,4,FALSE)</f>
        <v>#N/A</v>
      </c>
    </row>
    <row r="900" spans="1:20">
      <c r="A900" s="67"/>
      <c r="B900" s="67">
        <f t="shared" si="97"/>
        <v>891</v>
      </c>
      <c r="C900" s="68"/>
      <c r="D900" s="69"/>
      <c r="E900" s="69"/>
      <c r="F900" s="69"/>
      <c r="G900" s="70"/>
      <c r="H900" s="69"/>
      <c r="I900" s="70"/>
      <c r="J900" s="71"/>
      <c r="K900" s="71"/>
      <c r="L900" s="72"/>
      <c r="M900" s="42">
        <f>IF($D$5=Abfrage!$O$2,(MONTH(C900)),(VLOOKUP((MONTH(C900)),Abfrage!$I$2:$J$13,2,FALSE)))</f>
        <v>1</v>
      </c>
      <c r="N900" s="18">
        <f t="shared" si="91"/>
        <v>0</v>
      </c>
      <c r="O900" s="18">
        <f t="shared" si="96"/>
        <v>0</v>
      </c>
      <c r="P900" s="18">
        <f t="shared" si="92"/>
        <v>0</v>
      </c>
      <c r="Q900" s="18">
        <f t="shared" si="93"/>
        <v>0</v>
      </c>
      <c r="R900" s="18">
        <f t="shared" si="94"/>
        <v>0</v>
      </c>
      <c r="S900" s="18">
        <f t="shared" si="95"/>
        <v>0</v>
      </c>
      <c r="T900" s="52" t="e">
        <f>VLOOKUP(I900,Konten!A:D,4,FALSE)</f>
        <v>#N/A</v>
      </c>
    </row>
    <row r="901" spans="1:20">
      <c r="A901" s="67"/>
      <c r="B901" s="67">
        <f t="shared" si="97"/>
        <v>892</v>
      </c>
      <c r="C901" s="68"/>
      <c r="D901" s="69"/>
      <c r="E901" s="69"/>
      <c r="F901" s="69"/>
      <c r="G901" s="70"/>
      <c r="H901" s="69"/>
      <c r="I901" s="70"/>
      <c r="J901" s="71"/>
      <c r="K901" s="71"/>
      <c r="L901" s="72"/>
      <c r="M901" s="42">
        <f>IF($D$5=Abfrage!$O$2,(MONTH(C901)),(VLOOKUP((MONTH(C901)),Abfrage!$I$2:$J$13,2,FALSE)))</f>
        <v>1</v>
      </c>
      <c r="N901" s="18">
        <f t="shared" si="91"/>
        <v>0</v>
      </c>
      <c r="O901" s="18">
        <f t="shared" si="96"/>
        <v>0</v>
      </c>
      <c r="P901" s="18">
        <f t="shared" si="92"/>
        <v>0</v>
      </c>
      <c r="Q901" s="18">
        <f t="shared" si="93"/>
        <v>0</v>
      </c>
      <c r="R901" s="18">
        <f t="shared" si="94"/>
        <v>0</v>
      </c>
      <c r="S901" s="18">
        <f t="shared" si="95"/>
        <v>0</v>
      </c>
      <c r="T901" s="52" t="e">
        <f>VLOOKUP(I901,Konten!A:D,4,FALSE)</f>
        <v>#N/A</v>
      </c>
    </row>
    <row r="902" spans="1:20">
      <c r="A902" s="67"/>
      <c r="B902" s="67">
        <f t="shared" si="97"/>
        <v>893</v>
      </c>
      <c r="C902" s="68"/>
      <c r="D902" s="69"/>
      <c r="E902" s="69"/>
      <c r="F902" s="69"/>
      <c r="G902" s="70"/>
      <c r="H902" s="69"/>
      <c r="I902" s="70"/>
      <c r="J902" s="71"/>
      <c r="K902" s="71"/>
      <c r="L902" s="72"/>
      <c r="M902" s="42">
        <f>IF($D$5=Abfrage!$O$2,(MONTH(C902)),(VLOOKUP((MONTH(C902)),Abfrage!$I$2:$J$13,2,FALSE)))</f>
        <v>1</v>
      </c>
      <c r="N902" s="18">
        <f t="shared" si="91"/>
        <v>0</v>
      </c>
      <c r="O902" s="18">
        <f t="shared" si="96"/>
        <v>0</v>
      </c>
      <c r="P902" s="18">
        <f t="shared" si="92"/>
        <v>0</v>
      </c>
      <c r="Q902" s="18">
        <f t="shared" si="93"/>
        <v>0</v>
      </c>
      <c r="R902" s="18">
        <f t="shared" si="94"/>
        <v>0</v>
      </c>
      <c r="S902" s="18">
        <f t="shared" si="95"/>
        <v>0</v>
      </c>
      <c r="T902" s="52" t="e">
        <f>VLOOKUP(I902,Konten!A:D,4,FALSE)</f>
        <v>#N/A</v>
      </c>
    </row>
    <row r="903" spans="1:20">
      <c r="A903" s="67"/>
      <c r="B903" s="67">
        <f t="shared" si="97"/>
        <v>894</v>
      </c>
      <c r="C903" s="68"/>
      <c r="D903" s="69"/>
      <c r="E903" s="69"/>
      <c r="F903" s="69"/>
      <c r="G903" s="70"/>
      <c r="H903" s="69"/>
      <c r="I903" s="70"/>
      <c r="J903" s="71"/>
      <c r="K903" s="71"/>
      <c r="L903" s="72"/>
      <c r="M903" s="42">
        <f>IF($D$5=Abfrage!$O$2,(MONTH(C903)),(VLOOKUP((MONTH(C903)),Abfrage!$I$2:$J$13,2,FALSE)))</f>
        <v>1</v>
      </c>
      <c r="N903" s="18">
        <f t="shared" si="91"/>
        <v>0</v>
      </c>
      <c r="O903" s="18">
        <f t="shared" si="96"/>
        <v>0</v>
      </c>
      <c r="P903" s="18">
        <f t="shared" si="92"/>
        <v>0</v>
      </c>
      <c r="Q903" s="18">
        <f t="shared" si="93"/>
        <v>0</v>
      </c>
      <c r="R903" s="18">
        <f t="shared" si="94"/>
        <v>0</v>
      </c>
      <c r="S903" s="18">
        <f t="shared" si="95"/>
        <v>0</v>
      </c>
      <c r="T903" s="52" t="e">
        <f>VLOOKUP(I903,Konten!A:D,4,FALSE)</f>
        <v>#N/A</v>
      </c>
    </row>
    <row r="904" spans="1:20">
      <c r="A904" s="67"/>
      <c r="B904" s="67">
        <f t="shared" si="97"/>
        <v>895</v>
      </c>
      <c r="C904" s="68"/>
      <c r="D904" s="69"/>
      <c r="E904" s="69"/>
      <c r="F904" s="69"/>
      <c r="G904" s="70"/>
      <c r="H904" s="69"/>
      <c r="I904" s="70"/>
      <c r="J904" s="71"/>
      <c r="K904" s="71"/>
      <c r="L904" s="72"/>
      <c r="M904" s="42">
        <f>IF($D$5=Abfrage!$O$2,(MONTH(C904)),(VLOOKUP((MONTH(C904)),Abfrage!$I$2:$J$13,2,FALSE)))</f>
        <v>1</v>
      </c>
      <c r="N904" s="18">
        <f t="shared" si="91"/>
        <v>0</v>
      </c>
      <c r="O904" s="18">
        <f t="shared" si="96"/>
        <v>0</v>
      </c>
      <c r="P904" s="18">
        <f t="shared" si="92"/>
        <v>0</v>
      </c>
      <c r="Q904" s="18">
        <f t="shared" si="93"/>
        <v>0</v>
      </c>
      <c r="R904" s="18">
        <f t="shared" si="94"/>
        <v>0</v>
      </c>
      <c r="S904" s="18">
        <f t="shared" si="95"/>
        <v>0</v>
      </c>
      <c r="T904" s="52" t="e">
        <f>VLOOKUP(I904,Konten!A:D,4,FALSE)</f>
        <v>#N/A</v>
      </c>
    </row>
    <row r="905" spans="1:20">
      <c r="A905" s="67"/>
      <c r="B905" s="67">
        <f t="shared" si="97"/>
        <v>896</v>
      </c>
      <c r="C905" s="68"/>
      <c r="D905" s="69"/>
      <c r="E905" s="69"/>
      <c r="F905" s="69"/>
      <c r="G905" s="70"/>
      <c r="H905" s="69"/>
      <c r="I905" s="70"/>
      <c r="J905" s="71"/>
      <c r="K905" s="71"/>
      <c r="L905" s="72"/>
      <c r="M905" s="42">
        <f>IF($D$5=Abfrage!$O$2,(MONTH(C905)),(VLOOKUP((MONTH(C905)),Abfrage!$I$2:$J$13,2,FALSE)))</f>
        <v>1</v>
      </c>
      <c r="N905" s="18">
        <f t="shared" si="91"/>
        <v>0</v>
      </c>
      <c r="O905" s="18">
        <f t="shared" si="96"/>
        <v>0</v>
      </c>
      <c r="P905" s="18">
        <f t="shared" si="92"/>
        <v>0</v>
      </c>
      <c r="Q905" s="18">
        <f t="shared" si="93"/>
        <v>0</v>
      </c>
      <c r="R905" s="18">
        <f t="shared" si="94"/>
        <v>0</v>
      </c>
      <c r="S905" s="18">
        <f t="shared" si="95"/>
        <v>0</v>
      </c>
      <c r="T905" s="52" t="e">
        <f>VLOOKUP(I905,Konten!A:D,4,FALSE)</f>
        <v>#N/A</v>
      </c>
    </row>
    <row r="906" spans="1:20">
      <c r="A906" s="67"/>
      <c r="B906" s="67">
        <f t="shared" si="97"/>
        <v>897</v>
      </c>
      <c r="C906" s="68"/>
      <c r="D906" s="69"/>
      <c r="E906" s="69"/>
      <c r="F906" s="69"/>
      <c r="G906" s="70"/>
      <c r="H906" s="69"/>
      <c r="I906" s="70"/>
      <c r="J906" s="71"/>
      <c r="K906" s="71"/>
      <c r="L906" s="72"/>
      <c r="M906" s="42">
        <f>IF($D$5=Abfrage!$O$2,(MONTH(C906)),(VLOOKUP((MONTH(C906)),Abfrage!$I$2:$J$13,2,FALSE)))</f>
        <v>1</v>
      </c>
      <c r="N906" s="18">
        <f t="shared" ref="N906:N969" si="98">(SUM(P906:S906))-(SUM(J906:K906))</f>
        <v>0</v>
      </c>
      <c r="O906" s="18">
        <f t="shared" si="96"/>
        <v>0</v>
      </c>
      <c r="P906" s="18">
        <f t="shared" ref="P906:P969" si="99">IFERROR((ROUND((+J906/(1+L906)*L906),2)),0)</f>
        <v>0</v>
      </c>
      <c r="Q906" s="18">
        <f t="shared" ref="Q906:Q969" si="100">IFERROR(ROUND(IF(L906=100%,K906,(K906/(1+L906)*L906)),2),0)</f>
        <v>0</v>
      </c>
      <c r="R906" s="18">
        <f t="shared" ref="R906:R969" si="101">+J906-P906</f>
        <v>0</v>
      </c>
      <c r="S906" s="18">
        <f t="shared" ref="S906:S969" si="102">+K906-Q906</f>
        <v>0</v>
      </c>
      <c r="T906" s="52" t="e">
        <f>VLOOKUP(I906,Konten!A:D,4,FALSE)</f>
        <v>#N/A</v>
      </c>
    </row>
    <row r="907" spans="1:20">
      <c r="A907" s="67"/>
      <c r="B907" s="67">
        <f t="shared" si="97"/>
        <v>898</v>
      </c>
      <c r="C907" s="68"/>
      <c r="D907" s="69"/>
      <c r="E907" s="69"/>
      <c r="F907" s="69"/>
      <c r="G907" s="70"/>
      <c r="H907" s="69"/>
      <c r="I907" s="70"/>
      <c r="J907" s="71"/>
      <c r="K907" s="71"/>
      <c r="L907" s="72"/>
      <c r="M907" s="42">
        <f>IF($D$5=Abfrage!$O$2,(MONTH(C907)),(VLOOKUP((MONTH(C907)),Abfrage!$I$2:$J$13,2,FALSE)))</f>
        <v>1</v>
      </c>
      <c r="N907" s="18">
        <f t="shared" si="98"/>
        <v>0</v>
      </c>
      <c r="O907" s="18">
        <f t="shared" ref="O907:O970" si="103">IF(L907="EUST",K907,0)</f>
        <v>0</v>
      </c>
      <c r="P907" s="18">
        <f t="shared" si="99"/>
        <v>0</v>
      </c>
      <c r="Q907" s="18">
        <f t="shared" si="100"/>
        <v>0</v>
      </c>
      <c r="R907" s="18">
        <f t="shared" si="101"/>
        <v>0</v>
      </c>
      <c r="S907" s="18">
        <f t="shared" si="102"/>
        <v>0</v>
      </c>
      <c r="T907" s="52" t="e">
        <f>VLOOKUP(I907,Konten!A:D,4,FALSE)</f>
        <v>#N/A</v>
      </c>
    </row>
    <row r="908" spans="1:20">
      <c r="A908" s="67"/>
      <c r="B908" s="67">
        <f t="shared" ref="B908:B971" si="104">B907+1</f>
        <v>899</v>
      </c>
      <c r="C908" s="68"/>
      <c r="D908" s="69"/>
      <c r="E908" s="69"/>
      <c r="F908" s="69"/>
      <c r="G908" s="70"/>
      <c r="H908" s="69"/>
      <c r="I908" s="70"/>
      <c r="J908" s="71"/>
      <c r="K908" s="71"/>
      <c r="L908" s="72"/>
      <c r="M908" s="42">
        <f>IF($D$5=Abfrage!$O$2,(MONTH(C908)),(VLOOKUP((MONTH(C908)),Abfrage!$I$2:$J$13,2,FALSE)))</f>
        <v>1</v>
      </c>
      <c r="N908" s="18">
        <f t="shared" si="98"/>
        <v>0</v>
      </c>
      <c r="O908" s="18">
        <f t="shared" si="103"/>
        <v>0</v>
      </c>
      <c r="P908" s="18">
        <f t="shared" si="99"/>
        <v>0</v>
      </c>
      <c r="Q908" s="18">
        <f t="shared" si="100"/>
        <v>0</v>
      </c>
      <c r="R908" s="18">
        <f t="shared" si="101"/>
        <v>0</v>
      </c>
      <c r="S908" s="18">
        <f t="shared" si="102"/>
        <v>0</v>
      </c>
      <c r="T908" s="52" t="e">
        <f>VLOOKUP(I908,Konten!A:D,4,FALSE)</f>
        <v>#N/A</v>
      </c>
    </row>
    <row r="909" spans="1:20">
      <c r="A909" s="67"/>
      <c r="B909" s="67">
        <f t="shared" si="104"/>
        <v>900</v>
      </c>
      <c r="C909" s="68"/>
      <c r="D909" s="69"/>
      <c r="E909" s="69"/>
      <c r="F909" s="69"/>
      <c r="G909" s="70"/>
      <c r="H909" s="69"/>
      <c r="I909" s="70"/>
      <c r="J909" s="71"/>
      <c r="K909" s="71"/>
      <c r="L909" s="72"/>
      <c r="M909" s="42">
        <f>IF($D$5=Abfrage!$O$2,(MONTH(C909)),(VLOOKUP((MONTH(C909)),Abfrage!$I$2:$J$13,2,FALSE)))</f>
        <v>1</v>
      </c>
      <c r="N909" s="18">
        <f t="shared" si="98"/>
        <v>0</v>
      </c>
      <c r="O909" s="18">
        <f t="shared" si="103"/>
        <v>0</v>
      </c>
      <c r="P909" s="18">
        <f t="shared" si="99"/>
        <v>0</v>
      </c>
      <c r="Q909" s="18">
        <f t="shared" si="100"/>
        <v>0</v>
      </c>
      <c r="R909" s="18">
        <f t="shared" si="101"/>
        <v>0</v>
      </c>
      <c r="S909" s="18">
        <f t="shared" si="102"/>
        <v>0</v>
      </c>
      <c r="T909" s="52" t="e">
        <f>VLOOKUP(I909,Konten!A:D,4,FALSE)</f>
        <v>#N/A</v>
      </c>
    </row>
    <row r="910" spans="1:20">
      <c r="A910" s="67"/>
      <c r="B910" s="67">
        <f t="shared" si="104"/>
        <v>901</v>
      </c>
      <c r="C910" s="68"/>
      <c r="D910" s="69"/>
      <c r="E910" s="69"/>
      <c r="F910" s="69"/>
      <c r="G910" s="70"/>
      <c r="H910" s="69"/>
      <c r="I910" s="70"/>
      <c r="J910" s="71"/>
      <c r="K910" s="71"/>
      <c r="L910" s="72"/>
      <c r="M910" s="42">
        <f>IF($D$5=Abfrage!$O$2,(MONTH(C910)),(VLOOKUP((MONTH(C910)),Abfrage!$I$2:$J$13,2,FALSE)))</f>
        <v>1</v>
      </c>
      <c r="N910" s="18">
        <f t="shared" si="98"/>
        <v>0</v>
      </c>
      <c r="O910" s="18">
        <f t="shared" si="103"/>
        <v>0</v>
      </c>
      <c r="P910" s="18">
        <f t="shared" si="99"/>
        <v>0</v>
      </c>
      <c r="Q910" s="18">
        <f t="shared" si="100"/>
        <v>0</v>
      </c>
      <c r="R910" s="18">
        <f t="shared" si="101"/>
        <v>0</v>
      </c>
      <c r="S910" s="18">
        <f t="shared" si="102"/>
        <v>0</v>
      </c>
      <c r="T910" s="52" t="e">
        <f>VLOOKUP(I910,Konten!A:D,4,FALSE)</f>
        <v>#N/A</v>
      </c>
    </row>
    <row r="911" spans="1:20">
      <c r="A911" s="67"/>
      <c r="B911" s="67">
        <f t="shared" si="104"/>
        <v>902</v>
      </c>
      <c r="C911" s="68"/>
      <c r="D911" s="69"/>
      <c r="E911" s="69"/>
      <c r="F911" s="69"/>
      <c r="G911" s="70"/>
      <c r="H911" s="69"/>
      <c r="I911" s="70"/>
      <c r="J911" s="71"/>
      <c r="K911" s="71"/>
      <c r="L911" s="72"/>
      <c r="M911" s="42">
        <f>IF($D$5=Abfrage!$O$2,(MONTH(C911)),(VLOOKUP((MONTH(C911)),Abfrage!$I$2:$J$13,2,FALSE)))</f>
        <v>1</v>
      </c>
      <c r="N911" s="18">
        <f t="shared" si="98"/>
        <v>0</v>
      </c>
      <c r="O911" s="18">
        <f t="shared" si="103"/>
        <v>0</v>
      </c>
      <c r="P911" s="18">
        <f t="shared" si="99"/>
        <v>0</v>
      </c>
      <c r="Q911" s="18">
        <f t="shared" si="100"/>
        <v>0</v>
      </c>
      <c r="R911" s="18">
        <f t="shared" si="101"/>
        <v>0</v>
      </c>
      <c r="S911" s="18">
        <f t="shared" si="102"/>
        <v>0</v>
      </c>
      <c r="T911" s="52" t="e">
        <f>VLOOKUP(I911,Konten!A:D,4,FALSE)</f>
        <v>#N/A</v>
      </c>
    </row>
    <row r="912" spans="1:20">
      <c r="A912" s="67"/>
      <c r="B912" s="67">
        <f t="shared" si="104"/>
        <v>903</v>
      </c>
      <c r="C912" s="68"/>
      <c r="D912" s="69"/>
      <c r="E912" s="69"/>
      <c r="F912" s="69"/>
      <c r="G912" s="70"/>
      <c r="H912" s="69"/>
      <c r="I912" s="70"/>
      <c r="J912" s="71"/>
      <c r="K912" s="71"/>
      <c r="L912" s="72"/>
      <c r="M912" s="42">
        <f>IF($D$5=Abfrage!$O$2,(MONTH(C912)),(VLOOKUP((MONTH(C912)),Abfrage!$I$2:$J$13,2,FALSE)))</f>
        <v>1</v>
      </c>
      <c r="N912" s="18">
        <f t="shared" si="98"/>
        <v>0</v>
      </c>
      <c r="O912" s="18">
        <f t="shared" si="103"/>
        <v>0</v>
      </c>
      <c r="P912" s="18">
        <f t="shared" si="99"/>
        <v>0</v>
      </c>
      <c r="Q912" s="18">
        <f t="shared" si="100"/>
        <v>0</v>
      </c>
      <c r="R912" s="18">
        <f t="shared" si="101"/>
        <v>0</v>
      </c>
      <c r="S912" s="18">
        <f t="shared" si="102"/>
        <v>0</v>
      </c>
      <c r="T912" s="52" t="e">
        <f>VLOOKUP(I912,Konten!A:D,4,FALSE)</f>
        <v>#N/A</v>
      </c>
    </row>
    <row r="913" spans="1:20">
      <c r="A913" s="67"/>
      <c r="B913" s="67">
        <f t="shared" si="104"/>
        <v>904</v>
      </c>
      <c r="C913" s="68"/>
      <c r="D913" s="69"/>
      <c r="E913" s="69"/>
      <c r="F913" s="69"/>
      <c r="G913" s="70"/>
      <c r="H913" s="69"/>
      <c r="I913" s="70"/>
      <c r="J913" s="71"/>
      <c r="K913" s="71"/>
      <c r="L913" s="72"/>
      <c r="M913" s="42">
        <f>IF($D$5=Abfrage!$O$2,(MONTH(C913)),(VLOOKUP((MONTH(C913)),Abfrage!$I$2:$J$13,2,FALSE)))</f>
        <v>1</v>
      </c>
      <c r="N913" s="18">
        <f t="shared" si="98"/>
        <v>0</v>
      </c>
      <c r="O913" s="18">
        <f t="shared" si="103"/>
        <v>0</v>
      </c>
      <c r="P913" s="18">
        <f t="shared" si="99"/>
        <v>0</v>
      </c>
      <c r="Q913" s="18">
        <f t="shared" si="100"/>
        <v>0</v>
      </c>
      <c r="R913" s="18">
        <f t="shared" si="101"/>
        <v>0</v>
      </c>
      <c r="S913" s="18">
        <f t="shared" si="102"/>
        <v>0</v>
      </c>
      <c r="T913" s="52" t="e">
        <f>VLOOKUP(I913,Konten!A:D,4,FALSE)</f>
        <v>#N/A</v>
      </c>
    </row>
    <row r="914" spans="1:20">
      <c r="A914" s="67"/>
      <c r="B914" s="67">
        <f t="shared" si="104"/>
        <v>905</v>
      </c>
      <c r="C914" s="68"/>
      <c r="D914" s="69"/>
      <c r="E914" s="69"/>
      <c r="F914" s="69"/>
      <c r="G914" s="70"/>
      <c r="H914" s="69"/>
      <c r="I914" s="70"/>
      <c r="J914" s="71"/>
      <c r="K914" s="71"/>
      <c r="L914" s="72"/>
      <c r="M914" s="42">
        <f>IF($D$5=Abfrage!$O$2,(MONTH(C914)),(VLOOKUP((MONTH(C914)),Abfrage!$I$2:$J$13,2,FALSE)))</f>
        <v>1</v>
      </c>
      <c r="N914" s="18">
        <f t="shared" si="98"/>
        <v>0</v>
      </c>
      <c r="O914" s="18">
        <f t="shared" si="103"/>
        <v>0</v>
      </c>
      <c r="P914" s="18">
        <f t="shared" si="99"/>
        <v>0</v>
      </c>
      <c r="Q914" s="18">
        <f t="shared" si="100"/>
        <v>0</v>
      </c>
      <c r="R914" s="18">
        <f t="shared" si="101"/>
        <v>0</v>
      </c>
      <c r="S914" s="18">
        <f t="shared" si="102"/>
        <v>0</v>
      </c>
      <c r="T914" s="52" t="e">
        <f>VLOOKUP(I914,Konten!A:D,4,FALSE)</f>
        <v>#N/A</v>
      </c>
    </row>
    <row r="915" spans="1:20">
      <c r="A915" s="67"/>
      <c r="B915" s="67">
        <f t="shared" si="104"/>
        <v>906</v>
      </c>
      <c r="C915" s="68"/>
      <c r="D915" s="69"/>
      <c r="E915" s="69"/>
      <c r="F915" s="69"/>
      <c r="G915" s="70"/>
      <c r="H915" s="69"/>
      <c r="I915" s="70"/>
      <c r="J915" s="71"/>
      <c r="K915" s="71"/>
      <c r="L915" s="72"/>
      <c r="M915" s="42">
        <f>IF($D$5=Abfrage!$O$2,(MONTH(C915)),(VLOOKUP((MONTH(C915)),Abfrage!$I$2:$J$13,2,FALSE)))</f>
        <v>1</v>
      </c>
      <c r="N915" s="18">
        <f t="shared" si="98"/>
        <v>0</v>
      </c>
      <c r="O915" s="18">
        <f t="shared" si="103"/>
        <v>0</v>
      </c>
      <c r="P915" s="18">
        <f t="shared" si="99"/>
        <v>0</v>
      </c>
      <c r="Q915" s="18">
        <f t="shared" si="100"/>
        <v>0</v>
      </c>
      <c r="R915" s="18">
        <f t="shared" si="101"/>
        <v>0</v>
      </c>
      <c r="S915" s="18">
        <f t="shared" si="102"/>
        <v>0</v>
      </c>
      <c r="T915" s="52" t="e">
        <f>VLOOKUP(I915,Konten!A:D,4,FALSE)</f>
        <v>#N/A</v>
      </c>
    </row>
    <row r="916" spans="1:20">
      <c r="A916" s="67"/>
      <c r="B916" s="67">
        <f t="shared" si="104"/>
        <v>907</v>
      </c>
      <c r="C916" s="68"/>
      <c r="D916" s="69"/>
      <c r="E916" s="69"/>
      <c r="F916" s="69"/>
      <c r="G916" s="70"/>
      <c r="H916" s="69"/>
      <c r="I916" s="70"/>
      <c r="J916" s="71"/>
      <c r="K916" s="71"/>
      <c r="L916" s="72"/>
      <c r="M916" s="42">
        <f>IF($D$5=Abfrage!$O$2,(MONTH(C916)),(VLOOKUP((MONTH(C916)),Abfrage!$I$2:$J$13,2,FALSE)))</f>
        <v>1</v>
      </c>
      <c r="N916" s="18">
        <f t="shared" si="98"/>
        <v>0</v>
      </c>
      <c r="O916" s="18">
        <f t="shared" si="103"/>
        <v>0</v>
      </c>
      <c r="P916" s="18">
        <f t="shared" si="99"/>
        <v>0</v>
      </c>
      <c r="Q916" s="18">
        <f t="shared" si="100"/>
        <v>0</v>
      </c>
      <c r="R916" s="18">
        <f t="shared" si="101"/>
        <v>0</v>
      </c>
      <c r="S916" s="18">
        <f t="shared" si="102"/>
        <v>0</v>
      </c>
      <c r="T916" s="52" t="e">
        <f>VLOOKUP(I916,Konten!A:D,4,FALSE)</f>
        <v>#N/A</v>
      </c>
    </row>
    <row r="917" spans="1:20">
      <c r="A917" s="67"/>
      <c r="B917" s="67">
        <f t="shared" si="104"/>
        <v>908</v>
      </c>
      <c r="C917" s="68"/>
      <c r="D917" s="69"/>
      <c r="E917" s="69"/>
      <c r="F917" s="69"/>
      <c r="G917" s="70"/>
      <c r="H917" s="69"/>
      <c r="I917" s="70"/>
      <c r="J917" s="71"/>
      <c r="K917" s="71"/>
      <c r="L917" s="72"/>
      <c r="M917" s="42">
        <f>IF($D$5=Abfrage!$O$2,(MONTH(C917)),(VLOOKUP((MONTH(C917)),Abfrage!$I$2:$J$13,2,FALSE)))</f>
        <v>1</v>
      </c>
      <c r="N917" s="18">
        <f t="shared" si="98"/>
        <v>0</v>
      </c>
      <c r="O917" s="18">
        <f t="shared" si="103"/>
        <v>0</v>
      </c>
      <c r="P917" s="18">
        <f t="shared" si="99"/>
        <v>0</v>
      </c>
      <c r="Q917" s="18">
        <f t="shared" si="100"/>
        <v>0</v>
      </c>
      <c r="R917" s="18">
        <f t="shared" si="101"/>
        <v>0</v>
      </c>
      <c r="S917" s="18">
        <f t="shared" si="102"/>
        <v>0</v>
      </c>
      <c r="T917" s="52" t="e">
        <f>VLOOKUP(I917,Konten!A:D,4,FALSE)</f>
        <v>#N/A</v>
      </c>
    </row>
    <row r="918" spans="1:20">
      <c r="A918" s="67"/>
      <c r="B918" s="67">
        <f t="shared" si="104"/>
        <v>909</v>
      </c>
      <c r="C918" s="68"/>
      <c r="D918" s="69"/>
      <c r="E918" s="69"/>
      <c r="F918" s="69"/>
      <c r="G918" s="70"/>
      <c r="H918" s="69"/>
      <c r="I918" s="70"/>
      <c r="J918" s="71"/>
      <c r="K918" s="71"/>
      <c r="L918" s="72"/>
      <c r="M918" s="42">
        <f>IF($D$5=Abfrage!$O$2,(MONTH(C918)),(VLOOKUP((MONTH(C918)),Abfrage!$I$2:$J$13,2,FALSE)))</f>
        <v>1</v>
      </c>
      <c r="N918" s="18">
        <f t="shared" si="98"/>
        <v>0</v>
      </c>
      <c r="O918" s="18">
        <f t="shared" si="103"/>
        <v>0</v>
      </c>
      <c r="P918" s="18">
        <f t="shared" si="99"/>
        <v>0</v>
      </c>
      <c r="Q918" s="18">
        <f t="shared" si="100"/>
        <v>0</v>
      </c>
      <c r="R918" s="18">
        <f t="shared" si="101"/>
        <v>0</v>
      </c>
      <c r="S918" s="18">
        <f t="shared" si="102"/>
        <v>0</v>
      </c>
      <c r="T918" s="52" t="e">
        <f>VLOOKUP(I918,Konten!A:D,4,FALSE)</f>
        <v>#N/A</v>
      </c>
    </row>
    <row r="919" spans="1:20">
      <c r="A919" s="67"/>
      <c r="B919" s="67">
        <f t="shared" si="104"/>
        <v>910</v>
      </c>
      <c r="C919" s="68"/>
      <c r="D919" s="69"/>
      <c r="E919" s="69"/>
      <c r="F919" s="69"/>
      <c r="G919" s="70"/>
      <c r="H919" s="69"/>
      <c r="I919" s="70"/>
      <c r="J919" s="71"/>
      <c r="K919" s="71"/>
      <c r="L919" s="72"/>
      <c r="M919" s="42">
        <f>IF($D$5=Abfrage!$O$2,(MONTH(C919)),(VLOOKUP((MONTH(C919)),Abfrage!$I$2:$J$13,2,FALSE)))</f>
        <v>1</v>
      </c>
      <c r="N919" s="18">
        <f t="shared" si="98"/>
        <v>0</v>
      </c>
      <c r="O919" s="18">
        <f t="shared" si="103"/>
        <v>0</v>
      </c>
      <c r="P919" s="18">
        <f t="shared" si="99"/>
        <v>0</v>
      </c>
      <c r="Q919" s="18">
        <f t="shared" si="100"/>
        <v>0</v>
      </c>
      <c r="R919" s="18">
        <f t="shared" si="101"/>
        <v>0</v>
      </c>
      <c r="S919" s="18">
        <f t="shared" si="102"/>
        <v>0</v>
      </c>
      <c r="T919" s="52" t="e">
        <f>VLOOKUP(I919,Konten!A:D,4,FALSE)</f>
        <v>#N/A</v>
      </c>
    </row>
    <row r="920" spans="1:20">
      <c r="A920" s="67"/>
      <c r="B920" s="67">
        <f t="shared" si="104"/>
        <v>911</v>
      </c>
      <c r="C920" s="68"/>
      <c r="D920" s="69"/>
      <c r="E920" s="69"/>
      <c r="F920" s="69"/>
      <c r="G920" s="70"/>
      <c r="H920" s="69"/>
      <c r="I920" s="70"/>
      <c r="J920" s="71"/>
      <c r="K920" s="71"/>
      <c r="L920" s="72"/>
      <c r="M920" s="42">
        <f>IF($D$5=Abfrage!$O$2,(MONTH(C920)),(VLOOKUP((MONTH(C920)),Abfrage!$I$2:$J$13,2,FALSE)))</f>
        <v>1</v>
      </c>
      <c r="N920" s="18">
        <f t="shared" si="98"/>
        <v>0</v>
      </c>
      <c r="O920" s="18">
        <f t="shared" si="103"/>
        <v>0</v>
      </c>
      <c r="P920" s="18">
        <f t="shared" si="99"/>
        <v>0</v>
      </c>
      <c r="Q920" s="18">
        <f t="shared" si="100"/>
        <v>0</v>
      </c>
      <c r="R920" s="18">
        <f t="shared" si="101"/>
        <v>0</v>
      </c>
      <c r="S920" s="18">
        <f t="shared" si="102"/>
        <v>0</v>
      </c>
      <c r="T920" s="52" t="e">
        <f>VLOOKUP(I920,Konten!A:D,4,FALSE)</f>
        <v>#N/A</v>
      </c>
    </row>
    <row r="921" spans="1:20">
      <c r="A921" s="67"/>
      <c r="B921" s="67">
        <f t="shared" si="104"/>
        <v>912</v>
      </c>
      <c r="C921" s="68"/>
      <c r="D921" s="69"/>
      <c r="E921" s="69"/>
      <c r="F921" s="69"/>
      <c r="G921" s="70"/>
      <c r="H921" s="69"/>
      <c r="I921" s="70"/>
      <c r="J921" s="71"/>
      <c r="K921" s="71"/>
      <c r="L921" s="72"/>
      <c r="M921" s="42">
        <f>IF($D$5=Abfrage!$O$2,(MONTH(C921)),(VLOOKUP((MONTH(C921)),Abfrage!$I$2:$J$13,2,FALSE)))</f>
        <v>1</v>
      </c>
      <c r="N921" s="18">
        <f t="shared" si="98"/>
        <v>0</v>
      </c>
      <c r="O921" s="18">
        <f t="shared" si="103"/>
        <v>0</v>
      </c>
      <c r="P921" s="18">
        <f t="shared" si="99"/>
        <v>0</v>
      </c>
      <c r="Q921" s="18">
        <f t="shared" si="100"/>
        <v>0</v>
      </c>
      <c r="R921" s="18">
        <f t="shared" si="101"/>
        <v>0</v>
      </c>
      <c r="S921" s="18">
        <f t="shared" si="102"/>
        <v>0</v>
      </c>
      <c r="T921" s="52" t="e">
        <f>VLOOKUP(I921,Konten!A:D,4,FALSE)</f>
        <v>#N/A</v>
      </c>
    </row>
    <row r="922" spans="1:20">
      <c r="A922" s="67"/>
      <c r="B922" s="67">
        <f t="shared" si="104"/>
        <v>913</v>
      </c>
      <c r="C922" s="68"/>
      <c r="D922" s="69"/>
      <c r="E922" s="69"/>
      <c r="F922" s="69"/>
      <c r="G922" s="70"/>
      <c r="H922" s="69"/>
      <c r="I922" s="70"/>
      <c r="J922" s="71"/>
      <c r="K922" s="71"/>
      <c r="L922" s="72"/>
      <c r="M922" s="42">
        <f>IF($D$5=Abfrage!$O$2,(MONTH(C922)),(VLOOKUP((MONTH(C922)),Abfrage!$I$2:$J$13,2,FALSE)))</f>
        <v>1</v>
      </c>
      <c r="N922" s="18">
        <f t="shared" si="98"/>
        <v>0</v>
      </c>
      <c r="O922" s="18">
        <f t="shared" si="103"/>
        <v>0</v>
      </c>
      <c r="P922" s="18">
        <f t="shared" si="99"/>
        <v>0</v>
      </c>
      <c r="Q922" s="18">
        <f t="shared" si="100"/>
        <v>0</v>
      </c>
      <c r="R922" s="18">
        <f t="shared" si="101"/>
        <v>0</v>
      </c>
      <c r="S922" s="18">
        <f t="shared" si="102"/>
        <v>0</v>
      </c>
      <c r="T922" s="52" t="e">
        <f>VLOOKUP(I922,Konten!A:D,4,FALSE)</f>
        <v>#N/A</v>
      </c>
    </row>
    <row r="923" spans="1:20">
      <c r="A923" s="67"/>
      <c r="B923" s="67">
        <f t="shared" si="104"/>
        <v>914</v>
      </c>
      <c r="C923" s="68"/>
      <c r="D923" s="69"/>
      <c r="E923" s="69"/>
      <c r="F923" s="69"/>
      <c r="G923" s="70"/>
      <c r="H923" s="69"/>
      <c r="I923" s="70"/>
      <c r="J923" s="71"/>
      <c r="K923" s="71"/>
      <c r="L923" s="72"/>
      <c r="M923" s="42">
        <f>IF($D$5=Abfrage!$O$2,(MONTH(C923)),(VLOOKUP((MONTH(C923)),Abfrage!$I$2:$J$13,2,FALSE)))</f>
        <v>1</v>
      </c>
      <c r="N923" s="18">
        <f t="shared" si="98"/>
        <v>0</v>
      </c>
      <c r="O923" s="18">
        <f t="shared" si="103"/>
        <v>0</v>
      </c>
      <c r="P923" s="18">
        <f t="shared" si="99"/>
        <v>0</v>
      </c>
      <c r="Q923" s="18">
        <f t="shared" si="100"/>
        <v>0</v>
      </c>
      <c r="R923" s="18">
        <f t="shared" si="101"/>
        <v>0</v>
      </c>
      <c r="S923" s="18">
        <f t="shared" si="102"/>
        <v>0</v>
      </c>
      <c r="T923" s="52" t="e">
        <f>VLOOKUP(I923,Konten!A:D,4,FALSE)</f>
        <v>#N/A</v>
      </c>
    </row>
    <row r="924" spans="1:20">
      <c r="A924" s="67"/>
      <c r="B924" s="67">
        <f t="shared" si="104"/>
        <v>915</v>
      </c>
      <c r="C924" s="68"/>
      <c r="D924" s="69"/>
      <c r="E924" s="69"/>
      <c r="F924" s="69"/>
      <c r="G924" s="70"/>
      <c r="H924" s="69"/>
      <c r="I924" s="70"/>
      <c r="J924" s="71"/>
      <c r="K924" s="71"/>
      <c r="L924" s="72"/>
      <c r="M924" s="42">
        <f>IF($D$5=Abfrage!$O$2,(MONTH(C924)),(VLOOKUP((MONTH(C924)),Abfrage!$I$2:$J$13,2,FALSE)))</f>
        <v>1</v>
      </c>
      <c r="N924" s="18">
        <f t="shared" si="98"/>
        <v>0</v>
      </c>
      <c r="O924" s="18">
        <f t="shared" si="103"/>
        <v>0</v>
      </c>
      <c r="P924" s="18">
        <f t="shared" si="99"/>
        <v>0</v>
      </c>
      <c r="Q924" s="18">
        <f t="shared" si="100"/>
        <v>0</v>
      </c>
      <c r="R924" s="18">
        <f t="shared" si="101"/>
        <v>0</v>
      </c>
      <c r="S924" s="18">
        <f t="shared" si="102"/>
        <v>0</v>
      </c>
      <c r="T924" s="52" t="e">
        <f>VLOOKUP(I924,Konten!A:D,4,FALSE)</f>
        <v>#N/A</v>
      </c>
    </row>
    <row r="925" spans="1:20">
      <c r="A925" s="67"/>
      <c r="B925" s="67">
        <f t="shared" si="104"/>
        <v>916</v>
      </c>
      <c r="C925" s="68"/>
      <c r="D925" s="69"/>
      <c r="E925" s="69"/>
      <c r="F925" s="69"/>
      <c r="G925" s="70"/>
      <c r="H925" s="69"/>
      <c r="I925" s="70"/>
      <c r="J925" s="71"/>
      <c r="K925" s="71"/>
      <c r="L925" s="72"/>
      <c r="M925" s="42">
        <f>IF($D$5=Abfrage!$O$2,(MONTH(C925)),(VLOOKUP((MONTH(C925)),Abfrage!$I$2:$J$13,2,FALSE)))</f>
        <v>1</v>
      </c>
      <c r="N925" s="18">
        <f t="shared" si="98"/>
        <v>0</v>
      </c>
      <c r="O925" s="18">
        <f t="shared" si="103"/>
        <v>0</v>
      </c>
      <c r="P925" s="18">
        <f t="shared" si="99"/>
        <v>0</v>
      </c>
      <c r="Q925" s="18">
        <f t="shared" si="100"/>
        <v>0</v>
      </c>
      <c r="R925" s="18">
        <f t="shared" si="101"/>
        <v>0</v>
      </c>
      <c r="S925" s="18">
        <f t="shared" si="102"/>
        <v>0</v>
      </c>
      <c r="T925" s="52" t="e">
        <f>VLOOKUP(I925,Konten!A:D,4,FALSE)</f>
        <v>#N/A</v>
      </c>
    </row>
    <row r="926" spans="1:20">
      <c r="A926" s="67"/>
      <c r="B926" s="67">
        <f t="shared" si="104"/>
        <v>917</v>
      </c>
      <c r="C926" s="68"/>
      <c r="D926" s="69"/>
      <c r="E926" s="69"/>
      <c r="F926" s="69"/>
      <c r="G926" s="70"/>
      <c r="H926" s="69"/>
      <c r="I926" s="70"/>
      <c r="J926" s="71"/>
      <c r="K926" s="71"/>
      <c r="L926" s="72"/>
      <c r="M926" s="42">
        <f>IF($D$5=Abfrage!$O$2,(MONTH(C926)),(VLOOKUP((MONTH(C926)),Abfrage!$I$2:$J$13,2,FALSE)))</f>
        <v>1</v>
      </c>
      <c r="N926" s="18">
        <f t="shared" si="98"/>
        <v>0</v>
      </c>
      <c r="O926" s="18">
        <f t="shared" si="103"/>
        <v>0</v>
      </c>
      <c r="P926" s="18">
        <f t="shared" si="99"/>
        <v>0</v>
      </c>
      <c r="Q926" s="18">
        <f t="shared" si="100"/>
        <v>0</v>
      </c>
      <c r="R926" s="18">
        <f t="shared" si="101"/>
        <v>0</v>
      </c>
      <c r="S926" s="18">
        <f t="shared" si="102"/>
        <v>0</v>
      </c>
      <c r="T926" s="52" t="e">
        <f>VLOOKUP(I926,Konten!A:D,4,FALSE)</f>
        <v>#N/A</v>
      </c>
    </row>
    <row r="927" spans="1:20">
      <c r="A927" s="67"/>
      <c r="B927" s="67">
        <f t="shared" si="104"/>
        <v>918</v>
      </c>
      <c r="C927" s="68"/>
      <c r="D927" s="69"/>
      <c r="E927" s="69"/>
      <c r="F927" s="69"/>
      <c r="G927" s="70"/>
      <c r="H927" s="69"/>
      <c r="I927" s="70"/>
      <c r="J927" s="71"/>
      <c r="K927" s="71"/>
      <c r="L927" s="72"/>
      <c r="M927" s="42">
        <f>IF($D$5=Abfrage!$O$2,(MONTH(C927)),(VLOOKUP((MONTH(C927)),Abfrage!$I$2:$J$13,2,FALSE)))</f>
        <v>1</v>
      </c>
      <c r="N927" s="18">
        <f t="shared" si="98"/>
        <v>0</v>
      </c>
      <c r="O927" s="18">
        <f t="shared" si="103"/>
        <v>0</v>
      </c>
      <c r="P927" s="18">
        <f t="shared" si="99"/>
        <v>0</v>
      </c>
      <c r="Q927" s="18">
        <f t="shared" si="100"/>
        <v>0</v>
      </c>
      <c r="R927" s="18">
        <f t="shared" si="101"/>
        <v>0</v>
      </c>
      <c r="S927" s="18">
        <f t="shared" si="102"/>
        <v>0</v>
      </c>
      <c r="T927" s="52" t="e">
        <f>VLOOKUP(I927,Konten!A:D,4,FALSE)</f>
        <v>#N/A</v>
      </c>
    </row>
    <row r="928" spans="1:20">
      <c r="A928" s="67"/>
      <c r="B928" s="67">
        <f t="shared" si="104"/>
        <v>919</v>
      </c>
      <c r="C928" s="68"/>
      <c r="D928" s="69"/>
      <c r="E928" s="69"/>
      <c r="F928" s="69"/>
      <c r="G928" s="70"/>
      <c r="H928" s="69"/>
      <c r="I928" s="70"/>
      <c r="J928" s="71"/>
      <c r="K928" s="71"/>
      <c r="L928" s="72"/>
      <c r="M928" s="42">
        <f>IF($D$5=Abfrage!$O$2,(MONTH(C928)),(VLOOKUP((MONTH(C928)),Abfrage!$I$2:$J$13,2,FALSE)))</f>
        <v>1</v>
      </c>
      <c r="N928" s="18">
        <f t="shared" si="98"/>
        <v>0</v>
      </c>
      <c r="O928" s="18">
        <f t="shared" si="103"/>
        <v>0</v>
      </c>
      <c r="P928" s="18">
        <f t="shared" si="99"/>
        <v>0</v>
      </c>
      <c r="Q928" s="18">
        <f t="shared" si="100"/>
        <v>0</v>
      </c>
      <c r="R928" s="18">
        <f t="shared" si="101"/>
        <v>0</v>
      </c>
      <c r="S928" s="18">
        <f t="shared" si="102"/>
        <v>0</v>
      </c>
      <c r="T928" s="52" t="e">
        <f>VLOOKUP(I928,Konten!A:D,4,FALSE)</f>
        <v>#N/A</v>
      </c>
    </row>
    <row r="929" spans="1:20">
      <c r="A929" s="67"/>
      <c r="B929" s="67">
        <f t="shared" si="104"/>
        <v>920</v>
      </c>
      <c r="C929" s="68"/>
      <c r="D929" s="69"/>
      <c r="E929" s="69"/>
      <c r="F929" s="69"/>
      <c r="G929" s="70"/>
      <c r="H929" s="69"/>
      <c r="I929" s="70"/>
      <c r="J929" s="71"/>
      <c r="K929" s="71"/>
      <c r="L929" s="72"/>
      <c r="M929" s="42">
        <f>IF($D$5=Abfrage!$O$2,(MONTH(C929)),(VLOOKUP((MONTH(C929)),Abfrage!$I$2:$J$13,2,FALSE)))</f>
        <v>1</v>
      </c>
      <c r="N929" s="18">
        <f t="shared" si="98"/>
        <v>0</v>
      </c>
      <c r="O929" s="18">
        <f t="shared" si="103"/>
        <v>0</v>
      </c>
      <c r="P929" s="18">
        <f t="shared" si="99"/>
        <v>0</v>
      </c>
      <c r="Q929" s="18">
        <f t="shared" si="100"/>
        <v>0</v>
      </c>
      <c r="R929" s="18">
        <f t="shared" si="101"/>
        <v>0</v>
      </c>
      <c r="S929" s="18">
        <f t="shared" si="102"/>
        <v>0</v>
      </c>
      <c r="T929" s="52" t="e">
        <f>VLOOKUP(I929,Konten!A:D,4,FALSE)</f>
        <v>#N/A</v>
      </c>
    </row>
    <row r="930" spans="1:20">
      <c r="A930" s="67"/>
      <c r="B930" s="67">
        <f t="shared" si="104"/>
        <v>921</v>
      </c>
      <c r="C930" s="68"/>
      <c r="D930" s="69"/>
      <c r="E930" s="69"/>
      <c r="F930" s="69"/>
      <c r="G930" s="70"/>
      <c r="H930" s="69"/>
      <c r="I930" s="70"/>
      <c r="J930" s="71"/>
      <c r="K930" s="71"/>
      <c r="L930" s="72"/>
      <c r="M930" s="42">
        <f>IF($D$5=Abfrage!$O$2,(MONTH(C930)),(VLOOKUP((MONTH(C930)),Abfrage!$I$2:$J$13,2,FALSE)))</f>
        <v>1</v>
      </c>
      <c r="N930" s="18">
        <f t="shared" si="98"/>
        <v>0</v>
      </c>
      <c r="O930" s="18">
        <f t="shared" si="103"/>
        <v>0</v>
      </c>
      <c r="P930" s="18">
        <f t="shared" si="99"/>
        <v>0</v>
      </c>
      <c r="Q930" s="18">
        <f t="shared" si="100"/>
        <v>0</v>
      </c>
      <c r="R930" s="18">
        <f t="shared" si="101"/>
        <v>0</v>
      </c>
      <c r="S930" s="18">
        <f t="shared" si="102"/>
        <v>0</v>
      </c>
      <c r="T930" s="52" t="e">
        <f>VLOOKUP(I930,Konten!A:D,4,FALSE)</f>
        <v>#N/A</v>
      </c>
    </row>
    <row r="931" spans="1:20">
      <c r="A931" s="67"/>
      <c r="B931" s="67">
        <f t="shared" si="104"/>
        <v>922</v>
      </c>
      <c r="C931" s="68"/>
      <c r="D931" s="69"/>
      <c r="E931" s="69"/>
      <c r="F931" s="69"/>
      <c r="G931" s="70"/>
      <c r="H931" s="69"/>
      <c r="I931" s="70"/>
      <c r="J931" s="71"/>
      <c r="K931" s="71"/>
      <c r="L931" s="72"/>
      <c r="M931" s="42">
        <f>IF($D$5=Abfrage!$O$2,(MONTH(C931)),(VLOOKUP((MONTH(C931)),Abfrage!$I$2:$J$13,2,FALSE)))</f>
        <v>1</v>
      </c>
      <c r="N931" s="18">
        <f t="shared" si="98"/>
        <v>0</v>
      </c>
      <c r="O931" s="18">
        <f t="shared" si="103"/>
        <v>0</v>
      </c>
      <c r="P931" s="18">
        <f t="shared" si="99"/>
        <v>0</v>
      </c>
      <c r="Q931" s="18">
        <f t="shared" si="100"/>
        <v>0</v>
      </c>
      <c r="R931" s="18">
        <f t="shared" si="101"/>
        <v>0</v>
      </c>
      <c r="S931" s="18">
        <f t="shared" si="102"/>
        <v>0</v>
      </c>
      <c r="T931" s="52" t="e">
        <f>VLOOKUP(I931,Konten!A:D,4,FALSE)</f>
        <v>#N/A</v>
      </c>
    </row>
    <row r="932" spans="1:20">
      <c r="A932" s="67"/>
      <c r="B932" s="67">
        <f t="shared" si="104"/>
        <v>923</v>
      </c>
      <c r="C932" s="68"/>
      <c r="D932" s="69"/>
      <c r="E932" s="69"/>
      <c r="F932" s="69"/>
      <c r="G932" s="70"/>
      <c r="H932" s="69"/>
      <c r="I932" s="70"/>
      <c r="J932" s="71"/>
      <c r="K932" s="71"/>
      <c r="L932" s="72"/>
      <c r="M932" s="42">
        <f>IF($D$5=Abfrage!$O$2,(MONTH(C932)),(VLOOKUP((MONTH(C932)),Abfrage!$I$2:$J$13,2,FALSE)))</f>
        <v>1</v>
      </c>
      <c r="N932" s="18">
        <f t="shared" si="98"/>
        <v>0</v>
      </c>
      <c r="O932" s="18">
        <f t="shared" si="103"/>
        <v>0</v>
      </c>
      <c r="P932" s="18">
        <f t="shared" si="99"/>
        <v>0</v>
      </c>
      <c r="Q932" s="18">
        <f t="shared" si="100"/>
        <v>0</v>
      </c>
      <c r="R932" s="18">
        <f t="shared" si="101"/>
        <v>0</v>
      </c>
      <c r="S932" s="18">
        <f t="shared" si="102"/>
        <v>0</v>
      </c>
      <c r="T932" s="52" t="e">
        <f>VLOOKUP(I932,Konten!A:D,4,FALSE)</f>
        <v>#N/A</v>
      </c>
    </row>
    <row r="933" spans="1:20">
      <c r="A933" s="67"/>
      <c r="B933" s="67">
        <f t="shared" si="104"/>
        <v>924</v>
      </c>
      <c r="C933" s="68"/>
      <c r="D933" s="69"/>
      <c r="E933" s="69"/>
      <c r="F933" s="69"/>
      <c r="G933" s="70"/>
      <c r="H933" s="69"/>
      <c r="I933" s="70"/>
      <c r="J933" s="71"/>
      <c r="K933" s="71"/>
      <c r="L933" s="72"/>
      <c r="M933" s="42">
        <f>IF($D$5=Abfrage!$O$2,(MONTH(C933)),(VLOOKUP((MONTH(C933)),Abfrage!$I$2:$J$13,2,FALSE)))</f>
        <v>1</v>
      </c>
      <c r="N933" s="18">
        <f t="shared" si="98"/>
        <v>0</v>
      </c>
      <c r="O933" s="18">
        <f t="shared" si="103"/>
        <v>0</v>
      </c>
      <c r="P933" s="18">
        <f t="shared" si="99"/>
        <v>0</v>
      </c>
      <c r="Q933" s="18">
        <f t="shared" si="100"/>
        <v>0</v>
      </c>
      <c r="R933" s="18">
        <f t="shared" si="101"/>
        <v>0</v>
      </c>
      <c r="S933" s="18">
        <f t="shared" si="102"/>
        <v>0</v>
      </c>
      <c r="T933" s="52" t="e">
        <f>VLOOKUP(I933,Konten!A:D,4,FALSE)</f>
        <v>#N/A</v>
      </c>
    </row>
    <row r="934" spans="1:20">
      <c r="A934" s="67"/>
      <c r="B934" s="67">
        <f t="shared" si="104"/>
        <v>925</v>
      </c>
      <c r="C934" s="68"/>
      <c r="D934" s="69"/>
      <c r="E934" s="69"/>
      <c r="F934" s="69"/>
      <c r="G934" s="70"/>
      <c r="H934" s="69"/>
      <c r="I934" s="70"/>
      <c r="J934" s="71"/>
      <c r="K934" s="71"/>
      <c r="L934" s="72"/>
      <c r="M934" s="42">
        <f>IF($D$5=Abfrage!$O$2,(MONTH(C934)),(VLOOKUP((MONTH(C934)),Abfrage!$I$2:$J$13,2,FALSE)))</f>
        <v>1</v>
      </c>
      <c r="N934" s="18">
        <f t="shared" si="98"/>
        <v>0</v>
      </c>
      <c r="O934" s="18">
        <f t="shared" si="103"/>
        <v>0</v>
      </c>
      <c r="P934" s="18">
        <f t="shared" si="99"/>
        <v>0</v>
      </c>
      <c r="Q934" s="18">
        <f t="shared" si="100"/>
        <v>0</v>
      </c>
      <c r="R934" s="18">
        <f t="shared" si="101"/>
        <v>0</v>
      </c>
      <c r="S934" s="18">
        <f t="shared" si="102"/>
        <v>0</v>
      </c>
      <c r="T934" s="52" t="e">
        <f>VLOOKUP(I934,Konten!A:D,4,FALSE)</f>
        <v>#N/A</v>
      </c>
    </row>
    <row r="935" spans="1:20">
      <c r="A935" s="67"/>
      <c r="B935" s="67">
        <f t="shared" si="104"/>
        <v>926</v>
      </c>
      <c r="C935" s="68"/>
      <c r="D935" s="69"/>
      <c r="E935" s="69"/>
      <c r="F935" s="69"/>
      <c r="G935" s="70"/>
      <c r="H935" s="69"/>
      <c r="I935" s="70"/>
      <c r="J935" s="71"/>
      <c r="K935" s="71"/>
      <c r="L935" s="72"/>
      <c r="M935" s="42">
        <f>IF($D$5=Abfrage!$O$2,(MONTH(C935)),(VLOOKUP((MONTH(C935)),Abfrage!$I$2:$J$13,2,FALSE)))</f>
        <v>1</v>
      </c>
      <c r="N935" s="18">
        <f t="shared" si="98"/>
        <v>0</v>
      </c>
      <c r="O935" s="18">
        <f t="shared" si="103"/>
        <v>0</v>
      </c>
      <c r="P935" s="18">
        <f t="shared" si="99"/>
        <v>0</v>
      </c>
      <c r="Q935" s="18">
        <f t="shared" si="100"/>
        <v>0</v>
      </c>
      <c r="R935" s="18">
        <f t="shared" si="101"/>
        <v>0</v>
      </c>
      <c r="S935" s="18">
        <f t="shared" si="102"/>
        <v>0</v>
      </c>
      <c r="T935" s="52" t="e">
        <f>VLOOKUP(I935,Konten!A:D,4,FALSE)</f>
        <v>#N/A</v>
      </c>
    </row>
    <row r="936" spans="1:20">
      <c r="A936" s="67"/>
      <c r="B936" s="67">
        <f t="shared" si="104"/>
        <v>927</v>
      </c>
      <c r="C936" s="68"/>
      <c r="D936" s="69"/>
      <c r="E936" s="69"/>
      <c r="F936" s="69"/>
      <c r="G936" s="70"/>
      <c r="H936" s="69"/>
      <c r="I936" s="70"/>
      <c r="J936" s="71"/>
      <c r="K936" s="71"/>
      <c r="L936" s="72"/>
      <c r="M936" s="42">
        <f>IF($D$5=Abfrage!$O$2,(MONTH(C936)),(VLOOKUP((MONTH(C936)),Abfrage!$I$2:$J$13,2,FALSE)))</f>
        <v>1</v>
      </c>
      <c r="N936" s="18">
        <f t="shared" si="98"/>
        <v>0</v>
      </c>
      <c r="O936" s="18">
        <f t="shared" si="103"/>
        <v>0</v>
      </c>
      <c r="P936" s="18">
        <f t="shared" si="99"/>
        <v>0</v>
      </c>
      <c r="Q936" s="18">
        <f t="shared" si="100"/>
        <v>0</v>
      </c>
      <c r="R936" s="18">
        <f t="shared" si="101"/>
        <v>0</v>
      </c>
      <c r="S936" s="18">
        <f t="shared" si="102"/>
        <v>0</v>
      </c>
      <c r="T936" s="52" t="e">
        <f>VLOOKUP(I936,Konten!A:D,4,FALSE)</f>
        <v>#N/A</v>
      </c>
    </row>
    <row r="937" spans="1:20">
      <c r="A937" s="67"/>
      <c r="B937" s="67">
        <f t="shared" si="104"/>
        <v>928</v>
      </c>
      <c r="C937" s="68"/>
      <c r="D937" s="69"/>
      <c r="E937" s="69"/>
      <c r="F937" s="69"/>
      <c r="G937" s="70"/>
      <c r="H937" s="69"/>
      <c r="I937" s="70"/>
      <c r="J937" s="71"/>
      <c r="K937" s="71"/>
      <c r="L937" s="72"/>
      <c r="M937" s="42">
        <f>IF($D$5=Abfrage!$O$2,(MONTH(C937)),(VLOOKUP((MONTH(C937)),Abfrage!$I$2:$J$13,2,FALSE)))</f>
        <v>1</v>
      </c>
      <c r="N937" s="18">
        <f t="shared" si="98"/>
        <v>0</v>
      </c>
      <c r="O937" s="18">
        <f t="shared" si="103"/>
        <v>0</v>
      </c>
      <c r="P937" s="18">
        <f t="shared" si="99"/>
        <v>0</v>
      </c>
      <c r="Q937" s="18">
        <f t="shared" si="100"/>
        <v>0</v>
      </c>
      <c r="R937" s="18">
        <f t="shared" si="101"/>
        <v>0</v>
      </c>
      <c r="S937" s="18">
        <f t="shared" si="102"/>
        <v>0</v>
      </c>
      <c r="T937" s="52" t="e">
        <f>VLOOKUP(I937,Konten!A:D,4,FALSE)</f>
        <v>#N/A</v>
      </c>
    </row>
    <row r="938" spans="1:20">
      <c r="A938" s="67"/>
      <c r="B938" s="67">
        <f t="shared" si="104"/>
        <v>929</v>
      </c>
      <c r="C938" s="68"/>
      <c r="D938" s="69"/>
      <c r="E938" s="69"/>
      <c r="F938" s="69"/>
      <c r="G938" s="70"/>
      <c r="H938" s="69"/>
      <c r="I938" s="70"/>
      <c r="J938" s="71"/>
      <c r="K938" s="71"/>
      <c r="L938" s="72"/>
      <c r="M938" s="42">
        <f>IF($D$5=Abfrage!$O$2,(MONTH(C938)),(VLOOKUP((MONTH(C938)),Abfrage!$I$2:$J$13,2,FALSE)))</f>
        <v>1</v>
      </c>
      <c r="N938" s="18">
        <f t="shared" si="98"/>
        <v>0</v>
      </c>
      <c r="O938" s="18">
        <f t="shared" si="103"/>
        <v>0</v>
      </c>
      <c r="P938" s="18">
        <f t="shared" si="99"/>
        <v>0</v>
      </c>
      <c r="Q938" s="18">
        <f t="shared" si="100"/>
        <v>0</v>
      </c>
      <c r="R938" s="18">
        <f t="shared" si="101"/>
        <v>0</v>
      </c>
      <c r="S938" s="18">
        <f t="shared" si="102"/>
        <v>0</v>
      </c>
      <c r="T938" s="52" t="e">
        <f>VLOOKUP(I938,Konten!A:D,4,FALSE)</f>
        <v>#N/A</v>
      </c>
    </row>
    <row r="939" spans="1:20">
      <c r="A939" s="67"/>
      <c r="B939" s="67">
        <f t="shared" si="104"/>
        <v>930</v>
      </c>
      <c r="C939" s="68"/>
      <c r="D939" s="69"/>
      <c r="E939" s="69"/>
      <c r="F939" s="69"/>
      <c r="G939" s="70"/>
      <c r="H939" s="69"/>
      <c r="I939" s="70"/>
      <c r="J939" s="71"/>
      <c r="K939" s="71"/>
      <c r="L939" s="72"/>
      <c r="M939" s="42">
        <f>IF($D$5=Abfrage!$O$2,(MONTH(C939)),(VLOOKUP((MONTH(C939)),Abfrage!$I$2:$J$13,2,FALSE)))</f>
        <v>1</v>
      </c>
      <c r="N939" s="18">
        <f t="shared" si="98"/>
        <v>0</v>
      </c>
      <c r="O939" s="18">
        <f t="shared" si="103"/>
        <v>0</v>
      </c>
      <c r="P939" s="18">
        <f t="shared" si="99"/>
        <v>0</v>
      </c>
      <c r="Q939" s="18">
        <f t="shared" si="100"/>
        <v>0</v>
      </c>
      <c r="R939" s="18">
        <f t="shared" si="101"/>
        <v>0</v>
      </c>
      <c r="S939" s="18">
        <f t="shared" si="102"/>
        <v>0</v>
      </c>
      <c r="T939" s="52" t="e">
        <f>VLOOKUP(I939,Konten!A:D,4,FALSE)</f>
        <v>#N/A</v>
      </c>
    </row>
    <row r="940" spans="1:20">
      <c r="A940" s="67"/>
      <c r="B940" s="67">
        <f t="shared" si="104"/>
        <v>931</v>
      </c>
      <c r="C940" s="68"/>
      <c r="D940" s="69"/>
      <c r="E940" s="69"/>
      <c r="F940" s="69"/>
      <c r="G940" s="70"/>
      <c r="H940" s="69"/>
      <c r="I940" s="70"/>
      <c r="J940" s="71"/>
      <c r="K940" s="71"/>
      <c r="L940" s="72"/>
      <c r="M940" s="42">
        <f>IF($D$5=Abfrage!$O$2,(MONTH(C940)),(VLOOKUP((MONTH(C940)),Abfrage!$I$2:$J$13,2,FALSE)))</f>
        <v>1</v>
      </c>
      <c r="N940" s="18">
        <f t="shared" si="98"/>
        <v>0</v>
      </c>
      <c r="O940" s="18">
        <f t="shared" si="103"/>
        <v>0</v>
      </c>
      <c r="P940" s="18">
        <f t="shared" si="99"/>
        <v>0</v>
      </c>
      <c r="Q940" s="18">
        <f t="shared" si="100"/>
        <v>0</v>
      </c>
      <c r="R940" s="18">
        <f t="shared" si="101"/>
        <v>0</v>
      </c>
      <c r="S940" s="18">
        <f t="shared" si="102"/>
        <v>0</v>
      </c>
      <c r="T940" s="52" t="e">
        <f>VLOOKUP(I940,Konten!A:D,4,FALSE)</f>
        <v>#N/A</v>
      </c>
    </row>
    <row r="941" spans="1:20">
      <c r="A941" s="67"/>
      <c r="B941" s="67">
        <f t="shared" si="104"/>
        <v>932</v>
      </c>
      <c r="C941" s="68"/>
      <c r="D941" s="69"/>
      <c r="E941" s="69"/>
      <c r="F941" s="69"/>
      <c r="G941" s="70"/>
      <c r="H941" s="69"/>
      <c r="I941" s="70"/>
      <c r="J941" s="71"/>
      <c r="K941" s="71"/>
      <c r="L941" s="72"/>
      <c r="M941" s="42">
        <f>IF($D$5=Abfrage!$O$2,(MONTH(C941)),(VLOOKUP((MONTH(C941)),Abfrage!$I$2:$J$13,2,FALSE)))</f>
        <v>1</v>
      </c>
      <c r="N941" s="18">
        <f t="shared" si="98"/>
        <v>0</v>
      </c>
      <c r="O941" s="18">
        <f t="shared" si="103"/>
        <v>0</v>
      </c>
      <c r="P941" s="18">
        <f t="shared" si="99"/>
        <v>0</v>
      </c>
      <c r="Q941" s="18">
        <f t="shared" si="100"/>
        <v>0</v>
      </c>
      <c r="R941" s="18">
        <f t="shared" si="101"/>
        <v>0</v>
      </c>
      <c r="S941" s="18">
        <f t="shared" si="102"/>
        <v>0</v>
      </c>
      <c r="T941" s="52" t="e">
        <f>VLOOKUP(I941,Konten!A:D,4,FALSE)</f>
        <v>#N/A</v>
      </c>
    </row>
    <row r="942" spans="1:20">
      <c r="A942" s="67"/>
      <c r="B942" s="67">
        <f t="shared" si="104"/>
        <v>933</v>
      </c>
      <c r="C942" s="68"/>
      <c r="D942" s="69"/>
      <c r="E942" s="69"/>
      <c r="F942" s="69"/>
      <c r="G942" s="70"/>
      <c r="H942" s="69"/>
      <c r="I942" s="70"/>
      <c r="J942" s="71"/>
      <c r="K942" s="71"/>
      <c r="L942" s="72"/>
      <c r="M942" s="42">
        <f>IF($D$5=Abfrage!$O$2,(MONTH(C942)),(VLOOKUP((MONTH(C942)),Abfrage!$I$2:$J$13,2,FALSE)))</f>
        <v>1</v>
      </c>
      <c r="N942" s="18">
        <f t="shared" si="98"/>
        <v>0</v>
      </c>
      <c r="O942" s="18">
        <f t="shared" si="103"/>
        <v>0</v>
      </c>
      <c r="P942" s="18">
        <f t="shared" si="99"/>
        <v>0</v>
      </c>
      <c r="Q942" s="18">
        <f t="shared" si="100"/>
        <v>0</v>
      </c>
      <c r="R942" s="18">
        <f t="shared" si="101"/>
        <v>0</v>
      </c>
      <c r="S942" s="18">
        <f t="shared" si="102"/>
        <v>0</v>
      </c>
      <c r="T942" s="52" t="e">
        <f>VLOOKUP(I942,Konten!A:D,4,FALSE)</f>
        <v>#N/A</v>
      </c>
    </row>
    <row r="943" spans="1:20">
      <c r="A943" s="67"/>
      <c r="B943" s="67">
        <f t="shared" si="104"/>
        <v>934</v>
      </c>
      <c r="C943" s="68"/>
      <c r="D943" s="69"/>
      <c r="E943" s="69"/>
      <c r="F943" s="69"/>
      <c r="G943" s="70"/>
      <c r="H943" s="69"/>
      <c r="I943" s="70"/>
      <c r="J943" s="71"/>
      <c r="K943" s="71"/>
      <c r="L943" s="72"/>
      <c r="M943" s="42">
        <f>IF($D$5=Abfrage!$O$2,(MONTH(C943)),(VLOOKUP((MONTH(C943)),Abfrage!$I$2:$J$13,2,FALSE)))</f>
        <v>1</v>
      </c>
      <c r="N943" s="18">
        <f t="shared" si="98"/>
        <v>0</v>
      </c>
      <c r="O943" s="18">
        <f t="shared" si="103"/>
        <v>0</v>
      </c>
      <c r="P943" s="18">
        <f t="shared" si="99"/>
        <v>0</v>
      </c>
      <c r="Q943" s="18">
        <f t="shared" si="100"/>
        <v>0</v>
      </c>
      <c r="R943" s="18">
        <f t="shared" si="101"/>
        <v>0</v>
      </c>
      <c r="S943" s="18">
        <f t="shared" si="102"/>
        <v>0</v>
      </c>
      <c r="T943" s="52" t="e">
        <f>VLOOKUP(I943,Konten!A:D,4,FALSE)</f>
        <v>#N/A</v>
      </c>
    </row>
    <row r="944" spans="1:20">
      <c r="A944" s="67"/>
      <c r="B944" s="67">
        <f t="shared" si="104"/>
        <v>935</v>
      </c>
      <c r="C944" s="68"/>
      <c r="D944" s="69"/>
      <c r="E944" s="69"/>
      <c r="F944" s="69"/>
      <c r="G944" s="70"/>
      <c r="H944" s="69"/>
      <c r="I944" s="70"/>
      <c r="J944" s="71"/>
      <c r="K944" s="71"/>
      <c r="L944" s="72"/>
      <c r="M944" s="42">
        <f>IF($D$5=Abfrage!$O$2,(MONTH(C944)),(VLOOKUP((MONTH(C944)),Abfrage!$I$2:$J$13,2,FALSE)))</f>
        <v>1</v>
      </c>
      <c r="N944" s="18">
        <f t="shared" si="98"/>
        <v>0</v>
      </c>
      <c r="O944" s="18">
        <f t="shared" si="103"/>
        <v>0</v>
      </c>
      <c r="P944" s="18">
        <f t="shared" si="99"/>
        <v>0</v>
      </c>
      <c r="Q944" s="18">
        <f t="shared" si="100"/>
        <v>0</v>
      </c>
      <c r="R944" s="18">
        <f t="shared" si="101"/>
        <v>0</v>
      </c>
      <c r="S944" s="18">
        <f t="shared" si="102"/>
        <v>0</v>
      </c>
      <c r="T944" s="52" t="e">
        <f>VLOOKUP(I944,Konten!A:D,4,FALSE)</f>
        <v>#N/A</v>
      </c>
    </row>
    <row r="945" spans="1:20">
      <c r="A945" s="67"/>
      <c r="B945" s="67">
        <f t="shared" si="104"/>
        <v>936</v>
      </c>
      <c r="C945" s="68"/>
      <c r="D945" s="69"/>
      <c r="E945" s="69"/>
      <c r="F945" s="69"/>
      <c r="G945" s="70"/>
      <c r="H945" s="69"/>
      <c r="I945" s="70"/>
      <c r="J945" s="71"/>
      <c r="K945" s="71"/>
      <c r="L945" s="72"/>
      <c r="M945" s="42">
        <f>IF($D$5=Abfrage!$O$2,(MONTH(C945)),(VLOOKUP((MONTH(C945)),Abfrage!$I$2:$J$13,2,FALSE)))</f>
        <v>1</v>
      </c>
      <c r="N945" s="18">
        <f t="shared" si="98"/>
        <v>0</v>
      </c>
      <c r="O945" s="18">
        <f t="shared" si="103"/>
        <v>0</v>
      </c>
      <c r="P945" s="18">
        <f t="shared" si="99"/>
        <v>0</v>
      </c>
      <c r="Q945" s="18">
        <f t="shared" si="100"/>
        <v>0</v>
      </c>
      <c r="R945" s="18">
        <f t="shared" si="101"/>
        <v>0</v>
      </c>
      <c r="S945" s="18">
        <f t="shared" si="102"/>
        <v>0</v>
      </c>
      <c r="T945" s="52" t="e">
        <f>VLOOKUP(I945,Konten!A:D,4,FALSE)</f>
        <v>#N/A</v>
      </c>
    </row>
    <row r="946" spans="1:20">
      <c r="A946" s="67"/>
      <c r="B946" s="67">
        <f t="shared" si="104"/>
        <v>937</v>
      </c>
      <c r="C946" s="68"/>
      <c r="D946" s="69"/>
      <c r="E946" s="69"/>
      <c r="F946" s="69"/>
      <c r="G946" s="70"/>
      <c r="H946" s="69"/>
      <c r="I946" s="70"/>
      <c r="J946" s="71"/>
      <c r="K946" s="71"/>
      <c r="L946" s="72"/>
      <c r="M946" s="42">
        <f>IF($D$5=Abfrage!$O$2,(MONTH(C946)),(VLOOKUP((MONTH(C946)),Abfrage!$I$2:$J$13,2,FALSE)))</f>
        <v>1</v>
      </c>
      <c r="N946" s="18">
        <f t="shared" si="98"/>
        <v>0</v>
      </c>
      <c r="O946" s="18">
        <f t="shared" si="103"/>
        <v>0</v>
      </c>
      <c r="P946" s="18">
        <f t="shared" si="99"/>
        <v>0</v>
      </c>
      <c r="Q946" s="18">
        <f t="shared" si="100"/>
        <v>0</v>
      </c>
      <c r="R946" s="18">
        <f t="shared" si="101"/>
        <v>0</v>
      </c>
      <c r="S946" s="18">
        <f t="shared" si="102"/>
        <v>0</v>
      </c>
      <c r="T946" s="52" t="e">
        <f>VLOOKUP(I946,Konten!A:D,4,FALSE)</f>
        <v>#N/A</v>
      </c>
    </row>
    <row r="947" spans="1:20">
      <c r="A947" s="67"/>
      <c r="B947" s="67">
        <f t="shared" si="104"/>
        <v>938</v>
      </c>
      <c r="C947" s="68"/>
      <c r="D947" s="69"/>
      <c r="E947" s="69"/>
      <c r="F947" s="69"/>
      <c r="G947" s="70"/>
      <c r="H947" s="69"/>
      <c r="I947" s="70"/>
      <c r="J947" s="71"/>
      <c r="K947" s="71"/>
      <c r="L947" s="72"/>
      <c r="M947" s="42">
        <f>IF($D$5=Abfrage!$O$2,(MONTH(C947)),(VLOOKUP((MONTH(C947)),Abfrage!$I$2:$J$13,2,FALSE)))</f>
        <v>1</v>
      </c>
      <c r="N947" s="18">
        <f t="shared" si="98"/>
        <v>0</v>
      </c>
      <c r="O947" s="18">
        <f t="shared" si="103"/>
        <v>0</v>
      </c>
      <c r="P947" s="18">
        <f t="shared" si="99"/>
        <v>0</v>
      </c>
      <c r="Q947" s="18">
        <f t="shared" si="100"/>
        <v>0</v>
      </c>
      <c r="R947" s="18">
        <f t="shared" si="101"/>
        <v>0</v>
      </c>
      <c r="S947" s="18">
        <f t="shared" si="102"/>
        <v>0</v>
      </c>
      <c r="T947" s="52" t="e">
        <f>VLOOKUP(I947,Konten!A:D,4,FALSE)</f>
        <v>#N/A</v>
      </c>
    </row>
    <row r="948" spans="1:20">
      <c r="A948" s="67"/>
      <c r="B948" s="67">
        <f t="shared" si="104"/>
        <v>939</v>
      </c>
      <c r="C948" s="68"/>
      <c r="D948" s="69"/>
      <c r="E948" s="69"/>
      <c r="F948" s="69"/>
      <c r="G948" s="70"/>
      <c r="H948" s="69"/>
      <c r="I948" s="70"/>
      <c r="J948" s="71"/>
      <c r="K948" s="71"/>
      <c r="L948" s="72"/>
      <c r="M948" s="42">
        <f>IF($D$5=Abfrage!$O$2,(MONTH(C948)),(VLOOKUP((MONTH(C948)),Abfrage!$I$2:$J$13,2,FALSE)))</f>
        <v>1</v>
      </c>
      <c r="N948" s="18">
        <f t="shared" si="98"/>
        <v>0</v>
      </c>
      <c r="O948" s="18">
        <f t="shared" si="103"/>
        <v>0</v>
      </c>
      <c r="P948" s="18">
        <f t="shared" si="99"/>
        <v>0</v>
      </c>
      <c r="Q948" s="18">
        <f t="shared" si="100"/>
        <v>0</v>
      </c>
      <c r="R948" s="18">
        <f t="shared" si="101"/>
        <v>0</v>
      </c>
      <c r="S948" s="18">
        <f t="shared" si="102"/>
        <v>0</v>
      </c>
      <c r="T948" s="52" t="e">
        <f>VLOOKUP(I948,Konten!A:D,4,FALSE)</f>
        <v>#N/A</v>
      </c>
    </row>
    <row r="949" spans="1:20">
      <c r="A949" s="67"/>
      <c r="B949" s="67">
        <f t="shared" si="104"/>
        <v>940</v>
      </c>
      <c r="C949" s="68"/>
      <c r="D949" s="69"/>
      <c r="E949" s="69"/>
      <c r="F949" s="69"/>
      <c r="G949" s="70"/>
      <c r="H949" s="69"/>
      <c r="I949" s="70"/>
      <c r="J949" s="71"/>
      <c r="K949" s="71"/>
      <c r="L949" s="72"/>
      <c r="M949" s="42">
        <f>IF($D$5=Abfrage!$O$2,(MONTH(C949)),(VLOOKUP((MONTH(C949)),Abfrage!$I$2:$J$13,2,FALSE)))</f>
        <v>1</v>
      </c>
      <c r="N949" s="18">
        <f t="shared" si="98"/>
        <v>0</v>
      </c>
      <c r="O949" s="18">
        <f t="shared" si="103"/>
        <v>0</v>
      </c>
      <c r="P949" s="18">
        <f t="shared" si="99"/>
        <v>0</v>
      </c>
      <c r="Q949" s="18">
        <f t="shared" si="100"/>
        <v>0</v>
      </c>
      <c r="R949" s="18">
        <f t="shared" si="101"/>
        <v>0</v>
      </c>
      <c r="S949" s="18">
        <f t="shared" si="102"/>
        <v>0</v>
      </c>
      <c r="T949" s="52" t="e">
        <f>VLOOKUP(I949,Konten!A:D,4,FALSE)</f>
        <v>#N/A</v>
      </c>
    </row>
    <row r="950" spans="1:20">
      <c r="A950" s="67"/>
      <c r="B950" s="67">
        <f t="shared" si="104"/>
        <v>941</v>
      </c>
      <c r="C950" s="68"/>
      <c r="D950" s="69"/>
      <c r="E950" s="69"/>
      <c r="F950" s="69"/>
      <c r="G950" s="70"/>
      <c r="H950" s="69"/>
      <c r="I950" s="70"/>
      <c r="J950" s="71"/>
      <c r="K950" s="71"/>
      <c r="L950" s="72"/>
      <c r="M950" s="42">
        <f>IF($D$5=Abfrage!$O$2,(MONTH(C950)),(VLOOKUP((MONTH(C950)),Abfrage!$I$2:$J$13,2,FALSE)))</f>
        <v>1</v>
      </c>
      <c r="N950" s="18">
        <f t="shared" si="98"/>
        <v>0</v>
      </c>
      <c r="O950" s="18">
        <f t="shared" si="103"/>
        <v>0</v>
      </c>
      <c r="P950" s="18">
        <f t="shared" si="99"/>
        <v>0</v>
      </c>
      <c r="Q950" s="18">
        <f t="shared" si="100"/>
        <v>0</v>
      </c>
      <c r="R950" s="18">
        <f t="shared" si="101"/>
        <v>0</v>
      </c>
      <c r="S950" s="18">
        <f t="shared" si="102"/>
        <v>0</v>
      </c>
      <c r="T950" s="52" t="e">
        <f>VLOOKUP(I950,Konten!A:D,4,FALSE)</f>
        <v>#N/A</v>
      </c>
    </row>
    <row r="951" spans="1:20">
      <c r="A951" s="67"/>
      <c r="B951" s="67">
        <f t="shared" si="104"/>
        <v>942</v>
      </c>
      <c r="C951" s="68"/>
      <c r="D951" s="69"/>
      <c r="E951" s="69"/>
      <c r="F951" s="69"/>
      <c r="G951" s="70"/>
      <c r="H951" s="69"/>
      <c r="I951" s="70"/>
      <c r="J951" s="71"/>
      <c r="K951" s="71"/>
      <c r="L951" s="72"/>
      <c r="M951" s="42">
        <f>IF($D$5=Abfrage!$O$2,(MONTH(C951)),(VLOOKUP((MONTH(C951)),Abfrage!$I$2:$J$13,2,FALSE)))</f>
        <v>1</v>
      </c>
      <c r="N951" s="18">
        <f t="shared" si="98"/>
        <v>0</v>
      </c>
      <c r="O951" s="18">
        <f t="shared" si="103"/>
        <v>0</v>
      </c>
      <c r="P951" s="18">
        <f t="shared" si="99"/>
        <v>0</v>
      </c>
      <c r="Q951" s="18">
        <f t="shared" si="100"/>
        <v>0</v>
      </c>
      <c r="R951" s="18">
        <f t="shared" si="101"/>
        <v>0</v>
      </c>
      <c r="S951" s="18">
        <f t="shared" si="102"/>
        <v>0</v>
      </c>
      <c r="T951" s="52" t="e">
        <f>VLOOKUP(I951,Konten!A:D,4,FALSE)</f>
        <v>#N/A</v>
      </c>
    </row>
    <row r="952" spans="1:20">
      <c r="A952" s="67"/>
      <c r="B952" s="67">
        <f t="shared" si="104"/>
        <v>943</v>
      </c>
      <c r="C952" s="68"/>
      <c r="D952" s="69"/>
      <c r="E952" s="69"/>
      <c r="F952" s="69"/>
      <c r="G952" s="70"/>
      <c r="H952" s="69"/>
      <c r="I952" s="70"/>
      <c r="J952" s="71"/>
      <c r="K952" s="71"/>
      <c r="L952" s="72"/>
      <c r="M952" s="42">
        <f>IF($D$5=Abfrage!$O$2,(MONTH(C952)),(VLOOKUP((MONTH(C952)),Abfrage!$I$2:$J$13,2,FALSE)))</f>
        <v>1</v>
      </c>
      <c r="N952" s="18">
        <f t="shared" si="98"/>
        <v>0</v>
      </c>
      <c r="O952" s="18">
        <f t="shared" si="103"/>
        <v>0</v>
      </c>
      <c r="P952" s="18">
        <f t="shared" si="99"/>
        <v>0</v>
      </c>
      <c r="Q952" s="18">
        <f t="shared" si="100"/>
        <v>0</v>
      </c>
      <c r="R952" s="18">
        <f t="shared" si="101"/>
        <v>0</v>
      </c>
      <c r="S952" s="18">
        <f t="shared" si="102"/>
        <v>0</v>
      </c>
      <c r="T952" s="52" t="e">
        <f>VLOOKUP(I952,Konten!A:D,4,FALSE)</f>
        <v>#N/A</v>
      </c>
    </row>
    <row r="953" spans="1:20">
      <c r="A953" s="67"/>
      <c r="B953" s="67">
        <f t="shared" si="104"/>
        <v>944</v>
      </c>
      <c r="C953" s="68"/>
      <c r="D953" s="69"/>
      <c r="E953" s="69"/>
      <c r="F953" s="69"/>
      <c r="G953" s="70"/>
      <c r="H953" s="69"/>
      <c r="I953" s="70"/>
      <c r="J953" s="71"/>
      <c r="K953" s="71"/>
      <c r="L953" s="72"/>
      <c r="M953" s="42">
        <f>IF($D$5=Abfrage!$O$2,(MONTH(C953)),(VLOOKUP((MONTH(C953)),Abfrage!$I$2:$J$13,2,FALSE)))</f>
        <v>1</v>
      </c>
      <c r="N953" s="18">
        <f t="shared" si="98"/>
        <v>0</v>
      </c>
      <c r="O953" s="18">
        <f t="shared" si="103"/>
        <v>0</v>
      </c>
      <c r="P953" s="18">
        <f t="shared" si="99"/>
        <v>0</v>
      </c>
      <c r="Q953" s="18">
        <f t="shared" si="100"/>
        <v>0</v>
      </c>
      <c r="R953" s="18">
        <f t="shared" si="101"/>
        <v>0</v>
      </c>
      <c r="S953" s="18">
        <f t="shared" si="102"/>
        <v>0</v>
      </c>
      <c r="T953" s="52" t="e">
        <f>VLOOKUP(I953,Konten!A:D,4,FALSE)</f>
        <v>#N/A</v>
      </c>
    </row>
    <row r="954" spans="1:20">
      <c r="A954" s="67"/>
      <c r="B954" s="67">
        <f t="shared" si="104"/>
        <v>945</v>
      </c>
      <c r="C954" s="68"/>
      <c r="D954" s="69"/>
      <c r="E954" s="69"/>
      <c r="F954" s="69"/>
      <c r="G954" s="70"/>
      <c r="H954" s="69"/>
      <c r="I954" s="70"/>
      <c r="J954" s="71"/>
      <c r="K954" s="71"/>
      <c r="L954" s="72"/>
      <c r="M954" s="42">
        <f>IF($D$5=Abfrage!$O$2,(MONTH(C954)),(VLOOKUP((MONTH(C954)),Abfrage!$I$2:$J$13,2,FALSE)))</f>
        <v>1</v>
      </c>
      <c r="N954" s="18">
        <f t="shared" si="98"/>
        <v>0</v>
      </c>
      <c r="O954" s="18">
        <f t="shared" si="103"/>
        <v>0</v>
      </c>
      <c r="P954" s="18">
        <f t="shared" si="99"/>
        <v>0</v>
      </c>
      <c r="Q954" s="18">
        <f t="shared" si="100"/>
        <v>0</v>
      </c>
      <c r="R954" s="18">
        <f t="shared" si="101"/>
        <v>0</v>
      </c>
      <c r="S954" s="18">
        <f t="shared" si="102"/>
        <v>0</v>
      </c>
      <c r="T954" s="52" t="e">
        <f>VLOOKUP(I954,Konten!A:D,4,FALSE)</f>
        <v>#N/A</v>
      </c>
    </row>
    <row r="955" spans="1:20">
      <c r="A955" s="67"/>
      <c r="B955" s="67">
        <f t="shared" si="104"/>
        <v>946</v>
      </c>
      <c r="C955" s="68"/>
      <c r="D955" s="69"/>
      <c r="E955" s="69"/>
      <c r="F955" s="69"/>
      <c r="G955" s="70"/>
      <c r="H955" s="69"/>
      <c r="I955" s="70"/>
      <c r="J955" s="71"/>
      <c r="K955" s="71"/>
      <c r="L955" s="72"/>
      <c r="M955" s="42">
        <f>IF($D$5=Abfrage!$O$2,(MONTH(C955)),(VLOOKUP((MONTH(C955)),Abfrage!$I$2:$J$13,2,FALSE)))</f>
        <v>1</v>
      </c>
      <c r="N955" s="18">
        <f t="shared" si="98"/>
        <v>0</v>
      </c>
      <c r="O955" s="18">
        <f t="shared" si="103"/>
        <v>0</v>
      </c>
      <c r="P955" s="18">
        <f t="shared" si="99"/>
        <v>0</v>
      </c>
      <c r="Q955" s="18">
        <f t="shared" si="100"/>
        <v>0</v>
      </c>
      <c r="R955" s="18">
        <f t="shared" si="101"/>
        <v>0</v>
      </c>
      <c r="S955" s="18">
        <f t="shared" si="102"/>
        <v>0</v>
      </c>
      <c r="T955" s="52" t="e">
        <f>VLOOKUP(I955,Konten!A:D,4,FALSE)</f>
        <v>#N/A</v>
      </c>
    </row>
    <row r="956" spans="1:20">
      <c r="A956" s="67"/>
      <c r="B956" s="67">
        <f t="shared" si="104"/>
        <v>947</v>
      </c>
      <c r="C956" s="68"/>
      <c r="D956" s="69"/>
      <c r="E956" s="69"/>
      <c r="F956" s="69"/>
      <c r="G956" s="70"/>
      <c r="H956" s="69"/>
      <c r="I956" s="70"/>
      <c r="J956" s="71"/>
      <c r="K956" s="71"/>
      <c r="L956" s="72"/>
      <c r="M956" s="42">
        <f>IF($D$5=Abfrage!$O$2,(MONTH(C956)),(VLOOKUP((MONTH(C956)),Abfrage!$I$2:$J$13,2,FALSE)))</f>
        <v>1</v>
      </c>
      <c r="N956" s="18">
        <f t="shared" si="98"/>
        <v>0</v>
      </c>
      <c r="O956" s="18">
        <f t="shared" si="103"/>
        <v>0</v>
      </c>
      <c r="P956" s="18">
        <f t="shared" si="99"/>
        <v>0</v>
      </c>
      <c r="Q956" s="18">
        <f t="shared" si="100"/>
        <v>0</v>
      </c>
      <c r="R956" s="18">
        <f t="shared" si="101"/>
        <v>0</v>
      </c>
      <c r="S956" s="18">
        <f t="shared" si="102"/>
        <v>0</v>
      </c>
      <c r="T956" s="52" t="e">
        <f>VLOOKUP(I956,Konten!A:D,4,FALSE)</f>
        <v>#N/A</v>
      </c>
    </row>
    <row r="957" spans="1:20">
      <c r="A957" s="67"/>
      <c r="B957" s="67">
        <f t="shared" si="104"/>
        <v>948</v>
      </c>
      <c r="C957" s="68"/>
      <c r="D957" s="69"/>
      <c r="E957" s="69"/>
      <c r="F957" s="69"/>
      <c r="G957" s="70"/>
      <c r="H957" s="69"/>
      <c r="I957" s="70"/>
      <c r="J957" s="71"/>
      <c r="K957" s="71"/>
      <c r="L957" s="72"/>
      <c r="M957" s="42">
        <f>IF($D$5=Abfrage!$O$2,(MONTH(C957)),(VLOOKUP((MONTH(C957)),Abfrage!$I$2:$J$13,2,FALSE)))</f>
        <v>1</v>
      </c>
      <c r="N957" s="18">
        <f t="shared" si="98"/>
        <v>0</v>
      </c>
      <c r="O957" s="18">
        <f t="shared" si="103"/>
        <v>0</v>
      </c>
      <c r="P957" s="18">
        <f t="shared" si="99"/>
        <v>0</v>
      </c>
      <c r="Q957" s="18">
        <f t="shared" si="100"/>
        <v>0</v>
      </c>
      <c r="R957" s="18">
        <f t="shared" si="101"/>
        <v>0</v>
      </c>
      <c r="S957" s="18">
        <f t="shared" si="102"/>
        <v>0</v>
      </c>
      <c r="T957" s="52" t="e">
        <f>VLOOKUP(I957,Konten!A:D,4,FALSE)</f>
        <v>#N/A</v>
      </c>
    </row>
    <row r="958" spans="1:20">
      <c r="A958" s="67"/>
      <c r="B958" s="67">
        <f t="shared" si="104"/>
        <v>949</v>
      </c>
      <c r="C958" s="68"/>
      <c r="D958" s="69"/>
      <c r="E958" s="69"/>
      <c r="F958" s="69"/>
      <c r="G958" s="70"/>
      <c r="H958" s="69"/>
      <c r="I958" s="70"/>
      <c r="J958" s="71"/>
      <c r="K958" s="71"/>
      <c r="L958" s="72"/>
      <c r="M958" s="42">
        <f>IF($D$5=Abfrage!$O$2,(MONTH(C958)),(VLOOKUP((MONTH(C958)),Abfrage!$I$2:$J$13,2,FALSE)))</f>
        <v>1</v>
      </c>
      <c r="N958" s="18">
        <f t="shared" si="98"/>
        <v>0</v>
      </c>
      <c r="O958" s="18">
        <f t="shared" si="103"/>
        <v>0</v>
      </c>
      <c r="P958" s="18">
        <f t="shared" si="99"/>
        <v>0</v>
      </c>
      <c r="Q958" s="18">
        <f t="shared" si="100"/>
        <v>0</v>
      </c>
      <c r="R958" s="18">
        <f t="shared" si="101"/>
        <v>0</v>
      </c>
      <c r="S958" s="18">
        <f t="shared" si="102"/>
        <v>0</v>
      </c>
      <c r="T958" s="52" t="e">
        <f>VLOOKUP(I958,Konten!A:D,4,FALSE)</f>
        <v>#N/A</v>
      </c>
    </row>
    <row r="959" spans="1:20">
      <c r="A959" s="67"/>
      <c r="B959" s="67">
        <f t="shared" si="104"/>
        <v>950</v>
      </c>
      <c r="C959" s="68"/>
      <c r="D959" s="69"/>
      <c r="E959" s="69"/>
      <c r="F959" s="69"/>
      <c r="G959" s="70"/>
      <c r="H959" s="69"/>
      <c r="I959" s="70"/>
      <c r="J959" s="71"/>
      <c r="K959" s="71"/>
      <c r="L959" s="72"/>
      <c r="M959" s="42">
        <f>IF($D$5=Abfrage!$O$2,(MONTH(C959)),(VLOOKUP((MONTH(C959)),Abfrage!$I$2:$J$13,2,FALSE)))</f>
        <v>1</v>
      </c>
      <c r="N959" s="18">
        <f t="shared" si="98"/>
        <v>0</v>
      </c>
      <c r="O959" s="18">
        <f t="shared" si="103"/>
        <v>0</v>
      </c>
      <c r="P959" s="18">
        <f t="shared" si="99"/>
        <v>0</v>
      </c>
      <c r="Q959" s="18">
        <f t="shared" si="100"/>
        <v>0</v>
      </c>
      <c r="R959" s="18">
        <f t="shared" si="101"/>
        <v>0</v>
      </c>
      <c r="S959" s="18">
        <f t="shared" si="102"/>
        <v>0</v>
      </c>
      <c r="T959" s="52" t="e">
        <f>VLOOKUP(I959,Konten!A:D,4,FALSE)</f>
        <v>#N/A</v>
      </c>
    </row>
    <row r="960" spans="1:20">
      <c r="A960" s="67"/>
      <c r="B960" s="67">
        <f t="shared" si="104"/>
        <v>951</v>
      </c>
      <c r="C960" s="68"/>
      <c r="D960" s="69"/>
      <c r="E960" s="69"/>
      <c r="F960" s="69"/>
      <c r="G960" s="70"/>
      <c r="H960" s="69"/>
      <c r="I960" s="70"/>
      <c r="J960" s="71"/>
      <c r="K960" s="71"/>
      <c r="L960" s="72"/>
      <c r="M960" s="42">
        <f>IF($D$5=Abfrage!$O$2,(MONTH(C960)),(VLOOKUP((MONTH(C960)),Abfrage!$I$2:$J$13,2,FALSE)))</f>
        <v>1</v>
      </c>
      <c r="N960" s="18">
        <f t="shared" si="98"/>
        <v>0</v>
      </c>
      <c r="O960" s="18">
        <f t="shared" si="103"/>
        <v>0</v>
      </c>
      <c r="P960" s="18">
        <f t="shared" si="99"/>
        <v>0</v>
      </c>
      <c r="Q960" s="18">
        <f t="shared" si="100"/>
        <v>0</v>
      </c>
      <c r="R960" s="18">
        <f t="shared" si="101"/>
        <v>0</v>
      </c>
      <c r="S960" s="18">
        <f t="shared" si="102"/>
        <v>0</v>
      </c>
      <c r="T960" s="52" t="e">
        <f>VLOOKUP(I960,Konten!A:D,4,FALSE)</f>
        <v>#N/A</v>
      </c>
    </row>
    <row r="961" spans="1:20">
      <c r="A961" s="67"/>
      <c r="B961" s="67">
        <f t="shared" si="104"/>
        <v>952</v>
      </c>
      <c r="C961" s="68"/>
      <c r="D961" s="69"/>
      <c r="E961" s="69"/>
      <c r="F961" s="69"/>
      <c r="G961" s="70"/>
      <c r="H961" s="69"/>
      <c r="I961" s="70"/>
      <c r="J961" s="71"/>
      <c r="K961" s="71"/>
      <c r="L961" s="72"/>
      <c r="M961" s="42">
        <f>IF($D$5=Abfrage!$O$2,(MONTH(C961)),(VLOOKUP((MONTH(C961)),Abfrage!$I$2:$J$13,2,FALSE)))</f>
        <v>1</v>
      </c>
      <c r="N961" s="18">
        <f t="shared" si="98"/>
        <v>0</v>
      </c>
      <c r="O961" s="18">
        <f t="shared" si="103"/>
        <v>0</v>
      </c>
      <c r="P961" s="18">
        <f t="shared" si="99"/>
        <v>0</v>
      </c>
      <c r="Q961" s="18">
        <f t="shared" si="100"/>
        <v>0</v>
      </c>
      <c r="R961" s="18">
        <f t="shared" si="101"/>
        <v>0</v>
      </c>
      <c r="S961" s="18">
        <f t="shared" si="102"/>
        <v>0</v>
      </c>
      <c r="T961" s="52" t="e">
        <f>VLOOKUP(I961,Konten!A:D,4,FALSE)</f>
        <v>#N/A</v>
      </c>
    </row>
    <row r="962" spans="1:20">
      <c r="A962" s="67"/>
      <c r="B962" s="67">
        <f t="shared" si="104"/>
        <v>953</v>
      </c>
      <c r="C962" s="68"/>
      <c r="D962" s="69"/>
      <c r="E962" s="69"/>
      <c r="F962" s="69"/>
      <c r="G962" s="70"/>
      <c r="H962" s="69"/>
      <c r="I962" s="70"/>
      <c r="J962" s="71"/>
      <c r="K962" s="71"/>
      <c r="L962" s="72"/>
      <c r="M962" s="42">
        <f>IF($D$5=Abfrage!$O$2,(MONTH(C962)),(VLOOKUP((MONTH(C962)),Abfrage!$I$2:$J$13,2,FALSE)))</f>
        <v>1</v>
      </c>
      <c r="N962" s="18">
        <f t="shared" si="98"/>
        <v>0</v>
      </c>
      <c r="O962" s="18">
        <f t="shared" si="103"/>
        <v>0</v>
      </c>
      <c r="P962" s="18">
        <f t="shared" si="99"/>
        <v>0</v>
      </c>
      <c r="Q962" s="18">
        <f t="shared" si="100"/>
        <v>0</v>
      </c>
      <c r="R962" s="18">
        <f t="shared" si="101"/>
        <v>0</v>
      </c>
      <c r="S962" s="18">
        <f t="shared" si="102"/>
        <v>0</v>
      </c>
      <c r="T962" s="52" t="e">
        <f>VLOOKUP(I962,Konten!A:D,4,FALSE)</f>
        <v>#N/A</v>
      </c>
    </row>
    <row r="963" spans="1:20">
      <c r="A963" s="67"/>
      <c r="B963" s="67">
        <f t="shared" si="104"/>
        <v>954</v>
      </c>
      <c r="C963" s="68"/>
      <c r="D963" s="69"/>
      <c r="E963" s="69"/>
      <c r="F963" s="69"/>
      <c r="G963" s="70"/>
      <c r="H963" s="69"/>
      <c r="I963" s="70"/>
      <c r="J963" s="71"/>
      <c r="K963" s="71"/>
      <c r="L963" s="72"/>
      <c r="M963" s="42">
        <f>IF($D$5=Abfrage!$O$2,(MONTH(C963)),(VLOOKUP((MONTH(C963)),Abfrage!$I$2:$J$13,2,FALSE)))</f>
        <v>1</v>
      </c>
      <c r="N963" s="18">
        <f t="shared" si="98"/>
        <v>0</v>
      </c>
      <c r="O963" s="18">
        <f t="shared" si="103"/>
        <v>0</v>
      </c>
      <c r="P963" s="18">
        <f t="shared" si="99"/>
        <v>0</v>
      </c>
      <c r="Q963" s="18">
        <f t="shared" si="100"/>
        <v>0</v>
      </c>
      <c r="R963" s="18">
        <f t="shared" si="101"/>
        <v>0</v>
      </c>
      <c r="S963" s="18">
        <f t="shared" si="102"/>
        <v>0</v>
      </c>
      <c r="T963" s="52" t="e">
        <f>VLOOKUP(I963,Konten!A:D,4,FALSE)</f>
        <v>#N/A</v>
      </c>
    </row>
    <row r="964" spans="1:20">
      <c r="A964" s="67"/>
      <c r="B964" s="67">
        <f t="shared" si="104"/>
        <v>955</v>
      </c>
      <c r="C964" s="68"/>
      <c r="D964" s="69"/>
      <c r="E964" s="69"/>
      <c r="F964" s="69"/>
      <c r="G964" s="70"/>
      <c r="H964" s="69"/>
      <c r="I964" s="70"/>
      <c r="J964" s="71"/>
      <c r="K964" s="71"/>
      <c r="L964" s="72"/>
      <c r="M964" s="42">
        <f>IF($D$5=Abfrage!$O$2,(MONTH(C964)),(VLOOKUP((MONTH(C964)),Abfrage!$I$2:$J$13,2,FALSE)))</f>
        <v>1</v>
      </c>
      <c r="N964" s="18">
        <f t="shared" si="98"/>
        <v>0</v>
      </c>
      <c r="O964" s="18">
        <f t="shared" si="103"/>
        <v>0</v>
      </c>
      <c r="P964" s="18">
        <f t="shared" si="99"/>
        <v>0</v>
      </c>
      <c r="Q964" s="18">
        <f t="shared" si="100"/>
        <v>0</v>
      </c>
      <c r="R964" s="18">
        <f t="shared" si="101"/>
        <v>0</v>
      </c>
      <c r="S964" s="18">
        <f t="shared" si="102"/>
        <v>0</v>
      </c>
      <c r="T964" s="52" t="e">
        <f>VLOOKUP(I964,Konten!A:D,4,FALSE)</f>
        <v>#N/A</v>
      </c>
    </row>
    <row r="965" spans="1:20">
      <c r="A965" s="67"/>
      <c r="B965" s="67">
        <f t="shared" si="104"/>
        <v>956</v>
      </c>
      <c r="C965" s="68"/>
      <c r="D965" s="69"/>
      <c r="E965" s="69"/>
      <c r="F965" s="69"/>
      <c r="G965" s="70"/>
      <c r="H965" s="69"/>
      <c r="I965" s="70"/>
      <c r="J965" s="71"/>
      <c r="K965" s="71"/>
      <c r="L965" s="72"/>
      <c r="M965" s="42">
        <f>IF($D$5=Abfrage!$O$2,(MONTH(C965)),(VLOOKUP((MONTH(C965)),Abfrage!$I$2:$J$13,2,FALSE)))</f>
        <v>1</v>
      </c>
      <c r="N965" s="18">
        <f t="shared" si="98"/>
        <v>0</v>
      </c>
      <c r="O965" s="18">
        <f t="shared" si="103"/>
        <v>0</v>
      </c>
      <c r="P965" s="18">
        <f t="shared" si="99"/>
        <v>0</v>
      </c>
      <c r="Q965" s="18">
        <f t="shared" si="100"/>
        <v>0</v>
      </c>
      <c r="R965" s="18">
        <f t="shared" si="101"/>
        <v>0</v>
      </c>
      <c r="S965" s="18">
        <f t="shared" si="102"/>
        <v>0</v>
      </c>
      <c r="T965" s="52" t="e">
        <f>VLOOKUP(I965,Konten!A:D,4,FALSE)</f>
        <v>#N/A</v>
      </c>
    </row>
    <row r="966" spans="1:20">
      <c r="A966" s="67"/>
      <c r="B966" s="67">
        <f t="shared" si="104"/>
        <v>957</v>
      </c>
      <c r="C966" s="68"/>
      <c r="D966" s="69"/>
      <c r="E966" s="69"/>
      <c r="F966" s="69"/>
      <c r="G966" s="70"/>
      <c r="H966" s="69"/>
      <c r="I966" s="70"/>
      <c r="J966" s="71"/>
      <c r="K966" s="71"/>
      <c r="L966" s="72"/>
      <c r="M966" s="42">
        <f>IF($D$5=Abfrage!$O$2,(MONTH(C966)),(VLOOKUP((MONTH(C966)),Abfrage!$I$2:$J$13,2,FALSE)))</f>
        <v>1</v>
      </c>
      <c r="N966" s="18">
        <f t="shared" si="98"/>
        <v>0</v>
      </c>
      <c r="O966" s="18">
        <f t="shared" si="103"/>
        <v>0</v>
      </c>
      <c r="P966" s="18">
        <f t="shared" si="99"/>
        <v>0</v>
      </c>
      <c r="Q966" s="18">
        <f t="shared" si="100"/>
        <v>0</v>
      </c>
      <c r="R966" s="18">
        <f t="shared" si="101"/>
        <v>0</v>
      </c>
      <c r="S966" s="18">
        <f t="shared" si="102"/>
        <v>0</v>
      </c>
      <c r="T966" s="52" t="e">
        <f>VLOOKUP(I966,Konten!A:D,4,FALSE)</f>
        <v>#N/A</v>
      </c>
    </row>
    <row r="967" spans="1:20">
      <c r="A967" s="67"/>
      <c r="B967" s="67">
        <f t="shared" si="104"/>
        <v>958</v>
      </c>
      <c r="C967" s="68"/>
      <c r="D967" s="69"/>
      <c r="E967" s="69"/>
      <c r="F967" s="69"/>
      <c r="G967" s="70"/>
      <c r="H967" s="69"/>
      <c r="I967" s="70"/>
      <c r="J967" s="71"/>
      <c r="K967" s="71"/>
      <c r="L967" s="72"/>
      <c r="M967" s="42">
        <f>IF($D$5=Abfrage!$O$2,(MONTH(C967)),(VLOOKUP((MONTH(C967)),Abfrage!$I$2:$J$13,2,FALSE)))</f>
        <v>1</v>
      </c>
      <c r="N967" s="18">
        <f t="shared" si="98"/>
        <v>0</v>
      </c>
      <c r="O967" s="18">
        <f t="shared" si="103"/>
        <v>0</v>
      </c>
      <c r="P967" s="18">
        <f t="shared" si="99"/>
        <v>0</v>
      </c>
      <c r="Q967" s="18">
        <f t="shared" si="100"/>
        <v>0</v>
      </c>
      <c r="R967" s="18">
        <f t="shared" si="101"/>
        <v>0</v>
      </c>
      <c r="S967" s="18">
        <f t="shared" si="102"/>
        <v>0</v>
      </c>
      <c r="T967" s="52" t="e">
        <f>VLOOKUP(I967,Konten!A:D,4,FALSE)</f>
        <v>#N/A</v>
      </c>
    </row>
    <row r="968" spans="1:20">
      <c r="A968" s="67"/>
      <c r="B968" s="67">
        <f t="shared" si="104"/>
        <v>959</v>
      </c>
      <c r="C968" s="68"/>
      <c r="D968" s="69"/>
      <c r="E968" s="69"/>
      <c r="F968" s="69"/>
      <c r="G968" s="70"/>
      <c r="H968" s="69"/>
      <c r="I968" s="70"/>
      <c r="J968" s="71"/>
      <c r="K968" s="71"/>
      <c r="L968" s="72"/>
      <c r="M968" s="42">
        <f>IF($D$5=Abfrage!$O$2,(MONTH(C968)),(VLOOKUP((MONTH(C968)),Abfrage!$I$2:$J$13,2,FALSE)))</f>
        <v>1</v>
      </c>
      <c r="N968" s="18">
        <f t="shared" si="98"/>
        <v>0</v>
      </c>
      <c r="O968" s="18">
        <f t="shared" si="103"/>
        <v>0</v>
      </c>
      <c r="P968" s="18">
        <f t="shared" si="99"/>
        <v>0</v>
      </c>
      <c r="Q968" s="18">
        <f t="shared" si="100"/>
        <v>0</v>
      </c>
      <c r="R968" s="18">
        <f t="shared" si="101"/>
        <v>0</v>
      </c>
      <c r="S968" s="18">
        <f t="shared" si="102"/>
        <v>0</v>
      </c>
      <c r="T968" s="52" t="e">
        <f>VLOOKUP(I968,Konten!A:D,4,FALSE)</f>
        <v>#N/A</v>
      </c>
    </row>
    <row r="969" spans="1:20">
      <c r="A969" s="67"/>
      <c r="B969" s="67">
        <f t="shared" si="104"/>
        <v>960</v>
      </c>
      <c r="C969" s="68"/>
      <c r="D969" s="69"/>
      <c r="E969" s="69"/>
      <c r="F969" s="69"/>
      <c r="G969" s="70"/>
      <c r="H969" s="69"/>
      <c r="I969" s="70"/>
      <c r="J969" s="71"/>
      <c r="K969" s="71"/>
      <c r="L969" s="72"/>
      <c r="M969" s="42">
        <f>IF($D$5=Abfrage!$O$2,(MONTH(C969)),(VLOOKUP((MONTH(C969)),Abfrage!$I$2:$J$13,2,FALSE)))</f>
        <v>1</v>
      </c>
      <c r="N969" s="18">
        <f t="shared" si="98"/>
        <v>0</v>
      </c>
      <c r="O969" s="18">
        <f t="shared" si="103"/>
        <v>0</v>
      </c>
      <c r="P969" s="18">
        <f t="shared" si="99"/>
        <v>0</v>
      </c>
      <c r="Q969" s="18">
        <f t="shared" si="100"/>
        <v>0</v>
      </c>
      <c r="R969" s="18">
        <f t="shared" si="101"/>
        <v>0</v>
      </c>
      <c r="S969" s="18">
        <f t="shared" si="102"/>
        <v>0</v>
      </c>
      <c r="T969" s="52" t="e">
        <f>VLOOKUP(I969,Konten!A:D,4,FALSE)</f>
        <v>#N/A</v>
      </c>
    </row>
    <row r="970" spans="1:20">
      <c r="A970" s="67"/>
      <c r="B970" s="67">
        <f t="shared" si="104"/>
        <v>961</v>
      </c>
      <c r="C970" s="68"/>
      <c r="D970" s="69"/>
      <c r="E970" s="69"/>
      <c r="F970" s="69"/>
      <c r="G970" s="70"/>
      <c r="H970" s="69"/>
      <c r="I970" s="70"/>
      <c r="J970" s="71"/>
      <c r="K970" s="71"/>
      <c r="L970" s="72"/>
      <c r="M970" s="42">
        <f>IF($D$5=Abfrage!$O$2,(MONTH(C970)),(VLOOKUP((MONTH(C970)),Abfrage!$I$2:$J$13,2,FALSE)))</f>
        <v>1</v>
      </c>
      <c r="N970" s="18">
        <f t="shared" ref="N970:N1033" si="105">(SUM(P970:S970))-(SUM(J970:K970))</f>
        <v>0</v>
      </c>
      <c r="O970" s="18">
        <f t="shared" si="103"/>
        <v>0</v>
      </c>
      <c r="P970" s="18">
        <f t="shared" ref="P970:P1033" si="106">IFERROR((ROUND((+J970/(1+L970)*L970),2)),0)</f>
        <v>0</v>
      </c>
      <c r="Q970" s="18">
        <f t="shared" ref="Q970:Q1033" si="107">IFERROR(ROUND(IF(L970=100%,K970,(K970/(1+L970)*L970)),2),0)</f>
        <v>0</v>
      </c>
      <c r="R970" s="18">
        <f t="shared" ref="R970:R1033" si="108">+J970-P970</f>
        <v>0</v>
      </c>
      <c r="S970" s="18">
        <f t="shared" ref="S970:S1033" si="109">+K970-Q970</f>
        <v>0</v>
      </c>
      <c r="T970" s="52" t="e">
        <f>VLOOKUP(I970,Konten!A:D,4,FALSE)</f>
        <v>#N/A</v>
      </c>
    </row>
    <row r="971" spans="1:20">
      <c r="A971" s="67"/>
      <c r="B971" s="67">
        <f t="shared" si="104"/>
        <v>962</v>
      </c>
      <c r="C971" s="68"/>
      <c r="D971" s="69"/>
      <c r="E971" s="69"/>
      <c r="F971" s="69"/>
      <c r="G971" s="70"/>
      <c r="H971" s="69"/>
      <c r="I971" s="70"/>
      <c r="J971" s="71"/>
      <c r="K971" s="71"/>
      <c r="L971" s="72"/>
      <c r="M971" s="42">
        <f>IF($D$5=Abfrage!$O$2,(MONTH(C971)),(VLOOKUP((MONTH(C971)),Abfrage!$I$2:$J$13,2,FALSE)))</f>
        <v>1</v>
      </c>
      <c r="N971" s="18">
        <f t="shared" si="105"/>
        <v>0</v>
      </c>
      <c r="O971" s="18">
        <f t="shared" ref="O971:O1034" si="110">IF(L971="EUST",K971,0)</f>
        <v>0</v>
      </c>
      <c r="P971" s="18">
        <f t="shared" si="106"/>
        <v>0</v>
      </c>
      <c r="Q971" s="18">
        <f t="shared" si="107"/>
        <v>0</v>
      </c>
      <c r="R971" s="18">
        <f t="shared" si="108"/>
        <v>0</v>
      </c>
      <c r="S971" s="18">
        <f t="shared" si="109"/>
        <v>0</v>
      </c>
      <c r="T971" s="52" t="e">
        <f>VLOOKUP(I971,Konten!A:D,4,FALSE)</f>
        <v>#N/A</v>
      </c>
    </row>
    <row r="972" spans="1:20">
      <c r="A972" s="67"/>
      <c r="B972" s="67">
        <f t="shared" ref="B972:B1035" si="111">B971+1</f>
        <v>963</v>
      </c>
      <c r="C972" s="68"/>
      <c r="D972" s="69"/>
      <c r="E972" s="69"/>
      <c r="F972" s="69"/>
      <c r="G972" s="70"/>
      <c r="H972" s="69"/>
      <c r="I972" s="70"/>
      <c r="J972" s="71"/>
      <c r="K972" s="71"/>
      <c r="L972" s="72"/>
      <c r="M972" s="42">
        <f>IF($D$5=Abfrage!$O$2,(MONTH(C972)),(VLOOKUP((MONTH(C972)),Abfrage!$I$2:$J$13,2,FALSE)))</f>
        <v>1</v>
      </c>
      <c r="N972" s="18">
        <f t="shared" si="105"/>
        <v>0</v>
      </c>
      <c r="O972" s="18">
        <f t="shared" si="110"/>
        <v>0</v>
      </c>
      <c r="P972" s="18">
        <f t="shared" si="106"/>
        <v>0</v>
      </c>
      <c r="Q972" s="18">
        <f t="shared" si="107"/>
        <v>0</v>
      </c>
      <c r="R972" s="18">
        <f t="shared" si="108"/>
        <v>0</v>
      </c>
      <c r="S972" s="18">
        <f t="shared" si="109"/>
        <v>0</v>
      </c>
      <c r="T972" s="52" t="e">
        <f>VLOOKUP(I972,Konten!A:D,4,FALSE)</f>
        <v>#N/A</v>
      </c>
    </row>
    <row r="973" spans="1:20">
      <c r="A973" s="67"/>
      <c r="B973" s="67">
        <f t="shared" si="111"/>
        <v>964</v>
      </c>
      <c r="C973" s="68"/>
      <c r="D973" s="69"/>
      <c r="E973" s="69"/>
      <c r="F973" s="69"/>
      <c r="G973" s="70"/>
      <c r="H973" s="69"/>
      <c r="I973" s="70"/>
      <c r="J973" s="71"/>
      <c r="K973" s="71"/>
      <c r="L973" s="72"/>
      <c r="M973" s="42">
        <f>IF($D$5=Abfrage!$O$2,(MONTH(C973)),(VLOOKUP((MONTH(C973)),Abfrage!$I$2:$J$13,2,FALSE)))</f>
        <v>1</v>
      </c>
      <c r="N973" s="18">
        <f t="shared" si="105"/>
        <v>0</v>
      </c>
      <c r="O973" s="18">
        <f t="shared" si="110"/>
        <v>0</v>
      </c>
      <c r="P973" s="18">
        <f t="shared" si="106"/>
        <v>0</v>
      </c>
      <c r="Q973" s="18">
        <f t="shared" si="107"/>
        <v>0</v>
      </c>
      <c r="R973" s="18">
        <f t="shared" si="108"/>
        <v>0</v>
      </c>
      <c r="S973" s="18">
        <f t="shared" si="109"/>
        <v>0</v>
      </c>
      <c r="T973" s="52" t="e">
        <f>VLOOKUP(I973,Konten!A:D,4,FALSE)</f>
        <v>#N/A</v>
      </c>
    </row>
    <row r="974" spans="1:20">
      <c r="A974" s="67"/>
      <c r="B974" s="67">
        <f t="shared" si="111"/>
        <v>965</v>
      </c>
      <c r="C974" s="68"/>
      <c r="D974" s="69"/>
      <c r="E974" s="69"/>
      <c r="F974" s="69"/>
      <c r="G974" s="70"/>
      <c r="H974" s="69"/>
      <c r="I974" s="70"/>
      <c r="J974" s="71"/>
      <c r="K974" s="71"/>
      <c r="L974" s="72"/>
      <c r="M974" s="42">
        <f>IF($D$5=Abfrage!$O$2,(MONTH(C974)),(VLOOKUP((MONTH(C974)),Abfrage!$I$2:$J$13,2,FALSE)))</f>
        <v>1</v>
      </c>
      <c r="N974" s="18">
        <f t="shared" si="105"/>
        <v>0</v>
      </c>
      <c r="O974" s="18">
        <f t="shared" si="110"/>
        <v>0</v>
      </c>
      <c r="P974" s="18">
        <f t="shared" si="106"/>
        <v>0</v>
      </c>
      <c r="Q974" s="18">
        <f t="shared" si="107"/>
        <v>0</v>
      </c>
      <c r="R974" s="18">
        <f t="shared" si="108"/>
        <v>0</v>
      </c>
      <c r="S974" s="18">
        <f t="shared" si="109"/>
        <v>0</v>
      </c>
      <c r="T974" s="52" t="e">
        <f>VLOOKUP(I974,Konten!A:D,4,FALSE)</f>
        <v>#N/A</v>
      </c>
    </row>
    <row r="975" spans="1:20">
      <c r="A975" s="67"/>
      <c r="B975" s="67">
        <f t="shared" si="111"/>
        <v>966</v>
      </c>
      <c r="C975" s="68"/>
      <c r="D975" s="69"/>
      <c r="E975" s="69"/>
      <c r="F975" s="69"/>
      <c r="G975" s="70"/>
      <c r="H975" s="69"/>
      <c r="I975" s="70"/>
      <c r="J975" s="71"/>
      <c r="K975" s="71"/>
      <c r="L975" s="72"/>
      <c r="M975" s="42">
        <f>IF($D$5=Abfrage!$O$2,(MONTH(C975)),(VLOOKUP((MONTH(C975)),Abfrage!$I$2:$J$13,2,FALSE)))</f>
        <v>1</v>
      </c>
      <c r="N975" s="18">
        <f t="shared" si="105"/>
        <v>0</v>
      </c>
      <c r="O975" s="18">
        <f t="shared" si="110"/>
        <v>0</v>
      </c>
      <c r="P975" s="18">
        <f t="shared" si="106"/>
        <v>0</v>
      </c>
      <c r="Q975" s="18">
        <f t="shared" si="107"/>
        <v>0</v>
      </c>
      <c r="R975" s="18">
        <f t="shared" si="108"/>
        <v>0</v>
      </c>
      <c r="S975" s="18">
        <f t="shared" si="109"/>
        <v>0</v>
      </c>
      <c r="T975" s="52" t="e">
        <f>VLOOKUP(I975,Konten!A:D,4,FALSE)</f>
        <v>#N/A</v>
      </c>
    </row>
    <row r="976" spans="1:20">
      <c r="A976" s="67"/>
      <c r="B976" s="67">
        <f t="shared" si="111"/>
        <v>967</v>
      </c>
      <c r="C976" s="68"/>
      <c r="D976" s="69"/>
      <c r="E976" s="69"/>
      <c r="F976" s="69"/>
      <c r="G976" s="70"/>
      <c r="H976" s="69"/>
      <c r="I976" s="70"/>
      <c r="J976" s="71"/>
      <c r="K976" s="71"/>
      <c r="L976" s="72"/>
      <c r="M976" s="42">
        <f>IF($D$5=Abfrage!$O$2,(MONTH(C976)),(VLOOKUP((MONTH(C976)),Abfrage!$I$2:$J$13,2,FALSE)))</f>
        <v>1</v>
      </c>
      <c r="N976" s="18">
        <f t="shared" si="105"/>
        <v>0</v>
      </c>
      <c r="O976" s="18">
        <f t="shared" si="110"/>
        <v>0</v>
      </c>
      <c r="P976" s="18">
        <f t="shared" si="106"/>
        <v>0</v>
      </c>
      <c r="Q976" s="18">
        <f t="shared" si="107"/>
        <v>0</v>
      </c>
      <c r="R976" s="18">
        <f t="shared" si="108"/>
        <v>0</v>
      </c>
      <c r="S976" s="18">
        <f t="shared" si="109"/>
        <v>0</v>
      </c>
      <c r="T976" s="52" t="e">
        <f>VLOOKUP(I976,Konten!A:D,4,FALSE)</f>
        <v>#N/A</v>
      </c>
    </row>
    <row r="977" spans="1:20">
      <c r="A977" s="67"/>
      <c r="B977" s="67">
        <f t="shared" si="111"/>
        <v>968</v>
      </c>
      <c r="C977" s="68"/>
      <c r="D977" s="69"/>
      <c r="E977" s="69"/>
      <c r="F977" s="69"/>
      <c r="G977" s="70"/>
      <c r="H977" s="69"/>
      <c r="I977" s="70"/>
      <c r="J977" s="71"/>
      <c r="K977" s="71"/>
      <c r="L977" s="72"/>
      <c r="M977" s="42">
        <f>IF($D$5=Abfrage!$O$2,(MONTH(C977)),(VLOOKUP((MONTH(C977)),Abfrage!$I$2:$J$13,2,FALSE)))</f>
        <v>1</v>
      </c>
      <c r="N977" s="18">
        <f t="shared" si="105"/>
        <v>0</v>
      </c>
      <c r="O977" s="18">
        <f t="shared" si="110"/>
        <v>0</v>
      </c>
      <c r="P977" s="18">
        <f t="shared" si="106"/>
        <v>0</v>
      </c>
      <c r="Q977" s="18">
        <f t="shared" si="107"/>
        <v>0</v>
      </c>
      <c r="R977" s="18">
        <f t="shared" si="108"/>
        <v>0</v>
      </c>
      <c r="S977" s="18">
        <f t="shared" si="109"/>
        <v>0</v>
      </c>
      <c r="T977" s="52" t="e">
        <f>VLOOKUP(I977,Konten!A:D,4,FALSE)</f>
        <v>#N/A</v>
      </c>
    </row>
    <row r="978" spans="1:20">
      <c r="A978" s="67"/>
      <c r="B978" s="67">
        <f t="shared" si="111"/>
        <v>969</v>
      </c>
      <c r="C978" s="68"/>
      <c r="D978" s="69"/>
      <c r="E978" s="69"/>
      <c r="F978" s="69"/>
      <c r="G978" s="70"/>
      <c r="H978" s="69"/>
      <c r="I978" s="70"/>
      <c r="J978" s="71"/>
      <c r="K978" s="71"/>
      <c r="L978" s="72"/>
      <c r="M978" s="42">
        <f>IF($D$5=Abfrage!$O$2,(MONTH(C978)),(VLOOKUP((MONTH(C978)),Abfrage!$I$2:$J$13,2,FALSE)))</f>
        <v>1</v>
      </c>
      <c r="N978" s="18">
        <f t="shared" si="105"/>
        <v>0</v>
      </c>
      <c r="O978" s="18">
        <f t="shared" si="110"/>
        <v>0</v>
      </c>
      <c r="P978" s="18">
        <f t="shared" si="106"/>
        <v>0</v>
      </c>
      <c r="Q978" s="18">
        <f t="shared" si="107"/>
        <v>0</v>
      </c>
      <c r="R978" s="18">
        <f t="shared" si="108"/>
        <v>0</v>
      </c>
      <c r="S978" s="18">
        <f t="shared" si="109"/>
        <v>0</v>
      </c>
      <c r="T978" s="52" t="e">
        <f>VLOOKUP(I978,Konten!A:D,4,FALSE)</f>
        <v>#N/A</v>
      </c>
    </row>
    <row r="979" spans="1:20">
      <c r="A979" s="67"/>
      <c r="B979" s="67">
        <f t="shared" si="111"/>
        <v>970</v>
      </c>
      <c r="C979" s="68"/>
      <c r="D979" s="69"/>
      <c r="E979" s="69"/>
      <c r="F979" s="69"/>
      <c r="G979" s="70"/>
      <c r="H979" s="69"/>
      <c r="I979" s="70"/>
      <c r="J979" s="71"/>
      <c r="K979" s="71"/>
      <c r="L979" s="72"/>
      <c r="M979" s="42">
        <f>IF($D$5=Abfrage!$O$2,(MONTH(C979)),(VLOOKUP((MONTH(C979)),Abfrage!$I$2:$J$13,2,FALSE)))</f>
        <v>1</v>
      </c>
      <c r="N979" s="18">
        <f t="shared" si="105"/>
        <v>0</v>
      </c>
      <c r="O979" s="18">
        <f t="shared" si="110"/>
        <v>0</v>
      </c>
      <c r="P979" s="18">
        <f t="shared" si="106"/>
        <v>0</v>
      </c>
      <c r="Q979" s="18">
        <f t="shared" si="107"/>
        <v>0</v>
      </c>
      <c r="R979" s="18">
        <f t="shared" si="108"/>
        <v>0</v>
      </c>
      <c r="S979" s="18">
        <f t="shared" si="109"/>
        <v>0</v>
      </c>
      <c r="T979" s="52" t="e">
        <f>VLOOKUP(I979,Konten!A:D,4,FALSE)</f>
        <v>#N/A</v>
      </c>
    </row>
    <row r="980" spans="1:20">
      <c r="A980" s="67"/>
      <c r="B980" s="67">
        <f t="shared" si="111"/>
        <v>971</v>
      </c>
      <c r="C980" s="68"/>
      <c r="D980" s="69"/>
      <c r="E980" s="69"/>
      <c r="F980" s="69"/>
      <c r="G980" s="70"/>
      <c r="H980" s="69"/>
      <c r="I980" s="70"/>
      <c r="J980" s="71"/>
      <c r="K980" s="71"/>
      <c r="L980" s="72"/>
      <c r="M980" s="42">
        <f>IF($D$5=Abfrage!$O$2,(MONTH(C980)),(VLOOKUP((MONTH(C980)),Abfrage!$I$2:$J$13,2,FALSE)))</f>
        <v>1</v>
      </c>
      <c r="N980" s="18">
        <f t="shared" si="105"/>
        <v>0</v>
      </c>
      <c r="O980" s="18">
        <f t="shared" si="110"/>
        <v>0</v>
      </c>
      <c r="P980" s="18">
        <f t="shared" si="106"/>
        <v>0</v>
      </c>
      <c r="Q980" s="18">
        <f t="shared" si="107"/>
        <v>0</v>
      </c>
      <c r="R980" s="18">
        <f t="shared" si="108"/>
        <v>0</v>
      </c>
      <c r="S980" s="18">
        <f t="shared" si="109"/>
        <v>0</v>
      </c>
      <c r="T980" s="52" t="e">
        <f>VLOOKUP(I980,Konten!A:D,4,FALSE)</f>
        <v>#N/A</v>
      </c>
    </row>
    <row r="981" spans="1:20">
      <c r="A981" s="67"/>
      <c r="B981" s="67">
        <f t="shared" si="111"/>
        <v>972</v>
      </c>
      <c r="C981" s="68"/>
      <c r="D981" s="69"/>
      <c r="E981" s="69"/>
      <c r="F981" s="69"/>
      <c r="G981" s="70"/>
      <c r="H981" s="69"/>
      <c r="I981" s="70"/>
      <c r="J981" s="71"/>
      <c r="K981" s="71"/>
      <c r="L981" s="72"/>
      <c r="M981" s="42">
        <f>IF($D$5=Abfrage!$O$2,(MONTH(C981)),(VLOOKUP((MONTH(C981)),Abfrage!$I$2:$J$13,2,FALSE)))</f>
        <v>1</v>
      </c>
      <c r="N981" s="18">
        <f t="shared" si="105"/>
        <v>0</v>
      </c>
      <c r="O981" s="18">
        <f t="shared" si="110"/>
        <v>0</v>
      </c>
      <c r="P981" s="18">
        <f t="shared" si="106"/>
        <v>0</v>
      </c>
      <c r="Q981" s="18">
        <f t="shared" si="107"/>
        <v>0</v>
      </c>
      <c r="R981" s="18">
        <f t="shared" si="108"/>
        <v>0</v>
      </c>
      <c r="S981" s="18">
        <f t="shared" si="109"/>
        <v>0</v>
      </c>
      <c r="T981" s="52" t="e">
        <f>VLOOKUP(I981,Konten!A:D,4,FALSE)</f>
        <v>#N/A</v>
      </c>
    </row>
    <row r="982" spans="1:20">
      <c r="A982" s="67"/>
      <c r="B982" s="67">
        <f t="shared" si="111"/>
        <v>973</v>
      </c>
      <c r="C982" s="68"/>
      <c r="D982" s="69"/>
      <c r="E982" s="69"/>
      <c r="F982" s="69"/>
      <c r="G982" s="70"/>
      <c r="H982" s="69"/>
      <c r="I982" s="70"/>
      <c r="J982" s="71"/>
      <c r="K982" s="71"/>
      <c r="L982" s="72"/>
      <c r="M982" s="42">
        <f>IF($D$5=Abfrage!$O$2,(MONTH(C982)),(VLOOKUP((MONTH(C982)),Abfrage!$I$2:$J$13,2,FALSE)))</f>
        <v>1</v>
      </c>
      <c r="N982" s="18">
        <f t="shared" si="105"/>
        <v>0</v>
      </c>
      <c r="O982" s="18">
        <f t="shared" si="110"/>
        <v>0</v>
      </c>
      <c r="P982" s="18">
        <f t="shared" si="106"/>
        <v>0</v>
      </c>
      <c r="Q982" s="18">
        <f t="shared" si="107"/>
        <v>0</v>
      </c>
      <c r="R982" s="18">
        <f t="shared" si="108"/>
        <v>0</v>
      </c>
      <c r="S982" s="18">
        <f t="shared" si="109"/>
        <v>0</v>
      </c>
      <c r="T982" s="52" t="e">
        <f>VLOOKUP(I982,Konten!A:D,4,FALSE)</f>
        <v>#N/A</v>
      </c>
    </row>
    <row r="983" spans="1:20">
      <c r="A983" s="67"/>
      <c r="B983" s="67">
        <f t="shared" si="111"/>
        <v>974</v>
      </c>
      <c r="C983" s="68"/>
      <c r="D983" s="69"/>
      <c r="E983" s="69"/>
      <c r="F983" s="69"/>
      <c r="G983" s="70"/>
      <c r="H983" s="69"/>
      <c r="I983" s="70"/>
      <c r="J983" s="71"/>
      <c r="K983" s="71"/>
      <c r="L983" s="72"/>
      <c r="M983" s="42">
        <f>IF($D$5=Abfrage!$O$2,(MONTH(C983)),(VLOOKUP((MONTH(C983)),Abfrage!$I$2:$J$13,2,FALSE)))</f>
        <v>1</v>
      </c>
      <c r="N983" s="18">
        <f t="shared" si="105"/>
        <v>0</v>
      </c>
      <c r="O983" s="18">
        <f t="shared" si="110"/>
        <v>0</v>
      </c>
      <c r="P983" s="18">
        <f t="shared" si="106"/>
        <v>0</v>
      </c>
      <c r="Q983" s="18">
        <f t="shared" si="107"/>
        <v>0</v>
      </c>
      <c r="R983" s="18">
        <f t="shared" si="108"/>
        <v>0</v>
      </c>
      <c r="S983" s="18">
        <f t="shared" si="109"/>
        <v>0</v>
      </c>
      <c r="T983" s="52" t="e">
        <f>VLOOKUP(I983,Konten!A:D,4,FALSE)</f>
        <v>#N/A</v>
      </c>
    </row>
    <row r="984" spans="1:20">
      <c r="A984" s="67"/>
      <c r="B984" s="67">
        <f t="shared" si="111"/>
        <v>975</v>
      </c>
      <c r="C984" s="68"/>
      <c r="D984" s="69"/>
      <c r="E984" s="69"/>
      <c r="F984" s="69"/>
      <c r="G984" s="70"/>
      <c r="H984" s="69"/>
      <c r="I984" s="70"/>
      <c r="J984" s="71"/>
      <c r="K984" s="71"/>
      <c r="L984" s="72"/>
      <c r="M984" s="42">
        <f>IF($D$5=Abfrage!$O$2,(MONTH(C984)),(VLOOKUP((MONTH(C984)),Abfrage!$I$2:$J$13,2,FALSE)))</f>
        <v>1</v>
      </c>
      <c r="N984" s="18">
        <f t="shared" si="105"/>
        <v>0</v>
      </c>
      <c r="O984" s="18">
        <f t="shared" si="110"/>
        <v>0</v>
      </c>
      <c r="P984" s="18">
        <f t="shared" si="106"/>
        <v>0</v>
      </c>
      <c r="Q984" s="18">
        <f t="shared" si="107"/>
        <v>0</v>
      </c>
      <c r="R984" s="18">
        <f t="shared" si="108"/>
        <v>0</v>
      </c>
      <c r="S984" s="18">
        <f t="shared" si="109"/>
        <v>0</v>
      </c>
      <c r="T984" s="52" t="e">
        <f>VLOOKUP(I984,Konten!A:D,4,FALSE)</f>
        <v>#N/A</v>
      </c>
    </row>
    <row r="985" spans="1:20">
      <c r="A985" s="67"/>
      <c r="B985" s="67">
        <f t="shared" si="111"/>
        <v>976</v>
      </c>
      <c r="C985" s="68"/>
      <c r="D985" s="69"/>
      <c r="E985" s="69"/>
      <c r="F985" s="69"/>
      <c r="G985" s="70"/>
      <c r="H985" s="69"/>
      <c r="I985" s="70"/>
      <c r="J985" s="71"/>
      <c r="K985" s="71"/>
      <c r="L985" s="72"/>
      <c r="M985" s="42">
        <f>IF($D$5=Abfrage!$O$2,(MONTH(C985)),(VLOOKUP((MONTH(C985)),Abfrage!$I$2:$J$13,2,FALSE)))</f>
        <v>1</v>
      </c>
      <c r="N985" s="18">
        <f t="shared" si="105"/>
        <v>0</v>
      </c>
      <c r="O985" s="18">
        <f t="shared" si="110"/>
        <v>0</v>
      </c>
      <c r="P985" s="18">
        <f t="shared" si="106"/>
        <v>0</v>
      </c>
      <c r="Q985" s="18">
        <f t="shared" si="107"/>
        <v>0</v>
      </c>
      <c r="R985" s="18">
        <f t="shared" si="108"/>
        <v>0</v>
      </c>
      <c r="S985" s="18">
        <f t="shared" si="109"/>
        <v>0</v>
      </c>
      <c r="T985" s="52" t="e">
        <f>VLOOKUP(I985,Konten!A:D,4,FALSE)</f>
        <v>#N/A</v>
      </c>
    </row>
    <row r="986" spans="1:20">
      <c r="A986" s="67"/>
      <c r="B986" s="67">
        <f t="shared" si="111"/>
        <v>977</v>
      </c>
      <c r="C986" s="68"/>
      <c r="D986" s="69"/>
      <c r="E986" s="69"/>
      <c r="F986" s="69"/>
      <c r="G986" s="70"/>
      <c r="H986" s="69"/>
      <c r="I986" s="70"/>
      <c r="J986" s="71"/>
      <c r="K986" s="71"/>
      <c r="L986" s="72"/>
      <c r="M986" s="42">
        <f>IF($D$5=Abfrage!$O$2,(MONTH(C986)),(VLOOKUP((MONTH(C986)),Abfrage!$I$2:$J$13,2,FALSE)))</f>
        <v>1</v>
      </c>
      <c r="N986" s="18">
        <f t="shared" si="105"/>
        <v>0</v>
      </c>
      <c r="O986" s="18">
        <f t="shared" si="110"/>
        <v>0</v>
      </c>
      <c r="P986" s="18">
        <f t="shared" si="106"/>
        <v>0</v>
      </c>
      <c r="Q986" s="18">
        <f t="shared" si="107"/>
        <v>0</v>
      </c>
      <c r="R986" s="18">
        <f t="shared" si="108"/>
        <v>0</v>
      </c>
      <c r="S986" s="18">
        <f t="shared" si="109"/>
        <v>0</v>
      </c>
      <c r="T986" s="52" t="e">
        <f>VLOOKUP(I986,Konten!A:D,4,FALSE)</f>
        <v>#N/A</v>
      </c>
    </row>
    <row r="987" spans="1:20">
      <c r="A987" s="67"/>
      <c r="B987" s="67">
        <f t="shared" si="111"/>
        <v>978</v>
      </c>
      <c r="C987" s="68"/>
      <c r="D987" s="69"/>
      <c r="E987" s="69"/>
      <c r="F987" s="69"/>
      <c r="G987" s="70"/>
      <c r="H987" s="69"/>
      <c r="I987" s="70"/>
      <c r="J987" s="71"/>
      <c r="K987" s="71"/>
      <c r="L987" s="72"/>
      <c r="M987" s="42">
        <f>IF($D$5=Abfrage!$O$2,(MONTH(C987)),(VLOOKUP((MONTH(C987)),Abfrage!$I$2:$J$13,2,FALSE)))</f>
        <v>1</v>
      </c>
      <c r="N987" s="18">
        <f t="shared" si="105"/>
        <v>0</v>
      </c>
      <c r="O987" s="18">
        <f t="shared" si="110"/>
        <v>0</v>
      </c>
      <c r="P987" s="18">
        <f t="shared" si="106"/>
        <v>0</v>
      </c>
      <c r="Q987" s="18">
        <f t="shared" si="107"/>
        <v>0</v>
      </c>
      <c r="R987" s="18">
        <f t="shared" si="108"/>
        <v>0</v>
      </c>
      <c r="S987" s="18">
        <f t="shared" si="109"/>
        <v>0</v>
      </c>
      <c r="T987" s="52" t="e">
        <f>VLOOKUP(I987,Konten!A:D,4,FALSE)</f>
        <v>#N/A</v>
      </c>
    </row>
    <row r="988" spans="1:20">
      <c r="A988" s="67"/>
      <c r="B988" s="67">
        <f t="shared" si="111"/>
        <v>979</v>
      </c>
      <c r="C988" s="68"/>
      <c r="D988" s="69"/>
      <c r="E988" s="69"/>
      <c r="F988" s="69"/>
      <c r="G988" s="70"/>
      <c r="H988" s="69"/>
      <c r="I988" s="70"/>
      <c r="J988" s="71"/>
      <c r="K988" s="71"/>
      <c r="L988" s="72"/>
      <c r="M988" s="42">
        <f>IF($D$5=Abfrage!$O$2,(MONTH(C988)),(VLOOKUP((MONTH(C988)),Abfrage!$I$2:$J$13,2,FALSE)))</f>
        <v>1</v>
      </c>
      <c r="N988" s="18">
        <f t="shared" si="105"/>
        <v>0</v>
      </c>
      <c r="O988" s="18">
        <f t="shared" si="110"/>
        <v>0</v>
      </c>
      <c r="P988" s="18">
        <f t="shared" si="106"/>
        <v>0</v>
      </c>
      <c r="Q988" s="18">
        <f t="shared" si="107"/>
        <v>0</v>
      </c>
      <c r="R988" s="18">
        <f t="shared" si="108"/>
        <v>0</v>
      </c>
      <c r="S988" s="18">
        <f t="shared" si="109"/>
        <v>0</v>
      </c>
      <c r="T988" s="52" t="e">
        <f>VLOOKUP(I988,Konten!A:D,4,FALSE)</f>
        <v>#N/A</v>
      </c>
    </row>
    <row r="989" spans="1:20">
      <c r="A989" s="67"/>
      <c r="B989" s="67">
        <f t="shared" si="111"/>
        <v>980</v>
      </c>
      <c r="C989" s="68"/>
      <c r="D989" s="69"/>
      <c r="E989" s="69"/>
      <c r="F989" s="69"/>
      <c r="G989" s="70"/>
      <c r="H989" s="69"/>
      <c r="I989" s="70"/>
      <c r="J989" s="71"/>
      <c r="K989" s="71"/>
      <c r="L989" s="72"/>
      <c r="M989" s="42">
        <f>IF($D$5=Abfrage!$O$2,(MONTH(C989)),(VLOOKUP((MONTH(C989)),Abfrage!$I$2:$J$13,2,FALSE)))</f>
        <v>1</v>
      </c>
      <c r="N989" s="18">
        <f t="shared" si="105"/>
        <v>0</v>
      </c>
      <c r="O989" s="18">
        <f t="shared" si="110"/>
        <v>0</v>
      </c>
      <c r="P989" s="18">
        <f t="shared" si="106"/>
        <v>0</v>
      </c>
      <c r="Q989" s="18">
        <f t="shared" si="107"/>
        <v>0</v>
      </c>
      <c r="R989" s="18">
        <f t="shared" si="108"/>
        <v>0</v>
      </c>
      <c r="S989" s="18">
        <f t="shared" si="109"/>
        <v>0</v>
      </c>
      <c r="T989" s="52" t="e">
        <f>VLOOKUP(I989,Konten!A:D,4,FALSE)</f>
        <v>#N/A</v>
      </c>
    </row>
    <row r="990" spans="1:20">
      <c r="A990" s="67"/>
      <c r="B990" s="67">
        <f t="shared" si="111"/>
        <v>981</v>
      </c>
      <c r="C990" s="68"/>
      <c r="D990" s="69"/>
      <c r="E990" s="69"/>
      <c r="F990" s="69"/>
      <c r="G990" s="70"/>
      <c r="H990" s="69"/>
      <c r="I990" s="70"/>
      <c r="J990" s="71"/>
      <c r="K990" s="71"/>
      <c r="L990" s="72"/>
      <c r="M990" s="42">
        <f>IF($D$5=Abfrage!$O$2,(MONTH(C990)),(VLOOKUP((MONTH(C990)),Abfrage!$I$2:$J$13,2,FALSE)))</f>
        <v>1</v>
      </c>
      <c r="N990" s="18">
        <f t="shared" si="105"/>
        <v>0</v>
      </c>
      <c r="O990" s="18">
        <f t="shared" si="110"/>
        <v>0</v>
      </c>
      <c r="P990" s="18">
        <f t="shared" si="106"/>
        <v>0</v>
      </c>
      <c r="Q990" s="18">
        <f t="shared" si="107"/>
        <v>0</v>
      </c>
      <c r="R990" s="18">
        <f t="shared" si="108"/>
        <v>0</v>
      </c>
      <c r="S990" s="18">
        <f t="shared" si="109"/>
        <v>0</v>
      </c>
      <c r="T990" s="52" t="e">
        <f>VLOOKUP(I990,Konten!A:D,4,FALSE)</f>
        <v>#N/A</v>
      </c>
    </row>
    <row r="991" spans="1:20">
      <c r="A991" s="67"/>
      <c r="B991" s="67">
        <f t="shared" si="111"/>
        <v>982</v>
      </c>
      <c r="C991" s="68"/>
      <c r="D991" s="69"/>
      <c r="E991" s="69"/>
      <c r="F991" s="69"/>
      <c r="G991" s="70"/>
      <c r="H991" s="69"/>
      <c r="I991" s="70"/>
      <c r="J991" s="71"/>
      <c r="K991" s="71"/>
      <c r="L991" s="72"/>
      <c r="M991" s="42">
        <f>IF($D$5=Abfrage!$O$2,(MONTH(C991)),(VLOOKUP((MONTH(C991)),Abfrage!$I$2:$J$13,2,FALSE)))</f>
        <v>1</v>
      </c>
      <c r="N991" s="18">
        <f t="shared" si="105"/>
        <v>0</v>
      </c>
      <c r="O991" s="18">
        <f t="shared" si="110"/>
        <v>0</v>
      </c>
      <c r="P991" s="18">
        <f t="shared" si="106"/>
        <v>0</v>
      </c>
      <c r="Q991" s="18">
        <f t="shared" si="107"/>
        <v>0</v>
      </c>
      <c r="R991" s="18">
        <f t="shared" si="108"/>
        <v>0</v>
      </c>
      <c r="S991" s="18">
        <f t="shared" si="109"/>
        <v>0</v>
      </c>
      <c r="T991" s="52" t="e">
        <f>VLOOKUP(I991,Konten!A:D,4,FALSE)</f>
        <v>#N/A</v>
      </c>
    </row>
    <row r="992" spans="1:20">
      <c r="A992" s="67"/>
      <c r="B992" s="67">
        <f t="shared" si="111"/>
        <v>983</v>
      </c>
      <c r="C992" s="68"/>
      <c r="D992" s="69"/>
      <c r="E992" s="69"/>
      <c r="F992" s="69"/>
      <c r="G992" s="70"/>
      <c r="H992" s="69"/>
      <c r="I992" s="70"/>
      <c r="J992" s="71"/>
      <c r="K992" s="71"/>
      <c r="L992" s="72"/>
      <c r="M992" s="42">
        <f>IF($D$5=Abfrage!$O$2,(MONTH(C992)),(VLOOKUP((MONTH(C992)),Abfrage!$I$2:$J$13,2,FALSE)))</f>
        <v>1</v>
      </c>
      <c r="N992" s="18">
        <f t="shared" si="105"/>
        <v>0</v>
      </c>
      <c r="O992" s="18">
        <f t="shared" si="110"/>
        <v>0</v>
      </c>
      <c r="P992" s="18">
        <f t="shared" si="106"/>
        <v>0</v>
      </c>
      <c r="Q992" s="18">
        <f t="shared" si="107"/>
        <v>0</v>
      </c>
      <c r="R992" s="18">
        <f t="shared" si="108"/>
        <v>0</v>
      </c>
      <c r="S992" s="18">
        <f t="shared" si="109"/>
        <v>0</v>
      </c>
      <c r="T992" s="52" t="e">
        <f>VLOOKUP(I992,Konten!A:D,4,FALSE)</f>
        <v>#N/A</v>
      </c>
    </row>
    <row r="993" spans="1:20">
      <c r="A993" s="67"/>
      <c r="B993" s="67">
        <f t="shared" si="111"/>
        <v>984</v>
      </c>
      <c r="C993" s="68"/>
      <c r="D993" s="69"/>
      <c r="E993" s="69"/>
      <c r="F993" s="69"/>
      <c r="G993" s="70"/>
      <c r="H993" s="69"/>
      <c r="I993" s="70"/>
      <c r="J993" s="71"/>
      <c r="K993" s="71"/>
      <c r="L993" s="72"/>
      <c r="M993" s="42">
        <f>IF($D$5=Abfrage!$O$2,(MONTH(C993)),(VLOOKUP((MONTH(C993)),Abfrage!$I$2:$J$13,2,FALSE)))</f>
        <v>1</v>
      </c>
      <c r="N993" s="18">
        <f t="shared" si="105"/>
        <v>0</v>
      </c>
      <c r="O993" s="18">
        <f t="shared" si="110"/>
        <v>0</v>
      </c>
      <c r="P993" s="18">
        <f t="shared" si="106"/>
        <v>0</v>
      </c>
      <c r="Q993" s="18">
        <f t="shared" si="107"/>
        <v>0</v>
      </c>
      <c r="R993" s="18">
        <f t="shared" si="108"/>
        <v>0</v>
      </c>
      <c r="S993" s="18">
        <f t="shared" si="109"/>
        <v>0</v>
      </c>
      <c r="T993" s="52" t="e">
        <f>VLOOKUP(I993,Konten!A:D,4,FALSE)</f>
        <v>#N/A</v>
      </c>
    </row>
    <row r="994" spans="1:20">
      <c r="A994" s="67"/>
      <c r="B994" s="67">
        <f t="shared" si="111"/>
        <v>985</v>
      </c>
      <c r="C994" s="68"/>
      <c r="D994" s="69"/>
      <c r="E994" s="69"/>
      <c r="F994" s="69"/>
      <c r="G994" s="70"/>
      <c r="H994" s="69"/>
      <c r="I994" s="70"/>
      <c r="J994" s="71"/>
      <c r="K994" s="71"/>
      <c r="L994" s="72"/>
      <c r="M994" s="42">
        <f>IF($D$5=Abfrage!$O$2,(MONTH(C994)),(VLOOKUP((MONTH(C994)),Abfrage!$I$2:$J$13,2,FALSE)))</f>
        <v>1</v>
      </c>
      <c r="N994" s="18">
        <f t="shared" si="105"/>
        <v>0</v>
      </c>
      <c r="O994" s="18">
        <f t="shared" si="110"/>
        <v>0</v>
      </c>
      <c r="P994" s="18">
        <f t="shared" si="106"/>
        <v>0</v>
      </c>
      <c r="Q994" s="18">
        <f t="shared" si="107"/>
        <v>0</v>
      </c>
      <c r="R994" s="18">
        <f t="shared" si="108"/>
        <v>0</v>
      </c>
      <c r="S994" s="18">
        <f t="shared" si="109"/>
        <v>0</v>
      </c>
      <c r="T994" s="52" t="e">
        <f>VLOOKUP(I994,Konten!A:D,4,FALSE)</f>
        <v>#N/A</v>
      </c>
    </row>
    <row r="995" spans="1:20">
      <c r="A995" s="67"/>
      <c r="B995" s="67">
        <f t="shared" si="111"/>
        <v>986</v>
      </c>
      <c r="C995" s="68"/>
      <c r="D995" s="69"/>
      <c r="E995" s="69"/>
      <c r="F995" s="69"/>
      <c r="G995" s="70"/>
      <c r="H995" s="69"/>
      <c r="I995" s="70"/>
      <c r="J995" s="71"/>
      <c r="K995" s="71"/>
      <c r="L995" s="72"/>
      <c r="M995" s="42">
        <f>IF($D$5=Abfrage!$O$2,(MONTH(C995)),(VLOOKUP((MONTH(C995)),Abfrage!$I$2:$J$13,2,FALSE)))</f>
        <v>1</v>
      </c>
      <c r="N995" s="18">
        <f t="shared" si="105"/>
        <v>0</v>
      </c>
      <c r="O995" s="18">
        <f t="shared" si="110"/>
        <v>0</v>
      </c>
      <c r="P995" s="18">
        <f t="shared" si="106"/>
        <v>0</v>
      </c>
      <c r="Q995" s="18">
        <f t="shared" si="107"/>
        <v>0</v>
      </c>
      <c r="R995" s="18">
        <f t="shared" si="108"/>
        <v>0</v>
      </c>
      <c r="S995" s="18">
        <f t="shared" si="109"/>
        <v>0</v>
      </c>
      <c r="T995" s="52" t="e">
        <f>VLOOKUP(I995,Konten!A:D,4,FALSE)</f>
        <v>#N/A</v>
      </c>
    </row>
    <row r="996" spans="1:20">
      <c r="A996" s="67"/>
      <c r="B996" s="67">
        <f t="shared" si="111"/>
        <v>987</v>
      </c>
      <c r="C996" s="68"/>
      <c r="D996" s="69"/>
      <c r="E996" s="69"/>
      <c r="F996" s="69"/>
      <c r="G996" s="70"/>
      <c r="H996" s="69"/>
      <c r="I996" s="70"/>
      <c r="J996" s="71"/>
      <c r="K996" s="71"/>
      <c r="L996" s="72"/>
      <c r="M996" s="42">
        <f>IF($D$5=Abfrage!$O$2,(MONTH(C996)),(VLOOKUP((MONTH(C996)),Abfrage!$I$2:$J$13,2,FALSE)))</f>
        <v>1</v>
      </c>
      <c r="N996" s="18">
        <f t="shared" si="105"/>
        <v>0</v>
      </c>
      <c r="O996" s="18">
        <f t="shared" si="110"/>
        <v>0</v>
      </c>
      <c r="P996" s="18">
        <f t="shared" si="106"/>
        <v>0</v>
      </c>
      <c r="Q996" s="18">
        <f t="shared" si="107"/>
        <v>0</v>
      </c>
      <c r="R996" s="18">
        <f t="shared" si="108"/>
        <v>0</v>
      </c>
      <c r="S996" s="18">
        <f t="shared" si="109"/>
        <v>0</v>
      </c>
      <c r="T996" s="52" t="e">
        <f>VLOOKUP(I996,Konten!A:D,4,FALSE)</f>
        <v>#N/A</v>
      </c>
    </row>
    <row r="997" spans="1:20">
      <c r="A997" s="67"/>
      <c r="B997" s="67">
        <f t="shared" si="111"/>
        <v>988</v>
      </c>
      <c r="C997" s="68"/>
      <c r="D997" s="69"/>
      <c r="E997" s="69"/>
      <c r="F997" s="69"/>
      <c r="G997" s="70"/>
      <c r="H997" s="69"/>
      <c r="I997" s="70"/>
      <c r="J997" s="71"/>
      <c r="K997" s="71"/>
      <c r="L997" s="72"/>
      <c r="M997" s="42">
        <f>IF($D$5=Abfrage!$O$2,(MONTH(C997)),(VLOOKUP((MONTH(C997)),Abfrage!$I$2:$J$13,2,FALSE)))</f>
        <v>1</v>
      </c>
      <c r="N997" s="18">
        <f t="shared" si="105"/>
        <v>0</v>
      </c>
      <c r="O997" s="18">
        <f t="shared" si="110"/>
        <v>0</v>
      </c>
      <c r="P997" s="18">
        <f t="shared" si="106"/>
        <v>0</v>
      </c>
      <c r="Q997" s="18">
        <f t="shared" si="107"/>
        <v>0</v>
      </c>
      <c r="R997" s="18">
        <f t="shared" si="108"/>
        <v>0</v>
      </c>
      <c r="S997" s="18">
        <f t="shared" si="109"/>
        <v>0</v>
      </c>
      <c r="T997" s="52" t="e">
        <f>VLOOKUP(I997,Konten!A:D,4,FALSE)</f>
        <v>#N/A</v>
      </c>
    </row>
    <row r="998" spans="1:20">
      <c r="A998" s="67"/>
      <c r="B998" s="67">
        <f t="shared" si="111"/>
        <v>989</v>
      </c>
      <c r="C998" s="68"/>
      <c r="D998" s="69"/>
      <c r="E998" s="69"/>
      <c r="F998" s="69"/>
      <c r="G998" s="70"/>
      <c r="H998" s="69"/>
      <c r="I998" s="70"/>
      <c r="J998" s="71"/>
      <c r="K998" s="71"/>
      <c r="L998" s="72"/>
      <c r="M998" s="42">
        <f>IF($D$5=Abfrage!$O$2,(MONTH(C998)),(VLOOKUP((MONTH(C998)),Abfrage!$I$2:$J$13,2,FALSE)))</f>
        <v>1</v>
      </c>
      <c r="N998" s="18">
        <f t="shared" si="105"/>
        <v>0</v>
      </c>
      <c r="O998" s="18">
        <f t="shared" si="110"/>
        <v>0</v>
      </c>
      <c r="P998" s="18">
        <f t="shared" si="106"/>
        <v>0</v>
      </c>
      <c r="Q998" s="18">
        <f t="shared" si="107"/>
        <v>0</v>
      </c>
      <c r="R998" s="18">
        <f t="shared" si="108"/>
        <v>0</v>
      </c>
      <c r="S998" s="18">
        <f t="shared" si="109"/>
        <v>0</v>
      </c>
      <c r="T998" s="52" t="e">
        <f>VLOOKUP(I998,Konten!A:D,4,FALSE)</f>
        <v>#N/A</v>
      </c>
    </row>
    <row r="999" spans="1:20">
      <c r="A999" s="67"/>
      <c r="B999" s="67">
        <f t="shared" si="111"/>
        <v>990</v>
      </c>
      <c r="C999" s="68"/>
      <c r="D999" s="69"/>
      <c r="E999" s="69"/>
      <c r="F999" s="69"/>
      <c r="G999" s="70"/>
      <c r="H999" s="69"/>
      <c r="I999" s="70"/>
      <c r="J999" s="71"/>
      <c r="K999" s="71"/>
      <c r="L999" s="72"/>
      <c r="M999" s="42">
        <f>IF($D$5=Abfrage!$O$2,(MONTH(C999)),(VLOOKUP((MONTH(C999)),Abfrage!$I$2:$J$13,2,FALSE)))</f>
        <v>1</v>
      </c>
      <c r="N999" s="18">
        <f t="shared" si="105"/>
        <v>0</v>
      </c>
      <c r="O999" s="18">
        <f t="shared" si="110"/>
        <v>0</v>
      </c>
      <c r="P999" s="18">
        <f t="shared" si="106"/>
        <v>0</v>
      </c>
      <c r="Q999" s="18">
        <f t="shared" si="107"/>
        <v>0</v>
      </c>
      <c r="R999" s="18">
        <f t="shared" si="108"/>
        <v>0</v>
      </c>
      <c r="S999" s="18">
        <f t="shared" si="109"/>
        <v>0</v>
      </c>
      <c r="T999" s="52" t="e">
        <f>VLOOKUP(I999,Konten!A:D,4,FALSE)</f>
        <v>#N/A</v>
      </c>
    </row>
    <row r="1000" spans="1:20">
      <c r="A1000" s="67"/>
      <c r="B1000" s="67">
        <f t="shared" si="111"/>
        <v>991</v>
      </c>
      <c r="C1000" s="68"/>
      <c r="D1000" s="69"/>
      <c r="E1000" s="69"/>
      <c r="F1000" s="69"/>
      <c r="G1000" s="70"/>
      <c r="H1000" s="69"/>
      <c r="I1000" s="70"/>
      <c r="J1000" s="71"/>
      <c r="K1000" s="71"/>
      <c r="L1000" s="72"/>
      <c r="M1000" s="42">
        <f>IF($D$5=Abfrage!$O$2,(MONTH(C1000)),(VLOOKUP((MONTH(C1000)),Abfrage!$I$2:$J$13,2,FALSE)))</f>
        <v>1</v>
      </c>
      <c r="N1000" s="18">
        <f t="shared" si="105"/>
        <v>0</v>
      </c>
      <c r="O1000" s="18">
        <f t="shared" si="110"/>
        <v>0</v>
      </c>
      <c r="P1000" s="18">
        <f t="shared" si="106"/>
        <v>0</v>
      </c>
      <c r="Q1000" s="18">
        <f t="shared" si="107"/>
        <v>0</v>
      </c>
      <c r="R1000" s="18">
        <f t="shared" si="108"/>
        <v>0</v>
      </c>
      <c r="S1000" s="18">
        <f t="shared" si="109"/>
        <v>0</v>
      </c>
      <c r="T1000" s="52" t="e">
        <f>VLOOKUP(I1000,Konten!A:D,4,FALSE)</f>
        <v>#N/A</v>
      </c>
    </row>
    <row r="1001" spans="1:20">
      <c r="A1001" s="67"/>
      <c r="B1001" s="67">
        <f t="shared" si="111"/>
        <v>992</v>
      </c>
      <c r="C1001" s="68"/>
      <c r="D1001" s="69"/>
      <c r="E1001" s="69"/>
      <c r="F1001" s="69"/>
      <c r="G1001" s="70"/>
      <c r="H1001" s="69"/>
      <c r="I1001" s="70"/>
      <c r="J1001" s="71"/>
      <c r="K1001" s="71"/>
      <c r="L1001" s="72"/>
      <c r="M1001" s="42">
        <f>IF($D$5=Abfrage!$O$2,(MONTH(C1001)),(VLOOKUP((MONTH(C1001)),Abfrage!$I$2:$J$13,2,FALSE)))</f>
        <v>1</v>
      </c>
      <c r="N1001" s="18">
        <f t="shared" si="105"/>
        <v>0</v>
      </c>
      <c r="O1001" s="18">
        <f t="shared" si="110"/>
        <v>0</v>
      </c>
      <c r="P1001" s="18">
        <f t="shared" si="106"/>
        <v>0</v>
      </c>
      <c r="Q1001" s="18">
        <f t="shared" si="107"/>
        <v>0</v>
      </c>
      <c r="R1001" s="18">
        <f t="shared" si="108"/>
        <v>0</v>
      </c>
      <c r="S1001" s="18">
        <f t="shared" si="109"/>
        <v>0</v>
      </c>
      <c r="T1001" s="52" t="e">
        <f>VLOOKUP(I1001,Konten!A:D,4,FALSE)</f>
        <v>#N/A</v>
      </c>
    </row>
    <row r="1002" spans="1:20">
      <c r="A1002" s="67"/>
      <c r="B1002" s="67">
        <f t="shared" si="111"/>
        <v>993</v>
      </c>
      <c r="C1002" s="68"/>
      <c r="D1002" s="69"/>
      <c r="E1002" s="69"/>
      <c r="F1002" s="69"/>
      <c r="G1002" s="70"/>
      <c r="H1002" s="69"/>
      <c r="I1002" s="70"/>
      <c r="J1002" s="71"/>
      <c r="K1002" s="71"/>
      <c r="L1002" s="72"/>
      <c r="M1002" s="42">
        <f>IF($D$5=Abfrage!$O$2,(MONTH(C1002)),(VLOOKUP((MONTH(C1002)),Abfrage!$I$2:$J$13,2,FALSE)))</f>
        <v>1</v>
      </c>
      <c r="N1002" s="18">
        <f t="shared" si="105"/>
        <v>0</v>
      </c>
      <c r="O1002" s="18">
        <f t="shared" si="110"/>
        <v>0</v>
      </c>
      <c r="P1002" s="18">
        <f t="shared" si="106"/>
        <v>0</v>
      </c>
      <c r="Q1002" s="18">
        <f t="shared" si="107"/>
        <v>0</v>
      </c>
      <c r="R1002" s="18">
        <f t="shared" si="108"/>
        <v>0</v>
      </c>
      <c r="S1002" s="18">
        <f t="shared" si="109"/>
        <v>0</v>
      </c>
      <c r="T1002" s="52" t="e">
        <f>VLOOKUP(I1002,Konten!A:D,4,FALSE)</f>
        <v>#N/A</v>
      </c>
    </row>
    <row r="1003" spans="1:20">
      <c r="A1003" s="67"/>
      <c r="B1003" s="67">
        <f t="shared" si="111"/>
        <v>994</v>
      </c>
      <c r="C1003" s="68"/>
      <c r="D1003" s="69"/>
      <c r="E1003" s="69"/>
      <c r="F1003" s="69"/>
      <c r="G1003" s="70"/>
      <c r="H1003" s="69"/>
      <c r="I1003" s="70"/>
      <c r="J1003" s="71"/>
      <c r="K1003" s="71"/>
      <c r="L1003" s="72"/>
      <c r="M1003" s="42">
        <f>IF($D$5=Abfrage!$O$2,(MONTH(C1003)),(VLOOKUP((MONTH(C1003)),Abfrage!$I$2:$J$13,2,FALSE)))</f>
        <v>1</v>
      </c>
      <c r="N1003" s="18">
        <f t="shared" si="105"/>
        <v>0</v>
      </c>
      <c r="O1003" s="18">
        <f t="shared" si="110"/>
        <v>0</v>
      </c>
      <c r="P1003" s="18">
        <f t="shared" si="106"/>
        <v>0</v>
      </c>
      <c r="Q1003" s="18">
        <f t="shared" si="107"/>
        <v>0</v>
      </c>
      <c r="R1003" s="18">
        <f t="shared" si="108"/>
        <v>0</v>
      </c>
      <c r="S1003" s="18">
        <f t="shared" si="109"/>
        <v>0</v>
      </c>
      <c r="T1003" s="52" t="e">
        <f>VLOOKUP(I1003,Konten!A:D,4,FALSE)</f>
        <v>#N/A</v>
      </c>
    </row>
    <row r="1004" spans="1:20">
      <c r="A1004" s="67"/>
      <c r="B1004" s="67">
        <f t="shared" si="111"/>
        <v>995</v>
      </c>
      <c r="C1004" s="68"/>
      <c r="D1004" s="69"/>
      <c r="E1004" s="69"/>
      <c r="F1004" s="69"/>
      <c r="G1004" s="70"/>
      <c r="H1004" s="69"/>
      <c r="I1004" s="70"/>
      <c r="J1004" s="71"/>
      <c r="K1004" s="71"/>
      <c r="L1004" s="72"/>
      <c r="M1004" s="42">
        <f>IF($D$5=Abfrage!$O$2,(MONTH(C1004)),(VLOOKUP((MONTH(C1004)),Abfrage!$I$2:$J$13,2,FALSE)))</f>
        <v>1</v>
      </c>
      <c r="N1004" s="18">
        <f t="shared" si="105"/>
        <v>0</v>
      </c>
      <c r="O1004" s="18">
        <f t="shared" si="110"/>
        <v>0</v>
      </c>
      <c r="P1004" s="18">
        <f t="shared" si="106"/>
        <v>0</v>
      </c>
      <c r="Q1004" s="18">
        <f t="shared" si="107"/>
        <v>0</v>
      </c>
      <c r="R1004" s="18">
        <f t="shared" si="108"/>
        <v>0</v>
      </c>
      <c r="S1004" s="18">
        <f t="shared" si="109"/>
        <v>0</v>
      </c>
      <c r="T1004" s="52" t="e">
        <f>VLOOKUP(I1004,Konten!A:D,4,FALSE)</f>
        <v>#N/A</v>
      </c>
    </row>
    <row r="1005" spans="1:20">
      <c r="A1005" s="67"/>
      <c r="B1005" s="67">
        <f t="shared" si="111"/>
        <v>996</v>
      </c>
      <c r="C1005" s="68"/>
      <c r="D1005" s="69"/>
      <c r="E1005" s="69"/>
      <c r="F1005" s="69"/>
      <c r="G1005" s="70"/>
      <c r="H1005" s="69"/>
      <c r="I1005" s="70"/>
      <c r="J1005" s="71"/>
      <c r="K1005" s="71"/>
      <c r="L1005" s="72"/>
      <c r="M1005" s="42">
        <f>IF($D$5=Abfrage!$O$2,(MONTH(C1005)),(VLOOKUP((MONTH(C1005)),Abfrage!$I$2:$J$13,2,FALSE)))</f>
        <v>1</v>
      </c>
      <c r="N1005" s="18">
        <f t="shared" si="105"/>
        <v>0</v>
      </c>
      <c r="O1005" s="18">
        <f t="shared" si="110"/>
        <v>0</v>
      </c>
      <c r="P1005" s="18">
        <f t="shared" si="106"/>
        <v>0</v>
      </c>
      <c r="Q1005" s="18">
        <f t="shared" si="107"/>
        <v>0</v>
      </c>
      <c r="R1005" s="18">
        <f t="shared" si="108"/>
        <v>0</v>
      </c>
      <c r="S1005" s="18">
        <f t="shared" si="109"/>
        <v>0</v>
      </c>
      <c r="T1005" s="52" t="e">
        <f>VLOOKUP(I1005,Konten!A:D,4,FALSE)</f>
        <v>#N/A</v>
      </c>
    </row>
    <row r="1006" spans="1:20">
      <c r="A1006" s="67"/>
      <c r="B1006" s="67">
        <f t="shared" si="111"/>
        <v>997</v>
      </c>
      <c r="C1006" s="68"/>
      <c r="D1006" s="69"/>
      <c r="E1006" s="69"/>
      <c r="F1006" s="69"/>
      <c r="G1006" s="70"/>
      <c r="H1006" s="69"/>
      <c r="I1006" s="70"/>
      <c r="J1006" s="71"/>
      <c r="K1006" s="71"/>
      <c r="L1006" s="72"/>
      <c r="M1006" s="42">
        <f>IF($D$5=Abfrage!$O$2,(MONTH(C1006)),(VLOOKUP((MONTH(C1006)),Abfrage!$I$2:$J$13,2,FALSE)))</f>
        <v>1</v>
      </c>
      <c r="N1006" s="18">
        <f t="shared" si="105"/>
        <v>0</v>
      </c>
      <c r="O1006" s="18">
        <f t="shared" si="110"/>
        <v>0</v>
      </c>
      <c r="P1006" s="18">
        <f t="shared" si="106"/>
        <v>0</v>
      </c>
      <c r="Q1006" s="18">
        <f t="shared" si="107"/>
        <v>0</v>
      </c>
      <c r="R1006" s="18">
        <f t="shared" si="108"/>
        <v>0</v>
      </c>
      <c r="S1006" s="18">
        <f t="shared" si="109"/>
        <v>0</v>
      </c>
      <c r="T1006" s="52" t="e">
        <f>VLOOKUP(I1006,Konten!A:D,4,FALSE)</f>
        <v>#N/A</v>
      </c>
    </row>
    <row r="1007" spans="1:20">
      <c r="A1007" s="67"/>
      <c r="B1007" s="67">
        <f t="shared" si="111"/>
        <v>998</v>
      </c>
      <c r="C1007" s="68"/>
      <c r="D1007" s="69"/>
      <c r="E1007" s="69"/>
      <c r="F1007" s="69"/>
      <c r="G1007" s="70"/>
      <c r="H1007" s="69"/>
      <c r="I1007" s="70"/>
      <c r="J1007" s="71"/>
      <c r="K1007" s="71"/>
      <c r="L1007" s="72"/>
      <c r="M1007" s="42">
        <f>IF($D$5=Abfrage!$O$2,(MONTH(C1007)),(VLOOKUP((MONTH(C1007)),Abfrage!$I$2:$J$13,2,FALSE)))</f>
        <v>1</v>
      </c>
      <c r="N1007" s="18">
        <f t="shared" si="105"/>
        <v>0</v>
      </c>
      <c r="O1007" s="18">
        <f t="shared" si="110"/>
        <v>0</v>
      </c>
      <c r="P1007" s="18">
        <f t="shared" si="106"/>
        <v>0</v>
      </c>
      <c r="Q1007" s="18">
        <f t="shared" si="107"/>
        <v>0</v>
      </c>
      <c r="R1007" s="18">
        <f t="shared" si="108"/>
        <v>0</v>
      </c>
      <c r="S1007" s="18">
        <f t="shared" si="109"/>
        <v>0</v>
      </c>
      <c r="T1007" s="52" t="e">
        <f>VLOOKUP(I1007,Konten!A:D,4,FALSE)</f>
        <v>#N/A</v>
      </c>
    </row>
    <row r="1008" spans="1:20">
      <c r="A1008" s="67"/>
      <c r="B1008" s="67">
        <f t="shared" si="111"/>
        <v>999</v>
      </c>
      <c r="C1008" s="68"/>
      <c r="D1008" s="69"/>
      <c r="E1008" s="69"/>
      <c r="F1008" s="69"/>
      <c r="G1008" s="70"/>
      <c r="H1008" s="69"/>
      <c r="I1008" s="70"/>
      <c r="J1008" s="71"/>
      <c r="K1008" s="71"/>
      <c r="L1008" s="72"/>
      <c r="M1008" s="42">
        <f>IF($D$5=Abfrage!$O$2,(MONTH(C1008)),(VLOOKUP((MONTH(C1008)),Abfrage!$I$2:$J$13,2,FALSE)))</f>
        <v>1</v>
      </c>
      <c r="N1008" s="18">
        <f t="shared" si="105"/>
        <v>0</v>
      </c>
      <c r="O1008" s="18">
        <f t="shared" si="110"/>
        <v>0</v>
      </c>
      <c r="P1008" s="18">
        <f t="shared" si="106"/>
        <v>0</v>
      </c>
      <c r="Q1008" s="18">
        <f t="shared" si="107"/>
        <v>0</v>
      </c>
      <c r="R1008" s="18">
        <f t="shared" si="108"/>
        <v>0</v>
      </c>
      <c r="S1008" s="18">
        <f t="shared" si="109"/>
        <v>0</v>
      </c>
      <c r="T1008" s="52" t="e">
        <f>VLOOKUP(I1008,Konten!A:D,4,FALSE)</f>
        <v>#N/A</v>
      </c>
    </row>
    <row r="1009" spans="1:20">
      <c r="A1009" s="67"/>
      <c r="B1009" s="67">
        <f t="shared" si="111"/>
        <v>1000</v>
      </c>
      <c r="C1009" s="68"/>
      <c r="D1009" s="69"/>
      <c r="E1009" s="69"/>
      <c r="F1009" s="69"/>
      <c r="G1009" s="70"/>
      <c r="H1009" s="69"/>
      <c r="I1009" s="70"/>
      <c r="J1009" s="71"/>
      <c r="K1009" s="71"/>
      <c r="L1009" s="72"/>
      <c r="M1009" s="42">
        <f>IF($D$5=Abfrage!$O$2,(MONTH(C1009)),(VLOOKUP((MONTH(C1009)),Abfrage!$I$2:$J$13,2,FALSE)))</f>
        <v>1</v>
      </c>
      <c r="N1009" s="18">
        <f t="shared" si="105"/>
        <v>0</v>
      </c>
      <c r="O1009" s="18">
        <f t="shared" si="110"/>
        <v>0</v>
      </c>
      <c r="P1009" s="18">
        <f t="shared" si="106"/>
        <v>0</v>
      </c>
      <c r="Q1009" s="18">
        <f t="shared" si="107"/>
        <v>0</v>
      </c>
      <c r="R1009" s="18">
        <f t="shared" si="108"/>
        <v>0</v>
      </c>
      <c r="S1009" s="18">
        <f t="shared" si="109"/>
        <v>0</v>
      </c>
      <c r="T1009" s="52" t="e">
        <f>VLOOKUP(I1009,Konten!A:D,4,FALSE)</f>
        <v>#N/A</v>
      </c>
    </row>
    <row r="1010" spans="1:20">
      <c r="A1010" s="67"/>
      <c r="B1010" s="67">
        <f t="shared" si="111"/>
        <v>1001</v>
      </c>
      <c r="C1010" s="68"/>
      <c r="D1010" s="69"/>
      <c r="E1010" s="69"/>
      <c r="F1010" s="69"/>
      <c r="G1010" s="70"/>
      <c r="H1010" s="69"/>
      <c r="I1010" s="70"/>
      <c r="J1010" s="71"/>
      <c r="K1010" s="71"/>
      <c r="L1010" s="72"/>
      <c r="M1010" s="42">
        <f>IF($D$5=Abfrage!$O$2,(MONTH(C1010)),(VLOOKUP((MONTH(C1010)),Abfrage!$I$2:$J$13,2,FALSE)))</f>
        <v>1</v>
      </c>
      <c r="N1010" s="18">
        <f t="shared" si="105"/>
        <v>0</v>
      </c>
      <c r="O1010" s="18">
        <f t="shared" si="110"/>
        <v>0</v>
      </c>
      <c r="P1010" s="18">
        <f t="shared" si="106"/>
        <v>0</v>
      </c>
      <c r="Q1010" s="18">
        <f t="shared" si="107"/>
        <v>0</v>
      </c>
      <c r="R1010" s="18">
        <f t="shared" si="108"/>
        <v>0</v>
      </c>
      <c r="S1010" s="18">
        <f t="shared" si="109"/>
        <v>0</v>
      </c>
      <c r="T1010" s="52" t="e">
        <f>VLOOKUP(I1010,Konten!A:D,4,FALSE)</f>
        <v>#N/A</v>
      </c>
    </row>
    <row r="1011" spans="1:20">
      <c r="A1011" s="67"/>
      <c r="B1011" s="67">
        <f t="shared" si="111"/>
        <v>1002</v>
      </c>
      <c r="C1011" s="68"/>
      <c r="D1011" s="69"/>
      <c r="E1011" s="69"/>
      <c r="F1011" s="69"/>
      <c r="G1011" s="70"/>
      <c r="H1011" s="69"/>
      <c r="I1011" s="70"/>
      <c r="J1011" s="71"/>
      <c r="K1011" s="71"/>
      <c r="L1011" s="72"/>
      <c r="M1011" s="42">
        <f>IF($D$5=Abfrage!$O$2,(MONTH(C1011)),(VLOOKUP((MONTH(C1011)),Abfrage!$I$2:$J$13,2,FALSE)))</f>
        <v>1</v>
      </c>
      <c r="N1011" s="18">
        <f t="shared" si="105"/>
        <v>0</v>
      </c>
      <c r="O1011" s="18">
        <f t="shared" si="110"/>
        <v>0</v>
      </c>
      <c r="P1011" s="18">
        <f t="shared" si="106"/>
        <v>0</v>
      </c>
      <c r="Q1011" s="18">
        <f t="shared" si="107"/>
        <v>0</v>
      </c>
      <c r="R1011" s="18">
        <f t="shared" si="108"/>
        <v>0</v>
      </c>
      <c r="S1011" s="18">
        <f t="shared" si="109"/>
        <v>0</v>
      </c>
      <c r="T1011" s="52" t="e">
        <f>VLOOKUP(I1011,Konten!A:D,4,FALSE)</f>
        <v>#N/A</v>
      </c>
    </row>
    <row r="1012" spans="1:20">
      <c r="A1012" s="67"/>
      <c r="B1012" s="67">
        <f t="shared" si="111"/>
        <v>1003</v>
      </c>
      <c r="C1012" s="68"/>
      <c r="D1012" s="69"/>
      <c r="E1012" s="69"/>
      <c r="F1012" s="69"/>
      <c r="G1012" s="70"/>
      <c r="H1012" s="69"/>
      <c r="I1012" s="70"/>
      <c r="J1012" s="71"/>
      <c r="K1012" s="71"/>
      <c r="L1012" s="72"/>
      <c r="M1012" s="42">
        <f>IF($D$5=Abfrage!$O$2,(MONTH(C1012)),(VLOOKUP((MONTH(C1012)),Abfrage!$I$2:$J$13,2,FALSE)))</f>
        <v>1</v>
      </c>
      <c r="N1012" s="18">
        <f t="shared" si="105"/>
        <v>0</v>
      </c>
      <c r="O1012" s="18">
        <f t="shared" si="110"/>
        <v>0</v>
      </c>
      <c r="P1012" s="18">
        <f t="shared" si="106"/>
        <v>0</v>
      </c>
      <c r="Q1012" s="18">
        <f t="shared" si="107"/>
        <v>0</v>
      </c>
      <c r="R1012" s="18">
        <f t="shared" si="108"/>
        <v>0</v>
      </c>
      <c r="S1012" s="18">
        <f t="shared" si="109"/>
        <v>0</v>
      </c>
      <c r="T1012" s="52" t="e">
        <f>VLOOKUP(I1012,Konten!A:D,4,FALSE)</f>
        <v>#N/A</v>
      </c>
    </row>
    <row r="1013" spans="1:20">
      <c r="A1013" s="67"/>
      <c r="B1013" s="67">
        <f t="shared" si="111"/>
        <v>1004</v>
      </c>
      <c r="C1013" s="68"/>
      <c r="D1013" s="69"/>
      <c r="E1013" s="69"/>
      <c r="F1013" s="69"/>
      <c r="G1013" s="70"/>
      <c r="H1013" s="69"/>
      <c r="I1013" s="70"/>
      <c r="J1013" s="71"/>
      <c r="K1013" s="71"/>
      <c r="L1013" s="72"/>
      <c r="M1013" s="42">
        <f>IF($D$5=Abfrage!$O$2,(MONTH(C1013)),(VLOOKUP((MONTH(C1013)),Abfrage!$I$2:$J$13,2,FALSE)))</f>
        <v>1</v>
      </c>
      <c r="N1013" s="18">
        <f t="shared" si="105"/>
        <v>0</v>
      </c>
      <c r="O1013" s="18">
        <f t="shared" si="110"/>
        <v>0</v>
      </c>
      <c r="P1013" s="18">
        <f t="shared" si="106"/>
        <v>0</v>
      </c>
      <c r="Q1013" s="18">
        <f t="shared" si="107"/>
        <v>0</v>
      </c>
      <c r="R1013" s="18">
        <f t="shared" si="108"/>
        <v>0</v>
      </c>
      <c r="S1013" s="18">
        <f t="shared" si="109"/>
        <v>0</v>
      </c>
      <c r="T1013" s="52" t="e">
        <f>VLOOKUP(I1013,Konten!A:D,4,FALSE)</f>
        <v>#N/A</v>
      </c>
    </row>
    <row r="1014" spans="1:20">
      <c r="A1014" s="67"/>
      <c r="B1014" s="67">
        <f t="shared" si="111"/>
        <v>1005</v>
      </c>
      <c r="C1014" s="68"/>
      <c r="D1014" s="69"/>
      <c r="E1014" s="69"/>
      <c r="F1014" s="69"/>
      <c r="G1014" s="70"/>
      <c r="H1014" s="69"/>
      <c r="I1014" s="70"/>
      <c r="J1014" s="71"/>
      <c r="K1014" s="71"/>
      <c r="L1014" s="72"/>
      <c r="M1014" s="42">
        <f>IF($D$5=Abfrage!$O$2,(MONTH(C1014)),(VLOOKUP((MONTH(C1014)),Abfrage!$I$2:$J$13,2,FALSE)))</f>
        <v>1</v>
      </c>
      <c r="N1014" s="18">
        <f t="shared" si="105"/>
        <v>0</v>
      </c>
      <c r="O1014" s="18">
        <f t="shared" si="110"/>
        <v>0</v>
      </c>
      <c r="P1014" s="18">
        <f t="shared" si="106"/>
        <v>0</v>
      </c>
      <c r="Q1014" s="18">
        <f t="shared" si="107"/>
        <v>0</v>
      </c>
      <c r="R1014" s="18">
        <f t="shared" si="108"/>
        <v>0</v>
      </c>
      <c r="S1014" s="18">
        <f t="shared" si="109"/>
        <v>0</v>
      </c>
      <c r="T1014" s="52" t="e">
        <f>VLOOKUP(I1014,Konten!A:D,4,FALSE)</f>
        <v>#N/A</v>
      </c>
    </row>
    <row r="1015" spans="1:20">
      <c r="A1015" s="67"/>
      <c r="B1015" s="67">
        <f t="shared" si="111"/>
        <v>1006</v>
      </c>
      <c r="C1015" s="68"/>
      <c r="D1015" s="69"/>
      <c r="E1015" s="69"/>
      <c r="F1015" s="69"/>
      <c r="G1015" s="70"/>
      <c r="H1015" s="69"/>
      <c r="I1015" s="70"/>
      <c r="J1015" s="71"/>
      <c r="K1015" s="71"/>
      <c r="L1015" s="72"/>
      <c r="M1015" s="42">
        <f>IF($D$5=Abfrage!$O$2,(MONTH(C1015)),(VLOOKUP((MONTH(C1015)),Abfrage!$I$2:$J$13,2,FALSE)))</f>
        <v>1</v>
      </c>
      <c r="N1015" s="18">
        <f t="shared" si="105"/>
        <v>0</v>
      </c>
      <c r="O1015" s="18">
        <f t="shared" si="110"/>
        <v>0</v>
      </c>
      <c r="P1015" s="18">
        <f t="shared" si="106"/>
        <v>0</v>
      </c>
      <c r="Q1015" s="18">
        <f t="shared" si="107"/>
        <v>0</v>
      </c>
      <c r="R1015" s="18">
        <f t="shared" si="108"/>
        <v>0</v>
      </c>
      <c r="S1015" s="18">
        <f t="shared" si="109"/>
        <v>0</v>
      </c>
      <c r="T1015" s="52" t="e">
        <f>VLOOKUP(I1015,Konten!A:D,4,FALSE)</f>
        <v>#N/A</v>
      </c>
    </row>
    <row r="1016" spans="1:20">
      <c r="A1016" s="67"/>
      <c r="B1016" s="67">
        <f t="shared" si="111"/>
        <v>1007</v>
      </c>
      <c r="C1016" s="68"/>
      <c r="D1016" s="69"/>
      <c r="E1016" s="69"/>
      <c r="F1016" s="69"/>
      <c r="G1016" s="70"/>
      <c r="H1016" s="69"/>
      <c r="I1016" s="70"/>
      <c r="J1016" s="71"/>
      <c r="K1016" s="71"/>
      <c r="L1016" s="72"/>
      <c r="M1016" s="42">
        <f>IF($D$5=Abfrage!$O$2,(MONTH(C1016)),(VLOOKUP((MONTH(C1016)),Abfrage!$I$2:$J$13,2,FALSE)))</f>
        <v>1</v>
      </c>
      <c r="N1016" s="18">
        <f t="shared" si="105"/>
        <v>0</v>
      </c>
      <c r="O1016" s="18">
        <f t="shared" si="110"/>
        <v>0</v>
      </c>
      <c r="P1016" s="18">
        <f t="shared" si="106"/>
        <v>0</v>
      </c>
      <c r="Q1016" s="18">
        <f t="shared" si="107"/>
        <v>0</v>
      </c>
      <c r="R1016" s="18">
        <f t="shared" si="108"/>
        <v>0</v>
      </c>
      <c r="S1016" s="18">
        <f t="shared" si="109"/>
        <v>0</v>
      </c>
      <c r="T1016" s="52" t="e">
        <f>VLOOKUP(I1016,Konten!A:D,4,FALSE)</f>
        <v>#N/A</v>
      </c>
    </row>
    <row r="1017" spans="1:20">
      <c r="A1017" s="67"/>
      <c r="B1017" s="67">
        <f t="shared" si="111"/>
        <v>1008</v>
      </c>
      <c r="C1017" s="68"/>
      <c r="D1017" s="69"/>
      <c r="E1017" s="69"/>
      <c r="F1017" s="69"/>
      <c r="G1017" s="70"/>
      <c r="H1017" s="69"/>
      <c r="I1017" s="70"/>
      <c r="J1017" s="71"/>
      <c r="K1017" s="71"/>
      <c r="L1017" s="72"/>
      <c r="M1017" s="42">
        <f>IF($D$5=Abfrage!$O$2,(MONTH(C1017)),(VLOOKUP((MONTH(C1017)),Abfrage!$I$2:$J$13,2,FALSE)))</f>
        <v>1</v>
      </c>
      <c r="N1017" s="18">
        <f t="shared" si="105"/>
        <v>0</v>
      </c>
      <c r="O1017" s="18">
        <f t="shared" si="110"/>
        <v>0</v>
      </c>
      <c r="P1017" s="18">
        <f t="shared" si="106"/>
        <v>0</v>
      </c>
      <c r="Q1017" s="18">
        <f t="shared" si="107"/>
        <v>0</v>
      </c>
      <c r="R1017" s="18">
        <f t="shared" si="108"/>
        <v>0</v>
      </c>
      <c r="S1017" s="18">
        <f t="shared" si="109"/>
        <v>0</v>
      </c>
      <c r="T1017" s="52" t="e">
        <f>VLOOKUP(I1017,Konten!A:D,4,FALSE)</f>
        <v>#N/A</v>
      </c>
    </row>
    <row r="1018" spans="1:20">
      <c r="A1018" s="67"/>
      <c r="B1018" s="67">
        <f t="shared" si="111"/>
        <v>1009</v>
      </c>
      <c r="C1018" s="68"/>
      <c r="D1018" s="69"/>
      <c r="E1018" s="69"/>
      <c r="F1018" s="69"/>
      <c r="G1018" s="70"/>
      <c r="H1018" s="69"/>
      <c r="I1018" s="70"/>
      <c r="J1018" s="71"/>
      <c r="K1018" s="71"/>
      <c r="L1018" s="72"/>
      <c r="M1018" s="42">
        <f>IF($D$5=Abfrage!$O$2,(MONTH(C1018)),(VLOOKUP((MONTH(C1018)),Abfrage!$I$2:$J$13,2,FALSE)))</f>
        <v>1</v>
      </c>
      <c r="N1018" s="18">
        <f t="shared" si="105"/>
        <v>0</v>
      </c>
      <c r="O1018" s="18">
        <f t="shared" si="110"/>
        <v>0</v>
      </c>
      <c r="P1018" s="18">
        <f t="shared" si="106"/>
        <v>0</v>
      </c>
      <c r="Q1018" s="18">
        <f t="shared" si="107"/>
        <v>0</v>
      </c>
      <c r="R1018" s="18">
        <f t="shared" si="108"/>
        <v>0</v>
      </c>
      <c r="S1018" s="18">
        <f t="shared" si="109"/>
        <v>0</v>
      </c>
      <c r="T1018" s="52" t="e">
        <f>VLOOKUP(I1018,Konten!A:D,4,FALSE)</f>
        <v>#N/A</v>
      </c>
    </row>
    <row r="1019" spans="1:20">
      <c r="A1019" s="67"/>
      <c r="B1019" s="67">
        <f t="shared" si="111"/>
        <v>1010</v>
      </c>
      <c r="C1019" s="68"/>
      <c r="D1019" s="69"/>
      <c r="E1019" s="69"/>
      <c r="F1019" s="69"/>
      <c r="G1019" s="70"/>
      <c r="H1019" s="69"/>
      <c r="I1019" s="70"/>
      <c r="J1019" s="71"/>
      <c r="K1019" s="71"/>
      <c r="L1019" s="72"/>
      <c r="M1019" s="42">
        <f>IF($D$5=Abfrage!$O$2,(MONTH(C1019)),(VLOOKUP((MONTH(C1019)),Abfrage!$I$2:$J$13,2,FALSE)))</f>
        <v>1</v>
      </c>
      <c r="N1019" s="18">
        <f t="shared" si="105"/>
        <v>0</v>
      </c>
      <c r="O1019" s="18">
        <f t="shared" si="110"/>
        <v>0</v>
      </c>
      <c r="P1019" s="18">
        <f t="shared" si="106"/>
        <v>0</v>
      </c>
      <c r="Q1019" s="18">
        <f t="shared" si="107"/>
        <v>0</v>
      </c>
      <c r="R1019" s="18">
        <f t="shared" si="108"/>
        <v>0</v>
      </c>
      <c r="S1019" s="18">
        <f t="shared" si="109"/>
        <v>0</v>
      </c>
      <c r="T1019" s="52" t="e">
        <f>VLOOKUP(I1019,Konten!A:D,4,FALSE)</f>
        <v>#N/A</v>
      </c>
    </row>
    <row r="1020" spans="1:20">
      <c r="A1020" s="67"/>
      <c r="B1020" s="67">
        <f t="shared" si="111"/>
        <v>1011</v>
      </c>
      <c r="C1020" s="68"/>
      <c r="D1020" s="69"/>
      <c r="E1020" s="69"/>
      <c r="F1020" s="69"/>
      <c r="G1020" s="70"/>
      <c r="H1020" s="69"/>
      <c r="I1020" s="70"/>
      <c r="J1020" s="71"/>
      <c r="K1020" s="71"/>
      <c r="L1020" s="72"/>
      <c r="M1020" s="42">
        <f>IF($D$5=Abfrage!$O$2,(MONTH(C1020)),(VLOOKUP((MONTH(C1020)),Abfrage!$I$2:$J$13,2,FALSE)))</f>
        <v>1</v>
      </c>
      <c r="N1020" s="18">
        <f t="shared" si="105"/>
        <v>0</v>
      </c>
      <c r="O1020" s="18">
        <f t="shared" si="110"/>
        <v>0</v>
      </c>
      <c r="P1020" s="18">
        <f t="shared" si="106"/>
        <v>0</v>
      </c>
      <c r="Q1020" s="18">
        <f t="shared" si="107"/>
        <v>0</v>
      </c>
      <c r="R1020" s="18">
        <f t="shared" si="108"/>
        <v>0</v>
      </c>
      <c r="S1020" s="18">
        <f t="shared" si="109"/>
        <v>0</v>
      </c>
      <c r="T1020" s="52" t="e">
        <f>VLOOKUP(I1020,Konten!A:D,4,FALSE)</f>
        <v>#N/A</v>
      </c>
    </row>
    <row r="1021" spans="1:20">
      <c r="A1021" s="67"/>
      <c r="B1021" s="67">
        <f t="shared" si="111"/>
        <v>1012</v>
      </c>
      <c r="C1021" s="68"/>
      <c r="D1021" s="69"/>
      <c r="E1021" s="69"/>
      <c r="F1021" s="69"/>
      <c r="G1021" s="70"/>
      <c r="H1021" s="69"/>
      <c r="I1021" s="70"/>
      <c r="J1021" s="71"/>
      <c r="K1021" s="71"/>
      <c r="L1021" s="72"/>
      <c r="M1021" s="42">
        <f>IF($D$5=Abfrage!$O$2,(MONTH(C1021)),(VLOOKUP((MONTH(C1021)),Abfrage!$I$2:$J$13,2,FALSE)))</f>
        <v>1</v>
      </c>
      <c r="N1021" s="18">
        <f t="shared" si="105"/>
        <v>0</v>
      </c>
      <c r="O1021" s="18">
        <f t="shared" si="110"/>
        <v>0</v>
      </c>
      <c r="P1021" s="18">
        <f t="shared" si="106"/>
        <v>0</v>
      </c>
      <c r="Q1021" s="18">
        <f t="shared" si="107"/>
        <v>0</v>
      </c>
      <c r="R1021" s="18">
        <f t="shared" si="108"/>
        <v>0</v>
      </c>
      <c r="S1021" s="18">
        <f t="shared" si="109"/>
        <v>0</v>
      </c>
      <c r="T1021" s="52" t="e">
        <f>VLOOKUP(I1021,Konten!A:D,4,FALSE)</f>
        <v>#N/A</v>
      </c>
    </row>
    <row r="1022" spans="1:20">
      <c r="A1022" s="67"/>
      <c r="B1022" s="67">
        <f t="shared" si="111"/>
        <v>1013</v>
      </c>
      <c r="C1022" s="68"/>
      <c r="D1022" s="69"/>
      <c r="E1022" s="69"/>
      <c r="F1022" s="69"/>
      <c r="G1022" s="70"/>
      <c r="H1022" s="69"/>
      <c r="I1022" s="70"/>
      <c r="J1022" s="71"/>
      <c r="K1022" s="71"/>
      <c r="L1022" s="72"/>
      <c r="M1022" s="42">
        <f>IF($D$5=Abfrage!$O$2,(MONTH(C1022)),(VLOOKUP((MONTH(C1022)),Abfrage!$I$2:$J$13,2,FALSE)))</f>
        <v>1</v>
      </c>
      <c r="N1022" s="18">
        <f t="shared" si="105"/>
        <v>0</v>
      </c>
      <c r="O1022" s="18">
        <f t="shared" si="110"/>
        <v>0</v>
      </c>
      <c r="P1022" s="18">
        <f t="shared" si="106"/>
        <v>0</v>
      </c>
      <c r="Q1022" s="18">
        <f t="shared" si="107"/>
        <v>0</v>
      </c>
      <c r="R1022" s="18">
        <f t="shared" si="108"/>
        <v>0</v>
      </c>
      <c r="S1022" s="18">
        <f t="shared" si="109"/>
        <v>0</v>
      </c>
      <c r="T1022" s="52" t="e">
        <f>VLOOKUP(I1022,Konten!A:D,4,FALSE)</f>
        <v>#N/A</v>
      </c>
    </row>
    <row r="1023" spans="1:20">
      <c r="A1023" s="67"/>
      <c r="B1023" s="67">
        <f t="shared" si="111"/>
        <v>1014</v>
      </c>
      <c r="C1023" s="68"/>
      <c r="D1023" s="69"/>
      <c r="E1023" s="69"/>
      <c r="F1023" s="69"/>
      <c r="G1023" s="70"/>
      <c r="H1023" s="69"/>
      <c r="I1023" s="70"/>
      <c r="J1023" s="71"/>
      <c r="K1023" s="71"/>
      <c r="L1023" s="72"/>
      <c r="M1023" s="42">
        <f>IF($D$5=Abfrage!$O$2,(MONTH(C1023)),(VLOOKUP((MONTH(C1023)),Abfrage!$I$2:$J$13,2,FALSE)))</f>
        <v>1</v>
      </c>
      <c r="N1023" s="18">
        <f t="shared" si="105"/>
        <v>0</v>
      </c>
      <c r="O1023" s="18">
        <f t="shared" si="110"/>
        <v>0</v>
      </c>
      <c r="P1023" s="18">
        <f t="shared" si="106"/>
        <v>0</v>
      </c>
      <c r="Q1023" s="18">
        <f t="shared" si="107"/>
        <v>0</v>
      </c>
      <c r="R1023" s="18">
        <f t="shared" si="108"/>
        <v>0</v>
      </c>
      <c r="S1023" s="18">
        <f t="shared" si="109"/>
        <v>0</v>
      </c>
      <c r="T1023" s="52" t="e">
        <f>VLOOKUP(I1023,Konten!A:D,4,FALSE)</f>
        <v>#N/A</v>
      </c>
    </row>
    <row r="1024" spans="1:20">
      <c r="A1024" s="67"/>
      <c r="B1024" s="67">
        <f t="shared" si="111"/>
        <v>1015</v>
      </c>
      <c r="C1024" s="68"/>
      <c r="D1024" s="69"/>
      <c r="E1024" s="69"/>
      <c r="F1024" s="69"/>
      <c r="G1024" s="70"/>
      <c r="H1024" s="69"/>
      <c r="I1024" s="70"/>
      <c r="J1024" s="71"/>
      <c r="K1024" s="71"/>
      <c r="L1024" s="72"/>
      <c r="M1024" s="42">
        <f>IF($D$5=Abfrage!$O$2,(MONTH(C1024)),(VLOOKUP((MONTH(C1024)),Abfrage!$I$2:$J$13,2,FALSE)))</f>
        <v>1</v>
      </c>
      <c r="N1024" s="18">
        <f t="shared" si="105"/>
        <v>0</v>
      </c>
      <c r="O1024" s="18">
        <f t="shared" si="110"/>
        <v>0</v>
      </c>
      <c r="P1024" s="18">
        <f t="shared" si="106"/>
        <v>0</v>
      </c>
      <c r="Q1024" s="18">
        <f t="shared" si="107"/>
        <v>0</v>
      </c>
      <c r="R1024" s="18">
        <f t="shared" si="108"/>
        <v>0</v>
      </c>
      <c r="S1024" s="18">
        <f t="shared" si="109"/>
        <v>0</v>
      </c>
      <c r="T1024" s="52" t="e">
        <f>VLOOKUP(I1024,Konten!A:D,4,FALSE)</f>
        <v>#N/A</v>
      </c>
    </row>
    <row r="1025" spans="1:20">
      <c r="A1025" s="67"/>
      <c r="B1025" s="67">
        <f t="shared" si="111"/>
        <v>1016</v>
      </c>
      <c r="C1025" s="68"/>
      <c r="D1025" s="69"/>
      <c r="E1025" s="69"/>
      <c r="F1025" s="69"/>
      <c r="G1025" s="70"/>
      <c r="H1025" s="69"/>
      <c r="I1025" s="70"/>
      <c r="J1025" s="71"/>
      <c r="K1025" s="71"/>
      <c r="L1025" s="72"/>
      <c r="M1025" s="42">
        <f>IF($D$5=Abfrage!$O$2,(MONTH(C1025)),(VLOOKUP((MONTH(C1025)),Abfrage!$I$2:$J$13,2,FALSE)))</f>
        <v>1</v>
      </c>
      <c r="N1025" s="18">
        <f t="shared" si="105"/>
        <v>0</v>
      </c>
      <c r="O1025" s="18">
        <f t="shared" si="110"/>
        <v>0</v>
      </c>
      <c r="P1025" s="18">
        <f t="shared" si="106"/>
        <v>0</v>
      </c>
      <c r="Q1025" s="18">
        <f t="shared" si="107"/>
        <v>0</v>
      </c>
      <c r="R1025" s="18">
        <f t="shared" si="108"/>
        <v>0</v>
      </c>
      <c r="S1025" s="18">
        <f t="shared" si="109"/>
        <v>0</v>
      </c>
      <c r="T1025" s="52" t="e">
        <f>VLOOKUP(I1025,Konten!A:D,4,FALSE)</f>
        <v>#N/A</v>
      </c>
    </row>
    <row r="1026" spans="1:20">
      <c r="A1026" s="67"/>
      <c r="B1026" s="67">
        <f t="shared" si="111"/>
        <v>1017</v>
      </c>
      <c r="C1026" s="68"/>
      <c r="D1026" s="69"/>
      <c r="E1026" s="69"/>
      <c r="F1026" s="69"/>
      <c r="G1026" s="70"/>
      <c r="H1026" s="69"/>
      <c r="I1026" s="70"/>
      <c r="J1026" s="71"/>
      <c r="K1026" s="71"/>
      <c r="L1026" s="72"/>
      <c r="M1026" s="42">
        <f>IF($D$5=Abfrage!$O$2,(MONTH(C1026)),(VLOOKUP((MONTH(C1026)),Abfrage!$I$2:$J$13,2,FALSE)))</f>
        <v>1</v>
      </c>
      <c r="N1026" s="18">
        <f t="shared" si="105"/>
        <v>0</v>
      </c>
      <c r="O1026" s="18">
        <f t="shared" si="110"/>
        <v>0</v>
      </c>
      <c r="P1026" s="18">
        <f t="shared" si="106"/>
        <v>0</v>
      </c>
      <c r="Q1026" s="18">
        <f t="shared" si="107"/>
        <v>0</v>
      </c>
      <c r="R1026" s="18">
        <f t="shared" si="108"/>
        <v>0</v>
      </c>
      <c r="S1026" s="18">
        <f t="shared" si="109"/>
        <v>0</v>
      </c>
      <c r="T1026" s="52" t="e">
        <f>VLOOKUP(I1026,Konten!A:D,4,FALSE)</f>
        <v>#N/A</v>
      </c>
    </row>
    <row r="1027" spans="1:20">
      <c r="A1027" s="67"/>
      <c r="B1027" s="67">
        <f t="shared" si="111"/>
        <v>1018</v>
      </c>
      <c r="C1027" s="68"/>
      <c r="D1027" s="69"/>
      <c r="E1027" s="69"/>
      <c r="F1027" s="69"/>
      <c r="G1027" s="70"/>
      <c r="H1027" s="69"/>
      <c r="I1027" s="70"/>
      <c r="J1027" s="71"/>
      <c r="K1027" s="71"/>
      <c r="L1027" s="72"/>
      <c r="M1027" s="42">
        <f>IF($D$5=Abfrage!$O$2,(MONTH(C1027)),(VLOOKUP((MONTH(C1027)),Abfrage!$I$2:$J$13,2,FALSE)))</f>
        <v>1</v>
      </c>
      <c r="N1027" s="18">
        <f t="shared" si="105"/>
        <v>0</v>
      </c>
      <c r="O1027" s="18">
        <f t="shared" si="110"/>
        <v>0</v>
      </c>
      <c r="P1027" s="18">
        <f t="shared" si="106"/>
        <v>0</v>
      </c>
      <c r="Q1027" s="18">
        <f t="shared" si="107"/>
        <v>0</v>
      </c>
      <c r="R1027" s="18">
        <f t="shared" si="108"/>
        <v>0</v>
      </c>
      <c r="S1027" s="18">
        <f t="shared" si="109"/>
        <v>0</v>
      </c>
      <c r="T1027" s="52" t="e">
        <f>VLOOKUP(I1027,Konten!A:D,4,FALSE)</f>
        <v>#N/A</v>
      </c>
    </row>
    <row r="1028" spans="1:20">
      <c r="A1028" s="67"/>
      <c r="B1028" s="67">
        <f t="shared" si="111"/>
        <v>1019</v>
      </c>
      <c r="C1028" s="68"/>
      <c r="D1028" s="69"/>
      <c r="E1028" s="69"/>
      <c r="F1028" s="69"/>
      <c r="G1028" s="70"/>
      <c r="H1028" s="69"/>
      <c r="I1028" s="70"/>
      <c r="J1028" s="71"/>
      <c r="K1028" s="71"/>
      <c r="L1028" s="72"/>
      <c r="M1028" s="42">
        <f>IF($D$5=Abfrage!$O$2,(MONTH(C1028)),(VLOOKUP((MONTH(C1028)),Abfrage!$I$2:$J$13,2,FALSE)))</f>
        <v>1</v>
      </c>
      <c r="N1028" s="18">
        <f t="shared" si="105"/>
        <v>0</v>
      </c>
      <c r="O1028" s="18">
        <f t="shared" si="110"/>
        <v>0</v>
      </c>
      <c r="P1028" s="18">
        <f t="shared" si="106"/>
        <v>0</v>
      </c>
      <c r="Q1028" s="18">
        <f t="shared" si="107"/>
        <v>0</v>
      </c>
      <c r="R1028" s="18">
        <f t="shared" si="108"/>
        <v>0</v>
      </c>
      <c r="S1028" s="18">
        <f t="shared" si="109"/>
        <v>0</v>
      </c>
      <c r="T1028" s="52" t="e">
        <f>VLOOKUP(I1028,Konten!A:D,4,FALSE)</f>
        <v>#N/A</v>
      </c>
    </row>
    <row r="1029" spans="1:20">
      <c r="A1029" s="67"/>
      <c r="B1029" s="67">
        <f t="shared" si="111"/>
        <v>1020</v>
      </c>
      <c r="C1029" s="68"/>
      <c r="D1029" s="69"/>
      <c r="E1029" s="69"/>
      <c r="F1029" s="69"/>
      <c r="G1029" s="70"/>
      <c r="H1029" s="69"/>
      <c r="I1029" s="70"/>
      <c r="J1029" s="71"/>
      <c r="K1029" s="71"/>
      <c r="L1029" s="72"/>
      <c r="M1029" s="42">
        <f>IF($D$5=Abfrage!$O$2,(MONTH(C1029)),(VLOOKUP((MONTH(C1029)),Abfrage!$I$2:$J$13,2,FALSE)))</f>
        <v>1</v>
      </c>
      <c r="N1029" s="18">
        <f t="shared" si="105"/>
        <v>0</v>
      </c>
      <c r="O1029" s="18">
        <f t="shared" si="110"/>
        <v>0</v>
      </c>
      <c r="P1029" s="18">
        <f t="shared" si="106"/>
        <v>0</v>
      </c>
      <c r="Q1029" s="18">
        <f t="shared" si="107"/>
        <v>0</v>
      </c>
      <c r="R1029" s="18">
        <f t="shared" si="108"/>
        <v>0</v>
      </c>
      <c r="S1029" s="18">
        <f t="shared" si="109"/>
        <v>0</v>
      </c>
      <c r="T1029" s="52" t="e">
        <f>VLOOKUP(I1029,Konten!A:D,4,FALSE)</f>
        <v>#N/A</v>
      </c>
    </row>
    <row r="1030" spans="1:20">
      <c r="A1030" s="67"/>
      <c r="B1030" s="67">
        <f t="shared" si="111"/>
        <v>1021</v>
      </c>
      <c r="C1030" s="68"/>
      <c r="D1030" s="69"/>
      <c r="E1030" s="69"/>
      <c r="F1030" s="69"/>
      <c r="G1030" s="70"/>
      <c r="H1030" s="69"/>
      <c r="I1030" s="70"/>
      <c r="J1030" s="71"/>
      <c r="K1030" s="71"/>
      <c r="L1030" s="72"/>
      <c r="M1030" s="42">
        <f>IF($D$5=Abfrage!$O$2,(MONTH(C1030)),(VLOOKUP((MONTH(C1030)),Abfrage!$I$2:$J$13,2,FALSE)))</f>
        <v>1</v>
      </c>
      <c r="N1030" s="18">
        <f t="shared" si="105"/>
        <v>0</v>
      </c>
      <c r="O1030" s="18">
        <f t="shared" si="110"/>
        <v>0</v>
      </c>
      <c r="P1030" s="18">
        <f t="shared" si="106"/>
        <v>0</v>
      </c>
      <c r="Q1030" s="18">
        <f t="shared" si="107"/>
        <v>0</v>
      </c>
      <c r="R1030" s="18">
        <f t="shared" si="108"/>
        <v>0</v>
      </c>
      <c r="S1030" s="18">
        <f t="shared" si="109"/>
        <v>0</v>
      </c>
      <c r="T1030" s="52" t="e">
        <f>VLOOKUP(I1030,Konten!A:D,4,FALSE)</f>
        <v>#N/A</v>
      </c>
    </row>
    <row r="1031" spans="1:20">
      <c r="A1031" s="67"/>
      <c r="B1031" s="67">
        <f t="shared" si="111"/>
        <v>1022</v>
      </c>
      <c r="C1031" s="68"/>
      <c r="D1031" s="69"/>
      <c r="E1031" s="69"/>
      <c r="F1031" s="69"/>
      <c r="G1031" s="70"/>
      <c r="H1031" s="69"/>
      <c r="I1031" s="70"/>
      <c r="J1031" s="71"/>
      <c r="K1031" s="71"/>
      <c r="L1031" s="72"/>
      <c r="M1031" s="42">
        <f>IF($D$5=Abfrage!$O$2,(MONTH(C1031)),(VLOOKUP((MONTH(C1031)),Abfrage!$I$2:$J$13,2,FALSE)))</f>
        <v>1</v>
      </c>
      <c r="N1031" s="18">
        <f t="shared" si="105"/>
        <v>0</v>
      </c>
      <c r="O1031" s="18">
        <f t="shared" si="110"/>
        <v>0</v>
      </c>
      <c r="P1031" s="18">
        <f t="shared" si="106"/>
        <v>0</v>
      </c>
      <c r="Q1031" s="18">
        <f t="shared" si="107"/>
        <v>0</v>
      </c>
      <c r="R1031" s="18">
        <f t="shared" si="108"/>
        <v>0</v>
      </c>
      <c r="S1031" s="18">
        <f t="shared" si="109"/>
        <v>0</v>
      </c>
      <c r="T1031" s="52" t="e">
        <f>VLOOKUP(I1031,Konten!A:D,4,FALSE)</f>
        <v>#N/A</v>
      </c>
    </row>
    <row r="1032" spans="1:20">
      <c r="A1032" s="67"/>
      <c r="B1032" s="67">
        <f t="shared" si="111"/>
        <v>1023</v>
      </c>
      <c r="C1032" s="68"/>
      <c r="D1032" s="69"/>
      <c r="E1032" s="69"/>
      <c r="F1032" s="69"/>
      <c r="G1032" s="70"/>
      <c r="H1032" s="69"/>
      <c r="I1032" s="70"/>
      <c r="J1032" s="71"/>
      <c r="K1032" s="71"/>
      <c r="L1032" s="72"/>
      <c r="M1032" s="42">
        <f>IF($D$5=Abfrage!$O$2,(MONTH(C1032)),(VLOOKUP((MONTH(C1032)),Abfrage!$I$2:$J$13,2,FALSE)))</f>
        <v>1</v>
      </c>
      <c r="N1032" s="18">
        <f t="shared" si="105"/>
        <v>0</v>
      </c>
      <c r="O1032" s="18">
        <f t="shared" si="110"/>
        <v>0</v>
      </c>
      <c r="P1032" s="18">
        <f t="shared" si="106"/>
        <v>0</v>
      </c>
      <c r="Q1032" s="18">
        <f t="shared" si="107"/>
        <v>0</v>
      </c>
      <c r="R1032" s="18">
        <f t="shared" si="108"/>
        <v>0</v>
      </c>
      <c r="S1032" s="18">
        <f t="shared" si="109"/>
        <v>0</v>
      </c>
      <c r="T1032" s="52" t="e">
        <f>VLOOKUP(I1032,Konten!A:D,4,FALSE)</f>
        <v>#N/A</v>
      </c>
    </row>
    <row r="1033" spans="1:20">
      <c r="A1033" s="67"/>
      <c r="B1033" s="67">
        <f t="shared" si="111"/>
        <v>1024</v>
      </c>
      <c r="C1033" s="68"/>
      <c r="D1033" s="69"/>
      <c r="E1033" s="69"/>
      <c r="F1033" s="69"/>
      <c r="G1033" s="70"/>
      <c r="H1033" s="69"/>
      <c r="I1033" s="70"/>
      <c r="J1033" s="71"/>
      <c r="K1033" s="71"/>
      <c r="L1033" s="72"/>
      <c r="M1033" s="42">
        <f>IF($D$5=Abfrage!$O$2,(MONTH(C1033)),(VLOOKUP((MONTH(C1033)),Abfrage!$I$2:$J$13,2,FALSE)))</f>
        <v>1</v>
      </c>
      <c r="N1033" s="18">
        <f t="shared" si="105"/>
        <v>0</v>
      </c>
      <c r="O1033" s="18">
        <f t="shared" si="110"/>
        <v>0</v>
      </c>
      <c r="P1033" s="18">
        <f t="shared" si="106"/>
        <v>0</v>
      </c>
      <c r="Q1033" s="18">
        <f t="shared" si="107"/>
        <v>0</v>
      </c>
      <c r="R1033" s="18">
        <f t="shared" si="108"/>
        <v>0</v>
      </c>
      <c r="S1033" s="18">
        <f t="shared" si="109"/>
        <v>0</v>
      </c>
      <c r="T1033" s="52" t="e">
        <f>VLOOKUP(I1033,Konten!A:D,4,FALSE)</f>
        <v>#N/A</v>
      </c>
    </row>
    <row r="1034" spans="1:20">
      <c r="A1034" s="67"/>
      <c r="B1034" s="67">
        <f t="shared" si="111"/>
        <v>1025</v>
      </c>
      <c r="C1034" s="68"/>
      <c r="D1034" s="69"/>
      <c r="E1034" s="69"/>
      <c r="F1034" s="69"/>
      <c r="G1034" s="70"/>
      <c r="H1034" s="69"/>
      <c r="I1034" s="70"/>
      <c r="J1034" s="71"/>
      <c r="K1034" s="71"/>
      <c r="L1034" s="72"/>
      <c r="M1034" s="42">
        <f>IF($D$5=Abfrage!$O$2,(MONTH(C1034)),(VLOOKUP((MONTH(C1034)),Abfrage!$I$2:$J$13,2,FALSE)))</f>
        <v>1</v>
      </c>
      <c r="N1034" s="18">
        <f t="shared" ref="N1034:N1097" si="112">(SUM(P1034:S1034))-(SUM(J1034:K1034))</f>
        <v>0</v>
      </c>
      <c r="O1034" s="18">
        <f t="shared" si="110"/>
        <v>0</v>
      </c>
      <c r="P1034" s="18">
        <f t="shared" ref="P1034:P1097" si="113">IFERROR((ROUND((+J1034/(1+L1034)*L1034),2)),0)</f>
        <v>0</v>
      </c>
      <c r="Q1034" s="18">
        <f t="shared" ref="Q1034:Q1097" si="114">IFERROR(ROUND(IF(L1034=100%,K1034,(K1034/(1+L1034)*L1034)),2),0)</f>
        <v>0</v>
      </c>
      <c r="R1034" s="18">
        <f t="shared" ref="R1034:R1097" si="115">+J1034-P1034</f>
        <v>0</v>
      </c>
      <c r="S1034" s="18">
        <f t="shared" ref="S1034:S1097" si="116">+K1034-Q1034</f>
        <v>0</v>
      </c>
      <c r="T1034" s="52" t="e">
        <f>VLOOKUP(I1034,Konten!A:D,4,FALSE)</f>
        <v>#N/A</v>
      </c>
    </row>
    <row r="1035" spans="1:20">
      <c r="A1035" s="67"/>
      <c r="B1035" s="67">
        <f t="shared" si="111"/>
        <v>1026</v>
      </c>
      <c r="C1035" s="68"/>
      <c r="D1035" s="69"/>
      <c r="E1035" s="69"/>
      <c r="F1035" s="69"/>
      <c r="G1035" s="70"/>
      <c r="H1035" s="69"/>
      <c r="I1035" s="70"/>
      <c r="J1035" s="71"/>
      <c r="K1035" s="71"/>
      <c r="L1035" s="72"/>
      <c r="M1035" s="42">
        <f>IF($D$5=Abfrage!$O$2,(MONTH(C1035)),(VLOOKUP((MONTH(C1035)),Abfrage!$I$2:$J$13,2,FALSE)))</f>
        <v>1</v>
      </c>
      <c r="N1035" s="18">
        <f t="shared" si="112"/>
        <v>0</v>
      </c>
      <c r="O1035" s="18">
        <f t="shared" ref="O1035:O1098" si="117">IF(L1035="EUST",K1035,0)</f>
        <v>0</v>
      </c>
      <c r="P1035" s="18">
        <f t="shared" si="113"/>
        <v>0</v>
      </c>
      <c r="Q1035" s="18">
        <f t="shared" si="114"/>
        <v>0</v>
      </c>
      <c r="R1035" s="18">
        <f t="shared" si="115"/>
        <v>0</v>
      </c>
      <c r="S1035" s="18">
        <f t="shared" si="116"/>
        <v>0</v>
      </c>
      <c r="T1035" s="52" t="e">
        <f>VLOOKUP(I1035,Konten!A:D,4,FALSE)</f>
        <v>#N/A</v>
      </c>
    </row>
    <row r="1036" spans="1:20">
      <c r="A1036" s="67"/>
      <c r="B1036" s="67">
        <f t="shared" ref="B1036:B1099" si="118">B1035+1</f>
        <v>1027</v>
      </c>
      <c r="C1036" s="68"/>
      <c r="D1036" s="69"/>
      <c r="E1036" s="69"/>
      <c r="F1036" s="69"/>
      <c r="G1036" s="70"/>
      <c r="H1036" s="69"/>
      <c r="I1036" s="70"/>
      <c r="J1036" s="71"/>
      <c r="K1036" s="71"/>
      <c r="L1036" s="72"/>
      <c r="M1036" s="42">
        <f>IF($D$5=Abfrage!$O$2,(MONTH(C1036)),(VLOOKUP((MONTH(C1036)),Abfrage!$I$2:$J$13,2,FALSE)))</f>
        <v>1</v>
      </c>
      <c r="N1036" s="18">
        <f t="shared" si="112"/>
        <v>0</v>
      </c>
      <c r="O1036" s="18">
        <f t="shared" si="117"/>
        <v>0</v>
      </c>
      <c r="P1036" s="18">
        <f t="shared" si="113"/>
        <v>0</v>
      </c>
      <c r="Q1036" s="18">
        <f t="shared" si="114"/>
        <v>0</v>
      </c>
      <c r="R1036" s="18">
        <f t="shared" si="115"/>
        <v>0</v>
      </c>
      <c r="S1036" s="18">
        <f t="shared" si="116"/>
        <v>0</v>
      </c>
      <c r="T1036" s="52" t="e">
        <f>VLOOKUP(I1036,Konten!A:D,4,FALSE)</f>
        <v>#N/A</v>
      </c>
    </row>
    <row r="1037" spans="1:20">
      <c r="A1037" s="67"/>
      <c r="B1037" s="67">
        <f t="shared" si="118"/>
        <v>1028</v>
      </c>
      <c r="C1037" s="68"/>
      <c r="D1037" s="69"/>
      <c r="E1037" s="69"/>
      <c r="F1037" s="69"/>
      <c r="G1037" s="70"/>
      <c r="H1037" s="69"/>
      <c r="I1037" s="70"/>
      <c r="J1037" s="71"/>
      <c r="K1037" s="71"/>
      <c r="L1037" s="72"/>
      <c r="M1037" s="42">
        <f>IF($D$5=Abfrage!$O$2,(MONTH(C1037)),(VLOOKUP((MONTH(C1037)),Abfrage!$I$2:$J$13,2,FALSE)))</f>
        <v>1</v>
      </c>
      <c r="N1037" s="18">
        <f t="shared" si="112"/>
        <v>0</v>
      </c>
      <c r="O1037" s="18">
        <f t="shared" si="117"/>
        <v>0</v>
      </c>
      <c r="P1037" s="18">
        <f t="shared" si="113"/>
        <v>0</v>
      </c>
      <c r="Q1037" s="18">
        <f t="shared" si="114"/>
        <v>0</v>
      </c>
      <c r="R1037" s="18">
        <f t="shared" si="115"/>
        <v>0</v>
      </c>
      <c r="S1037" s="18">
        <f t="shared" si="116"/>
        <v>0</v>
      </c>
      <c r="T1037" s="52" t="e">
        <f>VLOOKUP(I1037,Konten!A:D,4,FALSE)</f>
        <v>#N/A</v>
      </c>
    </row>
    <row r="1038" spans="1:20">
      <c r="A1038" s="67"/>
      <c r="B1038" s="67">
        <f t="shared" si="118"/>
        <v>1029</v>
      </c>
      <c r="C1038" s="68"/>
      <c r="D1038" s="69"/>
      <c r="E1038" s="69"/>
      <c r="F1038" s="69"/>
      <c r="G1038" s="70"/>
      <c r="H1038" s="69"/>
      <c r="I1038" s="70"/>
      <c r="J1038" s="71"/>
      <c r="K1038" s="71"/>
      <c r="L1038" s="72"/>
      <c r="M1038" s="42">
        <f>IF($D$5=Abfrage!$O$2,(MONTH(C1038)),(VLOOKUP((MONTH(C1038)),Abfrage!$I$2:$J$13,2,FALSE)))</f>
        <v>1</v>
      </c>
      <c r="N1038" s="18">
        <f t="shared" si="112"/>
        <v>0</v>
      </c>
      <c r="O1038" s="18">
        <f t="shared" si="117"/>
        <v>0</v>
      </c>
      <c r="P1038" s="18">
        <f t="shared" si="113"/>
        <v>0</v>
      </c>
      <c r="Q1038" s="18">
        <f t="shared" si="114"/>
        <v>0</v>
      </c>
      <c r="R1038" s="18">
        <f t="shared" si="115"/>
        <v>0</v>
      </c>
      <c r="S1038" s="18">
        <f t="shared" si="116"/>
        <v>0</v>
      </c>
      <c r="T1038" s="52" t="e">
        <f>VLOOKUP(I1038,Konten!A:D,4,FALSE)</f>
        <v>#N/A</v>
      </c>
    </row>
    <row r="1039" spans="1:20">
      <c r="A1039" s="67"/>
      <c r="B1039" s="67">
        <f t="shared" si="118"/>
        <v>1030</v>
      </c>
      <c r="C1039" s="68"/>
      <c r="D1039" s="69"/>
      <c r="E1039" s="69"/>
      <c r="F1039" s="69"/>
      <c r="G1039" s="70"/>
      <c r="H1039" s="69"/>
      <c r="I1039" s="70"/>
      <c r="J1039" s="71"/>
      <c r="K1039" s="71"/>
      <c r="L1039" s="72"/>
      <c r="M1039" s="42">
        <f>IF($D$5=Abfrage!$O$2,(MONTH(C1039)),(VLOOKUP((MONTH(C1039)),Abfrage!$I$2:$J$13,2,FALSE)))</f>
        <v>1</v>
      </c>
      <c r="N1039" s="18">
        <f t="shared" si="112"/>
        <v>0</v>
      </c>
      <c r="O1039" s="18">
        <f t="shared" si="117"/>
        <v>0</v>
      </c>
      <c r="P1039" s="18">
        <f t="shared" si="113"/>
        <v>0</v>
      </c>
      <c r="Q1039" s="18">
        <f t="shared" si="114"/>
        <v>0</v>
      </c>
      <c r="R1039" s="18">
        <f t="shared" si="115"/>
        <v>0</v>
      </c>
      <c r="S1039" s="18">
        <f t="shared" si="116"/>
        <v>0</v>
      </c>
      <c r="T1039" s="52" t="e">
        <f>VLOOKUP(I1039,Konten!A:D,4,FALSE)</f>
        <v>#N/A</v>
      </c>
    </row>
    <row r="1040" spans="1:20">
      <c r="A1040" s="67"/>
      <c r="B1040" s="67">
        <f t="shared" si="118"/>
        <v>1031</v>
      </c>
      <c r="C1040" s="68"/>
      <c r="D1040" s="69"/>
      <c r="E1040" s="69"/>
      <c r="F1040" s="69"/>
      <c r="G1040" s="70"/>
      <c r="H1040" s="69"/>
      <c r="I1040" s="70"/>
      <c r="J1040" s="71"/>
      <c r="K1040" s="71"/>
      <c r="L1040" s="72"/>
      <c r="M1040" s="42">
        <f>IF($D$5=Abfrage!$O$2,(MONTH(C1040)),(VLOOKUP((MONTH(C1040)),Abfrage!$I$2:$J$13,2,FALSE)))</f>
        <v>1</v>
      </c>
      <c r="N1040" s="18">
        <f t="shared" si="112"/>
        <v>0</v>
      </c>
      <c r="O1040" s="18">
        <f t="shared" si="117"/>
        <v>0</v>
      </c>
      <c r="P1040" s="18">
        <f t="shared" si="113"/>
        <v>0</v>
      </c>
      <c r="Q1040" s="18">
        <f t="shared" si="114"/>
        <v>0</v>
      </c>
      <c r="R1040" s="18">
        <f t="shared" si="115"/>
        <v>0</v>
      </c>
      <c r="S1040" s="18">
        <f t="shared" si="116"/>
        <v>0</v>
      </c>
      <c r="T1040" s="52" t="e">
        <f>VLOOKUP(I1040,Konten!A:D,4,FALSE)</f>
        <v>#N/A</v>
      </c>
    </row>
    <row r="1041" spans="1:20">
      <c r="A1041" s="67"/>
      <c r="B1041" s="67">
        <f t="shared" si="118"/>
        <v>1032</v>
      </c>
      <c r="C1041" s="68"/>
      <c r="D1041" s="69"/>
      <c r="E1041" s="69"/>
      <c r="F1041" s="69"/>
      <c r="G1041" s="70"/>
      <c r="H1041" s="69"/>
      <c r="I1041" s="70"/>
      <c r="J1041" s="71"/>
      <c r="K1041" s="71"/>
      <c r="L1041" s="72"/>
      <c r="M1041" s="42">
        <f>IF($D$5=Abfrage!$O$2,(MONTH(C1041)),(VLOOKUP((MONTH(C1041)),Abfrage!$I$2:$J$13,2,FALSE)))</f>
        <v>1</v>
      </c>
      <c r="N1041" s="18">
        <f t="shared" si="112"/>
        <v>0</v>
      </c>
      <c r="O1041" s="18">
        <f t="shared" si="117"/>
        <v>0</v>
      </c>
      <c r="P1041" s="18">
        <f t="shared" si="113"/>
        <v>0</v>
      </c>
      <c r="Q1041" s="18">
        <f t="shared" si="114"/>
        <v>0</v>
      </c>
      <c r="R1041" s="18">
        <f t="shared" si="115"/>
        <v>0</v>
      </c>
      <c r="S1041" s="18">
        <f t="shared" si="116"/>
        <v>0</v>
      </c>
      <c r="T1041" s="52" t="e">
        <f>VLOOKUP(I1041,Konten!A:D,4,FALSE)</f>
        <v>#N/A</v>
      </c>
    </row>
    <row r="1042" spans="1:20">
      <c r="A1042" s="67"/>
      <c r="B1042" s="67">
        <f t="shared" si="118"/>
        <v>1033</v>
      </c>
      <c r="C1042" s="68"/>
      <c r="D1042" s="69"/>
      <c r="E1042" s="69"/>
      <c r="F1042" s="69"/>
      <c r="G1042" s="70"/>
      <c r="H1042" s="69"/>
      <c r="I1042" s="70"/>
      <c r="J1042" s="71"/>
      <c r="K1042" s="71"/>
      <c r="L1042" s="72"/>
      <c r="M1042" s="42">
        <f>IF($D$5=Abfrage!$O$2,(MONTH(C1042)),(VLOOKUP((MONTH(C1042)),Abfrage!$I$2:$J$13,2,FALSE)))</f>
        <v>1</v>
      </c>
      <c r="N1042" s="18">
        <f t="shared" si="112"/>
        <v>0</v>
      </c>
      <c r="O1042" s="18">
        <f t="shared" si="117"/>
        <v>0</v>
      </c>
      <c r="P1042" s="18">
        <f t="shared" si="113"/>
        <v>0</v>
      </c>
      <c r="Q1042" s="18">
        <f t="shared" si="114"/>
        <v>0</v>
      </c>
      <c r="R1042" s="18">
        <f t="shared" si="115"/>
        <v>0</v>
      </c>
      <c r="S1042" s="18">
        <f t="shared" si="116"/>
        <v>0</v>
      </c>
      <c r="T1042" s="52" t="e">
        <f>VLOOKUP(I1042,Konten!A:D,4,FALSE)</f>
        <v>#N/A</v>
      </c>
    </row>
    <row r="1043" spans="1:20">
      <c r="A1043" s="67"/>
      <c r="B1043" s="67">
        <f t="shared" si="118"/>
        <v>1034</v>
      </c>
      <c r="C1043" s="68"/>
      <c r="D1043" s="69"/>
      <c r="E1043" s="69"/>
      <c r="F1043" s="69"/>
      <c r="G1043" s="70"/>
      <c r="H1043" s="69"/>
      <c r="I1043" s="70"/>
      <c r="J1043" s="71"/>
      <c r="K1043" s="71"/>
      <c r="L1043" s="72"/>
      <c r="M1043" s="42">
        <f>IF($D$5=Abfrage!$O$2,(MONTH(C1043)),(VLOOKUP((MONTH(C1043)),Abfrage!$I$2:$J$13,2,FALSE)))</f>
        <v>1</v>
      </c>
      <c r="N1043" s="18">
        <f t="shared" si="112"/>
        <v>0</v>
      </c>
      <c r="O1043" s="18">
        <f t="shared" si="117"/>
        <v>0</v>
      </c>
      <c r="P1043" s="18">
        <f t="shared" si="113"/>
        <v>0</v>
      </c>
      <c r="Q1043" s="18">
        <f t="shared" si="114"/>
        <v>0</v>
      </c>
      <c r="R1043" s="18">
        <f t="shared" si="115"/>
        <v>0</v>
      </c>
      <c r="S1043" s="18">
        <f t="shared" si="116"/>
        <v>0</v>
      </c>
      <c r="T1043" s="52" t="e">
        <f>VLOOKUP(I1043,Konten!A:D,4,FALSE)</f>
        <v>#N/A</v>
      </c>
    </row>
    <row r="1044" spans="1:20">
      <c r="A1044" s="67"/>
      <c r="B1044" s="67">
        <f t="shared" si="118"/>
        <v>1035</v>
      </c>
      <c r="C1044" s="68"/>
      <c r="D1044" s="69"/>
      <c r="E1044" s="69"/>
      <c r="F1044" s="69"/>
      <c r="G1044" s="70"/>
      <c r="H1044" s="69"/>
      <c r="I1044" s="70"/>
      <c r="J1044" s="71"/>
      <c r="K1044" s="71"/>
      <c r="L1044" s="72"/>
      <c r="M1044" s="42">
        <f>IF($D$5=Abfrage!$O$2,(MONTH(C1044)),(VLOOKUP((MONTH(C1044)),Abfrage!$I$2:$J$13,2,FALSE)))</f>
        <v>1</v>
      </c>
      <c r="N1044" s="18">
        <f t="shared" si="112"/>
        <v>0</v>
      </c>
      <c r="O1044" s="18">
        <f t="shared" si="117"/>
        <v>0</v>
      </c>
      <c r="P1044" s="18">
        <f t="shared" si="113"/>
        <v>0</v>
      </c>
      <c r="Q1044" s="18">
        <f t="shared" si="114"/>
        <v>0</v>
      </c>
      <c r="R1044" s="18">
        <f t="shared" si="115"/>
        <v>0</v>
      </c>
      <c r="S1044" s="18">
        <f t="shared" si="116"/>
        <v>0</v>
      </c>
      <c r="T1044" s="52" t="e">
        <f>VLOOKUP(I1044,Konten!A:D,4,FALSE)</f>
        <v>#N/A</v>
      </c>
    </row>
    <row r="1045" spans="1:20">
      <c r="A1045" s="67"/>
      <c r="B1045" s="67">
        <f t="shared" si="118"/>
        <v>1036</v>
      </c>
      <c r="C1045" s="68"/>
      <c r="D1045" s="69"/>
      <c r="E1045" s="69"/>
      <c r="F1045" s="69"/>
      <c r="G1045" s="70"/>
      <c r="H1045" s="69"/>
      <c r="I1045" s="70"/>
      <c r="J1045" s="71"/>
      <c r="K1045" s="71"/>
      <c r="L1045" s="72"/>
      <c r="M1045" s="42">
        <f>IF($D$5=Abfrage!$O$2,(MONTH(C1045)),(VLOOKUP((MONTH(C1045)),Abfrage!$I$2:$J$13,2,FALSE)))</f>
        <v>1</v>
      </c>
      <c r="N1045" s="18">
        <f t="shared" si="112"/>
        <v>0</v>
      </c>
      <c r="O1045" s="18">
        <f t="shared" si="117"/>
        <v>0</v>
      </c>
      <c r="P1045" s="18">
        <f t="shared" si="113"/>
        <v>0</v>
      </c>
      <c r="Q1045" s="18">
        <f t="shared" si="114"/>
        <v>0</v>
      </c>
      <c r="R1045" s="18">
        <f t="shared" si="115"/>
        <v>0</v>
      </c>
      <c r="S1045" s="18">
        <f t="shared" si="116"/>
        <v>0</v>
      </c>
      <c r="T1045" s="52" t="e">
        <f>VLOOKUP(I1045,Konten!A:D,4,FALSE)</f>
        <v>#N/A</v>
      </c>
    </row>
    <row r="1046" spans="1:20">
      <c r="A1046" s="67"/>
      <c r="B1046" s="67">
        <f t="shared" si="118"/>
        <v>1037</v>
      </c>
      <c r="C1046" s="68"/>
      <c r="D1046" s="69"/>
      <c r="E1046" s="69"/>
      <c r="F1046" s="69"/>
      <c r="G1046" s="70"/>
      <c r="H1046" s="69"/>
      <c r="I1046" s="70"/>
      <c r="J1046" s="71"/>
      <c r="K1046" s="71"/>
      <c r="L1046" s="72"/>
      <c r="M1046" s="42">
        <f>IF($D$5=Abfrage!$O$2,(MONTH(C1046)),(VLOOKUP((MONTH(C1046)),Abfrage!$I$2:$J$13,2,FALSE)))</f>
        <v>1</v>
      </c>
      <c r="N1046" s="18">
        <f t="shared" si="112"/>
        <v>0</v>
      </c>
      <c r="O1046" s="18">
        <f t="shared" si="117"/>
        <v>0</v>
      </c>
      <c r="P1046" s="18">
        <f t="shared" si="113"/>
        <v>0</v>
      </c>
      <c r="Q1046" s="18">
        <f t="shared" si="114"/>
        <v>0</v>
      </c>
      <c r="R1046" s="18">
        <f t="shared" si="115"/>
        <v>0</v>
      </c>
      <c r="S1046" s="18">
        <f t="shared" si="116"/>
        <v>0</v>
      </c>
      <c r="T1046" s="52" t="e">
        <f>VLOOKUP(I1046,Konten!A:D,4,FALSE)</f>
        <v>#N/A</v>
      </c>
    </row>
    <row r="1047" spans="1:20">
      <c r="A1047" s="67"/>
      <c r="B1047" s="67">
        <f t="shared" si="118"/>
        <v>1038</v>
      </c>
      <c r="C1047" s="68"/>
      <c r="D1047" s="69"/>
      <c r="E1047" s="69"/>
      <c r="F1047" s="69"/>
      <c r="G1047" s="70"/>
      <c r="H1047" s="69"/>
      <c r="I1047" s="70"/>
      <c r="J1047" s="71"/>
      <c r="K1047" s="71"/>
      <c r="L1047" s="72"/>
      <c r="M1047" s="42">
        <f>IF($D$5=Abfrage!$O$2,(MONTH(C1047)),(VLOOKUP((MONTH(C1047)),Abfrage!$I$2:$J$13,2,FALSE)))</f>
        <v>1</v>
      </c>
      <c r="N1047" s="18">
        <f t="shared" si="112"/>
        <v>0</v>
      </c>
      <c r="O1047" s="18">
        <f t="shared" si="117"/>
        <v>0</v>
      </c>
      <c r="P1047" s="18">
        <f t="shared" si="113"/>
        <v>0</v>
      </c>
      <c r="Q1047" s="18">
        <f t="shared" si="114"/>
        <v>0</v>
      </c>
      <c r="R1047" s="18">
        <f t="shared" si="115"/>
        <v>0</v>
      </c>
      <c r="S1047" s="18">
        <f t="shared" si="116"/>
        <v>0</v>
      </c>
      <c r="T1047" s="52" t="e">
        <f>VLOOKUP(I1047,Konten!A:D,4,FALSE)</f>
        <v>#N/A</v>
      </c>
    </row>
    <row r="1048" spans="1:20">
      <c r="A1048" s="67"/>
      <c r="B1048" s="67">
        <f t="shared" si="118"/>
        <v>1039</v>
      </c>
      <c r="C1048" s="68"/>
      <c r="D1048" s="69"/>
      <c r="E1048" s="69"/>
      <c r="F1048" s="69"/>
      <c r="G1048" s="70"/>
      <c r="H1048" s="69"/>
      <c r="I1048" s="70"/>
      <c r="J1048" s="71"/>
      <c r="K1048" s="71"/>
      <c r="L1048" s="72"/>
      <c r="M1048" s="42">
        <f>IF($D$5=Abfrage!$O$2,(MONTH(C1048)),(VLOOKUP((MONTH(C1048)),Abfrage!$I$2:$J$13,2,FALSE)))</f>
        <v>1</v>
      </c>
      <c r="N1048" s="18">
        <f t="shared" si="112"/>
        <v>0</v>
      </c>
      <c r="O1048" s="18">
        <f t="shared" si="117"/>
        <v>0</v>
      </c>
      <c r="P1048" s="18">
        <f t="shared" si="113"/>
        <v>0</v>
      </c>
      <c r="Q1048" s="18">
        <f t="shared" si="114"/>
        <v>0</v>
      </c>
      <c r="R1048" s="18">
        <f t="shared" si="115"/>
        <v>0</v>
      </c>
      <c r="S1048" s="18">
        <f t="shared" si="116"/>
        <v>0</v>
      </c>
      <c r="T1048" s="52" t="e">
        <f>VLOOKUP(I1048,Konten!A:D,4,FALSE)</f>
        <v>#N/A</v>
      </c>
    </row>
    <row r="1049" spans="1:20">
      <c r="A1049" s="67"/>
      <c r="B1049" s="67">
        <f t="shared" si="118"/>
        <v>1040</v>
      </c>
      <c r="C1049" s="68"/>
      <c r="D1049" s="69"/>
      <c r="E1049" s="69"/>
      <c r="F1049" s="69"/>
      <c r="G1049" s="70"/>
      <c r="H1049" s="69"/>
      <c r="I1049" s="70"/>
      <c r="J1049" s="71"/>
      <c r="K1049" s="71"/>
      <c r="L1049" s="72"/>
      <c r="M1049" s="42">
        <f>IF($D$5=Abfrage!$O$2,(MONTH(C1049)),(VLOOKUP((MONTH(C1049)),Abfrage!$I$2:$J$13,2,FALSE)))</f>
        <v>1</v>
      </c>
      <c r="N1049" s="18">
        <f t="shared" si="112"/>
        <v>0</v>
      </c>
      <c r="O1049" s="18">
        <f t="shared" si="117"/>
        <v>0</v>
      </c>
      <c r="P1049" s="18">
        <f t="shared" si="113"/>
        <v>0</v>
      </c>
      <c r="Q1049" s="18">
        <f t="shared" si="114"/>
        <v>0</v>
      </c>
      <c r="R1049" s="18">
        <f t="shared" si="115"/>
        <v>0</v>
      </c>
      <c r="S1049" s="18">
        <f t="shared" si="116"/>
        <v>0</v>
      </c>
      <c r="T1049" s="52" t="e">
        <f>VLOOKUP(I1049,Konten!A:D,4,FALSE)</f>
        <v>#N/A</v>
      </c>
    </row>
    <row r="1050" spans="1:20">
      <c r="A1050" s="67"/>
      <c r="B1050" s="67">
        <f t="shared" si="118"/>
        <v>1041</v>
      </c>
      <c r="C1050" s="68"/>
      <c r="D1050" s="69"/>
      <c r="E1050" s="69"/>
      <c r="F1050" s="69"/>
      <c r="G1050" s="70"/>
      <c r="H1050" s="69"/>
      <c r="I1050" s="70"/>
      <c r="J1050" s="71"/>
      <c r="K1050" s="71"/>
      <c r="L1050" s="72"/>
      <c r="M1050" s="42">
        <f>IF($D$5=Abfrage!$O$2,(MONTH(C1050)),(VLOOKUP((MONTH(C1050)),Abfrage!$I$2:$J$13,2,FALSE)))</f>
        <v>1</v>
      </c>
      <c r="N1050" s="18">
        <f t="shared" si="112"/>
        <v>0</v>
      </c>
      <c r="O1050" s="18">
        <f t="shared" si="117"/>
        <v>0</v>
      </c>
      <c r="P1050" s="18">
        <f t="shared" si="113"/>
        <v>0</v>
      </c>
      <c r="Q1050" s="18">
        <f t="shared" si="114"/>
        <v>0</v>
      </c>
      <c r="R1050" s="18">
        <f t="shared" si="115"/>
        <v>0</v>
      </c>
      <c r="S1050" s="18">
        <f t="shared" si="116"/>
        <v>0</v>
      </c>
      <c r="T1050" s="52" t="e">
        <f>VLOOKUP(I1050,Konten!A:D,4,FALSE)</f>
        <v>#N/A</v>
      </c>
    </row>
    <row r="1051" spans="1:20">
      <c r="A1051" s="67"/>
      <c r="B1051" s="67">
        <f t="shared" si="118"/>
        <v>1042</v>
      </c>
      <c r="C1051" s="68"/>
      <c r="D1051" s="69"/>
      <c r="E1051" s="69"/>
      <c r="F1051" s="69"/>
      <c r="G1051" s="70"/>
      <c r="H1051" s="69"/>
      <c r="I1051" s="70"/>
      <c r="J1051" s="71"/>
      <c r="K1051" s="71"/>
      <c r="L1051" s="72"/>
      <c r="M1051" s="42">
        <f>IF($D$5=Abfrage!$O$2,(MONTH(C1051)),(VLOOKUP((MONTH(C1051)),Abfrage!$I$2:$J$13,2,FALSE)))</f>
        <v>1</v>
      </c>
      <c r="N1051" s="18">
        <f t="shared" si="112"/>
        <v>0</v>
      </c>
      <c r="O1051" s="18">
        <f t="shared" si="117"/>
        <v>0</v>
      </c>
      <c r="P1051" s="18">
        <f t="shared" si="113"/>
        <v>0</v>
      </c>
      <c r="Q1051" s="18">
        <f t="shared" si="114"/>
        <v>0</v>
      </c>
      <c r="R1051" s="18">
        <f t="shared" si="115"/>
        <v>0</v>
      </c>
      <c r="S1051" s="18">
        <f t="shared" si="116"/>
        <v>0</v>
      </c>
      <c r="T1051" s="52" t="e">
        <f>VLOOKUP(I1051,Konten!A:D,4,FALSE)</f>
        <v>#N/A</v>
      </c>
    </row>
    <row r="1052" spans="1:20">
      <c r="A1052" s="67"/>
      <c r="B1052" s="67">
        <f t="shared" si="118"/>
        <v>1043</v>
      </c>
      <c r="C1052" s="68"/>
      <c r="D1052" s="69"/>
      <c r="E1052" s="69"/>
      <c r="F1052" s="69"/>
      <c r="G1052" s="70"/>
      <c r="H1052" s="69"/>
      <c r="I1052" s="70"/>
      <c r="J1052" s="71"/>
      <c r="K1052" s="71"/>
      <c r="L1052" s="72"/>
      <c r="M1052" s="42">
        <f>IF($D$5=Abfrage!$O$2,(MONTH(C1052)),(VLOOKUP((MONTH(C1052)),Abfrage!$I$2:$J$13,2,FALSE)))</f>
        <v>1</v>
      </c>
      <c r="N1052" s="18">
        <f t="shared" si="112"/>
        <v>0</v>
      </c>
      <c r="O1052" s="18">
        <f t="shared" si="117"/>
        <v>0</v>
      </c>
      <c r="P1052" s="18">
        <f t="shared" si="113"/>
        <v>0</v>
      </c>
      <c r="Q1052" s="18">
        <f t="shared" si="114"/>
        <v>0</v>
      </c>
      <c r="R1052" s="18">
        <f t="shared" si="115"/>
        <v>0</v>
      </c>
      <c r="S1052" s="18">
        <f t="shared" si="116"/>
        <v>0</v>
      </c>
      <c r="T1052" s="52" t="e">
        <f>VLOOKUP(I1052,Konten!A:D,4,FALSE)</f>
        <v>#N/A</v>
      </c>
    </row>
    <row r="1053" spans="1:20">
      <c r="A1053" s="67"/>
      <c r="B1053" s="67">
        <f t="shared" si="118"/>
        <v>1044</v>
      </c>
      <c r="C1053" s="68"/>
      <c r="D1053" s="69"/>
      <c r="E1053" s="69"/>
      <c r="F1053" s="69"/>
      <c r="G1053" s="70"/>
      <c r="H1053" s="69"/>
      <c r="I1053" s="70"/>
      <c r="J1053" s="71"/>
      <c r="K1053" s="71"/>
      <c r="L1053" s="72"/>
      <c r="M1053" s="42">
        <f>IF($D$5=Abfrage!$O$2,(MONTH(C1053)),(VLOOKUP((MONTH(C1053)),Abfrage!$I$2:$J$13,2,FALSE)))</f>
        <v>1</v>
      </c>
      <c r="N1053" s="18">
        <f t="shared" si="112"/>
        <v>0</v>
      </c>
      <c r="O1053" s="18">
        <f t="shared" si="117"/>
        <v>0</v>
      </c>
      <c r="P1053" s="18">
        <f t="shared" si="113"/>
        <v>0</v>
      </c>
      <c r="Q1053" s="18">
        <f t="shared" si="114"/>
        <v>0</v>
      </c>
      <c r="R1053" s="18">
        <f t="shared" si="115"/>
        <v>0</v>
      </c>
      <c r="S1053" s="18">
        <f t="shared" si="116"/>
        <v>0</v>
      </c>
      <c r="T1053" s="52" t="e">
        <f>VLOOKUP(I1053,Konten!A:D,4,FALSE)</f>
        <v>#N/A</v>
      </c>
    </row>
    <row r="1054" spans="1:20">
      <c r="A1054" s="67"/>
      <c r="B1054" s="67">
        <f t="shared" si="118"/>
        <v>1045</v>
      </c>
      <c r="C1054" s="68"/>
      <c r="D1054" s="69"/>
      <c r="E1054" s="69"/>
      <c r="F1054" s="69"/>
      <c r="G1054" s="70"/>
      <c r="H1054" s="69"/>
      <c r="I1054" s="70"/>
      <c r="J1054" s="71"/>
      <c r="K1054" s="71"/>
      <c r="L1054" s="72"/>
      <c r="M1054" s="42">
        <f>IF($D$5=Abfrage!$O$2,(MONTH(C1054)),(VLOOKUP((MONTH(C1054)),Abfrage!$I$2:$J$13,2,FALSE)))</f>
        <v>1</v>
      </c>
      <c r="N1054" s="18">
        <f t="shared" si="112"/>
        <v>0</v>
      </c>
      <c r="O1054" s="18">
        <f t="shared" si="117"/>
        <v>0</v>
      </c>
      <c r="P1054" s="18">
        <f t="shared" si="113"/>
        <v>0</v>
      </c>
      <c r="Q1054" s="18">
        <f t="shared" si="114"/>
        <v>0</v>
      </c>
      <c r="R1054" s="18">
        <f t="shared" si="115"/>
        <v>0</v>
      </c>
      <c r="S1054" s="18">
        <f t="shared" si="116"/>
        <v>0</v>
      </c>
      <c r="T1054" s="52" t="e">
        <f>VLOOKUP(I1054,Konten!A:D,4,FALSE)</f>
        <v>#N/A</v>
      </c>
    </row>
    <row r="1055" spans="1:20">
      <c r="A1055" s="67"/>
      <c r="B1055" s="67">
        <f t="shared" si="118"/>
        <v>1046</v>
      </c>
      <c r="C1055" s="68"/>
      <c r="D1055" s="69"/>
      <c r="E1055" s="69"/>
      <c r="F1055" s="69"/>
      <c r="G1055" s="70"/>
      <c r="H1055" s="69"/>
      <c r="I1055" s="70"/>
      <c r="J1055" s="71"/>
      <c r="K1055" s="71"/>
      <c r="L1055" s="72"/>
      <c r="M1055" s="42">
        <f>IF($D$5=Abfrage!$O$2,(MONTH(C1055)),(VLOOKUP((MONTH(C1055)),Abfrage!$I$2:$J$13,2,FALSE)))</f>
        <v>1</v>
      </c>
      <c r="N1055" s="18">
        <f t="shared" si="112"/>
        <v>0</v>
      </c>
      <c r="O1055" s="18">
        <f t="shared" si="117"/>
        <v>0</v>
      </c>
      <c r="P1055" s="18">
        <f t="shared" si="113"/>
        <v>0</v>
      </c>
      <c r="Q1055" s="18">
        <f t="shared" si="114"/>
        <v>0</v>
      </c>
      <c r="R1055" s="18">
        <f t="shared" si="115"/>
        <v>0</v>
      </c>
      <c r="S1055" s="18">
        <f t="shared" si="116"/>
        <v>0</v>
      </c>
      <c r="T1055" s="52" t="e">
        <f>VLOOKUP(I1055,Konten!A:D,4,FALSE)</f>
        <v>#N/A</v>
      </c>
    </row>
    <row r="1056" spans="1:20">
      <c r="A1056" s="67"/>
      <c r="B1056" s="67">
        <f t="shared" si="118"/>
        <v>1047</v>
      </c>
      <c r="C1056" s="68"/>
      <c r="D1056" s="69"/>
      <c r="E1056" s="69"/>
      <c r="F1056" s="69"/>
      <c r="G1056" s="70"/>
      <c r="H1056" s="69"/>
      <c r="I1056" s="70"/>
      <c r="J1056" s="71"/>
      <c r="K1056" s="71"/>
      <c r="L1056" s="72"/>
      <c r="M1056" s="42">
        <f>IF($D$5=Abfrage!$O$2,(MONTH(C1056)),(VLOOKUP((MONTH(C1056)),Abfrage!$I$2:$J$13,2,FALSE)))</f>
        <v>1</v>
      </c>
      <c r="N1056" s="18">
        <f t="shared" si="112"/>
        <v>0</v>
      </c>
      <c r="O1056" s="18">
        <f t="shared" si="117"/>
        <v>0</v>
      </c>
      <c r="P1056" s="18">
        <f t="shared" si="113"/>
        <v>0</v>
      </c>
      <c r="Q1056" s="18">
        <f t="shared" si="114"/>
        <v>0</v>
      </c>
      <c r="R1056" s="18">
        <f t="shared" si="115"/>
        <v>0</v>
      </c>
      <c r="S1056" s="18">
        <f t="shared" si="116"/>
        <v>0</v>
      </c>
      <c r="T1056" s="52" t="e">
        <f>VLOOKUP(I1056,Konten!A:D,4,FALSE)</f>
        <v>#N/A</v>
      </c>
    </row>
    <row r="1057" spans="1:20">
      <c r="A1057" s="67"/>
      <c r="B1057" s="67">
        <f t="shared" si="118"/>
        <v>1048</v>
      </c>
      <c r="C1057" s="68"/>
      <c r="D1057" s="69"/>
      <c r="E1057" s="69"/>
      <c r="F1057" s="69"/>
      <c r="G1057" s="70"/>
      <c r="H1057" s="69"/>
      <c r="I1057" s="70"/>
      <c r="J1057" s="71"/>
      <c r="K1057" s="71"/>
      <c r="L1057" s="72"/>
      <c r="M1057" s="42">
        <f>IF($D$5=Abfrage!$O$2,(MONTH(C1057)),(VLOOKUP((MONTH(C1057)),Abfrage!$I$2:$J$13,2,FALSE)))</f>
        <v>1</v>
      </c>
      <c r="N1057" s="18">
        <f t="shared" si="112"/>
        <v>0</v>
      </c>
      <c r="O1057" s="18">
        <f t="shared" si="117"/>
        <v>0</v>
      </c>
      <c r="P1057" s="18">
        <f t="shared" si="113"/>
        <v>0</v>
      </c>
      <c r="Q1057" s="18">
        <f t="shared" si="114"/>
        <v>0</v>
      </c>
      <c r="R1057" s="18">
        <f t="shared" si="115"/>
        <v>0</v>
      </c>
      <c r="S1057" s="18">
        <f t="shared" si="116"/>
        <v>0</v>
      </c>
      <c r="T1057" s="52" t="e">
        <f>VLOOKUP(I1057,Konten!A:D,4,FALSE)</f>
        <v>#N/A</v>
      </c>
    </row>
    <row r="1058" spans="1:20">
      <c r="A1058" s="67"/>
      <c r="B1058" s="67">
        <f t="shared" si="118"/>
        <v>1049</v>
      </c>
      <c r="C1058" s="68"/>
      <c r="D1058" s="69"/>
      <c r="E1058" s="69"/>
      <c r="F1058" s="69"/>
      <c r="G1058" s="70"/>
      <c r="H1058" s="69"/>
      <c r="I1058" s="70"/>
      <c r="J1058" s="71"/>
      <c r="K1058" s="71"/>
      <c r="L1058" s="72"/>
      <c r="M1058" s="42">
        <f>IF($D$5=Abfrage!$O$2,(MONTH(C1058)),(VLOOKUP((MONTH(C1058)),Abfrage!$I$2:$J$13,2,FALSE)))</f>
        <v>1</v>
      </c>
      <c r="N1058" s="18">
        <f t="shared" si="112"/>
        <v>0</v>
      </c>
      <c r="O1058" s="18">
        <f t="shared" si="117"/>
        <v>0</v>
      </c>
      <c r="P1058" s="18">
        <f t="shared" si="113"/>
        <v>0</v>
      </c>
      <c r="Q1058" s="18">
        <f t="shared" si="114"/>
        <v>0</v>
      </c>
      <c r="R1058" s="18">
        <f t="shared" si="115"/>
        <v>0</v>
      </c>
      <c r="S1058" s="18">
        <f t="shared" si="116"/>
        <v>0</v>
      </c>
      <c r="T1058" s="52" t="e">
        <f>VLOOKUP(I1058,Konten!A:D,4,FALSE)</f>
        <v>#N/A</v>
      </c>
    </row>
    <row r="1059" spans="1:20">
      <c r="A1059" s="67"/>
      <c r="B1059" s="67">
        <f t="shared" si="118"/>
        <v>1050</v>
      </c>
      <c r="C1059" s="68"/>
      <c r="D1059" s="69"/>
      <c r="E1059" s="69"/>
      <c r="F1059" s="69"/>
      <c r="G1059" s="70"/>
      <c r="H1059" s="69"/>
      <c r="I1059" s="70"/>
      <c r="J1059" s="71"/>
      <c r="K1059" s="71"/>
      <c r="L1059" s="72"/>
      <c r="M1059" s="42">
        <f>IF($D$5=Abfrage!$O$2,(MONTH(C1059)),(VLOOKUP((MONTH(C1059)),Abfrage!$I$2:$J$13,2,FALSE)))</f>
        <v>1</v>
      </c>
      <c r="N1059" s="18">
        <f t="shared" si="112"/>
        <v>0</v>
      </c>
      <c r="O1059" s="18">
        <f t="shared" si="117"/>
        <v>0</v>
      </c>
      <c r="P1059" s="18">
        <f t="shared" si="113"/>
        <v>0</v>
      </c>
      <c r="Q1059" s="18">
        <f t="shared" si="114"/>
        <v>0</v>
      </c>
      <c r="R1059" s="18">
        <f t="shared" si="115"/>
        <v>0</v>
      </c>
      <c r="S1059" s="18">
        <f t="shared" si="116"/>
        <v>0</v>
      </c>
      <c r="T1059" s="52" t="e">
        <f>VLOOKUP(I1059,Konten!A:D,4,FALSE)</f>
        <v>#N/A</v>
      </c>
    </row>
    <row r="1060" spans="1:20">
      <c r="A1060" s="67"/>
      <c r="B1060" s="67">
        <f t="shared" si="118"/>
        <v>1051</v>
      </c>
      <c r="C1060" s="68"/>
      <c r="D1060" s="69"/>
      <c r="E1060" s="69"/>
      <c r="F1060" s="69"/>
      <c r="G1060" s="70"/>
      <c r="H1060" s="69"/>
      <c r="I1060" s="70"/>
      <c r="J1060" s="71"/>
      <c r="K1060" s="71"/>
      <c r="L1060" s="72"/>
      <c r="M1060" s="42">
        <f>IF($D$5=Abfrage!$O$2,(MONTH(C1060)),(VLOOKUP((MONTH(C1060)),Abfrage!$I$2:$J$13,2,FALSE)))</f>
        <v>1</v>
      </c>
      <c r="N1060" s="18">
        <f t="shared" si="112"/>
        <v>0</v>
      </c>
      <c r="O1060" s="18">
        <f t="shared" si="117"/>
        <v>0</v>
      </c>
      <c r="P1060" s="18">
        <f t="shared" si="113"/>
        <v>0</v>
      </c>
      <c r="Q1060" s="18">
        <f t="shared" si="114"/>
        <v>0</v>
      </c>
      <c r="R1060" s="18">
        <f t="shared" si="115"/>
        <v>0</v>
      </c>
      <c r="S1060" s="18">
        <f t="shared" si="116"/>
        <v>0</v>
      </c>
      <c r="T1060" s="52" t="e">
        <f>VLOOKUP(I1060,Konten!A:D,4,FALSE)</f>
        <v>#N/A</v>
      </c>
    </row>
    <row r="1061" spans="1:20">
      <c r="A1061" s="67"/>
      <c r="B1061" s="67">
        <f t="shared" si="118"/>
        <v>1052</v>
      </c>
      <c r="C1061" s="68"/>
      <c r="D1061" s="69"/>
      <c r="E1061" s="69"/>
      <c r="F1061" s="69"/>
      <c r="G1061" s="70"/>
      <c r="H1061" s="69"/>
      <c r="I1061" s="70"/>
      <c r="J1061" s="71"/>
      <c r="K1061" s="71"/>
      <c r="L1061" s="72"/>
      <c r="M1061" s="42">
        <f>IF($D$5=Abfrage!$O$2,(MONTH(C1061)),(VLOOKUP((MONTH(C1061)),Abfrage!$I$2:$J$13,2,FALSE)))</f>
        <v>1</v>
      </c>
      <c r="N1061" s="18">
        <f t="shared" si="112"/>
        <v>0</v>
      </c>
      <c r="O1061" s="18">
        <f t="shared" si="117"/>
        <v>0</v>
      </c>
      <c r="P1061" s="18">
        <f t="shared" si="113"/>
        <v>0</v>
      </c>
      <c r="Q1061" s="18">
        <f t="shared" si="114"/>
        <v>0</v>
      </c>
      <c r="R1061" s="18">
        <f t="shared" si="115"/>
        <v>0</v>
      </c>
      <c r="S1061" s="18">
        <f t="shared" si="116"/>
        <v>0</v>
      </c>
      <c r="T1061" s="52" t="e">
        <f>VLOOKUP(I1061,Konten!A:D,4,FALSE)</f>
        <v>#N/A</v>
      </c>
    </row>
    <row r="1062" spans="1:20">
      <c r="A1062" s="67"/>
      <c r="B1062" s="67">
        <f t="shared" si="118"/>
        <v>1053</v>
      </c>
      <c r="C1062" s="68"/>
      <c r="D1062" s="69"/>
      <c r="E1062" s="69"/>
      <c r="F1062" s="69"/>
      <c r="G1062" s="70"/>
      <c r="H1062" s="69"/>
      <c r="I1062" s="70"/>
      <c r="J1062" s="71"/>
      <c r="K1062" s="71"/>
      <c r="L1062" s="72"/>
      <c r="M1062" s="42">
        <f>IF($D$5=Abfrage!$O$2,(MONTH(C1062)),(VLOOKUP((MONTH(C1062)),Abfrage!$I$2:$J$13,2,FALSE)))</f>
        <v>1</v>
      </c>
      <c r="N1062" s="18">
        <f t="shared" si="112"/>
        <v>0</v>
      </c>
      <c r="O1062" s="18">
        <f t="shared" si="117"/>
        <v>0</v>
      </c>
      <c r="P1062" s="18">
        <f t="shared" si="113"/>
        <v>0</v>
      </c>
      <c r="Q1062" s="18">
        <f t="shared" si="114"/>
        <v>0</v>
      </c>
      <c r="R1062" s="18">
        <f t="shared" si="115"/>
        <v>0</v>
      </c>
      <c r="S1062" s="18">
        <f t="shared" si="116"/>
        <v>0</v>
      </c>
      <c r="T1062" s="52" t="e">
        <f>VLOOKUP(I1062,Konten!A:D,4,FALSE)</f>
        <v>#N/A</v>
      </c>
    </row>
    <row r="1063" spans="1:20">
      <c r="A1063" s="67"/>
      <c r="B1063" s="67">
        <f t="shared" si="118"/>
        <v>1054</v>
      </c>
      <c r="C1063" s="68"/>
      <c r="D1063" s="69"/>
      <c r="E1063" s="69"/>
      <c r="F1063" s="69"/>
      <c r="G1063" s="70"/>
      <c r="H1063" s="69"/>
      <c r="I1063" s="70"/>
      <c r="J1063" s="71"/>
      <c r="K1063" s="71"/>
      <c r="L1063" s="72"/>
      <c r="M1063" s="42">
        <f>IF($D$5=Abfrage!$O$2,(MONTH(C1063)),(VLOOKUP((MONTH(C1063)),Abfrage!$I$2:$J$13,2,FALSE)))</f>
        <v>1</v>
      </c>
      <c r="N1063" s="18">
        <f t="shared" si="112"/>
        <v>0</v>
      </c>
      <c r="O1063" s="18">
        <f t="shared" si="117"/>
        <v>0</v>
      </c>
      <c r="P1063" s="18">
        <f t="shared" si="113"/>
        <v>0</v>
      </c>
      <c r="Q1063" s="18">
        <f t="shared" si="114"/>
        <v>0</v>
      </c>
      <c r="R1063" s="18">
        <f t="shared" si="115"/>
        <v>0</v>
      </c>
      <c r="S1063" s="18">
        <f t="shared" si="116"/>
        <v>0</v>
      </c>
      <c r="T1063" s="52" t="e">
        <f>VLOOKUP(I1063,Konten!A:D,4,FALSE)</f>
        <v>#N/A</v>
      </c>
    </row>
    <row r="1064" spans="1:20">
      <c r="A1064" s="67"/>
      <c r="B1064" s="67">
        <f t="shared" si="118"/>
        <v>1055</v>
      </c>
      <c r="C1064" s="68"/>
      <c r="D1064" s="69"/>
      <c r="E1064" s="69"/>
      <c r="F1064" s="69"/>
      <c r="G1064" s="70"/>
      <c r="H1064" s="69"/>
      <c r="I1064" s="70"/>
      <c r="J1064" s="71"/>
      <c r="K1064" s="71"/>
      <c r="L1064" s="72"/>
      <c r="M1064" s="42">
        <f>IF($D$5=Abfrage!$O$2,(MONTH(C1064)),(VLOOKUP((MONTH(C1064)),Abfrage!$I$2:$J$13,2,FALSE)))</f>
        <v>1</v>
      </c>
      <c r="N1064" s="18">
        <f t="shared" si="112"/>
        <v>0</v>
      </c>
      <c r="O1064" s="18">
        <f t="shared" si="117"/>
        <v>0</v>
      </c>
      <c r="P1064" s="18">
        <f t="shared" si="113"/>
        <v>0</v>
      </c>
      <c r="Q1064" s="18">
        <f t="shared" si="114"/>
        <v>0</v>
      </c>
      <c r="R1064" s="18">
        <f t="shared" si="115"/>
        <v>0</v>
      </c>
      <c r="S1064" s="18">
        <f t="shared" si="116"/>
        <v>0</v>
      </c>
      <c r="T1064" s="52" t="e">
        <f>VLOOKUP(I1064,Konten!A:D,4,FALSE)</f>
        <v>#N/A</v>
      </c>
    </row>
    <row r="1065" spans="1:20">
      <c r="A1065" s="67"/>
      <c r="B1065" s="67">
        <f t="shared" si="118"/>
        <v>1056</v>
      </c>
      <c r="C1065" s="68"/>
      <c r="D1065" s="69"/>
      <c r="E1065" s="69"/>
      <c r="F1065" s="69"/>
      <c r="G1065" s="70"/>
      <c r="H1065" s="69"/>
      <c r="I1065" s="70"/>
      <c r="J1065" s="71"/>
      <c r="K1065" s="71"/>
      <c r="L1065" s="72"/>
      <c r="M1065" s="42">
        <f>IF($D$5=Abfrage!$O$2,(MONTH(C1065)),(VLOOKUP((MONTH(C1065)),Abfrage!$I$2:$J$13,2,FALSE)))</f>
        <v>1</v>
      </c>
      <c r="N1065" s="18">
        <f t="shared" si="112"/>
        <v>0</v>
      </c>
      <c r="O1065" s="18">
        <f t="shared" si="117"/>
        <v>0</v>
      </c>
      <c r="P1065" s="18">
        <f t="shared" si="113"/>
        <v>0</v>
      </c>
      <c r="Q1065" s="18">
        <f t="shared" si="114"/>
        <v>0</v>
      </c>
      <c r="R1065" s="18">
        <f t="shared" si="115"/>
        <v>0</v>
      </c>
      <c r="S1065" s="18">
        <f t="shared" si="116"/>
        <v>0</v>
      </c>
      <c r="T1065" s="52" t="e">
        <f>VLOOKUP(I1065,Konten!A:D,4,FALSE)</f>
        <v>#N/A</v>
      </c>
    </row>
    <row r="1066" spans="1:20">
      <c r="A1066" s="67"/>
      <c r="B1066" s="67">
        <f t="shared" si="118"/>
        <v>1057</v>
      </c>
      <c r="C1066" s="68"/>
      <c r="D1066" s="69"/>
      <c r="E1066" s="69"/>
      <c r="F1066" s="69"/>
      <c r="G1066" s="70"/>
      <c r="H1066" s="69"/>
      <c r="I1066" s="70"/>
      <c r="J1066" s="71"/>
      <c r="K1066" s="71"/>
      <c r="L1066" s="72"/>
      <c r="M1066" s="42">
        <f>IF($D$5=Abfrage!$O$2,(MONTH(C1066)),(VLOOKUP((MONTH(C1066)),Abfrage!$I$2:$J$13,2,FALSE)))</f>
        <v>1</v>
      </c>
      <c r="N1066" s="18">
        <f t="shared" si="112"/>
        <v>0</v>
      </c>
      <c r="O1066" s="18">
        <f t="shared" si="117"/>
        <v>0</v>
      </c>
      <c r="P1066" s="18">
        <f t="shared" si="113"/>
        <v>0</v>
      </c>
      <c r="Q1066" s="18">
        <f t="shared" si="114"/>
        <v>0</v>
      </c>
      <c r="R1066" s="18">
        <f t="shared" si="115"/>
        <v>0</v>
      </c>
      <c r="S1066" s="18">
        <f t="shared" si="116"/>
        <v>0</v>
      </c>
      <c r="T1066" s="52" t="e">
        <f>VLOOKUP(I1066,Konten!A:D,4,FALSE)</f>
        <v>#N/A</v>
      </c>
    </row>
    <row r="1067" spans="1:20">
      <c r="A1067" s="67"/>
      <c r="B1067" s="67">
        <f t="shared" si="118"/>
        <v>1058</v>
      </c>
      <c r="C1067" s="68"/>
      <c r="D1067" s="69"/>
      <c r="E1067" s="69"/>
      <c r="F1067" s="69"/>
      <c r="G1067" s="70"/>
      <c r="H1067" s="69"/>
      <c r="I1067" s="70"/>
      <c r="J1067" s="71"/>
      <c r="K1067" s="71"/>
      <c r="L1067" s="72"/>
      <c r="M1067" s="42">
        <f>IF($D$5=Abfrage!$O$2,(MONTH(C1067)),(VLOOKUP((MONTH(C1067)),Abfrage!$I$2:$J$13,2,FALSE)))</f>
        <v>1</v>
      </c>
      <c r="N1067" s="18">
        <f t="shared" si="112"/>
        <v>0</v>
      </c>
      <c r="O1067" s="18">
        <f t="shared" si="117"/>
        <v>0</v>
      </c>
      <c r="P1067" s="18">
        <f t="shared" si="113"/>
        <v>0</v>
      </c>
      <c r="Q1067" s="18">
        <f t="shared" si="114"/>
        <v>0</v>
      </c>
      <c r="R1067" s="18">
        <f t="shared" si="115"/>
        <v>0</v>
      </c>
      <c r="S1067" s="18">
        <f t="shared" si="116"/>
        <v>0</v>
      </c>
      <c r="T1067" s="52" t="e">
        <f>VLOOKUP(I1067,Konten!A:D,4,FALSE)</f>
        <v>#N/A</v>
      </c>
    </row>
    <row r="1068" spans="1:20">
      <c r="A1068" s="67"/>
      <c r="B1068" s="67">
        <f t="shared" si="118"/>
        <v>1059</v>
      </c>
      <c r="C1068" s="68"/>
      <c r="D1068" s="69"/>
      <c r="E1068" s="69"/>
      <c r="F1068" s="69"/>
      <c r="G1068" s="70"/>
      <c r="H1068" s="69"/>
      <c r="I1068" s="70"/>
      <c r="J1068" s="71"/>
      <c r="K1068" s="71"/>
      <c r="L1068" s="72"/>
      <c r="M1068" s="42">
        <f>IF($D$5=Abfrage!$O$2,(MONTH(C1068)),(VLOOKUP((MONTH(C1068)),Abfrage!$I$2:$J$13,2,FALSE)))</f>
        <v>1</v>
      </c>
      <c r="N1068" s="18">
        <f t="shared" si="112"/>
        <v>0</v>
      </c>
      <c r="O1068" s="18">
        <f t="shared" si="117"/>
        <v>0</v>
      </c>
      <c r="P1068" s="18">
        <f t="shared" si="113"/>
        <v>0</v>
      </c>
      <c r="Q1068" s="18">
        <f t="shared" si="114"/>
        <v>0</v>
      </c>
      <c r="R1068" s="18">
        <f t="shared" si="115"/>
        <v>0</v>
      </c>
      <c r="S1068" s="18">
        <f t="shared" si="116"/>
        <v>0</v>
      </c>
      <c r="T1068" s="52" t="e">
        <f>VLOOKUP(I1068,Konten!A:D,4,FALSE)</f>
        <v>#N/A</v>
      </c>
    </row>
    <row r="1069" spans="1:20">
      <c r="A1069" s="67"/>
      <c r="B1069" s="67">
        <f t="shared" si="118"/>
        <v>1060</v>
      </c>
      <c r="C1069" s="68"/>
      <c r="D1069" s="69"/>
      <c r="E1069" s="69"/>
      <c r="F1069" s="69"/>
      <c r="G1069" s="70"/>
      <c r="H1069" s="69"/>
      <c r="I1069" s="70"/>
      <c r="J1069" s="71"/>
      <c r="K1069" s="71"/>
      <c r="L1069" s="72"/>
      <c r="M1069" s="42">
        <f>IF($D$5=Abfrage!$O$2,(MONTH(C1069)),(VLOOKUP((MONTH(C1069)),Abfrage!$I$2:$J$13,2,FALSE)))</f>
        <v>1</v>
      </c>
      <c r="N1069" s="18">
        <f t="shared" si="112"/>
        <v>0</v>
      </c>
      <c r="O1069" s="18">
        <f t="shared" si="117"/>
        <v>0</v>
      </c>
      <c r="P1069" s="18">
        <f t="shared" si="113"/>
        <v>0</v>
      </c>
      <c r="Q1069" s="18">
        <f t="shared" si="114"/>
        <v>0</v>
      </c>
      <c r="R1069" s="18">
        <f t="shared" si="115"/>
        <v>0</v>
      </c>
      <c r="S1069" s="18">
        <f t="shared" si="116"/>
        <v>0</v>
      </c>
      <c r="T1069" s="52" t="e">
        <f>VLOOKUP(I1069,Konten!A:D,4,FALSE)</f>
        <v>#N/A</v>
      </c>
    </row>
    <row r="1070" spans="1:20">
      <c r="A1070" s="67"/>
      <c r="B1070" s="67">
        <f t="shared" si="118"/>
        <v>1061</v>
      </c>
      <c r="C1070" s="68"/>
      <c r="D1070" s="69"/>
      <c r="E1070" s="69"/>
      <c r="F1070" s="69"/>
      <c r="G1070" s="70"/>
      <c r="H1070" s="69"/>
      <c r="I1070" s="70"/>
      <c r="J1070" s="71"/>
      <c r="K1070" s="71"/>
      <c r="L1070" s="72"/>
      <c r="M1070" s="42">
        <f>IF($D$5=Abfrage!$O$2,(MONTH(C1070)),(VLOOKUP((MONTH(C1070)),Abfrage!$I$2:$J$13,2,FALSE)))</f>
        <v>1</v>
      </c>
      <c r="N1070" s="18">
        <f t="shared" si="112"/>
        <v>0</v>
      </c>
      <c r="O1070" s="18">
        <f t="shared" si="117"/>
        <v>0</v>
      </c>
      <c r="P1070" s="18">
        <f t="shared" si="113"/>
        <v>0</v>
      </c>
      <c r="Q1070" s="18">
        <f t="shared" si="114"/>
        <v>0</v>
      </c>
      <c r="R1070" s="18">
        <f t="shared" si="115"/>
        <v>0</v>
      </c>
      <c r="S1070" s="18">
        <f t="shared" si="116"/>
        <v>0</v>
      </c>
      <c r="T1070" s="52" t="e">
        <f>VLOOKUP(I1070,Konten!A:D,4,FALSE)</f>
        <v>#N/A</v>
      </c>
    </row>
    <row r="1071" spans="1:20">
      <c r="A1071" s="67"/>
      <c r="B1071" s="67">
        <f t="shared" si="118"/>
        <v>1062</v>
      </c>
      <c r="C1071" s="68"/>
      <c r="D1071" s="69"/>
      <c r="E1071" s="69"/>
      <c r="F1071" s="69"/>
      <c r="G1071" s="70"/>
      <c r="H1071" s="69"/>
      <c r="I1071" s="70"/>
      <c r="J1071" s="71"/>
      <c r="K1071" s="71"/>
      <c r="L1071" s="72"/>
      <c r="M1071" s="42">
        <f>IF($D$5=Abfrage!$O$2,(MONTH(C1071)),(VLOOKUP((MONTH(C1071)),Abfrage!$I$2:$J$13,2,FALSE)))</f>
        <v>1</v>
      </c>
      <c r="N1071" s="18">
        <f t="shared" si="112"/>
        <v>0</v>
      </c>
      <c r="O1071" s="18">
        <f t="shared" si="117"/>
        <v>0</v>
      </c>
      <c r="P1071" s="18">
        <f t="shared" si="113"/>
        <v>0</v>
      </c>
      <c r="Q1071" s="18">
        <f t="shared" si="114"/>
        <v>0</v>
      </c>
      <c r="R1071" s="18">
        <f t="shared" si="115"/>
        <v>0</v>
      </c>
      <c r="S1071" s="18">
        <f t="shared" si="116"/>
        <v>0</v>
      </c>
      <c r="T1071" s="52" t="e">
        <f>VLOOKUP(I1071,Konten!A:D,4,FALSE)</f>
        <v>#N/A</v>
      </c>
    </row>
    <row r="1072" spans="1:20">
      <c r="A1072" s="67"/>
      <c r="B1072" s="67">
        <f t="shared" si="118"/>
        <v>1063</v>
      </c>
      <c r="C1072" s="68"/>
      <c r="D1072" s="69"/>
      <c r="E1072" s="69"/>
      <c r="F1072" s="69"/>
      <c r="G1072" s="70"/>
      <c r="H1072" s="69"/>
      <c r="I1072" s="70"/>
      <c r="J1072" s="71"/>
      <c r="K1072" s="71"/>
      <c r="L1072" s="72"/>
      <c r="M1072" s="42">
        <f>IF($D$5=Abfrage!$O$2,(MONTH(C1072)),(VLOOKUP((MONTH(C1072)),Abfrage!$I$2:$J$13,2,FALSE)))</f>
        <v>1</v>
      </c>
      <c r="N1072" s="18">
        <f t="shared" si="112"/>
        <v>0</v>
      </c>
      <c r="O1072" s="18">
        <f t="shared" si="117"/>
        <v>0</v>
      </c>
      <c r="P1072" s="18">
        <f t="shared" si="113"/>
        <v>0</v>
      </c>
      <c r="Q1072" s="18">
        <f t="shared" si="114"/>
        <v>0</v>
      </c>
      <c r="R1072" s="18">
        <f t="shared" si="115"/>
        <v>0</v>
      </c>
      <c r="S1072" s="18">
        <f t="shared" si="116"/>
        <v>0</v>
      </c>
      <c r="T1072" s="52" t="e">
        <f>VLOOKUP(I1072,Konten!A:D,4,FALSE)</f>
        <v>#N/A</v>
      </c>
    </row>
    <row r="1073" spans="1:20">
      <c r="A1073" s="67"/>
      <c r="B1073" s="67">
        <f t="shared" si="118"/>
        <v>1064</v>
      </c>
      <c r="C1073" s="68"/>
      <c r="D1073" s="69"/>
      <c r="E1073" s="69"/>
      <c r="F1073" s="69"/>
      <c r="G1073" s="70"/>
      <c r="H1073" s="69"/>
      <c r="I1073" s="70"/>
      <c r="J1073" s="71"/>
      <c r="K1073" s="71"/>
      <c r="L1073" s="72"/>
      <c r="M1073" s="42">
        <f>IF($D$5=Abfrage!$O$2,(MONTH(C1073)),(VLOOKUP((MONTH(C1073)),Abfrage!$I$2:$J$13,2,FALSE)))</f>
        <v>1</v>
      </c>
      <c r="N1073" s="18">
        <f t="shared" si="112"/>
        <v>0</v>
      </c>
      <c r="O1073" s="18">
        <f t="shared" si="117"/>
        <v>0</v>
      </c>
      <c r="P1073" s="18">
        <f t="shared" si="113"/>
        <v>0</v>
      </c>
      <c r="Q1073" s="18">
        <f t="shared" si="114"/>
        <v>0</v>
      </c>
      <c r="R1073" s="18">
        <f t="shared" si="115"/>
        <v>0</v>
      </c>
      <c r="S1073" s="18">
        <f t="shared" si="116"/>
        <v>0</v>
      </c>
      <c r="T1073" s="52" t="e">
        <f>VLOOKUP(I1073,Konten!A:D,4,FALSE)</f>
        <v>#N/A</v>
      </c>
    </row>
    <row r="1074" spans="1:20">
      <c r="A1074" s="67"/>
      <c r="B1074" s="67">
        <f t="shared" si="118"/>
        <v>1065</v>
      </c>
      <c r="C1074" s="68"/>
      <c r="D1074" s="69"/>
      <c r="E1074" s="69"/>
      <c r="F1074" s="69"/>
      <c r="G1074" s="70"/>
      <c r="H1074" s="69"/>
      <c r="I1074" s="70"/>
      <c r="J1074" s="71"/>
      <c r="K1074" s="71"/>
      <c r="L1074" s="72"/>
      <c r="M1074" s="42">
        <f>IF($D$5=Abfrage!$O$2,(MONTH(C1074)),(VLOOKUP((MONTH(C1074)),Abfrage!$I$2:$J$13,2,FALSE)))</f>
        <v>1</v>
      </c>
      <c r="N1074" s="18">
        <f t="shared" si="112"/>
        <v>0</v>
      </c>
      <c r="O1074" s="18">
        <f t="shared" si="117"/>
        <v>0</v>
      </c>
      <c r="P1074" s="18">
        <f t="shared" si="113"/>
        <v>0</v>
      </c>
      <c r="Q1074" s="18">
        <f t="shared" si="114"/>
        <v>0</v>
      </c>
      <c r="R1074" s="18">
        <f t="shared" si="115"/>
        <v>0</v>
      </c>
      <c r="S1074" s="18">
        <f t="shared" si="116"/>
        <v>0</v>
      </c>
      <c r="T1074" s="52" t="e">
        <f>VLOOKUP(I1074,Konten!A:D,4,FALSE)</f>
        <v>#N/A</v>
      </c>
    </row>
    <row r="1075" spans="1:20">
      <c r="A1075" s="67"/>
      <c r="B1075" s="67">
        <f t="shared" si="118"/>
        <v>1066</v>
      </c>
      <c r="C1075" s="68"/>
      <c r="D1075" s="69"/>
      <c r="E1075" s="69"/>
      <c r="F1075" s="69"/>
      <c r="G1075" s="70"/>
      <c r="H1075" s="69"/>
      <c r="I1075" s="70"/>
      <c r="J1075" s="71"/>
      <c r="K1075" s="71"/>
      <c r="L1075" s="72"/>
      <c r="M1075" s="42">
        <f>IF($D$5=Abfrage!$O$2,(MONTH(C1075)),(VLOOKUP((MONTH(C1075)),Abfrage!$I$2:$J$13,2,FALSE)))</f>
        <v>1</v>
      </c>
      <c r="N1075" s="18">
        <f t="shared" si="112"/>
        <v>0</v>
      </c>
      <c r="O1075" s="18">
        <f t="shared" si="117"/>
        <v>0</v>
      </c>
      <c r="P1075" s="18">
        <f t="shared" si="113"/>
        <v>0</v>
      </c>
      <c r="Q1075" s="18">
        <f t="shared" si="114"/>
        <v>0</v>
      </c>
      <c r="R1075" s="18">
        <f t="shared" si="115"/>
        <v>0</v>
      </c>
      <c r="S1075" s="18">
        <f t="shared" si="116"/>
        <v>0</v>
      </c>
      <c r="T1075" s="52" t="e">
        <f>VLOOKUP(I1075,Konten!A:D,4,FALSE)</f>
        <v>#N/A</v>
      </c>
    </row>
    <row r="1076" spans="1:20">
      <c r="A1076" s="67"/>
      <c r="B1076" s="67">
        <f t="shared" si="118"/>
        <v>1067</v>
      </c>
      <c r="C1076" s="68"/>
      <c r="D1076" s="69"/>
      <c r="E1076" s="69"/>
      <c r="F1076" s="69"/>
      <c r="G1076" s="70"/>
      <c r="H1076" s="69"/>
      <c r="I1076" s="70"/>
      <c r="J1076" s="71"/>
      <c r="K1076" s="71"/>
      <c r="L1076" s="72"/>
      <c r="M1076" s="42">
        <f>IF($D$5=Abfrage!$O$2,(MONTH(C1076)),(VLOOKUP((MONTH(C1076)),Abfrage!$I$2:$J$13,2,FALSE)))</f>
        <v>1</v>
      </c>
      <c r="N1076" s="18">
        <f t="shared" si="112"/>
        <v>0</v>
      </c>
      <c r="O1076" s="18">
        <f t="shared" si="117"/>
        <v>0</v>
      </c>
      <c r="P1076" s="18">
        <f t="shared" si="113"/>
        <v>0</v>
      </c>
      <c r="Q1076" s="18">
        <f t="shared" si="114"/>
        <v>0</v>
      </c>
      <c r="R1076" s="18">
        <f t="shared" si="115"/>
        <v>0</v>
      </c>
      <c r="S1076" s="18">
        <f t="shared" si="116"/>
        <v>0</v>
      </c>
      <c r="T1076" s="52" t="e">
        <f>VLOOKUP(I1076,Konten!A:D,4,FALSE)</f>
        <v>#N/A</v>
      </c>
    </row>
    <row r="1077" spans="1:20">
      <c r="A1077" s="67"/>
      <c r="B1077" s="67">
        <f t="shared" si="118"/>
        <v>1068</v>
      </c>
      <c r="C1077" s="68"/>
      <c r="D1077" s="69"/>
      <c r="E1077" s="69"/>
      <c r="F1077" s="69"/>
      <c r="G1077" s="70"/>
      <c r="H1077" s="69"/>
      <c r="I1077" s="70"/>
      <c r="J1077" s="71"/>
      <c r="K1077" s="71"/>
      <c r="L1077" s="72"/>
      <c r="M1077" s="42">
        <f>IF($D$5=Abfrage!$O$2,(MONTH(C1077)),(VLOOKUP((MONTH(C1077)),Abfrage!$I$2:$J$13,2,FALSE)))</f>
        <v>1</v>
      </c>
      <c r="N1077" s="18">
        <f t="shared" si="112"/>
        <v>0</v>
      </c>
      <c r="O1077" s="18">
        <f t="shared" si="117"/>
        <v>0</v>
      </c>
      <c r="P1077" s="18">
        <f t="shared" si="113"/>
        <v>0</v>
      </c>
      <c r="Q1077" s="18">
        <f t="shared" si="114"/>
        <v>0</v>
      </c>
      <c r="R1077" s="18">
        <f t="shared" si="115"/>
        <v>0</v>
      </c>
      <c r="S1077" s="18">
        <f t="shared" si="116"/>
        <v>0</v>
      </c>
      <c r="T1077" s="52" t="e">
        <f>VLOOKUP(I1077,Konten!A:D,4,FALSE)</f>
        <v>#N/A</v>
      </c>
    </row>
    <row r="1078" spans="1:20">
      <c r="A1078" s="67"/>
      <c r="B1078" s="67">
        <f t="shared" si="118"/>
        <v>1069</v>
      </c>
      <c r="C1078" s="68"/>
      <c r="D1078" s="69"/>
      <c r="E1078" s="69"/>
      <c r="F1078" s="69"/>
      <c r="G1078" s="70"/>
      <c r="H1078" s="69"/>
      <c r="I1078" s="70"/>
      <c r="J1078" s="71"/>
      <c r="K1078" s="71"/>
      <c r="L1078" s="72"/>
      <c r="M1078" s="42">
        <f>IF($D$5=Abfrage!$O$2,(MONTH(C1078)),(VLOOKUP((MONTH(C1078)),Abfrage!$I$2:$J$13,2,FALSE)))</f>
        <v>1</v>
      </c>
      <c r="N1078" s="18">
        <f t="shared" si="112"/>
        <v>0</v>
      </c>
      <c r="O1078" s="18">
        <f t="shared" si="117"/>
        <v>0</v>
      </c>
      <c r="P1078" s="18">
        <f t="shared" si="113"/>
        <v>0</v>
      </c>
      <c r="Q1078" s="18">
        <f t="shared" si="114"/>
        <v>0</v>
      </c>
      <c r="R1078" s="18">
        <f t="shared" si="115"/>
        <v>0</v>
      </c>
      <c r="S1078" s="18">
        <f t="shared" si="116"/>
        <v>0</v>
      </c>
      <c r="T1078" s="52" t="e">
        <f>VLOOKUP(I1078,Konten!A:D,4,FALSE)</f>
        <v>#N/A</v>
      </c>
    </row>
    <row r="1079" spans="1:20">
      <c r="A1079" s="67"/>
      <c r="B1079" s="67">
        <f t="shared" si="118"/>
        <v>1070</v>
      </c>
      <c r="C1079" s="68"/>
      <c r="D1079" s="69"/>
      <c r="E1079" s="69"/>
      <c r="F1079" s="69"/>
      <c r="G1079" s="70"/>
      <c r="H1079" s="69"/>
      <c r="I1079" s="70"/>
      <c r="J1079" s="71"/>
      <c r="K1079" s="71"/>
      <c r="L1079" s="72"/>
      <c r="M1079" s="42">
        <f>IF($D$5=Abfrage!$O$2,(MONTH(C1079)),(VLOOKUP((MONTH(C1079)),Abfrage!$I$2:$J$13,2,FALSE)))</f>
        <v>1</v>
      </c>
      <c r="N1079" s="18">
        <f t="shared" si="112"/>
        <v>0</v>
      </c>
      <c r="O1079" s="18">
        <f t="shared" si="117"/>
        <v>0</v>
      </c>
      <c r="P1079" s="18">
        <f t="shared" si="113"/>
        <v>0</v>
      </c>
      <c r="Q1079" s="18">
        <f t="shared" si="114"/>
        <v>0</v>
      </c>
      <c r="R1079" s="18">
        <f t="shared" si="115"/>
        <v>0</v>
      </c>
      <c r="S1079" s="18">
        <f t="shared" si="116"/>
        <v>0</v>
      </c>
      <c r="T1079" s="52" t="e">
        <f>VLOOKUP(I1079,Konten!A:D,4,FALSE)</f>
        <v>#N/A</v>
      </c>
    </row>
    <row r="1080" spans="1:20">
      <c r="A1080" s="67"/>
      <c r="B1080" s="67">
        <f t="shared" si="118"/>
        <v>1071</v>
      </c>
      <c r="C1080" s="68"/>
      <c r="D1080" s="69"/>
      <c r="E1080" s="69"/>
      <c r="F1080" s="69"/>
      <c r="G1080" s="70"/>
      <c r="H1080" s="69"/>
      <c r="I1080" s="70"/>
      <c r="J1080" s="71"/>
      <c r="K1080" s="71"/>
      <c r="L1080" s="72"/>
      <c r="M1080" s="42">
        <f>IF($D$5=Abfrage!$O$2,(MONTH(C1080)),(VLOOKUP((MONTH(C1080)),Abfrage!$I$2:$J$13,2,FALSE)))</f>
        <v>1</v>
      </c>
      <c r="N1080" s="18">
        <f t="shared" si="112"/>
        <v>0</v>
      </c>
      <c r="O1080" s="18">
        <f t="shared" si="117"/>
        <v>0</v>
      </c>
      <c r="P1080" s="18">
        <f t="shared" si="113"/>
        <v>0</v>
      </c>
      <c r="Q1080" s="18">
        <f t="shared" si="114"/>
        <v>0</v>
      </c>
      <c r="R1080" s="18">
        <f t="shared" si="115"/>
        <v>0</v>
      </c>
      <c r="S1080" s="18">
        <f t="shared" si="116"/>
        <v>0</v>
      </c>
      <c r="T1080" s="52" t="e">
        <f>VLOOKUP(I1080,Konten!A:D,4,FALSE)</f>
        <v>#N/A</v>
      </c>
    </row>
    <row r="1081" spans="1:20">
      <c r="A1081" s="67"/>
      <c r="B1081" s="67">
        <f t="shared" si="118"/>
        <v>1072</v>
      </c>
      <c r="C1081" s="68"/>
      <c r="D1081" s="69"/>
      <c r="E1081" s="69"/>
      <c r="F1081" s="69"/>
      <c r="G1081" s="70"/>
      <c r="H1081" s="69"/>
      <c r="I1081" s="70"/>
      <c r="J1081" s="71"/>
      <c r="K1081" s="71"/>
      <c r="L1081" s="72"/>
      <c r="M1081" s="42">
        <f>IF($D$5=Abfrage!$O$2,(MONTH(C1081)),(VLOOKUP((MONTH(C1081)),Abfrage!$I$2:$J$13,2,FALSE)))</f>
        <v>1</v>
      </c>
      <c r="N1081" s="18">
        <f t="shared" si="112"/>
        <v>0</v>
      </c>
      <c r="O1081" s="18">
        <f t="shared" si="117"/>
        <v>0</v>
      </c>
      <c r="P1081" s="18">
        <f t="shared" si="113"/>
        <v>0</v>
      </c>
      <c r="Q1081" s="18">
        <f t="shared" si="114"/>
        <v>0</v>
      </c>
      <c r="R1081" s="18">
        <f t="shared" si="115"/>
        <v>0</v>
      </c>
      <c r="S1081" s="18">
        <f t="shared" si="116"/>
        <v>0</v>
      </c>
      <c r="T1081" s="52" t="e">
        <f>VLOOKUP(I1081,Konten!A:D,4,FALSE)</f>
        <v>#N/A</v>
      </c>
    </row>
    <row r="1082" spans="1:20">
      <c r="A1082" s="67"/>
      <c r="B1082" s="67">
        <f t="shared" si="118"/>
        <v>1073</v>
      </c>
      <c r="C1082" s="68"/>
      <c r="D1082" s="69"/>
      <c r="E1082" s="69"/>
      <c r="F1082" s="69"/>
      <c r="G1082" s="70"/>
      <c r="H1082" s="69"/>
      <c r="I1082" s="70"/>
      <c r="J1082" s="71"/>
      <c r="K1082" s="71"/>
      <c r="L1082" s="72"/>
      <c r="M1082" s="42">
        <f>IF($D$5=Abfrage!$O$2,(MONTH(C1082)),(VLOOKUP((MONTH(C1082)),Abfrage!$I$2:$J$13,2,FALSE)))</f>
        <v>1</v>
      </c>
      <c r="N1082" s="18">
        <f t="shared" si="112"/>
        <v>0</v>
      </c>
      <c r="O1082" s="18">
        <f t="shared" si="117"/>
        <v>0</v>
      </c>
      <c r="P1082" s="18">
        <f t="shared" si="113"/>
        <v>0</v>
      </c>
      <c r="Q1082" s="18">
        <f t="shared" si="114"/>
        <v>0</v>
      </c>
      <c r="R1082" s="18">
        <f t="shared" si="115"/>
        <v>0</v>
      </c>
      <c r="S1082" s="18">
        <f t="shared" si="116"/>
        <v>0</v>
      </c>
      <c r="T1082" s="52" t="e">
        <f>VLOOKUP(I1082,Konten!A:D,4,FALSE)</f>
        <v>#N/A</v>
      </c>
    </row>
    <row r="1083" spans="1:20">
      <c r="A1083" s="67"/>
      <c r="B1083" s="67">
        <f t="shared" si="118"/>
        <v>1074</v>
      </c>
      <c r="C1083" s="68"/>
      <c r="D1083" s="69"/>
      <c r="E1083" s="69"/>
      <c r="F1083" s="69"/>
      <c r="G1083" s="70"/>
      <c r="H1083" s="69"/>
      <c r="I1083" s="70"/>
      <c r="J1083" s="71"/>
      <c r="K1083" s="71"/>
      <c r="L1083" s="72"/>
      <c r="M1083" s="42">
        <f>IF($D$5=Abfrage!$O$2,(MONTH(C1083)),(VLOOKUP((MONTH(C1083)),Abfrage!$I$2:$J$13,2,FALSE)))</f>
        <v>1</v>
      </c>
      <c r="N1083" s="18">
        <f t="shared" si="112"/>
        <v>0</v>
      </c>
      <c r="O1083" s="18">
        <f t="shared" si="117"/>
        <v>0</v>
      </c>
      <c r="P1083" s="18">
        <f t="shared" si="113"/>
        <v>0</v>
      </c>
      <c r="Q1083" s="18">
        <f t="shared" si="114"/>
        <v>0</v>
      </c>
      <c r="R1083" s="18">
        <f t="shared" si="115"/>
        <v>0</v>
      </c>
      <c r="S1083" s="18">
        <f t="shared" si="116"/>
        <v>0</v>
      </c>
      <c r="T1083" s="52" t="e">
        <f>VLOOKUP(I1083,Konten!A:D,4,FALSE)</f>
        <v>#N/A</v>
      </c>
    </row>
    <row r="1084" spans="1:20">
      <c r="A1084" s="67"/>
      <c r="B1084" s="67">
        <f t="shared" si="118"/>
        <v>1075</v>
      </c>
      <c r="C1084" s="68"/>
      <c r="D1084" s="69"/>
      <c r="E1084" s="69"/>
      <c r="F1084" s="69"/>
      <c r="G1084" s="70"/>
      <c r="H1084" s="69"/>
      <c r="I1084" s="70"/>
      <c r="J1084" s="71"/>
      <c r="K1084" s="71"/>
      <c r="L1084" s="72"/>
      <c r="M1084" s="42">
        <f>IF($D$5=Abfrage!$O$2,(MONTH(C1084)),(VLOOKUP((MONTH(C1084)),Abfrage!$I$2:$J$13,2,FALSE)))</f>
        <v>1</v>
      </c>
      <c r="N1084" s="18">
        <f t="shared" si="112"/>
        <v>0</v>
      </c>
      <c r="O1084" s="18">
        <f t="shared" si="117"/>
        <v>0</v>
      </c>
      <c r="P1084" s="18">
        <f t="shared" si="113"/>
        <v>0</v>
      </c>
      <c r="Q1084" s="18">
        <f t="shared" si="114"/>
        <v>0</v>
      </c>
      <c r="R1084" s="18">
        <f t="shared" si="115"/>
        <v>0</v>
      </c>
      <c r="S1084" s="18">
        <f t="shared" si="116"/>
        <v>0</v>
      </c>
      <c r="T1084" s="52" t="e">
        <f>VLOOKUP(I1084,Konten!A:D,4,FALSE)</f>
        <v>#N/A</v>
      </c>
    </row>
    <row r="1085" spans="1:20">
      <c r="A1085" s="67"/>
      <c r="B1085" s="67">
        <f t="shared" si="118"/>
        <v>1076</v>
      </c>
      <c r="C1085" s="68"/>
      <c r="D1085" s="69"/>
      <c r="E1085" s="69"/>
      <c r="F1085" s="69"/>
      <c r="G1085" s="70"/>
      <c r="H1085" s="69"/>
      <c r="I1085" s="70"/>
      <c r="J1085" s="71"/>
      <c r="K1085" s="71"/>
      <c r="L1085" s="72"/>
      <c r="M1085" s="42">
        <f>IF($D$5=Abfrage!$O$2,(MONTH(C1085)),(VLOOKUP((MONTH(C1085)),Abfrage!$I$2:$J$13,2,FALSE)))</f>
        <v>1</v>
      </c>
      <c r="N1085" s="18">
        <f t="shared" si="112"/>
        <v>0</v>
      </c>
      <c r="O1085" s="18">
        <f t="shared" si="117"/>
        <v>0</v>
      </c>
      <c r="P1085" s="18">
        <f t="shared" si="113"/>
        <v>0</v>
      </c>
      <c r="Q1085" s="18">
        <f t="shared" si="114"/>
        <v>0</v>
      </c>
      <c r="R1085" s="18">
        <f t="shared" si="115"/>
        <v>0</v>
      </c>
      <c r="S1085" s="18">
        <f t="shared" si="116"/>
        <v>0</v>
      </c>
      <c r="T1085" s="52" t="e">
        <f>VLOOKUP(I1085,Konten!A:D,4,FALSE)</f>
        <v>#N/A</v>
      </c>
    </row>
    <row r="1086" spans="1:20">
      <c r="A1086" s="67"/>
      <c r="B1086" s="67">
        <f t="shared" si="118"/>
        <v>1077</v>
      </c>
      <c r="C1086" s="68"/>
      <c r="D1086" s="69"/>
      <c r="E1086" s="69"/>
      <c r="F1086" s="69"/>
      <c r="G1086" s="70"/>
      <c r="H1086" s="69"/>
      <c r="I1086" s="70"/>
      <c r="J1086" s="71"/>
      <c r="K1086" s="71"/>
      <c r="L1086" s="72"/>
      <c r="M1086" s="42">
        <f>IF($D$5=Abfrage!$O$2,(MONTH(C1086)),(VLOOKUP((MONTH(C1086)),Abfrage!$I$2:$J$13,2,FALSE)))</f>
        <v>1</v>
      </c>
      <c r="N1086" s="18">
        <f t="shared" si="112"/>
        <v>0</v>
      </c>
      <c r="O1086" s="18">
        <f t="shared" si="117"/>
        <v>0</v>
      </c>
      <c r="P1086" s="18">
        <f t="shared" si="113"/>
        <v>0</v>
      </c>
      <c r="Q1086" s="18">
        <f t="shared" si="114"/>
        <v>0</v>
      </c>
      <c r="R1086" s="18">
        <f t="shared" si="115"/>
        <v>0</v>
      </c>
      <c r="S1086" s="18">
        <f t="shared" si="116"/>
        <v>0</v>
      </c>
      <c r="T1086" s="52" t="e">
        <f>VLOOKUP(I1086,Konten!A:D,4,FALSE)</f>
        <v>#N/A</v>
      </c>
    </row>
    <row r="1087" spans="1:20">
      <c r="A1087" s="67"/>
      <c r="B1087" s="67">
        <f t="shared" si="118"/>
        <v>1078</v>
      </c>
      <c r="C1087" s="68"/>
      <c r="D1087" s="69"/>
      <c r="E1087" s="69"/>
      <c r="F1087" s="69"/>
      <c r="G1087" s="70"/>
      <c r="H1087" s="69"/>
      <c r="I1087" s="70"/>
      <c r="J1087" s="71"/>
      <c r="K1087" s="71"/>
      <c r="L1087" s="72"/>
      <c r="M1087" s="42">
        <f>IF($D$5=Abfrage!$O$2,(MONTH(C1087)),(VLOOKUP((MONTH(C1087)),Abfrage!$I$2:$J$13,2,FALSE)))</f>
        <v>1</v>
      </c>
      <c r="N1087" s="18">
        <f t="shared" si="112"/>
        <v>0</v>
      </c>
      <c r="O1087" s="18">
        <f t="shared" si="117"/>
        <v>0</v>
      </c>
      <c r="P1087" s="18">
        <f t="shared" si="113"/>
        <v>0</v>
      </c>
      <c r="Q1087" s="18">
        <f t="shared" si="114"/>
        <v>0</v>
      </c>
      <c r="R1087" s="18">
        <f t="shared" si="115"/>
        <v>0</v>
      </c>
      <c r="S1087" s="18">
        <f t="shared" si="116"/>
        <v>0</v>
      </c>
      <c r="T1087" s="52" t="e">
        <f>VLOOKUP(I1087,Konten!A:D,4,FALSE)</f>
        <v>#N/A</v>
      </c>
    </row>
    <row r="1088" spans="1:20">
      <c r="A1088" s="67"/>
      <c r="B1088" s="67">
        <f t="shared" si="118"/>
        <v>1079</v>
      </c>
      <c r="C1088" s="68"/>
      <c r="D1088" s="69"/>
      <c r="E1088" s="69"/>
      <c r="F1088" s="69"/>
      <c r="G1088" s="70"/>
      <c r="H1088" s="69"/>
      <c r="I1088" s="70"/>
      <c r="J1088" s="71"/>
      <c r="K1088" s="71"/>
      <c r="L1088" s="72"/>
      <c r="M1088" s="42">
        <f>IF($D$5=Abfrage!$O$2,(MONTH(C1088)),(VLOOKUP((MONTH(C1088)),Abfrage!$I$2:$J$13,2,FALSE)))</f>
        <v>1</v>
      </c>
      <c r="N1088" s="18">
        <f t="shared" si="112"/>
        <v>0</v>
      </c>
      <c r="O1088" s="18">
        <f t="shared" si="117"/>
        <v>0</v>
      </c>
      <c r="P1088" s="18">
        <f t="shared" si="113"/>
        <v>0</v>
      </c>
      <c r="Q1088" s="18">
        <f t="shared" si="114"/>
        <v>0</v>
      </c>
      <c r="R1088" s="18">
        <f t="shared" si="115"/>
        <v>0</v>
      </c>
      <c r="S1088" s="18">
        <f t="shared" si="116"/>
        <v>0</v>
      </c>
      <c r="T1088" s="52" t="e">
        <f>VLOOKUP(I1088,Konten!A:D,4,FALSE)</f>
        <v>#N/A</v>
      </c>
    </row>
    <row r="1089" spans="1:20">
      <c r="A1089" s="67"/>
      <c r="B1089" s="67">
        <f t="shared" si="118"/>
        <v>1080</v>
      </c>
      <c r="C1089" s="68"/>
      <c r="D1089" s="69"/>
      <c r="E1089" s="69"/>
      <c r="F1089" s="69"/>
      <c r="G1089" s="70"/>
      <c r="H1089" s="69"/>
      <c r="I1089" s="70"/>
      <c r="J1089" s="71"/>
      <c r="K1089" s="71"/>
      <c r="L1089" s="72"/>
      <c r="M1089" s="42">
        <f>IF($D$5=Abfrage!$O$2,(MONTH(C1089)),(VLOOKUP((MONTH(C1089)),Abfrage!$I$2:$J$13,2,FALSE)))</f>
        <v>1</v>
      </c>
      <c r="N1089" s="18">
        <f t="shared" si="112"/>
        <v>0</v>
      </c>
      <c r="O1089" s="18">
        <f t="shared" si="117"/>
        <v>0</v>
      </c>
      <c r="P1089" s="18">
        <f t="shared" si="113"/>
        <v>0</v>
      </c>
      <c r="Q1089" s="18">
        <f t="shared" si="114"/>
        <v>0</v>
      </c>
      <c r="R1089" s="18">
        <f t="shared" si="115"/>
        <v>0</v>
      </c>
      <c r="S1089" s="18">
        <f t="shared" si="116"/>
        <v>0</v>
      </c>
      <c r="T1089" s="52" t="e">
        <f>VLOOKUP(I1089,Konten!A:D,4,FALSE)</f>
        <v>#N/A</v>
      </c>
    </row>
    <row r="1090" spans="1:20">
      <c r="A1090" s="67"/>
      <c r="B1090" s="67">
        <f t="shared" si="118"/>
        <v>1081</v>
      </c>
      <c r="C1090" s="68"/>
      <c r="D1090" s="69"/>
      <c r="E1090" s="69"/>
      <c r="F1090" s="69"/>
      <c r="G1090" s="70"/>
      <c r="H1090" s="69"/>
      <c r="I1090" s="70"/>
      <c r="J1090" s="71"/>
      <c r="K1090" s="71"/>
      <c r="L1090" s="72"/>
      <c r="M1090" s="42">
        <f>IF($D$5=Abfrage!$O$2,(MONTH(C1090)),(VLOOKUP((MONTH(C1090)),Abfrage!$I$2:$J$13,2,FALSE)))</f>
        <v>1</v>
      </c>
      <c r="N1090" s="18">
        <f t="shared" si="112"/>
        <v>0</v>
      </c>
      <c r="O1090" s="18">
        <f t="shared" si="117"/>
        <v>0</v>
      </c>
      <c r="P1090" s="18">
        <f t="shared" si="113"/>
        <v>0</v>
      </c>
      <c r="Q1090" s="18">
        <f t="shared" si="114"/>
        <v>0</v>
      </c>
      <c r="R1090" s="18">
        <f t="shared" si="115"/>
        <v>0</v>
      </c>
      <c r="S1090" s="18">
        <f t="shared" si="116"/>
        <v>0</v>
      </c>
      <c r="T1090" s="52" t="e">
        <f>VLOOKUP(I1090,Konten!A:D,4,FALSE)</f>
        <v>#N/A</v>
      </c>
    </row>
    <row r="1091" spans="1:20">
      <c r="A1091" s="67"/>
      <c r="B1091" s="67">
        <f t="shared" si="118"/>
        <v>1082</v>
      </c>
      <c r="C1091" s="68"/>
      <c r="D1091" s="69"/>
      <c r="E1091" s="69"/>
      <c r="F1091" s="69"/>
      <c r="G1091" s="70"/>
      <c r="H1091" s="69"/>
      <c r="I1091" s="70"/>
      <c r="J1091" s="71"/>
      <c r="K1091" s="71"/>
      <c r="L1091" s="72"/>
      <c r="M1091" s="42">
        <f>IF($D$5=Abfrage!$O$2,(MONTH(C1091)),(VLOOKUP((MONTH(C1091)),Abfrage!$I$2:$J$13,2,FALSE)))</f>
        <v>1</v>
      </c>
      <c r="N1091" s="18">
        <f t="shared" si="112"/>
        <v>0</v>
      </c>
      <c r="O1091" s="18">
        <f t="shared" si="117"/>
        <v>0</v>
      </c>
      <c r="P1091" s="18">
        <f t="shared" si="113"/>
        <v>0</v>
      </c>
      <c r="Q1091" s="18">
        <f t="shared" si="114"/>
        <v>0</v>
      </c>
      <c r="R1091" s="18">
        <f t="shared" si="115"/>
        <v>0</v>
      </c>
      <c r="S1091" s="18">
        <f t="shared" si="116"/>
        <v>0</v>
      </c>
      <c r="T1091" s="52" t="e">
        <f>VLOOKUP(I1091,Konten!A:D,4,FALSE)</f>
        <v>#N/A</v>
      </c>
    </row>
    <row r="1092" spans="1:20">
      <c r="A1092" s="67"/>
      <c r="B1092" s="67">
        <f t="shared" si="118"/>
        <v>1083</v>
      </c>
      <c r="C1092" s="68"/>
      <c r="D1092" s="69"/>
      <c r="E1092" s="69"/>
      <c r="F1092" s="69"/>
      <c r="G1092" s="70"/>
      <c r="H1092" s="69"/>
      <c r="I1092" s="70"/>
      <c r="J1092" s="71"/>
      <c r="K1092" s="71"/>
      <c r="L1092" s="72"/>
      <c r="M1092" s="42">
        <f>IF($D$5=Abfrage!$O$2,(MONTH(C1092)),(VLOOKUP((MONTH(C1092)),Abfrage!$I$2:$J$13,2,FALSE)))</f>
        <v>1</v>
      </c>
      <c r="N1092" s="18">
        <f t="shared" si="112"/>
        <v>0</v>
      </c>
      <c r="O1092" s="18">
        <f t="shared" si="117"/>
        <v>0</v>
      </c>
      <c r="P1092" s="18">
        <f t="shared" si="113"/>
        <v>0</v>
      </c>
      <c r="Q1092" s="18">
        <f t="shared" si="114"/>
        <v>0</v>
      </c>
      <c r="R1092" s="18">
        <f t="shared" si="115"/>
        <v>0</v>
      </c>
      <c r="S1092" s="18">
        <f t="shared" si="116"/>
        <v>0</v>
      </c>
      <c r="T1092" s="52" t="e">
        <f>VLOOKUP(I1092,Konten!A:D,4,FALSE)</f>
        <v>#N/A</v>
      </c>
    </row>
    <row r="1093" spans="1:20">
      <c r="A1093" s="67"/>
      <c r="B1093" s="67">
        <f t="shared" si="118"/>
        <v>1084</v>
      </c>
      <c r="C1093" s="68"/>
      <c r="D1093" s="69"/>
      <c r="E1093" s="69"/>
      <c r="F1093" s="69"/>
      <c r="G1093" s="70"/>
      <c r="H1093" s="69"/>
      <c r="I1093" s="70"/>
      <c r="J1093" s="71"/>
      <c r="K1093" s="71"/>
      <c r="L1093" s="72"/>
      <c r="M1093" s="42">
        <f>IF($D$5=Abfrage!$O$2,(MONTH(C1093)),(VLOOKUP((MONTH(C1093)),Abfrage!$I$2:$J$13,2,FALSE)))</f>
        <v>1</v>
      </c>
      <c r="N1093" s="18">
        <f t="shared" si="112"/>
        <v>0</v>
      </c>
      <c r="O1093" s="18">
        <f t="shared" si="117"/>
        <v>0</v>
      </c>
      <c r="P1093" s="18">
        <f t="shared" si="113"/>
        <v>0</v>
      </c>
      <c r="Q1093" s="18">
        <f t="shared" si="114"/>
        <v>0</v>
      </c>
      <c r="R1093" s="18">
        <f t="shared" si="115"/>
        <v>0</v>
      </c>
      <c r="S1093" s="18">
        <f t="shared" si="116"/>
        <v>0</v>
      </c>
      <c r="T1093" s="52" t="e">
        <f>VLOOKUP(I1093,Konten!A:D,4,FALSE)</f>
        <v>#N/A</v>
      </c>
    </row>
    <row r="1094" spans="1:20">
      <c r="A1094" s="67"/>
      <c r="B1094" s="67">
        <f t="shared" si="118"/>
        <v>1085</v>
      </c>
      <c r="C1094" s="68"/>
      <c r="D1094" s="69"/>
      <c r="E1094" s="69"/>
      <c r="F1094" s="69"/>
      <c r="G1094" s="70"/>
      <c r="H1094" s="69"/>
      <c r="I1094" s="70"/>
      <c r="J1094" s="71"/>
      <c r="K1094" s="71"/>
      <c r="L1094" s="72"/>
      <c r="M1094" s="42">
        <f>IF($D$5=Abfrage!$O$2,(MONTH(C1094)),(VLOOKUP((MONTH(C1094)),Abfrage!$I$2:$J$13,2,FALSE)))</f>
        <v>1</v>
      </c>
      <c r="N1094" s="18">
        <f t="shared" si="112"/>
        <v>0</v>
      </c>
      <c r="O1094" s="18">
        <f t="shared" si="117"/>
        <v>0</v>
      </c>
      <c r="P1094" s="18">
        <f t="shared" si="113"/>
        <v>0</v>
      </c>
      <c r="Q1094" s="18">
        <f t="shared" si="114"/>
        <v>0</v>
      </c>
      <c r="R1094" s="18">
        <f t="shared" si="115"/>
        <v>0</v>
      </c>
      <c r="S1094" s="18">
        <f t="shared" si="116"/>
        <v>0</v>
      </c>
      <c r="T1094" s="52" t="e">
        <f>VLOOKUP(I1094,Konten!A:D,4,FALSE)</f>
        <v>#N/A</v>
      </c>
    </row>
    <row r="1095" spans="1:20">
      <c r="A1095" s="67"/>
      <c r="B1095" s="67">
        <f t="shared" si="118"/>
        <v>1086</v>
      </c>
      <c r="C1095" s="68"/>
      <c r="D1095" s="69"/>
      <c r="E1095" s="69"/>
      <c r="F1095" s="69"/>
      <c r="G1095" s="70"/>
      <c r="H1095" s="69"/>
      <c r="I1095" s="70"/>
      <c r="J1095" s="71"/>
      <c r="K1095" s="71"/>
      <c r="L1095" s="72"/>
      <c r="M1095" s="42">
        <f>IF($D$5=Abfrage!$O$2,(MONTH(C1095)),(VLOOKUP((MONTH(C1095)),Abfrage!$I$2:$J$13,2,FALSE)))</f>
        <v>1</v>
      </c>
      <c r="N1095" s="18">
        <f t="shared" si="112"/>
        <v>0</v>
      </c>
      <c r="O1095" s="18">
        <f t="shared" si="117"/>
        <v>0</v>
      </c>
      <c r="P1095" s="18">
        <f t="shared" si="113"/>
        <v>0</v>
      </c>
      <c r="Q1095" s="18">
        <f t="shared" si="114"/>
        <v>0</v>
      </c>
      <c r="R1095" s="18">
        <f t="shared" si="115"/>
        <v>0</v>
      </c>
      <c r="S1095" s="18">
        <f t="shared" si="116"/>
        <v>0</v>
      </c>
      <c r="T1095" s="52" t="e">
        <f>VLOOKUP(I1095,Konten!A:D,4,FALSE)</f>
        <v>#N/A</v>
      </c>
    </row>
    <row r="1096" spans="1:20">
      <c r="A1096" s="67"/>
      <c r="B1096" s="67">
        <f t="shared" si="118"/>
        <v>1087</v>
      </c>
      <c r="C1096" s="68"/>
      <c r="D1096" s="69"/>
      <c r="E1096" s="69"/>
      <c r="F1096" s="69"/>
      <c r="G1096" s="70"/>
      <c r="H1096" s="69"/>
      <c r="I1096" s="70"/>
      <c r="J1096" s="71"/>
      <c r="K1096" s="71"/>
      <c r="L1096" s="72"/>
      <c r="M1096" s="42">
        <f>IF($D$5=Abfrage!$O$2,(MONTH(C1096)),(VLOOKUP((MONTH(C1096)),Abfrage!$I$2:$J$13,2,FALSE)))</f>
        <v>1</v>
      </c>
      <c r="N1096" s="18">
        <f t="shared" si="112"/>
        <v>0</v>
      </c>
      <c r="O1096" s="18">
        <f t="shared" si="117"/>
        <v>0</v>
      </c>
      <c r="P1096" s="18">
        <f t="shared" si="113"/>
        <v>0</v>
      </c>
      <c r="Q1096" s="18">
        <f t="shared" si="114"/>
        <v>0</v>
      </c>
      <c r="R1096" s="18">
        <f t="shared" si="115"/>
        <v>0</v>
      </c>
      <c r="S1096" s="18">
        <f t="shared" si="116"/>
        <v>0</v>
      </c>
      <c r="T1096" s="52" t="e">
        <f>VLOOKUP(I1096,Konten!A:D,4,FALSE)</f>
        <v>#N/A</v>
      </c>
    </row>
    <row r="1097" spans="1:20">
      <c r="A1097" s="67"/>
      <c r="B1097" s="67">
        <f t="shared" si="118"/>
        <v>1088</v>
      </c>
      <c r="C1097" s="68"/>
      <c r="D1097" s="69"/>
      <c r="E1097" s="69"/>
      <c r="F1097" s="69"/>
      <c r="G1097" s="70"/>
      <c r="H1097" s="69"/>
      <c r="I1097" s="70"/>
      <c r="J1097" s="71"/>
      <c r="K1097" s="71"/>
      <c r="L1097" s="72"/>
      <c r="M1097" s="42">
        <f>IF($D$5=Abfrage!$O$2,(MONTH(C1097)),(VLOOKUP((MONTH(C1097)),Abfrage!$I$2:$J$13,2,FALSE)))</f>
        <v>1</v>
      </c>
      <c r="N1097" s="18">
        <f t="shared" si="112"/>
        <v>0</v>
      </c>
      <c r="O1097" s="18">
        <f t="shared" si="117"/>
        <v>0</v>
      </c>
      <c r="P1097" s="18">
        <f t="shared" si="113"/>
        <v>0</v>
      </c>
      <c r="Q1097" s="18">
        <f t="shared" si="114"/>
        <v>0</v>
      </c>
      <c r="R1097" s="18">
        <f t="shared" si="115"/>
        <v>0</v>
      </c>
      <c r="S1097" s="18">
        <f t="shared" si="116"/>
        <v>0</v>
      </c>
      <c r="T1097" s="52" t="e">
        <f>VLOOKUP(I1097,Konten!A:D,4,FALSE)</f>
        <v>#N/A</v>
      </c>
    </row>
    <row r="1098" spans="1:20">
      <c r="A1098" s="67"/>
      <c r="B1098" s="67">
        <f t="shared" si="118"/>
        <v>1089</v>
      </c>
      <c r="C1098" s="68"/>
      <c r="D1098" s="69"/>
      <c r="E1098" s="69"/>
      <c r="F1098" s="69"/>
      <c r="G1098" s="70"/>
      <c r="H1098" s="69"/>
      <c r="I1098" s="70"/>
      <c r="J1098" s="71"/>
      <c r="K1098" s="71"/>
      <c r="L1098" s="72"/>
      <c r="M1098" s="42">
        <f>IF($D$5=Abfrage!$O$2,(MONTH(C1098)),(VLOOKUP((MONTH(C1098)),Abfrage!$I$2:$J$13,2,FALSE)))</f>
        <v>1</v>
      </c>
      <c r="N1098" s="18">
        <f t="shared" ref="N1098:N1161" si="119">(SUM(P1098:S1098))-(SUM(J1098:K1098))</f>
        <v>0</v>
      </c>
      <c r="O1098" s="18">
        <f t="shared" si="117"/>
        <v>0</v>
      </c>
      <c r="P1098" s="18">
        <f t="shared" ref="P1098:P1161" si="120">IFERROR((ROUND((+J1098/(1+L1098)*L1098),2)),0)</f>
        <v>0</v>
      </c>
      <c r="Q1098" s="18">
        <f t="shared" ref="Q1098:Q1161" si="121">IFERROR(ROUND(IF(L1098=100%,K1098,(K1098/(1+L1098)*L1098)),2),0)</f>
        <v>0</v>
      </c>
      <c r="R1098" s="18">
        <f t="shared" ref="R1098:R1161" si="122">+J1098-P1098</f>
        <v>0</v>
      </c>
      <c r="S1098" s="18">
        <f t="shared" ref="S1098:S1161" si="123">+K1098-Q1098</f>
        <v>0</v>
      </c>
      <c r="T1098" s="52" t="e">
        <f>VLOOKUP(I1098,Konten!A:D,4,FALSE)</f>
        <v>#N/A</v>
      </c>
    </row>
    <row r="1099" spans="1:20">
      <c r="A1099" s="67"/>
      <c r="B1099" s="67">
        <f t="shared" si="118"/>
        <v>1090</v>
      </c>
      <c r="C1099" s="68"/>
      <c r="D1099" s="69"/>
      <c r="E1099" s="69"/>
      <c r="F1099" s="69"/>
      <c r="G1099" s="70"/>
      <c r="H1099" s="69"/>
      <c r="I1099" s="70"/>
      <c r="J1099" s="71"/>
      <c r="K1099" s="71"/>
      <c r="L1099" s="72"/>
      <c r="M1099" s="42">
        <f>IF($D$5=Abfrage!$O$2,(MONTH(C1099)),(VLOOKUP((MONTH(C1099)),Abfrage!$I$2:$J$13,2,FALSE)))</f>
        <v>1</v>
      </c>
      <c r="N1099" s="18">
        <f t="shared" si="119"/>
        <v>0</v>
      </c>
      <c r="O1099" s="18">
        <f t="shared" ref="O1099:O1162" si="124">IF(L1099="EUST",K1099,0)</f>
        <v>0</v>
      </c>
      <c r="P1099" s="18">
        <f t="shared" si="120"/>
        <v>0</v>
      </c>
      <c r="Q1099" s="18">
        <f t="shared" si="121"/>
        <v>0</v>
      </c>
      <c r="R1099" s="18">
        <f t="shared" si="122"/>
        <v>0</v>
      </c>
      <c r="S1099" s="18">
        <f t="shared" si="123"/>
        <v>0</v>
      </c>
      <c r="T1099" s="52" t="e">
        <f>VLOOKUP(I1099,Konten!A:D,4,FALSE)</f>
        <v>#N/A</v>
      </c>
    </row>
    <row r="1100" spans="1:20">
      <c r="A1100" s="67"/>
      <c r="B1100" s="67">
        <f t="shared" ref="B1100:B1163" si="125">B1099+1</f>
        <v>1091</v>
      </c>
      <c r="C1100" s="68"/>
      <c r="D1100" s="69"/>
      <c r="E1100" s="69"/>
      <c r="F1100" s="69"/>
      <c r="G1100" s="70"/>
      <c r="H1100" s="69"/>
      <c r="I1100" s="70"/>
      <c r="J1100" s="71"/>
      <c r="K1100" s="71"/>
      <c r="L1100" s="72"/>
      <c r="M1100" s="42">
        <f>IF($D$5=Abfrage!$O$2,(MONTH(C1100)),(VLOOKUP((MONTH(C1100)),Abfrage!$I$2:$J$13,2,FALSE)))</f>
        <v>1</v>
      </c>
      <c r="N1100" s="18">
        <f t="shared" si="119"/>
        <v>0</v>
      </c>
      <c r="O1100" s="18">
        <f t="shared" si="124"/>
        <v>0</v>
      </c>
      <c r="P1100" s="18">
        <f t="shared" si="120"/>
        <v>0</v>
      </c>
      <c r="Q1100" s="18">
        <f t="shared" si="121"/>
        <v>0</v>
      </c>
      <c r="R1100" s="18">
        <f t="shared" si="122"/>
        <v>0</v>
      </c>
      <c r="S1100" s="18">
        <f t="shared" si="123"/>
        <v>0</v>
      </c>
      <c r="T1100" s="52" t="e">
        <f>VLOOKUP(I1100,Konten!A:D,4,FALSE)</f>
        <v>#N/A</v>
      </c>
    </row>
    <row r="1101" spans="1:20">
      <c r="A1101" s="67"/>
      <c r="B1101" s="67">
        <f t="shared" si="125"/>
        <v>1092</v>
      </c>
      <c r="C1101" s="68"/>
      <c r="D1101" s="69"/>
      <c r="E1101" s="69"/>
      <c r="F1101" s="69"/>
      <c r="G1101" s="70"/>
      <c r="H1101" s="69"/>
      <c r="I1101" s="70"/>
      <c r="J1101" s="71"/>
      <c r="K1101" s="71"/>
      <c r="L1101" s="72"/>
      <c r="M1101" s="42">
        <f>IF($D$5=Abfrage!$O$2,(MONTH(C1101)),(VLOOKUP((MONTH(C1101)),Abfrage!$I$2:$J$13,2,FALSE)))</f>
        <v>1</v>
      </c>
      <c r="N1101" s="18">
        <f t="shared" si="119"/>
        <v>0</v>
      </c>
      <c r="O1101" s="18">
        <f t="shared" si="124"/>
        <v>0</v>
      </c>
      <c r="P1101" s="18">
        <f t="shared" si="120"/>
        <v>0</v>
      </c>
      <c r="Q1101" s="18">
        <f t="shared" si="121"/>
        <v>0</v>
      </c>
      <c r="R1101" s="18">
        <f t="shared" si="122"/>
        <v>0</v>
      </c>
      <c r="S1101" s="18">
        <f t="shared" si="123"/>
        <v>0</v>
      </c>
      <c r="T1101" s="52" t="e">
        <f>VLOOKUP(I1101,Konten!A:D,4,FALSE)</f>
        <v>#N/A</v>
      </c>
    </row>
    <row r="1102" spans="1:20">
      <c r="A1102" s="67"/>
      <c r="B1102" s="67">
        <f t="shared" si="125"/>
        <v>1093</v>
      </c>
      <c r="C1102" s="68"/>
      <c r="D1102" s="69"/>
      <c r="E1102" s="69"/>
      <c r="F1102" s="69"/>
      <c r="G1102" s="70"/>
      <c r="H1102" s="69"/>
      <c r="I1102" s="70"/>
      <c r="J1102" s="71"/>
      <c r="K1102" s="71"/>
      <c r="L1102" s="72"/>
      <c r="M1102" s="42">
        <f>IF($D$5=Abfrage!$O$2,(MONTH(C1102)),(VLOOKUP((MONTH(C1102)),Abfrage!$I$2:$J$13,2,FALSE)))</f>
        <v>1</v>
      </c>
      <c r="N1102" s="18">
        <f t="shared" si="119"/>
        <v>0</v>
      </c>
      <c r="O1102" s="18">
        <f t="shared" si="124"/>
        <v>0</v>
      </c>
      <c r="P1102" s="18">
        <f t="shared" si="120"/>
        <v>0</v>
      </c>
      <c r="Q1102" s="18">
        <f t="shared" si="121"/>
        <v>0</v>
      </c>
      <c r="R1102" s="18">
        <f t="shared" si="122"/>
        <v>0</v>
      </c>
      <c r="S1102" s="18">
        <f t="shared" si="123"/>
        <v>0</v>
      </c>
      <c r="T1102" s="52" t="e">
        <f>VLOOKUP(I1102,Konten!A:D,4,FALSE)</f>
        <v>#N/A</v>
      </c>
    </row>
    <row r="1103" spans="1:20">
      <c r="A1103" s="67"/>
      <c r="B1103" s="67">
        <f t="shared" si="125"/>
        <v>1094</v>
      </c>
      <c r="C1103" s="68"/>
      <c r="D1103" s="69"/>
      <c r="E1103" s="69"/>
      <c r="F1103" s="69"/>
      <c r="G1103" s="70"/>
      <c r="H1103" s="69"/>
      <c r="I1103" s="70"/>
      <c r="J1103" s="71"/>
      <c r="K1103" s="71"/>
      <c r="L1103" s="72"/>
      <c r="M1103" s="42">
        <f>IF($D$5=Abfrage!$O$2,(MONTH(C1103)),(VLOOKUP((MONTH(C1103)),Abfrage!$I$2:$J$13,2,FALSE)))</f>
        <v>1</v>
      </c>
      <c r="N1103" s="18">
        <f t="shared" si="119"/>
        <v>0</v>
      </c>
      <c r="O1103" s="18">
        <f t="shared" si="124"/>
        <v>0</v>
      </c>
      <c r="P1103" s="18">
        <f t="shared" si="120"/>
        <v>0</v>
      </c>
      <c r="Q1103" s="18">
        <f t="shared" si="121"/>
        <v>0</v>
      </c>
      <c r="R1103" s="18">
        <f t="shared" si="122"/>
        <v>0</v>
      </c>
      <c r="S1103" s="18">
        <f t="shared" si="123"/>
        <v>0</v>
      </c>
      <c r="T1103" s="52" t="e">
        <f>VLOOKUP(I1103,Konten!A:D,4,FALSE)</f>
        <v>#N/A</v>
      </c>
    </row>
    <row r="1104" spans="1:20">
      <c r="A1104" s="67"/>
      <c r="B1104" s="67">
        <f t="shared" si="125"/>
        <v>1095</v>
      </c>
      <c r="C1104" s="68"/>
      <c r="D1104" s="69"/>
      <c r="E1104" s="69"/>
      <c r="F1104" s="69"/>
      <c r="G1104" s="70"/>
      <c r="H1104" s="69"/>
      <c r="I1104" s="70"/>
      <c r="J1104" s="71"/>
      <c r="K1104" s="71"/>
      <c r="L1104" s="72"/>
      <c r="M1104" s="42">
        <f>IF($D$5=Abfrage!$O$2,(MONTH(C1104)),(VLOOKUP((MONTH(C1104)),Abfrage!$I$2:$J$13,2,FALSE)))</f>
        <v>1</v>
      </c>
      <c r="N1104" s="18">
        <f t="shared" si="119"/>
        <v>0</v>
      </c>
      <c r="O1104" s="18">
        <f t="shared" si="124"/>
        <v>0</v>
      </c>
      <c r="P1104" s="18">
        <f t="shared" si="120"/>
        <v>0</v>
      </c>
      <c r="Q1104" s="18">
        <f t="shared" si="121"/>
        <v>0</v>
      </c>
      <c r="R1104" s="18">
        <f t="shared" si="122"/>
        <v>0</v>
      </c>
      <c r="S1104" s="18">
        <f t="shared" si="123"/>
        <v>0</v>
      </c>
      <c r="T1104" s="52" t="e">
        <f>VLOOKUP(I1104,Konten!A:D,4,FALSE)</f>
        <v>#N/A</v>
      </c>
    </row>
    <row r="1105" spans="1:20">
      <c r="A1105" s="67"/>
      <c r="B1105" s="67">
        <f t="shared" si="125"/>
        <v>1096</v>
      </c>
      <c r="C1105" s="68"/>
      <c r="D1105" s="69"/>
      <c r="E1105" s="69"/>
      <c r="F1105" s="69"/>
      <c r="G1105" s="70"/>
      <c r="H1105" s="69"/>
      <c r="I1105" s="70"/>
      <c r="J1105" s="71"/>
      <c r="K1105" s="71"/>
      <c r="L1105" s="72"/>
      <c r="M1105" s="42">
        <f>IF($D$5=Abfrage!$O$2,(MONTH(C1105)),(VLOOKUP((MONTH(C1105)),Abfrage!$I$2:$J$13,2,FALSE)))</f>
        <v>1</v>
      </c>
      <c r="N1105" s="18">
        <f t="shared" si="119"/>
        <v>0</v>
      </c>
      <c r="O1105" s="18">
        <f t="shared" si="124"/>
        <v>0</v>
      </c>
      <c r="P1105" s="18">
        <f t="shared" si="120"/>
        <v>0</v>
      </c>
      <c r="Q1105" s="18">
        <f t="shared" si="121"/>
        <v>0</v>
      </c>
      <c r="R1105" s="18">
        <f t="shared" si="122"/>
        <v>0</v>
      </c>
      <c r="S1105" s="18">
        <f t="shared" si="123"/>
        <v>0</v>
      </c>
      <c r="T1105" s="52" t="e">
        <f>VLOOKUP(I1105,Konten!A:D,4,FALSE)</f>
        <v>#N/A</v>
      </c>
    </row>
    <row r="1106" spans="1:20">
      <c r="A1106" s="67"/>
      <c r="B1106" s="67">
        <f t="shared" si="125"/>
        <v>1097</v>
      </c>
      <c r="C1106" s="68"/>
      <c r="D1106" s="69"/>
      <c r="E1106" s="69"/>
      <c r="F1106" s="69"/>
      <c r="G1106" s="70"/>
      <c r="H1106" s="69"/>
      <c r="I1106" s="70"/>
      <c r="J1106" s="71"/>
      <c r="K1106" s="71"/>
      <c r="L1106" s="72"/>
      <c r="M1106" s="42">
        <f>IF($D$5=Abfrage!$O$2,(MONTH(C1106)),(VLOOKUP((MONTH(C1106)),Abfrage!$I$2:$J$13,2,FALSE)))</f>
        <v>1</v>
      </c>
      <c r="N1106" s="18">
        <f t="shared" si="119"/>
        <v>0</v>
      </c>
      <c r="O1106" s="18">
        <f t="shared" si="124"/>
        <v>0</v>
      </c>
      <c r="P1106" s="18">
        <f t="shared" si="120"/>
        <v>0</v>
      </c>
      <c r="Q1106" s="18">
        <f t="shared" si="121"/>
        <v>0</v>
      </c>
      <c r="R1106" s="18">
        <f t="shared" si="122"/>
        <v>0</v>
      </c>
      <c r="S1106" s="18">
        <f t="shared" si="123"/>
        <v>0</v>
      </c>
      <c r="T1106" s="52" t="e">
        <f>VLOOKUP(I1106,Konten!A:D,4,FALSE)</f>
        <v>#N/A</v>
      </c>
    </row>
    <row r="1107" spans="1:20">
      <c r="A1107" s="67"/>
      <c r="B1107" s="67">
        <f t="shared" si="125"/>
        <v>1098</v>
      </c>
      <c r="C1107" s="68"/>
      <c r="D1107" s="69"/>
      <c r="E1107" s="69"/>
      <c r="F1107" s="69"/>
      <c r="G1107" s="70"/>
      <c r="H1107" s="69"/>
      <c r="I1107" s="70"/>
      <c r="J1107" s="71"/>
      <c r="K1107" s="71"/>
      <c r="L1107" s="72"/>
      <c r="M1107" s="42">
        <f>IF($D$5=Abfrage!$O$2,(MONTH(C1107)),(VLOOKUP((MONTH(C1107)),Abfrage!$I$2:$J$13,2,FALSE)))</f>
        <v>1</v>
      </c>
      <c r="N1107" s="18">
        <f t="shared" si="119"/>
        <v>0</v>
      </c>
      <c r="O1107" s="18">
        <f t="shared" si="124"/>
        <v>0</v>
      </c>
      <c r="P1107" s="18">
        <f t="shared" si="120"/>
        <v>0</v>
      </c>
      <c r="Q1107" s="18">
        <f t="shared" si="121"/>
        <v>0</v>
      </c>
      <c r="R1107" s="18">
        <f t="shared" si="122"/>
        <v>0</v>
      </c>
      <c r="S1107" s="18">
        <f t="shared" si="123"/>
        <v>0</v>
      </c>
      <c r="T1107" s="52" t="e">
        <f>VLOOKUP(I1107,Konten!A:D,4,FALSE)</f>
        <v>#N/A</v>
      </c>
    </row>
    <row r="1108" spans="1:20">
      <c r="A1108" s="67"/>
      <c r="B1108" s="67">
        <f t="shared" si="125"/>
        <v>1099</v>
      </c>
      <c r="C1108" s="68"/>
      <c r="D1108" s="69"/>
      <c r="E1108" s="69"/>
      <c r="F1108" s="69"/>
      <c r="G1108" s="70"/>
      <c r="H1108" s="69"/>
      <c r="I1108" s="70"/>
      <c r="J1108" s="71"/>
      <c r="K1108" s="71"/>
      <c r="L1108" s="72"/>
      <c r="M1108" s="42">
        <f>IF($D$5=Abfrage!$O$2,(MONTH(C1108)),(VLOOKUP((MONTH(C1108)),Abfrage!$I$2:$J$13,2,FALSE)))</f>
        <v>1</v>
      </c>
      <c r="N1108" s="18">
        <f t="shared" si="119"/>
        <v>0</v>
      </c>
      <c r="O1108" s="18">
        <f t="shared" si="124"/>
        <v>0</v>
      </c>
      <c r="P1108" s="18">
        <f t="shared" si="120"/>
        <v>0</v>
      </c>
      <c r="Q1108" s="18">
        <f t="shared" si="121"/>
        <v>0</v>
      </c>
      <c r="R1108" s="18">
        <f t="shared" si="122"/>
        <v>0</v>
      </c>
      <c r="S1108" s="18">
        <f t="shared" si="123"/>
        <v>0</v>
      </c>
      <c r="T1108" s="52" t="e">
        <f>VLOOKUP(I1108,Konten!A:D,4,FALSE)</f>
        <v>#N/A</v>
      </c>
    </row>
    <row r="1109" spans="1:20">
      <c r="A1109" s="67"/>
      <c r="B1109" s="67">
        <f t="shared" si="125"/>
        <v>1100</v>
      </c>
      <c r="C1109" s="68"/>
      <c r="D1109" s="69"/>
      <c r="E1109" s="69"/>
      <c r="F1109" s="69"/>
      <c r="G1109" s="70"/>
      <c r="H1109" s="69"/>
      <c r="I1109" s="70"/>
      <c r="J1109" s="71"/>
      <c r="K1109" s="71"/>
      <c r="L1109" s="72"/>
      <c r="M1109" s="42">
        <f>IF($D$5=Abfrage!$O$2,(MONTH(C1109)),(VLOOKUP((MONTH(C1109)),Abfrage!$I$2:$J$13,2,FALSE)))</f>
        <v>1</v>
      </c>
      <c r="N1109" s="18">
        <f t="shared" si="119"/>
        <v>0</v>
      </c>
      <c r="O1109" s="18">
        <f t="shared" si="124"/>
        <v>0</v>
      </c>
      <c r="P1109" s="18">
        <f t="shared" si="120"/>
        <v>0</v>
      </c>
      <c r="Q1109" s="18">
        <f t="shared" si="121"/>
        <v>0</v>
      </c>
      <c r="R1109" s="18">
        <f t="shared" si="122"/>
        <v>0</v>
      </c>
      <c r="S1109" s="18">
        <f t="shared" si="123"/>
        <v>0</v>
      </c>
      <c r="T1109" s="52" t="e">
        <f>VLOOKUP(I1109,Konten!A:D,4,FALSE)</f>
        <v>#N/A</v>
      </c>
    </row>
    <row r="1110" spans="1:20">
      <c r="A1110" s="67"/>
      <c r="B1110" s="67">
        <f t="shared" si="125"/>
        <v>1101</v>
      </c>
      <c r="C1110" s="68"/>
      <c r="D1110" s="69"/>
      <c r="E1110" s="69"/>
      <c r="F1110" s="69"/>
      <c r="G1110" s="70"/>
      <c r="H1110" s="69"/>
      <c r="I1110" s="70"/>
      <c r="J1110" s="71"/>
      <c r="K1110" s="71"/>
      <c r="L1110" s="72"/>
      <c r="M1110" s="42">
        <f>IF($D$5=Abfrage!$O$2,(MONTH(C1110)),(VLOOKUP((MONTH(C1110)),Abfrage!$I$2:$J$13,2,FALSE)))</f>
        <v>1</v>
      </c>
      <c r="N1110" s="18">
        <f t="shared" si="119"/>
        <v>0</v>
      </c>
      <c r="O1110" s="18">
        <f t="shared" si="124"/>
        <v>0</v>
      </c>
      <c r="P1110" s="18">
        <f t="shared" si="120"/>
        <v>0</v>
      </c>
      <c r="Q1110" s="18">
        <f t="shared" si="121"/>
        <v>0</v>
      </c>
      <c r="R1110" s="18">
        <f t="shared" si="122"/>
        <v>0</v>
      </c>
      <c r="S1110" s="18">
        <f t="shared" si="123"/>
        <v>0</v>
      </c>
      <c r="T1110" s="52" t="e">
        <f>VLOOKUP(I1110,Konten!A:D,4,FALSE)</f>
        <v>#N/A</v>
      </c>
    </row>
    <row r="1111" spans="1:20">
      <c r="A1111" s="67"/>
      <c r="B1111" s="67">
        <f t="shared" si="125"/>
        <v>1102</v>
      </c>
      <c r="C1111" s="68"/>
      <c r="D1111" s="69"/>
      <c r="E1111" s="69"/>
      <c r="F1111" s="69"/>
      <c r="G1111" s="70"/>
      <c r="H1111" s="69"/>
      <c r="I1111" s="70"/>
      <c r="J1111" s="71"/>
      <c r="K1111" s="71"/>
      <c r="L1111" s="72"/>
      <c r="M1111" s="42">
        <f>IF($D$5=Abfrage!$O$2,(MONTH(C1111)),(VLOOKUP((MONTH(C1111)),Abfrage!$I$2:$J$13,2,FALSE)))</f>
        <v>1</v>
      </c>
      <c r="N1111" s="18">
        <f t="shared" si="119"/>
        <v>0</v>
      </c>
      <c r="O1111" s="18">
        <f t="shared" si="124"/>
        <v>0</v>
      </c>
      <c r="P1111" s="18">
        <f t="shared" si="120"/>
        <v>0</v>
      </c>
      <c r="Q1111" s="18">
        <f t="shared" si="121"/>
        <v>0</v>
      </c>
      <c r="R1111" s="18">
        <f t="shared" si="122"/>
        <v>0</v>
      </c>
      <c r="S1111" s="18">
        <f t="shared" si="123"/>
        <v>0</v>
      </c>
      <c r="T1111" s="52" t="e">
        <f>VLOOKUP(I1111,Konten!A:D,4,FALSE)</f>
        <v>#N/A</v>
      </c>
    </row>
    <row r="1112" spans="1:20">
      <c r="A1112" s="67"/>
      <c r="B1112" s="67">
        <f t="shared" si="125"/>
        <v>1103</v>
      </c>
      <c r="C1112" s="68"/>
      <c r="D1112" s="69"/>
      <c r="E1112" s="69"/>
      <c r="F1112" s="69"/>
      <c r="G1112" s="70"/>
      <c r="H1112" s="69"/>
      <c r="I1112" s="70"/>
      <c r="J1112" s="71"/>
      <c r="K1112" s="71"/>
      <c r="L1112" s="72"/>
      <c r="M1112" s="42">
        <f>IF($D$5=Abfrage!$O$2,(MONTH(C1112)),(VLOOKUP((MONTH(C1112)),Abfrage!$I$2:$J$13,2,FALSE)))</f>
        <v>1</v>
      </c>
      <c r="N1112" s="18">
        <f t="shared" si="119"/>
        <v>0</v>
      </c>
      <c r="O1112" s="18">
        <f t="shared" si="124"/>
        <v>0</v>
      </c>
      <c r="P1112" s="18">
        <f t="shared" si="120"/>
        <v>0</v>
      </c>
      <c r="Q1112" s="18">
        <f t="shared" si="121"/>
        <v>0</v>
      </c>
      <c r="R1112" s="18">
        <f t="shared" si="122"/>
        <v>0</v>
      </c>
      <c r="S1112" s="18">
        <f t="shared" si="123"/>
        <v>0</v>
      </c>
      <c r="T1112" s="52" t="e">
        <f>VLOOKUP(I1112,Konten!A:D,4,FALSE)</f>
        <v>#N/A</v>
      </c>
    </row>
    <row r="1113" spans="1:20">
      <c r="A1113" s="67"/>
      <c r="B1113" s="67">
        <f t="shared" si="125"/>
        <v>1104</v>
      </c>
      <c r="C1113" s="68"/>
      <c r="D1113" s="69"/>
      <c r="E1113" s="69"/>
      <c r="F1113" s="69"/>
      <c r="G1113" s="70"/>
      <c r="H1113" s="69"/>
      <c r="I1113" s="70"/>
      <c r="J1113" s="71"/>
      <c r="K1113" s="71"/>
      <c r="L1113" s="72"/>
      <c r="M1113" s="42">
        <f>IF($D$5=Abfrage!$O$2,(MONTH(C1113)),(VLOOKUP((MONTH(C1113)),Abfrage!$I$2:$J$13,2,FALSE)))</f>
        <v>1</v>
      </c>
      <c r="N1113" s="18">
        <f t="shared" si="119"/>
        <v>0</v>
      </c>
      <c r="O1113" s="18">
        <f t="shared" si="124"/>
        <v>0</v>
      </c>
      <c r="P1113" s="18">
        <f t="shared" si="120"/>
        <v>0</v>
      </c>
      <c r="Q1113" s="18">
        <f t="shared" si="121"/>
        <v>0</v>
      </c>
      <c r="R1113" s="18">
        <f t="shared" si="122"/>
        <v>0</v>
      </c>
      <c r="S1113" s="18">
        <f t="shared" si="123"/>
        <v>0</v>
      </c>
      <c r="T1113" s="52" t="e">
        <f>VLOOKUP(I1113,Konten!A:D,4,FALSE)</f>
        <v>#N/A</v>
      </c>
    </row>
    <row r="1114" spans="1:20">
      <c r="A1114" s="67"/>
      <c r="B1114" s="67">
        <f t="shared" si="125"/>
        <v>1105</v>
      </c>
      <c r="C1114" s="68"/>
      <c r="D1114" s="69"/>
      <c r="E1114" s="69"/>
      <c r="F1114" s="69"/>
      <c r="G1114" s="70"/>
      <c r="H1114" s="69"/>
      <c r="I1114" s="70"/>
      <c r="J1114" s="71"/>
      <c r="K1114" s="71"/>
      <c r="L1114" s="72"/>
      <c r="M1114" s="42">
        <f>IF($D$5=Abfrage!$O$2,(MONTH(C1114)),(VLOOKUP((MONTH(C1114)),Abfrage!$I$2:$J$13,2,FALSE)))</f>
        <v>1</v>
      </c>
      <c r="N1114" s="18">
        <f t="shared" si="119"/>
        <v>0</v>
      </c>
      <c r="O1114" s="18">
        <f t="shared" si="124"/>
        <v>0</v>
      </c>
      <c r="P1114" s="18">
        <f t="shared" si="120"/>
        <v>0</v>
      </c>
      <c r="Q1114" s="18">
        <f t="shared" si="121"/>
        <v>0</v>
      </c>
      <c r="R1114" s="18">
        <f t="shared" si="122"/>
        <v>0</v>
      </c>
      <c r="S1114" s="18">
        <f t="shared" si="123"/>
        <v>0</v>
      </c>
      <c r="T1114" s="52" t="e">
        <f>VLOOKUP(I1114,Konten!A:D,4,FALSE)</f>
        <v>#N/A</v>
      </c>
    </row>
    <row r="1115" spans="1:20">
      <c r="A1115" s="67"/>
      <c r="B1115" s="67">
        <f t="shared" si="125"/>
        <v>1106</v>
      </c>
      <c r="C1115" s="68"/>
      <c r="D1115" s="69"/>
      <c r="E1115" s="69"/>
      <c r="F1115" s="69"/>
      <c r="G1115" s="70"/>
      <c r="H1115" s="69"/>
      <c r="I1115" s="70"/>
      <c r="J1115" s="71"/>
      <c r="K1115" s="71"/>
      <c r="L1115" s="72"/>
      <c r="M1115" s="42">
        <f>IF($D$5=Abfrage!$O$2,(MONTH(C1115)),(VLOOKUP((MONTH(C1115)),Abfrage!$I$2:$J$13,2,FALSE)))</f>
        <v>1</v>
      </c>
      <c r="N1115" s="18">
        <f t="shared" si="119"/>
        <v>0</v>
      </c>
      <c r="O1115" s="18">
        <f t="shared" si="124"/>
        <v>0</v>
      </c>
      <c r="P1115" s="18">
        <f t="shared" si="120"/>
        <v>0</v>
      </c>
      <c r="Q1115" s="18">
        <f t="shared" si="121"/>
        <v>0</v>
      </c>
      <c r="R1115" s="18">
        <f t="shared" si="122"/>
        <v>0</v>
      </c>
      <c r="S1115" s="18">
        <f t="shared" si="123"/>
        <v>0</v>
      </c>
      <c r="T1115" s="52" t="e">
        <f>VLOOKUP(I1115,Konten!A:D,4,FALSE)</f>
        <v>#N/A</v>
      </c>
    </row>
    <row r="1116" spans="1:20">
      <c r="A1116" s="67"/>
      <c r="B1116" s="67">
        <f t="shared" si="125"/>
        <v>1107</v>
      </c>
      <c r="C1116" s="68"/>
      <c r="D1116" s="69"/>
      <c r="E1116" s="69"/>
      <c r="F1116" s="69"/>
      <c r="G1116" s="70"/>
      <c r="H1116" s="69"/>
      <c r="I1116" s="70"/>
      <c r="J1116" s="71"/>
      <c r="K1116" s="71"/>
      <c r="L1116" s="72"/>
      <c r="M1116" s="42">
        <f>IF($D$5=Abfrage!$O$2,(MONTH(C1116)),(VLOOKUP((MONTH(C1116)),Abfrage!$I$2:$J$13,2,FALSE)))</f>
        <v>1</v>
      </c>
      <c r="N1116" s="18">
        <f t="shared" si="119"/>
        <v>0</v>
      </c>
      <c r="O1116" s="18">
        <f t="shared" si="124"/>
        <v>0</v>
      </c>
      <c r="P1116" s="18">
        <f t="shared" si="120"/>
        <v>0</v>
      </c>
      <c r="Q1116" s="18">
        <f t="shared" si="121"/>
        <v>0</v>
      </c>
      <c r="R1116" s="18">
        <f t="shared" si="122"/>
        <v>0</v>
      </c>
      <c r="S1116" s="18">
        <f t="shared" si="123"/>
        <v>0</v>
      </c>
      <c r="T1116" s="52" t="e">
        <f>VLOOKUP(I1116,Konten!A:D,4,FALSE)</f>
        <v>#N/A</v>
      </c>
    </row>
    <row r="1117" spans="1:20">
      <c r="A1117" s="67"/>
      <c r="B1117" s="67">
        <f t="shared" si="125"/>
        <v>1108</v>
      </c>
      <c r="C1117" s="68"/>
      <c r="D1117" s="69"/>
      <c r="E1117" s="69"/>
      <c r="F1117" s="69"/>
      <c r="G1117" s="70"/>
      <c r="H1117" s="69"/>
      <c r="I1117" s="70"/>
      <c r="J1117" s="71"/>
      <c r="K1117" s="71"/>
      <c r="L1117" s="72"/>
      <c r="M1117" s="42">
        <f>IF($D$5=Abfrage!$O$2,(MONTH(C1117)),(VLOOKUP((MONTH(C1117)),Abfrage!$I$2:$J$13,2,FALSE)))</f>
        <v>1</v>
      </c>
      <c r="N1117" s="18">
        <f t="shared" si="119"/>
        <v>0</v>
      </c>
      <c r="O1117" s="18">
        <f t="shared" si="124"/>
        <v>0</v>
      </c>
      <c r="P1117" s="18">
        <f t="shared" si="120"/>
        <v>0</v>
      </c>
      <c r="Q1117" s="18">
        <f t="shared" si="121"/>
        <v>0</v>
      </c>
      <c r="R1117" s="18">
        <f t="shared" si="122"/>
        <v>0</v>
      </c>
      <c r="S1117" s="18">
        <f t="shared" si="123"/>
        <v>0</v>
      </c>
      <c r="T1117" s="52" t="e">
        <f>VLOOKUP(I1117,Konten!A:D,4,FALSE)</f>
        <v>#N/A</v>
      </c>
    </row>
    <row r="1118" spans="1:20">
      <c r="A1118" s="67"/>
      <c r="B1118" s="67">
        <f t="shared" si="125"/>
        <v>1109</v>
      </c>
      <c r="C1118" s="68"/>
      <c r="D1118" s="69"/>
      <c r="E1118" s="69"/>
      <c r="F1118" s="69"/>
      <c r="G1118" s="70"/>
      <c r="H1118" s="69"/>
      <c r="I1118" s="70"/>
      <c r="J1118" s="71"/>
      <c r="K1118" s="71"/>
      <c r="L1118" s="72"/>
      <c r="M1118" s="42">
        <f>IF($D$5=Abfrage!$O$2,(MONTH(C1118)),(VLOOKUP((MONTH(C1118)),Abfrage!$I$2:$J$13,2,FALSE)))</f>
        <v>1</v>
      </c>
      <c r="N1118" s="18">
        <f t="shared" si="119"/>
        <v>0</v>
      </c>
      <c r="O1118" s="18">
        <f t="shared" si="124"/>
        <v>0</v>
      </c>
      <c r="P1118" s="18">
        <f t="shared" si="120"/>
        <v>0</v>
      </c>
      <c r="Q1118" s="18">
        <f t="shared" si="121"/>
        <v>0</v>
      </c>
      <c r="R1118" s="18">
        <f t="shared" si="122"/>
        <v>0</v>
      </c>
      <c r="S1118" s="18">
        <f t="shared" si="123"/>
        <v>0</v>
      </c>
      <c r="T1118" s="52" t="e">
        <f>VLOOKUP(I1118,Konten!A:D,4,FALSE)</f>
        <v>#N/A</v>
      </c>
    </row>
    <row r="1119" spans="1:20">
      <c r="A1119" s="67"/>
      <c r="B1119" s="67">
        <f t="shared" si="125"/>
        <v>1110</v>
      </c>
      <c r="C1119" s="68"/>
      <c r="D1119" s="69"/>
      <c r="E1119" s="69"/>
      <c r="F1119" s="69"/>
      <c r="G1119" s="70"/>
      <c r="H1119" s="69"/>
      <c r="I1119" s="70"/>
      <c r="J1119" s="71"/>
      <c r="K1119" s="71"/>
      <c r="L1119" s="72"/>
      <c r="M1119" s="42">
        <f>IF($D$5=Abfrage!$O$2,(MONTH(C1119)),(VLOOKUP((MONTH(C1119)),Abfrage!$I$2:$J$13,2,FALSE)))</f>
        <v>1</v>
      </c>
      <c r="N1119" s="18">
        <f t="shared" si="119"/>
        <v>0</v>
      </c>
      <c r="O1119" s="18">
        <f t="shared" si="124"/>
        <v>0</v>
      </c>
      <c r="P1119" s="18">
        <f t="shared" si="120"/>
        <v>0</v>
      </c>
      <c r="Q1119" s="18">
        <f t="shared" si="121"/>
        <v>0</v>
      </c>
      <c r="R1119" s="18">
        <f t="shared" si="122"/>
        <v>0</v>
      </c>
      <c r="S1119" s="18">
        <f t="shared" si="123"/>
        <v>0</v>
      </c>
      <c r="T1119" s="52" t="e">
        <f>VLOOKUP(I1119,Konten!A:D,4,FALSE)</f>
        <v>#N/A</v>
      </c>
    </row>
    <row r="1120" spans="1:20">
      <c r="A1120" s="67"/>
      <c r="B1120" s="67">
        <f t="shared" si="125"/>
        <v>1111</v>
      </c>
      <c r="C1120" s="68"/>
      <c r="D1120" s="69"/>
      <c r="E1120" s="69"/>
      <c r="F1120" s="69"/>
      <c r="G1120" s="70"/>
      <c r="H1120" s="69"/>
      <c r="I1120" s="70"/>
      <c r="J1120" s="71"/>
      <c r="K1120" s="71"/>
      <c r="L1120" s="72"/>
      <c r="M1120" s="42">
        <f>IF($D$5=Abfrage!$O$2,(MONTH(C1120)),(VLOOKUP((MONTH(C1120)),Abfrage!$I$2:$J$13,2,FALSE)))</f>
        <v>1</v>
      </c>
      <c r="N1120" s="18">
        <f t="shared" si="119"/>
        <v>0</v>
      </c>
      <c r="O1120" s="18">
        <f t="shared" si="124"/>
        <v>0</v>
      </c>
      <c r="P1120" s="18">
        <f t="shared" si="120"/>
        <v>0</v>
      </c>
      <c r="Q1120" s="18">
        <f t="shared" si="121"/>
        <v>0</v>
      </c>
      <c r="R1120" s="18">
        <f t="shared" si="122"/>
        <v>0</v>
      </c>
      <c r="S1120" s="18">
        <f t="shared" si="123"/>
        <v>0</v>
      </c>
      <c r="T1120" s="52" t="e">
        <f>VLOOKUP(I1120,Konten!A:D,4,FALSE)</f>
        <v>#N/A</v>
      </c>
    </row>
    <row r="1121" spans="1:20">
      <c r="A1121" s="67"/>
      <c r="B1121" s="67">
        <f t="shared" si="125"/>
        <v>1112</v>
      </c>
      <c r="C1121" s="68"/>
      <c r="D1121" s="69"/>
      <c r="E1121" s="69"/>
      <c r="F1121" s="69"/>
      <c r="G1121" s="70"/>
      <c r="H1121" s="69"/>
      <c r="I1121" s="70"/>
      <c r="J1121" s="71"/>
      <c r="K1121" s="71"/>
      <c r="L1121" s="72"/>
      <c r="M1121" s="42">
        <f>IF($D$5=Abfrage!$O$2,(MONTH(C1121)),(VLOOKUP((MONTH(C1121)),Abfrage!$I$2:$J$13,2,FALSE)))</f>
        <v>1</v>
      </c>
      <c r="N1121" s="18">
        <f t="shared" si="119"/>
        <v>0</v>
      </c>
      <c r="O1121" s="18">
        <f t="shared" si="124"/>
        <v>0</v>
      </c>
      <c r="P1121" s="18">
        <f t="shared" si="120"/>
        <v>0</v>
      </c>
      <c r="Q1121" s="18">
        <f t="shared" si="121"/>
        <v>0</v>
      </c>
      <c r="R1121" s="18">
        <f t="shared" si="122"/>
        <v>0</v>
      </c>
      <c r="S1121" s="18">
        <f t="shared" si="123"/>
        <v>0</v>
      </c>
      <c r="T1121" s="52" t="e">
        <f>VLOOKUP(I1121,Konten!A:D,4,FALSE)</f>
        <v>#N/A</v>
      </c>
    </row>
    <row r="1122" spans="1:20">
      <c r="A1122" s="67"/>
      <c r="B1122" s="67">
        <f t="shared" si="125"/>
        <v>1113</v>
      </c>
      <c r="C1122" s="68"/>
      <c r="D1122" s="69"/>
      <c r="E1122" s="69"/>
      <c r="F1122" s="69"/>
      <c r="G1122" s="70"/>
      <c r="H1122" s="69"/>
      <c r="I1122" s="70"/>
      <c r="J1122" s="71"/>
      <c r="K1122" s="71"/>
      <c r="L1122" s="72"/>
      <c r="M1122" s="42">
        <f>IF($D$5=Abfrage!$O$2,(MONTH(C1122)),(VLOOKUP((MONTH(C1122)),Abfrage!$I$2:$J$13,2,FALSE)))</f>
        <v>1</v>
      </c>
      <c r="N1122" s="18">
        <f t="shared" si="119"/>
        <v>0</v>
      </c>
      <c r="O1122" s="18">
        <f t="shared" si="124"/>
        <v>0</v>
      </c>
      <c r="P1122" s="18">
        <f t="shared" si="120"/>
        <v>0</v>
      </c>
      <c r="Q1122" s="18">
        <f t="shared" si="121"/>
        <v>0</v>
      </c>
      <c r="R1122" s="18">
        <f t="shared" si="122"/>
        <v>0</v>
      </c>
      <c r="S1122" s="18">
        <f t="shared" si="123"/>
        <v>0</v>
      </c>
      <c r="T1122" s="52" t="e">
        <f>VLOOKUP(I1122,Konten!A:D,4,FALSE)</f>
        <v>#N/A</v>
      </c>
    </row>
    <row r="1123" spans="1:20">
      <c r="A1123" s="67"/>
      <c r="B1123" s="67">
        <f t="shared" si="125"/>
        <v>1114</v>
      </c>
      <c r="C1123" s="68"/>
      <c r="D1123" s="69"/>
      <c r="E1123" s="69"/>
      <c r="F1123" s="69"/>
      <c r="G1123" s="70"/>
      <c r="H1123" s="69"/>
      <c r="I1123" s="70"/>
      <c r="J1123" s="71"/>
      <c r="K1123" s="71"/>
      <c r="L1123" s="72"/>
      <c r="M1123" s="42">
        <f>IF($D$5=Abfrage!$O$2,(MONTH(C1123)),(VLOOKUP((MONTH(C1123)),Abfrage!$I$2:$J$13,2,FALSE)))</f>
        <v>1</v>
      </c>
      <c r="N1123" s="18">
        <f t="shared" si="119"/>
        <v>0</v>
      </c>
      <c r="O1123" s="18">
        <f t="shared" si="124"/>
        <v>0</v>
      </c>
      <c r="P1123" s="18">
        <f t="shared" si="120"/>
        <v>0</v>
      </c>
      <c r="Q1123" s="18">
        <f t="shared" si="121"/>
        <v>0</v>
      </c>
      <c r="R1123" s="18">
        <f t="shared" si="122"/>
        <v>0</v>
      </c>
      <c r="S1123" s="18">
        <f t="shared" si="123"/>
        <v>0</v>
      </c>
      <c r="T1123" s="52" t="e">
        <f>VLOOKUP(I1123,Konten!A:D,4,FALSE)</f>
        <v>#N/A</v>
      </c>
    </row>
    <row r="1124" spans="1:20">
      <c r="A1124" s="67"/>
      <c r="B1124" s="67">
        <f t="shared" si="125"/>
        <v>1115</v>
      </c>
      <c r="C1124" s="68"/>
      <c r="D1124" s="69"/>
      <c r="E1124" s="69"/>
      <c r="F1124" s="69"/>
      <c r="G1124" s="70"/>
      <c r="H1124" s="69"/>
      <c r="I1124" s="70"/>
      <c r="J1124" s="71"/>
      <c r="K1124" s="71"/>
      <c r="L1124" s="72"/>
      <c r="M1124" s="42">
        <f>IF($D$5=Abfrage!$O$2,(MONTH(C1124)),(VLOOKUP((MONTH(C1124)),Abfrage!$I$2:$J$13,2,FALSE)))</f>
        <v>1</v>
      </c>
      <c r="N1124" s="18">
        <f t="shared" si="119"/>
        <v>0</v>
      </c>
      <c r="O1124" s="18">
        <f t="shared" si="124"/>
        <v>0</v>
      </c>
      <c r="P1124" s="18">
        <f t="shared" si="120"/>
        <v>0</v>
      </c>
      <c r="Q1124" s="18">
        <f t="shared" si="121"/>
        <v>0</v>
      </c>
      <c r="R1124" s="18">
        <f t="shared" si="122"/>
        <v>0</v>
      </c>
      <c r="S1124" s="18">
        <f t="shared" si="123"/>
        <v>0</v>
      </c>
      <c r="T1124" s="52" t="e">
        <f>VLOOKUP(I1124,Konten!A:D,4,FALSE)</f>
        <v>#N/A</v>
      </c>
    </row>
    <row r="1125" spans="1:20">
      <c r="A1125" s="67"/>
      <c r="B1125" s="67">
        <f t="shared" si="125"/>
        <v>1116</v>
      </c>
      <c r="C1125" s="68"/>
      <c r="D1125" s="69"/>
      <c r="E1125" s="69"/>
      <c r="F1125" s="69"/>
      <c r="G1125" s="70"/>
      <c r="H1125" s="69"/>
      <c r="I1125" s="70"/>
      <c r="J1125" s="71"/>
      <c r="K1125" s="71"/>
      <c r="L1125" s="72"/>
      <c r="M1125" s="42">
        <f>IF($D$5=Abfrage!$O$2,(MONTH(C1125)),(VLOOKUP((MONTH(C1125)),Abfrage!$I$2:$J$13,2,FALSE)))</f>
        <v>1</v>
      </c>
      <c r="N1125" s="18">
        <f t="shared" si="119"/>
        <v>0</v>
      </c>
      <c r="O1125" s="18">
        <f t="shared" si="124"/>
        <v>0</v>
      </c>
      <c r="P1125" s="18">
        <f t="shared" si="120"/>
        <v>0</v>
      </c>
      <c r="Q1125" s="18">
        <f t="shared" si="121"/>
        <v>0</v>
      </c>
      <c r="R1125" s="18">
        <f t="shared" si="122"/>
        <v>0</v>
      </c>
      <c r="S1125" s="18">
        <f t="shared" si="123"/>
        <v>0</v>
      </c>
      <c r="T1125" s="52" t="e">
        <f>VLOOKUP(I1125,Konten!A:D,4,FALSE)</f>
        <v>#N/A</v>
      </c>
    </row>
    <row r="1126" spans="1:20">
      <c r="A1126" s="67"/>
      <c r="B1126" s="67">
        <f t="shared" si="125"/>
        <v>1117</v>
      </c>
      <c r="C1126" s="68"/>
      <c r="D1126" s="69"/>
      <c r="E1126" s="69"/>
      <c r="F1126" s="69"/>
      <c r="G1126" s="70"/>
      <c r="H1126" s="69"/>
      <c r="I1126" s="70"/>
      <c r="J1126" s="71"/>
      <c r="K1126" s="71"/>
      <c r="L1126" s="72"/>
      <c r="M1126" s="42">
        <f>IF($D$5=Abfrage!$O$2,(MONTH(C1126)),(VLOOKUP((MONTH(C1126)),Abfrage!$I$2:$J$13,2,FALSE)))</f>
        <v>1</v>
      </c>
      <c r="N1126" s="18">
        <f t="shared" si="119"/>
        <v>0</v>
      </c>
      <c r="O1126" s="18">
        <f t="shared" si="124"/>
        <v>0</v>
      </c>
      <c r="P1126" s="18">
        <f t="shared" si="120"/>
        <v>0</v>
      </c>
      <c r="Q1126" s="18">
        <f t="shared" si="121"/>
        <v>0</v>
      </c>
      <c r="R1126" s="18">
        <f t="shared" si="122"/>
        <v>0</v>
      </c>
      <c r="S1126" s="18">
        <f t="shared" si="123"/>
        <v>0</v>
      </c>
      <c r="T1126" s="52" t="e">
        <f>VLOOKUP(I1126,Konten!A:D,4,FALSE)</f>
        <v>#N/A</v>
      </c>
    </row>
    <row r="1127" spans="1:20">
      <c r="A1127" s="67"/>
      <c r="B1127" s="67">
        <f t="shared" si="125"/>
        <v>1118</v>
      </c>
      <c r="C1127" s="68"/>
      <c r="D1127" s="69"/>
      <c r="E1127" s="69"/>
      <c r="F1127" s="69"/>
      <c r="G1127" s="70"/>
      <c r="H1127" s="69"/>
      <c r="I1127" s="70"/>
      <c r="J1127" s="71"/>
      <c r="K1127" s="71"/>
      <c r="L1127" s="72"/>
      <c r="M1127" s="42">
        <f>IF($D$5=Abfrage!$O$2,(MONTH(C1127)),(VLOOKUP((MONTH(C1127)),Abfrage!$I$2:$J$13,2,FALSE)))</f>
        <v>1</v>
      </c>
      <c r="N1127" s="18">
        <f t="shared" si="119"/>
        <v>0</v>
      </c>
      <c r="O1127" s="18">
        <f t="shared" si="124"/>
        <v>0</v>
      </c>
      <c r="P1127" s="18">
        <f t="shared" si="120"/>
        <v>0</v>
      </c>
      <c r="Q1127" s="18">
        <f t="shared" si="121"/>
        <v>0</v>
      </c>
      <c r="R1127" s="18">
        <f t="shared" si="122"/>
        <v>0</v>
      </c>
      <c r="S1127" s="18">
        <f t="shared" si="123"/>
        <v>0</v>
      </c>
      <c r="T1127" s="52" t="e">
        <f>VLOOKUP(I1127,Konten!A:D,4,FALSE)</f>
        <v>#N/A</v>
      </c>
    </row>
    <row r="1128" spans="1:20">
      <c r="A1128" s="67"/>
      <c r="B1128" s="67">
        <f t="shared" si="125"/>
        <v>1119</v>
      </c>
      <c r="C1128" s="68"/>
      <c r="D1128" s="69"/>
      <c r="E1128" s="69"/>
      <c r="F1128" s="69"/>
      <c r="G1128" s="70"/>
      <c r="H1128" s="69"/>
      <c r="I1128" s="70"/>
      <c r="J1128" s="71"/>
      <c r="K1128" s="71"/>
      <c r="L1128" s="72"/>
      <c r="M1128" s="42">
        <f>IF($D$5=Abfrage!$O$2,(MONTH(C1128)),(VLOOKUP((MONTH(C1128)),Abfrage!$I$2:$J$13,2,FALSE)))</f>
        <v>1</v>
      </c>
      <c r="N1128" s="18">
        <f t="shared" si="119"/>
        <v>0</v>
      </c>
      <c r="O1128" s="18">
        <f t="shared" si="124"/>
        <v>0</v>
      </c>
      <c r="P1128" s="18">
        <f t="shared" si="120"/>
        <v>0</v>
      </c>
      <c r="Q1128" s="18">
        <f t="shared" si="121"/>
        <v>0</v>
      </c>
      <c r="R1128" s="18">
        <f t="shared" si="122"/>
        <v>0</v>
      </c>
      <c r="S1128" s="18">
        <f t="shared" si="123"/>
        <v>0</v>
      </c>
      <c r="T1128" s="52" t="e">
        <f>VLOOKUP(I1128,Konten!A:D,4,FALSE)</f>
        <v>#N/A</v>
      </c>
    </row>
    <row r="1129" spans="1:20">
      <c r="A1129" s="67"/>
      <c r="B1129" s="67">
        <f t="shared" si="125"/>
        <v>1120</v>
      </c>
      <c r="C1129" s="68"/>
      <c r="D1129" s="69"/>
      <c r="E1129" s="69"/>
      <c r="F1129" s="69"/>
      <c r="G1129" s="70"/>
      <c r="H1129" s="69"/>
      <c r="I1129" s="70"/>
      <c r="J1129" s="71"/>
      <c r="K1129" s="71"/>
      <c r="L1129" s="72"/>
      <c r="M1129" s="42">
        <f>IF($D$5=Abfrage!$O$2,(MONTH(C1129)),(VLOOKUP((MONTH(C1129)),Abfrage!$I$2:$J$13,2,FALSE)))</f>
        <v>1</v>
      </c>
      <c r="N1129" s="18">
        <f t="shared" si="119"/>
        <v>0</v>
      </c>
      <c r="O1129" s="18">
        <f t="shared" si="124"/>
        <v>0</v>
      </c>
      <c r="P1129" s="18">
        <f t="shared" si="120"/>
        <v>0</v>
      </c>
      <c r="Q1129" s="18">
        <f t="shared" si="121"/>
        <v>0</v>
      </c>
      <c r="R1129" s="18">
        <f t="shared" si="122"/>
        <v>0</v>
      </c>
      <c r="S1129" s="18">
        <f t="shared" si="123"/>
        <v>0</v>
      </c>
      <c r="T1129" s="52" t="e">
        <f>VLOOKUP(I1129,Konten!A:D,4,FALSE)</f>
        <v>#N/A</v>
      </c>
    </row>
    <row r="1130" spans="1:20">
      <c r="A1130" s="67"/>
      <c r="B1130" s="67">
        <f t="shared" si="125"/>
        <v>1121</v>
      </c>
      <c r="C1130" s="68"/>
      <c r="D1130" s="69"/>
      <c r="E1130" s="69"/>
      <c r="F1130" s="69"/>
      <c r="G1130" s="70"/>
      <c r="H1130" s="69"/>
      <c r="I1130" s="70"/>
      <c r="J1130" s="71"/>
      <c r="K1130" s="71"/>
      <c r="L1130" s="72"/>
      <c r="M1130" s="42">
        <f>IF($D$5=Abfrage!$O$2,(MONTH(C1130)),(VLOOKUP((MONTH(C1130)),Abfrage!$I$2:$J$13,2,FALSE)))</f>
        <v>1</v>
      </c>
      <c r="N1130" s="18">
        <f t="shared" si="119"/>
        <v>0</v>
      </c>
      <c r="O1130" s="18">
        <f t="shared" si="124"/>
        <v>0</v>
      </c>
      <c r="P1130" s="18">
        <f t="shared" si="120"/>
        <v>0</v>
      </c>
      <c r="Q1130" s="18">
        <f t="shared" si="121"/>
        <v>0</v>
      </c>
      <c r="R1130" s="18">
        <f t="shared" si="122"/>
        <v>0</v>
      </c>
      <c r="S1130" s="18">
        <f t="shared" si="123"/>
        <v>0</v>
      </c>
      <c r="T1130" s="52" t="e">
        <f>VLOOKUP(I1130,Konten!A:D,4,FALSE)</f>
        <v>#N/A</v>
      </c>
    </row>
    <row r="1131" spans="1:20">
      <c r="A1131" s="67"/>
      <c r="B1131" s="67">
        <f t="shared" si="125"/>
        <v>1122</v>
      </c>
      <c r="C1131" s="68"/>
      <c r="D1131" s="69"/>
      <c r="E1131" s="69"/>
      <c r="F1131" s="69"/>
      <c r="G1131" s="70"/>
      <c r="H1131" s="69"/>
      <c r="I1131" s="70"/>
      <c r="J1131" s="71"/>
      <c r="K1131" s="71"/>
      <c r="L1131" s="72"/>
      <c r="M1131" s="42">
        <f>IF($D$5=Abfrage!$O$2,(MONTH(C1131)),(VLOOKUP((MONTH(C1131)),Abfrage!$I$2:$J$13,2,FALSE)))</f>
        <v>1</v>
      </c>
      <c r="N1131" s="18">
        <f t="shared" si="119"/>
        <v>0</v>
      </c>
      <c r="O1131" s="18">
        <f t="shared" si="124"/>
        <v>0</v>
      </c>
      <c r="P1131" s="18">
        <f t="shared" si="120"/>
        <v>0</v>
      </c>
      <c r="Q1131" s="18">
        <f t="shared" si="121"/>
        <v>0</v>
      </c>
      <c r="R1131" s="18">
        <f t="shared" si="122"/>
        <v>0</v>
      </c>
      <c r="S1131" s="18">
        <f t="shared" si="123"/>
        <v>0</v>
      </c>
      <c r="T1131" s="52" t="e">
        <f>VLOOKUP(I1131,Konten!A:D,4,FALSE)</f>
        <v>#N/A</v>
      </c>
    </row>
    <row r="1132" spans="1:20">
      <c r="A1132" s="67"/>
      <c r="B1132" s="67">
        <f t="shared" si="125"/>
        <v>1123</v>
      </c>
      <c r="C1132" s="68"/>
      <c r="D1132" s="69"/>
      <c r="E1132" s="69"/>
      <c r="F1132" s="69"/>
      <c r="G1132" s="70"/>
      <c r="H1132" s="69"/>
      <c r="I1132" s="70"/>
      <c r="J1132" s="71"/>
      <c r="K1132" s="71"/>
      <c r="L1132" s="72"/>
      <c r="M1132" s="42">
        <f>IF($D$5=Abfrage!$O$2,(MONTH(C1132)),(VLOOKUP((MONTH(C1132)),Abfrage!$I$2:$J$13,2,FALSE)))</f>
        <v>1</v>
      </c>
      <c r="N1132" s="18">
        <f t="shared" si="119"/>
        <v>0</v>
      </c>
      <c r="O1132" s="18">
        <f t="shared" si="124"/>
        <v>0</v>
      </c>
      <c r="P1132" s="18">
        <f t="shared" si="120"/>
        <v>0</v>
      </c>
      <c r="Q1132" s="18">
        <f t="shared" si="121"/>
        <v>0</v>
      </c>
      <c r="R1132" s="18">
        <f t="shared" si="122"/>
        <v>0</v>
      </c>
      <c r="S1132" s="18">
        <f t="shared" si="123"/>
        <v>0</v>
      </c>
      <c r="T1132" s="52" t="e">
        <f>VLOOKUP(I1132,Konten!A:D,4,FALSE)</f>
        <v>#N/A</v>
      </c>
    </row>
    <row r="1133" spans="1:20">
      <c r="A1133" s="67"/>
      <c r="B1133" s="67">
        <f t="shared" si="125"/>
        <v>1124</v>
      </c>
      <c r="C1133" s="68"/>
      <c r="D1133" s="69"/>
      <c r="E1133" s="69"/>
      <c r="F1133" s="69"/>
      <c r="G1133" s="70"/>
      <c r="H1133" s="69"/>
      <c r="I1133" s="70"/>
      <c r="J1133" s="71"/>
      <c r="K1133" s="71"/>
      <c r="L1133" s="72"/>
      <c r="M1133" s="42">
        <f>IF($D$5=Abfrage!$O$2,(MONTH(C1133)),(VLOOKUP((MONTH(C1133)),Abfrage!$I$2:$J$13,2,FALSE)))</f>
        <v>1</v>
      </c>
      <c r="N1133" s="18">
        <f t="shared" si="119"/>
        <v>0</v>
      </c>
      <c r="O1133" s="18">
        <f t="shared" si="124"/>
        <v>0</v>
      </c>
      <c r="P1133" s="18">
        <f t="shared" si="120"/>
        <v>0</v>
      </c>
      <c r="Q1133" s="18">
        <f t="shared" si="121"/>
        <v>0</v>
      </c>
      <c r="R1133" s="18">
        <f t="shared" si="122"/>
        <v>0</v>
      </c>
      <c r="S1133" s="18">
        <f t="shared" si="123"/>
        <v>0</v>
      </c>
      <c r="T1133" s="52" t="e">
        <f>VLOOKUP(I1133,Konten!A:D,4,FALSE)</f>
        <v>#N/A</v>
      </c>
    </row>
    <row r="1134" spans="1:20">
      <c r="A1134" s="67"/>
      <c r="B1134" s="67">
        <f t="shared" si="125"/>
        <v>1125</v>
      </c>
      <c r="C1134" s="68"/>
      <c r="D1134" s="69"/>
      <c r="E1134" s="69"/>
      <c r="F1134" s="69"/>
      <c r="G1134" s="70"/>
      <c r="H1134" s="69"/>
      <c r="I1134" s="70"/>
      <c r="J1134" s="71"/>
      <c r="K1134" s="71"/>
      <c r="L1134" s="72"/>
      <c r="M1134" s="42">
        <f>IF($D$5=Abfrage!$O$2,(MONTH(C1134)),(VLOOKUP((MONTH(C1134)),Abfrage!$I$2:$J$13,2,FALSE)))</f>
        <v>1</v>
      </c>
      <c r="N1134" s="18">
        <f t="shared" si="119"/>
        <v>0</v>
      </c>
      <c r="O1134" s="18">
        <f t="shared" si="124"/>
        <v>0</v>
      </c>
      <c r="P1134" s="18">
        <f t="shared" si="120"/>
        <v>0</v>
      </c>
      <c r="Q1134" s="18">
        <f t="shared" si="121"/>
        <v>0</v>
      </c>
      <c r="R1134" s="18">
        <f t="shared" si="122"/>
        <v>0</v>
      </c>
      <c r="S1134" s="18">
        <f t="shared" si="123"/>
        <v>0</v>
      </c>
      <c r="T1134" s="52" t="e">
        <f>VLOOKUP(I1134,Konten!A:D,4,FALSE)</f>
        <v>#N/A</v>
      </c>
    </row>
    <row r="1135" spans="1:20">
      <c r="A1135" s="67"/>
      <c r="B1135" s="67">
        <f t="shared" si="125"/>
        <v>1126</v>
      </c>
      <c r="C1135" s="68"/>
      <c r="D1135" s="69"/>
      <c r="E1135" s="69"/>
      <c r="F1135" s="69"/>
      <c r="G1135" s="70"/>
      <c r="H1135" s="69"/>
      <c r="I1135" s="70"/>
      <c r="J1135" s="71"/>
      <c r="K1135" s="71"/>
      <c r="L1135" s="72"/>
      <c r="M1135" s="42">
        <f>IF($D$5=Abfrage!$O$2,(MONTH(C1135)),(VLOOKUP((MONTH(C1135)),Abfrage!$I$2:$J$13,2,FALSE)))</f>
        <v>1</v>
      </c>
      <c r="N1135" s="18">
        <f t="shared" si="119"/>
        <v>0</v>
      </c>
      <c r="O1135" s="18">
        <f t="shared" si="124"/>
        <v>0</v>
      </c>
      <c r="P1135" s="18">
        <f t="shared" si="120"/>
        <v>0</v>
      </c>
      <c r="Q1135" s="18">
        <f t="shared" si="121"/>
        <v>0</v>
      </c>
      <c r="R1135" s="18">
        <f t="shared" si="122"/>
        <v>0</v>
      </c>
      <c r="S1135" s="18">
        <f t="shared" si="123"/>
        <v>0</v>
      </c>
      <c r="T1135" s="52" t="e">
        <f>VLOOKUP(I1135,Konten!A:D,4,FALSE)</f>
        <v>#N/A</v>
      </c>
    </row>
    <row r="1136" spans="1:20">
      <c r="A1136" s="67"/>
      <c r="B1136" s="67">
        <f t="shared" si="125"/>
        <v>1127</v>
      </c>
      <c r="C1136" s="68"/>
      <c r="D1136" s="69"/>
      <c r="E1136" s="69"/>
      <c r="F1136" s="69"/>
      <c r="G1136" s="70"/>
      <c r="H1136" s="69"/>
      <c r="I1136" s="70"/>
      <c r="J1136" s="71"/>
      <c r="K1136" s="71"/>
      <c r="L1136" s="72"/>
      <c r="M1136" s="42">
        <f>IF($D$5=Abfrage!$O$2,(MONTH(C1136)),(VLOOKUP((MONTH(C1136)),Abfrage!$I$2:$J$13,2,FALSE)))</f>
        <v>1</v>
      </c>
      <c r="N1136" s="18">
        <f t="shared" si="119"/>
        <v>0</v>
      </c>
      <c r="O1136" s="18">
        <f t="shared" si="124"/>
        <v>0</v>
      </c>
      <c r="P1136" s="18">
        <f t="shared" si="120"/>
        <v>0</v>
      </c>
      <c r="Q1136" s="18">
        <f t="shared" si="121"/>
        <v>0</v>
      </c>
      <c r="R1136" s="18">
        <f t="shared" si="122"/>
        <v>0</v>
      </c>
      <c r="S1136" s="18">
        <f t="shared" si="123"/>
        <v>0</v>
      </c>
      <c r="T1136" s="52" t="e">
        <f>VLOOKUP(I1136,Konten!A:D,4,FALSE)</f>
        <v>#N/A</v>
      </c>
    </row>
    <row r="1137" spans="1:20">
      <c r="A1137" s="67"/>
      <c r="B1137" s="67">
        <f t="shared" si="125"/>
        <v>1128</v>
      </c>
      <c r="C1137" s="68"/>
      <c r="D1137" s="69"/>
      <c r="E1137" s="69"/>
      <c r="F1137" s="69"/>
      <c r="G1137" s="70"/>
      <c r="H1137" s="69"/>
      <c r="I1137" s="70"/>
      <c r="J1137" s="71"/>
      <c r="K1137" s="71"/>
      <c r="L1137" s="72"/>
      <c r="M1137" s="42">
        <f>IF($D$5=Abfrage!$O$2,(MONTH(C1137)),(VLOOKUP((MONTH(C1137)),Abfrage!$I$2:$J$13,2,FALSE)))</f>
        <v>1</v>
      </c>
      <c r="N1137" s="18">
        <f t="shared" si="119"/>
        <v>0</v>
      </c>
      <c r="O1137" s="18">
        <f t="shared" si="124"/>
        <v>0</v>
      </c>
      <c r="P1137" s="18">
        <f t="shared" si="120"/>
        <v>0</v>
      </c>
      <c r="Q1137" s="18">
        <f t="shared" si="121"/>
        <v>0</v>
      </c>
      <c r="R1137" s="18">
        <f t="shared" si="122"/>
        <v>0</v>
      </c>
      <c r="S1137" s="18">
        <f t="shared" si="123"/>
        <v>0</v>
      </c>
      <c r="T1137" s="52" t="e">
        <f>VLOOKUP(I1137,Konten!A:D,4,FALSE)</f>
        <v>#N/A</v>
      </c>
    </row>
    <row r="1138" spans="1:20">
      <c r="A1138" s="67"/>
      <c r="B1138" s="67">
        <f t="shared" si="125"/>
        <v>1129</v>
      </c>
      <c r="C1138" s="68"/>
      <c r="D1138" s="69"/>
      <c r="E1138" s="69"/>
      <c r="F1138" s="69"/>
      <c r="G1138" s="70"/>
      <c r="H1138" s="69"/>
      <c r="I1138" s="70"/>
      <c r="J1138" s="71"/>
      <c r="K1138" s="71"/>
      <c r="L1138" s="72"/>
      <c r="M1138" s="42">
        <f>IF($D$5=Abfrage!$O$2,(MONTH(C1138)),(VLOOKUP((MONTH(C1138)),Abfrage!$I$2:$J$13,2,FALSE)))</f>
        <v>1</v>
      </c>
      <c r="N1138" s="18">
        <f t="shared" si="119"/>
        <v>0</v>
      </c>
      <c r="O1138" s="18">
        <f t="shared" si="124"/>
        <v>0</v>
      </c>
      <c r="P1138" s="18">
        <f t="shared" si="120"/>
        <v>0</v>
      </c>
      <c r="Q1138" s="18">
        <f t="shared" si="121"/>
        <v>0</v>
      </c>
      <c r="R1138" s="18">
        <f t="shared" si="122"/>
        <v>0</v>
      </c>
      <c r="S1138" s="18">
        <f t="shared" si="123"/>
        <v>0</v>
      </c>
      <c r="T1138" s="52" t="e">
        <f>VLOOKUP(I1138,Konten!A:D,4,FALSE)</f>
        <v>#N/A</v>
      </c>
    </row>
    <row r="1139" spans="1:20">
      <c r="A1139" s="67"/>
      <c r="B1139" s="67">
        <f t="shared" si="125"/>
        <v>1130</v>
      </c>
      <c r="C1139" s="68"/>
      <c r="D1139" s="69"/>
      <c r="E1139" s="69"/>
      <c r="F1139" s="69"/>
      <c r="G1139" s="70"/>
      <c r="H1139" s="69"/>
      <c r="I1139" s="70"/>
      <c r="J1139" s="71"/>
      <c r="K1139" s="71"/>
      <c r="L1139" s="72"/>
      <c r="M1139" s="42">
        <f>IF($D$5=Abfrage!$O$2,(MONTH(C1139)),(VLOOKUP((MONTH(C1139)),Abfrage!$I$2:$J$13,2,FALSE)))</f>
        <v>1</v>
      </c>
      <c r="N1139" s="18">
        <f t="shared" si="119"/>
        <v>0</v>
      </c>
      <c r="O1139" s="18">
        <f t="shared" si="124"/>
        <v>0</v>
      </c>
      <c r="P1139" s="18">
        <f t="shared" si="120"/>
        <v>0</v>
      </c>
      <c r="Q1139" s="18">
        <f t="shared" si="121"/>
        <v>0</v>
      </c>
      <c r="R1139" s="18">
        <f t="shared" si="122"/>
        <v>0</v>
      </c>
      <c r="S1139" s="18">
        <f t="shared" si="123"/>
        <v>0</v>
      </c>
      <c r="T1139" s="52" t="e">
        <f>VLOOKUP(I1139,Konten!A:D,4,FALSE)</f>
        <v>#N/A</v>
      </c>
    </row>
    <row r="1140" spans="1:20">
      <c r="A1140" s="67"/>
      <c r="B1140" s="67">
        <f t="shared" si="125"/>
        <v>1131</v>
      </c>
      <c r="C1140" s="68"/>
      <c r="D1140" s="69"/>
      <c r="E1140" s="69"/>
      <c r="F1140" s="69"/>
      <c r="G1140" s="70"/>
      <c r="H1140" s="69"/>
      <c r="I1140" s="70"/>
      <c r="J1140" s="71"/>
      <c r="K1140" s="71"/>
      <c r="L1140" s="72"/>
      <c r="M1140" s="42">
        <f>IF($D$5=Abfrage!$O$2,(MONTH(C1140)),(VLOOKUP((MONTH(C1140)),Abfrage!$I$2:$J$13,2,FALSE)))</f>
        <v>1</v>
      </c>
      <c r="N1140" s="18">
        <f t="shared" si="119"/>
        <v>0</v>
      </c>
      <c r="O1140" s="18">
        <f t="shared" si="124"/>
        <v>0</v>
      </c>
      <c r="P1140" s="18">
        <f t="shared" si="120"/>
        <v>0</v>
      </c>
      <c r="Q1140" s="18">
        <f t="shared" si="121"/>
        <v>0</v>
      </c>
      <c r="R1140" s="18">
        <f t="shared" si="122"/>
        <v>0</v>
      </c>
      <c r="S1140" s="18">
        <f t="shared" si="123"/>
        <v>0</v>
      </c>
      <c r="T1140" s="52" t="e">
        <f>VLOOKUP(I1140,Konten!A:D,4,FALSE)</f>
        <v>#N/A</v>
      </c>
    </row>
    <row r="1141" spans="1:20">
      <c r="A1141" s="67"/>
      <c r="B1141" s="67">
        <f t="shared" si="125"/>
        <v>1132</v>
      </c>
      <c r="C1141" s="68"/>
      <c r="D1141" s="69"/>
      <c r="E1141" s="69"/>
      <c r="F1141" s="69"/>
      <c r="G1141" s="70"/>
      <c r="H1141" s="69"/>
      <c r="I1141" s="70"/>
      <c r="J1141" s="71"/>
      <c r="K1141" s="71"/>
      <c r="L1141" s="72"/>
      <c r="M1141" s="42">
        <f>IF($D$5=Abfrage!$O$2,(MONTH(C1141)),(VLOOKUP((MONTH(C1141)),Abfrage!$I$2:$J$13,2,FALSE)))</f>
        <v>1</v>
      </c>
      <c r="N1141" s="18">
        <f t="shared" si="119"/>
        <v>0</v>
      </c>
      <c r="O1141" s="18">
        <f t="shared" si="124"/>
        <v>0</v>
      </c>
      <c r="P1141" s="18">
        <f t="shared" si="120"/>
        <v>0</v>
      </c>
      <c r="Q1141" s="18">
        <f t="shared" si="121"/>
        <v>0</v>
      </c>
      <c r="R1141" s="18">
        <f t="shared" si="122"/>
        <v>0</v>
      </c>
      <c r="S1141" s="18">
        <f t="shared" si="123"/>
        <v>0</v>
      </c>
      <c r="T1141" s="52" t="e">
        <f>VLOOKUP(I1141,Konten!A:D,4,FALSE)</f>
        <v>#N/A</v>
      </c>
    </row>
    <row r="1142" spans="1:20">
      <c r="A1142" s="67"/>
      <c r="B1142" s="67">
        <f t="shared" si="125"/>
        <v>1133</v>
      </c>
      <c r="C1142" s="68"/>
      <c r="D1142" s="69"/>
      <c r="E1142" s="69"/>
      <c r="F1142" s="69"/>
      <c r="G1142" s="70"/>
      <c r="H1142" s="69"/>
      <c r="I1142" s="70"/>
      <c r="J1142" s="71"/>
      <c r="K1142" s="71"/>
      <c r="L1142" s="72"/>
      <c r="M1142" s="42">
        <f>IF($D$5=Abfrage!$O$2,(MONTH(C1142)),(VLOOKUP((MONTH(C1142)),Abfrage!$I$2:$J$13,2,FALSE)))</f>
        <v>1</v>
      </c>
      <c r="N1142" s="18">
        <f t="shared" si="119"/>
        <v>0</v>
      </c>
      <c r="O1142" s="18">
        <f t="shared" si="124"/>
        <v>0</v>
      </c>
      <c r="P1142" s="18">
        <f t="shared" si="120"/>
        <v>0</v>
      </c>
      <c r="Q1142" s="18">
        <f t="shared" si="121"/>
        <v>0</v>
      </c>
      <c r="R1142" s="18">
        <f t="shared" si="122"/>
        <v>0</v>
      </c>
      <c r="S1142" s="18">
        <f t="shared" si="123"/>
        <v>0</v>
      </c>
      <c r="T1142" s="52" t="e">
        <f>VLOOKUP(I1142,Konten!A:D,4,FALSE)</f>
        <v>#N/A</v>
      </c>
    </row>
    <row r="1143" spans="1:20">
      <c r="A1143" s="67"/>
      <c r="B1143" s="67">
        <f t="shared" si="125"/>
        <v>1134</v>
      </c>
      <c r="C1143" s="68"/>
      <c r="D1143" s="69"/>
      <c r="E1143" s="69"/>
      <c r="F1143" s="69"/>
      <c r="G1143" s="70"/>
      <c r="H1143" s="69"/>
      <c r="I1143" s="70"/>
      <c r="J1143" s="71"/>
      <c r="K1143" s="71"/>
      <c r="L1143" s="72"/>
      <c r="M1143" s="42">
        <f>IF($D$5=Abfrage!$O$2,(MONTH(C1143)),(VLOOKUP((MONTH(C1143)),Abfrage!$I$2:$J$13,2,FALSE)))</f>
        <v>1</v>
      </c>
      <c r="N1143" s="18">
        <f t="shared" si="119"/>
        <v>0</v>
      </c>
      <c r="O1143" s="18">
        <f t="shared" si="124"/>
        <v>0</v>
      </c>
      <c r="P1143" s="18">
        <f t="shared" si="120"/>
        <v>0</v>
      </c>
      <c r="Q1143" s="18">
        <f t="shared" si="121"/>
        <v>0</v>
      </c>
      <c r="R1143" s="18">
        <f t="shared" si="122"/>
        <v>0</v>
      </c>
      <c r="S1143" s="18">
        <f t="shared" si="123"/>
        <v>0</v>
      </c>
      <c r="T1143" s="52" t="e">
        <f>VLOOKUP(I1143,Konten!A:D,4,FALSE)</f>
        <v>#N/A</v>
      </c>
    </row>
    <row r="1144" spans="1:20">
      <c r="A1144" s="67"/>
      <c r="B1144" s="67">
        <f t="shared" si="125"/>
        <v>1135</v>
      </c>
      <c r="C1144" s="68"/>
      <c r="D1144" s="69"/>
      <c r="E1144" s="69"/>
      <c r="F1144" s="69"/>
      <c r="G1144" s="70"/>
      <c r="H1144" s="69"/>
      <c r="I1144" s="70"/>
      <c r="J1144" s="71"/>
      <c r="K1144" s="71"/>
      <c r="L1144" s="72"/>
      <c r="M1144" s="42">
        <f>IF($D$5=Abfrage!$O$2,(MONTH(C1144)),(VLOOKUP((MONTH(C1144)),Abfrage!$I$2:$J$13,2,FALSE)))</f>
        <v>1</v>
      </c>
      <c r="N1144" s="18">
        <f t="shared" si="119"/>
        <v>0</v>
      </c>
      <c r="O1144" s="18">
        <f t="shared" si="124"/>
        <v>0</v>
      </c>
      <c r="P1144" s="18">
        <f t="shared" si="120"/>
        <v>0</v>
      </c>
      <c r="Q1144" s="18">
        <f t="shared" si="121"/>
        <v>0</v>
      </c>
      <c r="R1144" s="18">
        <f t="shared" si="122"/>
        <v>0</v>
      </c>
      <c r="S1144" s="18">
        <f t="shared" si="123"/>
        <v>0</v>
      </c>
      <c r="T1144" s="52" t="e">
        <f>VLOOKUP(I1144,Konten!A:D,4,FALSE)</f>
        <v>#N/A</v>
      </c>
    </row>
    <row r="1145" spans="1:20">
      <c r="A1145" s="67"/>
      <c r="B1145" s="67">
        <f t="shared" si="125"/>
        <v>1136</v>
      </c>
      <c r="C1145" s="68"/>
      <c r="D1145" s="69"/>
      <c r="E1145" s="69"/>
      <c r="F1145" s="69"/>
      <c r="G1145" s="70"/>
      <c r="H1145" s="69"/>
      <c r="I1145" s="70"/>
      <c r="J1145" s="71"/>
      <c r="K1145" s="71"/>
      <c r="L1145" s="72"/>
      <c r="M1145" s="42">
        <f>IF($D$5=Abfrage!$O$2,(MONTH(C1145)),(VLOOKUP((MONTH(C1145)),Abfrage!$I$2:$J$13,2,FALSE)))</f>
        <v>1</v>
      </c>
      <c r="N1145" s="18">
        <f t="shared" si="119"/>
        <v>0</v>
      </c>
      <c r="O1145" s="18">
        <f t="shared" si="124"/>
        <v>0</v>
      </c>
      <c r="P1145" s="18">
        <f t="shared" si="120"/>
        <v>0</v>
      </c>
      <c r="Q1145" s="18">
        <f t="shared" si="121"/>
        <v>0</v>
      </c>
      <c r="R1145" s="18">
        <f t="shared" si="122"/>
        <v>0</v>
      </c>
      <c r="S1145" s="18">
        <f t="shared" si="123"/>
        <v>0</v>
      </c>
      <c r="T1145" s="52" t="e">
        <f>VLOOKUP(I1145,Konten!A:D,4,FALSE)</f>
        <v>#N/A</v>
      </c>
    </row>
    <row r="1146" spans="1:20">
      <c r="A1146" s="67"/>
      <c r="B1146" s="67">
        <f t="shared" si="125"/>
        <v>1137</v>
      </c>
      <c r="C1146" s="68"/>
      <c r="D1146" s="69"/>
      <c r="E1146" s="69"/>
      <c r="F1146" s="69"/>
      <c r="G1146" s="70"/>
      <c r="H1146" s="69"/>
      <c r="I1146" s="70"/>
      <c r="J1146" s="71"/>
      <c r="K1146" s="71"/>
      <c r="L1146" s="72"/>
      <c r="M1146" s="42">
        <f>IF($D$5=Abfrage!$O$2,(MONTH(C1146)),(VLOOKUP((MONTH(C1146)),Abfrage!$I$2:$J$13,2,FALSE)))</f>
        <v>1</v>
      </c>
      <c r="N1146" s="18">
        <f t="shared" si="119"/>
        <v>0</v>
      </c>
      <c r="O1146" s="18">
        <f t="shared" si="124"/>
        <v>0</v>
      </c>
      <c r="P1146" s="18">
        <f t="shared" si="120"/>
        <v>0</v>
      </c>
      <c r="Q1146" s="18">
        <f t="shared" si="121"/>
        <v>0</v>
      </c>
      <c r="R1146" s="18">
        <f t="shared" si="122"/>
        <v>0</v>
      </c>
      <c r="S1146" s="18">
        <f t="shared" si="123"/>
        <v>0</v>
      </c>
      <c r="T1146" s="52" t="e">
        <f>VLOOKUP(I1146,Konten!A:D,4,FALSE)</f>
        <v>#N/A</v>
      </c>
    </row>
    <row r="1147" spans="1:20">
      <c r="A1147" s="67"/>
      <c r="B1147" s="67">
        <f t="shared" si="125"/>
        <v>1138</v>
      </c>
      <c r="C1147" s="68"/>
      <c r="D1147" s="69"/>
      <c r="E1147" s="69"/>
      <c r="F1147" s="69"/>
      <c r="G1147" s="70"/>
      <c r="H1147" s="69"/>
      <c r="I1147" s="70"/>
      <c r="J1147" s="71"/>
      <c r="K1147" s="71"/>
      <c r="L1147" s="72"/>
      <c r="M1147" s="42">
        <f>IF($D$5=Abfrage!$O$2,(MONTH(C1147)),(VLOOKUP((MONTH(C1147)),Abfrage!$I$2:$J$13,2,FALSE)))</f>
        <v>1</v>
      </c>
      <c r="N1147" s="18">
        <f t="shared" si="119"/>
        <v>0</v>
      </c>
      <c r="O1147" s="18">
        <f t="shared" si="124"/>
        <v>0</v>
      </c>
      <c r="P1147" s="18">
        <f t="shared" si="120"/>
        <v>0</v>
      </c>
      <c r="Q1147" s="18">
        <f t="shared" si="121"/>
        <v>0</v>
      </c>
      <c r="R1147" s="18">
        <f t="shared" si="122"/>
        <v>0</v>
      </c>
      <c r="S1147" s="18">
        <f t="shared" si="123"/>
        <v>0</v>
      </c>
      <c r="T1147" s="52" t="e">
        <f>VLOOKUP(I1147,Konten!A:D,4,FALSE)</f>
        <v>#N/A</v>
      </c>
    </row>
    <row r="1148" spans="1:20">
      <c r="A1148" s="67"/>
      <c r="B1148" s="67">
        <f t="shared" si="125"/>
        <v>1139</v>
      </c>
      <c r="C1148" s="68"/>
      <c r="D1148" s="69"/>
      <c r="E1148" s="69"/>
      <c r="F1148" s="69"/>
      <c r="G1148" s="70"/>
      <c r="H1148" s="69"/>
      <c r="I1148" s="70"/>
      <c r="J1148" s="71"/>
      <c r="K1148" s="71"/>
      <c r="L1148" s="72"/>
      <c r="M1148" s="42">
        <f>IF($D$5=Abfrage!$O$2,(MONTH(C1148)),(VLOOKUP((MONTH(C1148)),Abfrage!$I$2:$J$13,2,FALSE)))</f>
        <v>1</v>
      </c>
      <c r="N1148" s="18">
        <f t="shared" si="119"/>
        <v>0</v>
      </c>
      <c r="O1148" s="18">
        <f t="shared" si="124"/>
        <v>0</v>
      </c>
      <c r="P1148" s="18">
        <f t="shared" si="120"/>
        <v>0</v>
      </c>
      <c r="Q1148" s="18">
        <f t="shared" si="121"/>
        <v>0</v>
      </c>
      <c r="R1148" s="18">
        <f t="shared" si="122"/>
        <v>0</v>
      </c>
      <c r="S1148" s="18">
        <f t="shared" si="123"/>
        <v>0</v>
      </c>
      <c r="T1148" s="52" t="e">
        <f>VLOOKUP(I1148,Konten!A:D,4,FALSE)</f>
        <v>#N/A</v>
      </c>
    </row>
    <row r="1149" spans="1:20">
      <c r="A1149" s="67"/>
      <c r="B1149" s="67">
        <f t="shared" si="125"/>
        <v>1140</v>
      </c>
      <c r="C1149" s="68"/>
      <c r="D1149" s="69"/>
      <c r="E1149" s="69"/>
      <c r="F1149" s="69"/>
      <c r="G1149" s="70"/>
      <c r="H1149" s="69"/>
      <c r="I1149" s="70"/>
      <c r="J1149" s="71"/>
      <c r="K1149" s="71"/>
      <c r="L1149" s="72"/>
      <c r="M1149" s="42">
        <f>IF($D$5=Abfrage!$O$2,(MONTH(C1149)),(VLOOKUP((MONTH(C1149)),Abfrage!$I$2:$J$13,2,FALSE)))</f>
        <v>1</v>
      </c>
      <c r="N1149" s="18">
        <f t="shared" si="119"/>
        <v>0</v>
      </c>
      <c r="O1149" s="18">
        <f t="shared" si="124"/>
        <v>0</v>
      </c>
      <c r="P1149" s="18">
        <f t="shared" si="120"/>
        <v>0</v>
      </c>
      <c r="Q1149" s="18">
        <f t="shared" si="121"/>
        <v>0</v>
      </c>
      <c r="R1149" s="18">
        <f t="shared" si="122"/>
        <v>0</v>
      </c>
      <c r="S1149" s="18">
        <f t="shared" si="123"/>
        <v>0</v>
      </c>
      <c r="T1149" s="52" t="e">
        <f>VLOOKUP(I1149,Konten!A:D,4,FALSE)</f>
        <v>#N/A</v>
      </c>
    </row>
    <row r="1150" spans="1:20">
      <c r="A1150" s="67"/>
      <c r="B1150" s="67">
        <f t="shared" si="125"/>
        <v>1141</v>
      </c>
      <c r="C1150" s="68"/>
      <c r="D1150" s="69"/>
      <c r="E1150" s="69"/>
      <c r="F1150" s="69"/>
      <c r="G1150" s="70"/>
      <c r="H1150" s="69"/>
      <c r="I1150" s="70"/>
      <c r="J1150" s="71"/>
      <c r="K1150" s="71"/>
      <c r="L1150" s="72"/>
      <c r="M1150" s="42">
        <f>IF($D$5=Abfrage!$O$2,(MONTH(C1150)),(VLOOKUP((MONTH(C1150)),Abfrage!$I$2:$J$13,2,FALSE)))</f>
        <v>1</v>
      </c>
      <c r="N1150" s="18">
        <f t="shared" si="119"/>
        <v>0</v>
      </c>
      <c r="O1150" s="18">
        <f t="shared" si="124"/>
        <v>0</v>
      </c>
      <c r="P1150" s="18">
        <f t="shared" si="120"/>
        <v>0</v>
      </c>
      <c r="Q1150" s="18">
        <f t="shared" si="121"/>
        <v>0</v>
      </c>
      <c r="R1150" s="18">
        <f t="shared" si="122"/>
        <v>0</v>
      </c>
      <c r="S1150" s="18">
        <f t="shared" si="123"/>
        <v>0</v>
      </c>
      <c r="T1150" s="52" t="e">
        <f>VLOOKUP(I1150,Konten!A:D,4,FALSE)</f>
        <v>#N/A</v>
      </c>
    </row>
    <row r="1151" spans="1:20">
      <c r="A1151" s="67"/>
      <c r="B1151" s="67">
        <f t="shared" si="125"/>
        <v>1142</v>
      </c>
      <c r="C1151" s="68"/>
      <c r="D1151" s="69"/>
      <c r="E1151" s="69"/>
      <c r="F1151" s="69"/>
      <c r="G1151" s="70"/>
      <c r="H1151" s="69"/>
      <c r="I1151" s="70"/>
      <c r="J1151" s="71"/>
      <c r="K1151" s="71"/>
      <c r="L1151" s="72"/>
      <c r="M1151" s="42">
        <f>IF($D$5=Abfrage!$O$2,(MONTH(C1151)),(VLOOKUP((MONTH(C1151)),Abfrage!$I$2:$J$13,2,FALSE)))</f>
        <v>1</v>
      </c>
      <c r="N1151" s="18">
        <f t="shared" si="119"/>
        <v>0</v>
      </c>
      <c r="O1151" s="18">
        <f t="shared" si="124"/>
        <v>0</v>
      </c>
      <c r="P1151" s="18">
        <f t="shared" si="120"/>
        <v>0</v>
      </c>
      <c r="Q1151" s="18">
        <f t="shared" si="121"/>
        <v>0</v>
      </c>
      <c r="R1151" s="18">
        <f t="shared" si="122"/>
        <v>0</v>
      </c>
      <c r="S1151" s="18">
        <f t="shared" si="123"/>
        <v>0</v>
      </c>
      <c r="T1151" s="52" t="e">
        <f>VLOOKUP(I1151,Konten!A:D,4,FALSE)</f>
        <v>#N/A</v>
      </c>
    </row>
    <row r="1152" spans="1:20">
      <c r="A1152" s="67"/>
      <c r="B1152" s="67">
        <f t="shared" si="125"/>
        <v>1143</v>
      </c>
      <c r="C1152" s="68"/>
      <c r="D1152" s="69"/>
      <c r="E1152" s="69"/>
      <c r="F1152" s="69"/>
      <c r="G1152" s="70"/>
      <c r="H1152" s="69"/>
      <c r="I1152" s="70"/>
      <c r="J1152" s="71"/>
      <c r="K1152" s="71"/>
      <c r="L1152" s="72"/>
      <c r="M1152" s="42">
        <f>IF($D$5=Abfrage!$O$2,(MONTH(C1152)),(VLOOKUP((MONTH(C1152)),Abfrage!$I$2:$J$13,2,FALSE)))</f>
        <v>1</v>
      </c>
      <c r="N1152" s="18">
        <f t="shared" si="119"/>
        <v>0</v>
      </c>
      <c r="O1152" s="18">
        <f t="shared" si="124"/>
        <v>0</v>
      </c>
      <c r="P1152" s="18">
        <f t="shared" si="120"/>
        <v>0</v>
      </c>
      <c r="Q1152" s="18">
        <f t="shared" si="121"/>
        <v>0</v>
      </c>
      <c r="R1152" s="18">
        <f t="shared" si="122"/>
        <v>0</v>
      </c>
      <c r="S1152" s="18">
        <f t="shared" si="123"/>
        <v>0</v>
      </c>
      <c r="T1152" s="52" t="e">
        <f>VLOOKUP(I1152,Konten!A:D,4,FALSE)</f>
        <v>#N/A</v>
      </c>
    </row>
    <row r="1153" spans="1:20">
      <c r="A1153" s="67"/>
      <c r="B1153" s="67">
        <f t="shared" si="125"/>
        <v>1144</v>
      </c>
      <c r="C1153" s="68"/>
      <c r="D1153" s="69"/>
      <c r="E1153" s="69"/>
      <c r="F1153" s="69"/>
      <c r="G1153" s="70"/>
      <c r="H1153" s="69"/>
      <c r="I1153" s="70"/>
      <c r="J1153" s="71"/>
      <c r="K1153" s="71"/>
      <c r="L1153" s="72"/>
      <c r="M1153" s="42">
        <f>IF($D$5=Abfrage!$O$2,(MONTH(C1153)),(VLOOKUP((MONTH(C1153)),Abfrage!$I$2:$J$13,2,FALSE)))</f>
        <v>1</v>
      </c>
      <c r="N1153" s="18">
        <f t="shared" si="119"/>
        <v>0</v>
      </c>
      <c r="O1153" s="18">
        <f t="shared" si="124"/>
        <v>0</v>
      </c>
      <c r="P1153" s="18">
        <f t="shared" si="120"/>
        <v>0</v>
      </c>
      <c r="Q1153" s="18">
        <f t="shared" si="121"/>
        <v>0</v>
      </c>
      <c r="R1153" s="18">
        <f t="shared" si="122"/>
        <v>0</v>
      </c>
      <c r="S1153" s="18">
        <f t="shared" si="123"/>
        <v>0</v>
      </c>
      <c r="T1153" s="52" t="e">
        <f>VLOOKUP(I1153,Konten!A:D,4,FALSE)</f>
        <v>#N/A</v>
      </c>
    </row>
    <row r="1154" spans="1:20">
      <c r="A1154" s="67"/>
      <c r="B1154" s="67">
        <f t="shared" si="125"/>
        <v>1145</v>
      </c>
      <c r="C1154" s="68"/>
      <c r="D1154" s="69"/>
      <c r="E1154" s="69"/>
      <c r="F1154" s="69"/>
      <c r="G1154" s="70"/>
      <c r="H1154" s="69"/>
      <c r="I1154" s="70"/>
      <c r="J1154" s="71"/>
      <c r="K1154" s="71"/>
      <c r="L1154" s="72"/>
      <c r="M1154" s="42">
        <f>IF($D$5=Abfrage!$O$2,(MONTH(C1154)),(VLOOKUP((MONTH(C1154)),Abfrage!$I$2:$J$13,2,FALSE)))</f>
        <v>1</v>
      </c>
      <c r="N1154" s="18">
        <f t="shared" si="119"/>
        <v>0</v>
      </c>
      <c r="O1154" s="18">
        <f t="shared" si="124"/>
        <v>0</v>
      </c>
      <c r="P1154" s="18">
        <f t="shared" si="120"/>
        <v>0</v>
      </c>
      <c r="Q1154" s="18">
        <f t="shared" si="121"/>
        <v>0</v>
      </c>
      <c r="R1154" s="18">
        <f t="shared" si="122"/>
        <v>0</v>
      </c>
      <c r="S1154" s="18">
        <f t="shared" si="123"/>
        <v>0</v>
      </c>
      <c r="T1154" s="52" t="e">
        <f>VLOOKUP(I1154,Konten!A:D,4,FALSE)</f>
        <v>#N/A</v>
      </c>
    </row>
    <row r="1155" spans="1:20">
      <c r="A1155" s="67"/>
      <c r="B1155" s="67">
        <f t="shared" si="125"/>
        <v>1146</v>
      </c>
      <c r="C1155" s="68"/>
      <c r="D1155" s="69"/>
      <c r="E1155" s="69"/>
      <c r="F1155" s="69"/>
      <c r="G1155" s="70"/>
      <c r="H1155" s="69"/>
      <c r="I1155" s="70"/>
      <c r="J1155" s="71"/>
      <c r="K1155" s="71"/>
      <c r="L1155" s="72"/>
      <c r="M1155" s="42">
        <f>IF($D$5=Abfrage!$O$2,(MONTH(C1155)),(VLOOKUP((MONTH(C1155)),Abfrage!$I$2:$J$13,2,FALSE)))</f>
        <v>1</v>
      </c>
      <c r="N1155" s="18">
        <f t="shared" si="119"/>
        <v>0</v>
      </c>
      <c r="O1155" s="18">
        <f t="shared" si="124"/>
        <v>0</v>
      </c>
      <c r="P1155" s="18">
        <f t="shared" si="120"/>
        <v>0</v>
      </c>
      <c r="Q1155" s="18">
        <f t="shared" si="121"/>
        <v>0</v>
      </c>
      <c r="R1155" s="18">
        <f t="shared" si="122"/>
        <v>0</v>
      </c>
      <c r="S1155" s="18">
        <f t="shared" si="123"/>
        <v>0</v>
      </c>
      <c r="T1155" s="52" t="e">
        <f>VLOOKUP(I1155,Konten!A:D,4,FALSE)</f>
        <v>#N/A</v>
      </c>
    </row>
    <row r="1156" spans="1:20">
      <c r="A1156" s="67"/>
      <c r="B1156" s="67">
        <f t="shared" si="125"/>
        <v>1147</v>
      </c>
      <c r="C1156" s="68"/>
      <c r="D1156" s="69"/>
      <c r="E1156" s="69"/>
      <c r="F1156" s="69"/>
      <c r="G1156" s="70"/>
      <c r="H1156" s="69"/>
      <c r="I1156" s="70"/>
      <c r="J1156" s="71"/>
      <c r="K1156" s="71"/>
      <c r="L1156" s="72"/>
      <c r="M1156" s="42">
        <f>IF($D$5=Abfrage!$O$2,(MONTH(C1156)),(VLOOKUP((MONTH(C1156)),Abfrage!$I$2:$J$13,2,FALSE)))</f>
        <v>1</v>
      </c>
      <c r="N1156" s="18">
        <f t="shared" si="119"/>
        <v>0</v>
      </c>
      <c r="O1156" s="18">
        <f t="shared" si="124"/>
        <v>0</v>
      </c>
      <c r="P1156" s="18">
        <f t="shared" si="120"/>
        <v>0</v>
      </c>
      <c r="Q1156" s="18">
        <f t="shared" si="121"/>
        <v>0</v>
      </c>
      <c r="R1156" s="18">
        <f t="shared" si="122"/>
        <v>0</v>
      </c>
      <c r="S1156" s="18">
        <f t="shared" si="123"/>
        <v>0</v>
      </c>
      <c r="T1156" s="52" t="e">
        <f>VLOOKUP(I1156,Konten!A:D,4,FALSE)</f>
        <v>#N/A</v>
      </c>
    </row>
    <row r="1157" spans="1:20">
      <c r="A1157" s="67"/>
      <c r="B1157" s="67">
        <f t="shared" si="125"/>
        <v>1148</v>
      </c>
      <c r="C1157" s="68"/>
      <c r="D1157" s="69"/>
      <c r="E1157" s="69"/>
      <c r="F1157" s="69"/>
      <c r="G1157" s="70"/>
      <c r="H1157" s="69"/>
      <c r="I1157" s="70"/>
      <c r="J1157" s="71"/>
      <c r="K1157" s="71"/>
      <c r="L1157" s="72"/>
      <c r="M1157" s="42">
        <f>IF($D$5=Abfrage!$O$2,(MONTH(C1157)),(VLOOKUP((MONTH(C1157)),Abfrage!$I$2:$J$13,2,FALSE)))</f>
        <v>1</v>
      </c>
      <c r="N1157" s="18">
        <f t="shared" si="119"/>
        <v>0</v>
      </c>
      <c r="O1157" s="18">
        <f t="shared" si="124"/>
        <v>0</v>
      </c>
      <c r="P1157" s="18">
        <f t="shared" si="120"/>
        <v>0</v>
      </c>
      <c r="Q1157" s="18">
        <f t="shared" si="121"/>
        <v>0</v>
      </c>
      <c r="R1157" s="18">
        <f t="shared" si="122"/>
        <v>0</v>
      </c>
      <c r="S1157" s="18">
        <f t="shared" si="123"/>
        <v>0</v>
      </c>
      <c r="T1157" s="52" t="e">
        <f>VLOOKUP(I1157,Konten!A:D,4,FALSE)</f>
        <v>#N/A</v>
      </c>
    </row>
    <row r="1158" spans="1:20">
      <c r="A1158" s="67"/>
      <c r="B1158" s="67">
        <f t="shared" si="125"/>
        <v>1149</v>
      </c>
      <c r="C1158" s="68"/>
      <c r="D1158" s="69"/>
      <c r="E1158" s="69"/>
      <c r="F1158" s="69"/>
      <c r="G1158" s="70"/>
      <c r="H1158" s="69"/>
      <c r="I1158" s="70"/>
      <c r="J1158" s="71"/>
      <c r="K1158" s="71"/>
      <c r="L1158" s="72"/>
      <c r="M1158" s="42">
        <f>IF($D$5=Abfrage!$O$2,(MONTH(C1158)),(VLOOKUP((MONTH(C1158)),Abfrage!$I$2:$J$13,2,FALSE)))</f>
        <v>1</v>
      </c>
      <c r="N1158" s="18">
        <f t="shared" si="119"/>
        <v>0</v>
      </c>
      <c r="O1158" s="18">
        <f t="shared" si="124"/>
        <v>0</v>
      </c>
      <c r="P1158" s="18">
        <f t="shared" si="120"/>
        <v>0</v>
      </c>
      <c r="Q1158" s="18">
        <f t="shared" si="121"/>
        <v>0</v>
      </c>
      <c r="R1158" s="18">
        <f t="shared" si="122"/>
        <v>0</v>
      </c>
      <c r="S1158" s="18">
        <f t="shared" si="123"/>
        <v>0</v>
      </c>
      <c r="T1158" s="52" t="e">
        <f>VLOOKUP(I1158,Konten!A:D,4,FALSE)</f>
        <v>#N/A</v>
      </c>
    </row>
    <row r="1159" spans="1:20">
      <c r="A1159" s="67"/>
      <c r="B1159" s="67">
        <f t="shared" si="125"/>
        <v>1150</v>
      </c>
      <c r="C1159" s="68"/>
      <c r="D1159" s="69"/>
      <c r="E1159" s="69"/>
      <c r="F1159" s="69"/>
      <c r="G1159" s="70"/>
      <c r="H1159" s="69"/>
      <c r="I1159" s="70"/>
      <c r="J1159" s="71"/>
      <c r="K1159" s="71"/>
      <c r="L1159" s="72"/>
      <c r="M1159" s="42">
        <f>IF($D$5=Abfrage!$O$2,(MONTH(C1159)),(VLOOKUP((MONTH(C1159)),Abfrage!$I$2:$J$13,2,FALSE)))</f>
        <v>1</v>
      </c>
      <c r="N1159" s="18">
        <f t="shared" si="119"/>
        <v>0</v>
      </c>
      <c r="O1159" s="18">
        <f t="shared" si="124"/>
        <v>0</v>
      </c>
      <c r="P1159" s="18">
        <f t="shared" si="120"/>
        <v>0</v>
      </c>
      <c r="Q1159" s="18">
        <f t="shared" si="121"/>
        <v>0</v>
      </c>
      <c r="R1159" s="18">
        <f t="shared" si="122"/>
        <v>0</v>
      </c>
      <c r="S1159" s="18">
        <f t="shared" si="123"/>
        <v>0</v>
      </c>
      <c r="T1159" s="52" t="e">
        <f>VLOOKUP(I1159,Konten!A:D,4,FALSE)</f>
        <v>#N/A</v>
      </c>
    </row>
    <row r="1160" spans="1:20">
      <c r="A1160" s="67"/>
      <c r="B1160" s="67">
        <f t="shared" si="125"/>
        <v>1151</v>
      </c>
      <c r="C1160" s="68"/>
      <c r="D1160" s="69"/>
      <c r="E1160" s="69"/>
      <c r="F1160" s="69"/>
      <c r="G1160" s="70"/>
      <c r="H1160" s="69"/>
      <c r="I1160" s="70"/>
      <c r="J1160" s="71"/>
      <c r="K1160" s="71"/>
      <c r="L1160" s="72"/>
      <c r="M1160" s="42">
        <f>IF($D$5=Abfrage!$O$2,(MONTH(C1160)),(VLOOKUP((MONTH(C1160)),Abfrage!$I$2:$J$13,2,FALSE)))</f>
        <v>1</v>
      </c>
      <c r="N1160" s="18">
        <f t="shared" si="119"/>
        <v>0</v>
      </c>
      <c r="O1160" s="18">
        <f t="shared" si="124"/>
        <v>0</v>
      </c>
      <c r="P1160" s="18">
        <f t="shared" si="120"/>
        <v>0</v>
      </c>
      <c r="Q1160" s="18">
        <f t="shared" si="121"/>
        <v>0</v>
      </c>
      <c r="R1160" s="18">
        <f t="shared" si="122"/>
        <v>0</v>
      </c>
      <c r="S1160" s="18">
        <f t="shared" si="123"/>
        <v>0</v>
      </c>
      <c r="T1160" s="52" t="e">
        <f>VLOOKUP(I1160,Konten!A:D,4,FALSE)</f>
        <v>#N/A</v>
      </c>
    </row>
    <row r="1161" spans="1:20">
      <c r="A1161" s="67"/>
      <c r="B1161" s="67">
        <f t="shared" si="125"/>
        <v>1152</v>
      </c>
      <c r="C1161" s="68"/>
      <c r="D1161" s="69"/>
      <c r="E1161" s="69"/>
      <c r="F1161" s="69"/>
      <c r="G1161" s="70"/>
      <c r="H1161" s="69"/>
      <c r="I1161" s="70"/>
      <c r="J1161" s="71"/>
      <c r="K1161" s="71"/>
      <c r="L1161" s="72"/>
      <c r="M1161" s="42">
        <f>IF($D$5=Abfrage!$O$2,(MONTH(C1161)),(VLOOKUP((MONTH(C1161)),Abfrage!$I$2:$J$13,2,FALSE)))</f>
        <v>1</v>
      </c>
      <c r="N1161" s="18">
        <f t="shared" si="119"/>
        <v>0</v>
      </c>
      <c r="O1161" s="18">
        <f t="shared" si="124"/>
        <v>0</v>
      </c>
      <c r="P1161" s="18">
        <f t="shared" si="120"/>
        <v>0</v>
      </c>
      <c r="Q1161" s="18">
        <f t="shared" si="121"/>
        <v>0</v>
      </c>
      <c r="R1161" s="18">
        <f t="shared" si="122"/>
        <v>0</v>
      </c>
      <c r="S1161" s="18">
        <f t="shared" si="123"/>
        <v>0</v>
      </c>
      <c r="T1161" s="52" t="e">
        <f>VLOOKUP(I1161,Konten!A:D,4,FALSE)</f>
        <v>#N/A</v>
      </c>
    </row>
    <row r="1162" spans="1:20">
      <c r="A1162" s="67"/>
      <c r="B1162" s="67">
        <f t="shared" si="125"/>
        <v>1153</v>
      </c>
      <c r="C1162" s="68"/>
      <c r="D1162" s="69"/>
      <c r="E1162" s="69"/>
      <c r="F1162" s="69"/>
      <c r="G1162" s="70"/>
      <c r="H1162" s="69"/>
      <c r="I1162" s="70"/>
      <c r="J1162" s="71"/>
      <c r="K1162" s="71"/>
      <c r="L1162" s="72"/>
      <c r="M1162" s="42">
        <f>IF($D$5=Abfrage!$O$2,(MONTH(C1162)),(VLOOKUP((MONTH(C1162)),Abfrage!$I$2:$J$13,2,FALSE)))</f>
        <v>1</v>
      </c>
      <c r="N1162" s="18">
        <f t="shared" ref="N1162:N1225" si="126">(SUM(P1162:S1162))-(SUM(J1162:K1162))</f>
        <v>0</v>
      </c>
      <c r="O1162" s="18">
        <f t="shared" si="124"/>
        <v>0</v>
      </c>
      <c r="P1162" s="18">
        <f t="shared" ref="P1162:P1225" si="127">IFERROR((ROUND((+J1162/(1+L1162)*L1162),2)),0)</f>
        <v>0</v>
      </c>
      <c r="Q1162" s="18">
        <f t="shared" ref="Q1162:Q1225" si="128">IFERROR(ROUND(IF(L1162=100%,K1162,(K1162/(1+L1162)*L1162)),2),0)</f>
        <v>0</v>
      </c>
      <c r="R1162" s="18">
        <f t="shared" ref="R1162:R1225" si="129">+J1162-P1162</f>
        <v>0</v>
      </c>
      <c r="S1162" s="18">
        <f t="shared" ref="S1162:S1225" si="130">+K1162-Q1162</f>
        <v>0</v>
      </c>
      <c r="T1162" s="52" t="e">
        <f>VLOOKUP(I1162,Konten!A:D,4,FALSE)</f>
        <v>#N/A</v>
      </c>
    </row>
    <row r="1163" spans="1:20">
      <c r="A1163" s="67"/>
      <c r="B1163" s="67">
        <f t="shared" si="125"/>
        <v>1154</v>
      </c>
      <c r="C1163" s="68"/>
      <c r="D1163" s="69"/>
      <c r="E1163" s="69"/>
      <c r="F1163" s="69"/>
      <c r="G1163" s="70"/>
      <c r="H1163" s="69"/>
      <c r="I1163" s="70"/>
      <c r="J1163" s="71"/>
      <c r="K1163" s="71"/>
      <c r="L1163" s="72"/>
      <c r="M1163" s="42">
        <f>IF($D$5=Abfrage!$O$2,(MONTH(C1163)),(VLOOKUP((MONTH(C1163)),Abfrage!$I$2:$J$13,2,FALSE)))</f>
        <v>1</v>
      </c>
      <c r="N1163" s="18">
        <f t="shared" si="126"/>
        <v>0</v>
      </c>
      <c r="O1163" s="18">
        <f t="shared" ref="O1163:O1226" si="131">IF(L1163="EUST",K1163,0)</f>
        <v>0</v>
      </c>
      <c r="P1163" s="18">
        <f t="shared" si="127"/>
        <v>0</v>
      </c>
      <c r="Q1163" s="18">
        <f t="shared" si="128"/>
        <v>0</v>
      </c>
      <c r="R1163" s="18">
        <f t="shared" si="129"/>
        <v>0</v>
      </c>
      <c r="S1163" s="18">
        <f t="shared" si="130"/>
        <v>0</v>
      </c>
      <c r="T1163" s="52" t="e">
        <f>VLOOKUP(I1163,Konten!A:D,4,FALSE)</f>
        <v>#N/A</v>
      </c>
    </row>
    <row r="1164" spans="1:20">
      <c r="A1164" s="67"/>
      <c r="B1164" s="67">
        <f t="shared" ref="B1164:B1227" si="132">B1163+1</f>
        <v>1155</v>
      </c>
      <c r="C1164" s="68"/>
      <c r="D1164" s="69"/>
      <c r="E1164" s="69"/>
      <c r="F1164" s="69"/>
      <c r="G1164" s="70"/>
      <c r="H1164" s="69"/>
      <c r="I1164" s="70"/>
      <c r="J1164" s="71"/>
      <c r="K1164" s="71"/>
      <c r="L1164" s="72"/>
      <c r="M1164" s="42">
        <f>IF($D$5=Abfrage!$O$2,(MONTH(C1164)),(VLOOKUP((MONTH(C1164)),Abfrage!$I$2:$J$13,2,FALSE)))</f>
        <v>1</v>
      </c>
      <c r="N1164" s="18">
        <f t="shared" si="126"/>
        <v>0</v>
      </c>
      <c r="O1164" s="18">
        <f t="shared" si="131"/>
        <v>0</v>
      </c>
      <c r="P1164" s="18">
        <f t="shared" si="127"/>
        <v>0</v>
      </c>
      <c r="Q1164" s="18">
        <f t="shared" si="128"/>
        <v>0</v>
      </c>
      <c r="R1164" s="18">
        <f t="shared" si="129"/>
        <v>0</v>
      </c>
      <c r="S1164" s="18">
        <f t="shared" si="130"/>
        <v>0</v>
      </c>
      <c r="T1164" s="52" t="e">
        <f>VLOOKUP(I1164,Konten!A:D,4,FALSE)</f>
        <v>#N/A</v>
      </c>
    </row>
    <row r="1165" spans="1:20">
      <c r="A1165" s="67"/>
      <c r="B1165" s="67">
        <f t="shared" si="132"/>
        <v>1156</v>
      </c>
      <c r="C1165" s="68"/>
      <c r="D1165" s="69"/>
      <c r="E1165" s="69"/>
      <c r="F1165" s="69"/>
      <c r="G1165" s="70"/>
      <c r="H1165" s="69"/>
      <c r="I1165" s="70"/>
      <c r="J1165" s="71"/>
      <c r="K1165" s="71"/>
      <c r="L1165" s="72"/>
      <c r="M1165" s="42">
        <f>IF($D$5=Abfrage!$O$2,(MONTH(C1165)),(VLOOKUP((MONTH(C1165)),Abfrage!$I$2:$J$13,2,FALSE)))</f>
        <v>1</v>
      </c>
      <c r="N1165" s="18">
        <f t="shared" si="126"/>
        <v>0</v>
      </c>
      <c r="O1165" s="18">
        <f t="shared" si="131"/>
        <v>0</v>
      </c>
      <c r="P1165" s="18">
        <f t="shared" si="127"/>
        <v>0</v>
      </c>
      <c r="Q1165" s="18">
        <f t="shared" si="128"/>
        <v>0</v>
      </c>
      <c r="R1165" s="18">
        <f t="shared" si="129"/>
        <v>0</v>
      </c>
      <c r="S1165" s="18">
        <f t="shared" si="130"/>
        <v>0</v>
      </c>
      <c r="T1165" s="52" t="e">
        <f>VLOOKUP(I1165,Konten!A:D,4,FALSE)</f>
        <v>#N/A</v>
      </c>
    </row>
    <row r="1166" spans="1:20">
      <c r="A1166" s="67"/>
      <c r="B1166" s="67">
        <f t="shared" si="132"/>
        <v>1157</v>
      </c>
      <c r="C1166" s="68"/>
      <c r="D1166" s="69"/>
      <c r="E1166" s="69"/>
      <c r="F1166" s="69"/>
      <c r="G1166" s="70"/>
      <c r="H1166" s="69"/>
      <c r="I1166" s="70"/>
      <c r="J1166" s="71"/>
      <c r="K1166" s="71"/>
      <c r="L1166" s="72"/>
      <c r="M1166" s="42">
        <f>IF($D$5=Abfrage!$O$2,(MONTH(C1166)),(VLOOKUP((MONTH(C1166)),Abfrage!$I$2:$J$13,2,FALSE)))</f>
        <v>1</v>
      </c>
      <c r="N1166" s="18">
        <f t="shared" si="126"/>
        <v>0</v>
      </c>
      <c r="O1166" s="18">
        <f t="shared" si="131"/>
        <v>0</v>
      </c>
      <c r="P1166" s="18">
        <f t="shared" si="127"/>
        <v>0</v>
      </c>
      <c r="Q1166" s="18">
        <f t="shared" si="128"/>
        <v>0</v>
      </c>
      <c r="R1166" s="18">
        <f t="shared" si="129"/>
        <v>0</v>
      </c>
      <c r="S1166" s="18">
        <f t="shared" si="130"/>
        <v>0</v>
      </c>
      <c r="T1166" s="52" t="e">
        <f>VLOOKUP(I1166,Konten!A:D,4,FALSE)</f>
        <v>#N/A</v>
      </c>
    </row>
    <row r="1167" spans="1:20">
      <c r="A1167" s="67"/>
      <c r="B1167" s="67">
        <f t="shared" si="132"/>
        <v>1158</v>
      </c>
      <c r="C1167" s="68"/>
      <c r="D1167" s="69"/>
      <c r="E1167" s="69"/>
      <c r="F1167" s="69"/>
      <c r="G1167" s="70"/>
      <c r="H1167" s="69"/>
      <c r="I1167" s="70"/>
      <c r="J1167" s="71"/>
      <c r="K1167" s="71"/>
      <c r="L1167" s="72"/>
      <c r="M1167" s="42">
        <f>IF($D$5=Abfrage!$O$2,(MONTH(C1167)),(VLOOKUP((MONTH(C1167)),Abfrage!$I$2:$J$13,2,FALSE)))</f>
        <v>1</v>
      </c>
      <c r="N1167" s="18">
        <f t="shared" si="126"/>
        <v>0</v>
      </c>
      <c r="O1167" s="18">
        <f t="shared" si="131"/>
        <v>0</v>
      </c>
      <c r="P1167" s="18">
        <f t="shared" si="127"/>
        <v>0</v>
      </c>
      <c r="Q1167" s="18">
        <f t="shared" si="128"/>
        <v>0</v>
      </c>
      <c r="R1167" s="18">
        <f t="shared" si="129"/>
        <v>0</v>
      </c>
      <c r="S1167" s="18">
        <f t="shared" si="130"/>
        <v>0</v>
      </c>
      <c r="T1167" s="52" t="e">
        <f>VLOOKUP(I1167,Konten!A:D,4,FALSE)</f>
        <v>#N/A</v>
      </c>
    </row>
    <row r="1168" spans="1:20">
      <c r="A1168" s="67"/>
      <c r="B1168" s="67">
        <f t="shared" si="132"/>
        <v>1159</v>
      </c>
      <c r="C1168" s="68"/>
      <c r="D1168" s="69"/>
      <c r="E1168" s="69"/>
      <c r="F1168" s="69"/>
      <c r="G1168" s="70"/>
      <c r="H1168" s="69"/>
      <c r="I1168" s="70"/>
      <c r="J1168" s="71"/>
      <c r="K1168" s="71"/>
      <c r="L1168" s="72"/>
      <c r="M1168" s="42">
        <f>IF($D$5=Abfrage!$O$2,(MONTH(C1168)),(VLOOKUP((MONTH(C1168)),Abfrage!$I$2:$J$13,2,FALSE)))</f>
        <v>1</v>
      </c>
      <c r="N1168" s="18">
        <f t="shared" si="126"/>
        <v>0</v>
      </c>
      <c r="O1168" s="18">
        <f t="shared" si="131"/>
        <v>0</v>
      </c>
      <c r="P1168" s="18">
        <f t="shared" si="127"/>
        <v>0</v>
      </c>
      <c r="Q1168" s="18">
        <f t="shared" si="128"/>
        <v>0</v>
      </c>
      <c r="R1168" s="18">
        <f t="shared" si="129"/>
        <v>0</v>
      </c>
      <c r="S1168" s="18">
        <f t="shared" si="130"/>
        <v>0</v>
      </c>
      <c r="T1168" s="52" t="e">
        <f>VLOOKUP(I1168,Konten!A:D,4,FALSE)</f>
        <v>#N/A</v>
      </c>
    </row>
    <row r="1169" spans="1:20">
      <c r="A1169" s="67"/>
      <c r="B1169" s="67">
        <f t="shared" si="132"/>
        <v>1160</v>
      </c>
      <c r="C1169" s="68"/>
      <c r="D1169" s="69"/>
      <c r="E1169" s="69"/>
      <c r="F1169" s="69"/>
      <c r="G1169" s="70"/>
      <c r="H1169" s="69"/>
      <c r="I1169" s="70"/>
      <c r="J1169" s="71"/>
      <c r="K1169" s="71"/>
      <c r="L1169" s="72"/>
      <c r="M1169" s="42">
        <f>IF($D$5=Abfrage!$O$2,(MONTH(C1169)),(VLOOKUP((MONTH(C1169)),Abfrage!$I$2:$J$13,2,FALSE)))</f>
        <v>1</v>
      </c>
      <c r="N1169" s="18">
        <f t="shared" si="126"/>
        <v>0</v>
      </c>
      <c r="O1169" s="18">
        <f t="shared" si="131"/>
        <v>0</v>
      </c>
      <c r="P1169" s="18">
        <f t="shared" si="127"/>
        <v>0</v>
      </c>
      <c r="Q1169" s="18">
        <f t="shared" si="128"/>
        <v>0</v>
      </c>
      <c r="R1169" s="18">
        <f t="shared" si="129"/>
        <v>0</v>
      </c>
      <c r="S1169" s="18">
        <f t="shared" si="130"/>
        <v>0</v>
      </c>
      <c r="T1169" s="52" t="e">
        <f>VLOOKUP(I1169,Konten!A:D,4,FALSE)</f>
        <v>#N/A</v>
      </c>
    </row>
    <row r="1170" spans="1:20">
      <c r="A1170" s="67"/>
      <c r="B1170" s="67">
        <f t="shared" si="132"/>
        <v>1161</v>
      </c>
      <c r="C1170" s="68"/>
      <c r="D1170" s="69"/>
      <c r="E1170" s="69"/>
      <c r="F1170" s="69"/>
      <c r="G1170" s="70"/>
      <c r="H1170" s="69"/>
      <c r="I1170" s="70"/>
      <c r="J1170" s="71"/>
      <c r="K1170" s="71"/>
      <c r="L1170" s="72"/>
      <c r="M1170" s="42">
        <f>IF($D$5=Abfrage!$O$2,(MONTH(C1170)),(VLOOKUP((MONTH(C1170)),Abfrage!$I$2:$J$13,2,FALSE)))</f>
        <v>1</v>
      </c>
      <c r="N1170" s="18">
        <f t="shared" si="126"/>
        <v>0</v>
      </c>
      <c r="O1170" s="18">
        <f t="shared" si="131"/>
        <v>0</v>
      </c>
      <c r="P1170" s="18">
        <f t="shared" si="127"/>
        <v>0</v>
      </c>
      <c r="Q1170" s="18">
        <f t="shared" si="128"/>
        <v>0</v>
      </c>
      <c r="R1170" s="18">
        <f t="shared" si="129"/>
        <v>0</v>
      </c>
      <c r="S1170" s="18">
        <f t="shared" si="130"/>
        <v>0</v>
      </c>
      <c r="T1170" s="52" t="e">
        <f>VLOOKUP(I1170,Konten!A:D,4,FALSE)</f>
        <v>#N/A</v>
      </c>
    </row>
    <row r="1171" spans="1:20">
      <c r="A1171" s="67"/>
      <c r="B1171" s="67">
        <f t="shared" si="132"/>
        <v>1162</v>
      </c>
      <c r="C1171" s="68"/>
      <c r="D1171" s="69"/>
      <c r="E1171" s="69"/>
      <c r="F1171" s="69"/>
      <c r="G1171" s="70"/>
      <c r="H1171" s="69"/>
      <c r="I1171" s="70"/>
      <c r="J1171" s="71"/>
      <c r="K1171" s="71"/>
      <c r="L1171" s="72"/>
      <c r="M1171" s="42">
        <f>IF($D$5=Abfrage!$O$2,(MONTH(C1171)),(VLOOKUP((MONTH(C1171)),Abfrage!$I$2:$J$13,2,FALSE)))</f>
        <v>1</v>
      </c>
      <c r="N1171" s="18">
        <f t="shared" si="126"/>
        <v>0</v>
      </c>
      <c r="O1171" s="18">
        <f t="shared" si="131"/>
        <v>0</v>
      </c>
      <c r="P1171" s="18">
        <f t="shared" si="127"/>
        <v>0</v>
      </c>
      <c r="Q1171" s="18">
        <f t="shared" si="128"/>
        <v>0</v>
      </c>
      <c r="R1171" s="18">
        <f t="shared" si="129"/>
        <v>0</v>
      </c>
      <c r="S1171" s="18">
        <f t="shared" si="130"/>
        <v>0</v>
      </c>
      <c r="T1171" s="52" t="e">
        <f>VLOOKUP(I1171,Konten!A:D,4,FALSE)</f>
        <v>#N/A</v>
      </c>
    </row>
    <row r="1172" spans="1:20">
      <c r="A1172" s="67"/>
      <c r="B1172" s="67">
        <f t="shared" si="132"/>
        <v>1163</v>
      </c>
      <c r="C1172" s="68"/>
      <c r="D1172" s="69"/>
      <c r="E1172" s="69"/>
      <c r="F1172" s="69"/>
      <c r="G1172" s="70"/>
      <c r="H1172" s="69"/>
      <c r="I1172" s="70"/>
      <c r="J1172" s="71"/>
      <c r="K1172" s="71"/>
      <c r="L1172" s="72"/>
      <c r="M1172" s="42">
        <f>IF($D$5=Abfrage!$O$2,(MONTH(C1172)),(VLOOKUP((MONTH(C1172)),Abfrage!$I$2:$J$13,2,FALSE)))</f>
        <v>1</v>
      </c>
      <c r="N1172" s="18">
        <f t="shared" si="126"/>
        <v>0</v>
      </c>
      <c r="O1172" s="18">
        <f t="shared" si="131"/>
        <v>0</v>
      </c>
      <c r="P1172" s="18">
        <f t="shared" si="127"/>
        <v>0</v>
      </c>
      <c r="Q1172" s="18">
        <f t="shared" si="128"/>
        <v>0</v>
      </c>
      <c r="R1172" s="18">
        <f t="shared" si="129"/>
        <v>0</v>
      </c>
      <c r="S1172" s="18">
        <f t="shared" si="130"/>
        <v>0</v>
      </c>
      <c r="T1172" s="52" t="e">
        <f>VLOOKUP(I1172,Konten!A:D,4,FALSE)</f>
        <v>#N/A</v>
      </c>
    </row>
    <row r="1173" spans="1:20">
      <c r="A1173" s="67"/>
      <c r="B1173" s="67">
        <f t="shared" si="132"/>
        <v>1164</v>
      </c>
      <c r="C1173" s="68"/>
      <c r="D1173" s="69"/>
      <c r="E1173" s="69"/>
      <c r="F1173" s="69"/>
      <c r="G1173" s="70"/>
      <c r="H1173" s="69"/>
      <c r="I1173" s="70"/>
      <c r="J1173" s="71"/>
      <c r="K1173" s="71"/>
      <c r="L1173" s="72"/>
      <c r="M1173" s="42">
        <f>IF($D$5=Abfrage!$O$2,(MONTH(C1173)),(VLOOKUP((MONTH(C1173)),Abfrage!$I$2:$J$13,2,FALSE)))</f>
        <v>1</v>
      </c>
      <c r="N1173" s="18">
        <f t="shared" si="126"/>
        <v>0</v>
      </c>
      <c r="O1173" s="18">
        <f t="shared" si="131"/>
        <v>0</v>
      </c>
      <c r="P1173" s="18">
        <f t="shared" si="127"/>
        <v>0</v>
      </c>
      <c r="Q1173" s="18">
        <f t="shared" si="128"/>
        <v>0</v>
      </c>
      <c r="R1173" s="18">
        <f t="shared" si="129"/>
        <v>0</v>
      </c>
      <c r="S1173" s="18">
        <f t="shared" si="130"/>
        <v>0</v>
      </c>
      <c r="T1173" s="52" t="e">
        <f>VLOOKUP(I1173,Konten!A:D,4,FALSE)</f>
        <v>#N/A</v>
      </c>
    </row>
    <row r="1174" spans="1:20">
      <c r="A1174" s="67"/>
      <c r="B1174" s="67">
        <f t="shared" si="132"/>
        <v>1165</v>
      </c>
      <c r="C1174" s="68"/>
      <c r="D1174" s="69"/>
      <c r="E1174" s="69"/>
      <c r="F1174" s="69"/>
      <c r="G1174" s="70"/>
      <c r="H1174" s="69"/>
      <c r="I1174" s="70"/>
      <c r="J1174" s="71"/>
      <c r="K1174" s="71"/>
      <c r="L1174" s="72"/>
      <c r="M1174" s="42">
        <f>IF($D$5=Abfrage!$O$2,(MONTH(C1174)),(VLOOKUP((MONTH(C1174)),Abfrage!$I$2:$J$13,2,FALSE)))</f>
        <v>1</v>
      </c>
      <c r="N1174" s="18">
        <f t="shared" si="126"/>
        <v>0</v>
      </c>
      <c r="O1174" s="18">
        <f t="shared" si="131"/>
        <v>0</v>
      </c>
      <c r="P1174" s="18">
        <f t="shared" si="127"/>
        <v>0</v>
      </c>
      <c r="Q1174" s="18">
        <f t="shared" si="128"/>
        <v>0</v>
      </c>
      <c r="R1174" s="18">
        <f t="shared" si="129"/>
        <v>0</v>
      </c>
      <c r="S1174" s="18">
        <f t="shared" si="130"/>
        <v>0</v>
      </c>
      <c r="T1174" s="52" t="e">
        <f>VLOOKUP(I1174,Konten!A:D,4,FALSE)</f>
        <v>#N/A</v>
      </c>
    </row>
    <row r="1175" spans="1:20">
      <c r="A1175" s="67"/>
      <c r="B1175" s="67">
        <f t="shared" si="132"/>
        <v>1166</v>
      </c>
      <c r="C1175" s="68"/>
      <c r="D1175" s="69"/>
      <c r="E1175" s="69"/>
      <c r="F1175" s="69"/>
      <c r="G1175" s="70"/>
      <c r="H1175" s="69"/>
      <c r="I1175" s="70"/>
      <c r="J1175" s="71"/>
      <c r="K1175" s="71"/>
      <c r="L1175" s="72"/>
      <c r="M1175" s="42">
        <f>IF($D$5=Abfrage!$O$2,(MONTH(C1175)),(VLOOKUP((MONTH(C1175)),Abfrage!$I$2:$J$13,2,FALSE)))</f>
        <v>1</v>
      </c>
      <c r="N1175" s="18">
        <f t="shared" si="126"/>
        <v>0</v>
      </c>
      <c r="O1175" s="18">
        <f t="shared" si="131"/>
        <v>0</v>
      </c>
      <c r="P1175" s="18">
        <f t="shared" si="127"/>
        <v>0</v>
      </c>
      <c r="Q1175" s="18">
        <f t="shared" si="128"/>
        <v>0</v>
      </c>
      <c r="R1175" s="18">
        <f t="shared" si="129"/>
        <v>0</v>
      </c>
      <c r="S1175" s="18">
        <f t="shared" si="130"/>
        <v>0</v>
      </c>
      <c r="T1175" s="52" t="e">
        <f>VLOOKUP(I1175,Konten!A:D,4,FALSE)</f>
        <v>#N/A</v>
      </c>
    </row>
    <row r="1176" spans="1:20">
      <c r="A1176" s="67"/>
      <c r="B1176" s="67">
        <f t="shared" si="132"/>
        <v>1167</v>
      </c>
      <c r="C1176" s="68"/>
      <c r="D1176" s="69"/>
      <c r="E1176" s="69"/>
      <c r="F1176" s="69"/>
      <c r="G1176" s="70"/>
      <c r="H1176" s="69"/>
      <c r="I1176" s="70"/>
      <c r="J1176" s="71"/>
      <c r="K1176" s="71"/>
      <c r="L1176" s="72"/>
      <c r="M1176" s="42">
        <f>IF($D$5=Abfrage!$O$2,(MONTH(C1176)),(VLOOKUP((MONTH(C1176)),Abfrage!$I$2:$J$13,2,FALSE)))</f>
        <v>1</v>
      </c>
      <c r="N1176" s="18">
        <f t="shared" si="126"/>
        <v>0</v>
      </c>
      <c r="O1176" s="18">
        <f t="shared" si="131"/>
        <v>0</v>
      </c>
      <c r="P1176" s="18">
        <f t="shared" si="127"/>
        <v>0</v>
      </c>
      <c r="Q1176" s="18">
        <f t="shared" si="128"/>
        <v>0</v>
      </c>
      <c r="R1176" s="18">
        <f t="shared" si="129"/>
        <v>0</v>
      </c>
      <c r="S1176" s="18">
        <f t="shared" si="130"/>
        <v>0</v>
      </c>
      <c r="T1176" s="52" t="e">
        <f>VLOOKUP(I1176,Konten!A:D,4,FALSE)</f>
        <v>#N/A</v>
      </c>
    </row>
    <row r="1177" spans="1:20">
      <c r="A1177" s="67"/>
      <c r="B1177" s="67">
        <f t="shared" si="132"/>
        <v>1168</v>
      </c>
      <c r="C1177" s="68"/>
      <c r="D1177" s="69"/>
      <c r="E1177" s="69"/>
      <c r="F1177" s="69"/>
      <c r="G1177" s="70"/>
      <c r="H1177" s="69"/>
      <c r="I1177" s="70"/>
      <c r="J1177" s="71"/>
      <c r="K1177" s="71"/>
      <c r="L1177" s="72"/>
      <c r="M1177" s="42">
        <f>IF($D$5=Abfrage!$O$2,(MONTH(C1177)),(VLOOKUP((MONTH(C1177)),Abfrage!$I$2:$J$13,2,FALSE)))</f>
        <v>1</v>
      </c>
      <c r="N1177" s="18">
        <f t="shared" si="126"/>
        <v>0</v>
      </c>
      <c r="O1177" s="18">
        <f t="shared" si="131"/>
        <v>0</v>
      </c>
      <c r="P1177" s="18">
        <f t="shared" si="127"/>
        <v>0</v>
      </c>
      <c r="Q1177" s="18">
        <f t="shared" si="128"/>
        <v>0</v>
      </c>
      <c r="R1177" s="18">
        <f t="shared" si="129"/>
        <v>0</v>
      </c>
      <c r="S1177" s="18">
        <f t="shared" si="130"/>
        <v>0</v>
      </c>
      <c r="T1177" s="52" t="e">
        <f>VLOOKUP(I1177,Konten!A:D,4,FALSE)</f>
        <v>#N/A</v>
      </c>
    </row>
    <row r="1178" spans="1:20">
      <c r="A1178" s="67"/>
      <c r="B1178" s="67">
        <f t="shared" si="132"/>
        <v>1169</v>
      </c>
      <c r="C1178" s="68"/>
      <c r="D1178" s="69"/>
      <c r="E1178" s="69"/>
      <c r="F1178" s="69"/>
      <c r="G1178" s="70"/>
      <c r="H1178" s="69"/>
      <c r="I1178" s="70"/>
      <c r="J1178" s="71"/>
      <c r="K1178" s="71"/>
      <c r="L1178" s="72"/>
      <c r="M1178" s="42">
        <f>IF($D$5=Abfrage!$O$2,(MONTH(C1178)),(VLOOKUP((MONTH(C1178)),Abfrage!$I$2:$J$13,2,FALSE)))</f>
        <v>1</v>
      </c>
      <c r="N1178" s="18">
        <f t="shared" si="126"/>
        <v>0</v>
      </c>
      <c r="O1178" s="18">
        <f t="shared" si="131"/>
        <v>0</v>
      </c>
      <c r="P1178" s="18">
        <f t="shared" si="127"/>
        <v>0</v>
      </c>
      <c r="Q1178" s="18">
        <f t="shared" si="128"/>
        <v>0</v>
      </c>
      <c r="R1178" s="18">
        <f t="shared" si="129"/>
        <v>0</v>
      </c>
      <c r="S1178" s="18">
        <f t="shared" si="130"/>
        <v>0</v>
      </c>
      <c r="T1178" s="52" t="e">
        <f>VLOOKUP(I1178,Konten!A:D,4,FALSE)</f>
        <v>#N/A</v>
      </c>
    </row>
    <row r="1179" spans="1:20">
      <c r="A1179" s="67"/>
      <c r="B1179" s="67">
        <f t="shared" si="132"/>
        <v>1170</v>
      </c>
      <c r="C1179" s="68"/>
      <c r="D1179" s="69"/>
      <c r="E1179" s="69"/>
      <c r="F1179" s="69"/>
      <c r="G1179" s="70"/>
      <c r="H1179" s="69"/>
      <c r="I1179" s="70"/>
      <c r="J1179" s="71"/>
      <c r="K1179" s="71"/>
      <c r="L1179" s="72"/>
      <c r="M1179" s="42">
        <f>IF($D$5=Abfrage!$O$2,(MONTH(C1179)),(VLOOKUP((MONTH(C1179)),Abfrage!$I$2:$J$13,2,FALSE)))</f>
        <v>1</v>
      </c>
      <c r="N1179" s="18">
        <f t="shared" si="126"/>
        <v>0</v>
      </c>
      <c r="O1179" s="18">
        <f t="shared" si="131"/>
        <v>0</v>
      </c>
      <c r="P1179" s="18">
        <f t="shared" si="127"/>
        <v>0</v>
      </c>
      <c r="Q1179" s="18">
        <f t="shared" si="128"/>
        <v>0</v>
      </c>
      <c r="R1179" s="18">
        <f t="shared" si="129"/>
        <v>0</v>
      </c>
      <c r="S1179" s="18">
        <f t="shared" si="130"/>
        <v>0</v>
      </c>
      <c r="T1179" s="52" t="e">
        <f>VLOOKUP(I1179,Konten!A:D,4,FALSE)</f>
        <v>#N/A</v>
      </c>
    </row>
    <row r="1180" spans="1:20">
      <c r="A1180" s="67"/>
      <c r="B1180" s="67">
        <f t="shared" si="132"/>
        <v>1171</v>
      </c>
      <c r="C1180" s="68"/>
      <c r="D1180" s="69"/>
      <c r="E1180" s="69"/>
      <c r="F1180" s="69"/>
      <c r="G1180" s="70"/>
      <c r="H1180" s="69"/>
      <c r="I1180" s="70"/>
      <c r="J1180" s="71"/>
      <c r="K1180" s="71"/>
      <c r="L1180" s="72"/>
      <c r="M1180" s="42">
        <f>IF($D$5=Abfrage!$O$2,(MONTH(C1180)),(VLOOKUP((MONTH(C1180)),Abfrage!$I$2:$J$13,2,FALSE)))</f>
        <v>1</v>
      </c>
      <c r="N1180" s="18">
        <f t="shared" si="126"/>
        <v>0</v>
      </c>
      <c r="O1180" s="18">
        <f t="shared" si="131"/>
        <v>0</v>
      </c>
      <c r="P1180" s="18">
        <f t="shared" si="127"/>
        <v>0</v>
      </c>
      <c r="Q1180" s="18">
        <f t="shared" si="128"/>
        <v>0</v>
      </c>
      <c r="R1180" s="18">
        <f t="shared" si="129"/>
        <v>0</v>
      </c>
      <c r="S1180" s="18">
        <f t="shared" si="130"/>
        <v>0</v>
      </c>
      <c r="T1180" s="52" t="e">
        <f>VLOOKUP(I1180,Konten!A:D,4,FALSE)</f>
        <v>#N/A</v>
      </c>
    </row>
    <row r="1181" spans="1:20">
      <c r="A1181" s="67"/>
      <c r="B1181" s="67">
        <f t="shared" si="132"/>
        <v>1172</v>
      </c>
      <c r="C1181" s="68"/>
      <c r="D1181" s="69"/>
      <c r="E1181" s="69"/>
      <c r="F1181" s="69"/>
      <c r="G1181" s="70"/>
      <c r="H1181" s="69"/>
      <c r="I1181" s="70"/>
      <c r="J1181" s="71"/>
      <c r="K1181" s="71"/>
      <c r="L1181" s="72"/>
      <c r="M1181" s="42">
        <f>IF($D$5=Abfrage!$O$2,(MONTH(C1181)),(VLOOKUP((MONTH(C1181)),Abfrage!$I$2:$J$13,2,FALSE)))</f>
        <v>1</v>
      </c>
      <c r="N1181" s="18">
        <f t="shared" si="126"/>
        <v>0</v>
      </c>
      <c r="O1181" s="18">
        <f t="shared" si="131"/>
        <v>0</v>
      </c>
      <c r="P1181" s="18">
        <f t="shared" si="127"/>
        <v>0</v>
      </c>
      <c r="Q1181" s="18">
        <f t="shared" si="128"/>
        <v>0</v>
      </c>
      <c r="R1181" s="18">
        <f t="shared" si="129"/>
        <v>0</v>
      </c>
      <c r="S1181" s="18">
        <f t="shared" si="130"/>
        <v>0</v>
      </c>
      <c r="T1181" s="52" t="e">
        <f>VLOOKUP(I1181,Konten!A:D,4,FALSE)</f>
        <v>#N/A</v>
      </c>
    </row>
    <row r="1182" spans="1:20">
      <c r="A1182" s="67"/>
      <c r="B1182" s="67">
        <f t="shared" si="132"/>
        <v>1173</v>
      </c>
      <c r="C1182" s="68"/>
      <c r="D1182" s="69"/>
      <c r="E1182" s="69"/>
      <c r="F1182" s="69"/>
      <c r="G1182" s="70"/>
      <c r="H1182" s="69"/>
      <c r="I1182" s="70"/>
      <c r="J1182" s="71"/>
      <c r="K1182" s="71"/>
      <c r="L1182" s="72"/>
      <c r="M1182" s="42">
        <f>IF($D$5=Abfrage!$O$2,(MONTH(C1182)),(VLOOKUP((MONTH(C1182)),Abfrage!$I$2:$J$13,2,FALSE)))</f>
        <v>1</v>
      </c>
      <c r="N1182" s="18">
        <f t="shared" si="126"/>
        <v>0</v>
      </c>
      <c r="O1182" s="18">
        <f t="shared" si="131"/>
        <v>0</v>
      </c>
      <c r="P1182" s="18">
        <f t="shared" si="127"/>
        <v>0</v>
      </c>
      <c r="Q1182" s="18">
        <f t="shared" si="128"/>
        <v>0</v>
      </c>
      <c r="R1182" s="18">
        <f t="shared" si="129"/>
        <v>0</v>
      </c>
      <c r="S1182" s="18">
        <f t="shared" si="130"/>
        <v>0</v>
      </c>
      <c r="T1182" s="52" t="e">
        <f>VLOOKUP(I1182,Konten!A:D,4,FALSE)</f>
        <v>#N/A</v>
      </c>
    </row>
    <row r="1183" spans="1:20">
      <c r="A1183" s="67"/>
      <c r="B1183" s="67">
        <f t="shared" si="132"/>
        <v>1174</v>
      </c>
      <c r="C1183" s="68"/>
      <c r="D1183" s="69"/>
      <c r="E1183" s="69"/>
      <c r="F1183" s="69"/>
      <c r="G1183" s="70"/>
      <c r="H1183" s="69"/>
      <c r="I1183" s="70"/>
      <c r="J1183" s="71"/>
      <c r="K1183" s="71"/>
      <c r="L1183" s="72"/>
      <c r="M1183" s="42">
        <f>IF($D$5=Abfrage!$O$2,(MONTH(C1183)),(VLOOKUP((MONTH(C1183)),Abfrage!$I$2:$J$13,2,FALSE)))</f>
        <v>1</v>
      </c>
      <c r="N1183" s="18">
        <f t="shared" si="126"/>
        <v>0</v>
      </c>
      <c r="O1183" s="18">
        <f t="shared" si="131"/>
        <v>0</v>
      </c>
      <c r="P1183" s="18">
        <f t="shared" si="127"/>
        <v>0</v>
      </c>
      <c r="Q1183" s="18">
        <f t="shared" si="128"/>
        <v>0</v>
      </c>
      <c r="R1183" s="18">
        <f t="shared" si="129"/>
        <v>0</v>
      </c>
      <c r="S1183" s="18">
        <f t="shared" si="130"/>
        <v>0</v>
      </c>
      <c r="T1183" s="52" t="e">
        <f>VLOOKUP(I1183,Konten!A:D,4,FALSE)</f>
        <v>#N/A</v>
      </c>
    </row>
    <row r="1184" spans="1:20">
      <c r="A1184" s="67"/>
      <c r="B1184" s="67">
        <f t="shared" si="132"/>
        <v>1175</v>
      </c>
      <c r="C1184" s="68"/>
      <c r="D1184" s="69"/>
      <c r="E1184" s="69"/>
      <c r="F1184" s="69"/>
      <c r="G1184" s="70"/>
      <c r="H1184" s="69"/>
      <c r="I1184" s="70"/>
      <c r="J1184" s="71"/>
      <c r="K1184" s="71"/>
      <c r="L1184" s="72"/>
      <c r="M1184" s="42">
        <f>IF($D$5=Abfrage!$O$2,(MONTH(C1184)),(VLOOKUP((MONTH(C1184)),Abfrage!$I$2:$J$13,2,FALSE)))</f>
        <v>1</v>
      </c>
      <c r="N1184" s="18">
        <f t="shared" si="126"/>
        <v>0</v>
      </c>
      <c r="O1184" s="18">
        <f t="shared" si="131"/>
        <v>0</v>
      </c>
      <c r="P1184" s="18">
        <f t="shared" si="127"/>
        <v>0</v>
      </c>
      <c r="Q1184" s="18">
        <f t="shared" si="128"/>
        <v>0</v>
      </c>
      <c r="R1184" s="18">
        <f t="shared" si="129"/>
        <v>0</v>
      </c>
      <c r="S1184" s="18">
        <f t="shared" si="130"/>
        <v>0</v>
      </c>
      <c r="T1184" s="52" t="e">
        <f>VLOOKUP(I1184,Konten!A:D,4,FALSE)</f>
        <v>#N/A</v>
      </c>
    </row>
    <row r="1185" spans="1:20">
      <c r="A1185" s="67"/>
      <c r="B1185" s="67">
        <f t="shared" si="132"/>
        <v>1176</v>
      </c>
      <c r="C1185" s="68"/>
      <c r="D1185" s="69"/>
      <c r="E1185" s="69"/>
      <c r="F1185" s="69"/>
      <c r="G1185" s="70"/>
      <c r="H1185" s="69"/>
      <c r="I1185" s="70"/>
      <c r="J1185" s="71"/>
      <c r="K1185" s="71"/>
      <c r="L1185" s="72"/>
      <c r="M1185" s="42">
        <f>IF($D$5=Abfrage!$O$2,(MONTH(C1185)),(VLOOKUP((MONTH(C1185)),Abfrage!$I$2:$J$13,2,FALSE)))</f>
        <v>1</v>
      </c>
      <c r="N1185" s="18">
        <f t="shared" si="126"/>
        <v>0</v>
      </c>
      <c r="O1185" s="18">
        <f t="shared" si="131"/>
        <v>0</v>
      </c>
      <c r="P1185" s="18">
        <f t="shared" si="127"/>
        <v>0</v>
      </c>
      <c r="Q1185" s="18">
        <f t="shared" si="128"/>
        <v>0</v>
      </c>
      <c r="R1185" s="18">
        <f t="shared" si="129"/>
        <v>0</v>
      </c>
      <c r="S1185" s="18">
        <f t="shared" si="130"/>
        <v>0</v>
      </c>
      <c r="T1185" s="52" t="e">
        <f>VLOOKUP(I1185,Konten!A:D,4,FALSE)</f>
        <v>#N/A</v>
      </c>
    </row>
    <row r="1186" spans="1:20">
      <c r="A1186" s="67"/>
      <c r="B1186" s="67">
        <f t="shared" si="132"/>
        <v>1177</v>
      </c>
      <c r="C1186" s="68"/>
      <c r="D1186" s="69"/>
      <c r="E1186" s="69"/>
      <c r="F1186" s="69"/>
      <c r="G1186" s="70"/>
      <c r="H1186" s="69"/>
      <c r="I1186" s="70"/>
      <c r="J1186" s="71"/>
      <c r="K1186" s="71"/>
      <c r="L1186" s="72"/>
      <c r="M1186" s="42">
        <f>IF($D$5=Abfrage!$O$2,(MONTH(C1186)),(VLOOKUP((MONTH(C1186)),Abfrage!$I$2:$J$13,2,FALSE)))</f>
        <v>1</v>
      </c>
      <c r="N1186" s="18">
        <f t="shared" si="126"/>
        <v>0</v>
      </c>
      <c r="O1186" s="18">
        <f t="shared" si="131"/>
        <v>0</v>
      </c>
      <c r="P1186" s="18">
        <f t="shared" si="127"/>
        <v>0</v>
      </c>
      <c r="Q1186" s="18">
        <f t="shared" si="128"/>
        <v>0</v>
      </c>
      <c r="R1186" s="18">
        <f t="shared" si="129"/>
        <v>0</v>
      </c>
      <c r="S1186" s="18">
        <f t="shared" si="130"/>
        <v>0</v>
      </c>
      <c r="T1186" s="52" t="e">
        <f>VLOOKUP(I1186,Konten!A:D,4,FALSE)</f>
        <v>#N/A</v>
      </c>
    </row>
    <row r="1187" spans="1:20">
      <c r="A1187" s="67"/>
      <c r="B1187" s="67">
        <f t="shared" si="132"/>
        <v>1178</v>
      </c>
      <c r="C1187" s="68"/>
      <c r="D1187" s="69"/>
      <c r="E1187" s="69"/>
      <c r="F1187" s="69"/>
      <c r="G1187" s="70"/>
      <c r="H1187" s="69"/>
      <c r="I1187" s="70"/>
      <c r="J1187" s="71"/>
      <c r="K1187" s="71"/>
      <c r="L1187" s="72"/>
      <c r="M1187" s="42">
        <f>IF($D$5=Abfrage!$O$2,(MONTH(C1187)),(VLOOKUP((MONTH(C1187)),Abfrage!$I$2:$J$13,2,FALSE)))</f>
        <v>1</v>
      </c>
      <c r="N1187" s="18">
        <f t="shared" si="126"/>
        <v>0</v>
      </c>
      <c r="O1187" s="18">
        <f t="shared" si="131"/>
        <v>0</v>
      </c>
      <c r="P1187" s="18">
        <f t="shared" si="127"/>
        <v>0</v>
      </c>
      <c r="Q1187" s="18">
        <f t="shared" si="128"/>
        <v>0</v>
      </c>
      <c r="R1187" s="18">
        <f t="shared" si="129"/>
        <v>0</v>
      </c>
      <c r="S1187" s="18">
        <f t="shared" si="130"/>
        <v>0</v>
      </c>
      <c r="T1187" s="52" t="e">
        <f>VLOOKUP(I1187,Konten!A:D,4,FALSE)</f>
        <v>#N/A</v>
      </c>
    </row>
    <row r="1188" spans="1:20">
      <c r="A1188" s="67"/>
      <c r="B1188" s="67">
        <f t="shared" si="132"/>
        <v>1179</v>
      </c>
      <c r="C1188" s="68"/>
      <c r="D1188" s="69"/>
      <c r="E1188" s="69"/>
      <c r="F1188" s="69"/>
      <c r="G1188" s="70"/>
      <c r="H1188" s="69"/>
      <c r="I1188" s="70"/>
      <c r="J1188" s="71"/>
      <c r="K1188" s="71"/>
      <c r="L1188" s="72"/>
      <c r="M1188" s="42">
        <f>IF($D$5=Abfrage!$O$2,(MONTH(C1188)),(VLOOKUP((MONTH(C1188)),Abfrage!$I$2:$J$13,2,FALSE)))</f>
        <v>1</v>
      </c>
      <c r="N1188" s="18">
        <f t="shared" si="126"/>
        <v>0</v>
      </c>
      <c r="O1188" s="18">
        <f t="shared" si="131"/>
        <v>0</v>
      </c>
      <c r="P1188" s="18">
        <f t="shared" si="127"/>
        <v>0</v>
      </c>
      <c r="Q1188" s="18">
        <f t="shared" si="128"/>
        <v>0</v>
      </c>
      <c r="R1188" s="18">
        <f t="shared" si="129"/>
        <v>0</v>
      </c>
      <c r="S1188" s="18">
        <f t="shared" si="130"/>
        <v>0</v>
      </c>
      <c r="T1188" s="52" t="e">
        <f>VLOOKUP(I1188,Konten!A:D,4,FALSE)</f>
        <v>#N/A</v>
      </c>
    </row>
    <row r="1189" spans="1:20">
      <c r="A1189" s="67"/>
      <c r="B1189" s="67">
        <f t="shared" si="132"/>
        <v>1180</v>
      </c>
      <c r="C1189" s="68"/>
      <c r="D1189" s="69"/>
      <c r="E1189" s="69"/>
      <c r="F1189" s="69"/>
      <c r="G1189" s="70"/>
      <c r="H1189" s="69"/>
      <c r="I1189" s="70"/>
      <c r="J1189" s="71"/>
      <c r="K1189" s="71"/>
      <c r="L1189" s="72"/>
      <c r="M1189" s="42">
        <f>IF($D$5=Abfrage!$O$2,(MONTH(C1189)),(VLOOKUP((MONTH(C1189)),Abfrage!$I$2:$J$13,2,FALSE)))</f>
        <v>1</v>
      </c>
      <c r="N1189" s="18">
        <f t="shared" si="126"/>
        <v>0</v>
      </c>
      <c r="O1189" s="18">
        <f t="shared" si="131"/>
        <v>0</v>
      </c>
      <c r="P1189" s="18">
        <f t="shared" si="127"/>
        <v>0</v>
      </c>
      <c r="Q1189" s="18">
        <f t="shared" si="128"/>
        <v>0</v>
      </c>
      <c r="R1189" s="18">
        <f t="shared" si="129"/>
        <v>0</v>
      </c>
      <c r="S1189" s="18">
        <f t="shared" si="130"/>
        <v>0</v>
      </c>
      <c r="T1189" s="52" t="e">
        <f>VLOOKUP(I1189,Konten!A:D,4,FALSE)</f>
        <v>#N/A</v>
      </c>
    </row>
    <row r="1190" spans="1:20">
      <c r="A1190" s="67"/>
      <c r="B1190" s="67">
        <f t="shared" si="132"/>
        <v>1181</v>
      </c>
      <c r="C1190" s="68"/>
      <c r="D1190" s="69"/>
      <c r="E1190" s="69"/>
      <c r="F1190" s="69"/>
      <c r="G1190" s="70"/>
      <c r="H1190" s="69"/>
      <c r="I1190" s="70"/>
      <c r="J1190" s="71"/>
      <c r="K1190" s="71"/>
      <c r="L1190" s="72"/>
      <c r="M1190" s="42">
        <f>IF($D$5=Abfrage!$O$2,(MONTH(C1190)),(VLOOKUP((MONTH(C1190)),Abfrage!$I$2:$J$13,2,FALSE)))</f>
        <v>1</v>
      </c>
      <c r="N1190" s="18">
        <f t="shared" si="126"/>
        <v>0</v>
      </c>
      <c r="O1190" s="18">
        <f t="shared" si="131"/>
        <v>0</v>
      </c>
      <c r="P1190" s="18">
        <f t="shared" si="127"/>
        <v>0</v>
      </c>
      <c r="Q1190" s="18">
        <f t="shared" si="128"/>
        <v>0</v>
      </c>
      <c r="R1190" s="18">
        <f t="shared" si="129"/>
        <v>0</v>
      </c>
      <c r="S1190" s="18">
        <f t="shared" si="130"/>
        <v>0</v>
      </c>
      <c r="T1190" s="52" t="e">
        <f>VLOOKUP(I1190,Konten!A:D,4,FALSE)</f>
        <v>#N/A</v>
      </c>
    </row>
    <row r="1191" spans="1:20">
      <c r="A1191" s="67"/>
      <c r="B1191" s="67">
        <f t="shared" si="132"/>
        <v>1182</v>
      </c>
      <c r="C1191" s="68"/>
      <c r="D1191" s="69"/>
      <c r="E1191" s="69"/>
      <c r="F1191" s="69"/>
      <c r="G1191" s="70"/>
      <c r="H1191" s="69"/>
      <c r="I1191" s="70"/>
      <c r="J1191" s="71"/>
      <c r="K1191" s="71"/>
      <c r="L1191" s="72"/>
      <c r="M1191" s="42">
        <f>IF($D$5=Abfrage!$O$2,(MONTH(C1191)),(VLOOKUP((MONTH(C1191)),Abfrage!$I$2:$J$13,2,FALSE)))</f>
        <v>1</v>
      </c>
      <c r="N1191" s="18">
        <f t="shared" si="126"/>
        <v>0</v>
      </c>
      <c r="O1191" s="18">
        <f t="shared" si="131"/>
        <v>0</v>
      </c>
      <c r="P1191" s="18">
        <f t="shared" si="127"/>
        <v>0</v>
      </c>
      <c r="Q1191" s="18">
        <f t="shared" si="128"/>
        <v>0</v>
      </c>
      <c r="R1191" s="18">
        <f t="shared" si="129"/>
        <v>0</v>
      </c>
      <c r="S1191" s="18">
        <f t="shared" si="130"/>
        <v>0</v>
      </c>
      <c r="T1191" s="52" t="e">
        <f>VLOOKUP(I1191,Konten!A:D,4,FALSE)</f>
        <v>#N/A</v>
      </c>
    </row>
    <row r="1192" spans="1:20">
      <c r="A1192" s="67"/>
      <c r="B1192" s="67">
        <f t="shared" si="132"/>
        <v>1183</v>
      </c>
      <c r="C1192" s="68"/>
      <c r="D1192" s="69"/>
      <c r="E1192" s="69"/>
      <c r="F1192" s="69"/>
      <c r="G1192" s="70"/>
      <c r="H1192" s="69"/>
      <c r="I1192" s="70"/>
      <c r="J1192" s="71"/>
      <c r="K1192" s="71"/>
      <c r="L1192" s="72"/>
      <c r="M1192" s="42">
        <f>IF($D$5=Abfrage!$O$2,(MONTH(C1192)),(VLOOKUP((MONTH(C1192)),Abfrage!$I$2:$J$13,2,FALSE)))</f>
        <v>1</v>
      </c>
      <c r="N1192" s="18">
        <f t="shared" si="126"/>
        <v>0</v>
      </c>
      <c r="O1192" s="18">
        <f t="shared" si="131"/>
        <v>0</v>
      </c>
      <c r="P1192" s="18">
        <f t="shared" si="127"/>
        <v>0</v>
      </c>
      <c r="Q1192" s="18">
        <f t="shared" si="128"/>
        <v>0</v>
      </c>
      <c r="R1192" s="18">
        <f t="shared" si="129"/>
        <v>0</v>
      </c>
      <c r="S1192" s="18">
        <f t="shared" si="130"/>
        <v>0</v>
      </c>
      <c r="T1192" s="52" t="e">
        <f>VLOOKUP(I1192,Konten!A:D,4,FALSE)</f>
        <v>#N/A</v>
      </c>
    </row>
    <row r="1193" spans="1:20">
      <c r="A1193" s="67"/>
      <c r="B1193" s="67">
        <f t="shared" si="132"/>
        <v>1184</v>
      </c>
      <c r="C1193" s="68"/>
      <c r="D1193" s="69"/>
      <c r="E1193" s="69"/>
      <c r="F1193" s="69"/>
      <c r="G1193" s="70"/>
      <c r="H1193" s="69"/>
      <c r="I1193" s="70"/>
      <c r="J1193" s="71"/>
      <c r="K1193" s="71"/>
      <c r="L1193" s="72"/>
      <c r="M1193" s="42">
        <f>IF($D$5=Abfrage!$O$2,(MONTH(C1193)),(VLOOKUP((MONTH(C1193)),Abfrage!$I$2:$J$13,2,FALSE)))</f>
        <v>1</v>
      </c>
      <c r="N1193" s="18">
        <f t="shared" si="126"/>
        <v>0</v>
      </c>
      <c r="O1193" s="18">
        <f t="shared" si="131"/>
        <v>0</v>
      </c>
      <c r="P1193" s="18">
        <f t="shared" si="127"/>
        <v>0</v>
      </c>
      <c r="Q1193" s="18">
        <f t="shared" si="128"/>
        <v>0</v>
      </c>
      <c r="R1193" s="18">
        <f t="shared" si="129"/>
        <v>0</v>
      </c>
      <c r="S1193" s="18">
        <f t="shared" si="130"/>
        <v>0</v>
      </c>
      <c r="T1193" s="52" t="e">
        <f>VLOOKUP(I1193,Konten!A:D,4,FALSE)</f>
        <v>#N/A</v>
      </c>
    </row>
    <row r="1194" spans="1:20">
      <c r="A1194" s="67"/>
      <c r="B1194" s="67">
        <f t="shared" si="132"/>
        <v>1185</v>
      </c>
      <c r="C1194" s="68"/>
      <c r="D1194" s="69"/>
      <c r="E1194" s="69"/>
      <c r="F1194" s="69"/>
      <c r="G1194" s="70"/>
      <c r="H1194" s="69"/>
      <c r="I1194" s="70"/>
      <c r="J1194" s="71"/>
      <c r="K1194" s="71"/>
      <c r="L1194" s="72"/>
      <c r="M1194" s="42">
        <f>IF($D$5=Abfrage!$O$2,(MONTH(C1194)),(VLOOKUP((MONTH(C1194)),Abfrage!$I$2:$J$13,2,FALSE)))</f>
        <v>1</v>
      </c>
      <c r="N1194" s="18">
        <f t="shared" si="126"/>
        <v>0</v>
      </c>
      <c r="O1194" s="18">
        <f t="shared" si="131"/>
        <v>0</v>
      </c>
      <c r="P1194" s="18">
        <f t="shared" si="127"/>
        <v>0</v>
      </c>
      <c r="Q1194" s="18">
        <f t="shared" si="128"/>
        <v>0</v>
      </c>
      <c r="R1194" s="18">
        <f t="shared" si="129"/>
        <v>0</v>
      </c>
      <c r="S1194" s="18">
        <f t="shared" si="130"/>
        <v>0</v>
      </c>
      <c r="T1194" s="52" t="e">
        <f>VLOOKUP(I1194,Konten!A:D,4,FALSE)</f>
        <v>#N/A</v>
      </c>
    </row>
    <row r="1195" spans="1:20">
      <c r="A1195" s="67"/>
      <c r="B1195" s="67">
        <f t="shared" si="132"/>
        <v>1186</v>
      </c>
      <c r="C1195" s="68"/>
      <c r="D1195" s="69"/>
      <c r="E1195" s="69"/>
      <c r="F1195" s="69"/>
      <c r="G1195" s="70"/>
      <c r="H1195" s="69"/>
      <c r="I1195" s="70"/>
      <c r="J1195" s="71"/>
      <c r="K1195" s="71"/>
      <c r="L1195" s="72"/>
      <c r="M1195" s="42">
        <f>IF($D$5=Abfrage!$O$2,(MONTH(C1195)),(VLOOKUP((MONTH(C1195)),Abfrage!$I$2:$J$13,2,FALSE)))</f>
        <v>1</v>
      </c>
      <c r="N1195" s="18">
        <f t="shared" si="126"/>
        <v>0</v>
      </c>
      <c r="O1195" s="18">
        <f t="shared" si="131"/>
        <v>0</v>
      </c>
      <c r="P1195" s="18">
        <f t="shared" si="127"/>
        <v>0</v>
      </c>
      <c r="Q1195" s="18">
        <f t="shared" si="128"/>
        <v>0</v>
      </c>
      <c r="R1195" s="18">
        <f t="shared" si="129"/>
        <v>0</v>
      </c>
      <c r="S1195" s="18">
        <f t="shared" si="130"/>
        <v>0</v>
      </c>
      <c r="T1195" s="52" t="e">
        <f>VLOOKUP(I1195,Konten!A:D,4,FALSE)</f>
        <v>#N/A</v>
      </c>
    </row>
    <row r="1196" spans="1:20">
      <c r="A1196" s="67"/>
      <c r="B1196" s="67">
        <f t="shared" si="132"/>
        <v>1187</v>
      </c>
      <c r="C1196" s="68"/>
      <c r="D1196" s="69"/>
      <c r="E1196" s="69"/>
      <c r="F1196" s="69"/>
      <c r="G1196" s="70"/>
      <c r="H1196" s="69"/>
      <c r="I1196" s="70"/>
      <c r="J1196" s="71"/>
      <c r="K1196" s="71"/>
      <c r="L1196" s="72"/>
      <c r="M1196" s="42">
        <f>IF($D$5=Abfrage!$O$2,(MONTH(C1196)),(VLOOKUP((MONTH(C1196)),Abfrage!$I$2:$J$13,2,FALSE)))</f>
        <v>1</v>
      </c>
      <c r="N1196" s="18">
        <f t="shared" si="126"/>
        <v>0</v>
      </c>
      <c r="O1196" s="18">
        <f t="shared" si="131"/>
        <v>0</v>
      </c>
      <c r="P1196" s="18">
        <f t="shared" si="127"/>
        <v>0</v>
      </c>
      <c r="Q1196" s="18">
        <f t="shared" si="128"/>
        <v>0</v>
      </c>
      <c r="R1196" s="18">
        <f t="shared" si="129"/>
        <v>0</v>
      </c>
      <c r="S1196" s="18">
        <f t="shared" si="130"/>
        <v>0</v>
      </c>
      <c r="T1196" s="52" t="e">
        <f>VLOOKUP(I1196,Konten!A:D,4,FALSE)</f>
        <v>#N/A</v>
      </c>
    </row>
    <row r="1197" spans="1:20">
      <c r="A1197" s="67"/>
      <c r="B1197" s="67">
        <f t="shared" si="132"/>
        <v>1188</v>
      </c>
      <c r="C1197" s="68"/>
      <c r="D1197" s="69"/>
      <c r="E1197" s="69"/>
      <c r="F1197" s="69"/>
      <c r="G1197" s="70"/>
      <c r="H1197" s="69"/>
      <c r="I1197" s="70"/>
      <c r="J1197" s="71"/>
      <c r="K1197" s="71"/>
      <c r="L1197" s="72"/>
      <c r="M1197" s="42">
        <f>IF($D$5=Abfrage!$O$2,(MONTH(C1197)),(VLOOKUP((MONTH(C1197)),Abfrage!$I$2:$J$13,2,FALSE)))</f>
        <v>1</v>
      </c>
      <c r="N1197" s="18">
        <f t="shared" si="126"/>
        <v>0</v>
      </c>
      <c r="O1197" s="18">
        <f t="shared" si="131"/>
        <v>0</v>
      </c>
      <c r="P1197" s="18">
        <f t="shared" si="127"/>
        <v>0</v>
      </c>
      <c r="Q1197" s="18">
        <f t="shared" si="128"/>
        <v>0</v>
      </c>
      <c r="R1197" s="18">
        <f t="shared" si="129"/>
        <v>0</v>
      </c>
      <c r="S1197" s="18">
        <f t="shared" si="130"/>
        <v>0</v>
      </c>
      <c r="T1197" s="52" t="e">
        <f>VLOOKUP(I1197,Konten!A:D,4,FALSE)</f>
        <v>#N/A</v>
      </c>
    </row>
    <row r="1198" spans="1:20">
      <c r="A1198" s="67"/>
      <c r="B1198" s="67">
        <f t="shared" si="132"/>
        <v>1189</v>
      </c>
      <c r="C1198" s="68"/>
      <c r="D1198" s="69"/>
      <c r="E1198" s="69"/>
      <c r="F1198" s="69"/>
      <c r="G1198" s="70"/>
      <c r="H1198" s="69"/>
      <c r="I1198" s="70"/>
      <c r="J1198" s="71"/>
      <c r="K1198" s="71"/>
      <c r="L1198" s="72"/>
      <c r="M1198" s="42">
        <f>IF($D$5=Abfrage!$O$2,(MONTH(C1198)),(VLOOKUP((MONTH(C1198)),Abfrage!$I$2:$J$13,2,FALSE)))</f>
        <v>1</v>
      </c>
      <c r="N1198" s="18">
        <f t="shared" si="126"/>
        <v>0</v>
      </c>
      <c r="O1198" s="18">
        <f t="shared" si="131"/>
        <v>0</v>
      </c>
      <c r="P1198" s="18">
        <f t="shared" si="127"/>
        <v>0</v>
      </c>
      <c r="Q1198" s="18">
        <f t="shared" si="128"/>
        <v>0</v>
      </c>
      <c r="R1198" s="18">
        <f t="shared" si="129"/>
        <v>0</v>
      </c>
      <c r="S1198" s="18">
        <f t="shared" si="130"/>
        <v>0</v>
      </c>
      <c r="T1198" s="52" t="e">
        <f>VLOOKUP(I1198,Konten!A:D,4,FALSE)</f>
        <v>#N/A</v>
      </c>
    </row>
    <row r="1199" spans="1:20">
      <c r="A1199" s="67"/>
      <c r="B1199" s="67">
        <f t="shared" si="132"/>
        <v>1190</v>
      </c>
      <c r="C1199" s="68"/>
      <c r="D1199" s="69"/>
      <c r="E1199" s="69"/>
      <c r="F1199" s="69"/>
      <c r="G1199" s="70"/>
      <c r="H1199" s="69"/>
      <c r="I1199" s="70"/>
      <c r="J1199" s="71"/>
      <c r="K1199" s="71"/>
      <c r="L1199" s="72"/>
      <c r="M1199" s="42">
        <f>IF($D$5=Abfrage!$O$2,(MONTH(C1199)),(VLOOKUP((MONTH(C1199)),Abfrage!$I$2:$J$13,2,FALSE)))</f>
        <v>1</v>
      </c>
      <c r="N1199" s="18">
        <f t="shared" si="126"/>
        <v>0</v>
      </c>
      <c r="O1199" s="18">
        <f t="shared" si="131"/>
        <v>0</v>
      </c>
      <c r="P1199" s="18">
        <f t="shared" si="127"/>
        <v>0</v>
      </c>
      <c r="Q1199" s="18">
        <f t="shared" si="128"/>
        <v>0</v>
      </c>
      <c r="R1199" s="18">
        <f t="shared" si="129"/>
        <v>0</v>
      </c>
      <c r="S1199" s="18">
        <f t="shared" si="130"/>
        <v>0</v>
      </c>
      <c r="T1199" s="52" t="e">
        <f>VLOOKUP(I1199,Konten!A:D,4,FALSE)</f>
        <v>#N/A</v>
      </c>
    </row>
    <row r="1200" spans="1:20">
      <c r="A1200" s="67"/>
      <c r="B1200" s="67">
        <f t="shared" si="132"/>
        <v>1191</v>
      </c>
      <c r="C1200" s="68"/>
      <c r="D1200" s="69"/>
      <c r="E1200" s="69"/>
      <c r="F1200" s="69"/>
      <c r="G1200" s="70"/>
      <c r="H1200" s="69"/>
      <c r="I1200" s="70"/>
      <c r="J1200" s="71"/>
      <c r="K1200" s="71"/>
      <c r="L1200" s="72"/>
      <c r="M1200" s="42">
        <f>IF($D$5=Abfrage!$O$2,(MONTH(C1200)),(VLOOKUP((MONTH(C1200)),Abfrage!$I$2:$J$13,2,FALSE)))</f>
        <v>1</v>
      </c>
      <c r="N1200" s="18">
        <f t="shared" si="126"/>
        <v>0</v>
      </c>
      <c r="O1200" s="18">
        <f t="shared" si="131"/>
        <v>0</v>
      </c>
      <c r="P1200" s="18">
        <f t="shared" si="127"/>
        <v>0</v>
      </c>
      <c r="Q1200" s="18">
        <f t="shared" si="128"/>
        <v>0</v>
      </c>
      <c r="R1200" s="18">
        <f t="shared" si="129"/>
        <v>0</v>
      </c>
      <c r="S1200" s="18">
        <f t="shared" si="130"/>
        <v>0</v>
      </c>
      <c r="T1200" s="52" t="e">
        <f>VLOOKUP(I1200,Konten!A:D,4,FALSE)</f>
        <v>#N/A</v>
      </c>
    </row>
    <row r="1201" spans="1:20">
      <c r="A1201" s="67"/>
      <c r="B1201" s="67">
        <f t="shared" si="132"/>
        <v>1192</v>
      </c>
      <c r="C1201" s="68"/>
      <c r="D1201" s="69"/>
      <c r="E1201" s="69"/>
      <c r="F1201" s="69"/>
      <c r="G1201" s="70"/>
      <c r="H1201" s="69"/>
      <c r="I1201" s="70"/>
      <c r="J1201" s="71"/>
      <c r="K1201" s="71"/>
      <c r="L1201" s="72"/>
      <c r="M1201" s="42">
        <f>IF($D$5=Abfrage!$O$2,(MONTH(C1201)),(VLOOKUP((MONTH(C1201)),Abfrage!$I$2:$J$13,2,FALSE)))</f>
        <v>1</v>
      </c>
      <c r="N1201" s="18">
        <f t="shared" si="126"/>
        <v>0</v>
      </c>
      <c r="O1201" s="18">
        <f t="shared" si="131"/>
        <v>0</v>
      </c>
      <c r="P1201" s="18">
        <f t="shared" si="127"/>
        <v>0</v>
      </c>
      <c r="Q1201" s="18">
        <f t="shared" si="128"/>
        <v>0</v>
      </c>
      <c r="R1201" s="18">
        <f t="shared" si="129"/>
        <v>0</v>
      </c>
      <c r="S1201" s="18">
        <f t="shared" si="130"/>
        <v>0</v>
      </c>
      <c r="T1201" s="52" t="e">
        <f>VLOOKUP(I1201,Konten!A:D,4,FALSE)</f>
        <v>#N/A</v>
      </c>
    </row>
    <row r="1202" spans="1:20">
      <c r="A1202" s="67"/>
      <c r="B1202" s="67">
        <f t="shared" si="132"/>
        <v>1193</v>
      </c>
      <c r="C1202" s="68"/>
      <c r="D1202" s="69"/>
      <c r="E1202" s="69"/>
      <c r="F1202" s="69"/>
      <c r="G1202" s="70"/>
      <c r="H1202" s="69"/>
      <c r="I1202" s="70"/>
      <c r="J1202" s="71"/>
      <c r="K1202" s="71"/>
      <c r="L1202" s="72"/>
      <c r="M1202" s="42">
        <f>IF($D$5=Abfrage!$O$2,(MONTH(C1202)),(VLOOKUP((MONTH(C1202)),Abfrage!$I$2:$J$13,2,FALSE)))</f>
        <v>1</v>
      </c>
      <c r="N1202" s="18">
        <f t="shared" si="126"/>
        <v>0</v>
      </c>
      <c r="O1202" s="18">
        <f t="shared" si="131"/>
        <v>0</v>
      </c>
      <c r="P1202" s="18">
        <f t="shared" si="127"/>
        <v>0</v>
      </c>
      <c r="Q1202" s="18">
        <f t="shared" si="128"/>
        <v>0</v>
      </c>
      <c r="R1202" s="18">
        <f t="shared" si="129"/>
        <v>0</v>
      </c>
      <c r="S1202" s="18">
        <f t="shared" si="130"/>
        <v>0</v>
      </c>
      <c r="T1202" s="52" t="e">
        <f>VLOOKUP(I1202,Konten!A:D,4,FALSE)</f>
        <v>#N/A</v>
      </c>
    </row>
    <row r="1203" spans="1:20">
      <c r="A1203" s="67"/>
      <c r="B1203" s="67">
        <f t="shared" si="132"/>
        <v>1194</v>
      </c>
      <c r="C1203" s="68"/>
      <c r="D1203" s="69"/>
      <c r="E1203" s="69"/>
      <c r="F1203" s="69"/>
      <c r="G1203" s="70"/>
      <c r="H1203" s="69"/>
      <c r="I1203" s="70"/>
      <c r="J1203" s="71"/>
      <c r="K1203" s="71"/>
      <c r="L1203" s="72"/>
      <c r="M1203" s="42">
        <f>IF($D$5=Abfrage!$O$2,(MONTH(C1203)),(VLOOKUP((MONTH(C1203)),Abfrage!$I$2:$J$13,2,FALSE)))</f>
        <v>1</v>
      </c>
      <c r="N1203" s="18">
        <f t="shared" si="126"/>
        <v>0</v>
      </c>
      <c r="O1203" s="18">
        <f t="shared" si="131"/>
        <v>0</v>
      </c>
      <c r="P1203" s="18">
        <f t="shared" si="127"/>
        <v>0</v>
      </c>
      <c r="Q1203" s="18">
        <f t="shared" si="128"/>
        <v>0</v>
      </c>
      <c r="R1203" s="18">
        <f t="shared" si="129"/>
        <v>0</v>
      </c>
      <c r="S1203" s="18">
        <f t="shared" si="130"/>
        <v>0</v>
      </c>
      <c r="T1203" s="52" t="e">
        <f>VLOOKUP(I1203,Konten!A:D,4,FALSE)</f>
        <v>#N/A</v>
      </c>
    </row>
    <row r="1204" spans="1:20">
      <c r="A1204" s="67"/>
      <c r="B1204" s="67">
        <f t="shared" si="132"/>
        <v>1195</v>
      </c>
      <c r="C1204" s="68"/>
      <c r="D1204" s="69"/>
      <c r="E1204" s="69"/>
      <c r="F1204" s="69"/>
      <c r="G1204" s="70"/>
      <c r="H1204" s="69"/>
      <c r="I1204" s="70"/>
      <c r="J1204" s="71"/>
      <c r="K1204" s="71"/>
      <c r="L1204" s="72"/>
      <c r="M1204" s="42">
        <f>IF($D$5=Abfrage!$O$2,(MONTH(C1204)),(VLOOKUP((MONTH(C1204)),Abfrage!$I$2:$J$13,2,FALSE)))</f>
        <v>1</v>
      </c>
      <c r="N1204" s="18">
        <f t="shared" si="126"/>
        <v>0</v>
      </c>
      <c r="O1204" s="18">
        <f t="shared" si="131"/>
        <v>0</v>
      </c>
      <c r="P1204" s="18">
        <f t="shared" si="127"/>
        <v>0</v>
      </c>
      <c r="Q1204" s="18">
        <f t="shared" si="128"/>
        <v>0</v>
      </c>
      <c r="R1204" s="18">
        <f t="shared" si="129"/>
        <v>0</v>
      </c>
      <c r="S1204" s="18">
        <f t="shared" si="130"/>
        <v>0</v>
      </c>
      <c r="T1204" s="52" t="e">
        <f>VLOOKUP(I1204,Konten!A:D,4,FALSE)</f>
        <v>#N/A</v>
      </c>
    </row>
    <row r="1205" spans="1:20">
      <c r="A1205" s="67"/>
      <c r="B1205" s="67">
        <f t="shared" si="132"/>
        <v>1196</v>
      </c>
      <c r="C1205" s="68"/>
      <c r="D1205" s="69"/>
      <c r="E1205" s="69"/>
      <c r="F1205" s="69"/>
      <c r="G1205" s="70"/>
      <c r="H1205" s="69"/>
      <c r="I1205" s="70"/>
      <c r="J1205" s="71"/>
      <c r="K1205" s="71"/>
      <c r="L1205" s="72"/>
      <c r="M1205" s="42">
        <f>IF($D$5=Abfrage!$O$2,(MONTH(C1205)),(VLOOKUP((MONTH(C1205)),Abfrage!$I$2:$J$13,2,FALSE)))</f>
        <v>1</v>
      </c>
      <c r="N1205" s="18">
        <f t="shared" si="126"/>
        <v>0</v>
      </c>
      <c r="O1205" s="18">
        <f t="shared" si="131"/>
        <v>0</v>
      </c>
      <c r="P1205" s="18">
        <f t="shared" si="127"/>
        <v>0</v>
      </c>
      <c r="Q1205" s="18">
        <f t="shared" si="128"/>
        <v>0</v>
      </c>
      <c r="R1205" s="18">
        <f t="shared" si="129"/>
        <v>0</v>
      </c>
      <c r="S1205" s="18">
        <f t="shared" si="130"/>
        <v>0</v>
      </c>
      <c r="T1205" s="52" t="e">
        <f>VLOOKUP(I1205,Konten!A:D,4,FALSE)</f>
        <v>#N/A</v>
      </c>
    </row>
    <row r="1206" spans="1:20">
      <c r="A1206" s="67"/>
      <c r="B1206" s="67">
        <f t="shared" si="132"/>
        <v>1197</v>
      </c>
      <c r="C1206" s="68"/>
      <c r="D1206" s="69"/>
      <c r="E1206" s="69"/>
      <c r="F1206" s="69"/>
      <c r="G1206" s="70"/>
      <c r="H1206" s="69"/>
      <c r="I1206" s="70"/>
      <c r="J1206" s="71"/>
      <c r="K1206" s="71"/>
      <c r="L1206" s="72"/>
      <c r="M1206" s="42">
        <f>IF($D$5=Abfrage!$O$2,(MONTH(C1206)),(VLOOKUP((MONTH(C1206)),Abfrage!$I$2:$J$13,2,FALSE)))</f>
        <v>1</v>
      </c>
      <c r="N1206" s="18">
        <f t="shared" si="126"/>
        <v>0</v>
      </c>
      <c r="O1206" s="18">
        <f t="shared" si="131"/>
        <v>0</v>
      </c>
      <c r="P1206" s="18">
        <f t="shared" si="127"/>
        <v>0</v>
      </c>
      <c r="Q1206" s="18">
        <f t="shared" si="128"/>
        <v>0</v>
      </c>
      <c r="R1206" s="18">
        <f t="shared" si="129"/>
        <v>0</v>
      </c>
      <c r="S1206" s="18">
        <f t="shared" si="130"/>
        <v>0</v>
      </c>
      <c r="T1206" s="52" t="e">
        <f>VLOOKUP(I1206,Konten!A:D,4,FALSE)</f>
        <v>#N/A</v>
      </c>
    </row>
    <row r="1207" spans="1:20">
      <c r="A1207" s="67"/>
      <c r="B1207" s="67">
        <f t="shared" si="132"/>
        <v>1198</v>
      </c>
      <c r="C1207" s="68"/>
      <c r="D1207" s="69"/>
      <c r="E1207" s="69"/>
      <c r="F1207" s="69"/>
      <c r="G1207" s="70"/>
      <c r="H1207" s="69"/>
      <c r="I1207" s="70"/>
      <c r="J1207" s="71"/>
      <c r="K1207" s="71"/>
      <c r="L1207" s="72"/>
      <c r="M1207" s="42">
        <f>IF($D$5=Abfrage!$O$2,(MONTH(C1207)),(VLOOKUP((MONTH(C1207)),Abfrage!$I$2:$J$13,2,FALSE)))</f>
        <v>1</v>
      </c>
      <c r="N1207" s="18">
        <f t="shared" si="126"/>
        <v>0</v>
      </c>
      <c r="O1207" s="18">
        <f t="shared" si="131"/>
        <v>0</v>
      </c>
      <c r="P1207" s="18">
        <f t="shared" si="127"/>
        <v>0</v>
      </c>
      <c r="Q1207" s="18">
        <f t="shared" si="128"/>
        <v>0</v>
      </c>
      <c r="R1207" s="18">
        <f t="shared" si="129"/>
        <v>0</v>
      </c>
      <c r="S1207" s="18">
        <f t="shared" si="130"/>
        <v>0</v>
      </c>
      <c r="T1207" s="52" t="e">
        <f>VLOOKUP(I1207,Konten!A:D,4,FALSE)</f>
        <v>#N/A</v>
      </c>
    </row>
    <row r="1208" spans="1:20">
      <c r="A1208" s="67"/>
      <c r="B1208" s="67">
        <f t="shared" si="132"/>
        <v>1199</v>
      </c>
      <c r="C1208" s="68"/>
      <c r="D1208" s="69"/>
      <c r="E1208" s="69"/>
      <c r="F1208" s="69"/>
      <c r="G1208" s="70"/>
      <c r="H1208" s="69"/>
      <c r="I1208" s="70"/>
      <c r="J1208" s="71"/>
      <c r="K1208" s="71"/>
      <c r="L1208" s="72"/>
      <c r="M1208" s="42">
        <f>IF($D$5=Abfrage!$O$2,(MONTH(C1208)),(VLOOKUP((MONTH(C1208)),Abfrage!$I$2:$J$13,2,FALSE)))</f>
        <v>1</v>
      </c>
      <c r="N1208" s="18">
        <f t="shared" si="126"/>
        <v>0</v>
      </c>
      <c r="O1208" s="18">
        <f t="shared" si="131"/>
        <v>0</v>
      </c>
      <c r="P1208" s="18">
        <f t="shared" si="127"/>
        <v>0</v>
      </c>
      <c r="Q1208" s="18">
        <f t="shared" si="128"/>
        <v>0</v>
      </c>
      <c r="R1208" s="18">
        <f t="shared" si="129"/>
        <v>0</v>
      </c>
      <c r="S1208" s="18">
        <f t="shared" si="130"/>
        <v>0</v>
      </c>
      <c r="T1208" s="52" t="e">
        <f>VLOOKUP(I1208,Konten!A:D,4,FALSE)</f>
        <v>#N/A</v>
      </c>
    </row>
    <row r="1209" spans="1:20">
      <c r="A1209" s="67"/>
      <c r="B1209" s="67">
        <f t="shared" si="132"/>
        <v>1200</v>
      </c>
      <c r="C1209" s="68"/>
      <c r="D1209" s="69"/>
      <c r="E1209" s="69"/>
      <c r="F1209" s="69"/>
      <c r="G1209" s="70"/>
      <c r="H1209" s="69"/>
      <c r="I1209" s="70"/>
      <c r="J1209" s="71"/>
      <c r="K1209" s="71"/>
      <c r="L1209" s="72"/>
      <c r="M1209" s="42">
        <f>IF($D$5=Abfrage!$O$2,(MONTH(C1209)),(VLOOKUP((MONTH(C1209)),Abfrage!$I$2:$J$13,2,FALSE)))</f>
        <v>1</v>
      </c>
      <c r="N1209" s="18">
        <f t="shared" si="126"/>
        <v>0</v>
      </c>
      <c r="O1209" s="18">
        <f t="shared" si="131"/>
        <v>0</v>
      </c>
      <c r="P1209" s="18">
        <f t="shared" si="127"/>
        <v>0</v>
      </c>
      <c r="Q1209" s="18">
        <f t="shared" si="128"/>
        <v>0</v>
      </c>
      <c r="R1209" s="18">
        <f t="shared" si="129"/>
        <v>0</v>
      </c>
      <c r="S1209" s="18">
        <f t="shared" si="130"/>
        <v>0</v>
      </c>
      <c r="T1209" s="52" t="e">
        <f>VLOOKUP(I1209,Konten!A:D,4,FALSE)</f>
        <v>#N/A</v>
      </c>
    </row>
    <row r="1210" spans="1:20">
      <c r="A1210" s="67"/>
      <c r="B1210" s="67">
        <f t="shared" si="132"/>
        <v>1201</v>
      </c>
      <c r="C1210" s="68"/>
      <c r="D1210" s="69"/>
      <c r="E1210" s="69"/>
      <c r="F1210" s="69"/>
      <c r="G1210" s="70"/>
      <c r="H1210" s="69"/>
      <c r="I1210" s="70"/>
      <c r="J1210" s="71"/>
      <c r="K1210" s="71"/>
      <c r="L1210" s="72"/>
      <c r="M1210" s="42">
        <f>IF($D$5=Abfrage!$O$2,(MONTH(C1210)),(VLOOKUP((MONTH(C1210)),Abfrage!$I$2:$J$13,2,FALSE)))</f>
        <v>1</v>
      </c>
      <c r="N1210" s="18">
        <f t="shared" si="126"/>
        <v>0</v>
      </c>
      <c r="O1210" s="18">
        <f t="shared" si="131"/>
        <v>0</v>
      </c>
      <c r="P1210" s="18">
        <f t="shared" si="127"/>
        <v>0</v>
      </c>
      <c r="Q1210" s="18">
        <f t="shared" si="128"/>
        <v>0</v>
      </c>
      <c r="R1210" s="18">
        <f t="shared" si="129"/>
        <v>0</v>
      </c>
      <c r="S1210" s="18">
        <f t="shared" si="130"/>
        <v>0</v>
      </c>
      <c r="T1210" s="52" t="e">
        <f>VLOOKUP(I1210,Konten!A:D,4,FALSE)</f>
        <v>#N/A</v>
      </c>
    </row>
    <row r="1211" spans="1:20">
      <c r="A1211" s="67"/>
      <c r="B1211" s="67">
        <f t="shared" si="132"/>
        <v>1202</v>
      </c>
      <c r="C1211" s="68"/>
      <c r="D1211" s="69"/>
      <c r="E1211" s="69"/>
      <c r="F1211" s="69"/>
      <c r="G1211" s="70"/>
      <c r="H1211" s="69"/>
      <c r="I1211" s="70"/>
      <c r="J1211" s="71"/>
      <c r="K1211" s="71"/>
      <c r="L1211" s="72"/>
      <c r="M1211" s="42">
        <f>IF($D$5=Abfrage!$O$2,(MONTH(C1211)),(VLOOKUP((MONTH(C1211)),Abfrage!$I$2:$J$13,2,FALSE)))</f>
        <v>1</v>
      </c>
      <c r="N1211" s="18">
        <f t="shared" si="126"/>
        <v>0</v>
      </c>
      <c r="O1211" s="18">
        <f t="shared" si="131"/>
        <v>0</v>
      </c>
      <c r="P1211" s="18">
        <f t="shared" si="127"/>
        <v>0</v>
      </c>
      <c r="Q1211" s="18">
        <f t="shared" si="128"/>
        <v>0</v>
      </c>
      <c r="R1211" s="18">
        <f t="shared" si="129"/>
        <v>0</v>
      </c>
      <c r="S1211" s="18">
        <f t="shared" si="130"/>
        <v>0</v>
      </c>
      <c r="T1211" s="52" t="e">
        <f>VLOOKUP(I1211,Konten!A:D,4,FALSE)</f>
        <v>#N/A</v>
      </c>
    </row>
    <row r="1212" spans="1:20">
      <c r="A1212" s="67"/>
      <c r="B1212" s="67">
        <f t="shared" si="132"/>
        <v>1203</v>
      </c>
      <c r="C1212" s="68"/>
      <c r="D1212" s="69"/>
      <c r="E1212" s="69"/>
      <c r="F1212" s="69"/>
      <c r="G1212" s="70"/>
      <c r="H1212" s="69"/>
      <c r="I1212" s="70"/>
      <c r="J1212" s="71"/>
      <c r="K1212" s="71"/>
      <c r="L1212" s="72"/>
      <c r="M1212" s="42">
        <f>IF($D$5=Abfrage!$O$2,(MONTH(C1212)),(VLOOKUP((MONTH(C1212)),Abfrage!$I$2:$J$13,2,FALSE)))</f>
        <v>1</v>
      </c>
      <c r="N1212" s="18">
        <f t="shared" si="126"/>
        <v>0</v>
      </c>
      <c r="O1212" s="18">
        <f t="shared" si="131"/>
        <v>0</v>
      </c>
      <c r="P1212" s="18">
        <f t="shared" si="127"/>
        <v>0</v>
      </c>
      <c r="Q1212" s="18">
        <f t="shared" si="128"/>
        <v>0</v>
      </c>
      <c r="R1212" s="18">
        <f t="shared" si="129"/>
        <v>0</v>
      </c>
      <c r="S1212" s="18">
        <f t="shared" si="130"/>
        <v>0</v>
      </c>
      <c r="T1212" s="52" t="e">
        <f>VLOOKUP(I1212,Konten!A:D,4,FALSE)</f>
        <v>#N/A</v>
      </c>
    </row>
    <row r="1213" spans="1:20">
      <c r="A1213" s="67"/>
      <c r="B1213" s="67">
        <f t="shared" si="132"/>
        <v>1204</v>
      </c>
      <c r="C1213" s="68"/>
      <c r="D1213" s="69"/>
      <c r="E1213" s="69"/>
      <c r="F1213" s="69"/>
      <c r="G1213" s="70"/>
      <c r="H1213" s="69"/>
      <c r="I1213" s="70"/>
      <c r="J1213" s="71"/>
      <c r="K1213" s="71"/>
      <c r="L1213" s="72"/>
      <c r="M1213" s="42">
        <f>IF($D$5=Abfrage!$O$2,(MONTH(C1213)),(VLOOKUP((MONTH(C1213)),Abfrage!$I$2:$J$13,2,FALSE)))</f>
        <v>1</v>
      </c>
      <c r="N1213" s="18">
        <f t="shared" si="126"/>
        <v>0</v>
      </c>
      <c r="O1213" s="18">
        <f t="shared" si="131"/>
        <v>0</v>
      </c>
      <c r="P1213" s="18">
        <f t="shared" si="127"/>
        <v>0</v>
      </c>
      <c r="Q1213" s="18">
        <f t="shared" si="128"/>
        <v>0</v>
      </c>
      <c r="R1213" s="18">
        <f t="shared" si="129"/>
        <v>0</v>
      </c>
      <c r="S1213" s="18">
        <f t="shared" si="130"/>
        <v>0</v>
      </c>
      <c r="T1213" s="52" t="e">
        <f>VLOOKUP(I1213,Konten!A:D,4,FALSE)</f>
        <v>#N/A</v>
      </c>
    </row>
    <row r="1214" spans="1:20">
      <c r="A1214" s="67"/>
      <c r="B1214" s="67">
        <f t="shared" si="132"/>
        <v>1205</v>
      </c>
      <c r="C1214" s="68"/>
      <c r="D1214" s="69"/>
      <c r="E1214" s="69"/>
      <c r="F1214" s="69"/>
      <c r="G1214" s="70"/>
      <c r="H1214" s="69"/>
      <c r="I1214" s="70"/>
      <c r="J1214" s="71"/>
      <c r="K1214" s="71"/>
      <c r="L1214" s="72"/>
      <c r="M1214" s="42">
        <f>IF($D$5=Abfrage!$O$2,(MONTH(C1214)),(VLOOKUP((MONTH(C1214)),Abfrage!$I$2:$J$13,2,FALSE)))</f>
        <v>1</v>
      </c>
      <c r="N1214" s="18">
        <f t="shared" si="126"/>
        <v>0</v>
      </c>
      <c r="O1214" s="18">
        <f t="shared" si="131"/>
        <v>0</v>
      </c>
      <c r="P1214" s="18">
        <f t="shared" si="127"/>
        <v>0</v>
      </c>
      <c r="Q1214" s="18">
        <f t="shared" si="128"/>
        <v>0</v>
      </c>
      <c r="R1214" s="18">
        <f t="shared" si="129"/>
        <v>0</v>
      </c>
      <c r="S1214" s="18">
        <f t="shared" si="130"/>
        <v>0</v>
      </c>
      <c r="T1214" s="52" t="e">
        <f>VLOOKUP(I1214,Konten!A:D,4,FALSE)</f>
        <v>#N/A</v>
      </c>
    </row>
    <row r="1215" spans="1:20">
      <c r="A1215" s="67"/>
      <c r="B1215" s="67">
        <f t="shared" si="132"/>
        <v>1206</v>
      </c>
      <c r="C1215" s="68"/>
      <c r="D1215" s="69"/>
      <c r="E1215" s="69"/>
      <c r="F1215" s="69"/>
      <c r="G1215" s="70"/>
      <c r="H1215" s="69"/>
      <c r="I1215" s="70"/>
      <c r="J1215" s="71"/>
      <c r="K1215" s="71"/>
      <c r="L1215" s="72"/>
      <c r="M1215" s="42">
        <f>IF($D$5=Abfrage!$O$2,(MONTH(C1215)),(VLOOKUP((MONTH(C1215)),Abfrage!$I$2:$J$13,2,FALSE)))</f>
        <v>1</v>
      </c>
      <c r="N1215" s="18">
        <f t="shared" si="126"/>
        <v>0</v>
      </c>
      <c r="O1215" s="18">
        <f t="shared" si="131"/>
        <v>0</v>
      </c>
      <c r="P1215" s="18">
        <f t="shared" si="127"/>
        <v>0</v>
      </c>
      <c r="Q1215" s="18">
        <f t="shared" si="128"/>
        <v>0</v>
      </c>
      <c r="R1215" s="18">
        <f t="shared" si="129"/>
        <v>0</v>
      </c>
      <c r="S1215" s="18">
        <f t="shared" si="130"/>
        <v>0</v>
      </c>
      <c r="T1215" s="52" t="e">
        <f>VLOOKUP(I1215,Konten!A:D,4,FALSE)</f>
        <v>#N/A</v>
      </c>
    </row>
    <row r="1216" spans="1:20">
      <c r="A1216" s="67"/>
      <c r="B1216" s="67">
        <f t="shared" si="132"/>
        <v>1207</v>
      </c>
      <c r="C1216" s="68"/>
      <c r="D1216" s="69"/>
      <c r="E1216" s="69"/>
      <c r="F1216" s="69"/>
      <c r="G1216" s="70"/>
      <c r="H1216" s="69"/>
      <c r="I1216" s="70"/>
      <c r="J1216" s="71"/>
      <c r="K1216" s="71"/>
      <c r="L1216" s="72"/>
      <c r="M1216" s="42">
        <f>IF($D$5=Abfrage!$O$2,(MONTH(C1216)),(VLOOKUP((MONTH(C1216)),Abfrage!$I$2:$J$13,2,FALSE)))</f>
        <v>1</v>
      </c>
      <c r="N1216" s="18">
        <f t="shared" si="126"/>
        <v>0</v>
      </c>
      <c r="O1216" s="18">
        <f t="shared" si="131"/>
        <v>0</v>
      </c>
      <c r="P1216" s="18">
        <f t="shared" si="127"/>
        <v>0</v>
      </c>
      <c r="Q1216" s="18">
        <f t="shared" si="128"/>
        <v>0</v>
      </c>
      <c r="R1216" s="18">
        <f t="shared" si="129"/>
        <v>0</v>
      </c>
      <c r="S1216" s="18">
        <f t="shared" si="130"/>
        <v>0</v>
      </c>
      <c r="T1216" s="52" t="e">
        <f>VLOOKUP(I1216,Konten!A:D,4,FALSE)</f>
        <v>#N/A</v>
      </c>
    </row>
    <row r="1217" spans="1:20">
      <c r="A1217" s="67"/>
      <c r="B1217" s="67">
        <f t="shared" si="132"/>
        <v>1208</v>
      </c>
      <c r="C1217" s="68"/>
      <c r="D1217" s="69"/>
      <c r="E1217" s="69"/>
      <c r="F1217" s="69"/>
      <c r="G1217" s="70"/>
      <c r="H1217" s="69"/>
      <c r="I1217" s="70"/>
      <c r="J1217" s="71"/>
      <c r="K1217" s="71"/>
      <c r="L1217" s="72"/>
      <c r="M1217" s="42">
        <f>IF($D$5=Abfrage!$O$2,(MONTH(C1217)),(VLOOKUP((MONTH(C1217)),Abfrage!$I$2:$J$13,2,FALSE)))</f>
        <v>1</v>
      </c>
      <c r="N1217" s="18">
        <f t="shared" si="126"/>
        <v>0</v>
      </c>
      <c r="O1217" s="18">
        <f t="shared" si="131"/>
        <v>0</v>
      </c>
      <c r="P1217" s="18">
        <f t="shared" si="127"/>
        <v>0</v>
      </c>
      <c r="Q1217" s="18">
        <f t="shared" si="128"/>
        <v>0</v>
      </c>
      <c r="R1217" s="18">
        <f t="shared" si="129"/>
        <v>0</v>
      </c>
      <c r="S1217" s="18">
        <f t="shared" si="130"/>
        <v>0</v>
      </c>
      <c r="T1217" s="52" t="e">
        <f>VLOOKUP(I1217,Konten!A:D,4,FALSE)</f>
        <v>#N/A</v>
      </c>
    </row>
    <row r="1218" spans="1:20">
      <c r="A1218" s="67"/>
      <c r="B1218" s="67">
        <f t="shared" si="132"/>
        <v>1209</v>
      </c>
      <c r="C1218" s="68"/>
      <c r="D1218" s="69"/>
      <c r="E1218" s="69"/>
      <c r="F1218" s="69"/>
      <c r="G1218" s="70"/>
      <c r="H1218" s="69"/>
      <c r="I1218" s="70"/>
      <c r="J1218" s="71"/>
      <c r="K1218" s="71"/>
      <c r="L1218" s="72"/>
      <c r="M1218" s="42">
        <f>IF($D$5=Abfrage!$O$2,(MONTH(C1218)),(VLOOKUP((MONTH(C1218)),Abfrage!$I$2:$J$13,2,FALSE)))</f>
        <v>1</v>
      </c>
      <c r="N1218" s="18">
        <f t="shared" si="126"/>
        <v>0</v>
      </c>
      <c r="O1218" s="18">
        <f t="shared" si="131"/>
        <v>0</v>
      </c>
      <c r="P1218" s="18">
        <f t="shared" si="127"/>
        <v>0</v>
      </c>
      <c r="Q1218" s="18">
        <f t="shared" si="128"/>
        <v>0</v>
      </c>
      <c r="R1218" s="18">
        <f t="shared" si="129"/>
        <v>0</v>
      </c>
      <c r="S1218" s="18">
        <f t="shared" si="130"/>
        <v>0</v>
      </c>
      <c r="T1218" s="52" t="e">
        <f>VLOOKUP(I1218,Konten!A:D,4,FALSE)</f>
        <v>#N/A</v>
      </c>
    </row>
    <row r="1219" spans="1:20">
      <c r="A1219" s="67"/>
      <c r="B1219" s="67">
        <f t="shared" si="132"/>
        <v>1210</v>
      </c>
      <c r="C1219" s="68"/>
      <c r="D1219" s="69"/>
      <c r="E1219" s="69"/>
      <c r="F1219" s="69"/>
      <c r="G1219" s="70"/>
      <c r="H1219" s="69"/>
      <c r="I1219" s="70"/>
      <c r="J1219" s="71"/>
      <c r="K1219" s="71"/>
      <c r="L1219" s="72"/>
      <c r="M1219" s="42">
        <f>IF($D$5=Abfrage!$O$2,(MONTH(C1219)),(VLOOKUP((MONTH(C1219)),Abfrage!$I$2:$J$13,2,FALSE)))</f>
        <v>1</v>
      </c>
      <c r="N1219" s="18">
        <f t="shared" si="126"/>
        <v>0</v>
      </c>
      <c r="O1219" s="18">
        <f t="shared" si="131"/>
        <v>0</v>
      </c>
      <c r="P1219" s="18">
        <f t="shared" si="127"/>
        <v>0</v>
      </c>
      <c r="Q1219" s="18">
        <f t="shared" si="128"/>
        <v>0</v>
      </c>
      <c r="R1219" s="18">
        <f t="shared" si="129"/>
        <v>0</v>
      </c>
      <c r="S1219" s="18">
        <f t="shared" si="130"/>
        <v>0</v>
      </c>
      <c r="T1219" s="52" t="e">
        <f>VLOOKUP(I1219,Konten!A:D,4,FALSE)</f>
        <v>#N/A</v>
      </c>
    </row>
    <row r="1220" spans="1:20">
      <c r="A1220" s="67"/>
      <c r="B1220" s="67">
        <f t="shared" si="132"/>
        <v>1211</v>
      </c>
      <c r="C1220" s="68"/>
      <c r="D1220" s="69"/>
      <c r="E1220" s="69"/>
      <c r="F1220" s="69"/>
      <c r="G1220" s="70"/>
      <c r="H1220" s="69"/>
      <c r="I1220" s="70"/>
      <c r="J1220" s="71"/>
      <c r="K1220" s="71"/>
      <c r="L1220" s="72"/>
      <c r="M1220" s="42">
        <f>IF($D$5=Abfrage!$O$2,(MONTH(C1220)),(VLOOKUP((MONTH(C1220)),Abfrage!$I$2:$J$13,2,FALSE)))</f>
        <v>1</v>
      </c>
      <c r="N1220" s="18">
        <f t="shared" si="126"/>
        <v>0</v>
      </c>
      <c r="O1220" s="18">
        <f t="shared" si="131"/>
        <v>0</v>
      </c>
      <c r="P1220" s="18">
        <f t="shared" si="127"/>
        <v>0</v>
      </c>
      <c r="Q1220" s="18">
        <f t="shared" si="128"/>
        <v>0</v>
      </c>
      <c r="R1220" s="18">
        <f t="shared" si="129"/>
        <v>0</v>
      </c>
      <c r="S1220" s="18">
        <f t="shared" si="130"/>
        <v>0</v>
      </c>
      <c r="T1220" s="52" t="e">
        <f>VLOOKUP(I1220,Konten!A:D,4,FALSE)</f>
        <v>#N/A</v>
      </c>
    </row>
    <row r="1221" spans="1:20">
      <c r="A1221" s="67"/>
      <c r="B1221" s="67">
        <f t="shared" si="132"/>
        <v>1212</v>
      </c>
      <c r="C1221" s="68"/>
      <c r="D1221" s="69"/>
      <c r="E1221" s="69"/>
      <c r="F1221" s="69"/>
      <c r="G1221" s="70"/>
      <c r="H1221" s="69"/>
      <c r="I1221" s="70"/>
      <c r="J1221" s="71"/>
      <c r="K1221" s="71"/>
      <c r="L1221" s="72"/>
      <c r="M1221" s="42">
        <f>IF($D$5=Abfrage!$O$2,(MONTH(C1221)),(VLOOKUP((MONTH(C1221)),Abfrage!$I$2:$J$13,2,FALSE)))</f>
        <v>1</v>
      </c>
      <c r="N1221" s="18">
        <f t="shared" si="126"/>
        <v>0</v>
      </c>
      <c r="O1221" s="18">
        <f t="shared" si="131"/>
        <v>0</v>
      </c>
      <c r="P1221" s="18">
        <f t="shared" si="127"/>
        <v>0</v>
      </c>
      <c r="Q1221" s="18">
        <f t="shared" si="128"/>
        <v>0</v>
      </c>
      <c r="R1221" s="18">
        <f t="shared" si="129"/>
        <v>0</v>
      </c>
      <c r="S1221" s="18">
        <f t="shared" si="130"/>
        <v>0</v>
      </c>
      <c r="T1221" s="52" t="e">
        <f>VLOOKUP(I1221,Konten!A:D,4,FALSE)</f>
        <v>#N/A</v>
      </c>
    </row>
    <row r="1222" spans="1:20">
      <c r="A1222" s="67"/>
      <c r="B1222" s="67">
        <f t="shared" si="132"/>
        <v>1213</v>
      </c>
      <c r="C1222" s="68"/>
      <c r="D1222" s="69"/>
      <c r="E1222" s="69"/>
      <c r="F1222" s="69"/>
      <c r="G1222" s="70"/>
      <c r="H1222" s="69"/>
      <c r="I1222" s="70"/>
      <c r="J1222" s="71"/>
      <c r="K1222" s="71"/>
      <c r="L1222" s="72"/>
      <c r="M1222" s="42">
        <f>IF($D$5=Abfrage!$O$2,(MONTH(C1222)),(VLOOKUP((MONTH(C1222)),Abfrage!$I$2:$J$13,2,FALSE)))</f>
        <v>1</v>
      </c>
      <c r="N1222" s="18">
        <f t="shared" si="126"/>
        <v>0</v>
      </c>
      <c r="O1222" s="18">
        <f t="shared" si="131"/>
        <v>0</v>
      </c>
      <c r="P1222" s="18">
        <f t="shared" si="127"/>
        <v>0</v>
      </c>
      <c r="Q1222" s="18">
        <f t="shared" si="128"/>
        <v>0</v>
      </c>
      <c r="R1222" s="18">
        <f t="shared" si="129"/>
        <v>0</v>
      </c>
      <c r="S1222" s="18">
        <f t="shared" si="130"/>
        <v>0</v>
      </c>
      <c r="T1222" s="52" t="e">
        <f>VLOOKUP(I1222,Konten!A:D,4,FALSE)</f>
        <v>#N/A</v>
      </c>
    </row>
    <row r="1223" spans="1:20">
      <c r="A1223" s="67"/>
      <c r="B1223" s="67">
        <f t="shared" si="132"/>
        <v>1214</v>
      </c>
      <c r="C1223" s="68"/>
      <c r="D1223" s="69"/>
      <c r="E1223" s="69"/>
      <c r="F1223" s="69"/>
      <c r="G1223" s="70"/>
      <c r="H1223" s="69"/>
      <c r="I1223" s="70"/>
      <c r="J1223" s="71"/>
      <c r="K1223" s="71"/>
      <c r="L1223" s="72"/>
      <c r="M1223" s="42">
        <f>IF($D$5=Abfrage!$O$2,(MONTH(C1223)),(VLOOKUP((MONTH(C1223)),Abfrage!$I$2:$J$13,2,FALSE)))</f>
        <v>1</v>
      </c>
      <c r="N1223" s="18">
        <f t="shared" si="126"/>
        <v>0</v>
      </c>
      <c r="O1223" s="18">
        <f t="shared" si="131"/>
        <v>0</v>
      </c>
      <c r="P1223" s="18">
        <f t="shared" si="127"/>
        <v>0</v>
      </c>
      <c r="Q1223" s="18">
        <f t="shared" si="128"/>
        <v>0</v>
      </c>
      <c r="R1223" s="18">
        <f t="shared" si="129"/>
        <v>0</v>
      </c>
      <c r="S1223" s="18">
        <f t="shared" si="130"/>
        <v>0</v>
      </c>
      <c r="T1223" s="52" t="e">
        <f>VLOOKUP(I1223,Konten!A:D,4,FALSE)</f>
        <v>#N/A</v>
      </c>
    </row>
    <row r="1224" spans="1:20">
      <c r="A1224" s="67"/>
      <c r="B1224" s="67">
        <f t="shared" si="132"/>
        <v>1215</v>
      </c>
      <c r="C1224" s="68"/>
      <c r="D1224" s="69"/>
      <c r="E1224" s="69"/>
      <c r="F1224" s="69"/>
      <c r="G1224" s="70"/>
      <c r="H1224" s="69"/>
      <c r="I1224" s="70"/>
      <c r="J1224" s="71"/>
      <c r="K1224" s="71"/>
      <c r="L1224" s="72"/>
      <c r="M1224" s="42">
        <f>IF($D$5=Abfrage!$O$2,(MONTH(C1224)),(VLOOKUP((MONTH(C1224)),Abfrage!$I$2:$J$13,2,FALSE)))</f>
        <v>1</v>
      </c>
      <c r="N1224" s="18">
        <f t="shared" si="126"/>
        <v>0</v>
      </c>
      <c r="O1224" s="18">
        <f t="shared" si="131"/>
        <v>0</v>
      </c>
      <c r="P1224" s="18">
        <f t="shared" si="127"/>
        <v>0</v>
      </c>
      <c r="Q1224" s="18">
        <f t="shared" si="128"/>
        <v>0</v>
      </c>
      <c r="R1224" s="18">
        <f t="shared" si="129"/>
        <v>0</v>
      </c>
      <c r="S1224" s="18">
        <f t="shared" si="130"/>
        <v>0</v>
      </c>
      <c r="T1224" s="52" t="e">
        <f>VLOOKUP(I1224,Konten!A:D,4,FALSE)</f>
        <v>#N/A</v>
      </c>
    </row>
    <row r="1225" spans="1:20">
      <c r="A1225" s="67"/>
      <c r="B1225" s="67">
        <f t="shared" si="132"/>
        <v>1216</v>
      </c>
      <c r="C1225" s="68"/>
      <c r="D1225" s="69"/>
      <c r="E1225" s="69"/>
      <c r="F1225" s="69"/>
      <c r="G1225" s="70"/>
      <c r="H1225" s="69"/>
      <c r="I1225" s="70"/>
      <c r="J1225" s="71"/>
      <c r="K1225" s="71"/>
      <c r="L1225" s="72"/>
      <c r="M1225" s="42">
        <f>IF($D$5=Abfrage!$O$2,(MONTH(C1225)),(VLOOKUP((MONTH(C1225)),Abfrage!$I$2:$J$13,2,FALSE)))</f>
        <v>1</v>
      </c>
      <c r="N1225" s="18">
        <f t="shared" si="126"/>
        <v>0</v>
      </c>
      <c r="O1225" s="18">
        <f t="shared" si="131"/>
        <v>0</v>
      </c>
      <c r="P1225" s="18">
        <f t="shared" si="127"/>
        <v>0</v>
      </c>
      <c r="Q1225" s="18">
        <f t="shared" si="128"/>
        <v>0</v>
      </c>
      <c r="R1225" s="18">
        <f t="shared" si="129"/>
        <v>0</v>
      </c>
      <c r="S1225" s="18">
        <f t="shared" si="130"/>
        <v>0</v>
      </c>
      <c r="T1225" s="52" t="e">
        <f>VLOOKUP(I1225,Konten!A:D,4,FALSE)</f>
        <v>#N/A</v>
      </c>
    </row>
    <row r="1226" spans="1:20">
      <c r="A1226" s="67"/>
      <c r="B1226" s="67">
        <f t="shared" si="132"/>
        <v>1217</v>
      </c>
      <c r="C1226" s="68"/>
      <c r="D1226" s="69"/>
      <c r="E1226" s="69"/>
      <c r="F1226" s="69"/>
      <c r="G1226" s="70"/>
      <c r="H1226" s="69"/>
      <c r="I1226" s="70"/>
      <c r="J1226" s="71"/>
      <c r="K1226" s="71"/>
      <c r="L1226" s="72"/>
      <c r="M1226" s="42">
        <f>IF($D$5=Abfrage!$O$2,(MONTH(C1226)),(VLOOKUP((MONTH(C1226)),Abfrage!$I$2:$J$13,2,FALSE)))</f>
        <v>1</v>
      </c>
      <c r="N1226" s="18">
        <f t="shared" ref="N1226:N1289" si="133">(SUM(P1226:S1226))-(SUM(J1226:K1226))</f>
        <v>0</v>
      </c>
      <c r="O1226" s="18">
        <f t="shared" si="131"/>
        <v>0</v>
      </c>
      <c r="P1226" s="18">
        <f t="shared" ref="P1226:P1289" si="134">IFERROR((ROUND((+J1226/(1+L1226)*L1226),2)),0)</f>
        <v>0</v>
      </c>
      <c r="Q1226" s="18">
        <f t="shared" ref="Q1226:Q1289" si="135">IFERROR(ROUND(IF(L1226=100%,K1226,(K1226/(1+L1226)*L1226)),2),0)</f>
        <v>0</v>
      </c>
      <c r="R1226" s="18">
        <f t="shared" ref="R1226:R1289" si="136">+J1226-P1226</f>
        <v>0</v>
      </c>
      <c r="S1226" s="18">
        <f t="shared" ref="S1226:S1289" si="137">+K1226-Q1226</f>
        <v>0</v>
      </c>
      <c r="T1226" s="52" t="e">
        <f>VLOOKUP(I1226,Konten!A:D,4,FALSE)</f>
        <v>#N/A</v>
      </c>
    </row>
    <row r="1227" spans="1:20">
      <c r="A1227" s="67"/>
      <c r="B1227" s="67">
        <f t="shared" si="132"/>
        <v>1218</v>
      </c>
      <c r="C1227" s="68"/>
      <c r="D1227" s="69"/>
      <c r="E1227" s="69"/>
      <c r="F1227" s="69"/>
      <c r="G1227" s="70"/>
      <c r="H1227" s="69"/>
      <c r="I1227" s="70"/>
      <c r="J1227" s="71"/>
      <c r="K1227" s="71"/>
      <c r="L1227" s="72"/>
      <c r="M1227" s="42">
        <f>IF($D$5=Abfrage!$O$2,(MONTH(C1227)),(VLOOKUP((MONTH(C1227)),Abfrage!$I$2:$J$13,2,FALSE)))</f>
        <v>1</v>
      </c>
      <c r="N1227" s="18">
        <f t="shared" si="133"/>
        <v>0</v>
      </c>
      <c r="O1227" s="18">
        <f t="shared" ref="O1227:O1290" si="138">IF(L1227="EUST",K1227,0)</f>
        <v>0</v>
      </c>
      <c r="P1227" s="18">
        <f t="shared" si="134"/>
        <v>0</v>
      </c>
      <c r="Q1227" s="18">
        <f t="shared" si="135"/>
        <v>0</v>
      </c>
      <c r="R1227" s="18">
        <f t="shared" si="136"/>
        <v>0</v>
      </c>
      <c r="S1227" s="18">
        <f t="shared" si="137"/>
        <v>0</v>
      </c>
      <c r="T1227" s="52" t="e">
        <f>VLOOKUP(I1227,Konten!A:D,4,FALSE)</f>
        <v>#N/A</v>
      </c>
    </row>
    <row r="1228" spans="1:20">
      <c r="A1228" s="67"/>
      <c r="B1228" s="67">
        <f t="shared" ref="B1228:B1291" si="139">B1227+1</f>
        <v>1219</v>
      </c>
      <c r="C1228" s="68"/>
      <c r="D1228" s="69"/>
      <c r="E1228" s="69"/>
      <c r="F1228" s="69"/>
      <c r="G1228" s="70"/>
      <c r="H1228" s="69"/>
      <c r="I1228" s="70"/>
      <c r="J1228" s="71"/>
      <c r="K1228" s="71"/>
      <c r="L1228" s="72"/>
      <c r="M1228" s="42">
        <f>IF($D$5=Abfrage!$O$2,(MONTH(C1228)),(VLOOKUP((MONTH(C1228)),Abfrage!$I$2:$J$13,2,FALSE)))</f>
        <v>1</v>
      </c>
      <c r="N1228" s="18">
        <f t="shared" si="133"/>
        <v>0</v>
      </c>
      <c r="O1228" s="18">
        <f t="shared" si="138"/>
        <v>0</v>
      </c>
      <c r="P1228" s="18">
        <f t="shared" si="134"/>
        <v>0</v>
      </c>
      <c r="Q1228" s="18">
        <f t="shared" si="135"/>
        <v>0</v>
      </c>
      <c r="R1228" s="18">
        <f t="shared" si="136"/>
        <v>0</v>
      </c>
      <c r="S1228" s="18">
        <f t="shared" si="137"/>
        <v>0</v>
      </c>
      <c r="T1228" s="52" t="e">
        <f>VLOOKUP(I1228,Konten!A:D,4,FALSE)</f>
        <v>#N/A</v>
      </c>
    </row>
    <row r="1229" spans="1:20">
      <c r="A1229" s="67"/>
      <c r="B1229" s="67">
        <f t="shared" si="139"/>
        <v>1220</v>
      </c>
      <c r="C1229" s="68"/>
      <c r="D1229" s="69"/>
      <c r="E1229" s="69"/>
      <c r="F1229" s="69"/>
      <c r="G1229" s="70"/>
      <c r="H1229" s="69"/>
      <c r="I1229" s="70"/>
      <c r="J1229" s="71"/>
      <c r="K1229" s="71"/>
      <c r="L1229" s="72"/>
      <c r="M1229" s="42">
        <f>IF($D$5=Abfrage!$O$2,(MONTH(C1229)),(VLOOKUP((MONTH(C1229)),Abfrage!$I$2:$J$13,2,FALSE)))</f>
        <v>1</v>
      </c>
      <c r="N1229" s="18">
        <f t="shared" si="133"/>
        <v>0</v>
      </c>
      <c r="O1229" s="18">
        <f t="shared" si="138"/>
        <v>0</v>
      </c>
      <c r="P1229" s="18">
        <f t="shared" si="134"/>
        <v>0</v>
      </c>
      <c r="Q1229" s="18">
        <f t="shared" si="135"/>
        <v>0</v>
      </c>
      <c r="R1229" s="18">
        <f t="shared" si="136"/>
        <v>0</v>
      </c>
      <c r="S1229" s="18">
        <f t="shared" si="137"/>
        <v>0</v>
      </c>
      <c r="T1229" s="52" t="e">
        <f>VLOOKUP(I1229,Konten!A:D,4,FALSE)</f>
        <v>#N/A</v>
      </c>
    </row>
    <row r="1230" spans="1:20">
      <c r="A1230" s="67"/>
      <c r="B1230" s="67">
        <f t="shared" si="139"/>
        <v>1221</v>
      </c>
      <c r="C1230" s="68"/>
      <c r="D1230" s="69"/>
      <c r="E1230" s="69"/>
      <c r="F1230" s="69"/>
      <c r="G1230" s="70"/>
      <c r="H1230" s="69"/>
      <c r="I1230" s="70"/>
      <c r="J1230" s="71"/>
      <c r="K1230" s="71"/>
      <c r="L1230" s="72"/>
      <c r="M1230" s="42">
        <f>IF($D$5=Abfrage!$O$2,(MONTH(C1230)),(VLOOKUP((MONTH(C1230)),Abfrage!$I$2:$J$13,2,FALSE)))</f>
        <v>1</v>
      </c>
      <c r="N1230" s="18">
        <f t="shared" si="133"/>
        <v>0</v>
      </c>
      <c r="O1230" s="18">
        <f t="shared" si="138"/>
        <v>0</v>
      </c>
      <c r="P1230" s="18">
        <f t="shared" si="134"/>
        <v>0</v>
      </c>
      <c r="Q1230" s="18">
        <f t="shared" si="135"/>
        <v>0</v>
      </c>
      <c r="R1230" s="18">
        <f t="shared" si="136"/>
        <v>0</v>
      </c>
      <c r="S1230" s="18">
        <f t="shared" si="137"/>
        <v>0</v>
      </c>
      <c r="T1230" s="52" t="e">
        <f>VLOOKUP(I1230,Konten!A:D,4,FALSE)</f>
        <v>#N/A</v>
      </c>
    </row>
    <row r="1231" spans="1:20">
      <c r="A1231" s="67"/>
      <c r="B1231" s="67">
        <f t="shared" si="139"/>
        <v>1222</v>
      </c>
      <c r="C1231" s="68"/>
      <c r="D1231" s="69"/>
      <c r="E1231" s="69"/>
      <c r="F1231" s="69"/>
      <c r="G1231" s="70"/>
      <c r="H1231" s="69"/>
      <c r="I1231" s="70"/>
      <c r="J1231" s="71"/>
      <c r="K1231" s="71"/>
      <c r="L1231" s="72"/>
      <c r="M1231" s="42">
        <f>IF($D$5=Abfrage!$O$2,(MONTH(C1231)),(VLOOKUP((MONTH(C1231)),Abfrage!$I$2:$J$13,2,FALSE)))</f>
        <v>1</v>
      </c>
      <c r="N1231" s="18">
        <f t="shared" si="133"/>
        <v>0</v>
      </c>
      <c r="O1231" s="18">
        <f t="shared" si="138"/>
        <v>0</v>
      </c>
      <c r="P1231" s="18">
        <f t="shared" si="134"/>
        <v>0</v>
      </c>
      <c r="Q1231" s="18">
        <f t="shared" si="135"/>
        <v>0</v>
      </c>
      <c r="R1231" s="18">
        <f t="shared" si="136"/>
        <v>0</v>
      </c>
      <c r="S1231" s="18">
        <f t="shared" si="137"/>
        <v>0</v>
      </c>
      <c r="T1231" s="52" t="e">
        <f>VLOOKUP(I1231,Konten!A:D,4,FALSE)</f>
        <v>#N/A</v>
      </c>
    </row>
    <row r="1232" spans="1:20">
      <c r="A1232" s="67"/>
      <c r="B1232" s="67">
        <f t="shared" si="139"/>
        <v>1223</v>
      </c>
      <c r="C1232" s="68"/>
      <c r="D1232" s="69"/>
      <c r="E1232" s="69"/>
      <c r="F1232" s="69"/>
      <c r="G1232" s="70"/>
      <c r="H1232" s="69"/>
      <c r="I1232" s="70"/>
      <c r="J1232" s="71"/>
      <c r="K1232" s="71"/>
      <c r="L1232" s="72"/>
      <c r="M1232" s="42">
        <f>IF($D$5=Abfrage!$O$2,(MONTH(C1232)),(VLOOKUP((MONTH(C1232)),Abfrage!$I$2:$J$13,2,FALSE)))</f>
        <v>1</v>
      </c>
      <c r="N1232" s="18">
        <f t="shared" si="133"/>
        <v>0</v>
      </c>
      <c r="O1232" s="18">
        <f t="shared" si="138"/>
        <v>0</v>
      </c>
      <c r="P1232" s="18">
        <f t="shared" si="134"/>
        <v>0</v>
      </c>
      <c r="Q1232" s="18">
        <f t="shared" si="135"/>
        <v>0</v>
      </c>
      <c r="R1232" s="18">
        <f t="shared" si="136"/>
        <v>0</v>
      </c>
      <c r="S1232" s="18">
        <f t="shared" si="137"/>
        <v>0</v>
      </c>
      <c r="T1232" s="52" t="e">
        <f>VLOOKUP(I1232,Konten!A:D,4,FALSE)</f>
        <v>#N/A</v>
      </c>
    </row>
    <row r="1233" spans="1:20">
      <c r="A1233" s="67"/>
      <c r="B1233" s="67">
        <f t="shared" si="139"/>
        <v>1224</v>
      </c>
      <c r="C1233" s="68"/>
      <c r="D1233" s="69"/>
      <c r="E1233" s="69"/>
      <c r="F1233" s="69"/>
      <c r="G1233" s="70"/>
      <c r="H1233" s="69"/>
      <c r="I1233" s="70"/>
      <c r="J1233" s="71"/>
      <c r="K1233" s="71"/>
      <c r="L1233" s="72"/>
      <c r="M1233" s="42">
        <f>IF($D$5=Abfrage!$O$2,(MONTH(C1233)),(VLOOKUP((MONTH(C1233)),Abfrage!$I$2:$J$13,2,FALSE)))</f>
        <v>1</v>
      </c>
      <c r="N1233" s="18">
        <f t="shared" si="133"/>
        <v>0</v>
      </c>
      <c r="O1233" s="18">
        <f t="shared" si="138"/>
        <v>0</v>
      </c>
      <c r="P1233" s="18">
        <f t="shared" si="134"/>
        <v>0</v>
      </c>
      <c r="Q1233" s="18">
        <f t="shared" si="135"/>
        <v>0</v>
      </c>
      <c r="R1233" s="18">
        <f t="shared" si="136"/>
        <v>0</v>
      </c>
      <c r="S1233" s="18">
        <f t="shared" si="137"/>
        <v>0</v>
      </c>
      <c r="T1233" s="52" t="e">
        <f>VLOOKUP(I1233,Konten!A:D,4,FALSE)</f>
        <v>#N/A</v>
      </c>
    </row>
    <row r="1234" spans="1:20">
      <c r="A1234" s="67"/>
      <c r="B1234" s="67">
        <f t="shared" si="139"/>
        <v>1225</v>
      </c>
      <c r="C1234" s="68"/>
      <c r="D1234" s="69"/>
      <c r="E1234" s="69"/>
      <c r="F1234" s="69"/>
      <c r="G1234" s="70"/>
      <c r="H1234" s="69"/>
      <c r="I1234" s="70"/>
      <c r="J1234" s="71"/>
      <c r="K1234" s="71"/>
      <c r="L1234" s="72"/>
      <c r="M1234" s="42">
        <f>IF($D$5=Abfrage!$O$2,(MONTH(C1234)),(VLOOKUP((MONTH(C1234)),Abfrage!$I$2:$J$13,2,FALSE)))</f>
        <v>1</v>
      </c>
      <c r="N1234" s="18">
        <f t="shared" si="133"/>
        <v>0</v>
      </c>
      <c r="O1234" s="18">
        <f t="shared" si="138"/>
        <v>0</v>
      </c>
      <c r="P1234" s="18">
        <f t="shared" si="134"/>
        <v>0</v>
      </c>
      <c r="Q1234" s="18">
        <f t="shared" si="135"/>
        <v>0</v>
      </c>
      <c r="R1234" s="18">
        <f t="shared" si="136"/>
        <v>0</v>
      </c>
      <c r="S1234" s="18">
        <f t="shared" si="137"/>
        <v>0</v>
      </c>
      <c r="T1234" s="52" t="e">
        <f>VLOOKUP(I1234,Konten!A:D,4,FALSE)</f>
        <v>#N/A</v>
      </c>
    </row>
    <row r="1235" spans="1:20">
      <c r="A1235" s="67"/>
      <c r="B1235" s="67">
        <f t="shared" si="139"/>
        <v>1226</v>
      </c>
      <c r="C1235" s="68"/>
      <c r="D1235" s="69"/>
      <c r="E1235" s="69"/>
      <c r="F1235" s="69"/>
      <c r="G1235" s="70"/>
      <c r="H1235" s="69"/>
      <c r="I1235" s="70"/>
      <c r="J1235" s="71"/>
      <c r="K1235" s="71"/>
      <c r="L1235" s="72"/>
      <c r="M1235" s="42">
        <f>IF($D$5=Abfrage!$O$2,(MONTH(C1235)),(VLOOKUP((MONTH(C1235)),Abfrage!$I$2:$J$13,2,FALSE)))</f>
        <v>1</v>
      </c>
      <c r="N1235" s="18">
        <f t="shared" si="133"/>
        <v>0</v>
      </c>
      <c r="O1235" s="18">
        <f t="shared" si="138"/>
        <v>0</v>
      </c>
      <c r="P1235" s="18">
        <f t="shared" si="134"/>
        <v>0</v>
      </c>
      <c r="Q1235" s="18">
        <f t="shared" si="135"/>
        <v>0</v>
      </c>
      <c r="R1235" s="18">
        <f t="shared" si="136"/>
        <v>0</v>
      </c>
      <c r="S1235" s="18">
        <f t="shared" si="137"/>
        <v>0</v>
      </c>
      <c r="T1235" s="52" t="e">
        <f>VLOOKUP(I1235,Konten!A:D,4,FALSE)</f>
        <v>#N/A</v>
      </c>
    </row>
    <row r="1236" spans="1:20">
      <c r="A1236" s="67"/>
      <c r="B1236" s="67">
        <f t="shared" si="139"/>
        <v>1227</v>
      </c>
      <c r="C1236" s="68"/>
      <c r="D1236" s="69"/>
      <c r="E1236" s="69"/>
      <c r="F1236" s="69"/>
      <c r="G1236" s="70"/>
      <c r="H1236" s="69"/>
      <c r="I1236" s="70"/>
      <c r="J1236" s="71"/>
      <c r="K1236" s="71"/>
      <c r="L1236" s="72"/>
      <c r="M1236" s="42">
        <f>IF($D$5=Abfrage!$O$2,(MONTH(C1236)),(VLOOKUP((MONTH(C1236)),Abfrage!$I$2:$J$13,2,FALSE)))</f>
        <v>1</v>
      </c>
      <c r="N1236" s="18">
        <f t="shared" si="133"/>
        <v>0</v>
      </c>
      <c r="O1236" s="18">
        <f t="shared" si="138"/>
        <v>0</v>
      </c>
      <c r="P1236" s="18">
        <f t="shared" si="134"/>
        <v>0</v>
      </c>
      <c r="Q1236" s="18">
        <f t="shared" si="135"/>
        <v>0</v>
      </c>
      <c r="R1236" s="18">
        <f t="shared" si="136"/>
        <v>0</v>
      </c>
      <c r="S1236" s="18">
        <f t="shared" si="137"/>
        <v>0</v>
      </c>
      <c r="T1236" s="52" t="e">
        <f>VLOOKUP(I1236,Konten!A:D,4,FALSE)</f>
        <v>#N/A</v>
      </c>
    </row>
    <row r="1237" spans="1:20">
      <c r="A1237" s="67"/>
      <c r="B1237" s="67">
        <f t="shared" si="139"/>
        <v>1228</v>
      </c>
      <c r="C1237" s="68"/>
      <c r="D1237" s="69"/>
      <c r="E1237" s="69"/>
      <c r="F1237" s="69"/>
      <c r="G1237" s="70"/>
      <c r="H1237" s="69"/>
      <c r="I1237" s="70"/>
      <c r="J1237" s="71"/>
      <c r="K1237" s="71"/>
      <c r="L1237" s="72"/>
      <c r="M1237" s="42">
        <f>IF($D$5=Abfrage!$O$2,(MONTH(C1237)),(VLOOKUP((MONTH(C1237)),Abfrage!$I$2:$J$13,2,FALSE)))</f>
        <v>1</v>
      </c>
      <c r="N1237" s="18">
        <f t="shared" si="133"/>
        <v>0</v>
      </c>
      <c r="O1237" s="18">
        <f t="shared" si="138"/>
        <v>0</v>
      </c>
      <c r="P1237" s="18">
        <f t="shared" si="134"/>
        <v>0</v>
      </c>
      <c r="Q1237" s="18">
        <f t="shared" si="135"/>
        <v>0</v>
      </c>
      <c r="R1237" s="18">
        <f t="shared" si="136"/>
        <v>0</v>
      </c>
      <c r="S1237" s="18">
        <f t="shared" si="137"/>
        <v>0</v>
      </c>
      <c r="T1237" s="52" t="e">
        <f>VLOOKUP(I1237,Konten!A:D,4,FALSE)</f>
        <v>#N/A</v>
      </c>
    </row>
    <row r="1238" spans="1:20">
      <c r="A1238" s="67"/>
      <c r="B1238" s="67">
        <f t="shared" si="139"/>
        <v>1229</v>
      </c>
      <c r="C1238" s="68"/>
      <c r="D1238" s="69"/>
      <c r="E1238" s="69"/>
      <c r="F1238" s="69"/>
      <c r="G1238" s="70"/>
      <c r="H1238" s="69"/>
      <c r="I1238" s="70"/>
      <c r="J1238" s="71"/>
      <c r="K1238" s="71"/>
      <c r="L1238" s="72"/>
      <c r="M1238" s="42">
        <f>IF($D$5=Abfrage!$O$2,(MONTH(C1238)),(VLOOKUP((MONTH(C1238)),Abfrage!$I$2:$J$13,2,FALSE)))</f>
        <v>1</v>
      </c>
      <c r="N1238" s="18">
        <f t="shared" si="133"/>
        <v>0</v>
      </c>
      <c r="O1238" s="18">
        <f t="shared" si="138"/>
        <v>0</v>
      </c>
      <c r="P1238" s="18">
        <f t="shared" si="134"/>
        <v>0</v>
      </c>
      <c r="Q1238" s="18">
        <f t="shared" si="135"/>
        <v>0</v>
      </c>
      <c r="R1238" s="18">
        <f t="shared" si="136"/>
        <v>0</v>
      </c>
      <c r="S1238" s="18">
        <f t="shared" si="137"/>
        <v>0</v>
      </c>
      <c r="T1238" s="52" t="e">
        <f>VLOOKUP(I1238,Konten!A:D,4,FALSE)</f>
        <v>#N/A</v>
      </c>
    </row>
    <row r="1239" spans="1:20">
      <c r="A1239" s="67"/>
      <c r="B1239" s="67">
        <f t="shared" si="139"/>
        <v>1230</v>
      </c>
      <c r="C1239" s="68"/>
      <c r="D1239" s="69"/>
      <c r="E1239" s="69"/>
      <c r="F1239" s="69"/>
      <c r="G1239" s="70"/>
      <c r="H1239" s="69"/>
      <c r="I1239" s="70"/>
      <c r="J1239" s="71"/>
      <c r="K1239" s="71"/>
      <c r="L1239" s="72"/>
      <c r="M1239" s="42">
        <f>IF($D$5=Abfrage!$O$2,(MONTH(C1239)),(VLOOKUP((MONTH(C1239)),Abfrage!$I$2:$J$13,2,FALSE)))</f>
        <v>1</v>
      </c>
      <c r="N1239" s="18">
        <f t="shared" si="133"/>
        <v>0</v>
      </c>
      <c r="O1239" s="18">
        <f t="shared" si="138"/>
        <v>0</v>
      </c>
      <c r="P1239" s="18">
        <f t="shared" si="134"/>
        <v>0</v>
      </c>
      <c r="Q1239" s="18">
        <f t="shared" si="135"/>
        <v>0</v>
      </c>
      <c r="R1239" s="18">
        <f t="shared" si="136"/>
        <v>0</v>
      </c>
      <c r="S1239" s="18">
        <f t="shared" si="137"/>
        <v>0</v>
      </c>
      <c r="T1239" s="52" t="e">
        <f>VLOOKUP(I1239,Konten!A:D,4,FALSE)</f>
        <v>#N/A</v>
      </c>
    </row>
    <row r="1240" spans="1:20">
      <c r="A1240" s="67"/>
      <c r="B1240" s="67">
        <f t="shared" si="139"/>
        <v>1231</v>
      </c>
      <c r="C1240" s="68"/>
      <c r="D1240" s="69"/>
      <c r="E1240" s="69"/>
      <c r="F1240" s="69"/>
      <c r="G1240" s="70"/>
      <c r="H1240" s="69"/>
      <c r="I1240" s="70"/>
      <c r="J1240" s="71"/>
      <c r="K1240" s="71"/>
      <c r="L1240" s="72"/>
      <c r="M1240" s="42">
        <f>IF($D$5=Abfrage!$O$2,(MONTH(C1240)),(VLOOKUP((MONTH(C1240)),Abfrage!$I$2:$J$13,2,FALSE)))</f>
        <v>1</v>
      </c>
      <c r="N1240" s="18">
        <f t="shared" si="133"/>
        <v>0</v>
      </c>
      <c r="O1240" s="18">
        <f t="shared" si="138"/>
        <v>0</v>
      </c>
      <c r="P1240" s="18">
        <f t="shared" si="134"/>
        <v>0</v>
      </c>
      <c r="Q1240" s="18">
        <f t="shared" si="135"/>
        <v>0</v>
      </c>
      <c r="R1240" s="18">
        <f t="shared" si="136"/>
        <v>0</v>
      </c>
      <c r="S1240" s="18">
        <f t="shared" si="137"/>
        <v>0</v>
      </c>
      <c r="T1240" s="52" t="e">
        <f>VLOOKUP(I1240,Konten!A:D,4,FALSE)</f>
        <v>#N/A</v>
      </c>
    </row>
    <row r="1241" spans="1:20">
      <c r="A1241" s="67"/>
      <c r="B1241" s="67">
        <f t="shared" si="139"/>
        <v>1232</v>
      </c>
      <c r="C1241" s="68"/>
      <c r="D1241" s="69"/>
      <c r="E1241" s="69"/>
      <c r="F1241" s="69"/>
      <c r="G1241" s="70"/>
      <c r="H1241" s="69"/>
      <c r="I1241" s="70"/>
      <c r="J1241" s="71"/>
      <c r="K1241" s="71"/>
      <c r="L1241" s="72"/>
      <c r="M1241" s="42">
        <f>IF($D$5=Abfrage!$O$2,(MONTH(C1241)),(VLOOKUP((MONTH(C1241)),Abfrage!$I$2:$J$13,2,FALSE)))</f>
        <v>1</v>
      </c>
      <c r="N1241" s="18">
        <f t="shared" si="133"/>
        <v>0</v>
      </c>
      <c r="O1241" s="18">
        <f t="shared" si="138"/>
        <v>0</v>
      </c>
      <c r="P1241" s="18">
        <f t="shared" si="134"/>
        <v>0</v>
      </c>
      <c r="Q1241" s="18">
        <f t="shared" si="135"/>
        <v>0</v>
      </c>
      <c r="R1241" s="18">
        <f t="shared" si="136"/>
        <v>0</v>
      </c>
      <c r="S1241" s="18">
        <f t="shared" si="137"/>
        <v>0</v>
      </c>
      <c r="T1241" s="52" t="e">
        <f>VLOOKUP(I1241,Konten!A:D,4,FALSE)</f>
        <v>#N/A</v>
      </c>
    </row>
    <row r="1242" spans="1:20">
      <c r="A1242" s="67"/>
      <c r="B1242" s="67">
        <f t="shared" si="139"/>
        <v>1233</v>
      </c>
      <c r="C1242" s="68"/>
      <c r="D1242" s="69"/>
      <c r="E1242" s="69"/>
      <c r="F1242" s="69"/>
      <c r="G1242" s="70"/>
      <c r="H1242" s="69"/>
      <c r="I1242" s="70"/>
      <c r="J1242" s="71"/>
      <c r="K1242" s="71"/>
      <c r="L1242" s="72"/>
      <c r="M1242" s="42">
        <f>IF($D$5=Abfrage!$O$2,(MONTH(C1242)),(VLOOKUP((MONTH(C1242)),Abfrage!$I$2:$J$13,2,FALSE)))</f>
        <v>1</v>
      </c>
      <c r="N1242" s="18">
        <f t="shared" si="133"/>
        <v>0</v>
      </c>
      <c r="O1242" s="18">
        <f t="shared" si="138"/>
        <v>0</v>
      </c>
      <c r="P1242" s="18">
        <f t="shared" si="134"/>
        <v>0</v>
      </c>
      <c r="Q1242" s="18">
        <f t="shared" si="135"/>
        <v>0</v>
      </c>
      <c r="R1242" s="18">
        <f t="shared" si="136"/>
        <v>0</v>
      </c>
      <c r="S1242" s="18">
        <f t="shared" si="137"/>
        <v>0</v>
      </c>
      <c r="T1242" s="52" t="e">
        <f>VLOOKUP(I1242,Konten!A:D,4,FALSE)</f>
        <v>#N/A</v>
      </c>
    </row>
    <row r="1243" spans="1:20">
      <c r="A1243" s="67"/>
      <c r="B1243" s="67">
        <f t="shared" si="139"/>
        <v>1234</v>
      </c>
      <c r="C1243" s="68"/>
      <c r="D1243" s="69"/>
      <c r="E1243" s="69"/>
      <c r="F1243" s="69"/>
      <c r="G1243" s="70"/>
      <c r="H1243" s="69"/>
      <c r="I1243" s="70"/>
      <c r="J1243" s="71"/>
      <c r="K1243" s="71"/>
      <c r="L1243" s="72"/>
      <c r="M1243" s="42">
        <f>IF($D$5=Abfrage!$O$2,(MONTH(C1243)),(VLOOKUP((MONTH(C1243)),Abfrage!$I$2:$J$13,2,FALSE)))</f>
        <v>1</v>
      </c>
      <c r="N1243" s="18">
        <f t="shared" si="133"/>
        <v>0</v>
      </c>
      <c r="O1243" s="18">
        <f t="shared" si="138"/>
        <v>0</v>
      </c>
      <c r="P1243" s="18">
        <f t="shared" si="134"/>
        <v>0</v>
      </c>
      <c r="Q1243" s="18">
        <f t="shared" si="135"/>
        <v>0</v>
      </c>
      <c r="R1243" s="18">
        <f t="shared" si="136"/>
        <v>0</v>
      </c>
      <c r="S1243" s="18">
        <f t="shared" si="137"/>
        <v>0</v>
      </c>
      <c r="T1243" s="52" t="e">
        <f>VLOOKUP(I1243,Konten!A:D,4,FALSE)</f>
        <v>#N/A</v>
      </c>
    </row>
    <row r="1244" spans="1:20">
      <c r="A1244" s="67"/>
      <c r="B1244" s="67">
        <f t="shared" si="139"/>
        <v>1235</v>
      </c>
      <c r="C1244" s="68"/>
      <c r="D1244" s="69"/>
      <c r="E1244" s="69"/>
      <c r="F1244" s="69"/>
      <c r="G1244" s="70"/>
      <c r="H1244" s="69"/>
      <c r="I1244" s="70"/>
      <c r="J1244" s="71"/>
      <c r="K1244" s="71"/>
      <c r="L1244" s="72"/>
      <c r="M1244" s="42">
        <f>IF($D$5=Abfrage!$O$2,(MONTH(C1244)),(VLOOKUP((MONTH(C1244)),Abfrage!$I$2:$J$13,2,FALSE)))</f>
        <v>1</v>
      </c>
      <c r="N1244" s="18">
        <f t="shared" si="133"/>
        <v>0</v>
      </c>
      <c r="O1244" s="18">
        <f t="shared" si="138"/>
        <v>0</v>
      </c>
      <c r="P1244" s="18">
        <f t="shared" si="134"/>
        <v>0</v>
      </c>
      <c r="Q1244" s="18">
        <f t="shared" si="135"/>
        <v>0</v>
      </c>
      <c r="R1244" s="18">
        <f t="shared" si="136"/>
        <v>0</v>
      </c>
      <c r="S1244" s="18">
        <f t="shared" si="137"/>
        <v>0</v>
      </c>
      <c r="T1244" s="52" t="e">
        <f>VLOOKUP(I1244,Konten!A:D,4,FALSE)</f>
        <v>#N/A</v>
      </c>
    </row>
    <row r="1245" spans="1:20">
      <c r="A1245" s="67"/>
      <c r="B1245" s="67">
        <f t="shared" si="139"/>
        <v>1236</v>
      </c>
      <c r="C1245" s="68"/>
      <c r="D1245" s="69"/>
      <c r="E1245" s="69"/>
      <c r="F1245" s="69"/>
      <c r="G1245" s="70"/>
      <c r="H1245" s="69"/>
      <c r="I1245" s="70"/>
      <c r="J1245" s="71"/>
      <c r="K1245" s="71"/>
      <c r="L1245" s="72"/>
      <c r="M1245" s="42">
        <f>IF($D$5=Abfrage!$O$2,(MONTH(C1245)),(VLOOKUP((MONTH(C1245)),Abfrage!$I$2:$J$13,2,FALSE)))</f>
        <v>1</v>
      </c>
      <c r="N1245" s="18">
        <f t="shared" si="133"/>
        <v>0</v>
      </c>
      <c r="O1245" s="18">
        <f t="shared" si="138"/>
        <v>0</v>
      </c>
      <c r="P1245" s="18">
        <f t="shared" si="134"/>
        <v>0</v>
      </c>
      <c r="Q1245" s="18">
        <f t="shared" si="135"/>
        <v>0</v>
      </c>
      <c r="R1245" s="18">
        <f t="shared" si="136"/>
        <v>0</v>
      </c>
      <c r="S1245" s="18">
        <f t="shared" si="137"/>
        <v>0</v>
      </c>
      <c r="T1245" s="52" t="e">
        <f>VLOOKUP(I1245,Konten!A:D,4,FALSE)</f>
        <v>#N/A</v>
      </c>
    </row>
    <row r="1246" spans="1:20">
      <c r="A1246" s="67"/>
      <c r="B1246" s="67">
        <f t="shared" si="139"/>
        <v>1237</v>
      </c>
      <c r="C1246" s="68"/>
      <c r="D1246" s="69"/>
      <c r="E1246" s="69"/>
      <c r="F1246" s="69"/>
      <c r="G1246" s="70"/>
      <c r="H1246" s="69"/>
      <c r="I1246" s="70"/>
      <c r="J1246" s="71"/>
      <c r="K1246" s="71"/>
      <c r="L1246" s="72"/>
      <c r="M1246" s="42">
        <f>IF($D$5=Abfrage!$O$2,(MONTH(C1246)),(VLOOKUP((MONTH(C1246)),Abfrage!$I$2:$J$13,2,FALSE)))</f>
        <v>1</v>
      </c>
      <c r="N1246" s="18">
        <f t="shared" si="133"/>
        <v>0</v>
      </c>
      <c r="O1246" s="18">
        <f t="shared" si="138"/>
        <v>0</v>
      </c>
      <c r="P1246" s="18">
        <f t="shared" si="134"/>
        <v>0</v>
      </c>
      <c r="Q1246" s="18">
        <f t="shared" si="135"/>
        <v>0</v>
      </c>
      <c r="R1246" s="18">
        <f t="shared" si="136"/>
        <v>0</v>
      </c>
      <c r="S1246" s="18">
        <f t="shared" si="137"/>
        <v>0</v>
      </c>
      <c r="T1246" s="52" t="e">
        <f>VLOOKUP(I1246,Konten!A:D,4,FALSE)</f>
        <v>#N/A</v>
      </c>
    </row>
    <row r="1247" spans="1:20">
      <c r="A1247" s="67"/>
      <c r="B1247" s="67">
        <f t="shared" si="139"/>
        <v>1238</v>
      </c>
      <c r="C1247" s="68"/>
      <c r="D1247" s="69"/>
      <c r="E1247" s="69"/>
      <c r="F1247" s="69"/>
      <c r="G1247" s="70"/>
      <c r="H1247" s="69"/>
      <c r="I1247" s="70"/>
      <c r="J1247" s="71"/>
      <c r="K1247" s="71"/>
      <c r="L1247" s="72"/>
      <c r="M1247" s="42">
        <f>IF($D$5=Abfrage!$O$2,(MONTH(C1247)),(VLOOKUP((MONTH(C1247)),Abfrage!$I$2:$J$13,2,FALSE)))</f>
        <v>1</v>
      </c>
      <c r="N1247" s="18">
        <f t="shared" si="133"/>
        <v>0</v>
      </c>
      <c r="O1247" s="18">
        <f t="shared" si="138"/>
        <v>0</v>
      </c>
      <c r="P1247" s="18">
        <f t="shared" si="134"/>
        <v>0</v>
      </c>
      <c r="Q1247" s="18">
        <f t="shared" si="135"/>
        <v>0</v>
      </c>
      <c r="R1247" s="18">
        <f t="shared" si="136"/>
        <v>0</v>
      </c>
      <c r="S1247" s="18">
        <f t="shared" si="137"/>
        <v>0</v>
      </c>
      <c r="T1247" s="52" t="e">
        <f>VLOOKUP(I1247,Konten!A:D,4,FALSE)</f>
        <v>#N/A</v>
      </c>
    </row>
    <row r="1248" spans="1:20">
      <c r="A1248" s="67"/>
      <c r="B1248" s="67">
        <f t="shared" si="139"/>
        <v>1239</v>
      </c>
      <c r="C1248" s="68"/>
      <c r="D1248" s="69"/>
      <c r="E1248" s="69"/>
      <c r="F1248" s="69"/>
      <c r="G1248" s="70"/>
      <c r="H1248" s="69"/>
      <c r="I1248" s="70"/>
      <c r="J1248" s="71"/>
      <c r="K1248" s="71"/>
      <c r="L1248" s="72"/>
      <c r="M1248" s="42">
        <f>IF($D$5=Abfrage!$O$2,(MONTH(C1248)),(VLOOKUP((MONTH(C1248)),Abfrage!$I$2:$J$13,2,FALSE)))</f>
        <v>1</v>
      </c>
      <c r="N1248" s="18">
        <f t="shared" si="133"/>
        <v>0</v>
      </c>
      <c r="O1248" s="18">
        <f t="shared" si="138"/>
        <v>0</v>
      </c>
      <c r="P1248" s="18">
        <f t="shared" si="134"/>
        <v>0</v>
      </c>
      <c r="Q1248" s="18">
        <f t="shared" si="135"/>
        <v>0</v>
      </c>
      <c r="R1248" s="18">
        <f t="shared" si="136"/>
        <v>0</v>
      </c>
      <c r="S1248" s="18">
        <f t="shared" si="137"/>
        <v>0</v>
      </c>
      <c r="T1248" s="52" t="e">
        <f>VLOOKUP(I1248,Konten!A:D,4,FALSE)</f>
        <v>#N/A</v>
      </c>
    </row>
    <row r="1249" spans="1:20">
      <c r="A1249" s="67"/>
      <c r="B1249" s="67">
        <f t="shared" si="139"/>
        <v>1240</v>
      </c>
      <c r="C1249" s="68"/>
      <c r="D1249" s="69"/>
      <c r="E1249" s="69"/>
      <c r="F1249" s="69"/>
      <c r="G1249" s="70"/>
      <c r="H1249" s="69"/>
      <c r="I1249" s="70"/>
      <c r="J1249" s="71"/>
      <c r="K1249" s="71"/>
      <c r="L1249" s="72"/>
      <c r="M1249" s="42">
        <f>IF($D$5=Abfrage!$O$2,(MONTH(C1249)),(VLOOKUP((MONTH(C1249)),Abfrage!$I$2:$J$13,2,FALSE)))</f>
        <v>1</v>
      </c>
      <c r="N1249" s="18">
        <f t="shared" si="133"/>
        <v>0</v>
      </c>
      <c r="O1249" s="18">
        <f t="shared" si="138"/>
        <v>0</v>
      </c>
      <c r="P1249" s="18">
        <f t="shared" si="134"/>
        <v>0</v>
      </c>
      <c r="Q1249" s="18">
        <f t="shared" si="135"/>
        <v>0</v>
      </c>
      <c r="R1249" s="18">
        <f t="shared" si="136"/>
        <v>0</v>
      </c>
      <c r="S1249" s="18">
        <f t="shared" si="137"/>
        <v>0</v>
      </c>
      <c r="T1249" s="52" t="e">
        <f>VLOOKUP(I1249,Konten!A:D,4,FALSE)</f>
        <v>#N/A</v>
      </c>
    </row>
    <row r="1250" spans="1:20">
      <c r="A1250" s="67"/>
      <c r="B1250" s="67">
        <f t="shared" si="139"/>
        <v>1241</v>
      </c>
      <c r="C1250" s="68"/>
      <c r="D1250" s="69"/>
      <c r="E1250" s="69"/>
      <c r="F1250" s="69"/>
      <c r="G1250" s="70"/>
      <c r="H1250" s="69"/>
      <c r="I1250" s="70"/>
      <c r="J1250" s="71"/>
      <c r="K1250" s="71"/>
      <c r="L1250" s="72"/>
      <c r="M1250" s="42">
        <f>IF($D$5=Abfrage!$O$2,(MONTH(C1250)),(VLOOKUP((MONTH(C1250)),Abfrage!$I$2:$J$13,2,FALSE)))</f>
        <v>1</v>
      </c>
      <c r="N1250" s="18">
        <f t="shared" si="133"/>
        <v>0</v>
      </c>
      <c r="O1250" s="18">
        <f t="shared" si="138"/>
        <v>0</v>
      </c>
      <c r="P1250" s="18">
        <f t="shared" si="134"/>
        <v>0</v>
      </c>
      <c r="Q1250" s="18">
        <f t="shared" si="135"/>
        <v>0</v>
      </c>
      <c r="R1250" s="18">
        <f t="shared" si="136"/>
        <v>0</v>
      </c>
      <c r="S1250" s="18">
        <f t="shared" si="137"/>
        <v>0</v>
      </c>
      <c r="T1250" s="52" t="e">
        <f>VLOOKUP(I1250,Konten!A:D,4,FALSE)</f>
        <v>#N/A</v>
      </c>
    </row>
    <row r="1251" spans="1:20">
      <c r="A1251" s="67"/>
      <c r="B1251" s="67">
        <f t="shared" si="139"/>
        <v>1242</v>
      </c>
      <c r="C1251" s="68"/>
      <c r="D1251" s="69"/>
      <c r="E1251" s="69"/>
      <c r="F1251" s="69"/>
      <c r="G1251" s="70"/>
      <c r="H1251" s="69"/>
      <c r="I1251" s="70"/>
      <c r="J1251" s="71"/>
      <c r="K1251" s="71"/>
      <c r="L1251" s="72"/>
      <c r="M1251" s="42">
        <f>IF($D$5=Abfrage!$O$2,(MONTH(C1251)),(VLOOKUP((MONTH(C1251)),Abfrage!$I$2:$J$13,2,FALSE)))</f>
        <v>1</v>
      </c>
      <c r="N1251" s="18">
        <f t="shared" si="133"/>
        <v>0</v>
      </c>
      <c r="O1251" s="18">
        <f t="shared" si="138"/>
        <v>0</v>
      </c>
      <c r="P1251" s="18">
        <f t="shared" si="134"/>
        <v>0</v>
      </c>
      <c r="Q1251" s="18">
        <f t="shared" si="135"/>
        <v>0</v>
      </c>
      <c r="R1251" s="18">
        <f t="shared" si="136"/>
        <v>0</v>
      </c>
      <c r="S1251" s="18">
        <f t="shared" si="137"/>
        <v>0</v>
      </c>
      <c r="T1251" s="52" t="e">
        <f>VLOOKUP(I1251,Konten!A:D,4,FALSE)</f>
        <v>#N/A</v>
      </c>
    </row>
    <row r="1252" spans="1:20">
      <c r="A1252" s="67"/>
      <c r="B1252" s="67">
        <f t="shared" si="139"/>
        <v>1243</v>
      </c>
      <c r="C1252" s="68"/>
      <c r="D1252" s="69"/>
      <c r="E1252" s="69"/>
      <c r="F1252" s="69"/>
      <c r="G1252" s="70"/>
      <c r="H1252" s="69"/>
      <c r="I1252" s="70"/>
      <c r="J1252" s="71"/>
      <c r="K1252" s="71"/>
      <c r="L1252" s="72"/>
      <c r="M1252" s="42">
        <f>IF($D$5=Abfrage!$O$2,(MONTH(C1252)),(VLOOKUP((MONTH(C1252)),Abfrage!$I$2:$J$13,2,FALSE)))</f>
        <v>1</v>
      </c>
      <c r="N1252" s="18">
        <f t="shared" si="133"/>
        <v>0</v>
      </c>
      <c r="O1252" s="18">
        <f t="shared" si="138"/>
        <v>0</v>
      </c>
      <c r="P1252" s="18">
        <f t="shared" si="134"/>
        <v>0</v>
      </c>
      <c r="Q1252" s="18">
        <f t="shared" si="135"/>
        <v>0</v>
      </c>
      <c r="R1252" s="18">
        <f t="shared" si="136"/>
        <v>0</v>
      </c>
      <c r="S1252" s="18">
        <f t="shared" si="137"/>
        <v>0</v>
      </c>
      <c r="T1252" s="52" t="e">
        <f>VLOOKUP(I1252,Konten!A:D,4,FALSE)</f>
        <v>#N/A</v>
      </c>
    </row>
    <row r="1253" spans="1:20">
      <c r="A1253" s="67"/>
      <c r="B1253" s="67">
        <f t="shared" si="139"/>
        <v>1244</v>
      </c>
      <c r="C1253" s="68"/>
      <c r="D1253" s="69"/>
      <c r="E1253" s="69"/>
      <c r="F1253" s="69"/>
      <c r="G1253" s="70"/>
      <c r="H1253" s="69"/>
      <c r="I1253" s="70"/>
      <c r="J1253" s="71"/>
      <c r="K1253" s="71"/>
      <c r="L1253" s="72"/>
      <c r="M1253" s="42">
        <f>IF($D$5=Abfrage!$O$2,(MONTH(C1253)),(VLOOKUP((MONTH(C1253)),Abfrage!$I$2:$J$13,2,FALSE)))</f>
        <v>1</v>
      </c>
      <c r="N1253" s="18">
        <f t="shared" si="133"/>
        <v>0</v>
      </c>
      <c r="O1253" s="18">
        <f t="shared" si="138"/>
        <v>0</v>
      </c>
      <c r="P1253" s="18">
        <f t="shared" si="134"/>
        <v>0</v>
      </c>
      <c r="Q1253" s="18">
        <f t="shared" si="135"/>
        <v>0</v>
      </c>
      <c r="R1253" s="18">
        <f t="shared" si="136"/>
        <v>0</v>
      </c>
      <c r="S1253" s="18">
        <f t="shared" si="137"/>
        <v>0</v>
      </c>
      <c r="T1253" s="52" t="e">
        <f>VLOOKUP(I1253,Konten!A:D,4,FALSE)</f>
        <v>#N/A</v>
      </c>
    </row>
    <row r="1254" spans="1:20">
      <c r="A1254" s="67"/>
      <c r="B1254" s="67">
        <f t="shared" si="139"/>
        <v>1245</v>
      </c>
      <c r="C1254" s="68"/>
      <c r="D1254" s="69"/>
      <c r="E1254" s="69"/>
      <c r="F1254" s="69"/>
      <c r="G1254" s="70"/>
      <c r="H1254" s="69"/>
      <c r="I1254" s="70"/>
      <c r="J1254" s="71"/>
      <c r="K1254" s="71"/>
      <c r="L1254" s="72"/>
      <c r="M1254" s="42">
        <f>IF($D$5=Abfrage!$O$2,(MONTH(C1254)),(VLOOKUP((MONTH(C1254)),Abfrage!$I$2:$J$13,2,FALSE)))</f>
        <v>1</v>
      </c>
      <c r="N1254" s="18">
        <f t="shared" si="133"/>
        <v>0</v>
      </c>
      <c r="O1254" s="18">
        <f t="shared" si="138"/>
        <v>0</v>
      </c>
      <c r="P1254" s="18">
        <f t="shared" si="134"/>
        <v>0</v>
      </c>
      <c r="Q1254" s="18">
        <f t="shared" si="135"/>
        <v>0</v>
      </c>
      <c r="R1254" s="18">
        <f t="shared" si="136"/>
        <v>0</v>
      </c>
      <c r="S1254" s="18">
        <f t="shared" si="137"/>
        <v>0</v>
      </c>
      <c r="T1254" s="52" t="e">
        <f>VLOOKUP(I1254,Konten!A:D,4,FALSE)</f>
        <v>#N/A</v>
      </c>
    </row>
    <row r="1255" spans="1:20">
      <c r="A1255" s="67"/>
      <c r="B1255" s="67">
        <f t="shared" si="139"/>
        <v>1246</v>
      </c>
      <c r="C1255" s="68"/>
      <c r="D1255" s="69"/>
      <c r="E1255" s="69"/>
      <c r="F1255" s="69"/>
      <c r="G1255" s="70"/>
      <c r="H1255" s="69"/>
      <c r="I1255" s="70"/>
      <c r="J1255" s="71"/>
      <c r="K1255" s="71"/>
      <c r="L1255" s="72"/>
      <c r="M1255" s="42">
        <f>IF($D$5=Abfrage!$O$2,(MONTH(C1255)),(VLOOKUP((MONTH(C1255)),Abfrage!$I$2:$J$13,2,FALSE)))</f>
        <v>1</v>
      </c>
      <c r="N1255" s="18">
        <f t="shared" si="133"/>
        <v>0</v>
      </c>
      <c r="O1255" s="18">
        <f t="shared" si="138"/>
        <v>0</v>
      </c>
      <c r="P1255" s="18">
        <f t="shared" si="134"/>
        <v>0</v>
      </c>
      <c r="Q1255" s="18">
        <f t="shared" si="135"/>
        <v>0</v>
      </c>
      <c r="R1255" s="18">
        <f t="shared" si="136"/>
        <v>0</v>
      </c>
      <c r="S1255" s="18">
        <f t="shared" si="137"/>
        <v>0</v>
      </c>
      <c r="T1255" s="52" t="e">
        <f>VLOOKUP(I1255,Konten!A:D,4,FALSE)</f>
        <v>#N/A</v>
      </c>
    </row>
    <row r="1256" spans="1:20">
      <c r="A1256" s="67"/>
      <c r="B1256" s="67">
        <f t="shared" si="139"/>
        <v>1247</v>
      </c>
      <c r="C1256" s="68"/>
      <c r="D1256" s="69"/>
      <c r="E1256" s="69"/>
      <c r="F1256" s="69"/>
      <c r="G1256" s="70"/>
      <c r="H1256" s="69"/>
      <c r="I1256" s="70"/>
      <c r="J1256" s="71"/>
      <c r="K1256" s="71"/>
      <c r="L1256" s="72"/>
      <c r="M1256" s="42">
        <f>IF($D$5=Abfrage!$O$2,(MONTH(C1256)),(VLOOKUP((MONTH(C1256)),Abfrage!$I$2:$J$13,2,FALSE)))</f>
        <v>1</v>
      </c>
      <c r="N1256" s="18">
        <f t="shared" si="133"/>
        <v>0</v>
      </c>
      <c r="O1256" s="18">
        <f t="shared" si="138"/>
        <v>0</v>
      </c>
      <c r="P1256" s="18">
        <f t="shared" si="134"/>
        <v>0</v>
      </c>
      <c r="Q1256" s="18">
        <f t="shared" si="135"/>
        <v>0</v>
      </c>
      <c r="R1256" s="18">
        <f t="shared" si="136"/>
        <v>0</v>
      </c>
      <c r="S1256" s="18">
        <f t="shared" si="137"/>
        <v>0</v>
      </c>
      <c r="T1256" s="52" t="e">
        <f>VLOOKUP(I1256,Konten!A:D,4,FALSE)</f>
        <v>#N/A</v>
      </c>
    </row>
    <row r="1257" spans="1:20">
      <c r="A1257" s="67"/>
      <c r="B1257" s="67">
        <f t="shared" si="139"/>
        <v>1248</v>
      </c>
      <c r="C1257" s="68"/>
      <c r="D1257" s="69"/>
      <c r="E1257" s="69"/>
      <c r="F1257" s="69"/>
      <c r="G1257" s="70"/>
      <c r="H1257" s="69"/>
      <c r="I1257" s="70"/>
      <c r="J1257" s="71"/>
      <c r="K1257" s="71"/>
      <c r="L1257" s="72"/>
      <c r="M1257" s="42">
        <f>IF($D$5=Abfrage!$O$2,(MONTH(C1257)),(VLOOKUP((MONTH(C1257)),Abfrage!$I$2:$J$13,2,FALSE)))</f>
        <v>1</v>
      </c>
      <c r="N1257" s="18">
        <f t="shared" si="133"/>
        <v>0</v>
      </c>
      <c r="O1257" s="18">
        <f t="shared" si="138"/>
        <v>0</v>
      </c>
      <c r="P1257" s="18">
        <f t="shared" si="134"/>
        <v>0</v>
      </c>
      <c r="Q1257" s="18">
        <f t="shared" si="135"/>
        <v>0</v>
      </c>
      <c r="R1257" s="18">
        <f t="shared" si="136"/>
        <v>0</v>
      </c>
      <c r="S1257" s="18">
        <f t="shared" si="137"/>
        <v>0</v>
      </c>
      <c r="T1257" s="52" t="e">
        <f>VLOOKUP(I1257,Konten!A:D,4,FALSE)</f>
        <v>#N/A</v>
      </c>
    </row>
    <row r="1258" spans="1:20">
      <c r="A1258" s="67"/>
      <c r="B1258" s="67">
        <f t="shared" si="139"/>
        <v>1249</v>
      </c>
      <c r="C1258" s="68"/>
      <c r="D1258" s="69"/>
      <c r="E1258" s="69"/>
      <c r="F1258" s="69"/>
      <c r="G1258" s="70"/>
      <c r="H1258" s="69"/>
      <c r="I1258" s="70"/>
      <c r="J1258" s="71"/>
      <c r="K1258" s="71"/>
      <c r="L1258" s="72"/>
      <c r="M1258" s="42">
        <f>IF($D$5=Abfrage!$O$2,(MONTH(C1258)),(VLOOKUP((MONTH(C1258)),Abfrage!$I$2:$J$13,2,FALSE)))</f>
        <v>1</v>
      </c>
      <c r="N1258" s="18">
        <f t="shared" si="133"/>
        <v>0</v>
      </c>
      <c r="O1258" s="18">
        <f t="shared" si="138"/>
        <v>0</v>
      </c>
      <c r="P1258" s="18">
        <f t="shared" si="134"/>
        <v>0</v>
      </c>
      <c r="Q1258" s="18">
        <f t="shared" si="135"/>
        <v>0</v>
      </c>
      <c r="R1258" s="18">
        <f t="shared" si="136"/>
        <v>0</v>
      </c>
      <c r="S1258" s="18">
        <f t="shared" si="137"/>
        <v>0</v>
      </c>
      <c r="T1258" s="52" t="e">
        <f>VLOOKUP(I1258,Konten!A:D,4,FALSE)</f>
        <v>#N/A</v>
      </c>
    </row>
    <row r="1259" spans="1:20">
      <c r="A1259" s="67"/>
      <c r="B1259" s="67">
        <f t="shared" si="139"/>
        <v>1250</v>
      </c>
      <c r="C1259" s="68"/>
      <c r="D1259" s="69"/>
      <c r="E1259" s="69"/>
      <c r="F1259" s="69"/>
      <c r="G1259" s="70"/>
      <c r="H1259" s="69"/>
      <c r="I1259" s="70"/>
      <c r="J1259" s="71"/>
      <c r="K1259" s="71"/>
      <c r="L1259" s="72"/>
      <c r="M1259" s="42">
        <f>IF($D$5=Abfrage!$O$2,(MONTH(C1259)),(VLOOKUP((MONTH(C1259)),Abfrage!$I$2:$J$13,2,FALSE)))</f>
        <v>1</v>
      </c>
      <c r="N1259" s="18">
        <f t="shared" si="133"/>
        <v>0</v>
      </c>
      <c r="O1259" s="18">
        <f t="shared" si="138"/>
        <v>0</v>
      </c>
      <c r="P1259" s="18">
        <f t="shared" si="134"/>
        <v>0</v>
      </c>
      <c r="Q1259" s="18">
        <f t="shared" si="135"/>
        <v>0</v>
      </c>
      <c r="R1259" s="18">
        <f t="shared" si="136"/>
        <v>0</v>
      </c>
      <c r="S1259" s="18">
        <f t="shared" si="137"/>
        <v>0</v>
      </c>
      <c r="T1259" s="52" t="e">
        <f>VLOOKUP(I1259,Konten!A:D,4,FALSE)</f>
        <v>#N/A</v>
      </c>
    </row>
    <row r="1260" spans="1:20">
      <c r="A1260" s="67"/>
      <c r="B1260" s="67">
        <f t="shared" si="139"/>
        <v>1251</v>
      </c>
      <c r="C1260" s="68"/>
      <c r="D1260" s="69"/>
      <c r="E1260" s="69"/>
      <c r="F1260" s="69"/>
      <c r="G1260" s="70"/>
      <c r="H1260" s="69"/>
      <c r="I1260" s="70"/>
      <c r="J1260" s="71"/>
      <c r="K1260" s="71"/>
      <c r="L1260" s="72"/>
      <c r="M1260" s="42">
        <f>IF($D$5=Abfrage!$O$2,(MONTH(C1260)),(VLOOKUP((MONTH(C1260)),Abfrage!$I$2:$J$13,2,FALSE)))</f>
        <v>1</v>
      </c>
      <c r="N1260" s="18">
        <f t="shared" si="133"/>
        <v>0</v>
      </c>
      <c r="O1260" s="18">
        <f t="shared" si="138"/>
        <v>0</v>
      </c>
      <c r="P1260" s="18">
        <f t="shared" si="134"/>
        <v>0</v>
      </c>
      <c r="Q1260" s="18">
        <f t="shared" si="135"/>
        <v>0</v>
      </c>
      <c r="R1260" s="18">
        <f t="shared" si="136"/>
        <v>0</v>
      </c>
      <c r="S1260" s="18">
        <f t="shared" si="137"/>
        <v>0</v>
      </c>
      <c r="T1260" s="52" t="e">
        <f>VLOOKUP(I1260,Konten!A:D,4,FALSE)</f>
        <v>#N/A</v>
      </c>
    </row>
    <row r="1261" spans="1:20">
      <c r="A1261" s="67"/>
      <c r="B1261" s="67">
        <f t="shared" si="139"/>
        <v>1252</v>
      </c>
      <c r="C1261" s="68"/>
      <c r="D1261" s="69"/>
      <c r="E1261" s="69"/>
      <c r="F1261" s="69"/>
      <c r="G1261" s="70"/>
      <c r="H1261" s="69"/>
      <c r="I1261" s="70"/>
      <c r="J1261" s="71"/>
      <c r="K1261" s="71"/>
      <c r="L1261" s="72"/>
      <c r="M1261" s="42">
        <f>IF($D$5=Abfrage!$O$2,(MONTH(C1261)),(VLOOKUP((MONTH(C1261)),Abfrage!$I$2:$J$13,2,FALSE)))</f>
        <v>1</v>
      </c>
      <c r="N1261" s="18">
        <f t="shared" si="133"/>
        <v>0</v>
      </c>
      <c r="O1261" s="18">
        <f t="shared" si="138"/>
        <v>0</v>
      </c>
      <c r="P1261" s="18">
        <f t="shared" si="134"/>
        <v>0</v>
      </c>
      <c r="Q1261" s="18">
        <f t="shared" si="135"/>
        <v>0</v>
      </c>
      <c r="R1261" s="18">
        <f t="shared" si="136"/>
        <v>0</v>
      </c>
      <c r="S1261" s="18">
        <f t="shared" si="137"/>
        <v>0</v>
      </c>
      <c r="T1261" s="52" t="e">
        <f>VLOOKUP(I1261,Konten!A:D,4,FALSE)</f>
        <v>#N/A</v>
      </c>
    </row>
    <row r="1262" spans="1:20">
      <c r="A1262" s="67"/>
      <c r="B1262" s="67">
        <f t="shared" si="139"/>
        <v>1253</v>
      </c>
      <c r="C1262" s="68"/>
      <c r="D1262" s="69"/>
      <c r="E1262" s="69"/>
      <c r="F1262" s="69"/>
      <c r="G1262" s="70"/>
      <c r="H1262" s="69"/>
      <c r="I1262" s="70"/>
      <c r="J1262" s="71"/>
      <c r="K1262" s="71"/>
      <c r="L1262" s="72"/>
      <c r="M1262" s="42">
        <f>IF($D$5=Abfrage!$O$2,(MONTH(C1262)),(VLOOKUP((MONTH(C1262)),Abfrage!$I$2:$J$13,2,FALSE)))</f>
        <v>1</v>
      </c>
      <c r="N1262" s="18">
        <f t="shared" si="133"/>
        <v>0</v>
      </c>
      <c r="O1262" s="18">
        <f t="shared" si="138"/>
        <v>0</v>
      </c>
      <c r="P1262" s="18">
        <f t="shared" si="134"/>
        <v>0</v>
      </c>
      <c r="Q1262" s="18">
        <f t="shared" si="135"/>
        <v>0</v>
      </c>
      <c r="R1262" s="18">
        <f t="shared" si="136"/>
        <v>0</v>
      </c>
      <c r="S1262" s="18">
        <f t="shared" si="137"/>
        <v>0</v>
      </c>
      <c r="T1262" s="52" t="e">
        <f>VLOOKUP(I1262,Konten!A:D,4,FALSE)</f>
        <v>#N/A</v>
      </c>
    </row>
    <row r="1263" spans="1:20">
      <c r="A1263" s="67"/>
      <c r="B1263" s="67">
        <f t="shared" si="139"/>
        <v>1254</v>
      </c>
      <c r="C1263" s="68"/>
      <c r="D1263" s="69"/>
      <c r="E1263" s="69"/>
      <c r="F1263" s="69"/>
      <c r="G1263" s="70"/>
      <c r="H1263" s="69"/>
      <c r="I1263" s="70"/>
      <c r="J1263" s="71"/>
      <c r="K1263" s="71"/>
      <c r="L1263" s="72"/>
      <c r="M1263" s="42">
        <f>IF($D$5=Abfrage!$O$2,(MONTH(C1263)),(VLOOKUP((MONTH(C1263)),Abfrage!$I$2:$J$13,2,FALSE)))</f>
        <v>1</v>
      </c>
      <c r="N1263" s="18">
        <f t="shared" si="133"/>
        <v>0</v>
      </c>
      <c r="O1263" s="18">
        <f t="shared" si="138"/>
        <v>0</v>
      </c>
      <c r="P1263" s="18">
        <f t="shared" si="134"/>
        <v>0</v>
      </c>
      <c r="Q1263" s="18">
        <f t="shared" si="135"/>
        <v>0</v>
      </c>
      <c r="R1263" s="18">
        <f t="shared" si="136"/>
        <v>0</v>
      </c>
      <c r="S1263" s="18">
        <f t="shared" si="137"/>
        <v>0</v>
      </c>
      <c r="T1263" s="52" t="e">
        <f>VLOOKUP(I1263,Konten!A:D,4,FALSE)</f>
        <v>#N/A</v>
      </c>
    </row>
    <row r="1264" spans="1:20">
      <c r="A1264" s="67"/>
      <c r="B1264" s="67">
        <f t="shared" si="139"/>
        <v>1255</v>
      </c>
      <c r="C1264" s="68"/>
      <c r="D1264" s="69"/>
      <c r="E1264" s="69"/>
      <c r="F1264" s="69"/>
      <c r="G1264" s="70"/>
      <c r="H1264" s="69"/>
      <c r="I1264" s="70"/>
      <c r="J1264" s="71"/>
      <c r="K1264" s="71"/>
      <c r="L1264" s="72"/>
      <c r="M1264" s="42">
        <f>IF($D$5=Abfrage!$O$2,(MONTH(C1264)),(VLOOKUP((MONTH(C1264)),Abfrage!$I$2:$J$13,2,FALSE)))</f>
        <v>1</v>
      </c>
      <c r="N1264" s="18">
        <f t="shared" si="133"/>
        <v>0</v>
      </c>
      <c r="O1264" s="18">
        <f t="shared" si="138"/>
        <v>0</v>
      </c>
      <c r="P1264" s="18">
        <f t="shared" si="134"/>
        <v>0</v>
      </c>
      <c r="Q1264" s="18">
        <f t="shared" si="135"/>
        <v>0</v>
      </c>
      <c r="R1264" s="18">
        <f t="shared" si="136"/>
        <v>0</v>
      </c>
      <c r="S1264" s="18">
        <f t="shared" si="137"/>
        <v>0</v>
      </c>
      <c r="T1264" s="52" t="e">
        <f>VLOOKUP(I1264,Konten!A:D,4,FALSE)</f>
        <v>#N/A</v>
      </c>
    </row>
    <row r="1265" spans="1:20">
      <c r="A1265" s="67"/>
      <c r="B1265" s="67">
        <f t="shared" si="139"/>
        <v>1256</v>
      </c>
      <c r="C1265" s="68"/>
      <c r="D1265" s="69"/>
      <c r="E1265" s="69"/>
      <c r="F1265" s="69"/>
      <c r="G1265" s="70"/>
      <c r="H1265" s="69"/>
      <c r="I1265" s="70"/>
      <c r="J1265" s="71"/>
      <c r="K1265" s="71"/>
      <c r="L1265" s="72"/>
      <c r="M1265" s="42">
        <f>IF($D$5=Abfrage!$O$2,(MONTH(C1265)),(VLOOKUP((MONTH(C1265)),Abfrage!$I$2:$J$13,2,FALSE)))</f>
        <v>1</v>
      </c>
      <c r="N1265" s="18">
        <f t="shared" si="133"/>
        <v>0</v>
      </c>
      <c r="O1265" s="18">
        <f t="shared" si="138"/>
        <v>0</v>
      </c>
      <c r="P1265" s="18">
        <f t="shared" si="134"/>
        <v>0</v>
      </c>
      <c r="Q1265" s="18">
        <f t="shared" si="135"/>
        <v>0</v>
      </c>
      <c r="R1265" s="18">
        <f t="shared" si="136"/>
        <v>0</v>
      </c>
      <c r="S1265" s="18">
        <f t="shared" si="137"/>
        <v>0</v>
      </c>
      <c r="T1265" s="52" t="e">
        <f>VLOOKUP(I1265,Konten!A:D,4,FALSE)</f>
        <v>#N/A</v>
      </c>
    </row>
    <row r="1266" spans="1:20">
      <c r="A1266" s="67"/>
      <c r="B1266" s="67">
        <f t="shared" si="139"/>
        <v>1257</v>
      </c>
      <c r="C1266" s="68"/>
      <c r="D1266" s="69"/>
      <c r="E1266" s="69"/>
      <c r="F1266" s="69"/>
      <c r="G1266" s="70"/>
      <c r="H1266" s="69"/>
      <c r="I1266" s="70"/>
      <c r="J1266" s="71"/>
      <c r="K1266" s="71"/>
      <c r="L1266" s="72"/>
      <c r="M1266" s="42">
        <f>IF($D$5=Abfrage!$O$2,(MONTH(C1266)),(VLOOKUP((MONTH(C1266)),Abfrage!$I$2:$J$13,2,FALSE)))</f>
        <v>1</v>
      </c>
      <c r="N1266" s="18">
        <f t="shared" si="133"/>
        <v>0</v>
      </c>
      <c r="O1266" s="18">
        <f t="shared" si="138"/>
        <v>0</v>
      </c>
      <c r="P1266" s="18">
        <f t="shared" si="134"/>
        <v>0</v>
      </c>
      <c r="Q1266" s="18">
        <f t="shared" si="135"/>
        <v>0</v>
      </c>
      <c r="R1266" s="18">
        <f t="shared" si="136"/>
        <v>0</v>
      </c>
      <c r="S1266" s="18">
        <f t="shared" si="137"/>
        <v>0</v>
      </c>
      <c r="T1266" s="52" t="e">
        <f>VLOOKUP(I1266,Konten!A:D,4,FALSE)</f>
        <v>#N/A</v>
      </c>
    </row>
    <row r="1267" spans="1:20">
      <c r="A1267" s="67"/>
      <c r="B1267" s="67">
        <f t="shared" si="139"/>
        <v>1258</v>
      </c>
      <c r="C1267" s="68"/>
      <c r="D1267" s="69"/>
      <c r="E1267" s="69"/>
      <c r="F1267" s="69"/>
      <c r="G1267" s="70"/>
      <c r="H1267" s="69"/>
      <c r="I1267" s="70"/>
      <c r="J1267" s="71"/>
      <c r="K1267" s="71"/>
      <c r="L1267" s="72"/>
      <c r="M1267" s="42">
        <f>IF($D$5=Abfrage!$O$2,(MONTH(C1267)),(VLOOKUP((MONTH(C1267)),Abfrage!$I$2:$J$13,2,FALSE)))</f>
        <v>1</v>
      </c>
      <c r="N1267" s="18">
        <f t="shared" si="133"/>
        <v>0</v>
      </c>
      <c r="O1267" s="18">
        <f t="shared" si="138"/>
        <v>0</v>
      </c>
      <c r="P1267" s="18">
        <f t="shared" si="134"/>
        <v>0</v>
      </c>
      <c r="Q1267" s="18">
        <f t="shared" si="135"/>
        <v>0</v>
      </c>
      <c r="R1267" s="18">
        <f t="shared" si="136"/>
        <v>0</v>
      </c>
      <c r="S1267" s="18">
        <f t="shared" si="137"/>
        <v>0</v>
      </c>
      <c r="T1267" s="52" t="e">
        <f>VLOOKUP(I1267,Konten!A:D,4,FALSE)</f>
        <v>#N/A</v>
      </c>
    </row>
    <row r="1268" spans="1:20">
      <c r="A1268" s="67"/>
      <c r="B1268" s="67">
        <f t="shared" si="139"/>
        <v>1259</v>
      </c>
      <c r="C1268" s="68"/>
      <c r="D1268" s="69"/>
      <c r="E1268" s="69"/>
      <c r="F1268" s="69"/>
      <c r="G1268" s="70"/>
      <c r="H1268" s="69"/>
      <c r="I1268" s="70"/>
      <c r="J1268" s="71"/>
      <c r="K1268" s="71"/>
      <c r="L1268" s="72"/>
      <c r="M1268" s="42">
        <f>IF($D$5=Abfrage!$O$2,(MONTH(C1268)),(VLOOKUP((MONTH(C1268)),Abfrage!$I$2:$J$13,2,FALSE)))</f>
        <v>1</v>
      </c>
      <c r="N1268" s="18">
        <f t="shared" si="133"/>
        <v>0</v>
      </c>
      <c r="O1268" s="18">
        <f t="shared" si="138"/>
        <v>0</v>
      </c>
      <c r="P1268" s="18">
        <f t="shared" si="134"/>
        <v>0</v>
      </c>
      <c r="Q1268" s="18">
        <f t="shared" si="135"/>
        <v>0</v>
      </c>
      <c r="R1268" s="18">
        <f t="shared" si="136"/>
        <v>0</v>
      </c>
      <c r="S1268" s="18">
        <f t="shared" si="137"/>
        <v>0</v>
      </c>
      <c r="T1268" s="52" t="e">
        <f>VLOOKUP(I1268,Konten!A:D,4,FALSE)</f>
        <v>#N/A</v>
      </c>
    </row>
    <row r="1269" spans="1:20">
      <c r="A1269" s="67"/>
      <c r="B1269" s="67">
        <f t="shared" si="139"/>
        <v>1260</v>
      </c>
      <c r="C1269" s="68"/>
      <c r="D1269" s="69"/>
      <c r="E1269" s="69"/>
      <c r="F1269" s="69"/>
      <c r="G1269" s="70"/>
      <c r="H1269" s="69"/>
      <c r="I1269" s="70"/>
      <c r="J1269" s="71"/>
      <c r="K1269" s="71"/>
      <c r="L1269" s="72"/>
      <c r="M1269" s="42">
        <f>IF($D$5=Abfrage!$O$2,(MONTH(C1269)),(VLOOKUP((MONTH(C1269)),Abfrage!$I$2:$J$13,2,FALSE)))</f>
        <v>1</v>
      </c>
      <c r="N1269" s="18">
        <f t="shared" si="133"/>
        <v>0</v>
      </c>
      <c r="O1269" s="18">
        <f t="shared" si="138"/>
        <v>0</v>
      </c>
      <c r="P1269" s="18">
        <f t="shared" si="134"/>
        <v>0</v>
      </c>
      <c r="Q1269" s="18">
        <f t="shared" si="135"/>
        <v>0</v>
      </c>
      <c r="R1269" s="18">
        <f t="shared" si="136"/>
        <v>0</v>
      </c>
      <c r="S1269" s="18">
        <f t="shared" si="137"/>
        <v>0</v>
      </c>
      <c r="T1269" s="52" t="e">
        <f>VLOOKUP(I1269,Konten!A:D,4,FALSE)</f>
        <v>#N/A</v>
      </c>
    </row>
    <row r="1270" spans="1:20">
      <c r="A1270" s="67"/>
      <c r="B1270" s="67">
        <f t="shared" si="139"/>
        <v>1261</v>
      </c>
      <c r="C1270" s="68"/>
      <c r="D1270" s="69"/>
      <c r="E1270" s="69"/>
      <c r="F1270" s="69"/>
      <c r="G1270" s="70"/>
      <c r="H1270" s="69"/>
      <c r="I1270" s="70"/>
      <c r="J1270" s="71"/>
      <c r="K1270" s="71"/>
      <c r="L1270" s="72"/>
      <c r="M1270" s="42">
        <f>IF($D$5=Abfrage!$O$2,(MONTH(C1270)),(VLOOKUP((MONTH(C1270)),Abfrage!$I$2:$J$13,2,FALSE)))</f>
        <v>1</v>
      </c>
      <c r="N1270" s="18">
        <f t="shared" si="133"/>
        <v>0</v>
      </c>
      <c r="O1270" s="18">
        <f t="shared" si="138"/>
        <v>0</v>
      </c>
      <c r="P1270" s="18">
        <f t="shared" si="134"/>
        <v>0</v>
      </c>
      <c r="Q1270" s="18">
        <f t="shared" si="135"/>
        <v>0</v>
      </c>
      <c r="R1270" s="18">
        <f t="shared" si="136"/>
        <v>0</v>
      </c>
      <c r="S1270" s="18">
        <f t="shared" si="137"/>
        <v>0</v>
      </c>
      <c r="T1270" s="52" t="e">
        <f>VLOOKUP(I1270,Konten!A:D,4,FALSE)</f>
        <v>#N/A</v>
      </c>
    </row>
    <row r="1271" spans="1:20">
      <c r="A1271" s="67"/>
      <c r="B1271" s="67">
        <f t="shared" si="139"/>
        <v>1262</v>
      </c>
      <c r="C1271" s="68"/>
      <c r="D1271" s="69"/>
      <c r="E1271" s="69"/>
      <c r="F1271" s="69"/>
      <c r="G1271" s="70"/>
      <c r="H1271" s="69"/>
      <c r="I1271" s="70"/>
      <c r="J1271" s="71"/>
      <c r="K1271" s="71"/>
      <c r="L1271" s="72"/>
      <c r="M1271" s="42">
        <f>IF($D$5=Abfrage!$O$2,(MONTH(C1271)),(VLOOKUP((MONTH(C1271)),Abfrage!$I$2:$J$13,2,FALSE)))</f>
        <v>1</v>
      </c>
      <c r="N1271" s="18">
        <f t="shared" si="133"/>
        <v>0</v>
      </c>
      <c r="O1271" s="18">
        <f t="shared" si="138"/>
        <v>0</v>
      </c>
      <c r="P1271" s="18">
        <f t="shared" si="134"/>
        <v>0</v>
      </c>
      <c r="Q1271" s="18">
        <f t="shared" si="135"/>
        <v>0</v>
      </c>
      <c r="R1271" s="18">
        <f t="shared" si="136"/>
        <v>0</v>
      </c>
      <c r="S1271" s="18">
        <f t="shared" si="137"/>
        <v>0</v>
      </c>
      <c r="T1271" s="52" t="e">
        <f>VLOOKUP(I1271,Konten!A:D,4,FALSE)</f>
        <v>#N/A</v>
      </c>
    </row>
    <row r="1272" spans="1:20">
      <c r="A1272" s="67"/>
      <c r="B1272" s="67">
        <f t="shared" si="139"/>
        <v>1263</v>
      </c>
      <c r="C1272" s="68"/>
      <c r="D1272" s="69"/>
      <c r="E1272" s="69"/>
      <c r="F1272" s="69"/>
      <c r="G1272" s="70"/>
      <c r="H1272" s="69"/>
      <c r="I1272" s="70"/>
      <c r="J1272" s="71"/>
      <c r="K1272" s="71"/>
      <c r="L1272" s="72"/>
      <c r="M1272" s="42">
        <f>IF($D$5=Abfrage!$O$2,(MONTH(C1272)),(VLOOKUP((MONTH(C1272)),Abfrage!$I$2:$J$13,2,FALSE)))</f>
        <v>1</v>
      </c>
      <c r="N1272" s="18">
        <f t="shared" si="133"/>
        <v>0</v>
      </c>
      <c r="O1272" s="18">
        <f t="shared" si="138"/>
        <v>0</v>
      </c>
      <c r="P1272" s="18">
        <f t="shared" si="134"/>
        <v>0</v>
      </c>
      <c r="Q1272" s="18">
        <f t="shared" si="135"/>
        <v>0</v>
      </c>
      <c r="R1272" s="18">
        <f t="shared" si="136"/>
        <v>0</v>
      </c>
      <c r="S1272" s="18">
        <f t="shared" si="137"/>
        <v>0</v>
      </c>
      <c r="T1272" s="52" t="e">
        <f>VLOOKUP(I1272,Konten!A:D,4,FALSE)</f>
        <v>#N/A</v>
      </c>
    </row>
    <row r="1273" spans="1:20">
      <c r="A1273" s="67"/>
      <c r="B1273" s="67">
        <f t="shared" si="139"/>
        <v>1264</v>
      </c>
      <c r="C1273" s="68"/>
      <c r="D1273" s="69"/>
      <c r="E1273" s="69"/>
      <c r="F1273" s="69"/>
      <c r="G1273" s="70"/>
      <c r="H1273" s="69"/>
      <c r="I1273" s="70"/>
      <c r="J1273" s="71"/>
      <c r="K1273" s="71"/>
      <c r="L1273" s="72"/>
      <c r="M1273" s="42">
        <f>IF($D$5=Abfrage!$O$2,(MONTH(C1273)),(VLOOKUP((MONTH(C1273)),Abfrage!$I$2:$J$13,2,FALSE)))</f>
        <v>1</v>
      </c>
      <c r="N1273" s="18">
        <f t="shared" si="133"/>
        <v>0</v>
      </c>
      <c r="O1273" s="18">
        <f t="shared" si="138"/>
        <v>0</v>
      </c>
      <c r="P1273" s="18">
        <f t="shared" si="134"/>
        <v>0</v>
      </c>
      <c r="Q1273" s="18">
        <f t="shared" si="135"/>
        <v>0</v>
      </c>
      <c r="R1273" s="18">
        <f t="shared" si="136"/>
        <v>0</v>
      </c>
      <c r="S1273" s="18">
        <f t="shared" si="137"/>
        <v>0</v>
      </c>
      <c r="T1273" s="52" t="e">
        <f>VLOOKUP(I1273,Konten!A:D,4,FALSE)</f>
        <v>#N/A</v>
      </c>
    </row>
    <row r="1274" spans="1:20">
      <c r="A1274" s="67"/>
      <c r="B1274" s="67">
        <f t="shared" si="139"/>
        <v>1265</v>
      </c>
      <c r="C1274" s="68"/>
      <c r="D1274" s="69"/>
      <c r="E1274" s="69"/>
      <c r="F1274" s="69"/>
      <c r="G1274" s="70"/>
      <c r="H1274" s="69"/>
      <c r="I1274" s="70"/>
      <c r="J1274" s="71"/>
      <c r="K1274" s="71"/>
      <c r="L1274" s="72"/>
      <c r="M1274" s="42">
        <f>IF($D$5=Abfrage!$O$2,(MONTH(C1274)),(VLOOKUP((MONTH(C1274)),Abfrage!$I$2:$J$13,2,FALSE)))</f>
        <v>1</v>
      </c>
      <c r="N1274" s="18">
        <f t="shared" si="133"/>
        <v>0</v>
      </c>
      <c r="O1274" s="18">
        <f t="shared" si="138"/>
        <v>0</v>
      </c>
      <c r="P1274" s="18">
        <f t="shared" si="134"/>
        <v>0</v>
      </c>
      <c r="Q1274" s="18">
        <f t="shared" si="135"/>
        <v>0</v>
      </c>
      <c r="R1274" s="18">
        <f t="shared" si="136"/>
        <v>0</v>
      </c>
      <c r="S1274" s="18">
        <f t="shared" si="137"/>
        <v>0</v>
      </c>
      <c r="T1274" s="52" t="e">
        <f>VLOOKUP(I1274,Konten!A:D,4,FALSE)</f>
        <v>#N/A</v>
      </c>
    </row>
    <row r="1275" spans="1:20">
      <c r="A1275" s="67"/>
      <c r="B1275" s="67">
        <f t="shared" si="139"/>
        <v>1266</v>
      </c>
      <c r="C1275" s="68"/>
      <c r="D1275" s="69"/>
      <c r="E1275" s="69"/>
      <c r="F1275" s="69"/>
      <c r="G1275" s="70"/>
      <c r="H1275" s="69"/>
      <c r="I1275" s="70"/>
      <c r="J1275" s="71"/>
      <c r="K1275" s="71"/>
      <c r="L1275" s="72"/>
      <c r="M1275" s="42">
        <f>IF($D$5=Abfrage!$O$2,(MONTH(C1275)),(VLOOKUP((MONTH(C1275)),Abfrage!$I$2:$J$13,2,FALSE)))</f>
        <v>1</v>
      </c>
      <c r="N1275" s="18">
        <f t="shared" si="133"/>
        <v>0</v>
      </c>
      <c r="O1275" s="18">
        <f t="shared" si="138"/>
        <v>0</v>
      </c>
      <c r="P1275" s="18">
        <f t="shared" si="134"/>
        <v>0</v>
      </c>
      <c r="Q1275" s="18">
        <f t="shared" si="135"/>
        <v>0</v>
      </c>
      <c r="R1275" s="18">
        <f t="shared" si="136"/>
        <v>0</v>
      </c>
      <c r="S1275" s="18">
        <f t="shared" si="137"/>
        <v>0</v>
      </c>
      <c r="T1275" s="52" t="e">
        <f>VLOOKUP(I1275,Konten!A:D,4,FALSE)</f>
        <v>#N/A</v>
      </c>
    </row>
    <row r="1276" spans="1:20">
      <c r="A1276" s="67"/>
      <c r="B1276" s="67">
        <f t="shared" si="139"/>
        <v>1267</v>
      </c>
      <c r="C1276" s="68"/>
      <c r="D1276" s="69"/>
      <c r="E1276" s="69"/>
      <c r="F1276" s="69"/>
      <c r="G1276" s="70"/>
      <c r="H1276" s="69"/>
      <c r="I1276" s="70"/>
      <c r="J1276" s="71"/>
      <c r="K1276" s="71"/>
      <c r="L1276" s="72"/>
      <c r="M1276" s="42">
        <f>IF($D$5=Abfrage!$O$2,(MONTH(C1276)),(VLOOKUP((MONTH(C1276)),Abfrage!$I$2:$J$13,2,FALSE)))</f>
        <v>1</v>
      </c>
      <c r="N1276" s="18">
        <f t="shared" si="133"/>
        <v>0</v>
      </c>
      <c r="O1276" s="18">
        <f t="shared" si="138"/>
        <v>0</v>
      </c>
      <c r="P1276" s="18">
        <f t="shared" si="134"/>
        <v>0</v>
      </c>
      <c r="Q1276" s="18">
        <f t="shared" si="135"/>
        <v>0</v>
      </c>
      <c r="R1276" s="18">
        <f t="shared" si="136"/>
        <v>0</v>
      </c>
      <c r="S1276" s="18">
        <f t="shared" si="137"/>
        <v>0</v>
      </c>
      <c r="T1276" s="52" t="e">
        <f>VLOOKUP(I1276,Konten!A:D,4,FALSE)</f>
        <v>#N/A</v>
      </c>
    </row>
    <row r="1277" spans="1:20">
      <c r="A1277" s="67"/>
      <c r="B1277" s="67">
        <f t="shared" si="139"/>
        <v>1268</v>
      </c>
      <c r="C1277" s="68"/>
      <c r="D1277" s="69"/>
      <c r="E1277" s="69"/>
      <c r="F1277" s="69"/>
      <c r="G1277" s="70"/>
      <c r="H1277" s="69"/>
      <c r="I1277" s="70"/>
      <c r="J1277" s="71"/>
      <c r="K1277" s="71"/>
      <c r="L1277" s="72"/>
      <c r="M1277" s="42">
        <f>IF($D$5=Abfrage!$O$2,(MONTH(C1277)),(VLOOKUP((MONTH(C1277)),Abfrage!$I$2:$J$13,2,FALSE)))</f>
        <v>1</v>
      </c>
      <c r="N1277" s="18">
        <f t="shared" si="133"/>
        <v>0</v>
      </c>
      <c r="O1277" s="18">
        <f t="shared" si="138"/>
        <v>0</v>
      </c>
      <c r="P1277" s="18">
        <f t="shared" si="134"/>
        <v>0</v>
      </c>
      <c r="Q1277" s="18">
        <f t="shared" si="135"/>
        <v>0</v>
      </c>
      <c r="R1277" s="18">
        <f t="shared" si="136"/>
        <v>0</v>
      </c>
      <c r="S1277" s="18">
        <f t="shared" si="137"/>
        <v>0</v>
      </c>
      <c r="T1277" s="52" t="e">
        <f>VLOOKUP(I1277,Konten!A:D,4,FALSE)</f>
        <v>#N/A</v>
      </c>
    </row>
    <row r="1278" spans="1:20">
      <c r="A1278" s="67"/>
      <c r="B1278" s="67">
        <f t="shared" si="139"/>
        <v>1269</v>
      </c>
      <c r="C1278" s="68"/>
      <c r="D1278" s="69"/>
      <c r="E1278" s="69"/>
      <c r="F1278" s="69"/>
      <c r="G1278" s="70"/>
      <c r="H1278" s="69"/>
      <c r="I1278" s="70"/>
      <c r="J1278" s="71"/>
      <c r="K1278" s="71"/>
      <c r="L1278" s="72"/>
      <c r="M1278" s="42">
        <f>IF($D$5=Abfrage!$O$2,(MONTH(C1278)),(VLOOKUP((MONTH(C1278)),Abfrage!$I$2:$J$13,2,FALSE)))</f>
        <v>1</v>
      </c>
      <c r="N1278" s="18">
        <f t="shared" si="133"/>
        <v>0</v>
      </c>
      <c r="O1278" s="18">
        <f t="shared" si="138"/>
        <v>0</v>
      </c>
      <c r="P1278" s="18">
        <f t="shared" si="134"/>
        <v>0</v>
      </c>
      <c r="Q1278" s="18">
        <f t="shared" si="135"/>
        <v>0</v>
      </c>
      <c r="R1278" s="18">
        <f t="shared" si="136"/>
        <v>0</v>
      </c>
      <c r="S1278" s="18">
        <f t="shared" si="137"/>
        <v>0</v>
      </c>
      <c r="T1278" s="52" t="e">
        <f>VLOOKUP(I1278,Konten!A:D,4,FALSE)</f>
        <v>#N/A</v>
      </c>
    </row>
    <row r="1279" spans="1:20">
      <c r="A1279" s="67"/>
      <c r="B1279" s="67">
        <f t="shared" si="139"/>
        <v>1270</v>
      </c>
      <c r="C1279" s="68"/>
      <c r="D1279" s="69"/>
      <c r="E1279" s="69"/>
      <c r="F1279" s="69"/>
      <c r="G1279" s="70"/>
      <c r="H1279" s="69"/>
      <c r="I1279" s="70"/>
      <c r="J1279" s="71"/>
      <c r="K1279" s="71"/>
      <c r="L1279" s="72"/>
      <c r="M1279" s="42">
        <f>IF($D$5=Abfrage!$O$2,(MONTH(C1279)),(VLOOKUP((MONTH(C1279)),Abfrage!$I$2:$J$13,2,FALSE)))</f>
        <v>1</v>
      </c>
      <c r="N1279" s="18">
        <f t="shared" si="133"/>
        <v>0</v>
      </c>
      <c r="O1279" s="18">
        <f t="shared" si="138"/>
        <v>0</v>
      </c>
      <c r="P1279" s="18">
        <f t="shared" si="134"/>
        <v>0</v>
      </c>
      <c r="Q1279" s="18">
        <f t="shared" si="135"/>
        <v>0</v>
      </c>
      <c r="R1279" s="18">
        <f t="shared" si="136"/>
        <v>0</v>
      </c>
      <c r="S1279" s="18">
        <f t="shared" si="137"/>
        <v>0</v>
      </c>
      <c r="T1279" s="52" t="e">
        <f>VLOOKUP(I1279,Konten!A:D,4,FALSE)</f>
        <v>#N/A</v>
      </c>
    </row>
    <row r="1280" spans="1:20">
      <c r="A1280" s="67"/>
      <c r="B1280" s="67">
        <f t="shared" si="139"/>
        <v>1271</v>
      </c>
      <c r="C1280" s="68"/>
      <c r="D1280" s="69"/>
      <c r="E1280" s="69"/>
      <c r="F1280" s="69"/>
      <c r="G1280" s="70"/>
      <c r="H1280" s="69"/>
      <c r="I1280" s="70"/>
      <c r="J1280" s="71"/>
      <c r="K1280" s="71"/>
      <c r="L1280" s="72"/>
      <c r="M1280" s="42">
        <f>IF($D$5=Abfrage!$O$2,(MONTH(C1280)),(VLOOKUP((MONTH(C1280)),Abfrage!$I$2:$J$13,2,FALSE)))</f>
        <v>1</v>
      </c>
      <c r="N1280" s="18">
        <f t="shared" si="133"/>
        <v>0</v>
      </c>
      <c r="O1280" s="18">
        <f t="shared" si="138"/>
        <v>0</v>
      </c>
      <c r="P1280" s="18">
        <f t="shared" si="134"/>
        <v>0</v>
      </c>
      <c r="Q1280" s="18">
        <f t="shared" si="135"/>
        <v>0</v>
      </c>
      <c r="R1280" s="18">
        <f t="shared" si="136"/>
        <v>0</v>
      </c>
      <c r="S1280" s="18">
        <f t="shared" si="137"/>
        <v>0</v>
      </c>
      <c r="T1280" s="52" t="e">
        <f>VLOOKUP(I1280,Konten!A:D,4,FALSE)</f>
        <v>#N/A</v>
      </c>
    </row>
    <row r="1281" spans="1:20">
      <c r="A1281" s="67"/>
      <c r="B1281" s="67">
        <f t="shared" si="139"/>
        <v>1272</v>
      </c>
      <c r="C1281" s="68"/>
      <c r="D1281" s="69"/>
      <c r="E1281" s="69"/>
      <c r="F1281" s="69"/>
      <c r="G1281" s="70"/>
      <c r="H1281" s="69"/>
      <c r="I1281" s="70"/>
      <c r="J1281" s="71"/>
      <c r="K1281" s="71"/>
      <c r="L1281" s="72"/>
      <c r="M1281" s="42">
        <f>IF($D$5=Abfrage!$O$2,(MONTH(C1281)),(VLOOKUP((MONTH(C1281)),Abfrage!$I$2:$J$13,2,FALSE)))</f>
        <v>1</v>
      </c>
      <c r="N1281" s="18">
        <f t="shared" si="133"/>
        <v>0</v>
      </c>
      <c r="O1281" s="18">
        <f t="shared" si="138"/>
        <v>0</v>
      </c>
      <c r="P1281" s="18">
        <f t="shared" si="134"/>
        <v>0</v>
      </c>
      <c r="Q1281" s="18">
        <f t="shared" si="135"/>
        <v>0</v>
      </c>
      <c r="R1281" s="18">
        <f t="shared" si="136"/>
        <v>0</v>
      </c>
      <c r="S1281" s="18">
        <f t="shared" si="137"/>
        <v>0</v>
      </c>
      <c r="T1281" s="52" t="e">
        <f>VLOOKUP(I1281,Konten!A:D,4,FALSE)</f>
        <v>#N/A</v>
      </c>
    </row>
    <row r="1282" spans="1:20">
      <c r="A1282" s="67"/>
      <c r="B1282" s="67">
        <f t="shared" si="139"/>
        <v>1273</v>
      </c>
      <c r="C1282" s="68"/>
      <c r="D1282" s="69"/>
      <c r="E1282" s="69"/>
      <c r="F1282" s="69"/>
      <c r="G1282" s="70"/>
      <c r="H1282" s="69"/>
      <c r="I1282" s="70"/>
      <c r="J1282" s="71"/>
      <c r="K1282" s="71"/>
      <c r="L1282" s="72"/>
      <c r="M1282" s="42">
        <f>IF($D$5=Abfrage!$O$2,(MONTH(C1282)),(VLOOKUP((MONTH(C1282)),Abfrage!$I$2:$J$13,2,FALSE)))</f>
        <v>1</v>
      </c>
      <c r="N1282" s="18">
        <f t="shared" si="133"/>
        <v>0</v>
      </c>
      <c r="O1282" s="18">
        <f t="shared" si="138"/>
        <v>0</v>
      </c>
      <c r="P1282" s="18">
        <f t="shared" si="134"/>
        <v>0</v>
      </c>
      <c r="Q1282" s="18">
        <f t="shared" si="135"/>
        <v>0</v>
      </c>
      <c r="R1282" s="18">
        <f t="shared" si="136"/>
        <v>0</v>
      </c>
      <c r="S1282" s="18">
        <f t="shared" si="137"/>
        <v>0</v>
      </c>
      <c r="T1282" s="52" t="e">
        <f>VLOOKUP(I1282,Konten!A:D,4,FALSE)</f>
        <v>#N/A</v>
      </c>
    </row>
    <row r="1283" spans="1:20">
      <c r="A1283" s="67"/>
      <c r="B1283" s="67">
        <f t="shared" si="139"/>
        <v>1274</v>
      </c>
      <c r="C1283" s="68"/>
      <c r="D1283" s="69"/>
      <c r="E1283" s="69"/>
      <c r="F1283" s="69"/>
      <c r="G1283" s="70"/>
      <c r="H1283" s="69"/>
      <c r="I1283" s="70"/>
      <c r="J1283" s="71"/>
      <c r="K1283" s="71"/>
      <c r="L1283" s="72"/>
      <c r="M1283" s="42">
        <f>IF($D$5=Abfrage!$O$2,(MONTH(C1283)),(VLOOKUP((MONTH(C1283)),Abfrage!$I$2:$J$13,2,FALSE)))</f>
        <v>1</v>
      </c>
      <c r="N1283" s="18">
        <f t="shared" si="133"/>
        <v>0</v>
      </c>
      <c r="O1283" s="18">
        <f t="shared" si="138"/>
        <v>0</v>
      </c>
      <c r="P1283" s="18">
        <f t="shared" si="134"/>
        <v>0</v>
      </c>
      <c r="Q1283" s="18">
        <f t="shared" si="135"/>
        <v>0</v>
      </c>
      <c r="R1283" s="18">
        <f t="shared" si="136"/>
        <v>0</v>
      </c>
      <c r="S1283" s="18">
        <f t="shared" si="137"/>
        <v>0</v>
      </c>
      <c r="T1283" s="52" t="e">
        <f>VLOOKUP(I1283,Konten!A:D,4,FALSE)</f>
        <v>#N/A</v>
      </c>
    </row>
    <row r="1284" spans="1:20">
      <c r="A1284" s="67"/>
      <c r="B1284" s="67">
        <f t="shared" si="139"/>
        <v>1275</v>
      </c>
      <c r="C1284" s="68"/>
      <c r="D1284" s="69"/>
      <c r="E1284" s="69"/>
      <c r="F1284" s="69"/>
      <c r="G1284" s="70"/>
      <c r="H1284" s="69"/>
      <c r="I1284" s="70"/>
      <c r="J1284" s="71"/>
      <c r="K1284" s="71"/>
      <c r="L1284" s="72"/>
      <c r="M1284" s="42">
        <f>IF($D$5=Abfrage!$O$2,(MONTH(C1284)),(VLOOKUP((MONTH(C1284)),Abfrage!$I$2:$J$13,2,FALSE)))</f>
        <v>1</v>
      </c>
      <c r="N1284" s="18">
        <f t="shared" si="133"/>
        <v>0</v>
      </c>
      <c r="O1284" s="18">
        <f t="shared" si="138"/>
        <v>0</v>
      </c>
      <c r="P1284" s="18">
        <f t="shared" si="134"/>
        <v>0</v>
      </c>
      <c r="Q1284" s="18">
        <f t="shared" si="135"/>
        <v>0</v>
      </c>
      <c r="R1284" s="18">
        <f t="shared" si="136"/>
        <v>0</v>
      </c>
      <c r="S1284" s="18">
        <f t="shared" si="137"/>
        <v>0</v>
      </c>
      <c r="T1284" s="52" t="e">
        <f>VLOOKUP(I1284,Konten!A:D,4,FALSE)</f>
        <v>#N/A</v>
      </c>
    </row>
    <row r="1285" spans="1:20">
      <c r="A1285" s="67"/>
      <c r="B1285" s="67">
        <f t="shared" si="139"/>
        <v>1276</v>
      </c>
      <c r="C1285" s="68"/>
      <c r="D1285" s="69"/>
      <c r="E1285" s="69"/>
      <c r="F1285" s="69"/>
      <c r="G1285" s="70"/>
      <c r="H1285" s="69"/>
      <c r="I1285" s="70"/>
      <c r="J1285" s="71"/>
      <c r="K1285" s="71"/>
      <c r="L1285" s="72"/>
      <c r="M1285" s="42">
        <f>IF($D$5=Abfrage!$O$2,(MONTH(C1285)),(VLOOKUP((MONTH(C1285)),Abfrage!$I$2:$J$13,2,FALSE)))</f>
        <v>1</v>
      </c>
      <c r="N1285" s="18">
        <f t="shared" si="133"/>
        <v>0</v>
      </c>
      <c r="O1285" s="18">
        <f t="shared" si="138"/>
        <v>0</v>
      </c>
      <c r="P1285" s="18">
        <f t="shared" si="134"/>
        <v>0</v>
      </c>
      <c r="Q1285" s="18">
        <f t="shared" si="135"/>
        <v>0</v>
      </c>
      <c r="R1285" s="18">
        <f t="shared" si="136"/>
        <v>0</v>
      </c>
      <c r="S1285" s="18">
        <f t="shared" si="137"/>
        <v>0</v>
      </c>
      <c r="T1285" s="52" t="e">
        <f>VLOOKUP(I1285,Konten!A:D,4,FALSE)</f>
        <v>#N/A</v>
      </c>
    </row>
    <row r="1286" spans="1:20">
      <c r="A1286" s="67"/>
      <c r="B1286" s="67">
        <f t="shared" si="139"/>
        <v>1277</v>
      </c>
      <c r="C1286" s="68"/>
      <c r="D1286" s="69"/>
      <c r="E1286" s="69"/>
      <c r="F1286" s="69"/>
      <c r="G1286" s="70"/>
      <c r="H1286" s="69"/>
      <c r="I1286" s="70"/>
      <c r="J1286" s="71"/>
      <c r="K1286" s="71"/>
      <c r="L1286" s="72"/>
      <c r="M1286" s="42">
        <f>IF($D$5=Abfrage!$O$2,(MONTH(C1286)),(VLOOKUP((MONTH(C1286)),Abfrage!$I$2:$J$13,2,FALSE)))</f>
        <v>1</v>
      </c>
      <c r="N1286" s="18">
        <f t="shared" si="133"/>
        <v>0</v>
      </c>
      <c r="O1286" s="18">
        <f t="shared" si="138"/>
        <v>0</v>
      </c>
      <c r="P1286" s="18">
        <f t="shared" si="134"/>
        <v>0</v>
      </c>
      <c r="Q1286" s="18">
        <f t="shared" si="135"/>
        <v>0</v>
      </c>
      <c r="R1286" s="18">
        <f t="shared" si="136"/>
        <v>0</v>
      </c>
      <c r="S1286" s="18">
        <f t="shared" si="137"/>
        <v>0</v>
      </c>
      <c r="T1286" s="52" t="e">
        <f>VLOOKUP(I1286,Konten!A:D,4,FALSE)</f>
        <v>#N/A</v>
      </c>
    </row>
    <row r="1287" spans="1:20">
      <c r="A1287" s="67"/>
      <c r="B1287" s="67">
        <f t="shared" si="139"/>
        <v>1278</v>
      </c>
      <c r="C1287" s="68"/>
      <c r="D1287" s="69"/>
      <c r="E1287" s="69"/>
      <c r="F1287" s="69"/>
      <c r="G1287" s="70"/>
      <c r="H1287" s="69"/>
      <c r="I1287" s="70"/>
      <c r="J1287" s="71"/>
      <c r="K1287" s="71"/>
      <c r="L1287" s="72"/>
      <c r="M1287" s="42">
        <f>IF($D$5=Abfrage!$O$2,(MONTH(C1287)),(VLOOKUP((MONTH(C1287)),Abfrage!$I$2:$J$13,2,FALSE)))</f>
        <v>1</v>
      </c>
      <c r="N1287" s="18">
        <f t="shared" si="133"/>
        <v>0</v>
      </c>
      <c r="O1287" s="18">
        <f t="shared" si="138"/>
        <v>0</v>
      </c>
      <c r="P1287" s="18">
        <f t="shared" si="134"/>
        <v>0</v>
      </c>
      <c r="Q1287" s="18">
        <f t="shared" si="135"/>
        <v>0</v>
      </c>
      <c r="R1287" s="18">
        <f t="shared" si="136"/>
        <v>0</v>
      </c>
      <c r="S1287" s="18">
        <f t="shared" si="137"/>
        <v>0</v>
      </c>
      <c r="T1287" s="52" t="e">
        <f>VLOOKUP(I1287,Konten!A:D,4,FALSE)</f>
        <v>#N/A</v>
      </c>
    </row>
    <row r="1288" spans="1:20">
      <c r="A1288" s="67"/>
      <c r="B1288" s="67">
        <f t="shared" si="139"/>
        <v>1279</v>
      </c>
      <c r="C1288" s="68"/>
      <c r="D1288" s="69"/>
      <c r="E1288" s="69"/>
      <c r="F1288" s="69"/>
      <c r="G1288" s="70"/>
      <c r="H1288" s="69"/>
      <c r="I1288" s="70"/>
      <c r="J1288" s="71"/>
      <c r="K1288" s="71"/>
      <c r="L1288" s="72"/>
      <c r="M1288" s="42">
        <f>IF($D$5=Abfrage!$O$2,(MONTH(C1288)),(VLOOKUP((MONTH(C1288)),Abfrage!$I$2:$J$13,2,FALSE)))</f>
        <v>1</v>
      </c>
      <c r="N1288" s="18">
        <f t="shared" si="133"/>
        <v>0</v>
      </c>
      <c r="O1288" s="18">
        <f t="shared" si="138"/>
        <v>0</v>
      </c>
      <c r="P1288" s="18">
        <f t="shared" si="134"/>
        <v>0</v>
      </c>
      <c r="Q1288" s="18">
        <f t="shared" si="135"/>
        <v>0</v>
      </c>
      <c r="R1288" s="18">
        <f t="shared" si="136"/>
        <v>0</v>
      </c>
      <c r="S1288" s="18">
        <f t="shared" si="137"/>
        <v>0</v>
      </c>
      <c r="T1288" s="52" t="e">
        <f>VLOOKUP(I1288,Konten!A:D,4,FALSE)</f>
        <v>#N/A</v>
      </c>
    </row>
    <row r="1289" spans="1:20">
      <c r="A1289" s="67"/>
      <c r="B1289" s="67">
        <f t="shared" si="139"/>
        <v>1280</v>
      </c>
      <c r="C1289" s="68"/>
      <c r="D1289" s="69"/>
      <c r="E1289" s="69"/>
      <c r="F1289" s="69"/>
      <c r="G1289" s="70"/>
      <c r="H1289" s="69"/>
      <c r="I1289" s="70"/>
      <c r="J1289" s="71"/>
      <c r="K1289" s="71"/>
      <c r="L1289" s="72"/>
      <c r="M1289" s="42">
        <f>IF($D$5=Abfrage!$O$2,(MONTH(C1289)),(VLOOKUP((MONTH(C1289)),Abfrage!$I$2:$J$13,2,FALSE)))</f>
        <v>1</v>
      </c>
      <c r="N1289" s="18">
        <f t="shared" si="133"/>
        <v>0</v>
      </c>
      <c r="O1289" s="18">
        <f t="shared" si="138"/>
        <v>0</v>
      </c>
      <c r="P1289" s="18">
        <f t="shared" si="134"/>
        <v>0</v>
      </c>
      <c r="Q1289" s="18">
        <f t="shared" si="135"/>
        <v>0</v>
      </c>
      <c r="R1289" s="18">
        <f t="shared" si="136"/>
        <v>0</v>
      </c>
      <c r="S1289" s="18">
        <f t="shared" si="137"/>
        <v>0</v>
      </c>
      <c r="T1289" s="52" t="e">
        <f>VLOOKUP(I1289,Konten!A:D,4,FALSE)</f>
        <v>#N/A</v>
      </c>
    </row>
    <row r="1290" spans="1:20">
      <c r="A1290" s="67"/>
      <c r="B1290" s="67">
        <f t="shared" si="139"/>
        <v>1281</v>
      </c>
      <c r="C1290" s="68"/>
      <c r="D1290" s="69"/>
      <c r="E1290" s="69"/>
      <c r="F1290" s="69"/>
      <c r="G1290" s="70"/>
      <c r="H1290" s="69"/>
      <c r="I1290" s="70"/>
      <c r="J1290" s="71"/>
      <c r="K1290" s="71"/>
      <c r="L1290" s="72"/>
      <c r="M1290" s="42">
        <f>IF($D$5=Abfrage!$O$2,(MONTH(C1290)),(VLOOKUP((MONTH(C1290)),Abfrage!$I$2:$J$13,2,FALSE)))</f>
        <v>1</v>
      </c>
      <c r="N1290" s="18">
        <f t="shared" ref="N1290:N1353" si="140">(SUM(P1290:S1290))-(SUM(J1290:K1290))</f>
        <v>0</v>
      </c>
      <c r="O1290" s="18">
        <f t="shared" si="138"/>
        <v>0</v>
      </c>
      <c r="P1290" s="18">
        <f t="shared" ref="P1290:P1353" si="141">IFERROR((ROUND((+J1290/(1+L1290)*L1290),2)),0)</f>
        <v>0</v>
      </c>
      <c r="Q1290" s="18">
        <f t="shared" ref="Q1290:Q1353" si="142">IFERROR(ROUND(IF(L1290=100%,K1290,(K1290/(1+L1290)*L1290)),2),0)</f>
        <v>0</v>
      </c>
      <c r="R1290" s="18">
        <f t="shared" ref="R1290:R1353" si="143">+J1290-P1290</f>
        <v>0</v>
      </c>
      <c r="S1290" s="18">
        <f t="shared" ref="S1290:S1353" si="144">+K1290-Q1290</f>
        <v>0</v>
      </c>
      <c r="T1290" s="52" t="e">
        <f>VLOOKUP(I1290,Konten!A:D,4,FALSE)</f>
        <v>#N/A</v>
      </c>
    </row>
    <row r="1291" spans="1:20">
      <c r="A1291" s="67"/>
      <c r="B1291" s="67">
        <f t="shared" si="139"/>
        <v>1282</v>
      </c>
      <c r="C1291" s="68"/>
      <c r="D1291" s="69"/>
      <c r="E1291" s="69"/>
      <c r="F1291" s="69"/>
      <c r="G1291" s="70"/>
      <c r="H1291" s="69"/>
      <c r="I1291" s="70"/>
      <c r="J1291" s="71"/>
      <c r="K1291" s="71"/>
      <c r="L1291" s="72"/>
      <c r="M1291" s="42">
        <f>IF($D$5=Abfrage!$O$2,(MONTH(C1291)),(VLOOKUP((MONTH(C1291)),Abfrage!$I$2:$J$13,2,FALSE)))</f>
        <v>1</v>
      </c>
      <c r="N1291" s="18">
        <f t="shared" si="140"/>
        <v>0</v>
      </c>
      <c r="O1291" s="18">
        <f t="shared" ref="O1291:O1354" si="145">IF(L1291="EUST",K1291,0)</f>
        <v>0</v>
      </c>
      <c r="P1291" s="18">
        <f t="shared" si="141"/>
        <v>0</v>
      </c>
      <c r="Q1291" s="18">
        <f t="shared" si="142"/>
        <v>0</v>
      </c>
      <c r="R1291" s="18">
        <f t="shared" si="143"/>
        <v>0</v>
      </c>
      <c r="S1291" s="18">
        <f t="shared" si="144"/>
        <v>0</v>
      </c>
      <c r="T1291" s="52" t="e">
        <f>VLOOKUP(I1291,Konten!A:D,4,FALSE)</f>
        <v>#N/A</v>
      </c>
    </row>
    <row r="1292" spans="1:20">
      <c r="A1292" s="67"/>
      <c r="B1292" s="67">
        <f t="shared" ref="B1292:B1355" si="146">B1291+1</f>
        <v>1283</v>
      </c>
      <c r="C1292" s="68"/>
      <c r="D1292" s="69"/>
      <c r="E1292" s="69"/>
      <c r="F1292" s="69"/>
      <c r="G1292" s="70"/>
      <c r="H1292" s="69"/>
      <c r="I1292" s="70"/>
      <c r="J1292" s="71"/>
      <c r="K1292" s="71"/>
      <c r="L1292" s="72"/>
      <c r="M1292" s="42">
        <f>IF($D$5=Abfrage!$O$2,(MONTH(C1292)),(VLOOKUP((MONTH(C1292)),Abfrage!$I$2:$J$13,2,FALSE)))</f>
        <v>1</v>
      </c>
      <c r="N1292" s="18">
        <f t="shared" si="140"/>
        <v>0</v>
      </c>
      <c r="O1292" s="18">
        <f t="shared" si="145"/>
        <v>0</v>
      </c>
      <c r="P1292" s="18">
        <f t="shared" si="141"/>
        <v>0</v>
      </c>
      <c r="Q1292" s="18">
        <f t="shared" si="142"/>
        <v>0</v>
      </c>
      <c r="R1292" s="18">
        <f t="shared" si="143"/>
        <v>0</v>
      </c>
      <c r="S1292" s="18">
        <f t="shared" si="144"/>
        <v>0</v>
      </c>
      <c r="T1292" s="52" t="e">
        <f>VLOOKUP(I1292,Konten!A:D,4,FALSE)</f>
        <v>#N/A</v>
      </c>
    </row>
    <row r="1293" spans="1:20">
      <c r="A1293" s="67"/>
      <c r="B1293" s="67">
        <f t="shared" si="146"/>
        <v>1284</v>
      </c>
      <c r="C1293" s="68"/>
      <c r="D1293" s="69"/>
      <c r="E1293" s="69"/>
      <c r="F1293" s="69"/>
      <c r="G1293" s="70"/>
      <c r="H1293" s="69"/>
      <c r="I1293" s="70"/>
      <c r="J1293" s="71"/>
      <c r="K1293" s="71"/>
      <c r="L1293" s="72"/>
      <c r="M1293" s="42">
        <f>IF($D$5=Abfrage!$O$2,(MONTH(C1293)),(VLOOKUP((MONTH(C1293)),Abfrage!$I$2:$J$13,2,FALSE)))</f>
        <v>1</v>
      </c>
      <c r="N1293" s="18">
        <f t="shared" si="140"/>
        <v>0</v>
      </c>
      <c r="O1293" s="18">
        <f t="shared" si="145"/>
        <v>0</v>
      </c>
      <c r="P1293" s="18">
        <f t="shared" si="141"/>
        <v>0</v>
      </c>
      <c r="Q1293" s="18">
        <f t="shared" si="142"/>
        <v>0</v>
      </c>
      <c r="R1293" s="18">
        <f t="shared" si="143"/>
        <v>0</v>
      </c>
      <c r="S1293" s="18">
        <f t="shared" si="144"/>
        <v>0</v>
      </c>
      <c r="T1293" s="52" t="e">
        <f>VLOOKUP(I1293,Konten!A:D,4,FALSE)</f>
        <v>#N/A</v>
      </c>
    </row>
    <row r="1294" spans="1:20">
      <c r="A1294" s="67"/>
      <c r="B1294" s="67">
        <f t="shared" si="146"/>
        <v>1285</v>
      </c>
      <c r="C1294" s="68"/>
      <c r="D1294" s="69"/>
      <c r="E1294" s="69"/>
      <c r="F1294" s="69"/>
      <c r="G1294" s="70"/>
      <c r="H1294" s="69"/>
      <c r="I1294" s="70"/>
      <c r="J1294" s="71"/>
      <c r="K1294" s="71"/>
      <c r="L1294" s="72"/>
      <c r="M1294" s="42">
        <f>IF($D$5=Abfrage!$O$2,(MONTH(C1294)),(VLOOKUP((MONTH(C1294)),Abfrage!$I$2:$J$13,2,FALSE)))</f>
        <v>1</v>
      </c>
      <c r="N1294" s="18">
        <f t="shared" si="140"/>
        <v>0</v>
      </c>
      <c r="O1294" s="18">
        <f t="shared" si="145"/>
        <v>0</v>
      </c>
      <c r="P1294" s="18">
        <f t="shared" si="141"/>
        <v>0</v>
      </c>
      <c r="Q1294" s="18">
        <f t="shared" si="142"/>
        <v>0</v>
      </c>
      <c r="R1294" s="18">
        <f t="shared" si="143"/>
        <v>0</v>
      </c>
      <c r="S1294" s="18">
        <f t="shared" si="144"/>
        <v>0</v>
      </c>
      <c r="T1294" s="52" t="e">
        <f>VLOOKUP(I1294,Konten!A:D,4,FALSE)</f>
        <v>#N/A</v>
      </c>
    </row>
    <row r="1295" spans="1:20">
      <c r="A1295" s="67"/>
      <c r="B1295" s="67">
        <f t="shared" si="146"/>
        <v>1286</v>
      </c>
      <c r="C1295" s="68"/>
      <c r="D1295" s="69"/>
      <c r="E1295" s="69"/>
      <c r="F1295" s="69"/>
      <c r="G1295" s="70"/>
      <c r="H1295" s="69"/>
      <c r="I1295" s="70"/>
      <c r="J1295" s="71"/>
      <c r="K1295" s="71"/>
      <c r="L1295" s="72"/>
      <c r="M1295" s="42">
        <f>IF($D$5=Abfrage!$O$2,(MONTH(C1295)),(VLOOKUP((MONTH(C1295)),Abfrage!$I$2:$J$13,2,FALSE)))</f>
        <v>1</v>
      </c>
      <c r="N1295" s="18">
        <f t="shared" si="140"/>
        <v>0</v>
      </c>
      <c r="O1295" s="18">
        <f t="shared" si="145"/>
        <v>0</v>
      </c>
      <c r="P1295" s="18">
        <f t="shared" si="141"/>
        <v>0</v>
      </c>
      <c r="Q1295" s="18">
        <f t="shared" si="142"/>
        <v>0</v>
      </c>
      <c r="R1295" s="18">
        <f t="shared" si="143"/>
        <v>0</v>
      </c>
      <c r="S1295" s="18">
        <f t="shared" si="144"/>
        <v>0</v>
      </c>
      <c r="T1295" s="52" t="e">
        <f>VLOOKUP(I1295,Konten!A:D,4,FALSE)</f>
        <v>#N/A</v>
      </c>
    </row>
    <row r="1296" spans="1:20">
      <c r="A1296" s="67"/>
      <c r="B1296" s="67">
        <f t="shared" si="146"/>
        <v>1287</v>
      </c>
      <c r="C1296" s="68"/>
      <c r="D1296" s="69"/>
      <c r="E1296" s="69"/>
      <c r="F1296" s="69"/>
      <c r="G1296" s="70"/>
      <c r="H1296" s="69"/>
      <c r="I1296" s="70"/>
      <c r="J1296" s="71"/>
      <c r="K1296" s="71"/>
      <c r="L1296" s="72"/>
      <c r="M1296" s="42">
        <f>IF($D$5=Abfrage!$O$2,(MONTH(C1296)),(VLOOKUP((MONTH(C1296)),Abfrage!$I$2:$J$13,2,FALSE)))</f>
        <v>1</v>
      </c>
      <c r="N1296" s="18">
        <f t="shared" si="140"/>
        <v>0</v>
      </c>
      <c r="O1296" s="18">
        <f t="shared" si="145"/>
        <v>0</v>
      </c>
      <c r="P1296" s="18">
        <f t="shared" si="141"/>
        <v>0</v>
      </c>
      <c r="Q1296" s="18">
        <f t="shared" si="142"/>
        <v>0</v>
      </c>
      <c r="R1296" s="18">
        <f t="shared" si="143"/>
        <v>0</v>
      </c>
      <c r="S1296" s="18">
        <f t="shared" si="144"/>
        <v>0</v>
      </c>
      <c r="T1296" s="52" t="e">
        <f>VLOOKUP(I1296,Konten!A:D,4,FALSE)</f>
        <v>#N/A</v>
      </c>
    </row>
    <row r="1297" spans="1:20">
      <c r="A1297" s="67"/>
      <c r="B1297" s="67">
        <f t="shared" si="146"/>
        <v>1288</v>
      </c>
      <c r="C1297" s="68"/>
      <c r="D1297" s="69"/>
      <c r="E1297" s="69"/>
      <c r="F1297" s="69"/>
      <c r="G1297" s="70"/>
      <c r="H1297" s="69"/>
      <c r="I1297" s="70"/>
      <c r="J1297" s="71"/>
      <c r="K1297" s="71"/>
      <c r="L1297" s="72"/>
      <c r="M1297" s="42">
        <f>IF($D$5=Abfrage!$O$2,(MONTH(C1297)),(VLOOKUP((MONTH(C1297)),Abfrage!$I$2:$J$13,2,FALSE)))</f>
        <v>1</v>
      </c>
      <c r="N1297" s="18">
        <f t="shared" si="140"/>
        <v>0</v>
      </c>
      <c r="O1297" s="18">
        <f t="shared" si="145"/>
        <v>0</v>
      </c>
      <c r="P1297" s="18">
        <f t="shared" si="141"/>
        <v>0</v>
      </c>
      <c r="Q1297" s="18">
        <f t="shared" si="142"/>
        <v>0</v>
      </c>
      <c r="R1297" s="18">
        <f t="shared" si="143"/>
        <v>0</v>
      </c>
      <c r="S1297" s="18">
        <f t="shared" si="144"/>
        <v>0</v>
      </c>
      <c r="T1297" s="52" t="e">
        <f>VLOOKUP(I1297,Konten!A:D,4,FALSE)</f>
        <v>#N/A</v>
      </c>
    </row>
    <row r="1298" spans="1:20">
      <c r="A1298" s="67"/>
      <c r="B1298" s="67">
        <f t="shared" si="146"/>
        <v>1289</v>
      </c>
      <c r="C1298" s="68"/>
      <c r="D1298" s="69"/>
      <c r="E1298" s="69"/>
      <c r="F1298" s="69"/>
      <c r="G1298" s="70"/>
      <c r="H1298" s="69"/>
      <c r="I1298" s="70"/>
      <c r="J1298" s="71"/>
      <c r="K1298" s="71"/>
      <c r="L1298" s="72"/>
      <c r="M1298" s="42">
        <f>IF($D$5=Abfrage!$O$2,(MONTH(C1298)),(VLOOKUP((MONTH(C1298)),Abfrage!$I$2:$J$13,2,FALSE)))</f>
        <v>1</v>
      </c>
      <c r="N1298" s="18">
        <f t="shared" si="140"/>
        <v>0</v>
      </c>
      <c r="O1298" s="18">
        <f t="shared" si="145"/>
        <v>0</v>
      </c>
      <c r="P1298" s="18">
        <f t="shared" si="141"/>
        <v>0</v>
      </c>
      <c r="Q1298" s="18">
        <f t="shared" si="142"/>
        <v>0</v>
      </c>
      <c r="R1298" s="18">
        <f t="shared" si="143"/>
        <v>0</v>
      </c>
      <c r="S1298" s="18">
        <f t="shared" si="144"/>
        <v>0</v>
      </c>
      <c r="T1298" s="52" t="e">
        <f>VLOOKUP(I1298,Konten!A:D,4,FALSE)</f>
        <v>#N/A</v>
      </c>
    </row>
    <row r="1299" spans="1:20">
      <c r="A1299" s="67"/>
      <c r="B1299" s="67">
        <f t="shared" si="146"/>
        <v>1290</v>
      </c>
      <c r="C1299" s="68"/>
      <c r="D1299" s="69"/>
      <c r="E1299" s="69"/>
      <c r="F1299" s="69"/>
      <c r="G1299" s="70"/>
      <c r="H1299" s="69"/>
      <c r="I1299" s="70"/>
      <c r="J1299" s="71"/>
      <c r="K1299" s="71"/>
      <c r="L1299" s="72"/>
      <c r="M1299" s="42">
        <f>IF($D$5=Abfrage!$O$2,(MONTH(C1299)),(VLOOKUP((MONTH(C1299)),Abfrage!$I$2:$J$13,2,FALSE)))</f>
        <v>1</v>
      </c>
      <c r="N1299" s="18">
        <f t="shared" si="140"/>
        <v>0</v>
      </c>
      <c r="O1299" s="18">
        <f t="shared" si="145"/>
        <v>0</v>
      </c>
      <c r="P1299" s="18">
        <f t="shared" si="141"/>
        <v>0</v>
      </c>
      <c r="Q1299" s="18">
        <f t="shared" si="142"/>
        <v>0</v>
      </c>
      <c r="R1299" s="18">
        <f t="shared" si="143"/>
        <v>0</v>
      </c>
      <c r="S1299" s="18">
        <f t="shared" si="144"/>
        <v>0</v>
      </c>
      <c r="T1299" s="52" t="e">
        <f>VLOOKUP(I1299,Konten!A:D,4,FALSE)</f>
        <v>#N/A</v>
      </c>
    </row>
    <row r="1300" spans="1:20">
      <c r="A1300" s="67"/>
      <c r="B1300" s="67">
        <f t="shared" si="146"/>
        <v>1291</v>
      </c>
      <c r="C1300" s="68"/>
      <c r="D1300" s="69"/>
      <c r="E1300" s="69"/>
      <c r="F1300" s="69"/>
      <c r="G1300" s="70"/>
      <c r="H1300" s="69"/>
      <c r="I1300" s="70"/>
      <c r="J1300" s="71"/>
      <c r="K1300" s="71"/>
      <c r="L1300" s="72"/>
      <c r="M1300" s="42">
        <f>IF($D$5=Abfrage!$O$2,(MONTH(C1300)),(VLOOKUP((MONTH(C1300)),Abfrage!$I$2:$J$13,2,FALSE)))</f>
        <v>1</v>
      </c>
      <c r="N1300" s="18">
        <f t="shared" si="140"/>
        <v>0</v>
      </c>
      <c r="O1300" s="18">
        <f t="shared" si="145"/>
        <v>0</v>
      </c>
      <c r="P1300" s="18">
        <f t="shared" si="141"/>
        <v>0</v>
      </c>
      <c r="Q1300" s="18">
        <f t="shared" si="142"/>
        <v>0</v>
      </c>
      <c r="R1300" s="18">
        <f t="shared" si="143"/>
        <v>0</v>
      </c>
      <c r="S1300" s="18">
        <f t="shared" si="144"/>
        <v>0</v>
      </c>
      <c r="T1300" s="52" t="e">
        <f>VLOOKUP(I1300,Konten!A:D,4,FALSE)</f>
        <v>#N/A</v>
      </c>
    </row>
    <row r="1301" spans="1:20">
      <c r="A1301" s="67"/>
      <c r="B1301" s="67">
        <f t="shared" si="146"/>
        <v>1292</v>
      </c>
      <c r="C1301" s="68"/>
      <c r="D1301" s="69"/>
      <c r="E1301" s="69"/>
      <c r="F1301" s="69"/>
      <c r="G1301" s="70"/>
      <c r="H1301" s="69"/>
      <c r="I1301" s="70"/>
      <c r="J1301" s="71"/>
      <c r="K1301" s="71"/>
      <c r="L1301" s="72"/>
      <c r="M1301" s="42">
        <f>IF($D$5=Abfrage!$O$2,(MONTH(C1301)),(VLOOKUP((MONTH(C1301)),Abfrage!$I$2:$J$13,2,FALSE)))</f>
        <v>1</v>
      </c>
      <c r="N1301" s="18">
        <f t="shared" si="140"/>
        <v>0</v>
      </c>
      <c r="O1301" s="18">
        <f t="shared" si="145"/>
        <v>0</v>
      </c>
      <c r="P1301" s="18">
        <f t="shared" si="141"/>
        <v>0</v>
      </c>
      <c r="Q1301" s="18">
        <f t="shared" si="142"/>
        <v>0</v>
      </c>
      <c r="R1301" s="18">
        <f t="shared" si="143"/>
        <v>0</v>
      </c>
      <c r="S1301" s="18">
        <f t="shared" si="144"/>
        <v>0</v>
      </c>
      <c r="T1301" s="52" t="e">
        <f>VLOOKUP(I1301,Konten!A:D,4,FALSE)</f>
        <v>#N/A</v>
      </c>
    </row>
    <row r="1302" spans="1:20">
      <c r="A1302" s="67"/>
      <c r="B1302" s="67">
        <f t="shared" si="146"/>
        <v>1293</v>
      </c>
      <c r="C1302" s="68"/>
      <c r="D1302" s="69"/>
      <c r="E1302" s="69"/>
      <c r="F1302" s="69"/>
      <c r="G1302" s="70"/>
      <c r="H1302" s="69"/>
      <c r="I1302" s="70"/>
      <c r="J1302" s="71"/>
      <c r="K1302" s="71"/>
      <c r="L1302" s="72"/>
      <c r="M1302" s="42">
        <f>IF($D$5=Abfrage!$O$2,(MONTH(C1302)),(VLOOKUP((MONTH(C1302)),Abfrage!$I$2:$J$13,2,FALSE)))</f>
        <v>1</v>
      </c>
      <c r="N1302" s="18">
        <f t="shared" si="140"/>
        <v>0</v>
      </c>
      <c r="O1302" s="18">
        <f t="shared" si="145"/>
        <v>0</v>
      </c>
      <c r="P1302" s="18">
        <f t="shared" si="141"/>
        <v>0</v>
      </c>
      <c r="Q1302" s="18">
        <f t="shared" si="142"/>
        <v>0</v>
      </c>
      <c r="R1302" s="18">
        <f t="shared" si="143"/>
        <v>0</v>
      </c>
      <c r="S1302" s="18">
        <f t="shared" si="144"/>
        <v>0</v>
      </c>
      <c r="T1302" s="52" t="e">
        <f>VLOOKUP(I1302,Konten!A:D,4,FALSE)</f>
        <v>#N/A</v>
      </c>
    </row>
    <row r="1303" spans="1:20">
      <c r="A1303" s="67"/>
      <c r="B1303" s="67">
        <f t="shared" si="146"/>
        <v>1294</v>
      </c>
      <c r="C1303" s="68"/>
      <c r="D1303" s="69"/>
      <c r="E1303" s="69"/>
      <c r="F1303" s="69"/>
      <c r="G1303" s="70"/>
      <c r="H1303" s="69"/>
      <c r="I1303" s="70"/>
      <c r="J1303" s="71"/>
      <c r="K1303" s="71"/>
      <c r="L1303" s="72"/>
      <c r="M1303" s="42">
        <f>IF($D$5=Abfrage!$O$2,(MONTH(C1303)),(VLOOKUP((MONTH(C1303)),Abfrage!$I$2:$J$13,2,FALSE)))</f>
        <v>1</v>
      </c>
      <c r="N1303" s="18">
        <f t="shared" si="140"/>
        <v>0</v>
      </c>
      <c r="O1303" s="18">
        <f t="shared" si="145"/>
        <v>0</v>
      </c>
      <c r="P1303" s="18">
        <f t="shared" si="141"/>
        <v>0</v>
      </c>
      <c r="Q1303" s="18">
        <f t="shared" si="142"/>
        <v>0</v>
      </c>
      <c r="R1303" s="18">
        <f t="shared" si="143"/>
        <v>0</v>
      </c>
      <c r="S1303" s="18">
        <f t="shared" si="144"/>
        <v>0</v>
      </c>
      <c r="T1303" s="52" t="e">
        <f>VLOOKUP(I1303,Konten!A:D,4,FALSE)</f>
        <v>#N/A</v>
      </c>
    </row>
    <row r="1304" spans="1:20">
      <c r="A1304" s="67"/>
      <c r="B1304" s="67">
        <f t="shared" si="146"/>
        <v>1295</v>
      </c>
      <c r="C1304" s="68"/>
      <c r="D1304" s="69"/>
      <c r="E1304" s="69"/>
      <c r="F1304" s="69"/>
      <c r="G1304" s="70"/>
      <c r="H1304" s="69"/>
      <c r="I1304" s="70"/>
      <c r="J1304" s="71"/>
      <c r="K1304" s="71"/>
      <c r="L1304" s="72"/>
      <c r="M1304" s="42">
        <f>IF($D$5=Abfrage!$O$2,(MONTH(C1304)),(VLOOKUP((MONTH(C1304)),Abfrage!$I$2:$J$13,2,FALSE)))</f>
        <v>1</v>
      </c>
      <c r="N1304" s="18">
        <f t="shared" si="140"/>
        <v>0</v>
      </c>
      <c r="O1304" s="18">
        <f t="shared" si="145"/>
        <v>0</v>
      </c>
      <c r="P1304" s="18">
        <f t="shared" si="141"/>
        <v>0</v>
      </c>
      <c r="Q1304" s="18">
        <f t="shared" si="142"/>
        <v>0</v>
      </c>
      <c r="R1304" s="18">
        <f t="shared" si="143"/>
        <v>0</v>
      </c>
      <c r="S1304" s="18">
        <f t="shared" si="144"/>
        <v>0</v>
      </c>
      <c r="T1304" s="52" t="e">
        <f>VLOOKUP(I1304,Konten!A:D,4,FALSE)</f>
        <v>#N/A</v>
      </c>
    </row>
    <row r="1305" spans="1:20">
      <c r="A1305" s="67"/>
      <c r="B1305" s="67">
        <f t="shared" si="146"/>
        <v>1296</v>
      </c>
      <c r="C1305" s="68"/>
      <c r="D1305" s="69"/>
      <c r="E1305" s="69"/>
      <c r="F1305" s="69"/>
      <c r="G1305" s="70"/>
      <c r="H1305" s="69"/>
      <c r="I1305" s="70"/>
      <c r="J1305" s="71"/>
      <c r="K1305" s="71"/>
      <c r="L1305" s="72"/>
      <c r="M1305" s="42">
        <f>IF($D$5=Abfrage!$O$2,(MONTH(C1305)),(VLOOKUP((MONTH(C1305)),Abfrage!$I$2:$J$13,2,FALSE)))</f>
        <v>1</v>
      </c>
      <c r="N1305" s="18">
        <f t="shared" si="140"/>
        <v>0</v>
      </c>
      <c r="O1305" s="18">
        <f t="shared" si="145"/>
        <v>0</v>
      </c>
      <c r="P1305" s="18">
        <f t="shared" si="141"/>
        <v>0</v>
      </c>
      <c r="Q1305" s="18">
        <f t="shared" si="142"/>
        <v>0</v>
      </c>
      <c r="R1305" s="18">
        <f t="shared" si="143"/>
        <v>0</v>
      </c>
      <c r="S1305" s="18">
        <f t="shared" si="144"/>
        <v>0</v>
      </c>
      <c r="T1305" s="52" t="e">
        <f>VLOOKUP(I1305,Konten!A:D,4,FALSE)</f>
        <v>#N/A</v>
      </c>
    </row>
    <row r="1306" spans="1:20">
      <c r="A1306" s="67"/>
      <c r="B1306" s="67">
        <f t="shared" si="146"/>
        <v>1297</v>
      </c>
      <c r="C1306" s="68"/>
      <c r="D1306" s="69"/>
      <c r="E1306" s="69"/>
      <c r="F1306" s="69"/>
      <c r="G1306" s="70"/>
      <c r="H1306" s="69"/>
      <c r="I1306" s="70"/>
      <c r="J1306" s="71"/>
      <c r="K1306" s="71"/>
      <c r="L1306" s="72"/>
      <c r="M1306" s="42">
        <f>IF($D$5=Abfrage!$O$2,(MONTH(C1306)),(VLOOKUP((MONTH(C1306)),Abfrage!$I$2:$J$13,2,FALSE)))</f>
        <v>1</v>
      </c>
      <c r="N1306" s="18">
        <f t="shared" si="140"/>
        <v>0</v>
      </c>
      <c r="O1306" s="18">
        <f t="shared" si="145"/>
        <v>0</v>
      </c>
      <c r="P1306" s="18">
        <f t="shared" si="141"/>
        <v>0</v>
      </c>
      <c r="Q1306" s="18">
        <f t="shared" si="142"/>
        <v>0</v>
      </c>
      <c r="R1306" s="18">
        <f t="shared" si="143"/>
        <v>0</v>
      </c>
      <c r="S1306" s="18">
        <f t="shared" si="144"/>
        <v>0</v>
      </c>
      <c r="T1306" s="52" t="e">
        <f>VLOOKUP(I1306,Konten!A:D,4,FALSE)</f>
        <v>#N/A</v>
      </c>
    </row>
    <row r="1307" spans="1:20">
      <c r="A1307" s="67"/>
      <c r="B1307" s="67">
        <f t="shared" si="146"/>
        <v>1298</v>
      </c>
      <c r="C1307" s="68"/>
      <c r="D1307" s="69"/>
      <c r="E1307" s="69"/>
      <c r="F1307" s="69"/>
      <c r="G1307" s="70"/>
      <c r="H1307" s="69"/>
      <c r="I1307" s="70"/>
      <c r="J1307" s="71"/>
      <c r="K1307" s="71"/>
      <c r="L1307" s="72"/>
      <c r="M1307" s="42">
        <f>IF($D$5=Abfrage!$O$2,(MONTH(C1307)),(VLOOKUP((MONTH(C1307)),Abfrage!$I$2:$J$13,2,FALSE)))</f>
        <v>1</v>
      </c>
      <c r="N1307" s="18">
        <f t="shared" si="140"/>
        <v>0</v>
      </c>
      <c r="O1307" s="18">
        <f t="shared" si="145"/>
        <v>0</v>
      </c>
      <c r="P1307" s="18">
        <f t="shared" si="141"/>
        <v>0</v>
      </c>
      <c r="Q1307" s="18">
        <f t="shared" si="142"/>
        <v>0</v>
      </c>
      <c r="R1307" s="18">
        <f t="shared" si="143"/>
        <v>0</v>
      </c>
      <c r="S1307" s="18">
        <f t="shared" si="144"/>
        <v>0</v>
      </c>
      <c r="T1307" s="52" t="e">
        <f>VLOOKUP(I1307,Konten!A:D,4,FALSE)</f>
        <v>#N/A</v>
      </c>
    </row>
    <row r="1308" spans="1:20">
      <c r="A1308" s="67"/>
      <c r="B1308" s="67">
        <f t="shared" si="146"/>
        <v>1299</v>
      </c>
      <c r="C1308" s="68"/>
      <c r="D1308" s="69"/>
      <c r="E1308" s="69"/>
      <c r="F1308" s="69"/>
      <c r="G1308" s="70"/>
      <c r="H1308" s="69"/>
      <c r="I1308" s="70"/>
      <c r="J1308" s="71"/>
      <c r="K1308" s="71"/>
      <c r="L1308" s="72"/>
      <c r="M1308" s="42">
        <f>IF($D$5=Abfrage!$O$2,(MONTH(C1308)),(VLOOKUP((MONTH(C1308)),Abfrage!$I$2:$J$13,2,FALSE)))</f>
        <v>1</v>
      </c>
      <c r="N1308" s="18">
        <f t="shared" si="140"/>
        <v>0</v>
      </c>
      <c r="O1308" s="18">
        <f t="shared" si="145"/>
        <v>0</v>
      </c>
      <c r="P1308" s="18">
        <f t="shared" si="141"/>
        <v>0</v>
      </c>
      <c r="Q1308" s="18">
        <f t="shared" si="142"/>
        <v>0</v>
      </c>
      <c r="R1308" s="18">
        <f t="shared" si="143"/>
        <v>0</v>
      </c>
      <c r="S1308" s="18">
        <f t="shared" si="144"/>
        <v>0</v>
      </c>
      <c r="T1308" s="52" t="e">
        <f>VLOOKUP(I1308,Konten!A:D,4,FALSE)</f>
        <v>#N/A</v>
      </c>
    </row>
    <row r="1309" spans="1:20">
      <c r="A1309" s="67"/>
      <c r="B1309" s="67">
        <f t="shared" si="146"/>
        <v>1300</v>
      </c>
      <c r="C1309" s="68"/>
      <c r="D1309" s="69"/>
      <c r="E1309" s="69"/>
      <c r="F1309" s="69"/>
      <c r="G1309" s="70"/>
      <c r="H1309" s="69"/>
      <c r="I1309" s="70"/>
      <c r="J1309" s="71"/>
      <c r="K1309" s="71"/>
      <c r="L1309" s="72"/>
      <c r="M1309" s="42">
        <f>IF($D$5=Abfrage!$O$2,(MONTH(C1309)),(VLOOKUP((MONTH(C1309)),Abfrage!$I$2:$J$13,2,FALSE)))</f>
        <v>1</v>
      </c>
      <c r="N1309" s="18">
        <f t="shared" si="140"/>
        <v>0</v>
      </c>
      <c r="O1309" s="18">
        <f t="shared" si="145"/>
        <v>0</v>
      </c>
      <c r="P1309" s="18">
        <f t="shared" si="141"/>
        <v>0</v>
      </c>
      <c r="Q1309" s="18">
        <f t="shared" si="142"/>
        <v>0</v>
      </c>
      <c r="R1309" s="18">
        <f t="shared" si="143"/>
        <v>0</v>
      </c>
      <c r="S1309" s="18">
        <f t="shared" si="144"/>
        <v>0</v>
      </c>
      <c r="T1309" s="52" t="e">
        <f>VLOOKUP(I1309,Konten!A:D,4,FALSE)</f>
        <v>#N/A</v>
      </c>
    </row>
    <row r="1310" spans="1:20">
      <c r="A1310" s="67"/>
      <c r="B1310" s="67">
        <f t="shared" si="146"/>
        <v>1301</v>
      </c>
      <c r="C1310" s="68"/>
      <c r="D1310" s="69"/>
      <c r="E1310" s="69"/>
      <c r="F1310" s="69"/>
      <c r="G1310" s="70"/>
      <c r="H1310" s="69"/>
      <c r="I1310" s="70"/>
      <c r="J1310" s="71"/>
      <c r="K1310" s="71"/>
      <c r="L1310" s="72"/>
      <c r="M1310" s="42">
        <f>IF($D$5=Abfrage!$O$2,(MONTH(C1310)),(VLOOKUP((MONTH(C1310)),Abfrage!$I$2:$J$13,2,FALSE)))</f>
        <v>1</v>
      </c>
      <c r="N1310" s="18">
        <f t="shared" si="140"/>
        <v>0</v>
      </c>
      <c r="O1310" s="18">
        <f t="shared" si="145"/>
        <v>0</v>
      </c>
      <c r="P1310" s="18">
        <f t="shared" si="141"/>
        <v>0</v>
      </c>
      <c r="Q1310" s="18">
        <f t="shared" si="142"/>
        <v>0</v>
      </c>
      <c r="R1310" s="18">
        <f t="shared" si="143"/>
        <v>0</v>
      </c>
      <c r="S1310" s="18">
        <f t="shared" si="144"/>
        <v>0</v>
      </c>
      <c r="T1310" s="52" t="e">
        <f>VLOOKUP(I1310,Konten!A:D,4,FALSE)</f>
        <v>#N/A</v>
      </c>
    </row>
    <row r="1311" spans="1:20">
      <c r="A1311" s="67"/>
      <c r="B1311" s="67">
        <f t="shared" si="146"/>
        <v>1302</v>
      </c>
      <c r="C1311" s="68"/>
      <c r="D1311" s="69"/>
      <c r="E1311" s="69"/>
      <c r="F1311" s="69"/>
      <c r="G1311" s="70"/>
      <c r="H1311" s="69"/>
      <c r="I1311" s="70"/>
      <c r="J1311" s="71"/>
      <c r="K1311" s="71"/>
      <c r="L1311" s="72"/>
      <c r="M1311" s="42">
        <f>IF($D$5=Abfrage!$O$2,(MONTH(C1311)),(VLOOKUP((MONTH(C1311)),Abfrage!$I$2:$J$13,2,FALSE)))</f>
        <v>1</v>
      </c>
      <c r="N1311" s="18">
        <f t="shared" si="140"/>
        <v>0</v>
      </c>
      <c r="O1311" s="18">
        <f t="shared" si="145"/>
        <v>0</v>
      </c>
      <c r="P1311" s="18">
        <f t="shared" si="141"/>
        <v>0</v>
      </c>
      <c r="Q1311" s="18">
        <f t="shared" si="142"/>
        <v>0</v>
      </c>
      <c r="R1311" s="18">
        <f t="shared" si="143"/>
        <v>0</v>
      </c>
      <c r="S1311" s="18">
        <f t="shared" si="144"/>
        <v>0</v>
      </c>
      <c r="T1311" s="52" t="e">
        <f>VLOOKUP(I1311,Konten!A:D,4,FALSE)</f>
        <v>#N/A</v>
      </c>
    </row>
    <row r="1312" spans="1:20">
      <c r="A1312" s="67"/>
      <c r="B1312" s="67">
        <f t="shared" si="146"/>
        <v>1303</v>
      </c>
      <c r="C1312" s="68"/>
      <c r="D1312" s="69"/>
      <c r="E1312" s="69"/>
      <c r="F1312" s="69"/>
      <c r="G1312" s="70"/>
      <c r="H1312" s="69"/>
      <c r="I1312" s="70"/>
      <c r="J1312" s="71"/>
      <c r="K1312" s="71"/>
      <c r="L1312" s="72"/>
      <c r="M1312" s="42">
        <f>IF($D$5=Abfrage!$O$2,(MONTH(C1312)),(VLOOKUP((MONTH(C1312)),Abfrage!$I$2:$J$13,2,FALSE)))</f>
        <v>1</v>
      </c>
      <c r="N1312" s="18">
        <f t="shared" si="140"/>
        <v>0</v>
      </c>
      <c r="O1312" s="18">
        <f t="shared" si="145"/>
        <v>0</v>
      </c>
      <c r="P1312" s="18">
        <f t="shared" si="141"/>
        <v>0</v>
      </c>
      <c r="Q1312" s="18">
        <f t="shared" si="142"/>
        <v>0</v>
      </c>
      <c r="R1312" s="18">
        <f t="shared" si="143"/>
        <v>0</v>
      </c>
      <c r="S1312" s="18">
        <f t="shared" si="144"/>
        <v>0</v>
      </c>
      <c r="T1312" s="52" t="e">
        <f>VLOOKUP(I1312,Konten!A:D,4,FALSE)</f>
        <v>#N/A</v>
      </c>
    </row>
    <row r="1313" spans="1:20">
      <c r="A1313" s="67"/>
      <c r="B1313" s="67">
        <f t="shared" si="146"/>
        <v>1304</v>
      </c>
      <c r="C1313" s="68"/>
      <c r="D1313" s="69"/>
      <c r="E1313" s="69"/>
      <c r="F1313" s="69"/>
      <c r="G1313" s="70"/>
      <c r="H1313" s="69"/>
      <c r="I1313" s="70"/>
      <c r="J1313" s="71"/>
      <c r="K1313" s="71"/>
      <c r="L1313" s="72"/>
      <c r="M1313" s="42">
        <f>IF($D$5=Abfrage!$O$2,(MONTH(C1313)),(VLOOKUP((MONTH(C1313)),Abfrage!$I$2:$J$13,2,FALSE)))</f>
        <v>1</v>
      </c>
      <c r="N1313" s="18">
        <f t="shared" si="140"/>
        <v>0</v>
      </c>
      <c r="O1313" s="18">
        <f t="shared" si="145"/>
        <v>0</v>
      </c>
      <c r="P1313" s="18">
        <f t="shared" si="141"/>
        <v>0</v>
      </c>
      <c r="Q1313" s="18">
        <f t="shared" si="142"/>
        <v>0</v>
      </c>
      <c r="R1313" s="18">
        <f t="shared" si="143"/>
        <v>0</v>
      </c>
      <c r="S1313" s="18">
        <f t="shared" si="144"/>
        <v>0</v>
      </c>
      <c r="T1313" s="52" t="e">
        <f>VLOOKUP(I1313,Konten!A:D,4,FALSE)</f>
        <v>#N/A</v>
      </c>
    </row>
    <row r="1314" spans="1:20">
      <c r="A1314" s="67"/>
      <c r="B1314" s="67">
        <f t="shared" si="146"/>
        <v>1305</v>
      </c>
      <c r="C1314" s="68"/>
      <c r="D1314" s="69"/>
      <c r="E1314" s="69"/>
      <c r="F1314" s="69"/>
      <c r="G1314" s="70"/>
      <c r="H1314" s="69"/>
      <c r="I1314" s="70"/>
      <c r="J1314" s="71"/>
      <c r="K1314" s="71"/>
      <c r="L1314" s="72"/>
      <c r="M1314" s="42">
        <f>IF($D$5=Abfrage!$O$2,(MONTH(C1314)),(VLOOKUP((MONTH(C1314)),Abfrage!$I$2:$J$13,2,FALSE)))</f>
        <v>1</v>
      </c>
      <c r="N1314" s="18">
        <f t="shared" si="140"/>
        <v>0</v>
      </c>
      <c r="O1314" s="18">
        <f t="shared" si="145"/>
        <v>0</v>
      </c>
      <c r="P1314" s="18">
        <f t="shared" si="141"/>
        <v>0</v>
      </c>
      <c r="Q1314" s="18">
        <f t="shared" si="142"/>
        <v>0</v>
      </c>
      <c r="R1314" s="18">
        <f t="shared" si="143"/>
        <v>0</v>
      </c>
      <c r="S1314" s="18">
        <f t="shared" si="144"/>
        <v>0</v>
      </c>
      <c r="T1314" s="52" t="e">
        <f>VLOOKUP(I1314,Konten!A:D,4,FALSE)</f>
        <v>#N/A</v>
      </c>
    </row>
    <row r="1315" spans="1:20">
      <c r="A1315" s="67"/>
      <c r="B1315" s="67">
        <f t="shared" si="146"/>
        <v>1306</v>
      </c>
      <c r="C1315" s="68"/>
      <c r="D1315" s="69"/>
      <c r="E1315" s="69"/>
      <c r="F1315" s="69"/>
      <c r="G1315" s="70"/>
      <c r="H1315" s="69"/>
      <c r="I1315" s="70"/>
      <c r="J1315" s="71"/>
      <c r="K1315" s="71"/>
      <c r="L1315" s="72"/>
      <c r="M1315" s="42">
        <f>IF($D$5=Abfrage!$O$2,(MONTH(C1315)),(VLOOKUP((MONTH(C1315)),Abfrage!$I$2:$J$13,2,FALSE)))</f>
        <v>1</v>
      </c>
      <c r="N1315" s="18">
        <f t="shared" si="140"/>
        <v>0</v>
      </c>
      <c r="O1315" s="18">
        <f t="shared" si="145"/>
        <v>0</v>
      </c>
      <c r="P1315" s="18">
        <f t="shared" si="141"/>
        <v>0</v>
      </c>
      <c r="Q1315" s="18">
        <f t="shared" si="142"/>
        <v>0</v>
      </c>
      <c r="R1315" s="18">
        <f t="shared" si="143"/>
        <v>0</v>
      </c>
      <c r="S1315" s="18">
        <f t="shared" si="144"/>
        <v>0</v>
      </c>
      <c r="T1315" s="52" t="e">
        <f>VLOOKUP(I1315,Konten!A:D,4,FALSE)</f>
        <v>#N/A</v>
      </c>
    </row>
    <row r="1316" spans="1:20">
      <c r="A1316" s="67"/>
      <c r="B1316" s="67">
        <f t="shared" si="146"/>
        <v>1307</v>
      </c>
      <c r="C1316" s="68"/>
      <c r="D1316" s="69"/>
      <c r="E1316" s="69"/>
      <c r="F1316" s="69"/>
      <c r="G1316" s="70"/>
      <c r="H1316" s="69"/>
      <c r="I1316" s="70"/>
      <c r="J1316" s="71"/>
      <c r="K1316" s="71"/>
      <c r="L1316" s="72"/>
      <c r="M1316" s="42">
        <f>IF($D$5=Abfrage!$O$2,(MONTH(C1316)),(VLOOKUP((MONTH(C1316)),Abfrage!$I$2:$J$13,2,FALSE)))</f>
        <v>1</v>
      </c>
      <c r="N1316" s="18">
        <f t="shared" si="140"/>
        <v>0</v>
      </c>
      <c r="O1316" s="18">
        <f t="shared" si="145"/>
        <v>0</v>
      </c>
      <c r="P1316" s="18">
        <f t="shared" si="141"/>
        <v>0</v>
      </c>
      <c r="Q1316" s="18">
        <f t="shared" si="142"/>
        <v>0</v>
      </c>
      <c r="R1316" s="18">
        <f t="shared" si="143"/>
        <v>0</v>
      </c>
      <c r="S1316" s="18">
        <f t="shared" si="144"/>
        <v>0</v>
      </c>
      <c r="T1316" s="52" t="e">
        <f>VLOOKUP(I1316,Konten!A:D,4,FALSE)</f>
        <v>#N/A</v>
      </c>
    </row>
    <row r="1317" spans="1:20">
      <c r="A1317" s="67"/>
      <c r="B1317" s="67">
        <f t="shared" si="146"/>
        <v>1308</v>
      </c>
      <c r="C1317" s="68"/>
      <c r="D1317" s="69"/>
      <c r="E1317" s="69"/>
      <c r="F1317" s="69"/>
      <c r="G1317" s="70"/>
      <c r="H1317" s="69"/>
      <c r="I1317" s="70"/>
      <c r="J1317" s="71"/>
      <c r="K1317" s="71"/>
      <c r="L1317" s="72"/>
      <c r="M1317" s="42">
        <f>IF($D$5=Abfrage!$O$2,(MONTH(C1317)),(VLOOKUP((MONTH(C1317)),Abfrage!$I$2:$J$13,2,FALSE)))</f>
        <v>1</v>
      </c>
      <c r="N1317" s="18">
        <f t="shared" si="140"/>
        <v>0</v>
      </c>
      <c r="O1317" s="18">
        <f t="shared" si="145"/>
        <v>0</v>
      </c>
      <c r="P1317" s="18">
        <f t="shared" si="141"/>
        <v>0</v>
      </c>
      <c r="Q1317" s="18">
        <f t="shared" si="142"/>
        <v>0</v>
      </c>
      <c r="R1317" s="18">
        <f t="shared" si="143"/>
        <v>0</v>
      </c>
      <c r="S1317" s="18">
        <f t="shared" si="144"/>
        <v>0</v>
      </c>
      <c r="T1317" s="52" t="e">
        <f>VLOOKUP(I1317,Konten!A:D,4,FALSE)</f>
        <v>#N/A</v>
      </c>
    </row>
    <row r="1318" spans="1:20">
      <c r="A1318" s="67"/>
      <c r="B1318" s="67">
        <f t="shared" si="146"/>
        <v>1309</v>
      </c>
      <c r="C1318" s="68"/>
      <c r="D1318" s="69"/>
      <c r="E1318" s="69"/>
      <c r="F1318" s="69"/>
      <c r="G1318" s="70"/>
      <c r="H1318" s="69"/>
      <c r="I1318" s="70"/>
      <c r="J1318" s="71"/>
      <c r="K1318" s="71"/>
      <c r="L1318" s="72"/>
      <c r="M1318" s="42">
        <f>IF($D$5=Abfrage!$O$2,(MONTH(C1318)),(VLOOKUP((MONTH(C1318)),Abfrage!$I$2:$J$13,2,FALSE)))</f>
        <v>1</v>
      </c>
      <c r="N1318" s="18">
        <f t="shared" si="140"/>
        <v>0</v>
      </c>
      <c r="O1318" s="18">
        <f t="shared" si="145"/>
        <v>0</v>
      </c>
      <c r="P1318" s="18">
        <f t="shared" si="141"/>
        <v>0</v>
      </c>
      <c r="Q1318" s="18">
        <f t="shared" si="142"/>
        <v>0</v>
      </c>
      <c r="R1318" s="18">
        <f t="shared" si="143"/>
        <v>0</v>
      </c>
      <c r="S1318" s="18">
        <f t="shared" si="144"/>
        <v>0</v>
      </c>
      <c r="T1318" s="52" t="e">
        <f>VLOOKUP(I1318,Konten!A:D,4,FALSE)</f>
        <v>#N/A</v>
      </c>
    </row>
    <row r="1319" spans="1:20">
      <c r="A1319" s="67"/>
      <c r="B1319" s="67">
        <f t="shared" si="146"/>
        <v>1310</v>
      </c>
      <c r="C1319" s="68"/>
      <c r="D1319" s="69"/>
      <c r="E1319" s="69"/>
      <c r="F1319" s="69"/>
      <c r="G1319" s="70"/>
      <c r="H1319" s="69"/>
      <c r="I1319" s="70"/>
      <c r="J1319" s="71"/>
      <c r="K1319" s="71"/>
      <c r="L1319" s="72"/>
      <c r="M1319" s="42">
        <f>IF($D$5=Abfrage!$O$2,(MONTH(C1319)),(VLOOKUP((MONTH(C1319)),Abfrage!$I$2:$J$13,2,FALSE)))</f>
        <v>1</v>
      </c>
      <c r="N1319" s="18">
        <f t="shared" si="140"/>
        <v>0</v>
      </c>
      <c r="O1319" s="18">
        <f t="shared" si="145"/>
        <v>0</v>
      </c>
      <c r="P1319" s="18">
        <f t="shared" si="141"/>
        <v>0</v>
      </c>
      <c r="Q1319" s="18">
        <f t="shared" si="142"/>
        <v>0</v>
      </c>
      <c r="R1319" s="18">
        <f t="shared" si="143"/>
        <v>0</v>
      </c>
      <c r="S1319" s="18">
        <f t="shared" si="144"/>
        <v>0</v>
      </c>
      <c r="T1319" s="52" t="e">
        <f>VLOOKUP(I1319,Konten!A:D,4,FALSE)</f>
        <v>#N/A</v>
      </c>
    </row>
    <row r="1320" spans="1:20">
      <c r="A1320" s="67"/>
      <c r="B1320" s="67">
        <f t="shared" si="146"/>
        <v>1311</v>
      </c>
      <c r="C1320" s="68"/>
      <c r="D1320" s="69"/>
      <c r="E1320" s="69"/>
      <c r="F1320" s="69"/>
      <c r="G1320" s="70"/>
      <c r="H1320" s="69"/>
      <c r="I1320" s="70"/>
      <c r="J1320" s="71"/>
      <c r="K1320" s="71"/>
      <c r="L1320" s="72"/>
      <c r="M1320" s="42">
        <f>IF($D$5=Abfrage!$O$2,(MONTH(C1320)),(VLOOKUP((MONTH(C1320)),Abfrage!$I$2:$J$13,2,FALSE)))</f>
        <v>1</v>
      </c>
      <c r="N1320" s="18">
        <f t="shared" si="140"/>
        <v>0</v>
      </c>
      <c r="O1320" s="18">
        <f t="shared" si="145"/>
        <v>0</v>
      </c>
      <c r="P1320" s="18">
        <f t="shared" si="141"/>
        <v>0</v>
      </c>
      <c r="Q1320" s="18">
        <f t="shared" si="142"/>
        <v>0</v>
      </c>
      <c r="R1320" s="18">
        <f t="shared" si="143"/>
        <v>0</v>
      </c>
      <c r="S1320" s="18">
        <f t="shared" si="144"/>
        <v>0</v>
      </c>
      <c r="T1320" s="52" t="e">
        <f>VLOOKUP(I1320,Konten!A:D,4,FALSE)</f>
        <v>#N/A</v>
      </c>
    </row>
    <row r="1321" spans="1:20">
      <c r="A1321" s="67"/>
      <c r="B1321" s="67">
        <f t="shared" si="146"/>
        <v>1312</v>
      </c>
      <c r="C1321" s="68"/>
      <c r="D1321" s="69"/>
      <c r="E1321" s="69"/>
      <c r="F1321" s="69"/>
      <c r="G1321" s="70"/>
      <c r="H1321" s="69"/>
      <c r="I1321" s="70"/>
      <c r="J1321" s="71"/>
      <c r="K1321" s="71"/>
      <c r="L1321" s="72"/>
      <c r="M1321" s="42">
        <f>IF($D$5=Abfrage!$O$2,(MONTH(C1321)),(VLOOKUP((MONTH(C1321)),Abfrage!$I$2:$J$13,2,FALSE)))</f>
        <v>1</v>
      </c>
      <c r="N1321" s="18">
        <f t="shared" si="140"/>
        <v>0</v>
      </c>
      <c r="O1321" s="18">
        <f t="shared" si="145"/>
        <v>0</v>
      </c>
      <c r="P1321" s="18">
        <f t="shared" si="141"/>
        <v>0</v>
      </c>
      <c r="Q1321" s="18">
        <f t="shared" si="142"/>
        <v>0</v>
      </c>
      <c r="R1321" s="18">
        <f t="shared" si="143"/>
        <v>0</v>
      </c>
      <c r="S1321" s="18">
        <f t="shared" si="144"/>
        <v>0</v>
      </c>
      <c r="T1321" s="52" t="e">
        <f>VLOOKUP(I1321,Konten!A:D,4,FALSE)</f>
        <v>#N/A</v>
      </c>
    </row>
    <row r="1322" spans="1:20">
      <c r="A1322" s="67"/>
      <c r="B1322" s="67">
        <f t="shared" si="146"/>
        <v>1313</v>
      </c>
      <c r="C1322" s="68"/>
      <c r="D1322" s="69"/>
      <c r="E1322" s="69"/>
      <c r="F1322" s="69"/>
      <c r="G1322" s="70"/>
      <c r="H1322" s="69"/>
      <c r="I1322" s="70"/>
      <c r="J1322" s="71"/>
      <c r="K1322" s="71"/>
      <c r="L1322" s="72"/>
      <c r="M1322" s="42">
        <f>IF($D$5=Abfrage!$O$2,(MONTH(C1322)),(VLOOKUP((MONTH(C1322)),Abfrage!$I$2:$J$13,2,FALSE)))</f>
        <v>1</v>
      </c>
      <c r="N1322" s="18">
        <f t="shared" si="140"/>
        <v>0</v>
      </c>
      <c r="O1322" s="18">
        <f t="shared" si="145"/>
        <v>0</v>
      </c>
      <c r="P1322" s="18">
        <f t="shared" si="141"/>
        <v>0</v>
      </c>
      <c r="Q1322" s="18">
        <f t="shared" si="142"/>
        <v>0</v>
      </c>
      <c r="R1322" s="18">
        <f t="shared" si="143"/>
        <v>0</v>
      </c>
      <c r="S1322" s="18">
        <f t="shared" si="144"/>
        <v>0</v>
      </c>
      <c r="T1322" s="52" t="e">
        <f>VLOOKUP(I1322,Konten!A:D,4,FALSE)</f>
        <v>#N/A</v>
      </c>
    </row>
    <row r="1323" spans="1:20">
      <c r="A1323" s="67"/>
      <c r="B1323" s="67">
        <f t="shared" si="146"/>
        <v>1314</v>
      </c>
      <c r="C1323" s="68"/>
      <c r="D1323" s="69"/>
      <c r="E1323" s="69"/>
      <c r="F1323" s="69"/>
      <c r="G1323" s="70"/>
      <c r="H1323" s="69"/>
      <c r="I1323" s="70"/>
      <c r="J1323" s="71"/>
      <c r="K1323" s="71"/>
      <c r="L1323" s="72"/>
      <c r="M1323" s="42">
        <f>IF($D$5=Abfrage!$O$2,(MONTH(C1323)),(VLOOKUP((MONTH(C1323)),Abfrage!$I$2:$J$13,2,FALSE)))</f>
        <v>1</v>
      </c>
      <c r="N1323" s="18">
        <f t="shared" si="140"/>
        <v>0</v>
      </c>
      <c r="O1323" s="18">
        <f t="shared" si="145"/>
        <v>0</v>
      </c>
      <c r="P1323" s="18">
        <f t="shared" si="141"/>
        <v>0</v>
      </c>
      <c r="Q1323" s="18">
        <f t="shared" si="142"/>
        <v>0</v>
      </c>
      <c r="R1323" s="18">
        <f t="shared" si="143"/>
        <v>0</v>
      </c>
      <c r="S1323" s="18">
        <f t="shared" si="144"/>
        <v>0</v>
      </c>
      <c r="T1323" s="52" t="e">
        <f>VLOOKUP(I1323,Konten!A:D,4,FALSE)</f>
        <v>#N/A</v>
      </c>
    </row>
    <row r="1324" spans="1:20">
      <c r="A1324" s="67"/>
      <c r="B1324" s="67">
        <f t="shared" si="146"/>
        <v>1315</v>
      </c>
      <c r="C1324" s="68"/>
      <c r="D1324" s="69"/>
      <c r="E1324" s="69"/>
      <c r="F1324" s="69"/>
      <c r="G1324" s="70"/>
      <c r="H1324" s="69"/>
      <c r="I1324" s="70"/>
      <c r="J1324" s="71"/>
      <c r="K1324" s="71"/>
      <c r="L1324" s="72"/>
      <c r="M1324" s="42">
        <f>IF($D$5=Abfrage!$O$2,(MONTH(C1324)),(VLOOKUP((MONTH(C1324)),Abfrage!$I$2:$J$13,2,FALSE)))</f>
        <v>1</v>
      </c>
      <c r="N1324" s="18">
        <f t="shared" si="140"/>
        <v>0</v>
      </c>
      <c r="O1324" s="18">
        <f t="shared" si="145"/>
        <v>0</v>
      </c>
      <c r="P1324" s="18">
        <f t="shared" si="141"/>
        <v>0</v>
      </c>
      <c r="Q1324" s="18">
        <f t="shared" si="142"/>
        <v>0</v>
      </c>
      <c r="R1324" s="18">
        <f t="shared" si="143"/>
        <v>0</v>
      </c>
      <c r="S1324" s="18">
        <f t="shared" si="144"/>
        <v>0</v>
      </c>
      <c r="T1324" s="52" t="e">
        <f>VLOOKUP(I1324,Konten!A:D,4,FALSE)</f>
        <v>#N/A</v>
      </c>
    </row>
    <row r="1325" spans="1:20">
      <c r="A1325" s="67"/>
      <c r="B1325" s="67">
        <f t="shared" si="146"/>
        <v>1316</v>
      </c>
      <c r="C1325" s="68"/>
      <c r="D1325" s="69"/>
      <c r="E1325" s="69"/>
      <c r="F1325" s="69"/>
      <c r="G1325" s="70"/>
      <c r="H1325" s="69"/>
      <c r="I1325" s="70"/>
      <c r="J1325" s="71"/>
      <c r="K1325" s="71"/>
      <c r="L1325" s="72"/>
      <c r="M1325" s="42">
        <f>IF($D$5=Abfrage!$O$2,(MONTH(C1325)),(VLOOKUP((MONTH(C1325)),Abfrage!$I$2:$J$13,2,FALSE)))</f>
        <v>1</v>
      </c>
      <c r="N1325" s="18">
        <f t="shared" si="140"/>
        <v>0</v>
      </c>
      <c r="O1325" s="18">
        <f t="shared" si="145"/>
        <v>0</v>
      </c>
      <c r="P1325" s="18">
        <f t="shared" si="141"/>
        <v>0</v>
      </c>
      <c r="Q1325" s="18">
        <f t="shared" si="142"/>
        <v>0</v>
      </c>
      <c r="R1325" s="18">
        <f t="shared" si="143"/>
        <v>0</v>
      </c>
      <c r="S1325" s="18">
        <f t="shared" si="144"/>
        <v>0</v>
      </c>
      <c r="T1325" s="52" t="e">
        <f>VLOOKUP(I1325,Konten!A:D,4,FALSE)</f>
        <v>#N/A</v>
      </c>
    </row>
    <row r="1326" spans="1:20">
      <c r="A1326" s="67"/>
      <c r="B1326" s="67">
        <f t="shared" si="146"/>
        <v>1317</v>
      </c>
      <c r="C1326" s="68"/>
      <c r="D1326" s="69"/>
      <c r="E1326" s="69"/>
      <c r="F1326" s="69"/>
      <c r="G1326" s="70"/>
      <c r="H1326" s="69"/>
      <c r="I1326" s="70"/>
      <c r="J1326" s="71"/>
      <c r="K1326" s="71"/>
      <c r="L1326" s="72"/>
      <c r="M1326" s="42">
        <f>IF($D$5=Abfrage!$O$2,(MONTH(C1326)),(VLOOKUP((MONTH(C1326)),Abfrage!$I$2:$J$13,2,FALSE)))</f>
        <v>1</v>
      </c>
      <c r="N1326" s="18">
        <f t="shared" si="140"/>
        <v>0</v>
      </c>
      <c r="O1326" s="18">
        <f t="shared" si="145"/>
        <v>0</v>
      </c>
      <c r="P1326" s="18">
        <f t="shared" si="141"/>
        <v>0</v>
      </c>
      <c r="Q1326" s="18">
        <f t="shared" si="142"/>
        <v>0</v>
      </c>
      <c r="R1326" s="18">
        <f t="shared" si="143"/>
        <v>0</v>
      </c>
      <c r="S1326" s="18">
        <f t="shared" si="144"/>
        <v>0</v>
      </c>
      <c r="T1326" s="52" t="e">
        <f>VLOOKUP(I1326,Konten!A:D,4,FALSE)</f>
        <v>#N/A</v>
      </c>
    </row>
    <row r="1327" spans="1:20">
      <c r="A1327" s="67"/>
      <c r="B1327" s="67">
        <f t="shared" si="146"/>
        <v>1318</v>
      </c>
      <c r="C1327" s="68"/>
      <c r="D1327" s="69"/>
      <c r="E1327" s="69"/>
      <c r="F1327" s="69"/>
      <c r="G1327" s="70"/>
      <c r="H1327" s="69"/>
      <c r="I1327" s="70"/>
      <c r="J1327" s="71"/>
      <c r="K1327" s="71"/>
      <c r="L1327" s="72"/>
      <c r="M1327" s="42">
        <f>IF($D$5=Abfrage!$O$2,(MONTH(C1327)),(VLOOKUP((MONTH(C1327)),Abfrage!$I$2:$J$13,2,FALSE)))</f>
        <v>1</v>
      </c>
      <c r="N1327" s="18">
        <f t="shared" si="140"/>
        <v>0</v>
      </c>
      <c r="O1327" s="18">
        <f t="shared" si="145"/>
        <v>0</v>
      </c>
      <c r="P1327" s="18">
        <f t="shared" si="141"/>
        <v>0</v>
      </c>
      <c r="Q1327" s="18">
        <f t="shared" si="142"/>
        <v>0</v>
      </c>
      <c r="R1327" s="18">
        <f t="shared" si="143"/>
        <v>0</v>
      </c>
      <c r="S1327" s="18">
        <f t="shared" si="144"/>
        <v>0</v>
      </c>
      <c r="T1327" s="52" t="e">
        <f>VLOOKUP(I1327,Konten!A:D,4,FALSE)</f>
        <v>#N/A</v>
      </c>
    </row>
    <row r="1328" spans="1:20">
      <c r="A1328" s="67"/>
      <c r="B1328" s="67">
        <f t="shared" si="146"/>
        <v>1319</v>
      </c>
      <c r="C1328" s="68"/>
      <c r="D1328" s="69"/>
      <c r="E1328" s="69"/>
      <c r="F1328" s="69"/>
      <c r="G1328" s="70"/>
      <c r="H1328" s="69"/>
      <c r="I1328" s="70"/>
      <c r="J1328" s="71"/>
      <c r="K1328" s="71"/>
      <c r="L1328" s="72"/>
      <c r="M1328" s="42">
        <f>IF($D$5=Abfrage!$O$2,(MONTH(C1328)),(VLOOKUP((MONTH(C1328)),Abfrage!$I$2:$J$13,2,FALSE)))</f>
        <v>1</v>
      </c>
      <c r="N1328" s="18">
        <f t="shared" si="140"/>
        <v>0</v>
      </c>
      <c r="O1328" s="18">
        <f t="shared" si="145"/>
        <v>0</v>
      </c>
      <c r="P1328" s="18">
        <f t="shared" si="141"/>
        <v>0</v>
      </c>
      <c r="Q1328" s="18">
        <f t="shared" si="142"/>
        <v>0</v>
      </c>
      <c r="R1328" s="18">
        <f t="shared" si="143"/>
        <v>0</v>
      </c>
      <c r="S1328" s="18">
        <f t="shared" si="144"/>
        <v>0</v>
      </c>
      <c r="T1328" s="52" t="e">
        <f>VLOOKUP(I1328,Konten!A:D,4,FALSE)</f>
        <v>#N/A</v>
      </c>
    </row>
    <row r="1329" spans="1:20">
      <c r="A1329" s="67"/>
      <c r="B1329" s="67">
        <f t="shared" si="146"/>
        <v>1320</v>
      </c>
      <c r="C1329" s="68"/>
      <c r="D1329" s="69"/>
      <c r="E1329" s="69"/>
      <c r="F1329" s="69"/>
      <c r="G1329" s="70"/>
      <c r="H1329" s="69"/>
      <c r="I1329" s="70"/>
      <c r="J1329" s="71"/>
      <c r="K1329" s="71"/>
      <c r="L1329" s="72"/>
      <c r="M1329" s="42">
        <f>IF($D$5=Abfrage!$O$2,(MONTH(C1329)),(VLOOKUP((MONTH(C1329)),Abfrage!$I$2:$J$13,2,FALSE)))</f>
        <v>1</v>
      </c>
      <c r="N1329" s="18">
        <f t="shared" si="140"/>
        <v>0</v>
      </c>
      <c r="O1329" s="18">
        <f t="shared" si="145"/>
        <v>0</v>
      </c>
      <c r="P1329" s="18">
        <f t="shared" si="141"/>
        <v>0</v>
      </c>
      <c r="Q1329" s="18">
        <f t="shared" si="142"/>
        <v>0</v>
      </c>
      <c r="R1329" s="18">
        <f t="shared" si="143"/>
        <v>0</v>
      </c>
      <c r="S1329" s="18">
        <f t="shared" si="144"/>
        <v>0</v>
      </c>
      <c r="T1329" s="52" t="e">
        <f>VLOOKUP(I1329,Konten!A:D,4,FALSE)</f>
        <v>#N/A</v>
      </c>
    </row>
    <row r="1330" spans="1:20">
      <c r="A1330" s="67"/>
      <c r="B1330" s="67">
        <f t="shared" si="146"/>
        <v>1321</v>
      </c>
      <c r="C1330" s="68"/>
      <c r="D1330" s="69"/>
      <c r="E1330" s="69"/>
      <c r="F1330" s="69"/>
      <c r="G1330" s="70"/>
      <c r="H1330" s="69"/>
      <c r="I1330" s="70"/>
      <c r="J1330" s="71"/>
      <c r="K1330" s="71"/>
      <c r="L1330" s="72"/>
      <c r="M1330" s="42">
        <f>IF($D$5=Abfrage!$O$2,(MONTH(C1330)),(VLOOKUP((MONTH(C1330)),Abfrage!$I$2:$J$13,2,FALSE)))</f>
        <v>1</v>
      </c>
      <c r="N1330" s="18">
        <f t="shared" si="140"/>
        <v>0</v>
      </c>
      <c r="O1330" s="18">
        <f t="shared" si="145"/>
        <v>0</v>
      </c>
      <c r="P1330" s="18">
        <f t="shared" si="141"/>
        <v>0</v>
      </c>
      <c r="Q1330" s="18">
        <f t="shared" si="142"/>
        <v>0</v>
      </c>
      <c r="R1330" s="18">
        <f t="shared" si="143"/>
        <v>0</v>
      </c>
      <c r="S1330" s="18">
        <f t="shared" si="144"/>
        <v>0</v>
      </c>
      <c r="T1330" s="52" t="e">
        <f>VLOOKUP(I1330,Konten!A:D,4,FALSE)</f>
        <v>#N/A</v>
      </c>
    </row>
    <row r="1331" spans="1:20">
      <c r="A1331" s="67"/>
      <c r="B1331" s="67">
        <f t="shared" si="146"/>
        <v>1322</v>
      </c>
      <c r="C1331" s="68"/>
      <c r="D1331" s="69"/>
      <c r="E1331" s="69"/>
      <c r="F1331" s="69"/>
      <c r="G1331" s="70"/>
      <c r="H1331" s="69"/>
      <c r="I1331" s="70"/>
      <c r="J1331" s="71"/>
      <c r="K1331" s="71"/>
      <c r="L1331" s="72"/>
      <c r="M1331" s="42">
        <f>IF($D$5=Abfrage!$O$2,(MONTH(C1331)),(VLOOKUP((MONTH(C1331)),Abfrage!$I$2:$J$13,2,FALSE)))</f>
        <v>1</v>
      </c>
      <c r="N1331" s="18">
        <f t="shared" si="140"/>
        <v>0</v>
      </c>
      <c r="O1331" s="18">
        <f t="shared" si="145"/>
        <v>0</v>
      </c>
      <c r="P1331" s="18">
        <f t="shared" si="141"/>
        <v>0</v>
      </c>
      <c r="Q1331" s="18">
        <f t="shared" si="142"/>
        <v>0</v>
      </c>
      <c r="R1331" s="18">
        <f t="shared" si="143"/>
        <v>0</v>
      </c>
      <c r="S1331" s="18">
        <f t="shared" si="144"/>
        <v>0</v>
      </c>
      <c r="T1331" s="52" t="e">
        <f>VLOOKUP(I1331,Konten!A:D,4,FALSE)</f>
        <v>#N/A</v>
      </c>
    </row>
    <row r="1332" spans="1:20">
      <c r="A1332" s="67"/>
      <c r="B1332" s="67">
        <f t="shared" si="146"/>
        <v>1323</v>
      </c>
      <c r="C1332" s="68"/>
      <c r="D1332" s="69"/>
      <c r="E1332" s="69"/>
      <c r="F1332" s="69"/>
      <c r="G1332" s="70"/>
      <c r="H1332" s="69"/>
      <c r="I1332" s="70"/>
      <c r="J1332" s="71"/>
      <c r="K1332" s="71"/>
      <c r="L1332" s="72"/>
      <c r="M1332" s="42">
        <f>IF($D$5=Abfrage!$O$2,(MONTH(C1332)),(VLOOKUP((MONTH(C1332)),Abfrage!$I$2:$J$13,2,FALSE)))</f>
        <v>1</v>
      </c>
      <c r="N1332" s="18">
        <f t="shared" si="140"/>
        <v>0</v>
      </c>
      <c r="O1332" s="18">
        <f t="shared" si="145"/>
        <v>0</v>
      </c>
      <c r="P1332" s="18">
        <f t="shared" si="141"/>
        <v>0</v>
      </c>
      <c r="Q1332" s="18">
        <f t="shared" si="142"/>
        <v>0</v>
      </c>
      <c r="R1332" s="18">
        <f t="shared" si="143"/>
        <v>0</v>
      </c>
      <c r="S1332" s="18">
        <f t="shared" si="144"/>
        <v>0</v>
      </c>
      <c r="T1332" s="52" t="e">
        <f>VLOOKUP(I1332,Konten!A:D,4,FALSE)</f>
        <v>#N/A</v>
      </c>
    </row>
    <row r="1333" spans="1:20">
      <c r="A1333" s="67"/>
      <c r="B1333" s="67">
        <f t="shared" si="146"/>
        <v>1324</v>
      </c>
      <c r="C1333" s="68"/>
      <c r="D1333" s="69"/>
      <c r="E1333" s="69"/>
      <c r="F1333" s="69"/>
      <c r="G1333" s="70"/>
      <c r="H1333" s="69"/>
      <c r="I1333" s="70"/>
      <c r="J1333" s="71"/>
      <c r="K1333" s="71"/>
      <c r="L1333" s="72"/>
      <c r="M1333" s="42">
        <f>IF($D$5=Abfrage!$O$2,(MONTH(C1333)),(VLOOKUP((MONTH(C1333)),Abfrage!$I$2:$J$13,2,FALSE)))</f>
        <v>1</v>
      </c>
      <c r="N1333" s="18">
        <f t="shared" si="140"/>
        <v>0</v>
      </c>
      <c r="O1333" s="18">
        <f t="shared" si="145"/>
        <v>0</v>
      </c>
      <c r="P1333" s="18">
        <f t="shared" si="141"/>
        <v>0</v>
      </c>
      <c r="Q1333" s="18">
        <f t="shared" si="142"/>
        <v>0</v>
      </c>
      <c r="R1333" s="18">
        <f t="shared" si="143"/>
        <v>0</v>
      </c>
      <c r="S1333" s="18">
        <f t="shared" si="144"/>
        <v>0</v>
      </c>
      <c r="T1333" s="52" t="e">
        <f>VLOOKUP(I1333,Konten!A:D,4,FALSE)</f>
        <v>#N/A</v>
      </c>
    </row>
    <row r="1334" spans="1:20">
      <c r="A1334" s="67"/>
      <c r="B1334" s="67">
        <f t="shared" si="146"/>
        <v>1325</v>
      </c>
      <c r="C1334" s="68"/>
      <c r="D1334" s="69"/>
      <c r="E1334" s="69"/>
      <c r="F1334" s="69"/>
      <c r="G1334" s="70"/>
      <c r="H1334" s="69"/>
      <c r="I1334" s="70"/>
      <c r="J1334" s="71"/>
      <c r="K1334" s="71"/>
      <c r="L1334" s="72"/>
      <c r="M1334" s="42">
        <f>IF($D$5=Abfrage!$O$2,(MONTH(C1334)),(VLOOKUP((MONTH(C1334)),Abfrage!$I$2:$J$13,2,FALSE)))</f>
        <v>1</v>
      </c>
      <c r="N1334" s="18">
        <f t="shared" si="140"/>
        <v>0</v>
      </c>
      <c r="O1334" s="18">
        <f t="shared" si="145"/>
        <v>0</v>
      </c>
      <c r="P1334" s="18">
        <f t="shared" si="141"/>
        <v>0</v>
      </c>
      <c r="Q1334" s="18">
        <f t="shared" si="142"/>
        <v>0</v>
      </c>
      <c r="R1334" s="18">
        <f t="shared" si="143"/>
        <v>0</v>
      </c>
      <c r="S1334" s="18">
        <f t="shared" si="144"/>
        <v>0</v>
      </c>
      <c r="T1334" s="52" t="e">
        <f>VLOOKUP(I1334,Konten!A:D,4,FALSE)</f>
        <v>#N/A</v>
      </c>
    </row>
    <row r="1335" spans="1:20">
      <c r="A1335" s="67"/>
      <c r="B1335" s="67">
        <f t="shared" si="146"/>
        <v>1326</v>
      </c>
      <c r="C1335" s="68"/>
      <c r="D1335" s="69"/>
      <c r="E1335" s="69"/>
      <c r="F1335" s="69"/>
      <c r="G1335" s="70"/>
      <c r="H1335" s="69"/>
      <c r="I1335" s="70"/>
      <c r="J1335" s="71"/>
      <c r="K1335" s="71"/>
      <c r="L1335" s="72"/>
      <c r="M1335" s="42">
        <f>IF($D$5=Abfrage!$O$2,(MONTH(C1335)),(VLOOKUP((MONTH(C1335)),Abfrage!$I$2:$J$13,2,FALSE)))</f>
        <v>1</v>
      </c>
      <c r="N1335" s="18">
        <f t="shared" si="140"/>
        <v>0</v>
      </c>
      <c r="O1335" s="18">
        <f t="shared" si="145"/>
        <v>0</v>
      </c>
      <c r="P1335" s="18">
        <f t="shared" si="141"/>
        <v>0</v>
      </c>
      <c r="Q1335" s="18">
        <f t="shared" si="142"/>
        <v>0</v>
      </c>
      <c r="R1335" s="18">
        <f t="shared" si="143"/>
        <v>0</v>
      </c>
      <c r="S1335" s="18">
        <f t="shared" si="144"/>
        <v>0</v>
      </c>
      <c r="T1335" s="52" t="e">
        <f>VLOOKUP(I1335,Konten!A:D,4,FALSE)</f>
        <v>#N/A</v>
      </c>
    </row>
    <row r="1336" spans="1:20">
      <c r="A1336" s="67"/>
      <c r="B1336" s="67">
        <f t="shared" si="146"/>
        <v>1327</v>
      </c>
      <c r="C1336" s="68"/>
      <c r="D1336" s="69"/>
      <c r="E1336" s="69"/>
      <c r="F1336" s="69"/>
      <c r="G1336" s="70"/>
      <c r="H1336" s="69"/>
      <c r="I1336" s="70"/>
      <c r="J1336" s="71"/>
      <c r="K1336" s="71"/>
      <c r="L1336" s="72"/>
      <c r="M1336" s="42">
        <f>IF($D$5=Abfrage!$O$2,(MONTH(C1336)),(VLOOKUP((MONTH(C1336)),Abfrage!$I$2:$J$13,2,FALSE)))</f>
        <v>1</v>
      </c>
      <c r="N1336" s="18">
        <f t="shared" si="140"/>
        <v>0</v>
      </c>
      <c r="O1336" s="18">
        <f t="shared" si="145"/>
        <v>0</v>
      </c>
      <c r="P1336" s="18">
        <f t="shared" si="141"/>
        <v>0</v>
      </c>
      <c r="Q1336" s="18">
        <f t="shared" si="142"/>
        <v>0</v>
      </c>
      <c r="R1336" s="18">
        <f t="shared" si="143"/>
        <v>0</v>
      </c>
      <c r="S1336" s="18">
        <f t="shared" si="144"/>
        <v>0</v>
      </c>
      <c r="T1336" s="52" t="e">
        <f>VLOOKUP(I1336,Konten!A:D,4,FALSE)</f>
        <v>#N/A</v>
      </c>
    </row>
    <row r="1337" spans="1:20">
      <c r="A1337" s="67"/>
      <c r="B1337" s="67">
        <f t="shared" si="146"/>
        <v>1328</v>
      </c>
      <c r="C1337" s="68"/>
      <c r="D1337" s="69"/>
      <c r="E1337" s="69"/>
      <c r="F1337" s="69"/>
      <c r="G1337" s="70"/>
      <c r="H1337" s="69"/>
      <c r="I1337" s="70"/>
      <c r="J1337" s="71"/>
      <c r="K1337" s="71"/>
      <c r="L1337" s="72"/>
      <c r="M1337" s="42">
        <f>IF($D$5=Abfrage!$O$2,(MONTH(C1337)),(VLOOKUP((MONTH(C1337)),Abfrage!$I$2:$J$13,2,FALSE)))</f>
        <v>1</v>
      </c>
      <c r="N1337" s="18">
        <f t="shared" si="140"/>
        <v>0</v>
      </c>
      <c r="O1337" s="18">
        <f t="shared" si="145"/>
        <v>0</v>
      </c>
      <c r="P1337" s="18">
        <f t="shared" si="141"/>
        <v>0</v>
      </c>
      <c r="Q1337" s="18">
        <f t="shared" si="142"/>
        <v>0</v>
      </c>
      <c r="R1337" s="18">
        <f t="shared" si="143"/>
        <v>0</v>
      </c>
      <c r="S1337" s="18">
        <f t="shared" si="144"/>
        <v>0</v>
      </c>
      <c r="T1337" s="52" t="e">
        <f>VLOOKUP(I1337,Konten!A:D,4,FALSE)</f>
        <v>#N/A</v>
      </c>
    </row>
    <row r="1338" spans="1:20">
      <c r="A1338" s="67"/>
      <c r="B1338" s="67">
        <f t="shared" si="146"/>
        <v>1329</v>
      </c>
      <c r="C1338" s="68"/>
      <c r="D1338" s="69"/>
      <c r="E1338" s="69"/>
      <c r="F1338" s="69"/>
      <c r="G1338" s="70"/>
      <c r="H1338" s="69"/>
      <c r="I1338" s="70"/>
      <c r="J1338" s="71"/>
      <c r="K1338" s="71"/>
      <c r="L1338" s="72"/>
      <c r="M1338" s="42">
        <f>IF($D$5=Abfrage!$O$2,(MONTH(C1338)),(VLOOKUP((MONTH(C1338)),Abfrage!$I$2:$J$13,2,FALSE)))</f>
        <v>1</v>
      </c>
      <c r="N1338" s="18">
        <f t="shared" si="140"/>
        <v>0</v>
      </c>
      <c r="O1338" s="18">
        <f t="shared" si="145"/>
        <v>0</v>
      </c>
      <c r="P1338" s="18">
        <f t="shared" si="141"/>
        <v>0</v>
      </c>
      <c r="Q1338" s="18">
        <f t="shared" si="142"/>
        <v>0</v>
      </c>
      <c r="R1338" s="18">
        <f t="shared" si="143"/>
        <v>0</v>
      </c>
      <c r="S1338" s="18">
        <f t="shared" si="144"/>
        <v>0</v>
      </c>
      <c r="T1338" s="52" t="e">
        <f>VLOOKUP(I1338,Konten!A:D,4,FALSE)</f>
        <v>#N/A</v>
      </c>
    </row>
    <row r="1339" spans="1:20">
      <c r="A1339" s="67"/>
      <c r="B1339" s="67">
        <f t="shared" si="146"/>
        <v>1330</v>
      </c>
      <c r="C1339" s="68"/>
      <c r="D1339" s="69"/>
      <c r="E1339" s="69"/>
      <c r="F1339" s="69"/>
      <c r="G1339" s="70"/>
      <c r="H1339" s="69"/>
      <c r="I1339" s="70"/>
      <c r="J1339" s="71"/>
      <c r="K1339" s="71"/>
      <c r="L1339" s="72"/>
      <c r="M1339" s="42">
        <f>IF($D$5=Abfrage!$O$2,(MONTH(C1339)),(VLOOKUP((MONTH(C1339)),Abfrage!$I$2:$J$13,2,FALSE)))</f>
        <v>1</v>
      </c>
      <c r="N1339" s="18">
        <f t="shared" si="140"/>
        <v>0</v>
      </c>
      <c r="O1339" s="18">
        <f t="shared" si="145"/>
        <v>0</v>
      </c>
      <c r="P1339" s="18">
        <f t="shared" si="141"/>
        <v>0</v>
      </c>
      <c r="Q1339" s="18">
        <f t="shared" si="142"/>
        <v>0</v>
      </c>
      <c r="R1339" s="18">
        <f t="shared" si="143"/>
        <v>0</v>
      </c>
      <c r="S1339" s="18">
        <f t="shared" si="144"/>
        <v>0</v>
      </c>
      <c r="T1339" s="52" t="e">
        <f>VLOOKUP(I1339,Konten!A:D,4,FALSE)</f>
        <v>#N/A</v>
      </c>
    </row>
    <row r="1340" spans="1:20">
      <c r="A1340" s="67"/>
      <c r="B1340" s="67">
        <f t="shared" si="146"/>
        <v>1331</v>
      </c>
      <c r="C1340" s="68"/>
      <c r="D1340" s="69"/>
      <c r="E1340" s="69"/>
      <c r="F1340" s="69"/>
      <c r="G1340" s="70"/>
      <c r="H1340" s="69"/>
      <c r="I1340" s="70"/>
      <c r="J1340" s="71"/>
      <c r="K1340" s="71"/>
      <c r="L1340" s="72"/>
      <c r="M1340" s="42">
        <f>IF($D$5=Abfrage!$O$2,(MONTH(C1340)),(VLOOKUP((MONTH(C1340)),Abfrage!$I$2:$J$13,2,FALSE)))</f>
        <v>1</v>
      </c>
      <c r="N1340" s="18">
        <f t="shared" si="140"/>
        <v>0</v>
      </c>
      <c r="O1340" s="18">
        <f t="shared" si="145"/>
        <v>0</v>
      </c>
      <c r="P1340" s="18">
        <f t="shared" si="141"/>
        <v>0</v>
      </c>
      <c r="Q1340" s="18">
        <f t="shared" si="142"/>
        <v>0</v>
      </c>
      <c r="R1340" s="18">
        <f t="shared" si="143"/>
        <v>0</v>
      </c>
      <c r="S1340" s="18">
        <f t="shared" si="144"/>
        <v>0</v>
      </c>
      <c r="T1340" s="52" t="e">
        <f>VLOOKUP(I1340,Konten!A:D,4,FALSE)</f>
        <v>#N/A</v>
      </c>
    </row>
    <row r="1341" spans="1:20">
      <c r="A1341" s="67"/>
      <c r="B1341" s="67">
        <f t="shared" si="146"/>
        <v>1332</v>
      </c>
      <c r="C1341" s="68"/>
      <c r="D1341" s="69"/>
      <c r="E1341" s="69"/>
      <c r="F1341" s="69"/>
      <c r="G1341" s="70"/>
      <c r="H1341" s="69"/>
      <c r="I1341" s="70"/>
      <c r="J1341" s="71"/>
      <c r="K1341" s="71"/>
      <c r="L1341" s="72"/>
      <c r="M1341" s="42">
        <f>IF($D$5=Abfrage!$O$2,(MONTH(C1341)),(VLOOKUP((MONTH(C1341)),Abfrage!$I$2:$J$13,2,FALSE)))</f>
        <v>1</v>
      </c>
      <c r="N1341" s="18">
        <f t="shared" si="140"/>
        <v>0</v>
      </c>
      <c r="O1341" s="18">
        <f t="shared" si="145"/>
        <v>0</v>
      </c>
      <c r="P1341" s="18">
        <f t="shared" si="141"/>
        <v>0</v>
      </c>
      <c r="Q1341" s="18">
        <f t="shared" si="142"/>
        <v>0</v>
      </c>
      <c r="R1341" s="18">
        <f t="shared" si="143"/>
        <v>0</v>
      </c>
      <c r="S1341" s="18">
        <f t="shared" si="144"/>
        <v>0</v>
      </c>
      <c r="T1341" s="52" t="e">
        <f>VLOOKUP(I1341,Konten!A:D,4,FALSE)</f>
        <v>#N/A</v>
      </c>
    </row>
    <row r="1342" spans="1:20">
      <c r="A1342" s="67"/>
      <c r="B1342" s="67">
        <f t="shared" si="146"/>
        <v>1333</v>
      </c>
      <c r="C1342" s="68"/>
      <c r="D1342" s="69"/>
      <c r="E1342" s="69"/>
      <c r="F1342" s="69"/>
      <c r="G1342" s="70"/>
      <c r="H1342" s="69"/>
      <c r="I1342" s="70"/>
      <c r="J1342" s="71"/>
      <c r="K1342" s="71"/>
      <c r="L1342" s="72"/>
      <c r="M1342" s="42">
        <f>IF($D$5=Abfrage!$O$2,(MONTH(C1342)),(VLOOKUP((MONTH(C1342)),Abfrage!$I$2:$J$13,2,FALSE)))</f>
        <v>1</v>
      </c>
      <c r="N1342" s="18">
        <f t="shared" si="140"/>
        <v>0</v>
      </c>
      <c r="O1342" s="18">
        <f t="shared" si="145"/>
        <v>0</v>
      </c>
      <c r="P1342" s="18">
        <f t="shared" si="141"/>
        <v>0</v>
      </c>
      <c r="Q1342" s="18">
        <f t="shared" si="142"/>
        <v>0</v>
      </c>
      <c r="R1342" s="18">
        <f t="shared" si="143"/>
        <v>0</v>
      </c>
      <c r="S1342" s="18">
        <f t="shared" si="144"/>
        <v>0</v>
      </c>
      <c r="T1342" s="52" t="e">
        <f>VLOOKUP(I1342,Konten!A:D,4,FALSE)</f>
        <v>#N/A</v>
      </c>
    </row>
    <row r="1343" spans="1:20">
      <c r="A1343" s="67"/>
      <c r="B1343" s="67">
        <f t="shared" si="146"/>
        <v>1334</v>
      </c>
      <c r="C1343" s="68"/>
      <c r="D1343" s="69"/>
      <c r="E1343" s="69"/>
      <c r="F1343" s="69"/>
      <c r="G1343" s="70"/>
      <c r="H1343" s="69"/>
      <c r="I1343" s="70"/>
      <c r="J1343" s="71"/>
      <c r="K1343" s="71"/>
      <c r="L1343" s="72"/>
      <c r="M1343" s="42">
        <f>IF($D$5=Abfrage!$O$2,(MONTH(C1343)),(VLOOKUP((MONTH(C1343)),Abfrage!$I$2:$J$13,2,FALSE)))</f>
        <v>1</v>
      </c>
      <c r="N1343" s="18">
        <f t="shared" si="140"/>
        <v>0</v>
      </c>
      <c r="O1343" s="18">
        <f t="shared" si="145"/>
        <v>0</v>
      </c>
      <c r="P1343" s="18">
        <f t="shared" si="141"/>
        <v>0</v>
      </c>
      <c r="Q1343" s="18">
        <f t="shared" si="142"/>
        <v>0</v>
      </c>
      <c r="R1343" s="18">
        <f t="shared" si="143"/>
        <v>0</v>
      </c>
      <c r="S1343" s="18">
        <f t="shared" si="144"/>
        <v>0</v>
      </c>
      <c r="T1343" s="52" t="e">
        <f>VLOOKUP(I1343,Konten!A:D,4,FALSE)</f>
        <v>#N/A</v>
      </c>
    </row>
    <row r="1344" spans="1:20">
      <c r="A1344" s="67"/>
      <c r="B1344" s="67">
        <f t="shared" si="146"/>
        <v>1335</v>
      </c>
      <c r="C1344" s="68"/>
      <c r="D1344" s="69"/>
      <c r="E1344" s="69"/>
      <c r="F1344" s="69"/>
      <c r="G1344" s="70"/>
      <c r="H1344" s="69"/>
      <c r="I1344" s="70"/>
      <c r="J1344" s="71"/>
      <c r="K1344" s="71"/>
      <c r="L1344" s="72"/>
      <c r="M1344" s="42">
        <f>IF($D$5=Abfrage!$O$2,(MONTH(C1344)),(VLOOKUP((MONTH(C1344)),Abfrage!$I$2:$J$13,2,FALSE)))</f>
        <v>1</v>
      </c>
      <c r="N1344" s="18">
        <f t="shared" si="140"/>
        <v>0</v>
      </c>
      <c r="O1344" s="18">
        <f t="shared" si="145"/>
        <v>0</v>
      </c>
      <c r="P1344" s="18">
        <f t="shared" si="141"/>
        <v>0</v>
      </c>
      <c r="Q1344" s="18">
        <f t="shared" si="142"/>
        <v>0</v>
      </c>
      <c r="R1344" s="18">
        <f t="shared" si="143"/>
        <v>0</v>
      </c>
      <c r="S1344" s="18">
        <f t="shared" si="144"/>
        <v>0</v>
      </c>
      <c r="T1344" s="52" t="e">
        <f>VLOOKUP(I1344,Konten!A:D,4,FALSE)</f>
        <v>#N/A</v>
      </c>
    </row>
    <row r="1345" spans="1:20">
      <c r="A1345" s="67"/>
      <c r="B1345" s="67">
        <f t="shared" si="146"/>
        <v>1336</v>
      </c>
      <c r="C1345" s="68"/>
      <c r="D1345" s="69"/>
      <c r="E1345" s="69"/>
      <c r="F1345" s="69"/>
      <c r="G1345" s="70"/>
      <c r="H1345" s="69"/>
      <c r="I1345" s="70"/>
      <c r="J1345" s="71"/>
      <c r="K1345" s="71"/>
      <c r="L1345" s="72"/>
      <c r="M1345" s="42">
        <f>IF($D$5=Abfrage!$O$2,(MONTH(C1345)),(VLOOKUP((MONTH(C1345)),Abfrage!$I$2:$J$13,2,FALSE)))</f>
        <v>1</v>
      </c>
      <c r="N1345" s="18">
        <f t="shared" si="140"/>
        <v>0</v>
      </c>
      <c r="O1345" s="18">
        <f t="shared" si="145"/>
        <v>0</v>
      </c>
      <c r="P1345" s="18">
        <f t="shared" si="141"/>
        <v>0</v>
      </c>
      <c r="Q1345" s="18">
        <f t="shared" si="142"/>
        <v>0</v>
      </c>
      <c r="R1345" s="18">
        <f t="shared" si="143"/>
        <v>0</v>
      </c>
      <c r="S1345" s="18">
        <f t="shared" si="144"/>
        <v>0</v>
      </c>
      <c r="T1345" s="52" t="e">
        <f>VLOOKUP(I1345,Konten!A:D,4,FALSE)</f>
        <v>#N/A</v>
      </c>
    </row>
    <row r="1346" spans="1:20">
      <c r="A1346" s="67"/>
      <c r="B1346" s="67">
        <f t="shared" si="146"/>
        <v>1337</v>
      </c>
      <c r="C1346" s="68"/>
      <c r="D1346" s="69"/>
      <c r="E1346" s="69"/>
      <c r="F1346" s="69"/>
      <c r="G1346" s="70"/>
      <c r="H1346" s="69"/>
      <c r="I1346" s="70"/>
      <c r="J1346" s="71"/>
      <c r="K1346" s="71"/>
      <c r="L1346" s="72"/>
      <c r="M1346" s="42">
        <f>IF($D$5=Abfrage!$O$2,(MONTH(C1346)),(VLOOKUP((MONTH(C1346)),Abfrage!$I$2:$J$13,2,FALSE)))</f>
        <v>1</v>
      </c>
      <c r="N1346" s="18">
        <f t="shared" si="140"/>
        <v>0</v>
      </c>
      <c r="O1346" s="18">
        <f t="shared" si="145"/>
        <v>0</v>
      </c>
      <c r="P1346" s="18">
        <f t="shared" si="141"/>
        <v>0</v>
      </c>
      <c r="Q1346" s="18">
        <f t="shared" si="142"/>
        <v>0</v>
      </c>
      <c r="R1346" s="18">
        <f t="shared" si="143"/>
        <v>0</v>
      </c>
      <c r="S1346" s="18">
        <f t="shared" si="144"/>
        <v>0</v>
      </c>
      <c r="T1346" s="52" t="e">
        <f>VLOOKUP(I1346,Konten!A:D,4,FALSE)</f>
        <v>#N/A</v>
      </c>
    </row>
    <row r="1347" spans="1:20">
      <c r="A1347" s="67"/>
      <c r="B1347" s="67">
        <f t="shared" si="146"/>
        <v>1338</v>
      </c>
      <c r="C1347" s="68"/>
      <c r="D1347" s="69"/>
      <c r="E1347" s="69"/>
      <c r="F1347" s="69"/>
      <c r="G1347" s="70"/>
      <c r="H1347" s="69"/>
      <c r="I1347" s="70"/>
      <c r="J1347" s="71"/>
      <c r="K1347" s="71"/>
      <c r="L1347" s="72"/>
      <c r="M1347" s="42">
        <f>IF($D$5=Abfrage!$O$2,(MONTH(C1347)),(VLOOKUP((MONTH(C1347)),Abfrage!$I$2:$J$13,2,FALSE)))</f>
        <v>1</v>
      </c>
      <c r="N1347" s="18">
        <f t="shared" si="140"/>
        <v>0</v>
      </c>
      <c r="O1347" s="18">
        <f t="shared" si="145"/>
        <v>0</v>
      </c>
      <c r="P1347" s="18">
        <f t="shared" si="141"/>
        <v>0</v>
      </c>
      <c r="Q1347" s="18">
        <f t="shared" si="142"/>
        <v>0</v>
      </c>
      <c r="R1347" s="18">
        <f t="shared" si="143"/>
        <v>0</v>
      </c>
      <c r="S1347" s="18">
        <f t="shared" si="144"/>
        <v>0</v>
      </c>
      <c r="T1347" s="52" t="e">
        <f>VLOOKUP(I1347,Konten!A:D,4,FALSE)</f>
        <v>#N/A</v>
      </c>
    </row>
    <row r="1348" spans="1:20">
      <c r="A1348" s="67"/>
      <c r="B1348" s="67">
        <f t="shared" si="146"/>
        <v>1339</v>
      </c>
      <c r="C1348" s="68"/>
      <c r="D1348" s="69"/>
      <c r="E1348" s="69"/>
      <c r="F1348" s="69"/>
      <c r="G1348" s="70"/>
      <c r="H1348" s="69"/>
      <c r="I1348" s="70"/>
      <c r="J1348" s="71"/>
      <c r="K1348" s="71"/>
      <c r="L1348" s="72"/>
      <c r="M1348" s="42">
        <f>IF($D$5=Abfrage!$O$2,(MONTH(C1348)),(VLOOKUP((MONTH(C1348)),Abfrage!$I$2:$J$13,2,FALSE)))</f>
        <v>1</v>
      </c>
      <c r="N1348" s="18">
        <f t="shared" si="140"/>
        <v>0</v>
      </c>
      <c r="O1348" s="18">
        <f t="shared" si="145"/>
        <v>0</v>
      </c>
      <c r="P1348" s="18">
        <f t="shared" si="141"/>
        <v>0</v>
      </c>
      <c r="Q1348" s="18">
        <f t="shared" si="142"/>
        <v>0</v>
      </c>
      <c r="R1348" s="18">
        <f t="shared" si="143"/>
        <v>0</v>
      </c>
      <c r="S1348" s="18">
        <f t="shared" si="144"/>
        <v>0</v>
      </c>
      <c r="T1348" s="52" t="e">
        <f>VLOOKUP(I1348,Konten!A:D,4,FALSE)</f>
        <v>#N/A</v>
      </c>
    </row>
    <row r="1349" spans="1:20">
      <c r="A1349" s="67"/>
      <c r="B1349" s="67">
        <f t="shared" si="146"/>
        <v>1340</v>
      </c>
      <c r="C1349" s="68"/>
      <c r="D1349" s="69"/>
      <c r="E1349" s="69"/>
      <c r="F1349" s="69"/>
      <c r="G1349" s="70"/>
      <c r="H1349" s="69"/>
      <c r="I1349" s="70"/>
      <c r="J1349" s="71"/>
      <c r="K1349" s="71"/>
      <c r="L1349" s="72"/>
      <c r="M1349" s="42">
        <f>IF($D$5=Abfrage!$O$2,(MONTH(C1349)),(VLOOKUP((MONTH(C1349)),Abfrage!$I$2:$J$13,2,FALSE)))</f>
        <v>1</v>
      </c>
      <c r="N1349" s="18">
        <f t="shared" si="140"/>
        <v>0</v>
      </c>
      <c r="O1349" s="18">
        <f t="shared" si="145"/>
        <v>0</v>
      </c>
      <c r="P1349" s="18">
        <f t="shared" si="141"/>
        <v>0</v>
      </c>
      <c r="Q1349" s="18">
        <f t="shared" si="142"/>
        <v>0</v>
      </c>
      <c r="R1349" s="18">
        <f t="shared" si="143"/>
        <v>0</v>
      </c>
      <c r="S1349" s="18">
        <f t="shared" si="144"/>
        <v>0</v>
      </c>
      <c r="T1349" s="52" t="e">
        <f>VLOOKUP(I1349,Konten!A:D,4,FALSE)</f>
        <v>#N/A</v>
      </c>
    </row>
    <row r="1350" spans="1:20">
      <c r="A1350" s="67"/>
      <c r="B1350" s="67">
        <f t="shared" si="146"/>
        <v>1341</v>
      </c>
      <c r="C1350" s="68"/>
      <c r="D1350" s="69"/>
      <c r="E1350" s="69"/>
      <c r="F1350" s="69"/>
      <c r="G1350" s="70"/>
      <c r="H1350" s="69"/>
      <c r="I1350" s="70"/>
      <c r="J1350" s="71"/>
      <c r="K1350" s="71"/>
      <c r="L1350" s="72"/>
      <c r="M1350" s="42">
        <f>IF($D$5=Abfrage!$O$2,(MONTH(C1350)),(VLOOKUP((MONTH(C1350)),Abfrage!$I$2:$J$13,2,FALSE)))</f>
        <v>1</v>
      </c>
      <c r="N1350" s="18">
        <f t="shared" si="140"/>
        <v>0</v>
      </c>
      <c r="O1350" s="18">
        <f t="shared" si="145"/>
        <v>0</v>
      </c>
      <c r="P1350" s="18">
        <f t="shared" si="141"/>
        <v>0</v>
      </c>
      <c r="Q1350" s="18">
        <f t="shared" si="142"/>
        <v>0</v>
      </c>
      <c r="R1350" s="18">
        <f t="shared" si="143"/>
        <v>0</v>
      </c>
      <c r="S1350" s="18">
        <f t="shared" si="144"/>
        <v>0</v>
      </c>
      <c r="T1350" s="52" t="e">
        <f>VLOOKUP(I1350,Konten!A:D,4,FALSE)</f>
        <v>#N/A</v>
      </c>
    </row>
    <row r="1351" spans="1:20">
      <c r="A1351" s="67"/>
      <c r="B1351" s="67">
        <f t="shared" si="146"/>
        <v>1342</v>
      </c>
      <c r="C1351" s="68"/>
      <c r="D1351" s="69"/>
      <c r="E1351" s="69"/>
      <c r="F1351" s="69"/>
      <c r="G1351" s="70"/>
      <c r="H1351" s="69"/>
      <c r="I1351" s="70"/>
      <c r="J1351" s="71"/>
      <c r="K1351" s="71"/>
      <c r="L1351" s="72"/>
      <c r="M1351" s="42">
        <f>IF($D$5=Abfrage!$O$2,(MONTH(C1351)),(VLOOKUP((MONTH(C1351)),Abfrage!$I$2:$J$13,2,FALSE)))</f>
        <v>1</v>
      </c>
      <c r="N1351" s="18">
        <f t="shared" si="140"/>
        <v>0</v>
      </c>
      <c r="O1351" s="18">
        <f t="shared" si="145"/>
        <v>0</v>
      </c>
      <c r="P1351" s="18">
        <f t="shared" si="141"/>
        <v>0</v>
      </c>
      <c r="Q1351" s="18">
        <f t="shared" si="142"/>
        <v>0</v>
      </c>
      <c r="R1351" s="18">
        <f t="shared" si="143"/>
        <v>0</v>
      </c>
      <c r="S1351" s="18">
        <f t="shared" si="144"/>
        <v>0</v>
      </c>
      <c r="T1351" s="52" t="e">
        <f>VLOOKUP(I1351,Konten!A:D,4,FALSE)</f>
        <v>#N/A</v>
      </c>
    </row>
    <row r="1352" spans="1:20">
      <c r="A1352" s="67"/>
      <c r="B1352" s="67">
        <f t="shared" si="146"/>
        <v>1343</v>
      </c>
      <c r="C1352" s="68"/>
      <c r="D1352" s="69"/>
      <c r="E1352" s="69"/>
      <c r="F1352" s="69"/>
      <c r="G1352" s="70"/>
      <c r="H1352" s="69"/>
      <c r="I1352" s="70"/>
      <c r="J1352" s="71"/>
      <c r="K1352" s="71"/>
      <c r="L1352" s="72"/>
      <c r="M1352" s="42">
        <f>IF($D$5=Abfrage!$O$2,(MONTH(C1352)),(VLOOKUP((MONTH(C1352)),Abfrage!$I$2:$J$13,2,FALSE)))</f>
        <v>1</v>
      </c>
      <c r="N1352" s="18">
        <f t="shared" si="140"/>
        <v>0</v>
      </c>
      <c r="O1352" s="18">
        <f t="shared" si="145"/>
        <v>0</v>
      </c>
      <c r="P1352" s="18">
        <f t="shared" si="141"/>
        <v>0</v>
      </c>
      <c r="Q1352" s="18">
        <f t="shared" si="142"/>
        <v>0</v>
      </c>
      <c r="R1352" s="18">
        <f t="shared" si="143"/>
        <v>0</v>
      </c>
      <c r="S1352" s="18">
        <f t="shared" si="144"/>
        <v>0</v>
      </c>
      <c r="T1352" s="52" t="e">
        <f>VLOOKUP(I1352,Konten!A:D,4,FALSE)</f>
        <v>#N/A</v>
      </c>
    </row>
    <row r="1353" spans="1:20">
      <c r="A1353" s="67"/>
      <c r="B1353" s="67">
        <f t="shared" si="146"/>
        <v>1344</v>
      </c>
      <c r="C1353" s="68"/>
      <c r="D1353" s="69"/>
      <c r="E1353" s="69"/>
      <c r="F1353" s="69"/>
      <c r="G1353" s="70"/>
      <c r="H1353" s="69"/>
      <c r="I1353" s="70"/>
      <c r="J1353" s="71"/>
      <c r="K1353" s="71"/>
      <c r="L1353" s="72"/>
      <c r="M1353" s="42">
        <f>IF($D$5=Abfrage!$O$2,(MONTH(C1353)),(VLOOKUP((MONTH(C1353)),Abfrage!$I$2:$J$13,2,FALSE)))</f>
        <v>1</v>
      </c>
      <c r="N1353" s="18">
        <f t="shared" si="140"/>
        <v>0</v>
      </c>
      <c r="O1353" s="18">
        <f t="shared" si="145"/>
        <v>0</v>
      </c>
      <c r="P1353" s="18">
        <f t="shared" si="141"/>
        <v>0</v>
      </c>
      <c r="Q1353" s="18">
        <f t="shared" si="142"/>
        <v>0</v>
      </c>
      <c r="R1353" s="18">
        <f t="shared" si="143"/>
        <v>0</v>
      </c>
      <c r="S1353" s="18">
        <f t="shared" si="144"/>
        <v>0</v>
      </c>
      <c r="T1353" s="52" t="e">
        <f>VLOOKUP(I1353,Konten!A:D,4,FALSE)</f>
        <v>#N/A</v>
      </c>
    </row>
    <row r="1354" spans="1:20">
      <c r="A1354" s="67"/>
      <c r="B1354" s="67">
        <f t="shared" si="146"/>
        <v>1345</v>
      </c>
      <c r="C1354" s="68"/>
      <c r="D1354" s="69"/>
      <c r="E1354" s="69"/>
      <c r="F1354" s="69"/>
      <c r="G1354" s="70"/>
      <c r="H1354" s="69"/>
      <c r="I1354" s="70"/>
      <c r="J1354" s="71"/>
      <c r="K1354" s="71"/>
      <c r="L1354" s="72"/>
      <c r="M1354" s="42">
        <f>IF($D$5=Abfrage!$O$2,(MONTH(C1354)),(VLOOKUP((MONTH(C1354)),Abfrage!$I$2:$J$13,2,FALSE)))</f>
        <v>1</v>
      </c>
      <c r="N1354" s="18">
        <f t="shared" ref="N1354:N1417" si="147">(SUM(P1354:S1354))-(SUM(J1354:K1354))</f>
        <v>0</v>
      </c>
      <c r="O1354" s="18">
        <f t="shared" si="145"/>
        <v>0</v>
      </c>
      <c r="P1354" s="18">
        <f t="shared" ref="P1354:P1417" si="148">IFERROR((ROUND((+J1354/(1+L1354)*L1354),2)),0)</f>
        <v>0</v>
      </c>
      <c r="Q1354" s="18">
        <f t="shared" ref="Q1354:Q1417" si="149">IFERROR(ROUND(IF(L1354=100%,K1354,(K1354/(1+L1354)*L1354)),2),0)</f>
        <v>0</v>
      </c>
      <c r="R1354" s="18">
        <f t="shared" ref="R1354:R1417" si="150">+J1354-P1354</f>
        <v>0</v>
      </c>
      <c r="S1354" s="18">
        <f t="shared" ref="S1354:S1417" si="151">+K1354-Q1354</f>
        <v>0</v>
      </c>
      <c r="T1354" s="52" t="e">
        <f>VLOOKUP(I1354,Konten!A:D,4,FALSE)</f>
        <v>#N/A</v>
      </c>
    </row>
    <row r="1355" spans="1:20">
      <c r="A1355" s="67"/>
      <c r="B1355" s="67">
        <f t="shared" si="146"/>
        <v>1346</v>
      </c>
      <c r="C1355" s="68"/>
      <c r="D1355" s="69"/>
      <c r="E1355" s="69"/>
      <c r="F1355" s="69"/>
      <c r="G1355" s="70"/>
      <c r="H1355" s="69"/>
      <c r="I1355" s="70"/>
      <c r="J1355" s="71"/>
      <c r="K1355" s="71"/>
      <c r="L1355" s="72"/>
      <c r="M1355" s="42">
        <f>IF($D$5=Abfrage!$O$2,(MONTH(C1355)),(VLOOKUP((MONTH(C1355)),Abfrage!$I$2:$J$13,2,FALSE)))</f>
        <v>1</v>
      </c>
      <c r="N1355" s="18">
        <f t="shared" si="147"/>
        <v>0</v>
      </c>
      <c r="O1355" s="18">
        <f t="shared" ref="O1355:O1418" si="152">IF(L1355="EUST",K1355,0)</f>
        <v>0</v>
      </c>
      <c r="P1355" s="18">
        <f t="shared" si="148"/>
        <v>0</v>
      </c>
      <c r="Q1355" s="18">
        <f t="shared" si="149"/>
        <v>0</v>
      </c>
      <c r="R1355" s="18">
        <f t="shared" si="150"/>
        <v>0</v>
      </c>
      <c r="S1355" s="18">
        <f t="shared" si="151"/>
        <v>0</v>
      </c>
      <c r="T1355" s="52" t="e">
        <f>VLOOKUP(I1355,Konten!A:D,4,FALSE)</f>
        <v>#N/A</v>
      </c>
    </row>
    <row r="1356" spans="1:20">
      <c r="A1356" s="67"/>
      <c r="B1356" s="67">
        <f t="shared" ref="B1356:B1419" si="153">B1355+1</f>
        <v>1347</v>
      </c>
      <c r="C1356" s="68"/>
      <c r="D1356" s="69"/>
      <c r="E1356" s="69"/>
      <c r="F1356" s="69"/>
      <c r="G1356" s="70"/>
      <c r="H1356" s="69"/>
      <c r="I1356" s="70"/>
      <c r="J1356" s="71"/>
      <c r="K1356" s="71"/>
      <c r="L1356" s="72"/>
      <c r="M1356" s="42">
        <f>IF($D$5=Abfrage!$O$2,(MONTH(C1356)),(VLOOKUP((MONTH(C1356)),Abfrage!$I$2:$J$13,2,FALSE)))</f>
        <v>1</v>
      </c>
      <c r="N1356" s="18">
        <f t="shared" si="147"/>
        <v>0</v>
      </c>
      <c r="O1356" s="18">
        <f t="shared" si="152"/>
        <v>0</v>
      </c>
      <c r="P1356" s="18">
        <f t="shared" si="148"/>
        <v>0</v>
      </c>
      <c r="Q1356" s="18">
        <f t="shared" si="149"/>
        <v>0</v>
      </c>
      <c r="R1356" s="18">
        <f t="shared" si="150"/>
        <v>0</v>
      </c>
      <c r="S1356" s="18">
        <f t="shared" si="151"/>
        <v>0</v>
      </c>
      <c r="T1356" s="52" t="e">
        <f>VLOOKUP(I1356,Konten!A:D,4,FALSE)</f>
        <v>#N/A</v>
      </c>
    </row>
    <row r="1357" spans="1:20">
      <c r="A1357" s="67"/>
      <c r="B1357" s="67">
        <f t="shared" si="153"/>
        <v>1348</v>
      </c>
      <c r="C1357" s="68"/>
      <c r="D1357" s="69"/>
      <c r="E1357" s="69"/>
      <c r="F1357" s="69"/>
      <c r="G1357" s="70"/>
      <c r="H1357" s="69"/>
      <c r="I1357" s="70"/>
      <c r="J1357" s="71"/>
      <c r="K1357" s="71"/>
      <c r="L1357" s="72"/>
      <c r="M1357" s="42">
        <f>IF($D$5=Abfrage!$O$2,(MONTH(C1357)),(VLOOKUP((MONTH(C1357)),Abfrage!$I$2:$J$13,2,FALSE)))</f>
        <v>1</v>
      </c>
      <c r="N1357" s="18">
        <f t="shared" si="147"/>
        <v>0</v>
      </c>
      <c r="O1357" s="18">
        <f t="shared" si="152"/>
        <v>0</v>
      </c>
      <c r="P1357" s="18">
        <f t="shared" si="148"/>
        <v>0</v>
      </c>
      <c r="Q1357" s="18">
        <f t="shared" si="149"/>
        <v>0</v>
      </c>
      <c r="R1357" s="18">
        <f t="shared" si="150"/>
        <v>0</v>
      </c>
      <c r="S1357" s="18">
        <f t="shared" si="151"/>
        <v>0</v>
      </c>
      <c r="T1357" s="52" t="e">
        <f>VLOOKUP(I1357,Konten!A:D,4,FALSE)</f>
        <v>#N/A</v>
      </c>
    </row>
    <row r="1358" spans="1:20">
      <c r="A1358" s="67"/>
      <c r="B1358" s="67">
        <f t="shared" si="153"/>
        <v>1349</v>
      </c>
      <c r="C1358" s="68"/>
      <c r="D1358" s="69"/>
      <c r="E1358" s="69"/>
      <c r="F1358" s="69"/>
      <c r="G1358" s="70"/>
      <c r="H1358" s="69"/>
      <c r="I1358" s="70"/>
      <c r="J1358" s="71"/>
      <c r="K1358" s="71"/>
      <c r="L1358" s="72"/>
      <c r="M1358" s="42">
        <f>IF($D$5=Abfrage!$O$2,(MONTH(C1358)),(VLOOKUP((MONTH(C1358)),Abfrage!$I$2:$J$13,2,FALSE)))</f>
        <v>1</v>
      </c>
      <c r="N1358" s="18">
        <f t="shared" si="147"/>
        <v>0</v>
      </c>
      <c r="O1358" s="18">
        <f t="shared" si="152"/>
        <v>0</v>
      </c>
      <c r="P1358" s="18">
        <f t="shared" si="148"/>
        <v>0</v>
      </c>
      <c r="Q1358" s="18">
        <f t="shared" si="149"/>
        <v>0</v>
      </c>
      <c r="R1358" s="18">
        <f t="shared" si="150"/>
        <v>0</v>
      </c>
      <c r="S1358" s="18">
        <f t="shared" si="151"/>
        <v>0</v>
      </c>
      <c r="T1358" s="52" t="e">
        <f>VLOOKUP(I1358,Konten!A:D,4,FALSE)</f>
        <v>#N/A</v>
      </c>
    </row>
    <row r="1359" spans="1:20">
      <c r="A1359" s="67"/>
      <c r="B1359" s="67">
        <f t="shared" si="153"/>
        <v>1350</v>
      </c>
      <c r="C1359" s="68"/>
      <c r="D1359" s="69"/>
      <c r="E1359" s="69"/>
      <c r="F1359" s="69"/>
      <c r="G1359" s="70"/>
      <c r="H1359" s="69"/>
      <c r="I1359" s="70"/>
      <c r="J1359" s="71"/>
      <c r="K1359" s="71"/>
      <c r="L1359" s="72"/>
      <c r="M1359" s="42">
        <f>IF($D$5=Abfrage!$O$2,(MONTH(C1359)),(VLOOKUP((MONTH(C1359)),Abfrage!$I$2:$J$13,2,FALSE)))</f>
        <v>1</v>
      </c>
      <c r="N1359" s="18">
        <f t="shared" si="147"/>
        <v>0</v>
      </c>
      <c r="O1359" s="18">
        <f t="shared" si="152"/>
        <v>0</v>
      </c>
      <c r="P1359" s="18">
        <f t="shared" si="148"/>
        <v>0</v>
      </c>
      <c r="Q1359" s="18">
        <f t="shared" si="149"/>
        <v>0</v>
      </c>
      <c r="R1359" s="18">
        <f t="shared" si="150"/>
        <v>0</v>
      </c>
      <c r="S1359" s="18">
        <f t="shared" si="151"/>
        <v>0</v>
      </c>
      <c r="T1359" s="52" t="e">
        <f>VLOOKUP(I1359,Konten!A:D,4,FALSE)</f>
        <v>#N/A</v>
      </c>
    </row>
    <row r="1360" spans="1:20">
      <c r="A1360" s="67"/>
      <c r="B1360" s="67">
        <f t="shared" si="153"/>
        <v>1351</v>
      </c>
      <c r="C1360" s="68"/>
      <c r="D1360" s="69"/>
      <c r="E1360" s="69"/>
      <c r="F1360" s="69"/>
      <c r="G1360" s="70"/>
      <c r="H1360" s="69"/>
      <c r="I1360" s="70"/>
      <c r="J1360" s="71"/>
      <c r="K1360" s="71"/>
      <c r="L1360" s="72"/>
      <c r="M1360" s="42">
        <f>IF($D$5=Abfrage!$O$2,(MONTH(C1360)),(VLOOKUP((MONTH(C1360)),Abfrage!$I$2:$J$13,2,FALSE)))</f>
        <v>1</v>
      </c>
      <c r="N1360" s="18">
        <f t="shared" si="147"/>
        <v>0</v>
      </c>
      <c r="O1360" s="18">
        <f t="shared" si="152"/>
        <v>0</v>
      </c>
      <c r="P1360" s="18">
        <f t="shared" si="148"/>
        <v>0</v>
      </c>
      <c r="Q1360" s="18">
        <f t="shared" si="149"/>
        <v>0</v>
      </c>
      <c r="R1360" s="18">
        <f t="shared" si="150"/>
        <v>0</v>
      </c>
      <c r="S1360" s="18">
        <f t="shared" si="151"/>
        <v>0</v>
      </c>
      <c r="T1360" s="52" t="e">
        <f>VLOOKUP(I1360,Konten!A:D,4,FALSE)</f>
        <v>#N/A</v>
      </c>
    </row>
    <row r="1361" spans="1:20">
      <c r="A1361" s="67"/>
      <c r="B1361" s="67">
        <f t="shared" si="153"/>
        <v>1352</v>
      </c>
      <c r="C1361" s="68"/>
      <c r="D1361" s="69"/>
      <c r="E1361" s="69"/>
      <c r="F1361" s="69"/>
      <c r="G1361" s="70"/>
      <c r="H1361" s="69"/>
      <c r="I1361" s="70"/>
      <c r="J1361" s="71"/>
      <c r="K1361" s="71"/>
      <c r="L1361" s="72"/>
      <c r="M1361" s="42">
        <f>IF($D$5=Abfrage!$O$2,(MONTH(C1361)),(VLOOKUP((MONTH(C1361)),Abfrage!$I$2:$J$13,2,FALSE)))</f>
        <v>1</v>
      </c>
      <c r="N1361" s="18">
        <f t="shared" si="147"/>
        <v>0</v>
      </c>
      <c r="O1361" s="18">
        <f t="shared" si="152"/>
        <v>0</v>
      </c>
      <c r="P1361" s="18">
        <f t="shared" si="148"/>
        <v>0</v>
      </c>
      <c r="Q1361" s="18">
        <f t="shared" si="149"/>
        <v>0</v>
      </c>
      <c r="R1361" s="18">
        <f t="shared" si="150"/>
        <v>0</v>
      </c>
      <c r="S1361" s="18">
        <f t="shared" si="151"/>
        <v>0</v>
      </c>
      <c r="T1361" s="52" t="e">
        <f>VLOOKUP(I1361,Konten!A:D,4,FALSE)</f>
        <v>#N/A</v>
      </c>
    </row>
    <row r="1362" spans="1:20">
      <c r="A1362" s="67"/>
      <c r="B1362" s="67">
        <f t="shared" si="153"/>
        <v>1353</v>
      </c>
      <c r="C1362" s="68"/>
      <c r="D1362" s="69"/>
      <c r="E1362" s="69"/>
      <c r="F1362" s="69"/>
      <c r="G1362" s="70"/>
      <c r="H1362" s="69"/>
      <c r="I1362" s="70"/>
      <c r="J1362" s="71"/>
      <c r="K1362" s="71"/>
      <c r="L1362" s="72"/>
      <c r="M1362" s="42">
        <f>IF($D$5=Abfrage!$O$2,(MONTH(C1362)),(VLOOKUP((MONTH(C1362)),Abfrage!$I$2:$J$13,2,FALSE)))</f>
        <v>1</v>
      </c>
      <c r="N1362" s="18">
        <f t="shared" si="147"/>
        <v>0</v>
      </c>
      <c r="O1362" s="18">
        <f t="shared" si="152"/>
        <v>0</v>
      </c>
      <c r="P1362" s="18">
        <f t="shared" si="148"/>
        <v>0</v>
      </c>
      <c r="Q1362" s="18">
        <f t="shared" si="149"/>
        <v>0</v>
      </c>
      <c r="R1362" s="18">
        <f t="shared" si="150"/>
        <v>0</v>
      </c>
      <c r="S1362" s="18">
        <f t="shared" si="151"/>
        <v>0</v>
      </c>
      <c r="T1362" s="52" t="e">
        <f>VLOOKUP(I1362,Konten!A:D,4,FALSE)</f>
        <v>#N/A</v>
      </c>
    </row>
    <row r="1363" spans="1:20">
      <c r="A1363" s="67"/>
      <c r="B1363" s="67">
        <f t="shared" si="153"/>
        <v>1354</v>
      </c>
      <c r="C1363" s="68"/>
      <c r="D1363" s="69"/>
      <c r="E1363" s="69"/>
      <c r="F1363" s="69"/>
      <c r="G1363" s="70"/>
      <c r="H1363" s="69"/>
      <c r="I1363" s="70"/>
      <c r="J1363" s="71"/>
      <c r="K1363" s="71"/>
      <c r="L1363" s="72"/>
      <c r="M1363" s="42">
        <f>IF($D$5=Abfrage!$O$2,(MONTH(C1363)),(VLOOKUP((MONTH(C1363)),Abfrage!$I$2:$J$13,2,FALSE)))</f>
        <v>1</v>
      </c>
      <c r="N1363" s="18">
        <f t="shared" si="147"/>
        <v>0</v>
      </c>
      <c r="O1363" s="18">
        <f t="shared" si="152"/>
        <v>0</v>
      </c>
      <c r="P1363" s="18">
        <f t="shared" si="148"/>
        <v>0</v>
      </c>
      <c r="Q1363" s="18">
        <f t="shared" si="149"/>
        <v>0</v>
      </c>
      <c r="R1363" s="18">
        <f t="shared" si="150"/>
        <v>0</v>
      </c>
      <c r="S1363" s="18">
        <f t="shared" si="151"/>
        <v>0</v>
      </c>
      <c r="T1363" s="52" t="e">
        <f>VLOOKUP(I1363,Konten!A:D,4,FALSE)</f>
        <v>#N/A</v>
      </c>
    </row>
    <row r="1364" spans="1:20">
      <c r="A1364" s="67"/>
      <c r="B1364" s="67">
        <f t="shared" si="153"/>
        <v>1355</v>
      </c>
      <c r="C1364" s="68"/>
      <c r="D1364" s="69"/>
      <c r="E1364" s="69"/>
      <c r="F1364" s="69"/>
      <c r="G1364" s="70"/>
      <c r="H1364" s="69"/>
      <c r="I1364" s="70"/>
      <c r="J1364" s="71"/>
      <c r="K1364" s="71"/>
      <c r="L1364" s="72"/>
      <c r="M1364" s="42">
        <f>IF($D$5=Abfrage!$O$2,(MONTH(C1364)),(VLOOKUP((MONTH(C1364)),Abfrage!$I$2:$J$13,2,FALSE)))</f>
        <v>1</v>
      </c>
      <c r="N1364" s="18">
        <f t="shared" si="147"/>
        <v>0</v>
      </c>
      <c r="O1364" s="18">
        <f t="shared" si="152"/>
        <v>0</v>
      </c>
      <c r="P1364" s="18">
        <f t="shared" si="148"/>
        <v>0</v>
      </c>
      <c r="Q1364" s="18">
        <f t="shared" si="149"/>
        <v>0</v>
      </c>
      <c r="R1364" s="18">
        <f t="shared" si="150"/>
        <v>0</v>
      </c>
      <c r="S1364" s="18">
        <f t="shared" si="151"/>
        <v>0</v>
      </c>
      <c r="T1364" s="52" t="e">
        <f>VLOOKUP(I1364,Konten!A:D,4,FALSE)</f>
        <v>#N/A</v>
      </c>
    </row>
    <row r="1365" spans="1:20">
      <c r="A1365" s="67"/>
      <c r="B1365" s="67">
        <f t="shared" si="153"/>
        <v>1356</v>
      </c>
      <c r="C1365" s="68"/>
      <c r="D1365" s="69"/>
      <c r="E1365" s="69"/>
      <c r="F1365" s="69"/>
      <c r="G1365" s="70"/>
      <c r="H1365" s="69"/>
      <c r="I1365" s="70"/>
      <c r="J1365" s="71"/>
      <c r="K1365" s="71"/>
      <c r="L1365" s="72"/>
      <c r="M1365" s="42">
        <f>IF($D$5=Abfrage!$O$2,(MONTH(C1365)),(VLOOKUP((MONTH(C1365)),Abfrage!$I$2:$J$13,2,FALSE)))</f>
        <v>1</v>
      </c>
      <c r="N1365" s="18">
        <f t="shared" si="147"/>
        <v>0</v>
      </c>
      <c r="O1365" s="18">
        <f t="shared" si="152"/>
        <v>0</v>
      </c>
      <c r="P1365" s="18">
        <f t="shared" si="148"/>
        <v>0</v>
      </c>
      <c r="Q1365" s="18">
        <f t="shared" si="149"/>
        <v>0</v>
      </c>
      <c r="R1365" s="18">
        <f t="shared" si="150"/>
        <v>0</v>
      </c>
      <c r="S1365" s="18">
        <f t="shared" si="151"/>
        <v>0</v>
      </c>
      <c r="T1365" s="52" t="e">
        <f>VLOOKUP(I1365,Konten!A:D,4,FALSE)</f>
        <v>#N/A</v>
      </c>
    </row>
    <row r="1366" spans="1:20">
      <c r="A1366" s="67"/>
      <c r="B1366" s="67">
        <f t="shared" si="153"/>
        <v>1357</v>
      </c>
      <c r="C1366" s="68"/>
      <c r="D1366" s="69"/>
      <c r="E1366" s="69"/>
      <c r="F1366" s="69"/>
      <c r="G1366" s="70"/>
      <c r="H1366" s="69"/>
      <c r="I1366" s="70"/>
      <c r="J1366" s="71"/>
      <c r="K1366" s="71"/>
      <c r="L1366" s="72"/>
      <c r="M1366" s="42">
        <f>IF($D$5=Abfrage!$O$2,(MONTH(C1366)),(VLOOKUP((MONTH(C1366)),Abfrage!$I$2:$J$13,2,FALSE)))</f>
        <v>1</v>
      </c>
      <c r="N1366" s="18">
        <f t="shared" si="147"/>
        <v>0</v>
      </c>
      <c r="O1366" s="18">
        <f t="shared" si="152"/>
        <v>0</v>
      </c>
      <c r="P1366" s="18">
        <f t="shared" si="148"/>
        <v>0</v>
      </c>
      <c r="Q1366" s="18">
        <f t="shared" si="149"/>
        <v>0</v>
      </c>
      <c r="R1366" s="18">
        <f t="shared" si="150"/>
        <v>0</v>
      </c>
      <c r="S1366" s="18">
        <f t="shared" si="151"/>
        <v>0</v>
      </c>
      <c r="T1366" s="52" t="e">
        <f>VLOOKUP(I1366,Konten!A:D,4,FALSE)</f>
        <v>#N/A</v>
      </c>
    </row>
    <row r="1367" spans="1:20">
      <c r="A1367" s="67"/>
      <c r="B1367" s="67">
        <f t="shared" si="153"/>
        <v>1358</v>
      </c>
      <c r="C1367" s="68"/>
      <c r="D1367" s="69"/>
      <c r="E1367" s="69"/>
      <c r="F1367" s="69"/>
      <c r="G1367" s="70"/>
      <c r="H1367" s="69"/>
      <c r="I1367" s="70"/>
      <c r="J1367" s="71"/>
      <c r="K1367" s="71"/>
      <c r="L1367" s="72"/>
      <c r="M1367" s="42">
        <f>IF($D$5=Abfrage!$O$2,(MONTH(C1367)),(VLOOKUP((MONTH(C1367)),Abfrage!$I$2:$J$13,2,FALSE)))</f>
        <v>1</v>
      </c>
      <c r="N1367" s="18">
        <f t="shared" si="147"/>
        <v>0</v>
      </c>
      <c r="O1367" s="18">
        <f t="shared" si="152"/>
        <v>0</v>
      </c>
      <c r="P1367" s="18">
        <f t="shared" si="148"/>
        <v>0</v>
      </c>
      <c r="Q1367" s="18">
        <f t="shared" si="149"/>
        <v>0</v>
      </c>
      <c r="R1367" s="18">
        <f t="shared" si="150"/>
        <v>0</v>
      </c>
      <c r="S1367" s="18">
        <f t="shared" si="151"/>
        <v>0</v>
      </c>
      <c r="T1367" s="52" t="e">
        <f>VLOOKUP(I1367,Konten!A:D,4,FALSE)</f>
        <v>#N/A</v>
      </c>
    </row>
    <row r="1368" spans="1:20">
      <c r="A1368" s="67"/>
      <c r="B1368" s="67">
        <f t="shared" si="153"/>
        <v>1359</v>
      </c>
      <c r="C1368" s="68"/>
      <c r="D1368" s="69"/>
      <c r="E1368" s="69"/>
      <c r="F1368" s="69"/>
      <c r="G1368" s="70"/>
      <c r="H1368" s="69"/>
      <c r="I1368" s="70"/>
      <c r="J1368" s="71"/>
      <c r="K1368" s="71"/>
      <c r="L1368" s="72"/>
      <c r="M1368" s="42">
        <f>IF($D$5=Abfrage!$O$2,(MONTH(C1368)),(VLOOKUP((MONTH(C1368)),Abfrage!$I$2:$J$13,2,FALSE)))</f>
        <v>1</v>
      </c>
      <c r="N1368" s="18">
        <f t="shared" si="147"/>
        <v>0</v>
      </c>
      <c r="O1368" s="18">
        <f t="shared" si="152"/>
        <v>0</v>
      </c>
      <c r="P1368" s="18">
        <f t="shared" si="148"/>
        <v>0</v>
      </c>
      <c r="Q1368" s="18">
        <f t="shared" si="149"/>
        <v>0</v>
      </c>
      <c r="R1368" s="18">
        <f t="shared" si="150"/>
        <v>0</v>
      </c>
      <c r="S1368" s="18">
        <f t="shared" si="151"/>
        <v>0</v>
      </c>
      <c r="T1368" s="52" t="e">
        <f>VLOOKUP(I1368,Konten!A:D,4,FALSE)</f>
        <v>#N/A</v>
      </c>
    </row>
    <row r="1369" spans="1:20">
      <c r="A1369" s="67"/>
      <c r="B1369" s="67">
        <f t="shared" si="153"/>
        <v>1360</v>
      </c>
      <c r="C1369" s="68"/>
      <c r="D1369" s="69"/>
      <c r="E1369" s="69"/>
      <c r="F1369" s="69"/>
      <c r="G1369" s="70"/>
      <c r="H1369" s="69"/>
      <c r="I1369" s="70"/>
      <c r="J1369" s="71"/>
      <c r="K1369" s="71"/>
      <c r="L1369" s="72"/>
      <c r="M1369" s="42">
        <f>IF($D$5=Abfrage!$O$2,(MONTH(C1369)),(VLOOKUP((MONTH(C1369)),Abfrage!$I$2:$J$13,2,FALSE)))</f>
        <v>1</v>
      </c>
      <c r="N1369" s="18">
        <f t="shared" si="147"/>
        <v>0</v>
      </c>
      <c r="O1369" s="18">
        <f t="shared" si="152"/>
        <v>0</v>
      </c>
      <c r="P1369" s="18">
        <f t="shared" si="148"/>
        <v>0</v>
      </c>
      <c r="Q1369" s="18">
        <f t="shared" si="149"/>
        <v>0</v>
      </c>
      <c r="R1369" s="18">
        <f t="shared" si="150"/>
        <v>0</v>
      </c>
      <c r="S1369" s="18">
        <f t="shared" si="151"/>
        <v>0</v>
      </c>
      <c r="T1369" s="52" t="e">
        <f>VLOOKUP(I1369,Konten!A:D,4,FALSE)</f>
        <v>#N/A</v>
      </c>
    </row>
    <row r="1370" spans="1:20">
      <c r="A1370" s="67"/>
      <c r="B1370" s="67">
        <f t="shared" si="153"/>
        <v>1361</v>
      </c>
      <c r="C1370" s="68"/>
      <c r="D1370" s="69"/>
      <c r="E1370" s="69"/>
      <c r="F1370" s="69"/>
      <c r="G1370" s="70"/>
      <c r="H1370" s="69"/>
      <c r="I1370" s="70"/>
      <c r="J1370" s="71"/>
      <c r="K1370" s="71"/>
      <c r="L1370" s="72"/>
      <c r="M1370" s="42">
        <f>IF($D$5=Abfrage!$O$2,(MONTH(C1370)),(VLOOKUP((MONTH(C1370)),Abfrage!$I$2:$J$13,2,FALSE)))</f>
        <v>1</v>
      </c>
      <c r="N1370" s="18">
        <f t="shared" si="147"/>
        <v>0</v>
      </c>
      <c r="O1370" s="18">
        <f t="shared" si="152"/>
        <v>0</v>
      </c>
      <c r="P1370" s="18">
        <f t="shared" si="148"/>
        <v>0</v>
      </c>
      <c r="Q1370" s="18">
        <f t="shared" si="149"/>
        <v>0</v>
      </c>
      <c r="R1370" s="18">
        <f t="shared" si="150"/>
        <v>0</v>
      </c>
      <c r="S1370" s="18">
        <f t="shared" si="151"/>
        <v>0</v>
      </c>
      <c r="T1370" s="52" t="e">
        <f>VLOOKUP(I1370,Konten!A:D,4,FALSE)</f>
        <v>#N/A</v>
      </c>
    </row>
    <row r="1371" spans="1:20">
      <c r="A1371" s="67"/>
      <c r="B1371" s="67">
        <f t="shared" si="153"/>
        <v>1362</v>
      </c>
      <c r="C1371" s="68"/>
      <c r="D1371" s="69"/>
      <c r="E1371" s="69"/>
      <c r="F1371" s="69"/>
      <c r="G1371" s="70"/>
      <c r="H1371" s="69"/>
      <c r="I1371" s="70"/>
      <c r="J1371" s="71"/>
      <c r="K1371" s="71"/>
      <c r="L1371" s="72"/>
      <c r="M1371" s="42">
        <f>IF($D$5=Abfrage!$O$2,(MONTH(C1371)),(VLOOKUP((MONTH(C1371)),Abfrage!$I$2:$J$13,2,FALSE)))</f>
        <v>1</v>
      </c>
      <c r="N1371" s="18">
        <f t="shared" si="147"/>
        <v>0</v>
      </c>
      <c r="O1371" s="18">
        <f t="shared" si="152"/>
        <v>0</v>
      </c>
      <c r="P1371" s="18">
        <f t="shared" si="148"/>
        <v>0</v>
      </c>
      <c r="Q1371" s="18">
        <f t="shared" si="149"/>
        <v>0</v>
      </c>
      <c r="R1371" s="18">
        <f t="shared" si="150"/>
        <v>0</v>
      </c>
      <c r="S1371" s="18">
        <f t="shared" si="151"/>
        <v>0</v>
      </c>
      <c r="T1371" s="52" t="e">
        <f>VLOOKUP(I1371,Konten!A:D,4,FALSE)</f>
        <v>#N/A</v>
      </c>
    </row>
    <row r="1372" spans="1:20">
      <c r="A1372" s="67"/>
      <c r="B1372" s="67">
        <f t="shared" si="153"/>
        <v>1363</v>
      </c>
      <c r="C1372" s="68"/>
      <c r="D1372" s="69"/>
      <c r="E1372" s="69"/>
      <c r="F1372" s="69"/>
      <c r="G1372" s="70"/>
      <c r="H1372" s="69"/>
      <c r="I1372" s="70"/>
      <c r="J1372" s="71"/>
      <c r="K1372" s="71"/>
      <c r="L1372" s="72"/>
      <c r="M1372" s="42">
        <f>IF($D$5=Abfrage!$O$2,(MONTH(C1372)),(VLOOKUP((MONTH(C1372)),Abfrage!$I$2:$J$13,2,FALSE)))</f>
        <v>1</v>
      </c>
      <c r="N1372" s="18">
        <f t="shared" si="147"/>
        <v>0</v>
      </c>
      <c r="O1372" s="18">
        <f t="shared" si="152"/>
        <v>0</v>
      </c>
      <c r="P1372" s="18">
        <f t="shared" si="148"/>
        <v>0</v>
      </c>
      <c r="Q1372" s="18">
        <f t="shared" si="149"/>
        <v>0</v>
      </c>
      <c r="R1372" s="18">
        <f t="shared" si="150"/>
        <v>0</v>
      </c>
      <c r="S1372" s="18">
        <f t="shared" si="151"/>
        <v>0</v>
      </c>
      <c r="T1372" s="52" t="e">
        <f>VLOOKUP(I1372,Konten!A:D,4,FALSE)</f>
        <v>#N/A</v>
      </c>
    </row>
    <row r="1373" spans="1:20">
      <c r="A1373" s="67"/>
      <c r="B1373" s="67">
        <f t="shared" si="153"/>
        <v>1364</v>
      </c>
      <c r="C1373" s="68"/>
      <c r="D1373" s="69"/>
      <c r="E1373" s="69"/>
      <c r="F1373" s="69"/>
      <c r="G1373" s="70"/>
      <c r="H1373" s="69"/>
      <c r="I1373" s="70"/>
      <c r="J1373" s="71"/>
      <c r="K1373" s="71"/>
      <c r="L1373" s="72"/>
      <c r="M1373" s="42">
        <f>IF($D$5=Abfrage!$O$2,(MONTH(C1373)),(VLOOKUP((MONTH(C1373)),Abfrage!$I$2:$J$13,2,FALSE)))</f>
        <v>1</v>
      </c>
      <c r="N1373" s="18">
        <f t="shared" si="147"/>
        <v>0</v>
      </c>
      <c r="O1373" s="18">
        <f t="shared" si="152"/>
        <v>0</v>
      </c>
      <c r="P1373" s="18">
        <f t="shared" si="148"/>
        <v>0</v>
      </c>
      <c r="Q1373" s="18">
        <f t="shared" si="149"/>
        <v>0</v>
      </c>
      <c r="R1373" s="18">
        <f t="shared" si="150"/>
        <v>0</v>
      </c>
      <c r="S1373" s="18">
        <f t="shared" si="151"/>
        <v>0</v>
      </c>
      <c r="T1373" s="52" t="e">
        <f>VLOOKUP(I1373,Konten!A:D,4,FALSE)</f>
        <v>#N/A</v>
      </c>
    </row>
    <row r="1374" spans="1:20">
      <c r="A1374" s="67"/>
      <c r="B1374" s="67">
        <f t="shared" si="153"/>
        <v>1365</v>
      </c>
      <c r="C1374" s="68"/>
      <c r="D1374" s="69"/>
      <c r="E1374" s="69"/>
      <c r="F1374" s="69"/>
      <c r="G1374" s="70"/>
      <c r="H1374" s="69"/>
      <c r="I1374" s="70"/>
      <c r="J1374" s="71"/>
      <c r="K1374" s="71"/>
      <c r="L1374" s="72"/>
      <c r="M1374" s="42">
        <f>IF($D$5=Abfrage!$O$2,(MONTH(C1374)),(VLOOKUP((MONTH(C1374)),Abfrage!$I$2:$J$13,2,FALSE)))</f>
        <v>1</v>
      </c>
      <c r="N1374" s="18">
        <f t="shared" si="147"/>
        <v>0</v>
      </c>
      <c r="O1374" s="18">
        <f t="shared" si="152"/>
        <v>0</v>
      </c>
      <c r="P1374" s="18">
        <f t="shared" si="148"/>
        <v>0</v>
      </c>
      <c r="Q1374" s="18">
        <f t="shared" si="149"/>
        <v>0</v>
      </c>
      <c r="R1374" s="18">
        <f t="shared" si="150"/>
        <v>0</v>
      </c>
      <c r="S1374" s="18">
        <f t="shared" si="151"/>
        <v>0</v>
      </c>
      <c r="T1374" s="52" t="e">
        <f>VLOOKUP(I1374,Konten!A:D,4,FALSE)</f>
        <v>#N/A</v>
      </c>
    </row>
    <row r="1375" spans="1:20">
      <c r="A1375" s="67"/>
      <c r="B1375" s="67">
        <f t="shared" si="153"/>
        <v>1366</v>
      </c>
      <c r="C1375" s="68"/>
      <c r="D1375" s="69"/>
      <c r="E1375" s="69"/>
      <c r="F1375" s="69"/>
      <c r="G1375" s="70"/>
      <c r="H1375" s="69"/>
      <c r="I1375" s="70"/>
      <c r="J1375" s="71"/>
      <c r="K1375" s="71"/>
      <c r="L1375" s="72"/>
      <c r="M1375" s="42">
        <f>IF($D$5=Abfrage!$O$2,(MONTH(C1375)),(VLOOKUP((MONTH(C1375)),Abfrage!$I$2:$J$13,2,FALSE)))</f>
        <v>1</v>
      </c>
      <c r="N1375" s="18">
        <f t="shared" si="147"/>
        <v>0</v>
      </c>
      <c r="O1375" s="18">
        <f t="shared" si="152"/>
        <v>0</v>
      </c>
      <c r="P1375" s="18">
        <f t="shared" si="148"/>
        <v>0</v>
      </c>
      <c r="Q1375" s="18">
        <f t="shared" si="149"/>
        <v>0</v>
      </c>
      <c r="R1375" s="18">
        <f t="shared" si="150"/>
        <v>0</v>
      </c>
      <c r="S1375" s="18">
        <f t="shared" si="151"/>
        <v>0</v>
      </c>
      <c r="T1375" s="52" t="e">
        <f>VLOOKUP(I1375,Konten!A:D,4,FALSE)</f>
        <v>#N/A</v>
      </c>
    </row>
    <row r="1376" spans="1:20">
      <c r="A1376" s="67"/>
      <c r="B1376" s="67">
        <f t="shared" si="153"/>
        <v>1367</v>
      </c>
      <c r="C1376" s="68"/>
      <c r="D1376" s="69"/>
      <c r="E1376" s="69"/>
      <c r="F1376" s="69"/>
      <c r="G1376" s="70"/>
      <c r="H1376" s="69"/>
      <c r="I1376" s="70"/>
      <c r="J1376" s="71"/>
      <c r="K1376" s="71"/>
      <c r="L1376" s="72"/>
      <c r="M1376" s="42">
        <f>IF($D$5=Abfrage!$O$2,(MONTH(C1376)),(VLOOKUP((MONTH(C1376)),Abfrage!$I$2:$J$13,2,FALSE)))</f>
        <v>1</v>
      </c>
      <c r="N1376" s="18">
        <f t="shared" si="147"/>
        <v>0</v>
      </c>
      <c r="O1376" s="18">
        <f t="shared" si="152"/>
        <v>0</v>
      </c>
      <c r="P1376" s="18">
        <f t="shared" si="148"/>
        <v>0</v>
      </c>
      <c r="Q1376" s="18">
        <f t="shared" si="149"/>
        <v>0</v>
      </c>
      <c r="R1376" s="18">
        <f t="shared" si="150"/>
        <v>0</v>
      </c>
      <c r="S1376" s="18">
        <f t="shared" si="151"/>
        <v>0</v>
      </c>
      <c r="T1376" s="52" t="e">
        <f>VLOOKUP(I1376,Konten!A:D,4,FALSE)</f>
        <v>#N/A</v>
      </c>
    </row>
    <row r="1377" spans="1:20">
      <c r="A1377" s="67"/>
      <c r="B1377" s="67">
        <f t="shared" si="153"/>
        <v>1368</v>
      </c>
      <c r="C1377" s="68"/>
      <c r="D1377" s="69"/>
      <c r="E1377" s="69"/>
      <c r="F1377" s="69"/>
      <c r="G1377" s="70"/>
      <c r="H1377" s="69"/>
      <c r="I1377" s="70"/>
      <c r="J1377" s="71"/>
      <c r="K1377" s="71"/>
      <c r="L1377" s="72"/>
      <c r="M1377" s="42">
        <f>IF($D$5=Abfrage!$O$2,(MONTH(C1377)),(VLOOKUP((MONTH(C1377)),Abfrage!$I$2:$J$13,2,FALSE)))</f>
        <v>1</v>
      </c>
      <c r="N1377" s="18">
        <f t="shared" si="147"/>
        <v>0</v>
      </c>
      <c r="O1377" s="18">
        <f t="shared" si="152"/>
        <v>0</v>
      </c>
      <c r="P1377" s="18">
        <f t="shared" si="148"/>
        <v>0</v>
      </c>
      <c r="Q1377" s="18">
        <f t="shared" si="149"/>
        <v>0</v>
      </c>
      <c r="R1377" s="18">
        <f t="shared" si="150"/>
        <v>0</v>
      </c>
      <c r="S1377" s="18">
        <f t="shared" si="151"/>
        <v>0</v>
      </c>
      <c r="T1377" s="52" t="e">
        <f>VLOOKUP(I1377,Konten!A:D,4,FALSE)</f>
        <v>#N/A</v>
      </c>
    </row>
    <row r="1378" spans="1:20">
      <c r="A1378" s="67"/>
      <c r="B1378" s="67">
        <f t="shared" si="153"/>
        <v>1369</v>
      </c>
      <c r="C1378" s="68"/>
      <c r="D1378" s="69"/>
      <c r="E1378" s="69"/>
      <c r="F1378" s="69"/>
      <c r="G1378" s="70"/>
      <c r="H1378" s="69"/>
      <c r="I1378" s="70"/>
      <c r="J1378" s="71"/>
      <c r="K1378" s="71"/>
      <c r="L1378" s="72"/>
      <c r="M1378" s="42">
        <f>IF($D$5=Abfrage!$O$2,(MONTH(C1378)),(VLOOKUP((MONTH(C1378)),Abfrage!$I$2:$J$13,2,FALSE)))</f>
        <v>1</v>
      </c>
      <c r="N1378" s="18">
        <f t="shared" si="147"/>
        <v>0</v>
      </c>
      <c r="O1378" s="18">
        <f t="shared" si="152"/>
        <v>0</v>
      </c>
      <c r="P1378" s="18">
        <f t="shared" si="148"/>
        <v>0</v>
      </c>
      <c r="Q1378" s="18">
        <f t="shared" si="149"/>
        <v>0</v>
      </c>
      <c r="R1378" s="18">
        <f t="shared" si="150"/>
        <v>0</v>
      </c>
      <c r="S1378" s="18">
        <f t="shared" si="151"/>
        <v>0</v>
      </c>
      <c r="T1378" s="52" t="e">
        <f>VLOOKUP(I1378,Konten!A:D,4,FALSE)</f>
        <v>#N/A</v>
      </c>
    </row>
    <row r="1379" spans="1:20">
      <c r="A1379" s="67"/>
      <c r="B1379" s="67">
        <f t="shared" si="153"/>
        <v>1370</v>
      </c>
      <c r="C1379" s="68"/>
      <c r="D1379" s="69"/>
      <c r="E1379" s="69"/>
      <c r="F1379" s="69"/>
      <c r="G1379" s="70"/>
      <c r="H1379" s="69"/>
      <c r="I1379" s="70"/>
      <c r="J1379" s="71"/>
      <c r="K1379" s="71"/>
      <c r="L1379" s="72"/>
      <c r="M1379" s="42">
        <f>IF($D$5=Abfrage!$O$2,(MONTH(C1379)),(VLOOKUP((MONTH(C1379)),Abfrage!$I$2:$J$13,2,FALSE)))</f>
        <v>1</v>
      </c>
      <c r="N1379" s="18">
        <f t="shared" si="147"/>
        <v>0</v>
      </c>
      <c r="O1379" s="18">
        <f t="shared" si="152"/>
        <v>0</v>
      </c>
      <c r="P1379" s="18">
        <f t="shared" si="148"/>
        <v>0</v>
      </c>
      <c r="Q1379" s="18">
        <f t="shared" si="149"/>
        <v>0</v>
      </c>
      <c r="R1379" s="18">
        <f t="shared" si="150"/>
        <v>0</v>
      </c>
      <c r="S1379" s="18">
        <f t="shared" si="151"/>
        <v>0</v>
      </c>
      <c r="T1379" s="52" t="e">
        <f>VLOOKUP(I1379,Konten!A:D,4,FALSE)</f>
        <v>#N/A</v>
      </c>
    </row>
    <row r="1380" spans="1:20">
      <c r="A1380" s="67"/>
      <c r="B1380" s="67">
        <f t="shared" si="153"/>
        <v>1371</v>
      </c>
      <c r="C1380" s="68"/>
      <c r="D1380" s="69"/>
      <c r="E1380" s="69"/>
      <c r="F1380" s="69"/>
      <c r="G1380" s="70"/>
      <c r="H1380" s="69"/>
      <c r="I1380" s="70"/>
      <c r="J1380" s="71"/>
      <c r="K1380" s="71"/>
      <c r="L1380" s="72"/>
      <c r="M1380" s="42">
        <f>IF($D$5=Abfrage!$O$2,(MONTH(C1380)),(VLOOKUP((MONTH(C1380)),Abfrage!$I$2:$J$13,2,FALSE)))</f>
        <v>1</v>
      </c>
      <c r="N1380" s="18">
        <f t="shared" si="147"/>
        <v>0</v>
      </c>
      <c r="O1380" s="18">
        <f t="shared" si="152"/>
        <v>0</v>
      </c>
      <c r="P1380" s="18">
        <f t="shared" si="148"/>
        <v>0</v>
      </c>
      <c r="Q1380" s="18">
        <f t="shared" si="149"/>
        <v>0</v>
      </c>
      <c r="R1380" s="18">
        <f t="shared" si="150"/>
        <v>0</v>
      </c>
      <c r="S1380" s="18">
        <f t="shared" si="151"/>
        <v>0</v>
      </c>
      <c r="T1380" s="52" t="e">
        <f>VLOOKUP(I1380,Konten!A:D,4,FALSE)</f>
        <v>#N/A</v>
      </c>
    </row>
    <row r="1381" spans="1:20">
      <c r="A1381" s="67"/>
      <c r="B1381" s="67">
        <f t="shared" si="153"/>
        <v>1372</v>
      </c>
      <c r="C1381" s="68"/>
      <c r="D1381" s="69"/>
      <c r="E1381" s="69"/>
      <c r="F1381" s="69"/>
      <c r="G1381" s="70"/>
      <c r="H1381" s="69"/>
      <c r="I1381" s="70"/>
      <c r="J1381" s="71"/>
      <c r="K1381" s="71"/>
      <c r="L1381" s="72"/>
      <c r="M1381" s="42">
        <f>IF($D$5=Abfrage!$O$2,(MONTH(C1381)),(VLOOKUP((MONTH(C1381)),Abfrage!$I$2:$J$13,2,FALSE)))</f>
        <v>1</v>
      </c>
      <c r="N1381" s="18">
        <f t="shared" si="147"/>
        <v>0</v>
      </c>
      <c r="O1381" s="18">
        <f t="shared" si="152"/>
        <v>0</v>
      </c>
      <c r="P1381" s="18">
        <f t="shared" si="148"/>
        <v>0</v>
      </c>
      <c r="Q1381" s="18">
        <f t="shared" si="149"/>
        <v>0</v>
      </c>
      <c r="R1381" s="18">
        <f t="shared" si="150"/>
        <v>0</v>
      </c>
      <c r="S1381" s="18">
        <f t="shared" si="151"/>
        <v>0</v>
      </c>
      <c r="T1381" s="52" t="e">
        <f>VLOOKUP(I1381,Konten!A:D,4,FALSE)</f>
        <v>#N/A</v>
      </c>
    </row>
    <row r="1382" spans="1:20">
      <c r="A1382" s="67"/>
      <c r="B1382" s="67">
        <f t="shared" si="153"/>
        <v>1373</v>
      </c>
      <c r="C1382" s="68"/>
      <c r="D1382" s="69"/>
      <c r="E1382" s="69"/>
      <c r="F1382" s="69"/>
      <c r="G1382" s="70"/>
      <c r="H1382" s="69"/>
      <c r="I1382" s="70"/>
      <c r="J1382" s="71"/>
      <c r="K1382" s="71"/>
      <c r="L1382" s="72"/>
      <c r="M1382" s="42">
        <f>IF($D$5=Abfrage!$O$2,(MONTH(C1382)),(VLOOKUP((MONTH(C1382)),Abfrage!$I$2:$J$13,2,FALSE)))</f>
        <v>1</v>
      </c>
      <c r="N1382" s="18">
        <f t="shared" si="147"/>
        <v>0</v>
      </c>
      <c r="O1382" s="18">
        <f t="shared" si="152"/>
        <v>0</v>
      </c>
      <c r="P1382" s="18">
        <f t="shared" si="148"/>
        <v>0</v>
      </c>
      <c r="Q1382" s="18">
        <f t="shared" si="149"/>
        <v>0</v>
      </c>
      <c r="R1382" s="18">
        <f t="shared" si="150"/>
        <v>0</v>
      </c>
      <c r="S1382" s="18">
        <f t="shared" si="151"/>
        <v>0</v>
      </c>
      <c r="T1382" s="52" t="e">
        <f>VLOOKUP(I1382,Konten!A:D,4,FALSE)</f>
        <v>#N/A</v>
      </c>
    </row>
    <row r="1383" spans="1:20">
      <c r="A1383" s="67"/>
      <c r="B1383" s="67">
        <f t="shared" si="153"/>
        <v>1374</v>
      </c>
      <c r="C1383" s="68"/>
      <c r="D1383" s="69"/>
      <c r="E1383" s="69"/>
      <c r="F1383" s="69"/>
      <c r="G1383" s="70"/>
      <c r="H1383" s="69"/>
      <c r="I1383" s="70"/>
      <c r="J1383" s="71"/>
      <c r="K1383" s="71"/>
      <c r="L1383" s="72"/>
      <c r="M1383" s="42">
        <f>IF($D$5=Abfrage!$O$2,(MONTH(C1383)),(VLOOKUP((MONTH(C1383)),Abfrage!$I$2:$J$13,2,FALSE)))</f>
        <v>1</v>
      </c>
      <c r="N1383" s="18">
        <f t="shared" si="147"/>
        <v>0</v>
      </c>
      <c r="O1383" s="18">
        <f t="shared" si="152"/>
        <v>0</v>
      </c>
      <c r="P1383" s="18">
        <f t="shared" si="148"/>
        <v>0</v>
      </c>
      <c r="Q1383" s="18">
        <f t="shared" si="149"/>
        <v>0</v>
      </c>
      <c r="R1383" s="18">
        <f t="shared" si="150"/>
        <v>0</v>
      </c>
      <c r="S1383" s="18">
        <f t="shared" si="151"/>
        <v>0</v>
      </c>
      <c r="T1383" s="52" t="e">
        <f>VLOOKUP(I1383,Konten!A:D,4,FALSE)</f>
        <v>#N/A</v>
      </c>
    </row>
    <row r="1384" spans="1:20">
      <c r="A1384" s="67"/>
      <c r="B1384" s="67">
        <f t="shared" si="153"/>
        <v>1375</v>
      </c>
      <c r="C1384" s="68"/>
      <c r="D1384" s="69"/>
      <c r="E1384" s="69"/>
      <c r="F1384" s="69"/>
      <c r="G1384" s="70"/>
      <c r="H1384" s="69"/>
      <c r="I1384" s="70"/>
      <c r="J1384" s="71"/>
      <c r="K1384" s="71"/>
      <c r="L1384" s="72"/>
      <c r="M1384" s="42">
        <f>IF($D$5=Abfrage!$O$2,(MONTH(C1384)),(VLOOKUP((MONTH(C1384)),Abfrage!$I$2:$J$13,2,FALSE)))</f>
        <v>1</v>
      </c>
      <c r="N1384" s="18">
        <f t="shared" si="147"/>
        <v>0</v>
      </c>
      <c r="O1384" s="18">
        <f t="shared" si="152"/>
        <v>0</v>
      </c>
      <c r="P1384" s="18">
        <f t="shared" si="148"/>
        <v>0</v>
      </c>
      <c r="Q1384" s="18">
        <f t="shared" si="149"/>
        <v>0</v>
      </c>
      <c r="R1384" s="18">
        <f t="shared" si="150"/>
        <v>0</v>
      </c>
      <c r="S1384" s="18">
        <f t="shared" si="151"/>
        <v>0</v>
      </c>
      <c r="T1384" s="52" t="e">
        <f>VLOOKUP(I1384,Konten!A:D,4,FALSE)</f>
        <v>#N/A</v>
      </c>
    </row>
    <row r="1385" spans="1:20">
      <c r="A1385" s="67"/>
      <c r="B1385" s="67">
        <f t="shared" si="153"/>
        <v>1376</v>
      </c>
      <c r="C1385" s="68"/>
      <c r="D1385" s="69"/>
      <c r="E1385" s="69"/>
      <c r="F1385" s="69"/>
      <c r="G1385" s="70"/>
      <c r="H1385" s="69"/>
      <c r="I1385" s="70"/>
      <c r="J1385" s="71"/>
      <c r="K1385" s="71"/>
      <c r="L1385" s="72"/>
      <c r="M1385" s="42">
        <f>IF($D$5=Abfrage!$O$2,(MONTH(C1385)),(VLOOKUP((MONTH(C1385)),Abfrage!$I$2:$J$13,2,FALSE)))</f>
        <v>1</v>
      </c>
      <c r="N1385" s="18">
        <f t="shared" si="147"/>
        <v>0</v>
      </c>
      <c r="O1385" s="18">
        <f t="shared" si="152"/>
        <v>0</v>
      </c>
      <c r="P1385" s="18">
        <f t="shared" si="148"/>
        <v>0</v>
      </c>
      <c r="Q1385" s="18">
        <f t="shared" si="149"/>
        <v>0</v>
      </c>
      <c r="R1385" s="18">
        <f t="shared" si="150"/>
        <v>0</v>
      </c>
      <c r="S1385" s="18">
        <f t="shared" si="151"/>
        <v>0</v>
      </c>
      <c r="T1385" s="52" t="e">
        <f>VLOOKUP(I1385,Konten!A:D,4,FALSE)</f>
        <v>#N/A</v>
      </c>
    </row>
    <row r="1386" spans="1:20">
      <c r="A1386" s="67"/>
      <c r="B1386" s="67">
        <f t="shared" si="153"/>
        <v>1377</v>
      </c>
      <c r="C1386" s="68"/>
      <c r="D1386" s="69"/>
      <c r="E1386" s="69"/>
      <c r="F1386" s="69"/>
      <c r="G1386" s="70"/>
      <c r="H1386" s="69"/>
      <c r="I1386" s="70"/>
      <c r="J1386" s="71"/>
      <c r="K1386" s="71"/>
      <c r="L1386" s="72"/>
      <c r="M1386" s="42">
        <f>IF($D$5=Abfrage!$O$2,(MONTH(C1386)),(VLOOKUP((MONTH(C1386)),Abfrage!$I$2:$J$13,2,FALSE)))</f>
        <v>1</v>
      </c>
      <c r="N1386" s="18">
        <f t="shared" si="147"/>
        <v>0</v>
      </c>
      <c r="O1386" s="18">
        <f t="shared" si="152"/>
        <v>0</v>
      </c>
      <c r="P1386" s="18">
        <f t="shared" si="148"/>
        <v>0</v>
      </c>
      <c r="Q1386" s="18">
        <f t="shared" si="149"/>
        <v>0</v>
      </c>
      <c r="R1386" s="18">
        <f t="shared" si="150"/>
        <v>0</v>
      </c>
      <c r="S1386" s="18">
        <f t="shared" si="151"/>
        <v>0</v>
      </c>
      <c r="T1386" s="52" t="e">
        <f>VLOOKUP(I1386,Konten!A:D,4,FALSE)</f>
        <v>#N/A</v>
      </c>
    </row>
    <row r="1387" spans="1:20">
      <c r="A1387" s="67"/>
      <c r="B1387" s="67">
        <f t="shared" si="153"/>
        <v>1378</v>
      </c>
      <c r="C1387" s="68"/>
      <c r="D1387" s="69"/>
      <c r="E1387" s="69"/>
      <c r="F1387" s="69"/>
      <c r="G1387" s="70"/>
      <c r="H1387" s="69"/>
      <c r="I1387" s="70"/>
      <c r="J1387" s="71"/>
      <c r="K1387" s="71"/>
      <c r="L1387" s="72"/>
      <c r="M1387" s="42">
        <f>IF($D$5=Abfrage!$O$2,(MONTH(C1387)),(VLOOKUP((MONTH(C1387)),Abfrage!$I$2:$J$13,2,FALSE)))</f>
        <v>1</v>
      </c>
      <c r="N1387" s="18">
        <f t="shared" si="147"/>
        <v>0</v>
      </c>
      <c r="O1387" s="18">
        <f t="shared" si="152"/>
        <v>0</v>
      </c>
      <c r="P1387" s="18">
        <f t="shared" si="148"/>
        <v>0</v>
      </c>
      <c r="Q1387" s="18">
        <f t="shared" si="149"/>
        <v>0</v>
      </c>
      <c r="R1387" s="18">
        <f t="shared" si="150"/>
        <v>0</v>
      </c>
      <c r="S1387" s="18">
        <f t="shared" si="151"/>
        <v>0</v>
      </c>
      <c r="T1387" s="52" t="e">
        <f>VLOOKUP(I1387,Konten!A:D,4,FALSE)</f>
        <v>#N/A</v>
      </c>
    </row>
    <row r="1388" spans="1:20">
      <c r="A1388" s="67"/>
      <c r="B1388" s="67">
        <f t="shared" si="153"/>
        <v>1379</v>
      </c>
      <c r="C1388" s="68"/>
      <c r="D1388" s="69"/>
      <c r="E1388" s="69"/>
      <c r="F1388" s="69"/>
      <c r="G1388" s="70"/>
      <c r="H1388" s="69"/>
      <c r="I1388" s="70"/>
      <c r="J1388" s="71"/>
      <c r="K1388" s="71"/>
      <c r="L1388" s="72"/>
      <c r="M1388" s="42">
        <f>IF($D$5=Abfrage!$O$2,(MONTH(C1388)),(VLOOKUP((MONTH(C1388)),Abfrage!$I$2:$J$13,2,FALSE)))</f>
        <v>1</v>
      </c>
      <c r="N1388" s="18">
        <f t="shared" si="147"/>
        <v>0</v>
      </c>
      <c r="O1388" s="18">
        <f t="shared" si="152"/>
        <v>0</v>
      </c>
      <c r="P1388" s="18">
        <f t="shared" si="148"/>
        <v>0</v>
      </c>
      <c r="Q1388" s="18">
        <f t="shared" si="149"/>
        <v>0</v>
      </c>
      <c r="R1388" s="18">
        <f t="shared" si="150"/>
        <v>0</v>
      </c>
      <c r="S1388" s="18">
        <f t="shared" si="151"/>
        <v>0</v>
      </c>
      <c r="T1388" s="52" t="e">
        <f>VLOOKUP(I1388,Konten!A:D,4,FALSE)</f>
        <v>#N/A</v>
      </c>
    </row>
    <row r="1389" spans="1:20">
      <c r="A1389" s="67"/>
      <c r="B1389" s="67">
        <f t="shared" si="153"/>
        <v>1380</v>
      </c>
      <c r="C1389" s="68"/>
      <c r="D1389" s="69"/>
      <c r="E1389" s="69"/>
      <c r="F1389" s="69"/>
      <c r="G1389" s="70"/>
      <c r="H1389" s="69"/>
      <c r="I1389" s="70"/>
      <c r="J1389" s="71"/>
      <c r="K1389" s="71"/>
      <c r="L1389" s="72"/>
      <c r="M1389" s="42">
        <f>IF($D$5=Abfrage!$O$2,(MONTH(C1389)),(VLOOKUP((MONTH(C1389)),Abfrage!$I$2:$J$13,2,FALSE)))</f>
        <v>1</v>
      </c>
      <c r="N1389" s="18">
        <f t="shared" si="147"/>
        <v>0</v>
      </c>
      <c r="O1389" s="18">
        <f t="shared" si="152"/>
        <v>0</v>
      </c>
      <c r="P1389" s="18">
        <f t="shared" si="148"/>
        <v>0</v>
      </c>
      <c r="Q1389" s="18">
        <f t="shared" si="149"/>
        <v>0</v>
      </c>
      <c r="R1389" s="18">
        <f t="shared" si="150"/>
        <v>0</v>
      </c>
      <c r="S1389" s="18">
        <f t="shared" si="151"/>
        <v>0</v>
      </c>
      <c r="T1389" s="52" t="e">
        <f>VLOOKUP(I1389,Konten!A:D,4,FALSE)</f>
        <v>#N/A</v>
      </c>
    </row>
    <row r="1390" spans="1:20">
      <c r="A1390" s="67"/>
      <c r="B1390" s="67">
        <f t="shared" si="153"/>
        <v>1381</v>
      </c>
      <c r="C1390" s="68"/>
      <c r="D1390" s="69"/>
      <c r="E1390" s="69"/>
      <c r="F1390" s="69"/>
      <c r="G1390" s="70"/>
      <c r="H1390" s="69"/>
      <c r="I1390" s="70"/>
      <c r="J1390" s="71"/>
      <c r="K1390" s="71"/>
      <c r="L1390" s="72"/>
      <c r="M1390" s="42">
        <f>IF($D$5=Abfrage!$O$2,(MONTH(C1390)),(VLOOKUP((MONTH(C1390)),Abfrage!$I$2:$J$13,2,FALSE)))</f>
        <v>1</v>
      </c>
      <c r="N1390" s="18">
        <f t="shared" si="147"/>
        <v>0</v>
      </c>
      <c r="O1390" s="18">
        <f t="shared" si="152"/>
        <v>0</v>
      </c>
      <c r="P1390" s="18">
        <f t="shared" si="148"/>
        <v>0</v>
      </c>
      <c r="Q1390" s="18">
        <f t="shared" si="149"/>
        <v>0</v>
      </c>
      <c r="R1390" s="18">
        <f t="shared" si="150"/>
        <v>0</v>
      </c>
      <c r="S1390" s="18">
        <f t="shared" si="151"/>
        <v>0</v>
      </c>
      <c r="T1390" s="52" t="e">
        <f>VLOOKUP(I1390,Konten!A:D,4,FALSE)</f>
        <v>#N/A</v>
      </c>
    </row>
    <row r="1391" spans="1:20">
      <c r="A1391" s="67"/>
      <c r="B1391" s="67">
        <f t="shared" si="153"/>
        <v>1382</v>
      </c>
      <c r="C1391" s="68"/>
      <c r="D1391" s="69"/>
      <c r="E1391" s="69"/>
      <c r="F1391" s="69"/>
      <c r="G1391" s="70"/>
      <c r="H1391" s="69"/>
      <c r="I1391" s="70"/>
      <c r="J1391" s="71"/>
      <c r="K1391" s="71"/>
      <c r="L1391" s="72"/>
      <c r="M1391" s="42">
        <f>IF($D$5=Abfrage!$O$2,(MONTH(C1391)),(VLOOKUP((MONTH(C1391)),Abfrage!$I$2:$J$13,2,FALSE)))</f>
        <v>1</v>
      </c>
      <c r="N1391" s="18">
        <f t="shared" si="147"/>
        <v>0</v>
      </c>
      <c r="O1391" s="18">
        <f t="shared" si="152"/>
        <v>0</v>
      </c>
      <c r="P1391" s="18">
        <f t="shared" si="148"/>
        <v>0</v>
      </c>
      <c r="Q1391" s="18">
        <f t="shared" si="149"/>
        <v>0</v>
      </c>
      <c r="R1391" s="18">
        <f t="shared" si="150"/>
        <v>0</v>
      </c>
      <c r="S1391" s="18">
        <f t="shared" si="151"/>
        <v>0</v>
      </c>
      <c r="T1391" s="52" t="e">
        <f>VLOOKUP(I1391,Konten!A:D,4,FALSE)</f>
        <v>#N/A</v>
      </c>
    </row>
    <row r="1392" spans="1:20">
      <c r="A1392" s="67"/>
      <c r="B1392" s="67">
        <f t="shared" si="153"/>
        <v>1383</v>
      </c>
      <c r="C1392" s="68"/>
      <c r="D1392" s="69"/>
      <c r="E1392" s="69"/>
      <c r="F1392" s="69"/>
      <c r="G1392" s="70"/>
      <c r="H1392" s="69"/>
      <c r="I1392" s="70"/>
      <c r="J1392" s="71"/>
      <c r="K1392" s="71"/>
      <c r="L1392" s="72"/>
      <c r="M1392" s="42">
        <f>IF($D$5=Abfrage!$O$2,(MONTH(C1392)),(VLOOKUP((MONTH(C1392)),Abfrage!$I$2:$J$13,2,FALSE)))</f>
        <v>1</v>
      </c>
      <c r="N1392" s="18">
        <f t="shared" si="147"/>
        <v>0</v>
      </c>
      <c r="O1392" s="18">
        <f t="shared" si="152"/>
        <v>0</v>
      </c>
      <c r="P1392" s="18">
        <f t="shared" si="148"/>
        <v>0</v>
      </c>
      <c r="Q1392" s="18">
        <f t="shared" si="149"/>
        <v>0</v>
      </c>
      <c r="R1392" s="18">
        <f t="shared" si="150"/>
        <v>0</v>
      </c>
      <c r="S1392" s="18">
        <f t="shared" si="151"/>
        <v>0</v>
      </c>
      <c r="T1392" s="52" t="e">
        <f>VLOOKUP(I1392,Konten!A:D,4,FALSE)</f>
        <v>#N/A</v>
      </c>
    </row>
    <row r="1393" spans="1:20">
      <c r="A1393" s="67"/>
      <c r="B1393" s="67">
        <f t="shared" si="153"/>
        <v>1384</v>
      </c>
      <c r="C1393" s="68"/>
      <c r="D1393" s="69"/>
      <c r="E1393" s="69"/>
      <c r="F1393" s="69"/>
      <c r="G1393" s="70"/>
      <c r="H1393" s="69"/>
      <c r="I1393" s="70"/>
      <c r="J1393" s="71"/>
      <c r="K1393" s="71"/>
      <c r="L1393" s="72"/>
      <c r="M1393" s="42">
        <f>IF($D$5=Abfrage!$O$2,(MONTH(C1393)),(VLOOKUP((MONTH(C1393)),Abfrage!$I$2:$J$13,2,FALSE)))</f>
        <v>1</v>
      </c>
      <c r="N1393" s="18">
        <f t="shared" si="147"/>
        <v>0</v>
      </c>
      <c r="O1393" s="18">
        <f t="shared" si="152"/>
        <v>0</v>
      </c>
      <c r="P1393" s="18">
        <f t="shared" si="148"/>
        <v>0</v>
      </c>
      <c r="Q1393" s="18">
        <f t="shared" si="149"/>
        <v>0</v>
      </c>
      <c r="R1393" s="18">
        <f t="shared" si="150"/>
        <v>0</v>
      </c>
      <c r="S1393" s="18">
        <f t="shared" si="151"/>
        <v>0</v>
      </c>
      <c r="T1393" s="52" t="e">
        <f>VLOOKUP(I1393,Konten!A:D,4,FALSE)</f>
        <v>#N/A</v>
      </c>
    </row>
    <row r="1394" spans="1:20">
      <c r="A1394" s="67"/>
      <c r="B1394" s="67">
        <f t="shared" si="153"/>
        <v>1385</v>
      </c>
      <c r="C1394" s="68"/>
      <c r="D1394" s="69"/>
      <c r="E1394" s="69"/>
      <c r="F1394" s="69"/>
      <c r="G1394" s="70"/>
      <c r="H1394" s="69"/>
      <c r="I1394" s="70"/>
      <c r="J1394" s="71"/>
      <c r="K1394" s="71"/>
      <c r="L1394" s="72"/>
      <c r="M1394" s="42">
        <f>IF($D$5=Abfrage!$O$2,(MONTH(C1394)),(VLOOKUP((MONTH(C1394)),Abfrage!$I$2:$J$13,2,FALSE)))</f>
        <v>1</v>
      </c>
      <c r="N1394" s="18">
        <f t="shared" si="147"/>
        <v>0</v>
      </c>
      <c r="O1394" s="18">
        <f t="shared" si="152"/>
        <v>0</v>
      </c>
      <c r="P1394" s="18">
        <f t="shared" si="148"/>
        <v>0</v>
      </c>
      <c r="Q1394" s="18">
        <f t="shared" si="149"/>
        <v>0</v>
      </c>
      <c r="R1394" s="18">
        <f t="shared" si="150"/>
        <v>0</v>
      </c>
      <c r="S1394" s="18">
        <f t="shared" si="151"/>
        <v>0</v>
      </c>
      <c r="T1394" s="52" t="e">
        <f>VLOOKUP(I1394,Konten!A:D,4,FALSE)</f>
        <v>#N/A</v>
      </c>
    </row>
    <row r="1395" spans="1:20">
      <c r="A1395" s="67"/>
      <c r="B1395" s="67">
        <f t="shared" si="153"/>
        <v>1386</v>
      </c>
      <c r="C1395" s="68"/>
      <c r="D1395" s="69"/>
      <c r="E1395" s="69"/>
      <c r="F1395" s="69"/>
      <c r="G1395" s="70"/>
      <c r="H1395" s="69"/>
      <c r="I1395" s="70"/>
      <c r="J1395" s="71"/>
      <c r="K1395" s="71"/>
      <c r="L1395" s="72"/>
      <c r="M1395" s="42">
        <f>IF($D$5=Abfrage!$O$2,(MONTH(C1395)),(VLOOKUP((MONTH(C1395)),Abfrage!$I$2:$J$13,2,FALSE)))</f>
        <v>1</v>
      </c>
      <c r="N1395" s="18">
        <f t="shared" si="147"/>
        <v>0</v>
      </c>
      <c r="O1395" s="18">
        <f t="shared" si="152"/>
        <v>0</v>
      </c>
      <c r="P1395" s="18">
        <f t="shared" si="148"/>
        <v>0</v>
      </c>
      <c r="Q1395" s="18">
        <f t="shared" si="149"/>
        <v>0</v>
      </c>
      <c r="R1395" s="18">
        <f t="shared" si="150"/>
        <v>0</v>
      </c>
      <c r="S1395" s="18">
        <f t="shared" si="151"/>
        <v>0</v>
      </c>
      <c r="T1395" s="52" t="e">
        <f>VLOOKUP(I1395,Konten!A:D,4,FALSE)</f>
        <v>#N/A</v>
      </c>
    </row>
    <row r="1396" spans="1:20">
      <c r="A1396" s="67"/>
      <c r="B1396" s="67">
        <f t="shared" si="153"/>
        <v>1387</v>
      </c>
      <c r="C1396" s="68"/>
      <c r="D1396" s="69"/>
      <c r="E1396" s="69"/>
      <c r="F1396" s="69"/>
      <c r="G1396" s="70"/>
      <c r="H1396" s="69"/>
      <c r="I1396" s="70"/>
      <c r="J1396" s="71"/>
      <c r="K1396" s="71"/>
      <c r="L1396" s="72"/>
      <c r="M1396" s="42">
        <f>IF($D$5=Abfrage!$O$2,(MONTH(C1396)),(VLOOKUP((MONTH(C1396)),Abfrage!$I$2:$J$13,2,FALSE)))</f>
        <v>1</v>
      </c>
      <c r="N1396" s="18">
        <f t="shared" si="147"/>
        <v>0</v>
      </c>
      <c r="O1396" s="18">
        <f t="shared" si="152"/>
        <v>0</v>
      </c>
      <c r="P1396" s="18">
        <f t="shared" si="148"/>
        <v>0</v>
      </c>
      <c r="Q1396" s="18">
        <f t="shared" si="149"/>
        <v>0</v>
      </c>
      <c r="R1396" s="18">
        <f t="shared" si="150"/>
        <v>0</v>
      </c>
      <c r="S1396" s="18">
        <f t="shared" si="151"/>
        <v>0</v>
      </c>
      <c r="T1396" s="52" t="e">
        <f>VLOOKUP(I1396,Konten!A:D,4,FALSE)</f>
        <v>#N/A</v>
      </c>
    </row>
    <row r="1397" spans="1:20">
      <c r="A1397" s="67"/>
      <c r="B1397" s="67">
        <f t="shared" si="153"/>
        <v>1388</v>
      </c>
      <c r="C1397" s="68"/>
      <c r="D1397" s="69"/>
      <c r="E1397" s="69"/>
      <c r="F1397" s="69"/>
      <c r="G1397" s="70"/>
      <c r="H1397" s="69"/>
      <c r="I1397" s="70"/>
      <c r="J1397" s="71"/>
      <c r="K1397" s="71"/>
      <c r="L1397" s="72"/>
      <c r="M1397" s="42">
        <f>IF($D$5=Abfrage!$O$2,(MONTH(C1397)),(VLOOKUP((MONTH(C1397)),Abfrage!$I$2:$J$13,2,FALSE)))</f>
        <v>1</v>
      </c>
      <c r="N1397" s="18">
        <f t="shared" si="147"/>
        <v>0</v>
      </c>
      <c r="O1397" s="18">
        <f t="shared" si="152"/>
        <v>0</v>
      </c>
      <c r="P1397" s="18">
        <f t="shared" si="148"/>
        <v>0</v>
      </c>
      <c r="Q1397" s="18">
        <f t="shared" si="149"/>
        <v>0</v>
      </c>
      <c r="R1397" s="18">
        <f t="shared" si="150"/>
        <v>0</v>
      </c>
      <c r="S1397" s="18">
        <f t="shared" si="151"/>
        <v>0</v>
      </c>
      <c r="T1397" s="52" t="e">
        <f>VLOOKUP(I1397,Konten!A:D,4,FALSE)</f>
        <v>#N/A</v>
      </c>
    </row>
    <row r="1398" spans="1:20">
      <c r="A1398" s="67"/>
      <c r="B1398" s="67">
        <f t="shared" si="153"/>
        <v>1389</v>
      </c>
      <c r="C1398" s="68"/>
      <c r="D1398" s="69"/>
      <c r="E1398" s="69"/>
      <c r="F1398" s="69"/>
      <c r="G1398" s="70"/>
      <c r="H1398" s="69"/>
      <c r="I1398" s="70"/>
      <c r="J1398" s="71"/>
      <c r="K1398" s="71"/>
      <c r="L1398" s="72"/>
      <c r="M1398" s="42">
        <f>IF($D$5=Abfrage!$O$2,(MONTH(C1398)),(VLOOKUP((MONTH(C1398)),Abfrage!$I$2:$J$13,2,FALSE)))</f>
        <v>1</v>
      </c>
      <c r="N1398" s="18">
        <f t="shared" si="147"/>
        <v>0</v>
      </c>
      <c r="O1398" s="18">
        <f t="shared" si="152"/>
        <v>0</v>
      </c>
      <c r="P1398" s="18">
        <f t="shared" si="148"/>
        <v>0</v>
      </c>
      <c r="Q1398" s="18">
        <f t="shared" si="149"/>
        <v>0</v>
      </c>
      <c r="R1398" s="18">
        <f t="shared" si="150"/>
        <v>0</v>
      </c>
      <c r="S1398" s="18">
        <f t="shared" si="151"/>
        <v>0</v>
      </c>
      <c r="T1398" s="52" t="e">
        <f>VLOOKUP(I1398,Konten!A:D,4,FALSE)</f>
        <v>#N/A</v>
      </c>
    </row>
    <row r="1399" spans="1:20">
      <c r="A1399" s="67"/>
      <c r="B1399" s="67">
        <f t="shared" si="153"/>
        <v>1390</v>
      </c>
      <c r="C1399" s="68"/>
      <c r="D1399" s="69"/>
      <c r="E1399" s="69"/>
      <c r="F1399" s="69"/>
      <c r="G1399" s="70"/>
      <c r="H1399" s="69"/>
      <c r="I1399" s="70"/>
      <c r="J1399" s="71"/>
      <c r="K1399" s="71"/>
      <c r="L1399" s="72"/>
      <c r="M1399" s="42">
        <f>IF($D$5=Abfrage!$O$2,(MONTH(C1399)),(VLOOKUP((MONTH(C1399)),Abfrage!$I$2:$J$13,2,FALSE)))</f>
        <v>1</v>
      </c>
      <c r="N1399" s="18">
        <f t="shared" si="147"/>
        <v>0</v>
      </c>
      <c r="O1399" s="18">
        <f t="shared" si="152"/>
        <v>0</v>
      </c>
      <c r="P1399" s="18">
        <f t="shared" si="148"/>
        <v>0</v>
      </c>
      <c r="Q1399" s="18">
        <f t="shared" si="149"/>
        <v>0</v>
      </c>
      <c r="R1399" s="18">
        <f t="shared" si="150"/>
        <v>0</v>
      </c>
      <c r="S1399" s="18">
        <f t="shared" si="151"/>
        <v>0</v>
      </c>
      <c r="T1399" s="52" t="e">
        <f>VLOOKUP(I1399,Konten!A:D,4,FALSE)</f>
        <v>#N/A</v>
      </c>
    </row>
    <row r="1400" spans="1:20">
      <c r="A1400" s="67"/>
      <c r="B1400" s="67">
        <f t="shared" si="153"/>
        <v>1391</v>
      </c>
      <c r="C1400" s="68"/>
      <c r="D1400" s="69"/>
      <c r="E1400" s="69"/>
      <c r="F1400" s="69"/>
      <c r="G1400" s="70"/>
      <c r="H1400" s="69"/>
      <c r="I1400" s="70"/>
      <c r="J1400" s="71"/>
      <c r="K1400" s="71"/>
      <c r="L1400" s="72"/>
      <c r="M1400" s="42">
        <f>IF($D$5=Abfrage!$O$2,(MONTH(C1400)),(VLOOKUP((MONTH(C1400)),Abfrage!$I$2:$J$13,2,FALSE)))</f>
        <v>1</v>
      </c>
      <c r="N1400" s="18">
        <f t="shared" si="147"/>
        <v>0</v>
      </c>
      <c r="O1400" s="18">
        <f t="shared" si="152"/>
        <v>0</v>
      </c>
      <c r="P1400" s="18">
        <f t="shared" si="148"/>
        <v>0</v>
      </c>
      <c r="Q1400" s="18">
        <f t="shared" si="149"/>
        <v>0</v>
      </c>
      <c r="R1400" s="18">
        <f t="shared" si="150"/>
        <v>0</v>
      </c>
      <c r="S1400" s="18">
        <f t="shared" si="151"/>
        <v>0</v>
      </c>
      <c r="T1400" s="52" t="e">
        <f>VLOOKUP(I1400,Konten!A:D,4,FALSE)</f>
        <v>#N/A</v>
      </c>
    </row>
    <row r="1401" spans="1:20">
      <c r="A1401" s="67"/>
      <c r="B1401" s="67">
        <f t="shared" si="153"/>
        <v>1392</v>
      </c>
      <c r="C1401" s="68"/>
      <c r="D1401" s="69"/>
      <c r="E1401" s="69"/>
      <c r="F1401" s="69"/>
      <c r="G1401" s="70"/>
      <c r="H1401" s="69"/>
      <c r="I1401" s="70"/>
      <c r="J1401" s="71"/>
      <c r="K1401" s="71"/>
      <c r="L1401" s="72"/>
      <c r="M1401" s="42">
        <f>IF($D$5=Abfrage!$O$2,(MONTH(C1401)),(VLOOKUP((MONTH(C1401)),Abfrage!$I$2:$J$13,2,FALSE)))</f>
        <v>1</v>
      </c>
      <c r="N1401" s="18">
        <f t="shared" si="147"/>
        <v>0</v>
      </c>
      <c r="O1401" s="18">
        <f t="shared" si="152"/>
        <v>0</v>
      </c>
      <c r="P1401" s="18">
        <f t="shared" si="148"/>
        <v>0</v>
      </c>
      <c r="Q1401" s="18">
        <f t="shared" si="149"/>
        <v>0</v>
      </c>
      <c r="R1401" s="18">
        <f t="shared" si="150"/>
        <v>0</v>
      </c>
      <c r="S1401" s="18">
        <f t="shared" si="151"/>
        <v>0</v>
      </c>
      <c r="T1401" s="52" t="e">
        <f>VLOOKUP(I1401,Konten!A:D,4,FALSE)</f>
        <v>#N/A</v>
      </c>
    </row>
    <row r="1402" spans="1:20">
      <c r="A1402" s="67"/>
      <c r="B1402" s="67">
        <f t="shared" si="153"/>
        <v>1393</v>
      </c>
      <c r="C1402" s="68"/>
      <c r="D1402" s="69"/>
      <c r="E1402" s="69"/>
      <c r="F1402" s="69"/>
      <c r="G1402" s="70"/>
      <c r="H1402" s="69"/>
      <c r="I1402" s="70"/>
      <c r="J1402" s="71"/>
      <c r="K1402" s="71"/>
      <c r="L1402" s="72"/>
      <c r="M1402" s="42">
        <f>IF($D$5=Abfrage!$O$2,(MONTH(C1402)),(VLOOKUP((MONTH(C1402)),Abfrage!$I$2:$J$13,2,FALSE)))</f>
        <v>1</v>
      </c>
      <c r="N1402" s="18">
        <f t="shared" si="147"/>
        <v>0</v>
      </c>
      <c r="O1402" s="18">
        <f t="shared" si="152"/>
        <v>0</v>
      </c>
      <c r="P1402" s="18">
        <f t="shared" si="148"/>
        <v>0</v>
      </c>
      <c r="Q1402" s="18">
        <f t="shared" si="149"/>
        <v>0</v>
      </c>
      <c r="R1402" s="18">
        <f t="shared" si="150"/>
        <v>0</v>
      </c>
      <c r="S1402" s="18">
        <f t="shared" si="151"/>
        <v>0</v>
      </c>
      <c r="T1402" s="52" t="e">
        <f>VLOOKUP(I1402,Konten!A:D,4,FALSE)</f>
        <v>#N/A</v>
      </c>
    </row>
    <row r="1403" spans="1:20">
      <c r="A1403" s="67"/>
      <c r="B1403" s="67">
        <f t="shared" si="153"/>
        <v>1394</v>
      </c>
      <c r="C1403" s="68"/>
      <c r="D1403" s="69"/>
      <c r="E1403" s="69"/>
      <c r="F1403" s="69"/>
      <c r="G1403" s="70"/>
      <c r="H1403" s="69"/>
      <c r="I1403" s="70"/>
      <c r="J1403" s="71"/>
      <c r="K1403" s="71"/>
      <c r="L1403" s="72"/>
      <c r="M1403" s="42">
        <f>IF($D$5=Abfrage!$O$2,(MONTH(C1403)),(VLOOKUP((MONTH(C1403)),Abfrage!$I$2:$J$13,2,FALSE)))</f>
        <v>1</v>
      </c>
      <c r="N1403" s="18">
        <f t="shared" si="147"/>
        <v>0</v>
      </c>
      <c r="O1403" s="18">
        <f t="shared" si="152"/>
        <v>0</v>
      </c>
      <c r="P1403" s="18">
        <f t="shared" si="148"/>
        <v>0</v>
      </c>
      <c r="Q1403" s="18">
        <f t="shared" si="149"/>
        <v>0</v>
      </c>
      <c r="R1403" s="18">
        <f t="shared" si="150"/>
        <v>0</v>
      </c>
      <c r="S1403" s="18">
        <f t="shared" si="151"/>
        <v>0</v>
      </c>
      <c r="T1403" s="52" t="e">
        <f>VLOOKUP(I1403,Konten!A:D,4,FALSE)</f>
        <v>#N/A</v>
      </c>
    </row>
    <row r="1404" spans="1:20">
      <c r="A1404" s="67"/>
      <c r="B1404" s="67">
        <f t="shared" si="153"/>
        <v>1395</v>
      </c>
      <c r="C1404" s="68"/>
      <c r="D1404" s="69"/>
      <c r="E1404" s="69"/>
      <c r="F1404" s="69"/>
      <c r="G1404" s="70"/>
      <c r="H1404" s="69"/>
      <c r="I1404" s="70"/>
      <c r="J1404" s="71"/>
      <c r="K1404" s="71"/>
      <c r="L1404" s="72"/>
      <c r="M1404" s="42">
        <f>IF($D$5=Abfrage!$O$2,(MONTH(C1404)),(VLOOKUP((MONTH(C1404)),Abfrage!$I$2:$J$13,2,FALSE)))</f>
        <v>1</v>
      </c>
      <c r="N1404" s="18">
        <f t="shared" si="147"/>
        <v>0</v>
      </c>
      <c r="O1404" s="18">
        <f t="shared" si="152"/>
        <v>0</v>
      </c>
      <c r="P1404" s="18">
        <f t="shared" si="148"/>
        <v>0</v>
      </c>
      <c r="Q1404" s="18">
        <f t="shared" si="149"/>
        <v>0</v>
      </c>
      <c r="R1404" s="18">
        <f t="shared" si="150"/>
        <v>0</v>
      </c>
      <c r="S1404" s="18">
        <f t="shared" si="151"/>
        <v>0</v>
      </c>
      <c r="T1404" s="52" t="e">
        <f>VLOOKUP(I1404,Konten!A:D,4,FALSE)</f>
        <v>#N/A</v>
      </c>
    </row>
    <row r="1405" spans="1:20">
      <c r="A1405" s="67"/>
      <c r="B1405" s="67">
        <f t="shared" si="153"/>
        <v>1396</v>
      </c>
      <c r="C1405" s="68"/>
      <c r="D1405" s="69"/>
      <c r="E1405" s="69"/>
      <c r="F1405" s="69"/>
      <c r="G1405" s="70"/>
      <c r="H1405" s="69"/>
      <c r="I1405" s="70"/>
      <c r="J1405" s="71"/>
      <c r="K1405" s="71"/>
      <c r="L1405" s="72"/>
      <c r="M1405" s="42">
        <f>IF($D$5=Abfrage!$O$2,(MONTH(C1405)),(VLOOKUP((MONTH(C1405)),Abfrage!$I$2:$J$13,2,FALSE)))</f>
        <v>1</v>
      </c>
      <c r="N1405" s="18">
        <f t="shared" si="147"/>
        <v>0</v>
      </c>
      <c r="O1405" s="18">
        <f t="shared" si="152"/>
        <v>0</v>
      </c>
      <c r="P1405" s="18">
        <f t="shared" si="148"/>
        <v>0</v>
      </c>
      <c r="Q1405" s="18">
        <f t="shared" si="149"/>
        <v>0</v>
      </c>
      <c r="R1405" s="18">
        <f t="shared" si="150"/>
        <v>0</v>
      </c>
      <c r="S1405" s="18">
        <f t="shared" si="151"/>
        <v>0</v>
      </c>
      <c r="T1405" s="52" t="e">
        <f>VLOOKUP(I1405,Konten!A:D,4,FALSE)</f>
        <v>#N/A</v>
      </c>
    </row>
    <row r="1406" spans="1:20">
      <c r="A1406" s="67"/>
      <c r="B1406" s="67">
        <f t="shared" si="153"/>
        <v>1397</v>
      </c>
      <c r="C1406" s="68"/>
      <c r="D1406" s="69"/>
      <c r="E1406" s="69"/>
      <c r="F1406" s="69"/>
      <c r="G1406" s="70"/>
      <c r="H1406" s="69"/>
      <c r="I1406" s="70"/>
      <c r="J1406" s="71"/>
      <c r="K1406" s="71"/>
      <c r="L1406" s="72"/>
      <c r="M1406" s="42">
        <f>IF($D$5=Abfrage!$O$2,(MONTH(C1406)),(VLOOKUP((MONTH(C1406)),Abfrage!$I$2:$J$13,2,FALSE)))</f>
        <v>1</v>
      </c>
      <c r="N1406" s="18">
        <f t="shared" si="147"/>
        <v>0</v>
      </c>
      <c r="O1406" s="18">
        <f t="shared" si="152"/>
        <v>0</v>
      </c>
      <c r="P1406" s="18">
        <f t="shared" si="148"/>
        <v>0</v>
      </c>
      <c r="Q1406" s="18">
        <f t="shared" si="149"/>
        <v>0</v>
      </c>
      <c r="R1406" s="18">
        <f t="shared" si="150"/>
        <v>0</v>
      </c>
      <c r="S1406" s="18">
        <f t="shared" si="151"/>
        <v>0</v>
      </c>
      <c r="T1406" s="52" t="e">
        <f>VLOOKUP(I1406,Konten!A:D,4,FALSE)</f>
        <v>#N/A</v>
      </c>
    </row>
    <row r="1407" spans="1:20">
      <c r="A1407" s="67"/>
      <c r="B1407" s="67">
        <f t="shared" si="153"/>
        <v>1398</v>
      </c>
      <c r="C1407" s="68"/>
      <c r="D1407" s="69"/>
      <c r="E1407" s="69"/>
      <c r="F1407" s="69"/>
      <c r="G1407" s="70"/>
      <c r="H1407" s="69"/>
      <c r="I1407" s="70"/>
      <c r="J1407" s="71"/>
      <c r="K1407" s="71"/>
      <c r="L1407" s="72"/>
      <c r="M1407" s="42">
        <f>IF($D$5=Abfrage!$O$2,(MONTH(C1407)),(VLOOKUP((MONTH(C1407)),Abfrage!$I$2:$J$13,2,FALSE)))</f>
        <v>1</v>
      </c>
      <c r="N1407" s="18">
        <f t="shared" si="147"/>
        <v>0</v>
      </c>
      <c r="O1407" s="18">
        <f t="shared" si="152"/>
        <v>0</v>
      </c>
      <c r="P1407" s="18">
        <f t="shared" si="148"/>
        <v>0</v>
      </c>
      <c r="Q1407" s="18">
        <f t="shared" si="149"/>
        <v>0</v>
      </c>
      <c r="R1407" s="18">
        <f t="shared" si="150"/>
        <v>0</v>
      </c>
      <c r="S1407" s="18">
        <f t="shared" si="151"/>
        <v>0</v>
      </c>
      <c r="T1407" s="52" t="e">
        <f>VLOOKUP(I1407,Konten!A:D,4,FALSE)</f>
        <v>#N/A</v>
      </c>
    </row>
    <row r="1408" spans="1:20">
      <c r="A1408" s="67"/>
      <c r="B1408" s="67">
        <f t="shared" si="153"/>
        <v>1399</v>
      </c>
      <c r="C1408" s="68"/>
      <c r="D1408" s="69"/>
      <c r="E1408" s="69"/>
      <c r="F1408" s="69"/>
      <c r="G1408" s="70"/>
      <c r="H1408" s="69"/>
      <c r="I1408" s="70"/>
      <c r="J1408" s="71"/>
      <c r="K1408" s="71"/>
      <c r="L1408" s="72"/>
      <c r="M1408" s="42">
        <f>IF($D$5=Abfrage!$O$2,(MONTH(C1408)),(VLOOKUP((MONTH(C1408)),Abfrage!$I$2:$J$13,2,FALSE)))</f>
        <v>1</v>
      </c>
      <c r="N1408" s="18">
        <f t="shared" si="147"/>
        <v>0</v>
      </c>
      <c r="O1408" s="18">
        <f t="shared" si="152"/>
        <v>0</v>
      </c>
      <c r="P1408" s="18">
        <f t="shared" si="148"/>
        <v>0</v>
      </c>
      <c r="Q1408" s="18">
        <f t="shared" si="149"/>
        <v>0</v>
      </c>
      <c r="R1408" s="18">
        <f t="shared" si="150"/>
        <v>0</v>
      </c>
      <c r="S1408" s="18">
        <f t="shared" si="151"/>
        <v>0</v>
      </c>
      <c r="T1408" s="52" t="e">
        <f>VLOOKUP(I1408,Konten!A:D,4,FALSE)</f>
        <v>#N/A</v>
      </c>
    </row>
    <row r="1409" spans="1:20">
      <c r="A1409" s="67"/>
      <c r="B1409" s="67">
        <f t="shared" si="153"/>
        <v>1400</v>
      </c>
      <c r="C1409" s="68"/>
      <c r="D1409" s="69"/>
      <c r="E1409" s="69"/>
      <c r="F1409" s="69"/>
      <c r="G1409" s="70"/>
      <c r="H1409" s="69"/>
      <c r="I1409" s="70"/>
      <c r="J1409" s="71"/>
      <c r="K1409" s="71"/>
      <c r="L1409" s="72"/>
      <c r="M1409" s="42">
        <f>IF($D$5=Abfrage!$O$2,(MONTH(C1409)),(VLOOKUP((MONTH(C1409)),Abfrage!$I$2:$J$13,2,FALSE)))</f>
        <v>1</v>
      </c>
      <c r="N1409" s="18">
        <f t="shared" si="147"/>
        <v>0</v>
      </c>
      <c r="O1409" s="18">
        <f t="shared" si="152"/>
        <v>0</v>
      </c>
      <c r="P1409" s="18">
        <f t="shared" si="148"/>
        <v>0</v>
      </c>
      <c r="Q1409" s="18">
        <f t="shared" si="149"/>
        <v>0</v>
      </c>
      <c r="R1409" s="18">
        <f t="shared" si="150"/>
        <v>0</v>
      </c>
      <c r="S1409" s="18">
        <f t="shared" si="151"/>
        <v>0</v>
      </c>
      <c r="T1409" s="52" t="e">
        <f>VLOOKUP(I1409,Konten!A:D,4,FALSE)</f>
        <v>#N/A</v>
      </c>
    </row>
    <row r="1410" spans="1:20">
      <c r="A1410" s="67"/>
      <c r="B1410" s="67">
        <f t="shared" si="153"/>
        <v>1401</v>
      </c>
      <c r="C1410" s="68"/>
      <c r="D1410" s="69"/>
      <c r="E1410" s="69"/>
      <c r="F1410" s="69"/>
      <c r="G1410" s="70"/>
      <c r="H1410" s="69"/>
      <c r="I1410" s="70"/>
      <c r="J1410" s="71"/>
      <c r="K1410" s="71"/>
      <c r="L1410" s="72"/>
      <c r="M1410" s="42">
        <f>IF($D$5=Abfrage!$O$2,(MONTH(C1410)),(VLOOKUP((MONTH(C1410)),Abfrage!$I$2:$J$13,2,FALSE)))</f>
        <v>1</v>
      </c>
      <c r="N1410" s="18">
        <f t="shared" si="147"/>
        <v>0</v>
      </c>
      <c r="O1410" s="18">
        <f t="shared" si="152"/>
        <v>0</v>
      </c>
      <c r="P1410" s="18">
        <f t="shared" si="148"/>
        <v>0</v>
      </c>
      <c r="Q1410" s="18">
        <f t="shared" si="149"/>
        <v>0</v>
      </c>
      <c r="R1410" s="18">
        <f t="shared" si="150"/>
        <v>0</v>
      </c>
      <c r="S1410" s="18">
        <f t="shared" si="151"/>
        <v>0</v>
      </c>
      <c r="T1410" s="52" t="e">
        <f>VLOOKUP(I1410,Konten!A:D,4,FALSE)</f>
        <v>#N/A</v>
      </c>
    </row>
    <row r="1411" spans="1:20">
      <c r="A1411" s="67"/>
      <c r="B1411" s="67">
        <f t="shared" si="153"/>
        <v>1402</v>
      </c>
      <c r="C1411" s="68"/>
      <c r="D1411" s="69"/>
      <c r="E1411" s="69"/>
      <c r="F1411" s="69"/>
      <c r="G1411" s="70"/>
      <c r="H1411" s="69"/>
      <c r="I1411" s="70"/>
      <c r="J1411" s="71"/>
      <c r="K1411" s="71"/>
      <c r="L1411" s="72"/>
      <c r="M1411" s="42">
        <f>IF($D$5=Abfrage!$O$2,(MONTH(C1411)),(VLOOKUP((MONTH(C1411)),Abfrage!$I$2:$J$13,2,FALSE)))</f>
        <v>1</v>
      </c>
      <c r="N1411" s="18">
        <f t="shared" si="147"/>
        <v>0</v>
      </c>
      <c r="O1411" s="18">
        <f t="shared" si="152"/>
        <v>0</v>
      </c>
      <c r="P1411" s="18">
        <f t="shared" si="148"/>
        <v>0</v>
      </c>
      <c r="Q1411" s="18">
        <f t="shared" si="149"/>
        <v>0</v>
      </c>
      <c r="R1411" s="18">
        <f t="shared" si="150"/>
        <v>0</v>
      </c>
      <c r="S1411" s="18">
        <f t="shared" si="151"/>
        <v>0</v>
      </c>
      <c r="T1411" s="52" t="e">
        <f>VLOOKUP(I1411,Konten!A:D,4,FALSE)</f>
        <v>#N/A</v>
      </c>
    </row>
    <row r="1412" spans="1:20">
      <c r="A1412" s="67"/>
      <c r="B1412" s="67">
        <f t="shared" si="153"/>
        <v>1403</v>
      </c>
      <c r="C1412" s="68"/>
      <c r="D1412" s="69"/>
      <c r="E1412" s="69"/>
      <c r="F1412" s="69"/>
      <c r="G1412" s="70"/>
      <c r="H1412" s="69"/>
      <c r="I1412" s="70"/>
      <c r="J1412" s="71"/>
      <c r="K1412" s="71"/>
      <c r="L1412" s="72"/>
      <c r="M1412" s="42">
        <f>IF($D$5=Abfrage!$O$2,(MONTH(C1412)),(VLOOKUP((MONTH(C1412)),Abfrage!$I$2:$J$13,2,FALSE)))</f>
        <v>1</v>
      </c>
      <c r="N1412" s="18">
        <f t="shared" si="147"/>
        <v>0</v>
      </c>
      <c r="O1412" s="18">
        <f t="shared" si="152"/>
        <v>0</v>
      </c>
      <c r="P1412" s="18">
        <f t="shared" si="148"/>
        <v>0</v>
      </c>
      <c r="Q1412" s="18">
        <f t="shared" si="149"/>
        <v>0</v>
      </c>
      <c r="R1412" s="18">
        <f t="shared" si="150"/>
        <v>0</v>
      </c>
      <c r="S1412" s="18">
        <f t="shared" si="151"/>
        <v>0</v>
      </c>
      <c r="T1412" s="52" t="e">
        <f>VLOOKUP(I1412,Konten!A:D,4,FALSE)</f>
        <v>#N/A</v>
      </c>
    </row>
    <row r="1413" spans="1:20">
      <c r="A1413" s="67"/>
      <c r="B1413" s="67">
        <f t="shared" si="153"/>
        <v>1404</v>
      </c>
      <c r="C1413" s="68"/>
      <c r="D1413" s="69"/>
      <c r="E1413" s="69"/>
      <c r="F1413" s="69"/>
      <c r="G1413" s="70"/>
      <c r="H1413" s="69"/>
      <c r="I1413" s="70"/>
      <c r="J1413" s="71"/>
      <c r="K1413" s="71"/>
      <c r="L1413" s="72"/>
      <c r="M1413" s="42">
        <f>IF($D$5=Abfrage!$O$2,(MONTH(C1413)),(VLOOKUP((MONTH(C1413)),Abfrage!$I$2:$J$13,2,FALSE)))</f>
        <v>1</v>
      </c>
      <c r="N1413" s="18">
        <f t="shared" si="147"/>
        <v>0</v>
      </c>
      <c r="O1413" s="18">
        <f t="shared" si="152"/>
        <v>0</v>
      </c>
      <c r="P1413" s="18">
        <f t="shared" si="148"/>
        <v>0</v>
      </c>
      <c r="Q1413" s="18">
        <f t="shared" si="149"/>
        <v>0</v>
      </c>
      <c r="R1413" s="18">
        <f t="shared" si="150"/>
        <v>0</v>
      </c>
      <c r="S1413" s="18">
        <f t="shared" si="151"/>
        <v>0</v>
      </c>
      <c r="T1413" s="52" t="e">
        <f>VLOOKUP(I1413,Konten!A:D,4,FALSE)</f>
        <v>#N/A</v>
      </c>
    </row>
    <row r="1414" spans="1:20">
      <c r="A1414" s="67"/>
      <c r="B1414" s="67">
        <f t="shared" si="153"/>
        <v>1405</v>
      </c>
      <c r="C1414" s="68"/>
      <c r="D1414" s="69"/>
      <c r="E1414" s="69"/>
      <c r="F1414" s="69"/>
      <c r="G1414" s="70"/>
      <c r="H1414" s="69"/>
      <c r="I1414" s="70"/>
      <c r="J1414" s="71"/>
      <c r="K1414" s="71"/>
      <c r="L1414" s="72"/>
      <c r="M1414" s="42">
        <f>IF($D$5=Abfrage!$O$2,(MONTH(C1414)),(VLOOKUP((MONTH(C1414)),Abfrage!$I$2:$J$13,2,FALSE)))</f>
        <v>1</v>
      </c>
      <c r="N1414" s="18">
        <f t="shared" si="147"/>
        <v>0</v>
      </c>
      <c r="O1414" s="18">
        <f t="shared" si="152"/>
        <v>0</v>
      </c>
      <c r="P1414" s="18">
        <f t="shared" si="148"/>
        <v>0</v>
      </c>
      <c r="Q1414" s="18">
        <f t="shared" si="149"/>
        <v>0</v>
      </c>
      <c r="R1414" s="18">
        <f t="shared" si="150"/>
        <v>0</v>
      </c>
      <c r="S1414" s="18">
        <f t="shared" si="151"/>
        <v>0</v>
      </c>
      <c r="T1414" s="52" t="e">
        <f>VLOOKUP(I1414,Konten!A:D,4,FALSE)</f>
        <v>#N/A</v>
      </c>
    </row>
    <row r="1415" spans="1:20">
      <c r="A1415" s="67"/>
      <c r="B1415" s="67">
        <f t="shared" si="153"/>
        <v>1406</v>
      </c>
      <c r="C1415" s="68"/>
      <c r="D1415" s="69"/>
      <c r="E1415" s="69"/>
      <c r="F1415" s="69"/>
      <c r="G1415" s="70"/>
      <c r="H1415" s="69"/>
      <c r="I1415" s="70"/>
      <c r="J1415" s="71"/>
      <c r="K1415" s="71"/>
      <c r="L1415" s="72"/>
      <c r="M1415" s="42">
        <f>IF($D$5=Abfrage!$O$2,(MONTH(C1415)),(VLOOKUP((MONTH(C1415)),Abfrage!$I$2:$J$13,2,FALSE)))</f>
        <v>1</v>
      </c>
      <c r="N1415" s="18">
        <f t="shared" si="147"/>
        <v>0</v>
      </c>
      <c r="O1415" s="18">
        <f t="shared" si="152"/>
        <v>0</v>
      </c>
      <c r="P1415" s="18">
        <f t="shared" si="148"/>
        <v>0</v>
      </c>
      <c r="Q1415" s="18">
        <f t="shared" si="149"/>
        <v>0</v>
      </c>
      <c r="R1415" s="18">
        <f t="shared" si="150"/>
        <v>0</v>
      </c>
      <c r="S1415" s="18">
        <f t="shared" si="151"/>
        <v>0</v>
      </c>
      <c r="T1415" s="52" t="e">
        <f>VLOOKUP(I1415,Konten!A:D,4,FALSE)</f>
        <v>#N/A</v>
      </c>
    </row>
    <row r="1416" spans="1:20">
      <c r="A1416" s="67"/>
      <c r="B1416" s="67">
        <f t="shared" si="153"/>
        <v>1407</v>
      </c>
      <c r="C1416" s="68"/>
      <c r="D1416" s="69"/>
      <c r="E1416" s="69"/>
      <c r="F1416" s="69"/>
      <c r="G1416" s="70"/>
      <c r="H1416" s="69"/>
      <c r="I1416" s="70"/>
      <c r="J1416" s="71"/>
      <c r="K1416" s="71"/>
      <c r="L1416" s="72"/>
      <c r="M1416" s="42">
        <f>IF($D$5=Abfrage!$O$2,(MONTH(C1416)),(VLOOKUP((MONTH(C1416)),Abfrage!$I$2:$J$13,2,FALSE)))</f>
        <v>1</v>
      </c>
      <c r="N1416" s="18">
        <f t="shared" si="147"/>
        <v>0</v>
      </c>
      <c r="O1416" s="18">
        <f t="shared" si="152"/>
        <v>0</v>
      </c>
      <c r="P1416" s="18">
        <f t="shared" si="148"/>
        <v>0</v>
      </c>
      <c r="Q1416" s="18">
        <f t="shared" si="149"/>
        <v>0</v>
      </c>
      <c r="R1416" s="18">
        <f t="shared" si="150"/>
        <v>0</v>
      </c>
      <c r="S1416" s="18">
        <f t="shared" si="151"/>
        <v>0</v>
      </c>
      <c r="T1416" s="52" t="e">
        <f>VLOOKUP(I1416,Konten!A:D,4,FALSE)</f>
        <v>#N/A</v>
      </c>
    </row>
    <row r="1417" spans="1:20">
      <c r="A1417" s="67"/>
      <c r="B1417" s="67">
        <f t="shared" si="153"/>
        <v>1408</v>
      </c>
      <c r="C1417" s="68"/>
      <c r="D1417" s="69"/>
      <c r="E1417" s="69"/>
      <c r="F1417" s="69"/>
      <c r="G1417" s="70"/>
      <c r="H1417" s="69"/>
      <c r="I1417" s="70"/>
      <c r="J1417" s="71"/>
      <c r="K1417" s="71"/>
      <c r="L1417" s="72"/>
      <c r="M1417" s="42">
        <f>IF($D$5=Abfrage!$O$2,(MONTH(C1417)),(VLOOKUP((MONTH(C1417)),Abfrage!$I$2:$J$13,2,FALSE)))</f>
        <v>1</v>
      </c>
      <c r="N1417" s="18">
        <f t="shared" si="147"/>
        <v>0</v>
      </c>
      <c r="O1417" s="18">
        <f t="shared" si="152"/>
        <v>0</v>
      </c>
      <c r="P1417" s="18">
        <f t="shared" si="148"/>
        <v>0</v>
      </c>
      <c r="Q1417" s="18">
        <f t="shared" si="149"/>
        <v>0</v>
      </c>
      <c r="R1417" s="18">
        <f t="shared" si="150"/>
        <v>0</v>
      </c>
      <c r="S1417" s="18">
        <f t="shared" si="151"/>
        <v>0</v>
      </c>
      <c r="T1417" s="52" t="e">
        <f>VLOOKUP(I1417,Konten!A:D,4,FALSE)</f>
        <v>#N/A</v>
      </c>
    </row>
    <row r="1418" spans="1:20">
      <c r="A1418" s="67"/>
      <c r="B1418" s="67">
        <f t="shared" si="153"/>
        <v>1409</v>
      </c>
      <c r="C1418" s="68"/>
      <c r="D1418" s="69"/>
      <c r="E1418" s="69"/>
      <c r="F1418" s="69"/>
      <c r="G1418" s="70"/>
      <c r="H1418" s="69"/>
      <c r="I1418" s="70"/>
      <c r="J1418" s="71"/>
      <c r="K1418" s="71"/>
      <c r="L1418" s="72"/>
      <c r="M1418" s="42">
        <f>IF($D$5=Abfrage!$O$2,(MONTH(C1418)),(VLOOKUP((MONTH(C1418)),Abfrage!$I$2:$J$13,2,FALSE)))</f>
        <v>1</v>
      </c>
      <c r="N1418" s="18">
        <f t="shared" ref="N1418:N1481" si="154">(SUM(P1418:S1418))-(SUM(J1418:K1418))</f>
        <v>0</v>
      </c>
      <c r="O1418" s="18">
        <f t="shared" si="152"/>
        <v>0</v>
      </c>
      <c r="P1418" s="18">
        <f t="shared" ref="P1418:P1481" si="155">IFERROR((ROUND((+J1418/(1+L1418)*L1418),2)),0)</f>
        <v>0</v>
      </c>
      <c r="Q1418" s="18">
        <f t="shared" ref="Q1418:Q1481" si="156">IFERROR(ROUND(IF(L1418=100%,K1418,(K1418/(1+L1418)*L1418)),2),0)</f>
        <v>0</v>
      </c>
      <c r="R1418" s="18">
        <f t="shared" ref="R1418:R1481" si="157">+J1418-P1418</f>
        <v>0</v>
      </c>
      <c r="S1418" s="18">
        <f t="shared" ref="S1418:S1481" si="158">+K1418-Q1418</f>
        <v>0</v>
      </c>
      <c r="T1418" s="52" t="e">
        <f>VLOOKUP(I1418,Konten!A:D,4,FALSE)</f>
        <v>#N/A</v>
      </c>
    </row>
    <row r="1419" spans="1:20">
      <c r="A1419" s="67"/>
      <c r="B1419" s="67">
        <f t="shared" si="153"/>
        <v>1410</v>
      </c>
      <c r="C1419" s="68"/>
      <c r="D1419" s="69"/>
      <c r="E1419" s="69"/>
      <c r="F1419" s="69"/>
      <c r="G1419" s="70"/>
      <c r="H1419" s="69"/>
      <c r="I1419" s="70"/>
      <c r="J1419" s="71"/>
      <c r="K1419" s="71"/>
      <c r="L1419" s="72"/>
      <c r="M1419" s="42">
        <f>IF($D$5=Abfrage!$O$2,(MONTH(C1419)),(VLOOKUP((MONTH(C1419)),Abfrage!$I$2:$J$13,2,FALSE)))</f>
        <v>1</v>
      </c>
      <c r="N1419" s="18">
        <f t="shared" si="154"/>
        <v>0</v>
      </c>
      <c r="O1419" s="18">
        <f t="shared" ref="O1419:O1482" si="159">IF(L1419="EUST",K1419,0)</f>
        <v>0</v>
      </c>
      <c r="P1419" s="18">
        <f t="shared" si="155"/>
        <v>0</v>
      </c>
      <c r="Q1419" s="18">
        <f t="shared" si="156"/>
        <v>0</v>
      </c>
      <c r="R1419" s="18">
        <f t="shared" si="157"/>
        <v>0</v>
      </c>
      <c r="S1419" s="18">
        <f t="shared" si="158"/>
        <v>0</v>
      </c>
      <c r="T1419" s="52" t="e">
        <f>VLOOKUP(I1419,Konten!A:D,4,FALSE)</f>
        <v>#N/A</v>
      </c>
    </row>
    <row r="1420" spans="1:20">
      <c r="A1420" s="67"/>
      <c r="B1420" s="67">
        <f t="shared" ref="B1420:B1483" si="160">B1419+1</f>
        <v>1411</v>
      </c>
      <c r="C1420" s="68"/>
      <c r="D1420" s="69"/>
      <c r="E1420" s="69"/>
      <c r="F1420" s="69"/>
      <c r="G1420" s="70"/>
      <c r="H1420" s="69"/>
      <c r="I1420" s="70"/>
      <c r="J1420" s="71"/>
      <c r="K1420" s="71"/>
      <c r="L1420" s="72"/>
      <c r="M1420" s="42">
        <f>IF($D$5=Abfrage!$O$2,(MONTH(C1420)),(VLOOKUP((MONTH(C1420)),Abfrage!$I$2:$J$13,2,FALSE)))</f>
        <v>1</v>
      </c>
      <c r="N1420" s="18">
        <f t="shared" si="154"/>
        <v>0</v>
      </c>
      <c r="O1420" s="18">
        <f t="shared" si="159"/>
        <v>0</v>
      </c>
      <c r="P1420" s="18">
        <f t="shared" si="155"/>
        <v>0</v>
      </c>
      <c r="Q1420" s="18">
        <f t="shared" si="156"/>
        <v>0</v>
      </c>
      <c r="R1420" s="18">
        <f t="shared" si="157"/>
        <v>0</v>
      </c>
      <c r="S1420" s="18">
        <f t="shared" si="158"/>
        <v>0</v>
      </c>
      <c r="T1420" s="52" t="e">
        <f>VLOOKUP(I1420,Konten!A:D,4,FALSE)</f>
        <v>#N/A</v>
      </c>
    </row>
    <row r="1421" spans="1:20">
      <c r="A1421" s="67"/>
      <c r="B1421" s="67">
        <f t="shared" si="160"/>
        <v>1412</v>
      </c>
      <c r="C1421" s="68"/>
      <c r="D1421" s="69"/>
      <c r="E1421" s="69"/>
      <c r="F1421" s="69"/>
      <c r="G1421" s="70"/>
      <c r="H1421" s="69"/>
      <c r="I1421" s="70"/>
      <c r="J1421" s="71"/>
      <c r="K1421" s="71"/>
      <c r="L1421" s="72"/>
      <c r="M1421" s="42">
        <f>IF($D$5=Abfrage!$O$2,(MONTH(C1421)),(VLOOKUP((MONTH(C1421)),Abfrage!$I$2:$J$13,2,FALSE)))</f>
        <v>1</v>
      </c>
      <c r="N1421" s="18">
        <f t="shared" si="154"/>
        <v>0</v>
      </c>
      <c r="O1421" s="18">
        <f t="shared" si="159"/>
        <v>0</v>
      </c>
      <c r="P1421" s="18">
        <f t="shared" si="155"/>
        <v>0</v>
      </c>
      <c r="Q1421" s="18">
        <f t="shared" si="156"/>
        <v>0</v>
      </c>
      <c r="R1421" s="18">
        <f t="shared" si="157"/>
        <v>0</v>
      </c>
      <c r="S1421" s="18">
        <f t="shared" si="158"/>
        <v>0</v>
      </c>
      <c r="T1421" s="52" t="e">
        <f>VLOOKUP(I1421,Konten!A:D,4,FALSE)</f>
        <v>#N/A</v>
      </c>
    </row>
    <row r="1422" spans="1:20">
      <c r="A1422" s="67"/>
      <c r="B1422" s="67">
        <f t="shared" si="160"/>
        <v>1413</v>
      </c>
      <c r="C1422" s="68"/>
      <c r="D1422" s="69"/>
      <c r="E1422" s="69"/>
      <c r="F1422" s="69"/>
      <c r="G1422" s="70"/>
      <c r="H1422" s="69"/>
      <c r="I1422" s="70"/>
      <c r="J1422" s="71"/>
      <c r="K1422" s="71"/>
      <c r="L1422" s="72"/>
      <c r="M1422" s="42">
        <f>IF($D$5=Abfrage!$O$2,(MONTH(C1422)),(VLOOKUP((MONTH(C1422)),Abfrage!$I$2:$J$13,2,FALSE)))</f>
        <v>1</v>
      </c>
      <c r="N1422" s="18">
        <f t="shared" si="154"/>
        <v>0</v>
      </c>
      <c r="O1422" s="18">
        <f t="shared" si="159"/>
        <v>0</v>
      </c>
      <c r="P1422" s="18">
        <f t="shared" si="155"/>
        <v>0</v>
      </c>
      <c r="Q1422" s="18">
        <f t="shared" si="156"/>
        <v>0</v>
      </c>
      <c r="R1422" s="18">
        <f t="shared" si="157"/>
        <v>0</v>
      </c>
      <c r="S1422" s="18">
        <f t="shared" si="158"/>
        <v>0</v>
      </c>
      <c r="T1422" s="52" t="e">
        <f>VLOOKUP(I1422,Konten!A:D,4,FALSE)</f>
        <v>#N/A</v>
      </c>
    </row>
    <row r="1423" spans="1:20">
      <c r="A1423" s="67"/>
      <c r="B1423" s="67">
        <f t="shared" si="160"/>
        <v>1414</v>
      </c>
      <c r="C1423" s="68"/>
      <c r="D1423" s="69"/>
      <c r="E1423" s="69"/>
      <c r="F1423" s="69"/>
      <c r="G1423" s="70"/>
      <c r="H1423" s="69"/>
      <c r="I1423" s="70"/>
      <c r="J1423" s="71"/>
      <c r="K1423" s="71"/>
      <c r="L1423" s="72"/>
      <c r="M1423" s="42">
        <f>IF($D$5=Abfrage!$O$2,(MONTH(C1423)),(VLOOKUP((MONTH(C1423)),Abfrage!$I$2:$J$13,2,FALSE)))</f>
        <v>1</v>
      </c>
      <c r="N1423" s="18">
        <f t="shared" si="154"/>
        <v>0</v>
      </c>
      <c r="O1423" s="18">
        <f t="shared" si="159"/>
        <v>0</v>
      </c>
      <c r="P1423" s="18">
        <f t="shared" si="155"/>
        <v>0</v>
      </c>
      <c r="Q1423" s="18">
        <f t="shared" si="156"/>
        <v>0</v>
      </c>
      <c r="R1423" s="18">
        <f t="shared" si="157"/>
        <v>0</v>
      </c>
      <c r="S1423" s="18">
        <f t="shared" si="158"/>
        <v>0</v>
      </c>
      <c r="T1423" s="52" t="e">
        <f>VLOOKUP(I1423,Konten!A:D,4,FALSE)</f>
        <v>#N/A</v>
      </c>
    </row>
    <row r="1424" spans="1:20">
      <c r="A1424" s="67"/>
      <c r="B1424" s="67">
        <f t="shared" si="160"/>
        <v>1415</v>
      </c>
      <c r="C1424" s="68"/>
      <c r="D1424" s="69"/>
      <c r="E1424" s="69"/>
      <c r="F1424" s="69"/>
      <c r="G1424" s="70"/>
      <c r="H1424" s="69"/>
      <c r="I1424" s="70"/>
      <c r="J1424" s="71"/>
      <c r="K1424" s="71"/>
      <c r="L1424" s="72"/>
      <c r="M1424" s="42">
        <f>IF($D$5=Abfrage!$O$2,(MONTH(C1424)),(VLOOKUP((MONTH(C1424)),Abfrage!$I$2:$J$13,2,FALSE)))</f>
        <v>1</v>
      </c>
      <c r="N1424" s="18">
        <f t="shared" si="154"/>
        <v>0</v>
      </c>
      <c r="O1424" s="18">
        <f t="shared" si="159"/>
        <v>0</v>
      </c>
      <c r="P1424" s="18">
        <f t="shared" si="155"/>
        <v>0</v>
      </c>
      <c r="Q1424" s="18">
        <f t="shared" si="156"/>
        <v>0</v>
      </c>
      <c r="R1424" s="18">
        <f t="shared" si="157"/>
        <v>0</v>
      </c>
      <c r="S1424" s="18">
        <f t="shared" si="158"/>
        <v>0</v>
      </c>
      <c r="T1424" s="52" t="e">
        <f>VLOOKUP(I1424,Konten!A:D,4,FALSE)</f>
        <v>#N/A</v>
      </c>
    </row>
    <row r="1425" spans="1:20">
      <c r="A1425" s="67"/>
      <c r="B1425" s="67">
        <f t="shared" si="160"/>
        <v>1416</v>
      </c>
      <c r="C1425" s="68"/>
      <c r="D1425" s="69"/>
      <c r="E1425" s="69"/>
      <c r="F1425" s="69"/>
      <c r="G1425" s="70"/>
      <c r="H1425" s="69"/>
      <c r="I1425" s="70"/>
      <c r="J1425" s="71"/>
      <c r="K1425" s="71"/>
      <c r="L1425" s="72"/>
      <c r="M1425" s="42">
        <f>IF($D$5=Abfrage!$O$2,(MONTH(C1425)),(VLOOKUP((MONTH(C1425)),Abfrage!$I$2:$J$13,2,FALSE)))</f>
        <v>1</v>
      </c>
      <c r="N1425" s="18">
        <f t="shared" si="154"/>
        <v>0</v>
      </c>
      <c r="O1425" s="18">
        <f t="shared" si="159"/>
        <v>0</v>
      </c>
      <c r="P1425" s="18">
        <f t="shared" si="155"/>
        <v>0</v>
      </c>
      <c r="Q1425" s="18">
        <f t="shared" si="156"/>
        <v>0</v>
      </c>
      <c r="R1425" s="18">
        <f t="shared" si="157"/>
        <v>0</v>
      </c>
      <c r="S1425" s="18">
        <f t="shared" si="158"/>
        <v>0</v>
      </c>
      <c r="T1425" s="52" t="e">
        <f>VLOOKUP(I1425,Konten!A:D,4,FALSE)</f>
        <v>#N/A</v>
      </c>
    </row>
    <row r="1426" spans="1:20">
      <c r="A1426" s="67"/>
      <c r="B1426" s="67">
        <f t="shared" si="160"/>
        <v>1417</v>
      </c>
      <c r="C1426" s="68"/>
      <c r="D1426" s="69"/>
      <c r="E1426" s="69"/>
      <c r="F1426" s="69"/>
      <c r="G1426" s="70"/>
      <c r="H1426" s="69"/>
      <c r="I1426" s="70"/>
      <c r="J1426" s="71"/>
      <c r="K1426" s="71"/>
      <c r="L1426" s="72"/>
      <c r="M1426" s="42">
        <f>IF($D$5=Abfrage!$O$2,(MONTH(C1426)),(VLOOKUP((MONTH(C1426)),Abfrage!$I$2:$J$13,2,FALSE)))</f>
        <v>1</v>
      </c>
      <c r="N1426" s="18">
        <f t="shared" si="154"/>
        <v>0</v>
      </c>
      <c r="O1426" s="18">
        <f t="shared" si="159"/>
        <v>0</v>
      </c>
      <c r="P1426" s="18">
        <f t="shared" si="155"/>
        <v>0</v>
      </c>
      <c r="Q1426" s="18">
        <f t="shared" si="156"/>
        <v>0</v>
      </c>
      <c r="R1426" s="18">
        <f t="shared" si="157"/>
        <v>0</v>
      </c>
      <c r="S1426" s="18">
        <f t="shared" si="158"/>
        <v>0</v>
      </c>
      <c r="T1426" s="52" t="e">
        <f>VLOOKUP(I1426,Konten!A:D,4,FALSE)</f>
        <v>#N/A</v>
      </c>
    </row>
    <row r="1427" spans="1:20">
      <c r="A1427" s="67"/>
      <c r="B1427" s="67">
        <f t="shared" si="160"/>
        <v>1418</v>
      </c>
      <c r="C1427" s="68"/>
      <c r="D1427" s="69"/>
      <c r="E1427" s="69"/>
      <c r="F1427" s="69"/>
      <c r="G1427" s="70"/>
      <c r="H1427" s="69"/>
      <c r="I1427" s="70"/>
      <c r="J1427" s="71"/>
      <c r="K1427" s="71"/>
      <c r="L1427" s="72"/>
      <c r="M1427" s="42">
        <f>IF($D$5=Abfrage!$O$2,(MONTH(C1427)),(VLOOKUP((MONTH(C1427)),Abfrage!$I$2:$J$13,2,FALSE)))</f>
        <v>1</v>
      </c>
      <c r="N1427" s="18">
        <f t="shared" si="154"/>
        <v>0</v>
      </c>
      <c r="O1427" s="18">
        <f t="shared" si="159"/>
        <v>0</v>
      </c>
      <c r="P1427" s="18">
        <f t="shared" si="155"/>
        <v>0</v>
      </c>
      <c r="Q1427" s="18">
        <f t="shared" si="156"/>
        <v>0</v>
      </c>
      <c r="R1427" s="18">
        <f t="shared" si="157"/>
        <v>0</v>
      </c>
      <c r="S1427" s="18">
        <f t="shared" si="158"/>
        <v>0</v>
      </c>
      <c r="T1427" s="52" t="e">
        <f>VLOOKUP(I1427,Konten!A:D,4,FALSE)</f>
        <v>#N/A</v>
      </c>
    </row>
    <row r="1428" spans="1:20">
      <c r="A1428" s="67"/>
      <c r="B1428" s="67">
        <f t="shared" si="160"/>
        <v>1419</v>
      </c>
      <c r="C1428" s="68"/>
      <c r="D1428" s="69"/>
      <c r="E1428" s="69"/>
      <c r="F1428" s="69"/>
      <c r="G1428" s="70"/>
      <c r="H1428" s="69"/>
      <c r="I1428" s="70"/>
      <c r="J1428" s="71"/>
      <c r="K1428" s="71"/>
      <c r="L1428" s="72"/>
      <c r="M1428" s="42">
        <f>IF($D$5=Abfrage!$O$2,(MONTH(C1428)),(VLOOKUP((MONTH(C1428)),Abfrage!$I$2:$J$13,2,FALSE)))</f>
        <v>1</v>
      </c>
      <c r="N1428" s="18">
        <f t="shared" si="154"/>
        <v>0</v>
      </c>
      <c r="O1428" s="18">
        <f t="shared" si="159"/>
        <v>0</v>
      </c>
      <c r="P1428" s="18">
        <f t="shared" si="155"/>
        <v>0</v>
      </c>
      <c r="Q1428" s="18">
        <f t="shared" si="156"/>
        <v>0</v>
      </c>
      <c r="R1428" s="18">
        <f t="shared" si="157"/>
        <v>0</v>
      </c>
      <c r="S1428" s="18">
        <f t="shared" si="158"/>
        <v>0</v>
      </c>
      <c r="T1428" s="52" t="e">
        <f>VLOOKUP(I1428,Konten!A:D,4,FALSE)</f>
        <v>#N/A</v>
      </c>
    </row>
    <row r="1429" spans="1:20">
      <c r="A1429" s="67"/>
      <c r="B1429" s="67">
        <f t="shared" si="160"/>
        <v>1420</v>
      </c>
      <c r="C1429" s="68"/>
      <c r="D1429" s="69"/>
      <c r="E1429" s="69"/>
      <c r="F1429" s="69"/>
      <c r="G1429" s="70"/>
      <c r="H1429" s="69"/>
      <c r="I1429" s="70"/>
      <c r="J1429" s="71"/>
      <c r="K1429" s="71"/>
      <c r="L1429" s="72"/>
      <c r="M1429" s="42">
        <f>IF($D$5=Abfrage!$O$2,(MONTH(C1429)),(VLOOKUP((MONTH(C1429)),Abfrage!$I$2:$J$13,2,FALSE)))</f>
        <v>1</v>
      </c>
      <c r="N1429" s="18">
        <f t="shared" si="154"/>
        <v>0</v>
      </c>
      <c r="O1429" s="18">
        <f t="shared" si="159"/>
        <v>0</v>
      </c>
      <c r="P1429" s="18">
        <f t="shared" si="155"/>
        <v>0</v>
      </c>
      <c r="Q1429" s="18">
        <f t="shared" si="156"/>
        <v>0</v>
      </c>
      <c r="R1429" s="18">
        <f t="shared" si="157"/>
        <v>0</v>
      </c>
      <c r="S1429" s="18">
        <f t="shared" si="158"/>
        <v>0</v>
      </c>
      <c r="T1429" s="52" t="e">
        <f>VLOOKUP(I1429,Konten!A:D,4,FALSE)</f>
        <v>#N/A</v>
      </c>
    </row>
    <row r="1430" spans="1:20">
      <c r="A1430" s="67"/>
      <c r="B1430" s="67">
        <f t="shared" si="160"/>
        <v>1421</v>
      </c>
      <c r="C1430" s="68"/>
      <c r="D1430" s="69"/>
      <c r="E1430" s="69"/>
      <c r="F1430" s="69"/>
      <c r="G1430" s="70"/>
      <c r="H1430" s="69"/>
      <c r="I1430" s="70"/>
      <c r="J1430" s="71"/>
      <c r="K1430" s="71"/>
      <c r="L1430" s="72"/>
      <c r="M1430" s="42">
        <f>IF($D$5=Abfrage!$O$2,(MONTH(C1430)),(VLOOKUP((MONTH(C1430)),Abfrage!$I$2:$J$13,2,FALSE)))</f>
        <v>1</v>
      </c>
      <c r="N1430" s="18">
        <f t="shared" si="154"/>
        <v>0</v>
      </c>
      <c r="O1430" s="18">
        <f t="shared" si="159"/>
        <v>0</v>
      </c>
      <c r="P1430" s="18">
        <f t="shared" si="155"/>
        <v>0</v>
      </c>
      <c r="Q1430" s="18">
        <f t="shared" si="156"/>
        <v>0</v>
      </c>
      <c r="R1430" s="18">
        <f t="shared" si="157"/>
        <v>0</v>
      </c>
      <c r="S1430" s="18">
        <f t="shared" si="158"/>
        <v>0</v>
      </c>
      <c r="T1430" s="52" t="e">
        <f>VLOOKUP(I1430,Konten!A:D,4,FALSE)</f>
        <v>#N/A</v>
      </c>
    </row>
    <row r="1431" spans="1:20">
      <c r="A1431" s="67"/>
      <c r="B1431" s="67">
        <f t="shared" si="160"/>
        <v>1422</v>
      </c>
      <c r="C1431" s="68"/>
      <c r="D1431" s="69"/>
      <c r="E1431" s="69"/>
      <c r="F1431" s="69"/>
      <c r="G1431" s="70"/>
      <c r="H1431" s="69"/>
      <c r="I1431" s="70"/>
      <c r="J1431" s="71"/>
      <c r="K1431" s="71"/>
      <c r="L1431" s="72"/>
      <c r="M1431" s="42">
        <f>IF($D$5=Abfrage!$O$2,(MONTH(C1431)),(VLOOKUP((MONTH(C1431)),Abfrage!$I$2:$J$13,2,FALSE)))</f>
        <v>1</v>
      </c>
      <c r="N1431" s="18">
        <f t="shared" si="154"/>
        <v>0</v>
      </c>
      <c r="O1431" s="18">
        <f t="shared" si="159"/>
        <v>0</v>
      </c>
      <c r="P1431" s="18">
        <f t="shared" si="155"/>
        <v>0</v>
      </c>
      <c r="Q1431" s="18">
        <f t="shared" si="156"/>
        <v>0</v>
      </c>
      <c r="R1431" s="18">
        <f t="shared" si="157"/>
        <v>0</v>
      </c>
      <c r="S1431" s="18">
        <f t="shared" si="158"/>
        <v>0</v>
      </c>
      <c r="T1431" s="52" t="e">
        <f>VLOOKUP(I1431,Konten!A:D,4,FALSE)</f>
        <v>#N/A</v>
      </c>
    </row>
    <row r="1432" spans="1:20">
      <c r="A1432" s="67"/>
      <c r="B1432" s="67">
        <f t="shared" si="160"/>
        <v>1423</v>
      </c>
      <c r="C1432" s="68"/>
      <c r="D1432" s="69"/>
      <c r="E1432" s="69"/>
      <c r="F1432" s="69"/>
      <c r="G1432" s="70"/>
      <c r="H1432" s="69"/>
      <c r="I1432" s="70"/>
      <c r="J1432" s="71"/>
      <c r="K1432" s="71"/>
      <c r="L1432" s="72"/>
      <c r="M1432" s="42">
        <f>IF($D$5=Abfrage!$O$2,(MONTH(C1432)),(VLOOKUP((MONTH(C1432)),Abfrage!$I$2:$J$13,2,FALSE)))</f>
        <v>1</v>
      </c>
      <c r="N1432" s="18">
        <f t="shared" si="154"/>
        <v>0</v>
      </c>
      <c r="O1432" s="18">
        <f t="shared" si="159"/>
        <v>0</v>
      </c>
      <c r="P1432" s="18">
        <f t="shared" si="155"/>
        <v>0</v>
      </c>
      <c r="Q1432" s="18">
        <f t="shared" si="156"/>
        <v>0</v>
      </c>
      <c r="R1432" s="18">
        <f t="shared" si="157"/>
        <v>0</v>
      </c>
      <c r="S1432" s="18">
        <f t="shared" si="158"/>
        <v>0</v>
      </c>
      <c r="T1432" s="52" t="e">
        <f>VLOOKUP(I1432,Konten!A:D,4,FALSE)</f>
        <v>#N/A</v>
      </c>
    </row>
    <row r="1433" spans="1:20">
      <c r="A1433" s="67"/>
      <c r="B1433" s="67">
        <f t="shared" si="160"/>
        <v>1424</v>
      </c>
      <c r="C1433" s="68"/>
      <c r="D1433" s="69"/>
      <c r="E1433" s="69"/>
      <c r="F1433" s="69"/>
      <c r="G1433" s="70"/>
      <c r="H1433" s="69"/>
      <c r="I1433" s="70"/>
      <c r="J1433" s="71"/>
      <c r="K1433" s="71"/>
      <c r="L1433" s="72"/>
      <c r="M1433" s="42">
        <f>IF($D$5=Abfrage!$O$2,(MONTH(C1433)),(VLOOKUP((MONTH(C1433)),Abfrage!$I$2:$J$13,2,FALSE)))</f>
        <v>1</v>
      </c>
      <c r="N1433" s="18">
        <f t="shared" si="154"/>
        <v>0</v>
      </c>
      <c r="O1433" s="18">
        <f t="shared" si="159"/>
        <v>0</v>
      </c>
      <c r="P1433" s="18">
        <f t="shared" si="155"/>
        <v>0</v>
      </c>
      <c r="Q1433" s="18">
        <f t="shared" si="156"/>
        <v>0</v>
      </c>
      <c r="R1433" s="18">
        <f t="shared" si="157"/>
        <v>0</v>
      </c>
      <c r="S1433" s="18">
        <f t="shared" si="158"/>
        <v>0</v>
      </c>
      <c r="T1433" s="52" t="e">
        <f>VLOOKUP(I1433,Konten!A:D,4,FALSE)</f>
        <v>#N/A</v>
      </c>
    </row>
    <row r="1434" spans="1:20">
      <c r="A1434" s="67"/>
      <c r="B1434" s="67">
        <f t="shared" si="160"/>
        <v>1425</v>
      </c>
      <c r="C1434" s="68"/>
      <c r="D1434" s="69"/>
      <c r="E1434" s="69"/>
      <c r="F1434" s="69"/>
      <c r="G1434" s="70"/>
      <c r="H1434" s="69"/>
      <c r="I1434" s="70"/>
      <c r="J1434" s="71"/>
      <c r="K1434" s="71"/>
      <c r="L1434" s="72"/>
      <c r="M1434" s="42">
        <f>IF($D$5=Abfrage!$O$2,(MONTH(C1434)),(VLOOKUP((MONTH(C1434)),Abfrage!$I$2:$J$13,2,FALSE)))</f>
        <v>1</v>
      </c>
      <c r="N1434" s="18">
        <f t="shared" si="154"/>
        <v>0</v>
      </c>
      <c r="O1434" s="18">
        <f t="shared" si="159"/>
        <v>0</v>
      </c>
      <c r="P1434" s="18">
        <f t="shared" si="155"/>
        <v>0</v>
      </c>
      <c r="Q1434" s="18">
        <f t="shared" si="156"/>
        <v>0</v>
      </c>
      <c r="R1434" s="18">
        <f t="shared" si="157"/>
        <v>0</v>
      </c>
      <c r="S1434" s="18">
        <f t="shared" si="158"/>
        <v>0</v>
      </c>
      <c r="T1434" s="52" t="e">
        <f>VLOOKUP(I1434,Konten!A:D,4,FALSE)</f>
        <v>#N/A</v>
      </c>
    </row>
    <row r="1435" spans="1:20">
      <c r="A1435" s="67"/>
      <c r="B1435" s="67">
        <f t="shared" si="160"/>
        <v>1426</v>
      </c>
      <c r="C1435" s="68"/>
      <c r="D1435" s="69"/>
      <c r="E1435" s="69"/>
      <c r="F1435" s="69"/>
      <c r="G1435" s="70"/>
      <c r="H1435" s="69"/>
      <c r="I1435" s="70"/>
      <c r="J1435" s="71"/>
      <c r="K1435" s="71"/>
      <c r="L1435" s="72"/>
      <c r="M1435" s="42">
        <f>IF($D$5=Abfrage!$O$2,(MONTH(C1435)),(VLOOKUP((MONTH(C1435)),Abfrage!$I$2:$J$13,2,FALSE)))</f>
        <v>1</v>
      </c>
      <c r="N1435" s="18">
        <f t="shared" si="154"/>
        <v>0</v>
      </c>
      <c r="O1435" s="18">
        <f t="shared" si="159"/>
        <v>0</v>
      </c>
      <c r="P1435" s="18">
        <f t="shared" si="155"/>
        <v>0</v>
      </c>
      <c r="Q1435" s="18">
        <f t="shared" si="156"/>
        <v>0</v>
      </c>
      <c r="R1435" s="18">
        <f t="shared" si="157"/>
        <v>0</v>
      </c>
      <c r="S1435" s="18">
        <f t="shared" si="158"/>
        <v>0</v>
      </c>
      <c r="T1435" s="52" t="e">
        <f>VLOOKUP(I1435,Konten!A:D,4,FALSE)</f>
        <v>#N/A</v>
      </c>
    </row>
    <row r="1436" spans="1:20">
      <c r="A1436" s="67"/>
      <c r="B1436" s="67">
        <f t="shared" si="160"/>
        <v>1427</v>
      </c>
      <c r="C1436" s="68"/>
      <c r="D1436" s="69"/>
      <c r="E1436" s="69"/>
      <c r="F1436" s="69"/>
      <c r="G1436" s="70"/>
      <c r="H1436" s="69"/>
      <c r="I1436" s="70"/>
      <c r="J1436" s="71"/>
      <c r="K1436" s="71"/>
      <c r="L1436" s="72"/>
      <c r="M1436" s="42">
        <f>IF($D$5=Abfrage!$O$2,(MONTH(C1436)),(VLOOKUP((MONTH(C1436)),Abfrage!$I$2:$J$13,2,FALSE)))</f>
        <v>1</v>
      </c>
      <c r="N1436" s="18">
        <f t="shared" si="154"/>
        <v>0</v>
      </c>
      <c r="O1436" s="18">
        <f t="shared" si="159"/>
        <v>0</v>
      </c>
      <c r="P1436" s="18">
        <f t="shared" si="155"/>
        <v>0</v>
      </c>
      <c r="Q1436" s="18">
        <f t="shared" si="156"/>
        <v>0</v>
      </c>
      <c r="R1436" s="18">
        <f t="shared" si="157"/>
        <v>0</v>
      </c>
      <c r="S1436" s="18">
        <f t="shared" si="158"/>
        <v>0</v>
      </c>
      <c r="T1436" s="52" t="e">
        <f>VLOOKUP(I1436,Konten!A:D,4,FALSE)</f>
        <v>#N/A</v>
      </c>
    </row>
    <row r="1437" spans="1:20">
      <c r="A1437" s="67"/>
      <c r="B1437" s="67">
        <f t="shared" si="160"/>
        <v>1428</v>
      </c>
      <c r="C1437" s="68"/>
      <c r="D1437" s="69"/>
      <c r="E1437" s="69"/>
      <c r="F1437" s="69"/>
      <c r="G1437" s="70"/>
      <c r="H1437" s="69"/>
      <c r="I1437" s="70"/>
      <c r="J1437" s="71"/>
      <c r="K1437" s="71"/>
      <c r="L1437" s="72"/>
      <c r="M1437" s="42">
        <f>IF($D$5=Abfrage!$O$2,(MONTH(C1437)),(VLOOKUP((MONTH(C1437)),Abfrage!$I$2:$J$13,2,FALSE)))</f>
        <v>1</v>
      </c>
      <c r="N1437" s="18">
        <f t="shared" si="154"/>
        <v>0</v>
      </c>
      <c r="O1437" s="18">
        <f t="shared" si="159"/>
        <v>0</v>
      </c>
      <c r="P1437" s="18">
        <f t="shared" si="155"/>
        <v>0</v>
      </c>
      <c r="Q1437" s="18">
        <f t="shared" si="156"/>
        <v>0</v>
      </c>
      <c r="R1437" s="18">
        <f t="shared" si="157"/>
        <v>0</v>
      </c>
      <c r="S1437" s="18">
        <f t="shared" si="158"/>
        <v>0</v>
      </c>
      <c r="T1437" s="52" t="e">
        <f>VLOOKUP(I1437,Konten!A:D,4,FALSE)</f>
        <v>#N/A</v>
      </c>
    </row>
    <row r="1438" spans="1:20">
      <c r="A1438" s="67"/>
      <c r="B1438" s="67">
        <f t="shared" si="160"/>
        <v>1429</v>
      </c>
      <c r="C1438" s="68"/>
      <c r="D1438" s="69"/>
      <c r="E1438" s="69"/>
      <c r="F1438" s="69"/>
      <c r="G1438" s="70"/>
      <c r="H1438" s="69"/>
      <c r="I1438" s="70"/>
      <c r="J1438" s="71"/>
      <c r="K1438" s="71"/>
      <c r="L1438" s="72"/>
      <c r="M1438" s="42">
        <f>IF($D$5=Abfrage!$O$2,(MONTH(C1438)),(VLOOKUP((MONTH(C1438)),Abfrage!$I$2:$J$13,2,FALSE)))</f>
        <v>1</v>
      </c>
      <c r="N1438" s="18">
        <f t="shared" si="154"/>
        <v>0</v>
      </c>
      <c r="O1438" s="18">
        <f t="shared" si="159"/>
        <v>0</v>
      </c>
      <c r="P1438" s="18">
        <f t="shared" si="155"/>
        <v>0</v>
      </c>
      <c r="Q1438" s="18">
        <f t="shared" si="156"/>
        <v>0</v>
      </c>
      <c r="R1438" s="18">
        <f t="shared" si="157"/>
        <v>0</v>
      </c>
      <c r="S1438" s="18">
        <f t="shared" si="158"/>
        <v>0</v>
      </c>
      <c r="T1438" s="52" t="e">
        <f>VLOOKUP(I1438,Konten!A:D,4,FALSE)</f>
        <v>#N/A</v>
      </c>
    </row>
    <row r="1439" spans="1:20">
      <c r="A1439" s="67"/>
      <c r="B1439" s="67">
        <f t="shared" si="160"/>
        <v>1430</v>
      </c>
      <c r="C1439" s="68"/>
      <c r="D1439" s="69"/>
      <c r="E1439" s="69"/>
      <c r="F1439" s="69"/>
      <c r="G1439" s="70"/>
      <c r="H1439" s="69"/>
      <c r="I1439" s="70"/>
      <c r="J1439" s="71"/>
      <c r="K1439" s="71"/>
      <c r="L1439" s="72"/>
      <c r="M1439" s="42">
        <f>IF($D$5=Abfrage!$O$2,(MONTH(C1439)),(VLOOKUP((MONTH(C1439)),Abfrage!$I$2:$J$13,2,FALSE)))</f>
        <v>1</v>
      </c>
      <c r="N1439" s="18">
        <f t="shared" si="154"/>
        <v>0</v>
      </c>
      <c r="O1439" s="18">
        <f t="shared" si="159"/>
        <v>0</v>
      </c>
      <c r="P1439" s="18">
        <f t="shared" si="155"/>
        <v>0</v>
      </c>
      <c r="Q1439" s="18">
        <f t="shared" si="156"/>
        <v>0</v>
      </c>
      <c r="R1439" s="18">
        <f t="shared" si="157"/>
        <v>0</v>
      </c>
      <c r="S1439" s="18">
        <f t="shared" si="158"/>
        <v>0</v>
      </c>
      <c r="T1439" s="52" t="e">
        <f>VLOOKUP(I1439,Konten!A:D,4,FALSE)</f>
        <v>#N/A</v>
      </c>
    </row>
    <row r="1440" spans="1:20">
      <c r="A1440" s="67"/>
      <c r="B1440" s="67">
        <f t="shared" si="160"/>
        <v>1431</v>
      </c>
      <c r="C1440" s="68"/>
      <c r="D1440" s="69"/>
      <c r="E1440" s="69"/>
      <c r="F1440" s="69"/>
      <c r="G1440" s="70"/>
      <c r="H1440" s="69"/>
      <c r="I1440" s="70"/>
      <c r="J1440" s="71"/>
      <c r="K1440" s="71"/>
      <c r="L1440" s="72"/>
      <c r="M1440" s="42">
        <f>IF($D$5=Abfrage!$O$2,(MONTH(C1440)),(VLOOKUP((MONTH(C1440)),Abfrage!$I$2:$J$13,2,FALSE)))</f>
        <v>1</v>
      </c>
      <c r="N1440" s="18">
        <f t="shared" si="154"/>
        <v>0</v>
      </c>
      <c r="O1440" s="18">
        <f t="shared" si="159"/>
        <v>0</v>
      </c>
      <c r="P1440" s="18">
        <f t="shared" si="155"/>
        <v>0</v>
      </c>
      <c r="Q1440" s="18">
        <f t="shared" si="156"/>
        <v>0</v>
      </c>
      <c r="R1440" s="18">
        <f t="shared" si="157"/>
        <v>0</v>
      </c>
      <c r="S1440" s="18">
        <f t="shared" si="158"/>
        <v>0</v>
      </c>
      <c r="T1440" s="52" t="e">
        <f>VLOOKUP(I1440,Konten!A:D,4,FALSE)</f>
        <v>#N/A</v>
      </c>
    </row>
    <row r="1441" spans="1:20">
      <c r="A1441" s="67"/>
      <c r="B1441" s="67">
        <f t="shared" si="160"/>
        <v>1432</v>
      </c>
      <c r="C1441" s="68"/>
      <c r="D1441" s="69"/>
      <c r="E1441" s="69"/>
      <c r="F1441" s="69"/>
      <c r="G1441" s="70"/>
      <c r="H1441" s="69"/>
      <c r="I1441" s="70"/>
      <c r="J1441" s="71"/>
      <c r="K1441" s="71"/>
      <c r="L1441" s="72"/>
      <c r="M1441" s="42">
        <f>IF($D$5=Abfrage!$O$2,(MONTH(C1441)),(VLOOKUP((MONTH(C1441)),Abfrage!$I$2:$J$13,2,FALSE)))</f>
        <v>1</v>
      </c>
      <c r="N1441" s="18">
        <f t="shared" si="154"/>
        <v>0</v>
      </c>
      <c r="O1441" s="18">
        <f t="shared" si="159"/>
        <v>0</v>
      </c>
      <c r="P1441" s="18">
        <f t="shared" si="155"/>
        <v>0</v>
      </c>
      <c r="Q1441" s="18">
        <f t="shared" si="156"/>
        <v>0</v>
      </c>
      <c r="R1441" s="18">
        <f t="shared" si="157"/>
        <v>0</v>
      </c>
      <c r="S1441" s="18">
        <f t="shared" si="158"/>
        <v>0</v>
      </c>
      <c r="T1441" s="52" t="e">
        <f>VLOOKUP(I1441,Konten!A:D,4,FALSE)</f>
        <v>#N/A</v>
      </c>
    </row>
    <row r="1442" spans="1:20">
      <c r="A1442" s="67"/>
      <c r="B1442" s="67">
        <f t="shared" si="160"/>
        <v>1433</v>
      </c>
      <c r="C1442" s="68"/>
      <c r="D1442" s="69"/>
      <c r="E1442" s="69"/>
      <c r="F1442" s="69"/>
      <c r="G1442" s="70"/>
      <c r="H1442" s="69"/>
      <c r="I1442" s="70"/>
      <c r="J1442" s="71"/>
      <c r="K1442" s="71"/>
      <c r="L1442" s="72"/>
      <c r="M1442" s="42">
        <f>IF($D$5=Abfrage!$O$2,(MONTH(C1442)),(VLOOKUP((MONTH(C1442)),Abfrage!$I$2:$J$13,2,FALSE)))</f>
        <v>1</v>
      </c>
      <c r="N1442" s="18">
        <f t="shared" si="154"/>
        <v>0</v>
      </c>
      <c r="O1442" s="18">
        <f t="shared" si="159"/>
        <v>0</v>
      </c>
      <c r="P1442" s="18">
        <f t="shared" si="155"/>
        <v>0</v>
      </c>
      <c r="Q1442" s="18">
        <f t="shared" si="156"/>
        <v>0</v>
      </c>
      <c r="R1442" s="18">
        <f t="shared" si="157"/>
        <v>0</v>
      </c>
      <c r="S1442" s="18">
        <f t="shared" si="158"/>
        <v>0</v>
      </c>
      <c r="T1442" s="52" t="e">
        <f>VLOOKUP(I1442,Konten!A:D,4,FALSE)</f>
        <v>#N/A</v>
      </c>
    </row>
    <row r="1443" spans="1:20">
      <c r="A1443" s="67"/>
      <c r="B1443" s="67">
        <f t="shared" si="160"/>
        <v>1434</v>
      </c>
      <c r="C1443" s="68"/>
      <c r="D1443" s="69"/>
      <c r="E1443" s="69"/>
      <c r="F1443" s="69"/>
      <c r="G1443" s="70"/>
      <c r="H1443" s="69"/>
      <c r="I1443" s="70"/>
      <c r="J1443" s="71"/>
      <c r="K1443" s="71"/>
      <c r="L1443" s="72"/>
      <c r="M1443" s="42">
        <f>IF($D$5=Abfrage!$O$2,(MONTH(C1443)),(VLOOKUP((MONTH(C1443)),Abfrage!$I$2:$J$13,2,FALSE)))</f>
        <v>1</v>
      </c>
      <c r="N1443" s="18">
        <f t="shared" si="154"/>
        <v>0</v>
      </c>
      <c r="O1443" s="18">
        <f t="shared" si="159"/>
        <v>0</v>
      </c>
      <c r="P1443" s="18">
        <f t="shared" si="155"/>
        <v>0</v>
      </c>
      <c r="Q1443" s="18">
        <f t="shared" si="156"/>
        <v>0</v>
      </c>
      <c r="R1443" s="18">
        <f t="shared" si="157"/>
        <v>0</v>
      </c>
      <c r="S1443" s="18">
        <f t="shared" si="158"/>
        <v>0</v>
      </c>
      <c r="T1443" s="52" t="e">
        <f>VLOOKUP(I1443,Konten!A:D,4,FALSE)</f>
        <v>#N/A</v>
      </c>
    </row>
    <row r="1444" spans="1:20">
      <c r="A1444" s="67"/>
      <c r="B1444" s="67">
        <f t="shared" si="160"/>
        <v>1435</v>
      </c>
      <c r="C1444" s="68"/>
      <c r="D1444" s="69"/>
      <c r="E1444" s="69"/>
      <c r="F1444" s="69"/>
      <c r="G1444" s="70"/>
      <c r="H1444" s="69"/>
      <c r="I1444" s="70"/>
      <c r="J1444" s="71"/>
      <c r="K1444" s="71"/>
      <c r="L1444" s="72"/>
      <c r="M1444" s="42">
        <f>IF($D$5=Abfrage!$O$2,(MONTH(C1444)),(VLOOKUP((MONTH(C1444)),Abfrage!$I$2:$J$13,2,FALSE)))</f>
        <v>1</v>
      </c>
      <c r="N1444" s="18">
        <f t="shared" si="154"/>
        <v>0</v>
      </c>
      <c r="O1444" s="18">
        <f t="shared" si="159"/>
        <v>0</v>
      </c>
      <c r="P1444" s="18">
        <f t="shared" si="155"/>
        <v>0</v>
      </c>
      <c r="Q1444" s="18">
        <f t="shared" si="156"/>
        <v>0</v>
      </c>
      <c r="R1444" s="18">
        <f t="shared" si="157"/>
        <v>0</v>
      </c>
      <c r="S1444" s="18">
        <f t="shared" si="158"/>
        <v>0</v>
      </c>
      <c r="T1444" s="52" t="e">
        <f>VLOOKUP(I1444,Konten!A:D,4,FALSE)</f>
        <v>#N/A</v>
      </c>
    </row>
    <row r="1445" spans="1:20">
      <c r="A1445" s="67"/>
      <c r="B1445" s="67">
        <f t="shared" si="160"/>
        <v>1436</v>
      </c>
      <c r="C1445" s="68"/>
      <c r="D1445" s="69"/>
      <c r="E1445" s="69"/>
      <c r="F1445" s="69"/>
      <c r="G1445" s="70"/>
      <c r="H1445" s="69"/>
      <c r="I1445" s="70"/>
      <c r="J1445" s="71"/>
      <c r="K1445" s="71"/>
      <c r="L1445" s="72"/>
      <c r="M1445" s="42">
        <f>IF($D$5=Abfrage!$O$2,(MONTH(C1445)),(VLOOKUP((MONTH(C1445)),Abfrage!$I$2:$J$13,2,FALSE)))</f>
        <v>1</v>
      </c>
      <c r="N1445" s="18">
        <f t="shared" si="154"/>
        <v>0</v>
      </c>
      <c r="O1445" s="18">
        <f t="shared" si="159"/>
        <v>0</v>
      </c>
      <c r="P1445" s="18">
        <f t="shared" si="155"/>
        <v>0</v>
      </c>
      <c r="Q1445" s="18">
        <f t="shared" si="156"/>
        <v>0</v>
      </c>
      <c r="R1445" s="18">
        <f t="shared" si="157"/>
        <v>0</v>
      </c>
      <c r="S1445" s="18">
        <f t="shared" si="158"/>
        <v>0</v>
      </c>
      <c r="T1445" s="52" t="e">
        <f>VLOOKUP(I1445,Konten!A:D,4,FALSE)</f>
        <v>#N/A</v>
      </c>
    </row>
    <row r="1446" spans="1:20">
      <c r="A1446" s="67"/>
      <c r="B1446" s="67">
        <f t="shared" si="160"/>
        <v>1437</v>
      </c>
      <c r="C1446" s="68"/>
      <c r="D1446" s="69"/>
      <c r="E1446" s="69"/>
      <c r="F1446" s="69"/>
      <c r="G1446" s="70"/>
      <c r="H1446" s="69"/>
      <c r="I1446" s="70"/>
      <c r="J1446" s="71"/>
      <c r="K1446" s="71"/>
      <c r="L1446" s="72"/>
      <c r="M1446" s="42">
        <f>IF($D$5=Abfrage!$O$2,(MONTH(C1446)),(VLOOKUP((MONTH(C1446)),Abfrage!$I$2:$J$13,2,FALSE)))</f>
        <v>1</v>
      </c>
      <c r="N1446" s="18">
        <f t="shared" si="154"/>
        <v>0</v>
      </c>
      <c r="O1446" s="18">
        <f t="shared" si="159"/>
        <v>0</v>
      </c>
      <c r="P1446" s="18">
        <f t="shared" si="155"/>
        <v>0</v>
      </c>
      <c r="Q1446" s="18">
        <f t="shared" si="156"/>
        <v>0</v>
      </c>
      <c r="R1446" s="18">
        <f t="shared" si="157"/>
        <v>0</v>
      </c>
      <c r="S1446" s="18">
        <f t="shared" si="158"/>
        <v>0</v>
      </c>
      <c r="T1446" s="52" t="e">
        <f>VLOOKUP(I1446,Konten!A:D,4,FALSE)</f>
        <v>#N/A</v>
      </c>
    </row>
    <row r="1447" spans="1:20">
      <c r="A1447" s="67"/>
      <c r="B1447" s="67">
        <f t="shared" si="160"/>
        <v>1438</v>
      </c>
      <c r="C1447" s="68"/>
      <c r="D1447" s="69"/>
      <c r="E1447" s="69"/>
      <c r="F1447" s="69"/>
      <c r="G1447" s="70"/>
      <c r="H1447" s="69"/>
      <c r="I1447" s="70"/>
      <c r="J1447" s="71"/>
      <c r="K1447" s="71"/>
      <c r="L1447" s="72"/>
      <c r="M1447" s="42">
        <f>IF($D$5=Abfrage!$O$2,(MONTH(C1447)),(VLOOKUP((MONTH(C1447)),Abfrage!$I$2:$J$13,2,FALSE)))</f>
        <v>1</v>
      </c>
      <c r="N1447" s="18">
        <f t="shared" si="154"/>
        <v>0</v>
      </c>
      <c r="O1447" s="18">
        <f t="shared" si="159"/>
        <v>0</v>
      </c>
      <c r="P1447" s="18">
        <f t="shared" si="155"/>
        <v>0</v>
      </c>
      <c r="Q1447" s="18">
        <f t="shared" si="156"/>
        <v>0</v>
      </c>
      <c r="R1447" s="18">
        <f t="shared" si="157"/>
        <v>0</v>
      </c>
      <c r="S1447" s="18">
        <f t="shared" si="158"/>
        <v>0</v>
      </c>
      <c r="T1447" s="52" t="e">
        <f>VLOOKUP(I1447,Konten!A:D,4,FALSE)</f>
        <v>#N/A</v>
      </c>
    </row>
    <row r="1448" spans="1:20">
      <c r="A1448" s="67"/>
      <c r="B1448" s="67">
        <f t="shared" si="160"/>
        <v>1439</v>
      </c>
      <c r="C1448" s="68"/>
      <c r="D1448" s="69"/>
      <c r="E1448" s="69"/>
      <c r="F1448" s="69"/>
      <c r="G1448" s="70"/>
      <c r="H1448" s="69"/>
      <c r="I1448" s="70"/>
      <c r="J1448" s="71"/>
      <c r="K1448" s="71"/>
      <c r="L1448" s="72"/>
      <c r="M1448" s="42">
        <f>IF($D$5=Abfrage!$O$2,(MONTH(C1448)),(VLOOKUP((MONTH(C1448)),Abfrage!$I$2:$J$13,2,FALSE)))</f>
        <v>1</v>
      </c>
      <c r="N1448" s="18">
        <f t="shared" si="154"/>
        <v>0</v>
      </c>
      <c r="O1448" s="18">
        <f t="shared" si="159"/>
        <v>0</v>
      </c>
      <c r="P1448" s="18">
        <f t="shared" si="155"/>
        <v>0</v>
      </c>
      <c r="Q1448" s="18">
        <f t="shared" si="156"/>
        <v>0</v>
      </c>
      <c r="R1448" s="18">
        <f t="shared" si="157"/>
        <v>0</v>
      </c>
      <c r="S1448" s="18">
        <f t="shared" si="158"/>
        <v>0</v>
      </c>
      <c r="T1448" s="52" t="e">
        <f>VLOOKUP(I1448,Konten!A:D,4,FALSE)</f>
        <v>#N/A</v>
      </c>
    </row>
    <row r="1449" spans="1:20">
      <c r="A1449" s="67"/>
      <c r="B1449" s="67">
        <f t="shared" si="160"/>
        <v>1440</v>
      </c>
      <c r="C1449" s="68"/>
      <c r="D1449" s="69"/>
      <c r="E1449" s="69"/>
      <c r="F1449" s="69"/>
      <c r="G1449" s="70"/>
      <c r="H1449" s="69"/>
      <c r="I1449" s="70"/>
      <c r="J1449" s="71"/>
      <c r="K1449" s="71"/>
      <c r="L1449" s="72"/>
      <c r="M1449" s="42">
        <f>IF($D$5=Abfrage!$O$2,(MONTH(C1449)),(VLOOKUP((MONTH(C1449)),Abfrage!$I$2:$J$13,2,FALSE)))</f>
        <v>1</v>
      </c>
      <c r="N1449" s="18">
        <f t="shared" si="154"/>
        <v>0</v>
      </c>
      <c r="O1449" s="18">
        <f t="shared" si="159"/>
        <v>0</v>
      </c>
      <c r="P1449" s="18">
        <f t="shared" si="155"/>
        <v>0</v>
      </c>
      <c r="Q1449" s="18">
        <f t="shared" si="156"/>
        <v>0</v>
      </c>
      <c r="R1449" s="18">
        <f t="shared" si="157"/>
        <v>0</v>
      </c>
      <c r="S1449" s="18">
        <f t="shared" si="158"/>
        <v>0</v>
      </c>
      <c r="T1449" s="52" t="e">
        <f>VLOOKUP(I1449,Konten!A:D,4,FALSE)</f>
        <v>#N/A</v>
      </c>
    </row>
    <row r="1450" spans="1:20">
      <c r="A1450" s="67"/>
      <c r="B1450" s="67">
        <f t="shared" si="160"/>
        <v>1441</v>
      </c>
      <c r="C1450" s="68"/>
      <c r="D1450" s="69"/>
      <c r="E1450" s="69"/>
      <c r="F1450" s="69"/>
      <c r="G1450" s="70"/>
      <c r="H1450" s="69"/>
      <c r="I1450" s="70"/>
      <c r="J1450" s="71"/>
      <c r="K1450" s="71"/>
      <c r="L1450" s="72"/>
      <c r="M1450" s="42">
        <f>IF($D$5=Abfrage!$O$2,(MONTH(C1450)),(VLOOKUP((MONTH(C1450)),Abfrage!$I$2:$J$13,2,FALSE)))</f>
        <v>1</v>
      </c>
      <c r="N1450" s="18">
        <f t="shared" si="154"/>
        <v>0</v>
      </c>
      <c r="O1450" s="18">
        <f t="shared" si="159"/>
        <v>0</v>
      </c>
      <c r="P1450" s="18">
        <f t="shared" si="155"/>
        <v>0</v>
      </c>
      <c r="Q1450" s="18">
        <f t="shared" si="156"/>
        <v>0</v>
      </c>
      <c r="R1450" s="18">
        <f t="shared" si="157"/>
        <v>0</v>
      </c>
      <c r="S1450" s="18">
        <f t="shared" si="158"/>
        <v>0</v>
      </c>
      <c r="T1450" s="52" t="e">
        <f>VLOOKUP(I1450,Konten!A:D,4,FALSE)</f>
        <v>#N/A</v>
      </c>
    </row>
    <row r="1451" spans="1:20">
      <c r="A1451" s="67"/>
      <c r="B1451" s="67">
        <f t="shared" si="160"/>
        <v>1442</v>
      </c>
      <c r="C1451" s="68"/>
      <c r="D1451" s="69"/>
      <c r="E1451" s="69"/>
      <c r="F1451" s="69"/>
      <c r="G1451" s="70"/>
      <c r="H1451" s="69"/>
      <c r="I1451" s="70"/>
      <c r="J1451" s="71"/>
      <c r="K1451" s="71"/>
      <c r="L1451" s="72"/>
      <c r="M1451" s="42">
        <f>IF($D$5=Abfrage!$O$2,(MONTH(C1451)),(VLOOKUP((MONTH(C1451)),Abfrage!$I$2:$J$13,2,FALSE)))</f>
        <v>1</v>
      </c>
      <c r="N1451" s="18">
        <f t="shared" si="154"/>
        <v>0</v>
      </c>
      <c r="O1451" s="18">
        <f t="shared" si="159"/>
        <v>0</v>
      </c>
      <c r="P1451" s="18">
        <f t="shared" si="155"/>
        <v>0</v>
      </c>
      <c r="Q1451" s="18">
        <f t="shared" si="156"/>
        <v>0</v>
      </c>
      <c r="R1451" s="18">
        <f t="shared" si="157"/>
        <v>0</v>
      </c>
      <c r="S1451" s="18">
        <f t="shared" si="158"/>
        <v>0</v>
      </c>
      <c r="T1451" s="52" t="e">
        <f>VLOOKUP(I1451,Konten!A:D,4,FALSE)</f>
        <v>#N/A</v>
      </c>
    </row>
    <row r="1452" spans="1:20">
      <c r="A1452" s="67"/>
      <c r="B1452" s="67">
        <f t="shared" si="160"/>
        <v>1443</v>
      </c>
      <c r="C1452" s="68"/>
      <c r="D1452" s="69"/>
      <c r="E1452" s="69"/>
      <c r="F1452" s="69"/>
      <c r="G1452" s="70"/>
      <c r="H1452" s="69"/>
      <c r="I1452" s="70"/>
      <c r="J1452" s="71"/>
      <c r="K1452" s="71"/>
      <c r="L1452" s="72"/>
      <c r="M1452" s="42">
        <f>IF($D$5=Abfrage!$O$2,(MONTH(C1452)),(VLOOKUP((MONTH(C1452)),Abfrage!$I$2:$J$13,2,FALSE)))</f>
        <v>1</v>
      </c>
      <c r="N1452" s="18">
        <f t="shared" si="154"/>
        <v>0</v>
      </c>
      <c r="O1452" s="18">
        <f t="shared" si="159"/>
        <v>0</v>
      </c>
      <c r="P1452" s="18">
        <f t="shared" si="155"/>
        <v>0</v>
      </c>
      <c r="Q1452" s="18">
        <f t="shared" si="156"/>
        <v>0</v>
      </c>
      <c r="R1452" s="18">
        <f t="shared" si="157"/>
        <v>0</v>
      </c>
      <c r="S1452" s="18">
        <f t="shared" si="158"/>
        <v>0</v>
      </c>
      <c r="T1452" s="52" t="e">
        <f>VLOOKUP(I1452,Konten!A:D,4,FALSE)</f>
        <v>#N/A</v>
      </c>
    </row>
    <row r="1453" spans="1:20">
      <c r="A1453" s="67"/>
      <c r="B1453" s="67">
        <f t="shared" si="160"/>
        <v>1444</v>
      </c>
      <c r="C1453" s="68"/>
      <c r="D1453" s="69"/>
      <c r="E1453" s="69"/>
      <c r="F1453" s="69"/>
      <c r="G1453" s="70"/>
      <c r="H1453" s="69"/>
      <c r="I1453" s="70"/>
      <c r="J1453" s="71"/>
      <c r="K1453" s="71"/>
      <c r="L1453" s="72"/>
      <c r="M1453" s="42">
        <f>IF($D$5=Abfrage!$O$2,(MONTH(C1453)),(VLOOKUP((MONTH(C1453)),Abfrage!$I$2:$J$13,2,FALSE)))</f>
        <v>1</v>
      </c>
      <c r="N1453" s="18">
        <f t="shared" si="154"/>
        <v>0</v>
      </c>
      <c r="O1453" s="18">
        <f t="shared" si="159"/>
        <v>0</v>
      </c>
      <c r="P1453" s="18">
        <f t="shared" si="155"/>
        <v>0</v>
      </c>
      <c r="Q1453" s="18">
        <f t="shared" si="156"/>
        <v>0</v>
      </c>
      <c r="R1453" s="18">
        <f t="shared" si="157"/>
        <v>0</v>
      </c>
      <c r="S1453" s="18">
        <f t="shared" si="158"/>
        <v>0</v>
      </c>
      <c r="T1453" s="52" t="e">
        <f>VLOOKUP(I1453,Konten!A:D,4,FALSE)</f>
        <v>#N/A</v>
      </c>
    </row>
    <row r="1454" spans="1:20">
      <c r="A1454" s="67"/>
      <c r="B1454" s="67">
        <f t="shared" si="160"/>
        <v>1445</v>
      </c>
      <c r="C1454" s="68"/>
      <c r="D1454" s="69"/>
      <c r="E1454" s="69"/>
      <c r="F1454" s="69"/>
      <c r="G1454" s="70"/>
      <c r="H1454" s="69"/>
      <c r="I1454" s="70"/>
      <c r="J1454" s="71"/>
      <c r="K1454" s="71"/>
      <c r="L1454" s="72"/>
      <c r="M1454" s="42">
        <f>IF($D$5=Abfrage!$O$2,(MONTH(C1454)),(VLOOKUP((MONTH(C1454)),Abfrage!$I$2:$J$13,2,FALSE)))</f>
        <v>1</v>
      </c>
      <c r="N1454" s="18">
        <f t="shared" si="154"/>
        <v>0</v>
      </c>
      <c r="O1454" s="18">
        <f t="shared" si="159"/>
        <v>0</v>
      </c>
      <c r="P1454" s="18">
        <f t="shared" si="155"/>
        <v>0</v>
      </c>
      <c r="Q1454" s="18">
        <f t="shared" si="156"/>
        <v>0</v>
      </c>
      <c r="R1454" s="18">
        <f t="shared" si="157"/>
        <v>0</v>
      </c>
      <c r="S1454" s="18">
        <f t="shared" si="158"/>
        <v>0</v>
      </c>
      <c r="T1454" s="52" t="e">
        <f>VLOOKUP(I1454,Konten!A:D,4,FALSE)</f>
        <v>#N/A</v>
      </c>
    </row>
    <row r="1455" spans="1:20">
      <c r="A1455" s="67"/>
      <c r="B1455" s="67">
        <f t="shared" si="160"/>
        <v>1446</v>
      </c>
      <c r="C1455" s="68"/>
      <c r="D1455" s="69"/>
      <c r="E1455" s="69"/>
      <c r="F1455" s="69"/>
      <c r="G1455" s="70"/>
      <c r="H1455" s="69"/>
      <c r="I1455" s="70"/>
      <c r="J1455" s="71"/>
      <c r="K1455" s="71"/>
      <c r="L1455" s="72"/>
      <c r="M1455" s="42">
        <f>IF($D$5=Abfrage!$O$2,(MONTH(C1455)),(VLOOKUP((MONTH(C1455)),Abfrage!$I$2:$J$13,2,FALSE)))</f>
        <v>1</v>
      </c>
      <c r="N1455" s="18">
        <f t="shared" si="154"/>
        <v>0</v>
      </c>
      <c r="O1455" s="18">
        <f t="shared" si="159"/>
        <v>0</v>
      </c>
      <c r="P1455" s="18">
        <f t="shared" si="155"/>
        <v>0</v>
      </c>
      <c r="Q1455" s="18">
        <f t="shared" si="156"/>
        <v>0</v>
      </c>
      <c r="R1455" s="18">
        <f t="shared" si="157"/>
        <v>0</v>
      </c>
      <c r="S1455" s="18">
        <f t="shared" si="158"/>
        <v>0</v>
      </c>
      <c r="T1455" s="52" t="e">
        <f>VLOOKUP(I1455,Konten!A:D,4,FALSE)</f>
        <v>#N/A</v>
      </c>
    </row>
    <row r="1456" spans="1:20">
      <c r="A1456" s="67"/>
      <c r="B1456" s="67">
        <f t="shared" si="160"/>
        <v>1447</v>
      </c>
      <c r="C1456" s="68"/>
      <c r="D1456" s="69"/>
      <c r="E1456" s="69"/>
      <c r="F1456" s="69"/>
      <c r="G1456" s="70"/>
      <c r="H1456" s="69"/>
      <c r="I1456" s="70"/>
      <c r="J1456" s="71"/>
      <c r="K1456" s="71"/>
      <c r="L1456" s="72"/>
      <c r="M1456" s="42">
        <f>IF($D$5=Abfrage!$O$2,(MONTH(C1456)),(VLOOKUP((MONTH(C1456)),Abfrage!$I$2:$J$13,2,FALSE)))</f>
        <v>1</v>
      </c>
      <c r="N1456" s="18">
        <f t="shared" si="154"/>
        <v>0</v>
      </c>
      <c r="O1456" s="18">
        <f t="shared" si="159"/>
        <v>0</v>
      </c>
      <c r="P1456" s="18">
        <f t="shared" si="155"/>
        <v>0</v>
      </c>
      <c r="Q1456" s="18">
        <f t="shared" si="156"/>
        <v>0</v>
      </c>
      <c r="R1456" s="18">
        <f t="shared" si="157"/>
        <v>0</v>
      </c>
      <c r="S1456" s="18">
        <f t="shared" si="158"/>
        <v>0</v>
      </c>
      <c r="T1456" s="52" t="e">
        <f>VLOOKUP(I1456,Konten!A:D,4,FALSE)</f>
        <v>#N/A</v>
      </c>
    </row>
    <row r="1457" spans="1:20">
      <c r="A1457" s="67"/>
      <c r="B1457" s="67">
        <f t="shared" si="160"/>
        <v>1448</v>
      </c>
      <c r="C1457" s="68"/>
      <c r="D1457" s="69"/>
      <c r="E1457" s="69"/>
      <c r="F1457" s="69"/>
      <c r="G1457" s="70"/>
      <c r="H1457" s="69"/>
      <c r="I1457" s="70"/>
      <c r="J1457" s="71"/>
      <c r="K1457" s="71"/>
      <c r="L1457" s="72"/>
      <c r="M1457" s="42">
        <f>IF($D$5=Abfrage!$O$2,(MONTH(C1457)),(VLOOKUP((MONTH(C1457)),Abfrage!$I$2:$J$13,2,FALSE)))</f>
        <v>1</v>
      </c>
      <c r="N1457" s="18">
        <f t="shared" si="154"/>
        <v>0</v>
      </c>
      <c r="O1457" s="18">
        <f t="shared" si="159"/>
        <v>0</v>
      </c>
      <c r="P1457" s="18">
        <f t="shared" si="155"/>
        <v>0</v>
      </c>
      <c r="Q1457" s="18">
        <f t="shared" si="156"/>
        <v>0</v>
      </c>
      <c r="R1457" s="18">
        <f t="shared" si="157"/>
        <v>0</v>
      </c>
      <c r="S1457" s="18">
        <f t="shared" si="158"/>
        <v>0</v>
      </c>
      <c r="T1457" s="52" t="e">
        <f>VLOOKUP(I1457,Konten!A:D,4,FALSE)</f>
        <v>#N/A</v>
      </c>
    </row>
    <row r="1458" spans="1:20">
      <c r="A1458" s="67"/>
      <c r="B1458" s="67">
        <f t="shared" si="160"/>
        <v>1449</v>
      </c>
      <c r="C1458" s="68"/>
      <c r="D1458" s="69"/>
      <c r="E1458" s="69"/>
      <c r="F1458" s="69"/>
      <c r="G1458" s="70"/>
      <c r="H1458" s="69"/>
      <c r="I1458" s="70"/>
      <c r="J1458" s="71"/>
      <c r="K1458" s="71"/>
      <c r="L1458" s="72"/>
      <c r="M1458" s="42">
        <f>IF($D$5=Abfrage!$O$2,(MONTH(C1458)),(VLOOKUP((MONTH(C1458)),Abfrage!$I$2:$J$13,2,FALSE)))</f>
        <v>1</v>
      </c>
      <c r="N1458" s="18">
        <f t="shared" si="154"/>
        <v>0</v>
      </c>
      <c r="O1458" s="18">
        <f t="shared" si="159"/>
        <v>0</v>
      </c>
      <c r="P1458" s="18">
        <f t="shared" si="155"/>
        <v>0</v>
      </c>
      <c r="Q1458" s="18">
        <f t="shared" si="156"/>
        <v>0</v>
      </c>
      <c r="R1458" s="18">
        <f t="shared" si="157"/>
        <v>0</v>
      </c>
      <c r="S1458" s="18">
        <f t="shared" si="158"/>
        <v>0</v>
      </c>
      <c r="T1458" s="52" t="e">
        <f>VLOOKUP(I1458,Konten!A:D,4,FALSE)</f>
        <v>#N/A</v>
      </c>
    </row>
    <row r="1459" spans="1:20">
      <c r="A1459" s="67"/>
      <c r="B1459" s="67">
        <f t="shared" si="160"/>
        <v>1450</v>
      </c>
      <c r="C1459" s="68"/>
      <c r="D1459" s="69"/>
      <c r="E1459" s="69"/>
      <c r="F1459" s="69"/>
      <c r="G1459" s="70"/>
      <c r="H1459" s="69"/>
      <c r="I1459" s="70"/>
      <c r="J1459" s="71"/>
      <c r="K1459" s="71"/>
      <c r="L1459" s="72"/>
      <c r="M1459" s="42">
        <f>IF($D$5=Abfrage!$O$2,(MONTH(C1459)),(VLOOKUP((MONTH(C1459)),Abfrage!$I$2:$J$13,2,FALSE)))</f>
        <v>1</v>
      </c>
      <c r="N1459" s="18">
        <f t="shared" si="154"/>
        <v>0</v>
      </c>
      <c r="O1459" s="18">
        <f t="shared" si="159"/>
        <v>0</v>
      </c>
      <c r="P1459" s="18">
        <f t="shared" si="155"/>
        <v>0</v>
      </c>
      <c r="Q1459" s="18">
        <f t="shared" si="156"/>
        <v>0</v>
      </c>
      <c r="R1459" s="18">
        <f t="shared" si="157"/>
        <v>0</v>
      </c>
      <c r="S1459" s="18">
        <f t="shared" si="158"/>
        <v>0</v>
      </c>
      <c r="T1459" s="52" t="e">
        <f>VLOOKUP(I1459,Konten!A:D,4,FALSE)</f>
        <v>#N/A</v>
      </c>
    </row>
    <row r="1460" spans="1:20">
      <c r="A1460" s="67"/>
      <c r="B1460" s="67">
        <f t="shared" si="160"/>
        <v>1451</v>
      </c>
      <c r="C1460" s="68"/>
      <c r="D1460" s="69"/>
      <c r="E1460" s="69"/>
      <c r="F1460" s="69"/>
      <c r="G1460" s="70"/>
      <c r="H1460" s="69"/>
      <c r="I1460" s="70"/>
      <c r="J1460" s="71"/>
      <c r="K1460" s="71"/>
      <c r="L1460" s="72"/>
      <c r="M1460" s="42">
        <f>IF($D$5=Abfrage!$O$2,(MONTH(C1460)),(VLOOKUP((MONTH(C1460)),Abfrage!$I$2:$J$13,2,FALSE)))</f>
        <v>1</v>
      </c>
      <c r="N1460" s="18">
        <f t="shared" si="154"/>
        <v>0</v>
      </c>
      <c r="O1460" s="18">
        <f t="shared" si="159"/>
        <v>0</v>
      </c>
      <c r="P1460" s="18">
        <f t="shared" si="155"/>
        <v>0</v>
      </c>
      <c r="Q1460" s="18">
        <f t="shared" si="156"/>
        <v>0</v>
      </c>
      <c r="R1460" s="18">
        <f t="shared" si="157"/>
        <v>0</v>
      </c>
      <c r="S1460" s="18">
        <f t="shared" si="158"/>
        <v>0</v>
      </c>
      <c r="T1460" s="52" t="e">
        <f>VLOOKUP(I1460,Konten!A:D,4,FALSE)</f>
        <v>#N/A</v>
      </c>
    </row>
    <row r="1461" spans="1:20">
      <c r="A1461" s="67"/>
      <c r="B1461" s="67">
        <f t="shared" si="160"/>
        <v>1452</v>
      </c>
      <c r="C1461" s="68"/>
      <c r="D1461" s="69"/>
      <c r="E1461" s="69"/>
      <c r="F1461" s="69"/>
      <c r="G1461" s="70"/>
      <c r="H1461" s="69"/>
      <c r="I1461" s="70"/>
      <c r="J1461" s="71"/>
      <c r="K1461" s="71"/>
      <c r="L1461" s="72"/>
      <c r="M1461" s="42">
        <f>IF($D$5=Abfrage!$O$2,(MONTH(C1461)),(VLOOKUP((MONTH(C1461)),Abfrage!$I$2:$J$13,2,FALSE)))</f>
        <v>1</v>
      </c>
      <c r="N1461" s="18">
        <f t="shared" si="154"/>
        <v>0</v>
      </c>
      <c r="O1461" s="18">
        <f t="shared" si="159"/>
        <v>0</v>
      </c>
      <c r="P1461" s="18">
        <f t="shared" si="155"/>
        <v>0</v>
      </c>
      <c r="Q1461" s="18">
        <f t="shared" si="156"/>
        <v>0</v>
      </c>
      <c r="R1461" s="18">
        <f t="shared" si="157"/>
        <v>0</v>
      </c>
      <c r="S1461" s="18">
        <f t="shared" si="158"/>
        <v>0</v>
      </c>
      <c r="T1461" s="52" t="e">
        <f>VLOOKUP(I1461,Konten!A:D,4,FALSE)</f>
        <v>#N/A</v>
      </c>
    </row>
    <row r="1462" spans="1:20">
      <c r="A1462" s="67"/>
      <c r="B1462" s="67">
        <f t="shared" si="160"/>
        <v>1453</v>
      </c>
      <c r="C1462" s="68"/>
      <c r="D1462" s="69"/>
      <c r="E1462" s="69"/>
      <c r="F1462" s="69"/>
      <c r="G1462" s="70"/>
      <c r="H1462" s="69"/>
      <c r="I1462" s="70"/>
      <c r="J1462" s="71"/>
      <c r="K1462" s="71"/>
      <c r="L1462" s="72"/>
      <c r="M1462" s="42">
        <f>IF($D$5=Abfrage!$O$2,(MONTH(C1462)),(VLOOKUP((MONTH(C1462)),Abfrage!$I$2:$J$13,2,FALSE)))</f>
        <v>1</v>
      </c>
      <c r="N1462" s="18">
        <f t="shared" si="154"/>
        <v>0</v>
      </c>
      <c r="O1462" s="18">
        <f t="shared" si="159"/>
        <v>0</v>
      </c>
      <c r="P1462" s="18">
        <f t="shared" si="155"/>
        <v>0</v>
      </c>
      <c r="Q1462" s="18">
        <f t="shared" si="156"/>
        <v>0</v>
      </c>
      <c r="R1462" s="18">
        <f t="shared" si="157"/>
        <v>0</v>
      </c>
      <c r="S1462" s="18">
        <f t="shared" si="158"/>
        <v>0</v>
      </c>
      <c r="T1462" s="52" t="e">
        <f>VLOOKUP(I1462,Konten!A:D,4,FALSE)</f>
        <v>#N/A</v>
      </c>
    </row>
    <row r="1463" spans="1:20">
      <c r="A1463" s="67"/>
      <c r="B1463" s="67">
        <f t="shared" si="160"/>
        <v>1454</v>
      </c>
      <c r="C1463" s="68"/>
      <c r="D1463" s="69"/>
      <c r="E1463" s="69"/>
      <c r="F1463" s="69"/>
      <c r="G1463" s="70"/>
      <c r="H1463" s="69"/>
      <c r="I1463" s="70"/>
      <c r="J1463" s="71"/>
      <c r="K1463" s="71"/>
      <c r="L1463" s="72"/>
      <c r="M1463" s="42">
        <f>IF($D$5=Abfrage!$O$2,(MONTH(C1463)),(VLOOKUP((MONTH(C1463)),Abfrage!$I$2:$J$13,2,FALSE)))</f>
        <v>1</v>
      </c>
      <c r="N1463" s="18">
        <f t="shared" si="154"/>
        <v>0</v>
      </c>
      <c r="O1463" s="18">
        <f t="shared" si="159"/>
        <v>0</v>
      </c>
      <c r="P1463" s="18">
        <f t="shared" si="155"/>
        <v>0</v>
      </c>
      <c r="Q1463" s="18">
        <f t="shared" si="156"/>
        <v>0</v>
      </c>
      <c r="R1463" s="18">
        <f t="shared" si="157"/>
        <v>0</v>
      </c>
      <c r="S1463" s="18">
        <f t="shared" si="158"/>
        <v>0</v>
      </c>
      <c r="T1463" s="52" t="e">
        <f>VLOOKUP(I1463,Konten!A:D,4,FALSE)</f>
        <v>#N/A</v>
      </c>
    </row>
    <row r="1464" spans="1:20">
      <c r="A1464" s="67"/>
      <c r="B1464" s="67">
        <f t="shared" si="160"/>
        <v>1455</v>
      </c>
      <c r="C1464" s="68"/>
      <c r="D1464" s="69"/>
      <c r="E1464" s="69"/>
      <c r="F1464" s="69"/>
      <c r="G1464" s="70"/>
      <c r="H1464" s="69"/>
      <c r="I1464" s="70"/>
      <c r="J1464" s="71"/>
      <c r="K1464" s="71"/>
      <c r="L1464" s="72"/>
      <c r="M1464" s="42">
        <f>IF($D$5=Abfrage!$O$2,(MONTH(C1464)),(VLOOKUP((MONTH(C1464)),Abfrage!$I$2:$J$13,2,FALSE)))</f>
        <v>1</v>
      </c>
      <c r="N1464" s="18">
        <f t="shared" si="154"/>
        <v>0</v>
      </c>
      <c r="O1464" s="18">
        <f t="shared" si="159"/>
        <v>0</v>
      </c>
      <c r="P1464" s="18">
        <f t="shared" si="155"/>
        <v>0</v>
      </c>
      <c r="Q1464" s="18">
        <f t="shared" si="156"/>
        <v>0</v>
      </c>
      <c r="R1464" s="18">
        <f t="shared" si="157"/>
        <v>0</v>
      </c>
      <c r="S1464" s="18">
        <f t="shared" si="158"/>
        <v>0</v>
      </c>
      <c r="T1464" s="52" t="e">
        <f>VLOOKUP(I1464,Konten!A:D,4,FALSE)</f>
        <v>#N/A</v>
      </c>
    </row>
    <row r="1465" spans="1:20">
      <c r="A1465" s="67"/>
      <c r="B1465" s="67">
        <f t="shared" si="160"/>
        <v>1456</v>
      </c>
      <c r="C1465" s="68"/>
      <c r="D1465" s="69"/>
      <c r="E1465" s="69"/>
      <c r="F1465" s="69"/>
      <c r="G1465" s="70"/>
      <c r="H1465" s="69"/>
      <c r="I1465" s="70"/>
      <c r="J1465" s="71"/>
      <c r="K1465" s="71"/>
      <c r="L1465" s="72"/>
      <c r="M1465" s="42">
        <f>IF($D$5=Abfrage!$O$2,(MONTH(C1465)),(VLOOKUP((MONTH(C1465)),Abfrage!$I$2:$J$13,2,FALSE)))</f>
        <v>1</v>
      </c>
      <c r="N1465" s="18">
        <f t="shared" si="154"/>
        <v>0</v>
      </c>
      <c r="O1465" s="18">
        <f t="shared" si="159"/>
        <v>0</v>
      </c>
      <c r="P1465" s="18">
        <f t="shared" si="155"/>
        <v>0</v>
      </c>
      <c r="Q1465" s="18">
        <f t="shared" si="156"/>
        <v>0</v>
      </c>
      <c r="R1465" s="18">
        <f t="shared" si="157"/>
        <v>0</v>
      </c>
      <c r="S1465" s="18">
        <f t="shared" si="158"/>
        <v>0</v>
      </c>
      <c r="T1465" s="52" t="e">
        <f>VLOOKUP(I1465,Konten!A:D,4,FALSE)</f>
        <v>#N/A</v>
      </c>
    </row>
    <row r="1466" spans="1:20">
      <c r="A1466" s="67"/>
      <c r="B1466" s="67">
        <f t="shared" si="160"/>
        <v>1457</v>
      </c>
      <c r="C1466" s="68"/>
      <c r="D1466" s="69"/>
      <c r="E1466" s="69"/>
      <c r="F1466" s="69"/>
      <c r="G1466" s="70"/>
      <c r="H1466" s="69"/>
      <c r="I1466" s="70"/>
      <c r="J1466" s="71"/>
      <c r="K1466" s="71"/>
      <c r="L1466" s="72"/>
      <c r="M1466" s="42">
        <f>IF($D$5=Abfrage!$O$2,(MONTH(C1466)),(VLOOKUP((MONTH(C1466)),Abfrage!$I$2:$J$13,2,FALSE)))</f>
        <v>1</v>
      </c>
      <c r="N1466" s="18">
        <f t="shared" si="154"/>
        <v>0</v>
      </c>
      <c r="O1466" s="18">
        <f t="shared" si="159"/>
        <v>0</v>
      </c>
      <c r="P1466" s="18">
        <f t="shared" si="155"/>
        <v>0</v>
      </c>
      <c r="Q1466" s="18">
        <f t="shared" si="156"/>
        <v>0</v>
      </c>
      <c r="R1466" s="18">
        <f t="shared" si="157"/>
        <v>0</v>
      </c>
      <c r="S1466" s="18">
        <f t="shared" si="158"/>
        <v>0</v>
      </c>
      <c r="T1466" s="52" t="e">
        <f>VLOOKUP(I1466,Konten!A:D,4,FALSE)</f>
        <v>#N/A</v>
      </c>
    </row>
    <row r="1467" spans="1:20">
      <c r="A1467" s="67"/>
      <c r="B1467" s="67">
        <f t="shared" si="160"/>
        <v>1458</v>
      </c>
      <c r="C1467" s="68"/>
      <c r="D1467" s="69"/>
      <c r="E1467" s="69"/>
      <c r="F1467" s="69"/>
      <c r="G1467" s="70"/>
      <c r="H1467" s="69"/>
      <c r="I1467" s="70"/>
      <c r="J1467" s="71"/>
      <c r="K1467" s="71"/>
      <c r="L1467" s="72"/>
      <c r="M1467" s="42">
        <f>IF($D$5=Abfrage!$O$2,(MONTH(C1467)),(VLOOKUP((MONTH(C1467)),Abfrage!$I$2:$J$13,2,FALSE)))</f>
        <v>1</v>
      </c>
      <c r="N1467" s="18">
        <f t="shared" si="154"/>
        <v>0</v>
      </c>
      <c r="O1467" s="18">
        <f t="shared" si="159"/>
        <v>0</v>
      </c>
      <c r="P1467" s="18">
        <f t="shared" si="155"/>
        <v>0</v>
      </c>
      <c r="Q1467" s="18">
        <f t="shared" si="156"/>
        <v>0</v>
      </c>
      <c r="R1467" s="18">
        <f t="shared" si="157"/>
        <v>0</v>
      </c>
      <c r="S1467" s="18">
        <f t="shared" si="158"/>
        <v>0</v>
      </c>
      <c r="T1467" s="52" t="e">
        <f>VLOOKUP(I1467,Konten!A:D,4,FALSE)</f>
        <v>#N/A</v>
      </c>
    </row>
    <row r="1468" spans="1:20">
      <c r="A1468" s="67"/>
      <c r="B1468" s="67">
        <f t="shared" si="160"/>
        <v>1459</v>
      </c>
      <c r="C1468" s="68"/>
      <c r="D1468" s="69"/>
      <c r="E1468" s="69"/>
      <c r="F1468" s="69"/>
      <c r="G1468" s="70"/>
      <c r="H1468" s="69"/>
      <c r="I1468" s="70"/>
      <c r="J1468" s="71"/>
      <c r="K1468" s="71"/>
      <c r="L1468" s="72"/>
      <c r="M1468" s="42">
        <f>IF($D$5=Abfrage!$O$2,(MONTH(C1468)),(VLOOKUP((MONTH(C1468)),Abfrage!$I$2:$J$13,2,FALSE)))</f>
        <v>1</v>
      </c>
      <c r="N1468" s="18">
        <f t="shared" si="154"/>
        <v>0</v>
      </c>
      <c r="O1468" s="18">
        <f t="shared" si="159"/>
        <v>0</v>
      </c>
      <c r="P1468" s="18">
        <f t="shared" si="155"/>
        <v>0</v>
      </c>
      <c r="Q1468" s="18">
        <f t="shared" si="156"/>
        <v>0</v>
      </c>
      <c r="R1468" s="18">
        <f t="shared" si="157"/>
        <v>0</v>
      </c>
      <c r="S1468" s="18">
        <f t="shared" si="158"/>
        <v>0</v>
      </c>
      <c r="T1468" s="52" t="e">
        <f>VLOOKUP(I1468,Konten!A:D,4,FALSE)</f>
        <v>#N/A</v>
      </c>
    </row>
    <row r="1469" spans="1:20">
      <c r="A1469" s="67"/>
      <c r="B1469" s="67">
        <f t="shared" si="160"/>
        <v>1460</v>
      </c>
      <c r="C1469" s="68"/>
      <c r="D1469" s="69"/>
      <c r="E1469" s="69"/>
      <c r="F1469" s="69"/>
      <c r="G1469" s="70"/>
      <c r="H1469" s="69"/>
      <c r="I1469" s="70"/>
      <c r="J1469" s="71"/>
      <c r="K1469" s="71"/>
      <c r="L1469" s="72"/>
      <c r="M1469" s="42">
        <f>IF($D$5=Abfrage!$O$2,(MONTH(C1469)),(VLOOKUP((MONTH(C1469)),Abfrage!$I$2:$J$13,2,FALSE)))</f>
        <v>1</v>
      </c>
      <c r="N1469" s="18">
        <f t="shared" si="154"/>
        <v>0</v>
      </c>
      <c r="O1469" s="18">
        <f t="shared" si="159"/>
        <v>0</v>
      </c>
      <c r="P1469" s="18">
        <f t="shared" si="155"/>
        <v>0</v>
      </c>
      <c r="Q1469" s="18">
        <f t="shared" si="156"/>
        <v>0</v>
      </c>
      <c r="R1469" s="18">
        <f t="shared" si="157"/>
        <v>0</v>
      </c>
      <c r="S1469" s="18">
        <f t="shared" si="158"/>
        <v>0</v>
      </c>
      <c r="T1469" s="52" t="e">
        <f>VLOOKUP(I1469,Konten!A:D,4,FALSE)</f>
        <v>#N/A</v>
      </c>
    </row>
    <row r="1470" spans="1:20">
      <c r="A1470" s="67"/>
      <c r="B1470" s="67">
        <f t="shared" si="160"/>
        <v>1461</v>
      </c>
      <c r="C1470" s="68"/>
      <c r="D1470" s="69"/>
      <c r="E1470" s="69"/>
      <c r="F1470" s="69"/>
      <c r="G1470" s="70"/>
      <c r="H1470" s="69"/>
      <c r="I1470" s="70"/>
      <c r="J1470" s="71"/>
      <c r="K1470" s="71"/>
      <c r="L1470" s="72"/>
      <c r="M1470" s="42">
        <f>IF($D$5=Abfrage!$O$2,(MONTH(C1470)),(VLOOKUP((MONTH(C1470)),Abfrage!$I$2:$J$13,2,FALSE)))</f>
        <v>1</v>
      </c>
      <c r="N1470" s="18">
        <f t="shared" si="154"/>
        <v>0</v>
      </c>
      <c r="O1470" s="18">
        <f t="shared" si="159"/>
        <v>0</v>
      </c>
      <c r="P1470" s="18">
        <f t="shared" si="155"/>
        <v>0</v>
      </c>
      <c r="Q1470" s="18">
        <f t="shared" si="156"/>
        <v>0</v>
      </c>
      <c r="R1470" s="18">
        <f t="shared" si="157"/>
        <v>0</v>
      </c>
      <c r="S1470" s="18">
        <f t="shared" si="158"/>
        <v>0</v>
      </c>
      <c r="T1470" s="52" t="e">
        <f>VLOOKUP(I1470,Konten!A:D,4,FALSE)</f>
        <v>#N/A</v>
      </c>
    </row>
    <row r="1471" spans="1:20">
      <c r="A1471" s="67"/>
      <c r="B1471" s="67">
        <f t="shared" si="160"/>
        <v>1462</v>
      </c>
      <c r="C1471" s="68"/>
      <c r="D1471" s="69"/>
      <c r="E1471" s="69"/>
      <c r="F1471" s="69"/>
      <c r="G1471" s="70"/>
      <c r="H1471" s="69"/>
      <c r="I1471" s="70"/>
      <c r="J1471" s="71"/>
      <c r="K1471" s="71"/>
      <c r="L1471" s="72"/>
      <c r="M1471" s="42">
        <f>IF($D$5=Abfrage!$O$2,(MONTH(C1471)),(VLOOKUP((MONTH(C1471)),Abfrage!$I$2:$J$13,2,FALSE)))</f>
        <v>1</v>
      </c>
      <c r="N1471" s="18">
        <f t="shared" si="154"/>
        <v>0</v>
      </c>
      <c r="O1471" s="18">
        <f t="shared" si="159"/>
        <v>0</v>
      </c>
      <c r="P1471" s="18">
        <f t="shared" si="155"/>
        <v>0</v>
      </c>
      <c r="Q1471" s="18">
        <f t="shared" si="156"/>
        <v>0</v>
      </c>
      <c r="R1471" s="18">
        <f t="shared" si="157"/>
        <v>0</v>
      </c>
      <c r="S1471" s="18">
        <f t="shared" si="158"/>
        <v>0</v>
      </c>
      <c r="T1471" s="52" t="e">
        <f>VLOOKUP(I1471,Konten!A:D,4,FALSE)</f>
        <v>#N/A</v>
      </c>
    </row>
    <row r="1472" spans="1:20">
      <c r="A1472" s="67"/>
      <c r="B1472" s="67">
        <f t="shared" si="160"/>
        <v>1463</v>
      </c>
      <c r="C1472" s="68"/>
      <c r="D1472" s="69"/>
      <c r="E1472" s="69"/>
      <c r="F1472" s="69"/>
      <c r="G1472" s="70"/>
      <c r="H1472" s="69"/>
      <c r="I1472" s="70"/>
      <c r="J1472" s="71"/>
      <c r="K1472" s="71"/>
      <c r="L1472" s="72"/>
      <c r="M1472" s="42">
        <f>IF($D$5=Abfrage!$O$2,(MONTH(C1472)),(VLOOKUP((MONTH(C1472)),Abfrage!$I$2:$J$13,2,FALSE)))</f>
        <v>1</v>
      </c>
      <c r="N1472" s="18">
        <f t="shared" si="154"/>
        <v>0</v>
      </c>
      <c r="O1472" s="18">
        <f t="shared" si="159"/>
        <v>0</v>
      </c>
      <c r="P1472" s="18">
        <f t="shared" si="155"/>
        <v>0</v>
      </c>
      <c r="Q1472" s="18">
        <f t="shared" si="156"/>
        <v>0</v>
      </c>
      <c r="R1472" s="18">
        <f t="shared" si="157"/>
        <v>0</v>
      </c>
      <c r="S1472" s="18">
        <f t="shared" si="158"/>
        <v>0</v>
      </c>
      <c r="T1472" s="52" t="e">
        <f>VLOOKUP(I1472,Konten!A:D,4,FALSE)</f>
        <v>#N/A</v>
      </c>
    </row>
    <row r="1473" spans="1:20">
      <c r="A1473" s="67"/>
      <c r="B1473" s="67">
        <f t="shared" si="160"/>
        <v>1464</v>
      </c>
      <c r="C1473" s="68"/>
      <c r="D1473" s="69"/>
      <c r="E1473" s="69"/>
      <c r="F1473" s="69"/>
      <c r="G1473" s="70"/>
      <c r="H1473" s="69"/>
      <c r="I1473" s="70"/>
      <c r="J1473" s="71"/>
      <c r="K1473" s="71"/>
      <c r="L1473" s="72"/>
      <c r="M1473" s="42">
        <f>IF($D$5=Abfrage!$O$2,(MONTH(C1473)),(VLOOKUP((MONTH(C1473)),Abfrage!$I$2:$J$13,2,FALSE)))</f>
        <v>1</v>
      </c>
      <c r="N1473" s="18">
        <f t="shared" si="154"/>
        <v>0</v>
      </c>
      <c r="O1473" s="18">
        <f t="shared" si="159"/>
        <v>0</v>
      </c>
      <c r="P1473" s="18">
        <f t="shared" si="155"/>
        <v>0</v>
      </c>
      <c r="Q1473" s="18">
        <f t="shared" si="156"/>
        <v>0</v>
      </c>
      <c r="R1473" s="18">
        <f t="shared" si="157"/>
        <v>0</v>
      </c>
      <c r="S1473" s="18">
        <f t="shared" si="158"/>
        <v>0</v>
      </c>
      <c r="T1473" s="52" t="e">
        <f>VLOOKUP(I1473,Konten!A:D,4,FALSE)</f>
        <v>#N/A</v>
      </c>
    </row>
    <row r="1474" spans="1:20">
      <c r="A1474" s="67"/>
      <c r="B1474" s="67">
        <f t="shared" si="160"/>
        <v>1465</v>
      </c>
      <c r="C1474" s="68"/>
      <c r="D1474" s="69"/>
      <c r="E1474" s="69"/>
      <c r="F1474" s="69"/>
      <c r="G1474" s="70"/>
      <c r="H1474" s="69"/>
      <c r="I1474" s="70"/>
      <c r="J1474" s="71"/>
      <c r="K1474" s="71"/>
      <c r="L1474" s="72"/>
      <c r="M1474" s="42">
        <f>IF($D$5=Abfrage!$O$2,(MONTH(C1474)),(VLOOKUP((MONTH(C1474)),Abfrage!$I$2:$J$13,2,FALSE)))</f>
        <v>1</v>
      </c>
      <c r="N1474" s="18">
        <f t="shared" si="154"/>
        <v>0</v>
      </c>
      <c r="O1474" s="18">
        <f t="shared" si="159"/>
        <v>0</v>
      </c>
      <c r="P1474" s="18">
        <f t="shared" si="155"/>
        <v>0</v>
      </c>
      <c r="Q1474" s="18">
        <f t="shared" si="156"/>
        <v>0</v>
      </c>
      <c r="R1474" s="18">
        <f t="shared" si="157"/>
        <v>0</v>
      </c>
      <c r="S1474" s="18">
        <f t="shared" si="158"/>
        <v>0</v>
      </c>
      <c r="T1474" s="52" t="e">
        <f>VLOOKUP(I1474,Konten!A:D,4,FALSE)</f>
        <v>#N/A</v>
      </c>
    </row>
    <row r="1475" spans="1:20">
      <c r="A1475" s="67"/>
      <c r="B1475" s="67">
        <f t="shared" si="160"/>
        <v>1466</v>
      </c>
      <c r="C1475" s="68"/>
      <c r="D1475" s="69"/>
      <c r="E1475" s="69"/>
      <c r="F1475" s="69"/>
      <c r="G1475" s="70"/>
      <c r="H1475" s="69"/>
      <c r="I1475" s="70"/>
      <c r="J1475" s="71"/>
      <c r="K1475" s="71"/>
      <c r="L1475" s="72"/>
      <c r="M1475" s="42">
        <f>IF($D$5=Abfrage!$O$2,(MONTH(C1475)),(VLOOKUP((MONTH(C1475)),Abfrage!$I$2:$J$13,2,FALSE)))</f>
        <v>1</v>
      </c>
      <c r="N1475" s="18">
        <f t="shared" si="154"/>
        <v>0</v>
      </c>
      <c r="O1475" s="18">
        <f t="shared" si="159"/>
        <v>0</v>
      </c>
      <c r="P1475" s="18">
        <f t="shared" si="155"/>
        <v>0</v>
      </c>
      <c r="Q1475" s="18">
        <f t="shared" si="156"/>
        <v>0</v>
      </c>
      <c r="R1475" s="18">
        <f t="shared" si="157"/>
        <v>0</v>
      </c>
      <c r="S1475" s="18">
        <f t="shared" si="158"/>
        <v>0</v>
      </c>
      <c r="T1475" s="52" t="e">
        <f>VLOOKUP(I1475,Konten!A:D,4,FALSE)</f>
        <v>#N/A</v>
      </c>
    </row>
    <row r="1476" spans="1:20">
      <c r="A1476" s="67"/>
      <c r="B1476" s="67">
        <f t="shared" si="160"/>
        <v>1467</v>
      </c>
      <c r="C1476" s="68"/>
      <c r="D1476" s="69"/>
      <c r="E1476" s="69"/>
      <c r="F1476" s="69"/>
      <c r="G1476" s="70"/>
      <c r="H1476" s="69"/>
      <c r="I1476" s="70"/>
      <c r="J1476" s="71"/>
      <c r="K1476" s="71"/>
      <c r="L1476" s="72"/>
      <c r="M1476" s="42">
        <f>IF($D$5=Abfrage!$O$2,(MONTH(C1476)),(VLOOKUP((MONTH(C1476)),Abfrage!$I$2:$J$13,2,FALSE)))</f>
        <v>1</v>
      </c>
      <c r="N1476" s="18">
        <f t="shared" si="154"/>
        <v>0</v>
      </c>
      <c r="O1476" s="18">
        <f t="shared" si="159"/>
        <v>0</v>
      </c>
      <c r="P1476" s="18">
        <f t="shared" si="155"/>
        <v>0</v>
      </c>
      <c r="Q1476" s="18">
        <f t="shared" si="156"/>
        <v>0</v>
      </c>
      <c r="R1476" s="18">
        <f t="shared" si="157"/>
        <v>0</v>
      </c>
      <c r="S1476" s="18">
        <f t="shared" si="158"/>
        <v>0</v>
      </c>
      <c r="T1476" s="52" t="e">
        <f>VLOOKUP(I1476,Konten!A:D,4,FALSE)</f>
        <v>#N/A</v>
      </c>
    </row>
    <row r="1477" spans="1:20">
      <c r="A1477" s="67"/>
      <c r="B1477" s="67">
        <f t="shared" si="160"/>
        <v>1468</v>
      </c>
      <c r="C1477" s="68"/>
      <c r="D1477" s="69"/>
      <c r="E1477" s="69"/>
      <c r="F1477" s="69"/>
      <c r="G1477" s="70"/>
      <c r="H1477" s="69"/>
      <c r="I1477" s="70"/>
      <c r="J1477" s="71"/>
      <c r="K1477" s="71"/>
      <c r="L1477" s="72"/>
      <c r="M1477" s="42">
        <f>IF($D$5=Abfrage!$O$2,(MONTH(C1477)),(VLOOKUP((MONTH(C1477)),Abfrage!$I$2:$J$13,2,FALSE)))</f>
        <v>1</v>
      </c>
      <c r="N1477" s="18">
        <f t="shared" si="154"/>
        <v>0</v>
      </c>
      <c r="O1477" s="18">
        <f t="shared" si="159"/>
        <v>0</v>
      </c>
      <c r="P1477" s="18">
        <f t="shared" si="155"/>
        <v>0</v>
      </c>
      <c r="Q1477" s="18">
        <f t="shared" si="156"/>
        <v>0</v>
      </c>
      <c r="R1477" s="18">
        <f t="shared" si="157"/>
        <v>0</v>
      </c>
      <c r="S1477" s="18">
        <f t="shared" si="158"/>
        <v>0</v>
      </c>
      <c r="T1477" s="52" t="e">
        <f>VLOOKUP(I1477,Konten!A:D,4,FALSE)</f>
        <v>#N/A</v>
      </c>
    </row>
    <row r="1478" spans="1:20">
      <c r="A1478" s="67"/>
      <c r="B1478" s="67">
        <f t="shared" si="160"/>
        <v>1469</v>
      </c>
      <c r="C1478" s="68"/>
      <c r="D1478" s="69"/>
      <c r="E1478" s="69"/>
      <c r="F1478" s="69"/>
      <c r="G1478" s="70"/>
      <c r="H1478" s="69"/>
      <c r="I1478" s="70"/>
      <c r="J1478" s="71"/>
      <c r="K1478" s="71"/>
      <c r="L1478" s="72"/>
      <c r="M1478" s="42">
        <f>IF($D$5=Abfrage!$O$2,(MONTH(C1478)),(VLOOKUP((MONTH(C1478)),Abfrage!$I$2:$J$13,2,FALSE)))</f>
        <v>1</v>
      </c>
      <c r="N1478" s="18">
        <f t="shared" si="154"/>
        <v>0</v>
      </c>
      <c r="O1478" s="18">
        <f t="shared" si="159"/>
        <v>0</v>
      </c>
      <c r="P1478" s="18">
        <f t="shared" si="155"/>
        <v>0</v>
      </c>
      <c r="Q1478" s="18">
        <f t="shared" si="156"/>
        <v>0</v>
      </c>
      <c r="R1478" s="18">
        <f t="shared" si="157"/>
        <v>0</v>
      </c>
      <c r="S1478" s="18">
        <f t="shared" si="158"/>
        <v>0</v>
      </c>
      <c r="T1478" s="52" t="e">
        <f>VLOOKUP(I1478,Konten!A:D,4,FALSE)</f>
        <v>#N/A</v>
      </c>
    </row>
    <row r="1479" spans="1:20">
      <c r="A1479" s="67"/>
      <c r="B1479" s="67">
        <f t="shared" si="160"/>
        <v>1470</v>
      </c>
      <c r="C1479" s="68"/>
      <c r="D1479" s="69"/>
      <c r="E1479" s="69"/>
      <c r="F1479" s="69"/>
      <c r="G1479" s="70"/>
      <c r="H1479" s="69"/>
      <c r="I1479" s="70"/>
      <c r="J1479" s="71"/>
      <c r="K1479" s="71"/>
      <c r="L1479" s="72"/>
      <c r="M1479" s="42">
        <f>IF($D$5=Abfrage!$O$2,(MONTH(C1479)),(VLOOKUP((MONTH(C1479)),Abfrage!$I$2:$J$13,2,FALSE)))</f>
        <v>1</v>
      </c>
      <c r="N1479" s="18">
        <f t="shared" si="154"/>
        <v>0</v>
      </c>
      <c r="O1479" s="18">
        <f t="shared" si="159"/>
        <v>0</v>
      </c>
      <c r="P1479" s="18">
        <f t="shared" si="155"/>
        <v>0</v>
      </c>
      <c r="Q1479" s="18">
        <f t="shared" si="156"/>
        <v>0</v>
      </c>
      <c r="R1479" s="18">
        <f t="shared" si="157"/>
        <v>0</v>
      </c>
      <c r="S1479" s="18">
        <f t="shared" si="158"/>
        <v>0</v>
      </c>
      <c r="T1479" s="52" t="e">
        <f>VLOOKUP(I1479,Konten!A:D,4,FALSE)</f>
        <v>#N/A</v>
      </c>
    </row>
    <row r="1480" spans="1:20">
      <c r="A1480" s="67"/>
      <c r="B1480" s="67">
        <f t="shared" si="160"/>
        <v>1471</v>
      </c>
      <c r="C1480" s="68"/>
      <c r="D1480" s="69"/>
      <c r="E1480" s="69"/>
      <c r="F1480" s="69"/>
      <c r="G1480" s="70"/>
      <c r="H1480" s="69"/>
      <c r="I1480" s="70"/>
      <c r="J1480" s="71"/>
      <c r="K1480" s="71"/>
      <c r="L1480" s="72"/>
      <c r="M1480" s="42">
        <f>IF($D$5=Abfrage!$O$2,(MONTH(C1480)),(VLOOKUP((MONTH(C1480)),Abfrage!$I$2:$J$13,2,FALSE)))</f>
        <v>1</v>
      </c>
      <c r="N1480" s="18">
        <f t="shared" si="154"/>
        <v>0</v>
      </c>
      <c r="O1480" s="18">
        <f t="shared" si="159"/>
        <v>0</v>
      </c>
      <c r="P1480" s="18">
        <f t="shared" si="155"/>
        <v>0</v>
      </c>
      <c r="Q1480" s="18">
        <f t="shared" si="156"/>
        <v>0</v>
      </c>
      <c r="R1480" s="18">
        <f t="shared" si="157"/>
        <v>0</v>
      </c>
      <c r="S1480" s="18">
        <f t="shared" si="158"/>
        <v>0</v>
      </c>
      <c r="T1480" s="52" t="e">
        <f>VLOOKUP(I1480,Konten!A:D,4,FALSE)</f>
        <v>#N/A</v>
      </c>
    </row>
    <row r="1481" spans="1:20">
      <c r="A1481" s="67"/>
      <c r="B1481" s="67">
        <f t="shared" si="160"/>
        <v>1472</v>
      </c>
      <c r="C1481" s="68"/>
      <c r="D1481" s="69"/>
      <c r="E1481" s="69"/>
      <c r="F1481" s="69"/>
      <c r="G1481" s="70"/>
      <c r="H1481" s="69"/>
      <c r="I1481" s="70"/>
      <c r="J1481" s="71"/>
      <c r="K1481" s="71"/>
      <c r="L1481" s="72"/>
      <c r="M1481" s="42">
        <f>IF($D$5=Abfrage!$O$2,(MONTH(C1481)),(VLOOKUP((MONTH(C1481)),Abfrage!$I$2:$J$13,2,FALSE)))</f>
        <v>1</v>
      </c>
      <c r="N1481" s="18">
        <f t="shared" si="154"/>
        <v>0</v>
      </c>
      <c r="O1481" s="18">
        <f t="shared" si="159"/>
        <v>0</v>
      </c>
      <c r="P1481" s="18">
        <f t="shared" si="155"/>
        <v>0</v>
      </c>
      <c r="Q1481" s="18">
        <f t="shared" si="156"/>
        <v>0</v>
      </c>
      <c r="R1481" s="18">
        <f t="shared" si="157"/>
        <v>0</v>
      </c>
      <c r="S1481" s="18">
        <f t="shared" si="158"/>
        <v>0</v>
      </c>
      <c r="T1481" s="52" t="e">
        <f>VLOOKUP(I1481,Konten!A:D,4,FALSE)</f>
        <v>#N/A</v>
      </c>
    </row>
    <row r="1482" spans="1:20">
      <c r="A1482" s="67"/>
      <c r="B1482" s="67">
        <f t="shared" si="160"/>
        <v>1473</v>
      </c>
      <c r="C1482" s="68"/>
      <c r="D1482" s="69"/>
      <c r="E1482" s="69"/>
      <c r="F1482" s="69"/>
      <c r="G1482" s="70"/>
      <c r="H1482" s="69"/>
      <c r="I1482" s="70"/>
      <c r="J1482" s="71"/>
      <c r="K1482" s="71"/>
      <c r="L1482" s="72"/>
      <c r="M1482" s="42">
        <f>IF($D$5=Abfrage!$O$2,(MONTH(C1482)),(VLOOKUP((MONTH(C1482)),Abfrage!$I$2:$J$13,2,FALSE)))</f>
        <v>1</v>
      </c>
      <c r="N1482" s="18">
        <f t="shared" ref="N1482:N1545" si="161">(SUM(P1482:S1482))-(SUM(J1482:K1482))</f>
        <v>0</v>
      </c>
      <c r="O1482" s="18">
        <f t="shared" si="159"/>
        <v>0</v>
      </c>
      <c r="P1482" s="18">
        <f t="shared" ref="P1482:P1545" si="162">IFERROR((ROUND((+J1482/(1+L1482)*L1482),2)),0)</f>
        <v>0</v>
      </c>
      <c r="Q1482" s="18">
        <f t="shared" ref="Q1482:Q1545" si="163">IFERROR(ROUND(IF(L1482=100%,K1482,(K1482/(1+L1482)*L1482)),2),0)</f>
        <v>0</v>
      </c>
      <c r="R1482" s="18">
        <f t="shared" ref="R1482:R1545" si="164">+J1482-P1482</f>
        <v>0</v>
      </c>
      <c r="S1482" s="18">
        <f t="shared" ref="S1482:S1545" si="165">+K1482-Q1482</f>
        <v>0</v>
      </c>
      <c r="T1482" s="52" t="e">
        <f>VLOOKUP(I1482,Konten!A:D,4,FALSE)</f>
        <v>#N/A</v>
      </c>
    </row>
    <row r="1483" spans="1:20">
      <c r="A1483" s="67"/>
      <c r="B1483" s="67">
        <f t="shared" si="160"/>
        <v>1474</v>
      </c>
      <c r="C1483" s="68"/>
      <c r="D1483" s="69"/>
      <c r="E1483" s="69"/>
      <c r="F1483" s="69"/>
      <c r="G1483" s="70"/>
      <c r="H1483" s="69"/>
      <c r="I1483" s="70"/>
      <c r="J1483" s="71"/>
      <c r="K1483" s="71"/>
      <c r="L1483" s="72"/>
      <c r="M1483" s="42">
        <f>IF($D$5=Abfrage!$O$2,(MONTH(C1483)),(VLOOKUP((MONTH(C1483)),Abfrage!$I$2:$J$13,2,FALSE)))</f>
        <v>1</v>
      </c>
      <c r="N1483" s="18">
        <f t="shared" si="161"/>
        <v>0</v>
      </c>
      <c r="O1483" s="18">
        <f t="shared" ref="O1483:O1546" si="166">IF(L1483="EUST",K1483,0)</f>
        <v>0</v>
      </c>
      <c r="P1483" s="18">
        <f t="shared" si="162"/>
        <v>0</v>
      </c>
      <c r="Q1483" s="18">
        <f t="shared" si="163"/>
        <v>0</v>
      </c>
      <c r="R1483" s="18">
        <f t="shared" si="164"/>
        <v>0</v>
      </c>
      <c r="S1483" s="18">
        <f t="shared" si="165"/>
        <v>0</v>
      </c>
      <c r="T1483" s="52" t="e">
        <f>VLOOKUP(I1483,Konten!A:D,4,FALSE)</f>
        <v>#N/A</v>
      </c>
    </row>
    <row r="1484" spans="1:20">
      <c r="A1484" s="67"/>
      <c r="B1484" s="67">
        <f t="shared" ref="B1484:B1547" si="167">B1483+1</f>
        <v>1475</v>
      </c>
      <c r="C1484" s="68"/>
      <c r="D1484" s="69"/>
      <c r="E1484" s="69"/>
      <c r="F1484" s="69"/>
      <c r="G1484" s="70"/>
      <c r="H1484" s="69"/>
      <c r="I1484" s="70"/>
      <c r="J1484" s="71"/>
      <c r="K1484" s="71"/>
      <c r="L1484" s="72"/>
      <c r="M1484" s="42">
        <f>IF($D$5=Abfrage!$O$2,(MONTH(C1484)),(VLOOKUP((MONTH(C1484)),Abfrage!$I$2:$J$13,2,FALSE)))</f>
        <v>1</v>
      </c>
      <c r="N1484" s="18">
        <f t="shared" si="161"/>
        <v>0</v>
      </c>
      <c r="O1484" s="18">
        <f t="shared" si="166"/>
        <v>0</v>
      </c>
      <c r="P1484" s="18">
        <f t="shared" si="162"/>
        <v>0</v>
      </c>
      <c r="Q1484" s="18">
        <f t="shared" si="163"/>
        <v>0</v>
      </c>
      <c r="R1484" s="18">
        <f t="shared" si="164"/>
        <v>0</v>
      </c>
      <c r="S1484" s="18">
        <f t="shared" si="165"/>
        <v>0</v>
      </c>
      <c r="T1484" s="52" t="e">
        <f>VLOOKUP(I1484,Konten!A:D,4,FALSE)</f>
        <v>#N/A</v>
      </c>
    </row>
    <row r="1485" spans="1:20">
      <c r="A1485" s="67"/>
      <c r="B1485" s="67">
        <f t="shared" si="167"/>
        <v>1476</v>
      </c>
      <c r="C1485" s="68"/>
      <c r="D1485" s="69"/>
      <c r="E1485" s="69"/>
      <c r="F1485" s="69"/>
      <c r="G1485" s="70"/>
      <c r="H1485" s="69"/>
      <c r="I1485" s="70"/>
      <c r="J1485" s="71"/>
      <c r="K1485" s="71"/>
      <c r="L1485" s="72"/>
      <c r="M1485" s="42">
        <f>IF($D$5=Abfrage!$O$2,(MONTH(C1485)),(VLOOKUP((MONTH(C1485)),Abfrage!$I$2:$J$13,2,FALSE)))</f>
        <v>1</v>
      </c>
      <c r="N1485" s="18">
        <f t="shared" si="161"/>
        <v>0</v>
      </c>
      <c r="O1485" s="18">
        <f t="shared" si="166"/>
        <v>0</v>
      </c>
      <c r="P1485" s="18">
        <f t="shared" si="162"/>
        <v>0</v>
      </c>
      <c r="Q1485" s="18">
        <f t="shared" si="163"/>
        <v>0</v>
      </c>
      <c r="R1485" s="18">
        <f t="shared" si="164"/>
        <v>0</v>
      </c>
      <c r="S1485" s="18">
        <f t="shared" si="165"/>
        <v>0</v>
      </c>
      <c r="T1485" s="52" t="e">
        <f>VLOOKUP(I1485,Konten!A:D,4,FALSE)</f>
        <v>#N/A</v>
      </c>
    </row>
    <row r="1486" spans="1:20">
      <c r="A1486" s="67"/>
      <c r="B1486" s="67">
        <f t="shared" si="167"/>
        <v>1477</v>
      </c>
      <c r="C1486" s="68"/>
      <c r="D1486" s="69"/>
      <c r="E1486" s="69"/>
      <c r="F1486" s="69"/>
      <c r="G1486" s="70"/>
      <c r="H1486" s="69"/>
      <c r="I1486" s="70"/>
      <c r="J1486" s="71"/>
      <c r="K1486" s="71"/>
      <c r="L1486" s="72"/>
      <c r="M1486" s="42">
        <f>IF($D$5=Abfrage!$O$2,(MONTH(C1486)),(VLOOKUP((MONTH(C1486)),Abfrage!$I$2:$J$13,2,FALSE)))</f>
        <v>1</v>
      </c>
      <c r="N1486" s="18">
        <f t="shared" si="161"/>
        <v>0</v>
      </c>
      <c r="O1486" s="18">
        <f t="shared" si="166"/>
        <v>0</v>
      </c>
      <c r="P1486" s="18">
        <f t="shared" si="162"/>
        <v>0</v>
      </c>
      <c r="Q1486" s="18">
        <f t="shared" si="163"/>
        <v>0</v>
      </c>
      <c r="R1486" s="18">
        <f t="shared" si="164"/>
        <v>0</v>
      </c>
      <c r="S1486" s="18">
        <f t="shared" si="165"/>
        <v>0</v>
      </c>
      <c r="T1486" s="52" t="e">
        <f>VLOOKUP(I1486,Konten!A:D,4,FALSE)</f>
        <v>#N/A</v>
      </c>
    </row>
    <row r="1487" spans="1:20">
      <c r="A1487" s="67"/>
      <c r="B1487" s="67">
        <f t="shared" si="167"/>
        <v>1478</v>
      </c>
      <c r="C1487" s="68"/>
      <c r="D1487" s="69"/>
      <c r="E1487" s="69"/>
      <c r="F1487" s="69"/>
      <c r="G1487" s="70"/>
      <c r="H1487" s="69"/>
      <c r="I1487" s="70"/>
      <c r="J1487" s="71"/>
      <c r="K1487" s="71"/>
      <c r="L1487" s="72"/>
      <c r="M1487" s="42">
        <f>IF($D$5=Abfrage!$O$2,(MONTH(C1487)),(VLOOKUP((MONTH(C1487)),Abfrage!$I$2:$J$13,2,FALSE)))</f>
        <v>1</v>
      </c>
      <c r="N1487" s="18">
        <f t="shared" si="161"/>
        <v>0</v>
      </c>
      <c r="O1487" s="18">
        <f t="shared" si="166"/>
        <v>0</v>
      </c>
      <c r="P1487" s="18">
        <f t="shared" si="162"/>
        <v>0</v>
      </c>
      <c r="Q1487" s="18">
        <f t="shared" si="163"/>
        <v>0</v>
      </c>
      <c r="R1487" s="18">
        <f t="shared" si="164"/>
        <v>0</v>
      </c>
      <c r="S1487" s="18">
        <f t="shared" si="165"/>
        <v>0</v>
      </c>
      <c r="T1487" s="52" t="e">
        <f>VLOOKUP(I1487,Konten!A:D,4,FALSE)</f>
        <v>#N/A</v>
      </c>
    </row>
    <row r="1488" spans="1:20">
      <c r="A1488" s="67"/>
      <c r="B1488" s="67">
        <f t="shared" si="167"/>
        <v>1479</v>
      </c>
      <c r="C1488" s="68"/>
      <c r="D1488" s="69"/>
      <c r="E1488" s="69"/>
      <c r="F1488" s="69"/>
      <c r="G1488" s="70"/>
      <c r="H1488" s="69"/>
      <c r="I1488" s="70"/>
      <c r="J1488" s="71"/>
      <c r="K1488" s="71"/>
      <c r="L1488" s="72"/>
      <c r="M1488" s="42">
        <f>IF($D$5=Abfrage!$O$2,(MONTH(C1488)),(VLOOKUP((MONTH(C1488)),Abfrage!$I$2:$J$13,2,FALSE)))</f>
        <v>1</v>
      </c>
      <c r="N1488" s="18">
        <f t="shared" si="161"/>
        <v>0</v>
      </c>
      <c r="O1488" s="18">
        <f t="shared" si="166"/>
        <v>0</v>
      </c>
      <c r="P1488" s="18">
        <f t="shared" si="162"/>
        <v>0</v>
      </c>
      <c r="Q1488" s="18">
        <f t="shared" si="163"/>
        <v>0</v>
      </c>
      <c r="R1488" s="18">
        <f t="shared" si="164"/>
        <v>0</v>
      </c>
      <c r="S1488" s="18">
        <f t="shared" si="165"/>
        <v>0</v>
      </c>
      <c r="T1488" s="52" t="e">
        <f>VLOOKUP(I1488,Konten!A:D,4,FALSE)</f>
        <v>#N/A</v>
      </c>
    </row>
    <row r="1489" spans="1:20">
      <c r="A1489" s="67"/>
      <c r="B1489" s="67">
        <f t="shared" si="167"/>
        <v>1480</v>
      </c>
      <c r="C1489" s="68"/>
      <c r="D1489" s="69"/>
      <c r="E1489" s="69"/>
      <c r="F1489" s="69"/>
      <c r="G1489" s="70"/>
      <c r="H1489" s="69"/>
      <c r="I1489" s="70"/>
      <c r="J1489" s="71"/>
      <c r="K1489" s="71"/>
      <c r="L1489" s="72"/>
      <c r="M1489" s="42">
        <f>IF($D$5=Abfrage!$O$2,(MONTH(C1489)),(VLOOKUP((MONTH(C1489)),Abfrage!$I$2:$J$13,2,FALSE)))</f>
        <v>1</v>
      </c>
      <c r="N1489" s="18">
        <f t="shared" si="161"/>
        <v>0</v>
      </c>
      <c r="O1489" s="18">
        <f t="shared" si="166"/>
        <v>0</v>
      </c>
      <c r="P1489" s="18">
        <f t="shared" si="162"/>
        <v>0</v>
      </c>
      <c r="Q1489" s="18">
        <f t="shared" si="163"/>
        <v>0</v>
      </c>
      <c r="R1489" s="18">
        <f t="shared" si="164"/>
        <v>0</v>
      </c>
      <c r="S1489" s="18">
        <f t="shared" si="165"/>
        <v>0</v>
      </c>
      <c r="T1489" s="52" t="e">
        <f>VLOOKUP(I1489,Konten!A:D,4,FALSE)</f>
        <v>#N/A</v>
      </c>
    </row>
    <row r="1490" spans="1:20">
      <c r="A1490" s="67"/>
      <c r="B1490" s="67">
        <f t="shared" si="167"/>
        <v>1481</v>
      </c>
      <c r="C1490" s="68"/>
      <c r="D1490" s="69"/>
      <c r="E1490" s="69"/>
      <c r="F1490" s="69"/>
      <c r="G1490" s="70"/>
      <c r="H1490" s="69"/>
      <c r="I1490" s="70"/>
      <c r="J1490" s="71"/>
      <c r="K1490" s="71"/>
      <c r="L1490" s="72"/>
      <c r="M1490" s="42">
        <f>IF($D$5=Abfrage!$O$2,(MONTH(C1490)),(VLOOKUP((MONTH(C1490)),Abfrage!$I$2:$J$13,2,FALSE)))</f>
        <v>1</v>
      </c>
      <c r="N1490" s="18">
        <f t="shared" si="161"/>
        <v>0</v>
      </c>
      <c r="O1490" s="18">
        <f t="shared" si="166"/>
        <v>0</v>
      </c>
      <c r="P1490" s="18">
        <f t="shared" si="162"/>
        <v>0</v>
      </c>
      <c r="Q1490" s="18">
        <f t="shared" si="163"/>
        <v>0</v>
      </c>
      <c r="R1490" s="18">
        <f t="shared" si="164"/>
        <v>0</v>
      </c>
      <c r="S1490" s="18">
        <f t="shared" si="165"/>
        <v>0</v>
      </c>
      <c r="T1490" s="52" t="e">
        <f>VLOOKUP(I1490,Konten!A:D,4,FALSE)</f>
        <v>#N/A</v>
      </c>
    </row>
    <row r="1491" spans="1:20">
      <c r="A1491" s="67"/>
      <c r="B1491" s="67">
        <f t="shared" si="167"/>
        <v>1482</v>
      </c>
      <c r="C1491" s="68"/>
      <c r="D1491" s="69"/>
      <c r="E1491" s="69"/>
      <c r="F1491" s="69"/>
      <c r="G1491" s="70"/>
      <c r="H1491" s="69"/>
      <c r="I1491" s="70"/>
      <c r="J1491" s="71"/>
      <c r="K1491" s="71"/>
      <c r="L1491" s="72"/>
      <c r="M1491" s="42">
        <f>IF($D$5=Abfrage!$O$2,(MONTH(C1491)),(VLOOKUP((MONTH(C1491)),Abfrage!$I$2:$J$13,2,FALSE)))</f>
        <v>1</v>
      </c>
      <c r="N1491" s="18">
        <f t="shared" si="161"/>
        <v>0</v>
      </c>
      <c r="O1491" s="18">
        <f t="shared" si="166"/>
        <v>0</v>
      </c>
      <c r="P1491" s="18">
        <f t="shared" si="162"/>
        <v>0</v>
      </c>
      <c r="Q1491" s="18">
        <f t="shared" si="163"/>
        <v>0</v>
      </c>
      <c r="R1491" s="18">
        <f t="shared" si="164"/>
        <v>0</v>
      </c>
      <c r="S1491" s="18">
        <f t="shared" si="165"/>
        <v>0</v>
      </c>
      <c r="T1491" s="52" t="e">
        <f>VLOOKUP(I1491,Konten!A:D,4,FALSE)</f>
        <v>#N/A</v>
      </c>
    </row>
    <row r="1492" spans="1:20">
      <c r="A1492" s="67"/>
      <c r="B1492" s="67">
        <f t="shared" si="167"/>
        <v>1483</v>
      </c>
      <c r="C1492" s="68"/>
      <c r="D1492" s="69"/>
      <c r="E1492" s="69"/>
      <c r="F1492" s="69"/>
      <c r="G1492" s="70"/>
      <c r="H1492" s="69"/>
      <c r="I1492" s="70"/>
      <c r="J1492" s="71"/>
      <c r="K1492" s="71"/>
      <c r="L1492" s="72"/>
      <c r="M1492" s="42">
        <f>IF($D$5=Abfrage!$O$2,(MONTH(C1492)),(VLOOKUP((MONTH(C1492)),Abfrage!$I$2:$J$13,2,FALSE)))</f>
        <v>1</v>
      </c>
      <c r="N1492" s="18">
        <f t="shared" si="161"/>
        <v>0</v>
      </c>
      <c r="O1492" s="18">
        <f t="shared" si="166"/>
        <v>0</v>
      </c>
      <c r="P1492" s="18">
        <f t="shared" si="162"/>
        <v>0</v>
      </c>
      <c r="Q1492" s="18">
        <f t="shared" si="163"/>
        <v>0</v>
      </c>
      <c r="R1492" s="18">
        <f t="shared" si="164"/>
        <v>0</v>
      </c>
      <c r="S1492" s="18">
        <f t="shared" si="165"/>
        <v>0</v>
      </c>
      <c r="T1492" s="52" t="e">
        <f>VLOOKUP(I1492,Konten!A:D,4,FALSE)</f>
        <v>#N/A</v>
      </c>
    </row>
    <row r="1493" spans="1:20">
      <c r="A1493" s="67"/>
      <c r="B1493" s="67">
        <f t="shared" si="167"/>
        <v>1484</v>
      </c>
      <c r="C1493" s="68"/>
      <c r="D1493" s="69"/>
      <c r="E1493" s="69"/>
      <c r="F1493" s="69"/>
      <c r="G1493" s="70"/>
      <c r="H1493" s="69"/>
      <c r="I1493" s="70"/>
      <c r="J1493" s="71"/>
      <c r="K1493" s="71"/>
      <c r="L1493" s="72"/>
      <c r="M1493" s="42">
        <f>IF($D$5=Abfrage!$O$2,(MONTH(C1493)),(VLOOKUP((MONTH(C1493)),Abfrage!$I$2:$J$13,2,FALSE)))</f>
        <v>1</v>
      </c>
      <c r="N1493" s="18">
        <f t="shared" si="161"/>
        <v>0</v>
      </c>
      <c r="O1493" s="18">
        <f t="shared" si="166"/>
        <v>0</v>
      </c>
      <c r="P1493" s="18">
        <f t="shared" si="162"/>
        <v>0</v>
      </c>
      <c r="Q1493" s="18">
        <f t="shared" si="163"/>
        <v>0</v>
      </c>
      <c r="R1493" s="18">
        <f t="shared" si="164"/>
        <v>0</v>
      </c>
      <c r="S1493" s="18">
        <f t="shared" si="165"/>
        <v>0</v>
      </c>
      <c r="T1493" s="52" t="e">
        <f>VLOOKUP(I1493,Konten!A:D,4,FALSE)</f>
        <v>#N/A</v>
      </c>
    </row>
    <row r="1494" spans="1:20">
      <c r="A1494" s="67"/>
      <c r="B1494" s="67">
        <f t="shared" si="167"/>
        <v>1485</v>
      </c>
      <c r="C1494" s="68"/>
      <c r="D1494" s="69"/>
      <c r="E1494" s="69"/>
      <c r="F1494" s="69"/>
      <c r="G1494" s="70"/>
      <c r="H1494" s="69"/>
      <c r="I1494" s="70"/>
      <c r="J1494" s="71"/>
      <c r="K1494" s="71"/>
      <c r="L1494" s="72"/>
      <c r="M1494" s="42">
        <f>IF($D$5=Abfrage!$O$2,(MONTH(C1494)),(VLOOKUP((MONTH(C1494)),Abfrage!$I$2:$J$13,2,FALSE)))</f>
        <v>1</v>
      </c>
      <c r="N1494" s="18">
        <f t="shared" si="161"/>
        <v>0</v>
      </c>
      <c r="O1494" s="18">
        <f t="shared" si="166"/>
        <v>0</v>
      </c>
      <c r="P1494" s="18">
        <f t="shared" si="162"/>
        <v>0</v>
      </c>
      <c r="Q1494" s="18">
        <f t="shared" si="163"/>
        <v>0</v>
      </c>
      <c r="R1494" s="18">
        <f t="shared" si="164"/>
        <v>0</v>
      </c>
      <c r="S1494" s="18">
        <f t="shared" si="165"/>
        <v>0</v>
      </c>
      <c r="T1494" s="52" t="e">
        <f>VLOOKUP(I1494,Konten!A:D,4,FALSE)</f>
        <v>#N/A</v>
      </c>
    </row>
    <row r="1495" spans="1:20">
      <c r="A1495" s="67"/>
      <c r="B1495" s="67">
        <f t="shared" si="167"/>
        <v>1486</v>
      </c>
      <c r="C1495" s="68"/>
      <c r="D1495" s="69"/>
      <c r="E1495" s="69"/>
      <c r="F1495" s="69"/>
      <c r="G1495" s="70"/>
      <c r="H1495" s="69"/>
      <c r="I1495" s="70"/>
      <c r="J1495" s="71"/>
      <c r="K1495" s="71"/>
      <c r="L1495" s="72"/>
      <c r="M1495" s="42">
        <f>IF($D$5=Abfrage!$O$2,(MONTH(C1495)),(VLOOKUP((MONTH(C1495)),Abfrage!$I$2:$J$13,2,FALSE)))</f>
        <v>1</v>
      </c>
      <c r="N1495" s="18">
        <f t="shared" si="161"/>
        <v>0</v>
      </c>
      <c r="O1495" s="18">
        <f t="shared" si="166"/>
        <v>0</v>
      </c>
      <c r="P1495" s="18">
        <f t="shared" si="162"/>
        <v>0</v>
      </c>
      <c r="Q1495" s="18">
        <f t="shared" si="163"/>
        <v>0</v>
      </c>
      <c r="R1495" s="18">
        <f t="shared" si="164"/>
        <v>0</v>
      </c>
      <c r="S1495" s="18">
        <f t="shared" si="165"/>
        <v>0</v>
      </c>
      <c r="T1495" s="52" t="e">
        <f>VLOOKUP(I1495,Konten!A:D,4,FALSE)</f>
        <v>#N/A</v>
      </c>
    </row>
    <row r="1496" spans="1:20">
      <c r="A1496" s="67"/>
      <c r="B1496" s="67">
        <f t="shared" si="167"/>
        <v>1487</v>
      </c>
      <c r="C1496" s="68"/>
      <c r="D1496" s="69"/>
      <c r="E1496" s="69"/>
      <c r="F1496" s="69"/>
      <c r="G1496" s="70"/>
      <c r="H1496" s="69"/>
      <c r="I1496" s="70"/>
      <c r="J1496" s="71"/>
      <c r="K1496" s="71"/>
      <c r="L1496" s="72"/>
      <c r="M1496" s="42">
        <f>IF($D$5=Abfrage!$O$2,(MONTH(C1496)),(VLOOKUP((MONTH(C1496)),Abfrage!$I$2:$J$13,2,FALSE)))</f>
        <v>1</v>
      </c>
      <c r="N1496" s="18">
        <f t="shared" si="161"/>
        <v>0</v>
      </c>
      <c r="O1496" s="18">
        <f t="shared" si="166"/>
        <v>0</v>
      </c>
      <c r="P1496" s="18">
        <f t="shared" si="162"/>
        <v>0</v>
      </c>
      <c r="Q1496" s="18">
        <f t="shared" si="163"/>
        <v>0</v>
      </c>
      <c r="R1496" s="18">
        <f t="shared" si="164"/>
        <v>0</v>
      </c>
      <c r="S1496" s="18">
        <f t="shared" si="165"/>
        <v>0</v>
      </c>
      <c r="T1496" s="52" t="e">
        <f>VLOOKUP(I1496,Konten!A:D,4,FALSE)</f>
        <v>#N/A</v>
      </c>
    </row>
    <row r="1497" spans="1:20">
      <c r="A1497" s="67"/>
      <c r="B1497" s="67">
        <f t="shared" si="167"/>
        <v>1488</v>
      </c>
      <c r="C1497" s="68"/>
      <c r="D1497" s="69"/>
      <c r="E1497" s="69"/>
      <c r="F1497" s="69"/>
      <c r="G1497" s="70"/>
      <c r="H1497" s="69"/>
      <c r="I1497" s="70"/>
      <c r="J1497" s="71"/>
      <c r="K1497" s="71"/>
      <c r="L1497" s="72"/>
      <c r="M1497" s="42">
        <f>IF($D$5=Abfrage!$O$2,(MONTH(C1497)),(VLOOKUP((MONTH(C1497)),Abfrage!$I$2:$J$13,2,FALSE)))</f>
        <v>1</v>
      </c>
      <c r="N1497" s="18">
        <f t="shared" si="161"/>
        <v>0</v>
      </c>
      <c r="O1497" s="18">
        <f t="shared" si="166"/>
        <v>0</v>
      </c>
      <c r="P1497" s="18">
        <f t="shared" si="162"/>
        <v>0</v>
      </c>
      <c r="Q1497" s="18">
        <f t="shared" si="163"/>
        <v>0</v>
      </c>
      <c r="R1497" s="18">
        <f t="shared" si="164"/>
        <v>0</v>
      </c>
      <c r="S1497" s="18">
        <f t="shared" si="165"/>
        <v>0</v>
      </c>
      <c r="T1497" s="52" t="e">
        <f>VLOOKUP(I1497,Konten!A:D,4,FALSE)</f>
        <v>#N/A</v>
      </c>
    </row>
    <row r="1498" spans="1:20">
      <c r="A1498" s="67"/>
      <c r="B1498" s="67">
        <f t="shared" si="167"/>
        <v>1489</v>
      </c>
      <c r="C1498" s="68"/>
      <c r="D1498" s="69"/>
      <c r="E1498" s="69"/>
      <c r="F1498" s="69"/>
      <c r="G1498" s="70"/>
      <c r="H1498" s="69"/>
      <c r="I1498" s="70"/>
      <c r="J1498" s="71"/>
      <c r="K1498" s="71"/>
      <c r="L1498" s="72"/>
      <c r="M1498" s="42">
        <f>IF($D$5=Abfrage!$O$2,(MONTH(C1498)),(VLOOKUP((MONTH(C1498)),Abfrage!$I$2:$J$13,2,FALSE)))</f>
        <v>1</v>
      </c>
      <c r="N1498" s="18">
        <f t="shared" si="161"/>
        <v>0</v>
      </c>
      <c r="O1498" s="18">
        <f t="shared" si="166"/>
        <v>0</v>
      </c>
      <c r="P1498" s="18">
        <f t="shared" si="162"/>
        <v>0</v>
      </c>
      <c r="Q1498" s="18">
        <f t="shared" si="163"/>
        <v>0</v>
      </c>
      <c r="R1498" s="18">
        <f t="shared" si="164"/>
        <v>0</v>
      </c>
      <c r="S1498" s="18">
        <f t="shared" si="165"/>
        <v>0</v>
      </c>
      <c r="T1498" s="52" t="e">
        <f>VLOOKUP(I1498,Konten!A:D,4,FALSE)</f>
        <v>#N/A</v>
      </c>
    </row>
    <row r="1499" spans="1:20">
      <c r="A1499" s="67"/>
      <c r="B1499" s="67">
        <f t="shared" si="167"/>
        <v>1490</v>
      </c>
      <c r="C1499" s="68"/>
      <c r="D1499" s="69"/>
      <c r="E1499" s="69"/>
      <c r="F1499" s="69"/>
      <c r="G1499" s="70"/>
      <c r="H1499" s="69"/>
      <c r="I1499" s="70"/>
      <c r="J1499" s="71"/>
      <c r="K1499" s="71"/>
      <c r="L1499" s="72"/>
      <c r="M1499" s="42">
        <f>IF($D$5=Abfrage!$O$2,(MONTH(C1499)),(VLOOKUP((MONTH(C1499)),Abfrage!$I$2:$J$13,2,FALSE)))</f>
        <v>1</v>
      </c>
      <c r="N1499" s="18">
        <f t="shared" si="161"/>
        <v>0</v>
      </c>
      <c r="O1499" s="18">
        <f t="shared" si="166"/>
        <v>0</v>
      </c>
      <c r="P1499" s="18">
        <f t="shared" si="162"/>
        <v>0</v>
      </c>
      <c r="Q1499" s="18">
        <f t="shared" si="163"/>
        <v>0</v>
      </c>
      <c r="R1499" s="18">
        <f t="shared" si="164"/>
        <v>0</v>
      </c>
      <c r="S1499" s="18">
        <f t="shared" si="165"/>
        <v>0</v>
      </c>
      <c r="T1499" s="52" t="e">
        <f>VLOOKUP(I1499,Konten!A:D,4,FALSE)</f>
        <v>#N/A</v>
      </c>
    </row>
    <row r="1500" spans="1:20">
      <c r="A1500" s="67"/>
      <c r="B1500" s="67">
        <f t="shared" si="167"/>
        <v>1491</v>
      </c>
      <c r="C1500" s="68"/>
      <c r="D1500" s="69"/>
      <c r="E1500" s="69"/>
      <c r="F1500" s="69"/>
      <c r="G1500" s="70"/>
      <c r="H1500" s="69"/>
      <c r="I1500" s="70"/>
      <c r="J1500" s="71"/>
      <c r="K1500" s="71"/>
      <c r="L1500" s="72"/>
      <c r="M1500" s="42">
        <f>IF($D$5=Abfrage!$O$2,(MONTH(C1500)),(VLOOKUP((MONTH(C1500)),Abfrage!$I$2:$J$13,2,FALSE)))</f>
        <v>1</v>
      </c>
      <c r="N1500" s="18">
        <f t="shared" si="161"/>
        <v>0</v>
      </c>
      <c r="O1500" s="18">
        <f t="shared" si="166"/>
        <v>0</v>
      </c>
      <c r="P1500" s="18">
        <f t="shared" si="162"/>
        <v>0</v>
      </c>
      <c r="Q1500" s="18">
        <f t="shared" si="163"/>
        <v>0</v>
      </c>
      <c r="R1500" s="18">
        <f t="shared" si="164"/>
        <v>0</v>
      </c>
      <c r="S1500" s="18">
        <f t="shared" si="165"/>
        <v>0</v>
      </c>
      <c r="T1500" s="52" t="e">
        <f>VLOOKUP(I1500,Konten!A:D,4,FALSE)</f>
        <v>#N/A</v>
      </c>
    </row>
    <row r="1501" spans="1:20">
      <c r="A1501" s="67"/>
      <c r="B1501" s="67">
        <f t="shared" si="167"/>
        <v>1492</v>
      </c>
      <c r="C1501" s="68"/>
      <c r="D1501" s="69"/>
      <c r="E1501" s="69"/>
      <c r="F1501" s="69"/>
      <c r="G1501" s="70"/>
      <c r="H1501" s="69"/>
      <c r="I1501" s="70"/>
      <c r="J1501" s="71"/>
      <c r="K1501" s="71"/>
      <c r="L1501" s="72"/>
      <c r="M1501" s="42">
        <f>IF($D$5=Abfrage!$O$2,(MONTH(C1501)),(VLOOKUP((MONTH(C1501)),Abfrage!$I$2:$J$13,2,FALSE)))</f>
        <v>1</v>
      </c>
      <c r="N1501" s="18">
        <f t="shared" si="161"/>
        <v>0</v>
      </c>
      <c r="O1501" s="18">
        <f t="shared" si="166"/>
        <v>0</v>
      </c>
      <c r="P1501" s="18">
        <f t="shared" si="162"/>
        <v>0</v>
      </c>
      <c r="Q1501" s="18">
        <f t="shared" si="163"/>
        <v>0</v>
      </c>
      <c r="R1501" s="18">
        <f t="shared" si="164"/>
        <v>0</v>
      </c>
      <c r="S1501" s="18">
        <f t="shared" si="165"/>
        <v>0</v>
      </c>
      <c r="T1501" s="52" t="e">
        <f>VLOOKUP(I1501,Konten!A:D,4,FALSE)</f>
        <v>#N/A</v>
      </c>
    </row>
    <row r="1502" spans="1:20">
      <c r="A1502" s="67"/>
      <c r="B1502" s="67">
        <f t="shared" si="167"/>
        <v>1493</v>
      </c>
      <c r="C1502" s="68"/>
      <c r="D1502" s="69"/>
      <c r="E1502" s="69"/>
      <c r="F1502" s="69"/>
      <c r="G1502" s="70"/>
      <c r="H1502" s="69"/>
      <c r="I1502" s="70"/>
      <c r="J1502" s="71"/>
      <c r="K1502" s="71"/>
      <c r="L1502" s="72"/>
      <c r="M1502" s="42">
        <f>IF($D$5=Abfrage!$O$2,(MONTH(C1502)),(VLOOKUP((MONTH(C1502)),Abfrage!$I$2:$J$13,2,FALSE)))</f>
        <v>1</v>
      </c>
      <c r="N1502" s="18">
        <f t="shared" si="161"/>
        <v>0</v>
      </c>
      <c r="O1502" s="18">
        <f t="shared" si="166"/>
        <v>0</v>
      </c>
      <c r="P1502" s="18">
        <f t="shared" si="162"/>
        <v>0</v>
      </c>
      <c r="Q1502" s="18">
        <f t="shared" si="163"/>
        <v>0</v>
      </c>
      <c r="R1502" s="18">
        <f t="shared" si="164"/>
        <v>0</v>
      </c>
      <c r="S1502" s="18">
        <f t="shared" si="165"/>
        <v>0</v>
      </c>
      <c r="T1502" s="52" t="e">
        <f>VLOOKUP(I1502,Konten!A:D,4,FALSE)</f>
        <v>#N/A</v>
      </c>
    </row>
    <row r="1503" spans="1:20">
      <c r="A1503" s="67"/>
      <c r="B1503" s="67">
        <f t="shared" si="167"/>
        <v>1494</v>
      </c>
      <c r="C1503" s="68"/>
      <c r="D1503" s="69"/>
      <c r="E1503" s="69"/>
      <c r="F1503" s="69"/>
      <c r="G1503" s="70"/>
      <c r="H1503" s="69"/>
      <c r="I1503" s="70"/>
      <c r="J1503" s="71"/>
      <c r="K1503" s="71"/>
      <c r="L1503" s="72"/>
      <c r="M1503" s="42">
        <f>IF($D$5=Abfrage!$O$2,(MONTH(C1503)),(VLOOKUP((MONTH(C1503)),Abfrage!$I$2:$J$13,2,FALSE)))</f>
        <v>1</v>
      </c>
      <c r="N1503" s="18">
        <f t="shared" si="161"/>
        <v>0</v>
      </c>
      <c r="O1503" s="18">
        <f t="shared" si="166"/>
        <v>0</v>
      </c>
      <c r="P1503" s="18">
        <f t="shared" si="162"/>
        <v>0</v>
      </c>
      <c r="Q1503" s="18">
        <f t="shared" si="163"/>
        <v>0</v>
      </c>
      <c r="R1503" s="18">
        <f t="shared" si="164"/>
        <v>0</v>
      </c>
      <c r="S1503" s="18">
        <f t="shared" si="165"/>
        <v>0</v>
      </c>
      <c r="T1503" s="52" t="e">
        <f>VLOOKUP(I1503,Konten!A:D,4,FALSE)</f>
        <v>#N/A</v>
      </c>
    </row>
    <row r="1504" spans="1:20">
      <c r="A1504" s="67"/>
      <c r="B1504" s="67">
        <f t="shared" si="167"/>
        <v>1495</v>
      </c>
      <c r="C1504" s="68"/>
      <c r="D1504" s="69"/>
      <c r="E1504" s="69"/>
      <c r="F1504" s="69"/>
      <c r="G1504" s="70"/>
      <c r="H1504" s="69"/>
      <c r="I1504" s="70"/>
      <c r="J1504" s="71"/>
      <c r="K1504" s="71"/>
      <c r="L1504" s="72"/>
      <c r="M1504" s="42">
        <f>IF($D$5=Abfrage!$O$2,(MONTH(C1504)),(VLOOKUP((MONTH(C1504)),Abfrage!$I$2:$J$13,2,FALSE)))</f>
        <v>1</v>
      </c>
      <c r="N1504" s="18">
        <f t="shared" si="161"/>
        <v>0</v>
      </c>
      <c r="O1504" s="18">
        <f t="shared" si="166"/>
        <v>0</v>
      </c>
      <c r="P1504" s="18">
        <f t="shared" si="162"/>
        <v>0</v>
      </c>
      <c r="Q1504" s="18">
        <f t="shared" si="163"/>
        <v>0</v>
      </c>
      <c r="R1504" s="18">
        <f t="shared" si="164"/>
        <v>0</v>
      </c>
      <c r="S1504" s="18">
        <f t="shared" si="165"/>
        <v>0</v>
      </c>
      <c r="T1504" s="52" t="e">
        <f>VLOOKUP(I1504,Konten!A:D,4,FALSE)</f>
        <v>#N/A</v>
      </c>
    </row>
    <row r="1505" spans="1:20">
      <c r="A1505" s="67"/>
      <c r="B1505" s="67">
        <f t="shared" si="167"/>
        <v>1496</v>
      </c>
      <c r="C1505" s="68"/>
      <c r="D1505" s="69"/>
      <c r="E1505" s="69"/>
      <c r="F1505" s="69"/>
      <c r="G1505" s="70"/>
      <c r="H1505" s="69"/>
      <c r="I1505" s="70"/>
      <c r="J1505" s="71"/>
      <c r="K1505" s="71"/>
      <c r="L1505" s="72"/>
      <c r="M1505" s="42">
        <f>IF($D$5=Abfrage!$O$2,(MONTH(C1505)),(VLOOKUP((MONTH(C1505)),Abfrage!$I$2:$J$13,2,FALSE)))</f>
        <v>1</v>
      </c>
      <c r="N1505" s="18">
        <f t="shared" si="161"/>
        <v>0</v>
      </c>
      <c r="O1505" s="18">
        <f t="shared" si="166"/>
        <v>0</v>
      </c>
      <c r="P1505" s="18">
        <f t="shared" si="162"/>
        <v>0</v>
      </c>
      <c r="Q1505" s="18">
        <f t="shared" si="163"/>
        <v>0</v>
      </c>
      <c r="R1505" s="18">
        <f t="shared" si="164"/>
        <v>0</v>
      </c>
      <c r="S1505" s="18">
        <f t="shared" si="165"/>
        <v>0</v>
      </c>
      <c r="T1505" s="52" t="e">
        <f>VLOOKUP(I1505,Konten!A:D,4,FALSE)</f>
        <v>#N/A</v>
      </c>
    </row>
    <row r="1506" spans="1:20">
      <c r="A1506" s="67"/>
      <c r="B1506" s="67">
        <f t="shared" si="167"/>
        <v>1497</v>
      </c>
      <c r="C1506" s="68"/>
      <c r="D1506" s="69"/>
      <c r="E1506" s="69"/>
      <c r="F1506" s="69"/>
      <c r="G1506" s="70"/>
      <c r="H1506" s="69"/>
      <c r="I1506" s="70"/>
      <c r="J1506" s="71"/>
      <c r="K1506" s="71"/>
      <c r="L1506" s="72"/>
      <c r="M1506" s="42">
        <f>IF($D$5=Abfrage!$O$2,(MONTH(C1506)),(VLOOKUP((MONTH(C1506)),Abfrage!$I$2:$J$13,2,FALSE)))</f>
        <v>1</v>
      </c>
      <c r="N1506" s="18">
        <f t="shared" si="161"/>
        <v>0</v>
      </c>
      <c r="O1506" s="18">
        <f t="shared" si="166"/>
        <v>0</v>
      </c>
      <c r="P1506" s="18">
        <f t="shared" si="162"/>
        <v>0</v>
      </c>
      <c r="Q1506" s="18">
        <f t="shared" si="163"/>
        <v>0</v>
      </c>
      <c r="R1506" s="18">
        <f t="shared" si="164"/>
        <v>0</v>
      </c>
      <c r="S1506" s="18">
        <f t="shared" si="165"/>
        <v>0</v>
      </c>
      <c r="T1506" s="52" t="e">
        <f>VLOOKUP(I1506,Konten!A:D,4,FALSE)</f>
        <v>#N/A</v>
      </c>
    </row>
    <row r="1507" spans="1:20">
      <c r="A1507" s="67"/>
      <c r="B1507" s="67">
        <f t="shared" si="167"/>
        <v>1498</v>
      </c>
      <c r="C1507" s="68"/>
      <c r="D1507" s="69"/>
      <c r="E1507" s="69"/>
      <c r="F1507" s="69"/>
      <c r="G1507" s="70"/>
      <c r="H1507" s="69"/>
      <c r="I1507" s="70"/>
      <c r="J1507" s="71"/>
      <c r="K1507" s="71"/>
      <c r="L1507" s="72"/>
      <c r="M1507" s="42">
        <f>IF($D$5=Abfrage!$O$2,(MONTH(C1507)),(VLOOKUP((MONTH(C1507)),Abfrage!$I$2:$J$13,2,FALSE)))</f>
        <v>1</v>
      </c>
      <c r="N1507" s="18">
        <f t="shared" si="161"/>
        <v>0</v>
      </c>
      <c r="O1507" s="18">
        <f t="shared" si="166"/>
        <v>0</v>
      </c>
      <c r="P1507" s="18">
        <f t="shared" si="162"/>
        <v>0</v>
      </c>
      <c r="Q1507" s="18">
        <f t="shared" si="163"/>
        <v>0</v>
      </c>
      <c r="R1507" s="18">
        <f t="shared" si="164"/>
        <v>0</v>
      </c>
      <c r="S1507" s="18">
        <f t="shared" si="165"/>
        <v>0</v>
      </c>
      <c r="T1507" s="52" t="e">
        <f>VLOOKUP(I1507,Konten!A:D,4,FALSE)</f>
        <v>#N/A</v>
      </c>
    </row>
    <row r="1508" spans="1:20">
      <c r="A1508" s="67"/>
      <c r="B1508" s="67">
        <f t="shared" si="167"/>
        <v>1499</v>
      </c>
      <c r="C1508" s="68"/>
      <c r="D1508" s="69"/>
      <c r="E1508" s="69"/>
      <c r="F1508" s="69"/>
      <c r="G1508" s="70"/>
      <c r="H1508" s="69"/>
      <c r="I1508" s="70"/>
      <c r="J1508" s="71"/>
      <c r="K1508" s="71"/>
      <c r="L1508" s="72"/>
      <c r="M1508" s="42">
        <f>IF($D$5=Abfrage!$O$2,(MONTH(C1508)),(VLOOKUP((MONTH(C1508)),Abfrage!$I$2:$J$13,2,FALSE)))</f>
        <v>1</v>
      </c>
      <c r="N1508" s="18">
        <f t="shared" si="161"/>
        <v>0</v>
      </c>
      <c r="O1508" s="18">
        <f t="shared" si="166"/>
        <v>0</v>
      </c>
      <c r="P1508" s="18">
        <f t="shared" si="162"/>
        <v>0</v>
      </c>
      <c r="Q1508" s="18">
        <f t="shared" si="163"/>
        <v>0</v>
      </c>
      <c r="R1508" s="18">
        <f t="shared" si="164"/>
        <v>0</v>
      </c>
      <c r="S1508" s="18">
        <f t="shared" si="165"/>
        <v>0</v>
      </c>
      <c r="T1508" s="52" t="e">
        <f>VLOOKUP(I1508,Konten!A:D,4,FALSE)</f>
        <v>#N/A</v>
      </c>
    </row>
    <row r="1509" spans="1:20">
      <c r="A1509" s="67"/>
      <c r="B1509" s="67">
        <f t="shared" si="167"/>
        <v>1500</v>
      </c>
      <c r="C1509" s="68"/>
      <c r="D1509" s="69"/>
      <c r="E1509" s="69"/>
      <c r="F1509" s="69"/>
      <c r="G1509" s="70"/>
      <c r="H1509" s="69"/>
      <c r="I1509" s="70"/>
      <c r="J1509" s="71"/>
      <c r="K1509" s="71"/>
      <c r="L1509" s="72"/>
      <c r="M1509" s="42">
        <f>IF($D$5=Abfrage!$O$2,(MONTH(C1509)),(VLOOKUP((MONTH(C1509)),Abfrage!$I$2:$J$13,2,FALSE)))</f>
        <v>1</v>
      </c>
      <c r="N1509" s="18">
        <f t="shared" si="161"/>
        <v>0</v>
      </c>
      <c r="O1509" s="18">
        <f t="shared" si="166"/>
        <v>0</v>
      </c>
      <c r="P1509" s="18">
        <f t="shared" si="162"/>
        <v>0</v>
      </c>
      <c r="Q1509" s="18">
        <f t="shared" si="163"/>
        <v>0</v>
      </c>
      <c r="R1509" s="18">
        <f t="shared" si="164"/>
        <v>0</v>
      </c>
      <c r="S1509" s="18">
        <f t="shared" si="165"/>
        <v>0</v>
      </c>
      <c r="T1509" s="52" t="e">
        <f>VLOOKUP(I1509,Konten!A:D,4,FALSE)</f>
        <v>#N/A</v>
      </c>
    </row>
    <row r="1510" spans="1:20">
      <c r="A1510" s="67"/>
      <c r="B1510" s="67">
        <f t="shared" si="167"/>
        <v>1501</v>
      </c>
      <c r="C1510" s="68"/>
      <c r="D1510" s="69"/>
      <c r="E1510" s="69"/>
      <c r="F1510" s="69"/>
      <c r="G1510" s="70"/>
      <c r="H1510" s="69"/>
      <c r="I1510" s="70"/>
      <c r="J1510" s="71"/>
      <c r="K1510" s="71"/>
      <c r="L1510" s="72"/>
      <c r="M1510" s="42">
        <f>IF($D$5=Abfrage!$O$2,(MONTH(C1510)),(VLOOKUP((MONTH(C1510)),Abfrage!$I$2:$J$13,2,FALSE)))</f>
        <v>1</v>
      </c>
      <c r="N1510" s="18">
        <f t="shared" si="161"/>
        <v>0</v>
      </c>
      <c r="O1510" s="18">
        <f t="shared" si="166"/>
        <v>0</v>
      </c>
      <c r="P1510" s="18">
        <f t="shared" si="162"/>
        <v>0</v>
      </c>
      <c r="Q1510" s="18">
        <f t="shared" si="163"/>
        <v>0</v>
      </c>
      <c r="R1510" s="18">
        <f t="shared" si="164"/>
        <v>0</v>
      </c>
      <c r="S1510" s="18">
        <f t="shared" si="165"/>
        <v>0</v>
      </c>
      <c r="T1510" s="52" t="e">
        <f>VLOOKUP(I1510,Konten!A:D,4,FALSE)</f>
        <v>#N/A</v>
      </c>
    </row>
    <row r="1511" spans="1:20">
      <c r="A1511" s="67"/>
      <c r="B1511" s="67">
        <f t="shared" si="167"/>
        <v>1502</v>
      </c>
      <c r="C1511" s="68"/>
      <c r="D1511" s="69"/>
      <c r="E1511" s="69"/>
      <c r="F1511" s="69"/>
      <c r="G1511" s="70"/>
      <c r="H1511" s="69"/>
      <c r="I1511" s="70"/>
      <c r="J1511" s="71"/>
      <c r="K1511" s="71"/>
      <c r="L1511" s="72"/>
      <c r="M1511" s="42">
        <f>IF($D$5=Abfrage!$O$2,(MONTH(C1511)),(VLOOKUP((MONTH(C1511)),Abfrage!$I$2:$J$13,2,FALSE)))</f>
        <v>1</v>
      </c>
      <c r="N1511" s="18">
        <f t="shared" si="161"/>
        <v>0</v>
      </c>
      <c r="O1511" s="18">
        <f t="shared" si="166"/>
        <v>0</v>
      </c>
      <c r="P1511" s="18">
        <f t="shared" si="162"/>
        <v>0</v>
      </c>
      <c r="Q1511" s="18">
        <f t="shared" si="163"/>
        <v>0</v>
      </c>
      <c r="R1511" s="18">
        <f t="shared" si="164"/>
        <v>0</v>
      </c>
      <c r="S1511" s="18">
        <f t="shared" si="165"/>
        <v>0</v>
      </c>
      <c r="T1511" s="52" t="e">
        <f>VLOOKUP(I1511,Konten!A:D,4,FALSE)</f>
        <v>#N/A</v>
      </c>
    </row>
    <row r="1512" spans="1:20">
      <c r="A1512" s="67"/>
      <c r="B1512" s="67">
        <f t="shared" si="167"/>
        <v>1503</v>
      </c>
      <c r="C1512" s="68"/>
      <c r="D1512" s="69"/>
      <c r="E1512" s="69"/>
      <c r="F1512" s="69"/>
      <c r="G1512" s="70"/>
      <c r="H1512" s="69"/>
      <c r="I1512" s="70"/>
      <c r="J1512" s="71"/>
      <c r="K1512" s="71"/>
      <c r="L1512" s="72"/>
      <c r="M1512" s="42">
        <f>IF($D$5=Abfrage!$O$2,(MONTH(C1512)),(VLOOKUP((MONTH(C1512)),Abfrage!$I$2:$J$13,2,FALSE)))</f>
        <v>1</v>
      </c>
      <c r="N1512" s="18">
        <f t="shared" si="161"/>
        <v>0</v>
      </c>
      <c r="O1512" s="18">
        <f t="shared" si="166"/>
        <v>0</v>
      </c>
      <c r="P1512" s="18">
        <f t="shared" si="162"/>
        <v>0</v>
      </c>
      <c r="Q1512" s="18">
        <f t="shared" si="163"/>
        <v>0</v>
      </c>
      <c r="R1512" s="18">
        <f t="shared" si="164"/>
        <v>0</v>
      </c>
      <c r="S1512" s="18">
        <f t="shared" si="165"/>
        <v>0</v>
      </c>
      <c r="T1512" s="52" t="e">
        <f>VLOOKUP(I1512,Konten!A:D,4,FALSE)</f>
        <v>#N/A</v>
      </c>
    </row>
    <row r="1513" spans="1:20">
      <c r="A1513" s="67"/>
      <c r="B1513" s="67">
        <f t="shared" si="167"/>
        <v>1504</v>
      </c>
      <c r="C1513" s="68"/>
      <c r="D1513" s="69"/>
      <c r="E1513" s="69"/>
      <c r="F1513" s="69"/>
      <c r="G1513" s="70"/>
      <c r="H1513" s="69"/>
      <c r="I1513" s="70"/>
      <c r="J1513" s="71"/>
      <c r="K1513" s="71"/>
      <c r="L1513" s="72"/>
      <c r="M1513" s="42">
        <f>IF($D$5=Abfrage!$O$2,(MONTH(C1513)),(VLOOKUP((MONTH(C1513)),Abfrage!$I$2:$J$13,2,FALSE)))</f>
        <v>1</v>
      </c>
      <c r="N1513" s="18">
        <f t="shared" si="161"/>
        <v>0</v>
      </c>
      <c r="O1513" s="18">
        <f t="shared" si="166"/>
        <v>0</v>
      </c>
      <c r="P1513" s="18">
        <f t="shared" si="162"/>
        <v>0</v>
      </c>
      <c r="Q1513" s="18">
        <f t="shared" si="163"/>
        <v>0</v>
      </c>
      <c r="R1513" s="18">
        <f t="shared" si="164"/>
        <v>0</v>
      </c>
      <c r="S1513" s="18">
        <f t="shared" si="165"/>
        <v>0</v>
      </c>
      <c r="T1513" s="52" t="e">
        <f>VLOOKUP(I1513,Konten!A:D,4,FALSE)</f>
        <v>#N/A</v>
      </c>
    </row>
    <row r="1514" spans="1:20">
      <c r="A1514" s="67"/>
      <c r="B1514" s="67">
        <f t="shared" si="167"/>
        <v>1505</v>
      </c>
      <c r="C1514" s="68"/>
      <c r="D1514" s="69"/>
      <c r="E1514" s="69"/>
      <c r="F1514" s="69"/>
      <c r="G1514" s="70"/>
      <c r="H1514" s="69"/>
      <c r="I1514" s="70"/>
      <c r="J1514" s="71"/>
      <c r="K1514" s="71"/>
      <c r="L1514" s="72"/>
      <c r="M1514" s="42">
        <f>IF($D$5=Abfrage!$O$2,(MONTH(C1514)),(VLOOKUP((MONTH(C1514)),Abfrage!$I$2:$J$13,2,FALSE)))</f>
        <v>1</v>
      </c>
      <c r="N1514" s="18">
        <f t="shared" si="161"/>
        <v>0</v>
      </c>
      <c r="O1514" s="18">
        <f t="shared" si="166"/>
        <v>0</v>
      </c>
      <c r="P1514" s="18">
        <f t="shared" si="162"/>
        <v>0</v>
      </c>
      <c r="Q1514" s="18">
        <f t="shared" si="163"/>
        <v>0</v>
      </c>
      <c r="R1514" s="18">
        <f t="shared" si="164"/>
        <v>0</v>
      </c>
      <c r="S1514" s="18">
        <f t="shared" si="165"/>
        <v>0</v>
      </c>
      <c r="T1514" s="52" t="e">
        <f>VLOOKUP(I1514,Konten!A:D,4,FALSE)</f>
        <v>#N/A</v>
      </c>
    </row>
    <row r="1515" spans="1:20">
      <c r="A1515" s="67"/>
      <c r="B1515" s="67">
        <f t="shared" si="167"/>
        <v>1506</v>
      </c>
      <c r="C1515" s="68"/>
      <c r="D1515" s="69"/>
      <c r="E1515" s="69"/>
      <c r="F1515" s="69"/>
      <c r="G1515" s="70"/>
      <c r="H1515" s="69"/>
      <c r="I1515" s="70"/>
      <c r="J1515" s="71"/>
      <c r="K1515" s="71"/>
      <c r="L1515" s="72"/>
      <c r="M1515" s="42">
        <f>IF($D$5=Abfrage!$O$2,(MONTH(C1515)),(VLOOKUP((MONTH(C1515)),Abfrage!$I$2:$J$13,2,FALSE)))</f>
        <v>1</v>
      </c>
      <c r="N1515" s="18">
        <f t="shared" si="161"/>
        <v>0</v>
      </c>
      <c r="O1515" s="18">
        <f t="shared" si="166"/>
        <v>0</v>
      </c>
      <c r="P1515" s="18">
        <f t="shared" si="162"/>
        <v>0</v>
      </c>
      <c r="Q1515" s="18">
        <f t="shared" si="163"/>
        <v>0</v>
      </c>
      <c r="R1515" s="18">
        <f t="shared" si="164"/>
        <v>0</v>
      </c>
      <c r="S1515" s="18">
        <f t="shared" si="165"/>
        <v>0</v>
      </c>
      <c r="T1515" s="52" t="e">
        <f>VLOOKUP(I1515,Konten!A:D,4,FALSE)</f>
        <v>#N/A</v>
      </c>
    </row>
    <row r="1516" spans="1:20">
      <c r="A1516" s="67"/>
      <c r="B1516" s="67">
        <f t="shared" si="167"/>
        <v>1507</v>
      </c>
      <c r="C1516" s="68"/>
      <c r="D1516" s="69"/>
      <c r="E1516" s="69"/>
      <c r="F1516" s="69"/>
      <c r="G1516" s="70"/>
      <c r="H1516" s="69"/>
      <c r="I1516" s="70"/>
      <c r="J1516" s="71"/>
      <c r="K1516" s="71"/>
      <c r="L1516" s="72"/>
      <c r="M1516" s="42">
        <f>IF($D$5=Abfrage!$O$2,(MONTH(C1516)),(VLOOKUP((MONTH(C1516)),Abfrage!$I$2:$J$13,2,FALSE)))</f>
        <v>1</v>
      </c>
      <c r="N1516" s="18">
        <f t="shared" si="161"/>
        <v>0</v>
      </c>
      <c r="O1516" s="18">
        <f t="shared" si="166"/>
        <v>0</v>
      </c>
      <c r="P1516" s="18">
        <f t="shared" si="162"/>
        <v>0</v>
      </c>
      <c r="Q1516" s="18">
        <f t="shared" si="163"/>
        <v>0</v>
      </c>
      <c r="R1516" s="18">
        <f t="shared" si="164"/>
        <v>0</v>
      </c>
      <c r="S1516" s="18">
        <f t="shared" si="165"/>
        <v>0</v>
      </c>
      <c r="T1516" s="52" t="e">
        <f>VLOOKUP(I1516,Konten!A:D,4,FALSE)</f>
        <v>#N/A</v>
      </c>
    </row>
    <row r="1517" spans="1:20">
      <c r="A1517" s="67"/>
      <c r="B1517" s="67">
        <f t="shared" si="167"/>
        <v>1508</v>
      </c>
      <c r="C1517" s="68"/>
      <c r="D1517" s="69"/>
      <c r="E1517" s="69"/>
      <c r="F1517" s="69"/>
      <c r="G1517" s="70"/>
      <c r="H1517" s="69"/>
      <c r="I1517" s="70"/>
      <c r="J1517" s="71"/>
      <c r="K1517" s="71"/>
      <c r="L1517" s="72"/>
      <c r="M1517" s="42">
        <f>IF($D$5=Abfrage!$O$2,(MONTH(C1517)),(VLOOKUP((MONTH(C1517)),Abfrage!$I$2:$J$13,2,FALSE)))</f>
        <v>1</v>
      </c>
      <c r="N1517" s="18">
        <f t="shared" si="161"/>
        <v>0</v>
      </c>
      <c r="O1517" s="18">
        <f t="shared" si="166"/>
        <v>0</v>
      </c>
      <c r="P1517" s="18">
        <f t="shared" si="162"/>
        <v>0</v>
      </c>
      <c r="Q1517" s="18">
        <f t="shared" si="163"/>
        <v>0</v>
      </c>
      <c r="R1517" s="18">
        <f t="shared" si="164"/>
        <v>0</v>
      </c>
      <c r="S1517" s="18">
        <f t="shared" si="165"/>
        <v>0</v>
      </c>
      <c r="T1517" s="52" t="e">
        <f>VLOOKUP(I1517,Konten!A:D,4,FALSE)</f>
        <v>#N/A</v>
      </c>
    </row>
    <row r="1518" spans="1:20">
      <c r="A1518" s="67"/>
      <c r="B1518" s="67">
        <f t="shared" si="167"/>
        <v>1509</v>
      </c>
      <c r="C1518" s="68"/>
      <c r="D1518" s="69"/>
      <c r="E1518" s="69"/>
      <c r="F1518" s="69"/>
      <c r="G1518" s="70"/>
      <c r="H1518" s="69"/>
      <c r="I1518" s="70"/>
      <c r="J1518" s="71"/>
      <c r="K1518" s="71"/>
      <c r="L1518" s="72"/>
      <c r="M1518" s="42">
        <f>IF($D$5=Abfrage!$O$2,(MONTH(C1518)),(VLOOKUP((MONTH(C1518)),Abfrage!$I$2:$J$13,2,FALSE)))</f>
        <v>1</v>
      </c>
      <c r="N1518" s="18">
        <f t="shared" si="161"/>
        <v>0</v>
      </c>
      <c r="O1518" s="18">
        <f t="shared" si="166"/>
        <v>0</v>
      </c>
      <c r="P1518" s="18">
        <f t="shared" si="162"/>
        <v>0</v>
      </c>
      <c r="Q1518" s="18">
        <f t="shared" si="163"/>
        <v>0</v>
      </c>
      <c r="R1518" s="18">
        <f t="shared" si="164"/>
        <v>0</v>
      </c>
      <c r="S1518" s="18">
        <f t="shared" si="165"/>
        <v>0</v>
      </c>
      <c r="T1518" s="52" t="e">
        <f>VLOOKUP(I1518,Konten!A:D,4,FALSE)</f>
        <v>#N/A</v>
      </c>
    </row>
    <row r="1519" spans="1:20">
      <c r="A1519" s="67"/>
      <c r="B1519" s="67">
        <f t="shared" si="167"/>
        <v>1510</v>
      </c>
      <c r="C1519" s="68"/>
      <c r="D1519" s="69"/>
      <c r="E1519" s="69"/>
      <c r="F1519" s="69"/>
      <c r="G1519" s="70"/>
      <c r="H1519" s="69"/>
      <c r="I1519" s="70"/>
      <c r="J1519" s="71"/>
      <c r="K1519" s="71"/>
      <c r="L1519" s="72"/>
      <c r="M1519" s="42">
        <f>IF($D$5=Abfrage!$O$2,(MONTH(C1519)),(VLOOKUP((MONTH(C1519)),Abfrage!$I$2:$J$13,2,FALSE)))</f>
        <v>1</v>
      </c>
      <c r="N1519" s="18">
        <f t="shared" si="161"/>
        <v>0</v>
      </c>
      <c r="O1519" s="18">
        <f t="shared" si="166"/>
        <v>0</v>
      </c>
      <c r="P1519" s="18">
        <f t="shared" si="162"/>
        <v>0</v>
      </c>
      <c r="Q1519" s="18">
        <f t="shared" si="163"/>
        <v>0</v>
      </c>
      <c r="R1519" s="18">
        <f t="shared" si="164"/>
        <v>0</v>
      </c>
      <c r="S1519" s="18">
        <f t="shared" si="165"/>
        <v>0</v>
      </c>
      <c r="T1519" s="52" t="e">
        <f>VLOOKUP(I1519,Konten!A:D,4,FALSE)</f>
        <v>#N/A</v>
      </c>
    </row>
    <row r="1520" spans="1:20">
      <c r="A1520" s="67"/>
      <c r="B1520" s="67">
        <f t="shared" si="167"/>
        <v>1511</v>
      </c>
      <c r="C1520" s="68"/>
      <c r="D1520" s="69"/>
      <c r="E1520" s="69"/>
      <c r="F1520" s="69"/>
      <c r="G1520" s="70"/>
      <c r="H1520" s="69"/>
      <c r="I1520" s="70"/>
      <c r="J1520" s="71"/>
      <c r="K1520" s="71"/>
      <c r="L1520" s="72"/>
      <c r="M1520" s="42">
        <f>IF($D$5=Abfrage!$O$2,(MONTH(C1520)),(VLOOKUP((MONTH(C1520)),Abfrage!$I$2:$J$13,2,FALSE)))</f>
        <v>1</v>
      </c>
      <c r="N1520" s="18">
        <f t="shared" si="161"/>
        <v>0</v>
      </c>
      <c r="O1520" s="18">
        <f t="shared" si="166"/>
        <v>0</v>
      </c>
      <c r="P1520" s="18">
        <f t="shared" si="162"/>
        <v>0</v>
      </c>
      <c r="Q1520" s="18">
        <f t="shared" si="163"/>
        <v>0</v>
      </c>
      <c r="R1520" s="18">
        <f t="shared" si="164"/>
        <v>0</v>
      </c>
      <c r="S1520" s="18">
        <f t="shared" si="165"/>
        <v>0</v>
      </c>
      <c r="T1520" s="52" t="e">
        <f>VLOOKUP(I1520,Konten!A:D,4,FALSE)</f>
        <v>#N/A</v>
      </c>
    </row>
    <row r="1521" spans="1:20">
      <c r="A1521" s="67"/>
      <c r="B1521" s="67">
        <f t="shared" si="167"/>
        <v>1512</v>
      </c>
      <c r="C1521" s="68"/>
      <c r="D1521" s="69"/>
      <c r="E1521" s="69"/>
      <c r="F1521" s="69"/>
      <c r="G1521" s="70"/>
      <c r="H1521" s="69"/>
      <c r="I1521" s="70"/>
      <c r="J1521" s="71"/>
      <c r="K1521" s="71"/>
      <c r="L1521" s="72"/>
      <c r="M1521" s="42">
        <f>IF($D$5=Abfrage!$O$2,(MONTH(C1521)),(VLOOKUP((MONTH(C1521)),Abfrage!$I$2:$J$13,2,FALSE)))</f>
        <v>1</v>
      </c>
      <c r="N1521" s="18">
        <f t="shared" si="161"/>
        <v>0</v>
      </c>
      <c r="O1521" s="18">
        <f t="shared" si="166"/>
        <v>0</v>
      </c>
      <c r="P1521" s="18">
        <f t="shared" si="162"/>
        <v>0</v>
      </c>
      <c r="Q1521" s="18">
        <f t="shared" si="163"/>
        <v>0</v>
      </c>
      <c r="R1521" s="18">
        <f t="shared" si="164"/>
        <v>0</v>
      </c>
      <c r="S1521" s="18">
        <f t="shared" si="165"/>
        <v>0</v>
      </c>
      <c r="T1521" s="52" t="e">
        <f>VLOOKUP(I1521,Konten!A:D,4,FALSE)</f>
        <v>#N/A</v>
      </c>
    </row>
    <row r="1522" spans="1:20">
      <c r="A1522" s="67"/>
      <c r="B1522" s="67">
        <f t="shared" si="167"/>
        <v>1513</v>
      </c>
      <c r="C1522" s="68"/>
      <c r="D1522" s="69"/>
      <c r="E1522" s="69"/>
      <c r="F1522" s="69"/>
      <c r="G1522" s="70"/>
      <c r="H1522" s="69"/>
      <c r="I1522" s="70"/>
      <c r="J1522" s="71"/>
      <c r="K1522" s="71"/>
      <c r="L1522" s="72"/>
      <c r="M1522" s="42">
        <f>IF($D$5=Abfrage!$O$2,(MONTH(C1522)),(VLOOKUP((MONTH(C1522)),Abfrage!$I$2:$J$13,2,FALSE)))</f>
        <v>1</v>
      </c>
      <c r="N1522" s="18">
        <f t="shared" si="161"/>
        <v>0</v>
      </c>
      <c r="O1522" s="18">
        <f t="shared" si="166"/>
        <v>0</v>
      </c>
      <c r="P1522" s="18">
        <f t="shared" si="162"/>
        <v>0</v>
      </c>
      <c r="Q1522" s="18">
        <f t="shared" si="163"/>
        <v>0</v>
      </c>
      <c r="R1522" s="18">
        <f t="shared" si="164"/>
        <v>0</v>
      </c>
      <c r="S1522" s="18">
        <f t="shared" si="165"/>
        <v>0</v>
      </c>
      <c r="T1522" s="52" t="e">
        <f>VLOOKUP(I1522,Konten!A:D,4,FALSE)</f>
        <v>#N/A</v>
      </c>
    </row>
    <row r="1523" spans="1:20">
      <c r="A1523" s="67"/>
      <c r="B1523" s="67">
        <f t="shared" si="167"/>
        <v>1514</v>
      </c>
      <c r="C1523" s="68"/>
      <c r="D1523" s="69"/>
      <c r="E1523" s="69"/>
      <c r="F1523" s="69"/>
      <c r="G1523" s="70"/>
      <c r="H1523" s="69"/>
      <c r="I1523" s="70"/>
      <c r="J1523" s="71"/>
      <c r="K1523" s="71"/>
      <c r="L1523" s="72"/>
      <c r="M1523" s="42">
        <f>IF($D$5=Abfrage!$O$2,(MONTH(C1523)),(VLOOKUP((MONTH(C1523)),Abfrage!$I$2:$J$13,2,FALSE)))</f>
        <v>1</v>
      </c>
      <c r="N1523" s="18">
        <f t="shared" si="161"/>
        <v>0</v>
      </c>
      <c r="O1523" s="18">
        <f t="shared" si="166"/>
        <v>0</v>
      </c>
      <c r="P1523" s="18">
        <f t="shared" si="162"/>
        <v>0</v>
      </c>
      <c r="Q1523" s="18">
        <f t="shared" si="163"/>
        <v>0</v>
      </c>
      <c r="R1523" s="18">
        <f t="shared" si="164"/>
        <v>0</v>
      </c>
      <c r="S1523" s="18">
        <f t="shared" si="165"/>
        <v>0</v>
      </c>
      <c r="T1523" s="52" t="e">
        <f>VLOOKUP(I1523,Konten!A:D,4,FALSE)</f>
        <v>#N/A</v>
      </c>
    </row>
    <row r="1524" spans="1:20">
      <c r="A1524" s="67"/>
      <c r="B1524" s="67">
        <f t="shared" si="167"/>
        <v>1515</v>
      </c>
      <c r="C1524" s="68"/>
      <c r="D1524" s="69"/>
      <c r="E1524" s="69"/>
      <c r="F1524" s="69"/>
      <c r="G1524" s="70"/>
      <c r="H1524" s="69"/>
      <c r="I1524" s="70"/>
      <c r="J1524" s="71"/>
      <c r="K1524" s="71"/>
      <c r="L1524" s="72"/>
      <c r="M1524" s="42">
        <f>IF($D$5=Abfrage!$O$2,(MONTH(C1524)),(VLOOKUP((MONTH(C1524)),Abfrage!$I$2:$J$13,2,FALSE)))</f>
        <v>1</v>
      </c>
      <c r="N1524" s="18">
        <f t="shared" si="161"/>
        <v>0</v>
      </c>
      <c r="O1524" s="18">
        <f t="shared" si="166"/>
        <v>0</v>
      </c>
      <c r="P1524" s="18">
        <f t="shared" si="162"/>
        <v>0</v>
      </c>
      <c r="Q1524" s="18">
        <f t="shared" si="163"/>
        <v>0</v>
      </c>
      <c r="R1524" s="18">
        <f t="shared" si="164"/>
        <v>0</v>
      </c>
      <c r="S1524" s="18">
        <f t="shared" si="165"/>
        <v>0</v>
      </c>
      <c r="T1524" s="52" t="e">
        <f>VLOOKUP(I1524,Konten!A:D,4,FALSE)</f>
        <v>#N/A</v>
      </c>
    </row>
    <row r="1525" spans="1:20">
      <c r="A1525" s="67"/>
      <c r="B1525" s="67">
        <f t="shared" si="167"/>
        <v>1516</v>
      </c>
      <c r="C1525" s="68"/>
      <c r="D1525" s="69"/>
      <c r="E1525" s="69"/>
      <c r="F1525" s="69"/>
      <c r="G1525" s="70"/>
      <c r="H1525" s="69"/>
      <c r="I1525" s="70"/>
      <c r="J1525" s="71"/>
      <c r="K1525" s="71"/>
      <c r="L1525" s="72"/>
      <c r="M1525" s="42">
        <f>IF($D$5=Abfrage!$O$2,(MONTH(C1525)),(VLOOKUP((MONTH(C1525)),Abfrage!$I$2:$J$13,2,FALSE)))</f>
        <v>1</v>
      </c>
      <c r="N1525" s="18">
        <f t="shared" si="161"/>
        <v>0</v>
      </c>
      <c r="O1525" s="18">
        <f t="shared" si="166"/>
        <v>0</v>
      </c>
      <c r="P1525" s="18">
        <f t="shared" si="162"/>
        <v>0</v>
      </c>
      <c r="Q1525" s="18">
        <f t="shared" si="163"/>
        <v>0</v>
      </c>
      <c r="R1525" s="18">
        <f t="shared" si="164"/>
        <v>0</v>
      </c>
      <c r="S1525" s="18">
        <f t="shared" si="165"/>
        <v>0</v>
      </c>
      <c r="T1525" s="52" t="e">
        <f>VLOOKUP(I1525,Konten!A:D,4,FALSE)</f>
        <v>#N/A</v>
      </c>
    </row>
    <row r="1526" spans="1:20">
      <c r="A1526" s="67"/>
      <c r="B1526" s="67">
        <f t="shared" si="167"/>
        <v>1517</v>
      </c>
      <c r="C1526" s="68"/>
      <c r="D1526" s="69"/>
      <c r="E1526" s="69"/>
      <c r="F1526" s="69"/>
      <c r="G1526" s="70"/>
      <c r="H1526" s="69"/>
      <c r="I1526" s="70"/>
      <c r="J1526" s="71"/>
      <c r="K1526" s="71"/>
      <c r="L1526" s="72"/>
      <c r="M1526" s="42">
        <f>IF($D$5=Abfrage!$O$2,(MONTH(C1526)),(VLOOKUP((MONTH(C1526)),Abfrage!$I$2:$J$13,2,FALSE)))</f>
        <v>1</v>
      </c>
      <c r="N1526" s="18">
        <f t="shared" si="161"/>
        <v>0</v>
      </c>
      <c r="O1526" s="18">
        <f t="shared" si="166"/>
        <v>0</v>
      </c>
      <c r="P1526" s="18">
        <f t="shared" si="162"/>
        <v>0</v>
      </c>
      <c r="Q1526" s="18">
        <f t="shared" si="163"/>
        <v>0</v>
      </c>
      <c r="R1526" s="18">
        <f t="shared" si="164"/>
        <v>0</v>
      </c>
      <c r="S1526" s="18">
        <f t="shared" si="165"/>
        <v>0</v>
      </c>
      <c r="T1526" s="52" t="e">
        <f>VLOOKUP(I1526,Konten!A:D,4,FALSE)</f>
        <v>#N/A</v>
      </c>
    </row>
    <row r="1527" spans="1:20">
      <c r="A1527" s="67"/>
      <c r="B1527" s="67">
        <f t="shared" si="167"/>
        <v>1518</v>
      </c>
      <c r="C1527" s="68"/>
      <c r="D1527" s="69"/>
      <c r="E1527" s="69"/>
      <c r="F1527" s="69"/>
      <c r="G1527" s="70"/>
      <c r="H1527" s="69"/>
      <c r="I1527" s="70"/>
      <c r="J1527" s="71"/>
      <c r="K1527" s="71"/>
      <c r="L1527" s="72"/>
      <c r="M1527" s="42">
        <f>IF($D$5=Abfrage!$O$2,(MONTH(C1527)),(VLOOKUP((MONTH(C1527)),Abfrage!$I$2:$J$13,2,FALSE)))</f>
        <v>1</v>
      </c>
      <c r="N1527" s="18">
        <f t="shared" si="161"/>
        <v>0</v>
      </c>
      <c r="O1527" s="18">
        <f t="shared" si="166"/>
        <v>0</v>
      </c>
      <c r="P1527" s="18">
        <f t="shared" si="162"/>
        <v>0</v>
      </c>
      <c r="Q1527" s="18">
        <f t="shared" si="163"/>
        <v>0</v>
      </c>
      <c r="R1527" s="18">
        <f t="shared" si="164"/>
        <v>0</v>
      </c>
      <c r="S1527" s="18">
        <f t="shared" si="165"/>
        <v>0</v>
      </c>
      <c r="T1527" s="52" t="e">
        <f>VLOOKUP(I1527,Konten!A:D,4,FALSE)</f>
        <v>#N/A</v>
      </c>
    </row>
    <row r="1528" spans="1:20">
      <c r="A1528" s="67"/>
      <c r="B1528" s="67">
        <f t="shared" si="167"/>
        <v>1519</v>
      </c>
      <c r="C1528" s="68"/>
      <c r="D1528" s="69"/>
      <c r="E1528" s="69"/>
      <c r="F1528" s="69"/>
      <c r="G1528" s="70"/>
      <c r="H1528" s="69"/>
      <c r="I1528" s="70"/>
      <c r="J1528" s="71"/>
      <c r="K1528" s="71"/>
      <c r="L1528" s="72"/>
      <c r="M1528" s="42">
        <f>IF($D$5=Abfrage!$O$2,(MONTH(C1528)),(VLOOKUP((MONTH(C1528)),Abfrage!$I$2:$J$13,2,FALSE)))</f>
        <v>1</v>
      </c>
      <c r="N1528" s="18">
        <f t="shared" si="161"/>
        <v>0</v>
      </c>
      <c r="O1528" s="18">
        <f t="shared" si="166"/>
        <v>0</v>
      </c>
      <c r="P1528" s="18">
        <f t="shared" si="162"/>
        <v>0</v>
      </c>
      <c r="Q1528" s="18">
        <f t="shared" si="163"/>
        <v>0</v>
      </c>
      <c r="R1528" s="18">
        <f t="shared" si="164"/>
        <v>0</v>
      </c>
      <c r="S1528" s="18">
        <f t="shared" si="165"/>
        <v>0</v>
      </c>
      <c r="T1528" s="52" t="e">
        <f>VLOOKUP(I1528,Konten!A:D,4,FALSE)</f>
        <v>#N/A</v>
      </c>
    </row>
    <row r="1529" spans="1:20">
      <c r="A1529" s="67"/>
      <c r="B1529" s="67">
        <f t="shared" si="167"/>
        <v>1520</v>
      </c>
      <c r="C1529" s="68"/>
      <c r="D1529" s="69"/>
      <c r="E1529" s="69"/>
      <c r="F1529" s="69"/>
      <c r="G1529" s="70"/>
      <c r="H1529" s="69"/>
      <c r="I1529" s="70"/>
      <c r="J1529" s="71"/>
      <c r="K1529" s="71"/>
      <c r="L1529" s="72"/>
      <c r="M1529" s="42">
        <f>IF($D$5=Abfrage!$O$2,(MONTH(C1529)),(VLOOKUP((MONTH(C1529)),Abfrage!$I$2:$J$13,2,FALSE)))</f>
        <v>1</v>
      </c>
      <c r="N1529" s="18">
        <f t="shared" si="161"/>
        <v>0</v>
      </c>
      <c r="O1529" s="18">
        <f t="shared" si="166"/>
        <v>0</v>
      </c>
      <c r="P1529" s="18">
        <f t="shared" si="162"/>
        <v>0</v>
      </c>
      <c r="Q1529" s="18">
        <f t="shared" si="163"/>
        <v>0</v>
      </c>
      <c r="R1529" s="18">
        <f t="shared" si="164"/>
        <v>0</v>
      </c>
      <c r="S1529" s="18">
        <f t="shared" si="165"/>
        <v>0</v>
      </c>
      <c r="T1529" s="52" t="e">
        <f>VLOOKUP(I1529,Konten!A:D,4,FALSE)</f>
        <v>#N/A</v>
      </c>
    </row>
    <row r="1530" spans="1:20">
      <c r="A1530" s="67"/>
      <c r="B1530" s="67">
        <f t="shared" si="167"/>
        <v>1521</v>
      </c>
      <c r="C1530" s="68"/>
      <c r="D1530" s="69"/>
      <c r="E1530" s="69"/>
      <c r="F1530" s="69"/>
      <c r="G1530" s="70"/>
      <c r="H1530" s="69"/>
      <c r="I1530" s="70"/>
      <c r="J1530" s="71"/>
      <c r="K1530" s="71"/>
      <c r="L1530" s="72"/>
      <c r="M1530" s="42">
        <f>IF($D$5=Abfrage!$O$2,(MONTH(C1530)),(VLOOKUP((MONTH(C1530)),Abfrage!$I$2:$J$13,2,FALSE)))</f>
        <v>1</v>
      </c>
      <c r="N1530" s="18">
        <f t="shared" si="161"/>
        <v>0</v>
      </c>
      <c r="O1530" s="18">
        <f t="shared" si="166"/>
        <v>0</v>
      </c>
      <c r="P1530" s="18">
        <f t="shared" si="162"/>
        <v>0</v>
      </c>
      <c r="Q1530" s="18">
        <f t="shared" si="163"/>
        <v>0</v>
      </c>
      <c r="R1530" s="18">
        <f t="shared" si="164"/>
        <v>0</v>
      </c>
      <c r="S1530" s="18">
        <f t="shared" si="165"/>
        <v>0</v>
      </c>
      <c r="T1530" s="52" t="e">
        <f>VLOOKUP(I1530,Konten!A:D,4,FALSE)</f>
        <v>#N/A</v>
      </c>
    </row>
    <row r="1531" spans="1:20">
      <c r="A1531" s="67"/>
      <c r="B1531" s="67">
        <f t="shared" si="167"/>
        <v>1522</v>
      </c>
      <c r="C1531" s="68"/>
      <c r="D1531" s="69"/>
      <c r="E1531" s="69"/>
      <c r="F1531" s="69"/>
      <c r="G1531" s="70"/>
      <c r="H1531" s="69"/>
      <c r="I1531" s="70"/>
      <c r="J1531" s="71"/>
      <c r="K1531" s="71"/>
      <c r="L1531" s="72"/>
      <c r="M1531" s="42">
        <f>IF($D$5=Abfrage!$O$2,(MONTH(C1531)),(VLOOKUP((MONTH(C1531)),Abfrage!$I$2:$J$13,2,FALSE)))</f>
        <v>1</v>
      </c>
      <c r="N1531" s="18">
        <f t="shared" si="161"/>
        <v>0</v>
      </c>
      <c r="O1531" s="18">
        <f t="shared" si="166"/>
        <v>0</v>
      </c>
      <c r="P1531" s="18">
        <f t="shared" si="162"/>
        <v>0</v>
      </c>
      <c r="Q1531" s="18">
        <f t="shared" si="163"/>
        <v>0</v>
      </c>
      <c r="R1531" s="18">
        <f t="shared" si="164"/>
        <v>0</v>
      </c>
      <c r="S1531" s="18">
        <f t="shared" si="165"/>
        <v>0</v>
      </c>
      <c r="T1531" s="52" t="e">
        <f>VLOOKUP(I1531,Konten!A:D,4,FALSE)</f>
        <v>#N/A</v>
      </c>
    </row>
    <row r="1532" spans="1:20">
      <c r="A1532" s="67"/>
      <c r="B1532" s="67">
        <f t="shared" si="167"/>
        <v>1523</v>
      </c>
      <c r="C1532" s="68"/>
      <c r="D1532" s="69"/>
      <c r="E1532" s="69"/>
      <c r="F1532" s="69"/>
      <c r="G1532" s="70"/>
      <c r="H1532" s="69"/>
      <c r="I1532" s="70"/>
      <c r="J1532" s="71"/>
      <c r="K1532" s="71"/>
      <c r="L1532" s="72"/>
      <c r="M1532" s="42">
        <f>IF($D$5=Abfrage!$O$2,(MONTH(C1532)),(VLOOKUP((MONTH(C1532)),Abfrage!$I$2:$J$13,2,FALSE)))</f>
        <v>1</v>
      </c>
      <c r="N1532" s="18">
        <f t="shared" si="161"/>
        <v>0</v>
      </c>
      <c r="O1532" s="18">
        <f t="shared" si="166"/>
        <v>0</v>
      </c>
      <c r="P1532" s="18">
        <f t="shared" si="162"/>
        <v>0</v>
      </c>
      <c r="Q1532" s="18">
        <f t="shared" si="163"/>
        <v>0</v>
      </c>
      <c r="R1532" s="18">
        <f t="shared" si="164"/>
        <v>0</v>
      </c>
      <c r="S1532" s="18">
        <f t="shared" si="165"/>
        <v>0</v>
      </c>
      <c r="T1532" s="52" t="e">
        <f>VLOOKUP(I1532,Konten!A:D,4,FALSE)</f>
        <v>#N/A</v>
      </c>
    </row>
    <row r="1533" spans="1:20">
      <c r="A1533" s="67"/>
      <c r="B1533" s="67">
        <f t="shared" si="167"/>
        <v>1524</v>
      </c>
      <c r="C1533" s="68"/>
      <c r="D1533" s="69"/>
      <c r="E1533" s="69"/>
      <c r="F1533" s="69"/>
      <c r="G1533" s="70"/>
      <c r="H1533" s="69"/>
      <c r="I1533" s="70"/>
      <c r="J1533" s="71"/>
      <c r="K1533" s="71"/>
      <c r="L1533" s="72"/>
      <c r="M1533" s="42">
        <f>IF($D$5=Abfrage!$O$2,(MONTH(C1533)),(VLOOKUP((MONTH(C1533)),Abfrage!$I$2:$J$13,2,FALSE)))</f>
        <v>1</v>
      </c>
      <c r="N1533" s="18">
        <f t="shared" si="161"/>
        <v>0</v>
      </c>
      <c r="O1533" s="18">
        <f t="shared" si="166"/>
        <v>0</v>
      </c>
      <c r="P1533" s="18">
        <f t="shared" si="162"/>
        <v>0</v>
      </c>
      <c r="Q1533" s="18">
        <f t="shared" si="163"/>
        <v>0</v>
      </c>
      <c r="R1533" s="18">
        <f t="shared" si="164"/>
        <v>0</v>
      </c>
      <c r="S1533" s="18">
        <f t="shared" si="165"/>
        <v>0</v>
      </c>
      <c r="T1533" s="52" t="e">
        <f>VLOOKUP(I1533,Konten!A:D,4,FALSE)</f>
        <v>#N/A</v>
      </c>
    </row>
    <row r="1534" spans="1:20">
      <c r="A1534" s="67"/>
      <c r="B1534" s="67">
        <f t="shared" si="167"/>
        <v>1525</v>
      </c>
      <c r="C1534" s="68"/>
      <c r="D1534" s="69"/>
      <c r="E1534" s="69"/>
      <c r="F1534" s="69"/>
      <c r="G1534" s="70"/>
      <c r="H1534" s="69"/>
      <c r="I1534" s="70"/>
      <c r="J1534" s="71"/>
      <c r="K1534" s="71"/>
      <c r="L1534" s="72"/>
      <c r="M1534" s="42">
        <f>IF($D$5=Abfrage!$O$2,(MONTH(C1534)),(VLOOKUP((MONTH(C1534)),Abfrage!$I$2:$J$13,2,FALSE)))</f>
        <v>1</v>
      </c>
      <c r="N1534" s="18">
        <f t="shared" si="161"/>
        <v>0</v>
      </c>
      <c r="O1534" s="18">
        <f t="shared" si="166"/>
        <v>0</v>
      </c>
      <c r="P1534" s="18">
        <f t="shared" si="162"/>
        <v>0</v>
      </c>
      <c r="Q1534" s="18">
        <f t="shared" si="163"/>
        <v>0</v>
      </c>
      <c r="R1534" s="18">
        <f t="shared" si="164"/>
        <v>0</v>
      </c>
      <c r="S1534" s="18">
        <f t="shared" si="165"/>
        <v>0</v>
      </c>
      <c r="T1534" s="52" t="e">
        <f>VLOOKUP(I1534,Konten!A:D,4,FALSE)</f>
        <v>#N/A</v>
      </c>
    </row>
    <row r="1535" spans="1:20">
      <c r="A1535" s="67"/>
      <c r="B1535" s="67">
        <f t="shared" si="167"/>
        <v>1526</v>
      </c>
      <c r="C1535" s="68"/>
      <c r="D1535" s="69"/>
      <c r="E1535" s="69"/>
      <c r="F1535" s="69"/>
      <c r="G1535" s="70"/>
      <c r="H1535" s="69"/>
      <c r="I1535" s="70"/>
      <c r="J1535" s="71"/>
      <c r="K1535" s="71"/>
      <c r="L1535" s="72"/>
      <c r="M1535" s="42">
        <f>IF($D$5=Abfrage!$O$2,(MONTH(C1535)),(VLOOKUP((MONTH(C1535)),Abfrage!$I$2:$J$13,2,FALSE)))</f>
        <v>1</v>
      </c>
      <c r="N1535" s="18">
        <f t="shared" si="161"/>
        <v>0</v>
      </c>
      <c r="O1535" s="18">
        <f t="shared" si="166"/>
        <v>0</v>
      </c>
      <c r="P1535" s="18">
        <f t="shared" si="162"/>
        <v>0</v>
      </c>
      <c r="Q1535" s="18">
        <f t="shared" si="163"/>
        <v>0</v>
      </c>
      <c r="R1535" s="18">
        <f t="shared" si="164"/>
        <v>0</v>
      </c>
      <c r="S1535" s="18">
        <f t="shared" si="165"/>
        <v>0</v>
      </c>
      <c r="T1535" s="52" t="e">
        <f>VLOOKUP(I1535,Konten!A:D,4,FALSE)</f>
        <v>#N/A</v>
      </c>
    </row>
    <row r="1536" spans="1:20">
      <c r="A1536" s="67"/>
      <c r="B1536" s="67">
        <f t="shared" si="167"/>
        <v>1527</v>
      </c>
      <c r="C1536" s="68"/>
      <c r="D1536" s="69"/>
      <c r="E1536" s="69"/>
      <c r="F1536" s="69"/>
      <c r="G1536" s="70"/>
      <c r="H1536" s="69"/>
      <c r="I1536" s="70"/>
      <c r="J1536" s="71"/>
      <c r="K1536" s="71"/>
      <c r="L1536" s="72"/>
      <c r="M1536" s="42">
        <f>IF($D$5=Abfrage!$O$2,(MONTH(C1536)),(VLOOKUP((MONTH(C1536)),Abfrage!$I$2:$J$13,2,FALSE)))</f>
        <v>1</v>
      </c>
      <c r="N1536" s="18">
        <f t="shared" si="161"/>
        <v>0</v>
      </c>
      <c r="O1536" s="18">
        <f t="shared" si="166"/>
        <v>0</v>
      </c>
      <c r="P1536" s="18">
        <f t="shared" si="162"/>
        <v>0</v>
      </c>
      <c r="Q1536" s="18">
        <f t="shared" si="163"/>
        <v>0</v>
      </c>
      <c r="R1536" s="18">
        <f t="shared" si="164"/>
        <v>0</v>
      </c>
      <c r="S1536" s="18">
        <f t="shared" si="165"/>
        <v>0</v>
      </c>
      <c r="T1536" s="52" t="e">
        <f>VLOOKUP(I1536,Konten!A:D,4,FALSE)</f>
        <v>#N/A</v>
      </c>
    </row>
    <row r="1537" spans="1:20">
      <c r="A1537" s="67"/>
      <c r="B1537" s="67">
        <f t="shared" si="167"/>
        <v>1528</v>
      </c>
      <c r="C1537" s="68"/>
      <c r="D1537" s="69"/>
      <c r="E1537" s="69"/>
      <c r="F1537" s="69"/>
      <c r="G1537" s="70"/>
      <c r="H1537" s="69"/>
      <c r="I1537" s="70"/>
      <c r="J1537" s="71"/>
      <c r="K1537" s="71"/>
      <c r="L1537" s="72"/>
      <c r="M1537" s="42">
        <f>IF($D$5=Abfrage!$O$2,(MONTH(C1537)),(VLOOKUP((MONTH(C1537)),Abfrage!$I$2:$J$13,2,FALSE)))</f>
        <v>1</v>
      </c>
      <c r="N1537" s="18">
        <f t="shared" si="161"/>
        <v>0</v>
      </c>
      <c r="O1537" s="18">
        <f t="shared" si="166"/>
        <v>0</v>
      </c>
      <c r="P1537" s="18">
        <f t="shared" si="162"/>
        <v>0</v>
      </c>
      <c r="Q1537" s="18">
        <f t="shared" si="163"/>
        <v>0</v>
      </c>
      <c r="R1537" s="18">
        <f t="shared" si="164"/>
        <v>0</v>
      </c>
      <c r="S1537" s="18">
        <f t="shared" si="165"/>
        <v>0</v>
      </c>
      <c r="T1537" s="52" t="e">
        <f>VLOOKUP(I1537,Konten!A:D,4,FALSE)</f>
        <v>#N/A</v>
      </c>
    </row>
    <row r="1538" spans="1:20">
      <c r="A1538" s="67"/>
      <c r="B1538" s="67">
        <f t="shared" si="167"/>
        <v>1529</v>
      </c>
      <c r="C1538" s="68"/>
      <c r="D1538" s="69"/>
      <c r="E1538" s="69"/>
      <c r="F1538" s="69"/>
      <c r="G1538" s="70"/>
      <c r="H1538" s="69"/>
      <c r="I1538" s="70"/>
      <c r="J1538" s="71"/>
      <c r="K1538" s="71"/>
      <c r="L1538" s="72"/>
      <c r="M1538" s="42">
        <f>IF($D$5=Abfrage!$O$2,(MONTH(C1538)),(VLOOKUP((MONTH(C1538)),Abfrage!$I$2:$J$13,2,FALSE)))</f>
        <v>1</v>
      </c>
      <c r="N1538" s="18">
        <f t="shared" si="161"/>
        <v>0</v>
      </c>
      <c r="O1538" s="18">
        <f t="shared" si="166"/>
        <v>0</v>
      </c>
      <c r="P1538" s="18">
        <f t="shared" si="162"/>
        <v>0</v>
      </c>
      <c r="Q1538" s="18">
        <f t="shared" si="163"/>
        <v>0</v>
      </c>
      <c r="R1538" s="18">
        <f t="shared" si="164"/>
        <v>0</v>
      </c>
      <c r="S1538" s="18">
        <f t="shared" si="165"/>
        <v>0</v>
      </c>
      <c r="T1538" s="52" t="e">
        <f>VLOOKUP(I1538,Konten!A:D,4,FALSE)</f>
        <v>#N/A</v>
      </c>
    </row>
    <row r="1539" spans="1:20">
      <c r="A1539" s="67"/>
      <c r="B1539" s="67">
        <f t="shared" si="167"/>
        <v>1530</v>
      </c>
      <c r="C1539" s="68"/>
      <c r="D1539" s="69"/>
      <c r="E1539" s="69"/>
      <c r="F1539" s="69"/>
      <c r="G1539" s="70"/>
      <c r="H1539" s="69"/>
      <c r="I1539" s="70"/>
      <c r="J1539" s="71"/>
      <c r="K1539" s="71"/>
      <c r="L1539" s="72"/>
      <c r="M1539" s="42">
        <f>IF($D$5=Abfrage!$O$2,(MONTH(C1539)),(VLOOKUP((MONTH(C1539)),Abfrage!$I$2:$J$13,2,FALSE)))</f>
        <v>1</v>
      </c>
      <c r="N1539" s="18">
        <f t="shared" si="161"/>
        <v>0</v>
      </c>
      <c r="O1539" s="18">
        <f t="shared" si="166"/>
        <v>0</v>
      </c>
      <c r="P1539" s="18">
        <f t="shared" si="162"/>
        <v>0</v>
      </c>
      <c r="Q1539" s="18">
        <f t="shared" si="163"/>
        <v>0</v>
      </c>
      <c r="R1539" s="18">
        <f t="shared" si="164"/>
        <v>0</v>
      </c>
      <c r="S1539" s="18">
        <f t="shared" si="165"/>
        <v>0</v>
      </c>
      <c r="T1539" s="52" t="e">
        <f>VLOOKUP(I1539,Konten!A:D,4,FALSE)</f>
        <v>#N/A</v>
      </c>
    </row>
    <row r="1540" spans="1:20">
      <c r="A1540" s="67"/>
      <c r="B1540" s="67">
        <f t="shared" si="167"/>
        <v>1531</v>
      </c>
      <c r="C1540" s="68"/>
      <c r="D1540" s="69"/>
      <c r="E1540" s="69"/>
      <c r="F1540" s="69"/>
      <c r="G1540" s="70"/>
      <c r="H1540" s="69"/>
      <c r="I1540" s="70"/>
      <c r="J1540" s="71"/>
      <c r="K1540" s="71"/>
      <c r="L1540" s="72"/>
      <c r="M1540" s="42">
        <f>IF($D$5=Abfrage!$O$2,(MONTH(C1540)),(VLOOKUP((MONTH(C1540)),Abfrage!$I$2:$J$13,2,FALSE)))</f>
        <v>1</v>
      </c>
      <c r="N1540" s="18">
        <f t="shared" si="161"/>
        <v>0</v>
      </c>
      <c r="O1540" s="18">
        <f t="shared" si="166"/>
        <v>0</v>
      </c>
      <c r="P1540" s="18">
        <f t="shared" si="162"/>
        <v>0</v>
      </c>
      <c r="Q1540" s="18">
        <f t="shared" si="163"/>
        <v>0</v>
      </c>
      <c r="R1540" s="18">
        <f t="shared" si="164"/>
        <v>0</v>
      </c>
      <c r="S1540" s="18">
        <f t="shared" si="165"/>
        <v>0</v>
      </c>
      <c r="T1540" s="52" t="e">
        <f>VLOOKUP(I1540,Konten!A:D,4,FALSE)</f>
        <v>#N/A</v>
      </c>
    </row>
    <row r="1541" spans="1:20">
      <c r="A1541" s="67"/>
      <c r="B1541" s="67">
        <f t="shared" si="167"/>
        <v>1532</v>
      </c>
      <c r="C1541" s="68"/>
      <c r="D1541" s="69"/>
      <c r="E1541" s="69"/>
      <c r="F1541" s="69"/>
      <c r="G1541" s="70"/>
      <c r="H1541" s="69"/>
      <c r="I1541" s="70"/>
      <c r="J1541" s="71"/>
      <c r="K1541" s="71"/>
      <c r="L1541" s="72"/>
      <c r="M1541" s="42">
        <f>IF($D$5=Abfrage!$O$2,(MONTH(C1541)),(VLOOKUP((MONTH(C1541)),Abfrage!$I$2:$J$13,2,FALSE)))</f>
        <v>1</v>
      </c>
      <c r="N1541" s="18">
        <f t="shared" si="161"/>
        <v>0</v>
      </c>
      <c r="O1541" s="18">
        <f t="shared" si="166"/>
        <v>0</v>
      </c>
      <c r="P1541" s="18">
        <f t="shared" si="162"/>
        <v>0</v>
      </c>
      <c r="Q1541" s="18">
        <f t="shared" si="163"/>
        <v>0</v>
      </c>
      <c r="R1541" s="18">
        <f t="shared" si="164"/>
        <v>0</v>
      </c>
      <c r="S1541" s="18">
        <f t="shared" si="165"/>
        <v>0</v>
      </c>
      <c r="T1541" s="52" t="e">
        <f>VLOOKUP(I1541,Konten!A:D,4,FALSE)</f>
        <v>#N/A</v>
      </c>
    </row>
    <row r="1542" spans="1:20">
      <c r="A1542" s="67"/>
      <c r="B1542" s="67">
        <f t="shared" si="167"/>
        <v>1533</v>
      </c>
      <c r="C1542" s="68"/>
      <c r="D1542" s="69"/>
      <c r="E1542" s="69"/>
      <c r="F1542" s="69"/>
      <c r="G1542" s="70"/>
      <c r="H1542" s="69"/>
      <c r="I1542" s="70"/>
      <c r="J1542" s="71"/>
      <c r="K1542" s="71"/>
      <c r="L1542" s="72"/>
      <c r="M1542" s="42">
        <f>IF($D$5=Abfrage!$O$2,(MONTH(C1542)),(VLOOKUP((MONTH(C1542)),Abfrage!$I$2:$J$13,2,FALSE)))</f>
        <v>1</v>
      </c>
      <c r="N1542" s="18">
        <f t="shared" si="161"/>
        <v>0</v>
      </c>
      <c r="O1542" s="18">
        <f t="shared" si="166"/>
        <v>0</v>
      </c>
      <c r="P1542" s="18">
        <f t="shared" si="162"/>
        <v>0</v>
      </c>
      <c r="Q1542" s="18">
        <f t="shared" si="163"/>
        <v>0</v>
      </c>
      <c r="R1542" s="18">
        <f t="shared" si="164"/>
        <v>0</v>
      </c>
      <c r="S1542" s="18">
        <f t="shared" si="165"/>
        <v>0</v>
      </c>
      <c r="T1542" s="52" t="e">
        <f>VLOOKUP(I1542,Konten!A:D,4,FALSE)</f>
        <v>#N/A</v>
      </c>
    </row>
    <row r="1543" spans="1:20">
      <c r="A1543" s="67"/>
      <c r="B1543" s="67">
        <f t="shared" si="167"/>
        <v>1534</v>
      </c>
      <c r="C1543" s="68"/>
      <c r="D1543" s="69"/>
      <c r="E1543" s="69"/>
      <c r="F1543" s="69"/>
      <c r="G1543" s="70"/>
      <c r="H1543" s="69"/>
      <c r="I1543" s="70"/>
      <c r="J1543" s="71"/>
      <c r="K1543" s="71"/>
      <c r="L1543" s="72"/>
      <c r="M1543" s="42">
        <f>IF($D$5=Abfrage!$O$2,(MONTH(C1543)),(VLOOKUP((MONTH(C1543)),Abfrage!$I$2:$J$13,2,FALSE)))</f>
        <v>1</v>
      </c>
      <c r="N1543" s="18">
        <f t="shared" si="161"/>
        <v>0</v>
      </c>
      <c r="O1543" s="18">
        <f t="shared" si="166"/>
        <v>0</v>
      </c>
      <c r="P1543" s="18">
        <f t="shared" si="162"/>
        <v>0</v>
      </c>
      <c r="Q1543" s="18">
        <f t="shared" si="163"/>
        <v>0</v>
      </c>
      <c r="R1543" s="18">
        <f t="shared" si="164"/>
        <v>0</v>
      </c>
      <c r="S1543" s="18">
        <f t="shared" si="165"/>
        <v>0</v>
      </c>
      <c r="T1543" s="52" t="e">
        <f>VLOOKUP(I1543,Konten!A:D,4,FALSE)</f>
        <v>#N/A</v>
      </c>
    </row>
    <row r="1544" spans="1:20">
      <c r="A1544" s="67"/>
      <c r="B1544" s="67">
        <f t="shared" si="167"/>
        <v>1535</v>
      </c>
      <c r="C1544" s="68"/>
      <c r="D1544" s="69"/>
      <c r="E1544" s="69"/>
      <c r="F1544" s="69"/>
      <c r="G1544" s="70"/>
      <c r="H1544" s="69"/>
      <c r="I1544" s="70"/>
      <c r="J1544" s="71"/>
      <c r="K1544" s="71"/>
      <c r="L1544" s="72"/>
      <c r="M1544" s="42">
        <f>IF($D$5=Abfrage!$O$2,(MONTH(C1544)),(VLOOKUP((MONTH(C1544)),Abfrage!$I$2:$J$13,2,FALSE)))</f>
        <v>1</v>
      </c>
      <c r="N1544" s="18">
        <f t="shared" si="161"/>
        <v>0</v>
      </c>
      <c r="O1544" s="18">
        <f t="shared" si="166"/>
        <v>0</v>
      </c>
      <c r="P1544" s="18">
        <f t="shared" si="162"/>
        <v>0</v>
      </c>
      <c r="Q1544" s="18">
        <f t="shared" si="163"/>
        <v>0</v>
      </c>
      <c r="R1544" s="18">
        <f t="shared" si="164"/>
        <v>0</v>
      </c>
      <c r="S1544" s="18">
        <f t="shared" si="165"/>
        <v>0</v>
      </c>
      <c r="T1544" s="52" t="e">
        <f>VLOOKUP(I1544,Konten!A:D,4,FALSE)</f>
        <v>#N/A</v>
      </c>
    </row>
    <row r="1545" spans="1:20">
      <c r="A1545" s="67"/>
      <c r="B1545" s="67">
        <f t="shared" si="167"/>
        <v>1536</v>
      </c>
      <c r="C1545" s="68"/>
      <c r="D1545" s="69"/>
      <c r="E1545" s="69"/>
      <c r="F1545" s="69"/>
      <c r="G1545" s="70"/>
      <c r="H1545" s="69"/>
      <c r="I1545" s="70"/>
      <c r="J1545" s="71"/>
      <c r="K1545" s="71"/>
      <c r="L1545" s="72"/>
      <c r="M1545" s="42">
        <f>IF($D$5=Abfrage!$O$2,(MONTH(C1545)),(VLOOKUP((MONTH(C1545)),Abfrage!$I$2:$J$13,2,FALSE)))</f>
        <v>1</v>
      </c>
      <c r="N1545" s="18">
        <f t="shared" si="161"/>
        <v>0</v>
      </c>
      <c r="O1545" s="18">
        <f t="shared" si="166"/>
        <v>0</v>
      </c>
      <c r="P1545" s="18">
        <f t="shared" si="162"/>
        <v>0</v>
      </c>
      <c r="Q1545" s="18">
        <f t="shared" si="163"/>
        <v>0</v>
      </c>
      <c r="R1545" s="18">
        <f t="shared" si="164"/>
        <v>0</v>
      </c>
      <c r="S1545" s="18">
        <f t="shared" si="165"/>
        <v>0</v>
      </c>
      <c r="T1545" s="52" t="e">
        <f>VLOOKUP(I1545,Konten!A:D,4,FALSE)</f>
        <v>#N/A</v>
      </c>
    </row>
    <row r="1546" spans="1:20">
      <c r="A1546" s="67"/>
      <c r="B1546" s="67">
        <f t="shared" si="167"/>
        <v>1537</v>
      </c>
      <c r="C1546" s="68"/>
      <c r="D1546" s="69"/>
      <c r="E1546" s="69"/>
      <c r="F1546" s="69"/>
      <c r="G1546" s="70"/>
      <c r="H1546" s="69"/>
      <c r="I1546" s="70"/>
      <c r="J1546" s="71"/>
      <c r="K1546" s="71"/>
      <c r="L1546" s="72"/>
      <c r="M1546" s="42">
        <f>IF($D$5=Abfrage!$O$2,(MONTH(C1546)),(VLOOKUP((MONTH(C1546)),Abfrage!$I$2:$J$13,2,FALSE)))</f>
        <v>1</v>
      </c>
      <c r="N1546" s="18">
        <f t="shared" ref="N1546:N1609" si="168">(SUM(P1546:S1546))-(SUM(J1546:K1546))</f>
        <v>0</v>
      </c>
      <c r="O1546" s="18">
        <f t="shared" si="166"/>
        <v>0</v>
      </c>
      <c r="P1546" s="18">
        <f t="shared" ref="P1546:P1609" si="169">IFERROR((ROUND((+J1546/(1+L1546)*L1546),2)),0)</f>
        <v>0</v>
      </c>
      <c r="Q1546" s="18">
        <f t="shared" ref="Q1546:Q1609" si="170">IFERROR(ROUND(IF(L1546=100%,K1546,(K1546/(1+L1546)*L1546)),2),0)</f>
        <v>0</v>
      </c>
      <c r="R1546" s="18">
        <f t="shared" ref="R1546:R1609" si="171">+J1546-P1546</f>
        <v>0</v>
      </c>
      <c r="S1546" s="18">
        <f t="shared" ref="S1546:S1609" si="172">+K1546-Q1546</f>
        <v>0</v>
      </c>
      <c r="T1546" s="52" t="e">
        <f>VLOOKUP(I1546,Konten!A:D,4,FALSE)</f>
        <v>#N/A</v>
      </c>
    </row>
    <row r="1547" spans="1:20">
      <c r="A1547" s="67"/>
      <c r="B1547" s="67">
        <f t="shared" si="167"/>
        <v>1538</v>
      </c>
      <c r="C1547" s="68"/>
      <c r="D1547" s="69"/>
      <c r="E1547" s="69"/>
      <c r="F1547" s="69"/>
      <c r="G1547" s="70"/>
      <c r="H1547" s="69"/>
      <c r="I1547" s="70"/>
      <c r="J1547" s="71"/>
      <c r="K1547" s="71"/>
      <c r="L1547" s="72"/>
      <c r="M1547" s="42">
        <f>IF($D$5=Abfrage!$O$2,(MONTH(C1547)),(VLOOKUP((MONTH(C1547)),Abfrage!$I$2:$J$13,2,FALSE)))</f>
        <v>1</v>
      </c>
      <c r="N1547" s="18">
        <f t="shared" si="168"/>
        <v>0</v>
      </c>
      <c r="O1547" s="18">
        <f t="shared" ref="O1547:O1610" si="173">IF(L1547="EUST",K1547,0)</f>
        <v>0</v>
      </c>
      <c r="P1547" s="18">
        <f t="shared" si="169"/>
        <v>0</v>
      </c>
      <c r="Q1547" s="18">
        <f t="shared" si="170"/>
        <v>0</v>
      </c>
      <c r="R1547" s="18">
        <f t="shared" si="171"/>
        <v>0</v>
      </c>
      <c r="S1547" s="18">
        <f t="shared" si="172"/>
        <v>0</v>
      </c>
      <c r="T1547" s="52" t="e">
        <f>VLOOKUP(I1547,Konten!A:D,4,FALSE)</f>
        <v>#N/A</v>
      </c>
    </row>
    <row r="1548" spans="1:20">
      <c r="A1548" s="67"/>
      <c r="B1548" s="67">
        <f t="shared" ref="B1548:B1611" si="174">B1547+1</f>
        <v>1539</v>
      </c>
      <c r="C1548" s="68"/>
      <c r="D1548" s="69"/>
      <c r="E1548" s="69"/>
      <c r="F1548" s="69"/>
      <c r="G1548" s="70"/>
      <c r="H1548" s="69"/>
      <c r="I1548" s="70"/>
      <c r="J1548" s="71"/>
      <c r="K1548" s="71"/>
      <c r="L1548" s="72"/>
      <c r="M1548" s="42">
        <f>IF($D$5=Abfrage!$O$2,(MONTH(C1548)),(VLOOKUP((MONTH(C1548)),Abfrage!$I$2:$J$13,2,FALSE)))</f>
        <v>1</v>
      </c>
      <c r="N1548" s="18">
        <f t="shared" si="168"/>
        <v>0</v>
      </c>
      <c r="O1548" s="18">
        <f t="shared" si="173"/>
        <v>0</v>
      </c>
      <c r="P1548" s="18">
        <f t="shared" si="169"/>
        <v>0</v>
      </c>
      <c r="Q1548" s="18">
        <f t="shared" si="170"/>
        <v>0</v>
      </c>
      <c r="R1548" s="18">
        <f t="shared" si="171"/>
        <v>0</v>
      </c>
      <c r="S1548" s="18">
        <f t="shared" si="172"/>
        <v>0</v>
      </c>
      <c r="T1548" s="52" t="e">
        <f>VLOOKUP(I1548,Konten!A:D,4,FALSE)</f>
        <v>#N/A</v>
      </c>
    </row>
    <row r="1549" spans="1:20">
      <c r="A1549" s="67"/>
      <c r="B1549" s="67">
        <f t="shared" si="174"/>
        <v>1540</v>
      </c>
      <c r="C1549" s="68"/>
      <c r="D1549" s="69"/>
      <c r="E1549" s="69"/>
      <c r="F1549" s="69"/>
      <c r="G1549" s="70"/>
      <c r="H1549" s="69"/>
      <c r="I1549" s="70"/>
      <c r="J1549" s="71"/>
      <c r="K1549" s="71"/>
      <c r="L1549" s="72"/>
      <c r="M1549" s="42">
        <f>IF($D$5=Abfrage!$O$2,(MONTH(C1549)),(VLOOKUP((MONTH(C1549)),Abfrage!$I$2:$J$13,2,FALSE)))</f>
        <v>1</v>
      </c>
      <c r="N1549" s="18">
        <f t="shared" si="168"/>
        <v>0</v>
      </c>
      <c r="O1549" s="18">
        <f t="shared" si="173"/>
        <v>0</v>
      </c>
      <c r="P1549" s="18">
        <f t="shared" si="169"/>
        <v>0</v>
      </c>
      <c r="Q1549" s="18">
        <f t="shared" si="170"/>
        <v>0</v>
      </c>
      <c r="R1549" s="18">
        <f t="shared" si="171"/>
        <v>0</v>
      </c>
      <c r="S1549" s="18">
        <f t="shared" si="172"/>
        <v>0</v>
      </c>
      <c r="T1549" s="52" t="e">
        <f>VLOOKUP(I1549,Konten!A:D,4,FALSE)</f>
        <v>#N/A</v>
      </c>
    </row>
    <row r="1550" spans="1:20">
      <c r="A1550" s="67"/>
      <c r="B1550" s="67">
        <f t="shared" si="174"/>
        <v>1541</v>
      </c>
      <c r="C1550" s="68"/>
      <c r="D1550" s="69"/>
      <c r="E1550" s="69"/>
      <c r="F1550" s="69"/>
      <c r="G1550" s="70"/>
      <c r="H1550" s="69"/>
      <c r="I1550" s="70"/>
      <c r="J1550" s="71"/>
      <c r="K1550" s="71"/>
      <c r="L1550" s="72"/>
      <c r="M1550" s="42">
        <f>IF($D$5=Abfrage!$O$2,(MONTH(C1550)),(VLOOKUP((MONTH(C1550)),Abfrage!$I$2:$J$13,2,FALSE)))</f>
        <v>1</v>
      </c>
      <c r="N1550" s="18">
        <f t="shared" si="168"/>
        <v>0</v>
      </c>
      <c r="O1550" s="18">
        <f t="shared" si="173"/>
        <v>0</v>
      </c>
      <c r="P1550" s="18">
        <f t="shared" si="169"/>
        <v>0</v>
      </c>
      <c r="Q1550" s="18">
        <f t="shared" si="170"/>
        <v>0</v>
      </c>
      <c r="R1550" s="18">
        <f t="shared" si="171"/>
        <v>0</v>
      </c>
      <c r="S1550" s="18">
        <f t="shared" si="172"/>
        <v>0</v>
      </c>
      <c r="T1550" s="52" t="e">
        <f>VLOOKUP(I1550,Konten!A:D,4,FALSE)</f>
        <v>#N/A</v>
      </c>
    </row>
    <row r="1551" spans="1:20">
      <c r="A1551" s="67"/>
      <c r="B1551" s="67">
        <f t="shared" si="174"/>
        <v>1542</v>
      </c>
      <c r="C1551" s="68"/>
      <c r="D1551" s="69"/>
      <c r="E1551" s="69"/>
      <c r="F1551" s="69"/>
      <c r="G1551" s="70"/>
      <c r="H1551" s="69"/>
      <c r="I1551" s="70"/>
      <c r="J1551" s="71"/>
      <c r="K1551" s="71"/>
      <c r="L1551" s="72"/>
      <c r="M1551" s="42">
        <f>IF($D$5=Abfrage!$O$2,(MONTH(C1551)),(VLOOKUP((MONTH(C1551)),Abfrage!$I$2:$J$13,2,FALSE)))</f>
        <v>1</v>
      </c>
      <c r="N1551" s="18">
        <f t="shared" si="168"/>
        <v>0</v>
      </c>
      <c r="O1551" s="18">
        <f t="shared" si="173"/>
        <v>0</v>
      </c>
      <c r="P1551" s="18">
        <f t="shared" si="169"/>
        <v>0</v>
      </c>
      <c r="Q1551" s="18">
        <f t="shared" si="170"/>
        <v>0</v>
      </c>
      <c r="R1551" s="18">
        <f t="shared" si="171"/>
        <v>0</v>
      </c>
      <c r="S1551" s="18">
        <f t="shared" si="172"/>
        <v>0</v>
      </c>
      <c r="T1551" s="52" t="e">
        <f>VLOOKUP(I1551,Konten!A:D,4,FALSE)</f>
        <v>#N/A</v>
      </c>
    </row>
    <row r="1552" spans="1:20">
      <c r="A1552" s="67"/>
      <c r="B1552" s="67">
        <f t="shared" si="174"/>
        <v>1543</v>
      </c>
      <c r="C1552" s="68"/>
      <c r="D1552" s="69"/>
      <c r="E1552" s="69"/>
      <c r="F1552" s="69"/>
      <c r="G1552" s="70"/>
      <c r="H1552" s="69"/>
      <c r="I1552" s="70"/>
      <c r="J1552" s="71"/>
      <c r="K1552" s="71"/>
      <c r="L1552" s="72"/>
      <c r="M1552" s="42">
        <f>IF($D$5=Abfrage!$O$2,(MONTH(C1552)),(VLOOKUP((MONTH(C1552)),Abfrage!$I$2:$J$13,2,FALSE)))</f>
        <v>1</v>
      </c>
      <c r="N1552" s="18">
        <f t="shared" si="168"/>
        <v>0</v>
      </c>
      <c r="O1552" s="18">
        <f t="shared" si="173"/>
        <v>0</v>
      </c>
      <c r="P1552" s="18">
        <f t="shared" si="169"/>
        <v>0</v>
      </c>
      <c r="Q1552" s="18">
        <f t="shared" si="170"/>
        <v>0</v>
      </c>
      <c r="R1552" s="18">
        <f t="shared" si="171"/>
        <v>0</v>
      </c>
      <c r="S1552" s="18">
        <f t="shared" si="172"/>
        <v>0</v>
      </c>
      <c r="T1552" s="52" t="e">
        <f>VLOOKUP(I1552,Konten!A:D,4,FALSE)</f>
        <v>#N/A</v>
      </c>
    </row>
    <row r="1553" spans="1:20">
      <c r="A1553" s="67"/>
      <c r="B1553" s="67">
        <f t="shared" si="174"/>
        <v>1544</v>
      </c>
      <c r="C1553" s="68"/>
      <c r="D1553" s="69"/>
      <c r="E1553" s="69"/>
      <c r="F1553" s="69"/>
      <c r="G1553" s="70"/>
      <c r="H1553" s="69"/>
      <c r="I1553" s="70"/>
      <c r="J1553" s="71"/>
      <c r="K1553" s="71"/>
      <c r="L1553" s="72"/>
      <c r="M1553" s="42">
        <f>IF($D$5=Abfrage!$O$2,(MONTH(C1553)),(VLOOKUP((MONTH(C1553)),Abfrage!$I$2:$J$13,2,FALSE)))</f>
        <v>1</v>
      </c>
      <c r="N1553" s="18">
        <f t="shared" si="168"/>
        <v>0</v>
      </c>
      <c r="O1553" s="18">
        <f t="shared" si="173"/>
        <v>0</v>
      </c>
      <c r="P1553" s="18">
        <f t="shared" si="169"/>
        <v>0</v>
      </c>
      <c r="Q1553" s="18">
        <f t="shared" si="170"/>
        <v>0</v>
      </c>
      <c r="R1553" s="18">
        <f t="shared" si="171"/>
        <v>0</v>
      </c>
      <c r="S1553" s="18">
        <f t="shared" si="172"/>
        <v>0</v>
      </c>
      <c r="T1553" s="52" t="e">
        <f>VLOOKUP(I1553,Konten!A:D,4,FALSE)</f>
        <v>#N/A</v>
      </c>
    </row>
    <row r="1554" spans="1:20">
      <c r="A1554" s="67"/>
      <c r="B1554" s="67">
        <f t="shared" si="174"/>
        <v>1545</v>
      </c>
      <c r="C1554" s="68"/>
      <c r="D1554" s="69"/>
      <c r="E1554" s="69"/>
      <c r="F1554" s="69"/>
      <c r="G1554" s="70"/>
      <c r="H1554" s="69"/>
      <c r="I1554" s="70"/>
      <c r="J1554" s="71"/>
      <c r="K1554" s="71"/>
      <c r="L1554" s="72"/>
      <c r="M1554" s="42">
        <f>IF($D$5=Abfrage!$O$2,(MONTH(C1554)),(VLOOKUP((MONTH(C1554)),Abfrage!$I$2:$J$13,2,FALSE)))</f>
        <v>1</v>
      </c>
      <c r="N1554" s="18">
        <f t="shared" si="168"/>
        <v>0</v>
      </c>
      <c r="O1554" s="18">
        <f t="shared" si="173"/>
        <v>0</v>
      </c>
      <c r="P1554" s="18">
        <f t="shared" si="169"/>
        <v>0</v>
      </c>
      <c r="Q1554" s="18">
        <f t="shared" si="170"/>
        <v>0</v>
      </c>
      <c r="R1554" s="18">
        <f t="shared" si="171"/>
        <v>0</v>
      </c>
      <c r="S1554" s="18">
        <f t="shared" si="172"/>
        <v>0</v>
      </c>
      <c r="T1554" s="52" t="e">
        <f>VLOOKUP(I1554,Konten!A:D,4,FALSE)</f>
        <v>#N/A</v>
      </c>
    </row>
    <row r="1555" spans="1:20">
      <c r="A1555" s="67"/>
      <c r="B1555" s="67">
        <f t="shared" si="174"/>
        <v>1546</v>
      </c>
      <c r="C1555" s="68"/>
      <c r="D1555" s="69"/>
      <c r="E1555" s="69"/>
      <c r="F1555" s="69"/>
      <c r="G1555" s="70"/>
      <c r="H1555" s="69"/>
      <c r="I1555" s="70"/>
      <c r="J1555" s="71"/>
      <c r="K1555" s="71"/>
      <c r="L1555" s="72"/>
      <c r="M1555" s="42">
        <f>IF($D$5=Abfrage!$O$2,(MONTH(C1555)),(VLOOKUP((MONTH(C1555)),Abfrage!$I$2:$J$13,2,FALSE)))</f>
        <v>1</v>
      </c>
      <c r="N1555" s="18">
        <f t="shared" si="168"/>
        <v>0</v>
      </c>
      <c r="O1555" s="18">
        <f t="shared" si="173"/>
        <v>0</v>
      </c>
      <c r="P1555" s="18">
        <f t="shared" si="169"/>
        <v>0</v>
      </c>
      <c r="Q1555" s="18">
        <f t="shared" si="170"/>
        <v>0</v>
      </c>
      <c r="R1555" s="18">
        <f t="shared" si="171"/>
        <v>0</v>
      </c>
      <c r="S1555" s="18">
        <f t="shared" si="172"/>
        <v>0</v>
      </c>
      <c r="T1555" s="52" t="e">
        <f>VLOOKUP(I1555,Konten!A:D,4,FALSE)</f>
        <v>#N/A</v>
      </c>
    </row>
    <row r="1556" spans="1:20">
      <c r="A1556" s="67"/>
      <c r="B1556" s="67">
        <f t="shared" si="174"/>
        <v>1547</v>
      </c>
      <c r="C1556" s="68"/>
      <c r="D1556" s="69"/>
      <c r="E1556" s="69"/>
      <c r="F1556" s="69"/>
      <c r="G1556" s="70"/>
      <c r="H1556" s="69"/>
      <c r="I1556" s="70"/>
      <c r="J1556" s="71"/>
      <c r="K1556" s="71"/>
      <c r="L1556" s="72"/>
      <c r="M1556" s="42">
        <f>IF($D$5=Abfrage!$O$2,(MONTH(C1556)),(VLOOKUP((MONTH(C1556)),Abfrage!$I$2:$J$13,2,FALSE)))</f>
        <v>1</v>
      </c>
      <c r="N1556" s="18">
        <f t="shared" si="168"/>
        <v>0</v>
      </c>
      <c r="O1556" s="18">
        <f t="shared" si="173"/>
        <v>0</v>
      </c>
      <c r="P1556" s="18">
        <f t="shared" si="169"/>
        <v>0</v>
      </c>
      <c r="Q1556" s="18">
        <f t="shared" si="170"/>
        <v>0</v>
      </c>
      <c r="R1556" s="18">
        <f t="shared" si="171"/>
        <v>0</v>
      </c>
      <c r="S1556" s="18">
        <f t="shared" si="172"/>
        <v>0</v>
      </c>
      <c r="T1556" s="52" t="e">
        <f>VLOOKUP(I1556,Konten!A:D,4,FALSE)</f>
        <v>#N/A</v>
      </c>
    </row>
    <row r="1557" spans="1:20">
      <c r="A1557" s="67"/>
      <c r="B1557" s="67">
        <f t="shared" si="174"/>
        <v>1548</v>
      </c>
      <c r="C1557" s="68"/>
      <c r="D1557" s="69"/>
      <c r="E1557" s="69"/>
      <c r="F1557" s="69"/>
      <c r="G1557" s="70"/>
      <c r="H1557" s="69"/>
      <c r="I1557" s="70"/>
      <c r="J1557" s="71"/>
      <c r="K1557" s="71"/>
      <c r="L1557" s="72"/>
      <c r="M1557" s="42">
        <f>IF($D$5=Abfrage!$O$2,(MONTH(C1557)),(VLOOKUP((MONTH(C1557)),Abfrage!$I$2:$J$13,2,FALSE)))</f>
        <v>1</v>
      </c>
      <c r="N1557" s="18">
        <f t="shared" si="168"/>
        <v>0</v>
      </c>
      <c r="O1557" s="18">
        <f t="shared" si="173"/>
        <v>0</v>
      </c>
      <c r="P1557" s="18">
        <f t="shared" si="169"/>
        <v>0</v>
      </c>
      <c r="Q1557" s="18">
        <f t="shared" si="170"/>
        <v>0</v>
      </c>
      <c r="R1557" s="18">
        <f t="shared" si="171"/>
        <v>0</v>
      </c>
      <c r="S1557" s="18">
        <f t="shared" si="172"/>
        <v>0</v>
      </c>
      <c r="T1557" s="52" t="e">
        <f>VLOOKUP(I1557,Konten!A:D,4,FALSE)</f>
        <v>#N/A</v>
      </c>
    </row>
    <row r="1558" spans="1:20">
      <c r="A1558" s="67"/>
      <c r="B1558" s="67">
        <f t="shared" si="174"/>
        <v>1549</v>
      </c>
      <c r="C1558" s="68"/>
      <c r="D1558" s="69"/>
      <c r="E1558" s="69"/>
      <c r="F1558" s="69"/>
      <c r="G1558" s="70"/>
      <c r="H1558" s="69"/>
      <c r="I1558" s="70"/>
      <c r="J1558" s="71"/>
      <c r="K1558" s="71"/>
      <c r="L1558" s="72"/>
      <c r="M1558" s="42">
        <f>IF($D$5=Abfrage!$O$2,(MONTH(C1558)),(VLOOKUP((MONTH(C1558)),Abfrage!$I$2:$J$13,2,FALSE)))</f>
        <v>1</v>
      </c>
      <c r="N1558" s="18">
        <f t="shared" si="168"/>
        <v>0</v>
      </c>
      <c r="O1558" s="18">
        <f t="shared" si="173"/>
        <v>0</v>
      </c>
      <c r="P1558" s="18">
        <f t="shared" si="169"/>
        <v>0</v>
      </c>
      <c r="Q1558" s="18">
        <f t="shared" si="170"/>
        <v>0</v>
      </c>
      <c r="R1558" s="18">
        <f t="shared" si="171"/>
        <v>0</v>
      </c>
      <c r="S1558" s="18">
        <f t="shared" si="172"/>
        <v>0</v>
      </c>
      <c r="T1558" s="52" t="e">
        <f>VLOOKUP(I1558,Konten!A:D,4,FALSE)</f>
        <v>#N/A</v>
      </c>
    </row>
    <row r="1559" spans="1:20">
      <c r="A1559" s="67"/>
      <c r="B1559" s="67">
        <f t="shared" si="174"/>
        <v>1550</v>
      </c>
      <c r="C1559" s="68"/>
      <c r="D1559" s="69"/>
      <c r="E1559" s="69"/>
      <c r="F1559" s="69"/>
      <c r="G1559" s="70"/>
      <c r="H1559" s="69"/>
      <c r="I1559" s="70"/>
      <c r="J1559" s="71"/>
      <c r="K1559" s="71"/>
      <c r="L1559" s="72"/>
      <c r="M1559" s="42">
        <f>IF($D$5=Abfrage!$O$2,(MONTH(C1559)),(VLOOKUP((MONTH(C1559)),Abfrage!$I$2:$J$13,2,FALSE)))</f>
        <v>1</v>
      </c>
      <c r="N1559" s="18">
        <f t="shared" si="168"/>
        <v>0</v>
      </c>
      <c r="O1559" s="18">
        <f t="shared" si="173"/>
        <v>0</v>
      </c>
      <c r="P1559" s="18">
        <f t="shared" si="169"/>
        <v>0</v>
      </c>
      <c r="Q1559" s="18">
        <f t="shared" si="170"/>
        <v>0</v>
      </c>
      <c r="R1559" s="18">
        <f t="shared" si="171"/>
        <v>0</v>
      </c>
      <c r="S1559" s="18">
        <f t="shared" si="172"/>
        <v>0</v>
      </c>
      <c r="T1559" s="52" t="e">
        <f>VLOOKUP(I1559,Konten!A:D,4,FALSE)</f>
        <v>#N/A</v>
      </c>
    </row>
    <row r="1560" spans="1:20">
      <c r="A1560" s="67"/>
      <c r="B1560" s="67">
        <f t="shared" si="174"/>
        <v>1551</v>
      </c>
      <c r="C1560" s="68"/>
      <c r="D1560" s="69"/>
      <c r="E1560" s="69"/>
      <c r="F1560" s="69"/>
      <c r="G1560" s="70"/>
      <c r="H1560" s="69"/>
      <c r="I1560" s="70"/>
      <c r="J1560" s="71"/>
      <c r="K1560" s="71"/>
      <c r="L1560" s="72"/>
      <c r="M1560" s="42">
        <f>IF($D$5=Abfrage!$O$2,(MONTH(C1560)),(VLOOKUP((MONTH(C1560)),Abfrage!$I$2:$J$13,2,FALSE)))</f>
        <v>1</v>
      </c>
      <c r="N1560" s="18">
        <f t="shared" si="168"/>
        <v>0</v>
      </c>
      <c r="O1560" s="18">
        <f t="shared" si="173"/>
        <v>0</v>
      </c>
      <c r="P1560" s="18">
        <f t="shared" si="169"/>
        <v>0</v>
      </c>
      <c r="Q1560" s="18">
        <f t="shared" si="170"/>
        <v>0</v>
      </c>
      <c r="R1560" s="18">
        <f t="shared" si="171"/>
        <v>0</v>
      </c>
      <c r="S1560" s="18">
        <f t="shared" si="172"/>
        <v>0</v>
      </c>
      <c r="T1560" s="52" t="e">
        <f>VLOOKUP(I1560,Konten!A:D,4,FALSE)</f>
        <v>#N/A</v>
      </c>
    </row>
    <row r="1561" spans="1:20">
      <c r="A1561" s="67"/>
      <c r="B1561" s="67">
        <f t="shared" si="174"/>
        <v>1552</v>
      </c>
      <c r="C1561" s="68"/>
      <c r="D1561" s="69"/>
      <c r="E1561" s="69"/>
      <c r="F1561" s="69"/>
      <c r="G1561" s="70"/>
      <c r="H1561" s="69"/>
      <c r="I1561" s="70"/>
      <c r="J1561" s="71"/>
      <c r="K1561" s="71"/>
      <c r="L1561" s="72"/>
      <c r="M1561" s="42">
        <f>IF($D$5=Abfrage!$O$2,(MONTH(C1561)),(VLOOKUP((MONTH(C1561)),Abfrage!$I$2:$J$13,2,FALSE)))</f>
        <v>1</v>
      </c>
      <c r="N1561" s="18">
        <f t="shared" si="168"/>
        <v>0</v>
      </c>
      <c r="O1561" s="18">
        <f t="shared" si="173"/>
        <v>0</v>
      </c>
      <c r="P1561" s="18">
        <f t="shared" si="169"/>
        <v>0</v>
      </c>
      <c r="Q1561" s="18">
        <f t="shared" si="170"/>
        <v>0</v>
      </c>
      <c r="R1561" s="18">
        <f t="shared" si="171"/>
        <v>0</v>
      </c>
      <c r="S1561" s="18">
        <f t="shared" si="172"/>
        <v>0</v>
      </c>
      <c r="T1561" s="52" t="e">
        <f>VLOOKUP(I1561,Konten!A:D,4,FALSE)</f>
        <v>#N/A</v>
      </c>
    </row>
    <row r="1562" spans="1:20">
      <c r="A1562" s="67"/>
      <c r="B1562" s="67">
        <f t="shared" si="174"/>
        <v>1553</v>
      </c>
      <c r="C1562" s="68"/>
      <c r="D1562" s="69"/>
      <c r="E1562" s="69"/>
      <c r="F1562" s="69"/>
      <c r="G1562" s="70"/>
      <c r="H1562" s="69"/>
      <c r="I1562" s="70"/>
      <c r="J1562" s="71"/>
      <c r="K1562" s="71"/>
      <c r="L1562" s="72"/>
      <c r="M1562" s="42">
        <f>IF($D$5=Abfrage!$O$2,(MONTH(C1562)),(VLOOKUP((MONTH(C1562)),Abfrage!$I$2:$J$13,2,FALSE)))</f>
        <v>1</v>
      </c>
      <c r="N1562" s="18">
        <f t="shared" si="168"/>
        <v>0</v>
      </c>
      <c r="O1562" s="18">
        <f t="shared" si="173"/>
        <v>0</v>
      </c>
      <c r="P1562" s="18">
        <f t="shared" si="169"/>
        <v>0</v>
      </c>
      <c r="Q1562" s="18">
        <f t="shared" si="170"/>
        <v>0</v>
      </c>
      <c r="R1562" s="18">
        <f t="shared" si="171"/>
        <v>0</v>
      </c>
      <c r="S1562" s="18">
        <f t="shared" si="172"/>
        <v>0</v>
      </c>
      <c r="T1562" s="52" t="e">
        <f>VLOOKUP(I1562,Konten!A:D,4,FALSE)</f>
        <v>#N/A</v>
      </c>
    </row>
    <row r="1563" spans="1:20">
      <c r="A1563" s="67"/>
      <c r="B1563" s="67">
        <f t="shared" si="174"/>
        <v>1554</v>
      </c>
      <c r="C1563" s="68"/>
      <c r="D1563" s="69"/>
      <c r="E1563" s="69"/>
      <c r="F1563" s="69"/>
      <c r="G1563" s="70"/>
      <c r="H1563" s="69"/>
      <c r="I1563" s="70"/>
      <c r="J1563" s="71"/>
      <c r="K1563" s="71"/>
      <c r="L1563" s="72"/>
      <c r="M1563" s="42">
        <f>IF($D$5=Abfrage!$O$2,(MONTH(C1563)),(VLOOKUP((MONTH(C1563)),Abfrage!$I$2:$J$13,2,FALSE)))</f>
        <v>1</v>
      </c>
      <c r="N1563" s="18">
        <f t="shared" si="168"/>
        <v>0</v>
      </c>
      <c r="O1563" s="18">
        <f t="shared" si="173"/>
        <v>0</v>
      </c>
      <c r="P1563" s="18">
        <f t="shared" si="169"/>
        <v>0</v>
      </c>
      <c r="Q1563" s="18">
        <f t="shared" si="170"/>
        <v>0</v>
      </c>
      <c r="R1563" s="18">
        <f t="shared" si="171"/>
        <v>0</v>
      </c>
      <c r="S1563" s="18">
        <f t="shared" si="172"/>
        <v>0</v>
      </c>
      <c r="T1563" s="52" t="e">
        <f>VLOOKUP(I1563,Konten!A:D,4,FALSE)</f>
        <v>#N/A</v>
      </c>
    </row>
    <row r="1564" spans="1:20">
      <c r="A1564" s="67"/>
      <c r="B1564" s="67">
        <f t="shared" si="174"/>
        <v>1555</v>
      </c>
      <c r="C1564" s="68"/>
      <c r="D1564" s="69"/>
      <c r="E1564" s="69"/>
      <c r="F1564" s="69"/>
      <c r="G1564" s="70"/>
      <c r="H1564" s="69"/>
      <c r="I1564" s="70"/>
      <c r="J1564" s="71"/>
      <c r="K1564" s="71"/>
      <c r="L1564" s="72"/>
      <c r="M1564" s="42">
        <f>IF($D$5=Abfrage!$O$2,(MONTH(C1564)),(VLOOKUP((MONTH(C1564)),Abfrage!$I$2:$J$13,2,FALSE)))</f>
        <v>1</v>
      </c>
      <c r="N1564" s="18">
        <f t="shared" si="168"/>
        <v>0</v>
      </c>
      <c r="O1564" s="18">
        <f t="shared" si="173"/>
        <v>0</v>
      </c>
      <c r="P1564" s="18">
        <f t="shared" si="169"/>
        <v>0</v>
      </c>
      <c r="Q1564" s="18">
        <f t="shared" si="170"/>
        <v>0</v>
      </c>
      <c r="R1564" s="18">
        <f t="shared" si="171"/>
        <v>0</v>
      </c>
      <c r="S1564" s="18">
        <f t="shared" si="172"/>
        <v>0</v>
      </c>
      <c r="T1564" s="52" t="e">
        <f>VLOOKUP(I1564,Konten!A:D,4,FALSE)</f>
        <v>#N/A</v>
      </c>
    </row>
    <row r="1565" spans="1:20">
      <c r="A1565" s="67"/>
      <c r="B1565" s="67">
        <f t="shared" si="174"/>
        <v>1556</v>
      </c>
      <c r="C1565" s="68"/>
      <c r="D1565" s="69"/>
      <c r="E1565" s="69"/>
      <c r="F1565" s="69"/>
      <c r="G1565" s="70"/>
      <c r="H1565" s="69"/>
      <c r="I1565" s="70"/>
      <c r="J1565" s="71"/>
      <c r="K1565" s="71"/>
      <c r="L1565" s="72"/>
      <c r="M1565" s="42">
        <f>IF($D$5=Abfrage!$O$2,(MONTH(C1565)),(VLOOKUP((MONTH(C1565)),Abfrage!$I$2:$J$13,2,FALSE)))</f>
        <v>1</v>
      </c>
      <c r="N1565" s="18">
        <f t="shared" si="168"/>
        <v>0</v>
      </c>
      <c r="O1565" s="18">
        <f t="shared" si="173"/>
        <v>0</v>
      </c>
      <c r="P1565" s="18">
        <f t="shared" si="169"/>
        <v>0</v>
      </c>
      <c r="Q1565" s="18">
        <f t="shared" si="170"/>
        <v>0</v>
      </c>
      <c r="R1565" s="18">
        <f t="shared" si="171"/>
        <v>0</v>
      </c>
      <c r="S1565" s="18">
        <f t="shared" si="172"/>
        <v>0</v>
      </c>
      <c r="T1565" s="52" t="e">
        <f>VLOOKUP(I1565,Konten!A:D,4,FALSE)</f>
        <v>#N/A</v>
      </c>
    </row>
    <row r="1566" spans="1:20">
      <c r="A1566" s="67"/>
      <c r="B1566" s="67">
        <f t="shared" si="174"/>
        <v>1557</v>
      </c>
      <c r="C1566" s="68"/>
      <c r="D1566" s="69"/>
      <c r="E1566" s="69"/>
      <c r="F1566" s="69"/>
      <c r="G1566" s="70"/>
      <c r="H1566" s="69"/>
      <c r="I1566" s="70"/>
      <c r="J1566" s="71"/>
      <c r="K1566" s="71"/>
      <c r="L1566" s="72"/>
      <c r="M1566" s="42">
        <f>IF($D$5=Abfrage!$O$2,(MONTH(C1566)),(VLOOKUP((MONTH(C1566)),Abfrage!$I$2:$J$13,2,FALSE)))</f>
        <v>1</v>
      </c>
      <c r="N1566" s="18">
        <f t="shared" si="168"/>
        <v>0</v>
      </c>
      <c r="O1566" s="18">
        <f t="shared" si="173"/>
        <v>0</v>
      </c>
      <c r="P1566" s="18">
        <f t="shared" si="169"/>
        <v>0</v>
      </c>
      <c r="Q1566" s="18">
        <f t="shared" si="170"/>
        <v>0</v>
      </c>
      <c r="R1566" s="18">
        <f t="shared" si="171"/>
        <v>0</v>
      </c>
      <c r="S1566" s="18">
        <f t="shared" si="172"/>
        <v>0</v>
      </c>
      <c r="T1566" s="52" t="e">
        <f>VLOOKUP(I1566,Konten!A:D,4,FALSE)</f>
        <v>#N/A</v>
      </c>
    </row>
    <row r="1567" spans="1:20">
      <c r="A1567" s="67"/>
      <c r="B1567" s="67">
        <f t="shared" si="174"/>
        <v>1558</v>
      </c>
      <c r="C1567" s="68"/>
      <c r="D1567" s="69"/>
      <c r="E1567" s="69"/>
      <c r="F1567" s="69"/>
      <c r="G1567" s="70"/>
      <c r="H1567" s="69"/>
      <c r="I1567" s="70"/>
      <c r="J1567" s="71"/>
      <c r="K1567" s="71"/>
      <c r="L1567" s="72"/>
      <c r="M1567" s="42">
        <f>IF($D$5=Abfrage!$O$2,(MONTH(C1567)),(VLOOKUP((MONTH(C1567)),Abfrage!$I$2:$J$13,2,FALSE)))</f>
        <v>1</v>
      </c>
      <c r="N1567" s="18">
        <f t="shared" si="168"/>
        <v>0</v>
      </c>
      <c r="O1567" s="18">
        <f t="shared" si="173"/>
        <v>0</v>
      </c>
      <c r="P1567" s="18">
        <f t="shared" si="169"/>
        <v>0</v>
      </c>
      <c r="Q1567" s="18">
        <f t="shared" si="170"/>
        <v>0</v>
      </c>
      <c r="R1567" s="18">
        <f t="shared" si="171"/>
        <v>0</v>
      </c>
      <c r="S1567" s="18">
        <f t="shared" si="172"/>
        <v>0</v>
      </c>
      <c r="T1567" s="52" t="e">
        <f>VLOOKUP(I1567,Konten!A:D,4,FALSE)</f>
        <v>#N/A</v>
      </c>
    </row>
    <row r="1568" spans="1:20">
      <c r="A1568" s="67"/>
      <c r="B1568" s="67">
        <f t="shared" si="174"/>
        <v>1559</v>
      </c>
      <c r="C1568" s="68"/>
      <c r="D1568" s="69"/>
      <c r="E1568" s="69"/>
      <c r="F1568" s="69"/>
      <c r="G1568" s="70"/>
      <c r="H1568" s="69"/>
      <c r="I1568" s="70"/>
      <c r="J1568" s="71"/>
      <c r="K1568" s="71"/>
      <c r="L1568" s="72"/>
      <c r="M1568" s="42">
        <f>IF($D$5=Abfrage!$O$2,(MONTH(C1568)),(VLOOKUP((MONTH(C1568)),Abfrage!$I$2:$J$13,2,FALSE)))</f>
        <v>1</v>
      </c>
      <c r="N1568" s="18">
        <f t="shared" si="168"/>
        <v>0</v>
      </c>
      <c r="O1568" s="18">
        <f t="shared" si="173"/>
        <v>0</v>
      </c>
      <c r="P1568" s="18">
        <f t="shared" si="169"/>
        <v>0</v>
      </c>
      <c r="Q1568" s="18">
        <f t="shared" si="170"/>
        <v>0</v>
      </c>
      <c r="R1568" s="18">
        <f t="shared" si="171"/>
        <v>0</v>
      </c>
      <c r="S1568" s="18">
        <f t="shared" si="172"/>
        <v>0</v>
      </c>
      <c r="T1568" s="52" t="e">
        <f>VLOOKUP(I1568,Konten!A:D,4,FALSE)</f>
        <v>#N/A</v>
      </c>
    </row>
    <row r="1569" spans="1:20">
      <c r="A1569" s="67"/>
      <c r="B1569" s="67">
        <f t="shared" si="174"/>
        <v>1560</v>
      </c>
      <c r="C1569" s="68"/>
      <c r="D1569" s="69"/>
      <c r="E1569" s="69"/>
      <c r="F1569" s="69"/>
      <c r="G1569" s="70"/>
      <c r="H1569" s="69"/>
      <c r="I1569" s="70"/>
      <c r="J1569" s="71"/>
      <c r="K1569" s="71"/>
      <c r="L1569" s="72"/>
      <c r="M1569" s="42">
        <f>IF($D$5=Abfrage!$O$2,(MONTH(C1569)),(VLOOKUP((MONTH(C1569)),Abfrage!$I$2:$J$13,2,FALSE)))</f>
        <v>1</v>
      </c>
      <c r="N1569" s="18">
        <f t="shared" si="168"/>
        <v>0</v>
      </c>
      <c r="O1569" s="18">
        <f t="shared" si="173"/>
        <v>0</v>
      </c>
      <c r="P1569" s="18">
        <f t="shared" si="169"/>
        <v>0</v>
      </c>
      <c r="Q1569" s="18">
        <f t="shared" si="170"/>
        <v>0</v>
      </c>
      <c r="R1569" s="18">
        <f t="shared" si="171"/>
        <v>0</v>
      </c>
      <c r="S1569" s="18">
        <f t="shared" si="172"/>
        <v>0</v>
      </c>
      <c r="T1569" s="52" t="e">
        <f>VLOOKUP(I1569,Konten!A:D,4,FALSE)</f>
        <v>#N/A</v>
      </c>
    </row>
    <row r="1570" spans="1:20">
      <c r="A1570" s="67"/>
      <c r="B1570" s="67">
        <f t="shared" si="174"/>
        <v>1561</v>
      </c>
      <c r="C1570" s="68"/>
      <c r="D1570" s="69"/>
      <c r="E1570" s="69"/>
      <c r="F1570" s="69"/>
      <c r="G1570" s="70"/>
      <c r="H1570" s="69"/>
      <c r="I1570" s="70"/>
      <c r="J1570" s="71"/>
      <c r="K1570" s="71"/>
      <c r="L1570" s="72"/>
      <c r="M1570" s="42">
        <f>IF($D$5=Abfrage!$O$2,(MONTH(C1570)),(VLOOKUP((MONTH(C1570)),Abfrage!$I$2:$J$13,2,FALSE)))</f>
        <v>1</v>
      </c>
      <c r="N1570" s="18">
        <f t="shared" si="168"/>
        <v>0</v>
      </c>
      <c r="O1570" s="18">
        <f t="shared" si="173"/>
        <v>0</v>
      </c>
      <c r="P1570" s="18">
        <f t="shared" si="169"/>
        <v>0</v>
      </c>
      <c r="Q1570" s="18">
        <f t="shared" si="170"/>
        <v>0</v>
      </c>
      <c r="R1570" s="18">
        <f t="shared" si="171"/>
        <v>0</v>
      </c>
      <c r="S1570" s="18">
        <f t="shared" si="172"/>
        <v>0</v>
      </c>
      <c r="T1570" s="52" t="e">
        <f>VLOOKUP(I1570,Konten!A:D,4,FALSE)</f>
        <v>#N/A</v>
      </c>
    </row>
    <row r="1571" spans="1:20">
      <c r="A1571" s="67"/>
      <c r="B1571" s="67">
        <f t="shared" si="174"/>
        <v>1562</v>
      </c>
      <c r="C1571" s="68"/>
      <c r="D1571" s="69"/>
      <c r="E1571" s="69"/>
      <c r="F1571" s="69"/>
      <c r="G1571" s="70"/>
      <c r="H1571" s="69"/>
      <c r="I1571" s="70"/>
      <c r="J1571" s="71"/>
      <c r="K1571" s="71"/>
      <c r="L1571" s="72"/>
      <c r="M1571" s="42">
        <f>IF($D$5=Abfrage!$O$2,(MONTH(C1571)),(VLOOKUP((MONTH(C1571)),Abfrage!$I$2:$J$13,2,FALSE)))</f>
        <v>1</v>
      </c>
      <c r="N1571" s="18">
        <f t="shared" si="168"/>
        <v>0</v>
      </c>
      <c r="O1571" s="18">
        <f t="shared" si="173"/>
        <v>0</v>
      </c>
      <c r="P1571" s="18">
        <f t="shared" si="169"/>
        <v>0</v>
      </c>
      <c r="Q1571" s="18">
        <f t="shared" si="170"/>
        <v>0</v>
      </c>
      <c r="R1571" s="18">
        <f t="shared" si="171"/>
        <v>0</v>
      </c>
      <c r="S1571" s="18">
        <f t="shared" si="172"/>
        <v>0</v>
      </c>
      <c r="T1571" s="52" t="e">
        <f>VLOOKUP(I1571,Konten!A:D,4,FALSE)</f>
        <v>#N/A</v>
      </c>
    </row>
    <row r="1572" spans="1:20">
      <c r="A1572" s="67"/>
      <c r="B1572" s="67">
        <f t="shared" si="174"/>
        <v>1563</v>
      </c>
      <c r="C1572" s="68"/>
      <c r="D1572" s="69"/>
      <c r="E1572" s="69"/>
      <c r="F1572" s="69"/>
      <c r="G1572" s="70"/>
      <c r="H1572" s="69"/>
      <c r="I1572" s="70"/>
      <c r="J1572" s="71"/>
      <c r="K1572" s="71"/>
      <c r="L1572" s="72"/>
      <c r="M1572" s="42">
        <f>IF($D$5=Abfrage!$O$2,(MONTH(C1572)),(VLOOKUP((MONTH(C1572)),Abfrage!$I$2:$J$13,2,FALSE)))</f>
        <v>1</v>
      </c>
      <c r="N1572" s="18">
        <f t="shared" si="168"/>
        <v>0</v>
      </c>
      <c r="O1572" s="18">
        <f t="shared" si="173"/>
        <v>0</v>
      </c>
      <c r="P1572" s="18">
        <f t="shared" si="169"/>
        <v>0</v>
      </c>
      <c r="Q1572" s="18">
        <f t="shared" si="170"/>
        <v>0</v>
      </c>
      <c r="R1572" s="18">
        <f t="shared" si="171"/>
        <v>0</v>
      </c>
      <c r="S1572" s="18">
        <f t="shared" si="172"/>
        <v>0</v>
      </c>
      <c r="T1572" s="52" t="e">
        <f>VLOOKUP(I1572,Konten!A:D,4,FALSE)</f>
        <v>#N/A</v>
      </c>
    </row>
    <row r="1573" spans="1:20">
      <c r="A1573" s="67"/>
      <c r="B1573" s="67">
        <f t="shared" si="174"/>
        <v>1564</v>
      </c>
      <c r="C1573" s="68"/>
      <c r="D1573" s="69"/>
      <c r="E1573" s="69"/>
      <c r="F1573" s="69"/>
      <c r="G1573" s="70"/>
      <c r="H1573" s="69"/>
      <c r="I1573" s="70"/>
      <c r="J1573" s="71"/>
      <c r="K1573" s="71"/>
      <c r="L1573" s="72"/>
      <c r="M1573" s="42">
        <f>IF($D$5=Abfrage!$O$2,(MONTH(C1573)),(VLOOKUP((MONTH(C1573)),Abfrage!$I$2:$J$13,2,FALSE)))</f>
        <v>1</v>
      </c>
      <c r="N1573" s="18">
        <f t="shared" si="168"/>
        <v>0</v>
      </c>
      <c r="O1573" s="18">
        <f t="shared" si="173"/>
        <v>0</v>
      </c>
      <c r="P1573" s="18">
        <f t="shared" si="169"/>
        <v>0</v>
      </c>
      <c r="Q1573" s="18">
        <f t="shared" si="170"/>
        <v>0</v>
      </c>
      <c r="R1573" s="18">
        <f t="shared" si="171"/>
        <v>0</v>
      </c>
      <c r="S1573" s="18">
        <f t="shared" si="172"/>
        <v>0</v>
      </c>
      <c r="T1573" s="52" t="e">
        <f>VLOOKUP(I1573,Konten!A:D,4,FALSE)</f>
        <v>#N/A</v>
      </c>
    </row>
    <row r="1574" spans="1:20">
      <c r="A1574" s="67"/>
      <c r="B1574" s="67">
        <f t="shared" si="174"/>
        <v>1565</v>
      </c>
      <c r="C1574" s="68"/>
      <c r="D1574" s="69"/>
      <c r="E1574" s="69"/>
      <c r="F1574" s="69"/>
      <c r="G1574" s="70"/>
      <c r="H1574" s="69"/>
      <c r="I1574" s="70"/>
      <c r="J1574" s="71"/>
      <c r="K1574" s="71"/>
      <c r="L1574" s="72"/>
      <c r="M1574" s="42">
        <f>IF($D$5=Abfrage!$O$2,(MONTH(C1574)),(VLOOKUP((MONTH(C1574)),Abfrage!$I$2:$J$13,2,FALSE)))</f>
        <v>1</v>
      </c>
      <c r="N1574" s="18">
        <f t="shared" si="168"/>
        <v>0</v>
      </c>
      <c r="O1574" s="18">
        <f t="shared" si="173"/>
        <v>0</v>
      </c>
      <c r="P1574" s="18">
        <f t="shared" si="169"/>
        <v>0</v>
      </c>
      <c r="Q1574" s="18">
        <f t="shared" si="170"/>
        <v>0</v>
      </c>
      <c r="R1574" s="18">
        <f t="shared" si="171"/>
        <v>0</v>
      </c>
      <c r="S1574" s="18">
        <f t="shared" si="172"/>
        <v>0</v>
      </c>
      <c r="T1574" s="52" t="e">
        <f>VLOOKUP(I1574,Konten!A:D,4,FALSE)</f>
        <v>#N/A</v>
      </c>
    </row>
    <row r="1575" spans="1:20">
      <c r="A1575" s="67"/>
      <c r="B1575" s="67">
        <f t="shared" si="174"/>
        <v>1566</v>
      </c>
      <c r="C1575" s="68"/>
      <c r="D1575" s="69"/>
      <c r="E1575" s="69"/>
      <c r="F1575" s="69"/>
      <c r="G1575" s="70"/>
      <c r="H1575" s="69"/>
      <c r="I1575" s="70"/>
      <c r="J1575" s="71"/>
      <c r="K1575" s="71"/>
      <c r="L1575" s="72"/>
      <c r="M1575" s="42">
        <f>IF($D$5=Abfrage!$O$2,(MONTH(C1575)),(VLOOKUP((MONTH(C1575)),Abfrage!$I$2:$J$13,2,FALSE)))</f>
        <v>1</v>
      </c>
      <c r="N1575" s="18">
        <f t="shared" si="168"/>
        <v>0</v>
      </c>
      <c r="O1575" s="18">
        <f t="shared" si="173"/>
        <v>0</v>
      </c>
      <c r="P1575" s="18">
        <f t="shared" si="169"/>
        <v>0</v>
      </c>
      <c r="Q1575" s="18">
        <f t="shared" si="170"/>
        <v>0</v>
      </c>
      <c r="R1575" s="18">
        <f t="shared" si="171"/>
        <v>0</v>
      </c>
      <c r="S1575" s="18">
        <f t="shared" si="172"/>
        <v>0</v>
      </c>
      <c r="T1575" s="52" t="e">
        <f>VLOOKUP(I1575,Konten!A:D,4,FALSE)</f>
        <v>#N/A</v>
      </c>
    </row>
    <row r="1576" spans="1:20">
      <c r="A1576" s="67"/>
      <c r="B1576" s="67">
        <f t="shared" si="174"/>
        <v>1567</v>
      </c>
      <c r="C1576" s="68"/>
      <c r="D1576" s="69"/>
      <c r="E1576" s="69"/>
      <c r="F1576" s="69"/>
      <c r="G1576" s="70"/>
      <c r="H1576" s="69"/>
      <c r="I1576" s="70"/>
      <c r="J1576" s="71"/>
      <c r="K1576" s="71"/>
      <c r="L1576" s="72"/>
      <c r="M1576" s="42">
        <f>IF($D$5=Abfrage!$O$2,(MONTH(C1576)),(VLOOKUP((MONTH(C1576)),Abfrage!$I$2:$J$13,2,FALSE)))</f>
        <v>1</v>
      </c>
      <c r="N1576" s="18">
        <f t="shared" si="168"/>
        <v>0</v>
      </c>
      <c r="O1576" s="18">
        <f t="shared" si="173"/>
        <v>0</v>
      </c>
      <c r="P1576" s="18">
        <f t="shared" si="169"/>
        <v>0</v>
      </c>
      <c r="Q1576" s="18">
        <f t="shared" si="170"/>
        <v>0</v>
      </c>
      <c r="R1576" s="18">
        <f t="shared" si="171"/>
        <v>0</v>
      </c>
      <c r="S1576" s="18">
        <f t="shared" si="172"/>
        <v>0</v>
      </c>
      <c r="T1576" s="52" t="e">
        <f>VLOOKUP(I1576,Konten!A:D,4,FALSE)</f>
        <v>#N/A</v>
      </c>
    </row>
    <row r="1577" spans="1:20">
      <c r="A1577" s="67"/>
      <c r="B1577" s="67">
        <f t="shared" si="174"/>
        <v>1568</v>
      </c>
      <c r="C1577" s="68"/>
      <c r="D1577" s="69"/>
      <c r="E1577" s="69"/>
      <c r="F1577" s="69"/>
      <c r="G1577" s="70"/>
      <c r="H1577" s="69"/>
      <c r="I1577" s="70"/>
      <c r="J1577" s="71"/>
      <c r="K1577" s="71"/>
      <c r="L1577" s="72"/>
      <c r="M1577" s="42">
        <f>IF($D$5=Abfrage!$O$2,(MONTH(C1577)),(VLOOKUP((MONTH(C1577)),Abfrage!$I$2:$J$13,2,FALSE)))</f>
        <v>1</v>
      </c>
      <c r="N1577" s="18">
        <f t="shared" si="168"/>
        <v>0</v>
      </c>
      <c r="O1577" s="18">
        <f t="shared" si="173"/>
        <v>0</v>
      </c>
      <c r="P1577" s="18">
        <f t="shared" si="169"/>
        <v>0</v>
      </c>
      <c r="Q1577" s="18">
        <f t="shared" si="170"/>
        <v>0</v>
      </c>
      <c r="R1577" s="18">
        <f t="shared" si="171"/>
        <v>0</v>
      </c>
      <c r="S1577" s="18">
        <f t="shared" si="172"/>
        <v>0</v>
      </c>
      <c r="T1577" s="52" t="e">
        <f>VLOOKUP(I1577,Konten!A:D,4,FALSE)</f>
        <v>#N/A</v>
      </c>
    </row>
    <row r="1578" spans="1:20">
      <c r="A1578" s="67"/>
      <c r="B1578" s="67">
        <f t="shared" si="174"/>
        <v>1569</v>
      </c>
      <c r="C1578" s="68"/>
      <c r="D1578" s="69"/>
      <c r="E1578" s="69"/>
      <c r="F1578" s="69"/>
      <c r="G1578" s="70"/>
      <c r="H1578" s="69"/>
      <c r="I1578" s="70"/>
      <c r="J1578" s="71"/>
      <c r="K1578" s="71"/>
      <c r="L1578" s="72"/>
      <c r="M1578" s="42">
        <f>IF($D$5=Abfrage!$O$2,(MONTH(C1578)),(VLOOKUP((MONTH(C1578)),Abfrage!$I$2:$J$13,2,FALSE)))</f>
        <v>1</v>
      </c>
      <c r="N1578" s="18">
        <f t="shared" si="168"/>
        <v>0</v>
      </c>
      <c r="O1578" s="18">
        <f t="shared" si="173"/>
        <v>0</v>
      </c>
      <c r="P1578" s="18">
        <f t="shared" si="169"/>
        <v>0</v>
      </c>
      <c r="Q1578" s="18">
        <f t="shared" si="170"/>
        <v>0</v>
      </c>
      <c r="R1578" s="18">
        <f t="shared" si="171"/>
        <v>0</v>
      </c>
      <c r="S1578" s="18">
        <f t="shared" si="172"/>
        <v>0</v>
      </c>
      <c r="T1578" s="52" t="e">
        <f>VLOOKUP(I1578,Konten!A:D,4,FALSE)</f>
        <v>#N/A</v>
      </c>
    </row>
    <row r="1579" spans="1:20">
      <c r="A1579" s="67"/>
      <c r="B1579" s="67">
        <f t="shared" si="174"/>
        <v>1570</v>
      </c>
      <c r="C1579" s="68"/>
      <c r="D1579" s="69"/>
      <c r="E1579" s="69"/>
      <c r="F1579" s="69"/>
      <c r="G1579" s="70"/>
      <c r="H1579" s="69"/>
      <c r="I1579" s="70"/>
      <c r="J1579" s="71"/>
      <c r="K1579" s="71"/>
      <c r="L1579" s="72"/>
      <c r="M1579" s="42">
        <f>IF($D$5=Abfrage!$O$2,(MONTH(C1579)),(VLOOKUP((MONTH(C1579)),Abfrage!$I$2:$J$13,2,FALSE)))</f>
        <v>1</v>
      </c>
      <c r="N1579" s="18">
        <f t="shared" si="168"/>
        <v>0</v>
      </c>
      <c r="O1579" s="18">
        <f t="shared" si="173"/>
        <v>0</v>
      </c>
      <c r="P1579" s="18">
        <f t="shared" si="169"/>
        <v>0</v>
      </c>
      <c r="Q1579" s="18">
        <f t="shared" si="170"/>
        <v>0</v>
      </c>
      <c r="R1579" s="18">
        <f t="shared" si="171"/>
        <v>0</v>
      </c>
      <c r="S1579" s="18">
        <f t="shared" si="172"/>
        <v>0</v>
      </c>
      <c r="T1579" s="52" t="e">
        <f>VLOOKUP(I1579,Konten!A:D,4,FALSE)</f>
        <v>#N/A</v>
      </c>
    </row>
    <row r="1580" spans="1:20">
      <c r="A1580" s="67"/>
      <c r="B1580" s="67">
        <f t="shared" si="174"/>
        <v>1571</v>
      </c>
      <c r="C1580" s="68"/>
      <c r="D1580" s="69"/>
      <c r="E1580" s="69"/>
      <c r="F1580" s="69"/>
      <c r="G1580" s="70"/>
      <c r="H1580" s="69"/>
      <c r="I1580" s="70"/>
      <c r="J1580" s="71"/>
      <c r="K1580" s="71"/>
      <c r="L1580" s="72"/>
      <c r="M1580" s="42">
        <f>IF($D$5=Abfrage!$O$2,(MONTH(C1580)),(VLOOKUP((MONTH(C1580)),Abfrage!$I$2:$J$13,2,FALSE)))</f>
        <v>1</v>
      </c>
      <c r="N1580" s="18">
        <f t="shared" si="168"/>
        <v>0</v>
      </c>
      <c r="O1580" s="18">
        <f t="shared" si="173"/>
        <v>0</v>
      </c>
      <c r="P1580" s="18">
        <f t="shared" si="169"/>
        <v>0</v>
      </c>
      <c r="Q1580" s="18">
        <f t="shared" si="170"/>
        <v>0</v>
      </c>
      <c r="R1580" s="18">
        <f t="shared" si="171"/>
        <v>0</v>
      </c>
      <c r="S1580" s="18">
        <f t="shared" si="172"/>
        <v>0</v>
      </c>
      <c r="T1580" s="52" t="e">
        <f>VLOOKUP(I1580,Konten!A:D,4,FALSE)</f>
        <v>#N/A</v>
      </c>
    </row>
    <row r="1581" spans="1:20">
      <c r="A1581" s="67"/>
      <c r="B1581" s="67">
        <f t="shared" si="174"/>
        <v>1572</v>
      </c>
      <c r="C1581" s="68"/>
      <c r="D1581" s="69"/>
      <c r="E1581" s="69"/>
      <c r="F1581" s="69"/>
      <c r="G1581" s="70"/>
      <c r="H1581" s="69"/>
      <c r="I1581" s="70"/>
      <c r="J1581" s="71"/>
      <c r="K1581" s="71"/>
      <c r="L1581" s="72"/>
      <c r="M1581" s="42">
        <f>IF($D$5=Abfrage!$O$2,(MONTH(C1581)),(VLOOKUP((MONTH(C1581)),Abfrage!$I$2:$J$13,2,FALSE)))</f>
        <v>1</v>
      </c>
      <c r="N1581" s="18">
        <f t="shared" si="168"/>
        <v>0</v>
      </c>
      <c r="O1581" s="18">
        <f t="shared" si="173"/>
        <v>0</v>
      </c>
      <c r="P1581" s="18">
        <f t="shared" si="169"/>
        <v>0</v>
      </c>
      <c r="Q1581" s="18">
        <f t="shared" si="170"/>
        <v>0</v>
      </c>
      <c r="R1581" s="18">
        <f t="shared" si="171"/>
        <v>0</v>
      </c>
      <c r="S1581" s="18">
        <f t="shared" si="172"/>
        <v>0</v>
      </c>
      <c r="T1581" s="52" t="e">
        <f>VLOOKUP(I1581,Konten!A:D,4,FALSE)</f>
        <v>#N/A</v>
      </c>
    </row>
    <row r="1582" spans="1:20">
      <c r="A1582" s="67"/>
      <c r="B1582" s="67">
        <f t="shared" si="174"/>
        <v>1573</v>
      </c>
      <c r="C1582" s="68"/>
      <c r="D1582" s="69"/>
      <c r="E1582" s="69"/>
      <c r="F1582" s="69"/>
      <c r="G1582" s="70"/>
      <c r="H1582" s="69"/>
      <c r="I1582" s="70"/>
      <c r="J1582" s="71"/>
      <c r="K1582" s="71"/>
      <c r="L1582" s="72"/>
      <c r="M1582" s="42">
        <f>IF($D$5=Abfrage!$O$2,(MONTH(C1582)),(VLOOKUP((MONTH(C1582)),Abfrage!$I$2:$J$13,2,FALSE)))</f>
        <v>1</v>
      </c>
      <c r="N1582" s="18">
        <f t="shared" si="168"/>
        <v>0</v>
      </c>
      <c r="O1582" s="18">
        <f t="shared" si="173"/>
        <v>0</v>
      </c>
      <c r="P1582" s="18">
        <f t="shared" si="169"/>
        <v>0</v>
      </c>
      <c r="Q1582" s="18">
        <f t="shared" si="170"/>
        <v>0</v>
      </c>
      <c r="R1582" s="18">
        <f t="shared" si="171"/>
        <v>0</v>
      </c>
      <c r="S1582" s="18">
        <f t="shared" si="172"/>
        <v>0</v>
      </c>
      <c r="T1582" s="52" t="e">
        <f>VLOOKUP(I1582,Konten!A:D,4,FALSE)</f>
        <v>#N/A</v>
      </c>
    </row>
    <row r="1583" spans="1:20">
      <c r="A1583" s="67"/>
      <c r="B1583" s="67">
        <f t="shared" si="174"/>
        <v>1574</v>
      </c>
      <c r="C1583" s="68"/>
      <c r="D1583" s="69"/>
      <c r="E1583" s="69"/>
      <c r="F1583" s="69"/>
      <c r="G1583" s="70"/>
      <c r="H1583" s="69"/>
      <c r="I1583" s="70"/>
      <c r="J1583" s="71"/>
      <c r="K1583" s="71"/>
      <c r="L1583" s="72"/>
      <c r="M1583" s="42">
        <f>IF($D$5=Abfrage!$O$2,(MONTH(C1583)),(VLOOKUP((MONTH(C1583)),Abfrage!$I$2:$J$13,2,FALSE)))</f>
        <v>1</v>
      </c>
      <c r="N1583" s="18">
        <f t="shared" si="168"/>
        <v>0</v>
      </c>
      <c r="O1583" s="18">
        <f t="shared" si="173"/>
        <v>0</v>
      </c>
      <c r="P1583" s="18">
        <f t="shared" si="169"/>
        <v>0</v>
      </c>
      <c r="Q1583" s="18">
        <f t="shared" si="170"/>
        <v>0</v>
      </c>
      <c r="R1583" s="18">
        <f t="shared" si="171"/>
        <v>0</v>
      </c>
      <c r="S1583" s="18">
        <f t="shared" si="172"/>
        <v>0</v>
      </c>
      <c r="T1583" s="52" t="e">
        <f>VLOOKUP(I1583,Konten!A:D,4,FALSE)</f>
        <v>#N/A</v>
      </c>
    </row>
    <row r="1584" spans="1:20">
      <c r="A1584" s="67"/>
      <c r="B1584" s="67">
        <f t="shared" si="174"/>
        <v>1575</v>
      </c>
      <c r="C1584" s="68"/>
      <c r="D1584" s="69"/>
      <c r="E1584" s="69"/>
      <c r="F1584" s="69"/>
      <c r="G1584" s="70"/>
      <c r="H1584" s="69"/>
      <c r="I1584" s="70"/>
      <c r="J1584" s="71"/>
      <c r="K1584" s="71"/>
      <c r="L1584" s="72"/>
      <c r="M1584" s="42">
        <f>IF($D$5=Abfrage!$O$2,(MONTH(C1584)),(VLOOKUP((MONTH(C1584)),Abfrage!$I$2:$J$13,2,FALSE)))</f>
        <v>1</v>
      </c>
      <c r="N1584" s="18">
        <f t="shared" si="168"/>
        <v>0</v>
      </c>
      <c r="O1584" s="18">
        <f t="shared" si="173"/>
        <v>0</v>
      </c>
      <c r="P1584" s="18">
        <f t="shared" si="169"/>
        <v>0</v>
      </c>
      <c r="Q1584" s="18">
        <f t="shared" si="170"/>
        <v>0</v>
      </c>
      <c r="R1584" s="18">
        <f t="shared" si="171"/>
        <v>0</v>
      </c>
      <c r="S1584" s="18">
        <f t="shared" si="172"/>
        <v>0</v>
      </c>
      <c r="T1584" s="52" t="e">
        <f>VLOOKUP(I1584,Konten!A:D,4,FALSE)</f>
        <v>#N/A</v>
      </c>
    </row>
    <row r="1585" spans="1:20">
      <c r="A1585" s="67"/>
      <c r="B1585" s="67">
        <f t="shared" si="174"/>
        <v>1576</v>
      </c>
      <c r="C1585" s="68"/>
      <c r="D1585" s="69"/>
      <c r="E1585" s="69"/>
      <c r="F1585" s="69"/>
      <c r="G1585" s="70"/>
      <c r="H1585" s="69"/>
      <c r="I1585" s="70"/>
      <c r="J1585" s="71"/>
      <c r="K1585" s="71"/>
      <c r="L1585" s="72"/>
      <c r="M1585" s="42">
        <f>IF($D$5=Abfrage!$O$2,(MONTH(C1585)),(VLOOKUP((MONTH(C1585)),Abfrage!$I$2:$J$13,2,FALSE)))</f>
        <v>1</v>
      </c>
      <c r="N1585" s="18">
        <f t="shared" si="168"/>
        <v>0</v>
      </c>
      <c r="O1585" s="18">
        <f t="shared" si="173"/>
        <v>0</v>
      </c>
      <c r="P1585" s="18">
        <f t="shared" si="169"/>
        <v>0</v>
      </c>
      <c r="Q1585" s="18">
        <f t="shared" si="170"/>
        <v>0</v>
      </c>
      <c r="R1585" s="18">
        <f t="shared" si="171"/>
        <v>0</v>
      </c>
      <c r="S1585" s="18">
        <f t="shared" si="172"/>
        <v>0</v>
      </c>
      <c r="T1585" s="52" t="e">
        <f>VLOOKUP(I1585,Konten!A:D,4,FALSE)</f>
        <v>#N/A</v>
      </c>
    </row>
    <row r="1586" spans="1:20">
      <c r="A1586" s="67"/>
      <c r="B1586" s="67">
        <f t="shared" si="174"/>
        <v>1577</v>
      </c>
      <c r="C1586" s="68"/>
      <c r="D1586" s="69"/>
      <c r="E1586" s="69"/>
      <c r="F1586" s="69"/>
      <c r="G1586" s="70"/>
      <c r="H1586" s="69"/>
      <c r="I1586" s="70"/>
      <c r="J1586" s="71"/>
      <c r="K1586" s="71"/>
      <c r="L1586" s="72"/>
      <c r="M1586" s="42">
        <f>IF($D$5=Abfrage!$O$2,(MONTH(C1586)),(VLOOKUP((MONTH(C1586)),Abfrage!$I$2:$J$13,2,FALSE)))</f>
        <v>1</v>
      </c>
      <c r="N1586" s="18">
        <f t="shared" si="168"/>
        <v>0</v>
      </c>
      <c r="O1586" s="18">
        <f t="shared" si="173"/>
        <v>0</v>
      </c>
      <c r="P1586" s="18">
        <f t="shared" si="169"/>
        <v>0</v>
      </c>
      <c r="Q1586" s="18">
        <f t="shared" si="170"/>
        <v>0</v>
      </c>
      <c r="R1586" s="18">
        <f t="shared" si="171"/>
        <v>0</v>
      </c>
      <c r="S1586" s="18">
        <f t="shared" si="172"/>
        <v>0</v>
      </c>
      <c r="T1586" s="52" t="e">
        <f>VLOOKUP(I1586,Konten!A:D,4,FALSE)</f>
        <v>#N/A</v>
      </c>
    </row>
    <row r="1587" spans="1:20">
      <c r="A1587" s="67"/>
      <c r="B1587" s="67">
        <f t="shared" si="174"/>
        <v>1578</v>
      </c>
      <c r="C1587" s="68"/>
      <c r="D1587" s="69"/>
      <c r="E1587" s="69"/>
      <c r="F1587" s="69"/>
      <c r="G1587" s="70"/>
      <c r="H1587" s="69"/>
      <c r="I1587" s="70"/>
      <c r="J1587" s="71"/>
      <c r="K1587" s="71"/>
      <c r="L1587" s="72"/>
      <c r="M1587" s="42">
        <f>IF($D$5=Abfrage!$O$2,(MONTH(C1587)),(VLOOKUP((MONTH(C1587)),Abfrage!$I$2:$J$13,2,FALSE)))</f>
        <v>1</v>
      </c>
      <c r="N1587" s="18">
        <f t="shared" si="168"/>
        <v>0</v>
      </c>
      <c r="O1587" s="18">
        <f t="shared" si="173"/>
        <v>0</v>
      </c>
      <c r="P1587" s="18">
        <f t="shared" si="169"/>
        <v>0</v>
      </c>
      <c r="Q1587" s="18">
        <f t="shared" si="170"/>
        <v>0</v>
      </c>
      <c r="R1587" s="18">
        <f t="shared" si="171"/>
        <v>0</v>
      </c>
      <c r="S1587" s="18">
        <f t="shared" si="172"/>
        <v>0</v>
      </c>
      <c r="T1587" s="52" t="e">
        <f>VLOOKUP(I1587,Konten!A:D,4,FALSE)</f>
        <v>#N/A</v>
      </c>
    </row>
    <row r="1588" spans="1:20">
      <c r="A1588" s="67"/>
      <c r="B1588" s="67">
        <f t="shared" si="174"/>
        <v>1579</v>
      </c>
      <c r="C1588" s="68"/>
      <c r="D1588" s="69"/>
      <c r="E1588" s="69"/>
      <c r="F1588" s="69"/>
      <c r="G1588" s="70"/>
      <c r="H1588" s="69"/>
      <c r="I1588" s="70"/>
      <c r="J1588" s="71"/>
      <c r="K1588" s="71"/>
      <c r="L1588" s="72"/>
      <c r="M1588" s="42">
        <f>IF($D$5=Abfrage!$O$2,(MONTH(C1588)),(VLOOKUP((MONTH(C1588)),Abfrage!$I$2:$J$13,2,FALSE)))</f>
        <v>1</v>
      </c>
      <c r="N1588" s="18">
        <f t="shared" si="168"/>
        <v>0</v>
      </c>
      <c r="O1588" s="18">
        <f t="shared" si="173"/>
        <v>0</v>
      </c>
      <c r="P1588" s="18">
        <f t="shared" si="169"/>
        <v>0</v>
      </c>
      <c r="Q1588" s="18">
        <f t="shared" si="170"/>
        <v>0</v>
      </c>
      <c r="R1588" s="18">
        <f t="shared" si="171"/>
        <v>0</v>
      </c>
      <c r="S1588" s="18">
        <f t="shared" si="172"/>
        <v>0</v>
      </c>
      <c r="T1588" s="52" t="e">
        <f>VLOOKUP(I1588,Konten!A:D,4,FALSE)</f>
        <v>#N/A</v>
      </c>
    </row>
    <row r="1589" spans="1:20">
      <c r="A1589" s="67"/>
      <c r="B1589" s="67">
        <f t="shared" si="174"/>
        <v>1580</v>
      </c>
      <c r="C1589" s="68"/>
      <c r="D1589" s="69"/>
      <c r="E1589" s="69"/>
      <c r="F1589" s="69"/>
      <c r="G1589" s="70"/>
      <c r="H1589" s="69"/>
      <c r="I1589" s="70"/>
      <c r="J1589" s="71"/>
      <c r="K1589" s="71"/>
      <c r="L1589" s="72"/>
      <c r="M1589" s="42">
        <f>IF($D$5=Abfrage!$O$2,(MONTH(C1589)),(VLOOKUP((MONTH(C1589)),Abfrage!$I$2:$J$13,2,FALSE)))</f>
        <v>1</v>
      </c>
      <c r="N1589" s="18">
        <f t="shared" si="168"/>
        <v>0</v>
      </c>
      <c r="O1589" s="18">
        <f t="shared" si="173"/>
        <v>0</v>
      </c>
      <c r="P1589" s="18">
        <f t="shared" si="169"/>
        <v>0</v>
      </c>
      <c r="Q1589" s="18">
        <f t="shared" si="170"/>
        <v>0</v>
      </c>
      <c r="R1589" s="18">
        <f t="shared" si="171"/>
        <v>0</v>
      </c>
      <c r="S1589" s="18">
        <f t="shared" si="172"/>
        <v>0</v>
      </c>
      <c r="T1589" s="52" t="e">
        <f>VLOOKUP(I1589,Konten!A:D,4,FALSE)</f>
        <v>#N/A</v>
      </c>
    </row>
    <row r="1590" spans="1:20">
      <c r="A1590" s="67"/>
      <c r="B1590" s="67">
        <f t="shared" si="174"/>
        <v>1581</v>
      </c>
      <c r="C1590" s="68"/>
      <c r="D1590" s="69"/>
      <c r="E1590" s="69"/>
      <c r="F1590" s="69"/>
      <c r="G1590" s="70"/>
      <c r="H1590" s="69"/>
      <c r="I1590" s="70"/>
      <c r="J1590" s="71"/>
      <c r="K1590" s="71"/>
      <c r="L1590" s="72"/>
      <c r="M1590" s="42">
        <f>IF($D$5=Abfrage!$O$2,(MONTH(C1590)),(VLOOKUP((MONTH(C1590)),Abfrage!$I$2:$J$13,2,FALSE)))</f>
        <v>1</v>
      </c>
      <c r="N1590" s="18">
        <f t="shared" si="168"/>
        <v>0</v>
      </c>
      <c r="O1590" s="18">
        <f t="shared" si="173"/>
        <v>0</v>
      </c>
      <c r="P1590" s="18">
        <f t="shared" si="169"/>
        <v>0</v>
      </c>
      <c r="Q1590" s="18">
        <f t="shared" si="170"/>
        <v>0</v>
      </c>
      <c r="R1590" s="18">
        <f t="shared" si="171"/>
        <v>0</v>
      </c>
      <c r="S1590" s="18">
        <f t="shared" si="172"/>
        <v>0</v>
      </c>
      <c r="T1590" s="52" t="e">
        <f>VLOOKUP(I1590,Konten!A:D,4,FALSE)</f>
        <v>#N/A</v>
      </c>
    </row>
    <row r="1591" spans="1:20">
      <c r="A1591" s="67"/>
      <c r="B1591" s="67">
        <f t="shared" si="174"/>
        <v>1582</v>
      </c>
      <c r="C1591" s="68"/>
      <c r="D1591" s="69"/>
      <c r="E1591" s="69"/>
      <c r="F1591" s="69"/>
      <c r="G1591" s="70"/>
      <c r="H1591" s="69"/>
      <c r="I1591" s="70"/>
      <c r="J1591" s="71"/>
      <c r="K1591" s="71"/>
      <c r="L1591" s="72"/>
      <c r="M1591" s="42">
        <f>IF($D$5=Abfrage!$O$2,(MONTH(C1591)),(VLOOKUP((MONTH(C1591)),Abfrage!$I$2:$J$13,2,FALSE)))</f>
        <v>1</v>
      </c>
      <c r="N1591" s="18">
        <f t="shared" si="168"/>
        <v>0</v>
      </c>
      <c r="O1591" s="18">
        <f t="shared" si="173"/>
        <v>0</v>
      </c>
      <c r="P1591" s="18">
        <f t="shared" si="169"/>
        <v>0</v>
      </c>
      <c r="Q1591" s="18">
        <f t="shared" si="170"/>
        <v>0</v>
      </c>
      <c r="R1591" s="18">
        <f t="shared" si="171"/>
        <v>0</v>
      </c>
      <c r="S1591" s="18">
        <f t="shared" si="172"/>
        <v>0</v>
      </c>
      <c r="T1591" s="52" t="e">
        <f>VLOOKUP(I1591,Konten!A:D,4,FALSE)</f>
        <v>#N/A</v>
      </c>
    </row>
    <row r="1592" spans="1:20">
      <c r="A1592" s="67"/>
      <c r="B1592" s="67">
        <f t="shared" si="174"/>
        <v>1583</v>
      </c>
      <c r="C1592" s="68"/>
      <c r="D1592" s="69"/>
      <c r="E1592" s="69"/>
      <c r="F1592" s="69"/>
      <c r="G1592" s="70"/>
      <c r="H1592" s="69"/>
      <c r="I1592" s="70"/>
      <c r="J1592" s="71"/>
      <c r="K1592" s="71"/>
      <c r="L1592" s="72"/>
      <c r="M1592" s="42">
        <f>IF($D$5=Abfrage!$O$2,(MONTH(C1592)),(VLOOKUP((MONTH(C1592)),Abfrage!$I$2:$J$13,2,FALSE)))</f>
        <v>1</v>
      </c>
      <c r="N1592" s="18">
        <f t="shared" si="168"/>
        <v>0</v>
      </c>
      <c r="O1592" s="18">
        <f t="shared" si="173"/>
        <v>0</v>
      </c>
      <c r="P1592" s="18">
        <f t="shared" si="169"/>
        <v>0</v>
      </c>
      <c r="Q1592" s="18">
        <f t="shared" si="170"/>
        <v>0</v>
      </c>
      <c r="R1592" s="18">
        <f t="shared" si="171"/>
        <v>0</v>
      </c>
      <c r="S1592" s="18">
        <f t="shared" si="172"/>
        <v>0</v>
      </c>
      <c r="T1592" s="52" t="e">
        <f>VLOOKUP(I1592,Konten!A:D,4,FALSE)</f>
        <v>#N/A</v>
      </c>
    </row>
    <row r="1593" spans="1:20">
      <c r="A1593" s="67"/>
      <c r="B1593" s="67">
        <f t="shared" si="174"/>
        <v>1584</v>
      </c>
      <c r="C1593" s="68"/>
      <c r="D1593" s="69"/>
      <c r="E1593" s="69"/>
      <c r="F1593" s="69"/>
      <c r="G1593" s="70"/>
      <c r="H1593" s="69"/>
      <c r="I1593" s="70"/>
      <c r="J1593" s="71"/>
      <c r="K1593" s="71"/>
      <c r="L1593" s="72"/>
      <c r="M1593" s="42">
        <f>IF($D$5=Abfrage!$O$2,(MONTH(C1593)),(VLOOKUP((MONTH(C1593)),Abfrage!$I$2:$J$13,2,FALSE)))</f>
        <v>1</v>
      </c>
      <c r="N1593" s="18">
        <f t="shared" si="168"/>
        <v>0</v>
      </c>
      <c r="O1593" s="18">
        <f t="shared" si="173"/>
        <v>0</v>
      </c>
      <c r="P1593" s="18">
        <f t="shared" si="169"/>
        <v>0</v>
      </c>
      <c r="Q1593" s="18">
        <f t="shared" si="170"/>
        <v>0</v>
      </c>
      <c r="R1593" s="18">
        <f t="shared" si="171"/>
        <v>0</v>
      </c>
      <c r="S1593" s="18">
        <f t="shared" si="172"/>
        <v>0</v>
      </c>
      <c r="T1593" s="52" t="e">
        <f>VLOOKUP(I1593,Konten!A:D,4,FALSE)</f>
        <v>#N/A</v>
      </c>
    </row>
    <row r="1594" spans="1:20">
      <c r="A1594" s="67"/>
      <c r="B1594" s="67">
        <f t="shared" si="174"/>
        <v>1585</v>
      </c>
      <c r="C1594" s="68"/>
      <c r="D1594" s="69"/>
      <c r="E1594" s="69"/>
      <c r="F1594" s="69"/>
      <c r="G1594" s="70"/>
      <c r="H1594" s="69"/>
      <c r="I1594" s="70"/>
      <c r="J1594" s="71"/>
      <c r="K1594" s="71"/>
      <c r="L1594" s="72"/>
      <c r="M1594" s="42">
        <f>IF($D$5=Abfrage!$O$2,(MONTH(C1594)),(VLOOKUP((MONTH(C1594)),Abfrage!$I$2:$J$13,2,FALSE)))</f>
        <v>1</v>
      </c>
      <c r="N1594" s="18">
        <f t="shared" si="168"/>
        <v>0</v>
      </c>
      <c r="O1594" s="18">
        <f t="shared" si="173"/>
        <v>0</v>
      </c>
      <c r="P1594" s="18">
        <f t="shared" si="169"/>
        <v>0</v>
      </c>
      <c r="Q1594" s="18">
        <f t="shared" si="170"/>
        <v>0</v>
      </c>
      <c r="R1594" s="18">
        <f t="shared" si="171"/>
        <v>0</v>
      </c>
      <c r="S1594" s="18">
        <f t="shared" si="172"/>
        <v>0</v>
      </c>
      <c r="T1594" s="52" t="e">
        <f>VLOOKUP(I1594,Konten!A:D,4,FALSE)</f>
        <v>#N/A</v>
      </c>
    </row>
    <row r="1595" spans="1:20">
      <c r="A1595" s="67"/>
      <c r="B1595" s="67">
        <f t="shared" si="174"/>
        <v>1586</v>
      </c>
      <c r="C1595" s="68"/>
      <c r="D1595" s="69"/>
      <c r="E1595" s="69"/>
      <c r="F1595" s="69"/>
      <c r="G1595" s="70"/>
      <c r="H1595" s="69"/>
      <c r="I1595" s="70"/>
      <c r="J1595" s="71"/>
      <c r="K1595" s="71"/>
      <c r="L1595" s="72"/>
      <c r="M1595" s="42">
        <f>IF($D$5=Abfrage!$O$2,(MONTH(C1595)),(VLOOKUP((MONTH(C1595)),Abfrage!$I$2:$J$13,2,FALSE)))</f>
        <v>1</v>
      </c>
      <c r="N1595" s="18">
        <f t="shared" si="168"/>
        <v>0</v>
      </c>
      <c r="O1595" s="18">
        <f t="shared" si="173"/>
        <v>0</v>
      </c>
      <c r="P1595" s="18">
        <f t="shared" si="169"/>
        <v>0</v>
      </c>
      <c r="Q1595" s="18">
        <f t="shared" si="170"/>
        <v>0</v>
      </c>
      <c r="R1595" s="18">
        <f t="shared" si="171"/>
        <v>0</v>
      </c>
      <c r="S1595" s="18">
        <f t="shared" si="172"/>
        <v>0</v>
      </c>
      <c r="T1595" s="52" t="e">
        <f>VLOOKUP(I1595,Konten!A:D,4,FALSE)</f>
        <v>#N/A</v>
      </c>
    </row>
    <row r="1596" spans="1:20">
      <c r="A1596" s="67"/>
      <c r="B1596" s="67">
        <f t="shared" si="174"/>
        <v>1587</v>
      </c>
      <c r="C1596" s="68"/>
      <c r="D1596" s="69"/>
      <c r="E1596" s="69"/>
      <c r="F1596" s="69"/>
      <c r="G1596" s="70"/>
      <c r="H1596" s="69"/>
      <c r="I1596" s="70"/>
      <c r="J1596" s="71"/>
      <c r="K1596" s="71"/>
      <c r="L1596" s="72"/>
      <c r="M1596" s="42">
        <f>IF($D$5=Abfrage!$O$2,(MONTH(C1596)),(VLOOKUP((MONTH(C1596)),Abfrage!$I$2:$J$13,2,FALSE)))</f>
        <v>1</v>
      </c>
      <c r="N1596" s="18">
        <f t="shared" si="168"/>
        <v>0</v>
      </c>
      <c r="O1596" s="18">
        <f t="shared" si="173"/>
        <v>0</v>
      </c>
      <c r="P1596" s="18">
        <f t="shared" si="169"/>
        <v>0</v>
      </c>
      <c r="Q1596" s="18">
        <f t="shared" si="170"/>
        <v>0</v>
      </c>
      <c r="R1596" s="18">
        <f t="shared" si="171"/>
        <v>0</v>
      </c>
      <c r="S1596" s="18">
        <f t="shared" si="172"/>
        <v>0</v>
      </c>
      <c r="T1596" s="52" t="e">
        <f>VLOOKUP(I1596,Konten!A:D,4,FALSE)</f>
        <v>#N/A</v>
      </c>
    </row>
    <row r="1597" spans="1:20">
      <c r="A1597" s="67"/>
      <c r="B1597" s="67">
        <f t="shared" si="174"/>
        <v>1588</v>
      </c>
      <c r="C1597" s="68"/>
      <c r="D1597" s="69"/>
      <c r="E1597" s="69"/>
      <c r="F1597" s="69"/>
      <c r="G1597" s="70"/>
      <c r="H1597" s="69"/>
      <c r="I1597" s="70"/>
      <c r="J1597" s="71"/>
      <c r="K1597" s="71"/>
      <c r="L1597" s="72"/>
      <c r="M1597" s="42">
        <f>IF($D$5=Abfrage!$O$2,(MONTH(C1597)),(VLOOKUP((MONTH(C1597)),Abfrage!$I$2:$J$13,2,FALSE)))</f>
        <v>1</v>
      </c>
      <c r="N1597" s="18">
        <f t="shared" si="168"/>
        <v>0</v>
      </c>
      <c r="O1597" s="18">
        <f t="shared" si="173"/>
        <v>0</v>
      </c>
      <c r="P1597" s="18">
        <f t="shared" si="169"/>
        <v>0</v>
      </c>
      <c r="Q1597" s="18">
        <f t="shared" si="170"/>
        <v>0</v>
      </c>
      <c r="R1597" s="18">
        <f t="shared" si="171"/>
        <v>0</v>
      </c>
      <c r="S1597" s="18">
        <f t="shared" si="172"/>
        <v>0</v>
      </c>
      <c r="T1597" s="52" t="e">
        <f>VLOOKUP(I1597,Konten!A:D,4,FALSE)</f>
        <v>#N/A</v>
      </c>
    </row>
    <row r="1598" spans="1:20">
      <c r="A1598" s="67"/>
      <c r="B1598" s="67">
        <f t="shared" si="174"/>
        <v>1589</v>
      </c>
      <c r="C1598" s="68"/>
      <c r="D1598" s="69"/>
      <c r="E1598" s="69"/>
      <c r="F1598" s="69"/>
      <c r="G1598" s="70"/>
      <c r="H1598" s="69"/>
      <c r="I1598" s="70"/>
      <c r="J1598" s="71"/>
      <c r="K1598" s="71"/>
      <c r="L1598" s="72"/>
      <c r="M1598" s="42">
        <f>IF($D$5=Abfrage!$O$2,(MONTH(C1598)),(VLOOKUP((MONTH(C1598)),Abfrage!$I$2:$J$13,2,FALSE)))</f>
        <v>1</v>
      </c>
      <c r="N1598" s="18">
        <f t="shared" si="168"/>
        <v>0</v>
      </c>
      <c r="O1598" s="18">
        <f t="shared" si="173"/>
        <v>0</v>
      </c>
      <c r="P1598" s="18">
        <f t="shared" si="169"/>
        <v>0</v>
      </c>
      <c r="Q1598" s="18">
        <f t="shared" si="170"/>
        <v>0</v>
      </c>
      <c r="R1598" s="18">
        <f t="shared" si="171"/>
        <v>0</v>
      </c>
      <c r="S1598" s="18">
        <f t="shared" si="172"/>
        <v>0</v>
      </c>
      <c r="T1598" s="52" t="e">
        <f>VLOOKUP(I1598,Konten!A:D,4,FALSE)</f>
        <v>#N/A</v>
      </c>
    </row>
    <row r="1599" spans="1:20">
      <c r="A1599" s="67"/>
      <c r="B1599" s="67">
        <f t="shared" si="174"/>
        <v>1590</v>
      </c>
      <c r="C1599" s="68"/>
      <c r="D1599" s="69"/>
      <c r="E1599" s="69"/>
      <c r="F1599" s="69"/>
      <c r="G1599" s="70"/>
      <c r="H1599" s="69"/>
      <c r="I1599" s="70"/>
      <c r="J1599" s="71"/>
      <c r="K1599" s="71"/>
      <c r="L1599" s="72"/>
      <c r="M1599" s="42">
        <f>IF($D$5=Abfrage!$O$2,(MONTH(C1599)),(VLOOKUP((MONTH(C1599)),Abfrage!$I$2:$J$13,2,FALSE)))</f>
        <v>1</v>
      </c>
      <c r="N1599" s="18">
        <f t="shared" si="168"/>
        <v>0</v>
      </c>
      <c r="O1599" s="18">
        <f t="shared" si="173"/>
        <v>0</v>
      </c>
      <c r="P1599" s="18">
        <f t="shared" si="169"/>
        <v>0</v>
      </c>
      <c r="Q1599" s="18">
        <f t="shared" si="170"/>
        <v>0</v>
      </c>
      <c r="R1599" s="18">
        <f t="shared" si="171"/>
        <v>0</v>
      </c>
      <c r="S1599" s="18">
        <f t="shared" si="172"/>
        <v>0</v>
      </c>
      <c r="T1599" s="52" t="e">
        <f>VLOOKUP(I1599,Konten!A:D,4,FALSE)</f>
        <v>#N/A</v>
      </c>
    </row>
    <row r="1600" spans="1:20">
      <c r="A1600" s="67"/>
      <c r="B1600" s="67">
        <f t="shared" si="174"/>
        <v>1591</v>
      </c>
      <c r="C1600" s="68"/>
      <c r="D1600" s="69"/>
      <c r="E1600" s="69"/>
      <c r="F1600" s="69"/>
      <c r="G1600" s="70"/>
      <c r="H1600" s="69"/>
      <c r="I1600" s="70"/>
      <c r="J1600" s="71"/>
      <c r="K1600" s="71"/>
      <c r="L1600" s="72"/>
      <c r="M1600" s="42">
        <f>IF($D$5=Abfrage!$O$2,(MONTH(C1600)),(VLOOKUP((MONTH(C1600)),Abfrage!$I$2:$J$13,2,FALSE)))</f>
        <v>1</v>
      </c>
      <c r="N1600" s="18">
        <f t="shared" si="168"/>
        <v>0</v>
      </c>
      <c r="O1600" s="18">
        <f t="shared" si="173"/>
        <v>0</v>
      </c>
      <c r="P1600" s="18">
        <f t="shared" si="169"/>
        <v>0</v>
      </c>
      <c r="Q1600" s="18">
        <f t="shared" si="170"/>
        <v>0</v>
      </c>
      <c r="R1600" s="18">
        <f t="shared" si="171"/>
        <v>0</v>
      </c>
      <c r="S1600" s="18">
        <f t="shared" si="172"/>
        <v>0</v>
      </c>
      <c r="T1600" s="52" t="e">
        <f>VLOOKUP(I1600,Konten!A:D,4,FALSE)</f>
        <v>#N/A</v>
      </c>
    </row>
    <row r="1601" spans="1:20">
      <c r="A1601" s="67"/>
      <c r="B1601" s="67">
        <f t="shared" si="174"/>
        <v>1592</v>
      </c>
      <c r="C1601" s="68"/>
      <c r="D1601" s="69"/>
      <c r="E1601" s="69"/>
      <c r="F1601" s="69"/>
      <c r="G1601" s="70"/>
      <c r="H1601" s="69"/>
      <c r="I1601" s="70"/>
      <c r="J1601" s="71"/>
      <c r="K1601" s="71"/>
      <c r="L1601" s="72"/>
      <c r="M1601" s="42">
        <f>IF($D$5=Abfrage!$O$2,(MONTH(C1601)),(VLOOKUP((MONTH(C1601)),Abfrage!$I$2:$J$13,2,FALSE)))</f>
        <v>1</v>
      </c>
      <c r="N1601" s="18">
        <f t="shared" si="168"/>
        <v>0</v>
      </c>
      <c r="O1601" s="18">
        <f t="shared" si="173"/>
        <v>0</v>
      </c>
      <c r="P1601" s="18">
        <f t="shared" si="169"/>
        <v>0</v>
      </c>
      <c r="Q1601" s="18">
        <f t="shared" si="170"/>
        <v>0</v>
      </c>
      <c r="R1601" s="18">
        <f t="shared" si="171"/>
        <v>0</v>
      </c>
      <c r="S1601" s="18">
        <f t="shared" si="172"/>
        <v>0</v>
      </c>
      <c r="T1601" s="52" t="e">
        <f>VLOOKUP(I1601,Konten!A:D,4,FALSE)</f>
        <v>#N/A</v>
      </c>
    </row>
    <row r="1602" spans="1:20">
      <c r="A1602" s="67"/>
      <c r="B1602" s="67">
        <f t="shared" si="174"/>
        <v>1593</v>
      </c>
      <c r="C1602" s="68"/>
      <c r="D1602" s="69"/>
      <c r="E1602" s="69"/>
      <c r="F1602" s="69"/>
      <c r="G1602" s="70"/>
      <c r="H1602" s="69"/>
      <c r="I1602" s="70"/>
      <c r="J1602" s="71"/>
      <c r="K1602" s="71"/>
      <c r="L1602" s="72"/>
      <c r="M1602" s="42">
        <f>IF($D$5=Abfrage!$O$2,(MONTH(C1602)),(VLOOKUP((MONTH(C1602)),Abfrage!$I$2:$J$13,2,FALSE)))</f>
        <v>1</v>
      </c>
      <c r="N1602" s="18">
        <f t="shared" si="168"/>
        <v>0</v>
      </c>
      <c r="O1602" s="18">
        <f t="shared" si="173"/>
        <v>0</v>
      </c>
      <c r="P1602" s="18">
        <f t="shared" si="169"/>
        <v>0</v>
      </c>
      <c r="Q1602" s="18">
        <f t="shared" si="170"/>
        <v>0</v>
      </c>
      <c r="R1602" s="18">
        <f t="shared" si="171"/>
        <v>0</v>
      </c>
      <c r="S1602" s="18">
        <f t="shared" si="172"/>
        <v>0</v>
      </c>
      <c r="T1602" s="52" t="e">
        <f>VLOOKUP(I1602,Konten!A:D,4,FALSE)</f>
        <v>#N/A</v>
      </c>
    </row>
    <row r="1603" spans="1:20">
      <c r="A1603" s="67"/>
      <c r="B1603" s="67">
        <f t="shared" si="174"/>
        <v>1594</v>
      </c>
      <c r="C1603" s="68"/>
      <c r="D1603" s="69"/>
      <c r="E1603" s="69"/>
      <c r="F1603" s="69"/>
      <c r="G1603" s="70"/>
      <c r="H1603" s="69"/>
      <c r="I1603" s="70"/>
      <c r="J1603" s="71"/>
      <c r="K1603" s="71"/>
      <c r="L1603" s="72"/>
      <c r="M1603" s="42">
        <f>IF($D$5=Abfrage!$O$2,(MONTH(C1603)),(VLOOKUP((MONTH(C1603)),Abfrage!$I$2:$J$13,2,FALSE)))</f>
        <v>1</v>
      </c>
      <c r="N1603" s="18">
        <f t="shared" si="168"/>
        <v>0</v>
      </c>
      <c r="O1603" s="18">
        <f t="shared" si="173"/>
        <v>0</v>
      </c>
      <c r="P1603" s="18">
        <f t="shared" si="169"/>
        <v>0</v>
      </c>
      <c r="Q1603" s="18">
        <f t="shared" si="170"/>
        <v>0</v>
      </c>
      <c r="R1603" s="18">
        <f t="shared" si="171"/>
        <v>0</v>
      </c>
      <c r="S1603" s="18">
        <f t="shared" si="172"/>
        <v>0</v>
      </c>
      <c r="T1603" s="52" t="e">
        <f>VLOOKUP(I1603,Konten!A:D,4,FALSE)</f>
        <v>#N/A</v>
      </c>
    </row>
    <row r="1604" spans="1:20">
      <c r="A1604" s="67"/>
      <c r="B1604" s="67">
        <f t="shared" si="174"/>
        <v>1595</v>
      </c>
      <c r="C1604" s="68"/>
      <c r="D1604" s="69"/>
      <c r="E1604" s="69"/>
      <c r="F1604" s="69"/>
      <c r="G1604" s="70"/>
      <c r="H1604" s="69"/>
      <c r="I1604" s="70"/>
      <c r="J1604" s="71"/>
      <c r="K1604" s="71"/>
      <c r="L1604" s="72"/>
      <c r="M1604" s="42">
        <f>IF($D$5=Abfrage!$O$2,(MONTH(C1604)),(VLOOKUP((MONTH(C1604)),Abfrage!$I$2:$J$13,2,FALSE)))</f>
        <v>1</v>
      </c>
      <c r="N1604" s="18">
        <f t="shared" si="168"/>
        <v>0</v>
      </c>
      <c r="O1604" s="18">
        <f t="shared" si="173"/>
        <v>0</v>
      </c>
      <c r="P1604" s="18">
        <f t="shared" si="169"/>
        <v>0</v>
      </c>
      <c r="Q1604" s="18">
        <f t="shared" si="170"/>
        <v>0</v>
      </c>
      <c r="R1604" s="18">
        <f t="shared" si="171"/>
        <v>0</v>
      </c>
      <c r="S1604" s="18">
        <f t="shared" si="172"/>
        <v>0</v>
      </c>
      <c r="T1604" s="52" t="e">
        <f>VLOOKUP(I1604,Konten!A:D,4,FALSE)</f>
        <v>#N/A</v>
      </c>
    </row>
    <row r="1605" spans="1:20">
      <c r="A1605" s="67"/>
      <c r="B1605" s="67">
        <f t="shared" si="174"/>
        <v>1596</v>
      </c>
      <c r="C1605" s="68"/>
      <c r="D1605" s="69"/>
      <c r="E1605" s="69"/>
      <c r="F1605" s="69"/>
      <c r="G1605" s="70"/>
      <c r="H1605" s="69"/>
      <c r="I1605" s="70"/>
      <c r="J1605" s="71"/>
      <c r="K1605" s="71"/>
      <c r="L1605" s="72"/>
      <c r="M1605" s="42">
        <f>IF($D$5=Abfrage!$O$2,(MONTH(C1605)),(VLOOKUP((MONTH(C1605)),Abfrage!$I$2:$J$13,2,FALSE)))</f>
        <v>1</v>
      </c>
      <c r="N1605" s="18">
        <f t="shared" si="168"/>
        <v>0</v>
      </c>
      <c r="O1605" s="18">
        <f t="shared" si="173"/>
        <v>0</v>
      </c>
      <c r="P1605" s="18">
        <f t="shared" si="169"/>
        <v>0</v>
      </c>
      <c r="Q1605" s="18">
        <f t="shared" si="170"/>
        <v>0</v>
      </c>
      <c r="R1605" s="18">
        <f t="shared" si="171"/>
        <v>0</v>
      </c>
      <c r="S1605" s="18">
        <f t="shared" si="172"/>
        <v>0</v>
      </c>
      <c r="T1605" s="52" t="e">
        <f>VLOOKUP(I1605,Konten!A:D,4,FALSE)</f>
        <v>#N/A</v>
      </c>
    </row>
    <row r="1606" spans="1:20">
      <c r="A1606" s="67"/>
      <c r="B1606" s="67">
        <f t="shared" si="174"/>
        <v>1597</v>
      </c>
      <c r="C1606" s="68"/>
      <c r="D1606" s="69"/>
      <c r="E1606" s="69"/>
      <c r="F1606" s="69"/>
      <c r="G1606" s="70"/>
      <c r="H1606" s="69"/>
      <c r="I1606" s="70"/>
      <c r="J1606" s="71"/>
      <c r="K1606" s="71"/>
      <c r="L1606" s="72"/>
      <c r="M1606" s="42">
        <f>IF($D$5=Abfrage!$O$2,(MONTH(C1606)),(VLOOKUP((MONTH(C1606)),Abfrage!$I$2:$J$13,2,FALSE)))</f>
        <v>1</v>
      </c>
      <c r="N1606" s="18">
        <f t="shared" si="168"/>
        <v>0</v>
      </c>
      <c r="O1606" s="18">
        <f t="shared" si="173"/>
        <v>0</v>
      </c>
      <c r="P1606" s="18">
        <f t="shared" si="169"/>
        <v>0</v>
      </c>
      <c r="Q1606" s="18">
        <f t="shared" si="170"/>
        <v>0</v>
      </c>
      <c r="R1606" s="18">
        <f t="shared" si="171"/>
        <v>0</v>
      </c>
      <c r="S1606" s="18">
        <f t="shared" si="172"/>
        <v>0</v>
      </c>
      <c r="T1606" s="52" t="e">
        <f>VLOOKUP(I1606,Konten!A:D,4,FALSE)</f>
        <v>#N/A</v>
      </c>
    </row>
    <row r="1607" spans="1:20">
      <c r="A1607" s="67"/>
      <c r="B1607" s="67">
        <f t="shared" si="174"/>
        <v>1598</v>
      </c>
      <c r="C1607" s="68"/>
      <c r="D1607" s="69"/>
      <c r="E1607" s="69"/>
      <c r="F1607" s="69"/>
      <c r="G1607" s="70"/>
      <c r="H1607" s="69"/>
      <c r="I1607" s="70"/>
      <c r="J1607" s="71"/>
      <c r="K1607" s="71"/>
      <c r="L1607" s="72"/>
      <c r="M1607" s="42">
        <f>IF($D$5=Abfrage!$O$2,(MONTH(C1607)),(VLOOKUP((MONTH(C1607)),Abfrage!$I$2:$J$13,2,FALSE)))</f>
        <v>1</v>
      </c>
      <c r="N1607" s="18">
        <f t="shared" si="168"/>
        <v>0</v>
      </c>
      <c r="O1607" s="18">
        <f t="shared" si="173"/>
        <v>0</v>
      </c>
      <c r="P1607" s="18">
        <f t="shared" si="169"/>
        <v>0</v>
      </c>
      <c r="Q1607" s="18">
        <f t="shared" si="170"/>
        <v>0</v>
      </c>
      <c r="R1607" s="18">
        <f t="shared" si="171"/>
        <v>0</v>
      </c>
      <c r="S1607" s="18">
        <f t="shared" si="172"/>
        <v>0</v>
      </c>
      <c r="T1607" s="52" t="e">
        <f>VLOOKUP(I1607,Konten!A:D,4,FALSE)</f>
        <v>#N/A</v>
      </c>
    </row>
    <row r="1608" spans="1:20">
      <c r="A1608" s="67"/>
      <c r="B1608" s="67">
        <f t="shared" si="174"/>
        <v>1599</v>
      </c>
      <c r="C1608" s="68"/>
      <c r="D1608" s="69"/>
      <c r="E1608" s="69"/>
      <c r="F1608" s="69"/>
      <c r="G1608" s="70"/>
      <c r="H1608" s="69"/>
      <c r="I1608" s="70"/>
      <c r="J1608" s="71"/>
      <c r="K1608" s="71"/>
      <c r="L1608" s="72"/>
      <c r="M1608" s="42">
        <f>IF($D$5=Abfrage!$O$2,(MONTH(C1608)),(VLOOKUP((MONTH(C1608)),Abfrage!$I$2:$J$13,2,FALSE)))</f>
        <v>1</v>
      </c>
      <c r="N1608" s="18">
        <f t="shared" si="168"/>
        <v>0</v>
      </c>
      <c r="O1608" s="18">
        <f t="shared" si="173"/>
        <v>0</v>
      </c>
      <c r="P1608" s="18">
        <f t="shared" si="169"/>
        <v>0</v>
      </c>
      <c r="Q1608" s="18">
        <f t="shared" si="170"/>
        <v>0</v>
      </c>
      <c r="R1608" s="18">
        <f t="shared" si="171"/>
        <v>0</v>
      </c>
      <c r="S1608" s="18">
        <f t="shared" si="172"/>
        <v>0</v>
      </c>
      <c r="T1608" s="52" t="e">
        <f>VLOOKUP(I1608,Konten!A:D,4,FALSE)</f>
        <v>#N/A</v>
      </c>
    </row>
    <row r="1609" spans="1:20">
      <c r="A1609" s="67"/>
      <c r="B1609" s="67">
        <f t="shared" si="174"/>
        <v>1600</v>
      </c>
      <c r="C1609" s="68"/>
      <c r="D1609" s="69"/>
      <c r="E1609" s="69"/>
      <c r="F1609" s="69"/>
      <c r="G1609" s="70"/>
      <c r="H1609" s="69"/>
      <c r="I1609" s="70"/>
      <c r="J1609" s="71"/>
      <c r="K1609" s="71"/>
      <c r="L1609" s="72"/>
      <c r="M1609" s="42">
        <f>IF($D$5=Abfrage!$O$2,(MONTH(C1609)),(VLOOKUP((MONTH(C1609)),Abfrage!$I$2:$J$13,2,FALSE)))</f>
        <v>1</v>
      </c>
      <c r="N1609" s="18">
        <f t="shared" si="168"/>
        <v>0</v>
      </c>
      <c r="O1609" s="18">
        <f t="shared" si="173"/>
        <v>0</v>
      </c>
      <c r="P1609" s="18">
        <f t="shared" si="169"/>
        <v>0</v>
      </c>
      <c r="Q1609" s="18">
        <f t="shared" si="170"/>
        <v>0</v>
      </c>
      <c r="R1609" s="18">
        <f t="shared" si="171"/>
        <v>0</v>
      </c>
      <c r="S1609" s="18">
        <f t="shared" si="172"/>
        <v>0</v>
      </c>
      <c r="T1609" s="52" t="e">
        <f>VLOOKUP(I1609,Konten!A:D,4,FALSE)</f>
        <v>#N/A</v>
      </c>
    </row>
    <row r="1610" spans="1:20">
      <c r="A1610" s="67"/>
      <c r="B1610" s="67">
        <f t="shared" si="174"/>
        <v>1601</v>
      </c>
      <c r="C1610" s="68"/>
      <c r="D1610" s="69"/>
      <c r="E1610" s="69"/>
      <c r="F1610" s="69"/>
      <c r="G1610" s="70"/>
      <c r="H1610" s="69"/>
      <c r="I1610" s="70"/>
      <c r="J1610" s="71"/>
      <c r="K1610" s="71"/>
      <c r="L1610" s="72"/>
      <c r="M1610" s="42">
        <f>IF($D$5=Abfrage!$O$2,(MONTH(C1610)),(VLOOKUP((MONTH(C1610)),Abfrage!$I$2:$J$13,2,FALSE)))</f>
        <v>1</v>
      </c>
      <c r="N1610" s="18">
        <f t="shared" ref="N1610:N1673" si="175">(SUM(P1610:S1610))-(SUM(J1610:K1610))</f>
        <v>0</v>
      </c>
      <c r="O1610" s="18">
        <f t="shared" si="173"/>
        <v>0</v>
      </c>
      <c r="P1610" s="18">
        <f t="shared" ref="P1610:P1673" si="176">IFERROR((ROUND((+J1610/(1+L1610)*L1610),2)),0)</f>
        <v>0</v>
      </c>
      <c r="Q1610" s="18">
        <f t="shared" ref="Q1610:Q1673" si="177">IFERROR(ROUND(IF(L1610=100%,K1610,(K1610/(1+L1610)*L1610)),2),0)</f>
        <v>0</v>
      </c>
      <c r="R1610" s="18">
        <f t="shared" ref="R1610:R1673" si="178">+J1610-P1610</f>
        <v>0</v>
      </c>
      <c r="S1610" s="18">
        <f t="shared" ref="S1610:S1673" si="179">+K1610-Q1610</f>
        <v>0</v>
      </c>
      <c r="T1610" s="52" t="e">
        <f>VLOOKUP(I1610,Konten!A:D,4,FALSE)</f>
        <v>#N/A</v>
      </c>
    </row>
    <row r="1611" spans="1:20">
      <c r="A1611" s="67"/>
      <c r="B1611" s="67">
        <f t="shared" si="174"/>
        <v>1602</v>
      </c>
      <c r="C1611" s="68"/>
      <c r="D1611" s="69"/>
      <c r="E1611" s="69"/>
      <c r="F1611" s="69"/>
      <c r="G1611" s="70"/>
      <c r="H1611" s="69"/>
      <c r="I1611" s="70"/>
      <c r="J1611" s="71"/>
      <c r="K1611" s="71"/>
      <c r="L1611" s="72"/>
      <c r="M1611" s="42">
        <f>IF($D$5=Abfrage!$O$2,(MONTH(C1611)),(VLOOKUP((MONTH(C1611)),Abfrage!$I$2:$J$13,2,FALSE)))</f>
        <v>1</v>
      </c>
      <c r="N1611" s="18">
        <f t="shared" si="175"/>
        <v>0</v>
      </c>
      <c r="O1611" s="18">
        <f t="shared" ref="O1611:O1674" si="180">IF(L1611="EUST",K1611,0)</f>
        <v>0</v>
      </c>
      <c r="P1611" s="18">
        <f t="shared" si="176"/>
        <v>0</v>
      </c>
      <c r="Q1611" s="18">
        <f t="shared" si="177"/>
        <v>0</v>
      </c>
      <c r="R1611" s="18">
        <f t="shared" si="178"/>
        <v>0</v>
      </c>
      <c r="S1611" s="18">
        <f t="shared" si="179"/>
        <v>0</v>
      </c>
      <c r="T1611" s="52" t="e">
        <f>VLOOKUP(I1611,Konten!A:D,4,FALSE)</f>
        <v>#N/A</v>
      </c>
    </row>
    <row r="1612" spans="1:20">
      <c r="A1612" s="67"/>
      <c r="B1612" s="67">
        <f t="shared" ref="B1612:B1675" si="181">B1611+1</f>
        <v>1603</v>
      </c>
      <c r="C1612" s="68"/>
      <c r="D1612" s="69"/>
      <c r="E1612" s="69"/>
      <c r="F1612" s="69"/>
      <c r="G1612" s="70"/>
      <c r="H1612" s="69"/>
      <c r="I1612" s="70"/>
      <c r="J1612" s="71"/>
      <c r="K1612" s="71"/>
      <c r="L1612" s="72"/>
      <c r="M1612" s="42">
        <f>IF($D$5=Abfrage!$O$2,(MONTH(C1612)),(VLOOKUP((MONTH(C1612)),Abfrage!$I$2:$J$13,2,FALSE)))</f>
        <v>1</v>
      </c>
      <c r="N1612" s="18">
        <f t="shared" si="175"/>
        <v>0</v>
      </c>
      <c r="O1612" s="18">
        <f t="shared" si="180"/>
        <v>0</v>
      </c>
      <c r="P1612" s="18">
        <f t="shared" si="176"/>
        <v>0</v>
      </c>
      <c r="Q1612" s="18">
        <f t="shared" si="177"/>
        <v>0</v>
      </c>
      <c r="R1612" s="18">
        <f t="shared" si="178"/>
        <v>0</v>
      </c>
      <c r="S1612" s="18">
        <f t="shared" si="179"/>
        <v>0</v>
      </c>
      <c r="T1612" s="52" t="e">
        <f>VLOOKUP(I1612,Konten!A:D,4,FALSE)</f>
        <v>#N/A</v>
      </c>
    </row>
    <row r="1613" spans="1:20">
      <c r="A1613" s="67"/>
      <c r="B1613" s="67">
        <f t="shared" si="181"/>
        <v>1604</v>
      </c>
      <c r="C1613" s="68"/>
      <c r="D1613" s="69"/>
      <c r="E1613" s="69"/>
      <c r="F1613" s="69"/>
      <c r="G1613" s="70"/>
      <c r="H1613" s="69"/>
      <c r="I1613" s="70"/>
      <c r="J1613" s="71"/>
      <c r="K1613" s="71"/>
      <c r="L1613" s="72"/>
      <c r="M1613" s="42">
        <f>IF($D$5=Abfrage!$O$2,(MONTH(C1613)),(VLOOKUP((MONTH(C1613)),Abfrage!$I$2:$J$13,2,FALSE)))</f>
        <v>1</v>
      </c>
      <c r="N1613" s="18">
        <f t="shared" si="175"/>
        <v>0</v>
      </c>
      <c r="O1613" s="18">
        <f t="shared" si="180"/>
        <v>0</v>
      </c>
      <c r="P1613" s="18">
        <f t="shared" si="176"/>
        <v>0</v>
      </c>
      <c r="Q1613" s="18">
        <f t="shared" si="177"/>
        <v>0</v>
      </c>
      <c r="R1613" s="18">
        <f t="shared" si="178"/>
        <v>0</v>
      </c>
      <c r="S1613" s="18">
        <f t="shared" si="179"/>
        <v>0</v>
      </c>
      <c r="T1613" s="52" t="e">
        <f>VLOOKUP(I1613,Konten!A:D,4,FALSE)</f>
        <v>#N/A</v>
      </c>
    </row>
    <row r="1614" spans="1:20">
      <c r="A1614" s="67"/>
      <c r="B1614" s="67">
        <f t="shared" si="181"/>
        <v>1605</v>
      </c>
      <c r="C1614" s="68"/>
      <c r="D1614" s="69"/>
      <c r="E1614" s="69"/>
      <c r="F1614" s="69"/>
      <c r="G1614" s="70"/>
      <c r="H1614" s="69"/>
      <c r="I1614" s="70"/>
      <c r="J1614" s="71"/>
      <c r="K1614" s="71"/>
      <c r="L1614" s="72"/>
      <c r="M1614" s="42">
        <f>IF($D$5=Abfrage!$O$2,(MONTH(C1614)),(VLOOKUP((MONTH(C1614)),Abfrage!$I$2:$J$13,2,FALSE)))</f>
        <v>1</v>
      </c>
      <c r="N1614" s="18">
        <f t="shared" si="175"/>
        <v>0</v>
      </c>
      <c r="O1614" s="18">
        <f t="shared" si="180"/>
        <v>0</v>
      </c>
      <c r="P1614" s="18">
        <f t="shared" si="176"/>
        <v>0</v>
      </c>
      <c r="Q1614" s="18">
        <f t="shared" si="177"/>
        <v>0</v>
      </c>
      <c r="R1614" s="18">
        <f t="shared" si="178"/>
        <v>0</v>
      </c>
      <c r="S1614" s="18">
        <f t="shared" si="179"/>
        <v>0</v>
      </c>
      <c r="T1614" s="52" t="e">
        <f>VLOOKUP(I1614,Konten!A:D,4,FALSE)</f>
        <v>#N/A</v>
      </c>
    </row>
    <row r="1615" spans="1:20">
      <c r="A1615" s="67"/>
      <c r="B1615" s="67">
        <f t="shared" si="181"/>
        <v>1606</v>
      </c>
      <c r="C1615" s="68"/>
      <c r="D1615" s="69"/>
      <c r="E1615" s="69"/>
      <c r="F1615" s="69"/>
      <c r="G1615" s="70"/>
      <c r="H1615" s="69"/>
      <c r="I1615" s="70"/>
      <c r="J1615" s="71"/>
      <c r="K1615" s="71"/>
      <c r="L1615" s="72"/>
      <c r="M1615" s="42">
        <f>IF($D$5=Abfrage!$O$2,(MONTH(C1615)),(VLOOKUP((MONTH(C1615)),Abfrage!$I$2:$J$13,2,FALSE)))</f>
        <v>1</v>
      </c>
      <c r="N1615" s="18">
        <f t="shared" si="175"/>
        <v>0</v>
      </c>
      <c r="O1615" s="18">
        <f t="shared" si="180"/>
        <v>0</v>
      </c>
      <c r="P1615" s="18">
        <f t="shared" si="176"/>
        <v>0</v>
      </c>
      <c r="Q1615" s="18">
        <f t="shared" si="177"/>
        <v>0</v>
      </c>
      <c r="R1615" s="18">
        <f t="shared" si="178"/>
        <v>0</v>
      </c>
      <c r="S1615" s="18">
        <f t="shared" si="179"/>
        <v>0</v>
      </c>
      <c r="T1615" s="52" t="e">
        <f>VLOOKUP(I1615,Konten!A:D,4,FALSE)</f>
        <v>#N/A</v>
      </c>
    </row>
    <row r="1616" spans="1:20">
      <c r="A1616" s="67"/>
      <c r="B1616" s="67">
        <f t="shared" si="181"/>
        <v>1607</v>
      </c>
      <c r="C1616" s="68"/>
      <c r="D1616" s="69"/>
      <c r="E1616" s="69"/>
      <c r="F1616" s="69"/>
      <c r="G1616" s="70"/>
      <c r="H1616" s="69"/>
      <c r="I1616" s="70"/>
      <c r="J1616" s="71"/>
      <c r="K1616" s="71"/>
      <c r="L1616" s="72"/>
      <c r="M1616" s="42">
        <f>IF($D$5=Abfrage!$O$2,(MONTH(C1616)),(VLOOKUP((MONTH(C1616)),Abfrage!$I$2:$J$13,2,FALSE)))</f>
        <v>1</v>
      </c>
      <c r="N1616" s="18">
        <f t="shared" si="175"/>
        <v>0</v>
      </c>
      <c r="O1616" s="18">
        <f t="shared" si="180"/>
        <v>0</v>
      </c>
      <c r="P1616" s="18">
        <f t="shared" si="176"/>
        <v>0</v>
      </c>
      <c r="Q1616" s="18">
        <f t="shared" si="177"/>
        <v>0</v>
      </c>
      <c r="R1616" s="18">
        <f t="shared" si="178"/>
        <v>0</v>
      </c>
      <c r="S1616" s="18">
        <f t="shared" si="179"/>
        <v>0</v>
      </c>
      <c r="T1616" s="52" t="e">
        <f>VLOOKUP(I1616,Konten!A:D,4,FALSE)</f>
        <v>#N/A</v>
      </c>
    </row>
    <row r="1617" spans="1:20">
      <c r="A1617" s="67"/>
      <c r="B1617" s="67">
        <f t="shared" si="181"/>
        <v>1608</v>
      </c>
      <c r="C1617" s="68"/>
      <c r="D1617" s="69"/>
      <c r="E1617" s="69"/>
      <c r="F1617" s="69"/>
      <c r="G1617" s="70"/>
      <c r="H1617" s="69"/>
      <c r="I1617" s="70"/>
      <c r="J1617" s="71"/>
      <c r="K1617" s="71"/>
      <c r="L1617" s="72"/>
      <c r="M1617" s="42">
        <f>IF($D$5=Abfrage!$O$2,(MONTH(C1617)),(VLOOKUP((MONTH(C1617)),Abfrage!$I$2:$J$13,2,FALSE)))</f>
        <v>1</v>
      </c>
      <c r="N1617" s="18">
        <f t="shared" si="175"/>
        <v>0</v>
      </c>
      <c r="O1617" s="18">
        <f t="shared" si="180"/>
        <v>0</v>
      </c>
      <c r="P1617" s="18">
        <f t="shared" si="176"/>
        <v>0</v>
      </c>
      <c r="Q1617" s="18">
        <f t="shared" si="177"/>
        <v>0</v>
      </c>
      <c r="R1617" s="18">
        <f t="shared" si="178"/>
        <v>0</v>
      </c>
      <c r="S1617" s="18">
        <f t="shared" si="179"/>
        <v>0</v>
      </c>
      <c r="T1617" s="52" t="e">
        <f>VLOOKUP(I1617,Konten!A:D,4,FALSE)</f>
        <v>#N/A</v>
      </c>
    </row>
    <row r="1618" spans="1:20">
      <c r="A1618" s="67"/>
      <c r="B1618" s="67">
        <f t="shared" si="181"/>
        <v>1609</v>
      </c>
      <c r="C1618" s="68"/>
      <c r="D1618" s="69"/>
      <c r="E1618" s="69"/>
      <c r="F1618" s="69"/>
      <c r="G1618" s="70"/>
      <c r="H1618" s="69"/>
      <c r="I1618" s="70"/>
      <c r="J1618" s="71"/>
      <c r="K1618" s="71"/>
      <c r="L1618" s="72"/>
      <c r="M1618" s="42">
        <f>IF($D$5=Abfrage!$O$2,(MONTH(C1618)),(VLOOKUP((MONTH(C1618)),Abfrage!$I$2:$J$13,2,FALSE)))</f>
        <v>1</v>
      </c>
      <c r="N1618" s="18">
        <f t="shared" si="175"/>
        <v>0</v>
      </c>
      <c r="O1618" s="18">
        <f t="shared" si="180"/>
        <v>0</v>
      </c>
      <c r="P1618" s="18">
        <f t="shared" si="176"/>
        <v>0</v>
      </c>
      <c r="Q1618" s="18">
        <f t="shared" si="177"/>
        <v>0</v>
      </c>
      <c r="R1618" s="18">
        <f t="shared" si="178"/>
        <v>0</v>
      </c>
      <c r="S1618" s="18">
        <f t="shared" si="179"/>
        <v>0</v>
      </c>
      <c r="T1618" s="52" t="e">
        <f>VLOOKUP(I1618,Konten!A:D,4,FALSE)</f>
        <v>#N/A</v>
      </c>
    </row>
    <row r="1619" spans="1:20">
      <c r="A1619" s="67"/>
      <c r="B1619" s="67">
        <f t="shared" si="181"/>
        <v>1610</v>
      </c>
      <c r="C1619" s="68"/>
      <c r="D1619" s="69"/>
      <c r="E1619" s="69"/>
      <c r="F1619" s="69"/>
      <c r="G1619" s="70"/>
      <c r="H1619" s="69"/>
      <c r="I1619" s="70"/>
      <c r="J1619" s="71"/>
      <c r="K1619" s="71"/>
      <c r="L1619" s="72"/>
      <c r="M1619" s="42">
        <f>IF($D$5=Abfrage!$O$2,(MONTH(C1619)),(VLOOKUP((MONTH(C1619)),Abfrage!$I$2:$J$13,2,FALSE)))</f>
        <v>1</v>
      </c>
      <c r="N1619" s="18">
        <f t="shared" si="175"/>
        <v>0</v>
      </c>
      <c r="O1619" s="18">
        <f t="shared" si="180"/>
        <v>0</v>
      </c>
      <c r="P1619" s="18">
        <f t="shared" si="176"/>
        <v>0</v>
      </c>
      <c r="Q1619" s="18">
        <f t="shared" si="177"/>
        <v>0</v>
      </c>
      <c r="R1619" s="18">
        <f t="shared" si="178"/>
        <v>0</v>
      </c>
      <c r="S1619" s="18">
        <f t="shared" si="179"/>
        <v>0</v>
      </c>
      <c r="T1619" s="52" t="e">
        <f>VLOOKUP(I1619,Konten!A:D,4,FALSE)</f>
        <v>#N/A</v>
      </c>
    </row>
    <row r="1620" spans="1:20">
      <c r="A1620" s="67"/>
      <c r="B1620" s="67">
        <f t="shared" si="181"/>
        <v>1611</v>
      </c>
      <c r="C1620" s="68"/>
      <c r="D1620" s="69"/>
      <c r="E1620" s="69"/>
      <c r="F1620" s="69"/>
      <c r="G1620" s="70"/>
      <c r="H1620" s="69"/>
      <c r="I1620" s="70"/>
      <c r="J1620" s="71"/>
      <c r="K1620" s="71"/>
      <c r="L1620" s="72"/>
      <c r="M1620" s="42">
        <f>IF($D$5=Abfrage!$O$2,(MONTH(C1620)),(VLOOKUP((MONTH(C1620)),Abfrage!$I$2:$J$13,2,FALSE)))</f>
        <v>1</v>
      </c>
      <c r="N1620" s="18">
        <f t="shared" si="175"/>
        <v>0</v>
      </c>
      <c r="O1620" s="18">
        <f t="shared" si="180"/>
        <v>0</v>
      </c>
      <c r="P1620" s="18">
        <f t="shared" si="176"/>
        <v>0</v>
      </c>
      <c r="Q1620" s="18">
        <f t="shared" si="177"/>
        <v>0</v>
      </c>
      <c r="R1620" s="18">
        <f t="shared" si="178"/>
        <v>0</v>
      </c>
      <c r="S1620" s="18">
        <f t="shared" si="179"/>
        <v>0</v>
      </c>
      <c r="T1620" s="52" t="e">
        <f>VLOOKUP(I1620,Konten!A:D,4,FALSE)</f>
        <v>#N/A</v>
      </c>
    </row>
    <row r="1621" spans="1:20">
      <c r="A1621" s="67"/>
      <c r="B1621" s="67">
        <f t="shared" si="181"/>
        <v>1612</v>
      </c>
      <c r="C1621" s="68"/>
      <c r="D1621" s="69"/>
      <c r="E1621" s="69"/>
      <c r="F1621" s="69"/>
      <c r="G1621" s="70"/>
      <c r="H1621" s="69"/>
      <c r="I1621" s="70"/>
      <c r="J1621" s="71"/>
      <c r="K1621" s="71"/>
      <c r="L1621" s="72"/>
      <c r="M1621" s="42">
        <f>IF($D$5=Abfrage!$O$2,(MONTH(C1621)),(VLOOKUP((MONTH(C1621)),Abfrage!$I$2:$J$13,2,FALSE)))</f>
        <v>1</v>
      </c>
      <c r="N1621" s="18">
        <f t="shared" si="175"/>
        <v>0</v>
      </c>
      <c r="O1621" s="18">
        <f t="shared" si="180"/>
        <v>0</v>
      </c>
      <c r="P1621" s="18">
        <f t="shared" si="176"/>
        <v>0</v>
      </c>
      <c r="Q1621" s="18">
        <f t="shared" si="177"/>
        <v>0</v>
      </c>
      <c r="R1621" s="18">
        <f t="shared" si="178"/>
        <v>0</v>
      </c>
      <c r="S1621" s="18">
        <f t="shared" si="179"/>
        <v>0</v>
      </c>
      <c r="T1621" s="52" t="e">
        <f>VLOOKUP(I1621,Konten!A:D,4,FALSE)</f>
        <v>#N/A</v>
      </c>
    </row>
    <row r="1622" spans="1:20">
      <c r="A1622" s="67"/>
      <c r="B1622" s="67">
        <f t="shared" si="181"/>
        <v>1613</v>
      </c>
      <c r="C1622" s="68"/>
      <c r="D1622" s="69"/>
      <c r="E1622" s="69"/>
      <c r="F1622" s="69"/>
      <c r="G1622" s="70"/>
      <c r="H1622" s="69"/>
      <c r="I1622" s="70"/>
      <c r="J1622" s="71"/>
      <c r="K1622" s="71"/>
      <c r="L1622" s="72"/>
      <c r="M1622" s="42">
        <f>IF($D$5=Abfrage!$O$2,(MONTH(C1622)),(VLOOKUP((MONTH(C1622)),Abfrage!$I$2:$J$13,2,FALSE)))</f>
        <v>1</v>
      </c>
      <c r="N1622" s="18">
        <f t="shared" si="175"/>
        <v>0</v>
      </c>
      <c r="O1622" s="18">
        <f t="shared" si="180"/>
        <v>0</v>
      </c>
      <c r="P1622" s="18">
        <f t="shared" si="176"/>
        <v>0</v>
      </c>
      <c r="Q1622" s="18">
        <f t="shared" si="177"/>
        <v>0</v>
      </c>
      <c r="R1622" s="18">
        <f t="shared" si="178"/>
        <v>0</v>
      </c>
      <c r="S1622" s="18">
        <f t="shared" si="179"/>
        <v>0</v>
      </c>
      <c r="T1622" s="52" t="e">
        <f>VLOOKUP(I1622,Konten!A:D,4,FALSE)</f>
        <v>#N/A</v>
      </c>
    </row>
    <row r="1623" spans="1:20">
      <c r="A1623" s="67"/>
      <c r="B1623" s="67">
        <f t="shared" si="181"/>
        <v>1614</v>
      </c>
      <c r="C1623" s="68"/>
      <c r="D1623" s="69"/>
      <c r="E1623" s="69"/>
      <c r="F1623" s="69"/>
      <c r="G1623" s="70"/>
      <c r="H1623" s="69"/>
      <c r="I1623" s="70"/>
      <c r="J1623" s="71"/>
      <c r="K1623" s="71"/>
      <c r="L1623" s="72"/>
      <c r="M1623" s="42">
        <f>IF($D$5=Abfrage!$O$2,(MONTH(C1623)),(VLOOKUP((MONTH(C1623)),Abfrage!$I$2:$J$13,2,FALSE)))</f>
        <v>1</v>
      </c>
      <c r="N1623" s="18">
        <f t="shared" si="175"/>
        <v>0</v>
      </c>
      <c r="O1623" s="18">
        <f t="shared" si="180"/>
        <v>0</v>
      </c>
      <c r="P1623" s="18">
        <f t="shared" si="176"/>
        <v>0</v>
      </c>
      <c r="Q1623" s="18">
        <f t="shared" si="177"/>
        <v>0</v>
      </c>
      <c r="R1623" s="18">
        <f t="shared" si="178"/>
        <v>0</v>
      </c>
      <c r="S1623" s="18">
        <f t="shared" si="179"/>
        <v>0</v>
      </c>
      <c r="T1623" s="52" t="e">
        <f>VLOOKUP(I1623,Konten!A:D,4,FALSE)</f>
        <v>#N/A</v>
      </c>
    </row>
    <row r="1624" spans="1:20">
      <c r="A1624" s="67"/>
      <c r="B1624" s="67">
        <f t="shared" si="181"/>
        <v>1615</v>
      </c>
      <c r="C1624" s="68"/>
      <c r="D1624" s="69"/>
      <c r="E1624" s="69"/>
      <c r="F1624" s="69"/>
      <c r="G1624" s="70"/>
      <c r="H1624" s="69"/>
      <c r="I1624" s="70"/>
      <c r="J1624" s="71"/>
      <c r="K1624" s="71"/>
      <c r="L1624" s="72"/>
      <c r="M1624" s="42">
        <f>IF($D$5=Abfrage!$O$2,(MONTH(C1624)),(VLOOKUP((MONTH(C1624)),Abfrage!$I$2:$J$13,2,FALSE)))</f>
        <v>1</v>
      </c>
      <c r="N1624" s="18">
        <f t="shared" si="175"/>
        <v>0</v>
      </c>
      <c r="O1624" s="18">
        <f t="shared" si="180"/>
        <v>0</v>
      </c>
      <c r="P1624" s="18">
        <f t="shared" si="176"/>
        <v>0</v>
      </c>
      <c r="Q1624" s="18">
        <f t="shared" si="177"/>
        <v>0</v>
      </c>
      <c r="R1624" s="18">
        <f t="shared" si="178"/>
        <v>0</v>
      </c>
      <c r="S1624" s="18">
        <f t="shared" si="179"/>
        <v>0</v>
      </c>
      <c r="T1624" s="52" t="e">
        <f>VLOOKUP(I1624,Konten!A:D,4,FALSE)</f>
        <v>#N/A</v>
      </c>
    </row>
    <row r="1625" spans="1:20">
      <c r="A1625" s="67"/>
      <c r="B1625" s="67">
        <f t="shared" si="181"/>
        <v>1616</v>
      </c>
      <c r="C1625" s="68"/>
      <c r="D1625" s="69"/>
      <c r="E1625" s="69"/>
      <c r="F1625" s="69"/>
      <c r="G1625" s="70"/>
      <c r="H1625" s="69"/>
      <c r="I1625" s="70"/>
      <c r="J1625" s="71"/>
      <c r="K1625" s="71"/>
      <c r="L1625" s="72"/>
      <c r="M1625" s="42">
        <f>IF($D$5=Abfrage!$O$2,(MONTH(C1625)),(VLOOKUP((MONTH(C1625)),Abfrage!$I$2:$J$13,2,FALSE)))</f>
        <v>1</v>
      </c>
      <c r="N1625" s="18">
        <f t="shared" si="175"/>
        <v>0</v>
      </c>
      <c r="O1625" s="18">
        <f t="shared" si="180"/>
        <v>0</v>
      </c>
      <c r="P1625" s="18">
        <f t="shared" si="176"/>
        <v>0</v>
      </c>
      <c r="Q1625" s="18">
        <f t="shared" si="177"/>
        <v>0</v>
      </c>
      <c r="R1625" s="18">
        <f t="shared" si="178"/>
        <v>0</v>
      </c>
      <c r="S1625" s="18">
        <f t="shared" si="179"/>
        <v>0</v>
      </c>
      <c r="T1625" s="52" t="e">
        <f>VLOOKUP(I1625,Konten!A:D,4,FALSE)</f>
        <v>#N/A</v>
      </c>
    </row>
    <row r="1626" spans="1:20">
      <c r="A1626" s="67"/>
      <c r="B1626" s="67">
        <f t="shared" si="181"/>
        <v>1617</v>
      </c>
      <c r="C1626" s="68"/>
      <c r="D1626" s="69"/>
      <c r="E1626" s="69"/>
      <c r="F1626" s="69"/>
      <c r="G1626" s="70"/>
      <c r="H1626" s="69"/>
      <c r="I1626" s="70"/>
      <c r="J1626" s="71"/>
      <c r="K1626" s="71"/>
      <c r="L1626" s="72"/>
      <c r="M1626" s="42">
        <f>IF($D$5=Abfrage!$O$2,(MONTH(C1626)),(VLOOKUP((MONTH(C1626)),Abfrage!$I$2:$J$13,2,FALSE)))</f>
        <v>1</v>
      </c>
      <c r="N1626" s="18">
        <f t="shared" si="175"/>
        <v>0</v>
      </c>
      <c r="O1626" s="18">
        <f t="shared" si="180"/>
        <v>0</v>
      </c>
      <c r="P1626" s="18">
        <f t="shared" si="176"/>
        <v>0</v>
      </c>
      <c r="Q1626" s="18">
        <f t="shared" si="177"/>
        <v>0</v>
      </c>
      <c r="R1626" s="18">
        <f t="shared" si="178"/>
        <v>0</v>
      </c>
      <c r="S1626" s="18">
        <f t="shared" si="179"/>
        <v>0</v>
      </c>
      <c r="T1626" s="52" t="e">
        <f>VLOOKUP(I1626,Konten!A:D,4,FALSE)</f>
        <v>#N/A</v>
      </c>
    </row>
    <row r="1627" spans="1:20">
      <c r="A1627" s="67"/>
      <c r="B1627" s="67">
        <f t="shared" si="181"/>
        <v>1618</v>
      </c>
      <c r="C1627" s="68"/>
      <c r="D1627" s="69"/>
      <c r="E1627" s="69"/>
      <c r="F1627" s="69"/>
      <c r="G1627" s="70"/>
      <c r="H1627" s="69"/>
      <c r="I1627" s="70"/>
      <c r="J1627" s="71"/>
      <c r="K1627" s="71"/>
      <c r="L1627" s="72"/>
      <c r="M1627" s="42">
        <f>IF($D$5=Abfrage!$O$2,(MONTH(C1627)),(VLOOKUP((MONTH(C1627)),Abfrage!$I$2:$J$13,2,FALSE)))</f>
        <v>1</v>
      </c>
      <c r="N1627" s="18">
        <f t="shared" si="175"/>
        <v>0</v>
      </c>
      <c r="O1627" s="18">
        <f t="shared" si="180"/>
        <v>0</v>
      </c>
      <c r="P1627" s="18">
        <f t="shared" si="176"/>
        <v>0</v>
      </c>
      <c r="Q1627" s="18">
        <f t="shared" si="177"/>
        <v>0</v>
      </c>
      <c r="R1627" s="18">
        <f t="shared" si="178"/>
        <v>0</v>
      </c>
      <c r="S1627" s="18">
        <f t="shared" si="179"/>
        <v>0</v>
      </c>
      <c r="T1627" s="52" t="e">
        <f>VLOOKUP(I1627,Konten!A:D,4,FALSE)</f>
        <v>#N/A</v>
      </c>
    </row>
    <row r="1628" spans="1:20">
      <c r="A1628" s="67"/>
      <c r="B1628" s="67">
        <f t="shared" si="181"/>
        <v>1619</v>
      </c>
      <c r="C1628" s="68"/>
      <c r="D1628" s="69"/>
      <c r="E1628" s="69"/>
      <c r="F1628" s="69"/>
      <c r="G1628" s="70"/>
      <c r="H1628" s="69"/>
      <c r="I1628" s="70"/>
      <c r="J1628" s="71"/>
      <c r="K1628" s="71"/>
      <c r="L1628" s="72"/>
      <c r="M1628" s="42">
        <f>IF($D$5=Abfrage!$O$2,(MONTH(C1628)),(VLOOKUP((MONTH(C1628)),Abfrage!$I$2:$J$13,2,FALSE)))</f>
        <v>1</v>
      </c>
      <c r="N1628" s="18">
        <f t="shared" si="175"/>
        <v>0</v>
      </c>
      <c r="O1628" s="18">
        <f t="shared" si="180"/>
        <v>0</v>
      </c>
      <c r="P1628" s="18">
        <f t="shared" si="176"/>
        <v>0</v>
      </c>
      <c r="Q1628" s="18">
        <f t="shared" si="177"/>
        <v>0</v>
      </c>
      <c r="R1628" s="18">
        <f t="shared" si="178"/>
        <v>0</v>
      </c>
      <c r="S1628" s="18">
        <f t="shared" si="179"/>
        <v>0</v>
      </c>
      <c r="T1628" s="52" t="e">
        <f>VLOOKUP(I1628,Konten!A:D,4,FALSE)</f>
        <v>#N/A</v>
      </c>
    </row>
    <row r="1629" spans="1:20">
      <c r="A1629" s="67"/>
      <c r="B1629" s="67">
        <f t="shared" si="181"/>
        <v>1620</v>
      </c>
      <c r="C1629" s="68"/>
      <c r="D1629" s="69"/>
      <c r="E1629" s="69"/>
      <c r="F1629" s="69"/>
      <c r="G1629" s="70"/>
      <c r="H1629" s="69"/>
      <c r="I1629" s="70"/>
      <c r="J1629" s="71"/>
      <c r="K1629" s="71"/>
      <c r="L1629" s="72"/>
      <c r="M1629" s="42">
        <f>IF($D$5=Abfrage!$O$2,(MONTH(C1629)),(VLOOKUP((MONTH(C1629)),Abfrage!$I$2:$J$13,2,FALSE)))</f>
        <v>1</v>
      </c>
      <c r="N1629" s="18">
        <f t="shared" si="175"/>
        <v>0</v>
      </c>
      <c r="O1629" s="18">
        <f t="shared" si="180"/>
        <v>0</v>
      </c>
      <c r="P1629" s="18">
        <f t="shared" si="176"/>
        <v>0</v>
      </c>
      <c r="Q1629" s="18">
        <f t="shared" si="177"/>
        <v>0</v>
      </c>
      <c r="R1629" s="18">
        <f t="shared" si="178"/>
        <v>0</v>
      </c>
      <c r="S1629" s="18">
        <f t="shared" si="179"/>
        <v>0</v>
      </c>
      <c r="T1629" s="52" t="e">
        <f>VLOOKUP(I1629,Konten!A:D,4,FALSE)</f>
        <v>#N/A</v>
      </c>
    </row>
    <row r="1630" spans="1:20">
      <c r="A1630" s="67"/>
      <c r="B1630" s="67">
        <f t="shared" si="181"/>
        <v>1621</v>
      </c>
      <c r="C1630" s="68"/>
      <c r="D1630" s="69"/>
      <c r="E1630" s="69"/>
      <c r="F1630" s="69"/>
      <c r="G1630" s="70"/>
      <c r="H1630" s="69"/>
      <c r="I1630" s="70"/>
      <c r="J1630" s="71"/>
      <c r="K1630" s="71"/>
      <c r="L1630" s="72"/>
      <c r="M1630" s="42">
        <f>IF($D$5=Abfrage!$O$2,(MONTH(C1630)),(VLOOKUP((MONTH(C1630)),Abfrage!$I$2:$J$13,2,FALSE)))</f>
        <v>1</v>
      </c>
      <c r="N1630" s="18">
        <f t="shared" si="175"/>
        <v>0</v>
      </c>
      <c r="O1630" s="18">
        <f t="shared" si="180"/>
        <v>0</v>
      </c>
      <c r="P1630" s="18">
        <f t="shared" si="176"/>
        <v>0</v>
      </c>
      <c r="Q1630" s="18">
        <f t="shared" si="177"/>
        <v>0</v>
      </c>
      <c r="R1630" s="18">
        <f t="shared" si="178"/>
        <v>0</v>
      </c>
      <c r="S1630" s="18">
        <f t="shared" si="179"/>
        <v>0</v>
      </c>
      <c r="T1630" s="52" t="e">
        <f>VLOOKUP(I1630,Konten!A:D,4,FALSE)</f>
        <v>#N/A</v>
      </c>
    </row>
    <row r="1631" spans="1:20">
      <c r="A1631" s="67"/>
      <c r="B1631" s="67">
        <f t="shared" si="181"/>
        <v>1622</v>
      </c>
      <c r="C1631" s="68"/>
      <c r="D1631" s="69"/>
      <c r="E1631" s="69"/>
      <c r="F1631" s="69"/>
      <c r="G1631" s="70"/>
      <c r="H1631" s="69"/>
      <c r="I1631" s="70"/>
      <c r="J1631" s="71"/>
      <c r="K1631" s="71"/>
      <c r="L1631" s="72"/>
      <c r="M1631" s="42">
        <f>IF($D$5=Abfrage!$O$2,(MONTH(C1631)),(VLOOKUP((MONTH(C1631)),Abfrage!$I$2:$J$13,2,FALSE)))</f>
        <v>1</v>
      </c>
      <c r="N1631" s="18">
        <f t="shared" si="175"/>
        <v>0</v>
      </c>
      <c r="O1631" s="18">
        <f t="shared" si="180"/>
        <v>0</v>
      </c>
      <c r="P1631" s="18">
        <f t="shared" si="176"/>
        <v>0</v>
      </c>
      <c r="Q1631" s="18">
        <f t="shared" si="177"/>
        <v>0</v>
      </c>
      <c r="R1631" s="18">
        <f t="shared" si="178"/>
        <v>0</v>
      </c>
      <c r="S1631" s="18">
        <f t="shared" si="179"/>
        <v>0</v>
      </c>
      <c r="T1631" s="52" t="e">
        <f>VLOOKUP(I1631,Konten!A:D,4,FALSE)</f>
        <v>#N/A</v>
      </c>
    </row>
    <row r="1632" spans="1:20">
      <c r="A1632" s="67"/>
      <c r="B1632" s="67">
        <f t="shared" si="181"/>
        <v>1623</v>
      </c>
      <c r="C1632" s="68"/>
      <c r="D1632" s="69"/>
      <c r="E1632" s="69"/>
      <c r="F1632" s="69"/>
      <c r="G1632" s="70"/>
      <c r="H1632" s="69"/>
      <c r="I1632" s="70"/>
      <c r="J1632" s="71"/>
      <c r="K1632" s="71"/>
      <c r="L1632" s="72"/>
      <c r="M1632" s="42">
        <f>IF($D$5=Abfrage!$O$2,(MONTH(C1632)),(VLOOKUP((MONTH(C1632)),Abfrage!$I$2:$J$13,2,FALSE)))</f>
        <v>1</v>
      </c>
      <c r="N1632" s="18">
        <f t="shared" si="175"/>
        <v>0</v>
      </c>
      <c r="O1632" s="18">
        <f t="shared" si="180"/>
        <v>0</v>
      </c>
      <c r="P1632" s="18">
        <f t="shared" si="176"/>
        <v>0</v>
      </c>
      <c r="Q1632" s="18">
        <f t="shared" si="177"/>
        <v>0</v>
      </c>
      <c r="R1632" s="18">
        <f t="shared" si="178"/>
        <v>0</v>
      </c>
      <c r="S1632" s="18">
        <f t="shared" si="179"/>
        <v>0</v>
      </c>
      <c r="T1632" s="52" t="e">
        <f>VLOOKUP(I1632,Konten!A:D,4,FALSE)</f>
        <v>#N/A</v>
      </c>
    </row>
    <row r="1633" spans="1:20">
      <c r="A1633" s="67"/>
      <c r="B1633" s="67">
        <f t="shared" si="181"/>
        <v>1624</v>
      </c>
      <c r="C1633" s="68"/>
      <c r="D1633" s="69"/>
      <c r="E1633" s="69"/>
      <c r="F1633" s="69"/>
      <c r="G1633" s="70"/>
      <c r="H1633" s="69"/>
      <c r="I1633" s="70"/>
      <c r="J1633" s="71"/>
      <c r="K1633" s="71"/>
      <c r="L1633" s="72"/>
      <c r="M1633" s="42">
        <f>IF($D$5=Abfrage!$O$2,(MONTH(C1633)),(VLOOKUP((MONTH(C1633)),Abfrage!$I$2:$J$13,2,FALSE)))</f>
        <v>1</v>
      </c>
      <c r="N1633" s="18">
        <f t="shared" si="175"/>
        <v>0</v>
      </c>
      <c r="O1633" s="18">
        <f t="shared" si="180"/>
        <v>0</v>
      </c>
      <c r="P1633" s="18">
        <f t="shared" si="176"/>
        <v>0</v>
      </c>
      <c r="Q1633" s="18">
        <f t="shared" si="177"/>
        <v>0</v>
      </c>
      <c r="R1633" s="18">
        <f t="shared" si="178"/>
        <v>0</v>
      </c>
      <c r="S1633" s="18">
        <f t="shared" si="179"/>
        <v>0</v>
      </c>
      <c r="T1633" s="52" t="e">
        <f>VLOOKUP(I1633,Konten!A:D,4,FALSE)</f>
        <v>#N/A</v>
      </c>
    </row>
    <row r="1634" spans="1:20">
      <c r="A1634" s="67"/>
      <c r="B1634" s="67">
        <f t="shared" si="181"/>
        <v>1625</v>
      </c>
      <c r="C1634" s="68"/>
      <c r="D1634" s="69"/>
      <c r="E1634" s="69"/>
      <c r="F1634" s="69"/>
      <c r="G1634" s="70"/>
      <c r="H1634" s="69"/>
      <c r="I1634" s="70"/>
      <c r="J1634" s="71"/>
      <c r="K1634" s="71"/>
      <c r="L1634" s="72"/>
      <c r="M1634" s="42">
        <f>IF($D$5=Abfrage!$O$2,(MONTH(C1634)),(VLOOKUP((MONTH(C1634)),Abfrage!$I$2:$J$13,2,FALSE)))</f>
        <v>1</v>
      </c>
      <c r="N1634" s="18">
        <f t="shared" si="175"/>
        <v>0</v>
      </c>
      <c r="O1634" s="18">
        <f t="shared" si="180"/>
        <v>0</v>
      </c>
      <c r="P1634" s="18">
        <f t="shared" si="176"/>
        <v>0</v>
      </c>
      <c r="Q1634" s="18">
        <f t="shared" si="177"/>
        <v>0</v>
      </c>
      <c r="R1634" s="18">
        <f t="shared" si="178"/>
        <v>0</v>
      </c>
      <c r="S1634" s="18">
        <f t="shared" si="179"/>
        <v>0</v>
      </c>
      <c r="T1634" s="52" t="e">
        <f>VLOOKUP(I1634,Konten!A:D,4,FALSE)</f>
        <v>#N/A</v>
      </c>
    </row>
    <row r="1635" spans="1:20">
      <c r="A1635" s="67"/>
      <c r="B1635" s="67">
        <f t="shared" si="181"/>
        <v>1626</v>
      </c>
      <c r="C1635" s="68"/>
      <c r="D1635" s="69"/>
      <c r="E1635" s="69"/>
      <c r="F1635" s="69"/>
      <c r="G1635" s="70"/>
      <c r="H1635" s="69"/>
      <c r="I1635" s="70"/>
      <c r="J1635" s="71"/>
      <c r="K1635" s="71"/>
      <c r="L1635" s="72"/>
      <c r="M1635" s="42">
        <f>IF($D$5=Abfrage!$O$2,(MONTH(C1635)),(VLOOKUP((MONTH(C1635)),Abfrage!$I$2:$J$13,2,FALSE)))</f>
        <v>1</v>
      </c>
      <c r="N1635" s="18">
        <f t="shared" si="175"/>
        <v>0</v>
      </c>
      <c r="O1635" s="18">
        <f t="shared" si="180"/>
        <v>0</v>
      </c>
      <c r="P1635" s="18">
        <f t="shared" si="176"/>
        <v>0</v>
      </c>
      <c r="Q1635" s="18">
        <f t="shared" si="177"/>
        <v>0</v>
      </c>
      <c r="R1635" s="18">
        <f t="shared" si="178"/>
        <v>0</v>
      </c>
      <c r="S1635" s="18">
        <f t="shared" si="179"/>
        <v>0</v>
      </c>
      <c r="T1635" s="52" t="e">
        <f>VLOOKUP(I1635,Konten!A:D,4,FALSE)</f>
        <v>#N/A</v>
      </c>
    </row>
    <row r="1636" spans="1:20">
      <c r="A1636" s="67"/>
      <c r="B1636" s="67">
        <f t="shared" si="181"/>
        <v>1627</v>
      </c>
      <c r="C1636" s="68"/>
      <c r="D1636" s="69"/>
      <c r="E1636" s="69"/>
      <c r="F1636" s="69"/>
      <c r="G1636" s="70"/>
      <c r="H1636" s="69"/>
      <c r="I1636" s="70"/>
      <c r="J1636" s="71"/>
      <c r="K1636" s="71"/>
      <c r="L1636" s="72"/>
      <c r="M1636" s="42">
        <f>IF($D$5=Abfrage!$O$2,(MONTH(C1636)),(VLOOKUP((MONTH(C1636)),Abfrage!$I$2:$J$13,2,FALSE)))</f>
        <v>1</v>
      </c>
      <c r="N1636" s="18">
        <f t="shared" si="175"/>
        <v>0</v>
      </c>
      <c r="O1636" s="18">
        <f t="shared" si="180"/>
        <v>0</v>
      </c>
      <c r="P1636" s="18">
        <f t="shared" si="176"/>
        <v>0</v>
      </c>
      <c r="Q1636" s="18">
        <f t="shared" si="177"/>
        <v>0</v>
      </c>
      <c r="R1636" s="18">
        <f t="shared" si="178"/>
        <v>0</v>
      </c>
      <c r="S1636" s="18">
        <f t="shared" si="179"/>
        <v>0</v>
      </c>
      <c r="T1636" s="52" t="e">
        <f>VLOOKUP(I1636,Konten!A:D,4,FALSE)</f>
        <v>#N/A</v>
      </c>
    </row>
    <row r="1637" spans="1:20">
      <c r="A1637" s="67"/>
      <c r="B1637" s="67">
        <f t="shared" si="181"/>
        <v>1628</v>
      </c>
      <c r="C1637" s="68"/>
      <c r="D1637" s="69"/>
      <c r="E1637" s="69"/>
      <c r="F1637" s="69"/>
      <c r="G1637" s="70"/>
      <c r="H1637" s="69"/>
      <c r="I1637" s="70"/>
      <c r="J1637" s="71"/>
      <c r="K1637" s="71"/>
      <c r="L1637" s="72"/>
      <c r="M1637" s="42">
        <f>IF($D$5=Abfrage!$O$2,(MONTH(C1637)),(VLOOKUP((MONTH(C1637)),Abfrage!$I$2:$J$13,2,FALSE)))</f>
        <v>1</v>
      </c>
      <c r="N1637" s="18">
        <f t="shared" si="175"/>
        <v>0</v>
      </c>
      <c r="O1637" s="18">
        <f t="shared" si="180"/>
        <v>0</v>
      </c>
      <c r="P1637" s="18">
        <f t="shared" si="176"/>
        <v>0</v>
      </c>
      <c r="Q1637" s="18">
        <f t="shared" si="177"/>
        <v>0</v>
      </c>
      <c r="R1637" s="18">
        <f t="shared" si="178"/>
        <v>0</v>
      </c>
      <c r="S1637" s="18">
        <f t="shared" si="179"/>
        <v>0</v>
      </c>
      <c r="T1637" s="52" t="e">
        <f>VLOOKUP(I1637,Konten!A:D,4,FALSE)</f>
        <v>#N/A</v>
      </c>
    </row>
    <row r="1638" spans="1:20">
      <c r="A1638" s="67"/>
      <c r="B1638" s="67">
        <f t="shared" si="181"/>
        <v>1629</v>
      </c>
      <c r="C1638" s="68"/>
      <c r="D1638" s="69"/>
      <c r="E1638" s="69"/>
      <c r="F1638" s="69"/>
      <c r="G1638" s="70"/>
      <c r="H1638" s="69"/>
      <c r="I1638" s="70"/>
      <c r="J1638" s="71"/>
      <c r="K1638" s="71"/>
      <c r="L1638" s="72"/>
      <c r="M1638" s="42">
        <f>IF($D$5=Abfrage!$O$2,(MONTH(C1638)),(VLOOKUP((MONTH(C1638)),Abfrage!$I$2:$J$13,2,FALSE)))</f>
        <v>1</v>
      </c>
      <c r="N1638" s="18">
        <f t="shared" si="175"/>
        <v>0</v>
      </c>
      <c r="O1638" s="18">
        <f t="shared" si="180"/>
        <v>0</v>
      </c>
      <c r="P1638" s="18">
        <f t="shared" si="176"/>
        <v>0</v>
      </c>
      <c r="Q1638" s="18">
        <f t="shared" si="177"/>
        <v>0</v>
      </c>
      <c r="R1638" s="18">
        <f t="shared" si="178"/>
        <v>0</v>
      </c>
      <c r="S1638" s="18">
        <f t="shared" si="179"/>
        <v>0</v>
      </c>
      <c r="T1638" s="52" t="e">
        <f>VLOOKUP(I1638,Konten!A:D,4,FALSE)</f>
        <v>#N/A</v>
      </c>
    </row>
    <row r="1639" spans="1:20">
      <c r="A1639" s="67"/>
      <c r="B1639" s="67">
        <f t="shared" si="181"/>
        <v>1630</v>
      </c>
      <c r="C1639" s="68"/>
      <c r="D1639" s="69"/>
      <c r="E1639" s="69"/>
      <c r="F1639" s="69"/>
      <c r="G1639" s="70"/>
      <c r="H1639" s="69"/>
      <c r="I1639" s="70"/>
      <c r="J1639" s="71"/>
      <c r="K1639" s="71"/>
      <c r="L1639" s="72"/>
      <c r="M1639" s="42">
        <f>IF($D$5=Abfrage!$O$2,(MONTH(C1639)),(VLOOKUP((MONTH(C1639)),Abfrage!$I$2:$J$13,2,FALSE)))</f>
        <v>1</v>
      </c>
      <c r="N1639" s="18">
        <f t="shared" si="175"/>
        <v>0</v>
      </c>
      <c r="O1639" s="18">
        <f t="shared" si="180"/>
        <v>0</v>
      </c>
      <c r="P1639" s="18">
        <f t="shared" si="176"/>
        <v>0</v>
      </c>
      <c r="Q1639" s="18">
        <f t="shared" si="177"/>
        <v>0</v>
      </c>
      <c r="R1639" s="18">
        <f t="shared" si="178"/>
        <v>0</v>
      </c>
      <c r="S1639" s="18">
        <f t="shared" si="179"/>
        <v>0</v>
      </c>
      <c r="T1639" s="52" t="e">
        <f>VLOOKUP(I1639,Konten!A:D,4,FALSE)</f>
        <v>#N/A</v>
      </c>
    </row>
    <row r="1640" spans="1:20">
      <c r="A1640" s="67"/>
      <c r="B1640" s="67">
        <f t="shared" si="181"/>
        <v>1631</v>
      </c>
      <c r="C1640" s="68"/>
      <c r="D1640" s="69"/>
      <c r="E1640" s="69"/>
      <c r="F1640" s="69"/>
      <c r="G1640" s="70"/>
      <c r="H1640" s="69"/>
      <c r="I1640" s="70"/>
      <c r="J1640" s="71"/>
      <c r="K1640" s="71"/>
      <c r="L1640" s="72"/>
      <c r="M1640" s="42">
        <f>IF($D$5=Abfrage!$O$2,(MONTH(C1640)),(VLOOKUP((MONTH(C1640)),Abfrage!$I$2:$J$13,2,FALSE)))</f>
        <v>1</v>
      </c>
      <c r="N1640" s="18">
        <f t="shared" si="175"/>
        <v>0</v>
      </c>
      <c r="O1640" s="18">
        <f t="shared" si="180"/>
        <v>0</v>
      </c>
      <c r="P1640" s="18">
        <f t="shared" si="176"/>
        <v>0</v>
      </c>
      <c r="Q1640" s="18">
        <f t="shared" si="177"/>
        <v>0</v>
      </c>
      <c r="R1640" s="18">
        <f t="shared" si="178"/>
        <v>0</v>
      </c>
      <c r="S1640" s="18">
        <f t="shared" si="179"/>
        <v>0</v>
      </c>
      <c r="T1640" s="52" t="e">
        <f>VLOOKUP(I1640,Konten!A:D,4,FALSE)</f>
        <v>#N/A</v>
      </c>
    </row>
    <row r="1641" spans="1:20">
      <c r="A1641" s="67"/>
      <c r="B1641" s="67">
        <f t="shared" si="181"/>
        <v>1632</v>
      </c>
      <c r="C1641" s="68"/>
      <c r="D1641" s="69"/>
      <c r="E1641" s="69"/>
      <c r="F1641" s="69"/>
      <c r="G1641" s="70"/>
      <c r="H1641" s="69"/>
      <c r="I1641" s="70"/>
      <c r="J1641" s="71"/>
      <c r="K1641" s="71"/>
      <c r="L1641" s="72"/>
      <c r="M1641" s="42">
        <f>IF($D$5=Abfrage!$O$2,(MONTH(C1641)),(VLOOKUP((MONTH(C1641)),Abfrage!$I$2:$J$13,2,FALSE)))</f>
        <v>1</v>
      </c>
      <c r="N1641" s="18">
        <f t="shared" si="175"/>
        <v>0</v>
      </c>
      <c r="O1641" s="18">
        <f t="shared" si="180"/>
        <v>0</v>
      </c>
      <c r="P1641" s="18">
        <f t="shared" si="176"/>
        <v>0</v>
      </c>
      <c r="Q1641" s="18">
        <f t="shared" si="177"/>
        <v>0</v>
      </c>
      <c r="R1641" s="18">
        <f t="shared" si="178"/>
        <v>0</v>
      </c>
      <c r="S1641" s="18">
        <f t="shared" si="179"/>
        <v>0</v>
      </c>
      <c r="T1641" s="52" t="e">
        <f>VLOOKUP(I1641,Konten!A:D,4,FALSE)</f>
        <v>#N/A</v>
      </c>
    </row>
    <row r="1642" spans="1:20">
      <c r="A1642" s="67"/>
      <c r="B1642" s="67">
        <f t="shared" si="181"/>
        <v>1633</v>
      </c>
      <c r="C1642" s="68"/>
      <c r="D1642" s="69"/>
      <c r="E1642" s="69"/>
      <c r="F1642" s="69"/>
      <c r="G1642" s="70"/>
      <c r="H1642" s="69"/>
      <c r="I1642" s="70"/>
      <c r="J1642" s="71"/>
      <c r="K1642" s="71"/>
      <c r="L1642" s="72"/>
      <c r="M1642" s="42">
        <f>IF($D$5=Abfrage!$O$2,(MONTH(C1642)),(VLOOKUP((MONTH(C1642)),Abfrage!$I$2:$J$13,2,FALSE)))</f>
        <v>1</v>
      </c>
      <c r="N1642" s="18">
        <f t="shared" si="175"/>
        <v>0</v>
      </c>
      <c r="O1642" s="18">
        <f t="shared" si="180"/>
        <v>0</v>
      </c>
      <c r="P1642" s="18">
        <f t="shared" si="176"/>
        <v>0</v>
      </c>
      <c r="Q1642" s="18">
        <f t="shared" si="177"/>
        <v>0</v>
      </c>
      <c r="R1642" s="18">
        <f t="shared" si="178"/>
        <v>0</v>
      </c>
      <c r="S1642" s="18">
        <f t="shared" si="179"/>
        <v>0</v>
      </c>
      <c r="T1642" s="52" t="e">
        <f>VLOOKUP(I1642,Konten!A:D,4,FALSE)</f>
        <v>#N/A</v>
      </c>
    </row>
    <row r="1643" spans="1:20">
      <c r="A1643" s="67"/>
      <c r="B1643" s="67">
        <f t="shared" si="181"/>
        <v>1634</v>
      </c>
      <c r="C1643" s="68"/>
      <c r="D1643" s="69"/>
      <c r="E1643" s="69"/>
      <c r="F1643" s="69"/>
      <c r="G1643" s="70"/>
      <c r="H1643" s="69"/>
      <c r="I1643" s="70"/>
      <c r="J1643" s="71"/>
      <c r="K1643" s="71"/>
      <c r="L1643" s="72"/>
      <c r="M1643" s="42">
        <f>IF($D$5=Abfrage!$O$2,(MONTH(C1643)),(VLOOKUP((MONTH(C1643)),Abfrage!$I$2:$J$13,2,FALSE)))</f>
        <v>1</v>
      </c>
      <c r="N1643" s="18">
        <f t="shared" si="175"/>
        <v>0</v>
      </c>
      <c r="O1643" s="18">
        <f t="shared" si="180"/>
        <v>0</v>
      </c>
      <c r="P1643" s="18">
        <f t="shared" si="176"/>
        <v>0</v>
      </c>
      <c r="Q1643" s="18">
        <f t="shared" si="177"/>
        <v>0</v>
      </c>
      <c r="R1643" s="18">
        <f t="shared" si="178"/>
        <v>0</v>
      </c>
      <c r="S1643" s="18">
        <f t="shared" si="179"/>
        <v>0</v>
      </c>
      <c r="T1643" s="52" t="e">
        <f>VLOOKUP(I1643,Konten!A:D,4,FALSE)</f>
        <v>#N/A</v>
      </c>
    </row>
    <row r="1644" spans="1:20">
      <c r="A1644" s="67"/>
      <c r="B1644" s="67">
        <f t="shared" si="181"/>
        <v>1635</v>
      </c>
      <c r="C1644" s="68"/>
      <c r="D1644" s="69"/>
      <c r="E1644" s="69"/>
      <c r="F1644" s="69"/>
      <c r="G1644" s="70"/>
      <c r="H1644" s="69"/>
      <c r="I1644" s="70"/>
      <c r="J1644" s="71"/>
      <c r="K1644" s="71"/>
      <c r="L1644" s="72"/>
      <c r="M1644" s="42">
        <f>IF($D$5=Abfrage!$O$2,(MONTH(C1644)),(VLOOKUP((MONTH(C1644)),Abfrage!$I$2:$J$13,2,FALSE)))</f>
        <v>1</v>
      </c>
      <c r="N1644" s="18">
        <f t="shared" si="175"/>
        <v>0</v>
      </c>
      <c r="O1644" s="18">
        <f t="shared" si="180"/>
        <v>0</v>
      </c>
      <c r="P1644" s="18">
        <f t="shared" si="176"/>
        <v>0</v>
      </c>
      <c r="Q1644" s="18">
        <f t="shared" si="177"/>
        <v>0</v>
      </c>
      <c r="R1644" s="18">
        <f t="shared" si="178"/>
        <v>0</v>
      </c>
      <c r="S1644" s="18">
        <f t="shared" si="179"/>
        <v>0</v>
      </c>
      <c r="T1644" s="52" t="e">
        <f>VLOOKUP(I1644,Konten!A:D,4,FALSE)</f>
        <v>#N/A</v>
      </c>
    </row>
    <row r="1645" spans="1:20">
      <c r="A1645" s="67"/>
      <c r="B1645" s="67">
        <f t="shared" si="181"/>
        <v>1636</v>
      </c>
      <c r="C1645" s="68"/>
      <c r="D1645" s="69"/>
      <c r="E1645" s="69"/>
      <c r="F1645" s="69"/>
      <c r="G1645" s="70"/>
      <c r="H1645" s="69"/>
      <c r="I1645" s="70"/>
      <c r="J1645" s="71"/>
      <c r="K1645" s="71"/>
      <c r="L1645" s="72"/>
      <c r="M1645" s="42">
        <f>IF($D$5=Abfrage!$O$2,(MONTH(C1645)),(VLOOKUP((MONTH(C1645)),Abfrage!$I$2:$J$13,2,FALSE)))</f>
        <v>1</v>
      </c>
      <c r="N1645" s="18">
        <f t="shared" si="175"/>
        <v>0</v>
      </c>
      <c r="O1645" s="18">
        <f t="shared" si="180"/>
        <v>0</v>
      </c>
      <c r="P1645" s="18">
        <f t="shared" si="176"/>
        <v>0</v>
      </c>
      <c r="Q1645" s="18">
        <f t="shared" si="177"/>
        <v>0</v>
      </c>
      <c r="R1645" s="18">
        <f t="shared" si="178"/>
        <v>0</v>
      </c>
      <c r="S1645" s="18">
        <f t="shared" si="179"/>
        <v>0</v>
      </c>
      <c r="T1645" s="52" t="e">
        <f>VLOOKUP(I1645,Konten!A:D,4,FALSE)</f>
        <v>#N/A</v>
      </c>
    </row>
    <row r="1646" spans="1:20">
      <c r="A1646" s="67"/>
      <c r="B1646" s="67">
        <f t="shared" si="181"/>
        <v>1637</v>
      </c>
      <c r="C1646" s="68"/>
      <c r="D1646" s="69"/>
      <c r="E1646" s="69"/>
      <c r="F1646" s="69"/>
      <c r="G1646" s="70"/>
      <c r="H1646" s="69"/>
      <c r="I1646" s="70"/>
      <c r="J1646" s="71"/>
      <c r="K1646" s="71"/>
      <c r="L1646" s="72"/>
      <c r="M1646" s="42">
        <f>IF($D$5=Abfrage!$O$2,(MONTH(C1646)),(VLOOKUP((MONTH(C1646)),Abfrage!$I$2:$J$13,2,FALSE)))</f>
        <v>1</v>
      </c>
      <c r="N1646" s="18">
        <f t="shared" si="175"/>
        <v>0</v>
      </c>
      <c r="O1646" s="18">
        <f t="shared" si="180"/>
        <v>0</v>
      </c>
      <c r="P1646" s="18">
        <f t="shared" si="176"/>
        <v>0</v>
      </c>
      <c r="Q1646" s="18">
        <f t="shared" si="177"/>
        <v>0</v>
      </c>
      <c r="R1646" s="18">
        <f t="shared" si="178"/>
        <v>0</v>
      </c>
      <c r="S1646" s="18">
        <f t="shared" si="179"/>
        <v>0</v>
      </c>
      <c r="T1646" s="52" t="e">
        <f>VLOOKUP(I1646,Konten!A:D,4,FALSE)</f>
        <v>#N/A</v>
      </c>
    </row>
    <row r="1647" spans="1:20">
      <c r="A1647" s="67"/>
      <c r="B1647" s="67">
        <f t="shared" si="181"/>
        <v>1638</v>
      </c>
      <c r="C1647" s="68"/>
      <c r="D1647" s="69"/>
      <c r="E1647" s="69"/>
      <c r="F1647" s="69"/>
      <c r="G1647" s="70"/>
      <c r="H1647" s="69"/>
      <c r="I1647" s="70"/>
      <c r="J1647" s="71"/>
      <c r="K1647" s="71"/>
      <c r="L1647" s="72"/>
      <c r="M1647" s="42">
        <f>IF($D$5=Abfrage!$O$2,(MONTH(C1647)),(VLOOKUP((MONTH(C1647)),Abfrage!$I$2:$J$13,2,FALSE)))</f>
        <v>1</v>
      </c>
      <c r="N1647" s="18">
        <f t="shared" si="175"/>
        <v>0</v>
      </c>
      <c r="O1647" s="18">
        <f t="shared" si="180"/>
        <v>0</v>
      </c>
      <c r="P1647" s="18">
        <f t="shared" si="176"/>
        <v>0</v>
      </c>
      <c r="Q1647" s="18">
        <f t="shared" si="177"/>
        <v>0</v>
      </c>
      <c r="R1647" s="18">
        <f t="shared" si="178"/>
        <v>0</v>
      </c>
      <c r="S1647" s="18">
        <f t="shared" si="179"/>
        <v>0</v>
      </c>
      <c r="T1647" s="52" t="e">
        <f>VLOOKUP(I1647,Konten!A:D,4,FALSE)</f>
        <v>#N/A</v>
      </c>
    </row>
    <row r="1648" spans="1:20">
      <c r="A1648" s="67"/>
      <c r="B1648" s="67">
        <f t="shared" si="181"/>
        <v>1639</v>
      </c>
      <c r="C1648" s="68"/>
      <c r="D1648" s="69"/>
      <c r="E1648" s="69"/>
      <c r="F1648" s="69"/>
      <c r="G1648" s="70"/>
      <c r="H1648" s="69"/>
      <c r="I1648" s="70"/>
      <c r="J1648" s="71"/>
      <c r="K1648" s="71"/>
      <c r="L1648" s="72"/>
      <c r="M1648" s="42">
        <f>IF($D$5=Abfrage!$O$2,(MONTH(C1648)),(VLOOKUP((MONTH(C1648)),Abfrage!$I$2:$J$13,2,FALSE)))</f>
        <v>1</v>
      </c>
      <c r="N1648" s="18">
        <f t="shared" si="175"/>
        <v>0</v>
      </c>
      <c r="O1648" s="18">
        <f t="shared" si="180"/>
        <v>0</v>
      </c>
      <c r="P1648" s="18">
        <f t="shared" si="176"/>
        <v>0</v>
      </c>
      <c r="Q1648" s="18">
        <f t="shared" si="177"/>
        <v>0</v>
      </c>
      <c r="R1648" s="18">
        <f t="shared" si="178"/>
        <v>0</v>
      </c>
      <c r="S1648" s="18">
        <f t="shared" si="179"/>
        <v>0</v>
      </c>
      <c r="T1648" s="52" t="e">
        <f>VLOOKUP(I1648,Konten!A:D,4,FALSE)</f>
        <v>#N/A</v>
      </c>
    </row>
    <row r="1649" spans="1:20">
      <c r="A1649" s="67"/>
      <c r="B1649" s="67">
        <f t="shared" si="181"/>
        <v>1640</v>
      </c>
      <c r="C1649" s="68"/>
      <c r="D1649" s="69"/>
      <c r="E1649" s="69"/>
      <c r="F1649" s="69"/>
      <c r="G1649" s="70"/>
      <c r="H1649" s="69"/>
      <c r="I1649" s="70"/>
      <c r="J1649" s="71"/>
      <c r="K1649" s="71"/>
      <c r="L1649" s="72"/>
      <c r="M1649" s="42">
        <f>IF($D$5=Abfrage!$O$2,(MONTH(C1649)),(VLOOKUP((MONTH(C1649)),Abfrage!$I$2:$J$13,2,FALSE)))</f>
        <v>1</v>
      </c>
      <c r="N1649" s="18">
        <f t="shared" si="175"/>
        <v>0</v>
      </c>
      <c r="O1649" s="18">
        <f t="shared" si="180"/>
        <v>0</v>
      </c>
      <c r="P1649" s="18">
        <f t="shared" si="176"/>
        <v>0</v>
      </c>
      <c r="Q1649" s="18">
        <f t="shared" si="177"/>
        <v>0</v>
      </c>
      <c r="R1649" s="18">
        <f t="shared" si="178"/>
        <v>0</v>
      </c>
      <c r="S1649" s="18">
        <f t="shared" si="179"/>
        <v>0</v>
      </c>
      <c r="T1649" s="52" t="e">
        <f>VLOOKUP(I1649,Konten!A:D,4,FALSE)</f>
        <v>#N/A</v>
      </c>
    </row>
    <row r="1650" spans="1:20">
      <c r="A1650" s="67"/>
      <c r="B1650" s="67">
        <f t="shared" si="181"/>
        <v>1641</v>
      </c>
      <c r="C1650" s="68"/>
      <c r="D1650" s="69"/>
      <c r="E1650" s="69"/>
      <c r="F1650" s="69"/>
      <c r="G1650" s="70"/>
      <c r="H1650" s="69"/>
      <c r="I1650" s="70"/>
      <c r="J1650" s="71"/>
      <c r="K1650" s="71"/>
      <c r="L1650" s="72"/>
      <c r="M1650" s="42">
        <f>IF($D$5=Abfrage!$O$2,(MONTH(C1650)),(VLOOKUP((MONTH(C1650)),Abfrage!$I$2:$J$13,2,FALSE)))</f>
        <v>1</v>
      </c>
      <c r="N1650" s="18">
        <f t="shared" si="175"/>
        <v>0</v>
      </c>
      <c r="O1650" s="18">
        <f t="shared" si="180"/>
        <v>0</v>
      </c>
      <c r="P1650" s="18">
        <f t="shared" si="176"/>
        <v>0</v>
      </c>
      <c r="Q1650" s="18">
        <f t="shared" si="177"/>
        <v>0</v>
      </c>
      <c r="R1650" s="18">
        <f t="shared" si="178"/>
        <v>0</v>
      </c>
      <c r="S1650" s="18">
        <f t="shared" si="179"/>
        <v>0</v>
      </c>
      <c r="T1650" s="52" t="e">
        <f>VLOOKUP(I1650,Konten!A:D,4,FALSE)</f>
        <v>#N/A</v>
      </c>
    </row>
    <row r="1651" spans="1:20">
      <c r="A1651" s="67"/>
      <c r="B1651" s="67">
        <f t="shared" si="181"/>
        <v>1642</v>
      </c>
      <c r="C1651" s="68"/>
      <c r="D1651" s="69"/>
      <c r="E1651" s="69"/>
      <c r="F1651" s="69"/>
      <c r="G1651" s="70"/>
      <c r="H1651" s="69"/>
      <c r="I1651" s="70"/>
      <c r="J1651" s="71"/>
      <c r="K1651" s="71"/>
      <c r="L1651" s="72"/>
      <c r="M1651" s="42">
        <f>IF($D$5=Abfrage!$O$2,(MONTH(C1651)),(VLOOKUP((MONTH(C1651)),Abfrage!$I$2:$J$13,2,FALSE)))</f>
        <v>1</v>
      </c>
      <c r="N1651" s="18">
        <f t="shared" si="175"/>
        <v>0</v>
      </c>
      <c r="O1651" s="18">
        <f t="shared" si="180"/>
        <v>0</v>
      </c>
      <c r="P1651" s="18">
        <f t="shared" si="176"/>
        <v>0</v>
      </c>
      <c r="Q1651" s="18">
        <f t="shared" si="177"/>
        <v>0</v>
      </c>
      <c r="R1651" s="18">
        <f t="shared" si="178"/>
        <v>0</v>
      </c>
      <c r="S1651" s="18">
        <f t="shared" si="179"/>
        <v>0</v>
      </c>
      <c r="T1651" s="52" t="e">
        <f>VLOOKUP(I1651,Konten!A:D,4,FALSE)</f>
        <v>#N/A</v>
      </c>
    </row>
    <row r="1652" spans="1:20">
      <c r="A1652" s="67"/>
      <c r="B1652" s="67">
        <f t="shared" si="181"/>
        <v>1643</v>
      </c>
      <c r="C1652" s="68"/>
      <c r="D1652" s="69"/>
      <c r="E1652" s="69"/>
      <c r="F1652" s="69"/>
      <c r="G1652" s="70"/>
      <c r="H1652" s="69"/>
      <c r="I1652" s="70"/>
      <c r="J1652" s="71"/>
      <c r="K1652" s="71"/>
      <c r="L1652" s="72"/>
      <c r="M1652" s="42">
        <f>IF($D$5=Abfrage!$O$2,(MONTH(C1652)),(VLOOKUP((MONTH(C1652)),Abfrage!$I$2:$J$13,2,FALSE)))</f>
        <v>1</v>
      </c>
      <c r="N1652" s="18">
        <f t="shared" si="175"/>
        <v>0</v>
      </c>
      <c r="O1652" s="18">
        <f t="shared" si="180"/>
        <v>0</v>
      </c>
      <c r="P1652" s="18">
        <f t="shared" si="176"/>
        <v>0</v>
      </c>
      <c r="Q1652" s="18">
        <f t="shared" si="177"/>
        <v>0</v>
      </c>
      <c r="R1652" s="18">
        <f t="shared" si="178"/>
        <v>0</v>
      </c>
      <c r="S1652" s="18">
        <f t="shared" si="179"/>
        <v>0</v>
      </c>
      <c r="T1652" s="52" t="e">
        <f>VLOOKUP(I1652,Konten!A:D,4,FALSE)</f>
        <v>#N/A</v>
      </c>
    </row>
    <row r="1653" spans="1:20">
      <c r="A1653" s="67"/>
      <c r="B1653" s="67">
        <f t="shared" si="181"/>
        <v>1644</v>
      </c>
      <c r="C1653" s="68"/>
      <c r="D1653" s="69"/>
      <c r="E1653" s="69"/>
      <c r="F1653" s="69"/>
      <c r="G1653" s="70"/>
      <c r="H1653" s="69"/>
      <c r="I1653" s="70"/>
      <c r="J1653" s="71"/>
      <c r="K1653" s="71"/>
      <c r="L1653" s="72"/>
      <c r="M1653" s="42">
        <f>IF($D$5=Abfrage!$O$2,(MONTH(C1653)),(VLOOKUP((MONTH(C1653)),Abfrage!$I$2:$J$13,2,FALSE)))</f>
        <v>1</v>
      </c>
      <c r="N1653" s="18">
        <f t="shared" si="175"/>
        <v>0</v>
      </c>
      <c r="O1653" s="18">
        <f t="shared" si="180"/>
        <v>0</v>
      </c>
      <c r="P1653" s="18">
        <f t="shared" si="176"/>
        <v>0</v>
      </c>
      <c r="Q1653" s="18">
        <f t="shared" si="177"/>
        <v>0</v>
      </c>
      <c r="R1653" s="18">
        <f t="shared" si="178"/>
        <v>0</v>
      </c>
      <c r="S1653" s="18">
        <f t="shared" si="179"/>
        <v>0</v>
      </c>
      <c r="T1653" s="52" t="e">
        <f>VLOOKUP(I1653,Konten!A:D,4,FALSE)</f>
        <v>#N/A</v>
      </c>
    </row>
    <row r="1654" spans="1:20">
      <c r="A1654" s="67"/>
      <c r="B1654" s="67">
        <f t="shared" si="181"/>
        <v>1645</v>
      </c>
      <c r="C1654" s="68"/>
      <c r="D1654" s="69"/>
      <c r="E1654" s="69"/>
      <c r="F1654" s="69"/>
      <c r="G1654" s="70"/>
      <c r="H1654" s="69"/>
      <c r="I1654" s="70"/>
      <c r="J1654" s="71"/>
      <c r="K1654" s="71"/>
      <c r="L1654" s="72"/>
      <c r="M1654" s="42">
        <f>IF($D$5=Abfrage!$O$2,(MONTH(C1654)),(VLOOKUP((MONTH(C1654)),Abfrage!$I$2:$J$13,2,FALSE)))</f>
        <v>1</v>
      </c>
      <c r="N1654" s="18">
        <f t="shared" si="175"/>
        <v>0</v>
      </c>
      <c r="O1654" s="18">
        <f t="shared" si="180"/>
        <v>0</v>
      </c>
      <c r="P1654" s="18">
        <f t="shared" si="176"/>
        <v>0</v>
      </c>
      <c r="Q1654" s="18">
        <f t="shared" si="177"/>
        <v>0</v>
      </c>
      <c r="R1654" s="18">
        <f t="shared" si="178"/>
        <v>0</v>
      </c>
      <c r="S1654" s="18">
        <f t="shared" si="179"/>
        <v>0</v>
      </c>
      <c r="T1654" s="52" t="e">
        <f>VLOOKUP(I1654,Konten!A:D,4,FALSE)</f>
        <v>#N/A</v>
      </c>
    </row>
    <row r="1655" spans="1:20">
      <c r="A1655" s="67"/>
      <c r="B1655" s="67">
        <f t="shared" si="181"/>
        <v>1646</v>
      </c>
      <c r="C1655" s="68"/>
      <c r="D1655" s="69"/>
      <c r="E1655" s="69"/>
      <c r="F1655" s="69"/>
      <c r="G1655" s="70"/>
      <c r="H1655" s="69"/>
      <c r="I1655" s="70"/>
      <c r="J1655" s="71"/>
      <c r="K1655" s="71"/>
      <c r="L1655" s="72"/>
      <c r="M1655" s="42">
        <f>IF($D$5=Abfrage!$O$2,(MONTH(C1655)),(VLOOKUP((MONTH(C1655)),Abfrage!$I$2:$J$13,2,FALSE)))</f>
        <v>1</v>
      </c>
      <c r="N1655" s="18">
        <f t="shared" si="175"/>
        <v>0</v>
      </c>
      <c r="O1655" s="18">
        <f t="shared" si="180"/>
        <v>0</v>
      </c>
      <c r="P1655" s="18">
        <f t="shared" si="176"/>
        <v>0</v>
      </c>
      <c r="Q1655" s="18">
        <f t="shared" si="177"/>
        <v>0</v>
      </c>
      <c r="R1655" s="18">
        <f t="shared" si="178"/>
        <v>0</v>
      </c>
      <c r="S1655" s="18">
        <f t="shared" si="179"/>
        <v>0</v>
      </c>
      <c r="T1655" s="52" t="e">
        <f>VLOOKUP(I1655,Konten!A:D,4,FALSE)</f>
        <v>#N/A</v>
      </c>
    </row>
    <row r="1656" spans="1:20">
      <c r="A1656" s="67"/>
      <c r="B1656" s="67">
        <f t="shared" si="181"/>
        <v>1647</v>
      </c>
      <c r="C1656" s="68"/>
      <c r="D1656" s="69"/>
      <c r="E1656" s="69"/>
      <c r="F1656" s="69"/>
      <c r="G1656" s="70"/>
      <c r="H1656" s="69"/>
      <c r="I1656" s="70"/>
      <c r="J1656" s="71"/>
      <c r="K1656" s="71"/>
      <c r="L1656" s="72"/>
      <c r="M1656" s="42">
        <f>IF($D$5=Abfrage!$O$2,(MONTH(C1656)),(VLOOKUP((MONTH(C1656)),Abfrage!$I$2:$J$13,2,FALSE)))</f>
        <v>1</v>
      </c>
      <c r="N1656" s="18">
        <f t="shared" si="175"/>
        <v>0</v>
      </c>
      <c r="O1656" s="18">
        <f t="shared" si="180"/>
        <v>0</v>
      </c>
      <c r="P1656" s="18">
        <f t="shared" si="176"/>
        <v>0</v>
      </c>
      <c r="Q1656" s="18">
        <f t="shared" si="177"/>
        <v>0</v>
      </c>
      <c r="R1656" s="18">
        <f t="shared" si="178"/>
        <v>0</v>
      </c>
      <c r="S1656" s="18">
        <f t="shared" si="179"/>
        <v>0</v>
      </c>
      <c r="T1656" s="52" t="e">
        <f>VLOOKUP(I1656,Konten!A:D,4,FALSE)</f>
        <v>#N/A</v>
      </c>
    </row>
    <row r="1657" spans="1:20">
      <c r="A1657" s="67"/>
      <c r="B1657" s="67">
        <f t="shared" si="181"/>
        <v>1648</v>
      </c>
      <c r="C1657" s="68"/>
      <c r="D1657" s="69"/>
      <c r="E1657" s="69"/>
      <c r="F1657" s="69"/>
      <c r="G1657" s="70"/>
      <c r="H1657" s="69"/>
      <c r="I1657" s="70"/>
      <c r="J1657" s="71"/>
      <c r="K1657" s="71"/>
      <c r="L1657" s="72"/>
      <c r="M1657" s="42">
        <f>IF($D$5=Abfrage!$O$2,(MONTH(C1657)),(VLOOKUP((MONTH(C1657)),Abfrage!$I$2:$J$13,2,FALSE)))</f>
        <v>1</v>
      </c>
      <c r="N1657" s="18">
        <f t="shared" si="175"/>
        <v>0</v>
      </c>
      <c r="O1657" s="18">
        <f t="shared" si="180"/>
        <v>0</v>
      </c>
      <c r="P1657" s="18">
        <f t="shared" si="176"/>
        <v>0</v>
      </c>
      <c r="Q1657" s="18">
        <f t="shared" si="177"/>
        <v>0</v>
      </c>
      <c r="R1657" s="18">
        <f t="shared" si="178"/>
        <v>0</v>
      </c>
      <c r="S1657" s="18">
        <f t="shared" si="179"/>
        <v>0</v>
      </c>
      <c r="T1657" s="52" t="e">
        <f>VLOOKUP(I1657,Konten!A:D,4,FALSE)</f>
        <v>#N/A</v>
      </c>
    </row>
    <row r="1658" spans="1:20">
      <c r="A1658" s="67"/>
      <c r="B1658" s="67">
        <f t="shared" si="181"/>
        <v>1649</v>
      </c>
      <c r="C1658" s="68"/>
      <c r="D1658" s="69"/>
      <c r="E1658" s="69"/>
      <c r="F1658" s="69"/>
      <c r="G1658" s="70"/>
      <c r="H1658" s="69"/>
      <c r="I1658" s="70"/>
      <c r="J1658" s="71"/>
      <c r="K1658" s="71"/>
      <c r="L1658" s="72"/>
      <c r="M1658" s="42">
        <f>IF($D$5=Abfrage!$O$2,(MONTH(C1658)),(VLOOKUP((MONTH(C1658)),Abfrage!$I$2:$J$13,2,FALSE)))</f>
        <v>1</v>
      </c>
      <c r="N1658" s="18">
        <f t="shared" si="175"/>
        <v>0</v>
      </c>
      <c r="O1658" s="18">
        <f t="shared" si="180"/>
        <v>0</v>
      </c>
      <c r="P1658" s="18">
        <f t="shared" si="176"/>
        <v>0</v>
      </c>
      <c r="Q1658" s="18">
        <f t="shared" si="177"/>
        <v>0</v>
      </c>
      <c r="R1658" s="18">
        <f t="shared" si="178"/>
        <v>0</v>
      </c>
      <c r="S1658" s="18">
        <f t="shared" si="179"/>
        <v>0</v>
      </c>
      <c r="T1658" s="52" t="e">
        <f>VLOOKUP(I1658,Konten!A:D,4,FALSE)</f>
        <v>#N/A</v>
      </c>
    </row>
    <row r="1659" spans="1:20">
      <c r="A1659" s="67"/>
      <c r="B1659" s="67">
        <f t="shared" si="181"/>
        <v>1650</v>
      </c>
      <c r="C1659" s="68"/>
      <c r="D1659" s="69"/>
      <c r="E1659" s="69"/>
      <c r="F1659" s="69"/>
      <c r="G1659" s="70"/>
      <c r="H1659" s="69"/>
      <c r="I1659" s="70"/>
      <c r="J1659" s="71"/>
      <c r="K1659" s="71"/>
      <c r="L1659" s="72"/>
      <c r="M1659" s="42">
        <f>IF($D$5=Abfrage!$O$2,(MONTH(C1659)),(VLOOKUP((MONTH(C1659)),Abfrage!$I$2:$J$13,2,FALSE)))</f>
        <v>1</v>
      </c>
      <c r="N1659" s="18">
        <f t="shared" si="175"/>
        <v>0</v>
      </c>
      <c r="O1659" s="18">
        <f t="shared" si="180"/>
        <v>0</v>
      </c>
      <c r="P1659" s="18">
        <f t="shared" si="176"/>
        <v>0</v>
      </c>
      <c r="Q1659" s="18">
        <f t="shared" si="177"/>
        <v>0</v>
      </c>
      <c r="R1659" s="18">
        <f t="shared" si="178"/>
        <v>0</v>
      </c>
      <c r="S1659" s="18">
        <f t="shared" si="179"/>
        <v>0</v>
      </c>
      <c r="T1659" s="52" t="e">
        <f>VLOOKUP(I1659,Konten!A:D,4,FALSE)</f>
        <v>#N/A</v>
      </c>
    </row>
    <row r="1660" spans="1:20">
      <c r="A1660" s="67"/>
      <c r="B1660" s="67">
        <f t="shared" si="181"/>
        <v>1651</v>
      </c>
      <c r="C1660" s="68"/>
      <c r="D1660" s="69"/>
      <c r="E1660" s="69"/>
      <c r="F1660" s="69"/>
      <c r="G1660" s="70"/>
      <c r="H1660" s="69"/>
      <c r="I1660" s="70"/>
      <c r="J1660" s="71"/>
      <c r="K1660" s="71"/>
      <c r="L1660" s="72"/>
      <c r="M1660" s="42">
        <f>IF($D$5=Abfrage!$O$2,(MONTH(C1660)),(VLOOKUP((MONTH(C1660)),Abfrage!$I$2:$J$13,2,FALSE)))</f>
        <v>1</v>
      </c>
      <c r="N1660" s="18">
        <f t="shared" si="175"/>
        <v>0</v>
      </c>
      <c r="O1660" s="18">
        <f t="shared" si="180"/>
        <v>0</v>
      </c>
      <c r="P1660" s="18">
        <f t="shared" si="176"/>
        <v>0</v>
      </c>
      <c r="Q1660" s="18">
        <f t="shared" si="177"/>
        <v>0</v>
      </c>
      <c r="R1660" s="18">
        <f t="shared" si="178"/>
        <v>0</v>
      </c>
      <c r="S1660" s="18">
        <f t="shared" si="179"/>
        <v>0</v>
      </c>
      <c r="T1660" s="52" t="e">
        <f>VLOOKUP(I1660,Konten!A:D,4,FALSE)</f>
        <v>#N/A</v>
      </c>
    </row>
    <row r="1661" spans="1:20">
      <c r="A1661" s="67"/>
      <c r="B1661" s="67">
        <f t="shared" si="181"/>
        <v>1652</v>
      </c>
      <c r="C1661" s="68"/>
      <c r="D1661" s="69"/>
      <c r="E1661" s="69"/>
      <c r="F1661" s="69"/>
      <c r="G1661" s="70"/>
      <c r="H1661" s="69"/>
      <c r="I1661" s="70"/>
      <c r="J1661" s="71"/>
      <c r="K1661" s="71"/>
      <c r="L1661" s="72"/>
      <c r="M1661" s="42">
        <f>IF($D$5=Abfrage!$O$2,(MONTH(C1661)),(VLOOKUP((MONTH(C1661)),Abfrage!$I$2:$J$13,2,FALSE)))</f>
        <v>1</v>
      </c>
      <c r="N1661" s="18">
        <f t="shared" si="175"/>
        <v>0</v>
      </c>
      <c r="O1661" s="18">
        <f t="shared" si="180"/>
        <v>0</v>
      </c>
      <c r="P1661" s="18">
        <f t="shared" si="176"/>
        <v>0</v>
      </c>
      <c r="Q1661" s="18">
        <f t="shared" si="177"/>
        <v>0</v>
      </c>
      <c r="R1661" s="18">
        <f t="shared" si="178"/>
        <v>0</v>
      </c>
      <c r="S1661" s="18">
        <f t="shared" si="179"/>
        <v>0</v>
      </c>
      <c r="T1661" s="52" t="e">
        <f>VLOOKUP(I1661,Konten!A:D,4,FALSE)</f>
        <v>#N/A</v>
      </c>
    </row>
    <row r="1662" spans="1:20">
      <c r="A1662" s="67"/>
      <c r="B1662" s="67">
        <f t="shared" si="181"/>
        <v>1653</v>
      </c>
      <c r="C1662" s="68"/>
      <c r="D1662" s="69"/>
      <c r="E1662" s="69"/>
      <c r="F1662" s="69"/>
      <c r="G1662" s="70"/>
      <c r="H1662" s="69"/>
      <c r="I1662" s="70"/>
      <c r="J1662" s="71"/>
      <c r="K1662" s="71"/>
      <c r="L1662" s="72"/>
      <c r="M1662" s="42">
        <f>IF($D$5=Abfrage!$O$2,(MONTH(C1662)),(VLOOKUP((MONTH(C1662)),Abfrage!$I$2:$J$13,2,FALSE)))</f>
        <v>1</v>
      </c>
      <c r="N1662" s="18">
        <f t="shared" si="175"/>
        <v>0</v>
      </c>
      <c r="O1662" s="18">
        <f t="shared" si="180"/>
        <v>0</v>
      </c>
      <c r="P1662" s="18">
        <f t="shared" si="176"/>
        <v>0</v>
      </c>
      <c r="Q1662" s="18">
        <f t="shared" si="177"/>
        <v>0</v>
      </c>
      <c r="R1662" s="18">
        <f t="shared" si="178"/>
        <v>0</v>
      </c>
      <c r="S1662" s="18">
        <f t="shared" si="179"/>
        <v>0</v>
      </c>
      <c r="T1662" s="52" t="e">
        <f>VLOOKUP(I1662,Konten!A:D,4,FALSE)</f>
        <v>#N/A</v>
      </c>
    </row>
    <row r="1663" spans="1:20">
      <c r="A1663" s="67"/>
      <c r="B1663" s="67">
        <f t="shared" si="181"/>
        <v>1654</v>
      </c>
      <c r="C1663" s="68"/>
      <c r="D1663" s="69"/>
      <c r="E1663" s="69"/>
      <c r="F1663" s="69"/>
      <c r="G1663" s="70"/>
      <c r="H1663" s="69"/>
      <c r="I1663" s="70"/>
      <c r="J1663" s="71"/>
      <c r="K1663" s="71"/>
      <c r="L1663" s="72"/>
      <c r="M1663" s="42">
        <f>IF($D$5=Abfrage!$O$2,(MONTH(C1663)),(VLOOKUP((MONTH(C1663)),Abfrage!$I$2:$J$13,2,FALSE)))</f>
        <v>1</v>
      </c>
      <c r="N1663" s="18">
        <f t="shared" si="175"/>
        <v>0</v>
      </c>
      <c r="O1663" s="18">
        <f t="shared" si="180"/>
        <v>0</v>
      </c>
      <c r="P1663" s="18">
        <f t="shared" si="176"/>
        <v>0</v>
      </c>
      <c r="Q1663" s="18">
        <f t="shared" si="177"/>
        <v>0</v>
      </c>
      <c r="R1663" s="18">
        <f t="shared" si="178"/>
        <v>0</v>
      </c>
      <c r="S1663" s="18">
        <f t="shared" si="179"/>
        <v>0</v>
      </c>
      <c r="T1663" s="52" t="e">
        <f>VLOOKUP(I1663,Konten!A:D,4,FALSE)</f>
        <v>#N/A</v>
      </c>
    </row>
    <row r="1664" spans="1:20">
      <c r="A1664" s="67"/>
      <c r="B1664" s="67">
        <f t="shared" si="181"/>
        <v>1655</v>
      </c>
      <c r="C1664" s="68"/>
      <c r="D1664" s="69"/>
      <c r="E1664" s="69"/>
      <c r="F1664" s="69"/>
      <c r="G1664" s="70"/>
      <c r="H1664" s="69"/>
      <c r="I1664" s="70"/>
      <c r="J1664" s="71"/>
      <c r="K1664" s="71"/>
      <c r="L1664" s="72"/>
      <c r="M1664" s="42">
        <f>IF($D$5=Abfrage!$O$2,(MONTH(C1664)),(VLOOKUP((MONTH(C1664)),Abfrage!$I$2:$J$13,2,FALSE)))</f>
        <v>1</v>
      </c>
      <c r="N1664" s="18">
        <f t="shared" si="175"/>
        <v>0</v>
      </c>
      <c r="O1664" s="18">
        <f t="shared" si="180"/>
        <v>0</v>
      </c>
      <c r="P1664" s="18">
        <f t="shared" si="176"/>
        <v>0</v>
      </c>
      <c r="Q1664" s="18">
        <f t="shared" si="177"/>
        <v>0</v>
      </c>
      <c r="R1664" s="18">
        <f t="shared" si="178"/>
        <v>0</v>
      </c>
      <c r="S1664" s="18">
        <f t="shared" si="179"/>
        <v>0</v>
      </c>
      <c r="T1664" s="52" t="e">
        <f>VLOOKUP(I1664,Konten!A:D,4,FALSE)</f>
        <v>#N/A</v>
      </c>
    </row>
    <row r="1665" spans="1:20">
      <c r="A1665" s="67"/>
      <c r="B1665" s="67">
        <f t="shared" si="181"/>
        <v>1656</v>
      </c>
      <c r="C1665" s="68"/>
      <c r="D1665" s="69"/>
      <c r="E1665" s="69"/>
      <c r="F1665" s="69"/>
      <c r="G1665" s="70"/>
      <c r="H1665" s="69"/>
      <c r="I1665" s="70"/>
      <c r="J1665" s="71"/>
      <c r="K1665" s="71"/>
      <c r="L1665" s="72"/>
      <c r="M1665" s="42">
        <f>IF($D$5=Abfrage!$O$2,(MONTH(C1665)),(VLOOKUP((MONTH(C1665)),Abfrage!$I$2:$J$13,2,FALSE)))</f>
        <v>1</v>
      </c>
      <c r="N1665" s="18">
        <f t="shared" si="175"/>
        <v>0</v>
      </c>
      <c r="O1665" s="18">
        <f t="shared" si="180"/>
        <v>0</v>
      </c>
      <c r="P1665" s="18">
        <f t="shared" si="176"/>
        <v>0</v>
      </c>
      <c r="Q1665" s="18">
        <f t="shared" si="177"/>
        <v>0</v>
      </c>
      <c r="R1665" s="18">
        <f t="shared" si="178"/>
        <v>0</v>
      </c>
      <c r="S1665" s="18">
        <f t="shared" si="179"/>
        <v>0</v>
      </c>
      <c r="T1665" s="52" t="e">
        <f>VLOOKUP(I1665,Konten!A:D,4,FALSE)</f>
        <v>#N/A</v>
      </c>
    </row>
    <row r="1666" spans="1:20">
      <c r="A1666" s="67"/>
      <c r="B1666" s="67">
        <f t="shared" si="181"/>
        <v>1657</v>
      </c>
      <c r="C1666" s="68"/>
      <c r="D1666" s="69"/>
      <c r="E1666" s="69"/>
      <c r="F1666" s="69"/>
      <c r="G1666" s="70"/>
      <c r="H1666" s="69"/>
      <c r="I1666" s="70"/>
      <c r="J1666" s="71"/>
      <c r="K1666" s="71"/>
      <c r="L1666" s="72"/>
      <c r="M1666" s="42">
        <f>IF($D$5=Abfrage!$O$2,(MONTH(C1666)),(VLOOKUP((MONTH(C1666)),Abfrage!$I$2:$J$13,2,FALSE)))</f>
        <v>1</v>
      </c>
      <c r="N1666" s="18">
        <f t="shared" si="175"/>
        <v>0</v>
      </c>
      <c r="O1666" s="18">
        <f t="shared" si="180"/>
        <v>0</v>
      </c>
      <c r="P1666" s="18">
        <f t="shared" si="176"/>
        <v>0</v>
      </c>
      <c r="Q1666" s="18">
        <f t="shared" si="177"/>
        <v>0</v>
      </c>
      <c r="R1666" s="18">
        <f t="shared" si="178"/>
        <v>0</v>
      </c>
      <c r="S1666" s="18">
        <f t="shared" si="179"/>
        <v>0</v>
      </c>
      <c r="T1666" s="52" t="e">
        <f>VLOOKUP(I1666,Konten!A:D,4,FALSE)</f>
        <v>#N/A</v>
      </c>
    </row>
    <row r="1667" spans="1:20">
      <c r="A1667" s="67"/>
      <c r="B1667" s="67">
        <f t="shared" si="181"/>
        <v>1658</v>
      </c>
      <c r="C1667" s="68"/>
      <c r="D1667" s="69"/>
      <c r="E1667" s="69"/>
      <c r="F1667" s="69"/>
      <c r="G1667" s="70"/>
      <c r="H1667" s="69"/>
      <c r="I1667" s="70"/>
      <c r="J1667" s="71"/>
      <c r="K1667" s="71"/>
      <c r="L1667" s="72"/>
      <c r="M1667" s="42">
        <f>IF($D$5=Abfrage!$O$2,(MONTH(C1667)),(VLOOKUP((MONTH(C1667)),Abfrage!$I$2:$J$13,2,FALSE)))</f>
        <v>1</v>
      </c>
      <c r="N1667" s="18">
        <f t="shared" si="175"/>
        <v>0</v>
      </c>
      <c r="O1667" s="18">
        <f t="shared" si="180"/>
        <v>0</v>
      </c>
      <c r="P1667" s="18">
        <f t="shared" si="176"/>
        <v>0</v>
      </c>
      <c r="Q1667" s="18">
        <f t="shared" si="177"/>
        <v>0</v>
      </c>
      <c r="R1667" s="18">
        <f t="shared" si="178"/>
        <v>0</v>
      </c>
      <c r="S1667" s="18">
        <f t="shared" si="179"/>
        <v>0</v>
      </c>
      <c r="T1667" s="52" t="e">
        <f>VLOOKUP(I1667,Konten!A:D,4,FALSE)</f>
        <v>#N/A</v>
      </c>
    </row>
    <row r="1668" spans="1:20">
      <c r="A1668" s="67"/>
      <c r="B1668" s="67">
        <f t="shared" si="181"/>
        <v>1659</v>
      </c>
      <c r="C1668" s="68"/>
      <c r="D1668" s="69"/>
      <c r="E1668" s="69"/>
      <c r="F1668" s="69"/>
      <c r="G1668" s="70"/>
      <c r="H1668" s="69"/>
      <c r="I1668" s="70"/>
      <c r="J1668" s="71"/>
      <c r="K1668" s="71"/>
      <c r="L1668" s="72"/>
      <c r="M1668" s="42">
        <f>IF($D$5=Abfrage!$O$2,(MONTH(C1668)),(VLOOKUP((MONTH(C1668)),Abfrage!$I$2:$J$13,2,FALSE)))</f>
        <v>1</v>
      </c>
      <c r="N1668" s="18">
        <f t="shared" si="175"/>
        <v>0</v>
      </c>
      <c r="O1668" s="18">
        <f t="shared" si="180"/>
        <v>0</v>
      </c>
      <c r="P1668" s="18">
        <f t="shared" si="176"/>
        <v>0</v>
      </c>
      <c r="Q1668" s="18">
        <f t="shared" si="177"/>
        <v>0</v>
      </c>
      <c r="R1668" s="18">
        <f t="shared" si="178"/>
        <v>0</v>
      </c>
      <c r="S1668" s="18">
        <f t="shared" si="179"/>
        <v>0</v>
      </c>
      <c r="T1668" s="52" t="e">
        <f>VLOOKUP(I1668,Konten!A:D,4,FALSE)</f>
        <v>#N/A</v>
      </c>
    </row>
    <row r="1669" spans="1:20">
      <c r="A1669" s="67"/>
      <c r="B1669" s="67">
        <f t="shared" si="181"/>
        <v>1660</v>
      </c>
      <c r="C1669" s="68"/>
      <c r="D1669" s="69"/>
      <c r="E1669" s="69"/>
      <c r="F1669" s="69"/>
      <c r="G1669" s="70"/>
      <c r="H1669" s="69"/>
      <c r="I1669" s="70"/>
      <c r="J1669" s="71"/>
      <c r="K1669" s="71"/>
      <c r="L1669" s="72"/>
      <c r="M1669" s="42">
        <f>IF($D$5=Abfrage!$O$2,(MONTH(C1669)),(VLOOKUP((MONTH(C1669)),Abfrage!$I$2:$J$13,2,FALSE)))</f>
        <v>1</v>
      </c>
      <c r="N1669" s="18">
        <f t="shared" si="175"/>
        <v>0</v>
      </c>
      <c r="O1669" s="18">
        <f t="shared" si="180"/>
        <v>0</v>
      </c>
      <c r="P1669" s="18">
        <f t="shared" si="176"/>
        <v>0</v>
      </c>
      <c r="Q1669" s="18">
        <f t="shared" si="177"/>
        <v>0</v>
      </c>
      <c r="R1669" s="18">
        <f t="shared" si="178"/>
        <v>0</v>
      </c>
      <c r="S1669" s="18">
        <f t="shared" si="179"/>
        <v>0</v>
      </c>
      <c r="T1669" s="52" t="e">
        <f>VLOOKUP(I1669,Konten!A:D,4,FALSE)</f>
        <v>#N/A</v>
      </c>
    </row>
    <row r="1670" spans="1:20">
      <c r="A1670" s="67"/>
      <c r="B1670" s="67">
        <f t="shared" si="181"/>
        <v>1661</v>
      </c>
      <c r="C1670" s="68"/>
      <c r="D1670" s="69"/>
      <c r="E1670" s="69"/>
      <c r="F1670" s="69"/>
      <c r="G1670" s="70"/>
      <c r="H1670" s="69"/>
      <c r="I1670" s="70"/>
      <c r="J1670" s="71"/>
      <c r="K1670" s="71"/>
      <c r="L1670" s="72"/>
      <c r="M1670" s="42">
        <f>IF($D$5=Abfrage!$O$2,(MONTH(C1670)),(VLOOKUP((MONTH(C1670)),Abfrage!$I$2:$J$13,2,FALSE)))</f>
        <v>1</v>
      </c>
      <c r="N1670" s="18">
        <f t="shared" si="175"/>
        <v>0</v>
      </c>
      <c r="O1670" s="18">
        <f t="shared" si="180"/>
        <v>0</v>
      </c>
      <c r="P1670" s="18">
        <f t="shared" si="176"/>
        <v>0</v>
      </c>
      <c r="Q1670" s="18">
        <f t="shared" si="177"/>
        <v>0</v>
      </c>
      <c r="R1670" s="18">
        <f t="shared" si="178"/>
        <v>0</v>
      </c>
      <c r="S1670" s="18">
        <f t="shared" si="179"/>
        <v>0</v>
      </c>
      <c r="T1670" s="52" t="e">
        <f>VLOOKUP(I1670,Konten!A:D,4,FALSE)</f>
        <v>#N/A</v>
      </c>
    </row>
    <row r="1671" spans="1:20">
      <c r="A1671" s="67"/>
      <c r="B1671" s="67">
        <f t="shared" si="181"/>
        <v>1662</v>
      </c>
      <c r="C1671" s="68"/>
      <c r="D1671" s="69"/>
      <c r="E1671" s="69"/>
      <c r="F1671" s="69"/>
      <c r="G1671" s="70"/>
      <c r="H1671" s="69"/>
      <c r="I1671" s="70"/>
      <c r="J1671" s="71"/>
      <c r="K1671" s="71"/>
      <c r="L1671" s="72"/>
      <c r="M1671" s="42">
        <f>IF($D$5=Abfrage!$O$2,(MONTH(C1671)),(VLOOKUP((MONTH(C1671)),Abfrage!$I$2:$J$13,2,FALSE)))</f>
        <v>1</v>
      </c>
      <c r="N1671" s="18">
        <f t="shared" si="175"/>
        <v>0</v>
      </c>
      <c r="O1671" s="18">
        <f t="shared" si="180"/>
        <v>0</v>
      </c>
      <c r="P1671" s="18">
        <f t="shared" si="176"/>
        <v>0</v>
      </c>
      <c r="Q1671" s="18">
        <f t="shared" si="177"/>
        <v>0</v>
      </c>
      <c r="R1671" s="18">
        <f t="shared" si="178"/>
        <v>0</v>
      </c>
      <c r="S1671" s="18">
        <f t="shared" si="179"/>
        <v>0</v>
      </c>
      <c r="T1671" s="52" t="e">
        <f>VLOOKUP(I1671,Konten!A:D,4,FALSE)</f>
        <v>#N/A</v>
      </c>
    </row>
    <row r="1672" spans="1:20">
      <c r="A1672" s="67"/>
      <c r="B1672" s="67">
        <f t="shared" si="181"/>
        <v>1663</v>
      </c>
      <c r="C1672" s="68"/>
      <c r="D1672" s="69"/>
      <c r="E1672" s="69"/>
      <c r="F1672" s="69"/>
      <c r="G1672" s="70"/>
      <c r="H1672" s="69"/>
      <c r="I1672" s="70"/>
      <c r="J1672" s="71"/>
      <c r="K1672" s="71"/>
      <c r="L1672" s="72"/>
      <c r="M1672" s="42">
        <f>IF($D$5=Abfrage!$O$2,(MONTH(C1672)),(VLOOKUP((MONTH(C1672)),Abfrage!$I$2:$J$13,2,FALSE)))</f>
        <v>1</v>
      </c>
      <c r="N1672" s="18">
        <f t="shared" si="175"/>
        <v>0</v>
      </c>
      <c r="O1672" s="18">
        <f t="shared" si="180"/>
        <v>0</v>
      </c>
      <c r="P1672" s="18">
        <f t="shared" si="176"/>
        <v>0</v>
      </c>
      <c r="Q1672" s="18">
        <f t="shared" si="177"/>
        <v>0</v>
      </c>
      <c r="R1672" s="18">
        <f t="shared" si="178"/>
        <v>0</v>
      </c>
      <c r="S1672" s="18">
        <f t="shared" si="179"/>
        <v>0</v>
      </c>
      <c r="T1672" s="52" t="e">
        <f>VLOOKUP(I1672,Konten!A:D,4,FALSE)</f>
        <v>#N/A</v>
      </c>
    </row>
    <row r="1673" spans="1:20">
      <c r="A1673" s="67"/>
      <c r="B1673" s="67">
        <f t="shared" si="181"/>
        <v>1664</v>
      </c>
      <c r="C1673" s="68"/>
      <c r="D1673" s="69"/>
      <c r="E1673" s="69"/>
      <c r="F1673" s="69"/>
      <c r="G1673" s="70"/>
      <c r="H1673" s="69"/>
      <c r="I1673" s="70"/>
      <c r="J1673" s="71"/>
      <c r="K1673" s="71"/>
      <c r="L1673" s="72"/>
      <c r="M1673" s="42">
        <f>IF($D$5=Abfrage!$O$2,(MONTH(C1673)),(VLOOKUP((MONTH(C1673)),Abfrage!$I$2:$J$13,2,FALSE)))</f>
        <v>1</v>
      </c>
      <c r="N1673" s="18">
        <f t="shared" si="175"/>
        <v>0</v>
      </c>
      <c r="O1673" s="18">
        <f t="shared" si="180"/>
        <v>0</v>
      </c>
      <c r="P1673" s="18">
        <f t="shared" si="176"/>
        <v>0</v>
      </c>
      <c r="Q1673" s="18">
        <f t="shared" si="177"/>
        <v>0</v>
      </c>
      <c r="R1673" s="18">
        <f t="shared" si="178"/>
        <v>0</v>
      </c>
      <c r="S1673" s="18">
        <f t="shared" si="179"/>
        <v>0</v>
      </c>
      <c r="T1673" s="52" t="e">
        <f>VLOOKUP(I1673,Konten!A:D,4,FALSE)</f>
        <v>#N/A</v>
      </c>
    </row>
    <row r="1674" spans="1:20">
      <c r="A1674" s="67"/>
      <c r="B1674" s="67">
        <f t="shared" si="181"/>
        <v>1665</v>
      </c>
      <c r="C1674" s="68"/>
      <c r="D1674" s="69"/>
      <c r="E1674" s="69"/>
      <c r="F1674" s="69"/>
      <c r="G1674" s="70"/>
      <c r="H1674" s="69"/>
      <c r="I1674" s="70"/>
      <c r="J1674" s="71"/>
      <c r="K1674" s="71"/>
      <c r="L1674" s="72"/>
      <c r="M1674" s="42">
        <f>IF($D$5=Abfrage!$O$2,(MONTH(C1674)),(VLOOKUP((MONTH(C1674)),Abfrage!$I$2:$J$13,2,FALSE)))</f>
        <v>1</v>
      </c>
      <c r="N1674" s="18">
        <f t="shared" ref="N1674:N1737" si="182">(SUM(P1674:S1674))-(SUM(J1674:K1674))</f>
        <v>0</v>
      </c>
      <c r="O1674" s="18">
        <f t="shared" si="180"/>
        <v>0</v>
      </c>
      <c r="P1674" s="18">
        <f t="shared" ref="P1674:P1737" si="183">IFERROR((ROUND((+J1674/(1+L1674)*L1674),2)),0)</f>
        <v>0</v>
      </c>
      <c r="Q1674" s="18">
        <f t="shared" ref="Q1674:Q1737" si="184">IFERROR(ROUND(IF(L1674=100%,K1674,(K1674/(1+L1674)*L1674)),2),0)</f>
        <v>0</v>
      </c>
      <c r="R1674" s="18">
        <f t="shared" ref="R1674:R1737" si="185">+J1674-P1674</f>
        <v>0</v>
      </c>
      <c r="S1674" s="18">
        <f t="shared" ref="S1674:S1737" si="186">+K1674-Q1674</f>
        <v>0</v>
      </c>
      <c r="T1674" s="52" t="e">
        <f>VLOOKUP(I1674,Konten!A:D,4,FALSE)</f>
        <v>#N/A</v>
      </c>
    </row>
    <row r="1675" spans="1:20">
      <c r="A1675" s="67"/>
      <c r="B1675" s="67">
        <f t="shared" si="181"/>
        <v>1666</v>
      </c>
      <c r="C1675" s="68"/>
      <c r="D1675" s="69"/>
      <c r="E1675" s="69"/>
      <c r="F1675" s="69"/>
      <c r="G1675" s="70"/>
      <c r="H1675" s="69"/>
      <c r="I1675" s="70"/>
      <c r="J1675" s="71"/>
      <c r="K1675" s="71"/>
      <c r="L1675" s="72"/>
      <c r="M1675" s="42">
        <f>IF($D$5=Abfrage!$O$2,(MONTH(C1675)),(VLOOKUP((MONTH(C1675)),Abfrage!$I$2:$J$13,2,FALSE)))</f>
        <v>1</v>
      </c>
      <c r="N1675" s="18">
        <f t="shared" si="182"/>
        <v>0</v>
      </c>
      <c r="O1675" s="18">
        <f t="shared" ref="O1675:O1738" si="187">IF(L1675="EUST",K1675,0)</f>
        <v>0</v>
      </c>
      <c r="P1675" s="18">
        <f t="shared" si="183"/>
        <v>0</v>
      </c>
      <c r="Q1675" s="18">
        <f t="shared" si="184"/>
        <v>0</v>
      </c>
      <c r="R1675" s="18">
        <f t="shared" si="185"/>
        <v>0</v>
      </c>
      <c r="S1675" s="18">
        <f t="shared" si="186"/>
        <v>0</v>
      </c>
      <c r="T1675" s="52" t="e">
        <f>VLOOKUP(I1675,Konten!A:D,4,FALSE)</f>
        <v>#N/A</v>
      </c>
    </row>
    <row r="1676" spans="1:20">
      <c r="A1676" s="67"/>
      <c r="B1676" s="67">
        <f t="shared" ref="B1676:B1739" si="188">B1675+1</f>
        <v>1667</v>
      </c>
      <c r="C1676" s="68"/>
      <c r="D1676" s="69"/>
      <c r="E1676" s="69"/>
      <c r="F1676" s="69"/>
      <c r="G1676" s="70"/>
      <c r="H1676" s="69"/>
      <c r="I1676" s="70"/>
      <c r="J1676" s="71"/>
      <c r="K1676" s="71"/>
      <c r="L1676" s="72"/>
      <c r="M1676" s="42">
        <f>IF($D$5=Abfrage!$O$2,(MONTH(C1676)),(VLOOKUP((MONTH(C1676)),Abfrage!$I$2:$J$13,2,FALSE)))</f>
        <v>1</v>
      </c>
      <c r="N1676" s="18">
        <f t="shared" si="182"/>
        <v>0</v>
      </c>
      <c r="O1676" s="18">
        <f t="shared" si="187"/>
        <v>0</v>
      </c>
      <c r="P1676" s="18">
        <f t="shared" si="183"/>
        <v>0</v>
      </c>
      <c r="Q1676" s="18">
        <f t="shared" si="184"/>
        <v>0</v>
      </c>
      <c r="R1676" s="18">
        <f t="shared" si="185"/>
        <v>0</v>
      </c>
      <c r="S1676" s="18">
        <f t="shared" si="186"/>
        <v>0</v>
      </c>
      <c r="T1676" s="52" t="e">
        <f>VLOOKUP(I1676,Konten!A:D,4,FALSE)</f>
        <v>#N/A</v>
      </c>
    </row>
    <row r="1677" spans="1:20">
      <c r="A1677" s="67"/>
      <c r="B1677" s="67">
        <f t="shared" si="188"/>
        <v>1668</v>
      </c>
      <c r="C1677" s="68"/>
      <c r="D1677" s="69"/>
      <c r="E1677" s="69"/>
      <c r="F1677" s="69"/>
      <c r="G1677" s="70"/>
      <c r="H1677" s="69"/>
      <c r="I1677" s="70"/>
      <c r="J1677" s="71"/>
      <c r="K1677" s="71"/>
      <c r="L1677" s="72"/>
      <c r="M1677" s="42">
        <f>IF($D$5=Abfrage!$O$2,(MONTH(C1677)),(VLOOKUP((MONTH(C1677)),Abfrage!$I$2:$J$13,2,FALSE)))</f>
        <v>1</v>
      </c>
      <c r="N1677" s="18">
        <f t="shared" si="182"/>
        <v>0</v>
      </c>
      <c r="O1677" s="18">
        <f t="shared" si="187"/>
        <v>0</v>
      </c>
      <c r="P1677" s="18">
        <f t="shared" si="183"/>
        <v>0</v>
      </c>
      <c r="Q1677" s="18">
        <f t="shared" si="184"/>
        <v>0</v>
      </c>
      <c r="R1677" s="18">
        <f t="shared" si="185"/>
        <v>0</v>
      </c>
      <c r="S1677" s="18">
        <f t="shared" si="186"/>
        <v>0</v>
      </c>
      <c r="T1677" s="52" t="e">
        <f>VLOOKUP(I1677,Konten!A:D,4,FALSE)</f>
        <v>#N/A</v>
      </c>
    </row>
    <row r="1678" spans="1:20">
      <c r="A1678" s="67"/>
      <c r="B1678" s="67">
        <f t="shared" si="188"/>
        <v>1669</v>
      </c>
      <c r="C1678" s="68"/>
      <c r="D1678" s="69"/>
      <c r="E1678" s="69"/>
      <c r="F1678" s="69"/>
      <c r="G1678" s="70"/>
      <c r="H1678" s="69"/>
      <c r="I1678" s="70"/>
      <c r="J1678" s="71"/>
      <c r="K1678" s="71"/>
      <c r="L1678" s="72"/>
      <c r="M1678" s="42">
        <f>IF($D$5=Abfrage!$O$2,(MONTH(C1678)),(VLOOKUP((MONTH(C1678)),Abfrage!$I$2:$J$13,2,FALSE)))</f>
        <v>1</v>
      </c>
      <c r="N1678" s="18">
        <f t="shared" si="182"/>
        <v>0</v>
      </c>
      <c r="O1678" s="18">
        <f t="shared" si="187"/>
        <v>0</v>
      </c>
      <c r="P1678" s="18">
        <f t="shared" si="183"/>
        <v>0</v>
      </c>
      <c r="Q1678" s="18">
        <f t="shared" si="184"/>
        <v>0</v>
      </c>
      <c r="R1678" s="18">
        <f t="shared" si="185"/>
        <v>0</v>
      </c>
      <c r="S1678" s="18">
        <f t="shared" si="186"/>
        <v>0</v>
      </c>
      <c r="T1678" s="52" t="e">
        <f>VLOOKUP(I1678,Konten!A:D,4,FALSE)</f>
        <v>#N/A</v>
      </c>
    </row>
    <row r="1679" spans="1:20">
      <c r="A1679" s="67"/>
      <c r="B1679" s="67">
        <f t="shared" si="188"/>
        <v>1670</v>
      </c>
      <c r="C1679" s="68"/>
      <c r="D1679" s="69"/>
      <c r="E1679" s="69"/>
      <c r="F1679" s="69"/>
      <c r="G1679" s="70"/>
      <c r="H1679" s="69"/>
      <c r="I1679" s="70"/>
      <c r="J1679" s="71"/>
      <c r="K1679" s="71"/>
      <c r="L1679" s="72"/>
      <c r="M1679" s="42">
        <f>IF($D$5=Abfrage!$O$2,(MONTH(C1679)),(VLOOKUP((MONTH(C1679)),Abfrage!$I$2:$J$13,2,FALSE)))</f>
        <v>1</v>
      </c>
      <c r="N1679" s="18">
        <f t="shared" si="182"/>
        <v>0</v>
      </c>
      <c r="O1679" s="18">
        <f t="shared" si="187"/>
        <v>0</v>
      </c>
      <c r="P1679" s="18">
        <f t="shared" si="183"/>
        <v>0</v>
      </c>
      <c r="Q1679" s="18">
        <f t="shared" si="184"/>
        <v>0</v>
      </c>
      <c r="R1679" s="18">
        <f t="shared" si="185"/>
        <v>0</v>
      </c>
      <c r="S1679" s="18">
        <f t="shared" si="186"/>
        <v>0</v>
      </c>
      <c r="T1679" s="52" t="e">
        <f>VLOOKUP(I1679,Konten!A:D,4,FALSE)</f>
        <v>#N/A</v>
      </c>
    </row>
    <row r="1680" spans="1:20">
      <c r="A1680" s="67"/>
      <c r="B1680" s="67">
        <f t="shared" si="188"/>
        <v>1671</v>
      </c>
      <c r="C1680" s="68"/>
      <c r="D1680" s="69"/>
      <c r="E1680" s="69"/>
      <c r="F1680" s="69"/>
      <c r="G1680" s="70"/>
      <c r="H1680" s="69"/>
      <c r="I1680" s="70"/>
      <c r="J1680" s="71"/>
      <c r="K1680" s="71"/>
      <c r="L1680" s="72"/>
      <c r="M1680" s="42">
        <f>IF($D$5=Abfrage!$O$2,(MONTH(C1680)),(VLOOKUP((MONTH(C1680)),Abfrage!$I$2:$J$13,2,FALSE)))</f>
        <v>1</v>
      </c>
      <c r="N1680" s="18">
        <f t="shared" si="182"/>
        <v>0</v>
      </c>
      <c r="O1680" s="18">
        <f t="shared" si="187"/>
        <v>0</v>
      </c>
      <c r="P1680" s="18">
        <f t="shared" si="183"/>
        <v>0</v>
      </c>
      <c r="Q1680" s="18">
        <f t="shared" si="184"/>
        <v>0</v>
      </c>
      <c r="R1680" s="18">
        <f t="shared" si="185"/>
        <v>0</v>
      </c>
      <c r="S1680" s="18">
        <f t="shared" si="186"/>
        <v>0</v>
      </c>
      <c r="T1680" s="52" t="e">
        <f>VLOOKUP(I1680,Konten!A:D,4,FALSE)</f>
        <v>#N/A</v>
      </c>
    </row>
    <row r="1681" spans="1:20">
      <c r="A1681" s="67"/>
      <c r="B1681" s="67">
        <f t="shared" si="188"/>
        <v>1672</v>
      </c>
      <c r="C1681" s="68"/>
      <c r="D1681" s="69"/>
      <c r="E1681" s="69"/>
      <c r="F1681" s="69"/>
      <c r="G1681" s="70"/>
      <c r="H1681" s="69"/>
      <c r="I1681" s="70"/>
      <c r="J1681" s="71"/>
      <c r="K1681" s="71"/>
      <c r="L1681" s="72"/>
      <c r="M1681" s="42">
        <f>IF($D$5=Abfrage!$O$2,(MONTH(C1681)),(VLOOKUP((MONTH(C1681)),Abfrage!$I$2:$J$13,2,FALSE)))</f>
        <v>1</v>
      </c>
      <c r="N1681" s="18">
        <f t="shared" si="182"/>
        <v>0</v>
      </c>
      <c r="O1681" s="18">
        <f t="shared" si="187"/>
        <v>0</v>
      </c>
      <c r="P1681" s="18">
        <f t="shared" si="183"/>
        <v>0</v>
      </c>
      <c r="Q1681" s="18">
        <f t="shared" si="184"/>
        <v>0</v>
      </c>
      <c r="R1681" s="18">
        <f t="shared" si="185"/>
        <v>0</v>
      </c>
      <c r="S1681" s="18">
        <f t="shared" si="186"/>
        <v>0</v>
      </c>
      <c r="T1681" s="52" t="e">
        <f>VLOOKUP(I1681,Konten!A:D,4,FALSE)</f>
        <v>#N/A</v>
      </c>
    </row>
    <row r="1682" spans="1:20">
      <c r="A1682" s="67"/>
      <c r="B1682" s="67">
        <f t="shared" si="188"/>
        <v>1673</v>
      </c>
      <c r="C1682" s="68"/>
      <c r="D1682" s="69"/>
      <c r="E1682" s="69"/>
      <c r="F1682" s="69"/>
      <c r="G1682" s="70"/>
      <c r="H1682" s="69"/>
      <c r="I1682" s="70"/>
      <c r="J1682" s="71"/>
      <c r="K1682" s="71"/>
      <c r="L1682" s="72"/>
      <c r="M1682" s="42">
        <f>IF($D$5=Abfrage!$O$2,(MONTH(C1682)),(VLOOKUP((MONTH(C1682)),Abfrage!$I$2:$J$13,2,FALSE)))</f>
        <v>1</v>
      </c>
      <c r="N1682" s="18">
        <f t="shared" si="182"/>
        <v>0</v>
      </c>
      <c r="O1682" s="18">
        <f t="shared" si="187"/>
        <v>0</v>
      </c>
      <c r="P1682" s="18">
        <f t="shared" si="183"/>
        <v>0</v>
      </c>
      <c r="Q1682" s="18">
        <f t="shared" si="184"/>
        <v>0</v>
      </c>
      <c r="R1682" s="18">
        <f t="shared" si="185"/>
        <v>0</v>
      </c>
      <c r="S1682" s="18">
        <f t="shared" si="186"/>
        <v>0</v>
      </c>
      <c r="T1682" s="52" t="e">
        <f>VLOOKUP(I1682,Konten!A:D,4,FALSE)</f>
        <v>#N/A</v>
      </c>
    </row>
    <row r="1683" spans="1:20">
      <c r="A1683" s="67"/>
      <c r="B1683" s="67">
        <f t="shared" si="188"/>
        <v>1674</v>
      </c>
      <c r="C1683" s="68"/>
      <c r="D1683" s="69"/>
      <c r="E1683" s="69"/>
      <c r="F1683" s="69"/>
      <c r="G1683" s="70"/>
      <c r="H1683" s="69"/>
      <c r="I1683" s="70"/>
      <c r="J1683" s="71"/>
      <c r="K1683" s="71"/>
      <c r="L1683" s="72"/>
      <c r="M1683" s="42">
        <f>IF($D$5=Abfrage!$O$2,(MONTH(C1683)),(VLOOKUP((MONTH(C1683)),Abfrage!$I$2:$J$13,2,FALSE)))</f>
        <v>1</v>
      </c>
      <c r="N1683" s="18">
        <f t="shared" si="182"/>
        <v>0</v>
      </c>
      <c r="O1683" s="18">
        <f t="shared" si="187"/>
        <v>0</v>
      </c>
      <c r="P1683" s="18">
        <f t="shared" si="183"/>
        <v>0</v>
      </c>
      <c r="Q1683" s="18">
        <f t="shared" si="184"/>
        <v>0</v>
      </c>
      <c r="R1683" s="18">
        <f t="shared" si="185"/>
        <v>0</v>
      </c>
      <c r="S1683" s="18">
        <f t="shared" si="186"/>
        <v>0</v>
      </c>
      <c r="T1683" s="52" t="e">
        <f>VLOOKUP(I1683,Konten!A:D,4,FALSE)</f>
        <v>#N/A</v>
      </c>
    </row>
    <row r="1684" spans="1:20">
      <c r="A1684" s="67"/>
      <c r="B1684" s="67">
        <f t="shared" si="188"/>
        <v>1675</v>
      </c>
      <c r="C1684" s="68"/>
      <c r="D1684" s="69"/>
      <c r="E1684" s="69"/>
      <c r="F1684" s="69"/>
      <c r="G1684" s="70"/>
      <c r="H1684" s="69"/>
      <c r="I1684" s="70"/>
      <c r="J1684" s="71"/>
      <c r="K1684" s="71"/>
      <c r="L1684" s="72"/>
      <c r="M1684" s="42">
        <f>IF($D$5=Abfrage!$O$2,(MONTH(C1684)),(VLOOKUP((MONTH(C1684)),Abfrage!$I$2:$J$13,2,FALSE)))</f>
        <v>1</v>
      </c>
      <c r="N1684" s="18">
        <f t="shared" si="182"/>
        <v>0</v>
      </c>
      <c r="O1684" s="18">
        <f t="shared" si="187"/>
        <v>0</v>
      </c>
      <c r="P1684" s="18">
        <f t="shared" si="183"/>
        <v>0</v>
      </c>
      <c r="Q1684" s="18">
        <f t="shared" si="184"/>
        <v>0</v>
      </c>
      <c r="R1684" s="18">
        <f t="shared" si="185"/>
        <v>0</v>
      </c>
      <c r="S1684" s="18">
        <f t="shared" si="186"/>
        <v>0</v>
      </c>
      <c r="T1684" s="52" t="e">
        <f>VLOOKUP(I1684,Konten!A:D,4,FALSE)</f>
        <v>#N/A</v>
      </c>
    </row>
    <row r="1685" spans="1:20">
      <c r="A1685" s="67"/>
      <c r="B1685" s="67">
        <f t="shared" si="188"/>
        <v>1676</v>
      </c>
      <c r="C1685" s="68"/>
      <c r="D1685" s="69"/>
      <c r="E1685" s="69"/>
      <c r="F1685" s="69"/>
      <c r="G1685" s="70"/>
      <c r="H1685" s="69"/>
      <c r="I1685" s="70"/>
      <c r="J1685" s="71"/>
      <c r="K1685" s="71"/>
      <c r="L1685" s="72"/>
      <c r="M1685" s="42">
        <f>IF($D$5=Abfrage!$O$2,(MONTH(C1685)),(VLOOKUP((MONTH(C1685)),Abfrage!$I$2:$J$13,2,FALSE)))</f>
        <v>1</v>
      </c>
      <c r="N1685" s="18">
        <f t="shared" si="182"/>
        <v>0</v>
      </c>
      <c r="O1685" s="18">
        <f t="shared" si="187"/>
        <v>0</v>
      </c>
      <c r="P1685" s="18">
        <f t="shared" si="183"/>
        <v>0</v>
      </c>
      <c r="Q1685" s="18">
        <f t="shared" si="184"/>
        <v>0</v>
      </c>
      <c r="R1685" s="18">
        <f t="shared" si="185"/>
        <v>0</v>
      </c>
      <c r="S1685" s="18">
        <f t="shared" si="186"/>
        <v>0</v>
      </c>
      <c r="T1685" s="52" t="e">
        <f>VLOOKUP(I1685,Konten!A:D,4,FALSE)</f>
        <v>#N/A</v>
      </c>
    </row>
    <row r="1686" spans="1:20">
      <c r="A1686" s="67"/>
      <c r="B1686" s="67">
        <f t="shared" si="188"/>
        <v>1677</v>
      </c>
      <c r="C1686" s="68"/>
      <c r="D1686" s="69"/>
      <c r="E1686" s="69"/>
      <c r="F1686" s="69"/>
      <c r="G1686" s="70"/>
      <c r="H1686" s="69"/>
      <c r="I1686" s="70"/>
      <c r="J1686" s="71"/>
      <c r="K1686" s="71"/>
      <c r="L1686" s="72"/>
      <c r="M1686" s="42">
        <f>IF($D$5=Abfrage!$O$2,(MONTH(C1686)),(VLOOKUP((MONTH(C1686)),Abfrage!$I$2:$J$13,2,FALSE)))</f>
        <v>1</v>
      </c>
      <c r="N1686" s="18">
        <f t="shared" si="182"/>
        <v>0</v>
      </c>
      <c r="O1686" s="18">
        <f t="shared" si="187"/>
        <v>0</v>
      </c>
      <c r="P1686" s="18">
        <f t="shared" si="183"/>
        <v>0</v>
      </c>
      <c r="Q1686" s="18">
        <f t="shared" si="184"/>
        <v>0</v>
      </c>
      <c r="R1686" s="18">
        <f t="shared" si="185"/>
        <v>0</v>
      </c>
      <c r="S1686" s="18">
        <f t="shared" si="186"/>
        <v>0</v>
      </c>
      <c r="T1686" s="52" t="e">
        <f>VLOOKUP(I1686,Konten!A:D,4,FALSE)</f>
        <v>#N/A</v>
      </c>
    </row>
    <row r="1687" spans="1:20">
      <c r="A1687" s="67"/>
      <c r="B1687" s="67">
        <f t="shared" si="188"/>
        <v>1678</v>
      </c>
      <c r="C1687" s="68"/>
      <c r="D1687" s="69"/>
      <c r="E1687" s="69"/>
      <c r="F1687" s="69"/>
      <c r="G1687" s="70"/>
      <c r="H1687" s="69"/>
      <c r="I1687" s="70"/>
      <c r="J1687" s="71"/>
      <c r="K1687" s="71"/>
      <c r="L1687" s="72"/>
      <c r="M1687" s="42">
        <f>IF($D$5=Abfrage!$O$2,(MONTH(C1687)),(VLOOKUP((MONTH(C1687)),Abfrage!$I$2:$J$13,2,FALSE)))</f>
        <v>1</v>
      </c>
      <c r="N1687" s="18">
        <f t="shared" si="182"/>
        <v>0</v>
      </c>
      <c r="O1687" s="18">
        <f t="shared" si="187"/>
        <v>0</v>
      </c>
      <c r="P1687" s="18">
        <f t="shared" si="183"/>
        <v>0</v>
      </c>
      <c r="Q1687" s="18">
        <f t="shared" si="184"/>
        <v>0</v>
      </c>
      <c r="R1687" s="18">
        <f t="shared" si="185"/>
        <v>0</v>
      </c>
      <c r="S1687" s="18">
        <f t="shared" si="186"/>
        <v>0</v>
      </c>
      <c r="T1687" s="52" t="e">
        <f>VLOOKUP(I1687,Konten!A:D,4,FALSE)</f>
        <v>#N/A</v>
      </c>
    </row>
    <row r="1688" spans="1:20">
      <c r="A1688" s="67"/>
      <c r="B1688" s="67">
        <f t="shared" si="188"/>
        <v>1679</v>
      </c>
      <c r="C1688" s="68"/>
      <c r="D1688" s="69"/>
      <c r="E1688" s="69"/>
      <c r="F1688" s="69"/>
      <c r="G1688" s="70"/>
      <c r="H1688" s="69"/>
      <c r="I1688" s="70"/>
      <c r="J1688" s="71"/>
      <c r="K1688" s="71"/>
      <c r="L1688" s="72"/>
      <c r="M1688" s="42">
        <f>IF($D$5=Abfrage!$O$2,(MONTH(C1688)),(VLOOKUP((MONTH(C1688)),Abfrage!$I$2:$J$13,2,FALSE)))</f>
        <v>1</v>
      </c>
      <c r="N1688" s="18">
        <f t="shared" si="182"/>
        <v>0</v>
      </c>
      <c r="O1688" s="18">
        <f t="shared" si="187"/>
        <v>0</v>
      </c>
      <c r="P1688" s="18">
        <f t="shared" si="183"/>
        <v>0</v>
      </c>
      <c r="Q1688" s="18">
        <f t="shared" si="184"/>
        <v>0</v>
      </c>
      <c r="R1688" s="18">
        <f t="shared" si="185"/>
        <v>0</v>
      </c>
      <c r="S1688" s="18">
        <f t="shared" si="186"/>
        <v>0</v>
      </c>
      <c r="T1688" s="52" t="e">
        <f>VLOOKUP(I1688,Konten!A:D,4,FALSE)</f>
        <v>#N/A</v>
      </c>
    </row>
    <row r="1689" spans="1:20">
      <c r="A1689" s="67"/>
      <c r="B1689" s="67">
        <f t="shared" si="188"/>
        <v>1680</v>
      </c>
      <c r="C1689" s="68"/>
      <c r="D1689" s="69"/>
      <c r="E1689" s="69"/>
      <c r="F1689" s="69"/>
      <c r="G1689" s="70"/>
      <c r="H1689" s="69"/>
      <c r="I1689" s="70"/>
      <c r="J1689" s="71"/>
      <c r="K1689" s="71"/>
      <c r="L1689" s="72"/>
      <c r="M1689" s="42">
        <f>IF($D$5=Abfrage!$O$2,(MONTH(C1689)),(VLOOKUP((MONTH(C1689)),Abfrage!$I$2:$J$13,2,FALSE)))</f>
        <v>1</v>
      </c>
      <c r="N1689" s="18">
        <f t="shared" si="182"/>
        <v>0</v>
      </c>
      <c r="O1689" s="18">
        <f t="shared" si="187"/>
        <v>0</v>
      </c>
      <c r="P1689" s="18">
        <f t="shared" si="183"/>
        <v>0</v>
      </c>
      <c r="Q1689" s="18">
        <f t="shared" si="184"/>
        <v>0</v>
      </c>
      <c r="R1689" s="18">
        <f t="shared" si="185"/>
        <v>0</v>
      </c>
      <c r="S1689" s="18">
        <f t="shared" si="186"/>
        <v>0</v>
      </c>
      <c r="T1689" s="52" t="e">
        <f>VLOOKUP(I1689,Konten!A:D,4,FALSE)</f>
        <v>#N/A</v>
      </c>
    </row>
    <row r="1690" spans="1:20">
      <c r="A1690" s="67"/>
      <c r="B1690" s="67">
        <f t="shared" si="188"/>
        <v>1681</v>
      </c>
      <c r="C1690" s="68"/>
      <c r="D1690" s="69"/>
      <c r="E1690" s="69"/>
      <c r="F1690" s="69"/>
      <c r="G1690" s="70"/>
      <c r="H1690" s="69"/>
      <c r="I1690" s="70"/>
      <c r="J1690" s="71"/>
      <c r="K1690" s="71"/>
      <c r="L1690" s="72"/>
      <c r="M1690" s="42">
        <f>IF($D$5=Abfrage!$O$2,(MONTH(C1690)),(VLOOKUP((MONTH(C1690)),Abfrage!$I$2:$J$13,2,FALSE)))</f>
        <v>1</v>
      </c>
      <c r="N1690" s="18">
        <f t="shared" si="182"/>
        <v>0</v>
      </c>
      <c r="O1690" s="18">
        <f t="shared" si="187"/>
        <v>0</v>
      </c>
      <c r="P1690" s="18">
        <f t="shared" si="183"/>
        <v>0</v>
      </c>
      <c r="Q1690" s="18">
        <f t="shared" si="184"/>
        <v>0</v>
      </c>
      <c r="R1690" s="18">
        <f t="shared" si="185"/>
        <v>0</v>
      </c>
      <c r="S1690" s="18">
        <f t="shared" si="186"/>
        <v>0</v>
      </c>
      <c r="T1690" s="52" t="e">
        <f>VLOOKUP(I1690,Konten!A:D,4,FALSE)</f>
        <v>#N/A</v>
      </c>
    </row>
    <row r="1691" spans="1:20">
      <c r="A1691" s="67"/>
      <c r="B1691" s="67">
        <f t="shared" si="188"/>
        <v>1682</v>
      </c>
      <c r="C1691" s="68"/>
      <c r="D1691" s="69"/>
      <c r="E1691" s="69"/>
      <c r="F1691" s="69"/>
      <c r="G1691" s="70"/>
      <c r="H1691" s="69"/>
      <c r="I1691" s="70"/>
      <c r="J1691" s="71"/>
      <c r="K1691" s="71"/>
      <c r="L1691" s="72"/>
      <c r="M1691" s="42">
        <f>IF($D$5=Abfrage!$O$2,(MONTH(C1691)),(VLOOKUP((MONTH(C1691)),Abfrage!$I$2:$J$13,2,FALSE)))</f>
        <v>1</v>
      </c>
      <c r="N1691" s="18">
        <f t="shared" si="182"/>
        <v>0</v>
      </c>
      <c r="O1691" s="18">
        <f t="shared" si="187"/>
        <v>0</v>
      </c>
      <c r="P1691" s="18">
        <f t="shared" si="183"/>
        <v>0</v>
      </c>
      <c r="Q1691" s="18">
        <f t="shared" si="184"/>
        <v>0</v>
      </c>
      <c r="R1691" s="18">
        <f t="shared" si="185"/>
        <v>0</v>
      </c>
      <c r="S1691" s="18">
        <f t="shared" si="186"/>
        <v>0</v>
      </c>
      <c r="T1691" s="52" t="e">
        <f>VLOOKUP(I1691,Konten!A:D,4,FALSE)</f>
        <v>#N/A</v>
      </c>
    </row>
    <row r="1692" spans="1:20">
      <c r="A1692" s="67"/>
      <c r="B1692" s="67">
        <f t="shared" si="188"/>
        <v>1683</v>
      </c>
      <c r="C1692" s="68"/>
      <c r="D1692" s="69"/>
      <c r="E1692" s="69"/>
      <c r="F1692" s="69"/>
      <c r="G1692" s="70"/>
      <c r="H1692" s="69"/>
      <c r="I1692" s="70"/>
      <c r="J1692" s="71"/>
      <c r="K1692" s="71"/>
      <c r="L1692" s="72"/>
      <c r="M1692" s="42">
        <f>IF($D$5=Abfrage!$O$2,(MONTH(C1692)),(VLOOKUP((MONTH(C1692)),Abfrage!$I$2:$J$13,2,FALSE)))</f>
        <v>1</v>
      </c>
      <c r="N1692" s="18">
        <f t="shared" si="182"/>
        <v>0</v>
      </c>
      <c r="O1692" s="18">
        <f t="shared" si="187"/>
        <v>0</v>
      </c>
      <c r="P1692" s="18">
        <f t="shared" si="183"/>
        <v>0</v>
      </c>
      <c r="Q1692" s="18">
        <f t="shared" si="184"/>
        <v>0</v>
      </c>
      <c r="R1692" s="18">
        <f t="shared" si="185"/>
        <v>0</v>
      </c>
      <c r="S1692" s="18">
        <f t="shared" si="186"/>
        <v>0</v>
      </c>
      <c r="T1692" s="52" t="e">
        <f>VLOOKUP(I1692,Konten!A:D,4,FALSE)</f>
        <v>#N/A</v>
      </c>
    </row>
    <row r="1693" spans="1:20">
      <c r="A1693" s="67"/>
      <c r="B1693" s="67">
        <f t="shared" si="188"/>
        <v>1684</v>
      </c>
      <c r="C1693" s="68"/>
      <c r="D1693" s="69"/>
      <c r="E1693" s="69"/>
      <c r="F1693" s="69"/>
      <c r="G1693" s="70"/>
      <c r="H1693" s="69"/>
      <c r="I1693" s="70"/>
      <c r="J1693" s="71"/>
      <c r="K1693" s="71"/>
      <c r="L1693" s="72"/>
      <c r="M1693" s="42">
        <f>IF($D$5=Abfrage!$O$2,(MONTH(C1693)),(VLOOKUP((MONTH(C1693)),Abfrage!$I$2:$J$13,2,FALSE)))</f>
        <v>1</v>
      </c>
      <c r="N1693" s="18">
        <f t="shared" si="182"/>
        <v>0</v>
      </c>
      <c r="O1693" s="18">
        <f t="shared" si="187"/>
        <v>0</v>
      </c>
      <c r="P1693" s="18">
        <f t="shared" si="183"/>
        <v>0</v>
      </c>
      <c r="Q1693" s="18">
        <f t="shared" si="184"/>
        <v>0</v>
      </c>
      <c r="R1693" s="18">
        <f t="shared" si="185"/>
        <v>0</v>
      </c>
      <c r="S1693" s="18">
        <f t="shared" si="186"/>
        <v>0</v>
      </c>
      <c r="T1693" s="52" t="e">
        <f>VLOOKUP(I1693,Konten!A:D,4,FALSE)</f>
        <v>#N/A</v>
      </c>
    </row>
    <row r="1694" spans="1:20">
      <c r="A1694" s="67"/>
      <c r="B1694" s="67">
        <f t="shared" si="188"/>
        <v>1685</v>
      </c>
      <c r="C1694" s="68"/>
      <c r="D1694" s="69"/>
      <c r="E1694" s="69"/>
      <c r="F1694" s="69"/>
      <c r="G1694" s="70"/>
      <c r="H1694" s="69"/>
      <c r="I1694" s="70"/>
      <c r="J1694" s="71"/>
      <c r="K1694" s="71"/>
      <c r="L1694" s="72"/>
      <c r="M1694" s="42">
        <f>IF($D$5=Abfrage!$O$2,(MONTH(C1694)),(VLOOKUP((MONTH(C1694)),Abfrage!$I$2:$J$13,2,FALSE)))</f>
        <v>1</v>
      </c>
      <c r="N1694" s="18">
        <f t="shared" si="182"/>
        <v>0</v>
      </c>
      <c r="O1694" s="18">
        <f t="shared" si="187"/>
        <v>0</v>
      </c>
      <c r="P1694" s="18">
        <f t="shared" si="183"/>
        <v>0</v>
      </c>
      <c r="Q1694" s="18">
        <f t="shared" si="184"/>
        <v>0</v>
      </c>
      <c r="R1694" s="18">
        <f t="shared" si="185"/>
        <v>0</v>
      </c>
      <c r="S1694" s="18">
        <f t="shared" si="186"/>
        <v>0</v>
      </c>
      <c r="T1694" s="52" t="e">
        <f>VLOOKUP(I1694,Konten!A:D,4,FALSE)</f>
        <v>#N/A</v>
      </c>
    </row>
    <row r="1695" spans="1:20">
      <c r="A1695" s="67"/>
      <c r="B1695" s="67">
        <f t="shared" si="188"/>
        <v>1686</v>
      </c>
      <c r="C1695" s="68"/>
      <c r="D1695" s="69"/>
      <c r="E1695" s="69"/>
      <c r="F1695" s="69"/>
      <c r="G1695" s="70"/>
      <c r="H1695" s="69"/>
      <c r="I1695" s="70"/>
      <c r="J1695" s="71"/>
      <c r="K1695" s="71"/>
      <c r="L1695" s="72"/>
      <c r="M1695" s="42">
        <f>IF($D$5=Abfrage!$O$2,(MONTH(C1695)),(VLOOKUP((MONTH(C1695)),Abfrage!$I$2:$J$13,2,FALSE)))</f>
        <v>1</v>
      </c>
      <c r="N1695" s="18">
        <f t="shared" si="182"/>
        <v>0</v>
      </c>
      <c r="O1695" s="18">
        <f t="shared" si="187"/>
        <v>0</v>
      </c>
      <c r="P1695" s="18">
        <f t="shared" si="183"/>
        <v>0</v>
      </c>
      <c r="Q1695" s="18">
        <f t="shared" si="184"/>
        <v>0</v>
      </c>
      <c r="R1695" s="18">
        <f t="shared" si="185"/>
        <v>0</v>
      </c>
      <c r="S1695" s="18">
        <f t="shared" si="186"/>
        <v>0</v>
      </c>
      <c r="T1695" s="52" t="e">
        <f>VLOOKUP(I1695,Konten!A:D,4,FALSE)</f>
        <v>#N/A</v>
      </c>
    </row>
    <row r="1696" spans="1:20">
      <c r="A1696" s="67"/>
      <c r="B1696" s="67">
        <f t="shared" si="188"/>
        <v>1687</v>
      </c>
      <c r="C1696" s="68"/>
      <c r="D1696" s="69"/>
      <c r="E1696" s="69"/>
      <c r="F1696" s="69"/>
      <c r="G1696" s="70"/>
      <c r="H1696" s="69"/>
      <c r="I1696" s="70"/>
      <c r="J1696" s="71"/>
      <c r="K1696" s="71"/>
      <c r="L1696" s="72"/>
      <c r="M1696" s="42">
        <f>IF($D$5=Abfrage!$O$2,(MONTH(C1696)),(VLOOKUP((MONTH(C1696)),Abfrage!$I$2:$J$13,2,FALSE)))</f>
        <v>1</v>
      </c>
      <c r="N1696" s="18">
        <f t="shared" si="182"/>
        <v>0</v>
      </c>
      <c r="O1696" s="18">
        <f t="shared" si="187"/>
        <v>0</v>
      </c>
      <c r="P1696" s="18">
        <f t="shared" si="183"/>
        <v>0</v>
      </c>
      <c r="Q1696" s="18">
        <f t="shared" si="184"/>
        <v>0</v>
      </c>
      <c r="R1696" s="18">
        <f t="shared" si="185"/>
        <v>0</v>
      </c>
      <c r="S1696" s="18">
        <f t="shared" si="186"/>
        <v>0</v>
      </c>
      <c r="T1696" s="52" t="e">
        <f>VLOOKUP(I1696,Konten!A:D,4,FALSE)</f>
        <v>#N/A</v>
      </c>
    </row>
    <row r="1697" spans="1:20">
      <c r="A1697" s="67"/>
      <c r="B1697" s="67">
        <f t="shared" si="188"/>
        <v>1688</v>
      </c>
      <c r="C1697" s="68"/>
      <c r="D1697" s="69"/>
      <c r="E1697" s="69"/>
      <c r="F1697" s="69"/>
      <c r="G1697" s="70"/>
      <c r="H1697" s="69"/>
      <c r="I1697" s="70"/>
      <c r="J1697" s="71"/>
      <c r="K1697" s="71"/>
      <c r="L1697" s="72"/>
      <c r="M1697" s="42">
        <f>IF($D$5=Abfrage!$O$2,(MONTH(C1697)),(VLOOKUP((MONTH(C1697)),Abfrage!$I$2:$J$13,2,FALSE)))</f>
        <v>1</v>
      </c>
      <c r="N1697" s="18">
        <f t="shared" si="182"/>
        <v>0</v>
      </c>
      <c r="O1697" s="18">
        <f t="shared" si="187"/>
        <v>0</v>
      </c>
      <c r="P1697" s="18">
        <f t="shared" si="183"/>
        <v>0</v>
      </c>
      <c r="Q1697" s="18">
        <f t="shared" si="184"/>
        <v>0</v>
      </c>
      <c r="R1697" s="18">
        <f t="shared" si="185"/>
        <v>0</v>
      </c>
      <c r="S1697" s="18">
        <f t="shared" si="186"/>
        <v>0</v>
      </c>
      <c r="T1697" s="52" t="e">
        <f>VLOOKUP(I1697,Konten!A:D,4,FALSE)</f>
        <v>#N/A</v>
      </c>
    </row>
    <row r="1698" spans="1:20">
      <c r="A1698" s="67"/>
      <c r="B1698" s="67">
        <f t="shared" si="188"/>
        <v>1689</v>
      </c>
      <c r="C1698" s="68"/>
      <c r="D1698" s="69"/>
      <c r="E1698" s="69"/>
      <c r="F1698" s="69"/>
      <c r="G1698" s="70"/>
      <c r="H1698" s="69"/>
      <c r="I1698" s="70"/>
      <c r="J1698" s="71"/>
      <c r="K1698" s="71"/>
      <c r="L1698" s="72"/>
      <c r="M1698" s="42">
        <f>IF($D$5=Abfrage!$O$2,(MONTH(C1698)),(VLOOKUP((MONTH(C1698)),Abfrage!$I$2:$J$13,2,FALSE)))</f>
        <v>1</v>
      </c>
      <c r="N1698" s="18">
        <f t="shared" si="182"/>
        <v>0</v>
      </c>
      <c r="O1698" s="18">
        <f t="shared" si="187"/>
        <v>0</v>
      </c>
      <c r="P1698" s="18">
        <f t="shared" si="183"/>
        <v>0</v>
      </c>
      <c r="Q1698" s="18">
        <f t="shared" si="184"/>
        <v>0</v>
      </c>
      <c r="R1698" s="18">
        <f t="shared" si="185"/>
        <v>0</v>
      </c>
      <c r="S1698" s="18">
        <f t="shared" si="186"/>
        <v>0</v>
      </c>
      <c r="T1698" s="52" t="e">
        <f>VLOOKUP(I1698,Konten!A:D,4,FALSE)</f>
        <v>#N/A</v>
      </c>
    </row>
    <row r="1699" spans="1:20">
      <c r="A1699" s="67"/>
      <c r="B1699" s="67">
        <f t="shared" si="188"/>
        <v>1690</v>
      </c>
      <c r="C1699" s="68"/>
      <c r="D1699" s="69"/>
      <c r="E1699" s="69"/>
      <c r="F1699" s="69"/>
      <c r="G1699" s="70"/>
      <c r="H1699" s="69"/>
      <c r="I1699" s="70"/>
      <c r="J1699" s="71"/>
      <c r="K1699" s="71"/>
      <c r="L1699" s="72"/>
      <c r="M1699" s="42">
        <f>IF($D$5=Abfrage!$O$2,(MONTH(C1699)),(VLOOKUP((MONTH(C1699)),Abfrage!$I$2:$J$13,2,FALSE)))</f>
        <v>1</v>
      </c>
      <c r="N1699" s="18">
        <f t="shared" si="182"/>
        <v>0</v>
      </c>
      <c r="O1699" s="18">
        <f t="shared" si="187"/>
        <v>0</v>
      </c>
      <c r="P1699" s="18">
        <f t="shared" si="183"/>
        <v>0</v>
      </c>
      <c r="Q1699" s="18">
        <f t="shared" si="184"/>
        <v>0</v>
      </c>
      <c r="R1699" s="18">
        <f t="shared" si="185"/>
        <v>0</v>
      </c>
      <c r="S1699" s="18">
        <f t="shared" si="186"/>
        <v>0</v>
      </c>
      <c r="T1699" s="52" t="e">
        <f>VLOOKUP(I1699,Konten!A:D,4,FALSE)</f>
        <v>#N/A</v>
      </c>
    </row>
    <row r="1700" spans="1:20">
      <c r="A1700" s="67"/>
      <c r="B1700" s="67">
        <f t="shared" si="188"/>
        <v>1691</v>
      </c>
      <c r="C1700" s="68"/>
      <c r="D1700" s="69"/>
      <c r="E1700" s="69"/>
      <c r="F1700" s="69"/>
      <c r="G1700" s="70"/>
      <c r="H1700" s="69"/>
      <c r="I1700" s="70"/>
      <c r="J1700" s="71"/>
      <c r="K1700" s="71"/>
      <c r="L1700" s="72"/>
      <c r="M1700" s="42">
        <f>IF($D$5=Abfrage!$O$2,(MONTH(C1700)),(VLOOKUP((MONTH(C1700)),Abfrage!$I$2:$J$13,2,FALSE)))</f>
        <v>1</v>
      </c>
      <c r="N1700" s="18">
        <f t="shared" si="182"/>
        <v>0</v>
      </c>
      <c r="O1700" s="18">
        <f t="shared" si="187"/>
        <v>0</v>
      </c>
      <c r="P1700" s="18">
        <f t="shared" si="183"/>
        <v>0</v>
      </c>
      <c r="Q1700" s="18">
        <f t="shared" si="184"/>
        <v>0</v>
      </c>
      <c r="R1700" s="18">
        <f t="shared" si="185"/>
        <v>0</v>
      </c>
      <c r="S1700" s="18">
        <f t="shared" si="186"/>
        <v>0</v>
      </c>
      <c r="T1700" s="52" t="e">
        <f>VLOOKUP(I1700,Konten!A:D,4,FALSE)</f>
        <v>#N/A</v>
      </c>
    </row>
    <row r="1701" spans="1:20">
      <c r="A1701" s="67"/>
      <c r="B1701" s="67">
        <f t="shared" si="188"/>
        <v>1692</v>
      </c>
      <c r="C1701" s="68"/>
      <c r="D1701" s="69"/>
      <c r="E1701" s="69"/>
      <c r="F1701" s="69"/>
      <c r="G1701" s="70"/>
      <c r="H1701" s="69"/>
      <c r="I1701" s="70"/>
      <c r="J1701" s="71"/>
      <c r="K1701" s="71"/>
      <c r="L1701" s="72"/>
      <c r="M1701" s="42">
        <f>IF($D$5=Abfrage!$O$2,(MONTH(C1701)),(VLOOKUP((MONTH(C1701)),Abfrage!$I$2:$J$13,2,FALSE)))</f>
        <v>1</v>
      </c>
      <c r="N1701" s="18">
        <f t="shared" si="182"/>
        <v>0</v>
      </c>
      <c r="O1701" s="18">
        <f t="shared" si="187"/>
        <v>0</v>
      </c>
      <c r="P1701" s="18">
        <f t="shared" si="183"/>
        <v>0</v>
      </c>
      <c r="Q1701" s="18">
        <f t="shared" si="184"/>
        <v>0</v>
      </c>
      <c r="R1701" s="18">
        <f t="shared" si="185"/>
        <v>0</v>
      </c>
      <c r="S1701" s="18">
        <f t="shared" si="186"/>
        <v>0</v>
      </c>
      <c r="T1701" s="52" t="e">
        <f>VLOOKUP(I1701,Konten!A:D,4,FALSE)</f>
        <v>#N/A</v>
      </c>
    </row>
    <row r="1702" spans="1:20">
      <c r="A1702" s="67"/>
      <c r="B1702" s="67">
        <f t="shared" si="188"/>
        <v>1693</v>
      </c>
      <c r="C1702" s="68"/>
      <c r="D1702" s="69"/>
      <c r="E1702" s="69"/>
      <c r="F1702" s="69"/>
      <c r="G1702" s="70"/>
      <c r="H1702" s="69"/>
      <c r="I1702" s="70"/>
      <c r="J1702" s="71"/>
      <c r="K1702" s="71"/>
      <c r="L1702" s="72"/>
      <c r="M1702" s="42">
        <f>IF($D$5=Abfrage!$O$2,(MONTH(C1702)),(VLOOKUP((MONTH(C1702)),Abfrage!$I$2:$J$13,2,FALSE)))</f>
        <v>1</v>
      </c>
      <c r="N1702" s="18">
        <f t="shared" si="182"/>
        <v>0</v>
      </c>
      <c r="O1702" s="18">
        <f t="shared" si="187"/>
        <v>0</v>
      </c>
      <c r="P1702" s="18">
        <f t="shared" si="183"/>
        <v>0</v>
      </c>
      <c r="Q1702" s="18">
        <f t="shared" si="184"/>
        <v>0</v>
      </c>
      <c r="R1702" s="18">
        <f t="shared" si="185"/>
        <v>0</v>
      </c>
      <c r="S1702" s="18">
        <f t="shared" si="186"/>
        <v>0</v>
      </c>
      <c r="T1702" s="52" t="e">
        <f>VLOOKUP(I1702,Konten!A:D,4,FALSE)</f>
        <v>#N/A</v>
      </c>
    </row>
    <row r="1703" spans="1:20">
      <c r="A1703" s="67"/>
      <c r="B1703" s="67">
        <f t="shared" si="188"/>
        <v>1694</v>
      </c>
      <c r="C1703" s="68"/>
      <c r="D1703" s="69"/>
      <c r="E1703" s="69"/>
      <c r="F1703" s="69"/>
      <c r="G1703" s="70"/>
      <c r="H1703" s="69"/>
      <c r="I1703" s="70"/>
      <c r="J1703" s="71"/>
      <c r="K1703" s="71"/>
      <c r="L1703" s="72"/>
      <c r="M1703" s="42">
        <f>IF($D$5=Abfrage!$O$2,(MONTH(C1703)),(VLOOKUP((MONTH(C1703)),Abfrage!$I$2:$J$13,2,FALSE)))</f>
        <v>1</v>
      </c>
      <c r="N1703" s="18">
        <f t="shared" si="182"/>
        <v>0</v>
      </c>
      <c r="O1703" s="18">
        <f t="shared" si="187"/>
        <v>0</v>
      </c>
      <c r="P1703" s="18">
        <f t="shared" si="183"/>
        <v>0</v>
      </c>
      <c r="Q1703" s="18">
        <f t="shared" si="184"/>
        <v>0</v>
      </c>
      <c r="R1703" s="18">
        <f t="shared" si="185"/>
        <v>0</v>
      </c>
      <c r="S1703" s="18">
        <f t="shared" si="186"/>
        <v>0</v>
      </c>
      <c r="T1703" s="52" t="e">
        <f>VLOOKUP(I1703,Konten!A:D,4,FALSE)</f>
        <v>#N/A</v>
      </c>
    </row>
    <row r="1704" spans="1:20">
      <c r="A1704" s="67"/>
      <c r="B1704" s="67">
        <f t="shared" si="188"/>
        <v>1695</v>
      </c>
      <c r="C1704" s="68"/>
      <c r="D1704" s="69"/>
      <c r="E1704" s="69"/>
      <c r="F1704" s="69"/>
      <c r="G1704" s="70"/>
      <c r="H1704" s="69"/>
      <c r="I1704" s="70"/>
      <c r="J1704" s="71"/>
      <c r="K1704" s="71"/>
      <c r="L1704" s="72"/>
      <c r="M1704" s="42">
        <f>IF($D$5=Abfrage!$O$2,(MONTH(C1704)),(VLOOKUP((MONTH(C1704)),Abfrage!$I$2:$J$13,2,FALSE)))</f>
        <v>1</v>
      </c>
      <c r="N1704" s="18">
        <f t="shared" si="182"/>
        <v>0</v>
      </c>
      <c r="O1704" s="18">
        <f t="shared" si="187"/>
        <v>0</v>
      </c>
      <c r="P1704" s="18">
        <f t="shared" si="183"/>
        <v>0</v>
      </c>
      <c r="Q1704" s="18">
        <f t="shared" si="184"/>
        <v>0</v>
      </c>
      <c r="R1704" s="18">
        <f t="shared" si="185"/>
        <v>0</v>
      </c>
      <c r="S1704" s="18">
        <f t="shared" si="186"/>
        <v>0</v>
      </c>
      <c r="T1704" s="52" t="e">
        <f>VLOOKUP(I1704,Konten!A:D,4,FALSE)</f>
        <v>#N/A</v>
      </c>
    </row>
    <row r="1705" spans="1:20">
      <c r="A1705" s="67"/>
      <c r="B1705" s="67">
        <f t="shared" si="188"/>
        <v>1696</v>
      </c>
      <c r="C1705" s="68"/>
      <c r="D1705" s="69"/>
      <c r="E1705" s="69"/>
      <c r="F1705" s="69"/>
      <c r="G1705" s="70"/>
      <c r="H1705" s="69"/>
      <c r="I1705" s="70"/>
      <c r="J1705" s="71"/>
      <c r="K1705" s="71"/>
      <c r="L1705" s="72"/>
      <c r="M1705" s="42">
        <f>IF($D$5=Abfrage!$O$2,(MONTH(C1705)),(VLOOKUP((MONTH(C1705)),Abfrage!$I$2:$J$13,2,FALSE)))</f>
        <v>1</v>
      </c>
      <c r="N1705" s="18">
        <f t="shared" si="182"/>
        <v>0</v>
      </c>
      <c r="O1705" s="18">
        <f t="shared" si="187"/>
        <v>0</v>
      </c>
      <c r="P1705" s="18">
        <f t="shared" si="183"/>
        <v>0</v>
      </c>
      <c r="Q1705" s="18">
        <f t="shared" si="184"/>
        <v>0</v>
      </c>
      <c r="R1705" s="18">
        <f t="shared" si="185"/>
        <v>0</v>
      </c>
      <c r="S1705" s="18">
        <f t="shared" si="186"/>
        <v>0</v>
      </c>
      <c r="T1705" s="52" t="e">
        <f>VLOOKUP(I1705,Konten!A:D,4,FALSE)</f>
        <v>#N/A</v>
      </c>
    </row>
    <row r="1706" spans="1:20">
      <c r="A1706" s="67"/>
      <c r="B1706" s="67">
        <f t="shared" si="188"/>
        <v>1697</v>
      </c>
      <c r="C1706" s="68"/>
      <c r="D1706" s="69"/>
      <c r="E1706" s="69"/>
      <c r="F1706" s="69"/>
      <c r="G1706" s="70"/>
      <c r="H1706" s="69"/>
      <c r="I1706" s="70"/>
      <c r="J1706" s="71"/>
      <c r="K1706" s="71"/>
      <c r="L1706" s="72"/>
      <c r="M1706" s="42">
        <f>IF($D$5=Abfrage!$O$2,(MONTH(C1706)),(VLOOKUP((MONTH(C1706)),Abfrage!$I$2:$J$13,2,FALSE)))</f>
        <v>1</v>
      </c>
      <c r="N1706" s="18">
        <f t="shared" si="182"/>
        <v>0</v>
      </c>
      <c r="O1706" s="18">
        <f t="shared" si="187"/>
        <v>0</v>
      </c>
      <c r="P1706" s="18">
        <f t="shared" si="183"/>
        <v>0</v>
      </c>
      <c r="Q1706" s="18">
        <f t="shared" si="184"/>
        <v>0</v>
      </c>
      <c r="R1706" s="18">
        <f t="shared" si="185"/>
        <v>0</v>
      </c>
      <c r="S1706" s="18">
        <f t="shared" si="186"/>
        <v>0</v>
      </c>
      <c r="T1706" s="52" t="e">
        <f>VLOOKUP(I1706,Konten!A:D,4,FALSE)</f>
        <v>#N/A</v>
      </c>
    </row>
    <row r="1707" spans="1:20">
      <c r="A1707" s="67"/>
      <c r="B1707" s="67">
        <f t="shared" si="188"/>
        <v>1698</v>
      </c>
      <c r="C1707" s="68"/>
      <c r="D1707" s="69"/>
      <c r="E1707" s="69"/>
      <c r="F1707" s="69"/>
      <c r="G1707" s="70"/>
      <c r="H1707" s="69"/>
      <c r="I1707" s="70"/>
      <c r="J1707" s="71"/>
      <c r="K1707" s="71"/>
      <c r="L1707" s="72"/>
      <c r="M1707" s="42">
        <f>IF($D$5=Abfrage!$O$2,(MONTH(C1707)),(VLOOKUP((MONTH(C1707)),Abfrage!$I$2:$J$13,2,FALSE)))</f>
        <v>1</v>
      </c>
      <c r="N1707" s="18">
        <f t="shared" si="182"/>
        <v>0</v>
      </c>
      <c r="O1707" s="18">
        <f t="shared" si="187"/>
        <v>0</v>
      </c>
      <c r="P1707" s="18">
        <f t="shared" si="183"/>
        <v>0</v>
      </c>
      <c r="Q1707" s="18">
        <f t="shared" si="184"/>
        <v>0</v>
      </c>
      <c r="R1707" s="18">
        <f t="shared" si="185"/>
        <v>0</v>
      </c>
      <c r="S1707" s="18">
        <f t="shared" si="186"/>
        <v>0</v>
      </c>
      <c r="T1707" s="52" t="e">
        <f>VLOOKUP(I1707,Konten!A:D,4,FALSE)</f>
        <v>#N/A</v>
      </c>
    </row>
    <row r="1708" spans="1:20">
      <c r="A1708" s="67"/>
      <c r="B1708" s="67">
        <f t="shared" si="188"/>
        <v>1699</v>
      </c>
      <c r="C1708" s="68"/>
      <c r="D1708" s="69"/>
      <c r="E1708" s="69"/>
      <c r="F1708" s="69"/>
      <c r="G1708" s="70"/>
      <c r="H1708" s="69"/>
      <c r="I1708" s="70"/>
      <c r="J1708" s="71"/>
      <c r="K1708" s="71"/>
      <c r="L1708" s="72"/>
      <c r="M1708" s="42">
        <f>IF($D$5=Abfrage!$O$2,(MONTH(C1708)),(VLOOKUP((MONTH(C1708)),Abfrage!$I$2:$J$13,2,FALSE)))</f>
        <v>1</v>
      </c>
      <c r="N1708" s="18">
        <f t="shared" si="182"/>
        <v>0</v>
      </c>
      <c r="O1708" s="18">
        <f t="shared" si="187"/>
        <v>0</v>
      </c>
      <c r="P1708" s="18">
        <f t="shared" si="183"/>
        <v>0</v>
      </c>
      <c r="Q1708" s="18">
        <f t="shared" si="184"/>
        <v>0</v>
      </c>
      <c r="R1708" s="18">
        <f t="shared" si="185"/>
        <v>0</v>
      </c>
      <c r="S1708" s="18">
        <f t="shared" si="186"/>
        <v>0</v>
      </c>
      <c r="T1708" s="52" t="e">
        <f>VLOOKUP(I1708,Konten!A:D,4,FALSE)</f>
        <v>#N/A</v>
      </c>
    </row>
    <row r="1709" spans="1:20">
      <c r="A1709" s="67"/>
      <c r="B1709" s="67">
        <f t="shared" si="188"/>
        <v>1700</v>
      </c>
      <c r="C1709" s="68"/>
      <c r="D1709" s="69"/>
      <c r="E1709" s="69"/>
      <c r="F1709" s="69"/>
      <c r="G1709" s="70"/>
      <c r="H1709" s="69"/>
      <c r="I1709" s="70"/>
      <c r="J1709" s="71"/>
      <c r="K1709" s="71"/>
      <c r="L1709" s="72"/>
      <c r="M1709" s="42">
        <f>IF($D$5=Abfrage!$O$2,(MONTH(C1709)),(VLOOKUP((MONTH(C1709)),Abfrage!$I$2:$J$13,2,FALSE)))</f>
        <v>1</v>
      </c>
      <c r="N1709" s="18">
        <f t="shared" si="182"/>
        <v>0</v>
      </c>
      <c r="O1709" s="18">
        <f t="shared" si="187"/>
        <v>0</v>
      </c>
      <c r="P1709" s="18">
        <f t="shared" si="183"/>
        <v>0</v>
      </c>
      <c r="Q1709" s="18">
        <f t="shared" si="184"/>
        <v>0</v>
      </c>
      <c r="R1709" s="18">
        <f t="shared" si="185"/>
        <v>0</v>
      </c>
      <c r="S1709" s="18">
        <f t="shared" si="186"/>
        <v>0</v>
      </c>
      <c r="T1709" s="52" t="e">
        <f>VLOOKUP(I1709,Konten!A:D,4,FALSE)</f>
        <v>#N/A</v>
      </c>
    </row>
    <row r="1710" spans="1:20">
      <c r="A1710" s="67"/>
      <c r="B1710" s="67">
        <f t="shared" si="188"/>
        <v>1701</v>
      </c>
      <c r="C1710" s="68"/>
      <c r="D1710" s="69"/>
      <c r="E1710" s="69"/>
      <c r="F1710" s="69"/>
      <c r="G1710" s="70"/>
      <c r="H1710" s="69"/>
      <c r="I1710" s="70"/>
      <c r="J1710" s="71"/>
      <c r="K1710" s="71"/>
      <c r="L1710" s="72"/>
      <c r="M1710" s="42">
        <f>IF($D$5=Abfrage!$O$2,(MONTH(C1710)),(VLOOKUP((MONTH(C1710)),Abfrage!$I$2:$J$13,2,FALSE)))</f>
        <v>1</v>
      </c>
      <c r="N1710" s="18">
        <f t="shared" si="182"/>
        <v>0</v>
      </c>
      <c r="O1710" s="18">
        <f t="shared" si="187"/>
        <v>0</v>
      </c>
      <c r="P1710" s="18">
        <f t="shared" si="183"/>
        <v>0</v>
      </c>
      <c r="Q1710" s="18">
        <f t="shared" si="184"/>
        <v>0</v>
      </c>
      <c r="R1710" s="18">
        <f t="shared" si="185"/>
        <v>0</v>
      </c>
      <c r="S1710" s="18">
        <f t="shared" si="186"/>
        <v>0</v>
      </c>
      <c r="T1710" s="52" t="e">
        <f>VLOOKUP(I1710,Konten!A:D,4,FALSE)</f>
        <v>#N/A</v>
      </c>
    </row>
    <row r="1711" spans="1:20">
      <c r="A1711" s="67"/>
      <c r="B1711" s="67">
        <f t="shared" si="188"/>
        <v>1702</v>
      </c>
      <c r="C1711" s="68"/>
      <c r="D1711" s="69"/>
      <c r="E1711" s="69"/>
      <c r="F1711" s="69"/>
      <c r="G1711" s="70"/>
      <c r="H1711" s="69"/>
      <c r="I1711" s="70"/>
      <c r="J1711" s="71"/>
      <c r="K1711" s="71"/>
      <c r="L1711" s="72"/>
      <c r="M1711" s="42">
        <f>IF($D$5=Abfrage!$O$2,(MONTH(C1711)),(VLOOKUP((MONTH(C1711)),Abfrage!$I$2:$J$13,2,FALSE)))</f>
        <v>1</v>
      </c>
      <c r="N1711" s="18">
        <f t="shared" si="182"/>
        <v>0</v>
      </c>
      <c r="O1711" s="18">
        <f t="shared" si="187"/>
        <v>0</v>
      </c>
      <c r="P1711" s="18">
        <f t="shared" si="183"/>
        <v>0</v>
      </c>
      <c r="Q1711" s="18">
        <f t="shared" si="184"/>
        <v>0</v>
      </c>
      <c r="R1711" s="18">
        <f t="shared" si="185"/>
        <v>0</v>
      </c>
      <c r="S1711" s="18">
        <f t="shared" si="186"/>
        <v>0</v>
      </c>
      <c r="T1711" s="52" t="e">
        <f>VLOOKUP(I1711,Konten!A:D,4,FALSE)</f>
        <v>#N/A</v>
      </c>
    </row>
    <row r="1712" spans="1:20">
      <c r="A1712" s="67"/>
      <c r="B1712" s="67">
        <f t="shared" si="188"/>
        <v>1703</v>
      </c>
      <c r="C1712" s="68"/>
      <c r="D1712" s="69"/>
      <c r="E1712" s="69"/>
      <c r="F1712" s="69"/>
      <c r="G1712" s="70"/>
      <c r="H1712" s="69"/>
      <c r="I1712" s="70"/>
      <c r="J1712" s="71"/>
      <c r="K1712" s="71"/>
      <c r="L1712" s="72"/>
      <c r="M1712" s="42">
        <f>IF($D$5=Abfrage!$O$2,(MONTH(C1712)),(VLOOKUP((MONTH(C1712)),Abfrage!$I$2:$J$13,2,FALSE)))</f>
        <v>1</v>
      </c>
      <c r="N1712" s="18">
        <f t="shared" si="182"/>
        <v>0</v>
      </c>
      <c r="O1712" s="18">
        <f t="shared" si="187"/>
        <v>0</v>
      </c>
      <c r="P1712" s="18">
        <f t="shared" si="183"/>
        <v>0</v>
      </c>
      <c r="Q1712" s="18">
        <f t="shared" si="184"/>
        <v>0</v>
      </c>
      <c r="R1712" s="18">
        <f t="shared" si="185"/>
        <v>0</v>
      </c>
      <c r="S1712" s="18">
        <f t="shared" si="186"/>
        <v>0</v>
      </c>
      <c r="T1712" s="52" t="e">
        <f>VLOOKUP(I1712,Konten!A:D,4,FALSE)</f>
        <v>#N/A</v>
      </c>
    </row>
    <row r="1713" spans="1:20">
      <c r="A1713" s="67"/>
      <c r="B1713" s="67">
        <f t="shared" si="188"/>
        <v>1704</v>
      </c>
      <c r="C1713" s="68"/>
      <c r="D1713" s="69"/>
      <c r="E1713" s="69"/>
      <c r="F1713" s="69"/>
      <c r="G1713" s="70"/>
      <c r="H1713" s="69"/>
      <c r="I1713" s="70"/>
      <c r="J1713" s="71"/>
      <c r="K1713" s="71"/>
      <c r="L1713" s="72"/>
      <c r="M1713" s="42">
        <f>IF($D$5=Abfrage!$O$2,(MONTH(C1713)),(VLOOKUP((MONTH(C1713)),Abfrage!$I$2:$J$13,2,FALSE)))</f>
        <v>1</v>
      </c>
      <c r="N1713" s="18">
        <f t="shared" si="182"/>
        <v>0</v>
      </c>
      <c r="O1713" s="18">
        <f t="shared" si="187"/>
        <v>0</v>
      </c>
      <c r="P1713" s="18">
        <f t="shared" si="183"/>
        <v>0</v>
      </c>
      <c r="Q1713" s="18">
        <f t="shared" si="184"/>
        <v>0</v>
      </c>
      <c r="R1713" s="18">
        <f t="shared" si="185"/>
        <v>0</v>
      </c>
      <c r="S1713" s="18">
        <f t="shared" si="186"/>
        <v>0</v>
      </c>
      <c r="T1713" s="52" t="e">
        <f>VLOOKUP(I1713,Konten!A:D,4,FALSE)</f>
        <v>#N/A</v>
      </c>
    </row>
    <row r="1714" spans="1:20">
      <c r="A1714" s="67"/>
      <c r="B1714" s="67">
        <f t="shared" si="188"/>
        <v>1705</v>
      </c>
      <c r="C1714" s="68"/>
      <c r="D1714" s="69"/>
      <c r="E1714" s="69"/>
      <c r="F1714" s="69"/>
      <c r="G1714" s="70"/>
      <c r="H1714" s="69"/>
      <c r="I1714" s="70"/>
      <c r="J1714" s="71"/>
      <c r="K1714" s="71"/>
      <c r="L1714" s="72"/>
      <c r="M1714" s="42">
        <f>IF($D$5=Abfrage!$O$2,(MONTH(C1714)),(VLOOKUP((MONTH(C1714)),Abfrage!$I$2:$J$13,2,FALSE)))</f>
        <v>1</v>
      </c>
      <c r="N1714" s="18">
        <f t="shared" si="182"/>
        <v>0</v>
      </c>
      <c r="O1714" s="18">
        <f t="shared" si="187"/>
        <v>0</v>
      </c>
      <c r="P1714" s="18">
        <f t="shared" si="183"/>
        <v>0</v>
      </c>
      <c r="Q1714" s="18">
        <f t="shared" si="184"/>
        <v>0</v>
      </c>
      <c r="R1714" s="18">
        <f t="shared" si="185"/>
        <v>0</v>
      </c>
      <c r="S1714" s="18">
        <f t="shared" si="186"/>
        <v>0</v>
      </c>
      <c r="T1714" s="52" t="e">
        <f>VLOOKUP(I1714,Konten!A:D,4,FALSE)</f>
        <v>#N/A</v>
      </c>
    </row>
    <row r="1715" spans="1:20">
      <c r="A1715" s="67"/>
      <c r="B1715" s="67">
        <f t="shared" si="188"/>
        <v>1706</v>
      </c>
      <c r="C1715" s="68"/>
      <c r="D1715" s="69"/>
      <c r="E1715" s="69"/>
      <c r="F1715" s="69"/>
      <c r="G1715" s="70"/>
      <c r="H1715" s="69"/>
      <c r="I1715" s="70"/>
      <c r="J1715" s="71"/>
      <c r="K1715" s="71"/>
      <c r="L1715" s="72"/>
      <c r="M1715" s="42">
        <f>IF($D$5=Abfrage!$O$2,(MONTH(C1715)),(VLOOKUP((MONTH(C1715)),Abfrage!$I$2:$J$13,2,FALSE)))</f>
        <v>1</v>
      </c>
      <c r="N1715" s="18">
        <f t="shared" si="182"/>
        <v>0</v>
      </c>
      <c r="O1715" s="18">
        <f t="shared" si="187"/>
        <v>0</v>
      </c>
      <c r="P1715" s="18">
        <f t="shared" si="183"/>
        <v>0</v>
      </c>
      <c r="Q1715" s="18">
        <f t="shared" si="184"/>
        <v>0</v>
      </c>
      <c r="R1715" s="18">
        <f t="shared" si="185"/>
        <v>0</v>
      </c>
      <c r="S1715" s="18">
        <f t="shared" si="186"/>
        <v>0</v>
      </c>
      <c r="T1715" s="52" t="e">
        <f>VLOOKUP(I1715,Konten!A:D,4,FALSE)</f>
        <v>#N/A</v>
      </c>
    </row>
    <row r="1716" spans="1:20">
      <c r="A1716" s="67"/>
      <c r="B1716" s="67">
        <f t="shared" si="188"/>
        <v>1707</v>
      </c>
      <c r="C1716" s="68"/>
      <c r="D1716" s="69"/>
      <c r="E1716" s="69"/>
      <c r="F1716" s="69"/>
      <c r="G1716" s="70"/>
      <c r="H1716" s="69"/>
      <c r="I1716" s="70"/>
      <c r="J1716" s="71"/>
      <c r="K1716" s="71"/>
      <c r="L1716" s="72"/>
      <c r="M1716" s="42">
        <f>IF($D$5=Abfrage!$O$2,(MONTH(C1716)),(VLOOKUP((MONTH(C1716)),Abfrage!$I$2:$J$13,2,FALSE)))</f>
        <v>1</v>
      </c>
      <c r="N1716" s="18">
        <f t="shared" si="182"/>
        <v>0</v>
      </c>
      <c r="O1716" s="18">
        <f t="shared" si="187"/>
        <v>0</v>
      </c>
      <c r="P1716" s="18">
        <f t="shared" si="183"/>
        <v>0</v>
      </c>
      <c r="Q1716" s="18">
        <f t="shared" si="184"/>
        <v>0</v>
      </c>
      <c r="R1716" s="18">
        <f t="shared" si="185"/>
        <v>0</v>
      </c>
      <c r="S1716" s="18">
        <f t="shared" si="186"/>
        <v>0</v>
      </c>
      <c r="T1716" s="52" t="e">
        <f>VLOOKUP(I1716,Konten!A:D,4,FALSE)</f>
        <v>#N/A</v>
      </c>
    </row>
    <row r="1717" spans="1:20">
      <c r="A1717" s="67"/>
      <c r="B1717" s="67">
        <f t="shared" si="188"/>
        <v>1708</v>
      </c>
      <c r="C1717" s="68"/>
      <c r="D1717" s="69"/>
      <c r="E1717" s="69"/>
      <c r="F1717" s="69"/>
      <c r="G1717" s="70"/>
      <c r="H1717" s="69"/>
      <c r="I1717" s="70"/>
      <c r="J1717" s="71"/>
      <c r="K1717" s="71"/>
      <c r="L1717" s="72"/>
      <c r="M1717" s="42">
        <f>IF($D$5=Abfrage!$O$2,(MONTH(C1717)),(VLOOKUP((MONTH(C1717)),Abfrage!$I$2:$J$13,2,FALSE)))</f>
        <v>1</v>
      </c>
      <c r="N1717" s="18">
        <f t="shared" si="182"/>
        <v>0</v>
      </c>
      <c r="O1717" s="18">
        <f t="shared" si="187"/>
        <v>0</v>
      </c>
      <c r="P1717" s="18">
        <f t="shared" si="183"/>
        <v>0</v>
      </c>
      <c r="Q1717" s="18">
        <f t="shared" si="184"/>
        <v>0</v>
      </c>
      <c r="R1717" s="18">
        <f t="shared" si="185"/>
        <v>0</v>
      </c>
      <c r="S1717" s="18">
        <f t="shared" si="186"/>
        <v>0</v>
      </c>
      <c r="T1717" s="52" t="e">
        <f>VLOOKUP(I1717,Konten!A:D,4,FALSE)</f>
        <v>#N/A</v>
      </c>
    </row>
    <row r="1718" spans="1:20">
      <c r="A1718" s="67"/>
      <c r="B1718" s="67">
        <f t="shared" si="188"/>
        <v>1709</v>
      </c>
      <c r="C1718" s="68"/>
      <c r="D1718" s="69"/>
      <c r="E1718" s="69"/>
      <c r="F1718" s="69"/>
      <c r="G1718" s="70"/>
      <c r="H1718" s="69"/>
      <c r="I1718" s="70"/>
      <c r="J1718" s="71"/>
      <c r="K1718" s="71"/>
      <c r="L1718" s="72"/>
      <c r="M1718" s="42">
        <f>IF($D$5=Abfrage!$O$2,(MONTH(C1718)),(VLOOKUP((MONTH(C1718)),Abfrage!$I$2:$J$13,2,FALSE)))</f>
        <v>1</v>
      </c>
      <c r="N1718" s="18">
        <f t="shared" si="182"/>
        <v>0</v>
      </c>
      <c r="O1718" s="18">
        <f t="shared" si="187"/>
        <v>0</v>
      </c>
      <c r="P1718" s="18">
        <f t="shared" si="183"/>
        <v>0</v>
      </c>
      <c r="Q1718" s="18">
        <f t="shared" si="184"/>
        <v>0</v>
      </c>
      <c r="R1718" s="18">
        <f t="shared" si="185"/>
        <v>0</v>
      </c>
      <c r="S1718" s="18">
        <f t="shared" si="186"/>
        <v>0</v>
      </c>
      <c r="T1718" s="52" t="e">
        <f>VLOOKUP(I1718,Konten!A:D,4,FALSE)</f>
        <v>#N/A</v>
      </c>
    </row>
    <row r="1719" spans="1:20">
      <c r="A1719" s="67"/>
      <c r="B1719" s="67">
        <f t="shared" si="188"/>
        <v>1710</v>
      </c>
      <c r="C1719" s="68"/>
      <c r="D1719" s="69"/>
      <c r="E1719" s="69"/>
      <c r="F1719" s="69"/>
      <c r="G1719" s="70"/>
      <c r="H1719" s="69"/>
      <c r="I1719" s="70"/>
      <c r="J1719" s="71"/>
      <c r="K1719" s="71"/>
      <c r="L1719" s="72"/>
      <c r="M1719" s="42">
        <f>IF($D$5=Abfrage!$O$2,(MONTH(C1719)),(VLOOKUP((MONTH(C1719)),Abfrage!$I$2:$J$13,2,FALSE)))</f>
        <v>1</v>
      </c>
      <c r="N1719" s="18">
        <f t="shared" si="182"/>
        <v>0</v>
      </c>
      <c r="O1719" s="18">
        <f t="shared" si="187"/>
        <v>0</v>
      </c>
      <c r="P1719" s="18">
        <f t="shared" si="183"/>
        <v>0</v>
      </c>
      <c r="Q1719" s="18">
        <f t="shared" si="184"/>
        <v>0</v>
      </c>
      <c r="R1719" s="18">
        <f t="shared" si="185"/>
        <v>0</v>
      </c>
      <c r="S1719" s="18">
        <f t="shared" si="186"/>
        <v>0</v>
      </c>
      <c r="T1719" s="52" t="e">
        <f>VLOOKUP(I1719,Konten!A:D,4,FALSE)</f>
        <v>#N/A</v>
      </c>
    </row>
    <row r="1720" spans="1:20">
      <c r="A1720" s="67"/>
      <c r="B1720" s="67">
        <f t="shared" si="188"/>
        <v>1711</v>
      </c>
      <c r="C1720" s="68"/>
      <c r="D1720" s="69"/>
      <c r="E1720" s="69"/>
      <c r="F1720" s="69"/>
      <c r="G1720" s="70"/>
      <c r="H1720" s="69"/>
      <c r="I1720" s="70"/>
      <c r="J1720" s="71"/>
      <c r="K1720" s="71"/>
      <c r="L1720" s="72"/>
      <c r="M1720" s="42">
        <f>IF($D$5=Abfrage!$O$2,(MONTH(C1720)),(VLOOKUP((MONTH(C1720)),Abfrage!$I$2:$J$13,2,FALSE)))</f>
        <v>1</v>
      </c>
      <c r="N1720" s="18">
        <f t="shared" si="182"/>
        <v>0</v>
      </c>
      <c r="O1720" s="18">
        <f t="shared" si="187"/>
        <v>0</v>
      </c>
      <c r="P1720" s="18">
        <f t="shared" si="183"/>
        <v>0</v>
      </c>
      <c r="Q1720" s="18">
        <f t="shared" si="184"/>
        <v>0</v>
      </c>
      <c r="R1720" s="18">
        <f t="shared" si="185"/>
        <v>0</v>
      </c>
      <c r="S1720" s="18">
        <f t="shared" si="186"/>
        <v>0</v>
      </c>
      <c r="T1720" s="52" t="e">
        <f>VLOOKUP(I1720,Konten!A:D,4,FALSE)</f>
        <v>#N/A</v>
      </c>
    </row>
    <row r="1721" spans="1:20">
      <c r="A1721" s="67"/>
      <c r="B1721" s="67">
        <f t="shared" si="188"/>
        <v>1712</v>
      </c>
      <c r="C1721" s="68"/>
      <c r="D1721" s="69"/>
      <c r="E1721" s="69"/>
      <c r="F1721" s="69"/>
      <c r="G1721" s="70"/>
      <c r="H1721" s="69"/>
      <c r="I1721" s="70"/>
      <c r="J1721" s="71"/>
      <c r="K1721" s="71"/>
      <c r="L1721" s="72"/>
      <c r="M1721" s="42">
        <f>IF($D$5=Abfrage!$O$2,(MONTH(C1721)),(VLOOKUP((MONTH(C1721)),Abfrage!$I$2:$J$13,2,FALSE)))</f>
        <v>1</v>
      </c>
      <c r="N1721" s="18">
        <f t="shared" si="182"/>
        <v>0</v>
      </c>
      <c r="O1721" s="18">
        <f t="shared" si="187"/>
        <v>0</v>
      </c>
      <c r="P1721" s="18">
        <f t="shared" si="183"/>
        <v>0</v>
      </c>
      <c r="Q1721" s="18">
        <f t="shared" si="184"/>
        <v>0</v>
      </c>
      <c r="R1721" s="18">
        <f t="shared" si="185"/>
        <v>0</v>
      </c>
      <c r="S1721" s="18">
        <f t="shared" si="186"/>
        <v>0</v>
      </c>
      <c r="T1721" s="52" t="e">
        <f>VLOOKUP(I1721,Konten!A:D,4,FALSE)</f>
        <v>#N/A</v>
      </c>
    </row>
    <row r="1722" spans="1:20">
      <c r="A1722" s="67"/>
      <c r="B1722" s="67">
        <f t="shared" si="188"/>
        <v>1713</v>
      </c>
      <c r="C1722" s="68"/>
      <c r="D1722" s="69"/>
      <c r="E1722" s="69"/>
      <c r="F1722" s="69"/>
      <c r="G1722" s="70"/>
      <c r="H1722" s="69"/>
      <c r="I1722" s="70"/>
      <c r="J1722" s="71"/>
      <c r="K1722" s="71"/>
      <c r="L1722" s="72"/>
      <c r="M1722" s="42">
        <f>IF($D$5=Abfrage!$O$2,(MONTH(C1722)),(VLOOKUP((MONTH(C1722)),Abfrage!$I$2:$J$13,2,FALSE)))</f>
        <v>1</v>
      </c>
      <c r="N1722" s="18">
        <f t="shared" si="182"/>
        <v>0</v>
      </c>
      <c r="O1722" s="18">
        <f t="shared" si="187"/>
        <v>0</v>
      </c>
      <c r="P1722" s="18">
        <f t="shared" si="183"/>
        <v>0</v>
      </c>
      <c r="Q1722" s="18">
        <f t="shared" si="184"/>
        <v>0</v>
      </c>
      <c r="R1722" s="18">
        <f t="shared" si="185"/>
        <v>0</v>
      </c>
      <c r="S1722" s="18">
        <f t="shared" si="186"/>
        <v>0</v>
      </c>
      <c r="T1722" s="52" t="e">
        <f>VLOOKUP(I1722,Konten!A:D,4,FALSE)</f>
        <v>#N/A</v>
      </c>
    </row>
    <row r="1723" spans="1:20">
      <c r="A1723" s="67"/>
      <c r="B1723" s="67">
        <f t="shared" si="188"/>
        <v>1714</v>
      </c>
      <c r="C1723" s="68"/>
      <c r="D1723" s="69"/>
      <c r="E1723" s="69"/>
      <c r="F1723" s="69"/>
      <c r="G1723" s="70"/>
      <c r="H1723" s="69"/>
      <c r="I1723" s="70"/>
      <c r="J1723" s="71"/>
      <c r="K1723" s="71"/>
      <c r="L1723" s="72"/>
      <c r="M1723" s="42">
        <f>IF($D$5=Abfrage!$O$2,(MONTH(C1723)),(VLOOKUP((MONTH(C1723)),Abfrage!$I$2:$J$13,2,FALSE)))</f>
        <v>1</v>
      </c>
      <c r="N1723" s="18">
        <f t="shared" si="182"/>
        <v>0</v>
      </c>
      <c r="O1723" s="18">
        <f t="shared" si="187"/>
        <v>0</v>
      </c>
      <c r="P1723" s="18">
        <f t="shared" si="183"/>
        <v>0</v>
      </c>
      <c r="Q1723" s="18">
        <f t="shared" si="184"/>
        <v>0</v>
      </c>
      <c r="R1723" s="18">
        <f t="shared" si="185"/>
        <v>0</v>
      </c>
      <c r="S1723" s="18">
        <f t="shared" si="186"/>
        <v>0</v>
      </c>
      <c r="T1723" s="52" t="e">
        <f>VLOOKUP(I1723,Konten!A:D,4,FALSE)</f>
        <v>#N/A</v>
      </c>
    </row>
    <row r="1724" spans="1:20">
      <c r="A1724" s="67"/>
      <c r="B1724" s="67">
        <f t="shared" si="188"/>
        <v>1715</v>
      </c>
      <c r="C1724" s="68"/>
      <c r="D1724" s="69"/>
      <c r="E1724" s="69"/>
      <c r="F1724" s="69"/>
      <c r="G1724" s="70"/>
      <c r="H1724" s="69"/>
      <c r="I1724" s="70"/>
      <c r="J1724" s="71"/>
      <c r="K1724" s="71"/>
      <c r="L1724" s="72"/>
      <c r="M1724" s="42">
        <f>IF($D$5=Abfrage!$O$2,(MONTH(C1724)),(VLOOKUP((MONTH(C1724)),Abfrage!$I$2:$J$13,2,FALSE)))</f>
        <v>1</v>
      </c>
      <c r="N1724" s="18">
        <f t="shared" si="182"/>
        <v>0</v>
      </c>
      <c r="O1724" s="18">
        <f t="shared" si="187"/>
        <v>0</v>
      </c>
      <c r="P1724" s="18">
        <f t="shared" si="183"/>
        <v>0</v>
      </c>
      <c r="Q1724" s="18">
        <f t="shared" si="184"/>
        <v>0</v>
      </c>
      <c r="R1724" s="18">
        <f t="shared" si="185"/>
        <v>0</v>
      </c>
      <c r="S1724" s="18">
        <f t="shared" si="186"/>
        <v>0</v>
      </c>
      <c r="T1724" s="52" t="e">
        <f>VLOOKUP(I1724,Konten!A:D,4,FALSE)</f>
        <v>#N/A</v>
      </c>
    </row>
    <row r="1725" spans="1:20">
      <c r="A1725" s="67"/>
      <c r="B1725" s="67">
        <f t="shared" si="188"/>
        <v>1716</v>
      </c>
      <c r="C1725" s="68"/>
      <c r="D1725" s="69"/>
      <c r="E1725" s="69"/>
      <c r="F1725" s="69"/>
      <c r="G1725" s="70"/>
      <c r="H1725" s="69"/>
      <c r="I1725" s="70"/>
      <c r="J1725" s="71"/>
      <c r="K1725" s="71"/>
      <c r="L1725" s="72"/>
      <c r="M1725" s="42">
        <f>IF($D$5=Abfrage!$O$2,(MONTH(C1725)),(VLOOKUP((MONTH(C1725)),Abfrage!$I$2:$J$13,2,FALSE)))</f>
        <v>1</v>
      </c>
      <c r="N1725" s="18">
        <f t="shared" si="182"/>
        <v>0</v>
      </c>
      <c r="O1725" s="18">
        <f t="shared" si="187"/>
        <v>0</v>
      </c>
      <c r="P1725" s="18">
        <f t="shared" si="183"/>
        <v>0</v>
      </c>
      <c r="Q1725" s="18">
        <f t="shared" si="184"/>
        <v>0</v>
      </c>
      <c r="R1725" s="18">
        <f t="shared" si="185"/>
        <v>0</v>
      </c>
      <c r="S1725" s="18">
        <f t="shared" si="186"/>
        <v>0</v>
      </c>
      <c r="T1725" s="52" t="e">
        <f>VLOOKUP(I1725,Konten!A:D,4,FALSE)</f>
        <v>#N/A</v>
      </c>
    </row>
    <row r="1726" spans="1:20">
      <c r="A1726" s="67"/>
      <c r="B1726" s="67">
        <f t="shared" si="188"/>
        <v>1717</v>
      </c>
      <c r="C1726" s="68"/>
      <c r="D1726" s="69"/>
      <c r="E1726" s="69"/>
      <c r="F1726" s="69"/>
      <c r="G1726" s="70"/>
      <c r="H1726" s="69"/>
      <c r="I1726" s="70"/>
      <c r="J1726" s="71"/>
      <c r="K1726" s="71"/>
      <c r="L1726" s="72"/>
      <c r="M1726" s="42">
        <f>IF($D$5=Abfrage!$O$2,(MONTH(C1726)),(VLOOKUP((MONTH(C1726)),Abfrage!$I$2:$J$13,2,FALSE)))</f>
        <v>1</v>
      </c>
      <c r="N1726" s="18">
        <f t="shared" si="182"/>
        <v>0</v>
      </c>
      <c r="O1726" s="18">
        <f t="shared" si="187"/>
        <v>0</v>
      </c>
      <c r="P1726" s="18">
        <f t="shared" si="183"/>
        <v>0</v>
      </c>
      <c r="Q1726" s="18">
        <f t="shared" si="184"/>
        <v>0</v>
      </c>
      <c r="R1726" s="18">
        <f t="shared" si="185"/>
        <v>0</v>
      </c>
      <c r="S1726" s="18">
        <f t="shared" si="186"/>
        <v>0</v>
      </c>
      <c r="T1726" s="52" t="e">
        <f>VLOOKUP(I1726,Konten!A:D,4,FALSE)</f>
        <v>#N/A</v>
      </c>
    </row>
    <row r="1727" spans="1:20">
      <c r="A1727" s="67"/>
      <c r="B1727" s="67">
        <f t="shared" si="188"/>
        <v>1718</v>
      </c>
      <c r="C1727" s="68"/>
      <c r="D1727" s="69"/>
      <c r="E1727" s="69"/>
      <c r="F1727" s="69"/>
      <c r="G1727" s="70"/>
      <c r="H1727" s="69"/>
      <c r="I1727" s="70"/>
      <c r="J1727" s="71"/>
      <c r="K1727" s="71"/>
      <c r="L1727" s="72"/>
      <c r="M1727" s="42">
        <f>IF($D$5=Abfrage!$O$2,(MONTH(C1727)),(VLOOKUP((MONTH(C1727)),Abfrage!$I$2:$J$13,2,FALSE)))</f>
        <v>1</v>
      </c>
      <c r="N1727" s="18">
        <f t="shared" si="182"/>
        <v>0</v>
      </c>
      <c r="O1727" s="18">
        <f t="shared" si="187"/>
        <v>0</v>
      </c>
      <c r="P1727" s="18">
        <f t="shared" si="183"/>
        <v>0</v>
      </c>
      <c r="Q1727" s="18">
        <f t="shared" si="184"/>
        <v>0</v>
      </c>
      <c r="R1727" s="18">
        <f t="shared" si="185"/>
        <v>0</v>
      </c>
      <c r="S1727" s="18">
        <f t="shared" si="186"/>
        <v>0</v>
      </c>
      <c r="T1727" s="52" t="e">
        <f>VLOOKUP(I1727,Konten!A:D,4,FALSE)</f>
        <v>#N/A</v>
      </c>
    </row>
    <row r="1728" spans="1:20">
      <c r="A1728" s="67"/>
      <c r="B1728" s="67">
        <f t="shared" si="188"/>
        <v>1719</v>
      </c>
      <c r="C1728" s="68"/>
      <c r="D1728" s="69"/>
      <c r="E1728" s="69"/>
      <c r="F1728" s="69"/>
      <c r="G1728" s="70"/>
      <c r="H1728" s="69"/>
      <c r="I1728" s="70"/>
      <c r="J1728" s="71"/>
      <c r="K1728" s="71"/>
      <c r="L1728" s="72"/>
      <c r="M1728" s="42">
        <f>IF($D$5=Abfrage!$O$2,(MONTH(C1728)),(VLOOKUP((MONTH(C1728)),Abfrage!$I$2:$J$13,2,FALSE)))</f>
        <v>1</v>
      </c>
      <c r="N1728" s="18">
        <f t="shared" si="182"/>
        <v>0</v>
      </c>
      <c r="O1728" s="18">
        <f t="shared" si="187"/>
        <v>0</v>
      </c>
      <c r="P1728" s="18">
        <f t="shared" si="183"/>
        <v>0</v>
      </c>
      <c r="Q1728" s="18">
        <f t="shared" si="184"/>
        <v>0</v>
      </c>
      <c r="R1728" s="18">
        <f t="shared" si="185"/>
        <v>0</v>
      </c>
      <c r="S1728" s="18">
        <f t="shared" si="186"/>
        <v>0</v>
      </c>
      <c r="T1728" s="52" t="e">
        <f>VLOOKUP(I1728,Konten!A:D,4,FALSE)</f>
        <v>#N/A</v>
      </c>
    </row>
    <row r="1729" spans="1:20">
      <c r="A1729" s="67"/>
      <c r="B1729" s="67">
        <f t="shared" si="188"/>
        <v>1720</v>
      </c>
      <c r="C1729" s="68"/>
      <c r="D1729" s="69"/>
      <c r="E1729" s="69"/>
      <c r="F1729" s="69"/>
      <c r="G1729" s="70"/>
      <c r="H1729" s="69"/>
      <c r="I1729" s="70"/>
      <c r="J1729" s="71"/>
      <c r="K1729" s="71"/>
      <c r="L1729" s="72"/>
      <c r="M1729" s="42">
        <f>IF($D$5=Abfrage!$O$2,(MONTH(C1729)),(VLOOKUP((MONTH(C1729)),Abfrage!$I$2:$J$13,2,FALSE)))</f>
        <v>1</v>
      </c>
      <c r="N1729" s="18">
        <f t="shared" si="182"/>
        <v>0</v>
      </c>
      <c r="O1729" s="18">
        <f t="shared" si="187"/>
        <v>0</v>
      </c>
      <c r="P1729" s="18">
        <f t="shared" si="183"/>
        <v>0</v>
      </c>
      <c r="Q1729" s="18">
        <f t="shared" si="184"/>
        <v>0</v>
      </c>
      <c r="R1729" s="18">
        <f t="shared" si="185"/>
        <v>0</v>
      </c>
      <c r="S1729" s="18">
        <f t="shared" si="186"/>
        <v>0</v>
      </c>
      <c r="T1729" s="52" t="e">
        <f>VLOOKUP(I1729,Konten!A:D,4,FALSE)</f>
        <v>#N/A</v>
      </c>
    </row>
    <row r="1730" spans="1:20">
      <c r="A1730" s="67"/>
      <c r="B1730" s="67">
        <f t="shared" si="188"/>
        <v>1721</v>
      </c>
      <c r="C1730" s="68"/>
      <c r="D1730" s="69"/>
      <c r="E1730" s="69"/>
      <c r="F1730" s="69"/>
      <c r="G1730" s="70"/>
      <c r="H1730" s="69"/>
      <c r="I1730" s="70"/>
      <c r="J1730" s="71"/>
      <c r="K1730" s="71"/>
      <c r="L1730" s="72"/>
      <c r="M1730" s="42">
        <f>IF($D$5=Abfrage!$O$2,(MONTH(C1730)),(VLOOKUP((MONTH(C1730)),Abfrage!$I$2:$J$13,2,FALSE)))</f>
        <v>1</v>
      </c>
      <c r="N1730" s="18">
        <f t="shared" si="182"/>
        <v>0</v>
      </c>
      <c r="O1730" s="18">
        <f t="shared" si="187"/>
        <v>0</v>
      </c>
      <c r="P1730" s="18">
        <f t="shared" si="183"/>
        <v>0</v>
      </c>
      <c r="Q1730" s="18">
        <f t="shared" si="184"/>
        <v>0</v>
      </c>
      <c r="R1730" s="18">
        <f t="shared" si="185"/>
        <v>0</v>
      </c>
      <c r="S1730" s="18">
        <f t="shared" si="186"/>
        <v>0</v>
      </c>
      <c r="T1730" s="52" t="e">
        <f>VLOOKUP(I1730,Konten!A:D,4,FALSE)</f>
        <v>#N/A</v>
      </c>
    </row>
    <row r="1731" spans="1:20">
      <c r="A1731" s="67"/>
      <c r="B1731" s="67">
        <f t="shared" si="188"/>
        <v>1722</v>
      </c>
      <c r="C1731" s="68"/>
      <c r="D1731" s="69"/>
      <c r="E1731" s="69"/>
      <c r="F1731" s="69"/>
      <c r="G1731" s="70"/>
      <c r="H1731" s="69"/>
      <c r="I1731" s="70"/>
      <c r="J1731" s="71"/>
      <c r="K1731" s="71"/>
      <c r="L1731" s="72"/>
      <c r="M1731" s="42">
        <f>IF($D$5=Abfrage!$O$2,(MONTH(C1731)),(VLOOKUP((MONTH(C1731)),Abfrage!$I$2:$J$13,2,FALSE)))</f>
        <v>1</v>
      </c>
      <c r="N1731" s="18">
        <f t="shared" si="182"/>
        <v>0</v>
      </c>
      <c r="O1731" s="18">
        <f t="shared" si="187"/>
        <v>0</v>
      </c>
      <c r="P1731" s="18">
        <f t="shared" si="183"/>
        <v>0</v>
      </c>
      <c r="Q1731" s="18">
        <f t="shared" si="184"/>
        <v>0</v>
      </c>
      <c r="R1731" s="18">
        <f t="shared" si="185"/>
        <v>0</v>
      </c>
      <c r="S1731" s="18">
        <f t="shared" si="186"/>
        <v>0</v>
      </c>
      <c r="T1731" s="52" t="e">
        <f>VLOOKUP(I1731,Konten!A:D,4,FALSE)</f>
        <v>#N/A</v>
      </c>
    </row>
    <row r="1732" spans="1:20">
      <c r="A1732" s="67"/>
      <c r="B1732" s="67">
        <f t="shared" si="188"/>
        <v>1723</v>
      </c>
      <c r="C1732" s="68"/>
      <c r="D1732" s="69"/>
      <c r="E1732" s="69"/>
      <c r="F1732" s="69"/>
      <c r="G1732" s="70"/>
      <c r="H1732" s="69"/>
      <c r="I1732" s="70"/>
      <c r="J1732" s="71"/>
      <c r="K1732" s="71"/>
      <c r="L1732" s="72"/>
      <c r="M1732" s="42">
        <f>IF($D$5=Abfrage!$O$2,(MONTH(C1732)),(VLOOKUP((MONTH(C1732)),Abfrage!$I$2:$J$13,2,FALSE)))</f>
        <v>1</v>
      </c>
      <c r="N1732" s="18">
        <f t="shared" si="182"/>
        <v>0</v>
      </c>
      <c r="O1732" s="18">
        <f t="shared" si="187"/>
        <v>0</v>
      </c>
      <c r="P1732" s="18">
        <f t="shared" si="183"/>
        <v>0</v>
      </c>
      <c r="Q1732" s="18">
        <f t="shared" si="184"/>
        <v>0</v>
      </c>
      <c r="R1732" s="18">
        <f t="shared" si="185"/>
        <v>0</v>
      </c>
      <c r="S1732" s="18">
        <f t="shared" si="186"/>
        <v>0</v>
      </c>
      <c r="T1732" s="52" t="e">
        <f>VLOOKUP(I1732,Konten!A:D,4,FALSE)</f>
        <v>#N/A</v>
      </c>
    </row>
    <row r="1733" spans="1:20">
      <c r="A1733" s="67"/>
      <c r="B1733" s="67">
        <f t="shared" si="188"/>
        <v>1724</v>
      </c>
      <c r="C1733" s="68"/>
      <c r="D1733" s="69"/>
      <c r="E1733" s="69"/>
      <c r="F1733" s="69"/>
      <c r="G1733" s="70"/>
      <c r="H1733" s="69"/>
      <c r="I1733" s="70"/>
      <c r="J1733" s="71"/>
      <c r="K1733" s="71"/>
      <c r="L1733" s="72"/>
      <c r="M1733" s="42">
        <f>IF($D$5=Abfrage!$O$2,(MONTH(C1733)),(VLOOKUP((MONTH(C1733)),Abfrage!$I$2:$J$13,2,FALSE)))</f>
        <v>1</v>
      </c>
      <c r="N1733" s="18">
        <f t="shared" si="182"/>
        <v>0</v>
      </c>
      <c r="O1733" s="18">
        <f t="shared" si="187"/>
        <v>0</v>
      </c>
      <c r="P1733" s="18">
        <f t="shared" si="183"/>
        <v>0</v>
      </c>
      <c r="Q1733" s="18">
        <f t="shared" si="184"/>
        <v>0</v>
      </c>
      <c r="R1733" s="18">
        <f t="shared" si="185"/>
        <v>0</v>
      </c>
      <c r="S1733" s="18">
        <f t="shared" si="186"/>
        <v>0</v>
      </c>
      <c r="T1733" s="52" t="e">
        <f>VLOOKUP(I1733,Konten!A:D,4,FALSE)</f>
        <v>#N/A</v>
      </c>
    </row>
    <row r="1734" spans="1:20">
      <c r="A1734" s="67"/>
      <c r="B1734" s="67">
        <f t="shared" si="188"/>
        <v>1725</v>
      </c>
      <c r="C1734" s="68"/>
      <c r="D1734" s="69"/>
      <c r="E1734" s="69"/>
      <c r="F1734" s="69"/>
      <c r="G1734" s="70"/>
      <c r="H1734" s="69"/>
      <c r="I1734" s="70"/>
      <c r="J1734" s="71"/>
      <c r="K1734" s="71"/>
      <c r="L1734" s="72"/>
      <c r="M1734" s="42">
        <f>IF($D$5=Abfrage!$O$2,(MONTH(C1734)),(VLOOKUP((MONTH(C1734)),Abfrage!$I$2:$J$13,2,FALSE)))</f>
        <v>1</v>
      </c>
      <c r="N1734" s="18">
        <f t="shared" si="182"/>
        <v>0</v>
      </c>
      <c r="O1734" s="18">
        <f t="shared" si="187"/>
        <v>0</v>
      </c>
      <c r="P1734" s="18">
        <f t="shared" si="183"/>
        <v>0</v>
      </c>
      <c r="Q1734" s="18">
        <f t="shared" si="184"/>
        <v>0</v>
      </c>
      <c r="R1734" s="18">
        <f t="shared" si="185"/>
        <v>0</v>
      </c>
      <c r="S1734" s="18">
        <f t="shared" si="186"/>
        <v>0</v>
      </c>
      <c r="T1734" s="52" t="e">
        <f>VLOOKUP(I1734,Konten!A:D,4,FALSE)</f>
        <v>#N/A</v>
      </c>
    </row>
    <row r="1735" spans="1:20">
      <c r="A1735" s="67"/>
      <c r="B1735" s="67">
        <f t="shared" si="188"/>
        <v>1726</v>
      </c>
      <c r="C1735" s="68"/>
      <c r="D1735" s="69"/>
      <c r="E1735" s="69"/>
      <c r="F1735" s="69"/>
      <c r="G1735" s="70"/>
      <c r="H1735" s="69"/>
      <c r="I1735" s="70"/>
      <c r="J1735" s="71"/>
      <c r="K1735" s="71"/>
      <c r="L1735" s="72"/>
      <c r="M1735" s="42">
        <f>IF($D$5=Abfrage!$O$2,(MONTH(C1735)),(VLOOKUP((MONTH(C1735)),Abfrage!$I$2:$J$13,2,FALSE)))</f>
        <v>1</v>
      </c>
      <c r="N1735" s="18">
        <f t="shared" si="182"/>
        <v>0</v>
      </c>
      <c r="O1735" s="18">
        <f t="shared" si="187"/>
        <v>0</v>
      </c>
      <c r="P1735" s="18">
        <f t="shared" si="183"/>
        <v>0</v>
      </c>
      <c r="Q1735" s="18">
        <f t="shared" si="184"/>
        <v>0</v>
      </c>
      <c r="R1735" s="18">
        <f t="shared" si="185"/>
        <v>0</v>
      </c>
      <c r="S1735" s="18">
        <f t="shared" si="186"/>
        <v>0</v>
      </c>
      <c r="T1735" s="52" t="e">
        <f>VLOOKUP(I1735,Konten!A:D,4,FALSE)</f>
        <v>#N/A</v>
      </c>
    </row>
    <row r="1736" spans="1:20">
      <c r="A1736" s="67"/>
      <c r="B1736" s="67">
        <f t="shared" si="188"/>
        <v>1727</v>
      </c>
      <c r="C1736" s="68"/>
      <c r="D1736" s="69"/>
      <c r="E1736" s="69"/>
      <c r="F1736" s="69"/>
      <c r="G1736" s="70"/>
      <c r="H1736" s="69"/>
      <c r="I1736" s="70"/>
      <c r="J1736" s="71"/>
      <c r="K1736" s="71"/>
      <c r="L1736" s="72"/>
      <c r="M1736" s="42">
        <f>IF($D$5=Abfrage!$O$2,(MONTH(C1736)),(VLOOKUP((MONTH(C1736)),Abfrage!$I$2:$J$13,2,FALSE)))</f>
        <v>1</v>
      </c>
      <c r="N1736" s="18">
        <f t="shared" si="182"/>
        <v>0</v>
      </c>
      <c r="O1736" s="18">
        <f t="shared" si="187"/>
        <v>0</v>
      </c>
      <c r="P1736" s="18">
        <f t="shared" si="183"/>
        <v>0</v>
      </c>
      <c r="Q1736" s="18">
        <f t="shared" si="184"/>
        <v>0</v>
      </c>
      <c r="R1736" s="18">
        <f t="shared" si="185"/>
        <v>0</v>
      </c>
      <c r="S1736" s="18">
        <f t="shared" si="186"/>
        <v>0</v>
      </c>
      <c r="T1736" s="52" t="e">
        <f>VLOOKUP(I1736,Konten!A:D,4,FALSE)</f>
        <v>#N/A</v>
      </c>
    </row>
    <row r="1737" spans="1:20">
      <c r="A1737" s="67"/>
      <c r="B1737" s="67">
        <f t="shared" si="188"/>
        <v>1728</v>
      </c>
      <c r="C1737" s="68"/>
      <c r="D1737" s="69"/>
      <c r="E1737" s="69"/>
      <c r="F1737" s="69"/>
      <c r="G1737" s="70"/>
      <c r="H1737" s="69"/>
      <c r="I1737" s="70"/>
      <c r="J1737" s="71"/>
      <c r="K1737" s="71"/>
      <c r="L1737" s="72"/>
      <c r="M1737" s="42">
        <f>IF($D$5=Abfrage!$O$2,(MONTH(C1737)),(VLOOKUP((MONTH(C1737)),Abfrage!$I$2:$J$13,2,FALSE)))</f>
        <v>1</v>
      </c>
      <c r="N1737" s="18">
        <f t="shared" si="182"/>
        <v>0</v>
      </c>
      <c r="O1737" s="18">
        <f t="shared" si="187"/>
        <v>0</v>
      </c>
      <c r="P1737" s="18">
        <f t="shared" si="183"/>
        <v>0</v>
      </c>
      <c r="Q1737" s="18">
        <f t="shared" si="184"/>
        <v>0</v>
      </c>
      <c r="R1737" s="18">
        <f t="shared" si="185"/>
        <v>0</v>
      </c>
      <c r="S1737" s="18">
        <f t="shared" si="186"/>
        <v>0</v>
      </c>
      <c r="T1737" s="52" t="e">
        <f>VLOOKUP(I1737,Konten!A:D,4,FALSE)</f>
        <v>#N/A</v>
      </c>
    </row>
    <row r="1738" spans="1:20">
      <c r="A1738" s="67"/>
      <c r="B1738" s="67">
        <f t="shared" si="188"/>
        <v>1729</v>
      </c>
      <c r="C1738" s="68"/>
      <c r="D1738" s="69"/>
      <c r="E1738" s="69"/>
      <c r="F1738" s="69"/>
      <c r="G1738" s="70"/>
      <c r="H1738" s="69"/>
      <c r="I1738" s="70"/>
      <c r="J1738" s="71"/>
      <c r="K1738" s="71"/>
      <c r="L1738" s="72"/>
      <c r="M1738" s="42">
        <f>IF($D$5=Abfrage!$O$2,(MONTH(C1738)),(VLOOKUP((MONTH(C1738)),Abfrage!$I$2:$J$13,2,FALSE)))</f>
        <v>1</v>
      </c>
      <c r="N1738" s="18">
        <f t="shared" ref="N1738:N1801" si="189">(SUM(P1738:S1738))-(SUM(J1738:K1738))</f>
        <v>0</v>
      </c>
      <c r="O1738" s="18">
        <f t="shared" si="187"/>
        <v>0</v>
      </c>
      <c r="P1738" s="18">
        <f t="shared" ref="P1738:P1801" si="190">IFERROR((ROUND((+J1738/(1+L1738)*L1738),2)),0)</f>
        <v>0</v>
      </c>
      <c r="Q1738" s="18">
        <f t="shared" ref="Q1738:Q1801" si="191">IFERROR(ROUND(IF(L1738=100%,K1738,(K1738/(1+L1738)*L1738)),2),0)</f>
        <v>0</v>
      </c>
      <c r="R1738" s="18">
        <f t="shared" ref="R1738:R1801" si="192">+J1738-P1738</f>
        <v>0</v>
      </c>
      <c r="S1738" s="18">
        <f t="shared" ref="S1738:S1801" si="193">+K1738-Q1738</f>
        <v>0</v>
      </c>
      <c r="T1738" s="52" t="e">
        <f>VLOOKUP(I1738,Konten!A:D,4,FALSE)</f>
        <v>#N/A</v>
      </c>
    </row>
    <row r="1739" spans="1:20">
      <c r="A1739" s="67"/>
      <c r="B1739" s="67">
        <f t="shared" si="188"/>
        <v>1730</v>
      </c>
      <c r="C1739" s="68"/>
      <c r="D1739" s="69"/>
      <c r="E1739" s="69"/>
      <c r="F1739" s="69"/>
      <c r="G1739" s="70"/>
      <c r="H1739" s="69"/>
      <c r="I1739" s="70"/>
      <c r="J1739" s="71"/>
      <c r="K1739" s="71"/>
      <c r="L1739" s="72"/>
      <c r="M1739" s="42">
        <f>IF($D$5=Abfrage!$O$2,(MONTH(C1739)),(VLOOKUP((MONTH(C1739)),Abfrage!$I$2:$J$13,2,FALSE)))</f>
        <v>1</v>
      </c>
      <c r="N1739" s="18">
        <f t="shared" si="189"/>
        <v>0</v>
      </c>
      <c r="O1739" s="18">
        <f t="shared" ref="O1739:O1802" si="194">IF(L1739="EUST",K1739,0)</f>
        <v>0</v>
      </c>
      <c r="P1739" s="18">
        <f t="shared" si="190"/>
        <v>0</v>
      </c>
      <c r="Q1739" s="18">
        <f t="shared" si="191"/>
        <v>0</v>
      </c>
      <c r="R1739" s="18">
        <f t="shared" si="192"/>
        <v>0</v>
      </c>
      <c r="S1739" s="18">
        <f t="shared" si="193"/>
        <v>0</v>
      </c>
      <c r="T1739" s="52" t="e">
        <f>VLOOKUP(I1739,Konten!A:D,4,FALSE)</f>
        <v>#N/A</v>
      </c>
    </row>
    <row r="1740" spans="1:20">
      <c r="A1740" s="67"/>
      <c r="B1740" s="67">
        <f t="shared" ref="B1740:B1803" si="195">B1739+1</f>
        <v>1731</v>
      </c>
      <c r="C1740" s="68"/>
      <c r="D1740" s="69"/>
      <c r="E1740" s="69"/>
      <c r="F1740" s="69"/>
      <c r="G1740" s="70"/>
      <c r="H1740" s="69"/>
      <c r="I1740" s="70"/>
      <c r="J1740" s="71"/>
      <c r="K1740" s="71"/>
      <c r="L1740" s="72"/>
      <c r="M1740" s="42">
        <f>IF($D$5=Abfrage!$O$2,(MONTH(C1740)),(VLOOKUP((MONTH(C1740)),Abfrage!$I$2:$J$13,2,FALSE)))</f>
        <v>1</v>
      </c>
      <c r="N1740" s="18">
        <f t="shared" si="189"/>
        <v>0</v>
      </c>
      <c r="O1740" s="18">
        <f t="shared" si="194"/>
        <v>0</v>
      </c>
      <c r="P1740" s="18">
        <f t="shared" si="190"/>
        <v>0</v>
      </c>
      <c r="Q1740" s="18">
        <f t="shared" si="191"/>
        <v>0</v>
      </c>
      <c r="R1740" s="18">
        <f t="shared" si="192"/>
        <v>0</v>
      </c>
      <c r="S1740" s="18">
        <f t="shared" si="193"/>
        <v>0</v>
      </c>
      <c r="T1740" s="52" t="e">
        <f>VLOOKUP(I1740,Konten!A:D,4,FALSE)</f>
        <v>#N/A</v>
      </c>
    </row>
    <row r="1741" spans="1:20">
      <c r="A1741" s="67"/>
      <c r="B1741" s="67">
        <f t="shared" si="195"/>
        <v>1732</v>
      </c>
      <c r="C1741" s="68"/>
      <c r="D1741" s="69"/>
      <c r="E1741" s="69"/>
      <c r="F1741" s="69"/>
      <c r="G1741" s="70"/>
      <c r="H1741" s="69"/>
      <c r="I1741" s="70"/>
      <c r="J1741" s="71"/>
      <c r="K1741" s="71"/>
      <c r="L1741" s="72"/>
      <c r="M1741" s="42">
        <f>IF($D$5=Abfrage!$O$2,(MONTH(C1741)),(VLOOKUP((MONTH(C1741)),Abfrage!$I$2:$J$13,2,FALSE)))</f>
        <v>1</v>
      </c>
      <c r="N1741" s="18">
        <f t="shared" si="189"/>
        <v>0</v>
      </c>
      <c r="O1741" s="18">
        <f t="shared" si="194"/>
        <v>0</v>
      </c>
      <c r="P1741" s="18">
        <f t="shared" si="190"/>
        <v>0</v>
      </c>
      <c r="Q1741" s="18">
        <f t="shared" si="191"/>
        <v>0</v>
      </c>
      <c r="R1741" s="18">
        <f t="shared" si="192"/>
        <v>0</v>
      </c>
      <c r="S1741" s="18">
        <f t="shared" si="193"/>
        <v>0</v>
      </c>
      <c r="T1741" s="52" t="e">
        <f>VLOOKUP(I1741,Konten!A:D,4,FALSE)</f>
        <v>#N/A</v>
      </c>
    </row>
    <row r="1742" spans="1:20">
      <c r="A1742" s="67"/>
      <c r="B1742" s="67">
        <f t="shared" si="195"/>
        <v>1733</v>
      </c>
      <c r="C1742" s="68"/>
      <c r="D1742" s="69"/>
      <c r="E1742" s="69"/>
      <c r="F1742" s="69"/>
      <c r="G1742" s="70"/>
      <c r="H1742" s="69"/>
      <c r="I1742" s="70"/>
      <c r="J1742" s="71"/>
      <c r="K1742" s="71"/>
      <c r="L1742" s="72"/>
      <c r="M1742" s="42">
        <f>IF($D$5=Abfrage!$O$2,(MONTH(C1742)),(VLOOKUP((MONTH(C1742)),Abfrage!$I$2:$J$13,2,FALSE)))</f>
        <v>1</v>
      </c>
      <c r="N1742" s="18">
        <f t="shared" si="189"/>
        <v>0</v>
      </c>
      <c r="O1742" s="18">
        <f t="shared" si="194"/>
        <v>0</v>
      </c>
      <c r="P1742" s="18">
        <f t="shared" si="190"/>
        <v>0</v>
      </c>
      <c r="Q1742" s="18">
        <f t="shared" si="191"/>
        <v>0</v>
      </c>
      <c r="R1742" s="18">
        <f t="shared" si="192"/>
        <v>0</v>
      </c>
      <c r="S1742" s="18">
        <f t="shared" si="193"/>
        <v>0</v>
      </c>
      <c r="T1742" s="52" t="e">
        <f>VLOOKUP(I1742,Konten!A:D,4,FALSE)</f>
        <v>#N/A</v>
      </c>
    </row>
    <row r="1743" spans="1:20">
      <c r="A1743" s="67"/>
      <c r="B1743" s="67">
        <f t="shared" si="195"/>
        <v>1734</v>
      </c>
      <c r="C1743" s="68"/>
      <c r="D1743" s="69"/>
      <c r="E1743" s="69"/>
      <c r="F1743" s="69"/>
      <c r="G1743" s="70"/>
      <c r="H1743" s="69"/>
      <c r="I1743" s="70"/>
      <c r="J1743" s="71"/>
      <c r="K1743" s="71"/>
      <c r="L1743" s="72"/>
      <c r="M1743" s="42">
        <f>IF($D$5=Abfrage!$O$2,(MONTH(C1743)),(VLOOKUP((MONTH(C1743)),Abfrage!$I$2:$J$13,2,FALSE)))</f>
        <v>1</v>
      </c>
      <c r="N1743" s="18">
        <f t="shared" si="189"/>
        <v>0</v>
      </c>
      <c r="O1743" s="18">
        <f t="shared" si="194"/>
        <v>0</v>
      </c>
      <c r="P1743" s="18">
        <f t="shared" si="190"/>
        <v>0</v>
      </c>
      <c r="Q1743" s="18">
        <f t="shared" si="191"/>
        <v>0</v>
      </c>
      <c r="R1743" s="18">
        <f t="shared" si="192"/>
        <v>0</v>
      </c>
      <c r="S1743" s="18">
        <f t="shared" si="193"/>
        <v>0</v>
      </c>
      <c r="T1743" s="52" t="e">
        <f>VLOOKUP(I1743,Konten!A:D,4,FALSE)</f>
        <v>#N/A</v>
      </c>
    </row>
    <row r="1744" spans="1:20">
      <c r="A1744" s="67"/>
      <c r="B1744" s="67">
        <f t="shared" si="195"/>
        <v>1735</v>
      </c>
      <c r="C1744" s="68"/>
      <c r="D1744" s="69"/>
      <c r="E1744" s="69"/>
      <c r="F1744" s="69"/>
      <c r="G1744" s="70"/>
      <c r="H1744" s="69"/>
      <c r="I1744" s="70"/>
      <c r="J1744" s="71"/>
      <c r="K1744" s="71"/>
      <c r="L1744" s="72"/>
      <c r="M1744" s="42">
        <f>IF($D$5=Abfrage!$O$2,(MONTH(C1744)),(VLOOKUP((MONTH(C1744)),Abfrage!$I$2:$J$13,2,FALSE)))</f>
        <v>1</v>
      </c>
      <c r="N1744" s="18">
        <f t="shared" si="189"/>
        <v>0</v>
      </c>
      <c r="O1744" s="18">
        <f t="shared" si="194"/>
        <v>0</v>
      </c>
      <c r="P1744" s="18">
        <f t="shared" si="190"/>
        <v>0</v>
      </c>
      <c r="Q1744" s="18">
        <f t="shared" si="191"/>
        <v>0</v>
      </c>
      <c r="R1744" s="18">
        <f t="shared" si="192"/>
        <v>0</v>
      </c>
      <c r="S1744" s="18">
        <f t="shared" si="193"/>
        <v>0</v>
      </c>
      <c r="T1744" s="52" t="e">
        <f>VLOOKUP(I1744,Konten!A:D,4,FALSE)</f>
        <v>#N/A</v>
      </c>
    </row>
    <row r="1745" spans="1:20">
      <c r="A1745" s="67"/>
      <c r="B1745" s="67">
        <f t="shared" si="195"/>
        <v>1736</v>
      </c>
      <c r="C1745" s="68"/>
      <c r="D1745" s="69"/>
      <c r="E1745" s="69"/>
      <c r="F1745" s="69"/>
      <c r="G1745" s="70"/>
      <c r="H1745" s="69"/>
      <c r="I1745" s="70"/>
      <c r="J1745" s="71"/>
      <c r="K1745" s="71"/>
      <c r="L1745" s="72"/>
      <c r="M1745" s="42">
        <f>IF($D$5=Abfrage!$O$2,(MONTH(C1745)),(VLOOKUP((MONTH(C1745)),Abfrage!$I$2:$J$13,2,FALSE)))</f>
        <v>1</v>
      </c>
      <c r="N1745" s="18">
        <f t="shared" si="189"/>
        <v>0</v>
      </c>
      <c r="O1745" s="18">
        <f t="shared" si="194"/>
        <v>0</v>
      </c>
      <c r="P1745" s="18">
        <f t="shared" si="190"/>
        <v>0</v>
      </c>
      <c r="Q1745" s="18">
        <f t="shared" si="191"/>
        <v>0</v>
      </c>
      <c r="R1745" s="18">
        <f t="shared" si="192"/>
        <v>0</v>
      </c>
      <c r="S1745" s="18">
        <f t="shared" si="193"/>
        <v>0</v>
      </c>
      <c r="T1745" s="52" t="e">
        <f>VLOOKUP(I1745,Konten!A:D,4,FALSE)</f>
        <v>#N/A</v>
      </c>
    </row>
    <row r="1746" spans="1:20">
      <c r="A1746" s="67"/>
      <c r="B1746" s="67">
        <f t="shared" si="195"/>
        <v>1737</v>
      </c>
      <c r="C1746" s="68"/>
      <c r="D1746" s="69"/>
      <c r="E1746" s="69"/>
      <c r="F1746" s="69"/>
      <c r="G1746" s="70"/>
      <c r="H1746" s="69"/>
      <c r="I1746" s="70"/>
      <c r="J1746" s="71"/>
      <c r="K1746" s="71"/>
      <c r="L1746" s="72"/>
      <c r="M1746" s="42">
        <f>IF($D$5=Abfrage!$O$2,(MONTH(C1746)),(VLOOKUP((MONTH(C1746)),Abfrage!$I$2:$J$13,2,FALSE)))</f>
        <v>1</v>
      </c>
      <c r="N1746" s="18">
        <f t="shared" si="189"/>
        <v>0</v>
      </c>
      <c r="O1746" s="18">
        <f t="shared" si="194"/>
        <v>0</v>
      </c>
      <c r="P1746" s="18">
        <f t="shared" si="190"/>
        <v>0</v>
      </c>
      <c r="Q1746" s="18">
        <f t="shared" si="191"/>
        <v>0</v>
      </c>
      <c r="R1746" s="18">
        <f t="shared" si="192"/>
        <v>0</v>
      </c>
      <c r="S1746" s="18">
        <f t="shared" si="193"/>
        <v>0</v>
      </c>
      <c r="T1746" s="52" t="e">
        <f>VLOOKUP(I1746,Konten!A:D,4,FALSE)</f>
        <v>#N/A</v>
      </c>
    </row>
    <row r="1747" spans="1:20">
      <c r="A1747" s="67"/>
      <c r="B1747" s="67">
        <f t="shared" si="195"/>
        <v>1738</v>
      </c>
      <c r="C1747" s="68"/>
      <c r="D1747" s="69"/>
      <c r="E1747" s="69"/>
      <c r="F1747" s="69"/>
      <c r="G1747" s="70"/>
      <c r="H1747" s="69"/>
      <c r="I1747" s="70"/>
      <c r="J1747" s="71"/>
      <c r="K1747" s="71"/>
      <c r="L1747" s="72"/>
      <c r="M1747" s="42">
        <f>IF($D$5=Abfrage!$O$2,(MONTH(C1747)),(VLOOKUP((MONTH(C1747)),Abfrage!$I$2:$J$13,2,FALSE)))</f>
        <v>1</v>
      </c>
      <c r="N1747" s="18">
        <f t="shared" si="189"/>
        <v>0</v>
      </c>
      <c r="O1747" s="18">
        <f t="shared" si="194"/>
        <v>0</v>
      </c>
      <c r="P1747" s="18">
        <f t="shared" si="190"/>
        <v>0</v>
      </c>
      <c r="Q1747" s="18">
        <f t="shared" si="191"/>
        <v>0</v>
      </c>
      <c r="R1747" s="18">
        <f t="shared" si="192"/>
        <v>0</v>
      </c>
      <c r="S1747" s="18">
        <f t="shared" si="193"/>
        <v>0</v>
      </c>
      <c r="T1747" s="52" t="e">
        <f>VLOOKUP(I1747,Konten!A:D,4,FALSE)</f>
        <v>#N/A</v>
      </c>
    </row>
    <row r="1748" spans="1:20">
      <c r="A1748" s="67"/>
      <c r="B1748" s="67">
        <f t="shared" si="195"/>
        <v>1739</v>
      </c>
      <c r="C1748" s="68"/>
      <c r="D1748" s="69"/>
      <c r="E1748" s="69"/>
      <c r="F1748" s="69"/>
      <c r="G1748" s="70"/>
      <c r="H1748" s="69"/>
      <c r="I1748" s="70"/>
      <c r="J1748" s="71"/>
      <c r="K1748" s="71"/>
      <c r="L1748" s="72"/>
      <c r="M1748" s="42">
        <f>IF($D$5=Abfrage!$O$2,(MONTH(C1748)),(VLOOKUP((MONTH(C1748)),Abfrage!$I$2:$J$13,2,FALSE)))</f>
        <v>1</v>
      </c>
      <c r="N1748" s="18">
        <f t="shared" si="189"/>
        <v>0</v>
      </c>
      <c r="O1748" s="18">
        <f t="shared" si="194"/>
        <v>0</v>
      </c>
      <c r="P1748" s="18">
        <f t="shared" si="190"/>
        <v>0</v>
      </c>
      <c r="Q1748" s="18">
        <f t="shared" si="191"/>
        <v>0</v>
      </c>
      <c r="R1748" s="18">
        <f t="shared" si="192"/>
        <v>0</v>
      </c>
      <c r="S1748" s="18">
        <f t="shared" si="193"/>
        <v>0</v>
      </c>
      <c r="T1748" s="52" t="e">
        <f>VLOOKUP(I1748,Konten!A:D,4,FALSE)</f>
        <v>#N/A</v>
      </c>
    </row>
    <row r="1749" spans="1:20">
      <c r="A1749" s="67"/>
      <c r="B1749" s="67">
        <f t="shared" si="195"/>
        <v>1740</v>
      </c>
      <c r="C1749" s="68"/>
      <c r="D1749" s="69"/>
      <c r="E1749" s="69"/>
      <c r="F1749" s="69"/>
      <c r="G1749" s="70"/>
      <c r="H1749" s="69"/>
      <c r="I1749" s="70"/>
      <c r="J1749" s="71"/>
      <c r="K1749" s="71"/>
      <c r="L1749" s="72"/>
      <c r="M1749" s="42">
        <f>IF($D$5=Abfrage!$O$2,(MONTH(C1749)),(VLOOKUP((MONTH(C1749)),Abfrage!$I$2:$J$13,2,FALSE)))</f>
        <v>1</v>
      </c>
      <c r="N1749" s="18">
        <f t="shared" si="189"/>
        <v>0</v>
      </c>
      <c r="O1749" s="18">
        <f t="shared" si="194"/>
        <v>0</v>
      </c>
      <c r="P1749" s="18">
        <f t="shared" si="190"/>
        <v>0</v>
      </c>
      <c r="Q1749" s="18">
        <f t="shared" si="191"/>
        <v>0</v>
      </c>
      <c r="R1749" s="18">
        <f t="shared" si="192"/>
        <v>0</v>
      </c>
      <c r="S1749" s="18">
        <f t="shared" si="193"/>
        <v>0</v>
      </c>
      <c r="T1749" s="52" t="e">
        <f>VLOOKUP(I1749,Konten!A:D,4,FALSE)</f>
        <v>#N/A</v>
      </c>
    </row>
    <row r="1750" spans="1:20">
      <c r="A1750" s="67"/>
      <c r="B1750" s="67">
        <f t="shared" si="195"/>
        <v>1741</v>
      </c>
      <c r="C1750" s="68"/>
      <c r="D1750" s="69"/>
      <c r="E1750" s="69"/>
      <c r="F1750" s="69"/>
      <c r="G1750" s="70"/>
      <c r="H1750" s="69"/>
      <c r="I1750" s="70"/>
      <c r="J1750" s="71"/>
      <c r="K1750" s="71"/>
      <c r="L1750" s="72"/>
      <c r="M1750" s="42">
        <f>IF($D$5=Abfrage!$O$2,(MONTH(C1750)),(VLOOKUP((MONTH(C1750)),Abfrage!$I$2:$J$13,2,FALSE)))</f>
        <v>1</v>
      </c>
      <c r="N1750" s="18">
        <f t="shared" si="189"/>
        <v>0</v>
      </c>
      <c r="O1750" s="18">
        <f t="shared" si="194"/>
        <v>0</v>
      </c>
      <c r="P1750" s="18">
        <f t="shared" si="190"/>
        <v>0</v>
      </c>
      <c r="Q1750" s="18">
        <f t="shared" si="191"/>
        <v>0</v>
      </c>
      <c r="R1750" s="18">
        <f t="shared" si="192"/>
        <v>0</v>
      </c>
      <c r="S1750" s="18">
        <f t="shared" si="193"/>
        <v>0</v>
      </c>
      <c r="T1750" s="52" t="e">
        <f>VLOOKUP(I1750,Konten!A:D,4,FALSE)</f>
        <v>#N/A</v>
      </c>
    </row>
    <row r="1751" spans="1:20">
      <c r="A1751" s="67"/>
      <c r="B1751" s="67">
        <f t="shared" si="195"/>
        <v>1742</v>
      </c>
      <c r="C1751" s="68"/>
      <c r="D1751" s="69"/>
      <c r="E1751" s="69"/>
      <c r="F1751" s="69"/>
      <c r="G1751" s="70"/>
      <c r="H1751" s="69"/>
      <c r="I1751" s="70"/>
      <c r="J1751" s="71"/>
      <c r="K1751" s="71"/>
      <c r="L1751" s="72"/>
      <c r="M1751" s="42">
        <f>IF($D$5=Abfrage!$O$2,(MONTH(C1751)),(VLOOKUP((MONTH(C1751)),Abfrage!$I$2:$J$13,2,FALSE)))</f>
        <v>1</v>
      </c>
      <c r="N1751" s="18">
        <f t="shared" si="189"/>
        <v>0</v>
      </c>
      <c r="O1751" s="18">
        <f t="shared" si="194"/>
        <v>0</v>
      </c>
      <c r="P1751" s="18">
        <f t="shared" si="190"/>
        <v>0</v>
      </c>
      <c r="Q1751" s="18">
        <f t="shared" si="191"/>
        <v>0</v>
      </c>
      <c r="R1751" s="18">
        <f t="shared" si="192"/>
        <v>0</v>
      </c>
      <c r="S1751" s="18">
        <f t="shared" si="193"/>
        <v>0</v>
      </c>
      <c r="T1751" s="52" t="e">
        <f>VLOOKUP(I1751,Konten!A:D,4,FALSE)</f>
        <v>#N/A</v>
      </c>
    </row>
    <row r="1752" spans="1:20">
      <c r="A1752" s="67"/>
      <c r="B1752" s="67">
        <f t="shared" si="195"/>
        <v>1743</v>
      </c>
      <c r="C1752" s="68"/>
      <c r="D1752" s="69"/>
      <c r="E1752" s="69"/>
      <c r="F1752" s="69"/>
      <c r="G1752" s="70"/>
      <c r="H1752" s="69"/>
      <c r="I1752" s="70"/>
      <c r="J1752" s="71"/>
      <c r="K1752" s="71"/>
      <c r="L1752" s="72"/>
      <c r="M1752" s="42">
        <f>IF($D$5=Abfrage!$O$2,(MONTH(C1752)),(VLOOKUP((MONTH(C1752)),Abfrage!$I$2:$J$13,2,FALSE)))</f>
        <v>1</v>
      </c>
      <c r="N1752" s="18">
        <f t="shared" si="189"/>
        <v>0</v>
      </c>
      <c r="O1752" s="18">
        <f t="shared" si="194"/>
        <v>0</v>
      </c>
      <c r="P1752" s="18">
        <f t="shared" si="190"/>
        <v>0</v>
      </c>
      <c r="Q1752" s="18">
        <f t="shared" si="191"/>
        <v>0</v>
      </c>
      <c r="R1752" s="18">
        <f t="shared" si="192"/>
        <v>0</v>
      </c>
      <c r="S1752" s="18">
        <f t="shared" si="193"/>
        <v>0</v>
      </c>
      <c r="T1752" s="52" t="e">
        <f>VLOOKUP(I1752,Konten!A:D,4,FALSE)</f>
        <v>#N/A</v>
      </c>
    </row>
    <row r="1753" spans="1:20">
      <c r="A1753" s="67"/>
      <c r="B1753" s="67">
        <f t="shared" si="195"/>
        <v>1744</v>
      </c>
      <c r="C1753" s="68"/>
      <c r="D1753" s="69"/>
      <c r="E1753" s="69"/>
      <c r="F1753" s="69"/>
      <c r="G1753" s="70"/>
      <c r="H1753" s="69"/>
      <c r="I1753" s="70"/>
      <c r="J1753" s="71"/>
      <c r="K1753" s="71"/>
      <c r="L1753" s="72"/>
      <c r="M1753" s="42">
        <f>IF($D$5=Abfrage!$O$2,(MONTH(C1753)),(VLOOKUP((MONTH(C1753)),Abfrage!$I$2:$J$13,2,FALSE)))</f>
        <v>1</v>
      </c>
      <c r="N1753" s="18">
        <f t="shared" si="189"/>
        <v>0</v>
      </c>
      <c r="O1753" s="18">
        <f t="shared" si="194"/>
        <v>0</v>
      </c>
      <c r="P1753" s="18">
        <f t="shared" si="190"/>
        <v>0</v>
      </c>
      <c r="Q1753" s="18">
        <f t="shared" si="191"/>
        <v>0</v>
      </c>
      <c r="R1753" s="18">
        <f t="shared" si="192"/>
        <v>0</v>
      </c>
      <c r="S1753" s="18">
        <f t="shared" si="193"/>
        <v>0</v>
      </c>
      <c r="T1753" s="52" t="e">
        <f>VLOOKUP(I1753,Konten!A:D,4,FALSE)</f>
        <v>#N/A</v>
      </c>
    </row>
    <row r="1754" spans="1:20">
      <c r="A1754" s="67"/>
      <c r="B1754" s="67">
        <f t="shared" si="195"/>
        <v>1745</v>
      </c>
      <c r="C1754" s="68"/>
      <c r="D1754" s="69"/>
      <c r="E1754" s="69"/>
      <c r="F1754" s="69"/>
      <c r="G1754" s="70"/>
      <c r="H1754" s="69"/>
      <c r="I1754" s="70"/>
      <c r="J1754" s="71"/>
      <c r="K1754" s="71"/>
      <c r="L1754" s="72"/>
      <c r="M1754" s="42">
        <f>IF($D$5=Abfrage!$O$2,(MONTH(C1754)),(VLOOKUP((MONTH(C1754)),Abfrage!$I$2:$J$13,2,FALSE)))</f>
        <v>1</v>
      </c>
      <c r="N1754" s="18">
        <f t="shared" si="189"/>
        <v>0</v>
      </c>
      <c r="O1754" s="18">
        <f t="shared" si="194"/>
        <v>0</v>
      </c>
      <c r="P1754" s="18">
        <f t="shared" si="190"/>
        <v>0</v>
      </c>
      <c r="Q1754" s="18">
        <f t="shared" si="191"/>
        <v>0</v>
      </c>
      <c r="R1754" s="18">
        <f t="shared" si="192"/>
        <v>0</v>
      </c>
      <c r="S1754" s="18">
        <f t="shared" si="193"/>
        <v>0</v>
      </c>
      <c r="T1754" s="52" t="e">
        <f>VLOOKUP(I1754,Konten!A:D,4,FALSE)</f>
        <v>#N/A</v>
      </c>
    </row>
    <row r="1755" spans="1:20">
      <c r="A1755" s="67"/>
      <c r="B1755" s="67">
        <f t="shared" si="195"/>
        <v>1746</v>
      </c>
      <c r="C1755" s="68"/>
      <c r="D1755" s="69"/>
      <c r="E1755" s="69"/>
      <c r="F1755" s="69"/>
      <c r="G1755" s="70"/>
      <c r="H1755" s="69"/>
      <c r="I1755" s="70"/>
      <c r="J1755" s="71"/>
      <c r="K1755" s="71"/>
      <c r="L1755" s="72"/>
      <c r="M1755" s="42">
        <f>IF($D$5=Abfrage!$O$2,(MONTH(C1755)),(VLOOKUP((MONTH(C1755)),Abfrage!$I$2:$J$13,2,FALSE)))</f>
        <v>1</v>
      </c>
      <c r="N1755" s="18">
        <f t="shared" si="189"/>
        <v>0</v>
      </c>
      <c r="O1755" s="18">
        <f t="shared" si="194"/>
        <v>0</v>
      </c>
      <c r="P1755" s="18">
        <f t="shared" si="190"/>
        <v>0</v>
      </c>
      <c r="Q1755" s="18">
        <f t="shared" si="191"/>
        <v>0</v>
      </c>
      <c r="R1755" s="18">
        <f t="shared" si="192"/>
        <v>0</v>
      </c>
      <c r="S1755" s="18">
        <f t="shared" si="193"/>
        <v>0</v>
      </c>
      <c r="T1755" s="52" t="e">
        <f>VLOOKUP(I1755,Konten!A:D,4,FALSE)</f>
        <v>#N/A</v>
      </c>
    </row>
    <row r="1756" spans="1:20">
      <c r="A1756" s="67"/>
      <c r="B1756" s="67">
        <f t="shared" si="195"/>
        <v>1747</v>
      </c>
      <c r="C1756" s="68"/>
      <c r="D1756" s="69"/>
      <c r="E1756" s="69"/>
      <c r="F1756" s="69"/>
      <c r="G1756" s="70"/>
      <c r="H1756" s="69"/>
      <c r="I1756" s="70"/>
      <c r="J1756" s="71"/>
      <c r="K1756" s="71"/>
      <c r="L1756" s="72"/>
      <c r="M1756" s="42">
        <f>IF($D$5=Abfrage!$O$2,(MONTH(C1756)),(VLOOKUP((MONTH(C1756)),Abfrage!$I$2:$J$13,2,FALSE)))</f>
        <v>1</v>
      </c>
      <c r="N1756" s="18">
        <f t="shared" si="189"/>
        <v>0</v>
      </c>
      <c r="O1756" s="18">
        <f t="shared" si="194"/>
        <v>0</v>
      </c>
      <c r="P1756" s="18">
        <f t="shared" si="190"/>
        <v>0</v>
      </c>
      <c r="Q1756" s="18">
        <f t="shared" si="191"/>
        <v>0</v>
      </c>
      <c r="R1756" s="18">
        <f t="shared" si="192"/>
        <v>0</v>
      </c>
      <c r="S1756" s="18">
        <f t="shared" si="193"/>
        <v>0</v>
      </c>
      <c r="T1756" s="52" t="e">
        <f>VLOOKUP(I1756,Konten!A:D,4,FALSE)</f>
        <v>#N/A</v>
      </c>
    </row>
    <row r="1757" spans="1:20">
      <c r="A1757" s="67"/>
      <c r="B1757" s="67">
        <f t="shared" si="195"/>
        <v>1748</v>
      </c>
      <c r="C1757" s="68"/>
      <c r="D1757" s="69"/>
      <c r="E1757" s="69"/>
      <c r="F1757" s="69"/>
      <c r="G1757" s="70"/>
      <c r="H1757" s="69"/>
      <c r="I1757" s="70"/>
      <c r="J1757" s="71"/>
      <c r="K1757" s="71"/>
      <c r="L1757" s="72"/>
      <c r="M1757" s="42">
        <f>IF($D$5=Abfrage!$O$2,(MONTH(C1757)),(VLOOKUP((MONTH(C1757)),Abfrage!$I$2:$J$13,2,FALSE)))</f>
        <v>1</v>
      </c>
      <c r="N1757" s="18">
        <f t="shared" si="189"/>
        <v>0</v>
      </c>
      <c r="O1757" s="18">
        <f t="shared" si="194"/>
        <v>0</v>
      </c>
      <c r="P1757" s="18">
        <f t="shared" si="190"/>
        <v>0</v>
      </c>
      <c r="Q1757" s="18">
        <f t="shared" si="191"/>
        <v>0</v>
      </c>
      <c r="R1757" s="18">
        <f t="shared" si="192"/>
        <v>0</v>
      </c>
      <c r="S1757" s="18">
        <f t="shared" si="193"/>
        <v>0</v>
      </c>
      <c r="T1757" s="52" t="e">
        <f>VLOOKUP(I1757,Konten!A:D,4,FALSE)</f>
        <v>#N/A</v>
      </c>
    </row>
    <row r="1758" spans="1:20">
      <c r="A1758" s="67"/>
      <c r="B1758" s="67">
        <f t="shared" si="195"/>
        <v>1749</v>
      </c>
      <c r="C1758" s="68"/>
      <c r="D1758" s="69"/>
      <c r="E1758" s="69"/>
      <c r="F1758" s="69"/>
      <c r="G1758" s="70"/>
      <c r="H1758" s="69"/>
      <c r="I1758" s="70"/>
      <c r="J1758" s="71"/>
      <c r="K1758" s="71"/>
      <c r="L1758" s="72"/>
      <c r="M1758" s="42">
        <f>IF($D$5=Abfrage!$O$2,(MONTH(C1758)),(VLOOKUP((MONTH(C1758)),Abfrage!$I$2:$J$13,2,FALSE)))</f>
        <v>1</v>
      </c>
      <c r="N1758" s="18">
        <f t="shared" si="189"/>
        <v>0</v>
      </c>
      <c r="O1758" s="18">
        <f t="shared" si="194"/>
        <v>0</v>
      </c>
      <c r="P1758" s="18">
        <f t="shared" si="190"/>
        <v>0</v>
      </c>
      <c r="Q1758" s="18">
        <f t="shared" si="191"/>
        <v>0</v>
      </c>
      <c r="R1758" s="18">
        <f t="shared" si="192"/>
        <v>0</v>
      </c>
      <c r="S1758" s="18">
        <f t="shared" si="193"/>
        <v>0</v>
      </c>
      <c r="T1758" s="52" t="e">
        <f>VLOOKUP(I1758,Konten!A:D,4,FALSE)</f>
        <v>#N/A</v>
      </c>
    </row>
    <row r="1759" spans="1:20">
      <c r="A1759" s="67"/>
      <c r="B1759" s="67">
        <f t="shared" si="195"/>
        <v>1750</v>
      </c>
      <c r="C1759" s="68"/>
      <c r="D1759" s="69"/>
      <c r="E1759" s="69"/>
      <c r="F1759" s="69"/>
      <c r="G1759" s="70"/>
      <c r="H1759" s="69"/>
      <c r="I1759" s="70"/>
      <c r="J1759" s="71"/>
      <c r="K1759" s="71"/>
      <c r="L1759" s="72"/>
      <c r="M1759" s="42">
        <f>IF($D$5=Abfrage!$O$2,(MONTH(C1759)),(VLOOKUP((MONTH(C1759)),Abfrage!$I$2:$J$13,2,FALSE)))</f>
        <v>1</v>
      </c>
      <c r="N1759" s="18">
        <f t="shared" si="189"/>
        <v>0</v>
      </c>
      <c r="O1759" s="18">
        <f t="shared" si="194"/>
        <v>0</v>
      </c>
      <c r="P1759" s="18">
        <f t="shared" si="190"/>
        <v>0</v>
      </c>
      <c r="Q1759" s="18">
        <f t="shared" si="191"/>
        <v>0</v>
      </c>
      <c r="R1759" s="18">
        <f t="shared" si="192"/>
        <v>0</v>
      </c>
      <c r="S1759" s="18">
        <f t="shared" si="193"/>
        <v>0</v>
      </c>
      <c r="T1759" s="52" t="e">
        <f>VLOOKUP(I1759,Konten!A:D,4,FALSE)</f>
        <v>#N/A</v>
      </c>
    </row>
    <row r="1760" spans="1:20">
      <c r="A1760" s="67"/>
      <c r="B1760" s="67">
        <f t="shared" si="195"/>
        <v>1751</v>
      </c>
      <c r="C1760" s="68"/>
      <c r="D1760" s="69"/>
      <c r="E1760" s="69"/>
      <c r="F1760" s="69"/>
      <c r="G1760" s="70"/>
      <c r="H1760" s="69"/>
      <c r="I1760" s="70"/>
      <c r="J1760" s="71"/>
      <c r="K1760" s="71"/>
      <c r="L1760" s="72"/>
      <c r="M1760" s="42">
        <f>IF($D$5=Abfrage!$O$2,(MONTH(C1760)),(VLOOKUP((MONTH(C1760)),Abfrage!$I$2:$J$13,2,FALSE)))</f>
        <v>1</v>
      </c>
      <c r="N1760" s="18">
        <f t="shared" si="189"/>
        <v>0</v>
      </c>
      <c r="O1760" s="18">
        <f t="shared" si="194"/>
        <v>0</v>
      </c>
      <c r="P1760" s="18">
        <f t="shared" si="190"/>
        <v>0</v>
      </c>
      <c r="Q1760" s="18">
        <f t="shared" si="191"/>
        <v>0</v>
      </c>
      <c r="R1760" s="18">
        <f t="shared" si="192"/>
        <v>0</v>
      </c>
      <c r="S1760" s="18">
        <f t="shared" si="193"/>
        <v>0</v>
      </c>
      <c r="T1760" s="52" t="e">
        <f>VLOOKUP(I1760,Konten!A:D,4,FALSE)</f>
        <v>#N/A</v>
      </c>
    </row>
    <row r="1761" spans="1:20">
      <c r="A1761" s="67"/>
      <c r="B1761" s="67">
        <f t="shared" si="195"/>
        <v>1752</v>
      </c>
      <c r="C1761" s="68"/>
      <c r="D1761" s="69"/>
      <c r="E1761" s="69"/>
      <c r="F1761" s="69"/>
      <c r="G1761" s="70"/>
      <c r="H1761" s="69"/>
      <c r="I1761" s="70"/>
      <c r="J1761" s="71"/>
      <c r="K1761" s="71"/>
      <c r="L1761" s="72"/>
      <c r="M1761" s="42">
        <f>IF($D$5=Abfrage!$O$2,(MONTH(C1761)),(VLOOKUP((MONTH(C1761)),Abfrage!$I$2:$J$13,2,FALSE)))</f>
        <v>1</v>
      </c>
      <c r="N1761" s="18">
        <f t="shared" si="189"/>
        <v>0</v>
      </c>
      <c r="O1761" s="18">
        <f t="shared" si="194"/>
        <v>0</v>
      </c>
      <c r="P1761" s="18">
        <f t="shared" si="190"/>
        <v>0</v>
      </c>
      <c r="Q1761" s="18">
        <f t="shared" si="191"/>
        <v>0</v>
      </c>
      <c r="R1761" s="18">
        <f t="shared" si="192"/>
        <v>0</v>
      </c>
      <c r="S1761" s="18">
        <f t="shared" si="193"/>
        <v>0</v>
      </c>
      <c r="T1761" s="52" t="e">
        <f>VLOOKUP(I1761,Konten!A:D,4,FALSE)</f>
        <v>#N/A</v>
      </c>
    </row>
    <row r="1762" spans="1:20">
      <c r="A1762" s="67"/>
      <c r="B1762" s="67">
        <f t="shared" si="195"/>
        <v>1753</v>
      </c>
      <c r="C1762" s="68"/>
      <c r="D1762" s="69"/>
      <c r="E1762" s="69"/>
      <c r="F1762" s="69"/>
      <c r="G1762" s="70"/>
      <c r="H1762" s="69"/>
      <c r="I1762" s="70"/>
      <c r="J1762" s="71"/>
      <c r="K1762" s="71"/>
      <c r="L1762" s="72"/>
      <c r="M1762" s="42">
        <f>IF($D$5=Abfrage!$O$2,(MONTH(C1762)),(VLOOKUP((MONTH(C1762)),Abfrage!$I$2:$J$13,2,FALSE)))</f>
        <v>1</v>
      </c>
      <c r="N1762" s="18">
        <f t="shared" si="189"/>
        <v>0</v>
      </c>
      <c r="O1762" s="18">
        <f t="shared" si="194"/>
        <v>0</v>
      </c>
      <c r="P1762" s="18">
        <f t="shared" si="190"/>
        <v>0</v>
      </c>
      <c r="Q1762" s="18">
        <f t="shared" si="191"/>
        <v>0</v>
      </c>
      <c r="R1762" s="18">
        <f t="shared" si="192"/>
        <v>0</v>
      </c>
      <c r="S1762" s="18">
        <f t="shared" si="193"/>
        <v>0</v>
      </c>
      <c r="T1762" s="52" t="e">
        <f>VLOOKUP(I1762,Konten!A:D,4,FALSE)</f>
        <v>#N/A</v>
      </c>
    </row>
    <row r="1763" spans="1:20">
      <c r="A1763" s="67"/>
      <c r="B1763" s="67">
        <f t="shared" si="195"/>
        <v>1754</v>
      </c>
      <c r="C1763" s="68"/>
      <c r="D1763" s="69"/>
      <c r="E1763" s="69"/>
      <c r="F1763" s="69"/>
      <c r="G1763" s="70"/>
      <c r="H1763" s="69"/>
      <c r="I1763" s="70"/>
      <c r="J1763" s="71"/>
      <c r="K1763" s="71"/>
      <c r="L1763" s="72"/>
      <c r="M1763" s="42">
        <f>IF($D$5=Abfrage!$O$2,(MONTH(C1763)),(VLOOKUP((MONTH(C1763)),Abfrage!$I$2:$J$13,2,FALSE)))</f>
        <v>1</v>
      </c>
      <c r="N1763" s="18">
        <f t="shared" si="189"/>
        <v>0</v>
      </c>
      <c r="O1763" s="18">
        <f t="shared" si="194"/>
        <v>0</v>
      </c>
      <c r="P1763" s="18">
        <f t="shared" si="190"/>
        <v>0</v>
      </c>
      <c r="Q1763" s="18">
        <f t="shared" si="191"/>
        <v>0</v>
      </c>
      <c r="R1763" s="18">
        <f t="shared" si="192"/>
        <v>0</v>
      </c>
      <c r="S1763" s="18">
        <f t="shared" si="193"/>
        <v>0</v>
      </c>
      <c r="T1763" s="52" t="e">
        <f>VLOOKUP(I1763,Konten!A:D,4,FALSE)</f>
        <v>#N/A</v>
      </c>
    </row>
    <row r="1764" spans="1:20">
      <c r="A1764" s="67"/>
      <c r="B1764" s="67">
        <f t="shared" si="195"/>
        <v>1755</v>
      </c>
      <c r="C1764" s="68"/>
      <c r="D1764" s="69"/>
      <c r="E1764" s="69"/>
      <c r="F1764" s="69"/>
      <c r="G1764" s="70"/>
      <c r="H1764" s="69"/>
      <c r="I1764" s="70"/>
      <c r="J1764" s="71"/>
      <c r="K1764" s="71"/>
      <c r="L1764" s="72"/>
      <c r="M1764" s="42">
        <f>IF($D$5=Abfrage!$O$2,(MONTH(C1764)),(VLOOKUP((MONTH(C1764)),Abfrage!$I$2:$J$13,2,FALSE)))</f>
        <v>1</v>
      </c>
      <c r="N1764" s="18">
        <f t="shared" si="189"/>
        <v>0</v>
      </c>
      <c r="O1764" s="18">
        <f t="shared" si="194"/>
        <v>0</v>
      </c>
      <c r="P1764" s="18">
        <f t="shared" si="190"/>
        <v>0</v>
      </c>
      <c r="Q1764" s="18">
        <f t="shared" si="191"/>
        <v>0</v>
      </c>
      <c r="R1764" s="18">
        <f t="shared" si="192"/>
        <v>0</v>
      </c>
      <c r="S1764" s="18">
        <f t="shared" si="193"/>
        <v>0</v>
      </c>
      <c r="T1764" s="52" t="e">
        <f>VLOOKUP(I1764,Konten!A:D,4,FALSE)</f>
        <v>#N/A</v>
      </c>
    </row>
    <row r="1765" spans="1:20">
      <c r="A1765" s="67"/>
      <c r="B1765" s="67">
        <f t="shared" si="195"/>
        <v>1756</v>
      </c>
      <c r="C1765" s="68"/>
      <c r="D1765" s="69"/>
      <c r="E1765" s="69"/>
      <c r="F1765" s="69"/>
      <c r="G1765" s="70"/>
      <c r="H1765" s="69"/>
      <c r="I1765" s="70"/>
      <c r="J1765" s="71"/>
      <c r="K1765" s="71"/>
      <c r="L1765" s="72"/>
      <c r="M1765" s="42">
        <f>IF($D$5=Abfrage!$O$2,(MONTH(C1765)),(VLOOKUP((MONTH(C1765)),Abfrage!$I$2:$J$13,2,FALSE)))</f>
        <v>1</v>
      </c>
      <c r="N1765" s="18">
        <f t="shared" si="189"/>
        <v>0</v>
      </c>
      <c r="O1765" s="18">
        <f t="shared" si="194"/>
        <v>0</v>
      </c>
      <c r="P1765" s="18">
        <f t="shared" si="190"/>
        <v>0</v>
      </c>
      <c r="Q1765" s="18">
        <f t="shared" si="191"/>
        <v>0</v>
      </c>
      <c r="R1765" s="18">
        <f t="shared" si="192"/>
        <v>0</v>
      </c>
      <c r="S1765" s="18">
        <f t="shared" si="193"/>
        <v>0</v>
      </c>
      <c r="T1765" s="52" t="e">
        <f>VLOOKUP(I1765,Konten!A:D,4,FALSE)</f>
        <v>#N/A</v>
      </c>
    </row>
    <row r="1766" spans="1:20">
      <c r="A1766" s="67"/>
      <c r="B1766" s="67">
        <f t="shared" si="195"/>
        <v>1757</v>
      </c>
      <c r="C1766" s="68"/>
      <c r="D1766" s="69"/>
      <c r="E1766" s="69"/>
      <c r="F1766" s="69"/>
      <c r="G1766" s="70"/>
      <c r="H1766" s="69"/>
      <c r="I1766" s="70"/>
      <c r="J1766" s="71"/>
      <c r="K1766" s="71"/>
      <c r="L1766" s="72"/>
      <c r="M1766" s="42">
        <f>IF($D$5=Abfrage!$O$2,(MONTH(C1766)),(VLOOKUP((MONTH(C1766)),Abfrage!$I$2:$J$13,2,FALSE)))</f>
        <v>1</v>
      </c>
      <c r="N1766" s="18">
        <f t="shared" si="189"/>
        <v>0</v>
      </c>
      <c r="O1766" s="18">
        <f t="shared" si="194"/>
        <v>0</v>
      </c>
      <c r="P1766" s="18">
        <f t="shared" si="190"/>
        <v>0</v>
      </c>
      <c r="Q1766" s="18">
        <f t="shared" si="191"/>
        <v>0</v>
      </c>
      <c r="R1766" s="18">
        <f t="shared" si="192"/>
        <v>0</v>
      </c>
      <c r="S1766" s="18">
        <f t="shared" si="193"/>
        <v>0</v>
      </c>
      <c r="T1766" s="52" t="e">
        <f>VLOOKUP(I1766,Konten!A:D,4,FALSE)</f>
        <v>#N/A</v>
      </c>
    </row>
    <row r="1767" spans="1:20">
      <c r="A1767" s="67"/>
      <c r="B1767" s="67">
        <f t="shared" si="195"/>
        <v>1758</v>
      </c>
      <c r="C1767" s="68"/>
      <c r="D1767" s="69"/>
      <c r="E1767" s="69"/>
      <c r="F1767" s="69"/>
      <c r="G1767" s="70"/>
      <c r="H1767" s="69"/>
      <c r="I1767" s="70"/>
      <c r="J1767" s="71"/>
      <c r="K1767" s="71"/>
      <c r="L1767" s="72"/>
      <c r="M1767" s="42">
        <f>IF($D$5=Abfrage!$O$2,(MONTH(C1767)),(VLOOKUP((MONTH(C1767)),Abfrage!$I$2:$J$13,2,FALSE)))</f>
        <v>1</v>
      </c>
      <c r="N1767" s="18">
        <f t="shared" si="189"/>
        <v>0</v>
      </c>
      <c r="O1767" s="18">
        <f t="shared" si="194"/>
        <v>0</v>
      </c>
      <c r="P1767" s="18">
        <f t="shared" si="190"/>
        <v>0</v>
      </c>
      <c r="Q1767" s="18">
        <f t="shared" si="191"/>
        <v>0</v>
      </c>
      <c r="R1767" s="18">
        <f t="shared" si="192"/>
        <v>0</v>
      </c>
      <c r="S1767" s="18">
        <f t="shared" si="193"/>
        <v>0</v>
      </c>
      <c r="T1767" s="52" t="e">
        <f>VLOOKUP(I1767,Konten!A:D,4,FALSE)</f>
        <v>#N/A</v>
      </c>
    </row>
    <row r="1768" spans="1:20">
      <c r="A1768" s="67"/>
      <c r="B1768" s="67">
        <f t="shared" si="195"/>
        <v>1759</v>
      </c>
      <c r="C1768" s="68"/>
      <c r="D1768" s="69"/>
      <c r="E1768" s="69"/>
      <c r="F1768" s="69"/>
      <c r="G1768" s="70"/>
      <c r="H1768" s="69"/>
      <c r="I1768" s="70"/>
      <c r="J1768" s="71"/>
      <c r="K1768" s="71"/>
      <c r="L1768" s="72"/>
      <c r="M1768" s="42">
        <f>IF($D$5=Abfrage!$O$2,(MONTH(C1768)),(VLOOKUP((MONTH(C1768)),Abfrage!$I$2:$J$13,2,FALSE)))</f>
        <v>1</v>
      </c>
      <c r="N1768" s="18">
        <f t="shared" si="189"/>
        <v>0</v>
      </c>
      <c r="O1768" s="18">
        <f t="shared" si="194"/>
        <v>0</v>
      </c>
      <c r="P1768" s="18">
        <f t="shared" si="190"/>
        <v>0</v>
      </c>
      <c r="Q1768" s="18">
        <f t="shared" si="191"/>
        <v>0</v>
      </c>
      <c r="R1768" s="18">
        <f t="shared" si="192"/>
        <v>0</v>
      </c>
      <c r="S1768" s="18">
        <f t="shared" si="193"/>
        <v>0</v>
      </c>
      <c r="T1768" s="52" t="e">
        <f>VLOOKUP(I1768,Konten!A:D,4,FALSE)</f>
        <v>#N/A</v>
      </c>
    </row>
    <row r="1769" spans="1:20">
      <c r="A1769" s="67"/>
      <c r="B1769" s="67">
        <f t="shared" si="195"/>
        <v>1760</v>
      </c>
      <c r="C1769" s="68"/>
      <c r="D1769" s="69"/>
      <c r="E1769" s="69"/>
      <c r="F1769" s="69"/>
      <c r="G1769" s="70"/>
      <c r="H1769" s="69"/>
      <c r="I1769" s="70"/>
      <c r="J1769" s="71"/>
      <c r="K1769" s="71"/>
      <c r="L1769" s="72"/>
      <c r="M1769" s="42">
        <f>IF($D$5=Abfrage!$O$2,(MONTH(C1769)),(VLOOKUP((MONTH(C1769)),Abfrage!$I$2:$J$13,2,FALSE)))</f>
        <v>1</v>
      </c>
      <c r="N1769" s="18">
        <f t="shared" si="189"/>
        <v>0</v>
      </c>
      <c r="O1769" s="18">
        <f t="shared" si="194"/>
        <v>0</v>
      </c>
      <c r="P1769" s="18">
        <f t="shared" si="190"/>
        <v>0</v>
      </c>
      <c r="Q1769" s="18">
        <f t="shared" si="191"/>
        <v>0</v>
      </c>
      <c r="R1769" s="18">
        <f t="shared" si="192"/>
        <v>0</v>
      </c>
      <c r="S1769" s="18">
        <f t="shared" si="193"/>
        <v>0</v>
      </c>
      <c r="T1769" s="52" t="e">
        <f>VLOOKUP(I1769,Konten!A:D,4,FALSE)</f>
        <v>#N/A</v>
      </c>
    </row>
    <row r="1770" spans="1:20">
      <c r="A1770" s="67"/>
      <c r="B1770" s="67">
        <f t="shared" si="195"/>
        <v>1761</v>
      </c>
      <c r="C1770" s="68"/>
      <c r="D1770" s="69"/>
      <c r="E1770" s="69"/>
      <c r="F1770" s="69"/>
      <c r="G1770" s="70"/>
      <c r="H1770" s="69"/>
      <c r="I1770" s="70"/>
      <c r="J1770" s="71"/>
      <c r="K1770" s="71"/>
      <c r="L1770" s="72"/>
      <c r="M1770" s="42">
        <f>IF($D$5=Abfrage!$O$2,(MONTH(C1770)),(VLOOKUP((MONTH(C1770)),Abfrage!$I$2:$J$13,2,FALSE)))</f>
        <v>1</v>
      </c>
      <c r="N1770" s="18">
        <f t="shared" si="189"/>
        <v>0</v>
      </c>
      <c r="O1770" s="18">
        <f t="shared" si="194"/>
        <v>0</v>
      </c>
      <c r="P1770" s="18">
        <f t="shared" si="190"/>
        <v>0</v>
      </c>
      <c r="Q1770" s="18">
        <f t="shared" si="191"/>
        <v>0</v>
      </c>
      <c r="R1770" s="18">
        <f t="shared" si="192"/>
        <v>0</v>
      </c>
      <c r="S1770" s="18">
        <f t="shared" si="193"/>
        <v>0</v>
      </c>
      <c r="T1770" s="52" t="e">
        <f>VLOOKUP(I1770,Konten!A:D,4,FALSE)</f>
        <v>#N/A</v>
      </c>
    </row>
    <row r="1771" spans="1:20">
      <c r="A1771" s="67"/>
      <c r="B1771" s="67">
        <f t="shared" si="195"/>
        <v>1762</v>
      </c>
      <c r="C1771" s="68"/>
      <c r="D1771" s="69"/>
      <c r="E1771" s="69"/>
      <c r="F1771" s="69"/>
      <c r="G1771" s="70"/>
      <c r="H1771" s="69"/>
      <c r="I1771" s="70"/>
      <c r="J1771" s="71"/>
      <c r="K1771" s="71"/>
      <c r="L1771" s="72"/>
      <c r="M1771" s="42">
        <f>IF($D$5=Abfrage!$O$2,(MONTH(C1771)),(VLOOKUP((MONTH(C1771)),Abfrage!$I$2:$J$13,2,FALSE)))</f>
        <v>1</v>
      </c>
      <c r="N1771" s="18">
        <f t="shared" si="189"/>
        <v>0</v>
      </c>
      <c r="O1771" s="18">
        <f t="shared" si="194"/>
        <v>0</v>
      </c>
      <c r="P1771" s="18">
        <f t="shared" si="190"/>
        <v>0</v>
      </c>
      <c r="Q1771" s="18">
        <f t="shared" si="191"/>
        <v>0</v>
      </c>
      <c r="R1771" s="18">
        <f t="shared" si="192"/>
        <v>0</v>
      </c>
      <c r="S1771" s="18">
        <f t="shared" si="193"/>
        <v>0</v>
      </c>
      <c r="T1771" s="52" t="e">
        <f>VLOOKUP(I1771,Konten!A:D,4,FALSE)</f>
        <v>#N/A</v>
      </c>
    </row>
    <row r="1772" spans="1:20">
      <c r="A1772" s="67"/>
      <c r="B1772" s="67">
        <f t="shared" si="195"/>
        <v>1763</v>
      </c>
      <c r="C1772" s="68"/>
      <c r="D1772" s="69"/>
      <c r="E1772" s="69"/>
      <c r="F1772" s="69"/>
      <c r="G1772" s="70"/>
      <c r="H1772" s="69"/>
      <c r="I1772" s="70"/>
      <c r="J1772" s="71"/>
      <c r="K1772" s="71"/>
      <c r="L1772" s="72"/>
      <c r="M1772" s="42">
        <f>IF($D$5=Abfrage!$O$2,(MONTH(C1772)),(VLOOKUP((MONTH(C1772)),Abfrage!$I$2:$J$13,2,FALSE)))</f>
        <v>1</v>
      </c>
      <c r="N1772" s="18">
        <f t="shared" si="189"/>
        <v>0</v>
      </c>
      <c r="O1772" s="18">
        <f t="shared" si="194"/>
        <v>0</v>
      </c>
      <c r="P1772" s="18">
        <f t="shared" si="190"/>
        <v>0</v>
      </c>
      <c r="Q1772" s="18">
        <f t="shared" si="191"/>
        <v>0</v>
      </c>
      <c r="R1772" s="18">
        <f t="shared" si="192"/>
        <v>0</v>
      </c>
      <c r="S1772" s="18">
        <f t="shared" si="193"/>
        <v>0</v>
      </c>
      <c r="T1772" s="52" t="e">
        <f>VLOOKUP(I1772,Konten!A:D,4,FALSE)</f>
        <v>#N/A</v>
      </c>
    </row>
    <row r="1773" spans="1:20">
      <c r="A1773" s="67"/>
      <c r="B1773" s="67">
        <f t="shared" si="195"/>
        <v>1764</v>
      </c>
      <c r="C1773" s="68"/>
      <c r="D1773" s="69"/>
      <c r="E1773" s="69"/>
      <c r="F1773" s="69"/>
      <c r="G1773" s="70"/>
      <c r="H1773" s="69"/>
      <c r="I1773" s="70"/>
      <c r="J1773" s="71"/>
      <c r="K1773" s="71"/>
      <c r="L1773" s="72"/>
      <c r="M1773" s="42">
        <f>IF($D$5=Abfrage!$O$2,(MONTH(C1773)),(VLOOKUP((MONTH(C1773)),Abfrage!$I$2:$J$13,2,FALSE)))</f>
        <v>1</v>
      </c>
      <c r="N1773" s="18">
        <f t="shared" si="189"/>
        <v>0</v>
      </c>
      <c r="O1773" s="18">
        <f t="shared" si="194"/>
        <v>0</v>
      </c>
      <c r="P1773" s="18">
        <f t="shared" si="190"/>
        <v>0</v>
      </c>
      <c r="Q1773" s="18">
        <f t="shared" si="191"/>
        <v>0</v>
      </c>
      <c r="R1773" s="18">
        <f t="shared" si="192"/>
        <v>0</v>
      </c>
      <c r="S1773" s="18">
        <f t="shared" si="193"/>
        <v>0</v>
      </c>
      <c r="T1773" s="52" t="e">
        <f>VLOOKUP(I1773,Konten!A:D,4,FALSE)</f>
        <v>#N/A</v>
      </c>
    </row>
    <row r="1774" spans="1:20">
      <c r="A1774" s="67"/>
      <c r="B1774" s="67">
        <f t="shared" si="195"/>
        <v>1765</v>
      </c>
      <c r="C1774" s="68"/>
      <c r="D1774" s="69"/>
      <c r="E1774" s="69"/>
      <c r="F1774" s="69"/>
      <c r="G1774" s="70"/>
      <c r="H1774" s="69"/>
      <c r="I1774" s="70"/>
      <c r="J1774" s="71"/>
      <c r="K1774" s="71"/>
      <c r="L1774" s="72"/>
      <c r="M1774" s="42">
        <f>IF($D$5=Abfrage!$O$2,(MONTH(C1774)),(VLOOKUP((MONTH(C1774)),Abfrage!$I$2:$J$13,2,FALSE)))</f>
        <v>1</v>
      </c>
      <c r="N1774" s="18">
        <f t="shared" si="189"/>
        <v>0</v>
      </c>
      <c r="O1774" s="18">
        <f t="shared" si="194"/>
        <v>0</v>
      </c>
      <c r="P1774" s="18">
        <f t="shared" si="190"/>
        <v>0</v>
      </c>
      <c r="Q1774" s="18">
        <f t="shared" si="191"/>
        <v>0</v>
      </c>
      <c r="R1774" s="18">
        <f t="shared" si="192"/>
        <v>0</v>
      </c>
      <c r="S1774" s="18">
        <f t="shared" si="193"/>
        <v>0</v>
      </c>
      <c r="T1774" s="52" t="e">
        <f>VLOOKUP(I1774,Konten!A:D,4,FALSE)</f>
        <v>#N/A</v>
      </c>
    </row>
    <row r="1775" spans="1:20">
      <c r="A1775" s="67"/>
      <c r="B1775" s="67">
        <f t="shared" si="195"/>
        <v>1766</v>
      </c>
      <c r="C1775" s="68"/>
      <c r="D1775" s="69"/>
      <c r="E1775" s="69"/>
      <c r="F1775" s="69"/>
      <c r="G1775" s="70"/>
      <c r="H1775" s="69"/>
      <c r="I1775" s="70"/>
      <c r="J1775" s="71"/>
      <c r="K1775" s="71"/>
      <c r="L1775" s="72"/>
      <c r="M1775" s="42">
        <f>IF($D$5=Abfrage!$O$2,(MONTH(C1775)),(VLOOKUP((MONTH(C1775)),Abfrage!$I$2:$J$13,2,FALSE)))</f>
        <v>1</v>
      </c>
      <c r="N1775" s="18">
        <f t="shared" si="189"/>
        <v>0</v>
      </c>
      <c r="O1775" s="18">
        <f t="shared" si="194"/>
        <v>0</v>
      </c>
      <c r="P1775" s="18">
        <f t="shared" si="190"/>
        <v>0</v>
      </c>
      <c r="Q1775" s="18">
        <f t="shared" si="191"/>
        <v>0</v>
      </c>
      <c r="R1775" s="18">
        <f t="shared" si="192"/>
        <v>0</v>
      </c>
      <c r="S1775" s="18">
        <f t="shared" si="193"/>
        <v>0</v>
      </c>
      <c r="T1775" s="52" t="e">
        <f>VLOOKUP(I1775,Konten!A:D,4,FALSE)</f>
        <v>#N/A</v>
      </c>
    </row>
    <row r="1776" spans="1:20">
      <c r="A1776" s="67"/>
      <c r="B1776" s="67">
        <f t="shared" si="195"/>
        <v>1767</v>
      </c>
      <c r="C1776" s="68"/>
      <c r="D1776" s="69"/>
      <c r="E1776" s="69"/>
      <c r="F1776" s="69"/>
      <c r="G1776" s="70"/>
      <c r="H1776" s="69"/>
      <c r="I1776" s="70"/>
      <c r="J1776" s="71"/>
      <c r="K1776" s="71"/>
      <c r="L1776" s="72"/>
      <c r="M1776" s="42">
        <f>IF($D$5=Abfrage!$O$2,(MONTH(C1776)),(VLOOKUP((MONTH(C1776)),Abfrage!$I$2:$J$13,2,FALSE)))</f>
        <v>1</v>
      </c>
      <c r="N1776" s="18">
        <f t="shared" si="189"/>
        <v>0</v>
      </c>
      <c r="O1776" s="18">
        <f t="shared" si="194"/>
        <v>0</v>
      </c>
      <c r="P1776" s="18">
        <f t="shared" si="190"/>
        <v>0</v>
      </c>
      <c r="Q1776" s="18">
        <f t="shared" si="191"/>
        <v>0</v>
      </c>
      <c r="R1776" s="18">
        <f t="shared" si="192"/>
        <v>0</v>
      </c>
      <c r="S1776" s="18">
        <f t="shared" si="193"/>
        <v>0</v>
      </c>
      <c r="T1776" s="52" t="e">
        <f>VLOOKUP(I1776,Konten!A:D,4,FALSE)</f>
        <v>#N/A</v>
      </c>
    </row>
    <row r="1777" spans="1:20">
      <c r="A1777" s="67"/>
      <c r="B1777" s="67">
        <f t="shared" si="195"/>
        <v>1768</v>
      </c>
      <c r="C1777" s="68"/>
      <c r="D1777" s="69"/>
      <c r="E1777" s="69"/>
      <c r="F1777" s="69"/>
      <c r="G1777" s="70"/>
      <c r="H1777" s="69"/>
      <c r="I1777" s="70"/>
      <c r="J1777" s="71"/>
      <c r="K1777" s="71"/>
      <c r="L1777" s="72"/>
      <c r="M1777" s="42">
        <f>IF($D$5=Abfrage!$O$2,(MONTH(C1777)),(VLOOKUP((MONTH(C1777)),Abfrage!$I$2:$J$13,2,FALSE)))</f>
        <v>1</v>
      </c>
      <c r="N1777" s="18">
        <f t="shared" si="189"/>
        <v>0</v>
      </c>
      <c r="O1777" s="18">
        <f t="shared" si="194"/>
        <v>0</v>
      </c>
      <c r="P1777" s="18">
        <f t="shared" si="190"/>
        <v>0</v>
      </c>
      <c r="Q1777" s="18">
        <f t="shared" si="191"/>
        <v>0</v>
      </c>
      <c r="R1777" s="18">
        <f t="shared" si="192"/>
        <v>0</v>
      </c>
      <c r="S1777" s="18">
        <f t="shared" si="193"/>
        <v>0</v>
      </c>
      <c r="T1777" s="52" t="e">
        <f>VLOOKUP(I1777,Konten!A:D,4,FALSE)</f>
        <v>#N/A</v>
      </c>
    </row>
    <row r="1778" spans="1:20">
      <c r="A1778" s="67"/>
      <c r="B1778" s="67">
        <f t="shared" si="195"/>
        <v>1769</v>
      </c>
      <c r="C1778" s="68"/>
      <c r="D1778" s="69"/>
      <c r="E1778" s="69"/>
      <c r="F1778" s="69"/>
      <c r="G1778" s="70"/>
      <c r="H1778" s="69"/>
      <c r="I1778" s="70"/>
      <c r="J1778" s="71"/>
      <c r="K1778" s="71"/>
      <c r="L1778" s="72"/>
      <c r="M1778" s="42">
        <f>IF($D$5=Abfrage!$O$2,(MONTH(C1778)),(VLOOKUP((MONTH(C1778)),Abfrage!$I$2:$J$13,2,FALSE)))</f>
        <v>1</v>
      </c>
      <c r="N1778" s="18">
        <f t="shared" si="189"/>
        <v>0</v>
      </c>
      <c r="O1778" s="18">
        <f t="shared" si="194"/>
        <v>0</v>
      </c>
      <c r="P1778" s="18">
        <f t="shared" si="190"/>
        <v>0</v>
      </c>
      <c r="Q1778" s="18">
        <f t="shared" si="191"/>
        <v>0</v>
      </c>
      <c r="R1778" s="18">
        <f t="shared" si="192"/>
        <v>0</v>
      </c>
      <c r="S1778" s="18">
        <f t="shared" si="193"/>
        <v>0</v>
      </c>
      <c r="T1778" s="52" t="e">
        <f>VLOOKUP(I1778,Konten!A:D,4,FALSE)</f>
        <v>#N/A</v>
      </c>
    </row>
    <row r="1779" spans="1:20">
      <c r="A1779" s="67"/>
      <c r="B1779" s="67">
        <f t="shared" si="195"/>
        <v>1770</v>
      </c>
      <c r="C1779" s="68"/>
      <c r="D1779" s="69"/>
      <c r="E1779" s="69"/>
      <c r="F1779" s="69"/>
      <c r="G1779" s="70"/>
      <c r="H1779" s="69"/>
      <c r="I1779" s="70"/>
      <c r="J1779" s="71"/>
      <c r="K1779" s="71"/>
      <c r="L1779" s="72"/>
      <c r="M1779" s="42">
        <f>IF($D$5=Abfrage!$O$2,(MONTH(C1779)),(VLOOKUP((MONTH(C1779)),Abfrage!$I$2:$J$13,2,FALSE)))</f>
        <v>1</v>
      </c>
      <c r="N1779" s="18">
        <f t="shared" si="189"/>
        <v>0</v>
      </c>
      <c r="O1779" s="18">
        <f t="shared" si="194"/>
        <v>0</v>
      </c>
      <c r="P1779" s="18">
        <f t="shared" si="190"/>
        <v>0</v>
      </c>
      <c r="Q1779" s="18">
        <f t="shared" si="191"/>
        <v>0</v>
      </c>
      <c r="R1779" s="18">
        <f t="shared" si="192"/>
        <v>0</v>
      </c>
      <c r="S1779" s="18">
        <f t="shared" si="193"/>
        <v>0</v>
      </c>
      <c r="T1779" s="52" t="e">
        <f>VLOOKUP(I1779,Konten!A:D,4,FALSE)</f>
        <v>#N/A</v>
      </c>
    </row>
    <row r="1780" spans="1:20">
      <c r="A1780" s="67"/>
      <c r="B1780" s="67">
        <f t="shared" si="195"/>
        <v>1771</v>
      </c>
      <c r="C1780" s="68"/>
      <c r="D1780" s="69"/>
      <c r="E1780" s="69"/>
      <c r="F1780" s="69"/>
      <c r="G1780" s="70"/>
      <c r="H1780" s="69"/>
      <c r="I1780" s="70"/>
      <c r="J1780" s="71"/>
      <c r="K1780" s="71"/>
      <c r="L1780" s="72"/>
      <c r="M1780" s="42">
        <f>IF($D$5=Abfrage!$O$2,(MONTH(C1780)),(VLOOKUP((MONTH(C1780)),Abfrage!$I$2:$J$13,2,FALSE)))</f>
        <v>1</v>
      </c>
      <c r="N1780" s="18">
        <f t="shared" si="189"/>
        <v>0</v>
      </c>
      <c r="O1780" s="18">
        <f t="shared" si="194"/>
        <v>0</v>
      </c>
      <c r="P1780" s="18">
        <f t="shared" si="190"/>
        <v>0</v>
      </c>
      <c r="Q1780" s="18">
        <f t="shared" si="191"/>
        <v>0</v>
      </c>
      <c r="R1780" s="18">
        <f t="shared" si="192"/>
        <v>0</v>
      </c>
      <c r="S1780" s="18">
        <f t="shared" si="193"/>
        <v>0</v>
      </c>
      <c r="T1780" s="52" t="e">
        <f>VLOOKUP(I1780,Konten!A:D,4,FALSE)</f>
        <v>#N/A</v>
      </c>
    </row>
    <row r="1781" spans="1:20">
      <c r="A1781" s="67"/>
      <c r="B1781" s="67">
        <f t="shared" si="195"/>
        <v>1772</v>
      </c>
      <c r="C1781" s="68"/>
      <c r="D1781" s="69"/>
      <c r="E1781" s="69"/>
      <c r="F1781" s="69"/>
      <c r="G1781" s="70"/>
      <c r="H1781" s="69"/>
      <c r="I1781" s="70"/>
      <c r="J1781" s="71"/>
      <c r="K1781" s="71"/>
      <c r="L1781" s="72"/>
      <c r="M1781" s="42">
        <f>IF($D$5=Abfrage!$O$2,(MONTH(C1781)),(VLOOKUP((MONTH(C1781)),Abfrage!$I$2:$J$13,2,FALSE)))</f>
        <v>1</v>
      </c>
      <c r="N1781" s="18">
        <f t="shared" si="189"/>
        <v>0</v>
      </c>
      <c r="O1781" s="18">
        <f t="shared" si="194"/>
        <v>0</v>
      </c>
      <c r="P1781" s="18">
        <f t="shared" si="190"/>
        <v>0</v>
      </c>
      <c r="Q1781" s="18">
        <f t="shared" si="191"/>
        <v>0</v>
      </c>
      <c r="R1781" s="18">
        <f t="shared" si="192"/>
        <v>0</v>
      </c>
      <c r="S1781" s="18">
        <f t="shared" si="193"/>
        <v>0</v>
      </c>
      <c r="T1781" s="52" t="e">
        <f>VLOOKUP(I1781,Konten!A:D,4,FALSE)</f>
        <v>#N/A</v>
      </c>
    </row>
    <row r="1782" spans="1:20">
      <c r="A1782" s="67"/>
      <c r="B1782" s="67">
        <f t="shared" si="195"/>
        <v>1773</v>
      </c>
      <c r="C1782" s="68"/>
      <c r="D1782" s="69"/>
      <c r="E1782" s="69"/>
      <c r="F1782" s="69"/>
      <c r="G1782" s="70"/>
      <c r="H1782" s="69"/>
      <c r="I1782" s="70"/>
      <c r="J1782" s="71"/>
      <c r="K1782" s="71"/>
      <c r="L1782" s="72"/>
      <c r="M1782" s="42">
        <f>IF($D$5=Abfrage!$O$2,(MONTH(C1782)),(VLOOKUP((MONTH(C1782)),Abfrage!$I$2:$J$13,2,FALSE)))</f>
        <v>1</v>
      </c>
      <c r="N1782" s="18">
        <f t="shared" si="189"/>
        <v>0</v>
      </c>
      <c r="O1782" s="18">
        <f t="shared" si="194"/>
        <v>0</v>
      </c>
      <c r="P1782" s="18">
        <f t="shared" si="190"/>
        <v>0</v>
      </c>
      <c r="Q1782" s="18">
        <f t="shared" si="191"/>
        <v>0</v>
      </c>
      <c r="R1782" s="18">
        <f t="shared" si="192"/>
        <v>0</v>
      </c>
      <c r="S1782" s="18">
        <f t="shared" si="193"/>
        <v>0</v>
      </c>
      <c r="T1782" s="52" t="e">
        <f>VLOOKUP(I1782,Konten!A:D,4,FALSE)</f>
        <v>#N/A</v>
      </c>
    </row>
    <row r="1783" spans="1:20">
      <c r="A1783" s="67"/>
      <c r="B1783" s="67">
        <f t="shared" si="195"/>
        <v>1774</v>
      </c>
      <c r="C1783" s="68"/>
      <c r="D1783" s="69"/>
      <c r="E1783" s="69"/>
      <c r="F1783" s="69"/>
      <c r="G1783" s="70"/>
      <c r="H1783" s="69"/>
      <c r="I1783" s="70"/>
      <c r="J1783" s="71"/>
      <c r="K1783" s="71"/>
      <c r="L1783" s="72"/>
      <c r="M1783" s="42">
        <f>IF($D$5=Abfrage!$O$2,(MONTH(C1783)),(VLOOKUP((MONTH(C1783)),Abfrage!$I$2:$J$13,2,FALSE)))</f>
        <v>1</v>
      </c>
      <c r="N1783" s="18">
        <f t="shared" si="189"/>
        <v>0</v>
      </c>
      <c r="O1783" s="18">
        <f t="shared" si="194"/>
        <v>0</v>
      </c>
      <c r="P1783" s="18">
        <f t="shared" si="190"/>
        <v>0</v>
      </c>
      <c r="Q1783" s="18">
        <f t="shared" si="191"/>
        <v>0</v>
      </c>
      <c r="R1783" s="18">
        <f t="shared" si="192"/>
        <v>0</v>
      </c>
      <c r="S1783" s="18">
        <f t="shared" si="193"/>
        <v>0</v>
      </c>
      <c r="T1783" s="52" t="e">
        <f>VLOOKUP(I1783,Konten!A:D,4,FALSE)</f>
        <v>#N/A</v>
      </c>
    </row>
    <row r="1784" spans="1:20">
      <c r="A1784" s="67"/>
      <c r="B1784" s="67">
        <f t="shared" si="195"/>
        <v>1775</v>
      </c>
      <c r="C1784" s="68"/>
      <c r="D1784" s="69"/>
      <c r="E1784" s="69"/>
      <c r="F1784" s="69"/>
      <c r="G1784" s="70"/>
      <c r="H1784" s="69"/>
      <c r="I1784" s="70"/>
      <c r="J1784" s="71"/>
      <c r="K1784" s="71"/>
      <c r="L1784" s="72"/>
      <c r="M1784" s="42">
        <f>IF($D$5=Abfrage!$O$2,(MONTH(C1784)),(VLOOKUP((MONTH(C1784)),Abfrage!$I$2:$J$13,2,FALSE)))</f>
        <v>1</v>
      </c>
      <c r="N1784" s="18">
        <f t="shared" si="189"/>
        <v>0</v>
      </c>
      <c r="O1784" s="18">
        <f t="shared" si="194"/>
        <v>0</v>
      </c>
      <c r="P1784" s="18">
        <f t="shared" si="190"/>
        <v>0</v>
      </c>
      <c r="Q1784" s="18">
        <f t="shared" si="191"/>
        <v>0</v>
      </c>
      <c r="R1784" s="18">
        <f t="shared" si="192"/>
        <v>0</v>
      </c>
      <c r="S1784" s="18">
        <f t="shared" si="193"/>
        <v>0</v>
      </c>
      <c r="T1784" s="52" t="e">
        <f>VLOOKUP(I1784,Konten!A:D,4,FALSE)</f>
        <v>#N/A</v>
      </c>
    </row>
    <row r="1785" spans="1:20">
      <c r="A1785" s="67"/>
      <c r="B1785" s="67">
        <f t="shared" si="195"/>
        <v>1776</v>
      </c>
      <c r="C1785" s="68"/>
      <c r="D1785" s="69"/>
      <c r="E1785" s="69"/>
      <c r="F1785" s="69"/>
      <c r="G1785" s="70"/>
      <c r="H1785" s="69"/>
      <c r="I1785" s="70"/>
      <c r="J1785" s="71"/>
      <c r="K1785" s="71"/>
      <c r="L1785" s="72"/>
      <c r="M1785" s="42">
        <f>IF($D$5=Abfrage!$O$2,(MONTH(C1785)),(VLOOKUP((MONTH(C1785)),Abfrage!$I$2:$J$13,2,FALSE)))</f>
        <v>1</v>
      </c>
      <c r="N1785" s="18">
        <f t="shared" si="189"/>
        <v>0</v>
      </c>
      <c r="O1785" s="18">
        <f t="shared" si="194"/>
        <v>0</v>
      </c>
      <c r="P1785" s="18">
        <f t="shared" si="190"/>
        <v>0</v>
      </c>
      <c r="Q1785" s="18">
        <f t="shared" si="191"/>
        <v>0</v>
      </c>
      <c r="R1785" s="18">
        <f t="shared" si="192"/>
        <v>0</v>
      </c>
      <c r="S1785" s="18">
        <f t="shared" si="193"/>
        <v>0</v>
      </c>
      <c r="T1785" s="52" t="e">
        <f>VLOOKUP(I1785,Konten!A:D,4,FALSE)</f>
        <v>#N/A</v>
      </c>
    </row>
    <row r="1786" spans="1:20">
      <c r="A1786" s="67"/>
      <c r="B1786" s="67">
        <f t="shared" si="195"/>
        <v>1777</v>
      </c>
      <c r="C1786" s="68"/>
      <c r="D1786" s="69"/>
      <c r="E1786" s="69"/>
      <c r="F1786" s="69"/>
      <c r="G1786" s="70"/>
      <c r="H1786" s="69"/>
      <c r="I1786" s="70"/>
      <c r="J1786" s="71"/>
      <c r="K1786" s="71"/>
      <c r="L1786" s="72"/>
      <c r="M1786" s="42">
        <f>IF($D$5=Abfrage!$O$2,(MONTH(C1786)),(VLOOKUP((MONTH(C1786)),Abfrage!$I$2:$J$13,2,FALSE)))</f>
        <v>1</v>
      </c>
      <c r="N1786" s="18">
        <f t="shared" si="189"/>
        <v>0</v>
      </c>
      <c r="O1786" s="18">
        <f t="shared" si="194"/>
        <v>0</v>
      </c>
      <c r="P1786" s="18">
        <f t="shared" si="190"/>
        <v>0</v>
      </c>
      <c r="Q1786" s="18">
        <f t="shared" si="191"/>
        <v>0</v>
      </c>
      <c r="R1786" s="18">
        <f t="shared" si="192"/>
        <v>0</v>
      </c>
      <c r="S1786" s="18">
        <f t="shared" si="193"/>
        <v>0</v>
      </c>
      <c r="T1786" s="52" t="e">
        <f>VLOOKUP(I1786,Konten!A:D,4,FALSE)</f>
        <v>#N/A</v>
      </c>
    </row>
    <row r="1787" spans="1:20">
      <c r="A1787" s="67"/>
      <c r="B1787" s="67">
        <f t="shared" si="195"/>
        <v>1778</v>
      </c>
      <c r="C1787" s="68"/>
      <c r="D1787" s="69"/>
      <c r="E1787" s="69"/>
      <c r="F1787" s="69"/>
      <c r="G1787" s="70"/>
      <c r="H1787" s="69"/>
      <c r="I1787" s="70"/>
      <c r="J1787" s="71"/>
      <c r="K1787" s="71"/>
      <c r="L1787" s="72"/>
      <c r="M1787" s="42">
        <f>IF($D$5=Abfrage!$O$2,(MONTH(C1787)),(VLOOKUP((MONTH(C1787)),Abfrage!$I$2:$J$13,2,FALSE)))</f>
        <v>1</v>
      </c>
      <c r="N1787" s="18">
        <f t="shared" si="189"/>
        <v>0</v>
      </c>
      <c r="O1787" s="18">
        <f t="shared" si="194"/>
        <v>0</v>
      </c>
      <c r="P1787" s="18">
        <f t="shared" si="190"/>
        <v>0</v>
      </c>
      <c r="Q1787" s="18">
        <f t="shared" si="191"/>
        <v>0</v>
      </c>
      <c r="R1787" s="18">
        <f t="shared" si="192"/>
        <v>0</v>
      </c>
      <c r="S1787" s="18">
        <f t="shared" si="193"/>
        <v>0</v>
      </c>
      <c r="T1787" s="52" t="e">
        <f>VLOOKUP(I1787,Konten!A:D,4,FALSE)</f>
        <v>#N/A</v>
      </c>
    </row>
    <row r="1788" spans="1:20">
      <c r="A1788" s="67"/>
      <c r="B1788" s="67">
        <f t="shared" si="195"/>
        <v>1779</v>
      </c>
      <c r="C1788" s="68"/>
      <c r="D1788" s="69"/>
      <c r="E1788" s="69"/>
      <c r="F1788" s="69"/>
      <c r="G1788" s="70"/>
      <c r="H1788" s="69"/>
      <c r="I1788" s="70"/>
      <c r="J1788" s="71"/>
      <c r="K1788" s="71"/>
      <c r="L1788" s="72"/>
      <c r="M1788" s="42">
        <f>IF($D$5=Abfrage!$O$2,(MONTH(C1788)),(VLOOKUP((MONTH(C1788)),Abfrage!$I$2:$J$13,2,FALSE)))</f>
        <v>1</v>
      </c>
      <c r="N1788" s="18">
        <f t="shared" si="189"/>
        <v>0</v>
      </c>
      <c r="O1788" s="18">
        <f t="shared" si="194"/>
        <v>0</v>
      </c>
      <c r="P1788" s="18">
        <f t="shared" si="190"/>
        <v>0</v>
      </c>
      <c r="Q1788" s="18">
        <f t="shared" si="191"/>
        <v>0</v>
      </c>
      <c r="R1788" s="18">
        <f t="shared" si="192"/>
        <v>0</v>
      </c>
      <c r="S1788" s="18">
        <f t="shared" si="193"/>
        <v>0</v>
      </c>
      <c r="T1788" s="52" t="e">
        <f>VLOOKUP(I1788,Konten!A:D,4,FALSE)</f>
        <v>#N/A</v>
      </c>
    </row>
    <row r="1789" spans="1:20">
      <c r="A1789" s="67"/>
      <c r="B1789" s="67">
        <f t="shared" si="195"/>
        <v>1780</v>
      </c>
      <c r="C1789" s="68"/>
      <c r="D1789" s="69"/>
      <c r="E1789" s="69"/>
      <c r="F1789" s="69"/>
      <c r="G1789" s="70"/>
      <c r="H1789" s="69"/>
      <c r="I1789" s="70"/>
      <c r="J1789" s="71"/>
      <c r="K1789" s="71"/>
      <c r="L1789" s="72"/>
      <c r="M1789" s="42">
        <f>IF($D$5=Abfrage!$O$2,(MONTH(C1789)),(VLOOKUP((MONTH(C1789)),Abfrage!$I$2:$J$13,2,FALSE)))</f>
        <v>1</v>
      </c>
      <c r="N1789" s="18">
        <f t="shared" si="189"/>
        <v>0</v>
      </c>
      <c r="O1789" s="18">
        <f t="shared" si="194"/>
        <v>0</v>
      </c>
      <c r="P1789" s="18">
        <f t="shared" si="190"/>
        <v>0</v>
      </c>
      <c r="Q1789" s="18">
        <f t="shared" si="191"/>
        <v>0</v>
      </c>
      <c r="R1789" s="18">
        <f t="shared" si="192"/>
        <v>0</v>
      </c>
      <c r="S1789" s="18">
        <f t="shared" si="193"/>
        <v>0</v>
      </c>
      <c r="T1789" s="52" t="e">
        <f>VLOOKUP(I1789,Konten!A:D,4,FALSE)</f>
        <v>#N/A</v>
      </c>
    </row>
    <row r="1790" spans="1:20">
      <c r="A1790" s="67"/>
      <c r="B1790" s="67">
        <f t="shared" si="195"/>
        <v>1781</v>
      </c>
      <c r="C1790" s="68"/>
      <c r="D1790" s="69"/>
      <c r="E1790" s="69"/>
      <c r="F1790" s="69"/>
      <c r="G1790" s="70"/>
      <c r="H1790" s="69"/>
      <c r="I1790" s="70"/>
      <c r="J1790" s="71"/>
      <c r="K1790" s="71"/>
      <c r="L1790" s="72"/>
      <c r="M1790" s="42">
        <f>IF($D$5=Abfrage!$O$2,(MONTH(C1790)),(VLOOKUP((MONTH(C1790)),Abfrage!$I$2:$J$13,2,FALSE)))</f>
        <v>1</v>
      </c>
      <c r="N1790" s="18">
        <f t="shared" si="189"/>
        <v>0</v>
      </c>
      <c r="O1790" s="18">
        <f t="shared" si="194"/>
        <v>0</v>
      </c>
      <c r="P1790" s="18">
        <f t="shared" si="190"/>
        <v>0</v>
      </c>
      <c r="Q1790" s="18">
        <f t="shared" si="191"/>
        <v>0</v>
      </c>
      <c r="R1790" s="18">
        <f t="shared" si="192"/>
        <v>0</v>
      </c>
      <c r="S1790" s="18">
        <f t="shared" si="193"/>
        <v>0</v>
      </c>
      <c r="T1790" s="52" t="e">
        <f>VLOOKUP(I1790,Konten!A:D,4,FALSE)</f>
        <v>#N/A</v>
      </c>
    </row>
    <row r="1791" spans="1:20">
      <c r="A1791" s="67"/>
      <c r="B1791" s="67">
        <f t="shared" si="195"/>
        <v>1782</v>
      </c>
      <c r="C1791" s="68"/>
      <c r="D1791" s="69"/>
      <c r="E1791" s="69"/>
      <c r="F1791" s="69"/>
      <c r="G1791" s="70"/>
      <c r="H1791" s="69"/>
      <c r="I1791" s="70"/>
      <c r="J1791" s="71"/>
      <c r="K1791" s="71"/>
      <c r="L1791" s="72"/>
      <c r="M1791" s="42">
        <f>IF($D$5=Abfrage!$O$2,(MONTH(C1791)),(VLOOKUP((MONTH(C1791)),Abfrage!$I$2:$J$13,2,FALSE)))</f>
        <v>1</v>
      </c>
      <c r="N1791" s="18">
        <f t="shared" si="189"/>
        <v>0</v>
      </c>
      <c r="O1791" s="18">
        <f t="shared" si="194"/>
        <v>0</v>
      </c>
      <c r="P1791" s="18">
        <f t="shared" si="190"/>
        <v>0</v>
      </c>
      <c r="Q1791" s="18">
        <f t="shared" si="191"/>
        <v>0</v>
      </c>
      <c r="R1791" s="18">
        <f t="shared" si="192"/>
        <v>0</v>
      </c>
      <c r="S1791" s="18">
        <f t="shared" si="193"/>
        <v>0</v>
      </c>
      <c r="T1791" s="52" t="e">
        <f>VLOOKUP(I1791,Konten!A:D,4,FALSE)</f>
        <v>#N/A</v>
      </c>
    </row>
    <row r="1792" spans="1:20">
      <c r="A1792" s="67"/>
      <c r="B1792" s="67">
        <f t="shared" si="195"/>
        <v>1783</v>
      </c>
      <c r="C1792" s="68"/>
      <c r="D1792" s="69"/>
      <c r="E1792" s="69"/>
      <c r="F1792" s="69"/>
      <c r="G1792" s="70"/>
      <c r="H1792" s="69"/>
      <c r="I1792" s="70"/>
      <c r="J1792" s="71"/>
      <c r="K1792" s="71"/>
      <c r="L1792" s="72"/>
      <c r="M1792" s="42">
        <f>IF($D$5=Abfrage!$O$2,(MONTH(C1792)),(VLOOKUP((MONTH(C1792)),Abfrage!$I$2:$J$13,2,FALSE)))</f>
        <v>1</v>
      </c>
      <c r="N1792" s="18">
        <f t="shared" si="189"/>
        <v>0</v>
      </c>
      <c r="O1792" s="18">
        <f t="shared" si="194"/>
        <v>0</v>
      </c>
      <c r="P1792" s="18">
        <f t="shared" si="190"/>
        <v>0</v>
      </c>
      <c r="Q1792" s="18">
        <f t="shared" si="191"/>
        <v>0</v>
      </c>
      <c r="R1792" s="18">
        <f t="shared" si="192"/>
        <v>0</v>
      </c>
      <c r="S1792" s="18">
        <f t="shared" si="193"/>
        <v>0</v>
      </c>
      <c r="T1792" s="52" t="e">
        <f>VLOOKUP(I1792,Konten!A:D,4,FALSE)</f>
        <v>#N/A</v>
      </c>
    </row>
    <row r="1793" spans="1:20">
      <c r="A1793" s="67"/>
      <c r="B1793" s="67">
        <f t="shared" si="195"/>
        <v>1784</v>
      </c>
      <c r="C1793" s="68"/>
      <c r="D1793" s="69"/>
      <c r="E1793" s="69"/>
      <c r="F1793" s="69"/>
      <c r="G1793" s="70"/>
      <c r="H1793" s="69"/>
      <c r="I1793" s="70"/>
      <c r="J1793" s="71"/>
      <c r="K1793" s="71"/>
      <c r="L1793" s="72"/>
      <c r="M1793" s="42">
        <f>IF($D$5=Abfrage!$O$2,(MONTH(C1793)),(VLOOKUP((MONTH(C1793)),Abfrage!$I$2:$J$13,2,FALSE)))</f>
        <v>1</v>
      </c>
      <c r="N1793" s="18">
        <f t="shared" si="189"/>
        <v>0</v>
      </c>
      <c r="O1793" s="18">
        <f t="shared" si="194"/>
        <v>0</v>
      </c>
      <c r="P1793" s="18">
        <f t="shared" si="190"/>
        <v>0</v>
      </c>
      <c r="Q1793" s="18">
        <f t="shared" si="191"/>
        <v>0</v>
      </c>
      <c r="R1793" s="18">
        <f t="shared" si="192"/>
        <v>0</v>
      </c>
      <c r="S1793" s="18">
        <f t="shared" si="193"/>
        <v>0</v>
      </c>
      <c r="T1793" s="52" t="e">
        <f>VLOOKUP(I1793,Konten!A:D,4,FALSE)</f>
        <v>#N/A</v>
      </c>
    </row>
    <row r="1794" spans="1:20">
      <c r="A1794" s="67"/>
      <c r="B1794" s="67">
        <f t="shared" si="195"/>
        <v>1785</v>
      </c>
      <c r="C1794" s="68"/>
      <c r="D1794" s="69"/>
      <c r="E1794" s="69"/>
      <c r="F1794" s="69"/>
      <c r="G1794" s="70"/>
      <c r="H1794" s="69"/>
      <c r="I1794" s="70"/>
      <c r="J1794" s="71"/>
      <c r="K1794" s="71"/>
      <c r="L1794" s="72"/>
      <c r="M1794" s="42">
        <f>IF($D$5=Abfrage!$O$2,(MONTH(C1794)),(VLOOKUP((MONTH(C1794)),Abfrage!$I$2:$J$13,2,FALSE)))</f>
        <v>1</v>
      </c>
      <c r="N1794" s="18">
        <f t="shared" si="189"/>
        <v>0</v>
      </c>
      <c r="O1794" s="18">
        <f t="shared" si="194"/>
        <v>0</v>
      </c>
      <c r="P1794" s="18">
        <f t="shared" si="190"/>
        <v>0</v>
      </c>
      <c r="Q1794" s="18">
        <f t="shared" si="191"/>
        <v>0</v>
      </c>
      <c r="R1794" s="18">
        <f t="shared" si="192"/>
        <v>0</v>
      </c>
      <c r="S1794" s="18">
        <f t="shared" si="193"/>
        <v>0</v>
      </c>
      <c r="T1794" s="52" t="e">
        <f>VLOOKUP(I1794,Konten!A:D,4,FALSE)</f>
        <v>#N/A</v>
      </c>
    </row>
    <row r="1795" spans="1:20">
      <c r="A1795" s="67"/>
      <c r="B1795" s="67">
        <f t="shared" si="195"/>
        <v>1786</v>
      </c>
      <c r="C1795" s="68"/>
      <c r="D1795" s="69"/>
      <c r="E1795" s="69"/>
      <c r="F1795" s="69"/>
      <c r="G1795" s="70"/>
      <c r="H1795" s="69"/>
      <c r="I1795" s="70"/>
      <c r="J1795" s="71"/>
      <c r="K1795" s="71"/>
      <c r="L1795" s="72"/>
      <c r="M1795" s="42">
        <f>IF($D$5=Abfrage!$O$2,(MONTH(C1795)),(VLOOKUP((MONTH(C1795)),Abfrage!$I$2:$J$13,2,FALSE)))</f>
        <v>1</v>
      </c>
      <c r="N1795" s="18">
        <f t="shared" si="189"/>
        <v>0</v>
      </c>
      <c r="O1795" s="18">
        <f t="shared" si="194"/>
        <v>0</v>
      </c>
      <c r="P1795" s="18">
        <f t="shared" si="190"/>
        <v>0</v>
      </c>
      <c r="Q1795" s="18">
        <f t="shared" si="191"/>
        <v>0</v>
      </c>
      <c r="R1795" s="18">
        <f t="shared" si="192"/>
        <v>0</v>
      </c>
      <c r="S1795" s="18">
        <f t="shared" si="193"/>
        <v>0</v>
      </c>
      <c r="T1795" s="52" t="e">
        <f>VLOOKUP(I1795,Konten!A:D,4,FALSE)</f>
        <v>#N/A</v>
      </c>
    </row>
    <row r="1796" spans="1:20">
      <c r="A1796" s="67"/>
      <c r="B1796" s="67">
        <f t="shared" si="195"/>
        <v>1787</v>
      </c>
      <c r="C1796" s="68"/>
      <c r="D1796" s="69"/>
      <c r="E1796" s="69"/>
      <c r="F1796" s="69"/>
      <c r="G1796" s="70"/>
      <c r="H1796" s="69"/>
      <c r="I1796" s="70"/>
      <c r="J1796" s="71"/>
      <c r="K1796" s="71"/>
      <c r="L1796" s="72"/>
      <c r="M1796" s="42">
        <f>IF($D$5=Abfrage!$O$2,(MONTH(C1796)),(VLOOKUP((MONTH(C1796)),Abfrage!$I$2:$J$13,2,FALSE)))</f>
        <v>1</v>
      </c>
      <c r="N1796" s="18">
        <f t="shared" si="189"/>
        <v>0</v>
      </c>
      <c r="O1796" s="18">
        <f t="shared" si="194"/>
        <v>0</v>
      </c>
      <c r="P1796" s="18">
        <f t="shared" si="190"/>
        <v>0</v>
      </c>
      <c r="Q1796" s="18">
        <f t="shared" si="191"/>
        <v>0</v>
      </c>
      <c r="R1796" s="18">
        <f t="shared" si="192"/>
        <v>0</v>
      </c>
      <c r="S1796" s="18">
        <f t="shared" si="193"/>
        <v>0</v>
      </c>
      <c r="T1796" s="52" t="e">
        <f>VLOOKUP(I1796,Konten!A:D,4,FALSE)</f>
        <v>#N/A</v>
      </c>
    </row>
    <row r="1797" spans="1:20">
      <c r="A1797" s="67"/>
      <c r="B1797" s="67">
        <f t="shared" si="195"/>
        <v>1788</v>
      </c>
      <c r="C1797" s="68"/>
      <c r="D1797" s="69"/>
      <c r="E1797" s="69"/>
      <c r="F1797" s="69"/>
      <c r="G1797" s="70"/>
      <c r="H1797" s="69"/>
      <c r="I1797" s="70"/>
      <c r="J1797" s="71"/>
      <c r="K1797" s="71"/>
      <c r="L1797" s="72"/>
      <c r="M1797" s="42">
        <f>IF($D$5=Abfrage!$O$2,(MONTH(C1797)),(VLOOKUP((MONTH(C1797)),Abfrage!$I$2:$J$13,2,FALSE)))</f>
        <v>1</v>
      </c>
      <c r="N1797" s="18">
        <f t="shared" si="189"/>
        <v>0</v>
      </c>
      <c r="O1797" s="18">
        <f t="shared" si="194"/>
        <v>0</v>
      </c>
      <c r="P1797" s="18">
        <f t="shared" si="190"/>
        <v>0</v>
      </c>
      <c r="Q1797" s="18">
        <f t="shared" si="191"/>
        <v>0</v>
      </c>
      <c r="R1797" s="18">
        <f t="shared" si="192"/>
        <v>0</v>
      </c>
      <c r="S1797" s="18">
        <f t="shared" si="193"/>
        <v>0</v>
      </c>
      <c r="T1797" s="52" t="e">
        <f>VLOOKUP(I1797,Konten!A:D,4,FALSE)</f>
        <v>#N/A</v>
      </c>
    </row>
    <row r="1798" spans="1:20">
      <c r="A1798" s="67"/>
      <c r="B1798" s="67">
        <f t="shared" si="195"/>
        <v>1789</v>
      </c>
      <c r="C1798" s="68"/>
      <c r="D1798" s="69"/>
      <c r="E1798" s="69"/>
      <c r="F1798" s="69"/>
      <c r="G1798" s="70"/>
      <c r="H1798" s="69"/>
      <c r="I1798" s="70"/>
      <c r="J1798" s="71"/>
      <c r="K1798" s="71"/>
      <c r="L1798" s="72"/>
      <c r="M1798" s="42">
        <f>IF($D$5=Abfrage!$O$2,(MONTH(C1798)),(VLOOKUP((MONTH(C1798)),Abfrage!$I$2:$J$13,2,FALSE)))</f>
        <v>1</v>
      </c>
      <c r="N1798" s="18">
        <f t="shared" si="189"/>
        <v>0</v>
      </c>
      <c r="O1798" s="18">
        <f t="shared" si="194"/>
        <v>0</v>
      </c>
      <c r="P1798" s="18">
        <f t="shared" si="190"/>
        <v>0</v>
      </c>
      <c r="Q1798" s="18">
        <f t="shared" si="191"/>
        <v>0</v>
      </c>
      <c r="R1798" s="18">
        <f t="shared" si="192"/>
        <v>0</v>
      </c>
      <c r="S1798" s="18">
        <f t="shared" si="193"/>
        <v>0</v>
      </c>
      <c r="T1798" s="52" t="e">
        <f>VLOOKUP(I1798,Konten!A:D,4,FALSE)</f>
        <v>#N/A</v>
      </c>
    </row>
    <row r="1799" spans="1:20">
      <c r="A1799" s="67"/>
      <c r="B1799" s="67">
        <f t="shared" si="195"/>
        <v>1790</v>
      </c>
      <c r="C1799" s="68"/>
      <c r="D1799" s="69"/>
      <c r="E1799" s="69"/>
      <c r="F1799" s="69"/>
      <c r="G1799" s="70"/>
      <c r="H1799" s="69"/>
      <c r="I1799" s="70"/>
      <c r="J1799" s="71"/>
      <c r="K1799" s="71"/>
      <c r="L1799" s="72"/>
      <c r="M1799" s="42">
        <f>IF($D$5=Abfrage!$O$2,(MONTH(C1799)),(VLOOKUP((MONTH(C1799)),Abfrage!$I$2:$J$13,2,FALSE)))</f>
        <v>1</v>
      </c>
      <c r="N1799" s="18">
        <f t="shared" si="189"/>
        <v>0</v>
      </c>
      <c r="O1799" s="18">
        <f t="shared" si="194"/>
        <v>0</v>
      </c>
      <c r="P1799" s="18">
        <f t="shared" si="190"/>
        <v>0</v>
      </c>
      <c r="Q1799" s="18">
        <f t="shared" si="191"/>
        <v>0</v>
      </c>
      <c r="R1799" s="18">
        <f t="shared" si="192"/>
        <v>0</v>
      </c>
      <c r="S1799" s="18">
        <f t="shared" si="193"/>
        <v>0</v>
      </c>
      <c r="T1799" s="52" t="e">
        <f>VLOOKUP(I1799,Konten!A:D,4,FALSE)</f>
        <v>#N/A</v>
      </c>
    </row>
    <row r="1800" spans="1:20">
      <c r="A1800" s="67"/>
      <c r="B1800" s="67">
        <f t="shared" si="195"/>
        <v>1791</v>
      </c>
      <c r="C1800" s="68"/>
      <c r="D1800" s="69"/>
      <c r="E1800" s="69"/>
      <c r="F1800" s="69"/>
      <c r="G1800" s="70"/>
      <c r="H1800" s="69"/>
      <c r="I1800" s="70"/>
      <c r="J1800" s="71"/>
      <c r="K1800" s="71"/>
      <c r="L1800" s="72"/>
      <c r="M1800" s="42">
        <f>IF($D$5=Abfrage!$O$2,(MONTH(C1800)),(VLOOKUP((MONTH(C1800)),Abfrage!$I$2:$J$13,2,FALSE)))</f>
        <v>1</v>
      </c>
      <c r="N1800" s="18">
        <f t="shared" si="189"/>
        <v>0</v>
      </c>
      <c r="O1800" s="18">
        <f t="shared" si="194"/>
        <v>0</v>
      </c>
      <c r="P1800" s="18">
        <f t="shared" si="190"/>
        <v>0</v>
      </c>
      <c r="Q1800" s="18">
        <f t="shared" si="191"/>
        <v>0</v>
      </c>
      <c r="R1800" s="18">
        <f t="shared" si="192"/>
        <v>0</v>
      </c>
      <c r="S1800" s="18">
        <f t="shared" si="193"/>
        <v>0</v>
      </c>
      <c r="T1800" s="52" t="e">
        <f>VLOOKUP(I1800,Konten!A:D,4,FALSE)</f>
        <v>#N/A</v>
      </c>
    </row>
    <row r="1801" spans="1:20">
      <c r="A1801" s="67"/>
      <c r="B1801" s="67">
        <f t="shared" si="195"/>
        <v>1792</v>
      </c>
      <c r="C1801" s="68"/>
      <c r="D1801" s="69"/>
      <c r="E1801" s="69"/>
      <c r="F1801" s="69"/>
      <c r="G1801" s="70"/>
      <c r="H1801" s="69"/>
      <c r="I1801" s="70"/>
      <c r="J1801" s="71"/>
      <c r="K1801" s="71"/>
      <c r="L1801" s="72"/>
      <c r="M1801" s="42">
        <f>IF($D$5=Abfrage!$O$2,(MONTH(C1801)),(VLOOKUP((MONTH(C1801)),Abfrage!$I$2:$J$13,2,FALSE)))</f>
        <v>1</v>
      </c>
      <c r="N1801" s="18">
        <f t="shared" si="189"/>
        <v>0</v>
      </c>
      <c r="O1801" s="18">
        <f t="shared" si="194"/>
        <v>0</v>
      </c>
      <c r="P1801" s="18">
        <f t="shared" si="190"/>
        <v>0</v>
      </c>
      <c r="Q1801" s="18">
        <f t="shared" si="191"/>
        <v>0</v>
      </c>
      <c r="R1801" s="18">
        <f t="shared" si="192"/>
        <v>0</v>
      </c>
      <c r="S1801" s="18">
        <f t="shared" si="193"/>
        <v>0</v>
      </c>
      <c r="T1801" s="52" t="e">
        <f>VLOOKUP(I1801,Konten!A:D,4,FALSE)</f>
        <v>#N/A</v>
      </c>
    </row>
    <row r="1802" spans="1:20">
      <c r="A1802" s="67"/>
      <c r="B1802" s="67">
        <f t="shared" si="195"/>
        <v>1793</v>
      </c>
      <c r="C1802" s="68"/>
      <c r="D1802" s="69"/>
      <c r="E1802" s="69"/>
      <c r="F1802" s="69"/>
      <c r="G1802" s="70"/>
      <c r="H1802" s="69"/>
      <c r="I1802" s="70"/>
      <c r="J1802" s="71"/>
      <c r="K1802" s="71"/>
      <c r="L1802" s="72"/>
      <c r="M1802" s="42">
        <f>IF($D$5=Abfrage!$O$2,(MONTH(C1802)),(VLOOKUP((MONTH(C1802)),Abfrage!$I$2:$J$13,2,FALSE)))</f>
        <v>1</v>
      </c>
      <c r="N1802" s="18">
        <f t="shared" ref="N1802:N1865" si="196">(SUM(P1802:S1802))-(SUM(J1802:K1802))</f>
        <v>0</v>
      </c>
      <c r="O1802" s="18">
        <f t="shared" si="194"/>
        <v>0</v>
      </c>
      <c r="P1802" s="18">
        <f t="shared" ref="P1802:P1865" si="197">IFERROR((ROUND((+J1802/(1+L1802)*L1802),2)),0)</f>
        <v>0</v>
      </c>
      <c r="Q1802" s="18">
        <f t="shared" ref="Q1802:Q1865" si="198">IFERROR(ROUND(IF(L1802=100%,K1802,(K1802/(1+L1802)*L1802)),2),0)</f>
        <v>0</v>
      </c>
      <c r="R1802" s="18">
        <f t="shared" ref="R1802:R1865" si="199">+J1802-P1802</f>
        <v>0</v>
      </c>
      <c r="S1802" s="18">
        <f t="shared" ref="S1802:S1865" si="200">+K1802-Q1802</f>
        <v>0</v>
      </c>
      <c r="T1802" s="52" t="e">
        <f>VLOOKUP(I1802,Konten!A:D,4,FALSE)</f>
        <v>#N/A</v>
      </c>
    </row>
    <row r="1803" spans="1:20">
      <c r="A1803" s="67"/>
      <c r="B1803" s="67">
        <f t="shared" si="195"/>
        <v>1794</v>
      </c>
      <c r="C1803" s="68"/>
      <c r="D1803" s="69"/>
      <c r="E1803" s="69"/>
      <c r="F1803" s="69"/>
      <c r="G1803" s="70"/>
      <c r="H1803" s="69"/>
      <c r="I1803" s="70"/>
      <c r="J1803" s="71"/>
      <c r="K1803" s="71"/>
      <c r="L1803" s="72"/>
      <c r="M1803" s="42">
        <f>IF($D$5=Abfrage!$O$2,(MONTH(C1803)),(VLOOKUP((MONTH(C1803)),Abfrage!$I$2:$J$13,2,FALSE)))</f>
        <v>1</v>
      </c>
      <c r="N1803" s="18">
        <f t="shared" si="196"/>
        <v>0</v>
      </c>
      <c r="O1803" s="18">
        <f t="shared" ref="O1803:O1866" si="201">IF(L1803="EUST",K1803,0)</f>
        <v>0</v>
      </c>
      <c r="P1803" s="18">
        <f t="shared" si="197"/>
        <v>0</v>
      </c>
      <c r="Q1803" s="18">
        <f t="shared" si="198"/>
        <v>0</v>
      </c>
      <c r="R1803" s="18">
        <f t="shared" si="199"/>
        <v>0</v>
      </c>
      <c r="S1803" s="18">
        <f t="shared" si="200"/>
        <v>0</v>
      </c>
      <c r="T1803" s="52" t="e">
        <f>VLOOKUP(I1803,Konten!A:D,4,FALSE)</f>
        <v>#N/A</v>
      </c>
    </row>
    <row r="1804" spans="1:20">
      <c r="A1804" s="67"/>
      <c r="B1804" s="67">
        <f t="shared" ref="B1804:B1867" si="202">B1803+1</f>
        <v>1795</v>
      </c>
      <c r="C1804" s="68"/>
      <c r="D1804" s="69"/>
      <c r="E1804" s="69"/>
      <c r="F1804" s="69"/>
      <c r="G1804" s="70"/>
      <c r="H1804" s="69"/>
      <c r="I1804" s="70"/>
      <c r="J1804" s="71"/>
      <c r="K1804" s="71"/>
      <c r="L1804" s="72"/>
      <c r="M1804" s="42">
        <f>IF($D$5=Abfrage!$O$2,(MONTH(C1804)),(VLOOKUP((MONTH(C1804)),Abfrage!$I$2:$J$13,2,FALSE)))</f>
        <v>1</v>
      </c>
      <c r="N1804" s="18">
        <f t="shared" si="196"/>
        <v>0</v>
      </c>
      <c r="O1804" s="18">
        <f t="shared" si="201"/>
        <v>0</v>
      </c>
      <c r="P1804" s="18">
        <f t="shared" si="197"/>
        <v>0</v>
      </c>
      <c r="Q1804" s="18">
        <f t="shared" si="198"/>
        <v>0</v>
      </c>
      <c r="R1804" s="18">
        <f t="shared" si="199"/>
        <v>0</v>
      </c>
      <c r="S1804" s="18">
        <f t="shared" si="200"/>
        <v>0</v>
      </c>
      <c r="T1804" s="52" t="e">
        <f>VLOOKUP(I1804,Konten!A:D,4,FALSE)</f>
        <v>#N/A</v>
      </c>
    </row>
    <row r="1805" spans="1:20">
      <c r="A1805" s="67"/>
      <c r="B1805" s="67">
        <f t="shared" si="202"/>
        <v>1796</v>
      </c>
      <c r="C1805" s="68"/>
      <c r="D1805" s="69"/>
      <c r="E1805" s="69"/>
      <c r="F1805" s="69"/>
      <c r="G1805" s="70"/>
      <c r="H1805" s="69"/>
      <c r="I1805" s="70"/>
      <c r="J1805" s="71"/>
      <c r="K1805" s="71"/>
      <c r="L1805" s="72"/>
      <c r="M1805" s="42">
        <f>IF($D$5=Abfrage!$O$2,(MONTH(C1805)),(VLOOKUP((MONTH(C1805)),Abfrage!$I$2:$J$13,2,FALSE)))</f>
        <v>1</v>
      </c>
      <c r="N1805" s="18">
        <f t="shared" si="196"/>
        <v>0</v>
      </c>
      <c r="O1805" s="18">
        <f t="shared" si="201"/>
        <v>0</v>
      </c>
      <c r="P1805" s="18">
        <f t="shared" si="197"/>
        <v>0</v>
      </c>
      <c r="Q1805" s="18">
        <f t="shared" si="198"/>
        <v>0</v>
      </c>
      <c r="R1805" s="18">
        <f t="shared" si="199"/>
        <v>0</v>
      </c>
      <c r="S1805" s="18">
        <f t="shared" si="200"/>
        <v>0</v>
      </c>
      <c r="T1805" s="52" t="e">
        <f>VLOOKUP(I1805,Konten!A:D,4,FALSE)</f>
        <v>#N/A</v>
      </c>
    </row>
    <row r="1806" spans="1:20">
      <c r="A1806" s="67"/>
      <c r="B1806" s="67">
        <f t="shared" si="202"/>
        <v>1797</v>
      </c>
      <c r="C1806" s="68"/>
      <c r="D1806" s="69"/>
      <c r="E1806" s="69"/>
      <c r="F1806" s="69"/>
      <c r="G1806" s="70"/>
      <c r="H1806" s="69"/>
      <c r="I1806" s="70"/>
      <c r="J1806" s="71"/>
      <c r="K1806" s="71"/>
      <c r="L1806" s="72"/>
      <c r="M1806" s="42">
        <f>IF($D$5=Abfrage!$O$2,(MONTH(C1806)),(VLOOKUP((MONTH(C1806)),Abfrage!$I$2:$J$13,2,FALSE)))</f>
        <v>1</v>
      </c>
      <c r="N1806" s="18">
        <f t="shared" si="196"/>
        <v>0</v>
      </c>
      <c r="O1806" s="18">
        <f t="shared" si="201"/>
        <v>0</v>
      </c>
      <c r="P1806" s="18">
        <f t="shared" si="197"/>
        <v>0</v>
      </c>
      <c r="Q1806" s="18">
        <f t="shared" si="198"/>
        <v>0</v>
      </c>
      <c r="R1806" s="18">
        <f t="shared" si="199"/>
        <v>0</v>
      </c>
      <c r="S1806" s="18">
        <f t="shared" si="200"/>
        <v>0</v>
      </c>
      <c r="T1806" s="52" t="e">
        <f>VLOOKUP(I1806,Konten!A:D,4,FALSE)</f>
        <v>#N/A</v>
      </c>
    </row>
    <row r="1807" spans="1:20">
      <c r="A1807" s="67"/>
      <c r="B1807" s="67">
        <f t="shared" si="202"/>
        <v>1798</v>
      </c>
      <c r="C1807" s="68"/>
      <c r="D1807" s="69"/>
      <c r="E1807" s="69"/>
      <c r="F1807" s="69"/>
      <c r="G1807" s="70"/>
      <c r="H1807" s="69"/>
      <c r="I1807" s="70"/>
      <c r="J1807" s="71"/>
      <c r="K1807" s="71"/>
      <c r="L1807" s="72"/>
      <c r="M1807" s="42">
        <f>IF($D$5=Abfrage!$O$2,(MONTH(C1807)),(VLOOKUP((MONTH(C1807)),Abfrage!$I$2:$J$13,2,FALSE)))</f>
        <v>1</v>
      </c>
      <c r="N1807" s="18">
        <f t="shared" si="196"/>
        <v>0</v>
      </c>
      <c r="O1807" s="18">
        <f t="shared" si="201"/>
        <v>0</v>
      </c>
      <c r="P1807" s="18">
        <f t="shared" si="197"/>
        <v>0</v>
      </c>
      <c r="Q1807" s="18">
        <f t="shared" si="198"/>
        <v>0</v>
      </c>
      <c r="R1807" s="18">
        <f t="shared" si="199"/>
        <v>0</v>
      </c>
      <c r="S1807" s="18">
        <f t="shared" si="200"/>
        <v>0</v>
      </c>
      <c r="T1807" s="52" t="e">
        <f>VLOOKUP(I1807,Konten!A:D,4,FALSE)</f>
        <v>#N/A</v>
      </c>
    </row>
    <row r="1808" spans="1:20">
      <c r="A1808" s="67"/>
      <c r="B1808" s="67">
        <f t="shared" si="202"/>
        <v>1799</v>
      </c>
      <c r="C1808" s="68"/>
      <c r="D1808" s="69"/>
      <c r="E1808" s="69"/>
      <c r="F1808" s="69"/>
      <c r="G1808" s="70"/>
      <c r="H1808" s="69"/>
      <c r="I1808" s="70"/>
      <c r="J1808" s="71"/>
      <c r="K1808" s="71"/>
      <c r="L1808" s="72"/>
      <c r="M1808" s="42">
        <f>IF($D$5=Abfrage!$O$2,(MONTH(C1808)),(VLOOKUP((MONTH(C1808)),Abfrage!$I$2:$J$13,2,FALSE)))</f>
        <v>1</v>
      </c>
      <c r="N1808" s="18">
        <f t="shared" si="196"/>
        <v>0</v>
      </c>
      <c r="O1808" s="18">
        <f t="shared" si="201"/>
        <v>0</v>
      </c>
      <c r="P1808" s="18">
        <f t="shared" si="197"/>
        <v>0</v>
      </c>
      <c r="Q1808" s="18">
        <f t="shared" si="198"/>
        <v>0</v>
      </c>
      <c r="R1808" s="18">
        <f t="shared" si="199"/>
        <v>0</v>
      </c>
      <c r="S1808" s="18">
        <f t="shared" si="200"/>
        <v>0</v>
      </c>
      <c r="T1808" s="52" t="e">
        <f>VLOOKUP(I1808,Konten!A:D,4,FALSE)</f>
        <v>#N/A</v>
      </c>
    </row>
    <row r="1809" spans="1:20">
      <c r="A1809" s="67"/>
      <c r="B1809" s="67">
        <f t="shared" si="202"/>
        <v>1800</v>
      </c>
      <c r="C1809" s="68"/>
      <c r="D1809" s="69"/>
      <c r="E1809" s="69"/>
      <c r="F1809" s="69"/>
      <c r="G1809" s="70"/>
      <c r="H1809" s="69"/>
      <c r="I1809" s="70"/>
      <c r="J1809" s="71"/>
      <c r="K1809" s="71"/>
      <c r="L1809" s="72"/>
      <c r="M1809" s="42">
        <f>IF($D$5=Abfrage!$O$2,(MONTH(C1809)),(VLOOKUP((MONTH(C1809)),Abfrage!$I$2:$J$13,2,FALSE)))</f>
        <v>1</v>
      </c>
      <c r="N1809" s="18">
        <f t="shared" si="196"/>
        <v>0</v>
      </c>
      <c r="O1809" s="18">
        <f t="shared" si="201"/>
        <v>0</v>
      </c>
      <c r="P1809" s="18">
        <f t="shared" si="197"/>
        <v>0</v>
      </c>
      <c r="Q1809" s="18">
        <f t="shared" si="198"/>
        <v>0</v>
      </c>
      <c r="R1809" s="18">
        <f t="shared" si="199"/>
        <v>0</v>
      </c>
      <c r="S1809" s="18">
        <f t="shared" si="200"/>
        <v>0</v>
      </c>
      <c r="T1809" s="52" t="e">
        <f>VLOOKUP(I1809,Konten!A:D,4,FALSE)</f>
        <v>#N/A</v>
      </c>
    </row>
    <row r="1810" spans="1:20">
      <c r="A1810" s="67"/>
      <c r="B1810" s="67">
        <f t="shared" si="202"/>
        <v>1801</v>
      </c>
      <c r="C1810" s="68"/>
      <c r="D1810" s="69"/>
      <c r="E1810" s="69"/>
      <c r="F1810" s="69"/>
      <c r="G1810" s="70"/>
      <c r="H1810" s="69"/>
      <c r="I1810" s="70"/>
      <c r="J1810" s="71"/>
      <c r="K1810" s="71"/>
      <c r="L1810" s="72"/>
      <c r="M1810" s="42">
        <f>IF($D$5=Abfrage!$O$2,(MONTH(C1810)),(VLOOKUP((MONTH(C1810)),Abfrage!$I$2:$J$13,2,FALSE)))</f>
        <v>1</v>
      </c>
      <c r="N1810" s="18">
        <f t="shared" si="196"/>
        <v>0</v>
      </c>
      <c r="O1810" s="18">
        <f t="shared" si="201"/>
        <v>0</v>
      </c>
      <c r="P1810" s="18">
        <f t="shared" si="197"/>
        <v>0</v>
      </c>
      <c r="Q1810" s="18">
        <f t="shared" si="198"/>
        <v>0</v>
      </c>
      <c r="R1810" s="18">
        <f t="shared" si="199"/>
        <v>0</v>
      </c>
      <c r="S1810" s="18">
        <f t="shared" si="200"/>
        <v>0</v>
      </c>
      <c r="T1810" s="52" t="e">
        <f>VLOOKUP(I1810,Konten!A:D,4,FALSE)</f>
        <v>#N/A</v>
      </c>
    </row>
    <row r="1811" spans="1:20">
      <c r="A1811" s="67"/>
      <c r="B1811" s="67">
        <f t="shared" si="202"/>
        <v>1802</v>
      </c>
      <c r="C1811" s="68"/>
      <c r="D1811" s="69"/>
      <c r="E1811" s="69"/>
      <c r="F1811" s="69"/>
      <c r="G1811" s="70"/>
      <c r="H1811" s="69"/>
      <c r="I1811" s="70"/>
      <c r="J1811" s="71"/>
      <c r="K1811" s="71"/>
      <c r="L1811" s="72"/>
      <c r="M1811" s="42">
        <f>IF($D$5=Abfrage!$O$2,(MONTH(C1811)),(VLOOKUP((MONTH(C1811)),Abfrage!$I$2:$J$13,2,FALSE)))</f>
        <v>1</v>
      </c>
      <c r="N1811" s="18">
        <f t="shared" si="196"/>
        <v>0</v>
      </c>
      <c r="O1811" s="18">
        <f t="shared" si="201"/>
        <v>0</v>
      </c>
      <c r="P1811" s="18">
        <f t="shared" si="197"/>
        <v>0</v>
      </c>
      <c r="Q1811" s="18">
        <f t="shared" si="198"/>
        <v>0</v>
      </c>
      <c r="R1811" s="18">
        <f t="shared" si="199"/>
        <v>0</v>
      </c>
      <c r="S1811" s="18">
        <f t="shared" si="200"/>
        <v>0</v>
      </c>
      <c r="T1811" s="52" t="e">
        <f>VLOOKUP(I1811,Konten!A:D,4,FALSE)</f>
        <v>#N/A</v>
      </c>
    </row>
    <row r="1812" spans="1:20">
      <c r="A1812" s="67"/>
      <c r="B1812" s="67">
        <f t="shared" si="202"/>
        <v>1803</v>
      </c>
      <c r="C1812" s="68"/>
      <c r="D1812" s="69"/>
      <c r="E1812" s="69"/>
      <c r="F1812" s="69"/>
      <c r="G1812" s="70"/>
      <c r="H1812" s="69"/>
      <c r="I1812" s="70"/>
      <c r="J1812" s="71"/>
      <c r="K1812" s="71"/>
      <c r="L1812" s="72"/>
      <c r="M1812" s="42">
        <f>IF($D$5=Abfrage!$O$2,(MONTH(C1812)),(VLOOKUP((MONTH(C1812)),Abfrage!$I$2:$J$13,2,FALSE)))</f>
        <v>1</v>
      </c>
      <c r="N1812" s="18">
        <f t="shared" si="196"/>
        <v>0</v>
      </c>
      <c r="O1812" s="18">
        <f t="shared" si="201"/>
        <v>0</v>
      </c>
      <c r="P1812" s="18">
        <f t="shared" si="197"/>
        <v>0</v>
      </c>
      <c r="Q1812" s="18">
        <f t="shared" si="198"/>
        <v>0</v>
      </c>
      <c r="R1812" s="18">
        <f t="shared" si="199"/>
        <v>0</v>
      </c>
      <c r="S1812" s="18">
        <f t="shared" si="200"/>
        <v>0</v>
      </c>
      <c r="T1812" s="52" t="e">
        <f>VLOOKUP(I1812,Konten!A:D,4,FALSE)</f>
        <v>#N/A</v>
      </c>
    </row>
    <row r="1813" spans="1:20">
      <c r="A1813" s="67"/>
      <c r="B1813" s="67">
        <f t="shared" si="202"/>
        <v>1804</v>
      </c>
      <c r="C1813" s="68"/>
      <c r="D1813" s="69"/>
      <c r="E1813" s="69"/>
      <c r="F1813" s="69"/>
      <c r="G1813" s="70"/>
      <c r="H1813" s="69"/>
      <c r="I1813" s="70"/>
      <c r="J1813" s="71"/>
      <c r="K1813" s="71"/>
      <c r="L1813" s="72"/>
      <c r="M1813" s="42">
        <f>IF($D$5=Abfrage!$O$2,(MONTH(C1813)),(VLOOKUP((MONTH(C1813)),Abfrage!$I$2:$J$13,2,FALSE)))</f>
        <v>1</v>
      </c>
      <c r="N1813" s="18">
        <f t="shared" si="196"/>
        <v>0</v>
      </c>
      <c r="O1813" s="18">
        <f t="shared" si="201"/>
        <v>0</v>
      </c>
      <c r="P1813" s="18">
        <f t="shared" si="197"/>
        <v>0</v>
      </c>
      <c r="Q1813" s="18">
        <f t="shared" si="198"/>
        <v>0</v>
      </c>
      <c r="R1813" s="18">
        <f t="shared" si="199"/>
        <v>0</v>
      </c>
      <c r="S1813" s="18">
        <f t="shared" si="200"/>
        <v>0</v>
      </c>
      <c r="T1813" s="52" t="e">
        <f>VLOOKUP(I1813,Konten!A:D,4,FALSE)</f>
        <v>#N/A</v>
      </c>
    </row>
    <row r="1814" spans="1:20">
      <c r="A1814" s="67"/>
      <c r="B1814" s="67">
        <f t="shared" si="202"/>
        <v>1805</v>
      </c>
      <c r="C1814" s="68"/>
      <c r="D1814" s="69"/>
      <c r="E1814" s="69"/>
      <c r="F1814" s="69"/>
      <c r="G1814" s="70"/>
      <c r="H1814" s="69"/>
      <c r="I1814" s="70"/>
      <c r="J1814" s="71"/>
      <c r="K1814" s="71"/>
      <c r="L1814" s="72"/>
      <c r="M1814" s="42">
        <f>IF($D$5=Abfrage!$O$2,(MONTH(C1814)),(VLOOKUP((MONTH(C1814)),Abfrage!$I$2:$J$13,2,FALSE)))</f>
        <v>1</v>
      </c>
      <c r="N1814" s="18">
        <f t="shared" si="196"/>
        <v>0</v>
      </c>
      <c r="O1814" s="18">
        <f t="shared" si="201"/>
        <v>0</v>
      </c>
      <c r="P1814" s="18">
        <f t="shared" si="197"/>
        <v>0</v>
      </c>
      <c r="Q1814" s="18">
        <f t="shared" si="198"/>
        <v>0</v>
      </c>
      <c r="R1814" s="18">
        <f t="shared" si="199"/>
        <v>0</v>
      </c>
      <c r="S1814" s="18">
        <f t="shared" si="200"/>
        <v>0</v>
      </c>
      <c r="T1814" s="52" t="e">
        <f>VLOOKUP(I1814,Konten!A:D,4,FALSE)</f>
        <v>#N/A</v>
      </c>
    </row>
    <row r="1815" spans="1:20">
      <c r="A1815" s="67"/>
      <c r="B1815" s="67">
        <f t="shared" si="202"/>
        <v>1806</v>
      </c>
      <c r="C1815" s="68"/>
      <c r="D1815" s="69"/>
      <c r="E1815" s="69"/>
      <c r="F1815" s="69"/>
      <c r="G1815" s="70"/>
      <c r="H1815" s="69"/>
      <c r="I1815" s="70"/>
      <c r="J1815" s="71"/>
      <c r="K1815" s="71"/>
      <c r="L1815" s="72"/>
      <c r="M1815" s="42">
        <f>IF($D$5=Abfrage!$O$2,(MONTH(C1815)),(VLOOKUP((MONTH(C1815)),Abfrage!$I$2:$J$13,2,FALSE)))</f>
        <v>1</v>
      </c>
      <c r="N1815" s="18">
        <f t="shared" si="196"/>
        <v>0</v>
      </c>
      <c r="O1815" s="18">
        <f t="shared" si="201"/>
        <v>0</v>
      </c>
      <c r="P1815" s="18">
        <f t="shared" si="197"/>
        <v>0</v>
      </c>
      <c r="Q1815" s="18">
        <f t="shared" si="198"/>
        <v>0</v>
      </c>
      <c r="R1815" s="18">
        <f t="shared" si="199"/>
        <v>0</v>
      </c>
      <c r="S1815" s="18">
        <f t="shared" si="200"/>
        <v>0</v>
      </c>
      <c r="T1815" s="52" t="e">
        <f>VLOOKUP(I1815,Konten!A:D,4,FALSE)</f>
        <v>#N/A</v>
      </c>
    </row>
    <row r="1816" spans="1:20">
      <c r="A1816" s="67"/>
      <c r="B1816" s="67">
        <f t="shared" si="202"/>
        <v>1807</v>
      </c>
      <c r="C1816" s="68"/>
      <c r="D1816" s="69"/>
      <c r="E1816" s="69"/>
      <c r="F1816" s="69"/>
      <c r="G1816" s="70"/>
      <c r="H1816" s="69"/>
      <c r="I1816" s="70"/>
      <c r="J1816" s="71"/>
      <c r="K1816" s="71"/>
      <c r="L1816" s="72"/>
      <c r="M1816" s="42">
        <f>IF($D$5=Abfrage!$O$2,(MONTH(C1816)),(VLOOKUP((MONTH(C1816)),Abfrage!$I$2:$J$13,2,FALSE)))</f>
        <v>1</v>
      </c>
      <c r="N1816" s="18">
        <f t="shared" si="196"/>
        <v>0</v>
      </c>
      <c r="O1816" s="18">
        <f t="shared" si="201"/>
        <v>0</v>
      </c>
      <c r="P1816" s="18">
        <f t="shared" si="197"/>
        <v>0</v>
      </c>
      <c r="Q1816" s="18">
        <f t="shared" si="198"/>
        <v>0</v>
      </c>
      <c r="R1816" s="18">
        <f t="shared" si="199"/>
        <v>0</v>
      </c>
      <c r="S1816" s="18">
        <f t="shared" si="200"/>
        <v>0</v>
      </c>
      <c r="T1816" s="52" t="e">
        <f>VLOOKUP(I1816,Konten!A:D,4,FALSE)</f>
        <v>#N/A</v>
      </c>
    </row>
    <row r="1817" spans="1:20">
      <c r="A1817" s="67"/>
      <c r="B1817" s="67">
        <f t="shared" si="202"/>
        <v>1808</v>
      </c>
      <c r="C1817" s="68"/>
      <c r="D1817" s="69"/>
      <c r="E1817" s="69"/>
      <c r="F1817" s="69"/>
      <c r="G1817" s="70"/>
      <c r="H1817" s="69"/>
      <c r="I1817" s="70"/>
      <c r="J1817" s="71"/>
      <c r="K1817" s="71"/>
      <c r="L1817" s="72"/>
      <c r="M1817" s="42">
        <f>IF($D$5=Abfrage!$O$2,(MONTH(C1817)),(VLOOKUP((MONTH(C1817)),Abfrage!$I$2:$J$13,2,FALSE)))</f>
        <v>1</v>
      </c>
      <c r="N1817" s="18">
        <f t="shared" si="196"/>
        <v>0</v>
      </c>
      <c r="O1817" s="18">
        <f t="shared" si="201"/>
        <v>0</v>
      </c>
      <c r="P1817" s="18">
        <f t="shared" si="197"/>
        <v>0</v>
      </c>
      <c r="Q1817" s="18">
        <f t="shared" si="198"/>
        <v>0</v>
      </c>
      <c r="R1817" s="18">
        <f t="shared" si="199"/>
        <v>0</v>
      </c>
      <c r="S1817" s="18">
        <f t="shared" si="200"/>
        <v>0</v>
      </c>
      <c r="T1817" s="52" t="e">
        <f>VLOOKUP(I1817,Konten!A:D,4,FALSE)</f>
        <v>#N/A</v>
      </c>
    </row>
    <row r="1818" spans="1:20">
      <c r="A1818" s="67"/>
      <c r="B1818" s="67">
        <f t="shared" si="202"/>
        <v>1809</v>
      </c>
      <c r="C1818" s="68"/>
      <c r="D1818" s="69"/>
      <c r="E1818" s="69"/>
      <c r="F1818" s="69"/>
      <c r="G1818" s="70"/>
      <c r="H1818" s="69"/>
      <c r="I1818" s="70"/>
      <c r="J1818" s="71"/>
      <c r="K1818" s="71"/>
      <c r="L1818" s="72"/>
      <c r="M1818" s="42">
        <f>IF($D$5=Abfrage!$O$2,(MONTH(C1818)),(VLOOKUP((MONTH(C1818)),Abfrage!$I$2:$J$13,2,FALSE)))</f>
        <v>1</v>
      </c>
      <c r="N1818" s="18">
        <f t="shared" si="196"/>
        <v>0</v>
      </c>
      <c r="O1818" s="18">
        <f t="shared" si="201"/>
        <v>0</v>
      </c>
      <c r="P1818" s="18">
        <f t="shared" si="197"/>
        <v>0</v>
      </c>
      <c r="Q1818" s="18">
        <f t="shared" si="198"/>
        <v>0</v>
      </c>
      <c r="R1818" s="18">
        <f t="shared" si="199"/>
        <v>0</v>
      </c>
      <c r="S1818" s="18">
        <f t="shared" si="200"/>
        <v>0</v>
      </c>
      <c r="T1818" s="52" t="e">
        <f>VLOOKUP(I1818,Konten!A:D,4,FALSE)</f>
        <v>#N/A</v>
      </c>
    </row>
    <row r="1819" spans="1:20">
      <c r="A1819" s="67"/>
      <c r="B1819" s="67">
        <f t="shared" si="202"/>
        <v>1810</v>
      </c>
      <c r="C1819" s="68"/>
      <c r="D1819" s="69"/>
      <c r="E1819" s="69"/>
      <c r="F1819" s="69"/>
      <c r="G1819" s="70"/>
      <c r="H1819" s="69"/>
      <c r="I1819" s="70"/>
      <c r="J1819" s="71"/>
      <c r="K1819" s="71"/>
      <c r="L1819" s="72"/>
      <c r="M1819" s="42">
        <f>IF($D$5=Abfrage!$O$2,(MONTH(C1819)),(VLOOKUP((MONTH(C1819)),Abfrage!$I$2:$J$13,2,FALSE)))</f>
        <v>1</v>
      </c>
      <c r="N1819" s="18">
        <f t="shared" si="196"/>
        <v>0</v>
      </c>
      <c r="O1819" s="18">
        <f t="shared" si="201"/>
        <v>0</v>
      </c>
      <c r="P1819" s="18">
        <f t="shared" si="197"/>
        <v>0</v>
      </c>
      <c r="Q1819" s="18">
        <f t="shared" si="198"/>
        <v>0</v>
      </c>
      <c r="R1819" s="18">
        <f t="shared" si="199"/>
        <v>0</v>
      </c>
      <c r="S1819" s="18">
        <f t="shared" si="200"/>
        <v>0</v>
      </c>
      <c r="T1819" s="52" t="e">
        <f>VLOOKUP(I1819,Konten!A:D,4,FALSE)</f>
        <v>#N/A</v>
      </c>
    </row>
    <row r="1820" spans="1:20">
      <c r="A1820" s="67"/>
      <c r="B1820" s="67">
        <f t="shared" si="202"/>
        <v>1811</v>
      </c>
      <c r="C1820" s="68"/>
      <c r="D1820" s="69"/>
      <c r="E1820" s="69"/>
      <c r="F1820" s="69"/>
      <c r="G1820" s="70"/>
      <c r="H1820" s="69"/>
      <c r="I1820" s="70"/>
      <c r="J1820" s="71"/>
      <c r="K1820" s="71"/>
      <c r="L1820" s="72"/>
      <c r="M1820" s="42">
        <f>IF($D$5=Abfrage!$O$2,(MONTH(C1820)),(VLOOKUP((MONTH(C1820)),Abfrage!$I$2:$J$13,2,FALSE)))</f>
        <v>1</v>
      </c>
      <c r="N1820" s="18">
        <f t="shared" si="196"/>
        <v>0</v>
      </c>
      <c r="O1820" s="18">
        <f t="shared" si="201"/>
        <v>0</v>
      </c>
      <c r="P1820" s="18">
        <f t="shared" si="197"/>
        <v>0</v>
      </c>
      <c r="Q1820" s="18">
        <f t="shared" si="198"/>
        <v>0</v>
      </c>
      <c r="R1820" s="18">
        <f t="shared" si="199"/>
        <v>0</v>
      </c>
      <c r="S1820" s="18">
        <f t="shared" si="200"/>
        <v>0</v>
      </c>
      <c r="T1820" s="52" t="e">
        <f>VLOOKUP(I1820,Konten!A:D,4,FALSE)</f>
        <v>#N/A</v>
      </c>
    </row>
    <row r="1821" spans="1:20">
      <c r="A1821" s="67"/>
      <c r="B1821" s="67">
        <f t="shared" si="202"/>
        <v>1812</v>
      </c>
      <c r="C1821" s="68"/>
      <c r="D1821" s="69"/>
      <c r="E1821" s="69"/>
      <c r="F1821" s="69"/>
      <c r="G1821" s="70"/>
      <c r="H1821" s="69"/>
      <c r="I1821" s="70"/>
      <c r="J1821" s="71"/>
      <c r="K1821" s="71"/>
      <c r="L1821" s="72"/>
      <c r="M1821" s="42">
        <f>IF($D$5=Abfrage!$O$2,(MONTH(C1821)),(VLOOKUP((MONTH(C1821)),Abfrage!$I$2:$J$13,2,FALSE)))</f>
        <v>1</v>
      </c>
      <c r="N1821" s="18">
        <f t="shared" si="196"/>
        <v>0</v>
      </c>
      <c r="O1821" s="18">
        <f t="shared" si="201"/>
        <v>0</v>
      </c>
      <c r="P1821" s="18">
        <f t="shared" si="197"/>
        <v>0</v>
      </c>
      <c r="Q1821" s="18">
        <f t="shared" si="198"/>
        <v>0</v>
      </c>
      <c r="R1821" s="18">
        <f t="shared" si="199"/>
        <v>0</v>
      </c>
      <c r="S1821" s="18">
        <f t="shared" si="200"/>
        <v>0</v>
      </c>
      <c r="T1821" s="52" t="e">
        <f>VLOOKUP(I1821,Konten!A:D,4,FALSE)</f>
        <v>#N/A</v>
      </c>
    </row>
    <row r="1822" spans="1:20">
      <c r="A1822" s="67"/>
      <c r="B1822" s="67">
        <f t="shared" si="202"/>
        <v>1813</v>
      </c>
      <c r="C1822" s="68"/>
      <c r="D1822" s="69"/>
      <c r="E1822" s="69"/>
      <c r="F1822" s="69"/>
      <c r="G1822" s="70"/>
      <c r="H1822" s="69"/>
      <c r="I1822" s="70"/>
      <c r="J1822" s="71"/>
      <c r="K1822" s="71"/>
      <c r="L1822" s="72"/>
      <c r="M1822" s="42">
        <f>IF($D$5=Abfrage!$O$2,(MONTH(C1822)),(VLOOKUP((MONTH(C1822)),Abfrage!$I$2:$J$13,2,FALSE)))</f>
        <v>1</v>
      </c>
      <c r="N1822" s="18">
        <f t="shared" si="196"/>
        <v>0</v>
      </c>
      <c r="O1822" s="18">
        <f t="shared" si="201"/>
        <v>0</v>
      </c>
      <c r="P1822" s="18">
        <f t="shared" si="197"/>
        <v>0</v>
      </c>
      <c r="Q1822" s="18">
        <f t="shared" si="198"/>
        <v>0</v>
      </c>
      <c r="R1822" s="18">
        <f t="shared" si="199"/>
        <v>0</v>
      </c>
      <c r="S1822" s="18">
        <f t="shared" si="200"/>
        <v>0</v>
      </c>
      <c r="T1822" s="52" t="e">
        <f>VLOOKUP(I1822,Konten!A:D,4,FALSE)</f>
        <v>#N/A</v>
      </c>
    </row>
    <row r="1823" spans="1:20">
      <c r="A1823" s="67"/>
      <c r="B1823" s="67">
        <f t="shared" si="202"/>
        <v>1814</v>
      </c>
      <c r="C1823" s="68"/>
      <c r="D1823" s="69"/>
      <c r="E1823" s="69"/>
      <c r="F1823" s="69"/>
      <c r="G1823" s="70"/>
      <c r="H1823" s="69"/>
      <c r="I1823" s="70"/>
      <c r="J1823" s="71"/>
      <c r="K1823" s="71"/>
      <c r="L1823" s="72"/>
      <c r="M1823" s="42">
        <f>IF($D$5=Abfrage!$O$2,(MONTH(C1823)),(VLOOKUP((MONTH(C1823)),Abfrage!$I$2:$J$13,2,FALSE)))</f>
        <v>1</v>
      </c>
      <c r="N1823" s="18">
        <f t="shared" si="196"/>
        <v>0</v>
      </c>
      <c r="O1823" s="18">
        <f t="shared" si="201"/>
        <v>0</v>
      </c>
      <c r="P1823" s="18">
        <f t="shared" si="197"/>
        <v>0</v>
      </c>
      <c r="Q1823" s="18">
        <f t="shared" si="198"/>
        <v>0</v>
      </c>
      <c r="R1823" s="18">
        <f t="shared" si="199"/>
        <v>0</v>
      </c>
      <c r="S1823" s="18">
        <f t="shared" si="200"/>
        <v>0</v>
      </c>
      <c r="T1823" s="52" t="e">
        <f>VLOOKUP(I1823,Konten!A:D,4,FALSE)</f>
        <v>#N/A</v>
      </c>
    </row>
    <row r="1824" spans="1:20">
      <c r="A1824" s="67"/>
      <c r="B1824" s="67">
        <f t="shared" si="202"/>
        <v>1815</v>
      </c>
      <c r="C1824" s="68"/>
      <c r="D1824" s="69"/>
      <c r="E1824" s="69"/>
      <c r="F1824" s="69"/>
      <c r="G1824" s="70"/>
      <c r="H1824" s="69"/>
      <c r="I1824" s="70"/>
      <c r="J1824" s="71"/>
      <c r="K1824" s="71"/>
      <c r="L1824" s="72"/>
      <c r="M1824" s="42">
        <f>IF($D$5=Abfrage!$O$2,(MONTH(C1824)),(VLOOKUP((MONTH(C1824)),Abfrage!$I$2:$J$13,2,FALSE)))</f>
        <v>1</v>
      </c>
      <c r="N1824" s="18">
        <f t="shared" si="196"/>
        <v>0</v>
      </c>
      <c r="O1824" s="18">
        <f t="shared" si="201"/>
        <v>0</v>
      </c>
      <c r="P1824" s="18">
        <f t="shared" si="197"/>
        <v>0</v>
      </c>
      <c r="Q1824" s="18">
        <f t="shared" si="198"/>
        <v>0</v>
      </c>
      <c r="R1824" s="18">
        <f t="shared" si="199"/>
        <v>0</v>
      </c>
      <c r="S1824" s="18">
        <f t="shared" si="200"/>
        <v>0</v>
      </c>
      <c r="T1824" s="52" t="e">
        <f>VLOOKUP(I1824,Konten!A:D,4,FALSE)</f>
        <v>#N/A</v>
      </c>
    </row>
    <row r="1825" spans="1:20">
      <c r="A1825" s="67"/>
      <c r="B1825" s="67">
        <f t="shared" si="202"/>
        <v>1816</v>
      </c>
      <c r="C1825" s="68"/>
      <c r="D1825" s="69"/>
      <c r="E1825" s="69"/>
      <c r="F1825" s="69"/>
      <c r="G1825" s="70"/>
      <c r="H1825" s="69"/>
      <c r="I1825" s="70"/>
      <c r="J1825" s="71"/>
      <c r="K1825" s="71"/>
      <c r="L1825" s="72"/>
      <c r="M1825" s="42">
        <f>IF($D$5=Abfrage!$O$2,(MONTH(C1825)),(VLOOKUP((MONTH(C1825)),Abfrage!$I$2:$J$13,2,FALSE)))</f>
        <v>1</v>
      </c>
      <c r="N1825" s="18">
        <f t="shared" si="196"/>
        <v>0</v>
      </c>
      <c r="O1825" s="18">
        <f t="shared" si="201"/>
        <v>0</v>
      </c>
      <c r="P1825" s="18">
        <f t="shared" si="197"/>
        <v>0</v>
      </c>
      <c r="Q1825" s="18">
        <f t="shared" si="198"/>
        <v>0</v>
      </c>
      <c r="R1825" s="18">
        <f t="shared" si="199"/>
        <v>0</v>
      </c>
      <c r="S1825" s="18">
        <f t="shared" si="200"/>
        <v>0</v>
      </c>
      <c r="T1825" s="52" t="e">
        <f>VLOOKUP(I1825,Konten!A:D,4,FALSE)</f>
        <v>#N/A</v>
      </c>
    </row>
    <row r="1826" spans="1:20">
      <c r="A1826" s="67"/>
      <c r="B1826" s="67">
        <f t="shared" si="202"/>
        <v>1817</v>
      </c>
      <c r="C1826" s="68"/>
      <c r="D1826" s="69"/>
      <c r="E1826" s="69"/>
      <c r="F1826" s="69"/>
      <c r="G1826" s="70"/>
      <c r="H1826" s="69"/>
      <c r="I1826" s="70"/>
      <c r="J1826" s="71"/>
      <c r="K1826" s="71"/>
      <c r="L1826" s="72"/>
      <c r="M1826" s="42">
        <f>IF($D$5=Abfrage!$O$2,(MONTH(C1826)),(VLOOKUP((MONTH(C1826)),Abfrage!$I$2:$J$13,2,FALSE)))</f>
        <v>1</v>
      </c>
      <c r="N1826" s="18">
        <f t="shared" si="196"/>
        <v>0</v>
      </c>
      <c r="O1826" s="18">
        <f t="shared" si="201"/>
        <v>0</v>
      </c>
      <c r="P1826" s="18">
        <f t="shared" si="197"/>
        <v>0</v>
      </c>
      <c r="Q1826" s="18">
        <f t="shared" si="198"/>
        <v>0</v>
      </c>
      <c r="R1826" s="18">
        <f t="shared" si="199"/>
        <v>0</v>
      </c>
      <c r="S1826" s="18">
        <f t="shared" si="200"/>
        <v>0</v>
      </c>
      <c r="T1826" s="52" t="e">
        <f>VLOOKUP(I1826,Konten!A:D,4,FALSE)</f>
        <v>#N/A</v>
      </c>
    </row>
    <row r="1827" spans="1:20">
      <c r="A1827" s="67"/>
      <c r="B1827" s="67">
        <f t="shared" si="202"/>
        <v>1818</v>
      </c>
      <c r="C1827" s="68"/>
      <c r="D1827" s="69"/>
      <c r="E1827" s="69"/>
      <c r="F1827" s="69"/>
      <c r="G1827" s="70"/>
      <c r="H1827" s="69"/>
      <c r="I1827" s="70"/>
      <c r="J1827" s="71"/>
      <c r="K1827" s="71"/>
      <c r="L1827" s="72"/>
      <c r="M1827" s="42">
        <f>IF($D$5=Abfrage!$O$2,(MONTH(C1827)),(VLOOKUP((MONTH(C1827)),Abfrage!$I$2:$J$13,2,FALSE)))</f>
        <v>1</v>
      </c>
      <c r="N1827" s="18">
        <f t="shared" si="196"/>
        <v>0</v>
      </c>
      <c r="O1827" s="18">
        <f t="shared" si="201"/>
        <v>0</v>
      </c>
      <c r="P1827" s="18">
        <f t="shared" si="197"/>
        <v>0</v>
      </c>
      <c r="Q1827" s="18">
        <f t="shared" si="198"/>
        <v>0</v>
      </c>
      <c r="R1827" s="18">
        <f t="shared" si="199"/>
        <v>0</v>
      </c>
      <c r="S1827" s="18">
        <f t="shared" si="200"/>
        <v>0</v>
      </c>
      <c r="T1827" s="52" t="e">
        <f>VLOOKUP(I1827,Konten!A:D,4,FALSE)</f>
        <v>#N/A</v>
      </c>
    </row>
    <row r="1828" spans="1:20">
      <c r="A1828" s="67"/>
      <c r="B1828" s="67">
        <f t="shared" si="202"/>
        <v>1819</v>
      </c>
      <c r="C1828" s="68"/>
      <c r="D1828" s="69"/>
      <c r="E1828" s="69"/>
      <c r="F1828" s="69"/>
      <c r="G1828" s="70"/>
      <c r="H1828" s="69"/>
      <c r="I1828" s="70"/>
      <c r="J1828" s="71"/>
      <c r="K1828" s="71"/>
      <c r="L1828" s="72"/>
      <c r="M1828" s="42">
        <f>IF($D$5=Abfrage!$O$2,(MONTH(C1828)),(VLOOKUP((MONTH(C1828)),Abfrage!$I$2:$J$13,2,FALSE)))</f>
        <v>1</v>
      </c>
      <c r="N1828" s="18">
        <f t="shared" si="196"/>
        <v>0</v>
      </c>
      <c r="O1828" s="18">
        <f t="shared" si="201"/>
        <v>0</v>
      </c>
      <c r="P1828" s="18">
        <f t="shared" si="197"/>
        <v>0</v>
      </c>
      <c r="Q1828" s="18">
        <f t="shared" si="198"/>
        <v>0</v>
      </c>
      <c r="R1828" s="18">
        <f t="shared" si="199"/>
        <v>0</v>
      </c>
      <c r="S1828" s="18">
        <f t="shared" si="200"/>
        <v>0</v>
      </c>
      <c r="T1828" s="52" t="e">
        <f>VLOOKUP(I1828,Konten!A:D,4,FALSE)</f>
        <v>#N/A</v>
      </c>
    </row>
    <row r="1829" spans="1:20">
      <c r="A1829" s="67"/>
      <c r="B1829" s="67">
        <f t="shared" si="202"/>
        <v>1820</v>
      </c>
      <c r="C1829" s="68"/>
      <c r="D1829" s="69"/>
      <c r="E1829" s="69"/>
      <c r="F1829" s="69"/>
      <c r="G1829" s="70"/>
      <c r="H1829" s="69"/>
      <c r="I1829" s="70"/>
      <c r="J1829" s="71"/>
      <c r="K1829" s="71"/>
      <c r="L1829" s="72"/>
      <c r="M1829" s="42">
        <f>IF($D$5=Abfrage!$O$2,(MONTH(C1829)),(VLOOKUP((MONTH(C1829)),Abfrage!$I$2:$J$13,2,FALSE)))</f>
        <v>1</v>
      </c>
      <c r="N1829" s="18">
        <f t="shared" si="196"/>
        <v>0</v>
      </c>
      <c r="O1829" s="18">
        <f t="shared" si="201"/>
        <v>0</v>
      </c>
      <c r="P1829" s="18">
        <f t="shared" si="197"/>
        <v>0</v>
      </c>
      <c r="Q1829" s="18">
        <f t="shared" si="198"/>
        <v>0</v>
      </c>
      <c r="R1829" s="18">
        <f t="shared" si="199"/>
        <v>0</v>
      </c>
      <c r="S1829" s="18">
        <f t="shared" si="200"/>
        <v>0</v>
      </c>
      <c r="T1829" s="52" t="e">
        <f>VLOOKUP(I1829,Konten!A:D,4,FALSE)</f>
        <v>#N/A</v>
      </c>
    </row>
    <row r="1830" spans="1:20">
      <c r="A1830" s="67"/>
      <c r="B1830" s="67">
        <f t="shared" si="202"/>
        <v>1821</v>
      </c>
      <c r="C1830" s="68"/>
      <c r="D1830" s="69"/>
      <c r="E1830" s="69"/>
      <c r="F1830" s="69"/>
      <c r="G1830" s="70"/>
      <c r="H1830" s="69"/>
      <c r="I1830" s="70"/>
      <c r="J1830" s="71"/>
      <c r="K1830" s="71"/>
      <c r="L1830" s="72"/>
      <c r="M1830" s="42">
        <f>IF($D$5=Abfrage!$O$2,(MONTH(C1830)),(VLOOKUP((MONTH(C1830)),Abfrage!$I$2:$J$13,2,FALSE)))</f>
        <v>1</v>
      </c>
      <c r="N1830" s="18">
        <f t="shared" si="196"/>
        <v>0</v>
      </c>
      <c r="O1830" s="18">
        <f t="shared" si="201"/>
        <v>0</v>
      </c>
      <c r="P1830" s="18">
        <f t="shared" si="197"/>
        <v>0</v>
      </c>
      <c r="Q1830" s="18">
        <f t="shared" si="198"/>
        <v>0</v>
      </c>
      <c r="R1830" s="18">
        <f t="shared" si="199"/>
        <v>0</v>
      </c>
      <c r="S1830" s="18">
        <f t="shared" si="200"/>
        <v>0</v>
      </c>
      <c r="T1830" s="52" t="e">
        <f>VLOOKUP(I1830,Konten!A:D,4,FALSE)</f>
        <v>#N/A</v>
      </c>
    </row>
    <row r="1831" spans="1:20">
      <c r="A1831" s="67"/>
      <c r="B1831" s="67">
        <f t="shared" si="202"/>
        <v>1822</v>
      </c>
      <c r="C1831" s="68"/>
      <c r="D1831" s="69"/>
      <c r="E1831" s="69"/>
      <c r="F1831" s="69"/>
      <c r="G1831" s="70"/>
      <c r="H1831" s="69"/>
      <c r="I1831" s="70"/>
      <c r="J1831" s="71"/>
      <c r="K1831" s="71"/>
      <c r="L1831" s="72"/>
      <c r="M1831" s="42">
        <f>IF($D$5=Abfrage!$O$2,(MONTH(C1831)),(VLOOKUP((MONTH(C1831)),Abfrage!$I$2:$J$13,2,FALSE)))</f>
        <v>1</v>
      </c>
      <c r="N1831" s="18">
        <f t="shared" si="196"/>
        <v>0</v>
      </c>
      <c r="O1831" s="18">
        <f t="shared" si="201"/>
        <v>0</v>
      </c>
      <c r="P1831" s="18">
        <f t="shared" si="197"/>
        <v>0</v>
      </c>
      <c r="Q1831" s="18">
        <f t="shared" si="198"/>
        <v>0</v>
      </c>
      <c r="R1831" s="18">
        <f t="shared" si="199"/>
        <v>0</v>
      </c>
      <c r="S1831" s="18">
        <f t="shared" si="200"/>
        <v>0</v>
      </c>
      <c r="T1831" s="52" t="e">
        <f>VLOOKUP(I1831,Konten!A:D,4,FALSE)</f>
        <v>#N/A</v>
      </c>
    </row>
    <row r="1832" spans="1:20">
      <c r="A1832" s="67"/>
      <c r="B1832" s="67">
        <f t="shared" si="202"/>
        <v>1823</v>
      </c>
      <c r="C1832" s="68"/>
      <c r="D1832" s="69"/>
      <c r="E1832" s="69"/>
      <c r="F1832" s="69"/>
      <c r="G1832" s="70"/>
      <c r="H1832" s="69"/>
      <c r="I1832" s="70"/>
      <c r="J1832" s="71"/>
      <c r="K1832" s="71"/>
      <c r="L1832" s="72"/>
      <c r="M1832" s="42">
        <f>IF($D$5=Abfrage!$O$2,(MONTH(C1832)),(VLOOKUP((MONTH(C1832)),Abfrage!$I$2:$J$13,2,FALSE)))</f>
        <v>1</v>
      </c>
      <c r="N1832" s="18">
        <f t="shared" si="196"/>
        <v>0</v>
      </c>
      <c r="O1832" s="18">
        <f t="shared" si="201"/>
        <v>0</v>
      </c>
      <c r="P1832" s="18">
        <f t="shared" si="197"/>
        <v>0</v>
      </c>
      <c r="Q1832" s="18">
        <f t="shared" si="198"/>
        <v>0</v>
      </c>
      <c r="R1832" s="18">
        <f t="shared" si="199"/>
        <v>0</v>
      </c>
      <c r="S1832" s="18">
        <f t="shared" si="200"/>
        <v>0</v>
      </c>
      <c r="T1832" s="52" t="e">
        <f>VLOOKUP(I1832,Konten!A:D,4,FALSE)</f>
        <v>#N/A</v>
      </c>
    </row>
    <row r="1833" spans="1:20">
      <c r="A1833" s="67"/>
      <c r="B1833" s="67">
        <f t="shared" si="202"/>
        <v>1824</v>
      </c>
      <c r="C1833" s="68"/>
      <c r="D1833" s="69"/>
      <c r="E1833" s="69"/>
      <c r="F1833" s="69"/>
      <c r="G1833" s="70"/>
      <c r="H1833" s="69"/>
      <c r="I1833" s="70"/>
      <c r="J1833" s="71"/>
      <c r="K1833" s="71"/>
      <c r="L1833" s="72"/>
      <c r="M1833" s="42">
        <f>IF($D$5=Abfrage!$O$2,(MONTH(C1833)),(VLOOKUP((MONTH(C1833)),Abfrage!$I$2:$J$13,2,FALSE)))</f>
        <v>1</v>
      </c>
      <c r="N1833" s="18">
        <f t="shared" si="196"/>
        <v>0</v>
      </c>
      <c r="O1833" s="18">
        <f t="shared" si="201"/>
        <v>0</v>
      </c>
      <c r="P1833" s="18">
        <f t="shared" si="197"/>
        <v>0</v>
      </c>
      <c r="Q1833" s="18">
        <f t="shared" si="198"/>
        <v>0</v>
      </c>
      <c r="R1833" s="18">
        <f t="shared" si="199"/>
        <v>0</v>
      </c>
      <c r="S1833" s="18">
        <f t="shared" si="200"/>
        <v>0</v>
      </c>
      <c r="T1833" s="52" t="e">
        <f>VLOOKUP(I1833,Konten!A:D,4,FALSE)</f>
        <v>#N/A</v>
      </c>
    </row>
    <row r="1834" spans="1:20">
      <c r="A1834" s="67"/>
      <c r="B1834" s="67">
        <f t="shared" si="202"/>
        <v>1825</v>
      </c>
      <c r="C1834" s="68"/>
      <c r="D1834" s="69"/>
      <c r="E1834" s="69"/>
      <c r="F1834" s="69"/>
      <c r="G1834" s="70"/>
      <c r="H1834" s="69"/>
      <c r="I1834" s="70"/>
      <c r="J1834" s="71"/>
      <c r="K1834" s="71"/>
      <c r="L1834" s="72"/>
      <c r="M1834" s="42">
        <f>IF($D$5=Abfrage!$O$2,(MONTH(C1834)),(VLOOKUP((MONTH(C1834)),Abfrage!$I$2:$J$13,2,FALSE)))</f>
        <v>1</v>
      </c>
      <c r="N1834" s="18">
        <f t="shared" si="196"/>
        <v>0</v>
      </c>
      <c r="O1834" s="18">
        <f t="shared" si="201"/>
        <v>0</v>
      </c>
      <c r="P1834" s="18">
        <f t="shared" si="197"/>
        <v>0</v>
      </c>
      <c r="Q1834" s="18">
        <f t="shared" si="198"/>
        <v>0</v>
      </c>
      <c r="R1834" s="18">
        <f t="shared" si="199"/>
        <v>0</v>
      </c>
      <c r="S1834" s="18">
        <f t="shared" si="200"/>
        <v>0</v>
      </c>
      <c r="T1834" s="52" t="e">
        <f>VLOOKUP(I1834,Konten!A:D,4,FALSE)</f>
        <v>#N/A</v>
      </c>
    </row>
    <row r="1835" spans="1:20">
      <c r="A1835" s="67"/>
      <c r="B1835" s="67">
        <f t="shared" si="202"/>
        <v>1826</v>
      </c>
      <c r="C1835" s="68"/>
      <c r="D1835" s="69"/>
      <c r="E1835" s="69"/>
      <c r="F1835" s="69"/>
      <c r="G1835" s="70"/>
      <c r="H1835" s="69"/>
      <c r="I1835" s="70"/>
      <c r="J1835" s="71"/>
      <c r="K1835" s="71"/>
      <c r="L1835" s="72"/>
      <c r="M1835" s="42">
        <f>IF($D$5=Abfrage!$O$2,(MONTH(C1835)),(VLOOKUP((MONTH(C1835)),Abfrage!$I$2:$J$13,2,FALSE)))</f>
        <v>1</v>
      </c>
      <c r="N1835" s="18">
        <f t="shared" si="196"/>
        <v>0</v>
      </c>
      <c r="O1835" s="18">
        <f t="shared" si="201"/>
        <v>0</v>
      </c>
      <c r="P1835" s="18">
        <f t="shared" si="197"/>
        <v>0</v>
      </c>
      <c r="Q1835" s="18">
        <f t="shared" si="198"/>
        <v>0</v>
      </c>
      <c r="R1835" s="18">
        <f t="shared" si="199"/>
        <v>0</v>
      </c>
      <c r="S1835" s="18">
        <f t="shared" si="200"/>
        <v>0</v>
      </c>
      <c r="T1835" s="52" t="e">
        <f>VLOOKUP(I1835,Konten!A:D,4,FALSE)</f>
        <v>#N/A</v>
      </c>
    </row>
    <row r="1836" spans="1:20">
      <c r="A1836" s="67"/>
      <c r="B1836" s="67">
        <f t="shared" si="202"/>
        <v>1827</v>
      </c>
      <c r="C1836" s="68"/>
      <c r="D1836" s="69"/>
      <c r="E1836" s="69"/>
      <c r="F1836" s="69"/>
      <c r="G1836" s="70"/>
      <c r="H1836" s="69"/>
      <c r="I1836" s="70"/>
      <c r="J1836" s="71"/>
      <c r="K1836" s="71"/>
      <c r="L1836" s="72"/>
      <c r="M1836" s="42">
        <f>IF($D$5=Abfrage!$O$2,(MONTH(C1836)),(VLOOKUP((MONTH(C1836)),Abfrage!$I$2:$J$13,2,FALSE)))</f>
        <v>1</v>
      </c>
      <c r="N1836" s="18">
        <f t="shared" si="196"/>
        <v>0</v>
      </c>
      <c r="O1836" s="18">
        <f t="shared" si="201"/>
        <v>0</v>
      </c>
      <c r="P1836" s="18">
        <f t="shared" si="197"/>
        <v>0</v>
      </c>
      <c r="Q1836" s="18">
        <f t="shared" si="198"/>
        <v>0</v>
      </c>
      <c r="R1836" s="18">
        <f t="shared" si="199"/>
        <v>0</v>
      </c>
      <c r="S1836" s="18">
        <f t="shared" si="200"/>
        <v>0</v>
      </c>
      <c r="T1836" s="52" t="e">
        <f>VLOOKUP(I1836,Konten!A:D,4,FALSE)</f>
        <v>#N/A</v>
      </c>
    </row>
    <row r="1837" spans="1:20">
      <c r="A1837" s="67"/>
      <c r="B1837" s="67">
        <f t="shared" si="202"/>
        <v>1828</v>
      </c>
      <c r="C1837" s="68"/>
      <c r="D1837" s="69"/>
      <c r="E1837" s="69"/>
      <c r="F1837" s="69"/>
      <c r="G1837" s="70"/>
      <c r="H1837" s="69"/>
      <c r="I1837" s="70"/>
      <c r="J1837" s="71"/>
      <c r="K1837" s="71"/>
      <c r="L1837" s="72"/>
      <c r="M1837" s="42">
        <f>IF($D$5=Abfrage!$O$2,(MONTH(C1837)),(VLOOKUP((MONTH(C1837)),Abfrage!$I$2:$J$13,2,FALSE)))</f>
        <v>1</v>
      </c>
      <c r="N1837" s="18">
        <f t="shared" si="196"/>
        <v>0</v>
      </c>
      <c r="O1837" s="18">
        <f t="shared" si="201"/>
        <v>0</v>
      </c>
      <c r="P1837" s="18">
        <f t="shared" si="197"/>
        <v>0</v>
      </c>
      <c r="Q1837" s="18">
        <f t="shared" si="198"/>
        <v>0</v>
      </c>
      <c r="R1837" s="18">
        <f t="shared" si="199"/>
        <v>0</v>
      </c>
      <c r="S1837" s="18">
        <f t="shared" si="200"/>
        <v>0</v>
      </c>
      <c r="T1837" s="52" t="e">
        <f>VLOOKUP(I1837,Konten!A:D,4,FALSE)</f>
        <v>#N/A</v>
      </c>
    </row>
    <row r="1838" spans="1:20">
      <c r="A1838" s="67"/>
      <c r="B1838" s="67">
        <f t="shared" si="202"/>
        <v>1829</v>
      </c>
      <c r="C1838" s="68"/>
      <c r="D1838" s="69"/>
      <c r="E1838" s="69"/>
      <c r="F1838" s="69"/>
      <c r="G1838" s="70"/>
      <c r="H1838" s="69"/>
      <c r="I1838" s="70"/>
      <c r="J1838" s="71"/>
      <c r="K1838" s="71"/>
      <c r="L1838" s="72"/>
      <c r="M1838" s="42">
        <f>IF($D$5=Abfrage!$O$2,(MONTH(C1838)),(VLOOKUP((MONTH(C1838)),Abfrage!$I$2:$J$13,2,FALSE)))</f>
        <v>1</v>
      </c>
      <c r="N1838" s="18">
        <f t="shared" si="196"/>
        <v>0</v>
      </c>
      <c r="O1838" s="18">
        <f t="shared" si="201"/>
        <v>0</v>
      </c>
      <c r="P1838" s="18">
        <f t="shared" si="197"/>
        <v>0</v>
      </c>
      <c r="Q1838" s="18">
        <f t="shared" si="198"/>
        <v>0</v>
      </c>
      <c r="R1838" s="18">
        <f t="shared" si="199"/>
        <v>0</v>
      </c>
      <c r="S1838" s="18">
        <f t="shared" si="200"/>
        <v>0</v>
      </c>
      <c r="T1838" s="52" t="e">
        <f>VLOOKUP(I1838,Konten!A:D,4,FALSE)</f>
        <v>#N/A</v>
      </c>
    </row>
    <row r="1839" spans="1:20">
      <c r="A1839" s="67"/>
      <c r="B1839" s="67">
        <f t="shared" si="202"/>
        <v>1830</v>
      </c>
      <c r="C1839" s="68"/>
      <c r="D1839" s="69"/>
      <c r="E1839" s="69"/>
      <c r="F1839" s="69"/>
      <c r="G1839" s="70"/>
      <c r="H1839" s="69"/>
      <c r="I1839" s="70"/>
      <c r="J1839" s="71"/>
      <c r="K1839" s="71"/>
      <c r="L1839" s="72"/>
      <c r="M1839" s="42">
        <f>IF($D$5=Abfrage!$O$2,(MONTH(C1839)),(VLOOKUP((MONTH(C1839)),Abfrage!$I$2:$J$13,2,FALSE)))</f>
        <v>1</v>
      </c>
      <c r="N1839" s="18">
        <f t="shared" si="196"/>
        <v>0</v>
      </c>
      <c r="O1839" s="18">
        <f t="shared" si="201"/>
        <v>0</v>
      </c>
      <c r="P1839" s="18">
        <f t="shared" si="197"/>
        <v>0</v>
      </c>
      <c r="Q1839" s="18">
        <f t="shared" si="198"/>
        <v>0</v>
      </c>
      <c r="R1839" s="18">
        <f t="shared" si="199"/>
        <v>0</v>
      </c>
      <c r="S1839" s="18">
        <f t="shared" si="200"/>
        <v>0</v>
      </c>
      <c r="T1839" s="52" t="e">
        <f>VLOOKUP(I1839,Konten!A:D,4,FALSE)</f>
        <v>#N/A</v>
      </c>
    </row>
    <row r="1840" spans="1:20">
      <c r="A1840" s="67"/>
      <c r="B1840" s="67">
        <f t="shared" si="202"/>
        <v>1831</v>
      </c>
      <c r="C1840" s="68"/>
      <c r="D1840" s="69"/>
      <c r="E1840" s="69"/>
      <c r="F1840" s="69"/>
      <c r="G1840" s="70"/>
      <c r="H1840" s="69"/>
      <c r="I1840" s="70"/>
      <c r="J1840" s="71"/>
      <c r="K1840" s="71"/>
      <c r="L1840" s="72"/>
      <c r="M1840" s="42">
        <f>IF($D$5=Abfrage!$O$2,(MONTH(C1840)),(VLOOKUP((MONTH(C1840)),Abfrage!$I$2:$J$13,2,FALSE)))</f>
        <v>1</v>
      </c>
      <c r="N1840" s="18">
        <f t="shared" si="196"/>
        <v>0</v>
      </c>
      <c r="O1840" s="18">
        <f t="shared" si="201"/>
        <v>0</v>
      </c>
      <c r="P1840" s="18">
        <f t="shared" si="197"/>
        <v>0</v>
      </c>
      <c r="Q1840" s="18">
        <f t="shared" si="198"/>
        <v>0</v>
      </c>
      <c r="R1840" s="18">
        <f t="shared" si="199"/>
        <v>0</v>
      </c>
      <c r="S1840" s="18">
        <f t="shared" si="200"/>
        <v>0</v>
      </c>
      <c r="T1840" s="52" t="e">
        <f>VLOOKUP(I1840,Konten!A:D,4,FALSE)</f>
        <v>#N/A</v>
      </c>
    </row>
    <row r="1841" spans="1:20">
      <c r="A1841" s="67"/>
      <c r="B1841" s="67">
        <f t="shared" si="202"/>
        <v>1832</v>
      </c>
      <c r="C1841" s="68"/>
      <c r="D1841" s="69"/>
      <c r="E1841" s="69"/>
      <c r="F1841" s="69"/>
      <c r="G1841" s="70"/>
      <c r="H1841" s="69"/>
      <c r="I1841" s="70"/>
      <c r="J1841" s="71"/>
      <c r="K1841" s="71"/>
      <c r="L1841" s="72"/>
      <c r="M1841" s="42">
        <f>IF($D$5=Abfrage!$O$2,(MONTH(C1841)),(VLOOKUP((MONTH(C1841)),Abfrage!$I$2:$J$13,2,FALSE)))</f>
        <v>1</v>
      </c>
      <c r="N1841" s="18">
        <f t="shared" si="196"/>
        <v>0</v>
      </c>
      <c r="O1841" s="18">
        <f t="shared" si="201"/>
        <v>0</v>
      </c>
      <c r="P1841" s="18">
        <f t="shared" si="197"/>
        <v>0</v>
      </c>
      <c r="Q1841" s="18">
        <f t="shared" si="198"/>
        <v>0</v>
      </c>
      <c r="R1841" s="18">
        <f t="shared" si="199"/>
        <v>0</v>
      </c>
      <c r="S1841" s="18">
        <f t="shared" si="200"/>
        <v>0</v>
      </c>
      <c r="T1841" s="52" t="e">
        <f>VLOOKUP(I1841,Konten!A:D,4,FALSE)</f>
        <v>#N/A</v>
      </c>
    </row>
    <row r="1842" spans="1:20">
      <c r="A1842" s="67"/>
      <c r="B1842" s="67">
        <f t="shared" si="202"/>
        <v>1833</v>
      </c>
      <c r="C1842" s="68"/>
      <c r="D1842" s="69"/>
      <c r="E1842" s="69"/>
      <c r="F1842" s="69"/>
      <c r="G1842" s="70"/>
      <c r="H1842" s="69"/>
      <c r="I1842" s="70"/>
      <c r="J1842" s="71"/>
      <c r="K1842" s="71"/>
      <c r="L1842" s="72"/>
      <c r="M1842" s="42">
        <f>IF($D$5=Abfrage!$O$2,(MONTH(C1842)),(VLOOKUP((MONTH(C1842)),Abfrage!$I$2:$J$13,2,FALSE)))</f>
        <v>1</v>
      </c>
      <c r="N1842" s="18">
        <f t="shared" si="196"/>
        <v>0</v>
      </c>
      <c r="O1842" s="18">
        <f t="shared" si="201"/>
        <v>0</v>
      </c>
      <c r="P1842" s="18">
        <f t="shared" si="197"/>
        <v>0</v>
      </c>
      <c r="Q1842" s="18">
        <f t="shared" si="198"/>
        <v>0</v>
      </c>
      <c r="R1842" s="18">
        <f t="shared" si="199"/>
        <v>0</v>
      </c>
      <c r="S1842" s="18">
        <f t="shared" si="200"/>
        <v>0</v>
      </c>
      <c r="T1842" s="52" t="e">
        <f>VLOOKUP(I1842,Konten!A:D,4,FALSE)</f>
        <v>#N/A</v>
      </c>
    </row>
    <row r="1843" spans="1:20">
      <c r="A1843" s="67"/>
      <c r="B1843" s="67">
        <f t="shared" si="202"/>
        <v>1834</v>
      </c>
      <c r="C1843" s="68"/>
      <c r="D1843" s="69"/>
      <c r="E1843" s="69"/>
      <c r="F1843" s="69"/>
      <c r="G1843" s="70"/>
      <c r="H1843" s="69"/>
      <c r="I1843" s="70"/>
      <c r="J1843" s="71"/>
      <c r="K1843" s="71"/>
      <c r="L1843" s="72"/>
      <c r="M1843" s="42">
        <f>IF($D$5=Abfrage!$O$2,(MONTH(C1843)),(VLOOKUP((MONTH(C1843)),Abfrage!$I$2:$J$13,2,FALSE)))</f>
        <v>1</v>
      </c>
      <c r="N1843" s="18">
        <f t="shared" si="196"/>
        <v>0</v>
      </c>
      <c r="O1843" s="18">
        <f t="shared" si="201"/>
        <v>0</v>
      </c>
      <c r="P1843" s="18">
        <f t="shared" si="197"/>
        <v>0</v>
      </c>
      <c r="Q1843" s="18">
        <f t="shared" si="198"/>
        <v>0</v>
      </c>
      <c r="R1843" s="18">
        <f t="shared" si="199"/>
        <v>0</v>
      </c>
      <c r="S1843" s="18">
        <f t="shared" si="200"/>
        <v>0</v>
      </c>
      <c r="T1843" s="52" t="e">
        <f>VLOOKUP(I1843,Konten!A:D,4,FALSE)</f>
        <v>#N/A</v>
      </c>
    </row>
    <row r="1844" spans="1:20">
      <c r="A1844" s="67"/>
      <c r="B1844" s="67">
        <f t="shared" si="202"/>
        <v>1835</v>
      </c>
      <c r="C1844" s="68"/>
      <c r="D1844" s="69"/>
      <c r="E1844" s="69"/>
      <c r="F1844" s="69"/>
      <c r="G1844" s="70"/>
      <c r="H1844" s="69"/>
      <c r="I1844" s="70"/>
      <c r="J1844" s="71"/>
      <c r="K1844" s="71"/>
      <c r="L1844" s="72"/>
      <c r="M1844" s="42">
        <f>IF($D$5=Abfrage!$O$2,(MONTH(C1844)),(VLOOKUP((MONTH(C1844)),Abfrage!$I$2:$J$13,2,FALSE)))</f>
        <v>1</v>
      </c>
      <c r="N1844" s="18">
        <f t="shared" si="196"/>
        <v>0</v>
      </c>
      <c r="O1844" s="18">
        <f t="shared" si="201"/>
        <v>0</v>
      </c>
      <c r="P1844" s="18">
        <f t="shared" si="197"/>
        <v>0</v>
      </c>
      <c r="Q1844" s="18">
        <f t="shared" si="198"/>
        <v>0</v>
      </c>
      <c r="R1844" s="18">
        <f t="shared" si="199"/>
        <v>0</v>
      </c>
      <c r="S1844" s="18">
        <f t="shared" si="200"/>
        <v>0</v>
      </c>
      <c r="T1844" s="52" t="e">
        <f>VLOOKUP(I1844,Konten!A:D,4,FALSE)</f>
        <v>#N/A</v>
      </c>
    </row>
    <row r="1845" spans="1:20">
      <c r="A1845" s="67"/>
      <c r="B1845" s="67">
        <f t="shared" si="202"/>
        <v>1836</v>
      </c>
      <c r="C1845" s="68"/>
      <c r="D1845" s="69"/>
      <c r="E1845" s="69"/>
      <c r="F1845" s="69"/>
      <c r="G1845" s="70"/>
      <c r="H1845" s="69"/>
      <c r="I1845" s="70"/>
      <c r="J1845" s="71"/>
      <c r="K1845" s="71"/>
      <c r="L1845" s="72"/>
      <c r="M1845" s="42">
        <f>IF($D$5=Abfrage!$O$2,(MONTH(C1845)),(VLOOKUP((MONTH(C1845)),Abfrage!$I$2:$J$13,2,FALSE)))</f>
        <v>1</v>
      </c>
      <c r="N1845" s="18">
        <f t="shared" si="196"/>
        <v>0</v>
      </c>
      <c r="O1845" s="18">
        <f t="shared" si="201"/>
        <v>0</v>
      </c>
      <c r="P1845" s="18">
        <f t="shared" si="197"/>
        <v>0</v>
      </c>
      <c r="Q1845" s="18">
        <f t="shared" si="198"/>
        <v>0</v>
      </c>
      <c r="R1845" s="18">
        <f t="shared" si="199"/>
        <v>0</v>
      </c>
      <c r="S1845" s="18">
        <f t="shared" si="200"/>
        <v>0</v>
      </c>
      <c r="T1845" s="52" t="e">
        <f>VLOOKUP(I1845,Konten!A:D,4,FALSE)</f>
        <v>#N/A</v>
      </c>
    </row>
    <row r="1846" spans="1:20">
      <c r="A1846" s="67"/>
      <c r="B1846" s="67">
        <f t="shared" si="202"/>
        <v>1837</v>
      </c>
      <c r="C1846" s="68"/>
      <c r="D1846" s="69"/>
      <c r="E1846" s="69"/>
      <c r="F1846" s="69"/>
      <c r="G1846" s="70"/>
      <c r="H1846" s="69"/>
      <c r="I1846" s="70"/>
      <c r="J1846" s="71"/>
      <c r="K1846" s="71"/>
      <c r="L1846" s="72"/>
      <c r="M1846" s="42">
        <f>IF($D$5=Abfrage!$O$2,(MONTH(C1846)),(VLOOKUP((MONTH(C1846)),Abfrage!$I$2:$J$13,2,FALSE)))</f>
        <v>1</v>
      </c>
      <c r="N1846" s="18">
        <f t="shared" si="196"/>
        <v>0</v>
      </c>
      <c r="O1846" s="18">
        <f t="shared" si="201"/>
        <v>0</v>
      </c>
      <c r="P1846" s="18">
        <f t="shared" si="197"/>
        <v>0</v>
      </c>
      <c r="Q1846" s="18">
        <f t="shared" si="198"/>
        <v>0</v>
      </c>
      <c r="R1846" s="18">
        <f t="shared" si="199"/>
        <v>0</v>
      </c>
      <c r="S1846" s="18">
        <f t="shared" si="200"/>
        <v>0</v>
      </c>
      <c r="T1846" s="52" t="e">
        <f>VLOOKUP(I1846,Konten!A:D,4,FALSE)</f>
        <v>#N/A</v>
      </c>
    </row>
    <row r="1847" spans="1:20">
      <c r="A1847" s="67"/>
      <c r="B1847" s="67">
        <f t="shared" si="202"/>
        <v>1838</v>
      </c>
      <c r="C1847" s="68"/>
      <c r="D1847" s="69"/>
      <c r="E1847" s="69"/>
      <c r="F1847" s="69"/>
      <c r="G1847" s="70"/>
      <c r="H1847" s="69"/>
      <c r="I1847" s="70"/>
      <c r="J1847" s="71"/>
      <c r="K1847" s="71"/>
      <c r="L1847" s="72"/>
      <c r="M1847" s="42">
        <f>IF($D$5=Abfrage!$O$2,(MONTH(C1847)),(VLOOKUP((MONTH(C1847)),Abfrage!$I$2:$J$13,2,FALSE)))</f>
        <v>1</v>
      </c>
      <c r="N1847" s="18">
        <f t="shared" si="196"/>
        <v>0</v>
      </c>
      <c r="O1847" s="18">
        <f t="shared" si="201"/>
        <v>0</v>
      </c>
      <c r="P1847" s="18">
        <f t="shared" si="197"/>
        <v>0</v>
      </c>
      <c r="Q1847" s="18">
        <f t="shared" si="198"/>
        <v>0</v>
      </c>
      <c r="R1847" s="18">
        <f t="shared" si="199"/>
        <v>0</v>
      </c>
      <c r="S1847" s="18">
        <f t="shared" si="200"/>
        <v>0</v>
      </c>
      <c r="T1847" s="52" t="e">
        <f>VLOOKUP(I1847,Konten!A:D,4,FALSE)</f>
        <v>#N/A</v>
      </c>
    </row>
    <row r="1848" spans="1:20">
      <c r="A1848" s="67"/>
      <c r="B1848" s="67">
        <f t="shared" si="202"/>
        <v>1839</v>
      </c>
      <c r="C1848" s="68"/>
      <c r="D1848" s="69"/>
      <c r="E1848" s="69"/>
      <c r="F1848" s="69"/>
      <c r="G1848" s="70"/>
      <c r="H1848" s="69"/>
      <c r="I1848" s="70"/>
      <c r="J1848" s="71"/>
      <c r="K1848" s="71"/>
      <c r="L1848" s="72"/>
      <c r="M1848" s="42">
        <f>IF($D$5=Abfrage!$O$2,(MONTH(C1848)),(VLOOKUP((MONTH(C1848)),Abfrage!$I$2:$J$13,2,FALSE)))</f>
        <v>1</v>
      </c>
      <c r="N1848" s="18">
        <f t="shared" si="196"/>
        <v>0</v>
      </c>
      <c r="O1848" s="18">
        <f t="shared" si="201"/>
        <v>0</v>
      </c>
      <c r="P1848" s="18">
        <f t="shared" si="197"/>
        <v>0</v>
      </c>
      <c r="Q1848" s="18">
        <f t="shared" si="198"/>
        <v>0</v>
      </c>
      <c r="R1848" s="18">
        <f t="shared" si="199"/>
        <v>0</v>
      </c>
      <c r="S1848" s="18">
        <f t="shared" si="200"/>
        <v>0</v>
      </c>
      <c r="T1848" s="52" t="e">
        <f>VLOOKUP(I1848,Konten!A:D,4,FALSE)</f>
        <v>#N/A</v>
      </c>
    </row>
    <row r="1849" spans="1:20">
      <c r="A1849" s="67"/>
      <c r="B1849" s="67">
        <f t="shared" si="202"/>
        <v>1840</v>
      </c>
      <c r="C1849" s="68"/>
      <c r="D1849" s="69"/>
      <c r="E1849" s="69"/>
      <c r="F1849" s="69"/>
      <c r="G1849" s="70"/>
      <c r="H1849" s="69"/>
      <c r="I1849" s="70"/>
      <c r="J1849" s="71"/>
      <c r="K1849" s="71"/>
      <c r="L1849" s="72"/>
      <c r="M1849" s="42">
        <f>IF($D$5=Abfrage!$O$2,(MONTH(C1849)),(VLOOKUP((MONTH(C1849)),Abfrage!$I$2:$J$13,2,FALSE)))</f>
        <v>1</v>
      </c>
      <c r="N1849" s="18">
        <f t="shared" si="196"/>
        <v>0</v>
      </c>
      <c r="O1849" s="18">
        <f t="shared" si="201"/>
        <v>0</v>
      </c>
      <c r="P1849" s="18">
        <f t="shared" si="197"/>
        <v>0</v>
      </c>
      <c r="Q1849" s="18">
        <f t="shared" si="198"/>
        <v>0</v>
      </c>
      <c r="R1849" s="18">
        <f t="shared" si="199"/>
        <v>0</v>
      </c>
      <c r="S1849" s="18">
        <f t="shared" si="200"/>
        <v>0</v>
      </c>
      <c r="T1849" s="52" t="e">
        <f>VLOOKUP(I1849,Konten!A:D,4,FALSE)</f>
        <v>#N/A</v>
      </c>
    </row>
    <row r="1850" spans="1:20">
      <c r="A1850" s="67"/>
      <c r="B1850" s="67">
        <f t="shared" si="202"/>
        <v>1841</v>
      </c>
      <c r="C1850" s="68"/>
      <c r="D1850" s="69"/>
      <c r="E1850" s="69"/>
      <c r="F1850" s="69"/>
      <c r="G1850" s="70"/>
      <c r="H1850" s="69"/>
      <c r="I1850" s="70"/>
      <c r="J1850" s="71"/>
      <c r="K1850" s="71"/>
      <c r="L1850" s="72"/>
      <c r="M1850" s="42">
        <f>IF($D$5=Abfrage!$O$2,(MONTH(C1850)),(VLOOKUP((MONTH(C1850)),Abfrage!$I$2:$J$13,2,FALSE)))</f>
        <v>1</v>
      </c>
      <c r="N1850" s="18">
        <f t="shared" si="196"/>
        <v>0</v>
      </c>
      <c r="O1850" s="18">
        <f t="shared" si="201"/>
        <v>0</v>
      </c>
      <c r="P1850" s="18">
        <f t="shared" si="197"/>
        <v>0</v>
      </c>
      <c r="Q1850" s="18">
        <f t="shared" si="198"/>
        <v>0</v>
      </c>
      <c r="R1850" s="18">
        <f t="shared" si="199"/>
        <v>0</v>
      </c>
      <c r="S1850" s="18">
        <f t="shared" si="200"/>
        <v>0</v>
      </c>
      <c r="T1850" s="52" t="e">
        <f>VLOOKUP(I1850,Konten!A:D,4,FALSE)</f>
        <v>#N/A</v>
      </c>
    </row>
    <row r="1851" spans="1:20">
      <c r="A1851" s="67"/>
      <c r="B1851" s="67">
        <f t="shared" si="202"/>
        <v>1842</v>
      </c>
      <c r="C1851" s="68"/>
      <c r="D1851" s="69"/>
      <c r="E1851" s="69"/>
      <c r="F1851" s="69"/>
      <c r="G1851" s="70"/>
      <c r="H1851" s="69"/>
      <c r="I1851" s="70"/>
      <c r="J1851" s="71"/>
      <c r="K1851" s="71"/>
      <c r="L1851" s="72"/>
      <c r="M1851" s="42">
        <f>IF($D$5=Abfrage!$O$2,(MONTH(C1851)),(VLOOKUP((MONTH(C1851)),Abfrage!$I$2:$J$13,2,FALSE)))</f>
        <v>1</v>
      </c>
      <c r="N1851" s="18">
        <f t="shared" si="196"/>
        <v>0</v>
      </c>
      <c r="O1851" s="18">
        <f t="shared" si="201"/>
        <v>0</v>
      </c>
      <c r="P1851" s="18">
        <f t="shared" si="197"/>
        <v>0</v>
      </c>
      <c r="Q1851" s="18">
        <f t="shared" si="198"/>
        <v>0</v>
      </c>
      <c r="R1851" s="18">
        <f t="shared" si="199"/>
        <v>0</v>
      </c>
      <c r="S1851" s="18">
        <f t="shared" si="200"/>
        <v>0</v>
      </c>
      <c r="T1851" s="52" t="e">
        <f>VLOOKUP(I1851,Konten!A:D,4,FALSE)</f>
        <v>#N/A</v>
      </c>
    </row>
    <row r="1852" spans="1:20">
      <c r="A1852" s="67"/>
      <c r="B1852" s="67">
        <f t="shared" si="202"/>
        <v>1843</v>
      </c>
      <c r="C1852" s="68"/>
      <c r="D1852" s="69"/>
      <c r="E1852" s="69"/>
      <c r="F1852" s="69"/>
      <c r="G1852" s="70"/>
      <c r="H1852" s="69"/>
      <c r="I1852" s="70"/>
      <c r="J1852" s="71"/>
      <c r="K1852" s="71"/>
      <c r="L1852" s="72"/>
      <c r="M1852" s="42">
        <f>IF($D$5=Abfrage!$O$2,(MONTH(C1852)),(VLOOKUP((MONTH(C1852)),Abfrage!$I$2:$J$13,2,FALSE)))</f>
        <v>1</v>
      </c>
      <c r="N1852" s="18">
        <f t="shared" si="196"/>
        <v>0</v>
      </c>
      <c r="O1852" s="18">
        <f t="shared" si="201"/>
        <v>0</v>
      </c>
      <c r="P1852" s="18">
        <f t="shared" si="197"/>
        <v>0</v>
      </c>
      <c r="Q1852" s="18">
        <f t="shared" si="198"/>
        <v>0</v>
      </c>
      <c r="R1852" s="18">
        <f t="shared" si="199"/>
        <v>0</v>
      </c>
      <c r="S1852" s="18">
        <f t="shared" si="200"/>
        <v>0</v>
      </c>
      <c r="T1852" s="52" t="e">
        <f>VLOOKUP(I1852,Konten!A:D,4,FALSE)</f>
        <v>#N/A</v>
      </c>
    </row>
    <row r="1853" spans="1:20">
      <c r="A1853" s="67"/>
      <c r="B1853" s="67">
        <f t="shared" si="202"/>
        <v>1844</v>
      </c>
      <c r="C1853" s="68"/>
      <c r="D1853" s="69"/>
      <c r="E1853" s="69"/>
      <c r="F1853" s="69"/>
      <c r="G1853" s="70"/>
      <c r="H1853" s="69"/>
      <c r="I1853" s="70"/>
      <c r="J1853" s="71"/>
      <c r="K1853" s="71"/>
      <c r="L1853" s="72"/>
      <c r="M1853" s="42">
        <f>IF($D$5=Abfrage!$O$2,(MONTH(C1853)),(VLOOKUP((MONTH(C1853)),Abfrage!$I$2:$J$13,2,FALSE)))</f>
        <v>1</v>
      </c>
      <c r="N1853" s="18">
        <f t="shared" si="196"/>
        <v>0</v>
      </c>
      <c r="O1853" s="18">
        <f t="shared" si="201"/>
        <v>0</v>
      </c>
      <c r="P1853" s="18">
        <f t="shared" si="197"/>
        <v>0</v>
      </c>
      <c r="Q1853" s="18">
        <f t="shared" si="198"/>
        <v>0</v>
      </c>
      <c r="R1853" s="18">
        <f t="shared" si="199"/>
        <v>0</v>
      </c>
      <c r="S1853" s="18">
        <f t="shared" si="200"/>
        <v>0</v>
      </c>
      <c r="T1853" s="52" t="e">
        <f>VLOOKUP(I1853,Konten!A:D,4,FALSE)</f>
        <v>#N/A</v>
      </c>
    </row>
    <row r="1854" spans="1:20">
      <c r="A1854" s="67"/>
      <c r="B1854" s="67">
        <f t="shared" si="202"/>
        <v>1845</v>
      </c>
      <c r="C1854" s="68"/>
      <c r="D1854" s="69"/>
      <c r="E1854" s="69"/>
      <c r="F1854" s="69"/>
      <c r="G1854" s="70"/>
      <c r="H1854" s="69"/>
      <c r="I1854" s="70"/>
      <c r="J1854" s="71"/>
      <c r="K1854" s="71"/>
      <c r="L1854" s="72"/>
      <c r="M1854" s="42">
        <f>IF($D$5=Abfrage!$O$2,(MONTH(C1854)),(VLOOKUP((MONTH(C1854)),Abfrage!$I$2:$J$13,2,FALSE)))</f>
        <v>1</v>
      </c>
      <c r="N1854" s="18">
        <f t="shared" si="196"/>
        <v>0</v>
      </c>
      <c r="O1854" s="18">
        <f t="shared" si="201"/>
        <v>0</v>
      </c>
      <c r="P1854" s="18">
        <f t="shared" si="197"/>
        <v>0</v>
      </c>
      <c r="Q1854" s="18">
        <f t="shared" si="198"/>
        <v>0</v>
      </c>
      <c r="R1854" s="18">
        <f t="shared" si="199"/>
        <v>0</v>
      </c>
      <c r="S1854" s="18">
        <f t="shared" si="200"/>
        <v>0</v>
      </c>
      <c r="T1854" s="52" t="e">
        <f>VLOOKUP(I1854,Konten!A:D,4,FALSE)</f>
        <v>#N/A</v>
      </c>
    </row>
    <row r="1855" spans="1:20">
      <c r="A1855" s="67"/>
      <c r="B1855" s="67">
        <f t="shared" si="202"/>
        <v>1846</v>
      </c>
      <c r="C1855" s="68"/>
      <c r="D1855" s="69"/>
      <c r="E1855" s="69"/>
      <c r="F1855" s="69"/>
      <c r="G1855" s="70"/>
      <c r="H1855" s="69"/>
      <c r="I1855" s="70"/>
      <c r="J1855" s="71"/>
      <c r="K1855" s="71"/>
      <c r="L1855" s="72"/>
      <c r="M1855" s="42">
        <f>IF($D$5=Abfrage!$O$2,(MONTH(C1855)),(VLOOKUP((MONTH(C1855)),Abfrage!$I$2:$J$13,2,FALSE)))</f>
        <v>1</v>
      </c>
      <c r="N1855" s="18">
        <f t="shared" si="196"/>
        <v>0</v>
      </c>
      <c r="O1855" s="18">
        <f t="shared" si="201"/>
        <v>0</v>
      </c>
      <c r="P1855" s="18">
        <f t="shared" si="197"/>
        <v>0</v>
      </c>
      <c r="Q1855" s="18">
        <f t="shared" si="198"/>
        <v>0</v>
      </c>
      <c r="R1855" s="18">
        <f t="shared" si="199"/>
        <v>0</v>
      </c>
      <c r="S1855" s="18">
        <f t="shared" si="200"/>
        <v>0</v>
      </c>
      <c r="T1855" s="52" t="e">
        <f>VLOOKUP(I1855,Konten!A:D,4,FALSE)</f>
        <v>#N/A</v>
      </c>
    </row>
    <row r="1856" spans="1:20">
      <c r="A1856" s="67"/>
      <c r="B1856" s="67">
        <f t="shared" si="202"/>
        <v>1847</v>
      </c>
      <c r="C1856" s="68"/>
      <c r="D1856" s="69"/>
      <c r="E1856" s="69"/>
      <c r="F1856" s="69"/>
      <c r="G1856" s="70"/>
      <c r="H1856" s="69"/>
      <c r="I1856" s="70"/>
      <c r="J1856" s="71"/>
      <c r="K1856" s="71"/>
      <c r="L1856" s="72"/>
      <c r="M1856" s="42">
        <f>IF($D$5=Abfrage!$O$2,(MONTH(C1856)),(VLOOKUP((MONTH(C1856)),Abfrage!$I$2:$J$13,2,FALSE)))</f>
        <v>1</v>
      </c>
      <c r="N1856" s="18">
        <f t="shared" si="196"/>
        <v>0</v>
      </c>
      <c r="O1856" s="18">
        <f t="shared" si="201"/>
        <v>0</v>
      </c>
      <c r="P1856" s="18">
        <f t="shared" si="197"/>
        <v>0</v>
      </c>
      <c r="Q1856" s="18">
        <f t="shared" si="198"/>
        <v>0</v>
      </c>
      <c r="R1856" s="18">
        <f t="shared" si="199"/>
        <v>0</v>
      </c>
      <c r="S1856" s="18">
        <f t="shared" si="200"/>
        <v>0</v>
      </c>
      <c r="T1856" s="52" t="e">
        <f>VLOOKUP(I1856,Konten!A:D,4,FALSE)</f>
        <v>#N/A</v>
      </c>
    </row>
    <row r="1857" spans="1:20">
      <c r="A1857" s="67"/>
      <c r="B1857" s="67">
        <f t="shared" si="202"/>
        <v>1848</v>
      </c>
      <c r="C1857" s="68"/>
      <c r="D1857" s="69"/>
      <c r="E1857" s="69"/>
      <c r="F1857" s="69"/>
      <c r="G1857" s="70"/>
      <c r="H1857" s="69"/>
      <c r="I1857" s="70"/>
      <c r="J1857" s="71"/>
      <c r="K1857" s="71"/>
      <c r="L1857" s="72"/>
      <c r="M1857" s="42">
        <f>IF($D$5=Abfrage!$O$2,(MONTH(C1857)),(VLOOKUP((MONTH(C1857)),Abfrage!$I$2:$J$13,2,FALSE)))</f>
        <v>1</v>
      </c>
      <c r="N1857" s="18">
        <f t="shared" si="196"/>
        <v>0</v>
      </c>
      <c r="O1857" s="18">
        <f t="shared" si="201"/>
        <v>0</v>
      </c>
      <c r="P1857" s="18">
        <f t="shared" si="197"/>
        <v>0</v>
      </c>
      <c r="Q1857" s="18">
        <f t="shared" si="198"/>
        <v>0</v>
      </c>
      <c r="R1857" s="18">
        <f t="shared" si="199"/>
        <v>0</v>
      </c>
      <c r="S1857" s="18">
        <f t="shared" si="200"/>
        <v>0</v>
      </c>
      <c r="T1857" s="52" t="e">
        <f>VLOOKUP(I1857,Konten!A:D,4,FALSE)</f>
        <v>#N/A</v>
      </c>
    </row>
    <row r="1858" spans="1:20">
      <c r="A1858" s="67"/>
      <c r="B1858" s="67">
        <f t="shared" si="202"/>
        <v>1849</v>
      </c>
      <c r="C1858" s="68"/>
      <c r="D1858" s="69"/>
      <c r="E1858" s="69"/>
      <c r="F1858" s="69"/>
      <c r="G1858" s="70"/>
      <c r="H1858" s="69"/>
      <c r="I1858" s="70"/>
      <c r="J1858" s="71"/>
      <c r="K1858" s="71"/>
      <c r="L1858" s="72"/>
      <c r="M1858" s="42">
        <f>IF($D$5=Abfrage!$O$2,(MONTH(C1858)),(VLOOKUP((MONTH(C1858)),Abfrage!$I$2:$J$13,2,FALSE)))</f>
        <v>1</v>
      </c>
      <c r="N1858" s="18">
        <f t="shared" si="196"/>
        <v>0</v>
      </c>
      <c r="O1858" s="18">
        <f t="shared" si="201"/>
        <v>0</v>
      </c>
      <c r="P1858" s="18">
        <f t="shared" si="197"/>
        <v>0</v>
      </c>
      <c r="Q1858" s="18">
        <f t="shared" si="198"/>
        <v>0</v>
      </c>
      <c r="R1858" s="18">
        <f t="shared" si="199"/>
        <v>0</v>
      </c>
      <c r="S1858" s="18">
        <f t="shared" si="200"/>
        <v>0</v>
      </c>
      <c r="T1858" s="52" t="e">
        <f>VLOOKUP(I1858,Konten!A:D,4,FALSE)</f>
        <v>#N/A</v>
      </c>
    </row>
    <row r="1859" spans="1:20">
      <c r="A1859" s="67"/>
      <c r="B1859" s="67">
        <f t="shared" si="202"/>
        <v>1850</v>
      </c>
      <c r="C1859" s="68"/>
      <c r="D1859" s="69"/>
      <c r="E1859" s="69"/>
      <c r="F1859" s="69"/>
      <c r="G1859" s="70"/>
      <c r="H1859" s="69"/>
      <c r="I1859" s="70"/>
      <c r="J1859" s="71"/>
      <c r="K1859" s="71"/>
      <c r="L1859" s="72"/>
      <c r="M1859" s="42">
        <f>IF($D$5=Abfrage!$O$2,(MONTH(C1859)),(VLOOKUP((MONTH(C1859)),Abfrage!$I$2:$J$13,2,FALSE)))</f>
        <v>1</v>
      </c>
      <c r="N1859" s="18">
        <f t="shared" si="196"/>
        <v>0</v>
      </c>
      <c r="O1859" s="18">
        <f t="shared" si="201"/>
        <v>0</v>
      </c>
      <c r="P1859" s="18">
        <f t="shared" si="197"/>
        <v>0</v>
      </c>
      <c r="Q1859" s="18">
        <f t="shared" si="198"/>
        <v>0</v>
      </c>
      <c r="R1859" s="18">
        <f t="shared" si="199"/>
        <v>0</v>
      </c>
      <c r="S1859" s="18">
        <f t="shared" si="200"/>
        <v>0</v>
      </c>
      <c r="T1859" s="52" t="e">
        <f>VLOOKUP(I1859,Konten!A:D,4,FALSE)</f>
        <v>#N/A</v>
      </c>
    </row>
    <row r="1860" spans="1:20">
      <c r="A1860" s="67"/>
      <c r="B1860" s="67">
        <f t="shared" si="202"/>
        <v>1851</v>
      </c>
      <c r="C1860" s="68"/>
      <c r="D1860" s="69"/>
      <c r="E1860" s="69"/>
      <c r="F1860" s="69"/>
      <c r="G1860" s="70"/>
      <c r="H1860" s="69"/>
      <c r="I1860" s="70"/>
      <c r="J1860" s="71"/>
      <c r="K1860" s="71"/>
      <c r="L1860" s="72"/>
      <c r="M1860" s="42">
        <f>IF($D$5=Abfrage!$O$2,(MONTH(C1860)),(VLOOKUP((MONTH(C1860)),Abfrage!$I$2:$J$13,2,FALSE)))</f>
        <v>1</v>
      </c>
      <c r="N1860" s="18">
        <f t="shared" si="196"/>
        <v>0</v>
      </c>
      <c r="O1860" s="18">
        <f t="shared" si="201"/>
        <v>0</v>
      </c>
      <c r="P1860" s="18">
        <f t="shared" si="197"/>
        <v>0</v>
      </c>
      <c r="Q1860" s="18">
        <f t="shared" si="198"/>
        <v>0</v>
      </c>
      <c r="R1860" s="18">
        <f t="shared" si="199"/>
        <v>0</v>
      </c>
      <c r="S1860" s="18">
        <f t="shared" si="200"/>
        <v>0</v>
      </c>
      <c r="T1860" s="52" t="e">
        <f>VLOOKUP(I1860,Konten!A:D,4,FALSE)</f>
        <v>#N/A</v>
      </c>
    </row>
    <row r="1861" spans="1:20">
      <c r="A1861" s="67"/>
      <c r="B1861" s="67">
        <f t="shared" si="202"/>
        <v>1852</v>
      </c>
      <c r="C1861" s="68"/>
      <c r="D1861" s="69"/>
      <c r="E1861" s="69"/>
      <c r="F1861" s="69"/>
      <c r="G1861" s="70"/>
      <c r="H1861" s="69"/>
      <c r="I1861" s="70"/>
      <c r="J1861" s="71"/>
      <c r="K1861" s="71"/>
      <c r="L1861" s="72"/>
      <c r="M1861" s="42">
        <f>IF($D$5=Abfrage!$O$2,(MONTH(C1861)),(VLOOKUP((MONTH(C1861)),Abfrage!$I$2:$J$13,2,FALSE)))</f>
        <v>1</v>
      </c>
      <c r="N1861" s="18">
        <f t="shared" si="196"/>
        <v>0</v>
      </c>
      <c r="O1861" s="18">
        <f t="shared" si="201"/>
        <v>0</v>
      </c>
      <c r="P1861" s="18">
        <f t="shared" si="197"/>
        <v>0</v>
      </c>
      <c r="Q1861" s="18">
        <f t="shared" si="198"/>
        <v>0</v>
      </c>
      <c r="R1861" s="18">
        <f t="shared" si="199"/>
        <v>0</v>
      </c>
      <c r="S1861" s="18">
        <f t="shared" si="200"/>
        <v>0</v>
      </c>
      <c r="T1861" s="52" t="e">
        <f>VLOOKUP(I1861,Konten!A:D,4,FALSE)</f>
        <v>#N/A</v>
      </c>
    </row>
    <row r="1862" spans="1:20">
      <c r="A1862" s="67"/>
      <c r="B1862" s="67">
        <f t="shared" si="202"/>
        <v>1853</v>
      </c>
      <c r="C1862" s="68"/>
      <c r="D1862" s="69"/>
      <c r="E1862" s="69"/>
      <c r="F1862" s="69"/>
      <c r="G1862" s="70"/>
      <c r="H1862" s="69"/>
      <c r="I1862" s="70"/>
      <c r="J1862" s="71"/>
      <c r="K1862" s="71"/>
      <c r="L1862" s="72"/>
      <c r="M1862" s="42">
        <f>IF($D$5=Abfrage!$O$2,(MONTH(C1862)),(VLOOKUP((MONTH(C1862)),Abfrage!$I$2:$J$13,2,FALSE)))</f>
        <v>1</v>
      </c>
      <c r="N1862" s="18">
        <f t="shared" si="196"/>
        <v>0</v>
      </c>
      <c r="O1862" s="18">
        <f t="shared" si="201"/>
        <v>0</v>
      </c>
      <c r="P1862" s="18">
        <f t="shared" si="197"/>
        <v>0</v>
      </c>
      <c r="Q1862" s="18">
        <f t="shared" si="198"/>
        <v>0</v>
      </c>
      <c r="R1862" s="18">
        <f t="shared" si="199"/>
        <v>0</v>
      </c>
      <c r="S1862" s="18">
        <f t="shared" si="200"/>
        <v>0</v>
      </c>
      <c r="T1862" s="52" t="e">
        <f>VLOOKUP(I1862,Konten!A:D,4,FALSE)</f>
        <v>#N/A</v>
      </c>
    </row>
    <row r="1863" spans="1:20">
      <c r="A1863" s="67"/>
      <c r="B1863" s="67">
        <f t="shared" si="202"/>
        <v>1854</v>
      </c>
      <c r="C1863" s="68"/>
      <c r="D1863" s="69"/>
      <c r="E1863" s="69"/>
      <c r="F1863" s="69"/>
      <c r="G1863" s="70"/>
      <c r="H1863" s="69"/>
      <c r="I1863" s="70"/>
      <c r="J1863" s="71"/>
      <c r="K1863" s="71"/>
      <c r="L1863" s="72"/>
      <c r="M1863" s="42">
        <f>IF($D$5=Abfrage!$O$2,(MONTH(C1863)),(VLOOKUP((MONTH(C1863)),Abfrage!$I$2:$J$13,2,FALSE)))</f>
        <v>1</v>
      </c>
      <c r="N1863" s="18">
        <f t="shared" si="196"/>
        <v>0</v>
      </c>
      <c r="O1863" s="18">
        <f t="shared" si="201"/>
        <v>0</v>
      </c>
      <c r="P1863" s="18">
        <f t="shared" si="197"/>
        <v>0</v>
      </c>
      <c r="Q1863" s="18">
        <f t="shared" si="198"/>
        <v>0</v>
      </c>
      <c r="R1863" s="18">
        <f t="shared" si="199"/>
        <v>0</v>
      </c>
      <c r="S1863" s="18">
        <f t="shared" si="200"/>
        <v>0</v>
      </c>
      <c r="T1863" s="52" t="e">
        <f>VLOOKUP(I1863,Konten!A:D,4,FALSE)</f>
        <v>#N/A</v>
      </c>
    </row>
    <row r="1864" spans="1:20">
      <c r="A1864" s="67"/>
      <c r="B1864" s="67">
        <f t="shared" si="202"/>
        <v>1855</v>
      </c>
      <c r="C1864" s="68"/>
      <c r="D1864" s="69"/>
      <c r="E1864" s="69"/>
      <c r="F1864" s="69"/>
      <c r="G1864" s="70"/>
      <c r="H1864" s="69"/>
      <c r="I1864" s="70"/>
      <c r="J1864" s="71"/>
      <c r="K1864" s="71"/>
      <c r="L1864" s="72"/>
      <c r="M1864" s="42">
        <f>IF($D$5=Abfrage!$O$2,(MONTH(C1864)),(VLOOKUP((MONTH(C1864)),Abfrage!$I$2:$J$13,2,FALSE)))</f>
        <v>1</v>
      </c>
      <c r="N1864" s="18">
        <f t="shared" si="196"/>
        <v>0</v>
      </c>
      <c r="O1864" s="18">
        <f t="shared" si="201"/>
        <v>0</v>
      </c>
      <c r="P1864" s="18">
        <f t="shared" si="197"/>
        <v>0</v>
      </c>
      <c r="Q1864" s="18">
        <f t="shared" si="198"/>
        <v>0</v>
      </c>
      <c r="R1864" s="18">
        <f t="shared" si="199"/>
        <v>0</v>
      </c>
      <c r="S1864" s="18">
        <f t="shared" si="200"/>
        <v>0</v>
      </c>
      <c r="T1864" s="52" t="e">
        <f>VLOOKUP(I1864,Konten!A:D,4,FALSE)</f>
        <v>#N/A</v>
      </c>
    </row>
    <row r="1865" spans="1:20">
      <c r="A1865" s="67"/>
      <c r="B1865" s="67">
        <f t="shared" si="202"/>
        <v>1856</v>
      </c>
      <c r="C1865" s="68"/>
      <c r="D1865" s="69"/>
      <c r="E1865" s="69"/>
      <c r="F1865" s="69"/>
      <c r="G1865" s="70"/>
      <c r="H1865" s="69"/>
      <c r="I1865" s="70"/>
      <c r="J1865" s="71"/>
      <c r="K1865" s="71"/>
      <c r="L1865" s="72"/>
      <c r="M1865" s="42">
        <f>IF($D$5=Abfrage!$O$2,(MONTH(C1865)),(VLOOKUP((MONTH(C1865)),Abfrage!$I$2:$J$13,2,FALSE)))</f>
        <v>1</v>
      </c>
      <c r="N1865" s="18">
        <f t="shared" si="196"/>
        <v>0</v>
      </c>
      <c r="O1865" s="18">
        <f t="shared" si="201"/>
        <v>0</v>
      </c>
      <c r="P1865" s="18">
        <f t="shared" si="197"/>
        <v>0</v>
      </c>
      <c r="Q1865" s="18">
        <f t="shared" si="198"/>
        <v>0</v>
      </c>
      <c r="R1865" s="18">
        <f t="shared" si="199"/>
        <v>0</v>
      </c>
      <c r="S1865" s="18">
        <f t="shared" si="200"/>
        <v>0</v>
      </c>
      <c r="T1865" s="52" t="e">
        <f>VLOOKUP(I1865,Konten!A:D,4,FALSE)</f>
        <v>#N/A</v>
      </c>
    </row>
    <row r="1866" spans="1:20">
      <c r="A1866" s="67"/>
      <c r="B1866" s="67">
        <f t="shared" si="202"/>
        <v>1857</v>
      </c>
      <c r="C1866" s="68"/>
      <c r="D1866" s="69"/>
      <c r="E1866" s="69"/>
      <c r="F1866" s="69"/>
      <c r="G1866" s="70"/>
      <c r="H1866" s="69"/>
      <c r="I1866" s="70"/>
      <c r="J1866" s="71"/>
      <c r="K1866" s="71"/>
      <c r="L1866" s="72"/>
      <c r="M1866" s="42">
        <f>IF($D$5=Abfrage!$O$2,(MONTH(C1866)),(VLOOKUP((MONTH(C1866)),Abfrage!$I$2:$J$13,2,FALSE)))</f>
        <v>1</v>
      </c>
      <c r="N1866" s="18">
        <f t="shared" ref="N1866:N1929" si="203">(SUM(P1866:S1866))-(SUM(J1866:K1866))</f>
        <v>0</v>
      </c>
      <c r="O1866" s="18">
        <f t="shared" si="201"/>
        <v>0</v>
      </c>
      <c r="P1866" s="18">
        <f t="shared" ref="P1866:P1929" si="204">IFERROR((ROUND((+J1866/(1+L1866)*L1866),2)),0)</f>
        <v>0</v>
      </c>
      <c r="Q1866" s="18">
        <f t="shared" ref="Q1866:Q1929" si="205">IFERROR(ROUND(IF(L1866=100%,K1866,(K1866/(1+L1866)*L1866)),2),0)</f>
        <v>0</v>
      </c>
      <c r="R1866" s="18">
        <f t="shared" ref="R1866:R1929" si="206">+J1866-P1866</f>
        <v>0</v>
      </c>
      <c r="S1866" s="18">
        <f t="shared" ref="S1866:S1929" si="207">+K1866-Q1866</f>
        <v>0</v>
      </c>
      <c r="T1866" s="52" t="e">
        <f>VLOOKUP(I1866,Konten!A:D,4,FALSE)</f>
        <v>#N/A</v>
      </c>
    </row>
    <row r="1867" spans="1:20">
      <c r="A1867" s="67"/>
      <c r="B1867" s="67">
        <f t="shared" si="202"/>
        <v>1858</v>
      </c>
      <c r="C1867" s="68"/>
      <c r="D1867" s="69"/>
      <c r="E1867" s="69"/>
      <c r="F1867" s="69"/>
      <c r="G1867" s="70"/>
      <c r="H1867" s="69"/>
      <c r="I1867" s="70"/>
      <c r="J1867" s="71"/>
      <c r="K1867" s="71"/>
      <c r="L1867" s="72"/>
      <c r="M1867" s="42">
        <f>IF($D$5=Abfrage!$O$2,(MONTH(C1867)),(VLOOKUP((MONTH(C1867)),Abfrage!$I$2:$J$13,2,FALSE)))</f>
        <v>1</v>
      </c>
      <c r="N1867" s="18">
        <f t="shared" si="203"/>
        <v>0</v>
      </c>
      <c r="O1867" s="18">
        <f t="shared" ref="O1867:O1930" si="208">IF(L1867="EUST",K1867,0)</f>
        <v>0</v>
      </c>
      <c r="P1867" s="18">
        <f t="shared" si="204"/>
        <v>0</v>
      </c>
      <c r="Q1867" s="18">
        <f t="shared" si="205"/>
        <v>0</v>
      </c>
      <c r="R1867" s="18">
        <f t="shared" si="206"/>
        <v>0</v>
      </c>
      <c r="S1867" s="18">
        <f t="shared" si="207"/>
        <v>0</v>
      </c>
      <c r="T1867" s="52" t="e">
        <f>VLOOKUP(I1867,Konten!A:D,4,FALSE)</f>
        <v>#N/A</v>
      </c>
    </row>
    <row r="1868" spans="1:20">
      <c r="A1868" s="67"/>
      <c r="B1868" s="67">
        <f t="shared" ref="B1868:B1931" si="209">B1867+1</f>
        <v>1859</v>
      </c>
      <c r="C1868" s="68"/>
      <c r="D1868" s="69"/>
      <c r="E1868" s="69"/>
      <c r="F1868" s="69"/>
      <c r="G1868" s="70"/>
      <c r="H1868" s="69"/>
      <c r="I1868" s="70"/>
      <c r="J1868" s="71"/>
      <c r="K1868" s="71"/>
      <c r="L1868" s="72"/>
      <c r="M1868" s="42">
        <f>IF($D$5=Abfrage!$O$2,(MONTH(C1868)),(VLOOKUP((MONTH(C1868)),Abfrage!$I$2:$J$13,2,FALSE)))</f>
        <v>1</v>
      </c>
      <c r="N1868" s="18">
        <f t="shared" si="203"/>
        <v>0</v>
      </c>
      <c r="O1868" s="18">
        <f t="shared" si="208"/>
        <v>0</v>
      </c>
      <c r="P1868" s="18">
        <f t="shared" si="204"/>
        <v>0</v>
      </c>
      <c r="Q1868" s="18">
        <f t="shared" si="205"/>
        <v>0</v>
      </c>
      <c r="R1868" s="18">
        <f t="shared" si="206"/>
        <v>0</v>
      </c>
      <c r="S1868" s="18">
        <f t="shared" si="207"/>
        <v>0</v>
      </c>
      <c r="T1868" s="52" t="e">
        <f>VLOOKUP(I1868,Konten!A:D,4,FALSE)</f>
        <v>#N/A</v>
      </c>
    </row>
    <row r="1869" spans="1:20">
      <c r="A1869" s="67"/>
      <c r="B1869" s="67">
        <f t="shared" si="209"/>
        <v>1860</v>
      </c>
      <c r="C1869" s="68"/>
      <c r="D1869" s="69"/>
      <c r="E1869" s="69"/>
      <c r="F1869" s="69"/>
      <c r="G1869" s="70"/>
      <c r="H1869" s="69"/>
      <c r="I1869" s="70"/>
      <c r="J1869" s="71"/>
      <c r="K1869" s="71"/>
      <c r="L1869" s="72"/>
      <c r="M1869" s="42">
        <f>IF($D$5=Abfrage!$O$2,(MONTH(C1869)),(VLOOKUP((MONTH(C1869)),Abfrage!$I$2:$J$13,2,FALSE)))</f>
        <v>1</v>
      </c>
      <c r="N1869" s="18">
        <f t="shared" si="203"/>
        <v>0</v>
      </c>
      <c r="O1869" s="18">
        <f t="shared" si="208"/>
        <v>0</v>
      </c>
      <c r="P1869" s="18">
        <f t="shared" si="204"/>
        <v>0</v>
      </c>
      <c r="Q1869" s="18">
        <f t="shared" si="205"/>
        <v>0</v>
      </c>
      <c r="R1869" s="18">
        <f t="shared" si="206"/>
        <v>0</v>
      </c>
      <c r="S1869" s="18">
        <f t="shared" si="207"/>
        <v>0</v>
      </c>
      <c r="T1869" s="52" t="e">
        <f>VLOOKUP(I1869,Konten!A:D,4,FALSE)</f>
        <v>#N/A</v>
      </c>
    </row>
    <row r="1870" spans="1:20">
      <c r="A1870" s="67"/>
      <c r="B1870" s="67">
        <f t="shared" si="209"/>
        <v>1861</v>
      </c>
      <c r="C1870" s="68"/>
      <c r="D1870" s="69"/>
      <c r="E1870" s="69"/>
      <c r="F1870" s="69"/>
      <c r="G1870" s="70"/>
      <c r="H1870" s="69"/>
      <c r="I1870" s="70"/>
      <c r="J1870" s="71"/>
      <c r="K1870" s="71"/>
      <c r="L1870" s="72"/>
      <c r="M1870" s="42">
        <f>IF($D$5=Abfrage!$O$2,(MONTH(C1870)),(VLOOKUP((MONTH(C1870)),Abfrage!$I$2:$J$13,2,FALSE)))</f>
        <v>1</v>
      </c>
      <c r="N1870" s="18">
        <f t="shared" si="203"/>
        <v>0</v>
      </c>
      <c r="O1870" s="18">
        <f t="shared" si="208"/>
        <v>0</v>
      </c>
      <c r="P1870" s="18">
        <f t="shared" si="204"/>
        <v>0</v>
      </c>
      <c r="Q1870" s="18">
        <f t="shared" si="205"/>
        <v>0</v>
      </c>
      <c r="R1870" s="18">
        <f t="shared" si="206"/>
        <v>0</v>
      </c>
      <c r="S1870" s="18">
        <f t="shared" si="207"/>
        <v>0</v>
      </c>
      <c r="T1870" s="52" t="e">
        <f>VLOOKUP(I1870,Konten!A:D,4,FALSE)</f>
        <v>#N/A</v>
      </c>
    </row>
    <row r="1871" spans="1:20">
      <c r="A1871" s="67"/>
      <c r="B1871" s="67">
        <f t="shared" si="209"/>
        <v>1862</v>
      </c>
      <c r="C1871" s="68"/>
      <c r="D1871" s="69"/>
      <c r="E1871" s="69"/>
      <c r="F1871" s="69"/>
      <c r="G1871" s="70"/>
      <c r="H1871" s="69"/>
      <c r="I1871" s="70"/>
      <c r="J1871" s="71"/>
      <c r="K1871" s="71"/>
      <c r="L1871" s="72"/>
      <c r="M1871" s="42">
        <f>IF($D$5=Abfrage!$O$2,(MONTH(C1871)),(VLOOKUP((MONTH(C1871)),Abfrage!$I$2:$J$13,2,FALSE)))</f>
        <v>1</v>
      </c>
      <c r="N1871" s="18">
        <f t="shared" si="203"/>
        <v>0</v>
      </c>
      <c r="O1871" s="18">
        <f t="shared" si="208"/>
        <v>0</v>
      </c>
      <c r="P1871" s="18">
        <f t="shared" si="204"/>
        <v>0</v>
      </c>
      <c r="Q1871" s="18">
        <f t="shared" si="205"/>
        <v>0</v>
      </c>
      <c r="R1871" s="18">
        <f t="shared" si="206"/>
        <v>0</v>
      </c>
      <c r="S1871" s="18">
        <f t="shared" si="207"/>
        <v>0</v>
      </c>
      <c r="T1871" s="52" t="e">
        <f>VLOOKUP(I1871,Konten!A:D,4,FALSE)</f>
        <v>#N/A</v>
      </c>
    </row>
    <row r="1872" spans="1:20">
      <c r="A1872" s="67"/>
      <c r="B1872" s="67">
        <f t="shared" si="209"/>
        <v>1863</v>
      </c>
      <c r="C1872" s="68"/>
      <c r="D1872" s="69"/>
      <c r="E1872" s="69"/>
      <c r="F1872" s="69"/>
      <c r="G1872" s="70"/>
      <c r="H1872" s="69"/>
      <c r="I1872" s="70"/>
      <c r="J1872" s="71"/>
      <c r="K1872" s="71"/>
      <c r="L1872" s="72"/>
      <c r="M1872" s="42">
        <f>IF($D$5=Abfrage!$O$2,(MONTH(C1872)),(VLOOKUP((MONTH(C1872)),Abfrage!$I$2:$J$13,2,FALSE)))</f>
        <v>1</v>
      </c>
      <c r="N1872" s="18">
        <f t="shared" si="203"/>
        <v>0</v>
      </c>
      <c r="O1872" s="18">
        <f t="shared" si="208"/>
        <v>0</v>
      </c>
      <c r="P1872" s="18">
        <f t="shared" si="204"/>
        <v>0</v>
      </c>
      <c r="Q1872" s="18">
        <f t="shared" si="205"/>
        <v>0</v>
      </c>
      <c r="R1872" s="18">
        <f t="shared" si="206"/>
        <v>0</v>
      </c>
      <c r="S1872" s="18">
        <f t="shared" si="207"/>
        <v>0</v>
      </c>
      <c r="T1872" s="52" t="e">
        <f>VLOOKUP(I1872,Konten!A:D,4,FALSE)</f>
        <v>#N/A</v>
      </c>
    </row>
    <row r="1873" spans="1:20">
      <c r="A1873" s="67"/>
      <c r="B1873" s="67">
        <f t="shared" si="209"/>
        <v>1864</v>
      </c>
      <c r="C1873" s="68"/>
      <c r="D1873" s="69"/>
      <c r="E1873" s="69"/>
      <c r="F1873" s="69"/>
      <c r="G1873" s="70"/>
      <c r="H1873" s="69"/>
      <c r="I1873" s="70"/>
      <c r="J1873" s="71"/>
      <c r="K1873" s="71"/>
      <c r="L1873" s="72"/>
      <c r="M1873" s="42">
        <f>IF($D$5=Abfrage!$O$2,(MONTH(C1873)),(VLOOKUP((MONTH(C1873)),Abfrage!$I$2:$J$13,2,FALSE)))</f>
        <v>1</v>
      </c>
      <c r="N1873" s="18">
        <f t="shared" si="203"/>
        <v>0</v>
      </c>
      <c r="O1873" s="18">
        <f t="shared" si="208"/>
        <v>0</v>
      </c>
      <c r="P1873" s="18">
        <f t="shared" si="204"/>
        <v>0</v>
      </c>
      <c r="Q1873" s="18">
        <f t="shared" si="205"/>
        <v>0</v>
      </c>
      <c r="R1873" s="18">
        <f t="shared" si="206"/>
        <v>0</v>
      </c>
      <c r="S1873" s="18">
        <f t="shared" si="207"/>
        <v>0</v>
      </c>
      <c r="T1873" s="52" t="e">
        <f>VLOOKUP(I1873,Konten!A:D,4,FALSE)</f>
        <v>#N/A</v>
      </c>
    </row>
    <row r="1874" spans="1:20">
      <c r="A1874" s="67"/>
      <c r="B1874" s="67">
        <f t="shared" si="209"/>
        <v>1865</v>
      </c>
      <c r="C1874" s="68"/>
      <c r="D1874" s="69"/>
      <c r="E1874" s="69"/>
      <c r="F1874" s="69"/>
      <c r="G1874" s="70"/>
      <c r="H1874" s="69"/>
      <c r="I1874" s="70"/>
      <c r="J1874" s="71"/>
      <c r="K1874" s="71"/>
      <c r="L1874" s="72"/>
      <c r="M1874" s="42">
        <f>IF($D$5=Abfrage!$O$2,(MONTH(C1874)),(VLOOKUP((MONTH(C1874)),Abfrage!$I$2:$J$13,2,FALSE)))</f>
        <v>1</v>
      </c>
      <c r="N1874" s="18">
        <f t="shared" si="203"/>
        <v>0</v>
      </c>
      <c r="O1874" s="18">
        <f t="shared" si="208"/>
        <v>0</v>
      </c>
      <c r="P1874" s="18">
        <f t="shared" si="204"/>
        <v>0</v>
      </c>
      <c r="Q1874" s="18">
        <f t="shared" si="205"/>
        <v>0</v>
      </c>
      <c r="R1874" s="18">
        <f t="shared" si="206"/>
        <v>0</v>
      </c>
      <c r="S1874" s="18">
        <f t="shared" si="207"/>
        <v>0</v>
      </c>
      <c r="T1874" s="52" t="e">
        <f>VLOOKUP(I1874,Konten!A:D,4,FALSE)</f>
        <v>#N/A</v>
      </c>
    </row>
    <row r="1875" spans="1:20">
      <c r="A1875" s="67"/>
      <c r="B1875" s="67">
        <f t="shared" si="209"/>
        <v>1866</v>
      </c>
      <c r="C1875" s="68"/>
      <c r="D1875" s="69"/>
      <c r="E1875" s="69"/>
      <c r="F1875" s="69"/>
      <c r="G1875" s="70"/>
      <c r="H1875" s="69"/>
      <c r="I1875" s="70"/>
      <c r="J1875" s="71"/>
      <c r="K1875" s="71"/>
      <c r="L1875" s="72"/>
      <c r="M1875" s="42">
        <f>IF($D$5=Abfrage!$O$2,(MONTH(C1875)),(VLOOKUP((MONTH(C1875)),Abfrage!$I$2:$J$13,2,FALSE)))</f>
        <v>1</v>
      </c>
      <c r="N1875" s="18">
        <f t="shared" si="203"/>
        <v>0</v>
      </c>
      <c r="O1875" s="18">
        <f t="shared" si="208"/>
        <v>0</v>
      </c>
      <c r="P1875" s="18">
        <f t="shared" si="204"/>
        <v>0</v>
      </c>
      <c r="Q1875" s="18">
        <f t="shared" si="205"/>
        <v>0</v>
      </c>
      <c r="R1875" s="18">
        <f t="shared" si="206"/>
        <v>0</v>
      </c>
      <c r="S1875" s="18">
        <f t="shared" si="207"/>
        <v>0</v>
      </c>
      <c r="T1875" s="52" t="e">
        <f>VLOOKUP(I1875,Konten!A:D,4,FALSE)</f>
        <v>#N/A</v>
      </c>
    </row>
    <row r="1876" spans="1:20">
      <c r="A1876" s="67"/>
      <c r="B1876" s="67">
        <f t="shared" si="209"/>
        <v>1867</v>
      </c>
      <c r="C1876" s="68"/>
      <c r="D1876" s="69"/>
      <c r="E1876" s="69"/>
      <c r="F1876" s="69"/>
      <c r="G1876" s="70"/>
      <c r="H1876" s="69"/>
      <c r="I1876" s="70"/>
      <c r="J1876" s="71"/>
      <c r="K1876" s="71"/>
      <c r="L1876" s="72"/>
      <c r="M1876" s="42">
        <f>IF($D$5=Abfrage!$O$2,(MONTH(C1876)),(VLOOKUP((MONTH(C1876)),Abfrage!$I$2:$J$13,2,FALSE)))</f>
        <v>1</v>
      </c>
      <c r="N1876" s="18">
        <f t="shared" si="203"/>
        <v>0</v>
      </c>
      <c r="O1876" s="18">
        <f t="shared" si="208"/>
        <v>0</v>
      </c>
      <c r="P1876" s="18">
        <f t="shared" si="204"/>
        <v>0</v>
      </c>
      <c r="Q1876" s="18">
        <f t="shared" si="205"/>
        <v>0</v>
      </c>
      <c r="R1876" s="18">
        <f t="shared" si="206"/>
        <v>0</v>
      </c>
      <c r="S1876" s="18">
        <f t="shared" si="207"/>
        <v>0</v>
      </c>
      <c r="T1876" s="52" t="e">
        <f>VLOOKUP(I1876,Konten!A:D,4,FALSE)</f>
        <v>#N/A</v>
      </c>
    </row>
    <row r="1877" spans="1:20">
      <c r="A1877" s="67"/>
      <c r="B1877" s="67">
        <f t="shared" si="209"/>
        <v>1868</v>
      </c>
      <c r="C1877" s="68"/>
      <c r="D1877" s="69"/>
      <c r="E1877" s="69"/>
      <c r="F1877" s="69"/>
      <c r="G1877" s="70"/>
      <c r="H1877" s="69"/>
      <c r="I1877" s="70"/>
      <c r="J1877" s="71"/>
      <c r="K1877" s="71"/>
      <c r="L1877" s="72"/>
      <c r="M1877" s="42">
        <f>IF($D$5=Abfrage!$O$2,(MONTH(C1877)),(VLOOKUP((MONTH(C1877)),Abfrage!$I$2:$J$13,2,FALSE)))</f>
        <v>1</v>
      </c>
      <c r="N1877" s="18">
        <f t="shared" si="203"/>
        <v>0</v>
      </c>
      <c r="O1877" s="18">
        <f t="shared" si="208"/>
        <v>0</v>
      </c>
      <c r="P1877" s="18">
        <f t="shared" si="204"/>
        <v>0</v>
      </c>
      <c r="Q1877" s="18">
        <f t="shared" si="205"/>
        <v>0</v>
      </c>
      <c r="R1877" s="18">
        <f t="shared" si="206"/>
        <v>0</v>
      </c>
      <c r="S1877" s="18">
        <f t="shared" si="207"/>
        <v>0</v>
      </c>
      <c r="T1877" s="52" t="e">
        <f>VLOOKUP(I1877,Konten!A:D,4,FALSE)</f>
        <v>#N/A</v>
      </c>
    </row>
    <row r="1878" spans="1:20">
      <c r="A1878" s="67"/>
      <c r="B1878" s="67">
        <f t="shared" si="209"/>
        <v>1869</v>
      </c>
      <c r="C1878" s="68"/>
      <c r="D1878" s="69"/>
      <c r="E1878" s="69"/>
      <c r="F1878" s="69"/>
      <c r="G1878" s="70"/>
      <c r="H1878" s="69"/>
      <c r="I1878" s="70"/>
      <c r="J1878" s="71"/>
      <c r="K1878" s="71"/>
      <c r="L1878" s="72"/>
      <c r="M1878" s="42">
        <f>IF($D$5=Abfrage!$O$2,(MONTH(C1878)),(VLOOKUP((MONTH(C1878)),Abfrage!$I$2:$J$13,2,FALSE)))</f>
        <v>1</v>
      </c>
      <c r="N1878" s="18">
        <f t="shared" si="203"/>
        <v>0</v>
      </c>
      <c r="O1878" s="18">
        <f t="shared" si="208"/>
        <v>0</v>
      </c>
      <c r="P1878" s="18">
        <f t="shared" si="204"/>
        <v>0</v>
      </c>
      <c r="Q1878" s="18">
        <f t="shared" si="205"/>
        <v>0</v>
      </c>
      <c r="R1878" s="18">
        <f t="shared" si="206"/>
        <v>0</v>
      </c>
      <c r="S1878" s="18">
        <f t="shared" si="207"/>
        <v>0</v>
      </c>
      <c r="T1878" s="52" t="e">
        <f>VLOOKUP(I1878,Konten!A:D,4,FALSE)</f>
        <v>#N/A</v>
      </c>
    </row>
    <row r="1879" spans="1:20">
      <c r="A1879" s="67"/>
      <c r="B1879" s="67">
        <f t="shared" si="209"/>
        <v>1870</v>
      </c>
      <c r="C1879" s="68"/>
      <c r="D1879" s="69"/>
      <c r="E1879" s="69"/>
      <c r="F1879" s="69"/>
      <c r="G1879" s="70"/>
      <c r="H1879" s="69"/>
      <c r="I1879" s="70"/>
      <c r="J1879" s="71"/>
      <c r="K1879" s="71"/>
      <c r="L1879" s="72"/>
      <c r="M1879" s="42">
        <f>IF($D$5=Abfrage!$O$2,(MONTH(C1879)),(VLOOKUP((MONTH(C1879)),Abfrage!$I$2:$J$13,2,FALSE)))</f>
        <v>1</v>
      </c>
      <c r="N1879" s="18">
        <f t="shared" si="203"/>
        <v>0</v>
      </c>
      <c r="O1879" s="18">
        <f t="shared" si="208"/>
        <v>0</v>
      </c>
      <c r="P1879" s="18">
        <f t="shared" si="204"/>
        <v>0</v>
      </c>
      <c r="Q1879" s="18">
        <f t="shared" si="205"/>
        <v>0</v>
      </c>
      <c r="R1879" s="18">
        <f t="shared" si="206"/>
        <v>0</v>
      </c>
      <c r="S1879" s="18">
        <f t="shared" si="207"/>
        <v>0</v>
      </c>
      <c r="T1879" s="52" t="e">
        <f>VLOOKUP(I1879,Konten!A:D,4,FALSE)</f>
        <v>#N/A</v>
      </c>
    </row>
    <row r="1880" spans="1:20">
      <c r="A1880" s="67"/>
      <c r="B1880" s="67">
        <f t="shared" si="209"/>
        <v>1871</v>
      </c>
      <c r="C1880" s="68"/>
      <c r="D1880" s="69"/>
      <c r="E1880" s="69"/>
      <c r="F1880" s="69"/>
      <c r="G1880" s="70"/>
      <c r="H1880" s="69"/>
      <c r="I1880" s="70"/>
      <c r="J1880" s="71"/>
      <c r="K1880" s="71"/>
      <c r="L1880" s="72"/>
      <c r="M1880" s="42">
        <f>IF($D$5=Abfrage!$O$2,(MONTH(C1880)),(VLOOKUP((MONTH(C1880)),Abfrage!$I$2:$J$13,2,FALSE)))</f>
        <v>1</v>
      </c>
      <c r="N1880" s="18">
        <f t="shared" si="203"/>
        <v>0</v>
      </c>
      <c r="O1880" s="18">
        <f t="shared" si="208"/>
        <v>0</v>
      </c>
      <c r="P1880" s="18">
        <f t="shared" si="204"/>
        <v>0</v>
      </c>
      <c r="Q1880" s="18">
        <f t="shared" si="205"/>
        <v>0</v>
      </c>
      <c r="R1880" s="18">
        <f t="shared" si="206"/>
        <v>0</v>
      </c>
      <c r="S1880" s="18">
        <f t="shared" si="207"/>
        <v>0</v>
      </c>
      <c r="T1880" s="52" t="e">
        <f>VLOOKUP(I1880,Konten!A:D,4,FALSE)</f>
        <v>#N/A</v>
      </c>
    </row>
    <row r="1881" spans="1:20">
      <c r="A1881" s="67"/>
      <c r="B1881" s="67">
        <f t="shared" si="209"/>
        <v>1872</v>
      </c>
      <c r="C1881" s="68"/>
      <c r="D1881" s="69"/>
      <c r="E1881" s="69"/>
      <c r="F1881" s="69"/>
      <c r="G1881" s="70"/>
      <c r="H1881" s="69"/>
      <c r="I1881" s="70"/>
      <c r="J1881" s="71"/>
      <c r="K1881" s="71"/>
      <c r="L1881" s="72"/>
      <c r="M1881" s="42">
        <f>IF($D$5=Abfrage!$O$2,(MONTH(C1881)),(VLOOKUP((MONTH(C1881)),Abfrage!$I$2:$J$13,2,FALSE)))</f>
        <v>1</v>
      </c>
      <c r="N1881" s="18">
        <f t="shared" si="203"/>
        <v>0</v>
      </c>
      <c r="O1881" s="18">
        <f t="shared" si="208"/>
        <v>0</v>
      </c>
      <c r="P1881" s="18">
        <f t="shared" si="204"/>
        <v>0</v>
      </c>
      <c r="Q1881" s="18">
        <f t="shared" si="205"/>
        <v>0</v>
      </c>
      <c r="R1881" s="18">
        <f t="shared" si="206"/>
        <v>0</v>
      </c>
      <c r="S1881" s="18">
        <f t="shared" si="207"/>
        <v>0</v>
      </c>
      <c r="T1881" s="52" t="e">
        <f>VLOOKUP(I1881,Konten!A:D,4,FALSE)</f>
        <v>#N/A</v>
      </c>
    </row>
    <row r="1882" spans="1:20">
      <c r="A1882" s="67"/>
      <c r="B1882" s="67">
        <f t="shared" si="209"/>
        <v>1873</v>
      </c>
      <c r="C1882" s="68"/>
      <c r="D1882" s="69"/>
      <c r="E1882" s="69"/>
      <c r="F1882" s="69"/>
      <c r="G1882" s="70"/>
      <c r="H1882" s="69"/>
      <c r="I1882" s="70"/>
      <c r="J1882" s="71"/>
      <c r="K1882" s="71"/>
      <c r="L1882" s="72"/>
      <c r="M1882" s="42">
        <f>IF($D$5=Abfrage!$O$2,(MONTH(C1882)),(VLOOKUP((MONTH(C1882)),Abfrage!$I$2:$J$13,2,FALSE)))</f>
        <v>1</v>
      </c>
      <c r="N1882" s="18">
        <f t="shared" si="203"/>
        <v>0</v>
      </c>
      <c r="O1882" s="18">
        <f t="shared" si="208"/>
        <v>0</v>
      </c>
      <c r="P1882" s="18">
        <f t="shared" si="204"/>
        <v>0</v>
      </c>
      <c r="Q1882" s="18">
        <f t="shared" si="205"/>
        <v>0</v>
      </c>
      <c r="R1882" s="18">
        <f t="shared" si="206"/>
        <v>0</v>
      </c>
      <c r="S1882" s="18">
        <f t="shared" si="207"/>
        <v>0</v>
      </c>
      <c r="T1882" s="52" t="e">
        <f>VLOOKUP(I1882,Konten!A:D,4,FALSE)</f>
        <v>#N/A</v>
      </c>
    </row>
    <row r="1883" spans="1:20">
      <c r="A1883" s="67"/>
      <c r="B1883" s="67">
        <f t="shared" si="209"/>
        <v>1874</v>
      </c>
      <c r="C1883" s="68"/>
      <c r="D1883" s="69"/>
      <c r="E1883" s="69"/>
      <c r="F1883" s="69"/>
      <c r="G1883" s="70"/>
      <c r="H1883" s="69"/>
      <c r="I1883" s="70"/>
      <c r="J1883" s="71"/>
      <c r="K1883" s="71"/>
      <c r="L1883" s="72"/>
      <c r="M1883" s="42">
        <f>IF($D$5=Abfrage!$O$2,(MONTH(C1883)),(VLOOKUP((MONTH(C1883)),Abfrage!$I$2:$J$13,2,FALSE)))</f>
        <v>1</v>
      </c>
      <c r="N1883" s="18">
        <f t="shared" si="203"/>
        <v>0</v>
      </c>
      <c r="O1883" s="18">
        <f t="shared" si="208"/>
        <v>0</v>
      </c>
      <c r="P1883" s="18">
        <f t="shared" si="204"/>
        <v>0</v>
      </c>
      <c r="Q1883" s="18">
        <f t="shared" si="205"/>
        <v>0</v>
      </c>
      <c r="R1883" s="18">
        <f t="shared" si="206"/>
        <v>0</v>
      </c>
      <c r="S1883" s="18">
        <f t="shared" si="207"/>
        <v>0</v>
      </c>
      <c r="T1883" s="52" t="e">
        <f>VLOOKUP(I1883,Konten!A:D,4,FALSE)</f>
        <v>#N/A</v>
      </c>
    </row>
    <row r="1884" spans="1:20">
      <c r="A1884" s="67"/>
      <c r="B1884" s="67">
        <f t="shared" si="209"/>
        <v>1875</v>
      </c>
      <c r="C1884" s="68"/>
      <c r="D1884" s="69"/>
      <c r="E1884" s="69"/>
      <c r="F1884" s="69"/>
      <c r="G1884" s="70"/>
      <c r="H1884" s="69"/>
      <c r="I1884" s="70"/>
      <c r="J1884" s="71"/>
      <c r="K1884" s="71"/>
      <c r="L1884" s="72"/>
      <c r="M1884" s="42">
        <f>IF($D$5=Abfrage!$O$2,(MONTH(C1884)),(VLOOKUP((MONTH(C1884)),Abfrage!$I$2:$J$13,2,FALSE)))</f>
        <v>1</v>
      </c>
      <c r="N1884" s="18">
        <f t="shared" si="203"/>
        <v>0</v>
      </c>
      <c r="O1884" s="18">
        <f t="shared" si="208"/>
        <v>0</v>
      </c>
      <c r="P1884" s="18">
        <f t="shared" si="204"/>
        <v>0</v>
      </c>
      <c r="Q1884" s="18">
        <f t="shared" si="205"/>
        <v>0</v>
      </c>
      <c r="R1884" s="18">
        <f t="shared" si="206"/>
        <v>0</v>
      </c>
      <c r="S1884" s="18">
        <f t="shared" si="207"/>
        <v>0</v>
      </c>
      <c r="T1884" s="52" t="e">
        <f>VLOOKUP(I1884,Konten!A:D,4,FALSE)</f>
        <v>#N/A</v>
      </c>
    </row>
    <row r="1885" spans="1:20">
      <c r="A1885" s="67"/>
      <c r="B1885" s="67">
        <f t="shared" si="209"/>
        <v>1876</v>
      </c>
      <c r="C1885" s="68"/>
      <c r="D1885" s="69"/>
      <c r="E1885" s="69"/>
      <c r="F1885" s="69"/>
      <c r="G1885" s="70"/>
      <c r="H1885" s="69"/>
      <c r="I1885" s="70"/>
      <c r="J1885" s="71"/>
      <c r="K1885" s="71"/>
      <c r="L1885" s="72"/>
      <c r="M1885" s="42">
        <f>IF($D$5=Abfrage!$O$2,(MONTH(C1885)),(VLOOKUP((MONTH(C1885)),Abfrage!$I$2:$J$13,2,FALSE)))</f>
        <v>1</v>
      </c>
      <c r="N1885" s="18">
        <f t="shared" si="203"/>
        <v>0</v>
      </c>
      <c r="O1885" s="18">
        <f t="shared" si="208"/>
        <v>0</v>
      </c>
      <c r="P1885" s="18">
        <f t="shared" si="204"/>
        <v>0</v>
      </c>
      <c r="Q1885" s="18">
        <f t="shared" si="205"/>
        <v>0</v>
      </c>
      <c r="R1885" s="18">
        <f t="shared" si="206"/>
        <v>0</v>
      </c>
      <c r="S1885" s="18">
        <f t="shared" si="207"/>
        <v>0</v>
      </c>
      <c r="T1885" s="52" t="e">
        <f>VLOOKUP(I1885,Konten!A:D,4,FALSE)</f>
        <v>#N/A</v>
      </c>
    </row>
    <row r="1886" spans="1:20">
      <c r="A1886" s="67"/>
      <c r="B1886" s="67">
        <f t="shared" si="209"/>
        <v>1877</v>
      </c>
      <c r="C1886" s="68"/>
      <c r="D1886" s="69"/>
      <c r="E1886" s="69"/>
      <c r="F1886" s="69"/>
      <c r="G1886" s="70"/>
      <c r="H1886" s="69"/>
      <c r="I1886" s="70"/>
      <c r="J1886" s="71"/>
      <c r="K1886" s="71"/>
      <c r="L1886" s="72"/>
      <c r="M1886" s="42">
        <f>IF($D$5=Abfrage!$O$2,(MONTH(C1886)),(VLOOKUP((MONTH(C1886)),Abfrage!$I$2:$J$13,2,FALSE)))</f>
        <v>1</v>
      </c>
      <c r="N1886" s="18">
        <f t="shared" si="203"/>
        <v>0</v>
      </c>
      <c r="O1886" s="18">
        <f t="shared" si="208"/>
        <v>0</v>
      </c>
      <c r="P1886" s="18">
        <f t="shared" si="204"/>
        <v>0</v>
      </c>
      <c r="Q1886" s="18">
        <f t="shared" si="205"/>
        <v>0</v>
      </c>
      <c r="R1886" s="18">
        <f t="shared" si="206"/>
        <v>0</v>
      </c>
      <c r="S1886" s="18">
        <f t="shared" si="207"/>
        <v>0</v>
      </c>
      <c r="T1886" s="52" t="e">
        <f>VLOOKUP(I1886,Konten!A:D,4,FALSE)</f>
        <v>#N/A</v>
      </c>
    </row>
    <row r="1887" spans="1:20">
      <c r="A1887" s="67"/>
      <c r="B1887" s="67">
        <f t="shared" si="209"/>
        <v>1878</v>
      </c>
      <c r="C1887" s="68"/>
      <c r="D1887" s="69"/>
      <c r="E1887" s="69"/>
      <c r="F1887" s="69"/>
      <c r="G1887" s="70"/>
      <c r="H1887" s="69"/>
      <c r="I1887" s="70"/>
      <c r="J1887" s="71"/>
      <c r="K1887" s="71"/>
      <c r="L1887" s="72"/>
      <c r="M1887" s="42">
        <f>IF($D$5=Abfrage!$O$2,(MONTH(C1887)),(VLOOKUP((MONTH(C1887)),Abfrage!$I$2:$J$13,2,FALSE)))</f>
        <v>1</v>
      </c>
      <c r="N1887" s="18">
        <f t="shared" si="203"/>
        <v>0</v>
      </c>
      <c r="O1887" s="18">
        <f t="shared" si="208"/>
        <v>0</v>
      </c>
      <c r="P1887" s="18">
        <f t="shared" si="204"/>
        <v>0</v>
      </c>
      <c r="Q1887" s="18">
        <f t="shared" si="205"/>
        <v>0</v>
      </c>
      <c r="R1887" s="18">
        <f t="shared" si="206"/>
        <v>0</v>
      </c>
      <c r="S1887" s="18">
        <f t="shared" si="207"/>
        <v>0</v>
      </c>
      <c r="T1887" s="52" t="e">
        <f>VLOOKUP(I1887,Konten!A:D,4,FALSE)</f>
        <v>#N/A</v>
      </c>
    </row>
    <row r="1888" spans="1:20">
      <c r="A1888" s="67"/>
      <c r="B1888" s="67">
        <f t="shared" si="209"/>
        <v>1879</v>
      </c>
      <c r="C1888" s="68"/>
      <c r="D1888" s="69"/>
      <c r="E1888" s="69"/>
      <c r="F1888" s="69"/>
      <c r="G1888" s="70"/>
      <c r="H1888" s="69"/>
      <c r="I1888" s="70"/>
      <c r="J1888" s="71"/>
      <c r="K1888" s="71"/>
      <c r="L1888" s="72"/>
      <c r="M1888" s="42">
        <f>IF($D$5=Abfrage!$O$2,(MONTH(C1888)),(VLOOKUP((MONTH(C1888)),Abfrage!$I$2:$J$13,2,FALSE)))</f>
        <v>1</v>
      </c>
      <c r="N1888" s="18">
        <f t="shared" si="203"/>
        <v>0</v>
      </c>
      <c r="O1888" s="18">
        <f t="shared" si="208"/>
        <v>0</v>
      </c>
      <c r="P1888" s="18">
        <f t="shared" si="204"/>
        <v>0</v>
      </c>
      <c r="Q1888" s="18">
        <f t="shared" si="205"/>
        <v>0</v>
      </c>
      <c r="R1888" s="18">
        <f t="shared" si="206"/>
        <v>0</v>
      </c>
      <c r="S1888" s="18">
        <f t="shared" si="207"/>
        <v>0</v>
      </c>
      <c r="T1888" s="52" t="e">
        <f>VLOOKUP(I1888,Konten!A:D,4,FALSE)</f>
        <v>#N/A</v>
      </c>
    </row>
    <row r="1889" spans="1:20">
      <c r="A1889" s="67"/>
      <c r="B1889" s="67">
        <f t="shared" si="209"/>
        <v>1880</v>
      </c>
      <c r="C1889" s="68"/>
      <c r="D1889" s="69"/>
      <c r="E1889" s="69"/>
      <c r="F1889" s="69"/>
      <c r="G1889" s="70"/>
      <c r="H1889" s="69"/>
      <c r="I1889" s="70"/>
      <c r="J1889" s="71"/>
      <c r="K1889" s="71"/>
      <c r="L1889" s="72"/>
      <c r="M1889" s="42">
        <f>IF($D$5=Abfrage!$O$2,(MONTH(C1889)),(VLOOKUP((MONTH(C1889)),Abfrage!$I$2:$J$13,2,FALSE)))</f>
        <v>1</v>
      </c>
      <c r="N1889" s="18">
        <f t="shared" si="203"/>
        <v>0</v>
      </c>
      <c r="O1889" s="18">
        <f t="shared" si="208"/>
        <v>0</v>
      </c>
      <c r="P1889" s="18">
        <f t="shared" si="204"/>
        <v>0</v>
      </c>
      <c r="Q1889" s="18">
        <f t="shared" si="205"/>
        <v>0</v>
      </c>
      <c r="R1889" s="18">
        <f t="shared" si="206"/>
        <v>0</v>
      </c>
      <c r="S1889" s="18">
        <f t="shared" si="207"/>
        <v>0</v>
      </c>
      <c r="T1889" s="52" t="e">
        <f>VLOOKUP(I1889,Konten!A:D,4,FALSE)</f>
        <v>#N/A</v>
      </c>
    </row>
    <row r="1890" spans="1:20">
      <c r="A1890" s="67"/>
      <c r="B1890" s="67">
        <f t="shared" si="209"/>
        <v>1881</v>
      </c>
      <c r="C1890" s="68"/>
      <c r="D1890" s="69"/>
      <c r="E1890" s="69"/>
      <c r="F1890" s="69"/>
      <c r="G1890" s="70"/>
      <c r="H1890" s="69"/>
      <c r="I1890" s="70"/>
      <c r="J1890" s="71"/>
      <c r="K1890" s="71"/>
      <c r="L1890" s="72"/>
      <c r="M1890" s="42">
        <f>IF($D$5=Abfrage!$O$2,(MONTH(C1890)),(VLOOKUP((MONTH(C1890)),Abfrage!$I$2:$J$13,2,FALSE)))</f>
        <v>1</v>
      </c>
      <c r="N1890" s="18">
        <f t="shared" si="203"/>
        <v>0</v>
      </c>
      <c r="O1890" s="18">
        <f t="shared" si="208"/>
        <v>0</v>
      </c>
      <c r="P1890" s="18">
        <f t="shared" si="204"/>
        <v>0</v>
      </c>
      <c r="Q1890" s="18">
        <f t="shared" si="205"/>
        <v>0</v>
      </c>
      <c r="R1890" s="18">
        <f t="shared" si="206"/>
        <v>0</v>
      </c>
      <c r="S1890" s="18">
        <f t="shared" si="207"/>
        <v>0</v>
      </c>
      <c r="T1890" s="52" t="e">
        <f>VLOOKUP(I1890,Konten!A:D,4,FALSE)</f>
        <v>#N/A</v>
      </c>
    </row>
    <row r="1891" spans="1:20">
      <c r="A1891" s="67"/>
      <c r="B1891" s="67">
        <f t="shared" si="209"/>
        <v>1882</v>
      </c>
      <c r="C1891" s="68"/>
      <c r="D1891" s="69"/>
      <c r="E1891" s="69"/>
      <c r="F1891" s="69"/>
      <c r="G1891" s="70"/>
      <c r="H1891" s="69"/>
      <c r="I1891" s="70"/>
      <c r="J1891" s="71"/>
      <c r="K1891" s="71"/>
      <c r="L1891" s="72"/>
      <c r="M1891" s="42">
        <f>IF($D$5=Abfrage!$O$2,(MONTH(C1891)),(VLOOKUP((MONTH(C1891)),Abfrage!$I$2:$J$13,2,FALSE)))</f>
        <v>1</v>
      </c>
      <c r="N1891" s="18">
        <f t="shared" si="203"/>
        <v>0</v>
      </c>
      <c r="O1891" s="18">
        <f t="shared" si="208"/>
        <v>0</v>
      </c>
      <c r="P1891" s="18">
        <f t="shared" si="204"/>
        <v>0</v>
      </c>
      <c r="Q1891" s="18">
        <f t="shared" si="205"/>
        <v>0</v>
      </c>
      <c r="R1891" s="18">
        <f t="shared" si="206"/>
        <v>0</v>
      </c>
      <c r="S1891" s="18">
        <f t="shared" si="207"/>
        <v>0</v>
      </c>
      <c r="T1891" s="52" t="e">
        <f>VLOOKUP(I1891,Konten!A:D,4,FALSE)</f>
        <v>#N/A</v>
      </c>
    </row>
    <row r="1892" spans="1:20">
      <c r="A1892" s="67"/>
      <c r="B1892" s="67">
        <f t="shared" si="209"/>
        <v>1883</v>
      </c>
      <c r="C1892" s="68"/>
      <c r="D1892" s="69"/>
      <c r="E1892" s="69"/>
      <c r="F1892" s="69"/>
      <c r="G1892" s="70"/>
      <c r="H1892" s="69"/>
      <c r="I1892" s="70"/>
      <c r="J1892" s="71"/>
      <c r="K1892" s="71"/>
      <c r="L1892" s="72"/>
      <c r="M1892" s="42">
        <f>IF($D$5=Abfrage!$O$2,(MONTH(C1892)),(VLOOKUP((MONTH(C1892)),Abfrage!$I$2:$J$13,2,FALSE)))</f>
        <v>1</v>
      </c>
      <c r="N1892" s="18">
        <f t="shared" si="203"/>
        <v>0</v>
      </c>
      <c r="O1892" s="18">
        <f t="shared" si="208"/>
        <v>0</v>
      </c>
      <c r="P1892" s="18">
        <f t="shared" si="204"/>
        <v>0</v>
      </c>
      <c r="Q1892" s="18">
        <f t="shared" si="205"/>
        <v>0</v>
      </c>
      <c r="R1892" s="18">
        <f t="shared" si="206"/>
        <v>0</v>
      </c>
      <c r="S1892" s="18">
        <f t="shared" si="207"/>
        <v>0</v>
      </c>
      <c r="T1892" s="52" t="e">
        <f>VLOOKUP(I1892,Konten!A:D,4,FALSE)</f>
        <v>#N/A</v>
      </c>
    </row>
    <row r="1893" spans="1:20">
      <c r="A1893" s="67"/>
      <c r="B1893" s="67">
        <f t="shared" si="209"/>
        <v>1884</v>
      </c>
      <c r="C1893" s="68"/>
      <c r="D1893" s="69"/>
      <c r="E1893" s="69"/>
      <c r="F1893" s="69"/>
      <c r="G1893" s="70"/>
      <c r="H1893" s="69"/>
      <c r="I1893" s="70"/>
      <c r="J1893" s="71"/>
      <c r="K1893" s="71"/>
      <c r="L1893" s="72"/>
      <c r="M1893" s="42">
        <f>IF($D$5=Abfrage!$O$2,(MONTH(C1893)),(VLOOKUP((MONTH(C1893)),Abfrage!$I$2:$J$13,2,FALSE)))</f>
        <v>1</v>
      </c>
      <c r="N1893" s="18">
        <f t="shared" si="203"/>
        <v>0</v>
      </c>
      <c r="O1893" s="18">
        <f t="shared" si="208"/>
        <v>0</v>
      </c>
      <c r="P1893" s="18">
        <f t="shared" si="204"/>
        <v>0</v>
      </c>
      <c r="Q1893" s="18">
        <f t="shared" si="205"/>
        <v>0</v>
      </c>
      <c r="R1893" s="18">
        <f t="shared" si="206"/>
        <v>0</v>
      </c>
      <c r="S1893" s="18">
        <f t="shared" si="207"/>
        <v>0</v>
      </c>
      <c r="T1893" s="52" t="e">
        <f>VLOOKUP(I1893,Konten!A:D,4,FALSE)</f>
        <v>#N/A</v>
      </c>
    </row>
    <row r="1894" spans="1:20">
      <c r="A1894" s="67"/>
      <c r="B1894" s="67">
        <f t="shared" si="209"/>
        <v>1885</v>
      </c>
      <c r="C1894" s="68"/>
      <c r="D1894" s="69"/>
      <c r="E1894" s="69"/>
      <c r="F1894" s="69"/>
      <c r="G1894" s="70"/>
      <c r="H1894" s="69"/>
      <c r="I1894" s="70"/>
      <c r="J1894" s="71"/>
      <c r="K1894" s="71"/>
      <c r="L1894" s="72"/>
      <c r="M1894" s="42">
        <f>IF($D$5=Abfrage!$O$2,(MONTH(C1894)),(VLOOKUP((MONTH(C1894)),Abfrage!$I$2:$J$13,2,FALSE)))</f>
        <v>1</v>
      </c>
      <c r="N1894" s="18">
        <f t="shared" si="203"/>
        <v>0</v>
      </c>
      <c r="O1894" s="18">
        <f t="shared" si="208"/>
        <v>0</v>
      </c>
      <c r="P1894" s="18">
        <f t="shared" si="204"/>
        <v>0</v>
      </c>
      <c r="Q1894" s="18">
        <f t="shared" si="205"/>
        <v>0</v>
      </c>
      <c r="R1894" s="18">
        <f t="shared" si="206"/>
        <v>0</v>
      </c>
      <c r="S1894" s="18">
        <f t="shared" si="207"/>
        <v>0</v>
      </c>
      <c r="T1894" s="52" t="e">
        <f>VLOOKUP(I1894,Konten!A:D,4,FALSE)</f>
        <v>#N/A</v>
      </c>
    </row>
    <row r="1895" spans="1:20">
      <c r="A1895" s="67"/>
      <c r="B1895" s="67">
        <f t="shared" si="209"/>
        <v>1886</v>
      </c>
      <c r="C1895" s="68"/>
      <c r="D1895" s="69"/>
      <c r="E1895" s="69"/>
      <c r="F1895" s="69"/>
      <c r="G1895" s="70"/>
      <c r="H1895" s="69"/>
      <c r="I1895" s="70"/>
      <c r="J1895" s="71"/>
      <c r="K1895" s="71"/>
      <c r="L1895" s="72"/>
      <c r="M1895" s="42">
        <f>IF($D$5=Abfrage!$O$2,(MONTH(C1895)),(VLOOKUP((MONTH(C1895)),Abfrage!$I$2:$J$13,2,FALSE)))</f>
        <v>1</v>
      </c>
      <c r="N1895" s="18">
        <f t="shared" si="203"/>
        <v>0</v>
      </c>
      <c r="O1895" s="18">
        <f t="shared" si="208"/>
        <v>0</v>
      </c>
      <c r="P1895" s="18">
        <f t="shared" si="204"/>
        <v>0</v>
      </c>
      <c r="Q1895" s="18">
        <f t="shared" si="205"/>
        <v>0</v>
      </c>
      <c r="R1895" s="18">
        <f t="shared" si="206"/>
        <v>0</v>
      </c>
      <c r="S1895" s="18">
        <f t="shared" si="207"/>
        <v>0</v>
      </c>
      <c r="T1895" s="52" t="e">
        <f>VLOOKUP(I1895,Konten!A:D,4,FALSE)</f>
        <v>#N/A</v>
      </c>
    </row>
    <row r="1896" spans="1:20">
      <c r="A1896" s="67"/>
      <c r="B1896" s="67">
        <f t="shared" si="209"/>
        <v>1887</v>
      </c>
      <c r="C1896" s="68"/>
      <c r="D1896" s="69"/>
      <c r="E1896" s="69"/>
      <c r="F1896" s="69"/>
      <c r="G1896" s="70"/>
      <c r="H1896" s="69"/>
      <c r="I1896" s="70"/>
      <c r="J1896" s="71"/>
      <c r="K1896" s="71"/>
      <c r="L1896" s="72"/>
      <c r="M1896" s="42">
        <f>IF($D$5=Abfrage!$O$2,(MONTH(C1896)),(VLOOKUP((MONTH(C1896)),Abfrage!$I$2:$J$13,2,FALSE)))</f>
        <v>1</v>
      </c>
      <c r="N1896" s="18">
        <f t="shared" si="203"/>
        <v>0</v>
      </c>
      <c r="O1896" s="18">
        <f t="shared" si="208"/>
        <v>0</v>
      </c>
      <c r="P1896" s="18">
        <f t="shared" si="204"/>
        <v>0</v>
      </c>
      <c r="Q1896" s="18">
        <f t="shared" si="205"/>
        <v>0</v>
      </c>
      <c r="R1896" s="18">
        <f t="shared" si="206"/>
        <v>0</v>
      </c>
      <c r="S1896" s="18">
        <f t="shared" si="207"/>
        <v>0</v>
      </c>
      <c r="T1896" s="52" t="e">
        <f>VLOOKUP(I1896,Konten!A:D,4,FALSE)</f>
        <v>#N/A</v>
      </c>
    </row>
    <row r="1897" spans="1:20">
      <c r="A1897" s="67"/>
      <c r="B1897" s="67">
        <f t="shared" si="209"/>
        <v>1888</v>
      </c>
      <c r="C1897" s="68"/>
      <c r="D1897" s="69"/>
      <c r="E1897" s="69"/>
      <c r="F1897" s="69"/>
      <c r="G1897" s="70"/>
      <c r="H1897" s="69"/>
      <c r="I1897" s="70"/>
      <c r="J1897" s="71"/>
      <c r="K1897" s="71"/>
      <c r="L1897" s="72"/>
      <c r="M1897" s="42">
        <f>IF($D$5=Abfrage!$O$2,(MONTH(C1897)),(VLOOKUP((MONTH(C1897)),Abfrage!$I$2:$J$13,2,FALSE)))</f>
        <v>1</v>
      </c>
      <c r="N1897" s="18">
        <f t="shared" si="203"/>
        <v>0</v>
      </c>
      <c r="O1897" s="18">
        <f t="shared" si="208"/>
        <v>0</v>
      </c>
      <c r="P1897" s="18">
        <f t="shared" si="204"/>
        <v>0</v>
      </c>
      <c r="Q1897" s="18">
        <f t="shared" si="205"/>
        <v>0</v>
      </c>
      <c r="R1897" s="18">
        <f t="shared" si="206"/>
        <v>0</v>
      </c>
      <c r="S1897" s="18">
        <f t="shared" si="207"/>
        <v>0</v>
      </c>
      <c r="T1897" s="52" t="e">
        <f>VLOOKUP(I1897,Konten!A:D,4,FALSE)</f>
        <v>#N/A</v>
      </c>
    </row>
    <row r="1898" spans="1:20">
      <c r="A1898" s="67"/>
      <c r="B1898" s="67">
        <f t="shared" si="209"/>
        <v>1889</v>
      </c>
      <c r="C1898" s="68"/>
      <c r="D1898" s="69"/>
      <c r="E1898" s="69"/>
      <c r="F1898" s="69"/>
      <c r="G1898" s="70"/>
      <c r="H1898" s="69"/>
      <c r="I1898" s="70"/>
      <c r="J1898" s="71"/>
      <c r="K1898" s="71"/>
      <c r="L1898" s="72"/>
      <c r="M1898" s="42">
        <f>IF($D$5=Abfrage!$O$2,(MONTH(C1898)),(VLOOKUP((MONTH(C1898)),Abfrage!$I$2:$J$13,2,FALSE)))</f>
        <v>1</v>
      </c>
      <c r="N1898" s="18">
        <f t="shared" si="203"/>
        <v>0</v>
      </c>
      <c r="O1898" s="18">
        <f t="shared" si="208"/>
        <v>0</v>
      </c>
      <c r="P1898" s="18">
        <f t="shared" si="204"/>
        <v>0</v>
      </c>
      <c r="Q1898" s="18">
        <f t="shared" si="205"/>
        <v>0</v>
      </c>
      <c r="R1898" s="18">
        <f t="shared" si="206"/>
        <v>0</v>
      </c>
      <c r="S1898" s="18">
        <f t="shared" si="207"/>
        <v>0</v>
      </c>
      <c r="T1898" s="52" t="e">
        <f>VLOOKUP(I1898,Konten!A:D,4,FALSE)</f>
        <v>#N/A</v>
      </c>
    </row>
    <row r="1899" spans="1:20">
      <c r="A1899" s="67"/>
      <c r="B1899" s="67">
        <f t="shared" si="209"/>
        <v>1890</v>
      </c>
      <c r="C1899" s="68"/>
      <c r="D1899" s="69"/>
      <c r="E1899" s="69"/>
      <c r="F1899" s="69"/>
      <c r="G1899" s="70"/>
      <c r="H1899" s="69"/>
      <c r="I1899" s="70"/>
      <c r="J1899" s="71"/>
      <c r="K1899" s="71"/>
      <c r="L1899" s="72"/>
      <c r="M1899" s="42">
        <f>IF($D$5=Abfrage!$O$2,(MONTH(C1899)),(VLOOKUP((MONTH(C1899)),Abfrage!$I$2:$J$13,2,FALSE)))</f>
        <v>1</v>
      </c>
      <c r="N1899" s="18">
        <f t="shared" si="203"/>
        <v>0</v>
      </c>
      <c r="O1899" s="18">
        <f t="shared" si="208"/>
        <v>0</v>
      </c>
      <c r="P1899" s="18">
        <f t="shared" si="204"/>
        <v>0</v>
      </c>
      <c r="Q1899" s="18">
        <f t="shared" si="205"/>
        <v>0</v>
      </c>
      <c r="R1899" s="18">
        <f t="shared" si="206"/>
        <v>0</v>
      </c>
      <c r="S1899" s="18">
        <f t="shared" si="207"/>
        <v>0</v>
      </c>
      <c r="T1899" s="52" t="e">
        <f>VLOOKUP(I1899,Konten!A:D,4,FALSE)</f>
        <v>#N/A</v>
      </c>
    </row>
    <row r="1900" spans="1:20">
      <c r="A1900" s="67"/>
      <c r="B1900" s="67">
        <f t="shared" si="209"/>
        <v>1891</v>
      </c>
      <c r="C1900" s="68"/>
      <c r="D1900" s="69"/>
      <c r="E1900" s="69"/>
      <c r="F1900" s="69"/>
      <c r="G1900" s="70"/>
      <c r="H1900" s="69"/>
      <c r="I1900" s="70"/>
      <c r="J1900" s="71"/>
      <c r="K1900" s="71"/>
      <c r="L1900" s="72"/>
      <c r="M1900" s="42">
        <f>IF($D$5=Abfrage!$O$2,(MONTH(C1900)),(VLOOKUP((MONTH(C1900)),Abfrage!$I$2:$J$13,2,FALSE)))</f>
        <v>1</v>
      </c>
      <c r="N1900" s="18">
        <f t="shared" si="203"/>
        <v>0</v>
      </c>
      <c r="O1900" s="18">
        <f t="shared" si="208"/>
        <v>0</v>
      </c>
      <c r="P1900" s="18">
        <f t="shared" si="204"/>
        <v>0</v>
      </c>
      <c r="Q1900" s="18">
        <f t="shared" si="205"/>
        <v>0</v>
      </c>
      <c r="R1900" s="18">
        <f t="shared" si="206"/>
        <v>0</v>
      </c>
      <c r="S1900" s="18">
        <f t="shared" si="207"/>
        <v>0</v>
      </c>
      <c r="T1900" s="52" t="e">
        <f>VLOOKUP(I1900,Konten!A:D,4,FALSE)</f>
        <v>#N/A</v>
      </c>
    </row>
    <row r="1901" spans="1:20">
      <c r="A1901" s="67"/>
      <c r="B1901" s="67">
        <f t="shared" si="209"/>
        <v>1892</v>
      </c>
      <c r="C1901" s="68"/>
      <c r="D1901" s="69"/>
      <c r="E1901" s="69"/>
      <c r="F1901" s="69"/>
      <c r="G1901" s="70"/>
      <c r="H1901" s="69"/>
      <c r="I1901" s="70"/>
      <c r="J1901" s="71"/>
      <c r="K1901" s="71"/>
      <c r="L1901" s="72"/>
      <c r="M1901" s="42">
        <f>IF($D$5=Abfrage!$O$2,(MONTH(C1901)),(VLOOKUP((MONTH(C1901)),Abfrage!$I$2:$J$13,2,FALSE)))</f>
        <v>1</v>
      </c>
      <c r="N1901" s="18">
        <f t="shared" si="203"/>
        <v>0</v>
      </c>
      <c r="O1901" s="18">
        <f t="shared" si="208"/>
        <v>0</v>
      </c>
      <c r="P1901" s="18">
        <f t="shared" si="204"/>
        <v>0</v>
      </c>
      <c r="Q1901" s="18">
        <f t="shared" si="205"/>
        <v>0</v>
      </c>
      <c r="R1901" s="18">
        <f t="shared" si="206"/>
        <v>0</v>
      </c>
      <c r="S1901" s="18">
        <f t="shared" si="207"/>
        <v>0</v>
      </c>
      <c r="T1901" s="52" t="e">
        <f>VLOOKUP(I1901,Konten!A:D,4,FALSE)</f>
        <v>#N/A</v>
      </c>
    </row>
    <row r="1902" spans="1:20">
      <c r="A1902" s="67"/>
      <c r="B1902" s="67">
        <f t="shared" si="209"/>
        <v>1893</v>
      </c>
      <c r="C1902" s="68"/>
      <c r="D1902" s="69"/>
      <c r="E1902" s="69"/>
      <c r="F1902" s="69"/>
      <c r="G1902" s="70"/>
      <c r="H1902" s="69"/>
      <c r="I1902" s="70"/>
      <c r="J1902" s="71"/>
      <c r="K1902" s="71"/>
      <c r="L1902" s="72"/>
      <c r="M1902" s="42">
        <f>IF($D$5=Abfrage!$O$2,(MONTH(C1902)),(VLOOKUP((MONTH(C1902)),Abfrage!$I$2:$J$13,2,FALSE)))</f>
        <v>1</v>
      </c>
      <c r="N1902" s="18">
        <f t="shared" si="203"/>
        <v>0</v>
      </c>
      <c r="O1902" s="18">
        <f t="shared" si="208"/>
        <v>0</v>
      </c>
      <c r="P1902" s="18">
        <f t="shared" si="204"/>
        <v>0</v>
      </c>
      <c r="Q1902" s="18">
        <f t="shared" si="205"/>
        <v>0</v>
      </c>
      <c r="R1902" s="18">
        <f t="shared" si="206"/>
        <v>0</v>
      </c>
      <c r="S1902" s="18">
        <f t="shared" si="207"/>
        <v>0</v>
      </c>
      <c r="T1902" s="52" t="e">
        <f>VLOOKUP(I1902,Konten!A:D,4,FALSE)</f>
        <v>#N/A</v>
      </c>
    </row>
    <row r="1903" spans="1:20">
      <c r="A1903" s="67"/>
      <c r="B1903" s="67">
        <f t="shared" si="209"/>
        <v>1894</v>
      </c>
      <c r="C1903" s="68"/>
      <c r="D1903" s="69"/>
      <c r="E1903" s="69"/>
      <c r="F1903" s="69"/>
      <c r="G1903" s="70"/>
      <c r="H1903" s="69"/>
      <c r="I1903" s="70"/>
      <c r="J1903" s="71"/>
      <c r="K1903" s="71"/>
      <c r="L1903" s="72"/>
      <c r="M1903" s="42">
        <f>IF($D$5=Abfrage!$O$2,(MONTH(C1903)),(VLOOKUP((MONTH(C1903)),Abfrage!$I$2:$J$13,2,FALSE)))</f>
        <v>1</v>
      </c>
      <c r="N1903" s="18">
        <f t="shared" si="203"/>
        <v>0</v>
      </c>
      <c r="O1903" s="18">
        <f t="shared" si="208"/>
        <v>0</v>
      </c>
      <c r="P1903" s="18">
        <f t="shared" si="204"/>
        <v>0</v>
      </c>
      <c r="Q1903" s="18">
        <f t="shared" si="205"/>
        <v>0</v>
      </c>
      <c r="R1903" s="18">
        <f t="shared" si="206"/>
        <v>0</v>
      </c>
      <c r="S1903" s="18">
        <f t="shared" si="207"/>
        <v>0</v>
      </c>
      <c r="T1903" s="52" t="e">
        <f>VLOOKUP(I1903,Konten!A:D,4,FALSE)</f>
        <v>#N/A</v>
      </c>
    </row>
    <row r="1904" spans="1:20">
      <c r="A1904" s="67"/>
      <c r="B1904" s="67">
        <f t="shared" si="209"/>
        <v>1895</v>
      </c>
      <c r="C1904" s="68"/>
      <c r="D1904" s="69"/>
      <c r="E1904" s="69"/>
      <c r="F1904" s="69"/>
      <c r="G1904" s="70"/>
      <c r="H1904" s="69"/>
      <c r="I1904" s="70"/>
      <c r="J1904" s="71"/>
      <c r="K1904" s="71"/>
      <c r="L1904" s="72"/>
      <c r="M1904" s="42">
        <f>IF($D$5=Abfrage!$O$2,(MONTH(C1904)),(VLOOKUP((MONTH(C1904)),Abfrage!$I$2:$J$13,2,FALSE)))</f>
        <v>1</v>
      </c>
      <c r="N1904" s="18">
        <f t="shared" si="203"/>
        <v>0</v>
      </c>
      <c r="O1904" s="18">
        <f t="shared" si="208"/>
        <v>0</v>
      </c>
      <c r="P1904" s="18">
        <f t="shared" si="204"/>
        <v>0</v>
      </c>
      <c r="Q1904" s="18">
        <f t="shared" si="205"/>
        <v>0</v>
      </c>
      <c r="R1904" s="18">
        <f t="shared" si="206"/>
        <v>0</v>
      </c>
      <c r="S1904" s="18">
        <f t="shared" si="207"/>
        <v>0</v>
      </c>
      <c r="T1904" s="52" t="e">
        <f>VLOOKUP(I1904,Konten!A:D,4,FALSE)</f>
        <v>#N/A</v>
      </c>
    </row>
    <row r="1905" spans="1:20">
      <c r="A1905" s="67"/>
      <c r="B1905" s="67">
        <f t="shared" si="209"/>
        <v>1896</v>
      </c>
      <c r="C1905" s="68"/>
      <c r="D1905" s="69"/>
      <c r="E1905" s="69"/>
      <c r="F1905" s="69"/>
      <c r="G1905" s="70"/>
      <c r="H1905" s="69"/>
      <c r="I1905" s="70"/>
      <c r="J1905" s="71"/>
      <c r="K1905" s="71"/>
      <c r="L1905" s="72"/>
      <c r="M1905" s="42">
        <f>IF($D$5=Abfrage!$O$2,(MONTH(C1905)),(VLOOKUP((MONTH(C1905)),Abfrage!$I$2:$J$13,2,FALSE)))</f>
        <v>1</v>
      </c>
      <c r="N1905" s="18">
        <f t="shared" si="203"/>
        <v>0</v>
      </c>
      <c r="O1905" s="18">
        <f t="shared" si="208"/>
        <v>0</v>
      </c>
      <c r="P1905" s="18">
        <f t="shared" si="204"/>
        <v>0</v>
      </c>
      <c r="Q1905" s="18">
        <f t="shared" si="205"/>
        <v>0</v>
      </c>
      <c r="R1905" s="18">
        <f t="shared" si="206"/>
        <v>0</v>
      </c>
      <c r="S1905" s="18">
        <f t="shared" si="207"/>
        <v>0</v>
      </c>
      <c r="T1905" s="52" t="e">
        <f>VLOOKUP(I1905,Konten!A:D,4,FALSE)</f>
        <v>#N/A</v>
      </c>
    </row>
    <row r="1906" spans="1:20">
      <c r="A1906" s="67"/>
      <c r="B1906" s="67">
        <f t="shared" si="209"/>
        <v>1897</v>
      </c>
      <c r="C1906" s="68"/>
      <c r="D1906" s="69"/>
      <c r="E1906" s="69"/>
      <c r="F1906" s="69"/>
      <c r="G1906" s="70"/>
      <c r="H1906" s="69"/>
      <c r="I1906" s="70"/>
      <c r="J1906" s="71"/>
      <c r="K1906" s="71"/>
      <c r="L1906" s="72"/>
      <c r="M1906" s="42">
        <f>IF($D$5=Abfrage!$O$2,(MONTH(C1906)),(VLOOKUP((MONTH(C1906)),Abfrage!$I$2:$J$13,2,FALSE)))</f>
        <v>1</v>
      </c>
      <c r="N1906" s="18">
        <f t="shared" si="203"/>
        <v>0</v>
      </c>
      <c r="O1906" s="18">
        <f t="shared" si="208"/>
        <v>0</v>
      </c>
      <c r="P1906" s="18">
        <f t="shared" si="204"/>
        <v>0</v>
      </c>
      <c r="Q1906" s="18">
        <f t="shared" si="205"/>
        <v>0</v>
      </c>
      <c r="R1906" s="18">
        <f t="shared" si="206"/>
        <v>0</v>
      </c>
      <c r="S1906" s="18">
        <f t="shared" si="207"/>
        <v>0</v>
      </c>
      <c r="T1906" s="52" t="e">
        <f>VLOOKUP(I1906,Konten!A:D,4,FALSE)</f>
        <v>#N/A</v>
      </c>
    </row>
    <row r="1907" spans="1:20">
      <c r="A1907" s="67"/>
      <c r="B1907" s="67">
        <f t="shared" si="209"/>
        <v>1898</v>
      </c>
      <c r="C1907" s="68"/>
      <c r="D1907" s="69"/>
      <c r="E1907" s="69"/>
      <c r="F1907" s="69"/>
      <c r="G1907" s="70"/>
      <c r="H1907" s="69"/>
      <c r="I1907" s="70"/>
      <c r="J1907" s="71"/>
      <c r="K1907" s="71"/>
      <c r="L1907" s="72"/>
      <c r="M1907" s="42">
        <f>IF($D$5=Abfrage!$O$2,(MONTH(C1907)),(VLOOKUP((MONTH(C1907)),Abfrage!$I$2:$J$13,2,FALSE)))</f>
        <v>1</v>
      </c>
      <c r="N1907" s="18">
        <f t="shared" si="203"/>
        <v>0</v>
      </c>
      <c r="O1907" s="18">
        <f t="shared" si="208"/>
        <v>0</v>
      </c>
      <c r="P1907" s="18">
        <f t="shared" si="204"/>
        <v>0</v>
      </c>
      <c r="Q1907" s="18">
        <f t="shared" si="205"/>
        <v>0</v>
      </c>
      <c r="R1907" s="18">
        <f t="shared" si="206"/>
        <v>0</v>
      </c>
      <c r="S1907" s="18">
        <f t="shared" si="207"/>
        <v>0</v>
      </c>
      <c r="T1907" s="52" t="e">
        <f>VLOOKUP(I1907,Konten!A:D,4,FALSE)</f>
        <v>#N/A</v>
      </c>
    </row>
    <row r="1908" spans="1:20">
      <c r="A1908" s="67"/>
      <c r="B1908" s="67">
        <f t="shared" si="209"/>
        <v>1899</v>
      </c>
      <c r="C1908" s="68"/>
      <c r="D1908" s="69"/>
      <c r="E1908" s="69"/>
      <c r="F1908" s="69"/>
      <c r="G1908" s="70"/>
      <c r="H1908" s="69"/>
      <c r="I1908" s="70"/>
      <c r="J1908" s="71"/>
      <c r="K1908" s="71"/>
      <c r="L1908" s="72"/>
      <c r="M1908" s="42">
        <f>IF($D$5=Abfrage!$O$2,(MONTH(C1908)),(VLOOKUP((MONTH(C1908)),Abfrage!$I$2:$J$13,2,FALSE)))</f>
        <v>1</v>
      </c>
      <c r="N1908" s="18">
        <f t="shared" si="203"/>
        <v>0</v>
      </c>
      <c r="O1908" s="18">
        <f t="shared" si="208"/>
        <v>0</v>
      </c>
      <c r="P1908" s="18">
        <f t="shared" si="204"/>
        <v>0</v>
      </c>
      <c r="Q1908" s="18">
        <f t="shared" si="205"/>
        <v>0</v>
      </c>
      <c r="R1908" s="18">
        <f t="shared" si="206"/>
        <v>0</v>
      </c>
      <c r="S1908" s="18">
        <f t="shared" si="207"/>
        <v>0</v>
      </c>
      <c r="T1908" s="52" t="e">
        <f>VLOOKUP(I1908,Konten!A:D,4,FALSE)</f>
        <v>#N/A</v>
      </c>
    </row>
    <row r="1909" spans="1:20">
      <c r="A1909" s="67"/>
      <c r="B1909" s="67">
        <f t="shared" si="209"/>
        <v>1900</v>
      </c>
      <c r="C1909" s="68"/>
      <c r="D1909" s="69"/>
      <c r="E1909" s="69"/>
      <c r="F1909" s="69"/>
      <c r="G1909" s="70"/>
      <c r="H1909" s="69"/>
      <c r="I1909" s="70"/>
      <c r="J1909" s="71"/>
      <c r="K1909" s="71"/>
      <c r="L1909" s="72"/>
      <c r="M1909" s="42">
        <f>IF($D$5=Abfrage!$O$2,(MONTH(C1909)),(VLOOKUP((MONTH(C1909)),Abfrage!$I$2:$J$13,2,FALSE)))</f>
        <v>1</v>
      </c>
      <c r="N1909" s="18">
        <f t="shared" si="203"/>
        <v>0</v>
      </c>
      <c r="O1909" s="18">
        <f t="shared" si="208"/>
        <v>0</v>
      </c>
      <c r="P1909" s="18">
        <f t="shared" si="204"/>
        <v>0</v>
      </c>
      <c r="Q1909" s="18">
        <f t="shared" si="205"/>
        <v>0</v>
      </c>
      <c r="R1909" s="18">
        <f t="shared" si="206"/>
        <v>0</v>
      </c>
      <c r="S1909" s="18">
        <f t="shared" si="207"/>
        <v>0</v>
      </c>
      <c r="T1909" s="52" t="e">
        <f>VLOOKUP(I1909,Konten!A:D,4,FALSE)</f>
        <v>#N/A</v>
      </c>
    </row>
    <row r="1910" spans="1:20">
      <c r="A1910" s="67"/>
      <c r="B1910" s="67">
        <f t="shared" si="209"/>
        <v>1901</v>
      </c>
      <c r="C1910" s="68"/>
      <c r="D1910" s="69"/>
      <c r="E1910" s="69"/>
      <c r="F1910" s="69"/>
      <c r="G1910" s="70"/>
      <c r="H1910" s="69"/>
      <c r="I1910" s="70"/>
      <c r="J1910" s="71"/>
      <c r="K1910" s="71"/>
      <c r="L1910" s="72"/>
      <c r="M1910" s="42">
        <f>IF($D$5=Abfrage!$O$2,(MONTH(C1910)),(VLOOKUP((MONTH(C1910)),Abfrage!$I$2:$J$13,2,FALSE)))</f>
        <v>1</v>
      </c>
      <c r="N1910" s="18">
        <f t="shared" si="203"/>
        <v>0</v>
      </c>
      <c r="O1910" s="18">
        <f t="shared" si="208"/>
        <v>0</v>
      </c>
      <c r="P1910" s="18">
        <f t="shared" si="204"/>
        <v>0</v>
      </c>
      <c r="Q1910" s="18">
        <f t="shared" si="205"/>
        <v>0</v>
      </c>
      <c r="R1910" s="18">
        <f t="shared" si="206"/>
        <v>0</v>
      </c>
      <c r="S1910" s="18">
        <f t="shared" si="207"/>
        <v>0</v>
      </c>
      <c r="T1910" s="52" t="e">
        <f>VLOOKUP(I1910,Konten!A:D,4,FALSE)</f>
        <v>#N/A</v>
      </c>
    </row>
    <row r="1911" spans="1:20">
      <c r="A1911" s="67"/>
      <c r="B1911" s="67">
        <f t="shared" si="209"/>
        <v>1902</v>
      </c>
      <c r="C1911" s="68"/>
      <c r="D1911" s="69"/>
      <c r="E1911" s="69"/>
      <c r="F1911" s="69"/>
      <c r="G1911" s="70"/>
      <c r="H1911" s="69"/>
      <c r="I1911" s="70"/>
      <c r="J1911" s="71"/>
      <c r="K1911" s="71"/>
      <c r="L1911" s="72"/>
      <c r="M1911" s="42">
        <f>IF($D$5=Abfrage!$O$2,(MONTH(C1911)),(VLOOKUP((MONTH(C1911)),Abfrage!$I$2:$J$13,2,FALSE)))</f>
        <v>1</v>
      </c>
      <c r="N1911" s="18">
        <f t="shared" si="203"/>
        <v>0</v>
      </c>
      <c r="O1911" s="18">
        <f t="shared" si="208"/>
        <v>0</v>
      </c>
      <c r="P1911" s="18">
        <f t="shared" si="204"/>
        <v>0</v>
      </c>
      <c r="Q1911" s="18">
        <f t="shared" si="205"/>
        <v>0</v>
      </c>
      <c r="R1911" s="18">
        <f t="shared" si="206"/>
        <v>0</v>
      </c>
      <c r="S1911" s="18">
        <f t="shared" si="207"/>
        <v>0</v>
      </c>
      <c r="T1911" s="52" t="e">
        <f>VLOOKUP(I1911,Konten!A:D,4,FALSE)</f>
        <v>#N/A</v>
      </c>
    </row>
    <row r="1912" spans="1:20">
      <c r="A1912" s="67"/>
      <c r="B1912" s="67">
        <f t="shared" si="209"/>
        <v>1903</v>
      </c>
      <c r="C1912" s="68"/>
      <c r="D1912" s="69"/>
      <c r="E1912" s="69"/>
      <c r="F1912" s="69"/>
      <c r="G1912" s="70"/>
      <c r="H1912" s="69"/>
      <c r="I1912" s="70"/>
      <c r="J1912" s="71"/>
      <c r="K1912" s="71"/>
      <c r="L1912" s="72"/>
      <c r="M1912" s="42">
        <f>IF($D$5=Abfrage!$O$2,(MONTH(C1912)),(VLOOKUP((MONTH(C1912)),Abfrage!$I$2:$J$13,2,FALSE)))</f>
        <v>1</v>
      </c>
      <c r="N1912" s="18">
        <f t="shared" si="203"/>
        <v>0</v>
      </c>
      <c r="O1912" s="18">
        <f t="shared" si="208"/>
        <v>0</v>
      </c>
      <c r="P1912" s="18">
        <f t="shared" si="204"/>
        <v>0</v>
      </c>
      <c r="Q1912" s="18">
        <f t="shared" si="205"/>
        <v>0</v>
      </c>
      <c r="R1912" s="18">
        <f t="shared" si="206"/>
        <v>0</v>
      </c>
      <c r="S1912" s="18">
        <f t="shared" si="207"/>
        <v>0</v>
      </c>
      <c r="T1912" s="52" t="e">
        <f>VLOOKUP(I1912,Konten!A:D,4,FALSE)</f>
        <v>#N/A</v>
      </c>
    </row>
    <row r="1913" spans="1:20">
      <c r="A1913" s="67"/>
      <c r="B1913" s="67">
        <f t="shared" si="209"/>
        <v>1904</v>
      </c>
      <c r="C1913" s="68"/>
      <c r="D1913" s="69"/>
      <c r="E1913" s="69"/>
      <c r="F1913" s="69"/>
      <c r="G1913" s="70"/>
      <c r="H1913" s="69"/>
      <c r="I1913" s="70"/>
      <c r="J1913" s="71"/>
      <c r="K1913" s="71"/>
      <c r="L1913" s="72"/>
      <c r="M1913" s="42">
        <f>IF($D$5=Abfrage!$O$2,(MONTH(C1913)),(VLOOKUP((MONTH(C1913)),Abfrage!$I$2:$J$13,2,FALSE)))</f>
        <v>1</v>
      </c>
      <c r="N1913" s="18">
        <f t="shared" si="203"/>
        <v>0</v>
      </c>
      <c r="O1913" s="18">
        <f t="shared" si="208"/>
        <v>0</v>
      </c>
      <c r="P1913" s="18">
        <f t="shared" si="204"/>
        <v>0</v>
      </c>
      <c r="Q1913" s="18">
        <f t="shared" si="205"/>
        <v>0</v>
      </c>
      <c r="R1913" s="18">
        <f t="shared" si="206"/>
        <v>0</v>
      </c>
      <c r="S1913" s="18">
        <f t="shared" si="207"/>
        <v>0</v>
      </c>
      <c r="T1913" s="52" t="e">
        <f>VLOOKUP(I1913,Konten!A:D,4,FALSE)</f>
        <v>#N/A</v>
      </c>
    </row>
    <row r="1914" spans="1:20">
      <c r="A1914" s="67"/>
      <c r="B1914" s="67">
        <f t="shared" si="209"/>
        <v>1905</v>
      </c>
      <c r="C1914" s="68"/>
      <c r="D1914" s="69"/>
      <c r="E1914" s="69"/>
      <c r="F1914" s="69"/>
      <c r="G1914" s="70"/>
      <c r="H1914" s="69"/>
      <c r="I1914" s="70"/>
      <c r="J1914" s="71"/>
      <c r="K1914" s="71"/>
      <c r="L1914" s="72"/>
      <c r="M1914" s="42">
        <f>IF($D$5=Abfrage!$O$2,(MONTH(C1914)),(VLOOKUP((MONTH(C1914)),Abfrage!$I$2:$J$13,2,FALSE)))</f>
        <v>1</v>
      </c>
      <c r="N1914" s="18">
        <f t="shared" si="203"/>
        <v>0</v>
      </c>
      <c r="O1914" s="18">
        <f t="shared" si="208"/>
        <v>0</v>
      </c>
      <c r="P1914" s="18">
        <f t="shared" si="204"/>
        <v>0</v>
      </c>
      <c r="Q1914" s="18">
        <f t="shared" si="205"/>
        <v>0</v>
      </c>
      <c r="R1914" s="18">
        <f t="shared" si="206"/>
        <v>0</v>
      </c>
      <c r="S1914" s="18">
        <f t="shared" si="207"/>
        <v>0</v>
      </c>
      <c r="T1914" s="52" t="e">
        <f>VLOOKUP(I1914,Konten!A:D,4,FALSE)</f>
        <v>#N/A</v>
      </c>
    </row>
    <row r="1915" spans="1:20">
      <c r="A1915" s="67"/>
      <c r="B1915" s="67">
        <f t="shared" si="209"/>
        <v>1906</v>
      </c>
      <c r="C1915" s="68"/>
      <c r="D1915" s="69"/>
      <c r="E1915" s="69"/>
      <c r="F1915" s="69"/>
      <c r="G1915" s="70"/>
      <c r="H1915" s="69"/>
      <c r="I1915" s="70"/>
      <c r="J1915" s="71"/>
      <c r="K1915" s="71"/>
      <c r="L1915" s="72"/>
      <c r="M1915" s="42">
        <f>IF($D$5=Abfrage!$O$2,(MONTH(C1915)),(VLOOKUP((MONTH(C1915)),Abfrage!$I$2:$J$13,2,FALSE)))</f>
        <v>1</v>
      </c>
      <c r="N1915" s="18">
        <f t="shared" si="203"/>
        <v>0</v>
      </c>
      <c r="O1915" s="18">
        <f t="shared" si="208"/>
        <v>0</v>
      </c>
      <c r="P1915" s="18">
        <f t="shared" si="204"/>
        <v>0</v>
      </c>
      <c r="Q1915" s="18">
        <f t="shared" si="205"/>
        <v>0</v>
      </c>
      <c r="R1915" s="18">
        <f t="shared" si="206"/>
        <v>0</v>
      </c>
      <c r="S1915" s="18">
        <f t="shared" si="207"/>
        <v>0</v>
      </c>
      <c r="T1915" s="52" t="e">
        <f>VLOOKUP(I1915,Konten!A:D,4,FALSE)</f>
        <v>#N/A</v>
      </c>
    </row>
    <row r="1916" spans="1:20">
      <c r="A1916" s="67"/>
      <c r="B1916" s="67">
        <f t="shared" si="209"/>
        <v>1907</v>
      </c>
      <c r="C1916" s="68"/>
      <c r="D1916" s="69"/>
      <c r="E1916" s="69"/>
      <c r="F1916" s="69"/>
      <c r="G1916" s="70"/>
      <c r="H1916" s="69"/>
      <c r="I1916" s="70"/>
      <c r="J1916" s="71"/>
      <c r="K1916" s="71"/>
      <c r="L1916" s="72"/>
      <c r="M1916" s="42">
        <f>IF($D$5=Abfrage!$O$2,(MONTH(C1916)),(VLOOKUP((MONTH(C1916)),Abfrage!$I$2:$J$13,2,FALSE)))</f>
        <v>1</v>
      </c>
      <c r="N1916" s="18">
        <f t="shared" si="203"/>
        <v>0</v>
      </c>
      <c r="O1916" s="18">
        <f t="shared" si="208"/>
        <v>0</v>
      </c>
      <c r="P1916" s="18">
        <f t="shared" si="204"/>
        <v>0</v>
      </c>
      <c r="Q1916" s="18">
        <f t="shared" si="205"/>
        <v>0</v>
      </c>
      <c r="R1916" s="18">
        <f t="shared" si="206"/>
        <v>0</v>
      </c>
      <c r="S1916" s="18">
        <f t="shared" si="207"/>
        <v>0</v>
      </c>
      <c r="T1916" s="52" t="e">
        <f>VLOOKUP(I1916,Konten!A:D,4,FALSE)</f>
        <v>#N/A</v>
      </c>
    </row>
    <row r="1917" spans="1:20">
      <c r="A1917" s="67"/>
      <c r="B1917" s="67">
        <f t="shared" si="209"/>
        <v>1908</v>
      </c>
      <c r="C1917" s="68"/>
      <c r="D1917" s="69"/>
      <c r="E1917" s="69"/>
      <c r="F1917" s="69"/>
      <c r="G1917" s="70"/>
      <c r="H1917" s="69"/>
      <c r="I1917" s="70"/>
      <c r="J1917" s="71"/>
      <c r="K1917" s="71"/>
      <c r="L1917" s="72"/>
      <c r="M1917" s="42">
        <f>IF($D$5=Abfrage!$O$2,(MONTH(C1917)),(VLOOKUP((MONTH(C1917)),Abfrage!$I$2:$J$13,2,FALSE)))</f>
        <v>1</v>
      </c>
      <c r="N1917" s="18">
        <f t="shared" si="203"/>
        <v>0</v>
      </c>
      <c r="O1917" s="18">
        <f t="shared" si="208"/>
        <v>0</v>
      </c>
      <c r="P1917" s="18">
        <f t="shared" si="204"/>
        <v>0</v>
      </c>
      <c r="Q1917" s="18">
        <f t="shared" si="205"/>
        <v>0</v>
      </c>
      <c r="R1917" s="18">
        <f t="shared" si="206"/>
        <v>0</v>
      </c>
      <c r="S1917" s="18">
        <f t="shared" si="207"/>
        <v>0</v>
      </c>
      <c r="T1917" s="52" t="e">
        <f>VLOOKUP(I1917,Konten!A:D,4,FALSE)</f>
        <v>#N/A</v>
      </c>
    </row>
    <row r="1918" spans="1:20">
      <c r="A1918" s="67"/>
      <c r="B1918" s="67">
        <f t="shared" si="209"/>
        <v>1909</v>
      </c>
      <c r="C1918" s="68"/>
      <c r="D1918" s="69"/>
      <c r="E1918" s="69"/>
      <c r="F1918" s="69"/>
      <c r="G1918" s="70"/>
      <c r="H1918" s="69"/>
      <c r="I1918" s="70"/>
      <c r="J1918" s="71"/>
      <c r="K1918" s="71"/>
      <c r="L1918" s="72"/>
      <c r="M1918" s="42">
        <f>IF($D$5=Abfrage!$O$2,(MONTH(C1918)),(VLOOKUP((MONTH(C1918)),Abfrage!$I$2:$J$13,2,FALSE)))</f>
        <v>1</v>
      </c>
      <c r="N1918" s="18">
        <f t="shared" si="203"/>
        <v>0</v>
      </c>
      <c r="O1918" s="18">
        <f t="shared" si="208"/>
        <v>0</v>
      </c>
      <c r="P1918" s="18">
        <f t="shared" si="204"/>
        <v>0</v>
      </c>
      <c r="Q1918" s="18">
        <f t="shared" si="205"/>
        <v>0</v>
      </c>
      <c r="R1918" s="18">
        <f t="shared" si="206"/>
        <v>0</v>
      </c>
      <c r="S1918" s="18">
        <f t="shared" si="207"/>
        <v>0</v>
      </c>
      <c r="T1918" s="52" t="e">
        <f>VLOOKUP(I1918,Konten!A:D,4,FALSE)</f>
        <v>#N/A</v>
      </c>
    </row>
    <row r="1919" spans="1:20">
      <c r="A1919" s="67"/>
      <c r="B1919" s="67">
        <f t="shared" si="209"/>
        <v>1910</v>
      </c>
      <c r="C1919" s="68"/>
      <c r="D1919" s="69"/>
      <c r="E1919" s="69"/>
      <c r="F1919" s="69"/>
      <c r="G1919" s="70"/>
      <c r="H1919" s="69"/>
      <c r="I1919" s="70"/>
      <c r="J1919" s="71"/>
      <c r="K1919" s="71"/>
      <c r="L1919" s="72"/>
      <c r="M1919" s="42">
        <f>IF($D$5=Abfrage!$O$2,(MONTH(C1919)),(VLOOKUP((MONTH(C1919)),Abfrage!$I$2:$J$13,2,FALSE)))</f>
        <v>1</v>
      </c>
      <c r="N1919" s="18">
        <f t="shared" si="203"/>
        <v>0</v>
      </c>
      <c r="O1919" s="18">
        <f t="shared" si="208"/>
        <v>0</v>
      </c>
      <c r="P1919" s="18">
        <f t="shared" si="204"/>
        <v>0</v>
      </c>
      <c r="Q1919" s="18">
        <f t="shared" si="205"/>
        <v>0</v>
      </c>
      <c r="R1919" s="18">
        <f t="shared" si="206"/>
        <v>0</v>
      </c>
      <c r="S1919" s="18">
        <f t="shared" si="207"/>
        <v>0</v>
      </c>
      <c r="T1919" s="52" t="e">
        <f>VLOOKUP(I1919,Konten!A:D,4,FALSE)</f>
        <v>#N/A</v>
      </c>
    </row>
    <row r="1920" spans="1:20">
      <c r="A1920" s="67"/>
      <c r="B1920" s="67">
        <f t="shared" si="209"/>
        <v>1911</v>
      </c>
      <c r="C1920" s="68"/>
      <c r="D1920" s="69"/>
      <c r="E1920" s="69"/>
      <c r="F1920" s="69"/>
      <c r="G1920" s="70"/>
      <c r="H1920" s="69"/>
      <c r="I1920" s="70"/>
      <c r="J1920" s="71"/>
      <c r="K1920" s="71"/>
      <c r="L1920" s="72"/>
      <c r="M1920" s="42">
        <f>IF($D$5=Abfrage!$O$2,(MONTH(C1920)),(VLOOKUP((MONTH(C1920)),Abfrage!$I$2:$J$13,2,FALSE)))</f>
        <v>1</v>
      </c>
      <c r="N1920" s="18">
        <f t="shared" si="203"/>
        <v>0</v>
      </c>
      <c r="O1920" s="18">
        <f t="shared" si="208"/>
        <v>0</v>
      </c>
      <c r="P1920" s="18">
        <f t="shared" si="204"/>
        <v>0</v>
      </c>
      <c r="Q1920" s="18">
        <f t="shared" si="205"/>
        <v>0</v>
      </c>
      <c r="R1920" s="18">
        <f t="shared" si="206"/>
        <v>0</v>
      </c>
      <c r="S1920" s="18">
        <f t="shared" si="207"/>
        <v>0</v>
      </c>
      <c r="T1920" s="52" t="e">
        <f>VLOOKUP(I1920,Konten!A:D,4,FALSE)</f>
        <v>#N/A</v>
      </c>
    </row>
    <row r="1921" spans="1:20">
      <c r="A1921" s="67"/>
      <c r="B1921" s="67">
        <f t="shared" si="209"/>
        <v>1912</v>
      </c>
      <c r="C1921" s="68"/>
      <c r="D1921" s="69"/>
      <c r="E1921" s="69"/>
      <c r="F1921" s="69"/>
      <c r="G1921" s="70"/>
      <c r="H1921" s="69"/>
      <c r="I1921" s="70"/>
      <c r="J1921" s="71"/>
      <c r="K1921" s="71"/>
      <c r="L1921" s="72"/>
      <c r="M1921" s="42">
        <f>IF($D$5=Abfrage!$O$2,(MONTH(C1921)),(VLOOKUP((MONTH(C1921)),Abfrage!$I$2:$J$13,2,FALSE)))</f>
        <v>1</v>
      </c>
      <c r="N1921" s="18">
        <f t="shared" si="203"/>
        <v>0</v>
      </c>
      <c r="O1921" s="18">
        <f t="shared" si="208"/>
        <v>0</v>
      </c>
      <c r="P1921" s="18">
        <f t="shared" si="204"/>
        <v>0</v>
      </c>
      <c r="Q1921" s="18">
        <f t="shared" si="205"/>
        <v>0</v>
      </c>
      <c r="R1921" s="18">
        <f t="shared" si="206"/>
        <v>0</v>
      </c>
      <c r="S1921" s="18">
        <f t="shared" si="207"/>
        <v>0</v>
      </c>
      <c r="T1921" s="52" t="e">
        <f>VLOOKUP(I1921,Konten!A:D,4,FALSE)</f>
        <v>#N/A</v>
      </c>
    </row>
    <row r="1922" spans="1:20">
      <c r="A1922" s="67"/>
      <c r="B1922" s="67">
        <f t="shared" si="209"/>
        <v>1913</v>
      </c>
      <c r="C1922" s="68"/>
      <c r="D1922" s="69"/>
      <c r="E1922" s="69"/>
      <c r="F1922" s="69"/>
      <c r="G1922" s="70"/>
      <c r="H1922" s="69"/>
      <c r="I1922" s="70"/>
      <c r="J1922" s="71"/>
      <c r="K1922" s="71"/>
      <c r="L1922" s="72"/>
      <c r="M1922" s="42">
        <f>IF($D$5=Abfrage!$O$2,(MONTH(C1922)),(VLOOKUP((MONTH(C1922)),Abfrage!$I$2:$J$13,2,FALSE)))</f>
        <v>1</v>
      </c>
      <c r="N1922" s="18">
        <f t="shared" si="203"/>
        <v>0</v>
      </c>
      <c r="O1922" s="18">
        <f t="shared" si="208"/>
        <v>0</v>
      </c>
      <c r="P1922" s="18">
        <f t="shared" si="204"/>
        <v>0</v>
      </c>
      <c r="Q1922" s="18">
        <f t="shared" si="205"/>
        <v>0</v>
      </c>
      <c r="R1922" s="18">
        <f t="shared" si="206"/>
        <v>0</v>
      </c>
      <c r="S1922" s="18">
        <f t="shared" si="207"/>
        <v>0</v>
      </c>
      <c r="T1922" s="52" t="e">
        <f>VLOOKUP(I1922,Konten!A:D,4,FALSE)</f>
        <v>#N/A</v>
      </c>
    </row>
    <row r="1923" spans="1:20">
      <c r="A1923" s="67"/>
      <c r="B1923" s="67">
        <f t="shared" si="209"/>
        <v>1914</v>
      </c>
      <c r="C1923" s="68"/>
      <c r="D1923" s="69"/>
      <c r="E1923" s="69"/>
      <c r="F1923" s="69"/>
      <c r="G1923" s="70"/>
      <c r="H1923" s="69"/>
      <c r="I1923" s="70"/>
      <c r="J1923" s="71"/>
      <c r="K1923" s="71"/>
      <c r="L1923" s="72"/>
      <c r="M1923" s="42">
        <f>IF($D$5=Abfrage!$O$2,(MONTH(C1923)),(VLOOKUP((MONTH(C1923)),Abfrage!$I$2:$J$13,2,FALSE)))</f>
        <v>1</v>
      </c>
      <c r="N1923" s="18">
        <f t="shared" si="203"/>
        <v>0</v>
      </c>
      <c r="O1923" s="18">
        <f t="shared" si="208"/>
        <v>0</v>
      </c>
      <c r="P1923" s="18">
        <f t="shared" si="204"/>
        <v>0</v>
      </c>
      <c r="Q1923" s="18">
        <f t="shared" si="205"/>
        <v>0</v>
      </c>
      <c r="R1923" s="18">
        <f t="shared" si="206"/>
        <v>0</v>
      </c>
      <c r="S1923" s="18">
        <f t="shared" si="207"/>
        <v>0</v>
      </c>
      <c r="T1923" s="52" t="e">
        <f>VLOOKUP(I1923,Konten!A:D,4,FALSE)</f>
        <v>#N/A</v>
      </c>
    </row>
    <row r="1924" spans="1:20">
      <c r="A1924" s="67"/>
      <c r="B1924" s="67">
        <f t="shared" si="209"/>
        <v>1915</v>
      </c>
      <c r="C1924" s="68"/>
      <c r="D1924" s="69"/>
      <c r="E1924" s="69"/>
      <c r="F1924" s="69"/>
      <c r="G1924" s="70"/>
      <c r="H1924" s="69"/>
      <c r="I1924" s="70"/>
      <c r="J1924" s="71"/>
      <c r="K1924" s="71"/>
      <c r="L1924" s="72"/>
      <c r="M1924" s="42">
        <f>IF($D$5=Abfrage!$O$2,(MONTH(C1924)),(VLOOKUP((MONTH(C1924)),Abfrage!$I$2:$J$13,2,FALSE)))</f>
        <v>1</v>
      </c>
      <c r="N1924" s="18">
        <f t="shared" si="203"/>
        <v>0</v>
      </c>
      <c r="O1924" s="18">
        <f t="shared" si="208"/>
        <v>0</v>
      </c>
      <c r="P1924" s="18">
        <f t="shared" si="204"/>
        <v>0</v>
      </c>
      <c r="Q1924" s="18">
        <f t="shared" si="205"/>
        <v>0</v>
      </c>
      <c r="R1924" s="18">
        <f t="shared" si="206"/>
        <v>0</v>
      </c>
      <c r="S1924" s="18">
        <f t="shared" si="207"/>
        <v>0</v>
      </c>
      <c r="T1924" s="52" t="e">
        <f>VLOOKUP(I1924,Konten!A:D,4,FALSE)</f>
        <v>#N/A</v>
      </c>
    </row>
    <row r="1925" spans="1:20">
      <c r="A1925" s="67"/>
      <c r="B1925" s="67">
        <f t="shared" si="209"/>
        <v>1916</v>
      </c>
      <c r="C1925" s="68"/>
      <c r="D1925" s="69"/>
      <c r="E1925" s="69"/>
      <c r="F1925" s="69"/>
      <c r="G1925" s="70"/>
      <c r="H1925" s="69"/>
      <c r="I1925" s="70"/>
      <c r="J1925" s="71"/>
      <c r="K1925" s="71"/>
      <c r="L1925" s="72"/>
      <c r="M1925" s="42">
        <f>IF($D$5=Abfrage!$O$2,(MONTH(C1925)),(VLOOKUP((MONTH(C1925)),Abfrage!$I$2:$J$13,2,FALSE)))</f>
        <v>1</v>
      </c>
      <c r="N1925" s="18">
        <f t="shared" si="203"/>
        <v>0</v>
      </c>
      <c r="O1925" s="18">
        <f t="shared" si="208"/>
        <v>0</v>
      </c>
      <c r="P1925" s="18">
        <f t="shared" si="204"/>
        <v>0</v>
      </c>
      <c r="Q1925" s="18">
        <f t="shared" si="205"/>
        <v>0</v>
      </c>
      <c r="R1925" s="18">
        <f t="shared" si="206"/>
        <v>0</v>
      </c>
      <c r="S1925" s="18">
        <f t="shared" si="207"/>
        <v>0</v>
      </c>
      <c r="T1925" s="52" t="e">
        <f>VLOOKUP(I1925,Konten!A:D,4,FALSE)</f>
        <v>#N/A</v>
      </c>
    </row>
    <row r="1926" spans="1:20">
      <c r="A1926" s="67"/>
      <c r="B1926" s="67">
        <f t="shared" si="209"/>
        <v>1917</v>
      </c>
      <c r="C1926" s="68"/>
      <c r="D1926" s="69"/>
      <c r="E1926" s="69"/>
      <c r="F1926" s="69"/>
      <c r="G1926" s="70"/>
      <c r="H1926" s="69"/>
      <c r="I1926" s="70"/>
      <c r="J1926" s="71"/>
      <c r="K1926" s="71"/>
      <c r="L1926" s="72"/>
      <c r="M1926" s="42">
        <f>IF($D$5=Abfrage!$O$2,(MONTH(C1926)),(VLOOKUP((MONTH(C1926)),Abfrage!$I$2:$J$13,2,FALSE)))</f>
        <v>1</v>
      </c>
      <c r="N1926" s="18">
        <f t="shared" si="203"/>
        <v>0</v>
      </c>
      <c r="O1926" s="18">
        <f t="shared" si="208"/>
        <v>0</v>
      </c>
      <c r="P1926" s="18">
        <f t="shared" si="204"/>
        <v>0</v>
      </c>
      <c r="Q1926" s="18">
        <f t="shared" si="205"/>
        <v>0</v>
      </c>
      <c r="R1926" s="18">
        <f t="shared" si="206"/>
        <v>0</v>
      </c>
      <c r="S1926" s="18">
        <f t="shared" si="207"/>
        <v>0</v>
      </c>
      <c r="T1926" s="52" t="e">
        <f>VLOOKUP(I1926,Konten!A:D,4,FALSE)</f>
        <v>#N/A</v>
      </c>
    </row>
    <row r="1927" spans="1:20">
      <c r="A1927" s="67"/>
      <c r="B1927" s="67">
        <f t="shared" si="209"/>
        <v>1918</v>
      </c>
      <c r="C1927" s="68"/>
      <c r="D1927" s="69"/>
      <c r="E1927" s="69"/>
      <c r="F1927" s="69"/>
      <c r="G1927" s="70"/>
      <c r="H1927" s="69"/>
      <c r="I1927" s="70"/>
      <c r="J1927" s="71"/>
      <c r="K1927" s="71"/>
      <c r="L1927" s="72"/>
      <c r="M1927" s="42">
        <f>IF($D$5=Abfrage!$O$2,(MONTH(C1927)),(VLOOKUP((MONTH(C1927)),Abfrage!$I$2:$J$13,2,FALSE)))</f>
        <v>1</v>
      </c>
      <c r="N1927" s="18">
        <f t="shared" si="203"/>
        <v>0</v>
      </c>
      <c r="O1927" s="18">
        <f t="shared" si="208"/>
        <v>0</v>
      </c>
      <c r="P1927" s="18">
        <f t="shared" si="204"/>
        <v>0</v>
      </c>
      <c r="Q1927" s="18">
        <f t="shared" si="205"/>
        <v>0</v>
      </c>
      <c r="R1927" s="18">
        <f t="shared" si="206"/>
        <v>0</v>
      </c>
      <c r="S1927" s="18">
        <f t="shared" si="207"/>
        <v>0</v>
      </c>
      <c r="T1927" s="52" t="e">
        <f>VLOOKUP(I1927,Konten!A:D,4,FALSE)</f>
        <v>#N/A</v>
      </c>
    </row>
    <row r="1928" spans="1:20">
      <c r="A1928" s="67"/>
      <c r="B1928" s="67">
        <f t="shared" si="209"/>
        <v>1919</v>
      </c>
      <c r="C1928" s="68"/>
      <c r="D1928" s="69"/>
      <c r="E1928" s="69"/>
      <c r="F1928" s="69"/>
      <c r="G1928" s="70"/>
      <c r="H1928" s="69"/>
      <c r="I1928" s="70"/>
      <c r="J1928" s="71"/>
      <c r="K1928" s="71"/>
      <c r="L1928" s="72"/>
      <c r="M1928" s="42">
        <f>IF($D$5=Abfrage!$O$2,(MONTH(C1928)),(VLOOKUP((MONTH(C1928)),Abfrage!$I$2:$J$13,2,FALSE)))</f>
        <v>1</v>
      </c>
      <c r="N1928" s="18">
        <f t="shared" si="203"/>
        <v>0</v>
      </c>
      <c r="O1928" s="18">
        <f t="shared" si="208"/>
        <v>0</v>
      </c>
      <c r="P1928" s="18">
        <f t="shared" si="204"/>
        <v>0</v>
      </c>
      <c r="Q1928" s="18">
        <f t="shared" si="205"/>
        <v>0</v>
      </c>
      <c r="R1928" s="18">
        <f t="shared" si="206"/>
        <v>0</v>
      </c>
      <c r="S1928" s="18">
        <f t="shared" si="207"/>
        <v>0</v>
      </c>
      <c r="T1928" s="52" t="e">
        <f>VLOOKUP(I1928,Konten!A:D,4,FALSE)</f>
        <v>#N/A</v>
      </c>
    </row>
    <row r="1929" spans="1:20">
      <c r="A1929" s="67"/>
      <c r="B1929" s="67">
        <f t="shared" si="209"/>
        <v>1920</v>
      </c>
      <c r="C1929" s="68"/>
      <c r="D1929" s="69"/>
      <c r="E1929" s="69"/>
      <c r="F1929" s="69"/>
      <c r="G1929" s="70"/>
      <c r="H1929" s="69"/>
      <c r="I1929" s="70"/>
      <c r="J1929" s="71"/>
      <c r="K1929" s="71"/>
      <c r="L1929" s="72"/>
      <c r="M1929" s="42">
        <f>IF($D$5=Abfrage!$O$2,(MONTH(C1929)),(VLOOKUP((MONTH(C1929)),Abfrage!$I$2:$J$13,2,FALSE)))</f>
        <v>1</v>
      </c>
      <c r="N1929" s="18">
        <f t="shared" si="203"/>
        <v>0</v>
      </c>
      <c r="O1929" s="18">
        <f t="shared" si="208"/>
        <v>0</v>
      </c>
      <c r="P1929" s="18">
        <f t="shared" si="204"/>
        <v>0</v>
      </c>
      <c r="Q1929" s="18">
        <f t="shared" si="205"/>
        <v>0</v>
      </c>
      <c r="R1929" s="18">
        <f t="shared" si="206"/>
        <v>0</v>
      </c>
      <c r="S1929" s="18">
        <f t="shared" si="207"/>
        <v>0</v>
      </c>
      <c r="T1929" s="52" t="e">
        <f>VLOOKUP(I1929,Konten!A:D,4,FALSE)</f>
        <v>#N/A</v>
      </c>
    </row>
    <row r="1930" spans="1:20">
      <c r="A1930" s="67"/>
      <c r="B1930" s="67">
        <f t="shared" si="209"/>
        <v>1921</v>
      </c>
      <c r="C1930" s="68"/>
      <c r="D1930" s="69"/>
      <c r="E1930" s="69"/>
      <c r="F1930" s="69"/>
      <c r="G1930" s="70"/>
      <c r="H1930" s="69"/>
      <c r="I1930" s="70"/>
      <c r="J1930" s="71"/>
      <c r="K1930" s="71"/>
      <c r="L1930" s="72"/>
      <c r="M1930" s="42">
        <f>IF($D$5=Abfrage!$O$2,(MONTH(C1930)),(VLOOKUP((MONTH(C1930)),Abfrage!$I$2:$J$13,2,FALSE)))</f>
        <v>1</v>
      </c>
      <c r="N1930" s="18">
        <f t="shared" ref="N1930:N1994" si="210">(SUM(P1930:S1930))-(SUM(J1930:K1930))</f>
        <v>0</v>
      </c>
      <c r="O1930" s="18">
        <f t="shared" si="208"/>
        <v>0</v>
      </c>
      <c r="P1930" s="18">
        <f t="shared" ref="P1930:P1994" si="211">IFERROR((ROUND((+J1930/(1+L1930)*L1930),2)),0)</f>
        <v>0</v>
      </c>
      <c r="Q1930" s="18">
        <f t="shared" ref="Q1930:Q1994" si="212">IFERROR(ROUND(IF(L1930=100%,K1930,(K1930/(1+L1930)*L1930)),2),0)</f>
        <v>0</v>
      </c>
      <c r="R1930" s="18">
        <f t="shared" ref="R1930:R1994" si="213">+J1930-P1930</f>
        <v>0</v>
      </c>
      <c r="S1930" s="18">
        <f t="shared" ref="S1930:S1994" si="214">+K1930-Q1930</f>
        <v>0</v>
      </c>
      <c r="T1930" s="52" t="e">
        <f>VLOOKUP(I1930,Konten!A:D,4,FALSE)</f>
        <v>#N/A</v>
      </c>
    </row>
    <row r="1931" spans="1:20">
      <c r="A1931" s="67"/>
      <c r="B1931" s="67">
        <f t="shared" si="209"/>
        <v>1922</v>
      </c>
      <c r="C1931" s="68"/>
      <c r="D1931" s="69"/>
      <c r="E1931" s="69"/>
      <c r="F1931" s="69"/>
      <c r="G1931" s="70"/>
      <c r="H1931" s="69"/>
      <c r="I1931" s="70"/>
      <c r="J1931" s="71"/>
      <c r="K1931" s="71"/>
      <c r="L1931" s="72"/>
      <c r="M1931" s="42">
        <f>IF($D$5=Abfrage!$O$2,(MONTH(C1931)),(VLOOKUP((MONTH(C1931)),Abfrage!$I$2:$J$13,2,FALSE)))</f>
        <v>1</v>
      </c>
      <c r="N1931" s="18">
        <f t="shared" si="210"/>
        <v>0</v>
      </c>
      <c r="O1931" s="18">
        <f t="shared" ref="O1931:O1994" si="215">IF(L1931="EUST",K1931,0)</f>
        <v>0</v>
      </c>
      <c r="P1931" s="18">
        <f t="shared" si="211"/>
        <v>0</v>
      </c>
      <c r="Q1931" s="18">
        <f t="shared" si="212"/>
        <v>0</v>
      </c>
      <c r="R1931" s="18">
        <f t="shared" si="213"/>
        <v>0</v>
      </c>
      <c r="S1931" s="18">
        <f t="shared" si="214"/>
        <v>0</v>
      </c>
      <c r="T1931" s="52" t="e">
        <f>VLOOKUP(I1931,Konten!A:D,4,FALSE)</f>
        <v>#N/A</v>
      </c>
    </row>
    <row r="1932" spans="1:20">
      <c r="A1932" s="67"/>
      <c r="B1932" s="67">
        <f t="shared" ref="B1932:B1992" si="216">B1931+1</f>
        <v>1923</v>
      </c>
      <c r="C1932" s="68"/>
      <c r="D1932" s="69"/>
      <c r="E1932" s="69"/>
      <c r="F1932" s="69"/>
      <c r="G1932" s="70"/>
      <c r="H1932" s="69"/>
      <c r="I1932" s="70"/>
      <c r="J1932" s="71"/>
      <c r="K1932" s="71"/>
      <c r="L1932" s="72"/>
      <c r="M1932" s="42">
        <f>IF($D$5=Abfrage!$O$2,(MONTH(C1932)),(VLOOKUP((MONTH(C1932)),Abfrage!$I$2:$J$13,2,FALSE)))</f>
        <v>1</v>
      </c>
      <c r="N1932" s="18">
        <f t="shared" si="210"/>
        <v>0</v>
      </c>
      <c r="O1932" s="18">
        <f t="shared" si="215"/>
        <v>0</v>
      </c>
      <c r="P1932" s="18">
        <f t="shared" si="211"/>
        <v>0</v>
      </c>
      <c r="Q1932" s="18">
        <f t="shared" si="212"/>
        <v>0</v>
      </c>
      <c r="R1932" s="18">
        <f t="shared" si="213"/>
        <v>0</v>
      </c>
      <c r="S1932" s="18">
        <f t="shared" si="214"/>
        <v>0</v>
      </c>
      <c r="T1932" s="52" t="e">
        <f>VLOOKUP(I1932,Konten!A:D,4,FALSE)</f>
        <v>#N/A</v>
      </c>
    </row>
    <row r="1933" spans="1:20">
      <c r="A1933" s="67"/>
      <c r="B1933" s="67">
        <f t="shared" si="216"/>
        <v>1924</v>
      </c>
      <c r="C1933" s="68"/>
      <c r="D1933" s="69"/>
      <c r="E1933" s="69"/>
      <c r="F1933" s="69"/>
      <c r="G1933" s="70"/>
      <c r="H1933" s="69"/>
      <c r="I1933" s="70"/>
      <c r="J1933" s="71"/>
      <c r="K1933" s="71"/>
      <c r="L1933" s="72"/>
      <c r="M1933" s="42">
        <f>IF($D$5=Abfrage!$O$2,(MONTH(C1933)),(VLOOKUP((MONTH(C1933)),Abfrage!$I$2:$J$13,2,FALSE)))</f>
        <v>1</v>
      </c>
      <c r="N1933" s="18">
        <f t="shared" si="210"/>
        <v>0</v>
      </c>
      <c r="O1933" s="18">
        <f t="shared" si="215"/>
        <v>0</v>
      </c>
      <c r="P1933" s="18">
        <f t="shared" si="211"/>
        <v>0</v>
      </c>
      <c r="Q1933" s="18">
        <f t="shared" si="212"/>
        <v>0</v>
      </c>
      <c r="R1933" s="18">
        <f t="shared" si="213"/>
        <v>0</v>
      </c>
      <c r="S1933" s="18">
        <f t="shared" si="214"/>
        <v>0</v>
      </c>
      <c r="T1933" s="52" t="e">
        <f>VLOOKUP(I1933,Konten!A:D,4,FALSE)</f>
        <v>#N/A</v>
      </c>
    </row>
    <row r="1934" spans="1:20">
      <c r="A1934" s="67"/>
      <c r="B1934" s="67">
        <f t="shared" si="216"/>
        <v>1925</v>
      </c>
      <c r="C1934" s="68"/>
      <c r="D1934" s="69"/>
      <c r="E1934" s="69"/>
      <c r="F1934" s="69"/>
      <c r="G1934" s="70"/>
      <c r="H1934" s="69"/>
      <c r="I1934" s="70"/>
      <c r="J1934" s="71"/>
      <c r="K1934" s="71"/>
      <c r="L1934" s="72"/>
      <c r="M1934" s="42">
        <f>IF($D$5=Abfrage!$O$2,(MONTH(C1934)),(VLOOKUP((MONTH(C1934)),Abfrage!$I$2:$J$13,2,FALSE)))</f>
        <v>1</v>
      </c>
      <c r="N1934" s="18">
        <f t="shared" si="210"/>
        <v>0</v>
      </c>
      <c r="O1934" s="18">
        <f t="shared" si="215"/>
        <v>0</v>
      </c>
      <c r="P1934" s="18">
        <f t="shared" si="211"/>
        <v>0</v>
      </c>
      <c r="Q1934" s="18">
        <f t="shared" si="212"/>
        <v>0</v>
      </c>
      <c r="R1934" s="18">
        <f t="shared" si="213"/>
        <v>0</v>
      </c>
      <c r="S1934" s="18">
        <f t="shared" si="214"/>
        <v>0</v>
      </c>
      <c r="T1934" s="52" t="e">
        <f>VLOOKUP(I1934,Konten!A:D,4,FALSE)</f>
        <v>#N/A</v>
      </c>
    </row>
    <row r="1935" spans="1:20">
      <c r="A1935" s="67"/>
      <c r="B1935" s="67">
        <f t="shared" si="216"/>
        <v>1926</v>
      </c>
      <c r="C1935" s="68"/>
      <c r="D1935" s="69"/>
      <c r="E1935" s="69"/>
      <c r="F1935" s="69"/>
      <c r="G1935" s="70"/>
      <c r="H1935" s="69"/>
      <c r="I1935" s="70"/>
      <c r="J1935" s="71"/>
      <c r="K1935" s="71"/>
      <c r="L1935" s="72"/>
      <c r="M1935" s="42">
        <f>IF($D$5=Abfrage!$O$2,(MONTH(C1935)),(VLOOKUP((MONTH(C1935)),Abfrage!$I$2:$J$13,2,FALSE)))</f>
        <v>1</v>
      </c>
      <c r="N1935" s="18">
        <f t="shared" si="210"/>
        <v>0</v>
      </c>
      <c r="O1935" s="18">
        <f t="shared" si="215"/>
        <v>0</v>
      </c>
      <c r="P1935" s="18">
        <f t="shared" si="211"/>
        <v>0</v>
      </c>
      <c r="Q1935" s="18">
        <f t="shared" si="212"/>
        <v>0</v>
      </c>
      <c r="R1935" s="18">
        <f t="shared" si="213"/>
        <v>0</v>
      </c>
      <c r="S1935" s="18">
        <f t="shared" si="214"/>
        <v>0</v>
      </c>
      <c r="T1935" s="52" t="e">
        <f>VLOOKUP(I1935,Konten!A:D,4,FALSE)</f>
        <v>#N/A</v>
      </c>
    </row>
    <row r="1936" spans="1:20">
      <c r="A1936" s="67"/>
      <c r="B1936" s="67">
        <f t="shared" si="216"/>
        <v>1927</v>
      </c>
      <c r="C1936" s="68"/>
      <c r="D1936" s="69"/>
      <c r="E1936" s="69"/>
      <c r="F1936" s="69"/>
      <c r="G1936" s="70"/>
      <c r="H1936" s="69"/>
      <c r="I1936" s="70"/>
      <c r="J1936" s="71"/>
      <c r="K1936" s="71"/>
      <c r="L1936" s="72"/>
      <c r="M1936" s="42">
        <f>IF($D$5=Abfrage!$O$2,(MONTH(C1936)),(VLOOKUP((MONTH(C1936)),Abfrage!$I$2:$J$13,2,FALSE)))</f>
        <v>1</v>
      </c>
      <c r="N1936" s="18">
        <f t="shared" si="210"/>
        <v>0</v>
      </c>
      <c r="O1936" s="18">
        <f t="shared" si="215"/>
        <v>0</v>
      </c>
      <c r="P1936" s="18">
        <f t="shared" si="211"/>
        <v>0</v>
      </c>
      <c r="Q1936" s="18">
        <f t="shared" si="212"/>
        <v>0</v>
      </c>
      <c r="R1936" s="18">
        <f t="shared" si="213"/>
        <v>0</v>
      </c>
      <c r="S1936" s="18">
        <f t="shared" si="214"/>
        <v>0</v>
      </c>
      <c r="T1936" s="52" t="e">
        <f>VLOOKUP(I1936,Konten!A:D,4,FALSE)</f>
        <v>#N/A</v>
      </c>
    </row>
    <row r="1937" spans="1:20">
      <c r="A1937" s="67"/>
      <c r="B1937" s="67">
        <f t="shared" si="216"/>
        <v>1928</v>
      </c>
      <c r="C1937" s="68"/>
      <c r="D1937" s="69"/>
      <c r="E1937" s="69"/>
      <c r="F1937" s="69"/>
      <c r="G1937" s="70"/>
      <c r="H1937" s="69"/>
      <c r="I1937" s="70"/>
      <c r="J1937" s="71"/>
      <c r="K1937" s="71"/>
      <c r="L1937" s="72"/>
      <c r="M1937" s="42">
        <f>IF($D$5=Abfrage!$O$2,(MONTH(C1937)),(VLOOKUP((MONTH(C1937)),Abfrage!$I$2:$J$13,2,FALSE)))</f>
        <v>1</v>
      </c>
      <c r="N1937" s="18">
        <f t="shared" si="210"/>
        <v>0</v>
      </c>
      <c r="O1937" s="18">
        <f t="shared" si="215"/>
        <v>0</v>
      </c>
      <c r="P1937" s="18">
        <f t="shared" si="211"/>
        <v>0</v>
      </c>
      <c r="Q1937" s="18">
        <f t="shared" si="212"/>
        <v>0</v>
      </c>
      <c r="R1937" s="18">
        <f t="shared" si="213"/>
        <v>0</v>
      </c>
      <c r="S1937" s="18">
        <f t="shared" si="214"/>
        <v>0</v>
      </c>
      <c r="T1937" s="52" t="e">
        <f>VLOOKUP(I1937,Konten!A:D,4,FALSE)</f>
        <v>#N/A</v>
      </c>
    </row>
    <row r="1938" spans="1:20">
      <c r="A1938" s="67"/>
      <c r="B1938" s="67">
        <f t="shared" si="216"/>
        <v>1929</v>
      </c>
      <c r="C1938" s="68"/>
      <c r="D1938" s="69"/>
      <c r="E1938" s="69"/>
      <c r="F1938" s="69"/>
      <c r="G1938" s="70"/>
      <c r="H1938" s="69"/>
      <c r="I1938" s="70"/>
      <c r="J1938" s="71"/>
      <c r="K1938" s="71"/>
      <c r="L1938" s="72"/>
      <c r="M1938" s="42">
        <f>IF($D$5=Abfrage!$O$2,(MONTH(C1938)),(VLOOKUP((MONTH(C1938)),Abfrage!$I$2:$J$13,2,FALSE)))</f>
        <v>1</v>
      </c>
      <c r="N1938" s="18">
        <f t="shared" si="210"/>
        <v>0</v>
      </c>
      <c r="O1938" s="18">
        <f t="shared" si="215"/>
        <v>0</v>
      </c>
      <c r="P1938" s="18">
        <f t="shared" si="211"/>
        <v>0</v>
      </c>
      <c r="Q1938" s="18">
        <f t="shared" si="212"/>
        <v>0</v>
      </c>
      <c r="R1938" s="18">
        <f t="shared" si="213"/>
        <v>0</v>
      </c>
      <c r="S1938" s="18">
        <f t="shared" si="214"/>
        <v>0</v>
      </c>
      <c r="T1938" s="52" t="e">
        <f>VLOOKUP(I1938,Konten!A:D,4,FALSE)</f>
        <v>#N/A</v>
      </c>
    </row>
    <row r="1939" spans="1:20">
      <c r="A1939" s="67"/>
      <c r="B1939" s="67">
        <f t="shared" si="216"/>
        <v>1930</v>
      </c>
      <c r="C1939" s="68"/>
      <c r="D1939" s="69"/>
      <c r="E1939" s="69"/>
      <c r="F1939" s="69"/>
      <c r="G1939" s="70"/>
      <c r="H1939" s="69"/>
      <c r="I1939" s="70"/>
      <c r="J1939" s="71"/>
      <c r="K1939" s="71"/>
      <c r="L1939" s="72"/>
      <c r="M1939" s="42">
        <f>IF($D$5=Abfrage!$O$2,(MONTH(C1939)),(VLOOKUP((MONTH(C1939)),Abfrage!$I$2:$J$13,2,FALSE)))</f>
        <v>1</v>
      </c>
      <c r="N1939" s="18">
        <f t="shared" si="210"/>
        <v>0</v>
      </c>
      <c r="O1939" s="18">
        <f t="shared" si="215"/>
        <v>0</v>
      </c>
      <c r="P1939" s="18">
        <f t="shared" si="211"/>
        <v>0</v>
      </c>
      <c r="Q1939" s="18">
        <f t="shared" si="212"/>
        <v>0</v>
      </c>
      <c r="R1939" s="18">
        <f t="shared" si="213"/>
        <v>0</v>
      </c>
      <c r="S1939" s="18">
        <f t="shared" si="214"/>
        <v>0</v>
      </c>
      <c r="T1939" s="52" t="e">
        <f>VLOOKUP(I1939,Konten!A:D,4,FALSE)</f>
        <v>#N/A</v>
      </c>
    </row>
    <row r="1940" spans="1:20">
      <c r="A1940" s="67"/>
      <c r="B1940" s="67">
        <f t="shared" si="216"/>
        <v>1931</v>
      </c>
      <c r="C1940" s="68"/>
      <c r="D1940" s="69"/>
      <c r="E1940" s="69"/>
      <c r="F1940" s="69"/>
      <c r="G1940" s="70"/>
      <c r="H1940" s="69"/>
      <c r="I1940" s="70"/>
      <c r="J1940" s="71"/>
      <c r="K1940" s="71"/>
      <c r="L1940" s="72"/>
      <c r="M1940" s="42">
        <f>IF($D$5=Abfrage!$O$2,(MONTH(C1940)),(VLOOKUP((MONTH(C1940)),Abfrage!$I$2:$J$13,2,FALSE)))</f>
        <v>1</v>
      </c>
      <c r="N1940" s="18">
        <f t="shared" si="210"/>
        <v>0</v>
      </c>
      <c r="O1940" s="18">
        <f t="shared" si="215"/>
        <v>0</v>
      </c>
      <c r="P1940" s="18">
        <f t="shared" si="211"/>
        <v>0</v>
      </c>
      <c r="Q1940" s="18">
        <f t="shared" si="212"/>
        <v>0</v>
      </c>
      <c r="R1940" s="18">
        <f t="shared" si="213"/>
        <v>0</v>
      </c>
      <c r="S1940" s="18">
        <f t="shared" si="214"/>
        <v>0</v>
      </c>
      <c r="T1940" s="52" t="e">
        <f>VLOOKUP(I1940,Konten!A:D,4,FALSE)</f>
        <v>#N/A</v>
      </c>
    </row>
    <row r="1941" spans="1:20">
      <c r="A1941" s="67"/>
      <c r="B1941" s="67">
        <f t="shared" si="216"/>
        <v>1932</v>
      </c>
      <c r="C1941" s="68"/>
      <c r="D1941" s="69"/>
      <c r="E1941" s="69"/>
      <c r="F1941" s="69"/>
      <c r="G1941" s="70"/>
      <c r="H1941" s="69"/>
      <c r="I1941" s="70"/>
      <c r="J1941" s="71"/>
      <c r="K1941" s="71"/>
      <c r="L1941" s="72"/>
      <c r="M1941" s="42">
        <f>IF($D$5=Abfrage!$O$2,(MONTH(C1941)),(VLOOKUP((MONTH(C1941)),Abfrage!$I$2:$J$13,2,FALSE)))</f>
        <v>1</v>
      </c>
      <c r="N1941" s="18">
        <f t="shared" si="210"/>
        <v>0</v>
      </c>
      <c r="O1941" s="18">
        <f t="shared" si="215"/>
        <v>0</v>
      </c>
      <c r="P1941" s="18">
        <f t="shared" si="211"/>
        <v>0</v>
      </c>
      <c r="Q1941" s="18">
        <f t="shared" si="212"/>
        <v>0</v>
      </c>
      <c r="R1941" s="18">
        <f t="shared" si="213"/>
        <v>0</v>
      </c>
      <c r="S1941" s="18">
        <f t="shared" si="214"/>
        <v>0</v>
      </c>
      <c r="T1941" s="52" t="e">
        <f>VLOOKUP(I1941,Konten!A:D,4,FALSE)</f>
        <v>#N/A</v>
      </c>
    </row>
    <row r="1942" spans="1:20">
      <c r="A1942" s="67"/>
      <c r="B1942" s="67">
        <f t="shared" si="216"/>
        <v>1933</v>
      </c>
      <c r="C1942" s="68"/>
      <c r="D1942" s="69"/>
      <c r="E1942" s="69"/>
      <c r="F1942" s="69"/>
      <c r="G1942" s="70"/>
      <c r="H1942" s="69"/>
      <c r="I1942" s="70"/>
      <c r="J1942" s="71"/>
      <c r="K1942" s="71"/>
      <c r="L1942" s="72"/>
      <c r="M1942" s="42">
        <f>IF($D$5=Abfrage!$O$2,(MONTH(C1942)),(VLOOKUP((MONTH(C1942)),Abfrage!$I$2:$J$13,2,FALSE)))</f>
        <v>1</v>
      </c>
      <c r="N1942" s="18">
        <f t="shared" si="210"/>
        <v>0</v>
      </c>
      <c r="O1942" s="18">
        <f t="shared" si="215"/>
        <v>0</v>
      </c>
      <c r="P1942" s="18">
        <f t="shared" si="211"/>
        <v>0</v>
      </c>
      <c r="Q1942" s="18">
        <f t="shared" si="212"/>
        <v>0</v>
      </c>
      <c r="R1942" s="18">
        <f t="shared" si="213"/>
        <v>0</v>
      </c>
      <c r="S1942" s="18">
        <f t="shared" si="214"/>
        <v>0</v>
      </c>
      <c r="T1942" s="52" t="e">
        <f>VLOOKUP(I1942,Konten!A:D,4,FALSE)</f>
        <v>#N/A</v>
      </c>
    </row>
    <row r="1943" spans="1:20">
      <c r="A1943" s="67"/>
      <c r="B1943" s="67">
        <f t="shared" si="216"/>
        <v>1934</v>
      </c>
      <c r="C1943" s="68"/>
      <c r="D1943" s="69"/>
      <c r="E1943" s="69"/>
      <c r="F1943" s="69"/>
      <c r="G1943" s="70"/>
      <c r="H1943" s="69"/>
      <c r="I1943" s="70"/>
      <c r="J1943" s="71"/>
      <c r="K1943" s="71"/>
      <c r="L1943" s="72"/>
      <c r="M1943" s="42">
        <f>IF($D$5=Abfrage!$O$2,(MONTH(C1943)),(VLOOKUP((MONTH(C1943)),Abfrage!$I$2:$J$13,2,FALSE)))</f>
        <v>1</v>
      </c>
      <c r="N1943" s="18">
        <f t="shared" si="210"/>
        <v>0</v>
      </c>
      <c r="O1943" s="18">
        <f t="shared" si="215"/>
        <v>0</v>
      </c>
      <c r="P1943" s="18">
        <f t="shared" si="211"/>
        <v>0</v>
      </c>
      <c r="Q1943" s="18">
        <f t="shared" si="212"/>
        <v>0</v>
      </c>
      <c r="R1943" s="18">
        <f t="shared" si="213"/>
        <v>0</v>
      </c>
      <c r="S1943" s="18">
        <f t="shared" si="214"/>
        <v>0</v>
      </c>
      <c r="T1943" s="52" t="e">
        <f>VLOOKUP(I1943,Konten!A:D,4,FALSE)</f>
        <v>#N/A</v>
      </c>
    </row>
    <row r="1944" spans="1:20">
      <c r="A1944" s="67"/>
      <c r="B1944" s="67">
        <f t="shared" si="216"/>
        <v>1935</v>
      </c>
      <c r="C1944" s="68"/>
      <c r="D1944" s="69"/>
      <c r="E1944" s="69"/>
      <c r="F1944" s="69"/>
      <c r="G1944" s="70"/>
      <c r="H1944" s="69"/>
      <c r="I1944" s="70"/>
      <c r="J1944" s="71"/>
      <c r="K1944" s="71"/>
      <c r="L1944" s="72"/>
      <c r="M1944" s="42">
        <f>IF($D$5=Abfrage!$O$2,(MONTH(C1944)),(VLOOKUP((MONTH(C1944)),Abfrage!$I$2:$J$13,2,FALSE)))</f>
        <v>1</v>
      </c>
      <c r="N1944" s="18">
        <f t="shared" si="210"/>
        <v>0</v>
      </c>
      <c r="O1944" s="18">
        <f t="shared" si="215"/>
        <v>0</v>
      </c>
      <c r="P1944" s="18">
        <f t="shared" si="211"/>
        <v>0</v>
      </c>
      <c r="Q1944" s="18">
        <f t="shared" si="212"/>
        <v>0</v>
      </c>
      <c r="R1944" s="18">
        <f t="shared" si="213"/>
        <v>0</v>
      </c>
      <c r="S1944" s="18">
        <f t="shared" si="214"/>
        <v>0</v>
      </c>
      <c r="T1944" s="52" t="e">
        <f>VLOOKUP(I1944,Konten!A:D,4,FALSE)</f>
        <v>#N/A</v>
      </c>
    </row>
    <row r="1945" spans="1:20">
      <c r="A1945" s="67"/>
      <c r="B1945" s="67">
        <f t="shared" si="216"/>
        <v>1936</v>
      </c>
      <c r="C1945" s="68"/>
      <c r="D1945" s="69"/>
      <c r="E1945" s="69"/>
      <c r="F1945" s="69"/>
      <c r="G1945" s="70"/>
      <c r="H1945" s="69"/>
      <c r="I1945" s="70"/>
      <c r="J1945" s="71"/>
      <c r="K1945" s="71"/>
      <c r="L1945" s="72"/>
      <c r="M1945" s="42">
        <f>IF($D$5=Abfrage!$O$2,(MONTH(C1945)),(VLOOKUP((MONTH(C1945)),Abfrage!$I$2:$J$13,2,FALSE)))</f>
        <v>1</v>
      </c>
      <c r="N1945" s="18">
        <f t="shared" si="210"/>
        <v>0</v>
      </c>
      <c r="O1945" s="18">
        <f t="shared" si="215"/>
        <v>0</v>
      </c>
      <c r="P1945" s="18">
        <f t="shared" si="211"/>
        <v>0</v>
      </c>
      <c r="Q1945" s="18">
        <f t="shared" si="212"/>
        <v>0</v>
      </c>
      <c r="R1945" s="18">
        <f t="shared" si="213"/>
        <v>0</v>
      </c>
      <c r="S1945" s="18">
        <f t="shared" si="214"/>
        <v>0</v>
      </c>
      <c r="T1945" s="52" t="e">
        <f>VLOOKUP(I1945,Konten!A:D,4,FALSE)</f>
        <v>#N/A</v>
      </c>
    </row>
    <row r="1946" spans="1:20">
      <c r="A1946" s="67"/>
      <c r="B1946" s="67">
        <f t="shared" si="216"/>
        <v>1937</v>
      </c>
      <c r="C1946" s="68"/>
      <c r="D1946" s="69"/>
      <c r="E1946" s="69"/>
      <c r="F1946" s="69"/>
      <c r="G1946" s="70"/>
      <c r="H1946" s="69"/>
      <c r="I1946" s="70"/>
      <c r="J1946" s="71"/>
      <c r="K1946" s="71"/>
      <c r="L1946" s="72"/>
      <c r="M1946" s="42">
        <f>IF($D$5=Abfrage!$O$2,(MONTH(C1946)),(VLOOKUP((MONTH(C1946)),Abfrage!$I$2:$J$13,2,FALSE)))</f>
        <v>1</v>
      </c>
      <c r="N1946" s="18">
        <f t="shared" si="210"/>
        <v>0</v>
      </c>
      <c r="O1946" s="18">
        <f t="shared" si="215"/>
        <v>0</v>
      </c>
      <c r="P1946" s="18">
        <f t="shared" si="211"/>
        <v>0</v>
      </c>
      <c r="Q1946" s="18">
        <f t="shared" si="212"/>
        <v>0</v>
      </c>
      <c r="R1946" s="18">
        <f t="shared" si="213"/>
        <v>0</v>
      </c>
      <c r="S1946" s="18">
        <f t="shared" si="214"/>
        <v>0</v>
      </c>
      <c r="T1946" s="52" t="e">
        <f>VLOOKUP(I1946,Konten!A:D,4,FALSE)</f>
        <v>#N/A</v>
      </c>
    </row>
    <row r="1947" spans="1:20">
      <c r="A1947" s="67"/>
      <c r="B1947" s="67">
        <f t="shared" si="216"/>
        <v>1938</v>
      </c>
      <c r="C1947" s="68"/>
      <c r="D1947" s="69"/>
      <c r="E1947" s="69"/>
      <c r="F1947" s="69"/>
      <c r="G1947" s="70"/>
      <c r="H1947" s="69"/>
      <c r="I1947" s="70"/>
      <c r="J1947" s="71"/>
      <c r="K1947" s="71"/>
      <c r="L1947" s="72"/>
      <c r="M1947" s="42">
        <f>IF($D$5=Abfrage!$O$2,(MONTH(C1947)),(VLOOKUP((MONTH(C1947)),Abfrage!$I$2:$J$13,2,FALSE)))</f>
        <v>1</v>
      </c>
      <c r="N1947" s="18">
        <f t="shared" si="210"/>
        <v>0</v>
      </c>
      <c r="O1947" s="18">
        <f t="shared" si="215"/>
        <v>0</v>
      </c>
      <c r="P1947" s="18">
        <f t="shared" si="211"/>
        <v>0</v>
      </c>
      <c r="Q1947" s="18">
        <f t="shared" si="212"/>
        <v>0</v>
      </c>
      <c r="R1947" s="18">
        <f t="shared" si="213"/>
        <v>0</v>
      </c>
      <c r="S1947" s="18">
        <f t="shared" si="214"/>
        <v>0</v>
      </c>
      <c r="T1947" s="52" t="e">
        <f>VLOOKUP(I1947,Konten!A:D,4,FALSE)</f>
        <v>#N/A</v>
      </c>
    </row>
    <row r="1948" spans="1:20">
      <c r="A1948" s="67"/>
      <c r="B1948" s="67">
        <f t="shared" si="216"/>
        <v>1939</v>
      </c>
      <c r="C1948" s="68"/>
      <c r="D1948" s="69"/>
      <c r="E1948" s="69"/>
      <c r="F1948" s="69"/>
      <c r="G1948" s="70"/>
      <c r="H1948" s="69"/>
      <c r="I1948" s="70"/>
      <c r="J1948" s="71"/>
      <c r="K1948" s="71"/>
      <c r="L1948" s="72"/>
      <c r="M1948" s="42">
        <f>IF($D$5=Abfrage!$O$2,(MONTH(C1948)),(VLOOKUP((MONTH(C1948)),Abfrage!$I$2:$J$13,2,FALSE)))</f>
        <v>1</v>
      </c>
      <c r="N1948" s="18">
        <f t="shared" si="210"/>
        <v>0</v>
      </c>
      <c r="O1948" s="18">
        <f t="shared" si="215"/>
        <v>0</v>
      </c>
      <c r="P1948" s="18">
        <f t="shared" si="211"/>
        <v>0</v>
      </c>
      <c r="Q1948" s="18">
        <f t="shared" si="212"/>
        <v>0</v>
      </c>
      <c r="R1948" s="18">
        <f t="shared" si="213"/>
        <v>0</v>
      </c>
      <c r="S1948" s="18">
        <f t="shared" si="214"/>
        <v>0</v>
      </c>
      <c r="T1948" s="52" t="e">
        <f>VLOOKUP(I1948,Konten!A:D,4,FALSE)</f>
        <v>#N/A</v>
      </c>
    </row>
    <row r="1949" spans="1:20">
      <c r="A1949" s="67"/>
      <c r="B1949" s="67">
        <f t="shared" si="216"/>
        <v>1940</v>
      </c>
      <c r="C1949" s="68"/>
      <c r="D1949" s="69"/>
      <c r="E1949" s="69"/>
      <c r="F1949" s="69"/>
      <c r="G1949" s="70"/>
      <c r="H1949" s="69"/>
      <c r="I1949" s="70"/>
      <c r="J1949" s="71"/>
      <c r="K1949" s="71"/>
      <c r="L1949" s="72"/>
      <c r="M1949" s="42">
        <f>IF($D$5=Abfrage!$O$2,(MONTH(C1949)),(VLOOKUP((MONTH(C1949)),Abfrage!$I$2:$J$13,2,FALSE)))</f>
        <v>1</v>
      </c>
      <c r="N1949" s="18">
        <f t="shared" si="210"/>
        <v>0</v>
      </c>
      <c r="O1949" s="18">
        <f t="shared" si="215"/>
        <v>0</v>
      </c>
      <c r="P1949" s="18">
        <f t="shared" si="211"/>
        <v>0</v>
      </c>
      <c r="Q1949" s="18">
        <f t="shared" si="212"/>
        <v>0</v>
      </c>
      <c r="R1949" s="18">
        <f t="shared" si="213"/>
        <v>0</v>
      </c>
      <c r="S1949" s="18">
        <f t="shared" si="214"/>
        <v>0</v>
      </c>
      <c r="T1949" s="52" t="e">
        <f>VLOOKUP(I1949,Konten!A:D,4,FALSE)</f>
        <v>#N/A</v>
      </c>
    </row>
    <row r="1950" spans="1:20">
      <c r="A1950" s="67"/>
      <c r="B1950" s="67">
        <f t="shared" si="216"/>
        <v>1941</v>
      </c>
      <c r="C1950" s="68"/>
      <c r="D1950" s="69"/>
      <c r="E1950" s="69"/>
      <c r="F1950" s="69"/>
      <c r="G1950" s="70"/>
      <c r="H1950" s="69"/>
      <c r="I1950" s="70"/>
      <c r="J1950" s="71"/>
      <c r="K1950" s="71"/>
      <c r="L1950" s="72"/>
      <c r="M1950" s="42">
        <f>IF($D$5=Abfrage!$O$2,(MONTH(C1950)),(VLOOKUP((MONTH(C1950)),Abfrage!$I$2:$J$13,2,FALSE)))</f>
        <v>1</v>
      </c>
      <c r="N1950" s="18">
        <f t="shared" si="210"/>
        <v>0</v>
      </c>
      <c r="O1950" s="18">
        <f t="shared" si="215"/>
        <v>0</v>
      </c>
      <c r="P1950" s="18">
        <f t="shared" si="211"/>
        <v>0</v>
      </c>
      <c r="Q1950" s="18">
        <f t="shared" si="212"/>
        <v>0</v>
      </c>
      <c r="R1950" s="18">
        <f t="shared" si="213"/>
        <v>0</v>
      </c>
      <c r="S1950" s="18">
        <f t="shared" si="214"/>
        <v>0</v>
      </c>
      <c r="T1950" s="52" t="e">
        <f>VLOOKUP(I1950,Konten!A:D,4,FALSE)</f>
        <v>#N/A</v>
      </c>
    </row>
    <row r="1951" spans="1:20">
      <c r="A1951" s="67"/>
      <c r="B1951" s="67">
        <f t="shared" si="216"/>
        <v>1942</v>
      </c>
      <c r="C1951" s="68"/>
      <c r="D1951" s="69"/>
      <c r="E1951" s="69"/>
      <c r="F1951" s="69"/>
      <c r="G1951" s="70"/>
      <c r="H1951" s="69"/>
      <c r="I1951" s="70"/>
      <c r="J1951" s="71"/>
      <c r="K1951" s="71"/>
      <c r="L1951" s="72"/>
      <c r="M1951" s="42">
        <f>IF($D$5=Abfrage!$O$2,(MONTH(C1951)),(VLOOKUP((MONTH(C1951)),Abfrage!$I$2:$J$13,2,FALSE)))</f>
        <v>1</v>
      </c>
      <c r="N1951" s="18">
        <f t="shared" si="210"/>
        <v>0</v>
      </c>
      <c r="O1951" s="18">
        <f t="shared" si="215"/>
        <v>0</v>
      </c>
      <c r="P1951" s="18">
        <f t="shared" si="211"/>
        <v>0</v>
      </c>
      <c r="Q1951" s="18">
        <f t="shared" si="212"/>
        <v>0</v>
      </c>
      <c r="R1951" s="18">
        <f t="shared" si="213"/>
        <v>0</v>
      </c>
      <c r="S1951" s="18">
        <f t="shared" si="214"/>
        <v>0</v>
      </c>
      <c r="T1951" s="52" t="e">
        <f>VLOOKUP(I1951,Konten!A:D,4,FALSE)</f>
        <v>#N/A</v>
      </c>
    </row>
    <row r="1952" spans="1:20">
      <c r="A1952" s="67"/>
      <c r="B1952" s="67">
        <f t="shared" si="216"/>
        <v>1943</v>
      </c>
      <c r="C1952" s="68"/>
      <c r="D1952" s="69"/>
      <c r="E1952" s="69"/>
      <c r="F1952" s="69"/>
      <c r="G1952" s="70"/>
      <c r="H1952" s="69"/>
      <c r="I1952" s="70"/>
      <c r="J1952" s="71"/>
      <c r="K1952" s="71"/>
      <c r="L1952" s="72"/>
      <c r="M1952" s="42">
        <f>IF($D$5=Abfrage!$O$2,(MONTH(C1952)),(VLOOKUP((MONTH(C1952)),Abfrage!$I$2:$J$13,2,FALSE)))</f>
        <v>1</v>
      </c>
      <c r="N1952" s="18">
        <f t="shared" si="210"/>
        <v>0</v>
      </c>
      <c r="O1952" s="18">
        <f t="shared" si="215"/>
        <v>0</v>
      </c>
      <c r="P1952" s="18">
        <f t="shared" si="211"/>
        <v>0</v>
      </c>
      <c r="Q1952" s="18">
        <f t="shared" si="212"/>
        <v>0</v>
      </c>
      <c r="R1952" s="18">
        <f t="shared" si="213"/>
        <v>0</v>
      </c>
      <c r="S1952" s="18">
        <f t="shared" si="214"/>
        <v>0</v>
      </c>
      <c r="T1952" s="52" t="e">
        <f>VLOOKUP(I1952,Konten!A:D,4,FALSE)</f>
        <v>#N/A</v>
      </c>
    </row>
    <row r="1953" spans="1:20">
      <c r="A1953" s="67"/>
      <c r="B1953" s="67">
        <f t="shared" si="216"/>
        <v>1944</v>
      </c>
      <c r="C1953" s="68"/>
      <c r="D1953" s="69"/>
      <c r="E1953" s="69"/>
      <c r="F1953" s="69"/>
      <c r="G1953" s="70"/>
      <c r="H1953" s="69"/>
      <c r="I1953" s="70"/>
      <c r="J1953" s="71"/>
      <c r="K1953" s="71"/>
      <c r="L1953" s="72"/>
      <c r="M1953" s="42">
        <f>IF($D$5=Abfrage!$O$2,(MONTH(C1953)),(VLOOKUP((MONTH(C1953)),Abfrage!$I$2:$J$13,2,FALSE)))</f>
        <v>1</v>
      </c>
      <c r="N1953" s="18">
        <f t="shared" si="210"/>
        <v>0</v>
      </c>
      <c r="O1953" s="18">
        <f t="shared" si="215"/>
        <v>0</v>
      </c>
      <c r="P1953" s="18">
        <f t="shared" si="211"/>
        <v>0</v>
      </c>
      <c r="Q1953" s="18">
        <f t="shared" si="212"/>
        <v>0</v>
      </c>
      <c r="R1953" s="18">
        <f t="shared" si="213"/>
        <v>0</v>
      </c>
      <c r="S1953" s="18">
        <f t="shared" si="214"/>
        <v>0</v>
      </c>
      <c r="T1953" s="52" t="e">
        <f>VLOOKUP(I1953,Konten!A:D,4,FALSE)</f>
        <v>#N/A</v>
      </c>
    </row>
    <row r="1954" spans="1:20">
      <c r="A1954" s="67"/>
      <c r="B1954" s="67">
        <f t="shared" si="216"/>
        <v>1945</v>
      </c>
      <c r="C1954" s="68"/>
      <c r="D1954" s="69"/>
      <c r="E1954" s="69"/>
      <c r="F1954" s="69"/>
      <c r="G1954" s="70"/>
      <c r="H1954" s="69"/>
      <c r="I1954" s="70"/>
      <c r="J1954" s="71"/>
      <c r="K1954" s="71"/>
      <c r="L1954" s="72"/>
      <c r="M1954" s="42">
        <f>IF($D$5=Abfrage!$O$2,(MONTH(C1954)),(VLOOKUP((MONTH(C1954)),Abfrage!$I$2:$J$13,2,FALSE)))</f>
        <v>1</v>
      </c>
      <c r="N1954" s="18">
        <f t="shared" si="210"/>
        <v>0</v>
      </c>
      <c r="O1954" s="18">
        <f t="shared" si="215"/>
        <v>0</v>
      </c>
      <c r="P1954" s="18">
        <f t="shared" si="211"/>
        <v>0</v>
      </c>
      <c r="Q1954" s="18">
        <f t="shared" si="212"/>
        <v>0</v>
      </c>
      <c r="R1954" s="18">
        <f t="shared" si="213"/>
        <v>0</v>
      </c>
      <c r="S1954" s="18">
        <f t="shared" si="214"/>
        <v>0</v>
      </c>
      <c r="T1954" s="52" t="e">
        <f>VLOOKUP(I1954,Konten!A:D,4,FALSE)</f>
        <v>#N/A</v>
      </c>
    </row>
    <row r="1955" spans="1:20">
      <c r="A1955" s="67"/>
      <c r="B1955" s="67">
        <f t="shared" si="216"/>
        <v>1946</v>
      </c>
      <c r="C1955" s="68"/>
      <c r="D1955" s="69"/>
      <c r="E1955" s="69"/>
      <c r="F1955" s="69"/>
      <c r="G1955" s="70"/>
      <c r="H1955" s="69"/>
      <c r="I1955" s="70"/>
      <c r="J1955" s="71"/>
      <c r="K1955" s="71"/>
      <c r="L1955" s="72"/>
      <c r="M1955" s="42">
        <f>IF($D$5=Abfrage!$O$2,(MONTH(C1955)),(VLOOKUP((MONTH(C1955)),Abfrage!$I$2:$J$13,2,FALSE)))</f>
        <v>1</v>
      </c>
      <c r="N1955" s="18">
        <f t="shared" si="210"/>
        <v>0</v>
      </c>
      <c r="O1955" s="18">
        <f t="shared" si="215"/>
        <v>0</v>
      </c>
      <c r="P1955" s="18">
        <f t="shared" si="211"/>
        <v>0</v>
      </c>
      <c r="Q1955" s="18">
        <f t="shared" si="212"/>
        <v>0</v>
      </c>
      <c r="R1955" s="18">
        <f t="shared" si="213"/>
        <v>0</v>
      </c>
      <c r="S1955" s="18">
        <f t="shared" si="214"/>
        <v>0</v>
      </c>
      <c r="T1955" s="52" t="e">
        <f>VLOOKUP(I1955,Konten!A:D,4,FALSE)</f>
        <v>#N/A</v>
      </c>
    </row>
    <row r="1956" spans="1:20">
      <c r="A1956" s="67"/>
      <c r="B1956" s="67">
        <f t="shared" si="216"/>
        <v>1947</v>
      </c>
      <c r="C1956" s="68"/>
      <c r="D1956" s="69"/>
      <c r="E1956" s="69"/>
      <c r="F1956" s="69"/>
      <c r="G1956" s="70"/>
      <c r="H1956" s="69"/>
      <c r="I1956" s="70"/>
      <c r="J1956" s="71"/>
      <c r="K1956" s="71"/>
      <c r="L1956" s="72"/>
      <c r="M1956" s="42">
        <f>IF($D$5=Abfrage!$O$2,(MONTH(C1956)),(VLOOKUP((MONTH(C1956)),Abfrage!$I$2:$J$13,2,FALSE)))</f>
        <v>1</v>
      </c>
      <c r="N1956" s="18">
        <f t="shared" si="210"/>
        <v>0</v>
      </c>
      <c r="O1956" s="18">
        <f t="shared" si="215"/>
        <v>0</v>
      </c>
      <c r="P1956" s="18">
        <f t="shared" si="211"/>
        <v>0</v>
      </c>
      <c r="Q1956" s="18">
        <f t="shared" si="212"/>
        <v>0</v>
      </c>
      <c r="R1956" s="18">
        <f t="shared" si="213"/>
        <v>0</v>
      </c>
      <c r="S1956" s="18">
        <f t="shared" si="214"/>
        <v>0</v>
      </c>
      <c r="T1956" s="52" t="e">
        <f>VLOOKUP(I1956,Konten!A:D,4,FALSE)</f>
        <v>#N/A</v>
      </c>
    </row>
    <row r="1957" spans="1:20">
      <c r="A1957" s="67"/>
      <c r="B1957" s="67">
        <f t="shared" si="216"/>
        <v>1948</v>
      </c>
      <c r="C1957" s="68"/>
      <c r="D1957" s="69"/>
      <c r="E1957" s="69"/>
      <c r="F1957" s="69"/>
      <c r="G1957" s="70"/>
      <c r="H1957" s="69"/>
      <c r="I1957" s="70"/>
      <c r="J1957" s="71"/>
      <c r="K1957" s="71"/>
      <c r="L1957" s="72"/>
      <c r="M1957" s="42">
        <f>IF($D$5=Abfrage!$O$2,(MONTH(C1957)),(VLOOKUP((MONTH(C1957)),Abfrage!$I$2:$J$13,2,FALSE)))</f>
        <v>1</v>
      </c>
      <c r="N1957" s="18">
        <f t="shared" si="210"/>
        <v>0</v>
      </c>
      <c r="O1957" s="18">
        <f t="shared" si="215"/>
        <v>0</v>
      </c>
      <c r="P1957" s="18">
        <f t="shared" si="211"/>
        <v>0</v>
      </c>
      <c r="Q1957" s="18">
        <f t="shared" si="212"/>
        <v>0</v>
      </c>
      <c r="R1957" s="18">
        <f t="shared" si="213"/>
        <v>0</v>
      </c>
      <c r="S1957" s="18">
        <f t="shared" si="214"/>
        <v>0</v>
      </c>
      <c r="T1957" s="52" t="e">
        <f>VLOOKUP(I1957,Konten!A:D,4,FALSE)</f>
        <v>#N/A</v>
      </c>
    </row>
    <row r="1958" spans="1:20">
      <c r="A1958" s="67"/>
      <c r="B1958" s="67">
        <f t="shared" si="216"/>
        <v>1949</v>
      </c>
      <c r="C1958" s="68"/>
      <c r="D1958" s="69"/>
      <c r="E1958" s="69"/>
      <c r="F1958" s="69"/>
      <c r="G1958" s="70"/>
      <c r="H1958" s="69"/>
      <c r="I1958" s="70"/>
      <c r="J1958" s="71"/>
      <c r="K1958" s="71"/>
      <c r="L1958" s="72"/>
      <c r="M1958" s="42">
        <f>IF($D$5=Abfrage!$O$2,(MONTH(C1958)),(VLOOKUP((MONTH(C1958)),Abfrage!$I$2:$J$13,2,FALSE)))</f>
        <v>1</v>
      </c>
      <c r="N1958" s="18">
        <f t="shared" si="210"/>
        <v>0</v>
      </c>
      <c r="O1958" s="18">
        <f t="shared" si="215"/>
        <v>0</v>
      </c>
      <c r="P1958" s="18">
        <f t="shared" si="211"/>
        <v>0</v>
      </c>
      <c r="Q1958" s="18">
        <f t="shared" si="212"/>
        <v>0</v>
      </c>
      <c r="R1958" s="18">
        <f t="shared" si="213"/>
        <v>0</v>
      </c>
      <c r="S1958" s="18">
        <f t="shared" si="214"/>
        <v>0</v>
      </c>
      <c r="T1958" s="52" t="e">
        <f>VLOOKUP(I1958,Konten!A:D,4,FALSE)</f>
        <v>#N/A</v>
      </c>
    </row>
    <row r="1959" spans="1:20">
      <c r="A1959" s="67"/>
      <c r="B1959" s="67">
        <f t="shared" si="216"/>
        <v>1950</v>
      </c>
      <c r="C1959" s="68"/>
      <c r="D1959" s="69"/>
      <c r="E1959" s="69"/>
      <c r="F1959" s="69"/>
      <c r="G1959" s="70"/>
      <c r="H1959" s="69"/>
      <c r="I1959" s="70"/>
      <c r="J1959" s="71"/>
      <c r="K1959" s="71"/>
      <c r="L1959" s="72"/>
      <c r="M1959" s="42">
        <f>IF($D$5=Abfrage!$O$2,(MONTH(C1959)),(VLOOKUP((MONTH(C1959)),Abfrage!$I$2:$J$13,2,FALSE)))</f>
        <v>1</v>
      </c>
      <c r="N1959" s="18">
        <f t="shared" si="210"/>
        <v>0</v>
      </c>
      <c r="O1959" s="18">
        <f t="shared" si="215"/>
        <v>0</v>
      </c>
      <c r="P1959" s="18">
        <f t="shared" si="211"/>
        <v>0</v>
      </c>
      <c r="Q1959" s="18">
        <f t="shared" si="212"/>
        <v>0</v>
      </c>
      <c r="R1959" s="18">
        <f t="shared" si="213"/>
        <v>0</v>
      </c>
      <c r="S1959" s="18">
        <f t="shared" si="214"/>
        <v>0</v>
      </c>
      <c r="T1959" s="52" t="e">
        <f>VLOOKUP(I1959,Konten!A:D,4,FALSE)</f>
        <v>#N/A</v>
      </c>
    </row>
    <row r="1960" spans="1:20">
      <c r="A1960" s="67"/>
      <c r="B1960" s="67">
        <f t="shared" si="216"/>
        <v>1951</v>
      </c>
      <c r="C1960" s="68"/>
      <c r="D1960" s="69"/>
      <c r="E1960" s="69"/>
      <c r="F1960" s="69"/>
      <c r="G1960" s="70"/>
      <c r="H1960" s="69"/>
      <c r="I1960" s="70"/>
      <c r="J1960" s="71"/>
      <c r="K1960" s="71"/>
      <c r="L1960" s="72"/>
      <c r="M1960" s="42">
        <f>IF($D$5=Abfrage!$O$2,(MONTH(C1960)),(VLOOKUP((MONTH(C1960)),Abfrage!$I$2:$J$13,2,FALSE)))</f>
        <v>1</v>
      </c>
      <c r="N1960" s="18">
        <f t="shared" si="210"/>
        <v>0</v>
      </c>
      <c r="O1960" s="18">
        <f t="shared" si="215"/>
        <v>0</v>
      </c>
      <c r="P1960" s="18">
        <f t="shared" si="211"/>
        <v>0</v>
      </c>
      <c r="Q1960" s="18">
        <f t="shared" si="212"/>
        <v>0</v>
      </c>
      <c r="R1960" s="18">
        <f t="shared" si="213"/>
        <v>0</v>
      </c>
      <c r="S1960" s="18">
        <f t="shared" si="214"/>
        <v>0</v>
      </c>
      <c r="T1960" s="52" t="e">
        <f>VLOOKUP(I1960,Konten!A:D,4,FALSE)</f>
        <v>#N/A</v>
      </c>
    </row>
    <row r="1961" spans="1:20">
      <c r="A1961" s="67"/>
      <c r="B1961" s="67">
        <f t="shared" si="216"/>
        <v>1952</v>
      </c>
      <c r="C1961" s="68"/>
      <c r="D1961" s="69"/>
      <c r="E1961" s="69"/>
      <c r="F1961" s="69"/>
      <c r="G1961" s="70"/>
      <c r="H1961" s="69"/>
      <c r="I1961" s="70"/>
      <c r="J1961" s="71"/>
      <c r="K1961" s="71"/>
      <c r="L1961" s="72"/>
      <c r="M1961" s="42">
        <f>IF($D$5=Abfrage!$O$2,(MONTH(C1961)),(VLOOKUP((MONTH(C1961)),Abfrage!$I$2:$J$13,2,FALSE)))</f>
        <v>1</v>
      </c>
      <c r="N1961" s="18">
        <f t="shared" si="210"/>
        <v>0</v>
      </c>
      <c r="O1961" s="18">
        <f t="shared" si="215"/>
        <v>0</v>
      </c>
      <c r="P1961" s="18">
        <f t="shared" si="211"/>
        <v>0</v>
      </c>
      <c r="Q1961" s="18">
        <f t="shared" si="212"/>
        <v>0</v>
      </c>
      <c r="R1961" s="18">
        <f t="shared" si="213"/>
        <v>0</v>
      </c>
      <c r="S1961" s="18">
        <f t="shared" si="214"/>
        <v>0</v>
      </c>
      <c r="T1961" s="52" t="e">
        <f>VLOOKUP(I1961,Konten!A:D,4,FALSE)</f>
        <v>#N/A</v>
      </c>
    </row>
    <row r="1962" spans="1:20">
      <c r="A1962" s="67"/>
      <c r="B1962" s="67">
        <f t="shared" si="216"/>
        <v>1953</v>
      </c>
      <c r="C1962" s="68"/>
      <c r="D1962" s="69"/>
      <c r="E1962" s="69"/>
      <c r="F1962" s="69"/>
      <c r="G1962" s="70"/>
      <c r="H1962" s="69"/>
      <c r="I1962" s="70"/>
      <c r="J1962" s="71"/>
      <c r="K1962" s="71"/>
      <c r="L1962" s="72"/>
      <c r="M1962" s="42">
        <f>IF($D$5=Abfrage!$O$2,(MONTH(C1962)),(VLOOKUP((MONTH(C1962)),Abfrage!$I$2:$J$13,2,FALSE)))</f>
        <v>1</v>
      </c>
      <c r="N1962" s="18">
        <f t="shared" si="210"/>
        <v>0</v>
      </c>
      <c r="O1962" s="18">
        <f t="shared" si="215"/>
        <v>0</v>
      </c>
      <c r="P1962" s="18">
        <f t="shared" si="211"/>
        <v>0</v>
      </c>
      <c r="Q1962" s="18">
        <f t="shared" si="212"/>
        <v>0</v>
      </c>
      <c r="R1962" s="18">
        <f t="shared" si="213"/>
        <v>0</v>
      </c>
      <c r="S1962" s="18">
        <f t="shared" si="214"/>
        <v>0</v>
      </c>
      <c r="T1962" s="52" t="e">
        <f>VLOOKUP(I1962,Konten!A:D,4,FALSE)</f>
        <v>#N/A</v>
      </c>
    </row>
    <row r="1963" spans="1:20">
      <c r="A1963" s="67"/>
      <c r="B1963" s="67">
        <f t="shared" si="216"/>
        <v>1954</v>
      </c>
      <c r="C1963" s="68"/>
      <c r="D1963" s="69"/>
      <c r="E1963" s="69"/>
      <c r="F1963" s="69"/>
      <c r="G1963" s="70"/>
      <c r="H1963" s="69"/>
      <c r="I1963" s="70"/>
      <c r="J1963" s="71"/>
      <c r="K1963" s="71"/>
      <c r="L1963" s="72"/>
      <c r="M1963" s="42">
        <f>IF($D$5=Abfrage!$O$2,(MONTH(C1963)),(VLOOKUP((MONTH(C1963)),Abfrage!$I$2:$J$13,2,FALSE)))</f>
        <v>1</v>
      </c>
      <c r="N1963" s="18">
        <f t="shared" si="210"/>
        <v>0</v>
      </c>
      <c r="O1963" s="18">
        <f t="shared" si="215"/>
        <v>0</v>
      </c>
      <c r="P1963" s="18">
        <f t="shared" si="211"/>
        <v>0</v>
      </c>
      <c r="Q1963" s="18">
        <f t="shared" si="212"/>
        <v>0</v>
      </c>
      <c r="R1963" s="18">
        <f t="shared" si="213"/>
        <v>0</v>
      </c>
      <c r="S1963" s="18">
        <f t="shared" si="214"/>
        <v>0</v>
      </c>
      <c r="T1963" s="52" t="e">
        <f>VLOOKUP(I1963,Konten!A:D,4,FALSE)</f>
        <v>#N/A</v>
      </c>
    </row>
    <row r="1964" spans="1:20">
      <c r="A1964" s="67"/>
      <c r="B1964" s="67">
        <f t="shared" si="216"/>
        <v>1955</v>
      </c>
      <c r="C1964" s="68"/>
      <c r="D1964" s="69"/>
      <c r="E1964" s="69"/>
      <c r="F1964" s="69"/>
      <c r="G1964" s="70"/>
      <c r="H1964" s="69"/>
      <c r="I1964" s="70"/>
      <c r="J1964" s="71"/>
      <c r="K1964" s="71"/>
      <c r="L1964" s="72"/>
      <c r="M1964" s="42">
        <f>IF($D$5=Abfrage!$O$2,(MONTH(C1964)),(VLOOKUP((MONTH(C1964)),Abfrage!$I$2:$J$13,2,FALSE)))</f>
        <v>1</v>
      </c>
      <c r="N1964" s="18">
        <f t="shared" si="210"/>
        <v>0</v>
      </c>
      <c r="O1964" s="18">
        <f t="shared" si="215"/>
        <v>0</v>
      </c>
      <c r="P1964" s="18">
        <f t="shared" si="211"/>
        <v>0</v>
      </c>
      <c r="Q1964" s="18">
        <f t="shared" si="212"/>
        <v>0</v>
      </c>
      <c r="R1964" s="18">
        <f t="shared" si="213"/>
        <v>0</v>
      </c>
      <c r="S1964" s="18">
        <f t="shared" si="214"/>
        <v>0</v>
      </c>
      <c r="T1964" s="52" t="e">
        <f>VLOOKUP(I1964,Konten!A:D,4,FALSE)</f>
        <v>#N/A</v>
      </c>
    </row>
    <row r="1965" spans="1:20">
      <c r="A1965" s="67"/>
      <c r="B1965" s="67">
        <f t="shared" si="216"/>
        <v>1956</v>
      </c>
      <c r="C1965" s="68"/>
      <c r="D1965" s="69"/>
      <c r="E1965" s="69"/>
      <c r="F1965" s="69"/>
      <c r="G1965" s="70"/>
      <c r="H1965" s="69"/>
      <c r="I1965" s="70"/>
      <c r="J1965" s="71"/>
      <c r="K1965" s="71"/>
      <c r="L1965" s="72"/>
      <c r="M1965" s="42">
        <f>IF($D$5=Abfrage!$O$2,(MONTH(C1965)),(VLOOKUP((MONTH(C1965)),Abfrage!$I$2:$J$13,2,FALSE)))</f>
        <v>1</v>
      </c>
      <c r="N1965" s="18">
        <f t="shared" si="210"/>
        <v>0</v>
      </c>
      <c r="O1965" s="18">
        <f t="shared" si="215"/>
        <v>0</v>
      </c>
      <c r="P1965" s="18">
        <f t="shared" si="211"/>
        <v>0</v>
      </c>
      <c r="Q1965" s="18">
        <f t="shared" si="212"/>
        <v>0</v>
      </c>
      <c r="R1965" s="18">
        <f t="shared" si="213"/>
        <v>0</v>
      </c>
      <c r="S1965" s="18">
        <f t="shared" si="214"/>
        <v>0</v>
      </c>
      <c r="T1965" s="52" t="e">
        <f>VLOOKUP(I1965,Konten!A:D,4,FALSE)</f>
        <v>#N/A</v>
      </c>
    </row>
    <row r="1966" spans="1:20">
      <c r="A1966" s="67"/>
      <c r="B1966" s="67">
        <f t="shared" si="216"/>
        <v>1957</v>
      </c>
      <c r="C1966" s="68"/>
      <c r="D1966" s="69"/>
      <c r="E1966" s="69"/>
      <c r="F1966" s="69"/>
      <c r="G1966" s="70"/>
      <c r="H1966" s="69"/>
      <c r="I1966" s="70"/>
      <c r="J1966" s="71"/>
      <c r="K1966" s="71"/>
      <c r="L1966" s="72"/>
      <c r="M1966" s="42">
        <f>IF($D$5=Abfrage!$O$2,(MONTH(C1966)),(VLOOKUP((MONTH(C1966)),Abfrage!$I$2:$J$13,2,FALSE)))</f>
        <v>1</v>
      </c>
      <c r="N1966" s="18">
        <f t="shared" si="210"/>
        <v>0</v>
      </c>
      <c r="O1966" s="18">
        <f t="shared" si="215"/>
        <v>0</v>
      </c>
      <c r="P1966" s="18">
        <f t="shared" si="211"/>
        <v>0</v>
      </c>
      <c r="Q1966" s="18">
        <f t="shared" si="212"/>
        <v>0</v>
      </c>
      <c r="R1966" s="18">
        <f t="shared" si="213"/>
        <v>0</v>
      </c>
      <c r="S1966" s="18">
        <f t="shared" si="214"/>
        <v>0</v>
      </c>
      <c r="T1966" s="52" t="e">
        <f>VLOOKUP(I1966,Konten!A:D,4,FALSE)</f>
        <v>#N/A</v>
      </c>
    </row>
    <row r="1967" spans="1:20">
      <c r="A1967" s="67"/>
      <c r="B1967" s="67">
        <f t="shared" si="216"/>
        <v>1958</v>
      </c>
      <c r="C1967" s="68"/>
      <c r="D1967" s="69"/>
      <c r="E1967" s="69"/>
      <c r="F1967" s="69"/>
      <c r="G1967" s="70"/>
      <c r="H1967" s="69"/>
      <c r="I1967" s="70"/>
      <c r="J1967" s="71"/>
      <c r="K1967" s="71"/>
      <c r="L1967" s="72"/>
      <c r="M1967" s="42">
        <f>IF($D$5=Abfrage!$O$2,(MONTH(C1967)),(VLOOKUP((MONTH(C1967)),Abfrage!$I$2:$J$13,2,FALSE)))</f>
        <v>1</v>
      </c>
      <c r="N1967" s="18">
        <f t="shared" si="210"/>
        <v>0</v>
      </c>
      <c r="O1967" s="18">
        <f t="shared" si="215"/>
        <v>0</v>
      </c>
      <c r="P1967" s="18">
        <f t="shared" si="211"/>
        <v>0</v>
      </c>
      <c r="Q1967" s="18">
        <f t="shared" si="212"/>
        <v>0</v>
      </c>
      <c r="R1967" s="18">
        <f t="shared" si="213"/>
        <v>0</v>
      </c>
      <c r="S1967" s="18">
        <f t="shared" si="214"/>
        <v>0</v>
      </c>
      <c r="T1967" s="52" t="e">
        <f>VLOOKUP(I1967,Konten!A:D,4,FALSE)</f>
        <v>#N/A</v>
      </c>
    </row>
    <row r="1968" spans="1:20">
      <c r="A1968" s="67"/>
      <c r="B1968" s="67">
        <f t="shared" si="216"/>
        <v>1959</v>
      </c>
      <c r="C1968" s="68"/>
      <c r="D1968" s="69"/>
      <c r="E1968" s="69"/>
      <c r="F1968" s="69"/>
      <c r="G1968" s="70"/>
      <c r="H1968" s="69"/>
      <c r="I1968" s="70"/>
      <c r="J1968" s="71"/>
      <c r="K1968" s="71"/>
      <c r="L1968" s="72"/>
      <c r="M1968" s="42">
        <f>IF($D$5=Abfrage!$O$2,(MONTH(C1968)),(VLOOKUP((MONTH(C1968)),Abfrage!$I$2:$J$13,2,FALSE)))</f>
        <v>1</v>
      </c>
      <c r="N1968" s="18">
        <f t="shared" si="210"/>
        <v>0</v>
      </c>
      <c r="O1968" s="18">
        <f t="shared" si="215"/>
        <v>0</v>
      </c>
      <c r="P1968" s="18">
        <f t="shared" si="211"/>
        <v>0</v>
      </c>
      <c r="Q1968" s="18">
        <f t="shared" si="212"/>
        <v>0</v>
      </c>
      <c r="R1968" s="18">
        <f t="shared" si="213"/>
        <v>0</v>
      </c>
      <c r="S1968" s="18">
        <f t="shared" si="214"/>
        <v>0</v>
      </c>
      <c r="T1968" s="52" t="e">
        <f>VLOOKUP(I1968,Konten!A:D,4,FALSE)</f>
        <v>#N/A</v>
      </c>
    </row>
    <row r="1969" spans="1:20">
      <c r="A1969" s="67"/>
      <c r="B1969" s="67">
        <f t="shared" si="216"/>
        <v>1960</v>
      </c>
      <c r="C1969" s="68"/>
      <c r="D1969" s="69"/>
      <c r="E1969" s="69"/>
      <c r="F1969" s="69"/>
      <c r="G1969" s="70"/>
      <c r="H1969" s="69"/>
      <c r="I1969" s="70"/>
      <c r="J1969" s="71"/>
      <c r="K1969" s="71"/>
      <c r="L1969" s="72"/>
      <c r="M1969" s="42">
        <f>IF($D$5=Abfrage!$O$2,(MONTH(C1969)),(VLOOKUP((MONTH(C1969)),Abfrage!$I$2:$J$13,2,FALSE)))</f>
        <v>1</v>
      </c>
      <c r="N1969" s="18">
        <f t="shared" si="210"/>
        <v>0</v>
      </c>
      <c r="O1969" s="18">
        <f t="shared" si="215"/>
        <v>0</v>
      </c>
      <c r="P1969" s="18">
        <f t="shared" si="211"/>
        <v>0</v>
      </c>
      <c r="Q1969" s="18">
        <f t="shared" si="212"/>
        <v>0</v>
      </c>
      <c r="R1969" s="18">
        <f t="shared" si="213"/>
        <v>0</v>
      </c>
      <c r="S1969" s="18">
        <f t="shared" si="214"/>
        <v>0</v>
      </c>
      <c r="T1969" s="52" t="e">
        <f>VLOOKUP(I1969,Konten!A:D,4,FALSE)</f>
        <v>#N/A</v>
      </c>
    </row>
    <row r="1970" spans="1:20">
      <c r="A1970" s="67"/>
      <c r="B1970" s="67">
        <f t="shared" si="216"/>
        <v>1961</v>
      </c>
      <c r="C1970" s="68"/>
      <c r="D1970" s="69"/>
      <c r="E1970" s="69"/>
      <c r="F1970" s="69"/>
      <c r="G1970" s="70"/>
      <c r="H1970" s="69"/>
      <c r="I1970" s="70"/>
      <c r="J1970" s="71"/>
      <c r="K1970" s="71"/>
      <c r="L1970" s="72"/>
      <c r="M1970" s="42">
        <f>IF($D$5=Abfrage!$O$2,(MONTH(C1970)),(VLOOKUP((MONTH(C1970)),Abfrage!$I$2:$J$13,2,FALSE)))</f>
        <v>1</v>
      </c>
      <c r="N1970" s="18">
        <f t="shared" si="210"/>
        <v>0</v>
      </c>
      <c r="O1970" s="18">
        <f t="shared" si="215"/>
        <v>0</v>
      </c>
      <c r="P1970" s="18">
        <f t="shared" si="211"/>
        <v>0</v>
      </c>
      <c r="Q1970" s="18">
        <f t="shared" si="212"/>
        <v>0</v>
      </c>
      <c r="R1970" s="18">
        <f t="shared" si="213"/>
        <v>0</v>
      </c>
      <c r="S1970" s="18">
        <f t="shared" si="214"/>
        <v>0</v>
      </c>
      <c r="T1970" s="52" t="e">
        <f>VLOOKUP(I1970,Konten!A:D,4,FALSE)</f>
        <v>#N/A</v>
      </c>
    </row>
    <row r="1971" spans="1:20">
      <c r="A1971" s="67"/>
      <c r="B1971" s="67">
        <f t="shared" si="216"/>
        <v>1962</v>
      </c>
      <c r="C1971" s="68"/>
      <c r="D1971" s="69"/>
      <c r="E1971" s="69"/>
      <c r="F1971" s="69"/>
      <c r="G1971" s="70"/>
      <c r="H1971" s="69"/>
      <c r="I1971" s="70"/>
      <c r="J1971" s="71"/>
      <c r="K1971" s="71"/>
      <c r="L1971" s="72"/>
      <c r="M1971" s="42">
        <f>IF($D$5=Abfrage!$O$2,(MONTH(C1971)),(VLOOKUP((MONTH(C1971)),Abfrage!$I$2:$J$13,2,FALSE)))</f>
        <v>1</v>
      </c>
      <c r="N1971" s="18">
        <f t="shared" si="210"/>
        <v>0</v>
      </c>
      <c r="O1971" s="18">
        <f t="shared" si="215"/>
        <v>0</v>
      </c>
      <c r="P1971" s="18">
        <f t="shared" si="211"/>
        <v>0</v>
      </c>
      <c r="Q1971" s="18">
        <f t="shared" si="212"/>
        <v>0</v>
      </c>
      <c r="R1971" s="18">
        <f t="shared" si="213"/>
        <v>0</v>
      </c>
      <c r="S1971" s="18">
        <f t="shared" si="214"/>
        <v>0</v>
      </c>
      <c r="T1971" s="52" t="e">
        <f>VLOOKUP(I1971,Konten!A:D,4,FALSE)</f>
        <v>#N/A</v>
      </c>
    </row>
    <row r="1972" spans="1:20">
      <c r="A1972" s="67"/>
      <c r="B1972" s="67">
        <f t="shared" si="216"/>
        <v>1963</v>
      </c>
      <c r="C1972" s="68"/>
      <c r="D1972" s="69"/>
      <c r="E1972" s="69"/>
      <c r="F1972" s="69"/>
      <c r="G1972" s="70"/>
      <c r="H1972" s="69"/>
      <c r="I1972" s="70"/>
      <c r="J1972" s="71"/>
      <c r="K1972" s="71"/>
      <c r="L1972" s="72"/>
      <c r="M1972" s="42">
        <f>IF($D$5=Abfrage!$O$2,(MONTH(C1972)),(VLOOKUP((MONTH(C1972)),Abfrage!$I$2:$J$13,2,FALSE)))</f>
        <v>1</v>
      </c>
      <c r="N1972" s="18">
        <f t="shared" si="210"/>
        <v>0</v>
      </c>
      <c r="O1972" s="18">
        <f t="shared" si="215"/>
        <v>0</v>
      </c>
      <c r="P1972" s="18">
        <f t="shared" si="211"/>
        <v>0</v>
      </c>
      <c r="Q1972" s="18">
        <f t="shared" si="212"/>
        <v>0</v>
      </c>
      <c r="R1972" s="18">
        <f t="shared" si="213"/>
        <v>0</v>
      </c>
      <c r="S1972" s="18">
        <f t="shared" si="214"/>
        <v>0</v>
      </c>
      <c r="T1972" s="52" t="e">
        <f>VLOOKUP(I1972,Konten!A:D,4,FALSE)</f>
        <v>#N/A</v>
      </c>
    </row>
    <row r="1973" spans="1:20">
      <c r="A1973" s="67"/>
      <c r="B1973" s="67">
        <f t="shared" si="216"/>
        <v>1964</v>
      </c>
      <c r="C1973" s="68"/>
      <c r="D1973" s="69"/>
      <c r="E1973" s="69"/>
      <c r="F1973" s="69"/>
      <c r="G1973" s="70"/>
      <c r="H1973" s="69"/>
      <c r="I1973" s="70"/>
      <c r="J1973" s="71"/>
      <c r="K1973" s="71"/>
      <c r="L1973" s="72"/>
      <c r="M1973" s="42">
        <f>IF($D$5=Abfrage!$O$2,(MONTH(C1973)),(VLOOKUP((MONTH(C1973)),Abfrage!$I$2:$J$13,2,FALSE)))</f>
        <v>1</v>
      </c>
      <c r="N1973" s="18">
        <f t="shared" si="210"/>
        <v>0</v>
      </c>
      <c r="O1973" s="18">
        <f t="shared" si="215"/>
        <v>0</v>
      </c>
      <c r="P1973" s="18">
        <f t="shared" si="211"/>
        <v>0</v>
      </c>
      <c r="Q1973" s="18">
        <f t="shared" si="212"/>
        <v>0</v>
      </c>
      <c r="R1973" s="18">
        <f t="shared" si="213"/>
        <v>0</v>
      </c>
      <c r="S1973" s="18">
        <f t="shared" si="214"/>
        <v>0</v>
      </c>
      <c r="T1973" s="52" t="e">
        <f>VLOOKUP(I1973,Konten!A:D,4,FALSE)</f>
        <v>#N/A</v>
      </c>
    </row>
    <row r="1974" spans="1:20">
      <c r="A1974" s="67"/>
      <c r="B1974" s="67">
        <f t="shared" si="216"/>
        <v>1965</v>
      </c>
      <c r="C1974" s="68"/>
      <c r="D1974" s="69"/>
      <c r="E1974" s="69"/>
      <c r="F1974" s="69"/>
      <c r="G1974" s="70"/>
      <c r="H1974" s="69"/>
      <c r="I1974" s="70"/>
      <c r="J1974" s="71"/>
      <c r="K1974" s="71"/>
      <c r="L1974" s="72"/>
      <c r="M1974" s="42">
        <f>IF($D$5=Abfrage!$O$2,(MONTH(C1974)),(VLOOKUP((MONTH(C1974)),Abfrage!$I$2:$J$13,2,FALSE)))</f>
        <v>1</v>
      </c>
      <c r="N1974" s="18">
        <f t="shared" si="210"/>
        <v>0</v>
      </c>
      <c r="O1974" s="18">
        <f t="shared" si="215"/>
        <v>0</v>
      </c>
      <c r="P1974" s="18">
        <f t="shared" si="211"/>
        <v>0</v>
      </c>
      <c r="Q1974" s="18">
        <f t="shared" si="212"/>
        <v>0</v>
      </c>
      <c r="R1974" s="18">
        <f t="shared" si="213"/>
        <v>0</v>
      </c>
      <c r="S1974" s="18">
        <f t="shared" si="214"/>
        <v>0</v>
      </c>
      <c r="T1974" s="52" t="e">
        <f>VLOOKUP(I1974,Konten!A:D,4,FALSE)</f>
        <v>#N/A</v>
      </c>
    </row>
    <row r="1975" spans="1:20">
      <c r="A1975" s="67"/>
      <c r="B1975" s="67">
        <f t="shared" si="216"/>
        <v>1966</v>
      </c>
      <c r="C1975" s="68"/>
      <c r="D1975" s="69"/>
      <c r="E1975" s="69"/>
      <c r="F1975" s="69"/>
      <c r="G1975" s="70"/>
      <c r="H1975" s="69"/>
      <c r="I1975" s="70"/>
      <c r="J1975" s="71"/>
      <c r="K1975" s="71"/>
      <c r="L1975" s="72"/>
      <c r="M1975" s="42">
        <f>IF($D$5=Abfrage!$O$2,(MONTH(C1975)),(VLOOKUP((MONTH(C1975)),Abfrage!$I$2:$J$13,2,FALSE)))</f>
        <v>1</v>
      </c>
      <c r="N1975" s="18">
        <f t="shared" si="210"/>
        <v>0</v>
      </c>
      <c r="O1975" s="18">
        <f t="shared" si="215"/>
        <v>0</v>
      </c>
      <c r="P1975" s="18">
        <f t="shared" si="211"/>
        <v>0</v>
      </c>
      <c r="Q1975" s="18">
        <f t="shared" si="212"/>
        <v>0</v>
      </c>
      <c r="R1975" s="18">
        <f t="shared" si="213"/>
        <v>0</v>
      </c>
      <c r="S1975" s="18">
        <f t="shared" si="214"/>
        <v>0</v>
      </c>
      <c r="T1975" s="52" t="e">
        <f>VLOOKUP(I1975,Konten!A:D,4,FALSE)</f>
        <v>#N/A</v>
      </c>
    </row>
    <row r="1976" spans="1:20">
      <c r="A1976" s="67"/>
      <c r="B1976" s="67">
        <f t="shared" si="216"/>
        <v>1967</v>
      </c>
      <c r="C1976" s="68"/>
      <c r="D1976" s="69"/>
      <c r="E1976" s="69"/>
      <c r="F1976" s="69"/>
      <c r="G1976" s="70"/>
      <c r="H1976" s="69"/>
      <c r="I1976" s="70"/>
      <c r="J1976" s="71"/>
      <c r="K1976" s="71"/>
      <c r="L1976" s="72"/>
      <c r="M1976" s="42">
        <f>IF($D$5=Abfrage!$O$2,(MONTH(C1976)),(VLOOKUP((MONTH(C1976)),Abfrage!$I$2:$J$13,2,FALSE)))</f>
        <v>1</v>
      </c>
      <c r="N1976" s="18">
        <f t="shared" si="210"/>
        <v>0</v>
      </c>
      <c r="O1976" s="18">
        <f t="shared" si="215"/>
        <v>0</v>
      </c>
      <c r="P1976" s="18">
        <f t="shared" si="211"/>
        <v>0</v>
      </c>
      <c r="Q1976" s="18">
        <f t="shared" si="212"/>
        <v>0</v>
      </c>
      <c r="R1976" s="18">
        <f t="shared" si="213"/>
        <v>0</v>
      </c>
      <c r="S1976" s="18">
        <f t="shared" si="214"/>
        <v>0</v>
      </c>
      <c r="T1976" s="52" t="e">
        <f>VLOOKUP(I1976,Konten!A:D,4,FALSE)</f>
        <v>#N/A</v>
      </c>
    </row>
    <row r="1977" spans="1:20">
      <c r="A1977" s="67"/>
      <c r="B1977" s="67">
        <f t="shared" si="216"/>
        <v>1968</v>
      </c>
      <c r="C1977" s="68"/>
      <c r="D1977" s="69"/>
      <c r="E1977" s="69"/>
      <c r="F1977" s="69"/>
      <c r="G1977" s="70"/>
      <c r="H1977" s="69"/>
      <c r="I1977" s="70"/>
      <c r="J1977" s="71"/>
      <c r="K1977" s="71"/>
      <c r="L1977" s="72"/>
      <c r="M1977" s="42">
        <f>IF($D$5=Abfrage!$O$2,(MONTH(C1977)),(VLOOKUP((MONTH(C1977)),Abfrage!$I$2:$J$13,2,FALSE)))</f>
        <v>1</v>
      </c>
      <c r="N1977" s="18">
        <f t="shared" si="210"/>
        <v>0</v>
      </c>
      <c r="O1977" s="18">
        <f t="shared" si="215"/>
        <v>0</v>
      </c>
      <c r="P1977" s="18">
        <f t="shared" si="211"/>
        <v>0</v>
      </c>
      <c r="Q1977" s="18">
        <f t="shared" si="212"/>
        <v>0</v>
      </c>
      <c r="R1977" s="18">
        <f t="shared" si="213"/>
        <v>0</v>
      </c>
      <c r="S1977" s="18">
        <f t="shared" si="214"/>
        <v>0</v>
      </c>
      <c r="T1977" s="52" t="e">
        <f>VLOOKUP(I1977,Konten!A:D,4,FALSE)</f>
        <v>#N/A</v>
      </c>
    </row>
    <row r="1978" spans="1:20">
      <c r="A1978" s="67"/>
      <c r="B1978" s="67">
        <f t="shared" si="216"/>
        <v>1969</v>
      </c>
      <c r="C1978" s="68"/>
      <c r="D1978" s="69"/>
      <c r="E1978" s="69"/>
      <c r="F1978" s="69"/>
      <c r="G1978" s="70"/>
      <c r="H1978" s="69"/>
      <c r="I1978" s="70"/>
      <c r="J1978" s="71"/>
      <c r="K1978" s="71"/>
      <c r="L1978" s="72"/>
      <c r="M1978" s="42">
        <f>IF($D$5=Abfrage!$O$2,(MONTH(C1978)),(VLOOKUP((MONTH(C1978)),Abfrage!$I$2:$J$13,2,FALSE)))</f>
        <v>1</v>
      </c>
      <c r="N1978" s="18">
        <f t="shared" si="210"/>
        <v>0</v>
      </c>
      <c r="O1978" s="18">
        <f t="shared" si="215"/>
        <v>0</v>
      </c>
      <c r="P1978" s="18">
        <f t="shared" si="211"/>
        <v>0</v>
      </c>
      <c r="Q1978" s="18">
        <f t="shared" si="212"/>
        <v>0</v>
      </c>
      <c r="R1978" s="18">
        <f t="shared" si="213"/>
        <v>0</v>
      </c>
      <c r="S1978" s="18">
        <f t="shared" si="214"/>
        <v>0</v>
      </c>
      <c r="T1978" s="52" t="e">
        <f>VLOOKUP(I1978,Konten!A:D,4,FALSE)</f>
        <v>#N/A</v>
      </c>
    </row>
    <row r="1979" spans="1:20">
      <c r="A1979" s="67"/>
      <c r="B1979" s="67">
        <f t="shared" si="216"/>
        <v>1970</v>
      </c>
      <c r="C1979" s="68"/>
      <c r="D1979" s="69"/>
      <c r="E1979" s="69"/>
      <c r="F1979" s="69"/>
      <c r="G1979" s="70"/>
      <c r="H1979" s="69"/>
      <c r="I1979" s="70"/>
      <c r="J1979" s="71"/>
      <c r="K1979" s="71"/>
      <c r="L1979" s="72"/>
      <c r="M1979" s="42">
        <f>IF($D$5=Abfrage!$O$2,(MONTH(C1979)),(VLOOKUP((MONTH(C1979)),Abfrage!$I$2:$J$13,2,FALSE)))</f>
        <v>1</v>
      </c>
      <c r="N1979" s="18">
        <f t="shared" si="210"/>
        <v>0</v>
      </c>
      <c r="O1979" s="18">
        <f t="shared" si="215"/>
        <v>0</v>
      </c>
      <c r="P1979" s="18">
        <f t="shared" si="211"/>
        <v>0</v>
      </c>
      <c r="Q1979" s="18">
        <f t="shared" si="212"/>
        <v>0</v>
      </c>
      <c r="R1979" s="18">
        <f t="shared" si="213"/>
        <v>0</v>
      </c>
      <c r="S1979" s="18">
        <f t="shared" si="214"/>
        <v>0</v>
      </c>
      <c r="T1979" s="52" t="e">
        <f>VLOOKUP(I1979,Konten!A:D,4,FALSE)</f>
        <v>#N/A</v>
      </c>
    </row>
    <row r="1980" spans="1:20">
      <c r="A1980" s="67"/>
      <c r="B1980" s="67">
        <f t="shared" si="216"/>
        <v>1971</v>
      </c>
      <c r="C1980" s="68"/>
      <c r="D1980" s="69"/>
      <c r="E1980" s="69"/>
      <c r="F1980" s="69"/>
      <c r="G1980" s="70"/>
      <c r="H1980" s="69"/>
      <c r="I1980" s="70"/>
      <c r="J1980" s="71"/>
      <c r="K1980" s="71"/>
      <c r="L1980" s="72"/>
      <c r="M1980" s="42">
        <f>IF($D$5=Abfrage!$O$2,(MONTH(C1980)),(VLOOKUP((MONTH(C1980)),Abfrage!$I$2:$J$13,2,FALSE)))</f>
        <v>1</v>
      </c>
      <c r="N1980" s="18">
        <f t="shared" si="210"/>
        <v>0</v>
      </c>
      <c r="O1980" s="18">
        <f t="shared" si="215"/>
        <v>0</v>
      </c>
      <c r="P1980" s="18">
        <f t="shared" si="211"/>
        <v>0</v>
      </c>
      <c r="Q1980" s="18">
        <f t="shared" si="212"/>
        <v>0</v>
      </c>
      <c r="R1980" s="18">
        <f t="shared" si="213"/>
        <v>0</v>
      </c>
      <c r="S1980" s="18">
        <f t="shared" si="214"/>
        <v>0</v>
      </c>
      <c r="T1980" s="52" t="e">
        <f>VLOOKUP(I1980,Konten!A:D,4,FALSE)</f>
        <v>#N/A</v>
      </c>
    </row>
    <row r="1981" spans="1:20">
      <c r="A1981" s="67"/>
      <c r="B1981" s="67">
        <f t="shared" si="216"/>
        <v>1972</v>
      </c>
      <c r="C1981" s="68"/>
      <c r="D1981" s="69"/>
      <c r="E1981" s="69"/>
      <c r="F1981" s="69"/>
      <c r="G1981" s="70"/>
      <c r="H1981" s="69"/>
      <c r="I1981" s="70"/>
      <c r="J1981" s="71"/>
      <c r="K1981" s="71"/>
      <c r="L1981" s="72"/>
      <c r="M1981" s="42">
        <f>IF($D$5=Abfrage!$O$2,(MONTH(C1981)),(VLOOKUP((MONTH(C1981)),Abfrage!$I$2:$J$13,2,FALSE)))</f>
        <v>1</v>
      </c>
      <c r="N1981" s="18">
        <f t="shared" si="210"/>
        <v>0</v>
      </c>
      <c r="O1981" s="18">
        <f t="shared" si="215"/>
        <v>0</v>
      </c>
      <c r="P1981" s="18">
        <f t="shared" si="211"/>
        <v>0</v>
      </c>
      <c r="Q1981" s="18">
        <f t="shared" si="212"/>
        <v>0</v>
      </c>
      <c r="R1981" s="18">
        <f t="shared" si="213"/>
        <v>0</v>
      </c>
      <c r="S1981" s="18">
        <f t="shared" si="214"/>
        <v>0</v>
      </c>
      <c r="T1981" s="52" t="e">
        <f>VLOOKUP(I1981,Konten!A:D,4,FALSE)</f>
        <v>#N/A</v>
      </c>
    </row>
    <row r="1982" spans="1:20">
      <c r="A1982" s="67"/>
      <c r="B1982" s="67">
        <f t="shared" si="216"/>
        <v>1973</v>
      </c>
      <c r="C1982" s="68"/>
      <c r="D1982" s="69"/>
      <c r="E1982" s="69"/>
      <c r="F1982" s="69"/>
      <c r="G1982" s="70"/>
      <c r="H1982" s="69"/>
      <c r="I1982" s="70"/>
      <c r="J1982" s="71"/>
      <c r="K1982" s="71"/>
      <c r="L1982" s="72"/>
      <c r="M1982" s="42">
        <f>IF($D$5=Abfrage!$O$2,(MONTH(C1982)),(VLOOKUP((MONTH(C1982)),Abfrage!$I$2:$J$13,2,FALSE)))</f>
        <v>1</v>
      </c>
      <c r="N1982" s="18">
        <f t="shared" si="210"/>
        <v>0</v>
      </c>
      <c r="O1982" s="18">
        <f t="shared" si="215"/>
        <v>0</v>
      </c>
      <c r="P1982" s="18">
        <f t="shared" si="211"/>
        <v>0</v>
      </c>
      <c r="Q1982" s="18">
        <f t="shared" si="212"/>
        <v>0</v>
      </c>
      <c r="R1982" s="18">
        <f t="shared" si="213"/>
        <v>0</v>
      </c>
      <c r="S1982" s="18">
        <f t="shared" si="214"/>
        <v>0</v>
      </c>
      <c r="T1982" s="52" t="e">
        <f>VLOOKUP(I1982,Konten!A:D,4,FALSE)</f>
        <v>#N/A</v>
      </c>
    </row>
    <row r="1983" spans="1:20">
      <c r="A1983" s="67"/>
      <c r="B1983" s="67">
        <f t="shared" si="216"/>
        <v>1974</v>
      </c>
      <c r="C1983" s="68"/>
      <c r="D1983" s="69"/>
      <c r="E1983" s="69"/>
      <c r="F1983" s="69"/>
      <c r="G1983" s="70"/>
      <c r="H1983" s="69"/>
      <c r="I1983" s="70"/>
      <c r="J1983" s="71"/>
      <c r="K1983" s="71"/>
      <c r="L1983" s="72"/>
      <c r="M1983" s="42">
        <f>IF($D$5=Abfrage!$O$2,(MONTH(C1983)),(VLOOKUP((MONTH(C1983)),Abfrage!$I$2:$J$13,2,FALSE)))</f>
        <v>1</v>
      </c>
      <c r="N1983" s="18">
        <f t="shared" si="210"/>
        <v>0</v>
      </c>
      <c r="O1983" s="18">
        <f t="shared" si="215"/>
        <v>0</v>
      </c>
      <c r="P1983" s="18">
        <f t="shared" si="211"/>
        <v>0</v>
      </c>
      <c r="Q1983" s="18">
        <f t="shared" si="212"/>
        <v>0</v>
      </c>
      <c r="R1983" s="18">
        <f t="shared" si="213"/>
        <v>0</v>
      </c>
      <c r="S1983" s="18">
        <f t="shared" si="214"/>
        <v>0</v>
      </c>
      <c r="T1983" s="52" t="e">
        <f>VLOOKUP(I1983,Konten!A:D,4,FALSE)</f>
        <v>#N/A</v>
      </c>
    </row>
    <row r="1984" spans="1:20">
      <c r="A1984" s="67"/>
      <c r="B1984" s="67">
        <f t="shared" si="216"/>
        <v>1975</v>
      </c>
      <c r="C1984" s="68"/>
      <c r="D1984" s="69"/>
      <c r="E1984" s="69"/>
      <c r="F1984" s="69"/>
      <c r="G1984" s="70"/>
      <c r="H1984" s="69"/>
      <c r="I1984" s="70"/>
      <c r="J1984" s="71"/>
      <c r="K1984" s="71"/>
      <c r="L1984" s="72"/>
      <c r="M1984" s="42">
        <f>IF($D$5=Abfrage!$O$2,(MONTH(C1984)),(VLOOKUP((MONTH(C1984)),Abfrage!$I$2:$J$13,2,FALSE)))</f>
        <v>1</v>
      </c>
      <c r="N1984" s="18">
        <f t="shared" si="210"/>
        <v>0</v>
      </c>
      <c r="O1984" s="18">
        <f t="shared" si="215"/>
        <v>0</v>
      </c>
      <c r="P1984" s="18">
        <f t="shared" si="211"/>
        <v>0</v>
      </c>
      <c r="Q1984" s="18">
        <f t="shared" si="212"/>
        <v>0</v>
      </c>
      <c r="R1984" s="18">
        <f t="shared" si="213"/>
        <v>0</v>
      </c>
      <c r="S1984" s="18">
        <f t="shared" si="214"/>
        <v>0</v>
      </c>
      <c r="T1984" s="52" t="e">
        <f>VLOOKUP(I1984,Konten!A:D,4,FALSE)</f>
        <v>#N/A</v>
      </c>
    </row>
    <row r="1985" spans="1:20">
      <c r="A1985" s="67"/>
      <c r="B1985" s="67">
        <f t="shared" si="216"/>
        <v>1976</v>
      </c>
      <c r="C1985" s="68"/>
      <c r="D1985" s="69"/>
      <c r="E1985" s="69"/>
      <c r="F1985" s="69"/>
      <c r="G1985" s="70"/>
      <c r="H1985" s="69"/>
      <c r="I1985" s="70"/>
      <c r="J1985" s="71"/>
      <c r="K1985" s="71"/>
      <c r="L1985" s="72"/>
      <c r="M1985" s="42">
        <f>IF($D$5=Abfrage!$O$2,(MONTH(C1985)),(VLOOKUP((MONTH(C1985)),Abfrage!$I$2:$J$13,2,FALSE)))</f>
        <v>1</v>
      </c>
      <c r="N1985" s="18">
        <f t="shared" si="210"/>
        <v>0</v>
      </c>
      <c r="O1985" s="18">
        <f t="shared" si="215"/>
        <v>0</v>
      </c>
      <c r="P1985" s="18">
        <f t="shared" si="211"/>
        <v>0</v>
      </c>
      <c r="Q1985" s="18">
        <f t="shared" si="212"/>
        <v>0</v>
      </c>
      <c r="R1985" s="18">
        <f t="shared" si="213"/>
        <v>0</v>
      </c>
      <c r="S1985" s="18">
        <f t="shared" si="214"/>
        <v>0</v>
      </c>
      <c r="T1985" s="52" t="e">
        <f>VLOOKUP(I1985,Konten!A:D,4,FALSE)</f>
        <v>#N/A</v>
      </c>
    </row>
    <row r="1986" spans="1:20">
      <c r="A1986" s="67"/>
      <c r="B1986" s="67">
        <f t="shared" si="216"/>
        <v>1977</v>
      </c>
      <c r="C1986" s="68"/>
      <c r="D1986" s="69"/>
      <c r="E1986" s="69"/>
      <c r="F1986" s="69"/>
      <c r="G1986" s="70"/>
      <c r="H1986" s="69"/>
      <c r="I1986" s="70"/>
      <c r="J1986" s="71"/>
      <c r="K1986" s="71"/>
      <c r="L1986" s="72"/>
      <c r="M1986" s="42">
        <f>IF($D$5=Abfrage!$O$2,(MONTH(C1986)),(VLOOKUP((MONTH(C1986)),Abfrage!$I$2:$J$13,2,FALSE)))</f>
        <v>1</v>
      </c>
      <c r="N1986" s="18">
        <f t="shared" si="210"/>
        <v>0</v>
      </c>
      <c r="O1986" s="18">
        <f t="shared" si="215"/>
        <v>0</v>
      </c>
      <c r="P1986" s="18">
        <f t="shared" si="211"/>
        <v>0</v>
      </c>
      <c r="Q1986" s="18">
        <f t="shared" si="212"/>
        <v>0</v>
      </c>
      <c r="R1986" s="18">
        <f t="shared" si="213"/>
        <v>0</v>
      </c>
      <c r="S1986" s="18">
        <f t="shared" si="214"/>
        <v>0</v>
      </c>
      <c r="T1986" s="52" t="e">
        <f>VLOOKUP(I1986,Konten!A:D,4,FALSE)</f>
        <v>#N/A</v>
      </c>
    </row>
    <row r="1987" spans="1:20">
      <c r="A1987" s="67"/>
      <c r="B1987" s="67">
        <f t="shared" si="216"/>
        <v>1978</v>
      </c>
      <c r="C1987" s="68"/>
      <c r="D1987" s="69"/>
      <c r="E1987" s="69"/>
      <c r="F1987" s="69"/>
      <c r="G1987" s="70"/>
      <c r="H1987" s="69"/>
      <c r="I1987" s="70"/>
      <c r="J1987" s="71"/>
      <c r="K1987" s="71"/>
      <c r="L1987" s="72"/>
      <c r="M1987" s="42">
        <f>IF($D$5=Abfrage!$O$2,(MONTH(C1987)),(VLOOKUP((MONTH(C1987)),Abfrage!$I$2:$J$13,2,FALSE)))</f>
        <v>1</v>
      </c>
      <c r="N1987" s="18">
        <f t="shared" si="210"/>
        <v>0</v>
      </c>
      <c r="O1987" s="18">
        <f t="shared" si="215"/>
        <v>0</v>
      </c>
      <c r="P1987" s="18">
        <f t="shared" si="211"/>
        <v>0</v>
      </c>
      <c r="Q1987" s="18">
        <f t="shared" si="212"/>
        <v>0</v>
      </c>
      <c r="R1987" s="18">
        <f t="shared" si="213"/>
        <v>0</v>
      </c>
      <c r="S1987" s="18">
        <f t="shared" si="214"/>
        <v>0</v>
      </c>
      <c r="T1987" s="52" t="e">
        <f>VLOOKUP(I1987,Konten!A:D,4,FALSE)</f>
        <v>#N/A</v>
      </c>
    </row>
    <row r="1988" spans="1:20">
      <c r="A1988" s="67"/>
      <c r="B1988" s="67">
        <f t="shared" si="216"/>
        <v>1979</v>
      </c>
      <c r="C1988" s="68"/>
      <c r="D1988" s="69"/>
      <c r="E1988" s="69"/>
      <c r="F1988" s="69"/>
      <c r="G1988" s="70"/>
      <c r="H1988" s="69"/>
      <c r="I1988" s="70"/>
      <c r="J1988" s="71"/>
      <c r="K1988" s="71"/>
      <c r="L1988" s="72"/>
      <c r="M1988" s="42">
        <f>IF($D$5=Abfrage!$O$2,(MONTH(C1988)),(VLOOKUP((MONTH(C1988)),Abfrage!$I$2:$J$13,2,FALSE)))</f>
        <v>1</v>
      </c>
      <c r="N1988" s="18">
        <f t="shared" si="210"/>
        <v>0</v>
      </c>
      <c r="O1988" s="18">
        <f t="shared" si="215"/>
        <v>0</v>
      </c>
      <c r="P1988" s="18">
        <f t="shared" si="211"/>
        <v>0</v>
      </c>
      <c r="Q1988" s="18">
        <f t="shared" si="212"/>
        <v>0</v>
      </c>
      <c r="R1988" s="18">
        <f t="shared" si="213"/>
        <v>0</v>
      </c>
      <c r="S1988" s="18">
        <f t="shared" si="214"/>
        <v>0</v>
      </c>
      <c r="T1988" s="52" t="e">
        <f>VLOOKUP(I1988,Konten!A:D,4,FALSE)</f>
        <v>#N/A</v>
      </c>
    </row>
    <row r="1989" spans="1:20">
      <c r="A1989" s="67"/>
      <c r="B1989" s="67">
        <f t="shared" si="216"/>
        <v>1980</v>
      </c>
      <c r="C1989" s="68"/>
      <c r="D1989" s="69"/>
      <c r="E1989" s="69"/>
      <c r="F1989" s="69"/>
      <c r="G1989" s="70"/>
      <c r="H1989" s="69"/>
      <c r="I1989" s="70"/>
      <c r="J1989" s="71"/>
      <c r="K1989" s="71"/>
      <c r="L1989" s="72"/>
      <c r="M1989" s="42">
        <f>IF($D$5=Abfrage!$O$2,(MONTH(C1989)),(VLOOKUP((MONTH(C1989)),Abfrage!$I$2:$J$13,2,FALSE)))</f>
        <v>1</v>
      </c>
      <c r="N1989" s="18">
        <f t="shared" si="210"/>
        <v>0</v>
      </c>
      <c r="O1989" s="18">
        <f t="shared" si="215"/>
        <v>0</v>
      </c>
      <c r="P1989" s="18">
        <f t="shared" si="211"/>
        <v>0</v>
      </c>
      <c r="Q1989" s="18">
        <f t="shared" si="212"/>
        <v>0</v>
      </c>
      <c r="R1989" s="18">
        <f t="shared" si="213"/>
        <v>0</v>
      </c>
      <c r="S1989" s="18">
        <f t="shared" si="214"/>
        <v>0</v>
      </c>
      <c r="T1989" s="52" t="e">
        <f>VLOOKUP(I1989,Konten!A:D,4,FALSE)</f>
        <v>#N/A</v>
      </c>
    </row>
    <row r="1990" spans="1:20">
      <c r="A1990" s="67"/>
      <c r="B1990" s="67">
        <f t="shared" si="216"/>
        <v>1981</v>
      </c>
      <c r="C1990" s="68"/>
      <c r="D1990" s="69"/>
      <c r="E1990" s="69"/>
      <c r="F1990" s="69"/>
      <c r="G1990" s="70"/>
      <c r="H1990" s="69"/>
      <c r="I1990" s="70"/>
      <c r="J1990" s="71"/>
      <c r="K1990" s="71"/>
      <c r="L1990" s="72"/>
      <c r="M1990" s="42">
        <f>IF($D$5=Abfrage!$O$2,(MONTH(C1990)),(VLOOKUP((MONTH(C1990)),Abfrage!$I$2:$J$13,2,FALSE)))</f>
        <v>1</v>
      </c>
      <c r="N1990" s="18">
        <f t="shared" si="210"/>
        <v>0</v>
      </c>
      <c r="O1990" s="18">
        <f t="shared" si="215"/>
        <v>0</v>
      </c>
      <c r="P1990" s="18">
        <f t="shared" si="211"/>
        <v>0</v>
      </c>
      <c r="Q1990" s="18">
        <f t="shared" si="212"/>
        <v>0</v>
      </c>
      <c r="R1990" s="18">
        <f t="shared" si="213"/>
        <v>0</v>
      </c>
      <c r="S1990" s="18">
        <f t="shared" si="214"/>
        <v>0</v>
      </c>
      <c r="T1990" s="52" t="e">
        <f>VLOOKUP(I1990,Konten!A:D,4,FALSE)</f>
        <v>#N/A</v>
      </c>
    </row>
    <row r="1991" spans="1:20">
      <c r="A1991" s="67"/>
      <c r="B1991" s="67">
        <f t="shared" si="216"/>
        <v>1982</v>
      </c>
      <c r="C1991" s="68"/>
      <c r="D1991" s="69"/>
      <c r="E1991" s="69"/>
      <c r="F1991" s="69"/>
      <c r="G1991" s="70"/>
      <c r="H1991" s="69"/>
      <c r="I1991" s="70"/>
      <c r="J1991" s="71"/>
      <c r="K1991" s="71"/>
      <c r="L1991" s="72"/>
      <c r="M1991" s="42">
        <f>IF($D$5=Abfrage!$O$2,(MONTH(C1991)),(VLOOKUP((MONTH(C1991)),Abfrage!$I$2:$J$13,2,FALSE)))</f>
        <v>1</v>
      </c>
      <c r="N1991" s="18">
        <f t="shared" si="210"/>
        <v>0</v>
      </c>
      <c r="O1991" s="18">
        <f t="shared" si="215"/>
        <v>0</v>
      </c>
      <c r="P1991" s="18">
        <f t="shared" si="211"/>
        <v>0</v>
      </c>
      <c r="Q1991" s="18">
        <f t="shared" si="212"/>
        <v>0</v>
      </c>
      <c r="R1991" s="18">
        <f t="shared" si="213"/>
        <v>0</v>
      </c>
      <c r="S1991" s="18">
        <f t="shared" si="214"/>
        <v>0</v>
      </c>
      <c r="T1991" s="52" t="e">
        <f>VLOOKUP(I1991,Konten!A:D,4,FALSE)</f>
        <v>#N/A</v>
      </c>
    </row>
    <row r="1992" spans="1:20">
      <c r="A1992" s="67"/>
      <c r="B1992" s="67">
        <f t="shared" si="216"/>
        <v>1983</v>
      </c>
      <c r="C1992" s="68"/>
      <c r="D1992" s="69"/>
      <c r="E1992" s="69"/>
      <c r="F1992" s="69"/>
      <c r="G1992" s="70"/>
      <c r="H1992" s="69"/>
      <c r="I1992" s="70"/>
      <c r="J1992" s="71"/>
      <c r="K1992" s="71"/>
      <c r="L1992" s="72"/>
      <c r="M1992" s="42">
        <f>IF($D$5=Abfrage!$O$2,(MONTH(C1992)),(VLOOKUP((MONTH(C1992)),Abfrage!$I$2:$J$13,2,FALSE)))</f>
        <v>1</v>
      </c>
      <c r="N1992" s="18">
        <f t="shared" si="210"/>
        <v>0</v>
      </c>
      <c r="O1992" s="18">
        <f t="shared" si="215"/>
        <v>0</v>
      </c>
      <c r="P1992" s="18">
        <f t="shared" si="211"/>
        <v>0</v>
      </c>
      <c r="Q1992" s="18">
        <f t="shared" si="212"/>
        <v>0</v>
      </c>
      <c r="R1992" s="18">
        <f t="shared" si="213"/>
        <v>0</v>
      </c>
      <c r="S1992" s="18">
        <f t="shared" si="214"/>
        <v>0</v>
      </c>
      <c r="T1992" s="52" t="e">
        <f>VLOOKUP(I1992,Konten!A:D,4,FALSE)</f>
        <v>#N/A</v>
      </c>
    </row>
    <row r="1993" spans="1:20">
      <c r="A1993" s="67"/>
      <c r="B1993" s="67">
        <v>1984</v>
      </c>
      <c r="C1993" s="68"/>
      <c r="D1993" s="69"/>
      <c r="E1993" s="69"/>
      <c r="F1993" s="69"/>
      <c r="G1993" s="70"/>
      <c r="H1993" s="69"/>
      <c r="I1993" s="70"/>
      <c r="J1993" s="71"/>
      <c r="K1993" s="71"/>
      <c r="L1993" s="72"/>
      <c r="M1993" s="42">
        <f>IF($D$5=Abfrage!$O$2,(MONTH(C1993)),(VLOOKUP((MONTH(C1993)),Abfrage!$I$2:$J$13,2,FALSE)))</f>
        <v>1</v>
      </c>
      <c r="N1993" s="18">
        <f t="shared" si="210"/>
        <v>0</v>
      </c>
      <c r="O1993" s="18">
        <f t="shared" si="215"/>
        <v>0</v>
      </c>
      <c r="P1993" s="18">
        <f t="shared" si="211"/>
        <v>0</v>
      </c>
      <c r="Q1993" s="18">
        <f t="shared" si="212"/>
        <v>0</v>
      </c>
      <c r="R1993" s="18">
        <f t="shared" si="213"/>
        <v>0</v>
      </c>
      <c r="S1993" s="18">
        <f t="shared" si="214"/>
        <v>0</v>
      </c>
      <c r="T1993" s="52" t="e">
        <f>VLOOKUP(I1993,Konten!A:D,4,FALSE)</f>
        <v>#N/A</v>
      </c>
    </row>
    <row r="1994" spans="1:20" ht="15">
      <c r="A1994" s="156" t="s">
        <v>122</v>
      </c>
      <c r="B1994" s="157"/>
      <c r="C1994" s="157"/>
      <c r="D1994" s="157"/>
      <c r="E1994" s="157"/>
      <c r="F1994" s="157"/>
      <c r="G1994" s="157"/>
      <c r="H1994" s="157"/>
      <c r="I1994" s="157"/>
      <c r="J1994" s="157"/>
      <c r="K1994" s="157"/>
      <c r="L1994" s="158"/>
      <c r="M1994" s="42">
        <f>IF($D$5=Abfrage!$O$2,(MONTH(C1994)),(VLOOKUP((MONTH(C1994)),Abfrage!$I$2:$J$13,2,FALSE)))</f>
        <v>1</v>
      </c>
      <c r="N1994" s="18">
        <f t="shared" si="210"/>
        <v>0</v>
      </c>
      <c r="O1994" s="18">
        <f t="shared" si="215"/>
        <v>0</v>
      </c>
      <c r="P1994" s="18">
        <f t="shared" si="211"/>
        <v>0</v>
      </c>
      <c r="Q1994" s="18">
        <f t="shared" si="212"/>
        <v>0</v>
      </c>
      <c r="R1994" s="18">
        <f t="shared" si="213"/>
        <v>0</v>
      </c>
      <c r="S1994" s="18">
        <f t="shared" si="214"/>
        <v>0</v>
      </c>
    </row>
    <row r="1995" spans="1:20" s="35" customFormat="1" ht="15.75" thickBot="1">
      <c r="A1995" s="73"/>
      <c r="B1995" s="73"/>
      <c r="C1995" s="73"/>
      <c r="D1995" s="73"/>
      <c r="E1995" s="73"/>
      <c r="F1995" s="73"/>
      <c r="G1995" s="73"/>
      <c r="H1995" s="73"/>
      <c r="I1995" s="73"/>
      <c r="J1995" s="73">
        <f>SUBTOTAL(9,(J10:J1994))</f>
        <v>0</v>
      </c>
      <c r="K1995" s="73">
        <f>SUBTOTAL(9,(K10:K1994))</f>
        <v>0</v>
      </c>
      <c r="L1995" s="73"/>
      <c r="M1995" s="73"/>
      <c r="N1995" s="73">
        <f t="shared" ref="N1995:S1995" si="217">SUBTOTAL(9,(N10:N1994))</f>
        <v>0</v>
      </c>
      <c r="O1995" s="73">
        <f t="shared" si="217"/>
        <v>0</v>
      </c>
      <c r="P1995" s="73">
        <f t="shared" si="217"/>
        <v>0</v>
      </c>
      <c r="Q1995" s="73">
        <f t="shared" si="217"/>
        <v>0</v>
      </c>
      <c r="R1995" s="73">
        <f t="shared" si="217"/>
        <v>0</v>
      </c>
      <c r="S1995" s="73">
        <f t="shared" si="217"/>
        <v>0</v>
      </c>
      <c r="T1995" s="53"/>
    </row>
    <row r="1996" spans="1:20" ht="15" thickTop="1"/>
    <row r="1997" spans="1:20">
      <c r="A1997" s="14" t="s">
        <v>324</v>
      </c>
      <c r="J1997" s="33"/>
      <c r="K1997" s="33"/>
      <c r="Q1997" s="33"/>
    </row>
    <row r="1999" spans="1:20">
      <c r="K1999" s="33"/>
      <c r="Q1999" s="33"/>
      <c r="S1999" s="33"/>
    </row>
  </sheetData>
  <sheetProtection formatCells="0" autoFilter="0" pivotTables="0"/>
  <autoFilter ref="A9:T1995" xr:uid="{00000000-0009-0000-0000-000000000000}"/>
  <dataConsolidate/>
  <mergeCells count="7">
    <mergeCell ref="A1994:L1994"/>
    <mergeCell ref="A1:D2"/>
    <mergeCell ref="A5:C5"/>
    <mergeCell ref="A3:C3"/>
    <mergeCell ref="A6:C6"/>
    <mergeCell ref="A4:C4"/>
    <mergeCell ref="J4:L6"/>
  </mergeCells>
  <phoneticPr fontId="2" type="noConversion"/>
  <conditionalFormatting sqref="N10:N1994">
    <cfRule type="cellIs" dxfId="6" priority="5" operator="notEqual">
      <formula>0</formula>
    </cfRule>
  </conditionalFormatting>
  <dataValidations xWindow="33" yWindow="557" count="6">
    <dataValidation type="decimal" operator="notEqual" allowBlank="1" sqref="N10:O1994" xr:uid="{00000000-0002-0000-0000-000000000000}">
      <formula1>0</formula1>
    </dataValidation>
    <dataValidation type="list" allowBlank="1" showInputMessage="1" showErrorMessage="1" sqref="E10:E1992" xr:uid="{00000000-0002-0000-0000-000001000000}">
      <formula1>Kostenstellen</formula1>
    </dataValidation>
    <dataValidation type="list" showInputMessage="1" showErrorMessage="1" promptTitle="Information" prompt="Hier bitte den jeweiligen Belegkreis eingeben! Falls dieser nicht vorhanden ist, bitte in der Kartei Abfrage die korrekte Bezeichnung eingeben!" sqref="A10:A1993" xr:uid="{00000000-0002-0000-0000-000002000000}">
      <formula1>Belegkreise</formula1>
    </dataValidation>
    <dataValidation type="list" allowBlank="1" showInputMessage="1" showErrorMessage="1" errorTitle="Falsche Auswahl" promptTitle="Information" prompt="Bitte den Umsatzsteuervoranmeldungszeitraum auswählen" sqref="D5" xr:uid="{00000000-0002-0000-0000-000003000000}">
      <formula1>UVA</formula1>
    </dataValidation>
    <dataValidation type="list" allowBlank="1" showInputMessage="1" showErrorMessage="1" errorTitle="Falsche Auswahl" error="Bitte korrekte Auswahl tätigen" promptTitle="Information" prompt="Hier muß aus der Drop-Downliste ausgewählt werden" sqref="I10:I1993" xr:uid="{00000000-0002-0000-0000-000004000000}">
      <formula1>DynTab</formula1>
    </dataValidation>
    <dataValidation type="list" allowBlank="1" showInputMessage="1" showErrorMessage="1" errorTitle="Falsche Auswahl" promptTitle="Information" prompt="Hier muss aus den vorhandenen Steuersätzen ausgewählt werden:_x000a_Einnahmen/Ausgaben Österreich: 0%, 10%, 13%, 20%_x000a_Ausgaben EU-Ausland Lieferungen: iE10% iE13% oder iE20%_x000a_Ausgaben Drittland Leistungen: RC10% oder RC20%_x000a_NA = nicht abzugsfähig" sqref="L10:L1993" xr:uid="{30D5141F-CB63-424B-A7AA-DD510D8728E5}">
      <formula1>Steuercodes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0" fitToHeight="0" orientation="landscape" r:id="rId1"/>
  <headerFooter>
    <oddHeader>&amp;L&amp;"Arial,Fett"&amp;UKLIENTENNAME</oddHeader>
    <oddFooter>&amp;L&amp;Z&amp;F&amp;R&amp;D&amp;  Speicherdatum&amp;T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31"/>
  <sheetViews>
    <sheetView workbookViewId="0">
      <selection activeCell="T16" sqref="T16"/>
    </sheetView>
  </sheetViews>
  <sheetFormatPr baseColWidth="10" defaultColWidth="11.42578125" defaultRowHeight="12.75"/>
  <cols>
    <col min="1" max="16384" width="11.42578125" style="10"/>
  </cols>
  <sheetData>
    <row r="1" spans="1:3">
      <c r="A1" s="10" t="s">
        <v>190</v>
      </c>
    </row>
    <row r="3" spans="1:3">
      <c r="A3" s="10" t="s">
        <v>162</v>
      </c>
      <c r="B3" s="10" t="s">
        <v>191</v>
      </c>
    </row>
    <row r="5" spans="1:3">
      <c r="A5" s="10" t="s">
        <v>175</v>
      </c>
      <c r="B5" s="10" t="s">
        <v>192</v>
      </c>
    </row>
    <row r="7" spans="1:3">
      <c r="B7" s="10" t="s">
        <v>193</v>
      </c>
    </row>
    <row r="8" spans="1:3">
      <c r="C8" s="38" t="s">
        <v>194</v>
      </c>
    </row>
    <row r="9" spans="1:3">
      <c r="C9" s="38" t="s">
        <v>195</v>
      </c>
    </row>
    <row r="10" spans="1:3">
      <c r="C10" s="38" t="s">
        <v>196</v>
      </c>
    </row>
    <row r="11" spans="1:3">
      <c r="C11" s="38" t="s">
        <v>197</v>
      </c>
    </row>
    <row r="12" spans="1:3">
      <c r="C12" s="38" t="s">
        <v>198</v>
      </c>
    </row>
    <row r="13" spans="1:3">
      <c r="C13" s="38" t="s">
        <v>199</v>
      </c>
    </row>
    <row r="14" spans="1:3">
      <c r="C14" s="38" t="s">
        <v>200</v>
      </c>
    </row>
    <row r="15" spans="1:3">
      <c r="C15" s="38" t="s">
        <v>201</v>
      </c>
    </row>
    <row r="16" spans="1:3">
      <c r="C16" s="38" t="s">
        <v>201</v>
      </c>
    </row>
    <row r="17" spans="1:3">
      <c r="C17" s="38" t="s">
        <v>202</v>
      </c>
    </row>
    <row r="18" spans="1:3">
      <c r="C18" s="38" t="s">
        <v>203</v>
      </c>
    </row>
    <row r="19" spans="1:3">
      <c r="C19" s="39" t="s">
        <v>204</v>
      </c>
    </row>
    <row r="20" spans="1:3">
      <c r="B20" s="38"/>
    </row>
    <row r="21" spans="1:3">
      <c r="B21" s="10" t="s">
        <v>205</v>
      </c>
    </row>
    <row r="22" spans="1:3">
      <c r="B22" s="38"/>
    </row>
    <row r="23" spans="1:3">
      <c r="A23" s="10" t="s">
        <v>206</v>
      </c>
      <c r="B23" s="10" t="s">
        <v>207</v>
      </c>
    </row>
    <row r="24" spans="1:3">
      <c r="B24" s="38"/>
    </row>
    <row r="25" spans="1:3">
      <c r="A25" s="10" t="s">
        <v>208</v>
      </c>
      <c r="B25" s="10" t="s">
        <v>212</v>
      </c>
    </row>
    <row r="26" spans="1:3">
      <c r="B26" s="38"/>
    </row>
    <row r="27" spans="1:3">
      <c r="B27" s="38"/>
    </row>
    <row r="28" spans="1:3">
      <c r="B28" s="38"/>
    </row>
    <row r="29" spans="1:3">
      <c r="B29" s="38"/>
    </row>
    <row r="30" spans="1:3">
      <c r="B30" s="38"/>
    </row>
    <row r="31" spans="1:3">
      <c r="B31" s="3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O10"/>
  <sheetViews>
    <sheetView workbookViewId="0">
      <pane ySplit="7" topLeftCell="A8" activePane="bottomLeft" state="frozen"/>
      <selection pane="bottomLeft" activeCell="E8" sqref="E8"/>
    </sheetView>
  </sheetViews>
  <sheetFormatPr baseColWidth="10" defaultRowHeight="12.75"/>
  <cols>
    <col min="1" max="1" width="25.28515625" customWidth="1"/>
    <col min="2" max="2" width="8.7109375" customWidth="1"/>
    <col min="3" max="3" width="17.28515625" customWidth="1"/>
    <col min="4" max="8" width="12.42578125" customWidth="1"/>
    <col min="9" max="9" width="10" customWidth="1"/>
    <col min="10" max="10" width="15.85546875" bestFit="1" customWidth="1"/>
    <col min="11" max="11" width="13.7109375" bestFit="1" customWidth="1"/>
    <col min="12" max="12" width="14.140625" style="54" bestFit="1" customWidth="1"/>
    <col min="13" max="13" width="14.85546875" bestFit="1" customWidth="1"/>
    <col min="14" max="14" width="13.7109375" bestFit="1" customWidth="1"/>
    <col min="15" max="15" width="14.140625" style="54" bestFit="1" customWidth="1"/>
  </cols>
  <sheetData>
    <row r="1" spans="1:15" ht="27" thickBot="1">
      <c r="A1" s="164" t="s">
        <v>22</v>
      </c>
      <c r="B1" s="165"/>
      <c r="C1" s="165"/>
      <c r="D1" s="165"/>
      <c r="E1" s="165"/>
      <c r="F1" s="165"/>
      <c r="G1" s="166"/>
      <c r="J1" s="76" t="s">
        <v>229</v>
      </c>
      <c r="K1" s="92" t="s">
        <v>301</v>
      </c>
      <c r="L1" s="93" t="s">
        <v>22</v>
      </c>
      <c r="M1" s="92"/>
      <c r="N1" s="92" t="s">
        <v>301</v>
      </c>
      <c r="O1" s="93" t="s">
        <v>22</v>
      </c>
    </row>
    <row r="2" spans="1:15" ht="13.5" thickTop="1">
      <c r="G2" s="3"/>
    </row>
    <row r="3" spans="1:15">
      <c r="A3" s="77" t="s">
        <v>298</v>
      </c>
      <c r="B3" s="78" t="s">
        <v>31</v>
      </c>
      <c r="G3" s="3"/>
      <c r="J3" t="s">
        <v>54</v>
      </c>
      <c r="K3" s="44">
        <f>Belegerfassung!J1995</f>
        <v>0</v>
      </c>
      <c r="L3" s="55">
        <f>GETPIVOTDATA("Summe von Einnahmen brutto",$A$6)</f>
        <v>0</v>
      </c>
      <c r="M3" t="s">
        <v>56</v>
      </c>
      <c r="N3" s="44">
        <f>Belegerfassung!K1995</f>
        <v>0</v>
      </c>
      <c r="O3" s="55">
        <f>GETPIVOTDATA("Summe von Ausgaben brutto",$A$6)</f>
        <v>0</v>
      </c>
    </row>
    <row r="4" spans="1:15">
      <c r="A4" s="77" t="s">
        <v>296</v>
      </c>
      <c r="B4" s="78" t="s">
        <v>336</v>
      </c>
      <c r="G4" s="3"/>
      <c r="J4" t="s">
        <v>13</v>
      </c>
      <c r="K4" s="44">
        <f>Belegerfassung!P1995</f>
        <v>0</v>
      </c>
      <c r="L4" s="55">
        <f>GETPIVOTDATA("Summe von Ust",Spesenverteiler!$A$6)</f>
        <v>0</v>
      </c>
      <c r="M4" t="s">
        <v>231</v>
      </c>
      <c r="N4" s="44">
        <f>Belegerfassung!Q1995</f>
        <v>0</v>
      </c>
      <c r="O4" s="55">
        <f>GETPIVOTDATA("Summe von VSt",$A$6)</f>
        <v>0</v>
      </c>
    </row>
    <row r="5" spans="1:15">
      <c r="A5" s="97"/>
      <c r="G5" s="3"/>
      <c r="J5" t="s">
        <v>230</v>
      </c>
      <c r="K5" s="44">
        <f>Belegerfassung!R1995</f>
        <v>0</v>
      </c>
      <c r="L5" s="55">
        <f>GETPIVOTDATA("Summe von Einnahmen netto",$A$6)</f>
        <v>0</v>
      </c>
      <c r="M5" t="s">
        <v>232</v>
      </c>
      <c r="N5" s="44">
        <f>Belegerfassung!S1995</f>
        <v>0</v>
      </c>
      <c r="O5" s="55">
        <f>GETPIVOTDATA("Summe von Ausgaben netto",$A$6)</f>
        <v>0</v>
      </c>
    </row>
    <row r="6" spans="1:15" s="2" customFormat="1" ht="36" customHeight="1">
      <c r="A6" s="82"/>
      <c r="B6" s="84"/>
      <c r="C6" s="84" t="s">
        <v>17</v>
      </c>
      <c r="D6" s="84"/>
      <c r="E6" s="84"/>
      <c r="F6" s="84"/>
      <c r="G6" s="84"/>
      <c r="H6" s="85"/>
      <c r="I6"/>
    </row>
    <row r="7" spans="1:15" s="1" customFormat="1" ht="38.25">
      <c r="A7" s="83" t="s">
        <v>8</v>
      </c>
      <c r="B7" s="79" t="s">
        <v>0</v>
      </c>
      <c r="C7" s="86" t="s">
        <v>11</v>
      </c>
      <c r="D7" s="86" t="s">
        <v>15</v>
      </c>
      <c r="E7" s="86" t="s">
        <v>9</v>
      </c>
      <c r="F7" s="86" t="s">
        <v>12</v>
      </c>
      <c r="G7" s="86" t="s">
        <v>16</v>
      </c>
      <c r="H7" s="87" t="s">
        <v>10</v>
      </c>
      <c r="I7"/>
      <c r="L7" s="56"/>
      <c r="O7" s="56"/>
    </row>
    <row r="8" spans="1:15">
      <c r="A8" s="5" t="s">
        <v>33</v>
      </c>
      <c r="B8" s="4" t="s">
        <v>33</v>
      </c>
      <c r="C8" s="79"/>
      <c r="D8" s="79">
        <v>0</v>
      </c>
      <c r="E8" s="79">
        <v>0</v>
      </c>
      <c r="F8" s="79"/>
      <c r="G8" s="79">
        <v>0</v>
      </c>
      <c r="H8" s="94">
        <v>0</v>
      </c>
    </row>
    <row r="9" spans="1:15">
      <c r="A9" s="5" t="s">
        <v>102</v>
      </c>
      <c r="B9" s="4"/>
      <c r="C9" s="89"/>
      <c r="D9" s="89">
        <v>0</v>
      </c>
      <c r="E9" s="89">
        <v>0</v>
      </c>
      <c r="F9" s="89"/>
      <c r="G9" s="89">
        <v>0</v>
      </c>
      <c r="H9" s="90">
        <v>0</v>
      </c>
    </row>
    <row r="10" spans="1:15">
      <c r="A10" s="88" t="s">
        <v>297</v>
      </c>
      <c r="B10" s="80"/>
      <c r="C10" s="80"/>
      <c r="D10" s="80">
        <v>0</v>
      </c>
      <c r="E10" s="80">
        <v>0</v>
      </c>
      <c r="F10" s="80"/>
      <c r="G10" s="80">
        <v>0</v>
      </c>
      <c r="H10" s="81">
        <v>0</v>
      </c>
    </row>
  </sheetData>
  <sheetProtection insertHyperlinks="0" sort="0" autoFilter="0" pivotTables="0"/>
  <mergeCells count="1">
    <mergeCell ref="A1:G1"/>
  </mergeCells>
  <conditionalFormatting sqref="L3:L5 O3:O5">
    <cfRule type="cellIs" dxfId="5" priority="1" operator="equal">
      <formula>"nicht alle Kontotypen"</formula>
    </cfRule>
  </conditionalFormatting>
  <pageMargins left="0.7" right="0.7" top="0.78740157499999996" bottom="0.78740157499999996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J24"/>
  <sheetViews>
    <sheetView workbookViewId="0">
      <selection activeCell="C38" sqref="C38"/>
    </sheetView>
  </sheetViews>
  <sheetFormatPr baseColWidth="10" defaultColWidth="17.42578125" defaultRowHeight="12.75"/>
  <cols>
    <col min="1" max="1" width="23.85546875" bestFit="1" customWidth="1"/>
  </cols>
  <sheetData>
    <row r="1" spans="1:10" ht="26.25">
      <c r="A1" s="159" t="s">
        <v>23</v>
      </c>
      <c r="B1" s="159"/>
      <c r="C1" s="159"/>
      <c r="D1" s="159"/>
      <c r="E1" s="159"/>
    </row>
    <row r="2" spans="1:10">
      <c r="A2" s="6"/>
      <c r="B2" s="6" t="s">
        <v>24</v>
      </c>
      <c r="C2" s="167" t="s">
        <v>28</v>
      </c>
      <c r="D2" s="167"/>
      <c r="E2" s="6" t="s">
        <v>27</v>
      </c>
      <c r="H2" s="7"/>
      <c r="I2" s="8"/>
      <c r="J2" s="8"/>
    </row>
    <row r="3" spans="1:10">
      <c r="A3" s="6"/>
      <c r="B3" s="6"/>
      <c r="C3" s="6" t="s">
        <v>25</v>
      </c>
      <c r="D3" s="6" t="s">
        <v>26</v>
      </c>
      <c r="E3" s="6"/>
      <c r="H3" s="7"/>
      <c r="I3" s="8"/>
      <c r="J3" s="8"/>
    </row>
    <row r="4" spans="1:10">
      <c r="A4" s="6" t="str">
        <f>Abfrage!E2</f>
        <v>Bank</v>
      </c>
      <c r="B4" s="74">
        <v>0</v>
      </c>
      <c r="C4" s="13">
        <f>SUMIF(Belegerfassung!$A$10:$A$1994,A4,Belegerfassung!$J$10:$J$1994)</f>
        <v>0</v>
      </c>
      <c r="D4" s="13">
        <f>SUMIF(Belegerfassung!$A$10:$A$1994,A4,Belegerfassung!$K$10:$K$1994)</f>
        <v>0</v>
      </c>
      <c r="E4" s="13">
        <f>B4+C4-D4</f>
        <v>0</v>
      </c>
      <c r="H4" s="7"/>
      <c r="I4" s="8"/>
      <c r="J4" s="8"/>
    </row>
    <row r="5" spans="1:10">
      <c r="A5" s="6" t="str">
        <f>Abfrage!E3</f>
        <v>Bar</v>
      </c>
      <c r="B5" s="74">
        <v>0</v>
      </c>
      <c r="C5" s="13">
        <f>SUMIF(Belegerfassung!$A$10:$A$1994,A5,Belegerfassung!$J$10:$J$1994)</f>
        <v>0</v>
      </c>
      <c r="D5" s="13">
        <f>SUMIF(Belegerfassung!$A$10:$A$1994,A5,Belegerfassung!$K$10:$K$1994)</f>
        <v>0</v>
      </c>
      <c r="E5" s="13">
        <f>B5+C5-D5</f>
        <v>0</v>
      </c>
      <c r="H5" s="7"/>
      <c r="I5" s="9"/>
      <c r="J5" s="9"/>
    </row>
    <row r="6" spans="1:10">
      <c r="A6" s="6">
        <f>Abfrage!E4</f>
        <v>0</v>
      </c>
      <c r="B6" s="74"/>
      <c r="C6" s="13">
        <f>SUMIF(Belegerfassung!$A$10:$A$1994,A6,Belegerfassung!$J$10:$J$1994)</f>
        <v>0</v>
      </c>
      <c r="D6" s="13">
        <f>SUMIF(Belegerfassung!$A$10:$A$1994,A6,Belegerfassung!$K$10:$K$1994)</f>
        <v>0</v>
      </c>
      <c r="E6" s="13">
        <f>B6+C6-D6</f>
        <v>0</v>
      </c>
      <c r="F6" s="2"/>
      <c r="G6" s="2"/>
      <c r="H6" s="7"/>
      <c r="I6" s="8"/>
      <c r="J6" s="8"/>
    </row>
    <row r="7" spans="1:10">
      <c r="A7" s="6">
        <f>Abfrage!E5</f>
        <v>0</v>
      </c>
      <c r="B7" s="74"/>
      <c r="C7" s="13">
        <f>SUMIF(Belegerfassung!$A$10:$A$1994,A7,Belegerfassung!$J$10:$J$1994)</f>
        <v>0</v>
      </c>
      <c r="D7" s="13">
        <f>SUMIF(Belegerfassung!$A$10:$A$1994,A7,Belegerfassung!$K$10:$K$1994)</f>
        <v>0</v>
      </c>
      <c r="E7" s="13">
        <f>B7+C7-D7</f>
        <v>0</v>
      </c>
      <c r="F7" s="1"/>
      <c r="G7" s="1"/>
      <c r="H7" s="7"/>
      <c r="I7" s="8"/>
      <c r="J7" s="8"/>
    </row>
    <row r="8" spans="1:10">
      <c r="A8" s="6">
        <f>Abfrage!E6</f>
        <v>0</v>
      </c>
      <c r="B8" s="74"/>
      <c r="C8" s="13">
        <f>SUMIF(Belegerfassung!$A$10:$A$1994,A8,Belegerfassung!$J$10:$J$1994)</f>
        <v>0</v>
      </c>
      <c r="D8" s="13">
        <f>SUMIF(Belegerfassung!$A$10:$A$1994,A8,Belegerfassung!$K$10:$K$1994)</f>
        <v>0</v>
      </c>
      <c r="E8" s="13">
        <f>B8+C8-D8</f>
        <v>0</v>
      </c>
      <c r="H8" s="7"/>
      <c r="I8" s="8"/>
      <c r="J8" s="8"/>
    </row>
    <row r="9" spans="1:10">
      <c r="A9" s="6" t="str">
        <f>IF(Abfrage!E7=0,"",Abfrage!E7)</f>
        <v/>
      </c>
      <c r="B9" s="74"/>
      <c r="C9" s="13">
        <f>SUMIF(Belegerfassung!$A$10:$A$1994,A9,Belegerfassung!$J$10:$J$1994)</f>
        <v>0</v>
      </c>
      <c r="D9" s="13">
        <f>SUMIF(Belegerfassung!$A$10:$A$1994,A9,Belegerfassung!$K$10:$K$1994)</f>
        <v>0</v>
      </c>
      <c r="E9" s="13">
        <f t="shared" ref="E9:E22" si="0">B9+C9-D9</f>
        <v>0</v>
      </c>
      <c r="H9" s="7"/>
      <c r="I9" s="8"/>
      <c r="J9" s="8"/>
    </row>
    <row r="10" spans="1:10">
      <c r="A10" s="6" t="str">
        <f>IF(Abfrage!E8=0,"",Abfrage!E8)</f>
        <v/>
      </c>
      <c r="B10" s="74"/>
      <c r="C10" s="13">
        <f>SUMIF(Belegerfassung!$A$10:$A$1994,A10,Belegerfassung!$J$10:$J$1994)</f>
        <v>0</v>
      </c>
      <c r="D10" s="13">
        <f>SUMIF(Belegerfassung!$A$10:$A$1994,A10,Belegerfassung!$K$10:$K$1994)</f>
        <v>0</v>
      </c>
      <c r="E10" s="13">
        <f t="shared" si="0"/>
        <v>0</v>
      </c>
    </row>
    <row r="11" spans="1:10">
      <c r="A11" s="6" t="str">
        <f>IF(Abfrage!E9=0,"",Abfrage!E9)</f>
        <v/>
      </c>
      <c r="B11" s="74"/>
      <c r="C11" s="13">
        <f>SUMIF(Belegerfassung!$A$10:$A$1994,A11,Belegerfassung!$J$10:$J$1994)</f>
        <v>0</v>
      </c>
      <c r="D11" s="13">
        <f>SUMIF(Belegerfassung!$A$10:$A$1994,A11,Belegerfassung!$K$10:$K$1994)</f>
        <v>0</v>
      </c>
      <c r="E11" s="13">
        <f t="shared" si="0"/>
        <v>0</v>
      </c>
    </row>
    <row r="12" spans="1:10">
      <c r="A12" s="6" t="str">
        <f>IF(Abfrage!E10=0,"",Abfrage!E10)</f>
        <v/>
      </c>
      <c r="B12" s="74"/>
      <c r="C12" s="13">
        <f>SUMIF(Belegerfassung!$A$10:$A$1994,A12,Belegerfassung!$J$10:$J$1994)</f>
        <v>0</v>
      </c>
      <c r="D12" s="13">
        <f>SUMIF(Belegerfassung!$A$10:$A$1994,A12,Belegerfassung!$K$10:$K$1994)</f>
        <v>0</v>
      </c>
      <c r="E12" s="13">
        <f t="shared" si="0"/>
        <v>0</v>
      </c>
    </row>
    <row r="13" spans="1:10">
      <c r="A13" s="6" t="str">
        <f>IF(Abfrage!E11=0,"",Abfrage!E11)</f>
        <v/>
      </c>
      <c r="B13" s="74"/>
      <c r="C13" s="13">
        <f>SUMIF(Belegerfassung!$A$10:$A$1994,A13,Belegerfassung!$J$10:$J$1994)</f>
        <v>0</v>
      </c>
      <c r="D13" s="13">
        <f>SUMIF(Belegerfassung!$A$10:$A$1994,A13,Belegerfassung!$K$10:$K$1994)</f>
        <v>0</v>
      </c>
      <c r="E13" s="13">
        <f t="shared" si="0"/>
        <v>0</v>
      </c>
    </row>
    <row r="14" spans="1:10">
      <c r="A14" s="6" t="str">
        <f>IF(Abfrage!E12=0,"",Abfrage!E12)</f>
        <v/>
      </c>
      <c r="B14" s="74"/>
      <c r="C14" s="13">
        <f>SUMIF(Belegerfassung!$A$10:$A$1994,A14,Belegerfassung!$J$10:$J$1994)</f>
        <v>0</v>
      </c>
      <c r="D14" s="13">
        <f>SUMIF(Belegerfassung!$A$10:$A$1994,A14,Belegerfassung!$K$10:$K$1994)</f>
        <v>0</v>
      </c>
      <c r="E14" s="13">
        <f t="shared" si="0"/>
        <v>0</v>
      </c>
    </row>
    <row r="15" spans="1:10">
      <c r="A15" s="6" t="str">
        <f>IF(Abfrage!E13=0,"",Abfrage!E13)</f>
        <v/>
      </c>
      <c r="B15" s="74"/>
      <c r="C15" s="13">
        <f>SUMIF(Belegerfassung!$A$10:$A$1994,A15,Belegerfassung!$J$10:$J$1994)</f>
        <v>0</v>
      </c>
      <c r="D15" s="13">
        <f>SUMIF(Belegerfassung!$A$10:$A$1994,A15,Belegerfassung!$K$10:$K$1994)</f>
        <v>0</v>
      </c>
      <c r="E15" s="13">
        <f t="shared" si="0"/>
        <v>0</v>
      </c>
    </row>
    <row r="16" spans="1:10">
      <c r="A16" s="6" t="str">
        <f>IF(Abfrage!E14=0,"",Abfrage!E14)</f>
        <v/>
      </c>
      <c r="B16" s="74"/>
      <c r="C16" s="13">
        <f>SUMIF(Belegerfassung!$A$10:$A$1994,A16,Belegerfassung!$J$10:$J$1994)</f>
        <v>0</v>
      </c>
      <c r="D16" s="13">
        <f>SUMIF(Belegerfassung!$A$10:$A$1994,A16,Belegerfassung!$K$10:$K$1994)</f>
        <v>0</v>
      </c>
      <c r="E16" s="13">
        <f t="shared" si="0"/>
        <v>0</v>
      </c>
    </row>
    <row r="17" spans="1:5">
      <c r="A17" s="6" t="str">
        <f>IF(Abfrage!E15=0,"",Abfrage!E15)</f>
        <v/>
      </c>
      <c r="B17" s="74"/>
      <c r="C17" s="13">
        <f>SUMIF(Belegerfassung!$A$10:$A$1994,A17,Belegerfassung!$J$10:$J$1994)</f>
        <v>0</v>
      </c>
      <c r="D17" s="13">
        <f>SUMIF(Belegerfassung!$A$10:$A$1994,A17,Belegerfassung!$K$10:$K$1994)</f>
        <v>0</v>
      </c>
      <c r="E17" s="13">
        <f t="shared" si="0"/>
        <v>0</v>
      </c>
    </row>
    <row r="18" spans="1:5">
      <c r="A18" s="6" t="str">
        <f>IF(Abfrage!E16=0,"",Abfrage!E16)</f>
        <v/>
      </c>
      <c r="B18" s="74"/>
      <c r="C18" s="13">
        <f>SUMIF(Belegerfassung!$A$10:$A$1994,A18,Belegerfassung!$J$10:$J$1994)</f>
        <v>0</v>
      </c>
      <c r="D18" s="13">
        <f>SUMIF(Belegerfassung!$A$10:$A$1994,A18,Belegerfassung!$K$10:$K$1994)</f>
        <v>0</v>
      </c>
      <c r="E18" s="13">
        <f t="shared" si="0"/>
        <v>0</v>
      </c>
    </row>
    <row r="19" spans="1:5">
      <c r="A19" s="6" t="str">
        <f>IF(Abfrage!E17=0,"",Abfrage!E17)</f>
        <v/>
      </c>
      <c r="B19" s="74"/>
      <c r="C19" s="13">
        <f>SUMIF(Belegerfassung!$A$10:$A$1994,A19,Belegerfassung!$J$10:$J$1994)</f>
        <v>0</v>
      </c>
      <c r="D19" s="13">
        <f>SUMIF(Belegerfassung!$A$10:$A$1994,A19,Belegerfassung!$K$10:$K$1994)</f>
        <v>0</v>
      </c>
      <c r="E19" s="13">
        <f t="shared" si="0"/>
        <v>0</v>
      </c>
    </row>
    <row r="20" spans="1:5">
      <c r="A20" s="6" t="str">
        <f>IF(Abfrage!E18=0,"",Abfrage!E18)</f>
        <v/>
      </c>
      <c r="B20" s="74"/>
      <c r="C20" s="13">
        <f>SUMIF(Belegerfassung!$A$10:$A$1994,A20,Belegerfassung!$J$10:$J$1994)</f>
        <v>0</v>
      </c>
      <c r="D20" s="13">
        <f>SUMIF(Belegerfassung!$A$10:$A$1994,A20,Belegerfassung!$K$10:$K$1994)</f>
        <v>0</v>
      </c>
      <c r="E20" s="13">
        <f t="shared" si="0"/>
        <v>0</v>
      </c>
    </row>
    <row r="21" spans="1:5">
      <c r="A21" s="6" t="str">
        <f>IF(Abfrage!E19=0,"",Abfrage!E19)</f>
        <v/>
      </c>
      <c r="B21" s="74"/>
      <c r="C21" s="13">
        <f>SUMIF(Belegerfassung!$A$10:$A$1994,A21,Belegerfassung!$J$10:$J$1994)</f>
        <v>0</v>
      </c>
      <c r="D21" s="13">
        <f>SUMIF(Belegerfassung!$A$10:$A$1994,A21,Belegerfassung!$K$10:$K$1994)</f>
        <v>0</v>
      </c>
      <c r="E21" s="13">
        <f t="shared" si="0"/>
        <v>0</v>
      </c>
    </row>
    <row r="22" spans="1:5">
      <c r="A22" s="6" t="str">
        <f>IF(Abfrage!E20=0,"",Abfrage!E20)</f>
        <v/>
      </c>
      <c r="B22" s="74"/>
      <c r="C22" s="13">
        <f>SUMIF(Belegerfassung!$A$10:$A$1994,A22,Belegerfassung!$J$10:$J$1994)</f>
        <v>0</v>
      </c>
      <c r="D22" s="13">
        <f>SUMIF(Belegerfassung!$A$10:$A$1994,A22,Belegerfassung!$K$10:$K$1994)</f>
        <v>0</v>
      </c>
      <c r="E22" s="13">
        <f t="shared" si="0"/>
        <v>0</v>
      </c>
    </row>
    <row r="23" spans="1:5">
      <c r="A23" s="6"/>
    </row>
    <row r="24" spans="1:5">
      <c r="A24" s="6" t="s">
        <v>324</v>
      </c>
    </row>
  </sheetData>
  <mergeCells count="2">
    <mergeCell ref="C2:D2"/>
    <mergeCell ref="A1:E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O55"/>
  <sheetViews>
    <sheetView zoomScaleNormal="100" workbookViewId="0">
      <pane ySplit="3" topLeftCell="A4" activePane="bottomLeft" state="frozen"/>
      <selection pane="bottomLeft" activeCell="K42" sqref="K42"/>
    </sheetView>
  </sheetViews>
  <sheetFormatPr baseColWidth="10" defaultColWidth="10.85546875" defaultRowHeight="14.25"/>
  <cols>
    <col min="1" max="1" width="2.140625" customWidth="1"/>
    <col min="2" max="2" width="48.85546875" style="14" customWidth="1"/>
    <col min="3" max="3" width="13.42578125" style="14" customWidth="1"/>
    <col min="4" max="4" width="18" style="14" customWidth="1"/>
    <col min="5" max="5" width="24.85546875" style="14" customWidth="1"/>
    <col min="6" max="6" width="16.42578125" style="14" bestFit="1" customWidth="1"/>
    <col min="7" max="7" width="2.140625" style="14" customWidth="1"/>
    <col min="8" max="8" width="60.5703125" style="14" customWidth="1"/>
    <col min="9" max="9" width="8.85546875" style="125" bestFit="1" customWidth="1"/>
    <col min="10" max="10" width="11.140625" style="125" bestFit="1" customWidth="1"/>
    <col min="11" max="11" width="14" style="14" bestFit="1" customWidth="1"/>
    <col min="12" max="12" width="16.42578125" style="52" bestFit="1" customWidth="1"/>
    <col min="13" max="13" width="10.85546875" style="14"/>
    <col min="14" max="14" width="14.140625" style="14" bestFit="1" customWidth="1"/>
    <col min="15" max="16384" width="10.85546875" style="14"/>
  </cols>
  <sheetData>
    <row r="1" spans="2:15" ht="19.5">
      <c r="B1" s="168" t="s">
        <v>71</v>
      </c>
      <c r="C1" s="168"/>
      <c r="D1" s="168"/>
      <c r="E1" s="168"/>
      <c r="F1" s="168"/>
      <c r="H1" s="168" t="s">
        <v>71</v>
      </c>
      <c r="I1" s="168"/>
      <c r="J1" s="168"/>
      <c r="K1" s="168"/>
      <c r="L1" s="168"/>
      <c r="N1" s="14" t="s">
        <v>18</v>
      </c>
    </row>
    <row r="2" spans="2:15" ht="19.5">
      <c r="B2" s="120"/>
      <c r="C2" s="120"/>
      <c r="D2" s="120"/>
      <c r="E2" s="120"/>
      <c r="F2" s="120"/>
      <c r="H2" s="120"/>
      <c r="I2" s="120"/>
      <c r="J2" s="120"/>
      <c r="K2" s="120"/>
      <c r="L2" s="120"/>
    </row>
    <row r="3" spans="2:15" ht="19.5">
      <c r="B3" s="121" t="str">
        <f>IF(Belegerfassung!D5=Abfrage!O2,"Monat","Quartal")</f>
        <v>Monat</v>
      </c>
      <c r="C3" s="120"/>
      <c r="D3" s="122"/>
      <c r="E3" s="123"/>
      <c r="F3" s="75">
        <v>1</v>
      </c>
      <c r="H3" s="169" t="s">
        <v>98</v>
      </c>
      <c r="I3" s="169"/>
      <c r="J3" s="169"/>
      <c r="K3" s="169"/>
      <c r="L3" s="169"/>
      <c r="N3" s="14" t="s">
        <v>233</v>
      </c>
      <c r="O3" s="124">
        <f>SUM(K15:K19)-Belegerfassung!P1995</f>
        <v>0</v>
      </c>
    </row>
    <row r="4" spans="2:15" ht="19.5">
      <c r="B4" s="120"/>
      <c r="C4" s="120"/>
      <c r="D4" s="120"/>
      <c r="E4" s="120"/>
      <c r="F4" s="120"/>
      <c r="H4" s="120"/>
      <c r="I4" s="120"/>
      <c r="J4" s="120"/>
      <c r="K4" s="120"/>
      <c r="L4" s="120"/>
      <c r="N4" s="14" t="s">
        <v>234</v>
      </c>
      <c r="O4" s="124">
        <f>K38-Belegerfassung!Q1995</f>
        <v>0</v>
      </c>
    </row>
    <row r="5" spans="2:15">
      <c r="C5" s="125"/>
      <c r="D5" s="125"/>
      <c r="F5" s="52" t="s">
        <v>73</v>
      </c>
      <c r="L5" s="52" t="s">
        <v>73</v>
      </c>
    </row>
    <row r="6" spans="2:15" ht="15">
      <c r="B6" s="126" t="s">
        <v>72</v>
      </c>
      <c r="C6" s="127"/>
      <c r="D6" s="127"/>
      <c r="E6" s="127">
        <f>(SUMIF(Belegerfassung!$M$10:$M$1994,Monat2,Belegerfassung!$R$10:$R$1994))-SUMIFS(Belegerfassung!R10:R1994,Belegerfassung!M10:M1994,Monat2,Belegerfassung!L10:L1994,"")-SUMIFS(Belegerfassung!R10:R1994,Belegerfassung!M10:M1994,Monat2,Belegerfassung!L10:L1994,Abfrage!A10)</f>
        <v>0</v>
      </c>
      <c r="F6" s="128" t="s">
        <v>74</v>
      </c>
      <c r="H6" s="126" t="s">
        <v>72</v>
      </c>
      <c r="I6" s="127"/>
      <c r="J6" s="127"/>
      <c r="K6" s="129">
        <f>(SUM(Belegerfassung!R10:R1994))-(SUMIF(Belegerfassung!L10:L1994,"",Belegerfassung!R10:R1994))-(SUMIF(Belegerfassung!L10:L1994,Abfrage!A10,Belegerfassung!R10:R1994))</f>
        <v>0</v>
      </c>
      <c r="L6" s="128" t="s">
        <v>74</v>
      </c>
    </row>
    <row r="7" spans="2:15">
      <c r="B7" s="130"/>
      <c r="C7" s="131"/>
      <c r="D7" s="131"/>
      <c r="E7" s="131"/>
      <c r="F7" s="132"/>
      <c r="H7" s="130"/>
      <c r="I7" s="131"/>
      <c r="J7" s="131"/>
      <c r="K7" s="131"/>
      <c r="L7" s="132"/>
    </row>
    <row r="8" spans="2:15">
      <c r="B8" s="130" t="s">
        <v>104</v>
      </c>
      <c r="C8" s="131"/>
      <c r="D8" s="131"/>
      <c r="E8" s="131">
        <f>SUMIFS(Belegerfassung!R10:R1994,Belegerfassung!M10:M1994,Monat2,Belegerfassung!L10:L1994,Abfrage!A8)</f>
        <v>0</v>
      </c>
      <c r="F8" s="133" t="s">
        <v>105</v>
      </c>
      <c r="H8" s="130" t="s">
        <v>104</v>
      </c>
      <c r="I8" s="131"/>
      <c r="J8" s="131"/>
      <c r="K8" s="131">
        <f>SUMIF(Belegerfassung!L10:L1994,Abfrage!A8,Belegerfassung!R10:R1994)</f>
        <v>0</v>
      </c>
      <c r="L8" s="133" t="s">
        <v>105</v>
      </c>
    </row>
    <row r="9" spans="2:15">
      <c r="B9" s="130"/>
      <c r="C9" s="131"/>
      <c r="D9" s="131"/>
      <c r="E9" s="131"/>
      <c r="F9" s="132"/>
      <c r="H9" s="130"/>
      <c r="I9" s="131"/>
      <c r="J9" s="131"/>
      <c r="K9" s="131"/>
      <c r="L9" s="132"/>
    </row>
    <row r="10" spans="2:15">
      <c r="B10" s="130" t="s">
        <v>108</v>
      </c>
      <c r="C10" s="131"/>
      <c r="D10" s="131"/>
      <c r="E10" s="131">
        <f>SUMIFS(Belegerfassung!$R$10:$R$1994,Belegerfassung!$M$10:$M$1994,Monat2,Belegerfassung!$L$10:$L$1994,Abfrage!A7)</f>
        <v>0</v>
      </c>
      <c r="F10" s="133" t="s">
        <v>109</v>
      </c>
      <c r="H10" s="130" t="s">
        <v>108</v>
      </c>
      <c r="I10" s="131"/>
      <c r="J10" s="131"/>
      <c r="K10" s="131">
        <f>SUMIF(Belegerfassung!L10:L1994,Abfrage!A7,Belegerfassung!R10:R1994)</f>
        <v>0</v>
      </c>
      <c r="L10" s="133" t="s">
        <v>109</v>
      </c>
    </row>
    <row r="11" spans="2:15">
      <c r="B11" s="130"/>
      <c r="C11" s="131"/>
      <c r="D11" s="131"/>
      <c r="E11" s="131"/>
      <c r="F11" s="132"/>
      <c r="H11" s="130"/>
      <c r="I11" s="131"/>
      <c r="J11" s="131"/>
      <c r="K11" s="131"/>
      <c r="L11" s="132"/>
    </row>
    <row r="12" spans="2:15" ht="29.25">
      <c r="B12" s="134" t="s">
        <v>110</v>
      </c>
      <c r="C12" s="131"/>
      <c r="D12" s="135"/>
      <c r="E12" s="131">
        <f>SUMIFS(Belegerfassung!$R$10:$R$1994,Belegerfassung!$M$10:$M$1994,Monat2,Belegerfassung!$L$10:$L$1994,Abfrage!$A$6)</f>
        <v>0</v>
      </c>
      <c r="F12" s="136" t="s">
        <v>106</v>
      </c>
      <c r="H12" s="134" t="s">
        <v>110</v>
      </c>
      <c r="I12" s="131"/>
      <c r="K12" s="131">
        <f>SUMIF(Belegerfassung!L10:L1994,Abfrage!A6,Belegerfassung!R10:R1994)</f>
        <v>0</v>
      </c>
      <c r="L12" s="136" t="s">
        <v>106</v>
      </c>
    </row>
    <row r="13" spans="2:15">
      <c r="B13" s="130"/>
      <c r="C13" s="131"/>
      <c r="D13" s="131"/>
      <c r="E13" s="131"/>
      <c r="F13" s="132"/>
      <c r="H13" s="130"/>
      <c r="I13" s="131"/>
      <c r="J13" s="131"/>
      <c r="K13" s="131"/>
      <c r="L13" s="132"/>
    </row>
    <row r="14" spans="2:15" ht="15">
      <c r="B14" s="137" t="s">
        <v>79</v>
      </c>
      <c r="C14" s="138"/>
      <c r="D14" s="138"/>
      <c r="E14" s="139">
        <f>E6-E8-E10-E12</f>
        <v>0</v>
      </c>
      <c r="F14" s="140"/>
      <c r="H14" s="137" t="s">
        <v>79</v>
      </c>
      <c r="I14" s="138"/>
      <c r="J14" s="138"/>
      <c r="K14" s="139">
        <f>K6-K8-K10-K12</f>
        <v>0</v>
      </c>
      <c r="L14" s="140"/>
    </row>
    <row r="15" spans="2:15">
      <c r="B15" s="141"/>
      <c r="C15" s="127"/>
      <c r="D15" s="127"/>
      <c r="E15" s="127"/>
      <c r="F15" s="142"/>
      <c r="H15" s="141"/>
      <c r="I15" s="127"/>
      <c r="J15" s="127"/>
      <c r="K15" s="127"/>
      <c r="L15" s="142"/>
    </row>
    <row r="16" spans="2:15" ht="15">
      <c r="B16" s="130" t="s">
        <v>75</v>
      </c>
      <c r="C16" s="131"/>
      <c r="D16" s="131">
        <f>E14-D17-D18-D19</f>
        <v>0</v>
      </c>
      <c r="E16" s="135">
        <f>D16*Abfrage!A2</f>
        <v>0</v>
      </c>
      <c r="F16" s="133" t="s">
        <v>77</v>
      </c>
      <c r="H16" s="130" t="s">
        <v>75</v>
      </c>
      <c r="I16" s="131"/>
      <c r="J16" s="131">
        <f>K14-J17-J18-J19</f>
        <v>0</v>
      </c>
      <c r="K16" s="135">
        <f>J16*Abfrage!A2</f>
        <v>0</v>
      </c>
      <c r="L16" s="133" t="s">
        <v>77</v>
      </c>
    </row>
    <row r="17" spans="2:12" ht="15">
      <c r="B17" s="130" t="s">
        <v>76</v>
      </c>
      <c r="C17" s="131"/>
      <c r="D17" s="143">
        <f>SUMIFS(Belegerfassung!$R:$R,Belegerfassung!$M:$M,Monat2,Belegerfassung!$L:$L,10%)</f>
        <v>0</v>
      </c>
      <c r="E17" s="135">
        <f>D17*Abfrage!A3</f>
        <v>0</v>
      </c>
      <c r="F17" s="133" t="s">
        <v>78</v>
      </c>
      <c r="G17" s="144"/>
      <c r="H17" s="130" t="s">
        <v>76</v>
      </c>
      <c r="I17" s="131"/>
      <c r="J17" s="131">
        <f>SUMIF(Belegerfassung!$L$10:$L$1994,Abfrage!A3,Belegerfassung!$R$10:$R$1994)</f>
        <v>0</v>
      </c>
      <c r="K17" s="135">
        <f>J17*Abfrage!A3</f>
        <v>0</v>
      </c>
      <c r="L17" s="133" t="s">
        <v>78</v>
      </c>
    </row>
    <row r="18" spans="2:12" ht="15">
      <c r="B18" s="130" t="s">
        <v>128</v>
      </c>
      <c r="C18" s="131"/>
      <c r="D18" s="143">
        <f>SUMIFS(Belegerfassung!$R:$R,Belegerfassung!$M:$M,Monat2,Belegerfassung!$L:$L,13%)</f>
        <v>0</v>
      </c>
      <c r="E18" s="135">
        <f>D18*Abfrage!A4</f>
        <v>0</v>
      </c>
      <c r="F18" s="133" t="s">
        <v>129</v>
      </c>
      <c r="H18" s="130" t="s">
        <v>128</v>
      </c>
      <c r="I18" s="131"/>
      <c r="J18" s="131">
        <f>SUMIF(Belegerfassung!$L$10:$L$1994,Abfrage!A4,Belegerfassung!$R$10:$R$1994)</f>
        <v>0</v>
      </c>
      <c r="K18" s="135">
        <f>J18*Abfrage!A4</f>
        <v>0</v>
      </c>
      <c r="L18" s="133" t="s">
        <v>129</v>
      </c>
    </row>
    <row r="19" spans="2:12" ht="15">
      <c r="B19" s="130" t="s">
        <v>306</v>
      </c>
      <c r="C19" s="138"/>
      <c r="D19" s="143">
        <f>SUMIFS(Belegerfassung!$R:$R,Belegerfassung!$M:$M,Monat2,Belegerfassung!$L:$L,5%)</f>
        <v>0</v>
      </c>
      <c r="E19" s="135">
        <f>D19*Abfrage!A5</f>
        <v>0</v>
      </c>
      <c r="F19" s="133" t="s">
        <v>307</v>
      </c>
      <c r="H19" s="130" t="s">
        <v>306</v>
      </c>
      <c r="I19" s="138"/>
      <c r="J19" s="131">
        <f>SUMIF(Belegerfassung!$L$10:$L$1994,Abfrage!A5,Belegerfassung!$R$10:$R$1994)</f>
        <v>0</v>
      </c>
      <c r="K19" s="135">
        <f>J19*Abfrage!A5</f>
        <v>0</v>
      </c>
      <c r="L19" s="133" t="s">
        <v>307</v>
      </c>
    </row>
    <row r="20" spans="2:12" ht="15">
      <c r="B20" s="126" t="s">
        <v>80</v>
      </c>
      <c r="C20" s="127"/>
      <c r="D20" s="127"/>
      <c r="E20" s="127"/>
      <c r="F20" s="142"/>
      <c r="H20" s="126" t="s">
        <v>80</v>
      </c>
      <c r="I20" s="127"/>
      <c r="J20" s="127"/>
      <c r="K20" s="127"/>
      <c r="L20" s="142"/>
    </row>
    <row r="21" spans="2:12">
      <c r="B21" s="130"/>
      <c r="C21" s="131"/>
      <c r="D21" s="131"/>
      <c r="E21" s="131"/>
      <c r="F21" s="132"/>
      <c r="H21" s="130"/>
      <c r="I21" s="131"/>
      <c r="J21" s="131"/>
      <c r="K21" s="131"/>
      <c r="L21" s="132"/>
    </row>
    <row r="22" spans="2:12">
      <c r="B22" s="130" t="s">
        <v>81</v>
      </c>
      <c r="C22" s="143">
        <f>SUMIFS(Belegerfassung!$S:$S,Belegerfassung!$M:$M,Monat2,Belegerfassung!$L:$L,Abfrage!$A$16)</f>
        <v>0</v>
      </c>
      <c r="D22" s="131">
        <f>C22*20%</f>
        <v>0</v>
      </c>
      <c r="E22" s="131"/>
      <c r="F22" s="132"/>
      <c r="H22" s="130" t="s">
        <v>81</v>
      </c>
      <c r="I22" s="131">
        <f>SUMIF(Belegerfassung!$L$10:$L$1994,Abfrage!A16,Belegerfassung!$S$10:$S$1994)</f>
        <v>0</v>
      </c>
      <c r="J22" s="131">
        <f>I22*20%</f>
        <v>0</v>
      </c>
      <c r="K22" s="131"/>
      <c r="L22" s="132"/>
    </row>
    <row r="23" spans="2:12">
      <c r="B23" s="130" t="s">
        <v>130</v>
      </c>
      <c r="C23" s="143">
        <f>SUMIFS(Belegerfassung!$S:$S,Belegerfassung!$M:$M,Monat2,Belegerfassung!$L:$L,Abfrage!$A$15)</f>
        <v>0</v>
      </c>
      <c r="D23" s="131">
        <f>C23*13%</f>
        <v>0</v>
      </c>
      <c r="E23" s="131"/>
      <c r="F23" s="132"/>
      <c r="H23" s="130" t="s">
        <v>130</v>
      </c>
      <c r="I23" s="131">
        <f>SUMIF(Belegerfassung!$L$10:$L$1994,Abfrage!A15,Belegerfassung!$S$10:$S$1994)</f>
        <v>0</v>
      </c>
      <c r="J23" s="131">
        <f>I23*13%</f>
        <v>0</v>
      </c>
      <c r="K23" s="131"/>
      <c r="L23" s="132"/>
    </row>
    <row r="24" spans="2:12" ht="15">
      <c r="B24" s="145" t="s">
        <v>82</v>
      </c>
      <c r="C24" s="143">
        <f>SUMIFS(Belegerfassung!$S:$S,Belegerfassung!$M:$M,Monat2,Belegerfassung!$L:$L,Abfrage!A14)</f>
        <v>0</v>
      </c>
      <c r="D24" s="138">
        <f>C24*10%</f>
        <v>0</v>
      </c>
      <c r="E24" s="139">
        <f>SUM(D22:D24)</f>
        <v>0</v>
      </c>
      <c r="F24" s="146" t="s">
        <v>83</v>
      </c>
      <c r="H24" s="145" t="s">
        <v>82</v>
      </c>
      <c r="I24" s="138">
        <f>SUMIF(Belegerfassung!$L$10:$L$1994,Abfrage!A14,Belegerfassung!$S$10:$S$1994)</f>
        <v>0</v>
      </c>
      <c r="J24" s="138">
        <f>I24*10%</f>
        <v>0</v>
      </c>
      <c r="K24" s="139">
        <f>SUM(J22:J24)</f>
        <v>0</v>
      </c>
      <c r="L24" s="146" t="s">
        <v>83</v>
      </c>
    </row>
    <row r="25" spans="2:12">
      <c r="B25" s="141"/>
      <c r="C25" s="127"/>
      <c r="D25" s="127"/>
      <c r="E25" s="127"/>
      <c r="F25" s="142"/>
      <c r="H25" s="141"/>
      <c r="I25" s="127"/>
      <c r="J25" s="127"/>
      <c r="K25" s="127"/>
      <c r="L25" s="142"/>
    </row>
    <row r="26" spans="2:12" ht="15">
      <c r="B26" s="126" t="s">
        <v>123</v>
      </c>
      <c r="C26" s="127"/>
      <c r="D26" s="127"/>
      <c r="E26" s="127"/>
      <c r="F26" s="142"/>
      <c r="H26" s="126" t="s">
        <v>123</v>
      </c>
      <c r="I26" s="127"/>
      <c r="J26" s="127"/>
      <c r="K26" s="127"/>
      <c r="L26" s="142"/>
    </row>
    <row r="27" spans="2:12">
      <c r="B27" s="130"/>
      <c r="C27" s="131"/>
      <c r="D27" s="131"/>
      <c r="E27" s="131"/>
      <c r="F27" s="132"/>
      <c r="H27" s="130"/>
      <c r="I27" s="131"/>
      <c r="J27" s="131"/>
      <c r="K27" s="131"/>
      <c r="L27" s="132"/>
    </row>
    <row r="28" spans="2:12" ht="15">
      <c r="B28" s="130" t="s">
        <v>81</v>
      </c>
      <c r="C28" s="143">
        <f>SUMIFS(Belegerfassung!$S:$S,Belegerfassung!$M:$M,Monat2,Belegerfassung!$L:$L,Abfrage!$A$8)</f>
        <v>0</v>
      </c>
      <c r="D28" s="131">
        <f>C28*20%</f>
        <v>0</v>
      </c>
      <c r="E28" s="139">
        <f>SUM(D28:D28)</f>
        <v>0</v>
      </c>
      <c r="F28" s="146" t="s">
        <v>125</v>
      </c>
      <c r="H28" s="130" t="s">
        <v>81</v>
      </c>
      <c r="I28" s="131">
        <f>SUMIF(Belegerfassung!$L$10:$L$1994,Abfrage!A8,Belegerfassung!$S$10:$S$1994)</f>
        <v>0</v>
      </c>
      <c r="J28" s="131">
        <f>I28*20%</f>
        <v>0</v>
      </c>
      <c r="K28" s="139">
        <f>SUM(J28:J28)</f>
        <v>0</v>
      </c>
      <c r="L28" s="146" t="s">
        <v>125</v>
      </c>
    </row>
    <row r="29" spans="2:12">
      <c r="B29" s="141"/>
      <c r="C29" s="127"/>
      <c r="D29" s="127"/>
      <c r="E29" s="127"/>
      <c r="F29" s="142"/>
      <c r="H29" s="141"/>
      <c r="I29" s="127"/>
      <c r="J29" s="127"/>
      <c r="K29" s="127"/>
      <c r="L29" s="142"/>
    </row>
    <row r="30" spans="2:12" ht="15">
      <c r="B30" s="147" t="s">
        <v>84</v>
      </c>
      <c r="C30" s="131"/>
      <c r="D30" s="131"/>
      <c r="E30" s="131"/>
      <c r="F30" s="132"/>
      <c r="H30" s="147" t="s">
        <v>84</v>
      </c>
      <c r="I30" s="131"/>
      <c r="J30" s="131"/>
      <c r="K30" s="131"/>
      <c r="L30" s="132"/>
    </row>
    <row r="31" spans="2:12">
      <c r="B31" s="130"/>
      <c r="C31" s="131"/>
      <c r="D31" s="131"/>
      <c r="E31" s="131"/>
      <c r="F31" s="132"/>
      <c r="H31" s="130"/>
      <c r="I31" s="131"/>
      <c r="J31" s="131"/>
      <c r="K31" s="131"/>
      <c r="L31" s="132"/>
    </row>
    <row r="32" spans="2:12">
      <c r="B32" s="130" t="s">
        <v>85</v>
      </c>
      <c r="C32" s="131"/>
      <c r="D32" s="131"/>
      <c r="E32" s="131">
        <f>SUMIFS(Belegerfassung!$S:$S,Belegerfassung!$M:$M,Monat2,Belegerfassung!$L:$L,Abfrage!$A$13)+SUMIFS(Belegerfassung!$S:$S,Belegerfassung!$M:$M,Monat2,Belegerfassung!$L:$L,Abfrage!$A$11)+SUMIFS(Belegerfassung!$S:$S,Belegerfassung!$M:$M,Monat2,Belegerfassung!$L:$L,Abfrage!$A$12)</f>
        <v>0</v>
      </c>
      <c r="F32" s="133" t="s">
        <v>86</v>
      </c>
      <c r="H32" s="130" t="s">
        <v>85</v>
      </c>
      <c r="I32" s="131"/>
      <c r="J32" s="131"/>
      <c r="K32" s="131">
        <f>SUMIF(Belegerfassung!$L$10:$L$1994,"iE 20%",Belegerfassung!$S$10:$S$1994)+SUMIF(Belegerfassung!$L$10:$L$1994,"iE 10%",Belegerfassung!$S$10:$S$1994)+SUMIF(Belegerfassung!$L$10:$L$1994,"iE 13%",Belegerfassung!$S$10:$S$1994)</f>
        <v>0</v>
      </c>
      <c r="L32" s="133" t="s">
        <v>86</v>
      </c>
    </row>
    <row r="33" spans="2:12">
      <c r="B33" s="130"/>
      <c r="C33" s="131"/>
      <c r="D33" s="131"/>
      <c r="E33" s="131"/>
      <c r="F33" s="132"/>
      <c r="H33" s="130"/>
      <c r="I33" s="131"/>
      <c r="J33" s="131"/>
      <c r="K33" s="131"/>
      <c r="L33" s="132"/>
    </row>
    <row r="34" spans="2:12" ht="15">
      <c r="B34" s="130" t="s">
        <v>81</v>
      </c>
      <c r="C34" s="143"/>
      <c r="D34" s="131">
        <f>E32-D36-D35</f>
        <v>0</v>
      </c>
      <c r="E34" s="135">
        <f>D34*20%</f>
        <v>0</v>
      </c>
      <c r="F34" s="133" t="s">
        <v>87</v>
      </c>
      <c r="H34" s="130" t="s">
        <v>81</v>
      </c>
      <c r="I34" s="131"/>
      <c r="J34" s="131">
        <f>K32-J36-J35</f>
        <v>0</v>
      </c>
      <c r="K34" s="135">
        <f>J34*20%</f>
        <v>0</v>
      </c>
      <c r="L34" s="133" t="s">
        <v>87</v>
      </c>
    </row>
    <row r="35" spans="2:12" ht="15">
      <c r="B35" s="130" t="s">
        <v>130</v>
      </c>
      <c r="C35" s="131"/>
      <c r="D35" s="131">
        <f>SUMIFS(Belegerfassung!$S:$S,Belegerfassung!$M:$M,Monat2,Belegerfassung!$L:$L,Abfrage!$A$12)</f>
        <v>0</v>
      </c>
      <c r="E35" s="135">
        <f>D35*13%</f>
        <v>0</v>
      </c>
      <c r="F35" s="133" t="s">
        <v>131</v>
      </c>
      <c r="H35" s="130" t="s">
        <v>130</v>
      </c>
      <c r="I35" s="131"/>
      <c r="J35" s="131">
        <f>SUMIF(Belegerfassung!$L$10:$L$1994,"iE 13%",Belegerfassung!$S$10:$S$1994)</f>
        <v>0</v>
      </c>
      <c r="K35" s="135">
        <f>J35*13%</f>
        <v>0</v>
      </c>
      <c r="L35" s="133" t="s">
        <v>131</v>
      </c>
    </row>
    <row r="36" spans="2:12" ht="15">
      <c r="B36" s="145" t="s">
        <v>82</v>
      </c>
      <c r="D36" s="143">
        <f>SUMIFS(Belegerfassung!$S:$S,Belegerfassung!$M:$M,Monat2,Belegerfassung!$L:$L,Abfrage!$A$11)</f>
        <v>0</v>
      </c>
      <c r="E36" s="139">
        <f>D36*10%</f>
        <v>0</v>
      </c>
      <c r="F36" s="146" t="s">
        <v>88</v>
      </c>
      <c r="H36" s="145" t="s">
        <v>82</v>
      </c>
      <c r="I36" s="138"/>
      <c r="J36" s="138">
        <f>SUMIF(Belegerfassung!$L$10:$L$1994,"iE 10%",Belegerfassung!$S$10:$S$1994)</f>
        <v>0</v>
      </c>
      <c r="K36" s="139">
        <f>J36*10%</f>
        <v>0</v>
      </c>
      <c r="L36" s="146" t="s">
        <v>88</v>
      </c>
    </row>
    <row r="37" spans="2:12">
      <c r="B37" s="141"/>
      <c r="C37" s="127"/>
      <c r="D37" s="127"/>
      <c r="E37" s="127"/>
      <c r="F37" s="142"/>
      <c r="H37" s="141"/>
      <c r="I37" s="127"/>
      <c r="J37" s="127"/>
      <c r="K37" s="127"/>
      <c r="L37" s="142"/>
    </row>
    <row r="38" spans="2:12" ht="15">
      <c r="B38" s="147" t="s">
        <v>89</v>
      </c>
      <c r="C38" s="131"/>
      <c r="D38" s="131"/>
      <c r="E38" s="135">
        <f>SUMIF(Belegerfassung!$M$10:$M$1994,Monat2,Belegerfassung!$Q$10:$Q$1994)</f>
        <v>0</v>
      </c>
      <c r="F38" s="133" t="s">
        <v>90</v>
      </c>
      <c r="H38" s="147" t="s">
        <v>89</v>
      </c>
      <c r="I38" s="131"/>
      <c r="J38" s="131"/>
      <c r="K38" s="131">
        <f>SUM(Belegerfassung!Q10:Q1994)</f>
        <v>0</v>
      </c>
      <c r="L38" s="133" t="s">
        <v>90</v>
      </c>
    </row>
    <row r="39" spans="2:12" ht="15">
      <c r="B39" s="147"/>
      <c r="C39" s="131"/>
      <c r="D39" s="131"/>
      <c r="E39" s="135"/>
      <c r="F39" s="133"/>
      <c r="H39" s="147"/>
      <c r="I39" s="131"/>
      <c r="J39" s="131"/>
      <c r="K39" s="131"/>
      <c r="L39" s="133"/>
    </row>
    <row r="40" spans="2:12" ht="15">
      <c r="B40" s="147" t="s">
        <v>309</v>
      </c>
      <c r="C40" s="131"/>
      <c r="D40" s="131"/>
      <c r="E40" s="135">
        <f>SUMIF(Belegerfassung!$M$10:$M$1994,Monat2,Belegerfassung!$O$10:$O$1994)</f>
        <v>0</v>
      </c>
      <c r="F40" s="133" t="s">
        <v>311</v>
      </c>
      <c r="H40" s="147" t="s">
        <v>309</v>
      </c>
      <c r="I40" s="131"/>
      <c r="J40" s="131"/>
      <c r="K40" s="131">
        <f>SUM(Belegerfassung!O10:O1994)</f>
        <v>0</v>
      </c>
      <c r="L40" s="133" t="s">
        <v>311</v>
      </c>
    </row>
    <row r="41" spans="2:12" ht="15">
      <c r="B41" s="130"/>
      <c r="C41" s="131"/>
      <c r="D41" s="131"/>
      <c r="E41" s="135"/>
      <c r="F41" s="133"/>
      <c r="H41" s="130"/>
      <c r="I41" s="131"/>
      <c r="J41" s="131"/>
      <c r="K41" s="131"/>
      <c r="L41" s="133"/>
    </row>
    <row r="42" spans="2:12" ht="15" customHeight="1">
      <c r="B42" s="148" t="s">
        <v>310</v>
      </c>
      <c r="C42" s="131"/>
      <c r="D42" s="131"/>
      <c r="E42" s="98">
        <v>0</v>
      </c>
      <c r="F42" s="133" t="s">
        <v>312</v>
      </c>
      <c r="H42" s="148" t="s">
        <v>310</v>
      </c>
      <c r="I42" s="131"/>
      <c r="J42" s="131"/>
      <c r="K42" s="98">
        <v>0</v>
      </c>
      <c r="L42" s="133" t="s">
        <v>312</v>
      </c>
    </row>
    <row r="43" spans="2:12" ht="15">
      <c r="B43" s="149" t="s">
        <v>314</v>
      </c>
      <c r="C43" s="131"/>
      <c r="D43" s="131"/>
      <c r="E43" s="135"/>
      <c r="F43" s="133"/>
      <c r="H43" s="149" t="s">
        <v>314</v>
      </c>
      <c r="I43" s="131"/>
      <c r="J43" s="131"/>
      <c r="K43" s="131"/>
      <c r="L43" s="133"/>
    </row>
    <row r="44" spans="2:12" ht="15">
      <c r="B44" s="130"/>
      <c r="C44" s="131"/>
      <c r="D44" s="131"/>
      <c r="E44" s="135"/>
      <c r="F44" s="132"/>
      <c r="H44" s="130"/>
      <c r="I44" s="131"/>
      <c r="J44" s="131"/>
      <c r="K44" s="131"/>
      <c r="L44" s="132"/>
    </row>
    <row r="45" spans="2:12" ht="13.5" customHeight="1">
      <c r="B45" s="147" t="s">
        <v>91</v>
      </c>
      <c r="C45" s="131"/>
      <c r="D45" s="131"/>
      <c r="E45" s="135">
        <f>E34+E36+E35</f>
        <v>0</v>
      </c>
      <c r="F45" s="133" t="s">
        <v>93</v>
      </c>
      <c r="H45" s="147" t="s">
        <v>91</v>
      </c>
      <c r="I45" s="131"/>
      <c r="J45" s="131"/>
      <c r="K45" s="131">
        <f>K34+K36+K35</f>
        <v>0</v>
      </c>
      <c r="L45" s="133" t="s">
        <v>93</v>
      </c>
    </row>
    <row r="46" spans="2:12" ht="15">
      <c r="B46" s="130"/>
      <c r="C46" s="131"/>
      <c r="D46" s="131"/>
      <c r="E46" s="135"/>
      <c r="F46" s="132"/>
      <c r="H46" s="130"/>
      <c r="I46" s="131"/>
      <c r="J46" s="131"/>
      <c r="K46" s="131"/>
      <c r="L46" s="132"/>
    </row>
    <row r="47" spans="2:12" ht="15">
      <c r="B47" s="147" t="s">
        <v>92</v>
      </c>
      <c r="C47" s="131"/>
      <c r="D47" s="131"/>
      <c r="E47" s="150">
        <f>E24</f>
        <v>0</v>
      </c>
      <c r="F47" s="133" t="s">
        <v>94</v>
      </c>
      <c r="H47" s="147" t="s">
        <v>92</v>
      </c>
      <c r="I47" s="131"/>
      <c r="J47" s="131"/>
      <c r="K47" s="151">
        <f>K24</f>
        <v>0</v>
      </c>
      <c r="L47" s="133" t="s">
        <v>94</v>
      </c>
    </row>
    <row r="48" spans="2:12" ht="15">
      <c r="B48" s="130"/>
      <c r="C48" s="131"/>
      <c r="D48" s="131"/>
      <c r="E48" s="135"/>
      <c r="F48" s="132"/>
      <c r="H48" s="130"/>
      <c r="I48" s="131"/>
      <c r="J48" s="131"/>
      <c r="K48" s="131"/>
      <c r="L48" s="132"/>
    </row>
    <row r="49" spans="2:12" ht="15">
      <c r="B49" s="147" t="s">
        <v>124</v>
      </c>
      <c r="C49" s="131"/>
      <c r="D49" s="131"/>
      <c r="E49" s="150">
        <f>E28</f>
        <v>0</v>
      </c>
      <c r="F49" s="133" t="s">
        <v>126</v>
      </c>
      <c r="H49" s="147" t="s">
        <v>124</v>
      </c>
      <c r="I49" s="131"/>
      <c r="J49" s="131"/>
      <c r="K49" s="151">
        <f>K28</f>
        <v>0</v>
      </c>
      <c r="L49" s="133" t="s">
        <v>126</v>
      </c>
    </row>
    <row r="50" spans="2:12" ht="15">
      <c r="B50" s="130"/>
      <c r="C50" s="131"/>
      <c r="D50" s="131"/>
      <c r="E50" s="135"/>
      <c r="F50" s="132"/>
      <c r="H50" s="130"/>
      <c r="I50" s="131"/>
      <c r="J50" s="131"/>
      <c r="K50" s="131"/>
      <c r="L50" s="132"/>
    </row>
    <row r="51" spans="2:12" ht="15">
      <c r="B51" s="145" t="s">
        <v>95</v>
      </c>
      <c r="C51" s="138"/>
      <c r="D51" s="138"/>
      <c r="E51" s="139">
        <f>E38+E40+E42+E45+E47+E49</f>
        <v>0</v>
      </c>
      <c r="F51" s="140"/>
      <c r="H51" s="145" t="s">
        <v>95</v>
      </c>
      <c r="I51" s="138"/>
      <c r="J51" s="138"/>
      <c r="K51" s="138">
        <f>K38+K40+K42+K45+K47+K49</f>
        <v>0</v>
      </c>
      <c r="L51" s="140"/>
    </row>
    <row r="52" spans="2:12">
      <c r="C52" s="125"/>
      <c r="D52" s="125"/>
      <c r="E52" s="125"/>
      <c r="F52" s="52"/>
      <c r="K52" s="125"/>
    </row>
    <row r="53" spans="2:12" ht="15.75" thickBot="1">
      <c r="B53" s="152" t="str">
        <f>IF(E53&gt;0,"Vorauszahlung (Zahllast)","Überschuss (Guthaben)")</f>
        <v>Überschuss (Guthaben)</v>
      </c>
      <c r="C53" s="153"/>
      <c r="D53" s="153"/>
      <c r="E53" s="153">
        <f>E16+E28+E17+E18+E19+E24+E34+E35-E51+E36</f>
        <v>0</v>
      </c>
      <c r="F53" s="154" t="s">
        <v>96</v>
      </c>
      <c r="H53" s="152" t="str">
        <f>IF(K53&gt;0,"Vorauszahlung (Zahllast)","Überschuss (Guthaben)")</f>
        <v>Überschuss (Guthaben)</v>
      </c>
      <c r="I53" s="153"/>
      <c r="J53" s="153"/>
      <c r="K53" s="153">
        <f>K16+K28+K17+K18+K19+K24+K34+K35+K36-K51</f>
        <v>0</v>
      </c>
      <c r="L53" s="154" t="s">
        <v>96</v>
      </c>
    </row>
    <row r="54" spans="2:12" ht="15" thickTop="1"/>
    <row r="55" spans="2:12">
      <c r="B55" s="14" t="s">
        <v>324</v>
      </c>
    </row>
  </sheetData>
  <sheetProtection sheet="1" formatCells="0" formatColumns="0" formatRows="0" selectLockedCells="1"/>
  <mergeCells count="3">
    <mergeCell ref="H1:L1"/>
    <mergeCell ref="B1:F1"/>
    <mergeCell ref="H3:L3"/>
  </mergeCells>
  <conditionalFormatting sqref="O3:O4">
    <cfRule type="cellIs" dxfId="4" priority="1" operator="notEqual">
      <formula>0</formula>
    </cfRule>
  </conditionalFormatting>
  <pageMargins left="0.7" right="0.7" top="0.78740157499999996" bottom="0.78740157499999996" header="0.3" footer="0.3"/>
  <pageSetup paperSize="9" scale="68" orientation="portrait" r:id="rId1"/>
  <colBreaks count="2" manualBreakCount="2">
    <brk id="1" max="39" man="1"/>
    <brk id="6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1"/>
  <dimension ref="A1:R43"/>
  <sheetViews>
    <sheetView workbookViewId="0">
      <selection activeCell="I31" sqref="I31"/>
    </sheetView>
  </sheetViews>
  <sheetFormatPr baseColWidth="10" defaultRowHeight="12.75"/>
  <cols>
    <col min="1" max="1" width="19.5703125" style="27" bestFit="1" customWidth="1"/>
    <col min="2" max="3" width="3" style="27" bestFit="1" customWidth="1"/>
    <col min="4" max="4" width="3.28515625" style="27" customWidth="1"/>
    <col min="5" max="5" width="5.28515625" style="27" bestFit="1" customWidth="1"/>
    <col min="6" max="6" width="5" style="27" bestFit="1" customWidth="1"/>
    <col min="7" max="7" width="3.5703125" style="27" bestFit="1" customWidth="1"/>
    <col min="8" max="8" width="3.7109375" style="27" customWidth="1"/>
    <col min="9" max="9" width="8.42578125" style="27" customWidth="1"/>
    <col min="10" max="10" width="11.42578125" style="27" customWidth="1"/>
    <col min="11" max="11" width="3" style="27" customWidth="1"/>
    <col min="12" max="12" width="11.42578125" style="27"/>
    <col min="13" max="13" width="2" style="27" customWidth="1"/>
    <col min="14" max="14" width="3" style="27" customWidth="1"/>
    <col min="15" max="15" width="16.42578125" style="27" bestFit="1" customWidth="1"/>
    <col min="16" max="17" width="11.42578125" style="27"/>
  </cols>
  <sheetData>
    <row r="1" spans="1:18" s="27" customFormat="1" ht="15.75">
      <c r="A1" s="180" t="s">
        <v>29</v>
      </c>
      <c r="B1" s="181"/>
      <c r="C1" s="182"/>
      <c r="E1" s="170" t="s">
        <v>30</v>
      </c>
      <c r="F1" s="171"/>
      <c r="G1" s="172"/>
      <c r="I1" s="180" t="s">
        <v>99</v>
      </c>
      <c r="J1" s="182"/>
      <c r="L1" s="173" t="s">
        <v>135</v>
      </c>
      <c r="M1" s="174"/>
      <c r="O1" s="198" t="s">
        <v>225</v>
      </c>
      <c r="Q1" s="199" t="s">
        <v>337</v>
      </c>
      <c r="R1" s="200"/>
    </row>
    <row r="2" spans="1:18" s="27" customFormat="1">
      <c r="A2" s="99">
        <v>0.2</v>
      </c>
      <c r="B2" s="183">
        <v>1</v>
      </c>
      <c r="C2" s="184">
        <v>2</v>
      </c>
      <c r="E2" s="106" t="s">
        <v>156</v>
      </c>
      <c r="F2" s="25">
        <v>2800</v>
      </c>
      <c r="G2" s="110" t="s">
        <v>151</v>
      </c>
      <c r="I2" s="194">
        <v>1</v>
      </c>
      <c r="J2" s="195">
        <v>1</v>
      </c>
      <c r="L2" s="111"/>
      <c r="M2" s="112"/>
      <c r="O2" s="189" t="s">
        <v>97</v>
      </c>
      <c r="Q2" s="99">
        <v>0.2</v>
      </c>
      <c r="R2" s="201">
        <v>20</v>
      </c>
    </row>
    <row r="3" spans="1:18" s="27" customFormat="1">
      <c r="A3" s="100">
        <v>0.1</v>
      </c>
      <c r="B3" s="185">
        <v>1</v>
      </c>
      <c r="C3" s="186">
        <v>2</v>
      </c>
      <c r="E3" s="106" t="s">
        <v>155</v>
      </c>
      <c r="F3" s="25">
        <v>9271</v>
      </c>
      <c r="G3" s="110" t="s">
        <v>32</v>
      </c>
      <c r="I3" s="194">
        <v>2</v>
      </c>
      <c r="J3" s="195">
        <v>1</v>
      </c>
      <c r="L3" s="113"/>
      <c r="M3" s="45"/>
      <c r="O3" s="190" t="s">
        <v>224</v>
      </c>
      <c r="Q3" s="100">
        <v>0.1</v>
      </c>
      <c r="R3" s="202">
        <v>10</v>
      </c>
    </row>
    <row r="4" spans="1:18" s="27" customFormat="1">
      <c r="A4" s="100">
        <v>0.13</v>
      </c>
      <c r="B4" s="185">
        <v>1</v>
      </c>
      <c r="C4" s="186">
        <v>2</v>
      </c>
      <c r="E4" s="106"/>
      <c r="F4" s="25"/>
      <c r="G4" s="110"/>
      <c r="I4" s="194">
        <v>3</v>
      </c>
      <c r="J4" s="195">
        <v>1</v>
      </c>
      <c r="L4" s="113"/>
      <c r="M4" s="45"/>
      <c r="Q4" s="100">
        <v>0.13</v>
      </c>
      <c r="R4" s="202">
        <v>13</v>
      </c>
    </row>
    <row r="5" spans="1:18" s="27" customFormat="1">
      <c r="A5" s="100">
        <v>0.05</v>
      </c>
      <c r="B5" s="185">
        <v>1</v>
      </c>
      <c r="C5" s="186">
        <v>2</v>
      </c>
      <c r="E5" s="114"/>
      <c r="G5" s="110"/>
      <c r="I5" s="194">
        <v>4</v>
      </c>
      <c r="J5" s="195">
        <v>2</v>
      </c>
      <c r="L5" s="113"/>
      <c r="M5" s="45"/>
      <c r="Q5" s="100">
        <v>0.05</v>
      </c>
      <c r="R5" s="202">
        <v>5</v>
      </c>
    </row>
    <row r="6" spans="1:18" s="27" customFormat="1">
      <c r="A6" s="187">
        <v>0</v>
      </c>
      <c r="B6" s="185">
        <v>17</v>
      </c>
      <c r="C6" s="186">
        <v>42</v>
      </c>
      <c r="E6" s="106"/>
      <c r="F6" s="25"/>
      <c r="G6" s="110"/>
      <c r="I6" s="194">
        <v>5</v>
      </c>
      <c r="J6" s="195">
        <v>2</v>
      </c>
      <c r="L6" s="113"/>
      <c r="M6" s="45"/>
      <c r="Q6" s="187">
        <v>0</v>
      </c>
      <c r="R6" s="202">
        <v>0</v>
      </c>
    </row>
    <row r="7" spans="1:18" s="27" customFormat="1">
      <c r="A7" s="188" t="s">
        <v>107</v>
      </c>
      <c r="B7" s="185">
        <v>7</v>
      </c>
      <c r="C7" s="186"/>
      <c r="E7" s="106"/>
      <c r="F7" s="25"/>
      <c r="G7" s="110"/>
      <c r="I7" s="194">
        <v>6</v>
      </c>
      <c r="J7" s="195">
        <v>2</v>
      </c>
      <c r="L7" s="113"/>
      <c r="M7" s="45"/>
      <c r="Q7" s="188" t="s">
        <v>107</v>
      </c>
      <c r="R7" s="202">
        <v>0</v>
      </c>
    </row>
    <row r="8" spans="1:18" s="27" customFormat="1">
      <c r="A8" s="188" t="s">
        <v>127</v>
      </c>
      <c r="B8" s="185">
        <v>24</v>
      </c>
      <c r="C8" s="186">
        <v>29</v>
      </c>
      <c r="E8" s="106"/>
      <c r="F8" s="25"/>
      <c r="G8" s="110"/>
      <c r="I8" s="194">
        <v>7</v>
      </c>
      <c r="J8" s="195">
        <v>3</v>
      </c>
      <c r="L8" s="113"/>
      <c r="M8" s="45"/>
      <c r="Q8" s="188" t="s">
        <v>127</v>
      </c>
      <c r="R8" s="202">
        <v>0</v>
      </c>
    </row>
    <row r="9" spans="1:18" s="27" customFormat="1">
      <c r="A9" s="189" t="s">
        <v>136</v>
      </c>
      <c r="B9" s="185"/>
      <c r="C9" s="186">
        <v>34</v>
      </c>
      <c r="E9" s="114"/>
      <c r="G9" s="115"/>
      <c r="I9" s="194">
        <v>8</v>
      </c>
      <c r="J9" s="195">
        <v>3</v>
      </c>
      <c r="L9" s="106"/>
      <c r="M9" s="116"/>
      <c r="Q9" s="189" t="s">
        <v>136</v>
      </c>
      <c r="R9" s="202">
        <v>0</v>
      </c>
    </row>
    <row r="10" spans="1:18" s="27" customFormat="1">
      <c r="A10" s="189" t="s">
        <v>153</v>
      </c>
      <c r="B10" s="185">
        <v>21</v>
      </c>
      <c r="C10" s="186"/>
      <c r="E10" s="114"/>
      <c r="G10" s="115"/>
      <c r="I10" s="194">
        <v>9</v>
      </c>
      <c r="J10" s="195">
        <v>3</v>
      </c>
      <c r="L10" s="113"/>
      <c r="M10" s="45"/>
      <c r="Q10" s="189" t="s">
        <v>153</v>
      </c>
      <c r="R10" s="202">
        <v>0</v>
      </c>
    </row>
    <row r="11" spans="1:18" s="27" customFormat="1">
      <c r="A11" s="188" t="s">
        <v>209</v>
      </c>
      <c r="B11" s="185"/>
      <c r="C11" s="186">
        <v>9</v>
      </c>
      <c r="E11" s="114"/>
      <c r="G11" s="115"/>
      <c r="I11" s="194">
        <v>10</v>
      </c>
      <c r="J11" s="195">
        <v>4</v>
      </c>
      <c r="L11" s="113"/>
      <c r="M11" s="45"/>
      <c r="Q11" s="188" t="s">
        <v>209</v>
      </c>
      <c r="R11" s="202">
        <v>10</v>
      </c>
    </row>
    <row r="12" spans="1:18" s="27" customFormat="1">
      <c r="A12" s="188" t="s">
        <v>210</v>
      </c>
      <c r="B12" s="185"/>
      <c r="C12" s="186">
        <v>9</v>
      </c>
      <c r="E12" s="114"/>
      <c r="G12" s="115"/>
      <c r="I12" s="194">
        <v>11</v>
      </c>
      <c r="J12" s="195">
        <v>4</v>
      </c>
      <c r="L12" s="113"/>
      <c r="M12" s="45"/>
      <c r="Q12" s="188" t="s">
        <v>210</v>
      </c>
      <c r="R12" s="202">
        <v>13</v>
      </c>
    </row>
    <row r="13" spans="1:18" s="27" customFormat="1">
      <c r="A13" s="188" t="s">
        <v>211</v>
      </c>
      <c r="B13" s="185"/>
      <c r="C13" s="186">
        <v>9</v>
      </c>
      <c r="E13" s="114"/>
      <c r="G13" s="115"/>
      <c r="I13" s="196">
        <v>12</v>
      </c>
      <c r="J13" s="197">
        <v>4</v>
      </c>
      <c r="L13" s="113"/>
      <c r="M13" s="45"/>
      <c r="Q13" s="188" t="s">
        <v>211</v>
      </c>
      <c r="R13" s="202">
        <v>20</v>
      </c>
    </row>
    <row r="14" spans="1:18" s="27" customFormat="1">
      <c r="A14" s="189" t="s">
        <v>19</v>
      </c>
      <c r="B14" s="185"/>
      <c r="C14" s="186">
        <v>19</v>
      </c>
      <c r="E14" s="114"/>
      <c r="G14" s="115"/>
      <c r="L14" s="113"/>
      <c r="M14" s="45"/>
      <c r="Q14" s="189" t="s">
        <v>19</v>
      </c>
      <c r="R14" s="202">
        <v>10</v>
      </c>
    </row>
    <row r="15" spans="1:18" s="27" customFormat="1">
      <c r="A15" s="189" t="s">
        <v>132</v>
      </c>
      <c r="B15" s="185"/>
      <c r="C15" s="186">
        <v>19</v>
      </c>
      <c r="E15" s="114"/>
      <c r="G15" s="115"/>
      <c r="L15" s="117"/>
      <c r="M15" s="46"/>
      <c r="Q15" s="189" t="s">
        <v>132</v>
      </c>
      <c r="R15" s="202">
        <v>13</v>
      </c>
    </row>
    <row r="16" spans="1:18" s="27" customFormat="1">
      <c r="A16" s="190" t="s">
        <v>20</v>
      </c>
      <c r="B16" s="191"/>
      <c r="C16" s="192">
        <v>19</v>
      </c>
      <c r="E16" s="118"/>
      <c r="F16" s="47"/>
      <c r="G16" s="119"/>
      <c r="Q16" s="190" t="s">
        <v>20</v>
      </c>
      <c r="R16" s="203">
        <v>20</v>
      </c>
    </row>
    <row r="17" spans="1:18" ht="25.5">
      <c r="A17" s="193" t="s">
        <v>341</v>
      </c>
      <c r="B17" s="191"/>
      <c r="C17" s="192">
        <v>41</v>
      </c>
      <c r="Q17" s="193" t="s">
        <v>338</v>
      </c>
      <c r="R17" s="204">
        <v>20</v>
      </c>
    </row>
    <row r="18" spans="1:18" ht="25.5">
      <c r="A18" s="193" t="s">
        <v>342</v>
      </c>
      <c r="B18" s="191"/>
      <c r="C18" s="192">
        <v>41</v>
      </c>
      <c r="Q18" s="193" t="s">
        <v>339</v>
      </c>
      <c r="R18" s="204">
        <v>13</v>
      </c>
    </row>
    <row r="19" spans="1:18" ht="25.5">
      <c r="A19" s="193" t="s">
        <v>343</v>
      </c>
      <c r="B19" s="191"/>
      <c r="C19" s="192">
        <v>41</v>
      </c>
      <c r="Q19" s="193" t="s">
        <v>340</v>
      </c>
      <c r="R19" s="204">
        <v>10</v>
      </c>
    </row>
    <row r="30" spans="1:18">
      <c r="B30" s="28"/>
      <c r="C30" s="28"/>
    </row>
    <row r="31" spans="1:18">
      <c r="B31" s="28"/>
      <c r="C31" s="28"/>
    </row>
    <row r="32" spans="1:18">
      <c r="B32" s="28"/>
      <c r="C32" s="28"/>
    </row>
    <row r="33" spans="3:3">
      <c r="C33" s="24"/>
    </row>
    <row r="34" spans="3:3">
      <c r="C34" s="24"/>
    </row>
    <row r="35" spans="3:3">
      <c r="C35" s="24"/>
    </row>
    <row r="36" spans="3:3">
      <c r="C36" s="24"/>
    </row>
    <row r="37" spans="3:3">
      <c r="C37" s="24"/>
    </row>
    <row r="38" spans="3:3">
      <c r="C38" s="24"/>
    </row>
    <row r="39" spans="3:3">
      <c r="C39" s="24"/>
    </row>
    <row r="40" spans="3:3">
      <c r="C40" s="25"/>
    </row>
    <row r="41" spans="3:3">
      <c r="C41" s="26"/>
    </row>
    <row r="42" spans="3:3">
      <c r="C42" s="26"/>
    </row>
    <row r="43" spans="3:3">
      <c r="C43" s="24"/>
    </row>
  </sheetData>
  <sheetProtection sheet="1" formatCells="0" formatColumns="0" formatRows="0" insertColumns="0" insertRows="0" insertHyperlinks="0" deleteColumns="0" deleteRows="0" selectLockedCells="1" sort="0" autoFilter="0" pivotTables="0"/>
  <mergeCells count="5">
    <mergeCell ref="E1:G1"/>
    <mergeCell ref="I1:J1"/>
    <mergeCell ref="A1:C1"/>
    <mergeCell ref="L1:M1"/>
    <mergeCell ref="Q1:R1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2"/>
  <sheetViews>
    <sheetView topLeftCell="A7" workbookViewId="0">
      <selection activeCell="A49" sqref="A49"/>
    </sheetView>
  </sheetViews>
  <sheetFormatPr baseColWidth="10" defaultRowHeight="12.75"/>
  <cols>
    <col min="1" max="1" width="39.28515625" style="27" customWidth="1"/>
    <col min="2" max="2" width="5" style="102" customWidth="1"/>
    <col min="3" max="3" width="17.5703125" style="51" bestFit="1" customWidth="1"/>
    <col min="4" max="4" width="11.42578125" style="27" bestFit="1" customWidth="1"/>
  </cols>
  <sheetData>
    <row r="1" spans="1:7" ht="15.75">
      <c r="A1" s="170" t="s">
        <v>8</v>
      </c>
      <c r="B1" s="171"/>
      <c r="C1" s="172"/>
      <c r="D1" s="105" t="s">
        <v>292</v>
      </c>
    </row>
    <row r="2" spans="1:7">
      <c r="A2" s="106" t="s">
        <v>240</v>
      </c>
      <c r="B2" s="27">
        <v>9240</v>
      </c>
      <c r="C2" s="45" t="str">
        <f t="shared" ref="C2:C55" si="0">IF(A2="","Kontrolle Notwendig",IF(B2="","Kontrolle Notwendig",""))</f>
        <v/>
      </c>
      <c r="D2" s="25" t="s">
        <v>295</v>
      </c>
      <c r="F2" s="108"/>
    </row>
    <row r="3" spans="1:7">
      <c r="A3" s="101" t="s">
        <v>325</v>
      </c>
      <c r="B3" s="107" t="s">
        <v>290</v>
      </c>
      <c r="C3" s="45" t="str">
        <f t="shared" si="0"/>
        <v/>
      </c>
      <c r="D3" s="25" t="s">
        <v>295</v>
      </c>
    </row>
    <row r="4" spans="1:7">
      <c r="A4" s="101" t="s">
        <v>264</v>
      </c>
      <c r="B4" s="27">
        <v>7480</v>
      </c>
      <c r="C4" s="45" t="str">
        <f t="shared" si="0"/>
        <v/>
      </c>
      <c r="D4" s="25" t="s">
        <v>293</v>
      </c>
    </row>
    <row r="5" spans="1:7">
      <c r="A5" s="101" t="s">
        <v>274</v>
      </c>
      <c r="B5" s="27">
        <v>7585</v>
      </c>
      <c r="C5" s="45" t="str">
        <f t="shared" si="0"/>
        <v/>
      </c>
      <c r="D5" s="25" t="s">
        <v>293</v>
      </c>
    </row>
    <row r="6" spans="1:7">
      <c r="A6" s="101" t="s">
        <v>249</v>
      </c>
      <c r="B6" s="27">
        <v>7190</v>
      </c>
      <c r="C6" s="45" t="str">
        <f t="shared" si="0"/>
        <v/>
      </c>
      <c r="D6" s="25" t="s">
        <v>293</v>
      </c>
    </row>
    <row r="7" spans="1:7">
      <c r="A7" s="101" t="s">
        <v>261</v>
      </c>
      <c r="B7" s="27">
        <v>7500</v>
      </c>
      <c r="C7" s="45" t="str">
        <f t="shared" si="0"/>
        <v/>
      </c>
      <c r="D7" s="25" t="s">
        <v>293</v>
      </c>
    </row>
    <row r="8" spans="1:7">
      <c r="A8" s="101" t="s">
        <v>258</v>
      </c>
      <c r="B8" s="27">
        <v>7360</v>
      </c>
      <c r="C8" s="45" t="str">
        <f t="shared" si="0"/>
        <v/>
      </c>
      <c r="D8" s="25" t="s">
        <v>293</v>
      </c>
    </row>
    <row r="9" spans="1:7">
      <c r="A9" s="101" t="s">
        <v>277</v>
      </c>
      <c r="B9" s="27">
        <v>6699</v>
      </c>
      <c r="C9" s="45" t="str">
        <f t="shared" si="0"/>
        <v/>
      </c>
      <c r="D9" s="25" t="s">
        <v>293</v>
      </c>
    </row>
    <row r="10" spans="1:7">
      <c r="A10" s="101" t="s">
        <v>159</v>
      </c>
      <c r="B10" s="27">
        <v>6696</v>
      </c>
      <c r="C10" s="45" t="str">
        <f t="shared" si="0"/>
        <v/>
      </c>
      <c r="D10" s="25" t="s">
        <v>293</v>
      </c>
    </row>
    <row r="11" spans="1:7">
      <c r="A11" s="101" t="s">
        <v>259</v>
      </c>
      <c r="B11" s="27">
        <v>7410</v>
      </c>
      <c r="C11" s="45" t="str">
        <f t="shared" si="0"/>
        <v/>
      </c>
      <c r="D11" s="25" t="s">
        <v>293</v>
      </c>
      <c r="G11" s="109"/>
    </row>
    <row r="12" spans="1:7">
      <c r="A12" s="101" t="s">
        <v>308</v>
      </c>
      <c r="B12" s="102">
        <v>2510</v>
      </c>
      <c r="C12" s="45" t="str">
        <f t="shared" si="0"/>
        <v/>
      </c>
      <c r="D12" s="25" t="s">
        <v>295</v>
      </c>
    </row>
    <row r="13" spans="1:7">
      <c r="A13" s="101" t="s">
        <v>238</v>
      </c>
      <c r="B13" s="27">
        <v>9220</v>
      </c>
      <c r="C13" s="45" t="str">
        <f t="shared" si="0"/>
        <v/>
      </c>
      <c r="D13" s="25" t="s">
        <v>295</v>
      </c>
    </row>
    <row r="14" spans="1:7">
      <c r="A14" s="101" t="s">
        <v>243</v>
      </c>
      <c r="B14" s="27">
        <v>4000</v>
      </c>
      <c r="C14" s="45" t="str">
        <f t="shared" si="0"/>
        <v/>
      </c>
      <c r="D14" s="25" t="s">
        <v>294</v>
      </c>
    </row>
    <row r="15" spans="1:7">
      <c r="A15" s="101" t="s">
        <v>242</v>
      </c>
      <c r="B15" s="27">
        <v>4010</v>
      </c>
      <c r="C15" s="45" t="str">
        <f t="shared" si="0"/>
        <v/>
      </c>
      <c r="D15" s="25" t="s">
        <v>294</v>
      </c>
    </row>
    <row r="16" spans="1:7">
      <c r="A16" s="101" t="s">
        <v>241</v>
      </c>
      <c r="B16" s="27">
        <v>4020</v>
      </c>
      <c r="C16" s="45" t="str">
        <f t="shared" si="0"/>
        <v/>
      </c>
      <c r="D16" s="25" t="s">
        <v>294</v>
      </c>
    </row>
    <row r="17" spans="1:4">
      <c r="A17" s="101" t="s">
        <v>244</v>
      </c>
      <c r="B17" s="27">
        <v>4164</v>
      </c>
      <c r="C17" s="45" t="str">
        <f t="shared" si="0"/>
        <v/>
      </c>
      <c r="D17" s="25" t="s">
        <v>294</v>
      </c>
    </row>
    <row r="18" spans="1:4">
      <c r="A18" s="101" t="s">
        <v>245</v>
      </c>
      <c r="B18" s="27">
        <v>4160</v>
      </c>
      <c r="C18" s="45" t="str">
        <f t="shared" si="0"/>
        <v/>
      </c>
      <c r="D18" s="25" t="s">
        <v>294</v>
      </c>
    </row>
    <row r="19" spans="1:4">
      <c r="A19" s="101" t="s">
        <v>262</v>
      </c>
      <c r="B19" s="27">
        <v>7520</v>
      </c>
      <c r="C19" s="45" t="str">
        <f t="shared" si="0"/>
        <v/>
      </c>
      <c r="D19" s="25" t="s">
        <v>293</v>
      </c>
    </row>
    <row r="20" spans="1:4">
      <c r="A20" s="101" t="s">
        <v>256</v>
      </c>
      <c r="B20" s="27">
        <v>7336</v>
      </c>
      <c r="C20" s="45" t="str">
        <f>IF(A20="","Kontrolle Notwendig",IF(B20="","Kontrolle Notwendig",""))</f>
        <v/>
      </c>
      <c r="D20" s="25" t="s">
        <v>293</v>
      </c>
    </row>
    <row r="21" spans="1:4">
      <c r="A21" s="101" t="s">
        <v>235</v>
      </c>
      <c r="B21" s="27">
        <v>2540</v>
      </c>
      <c r="C21" s="45" t="str">
        <f t="shared" si="0"/>
        <v/>
      </c>
      <c r="D21" s="25" t="s">
        <v>295</v>
      </c>
    </row>
    <row r="22" spans="1:4">
      <c r="A22" s="101" t="s">
        <v>266</v>
      </c>
      <c r="B22" s="27">
        <v>7635</v>
      </c>
      <c r="C22" s="45" t="str">
        <f t="shared" si="0"/>
        <v/>
      </c>
      <c r="D22" s="25" t="s">
        <v>293</v>
      </c>
    </row>
    <row r="23" spans="1:4">
      <c r="A23" s="101" t="s">
        <v>247</v>
      </c>
      <c r="B23" s="27">
        <v>5800</v>
      </c>
      <c r="C23" s="45" t="str">
        <f t="shared" si="0"/>
        <v/>
      </c>
      <c r="D23" s="25" t="s">
        <v>293</v>
      </c>
    </row>
    <row r="24" spans="1:4">
      <c r="A24" s="101" t="s">
        <v>265</v>
      </c>
      <c r="B24" s="27">
        <v>7490</v>
      </c>
      <c r="C24" s="45" t="str">
        <f t="shared" si="0"/>
        <v/>
      </c>
      <c r="D24" s="25" t="s">
        <v>293</v>
      </c>
    </row>
    <row r="25" spans="1:4">
      <c r="A25" s="101" t="s">
        <v>275</v>
      </c>
      <c r="B25" s="27">
        <v>6395</v>
      </c>
      <c r="C25" s="45" t="str">
        <f t="shared" si="0"/>
        <v/>
      </c>
      <c r="D25" s="25" t="s">
        <v>293</v>
      </c>
    </row>
    <row r="26" spans="1:4">
      <c r="A26" s="101" t="s">
        <v>326</v>
      </c>
      <c r="B26" s="27">
        <v>7026</v>
      </c>
      <c r="C26" s="45" t="str">
        <f t="shared" si="0"/>
        <v/>
      </c>
      <c r="D26" s="25" t="s">
        <v>293</v>
      </c>
    </row>
    <row r="27" spans="1:4">
      <c r="A27" s="101" t="s">
        <v>239</v>
      </c>
      <c r="B27" s="27">
        <v>9250</v>
      </c>
      <c r="C27" s="45" t="str">
        <f t="shared" si="0"/>
        <v/>
      </c>
      <c r="D27" s="25" t="s">
        <v>295</v>
      </c>
    </row>
    <row r="28" spans="1:4">
      <c r="A28" s="101" t="s">
        <v>260</v>
      </c>
      <c r="B28" s="27">
        <v>7400</v>
      </c>
      <c r="C28" s="45" t="str">
        <f t="shared" si="0"/>
        <v/>
      </c>
      <c r="D28" s="25" t="s">
        <v>293</v>
      </c>
    </row>
    <row r="29" spans="1:4">
      <c r="A29" s="101" t="s">
        <v>255</v>
      </c>
      <c r="B29" s="27">
        <v>7319</v>
      </c>
      <c r="C29" s="45" t="str">
        <f t="shared" si="0"/>
        <v/>
      </c>
      <c r="D29" s="25" t="s">
        <v>293</v>
      </c>
    </row>
    <row r="30" spans="1:4">
      <c r="A30" s="101" t="s">
        <v>268</v>
      </c>
      <c r="B30" s="27">
        <v>7660</v>
      </c>
      <c r="C30" s="45" t="str">
        <f t="shared" si="0"/>
        <v/>
      </c>
      <c r="D30" s="25" t="s">
        <v>293</v>
      </c>
    </row>
    <row r="31" spans="1:4">
      <c r="A31" s="101" t="s">
        <v>289</v>
      </c>
      <c r="B31" s="27">
        <v>9260</v>
      </c>
      <c r="C31" s="45" t="str">
        <f t="shared" si="0"/>
        <v/>
      </c>
      <c r="D31" s="25" t="s">
        <v>295</v>
      </c>
    </row>
    <row r="32" spans="1:4">
      <c r="A32" s="101" t="s">
        <v>250</v>
      </c>
      <c r="B32" s="27">
        <v>7200</v>
      </c>
      <c r="C32" s="45" t="str">
        <f t="shared" si="0"/>
        <v/>
      </c>
      <c r="D32" s="25" t="s">
        <v>293</v>
      </c>
    </row>
    <row r="33" spans="1:4">
      <c r="A33" s="101" t="s">
        <v>160</v>
      </c>
      <c r="B33" s="27">
        <v>6698</v>
      </c>
      <c r="C33" s="45" t="str">
        <f t="shared" si="0"/>
        <v/>
      </c>
      <c r="D33" s="25" t="s">
        <v>293</v>
      </c>
    </row>
    <row r="34" spans="1:4">
      <c r="A34" s="101" t="s">
        <v>271</v>
      </c>
      <c r="B34" s="27">
        <v>7760</v>
      </c>
      <c r="C34" s="45" t="str">
        <f t="shared" si="0"/>
        <v/>
      </c>
      <c r="D34" s="25" t="s">
        <v>293</v>
      </c>
    </row>
    <row r="35" spans="1:4">
      <c r="A35" s="101" t="s">
        <v>158</v>
      </c>
      <c r="B35" s="27">
        <v>6695</v>
      </c>
      <c r="C35" s="45" t="str">
        <f t="shared" si="0"/>
        <v/>
      </c>
      <c r="D35" s="25" t="s">
        <v>293</v>
      </c>
    </row>
    <row r="36" spans="1:4">
      <c r="A36" s="101" t="s">
        <v>270</v>
      </c>
      <c r="B36" s="27">
        <v>7700</v>
      </c>
      <c r="C36" s="45" t="str">
        <f t="shared" si="0"/>
        <v/>
      </c>
      <c r="D36" s="25" t="s">
        <v>293</v>
      </c>
    </row>
    <row r="37" spans="1:4">
      <c r="A37" s="101" t="s">
        <v>267</v>
      </c>
      <c r="B37" s="27">
        <v>7650</v>
      </c>
      <c r="C37" s="45" t="str">
        <f t="shared" si="0"/>
        <v/>
      </c>
      <c r="D37" s="25" t="s">
        <v>293</v>
      </c>
    </row>
    <row r="38" spans="1:4">
      <c r="A38" s="101" t="s">
        <v>254</v>
      </c>
      <c r="B38" s="27">
        <v>7311</v>
      </c>
      <c r="C38" s="45" t="str">
        <f t="shared" si="0"/>
        <v/>
      </c>
      <c r="D38" s="25" t="s">
        <v>293</v>
      </c>
    </row>
    <row r="39" spans="1:4">
      <c r="A39" s="101" t="s">
        <v>252</v>
      </c>
      <c r="B39" s="27">
        <v>7300</v>
      </c>
      <c r="C39" s="45" t="str">
        <f t="shared" si="0"/>
        <v/>
      </c>
      <c r="D39" s="25" t="s">
        <v>293</v>
      </c>
    </row>
    <row r="40" spans="1:4">
      <c r="A40" s="101" t="s">
        <v>236</v>
      </c>
      <c r="B40" s="27">
        <v>9200</v>
      </c>
      <c r="C40" s="45" t="str">
        <f t="shared" si="0"/>
        <v/>
      </c>
      <c r="D40" s="25" t="s">
        <v>295</v>
      </c>
    </row>
    <row r="41" spans="1:4">
      <c r="A41" s="101" t="s">
        <v>273</v>
      </c>
      <c r="B41" s="27">
        <v>7595</v>
      </c>
      <c r="C41" s="45" t="str">
        <f t="shared" si="0"/>
        <v/>
      </c>
      <c r="D41" s="25" t="s">
        <v>293</v>
      </c>
    </row>
    <row r="42" spans="1:4">
      <c r="A42" s="101" t="s">
        <v>257</v>
      </c>
      <c r="B42" s="27">
        <v>7330</v>
      </c>
      <c r="C42" s="45" t="str">
        <f t="shared" si="0"/>
        <v/>
      </c>
      <c r="D42" s="25" t="s">
        <v>293</v>
      </c>
    </row>
    <row r="43" spans="1:4">
      <c r="A43" s="101" t="s">
        <v>272</v>
      </c>
      <c r="B43" s="27">
        <v>8300</v>
      </c>
      <c r="C43" s="45" t="str">
        <f t="shared" si="0"/>
        <v/>
      </c>
      <c r="D43" s="25" t="s">
        <v>293</v>
      </c>
    </row>
    <row r="44" spans="1:4">
      <c r="A44" s="48" t="s">
        <v>237</v>
      </c>
      <c r="B44" s="51">
        <v>9210</v>
      </c>
      <c r="C44" s="45" t="str">
        <f t="shared" si="0"/>
        <v/>
      </c>
      <c r="D44" s="25" t="s">
        <v>295</v>
      </c>
    </row>
    <row r="45" spans="1:4">
      <c r="A45" s="101" t="s">
        <v>269</v>
      </c>
      <c r="B45" s="27">
        <v>7670</v>
      </c>
      <c r="C45" s="45" t="str">
        <f t="shared" si="0"/>
        <v/>
      </c>
      <c r="D45" s="25" t="s">
        <v>293</v>
      </c>
    </row>
    <row r="46" spans="1:4">
      <c r="A46" s="101" t="s">
        <v>276</v>
      </c>
      <c r="B46" s="27">
        <v>6694</v>
      </c>
      <c r="C46" s="45" t="str">
        <f t="shared" si="0"/>
        <v/>
      </c>
      <c r="D46" s="25" t="s">
        <v>293</v>
      </c>
    </row>
    <row r="47" spans="1:4">
      <c r="A47" s="101" t="s">
        <v>263</v>
      </c>
      <c r="B47" s="27">
        <v>7610</v>
      </c>
      <c r="C47" s="45" t="str">
        <f t="shared" si="0"/>
        <v/>
      </c>
      <c r="D47" s="25" t="s">
        <v>293</v>
      </c>
    </row>
    <row r="48" spans="1:4">
      <c r="A48" s="101" t="s">
        <v>157</v>
      </c>
      <c r="B48" s="27">
        <v>7730</v>
      </c>
      <c r="C48" s="45" t="str">
        <f t="shared" si="0"/>
        <v/>
      </c>
      <c r="D48" s="25" t="s">
        <v>293</v>
      </c>
    </row>
    <row r="49" spans="1:4">
      <c r="A49" s="101" t="s">
        <v>253</v>
      </c>
      <c r="B49" s="27">
        <v>7310</v>
      </c>
      <c r="C49" s="45" t="str">
        <f t="shared" si="0"/>
        <v/>
      </c>
      <c r="D49" s="25" t="s">
        <v>293</v>
      </c>
    </row>
    <row r="50" spans="1:4">
      <c r="A50" s="101" t="s">
        <v>251</v>
      </c>
      <c r="B50" s="27">
        <v>7280</v>
      </c>
      <c r="C50" s="45" t="str">
        <f t="shared" si="0"/>
        <v/>
      </c>
      <c r="D50" s="25" t="s">
        <v>293</v>
      </c>
    </row>
    <row r="51" spans="1:4">
      <c r="A51" s="101" t="s">
        <v>233</v>
      </c>
      <c r="B51" s="27">
        <v>2530</v>
      </c>
      <c r="C51" s="45" t="str">
        <f t="shared" si="0"/>
        <v/>
      </c>
      <c r="D51" s="25" t="s">
        <v>295</v>
      </c>
    </row>
    <row r="52" spans="1:4">
      <c r="A52" s="101" t="s">
        <v>154</v>
      </c>
      <c r="B52" s="27">
        <v>7790</v>
      </c>
      <c r="C52" s="45" t="str">
        <f t="shared" si="0"/>
        <v/>
      </c>
      <c r="D52" s="25" t="s">
        <v>293</v>
      </c>
    </row>
    <row r="53" spans="1:4">
      <c r="A53" s="101" t="s">
        <v>246</v>
      </c>
      <c r="B53" s="27">
        <v>5300</v>
      </c>
      <c r="C53" s="45" t="str">
        <f t="shared" si="0"/>
        <v/>
      </c>
      <c r="D53" s="25" t="s">
        <v>293</v>
      </c>
    </row>
    <row r="54" spans="1:4">
      <c r="A54" s="101" t="s">
        <v>248</v>
      </c>
      <c r="B54" s="27">
        <v>7150</v>
      </c>
      <c r="C54" s="45" t="str">
        <f t="shared" si="0"/>
        <v/>
      </c>
      <c r="D54" s="25" t="s">
        <v>293</v>
      </c>
    </row>
    <row r="55" spans="1:4">
      <c r="A55" s="101" t="s">
        <v>278</v>
      </c>
      <c r="B55" s="27">
        <v>6697</v>
      </c>
      <c r="C55" s="45" t="str">
        <f t="shared" si="0"/>
        <v/>
      </c>
      <c r="D55" s="25" t="s">
        <v>293</v>
      </c>
    </row>
    <row r="56" spans="1:4">
      <c r="A56" s="101"/>
      <c r="B56" s="27"/>
      <c r="C56" s="45" t="str">
        <f>IF(A56="","Kontrolle Notwendig",IF(B56="","Kontrolle Notwendig",""))</f>
        <v>Kontrolle Notwendig</v>
      </c>
      <c r="D56" s="25" t="s">
        <v>293</v>
      </c>
    </row>
    <row r="57" spans="1:4">
      <c r="A57" s="101"/>
      <c r="B57" s="27"/>
      <c r="C57" s="45" t="str">
        <f t="shared" ref="C57:C120" si="1">IF(A57="","Kontrolle Notwendig",IF(B57="","Kontrolle Notwendig",""))</f>
        <v>Kontrolle Notwendig</v>
      </c>
      <c r="D57" s="25" t="s">
        <v>293</v>
      </c>
    </row>
    <row r="58" spans="1:4">
      <c r="A58" s="101"/>
      <c r="B58" s="27"/>
      <c r="C58" s="45" t="str">
        <f t="shared" si="1"/>
        <v>Kontrolle Notwendig</v>
      </c>
      <c r="D58" s="25" t="s">
        <v>293</v>
      </c>
    </row>
    <row r="59" spans="1:4">
      <c r="A59" s="101"/>
      <c r="B59" s="27"/>
      <c r="C59" s="45" t="str">
        <f t="shared" si="1"/>
        <v>Kontrolle Notwendig</v>
      </c>
      <c r="D59" s="25" t="s">
        <v>293</v>
      </c>
    </row>
    <row r="60" spans="1:4">
      <c r="A60" s="101"/>
      <c r="B60" s="27"/>
      <c r="C60" s="45" t="str">
        <f>IF(A60="","Kontrolle Notwendig",IF(B60="","Kontrolle Notwendig",""))</f>
        <v>Kontrolle Notwendig</v>
      </c>
      <c r="D60" s="25" t="s">
        <v>293</v>
      </c>
    </row>
    <row r="61" spans="1:4">
      <c r="A61" s="103"/>
      <c r="B61" s="27"/>
      <c r="C61" s="45" t="str">
        <f t="shared" si="1"/>
        <v>Kontrolle Notwendig</v>
      </c>
      <c r="D61" s="25" t="s">
        <v>293</v>
      </c>
    </row>
    <row r="62" spans="1:4">
      <c r="A62" s="103"/>
      <c r="B62" s="27"/>
      <c r="C62" s="45" t="str">
        <f t="shared" si="1"/>
        <v>Kontrolle Notwendig</v>
      </c>
      <c r="D62" s="25" t="s">
        <v>293</v>
      </c>
    </row>
    <row r="63" spans="1:4">
      <c r="A63" s="101"/>
      <c r="B63" s="27"/>
      <c r="C63" s="45" t="str">
        <f>IF(A63="","Kontrolle Notwendig",IF(B63="","Kontrolle Notwendig",""))</f>
        <v>Kontrolle Notwendig</v>
      </c>
      <c r="D63" s="25" t="s">
        <v>293</v>
      </c>
    </row>
    <row r="64" spans="1:4">
      <c r="A64" s="103"/>
      <c r="B64" s="27"/>
      <c r="C64" s="45" t="str">
        <f t="shared" si="1"/>
        <v>Kontrolle Notwendig</v>
      </c>
      <c r="D64" s="25" t="s">
        <v>293</v>
      </c>
    </row>
    <row r="65" spans="1:4">
      <c r="A65" s="103"/>
      <c r="B65" s="27"/>
      <c r="C65" s="45" t="str">
        <f t="shared" si="1"/>
        <v>Kontrolle Notwendig</v>
      </c>
      <c r="D65" s="25" t="s">
        <v>293</v>
      </c>
    </row>
    <row r="66" spans="1:4">
      <c r="A66" s="103"/>
      <c r="B66" s="27"/>
      <c r="C66" s="45" t="str">
        <f t="shared" si="1"/>
        <v>Kontrolle Notwendig</v>
      </c>
      <c r="D66" s="25" t="s">
        <v>293</v>
      </c>
    </row>
    <row r="67" spans="1:4">
      <c r="A67" s="103"/>
      <c r="B67" s="27"/>
      <c r="C67" s="45" t="str">
        <f t="shared" si="1"/>
        <v>Kontrolle Notwendig</v>
      </c>
      <c r="D67" s="25" t="s">
        <v>293</v>
      </c>
    </row>
    <row r="68" spans="1:4">
      <c r="A68" s="103"/>
      <c r="B68" s="27"/>
      <c r="C68" s="45" t="str">
        <f t="shared" si="1"/>
        <v>Kontrolle Notwendig</v>
      </c>
      <c r="D68" s="25" t="s">
        <v>293</v>
      </c>
    </row>
    <row r="69" spans="1:4">
      <c r="A69" s="103"/>
      <c r="B69" s="27"/>
      <c r="C69" s="45" t="str">
        <f t="shared" si="1"/>
        <v>Kontrolle Notwendig</v>
      </c>
      <c r="D69" s="25" t="s">
        <v>293</v>
      </c>
    </row>
    <row r="70" spans="1:4">
      <c r="A70" s="103"/>
      <c r="B70" s="27"/>
      <c r="C70" s="45" t="str">
        <f t="shared" si="1"/>
        <v>Kontrolle Notwendig</v>
      </c>
      <c r="D70" s="25" t="s">
        <v>293</v>
      </c>
    </row>
    <row r="71" spans="1:4">
      <c r="A71" s="103"/>
      <c r="B71" s="27"/>
      <c r="C71" s="45" t="str">
        <f t="shared" si="1"/>
        <v>Kontrolle Notwendig</v>
      </c>
      <c r="D71" s="25" t="s">
        <v>293</v>
      </c>
    </row>
    <row r="72" spans="1:4">
      <c r="A72" s="103"/>
      <c r="B72" s="27"/>
      <c r="C72" s="45" t="str">
        <f t="shared" si="1"/>
        <v>Kontrolle Notwendig</v>
      </c>
      <c r="D72" s="25" t="s">
        <v>293</v>
      </c>
    </row>
    <row r="73" spans="1:4">
      <c r="A73" s="103"/>
      <c r="B73" s="27"/>
      <c r="C73" s="45" t="str">
        <f t="shared" si="1"/>
        <v>Kontrolle Notwendig</v>
      </c>
      <c r="D73" s="25" t="s">
        <v>293</v>
      </c>
    </row>
    <row r="74" spans="1:4">
      <c r="A74" s="103"/>
      <c r="B74" s="27"/>
      <c r="C74" s="45" t="str">
        <f t="shared" si="1"/>
        <v>Kontrolle Notwendig</v>
      </c>
      <c r="D74" s="25" t="s">
        <v>293</v>
      </c>
    </row>
    <row r="75" spans="1:4">
      <c r="A75" s="103"/>
      <c r="B75" s="27"/>
      <c r="C75" s="45" t="str">
        <f t="shared" si="1"/>
        <v>Kontrolle Notwendig</v>
      </c>
      <c r="D75" s="25" t="s">
        <v>293</v>
      </c>
    </row>
    <row r="76" spans="1:4">
      <c r="A76" s="103"/>
      <c r="B76" s="27"/>
      <c r="C76" s="45" t="str">
        <f t="shared" si="1"/>
        <v>Kontrolle Notwendig</v>
      </c>
      <c r="D76" s="25" t="s">
        <v>293</v>
      </c>
    </row>
    <row r="77" spans="1:4">
      <c r="A77" s="103"/>
      <c r="B77" s="27"/>
      <c r="C77" s="45" t="str">
        <f t="shared" si="1"/>
        <v>Kontrolle Notwendig</v>
      </c>
      <c r="D77" s="25" t="s">
        <v>293</v>
      </c>
    </row>
    <row r="78" spans="1:4">
      <c r="A78" s="103"/>
      <c r="B78" s="27"/>
      <c r="C78" s="45" t="str">
        <f t="shared" si="1"/>
        <v>Kontrolle Notwendig</v>
      </c>
      <c r="D78" s="25" t="s">
        <v>293</v>
      </c>
    </row>
    <row r="79" spans="1:4">
      <c r="A79" s="103"/>
      <c r="B79" s="27"/>
      <c r="C79" s="45" t="str">
        <f t="shared" si="1"/>
        <v>Kontrolle Notwendig</v>
      </c>
      <c r="D79" s="25" t="s">
        <v>293</v>
      </c>
    </row>
    <row r="80" spans="1:4">
      <c r="A80" s="103"/>
      <c r="B80" s="27"/>
      <c r="C80" s="45" t="str">
        <f t="shared" si="1"/>
        <v>Kontrolle Notwendig</v>
      </c>
      <c r="D80" s="25" t="s">
        <v>293</v>
      </c>
    </row>
    <row r="81" spans="1:4">
      <c r="A81" s="103"/>
      <c r="B81" s="27"/>
      <c r="C81" s="45" t="str">
        <f t="shared" si="1"/>
        <v>Kontrolle Notwendig</v>
      </c>
      <c r="D81" s="25" t="s">
        <v>293</v>
      </c>
    </row>
    <row r="82" spans="1:4">
      <c r="A82" s="103"/>
      <c r="B82" s="27"/>
      <c r="C82" s="45" t="str">
        <f t="shared" si="1"/>
        <v>Kontrolle Notwendig</v>
      </c>
      <c r="D82" s="25" t="s">
        <v>293</v>
      </c>
    </row>
    <row r="83" spans="1:4">
      <c r="A83" s="103"/>
      <c r="B83" s="27"/>
      <c r="C83" s="45" t="str">
        <f t="shared" si="1"/>
        <v>Kontrolle Notwendig</v>
      </c>
      <c r="D83" s="25" t="s">
        <v>293</v>
      </c>
    </row>
    <row r="84" spans="1:4">
      <c r="A84" s="103"/>
      <c r="B84" s="27"/>
      <c r="C84" s="45" t="str">
        <f t="shared" si="1"/>
        <v>Kontrolle Notwendig</v>
      </c>
      <c r="D84" s="25" t="s">
        <v>293</v>
      </c>
    </row>
    <row r="85" spans="1:4">
      <c r="A85" s="103"/>
      <c r="B85" s="27"/>
      <c r="C85" s="45" t="str">
        <f t="shared" si="1"/>
        <v>Kontrolle Notwendig</v>
      </c>
      <c r="D85" s="25" t="s">
        <v>293</v>
      </c>
    </row>
    <row r="86" spans="1:4">
      <c r="A86" s="103"/>
      <c r="B86" s="27"/>
      <c r="C86" s="45" t="str">
        <f t="shared" si="1"/>
        <v>Kontrolle Notwendig</v>
      </c>
      <c r="D86" s="25" t="s">
        <v>293</v>
      </c>
    </row>
    <row r="87" spans="1:4">
      <c r="A87" s="103"/>
      <c r="B87" s="27"/>
      <c r="C87" s="45" t="str">
        <f t="shared" si="1"/>
        <v>Kontrolle Notwendig</v>
      </c>
      <c r="D87" s="25" t="s">
        <v>293</v>
      </c>
    </row>
    <row r="88" spans="1:4">
      <c r="A88" s="103"/>
      <c r="B88" s="27"/>
      <c r="C88" s="45" t="str">
        <f t="shared" si="1"/>
        <v>Kontrolle Notwendig</v>
      </c>
      <c r="D88" s="25" t="s">
        <v>293</v>
      </c>
    </row>
    <row r="89" spans="1:4">
      <c r="A89" s="103"/>
      <c r="B89" s="27"/>
      <c r="C89" s="45" t="str">
        <f t="shared" si="1"/>
        <v>Kontrolle Notwendig</v>
      </c>
      <c r="D89" s="25" t="s">
        <v>293</v>
      </c>
    </row>
    <row r="90" spans="1:4">
      <c r="A90" s="103"/>
      <c r="B90" s="27"/>
      <c r="C90" s="45" t="str">
        <f t="shared" si="1"/>
        <v>Kontrolle Notwendig</v>
      </c>
      <c r="D90" s="25" t="s">
        <v>293</v>
      </c>
    </row>
    <row r="91" spans="1:4">
      <c r="A91" s="103"/>
      <c r="B91" s="27"/>
      <c r="C91" s="45" t="str">
        <f t="shared" si="1"/>
        <v>Kontrolle Notwendig</v>
      </c>
      <c r="D91" s="25" t="s">
        <v>293</v>
      </c>
    </row>
    <row r="92" spans="1:4">
      <c r="A92" s="103"/>
      <c r="B92" s="27"/>
      <c r="C92" s="45" t="str">
        <f t="shared" si="1"/>
        <v>Kontrolle Notwendig</v>
      </c>
      <c r="D92" s="25" t="s">
        <v>293</v>
      </c>
    </row>
    <row r="93" spans="1:4">
      <c r="A93" s="103"/>
      <c r="B93" s="27"/>
      <c r="C93" s="45" t="str">
        <f t="shared" si="1"/>
        <v>Kontrolle Notwendig</v>
      </c>
      <c r="D93" s="25" t="s">
        <v>293</v>
      </c>
    </row>
    <row r="94" spans="1:4">
      <c r="A94" s="103"/>
      <c r="B94" s="27"/>
      <c r="C94" s="45" t="str">
        <f t="shared" si="1"/>
        <v>Kontrolle Notwendig</v>
      </c>
      <c r="D94" s="25" t="s">
        <v>293</v>
      </c>
    </row>
    <row r="95" spans="1:4">
      <c r="A95" s="103"/>
      <c r="B95" s="27"/>
      <c r="C95" s="45" t="str">
        <f t="shared" si="1"/>
        <v>Kontrolle Notwendig</v>
      </c>
      <c r="D95" s="25" t="s">
        <v>293</v>
      </c>
    </row>
    <row r="96" spans="1:4">
      <c r="A96" s="103"/>
      <c r="B96" s="27"/>
      <c r="C96" s="45" t="str">
        <f t="shared" si="1"/>
        <v>Kontrolle Notwendig</v>
      </c>
      <c r="D96" s="25" t="s">
        <v>293</v>
      </c>
    </row>
    <row r="97" spans="1:4">
      <c r="A97" s="103"/>
      <c r="B97" s="27"/>
      <c r="C97" s="45" t="str">
        <f t="shared" si="1"/>
        <v>Kontrolle Notwendig</v>
      </c>
      <c r="D97" s="25" t="s">
        <v>293</v>
      </c>
    </row>
    <row r="98" spans="1:4">
      <c r="A98" s="103"/>
      <c r="B98" s="27"/>
      <c r="C98" s="45" t="str">
        <f t="shared" si="1"/>
        <v>Kontrolle Notwendig</v>
      </c>
      <c r="D98" s="25" t="s">
        <v>293</v>
      </c>
    </row>
    <row r="99" spans="1:4">
      <c r="A99" s="103"/>
      <c r="B99" s="27"/>
      <c r="C99" s="45" t="str">
        <f t="shared" si="1"/>
        <v>Kontrolle Notwendig</v>
      </c>
      <c r="D99" s="25" t="s">
        <v>293</v>
      </c>
    </row>
    <row r="100" spans="1:4">
      <c r="A100" s="103"/>
      <c r="B100" s="27"/>
      <c r="C100" s="45" t="str">
        <f t="shared" si="1"/>
        <v>Kontrolle Notwendig</v>
      </c>
      <c r="D100" s="25" t="s">
        <v>293</v>
      </c>
    </row>
    <row r="101" spans="1:4">
      <c r="A101" s="103"/>
      <c r="B101" s="27"/>
      <c r="C101" s="45" t="str">
        <f t="shared" si="1"/>
        <v>Kontrolle Notwendig</v>
      </c>
      <c r="D101" s="25" t="s">
        <v>293</v>
      </c>
    </row>
    <row r="102" spans="1:4">
      <c r="A102" s="103"/>
      <c r="B102" s="27"/>
      <c r="C102" s="45" t="str">
        <f t="shared" si="1"/>
        <v>Kontrolle Notwendig</v>
      </c>
      <c r="D102" s="25" t="s">
        <v>293</v>
      </c>
    </row>
    <row r="103" spans="1:4">
      <c r="A103" s="103"/>
      <c r="B103" s="27"/>
      <c r="C103" s="45" t="str">
        <f t="shared" si="1"/>
        <v>Kontrolle Notwendig</v>
      </c>
      <c r="D103" s="25" t="s">
        <v>293</v>
      </c>
    </row>
    <row r="104" spans="1:4">
      <c r="A104" s="103"/>
      <c r="B104" s="27"/>
      <c r="C104" s="45" t="str">
        <f t="shared" si="1"/>
        <v>Kontrolle Notwendig</v>
      </c>
      <c r="D104" s="25" t="s">
        <v>293</v>
      </c>
    </row>
    <row r="105" spans="1:4">
      <c r="A105" s="103"/>
      <c r="B105" s="27"/>
      <c r="C105" s="45" t="str">
        <f t="shared" si="1"/>
        <v>Kontrolle Notwendig</v>
      </c>
      <c r="D105" s="25" t="s">
        <v>293</v>
      </c>
    </row>
    <row r="106" spans="1:4">
      <c r="A106" s="103"/>
      <c r="B106" s="27"/>
      <c r="C106" s="45" t="str">
        <f t="shared" si="1"/>
        <v>Kontrolle Notwendig</v>
      </c>
      <c r="D106" s="25" t="s">
        <v>293</v>
      </c>
    </row>
    <row r="107" spans="1:4">
      <c r="A107" s="103"/>
      <c r="B107" s="27"/>
      <c r="C107" s="45" t="str">
        <f t="shared" si="1"/>
        <v>Kontrolle Notwendig</v>
      </c>
      <c r="D107" s="25" t="s">
        <v>293</v>
      </c>
    </row>
    <row r="108" spans="1:4">
      <c r="A108" s="103"/>
      <c r="B108" s="27"/>
      <c r="C108" s="45" t="str">
        <f t="shared" si="1"/>
        <v>Kontrolle Notwendig</v>
      </c>
      <c r="D108" s="25" t="s">
        <v>293</v>
      </c>
    </row>
    <row r="109" spans="1:4">
      <c r="A109" s="103"/>
      <c r="B109" s="27"/>
      <c r="C109" s="45" t="str">
        <f t="shared" si="1"/>
        <v>Kontrolle Notwendig</v>
      </c>
      <c r="D109" s="25" t="s">
        <v>293</v>
      </c>
    </row>
    <row r="110" spans="1:4">
      <c r="A110" s="103"/>
      <c r="B110" s="27"/>
      <c r="C110" s="45" t="str">
        <f t="shared" si="1"/>
        <v>Kontrolle Notwendig</v>
      </c>
      <c r="D110" s="25" t="s">
        <v>293</v>
      </c>
    </row>
    <row r="111" spans="1:4">
      <c r="A111" s="103"/>
      <c r="B111" s="27"/>
      <c r="C111" s="45" t="str">
        <f t="shared" si="1"/>
        <v>Kontrolle Notwendig</v>
      </c>
      <c r="D111" s="25" t="s">
        <v>293</v>
      </c>
    </row>
    <row r="112" spans="1:4">
      <c r="A112" s="103"/>
      <c r="B112" s="27"/>
      <c r="C112" s="45" t="str">
        <f t="shared" si="1"/>
        <v>Kontrolle Notwendig</v>
      </c>
      <c r="D112" s="25" t="s">
        <v>293</v>
      </c>
    </row>
    <row r="113" spans="1:4">
      <c r="A113" s="103"/>
      <c r="B113" s="27"/>
      <c r="C113" s="45" t="str">
        <f t="shared" si="1"/>
        <v>Kontrolle Notwendig</v>
      </c>
      <c r="D113" s="25" t="s">
        <v>293</v>
      </c>
    </row>
    <row r="114" spans="1:4">
      <c r="A114" s="103"/>
      <c r="B114" s="27"/>
      <c r="C114" s="45" t="str">
        <f t="shared" si="1"/>
        <v>Kontrolle Notwendig</v>
      </c>
      <c r="D114" s="25" t="s">
        <v>293</v>
      </c>
    </row>
    <row r="115" spans="1:4">
      <c r="A115" s="103"/>
      <c r="B115" s="27"/>
      <c r="C115" s="45" t="str">
        <f t="shared" si="1"/>
        <v>Kontrolle Notwendig</v>
      </c>
      <c r="D115" s="25" t="s">
        <v>293</v>
      </c>
    </row>
    <row r="116" spans="1:4">
      <c r="A116" s="103"/>
      <c r="B116" s="27"/>
      <c r="C116" s="45" t="str">
        <f t="shared" si="1"/>
        <v>Kontrolle Notwendig</v>
      </c>
      <c r="D116" s="25" t="s">
        <v>293</v>
      </c>
    </row>
    <row r="117" spans="1:4">
      <c r="A117" s="103"/>
      <c r="B117" s="27"/>
      <c r="C117" s="45" t="str">
        <f t="shared" si="1"/>
        <v>Kontrolle Notwendig</v>
      </c>
      <c r="D117" s="25" t="s">
        <v>293</v>
      </c>
    </row>
    <row r="118" spans="1:4">
      <c r="A118" s="103"/>
      <c r="B118" s="27"/>
      <c r="C118" s="45" t="str">
        <f t="shared" si="1"/>
        <v>Kontrolle Notwendig</v>
      </c>
      <c r="D118" s="25" t="s">
        <v>293</v>
      </c>
    </row>
    <row r="119" spans="1:4">
      <c r="A119" s="103"/>
      <c r="B119" s="27"/>
      <c r="C119" s="45" t="str">
        <f t="shared" si="1"/>
        <v>Kontrolle Notwendig</v>
      </c>
      <c r="D119" s="25" t="s">
        <v>293</v>
      </c>
    </row>
    <row r="120" spans="1:4">
      <c r="A120" s="104"/>
      <c r="B120" s="47"/>
      <c r="C120" s="46" t="str">
        <f t="shared" si="1"/>
        <v>Kontrolle Notwendig</v>
      </c>
      <c r="D120" s="25" t="s">
        <v>293</v>
      </c>
    </row>
    <row r="122" spans="1:4">
      <c r="A122" s="27" t="s">
        <v>324</v>
      </c>
    </row>
  </sheetData>
  <mergeCells count="1">
    <mergeCell ref="A1:C1"/>
  </mergeCells>
  <conditionalFormatting sqref="B2:B11 C2:C120 B13:B120 B121:C65536">
    <cfRule type="containsText" dxfId="3" priority="1" operator="containsText" text="Kontrolle Notwendig">
      <formula>NOT(ISERROR(SEARCH("Kontrolle Notwendig",B2)))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5"/>
  <dimension ref="A1:G170"/>
  <sheetViews>
    <sheetView workbookViewId="0">
      <selection activeCell="F116" sqref="F116"/>
    </sheetView>
  </sheetViews>
  <sheetFormatPr baseColWidth="10" defaultColWidth="10.85546875" defaultRowHeight="12.75"/>
  <cols>
    <col min="1" max="1" width="10.85546875" style="11"/>
    <col min="2" max="6" width="10.85546875" style="10"/>
    <col min="7" max="7" width="112.7109375" style="10" customWidth="1"/>
    <col min="8" max="16384" width="10.85546875" style="10"/>
  </cols>
  <sheetData>
    <row r="1" spans="1:7" ht="26.25">
      <c r="A1" s="177" t="s">
        <v>34</v>
      </c>
      <c r="B1" s="177"/>
      <c r="C1" s="177"/>
      <c r="D1" s="177"/>
      <c r="E1" s="177"/>
      <c r="F1" s="177"/>
      <c r="G1" s="177"/>
    </row>
    <row r="2" spans="1:7">
      <c r="G2" s="10" t="s">
        <v>324</v>
      </c>
    </row>
    <row r="8" spans="1:7" ht="58.5" customHeight="1">
      <c r="A8" s="176" t="s">
        <v>331</v>
      </c>
      <c r="B8" s="176"/>
      <c r="C8" s="176"/>
      <c r="D8" s="176"/>
      <c r="E8" s="176"/>
      <c r="F8" s="176"/>
      <c r="G8" s="176"/>
    </row>
    <row r="9" spans="1:7" ht="37.5" customHeight="1">
      <c r="A9" s="175" t="s">
        <v>300</v>
      </c>
      <c r="B9" s="175"/>
      <c r="C9" s="175"/>
      <c r="D9" s="175"/>
      <c r="E9" s="175"/>
      <c r="F9" s="175"/>
      <c r="G9" s="175"/>
    </row>
    <row r="10" spans="1:7" ht="30.75" customHeight="1">
      <c r="A10" s="176" t="s">
        <v>332</v>
      </c>
      <c r="B10" s="176"/>
      <c r="C10" s="176"/>
      <c r="D10" s="176"/>
      <c r="E10" s="176"/>
      <c r="F10" s="176"/>
      <c r="G10" s="176"/>
    </row>
    <row r="12" spans="1:7" ht="174" customHeight="1"/>
    <row r="22" spans="1:7" ht="36.75" customHeight="1">
      <c r="A22" s="175" t="s">
        <v>119</v>
      </c>
      <c r="B22" s="175"/>
      <c r="C22" s="175"/>
      <c r="D22" s="175"/>
      <c r="E22" s="175"/>
      <c r="F22" s="175"/>
      <c r="G22" s="175"/>
    </row>
    <row r="36" spans="1:7" ht="33.75" customHeight="1">
      <c r="A36" s="175" t="s">
        <v>279</v>
      </c>
      <c r="B36" s="175"/>
      <c r="C36" s="175"/>
      <c r="D36" s="175"/>
      <c r="E36" s="175"/>
      <c r="F36" s="175"/>
      <c r="G36" s="175"/>
    </row>
    <row r="37" spans="1:7" ht="60" customHeight="1"/>
    <row r="46" spans="1:7">
      <c r="A46" s="176" t="s">
        <v>35</v>
      </c>
      <c r="B46" s="176"/>
      <c r="C46" s="176"/>
      <c r="D46" s="176"/>
      <c r="E46" s="176"/>
      <c r="F46" s="176"/>
      <c r="G46" s="176"/>
    </row>
    <row r="48" spans="1:7" ht="54.75" customHeight="1"/>
    <row r="53" spans="1:7">
      <c r="A53" s="176"/>
      <c r="B53" s="176"/>
      <c r="C53" s="176"/>
      <c r="D53" s="176"/>
      <c r="E53" s="176"/>
      <c r="F53" s="176"/>
      <c r="G53" s="176"/>
    </row>
    <row r="55" spans="1:7">
      <c r="A55" s="11" t="s">
        <v>36</v>
      </c>
      <c r="B55" s="176" t="s">
        <v>37</v>
      </c>
      <c r="C55" s="176"/>
      <c r="D55" s="176"/>
      <c r="E55" s="176"/>
      <c r="F55" s="176"/>
      <c r="G55" s="176"/>
    </row>
    <row r="56" spans="1:7" ht="26.25" customHeight="1">
      <c r="B56" s="176" t="s">
        <v>38</v>
      </c>
      <c r="C56" s="176"/>
      <c r="D56" s="176"/>
      <c r="E56" s="176"/>
      <c r="F56" s="176"/>
      <c r="G56" s="176"/>
    </row>
    <row r="58" spans="1:7">
      <c r="A58" s="11" t="s">
        <v>39</v>
      </c>
      <c r="B58" s="176" t="s">
        <v>40</v>
      </c>
      <c r="C58" s="176"/>
      <c r="D58" s="176"/>
      <c r="E58" s="176"/>
      <c r="F58" s="176"/>
      <c r="G58" s="176"/>
    </row>
    <row r="59" spans="1:7">
      <c r="B59" s="176" t="s">
        <v>41</v>
      </c>
      <c r="C59" s="176"/>
      <c r="D59" s="176"/>
      <c r="E59" s="176"/>
      <c r="F59" s="176"/>
      <c r="G59" s="176"/>
    </row>
    <row r="61" spans="1:7">
      <c r="A61" s="11" t="s">
        <v>42</v>
      </c>
      <c r="B61" s="10" t="s">
        <v>43</v>
      </c>
    </row>
    <row r="62" spans="1:7" ht="35.25" customHeight="1">
      <c r="B62" s="175" t="s">
        <v>213</v>
      </c>
      <c r="C62" s="175"/>
      <c r="D62" s="175"/>
      <c r="E62" s="175"/>
      <c r="F62" s="175"/>
      <c r="G62" s="175"/>
    </row>
    <row r="63" spans="1:7">
      <c r="B63" s="10" t="s">
        <v>44</v>
      </c>
      <c r="C63" s="10" t="s">
        <v>45</v>
      </c>
    </row>
    <row r="64" spans="1:7">
      <c r="B64" s="10" t="s">
        <v>46</v>
      </c>
      <c r="C64" s="10" t="s">
        <v>47</v>
      </c>
    </row>
    <row r="65" spans="1:7">
      <c r="B65" s="10" t="s">
        <v>48</v>
      </c>
      <c r="C65" s="10" t="s">
        <v>49</v>
      </c>
    </row>
    <row r="67" spans="1:7">
      <c r="A67" s="11" t="s">
        <v>50</v>
      </c>
      <c r="B67" s="10" t="s">
        <v>0</v>
      </c>
    </row>
    <row r="69" spans="1:7">
      <c r="A69" s="11" t="s">
        <v>51</v>
      </c>
      <c r="B69" s="10" t="s">
        <v>320</v>
      </c>
    </row>
    <row r="71" spans="1:7">
      <c r="A71" s="11" t="s">
        <v>53</v>
      </c>
      <c r="B71" s="10" t="s">
        <v>69</v>
      </c>
    </row>
    <row r="73" spans="1:7">
      <c r="A73" s="11" t="s">
        <v>55</v>
      </c>
      <c r="B73" s="10" t="s">
        <v>280</v>
      </c>
    </row>
    <row r="75" spans="1:7">
      <c r="A75" s="11" t="s">
        <v>57</v>
      </c>
      <c r="B75" s="10" t="s">
        <v>282</v>
      </c>
    </row>
    <row r="77" spans="1:7">
      <c r="A77" s="11" t="s">
        <v>60</v>
      </c>
      <c r="B77" s="176" t="s">
        <v>52</v>
      </c>
      <c r="C77" s="176"/>
      <c r="D77" s="176"/>
      <c r="E77" s="176"/>
      <c r="F77" s="176"/>
      <c r="G77" s="176"/>
    </row>
    <row r="78" spans="1:7">
      <c r="B78" s="176" t="s">
        <v>38</v>
      </c>
      <c r="C78" s="176"/>
      <c r="D78" s="176"/>
      <c r="E78" s="176"/>
      <c r="F78" s="176"/>
      <c r="G78" s="176"/>
    </row>
    <row r="79" spans="1:7">
      <c r="B79" s="20"/>
      <c r="C79" s="20"/>
      <c r="D79" s="20"/>
      <c r="E79" s="20"/>
      <c r="F79" s="20"/>
      <c r="G79" s="20"/>
    </row>
    <row r="80" spans="1:7">
      <c r="B80" s="20"/>
      <c r="C80" s="20"/>
      <c r="D80" s="20"/>
      <c r="E80" s="20"/>
      <c r="F80" s="20"/>
      <c r="G80" s="20"/>
    </row>
    <row r="81" spans="1:7">
      <c r="B81" s="20"/>
      <c r="C81" s="20"/>
      <c r="D81" s="20"/>
      <c r="E81" s="20"/>
      <c r="F81" s="20"/>
      <c r="G81" s="20"/>
    </row>
    <row r="82" spans="1:7">
      <c r="B82" s="20"/>
      <c r="C82" s="20"/>
      <c r="D82" s="20"/>
      <c r="E82" s="20"/>
      <c r="F82" s="20"/>
      <c r="G82" s="20"/>
    </row>
    <row r="83" spans="1:7">
      <c r="B83" s="20"/>
      <c r="C83" s="20"/>
      <c r="D83" s="20"/>
      <c r="E83" s="20"/>
      <c r="F83" s="20"/>
      <c r="G83" s="20"/>
    </row>
    <row r="84" spans="1:7">
      <c r="B84" s="20"/>
      <c r="C84" s="20"/>
      <c r="D84" s="20"/>
      <c r="E84" s="20"/>
      <c r="F84" s="20"/>
      <c r="G84" s="20"/>
    </row>
    <row r="85" spans="1:7">
      <c r="B85" s="20"/>
      <c r="C85" s="20"/>
      <c r="D85" s="20"/>
      <c r="E85" s="20"/>
      <c r="F85" s="20"/>
      <c r="G85" s="20"/>
    </row>
    <row r="86" spans="1:7">
      <c r="B86" s="20"/>
      <c r="C86" s="20"/>
      <c r="D86" s="20"/>
      <c r="E86" s="20"/>
      <c r="F86" s="20"/>
      <c r="G86" s="20"/>
    </row>
    <row r="87" spans="1:7">
      <c r="B87" s="20"/>
      <c r="C87" s="20"/>
      <c r="D87" s="20"/>
      <c r="E87" s="20"/>
      <c r="F87" s="20"/>
      <c r="G87" s="20"/>
    </row>
    <row r="88" spans="1:7">
      <c r="B88" s="20"/>
      <c r="C88" s="20"/>
      <c r="D88" s="20"/>
      <c r="E88" s="20"/>
      <c r="F88" s="20"/>
      <c r="G88" s="20"/>
    </row>
    <row r="90" spans="1:7">
      <c r="A90" s="11" t="s">
        <v>283</v>
      </c>
      <c r="B90" s="176" t="s">
        <v>54</v>
      </c>
      <c r="C90" s="176"/>
      <c r="D90" s="176"/>
      <c r="E90" s="176"/>
      <c r="F90" s="176"/>
      <c r="G90" s="176"/>
    </row>
    <row r="91" spans="1:7">
      <c r="B91" s="176" t="s">
        <v>329</v>
      </c>
      <c r="C91" s="176"/>
      <c r="D91" s="176"/>
      <c r="E91" s="176"/>
      <c r="F91" s="176"/>
      <c r="G91" s="176"/>
    </row>
    <row r="93" spans="1:7">
      <c r="A93" s="11" t="s">
        <v>284</v>
      </c>
      <c r="B93" s="10" t="s">
        <v>56</v>
      </c>
    </row>
    <row r="94" spans="1:7">
      <c r="B94" s="176" t="s">
        <v>330</v>
      </c>
      <c r="C94" s="176"/>
      <c r="D94" s="176"/>
      <c r="E94" s="176"/>
      <c r="F94" s="176"/>
      <c r="G94" s="176"/>
    </row>
    <row r="96" spans="1:7">
      <c r="A96" s="11" t="s">
        <v>285</v>
      </c>
      <c r="B96" s="10" t="s">
        <v>58</v>
      </c>
    </row>
    <row r="97" spans="2:7">
      <c r="B97" s="176" t="s">
        <v>59</v>
      </c>
      <c r="C97" s="176"/>
      <c r="D97" s="176"/>
      <c r="E97" s="176"/>
      <c r="F97" s="176"/>
      <c r="G97" s="176"/>
    </row>
    <row r="98" spans="2:7">
      <c r="B98" s="176" t="s">
        <v>120</v>
      </c>
      <c r="C98" s="176"/>
      <c r="D98" s="176"/>
      <c r="E98" s="176"/>
      <c r="F98" s="176"/>
      <c r="G98" s="176"/>
    </row>
    <row r="99" spans="2:7">
      <c r="B99" s="21">
        <v>0.2</v>
      </c>
      <c r="C99" s="20"/>
      <c r="D99" s="176" t="s">
        <v>111</v>
      </c>
      <c r="E99" s="176"/>
      <c r="F99" s="176"/>
      <c r="G99" s="176"/>
    </row>
    <row r="100" spans="2:7">
      <c r="B100" s="21">
        <v>0.1</v>
      </c>
      <c r="C100" s="20"/>
      <c r="D100" s="176" t="s">
        <v>112</v>
      </c>
      <c r="E100" s="176"/>
      <c r="F100" s="176"/>
      <c r="G100" s="176"/>
    </row>
    <row r="101" spans="2:7">
      <c r="B101" s="21">
        <v>0.13</v>
      </c>
      <c r="C101" s="20"/>
      <c r="D101" s="176" t="s">
        <v>134</v>
      </c>
      <c r="E101" s="176"/>
      <c r="F101" s="176"/>
      <c r="G101" s="176"/>
    </row>
    <row r="102" spans="2:7">
      <c r="B102" s="21">
        <v>0.05</v>
      </c>
      <c r="C102" s="20"/>
      <c r="D102" s="176" t="s">
        <v>315</v>
      </c>
      <c r="E102" s="176"/>
      <c r="F102" s="176"/>
      <c r="G102" s="176"/>
    </row>
    <row r="103" spans="2:7">
      <c r="B103" s="21">
        <v>0</v>
      </c>
      <c r="C103" s="20"/>
      <c r="D103" s="176" t="s">
        <v>113</v>
      </c>
      <c r="E103" s="176"/>
      <c r="F103" s="176"/>
      <c r="G103" s="176"/>
    </row>
    <row r="104" spans="2:7">
      <c r="B104" s="22" t="s">
        <v>103</v>
      </c>
      <c r="C104" s="20"/>
      <c r="D104" s="176" t="s">
        <v>114</v>
      </c>
      <c r="E104" s="176"/>
      <c r="F104" s="176"/>
      <c r="G104" s="176"/>
    </row>
    <row r="105" spans="2:7" ht="12.75" customHeight="1">
      <c r="B105" s="22" t="s">
        <v>107</v>
      </c>
      <c r="C105" s="20"/>
      <c r="D105" s="176" t="s">
        <v>115</v>
      </c>
      <c r="E105" s="176"/>
      <c r="F105" s="176"/>
      <c r="G105" s="176"/>
    </row>
    <row r="106" spans="2:7" ht="12.75" customHeight="1">
      <c r="B106" s="22" t="s">
        <v>334</v>
      </c>
      <c r="C106" s="20"/>
      <c r="D106" s="12" t="s">
        <v>335</v>
      </c>
      <c r="E106" s="20"/>
      <c r="F106" s="20"/>
      <c r="G106" s="20"/>
    </row>
    <row r="107" spans="2:7">
      <c r="B107" s="22" t="s">
        <v>209</v>
      </c>
      <c r="C107" s="20"/>
      <c r="D107" s="176" t="s">
        <v>116</v>
      </c>
      <c r="E107" s="176"/>
      <c r="F107" s="176"/>
      <c r="G107" s="176"/>
    </row>
    <row r="108" spans="2:7">
      <c r="B108" s="22" t="s">
        <v>210</v>
      </c>
      <c r="C108" s="20"/>
      <c r="D108" s="176" t="s">
        <v>133</v>
      </c>
      <c r="E108" s="176"/>
      <c r="F108" s="176"/>
      <c r="G108" s="176"/>
    </row>
    <row r="109" spans="2:7">
      <c r="B109" s="22" t="s">
        <v>211</v>
      </c>
      <c r="C109" s="20"/>
      <c r="D109" s="176" t="s">
        <v>117</v>
      </c>
      <c r="E109" s="176"/>
      <c r="F109" s="176"/>
      <c r="G109" s="176"/>
    </row>
    <row r="110" spans="2:7">
      <c r="B110" s="19" t="s">
        <v>19</v>
      </c>
      <c r="C110" s="20"/>
      <c r="D110" s="176" t="s">
        <v>118</v>
      </c>
      <c r="E110" s="176"/>
      <c r="F110" s="176"/>
      <c r="G110" s="176"/>
    </row>
    <row r="111" spans="2:7">
      <c r="B111" s="23" t="s">
        <v>132</v>
      </c>
      <c r="D111" s="176" t="s">
        <v>118</v>
      </c>
      <c r="E111" s="176"/>
      <c r="F111" s="176"/>
      <c r="G111" s="176"/>
    </row>
    <row r="112" spans="2:7">
      <c r="B112" s="19" t="s">
        <v>20</v>
      </c>
      <c r="C112" s="20"/>
      <c r="D112" s="176" t="s">
        <v>118</v>
      </c>
      <c r="E112" s="176"/>
      <c r="F112" s="176"/>
      <c r="G112" s="176"/>
    </row>
    <row r="113" spans="1:7">
      <c r="B113" s="19" t="s">
        <v>136</v>
      </c>
      <c r="C113" s="20"/>
      <c r="D113" s="176" t="s">
        <v>333</v>
      </c>
      <c r="E113" s="176"/>
      <c r="F113" s="176"/>
      <c r="G113" s="176"/>
    </row>
    <row r="114" spans="1:7">
      <c r="B114" s="19" t="s">
        <v>341</v>
      </c>
      <c r="C114" s="20"/>
      <c r="D114" s="12" t="s">
        <v>344</v>
      </c>
      <c r="E114" s="20"/>
      <c r="F114" s="20"/>
      <c r="G114" s="20"/>
    </row>
    <row r="115" spans="1:7">
      <c r="B115" s="19" t="s">
        <v>343</v>
      </c>
      <c r="C115" s="20"/>
      <c r="D115" s="12" t="s">
        <v>344</v>
      </c>
      <c r="E115" s="20"/>
      <c r="F115" s="20"/>
      <c r="G115" s="20"/>
    </row>
    <row r="116" spans="1:7">
      <c r="B116" s="19" t="s">
        <v>342</v>
      </c>
      <c r="C116" s="20"/>
      <c r="D116" s="12" t="s">
        <v>344</v>
      </c>
      <c r="E116" s="20"/>
      <c r="F116" s="20"/>
      <c r="G116" s="20"/>
    </row>
    <row r="117" spans="1:7">
      <c r="B117" s="19"/>
      <c r="C117" s="20"/>
      <c r="D117" s="20"/>
      <c r="E117" s="20"/>
      <c r="F117" s="20"/>
      <c r="G117" s="20"/>
    </row>
    <row r="118" spans="1:7" ht="26.25" customHeight="1">
      <c r="B118" s="176" t="s">
        <v>328</v>
      </c>
      <c r="C118" s="176"/>
      <c r="D118" s="176"/>
      <c r="E118" s="176"/>
      <c r="F118" s="176"/>
      <c r="G118" s="176"/>
    </row>
    <row r="119" spans="1:7">
      <c r="B119" s="20"/>
      <c r="C119" s="20"/>
      <c r="D119" s="20"/>
      <c r="E119" s="20"/>
      <c r="F119" s="20"/>
      <c r="G119" s="20"/>
    </row>
    <row r="120" spans="1:7">
      <c r="A120" s="11" t="s">
        <v>286</v>
      </c>
      <c r="B120" s="10" t="s">
        <v>100</v>
      </c>
    </row>
    <row r="122" spans="1:7">
      <c r="A122" s="11" t="s">
        <v>287</v>
      </c>
      <c r="B122" s="10" t="s">
        <v>321</v>
      </c>
    </row>
    <row r="124" spans="1:7">
      <c r="A124" s="11" t="s">
        <v>70</v>
      </c>
      <c r="B124" s="176" t="s">
        <v>316</v>
      </c>
      <c r="C124" s="176"/>
      <c r="D124" s="176"/>
      <c r="E124" s="176"/>
      <c r="F124" s="176"/>
      <c r="G124" s="176"/>
    </row>
    <row r="126" spans="1:7" ht="12.75" customHeight="1">
      <c r="A126" s="11" t="s">
        <v>101</v>
      </c>
      <c r="B126" s="176" t="s">
        <v>61</v>
      </c>
      <c r="C126" s="176"/>
      <c r="D126" s="176"/>
      <c r="E126" s="176"/>
      <c r="F126" s="176"/>
      <c r="G126" s="176"/>
    </row>
    <row r="128" spans="1:7">
      <c r="A128" s="11" t="s">
        <v>319</v>
      </c>
      <c r="B128" s="176" t="s">
        <v>62</v>
      </c>
      <c r="C128" s="176"/>
      <c r="D128" s="176"/>
      <c r="E128" s="176"/>
      <c r="F128" s="176"/>
      <c r="G128" s="176"/>
    </row>
    <row r="130" spans="1:7" ht="12.75" customHeight="1">
      <c r="A130" s="11" t="s">
        <v>317</v>
      </c>
      <c r="B130" s="176" t="s">
        <v>63</v>
      </c>
      <c r="C130" s="176"/>
      <c r="D130" s="176"/>
      <c r="E130" s="176"/>
      <c r="F130" s="176"/>
      <c r="G130" s="176"/>
    </row>
    <row r="132" spans="1:7">
      <c r="A132" s="11" t="s">
        <v>318</v>
      </c>
      <c r="B132" s="176" t="s">
        <v>64</v>
      </c>
      <c r="C132" s="176"/>
      <c r="D132" s="176"/>
      <c r="E132" s="176"/>
      <c r="F132" s="176"/>
      <c r="G132" s="176"/>
    </row>
    <row r="133" spans="1:7">
      <c r="B133" s="20"/>
      <c r="C133" s="20"/>
      <c r="D133" s="20"/>
      <c r="E133" s="20"/>
      <c r="F133" s="20"/>
      <c r="G133" s="20"/>
    </row>
    <row r="134" spans="1:7">
      <c r="A134" s="11" t="s">
        <v>322</v>
      </c>
      <c r="B134" s="176" t="s">
        <v>323</v>
      </c>
      <c r="C134" s="176"/>
      <c r="D134" s="176"/>
      <c r="E134" s="176"/>
      <c r="F134" s="176"/>
      <c r="G134" s="176"/>
    </row>
    <row r="135" spans="1:7">
      <c r="B135" s="176"/>
      <c r="C135" s="176"/>
      <c r="D135" s="176"/>
      <c r="E135" s="176"/>
      <c r="F135" s="176"/>
      <c r="G135" s="176"/>
    </row>
    <row r="136" spans="1:7">
      <c r="A136" s="11" t="s">
        <v>65</v>
      </c>
      <c r="B136" s="12"/>
      <c r="C136" s="12"/>
      <c r="D136" s="12"/>
      <c r="E136" s="12"/>
      <c r="F136" s="12"/>
      <c r="G136" s="12"/>
    </row>
    <row r="137" spans="1:7">
      <c r="B137" s="12" t="s">
        <v>66</v>
      </c>
      <c r="C137" s="12"/>
      <c r="D137" s="12"/>
      <c r="E137" s="12"/>
      <c r="F137" s="12"/>
      <c r="G137" s="12"/>
    </row>
    <row r="138" spans="1:7">
      <c r="B138" s="176" t="s">
        <v>67</v>
      </c>
      <c r="C138" s="176"/>
      <c r="D138" s="176"/>
      <c r="E138" s="176"/>
      <c r="F138" s="176"/>
      <c r="G138" s="176"/>
    </row>
    <row r="139" spans="1:7">
      <c r="A139" s="10"/>
      <c r="B139" s="176" t="s">
        <v>68</v>
      </c>
      <c r="C139" s="176"/>
      <c r="D139" s="176"/>
      <c r="E139" s="176"/>
      <c r="F139" s="176"/>
      <c r="G139" s="176"/>
    </row>
    <row r="140" spans="1:7">
      <c r="B140" s="176" t="s">
        <v>214</v>
      </c>
      <c r="C140" s="176"/>
      <c r="D140" s="176"/>
      <c r="E140" s="176"/>
      <c r="F140" s="176"/>
      <c r="G140" s="176"/>
    </row>
    <row r="141" spans="1:7">
      <c r="B141" s="20"/>
      <c r="C141" s="20"/>
      <c r="D141" s="20"/>
      <c r="E141" s="20"/>
      <c r="F141" s="20"/>
      <c r="G141" s="20"/>
    </row>
    <row r="142" spans="1:7" ht="26.25" customHeight="1">
      <c r="A142" s="175" t="s">
        <v>121</v>
      </c>
      <c r="B142" s="175"/>
      <c r="C142" s="175"/>
      <c r="D142" s="175"/>
      <c r="E142" s="175"/>
      <c r="F142" s="175"/>
      <c r="G142" s="175"/>
    </row>
    <row r="146" spans="2:7">
      <c r="B146" s="43"/>
      <c r="C146" s="43"/>
      <c r="D146" s="43"/>
      <c r="E146" s="43"/>
      <c r="F146" s="43"/>
      <c r="G146" s="43"/>
    </row>
    <row r="170" spans="1:1">
      <c r="A170" s="11" t="s">
        <v>299</v>
      </c>
    </row>
  </sheetData>
  <sheetProtection sheet="1" objects="1" scenarios="1"/>
  <mergeCells count="46">
    <mergeCell ref="B90:G90"/>
    <mergeCell ref="B134:G134"/>
    <mergeCell ref="B94:G94"/>
    <mergeCell ref="B55:G55"/>
    <mergeCell ref="D104:G104"/>
    <mergeCell ref="D105:G105"/>
    <mergeCell ref="D108:G108"/>
    <mergeCell ref="D103:G103"/>
    <mergeCell ref="B62:G62"/>
    <mergeCell ref="B56:G56"/>
    <mergeCell ref="B58:G58"/>
    <mergeCell ref="B59:G59"/>
    <mergeCell ref="B77:G77"/>
    <mergeCell ref="B78:G78"/>
    <mergeCell ref="B91:G91"/>
    <mergeCell ref="B97:G97"/>
    <mergeCell ref="A1:G1"/>
    <mergeCell ref="A8:G8"/>
    <mergeCell ref="A53:G53"/>
    <mergeCell ref="A46:G46"/>
    <mergeCell ref="A10:G10"/>
    <mergeCell ref="A36:G36"/>
    <mergeCell ref="A22:G22"/>
    <mergeCell ref="A9:G9"/>
    <mergeCell ref="B98:G98"/>
    <mergeCell ref="B126:G126"/>
    <mergeCell ref="B135:G135"/>
    <mergeCell ref="B118:G118"/>
    <mergeCell ref="D112:G112"/>
    <mergeCell ref="D111:G111"/>
    <mergeCell ref="D99:G99"/>
    <mergeCell ref="D100:G100"/>
    <mergeCell ref="D101:G101"/>
    <mergeCell ref="B128:G128"/>
    <mergeCell ref="D109:G109"/>
    <mergeCell ref="D107:G107"/>
    <mergeCell ref="B130:G130"/>
    <mergeCell ref="D102:G102"/>
    <mergeCell ref="A142:G142"/>
    <mergeCell ref="B140:G140"/>
    <mergeCell ref="D110:G110"/>
    <mergeCell ref="B138:G138"/>
    <mergeCell ref="B139:G139"/>
    <mergeCell ref="B132:G132"/>
    <mergeCell ref="D113:G113"/>
    <mergeCell ref="B124:G124"/>
  </mergeCells>
  <pageMargins left="0.7" right="0.7" top="0.78740157499999996" bottom="0.78740157499999996" header="0.3" footer="0.3"/>
  <pageSetup paperSize="9" scale="89" orientation="portrait" r:id="rId1"/>
  <rowBreaks count="1" manualBreakCount="1">
    <brk id="10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5866"/>
  <sheetViews>
    <sheetView workbookViewId="0">
      <pane ySplit="1" topLeftCell="A2" activePane="bottomLeft" state="frozen"/>
      <selection activeCell="F31" sqref="F31"/>
      <selection pane="bottomLeft" activeCell="F2" sqref="F2"/>
    </sheetView>
  </sheetViews>
  <sheetFormatPr baseColWidth="10" defaultRowHeight="12.75"/>
  <cols>
    <col min="1" max="1" width="7" bestFit="1" customWidth="1"/>
    <col min="2" max="2" width="5.85546875" bestFit="1" customWidth="1"/>
    <col min="3" max="3" width="10.85546875" bestFit="1" customWidth="1"/>
    <col min="4" max="5" width="7" bestFit="1" customWidth="1"/>
    <col min="6" max="6" width="10.140625" bestFit="1" customWidth="1"/>
    <col min="7" max="7" width="9" bestFit="1" customWidth="1"/>
    <col min="8" max="8" width="9.28515625" style="32" bestFit="1" customWidth="1"/>
    <col min="9" max="9" width="9.28515625" style="50" customWidth="1"/>
    <col min="10" max="10" width="33.28515625" bestFit="1" customWidth="1"/>
    <col min="11" max="11" width="11" bestFit="1" customWidth="1"/>
    <col min="12" max="12" width="5" bestFit="1" customWidth="1"/>
    <col min="13" max="13" width="8.28515625" bestFit="1" customWidth="1"/>
    <col min="14" max="14" width="12" bestFit="1" customWidth="1"/>
    <col min="15" max="15" width="22" bestFit="1" customWidth="1"/>
  </cols>
  <sheetData>
    <row r="1" spans="1:17">
      <c r="A1" s="6" t="s">
        <v>137</v>
      </c>
      <c r="B1" s="6" t="s">
        <v>138</v>
      </c>
      <c r="C1" s="6" t="s">
        <v>139</v>
      </c>
      <c r="D1" s="6" t="s">
        <v>140</v>
      </c>
      <c r="E1" s="6" t="s">
        <v>141</v>
      </c>
      <c r="F1" s="6" t="s">
        <v>142</v>
      </c>
      <c r="G1" s="6" t="s">
        <v>143</v>
      </c>
      <c r="H1" s="30" t="s">
        <v>144</v>
      </c>
      <c r="I1" s="49" t="s">
        <v>152</v>
      </c>
      <c r="J1" s="6" t="s">
        <v>145</v>
      </c>
      <c r="K1" s="6" t="s">
        <v>146</v>
      </c>
      <c r="L1" s="6" t="s">
        <v>147</v>
      </c>
      <c r="M1" s="6" t="s">
        <v>148</v>
      </c>
      <c r="N1" s="6" t="s">
        <v>149</v>
      </c>
      <c r="O1" s="6" t="s">
        <v>150</v>
      </c>
      <c r="P1" s="6" t="s">
        <v>327</v>
      </c>
    </row>
    <row r="2" spans="1:17">
      <c r="A2" t="str">
        <f>IF(Belegerfassung!C10&lt;&gt;"",0,"")</f>
        <v/>
      </c>
      <c r="B2" t="str">
        <f>IFERROR(VLOOKUP(Belegerfassung!I10,Konten!A:D,2,FALSE),"")</f>
        <v/>
      </c>
      <c r="C2" t="str">
        <f>IF(A2&lt;&gt;"",TEXT(Belegerfassung!C10,"TT.MM.JJJJ"),"")</f>
        <v/>
      </c>
      <c r="D2" t="str">
        <f>IFERROR(VLOOKUP(Belegerfassung!A10,Abfrage!$E$2:$F$20,2,FALSE),"")</f>
        <v/>
      </c>
      <c r="E2" t="str">
        <f>IF(A2&lt;&gt;"",Belegerfassung!B10,"")</f>
        <v/>
      </c>
      <c r="F2" t="str">
        <f>IF(Belegerfassung!L10="","",IF(Belegerfassung!L10&lt;&gt;"",IF(Belegerfassung!L10&lt;&gt;"",IF(Belegerfassung!J10&lt;&gt;0,VLOOKUP(Belegerfassung!L10,Abfrage!$A$2:$C$19,2,),VLOOKUP(Belegerfassung!L10,Abfrage!$A$2:$C$19,3,)),"")))</f>
        <v/>
      </c>
      <c r="G2" t="str">
        <f>IF(A2&lt;&gt;"",1,"")</f>
        <v/>
      </c>
      <c r="H2" s="31" t="str">
        <f>IF(A2&lt;&gt;"",-Belegerfassung!J10+Belegerfassung!K10,"")</f>
        <v/>
      </c>
      <c r="I2" s="49" t="str">
        <f>IFERROR(IF(H2&lt;&gt;"",Belegerfassung!L10*100,""),IF(OR(Belegerfassung!L10="Leistung EU - Erlöse",Belegerfassung!L10="Lieferungen EU-Erlöse",Belegerfassung!L10="EUST",Belegerfassung!L10="Bauleistungen 20%")=TRUE,"",MID(Belegerfassung!L10,4,2)))</f>
        <v/>
      </c>
      <c r="J2" s="6" t="str">
        <f>IF(A2&lt;&gt;"",LEFT(Belegerfassung!D10,40),"")</f>
        <v/>
      </c>
      <c r="K2" t="str">
        <f>IF(A2&lt;&gt;"",VLOOKUP(D2,Abfrage!$F$2:$G$21,2,FALSE),"")</f>
        <v/>
      </c>
      <c r="L2" s="6" t="str">
        <f>IF(Belegerfassung!H10&lt;&gt;"",Belegerfassung!H10,"")</f>
        <v/>
      </c>
      <c r="M2" t="str">
        <f>IFERROR(IF(Belegerfassung!E10&lt;&gt;"",VLOOKUP(Belegerfassung!E10,Abfrage!$L$2:$M$15,2,),""),"")</f>
        <v/>
      </c>
      <c r="N2" t="str">
        <f>IF(A2&lt;&gt;"","E","")</f>
        <v/>
      </c>
      <c r="O2" t="str">
        <f>IF(A2&lt;&gt;"","A","")</f>
        <v/>
      </c>
      <c r="P2" t="str">
        <f>IF(Belegerfassung!G10&lt;&gt;"",CONCATENATE(Belegerfassung!G10,".pdf"),"")</f>
        <v/>
      </c>
    </row>
    <row r="3" spans="1:17">
      <c r="A3" t="str">
        <f>IF(Belegerfassung!C11&lt;&gt;"",0,"")</f>
        <v/>
      </c>
      <c r="B3" t="str">
        <f>IFERROR(VLOOKUP(Belegerfassung!I11,Konten!A:D,2,FALSE),"")</f>
        <v/>
      </c>
      <c r="C3" t="str">
        <f>IF(A3&lt;&gt;"",TEXT(Belegerfassung!C11,"TT.MM.JJJJ"),"")</f>
        <v/>
      </c>
      <c r="D3" t="str">
        <f>IFERROR(VLOOKUP(Belegerfassung!A11,Abfrage!$E$2:$F$20,2,FALSE),"")</f>
        <v/>
      </c>
      <c r="E3" t="str">
        <f>IF(A3&lt;&gt;"",Belegerfassung!B11,"")</f>
        <v/>
      </c>
      <c r="F3" t="str">
        <f>IF(Belegerfassung!L11="","",IF(Belegerfassung!L11&lt;&gt;"",IF(Belegerfassung!L11&lt;&gt;"",IF(Belegerfassung!J11&lt;&gt;0,VLOOKUP(Belegerfassung!L11,Abfrage!$A$2:$C$19,2,),VLOOKUP(Belegerfassung!L11,Abfrage!$A$2:$C$19,3,)),"")))</f>
        <v/>
      </c>
      <c r="G3" t="str">
        <f t="shared" ref="G3:G66" si="0">IF(A3&lt;&gt;"",1,"")</f>
        <v/>
      </c>
      <c r="H3" s="31" t="str">
        <f>IF(A3&lt;&gt;"",-Belegerfassung!J11+Belegerfassung!K11,"")</f>
        <v/>
      </c>
      <c r="I3" s="49" t="str">
        <f>IFERROR(IF(H3&lt;&gt;"",Belegerfassung!L11*100,""),IF(OR(Belegerfassung!L11="Leistung EU - Erlöse",Belegerfassung!L11="Lieferungen EU-Erlöse",Belegerfassung!L11="EUST",Belegerfassung!L11="Bauleistungen 20%")=TRUE,"",MID(Belegerfassung!L11,4,2)))</f>
        <v/>
      </c>
      <c r="J3" s="6" t="str">
        <f>IF(A3&lt;&gt;"",LEFT(Belegerfassung!D11,40),"")</f>
        <v/>
      </c>
      <c r="K3" t="str">
        <f>IF(A3&lt;&gt;"",VLOOKUP(D3,Abfrage!$F$2:$G$21,2,FALSE),"")</f>
        <v/>
      </c>
      <c r="L3" s="6" t="str">
        <f>IF(Belegerfassung!H11&lt;&gt;"",Belegerfassung!H11,"")</f>
        <v/>
      </c>
      <c r="M3" t="str">
        <f>IFERROR(IF(Belegerfassung!E11&lt;&gt;"",VLOOKUP(Belegerfassung!E11,Abfrage!$L$2:$M$15,2,),""),"")</f>
        <v/>
      </c>
      <c r="N3" t="str">
        <f t="shared" ref="N3:N66" si="1">IF(A3&lt;&gt;"","E","")</f>
        <v/>
      </c>
      <c r="O3" t="str">
        <f t="shared" ref="O3:O66" si="2">IF(A3&lt;&gt;"","A","")</f>
        <v/>
      </c>
      <c r="P3" t="str">
        <f>IF(Belegerfassung!G11&lt;&gt;"",CONCATENATE(Belegerfassung!G11,".pdf"),"")</f>
        <v/>
      </c>
      <c r="Q3" s="29"/>
    </row>
    <row r="4" spans="1:17">
      <c r="A4" t="str">
        <f>IF(Belegerfassung!C12&lt;&gt;"",0,"")</f>
        <v/>
      </c>
      <c r="B4" t="str">
        <f>IFERROR(VLOOKUP(Belegerfassung!I12,Konten!A:D,2,FALSE),"")</f>
        <v/>
      </c>
      <c r="C4" t="str">
        <f>IF(A4&lt;&gt;"",TEXT(Belegerfassung!C12,"TT.MM.JJJJ"),"")</f>
        <v/>
      </c>
      <c r="D4" t="str">
        <f>IFERROR(VLOOKUP(Belegerfassung!A12,Abfrage!$E$2:$F$20,2,FALSE),"")</f>
        <v/>
      </c>
      <c r="E4" t="str">
        <f>IF(A4&lt;&gt;"",Belegerfassung!B12,"")</f>
        <v/>
      </c>
      <c r="F4" t="str">
        <f>IF(Belegerfassung!L12="","",IF(Belegerfassung!L12&lt;&gt;"",IF(Belegerfassung!L12&lt;&gt;"",IF(Belegerfassung!J12&lt;&gt;0,VLOOKUP(Belegerfassung!L12,Abfrage!$A$2:$C$19,2,),VLOOKUP(Belegerfassung!L12,Abfrage!$A$2:$C$19,3,)),"")))</f>
        <v/>
      </c>
      <c r="G4" t="str">
        <f t="shared" si="0"/>
        <v/>
      </c>
      <c r="H4" s="31" t="str">
        <f>IF(A4&lt;&gt;"",-Belegerfassung!J12+Belegerfassung!K12,"")</f>
        <v/>
      </c>
      <c r="I4" s="49" t="str">
        <f>IFERROR(IF(H4&lt;&gt;"",Belegerfassung!L12*100,""),IF(OR(Belegerfassung!L12="Leistung EU - Erlöse",Belegerfassung!L12="Lieferungen EU-Erlöse",Belegerfassung!L12="EUST",Belegerfassung!L12="Bauleistungen 20%")=TRUE,"",MID(Belegerfassung!L12,4,2)))</f>
        <v/>
      </c>
      <c r="J4" s="6" t="str">
        <f>IF(A4&lt;&gt;"",LEFT(Belegerfassung!D12,40),"")</f>
        <v/>
      </c>
      <c r="K4" t="str">
        <f>IF(A4&lt;&gt;"",VLOOKUP(D4,Abfrage!$F$2:$G$21,2,FALSE),"")</f>
        <v/>
      </c>
      <c r="L4" s="6" t="str">
        <f>IF(Belegerfassung!H12&lt;&gt;"",Belegerfassung!H12,"")</f>
        <v/>
      </c>
      <c r="M4" t="str">
        <f>IFERROR(IF(Belegerfassung!E12&lt;&gt;"",VLOOKUP(Belegerfassung!E12,Abfrage!$L$2:$M$15,2,),""),"")</f>
        <v/>
      </c>
      <c r="N4" t="str">
        <f t="shared" si="1"/>
        <v/>
      </c>
      <c r="O4" t="str">
        <f t="shared" si="2"/>
        <v/>
      </c>
      <c r="P4" t="str">
        <f>IF(Belegerfassung!G12&lt;&gt;"",CONCATENATE(Belegerfassung!G12,".pdf"),"")</f>
        <v/>
      </c>
    </row>
    <row r="5" spans="1:17">
      <c r="A5" t="str">
        <f>IF(Belegerfassung!C13&lt;&gt;"",0,"")</f>
        <v/>
      </c>
      <c r="B5" t="str">
        <f>IFERROR(VLOOKUP(Belegerfassung!I13,Konten!A:D,2,FALSE),"")</f>
        <v/>
      </c>
      <c r="C5" t="str">
        <f>IF(A5&lt;&gt;"",TEXT(Belegerfassung!C13,"TT.MM.JJJJ"),"")</f>
        <v/>
      </c>
      <c r="D5" t="str">
        <f>IFERROR(VLOOKUP(Belegerfassung!A13,Abfrage!$E$2:$F$20,2,FALSE),"")</f>
        <v/>
      </c>
      <c r="E5" t="str">
        <f>IF(A5&lt;&gt;"",Belegerfassung!B13,"")</f>
        <v/>
      </c>
      <c r="F5" t="str">
        <f>IF(Belegerfassung!L13="","",IF(Belegerfassung!L13&lt;&gt;"",IF(Belegerfassung!L13&lt;&gt;"",IF(Belegerfassung!J13&lt;&gt;0,VLOOKUP(Belegerfassung!L13,Abfrage!$A$2:$C$19,2,),VLOOKUP(Belegerfassung!L13,Abfrage!$A$2:$C$19,3,)),"")))</f>
        <v/>
      </c>
      <c r="G5" t="str">
        <f t="shared" si="0"/>
        <v/>
      </c>
      <c r="H5" s="31" t="str">
        <f>IF(A5&lt;&gt;"",-Belegerfassung!J13+Belegerfassung!K13,"")</f>
        <v/>
      </c>
      <c r="I5" s="49" t="str">
        <f>IFERROR(IF(H5&lt;&gt;"",Belegerfassung!L13*100,""),IF(OR(Belegerfassung!L13="Leistung EU - Erlöse",Belegerfassung!L13="Lieferungen EU-Erlöse",Belegerfassung!L13="EUST",Belegerfassung!L13="Bauleistungen 20%")=TRUE,"",MID(Belegerfassung!L13,4,2)))</f>
        <v/>
      </c>
      <c r="J5" s="6" t="str">
        <f>IF(A5&lt;&gt;"",LEFT(Belegerfassung!D13,40),"")</f>
        <v/>
      </c>
      <c r="K5" t="str">
        <f>IF(A5&lt;&gt;"",VLOOKUP(D5,Abfrage!$F$2:$G$21,2,FALSE),"")</f>
        <v/>
      </c>
      <c r="L5" s="6" t="str">
        <f>IF(Belegerfassung!H13&lt;&gt;"",Belegerfassung!H13,"")</f>
        <v/>
      </c>
      <c r="M5" t="str">
        <f>IFERROR(IF(Belegerfassung!E13&lt;&gt;"",VLOOKUP(Belegerfassung!E13,Abfrage!$L$2:$M$15,2,),""),"")</f>
        <v/>
      </c>
      <c r="N5" t="str">
        <f t="shared" si="1"/>
        <v/>
      </c>
      <c r="O5" t="str">
        <f t="shared" si="2"/>
        <v/>
      </c>
      <c r="P5" t="str">
        <f>IF(Belegerfassung!G13&lt;&gt;"",CONCATENATE(Belegerfassung!G13,".pdf"),"")</f>
        <v/>
      </c>
    </row>
    <row r="6" spans="1:17">
      <c r="A6" t="str">
        <f>IF(Belegerfassung!C14&lt;&gt;"",0,"")</f>
        <v/>
      </c>
      <c r="B6" t="str">
        <f>IFERROR(VLOOKUP(Belegerfassung!I14,Konten!A:D,2,FALSE),"")</f>
        <v/>
      </c>
      <c r="C6" t="str">
        <f>IF(A6&lt;&gt;"",TEXT(Belegerfassung!C14,"TT.MM.JJJJ"),"")</f>
        <v/>
      </c>
      <c r="D6" t="str">
        <f>IFERROR(VLOOKUP(Belegerfassung!A14,Abfrage!$E$2:$F$20,2,FALSE),"")</f>
        <v/>
      </c>
      <c r="E6" t="str">
        <f>IF(A6&lt;&gt;"",Belegerfassung!B14,"")</f>
        <v/>
      </c>
      <c r="F6" t="str">
        <f>IF(Belegerfassung!L14="","",IF(Belegerfassung!L14&lt;&gt;"",IF(Belegerfassung!L14&lt;&gt;"",IF(Belegerfassung!J14&lt;&gt;0,VLOOKUP(Belegerfassung!L14,Abfrage!$A$2:$C$19,2,),VLOOKUP(Belegerfassung!L14,Abfrage!$A$2:$C$19,3,)),"")))</f>
        <v/>
      </c>
      <c r="G6" t="str">
        <f t="shared" si="0"/>
        <v/>
      </c>
      <c r="H6" s="31" t="str">
        <f>IF(A6&lt;&gt;"",-Belegerfassung!J14+Belegerfassung!K14,"")</f>
        <v/>
      </c>
      <c r="I6" s="49" t="str">
        <f>IFERROR(IF(H6&lt;&gt;"",Belegerfassung!L14*100,""),IF(OR(Belegerfassung!L14="Leistung EU - Erlöse",Belegerfassung!L14="Lieferungen EU-Erlöse",Belegerfassung!L14="EUST",Belegerfassung!L14="Bauleistungen 20%")=TRUE,"",MID(Belegerfassung!L14,4,2)))</f>
        <v/>
      </c>
      <c r="J6" s="6" t="str">
        <f>IF(A6&lt;&gt;"",LEFT(Belegerfassung!D14,40),"")</f>
        <v/>
      </c>
      <c r="K6" t="str">
        <f>IF(A6&lt;&gt;"",VLOOKUP(D6,Abfrage!$F$2:$G$21,2,FALSE),"")</f>
        <v/>
      </c>
      <c r="L6" s="6" t="str">
        <f>IF(Belegerfassung!H14&lt;&gt;"",Belegerfassung!H14,"")</f>
        <v/>
      </c>
      <c r="M6" t="str">
        <f>IFERROR(IF(Belegerfassung!E14&lt;&gt;"",VLOOKUP(Belegerfassung!E14,Abfrage!$L$2:$M$15,2,),""),"")</f>
        <v/>
      </c>
      <c r="N6" t="str">
        <f t="shared" si="1"/>
        <v/>
      </c>
      <c r="O6" t="str">
        <f t="shared" si="2"/>
        <v/>
      </c>
      <c r="P6" t="str">
        <f>IF(Belegerfassung!G14&lt;&gt;"",CONCATENATE(Belegerfassung!G14,".pdf"),"")</f>
        <v/>
      </c>
    </row>
    <row r="7" spans="1:17">
      <c r="A7" t="str">
        <f>IF(Belegerfassung!C15&lt;&gt;"",0,"")</f>
        <v/>
      </c>
      <c r="B7" t="str">
        <f>IFERROR(VLOOKUP(Belegerfassung!I15,Konten!A:D,2,FALSE),"")</f>
        <v/>
      </c>
      <c r="C7" t="str">
        <f>IF(A7&lt;&gt;"",TEXT(Belegerfassung!C15,"TT.MM.JJJJ"),"")</f>
        <v/>
      </c>
      <c r="D7" t="str">
        <f>IFERROR(VLOOKUP(Belegerfassung!A15,Abfrage!$E$2:$F$20,2,FALSE),"")</f>
        <v/>
      </c>
      <c r="E7" t="str">
        <f>IF(A7&lt;&gt;"",Belegerfassung!B15,"")</f>
        <v/>
      </c>
      <c r="F7" t="str">
        <f>IF(Belegerfassung!L15="","",IF(Belegerfassung!L15&lt;&gt;"",IF(Belegerfassung!L15&lt;&gt;"",IF(Belegerfassung!J15&lt;&gt;0,VLOOKUP(Belegerfassung!L15,Abfrage!$A$2:$C$19,2,),VLOOKUP(Belegerfassung!L15,Abfrage!$A$2:$C$19,3,)),"")))</f>
        <v/>
      </c>
      <c r="G7" t="str">
        <f t="shared" si="0"/>
        <v/>
      </c>
      <c r="H7" s="31" t="str">
        <f>IF(A7&lt;&gt;"",-Belegerfassung!J15+Belegerfassung!K15,"")</f>
        <v/>
      </c>
      <c r="I7" s="49" t="str">
        <f>IFERROR(IF(H7&lt;&gt;"",Belegerfassung!L15*100,""),IF(OR(Belegerfassung!L15="Leistung EU - Erlöse",Belegerfassung!L15="Lieferungen EU-Erlöse",Belegerfassung!L15="EUST",Belegerfassung!L15="Bauleistungen 20%")=TRUE,"",MID(Belegerfassung!L15,4,2)))</f>
        <v/>
      </c>
      <c r="J7" s="6" t="str">
        <f>IF(A7&lt;&gt;"",LEFT(Belegerfassung!D15,40),"")</f>
        <v/>
      </c>
      <c r="K7" t="str">
        <f>IF(A7&lt;&gt;"",VLOOKUP(D7,Abfrage!$F$2:$G$21,2,FALSE),"")</f>
        <v/>
      </c>
      <c r="L7" s="6" t="str">
        <f>IF(Belegerfassung!H15&lt;&gt;"",Belegerfassung!H15,"")</f>
        <v/>
      </c>
      <c r="M7" t="str">
        <f>IFERROR(IF(Belegerfassung!E15&lt;&gt;"",VLOOKUP(Belegerfassung!E15,Abfrage!$L$2:$M$15,2,),""),"")</f>
        <v/>
      </c>
      <c r="N7" t="str">
        <f t="shared" si="1"/>
        <v/>
      </c>
      <c r="O7" t="str">
        <f t="shared" si="2"/>
        <v/>
      </c>
      <c r="P7" t="str">
        <f>IF(Belegerfassung!G15&lt;&gt;"",CONCATENATE(Belegerfassung!G15,".pdf"),"")</f>
        <v/>
      </c>
    </row>
    <row r="8" spans="1:17">
      <c r="A8" t="str">
        <f>IF(Belegerfassung!C16&lt;&gt;"",0,"")</f>
        <v/>
      </c>
      <c r="B8" t="str">
        <f>IFERROR(VLOOKUP(Belegerfassung!I16,Konten!A:D,2,FALSE),"")</f>
        <v/>
      </c>
      <c r="C8" t="str">
        <f>IF(A8&lt;&gt;"",TEXT(Belegerfassung!C16,"TT.MM.JJJJ"),"")</f>
        <v/>
      </c>
      <c r="D8" t="str">
        <f>IFERROR(VLOOKUP(Belegerfassung!A16,Abfrage!$E$2:$F$20,2,FALSE),"")</f>
        <v/>
      </c>
      <c r="E8" t="str">
        <f>IF(A8&lt;&gt;"",Belegerfassung!B16,"")</f>
        <v/>
      </c>
      <c r="F8" t="str">
        <f>IF(Belegerfassung!L16="","",IF(Belegerfassung!L16&lt;&gt;"",IF(Belegerfassung!L16&lt;&gt;"",IF(Belegerfassung!J16&lt;&gt;0,VLOOKUP(Belegerfassung!L16,Abfrage!$A$2:$C$19,2,),VLOOKUP(Belegerfassung!L16,Abfrage!$A$2:$C$19,3,)),"")))</f>
        <v/>
      </c>
      <c r="G8" t="str">
        <f t="shared" si="0"/>
        <v/>
      </c>
      <c r="H8" s="31" t="str">
        <f>IF(A8&lt;&gt;"",-Belegerfassung!J16+Belegerfassung!K16,"")</f>
        <v/>
      </c>
      <c r="I8" s="49" t="str">
        <f>IFERROR(IF(H8&lt;&gt;"",Belegerfassung!L16*100,""),IF(OR(Belegerfassung!L16="Leistung EU - Erlöse",Belegerfassung!L16="Lieferungen EU-Erlöse",Belegerfassung!L16="EUST",Belegerfassung!L16="Bauleistungen 20%")=TRUE,"",MID(Belegerfassung!L16,4,2)))</f>
        <v/>
      </c>
      <c r="J8" s="6" t="str">
        <f>IF(A8&lt;&gt;"",LEFT(Belegerfassung!D16,40),"")</f>
        <v/>
      </c>
      <c r="K8" t="str">
        <f>IF(A8&lt;&gt;"",VLOOKUP(D8,Abfrage!$F$2:$G$21,2,FALSE),"")</f>
        <v/>
      </c>
      <c r="L8" s="6" t="str">
        <f>IF(Belegerfassung!H16&lt;&gt;"",Belegerfassung!H16,"")</f>
        <v/>
      </c>
      <c r="M8" t="str">
        <f>IFERROR(IF(Belegerfassung!E16&lt;&gt;"",VLOOKUP(Belegerfassung!E16,Abfrage!$L$2:$M$15,2,),""),"")</f>
        <v/>
      </c>
      <c r="N8" t="str">
        <f t="shared" si="1"/>
        <v/>
      </c>
      <c r="O8" t="str">
        <f t="shared" si="2"/>
        <v/>
      </c>
      <c r="P8" t="str">
        <f>IF(Belegerfassung!G16&lt;&gt;"",CONCATENATE(Belegerfassung!G16,".pdf"),"")</f>
        <v/>
      </c>
    </row>
    <row r="9" spans="1:17">
      <c r="A9" t="str">
        <f>IF(Belegerfassung!C17&lt;&gt;"",0,"")</f>
        <v/>
      </c>
      <c r="B9" t="str">
        <f>IFERROR(VLOOKUP(Belegerfassung!I17,Konten!A:D,2,FALSE),"")</f>
        <v/>
      </c>
      <c r="C9" t="str">
        <f>IF(A9&lt;&gt;"",TEXT(Belegerfassung!C17,"TT.MM.JJJJ"),"")</f>
        <v/>
      </c>
      <c r="D9" t="str">
        <f>IFERROR(VLOOKUP(Belegerfassung!A17,Abfrage!$E$2:$F$20,2,FALSE),"")</f>
        <v/>
      </c>
      <c r="E9" t="str">
        <f>IF(A9&lt;&gt;"",Belegerfassung!B17,"")</f>
        <v/>
      </c>
      <c r="F9" t="str">
        <f>IF(Belegerfassung!L17="","",IF(Belegerfassung!L17&lt;&gt;"",IF(Belegerfassung!L17&lt;&gt;"",IF(Belegerfassung!J17&lt;&gt;0,VLOOKUP(Belegerfassung!L17,Abfrage!$A$2:$C$19,2,),VLOOKUP(Belegerfassung!L17,Abfrage!$A$2:$C$19,3,)),"")))</f>
        <v/>
      </c>
      <c r="G9" t="str">
        <f t="shared" si="0"/>
        <v/>
      </c>
      <c r="H9" s="31" t="str">
        <f>IF(A9&lt;&gt;"",-Belegerfassung!J17+Belegerfassung!K17,"")</f>
        <v/>
      </c>
      <c r="I9" s="49" t="str">
        <f>IFERROR(IF(H9&lt;&gt;"",Belegerfassung!L17*100,""),IF(OR(Belegerfassung!L17="Leistung EU - Erlöse",Belegerfassung!L17="Lieferungen EU-Erlöse",Belegerfassung!L17="EUST",Belegerfassung!L17="Bauleistungen 20%")=TRUE,"",MID(Belegerfassung!L17,4,2)))</f>
        <v/>
      </c>
      <c r="J9" s="6" t="str">
        <f>IF(A9&lt;&gt;"",LEFT(Belegerfassung!D17,40),"")</f>
        <v/>
      </c>
      <c r="K9" t="str">
        <f>IF(A9&lt;&gt;"",VLOOKUP(D9,Abfrage!$F$2:$G$21,2,FALSE),"")</f>
        <v/>
      </c>
      <c r="L9" s="6" t="str">
        <f>IF(Belegerfassung!H17&lt;&gt;"",Belegerfassung!H17,"")</f>
        <v/>
      </c>
      <c r="M9" t="str">
        <f>IFERROR(IF(Belegerfassung!E17&lt;&gt;"",VLOOKUP(Belegerfassung!E17,Abfrage!$L$2:$M$15,2,),""),"")</f>
        <v/>
      </c>
      <c r="N9" t="str">
        <f t="shared" si="1"/>
        <v/>
      </c>
      <c r="O9" t="str">
        <f t="shared" si="2"/>
        <v/>
      </c>
      <c r="P9" t="str">
        <f>IF(Belegerfassung!G17&lt;&gt;"",CONCATENATE(Belegerfassung!G17,".pdf"),"")</f>
        <v/>
      </c>
    </row>
    <row r="10" spans="1:17">
      <c r="A10" t="str">
        <f>IF(Belegerfassung!C18&lt;&gt;"",0,"")</f>
        <v/>
      </c>
      <c r="B10" t="str">
        <f>IFERROR(VLOOKUP(Belegerfassung!I18,Konten!A:D,2,FALSE),"")</f>
        <v/>
      </c>
      <c r="C10" t="str">
        <f>IF(A10&lt;&gt;"",TEXT(Belegerfassung!C18,"TT.MM.JJJJ"),"")</f>
        <v/>
      </c>
      <c r="D10" t="str">
        <f>IFERROR(VLOOKUP(Belegerfassung!A18,Abfrage!$E$2:$F$20,2,FALSE),"")</f>
        <v/>
      </c>
      <c r="E10" t="str">
        <f>IF(A10&lt;&gt;"",Belegerfassung!B18,"")</f>
        <v/>
      </c>
      <c r="F10" t="str">
        <f>IF(Belegerfassung!L18="","",IF(Belegerfassung!L18&lt;&gt;"",IF(Belegerfassung!L18&lt;&gt;"",IF(Belegerfassung!J18&lt;&gt;0,VLOOKUP(Belegerfassung!L18,Abfrage!$A$2:$C$19,2,),VLOOKUP(Belegerfassung!L18,Abfrage!$A$2:$C$19,3,)),"")))</f>
        <v/>
      </c>
      <c r="G10" t="str">
        <f t="shared" si="0"/>
        <v/>
      </c>
      <c r="H10" s="31" t="str">
        <f>IF(A10&lt;&gt;"",-Belegerfassung!J18+Belegerfassung!K18,"")</f>
        <v/>
      </c>
      <c r="I10" s="49" t="str">
        <f>IFERROR(IF(H10&lt;&gt;"",Belegerfassung!L18*100,""),IF(OR(Belegerfassung!L18="Leistung EU - Erlöse",Belegerfassung!L18="Lieferungen EU-Erlöse",Belegerfassung!L18="EUST",Belegerfassung!L18="Bauleistungen 20%")=TRUE,"",MID(Belegerfassung!L18,4,2)))</f>
        <v/>
      </c>
      <c r="J10" s="6" t="str">
        <f>IF(A10&lt;&gt;"",LEFT(Belegerfassung!D18,40),"")</f>
        <v/>
      </c>
      <c r="K10" t="str">
        <f>IF(A10&lt;&gt;"",VLOOKUP(D10,Abfrage!$F$2:$G$21,2,FALSE),"")</f>
        <v/>
      </c>
      <c r="L10" s="6" t="str">
        <f>IF(Belegerfassung!H18&lt;&gt;"",Belegerfassung!H18,"")</f>
        <v/>
      </c>
      <c r="M10" t="str">
        <f>IFERROR(IF(Belegerfassung!E18&lt;&gt;"",VLOOKUP(Belegerfassung!E18,Abfrage!$L$2:$M$15,2,),""),"")</f>
        <v/>
      </c>
      <c r="N10" t="str">
        <f t="shared" si="1"/>
        <v/>
      </c>
      <c r="O10" t="str">
        <f t="shared" si="2"/>
        <v/>
      </c>
      <c r="P10" t="str">
        <f>IF(Belegerfassung!G18&lt;&gt;"",CONCATENATE(Belegerfassung!G18,".pdf"),"")</f>
        <v/>
      </c>
    </row>
    <row r="11" spans="1:17">
      <c r="A11" t="str">
        <f>IF(Belegerfassung!C19&lt;&gt;"",0,"")</f>
        <v/>
      </c>
      <c r="B11" t="str">
        <f>IFERROR(VLOOKUP(Belegerfassung!I19,Konten!A:D,2,FALSE),"")</f>
        <v/>
      </c>
      <c r="C11" t="str">
        <f>IF(A11&lt;&gt;"",TEXT(Belegerfassung!C19,"TT.MM.JJJJ"),"")</f>
        <v/>
      </c>
      <c r="D11" t="str">
        <f>IFERROR(VLOOKUP(Belegerfassung!A19,Abfrage!$E$2:$F$20,2,FALSE),"")</f>
        <v/>
      </c>
      <c r="E11" t="str">
        <f>IF(A11&lt;&gt;"",Belegerfassung!B19,"")</f>
        <v/>
      </c>
      <c r="F11" t="str">
        <f>IF(Belegerfassung!L19="","",IF(Belegerfassung!L19&lt;&gt;"",IF(Belegerfassung!L19&lt;&gt;"",IF(Belegerfassung!J19&lt;&gt;0,VLOOKUP(Belegerfassung!L19,Abfrage!$A$2:$C$19,2,),VLOOKUP(Belegerfassung!L19,Abfrage!$A$2:$C$19,3,)),"")))</f>
        <v/>
      </c>
      <c r="G11" t="str">
        <f t="shared" si="0"/>
        <v/>
      </c>
      <c r="H11" s="31" t="str">
        <f>IF(A11&lt;&gt;"",-Belegerfassung!J19+Belegerfassung!K19,"")</f>
        <v/>
      </c>
      <c r="I11" s="49" t="str">
        <f>IFERROR(IF(H11&lt;&gt;"",Belegerfassung!L19*100,""),IF(OR(Belegerfassung!L19="Leistung EU - Erlöse",Belegerfassung!L19="Lieferungen EU-Erlöse",Belegerfassung!L19="EUST",Belegerfassung!L19="Bauleistungen 20%")=TRUE,"",MID(Belegerfassung!L19,4,2)))</f>
        <v/>
      </c>
      <c r="J11" s="6" t="str">
        <f>IF(A11&lt;&gt;"",LEFT(Belegerfassung!D19,40),"")</f>
        <v/>
      </c>
      <c r="K11" t="str">
        <f>IF(A11&lt;&gt;"",VLOOKUP(D11,Abfrage!$F$2:$G$21,2,FALSE),"")</f>
        <v/>
      </c>
      <c r="L11" s="6" t="str">
        <f>IF(Belegerfassung!H19&lt;&gt;"",Belegerfassung!H19,"")</f>
        <v/>
      </c>
      <c r="M11" t="str">
        <f>IFERROR(IF(Belegerfassung!E19&lt;&gt;"",VLOOKUP(Belegerfassung!E19,Abfrage!$L$2:$M$15,2,),""),"")</f>
        <v/>
      </c>
      <c r="N11" t="str">
        <f t="shared" si="1"/>
        <v/>
      </c>
      <c r="O11" t="str">
        <f t="shared" si="2"/>
        <v/>
      </c>
      <c r="P11" t="str">
        <f>IF(Belegerfassung!G19&lt;&gt;"",CONCATENATE(Belegerfassung!G19,".pdf"),"")</f>
        <v/>
      </c>
    </row>
    <row r="12" spans="1:17">
      <c r="A12" t="str">
        <f>IF(Belegerfassung!C20&lt;&gt;"",0,"")</f>
        <v/>
      </c>
      <c r="B12" t="str">
        <f>IFERROR(VLOOKUP(Belegerfassung!I20,Konten!A:D,2,FALSE),"")</f>
        <v/>
      </c>
      <c r="C12" t="str">
        <f>IF(A12&lt;&gt;"",TEXT(Belegerfassung!C20,"TT.MM.JJJJ"),"")</f>
        <v/>
      </c>
      <c r="D12" t="str">
        <f>IFERROR(VLOOKUP(Belegerfassung!A20,Abfrage!$E$2:$F$20,2,FALSE),"")</f>
        <v/>
      </c>
      <c r="E12" t="str">
        <f>IF(A12&lt;&gt;"",Belegerfassung!B20,"")</f>
        <v/>
      </c>
      <c r="F12" t="str">
        <f>IF(Belegerfassung!L20="","",IF(Belegerfassung!L20&lt;&gt;"",IF(Belegerfassung!L20&lt;&gt;"",IF(Belegerfassung!J20&lt;&gt;0,VLOOKUP(Belegerfassung!L20,Abfrage!$A$2:$C$19,2,),VLOOKUP(Belegerfassung!L20,Abfrage!$A$2:$C$19,3,)),"")))</f>
        <v/>
      </c>
      <c r="G12" t="str">
        <f t="shared" si="0"/>
        <v/>
      </c>
      <c r="H12" s="31" t="str">
        <f>IF(A12&lt;&gt;"",-Belegerfassung!J20+Belegerfassung!K20,"")</f>
        <v/>
      </c>
      <c r="I12" s="49" t="str">
        <f>IFERROR(IF(H12&lt;&gt;"",Belegerfassung!L20*100,""),IF(OR(Belegerfassung!L20="Leistung EU - Erlöse",Belegerfassung!L20="Lieferungen EU-Erlöse",Belegerfassung!L20="EUST",Belegerfassung!L20="Bauleistungen 20%")=TRUE,"",MID(Belegerfassung!L20,4,2)))</f>
        <v/>
      </c>
      <c r="J12" s="6" t="str">
        <f>IF(A12&lt;&gt;"",LEFT(Belegerfassung!D20,40),"")</f>
        <v/>
      </c>
      <c r="K12" t="str">
        <f>IF(A12&lt;&gt;"",VLOOKUP(D12,Abfrage!$F$2:$G$21,2,FALSE),"")</f>
        <v/>
      </c>
      <c r="L12" s="6" t="str">
        <f>IF(Belegerfassung!H20&lt;&gt;"",Belegerfassung!H20,"")</f>
        <v/>
      </c>
      <c r="M12" t="str">
        <f>IFERROR(IF(Belegerfassung!E20&lt;&gt;"",VLOOKUP(Belegerfassung!E20,Abfrage!$L$2:$M$15,2,),""),"")</f>
        <v/>
      </c>
      <c r="N12" t="str">
        <f t="shared" si="1"/>
        <v/>
      </c>
      <c r="O12" t="str">
        <f t="shared" si="2"/>
        <v/>
      </c>
      <c r="P12" t="str">
        <f>IF(Belegerfassung!G20&lt;&gt;"",CONCATENATE(Belegerfassung!G20,".pdf"),"")</f>
        <v/>
      </c>
    </row>
    <row r="13" spans="1:17">
      <c r="A13" t="str">
        <f>IF(Belegerfassung!C21&lt;&gt;"",0,"")</f>
        <v/>
      </c>
      <c r="B13" t="str">
        <f>IFERROR(VLOOKUP(Belegerfassung!I21,Konten!A:D,2,FALSE),"")</f>
        <v/>
      </c>
      <c r="C13" t="str">
        <f>IF(A13&lt;&gt;"",TEXT(Belegerfassung!C21,"TT.MM.JJJJ"),"")</f>
        <v/>
      </c>
      <c r="D13" t="str">
        <f>IFERROR(VLOOKUP(Belegerfassung!A21,Abfrage!$E$2:$F$20,2,FALSE),"")</f>
        <v/>
      </c>
      <c r="E13" t="str">
        <f>IF(A13&lt;&gt;"",Belegerfassung!B21,"")</f>
        <v/>
      </c>
      <c r="F13" t="str">
        <f>IF(Belegerfassung!L21="","",IF(Belegerfassung!L21&lt;&gt;"",IF(Belegerfassung!L21&lt;&gt;"",IF(Belegerfassung!J21&lt;&gt;0,VLOOKUP(Belegerfassung!L21,Abfrage!$A$2:$C$19,2,),VLOOKUP(Belegerfassung!L21,Abfrage!$A$2:$C$19,3,)),"")))</f>
        <v/>
      </c>
      <c r="G13" t="str">
        <f t="shared" si="0"/>
        <v/>
      </c>
      <c r="H13" s="31" t="str">
        <f>IF(A13&lt;&gt;"",-Belegerfassung!J21+Belegerfassung!K21,"")</f>
        <v/>
      </c>
      <c r="I13" s="49" t="str">
        <f>IFERROR(IF(H13&lt;&gt;"",Belegerfassung!L21*100,""),IF(OR(Belegerfassung!L21="Leistung EU - Erlöse",Belegerfassung!L21="Lieferungen EU-Erlöse",Belegerfassung!L21="EUST",Belegerfassung!L21="Bauleistungen 20%")=TRUE,"",MID(Belegerfassung!L21,4,2)))</f>
        <v/>
      </c>
      <c r="J13" s="6" t="str">
        <f>IF(A13&lt;&gt;"",LEFT(Belegerfassung!D21,40),"")</f>
        <v/>
      </c>
      <c r="K13" t="str">
        <f>IF(A13&lt;&gt;"",VLOOKUP(D13,Abfrage!$F$2:$G$21,2,FALSE),"")</f>
        <v/>
      </c>
      <c r="L13" s="6" t="str">
        <f>IF(Belegerfassung!H21&lt;&gt;"",Belegerfassung!H21,"")</f>
        <v/>
      </c>
      <c r="M13" t="str">
        <f>IFERROR(IF(Belegerfassung!E21&lt;&gt;"",VLOOKUP(Belegerfassung!E21,Abfrage!$L$2:$M$15,2,),""),"")</f>
        <v/>
      </c>
      <c r="N13" t="str">
        <f t="shared" si="1"/>
        <v/>
      </c>
      <c r="O13" t="str">
        <f t="shared" si="2"/>
        <v/>
      </c>
      <c r="P13" t="str">
        <f>IF(Belegerfassung!G21&lt;&gt;"",CONCATENATE(Belegerfassung!G21,".pdf"),"")</f>
        <v/>
      </c>
    </row>
    <row r="14" spans="1:17">
      <c r="A14" t="str">
        <f>IF(Belegerfassung!C22&lt;&gt;"",0,"")</f>
        <v/>
      </c>
      <c r="B14" t="str">
        <f>IFERROR(VLOOKUP(Belegerfassung!I22,Konten!A:D,2,FALSE),"")</f>
        <v/>
      </c>
      <c r="C14" t="str">
        <f>IF(A14&lt;&gt;"",TEXT(Belegerfassung!C22,"TT.MM.JJJJ"),"")</f>
        <v/>
      </c>
      <c r="D14" t="str">
        <f>IFERROR(VLOOKUP(Belegerfassung!A22,Abfrage!$E$2:$F$20,2,FALSE),"")</f>
        <v/>
      </c>
      <c r="E14" t="str">
        <f>IF(A14&lt;&gt;"",Belegerfassung!B22,"")</f>
        <v/>
      </c>
      <c r="F14" t="str">
        <f>IF(Belegerfassung!L22="","",IF(Belegerfassung!L22&lt;&gt;"",IF(Belegerfassung!L22&lt;&gt;"",IF(Belegerfassung!J22&lt;&gt;0,VLOOKUP(Belegerfassung!L22,Abfrage!$A$2:$C$19,2,),VLOOKUP(Belegerfassung!L22,Abfrage!$A$2:$C$19,3,)),"")))</f>
        <v/>
      </c>
      <c r="G14" t="str">
        <f t="shared" si="0"/>
        <v/>
      </c>
      <c r="H14" s="31" t="str">
        <f>IF(A14&lt;&gt;"",-Belegerfassung!J22+Belegerfassung!K22,"")</f>
        <v/>
      </c>
      <c r="I14" s="49" t="str">
        <f>IFERROR(IF(H14&lt;&gt;"",Belegerfassung!L22*100,""),IF(OR(Belegerfassung!L22="Leistung EU - Erlöse",Belegerfassung!L22="Lieferungen EU-Erlöse",Belegerfassung!L22="EUST",Belegerfassung!L22="Bauleistungen 20%")=TRUE,"",MID(Belegerfassung!L22,4,2)))</f>
        <v/>
      </c>
      <c r="J14" s="6" t="str">
        <f>IF(A14&lt;&gt;"",LEFT(Belegerfassung!D22,40),"")</f>
        <v/>
      </c>
      <c r="K14" t="str">
        <f>IF(A14&lt;&gt;"",VLOOKUP(D14,Abfrage!$F$2:$G$21,2,FALSE),"")</f>
        <v/>
      </c>
      <c r="L14" s="6" t="str">
        <f>IF(Belegerfassung!H22&lt;&gt;"",Belegerfassung!H22,"")</f>
        <v/>
      </c>
      <c r="M14" t="str">
        <f>IFERROR(IF(Belegerfassung!E22&lt;&gt;"",VLOOKUP(Belegerfassung!E22,Abfrage!$L$2:$M$15,2,),""),"")</f>
        <v/>
      </c>
      <c r="N14" t="str">
        <f t="shared" si="1"/>
        <v/>
      </c>
      <c r="O14" t="str">
        <f t="shared" si="2"/>
        <v/>
      </c>
      <c r="P14" t="str">
        <f>IF(Belegerfassung!G22&lt;&gt;"",CONCATENATE(Belegerfassung!G22,".pdf"),"")</f>
        <v/>
      </c>
    </row>
    <row r="15" spans="1:17">
      <c r="A15" t="str">
        <f>IF(Belegerfassung!C23&lt;&gt;"",0,"")</f>
        <v/>
      </c>
      <c r="B15" t="str">
        <f>IFERROR(VLOOKUP(Belegerfassung!I23,Konten!A:D,2,FALSE),"")</f>
        <v/>
      </c>
      <c r="C15" t="str">
        <f>IF(A15&lt;&gt;"",TEXT(Belegerfassung!C23,"TT.MM.JJJJ"),"")</f>
        <v/>
      </c>
      <c r="D15" t="str">
        <f>IFERROR(VLOOKUP(Belegerfassung!A23,Abfrage!$E$2:$F$20,2,FALSE),"")</f>
        <v/>
      </c>
      <c r="E15" t="str">
        <f>IF(A15&lt;&gt;"",Belegerfassung!B23,"")</f>
        <v/>
      </c>
      <c r="F15" t="str">
        <f>IF(Belegerfassung!L23="","",IF(Belegerfassung!L23&lt;&gt;"",IF(Belegerfassung!L23&lt;&gt;"",IF(Belegerfassung!J23&lt;&gt;0,VLOOKUP(Belegerfassung!L23,Abfrage!$A$2:$C$19,2,),VLOOKUP(Belegerfassung!L23,Abfrage!$A$2:$C$19,3,)),"")))</f>
        <v/>
      </c>
      <c r="G15" t="str">
        <f t="shared" si="0"/>
        <v/>
      </c>
      <c r="H15" s="31" t="str">
        <f>IF(A15&lt;&gt;"",-Belegerfassung!J23+Belegerfassung!K23,"")</f>
        <v/>
      </c>
      <c r="I15" s="49" t="str">
        <f>IFERROR(IF(H15&lt;&gt;"",Belegerfassung!L23*100,""),IF(OR(Belegerfassung!L23="Leistung EU - Erlöse",Belegerfassung!L23="Lieferungen EU-Erlöse",Belegerfassung!L23="EUST",Belegerfassung!L23="Bauleistungen 20%")=TRUE,"",MID(Belegerfassung!L23,4,2)))</f>
        <v/>
      </c>
      <c r="J15" s="6" t="str">
        <f>IF(A15&lt;&gt;"",LEFT(Belegerfassung!D23,40),"")</f>
        <v/>
      </c>
      <c r="K15" t="str">
        <f>IF(A15&lt;&gt;"",VLOOKUP(D15,Abfrage!$F$2:$G$21,2,FALSE),"")</f>
        <v/>
      </c>
      <c r="L15" s="6" t="str">
        <f>IF(Belegerfassung!H23&lt;&gt;"",Belegerfassung!H23,"")</f>
        <v/>
      </c>
      <c r="M15" t="str">
        <f>IFERROR(IF(Belegerfassung!E23&lt;&gt;"",VLOOKUP(Belegerfassung!E23,Abfrage!$L$2:$M$15,2,),""),"")</f>
        <v/>
      </c>
      <c r="N15" t="str">
        <f t="shared" si="1"/>
        <v/>
      </c>
      <c r="O15" t="str">
        <f t="shared" si="2"/>
        <v/>
      </c>
      <c r="P15" t="str">
        <f>IF(Belegerfassung!G23&lt;&gt;"",CONCATENATE(Belegerfassung!G23,".pdf"),"")</f>
        <v/>
      </c>
    </row>
    <row r="16" spans="1:17">
      <c r="A16" t="str">
        <f>IF(Belegerfassung!C24&lt;&gt;"",0,"")</f>
        <v/>
      </c>
      <c r="B16" t="str">
        <f>IFERROR(VLOOKUP(Belegerfassung!I24,Konten!A:D,2,FALSE),"")</f>
        <v/>
      </c>
      <c r="C16" t="str">
        <f>IF(A16&lt;&gt;"",TEXT(Belegerfassung!C24,"TT.MM.JJJJ"),"")</f>
        <v/>
      </c>
      <c r="D16" t="str">
        <f>IFERROR(VLOOKUP(Belegerfassung!A24,Abfrage!$E$2:$F$20,2,FALSE),"")</f>
        <v/>
      </c>
      <c r="E16" t="str">
        <f>IF(A16&lt;&gt;"",Belegerfassung!B24,"")</f>
        <v/>
      </c>
      <c r="F16" t="str">
        <f>IF(Belegerfassung!L24="","",IF(Belegerfassung!L24&lt;&gt;"",IF(Belegerfassung!L24&lt;&gt;"",IF(Belegerfassung!J24&lt;&gt;0,VLOOKUP(Belegerfassung!L24,Abfrage!$A$2:$C$19,2,),VLOOKUP(Belegerfassung!L24,Abfrage!$A$2:$C$19,3,)),"")))</f>
        <v/>
      </c>
      <c r="G16" t="str">
        <f t="shared" si="0"/>
        <v/>
      </c>
      <c r="H16" s="31" t="str">
        <f>IF(A16&lt;&gt;"",-Belegerfassung!J24+Belegerfassung!K24,"")</f>
        <v/>
      </c>
      <c r="I16" s="49" t="str">
        <f>IFERROR(IF(H16&lt;&gt;"",Belegerfassung!L24*100,""),IF(OR(Belegerfassung!L24="Leistung EU - Erlöse",Belegerfassung!L24="Lieferungen EU-Erlöse",Belegerfassung!L24="EUST",Belegerfassung!L24="Bauleistungen 20%")=TRUE,"",MID(Belegerfassung!L24,4,2)))</f>
        <v/>
      </c>
      <c r="J16" s="6" t="str">
        <f>IF(A16&lt;&gt;"",LEFT(Belegerfassung!D24,40),"")</f>
        <v/>
      </c>
      <c r="K16" t="str">
        <f>IF(A16&lt;&gt;"",VLOOKUP(D16,Abfrage!$F$2:$G$21,2,FALSE),"")</f>
        <v/>
      </c>
      <c r="L16" s="6" t="str">
        <f>IF(Belegerfassung!H24&lt;&gt;"",Belegerfassung!H24,"")</f>
        <v/>
      </c>
      <c r="M16" t="str">
        <f>IFERROR(IF(Belegerfassung!E24&lt;&gt;"",VLOOKUP(Belegerfassung!E24,Abfrage!$L$2:$M$15,2,),""),"")</f>
        <v/>
      </c>
      <c r="N16" t="str">
        <f t="shared" si="1"/>
        <v/>
      </c>
      <c r="O16" t="str">
        <f t="shared" si="2"/>
        <v/>
      </c>
      <c r="P16" t="str">
        <f>IF(Belegerfassung!G24&lt;&gt;"",CONCATENATE(Belegerfassung!G24,".pdf"),"")</f>
        <v/>
      </c>
    </row>
    <row r="17" spans="1:16">
      <c r="A17" t="str">
        <f>IF(Belegerfassung!C25&lt;&gt;"",0,"")</f>
        <v/>
      </c>
      <c r="B17" t="str">
        <f>IFERROR(VLOOKUP(Belegerfassung!I25,Konten!A:D,2,FALSE),"")</f>
        <v/>
      </c>
      <c r="C17" t="str">
        <f>IF(A17&lt;&gt;"",TEXT(Belegerfassung!C25,"TT.MM.JJJJ"),"")</f>
        <v/>
      </c>
      <c r="D17" t="str">
        <f>IFERROR(VLOOKUP(Belegerfassung!A25,Abfrage!$E$2:$F$20,2,FALSE),"")</f>
        <v/>
      </c>
      <c r="E17" t="str">
        <f>IF(A17&lt;&gt;"",Belegerfassung!B25,"")</f>
        <v/>
      </c>
      <c r="F17" t="str">
        <f>IF(Belegerfassung!L25="","",IF(Belegerfassung!L25&lt;&gt;"",IF(Belegerfassung!L25&lt;&gt;"",IF(Belegerfassung!J25&lt;&gt;0,VLOOKUP(Belegerfassung!L25,Abfrage!$A$2:$C$19,2,),VLOOKUP(Belegerfassung!L25,Abfrage!$A$2:$C$19,3,)),"")))</f>
        <v/>
      </c>
      <c r="G17" t="str">
        <f t="shared" si="0"/>
        <v/>
      </c>
      <c r="H17" s="31" t="str">
        <f>IF(A17&lt;&gt;"",-Belegerfassung!J25+Belegerfassung!K25,"")</f>
        <v/>
      </c>
      <c r="I17" s="49" t="str">
        <f>IFERROR(IF(H17&lt;&gt;"",Belegerfassung!L25*100,""),IF(OR(Belegerfassung!L25="Leistung EU - Erlöse",Belegerfassung!L25="Lieferungen EU-Erlöse",Belegerfassung!L25="EUST",Belegerfassung!L25="Bauleistungen 20%")=TRUE,"",MID(Belegerfassung!L25,4,2)))</f>
        <v/>
      </c>
      <c r="J17" s="6" t="str">
        <f>IF(A17&lt;&gt;"",LEFT(Belegerfassung!D25,40),"")</f>
        <v/>
      </c>
      <c r="K17" t="str">
        <f>IF(A17&lt;&gt;"",VLOOKUP(D17,Abfrage!$F$2:$G$21,2,FALSE),"")</f>
        <v/>
      </c>
      <c r="L17" s="6" t="str">
        <f>IF(Belegerfassung!H25&lt;&gt;"",Belegerfassung!H25,"")</f>
        <v/>
      </c>
      <c r="M17" t="str">
        <f>IFERROR(IF(Belegerfassung!E25&lt;&gt;"",VLOOKUP(Belegerfassung!E25,Abfrage!$L$2:$M$15,2,),""),"")</f>
        <v/>
      </c>
      <c r="N17" t="str">
        <f t="shared" si="1"/>
        <v/>
      </c>
      <c r="O17" t="str">
        <f t="shared" si="2"/>
        <v/>
      </c>
      <c r="P17" t="str">
        <f>IF(Belegerfassung!G25&lt;&gt;"",CONCATENATE(Belegerfassung!G25,".pdf"),"")</f>
        <v/>
      </c>
    </row>
    <row r="18" spans="1:16">
      <c r="A18" t="str">
        <f>IF(Belegerfassung!C26&lt;&gt;"",0,"")</f>
        <v/>
      </c>
      <c r="B18" t="str">
        <f>IFERROR(VLOOKUP(Belegerfassung!I26,Konten!A:D,2,FALSE),"")</f>
        <v/>
      </c>
      <c r="C18" t="str">
        <f>IF(A18&lt;&gt;"",TEXT(Belegerfassung!C26,"TT.MM.JJJJ"),"")</f>
        <v/>
      </c>
      <c r="D18" t="str">
        <f>IFERROR(VLOOKUP(Belegerfassung!A26,Abfrage!$E$2:$F$20,2,FALSE),"")</f>
        <v/>
      </c>
      <c r="E18" t="str">
        <f>IF(A18&lt;&gt;"",Belegerfassung!B26,"")</f>
        <v/>
      </c>
      <c r="F18" t="str">
        <f>IF(Belegerfassung!L26="","",IF(Belegerfassung!L26&lt;&gt;"",IF(Belegerfassung!L26&lt;&gt;"",IF(Belegerfassung!J26&lt;&gt;0,VLOOKUP(Belegerfassung!L26,Abfrage!$A$2:$C$19,2,),VLOOKUP(Belegerfassung!L26,Abfrage!$A$2:$C$19,3,)),"")))</f>
        <v/>
      </c>
      <c r="G18" t="str">
        <f t="shared" si="0"/>
        <v/>
      </c>
      <c r="H18" s="31" t="str">
        <f>IF(A18&lt;&gt;"",-Belegerfassung!J26+Belegerfassung!K26,"")</f>
        <v/>
      </c>
      <c r="I18" s="49" t="str">
        <f>IFERROR(IF(H18&lt;&gt;"",Belegerfassung!L26*100,""),IF(OR(Belegerfassung!L26="Leistung EU - Erlöse",Belegerfassung!L26="Lieferungen EU-Erlöse",Belegerfassung!L26="EUST",Belegerfassung!L26="Bauleistungen 20%")=TRUE,"",MID(Belegerfassung!L26,4,2)))</f>
        <v/>
      </c>
      <c r="J18" s="6" t="str">
        <f>IF(A18&lt;&gt;"",LEFT(Belegerfassung!D26,40),"")</f>
        <v/>
      </c>
      <c r="K18" t="str">
        <f>IF(A18&lt;&gt;"",VLOOKUP(D18,Abfrage!$F$2:$G$21,2,FALSE),"")</f>
        <v/>
      </c>
      <c r="L18" s="6" t="str">
        <f>IF(Belegerfassung!H26&lt;&gt;"",Belegerfassung!H26,"")</f>
        <v/>
      </c>
      <c r="M18" t="str">
        <f>IFERROR(IF(Belegerfassung!E26&lt;&gt;"",VLOOKUP(Belegerfassung!E26,Abfrage!$L$2:$M$15,2,),""),"")</f>
        <v/>
      </c>
      <c r="N18" t="str">
        <f t="shared" si="1"/>
        <v/>
      </c>
      <c r="O18" t="str">
        <f t="shared" si="2"/>
        <v/>
      </c>
      <c r="P18" t="str">
        <f>IF(Belegerfassung!G26&lt;&gt;"",CONCATENATE(Belegerfassung!G26,".pdf"),"")</f>
        <v/>
      </c>
    </row>
    <row r="19" spans="1:16">
      <c r="A19" t="str">
        <f>IF(Belegerfassung!C27&lt;&gt;"",0,"")</f>
        <v/>
      </c>
      <c r="B19" t="str">
        <f>IFERROR(VLOOKUP(Belegerfassung!I27,Konten!A:D,2,FALSE),"")</f>
        <v/>
      </c>
      <c r="C19" t="str">
        <f>IF(A19&lt;&gt;"",TEXT(Belegerfassung!C27,"TT.MM.JJJJ"),"")</f>
        <v/>
      </c>
      <c r="D19" t="str">
        <f>IFERROR(VLOOKUP(Belegerfassung!A27,Abfrage!$E$2:$F$20,2,FALSE),"")</f>
        <v/>
      </c>
      <c r="E19" t="str">
        <f>IF(A19&lt;&gt;"",Belegerfassung!B27,"")</f>
        <v/>
      </c>
      <c r="F19" t="str">
        <f>IF(Belegerfassung!L27="","",IF(Belegerfassung!L27&lt;&gt;"",IF(Belegerfassung!L27&lt;&gt;"",IF(Belegerfassung!J27&lt;&gt;0,VLOOKUP(Belegerfassung!L27,Abfrage!$A$2:$C$19,2,),VLOOKUP(Belegerfassung!L27,Abfrage!$A$2:$C$19,3,)),"")))</f>
        <v/>
      </c>
      <c r="G19" t="str">
        <f t="shared" si="0"/>
        <v/>
      </c>
      <c r="H19" s="31" t="str">
        <f>IF(A19&lt;&gt;"",-Belegerfassung!J27+Belegerfassung!K27,"")</f>
        <v/>
      </c>
      <c r="I19" s="49" t="str">
        <f>IFERROR(IF(H19&lt;&gt;"",Belegerfassung!L27*100,""),IF(OR(Belegerfassung!L27="Leistung EU - Erlöse",Belegerfassung!L27="Lieferungen EU-Erlöse",Belegerfassung!L27="EUST",Belegerfassung!L27="Bauleistungen 20%")=TRUE,"",MID(Belegerfassung!L27,4,2)))</f>
        <v/>
      </c>
      <c r="J19" s="6" t="str">
        <f>IF(A19&lt;&gt;"",LEFT(Belegerfassung!D27,40),"")</f>
        <v/>
      </c>
      <c r="K19" t="str">
        <f>IF(A19&lt;&gt;"",VLOOKUP(D19,Abfrage!$F$2:$G$21,2,FALSE),"")</f>
        <v/>
      </c>
      <c r="L19" s="6" t="str">
        <f>IF(Belegerfassung!H27&lt;&gt;"",Belegerfassung!H27,"")</f>
        <v/>
      </c>
      <c r="M19" t="str">
        <f>IFERROR(IF(Belegerfassung!E27&lt;&gt;"",VLOOKUP(Belegerfassung!E27,Abfrage!$L$2:$M$15,2,),""),"")</f>
        <v/>
      </c>
      <c r="N19" t="str">
        <f t="shared" si="1"/>
        <v/>
      </c>
      <c r="O19" t="str">
        <f t="shared" si="2"/>
        <v/>
      </c>
      <c r="P19" t="str">
        <f>IF(Belegerfassung!G27&lt;&gt;"",CONCATENATE(Belegerfassung!G27,".pdf"),"")</f>
        <v/>
      </c>
    </row>
    <row r="20" spans="1:16">
      <c r="A20" t="str">
        <f>IF(Belegerfassung!C28&lt;&gt;"",0,"")</f>
        <v/>
      </c>
      <c r="B20" t="str">
        <f>IFERROR(VLOOKUP(Belegerfassung!I28,Konten!A:D,2,FALSE),"")</f>
        <v/>
      </c>
      <c r="C20" t="str">
        <f>IF(A20&lt;&gt;"",TEXT(Belegerfassung!C28,"TT.MM.JJJJ"),"")</f>
        <v/>
      </c>
      <c r="D20" t="str">
        <f>IFERROR(VLOOKUP(Belegerfassung!A28,Abfrage!$E$2:$F$20,2,FALSE),"")</f>
        <v/>
      </c>
      <c r="E20" t="str">
        <f>IF(A20&lt;&gt;"",Belegerfassung!B28,"")</f>
        <v/>
      </c>
      <c r="F20" t="str">
        <f>IF(Belegerfassung!L28="","",IF(Belegerfassung!L28&lt;&gt;"",IF(Belegerfassung!L28&lt;&gt;"",IF(Belegerfassung!J28&lt;&gt;0,VLOOKUP(Belegerfassung!L28,Abfrage!$A$2:$C$19,2,),VLOOKUP(Belegerfassung!L28,Abfrage!$A$2:$C$19,3,)),"")))</f>
        <v/>
      </c>
      <c r="G20" t="str">
        <f t="shared" si="0"/>
        <v/>
      </c>
      <c r="H20" s="31" t="str">
        <f>IF(A20&lt;&gt;"",-Belegerfassung!J28+Belegerfassung!K28,"")</f>
        <v/>
      </c>
      <c r="I20" s="49" t="str">
        <f>IFERROR(IF(H20&lt;&gt;"",Belegerfassung!L28*100,""),IF(OR(Belegerfassung!L28="Leistung EU - Erlöse",Belegerfassung!L28="Lieferungen EU-Erlöse",Belegerfassung!L28="EUST",Belegerfassung!L28="Bauleistungen 20%")=TRUE,"",MID(Belegerfassung!L28,4,2)))</f>
        <v/>
      </c>
      <c r="J20" s="6" t="str">
        <f>IF(A20&lt;&gt;"",LEFT(Belegerfassung!D28,40),"")</f>
        <v/>
      </c>
      <c r="K20" t="str">
        <f>IF(A20&lt;&gt;"",VLOOKUP(D20,Abfrage!$F$2:$G$21,2,FALSE),"")</f>
        <v/>
      </c>
      <c r="L20" s="6" t="str">
        <f>IF(Belegerfassung!H28&lt;&gt;"",Belegerfassung!H28,"")</f>
        <v/>
      </c>
      <c r="M20" t="str">
        <f>IFERROR(IF(Belegerfassung!E28&lt;&gt;"",VLOOKUP(Belegerfassung!E28,Abfrage!$L$2:$M$15,2,),""),"")</f>
        <v/>
      </c>
      <c r="N20" t="str">
        <f t="shared" si="1"/>
        <v/>
      </c>
      <c r="O20" t="str">
        <f t="shared" si="2"/>
        <v/>
      </c>
      <c r="P20" t="str">
        <f>IF(Belegerfassung!G28&lt;&gt;"",CONCATENATE(Belegerfassung!G28,".pdf"),"")</f>
        <v/>
      </c>
    </row>
    <row r="21" spans="1:16">
      <c r="A21" t="str">
        <f>IF(Belegerfassung!C29&lt;&gt;"",0,"")</f>
        <v/>
      </c>
      <c r="B21" t="str">
        <f>IFERROR(VLOOKUP(Belegerfassung!I29,Konten!A:D,2,FALSE),"")</f>
        <v/>
      </c>
      <c r="C21" t="str">
        <f>IF(A21&lt;&gt;"",TEXT(Belegerfassung!C29,"TT.MM.JJJJ"),"")</f>
        <v/>
      </c>
      <c r="D21" t="str">
        <f>IFERROR(VLOOKUP(Belegerfassung!A29,Abfrage!$E$2:$F$20,2,FALSE),"")</f>
        <v/>
      </c>
      <c r="E21" t="str">
        <f>IF(A21&lt;&gt;"",Belegerfassung!B29,"")</f>
        <v/>
      </c>
      <c r="F21" t="str">
        <f>IF(Belegerfassung!L29="","",IF(Belegerfassung!L29&lt;&gt;"",IF(Belegerfassung!L29&lt;&gt;"",IF(Belegerfassung!J29&lt;&gt;0,VLOOKUP(Belegerfassung!L29,Abfrage!$A$2:$C$19,2,),VLOOKUP(Belegerfassung!L29,Abfrage!$A$2:$C$19,3,)),"")))</f>
        <v/>
      </c>
      <c r="G21" t="str">
        <f t="shared" si="0"/>
        <v/>
      </c>
      <c r="H21" s="31" t="str">
        <f>IF(A21&lt;&gt;"",-Belegerfassung!J29+Belegerfassung!K29,"")</f>
        <v/>
      </c>
      <c r="I21" s="49" t="str">
        <f>IFERROR(IF(H21&lt;&gt;"",Belegerfassung!L29*100,""),IF(OR(Belegerfassung!L29="Leistung EU - Erlöse",Belegerfassung!L29="Lieferungen EU-Erlöse",Belegerfassung!L29="EUST",Belegerfassung!L29="Bauleistungen 20%")=TRUE,"",MID(Belegerfassung!L29,4,2)))</f>
        <v/>
      </c>
      <c r="J21" s="6" t="str">
        <f>IF(A21&lt;&gt;"",LEFT(Belegerfassung!D29,40),"")</f>
        <v/>
      </c>
      <c r="K21" t="str">
        <f>IF(A21&lt;&gt;"",VLOOKUP(D21,Abfrage!$F$2:$G$21,2,FALSE),"")</f>
        <v/>
      </c>
      <c r="L21" s="6" t="str">
        <f>IF(Belegerfassung!H29&lt;&gt;"",Belegerfassung!H29,"")</f>
        <v/>
      </c>
      <c r="M21" t="str">
        <f>IFERROR(IF(Belegerfassung!E29&lt;&gt;"",VLOOKUP(Belegerfassung!E29,Abfrage!$L$2:$M$15,2,),""),"")</f>
        <v/>
      </c>
      <c r="N21" t="str">
        <f t="shared" si="1"/>
        <v/>
      </c>
      <c r="O21" t="str">
        <f t="shared" si="2"/>
        <v/>
      </c>
      <c r="P21" t="str">
        <f>IF(Belegerfassung!G29&lt;&gt;"",CONCATENATE(Belegerfassung!G29,".pdf"),"")</f>
        <v/>
      </c>
    </row>
    <row r="22" spans="1:16">
      <c r="A22" t="str">
        <f>IF(Belegerfassung!C30&lt;&gt;"",0,"")</f>
        <v/>
      </c>
      <c r="B22" t="str">
        <f>IFERROR(VLOOKUP(Belegerfassung!I30,Konten!A:D,2,FALSE),"")</f>
        <v/>
      </c>
      <c r="C22" t="str">
        <f>IF(A22&lt;&gt;"",TEXT(Belegerfassung!C30,"TT.MM.JJJJ"),"")</f>
        <v/>
      </c>
      <c r="D22" t="str">
        <f>IFERROR(VLOOKUP(Belegerfassung!A30,Abfrage!$E$2:$F$20,2,FALSE),"")</f>
        <v/>
      </c>
      <c r="E22" t="str">
        <f>IF(A22&lt;&gt;"",Belegerfassung!B30,"")</f>
        <v/>
      </c>
      <c r="F22" t="str">
        <f>IF(Belegerfassung!L30="","",IF(Belegerfassung!L30&lt;&gt;"",IF(Belegerfassung!L30&lt;&gt;"",IF(Belegerfassung!J30&lt;&gt;0,VLOOKUP(Belegerfassung!L30,Abfrage!$A$2:$C$19,2,),VLOOKUP(Belegerfassung!L30,Abfrage!$A$2:$C$19,3,)),"")))</f>
        <v/>
      </c>
      <c r="G22" t="str">
        <f t="shared" si="0"/>
        <v/>
      </c>
      <c r="H22" s="31" t="str">
        <f>IF(A22&lt;&gt;"",-Belegerfassung!J30+Belegerfassung!K30,"")</f>
        <v/>
      </c>
      <c r="I22" s="49" t="str">
        <f>IFERROR(IF(H22&lt;&gt;"",Belegerfassung!L30*100,""),IF(OR(Belegerfassung!L30="Leistung EU - Erlöse",Belegerfassung!L30="Lieferungen EU-Erlöse",Belegerfassung!L30="EUST",Belegerfassung!L30="Bauleistungen 20%")=TRUE,"",MID(Belegerfassung!L30,4,2)))</f>
        <v/>
      </c>
      <c r="J22" s="6" t="str">
        <f>IF(A22&lt;&gt;"",LEFT(Belegerfassung!D30,40),"")</f>
        <v/>
      </c>
      <c r="K22" t="str">
        <f>IF(A22&lt;&gt;"",VLOOKUP(D22,Abfrage!$F$2:$G$21,2,FALSE),"")</f>
        <v/>
      </c>
      <c r="L22" s="6" t="str">
        <f>IF(Belegerfassung!H30&lt;&gt;"",Belegerfassung!H30,"")</f>
        <v/>
      </c>
      <c r="M22" t="str">
        <f>IFERROR(IF(Belegerfassung!E30&lt;&gt;"",VLOOKUP(Belegerfassung!E30,Abfrage!$L$2:$M$15,2,),""),"")</f>
        <v/>
      </c>
      <c r="N22" t="str">
        <f t="shared" si="1"/>
        <v/>
      </c>
      <c r="O22" t="str">
        <f t="shared" si="2"/>
        <v/>
      </c>
      <c r="P22" t="str">
        <f>IF(Belegerfassung!G30&lt;&gt;"",CONCATENATE(Belegerfassung!G30,".pdf"),"")</f>
        <v/>
      </c>
    </row>
    <row r="23" spans="1:16">
      <c r="A23" t="str">
        <f>IF(Belegerfassung!C31&lt;&gt;"",0,"")</f>
        <v/>
      </c>
      <c r="B23" t="str">
        <f>IFERROR(VLOOKUP(Belegerfassung!I31,Konten!A:D,2,FALSE),"")</f>
        <v/>
      </c>
      <c r="C23" t="str">
        <f>IF(A23&lt;&gt;"",TEXT(Belegerfassung!C31,"TT.MM.JJJJ"),"")</f>
        <v/>
      </c>
      <c r="D23" t="str">
        <f>IFERROR(VLOOKUP(Belegerfassung!A31,Abfrage!$E$2:$F$20,2,FALSE),"")</f>
        <v/>
      </c>
      <c r="E23" t="str">
        <f>IF(A23&lt;&gt;"",Belegerfassung!B31,"")</f>
        <v/>
      </c>
      <c r="F23" t="str">
        <f>IF(Belegerfassung!L31="","",IF(Belegerfassung!L31&lt;&gt;"",IF(Belegerfassung!L31&lt;&gt;"",IF(Belegerfassung!J31&lt;&gt;0,VLOOKUP(Belegerfassung!L31,Abfrage!$A$2:$C$19,2,),VLOOKUP(Belegerfassung!L31,Abfrage!$A$2:$C$19,3,)),"")))</f>
        <v/>
      </c>
      <c r="G23" t="str">
        <f t="shared" si="0"/>
        <v/>
      </c>
      <c r="H23" s="31" t="str">
        <f>IF(A23&lt;&gt;"",-Belegerfassung!J31+Belegerfassung!K31,"")</f>
        <v/>
      </c>
      <c r="I23" s="49" t="str">
        <f>IFERROR(IF(H23&lt;&gt;"",Belegerfassung!L31*100,""),IF(OR(Belegerfassung!L31="Leistung EU - Erlöse",Belegerfassung!L31="Lieferungen EU-Erlöse",Belegerfassung!L31="EUST",Belegerfassung!L31="Bauleistungen 20%")=TRUE,"",MID(Belegerfassung!L31,4,2)))</f>
        <v/>
      </c>
      <c r="J23" s="6" t="str">
        <f>IF(A23&lt;&gt;"",LEFT(Belegerfassung!D31,40),"")</f>
        <v/>
      </c>
      <c r="K23" t="str">
        <f>IF(A23&lt;&gt;"",VLOOKUP(D23,Abfrage!$F$2:$G$21,2,FALSE),"")</f>
        <v/>
      </c>
      <c r="L23" s="6" t="str">
        <f>IF(Belegerfassung!H31&lt;&gt;"",Belegerfassung!H31,"")</f>
        <v/>
      </c>
      <c r="M23" t="str">
        <f>IFERROR(IF(Belegerfassung!E31&lt;&gt;"",VLOOKUP(Belegerfassung!E31,Abfrage!$L$2:$M$15,2,),""),"")</f>
        <v/>
      </c>
      <c r="N23" t="str">
        <f t="shared" si="1"/>
        <v/>
      </c>
      <c r="O23" t="str">
        <f t="shared" si="2"/>
        <v/>
      </c>
      <c r="P23" t="str">
        <f>IF(Belegerfassung!G31&lt;&gt;"",CONCATENATE(Belegerfassung!G31,".pdf"),"")</f>
        <v/>
      </c>
    </row>
    <row r="24" spans="1:16">
      <c r="A24" t="str">
        <f>IF(Belegerfassung!C32&lt;&gt;"",0,"")</f>
        <v/>
      </c>
      <c r="B24" t="str">
        <f>IFERROR(VLOOKUP(Belegerfassung!I32,Konten!A:D,2,FALSE),"")</f>
        <v/>
      </c>
      <c r="C24" t="str">
        <f>IF(A24&lt;&gt;"",TEXT(Belegerfassung!C32,"TT.MM.JJJJ"),"")</f>
        <v/>
      </c>
      <c r="D24" t="str">
        <f>IFERROR(VLOOKUP(Belegerfassung!A32,Abfrage!$E$2:$F$20,2,FALSE),"")</f>
        <v/>
      </c>
      <c r="E24" t="str">
        <f>IF(A24&lt;&gt;"",Belegerfassung!B32,"")</f>
        <v/>
      </c>
      <c r="F24" t="str">
        <f>IF(Belegerfassung!L32="","",IF(Belegerfassung!L32&lt;&gt;"",IF(Belegerfassung!L32&lt;&gt;"",IF(Belegerfassung!J32&lt;&gt;0,VLOOKUP(Belegerfassung!L32,Abfrage!$A$2:$C$19,2,),VLOOKUP(Belegerfassung!L32,Abfrage!$A$2:$C$19,3,)),"")))</f>
        <v/>
      </c>
      <c r="G24" t="str">
        <f t="shared" si="0"/>
        <v/>
      </c>
      <c r="H24" s="31" t="str">
        <f>IF(A24&lt;&gt;"",-Belegerfassung!J32+Belegerfassung!K32,"")</f>
        <v/>
      </c>
      <c r="I24" s="49" t="str">
        <f>IFERROR(IF(H24&lt;&gt;"",Belegerfassung!L32*100,""),IF(OR(Belegerfassung!L32="Leistung EU - Erlöse",Belegerfassung!L32="Lieferungen EU-Erlöse",Belegerfassung!L32="EUST",Belegerfassung!L32="Bauleistungen 20%")=TRUE,"",MID(Belegerfassung!L32,4,2)))</f>
        <v/>
      </c>
      <c r="J24" s="6" t="str">
        <f>IF(A24&lt;&gt;"",LEFT(Belegerfassung!D32,40),"")</f>
        <v/>
      </c>
      <c r="K24" t="str">
        <f>IF(A24&lt;&gt;"",VLOOKUP(D24,Abfrage!$F$2:$G$21,2,FALSE),"")</f>
        <v/>
      </c>
      <c r="L24" s="6" t="str">
        <f>IF(Belegerfassung!H32&lt;&gt;"",Belegerfassung!H32,"")</f>
        <v/>
      </c>
      <c r="M24" t="str">
        <f>IFERROR(IF(Belegerfassung!E32&lt;&gt;"",VLOOKUP(Belegerfassung!E32,Abfrage!$L$2:$M$15,2,),""),"")</f>
        <v/>
      </c>
      <c r="N24" t="str">
        <f t="shared" si="1"/>
        <v/>
      </c>
      <c r="O24" t="str">
        <f t="shared" si="2"/>
        <v/>
      </c>
      <c r="P24" t="str">
        <f>IF(Belegerfassung!G32&lt;&gt;"",CONCATENATE(Belegerfassung!G32,".pdf"),"")</f>
        <v/>
      </c>
    </row>
    <row r="25" spans="1:16">
      <c r="A25" t="str">
        <f>IF(Belegerfassung!C33&lt;&gt;"",0,"")</f>
        <v/>
      </c>
      <c r="B25" t="str">
        <f>IFERROR(VLOOKUP(Belegerfassung!I33,Konten!A:D,2,FALSE),"")</f>
        <v/>
      </c>
      <c r="C25" t="str">
        <f>IF(A25&lt;&gt;"",TEXT(Belegerfassung!C33,"TT.MM.JJJJ"),"")</f>
        <v/>
      </c>
      <c r="D25" t="str">
        <f>IFERROR(VLOOKUP(Belegerfassung!A33,Abfrage!$E$2:$F$20,2,FALSE),"")</f>
        <v/>
      </c>
      <c r="E25" t="str">
        <f>IF(A25&lt;&gt;"",Belegerfassung!B33,"")</f>
        <v/>
      </c>
      <c r="F25" t="str">
        <f>IF(Belegerfassung!L33="","",IF(Belegerfassung!L33&lt;&gt;"",IF(Belegerfassung!L33&lt;&gt;"",IF(Belegerfassung!J33&lt;&gt;0,VLOOKUP(Belegerfassung!L33,Abfrage!$A$2:$C$19,2,),VLOOKUP(Belegerfassung!L33,Abfrage!$A$2:$C$19,3,)),"")))</f>
        <v/>
      </c>
      <c r="G25" t="str">
        <f t="shared" si="0"/>
        <v/>
      </c>
      <c r="H25" s="31" t="str">
        <f>IF(A25&lt;&gt;"",-Belegerfassung!J33+Belegerfassung!K33,"")</f>
        <v/>
      </c>
      <c r="I25" s="49" t="str">
        <f>IFERROR(IF(H25&lt;&gt;"",Belegerfassung!L33*100,""),IF(OR(Belegerfassung!L33="Leistung EU - Erlöse",Belegerfassung!L33="Lieferungen EU-Erlöse",Belegerfassung!L33="EUST",Belegerfassung!L33="Bauleistungen 20%")=TRUE,"",MID(Belegerfassung!L33,4,2)))</f>
        <v/>
      </c>
      <c r="J25" s="6" t="str">
        <f>IF(A25&lt;&gt;"",LEFT(Belegerfassung!D33,40),"")</f>
        <v/>
      </c>
      <c r="K25" t="str">
        <f>IF(A25&lt;&gt;"",VLOOKUP(D25,Abfrage!$F$2:$G$21,2,FALSE),"")</f>
        <v/>
      </c>
      <c r="L25" s="6" t="str">
        <f>IF(Belegerfassung!H33&lt;&gt;"",Belegerfassung!H33,"")</f>
        <v/>
      </c>
      <c r="M25" t="str">
        <f>IFERROR(IF(Belegerfassung!E33&lt;&gt;"",VLOOKUP(Belegerfassung!E33,Abfrage!$L$2:$M$15,2,),""),"")</f>
        <v/>
      </c>
      <c r="N25" t="str">
        <f t="shared" si="1"/>
        <v/>
      </c>
      <c r="O25" t="str">
        <f t="shared" si="2"/>
        <v/>
      </c>
      <c r="P25" t="str">
        <f>IF(Belegerfassung!G33&lt;&gt;"",CONCATENATE(Belegerfassung!G33,".pdf"),"")</f>
        <v/>
      </c>
    </row>
    <row r="26" spans="1:16">
      <c r="A26" t="str">
        <f>IF(Belegerfassung!C34&lt;&gt;"",0,"")</f>
        <v/>
      </c>
      <c r="B26" t="str">
        <f>IFERROR(VLOOKUP(Belegerfassung!I34,Konten!A:D,2,FALSE),"")</f>
        <v/>
      </c>
      <c r="C26" t="str">
        <f>IF(A26&lt;&gt;"",TEXT(Belegerfassung!C34,"TT.MM.JJJJ"),"")</f>
        <v/>
      </c>
      <c r="D26" t="str">
        <f>IFERROR(VLOOKUP(Belegerfassung!A34,Abfrage!$E$2:$F$20,2,FALSE),"")</f>
        <v/>
      </c>
      <c r="E26" t="str">
        <f>IF(A26&lt;&gt;"",Belegerfassung!B34,"")</f>
        <v/>
      </c>
      <c r="F26" t="str">
        <f>IF(Belegerfassung!L34="","",IF(Belegerfassung!L34&lt;&gt;"",IF(Belegerfassung!L34&lt;&gt;"",IF(Belegerfassung!J34&lt;&gt;0,VLOOKUP(Belegerfassung!L34,Abfrage!$A$2:$C$19,2,),VLOOKUP(Belegerfassung!L34,Abfrage!$A$2:$C$19,3,)),"")))</f>
        <v/>
      </c>
      <c r="G26" t="str">
        <f t="shared" si="0"/>
        <v/>
      </c>
      <c r="H26" s="31" t="str">
        <f>IF(A26&lt;&gt;"",-Belegerfassung!J34+Belegerfassung!K34,"")</f>
        <v/>
      </c>
      <c r="I26" s="49" t="str">
        <f>IFERROR(IF(H26&lt;&gt;"",Belegerfassung!L34*100,""),IF(OR(Belegerfassung!L34="Leistung EU - Erlöse",Belegerfassung!L34="Lieferungen EU-Erlöse",Belegerfassung!L34="EUST",Belegerfassung!L34="Bauleistungen 20%")=TRUE,"",MID(Belegerfassung!L34,4,2)))</f>
        <v/>
      </c>
      <c r="J26" s="6" t="str">
        <f>IF(A26&lt;&gt;"",LEFT(Belegerfassung!D34,40),"")</f>
        <v/>
      </c>
      <c r="K26" t="str">
        <f>IF(A26&lt;&gt;"",VLOOKUP(D26,Abfrage!$F$2:$G$21,2,FALSE),"")</f>
        <v/>
      </c>
      <c r="L26" s="6" t="str">
        <f>IF(Belegerfassung!H34&lt;&gt;"",Belegerfassung!H34,"")</f>
        <v/>
      </c>
      <c r="M26" t="str">
        <f>IFERROR(IF(Belegerfassung!E34&lt;&gt;"",VLOOKUP(Belegerfassung!E34,Abfrage!$L$2:$M$15,2,),""),"")</f>
        <v/>
      </c>
      <c r="N26" t="str">
        <f t="shared" si="1"/>
        <v/>
      </c>
      <c r="O26" t="str">
        <f t="shared" si="2"/>
        <v/>
      </c>
      <c r="P26" t="str">
        <f>IF(Belegerfassung!G34&lt;&gt;"",CONCATENATE(Belegerfassung!G34,".pdf"),"")</f>
        <v/>
      </c>
    </row>
    <row r="27" spans="1:16">
      <c r="A27" t="str">
        <f>IF(Belegerfassung!C35&lt;&gt;"",0,"")</f>
        <v/>
      </c>
      <c r="B27" t="str">
        <f>IFERROR(VLOOKUP(Belegerfassung!I35,Konten!A:D,2,FALSE),"")</f>
        <v/>
      </c>
      <c r="C27" t="str">
        <f>IF(A27&lt;&gt;"",TEXT(Belegerfassung!C35,"TT.MM.JJJJ"),"")</f>
        <v/>
      </c>
      <c r="D27" t="str">
        <f>IFERROR(VLOOKUP(Belegerfassung!A35,Abfrage!$E$2:$F$20,2,FALSE),"")</f>
        <v/>
      </c>
      <c r="E27" t="str">
        <f>IF(A27&lt;&gt;"",Belegerfassung!B35,"")</f>
        <v/>
      </c>
      <c r="F27" t="str">
        <f>IF(Belegerfassung!L35="","",IF(Belegerfassung!L35&lt;&gt;"",IF(Belegerfassung!L35&lt;&gt;"",IF(Belegerfassung!J35&lt;&gt;0,VLOOKUP(Belegerfassung!L35,Abfrage!$A$2:$C$19,2,),VLOOKUP(Belegerfassung!L35,Abfrage!$A$2:$C$19,3,)),"")))</f>
        <v/>
      </c>
      <c r="G27" t="str">
        <f t="shared" si="0"/>
        <v/>
      </c>
      <c r="H27" s="31" t="str">
        <f>IF(A27&lt;&gt;"",-Belegerfassung!J35+Belegerfassung!K35,"")</f>
        <v/>
      </c>
      <c r="I27" s="49" t="str">
        <f>IFERROR(IF(H27&lt;&gt;"",Belegerfassung!L35*100,""),IF(OR(Belegerfassung!L35="Leistung EU - Erlöse",Belegerfassung!L35="Lieferungen EU-Erlöse",Belegerfassung!L35="EUST",Belegerfassung!L35="Bauleistungen 20%")=TRUE,"",MID(Belegerfassung!L35,4,2)))</f>
        <v/>
      </c>
      <c r="J27" s="6" t="str">
        <f>IF(A27&lt;&gt;"",LEFT(Belegerfassung!D35,40),"")</f>
        <v/>
      </c>
      <c r="K27" t="str">
        <f>IF(A27&lt;&gt;"",VLOOKUP(D27,Abfrage!$F$2:$G$21,2,FALSE),"")</f>
        <v/>
      </c>
      <c r="L27" s="6" t="str">
        <f>IF(Belegerfassung!H35&lt;&gt;"",Belegerfassung!H35,"")</f>
        <v/>
      </c>
      <c r="M27" t="str">
        <f>IFERROR(IF(Belegerfassung!E35&lt;&gt;"",VLOOKUP(Belegerfassung!E35,Abfrage!$L$2:$M$15,2,),""),"")</f>
        <v/>
      </c>
      <c r="N27" t="str">
        <f t="shared" si="1"/>
        <v/>
      </c>
      <c r="O27" t="str">
        <f t="shared" si="2"/>
        <v/>
      </c>
      <c r="P27" t="str">
        <f>IF(Belegerfassung!G35&lt;&gt;"",CONCATENATE(Belegerfassung!G35,".pdf"),"")</f>
        <v/>
      </c>
    </row>
    <row r="28" spans="1:16">
      <c r="A28" t="str">
        <f>IF(Belegerfassung!C36&lt;&gt;"",0,"")</f>
        <v/>
      </c>
      <c r="B28" t="str">
        <f>IFERROR(VLOOKUP(Belegerfassung!I36,Konten!A:D,2,FALSE),"")</f>
        <v/>
      </c>
      <c r="C28" t="str">
        <f>IF(A28&lt;&gt;"",TEXT(Belegerfassung!C36,"TT.MM.JJJJ"),"")</f>
        <v/>
      </c>
      <c r="D28" t="str">
        <f>IFERROR(VLOOKUP(Belegerfassung!A36,Abfrage!$E$2:$F$20,2,FALSE),"")</f>
        <v/>
      </c>
      <c r="E28" t="str">
        <f>IF(A28&lt;&gt;"",Belegerfassung!B36,"")</f>
        <v/>
      </c>
      <c r="F28" t="str">
        <f>IF(Belegerfassung!L36="","",IF(Belegerfassung!L36&lt;&gt;"",IF(Belegerfassung!L36&lt;&gt;"",IF(Belegerfassung!J36&lt;&gt;0,VLOOKUP(Belegerfassung!L36,Abfrage!$A$2:$C$19,2,),VLOOKUP(Belegerfassung!L36,Abfrage!$A$2:$C$19,3,)),"")))</f>
        <v/>
      </c>
      <c r="G28" t="str">
        <f t="shared" si="0"/>
        <v/>
      </c>
      <c r="H28" s="31" t="str">
        <f>IF(A28&lt;&gt;"",-Belegerfassung!J36+Belegerfassung!K36,"")</f>
        <v/>
      </c>
      <c r="I28" s="49" t="str">
        <f>IFERROR(IF(H28&lt;&gt;"",Belegerfassung!L36*100,""),IF(OR(Belegerfassung!L36="Leistung EU - Erlöse",Belegerfassung!L36="Lieferungen EU-Erlöse",Belegerfassung!L36="EUST",Belegerfassung!L36="Bauleistungen 20%")=TRUE,"",MID(Belegerfassung!L36,4,2)))</f>
        <v/>
      </c>
      <c r="J28" s="6" t="str">
        <f>IF(A28&lt;&gt;"",LEFT(Belegerfassung!D36,40),"")</f>
        <v/>
      </c>
      <c r="K28" t="str">
        <f>IF(A28&lt;&gt;"",VLOOKUP(D28,Abfrage!$F$2:$G$21,2,FALSE),"")</f>
        <v/>
      </c>
      <c r="L28" s="6" t="str">
        <f>IF(Belegerfassung!H36&lt;&gt;"",Belegerfassung!H36,"")</f>
        <v/>
      </c>
      <c r="M28" t="str">
        <f>IFERROR(IF(Belegerfassung!E36&lt;&gt;"",VLOOKUP(Belegerfassung!E36,Abfrage!$L$2:$M$15,2,),""),"")</f>
        <v/>
      </c>
      <c r="N28" t="str">
        <f t="shared" si="1"/>
        <v/>
      </c>
      <c r="O28" t="str">
        <f t="shared" si="2"/>
        <v/>
      </c>
      <c r="P28" t="str">
        <f>IF(Belegerfassung!G36&lt;&gt;"",CONCATENATE(Belegerfassung!G36,".pdf"),"")</f>
        <v/>
      </c>
    </row>
    <row r="29" spans="1:16">
      <c r="A29" t="str">
        <f>IF(Belegerfassung!C37&lt;&gt;"",0,"")</f>
        <v/>
      </c>
      <c r="B29" t="str">
        <f>IFERROR(VLOOKUP(Belegerfassung!I37,Konten!A:D,2,FALSE),"")</f>
        <v/>
      </c>
      <c r="C29" t="str">
        <f>IF(A29&lt;&gt;"",TEXT(Belegerfassung!C37,"TT.MM.JJJJ"),"")</f>
        <v/>
      </c>
      <c r="D29" t="str">
        <f>IFERROR(VLOOKUP(Belegerfassung!A37,Abfrage!$E$2:$F$20,2,FALSE),"")</f>
        <v/>
      </c>
      <c r="E29" t="str">
        <f>IF(A29&lt;&gt;"",Belegerfassung!B37,"")</f>
        <v/>
      </c>
      <c r="F29" t="str">
        <f>IF(Belegerfassung!L37="","",IF(Belegerfassung!L37&lt;&gt;"",IF(Belegerfassung!L37&lt;&gt;"",IF(Belegerfassung!J37&lt;&gt;0,VLOOKUP(Belegerfassung!L37,Abfrage!$A$2:$C$19,2,),VLOOKUP(Belegerfassung!L37,Abfrage!$A$2:$C$19,3,)),"")))</f>
        <v/>
      </c>
      <c r="G29" t="str">
        <f t="shared" si="0"/>
        <v/>
      </c>
      <c r="H29" s="31" t="str">
        <f>IF(A29&lt;&gt;"",-Belegerfassung!J37+Belegerfassung!K37,"")</f>
        <v/>
      </c>
      <c r="I29" s="49" t="str">
        <f>IFERROR(IF(H29&lt;&gt;"",Belegerfassung!L37*100,""),IF(OR(Belegerfassung!L37="Leistung EU - Erlöse",Belegerfassung!L37="Lieferungen EU-Erlöse",Belegerfassung!L37="EUST",Belegerfassung!L37="Bauleistungen 20%")=TRUE,"",MID(Belegerfassung!L37,4,2)))</f>
        <v/>
      </c>
      <c r="J29" s="6" t="str">
        <f>IF(A29&lt;&gt;"",LEFT(Belegerfassung!D37,40),"")</f>
        <v/>
      </c>
      <c r="K29" t="str">
        <f>IF(A29&lt;&gt;"",VLOOKUP(D29,Abfrage!$F$2:$G$21,2,FALSE),"")</f>
        <v/>
      </c>
      <c r="L29" s="6" t="str">
        <f>IF(Belegerfassung!H37&lt;&gt;"",Belegerfassung!H37,"")</f>
        <v/>
      </c>
      <c r="M29" t="str">
        <f>IFERROR(IF(Belegerfassung!E37&lt;&gt;"",VLOOKUP(Belegerfassung!E37,Abfrage!$L$2:$M$15,2,),""),"")</f>
        <v/>
      </c>
      <c r="N29" t="str">
        <f t="shared" si="1"/>
        <v/>
      </c>
      <c r="O29" t="str">
        <f t="shared" si="2"/>
        <v/>
      </c>
      <c r="P29" t="str">
        <f>IF(Belegerfassung!G37&lt;&gt;"",CONCATENATE(Belegerfassung!G37,".pdf"),"")</f>
        <v/>
      </c>
    </row>
    <row r="30" spans="1:16">
      <c r="A30" t="str">
        <f>IF(Belegerfassung!C38&lt;&gt;"",0,"")</f>
        <v/>
      </c>
      <c r="B30" t="str">
        <f>IFERROR(VLOOKUP(Belegerfassung!I38,Konten!A:D,2,FALSE),"")</f>
        <v/>
      </c>
      <c r="C30" t="str">
        <f>IF(A30&lt;&gt;"",TEXT(Belegerfassung!C38,"TT.MM.JJJJ"),"")</f>
        <v/>
      </c>
      <c r="D30" t="str">
        <f>IFERROR(VLOOKUP(Belegerfassung!A38,Abfrage!$E$2:$F$20,2,FALSE),"")</f>
        <v/>
      </c>
      <c r="E30" t="str">
        <f>IF(A30&lt;&gt;"",Belegerfassung!B38,"")</f>
        <v/>
      </c>
      <c r="F30" t="str">
        <f>IF(Belegerfassung!L38="","",IF(Belegerfassung!L38&lt;&gt;"",IF(Belegerfassung!L38&lt;&gt;"",IF(Belegerfassung!J38&lt;&gt;0,VLOOKUP(Belegerfassung!L38,Abfrage!$A$2:$C$19,2,),VLOOKUP(Belegerfassung!L38,Abfrage!$A$2:$C$19,3,)),"")))</f>
        <v/>
      </c>
      <c r="G30" t="str">
        <f t="shared" si="0"/>
        <v/>
      </c>
      <c r="H30" s="31" t="str">
        <f>IF(A30&lt;&gt;"",-Belegerfassung!J38+Belegerfassung!K38,"")</f>
        <v/>
      </c>
      <c r="I30" s="49" t="str">
        <f>IFERROR(IF(H30&lt;&gt;"",Belegerfassung!L38*100,""),IF(OR(Belegerfassung!L38="Leistung EU - Erlöse",Belegerfassung!L38="Lieferungen EU-Erlöse",Belegerfassung!L38="EUST",Belegerfassung!L38="Bauleistungen 20%")=TRUE,"",MID(Belegerfassung!L38,4,2)))</f>
        <v/>
      </c>
      <c r="J30" s="6" t="str">
        <f>IF(A30&lt;&gt;"",LEFT(Belegerfassung!D38,40),"")</f>
        <v/>
      </c>
      <c r="K30" t="str">
        <f>IF(A30&lt;&gt;"",VLOOKUP(D30,Abfrage!$F$2:$G$21,2,FALSE),"")</f>
        <v/>
      </c>
      <c r="L30" s="6" t="str">
        <f>IF(Belegerfassung!H38&lt;&gt;"",Belegerfassung!H38,"")</f>
        <v/>
      </c>
      <c r="M30" t="str">
        <f>IFERROR(IF(Belegerfassung!E38&lt;&gt;"",VLOOKUP(Belegerfassung!E38,Abfrage!$L$2:$M$15,2,),""),"")</f>
        <v/>
      </c>
      <c r="N30" t="str">
        <f t="shared" si="1"/>
        <v/>
      </c>
      <c r="O30" t="str">
        <f t="shared" si="2"/>
        <v/>
      </c>
      <c r="P30" t="str">
        <f>IF(Belegerfassung!G38&lt;&gt;"",CONCATENATE(Belegerfassung!G38,".pdf"),"")</f>
        <v/>
      </c>
    </row>
    <row r="31" spans="1:16">
      <c r="A31" t="str">
        <f>IF(Belegerfassung!C39&lt;&gt;"",0,"")</f>
        <v/>
      </c>
      <c r="B31" t="str">
        <f>IFERROR(VLOOKUP(Belegerfassung!I39,Konten!A:D,2,FALSE),"")</f>
        <v/>
      </c>
      <c r="C31" t="str">
        <f>IF(A31&lt;&gt;"",TEXT(Belegerfassung!C39,"TT.MM.JJJJ"),"")</f>
        <v/>
      </c>
      <c r="D31" t="str">
        <f>IFERROR(VLOOKUP(Belegerfassung!A39,Abfrage!$E$2:$F$20,2,FALSE),"")</f>
        <v/>
      </c>
      <c r="E31" t="str">
        <f>IF(A31&lt;&gt;"",Belegerfassung!B39,"")</f>
        <v/>
      </c>
      <c r="F31" t="str">
        <f>IF(Belegerfassung!L39="","",IF(Belegerfassung!L39&lt;&gt;"",IF(Belegerfassung!L39&lt;&gt;"",IF(Belegerfassung!J39&lt;&gt;0,VLOOKUP(Belegerfassung!L39,Abfrage!$A$2:$C$19,2,),VLOOKUP(Belegerfassung!L39,Abfrage!$A$2:$C$19,3,)),"")))</f>
        <v/>
      </c>
      <c r="G31" t="str">
        <f t="shared" si="0"/>
        <v/>
      </c>
      <c r="H31" s="31" t="str">
        <f>IF(A31&lt;&gt;"",-Belegerfassung!J39+Belegerfassung!K39,"")</f>
        <v/>
      </c>
      <c r="I31" s="49" t="str">
        <f>IFERROR(IF(H31&lt;&gt;"",Belegerfassung!L39*100,""),IF(OR(Belegerfassung!L39="Leistung EU - Erlöse",Belegerfassung!L39="Lieferungen EU-Erlöse",Belegerfassung!L39="EUST",Belegerfassung!L39="Bauleistungen 20%")=TRUE,"",MID(Belegerfassung!L39,4,2)))</f>
        <v/>
      </c>
      <c r="J31" s="6" t="str">
        <f>IF(A31&lt;&gt;"",LEFT(Belegerfassung!D39,40),"")</f>
        <v/>
      </c>
      <c r="K31" t="str">
        <f>IF(A31&lt;&gt;"",VLOOKUP(D31,Abfrage!$F$2:$G$21,2,FALSE),"")</f>
        <v/>
      </c>
      <c r="L31" s="6" t="str">
        <f>IF(Belegerfassung!H39&lt;&gt;"",Belegerfassung!H39,"")</f>
        <v/>
      </c>
      <c r="M31" t="str">
        <f>IFERROR(IF(Belegerfassung!E39&lt;&gt;"",VLOOKUP(Belegerfassung!E39,Abfrage!$L$2:$M$15,2,),""),"")</f>
        <v/>
      </c>
      <c r="N31" t="str">
        <f t="shared" si="1"/>
        <v/>
      </c>
      <c r="O31" t="str">
        <f t="shared" si="2"/>
        <v/>
      </c>
      <c r="P31" t="str">
        <f>IF(Belegerfassung!G39&lt;&gt;"",CONCATENATE(Belegerfassung!G39,".pdf"),"")</f>
        <v/>
      </c>
    </row>
    <row r="32" spans="1:16">
      <c r="A32" t="str">
        <f>IF(Belegerfassung!C40&lt;&gt;"",0,"")</f>
        <v/>
      </c>
      <c r="B32" t="str">
        <f>IFERROR(VLOOKUP(Belegerfassung!I40,Konten!A:D,2,FALSE),"")</f>
        <v/>
      </c>
      <c r="C32" t="str">
        <f>IF(A32&lt;&gt;"",TEXT(Belegerfassung!C40,"TT.MM.JJJJ"),"")</f>
        <v/>
      </c>
      <c r="D32" t="str">
        <f>IFERROR(VLOOKUP(Belegerfassung!A40,Abfrage!$E$2:$F$20,2,FALSE),"")</f>
        <v/>
      </c>
      <c r="E32" t="str">
        <f>IF(A32&lt;&gt;"",Belegerfassung!B40,"")</f>
        <v/>
      </c>
      <c r="F32" t="str">
        <f>IF(Belegerfassung!L40="","",IF(Belegerfassung!L40&lt;&gt;"",IF(Belegerfassung!L40&lt;&gt;"",IF(Belegerfassung!J40&lt;&gt;0,VLOOKUP(Belegerfassung!L40,Abfrage!$A$2:$C$19,2,),VLOOKUP(Belegerfassung!L40,Abfrage!$A$2:$C$19,3,)),"")))</f>
        <v/>
      </c>
      <c r="G32" t="str">
        <f t="shared" si="0"/>
        <v/>
      </c>
      <c r="H32" s="31" t="str">
        <f>IF(A32&lt;&gt;"",-Belegerfassung!J40+Belegerfassung!K40,"")</f>
        <v/>
      </c>
      <c r="I32" s="49" t="str">
        <f>IFERROR(IF(H32&lt;&gt;"",Belegerfassung!L40*100,""),IF(OR(Belegerfassung!L40="Leistung EU - Erlöse",Belegerfassung!L40="Lieferungen EU-Erlöse",Belegerfassung!L40="EUST",Belegerfassung!L40="Bauleistungen 20%")=TRUE,"",MID(Belegerfassung!L40,4,2)))</f>
        <v/>
      </c>
      <c r="J32" s="6" t="str">
        <f>IF(A32&lt;&gt;"",LEFT(Belegerfassung!D40,40),"")</f>
        <v/>
      </c>
      <c r="K32" t="str">
        <f>IF(A32&lt;&gt;"",VLOOKUP(D32,Abfrage!$F$2:$G$21,2,FALSE),"")</f>
        <v/>
      </c>
      <c r="L32" s="6" t="str">
        <f>IF(Belegerfassung!H40&lt;&gt;"",Belegerfassung!H40,"")</f>
        <v/>
      </c>
      <c r="M32" t="str">
        <f>IFERROR(IF(Belegerfassung!E40&lt;&gt;"",VLOOKUP(Belegerfassung!E40,Abfrage!$L$2:$M$15,2,),""),"")</f>
        <v/>
      </c>
      <c r="N32" t="str">
        <f t="shared" si="1"/>
        <v/>
      </c>
      <c r="O32" t="str">
        <f t="shared" si="2"/>
        <v/>
      </c>
      <c r="P32" t="str">
        <f>IF(Belegerfassung!G40&lt;&gt;"",CONCATENATE(Belegerfassung!G40,".pdf"),"")</f>
        <v/>
      </c>
    </row>
    <row r="33" spans="1:16">
      <c r="A33" t="str">
        <f>IF(Belegerfassung!C41&lt;&gt;"",0,"")</f>
        <v/>
      </c>
      <c r="B33" t="str">
        <f>IFERROR(VLOOKUP(Belegerfassung!I41,Konten!A:D,2,FALSE),"")</f>
        <v/>
      </c>
      <c r="C33" t="str">
        <f>IF(A33&lt;&gt;"",TEXT(Belegerfassung!C41,"TT.MM.JJJJ"),"")</f>
        <v/>
      </c>
      <c r="D33" t="str">
        <f>IFERROR(VLOOKUP(Belegerfassung!A41,Abfrage!$E$2:$F$20,2,FALSE),"")</f>
        <v/>
      </c>
      <c r="E33" t="str">
        <f>IF(A33&lt;&gt;"",Belegerfassung!B41,"")</f>
        <v/>
      </c>
      <c r="F33" t="str">
        <f>IF(Belegerfassung!L41="","",IF(Belegerfassung!L41&lt;&gt;"",IF(Belegerfassung!L41&lt;&gt;"",IF(Belegerfassung!J41&lt;&gt;0,VLOOKUP(Belegerfassung!L41,Abfrage!$A$2:$C$19,2,),VLOOKUP(Belegerfassung!L41,Abfrage!$A$2:$C$19,3,)),"")))</f>
        <v/>
      </c>
      <c r="G33" t="str">
        <f t="shared" si="0"/>
        <v/>
      </c>
      <c r="H33" s="31" t="str">
        <f>IF(A33&lt;&gt;"",-Belegerfassung!J41+Belegerfassung!K41,"")</f>
        <v/>
      </c>
      <c r="I33" s="49" t="str">
        <f>IFERROR(IF(H33&lt;&gt;"",Belegerfassung!L41*100,""),IF(OR(Belegerfassung!L41="Leistung EU - Erlöse",Belegerfassung!L41="Lieferungen EU-Erlöse",Belegerfassung!L41="EUST",Belegerfassung!L41="Bauleistungen 20%")=TRUE,"",MID(Belegerfassung!L41,4,2)))</f>
        <v/>
      </c>
      <c r="J33" s="6" t="str">
        <f>IF(A33&lt;&gt;"",LEFT(Belegerfassung!D41,40),"")</f>
        <v/>
      </c>
      <c r="K33" t="str">
        <f>IF(A33&lt;&gt;"",VLOOKUP(D33,Abfrage!$F$2:$G$21,2,FALSE),"")</f>
        <v/>
      </c>
      <c r="L33" s="6" t="str">
        <f>IF(Belegerfassung!H41&lt;&gt;"",Belegerfassung!H41,"")</f>
        <v/>
      </c>
      <c r="M33" t="str">
        <f>IFERROR(IF(Belegerfassung!E41&lt;&gt;"",VLOOKUP(Belegerfassung!E41,Abfrage!$L$2:$M$15,2,),""),"")</f>
        <v/>
      </c>
      <c r="N33" t="str">
        <f t="shared" si="1"/>
        <v/>
      </c>
      <c r="O33" t="str">
        <f t="shared" si="2"/>
        <v/>
      </c>
      <c r="P33" t="str">
        <f>IF(Belegerfassung!G41&lt;&gt;"",CONCATENATE(Belegerfassung!G41,".pdf"),"")</f>
        <v/>
      </c>
    </row>
    <row r="34" spans="1:16">
      <c r="A34" t="str">
        <f>IF(Belegerfassung!C42&lt;&gt;"",0,"")</f>
        <v/>
      </c>
      <c r="B34" t="str">
        <f>IFERROR(VLOOKUP(Belegerfassung!I42,Konten!A:D,2,FALSE),"")</f>
        <v/>
      </c>
      <c r="C34" t="str">
        <f>IF(A34&lt;&gt;"",TEXT(Belegerfassung!C42,"TT.MM.JJJJ"),"")</f>
        <v/>
      </c>
      <c r="D34" t="str">
        <f>IFERROR(VLOOKUP(Belegerfassung!A42,Abfrage!$E$2:$F$20,2,FALSE),"")</f>
        <v/>
      </c>
      <c r="E34" t="str">
        <f>IF(A34&lt;&gt;"",Belegerfassung!B42,"")</f>
        <v/>
      </c>
      <c r="F34" t="str">
        <f>IF(Belegerfassung!L42="","",IF(Belegerfassung!L42&lt;&gt;"",IF(Belegerfassung!L42&lt;&gt;"",IF(Belegerfassung!J42&lt;&gt;0,VLOOKUP(Belegerfassung!L42,Abfrage!$A$2:$C$19,2,),VLOOKUP(Belegerfassung!L42,Abfrage!$A$2:$C$19,3,)),"")))</f>
        <v/>
      </c>
      <c r="G34" t="str">
        <f t="shared" si="0"/>
        <v/>
      </c>
      <c r="H34" s="31" t="str">
        <f>IF(A34&lt;&gt;"",-Belegerfassung!J42+Belegerfassung!K42,"")</f>
        <v/>
      </c>
      <c r="I34" s="49" t="str">
        <f>IFERROR(IF(H34&lt;&gt;"",Belegerfassung!L42*100,""),IF(OR(Belegerfassung!L42="Leistung EU - Erlöse",Belegerfassung!L42="Lieferungen EU-Erlöse",Belegerfassung!L42="EUST",Belegerfassung!L42="Bauleistungen 20%")=TRUE,"",MID(Belegerfassung!L42,4,2)))</f>
        <v/>
      </c>
      <c r="J34" s="6" t="str">
        <f>IF(A34&lt;&gt;"",LEFT(Belegerfassung!D42,40),"")</f>
        <v/>
      </c>
      <c r="K34" t="str">
        <f>IF(A34&lt;&gt;"",VLOOKUP(D34,Abfrage!$F$2:$G$21,2,FALSE),"")</f>
        <v/>
      </c>
      <c r="L34" s="6" t="str">
        <f>IF(Belegerfassung!H42&lt;&gt;"",Belegerfassung!H42,"")</f>
        <v/>
      </c>
      <c r="M34" t="str">
        <f>IFERROR(IF(Belegerfassung!E42&lt;&gt;"",VLOOKUP(Belegerfassung!E42,Abfrage!$L$2:$M$15,2,),""),"")</f>
        <v/>
      </c>
      <c r="N34" t="str">
        <f t="shared" si="1"/>
        <v/>
      </c>
      <c r="O34" t="str">
        <f t="shared" si="2"/>
        <v/>
      </c>
      <c r="P34" t="str">
        <f>IF(Belegerfassung!G42&lt;&gt;"",CONCATENATE(Belegerfassung!G42,".pdf"),"")</f>
        <v/>
      </c>
    </row>
    <row r="35" spans="1:16">
      <c r="A35" t="str">
        <f>IF(Belegerfassung!C43&lt;&gt;"",0,"")</f>
        <v/>
      </c>
      <c r="B35" t="str">
        <f>IFERROR(VLOOKUP(Belegerfassung!I43,Konten!A:D,2,FALSE),"")</f>
        <v/>
      </c>
      <c r="C35" t="str">
        <f>IF(A35&lt;&gt;"",TEXT(Belegerfassung!C43,"TT.MM.JJJJ"),"")</f>
        <v/>
      </c>
      <c r="D35" t="str">
        <f>IFERROR(VLOOKUP(Belegerfassung!A43,Abfrage!$E$2:$F$20,2,FALSE),"")</f>
        <v/>
      </c>
      <c r="E35" t="str">
        <f>IF(A35&lt;&gt;"",Belegerfassung!B43,"")</f>
        <v/>
      </c>
      <c r="F35" t="str">
        <f>IF(Belegerfassung!L43="","",IF(Belegerfassung!L43&lt;&gt;"",IF(Belegerfassung!L43&lt;&gt;"",IF(Belegerfassung!J43&lt;&gt;0,VLOOKUP(Belegerfassung!L43,Abfrage!$A$2:$C$19,2,),VLOOKUP(Belegerfassung!L43,Abfrage!$A$2:$C$19,3,)),"")))</f>
        <v/>
      </c>
      <c r="G35" t="str">
        <f t="shared" si="0"/>
        <v/>
      </c>
      <c r="H35" s="31" t="str">
        <f>IF(A35&lt;&gt;"",-Belegerfassung!J43+Belegerfassung!K43,"")</f>
        <v/>
      </c>
      <c r="I35" s="49" t="str">
        <f>IFERROR(IF(H35&lt;&gt;"",Belegerfassung!L43*100,""),IF(OR(Belegerfassung!L43="Leistung EU - Erlöse",Belegerfassung!L43="Lieferungen EU-Erlöse",Belegerfassung!L43="EUST",Belegerfassung!L43="Bauleistungen 20%")=TRUE,"",MID(Belegerfassung!L43,4,2)))</f>
        <v/>
      </c>
      <c r="J35" s="6" t="str">
        <f>IF(A35&lt;&gt;"",LEFT(Belegerfassung!D43,40),"")</f>
        <v/>
      </c>
      <c r="K35" t="str">
        <f>IF(A35&lt;&gt;"",VLOOKUP(D35,Abfrage!$F$2:$G$21,2,FALSE),"")</f>
        <v/>
      </c>
      <c r="L35" s="6" t="str">
        <f>IF(Belegerfassung!H43&lt;&gt;"",Belegerfassung!H43,"")</f>
        <v/>
      </c>
      <c r="M35" t="str">
        <f>IFERROR(IF(Belegerfassung!E43&lt;&gt;"",VLOOKUP(Belegerfassung!E43,Abfrage!$L$2:$M$15,2,),""),"")</f>
        <v/>
      </c>
      <c r="N35" t="str">
        <f t="shared" si="1"/>
        <v/>
      </c>
      <c r="O35" t="str">
        <f t="shared" si="2"/>
        <v/>
      </c>
      <c r="P35" t="str">
        <f>IF(Belegerfassung!G43&lt;&gt;"",CONCATENATE(Belegerfassung!G43,".pdf"),"")</f>
        <v/>
      </c>
    </row>
    <row r="36" spans="1:16">
      <c r="A36" t="str">
        <f>IF(Belegerfassung!C44&lt;&gt;"",0,"")</f>
        <v/>
      </c>
      <c r="B36" t="str">
        <f>IFERROR(VLOOKUP(Belegerfassung!I44,Konten!A:D,2,FALSE),"")</f>
        <v/>
      </c>
      <c r="C36" t="str">
        <f>IF(A36&lt;&gt;"",TEXT(Belegerfassung!C44,"TT.MM.JJJJ"),"")</f>
        <v/>
      </c>
      <c r="D36" t="str">
        <f>IFERROR(VLOOKUP(Belegerfassung!A44,Abfrage!$E$2:$F$20,2,FALSE),"")</f>
        <v/>
      </c>
      <c r="E36" t="str">
        <f>IF(A36&lt;&gt;"",Belegerfassung!B44,"")</f>
        <v/>
      </c>
      <c r="F36" t="str">
        <f>IF(Belegerfassung!L44="","",IF(Belegerfassung!L44&lt;&gt;"",IF(Belegerfassung!L44&lt;&gt;"",IF(Belegerfassung!J44&lt;&gt;0,VLOOKUP(Belegerfassung!L44,Abfrage!$A$2:$C$19,2,),VLOOKUP(Belegerfassung!L44,Abfrage!$A$2:$C$19,3,)),"")))</f>
        <v/>
      </c>
      <c r="G36" t="str">
        <f t="shared" si="0"/>
        <v/>
      </c>
      <c r="H36" s="31" t="str">
        <f>IF(A36&lt;&gt;"",-Belegerfassung!J44+Belegerfassung!K44,"")</f>
        <v/>
      </c>
      <c r="I36" s="49" t="str">
        <f>IFERROR(IF(H36&lt;&gt;"",Belegerfassung!L44*100,""),IF(OR(Belegerfassung!L44="Leistung EU - Erlöse",Belegerfassung!L44="Lieferungen EU-Erlöse",Belegerfassung!L44="EUST",Belegerfassung!L44="Bauleistungen 20%")=TRUE,"",MID(Belegerfassung!L44,4,2)))</f>
        <v/>
      </c>
      <c r="J36" s="6" t="str">
        <f>IF(A36&lt;&gt;"",LEFT(Belegerfassung!D44,40),"")</f>
        <v/>
      </c>
      <c r="K36" t="str">
        <f>IF(A36&lt;&gt;"",VLOOKUP(D36,Abfrage!$F$2:$G$21,2,FALSE),"")</f>
        <v/>
      </c>
      <c r="L36" s="6" t="str">
        <f>IF(Belegerfassung!H44&lt;&gt;"",Belegerfassung!H44,"")</f>
        <v/>
      </c>
      <c r="M36" t="str">
        <f>IFERROR(IF(Belegerfassung!E44&lt;&gt;"",VLOOKUP(Belegerfassung!E44,Abfrage!$L$2:$M$15,2,),""),"")</f>
        <v/>
      </c>
      <c r="N36" t="str">
        <f t="shared" si="1"/>
        <v/>
      </c>
      <c r="O36" t="str">
        <f t="shared" si="2"/>
        <v/>
      </c>
      <c r="P36" t="str">
        <f>IF(Belegerfassung!G44&lt;&gt;"",CONCATENATE(Belegerfassung!G44,".pdf"),"")</f>
        <v/>
      </c>
    </row>
    <row r="37" spans="1:16">
      <c r="A37" t="str">
        <f>IF(Belegerfassung!C45&lt;&gt;"",0,"")</f>
        <v/>
      </c>
      <c r="B37" t="str">
        <f>IFERROR(VLOOKUP(Belegerfassung!I45,Konten!A:D,2,FALSE),"")</f>
        <v/>
      </c>
      <c r="C37" t="str">
        <f>IF(A37&lt;&gt;"",TEXT(Belegerfassung!C45,"TT.MM.JJJJ"),"")</f>
        <v/>
      </c>
      <c r="D37" t="str">
        <f>IFERROR(VLOOKUP(Belegerfassung!A45,Abfrage!$E$2:$F$20,2,FALSE),"")</f>
        <v/>
      </c>
      <c r="E37" t="str">
        <f>IF(A37&lt;&gt;"",Belegerfassung!B45,"")</f>
        <v/>
      </c>
      <c r="F37" t="str">
        <f>IF(Belegerfassung!L45="","",IF(Belegerfassung!L45&lt;&gt;"",IF(Belegerfassung!L45&lt;&gt;"",IF(Belegerfassung!J45&lt;&gt;0,VLOOKUP(Belegerfassung!L45,Abfrage!$A$2:$C$19,2,),VLOOKUP(Belegerfassung!L45,Abfrage!$A$2:$C$19,3,)),"")))</f>
        <v/>
      </c>
      <c r="G37" t="str">
        <f t="shared" si="0"/>
        <v/>
      </c>
      <c r="H37" s="31" t="str">
        <f>IF(A37&lt;&gt;"",-Belegerfassung!J45+Belegerfassung!K45,"")</f>
        <v/>
      </c>
      <c r="I37" s="49" t="str">
        <f>IFERROR(IF(H37&lt;&gt;"",Belegerfassung!L45*100,""),IF(OR(Belegerfassung!L45="Leistung EU - Erlöse",Belegerfassung!L45="Lieferungen EU-Erlöse",Belegerfassung!L45="EUST",Belegerfassung!L45="Bauleistungen 20%")=TRUE,"",MID(Belegerfassung!L45,4,2)))</f>
        <v/>
      </c>
      <c r="J37" s="6" t="str">
        <f>IF(A37&lt;&gt;"",LEFT(Belegerfassung!D45,40),"")</f>
        <v/>
      </c>
      <c r="K37" t="str">
        <f>IF(A37&lt;&gt;"",VLOOKUP(D37,Abfrage!$F$2:$G$21,2,FALSE),"")</f>
        <v/>
      </c>
      <c r="L37" s="6" t="str">
        <f>IF(Belegerfassung!H45&lt;&gt;"",Belegerfassung!H45,"")</f>
        <v/>
      </c>
      <c r="M37" t="str">
        <f>IFERROR(IF(Belegerfassung!E45&lt;&gt;"",VLOOKUP(Belegerfassung!E45,Abfrage!$L$2:$M$15,2,),""),"")</f>
        <v/>
      </c>
      <c r="N37" t="str">
        <f t="shared" si="1"/>
        <v/>
      </c>
      <c r="O37" t="str">
        <f t="shared" si="2"/>
        <v/>
      </c>
      <c r="P37" t="str">
        <f>IF(Belegerfassung!G45&lt;&gt;"",CONCATENATE(Belegerfassung!G45,".pdf"),"")</f>
        <v/>
      </c>
    </row>
    <row r="38" spans="1:16">
      <c r="A38" t="str">
        <f>IF(Belegerfassung!C46&lt;&gt;"",0,"")</f>
        <v/>
      </c>
      <c r="B38" t="str">
        <f>IFERROR(VLOOKUP(Belegerfassung!I46,Konten!A:D,2,FALSE),"")</f>
        <v/>
      </c>
      <c r="C38" t="str">
        <f>IF(A38&lt;&gt;"",TEXT(Belegerfassung!C46,"TT.MM.JJJJ"),"")</f>
        <v/>
      </c>
      <c r="D38" t="str">
        <f>IFERROR(VLOOKUP(Belegerfassung!A46,Abfrage!$E$2:$F$20,2,FALSE),"")</f>
        <v/>
      </c>
      <c r="E38" t="str">
        <f>IF(A38&lt;&gt;"",Belegerfassung!B46,"")</f>
        <v/>
      </c>
      <c r="F38" t="str">
        <f>IF(Belegerfassung!L46="","",IF(Belegerfassung!L46&lt;&gt;"",IF(Belegerfassung!L46&lt;&gt;"",IF(Belegerfassung!J46&lt;&gt;0,VLOOKUP(Belegerfassung!L46,Abfrage!$A$2:$C$19,2,),VLOOKUP(Belegerfassung!L46,Abfrage!$A$2:$C$19,3,)),"")))</f>
        <v/>
      </c>
      <c r="G38" t="str">
        <f t="shared" si="0"/>
        <v/>
      </c>
      <c r="H38" s="31" t="str">
        <f>IF(A38&lt;&gt;"",-Belegerfassung!J46+Belegerfassung!K46,"")</f>
        <v/>
      </c>
      <c r="I38" s="49" t="str">
        <f>IFERROR(IF(H38&lt;&gt;"",Belegerfassung!L46*100,""),IF(OR(Belegerfassung!L46="Leistung EU - Erlöse",Belegerfassung!L46="Lieferungen EU-Erlöse",Belegerfassung!L46="EUST",Belegerfassung!L46="Bauleistungen 20%")=TRUE,"",MID(Belegerfassung!L46,4,2)))</f>
        <v/>
      </c>
      <c r="J38" s="6" t="str">
        <f>IF(A38&lt;&gt;"",LEFT(Belegerfassung!D46,40),"")</f>
        <v/>
      </c>
      <c r="K38" t="str">
        <f>IF(A38&lt;&gt;"",VLOOKUP(D38,Abfrage!$F$2:$G$21,2,FALSE),"")</f>
        <v/>
      </c>
      <c r="L38" s="6" t="str">
        <f>IF(Belegerfassung!H46&lt;&gt;"",Belegerfassung!H46,"")</f>
        <v/>
      </c>
      <c r="M38" t="str">
        <f>IFERROR(IF(Belegerfassung!E46&lt;&gt;"",VLOOKUP(Belegerfassung!E46,Abfrage!$L$2:$M$15,2,),""),"")</f>
        <v/>
      </c>
      <c r="N38" t="str">
        <f t="shared" si="1"/>
        <v/>
      </c>
      <c r="O38" t="str">
        <f t="shared" si="2"/>
        <v/>
      </c>
      <c r="P38" t="str">
        <f>IF(Belegerfassung!G46&lt;&gt;"",CONCATENATE(Belegerfassung!G46,".pdf"),"")</f>
        <v/>
      </c>
    </row>
    <row r="39" spans="1:16">
      <c r="A39" t="str">
        <f>IF(Belegerfassung!C47&lt;&gt;"",0,"")</f>
        <v/>
      </c>
      <c r="B39" t="str">
        <f>IFERROR(VLOOKUP(Belegerfassung!I47,Konten!A:D,2,FALSE),"")</f>
        <v/>
      </c>
      <c r="C39" t="str">
        <f>IF(A39&lt;&gt;"",TEXT(Belegerfassung!C47,"TT.MM.JJJJ"),"")</f>
        <v/>
      </c>
      <c r="D39" t="str">
        <f>IFERROR(VLOOKUP(Belegerfassung!A47,Abfrage!$E$2:$F$20,2,FALSE),"")</f>
        <v/>
      </c>
      <c r="E39" t="str">
        <f>IF(A39&lt;&gt;"",Belegerfassung!B47,"")</f>
        <v/>
      </c>
      <c r="F39" t="str">
        <f>IF(Belegerfassung!L47="","",IF(Belegerfassung!L47&lt;&gt;"",IF(Belegerfassung!L47&lt;&gt;"",IF(Belegerfassung!J47&lt;&gt;0,VLOOKUP(Belegerfassung!L47,Abfrage!$A$2:$C$19,2,),VLOOKUP(Belegerfassung!L47,Abfrage!$A$2:$C$19,3,)),"")))</f>
        <v/>
      </c>
      <c r="G39" t="str">
        <f t="shared" si="0"/>
        <v/>
      </c>
      <c r="H39" s="31" t="str">
        <f>IF(A39&lt;&gt;"",-Belegerfassung!J47+Belegerfassung!K47,"")</f>
        <v/>
      </c>
      <c r="I39" s="49" t="str">
        <f>IFERROR(IF(H39&lt;&gt;"",Belegerfassung!L47*100,""),IF(OR(Belegerfassung!L47="Leistung EU - Erlöse",Belegerfassung!L47="Lieferungen EU-Erlöse",Belegerfassung!L47="EUST",Belegerfassung!L47="Bauleistungen 20%")=TRUE,"",MID(Belegerfassung!L47,4,2)))</f>
        <v/>
      </c>
      <c r="J39" s="6" t="str">
        <f>IF(A39&lt;&gt;"",LEFT(Belegerfassung!D47,40),"")</f>
        <v/>
      </c>
      <c r="K39" t="str">
        <f>IF(A39&lt;&gt;"",VLOOKUP(D39,Abfrage!$F$2:$G$21,2,FALSE),"")</f>
        <v/>
      </c>
      <c r="L39" s="6" t="str">
        <f>IF(Belegerfassung!H47&lt;&gt;"",Belegerfassung!H47,"")</f>
        <v/>
      </c>
      <c r="M39" t="str">
        <f>IFERROR(IF(Belegerfassung!E47&lt;&gt;"",VLOOKUP(Belegerfassung!E47,Abfrage!$L$2:$M$15,2,),""),"")</f>
        <v/>
      </c>
      <c r="N39" t="str">
        <f t="shared" si="1"/>
        <v/>
      </c>
      <c r="O39" t="str">
        <f t="shared" si="2"/>
        <v/>
      </c>
      <c r="P39" t="str">
        <f>IF(Belegerfassung!G47&lt;&gt;"",CONCATENATE(Belegerfassung!G47,".pdf"),"")</f>
        <v/>
      </c>
    </row>
    <row r="40" spans="1:16">
      <c r="A40" t="str">
        <f>IF(Belegerfassung!C48&lt;&gt;"",0,"")</f>
        <v/>
      </c>
      <c r="B40" t="str">
        <f>IFERROR(VLOOKUP(Belegerfassung!I48,Konten!A:D,2,FALSE),"")</f>
        <v/>
      </c>
      <c r="C40" t="str">
        <f>IF(A40&lt;&gt;"",TEXT(Belegerfassung!C48,"TT.MM.JJJJ"),"")</f>
        <v/>
      </c>
      <c r="D40" t="str">
        <f>IFERROR(VLOOKUP(Belegerfassung!A48,Abfrage!$E$2:$F$20,2,FALSE),"")</f>
        <v/>
      </c>
      <c r="E40" t="str">
        <f>IF(A40&lt;&gt;"",Belegerfassung!B48,"")</f>
        <v/>
      </c>
      <c r="F40" t="str">
        <f>IF(Belegerfassung!L48="","",IF(Belegerfassung!L48&lt;&gt;"",IF(Belegerfassung!L48&lt;&gt;"",IF(Belegerfassung!J48&lt;&gt;0,VLOOKUP(Belegerfassung!L48,Abfrage!$A$2:$C$19,2,),VLOOKUP(Belegerfassung!L48,Abfrage!$A$2:$C$19,3,)),"")))</f>
        <v/>
      </c>
      <c r="G40" t="str">
        <f t="shared" si="0"/>
        <v/>
      </c>
      <c r="H40" s="31" t="str">
        <f>IF(A40&lt;&gt;"",-Belegerfassung!J48+Belegerfassung!K48,"")</f>
        <v/>
      </c>
      <c r="I40" s="49" t="str">
        <f>IFERROR(IF(H40&lt;&gt;"",Belegerfassung!L48*100,""),IF(OR(Belegerfassung!L48="Leistung EU - Erlöse",Belegerfassung!L48="Lieferungen EU-Erlöse",Belegerfassung!L48="EUST",Belegerfassung!L48="Bauleistungen 20%")=TRUE,"",MID(Belegerfassung!L48,4,2)))</f>
        <v/>
      </c>
      <c r="J40" s="6" t="str">
        <f>IF(A40&lt;&gt;"",LEFT(Belegerfassung!D48,40),"")</f>
        <v/>
      </c>
      <c r="K40" t="str">
        <f>IF(A40&lt;&gt;"",VLOOKUP(D40,Abfrage!$F$2:$G$21,2,FALSE),"")</f>
        <v/>
      </c>
      <c r="L40" s="6" t="str">
        <f>IF(Belegerfassung!H48&lt;&gt;"",Belegerfassung!H48,"")</f>
        <v/>
      </c>
      <c r="M40" t="str">
        <f>IFERROR(IF(Belegerfassung!E48&lt;&gt;"",VLOOKUP(Belegerfassung!E48,Abfrage!$L$2:$M$15,2,),""),"")</f>
        <v/>
      </c>
      <c r="N40" t="str">
        <f t="shared" si="1"/>
        <v/>
      </c>
      <c r="O40" t="str">
        <f t="shared" si="2"/>
        <v/>
      </c>
      <c r="P40" t="str">
        <f>IF(Belegerfassung!G48&lt;&gt;"",CONCATENATE(Belegerfassung!G48,".pdf"),"")</f>
        <v/>
      </c>
    </row>
    <row r="41" spans="1:16">
      <c r="A41" t="str">
        <f>IF(Belegerfassung!C49&lt;&gt;"",0,"")</f>
        <v/>
      </c>
      <c r="B41" t="str">
        <f>IFERROR(VLOOKUP(Belegerfassung!I49,Konten!A:D,2,FALSE),"")</f>
        <v/>
      </c>
      <c r="C41" t="str">
        <f>IF(A41&lt;&gt;"",TEXT(Belegerfassung!C49,"TT.MM.JJJJ"),"")</f>
        <v/>
      </c>
      <c r="D41" t="str">
        <f>IFERROR(VLOOKUP(Belegerfassung!A49,Abfrage!$E$2:$F$20,2,FALSE),"")</f>
        <v/>
      </c>
      <c r="E41" t="str">
        <f>IF(A41&lt;&gt;"",Belegerfassung!B49,"")</f>
        <v/>
      </c>
      <c r="F41" t="str">
        <f>IF(Belegerfassung!L49="","",IF(Belegerfassung!L49&lt;&gt;"",IF(Belegerfassung!L49&lt;&gt;"",IF(Belegerfassung!J49&lt;&gt;0,VLOOKUP(Belegerfassung!L49,Abfrage!$A$2:$C$19,2,),VLOOKUP(Belegerfassung!L49,Abfrage!$A$2:$C$19,3,)),"")))</f>
        <v/>
      </c>
      <c r="G41" t="str">
        <f t="shared" si="0"/>
        <v/>
      </c>
      <c r="H41" s="31" t="str">
        <f>IF(A41&lt;&gt;"",-Belegerfassung!J49+Belegerfassung!K49,"")</f>
        <v/>
      </c>
      <c r="I41" s="49" t="str">
        <f>IFERROR(IF(H41&lt;&gt;"",Belegerfassung!L49*100,""),IF(OR(Belegerfassung!L49="Leistung EU - Erlöse",Belegerfassung!L49="Lieferungen EU-Erlöse",Belegerfassung!L49="EUST",Belegerfassung!L49="Bauleistungen 20%")=TRUE,"",MID(Belegerfassung!L49,4,2)))</f>
        <v/>
      </c>
      <c r="J41" s="6" t="str">
        <f>IF(A41&lt;&gt;"",LEFT(Belegerfassung!D49,40),"")</f>
        <v/>
      </c>
      <c r="K41" t="str">
        <f>IF(A41&lt;&gt;"",VLOOKUP(D41,Abfrage!$F$2:$G$21,2,FALSE),"")</f>
        <v/>
      </c>
      <c r="L41" s="6" t="str">
        <f>IF(Belegerfassung!H49&lt;&gt;"",Belegerfassung!H49,"")</f>
        <v/>
      </c>
      <c r="M41" t="str">
        <f>IFERROR(IF(Belegerfassung!E49&lt;&gt;"",VLOOKUP(Belegerfassung!E49,Abfrage!$L$2:$M$15,2,),""),"")</f>
        <v/>
      </c>
      <c r="N41" t="str">
        <f t="shared" si="1"/>
        <v/>
      </c>
      <c r="O41" t="str">
        <f t="shared" si="2"/>
        <v/>
      </c>
      <c r="P41" t="str">
        <f>IF(Belegerfassung!G49&lt;&gt;"",CONCATENATE(Belegerfassung!G49,".pdf"),"")</f>
        <v/>
      </c>
    </row>
    <row r="42" spans="1:16">
      <c r="A42" t="str">
        <f>IF(Belegerfassung!C50&lt;&gt;"",0,"")</f>
        <v/>
      </c>
      <c r="B42" t="str">
        <f>IFERROR(VLOOKUP(Belegerfassung!I50,Konten!A:D,2,FALSE),"")</f>
        <v/>
      </c>
      <c r="C42" t="str">
        <f>IF(A42&lt;&gt;"",TEXT(Belegerfassung!C50,"TT.MM.JJJJ"),"")</f>
        <v/>
      </c>
      <c r="D42" t="str">
        <f>IFERROR(VLOOKUP(Belegerfassung!A50,Abfrage!$E$2:$F$20,2,FALSE),"")</f>
        <v/>
      </c>
      <c r="E42" t="str">
        <f>IF(A42&lt;&gt;"",Belegerfassung!B50,"")</f>
        <v/>
      </c>
      <c r="F42" t="str">
        <f>IF(Belegerfassung!L50="","",IF(Belegerfassung!L50&lt;&gt;"",IF(Belegerfassung!L50&lt;&gt;"",IF(Belegerfassung!J50&lt;&gt;0,VLOOKUP(Belegerfassung!L50,Abfrage!$A$2:$C$19,2,),VLOOKUP(Belegerfassung!L50,Abfrage!$A$2:$C$19,3,)),"")))</f>
        <v/>
      </c>
      <c r="G42" t="str">
        <f t="shared" si="0"/>
        <v/>
      </c>
      <c r="H42" s="31" t="str">
        <f>IF(A42&lt;&gt;"",-Belegerfassung!J50+Belegerfassung!K50,"")</f>
        <v/>
      </c>
      <c r="I42" s="49" t="str">
        <f>IFERROR(IF(H42&lt;&gt;"",Belegerfassung!L50*100,""),IF(OR(Belegerfassung!L50="Leistung EU - Erlöse",Belegerfassung!L50="Lieferungen EU-Erlöse",Belegerfassung!L50="EUST",Belegerfassung!L50="Bauleistungen 20%")=TRUE,"",MID(Belegerfassung!L50,4,2)))</f>
        <v/>
      </c>
      <c r="J42" s="6" t="str">
        <f>IF(A42&lt;&gt;"",LEFT(Belegerfassung!D50,40),"")</f>
        <v/>
      </c>
      <c r="K42" t="str">
        <f>IF(A42&lt;&gt;"",VLOOKUP(D42,Abfrage!$F$2:$G$21,2,FALSE),"")</f>
        <v/>
      </c>
      <c r="L42" s="6" t="str">
        <f>IF(Belegerfassung!H50&lt;&gt;"",Belegerfassung!H50,"")</f>
        <v/>
      </c>
      <c r="M42" t="str">
        <f>IFERROR(IF(Belegerfassung!E50&lt;&gt;"",VLOOKUP(Belegerfassung!E50,Abfrage!$L$2:$M$15,2,),""),"")</f>
        <v/>
      </c>
      <c r="N42" t="str">
        <f t="shared" si="1"/>
        <v/>
      </c>
      <c r="O42" t="str">
        <f t="shared" si="2"/>
        <v/>
      </c>
      <c r="P42" t="str">
        <f>IF(Belegerfassung!G50&lt;&gt;"",CONCATENATE(Belegerfassung!G50,".pdf"),"")</f>
        <v/>
      </c>
    </row>
    <row r="43" spans="1:16">
      <c r="A43" t="str">
        <f>IF(Belegerfassung!C51&lt;&gt;"",0,"")</f>
        <v/>
      </c>
      <c r="B43" t="str">
        <f>IFERROR(VLOOKUP(Belegerfassung!I51,Konten!A:D,2,FALSE),"")</f>
        <v/>
      </c>
      <c r="C43" t="str">
        <f>IF(A43&lt;&gt;"",TEXT(Belegerfassung!C51,"TT.MM.JJJJ"),"")</f>
        <v/>
      </c>
      <c r="D43" t="str">
        <f>IFERROR(VLOOKUP(Belegerfassung!A51,Abfrage!$E$2:$F$20,2,FALSE),"")</f>
        <v/>
      </c>
      <c r="E43" t="str">
        <f>IF(A43&lt;&gt;"",Belegerfassung!B51,"")</f>
        <v/>
      </c>
      <c r="F43" t="str">
        <f>IF(Belegerfassung!L51="","",IF(Belegerfassung!L51&lt;&gt;"",IF(Belegerfassung!L51&lt;&gt;"",IF(Belegerfassung!J51&lt;&gt;0,VLOOKUP(Belegerfassung!L51,Abfrage!$A$2:$C$19,2,),VLOOKUP(Belegerfassung!L51,Abfrage!$A$2:$C$19,3,)),"")))</f>
        <v/>
      </c>
      <c r="G43" t="str">
        <f t="shared" si="0"/>
        <v/>
      </c>
      <c r="H43" s="31" t="str">
        <f>IF(A43&lt;&gt;"",-Belegerfassung!J51+Belegerfassung!K51,"")</f>
        <v/>
      </c>
      <c r="I43" s="49" t="str">
        <f>IFERROR(IF(H43&lt;&gt;"",Belegerfassung!L51*100,""),IF(OR(Belegerfassung!L51="Leistung EU - Erlöse",Belegerfassung!L51="Lieferungen EU-Erlöse",Belegerfassung!L51="EUST",Belegerfassung!L51="Bauleistungen 20%")=TRUE,"",MID(Belegerfassung!L51,4,2)))</f>
        <v/>
      </c>
      <c r="J43" s="6" t="str">
        <f>IF(A43&lt;&gt;"",LEFT(Belegerfassung!D51,40),"")</f>
        <v/>
      </c>
      <c r="K43" t="str">
        <f>IF(A43&lt;&gt;"",VLOOKUP(D43,Abfrage!$F$2:$G$21,2,FALSE),"")</f>
        <v/>
      </c>
      <c r="L43" s="6" t="str">
        <f>IF(Belegerfassung!H51&lt;&gt;"",Belegerfassung!H51,"")</f>
        <v/>
      </c>
      <c r="M43" t="str">
        <f>IFERROR(IF(Belegerfassung!E51&lt;&gt;"",VLOOKUP(Belegerfassung!E51,Abfrage!$L$2:$M$15,2,),""),"")</f>
        <v/>
      </c>
      <c r="N43" t="str">
        <f t="shared" si="1"/>
        <v/>
      </c>
      <c r="O43" t="str">
        <f t="shared" si="2"/>
        <v/>
      </c>
      <c r="P43" t="str">
        <f>IF(Belegerfassung!G51&lt;&gt;"",CONCATENATE(Belegerfassung!G51,".pdf"),"")</f>
        <v/>
      </c>
    </row>
    <row r="44" spans="1:16">
      <c r="A44" t="str">
        <f>IF(Belegerfassung!C52&lt;&gt;"",0,"")</f>
        <v/>
      </c>
      <c r="B44" t="str">
        <f>IFERROR(VLOOKUP(Belegerfassung!I52,Konten!A:D,2,FALSE),"")</f>
        <v/>
      </c>
      <c r="C44" t="str">
        <f>IF(A44&lt;&gt;"",TEXT(Belegerfassung!C52,"TT.MM.JJJJ"),"")</f>
        <v/>
      </c>
      <c r="D44" t="str">
        <f>IFERROR(VLOOKUP(Belegerfassung!A52,Abfrage!$E$2:$F$20,2,FALSE),"")</f>
        <v/>
      </c>
      <c r="E44" t="str">
        <f>IF(A44&lt;&gt;"",Belegerfassung!B52,"")</f>
        <v/>
      </c>
      <c r="F44" t="str">
        <f>IF(Belegerfassung!L52="","",IF(Belegerfassung!L52&lt;&gt;"",IF(Belegerfassung!L52&lt;&gt;"",IF(Belegerfassung!J52&lt;&gt;0,VLOOKUP(Belegerfassung!L52,Abfrage!$A$2:$C$19,2,),VLOOKUP(Belegerfassung!L52,Abfrage!$A$2:$C$19,3,)),"")))</f>
        <v/>
      </c>
      <c r="G44" t="str">
        <f t="shared" si="0"/>
        <v/>
      </c>
      <c r="H44" s="31" t="str">
        <f>IF(A44&lt;&gt;"",-Belegerfassung!J52+Belegerfassung!K52,"")</f>
        <v/>
      </c>
      <c r="I44" s="49" t="str">
        <f>IFERROR(IF(H44&lt;&gt;"",Belegerfassung!L52*100,""),IF(OR(Belegerfassung!L52="Leistung EU - Erlöse",Belegerfassung!L52="Lieferungen EU-Erlöse",Belegerfassung!L52="EUST",Belegerfassung!L52="Bauleistungen 20%")=TRUE,"",MID(Belegerfassung!L52,4,2)))</f>
        <v/>
      </c>
      <c r="J44" s="6" t="str">
        <f>IF(A44&lt;&gt;"",LEFT(Belegerfassung!D52,40),"")</f>
        <v/>
      </c>
      <c r="K44" t="str">
        <f>IF(A44&lt;&gt;"",VLOOKUP(D44,Abfrage!$F$2:$G$21,2,FALSE),"")</f>
        <v/>
      </c>
      <c r="L44" s="6" t="str">
        <f>IF(Belegerfassung!H52&lt;&gt;"",Belegerfassung!H52,"")</f>
        <v/>
      </c>
      <c r="M44" t="str">
        <f>IFERROR(IF(Belegerfassung!E52&lt;&gt;"",VLOOKUP(Belegerfassung!E52,Abfrage!$L$2:$M$15,2,),""),"")</f>
        <v/>
      </c>
      <c r="N44" t="str">
        <f t="shared" si="1"/>
        <v/>
      </c>
      <c r="O44" t="str">
        <f t="shared" si="2"/>
        <v/>
      </c>
      <c r="P44" t="str">
        <f>IF(Belegerfassung!G52&lt;&gt;"",CONCATENATE(Belegerfassung!G52,".pdf"),"")</f>
        <v/>
      </c>
    </row>
    <row r="45" spans="1:16">
      <c r="A45" t="str">
        <f>IF(Belegerfassung!C53&lt;&gt;"",0,"")</f>
        <v/>
      </c>
      <c r="B45" t="str">
        <f>IFERROR(VLOOKUP(Belegerfassung!I53,Konten!A:D,2,FALSE),"")</f>
        <v/>
      </c>
      <c r="C45" t="str">
        <f>IF(A45&lt;&gt;"",TEXT(Belegerfassung!C53,"TT.MM.JJJJ"),"")</f>
        <v/>
      </c>
      <c r="D45" t="str">
        <f>IFERROR(VLOOKUP(Belegerfassung!A53,Abfrage!$E$2:$F$20,2,FALSE),"")</f>
        <v/>
      </c>
      <c r="E45" t="str">
        <f>IF(A45&lt;&gt;"",Belegerfassung!B53,"")</f>
        <v/>
      </c>
      <c r="F45" t="str">
        <f>IF(Belegerfassung!L53="","",IF(Belegerfassung!L53&lt;&gt;"",IF(Belegerfassung!L53&lt;&gt;"",IF(Belegerfassung!J53&lt;&gt;0,VLOOKUP(Belegerfassung!L53,Abfrage!$A$2:$C$19,2,),VLOOKUP(Belegerfassung!L53,Abfrage!$A$2:$C$19,3,)),"")))</f>
        <v/>
      </c>
      <c r="G45" t="str">
        <f t="shared" si="0"/>
        <v/>
      </c>
      <c r="H45" s="31" t="str">
        <f>IF(A45&lt;&gt;"",-Belegerfassung!J53+Belegerfassung!K53,"")</f>
        <v/>
      </c>
      <c r="I45" s="49" t="str">
        <f>IFERROR(IF(H45&lt;&gt;"",Belegerfassung!L53*100,""),IF(OR(Belegerfassung!L53="Leistung EU - Erlöse",Belegerfassung!L53="Lieferungen EU-Erlöse",Belegerfassung!L53="EUST",Belegerfassung!L53="Bauleistungen 20%")=TRUE,"",MID(Belegerfassung!L53,4,2)))</f>
        <v/>
      </c>
      <c r="J45" s="6" t="str">
        <f>IF(A45&lt;&gt;"",LEFT(Belegerfassung!D53,40),"")</f>
        <v/>
      </c>
      <c r="K45" t="str">
        <f>IF(A45&lt;&gt;"",VLOOKUP(D45,Abfrage!$F$2:$G$21,2,FALSE),"")</f>
        <v/>
      </c>
      <c r="L45" s="6" t="str">
        <f>IF(Belegerfassung!H53&lt;&gt;"",Belegerfassung!H53,"")</f>
        <v/>
      </c>
      <c r="M45" t="str">
        <f>IFERROR(IF(Belegerfassung!E53&lt;&gt;"",VLOOKUP(Belegerfassung!E53,Abfrage!$L$2:$M$15,2,),""),"")</f>
        <v/>
      </c>
      <c r="N45" t="str">
        <f t="shared" si="1"/>
        <v/>
      </c>
      <c r="O45" t="str">
        <f t="shared" si="2"/>
        <v/>
      </c>
      <c r="P45" t="str">
        <f>IF(Belegerfassung!G53&lt;&gt;"",CONCATENATE(Belegerfassung!G53,".pdf"),"")</f>
        <v/>
      </c>
    </row>
    <row r="46" spans="1:16">
      <c r="A46" t="str">
        <f>IF(Belegerfassung!C54&lt;&gt;"",0,"")</f>
        <v/>
      </c>
      <c r="B46" t="str">
        <f>IFERROR(VLOOKUP(Belegerfassung!I54,Konten!A:D,2,FALSE),"")</f>
        <v/>
      </c>
      <c r="C46" t="str">
        <f>IF(A46&lt;&gt;"",TEXT(Belegerfassung!C54,"TT.MM.JJJJ"),"")</f>
        <v/>
      </c>
      <c r="D46" t="str">
        <f>IFERROR(VLOOKUP(Belegerfassung!A54,Abfrage!$E$2:$F$20,2,FALSE),"")</f>
        <v/>
      </c>
      <c r="E46" t="str">
        <f>IF(A46&lt;&gt;"",Belegerfassung!B54,"")</f>
        <v/>
      </c>
      <c r="F46" t="str">
        <f>IF(Belegerfassung!L54="","",IF(Belegerfassung!L54&lt;&gt;"",IF(Belegerfassung!L54&lt;&gt;"",IF(Belegerfassung!J54&lt;&gt;0,VLOOKUP(Belegerfassung!L54,Abfrage!$A$2:$C$19,2,),VLOOKUP(Belegerfassung!L54,Abfrage!$A$2:$C$19,3,)),"")))</f>
        <v/>
      </c>
      <c r="G46" t="str">
        <f t="shared" si="0"/>
        <v/>
      </c>
      <c r="H46" s="31" t="str">
        <f>IF(A46&lt;&gt;"",-Belegerfassung!J54+Belegerfassung!K54,"")</f>
        <v/>
      </c>
      <c r="I46" s="49" t="str">
        <f>IFERROR(IF(H46&lt;&gt;"",Belegerfassung!L54*100,""),IF(OR(Belegerfassung!L54="Leistung EU - Erlöse",Belegerfassung!L54="Lieferungen EU-Erlöse",Belegerfassung!L54="EUST",Belegerfassung!L54="Bauleistungen 20%")=TRUE,"",MID(Belegerfassung!L54,4,2)))</f>
        <v/>
      </c>
      <c r="J46" s="6" t="str">
        <f>IF(A46&lt;&gt;"",LEFT(Belegerfassung!D54,40),"")</f>
        <v/>
      </c>
      <c r="K46" t="str">
        <f>IF(A46&lt;&gt;"",VLOOKUP(D46,Abfrage!$F$2:$G$21,2,FALSE),"")</f>
        <v/>
      </c>
      <c r="L46" s="6" t="str">
        <f>IF(Belegerfassung!H54&lt;&gt;"",Belegerfassung!H54,"")</f>
        <v/>
      </c>
      <c r="M46" t="str">
        <f>IFERROR(IF(Belegerfassung!E54&lt;&gt;"",VLOOKUP(Belegerfassung!E54,Abfrage!$L$2:$M$15,2,),""),"")</f>
        <v/>
      </c>
      <c r="N46" t="str">
        <f t="shared" si="1"/>
        <v/>
      </c>
      <c r="O46" t="str">
        <f t="shared" si="2"/>
        <v/>
      </c>
      <c r="P46" t="str">
        <f>IF(Belegerfassung!G54&lt;&gt;"",CONCATENATE(Belegerfassung!G54,".pdf"),"")</f>
        <v/>
      </c>
    </row>
    <row r="47" spans="1:16">
      <c r="A47" t="str">
        <f>IF(Belegerfassung!C55&lt;&gt;"",0,"")</f>
        <v/>
      </c>
      <c r="B47" t="str">
        <f>IFERROR(VLOOKUP(Belegerfassung!I55,Konten!A:D,2,FALSE),"")</f>
        <v/>
      </c>
      <c r="C47" t="str">
        <f>IF(A47&lt;&gt;"",TEXT(Belegerfassung!C55,"TT.MM.JJJJ"),"")</f>
        <v/>
      </c>
      <c r="D47" t="str">
        <f>IFERROR(VLOOKUP(Belegerfassung!A55,Abfrage!$E$2:$F$20,2,FALSE),"")</f>
        <v/>
      </c>
      <c r="E47" t="str">
        <f>IF(A47&lt;&gt;"",Belegerfassung!B55,"")</f>
        <v/>
      </c>
      <c r="F47" t="str">
        <f>IF(Belegerfassung!L55="","",IF(Belegerfassung!L55&lt;&gt;"",IF(Belegerfassung!L55&lt;&gt;"",IF(Belegerfassung!J55&lt;&gt;0,VLOOKUP(Belegerfassung!L55,Abfrage!$A$2:$C$19,2,),VLOOKUP(Belegerfassung!L55,Abfrage!$A$2:$C$19,3,)),"")))</f>
        <v/>
      </c>
      <c r="G47" t="str">
        <f t="shared" si="0"/>
        <v/>
      </c>
      <c r="H47" s="31" t="str">
        <f>IF(A47&lt;&gt;"",-Belegerfassung!J55+Belegerfassung!K55,"")</f>
        <v/>
      </c>
      <c r="I47" s="49" t="str">
        <f>IFERROR(IF(H47&lt;&gt;"",Belegerfassung!L55*100,""),IF(OR(Belegerfassung!L55="Leistung EU - Erlöse",Belegerfassung!L55="Lieferungen EU-Erlöse",Belegerfassung!L55="EUST",Belegerfassung!L55="Bauleistungen 20%")=TRUE,"",MID(Belegerfassung!L55,4,2)))</f>
        <v/>
      </c>
      <c r="J47" s="6" t="str">
        <f>IF(A47&lt;&gt;"",LEFT(Belegerfassung!D55,40),"")</f>
        <v/>
      </c>
      <c r="K47" t="str">
        <f>IF(A47&lt;&gt;"",VLOOKUP(D47,Abfrage!$F$2:$G$21,2,FALSE),"")</f>
        <v/>
      </c>
      <c r="L47" s="6" t="str">
        <f>IF(Belegerfassung!H55&lt;&gt;"",Belegerfassung!H55,"")</f>
        <v/>
      </c>
      <c r="M47" t="str">
        <f>IFERROR(IF(Belegerfassung!E55&lt;&gt;"",VLOOKUP(Belegerfassung!E55,Abfrage!$L$2:$M$15,2,),""),"")</f>
        <v/>
      </c>
      <c r="N47" t="str">
        <f t="shared" si="1"/>
        <v/>
      </c>
      <c r="O47" t="str">
        <f t="shared" si="2"/>
        <v/>
      </c>
      <c r="P47" t="str">
        <f>IF(Belegerfassung!G55&lt;&gt;"",CONCATENATE(Belegerfassung!G55,".pdf"),"")</f>
        <v/>
      </c>
    </row>
    <row r="48" spans="1:16">
      <c r="A48" t="str">
        <f>IF(Belegerfassung!C56&lt;&gt;"",0,"")</f>
        <v/>
      </c>
      <c r="B48" t="str">
        <f>IFERROR(VLOOKUP(Belegerfassung!I56,Konten!A:D,2,FALSE),"")</f>
        <v/>
      </c>
      <c r="C48" t="str">
        <f>IF(A48&lt;&gt;"",TEXT(Belegerfassung!C56,"TT.MM.JJJJ"),"")</f>
        <v/>
      </c>
      <c r="D48" t="str">
        <f>IFERROR(VLOOKUP(Belegerfassung!A56,Abfrage!$E$2:$F$20,2,FALSE),"")</f>
        <v/>
      </c>
      <c r="E48" t="str">
        <f>IF(A48&lt;&gt;"",Belegerfassung!B56,"")</f>
        <v/>
      </c>
      <c r="F48" t="str">
        <f>IF(Belegerfassung!L56="","",IF(Belegerfassung!L56&lt;&gt;"",IF(Belegerfassung!L56&lt;&gt;"",IF(Belegerfassung!J56&lt;&gt;0,VLOOKUP(Belegerfassung!L56,Abfrage!$A$2:$C$19,2,),VLOOKUP(Belegerfassung!L56,Abfrage!$A$2:$C$19,3,)),"")))</f>
        <v/>
      </c>
      <c r="G48" t="str">
        <f t="shared" si="0"/>
        <v/>
      </c>
      <c r="H48" s="31" t="str">
        <f>IF(A48&lt;&gt;"",-Belegerfassung!J56+Belegerfassung!K56,"")</f>
        <v/>
      </c>
      <c r="I48" s="49" t="str">
        <f>IFERROR(IF(H48&lt;&gt;"",Belegerfassung!L56*100,""),IF(OR(Belegerfassung!L56="Leistung EU - Erlöse",Belegerfassung!L56="Lieferungen EU-Erlöse",Belegerfassung!L56="EUST",Belegerfassung!L56="Bauleistungen 20%")=TRUE,"",MID(Belegerfassung!L56,4,2)))</f>
        <v/>
      </c>
      <c r="J48" s="6" t="str">
        <f>IF(A48&lt;&gt;"",LEFT(Belegerfassung!D56,40),"")</f>
        <v/>
      </c>
      <c r="K48" t="str">
        <f>IF(A48&lt;&gt;"",VLOOKUP(D48,Abfrage!$F$2:$G$21,2,FALSE),"")</f>
        <v/>
      </c>
      <c r="L48" s="6" t="str">
        <f>IF(Belegerfassung!H56&lt;&gt;"",Belegerfassung!H56,"")</f>
        <v/>
      </c>
      <c r="M48" t="str">
        <f>IFERROR(IF(Belegerfassung!E56&lt;&gt;"",VLOOKUP(Belegerfassung!E56,Abfrage!$L$2:$M$15,2,),""),"")</f>
        <v/>
      </c>
      <c r="N48" t="str">
        <f t="shared" si="1"/>
        <v/>
      </c>
      <c r="O48" t="str">
        <f t="shared" si="2"/>
        <v/>
      </c>
      <c r="P48" t="str">
        <f>IF(Belegerfassung!G56&lt;&gt;"",CONCATENATE(Belegerfassung!G56,".pdf"),"")</f>
        <v/>
      </c>
    </row>
    <row r="49" spans="1:16">
      <c r="A49" t="str">
        <f>IF(Belegerfassung!C57&lt;&gt;"",0,"")</f>
        <v/>
      </c>
      <c r="B49" t="str">
        <f>IFERROR(VLOOKUP(Belegerfassung!I57,Konten!A:D,2,FALSE),"")</f>
        <v/>
      </c>
      <c r="C49" t="str">
        <f>IF(A49&lt;&gt;"",TEXT(Belegerfassung!C57,"TT.MM.JJJJ"),"")</f>
        <v/>
      </c>
      <c r="D49" t="str">
        <f>IFERROR(VLOOKUP(Belegerfassung!A57,Abfrage!$E$2:$F$20,2,FALSE),"")</f>
        <v/>
      </c>
      <c r="E49" t="str">
        <f>IF(A49&lt;&gt;"",Belegerfassung!B57,"")</f>
        <v/>
      </c>
      <c r="F49" t="str">
        <f>IF(Belegerfassung!L57="","",IF(Belegerfassung!L57&lt;&gt;"",IF(Belegerfassung!L57&lt;&gt;"",IF(Belegerfassung!J57&lt;&gt;0,VLOOKUP(Belegerfassung!L57,Abfrage!$A$2:$C$19,2,),VLOOKUP(Belegerfassung!L57,Abfrage!$A$2:$C$19,3,)),"")))</f>
        <v/>
      </c>
      <c r="G49" t="str">
        <f t="shared" si="0"/>
        <v/>
      </c>
      <c r="H49" s="31" t="str">
        <f>IF(A49&lt;&gt;"",-Belegerfassung!J57+Belegerfassung!K57,"")</f>
        <v/>
      </c>
      <c r="I49" s="49" t="str">
        <f>IFERROR(IF(H49&lt;&gt;"",Belegerfassung!L57*100,""),IF(OR(Belegerfassung!L57="Leistung EU - Erlöse",Belegerfassung!L57="Lieferungen EU-Erlöse",Belegerfassung!L57="EUST",Belegerfassung!L57="Bauleistungen 20%")=TRUE,"",MID(Belegerfassung!L57,4,2)))</f>
        <v/>
      </c>
      <c r="J49" s="6" t="str">
        <f>IF(A49&lt;&gt;"",LEFT(Belegerfassung!D57,40),"")</f>
        <v/>
      </c>
      <c r="K49" t="str">
        <f>IF(A49&lt;&gt;"",VLOOKUP(D49,Abfrage!$F$2:$G$21,2,FALSE),"")</f>
        <v/>
      </c>
      <c r="L49" s="6" t="str">
        <f>IF(Belegerfassung!H57&lt;&gt;"",Belegerfassung!H57,"")</f>
        <v/>
      </c>
      <c r="M49" t="str">
        <f>IFERROR(IF(Belegerfassung!E57&lt;&gt;"",VLOOKUP(Belegerfassung!E57,Abfrage!$L$2:$M$15,2,),""),"")</f>
        <v/>
      </c>
      <c r="N49" t="str">
        <f t="shared" si="1"/>
        <v/>
      </c>
      <c r="O49" t="str">
        <f t="shared" si="2"/>
        <v/>
      </c>
      <c r="P49" t="str">
        <f>IF(Belegerfassung!G57&lt;&gt;"",CONCATENATE(Belegerfassung!G57,".pdf"),"")</f>
        <v/>
      </c>
    </row>
    <row r="50" spans="1:16">
      <c r="A50" t="str">
        <f>IF(Belegerfassung!C58&lt;&gt;"",0,"")</f>
        <v/>
      </c>
      <c r="B50" t="str">
        <f>IFERROR(VLOOKUP(Belegerfassung!I58,Konten!A:D,2,FALSE),"")</f>
        <v/>
      </c>
      <c r="C50" t="str">
        <f>IF(A50&lt;&gt;"",TEXT(Belegerfassung!C58,"TT.MM.JJJJ"),"")</f>
        <v/>
      </c>
      <c r="D50" t="str">
        <f>IFERROR(VLOOKUP(Belegerfassung!A58,Abfrage!$E$2:$F$20,2,FALSE),"")</f>
        <v/>
      </c>
      <c r="E50" t="str">
        <f>IF(A50&lt;&gt;"",Belegerfassung!B58,"")</f>
        <v/>
      </c>
      <c r="F50" t="str">
        <f>IF(Belegerfassung!L58="","",IF(Belegerfassung!L58&lt;&gt;"",IF(Belegerfassung!L58&lt;&gt;"",IF(Belegerfassung!J58&lt;&gt;0,VLOOKUP(Belegerfassung!L58,Abfrage!$A$2:$C$19,2,),VLOOKUP(Belegerfassung!L58,Abfrage!$A$2:$C$19,3,)),"")))</f>
        <v/>
      </c>
      <c r="G50" t="str">
        <f t="shared" si="0"/>
        <v/>
      </c>
      <c r="H50" s="31" t="str">
        <f>IF(A50&lt;&gt;"",-Belegerfassung!J58+Belegerfassung!K58,"")</f>
        <v/>
      </c>
      <c r="I50" s="49" t="str">
        <f>IFERROR(IF(H50&lt;&gt;"",Belegerfassung!L58*100,""),IF(OR(Belegerfassung!L58="Leistung EU - Erlöse",Belegerfassung!L58="Lieferungen EU-Erlöse",Belegerfassung!L58="EUST",Belegerfassung!L58="Bauleistungen 20%")=TRUE,"",MID(Belegerfassung!L58,4,2)))</f>
        <v/>
      </c>
      <c r="J50" s="6" t="str">
        <f>IF(A50&lt;&gt;"",LEFT(Belegerfassung!D58,40),"")</f>
        <v/>
      </c>
      <c r="K50" t="str">
        <f>IF(A50&lt;&gt;"",VLOOKUP(D50,Abfrage!$F$2:$G$21,2,FALSE),"")</f>
        <v/>
      </c>
      <c r="L50" s="6" t="str">
        <f>IF(Belegerfassung!H58&lt;&gt;"",Belegerfassung!H58,"")</f>
        <v/>
      </c>
      <c r="M50" t="str">
        <f>IFERROR(IF(Belegerfassung!E58&lt;&gt;"",VLOOKUP(Belegerfassung!E58,Abfrage!$L$2:$M$15,2,),""),"")</f>
        <v/>
      </c>
      <c r="N50" t="str">
        <f t="shared" si="1"/>
        <v/>
      </c>
      <c r="O50" t="str">
        <f t="shared" si="2"/>
        <v/>
      </c>
      <c r="P50" t="str">
        <f>IF(Belegerfassung!G58&lt;&gt;"",CONCATENATE(Belegerfassung!G58,".pdf"),"")</f>
        <v/>
      </c>
    </row>
    <row r="51" spans="1:16">
      <c r="A51" t="str">
        <f>IF(Belegerfassung!C59&lt;&gt;"",0,"")</f>
        <v/>
      </c>
      <c r="B51" t="str">
        <f>IFERROR(VLOOKUP(Belegerfassung!I59,Konten!A:D,2,FALSE),"")</f>
        <v/>
      </c>
      <c r="C51" t="str">
        <f>IF(A51&lt;&gt;"",TEXT(Belegerfassung!C59,"TT.MM.JJJJ"),"")</f>
        <v/>
      </c>
      <c r="D51" t="str">
        <f>IFERROR(VLOOKUP(Belegerfassung!A59,Abfrage!$E$2:$F$20,2,FALSE),"")</f>
        <v/>
      </c>
      <c r="E51" t="str">
        <f>IF(A51&lt;&gt;"",Belegerfassung!B59,"")</f>
        <v/>
      </c>
      <c r="F51" t="str">
        <f>IF(Belegerfassung!L59="","",IF(Belegerfassung!L59&lt;&gt;"",IF(Belegerfassung!L59&lt;&gt;"",IF(Belegerfassung!J59&lt;&gt;0,VLOOKUP(Belegerfassung!L59,Abfrage!$A$2:$C$19,2,),VLOOKUP(Belegerfassung!L59,Abfrage!$A$2:$C$19,3,)),"")))</f>
        <v/>
      </c>
      <c r="G51" t="str">
        <f t="shared" si="0"/>
        <v/>
      </c>
      <c r="H51" s="31" t="str">
        <f>IF(A51&lt;&gt;"",-Belegerfassung!J59+Belegerfassung!K59,"")</f>
        <v/>
      </c>
      <c r="I51" s="49" t="str">
        <f>IFERROR(IF(H51&lt;&gt;"",Belegerfassung!L59*100,""),IF(OR(Belegerfassung!L59="Leistung EU - Erlöse",Belegerfassung!L59="Lieferungen EU-Erlöse",Belegerfassung!L59="EUST",Belegerfassung!L59="Bauleistungen 20%")=TRUE,"",MID(Belegerfassung!L59,4,2)))</f>
        <v/>
      </c>
      <c r="J51" s="6" t="str">
        <f>IF(A51&lt;&gt;"",LEFT(Belegerfassung!D59,40),"")</f>
        <v/>
      </c>
      <c r="K51" t="str">
        <f>IF(A51&lt;&gt;"",VLOOKUP(D51,Abfrage!$F$2:$G$21,2,FALSE),"")</f>
        <v/>
      </c>
      <c r="L51" s="6" t="str">
        <f>IF(Belegerfassung!H59&lt;&gt;"",Belegerfassung!H59,"")</f>
        <v/>
      </c>
      <c r="M51" t="str">
        <f>IFERROR(IF(Belegerfassung!E59&lt;&gt;"",VLOOKUP(Belegerfassung!E59,Abfrage!$L$2:$M$15,2,),""),"")</f>
        <v/>
      </c>
      <c r="N51" t="str">
        <f t="shared" si="1"/>
        <v/>
      </c>
      <c r="O51" t="str">
        <f t="shared" si="2"/>
        <v/>
      </c>
      <c r="P51" t="str">
        <f>IF(Belegerfassung!G59&lt;&gt;"",CONCATENATE(Belegerfassung!G59,".pdf"),"")</f>
        <v/>
      </c>
    </row>
    <row r="52" spans="1:16">
      <c r="A52" t="str">
        <f>IF(Belegerfassung!C60&lt;&gt;"",0,"")</f>
        <v/>
      </c>
      <c r="B52" t="str">
        <f>IFERROR(VLOOKUP(Belegerfassung!I60,Konten!A:D,2,FALSE),"")</f>
        <v/>
      </c>
      <c r="C52" t="str">
        <f>IF(A52&lt;&gt;"",TEXT(Belegerfassung!C60,"TT.MM.JJJJ"),"")</f>
        <v/>
      </c>
      <c r="D52" t="str">
        <f>IFERROR(VLOOKUP(Belegerfassung!A60,Abfrage!$E$2:$F$20,2,FALSE),"")</f>
        <v/>
      </c>
      <c r="E52" t="str">
        <f>IF(A52&lt;&gt;"",Belegerfassung!B60,"")</f>
        <v/>
      </c>
      <c r="F52" t="str">
        <f>IF(Belegerfassung!L60="","",IF(Belegerfassung!L60&lt;&gt;"",IF(Belegerfassung!L60&lt;&gt;"",IF(Belegerfassung!J60&lt;&gt;0,VLOOKUP(Belegerfassung!L60,Abfrage!$A$2:$C$19,2,),VLOOKUP(Belegerfassung!L60,Abfrage!$A$2:$C$19,3,)),"")))</f>
        <v/>
      </c>
      <c r="G52" t="str">
        <f t="shared" si="0"/>
        <v/>
      </c>
      <c r="H52" s="31" t="str">
        <f>IF(A52&lt;&gt;"",-Belegerfassung!J60+Belegerfassung!K60,"")</f>
        <v/>
      </c>
      <c r="I52" s="49" t="str">
        <f>IFERROR(IF(H52&lt;&gt;"",Belegerfassung!L60*100,""),IF(OR(Belegerfassung!L60="Leistung EU - Erlöse",Belegerfassung!L60="Lieferungen EU-Erlöse",Belegerfassung!L60="EUST",Belegerfassung!L60="Bauleistungen 20%")=TRUE,"",MID(Belegerfassung!L60,4,2)))</f>
        <v/>
      </c>
      <c r="J52" s="6" t="str">
        <f>IF(A52&lt;&gt;"",LEFT(Belegerfassung!D60,40),"")</f>
        <v/>
      </c>
      <c r="K52" t="str">
        <f>IF(A52&lt;&gt;"",VLOOKUP(D52,Abfrage!$F$2:$G$21,2,FALSE),"")</f>
        <v/>
      </c>
      <c r="L52" s="6" t="str">
        <f>IF(Belegerfassung!H60&lt;&gt;"",Belegerfassung!H60,"")</f>
        <v/>
      </c>
      <c r="M52" t="str">
        <f>IFERROR(IF(Belegerfassung!E60&lt;&gt;"",VLOOKUP(Belegerfassung!E60,Abfrage!$L$2:$M$15,2,),""),"")</f>
        <v/>
      </c>
      <c r="N52" t="str">
        <f t="shared" si="1"/>
        <v/>
      </c>
      <c r="O52" t="str">
        <f t="shared" si="2"/>
        <v/>
      </c>
      <c r="P52" t="str">
        <f>IF(Belegerfassung!G60&lt;&gt;"",CONCATENATE(Belegerfassung!G60,".pdf"),"")</f>
        <v/>
      </c>
    </row>
    <row r="53" spans="1:16">
      <c r="A53" t="str">
        <f>IF(Belegerfassung!C61&lt;&gt;"",0,"")</f>
        <v/>
      </c>
      <c r="B53" t="str">
        <f>IFERROR(VLOOKUP(Belegerfassung!I61,Konten!A:D,2,FALSE),"")</f>
        <v/>
      </c>
      <c r="C53" t="str">
        <f>IF(A53&lt;&gt;"",TEXT(Belegerfassung!C61,"TT.MM.JJJJ"),"")</f>
        <v/>
      </c>
      <c r="D53" t="str">
        <f>IFERROR(VLOOKUP(Belegerfassung!A61,Abfrage!$E$2:$F$20,2,FALSE),"")</f>
        <v/>
      </c>
      <c r="E53" t="str">
        <f>IF(A53&lt;&gt;"",Belegerfassung!B61,"")</f>
        <v/>
      </c>
      <c r="F53" t="str">
        <f>IF(Belegerfassung!L61="","",IF(Belegerfassung!L61&lt;&gt;"",IF(Belegerfassung!L61&lt;&gt;"",IF(Belegerfassung!J61&lt;&gt;0,VLOOKUP(Belegerfassung!L61,Abfrage!$A$2:$C$19,2,),VLOOKUP(Belegerfassung!L61,Abfrage!$A$2:$C$19,3,)),"")))</f>
        <v/>
      </c>
      <c r="G53" t="str">
        <f t="shared" si="0"/>
        <v/>
      </c>
      <c r="H53" s="31" t="str">
        <f>IF(A53&lt;&gt;"",-Belegerfassung!J61+Belegerfassung!K61,"")</f>
        <v/>
      </c>
      <c r="I53" s="49" t="str">
        <f>IFERROR(IF(H53&lt;&gt;"",Belegerfassung!L61*100,""),IF(OR(Belegerfassung!L61="Leistung EU - Erlöse",Belegerfassung!L61="Lieferungen EU-Erlöse",Belegerfassung!L61="EUST",Belegerfassung!L61="Bauleistungen 20%")=TRUE,"",MID(Belegerfassung!L61,4,2)))</f>
        <v/>
      </c>
      <c r="J53" s="6" t="str">
        <f>IF(A53&lt;&gt;"",LEFT(Belegerfassung!D61,40),"")</f>
        <v/>
      </c>
      <c r="K53" t="str">
        <f>IF(A53&lt;&gt;"",VLOOKUP(D53,Abfrage!$F$2:$G$21,2,FALSE),"")</f>
        <v/>
      </c>
      <c r="L53" s="6" t="str">
        <f>IF(Belegerfassung!H61&lt;&gt;"",Belegerfassung!H61,"")</f>
        <v/>
      </c>
      <c r="M53" t="str">
        <f>IFERROR(IF(Belegerfassung!E61&lt;&gt;"",VLOOKUP(Belegerfassung!E61,Abfrage!$L$2:$M$15,2,),""),"")</f>
        <v/>
      </c>
      <c r="N53" t="str">
        <f t="shared" si="1"/>
        <v/>
      </c>
      <c r="O53" t="str">
        <f t="shared" si="2"/>
        <v/>
      </c>
      <c r="P53" t="str">
        <f>IF(Belegerfassung!G61&lt;&gt;"",CONCATENATE(Belegerfassung!G61,".pdf"),"")</f>
        <v/>
      </c>
    </row>
    <row r="54" spans="1:16">
      <c r="A54" t="str">
        <f>IF(Belegerfassung!C62&lt;&gt;"",0,"")</f>
        <v/>
      </c>
      <c r="B54" t="str">
        <f>IFERROR(VLOOKUP(Belegerfassung!I62,Konten!A:D,2,FALSE),"")</f>
        <v/>
      </c>
      <c r="C54" t="str">
        <f>IF(A54&lt;&gt;"",TEXT(Belegerfassung!C62,"TT.MM.JJJJ"),"")</f>
        <v/>
      </c>
      <c r="D54" t="str">
        <f>IFERROR(VLOOKUP(Belegerfassung!A62,Abfrage!$E$2:$F$20,2,FALSE),"")</f>
        <v/>
      </c>
      <c r="E54" t="str">
        <f>IF(A54&lt;&gt;"",Belegerfassung!B62,"")</f>
        <v/>
      </c>
      <c r="F54" t="str">
        <f>IF(Belegerfassung!L62="","",IF(Belegerfassung!L62&lt;&gt;"",IF(Belegerfassung!L62&lt;&gt;"",IF(Belegerfassung!J62&lt;&gt;0,VLOOKUP(Belegerfassung!L62,Abfrage!$A$2:$C$19,2,),VLOOKUP(Belegerfassung!L62,Abfrage!$A$2:$C$19,3,)),"")))</f>
        <v/>
      </c>
      <c r="G54" t="str">
        <f t="shared" si="0"/>
        <v/>
      </c>
      <c r="H54" s="31" t="str">
        <f>IF(A54&lt;&gt;"",-Belegerfassung!J62+Belegerfassung!K62,"")</f>
        <v/>
      </c>
      <c r="I54" s="49" t="str">
        <f>IFERROR(IF(H54&lt;&gt;"",Belegerfassung!L62*100,""),IF(OR(Belegerfassung!L62="Leistung EU - Erlöse",Belegerfassung!L62="Lieferungen EU-Erlöse",Belegerfassung!L62="EUST",Belegerfassung!L62="Bauleistungen 20%")=TRUE,"",MID(Belegerfassung!L62,4,2)))</f>
        <v/>
      </c>
      <c r="J54" s="6" t="str">
        <f>IF(A54&lt;&gt;"",LEFT(Belegerfassung!D62,40),"")</f>
        <v/>
      </c>
      <c r="K54" t="str">
        <f>IF(A54&lt;&gt;"",VLOOKUP(D54,Abfrage!$F$2:$G$21,2,FALSE),"")</f>
        <v/>
      </c>
      <c r="L54" s="6" t="str">
        <f>IF(Belegerfassung!H62&lt;&gt;"",Belegerfassung!H62,"")</f>
        <v/>
      </c>
      <c r="M54" t="str">
        <f>IFERROR(IF(Belegerfassung!E62&lt;&gt;"",VLOOKUP(Belegerfassung!E62,Abfrage!$L$2:$M$15,2,),""),"")</f>
        <v/>
      </c>
      <c r="N54" t="str">
        <f t="shared" si="1"/>
        <v/>
      </c>
      <c r="O54" t="str">
        <f t="shared" si="2"/>
        <v/>
      </c>
      <c r="P54" t="str">
        <f>IF(Belegerfassung!G62&lt;&gt;"",CONCATENATE(Belegerfassung!G62,".pdf"),"")</f>
        <v/>
      </c>
    </row>
    <row r="55" spans="1:16">
      <c r="A55" t="str">
        <f>IF(Belegerfassung!C63&lt;&gt;"",0,"")</f>
        <v/>
      </c>
      <c r="B55" t="str">
        <f>IFERROR(VLOOKUP(Belegerfassung!I63,Konten!A:D,2,FALSE),"")</f>
        <v/>
      </c>
      <c r="C55" t="str">
        <f>IF(A55&lt;&gt;"",TEXT(Belegerfassung!C63,"TT.MM.JJJJ"),"")</f>
        <v/>
      </c>
      <c r="D55" t="str">
        <f>IFERROR(VLOOKUP(Belegerfassung!A63,Abfrage!$E$2:$F$20,2,FALSE),"")</f>
        <v/>
      </c>
      <c r="E55" t="str">
        <f>IF(A55&lt;&gt;"",Belegerfassung!B63,"")</f>
        <v/>
      </c>
      <c r="F55" t="str">
        <f>IF(Belegerfassung!L63="","",IF(Belegerfassung!L63&lt;&gt;"",IF(Belegerfassung!L63&lt;&gt;"",IF(Belegerfassung!J63&lt;&gt;0,VLOOKUP(Belegerfassung!L63,Abfrage!$A$2:$C$19,2,),VLOOKUP(Belegerfassung!L63,Abfrage!$A$2:$C$19,3,)),"")))</f>
        <v/>
      </c>
      <c r="G55" t="str">
        <f t="shared" si="0"/>
        <v/>
      </c>
      <c r="H55" s="31" t="str">
        <f>IF(A55&lt;&gt;"",-Belegerfassung!J63+Belegerfassung!K63,"")</f>
        <v/>
      </c>
      <c r="I55" s="49" t="str">
        <f>IFERROR(IF(H55&lt;&gt;"",Belegerfassung!L63*100,""),IF(OR(Belegerfassung!L63="Leistung EU - Erlöse",Belegerfassung!L63="Lieferungen EU-Erlöse",Belegerfassung!L63="EUST",Belegerfassung!L63="Bauleistungen 20%")=TRUE,"",MID(Belegerfassung!L63,4,2)))</f>
        <v/>
      </c>
      <c r="J55" s="6" t="str">
        <f>IF(A55&lt;&gt;"",LEFT(Belegerfassung!D63,40),"")</f>
        <v/>
      </c>
      <c r="K55" t="str">
        <f>IF(A55&lt;&gt;"",VLOOKUP(D55,Abfrage!$F$2:$G$21,2,FALSE),"")</f>
        <v/>
      </c>
      <c r="L55" s="6" t="str">
        <f>IF(Belegerfassung!H63&lt;&gt;"",Belegerfassung!H63,"")</f>
        <v/>
      </c>
      <c r="M55" t="str">
        <f>IFERROR(IF(Belegerfassung!E63&lt;&gt;"",VLOOKUP(Belegerfassung!E63,Abfrage!$L$2:$M$15,2,),""),"")</f>
        <v/>
      </c>
      <c r="N55" t="str">
        <f t="shared" si="1"/>
        <v/>
      </c>
      <c r="O55" t="str">
        <f t="shared" si="2"/>
        <v/>
      </c>
      <c r="P55" t="str">
        <f>IF(Belegerfassung!G63&lt;&gt;"",CONCATENATE(Belegerfassung!G63,".pdf"),"")</f>
        <v/>
      </c>
    </row>
    <row r="56" spans="1:16">
      <c r="A56" t="str">
        <f>IF(Belegerfassung!C64&lt;&gt;"",0,"")</f>
        <v/>
      </c>
      <c r="B56" t="str">
        <f>IFERROR(VLOOKUP(Belegerfassung!I64,Konten!A:D,2,FALSE),"")</f>
        <v/>
      </c>
      <c r="C56" t="str">
        <f>IF(A56&lt;&gt;"",TEXT(Belegerfassung!C64,"TT.MM.JJJJ"),"")</f>
        <v/>
      </c>
      <c r="D56" t="str">
        <f>IFERROR(VLOOKUP(Belegerfassung!A64,Abfrage!$E$2:$F$20,2,FALSE),"")</f>
        <v/>
      </c>
      <c r="E56" t="str">
        <f>IF(A56&lt;&gt;"",Belegerfassung!B64,"")</f>
        <v/>
      </c>
      <c r="F56" t="str">
        <f>IF(Belegerfassung!L64="","",IF(Belegerfassung!L64&lt;&gt;"",IF(Belegerfassung!L64&lt;&gt;"",IF(Belegerfassung!J64&lt;&gt;0,VLOOKUP(Belegerfassung!L64,Abfrage!$A$2:$C$19,2,),VLOOKUP(Belegerfassung!L64,Abfrage!$A$2:$C$19,3,)),"")))</f>
        <v/>
      </c>
      <c r="G56" t="str">
        <f t="shared" si="0"/>
        <v/>
      </c>
      <c r="H56" s="31" t="str">
        <f>IF(A56&lt;&gt;"",-Belegerfassung!J64+Belegerfassung!K64,"")</f>
        <v/>
      </c>
      <c r="I56" s="49" t="str">
        <f>IFERROR(IF(H56&lt;&gt;"",Belegerfassung!L64*100,""),IF(OR(Belegerfassung!L64="Leistung EU - Erlöse",Belegerfassung!L64="Lieferungen EU-Erlöse",Belegerfassung!L64="EUST",Belegerfassung!L64="Bauleistungen 20%")=TRUE,"",MID(Belegerfassung!L64,4,2)))</f>
        <v/>
      </c>
      <c r="J56" s="6" t="str">
        <f>IF(A56&lt;&gt;"",LEFT(Belegerfassung!D64,40),"")</f>
        <v/>
      </c>
      <c r="K56" t="str">
        <f>IF(A56&lt;&gt;"",VLOOKUP(D56,Abfrage!$F$2:$G$21,2,FALSE),"")</f>
        <v/>
      </c>
      <c r="L56" s="6" t="str">
        <f>IF(Belegerfassung!H64&lt;&gt;"",Belegerfassung!H64,"")</f>
        <v/>
      </c>
      <c r="M56" t="str">
        <f>IFERROR(IF(Belegerfassung!E64&lt;&gt;"",VLOOKUP(Belegerfassung!E64,Abfrage!$L$2:$M$15,2,),""),"")</f>
        <v/>
      </c>
      <c r="N56" t="str">
        <f t="shared" si="1"/>
        <v/>
      </c>
      <c r="O56" t="str">
        <f t="shared" si="2"/>
        <v/>
      </c>
      <c r="P56" t="str">
        <f>IF(Belegerfassung!G64&lt;&gt;"",CONCATENATE(Belegerfassung!G64,".pdf"),"")</f>
        <v/>
      </c>
    </row>
    <row r="57" spans="1:16">
      <c r="A57" t="str">
        <f>IF(Belegerfassung!C65&lt;&gt;"",0,"")</f>
        <v/>
      </c>
      <c r="B57" t="str">
        <f>IFERROR(VLOOKUP(Belegerfassung!I65,Konten!A:D,2,FALSE),"")</f>
        <v/>
      </c>
      <c r="C57" t="str">
        <f>IF(A57&lt;&gt;"",TEXT(Belegerfassung!C65,"TT.MM.JJJJ"),"")</f>
        <v/>
      </c>
      <c r="D57" t="str">
        <f>IFERROR(VLOOKUP(Belegerfassung!A65,Abfrage!$E$2:$F$20,2,FALSE),"")</f>
        <v/>
      </c>
      <c r="E57" t="str">
        <f>IF(A57&lt;&gt;"",Belegerfassung!B65,"")</f>
        <v/>
      </c>
      <c r="F57" t="str">
        <f>IF(Belegerfassung!L65="","",IF(Belegerfassung!L65&lt;&gt;"",IF(Belegerfassung!L65&lt;&gt;"",IF(Belegerfassung!J65&lt;&gt;0,VLOOKUP(Belegerfassung!L65,Abfrage!$A$2:$C$19,2,),VLOOKUP(Belegerfassung!L65,Abfrage!$A$2:$C$19,3,)),"")))</f>
        <v/>
      </c>
      <c r="G57" t="str">
        <f t="shared" si="0"/>
        <v/>
      </c>
      <c r="H57" s="31" t="str">
        <f>IF(A57&lt;&gt;"",-Belegerfassung!J65+Belegerfassung!K65,"")</f>
        <v/>
      </c>
      <c r="I57" s="49" t="str">
        <f>IFERROR(IF(H57&lt;&gt;"",Belegerfassung!L65*100,""),IF(OR(Belegerfassung!L65="Leistung EU - Erlöse",Belegerfassung!L65="Lieferungen EU-Erlöse",Belegerfassung!L65="EUST",Belegerfassung!L65="Bauleistungen 20%")=TRUE,"",MID(Belegerfassung!L65,4,2)))</f>
        <v/>
      </c>
      <c r="J57" s="6" t="str">
        <f>IF(A57&lt;&gt;"",LEFT(Belegerfassung!D65,40),"")</f>
        <v/>
      </c>
      <c r="K57" t="str">
        <f>IF(A57&lt;&gt;"",VLOOKUP(D57,Abfrage!$F$2:$G$21,2,FALSE),"")</f>
        <v/>
      </c>
      <c r="L57" s="6" t="str">
        <f>IF(Belegerfassung!H65&lt;&gt;"",Belegerfassung!H65,"")</f>
        <v/>
      </c>
      <c r="M57" t="str">
        <f>IFERROR(IF(Belegerfassung!E65&lt;&gt;"",VLOOKUP(Belegerfassung!E65,Abfrage!$L$2:$M$15,2,),""),"")</f>
        <v/>
      </c>
      <c r="N57" t="str">
        <f t="shared" si="1"/>
        <v/>
      </c>
      <c r="O57" t="str">
        <f t="shared" si="2"/>
        <v/>
      </c>
      <c r="P57" t="str">
        <f>IF(Belegerfassung!G65&lt;&gt;"",CONCATENATE(Belegerfassung!G65,".pdf"),"")</f>
        <v/>
      </c>
    </row>
    <row r="58" spans="1:16">
      <c r="A58" t="str">
        <f>IF(Belegerfassung!C66&lt;&gt;"",0,"")</f>
        <v/>
      </c>
      <c r="B58" t="str">
        <f>IFERROR(VLOOKUP(Belegerfassung!I66,Konten!A:D,2,FALSE),"")</f>
        <v/>
      </c>
      <c r="C58" t="str">
        <f>IF(A58&lt;&gt;"",TEXT(Belegerfassung!C66,"TT.MM.JJJJ"),"")</f>
        <v/>
      </c>
      <c r="D58" t="str">
        <f>IFERROR(VLOOKUP(Belegerfassung!A66,Abfrage!$E$2:$F$20,2,FALSE),"")</f>
        <v/>
      </c>
      <c r="E58" t="str">
        <f>IF(A58&lt;&gt;"",Belegerfassung!B66,"")</f>
        <v/>
      </c>
      <c r="F58" t="str">
        <f>IF(Belegerfassung!L66="","",IF(Belegerfassung!L66&lt;&gt;"",IF(Belegerfassung!L66&lt;&gt;"",IF(Belegerfassung!J66&lt;&gt;0,VLOOKUP(Belegerfassung!L66,Abfrage!$A$2:$C$19,2,),VLOOKUP(Belegerfassung!L66,Abfrage!$A$2:$C$19,3,)),"")))</f>
        <v/>
      </c>
      <c r="G58" t="str">
        <f t="shared" si="0"/>
        <v/>
      </c>
      <c r="H58" s="31" t="str">
        <f>IF(A58&lt;&gt;"",-Belegerfassung!J66+Belegerfassung!K66,"")</f>
        <v/>
      </c>
      <c r="I58" s="49" t="str">
        <f>IFERROR(IF(H58&lt;&gt;"",Belegerfassung!L66*100,""),IF(OR(Belegerfassung!L66="Leistung EU - Erlöse",Belegerfassung!L66="Lieferungen EU-Erlöse",Belegerfassung!L66="EUST",Belegerfassung!L66="Bauleistungen 20%")=TRUE,"",MID(Belegerfassung!L66,4,2)))</f>
        <v/>
      </c>
      <c r="J58" s="6" t="str">
        <f>IF(A58&lt;&gt;"",LEFT(Belegerfassung!D66,40),"")</f>
        <v/>
      </c>
      <c r="K58" t="str">
        <f>IF(A58&lt;&gt;"",VLOOKUP(D58,Abfrage!$F$2:$G$21,2,FALSE),"")</f>
        <v/>
      </c>
      <c r="L58" s="6" t="str">
        <f>IF(Belegerfassung!H66&lt;&gt;"",Belegerfassung!H66,"")</f>
        <v/>
      </c>
      <c r="M58" t="str">
        <f>IFERROR(IF(Belegerfassung!E66&lt;&gt;"",VLOOKUP(Belegerfassung!E66,Abfrage!$L$2:$M$15,2,),""),"")</f>
        <v/>
      </c>
      <c r="N58" t="str">
        <f t="shared" si="1"/>
        <v/>
      </c>
      <c r="O58" t="str">
        <f t="shared" si="2"/>
        <v/>
      </c>
      <c r="P58" t="str">
        <f>IF(Belegerfassung!G66&lt;&gt;"",CONCATENATE(Belegerfassung!G66,".pdf"),"")</f>
        <v/>
      </c>
    </row>
    <row r="59" spans="1:16">
      <c r="A59" t="str">
        <f>IF(Belegerfassung!C67&lt;&gt;"",0,"")</f>
        <v/>
      </c>
      <c r="B59" t="str">
        <f>IFERROR(VLOOKUP(Belegerfassung!I67,Konten!A:D,2,FALSE),"")</f>
        <v/>
      </c>
      <c r="C59" t="str">
        <f>IF(A59&lt;&gt;"",TEXT(Belegerfassung!C67,"TT.MM.JJJJ"),"")</f>
        <v/>
      </c>
      <c r="D59" t="str">
        <f>IFERROR(VLOOKUP(Belegerfassung!A67,Abfrage!$E$2:$F$20,2,FALSE),"")</f>
        <v/>
      </c>
      <c r="E59" t="str">
        <f>IF(A59&lt;&gt;"",Belegerfassung!B67,"")</f>
        <v/>
      </c>
      <c r="F59" t="str">
        <f>IF(Belegerfassung!L67="","",IF(Belegerfassung!L67&lt;&gt;"",IF(Belegerfassung!L67&lt;&gt;"",IF(Belegerfassung!J67&lt;&gt;0,VLOOKUP(Belegerfassung!L67,Abfrage!$A$2:$C$19,2,),VLOOKUP(Belegerfassung!L67,Abfrage!$A$2:$C$19,3,)),"")))</f>
        <v/>
      </c>
      <c r="G59" t="str">
        <f t="shared" si="0"/>
        <v/>
      </c>
      <c r="H59" s="31" t="str">
        <f>IF(A59&lt;&gt;"",-Belegerfassung!J67+Belegerfassung!K67,"")</f>
        <v/>
      </c>
      <c r="I59" s="49" t="str">
        <f>IFERROR(IF(H59&lt;&gt;"",Belegerfassung!L67*100,""),IF(OR(Belegerfassung!L67="Leistung EU - Erlöse",Belegerfassung!L67="Lieferungen EU-Erlöse",Belegerfassung!L67="EUST",Belegerfassung!L67="Bauleistungen 20%")=TRUE,"",MID(Belegerfassung!L67,4,2)))</f>
        <v/>
      </c>
      <c r="J59" s="6" t="str">
        <f>IF(A59&lt;&gt;"",LEFT(Belegerfassung!D67,40),"")</f>
        <v/>
      </c>
      <c r="K59" t="str">
        <f>IF(A59&lt;&gt;"",VLOOKUP(D59,Abfrage!$F$2:$G$21,2,FALSE),"")</f>
        <v/>
      </c>
      <c r="L59" s="6" t="str">
        <f>IF(Belegerfassung!H67&lt;&gt;"",Belegerfassung!H67,"")</f>
        <v/>
      </c>
      <c r="M59" t="str">
        <f>IFERROR(IF(Belegerfassung!E67&lt;&gt;"",VLOOKUP(Belegerfassung!E67,Abfrage!$L$2:$M$15,2,),""),"")</f>
        <v/>
      </c>
      <c r="N59" t="str">
        <f t="shared" si="1"/>
        <v/>
      </c>
      <c r="O59" t="str">
        <f t="shared" si="2"/>
        <v/>
      </c>
      <c r="P59" t="str">
        <f>IF(Belegerfassung!G67&lt;&gt;"",CONCATENATE(Belegerfassung!G67,".pdf"),"")</f>
        <v/>
      </c>
    </row>
    <row r="60" spans="1:16">
      <c r="A60" t="str">
        <f>IF(Belegerfassung!C68&lt;&gt;"",0,"")</f>
        <v/>
      </c>
      <c r="B60" t="str">
        <f>IFERROR(VLOOKUP(Belegerfassung!I68,Konten!A:D,2,FALSE),"")</f>
        <v/>
      </c>
      <c r="C60" t="str">
        <f>IF(A60&lt;&gt;"",TEXT(Belegerfassung!C68,"TT.MM.JJJJ"),"")</f>
        <v/>
      </c>
      <c r="D60" t="str">
        <f>IFERROR(VLOOKUP(Belegerfassung!A68,Abfrage!$E$2:$F$20,2,FALSE),"")</f>
        <v/>
      </c>
      <c r="E60" t="str">
        <f>IF(A60&lt;&gt;"",Belegerfassung!B68,"")</f>
        <v/>
      </c>
      <c r="F60" t="str">
        <f>IF(Belegerfassung!L68="","",IF(Belegerfassung!L68&lt;&gt;"",IF(Belegerfassung!L68&lt;&gt;"",IF(Belegerfassung!J68&lt;&gt;0,VLOOKUP(Belegerfassung!L68,Abfrage!$A$2:$C$19,2,),VLOOKUP(Belegerfassung!L68,Abfrage!$A$2:$C$19,3,)),"")))</f>
        <v/>
      </c>
      <c r="G60" t="str">
        <f t="shared" si="0"/>
        <v/>
      </c>
      <c r="H60" s="31" t="str">
        <f>IF(A60&lt;&gt;"",-Belegerfassung!J68+Belegerfassung!K68,"")</f>
        <v/>
      </c>
      <c r="I60" s="49" t="str">
        <f>IFERROR(IF(H60&lt;&gt;"",Belegerfassung!L68*100,""),IF(OR(Belegerfassung!L68="Leistung EU - Erlöse",Belegerfassung!L68="Lieferungen EU-Erlöse",Belegerfassung!L68="EUST",Belegerfassung!L68="Bauleistungen 20%")=TRUE,"",MID(Belegerfassung!L68,4,2)))</f>
        <v/>
      </c>
      <c r="J60" s="6" t="str">
        <f>IF(A60&lt;&gt;"",LEFT(Belegerfassung!D68,40),"")</f>
        <v/>
      </c>
      <c r="K60" t="str">
        <f>IF(A60&lt;&gt;"",VLOOKUP(D60,Abfrage!$F$2:$G$21,2,FALSE),"")</f>
        <v/>
      </c>
      <c r="L60" s="6" t="str">
        <f>IF(Belegerfassung!H68&lt;&gt;"",Belegerfassung!H68,"")</f>
        <v/>
      </c>
      <c r="M60" t="str">
        <f>IFERROR(IF(Belegerfassung!E68&lt;&gt;"",VLOOKUP(Belegerfassung!E68,Abfrage!$L$2:$M$15,2,),""),"")</f>
        <v/>
      </c>
      <c r="N60" t="str">
        <f t="shared" si="1"/>
        <v/>
      </c>
      <c r="O60" t="str">
        <f t="shared" si="2"/>
        <v/>
      </c>
      <c r="P60" t="str">
        <f>IF(Belegerfassung!G68&lt;&gt;"",CONCATENATE(Belegerfassung!G68,".pdf"),"")</f>
        <v/>
      </c>
    </row>
    <row r="61" spans="1:16">
      <c r="A61" t="str">
        <f>IF(Belegerfassung!C69&lt;&gt;"",0,"")</f>
        <v/>
      </c>
      <c r="B61" t="str">
        <f>IFERROR(VLOOKUP(Belegerfassung!I69,Konten!A:D,2,FALSE),"")</f>
        <v/>
      </c>
      <c r="C61" t="str">
        <f>IF(A61&lt;&gt;"",TEXT(Belegerfassung!C69,"TT.MM.JJJJ"),"")</f>
        <v/>
      </c>
      <c r="D61" t="str">
        <f>IFERROR(VLOOKUP(Belegerfassung!A69,Abfrage!$E$2:$F$20,2,FALSE),"")</f>
        <v/>
      </c>
      <c r="E61" t="str">
        <f>IF(A61&lt;&gt;"",Belegerfassung!B69,"")</f>
        <v/>
      </c>
      <c r="F61" t="str">
        <f>IF(Belegerfassung!L69="","",IF(Belegerfassung!L69&lt;&gt;"",IF(Belegerfassung!L69&lt;&gt;"",IF(Belegerfassung!J69&lt;&gt;0,VLOOKUP(Belegerfassung!L69,Abfrage!$A$2:$C$19,2,),VLOOKUP(Belegerfassung!L69,Abfrage!$A$2:$C$19,3,)),"")))</f>
        <v/>
      </c>
      <c r="G61" t="str">
        <f t="shared" si="0"/>
        <v/>
      </c>
      <c r="H61" s="31" t="str">
        <f>IF(A61&lt;&gt;"",-Belegerfassung!J69+Belegerfassung!K69,"")</f>
        <v/>
      </c>
      <c r="I61" s="49" t="str">
        <f>IFERROR(IF(H61&lt;&gt;"",Belegerfassung!L69*100,""),IF(OR(Belegerfassung!L69="Leistung EU - Erlöse",Belegerfassung!L69="Lieferungen EU-Erlöse",Belegerfassung!L69="EUST",Belegerfassung!L69="Bauleistungen 20%")=TRUE,"",MID(Belegerfassung!L69,4,2)))</f>
        <v/>
      </c>
      <c r="J61" s="6" t="str">
        <f>IF(A61&lt;&gt;"",LEFT(Belegerfassung!D69,40),"")</f>
        <v/>
      </c>
      <c r="K61" t="str">
        <f>IF(A61&lt;&gt;"",VLOOKUP(D61,Abfrage!$F$2:$G$21,2,FALSE),"")</f>
        <v/>
      </c>
      <c r="L61" s="6" t="str">
        <f>IF(Belegerfassung!H69&lt;&gt;"",Belegerfassung!H69,"")</f>
        <v/>
      </c>
      <c r="M61" t="str">
        <f>IFERROR(IF(Belegerfassung!E69&lt;&gt;"",VLOOKUP(Belegerfassung!E69,Abfrage!$L$2:$M$15,2,),""),"")</f>
        <v/>
      </c>
      <c r="N61" t="str">
        <f t="shared" si="1"/>
        <v/>
      </c>
      <c r="O61" t="str">
        <f t="shared" si="2"/>
        <v/>
      </c>
      <c r="P61" t="str">
        <f>IF(Belegerfassung!G69&lt;&gt;"",CONCATENATE(Belegerfassung!G69,".pdf"),"")</f>
        <v/>
      </c>
    </row>
    <row r="62" spans="1:16">
      <c r="A62" t="str">
        <f>IF(Belegerfassung!C70&lt;&gt;"",0,"")</f>
        <v/>
      </c>
      <c r="B62" t="str">
        <f>IFERROR(VLOOKUP(Belegerfassung!I70,Konten!A:D,2,FALSE),"")</f>
        <v/>
      </c>
      <c r="C62" t="str">
        <f>IF(A62&lt;&gt;"",TEXT(Belegerfassung!C70,"TT.MM.JJJJ"),"")</f>
        <v/>
      </c>
      <c r="D62" t="str">
        <f>IFERROR(VLOOKUP(Belegerfassung!A70,Abfrage!$E$2:$F$20,2,FALSE),"")</f>
        <v/>
      </c>
      <c r="E62" t="str">
        <f>IF(A62&lt;&gt;"",Belegerfassung!B70,"")</f>
        <v/>
      </c>
      <c r="F62" t="str">
        <f>IF(Belegerfassung!L70="","",IF(Belegerfassung!L70&lt;&gt;"",IF(Belegerfassung!L70&lt;&gt;"",IF(Belegerfassung!J70&lt;&gt;0,VLOOKUP(Belegerfassung!L70,Abfrage!$A$2:$C$19,2,),VLOOKUP(Belegerfassung!L70,Abfrage!$A$2:$C$19,3,)),"")))</f>
        <v/>
      </c>
      <c r="G62" t="str">
        <f t="shared" si="0"/>
        <v/>
      </c>
      <c r="H62" s="31" t="str">
        <f>IF(A62&lt;&gt;"",-Belegerfassung!J70+Belegerfassung!K70,"")</f>
        <v/>
      </c>
      <c r="I62" s="49" t="str">
        <f>IFERROR(IF(H62&lt;&gt;"",Belegerfassung!L70*100,""),IF(OR(Belegerfassung!L70="Leistung EU - Erlöse",Belegerfassung!L70="Lieferungen EU-Erlöse",Belegerfassung!L70="EUST",Belegerfassung!L70="Bauleistungen 20%")=TRUE,"",MID(Belegerfassung!L70,4,2)))</f>
        <v/>
      </c>
      <c r="J62" s="6" t="str">
        <f>IF(A62&lt;&gt;"",LEFT(Belegerfassung!D70,40),"")</f>
        <v/>
      </c>
      <c r="K62" t="str">
        <f>IF(A62&lt;&gt;"",VLOOKUP(D62,Abfrage!$F$2:$G$21,2,FALSE),"")</f>
        <v/>
      </c>
      <c r="L62" s="6" t="str">
        <f>IF(Belegerfassung!H70&lt;&gt;"",Belegerfassung!H70,"")</f>
        <v/>
      </c>
      <c r="M62" t="str">
        <f>IFERROR(IF(Belegerfassung!E70&lt;&gt;"",VLOOKUP(Belegerfassung!E70,Abfrage!$L$2:$M$15,2,),""),"")</f>
        <v/>
      </c>
      <c r="N62" t="str">
        <f t="shared" si="1"/>
        <v/>
      </c>
      <c r="O62" t="str">
        <f t="shared" si="2"/>
        <v/>
      </c>
      <c r="P62" t="str">
        <f>IF(Belegerfassung!G70&lt;&gt;"",CONCATENATE(Belegerfassung!G70,".pdf"),"")</f>
        <v/>
      </c>
    </row>
    <row r="63" spans="1:16">
      <c r="A63" t="str">
        <f>IF(Belegerfassung!C71&lt;&gt;"",0,"")</f>
        <v/>
      </c>
      <c r="B63" t="str">
        <f>IFERROR(VLOOKUP(Belegerfassung!I71,Konten!A:D,2,FALSE),"")</f>
        <v/>
      </c>
      <c r="C63" t="str">
        <f>IF(A63&lt;&gt;"",TEXT(Belegerfassung!C71,"TT.MM.JJJJ"),"")</f>
        <v/>
      </c>
      <c r="D63" t="str">
        <f>IFERROR(VLOOKUP(Belegerfassung!A71,Abfrage!$E$2:$F$20,2,FALSE),"")</f>
        <v/>
      </c>
      <c r="E63" t="str">
        <f>IF(A63&lt;&gt;"",Belegerfassung!B71,"")</f>
        <v/>
      </c>
      <c r="F63" t="str">
        <f>IF(Belegerfassung!L71="","",IF(Belegerfassung!L71&lt;&gt;"",IF(Belegerfassung!L71&lt;&gt;"",IF(Belegerfassung!J71&lt;&gt;0,VLOOKUP(Belegerfassung!L71,Abfrage!$A$2:$C$19,2,),VLOOKUP(Belegerfassung!L71,Abfrage!$A$2:$C$19,3,)),"")))</f>
        <v/>
      </c>
      <c r="G63" t="str">
        <f t="shared" si="0"/>
        <v/>
      </c>
      <c r="H63" s="31" t="str">
        <f>IF(A63&lt;&gt;"",-Belegerfassung!J71+Belegerfassung!K71,"")</f>
        <v/>
      </c>
      <c r="I63" s="49" t="str">
        <f>IFERROR(IF(H63&lt;&gt;"",Belegerfassung!L71*100,""),IF(OR(Belegerfassung!L71="Leistung EU - Erlöse",Belegerfassung!L71="Lieferungen EU-Erlöse",Belegerfassung!L71="EUST",Belegerfassung!L71="Bauleistungen 20%")=TRUE,"",MID(Belegerfassung!L71,4,2)))</f>
        <v/>
      </c>
      <c r="J63" s="6" t="str">
        <f>IF(A63&lt;&gt;"",LEFT(Belegerfassung!D71,40),"")</f>
        <v/>
      </c>
      <c r="K63" t="str">
        <f>IF(A63&lt;&gt;"",VLOOKUP(D63,Abfrage!$F$2:$G$21,2,FALSE),"")</f>
        <v/>
      </c>
      <c r="L63" s="6" t="str">
        <f>IF(Belegerfassung!H71&lt;&gt;"",Belegerfassung!H71,"")</f>
        <v/>
      </c>
      <c r="M63" t="str">
        <f>IFERROR(IF(Belegerfassung!E71&lt;&gt;"",VLOOKUP(Belegerfassung!E71,Abfrage!$L$2:$M$15,2,),""),"")</f>
        <v/>
      </c>
      <c r="N63" t="str">
        <f t="shared" si="1"/>
        <v/>
      </c>
      <c r="O63" t="str">
        <f t="shared" si="2"/>
        <v/>
      </c>
      <c r="P63" t="str">
        <f>IF(Belegerfassung!G71&lt;&gt;"",CONCATENATE(Belegerfassung!G71,".pdf"),"")</f>
        <v/>
      </c>
    </row>
    <row r="64" spans="1:16">
      <c r="A64" t="str">
        <f>IF(Belegerfassung!C72&lt;&gt;"",0,"")</f>
        <v/>
      </c>
      <c r="B64" t="str">
        <f>IFERROR(VLOOKUP(Belegerfassung!I72,Konten!A:D,2,FALSE),"")</f>
        <v/>
      </c>
      <c r="C64" t="str">
        <f>IF(A64&lt;&gt;"",TEXT(Belegerfassung!C72,"TT.MM.JJJJ"),"")</f>
        <v/>
      </c>
      <c r="D64" t="str">
        <f>IFERROR(VLOOKUP(Belegerfassung!A72,Abfrage!$E$2:$F$20,2,FALSE),"")</f>
        <v/>
      </c>
      <c r="E64" t="str">
        <f>IF(A64&lt;&gt;"",Belegerfassung!B72,"")</f>
        <v/>
      </c>
      <c r="F64" t="str">
        <f>IF(Belegerfassung!L72="","",IF(Belegerfassung!L72&lt;&gt;"",IF(Belegerfassung!L72&lt;&gt;"",IF(Belegerfassung!J72&lt;&gt;0,VLOOKUP(Belegerfassung!L72,Abfrage!$A$2:$C$19,2,),VLOOKUP(Belegerfassung!L72,Abfrage!$A$2:$C$19,3,)),"")))</f>
        <v/>
      </c>
      <c r="G64" t="str">
        <f t="shared" si="0"/>
        <v/>
      </c>
      <c r="H64" s="31" t="str">
        <f>IF(A64&lt;&gt;"",-Belegerfassung!J72+Belegerfassung!K72,"")</f>
        <v/>
      </c>
      <c r="I64" s="49" t="str">
        <f>IFERROR(IF(H64&lt;&gt;"",Belegerfassung!L72*100,""),IF(OR(Belegerfassung!L72="Leistung EU - Erlöse",Belegerfassung!L72="Lieferungen EU-Erlöse",Belegerfassung!L72="EUST",Belegerfassung!L72="Bauleistungen 20%")=TRUE,"",MID(Belegerfassung!L72,4,2)))</f>
        <v/>
      </c>
      <c r="J64" s="6" t="str">
        <f>IF(A64&lt;&gt;"",LEFT(Belegerfassung!D72,40),"")</f>
        <v/>
      </c>
      <c r="K64" t="str">
        <f>IF(A64&lt;&gt;"",VLOOKUP(D64,Abfrage!$F$2:$G$21,2,FALSE),"")</f>
        <v/>
      </c>
      <c r="L64" s="6" t="str">
        <f>IF(Belegerfassung!H72&lt;&gt;"",Belegerfassung!H72,"")</f>
        <v/>
      </c>
      <c r="M64" t="str">
        <f>IFERROR(IF(Belegerfassung!E72&lt;&gt;"",VLOOKUP(Belegerfassung!E72,Abfrage!$L$2:$M$15,2,),""),"")</f>
        <v/>
      </c>
      <c r="N64" t="str">
        <f t="shared" si="1"/>
        <v/>
      </c>
      <c r="O64" t="str">
        <f t="shared" si="2"/>
        <v/>
      </c>
      <c r="P64" t="str">
        <f>IF(Belegerfassung!G72&lt;&gt;"",CONCATENATE(Belegerfassung!G72,".pdf"),"")</f>
        <v/>
      </c>
    </row>
    <row r="65" spans="1:16">
      <c r="A65" t="str">
        <f>IF(Belegerfassung!C73&lt;&gt;"",0,"")</f>
        <v/>
      </c>
      <c r="B65" t="str">
        <f>IFERROR(VLOOKUP(Belegerfassung!I73,Konten!A:D,2,FALSE),"")</f>
        <v/>
      </c>
      <c r="C65" t="str">
        <f>IF(A65&lt;&gt;"",TEXT(Belegerfassung!C73,"TT.MM.JJJJ"),"")</f>
        <v/>
      </c>
      <c r="D65" t="str">
        <f>IFERROR(VLOOKUP(Belegerfassung!A73,Abfrage!$E$2:$F$20,2,FALSE),"")</f>
        <v/>
      </c>
      <c r="E65" t="str">
        <f>IF(A65&lt;&gt;"",Belegerfassung!B73,"")</f>
        <v/>
      </c>
      <c r="F65" t="str">
        <f>IF(Belegerfassung!L73="","",IF(Belegerfassung!L73&lt;&gt;"",IF(Belegerfassung!L73&lt;&gt;"",IF(Belegerfassung!J73&lt;&gt;0,VLOOKUP(Belegerfassung!L73,Abfrage!$A$2:$C$19,2,),VLOOKUP(Belegerfassung!L73,Abfrage!$A$2:$C$19,3,)),"")))</f>
        <v/>
      </c>
      <c r="G65" t="str">
        <f t="shared" si="0"/>
        <v/>
      </c>
      <c r="H65" s="31" t="str">
        <f>IF(A65&lt;&gt;"",-Belegerfassung!J73+Belegerfassung!K73,"")</f>
        <v/>
      </c>
      <c r="I65" s="49" t="str">
        <f>IFERROR(IF(H65&lt;&gt;"",Belegerfassung!L73*100,""),IF(OR(Belegerfassung!L73="Leistung EU - Erlöse",Belegerfassung!L73="Lieferungen EU-Erlöse",Belegerfassung!L73="EUST",Belegerfassung!L73="Bauleistungen 20%")=TRUE,"",MID(Belegerfassung!L73,4,2)))</f>
        <v/>
      </c>
      <c r="J65" s="6" t="str">
        <f>IF(A65&lt;&gt;"",LEFT(Belegerfassung!D73,40),"")</f>
        <v/>
      </c>
      <c r="K65" t="str">
        <f>IF(A65&lt;&gt;"",VLOOKUP(D65,Abfrage!$F$2:$G$21,2,FALSE),"")</f>
        <v/>
      </c>
      <c r="L65" s="6" t="str">
        <f>IF(Belegerfassung!H73&lt;&gt;"",Belegerfassung!H73,"")</f>
        <v/>
      </c>
      <c r="M65" t="str">
        <f>IFERROR(IF(Belegerfassung!E73&lt;&gt;"",VLOOKUP(Belegerfassung!E73,Abfrage!$L$2:$M$15,2,),""),"")</f>
        <v/>
      </c>
      <c r="N65" t="str">
        <f t="shared" si="1"/>
        <v/>
      </c>
      <c r="O65" t="str">
        <f t="shared" si="2"/>
        <v/>
      </c>
      <c r="P65" t="str">
        <f>IF(Belegerfassung!G73&lt;&gt;"",CONCATENATE(Belegerfassung!G73,".pdf"),"")</f>
        <v/>
      </c>
    </row>
    <row r="66" spans="1:16">
      <c r="A66" t="str">
        <f>IF(Belegerfassung!C74&lt;&gt;"",0,"")</f>
        <v/>
      </c>
      <c r="B66" t="str">
        <f>IFERROR(VLOOKUP(Belegerfassung!I74,Konten!A:D,2,FALSE),"")</f>
        <v/>
      </c>
      <c r="C66" t="str">
        <f>IF(A66&lt;&gt;"",TEXT(Belegerfassung!C74,"TT.MM.JJJJ"),"")</f>
        <v/>
      </c>
      <c r="D66" t="str">
        <f>IFERROR(VLOOKUP(Belegerfassung!A74,Abfrage!$E$2:$F$20,2,FALSE),"")</f>
        <v/>
      </c>
      <c r="E66" t="str">
        <f>IF(A66&lt;&gt;"",Belegerfassung!B74,"")</f>
        <v/>
      </c>
      <c r="F66" t="str">
        <f>IF(Belegerfassung!L74="","",IF(Belegerfassung!L74&lt;&gt;"",IF(Belegerfassung!L74&lt;&gt;"",IF(Belegerfassung!J74&lt;&gt;0,VLOOKUP(Belegerfassung!L74,Abfrage!$A$2:$C$19,2,),VLOOKUP(Belegerfassung!L74,Abfrage!$A$2:$C$19,3,)),"")))</f>
        <v/>
      </c>
      <c r="G66" t="str">
        <f t="shared" si="0"/>
        <v/>
      </c>
      <c r="H66" s="31" t="str">
        <f>IF(A66&lt;&gt;"",-Belegerfassung!J74+Belegerfassung!K74,"")</f>
        <v/>
      </c>
      <c r="I66" s="49" t="str">
        <f>IFERROR(IF(H66&lt;&gt;"",Belegerfassung!L74*100,""),IF(OR(Belegerfassung!L74="Leistung EU - Erlöse",Belegerfassung!L74="Lieferungen EU-Erlöse",Belegerfassung!L74="EUST",Belegerfassung!L74="Bauleistungen 20%")=TRUE,"",MID(Belegerfassung!L74,4,2)))</f>
        <v/>
      </c>
      <c r="J66" s="6" t="str">
        <f>IF(A66&lt;&gt;"",LEFT(Belegerfassung!D74,40),"")</f>
        <v/>
      </c>
      <c r="K66" t="str">
        <f>IF(A66&lt;&gt;"",VLOOKUP(D66,Abfrage!$F$2:$G$21,2,FALSE),"")</f>
        <v/>
      </c>
      <c r="L66" s="6" t="str">
        <f>IF(Belegerfassung!H74&lt;&gt;"",Belegerfassung!H74,"")</f>
        <v/>
      </c>
      <c r="M66" t="str">
        <f>IFERROR(IF(Belegerfassung!E74&lt;&gt;"",VLOOKUP(Belegerfassung!E74,Abfrage!$L$2:$M$15,2,),""),"")</f>
        <v/>
      </c>
      <c r="N66" t="str">
        <f t="shared" si="1"/>
        <v/>
      </c>
      <c r="O66" t="str">
        <f t="shared" si="2"/>
        <v/>
      </c>
      <c r="P66" t="str">
        <f>IF(Belegerfassung!G74&lt;&gt;"",CONCATENATE(Belegerfassung!G74,".pdf"),"")</f>
        <v/>
      </c>
    </row>
    <row r="67" spans="1:16">
      <c r="A67" t="str">
        <f>IF(Belegerfassung!C75&lt;&gt;"",0,"")</f>
        <v/>
      </c>
      <c r="B67" t="str">
        <f>IFERROR(VLOOKUP(Belegerfassung!I75,Konten!A:D,2,FALSE),"")</f>
        <v/>
      </c>
      <c r="C67" t="str">
        <f>IF(A67&lt;&gt;"",TEXT(Belegerfassung!C75,"TT.MM.JJJJ"),"")</f>
        <v/>
      </c>
      <c r="D67" t="str">
        <f>IFERROR(VLOOKUP(Belegerfassung!A75,Abfrage!$E$2:$F$20,2,FALSE),"")</f>
        <v/>
      </c>
      <c r="E67" t="str">
        <f>IF(A67&lt;&gt;"",Belegerfassung!B75,"")</f>
        <v/>
      </c>
      <c r="F67" t="str">
        <f>IF(Belegerfassung!L75="","",IF(Belegerfassung!L75&lt;&gt;"",IF(Belegerfassung!L75&lt;&gt;"",IF(Belegerfassung!J75&lt;&gt;0,VLOOKUP(Belegerfassung!L75,Abfrage!$A$2:$C$19,2,),VLOOKUP(Belegerfassung!L75,Abfrage!$A$2:$C$19,3,)),"")))</f>
        <v/>
      </c>
      <c r="G67" t="str">
        <f t="shared" ref="G67:G130" si="3">IF(A67&lt;&gt;"",1,"")</f>
        <v/>
      </c>
      <c r="H67" s="31" t="str">
        <f>IF(A67&lt;&gt;"",-Belegerfassung!J75+Belegerfassung!K75,"")</f>
        <v/>
      </c>
      <c r="I67" s="49" t="str">
        <f>IFERROR(IF(H67&lt;&gt;"",Belegerfassung!L75*100,""),IF(OR(Belegerfassung!L75="Leistung EU - Erlöse",Belegerfassung!L75="Lieferungen EU-Erlöse",Belegerfassung!L75="EUST",Belegerfassung!L75="Bauleistungen 20%")=TRUE,"",MID(Belegerfassung!L75,4,2)))</f>
        <v/>
      </c>
      <c r="J67" s="6" t="str">
        <f>IF(A67&lt;&gt;"",LEFT(Belegerfassung!D75,40),"")</f>
        <v/>
      </c>
      <c r="K67" t="str">
        <f>IF(A67&lt;&gt;"",VLOOKUP(D67,Abfrage!$F$2:$G$21,2,FALSE),"")</f>
        <v/>
      </c>
      <c r="L67" s="6" t="str">
        <f>IF(Belegerfassung!H75&lt;&gt;"",Belegerfassung!H75,"")</f>
        <v/>
      </c>
      <c r="M67" t="str">
        <f>IFERROR(IF(Belegerfassung!E75&lt;&gt;"",VLOOKUP(Belegerfassung!E75,Abfrage!$L$2:$M$15,2,),""),"")</f>
        <v/>
      </c>
      <c r="N67" t="str">
        <f t="shared" ref="N67:N130" si="4">IF(A67&lt;&gt;"","E","")</f>
        <v/>
      </c>
      <c r="O67" t="str">
        <f t="shared" ref="O67:O130" si="5">IF(A67&lt;&gt;"","A","")</f>
        <v/>
      </c>
      <c r="P67" t="str">
        <f>IF(Belegerfassung!G75&lt;&gt;"",CONCATENATE(Belegerfassung!G75,".pdf"),"")</f>
        <v/>
      </c>
    </row>
    <row r="68" spans="1:16">
      <c r="A68" t="str">
        <f>IF(Belegerfassung!C76&lt;&gt;"",0,"")</f>
        <v/>
      </c>
      <c r="B68" t="str">
        <f>IFERROR(VLOOKUP(Belegerfassung!I76,Konten!A:D,2,FALSE),"")</f>
        <v/>
      </c>
      <c r="C68" t="str">
        <f>IF(A68&lt;&gt;"",TEXT(Belegerfassung!C76,"TT.MM.JJJJ"),"")</f>
        <v/>
      </c>
      <c r="D68" t="str">
        <f>IFERROR(VLOOKUP(Belegerfassung!A76,Abfrage!$E$2:$F$20,2,FALSE),"")</f>
        <v/>
      </c>
      <c r="E68" t="str">
        <f>IF(A68&lt;&gt;"",Belegerfassung!B76,"")</f>
        <v/>
      </c>
      <c r="F68" t="str">
        <f>IF(Belegerfassung!L76="","",IF(Belegerfassung!L76&lt;&gt;"",IF(Belegerfassung!L76&lt;&gt;"",IF(Belegerfassung!J76&lt;&gt;0,VLOOKUP(Belegerfassung!L76,Abfrage!$A$2:$C$19,2,),VLOOKUP(Belegerfassung!L76,Abfrage!$A$2:$C$19,3,)),"")))</f>
        <v/>
      </c>
      <c r="G68" t="str">
        <f t="shared" si="3"/>
        <v/>
      </c>
      <c r="H68" s="31" t="str">
        <f>IF(A68&lt;&gt;"",-Belegerfassung!J76+Belegerfassung!K76,"")</f>
        <v/>
      </c>
      <c r="I68" s="49" t="str">
        <f>IFERROR(IF(H68&lt;&gt;"",Belegerfassung!L76*100,""),IF(OR(Belegerfassung!L76="Leistung EU - Erlöse",Belegerfassung!L76="Lieferungen EU-Erlöse",Belegerfassung!L76="EUST",Belegerfassung!L76="Bauleistungen 20%")=TRUE,"",MID(Belegerfassung!L76,4,2)))</f>
        <v/>
      </c>
      <c r="J68" s="6" t="str">
        <f>IF(A68&lt;&gt;"",LEFT(Belegerfassung!D76,40),"")</f>
        <v/>
      </c>
      <c r="K68" t="str">
        <f>IF(A68&lt;&gt;"",VLOOKUP(D68,Abfrage!$F$2:$G$21,2,FALSE),"")</f>
        <v/>
      </c>
      <c r="L68" s="6" t="str">
        <f>IF(Belegerfassung!H76&lt;&gt;"",Belegerfassung!H76,"")</f>
        <v/>
      </c>
      <c r="M68" t="str">
        <f>IFERROR(IF(Belegerfassung!E76&lt;&gt;"",VLOOKUP(Belegerfassung!E76,Abfrage!$L$2:$M$15,2,),""),"")</f>
        <v/>
      </c>
      <c r="N68" t="str">
        <f t="shared" si="4"/>
        <v/>
      </c>
      <c r="O68" t="str">
        <f t="shared" si="5"/>
        <v/>
      </c>
      <c r="P68" t="str">
        <f>IF(Belegerfassung!G76&lt;&gt;"",CONCATENATE(Belegerfassung!G76,".pdf"),"")</f>
        <v/>
      </c>
    </row>
    <row r="69" spans="1:16">
      <c r="A69" t="str">
        <f>IF(Belegerfassung!C77&lt;&gt;"",0,"")</f>
        <v/>
      </c>
      <c r="B69" t="str">
        <f>IFERROR(VLOOKUP(Belegerfassung!I77,Konten!A:D,2,FALSE),"")</f>
        <v/>
      </c>
      <c r="C69" t="str">
        <f>IF(A69&lt;&gt;"",TEXT(Belegerfassung!C77,"TT.MM.JJJJ"),"")</f>
        <v/>
      </c>
      <c r="D69" t="str">
        <f>IFERROR(VLOOKUP(Belegerfassung!A77,Abfrage!$E$2:$F$20,2,FALSE),"")</f>
        <v/>
      </c>
      <c r="E69" t="str">
        <f>IF(A69&lt;&gt;"",Belegerfassung!B77,"")</f>
        <v/>
      </c>
      <c r="F69" t="str">
        <f>IF(Belegerfassung!L77="","",IF(Belegerfassung!L77&lt;&gt;"",IF(Belegerfassung!L77&lt;&gt;"",IF(Belegerfassung!J77&lt;&gt;0,VLOOKUP(Belegerfassung!L77,Abfrage!$A$2:$C$19,2,),VLOOKUP(Belegerfassung!L77,Abfrage!$A$2:$C$19,3,)),"")))</f>
        <v/>
      </c>
      <c r="G69" t="str">
        <f t="shared" si="3"/>
        <v/>
      </c>
      <c r="H69" s="31" t="str">
        <f>IF(A69&lt;&gt;"",-Belegerfassung!J77+Belegerfassung!K77,"")</f>
        <v/>
      </c>
      <c r="I69" s="49" t="str">
        <f>IFERROR(IF(H69&lt;&gt;"",Belegerfassung!L77*100,""),IF(OR(Belegerfassung!L77="Leistung EU - Erlöse",Belegerfassung!L77="Lieferungen EU-Erlöse",Belegerfassung!L77="EUST",Belegerfassung!L77="Bauleistungen 20%")=TRUE,"",MID(Belegerfassung!L77,4,2)))</f>
        <v/>
      </c>
      <c r="J69" s="6" t="str">
        <f>IF(A69&lt;&gt;"",LEFT(Belegerfassung!D77,40),"")</f>
        <v/>
      </c>
      <c r="K69" t="str">
        <f>IF(A69&lt;&gt;"",VLOOKUP(D69,Abfrage!$F$2:$G$21,2,FALSE),"")</f>
        <v/>
      </c>
      <c r="L69" s="6" t="str">
        <f>IF(Belegerfassung!H77&lt;&gt;"",Belegerfassung!H77,"")</f>
        <v/>
      </c>
      <c r="M69" t="str">
        <f>IFERROR(IF(Belegerfassung!E77&lt;&gt;"",VLOOKUP(Belegerfassung!E77,Abfrage!$L$2:$M$15,2,),""),"")</f>
        <v/>
      </c>
      <c r="N69" t="str">
        <f t="shared" si="4"/>
        <v/>
      </c>
      <c r="O69" t="str">
        <f t="shared" si="5"/>
        <v/>
      </c>
      <c r="P69" t="str">
        <f>IF(Belegerfassung!G77&lt;&gt;"",CONCATENATE(Belegerfassung!G77,".pdf"),"")</f>
        <v/>
      </c>
    </row>
    <row r="70" spans="1:16">
      <c r="A70" t="str">
        <f>IF(Belegerfassung!C78&lt;&gt;"",0,"")</f>
        <v/>
      </c>
      <c r="B70" t="str">
        <f>IFERROR(VLOOKUP(Belegerfassung!I78,Konten!A:D,2,FALSE),"")</f>
        <v/>
      </c>
      <c r="C70" t="str">
        <f>IF(A70&lt;&gt;"",TEXT(Belegerfassung!C78,"TT.MM.JJJJ"),"")</f>
        <v/>
      </c>
      <c r="D70" t="str">
        <f>IFERROR(VLOOKUP(Belegerfassung!A78,Abfrage!$E$2:$F$20,2,FALSE),"")</f>
        <v/>
      </c>
      <c r="E70" t="str">
        <f>IF(A70&lt;&gt;"",Belegerfassung!B78,"")</f>
        <v/>
      </c>
      <c r="F70" t="str">
        <f>IF(Belegerfassung!L78="","",IF(Belegerfassung!L78&lt;&gt;"",IF(Belegerfassung!L78&lt;&gt;"",IF(Belegerfassung!J78&lt;&gt;0,VLOOKUP(Belegerfassung!L78,Abfrage!$A$2:$C$19,2,),VLOOKUP(Belegerfassung!L78,Abfrage!$A$2:$C$19,3,)),"")))</f>
        <v/>
      </c>
      <c r="G70" t="str">
        <f t="shared" si="3"/>
        <v/>
      </c>
      <c r="H70" s="31" t="str">
        <f>IF(A70&lt;&gt;"",-Belegerfassung!J78+Belegerfassung!K78,"")</f>
        <v/>
      </c>
      <c r="I70" s="49" t="str">
        <f>IFERROR(IF(H70&lt;&gt;"",Belegerfassung!L78*100,""),IF(OR(Belegerfassung!L78="Leistung EU - Erlöse",Belegerfassung!L78="Lieferungen EU-Erlöse",Belegerfassung!L78="EUST",Belegerfassung!L78="Bauleistungen 20%")=TRUE,"",MID(Belegerfassung!L78,4,2)))</f>
        <v/>
      </c>
      <c r="J70" s="6" t="str">
        <f>IF(A70&lt;&gt;"",LEFT(Belegerfassung!D78,40),"")</f>
        <v/>
      </c>
      <c r="K70" t="str">
        <f>IF(A70&lt;&gt;"",VLOOKUP(D70,Abfrage!$F$2:$G$21,2,FALSE),"")</f>
        <v/>
      </c>
      <c r="L70" s="6" t="str">
        <f>IF(Belegerfassung!H78&lt;&gt;"",Belegerfassung!H78,"")</f>
        <v/>
      </c>
      <c r="M70" t="str">
        <f>IFERROR(IF(Belegerfassung!E78&lt;&gt;"",VLOOKUP(Belegerfassung!E78,Abfrage!$L$2:$M$15,2,),""),"")</f>
        <v/>
      </c>
      <c r="N70" t="str">
        <f t="shared" si="4"/>
        <v/>
      </c>
      <c r="O70" t="str">
        <f t="shared" si="5"/>
        <v/>
      </c>
      <c r="P70" t="str">
        <f>IF(Belegerfassung!G78&lt;&gt;"",CONCATENATE(Belegerfassung!G78,".pdf"),"")</f>
        <v/>
      </c>
    </row>
    <row r="71" spans="1:16">
      <c r="A71" t="str">
        <f>IF(Belegerfassung!C79&lt;&gt;"",0,"")</f>
        <v/>
      </c>
      <c r="B71" t="str">
        <f>IFERROR(VLOOKUP(Belegerfassung!I79,Konten!A:D,2,FALSE),"")</f>
        <v/>
      </c>
      <c r="C71" t="str">
        <f>IF(A71&lt;&gt;"",TEXT(Belegerfassung!C79,"TT.MM.JJJJ"),"")</f>
        <v/>
      </c>
      <c r="D71" t="str">
        <f>IFERROR(VLOOKUP(Belegerfassung!A79,Abfrage!$E$2:$F$20,2,FALSE),"")</f>
        <v/>
      </c>
      <c r="E71" t="str">
        <f>IF(A71&lt;&gt;"",Belegerfassung!B79,"")</f>
        <v/>
      </c>
      <c r="F71" t="str">
        <f>IF(Belegerfassung!L79="","",IF(Belegerfassung!L79&lt;&gt;"",IF(Belegerfassung!L79&lt;&gt;"",IF(Belegerfassung!J79&lt;&gt;0,VLOOKUP(Belegerfassung!L79,Abfrage!$A$2:$C$19,2,),VLOOKUP(Belegerfassung!L79,Abfrage!$A$2:$C$19,3,)),"")))</f>
        <v/>
      </c>
      <c r="G71" t="str">
        <f t="shared" si="3"/>
        <v/>
      </c>
      <c r="H71" s="31" t="str">
        <f>IF(A71&lt;&gt;"",-Belegerfassung!J79+Belegerfassung!K79,"")</f>
        <v/>
      </c>
      <c r="I71" s="49" t="str">
        <f>IFERROR(IF(H71&lt;&gt;"",Belegerfassung!L79*100,""),IF(OR(Belegerfassung!L79="Leistung EU - Erlöse",Belegerfassung!L79="Lieferungen EU-Erlöse",Belegerfassung!L79="EUST",Belegerfassung!L79="Bauleistungen 20%")=TRUE,"",MID(Belegerfassung!L79,4,2)))</f>
        <v/>
      </c>
      <c r="J71" s="6" t="str">
        <f>IF(A71&lt;&gt;"",LEFT(Belegerfassung!D79,40),"")</f>
        <v/>
      </c>
      <c r="K71" t="str">
        <f>IF(A71&lt;&gt;"",VLOOKUP(D71,Abfrage!$F$2:$G$21,2,FALSE),"")</f>
        <v/>
      </c>
      <c r="L71" s="6" t="str">
        <f>IF(Belegerfassung!H79&lt;&gt;"",Belegerfassung!H79,"")</f>
        <v/>
      </c>
      <c r="M71" t="str">
        <f>IFERROR(IF(Belegerfassung!E79&lt;&gt;"",VLOOKUP(Belegerfassung!E79,Abfrage!$L$2:$M$15,2,),""),"")</f>
        <v/>
      </c>
      <c r="N71" t="str">
        <f t="shared" si="4"/>
        <v/>
      </c>
      <c r="O71" t="str">
        <f t="shared" si="5"/>
        <v/>
      </c>
      <c r="P71" t="str">
        <f>IF(Belegerfassung!G79&lt;&gt;"",CONCATENATE(Belegerfassung!G79,".pdf"),"")</f>
        <v/>
      </c>
    </row>
    <row r="72" spans="1:16">
      <c r="A72" t="str">
        <f>IF(Belegerfassung!C80&lt;&gt;"",0,"")</f>
        <v/>
      </c>
      <c r="B72" t="str">
        <f>IFERROR(VLOOKUP(Belegerfassung!I80,Konten!A:D,2,FALSE),"")</f>
        <v/>
      </c>
      <c r="C72" t="str">
        <f>IF(A72&lt;&gt;"",TEXT(Belegerfassung!C80,"TT.MM.JJJJ"),"")</f>
        <v/>
      </c>
      <c r="D72" t="str">
        <f>IFERROR(VLOOKUP(Belegerfassung!A80,Abfrage!$E$2:$F$20,2,FALSE),"")</f>
        <v/>
      </c>
      <c r="E72" t="str">
        <f>IF(A72&lt;&gt;"",Belegerfassung!B80,"")</f>
        <v/>
      </c>
      <c r="F72" t="str">
        <f>IF(Belegerfassung!L80="","",IF(Belegerfassung!L80&lt;&gt;"",IF(Belegerfassung!L80&lt;&gt;"",IF(Belegerfassung!J80&lt;&gt;0,VLOOKUP(Belegerfassung!L80,Abfrage!$A$2:$C$19,2,),VLOOKUP(Belegerfassung!L80,Abfrage!$A$2:$C$19,3,)),"")))</f>
        <v/>
      </c>
      <c r="G72" t="str">
        <f t="shared" si="3"/>
        <v/>
      </c>
      <c r="H72" s="31" t="str">
        <f>IF(A72&lt;&gt;"",-Belegerfassung!J80+Belegerfassung!K80,"")</f>
        <v/>
      </c>
      <c r="I72" s="49" t="str">
        <f>IFERROR(IF(H72&lt;&gt;"",Belegerfassung!L80*100,""),IF(OR(Belegerfassung!L80="Leistung EU - Erlöse",Belegerfassung!L80="Lieferungen EU-Erlöse",Belegerfassung!L80="EUST",Belegerfassung!L80="Bauleistungen 20%")=TRUE,"",MID(Belegerfassung!L80,4,2)))</f>
        <v/>
      </c>
      <c r="J72" s="6" t="str">
        <f>IF(A72&lt;&gt;"",LEFT(Belegerfassung!D80,40),"")</f>
        <v/>
      </c>
      <c r="K72" t="str">
        <f>IF(A72&lt;&gt;"",VLOOKUP(D72,Abfrage!$F$2:$G$21,2,FALSE),"")</f>
        <v/>
      </c>
      <c r="L72" s="6" t="str">
        <f>IF(Belegerfassung!H80&lt;&gt;"",Belegerfassung!H80,"")</f>
        <v/>
      </c>
      <c r="M72" t="str">
        <f>IFERROR(IF(Belegerfassung!E80&lt;&gt;"",VLOOKUP(Belegerfassung!E80,Abfrage!$L$2:$M$15,2,),""),"")</f>
        <v/>
      </c>
      <c r="N72" t="str">
        <f t="shared" si="4"/>
        <v/>
      </c>
      <c r="O72" t="str">
        <f t="shared" si="5"/>
        <v/>
      </c>
      <c r="P72" t="str">
        <f>IF(Belegerfassung!G80&lt;&gt;"",CONCATENATE(Belegerfassung!G80,".pdf"),"")</f>
        <v/>
      </c>
    </row>
    <row r="73" spans="1:16">
      <c r="A73" t="str">
        <f>IF(Belegerfassung!C81&lt;&gt;"",0,"")</f>
        <v/>
      </c>
      <c r="B73" t="str">
        <f>IFERROR(VLOOKUP(Belegerfassung!I81,Konten!A:D,2,FALSE),"")</f>
        <v/>
      </c>
      <c r="C73" t="str">
        <f>IF(A73&lt;&gt;"",TEXT(Belegerfassung!C81,"TT.MM.JJJJ"),"")</f>
        <v/>
      </c>
      <c r="D73" t="str">
        <f>IFERROR(VLOOKUP(Belegerfassung!A81,Abfrage!$E$2:$F$20,2,FALSE),"")</f>
        <v/>
      </c>
      <c r="E73" t="str">
        <f>IF(A73&lt;&gt;"",Belegerfassung!B81,"")</f>
        <v/>
      </c>
      <c r="F73" t="str">
        <f>IF(Belegerfassung!L81="","",IF(Belegerfassung!L81&lt;&gt;"",IF(Belegerfassung!L81&lt;&gt;"",IF(Belegerfassung!J81&lt;&gt;0,VLOOKUP(Belegerfassung!L81,Abfrage!$A$2:$C$19,2,),VLOOKUP(Belegerfassung!L81,Abfrage!$A$2:$C$19,3,)),"")))</f>
        <v/>
      </c>
      <c r="G73" t="str">
        <f t="shared" si="3"/>
        <v/>
      </c>
      <c r="H73" s="31" t="str">
        <f>IF(A73&lt;&gt;"",-Belegerfassung!J81+Belegerfassung!K81,"")</f>
        <v/>
      </c>
      <c r="I73" s="49" t="str">
        <f>IFERROR(IF(H73&lt;&gt;"",Belegerfassung!L81*100,""),IF(OR(Belegerfassung!L81="Leistung EU - Erlöse",Belegerfassung!L81="Lieferungen EU-Erlöse",Belegerfassung!L81="EUST",Belegerfassung!L81="Bauleistungen 20%")=TRUE,"",MID(Belegerfassung!L81,4,2)))</f>
        <v/>
      </c>
      <c r="J73" s="6" t="str">
        <f>IF(A73&lt;&gt;"",LEFT(Belegerfassung!D81,40),"")</f>
        <v/>
      </c>
      <c r="K73" t="str">
        <f>IF(A73&lt;&gt;"",VLOOKUP(D73,Abfrage!$F$2:$G$21,2,FALSE),"")</f>
        <v/>
      </c>
      <c r="L73" s="6" t="str">
        <f>IF(Belegerfassung!H81&lt;&gt;"",Belegerfassung!H81,"")</f>
        <v/>
      </c>
      <c r="M73" t="str">
        <f>IFERROR(IF(Belegerfassung!E81&lt;&gt;"",VLOOKUP(Belegerfassung!E81,Abfrage!$L$2:$M$15,2,),""),"")</f>
        <v/>
      </c>
      <c r="N73" t="str">
        <f t="shared" si="4"/>
        <v/>
      </c>
      <c r="O73" t="str">
        <f t="shared" si="5"/>
        <v/>
      </c>
      <c r="P73" t="str">
        <f>IF(Belegerfassung!G81&lt;&gt;"",CONCATENATE(Belegerfassung!G81,".pdf"),"")</f>
        <v/>
      </c>
    </row>
    <row r="74" spans="1:16">
      <c r="A74" t="str">
        <f>IF(Belegerfassung!C82&lt;&gt;"",0,"")</f>
        <v/>
      </c>
      <c r="B74" t="str">
        <f>IFERROR(VLOOKUP(Belegerfassung!I82,Konten!A:D,2,FALSE),"")</f>
        <v/>
      </c>
      <c r="C74" t="str">
        <f>IF(A74&lt;&gt;"",TEXT(Belegerfassung!C82,"TT.MM.JJJJ"),"")</f>
        <v/>
      </c>
      <c r="D74" t="str">
        <f>IFERROR(VLOOKUP(Belegerfassung!A82,Abfrage!$E$2:$F$20,2,FALSE),"")</f>
        <v/>
      </c>
      <c r="E74" t="str">
        <f>IF(A74&lt;&gt;"",Belegerfassung!B82,"")</f>
        <v/>
      </c>
      <c r="F74" t="str">
        <f>IF(Belegerfassung!L82="","",IF(Belegerfassung!L82&lt;&gt;"",IF(Belegerfassung!L82&lt;&gt;"",IF(Belegerfassung!J82&lt;&gt;0,VLOOKUP(Belegerfassung!L82,Abfrage!$A$2:$C$19,2,),VLOOKUP(Belegerfassung!L82,Abfrage!$A$2:$C$19,3,)),"")))</f>
        <v/>
      </c>
      <c r="G74" t="str">
        <f t="shared" si="3"/>
        <v/>
      </c>
      <c r="H74" s="31" t="str">
        <f>IF(A74&lt;&gt;"",-Belegerfassung!J82+Belegerfassung!K82,"")</f>
        <v/>
      </c>
      <c r="I74" s="49" t="str">
        <f>IFERROR(IF(H74&lt;&gt;"",Belegerfassung!L82*100,""),IF(OR(Belegerfassung!L82="Leistung EU - Erlöse",Belegerfassung!L82="Lieferungen EU-Erlöse",Belegerfassung!L82="EUST",Belegerfassung!L82="Bauleistungen 20%")=TRUE,"",MID(Belegerfassung!L82,4,2)))</f>
        <v/>
      </c>
      <c r="J74" s="6" t="str">
        <f>IF(A74&lt;&gt;"",LEFT(Belegerfassung!D82,40),"")</f>
        <v/>
      </c>
      <c r="K74" t="str">
        <f>IF(A74&lt;&gt;"",VLOOKUP(D74,Abfrage!$F$2:$G$21,2,FALSE),"")</f>
        <v/>
      </c>
      <c r="L74" s="6" t="str">
        <f>IF(Belegerfassung!H82&lt;&gt;"",Belegerfassung!H82,"")</f>
        <v/>
      </c>
      <c r="M74" t="str">
        <f>IFERROR(IF(Belegerfassung!E82&lt;&gt;"",VLOOKUP(Belegerfassung!E82,Abfrage!$L$2:$M$15,2,),""),"")</f>
        <v/>
      </c>
      <c r="N74" t="str">
        <f t="shared" si="4"/>
        <v/>
      </c>
      <c r="O74" t="str">
        <f t="shared" si="5"/>
        <v/>
      </c>
      <c r="P74" t="str">
        <f>IF(Belegerfassung!G82&lt;&gt;"",CONCATENATE(Belegerfassung!G82,".pdf"),"")</f>
        <v/>
      </c>
    </row>
    <row r="75" spans="1:16">
      <c r="A75" t="str">
        <f>IF(Belegerfassung!C83&lt;&gt;"",0,"")</f>
        <v/>
      </c>
      <c r="B75" t="str">
        <f>IFERROR(VLOOKUP(Belegerfassung!I83,Konten!A:D,2,FALSE),"")</f>
        <v/>
      </c>
      <c r="C75" t="str">
        <f>IF(A75&lt;&gt;"",TEXT(Belegerfassung!C83,"TT.MM.JJJJ"),"")</f>
        <v/>
      </c>
      <c r="D75" t="str">
        <f>IFERROR(VLOOKUP(Belegerfassung!A83,Abfrage!$E$2:$F$20,2,FALSE),"")</f>
        <v/>
      </c>
      <c r="E75" t="str">
        <f>IF(A75&lt;&gt;"",Belegerfassung!B83,"")</f>
        <v/>
      </c>
      <c r="F75" t="str">
        <f>IF(Belegerfassung!L83="","",IF(Belegerfassung!L83&lt;&gt;"",IF(Belegerfassung!L83&lt;&gt;"",IF(Belegerfassung!J83&lt;&gt;0,VLOOKUP(Belegerfassung!L83,Abfrage!$A$2:$C$19,2,),VLOOKUP(Belegerfassung!L83,Abfrage!$A$2:$C$19,3,)),"")))</f>
        <v/>
      </c>
      <c r="G75" t="str">
        <f t="shared" si="3"/>
        <v/>
      </c>
      <c r="H75" s="31" t="str">
        <f>IF(A75&lt;&gt;"",-Belegerfassung!J83+Belegerfassung!K83,"")</f>
        <v/>
      </c>
      <c r="I75" s="49" t="str">
        <f>IFERROR(IF(H75&lt;&gt;"",Belegerfassung!L83*100,""),IF(OR(Belegerfassung!L83="Leistung EU - Erlöse",Belegerfassung!L83="Lieferungen EU-Erlöse",Belegerfassung!L83="EUST",Belegerfassung!L83="Bauleistungen 20%")=TRUE,"",MID(Belegerfassung!L83,4,2)))</f>
        <v/>
      </c>
      <c r="J75" s="6" t="str">
        <f>IF(A75&lt;&gt;"",LEFT(Belegerfassung!D83,40),"")</f>
        <v/>
      </c>
      <c r="K75" t="str">
        <f>IF(A75&lt;&gt;"",VLOOKUP(D75,Abfrage!$F$2:$G$21,2,FALSE),"")</f>
        <v/>
      </c>
      <c r="L75" s="6" t="str">
        <f>IF(Belegerfassung!H83&lt;&gt;"",Belegerfassung!H83,"")</f>
        <v/>
      </c>
      <c r="M75" t="str">
        <f>IFERROR(IF(Belegerfassung!E83&lt;&gt;"",VLOOKUP(Belegerfassung!E83,Abfrage!$L$2:$M$15,2,),""),"")</f>
        <v/>
      </c>
      <c r="N75" t="str">
        <f t="shared" si="4"/>
        <v/>
      </c>
      <c r="O75" t="str">
        <f t="shared" si="5"/>
        <v/>
      </c>
      <c r="P75" t="str">
        <f>IF(Belegerfassung!G83&lt;&gt;"",CONCATENATE(Belegerfassung!G83,".pdf"),"")</f>
        <v/>
      </c>
    </row>
    <row r="76" spans="1:16">
      <c r="A76" t="str">
        <f>IF(Belegerfassung!C84&lt;&gt;"",0,"")</f>
        <v/>
      </c>
      <c r="B76" t="str">
        <f>IFERROR(VLOOKUP(Belegerfassung!I84,Konten!A:D,2,FALSE),"")</f>
        <v/>
      </c>
      <c r="C76" t="str">
        <f>IF(A76&lt;&gt;"",TEXT(Belegerfassung!C84,"TT.MM.JJJJ"),"")</f>
        <v/>
      </c>
      <c r="D76" t="str">
        <f>IFERROR(VLOOKUP(Belegerfassung!A84,Abfrage!$E$2:$F$20,2,FALSE),"")</f>
        <v/>
      </c>
      <c r="E76" t="str">
        <f>IF(A76&lt;&gt;"",Belegerfassung!B84,"")</f>
        <v/>
      </c>
      <c r="F76" t="str">
        <f>IF(Belegerfassung!L84="","",IF(Belegerfassung!L84&lt;&gt;"",IF(Belegerfassung!L84&lt;&gt;"",IF(Belegerfassung!J84&lt;&gt;0,VLOOKUP(Belegerfassung!L84,Abfrage!$A$2:$C$19,2,),VLOOKUP(Belegerfassung!L84,Abfrage!$A$2:$C$19,3,)),"")))</f>
        <v/>
      </c>
      <c r="G76" t="str">
        <f t="shared" si="3"/>
        <v/>
      </c>
      <c r="H76" s="31" t="str">
        <f>IF(A76&lt;&gt;"",-Belegerfassung!J84+Belegerfassung!K84,"")</f>
        <v/>
      </c>
      <c r="I76" s="49" t="str">
        <f>IFERROR(IF(H76&lt;&gt;"",Belegerfassung!L84*100,""),IF(OR(Belegerfassung!L84="Leistung EU - Erlöse",Belegerfassung!L84="Lieferungen EU-Erlöse",Belegerfassung!L84="EUST",Belegerfassung!L84="Bauleistungen 20%")=TRUE,"",MID(Belegerfassung!L84,4,2)))</f>
        <v/>
      </c>
      <c r="J76" s="6" t="str">
        <f>IF(A76&lt;&gt;"",LEFT(Belegerfassung!D84,40),"")</f>
        <v/>
      </c>
      <c r="K76" t="str">
        <f>IF(A76&lt;&gt;"",VLOOKUP(D76,Abfrage!$F$2:$G$21,2,FALSE),"")</f>
        <v/>
      </c>
      <c r="L76" s="6" t="str">
        <f>IF(Belegerfassung!H84&lt;&gt;"",Belegerfassung!H84,"")</f>
        <v/>
      </c>
      <c r="M76" t="str">
        <f>IFERROR(IF(Belegerfassung!E84&lt;&gt;"",VLOOKUP(Belegerfassung!E84,Abfrage!$L$2:$M$15,2,),""),"")</f>
        <v/>
      </c>
      <c r="N76" t="str">
        <f t="shared" si="4"/>
        <v/>
      </c>
      <c r="O76" t="str">
        <f t="shared" si="5"/>
        <v/>
      </c>
      <c r="P76" t="str">
        <f>IF(Belegerfassung!G84&lt;&gt;"",CONCATENATE(Belegerfassung!G84,".pdf"),"")</f>
        <v/>
      </c>
    </row>
    <row r="77" spans="1:16">
      <c r="A77" t="str">
        <f>IF(Belegerfassung!C85&lt;&gt;"",0,"")</f>
        <v/>
      </c>
      <c r="B77" t="str">
        <f>IFERROR(VLOOKUP(Belegerfassung!I85,Konten!A:D,2,FALSE),"")</f>
        <v/>
      </c>
      <c r="C77" t="str">
        <f>IF(A77&lt;&gt;"",TEXT(Belegerfassung!C85,"TT.MM.JJJJ"),"")</f>
        <v/>
      </c>
      <c r="D77" t="str">
        <f>IFERROR(VLOOKUP(Belegerfassung!A85,Abfrage!$E$2:$F$20,2,FALSE),"")</f>
        <v/>
      </c>
      <c r="E77" t="str">
        <f>IF(A77&lt;&gt;"",Belegerfassung!B85,"")</f>
        <v/>
      </c>
      <c r="F77" t="str">
        <f>IF(Belegerfassung!L85="","",IF(Belegerfassung!L85&lt;&gt;"",IF(Belegerfassung!L85&lt;&gt;"",IF(Belegerfassung!J85&lt;&gt;0,VLOOKUP(Belegerfassung!L85,Abfrage!$A$2:$C$19,2,),VLOOKUP(Belegerfassung!L85,Abfrage!$A$2:$C$19,3,)),"")))</f>
        <v/>
      </c>
      <c r="G77" t="str">
        <f t="shared" si="3"/>
        <v/>
      </c>
      <c r="H77" s="31" t="str">
        <f>IF(A77&lt;&gt;"",-Belegerfassung!J85+Belegerfassung!K85,"")</f>
        <v/>
      </c>
      <c r="I77" s="49" t="str">
        <f>IFERROR(IF(H77&lt;&gt;"",Belegerfassung!L85*100,""),IF(OR(Belegerfassung!L85="Leistung EU - Erlöse",Belegerfassung!L85="Lieferungen EU-Erlöse",Belegerfassung!L85="EUST",Belegerfassung!L85="Bauleistungen 20%")=TRUE,"",MID(Belegerfassung!L85,4,2)))</f>
        <v/>
      </c>
      <c r="J77" s="6" t="str">
        <f>IF(A77&lt;&gt;"",LEFT(Belegerfassung!D85,40),"")</f>
        <v/>
      </c>
      <c r="K77" t="str">
        <f>IF(A77&lt;&gt;"",VLOOKUP(D77,Abfrage!$F$2:$G$21,2,FALSE),"")</f>
        <v/>
      </c>
      <c r="L77" s="6" t="str">
        <f>IF(Belegerfassung!H85&lt;&gt;"",Belegerfassung!H85,"")</f>
        <v/>
      </c>
      <c r="M77" t="str">
        <f>IFERROR(IF(Belegerfassung!E85&lt;&gt;"",VLOOKUP(Belegerfassung!E85,Abfrage!$L$2:$M$15,2,),""),"")</f>
        <v/>
      </c>
      <c r="N77" t="str">
        <f t="shared" si="4"/>
        <v/>
      </c>
      <c r="O77" t="str">
        <f t="shared" si="5"/>
        <v/>
      </c>
      <c r="P77" t="str">
        <f>IF(Belegerfassung!G85&lt;&gt;"",CONCATENATE(Belegerfassung!G85,".pdf"),"")</f>
        <v/>
      </c>
    </row>
    <row r="78" spans="1:16">
      <c r="A78" t="str">
        <f>IF(Belegerfassung!C86&lt;&gt;"",0,"")</f>
        <v/>
      </c>
      <c r="B78" t="str">
        <f>IFERROR(VLOOKUP(Belegerfassung!I86,Konten!A:D,2,FALSE),"")</f>
        <v/>
      </c>
      <c r="C78" t="str">
        <f>IF(A78&lt;&gt;"",TEXT(Belegerfassung!C86,"TT.MM.JJJJ"),"")</f>
        <v/>
      </c>
      <c r="D78" t="str">
        <f>IFERROR(VLOOKUP(Belegerfassung!A86,Abfrage!$E$2:$F$20,2,FALSE),"")</f>
        <v/>
      </c>
      <c r="E78" t="str">
        <f>IF(A78&lt;&gt;"",Belegerfassung!B86,"")</f>
        <v/>
      </c>
      <c r="F78" t="str">
        <f>IF(Belegerfassung!L86="","",IF(Belegerfassung!L86&lt;&gt;"",IF(Belegerfassung!L86&lt;&gt;"",IF(Belegerfassung!J86&lt;&gt;0,VLOOKUP(Belegerfassung!L86,Abfrage!$A$2:$C$19,2,),VLOOKUP(Belegerfassung!L86,Abfrage!$A$2:$C$19,3,)),"")))</f>
        <v/>
      </c>
      <c r="G78" t="str">
        <f t="shared" si="3"/>
        <v/>
      </c>
      <c r="H78" s="31" t="str">
        <f>IF(A78&lt;&gt;"",-Belegerfassung!J86+Belegerfassung!K86,"")</f>
        <v/>
      </c>
      <c r="I78" s="49" t="str">
        <f>IFERROR(IF(H78&lt;&gt;"",Belegerfassung!L86*100,""),IF(OR(Belegerfassung!L86="Leistung EU - Erlöse",Belegerfassung!L86="Lieferungen EU-Erlöse",Belegerfassung!L86="EUST",Belegerfassung!L86="Bauleistungen 20%")=TRUE,"",MID(Belegerfassung!L86,4,2)))</f>
        <v/>
      </c>
      <c r="J78" s="6" t="str">
        <f>IF(A78&lt;&gt;"",LEFT(Belegerfassung!D86,40),"")</f>
        <v/>
      </c>
      <c r="K78" t="str">
        <f>IF(A78&lt;&gt;"",VLOOKUP(D78,Abfrage!$F$2:$G$21,2,FALSE),"")</f>
        <v/>
      </c>
      <c r="L78" s="6" t="str">
        <f>IF(Belegerfassung!H86&lt;&gt;"",Belegerfassung!H86,"")</f>
        <v/>
      </c>
      <c r="M78" t="str">
        <f>IFERROR(IF(Belegerfassung!E86&lt;&gt;"",VLOOKUP(Belegerfassung!E86,Abfrage!$L$2:$M$15,2,),""),"")</f>
        <v/>
      </c>
      <c r="N78" t="str">
        <f t="shared" si="4"/>
        <v/>
      </c>
      <c r="O78" t="str">
        <f t="shared" si="5"/>
        <v/>
      </c>
      <c r="P78" t="str">
        <f>IF(Belegerfassung!G86&lt;&gt;"",CONCATENATE(Belegerfassung!G86,".pdf"),"")</f>
        <v/>
      </c>
    </row>
    <row r="79" spans="1:16">
      <c r="A79" t="str">
        <f>IF(Belegerfassung!C87&lt;&gt;"",0,"")</f>
        <v/>
      </c>
      <c r="B79" t="str">
        <f>IFERROR(VLOOKUP(Belegerfassung!I87,Konten!A:D,2,FALSE),"")</f>
        <v/>
      </c>
      <c r="C79" t="str">
        <f>IF(A79&lt;&gt;"",TEXT(Belegerfassung!C87,"TT.MM.JJJJ"),"")</f>
        <v/>
      </c>
      <c r="D79" t="str">
        <f>IFERROR(VLOOKUP(Belegerfassung!A87,Abfrage!$E$2:$F$20,2,FALSE),"")</f>
        <v/>
      </c>
      <c r="E79" t="str">
        <f>IF(A79&lt;&gt;"",Belegerfassung!B87,"")</f>
        <v/>
      </c>
      <c r="F79" t="str">
        <f>IF(Belegerfassung!L87="","",IF(Belegerfassung!L87&lt;&gt;"",IF(Belegerfassung!L87&lt;&gt;"",IF(Belegerfassung!J87&lt;&gt;0,VLOOKUP(Belegerfassung!L87,Abfrage!$A$2:$C$19,2,),VLOOKUP(Belegerfassung!L87,Abfrage!$A$2:$C$19,3,)),"")))</f>
        <v/>
      </c>
      <c r="G79" t="str">
        <f t="shared" si="3"/>
        <v/>
      </c>
      <c r="H79" s="31" t="str">
        <f>IF(A79&lt;&gt;"",-Belegerfassung!J87+Belegerfassung!K87,"")</f>
        <v/>
      </c>
      <c r="I79" s="49" t="str">
        <f>IFERROR(IF(H79&lt;&gt;"",Belegerfassung!L87*100,""),IF(OR(Belegerfassung!L87="Leistung EU - Erlöse",Belegerfassung!L87="Lieferungen EU-Erlöse",Belegerfassung!L87="EUST",Belegerfassung!L87="Bauleistungen 20%")=TRUE,"",MID(Belegerfassung!L87,4,2)))</f>
        <v/>
      </c>
      <c r="J79" s="6" t="str">
        <f>IF(A79&lt;&gt;"",LEFT(Belegerfassung!D87,40),"")</f>
        <v/>
      </c>
      <c r="K79" t="str">
        <f>IF(A79&lt;&gt;"",VLOOKUP(D79,Abfrage!$F$2:$G$21,2,FALSE),"")</f>
        <v/>
      </c>
      <c r="L79" s="6" t="str">
        <f>IF(Belegerfassung!H87&lt;&gt;"",Belegerfassung!H87,"")</f>
        <v/>
      </c>
      <c r="M79" t="str">
        <f>IFERROR(IF(Belegerfassung!E87&lt;&gt;"",VLOOKUP(Belegerfassung!E87,Abfrage!$L$2:$M$15,2,),""),"")</f>
        <v/>
      </c>
      <c r="N79" t="str">
        <f t="shared" si="4"/>
        <v/>
      </c>
      <c r="O79" t="str">
        <f t="shared" si="5"/>
        <v/>
      </c>
      <c r="P79" t="str">
        <f>IF(Belegerfassung!G87&lt;&gt;"",CONCATENATE(Belegerfassung!G87,".pdf"),"")</f>
        <v/>
      </c>
    </row>
    <row r="80" spans="1:16">
      <c r="A80" t="str">
        <f>IF(Belegerfassung!C88&lt;&gt;"",0,"")</f>
        <v/>
      </c>
      <c r="B80" t="str">
        <f>IFERROR(VLOOKUP(Belegerfassung!I88,Konten!A:D,2,FALSE),"")</f>
        <v/>
      </c>
      <c r="C80" t="str">
        <f>IF(A80&lt;&gt;"",TEXT(Belegerfassung!C88,"TT.MM.JJJJ"),"")</f>
        <v/>
      </c>
      <c r="D80" t="str">
        <f>IFERROR(VLOOKUP(Belegerfassung!A88,Abfrage!$E$2:$F$20,2,FALSE),"")</f>
        <v/>
      </c>
      <c r="E80" t="str">
        <f>IF(A80&lt;&gt;"",Belegerfassung!B88,"")</f>
        <v/>
      </c>
      <c r="F80" t="str">
        <f>IF(Belegerfassung!L88="","",IF(Belegerfassung!L88&lt;&gt;"",IF(Belegerfassung!L88&lt;&gt;"",IF(Belegerfassung!J88&lt;&gt;0,VLOOKUP(Belegerfassung!L88,Abfrage!$A$2:$C$19,2,),VLOOKUP(Belegerfassung!L88,Abfrage!$A$2:$C$19,3,)),"")))</f>
        <v/>
      </c>
      <c r="G80" t="str">
        <f t="shared" si="3"/>
        <v/>
      </c>
      <c r="H80" s="31" t="str">
        <f>IF(A80&lt;&gt;"",-Belegerfassung!J88+Belegerfassung!K88,"")</f>
        <v/>
      </c>
      <c r="I80" s="49" t="str">
        <f>IFERROR(IF(H80&lt;&gt;"",Belegerfassung!L88*100,""),IF(OR(Belegerfassung!L88="Leistung EU - Erlöse",Belegerfassung!L88="Lieferungen EU-Erlöse",Belegerfassung!L88="EUST",Belegerfassung!L88="Bauleistungen 20%")=TRUE,"",MID(Belegerfassung!L88,4,2)))</f>
        <v/>
      </c>
      <c r="J80" s="6" t="str">
        <f>IF(A80&lt;&gt;"",LEFT(Belegerfassung!D88,40),"")</f>
        <v/>
      </c>
      <c r="K80" t="str">
        <f>IF(A80&lt;&gt;"",VLOOKUP(D80,Abfrage!$F$2:$G$21,2,FALSE),"")</f>
        <v/>
      </c>
      <c r="L80" s="6" t="str">
        <f>IF(Belegerfassung!H88&lt;&gt;"",Belegerfassung!H88,"")</f>
        <v/>
      </c>
      <c r="M80" t="str">
        <f>IFERROR(IF(Belegerfassung!E88&lt;&gt;"",VLOOKUP(Belegerfassung!E88,Abfrage!$L$2:$M$15,2,),""),"")</f>
        <v/>
      </c>
      <c r="N80" t="str">
        <f t="shared" si="4"/>
        <v/>
      </c>
      <c r="O80" t="str">
        <f t="shared" si="5"/>
        <v/>
      </c>
      <c r="P80" t="str">
        <f>IF(Belegerfassung!G88&lt;&gt;"",CONCATENATE(Belegerfassung!G88,".pdf"),"")</f>
        <v/>
      </c>
    </row>
    <row r="81" spans="1:16">
      <c r="A81" t="str">
        <f>IF(Belegerfassung!C89&lt;&gt;"",0,"")</f>
        <v/>
      </c>
      <c r="B81" t="str">
        <f>IFERROR(VLOOKUP(Belegerfassung!I89,Konten!A:D,2,FALSE),"")</f>
        <v/>
      </c>
      <c r="C81" t="str">
        <f>IF(A81&lt;&gt;"",TEXT(Belegerfassung!C89,"TT.MM.JJJJ"),"")</f>
        <v/>
      </c>
      <c r="D81" t="str">
        <f>IFERROR(VLOOKUP(Belegerfassung!A89,Abfrage!$E$2:$F$20,2,FALSE),"")</f>
        <v/>
      </c>
      <c r="E81" t="str">
        <f>IF(A81&lt;&gt;"",Belegerfassung!B89,"")</f>
        <v/>
      </c>
      <c r="F81" t="str">
        <f>IF(Belegerfassung!L89="","",IF(Belegerfassung!L89&lt;&gt;"",IF(Belegerfassung!L89&lt;&gt;"",IF(Belegerfassung!J89&lt;&gt;0,VLOOKUP(Belegerfassung!L89,Abfrage!$A$2:$C$19,2,),VLOOKUP(Belegerfassung!L89,Abfrage!$A$2:$C$19,3,)),"")))</f>
        <v/>
      </c>
      <c r="G81" t="str">
        <f t="shared" si="3"/>
        <v/>
      </c>
      <c r="H81" s="31" t="str">
        <f>IF(A81&lt;&gt;"",-Belegerfassung!J89+Belegerfassung!K89,"")</f>
        <v/>
      </c>
      <c r="I81" s="49" t="str">
        <f>IFERROR(IF(H81&lt;&gt;"",Belegerfassung!L89*100,""),IF(OR(Belegerfassung!L89="Leistung EU - Erlöse",Belegerfassung!L89="Lieferungen EU-Erlöse",Belegerfassung!L89="EUST",Belegerfassung!L89="Bauleistungen 20%")=TRUE,"",MID(Belegerfassung!L89,4,2)))</f>
        <v/>
      </c>
      <c r="J81" s="6" t="str">
        <f>IF(A81&lt;&gt;"",LEFT(Belegerfassung!D89,40),"")</f>
        <v/>
      </c>
      <c r="K81" t="str">
        <f>IF(A81&lt;&gt;"",VLOOKUP(D81,Abfrage!$F$2:$G$21,2,FALSE),"")</f>
        <v/>
      </c>
      <c r="L81" s="6" t="str">
        <f>IF(Belegerfassung!H89&lt;&gt;"",Belegerfassung!H89,"")</f>
        <v/>
      </c>
      <c r="M81" t="str">
        <f>IFERROR(IF(Belegerfassung!E89&lt;&gt;"",VLOOKUP(Belegerfassung!E89,Abfrage!$L$2:$M$15,2,),""),"")</f>
        <v/>
      </c>
      <c r="N81" t="str">
        <f t="shared" si="4"/>
        <v/>
      </c>
      <c r="O81" t="str">
        <f t="shared" si="5"/>
        <v/>
      </c>
      <c r="P81" t="str">
        <f>IF(Belegerfassung!G89&lt;&gt;"",CONCATENATE(Belegerfassung!G89,".pdf"),"")</f>
        <v/>
      </c>
    </row>
    <row r="82" spans="1:16">
      <c r="A82" t="str">
        <f>IF(Belegerfassung!C90&lt;&gt;"",0,"")</f>
        <v/>
      </c>
      <c r="B82" t="str">
        <f>IFERROR(VLOOKUP(Belegerfassung!I90,Konten!A:D,2,FALSE),"")</f>
        <v/>
      </c>
      <c r="C82" t="str">
        <f>IF(A82&lt;&gt;"",TEXT(Belegerfassung!C90,"TT.MM.JJJJ"),"")</f>
        <v/>
      </c>
      <c r="D82" t="str">
        <f>IFERROR(VLOOKUP(Belegerfassung!A90,Abfrage!$E$2:$F$20,2,FALSE),"")</f>
        <v/>
      </c>
      <c r="E82" t="str">
        <f>IF(A82&lt;&gt;"",Belegerfassung!B90,"")</f>
        <v/>
      </c>
      <c r="F82" t="str">
        <f>IF(Belegerfassung!L90="","",IF(Belegerfassung!L90&lt;&gt;"",IF(Belegerfassung!L90&lt;&gt;"",IF(Belegerfassung!J90&lt;&gt;0,VLOOKUP(Belegerfassung!L90,Abfrage!$A$2:$C$19,2,),VLOOKUP(Belegerfassung!L90,Abfrage!$A$2:$C$19,3,)),"")))</f>
        <v/>
      </c>
      <c r="G82" t="str">
        <f t="shared" si="3"/>
        <v/>
      </c>
      <c r="H82" s="31" t="str">
        <f>IF(A82&lt;&gt;"",-Belegerfassung!J90+Belegerfassung!K90,"")</f>
        <v/>
      </c>
      <c r="I82" s="49" t="str">
        <f>IFERROR(IF(H82&lt;&gt;"",Belegerfassung!L90*100,""),IF(OR(Belegerfassung!L90="Leistung EU - Erlöse",Belegerfassung!L90="Lieferungen EU-Erlöse",Belegerfassung!L90="EUST",Belegerfassung!L90="Bauleistungen 20%")=TRUE,"",MID(Belegerfassung!L90,4,2)))</f>
        <v/>
      </c>
      <c r="J82" s="6" t="str">
        <f>IF(A82&lt;&gt;"",LEFT(Belegerfassung!D90,40),"")</f>
        <v/>
      </c>
      <c r="K82" t="str">
        <f>IF(A82&lt;&gt;"",VLOOKUP(D82,Abfrage!$F$2:$G$21,2,FALSE),"")</f>
        <v/>
      </c>
      <c r="L82" s="6" t="str">
        <f>IF(Belegerfassung!H90&lt;&gt;"",Belegerfassung!H90,"")</f>
        <v/>
      </c>
      <c r="M82" t="str">
        <f>IFERROR(IF(Belegerfassung!E90&lt;&gt;"",VLOOKUP(Belegerfassung!E90,Abfrage!$L$2:$M$15,2,),""),"")</f>
        <v/>
      </c>
      <c r="N82" t="str">
        <f t="shared" si="4"/>
        <v/>
      </c>
      <c r="O82" t="str">
        <f t="shared" si="5"/>
        <v/>
      </c>
      <c r="P82" t="str">
        <f>IF(Belegerfassung!G90&lt;&gt;"",CONCATENATE(Belegerfassung!G90,".pdf"),"")</f>
        <v/>
      </c>
    </row>
    <row r="83" spans="1:16">
      <c r="A83" t="str">
        <f>IF(Belegerfassung!C91&lt;&gt;"",0,"")</f>
        <v/>
      </c>
      <c r="B83" t="str">
        <f>IFERROR(VLOOKUP(Belegerfassung!I91,Konten!A:D,2,FALSE),"")</f>
        <v/>
      </c>
      <c r="C83" t="str">
        <f>IF(A83&lt;&gt;"",TEXT(Belegerfassung!C91,"TT.MM.JJJJ"),"")</f>
        <v/>
      </c>
      <c r="D83" t="str">
        <f>IFERROR(VLOOKUP(Belegerfassung!A91,Abfrage!$E$2:$F$20,2,FALSE),"")</f>
        <v/>
      </c>
      <c r="E83" t="str">
        <f>IF(A83&lt;&gt;"",Belegerfassung!B91,"")</f>
        <v/>
      </c>
      <c r="F83" t="str">
        <f>IF(Belegerfassung!L91="","",IF(Belegerfassung!L91&lt;&gt;"",IF(Belegerfassung!L91&lt;&gt;"",IF(Belegerfassung!J91&lt;&gt;0,VLOOKUP(Belegerfassung!L91,Abfrage!$A$2:$C$19,2,),VLOOKUP(Belegerfassung!L91,Abfrage!$A$2:$C$19,3,)),"")))</f>
        <v/>
      </c>
      <c r="G83" t="str">
        <f t="shared" si="3"/>
        <v/>
      </c>
      <c r="H83" s="31" t="str">
        <f>IF(A83&lt;&gt;"",-Belegerfassung!J91+Belegerfassung!K91,"")</f>
        <v/>
      </c>
      <c r="I83" s="49" t="str">
        <f>IFERROR(IF(H83&lt;&gt;"",Belegerfassung!L91*100,""),IF(OR(Belegerfassung!L91="Leistung EU - Erlöse",Belegerfassung!L91="Lieferungen EU-Erlöse",Belegerfassung!L91="EUST",Belegerfassung!L91="Bauleistungen 20%")=TRUE,"",MID(Belegerfassung!L91,4,2)))</f>
        <v/>
      </c>
      <c r="J83" s="6" t="str">
        <f>IF(A83&lt;&gt;"",LEFT(Belegerfassung!D91,40),"")</f>
        <v/>
      </c>
      <c r="K83" t="str">
        <f>IF(A83&lt;&gt;"",VLOOKUP(D83,Abfrage!$F$2:$G$21,2,FALSE),"")</f>
        <v/>
      </c>
      <c r="L83" s="6" t="str">
        <f>IF(Belegerfassung!H91&lt;&gt;"",Belegerfassung!H91,"")</f>
        <v/>
      </c>
      <c r="M83" t="str">
        <f>IFERROR(IF(Belegerfassung!E91&lt;&gt;"",VLOOKUP(Belegerfassung!E91,Abfrage!$L$2:$M$15,2,),""),"")</f>
        <v/>
      </c>
      <c r="N83" t="str">
        <f t="shared" si="4"/>
        <v/>
      </c>
      <c r="O83" t="str">
        <f t="shared" si="5"/>
        <v/>
      </c>
      <c r="P83" t="str">
        <f>IF(Belegerfassung!G91&lt;&gt;"",CONCATENATE(Belegerfassung!G91,".pdf"),"")</f>
        <v/>
      </c>
    </row>
    <row r="84" spans="1:16">
      <c r="A84" t="str">
        <f>IF(Belegerfassung!C92&lt;&gt;"",0,"")</f>
        <v/>
      </c>
      <c r="B84" t="str">
        <f>IFERROR(VLOOKUP(Belegerfassung!I92,Konten!A:D,2,FALSE),"")</f>
        <v/>
      </c>
      <c r="C84" t="str">
        <f>IF(A84&lt;&gt;"",TEXT(Belegerfassung!C92,"TT.MM.JJJJ"),"")</f>
        <v/>
      </c>
      <c r="D84" t="str">
        <f>IFERROR(VLOOKUP(Belegerfassung!A92,Abfrage!$E$2:$F$20,2,FALSE),"")</f>
        <v/>
      </c>
      <c r="E84" t="str">
        <f>IF(A84&lt;&gt;"",Belegerfassung!B92,"")</f>
        <v/>
      </c>
      <c r="F84" t="str">
        <f>IF(Belegerfassung!L92="","",IF(Belegerfassung!L92&lt;&gt;"",IF(Belegerfassung!L92&lt;&gt;"",IF(Belegerfassung!J92&lt;&gt;0,VLOOKUP(Belegerfassung!L92,Abfrage!$A$2:$C$19,2,),VLOOKUP(Belegerfassung!L92,Abfrage!$A$2:$C$19,3,)),"")))</f>
        <v/>
      </c>
      <c r="G84" t="str">
        <f t="shared" si="3"/>
        <v/>
      </c>
      <c r="H84" s="31" t="str">
        <f>IF(A84&lt;&gt;"",-Belegerfassung!J92+Belegerfassung!K92,"")</f>
        <v/>
      </c>
      <c r="I84" s="49" t="str">
        <f>IFERROR(IF(H84&lt;&gt;"",Belegerfassung!L92*100,""),IF(OR(Belegerfassung!L92="Leistung EU - Erlöse",Belegerfassung!L92="Lieferungen EU-Erlöse",Belegerfassung!L92="EUST",Belegerfassung!L92="Bauleistungen 20%")=TRUE,"",MID(Belegerfassung!L92,4,2)))</f>
        <v/>
      </c>
      <c r="J84" s="6" t="str">
        <f>IF(A84&lt;&gt;"",LEFT(Belegerfassung!D92,40),"")</f>
        <v/>
      </c>
      <c r="K84" t="str">
        <f>IF(A84&lt;&gt;"",VLOOKUP(D84,Abfrage!$F$2:$G$21,2,FALSE),"")</f>
        <v/>
      </c>
      <c r="L84" s="6" t="str">
        <f>IF(Belegerfassung!H92&lt;&gt;"",Belegerfassung!H92,"")</f>
        <v/>
      </c>
      <c r="M84" t="str">
        <f>IFERROR(IF(Belegerfassung!E92&lt;&gt;"",VLOOKUP(Belegerfassung!E92,Abfrage!$L$2:$M$15,2,),""),"")</f>
        <v/>
      </c>
      <c r="N84" t="str">
        <f t="shared" si="4"/>
        <v/>
      </c>
      <c r="O84" t="str">
        <f t="shared" si="5"/>
        <v/>
      </c>
      <c r="P84" t="str">
        <f>IF(Belegerfassung!G92&lt;&gt;"",CONCATENATE(Belegerfassung!G92,".pdf"),"")</f>
        <v/>
      </c>
    </row>
    <row r="85" spans="1:16">
      <c r="A85" t="str">
        <f>IF(Belegerfassung!C93&lt;&gt;"",0,"")</f>
        <v/>
      </c>
      <c r="B85" t="str">
        <f>IFERROR(VLOOKUP(Belegerfassung!I93,Konten!A:D,2,FALSE),"")</f>
        <v/>
      </c>
      <c r="C85" t="str">
        <f>IF(A85&lt;&gt;"",TEXT(Belegerfassung!C93,"TT.MM.JJJJ"),"")</f>
        <v/>
      </c>
      <c r="D85" t="str">
        <f>IFERROR(VLOOKUP(Belegerfassung!A93,Abfrage!$E$2:$F$20,2,FALSE),"")</f>
        <v/>
      </c>
      <c r="E85" t="str">
        <f>IF(A85&lt;&gt;"",Belegerfassung!B93,"")</f>
        <v/>
      </c>
      <c r="F85" t="str">
        <f>IF(Belegerfassung!L93="","",IF(Belegerfassung!L93&lt;&gt;"",IF(Belegerfassung!L93&lt;&gt;"",IF(Belegerfassung!J93&lt;&gt;0,VLOOKUP(Belegerfassung!L93,Abfrage!$A$2:$C$19,2,),VLOOKUP(Belegerfassung!L93,Abfrage!$A$2:$C$19,3,)),"")))</f>
        <v/>
      </c>
      <c r="G85" t="str">
        <f t="shared" si="3"/>
        <v/>
      </c>
      <c r="H85" s="31" t="str">
        <f>IF(A85&lt;&gt;"",-Belegerfassung!J93+Belegerfassung!K93,"")</f>
        <v/>
      </c>
      <c r="I85" s="49" t="str">
        <f>IFERROR(IF(H85&lt;&gt;"",Belegerfassung!L93*100,""),IF(OR(Belegerfassung!L93="Leistung EU - Erlöse",Belegerfassung!L93="Lieferungen EU-Erlöse",Belegerfassung!L93="EUST",Belegerfassung!L93="Bauleistungen 20%")=TRUE,"",MID(Belegerfassung!L93,4,2)))</f>
        <v/>
      </c>
      <c r="J85" s="6" t="str">
        <f>IF(A85&lt;&gt;"",LEFT(Belegerfassung!D93,40),"")</f>
        <v/>
      </c>
      <c r="K85" t="str">
        <f>IF(A85&lt;&gt;"",VLOOKUP(D85,Abfrage!$F$2:$G$21,2,FALSE),"")</f>
        <v/>
      </c>
      <c r="L85" s="6" t="str">
        <f>IF(Belegerfassung!H93&lt;&gt;"",Belegerfassung!H93,"")</f>
        <v/>
      </c>
      <c r="M85" t="str">
        <f>IFERROR(IF(Belegerfassung!E93&lt;&gt;"",VLOOKUP(Belegerfassung!E93,Abfrage!$L$2:$M$15,2,),""),"")</f>
        <v/>
      </c>
      <c r="N85" t="str">
        <f t="shared" si="4"/>
        <v/>
      </c>
      <c r="O85" t="str">
        <f t="shared" si="5"/>
        <v/>
      </c>
      <c r="P85" t="str">
        <f>IF(Belegerfassung!G93&lt;&gt;"",CONCATENATE(Belegerfassung!G93,".pdf"),"")</f>
        <v/>
      </c>
    </row>
    <row r="86" spans="1:16">
      <c r="A86" t="str">
        <f>IF(Belegerfassung!C94&lt;&gt;"",0,"")</f>
        <v/>
      </c>
      <c r="B86" t="str">
        <f>IFERROR(VLOOKUP(Belegerfassung!I94,Konten!A:D,2,FALSE),"")</f>
        <v/>
      </c>
      <c r="C86" t="str">
        <f>IF(A86&lt;&gt;"",TEXT(Belegerfassung!C94,"TT.MM.JJJJ"),"")</f>
        <v/>
      </c>
      <c r="D86" t="str">
        <f>IFERROR(VLOOKUP(Belegerfassung!A94,Abfrage!$E$2:$F$20,2,FALSE),"")</f>
        <v/>
      </c>
      <c r="E86" t="str">
        <f>IF(A86&lt;&gt;"",Belegerfassung!B94,"")</f>
        <v/>
      </c>
      <c r="F86" t="str">
        <f>IF(Belegerfassung!L94="","",IF(Belegerfassung!L94&lt;&gt;"",IF(Belegerfassung!L94&lt;&gt;"",IF(Belegerfassung!J94&lt;&gt;0,VLOOKUP(Belegerfassung!L94,Abfrage!$A$2:$C$19,2,),VLOOKUP(Belegerfassung!L94,Abfrage!$A$2:$C$19,3,)),"")))</f>
        <v/>
      </c>
      <c r="G86" t="str">
        <f t="shared" si="3"/>
        <v/>
      </c>
      <c r="H86" s="31" t="str">
        <f>IF(A86&lt;&gt;"",-Belegerfassung!J94+Belegerfassung!K94,"")</f>
        <v/>
      </c>
      <c r="I86" s="49" t="str">
        <f>IFERROR(IF(H86&lt;&gt;"",Belegerfassung!L94*100,""),IF(OR(Belegerfassung!L94="Leistung EU - Erlöse",Belegerfassung!L94="Lieferungen EU-Erlöse",Belegerfassung!L94="EUST",Belegerfassung!L94="Bauleistungen 20%")=TRUE,"",MID(Belegerfassung!L94,4,2)))</f>
        <v/>
      </c>
      <c r="J86" s="6" t="str">
        <f>IF(A86&lt;&gt;"",LEFT(Belegerfassung!D94,40),"")</f>
        <v/>
      </c>
      <c r="K86" t="str">
        <f>IF(A86&lt;&gt;"",VLOOKUP(D86,Abfrage!$F$2:$G$21,2,FALSE),"")</f>
        <v/>
      </c>
      <c r="L86" s="6" t="str">
        <f>IF(Belegerfassung!H94&lt;&gt;"",Belegerfassung!H94,"")</f>
        <v/>
      </c>
      <c r="M86" t="str">
        <f>IFERROR(IF(Belegerfassung!E94&lt;&gt;"",VLOOKUP(Belegerfassung!E94,Abfrage!$L$2:$M$15,2,),""),"")</f>
        <v/>
      </c>
      <c r="N86" t="str">
        <f t="shared" si="4"/>
        <v/>
      </c>
      <c r="O86" t="str">
        <f t="shared" si="5"/>
        <v/>
      </c>
      <c r="P86" t="str">
        <f>IF(Belegerfassung!G94&lt;&gt;"",CONCATENATE(Belegerfassung!G94,".pdf"),"")</f>
        <v/>
      </c>
    </row>
    <row r="87" spans="1:16">
      <c r="A87" t="str">
        <f>IF(Belegerfassung!C95&lt;&gt;"",0,"")</f>
        <v/>
      </c>
      <c r="B87" t="str">
        <f>IFERROR(VLOOKUP(Belegerfassung!I95,Konten!A:D,2,FALSE),"")</f>
        <v/>
      </c>
      <c r="C87" t="str">
        <f>IF(A87&lt;&gt;"",TEXT(Belegerfassung!C95,"TT.MM.JJJJ"),"")</f>
        <v/>
      </c>
      <c r="D87" t="str">
        <f>IFERROR(VLOOKUP(Belegerfassung!A95,Abfrage!$E$2:$F$20,2,FALSE),"")</f>
        <v/>
      </c>
      <c r="E87" t="str">
        <f>IF(A87&lt;&gt;"",Belegerfassung!B95,"")</f>
        <v/>
      </c>
      <c r="F87" t="str">
        <f>IF(Belegerfassung!L95="","",IF(Belegerfassung!L95&lt;&gt;"",IF(Belegerfassung!L95&lt;&gt;"",IF(Belegerfassung!J95&lt;&gt;0,VLOOKUP(Belegerfassung!L95,Abfrage!$A$2:$C$19,2,),VLOOKUP(Belegerfassung!L95,Abfrage!$A$2:$C$19,3,)),"")))</f>
        <v/>
      </c>
      <c r="G87" t="str">
        <f t="shared" si="3"/>
        <v/>
      </c>
      <c r="H87" s="31" t="str">
        <f>IF(A87&lt;&gt;"",-Belegerfassung!J95+Belegerfassung!K95,"")</f>
        <v/>
      </c>
      <c r="I87" s="49" t="str">
        <f>IFERROR(IF(H87&lt;&gt;"",Belegerfassung!L95*100,""),IF(OR(Belegerfassung!L95="Leistung EU - Erlöse",Belegerfassung!L95="Lieferungen EU-Erlöse",Belegerfassung!L95="EUST",Belegerfassung!L95="Bauleistungen 20%")=TRUE,"",MID(Belegerfassung!L95,4,2)))</f>
        <v/>
      </c>
      <c r="J87" s="6" t="str">
        <f>IF(A87&lt;&gt;"",LEFT(Belegerfassung!D95,40),"")</f>
        <v/>
      </c>
      <c r="K87" t="str">
        <f>IF(A87&lt;&gt;"",VLOOKUP(D87,Abfrage!$F$2:$G$21,2,FALSE),"")</f>
        <v/>
      </c>
      <c r="L87" s="6" t="str">
        <f>IF(Belegerfassung!H95&lt;&gt;"",Belegerfassung!H95,"")</f>
        <v/>
      </c>
      <c r="M87" t="str">
        <f>IFERROR(IF(Belegerfassung!E95&lt;&gt;"",VLOOKUP(Belegerfassung!E95,Abfrage!$L$2:$M$15,2,),""),"")</f>
        <v/>
      </c>
      <c r="N87" t="str">
        <f t="shared" si="4"/>
        <v/>
      </c>
      <c r="O87" t="str">
        <f t="shared" si="5"/>
        <v/>
      </c>
      <c r="P87" t="str">
        <f>IF(Belegerfassung!G95&lt;&gt;"",CONCATENATE(Belegerfassung!G95,".pdf"),"")</f>
        <v/>
      </c>
    </row>
    <row r="88" spans="1:16">
      <c r="A88" t="str">
        <f>IF(Belegerfassung!C96&lt;&gt;"",0,"")</f>
        <v/>
      </c>
      <c r="B88" t="str">
        <f>IFERROR(VLOOKUP(Belegerfassung!I96,Konten!A:D,2,FALSE),"")</f>
        <v/>
      </c>
      <c r="C88" t="str">
        <f>IF(A88&lt;&gt;"",TEXT(Belegerfassung!C96,"TT.MM.JJJJ"),"")</f>
        <v/>
      </c>
      <c r="D88" t="str">
        <f>IFERROR(VLOOKUP(Belegerfassung!A96,Abfrage!$E$2:$F$20,2,FALSE),"")</f>
        <v/>
      </c>
      <c r="E88" t="str">
        <f>IF(A88&lt;&gt;"",Belegerfassung!B96,"")</f>
        <v/>
      </c>
      <c r="F88" t="str">
        <f>IF(Belegerfassung!L96="","",IF(Belegerfassung!L96&lt;&gt;"",IF(Belegerfassung!L96&lt;&gt;"",IF(Belegerfassung!J96&lt;&gt;0,VLOOKUP(Belegerfassung!L96,Abfrage!$A$2:$C$19,2,),VLOOKUP(Belegerfassung!L96,Abfrage!$A$2:$C$19,3,)),"")))</f>
        <v/>
      </c>
      <c r="G88" t="str">
        <f t="shared" si="3"/>
        <v/>
      </c>
      <c r="H88" s="31" t="str">
        <f>IF(A88&lt;&gt;"",-Belegerfassung!J96+Belegerfassung!K96,"")</f>
        <v/>
      </c>
      <c r="I88" s="49" t="str">
        <f>IFERROR(IF(H88&lt;&gt;"",Belegerfassung!L96*100,""),IF(OR(Belegerfassung!L96="Leistung EU - Erlöse",Belegerfassung!L96="Lieferungen EU-Erlöse",Belegerfassung!L96="EUST",Belegerfassung!L96="Bauleistungen 20%")=TRUE,"",MID(Belegerfassung!L96,4,2)))</f>
        <v/>
      </c>
      <c r="J88" s="6" t="str">
        <f>IF(A88&lt;&gt;"",LEFT(Belegerfassung!D96,40),"")</f>
        <v/>
      </c>
      <c r="K88" t="str">
        <f>IF(A88&lt;&gt;"",VLOOKUP(D88,Abfrage!$F$2:$G$21,2,FALSE),"")</f>
        <v/>
      </c>
      <c r="L88" s="6" t="str">
        <f>IF(Belegerfassung!H96&lt;&gt;"",Belegerfassung!H96,"")</f>
        <v/>
      </c>
      <c r="M88" t="str">
        <f>IFERROR(IF(Belegerfassung!E96&lt;&gt;"",VLOOKUP(Belegerfassung!E96,Abfrage!$L$2:$M$15,2,),""),"")</f>
        <v/>
      </c>
      <c r="N88" t="str">
        <f t="shared" si="4"/>
        <v/>
      </c>
      <c r="O88" t="str">
        <f t="shared" si="5"/>
        <v/>
      </c>
      <c r="P88" t="str">
        <f>IF(Belegerfassung!G96&lt;&gt;"",CONCATENATE(Belegerfassung!G96,".pdf"),"")</f>
        <v/>
      </c>
    </row>
    <row r="89" spans="1:16">
      <c r="A89" t="str">
        <f>IF(Belegerfassung!C97&lt;&gt;"",0,"")</f>
        <v/>
      </c>
      <c r="B89" t="str">
        <f>IFERROR(VLOOKUP(Belegerfassung!I97,Konten!A:D,2,FALSE),"")</f>
        <v/>
      </c>
      <c r="C89" t="str">
        <f>IF(A89&lt;&gt;"",TEXT(Belegerfassung!C97,"TT.MM.JJJJ"),"")</f>
        <v/>
      </c>
      <c r="D89" t="str">
        <f>IFERROR(VLOOKUP(Belegerfassung!A97,Abfrage!$E$2:$F$20,2,FALSE),"")</f>
        <v/>
      </c>
      <c r="E89" t="str">
        <f>IF(A89&lt;&gt;"",Belegerfassung!B97,"")</f>
        <v/>
      </c>
      <c r="F89" t="str">
        <f>IF(Belegerfassung!L97="","",IF(Belegerfassung!L97&lt;&gt;"",IF(Belegerfassung!L97&lt;&gt;"",IF(Belegerfassung!J97&lt;&gt;0,VLOOKUP(Belegerfassung!L97,Abfrage!$A$2:$C$19,2,),VLOOKUP(Belegerfassung!L97,Abfrage!$A$2:$C$19,3,)),"")))</f>
        <v/>
      </c>
      <c r="G89" t="str">
        <f t="shared" si="3"/>
        <v/>
      </c>
      <c r="H89" s="31" t="str">
        <f>IF(A89&lt;&gt;"",-Belegerfassung!J97+Belegerfassung!K97,"")</f>
        <v/>
      </c>
      <c r="I89" s="49" t="str">
        <f>IFERROR(IF(H89&lt;&gt;"",Belegerfassung!L97*100,""),IF(OR(Belegerfassung!L97="Leistung EU - Erlöse",Belegerfassung!L97="Lieferungen EU-Erlöse",Belegerfassung!L97="EUST",Belegerfassung!L97="Bauleistungen 20%")=TRUE,"",MID(Belegerfassung!L97,4,2)))</f>
        <v/>
      </c>
      <c r="J89" s="6" t="str">
        <f>IF(A89&lt;&gt;"",LEFT(Belegerfassung!D97,40),"")</f>
        <v/>
      </c>
      <c r="K89" t="str">
        <f>IF(A89&lt;&gt;"",VLOOKUP(D89,Abfrage!$F$2:$G$21,2,FALSE),"")</f>
        <v/>
      </c>
      <c r="L89" s="6" t="str">
        <f>IF(Belegerfassung!H97&lt;&gt;"",Belegerfassung!H97,"")</f>
        <v/>
      </c>
      <c r="M89" t="str">
        <f>IFERROR(IF(Belegerfassung!E97&lt;&gt;"",VLOOKUP(Belegerfassung!E97,Abfrage!$L$2:$M$15,2,),""),"")</f>
        <v/>
      </c>
      <c r="N89" t="str">
        <f t="shared" si="4"/>
        <v/>
      </c>
      <c r="O89" t="str">
        <f t="shared" si="5"/>
        <v/>
      </c>
      <c r="P89" t="str">
        <f>IF(Belegerfassung!G97&lt;&gt;"",CONCATENATE(Belegerfassung!G97,".pdf"),"")</f>
        <v/>
      </c>
    </row>
    <row r="90" spans="1:16">
      <c r="A90" t="str">
        <f>IF(Belegerfassung!C98&lt;&gt;"",0,"")</f>
        <v/>
      </c>
      <c r="B90" t="str">
        <f>IFERROR(VLOOKUP(Belegerfassung!I98,Konten!A:D,2,FALSE),"")</f>
        <v/>
      </c>
      <c r="C90" t="str">
        <f>IF(A90&lt;&gt;"",TEXT(Belegerfassung!C98,"TT.MM.JJJJ"),"")</f>
        <v/>
      </c>
      <c r="D90" t="str">
        <f>IFERROR(VLOOKUP(Belegerfassung!A98,Abfrage!$E$2:$F$20,2,FALSE),"")</f>
        <v/>
      </c>
      <c r="E90" t="str">
        <f>IF(A90&lt;&gt;"",Belegerfassung!B98,"")</f>
        <v/>
      </c>
      <c r="F90" t="str">
        <f>IF(Belegerfassung!L98="","",IF(Belegerfassung!L98&lt;&gt;"",IF(Belegerfassung!L98&lt;&gt;"",IF(Belegerfassung!J98&lt;&gt;0,VLOOKUP(Belegerfassung!L98,Abfrage!$A$2:$C$19,2,),VLOOKUP(Belegerfassung!L98,Abfrage!$A$2:$C$19,3,)),"")))</f>
        <v/>
      </c>
      <c r="G90" t="str">
        <f t="shared" si="3"/>
        <v/>
      </c>
      <c r="H90" s="31" t="str">
        <f>IF(A90&lt;&gt;"",-Belegerfassung!J98+Belegerfassung!K98,"")</f>
        <v/>
      </c>
      <c r="I90" s="49" t="str">
        <f>IFERROR(IF(H90&lt;&gt;"",Belegerfassung!L98*100,""),IF(OR(Belegerfassung!L98="Leistung EU - Erlöse",Belegerfassung!L98="Lieferungen EU-Erlöse",Belegerfassung!L98="EUST",Belegerfassung!L98="Bauleistungen 20%")=TRUE,"",MID(Belegerfassung!L98,4,2)))</f>
        <v/>
      </c>
      <c r="J90" s="6" t="str">
        <f>IF(A90&lt;&gt;"",LEFT(Belegerfassung!D98,40),"")</f>
        <v/>
      </c>
      <c r="K90" t="str">
        <f>IF(A90&lt;&gt;"",VLOOKUP(D90,Abfrage!$F$2:$G$21,2,FALSE),"")</f>
        <v/>
      </c>
      <c r="L90" s="6" t="str">
        <f>IF(Belegerfassung!H98&lt;&gt;"",Belegerfassung!H98,"")</f>
        <v/>
      </c>
      <c r="M90" t="str">
        <f>IFERROR(IF(Belegerfassung!E98&lt;&gt;"",VLOOKUP(Belegerfassung!E98,Abfrage!$L$2:$M$15,2,),""),"")</f>
        <v/>
      </c>
      <c r="N90" t="str">
        <f t="shared" si="4"/>
        <v/>
      </c>
      <c r="O90" t="str">
        <f t="shared" si="5"/>
        <v/>
      </c>
      <c r="P90" t="str">
        <f>IF(Belegerfassung!G98&lt;&gt;"",CONCATENATE(Belegerfassung!G98,".pdf"),"")</f>
        <v/>
      </c>
    </row>
    <row r="91" spans="1:16">
      <c r="A91" t="str">
        <f>IF(Belegerfassung!C99&lt;&gt;"",0,"")</f>
        <v/>
      </c>
      <c r="B91" t="str">
        <f>IFERROR(VLOOKUP(Belegerfassung!I99,Konten!A:D,2,FALSE),"")</f>
        <v/>
      </c>
      <c r="C91" t="str">
        <f>IF(A91&lt;&gt;"",TEXT(Belegerfassung!C99,"TT.MM.JJJJ"),"")</f>
        <v/>
      </c>
      <c r="D91" t="str">
        <f>IFERROR(VLOOKUP(Belegerfassung!A99,Abfrage!$E$2:$F$20,2,FALSE),"")</f>
        <v/>
      </c>
      <c r="E91" t="str">
        <f>IF(A91&lt;&gt;"",Belegerfassung!B99,"")</f>
        <v/>
      </c>
      <c r="F91" t="str">
        <f>IF(Belegerfassung!L99="","",IF(Belegerfassung!L99&lt;&gt;"",IF(Belegerfassung!L99&lt;&gt;"",IF(Belegerfassung!J99&lt;&gt;0,VLOOKUP(Belegerfassung!L99,Abfrage!$A$2:$C$19,2,),VLOOKUP(Belegerfassung!L99,Abfrage!$A$2:$C$19,3,)),"")))</f>
        <v/>
      </c>
      <c r="G91" t="str">
        <f t="shared" si="3"/>
        <v/>
      </c>
      <c r="H91" s="31" t="str">
        <f>IF(A91&lt;&gt;"",-Belegerfassung!J99+Belegerfassung!K99,"")</f>
        <v/>
      </c>
      <c r="I91" s="49" t="str">
        <f>IFERROR(IF(H91&lt;&gt;"",Belegerfassung!L99*100,""),IF(OR(Belegerfassung!L99="Leistung EU - Erlöse",Belegerfassung!L99="Lieferungen EU-Erlöse",Belegerfassung!L99="EUST",Belegerfassung!L99="Bauleistungen 20%")=TRUE,"",MID(Belegerfassung!L99,4,2)))</f>
        <v/>
      </c>
      <c r="J91" s="6" t="str">
        <f>IF(A91&lt;&gt;"",LEFT(Belegerfassung!D99,40),"")</f>
        <v/>
      </c>
      <c r="K91" t="str">
        <f>IF(A91&lt;&gt;"",VLOOKUP(D91,Abfrage!$F$2:$G$21,2,FALSE),"")</f>
        <v/>
      </c>
      <c r="L91" s="6" t="str">
        <f>IF(Belegerfassung!H99&lt;&gt;"",Belegerfassung!H99,"")</f>
        <v/>
      </c>
      <c r="M91" t="str">
        <f>IFERROR(IF(Belegerfassung!E99&lt;&gt;"",VLOOKUP(Belegerfassung!E99,Abfrage!$L$2:$M$15,2,),""),"")</f>
        <v/>
      </c>
      <c r="N91" t="str">
        <f t="shared" si="4"/>
        <v/>
      </c>
      <c r="O91" t="str">
        <f t="shared" si="5"/>
        <v/>
      </c>
      <c r="P91" t="str">
        <f>IF(Belegerfassung!G99&lt;&gt;"",CONCATENATE(Belegerfassung!G99,".pdf"),"")</f>
        <v/>
      </c>
    </row>
    <row r="92" spans="1:16">
      <c r="A92" t="str">
        <f>IF(Belegerfassung!C100&lt;&gt;"",0,"")</f>
        <v/>
      </c>
      <c r="B92" t="str">
        <f>IFERROR(VLOOKUP(Belegerfassung!I100,Konten!A:D,2,FALSE),"")</f>
        <v/>
      </c>
      <c r="C92" t="str">
        <f>IF(A92&lt;&gt;"",TEXT(Belegerfassung!C100,"TT.MM.JJJJ"),"")</f>
        <v/>
      </c>
      <c r="D92" t="str">
        <f>IFERROR(VLOOKUP(Belegerfassung!A100,Abfrage!$E$2:$F$20,2,FALSE),"")</f>
        <v/>
      </c>
      <c r="E92" t="str">
        <f>IF(A92&lt;&gt;"",Belegerfassung!B100,"")</f>
        <v/>
      </c>
      <c r="F92" t="str">
        <f>IF(Belegerfassung!L100="","",IF(Belegerfassung!L100&lt;&gt;"",IF(Belegerfassung!L100&lt;&gt;"",IF(Belegerfassung!J100&lt;&gt;0,VLOOKUP(Belegerfassung!L100,Abfrage!$A$2:$C$19,2,),VLOOKUP(Belegerfassung!L100,Abfrage!$A$2:$C$19,3,)),"")))</f>
        <v/>
      </c>
      <c r="G92" t="str">
        <f t="shared" si="3"/>
        <v/>
      </c>
      <c r="H92" s="31" t="str">
        <f>IF(A92&lt;&gt;"",-Belegerfassung!J100+Belegerfassung!K100,"")</f>
        <v/>
      </c>
      <c r="I92" s="49" t="str">
        <f>IFERROR(IF(H92&lt;&gt;"",Belegerfassung!L100*100,""),IF(OR(Belegerfassung!L100="Leistung EU - Erlöse",Belegerfassung!L100="Lieferungen EU-Erlöse",Belegerfassung!L100="EUST",Belegerfassung!L100="Bauleistungen 20%")=TRUE,"",MID(Belegerfassung!L100,4,2)))</f>
        <v/>
      </c>
      <c r="J92" s="6" t="str">
        <f>IF(A92&lt;&gt;"",LEFT(Belegerfassung!D100,40),"")</f>
        <v/>
      </c>
      <c r="K92" t="str">
        <f>IF(A92&lt;&gt;"",VLOOKUP(D92,Abfrage!$F$2:$G$21,2,FALSE),"")</f>
        <v/>
      </c>
      <c r="L92" s="6" t="str">
        <f>IF(Belegerfassung!H100&lt;&gt;"",Belegerfassung!H100,"")</f>
        <v/>
      </c>
      <c r="M92" t="str">
        <f>IFERROR(IF(Belegerfassung!E100&lt;&gt;"",VLOOKUP(Belegerfassung!E100,Abfrage!$L$2:$M$15,2,),""),"")</f>
        <v/>
      </c>
      <c r="N92" t="str">
        <f t="shared" si="4"/>
        <v/>
      </c>
      <c r="O92" t="str">
        <f t="shared" si="5"/>
        <v/>
      </c>
      <c r="P92" t="str">
        <f>IF(Belegerfassung!G100&lt;&gt;"",CONCATENATE(Belegerfassung!G100,".pdf"),"")</f>
        <v/>
      </c>
    </row>
    <row r="93" spans="1:16">
      <c r="A93" t="str">
        <f>IF(Belegerfassung!C101&lt;&gt;"",0,"")</f>
        <v/>
      </c>
      <c r="B93" t="str">
        <f>IFERROR(VLOOKUP(Belegerfassung!I101,Konten!A:D,2,FALSE),"")</f>
        <v/>
      </c>
      <c r="C93" t="str">
        <f>IF(A93&lt;&gt;"",TEXT(Belegerfassung!C101,"TT.MM.JJJJ"),"")</f>
        <v/>
      </c>
      <c r="D93" t="str">
        <f>IFERROR(VLOOKUP(Belegerfassung!A101,Abfrage!$E$2:$F$20,2,FALSE),"")</f>
        <v/>
      </c>
      <c r="E93" t="str">
        <f>IF(A93&lt;&gt;"",Belegerfassung!B101,"")</f>
        <v/>
      </c>
      <c r="F93" t="str">
        <f>IF(Belegerfassung!L101="","",IF(Belegerfassung!L101&lt;&gt;"",IF(Belegerfassung!L101&lt;&gt;"",IF(Belegerfassung!J101&lt;&gt;0,VLOOKUP(Belegerfassung!L101,Abfrage!$A$2:$C$19,2,),VLOOKUP(Belegerfassung!L101,Abfrage!$A$2:$C$19,3,)),"")))</f>
        <v/>
      </c>
      <c r="G93" t="str">
        <f t="shared" si="3"/>
        <v/>
      </c>
      <c r="H93" s="31" t="str">
        <f>IF(A93&lt;&gt;"",-Belegerfassung!J101+Belegerfassung!K101,"")</f>
        <v/>
      </c>
      <c r="I93" s="49" t="str">
        <f>IFERROR(IF(H93&lt;&gt;"",Belegerfassung!L101*100,""),IF(OR(Belegerfassung!L101="Leistung EU - Erlöse",Belegerfassung!L101="Lieferungen EU-Erlöse",Belegerfassung!L101="EUST",Belegerfassung!L101="Bauleistungen 20%")=TRUE,"",MID(Belegerfassung!L101,4,2)))</f>
        <v/>
      </c>
      <c r="J93" s="6" t="str">
        <f>IF(A93&lt;&gt;"",LEFT(Belegerfassung!D101,40),"")</f>
        <v/>
      </c>
      <c r="K93" t="str">
        <f>IF(A93&lt;&gt;"",VLOOKUP(D93,Abfrage!$F$2:$G$21,2,FALSE),"")</f>
        <v/>
      </c>
      <c r="L93" s="6" t="str">
        <f>IF(Belegerfassung!H101&lt;&gt;"",Belegerfassung!H101,"")</f>
        <v/>
      </c>
      <c r="M93" t="str">
        <f>IFERROR(IF(Belegerfassung!E101&lt;&gt;"",VLOOKUP(Belegerfassung!E101,Abfrage!$L$2:$M$15,2,),""),"")</f>
        <v/>
      </c>
      <c r="N93" t="str">
        <f t="shared" si="4"/>
        <v/>
      </c>
      <c r="O93" t="str">
        <f t="shared" si="5"/>
        <v/>
      </c>
      <c r="P93" t="str">
        <f>IF(Belegerfassung!G101&lt;&gt;"",CONCATENATE(Belegerfassung!G101,".pdf"),"")</f>
        <v/>
      </c>
    </row>
    <row r="94" spans="1:16">
      <c r="A94" t="str">
        <f>IF(Belegerfassung!C102&lt;&gt;"",0,"")</f>
        <v/>
      </c>
      <c r="B94" t="str">
        <f>IFERROR(VLOOKUP(Belegerfassung!I102,Konten!A:D,2,FALSE),"")</f>
        <v/>
      </c>
      <c r="C94" t="str">
        <f>IF(A94&lt;&gt;"",TEXT(Belegerfassung!C102,"TT.MM.JJJJ"),"")</f>
        <v/>
      </c>
      <c r="D94" t="str">
        <f>IFERROR(VLOOKUP(Belegerfassung!A102,Abfrage!$E$2:$F$20,2,FALSE),"")</f>
        <v/>
      </c>
      <c r="E94" t="str">
        <f>IF(A94&lt;&gt;"",Belegerfassung!B102,"")</f>
        <v/>
      </c>
      <c r="F94" t="str">
        <f>IF(Belegerfassung!L102="","",IF(Belegerfassung!L102&lt;&gt;"",IF(Belegerfassung!L102&lt;&gt;"",IF(Belegerfassung!J102&lt;&gt;0,VLOOKUP(Belegerfassung!L102,Abfrage!$A$2:$C$19,2,),VLOOKUP(Belegerfassung!L102,Abfrage!$A$2:$C$19,3,)),"")))</f>
        <v/>
      </c>
      <c r="G94" t="str">
        <f t="shared" si="3"/>
        <v/>
      </c>
      <c r="H94" s="31" t="str">
        <f>IF(A94&lt;&gt;"",-Belegerfassung!J102+Belegerfassung!K102,"")</f>
        <v/>
      </c>
      <c r="I94" s="49" t="str">
        <f>IFERROR(IF(H94&lt;&gt;"",Belegerfassung!L102*100,""),IF(OR(Belegerfassung!L102="Leistung EU - Erlöse",Belegerfassung!L102="Lieferungen EU-Erlöse",Belegerfassung!L102="EUST",Belegerfassung!L102="Bauleistungen 20%")=TRUE,"",MID(Belegerfassung!L102,4,2)))</f>
        <v/>
      </c>
      <c r="J94" s="6" t="str">
        <f>IF(A94&lt;&gt;"",LEFT(Belegerfassung!D102,40),"")</f>
        <v/>
      </c>
      <c r="K94" t="str">
        <f>IF(A94&lt;&gt;"",VLOOKUP(D94,Abfrage!$F$2:$G$21,2,FALSE),"")</f>
        <v/>
      </c>
      <c r="L94" s="6" t="str">
        <f>IF(Belegerfassung!H102&lt;&gt;"",Belegerfassung!H102,"")</f>
        <v/>
      </c>
      <c r="M94" t="str">
        <f>IFERROR(IF(Belegerfassung!E102&lt;&gt;"",VLOOKUP(Belegerfassung!E102,Abfrage!$L$2:$M$15,2,),""),"")</f>
        <v/>
      </c>
      <c r="N94" t="str">
        <f t="shared" si="4"/>
        <v/>
      </c>
      <c r="O94" t="str">
        <f t="shared" si="5"/>
        <v/>
      </c>
      <c r="P94" t="str">
        <f>IF(Belegerfassung!G102&lt;&gt;"",CONCATENATE(Belegerfassung!G102,".pdf"),"")</f>
        <v/>
      </c>
    </row>
    <row r="95" spans="1:16">
      <c r="A95" t="str">
        <f>IF(Belegerfassung!C103&lt;&gt;"",0,"")</f>
        <v/>
      </c>
      <c r="B95" t="str">
        <f>IFERROR(VLOOKUP(Belegerfassung!I103,Konten!A:D,2,FALSE),"")</f>
        <v/>
      </c>
      <c r="C95" t="str">
        <f>IF(A95&lt;&gt;"",TEXT(Belegerfassung!C103,"TT.MM.JJJJ"),"")</f>
        <v/>
      </c>
      <c r="D95" t="str">
        <f>IFERROR(VLOOKUP(Belegerfassung!A103,Abfrage!$E$2:$F$20,2,FALSE),"")</f>
        <v/>
      </c>
      <c r="E95" t="str">
        <f>IF(A95&lt;&gt;"",Belegerfassung!B103,"")</f>
        <v/>
      </c>
      <c r="F95" t="str">
        <f>IF(Belegerfassung!L103="","",IF(Belegerfassung!L103&lt;&gt;"",IF(Belegerfassung!L103&lt;&gt;"",IF(Belegerfassung!J103&lt;&gt;0,VLOOKUP(Belegerfassung!L103,Abfrage!$A$2:$C$19,2,),VLOOKUP(Belegerfassung!L103,Abfrage!$A$2:$C$19,3,)),"")))</f>
        <v/>
      </c>
      <c r="G95" t="str">
        <f t="shared" si="3"/>
        <v/>
      </c>
      <c r="H95" s="31" t="str">
        <f>IF(A95&lt;&gt;"",-Belegerfassung!J103+Belegerfassung!K103,"")</f>
        <v/>
      </c>
      <c r="I95" s="49" t="str">
        <f>IFERROR(IF(H95&lt;&gt;"",Belegerfassung!L103*100,""),IF(OR(Belegerfassung!L103="Leistung EU - Erlöse",Belegerfassung!L103="Lieferungen EU-Erlöse",Belegerfassung!L103="EUST",Belegerfassung!L103="Bauleistungen 20%")=TRUE,"",MID(Belegerfassung!L103,4,2)))</f>
        <v/>
      </c>
      <c r="J95" s="6" t="str">
        <f>IF(A95&lt;&gt;"",LEFT(Belegerfassung!D103,40),"")</f>
        <v/>
      </c>
      <c r="K95" t="str">
        <f>IF(A95&lt;&gt;"",VLOOKUP(D95,Abfrage!$F$2:$G$21,2,FALSE),"")</f>
        <v/>
      </c>
      <c r="L95" s="6" t="str">
        <f>IF(Belegerfassung!H103&lt;&gt;"",Belegerfassung!H103,"")</f>
        <v/>
      </c>
      <c r="M95" t="str">
        <f>IFERROR(IF(Belegerfassung!E103&lt;&gt;"",VLOOKUP(Belegerfassung!E103,Abfrage!$L$2:$M$15,2,),""),"")</f>
        <v/>
      </c>
      <c r="N95" t="str">
        <f t="shared" si="4"/>
        <v/>
      </c>
      <c r="O95" t="str">
        <f t="shared" si="5"/>
        <v/>
      </c>
      <c r="P95" t="str">
        <f>IF(Belegerfassung!G103&lt;&gt;"",CONCATENATE(Belegerfassung!G103,".pdf"),"")</f>
        <v/>
      </c>
    </row>
    <row r="96" spans="1:16">
      <c r="A96" t="str">
        <f>IF(Belegerfassung!C104&lt;&gt;"",0,"")</f>
        <v/>
      </c>
      <c r="B96" t="str">
        <f>IFERROR(VLOOKUP(Belegerfassung!I104,Konten!A:D,2,FALSE),"")</f>
        <v/>
      </c>
      <c r="C96" t="str">
        <f>IF(A96&lt;&gt;"",TEXT(Belegerfassung!C104,"TT.MM.JJJJ"),"")</f>
        <v/>
      </c>
      <c r="D96" t="str">
        <f>IFERROR(VLOOKUP(Belegerfassung!A104,Abfrage!$E$2:$F$20,2,FALSE),"")</f>
        <v/>
      </c>
      <c r="E96" t="str">
        <f>IF(A96&lt;&gt;"",Belegerfassung!B104,"")</f>
        <v/>
      </c>
      <c r="F96" t="str">
        <f>IF(Belegerfassung!L104="","",IF(Belegerfassung!L104&lt;&gt;"",IF(Belegerfassung!L104&lt;&gt;"",IF(Belegerfassung!J104&lt;&gt;0,VLOOKUP(Belegerfassung!L104,Abfrage!$A$2:$C$19,2,),VLOOKUP(Belegerfassung!L104,Abfrage!$A$2:$C$19,3,)),"")))</f>
        <v/>
      </c>
      <c r="G96" t="str">
        <f t="shared" si="3"/>
        <v/>
      </c>
      <c r="H96" s="31" t="str">
        <f>IF(A96&lt;&gt;"",-Belegerfassung!J104+Belegerfassung!K104,"")</f>
        <v/>
      </c>
      <c r="I96" s="49" t="str">
        <f>IFERROR(IF(H96&lt;&gt;"",Belegerfassung!L104*100,""),IF(OR(Belegerfassung!L104="Leistung EU - Erlöse",Belegerfassung!L104="Lieferungen EU-Erlöse",Belegerfassung!L104="EUST",Belegerfassung!L104="Bauleistungen 20%")=TRUE,"",MID(Belegerfassung!L104,4,2)))</f>
        <v/>
      </c>
      <c r="J96" s="6" t="str">
        <f>IF(A96&lt;&gt;"",LEFT(Belegerfassung!D104,40),"")</f>
        <v/>
      </c>
      <c r="K96" t="str">
        <f>IF(A96&lt;&gt;"",VLOOKUP(D96,Abfrage!$F$2:$G$21,2,FALSE),"")</f>
        <v/>
      </c>
      <c r="L96" s="6" t="str">
        <f>IF(Belegerfassung!H104&lt;&gt;"",Belegerfassung!H104,"")</f>
        <v/>
      </c>
      <c r="M96" t="str">
        <f>IFERROR(IF(Belegerfassung!E104&lt;&gt;"",VLOOKUP(Belegerfassung!E104,Abfrage!$L$2:$M$15,2,),""),"")</f>
        <v/>
      </c>
      <c r="N96" t="str">
        <f t="shared" si="4"/>
        <v/>
      </c>
      <c r="O96" t="str">
        <f t="shared" si="5"/>
        <v/>
      </c>
      <c r="P96" t="str">
        <f>IF(Belegerfassung!G104&lt;&gt;"",CONCATENATE(Belegerfassung!G104,".pdf"),"")</f>
        <v/>
      </c>
    </row>
    <row r="97" spans="1:16">
      <c r="A97" t="str">
        <f>IF(Belegerfassung!C105&lt;&gt;"",0,"")</f>
        <v/>
      </c>
      <c r="B97" t="str">
        <f>IFERROR(VLOOKUP(Belegerfassung!I105,Konten!A:D,2,FALSE),"")</f>
        <v/>
      </c>
      <c r="C97" t="str">
        <f>IF(A97&lt;&gt;"",TEXT(Belegerfassung!C105,"TT.MM.JJJJ"),"")</f>
        <v/>
      </c>
      <c r="D97" t="str">
        <f>IFERROR(VLOOKUP(Belegerfassung!A105,Abfrage!$E$2:$F$20,2,FALSE),"")</f>
        <v/>
      </c>
      <c r="E97" t="str">
        <f>IF(A97&lt;&gt;"",Belegerfassung!B105,"")</f>
        <v/>
      </c>
      <c r="F97" t="str">
        <f>IF(Belegerfassung!L105="","",IF(Belegerfassung!L105&lt;&gt;"",IF(Belegerfassung!L105&lt;&gt;"",IF(Belegerfassung!J105&lt;&gt;0,VLOOKUP(Belegerfassung!L105,Abfrage!$A$2:$C$19,2,),VLOOKUP(Belegerfassung!L105,Abfrage!$A$2:$C$19,3,)),"")))</f>
        <v/>
      </c>
      <c r="G97" t="str">
        <f t="shared" si="3"/>
        <v/>
      </c>
      <c r="H97" s="31" t="str">
        <f>IF(A97&lt;&gt;"",-Belegerfassung!J105+Belegerfassung!K105,"")</f>
        <v/>
      </c>
      <c r="I97" s="49" t="str">
        <f>IFERROR(IF(H97&lt;&gt;"",Belegerfassung!L105*100,""),IF(OR(Belegerfassung!L105="Leistung EU - Erlöse",Belegerfassung!L105="Lieferungen EU-Erlöse",Belegerfassung!L105="EUST",Belegerfassung!L105="Bauleistungen 20%")=TRUE,"",MID(Belegerfassung!L105,4,2)))</f>
        <v/>
      </c>
      <c r="J97" s="6" t="str">
        <f>IF(A97&lt;&gt;"",LEFT(Belegerfassung!D105,40),"")</f>
        <v/>
      </c>
      <c r="K97" t="str">
        <f>IF(A97&lt;&gt;"",VLOOKUP(D97,Abfrage!$F$2:$G$21,2,FALSE),"")</f>
        <v/>
      </c>
      <c r="L97" s="6" t="str">
        <f>IF(Belegerfassung!H105&lt;&gt;"",Belegerfassung!H105,"")</f>
        <v/>
      </c>
      <c r="M97" t="str">
        <f>IFERROR(IF(Belegerfassung!E105&lt;&gt;"",VLOOKUP(Belegerfassung!E105,Abfrage!$L$2:$M$15,2,),""),"")</f>
        <v/>
      </c>
      <c r="N97" t="str">
        <f t="shared" si="4"/>
        <v/>
      </c>
      <c r="O97" t="str">
        <f t="shared" si="5"/>
        <v/>
      </c>
      <c r="P97" t="str">
        <f>IF(Belegerfassung!G105&lt;&gt;"",CONCATENATE(Belegerfassung!G105,".pdf"),"")</f>
        <v/>
      </c>
    </row>
    <row r="98" spans="1:16">
      <c r="A98" t="str">
        <f>IF(Belegerfassung!C106&lt;&gt;"",0,"")</f>
        <v/>
      </c>
      <c r="B98" t="str">
        <f>IFERROR(VLOOKUP(Belegerfassung!I106,Konten!A:D,2,FALSE),"")</f>
        <v/>
      </c>
      <c r="C98" t="str">
        <f>IF(A98&lt;&gt;"",TEXT(Belegerfassung!C106,"TT.MM.JJJJ"),"")</f>
        <v/>
      </c>
      <c r="D98" t="str">
        <f>IFERROR(VLOOKUP(Belegerfassung!A106,Abfrage!$E$2:$F$20,2,FALSE),"")</f>
        <v/>
      </c>
      <c r="E98" t="str">
        <f>IF(A98&lt;&gt;"",Belegerfassung!B106,"")</f>
        <v/>
      </c>
      <c r="F98" t="str">
        <f>IF(Belegerfassung!L106="","",IF(Belegerfassung!L106&lt;&gt;"",IF(Belegerfassung!L106&lt;&gt;"",IF(Belegerfassung!J106&lt;&gt;0,VLOOKUP(Belegerfassung!L106,Abfrage!$A$2:$C$19,2,),VLOOKUP(Belegerfassung!L106,Abfrage!$A$2:$C$19,3,)),"")))</f>
        <v/>
      </c>
      <c r="G98" t="str">
        <f t="shared" si="3"/>
        <v/>
      </c>
      <c r="H98" s="31" t="str">
        <f>IF(A98&lt;&gt;"",-Belegerfassung!J106+Belegerfassung!K106,"")</f>
        <v/>
      </c>
      <c r="I98" s="49" t="str">
        <f>IFERROR(IF(H98&lt;&gt;"",Belegerfassung!L106*100,""),IF(OR(Belegerfassung!L106="Leistung EU - Erlöse",Belegerfassung!L106="Lieferungen EU-Erlöse",Belegerfassung!L106="EUST",Belegerfassung!L106="Bauleistungen 20%")=TRUE,"",MID(Belegerfassung!L106,4,2)))</f>
        <v/>
      </c>
      <c r="J98" s="6" t="str">
        <f>IF(A98&lt;&gt;"",LEFT(Belegerfassung!D106,40),"")</f>
        <v/>
      </c>
      <c r="K98" t="str">
        <f>IF(A98&lt;&gt;"",VLOOKUP(D98,Abfrage!$F$2:$G$21,2,FALSE),"")</f>
        <v/>
      </c>
      <c r="L98" s="6" t="str">
        <f>IF(Belegerfassung!H106&lt;&gt;"",Belegerfassung!H106,"")</f>
        <v/>
      </c>
      <c r="M98" t="str">
        <f>IFERROR(IF(Belegerfassung!E106&lt;&gt;"",VLOOKUP(Belegerfassung!E106,Abfrage!$L$2:$M$15,2,),""),"")</f>
        <v/>
      </c>
      <c r="N98" t="str">
        <f t="shared" si="4"/>
        <v/>
      </c>
      <c r="O98" t="str">
        <f t="shared" si="5"/>
        <v/>
      </c>
      <c r="P98" t="str">
        <f>IF(Belegerfassung!G106&lt;&gt;"",CONCATENATE(Belegerfassung!G106,".pdf"),"")</f>
        <v/>
      </c>
    </row>
    <row r="99" spans="1:16">
      <c r="A99" t="str">
        <f>IF(Belegerfassung!C107&lt;&gt;"",0,"")</f>
        <v/>
      </c>
      <c r="B99" t="str">
        <f>IFERROR(VLOOKUP(Belegerfassung!I107,Konten!A:D,2,FALSE),"")</f>
        <v/>
      </c>
      <c r="C99" t="str">
        <f>IF(A99&lt;&gt;"",TEXT(Belegerfassung!C107,"TT.MM.JJJJ"),"")</f>
        <v/>
      </c>
      <c r="D99" t="str">
        <f>IFERROR(VLOOKUP(Belegerfassung!A107,Abfrage!$E$2:$F$20,2,FALSE),"")</f>
        <v/>
      </c>
      <c r="E99" t="str">
        <f>IF(A99&lt;&gt;"",Belegerfassung!B107,"")</f>
        <v/>
      </c>
      <c r="F99" t="str">
        <f>IF(Belegerfassung!L107="","",IF(Belegerfassung!L107&lt;&gt;"",IF(Belegerfassung!L107&lt;&gt;"",IF(Belegerfassung!J107&lt;&gt;0,VLOOKUP(Belegerfassung!L107,Abfrage!$A$2:$C$19,2,),VLOOKUP(Belegerfassung!L107,Abfrage!$A$2:$C$19,3,)),"")))</f>
        <v/>
      </c>
      <c r="G99" t="str">
        <f t="shared" si="3"/>
        <v/>
      </c>
      <c r="H99" s="31" t="str">
        <f>IF(A99&lt;&gt;"",-Belegerfassung!J107+Belegerfassung!K107,"")</f>
        <v/>
      </c>
      <c r="I99" s="49" t="str">
        <f>IFERROR(IF(H99&lt;&gt;"",Belegerfassung!L107*100,""),IF(OR(Belegerfassung!L107="Leistung EU - Erlöse",Belegerfassung!L107="Lieferungen EU-Erlöse",Belegerfassung!L107="EUST",Belegerfassung!L107="Bauleistungen 20%")=TRUE,"",MID(Belegerfassung!L107,4,2)))</f>
        <v/>
      </c>
      <c r="J99" s="6" t="str">
        <f>IF(A99&lt;&gt;"",LEFT(Belegerfassung!D107,40),"")</f>
        <v/>
      </c>
      <c r="K99" t="str">
        <f>IF(A99&lt;&gt;"",VLOOKUP(D99,Abfrage!$F$2:$G$21,2,FALSE),"")</f>
        <v/>
      </c>
      <c r="L99" s="6" t="str">
        <f>IF(Belegerfassung!H107&lt;&gt;"",Belegerfassung!H107,"")</f>
        <v/>
      </c>
      <c r="M99" t="str">
        <f>IFERROR(IF(Belegerfassung!E107&lt;&gt;"",VLOOKUP(Belegerfassung!E107,Abfrage!$L$2:$M$15,2,),""),"")</f>
        <v/>
      </c>
      <c r="N99" t="str">
        <f t="shared" si="4"/>
        <v/>
      </c>
      <c r="O99" t="str">
        <f t="shared" si="5"/>
        <v/>
      </c>
      <c r="P99" t="str">
        <f>IF(Belegerfassung!G107&lt;&gt;"",CONCATENATE(Belegerfassung!G107,".pdf"),"")</f>
        <v/>
      </c>
    </row>
    <row r="100" spans="1:16">
      <c r="A100" t="str">
        <f>IF(Belegerfassung!C108&lt;&gt;"",0,"")</f>
        <v/>
      </c>
      <c r="B100" t="str">
        <f>IFERROR(VLOOKUP(Belegerfassung!I108,Konten!A:D,2,FALSE),"")</f>
        <v/>
      </c>
      <c r="C100" t="str">
        <f>IF(A100&lt;&gt;"",TEXT(Belegerfassung!C108,"TT.MM.JJJJ"),"")</f>
        <v/>
      </c>
      <c r="D100" t="str">
        <f>IFERROR(VLOOKUP(Belegerfassung!A108,Abfrage!$E$2:$F$20,2,FALSE),"")</f>
        <v/>
      </c>
      <c r="E100" t="str">
        <f>IF(A100&lt;&gt;"",Belegerfassung!B108,"")</f>
        <v/>
      </c>
      <c r="F100" t="str">
        <f>IF(Belegerfassung!L108="","",IF(Belegerfassung!L108&lt;&gt;"",IF(Belegerfassung!L108&lt;&gt;"",IF(Belegerfassung!J108&lt;&gt;0,VLOOKUP(Belegerfassung!L108,Abfrage!$A$2:$C$19,2,),VLOOKUP(Belegerfassung!L108,Abfrage!$A$2:$C$19,3,)),"")))</f>
        <v/>
      </c>
      <c r="G100" t="str">
        <f t="shared" si="3"/>
        <v/>
      </c>
      <c r="H100" s="31" t="str">
        <f>IF(A100&lt;&gt;"",-Belegerfassung!J108+Belegerfassung!K108,"")</f>
        <v/>
      </c>
      <c r="I100" s="49" t="str">
        <f>IFERROR(IF(H100&lt;&gt;"",Belegerfassung!L108*100,""),IF(OR(Belegerfassung!L108="Leistung EU - Erlöse",Belegerfassung!L108="Lieferungen EU-Erlöse",Belegerfassung!L108="EUST",Belegerfassung!L108="Bauleistungen 20%")=TRUE,"",MID(Belegerfassung!L108,4,2)))</f>
        <v/>
      </c>
      <c r="J100" s="6" t="str">
        <f>IF(A100&lt;&gt;"",LEFT(Belegerfassung!D108,40),"")</f>
        <v/>
      </c>
      <c r="K100" t="str">
        <f>IF(A100&lt;&gt;"",VLOOKUP(D100,Abfrage!$F$2:$G$21,2,FALSE),"")</f>
        <v/>
      </c>
      <c r="L100" s="6" t="str">
        <f>IF(Belegerfassung!H108&lt;&gt;"",Belegerfassung!H108,"")</f>
        <v/>
      </c>
      <c r="M100" t="str">
        <f>IFERROR(IF(Belegerfassung!E108&lt;&gt;"",VLOOKUP(Belegerfassung!E108,Abfrage!$L$2:$M$15,2,),""),"")</f>
        <v/>
      </c>
      <c r="N100" t="str">
        <f t="shared" si="4"/>
        <v/>
      </c>
      <c r="O100" t="str">
        <f t="shared" si="5"/>
        <v/>
      </c>
      <c r="P100" t="str">
        <f>IF(Belegerfassung!G108&lt;&gt;"",CONCATENATE(Belegerfassung!G108,".pdf"),"")</f>
        <v/>
      </c>
    </row>
    <row r="101" spans="1:16">
      <c r="A101" t="str">
        <f>IF(Belegerfassung!C109&lt;&gt;"",0,"")</f>
        <v/>
      </c>
      <c r="B101" t="str">
        <f>IFERROR(VLOOKUP(Belegerfassung!I109,Konten!A:D,2,FALSE),"")</f>
        <v/>
      </c>
      <c r="C101" t="str">
        <f>IF(A101&lt;&gt;"",TEXT(Belegerfassung!C109,"TT.MM.JJJJ"),"")</f>
        <v/>
      </c>
      <c r="D101" t="str">
        <f>IFERROR(VLOOKUP(Belegerfassung!A109,Abfrage!$E$2:$F$20,2,FALSE),"")</f>
        <v/>
      </c>
      <c r="E101" t="str">
        <f>IF(A101&lt;&gt;"",Belegerfassung!B109,"")</f>
        <v/>
      </c>
      <c r="F101" t="str">
        <f>IF(Belegerfassung!L109="","",IF(Belegerfassung!L109&lt;&gt;"",IF(Belegerfassung!L109&lt;&gt;"",IF(Belegerfassung!J109&lt;&gt;0,VLOOKUP(Belegerfassung!L109,Abfrage!$A$2:$C$19,2,),VLOOKUP(Belegerfassung!L109,Abfrage!$A$2:$C$19,3,)),"")))</f>
        <v/>
      </c>
      <c r="G101" t="str">
        <f t="shared" si="3"/>
        <v/>
      </c>
      <c r="H101" s="31" t="str">
        <f>IF(A101&lt;&gt;"",-Belegerfassung!J109+Belegerfassung!K109,"")</f>
        <v/>
      </c>
      <c r="I101" s="49" t="str">
        <f>IFERROR(IF(H101&lt;&gt;"",Belegerfassung!L109*100,""),IF(OR(Belegerfassung!L109="Leistung EU - Erlöse",Belegerfassung!L109="Lieferungen EU-Erlöse",Belegerfassung!L109="EUST",Belegerfassung!L109="Bauleistungen 20%")=TRUE,"",MID(Belegerfassung!L109,4,2)))</f>
        <v/>
      </c>
      <c r="J101" s="6" t="str">
        <f>IF(A101&lt;&gt;"",LEFT(Belegerfassung!D109,40),"")</f>
        <v/>
      </c>
      <c r="K101" t="str">
        <f>IF(A101&lt;&gt;"",VLOOKUP(D101,Abfrage!$F$2:$G$21,2,FALSE),"")</f>
        <v/>
      </c>
      <c r="L101" s="6" t="str">
        <f>IF(Belegerfassung!H109&lt;&gt;"",Belegerfassung!H109,"")</f>
        <v/>
      </c>
      <c r="M101" t="str">
        <f>IFERROR(IF(Belegerfassung!E109&lt;&gt;"",VLOOKUP(Belegerfassung!E109,Abfrage!$L$2:$M$15,2,),""),"")</f>
        <v/>
      </c>
      <c r="N101" t="str">
        <f t="shared" si="4"/>
        <v/>
      </c>
      <c r="O101" t="str">
        <f t="shared" si="5"/>
        <v/>
      </c>
      <c r="P101" t="str">
        <f>IF(Belegerfassung!G109&lt;&gt;"",CONCATENATE(Belegerfassung!G109,".pdf"),"")</f>
        <v/>
      </c>
    </row>
    <row r="102" spans="1:16">
      <c r="A102" t="str">
        <f>IF(Belegerfassung!C110&lt;&gt;"",0,"")</f>
        <v/>
      </c>
      <c r="B102" t="str">
        <f>IFERROR(VLOOKUP(Belegerfassung!I110,Konten!A:D,2,FALSE),"")</f>
        <v/>
      </c>
      <c r="C102" t="str">
        <f>IF(A102&lt;&gt;"",TEXT(Belegerfassung!C110,"TT.MM.JJJJ"),"")</f>
        <v/>
      </c>
      <c r="D102" t="str">
        <f>IFERROR(VLOOKUP(Belegerfassung!A110,Abfrage!$E$2:$F$20,2,FALSE),"")</f>
        <v/>
      </c>
      <c r="E102" t="str">
        <f>IF(A102&lt;&gt;"",Belegerfassung!B110,"")</f>
        <v/>
      </c>
      <c r="F102" t="str">
        <f>IF(Belegerfassung!L110="","",IF(Belegerfassung!L110&lt;&gt;"",IF(Belegerfassung!L110&lt;&gt;"",IF(Belegerfassung!J110&lt;&gt;0,VLOOKUP(Belegerfassung!L110,Abfrage!$A$2:$C$19,2,),VLOOKUP(Belegerfassung!L110,Abfrage!$A$2:$C$19,3,)),"")))</f>
        <v/>
      </c>
      <c r="G102" t="str">
        <f t="shared" si="3"/>
        <v/>
      </c>
      <c r="H102" s="31" t="str">
        <f>IF(A102&lt;&gt;"",-Belegerfassung!J110+Belegerfassung!K110,"")</f>
        <v/>
      </c>
      <c r="I102" s="49" t="str">
        <f>IFERROR(IF(H102&lt;&gt;"",Belegerfassung!L110*100,""),IF(OR(Belegerfassung!L110="Leistung EU - Erlöse",Belegerfassung!L110="Lieferungen EU-Erlöse",Belegerfassung!L110="EUST",Belegerfassung!L110="Bauleistungen 20%")=TRUE,"",MID(Belegerfassung!L110,4,2)))</f>
        <v/>
      </c>
      <c r="J102" s="6" t="str">
        <f>IF(A102&lt;&gt;"",LEFT(Belegerfassung!D110,40),"")</f>
        <v/>
      </c>
      <c r="K102" t="str">
        <f>IF(A102&lt;&gt;"",VLOOKUP(D102,Abfrage!$F$2:$G$21,2,FALSE),"")</f>
        <v/>
      </c>
      <c r="L102" s="6" t="str">
        <f>IF(Belegerfassung!H110&lt;&gt;"",Belegerfassung!H110,"")</f>
        <v/>
      </c>
      <c r="M102" t="str">
        <f>IFERROR(IF(Belegerfassung!E110&lt;&gt;"",VLOOKUP(Belegerfassung!E110,Abfrage!$L$2:$M$15,2,),""),"")</f>
        <v/>
      </c>
      <c r="N102" t="str">
        <f t="shared" si="4"/>
        <v/>
      </c>
      <c r="O102" t="str">
        <f t="shared" si="5"/>
        <v/>
      </c>
      <c r="P102" t="str">
        <f>IF(Belegerfassung!G110&lt;&gt;"",CONCATENATE(Belegerfassung!G110,".pdf"),"")</f>
        <v/>
      </c>
    </row>
    <row r="103" spans="1:16">
      <c r="A103" t="str">
        <f>IF(Belegerfassung!C111&lt;&gt;"",0,"")</f>
        <v/>
      </c>
      <c r="B103" t="str">
        <f>IFERROR(VLOOKUP(Belegerfassung!I111,Konten!A:D,2,FALSE),"")</f>
        <v/>
      </c>
      <c r="C103" t="str">
        <f>IF(A103&lt;&gt;"",TEXT(Belegerfassung!C111,"TT.MM.JJJJ"),"")</f>
        <v/>
      </c>
      <c r="D103" t="str">
        <f>IFERROR(VLOOKUP(Belegerfassung!A111,Abfrage!$E$2:$F$20,2,FALSE),"")</f>
        <v/>
      </c>
      <c r="E103" t="str">
        <f>IF(A103&lt;&gt;"",Belegerfassung!B111,"")</f>
        <v/>
      </c>
      <c r="F103" t="str">
        <f>IF(Belegerfassung!L111="","",IF(Belegerfassung!L111&lt;&gt;"",IF(Belegerfassung!L111&lt;&gt;"",IF(Belegerfassung!J111&lt;&gt;0,VLOOKUP(Belegerfassung!L111,Abfrage!$A$2:$C$19,2,),VLOOKUP(Belegerfassung!L111,Abfrage!$A$2:$C$19,3,)),"")))</f>
        <v/>
      </c>
      <c r="G103" t="str">
        <f t="shared" si="3"/>
        <v/>
      </c>
      <c r="H103" s="31" t="str">
        <f>IF(A103&lt;&gt;"",-Belegerfassung!J111+Belegerfassung!K111,"")</f>
        <v/>
      </c>
      <c r="I103" s="49" t="str">
        <f>IFERROR(IF(H103&lt;&gt;"",Belegerfassung!L111*100,""),IF(OR(Belegerfassung!L111="Leistung EU - Erlöse",Belegerfassung!L111="Lieferungen EU-Erlöse",Belegerfassung!L111="EUST",Belegerfassung!L111="Bauleistungen 20%")=TRUE,"",MID(Belegerfassung!L111,4,2)))</f>
        <v/>
      </c>
      <c r="J103" s="6" t="str">
        <f>IF(A103&lt;&gt;"",LEFT(Belegerfassung!D111,40),"")</f>
        <v/>
      </c>
      <c r="K103" t="str">
        <f>IF(A103&lt;&gt;"",VLOOKUP(D103,Abfrage!$F$2:$G$21,2,FALSE),"")</f>
        <v/>
      </c>
      <c r="L103" s="6" t="str">
        <f>IF(Belegerfassung!H111&lt;&gt;"",Belegerfassung!H111,"")</f>
        <v/>
      </c>
      <c r="M103" t="str">
        <f>IFERROR(IF(Belegerfassung!E111&lt;&gt;"",VLOOKUP(Belegerfassung!E111,Abfrage!$L$2:$M$15,2,),""),"")</f>
        <v/>
      </c>
      <c r="N103" t="str">
        <f t="shared" si="4"/>
        <v/>
      </c>
      <c r="O103" t="str">
        <f t="shared" si="5"/>
        <v/>
      </c>
      <c r="P103" t="str">
        <f>IF(Belegerfassung!G111&lt;&gt;"",CONCATENATE(Belegerfassung!G111,".pdf"),"")</f>
        <v/>
      </c>
    </row>
    <row r="104" spans="1:16">
      <c r="A104" t="str">
        <f>IF(Belegerfassung!C112&lt;&gt;"",0,"")</f>
        <v/>
      </c>
      <c r="B104" t="str">
        <f>IFERROR(VLOOKUP(Belegerfassung!I112,Konten!A:D,2,FALSE),"")</f>
        <v/>
      </c>
      <c r="C104" t="str">
        <f>IF(A104&lt;&gt;"",TEXT(Belegerfassung!C112,"TT.MM.JJJJ"),"")</f>
        <v/>
      </c>
      <c r="D104" t="str">
        <f>IFERROR(VLOOKUP(Belegerfassung!A112,Abfrage!$E$2:$F$20,2,FALSE),"")</f>
        <v/>
      </c>
      <c r="E104" t="str">
        <f>IF(A104&lt;&gt;"",Belegerfassung!B112,"")</f>
        <v/>
      </c>
      <c r="F104" t="str">
        <f>IF(Belegerfassung!L112="","",IF(Belegerfassung!L112&lt;&gt;"",IF(Belegerfassung!L112&lt;&gt;"",IF(Belegerfassung!J112&lt;&gt;0,VLOOKUP(Belegerfassung!L112,Abfrage!$A$2:$C$19,2,),VLOOKUP(Belegerfassung!L112,Abfrage!$A$2:$C$19,3,)),"")))</f>
        <v/>
      </c>
      <c r="G104" t="str">
        <f t="shared" si="3"/>
        <v/>
      </c>
      <c r="H104" s="31" t="str">
        <f>IF(A104&lt;&gt;"",-Belegerfassung!J112+Belegerfassung!K112,"")</f>
        <v/>
      </c>
      <c r="I104" s="49" t="str">
        <f>IFERROR(IF(H104&lt;&gt;"",Belegerfassung!L112*100,""),IF(OR(Belegerfassung!L112="Leistung EU - Erlöse",Belegerfassung!L112="Lieferungen EU-Erlöse",Belegerfassung!L112="EUST",Belegerfassung!L112="Bauleistungen 20%")=TRUE,"",MID(Belegerfassung!L112,4,2)))</f>
        <v/>
      </c>
      <c r="J104" s="6" t="str">
        <f>IF(A104&lt;&gt;"",LEFT(Belegerfassung!D112,40),"")</f>
        <v/>
      </c>
      <c r="K104" t="str">
        <f>IF(A104&lt;&gt;"",VLOOKUP(D104,Abfrage!$F$2:$G$21,2,FALSE),"")</f>
        <v/>
      </c>
      <c r="L104" s="6" t="str">
        <f>IF(Belegerfassung!H112&lt;&gt;"",Belegerfassung!H112,"")</f>
        <v/>
      </c>
      <c r="M104" t="str">
        <f>IFERROR(IF(Belegerfassung!E112&lt;&gt;"",VLOOKUP(Belegerfassung!E112,Abfrage!$L$2:$M$15,2,),""),"")</f>
        <v/>
      </c>
      <c r="N104" t="str">
        <f t="shared" si="4"/>
        <v/>
      </c>
      <c r="O104" t="str">
        <f t="shared" si="5"/>
        <v/>
      </c>
      <c r="P104" t="str">
        <f>IF(Belegerfassung!G112&lt;&gt;"",CONCATENATE(Belegerfassung!G112,".pdf"),"")</f>
        <v/>
      </c>
    </row>
    <row r="105" spans="1:16">
      <c r="A105" t="str">
        <f>IF(Belegerfassung!C113&lt;&gt;"",0,"")</f>
        <v/>
      </c>
      <c r="B105" t="str">
        <f>IFERROR(VLOOKUP(Belegerfassung!I113,Konten!A:D,2,FALSE),"")</f>
        <v/>
      </c>
      <c r="C105" t="str">
        <f>IF(A105&lt;&gt;"",TEXT(Belegerfassung!C113,"TT.MM.JJJJ"),"")</f>
        <v/>
      </c>
      <c r="D105" t="str">
        <f>IFERROR(VLOOKUP(Belegerfassung!A113,Abfrage!$E$2:$F$20,2,FALSE),"")</f>
        <v/>
      </c>
      <c r="E105" t="str">
        <f>IF(A105&lt;&gt;"",Belegerfassung!B113,"")</f>
        <v/>
      </c>
      <c r="F105" t="str">
        <f>IF(Belegerfassung!L113="","",IF(Belegerfassung!L113&lt;&gt;"",IF(Belegerfassung!L113&lt;&gt;"",IF(Belegerfassung!J113&lt;&gt;0,VLOOKUP(Belegerfassung!L113,Abfrage!$A$2:$C$19,2,),VLOOKUP(Belegerfassung!L113,Abfrage!$A$2:$C$19,3,)),"")))</f>
        <v/>
      </c>
      <c r="G105" t="str">
        <f t="shared" si="3"/>
        <v/>
      </c>
      <c r="H105" s="31" t="str">
        <f>IF(A105&lt;&gt;"",-Belegerfassung!J113+Belegerfassung!K113,"")</f>
        <v/>
      </c>
      <c r="I105" s="49" t="str">
        <f>IFERROR(IF(H105&lt;&gt;"",Belegerfassung!L113*100,""),IF(OR(Belegerfassung!L113="Leistung EU - Erlöse",Belegerfassung!L113="Lieferungen EU-Erlöse",Belegerfassung!L113="EUST",Belegerfassung!L113="Bauleistungen 20%")=TRUE,"",MID(Belegerfassung!L113,4,2)))</f>
        <v/>
      </c>
      <c r="J105" s="6" t="str">
        <f>IF(A105&lt;&gt;"",LEFT(Belegerfassung!D113,40),"")</f>
        <v/>
      </c>
      <c r="K105" t="str">
        <f>IF(A105&lt;&gt;"",VLOOKUP(D105,Abfrage!$F$2:$G$21,2,FALSE),"")</f>
        <v/>
      </c>
      <c r="L105" s="6" t="str">
        <f>IF(Belegerfassung!H113&lt;&gt;"",Belegerfassung!H113,"")</f>
        <v/>
      </c>
      <c r="M105" t="str">
        <f>IFERROR(IF(Belegerfassung!E113&lt;&gt;"",VLOOKUP(Belegerfassung!E113,Abfrage!$L$2:$M$15,2,),""),"")</f>
        <v/>
      </c>
      <c r="N105" t="str">
        <f t="shared" si="4"/>
        <v/>
      </c>
      <c r="O105" t="str">
        <f t="shared" si="5"/>
        <v/>
      </c>
      <c r="P105" t="str">
        <f>IF(Belegerfassung!G113&lt;&gt;"",CONCATENATE(Belegerfassung!G113,".pdf"),"")</f>
        <v/>
      </c>
    </row>
    <row r="106" spans="1:16">
      <c r="A106" t="str">
        <f>IF(Belegerfassung!C114&lt;&gt;"",0,"")</f>
        <v/>
      </c>
      <c r="B106" t="str">
        <f>IFERROR(VLOOKUP(Belegerfassung!I114,Konten!A:D,2,FALSE),"")</f>
        <v/>
      </c>
      <c r="C106" t="str">
        <f>IF(A106&lt;&gt;"",TEXT(Belegerfassung!C114,"TT.MM.JJJJ"),"")</f>
        <v/>
      </c>
      <c r="D106" t="str">
        <f>IFERROR(VLOOKUP(Belegerfassung!A114,Abfrage!$E$2:$F$20,2,FALSE),"")</f>
        <v/>
      </c>
      <c r="E106" t="str">
        <f>IF(A106&lt;&gt;"",Belegerfassung!B114,"")</f>
        <v/>
      </c>
      <c r="F106" t="str">
        <f>IF(Belegerfassung!L114="","",IF(Belegerfassung!L114&lt;&gt;"",IF(Belegerfassung!L114&lt;&gt;"",IF(Belegerfassung!J114&lt;&gt;0,VLOOKUP(Belegerfassung!L114,Abfrage!$A$2:$C$19,2,),VLOOKUP(Belegerfassung!L114,Abfrage!$A$2:$C$19,3,)),"")))</f>
        <v/>
      </c>
      <c r="G106" t="str">
        <f t="shared" si="3"/>
        <v/>
      </c>
      <c r="H106" s="31" t="str">
        <f>IF(A106&lt;&gt;"",-Belegerfassung!J114+Belegerfassung!K114,"")</f>
        <v/>
      </c>
      <c r="I106" s="49" t="str">
        <f>IFERROR(IF(H106&lt;&gt;"",Belegerfassung!L114*100,""),IF(OR(Belegerfassung!L114="Leistung EU - Erlöse",Belegerfassung!L114="Lieferungen EU-Erlöse",Belegerfassung!L114="EUST",Belegerfassung!L114="Bauleistungen 20%")=TRUE,"",MID(Belegerfassung!L114,4,2)))</f>
        <v/>
      </c>
      <c r="J106" s="6" t="str">
        <f>IF(A106&lt;&gt;"",LEFT(Belegerfassung!D114,40),"")</f>
        <v/>
      </c>
      <c r="K106" t="str">
        <f>IF(A106&lt;&gt;"",VLOOKUP(D106,Abfrage!$F$2:$G$21,2,FALSE),"")</f>
        <v/>
      </c>
      <c r="L106" s="6" t="str">
        <f>IF(Belegerfassung!H114&lt;&gt;"",Belegerfassung!H114,"")</f>
        <v/>
      </c>
      <c r="M106" t="str">
        <f>IFERROR(IF(Belegerfassung!E114&lt;&gt;"",VLOOKUP(Belegerfassung!E114,Abfrage!$L$2:$M$15,2,),""),"")</f>
        <v/>
      </c>
      <c r="N106" t="str">
        <f t="shared" si="4"/>
        <v/>
      </c>
      <c r="O106" t="str">
        <f t="shared" si="5"/>
        <v/>
      </c>
      <c r="P106" t="str">
        <f>IF(Belegerfassung!G114&lt;&gt;"",CONCATENATE(Belegerfassung!G114,".pdf"),"")</f>
        <v/>
      </c>
    </row>
    <row r="107" spans="1:16">
      <c r="A107" t="str">
        <f>IF(Belegerfassung!C115&lt;&gt;"",0,"")</f>
        <v/>
      </c>
      <c r="B107" t="str">
        <f>IFERROR(VLOOKUP(Belegerfassung!I115,Konten!A:D,2,FALSE),"")</f>
        <v/>
      </c>
      <c r="C107" t="str">
        <f>IF(A107&lt;&gt;"",TEXT(Belegerfassung!C115,"TT.MM.JJJJ"),"")</f>
        <v/>
      </c>
      <c r="D107" t="str">
        <f>IFERROR(VLOOKUP(Belegerfassung!A115,Abfrage!$E$2:$F$20,2,FALSE),"")</f>
        <v/>
      </c>
      <c r="E107" t="str">
        <f>IF(A107&lt;&gt;"",Belegerfassung!B115,"")</f>
        <v/>
      </c>
      <c r="F107" t="str">
        <f>IF(Belegerfassung!L115="","",IF(Belegerfassung!L115&lt;&gt;"",IF(Belegerfassung!L115&lt;&gt;"",IF(Belegerfassung!J115&lt;&gt;0,VLOOKUP(Belegerfassung!L115,Abfrage!$A$2:$C$19,2,),VLOOKUP(Belegerfassung!L115,Abfrage!$A$2:$C$19,3,)),"")))</f>
        <v/>
      </c>
      <c r="G107" t="str">
        <f t="shared" si="3"/>
        <v/>
      </c>
      <c r="H107" s="31" t="str">
        <f>IF(A107&lt;&gt;"",-Belegerfassung!J115+Belegerfassung!K115,"")</f>
        <v/>
      </c>
      <c r="I107" s="49" t="str">
        <f>IFERROR(IF(H107&lt;&gt;"",Belegerfassung!L115*100,""),IF(OR(Belegerfassung!L115="Leistung EU - Erlöse",Belegerfassung!L115="Lieferungen EU-Erlöse",Belegerfassung!L115="EUST",Belegerfassung!L115="Bauleistungen 20%")=TRUE,"",MID(Belegerfassung!L115,4,2)))</f>
        <v/>
      </c>
      <c r="J107" s="6" t="str">
        <f>IF(A107&lt;&gt;"",LEFT(Belegerfassung!D115,40),"")</f>
        <v/>
      </c>
      <c r="K107" t="str">
        <f>IF(A107&lt;&gt;"",VLOOKUP(D107,Abfrage!$F$2:$G$21,2,FALSE),"")</f>
        <v/>
      </c>
      <c r="L107" s="6" t="str">
        <f>IF(Belegerfassung!H115&lt;&gt;"",Belegerfassung!H115,"")</f>
        <v/>
      </c>
      <c r="M107" t="str">
        <f>IFERROR(IF(Belegerfassung!E115&lt;&gt;"",VLOOKUP(Belegerfassung!E115,Abfrage!$L$2:$M$15,2,),""),"")</f>
        <v/>
      </c>
      <c r="N107" t="str">
        <f t="shared" si="4"/>
        <v/>
      </c>
      <c r="O107" t="str">
        <f t="shared" si="5"/>
        <v/>
      </c>
      <c r="P107" t="str">
        <f>IF(Belegerfassung!G115&lt;&gt;"",CONCATENATE(Belegerfassung!G115,".pdf"),"")</f>
        <v/>
      </c>
    </row>
    <row r="108" spans="1:16">
      <c r="A108" t="str">
        <f>IF(Belegerfassung!C116&lt;&gt;"",0,"")</f>
        <v/>
      </c>
      <c r="B108" t="str">
        <f>IFERROR(VLOOKUP(Belegerfassung!I116,Konten!A:D,2,FALSE),"")</f>
        <v/>
      </c>
      <c r="C108" t="str">
        <f>IF(A108&lt;&gt;"",TEXT(Belegerfassung!C116,"TT.MM.JJJJ"),"")</f>
        <v/>
      </c>
      <c r="D108" t="str">
        <f>IFERROR(VLOOKUP(Belegerfassung!A116,Abfrage!$E$2:$F$20,2,FALSE),"")</f>
        <v/>
      </c>
      <c r="E108" t="str">
        <f>IF(A108&lt;&gt;"",Belegerfassung!B116,"")</f>
        <v/>
      </c>
      <c r="F108" t="str">
        <f>IF(Belegerfassung!L116="","",IF(Belegerfassung!L116&lt;&gt;"",IF(Belegerfassung!L116&lt;&gt;"",IF(Belegerfassung!J116&lt;&gt;0,VLOOKUP(Belegerfassung!L116,Abfrage!$A$2:$C$19,2,),VLOOKUP(Belegerfassung!L116,Abfrage!$A$2:$C$19,3,)),"")))</f>
        <v/>
      </c>
      <c r="G108" t="str">
        <f t="shared" si="3"/>
        <v/>
      </c>
      <c r="H108" s="31" t="str">
        <f>IF(A108&lt;&gt;"",-Belegerfassung!J116+Belegerfassung!K116,"")</f>
        <v/>
      </c>
      <c r="I108" s="49" t="str">
        <f>IFERROR(IF(H108&lt;&gt;"",Belegerfassung!L116*100,""),IF(OR(Belegerfassung!L116="Leistung EU - Erlöse",Belegerfassung!L116="Lieferungen EU-Erlöse",Belegerfassung!L116="EUST",Belegerfassung!L116="Bauleistungen 20%")=TRUE,"",MID(Belegerfassung!L116,4,2)))</f>
        <v/>
      </c>
      <c r="J108" s="6" t="str">
        <f>IF(A108&lt;&gt;"",LEFT(Belegerfassung!D116,40),"")</f>
        <v/>
      </c>
      <c r="K108" t="str">
        <f>IF(A108&lt;&gt;"",VLOOKUP(D108,Abfrage!$F$2:$G$21,2,FALSE),"")</f>
        <v/>
      </c>
      <c r="L108" s="6" t="str">
        <f>IF(Belegerfassung!H116&lt;&gt;"",Belegerfassung!H116,"")</f>
        <v/>
      </c>
      <c r="M108" t="str">
        <f>IFERROR(IF(Belegerfassung!E116&lt;&gt;"",VLOOKUP(Belegerfassung!E116,Abfrage!$L$2:$M$15,2,),""),"")</f>
        <v/>
      </c>
      <c r="N108" t="str">
        <f t="shared" si="4"/>
        <v/>
      </c>
      <c r="O108" t="str">
        <f t="shared" si="5"/>
        <v/>
      </c>
      <c r="P108" t="str">
        <f>IF(Belegerfassung!G116&lt;&gt;"",CONCATENATE(Belegerfassung!G116,".pdf"),"")</f>
        <v/>
      </c>
    </row>
    <row r="109" spans="1:16">
      <c r="A109" t="str">
        <f>IF(Belegerfassung!C117&lt;&gt;"",0,"")</f>
        <v/>
      </c>
      <c r="B109" t="str">
        <f>IFERROR(VLOOKUP(Belegerfassung!I117,Konten!A:D,2,FALSE),"")</f>
        <v/>
      </c>
      <c r="C109" t="str">
        <f>IF(A109&lt;&gt;"",TEXT(Belegerfassung!C117,"TT.MM.JJJJ"),"")</f>
        <v/>
      </c>
      <c r="D109" t="str">
        <f>IFERROR(VLOOKUP(Belegerfassung!A117,Abfrage!$E$2:$F$20,2,FALSE),"")</f>
        <v/>
      </c>
      <c r="E109" t="str">
        <f>IF(A109&lt;&gt;"",Belegerfassung!B117,"")</f>
        <v/>
      </c>
      <c r="F109" t="str">
        <f>IF(Belegerfassung!L117="","",IF(Belegerfassung!L117&lt;&gt;"",IF(Belegerfassung!L117&lt;&gt;"",IF(Belegerfassung!J117&lt;&gt;0,VLOOKUP(Belegerfassung!L117,Abfrage!$A$2:$C$19,2,),VLOOKUP(Belegerfassung!L117,Abfrage!$A$2:$C$19,3,)),"")))</f>
        <v/>
      </c>
      <c r="G109" t="str">
        <f t="shared" si="3"/>
        <v/>
      </c>
      <c r="H109" s="31" t="str">
        <f>IF(A109&lt;&gt;"",-Belegerfassung!J117+Belegerfassung!K117,"")</f>
        <v/>
      </c>
      <c r="I109" s="49" t="str">
        <f>IFERROR(IF(H109&lt;&gt;"",Belegerfassung!L117*100,""),IF(OR(Belegerfassung!L117="Leistung EU - Erlöse",Belegerfassung!L117="Lieferungen EU-Erlöse",Belegerfassung!L117="EUST",Belegerfassung!L117="Bauleistungen 20%")=TRUE,"",MID(Belegerfassung!L117,4,2)))</f>
        <v/>
      </c>
      <c r="J109" s="6" t="str">
        <f>IF(A109&lt;&gt;"",LEFT(Belegerfassung!D117,40),"")</f>
        <v/>
      </c>
      <c r="K109" t="str">
        <f>IF(A109&lt;&gt;"",VLOOKUP(D109,Abfrage!$F$2:$G$21,2,FALSE),"")</f>
        <v/>
      </c>
      <c r="L109" s="6" t="str">
        <f>IF(Belegerfassung!H117&lt;&gt;"",Belegerfassung!H117,"")</f>
        <v/>
      </c>
      <c r="M109" t="str">
        <f>IFERROR(IF(Belegerfassung!E117&lt;&gt;"",VLOOKUP(Belegerfassung!E117,Abfrage!$L$2:$M$15,2,),""),"")</f>
        <v/>
      </c>
      <c r="N109" t="str">
        <f t="shared" si="4"/>
        <v/>
      </c>
      <c r="O109" t="str">
        <f t="shared" si="5"/>
        <v/>
      </c>
      <c r="P109" t="str">
        <f>IF(Belegerfassung!G117&lt;&gt;"",CONCATENATE(Belegerfassung!G117,".pdf"),"")</f>
        <v/>
      </c>
    </row>
    <row r="110" spans="1:16">
      <c r="A110" t="str">
        <f>IF(Belegerfassung!C118&lt;&gt;"",0,"")</f>
        <v/>
      </c>
      <c r="B110" t="str">
        <f>IFERROR(VLOOKUP(Belegerfassung!I118,Konten!A:D,2,FALSE),"")</f>
        <v/>
      </c>
      <c r="C110" t="str">
        <f>IF(A110&lt;&gt;"",TEXT(Belegerfassung!C118,"TT.MM.JJJJ"),"")</f>
        <v/>
      </c>
      <c r="D110" t="str">
        <f>IFERROR(VLOOKUP(Belegerfassung!A118,Abfrage!$E$2:$F$20,2,FALSE),"")</f>
        <v/>
      </c>
      <c r="E110" t="str">
        <f>IF(A110&lt;&gt;"",Belegerfassung!B118,"")</f>
        <v/>
      </c>
      <c r="F110" t="str">
        <f>IF(Belegerfassung!L118="","",IF(Belegerfassung!L118&lt;&gt;"",IF(Belegerfassung!L118&lt;&gt;"",IF(Belegerfassung!J118&lt;&gt;0,VLOOKUP(Belegerfassung!L118,Abfrage!$A$2:$C$19,2,),VLOOKUP(Belegerfassung!L118,Abfrage!$A$2:$C$19,3,)),"")))</f>
        <v/>
      </c>
      <c r="G110" t="str">
        <f t="shared" si="3"/>
        <v/>
      </c>
      <c r="H110" s="31" t="str">
        <f>IF(A110&lt;&gt;"",-Belegerfassung!J118+Belegerfassung!K118,"")</f>
        <v/>
      </c>
      <c r="I110" s="49" t="str">
        <f>IFERROR(IF(H110&lt;&gt;"",Belegerfassung!L118*100,""),IF(OR(Belegerfassung!L118="Leistung EU - Erlöse",Belegerfassung!L118="Lieferungen EU-Erlöse",Belegerfassung!L118="EUST",Belegerfassung!L118="Bauleistungen 20%")=TRUE,"",MID(Belegerfassung!L118,4,2)))</f>
        <v/>
      </c>
      <c r="J110" s="6" t="str">
        <f>IF(A110&lt;&gt;"",LEFT(Belegerfassung!D118,40),"")</f>
        <v/>
      </c>
      <c r="K110" t="str">
        <f>IF(A110&lt;&gt;"",VLOOKUP(D110,Abfrage!$F$2:$G$21,2,FALSE),"")</f>
        <v/>
      </c>
      <c r="L110" s="6" t="str">
        <f>IF(Belegerfassung!H118&lt;&gt;"",Belegerfassung!H118,"")</f>
        <v/>
      </c>
      <c r="M110" t="str">
        <f>IFERROR(IF(Belegerfassung!E118&lt;&gt;"",VLOOKUP(Belegerfassung!E118,Abfrage!$L$2:$M$15,2,),""),"")</f>
        <v/>
      </c>
      <c r="N110" t="str">
        <f t="shared" si="4"/>
        <v/>
      </c>
      <c r="O110" t="str">
        <f t="shared" si="5"/>
        <v/>
      </c>
      <c r="P110" t="str">
        <f>IF(Belegerfassung!G118&lt;&gt;"",CONCATENATE(Belegerfassung!G118,".pdf"),"")</f>
        <v/>
      </c>
    </row>
    <row r="111" spans="1:16">
      <c r="A111" t="str">
        <f>IF(Belegerfassung!C119&lt;&gt;"",0,"")</f>
        <v/>
      </c>
      <c r="B111" t="str">
        <f>IFERROR(VLOOKUP(Belegerfassung!I119,Konten!A:D,2,FALSE),"")</f>
        <v/>
      </c>
      <c r="C111" t="str">
        <f>IF(A111&lt;&gt;"",TEXT(Belegerfassung!C119,"TT.MM.JJJJ"),"")</f>
        <v/>
      </c>
      <c r="D111" t="str">
        <f>IFERROR(VLOOKUP(Belegerfassung!A119,Abfrage!$E$2:$F$20,2,FALSE),"")</f>
        <v/>
      </c>
      <c r="E111" t="str">
        <f>IF(A111&lt;&gt;"",Belegerfassung!B119,"")</f>
        <v/>
      </c>
      <c r="F111" t="str">
        <f>IF(Belegerfassung!L119="","",IF(Belegerfassung!L119&lt;&gt;"",IF(Belegerfassung!L119&lt;&gt;"",IF(Belegerfassung!J119&lt;&gt;0,VLOOKUP(Belegerfassung!L119,Abfrage!$A$2:$C$19,2,),VLOOKUP(Belegerfassung!L119,Abfrage!$A$2:$C$19,3,)),"")))</f>
        <v/>
      </c>
      <c r="G111" t="str">
        <f t="shared" si="3"/>
        <v/>
      </c>
      <c r="H111" s="31" t="str">
        <f>IF(A111&lt;&gt;"",-Belegerfassung!J119+Belegerfassung!K119,"")</f>
        <v/>
      </c>
      <c r="I111" s="49" t="str">
        <f>IFERROR(IF(H111&lt;&gt;"",Belegerfassung!L119*100,""),IF(OR(Belegerfassung!L119="Leistung EU - Erlöse",Belegerfassung!L119="Lieferungen EU-Erlöse",Belegerfassung!L119="EUST",Belegerfassung!L119="Bauleistungen 20%")=TRUE,"",MID(Belegerfassung!L119,4,2)))</f>
        <v/>
      </c>
      <c r="J111" s="6" t="str">
        <f>IF(A111&lt;&gt;"",LEFT(Belegerfassung!D119,40),"")</f>
        <v/>
      </c>
      <c r="K111" t="str">
        <f>IF(A111&lt;&gt;"",VLOOKUP(D111,Abfrage!$F$2:$G$21,2,FALSE),"")</f>
        <v/>
      </c>
      <c r="L111" s="6" t="str">
        <f>IF(Belegerfassung!H119&lt;&gt;"",Belegerfassung!H119,"")</f>
        <v/>
      </c>
      <c r="M111" t="str">
        <f>IFERROR(IF(Belegerfassung!E119&lt;&gt;"",VLOOKUP(Belegerfassung!E119,Abfrage!$L$2:$M$15,2,),""),"")</f>
        <v/>
      </c>
      <c r="N111" t="str">
        <f t="shared" si="4"/>
        <v/>
      </c>
      <c r="O111" t="str">
        <f t="shared" si="5"/>
        <v/>
      </c>
      <c r="P111" t="str">
        <f>IF(Belegerfassung!G119&lt;&gt;"",CONCATENATE(Belegerfassung!G119,".pdf"),"")</f>
        <v/>
      </c>
    </row>
    <row r="112" spans="1:16">
      <c r="A112" t="str">
        <f>IF(Belegerfassung!C120&lt;&gt;"",0,"")</f>
        <v/>
      </c>
      <c r="B112" t="str">
        <f>IFERROR(VLOOKUP(Belegerfassung!I120,Konten!A:D,2,FALSE),"")</f>
        <v/>
      </c>
      <c r="C112" t="str">
        <f>IF(A112&lt;&gt;"",TEXT(Belegerfassung!C120,"TT.MM.JJJJ"),"")</f>
        <v/>
      </c>
      <c r="D112" t="str">
        <f>IFERROR(VLOOKUP(Belegerfassung!A120,Abfrage!$E$2:$F$20,2,FALSE),"")</f>
        <v/>
      </c>
      <c r="E112" t="str">
        <f>IF(A112&lt;&gt;"",Belegerfassung!B120,"")</f>
        <v/>
      </c>
      <c r="F112" t="str">
        <f>IF(Belegerfassung!L120="","",IF(Belegerfassung!L120&lt;&gt;"",IF(Belegerfassung!L120&lt;&gt;"",IF(Belegerfassung!J120&lt;&gt;0,VLOOKUP(Belegerfassung!L120,Abfrage!$A$2:$C$19,2,),VLOOKUP(Belegerfassung!L120,Abfrage!$A$2:$C$19,3,)),"")))</f>
        <v/>
      </c>
      <c r="G112" t="str">
        <f t="shared" si="3"/>
        <v/>
      </c>
      <c r="H112" s="31" t="str">
        <f>IF(A112&lt;&gt;"",-Belegerfassung!J120+Belegerfassung!K120,"")</f>
        <v/>
      </c>
      <c r="I112" s="49" t="str">
        <f>IFERROR(IF(H112&lt;&gt;"",Belegerfassung!L120*100,""),IF(OR(Belegerfassung!L120="Leistung EU - Erlöse",Belegerfassung!L120="Lieferungen EU-Erlöse",Belegerfassung!L120="EUST",Belegerfassung!L120="Bauleistungen 20%")=TRUE,"",MID(Belegerfassung!L120,4,2)))</f>
        <v/>
      </c>
      <c r="J112" s="6" t="str">
        <f>IF(A112&lt;&gt;"",LEFT(Belegerfassung!D120,40),"")</f>
        <v/>
      </c>
      <c r="K112" t="str">
        <f>IF(A112&lt;&gt;"",VLOOKUP(D112,Abfrage!$F$2:$G$21,2,FALSE),"")</f>
        <v/>
      </c>
      <c r="L112" s="6" t="str">
        <f>IF(Belegerfassung!H120&lt;&gt;"",Belegerfassung!H120,"")</f>
        <v/>
      </c>
      <c r="M112" t="str">
        <f>IFERROR(IF(Belegerfassung!E120&lt;&gt;"",VLOOKUP(Belegerfassung!E120,Abfrage!$L$2:$M$15,2,),""),"")</f>
        <v/>
      </c>
      <c r="N112" t="str">
        <f t="shared" si="4"/>
        <v/>
      </c>
      <c r="O112" t="str">
        <f t="shared" si="5"/>
        <v/>
      </c>
      <c r="P112" t="str">
        <f>IF(Belegerfassung!G120&lt;&gt;"",CONCATENATE(Belegerfassung!G120,".pdf"),"")</f>
        <v/>
      </c>
    </row>
    <row r="113" spans="1:16">
      <c r="A113" t="str">
        <f>IF(Belegerfassung!C121&lt;&gt;"",0,"")</f>
        <v/>
      </c>
      <c r="B113" t="str">
        <f>IFERROR(VLOOKUP(Belegerfassung!I121,Konten!A:D,2,FALSE),"")</f>
        <v/>
      </c>
      <c r="C113" t="str">
        <f>IF(A113&lt;&gt;"",TEXT(Belegerfassung!C121,"TT.MM.JJJJ"),"")</f>
        <v/>
      </c>
      <c r="D113" t="str">
        <f>IFERROR(VLOOKUP(Belegerfassung!A121,Abfrage!$E$2:$F$20,2,FALSE),"")</f>
        <v/>
      </c>
      <c r="E113" t="str">
        <f>IF(A113&lt;&gt;"",Belegerfassung!B121,"")</f>
        <v/>
      </c>
      <c r="F113" t="str">
        <f>IF(Belegerfassung!L121="","",IF(Belegerfassung!L121&lt;&gt;"",IF(Belegerfassung!L121&lt;&gt;"",IF(Belegerfassung!J121&lt;&gt;0,VLOOKUP(Belegerfassung!L121,Abfrage!$A$2:$C$19,2,),VLOOKUP(Belegerfassung!L121,Abfrage!$A$2:$C$19,3,)),"")))</f>
        <v/>
      </c>
      <c r="G113" t="str">
        <f t="shared" si="3"/>
        <v/>
      </c>
      <c r="H113" s="31" t="str">
        <f>IF(A113&lt;&gt;"",-Belegerfassung!J121+Belegerfassung!K121,"")</f>
        <v/>
      </c>
      <c r="I113" s="49" t="str">
        <f>IFERROR(IF(H113&lt;&gt;"",Belegerfassung!L121*100,""),IF(OR(Belegerfassung!L121="Leistung EU - Erlöse",Belegerfassung!L121="Lieferungen EU-Erlöse",Belegerfassung!L121="EUST",Belegerfassung!L121="Bauleistungen 20%")=TRUE,"",MID(Belegerfassung!L121,4,2)))</f>
        <v/>
      </c>
      <c r="J113" s="6" t="str">
        <f>IF(A113&lt;&gt;"",LEFT(Belegerfassung!D121,40),"")</f>
        <v/>
      </c>
      <c r="K113" t="str">
        <f>IF(A113&lt;&gt;"",VLOOKUP(D113,Abfrage!$F$2:$G$21,2,FALSE),"")</f>
        <v/>
      </c>
      <c r="L113" s="6" t="str">
        <f>IF(Belegerfassung!H121&lt;&gt;"",Belegerfassung!H121,"")</f>
        <v/>
      </c>
      <c r="M113" t="str">
        <f>IFERROR(IF(Belegerfassung!E121&lt;&gt;"",VLOOKUP(Belegerfassung!E121,Abfrage!$L$2:$M$15,2,),""),"")</f>
        <v/>
      </c>
      <c r="N113" t="str">
        <f t="shared" si="4"/>
        <v/>
      </c>
      <c r="O113" t="str">
        <f t="shared" si="5"/>
        <v/>
      </c>
      <c r="P113" t="str">
        <f>IF(Belegerfassung!G121&lt;&gt;"",CONCATENATE(Belegerfassung!G121,".pdf"),"")</f>
        <v/>
      </c>
    </row>
    <row r="114" spans="1:16">
      <c r="A114" t="str">
        <f>IF(Belegerfassung!C122&lt;&gt;"",0,"")</f>
        <v/>
      </c>
      <c r="B114" t="str">
        <f>IFERROR(VLOOKUP(Belegerfassung!I122,Konten!A:D,2,FALSE),"")</f>
        <v/>
      </c>
      <c r="C114" t="str">
        <f>IF(A114&lt;&gt;"",TEXT(Belegerfassung!C122,"TT.MM.JJJJ"),"")</f>
        <v/>
      </c>
      <c r="D114" t="str">
        <f>IFERROR(VLOOKUP(Belegerfassung!A122,Abfrage!$E$2:$F$20,2,FALSE),"")</f>
        <v/>
      </c>
      <c r="E114" t="str">
        <f>IF(A114&lt;&gt;"",Belegerfassung!B122,"")</f>
        <v/>
      </c>
      <c r="F114" t="str">
        <f>IF(Belegerfassung!L122="","",IF(Belegerfassung!L122&lt;&gt;"",IF(Belegerfassung!L122&lt;&gt;"",IF(Belegerfassung!J122&lt;&gt;0,VLOOKUP(Belegerfassung!L122,Abfrage!$A$2:$C$19,2,),VLOOKUP(Belegerfassung!L122,Abfrage!$A$2:$C$19,3,)),"")))</f>
        <v/>
      </c>
      <c r="G114" t="str">
        <f t="shared" si="3"/>
        <v/>
      </c>
      <c r="H114" s="31" t="str">
        <f>IF(A114&lt;&gt;"",-Belegerfassung!J122+Belegerfassung!K122,"")</f>
        <v/>
      </c>
      <c r="I114" s="49" t="str">
        <f>IFERROR(IF(H114&lt;&gt;"",Belegerfassung!L122*100,""),IF(OR(Belegerfassung!L122="Leistung EU - Erlöse",Belegerfassung!L122="Lieferungen EU-Erlöse",Belegerfassung!L122="EUST",Belegerfassung!L122="Bauleistungen 20%")=TRUE,"",MID(Belegerfassung!L122,4,2)))</f>
        <v/>
      </c>
      <c r="J114" s="6" t="str">
        <f>IF(A114&lt;&gt;"",LEFT(Belegerfassung!D122,40),"")</f>
        <v/>
      </c>
      <c r="K114" t="str">
        <f>IF(A114&lt;&gt;"",VLOOKUP(D114,Abfrage!$F$2:$G$21,2,FALSE),"")</f>
        <v/>
      </c>
      <c r="L114" s="6" t="str">
        <f>IF(Belegerfassung!H122&lt;&gt;"",Belegerfassung!H122,"")</f>
        <v/>
      </c>
      <c r="M114" t="str">
        <f>IFERROR(IF(Belegerfassung!E122&lt;&gt;"",VLOOKUP(Belegerfassung!E122,Abfrage!$L$2:$M$15,2,),""),"")</f>
        <v/>
      </c>
      <c r="N114" t="str">
        <f t="shared" si="4"/>
        <v/>
      </c>
      <c r="O114" t="str">
        <f t="shared" si="5"/>
        <v/>
      </c>
      <c r="P114" t="str">
        <f>IF(Belegerfassung!G122&lt;&gt;"",CONCATENATE(Belegerfassung!G122,".pdf"),"")</f>
        <v/>
      </c>
    </row>
    <row r="115" spans="1:16">
      <c r="A115" t="str">
        <f>IF(Belegerfassung!C123&lt;&gt;"",0,"")</f>
        <v/>
      </c>
      <c r="B115" t="str">
        <f>IFERROR(VLOOKUP(Belegerfassung!I123,Konten!A:D,2,FALSE),"")</f>
        <v/>
      </c>
      <c r="C115" t="str">
        <f>IF(A115&lt;&gt;"",TEXT(Belegerfassung!C123,"TT.MM.JJJJ"),"")</f>
        <v/>
      </c>
      <c r="D115" t="str">
        <f>IFERROR(VLOOKUP(Belegerfassung!A123,Abfrage!$E$2:$F$20,2,FALSE),"")</f>
        <v/>
      </c>
      <c r="E115" t="str">
        <f>IF(A115&lt;&gt;"",Belegerfassung!B123,"")</f>
        <v/>
      </c>
      <c r="F115" t="str">
        <f>IF(Belegerfassung!L123="","",IF(Belegerfassung!L123&lt;&gt;"",IF(Belegerfassung!L123&lt;&gt;"",IF(Belegerfassung!J123&lt;&gt;0,VLOOKUP(Belegerfassung!L123,Abfrage!$A$2:$C$19,2,),VLOOKUP(Belegerfassung!L123,Abfrage!$A$2:$C$19,3,)),"")))</f>
        <v/>
      </c>
      <c r="G115" t="str">
        <f t="shared" si="3"/>
        <v/>
      </c>
      <c r="H115" s="31" t="str">
        <f>IF(A115&lt;&gt;"",-Belegerfassung!J123+Belegerfassung!K123,"")</f>
        <v/>
      </c>
      <c r="I115" s="49" t="str">
        <f>IFERROR(IF(H115&lt;&gt;"",Belegerfassung!L123*100,""),IF(OR(Belegerfassung!L123="Leistung EU - Erlöse",Belegerfassung!L123="Lieferungen EU-Erlöse",Belegerfassung!L123="EUST",Belegerfassung!L123="Bauleistungen 20%")=TRUE,"",MID(Belegerfassung!L123,4,2)))</f>
        <v/>
      </c>
      <c r="J115" s="6" t="str">
        <f>IF(A115&lt;&gt;"",LEFT(Belegerfassung!D123,40),"")</f>
        <v/>
      </c>
      <c r="K115" t="str">
        <f>IF(A115&lt;&gt;"",VLOOKUP(D115,Abfrage!$F$2:$G$21,2,FALSE),"")</f>
        <v/>
      </c>
      <c r="L115" s="6" t="str">
        <f>IF(Belegerfassung!H123&lt;&gt;"",Belegerfassung!H123,"")</f>
        <v/>
      </c>
      <c r="M115" t="str">
        <f>IFERROR(IF(Belegerfassung!E123&lt;&gt;"",VLOOKUP(Belegerfassung!E123,Abfrage!$L$2:$M$15,2,),""),"")</f>
        <v/>
      </c>
      <c r="N115" t="str">
        <f t="shared" si="4"/>
        <v/>
      </c>
      <c r="O115" t="str">
        <f t="shared" si="5"/>
        <v/>
      </c>
      <c r="P115" t="str">
        <f>IF(Belegerfassung!G123&lt;&gt;"",CONCATENATE(Belegerfassung!G123,".pdf"),"")</f>
        <v/>
      </c>
    </row>
    <row r="116" spans="1:16">
      <c r="A116" t="str">
        <f>IF(Belegerfassung!C124&lt;&gt;"",0,"")</f>
        <v/>
      </c>
      <c r="B116" t="str">
        <f>IFERROR(VLOOKUP(Belegerfassung!I124,Konten!A:D,2,FALSE),"")</f>
        <v/>
      </c>
      <c r="C116" t="str">
        <f>IF(A116&lt;&gt;"",TEXT(Belegerfassung!C124,"TT.MM.JJJJ"),"")</f>
        <v/>
      </c>
      <c r="D116" t="str">
        <f>IFERROR(VLOOKUP(Belegerfassung!A124,Abfrage!$E$2:$F$20,2,FALSE),"")</f>
        <v/>
      </c>
      <c r="E116" t="str">
        <f>IF(A116&lt;&gt;"",Belegerfassung!B124,"")</f>
        <v/>
      </c>
      <c r="F116" t="str">
        <f>IF(Belegerfassung!L124="","",IF(Belegerfassung!L124&lt;&gt;"",IF(Belegerfassung!L124&lt;&gt;"",IF(Belegerfassung!J124&lt;&gt;0,VLOOKUP(Belegerfassung!L124,Abfrage!$A$2:$C$19,2,),VLOOKUP(Belegerfassung!L124,Abfrage!$A$2:$C$19,3,)),"")))</f>
        <v/>
      </c>
      <c r="G116" t="str">
        <f t="shared" si="3"/>
        <v/>
      </c>
      <c r="H116" s="31" t="str">
        <f>IF(A116&lt;&gt;"",-Belegerfassung!J124+Belegerfassung!K124,"")</f>
        <v/>
      </c>
      <c r="I116" s="49" t="str">
        <f>IFERROR(IF(H116&lt;&gt;"",Belegerfassung!L124*100,""),IF(OR(Belegerfassung!L124="Leistung EU - Erlöse",Belegerfassung!L124="Lieferungen EU-Erlöse",Belegerfassung!L124="EUST",Belegerfassung!L124="Bauleistungen 20%")=TRUE,"",MID(Belegerfassung!L124,4,2)))</f>
        <v/>
      </c>
      <c r="J116" s="6" t="str">
        <f>IF(A116&lt;&gt;"",LEFT(Belegerfassung!D124,40),"")</f>
        <v/>
      </c>
      <c r="K116" t="str">
        <f>IF(A116&lt;&gt;"",VLOOKUP(D116,Abfrage!$F$2:$G$21,2,FALSE),"")</f>
        <v/>
      </c>
      <c r="L116" s="6" t="str">
        <f>IF(Belegerfassung!H124&lt;&gt;"",Belegerfassung!H124,"")</f>
        <v/>
      </c>
      <c r="M116" t="str">
        <f>IFERROR(IF(Belegerfassung!E124&lt;&gt;"",VLOOKUP(Belegerfassung!E124,Abfrage!$L$2:$M$15,2,),""),"")</f>
        <v/>
      </c>
      <c r="N116" t="str">
        <f t="shared" si="4"/>
        <v/>
      </c>
      <c r="O116" t="str">
        <f t="shared" si="5"/>
        <v/>
      </c>
      <c r="P116" t="str">
        <f>IF(Belegerfassung!G124&lt;&gt;"",CONCATENATE(Belegerfassung!G124,".pdf"),"")</f>
        <v/>
      </c>
    </row>
    <row r="117" spans="1:16">
      <c r="A117" t="str">
        <f>IF(Belegerfassung!C125&lt;&gt;"",0,"")</f>
        <v/>
      </c>
      <c r="B117" t="str">
        <f>IFERROR(VLOOKUP(Belegerfassung!I125,Konten!A:D,2,FALSE),"")</f>
        <v/>
      </c>
      <c r="C117" t="str">
        <f>IF(A117&lt;&gt;"",TEXT(Belegerfassung!C125,"TT.MM.JJJJ"),"")</f>
        <v/>
      </c>
      <c r="D117" t="str">
        <f>IFERROR(VLOOKUP(Belegerfassung!A125,Abfrage!$E$2:$F$20,2,FALSE),"")</f>
        <v/>
      </c>
      <c r="E117" t="str">
        <f>IF(A117&lt;&gt;"",Belegerfassung!B125,"")</f>
        <v/>
      </c>
      <c r="F117" t="str">
        <f>IF(Belegerfassung!L125="","",IF(Belegerfassung!L125&lt;&gt;"",IF(Belegerfassung!L125&lt;&gt;"",IF(Belegerfassung!J125&lt;&gt;0,VLOOKUP(Belegerfassung!L125,Abfrage!$A$2:$C$19,2,),VLOOKUP(Belegerfassung!L125,Abfrage!$A$2:$C$19,3,)),"")))</f>
        <v/>
      </c>
      <c r="G117" t="str">
        <f t="shared" si="3"/>
        <v/>
      </c>
      <c r="H117" s="31" t="str">
        <f>IF(A117&lt;&gt;"",-Belegerfassung!J125+Belegerfassung!K125,"")</f>
        <v/>
      </c>
      <c r="I117" s="49" t="str">
        <f>IFERROR(IF(H117&lt;&gt;"",Belegerfassung!L125*100,""),IF(OR(Belegerfassung!L125="Leistung EU - Erlöse",Belegerfassung!L125="Lieferungen EU-Erlöse",Belegerfassung!L125="EUST",Belegerfassung!L125="Bauleistungen 20%")=TRUE,"",MID(Belegerfassung!L125,4,2)))</f>
        <v/>
      </c>
      <c r="J117" s="6" t="str">
        <f>IF(A117&lt;&gt;"",LEFT(Belegerfassung!D125,40),"")</f>
        <v/>
      </c>
      <c r="K117" t="str">
        <f>IF(A117&lt;&gt;"",VLOOKUP(D117,Abfrage!$F$2:$G$21,2,FALSE),"")</f>
        <v/>
      </c>
      <c r="L117" s="6" t="str">
        <f>IF(Belegerfassung!H125&lt;&gt;"",Belegerfassung!H125,"")</f>
        <v/>
      </c>
      <c r="M117" t="str">
        <f>IFERROR(IF(Belegerfassung!E125&lt;&gt;"",VLOOKUP(Belegerfassung!E125,Abfrage!$L$2:$M$15,2,),""),"")</f>
        <v/>
      </c>
      <c r="N117" t="str">
        <f t="shared" si="4"/>
        <v/>
      </c>
      <c r="O117" t="str">
        <f t="shared" si="5"/>
        <v/>
      </c>
      <c r="P117" t="str">
        <f>IF(Belegerfassung!G125&lt;&gt;"",CONCATENATE(Belegerfassung!G125,".pdf"),"")</f>
        <v/>
      </c>
    </row>
    <row r="118" spans="1:16">
      <c r="A118" t="str">
        <f>IF(Belegerfassung!C126&lt;&gt;"",0,"")</f>
        <v/>
      </c>
      <c r="B118" t="str">
        <f>IFERROR(VLOOKUP(Belegerfassung!I126,Konten!A:D,2,FALSE),"")</f>
        <v/>
      </c>
      <c r="C118" t="str">
        <f>IF(A118&lt;&gt;"",TEXT(Belegerfassung!C126,"TT.MM.JJJJ"),"")</f>
        <v/>
      </c>
      <c r="D118" t="str">
        <f>IFERROR(VLOOKUP(Belegerfassung!A126,Abfrage!$E$2:$F$20,2,FALSE),"")</f>
        <v/>
      </c>
      <c r="E118" t="str">
        <f>IF(A118&lt;&gt;"",Belegerfassung!B126,"")</f>
        <v/>
      </c>
      <c r="F118" t="str">
        <f>IF(Belegerfassung!L126="","",IF(Belegerfassung!L126&lt;&gt;"",IF(Belegerfassung!L126&lt;&gt;"",IF(Belegerfassung!J126&lt;&gt;0,VLOOKUP(Belegerfassung!L126,Abfrage!$A$2:$C$19,2,),VLOOKUP(Belegerfassung!L126,Abfrage!$A$2:$C$19,3,)),"")))</f>
        <v/>
      </c>
      <c r="G118" t="str">
        <f t="shared" si="3"/>
        <v/>
      </c>
      <c r="H118" s="31" t="str">
        <f>IF(A118&lt;&gt;"",-Belegerfassung!J126+Belegerfassung!K126,"")</f>
        <v/>
      </c>
      <c r="I118" s="49" t="str">
        <f>IFERROR(IF(H118&lt;&gt;"",Belegerfassung!L126*100,""),IF(OR(Belegerfassung!L126="Leistung EU - Erlöse",Belegerfassung!L126="Lieferungen EU-Erlöse",Belegerfassung!L126="EUST",Belegerfassung!L126="Bauleistungen 20%")=TRUE,"",MID(Belegerfassung!L126,4,2)))</f>
        <v/>
      </c>
      <c r="J118" s="6" t="str">
        <f>IF(A118&lt;&gt;"",LEFT(Belegerfassung!D126,40),"")</f>
        <v/>
      </c>
      <c r="K118" t="str">
        <f>IF(A118&lt;&gt;"",VLOOKUP(D118,Abfrage!$F$2:$G$21,2,FALSE),"")</f>
        <v/>
      </c>
      <c r="L118" s="6" t="str">
        <f>IF(Belegerfassung!H126&lt;&gt;"",Belegerfassung!H126,"")</f>
        <v/>
      </c>
      <c r="M118" t="str">
        <f>IFERROR(IF(Belegerfassung!E126&lt;&gt;"",VLOOKUP(Belegerfassung!E126,Abfrage!$L$2:$M$15,2,),""),"")</f>
        <v/>
      </c>
      <c r="N118" t="str">
        <f t="shared" si="4"/>
        <v/>
      </c>
      <c r="O118" t="str">
        <f t="shared" si="5"/>
        <v/>
      </c>
      <c r="P118" t="str">
        <f>IF(Belegerfassung!G126&lt;&gt;"",CONCATENATE(Belegerfassung!G126,".pdf"),"")</f>
        <v/>
      </c>
    </row>
    <row r="119" spans="1:16">
      <c r="A119" t="str">
        <f>IF(Belegerfassung!C127&lt;&gt;"",0,"")</f>
        <v/>
      </c>
      <c r="B119" t="str">
        <f>IFERROR(VLOOKUP(Belegerfassung!I127,Konten!A:D,2,FALSE),"")</f>
        <v/>
      </c>
      <c r="C119" t="str">
        <f>IF(A119&lt;&gt;"",TEXT(Belegerfassung!C127,"TT.MM.JJJJ"),"")</f>
        <v/>
      </c>
      <c r="D119" t="str">
        <f>IFERROR(VLOOKUP(Belegerfassung!A127,Abfrage!$E$2:$F$20,2,FALSE),"")</f>
        <v/>
      </c>
      <c r="E119" t="str">
        <f>IF(A119&lt;&gt;"",Belegerfassung!B127,"")</f>
        <v/>
      </c>
      <c r="F119" t="str">
        <f>IF(Belegerfassung!L127="","",IF(Belegerfassung!L127&lt;&gt;"",IF(Belegerfassung!L127&lt;&gt;"",IF(Belegerfassung!J127&lt;&gt;0,VLOOKUP(Belegerfassung!L127,Abfrage!$A$2:$C$19,2,),VLOOKUP(Belegerfassung!L127,Abfrage!$A$2:$C$19,3,)),"")))</f>
        <v/>
      </c>
      <c r="G119" t="str">
        <f t="shared" si="3"/>
        <v/>
      </c>
      <c r="H119" s="31" t="str">
        <f>IF(A119&lt;&gt;"",-Belegerfassung!J127+Belegerfassung!K127,"")</f>
        <v/>
      </c>
      <c r="I119" s="49" t="str">
        <f>IFERROR(IF(H119&lt;&gt;"",Belegerfassung!L127*100,""),IF(OR(Belegerfassung!L127="Leistung EU - Erlöse",Belegerfassung!L127="Lieferungen EU-Erlöse",Belegerfassung!L127="EUST",Belegerfassung!L127="Bauleistungen 20%")=TRUE,"",MID(Belegerfassung!L127,4,2)))</f>
        <v/>
      </c>
      <c r="J119" s="6" t="str">
        <f>IF(A119&lt;&gt;"",LEFT(Belegerfassung!D127,40),"")</f>
        <v/>
      </c>
      <c r="K119" t="str">
        <f>IF(A119&lt;&gt;"",VLOOKUP(D119,Abfrage!$F$2:$G$21,2,FALSE),"")</f>
        <v/>
      </c>
      <c r="L119" s="6" t="str">
        <f>IF(Belegerfassung!H127&lt;&gt;"",Belegerfassung!H127,"")</f>
        <v/>
      </c>
      <c r="M119" t="str">
        <f>IFERROR(IF(Belegerfassung!E127&lt;&gt;"",VLOOKUP(Belegerfassung!E127,Abfrage!$L$2:$M$15,2,),""),"")</f>
        <v/>
      </c>
      <c r="N119" t="str">
        <f t="shared" si="4"/>
        <v/>
      </c>
      <c r="O119" t="str">
        <f t="shared" si="5"/>
        <v/>
      </c>
      <c r="P119" t="str">
        <f>IF(Belegerfassung!G127&lt;&gt;"",CONCATENATE(Belegerfassung!G127,".pdf"),"")</f>
        <v/>
      </c>
    </row>
    <row r="120" spans="1:16">
      <c r="A120" t="str">
        <f>IF(Belegerfassung!C128&lt;&gt;"",0,"")</f>
        <v/>
      </c>
      <c r="B120" t="str">
        <f>IFERROR(VLOOKUP(Belegerfassung!I128,Konten!A:D,2,FALSE),"")</f>
        <v/>
      </c>
      <c r="C120" t="str">
        <f>IF(A120&lt;&gt;"",TEXT(Belegerfassung!C128,"TT.MM.JJJJ"),"")</f>
        <v/>
      </c>
      <c r="D120" t="str">
        <f>IFERROR(VLOOKUP(Belegerfassung!A128,Abfrage!$E$2:$F$20,2,FALSE),"")</f>
        <v/>
      </c>
      <c r="E120" t="str">
        <f>IF(A120&lt;&gt;"",Belegerfassung!B128,"")</f>
        <v/>
      </c>
      <c r="F120" t="str">
        <f>IF(Belegerfassung!L128="","",IF(Belegerfassung!L128&lt;&gt;"",IF(Belegerfassung!L128&lt;&gt;"",IF(Belegerfassung!J128&lt;&gt;0,VLOOKUP(Belegerfassung!L128,Abfrage!$A$2:$C$19,2,),VLOOKUP(Belegerfassung!L128,Abfrage!$A$2:$C$19,3,)),"")))</f>
        <v/>
      </c>
      <c r="G120" t="str">
        <f t="shared" si="3"/>
        <v/>
      </c>
      <c r="H120" s="31" t="str">
        <f>IF(A120&lt;&gt;"",-Belegerfassung!J128+Belegerfassung!K128,"")</f>
        <v/>
      </c>
      <c r="I120" s="49" t="str">
        <f>IFERROR(IF(H120&lt;&gt;"",Belegerfassung!L128*100,""),IF(OR(Belegerfassung!L128="Leistung EU - Erlöse",Belegerfassung!L128="Lieferungen EU-Erlöse",Belegerfassung!L128="EUST",Belegerfassung!L128="Bauleistungen 20%")=TRUE,"",MID(Belegerfassung!L128,4,2)))</f>
        <v/>
      </c>
      <c r="J120" s="6" t="str">
        <f>IF(A120&lt;&gt;"",LEFT(Belegerfassung!D128,40),"")</f>
        <v/>
      </c>
      <c r="K120" t="str">
        <f>IF(A120&lt;&gt;"",VLOOKUP(D120,Abfrage!$F$2:$G$21,2,FALSE),"")</f>
        <v/>
      </c>
      <c r="L120" s="6" t="str">
        <f>IF(Belegerfassung!H128&lt;&gt;"",Belegerfassung!H128,"")</f>
        <v/>
      </c>
      <c r="M120" t="str">
        <f>IFERROR(IF(Belegerfassung!E128&lt;&gt;"",VLOOKUP(Belegerfassung!E128,Abfrage!$L$2:$M$15,2,),""),"")</f>
        <v/>
      </c>
      <c r="N120" t="str">
        <f t="shared" si="4"/>
        <v/>
      </c>
      <c r="O120" t="str">
        <f t="shared" si="5"/>
        <v/>
      </c>
      <c r="P120" t="str">
        <f>IF(Belegerfassung!G128&lt;&gt;"",CONCATENATE(Belegerfassung!G128,".pdf"),"")</f>
        <v/>
      </c>
    </row>
    <row r="121" spans="1:16">
      <c r="A121" t="str">
        <f>IF(Belegerfassung!C129&lt;&gt;"",0,"")</f>
        <v/>
      </c>
      <c r="B121" t="str">
        <f>IFERROR(VLOOKUP(Belegerfassung!I129,Konten!A:D,2,FALSE),"")</f>
        <v/>
      </c>
      <c r="C121" t="str">
        <f>IF(A121&lt;&gt;"",TEXT(Belegerfassung!C129,"TT.MM.JJJJ"),"")</f>
        <v/>
      </c>
      <c r="D121" t="str">
        <f>IFERROR(VLOOKUP(Belegerfassung!A129,Abfrage!$E$2:$F$20,2,FALSE),"")</f>
        <v/>
      </c>
      <c r="E121" t="str">
        <f>IF(A121&lt;&gt;"",Belegerfassung!B129,"")</f>
        <v/>
      </c>
      <c r="F121" t="str">
        <f>IF(Belegerfassung!L129="","",IF(Belegerfassung!L129&lt;&gt;"",IF(Belegerfassung!L129&lt;&gt;"",IF(Belegerfassung!J129&lt;&gt;0,VLOOKUP(Belegerfassung!L129,Abfrage!$A$2:$C$19,2,),VLOOKUP(Belegerfassung!L129,Abfrage!$A$2:$C$19,3,)),"")))</f>
        <v/>
      </c>
      <c r="G121" t="str">
        <f t="shared" si="3"/>
        <v/>
      </c>
      <c r="H121" s="31" t="str">
        <f>IF(A121&lt;&gt;"",-Belegerfassung!J129+Belegerfassung!K129,"")</f>
        <v/>
      </c>
      <c r="I121" s="49" t="str">
        <f>IFERROR(IF(H121&lt;&gt;"",Belegerfassung!L129*100,""),IF(OR(Belegerfassung!L129="Leistung EU - Erlöse",Belegerfassung!L129="Lieferungen EU-Erlöse",Belegerfassung!L129="EUST",Belegerfassung!L129="Bauleistungen 20%")=TRUE,"",MID(Belegerfassung!L129,4,2)))</f>
        <v/>
      </c>
      <c r="J121" s="6" t="str">
        <f>IF(A121&lt;&gt;"",LEFT(Belegerfassung!D129,40),"")</f>
        <v/>
      </c>
      <c r="K121" t="str">
        <f>IF(A121&lt;&gt;"",VLOOKUP(D121,Abfrage!$F$2:$G$21,2,FALSE),"")</f>
        <v/>
      </c>
      <c r="L121" s="6" t="str">
        <f>IF(Belegerfassung!H129&lt;&gt;"",Belegerfassung!H129,"")</f>
        <v/>
      </c>
      <c r="M121" t="str">
        <f>IFERROR(IF(Belegerfassung!E129&lt;&gt;"",VLOOKUP(Belegerfassung!E129,Abfrage!$L$2:$M$15,2,),""),"")</f>
        <v/>
      </c>
      <c r="N121" t="str">
        <f t="shared" si="4"/>
        <v/>
      </c>
      <c r="O121" t="str">
        <f t="shared" si="5"/>
        <v/>
      </c>
      <c r="P121" t="str">
        <f>IF(Belegerfassung!G129&lt;&gt;"",CONCATENATE(Belegerfassung!G129,".pdf"),"")</f>
        <v/>
      </c>
    </row>
    <row r="122" spans="1:16">
      <c r="A122" t="str">
        <f>IF(Belegerfassung!C130&lt;&gt;"",0,"")</f>
        <v/>
      </c>
      <c r="B122" t="str">
        <f>IFERROR(VLOOKUP(Belegerfassung!I130,Konten!A:D,2,FALSE),"")</f>
        <v/>
      </c>
      <c r="C122" t="str">
        <f>IF(A122&lt;&gt;"",TEXT(Belegerfassung!C130,"TT.MM.JJJJ"),"")</f>
        <v/>
      </c>
      <c r="D122" t="str">
        <f>IFERROR(VLOOKUP(Belegerfassung!A130,Abfrage!$E$2:$F$20,2,FALSE),"")</f>
        <v/>
      </c>
      <c r="E122" t="str">
        <f>IF(A122&lt;&gt;"",Belegerfassung!B130,"")</f>
        <v/>
      </c>
      <c r="F122" t="str">
        <f>IF(Belegerfassung!L130="","",IF(Belegerfassung!L130&lt;&gt;"",IF(Belegerfassung!L130&lt;&gt;"",IF(Belegerfassung!J130&lt;&gt;0,VLOOKUP(Belegerfassung!L130,Abfrage!$A$2:$C$19,2,),VLOOKUP(Belegerfassung!L130,Abfrage!$A$2:$C$19,3,)),"")))</f>
        <v/>
      </c>
      <c r="G122" t="str">
        <f t="shared" si="3"/>
        <v/>
      </c>
      <c r="H122" s="31" t="str">
        <f>IF(A122&lt;&gt;"",-Belegerfassung!J130+Belegerfassung!K130,"")</f>
        <v/>
      </c>
      <c r="I122" s="49" t="str">
        <f>IFERROR(IF(H122&lt;&gt;"",Belegerfassung!L130*100,""),IF(OR(Belegerfassung!L130="Leistung EU - Erlöse",Belegerfassung!L130="Lieferungen EU-Erlöse",Belegerfassung!L130="EUST",Belegerfassung!L130="Bauleistungen 20%")=TRUE,"",MID(Belegerfassung!L130,4,2)))</f>
        <v/>
      </c>
      <c r="J122" s="6" t="str">
        <f>IF(A122&lt;&gt;"",LEFT(Belegerfassung!D130,40),"")</f>
        <v/>
      </c>
      <c r="K122" t="str">
        <f>IF(A122&lt;&gt;"",VLOOKUP(D122,Abfrage!$F$2:$G$21,2,FALSE),"")</f>
        <v/>
      </c>
      <c r="L122" s="6" t="str">
        <f>IF(Belegerfassung!H130&lt;&gt;"",Belegerfassung!H130,"")</f>
        <v/>
      </c>
      <c r="M122" t="str">
        <f>IFERROR(IF(Belegerfassung!E130&lt;&gt;"",VLOOKUP(Belegerfassung!E130,Abfrage!$L$2:$M$15,2,),""),"")</f>
        <v/>
      </c>
      <c r="N122" t="str">
        <f t="shared" si="4"/>
        <v/>
      </c>
      <c r="O122" t="str">
        <f t="shared" si="5"/>
        <v/>
      </c>
      <c r="P122" t="str">
        <f>IF(Belegerfassung!G130&lt;&gt;"",CONCATENATE(Belegerfassung!G130,".pdf"),"")</f>
        <v/>
      </c>
    </row>
    <row r="123" spans="1:16">
      <c r="A123" t="str">
        <f>IF(Belegerfassung!C131&lt;&gt;"",0,"")</f>
        <v/>
      </c>
      <c r="B123" t="str">
        <f>IFERROR(VLOOKUP(Belegerfassung!I131,Konten!A:D,2,FALSE),"")</f>
        <v/>
      </c>
      <c r="C123" t="str">
        <f>IF(A123&lt;&gt;"",TEXT(Belegerfassung!C131,"TT.MM.JJJJ"),"")</f>
        <v/>
      </c>
      <c r="D123" t="str">
        <f>IFERROR(VLOOKUP(Belegerfassung!A131,Abfrage!$E$2:$F$20,2,FALSE),"")</f>
        <v/>
      </c>
      <c r="E123" t="str">
        <f>IF(A123&lt;&gt;"",Belegerfassung!B131,"")</f>
        <v/>
      </c>
      <c r="F123" t="str">
        <f>IF(Belegerfassung!L131="","",IF(Belegerfassung!L131&lt;&gt;"",IF(Belegerfassung!L131&lt;&gt;"",IF(Belegerfassung!J131&lt;&gt;0,VLOOKUP(Belegerfassung!L131,Abfrage!$A$2:$C$19,2,),VLOOKUP(Belegerfassung!L131,Abfrage!$A$2:$C$19,3,)),"")))</f>
        <v/>
      </c>
      <c r="G123" t="str">
        <f t="shared" si="3"/>
        <v/>
      </c>
      <c r="H123" s="31" t="str">
        <f>IF(A123&lt;&gt;"",-Belegerfassung!J131+Belegerfassung!K131,"")</f>
        <v/>
      </c>
      <c r="I123" s="49" t="str">
        <f>IFERROR(IF(H123&lt;&gt;"",Belegerfassung!L131*100,""),IF(OR(Belegerfassung!L131="Leistung EU - Erlöse",Belegerfassung!L131="Lieferungen EU-Erlöse",Belegerfassung!L131="EUST",Belegerfassung!L131="Bauleistungen 20%")=TRUE,"",MID(Belegerfassung!L131,4,2)))</f>
        <v/>
      </c>
      <c r="J123" s="6" t="str">
        <f>IF(A123&lt;&gt;"",LEFT(Belegerfassung!D131,40),"")</f>
        <v/>
      </c>
      <c r="K123" t="str">
        <f>IF(A123&lt;&gt;"",VLOOKUP(D123,Abfrage!$F$2:$G$21,2,FALSE),"")</f>
        <v/>
      </c>
      <c r="L123" s="6" t="str">
        <f>IF(Belegerfassung!H131&lt;&gt;"",Belegerfassung!H131,"")</f>
        <v/>
      </c>
      <c r="M123" t="str">
        <f>IFERROR(IF(Belegerfassung!E131&lt;&gt;"",VLOOKUP(Belegerfassung!E131,Abfrage!$L$2:$M$15,2,),""),"")</f>
        <v/>
      </c>
      <c r="N123" t="str">
        <f t="shared" si="4"/>
        <v/>
      </c>
      <c r="O123" t="str">
        <f t="shared" si="5"/>
        <v/>
      </c>
      <c r="P123" t="str">
        <f>IF(Belegerfassung!G131&lt;&gt;"",CONCATENATE(Belegerfassung!G131,".pdf"),"")</f>
        <v/>
      </c>
    </row>
    <row r="124" spans="1:16">
      <c r="A124" t="str">
        <f>IF(Belegerfassung!C132&lt;&gt;"",0,"")</f>
        <v/>
      </c>
      <c r="B124" t="str">
        <f>IFERROR(VLOOKUP(Belegerfassung!I132,Konten!A:D,2,FALSE),"")</f>
        <v/>
      </c>
      <c r="C124" t="str">
        <f>IF(A124&lt;&gt;"",TEXT(Belegerfassung!C132,"TT.MM.JJJJ"),"")</f>
        <v/>
      </c>
      <c r="D124" t="str">
        <f>IFERROR(VLOOKUP(Belegerfassung!A132,Abfrage!$E$2:$F$20,2,FALSE),"")</f>
        <v/>
      </c>
      <c r="E124" t="str">
        <f>IF(A124&lt;&gt;"",Belegerfassung!B132,"")</f>
        <v/>
      </c>
      <c r="F124" t="str">
        <f>IF(Belegerfassung!L132="","",IF(Belegerfassung!L132&lt;&gt;"",IF(Belegerfassung!L132&lt;&gt;"",IF(Belegerfassung!J132&lt;&gt;0,VLOOKUP(Belegerfassung!L132,Abfrage!$A$2:$C$19,2,),VLOOKUP(Belegerfassung!L132,Abfrage!$A$2:$C$19,3,)),"")))</f>
        <v/>
      </c>
      <c r="G124" t="str">
        <f t="shared" si="3"/>
        <v/>
      </c>
      <c r="H124" s="31" t="str">
        <f>IF(A124&lt;&gt;"",-Belegerfassung!J132+Belegerfassung!K132,"")</f>
        <v/>
      </c>
      <c r="I124" s="49" t="str">
        <f>IFERROR(IF(H124&lt;&gt;"",Belegerfassung!L132*100,""),IF(OR(Belegerfassung!L132="Leistung EU - Erlöse",Belegerfassung!L132="Lieferungen EU-Erlöse",Belegerfassung!L132="EUST",Belegerfassung!L132="Bauleistungen 20%")=TRUE,"",MID(Belegerfassung!L132,4,2)))</f>
        <v/>
      </c>
      <c r="J124" s="6" t="str">
        <f>IF(A124&lt;&gt;"",LEFT(Belegerfassung!D132,40),"")</f>
        <v/>
      </c>
      <c r="K124" t="str">
        <f>IF(A124&lt;&gt;"",VLOOKUP(D124,Abfrage!$F$2:$G$21,2,FALSE),"")</f>
        <v/>
      </c>
      <c r="L124" s="6" t="str">
        <f>IF(Belegerfassung!H132&lt;&gt;"",Belegerfassung!H132,"")</f>
        <v/>
      </c>
      <c r="M124" t="str">
        <f>IFERROR(IF(Belegerfassung!E132&lt;&gt;"",VLOOKUP(Belegerfassung!E132,Abfrage!$L$2:$M$15,2,),""),"")</f>
        <v/>
      </c>
      <c r="N124" t="str">
        <f t="shared" si="4"/>
        <v/>
      </c>
      <c r="O124" t="str">
        <f t="shared" si="5"/>
        <v/>
      </c>
      <c r="P124" t="str">
        <f>IF(Belegerfassung!G132&lt;&gt;"",CONCATENATE(Belegerfassung!G132,".pdf"),"")</f>
        <v/>
      </c>
    </row>
    <row r="125" spans="1:16">
      <c r="A125" t="str">
        <f>IF(Belegerfassung!C133&lt;&gt;"",0,"")</f>
        <v/>
      </c>
      <c r="B125" t="str">
        <f>IFERROR(VLOOKUP(Belegerfassung!I133,Konten!A:D,2,FALSE),"")</f>
        <v/>
      </c>
      <c r="C125" t="str">
        <f>IF(A125&lt;&gt;"",TEXT(Belegerfassung!C133,"TT.MM.JJJJ"),"")</f>
        <v/>
      </c>
      <c r="D125" t="str">
        <f>IFERROR(VLOOKUP(Belegerfassung!A133,Abfrage!$E$2:$F$20,2,FALSE),"")</f>
        <v/>
      </c>
      <c r="E125" t="str">
        <f>IF(A125&lt;&gt;"",Belegerfassung!B133,"")</f>
        <v/>
      </c>
      <c r="F125" t="str">
        <f>IF(Belegerfassung!L133="","",IF(Belegerfassung!L133&lt;&gt;"",IF(Belegerfassung!L133&lt;&gt;"",IF(Belegerfassung!J133&lt;&gt;0,VLOOKUP(Belegerfassung!L133,Abfrage!$A$2:$C$19,2,),VLOOKUP(Belegerfassung!L133,Abfrage!$A$2:$C$19,3,)),"")))</f>
        <v/>
      </c>
      <c r="G125" t="str">
        <f t="shared" si="3"/>
        <v/>
      </c>
      <c r="H125" s="31" t="str">
        <f>IF(A125&lt;&gt;"",-Belegerfassung!J133+Belegerfassung!K133,"")</f>
        <v/>
      </c>
      <c r="I125" s="49" t="str">
        <f>IFERROR(IF(H125&lt;&gt;"",Belegerfassung!L133*100,""),IF(OR(Belegerfassung!L133="Leistung EU - Erlöse",Belegerfassung!L133="Lieferungen EU-Erlöse",Belegerfassung!L133="EUST",Belegerfassung!L133="Bauleistungen 20%")=TRUE,"",MID(Belegerfassung!L133,4,2)))</f>
        <v/>
      </c>
      <c r="J125" s="6" t="str">
        <f>IF(A125&lt;&gt;"",LEFT(Belegerfassung!D133,40),"")</f>
        <v/>
      </c>
      <c r="K125" t="str">
        <f>IF(A125&lt;&gt;"",VLOOKUP(D125,Abfrage!$F$2:$G$21,2,FALSE),"")</f>
        <v/>
      </c>
      <c r="L125" s="6" t="str">
        <f>IF(Belegerfassung!H133&lt;&gt;"",Belegerfassung!H133,"")</f>
        <v/>
      </c>
      <c r="M125" t="str">
        <f>IFERROR(IF(Belegerfassung!E133&lt;&gt;"",VLOOKUP(Belegerfassung!E133,Abfrage!$L$2:$M$15,2,),""),"")</f>
        <v/>
      </c>
      <c r="N125" t="str">
        <f t="shared" si="4"/>
        <v/>
      </c>
      <c r="O125" t="str">
        <f t="shared" si="5"/>
        <v/>
      </c>
      <c r="P125" t="str">
        <f>IF(Belegerfassung!G133&lt;&gt;"",CONCATENATE(Belegerfassung!G133,".pdf"),"")</f>
        <v/>
      </c>
    </row>
    <row r="126" spans="1:16">
      <c r="A126" t="str">
        <f>IF(Belegerfassung!C134&lt;&gt;"",0,"")</f>
        <v/>
      </c>
      <c r="B126" t="str">
        <f>IFERROR(VLOOKUP(Belegerfassung!I134,Konten!A:D,2,FALSE),"")</f>
        <v/>
      </c>
      <c r="C126" t="str">
        <f>IF(A126&lt;&gt;"",TEXT(Belegerfassung!C134,"TT.MM.JJJJ"),"")</f>
        <v/>
      </c>
      <c r="D126" t="str">
        <f>IFERROR(VLOOKUP(Belegerfassung!A134,Abfrage!$E$2:$F$20,2,FALSE),"")</f>
        <v/>
      </c>
      <c r="E126" t="str">
        <f>IF(A126&lt;&gt;"",Belegerfassung!B134,"")</f>
        <v/>
      </c>
      <c r="F126" t="str">
        <f>IF(Belegerfassung!L134="","",IF(Belegerfassung!L134&lt;&gt;"",IF(Belegerfassung!L134&lt;&gt;"",IF(Belegerfassung!J134&lt;&gt;0,VLOOKUP(Belegerfassung!L134,Abfrage!$A$2:$C$19,2,),VLOOKUP(Belegerfassung!L134,Abfrage!$A$2:$C$19,3,)),"")))</f>
        <v/>
      </c>
      <c r="G126" t="str">
        <f t="shared" si="3"/>
        <v/>
      </c>
      <c r="H126" s="31" t="str">
        <f>IF(A126&lt;&gt;"",-Belegerfassung!J134+Belegerfassung!K134,"")</f>
        <v/>
      </c>
      <c r="I126" s="49" t="str">
        <f>IFERROR(IF(H126&lt;&gt;"",Belegerfassung!L134*100,""),IF(OR(Belegerfassung!L134="Leistung EU - Erlöse",Belegerfassung!L134="Lieferungen EU-Erlöse",Belegerfassung!L134="EUST",Belegerfassung!L134="Bauleistungen 20%")=TRUE,"",MID(Belegerfassung!L134,4,2)))</f>
        <v/>
      </c>
      <c r="J126" s="6" t="str">
        <f>IF(A126&lt;&gt;"",LEFT(Belegerfassung!D134,40),"")</f>
        <v/>
      </c>
      <c r="K126" t="str">
        <f>IF(A126&lt;&gt;"",VLOOKUP(D126,Abfrage!$F$2:$G$21,2,FALSE),"")</f>
        <v/>
      </c>
      <c r="L126" s="6" t="str">
        <f>IF(Belegerfassung!H134&lt;&gt;"",Belegerfassung!H134,"")</f>
        <v/>
      </c>
      <c r="M126" t="str">
        <f>IFERROR(IF(Belegerfassung!E134&lt;&gt;"",VLOOKUP(Belegerfassung!E134,Abfrage!$L$2:$M$15,2,),""),"")</f>
        <v/>
      </c>
      <c r="N126" t="str">
        <f t="shared" si="4"/>
        <v/>
      </c>
      <c r="O126" t="str">
        <f t="shared" si="5"/>
        <v/>
      </c>
      <c r="P126" t="str">
        <f>IF(Belegerfassung!G134&lt;&gt;"",CONCATENATE(Belegerfassung!G134,".pdf"),"")</f>
        <v/>
      </c>
    </row>
    <row r="127" spans="1:16">
      <c r="A127" t="str">
        <f>IF(Belegerfassung!C135&lt;&gt;"",0,"")</f>
        <v/>
      </c>
      <c r="B127" t="str">
        <f>IFERROR(VLOOKUP(Belegerfassung!I135,Konten!A:D,2,FALSE),"")</f>
        <v/>
      </c>
      <c r="C127" t="str">
        <f>IF(A127&lt;&gt;"",TEXT(Belegerfassung!C135,"TT.MM.JJJJ"),"")</f>
        <v/>
      </c>
      <c r="D127" t="str">
        <f>IFERROR(VLOOKUP(Belegerfassung!A135,Abfrage!$E$2:$F$20,2,FALSE),"")</f>
        <v/>
      </c>
      <c r="E127" t="str">
        <f>IF(A127&lt;&gt;"",Belegerfassung!B135,"")</f>
        <v/>
      </c>
      <c r="F127" t="str">
        <f>IF(Belegerfassung!L135="","",IF(Belegerfassung!L135&lt;&gt;"",IF(Belegerfassung!L135&lt;&gt;"",IF(Belegerfassung!J135&lt;&gt;0,VLOOKUP(Belegerfassung!L135,Abfrage!$A$2:$C$19,2,),VLOOKUP(Belegerfassung!L135,Abfrage!$A$2:$C$19,3,)),"")))</f>
        <v/>
      </c>
      <c r="G127" t="str">
        <f t="shared" si="3"/>
        <v/>
      </c>
      <c r="H127" s="31" t="str">
        <f>IF(A127&lt;&gt;"",-Belegerfassung!J135+Belegerfassung!K135,"")</f>
        <v/>
      </c>
      <c r="I127" s="49" t="str">
        <f>IFERROR(IF(H127&lt;&gt;"",Belegerfassung!L135*100,""),IF(OR(Belegerfassung!L135="Leistung EU - Erlöse",Belegerfassung!L135="Lieferungen EU-Erlöse",Belegerfassung!L135="EUST",Belegerfassung!L135="Bauleistungen 20%")=TRUE,"",MID(Belegerfassung!L135,4,2)))</f>
        <v/>
      </c>
      <c r="J127" s="6" t="str">
        <f>IF(A127&lt;&gt;"",LEFT(Belegerfassung!D135,40),"")</f>
        <v/>
      </c>
      <c r="K127" t="str">
        <f>IF(A127&lt;&gt;"",VLOOKUP(D127,Abfrage!$F$2:$G$21,2,FALSE),"")</f>
        <v/>
      </c>
      <c r="L127" s="6" t="str">
        <f>IF(Belegerfassung!H135&lt;&gt;"",Belegerfassung!H135,"")</f>
        <v/>
      </c>
      <c r="M127" t="str">
        <f>IFERROR(IF(Belegerfassung!E135&lt;&gt;"",VLOOKUP(Belegerfassung!E135,Abfrage!$L$2:$M$15,2,),""),"")</f>
        <v/>
      </c>
      <c r="N127" t="str">
        <f t="shared" si="4"/>
        <v/>
      </c>
      <c r="O127" t="str">
        <f t="shared" si="5"/>
        <v/>
      </c>
      <c r="P127" t="str">
        <f>IF(Belegerfassung!G135&lt;&gt;"",CONCATENATE(Belegerfassung!G135,".pdf"),"")</f>
        <v/>
      </c>
    </row>
    <row r="128" spans="1:16">
      <c r="A128" t="str">
        <f>IF(Belegerfassung!C136&lt;&gt;"",0,"")</f>
        <v/>
      </c>
      <c r="B128" t="str">
        <f>IFERROR(VLOOKUP(Belegerfassung!I136,Konten!A:D,2,FALSE),"")</f>
        <v/>
      </c>
      <c r="C128" t="str">
        <f>IF(A128&lt;&gt;"",TEXT(Belegerfassung!C136,"TT.MM.JJJJ"),"")</f>
        <v/>
      </c>
      <c r="D128" t="str">
        <f>IFERROR(VLOOKUP(Belegerfassung!A136,Abfrage!$E$2:$F$20,2,FALSE),"")</f>
        <v/>
      </c>
      <c r="E128" t="str">
        <f>IF(A128&lt;&gt;"",Belegerfassung!B136,"")</f>
        <v/>
      </c>
      <c r="F128" t="str">
        <f>IF(Belegerfassung!L136="","",IF(Belegerfassung!L136&lt;&gt;"",IF(Belegerfassung!L136&lt;&gt;"",IF(Belegerfassung!J136&lt;&gt;0,VLOOKUP(Belegerfassung!L136,Abfrage!$A$2:$C$19,2,),VLOOKUP(Belegerfassung!L136,Abfrage!$A$2:$C$19,3,)),"")))</f>
        <v/>
      </c>
      <c r="G128" t="str">
        <f t="shared" si="3"/>
        <v/>
      </c>
      <c r="H128" s="31" t="str">
        <f>IF(A128&lt;&gt;"",-Belegerfassung!J136+Belegerfassung!K136,"")</f>
        <v/>
      </c>
      <c r="I128" s="49" t="str">
        <f>IFERROR(IF(H128&lt;&gt;"",Belegerfassung!L136*100,""),IF(OR(Belegerfassung!L136="Leistung EU - Erlöse",Belegerfassung!L136="Lieferungen EU-Erlöse",Belegerfassung!L136="EUST",Belegerfassung!L136="Bauleistungen 20%")=TRUE,"",MID(Belegerfassung!L136,4,2)))</f>
        <v/>
      </c>
      <c r="J128" s="6" t="str">
        <f>IF(A128&lt;&gt;"",LEFT(Belegerfassung!D136,40),"")</f>
        <v/>
      </c>
      <c r="K128" t="str">
        <f>IF(A128&lt;&gt;"",VLOOKUP(D128,Abfrage!$F$2:$G$21,2,FALSE),"")</f>
        <v/>
      </c>
      <c r="L128" s="6" t="str">
        <f>IF(Belegerfassung!H136&lt;&gt;"",Belegerfassung!H136,"")</f>
        <v/>
      </c>
      <c r="M128" t="str">
        <f>IFERROR(IF(Belegerfassung!E136&lt;&gt;"",VLOOKUP(Belegerfassung!E136,Abfrage!$L$2:$M$15,2,),""),"")</f>
        <v/>
      </c>
      <c r="N128" t="str">
        <f t="shared" si="4"/>
        <v/>
      </c>
      <c r="O128" t="str">
        <f t="shared" si="5"/>
        <v/>
      </c>
      <c r="P128" t="str">
        <f>IF(Belegerfassung!G136&lt;&gt;"",CONCATENATE(Belegerfassung!G136,".pdf"),"")</f>
        <v/>
      </c>
    </row>
    <row r="129" spans="1:16">
      <c r="A129" t="str">
        <f>IF(Belegerfassung!C137&lt;&gt;"",0,"")</f>
        <v/>
      </c>
      <c r="B129" t="str">
        <f>IFERROR(VLOOKUP(Belegerfassung!I137,Konten!A:D,2,FALSE),"")</f>
        <v/>
      </c>
      <c r="C129" t="str">
        <f>IF(A129&lt;&gt;"",TEXT(Belegerfassung!C137,"TT.MM.JJJJ"),"")</f>
        <v/>
      </c>
      <c r="D129" t="str">
        <f>IFERROR(VLOOKUP(Belegerfassung!A137,Abfrage!$E$2:$F$20,2,FALSE),"")</f>
        <v/>
      </c>
      <c r="E129" t="str">
        <f>IF(A129&lt;&gt;"",Belegerfassung!B137,"")</f>
        <v/>
      </c>
      <c r="F129" t="str">
        <f>IF(Belegerfassung!L137="","",IF(Belegerfassung!L137&lt;&gt;"",IF(Belegerfassung!L137&lt;&gt;"",IF(Belegerfassung!J137&lt;&gt;0,VLOOKUP(Belegerfassung!L137,Abfrage!$A$2:$C$19,2,),VLOOKUP(Belegerfassung!L137,Abfrage!$A$2:$C$19,3,)),"")))</f>
        <v/>
      </c>
      <c r="G129" t="str">
        <f t="shared" si="3"/>
        <v/>
      </c>
      <c r="H129" s="31" t="str">
        <f>IF(A129&lt;&gt;"",-Belegerfassung!J137+Belegerfassung!K137,"")</f>
        <v/>
      </c>
      <c r="I129" s="49" t="str">
        <f>IFERROR(IF(H129&lt;&gt;"",Belegerfassung!L137*100,""),IF(OR(Belegerfassung!L137="Leistung EU - Erlöse",Belegerfassung!L137="Lieferungen EU-Erlöse",Belegerfassung!L137="EUST",Belegerfassung!L137="Bauleistungen 20%")=TRUE,"",MID(Belegerfassung!L137,4,2)))</f>
        <v/>
      </c>
      <c r="J129" s="6" t="str">
        <f>IF(A129&lt;&gt;"",LEFT(Belegerfassung!D137,40),"")</f>
        <v/>
      </c>
      <c r="K129" t="str">
        <f>IF(A129&lt;&gt;"",VLOOKUP(D129,Abfrage!$F$2:$G$21,2,FALSE),"")</f>
        <v/>
      </c>
      <c r="L129" s="6" t="str">
        <f>IF(Belegerfassung!H137&lt;&gt;"",Belegerfassung!H137,"")</f>
        <v/>
      </c>
      <c r="M129" t="str">
        <f>IFERROR(IF(Belegerfassung!E137&lt;&gt;"",VLOOKUP(Belegerfassung!E137,Abfrage!$L$2:$M$15,2,),""),"")</f>
        <v/>
      </c>
      <c r="N129" t="str">
        <f t="shared" si="4"/>
        <v/>
      </c>
      <c r="O129" t="str">
        <f t="shared" si="5"/>
        <v/>
      </c>
      <c r="P129" t="str">
        <f>IF(Belegerfassung!G137&lt;&gt;"",CONCATENATE(Belegerfassung!G137,".pdf"),"")</f>
        <v/>
      </c>
    </row>
    <row r="130" spans="1:16">
      <c r="A130" t="str">
        <f>IF(Belegerfassung!C138&lt;&gt;"",0,"")</f>
        <v/>
      </c>
      <c r="B130" t="str">
        <f>IFERROR(VLOOKUP(Belegerfassung!I138,Konten!A:D,2,FALSE),"")</f>
        <v/>
      </c>
      <c r="C130" t="str">
        <f>IF(A130&lt;&gt;"",TEXT(Belegerfassung!C138,"TT.MM.JJJJ"),"")</f>
        <v/>
      </c>
      <c r="D130" t="str">
        <f>IFERROR(VLOOKUP(Belegerfassung!A138,Abfrage!$E$2:$F$20,2,FALSE),"")</f>
        <v/>
      </c>
      <c r="E130" t="str">
        <f>IF(A130&lt;&gt;"",Belegerfassung!B138,"")</f>
        <v/>
      </c>
      <c r="F130" t="str">
        <f>IF(Belegerfassung!L138="","",IF(Belegerfassung!L138&lt;&gt;"",IF(Belegerfassung!L138&lt;&gt;"",IF(Belegerfassung!J138&lt;&gt;0,VLOOKUP(Belegerfassung!L138,Abfrage!$A$2:$C$19,2,),VLOOKUP(Belegerfassung!L138,Abfrage!$A$2:$C$19,3,)),"")))</f>
        <v/>
      </c>
      <c r="G130" t="str">
        <f t="shared" si="3"/>
        <v/>
      </c>
      <c r="H130" s="31" t="str">
        <f>IF(A130&lt;&gt;"",-Belegerfassung!J138+Belegerfassung!K138,"")</f>
        <v/>
      </c>
      <c r="I130" s="49" t="str">
        <f>IFERROR(IF(H130&lt;&gt;"",Belegerfassung!L138*100,""),IF(OR(Belegerfassung!L138="Leistung EU - Erlöse",Belegerfassung!L138="Lieferungen EU-Erlöse",Belegerfassung!L138="EUST",Belegerfassung!L138="Bauleistungen 20%")=TRUE,"",MID(Belegerfassung!L138,4,2)))</f>
        <v/>
      </c>
      <c r="J130" s="6" t="str">
        <f>IF(A130&lt;&gt;"",LEFT(Belegerfassung!D138,40),"")</f>
        <v/>
      </c>
      <c r="K130" t="str">
        <f>IF(A130&lt;&gt;"",VLOOKUP(D130,Abfrage!$F$2:$G$21,2,FALSE),"")</f>
        <v/>
      </c>
      <c r="L130" s="6" t="str">
        <f>IF(Belegerfassung!H138&lt;&gt;"",Belegerfassung!H138,"")</f>
        <v/>
      </c>
      <c r="M130" t="str">
        <f>IFERROR(IF(Belegerfassung!E138&lt;&gt;"",VLOOKUP(Belegerfassung!E138,Abfrage!$L$2:$M$15,2,),""),"")</f>
        <v/>
      </c>
      <c r="N130" t="str">
        <f t="shared" si="4"/>
        <v/>
      </c>
      <c r="O130" t="str">
        <f t="shared" si="5"/>
        <v/>
      </c>
      <c r="P130" t="str">
        <f>IF(Belegerfassung!G138&lt;&gt;"",CONCATENATE(Belegerfassung!G138,".pdf"),"")</f>
        <v/>
      </c>
    </row>
    <row r="131" spans="1:16">
      <c r="A131" t="str">
        <f>IF(Belegerfassung!C139&lt;&gt;"",0,"")</f>
        <v/>
      </c>
      <c r="B131" t="str">
        <f>IFERROR(VLOOKUP(Belegerfassung!I139,Konten!A:D,2,FALSE),"")</f>
        <v/>
      </c>
      <c r="C131" t="str">
        <f>IF(A131&lt;&gt;"",TEXT(Belegerfassung!C139,"TT.MM.JJJJ"),"")</f>
        <v/>
      </c>
      <c r="D131" t="str">
        <f>IFERROR(VLOOKUP(Belegerfassung!A139,Abfrage!$E$2:$F$20,2,FALSE),"")</f>
        <v/>
      </c>
      <c r="E131" t="str">
        <f>IF(A131&lt;&gt;"",Belegerfassung!B139,"")</f>
        <v/>
      </c>
      <c r="F131" t="str">
        <f>IF(Belegerfassung!L139="","",IF(Belegerfassung!L139&lt;&gt;"",IF(Belegerfassung!L139&lt;&gt;"",IF(Belegerfassung!J139&lt;&gt;0,VLOOKUP(Belegerfassung!L139,Abfrage!$A$2:$C$19,2,),VLOOKUP(Belegerfassung!L139,Abfrage!$A$2:$C$19,3,)),"")))</f>
        <v/>
      </c>
      <c r="G131" t="str">
        <f t="shared" ref="G131:G194" si="6">IF(A131&lt;&gt;"",1,"")</f>
        <v/>
      </c>
      <c r="H131" s="31" t="str">
        <f>IF(A131&lt;&gt;"",-Belegerfassung!J139+Belegerfassung!K139,"")</f>
        <v/>
      </c>
      <c r="I131" s="49" t="str">
        <f>IFERROR(IF(H131&lt;&gt;"",Belegerfassung!L139*100,""),IF(OR(Belegerfassung!L139="Leistung EU - Erlöse",Belegerfassung!L139="Lieferungen EU-Erlöse",Belegerfassung!L139="EUST",Belegerfassung!L139="Bauleistungen 20%")=TRUE,"",MID(Belegerfassung!L139,4,2)))</f>
        <v/>
      </c>
      <c r="J131" s="6" t="str">
        <f>IF(A131&lt;&gt;"",LEFT(Belegerfassung!D139,40),"")</f>
        <v/>
      </c>
      <c r="K131" t="str">
        <f>IF(A131&lt;&gt;"",VLOOKUP(D131,Abfrage!$F$2:$G$21,2,FALSE),"")</f>
        <v/>
      </c>
      <c r="L131" s="6" t="str">
        <f>IF(Belegerfassung!H139&lt;&gt;"",Belegerfassung!H139,"")</f>
        <v/>
      </c>
      <c r="M131" t="str">
        <f>IFERROR(IF(Belegerfassung!E139&lt;&gt;"",VLOOKUP(Belegerfassung!E139,Abfrage!$L$2:$M$15,2,),""),"")</f>
        <v/>
      </c>
      <c r="N131" t="str">
        <f t="shared" ref="N131:N194" si="7">IF(A131&lt;&gt;"","E","")</f>
        <v/>
      </c>
      <c r="O131" t="str">
        <f t="shared" ref="O131:O194" si="8">IF(A131&lt;&gt;"","A","")</f>
        <v/>
      </c>
      <c r="P131" t="str">
        <f>IF(Belegerfassung!G139&lt;&gt;"",CONCATENATE(Belegerfassung!G139,".pdf"),"")</f>
        <v/>
      </c>
    </row>
    <row r="132" spans="1:16">
      <c r="A132" t="str">
        <f>IF(Belegerfassung!C140&lt;&gt;"",0,"")</f>
        <v/>
      </c>
      <c r="B132" t="str">
        <f>IFERROR(VLOOKUP(Belegerfassung!I140,Konten!A:D,2,FALSE),"")</f>
        <v/>
      </c>
      <c r="C132" t="str">
        <f>IF(A132&lt;&gt;"",TEXT(Belegerfassung!C140,"TT.MM.JJJJ"),"")</f>
        <v/>
      </c>
      <c r="D132" t="str">
        <f>IFERROR(VLOOKUP(Belegerfassung!A140,Abfrage!$E$2:$F$20,2,FALSE),"")</f>
        <v/>
      </c>
      <c r="E132" t="str">
        <f>IF(A132&lt;&gt;"",Belegerfassung!B140,"")</f>
        <v/>
      </c>
      <c r="F132" t="str">
        <f>IF(Belegerfassung!L140="","",IF(Belegerfassung!L140&lt;&gt;"",IF(Belegerfassung!L140&lt;&gt;"",IF(Belegerfassung!J140&lt;&gt;0,VLOOKUP(Belegerfassung!L140,Abfrage!$A$2:$C$19,2,),VLOOKUP(Belegerfassung!L140,Abfrage!$A$2:$C$19,3,)),"")))</f>
        <v/>
      </c>
      <c r="G132" t="str">
        <f t="shared" si="6"/>
        <v/>
      </c>
      <c r="H132" s="31" t="str">
        <f>IF(A132&lt;&gt;"",-Belegerfassung!J140+Belegerfassung!K140,"")</f>
        <v/>
      </c>
      <c r="I132" s="49" t="str">
        <f>IFERROR(IF(H132&lt;&gt;"",Belegerfassung!L140*100,""),IF(OR(Belegerfassung!L140="Leistung EU - Erlöse",Belegerfassung!L140="Lieferungen EU-Erlöse",Belegerfassung!L140="EUST",Belegerfassung!L140="Bauleistungen 20%")=TRUE,"",MID(Belegerfassung!L140,4,2)))</f>
        <v/>
      </c>
      <c r="J132" s="6" t="str">
        <f>IF(A132&lt;&gt;"",LEFT(Belegerfassung!D140,40),"")</f>
        <v/>
      </c>
      <c r="K132" t="str">
        <f>IF(A132&lt;&gt;"",VLOOKUP(D132,Abfrage!$F$2:$G$21,2,FALSE),"")</f>
        <v/>
      </c>
      <c r="L132" s="6" t="str">
        <f>IF(Belegerfassung!H140&lt;&gt;"",Belegerfassung!H140,"")</f>
        <v/>
      </c>
      <c r="M132" t="str">
        <f>IFERROR(IF(Belegerfassung!E140&lt;&gt;"",VLOOKUP(Belegerfassung!E140,Abfrage!$L$2:$M$15,2,),""),"")</f>
        <v/>
      </c>
      <c r="N132" t="str">
        <f t="shared" si="7"/>
        <v/>
      </c>
      <c r="O132" t="str">
        <f t="shared" si="8"/>
        <v/>
      </c>
      <c r="P132" t="str">
        <f>IF(Belegerfassung!G140&lt;&gt;"",CONCATENATE(Belegerfassung!G140,".pdf"),"")</f>
        <v/>
      </c>
    </row>
    <row r="133" spans="1:16">
      <c r="A133" t="str">
        <f>IF(Belegerfassung!C141&lt;&gt;"",0,"")</f>
        <v/>
      </c>
      <c r="B133" t="str">
        <f>IFERROR(VLOOKUP(Belegerfassung!I141,Konten!A:D,2,FALSE),"")</f>
        <v/>
      </c>
      <c r="C133" t="str">
        <f>IF(A133&lt;&gt;"",TEXT(Belegerfassung!C141,"TT.MM.JJJJ"),"")</f>
        <v/>
      </c>
      <c r="D133" t="str">
        <f>IFERROR(VLOOKUP(Belegerfassung!A141,Abfrage!$E$2:$F$20,2,FALSE),"")</f>
        <v/>
      </c>
      <c r="E133" t="str">
        <f>IF(A133&lt;&gt;"",Belegerfassung!B141,"")</f>
        <v/>
      </c>
      <c r="F133" t="str">
        <f>IF(Belegerfassung!L141="","",IF(Belegerfassung!L141&lt;&gt;"",IF(Belegerfassung!L141&lt;&gt;"",IF(Belegerfassung!J141&lt;&gt;0,VLOOKUP(Belegerfassung!L141,Abfrage!$A$2:$C$19,2,),VLOOKUP(Belegerfassung!L141,Abfrage!$A$2:$C$19,3,)),"")))</f>
        <v/>
      </c>
      <c r="G133" t="str">
        <f t="shared" si="6"/>
        <v/>
      </c>
      <c r="H133" s="31" t="str">
        <f>IF(A133&lt;&gt;"",-Belegerfassung!J141+Belegerfassung!K141,"")</f>
        <v/>
      </c>
      <c r="I133" s="49" t="str">
        <f>IFERROR(IF(H133&lt;&gt;"",Belegerfassung!L141*100,""),IF(OR(Belegerfassung!L141="Leistung EU - Erlöse",Belegerfassung!L141="Lieferungen EU-Erlöse",Belegerfassung!L141="EUST",Belegerfassung!L141="Bauleistungen 20%")=TRUE,"",MID(Belegerfassung!L141,4,2)))</f>
        <v/>
      </c>
      <c r="J133" s="6" t="str">
        <f>IF(A133&lt;&gt;"",LEFT(Belegerfassung!D141,40),"")</f>
        <v/>
      </c>
      <c r="K133" t="str">
        <f>IF(A133&lt;&gt;"",VLOOKUP(D133,Abfrage!$F$2:$G$21,2,FALSE),"")</f>
        <v/>
      </c>
      <c r="L133" s="6" t="str">
        <f>IF(Belegerfassung!H141&lt;&gt;"",Belegerfassung!H141,"")</f>
        <v/>
      </c>
      <c r="M133" t="str">
        <f>IFERROR(IF(Belegerfassung!E141&lt;&gt;"",VLOOKUP(Belegerfassung!E141,Abfrage!$L$2:$M$15,2,),""),"")</f>
        <v/>
      </c>
      <c r="N133" t="str">
        <f t="shared" si="7"/>
        <v/>
      </c>
      <c r="O133" t="str">
        <f t="shared" si="8"/>
        <v/>
      </c>
      <c r="P133" t="str">
        <f>IF(Belegerfassung!G141&lt;&gt;"",CONCATENATE(Belegerfassung!G141,".pdf"),"")</f>
        <v/>
      </c>
    </row>
    <row r="134" spans="1:16">
      <c r="A134" t="str">
        <f>IF(Belegerfassung!C142&lt;&gt;"",0,"")</f>
        <v/>
      </c>
      <c r="B134" t="str">
        <f>IFERROR(VLOOKUP(Belegerfassung!I142,Konten!A:D,2,FALSE),"")</f>
        <v/>
      </c>
      <c r="C134" t="str">
        <f>IF(A134&lt;&gt;"",TEXT(Belegerfassung!C142,"TT.MM.JJJJ"),"")</f>
        <v/>
      </c>
      <c r="D134" t="str">
        <f>IFERROR(VLOOKUP(Belegerfassung!A142,Abfrage!$E$2:$F$20,2,FALSE),"")</f>
        <v/>
      </c>
      <c r="E134" t="str">
        <f>IF(A134&lt;&gt;"",Belegerfassung!B142,"")</f>
        <v/>
      </c>
      <c r="F134" t="str">
        <f>IF(Belegerfassung!L142="","",IF(Belegerfassung!L142&lt;&gt;"",IF(Belegerfassung!L142&lt;&gt;"",IF(Belegerfassung!J142&lt;&gt;0,VLOOKUP(Belegerfassung!L142,Abfrage!$A$2:$C$19,2,),VLOOKUP(Belegerfassung!L142,Abfrage!$A$2:$C$19,3,)),"")))</f>
        <v/>
      </c>
      <c r="G134" t="str">
        <f t="shared" si="6"/>
        <v/>
      </c>
      <c r="H134" s="31" t="str">
        <f>IF(A134&lt;&gt;"",-Belegerfassung!J142+Belegerfassung!K142,"")</f>
        <v/>
      </c>
      <c r="I134" s="49" t="str">
        <f>IFERROR(IF(H134&lt;&gt;"",Belegerfassung!L142*100,""),IF(OR(Belegerfassung!L142="Leistung EU - Erlöse",Belegerfassung!L142="Lieferungen EU-Erlöse",Belegerfassung!L142="EUST",Belegerfassung!L142="Bauleistungen 20%")=TRUE,"",MID(Belegerfassung!L142,4,2)))</f>
        <v/>
      </c>
      <c r="J134" s="6" t="str">
        <f>IF(A134&lt;&gt;"",LEFT(Belegerfassung!D142,40),"")</f>
        <v/>
      </c>
      <c r="K134" t="str">
        <f>IF(A134&lt;&gt;"",VLOOKUP(D134,Abfrage!$F$2:$G$21,2,FALSE),"")</f>
        <v/>
      </c>
      <c r="L134" s="6" t="str">
        <f>IF(Belegerfassung!H142&lt;&gt;"",Belegerfassung!H142,"")</f>
        <v/>
      </c>
      <c r="M134" t="str">
        <f>IFERROR(IF(Belegerfassung!E142&lt;&gt;"",VLOOKUP(Belegerfassung!E142,Abfrage!$L$2:$M$15,2,),""),"")</f>
        <v/>
      </c>
      <c r="N134" t="str">
        <f t="shared" si="7"/>
        <v/>
      </c>
      <c r="O134" t="str">
        <f t="shared" si="8"/>
        <v/>
      </c>
      <c r="P134" t="str">
        <f>IF(Belegerfassung!G142&lt;&gt;"",CONCATENATE(Belegerfassung!G142,".pdf"),"")</f>
        <v/>
      </c>
    </row>
    <row r="135" spans="1:16">
      <c r="A135" t="str">
        <f>IF(Belegerfassung!C143&lt;&gt;"",0,"")</f>
        <v/>
      </c>
      <c r="B135" t="str">
        <f>IFERROR(VLOOKUP(Belegerfassung!I143,Konten!A:D,2,FALSE),"")</f>
        <v/>
      </c>
      <c r="C135" t="str">
        <f>IF(A135&lt;&gt;"",TEXT(Belegerfassung!C143,"TT.MM.JJJJ"),"")</f>
        <v/>
      </c>
      <c r="D135" t="str">
        <f>IFERROR(VLOOKUP(Belegerfassung!A143,Abfrage!$E$2:$F$20,2,FALSE),"")</f>
        <v/>
      </c>
      <c r="E135" t="str">
        <f>IF(A135&lt;&gt;"",Belegerfassung!B143,"")</f>
        <v/>
      </c>
      <c r="F135" t="str">
        <f>IF(Belegerfassung!L143="","",IF(Belegerfassung!L143&lt;&gt;"",IF(Belegerfassung!L143&lt;&gt;"",IF(Belegerfassung!J143&lt;&gt;0,VLOOKUP(Belegerfassung!L143,Abfrage!$A$2:$C$19,2,),VLOOKUP(Belegerfassung!L143,Abfrage!$A$2:$C$19,3,)),"")))</f>
        <v/>
      </c>
      <c r="G135" t="str">
        <f t="shared" si="6"/>
        <v/>
      </c>
      <c r="H135" s="31" t="str">
        <f>IF(A135&lt;&gt;"",-Belegerfassung!J143+Belegerfassung!K143,"")</f>
        <v/>
      </c>
      <c r="I135" s="49" t="str">
        <f>IFERROR(IF(H135&lt;&gt;"",Belegerfassung!L143*100,""),IF(OR(Belegerfassung!L143="Leistung EU - Erlöse",Belegerfassung!L143="Lieferungen EU-Erlöse",Belegerfassung!L143="EUST",Belegerfassung!L143="Bauleistungen 20%")=TRUE,"",MID(Belegerfassung!L143,4,2)))</f>
        <v/>
      </c>
      <c r="J135" s="6" t="str">
        <f>IF(A135&lt;&gt;"",LEFT(Belegerfassung!D143,40),"")</f>
        <v/>
      </c>
      <c r="K135" t="str">
        <f>IF(A135&lt;&gt;"",VLOOKUP(D135,Abfrage!$F$2:$G$21,2,FALSE),"")</f>
        <v/>
      </c>
      <c r="L135" s="6" t="str">
        <f>IF(Belegerfassung!H143&lt;&gt;"",Belegerfassung!H143,"")</f>
        <v/>
      </c>
      <c r="M135" t="str">
        <f>IFERROR(IF(Belegerfassung!E143&lt;&gt;"",VLOOKUP(Belegerfassung!E143,Abfrage!$L$2:$M$15,2,),""),"")</f>
        <v/>
      </c>
      <c r="N135" t="str">
        <f t="shared" si="7"/>
        <v/>
      </c>
      <c r="O135" t="str">
        <f t="shared" si="8"/>
        <v/>
      </c>
      <c r="P135" t="str">
        <f>IF(Belegerfassung!G143&lt;&gt;"",CONCATENATE(Belegerfassung!G143,".pdf"),"")</f>
        <v/>
      </c>
    </row>
    <row r="136" spans="1:16">
      <c r="A136" t="str">
        <f>IF(Belegerfassung!C144&lt;&gt;"",0,"")</f>
        <v/>
      </c>
      <c r="B136" t="str">
        <f>IFERROR(VLOOKUP(Belegerfassung!I144,Konten!A:D,2,FALSE),"")</f>
        <v/>
      </c>
      <c r="C136" t="str">
        <f>IF(A136&lt;&gt;"",TEXT(Belegerfassung!C144,"TT.MM.JJJJ"),"")</f>
        <v/>
      </c>
      <c r="D136" t="str">
        <f>IFERROR(VLOOKUP(Belegerfassung!A144,Abfrage!$E$2:$F$20,2,FALSE),"")</f>
        <v/>
      </c>
      <c r="E136" t="str">
        <f>IF(A136&lt;&gt;"",Belegerfassung!B144,"")</f>
        <v/>
      </c>
      <c r="F136" t="str">
        <f>IF(Belegerfassung!L144="","",IF(Belegerfassung!L144&lt;&gt;"",IF(Belegerfassung!L144&lt;&gt;"",IF(Belegerfassung!J144&lt;&gt;0,VLOOKUP(Belegerfassung!L144,Abfrage!$A$2:$C$19,2,),VLOOKUP(Belegerfassung!L144,Abfrage!$A$2:$C$19,3,)),"")))</f>
        <v/>
      </c>
      <c r="G136" t="str">
        <f t="shared" si="6"/>
        <v/>
      </c>
      <c r="H136" s="31" t="str">
        <f>IF(A136&lt;&gt;"",-Belegerfassung!J144+Belegerfassung!K144,"")</f>
        <v/>
      </c>
      <c r="I136" s="49" t="str">
        <f>IFERROR(IF(H136&lt;&gt;"",Belegerfassung!L144*100,""),IF(OR(Belegerfassung!L144="Leistung EU - Erlöse",Belegerfassung!L144="Lieferungen EU-Erlöse",Belegerfassung!L144="EUST",Belegerfassung!L144="Bauleistungen 20%")=TRUE,"",MID(Belegerfassung!L144,4,2)))</f>
        <v/>
      </c>
      <c r="J136" s="6" t="str">
        <f>IF(A136&lt;&gt;"",LEFT(Belegerfassung!D144,40),"")</f>
        <v/>
      </c>
      <c r="K136" t="str">
        <f>IF(A136&lt;&gt;"",VLOOKUP(D136,Abfrage!$F$2:$G$21,2,FALSE),"")</f>
        <v/>
      </c>
      <c r="L136" s="6" t="str">
        <f>IF(Belegerfassung!H144&lt;&gt;"",Belegerfassung!H144,"")</f>
        <v/>
      </c>
      <c r="M136" t="str">
        <f>IFERROR(IF(Belegerfassung!E144&lt;&gt;"",VLOOKUP(Belegerfassung!E144,Abfrage!$L$2:$M$15,2,),""),"")</f>
        <v/>
      </c>
      <c r="N136" t="str">
        <f t="shared" si="7"/>
        <v/>
      </c>
      <c r="O136" t="str">
        <f t="shared" si="8"/>
        <v/>
      </c>
      <c r="P136" t="str">
        <f>IF(Belegerfassung!G144&lt;&gt;"",CONCATENATE(Belegerfassung!G144,".pdf"),"")</f>
        <v/>
      </c>
    </row>
    <row r="137" spans="1:16">
      <c r="A137" t="str">
        <f>IF(Belegerfassung!C145&lt;&gt;"",0,"")</f>
        <v/>
      </c>
      <c r="B137" t="str">
        <f>IFERROR(VLOOKUP(Belegerfassung!I145,Konten!A:D,2,FALSE),"")</f>
        <v/>
      </c>
      <c r="C137" t="str">
        <f>IF(A137&lt;&gt;"",TEXT(Belegerfassung!C145,"TT.MM.JJJJ"),"")</f>
        <v/>
      </c>
      <c r="D137" t="str">
        <f>IFERROR(VLOOKUP(Belegerfassung!A145,Abfrage!$E$2:$F$20,2,FALSE),"")</f>
        <v/>
      </c>
      <c r="E137" t="str">
        <f>IF(A137&lt;&gt;"",Belegerfassung!B145,"")</f>
        <v/>
      </c>
      <c r="F137" t="str">
        <f>IF(Belegerfassung!L145="","",IF(Belegerfassung!L145&lt;&gt;"",IF(Belegerfassung!L145&lt;&gt;"",IF(Belegerfassung!J145&lt;&gt;0,VLOOKUP(Belegerfassung!L145,Abfrage!$A$2:$C$19,2,),VLOOKUP(Belegerfassung!L145,Abfrage!$A$2:$C$19,3,)),"")))</f>
        <v/>
      </c>
      <c r="G137" t="str">
        <f t="shared" si="6"/>
        <v/>
      </c>
      <c r="H137" s="31" t="str">
        <f>IF(A137&lt;&gt;"",-Belegerfassung!J145+Belegerfassung!K145,"")</f>
        <v/>
      </c>
      <c r="I137" s="49" t="str">
        <f>IFERROR(IF(H137&lt;&gt;"",Belegerfassung!L145*100,""),IF(OR(Belegerfassung!L145="Leistung EU - Erlöse",Belegerfassung!L145="Lieferungen EU-Erlöse",Belegerfassung!L145="EUST",Belegerfassung!L145="Bauleistungen 20%")=TRUE,"",MID(Belegerfassung!L145,4,2)))</f>
        <v/>
      </c>
      <c r="J137" s="6" t="str">
        <f>IF(A137&lt;&gt;"",LEFT(Belegerfassung!D145,40),"")</f>
        <v/>
      </c>
      <c r="K137" t="str">
        <f>IF(A137&lt;&gt;"",VLOOKUP(D137,Abfrage!$F$2:$G$21,2,FALSE),"")</f>
        <v/>
      </c>
      <c r="L137" s="6" t="str">
        <f>IF(Belegerfassung!H145&lt;&gt;"",Belegerfassung!H145,"")</f>
        <v/>
      </c>
      <c r="M137" t="str">
        <f>IFERROR(IF(Belegerfassung!E145&lt;&gt;"",VLOOKUP(Belegerfassung!E145,Abfrage!$L$2:$M$15,2,),""),"")</f>
        <v/>
      </c>
      <c r="N137" t="str">
        <f t="shared" si="7"/>
        <v/>
      </c>
      <c r="O137" t="str">
        <f t="shared" si="8"/>
        <v/>
      </c>
      <c r="P137" t="str">
        <f>IF(Belegerfassung!G145&lt;&gt;"",CONCATENATE(Belegerfassung!G145,".pdf"),"")</f>
        <v/>
      </c>
    </row>
    <row r="138" spans="1:16">
      <c r="A138" t="str">
        <f>IF(Belegerfassung!C146&lt;&gt;"",0,"")</f>
        <v/>
      </c>
      <c r="B138" t="str">
        <f>IFERROR(VLOOKUP(Belegerfassung!I146,Konten!A:D,2,FALSE),"")</f>
        <v/>
      </c>
      <c r="C138" t="str">
        <f>IF(A138&lt;&gt;"",TEXT(Belegerfassung!C146,"TT.MM.JJJJ"),"")</f>
        <v/>
      </c>
      <c r="D138" t="str">
        <f>IFERROR(VLOOKUP(Belegerfassung!A146,Abfrage!$E$2:$F$20,2,FALSE),"")</f>
        <v/>
      </c>
      <c r="E138" t="str">
        <f>IF(A138&lt;&gt;"",Belegerfassung!B146,"")</f>
        <v/>
      </c>
      <c r="F138" t="str">
        <f>IF(Belegerfassung!L146="","",IF(Belegerfassung!L146&lt;&gt;"",IF(Belegerfassung!L146&lt;&gt;"",IF(Belegerfassung!J146&lt;&gt;0,VLOOKUP(Belegerfassung!L146,Abfrage!$A$2:$C$19,2,),VLOOKUP(Belegerfassung!L146,Abfrage!$A$2:$C$19,3,)),"")))</f>
        <v/>
      </c>
      <c r="G138" t="str">
        <f t="shared" si="6"/>
        <v/>
      </c>
      <c r="H138" s="31" t="str">
        <f>IF(A138&lt;&gt;"",-Belegerfassung!J146+Belegerfassung!K146,"")</f>
        <v/>
      </c>
      <c r="I138" s="49" t="str">
        <f>IFERROR(IF(H138&lt;&gt;"",Belegerfassung!L146*100,""),IF(OR(Belegerfassung!L146="Leistung EU - Erlöse",Belegerfassung!L146="Lieferungen EU-Erlöse",Belegerfassung!L146="EUST",Belegerfassung!L146="Bauleistungen 20%")=TRUE,"",MID(Belegerfassung!L146,4,2)))</f>
        <v/>
      </c>
      <c r="J138" s="6" t="str">
        <f>IF(A138&lt;&gt;"",LEFT(Belegerfassung!D146,40),"")</f>
        <v/>
      </c>
      <c r="K138" t="str">
        <f>IF(A138&lt;&gt;"",VLOOKUP(D138,Abfrage!$F$2:$G$21,2,FALSE),"")</f>
        <v/>
      </c>
      <c r="L138" s="6" t="str">
        <f>IF(Belegerfassung!H146&lt;&gt;"",Belegerfassung!H146,"")</f>
        <v/>
      </c>
      <c r="M138" t="str">
        <f>IFERROR(IF(Belegerfassung!E146&lt;&gt;"",VLOOKUP(Belegerfassung!E146,Abfrage!$L$2:$M$15,2,),""),"")</f>
        <v/>
      </c>
      <c r="N138" t="str">
        <f t="shared" si="7"/>
        <v/>
      </c>
      <c r="O138" t="str">
        <f t="shared" si="8"/>
        <v/>
      </c>
      <c r="P138" t="str">
        <f>IF(Belegerfassung!G146&lt;&gt;"",CONCATENATE(Belegerfassung!G146,".pdf"),"")</f>
        <v/>
      </c>
    </row>
    <row r="139" spans="1:16">
      <c r="A139" t="str">
        <f>IF(Belegerfassung!C147&lt;&gt;"",0,"")</f>
        <v/>
      </c>
      <c r="B139" t="str">
        <f>IFERROR(VLOOKUP(Belegerfassung!I147,Konten!A:D,2,FALSE),"")</f>
        <v/>
      </c>
      <c r="C139" t="str">
        <f>IF(A139&lt;&gt;"",TEXT(Belegerfassung!C147,"TT.MM.JJJJ"),"")</f>
        <v/>
      </c>
      <c r="D139" t="str">
        <f>IFERROR(VLOOKUP(Belegerfassung!A147,Abfrage!$E$2:$F$20,2,FALSE),"")</f>
        <v/>
      </c>
      <c r="E139" t="str">
        <f>IF(A139&lt;&gt;"",Belegerfassung!B147,"")</f>
        <v/>
      </c>
      <c r="F139" t="str">
        <f>IF(Belegerfassung!L147="","",IF(Belegerfassung!L147&lt;&gt;"",IF(Belegerfassung!L147&lt;&gt;"",IF(Belegerfassung!J147&lt;&gt;0,VLOOKUP(Belegerfassung!L147,Abfrage!$A$2:$C$19,2,),VLOOKUP(Belegerfassung!L147,Abfrage!$A$2:$C$19,3,)),"")))</f>
        <v/>
      </c>
      <c r="G139" t="str">
        <f t="shared" si="6"/>
        <v/>
      </c>
      <c r="H139" s="31" t="str">
        <f>IF(A139&lt;&gt;"",-Belegerfassung!J147+Belegerfassung!K147,"")</f>
        <v/>
      </c>
      <c r="I139" s="49" t="str">
        <f>IFERROR(IF(H139&lt;&gt;"",Belegerfassung!L147*100,""),IF(OR(Belegerfassung!L147="Leistung EU - Erlöse",Belegerfassung!L147="Lieferungen EU-Erlöse",Belegerfassung!L147="EUST",Belegerfassung!L147="Bauleistungen 20%")=TRUE,"",MID(Belegerfassung!L147,4,2)))</f>
        <v/>
      </c>
      <c r="J139" s="6" t="str">
        <f>IF(A139&lt;&gt;"",LEFT(Belegerfassung!D147,40),"")</f>
        <v/>
      </c>
      <c r="K139" t="str">
        <f>IF(A139&lt;&gt;"",VLOOKUP(D139,Abfrage!$F$2:$G$21,2,FALSE),"")</f>
        <v/>
      </c>
      <c r="L139" s="6" t="str">
        <f>IF(Belegerfassung!H147&lt;&gt;"",Belegerfassung!H147,"")</f>
        <v/>
      </c>
      <c r="M139" t="str">
        <f>IFERROR(IF(Belegerfassung!E147&lt;&gt;"",VLOOKUP(Belegerfassung!E147,Abfrage!$L$2:$M$15,2,),""),"")</f>
        <v/>
      </c>
      <c r="N139" t="str">
        <f t="shared" si="7"/>
        <v/>
      </c>
      <c r="O139" t="str">
        <f t="shared" si="8"/>
        <v/>
      </c>
      <c r="P139" t="str">
        <f>IF(Belegerfassung!G147&lt;&gt;"",CONCATENATE(Belegerfassung!G147,".pdf"),"")</f>
        <v/>
      </c>
    </row>
    <row r="140" spans="1:16">
      <c r="A140" t="str">
        <f>IF(Belegerfassung!C148&lt;&gt;"",0,"")</f>
        <v/>
      </c>
      <c r="B140" t="str">
        <f>IFERROR(VLOOKUP(Belegerfassung!I148,Konten!A:D,2,FALSE),"")</f>
        <v/>
      </c>
      <c r="C140" t="str">
        <f>IF(A140&lt;&gt;"",TEXT(Belegerfassung!C148,"TT.MM.JJJJ"),"")</f>
        <v/>
      </c>
      <c r="D140" t="str">
        <f>IFERROR(VLOOKUP(Belegerfassung!A148,Abfrage!$E$2:$F$20,2,FALSE),"")</f>
        <v/>
      </c>
      <c r="E140" t="str">
        <f>IF(A140&lt;&gt;"",Belegerfassung!B148,"")</f>
        <v/>
      </c>
      <c r="F140" t="str">
        <f>IF(Belegerfassung!L148="","",IF(Belegerfassung!L148&lt;&gt;"",IF(Belegerfassung!L148&lt;&gt;"",IF(Belegerfassung!J148&lt;&gt;0,VLOOKUP(Belegerfassung!L148,Abfrage!$A$2:$C$19,2,),VLOOKUP(Belegerfassung!L148,Abfrage!$A$2:$C$19,3,)),"")))</f>
        <v/>
      </c>
      <c r="G140" t="str">
        <f t="shared" si="6"/>
        <v/>
      </c>
      <c r="H140" s="31" t="str">
        <f>IF(A140&lt;&gt;"",-Belegerfassung!J148+Belegerfassung!K148,"")</f>
        <v/>
      </c>
      <c r="I140" s="49" t="str">
        <f>IFERROR(IF(H140&lt;&gt;"",Belegerfassung!L148*100,""),IF(OR(Belegerfassung!L148="Leistung EU - Erlöse",Belegerfassung!L148="Lieferungen EU-Erlöse",Belegerfassung!L148="EUST",Belegerfassung!L148="Bauleistungen 20%")=TRUE,"",MID(Belegerfassung!L148,4,2)))</f>
        <v/>
      </c>
      <c r="J140" s="6" t="str">
        <f>IF(A140&lt;&gt;"",LEFT(Belegerfassung!D148,40),"")</f>
        <v/>
      </c>
      <c r="K140" t="str">
        <f>IF(A140&lt;&gt;"",VLOOKUP(D140,Abfrage!$F$2:$G$21,2,FALSE),"")</f>
        <v/>
      </c>
      <c r="L140" s="6" t="str">
        <f>IF(Belegerfassung!H148&lt;&gt;"",Belegerfassung!H148,"")</f>
        <v/>
      </c>
      <c r="M140" t="str">
        <f>IFERROR(IF(Belegerfassung!E148&lt;&gt;"",VLOOKUP(Belegerfassung!E148,Abfrage!$L$2:$M$15,2,),""),"")</f>
        <v/>
      </c>
      <c r="N140" t="str">
        <f t="shared" si="7"/>
        <v/>
      </c>
      <c r="O140" t="str">
        <f t="shared" si="8"/>
        <v/>
      </c>
      <c r="P140" t="str">
        <f>IF(Belegerfassung!G148&lt;&gt;"",CONCATENATE(Belegerfassung!G148,".pdf"),"")</f>
        <v/>
      </c>
    </row>
    <row r="141" spans="1:16">
      <c r="A141" t="str">
        <f>IF(Belegerfassung!C149&lt;&gt;"",0,"")</f>
        <v/>
      </c>
      <c r="B141" t="str">
        <f>IFERROR(VLOOKUP(Belegerfassung!I149,Konten!A:D,2,FALSE),"")</f>
        <v/>
      </c>
      <c r="C141" t="str">
        <f>IF(A141&lt;&gt;"",TEXT(Belegerfassung!C149,"TT.MM.JJJJ"),"")</f>
        <v/>
      </c>
      <c r="D141" t="str">
        <f>IFERROR(VLOOKUP(Belegerfassung!A149,Abfrage!$E$2:$F$20,2,FALSE),"")</f>
        <v/>
      </c>
      <c r="E141" t="str">
        <f>IF(A141&lt;&gt;"",Belegerfassung!B149,"")</f>
        <v/>
      </c>
      <c r="F141" t="str">
        <f>IF(Belegerfassung!L149="","",IF(Belegerfassung!L149&lt;&gt;"",IF(Belegerfassung!L149&lt;&gt;"",IF(Belegerfassung!J149&lt;&gt;0,VLOOKUP(Belegerfassung!L149,Abfrage!$A$2:$C$19,2,),VLOOKUP(Belegerfassung!L149,Abfrage!$A$2:$C$19,3,)),"")))</f>
        <v/>
      </c>
      <c r="G141" t="str">
        <f t="shared" si="6"/>
        <v/>
      </c>
      <c r="H141" s="31" t="str">
        <f>IF(A141&lt;&gt;"",-Belegerfassung!J149+Belegerfassung!K149,"")</f>
        <v/>
      </c>
      <c r="I141" s="49" t="str">
        <f>IFERROR(IF(H141&lt;&gt;"",Belegerfassung!L149*100,""),IF(OR(Belegerfassung!L149="Leistung EU - Erlöse",Belegerfassung!L149="Lieferungen EU-Erlöse",Belegerfassung!L149="EUST",Belegerfassung!L149="Bauleistungen 20%")=TRUE,"",MID(Belegerfassung!L149,4,2)))</f>
        <v/>
      </c>
      <c r="J141" s="6" t="str">
        <f>IF(A141&lt;&gt;"",LEFT(Belegerfassung!D149,40),"")</f>
        <v/>
      </c>
      <c r="K141" t="str">
        <f>IF(A141&lt;&gt;"",VLOOKUP(D141,Abfrage!$F$2:$G$21,2,FALSE),"")</f>
        <v/>
      </c>
      <c r="L141" s="6" t="str">
        <f>IF(Belegerfassung!H149&lt;&gt;"",Belegerfassung!H149,"")</f>
        <v/>
      </c>
      <c r="M141" t="str">
        <f>IFERROR(IF(Belegerfassung!E149&lt;&gt;"",VLOOKUP(Belegerfassung!E149,Abfrage!$L$2:$M$15,2,),""),"")</f>
        <v/>
      </c>
      <c r="N141" t="str">
        <f t="shared" si="7"/>
        <v/>
      </c>
      <c r="O141" t="str">
        <f t="shared" si="8"/>
        <v/>
      </c>
      <c r="P141" t="str">
        <f>IF(Belegerfassung!G149&lt;&gt;"",CONCATENATE(Belegerfassung!G149,".pdf"),"")</f>
        <v/>
      </c>
    </row>
    <row r="142" spans="1:16">
      <c r="A142" t="str">
        <f>IF(Belegerfassung!C150&lt;&gt;"",0,"")</f>
        <v/>
      </c>
      <c r="B142" t="str">
        <f>IFERROR(VLOOKUP(Belegerfassung!I150,Konten!A:D,2,FALSE),"")</f>
        <v/>
      </c>
      <c r="C142" t="str">
        <f>IF(A142&lt;&gt;"",TEXT(Belegerfassung!C150,"TT.MM.JJJJ"),"")</f>
        <v/>
      </c>
      <c r="D142" t="str">
        <f>IFERROR(VLOOKUP(Belegerfassung!A150,Abfrage!$E$2:$F$20,2,FALSE),"")</f>
        <v/>
      </c>
      <c r="E142" t="str">
        <f>IF(A142&lt;&gt;"",Belegerfassung!B150,"")</f>
        <v/>
      </c>
      <c r="F142" t="str">
        <f>IF(Belegerfassung!L150="","",IF(Belegerfassung!L150&lt;&gt;"",IF(Belegerfassung!L150&lt;&gt;"",IF(Belegerfassung!J150&lt;&gt;0,VLOOKUP(Belegerfassung!L150,Abfrage!$A$2:$C$19,2,),VLOOKUP(Belegerfassung!L150,Abfrage!$A$2:$C$19,3,)),"")))</f>
        <v/>
      </c>
      <c r="G142" t="str">
        <f t="shared" si="6"/>
        <v/>
      </c>
      <c r="H142" s="31" t="str">
        <f>IF(A142&lt;&gt;"",-Belegerfassung!J150+Belegerfassung!K150,"")</f>
        <v/>
      </c>
      <c r="I142" s="49" t="str">
        <f>IFERROR(IF(H142&lt;&gt;"",Belegerfassung!L150*100,""),IF(OR(Belegerfassung!L150="Leistung EU - Erlöse",Belegerfassung!L150="Lieferungen EU-Erlöse",Belegerfassung!L150="EUST",Belegerfassung!L150="Bauleistungen 20%")=TRUE,"",MID(Belegerfassung!L150,4,2)))</f>
        <v/>
      </c>
      <c r="J142" s="6" t="str">
        <f>IF(A142&lt;&gt;"",LEFT(Belegerfassung!D150,40),"")</f>
        <v/>
      </c>
      <c r="K142" t="str">
        <f>IF(A142&lt;&gt;"",VLOOKUP(D142,Abfrage!$F$2:$G$21,2,FALSE),"")</f>
        <v/>
      </c>
      <c r="L142" s="6" t="str">
        <f>IF(Belegerfassung!H150&lt;&gt;"",Belegerfassung!H150,"")</f>
        <v/>
      </c>
      <c r="M142" t="str">
        <f>IFERROR(IF(Belegerfassung!E150&lt;&gt;"",VLOOKUP(Belegerfassung!E150,Abfrage!$L$2:$M$15,2,),""),"")</f>
        <v/>
      </c>
      <c r="N142" t="str">
        <f t="shared" si="7"/>
        <v/>
      </c>
      <c r="O142" t="str">
        <f t="shared" si="8"/>
        <v/>
      </c>
      <c r="P142" t="str">
        <f>IF(Belegerfassung!G150&lt;&gt;"",CONCATENATE(Belegerfassung!G150,".pdf"),"")</f>
        <v/>
      </c>
    </row>
    <row r="143" spans="1:16">
      <c r="A143" t="str">
        <f>IF(Belegerfassung!C151&lt;&gt;"",0,"")</f>
        <v/>
      </c>
      <c r="B143" t="str">
        <f>IFERROR(VLOOKUP(Belegerfassung!I151,Konten!A:D,2,FALSE),"")</f>
        <v/>
      </c>
      <c r="C143" t="str">
        <f>IF(A143&lt;&gt;"",TEXT(Belegerfassung!C151,"TT.MM.JJJJ"),"")</f>
        <v/>
      </c>
      <c r="D143" t="str">
        <f>IFERROR(VLOOKUP(Belegerfassung!A151,Abfrage!$E$2:$F$20,2,FALSE),"")</f>
        <v/>
      </c>
      <c r="E143" t="str">
        <f>IF(A143&lt;&gt;"",Belegerfassung!B151,"")</f>
        <v/>
      </c>
      <c r="F143" t="str">
        <f>IF(Belegerfassung!L151="","",IF(Belegerfassung!L151&lt;&gt;"",IF(Belegerfassung!L151&lt;&gt;"",IF(Belegerfassung!J151&lt;&gt;0,VLOOKUP(Belegerfassung!L151,Abfrage!$A$2:$C$19,2,),VLOOKUP(Belegerfassung!L151,Abfrage!$A$2:$C$19,3,)),"")))</f>
        <v/>
      </c>
      <c r="G143" t="str">
        <f t="shared" si="6"/>
        <v/>
      </c>
      <c r="H143" s="31" t="str">
        <f>IF(A143&lt;&gt;"",-Belegerfassung!J151+Belegerfassung!K151,"")</f>
        <v/>
      </c>
      <c r="I143" s="49" t="str">
        <f>IFERROR(IF(H143&lt;&gt;"",Belegerfassung!L151*100,""),IF(OR(Belegerfassung!L151="Leistung EU - Erlöse",Belegerfassung!L151="Lieferungen EU-Erlöse",Belegerfassung!L151="EUST",Belegerfassung!L151="Bauleistungen 20%")=TRUE,"",MID(Belegerfassung!L151,4,2)))</f>
        <v/>
      </c>
      <c r="J143" s="6" t="str">
        <f>IF(A143&lt;&gt;"",LEFT(Belegerfassung!D151,40),"")</f>
        <v/>
      </c>
      <c r="K143" t="str">
        <f>IF(A143&lt;&gt;"",VLOOKUP(D143,Abfrage!$F$2:$G$21,2,FALSE),"")</f>
        <v/>
      </c>
      <c r="L143" s="6" t="str">
        <f>IF(Belegerfassung!H151&lt;&gt;"",Belegerfassung!H151,"")</f>
        <v/>
      </c>
      <c r="M143" t="str">
        <f>IFERROR(IF(Belegerfassung!E151&lt;&gt;"",VLOOKUP(Belegerfassung!E151,Abfrage!$L$2:$M$15,2,),""),"")</f>
        <v/>
      </c>
      <c r="N143" t="str">
        <f t="shared" si="7"/>
        <v/>
      </c>
      <c r="O143" t="str">
        <f t="shared" si="8"/>
        <v/>
      </c>
      <c r="P143" t="str">
        <f>IF(Belegerfassung!G151&lt;&gt;"",CONCATENATE(Belegerfassung!G151,".pdf"),"")</f>
        <v/>
      </c>
    </row>
    <row r="144" spans="1:16">
      <c r="A144" t="str">
        <f>IF(Belegerfassung!C152&lt;&gt;"",0,"")</f>
        <v/>
      </c>
      <c r="B144" t="str">
        <f>IFERROR(VLOOKUP(Belegerfassung!I152,Konten!A:D,2,FALSE),"")</f>
        <v/>
      </c>
      <c r="C144" t="str">
        <f>IF(A144&lt;&gt;"",TEXT(Belegerfassung!C152,"TT.MM.JJJJ"),"")</f>
        <v/>
      </c>
      <c r="D144" t="str">
        <f>IFERROR(VLOOKUP(Belegerfassung!A152,Abfrage!$E$2:$F$20,2,FALSE),"")</f>
        <v/>
      </c>
      <c r="E144" t="str">
        <f>IF(A144&lt;&gt;"",Belegerfassung!B152,"")</f>
        <v/>
      </c>
      <c r="F144" t="str">
        <f>IF(Belegerfassung!L152="","",IF(Belegerfassung!L152&lt;&gt;"",IF(Belegerfassung!L152&lt;&gt;"",IF(Belegerfassung!J152&lt;&gt;0,VLOOKUP(Belegerfassung!L152,Abfrage!$A$2:$C$19,2,),VLOOKUP(Belegerfassung!L152,Abfrage!$A$2:$C$19,3,)),"")))</f>
        <v/>
      </c>
      <c r="G144" t="str">
        <f t="shared" si="6"/>
        <v/>
      </c>
      <c r="H144" s="31" t="str">
        <f>IF(A144&lt;&gt;"",-Belegerfassung!J152+Belegerfassung!K152,"")</f>
        <v/>
      </c>
      <c r="I144" s="49" t="str">
        <f>IFERROR(IF(H144&lt;&gt;"",Belegerfassung!L152*100,""),IF(OR(Belegerfassung!L152="Leistung EU - Erlöse",Belegerfassung!L152="Lieferungen EU-Erlöse",Belegerfassung!L152="EUST",Belegerfassung!L152="Bauleistungen 20%")=TRUE,"",MID(Belegerfassung!L152,4,2)))</f>
        <v/>
      </c>
      <c r="J144" s="6" t="str">
        <f>IF(A144&lt;&gt;"",LEFT(Belegerfassung!D152,40),"")</f>
        <v/>
      </c>
      <c r="K144" t="str">
        <f>IF(A144&lt;&gt;"",VLOOKUP(D144,Abfrage!$F$2:$G$21,2,FALSE),"")</f>
        <v/>
      </c>
      <c r="L144" s="6" t="str">
        <f>IF(Belegerfassung!H152&lt;&gt;"",Belegerfassung!H152,"")</f>
        <v/>
      </c>
      <c r="M144" t="str">
        <f>IFERROR(IF(Belegerfassung!E152&lt;&gt;"",VLOOKUP(Belegerfassung!E152,Abfrage!$L$2:$M$15,2,),""),"")</f>
        <v/>
      </c>
      <c r="N144" t="str">
        <f t="shared" si="7"/>
        <v/>
      </c>
      <c r="O144" t="str">
        <f t="shared" si="8"/>
        <v/>
      </c>
      <c r="P144" t="str">
        <f>IF(Belegerfassung!G152&lt;&gt;"",CONCATENATE(Belegerfassung!G152,".pdf"),"")</f>
        <v/>
      </c>
    </row>
    <row r="145" spans="1:16">
      <c r="A145" t="str">
        <f>IF(Belegerfassung!C153&lt;&gt;"",0,"")</f>
        <v/>
      </c>
      <c r="B145" t="str">
        <f>IFERROR(VLOOKUP(Belegerfassung!I153,Konten!A:D,2,FALSE),"")</f>
        <v/>
      </c>
      <c r="C145" t="str">
        <f>IF(A145&lt;&gt;"",TEXT(Belegerfassung!C153,"TT.MM.JJJJ"),"")</f>
        <v/>
      </c>
      <c r="D145" t="str">
        <f>IFERROR(VLOOKUP(Belegerfassung!A153,Abfrage!$E$2:$F$20,2,FALSE),"")</f>
        <v/>
      </c>
      <c r="E145" t="str">
        <f>IF(A145&lt;&gt;"",Belegerfassung!B153,"")</f>
        <v/>
      </c>
      <c r="F145" t="str">
        <f>IF(Belegerfassung!L153="","",IF(Belegerfassung!L153&lt;&gt;"",IF(Belegerfassung!L153&lt;&gt;"",IF(Belegerfassung!J153&lt;&gt;0,VLOOKUP(Belegerfassung!L153,Abfrage!$A$2:$C$19,2,),VLOOKUP(Belegerfassung!L153,Abfrage!$A$2:$C$19,3,)),"")))</f>
        <v/>
      </c>
      <c r="G145" t="str">
        <f t="shared" si="6"/>
        <v/>
      </c>
      <c r="H145" s="31" t="str">
        <f>IF(A145&lt;&gt;"",-Belegerfassung!J153+Belegerfassung!K153,"")</f>
        <v/>
      </c>
      <c r="I145" s="49" t="str">
        <f>IFERROR(IF(H145&lt;&gt;"",Belegerfassung!L153*100,""),IF(OR(Belegerfassung!L153="Leistung EU - Erlöse",Belegerfassung!L153="Lieferungen EU-Erlöse",Belegerfassung!L153="EUST",Belegerfassung!L153="Bauleistungen 20%")=TRUE,"",MID(Belegerfassung!L153,4,2)))</f>
        <v/>
      </c>
      <c r="J145" s="6" t="str">
        <f>IF(A145&lt;&gt;"",LEFT(Belegerfassung!D153,40),"")</f>
        <v/>
      </c>
      <c r="K145" t="str">
        <f>IF(A145&lt;&gt;"",VLOOKUP(D145,Abfrage!$F$2:$G$21,2,FALSE),"")</f>
        <v/>
      </c>
      <c r="L145" s="6" t="str">
        <f>IF(Belegerfassung!H153&lt;&gt;"",Belegerfassung!H153,"")</f>
        <v/>
      </c>
      <c r="M145" t="str">
        <f>IFERROR(IF(Belegerfassung!E153&lt;&gt;"",VLOOKUP(Belegerfassung!E153,Abfrage!$L$2:$M$15,2,),""),"")</f>
        <v/>
      </c>
      <c r="N145" t="str">
        <f t="shared" si="7"/>
        <v/>
      </c>
      <c r="O145" t="str">
        <f t="shared" si="8"/>
        <v/>
      </c>
      <c r="P145" t="str">
        <f>IF(Belegerfassung!G153&lt;&gt;"",CONCATENATE(Belegerfassung!G153,".pdf"),"")</f>
        <v/>
      </c>
    </row>
    <row r="146" spans="1:16">
      <c r="A146" t="str">
        <f>IF(Belegerfassung!C154&lt;&gt;"",0,"")</f>
        <v/>
      </c>
      <c r="B146" t="str">
        <f>IFERROR(VLOOKUP(Belegerfassung!I154,Konten!A:D,2,FALSE),"")</f>
        <v/>
      </c>
      <c r="C146" t="str">
        <f>IF(A146&lt;&gt;"",TEXT(Belegerfassung!C154,"TT.MM.JJJJ"),"")</f>
        <v/>
      </c>
      <c r="D146" t="str">
        <f>IFERROR(VLOOKUP(Belegerfassung!A154,Abfrage!$E$2:$F$20,2,FALSE),"")</f>
        <v/>
      </c>
      <c r="E146" t="str">
        <f>IF(A146&lt;&gt;"",Belegerfassung!B154,"")</f>
        <v/>
      </c>
      <c r="F146" t="str">
        <f>IF(Belegerfassung!L154="","",IF(Belegerfassung!L154&lt;&gt;"",IF(Belegerfassung!L154&lt;&gt;"",IF(Belegerfassung!J154&lt;&gt;0,VLOOKUP(Belegerfassung!L154,Abfrage!$A$2:$C$19,2,),VLOOKUP(Belegerfassung!L154,Abfrage!$A$2:$C$19,3,)),"")))</f>
        <v/>
      </c>
      <c r="G146" t="str">
        <f t="shared" si="6"/>
        <v/>
      </c>
      <c r="H146" s="31" t="str">
        <f>IF(A146&lt;&gt;"",-Belegerfassung!J154+Belegerfassung!K154,"")</f>
        <v/>
      </c>
      <c r="I146" s="49" t="str">
        <f>IFERROR(IF(H146&lt;&gt;"",Belegerfassung!L154*100,""),IF(OR(Belegerfassung!L154="Leistung EU - Erlöse",Belegerfassung!L154="Lieferungen EU-Erlöse",Belegerfassung!L154="EUST",Belegerfassung!L154="Bauleistungen 20%")=TRUE,"",MID(Belegerfassung!L154,4,2)))</f>
        <v/>
      </c>
      <c r="J146" s="6" t="str">
        <f>IF(A146&lt;&gt;"",LEFT(Belegerfassung!D154,40),"")</f>
        <v/>
      </c>
      <c r="K146" t="str">
        <f>IF(A146&lt;&gt;"",VLOOKUP(D146,Abfrage!$F$2:$G$21,2,FALSE),"")</f>
        <v/>
      </c>
      <c r="L146" s="6" t="str">
        <f>IF(Belegerfassung!H154&lt;&gt;"",Belegerfassung!H154,"")</f>
        <v/>
      </c>
      <c r="M146" t="str">
        <f>IFERROR(IF(Belegerfassung!E154&lt;&gt;"",VLOOKUP(Belegerfassung!E154,Abfrage!$L$2:$M$15,2,),""),"")</f>
        <v/>
      </c>
      <c r="N146" t="str">
        <f t="shared" si="7"/>
        <v/>
      </c>
      <c r="O146" t="str">
        <f t="shared" si="8"/>
        <v/>
      </c>
      <c r="P146" t="str">
        <f>IF(Belegerfassung!G154&lt;&gt;"",CONCATENATE(Belegerfassung!G154,".pdf"),"")</f>
        <v/>
      </c>
    </row>
    <row r="147" spans="1:16">
      <c r="A147" t="str">
        <f>IF(Belegerfassung!C155&lt;&gt;"",0,"")</f>
        <v/>
      </c>
      <c r="B147" t="str">
        <f>IFERROR(VLOOKUP(Belegerfassung!I155,Konten!A:D,2,FALSE),"")</f>
        <v/>
      </c>
      <c r="C147" t="str">
        <f>IF(A147&lt;&gt;"",TEXT(Belegerfassung!C155,"TT.MM.JJJJ"),"")</f>
        <v/>
      </c>
      <c r="D147" t="str">
        <f>IFERROR(VLOOKUP(Belegerfassung!A155,Abfrage!$E$2:$F$20,2,FALSE),"")</f>
        <v/>
      </c>
      <c r="E147" t="str">
        <f>IF(A147&lt;&gt;"",Belegerfassung!B155,"")</f>
        <v/>
      </c>
      <c r="F147" t="str">
        <f>IF(Belegerfassung!L155="","",IF(Belegerfassung!L155&lt;&gt;"",IF(Belegerfassung!L155&lt;&gt;"",IF(Belegerfassung!J155&lt;&gt;0,VLOOKUP(Belegerfassung!L155,Abfrage!$A$2:$C$19,2,),VLOOKUP(Belegerfassung!L155,Abfrage!$A$2:$C$19,3,)),"")))</f>
        <v/>
      </c>
      <c r="G147" t="str">
        <f t="shared" si="6"/>
        <v/>
      </c>
      <c r="H147" s="31" t="str">
        <f>IF(A147&lt;&gt;"",-Belegerfassung!J155+Belegerfassung!K155,"")</f>
        <v/>
      </c>
      <c r="I147" s="49" t="str">
        <f>IFERROR(IF(H147&lt;&gt;"",Belegerfassung!L155*100,""),IF(OR(Belegerfassung!L155="Leistung EU - Erlöse",Belegerfassung!L155="Lieferungen EU-Erlöse",Belegerfassung!L155="EUST",Belegerfassung!L155="Bauleistungen 20%")=TRUE,"",MID(Belegerfassung!L155,4,2)))</f>
        <v/>
      </c>
      <c r="J147" s="6" t="str">
        <f>IF(A147&lt;&gt;"",LEFT(Belegerfassung!D155,40),"")</f>
        <v/>
      </c>
      <c r="K147" t="str">
        <f>IF(A147&lt;&gt;"",VLOOKUP(D147,Abfrage!$F$2:$G$21,2,FALSE),"")</f>
        <v/>
      </c>
      <c r="L147" s="6" t="str">
        <f>IF(Belegerfassung!H155&lt;&gt;"",Belegerfassung!H155,"")</f>
        <v/>
      </c>
      <c r="M147" t="str">
        <f>IFERROR(IF(Belegerfassung!E155&lt;&gt;"",VLOOKUP(Belegerfassung!E155,Abfrage!$L$2:$M$15,2,),""),"")</f>
        <v/>
      </c>
      <c r="N147" t="str">
        <f t="shared" si="7"/>
        <v/>
      </c>
      <c r="O147" t="str">
        <f t="shared" si="8"/>
        <v/>
      </c>
      <c r="P147" t="str">
        <f>IF(Belegerfassung!G155&lt;&gt;"",CONCATENATE(Belegerfassung!G155,".pdf"),"")</f>
        <v/>
      </c>
    </row>
    <row r="148" spans="1:16">
      <c r="A148" t="str">
        <f>IF(Belegerfassung!C156&lt;&gt;"",0,"")</f>
        <v/>
      </c>
      <c r="B148" t="str">
        <f>IFERROR(VLOOKUP(Belegerfassung!I156,Konten!A:D,2,FALSE),"")</f>
        <v/>
      </c>
      <c r="C148" t="str">
        <f>IF(A148&lt;&gt;"",TEXT(Belegerfassung!C156,"TT.MM.JJJJ"),"")</f>
        <v/>
      </c>
      <c r="D148" t="str">
        <f>IFERROR(VLOOKUP(Belegerfassung!A156,Abfrage!$E$2:$F$20,2,FALSE),"")</f>
        <v/>
      </c>
      <c r="E148" t="str">
        <f>IF(A148&lt;&gt;"",Belegerfassung!B156,"")</f>
        <v/>
      </c>
      <c r="F148" t="str">
        <f>IF(Belegerfassung!L156="","",IF(Belegerfassung!L156&lt;&gt;"",IF(Belegerfassung!L156&lt;&gt;"",IF(Belegerfassung!J156&lt;&gt;0,VLOOKUP(Belegerfassung!L156,Abfrage!$A$2:$C$19,2,),VLOOKUP(Belegerfassung!L156,Abfrage!$A$2:$C$19,3,)),"")))</f>
        <v/>
      </c>
      <c r="G148" t="str">
        <f t="shared" si="6"/>
        <v/>
      </c>
      <c r="H148" s="31" t="str">
        <f>IF(A148&lt;&gt;"",-Belegerfassung!J156+Belegerfassung!K156,"")</f>
        <v/>
      </c>
      <c r="I148" s="49" t="str">
        <f>IFERROR(IF(H148&lt;&gt;"",Belegerfassung!L156*100,""),IF(OR(Belegerfassung!L156="Leistung EU - Erlöse",Belegerfassung!L156="Lieferungen EU-Erlöse",Belegerfassung!L156="EUST",Belegerfassung!L156="Bauleistungen 20%")=TRUE,"",MID(Belegerfassung!L156,4,2)))</f>
        <v/>
      </c>
      <c r="J148" s="6" t="str">
        <f>IF(A148&lt;&gt;"",LEFT(Belegerfassung!D156,40),"")</f>
        <v/>
      </c>
      <c r="K148" t="str">
        <f>IF(A148&lt;&gt;"",VLOOKUP(D148,Abfrage!$F$2:$G$21,2,FALSE),"")</f>
        <v/>
      </c>
      <c r="L148" s="6" t="str">
        <f>IF(Belegerfassung!H156&lt;&gt;"",Belegerfassung!H156,"")</f>
        <v/>
      </c>
      <c r="M148" t="str">
        <f>IFERROR(IF(Belegerfassung!E156&lt;&gt;"",VLOOKUP(Belegerfassung!E156,Abfrage!$L$2:$M$15,2,),""),"")</f>
        <v/>
      </c>
      <c r="N148" t="str">
        <f t="shared" si="7"/>
        <v/>
      </c>
      <c r="O148" t="str">
        <f t="shared" si="8"/>
        <v/>
      </c>
      <c r="P148" t="str">
        <f>IF(Belegerfassung!G156&lt;&gt;"",CONCATENATE(Belegerfassung!G156,".pdf"),"")</f>
        <v/>
      </c>
    </row>
    <row r="149" spans="1:16">
      <c r="A149" t="str">
        <f>IF(Belegerfassung!C157&lt;&gt;"",0,"")</f>
        <v/>
      </c>
      <c r="B149" t="str">
        <f>IFERROR(VLOOKUP(Belegerfassung!I157,Konten!A:D,2,FALSE),"")</f>
        <v/>
      </c>
      <c r="C149" t="str">
        <f>IF(A149&lt;&gt;"",TEXT(Belegerfassung!C157,"TT.MM.JJJJ"),"")</f>
        <v/>
      </c>
      <c r="D149" t="str">
        <f>IFERROR(VLOOKUP(Belegerfassung!A157,Abfrage!$E$2:$F$20,2,FALSE),"")</f>
        <v/>
      </c>
      <c r="E149" t="str">
        <f>IF(A149&lt;&gt;"",Belegerfassung!B157,"")</f>
        <v/>
      </c>
      <c r="F149" t="str">
        <f>IF(Belegerfassung!L157="","",IF(Belegerfassung!L157&lt;&gt;"",IF(Belegerfassung!L157&lt;&gt;"",IF(Belegerfassung!J157&lt;&gt;0,VLOOKUP(Belegerfassung!L157,Abfrage!$A$2:$C$19,2,),VLOOKUP(Belegerfassung!L157,Abfrage!$A$2:$C$19,3,)),"")))</f>
        <v/>
      </c>
      <c r="G149" t="str">
        <f t="shared" si="6"/>
        <v/>
      </c>
      <c r="H149" s="31" t="str">
        <f>IF(A149&lt;&gt;"",-Belegerfassung!J157+Belegerfassung!K157,"")</f>
        <v/>
      </c>
      <c r="I149" s="49" t="str">
        <f>IFERROR(IF(H149&lt;&gt;"",Belegerfassung!L157*100,""),IF(OR(Belegerfassung!L157="Leistung EU - Erlöse",Belegerfassung!L157="Lieferungen EU-Erlöse",Belegerfassung!L157="EUST",Belegerfassung!L157="Bauleistungen 20%")=TRUE,"",MID(Belegerfassung!L157,4,2)))</f>
        <v/>
      </c>
      <c r="J149" s="6" t="str">
        <f>IF(A149&lt;&gt;"",LEFT(Belegerfassung!D157,40),"")</f>
        <v/>
      </c>
      <c r="K149" t="str">
        <f>IF(A149&lt;&gt;"",VLOOKUP(D149,Abfrage!$F$2:$G$21,2,FALSE),"")</f>
        <v/>
      </c>
      <c r="L149" s="6" t="str">
        <f>IF(Belegerfassung!H157&lt;&gt;"",Belegerfassung!H157,"")</f>
        <v/>
      </c>
      <c r="M149" t="str">
        <f>IFERROR(IF(Belegerfassung!E157&lt;&gt;"",VLOOKUP(Belegerfassung!E157,Abfrage!$L$2:$M$15,2,),""),"")</f>
        <v/>
      </c>
      <c r="N149" t="str">
        <f t="shared" si="7"/>
        <v/>
      </c>
      <c r="O149" t="str">
        <f t="shared" si="8"/>
        <v/>
      </c>
      <c r="P149" t="str">
        <f>IF(Belegerfassung!G157&lt;&gt;"",CONCATENATE(Belegerfassung!G157,".pdf"),"")</f>
        <v/>
      </c>
    </row>
    <row r="150" spans="1:16">
      <c r="A150" t="str">
        <f>IF(Belegerfassung!C158&lt;&gt;"",0,"")</f>
        <v/>
      </c>
      <c r="B150" t="str">
        <f>IFERROR(VLOOKUP(Belegerfassung!I158,Konten!A:D,2,FALSE),"")</f>
        <v/>
      </c>
      <c r="C150" t="str">
        <f>IF(A150&lt;&gt;"",TEXT(Belegerfassung!C158,"TT.MM.JJJJ"),"")</f>
        <v/>
      </c>
      <c r="D150" t="str">
        <f>IFERROR(VLOOKUP(Belegerfassung!A158,Abfrage!$E$2:$F$20,2,FALSE),"")</f>
        <v/>
      </c>
      <c r="E150" t="str">
        <f>IF(A150&lt;&gt;"",Belegerfassung!B158,"")</f>
        <v/>
      </c>
      <c r="F150" t="str">
        <f>IF(Belegerfassung!L158="","",IF(Belegerfassung!L158&lt;&gt;"",IF(Belegerfassung!L158&lt;&gt;"",IF(Belegerfassung!J158&lt;&gt;0,VLOOKUP(Belegerfassung!L158,Abfrage!$A$2:$C$19,2,),VLOOKUP(Belegerfassung!L158,Abfrage!$A$2:$C$19,3,)),"")))</f>
        <v/>
      </c>
      <c r="G150" t="str">
        <f t="shared" si="6"/>
        <v/>
      </c>
      <c r="H150" s="31" t="str">
        <f>IF(A150&lt;&gt;"",-Belegerfassung!J158+Belegerfassung!K158,"")</f>
        <v/>
      </c>
      <c r="I150" s="49" t="str">
        <f>IFERROR(IF(H150&lt;&gt;"",Belegerfassung!L158*100,""),IF(OR(Belegerfassung!L158="Leistung EU - Erlöse",Belegerfassung!L158="Lieferungen EU-Erlöse",Belegerfassung!L158="EUST",Belegerfassung!L158="Bauleistungen 20%")=TRUE,"",MID(Belegerfassung!L158,4,2)))</f>
        <v/>
      </c>
      <c r="J150" s="6" t="str">
        <f>IF(A150&lt;&gt;"",LEFT(Belegerfassung!D158,40),"")</f>
        <v/>
      </c>
      <c r="K150" t="str">
        <f>IF(A150&lt;&gt;"",VLOOKUP(D150,Abfrage!$F$2:$G$21,2,FALSE),"")</f>
        <v/>
      </c>
      <c r="L150" s="6" t="str">
        <f>IF(Belegerfassung!H158&lt;&gt;"",Belegerfassung!H158,"")</f>
        <v/>
      </c>
      <c r="M150" t="str">
        <f>IFERROR(IF(Belegerfassung!E158&lt;&gt;"",VLOOKUP(Belegerfassung!E158,Abfrage!$L$2:$M$15,2,),""),"")</f>
        <v/>
      </c>
      <c r="N150" t="str">
        <f t="shared" si="7"/>
        <v/>
      </c>
      <c r="O150" t="str">
        <f t="shared" si="8"/>
        <v/>
      </c>
      <c r="P150" t="str">
        <f>IF(Belegerfassung!G158&lt;&gt;"",CONCATENATE(Belegerfassung!G158,".pdf"),"")</f>
        <v/>
      </c>
    </row>
    <row r="151" spans="1:16">
      <c r="A151" t="str">
        <f>IF(Belegerfassung!C159&lt;&gt;"",0,"")</f>
        <v/>
      </c>
      <c r="B151" t="str">
        <f>IFERROR(VLOOKUP(Belegerfassung!I159,Konten!A:D,2,FALSE),"")</f>
        <v/>
      </c>
      <c r="C151" t="str">
        <f>IF(A151&lt;&gt;"",TEXT(Belegerfassung!C159,"TT.MM.JJJJ"),"")</f>
        <v/>
      </c>
      <c r="D151" t="str">
        <f>IFERROR(VLOOKUP(Belegerfassung!A159,Abfrage!$E$2:$F$20,2,FALSE),"")</f>
        <v/>
      </c>
      <c r="E151" t="str">
        <f>IF(A151&lt;&gt;"",Belegerfassung!B159,"")</f>
        <v/>
      </c>
      <c r="F151" t="str">
        <f>IF(Belegerfassung!L159="","",IF(Belegerfassung!L159&lt;&gt;"",IF(Belegerfassung!L159&lt;&gt;"",IF(Belegerfassung!J159&lt;&gt;0,VLOOKUP(Belegerfassung!L159,Abfrage!$A$2:$C$19,2,),VLOOKUP(Belegerfassung!L159,Abfrage!$A$2:$C$19,3,)),"")))</f>
        <v/>
      </c>
      <c r="G151" t="str">
        <f t="shared" si="6"/>
        <v/>
      </c>
      <c r="H151" s="31" t="str">
        <f>IF(A151&lt;&gt;"",-Belegerfassung!J159+Belegerfassung!K159,"")</f>
        <v/>
      </c>
      <c r="I151" s="49" t="str">
        <f>IFERROR(IF(H151&lt;&gt;"",Belegerfassung!L159*100,""),IF(OR(Belegerfassung!L159="Leistung EU - Erlöse",Belegerfassung!L159="Lieferungen EU-Erlöse",Belegerfassung!L159="EUST",Belegerfassung!L159="Bauleistungen 20%")=TRUE,"",MID(Belegerfassung!L159,4,2)))</f>
        <v/>
      </c>
      <c r="J151" s="6" t="str">
        <f>IF(A151&lt;&gt;"",LEFT(Belegerfassung!D159,40),"")</f>
        <v/>
      </c>
      <c r="K151" t="str">
        <f>IF(A151&lt;&gt;"",VLOOKUP(D151,Abfrage!$F$2:$G$21,2,FALSE),"")</f>
        <v/>
      </c>
      <c r="L151" s="6" t="str">
        <f>IF(Belegerfassung!H159&lt;&gt;"",Belegerfassung!H159,"")</f>
        <v/>
      </c>
      <c r="M151" t="str">
        <f>IFERROR(IF(Belegerfassung!E159&lt;&gt;"",VLOOKUP(Belegerfassung!E159,Abfrage!$L$2:$M$15,2,),""),"")</f>
        <v/>
      </c>
      <c r="N151" t="str">
        <f t="shared" si="7"/>
        <v/>
      </c>
      <c r="O151" t="str">
        <f t="shared" si="8"/>
        <v/>
      </c>
      <c r="P151" t="str">
        <f>IF(Belegerfassung!G159&lt;&gt;"",CONCATENATE(Belegerfassung!G159,".pdf"),"")</f>
        <v/>
      </c>
    </row>
    <row r="152" spans="1:16">
      <c r="A152" t="str">
        <f>IF(Belegerfassung!C160&lt;&gt;"",0,"")</f>
        <v/>
      </c>
      <c r="B152" t="str">
        <f>IFERROR(VLOOKUP(Belegerfassung!I160,Konten!A:D,2,FALSE),"")</f>
        <v/>
      </c>
      <c r="C152" t="str">
        <f>IF(A152&lt;&gt;"",TEXT(Belegerfassung!C160,"TT.MM.JJJJ"),"")</f>
        <v/>
      </c>
      <c r="D152" t="str">
        <f>IFERROR(VLOOKUP(Belegerfassung!A160,Abfrage!$E$2:$F$20,2,FALSE),"")</f>
        <v/>
      </c>
      <c r="E152" t="str">
        <f>IF(A152&lt;&gt;"",Belegerfassung!B160,"")</f>
        <v/>
      </c>
      <c r="F152" t="str">
        <f>IF(Belegerfassung!L160="","",IF(Belegerfassung!L160&lt;&gt;"",IF(Belegerfassung!L160&lt;&gt;"",IF(Belegerfassung!J160&lt;&gt;0,VLOOKUP(Belegerfassung!L160,Abfrage!$A$2:$C$19,2,),VLOOKUP(Belegerfassung!L160,Abfrage!$A$2:$C$19,3,)),"")))</f>
        <v/>
      </c>
      <c r="G152" t="str">
        <f t="shared" si="6"/>
        <v/>
      </c>
      <c r="H152" s="31" t="str">
        <f>IF(A152&lt;&gt;"",-Belegerfassung!J160+Belegerfassung!K160,"")</f>
        <v/>
      </c>
      <c r="I152" s="49" t="str">
        <f>IFERROR(IF(H152&lt;&gt;"",Belegerfassung!L160*100,""),IF(OR(Belegerfassung!L160="Leistung EU - Erlöse",Belegerfassung!L160="Lieferungen EU-Erlöse",Belegerfassung!L160="EUST",Belegerfassung!L160="Bauleistungen 20%")=TRUE,"",MID(Belegerfassung!L160,4,2)))</f>
        <v/>
      </c>
      <c r="J152" s="6" t="str">
        <f>IF(A152&lt;&gt;"",LEFT(Belegerfassung!D160,40),"")</f>
        <v/>
      </c>
      <c r="K152" t="str">
        <f>IF(A152&lt;&gt;"",VLOOKUP(D152,Abfrage!$F$2:$G$21,2,FALSE),"")</f>
        <v/>
      </c>
      <c r="L152" s="6" t="str">
        <f>IF(Belegerfassung!H160&lt;&gt;"",Belegerfassung!H160,"")</f>
        <v/>
      </c>
      <c r="M152" t="str">
        <f>IFERROR(IF(Belegerfassung!E160&lt;&gt;"",VLOOKUP(Belegerfassung!E160,Abfrage!$L$2:$M$15,2,),""),"")</f>
        <v/>
      </c>
      <c r="N152" t="str">
        <f t="shared" si="7"/>
        <v/>
      </c>
      <c r="O152" t="str">
        <f t="shared" si="8"/>
        <v/>
      </c>
      <c r="P152" t="str">
        <f>IF(Belegerfassung!G160&lt;&gt;"",CONCATENATE(Belegerfassung!G160,".pdf"),"")</f>
        <v/>
      </c>
    </row>
    <row r="153" spans="1:16">
      <c r="A153" t="str">
        <f>IF(Belegerfassung!C161&lt;&gt;"",0,"")</f>
        <v/>
      </c>
      <c r="B153" t="str">
        <f>IFERROR(VLOOKUP(Belegerfassung!I161,Konten!A:D,2,FALSE),"")</f>
        <v/>
      </c>
      <c r="C153" t="str">
        <f>IF(A153&lt;&gt;"",TEXT(Belegerfassung!C161,"TT.MM.JJJJ"),"")</f>
        <v/>
      </c>
      <c r="D153" t="str">
        <f>IFERROR(VLOOKUP(Belegerfassung!A161,Abfrage!$E$2:$F$20,2,FALSE),"")</f>
        <v/>
      </c>
      <c r="E153" t="str">
        <f>IF(A153&lt;&gt;"",Belegerfassung!B161,"")</f>
        <v/>
      </c>
      <c r="F153" t="str">
        <f>IF(Belegerfassung!L161="","",IF(Belegerfassung!L161&lt;&gt;"",IF(Belegerfassung!L161&lt;&gt;"",IF(Belegerfassung!J161&lt;&gt;0,VLOOKUP(Belegerfassung!L161,Abfrage!$A$2:$C$19,2,),VLOOKUP(Belegerfassung!L161,Abfrage!$A$2:$C$19,3,)),"")))</f>
        <v/>
      </c>
      <c r="G153" t="str">
        <f t="shared" si="6"/>
        <v/>
      </c>
      <c r="H153" s="31" t="str">
        <f>IF(A153&lt;&gt;"",-Belegerfassung!J161+Belegerfassung!K161,"")</f>
        <v/>
      </c>
      <c r="I153" s="49" t="str">
        <f>IFERROR(IF(H153&lt;&gt;"",Belegerfassung!L161*100,""),IF(OR(Belegerfassung!L161="Leistung EU - Erlöse",Belegerfassung!L161="Lieferungen EU-Erlöse",Belegerfassung!L161="EUST",Belegerfassung!L161="Bauleistungen 20%")=TRUE,"",MID(Belegerfassung!L161,4,2)))</f>
        <v/>
      </c>
      <c r="J153" s="6" t="str">
        <f>IF(A153&lt;&gt;"",LEFT(Belegerfassung!D161,40),"")</f>
        <v/>
      </c>
      <c r="K153" t="str">
        <f>IF(A153&lt;&gt;"",VLOOKUP(D153,Abfrage!$F$2:$G$21,2,FALSE),"")</f>
        <v/>
      </c>
      <c r="L153" s="6" t="str">
        <f>IF(Belegerfassung!H161&lt;&gt;"",Belegerfassung!H161,"")</f>
        <v/>
      </c>
      <c r="M153" t="str">
        <f>IFERROR(IF(Belegerfassung!E161&lt;&gt;"",VLOOKUP(Belegerfassung!E161,Abfrage!$L$2:$M$15,2,),""),"")</f>
        <v/>
      </c>
      <c r="N153" t="str">
        <f t="shared" si="7"/>
        <v/>
      </c>
      <c r="O153" t="str">
        <f t="shared" si="8"/>
        <v/>
      </c>
      <c r="P153" t="str">
        <f>IF(Belegerfassung!G161&lt;&gt;"",CONCATENATE(Belegerfassung!G161,".pdf"),"")</f>
        <v/>
      </c>
    </row>
    <row r="154" spans="1:16">
      <c r="A154" t="str">
        <f>IF(Belegerfassung!C162&lt;&gt;"",0,"")</f>
        <v/>
      </c>
      <c r="B154" t="str">
        <f>IFERROR(VLOOKUP(Belegerfassung!I162,Konten!A:D,2,FALSE),"")</f>
        <v/>
      </c>
      <c r="C154" t="str">
        <f>IF(A154&lt;&gt;"",TEXT(Belegerfassung!C162,"TT.MM.JJJJ"),"")</f>
        <v/>
      </c>
      <c r="D154" t="str">
        <f>IFERROR(VLOOKUP(Belegerfassung!A162,Abfrage!$E$2:$F$20,2,FALSE),"")</f>
        <v/>
      </c>
      <c r="E154" t="str">
        <f>IF(A154&lt;&gt;"",Belegerfassung!B162,"")</f>
        <v/>
      </c>
      <c r="F154" t="str">
        <f>IF(Belegerfassung!L162="","",IF(Belegerfassung!L162&lt;&gt;"",IF(Belegerfassung!L162&lt;&gt;"",IF(Belegerfassung!J162&lt;&gt;0,VLOOKUP(Belegerfassung!L162,Abfrage!$A$2:$C$19,2,),VLOOKUP(Belegerfassung!L162,Abfrage!$A$2:$C$19,3,)),"")))</f>
        <v/>
      </c>
      <c r="G154" t="str">
        <f t="shared" si="6"/>
        <v/>
      </c>
      <c r="H154" s="31" t="str">
        <f>IF(A154&lt;&gt;"",-Belegerfassung!J162+Belegerfassung!K162,"")</f>
        <v/>
      </c>
      <c r="I154" s="49" t="str">
        <f>IFERROR(IF(H154&lt;&gt;"",Belegerfassung!L162*100,""),IF(OR(Belegerfassung!L162="Leistung EU - Erlöse",Belegerfassung!L162="Lieferungen EU-Erlöse",Belegerfassung!L162="EUST",Belegerfassung!L162="Bauleistungen 20%")=TRUE,"",MID(Belegerfassung!L162,4,2)))</f>
        <v/>
      </c>
      <c r="J154" s="6" t="str">
        <f>IF(A154&lt;&gt;"",LEFT(Belegerfassung!D162,40),"")</f>
        <v/>
      </c>
      <c r="K154" t="str">
        <f>IF(A154&lt;&gt;"",VLOOKUP(D154,Abfrage!$F$2:$G$21,2,FALSE),"")</f>
        <v/>
      </c>
      <c r="L154" s="6" t="str">
        <f>IF(Belegerfassung!H162&lt;&gt;"",Belegerfassung!H162,"")</f>
        <v/>
      </c>
      <c r="M154" t="str">
        <f>IFERROR(IF(Belegerfassung!E162&lt;&gt;"",VLOOKUP(Belegerfassung!E162,Abfrage!$L$2:$M$15,2,),""),"")</f>
        <v/>
      </c>
      <c r="N154" t="str">
        <f t="shared" si="7"/>
        <v/>
      </c>
      <c r="O154" t="str">
        <f t="shared" si="8"/>
        <v/>
      </c>
      <c r="P154" t="str">
        <f>IF(Belegerfassung!G162&lt;&gt;"",CONCATENATE(Belegerfassung!G162,".pdf"),"")</f>
        <v/>
      </c>
    </row>
    <row r="155" spans="1:16">
      <c r="A155" t="str">
        <f>IF(Belegerfassung!C163&lt;&gt;"",0,"")</f>
        <v/>
      </c>
      <c r="B155" t="str">
        <f>IFERROR(VLOOKUP(Belegerfassung!I163,Konten!A:D,2,FALSE),"")</f>
        <v/>
      </c>
      <c r="C155" t="str">
        <f>IF(A155&lt;&gt;"",TEXT(Belegerfassung!C163,"TT.MM.JJJJ"),"")</f>
        <v/>
      </c>
      <c r="D155" t="str">
        <f>IFERROR(VLOOKUP(Belegerfassung!A163,Abfrage!$E$2:$F$20,2,FALSE),"")</f>
        <v/>
      </c>
      <c r="E155" t="str">
        <f>IF(A155&lt;&gt;"",Belegerfassung!B163,"")</f>
        <v/>
      </c>
      <c r="F155" t="str">
        <f>IF(Belegerfassung!L163="","",IF(Belegerfassung!L163&lt;&gt;"",IF(Belegerfassung!L163&lt;&gt;"",IF(Belegerfassung!J163&lt;&gt;0,VLOOKUP(Belegerfassung!L163,Abfrage!$A$2:$C$19,2,),VLOOKUP(Belegerfassung!L163,Abfrage!$A$2:$C$19,3,)),"")))</f>
        <v/>
      </c>
      <c r="G155" t="str">
        <f t="shared" si="6"/>
        <v/>
      </c>
      <c r="H155" s="31" t="str">
        <f>IF(A155&lt;&gt;"",-Belegerfassung!J163+Belegerfassung!K163,"")</f>
        <v/>
      </c>
      <c r="I155" s="49" t="str">
        <f>IFERROR(IF(H155&lt;&gt;"",Belegerfassung!L163*100,""),IF(OR(Belegerfassung!L163="Leistung EU - Erlöse",Belegerfassung!L163="Lieferungen EU-Erlöse",Belegerfassung!L163="EUST",Belegerfassung!L163="Bauleistungen 20%")=TRUE,"",MID(Belegerfassung!L163,4,2)))</f>
        <v/>
      </c>
      <c r="J155" s="6" t="str">
        <f>IF(A155&lt;&gt;"",LEFT(Belegerfassung!D163,40),"")</f>
        <v/>
      </c>
      <c r="K155" t="str">
        <f>IF(A155&lt;&gt;"",VLOOKUP(D155,Abfrage!$F$2:$G$21,2,FALSE),"")</f>
        <v/>
      </c>
      <c r="L155" s="6" t="str">
        <f>IF(Belegerfassung!H163&lt;&gt;"",Belegerfassung!H163,"")</f>
        <v/>
      </c>
      <c r="M155" t="str">
        <f>IFERROR(IF(Belegerfassung!E163&lt;&gt;"",VLOOKUP(Belegerfassung!E163,Abfrage!$L$2:$M$15,2,),""),"")</f>
        <v/>
      </c>
      <c r="N155" t="str">
        <f t="shared" si="7"/>
        <v/>
      </c>
      <c r="O155" t="str">
        <f t="shared" si="8"/>
        <v/>
      </c>
      <c r="P155" t="str">
        <f>IF(Belegerfassung!G163&lt;&gt;"",CONCATENATE(Belegerfassung!G163,".pdf"),"")</f>
        <v/>
      </c>
    </row>
    <row r="156" spans="1:16">
      <c r="A156" t="str">
        <f>IF(Belegerfassung!C164&lt;&gt;"",0,"")</f>
        <v/>
      </c>
      <c r="B156" t="str">
        <f>IFERROR(VLOOKUP(Belegerfassung!I164,Konten!A:D,2,FALSE),"")</f>
        <v/>
      </c>
      <c r="C156" t="str">
        <f>IF(A156&lt;&gt;"",TEXT(Belegerfassung!C164,"TT.MM.JJJJ"),"")</f>
        <v/>
      </c>
      <c r="D156" t="str">
        <f>IFERROR(VLOOKUP(Belegerfassung!A164,Abfrage!$E$2:$F$20,2,FALSE),"")</f>
        <v/>
      </c>
      <c r="E156" t="str">
        <f>IF(A156&lt;&gt;"",Belegerfassung!B164,"")</f>
        <v/>
      </c>
      <c r="F156" t="str">
        <f>IF(Belegerfassung!L164="","",IF(Belegerfassung!L164&lt;&gt;"",IF(Belegerfassung!L164&lt;&gt;"",IF(Belegerfassung!J164&lt;&gt;0,VLOOKUP(Belegerfassung!L164,Abfrage!$A$2:$C$19,2,),VLOOKUP(Belegerfassung!L164,Abfrage!$A$2:$C$19,3,)),"")))</f>
        <v/>
      </c>
      <c r="G156" t="str">
        <f t="shared" si="6"/>
        <v/>
      </c>
      <c r="H156" s="31" t="str">
        <f>IF(A156&lt;&gt;"",-Belegerfassung!J164+Belegerfassung!K164,"")</f>
        <v/>
      </c>
      <c r="I156" s="49" t="str">
        <f>IFERROR(IF(H156&lt;&gt;"",Belegerfassung!L164*100,""),IF(OR(Belegerfassung!L164="Leistung EU - Erlöse",Belegerfassung!L164="Lieferungen EU-Erlöse",Belegerfassung!L164="EUST",Belegerfassung!L164="Bauleistungen 20%")=TRUE,"",MID(Belegerfassung!L164,4,2)))</f>
        <v/>
      </c>
      <c r="J156" s="6" t="str">
        <f>IF(A156&lt;&gt;"",LEFT(Belegerfassung!D164,40),"")</f>
        <v/>
      </c>
      <c r="K156" t="str">
        <f>IF(A156&lt;&gt;"",VLOOKUP(D156,Abfrage!$F$2:$G$21,2,FALSE),"")</f>
        <v/>
      </c>
      <c r="L156" s="6" t="str">
        <f>IF(Belegerfassung!H164&lt;&gt;"",Belegerfassung!H164,"")</f>
        <v/>
      </c>
      <c r="M156" t="str">
        <f>IFERROR(IF(Belegerfassung!E164&lt;&gt;"",VLOOKUP(Belegerfassung!E164,Abfrage!$L$2:$M$15,2,),""),"")</f>
        <v/>
      </c>
      <c r="N156" t="str">
        <f t="shared" si="7"/>
        <v/>
      </c>
      <c r="O156" t="str">
        <f t="shared" si="8"/>
        <v/>
      </c>
      <c r="P156" t="str">
        <f>IF(Belegerfassung!G164&lt;&gt;"",CONCATENATE(Belegerfassung!G164,".pdf"),"")</f>
        <v/>
      </c>
    </row>
    <row r="157" spans="1:16">
      <c r="A157" t="str">
        <f>IF(Belegerfassung!C165&lt;&gt;"",0,"")</f>
        <v/>
      </c>
      <c r="B157" t="str">
        <f>IFERROR(VLOOKUP(Belegerfassung!I165,Konten!A:D,2,FALSE),"")</f>
        <v/>
      </c>
      <c r="C157" t="str">
        <f>IF(A157&lt;&gt;"",TEXT(Belegerfassung!C165,"TT.MM.JJJJ"),"")</f>
        <v/>
      </c>
      <c r="D157" t="str">
        <f>IFERROR(VLOOKUP(Belegerfassung!A165,Abfrage!$E$2:$F$20,2,FALSE),"")</f>
        <v/>
      </c>
      <c r="E157" t="str">
        <f>IF(A157&lt;&gt;"",Belegerfassung!B165,"")</f>
        <v/>
      </c>
      <c r="F157" t="str">
        <f>IF(Belegerfassung!L165="","",IF(Belegerfassung!L165&lt;&gt;"",IF(Belegerfassung!L165&lt;&gt;"",IF(Belegerfassung!J165&lt;&gt;0,VLOOKUP(Belegerfassung!L165,Abfrage!$A$2:$C$19,2,),VLOOKUP(Belegerfassung!L165,Abfrage!$A$2:$C$19,3,)),"")))</f>
        <v/>
      </c>
      <c r="G157" t="str">
        <f t="shared" si="6"/>
        <v/>
      </c>
      <c r="H157" s="31" t="str">
        <f>IF(A157&lt;&gt;"",-Belegerfassung!J165+Belegerfassung!K165,"")</f>
        <v/>
      </c>
      <c r="I157" s="49" t="str">
        <f>IFERROR(IF(H157&lt;&gt;"",Belegerfassung!L165*100,""),IF(OR(Belegerfassung!L165="Leistung EU - Erlöse",Belegerfassung!L165="Lieferungen EU-Erlöse",Belegerfassung!L165="EUST",Belegerfassung!L165="Bauleistungen 20%")=TRUE,"",MID(Belegerfassung!L165,4,2)))</f>
        <v/>
      </c>
      <c r="J157" s="6" t="str">
        <f>IF(A157&lt;&gt;"",LEFT(Belegerfassung!D165,40),"")</f>
        <v/>
      </c>
      <c r="K157" t="str">
        <f>IF(A157&lt;&gt;"",VLOOKUP(D157,Abfrage!$F$2:$G$21,2,FALSE),"")</f>
        <v/>
      </c>
      <c r="L157" s="6" t="str">
        <f>IF(Belegerfassung!H165&lt;&gt;"",Belegerfassung!H165,"")</f>
        <v/>
      </c>
      <c r="M157" t="str">
        <f>IFERROR(IF(Belegerfassung!E165&lt;&gt;"",VLOOKUP(Belegerfassung!E165,Abfrage!$L$2:$M$15,2,),""),"")</f>
        <v/>
      </c>
      <c r="N157" t="str">
        <f t="shared" si="7"/>
        <v/>
      </c>
      <c r="O157" t="str">
        <f t="shared" si="8"/>
        <v/>
      </c>
      <c r="P157" t="str">
        <f>IF(Belegerfassung!G165&lt;&gt;"",CONCATENATE(Belegerfassung!G165,".pdf"),"")</f>
        <v/>
      </c>
    </row>
    <row r="158" spans="1:16">
      <c r="A158" t="str">
        <f>IF(Belegerfassung!C166&lt;&gt;"",0,"")</f>
        <v/>
      </c>
      <c r="B158" t="str">
        <f>IFERROR(VLOOKUP(Belegerfassung!I166,Konten!A:D,2,FALSE),"")</f>
        <v/>
      </c>
      <c r="C158" t="str">
        <f>IF(A158&lt;&gt;"",TEXT(Belegerfassung!C166,"TT.MM.JJJJ"),"")</f>
        <v/>
      </c>
      <c r="D158" t="str">
        <f>IFERROR(VLOOKUP(Belegerfassung!A166,Abfrage!$E$2:$F$20,2,FALSE),"")</f>
        <v/>
      </c>
      <c r="E158" t="str">
        <f>IF(A158&lt;&gt;"",Belegerfassung!B166,"")</f>
        <v/>
      </c>
      <c r="F158" t="str">
        <f>IF(Belegerfassung!L166="","",IF(Belegerfassung!L166&lt;&gt;"",IF(Belegerfassung!L166&lt;&gt;"",IF(Belegerfassung!J166&lt;&gt;0,VLOOKUP(Belegerfassung!L166,Abfrage!$A$2:$C$19,2,),VLOOKUP(Belegerfassung!L166,Abfrage!$A$2:$C$19,3,)),"")))</f>
        <v/>
      </c>
      <c r="G158" t="str">
        <f t="shared" si="6"/>
        <v/>
      </c>
      <c r="H158" s="31" t="str">
        <f>IF(A158&lt;&gt;"",-Belegerfassung!J166+Belegerfassung!K166,"")</f>
        <v/>
      </c>
      <c r="I158" s="49" t="str">
        <f>IFERROR(IF(H158&lt;&gt;"",Belegerfassung!L166*100,""),IF(OR(Belegerfassung!L166="Leistung EU - Erlöse",Belegerfassung!L166="Lieferungen EU-Erlöse",Belegerfassung!L166="EUST",Belegerfassung!L166="Bauleistungen 20%")=TRUE,"",MID(Belegerfassung!L166,4,2)))</f>
        <v/>
      </c>
      <c r="J158" s="6" t="str">
        <f>IF(A158&lt;&gt;"",LEFT(Belegerfassung!D166,40),"")</f>
        <v/>
      </c>
      <c r="K158" t="str">
        <f>IF(A158&lt;&gt;"",VLOOKUP(D158,Abfrage!$F$2:$G$21,2,FALSE),"")</f>
        <v/>
      </c>
      <c r="L158" s="6" t="str">
        <f>IF(Belegerfassung!H166&lt;&gt;"",Belegerfassung!H166,"")</f>
        <v/>
      </c>
      <c r="M158" t="str">
        <f>IFERROR(IF(Belegerfassung!E166&lt;&gt;"",VLOOKUP(Belegerfassung!E166,Abfrage!$L$2:$M$15,2,),""),"")</f>
        <v/>
      </c>
      <c r="N158" t="str">
        <f t="shared" si="7"/>
        <v/>
      </c>
      <c r="O158" t="str">
        <f t="shared" si="8"/>
        <v/>
      </c>
      <c r="P158" t="str">
        <f>IF(Belegerfassung!G166&lt;&gt;"",CONCATENATE(Belegerfassung!G166,".pdf"),"")</f>
        <v/>
      </c>
    </row>
    <row r="159" spans="1:16">
      <c r="A159" t="str">
        <f>IF(Belegerfassung!C167&lt;&gt;"",0,"")</f>
        <v/>
      </c>
      <c r="B159" t="str">
        <f>IFERROR(VLOOKUP(Belegerfassung!I167,Konten!A:D,2,FALSE),"")</f>
        <v/>
      </c>
      <c r="C159" t="str">
        <f>IF(A159&lt;&gt;"",TEXT(Belegerfassung!C167,"TT.MM.JJJJ"),"")</f>
        <v/>
      </c>
      <c r="D159" t="str">
        <f>IFERROR(VLOOKUP(Belegerfassung!A167,Abfrage!$E$2:$F$20,2,FALSE),"")</f>
        <v/>
      </c>
      <c r="E159" t="str">
        <f>IF(A159&lt;&gt;"",Belegerfassung!B167,"")</f>
        <v/>
      </c>
      <c r="F159" t="str">
        <f>IF(Belegerfassung!L167="","",IF(Belegerfassung!L167&lt;&gt;"",IF(Belegerfassung!L167&lt;&gt;"",IF(Belegerfassung!J167&lt;&gt;0,VLOOKUP(Belegerfassung!L167,Abfrage!$A$2:$C$19,2,),VLOOKUP(Belegerfassung!L167,Abfrage!$A$2:$C$19,3,)),"")))</f>
        <v/>
      </c>
      <c r="G159" t="str">
        <f t="shared" si="6"/>
        <v/>
      </c>
      <c r="H159" s="31" t="str">
        <f>IF(A159&lt;&gt;"",-Belegerfassung!J167+Belegerfassung!K167,"")</f>
        <v/>
      </c>
      <c r="I159" s="49" t="str">
        <f>IFERROR(IF(H159&lt;&gt;"",Belegerfassung!L167*100,""),IF(OR(Belegerfassung!L167="Leistung EU - Erlöse",Belegerfassung!L167="Lieferungen EU-Erlöse",Belegerfassung!L167="EUST",Belegerfassung!L167="Bauleistungen 20%")=TRUE,"",MID(Belegerfassung!L167,4,2)))</f>
        <v/>
      </c>
      <c r="J159" s="6" t="str">
        <f>IF(A159&lt;&gt;"",LEFT(Belegerfassung!D167,40),"")</f>
        <v/>
      </c>
      <c r="K159" t="str">
        <f>IF(A159&lt;&gt;"",VLOOKUP(D159,Abfrage!$F$2:$G$21,2,FALSE),"")</f>
        <v/>
      </c>
      <c r="L159" s="6" t="str">
        <f>IF(Belegerfassung!H167&lt;&gt;"",Belegerfassung!H167,"")</f>
        <v/>
      </c>
      <c r="M159" t="str">
        <f>IFERROR(IF(Belegerfassung!E167&lt;&gt;"",VLOOKUP(Belegerfassung!E167,Abfrage!$L$2:$M$15,2,),""),"")</f>
        <v/>
      </c>
      <c r="N159" t="str">
        <f t="shared" si="7"/>
        <v/>
      </c>
      <c r="O159" t="str">
        <f t="shared" si="8"/>
        <v/>
      </c>
      <c r="P159" t="str">
        <f>IF(Belegerfassung!G167&lt;&gt;"",CONCATENATE(Belegerfassung!G167,".pdf"),"")</f>
        <v/>
      </c>
    </row>
    <row r="160" spans="1:16">
      <c r="A160" t="str">
        <f>IF(Belegerfassung!C168&lt;&gt;"",0,"")</f>
        <v/>
      </c>
      <c r="B160" t="str">
        <f>IFERROR(VLOOKUP(Belegerfassung!I168,Konten!A:D,2,FALSE),"")</f>
        <v/>
      </c>
      <c r="C160" t="str">
        <f>IF(A160&lt;&gt;"",TEXT(Belegerfassung!C168,"TT.MM.JJJJ"),"")</f>
        <v/>
      </c>
      <c r="D160" t="str">
        <f>IFERROR(VLOOKUP(Belegerfassung!A168,Abfrage!$E$2:$F$20,2,FALSE),"")</f>
        <v/>
      </c>
      <c r="E160" t="str">
        <f>IF(A160&lt;&gt;"",Belegerfassung!B168,"")</f>
        <v/>
      </c>
      <c r="F160" t="str">
        <f>IF(Belegerfassung!L168="","",IF(Belegerfassung!L168&lt;&gt;"",IF(Belegerfassung!L168&lt;&gt;"",IF(Belegerfassung!J168&lt;&gt;0,VLOOKUP(Belegerfassung!L168,Abfrage!$A$2:$C$19,2,),VLOOKUP(Belegerfassung!L168,Abfrage!$A$2:$C$19,3,)),"")))</f>
        <v/>
      </c>
      <c r="G160" t="str">
        <f t="shared" si="6"/>
        <v/>
      </c>
      <c r="H160" s="31" t="str">
        <f>IF(A160&lt;&gt;"",-Belegerfassung!J168+Belegerfassung!K168,"")</f>
        <v/>
      </c>
      <c r="I160" s="49" t="str">
        <f>IFERROR(IF(H160&lt;&gt;"",Belegerfassung!L168*100,""),IF(OR(Belegerfassung!L168="Leistung EU - Erlöse",Belegerfassung!L168="Lieferungen EU-Erlöse",Belegerfassung!L168="EUST",Belegerfassung!L168="Bauleistungen 20%")=TRUE,"",MID(Belegerfassung!L168,4,2)))</f>
        <v/>
      </c>
      <c r="J160" s="6" t="str">
        <f>IF(A160&lt;&gt;"",LEFT(Belegerfassung!D168,40),"")</f>
        <v/>
      </c>
      <c r="K160" t="str">
        <f>IF(A160&lt;&gt;"",VLOOKUP(D160,Abfrage!$F$2:$G$21,2,FALSE),"")</f>
        <v/>
      </c>
      <c r="L160" s="6" t="str">
        <f>IF(Belegerfassung!H168&lt;&gt;"",Belegerfassung!H168,"")</f>
        <v/>
      </c>
      <c r="M160" t="str">
        <f>IFERROR(IF(Belegerfassung!E168&lt;&gt;"",VLOOKUP(Belegerfassung!E168,Abfrage!$L$2:$M$15,2,),""),"")</f>
        <v/>
      </c>
      <c r="N160" t="str">
        <f t="shared" si="7"/>
        <v/>
      </c>
      <c r="O160" t="str">
        <f t="shared" si="8"/>
        <v/>
      </c>
      <c r="P160" t="str">
        <f>IF(Belegerfassung!G168&lt;&gt;"",CONCATENATE(Belegerfassung!G168,".pdf"),"")</f>
        <v/>
      </c>
    </row>
    <row r="161" spans="1:16">
      <c r="A161" t="str">
        <f>IF(Belegerfassung!C169&lt;&gt;"",0,"")</f>
        <v/>
      </c>
      <c r="B161" t="str">
        <f>IFERROR(VLOOKUP(Belegerfassung!I169,Konten!A:D,2,FALSE),"")</f>
        <v/>
      </c>
      <c r="C161" t="str">
        <f>IF(A161&lt;&gt;"",TEXT(Belegerfassung!C169,"TT.MM.JJJJ"),"")</f>
        <v/>
      </c>
      <c r="D161" t="str">
        <f>IFERROR(VLOOKUP(Belegerfassung!A169,Abfrage!$E$2:$F$20,2,FALSE),"")</f>
        <v/>
      </c>
      <c r="E161" t="str">
        <f>IF(A161&lt;&gt;"",Belegerfassung!B169,"")</f>
        <v/>
      </c>
      <c r="F161" t="str">
        <f>IF(Belegerfassung!L169="","",IF(Belegerfassung!L169&lt;&gt;"",IF(Belegerfassung!L169&lt;&gt;"",IF(Belegerfassung!J169&lt;&gt;0,VLOOKUP(Belegerfassung!L169,Abfrage!$A$2:$C$19,2,),VLOOKUP(Belegerfassung!L169,Abfrage!$A$2:$C$19,3,)),"")))</f>
        <v/>
      </c>
      <c r="G161" t="str">
        <f t="shared" si="6"/>
        <v/>
      </c>
      <c r="H161" s="31" t="str">
        <f>IF(A161&lt;&gt;"",-Belegerfassung!J169+Belegerfassung!K169,"")</f>
        <v/>
      </c>
      <c r="I161" s="49" t="str">
        <f>IFERROR(IF(H161&lt;&gt;"",Belegerfassung!L169*100,""),IF(OR(Belegerfassung!L169="Leistung EU - Erlöse",Belegerfassung!L169="Lieferungen EU-Erlöse",Belegerfassung!L169="EUST",Belegerfassung!L169="Bauleistungen 20%")=TRUE,"",MID(Belegerfassung!L169,4,2)))</f>
        <v/>
      </c>
      <c r="J161" s="6" t="str">
        <f>IF(A161&lt;&gt;"",LEFT(Belegerfassung!D169,40),"")</f>
        <v/>
      </c>
      <c r="K161" t="str">
        <f>IF(A161&lt;&gt;"",VLOOKUP(D161,Abfrage!$F$2:$G$21,2,FALSE),"")</f>
        <v/>
      </c>
      <c r="L161" s="6" t="str">
        <f>IF(Belegerfassung!H169&lt;&gt;"",Belegerfassung!H169,"")</f>
        <v/>
      </c>
      <c r="M161" t="str">
        <f>IFERROR(IF(Belegerfassung!E169&lt;&gt;"",VLOOKUP(Belegerfassung!E169,Abfrage!$L$2:$M$15,2,),""),"")</f>
        <v/>
      </c>
      <c r="N161" t="str">
        <f t="shared" si="7"/>
        <v/>
      </c>
      <c r="O161" t="str">
        <f t="shared" si="8"/>
        <v/>
      </c>
      <c r="P161" t="str">
        <f>IF(Belegerfassung!G169&lt;&gt;"",CONCATENATE(Belegerfassung!G169,".pdf"),"")</f>
        <v/>
      </c>
    </row>
    <row r="162" spans="1:16">
      <c r="A162" t="str">
        <f>IF(Belegerfassung!C170&lt;&gt;"",0,"")</f>
        <v/>
      </c>
      <c r="B162" t="str">
        <f>IFERROR(VLOOKUP(Belegerfassung!I170,Konten!A:D,2,FALSE),"")</f>
        <v/>
      </c>
      <c r="C162" t="str">
        <f>IF(A162&lt;&gt;"",TEXT(Belegerfassung!C170,"TT.MM.JJJJ"),"")</f>
        <v/>
      </c>
      <c r="D162" t="str">
        <f>IFERROR(VLOOKUP(Belegerfassung!A170,Abfrage!$E$2:$F$20,2,FALSE),"")</f>
        <v/>
      </c>
      <c r="E162" t="str">
        <f>IF(A162&lt;&gt;"",Belegerfassung!B170,"")</f>
        <v/>
      </c>
      <c r="F162" t="str">
        <f>IF(Belegerfassung!L170="","",IF(Belegerfassung!L170&lt;&gt;"",IF(Belegerfassung!L170&lt;&gt;"",IF(Belegerfassung!J170&lt;&gt;0,VLOOKUP(Belegerfassung!L170,Abfrage!$A$2:$C$19,2,),VLOOKUP(Belegerfassung!L170,Abfrage!$A$2:$C$19,3,)),"")))</f>
        <v/>
      </c>
      <c r="G162" t="str">
        <f t="shared" si="6"/>
        <v/>
      </c>
      <c r="H162" s="31" t="str">
        <f>IF(A162&lt;&gt;"",-Belegerfassung!J170+Belegerfassung!K170,"")</f>
        <v/>
      </c>
      <c r="I162" s="49" t="str">
        <f>IFERROR(IF(H162&lt;&gt;"",Belegerfassung!L170*100,""),IF(OR(Belegerfassung!L170="Leistung EU - Erlöse",Belegerfassung!L170="Lieferungen EU-Erlöse",Belegerfassung!L170="EUST",Belegerfassung!L170="Bauleistungen 20%")=TRUE,"",MID(Belegerfassung!L170,4,2)))</f>
        <v/>
      </c>
      <c r="J162" s="6" t="str">
        <f>IF(A162&lt;&gt;"",LEFT(Belegerfassung!D170,40),"")</f>
        <v/>
      </c>
      <c r="K162" t="str">
        <f>IF(A162&lt;&gt;"",VLOOKUP(D162,Abfrage!$F$2:$G$21,2,FALSE),"")</f>
        <v/>
      </c>
      <c r="L162" s="6" t="str">
        <f>IF(Belegerfassung!H170&lt;&gt;"",Belegerfassung!H170,"")</f>
        <v/>
      </c>
      <c r="M162" t="str">
        <f>IFERROR(IF(Belegerfassung!E170&lt;&gt;"",VLOOKUP(Belegerfassung!E170,Abfrage!$L$2:$M$15,2,),""),"")</f>
        <v/>
      </c>
      <c r="N162" t="str">
        <f t="shared" si="7"/>
        <v/>
      </c>
      <c r="O162" t="str">
        <f t="shared" si="8"/>
        <v/>
      </c>
      <c r="P162" t="str">
        <f>IF(Belegerfassung!G170&lt;&gt;"",CONCATENATE(Belegerfassung!G170,".pdf"),"")</f>
        <v/>
      </c>
    </row>
    <row r="163" spans="1:16">
      <c r="A163" t="str">
        <f>IF(Belegerfassung!C171&lt;&gt;"",0,"")</f>
        <v/>
      </c>
      <c r="B163" t="str">
        <f>IFERROR(VLOOKUP(Belegerfassung!I171,Konten!A:D,2,FALSE),"")</f>
        <v/>
      </c>
      <c r="C163" t="str">
        <f>IF(A163&lt;&gt;"",TEXT(Belegerfassung!C171,"TT.MM.JJJJ"),"")</f>
        <v/>
      </c>
      <c r="D163" t="str">
        <f>IFERROR(VLOOKUP(Belegerfassung!A171,Abfrage!$E$2:$F$20,2,FALSE),"")</f>
        <v/>
      </c>
      <c r="E163" t="str">
        <f>IF(A163&lt;&gt;"",Belegerfassung!B171,"")</f>
        <v/>
      </c>
      <c r="F163" t="str">
        <f>IF(Belegerfassung!L171="","",IF(Belegerfassung!L171&lt;&gt;"",IF(Belegerfassung!L171&lt;&gt;"",IF(Belegerfassung!J171&lt;&gt;0,VLOOKUP(Belegerfassung!L171,Abfrage!$A$2:$C$19,2,),VLOOKUP(Belegerfassung!L171,Abfrage!$A$2:$C$19,3,)),"")))</f>
        <v/>
      </c>
      <c r="G163" t="str">
        <f t="shared" si="6"/>
        <v/>
      </c>
      <c r="H163" s="31" t="str">
        <f>IF(A163&lt;&gt;"",-Belegerfassung!J171+Belegerfassung!K171,"")</f>
        <v/>
      </c>
      <c r="I163" s="49" t="str">
        <f>IFERROR(IF(H163&lt;&gt;"",Belegerfassung!L171*100,""),IF(OR(Belegerfassung!L171="Leistung EU - Erlöse",Belegerfassung!L171="Lieferungen EU-Erlöse",Belegerfassung!L171="EUST",Belegerfassung!L171="Bauleistungen 20%")=TRUE,"",MID(Belegerfassung!L171,4,2)))</f>
        <v/>
      </c>
      <c r="J163" s="6" t="str">
        <f>IF(A163&lt;&gt;"",LEFT(Belegerfassung!D171,40),"")</f>
        <v/>
      </c>
      <c r="K163" t="str">
        <f>IF(A163&lt;&gt;"",VLOOKUP(D163,Abfrage!$F$2:$G$21,2,FALSE),"")</f>
        <v/>
      </c>
      <c r="L163" s="6" t="str">
        <f>IF(Belegerfassung!H171&lt;&gt;"",Belegerfassung!H171,"")</f>
        <v/>
      </c>
      <c r="M163" t="str">
        <f>IFERROR(IF(Belegerfassung!E171&lt;&gt;"",VLOOKUP(Belegerfassung!E171,Abfrage!$L$2:$M$15,2,),""),"")</f>
        <v/>
      </c>
      <c r="N163" t="str">
        <f t="shared" si="7"/>
        <v/>
      </c>
      <c r="O163" t="str">
        <f t="shared" si="8"/>
        <v/>
      </c>
      <c r="P163" t="str">
        <f>IF(Belegerfassung!G171&lt;&gt;"",CONCATENATE(Belegerfassung!G171,".pdf"),"")</f>
        <v/>
      </c>
    </row>
    <row r="164" spans="1:16">
      <c r="A164" t="str">
        <f>IF(Belegerfassung!C172&lt;&gt;"",0,"")</f>
        <v/>
      </c>
      <c r="B164" t="str">
        <f>IFERROR(VLOOKUP(Belegerfassung!I172,Konten!A:D,2,FALSE),"")</f>
        <v/>
      </c>
      <c r="C164" t="str">
        <f>IF(A164&lt;&gt;"",TEXT(Belegerfassung!C172,"TT.MM.JJJJ"),"")</f>
        <v/>
      </c>
      <c r="D164" t="str">
        <f>IFERROR(VLOOKUP(Belegerfassung!A172,Abfrage!$E$2:$F$20,2,FALSE),"")</f>
        <v/>
      </c>
      <c r="E164" t="str">
        <f>IF(A164&lt;&gt;"",Belegerfassung!B172,"")</f>
        <v/>
      </c>
      <c r="F164" t="str">
        <f>IF(Belegerfassung!L172="","",IF(Belegerfassung!L172&lt;&gt;"",IF(Belegerfassung!L172&lt;&gt;"",IF(Belegerfassung!J172&lt;&gt;0,VLOOKUP(Belegerfassung!L172,Abfrage!$A$2:$C$19,2,),VLOOKUP(Belegerfassung!L172,Abfrage!$A$2:$C$19,3,)),"")))</f>
        <v/>
      </c>
      <c r="G164" t="str">
        <f t="shared" si="6"/>
        <v/>
      </c>
      <c r="H164" s="31" t="str">
        <f>IF(A164&lt;&gt;"",-Belegerfassung!J172+Belegerfassung!K172,"")</f>
        <v/>
      </c>
      <c r="I164" s="49" t="str">
        <f>IFERROR(IF(H164&lt;&gt;"",Belegerfassung!L172*100,""),IF(OR(Belegerfassung!L172="Leistung EU - Erlöse",Belegerfassung!L172="Lieferungen EU-Erlöse",Belegerfassung!L172="EUST",Belegerfassung!L172="Bauleistungen 20%")=TRUE,"",MID(Belegerfassung!L172,4,2)))</f>
        <v/>
      </c>
      <c r="J164" s="6" t="str">
        <f>IF(A164&lt;&gt;"",LEFT(Belegerfassung!D172,40),"")</f>
        <v/>
      </c>
      <c r="K164" t="str">
        <f>IF(A164&lt;&gt;"",VLOOKUP(D164,Abfrage!$F$2:$G$21,2,FALSE),"")</f>
        <v/>
      </c>
      <c r="L164" s="6" t="str">
        <f>IF(Belegerfassung!H172&lt;&gt;"",Belegerfassung!H172,"")</f>
        <v/>
      </c>
      <c r="M164" t="str">
        <f>IFERROR(IF(Belegerfassung!E172&lt;&gt;"",VLOOKUP(Belegerfassung!E172,Abfrage!$L$2:$M$15,2,),""),"")</f>
        <v/>
      </c>
      <c r="N164" t="str">
        <f t="shared" si="7"/>
        <v/>
      </c>
      <c r="O164" t="str">
        <f t="shared" si="8"/>
        <v/>
      </c>
      <c r="P164" t="str">
        <f>IF(Belegerfassung!G172&lt;&gt;"",CONCATENATE(Belegerfassung!G172,".pdf"),"")</f>
        <v/>
      </c>
    </row>
    <row r="165" spans="1:16">
      <c r="A165" t="str">
        <f>IF(Belegerfassung!C173&lt;&gt;"",0,"")</f>
        <v/>
      </c>
      <c r="B165" t="str">
        <f>IFERROR(VLOOKUP(Belegerfassung!I173,Konten!A:D,2,FALSE),"")</f>
        <v/>
      </c>
      <c r="C165" t="str">
        <f>IF(A165&lt;&gt;"",TEXT(Belegerfassung!C173,"TT.MM.JJJJ"),"")</f>
        <v/>
      </c>
      <c r="D165" t="str">
        <f>IFERROR(VLOOKUP(Belegerfassung!A173,Abfrage!$E$2:$F$20,2,FALSE),"")</f>
        <v/>
      </c>
      <c r="E165" t="str">
        <f>IF(A165&lt;&gt;"",Belegerfassung!B173,"")</f>
        <v/>
      </c>
      <c r="F165" t="str">
        <f>IF(Belegerfassung!L173="","",IF(Belegerfassung!L173&lt;&gt;"",IF(Belegerfassung!L173&lt;&gt;"",IF(Belegerfassung!J173&lt;&gt;0,VLOOKUP(Belegerfassung!L173,Abfrage!$A$2:$C$19,2,),VLOOKUP(Belegerfassung!L173,Abfrage!$A$2:$C$19,3,)),"")))</f>
        <v/>
      </c>
      <c r="G165" t="str">
        <f t="shared" si="6"/>
        <v/>
      </c>
      <c r="H165" s="31" t="str">
        <f>IF(A165&lt;&gt;"",-Belegerfassung!J173+Belegerfassung!K173,"")</f>
        <v/>
      </c>
      <c r="I165" s="49" t="str">
        <f>IFERROR(IF(H165&lt;&gt;"",Belegerfassung!L173*100,""),IF(OR(Belegerfassung!L173="Leistung EU - Erlöse",Belegerfassung!L173="Lieferungen EU-Erlöse",Belegerfassung!L173="EUST",Belegerfassung!L173="Bauleistungen 20%")=TRUE,"",MID(Belegerfassung!L173,4,2)))</f>
        <v/>
      </c>
      <c r="J165" s="6" t="str">
        <f>IF(A165&lt;&gt;"",LEFT(Belegerfassung!D173,40),"")</f>
        <v/>
      </c>
      <c r="K165" t="str">
        <f>IF(A165&lt;&gt;"",VLOOKUP(D165,Abfrage!$F$2:$G$21,2,FALSE),"")</f>
        <v/>
      </c>
      <c r="L165" s="6" t="str">
        <f>IF(Belegerfassung!H173&lt;&gt;"",Belegerfassung!H173,"")</f>
        <v/>
      </c>
      <c r="M165" t="str">
        <f>IFERROR(IF(Belegerfassung!E173&lt;&gt;"",VLOOKUP(Belegerfassung!E173,Abfrage!$L$2:$M$15,2,),""),"")</f>
        <v/>
      </c>
      <c r="N165" t="str">
        <f t="shared" si="7"/>
        <v/>
      </c>
      <c r="O165" t="str">
        <f t="shared" si="8"/>
        <v/>
      </c>
      <c r="P165" t="str">
        <f>IF(Belegerfassung!G173&lt;&gt;"",CONCATENATE(Belegerfassung!G173,".pdf"),"")</f>
        <v/>
      </c>
    </row>
    <row r="166" spans="1:16">
      <c r="A166" t="str">
        <f>IF(Belegerfassung!C174&lt;&gt;"",0,"")</f>
        <v/>
      </c>
      <c r="B166" t="str">
        <f>IFERROR(VLOOKUP(Belegerfassung!I174,Konten!A:D,2,FALSE),"")</f>
        <v/>
      </c>
      <c r="C166" t="str">
        <f>IF(A166&lt;&gt;"",TEXT(Belegerfassung!C174,"TT.MM.JJJJ"),"")</f>
        <v/>
      </c>
      <c r="D166" t="str">
        <f>IFERROR(VLOOKUP(Belegerfassung!A174,Abfrage!$E$2:$F$20,2,FALSE),"")</f>
        <v/>
      </c>
      <c r="E166" t="str">
        <f>IF(A166&lt;&gt;"",Belegerfassung!B174,"")</f>
        <v/>
      </c>
      <c r="F166" t="str">
        <f>IF(Belegerfassung!L174="","",IF(Belegerfassung!L174&lt;&gt;"",IF(Belegerfassung!L174&lt;&gt;"",IF(Belegerfassung!J174&lt;&gt;0,VLOOKUP(Belegerfassung!L174,Abfrage!$A$2:$C$19,2,),VLOOKUP(Belegerfassung!L174,Abfrage!$A$2:$C$19,3,)),"")))</f>
        <v/>
      </c>
      <c r="G166" t="str">
        <f t="shared" si="6"/>
        <v/>
      </c>
      <c r="H166" s="31" t="str">
        <f>IF(A166&lt;&gt;"",-Belegerfassung!J174+Belegerfassung!K174,"")</f>
        <v/>
      </c>
      <c r="I166" s="49" t="str">
        <f>IFERROR(IF(H166&lt;&gt;"",Belegerfassung!L174*100,""),IF(OR(Belegerfassung!L174="Leistung EU - Erlöse",Belegerfassung!L174="Lieferungen EU-Erlöse",Belegerfassung!L174="EUST",Belegerfassung!L174="Bauleistungen 20%")=TRUE,"",MID(Belegerfassung!L174,4,2)))</f>
        <v/>
      </c>
      <c r="J166" s="6" t="str">
        <f>IF(A166&lt;&gt;"",LEFT(Belegerfassung!D174,40),"")</f>
        <v/>
      </c>
      <c r="K166" t="str">
        <f>IF(A166&lt;&gt;"",VLOOKUP(D166,Abfrage!$F$2:$G$21,2,FALSE),"")</f>
        <v/>
      </c>
      <c r="L166" s="6" t="str">
        <f>IF(Belegerfassung!H174&lt;&gt;"",Belegerfassung!H174,"")</f>
        <v/>
      </c>
      <c r="M166" t="str">
        <f>IFERROR(IF(Belegerfassung!E174&lt;&gt;"",VLOOKUP(Belegerfassung!E174,Abfrage!$L$2:$M$15,2,),""),"")</f>
        <v/>
      </c>
      <c r="N166" t="str">
        <f t="shared" si="7"/>
        <v/>
      </c>
      <c r="O166" t="str">
        <f t="shared" si="8"/>
        <v/>
      </c>
      <c r="P166" t="str">
        <f>IF(Belegerfassung!G174&lt;&gt;"",CONCATENATE(Belegerfassung!G174,".pdf"),"")</f>
        <v/>
      </c>
    </row>
    <row r="167" spans="1:16">
      <c r="A167" t="str">
        <f>IF(Belegerfassung!C175&lt;&gt;"",0,"")</f>
        <v/>
      </c>
      <c r="B167" t="str">
        <f>IFERROR(VLOOKUP(Belegerfassung!I175,Konten!A:D,2,FALSE),"")</f>
        <v/>
      </c>
      <c r="C167" t="str">
        <f>IF(A167&lt;&gt;"",TEXT(Belegerfassung!C175,"TT.MM.JJJJ"),"")</f>
        <v/>
      </c>
      <c r="D167" t="str">
        <f>IFERROR(VLOOKUP(Belegerfassung!A175,Abfrage!$E$2:$F$20,2,FALSE),"")</f>
        <v/>
      </c>
      <c r="E167" t="str">
        <f>IF(A167&lt;&gt;"",Belegerfassung!B175,"")</f>
        <v/>
      </c>
      <c r="F167" t="str">
        <f>IF(Belegerfassung!L175="","",IF(Belegerfassung!L175&lt;&gt;"",IF(Belegerfassung!L175&lt;&gt;"",IF(Belegerfassung!J175&lt;&gt;0,VLOOKUP(Belegerfassung!L175,Abfrage!$A$2:$C$19,2,),VLOOKUP(Belegerfassung!L175,Abfrage!$A$2:$C$19,3,)),"")))</f>
        <v/>
      </c>
      <c r="G167" t="str">
        <f t="shared" si="6"/>
        <v/>
      </c>
      <c r="H167" s="31" t="str">
        <f>IF(A167&lt;&gt;"",-Belegerfassung!J175+Belegerfassung!K175,"")</f>
        <v/>
      </c>
      <c r="I167" s="49" t="str">
        <f>IFERROR(IF(H167&lt;&gt;"",Belegerfassung!L175*100,""),IF(OR(Belegerfassung!L175="Leistung EU - Erlöse",Belegerfassung!L175="Lieferungen EU-Erlöse",Belegerfassung!L175="EUST",Belegerfassung!L175="Bauleistungen 20%")=TRUE,"",MID(Belegerfassung!L175,4,2)))</f>
        <v/>
      </c>
      <c r="J167" s="6" t="str">
        <f>IF(A167&lt;&gt;"",LEFT(Belegerfassung!D175,40),"")</f>
        <v/>
      </c>
      <c r="K167" t="str">
        <f>IF(A167&lt;&gt;"",VLOOKUP(D167,Abfrage!$F$2:$G$21,2,FALSE),"")</f>
        <v/>
      </c>
      <c r="L167" s="6" t="str">
        <f>IF(Belegerfassung!H175&lt;&gt;"",Belegerfassung!H175,"")</f>
        <v/>
      </c>
      <c r="M167" t="str">
        <f>IFERROR(IF(Belegerfassung!E175&lt;&gt;"",VLOOKUP(Belegerfassung!E175,Abfrage!$L$2:$M$15,2,),""),"")</f>
        <v/>
      </c>
      <c r="N167" t="str">
        <f t="shared" si="7"/>
        <v/>
      </c>
      <c r="O167" t="str">
        <f t="shared" si="8"/>
        <v/>
      </c>
      <c r="P167" t="str">
        <f>IF(Belegerfassung!G175&lt;&gt;"",CONCATENATE(Belegerfassung!G175,".pdf"),"")</f>
        <v/>
      </c>
    </row>
    <row r="168" spans="1:16">
      <c r="A168" t="str">
        <f>IF(Belegerfassung!C176&lt;&gt;"",0,"")</f>
        <v/>
      </c>
      <c r="B168" t="str">
        <f>IFERROR(VLOOKUP(Belegerfassung!I176,Konten!A:D,2,FALSE),"")</f>
        <v/>
      </c>
      <c r="C168" t="str">
        <f>IF(A168&lt;&gt;"",TEXT(Belegerfassung!C176,"TT.MM.JJJJ"),"")</f>
        <v/>
      </c>
      <c r="D168" t="str">
        <f>IFERROR(VLOOKUP(Belegerfassung!A176,Abfrage!$E$2:$F$20,2,FALSE),"")</f>
        <v/>
      </c>
      <c r="E168" t="str">
        <f>IF(A168&lt;&gt;"",Belegerfassung!B176,"")</f>
        <v/>
      </c>
      <c r="F168" t="str">
        <f>IF(Belegerfassung!L176="","",IF(Belegerfassung!L176&lt;&gt;"",IF(Belegerfassung!L176&lt;&gt;"",IF(Belegerfassung!J176&lt;&gt;0,VLOOKUP(Belegerfassung!L176,Abfrage!$A$2:$C$19,2,),VLOOKUP(Belegerfassung!L176,Abfrage!$A$2:$C$19,3,)),"")))</f>
        <v/>
      </c>
      <c r="G168" t="str">
        <f t="shared" si="6"/>
        <v/>
      </c>
      <c r="H168" s="31" t="str">
        <f>IF(A168&lt;&gt;"",-Belegerfassung!J176+Belegerfassung!K176,"")</f>
        <v/>
      </c>
      <c r="I168" s="49" t="str">
        <f>IFERROR(IF(H168&lt;&gt;"",Belegerfassung!L176*100,""),IF(OR(Belegerfassung!L176="Leistung EU - Erlöse",Belegerfassung!L176="Lieferungen EU-Erlöse",Belegerfassung!L176="EUST",Belegerfassung!L176="Bauleistungen 20%")=TRUE,"",MID(Belegerfassung!L176,4,2)))</f>
        <v/>
      </c>
      <c r="J168" s="6" t="str">
        <f>IF(A168&lt;&gt;"",LEFT(Belegerfassung!D176,40),"")</f>
        <v/>
      </c>
      <c r="K168" t="str">
        <f>IF(A168&lt;&gt;"",VLOOKUP(D168,Abfrage!$F$2:$G$21,2,FALSE),"")</f>
        <v/>
      </c>
      <c r="L168" s="6" t="str">
        <f>IF(Belegerfassung!H176&lt;&gt;"",Belegerfassung!H176,"")</f>
        <v/>
      </c>
      <c r="M168" t="str">
        <f>IFERROR(IF(Belegerfassung!E176&lt;&gt;"",VLOOKUP(Belegerfassung!E176,Abfrage!$L$2:$M$15,2,),""),"")</f>
        <v/>
      </c>
      <c r="N168" t="str">
        <f t="shared" si="7"/>
        <v/>
      </c>
      <c r="O168" t="str">
        <f t="shared" si="8"/>
        <v/>
      </c>
      <c r="P168" t="str">
        <f>IF(Belegerfassung!G176&lt;&gt;"",CONCATENATE(Belegerfassung!G176,".pdf"),"")</f>
        <v/>
      </c>
    </row>
    <row r="169" spans="1:16">
      <c r="A169" t="str">
        <f>IF(Belegerfassung!C177&lt;&gt;"",0,"")</f>
        <v/>
      </c>
      <c r="B169" t="str">
        <f>IFERROR(VLOOKUP(Belegerfassung!I177,Konten!A:D,2,FALSE),"")</f>
        <v/>
      </c>
      <c r="C169" t="str">
        <f>IF(A169&lt;&gt;"",TEXT(Belegerfassung!C177,"TT.MM.JJJJ"),"")</f>
        <v/>
      </c>
      <c r="D169" t="str">
        <f>IFERROR(VLOOKUP(Belegerfassung!A177,Abfrage!$E$2:$F$20,2,FALSE),"")</f>
        <v/>
      </c>
      <c r="E169" t="str">
        <f>IF(A169&lt;&gt;"",Belegerfassung!B177,"")</f>
        <v/>
      </c>
      <c r="F169" t="str">
        <f>IF(Belegerfassung!L177="","",IF(Belegerfassung!L177&lt;&gt;"",IF(Belegerfassung!L177&lt;&gt;"",IF(Belegerfassung!J177&lt;&gt;0,VLOOKUP(Belegerfassung!L177,Abfrage!$A$2:$C$19,2,),VLOOKUP(Belegerfassung!L177,Abfrage!$A$2:$C$19,3,)),"")))</f>
        <v/>
      </c>
      <c r="G169" t="str">
        <f t="shared" si="6"/>
        <v/>
      </c>
      <c r="H169" s="31" t="str">
        <f>IF(A169&lt;&gt;"",-Belegerfassung!J177+Belegerfassung!K177,"")</f>
        <v/>
      </c>
      <c r="I169" s="49" t="str">
        <f>IFERROR(IF(H169&lt;&gt;"",Belegerfassung!L177*100,""),IF(OR(Belegerfassung!L177="Leistung EU - Erlöse",Belegerfassung!L177="Lieferungen EU-Erlöse",Belegerfassung!L177="EUST",Belegerfassung!L177="Bauleistungen 20%")=TRUE,"",MID(Belegerfassung!L177,4,2)))</f>
        <v/>
      </c>
      <c r="J169" s="6" t="str">
        <f>IF(A169&lt;&gt;"",LEFT(Belegerfassung!D177,40),"")</f>
        <v/>
      </c>
      <c r="K169" t="str">
        <f>IF(A169&lt;&gt;"",VLOOKUP(D169,Abfrage!$F$2:$G$21,2,FALSE),"")</f>
        <v/>
      </c>
      <c r="L169" s="6" t="str">
        <f>IF(Belegerfassung!H177&lt;&gt;"",Belegerfassung!H177,"")</f>
        <v/>
      </c>
      <c r="M169" t="str">
        <f>IFERROR(IF(Belegerfassung!E177&lt;&gt;"",VLOOKUP(Belegerfassung!E177,Abfrage!$L$2:$M$15,2,),""),"")</f>
        <v/>
      </c>
      <c r="N169" t="str">
        <f t="shared" si="7"/>
        <v/>
      </c>
      <c r="O169" t="str">
        <f t="shared" si="8"/>
        <v/>
      </c>
      <c r="P169" t="str">
        <f>IF(Belegerfassung!G177&lt;&gt;"",CONCATENATE(Belegerfassung!G177,".pdf"),"")</f>
        <v/>
      </c>
    </row>
    <row r="170" spans="1:16">
      <c r="A170" t="str">
        <f>IF(Belegerfassung!C178&lt;&gt;"",0,"")</f>
        <v/>
      </c>
      <c r="B170" t="str">
        <f>IFERROR(VLOOKUP(Belegerfassung!I178,Konten!A:D,2,FALSE),"")</f>
        <v/>
      </c>
      <c r="C170" t="str">
        <f>IF(A170&lt;&gt;"",TEXT(Belegerfassung!C178,"TT.MM.JJJJ"),"")</f>
        <v/>
      </c>
      <c r="D170" t="str">
        <f>IFERROR(VLOOKUP(Belegerfassung!A178,Abfrage!$E$2:$F$20,2,FALSE),"")</f>
        <v/>
      </c>
      <c r="E170" t="str">
        <f>IF(A170&lt;&gt;"",Belegerfassung!B178,"")</f>
        <v/>
      </c>
      <c r="F170" t="str">
        <f>IF(Belegerfassung!L178="","",IF(Belegerfassung!L178&lt;&gt;"",IF(Belegerfassung!L178&lt;&gt;"",IF(Belegerfassung!J178&lt;&gt;0,VLOOKUP(Belegerfassung!L178,Abfrage!$A$2:$C$19,2,),VLOOKUP(Belegerfassung!L178,Abfrage!$A$2:$C$19,3,)),"")))</f>
        <v/>
      </c>
      <c r="G170" t="str">
        <f t="shared" si="6"/>
        <v/>
      </c>
      <c r="H170" s="31" t="str">
        <f>IF(A170&lt;&gt;"",-Belegerfassung!J178+Belegerfassung!K178,"")</f>
        <v/>
      </c>
      <c r="I170" s="49" t="str">
        <f>IFERROR(IF(H170&lt;&gt;"",Belegerfassung!L178*100,""),IF(OR(Belegerfassung!L178="Leistung EU - Erlöse",Belegerfassung!L178="Lieferungen EU-Erlöse",Belegerfassung!L178="EUST",Belegerfassung!L178="Bauleistungen 20%")=TRUE,"",MID(Belegerfassung!L178,4,2)))</f>
        <v/>
      </c>
      <c r="J170" s="6" t="str">
        <f>IF(A170&lt;&gt;"",LEFT(Belegerfassung!D178,40),"")</f>
        <v/>
      </c>
      <c r="K170" t="str">
        <f>IF(A170&lt;&gt;"",VLOOKUP(D170,Abfrage!$F$2:$G$21,2,FALSE),"")</f>
        <v/>
      </c>
      <c r="L170" s="6" t="str">
        <f>IF(Belegerfassung!H178&lt;&gt;"",Belegerfassung!H178,"")</f>
        <v/>
      </c>
      <c r="M170" t="str">
        <f>IFERROR(IF(Belegerfassung!E178&lt;&gt;"",VLOOKUP(Belegerfassung!E178,Abfrage!$L$2:$M$15,2,),""),"")</f>
        <v/>
      </c>
      <c r="N170" t="str">
        <f t="shared" si="7"/>
        <v/>
      </c>
      <c r="O170" t="str">
        <f t="shared" si="8"/>
        <v/>
      </c>
      <c r="P170" t="str">
        <f>IF(Belegerfassung!G178&lt;&gt;"",CONCATENATE(Belegerfassung!G178,".pdf"),"")</f>
        <v/>
      </c>
    </row>
    <row r="171" spans="1:16">
      <c r="A171" t="str">
        <f>IF(Belegerfassung!C179&lt;&gt;"",0,"")</f>
        <v/>
      </c>
      <c r="B171" t="str">
        <f>IFERROR(VLOOKUP(Belegerfassung!I179,Konten!A:D,2,FALSE),"")</f>
        <v/>
      </c>
      <c r="C171" t="str">
        <f>IF(A171&lt;&gt;"",TEXT(Belegerfassung!C179,"TT.MM.JJJJ"),"")</f>
        <v/>
      </c>
      <c r="D171" t="str">
        <f>IFERROR(VLOOKUP(Belegerfassung!A179,Abfrage!$E$2:$F$20,2,FALSE),"")</f>
        <v/>
      </c>
      <c r="E171" t="str">
        <f>IF(A171&lt;&gt;"",Belegerfassung!B179,"")</f>
        <v/>
      </c>
      <c r="F171" t="str">
        <f>IF(Belegerfassung!L179="","",IF(Belegerfassung!L179&lt;&gt;"",IF(Belegerfassung!L179&lt;&gt;"",IF(Belegerfassung!J179&lt;&gt;0,VLOOKUP(Belegerfassung!L179,Abfrage!$A$2:$C$19,2,),VLOOKUP(Belegerfassung!L179,Abfrage!$A$2:$C$19,3,)),"")))</f>
        <v/>
      </c>
      <c r="G171" t="str">
        <f t="shared" si="6"/>
        <v/>
      </c>
      <c r="H171" s="31" t="str">
        <f>IF(A171&lt;&gt;"",-Belegerfassung!J179+Belegerfassung!K179,"")</f>
        <v/>
      </c>
      <c r="I171" s="49" t="str">
        <f>IFERROR(IF(H171&lt;&gt;"",Belegerfassung!L179*100,""),IF(OR(Belegerfassung!L179="Leistung EU - Erlöse",Belegerfassung!L179="Lieferungen EU-Erlöse",Belegerfassung!L179="EUST",Belegerfassung!L179="Bauleistungen 20%")=TRUE,"",MID(Belegerfassung!L179,4,2)))</f>
        <v/>
      </c>
      <c r="J171" s="6" t="str">
        <f>IF(A171&lt;&gt;"",LEFT(Belegerfassung!D179,40),"")</f>
        <v/>
      </c>
      <c r="K171" t="str">
        <f>IF(A171&lt;&gt;"",VLOOKUP(D171,Abfrage!$F$2:$G$21,2,FALSE),"")</f>
        <v/>
      </c>
      <c r="L171" s="6" t="str">
        <f>IF(Belegerfassung!H179&lt;&gt;"",Belegerfassung!H179,"")</f>
        <v/>
      </c>
      <c r="M171" t="str">
        <f>IFERROR(IF(Belegerfassung!E179&lt;&gt;"",VLOOKUP(Belegerfassung!E179,Abfrage!$L$2:$M$15,2,),""),"")</f>
        <v/>
      </c>
      <c r="N171" t="str">
        <f t="shared" si="7"/>
        <v/>
      </c>
      <c r="O171" t="str">
        <f t="shared" si="8"/>
        <v/>
      </c>
      <c r="P171" t="str">
        <f>IF(Belegerfassung!G179&lt;&gt;"",CONCATENATE(Belegerfassung!G179,".pdf"),"")</f>
        <v/>
      </c>
    </row>
    <row r="172" spans="1:16">
      <c r="A172" t="str">
        <f>IF(Belegerfassung!C180&lt;&gt;"",0,"")</f>
        <v/>
      </c>
      <c r="B172" t="str">
        <f>IFERROR(VLOOKUP(Belegerfassung!I180,Konten!A:D,2,FALSE),"")</f>
        <v/>
      </c>
      <c r="C172" t="str">
        <f>IF(A172&lt;&gt;"",TEXT(Belegerfassung!C180,"TT.MM.JJJJ"),"")</f>
        <v/>
      </c>
      <c r="D172" t="str">
        <f>IFERROR(VLOOKUP(Belegerfassung!A180,Abfrage!$E$2:$F$20,2,FALSE),"")</f>
        <v/>
      </c>
      <c r="E172" t="str">
        <f>IF(A172&lt;&gt;"",Belegerfassung!B180,"")</f>
        <v/>
      </c>
      <c r="F172" t="str">
        <f>IF(Belegerfassung!L180="","",IF(Belegerfassung!L180&lt;&gt;"",IF(Belegerfassung!L180&lt;&gt;"",IF(Belegerfassung!J180&lt;&gt;0,VLOOKUP(Belegerfassung!L180,Abfrage!$A$2:$C$19,2,),VLOOKUP(Belegerfassung!L180,Abfrage!$A$2:$C$19,3,)),"")))</f>
        <v/>
      </c>
      <c r="G172" t="str">
        <f t="shared" si="6"/>
        <v/>
      </c>
      <c r="H172" s="31" t="str">
        <f>IF(A172&lt;&gt;"",-Belegerfassung!J180+Belegerfassung!K180,"")</f>
        <v/>
      </c>
      <c r="I172" s="49" t="str">
        <f>IFERROR(IF(H172&lt;&gt;"",Belegerfassung!L180*100,""),IF(OR(Belegerfassung!L180="Leistung EU - Erlöse",Belegerfassung!L180="Lieferungen EU-Erlöse",Belegerfassung!L180="EUST",Belegerfassung!L180="Bauleistungen 20%")=TRUE,"",MID(Belegerfassung!L180,4,2)))</f>
        <v/>
      </c>
      <c r="J172" s="6" t="str">
        <f>IF(A172&lt;&gt;"",LEFT(Belegerfassung!D180,40),"")</f>
        <v/>
      </c>
      <c r="K172" t="str">
        <f>IF(A172&lt;&gt;"",VLOOKUP(D172,Abfrage!$F$2:$G$21,2,FALSE),"")</f>
        <v/>
      </c>
      <c r="L172" s="6" t="str">
        <f>IF(Belegerfassung!H180&lt;&gt;"",Belegerfassung!H180,"")</f>
        <v/>
      </c>
      <c r="M172" t="str">
        <f>IFERROR(IF(Belegerfassung!E180&lt;&gt;"",VLOOKUP(Belegerfassung!E180,Abfrage!$L$2:$M$15,2,),""),"")</f>
        <v/>
      </c>
      <c r="N172" t="str">
        <f t="shared" si="7"/>
        <v/>
      </c>
      <c r="O172" t="str">
        <f t="shared" si="8"/>
        <v/>
      </c>
      <c r="P172" t="str">
        <f>IF(Belegerfassung!G180&lt;&gt;"",CONCATENATE(Belegerfassung!G180,".pdf"),"")</f>
        <v/>
      </c>
    </row>
    <row r="173" spans="1:16">
      <c r="A173" t="str">
        <f>IF(Belegerfassung!C181&lt;&gt;"",0,"")</f>
        <v/>
      </c>
      <c r="B173" t="str">
        <f>IFERROR(VLOOKUP(Belegerfassung!I181,Konten!A:D,2,FALSE),"")</f>
        <v/>
      </c>
      <c r="C173" t="str">
        <f>IF(A173&lt;&gt;"",TEXT(Belegerfassung!C181,"TT.MM.JJJJ"),"")</f>
        <v/>
      </c>
      <c r="D173" t="str">
        <f>IFERROR(VLOOKUP(Belegerfassung!A181,Abfrage!$E$2:$F$20,2,FALSE),"")</f>
        <v/>
      </c>
      <c r="E173" t="str">
        <f>IF(A173&lt;&gt;"",Belegerfassung!B181,"")</f>
        <v/>
      </c>
      <c r="F173" t="str">
        <f>IF(Belegerfassung!L181="","",IF(Belegerfassung!L181&lt;&gt;"",IF(Belegerfassung!L181&lt;&gt;"",IF(Belegerfassung!J181&lt;&gt;0,VLOOKUP(Belegerfassung!L181,Abfrage!$A$2:$C$19,2,),VLOOKUP(Belegerfassung!L181,Abfrage!$A$2:$C$19,3,)),"")))</f>
        <v/>
      </c>
      <c r="G173" t="str">
        <f t="shared" si="6"/>
        <v/>
      </c>
      <c r="H173" s="31" t="str">
        <f>IF(A173&lt;&gt;"",-Belegerfassung!J181+Belegerfassung!K181,"")</f>
        <v/>
      </c>
      <c r="I173" s="49" t="str">
        <f>IFERROR(IF(H173&lt;&gt;"",Belegerfassung!L181*100,""),IF(OR(Belegerfassung!L181="Leistung EU - Erlöse",Belegerfassung!L181="Lieferungen EU-Erlöse",Belegerfassung!L181="EUST",Belegerfassung!L181="Bauleistungen 20%")=TRUE,"",MID(Belegerfassung!L181,4,2)))</f>
        <v/>
      </c>
      <c r="J173" s="6" t="str">
        <f>IF(A173&lt;&gt;"",LEFT(Belegerfassung!D181,40),"")</f>
        <v/>
      </c>
      <c r="K173" t="str">
        <f>IF(A173&lt;&gt;"",VLOOKUP(D173,Abfrage!$F$2:$G$21,2,FALSE),"")</f>
        <v/>
      </c>
      <c r="L173" s="6" t="str">
        <f>IF(Belegerfassung!H181&lt;&gt;"",Belegerfassung!H181,"")</f>
        <v/>
      </c>
      <c r="M173" t="str">
        <f>IFERROR(IF(Belegerfassung!E181&lt;&gt;"",VLOOKUP(Belegerfassung!E181,Abfrage!$L$2:$M$15,2,),""),"")</f>
        <v/>
      </c>
      <c r="N173" t="str">
        <f t="shared" si="7"/>
        <v/>
      </c>
      <c r="O173" t="str">
        <f t="shared" si="8"/>
        <v/>
      </c>
      <c r="P173" t="str">
        <f>IF(Belegerfassung!G181&lt;&gt;"",CONCATENATE(Belegerfassung!G181,".pdf"),"")</f>
        <v/>
      </c>
    </row>
    <row r="174" spans="1:16">
      <c r="A174" t="str">
        <f>IF(Belegerfassung!C182&lt;&gt;"",0,"")</f>
        <v/>
      </c>
      <c r="B174" t="str">
        <f>IFERROR(VLOOKUP(Belegerfassung!I182,Konten!A:D,2,FALSE),"")</f>
        <v/>
      </c>
      <c r="C174" t="str">
        <f>IF(A174&lt;&gt;"",TEXT(Belegerfassung!C182,"TT.MM.JJJJ"),"")</f>
        <v/>
      </c>
      <c r="D174" t="str">
        <f>IFERROR(VLOOKUP(Belegerfassung!A182,Abfrage!$E$2:$F$20,2,FALSE),"")</f>
        <v/>
      </c>
      <c r="E174" t="str">
        <f>IF(A174&lt;&gt;"",Belegerfassung!B182,"")</f>
        <v/>
      </c>
      <c r="F174" t="str">
        <f>IF(Belegerfassung!L182="","",IF(Belegerfassung!L182&lt;&gt;"",IF(Belegerfassung!L182&lt;&gt;"",IF(Belegerfassung!J182&lt;&gt;0,VLOOKUP(Belegerfassung!L182,Abfrage!$A$2:$C$19,2,),VLOOKUP(Belegerfassung!L182,Abfrage!$A$2:$C$19,3,)),"")))</f>
        <v/>
      </c>
      <c r="G174" t="str">
        <f t="shared" si="6"/>
        <v/>
      </c>
      <c r="H174" s="31" t="str">
        <f>IF(A174&lt;&gt;"",-Belegerfassung!J182+Belegerfassung!K182,"")</f>
        <v/>
      </c>
      <c r="I174" s="49" t="str">
        <f>IFERROR(IF(H174&lt;&gt;"",Belegerfassung!L182*100,""),IF(OR(Belegerfassung!L182="Leistung EU - Erlöse",Belegerfassung!L182="Lieferungen EU-Erlöse",Belegerfassung!L182="EUST",Belegerfassung!L182="Bauleistungen 20%")=TRUE,"",MID(Belegerfassung!L182,4,2)))</f>
        <v/>
      </c>
      <c r="J174" s="6" t="str">
        <f>IF(A174&lt;&gt;"",LEFT(Belegerfassung!D182,40),"")</f>
        <v/>
      </c>
      <c r="K174" t="str">
        <f>IF(A174&lt;&gt;"",VLOOKUP(D174,Abfrage!$F$2:$G$21,2,FALSE),"")</f>
        <v/>
      </c>
      <c r="L174" s="6" t="str">
        <f>IF(Belegerfassung!H182&lt;&gt;"",Belegerfassung!H182,"")</f>
        <v/>
      </c>
      <c r="M174" t="str">
        <f>IFERROR(IF(Belegerfassung!E182&lt;&gt;"",VLOOKUP(Belegerfassung!E182,Abfrage!$L$2:$M$15,2,),""),"")</f>
        <v/>
      </c>
      <c r="N174" t="str">
        <f t="shared" si="7"/>
        <v/>
      </c>
      <c r="O174" t="str">
        <f t="shared" si="8"/>
        <v/>
      </c>
      <c r="P174" t="str">
        <f>IF(Belegerfassung!G182&lt;&gt;"",CONCATENATE(Belegerfassung!G182,".pdf"),"")</f>
        <v/>
      </c>
    </row>
    <row r="175" spans="1:16">
      <c r="A175" t="str">
        <f>IF(Belegerfassung!C183&lt;&gt;"",0,"")</f>
        <v/>
      </c>
      <c r="B175" t="str">
        <f>IFERROR(VLOOKUP(Belegerfassung!I183,Konten!A:D,2,FALSE),"")</f>
        <v/>
      </c>
      <c r="C175" t="str">
        <f>IF(A175&lt;&gt;"",TEXT(Belegerfassung!C183,"TT.MM.JJJJ"),"")</f>
        <v/>
      </c>
      <c r="D175" t="str">
        <f>IFERROR(VLOOKUP(Belegerfassung!A183,Abfrage!$E$2:$F$20,2,FALSE),"")</f>
        <v/>
      </c>
      <c r="E175" t="str">
        <f>IF(A175&lt;&gt;"",Belegerfassung!B183,"")</f>
        <v/>
      </c>
      <c r="F175" t="str">
        <f>IF(Belegerfassung!L183="","",IF(Belegerfassung!L183&lt;&gt;"",IF(Belegerfassung!L183&lt;&gt;"",IF(Belegerfassung!J183&lt;&gt;0,VLOOKUP(Belegerfassung!L183,Abfrage!$A$2:$C$19,2,),VLOOKUP(Belegerfassung!L183,Abfrage!$A$2:$C$19,3,)),"")))</f>
        <v/>
      </c>
      <c r="G175" t="str">
        <f t="shared" si="6"/>
        <v/>
      </c>
      <c r="H175" s="31" t="str">
        <f>IF(A175&lt;&gt;"",-Belegerfassung!J183+Belegerfassung!K183,"")</f>
        <v/>
      </c>
      <c r="I175" s="49" t="str">
        <f>IFERROR(IF(H175&lt;&gt;"",Belegerfassung!L183*100,""),IF(OR(Belegerfassung!L183="Leistung EU - Erlöse",Belegerfassung!L183="Lieferungen EU-Erlöse",Belegerfassung!L183="EUST",Belegerfassung!L183="Bauleistungen 20%")=TRUE,"",MID(Belegerfassung!L183,4,2)))</f>
        <v/>
      </c>
      <c r="J175" s="6" t="str">
        <f>IF(A175&lt;&gt;"",LEFT(Belegerfassung!D183,40),"")</f>
        <v/>
      </c>
      <c r="K175" t="str">
        <f>IF(A175&lt;&gt;"",VLOOKUP(D175,Abfrage!$F$2:$G$21,2,FALSE),"")</f>
        <v/>
      </c>
      <c r="L175" s="6" t="str">
        <f>IF(Belegerfassung!H183&lt;&gt;"",Belegerfassung!H183,"")</f>
        <v/>
      </c>
      <c r="M175" t="str">
        <f>IFERROR(IF(Belegerfassung!E183&lt;&gt;"",VLOOKUP(Belegerfassung!E183,Abfrage!$L$2:$M$15,2,),""),"")</f>
        <v/>
      </c>
      <c r="N175" t="str">
        <f t="shared" si="7"/>
        <v/>
      </c>
      <c r="O175" t="str">
        <f t="shared" si="8"/>
        <v/>
      </c>
      <c r="P175" t="str">
        <f>IF(Belegerfassung!G183&lt;&gt;"",CONCATENATE(Belegerfassung!G183,".pdf"),"")</f>
        <v/>
      </c>
    </row>
    <row r="176" spans="1:16">
      <c r="A176" t="str">
        <f>IF(Belegerfassung!C184&lt;&gt;"",0,"")</f>
        <v/>
      </c>
      <c r="B176" t="str">
        <f>IFERROR(VLOOKUP(Belegerfassung!I184,Konten!A:D,2,FALSE),"")</f>
        <v/>
      </c>
      <c r="C176" t="str">
        <f>IF(A176&lt;&gt;"",TEXT(Belegerfassung!C184,"TT.MM.JJJJ"),"")</f>
        <v/>
      </c>
      <c r="D176" t="str">
        <f>IFERROR(VLOOKUP(Belegerfassung!A184,Abfrage!$E$2:$F$20,2,FALSE),"")</f>
        <v/>
      </c>
      <c r="E176" t="str">
        <f>IF(A176&lt;&gt;"",Belegerfassung!B184,"")</f>
        <v/>
      </c>
      <c r="F176" t="str">
        <f>IF(Belegerfassung!L184="","",IF(Belegerfassung!L184&lt;&gt;"",IF(Belegerfassung!L184&lt;&gt;"",IF(Belegerfassung!J184&lt;&gt;0,VLOOKUP(Belegerfassung!L184,Abfrage!$A$2:$C$19,2,),VLOOKUP(Belegerfassung!L184,Abfrage!$A$2:$C$19,3,)),"")))</f>
        <v/>
      </c>
      <c r="G176" t="str">
        <f t="shared" si="6"/>
        <v/>
      </c>
      <c r="H176" s="31" t="str">
        <f>IF(A176&lt;&gt;"",-Belegerfassung!J184+Belegerfassung!K184,"")</f>
        <v/>
      </c>
      <c r="I176" s="49" t="str">
        <f>IFERROR(IF(H176&lt;&gt;"",Belegerfassung!L184*100,""),IF(OR(Belegerfassung!L184="Leistung EU - Erlöse",Belegerfassung!L184="Lieferungen EU-Erlöse",Belegerfassung!L184="EUST",Belegerfassung!L184="Bauleistungen 20%")=TRUE,"",MID(Belegerfassung!L184,4,2)))</f>
        <v/>
      </c>
      <c r="J176" s="6" t="str">
        <f>IF(A176&lt;&gt;"",LEFT(Belegerfassung!D184,40),"")</f>
        <v/>
      </c>
      <c r="K176" t="str">
        <f>IF(A176&lt;&gt;"",VLOOKUP(D176,Abfrage!$F$2:$G$21,2,FALSE),"")</f>
        <v/>
      </c>
      <c r="L176" s="6" t="str">
        <f>IF(Belegerfassung!H184&lt;&gt;"",Belegerfassung!H184,"")</f>
        <v/>
      </c>
      <c r="M176" t="str">
        <f>IFERROR(IF(Belegerfassung!E184&lt;&gt;"",VLOOKUP(Belegerfassung!E184,Abfrage!$L$2:$M$15,2,),""),"")</f>
        <v/>
      </c>
      <c r="N176" t="str">
        <f t="shared" si="7"/>
        <v/>
      </c>
      <c r="O176" t="str">
        <f t="shared" si="8"/>
        <v/>
      </c>
      <c r="P176" t="str">
        <f>IF(Belegerfassung!G184&lt;&gt;"",CONCATENATE(Belegerfassung!G184,".pdf"),"")</f>
        <v/>
      </c>
    </row>
    <row r="177" spans="1:16">
      <c r="A177" t="str">
        <f>IF(Belegerfassung!C185&lt;&gt;"",0,"")</f>
        <v/>
      </c>
      <c r="B177" t="str">
        <f>IFERROR(VLOOKUP(Belegerfassung!I185,Konten!A:D,2,FALSE),"")</f>
        <v/>
      </c>
      <c r="C177" t="str">
        <f>IF(A177&lt;&gt;"",TEXT(Belegerfassung!C185,"TT.MM.JJJJ"),"")</f>
        <v/>
      </c>
      <c r="D177" t="str">
        <f>IFERROR(VLOOKUP(Belegerfassung!A185,Abfrage!$E$2:$F$20,2,FALSE),"")</f>
        <v/>
      </c>
      <c r="E177" t="str">
        <f>IF(A177&lt;&gt;"",Belegerfassung!B185,"")</f>
        <v/>
      </c>
      <c r="F177" t="str">
        <f>IF(Belegerfassung!L185="","",IF(Belegerfassung!L185&lt;&gt;"",IF(Belegerfassung!L185&lt;&gt;"",IF(Belegerfassung!J185&lt;&gt;0,VLOOKUP(Belegerfassung!L185,Abfrage!$A$2:$C$19,2,),VLOOKUP(Belegerfassung!L185,Abfrage!$A$2:$C$19,3,)),"")))</f>
        <v/>
      </c>
      <c r="G177" t="str">
        <f t="shared" si="6"/>
        <v/>
      </c>
      <c r="H177" s="31" t="str">
        <f>IF(A177&lt;&gt;"",-Belegerfassung!J185+Belegerfassung!K185,"")</f>
        <v/>
      </c>
      <c r="I177" s="49" t="str">
        <f>IFERROR(IF(H177&lt;&gt;"",Belegerfassung!L185*100,""),IF(OR(Belegerfassung!L185="Leistung EU - Erlöse",Belegerfassung!L185="Lieferungen EU-Erlöse",Belegerfassung!L185="EUST",Belegerfassung!L185="Bauleistungen 20%")=TRUE,"",MID(Belegerfassung!L185,4,2)))</f>
        <v/>
      </c>
      <c r="J177" s="6" t="str">
        <f>IF(A177&lt;&gt;"",LEFT(Belegerfassung!D185,40),"")</f>
        <v/>
      </c>
      <c r="K177" t="str">
        <f>IF(A177&lt;&gt;"",VLOOKUP(D177,Abfrage!$F$2:$G$21,2,FALSE),"")</f>
        <v/>
      </c>
      <c r="L177" s="6" t="str">
        <f>IF(Belegerfassung!H185&lt;&gt;"",Belegerfassung!H185,"")</f>
        <v/>
      </c>
      <c r="M177" t="str">
        <f>IFERROR(IF(Belegerfassung!E185&lt;&gt;"",VLOOKUP(Belegerfassung!E185,Abfrage!$L$2:$M$15,2,),""),"")</f>
        <v/>
      </c>
      <c r="N177" t="str">
        <f t="shared" si="7"/>
        <v/>
      </c>
      <c r="O177" t="str">
        <f t="shared" si="8"/>
        <v/>
      </c>
      <c r="P177" t="str">
        <f>IF(Belegerfassung!G185&lt;&gt;"",CONCATENATE(Belegerfassung!G185,".pdf"),"")</f>
        <v/>
      </c>
    </row>
    <row r="178" spans="1:16">
      <c r="A178" t="str">
        <f>IF(Belegerfassung!C186&lt;&gt;"",0,"")</f>
        <v/>
      </c>
      <c r="B178" t="str">
        <f>IFERROR(VLOOKUP(Belegerfassung!I186,Konten!A:D,2,FALSE),"")</f>
        <v/>
      </c>
      <c r="C178" t="str">
        <f>IF(A178&lt;&gt;"",TEXT(Belegerfassung!C186,"TT.MM.JJJJ"),"")</f>
        <v/>
      </c>
      <c r="D178" t="str">
        <f>IFERROR(VLOOKUP(Belegerfassung!A186,Abfrage!$E$2:$F$20,2,FALSE),"")</f>
        <v/>
      </c>
      <c r="E178" t="str">
        <f>IF(A178&lt;&gt;"",Belegerfassung!B186,"")</f>
        <v/>
      </c>
      <c r="F178" t="str">
        <f>IF(Belegerfassung!L186="","",IF(Belegerfassung!L186&lt;&gt;"",IF(Belegerfassung!L186&lt;&gt;"",IF(Belegerfassung!J186&lt;&gt;0,VLOOKUP(Belegerfassung!L186,Abfrage!$A$2:$C$19,2,),VLOOKUP(Belegerfassung!L186,Abfrage!$A$2:$C$19,3,)),"")))</f>
        <v/>
      </c>
      <c r="G178" t="str">
        <f t="shared" si="6"/>
        <v/>
      </c>
      <c r="H178" s="31" t="str">
        <f>IF(A178&lt;&gt;"",-Belegerfassung!J186+Belegerfassung!K186,"")</f>
        <v/>
      </c>
      <c r="I178" s="49" t="str">
        <f>IFERROR(IF(H178&lt;&gt;"",Belegerfassung!L186*100,""),IF(OR(Belegerfassung!L186="Leistung EU - Erlöse",Belegerfassung!L186="Lieferungen EU-Erlöse",Belegerfassung!L186="EUST",Belegerfassung!L186="Bauleistungen 20%")=TRUE,"",MID(Belegerfassung!L186,4,2)))</f>
        <v/>
      </c>
      <c r="J178" s="6" t="str">
        <f>IF(A178&lt;&gt;"",LEFT(Belegerfassung!D186,40),"")</f>
        <v/>
      </c>
      <c r="K178" t="str">
        <f>IF(A178&lt;&gt;"",VLOOKUP(D178,Abfrage!$F$2:$G$21,2,FALSE),"")</f>
        <v/>
      </c>
      <c r="L178" s="6" t="str">
        <f>IF(Belegerfassung!H186&lt;&gt;"",Belegerfassung!H186,"")</f>
        <v/>
      </c>
      <c r="M178" t="str">
        <f>IFERROR(IF(Belegerfassung!E186&lt;&gt;"",VLOOKUP(Belegerfassung!E186,Abfrage!$L$2:$M$15,2,),""),"")</f>
        <v/>
      </c>
      <c r="N178" t="str">
        <f t="shared" si="7"/>
        <v/>
      </c>
      <c r="O178" t="str">
        <f t="shared" si="8"/>
        <v/>
      </c>
      <c r="P178" t="str">
        <f>IF(Belegerfassung!G186&lt;&gt;"",CONCATENATE(Belegerfassung!G186,".pdf"),"")</f>
        <v/>
      </c>
    </row>
    <row r="179" spans="1:16">
      <c r="A179" t="str">
        <f>IF(Belegerfassung!C187&lt;&gt;"",0,"")</f>
        <v/>
      </c>
      <c r="B179" t="str">
        <f>IFERROR(VLOOKUP(Belegerfassung!I187,Konten!A:D,2,FALSE),"")</f>
        <v/>
      </c>
      <c r="C179" t="str">
        <f>IF(A179&lt;&gt;"",TEXT(Belegerfassung!C187,"TT.MM.JJJJ"),"")</f>
        <v/>
      </c>
      <c r="D179" t="str">
        <f>IFERROR(VLOOKUP(Belegerfassung!A187,Abfrage!$E$2:$F$20,2,FALSE),"")</f>
        <v/>
      </c>
      <c r="E179" t="str">
        <f>IF(A179&lt;&gt;"",Belegerfassung!B187,"")</f>
        <v/>
      </c>
      <c r="F179" t="str">
        <f>IF(Belegerfassung!L187="","",IF(Belegerfassung!L187&lt;&gt;"",IF(Belegerfassung!L187&lt;&gt;"",IF(Belegerfassung!J187&lt;&gt;0,VLOOKUP(Belegerfassung!L187,Abfrage!$A$2:$C$19,2,),VLOOKUP(Belegerfassung!L187,Abfrage!$A$2:$C$19,3,)),"")))</f>
        <v/>
      </c>
      <c r="G179" t="str">
        <f t="shared" si="6"/>
        <v/>
      </c>
      <c r="H179" s="31" t="str">
        <f>IF(A179&lt;&gt;"",-Belegerfassung!J187+Belegerfassung!K187,"")</f>
        <v/>
      </c>
      <c r="I179" s="49" t="str">
        <f>IFERROR(IF(H179&lt;&gt;"",Belegerfassung!L187*100,""),IF(OR(Belegerfassung!L187="Leistung EU - Erlöse",Belegerfassung!L187="Lieferungen EU-Erlöse",Belegerfassung!L187="EUST",Belegerfassung!L187="Bauleistungen 20%")=TRUE,"",MID(Belegerfassung!L187,4,2)))</f>
        <v/>
      </c>
      <c r="J179" s="6" t="str">
        <f>IF(A179&lt;&gt;"",LEFT(Belegerfassung!D187,40),"")</f>
        <v/>
      </c>
      <c r="K179" t="str">
        <f>IF(A179&lt;&gt;"",VLOOKUP(D179,Abfrage!$F$2:$G$21,2,FALSE),"")</f>
        <v/>
      </c>
      <c r="L179" s="6" t="str">
        <f>IF(Belegerfassung!H187&lt;&gt;"",Belegerfassung!H187,"")</f>
        <v/>
      </c>
      <c r="M179" t="str">
        <f>IFERROR(IF(Belegerfassung!E187&lt;&gt;"",VLOOKUP(Belegerfassung!E187,Abfrage!$L$2:$M$15,2,),""),"")</f>
        <v/>
      </c>
      <c r="N179" t="str">
        <f t="shared" si="7"/>
        <v/>
      </c>
      <c r="O179" t="str">
        <f t="shared" si="8"/>
        <v/>
      </c>
      <c r="P179" t="str">
        <f>IF(Belegerfassung!G187&lt;&gt;"",CONCATENATE(Belegerfassung!G187,".pdf"),"")</f>
        <v/>
      </c>
    </row>
    <row r="180" spans="1:16">
      <c r="A180" t="str">
        <f>IF(Belegerfassung!C188&lt;&gt;"",0,"")</f>
        <v/>
      </c>
      <c r="B180" t="str">
        <f>IFERROR(VLOOKUP(Belegerfassung!I188,Konten!A:D,2,FALSE),"")</f>
        <v/>
      </c>
      <c r="C180" t="str">
        <f>IF(A180&lt;&gt;"",TEXT(Belegerfassung!C188,"TT.MM.JJJJ"),"")</f>
        <v/>
      </c>
      <c r="D180" t="str">
        <f>IFERROR(VLOOKUP(Belegerfassung!A188,Abfrage!$E$2:$F$20,2,FALSE),"")</f>
        <v/>
      </c>
      <c r="E180" t="str">
        <f>IF(A180&lt;&gt;"",Belegerfassung!B188,"")</f>
        <v/>
      </c>
      <c r="F180" t="str">
        <f>IF(Belegerfassung!L188="","",IF(Belegerfassung!L188&lt;&gt;"",IF(Belegerfassung!L188&lt;&gt;"",IF(Belegerfassung!J188&lt;&gt;0,VLOOKUP(Belegerfassung!L188,Abfrage!$A$2:$C$19,2,),VLOOKUP(Belegerfassung!L188,Abfrage!$A$2:$C$19,3,)),"")))</f>
        <v/>
      </c>
      <c r="G180" t="str">
        <f t="shared" si="6"/>
        <v/>
      </c>
      <c r="H180" s="31" t="str">
        <f>IF(A180&lt;&gt;"",-Belegerfassung!J188+Belegerfassung!K188,"")</f>
        <v/>
      </c>
      <c r="I180" s="49" t="str">
        <f>IFERROR(IF(H180&lt;&gt;"",Belegerfassung!L188*100,""),IF(OR(Belegerfassung!L188="Leistung EU - Erlöse",Belegerfassung!L188="Lieferungen EU-Erlöse",Belegerfassung!L188="EUST",Belegerfassung!L188="Bauleistungen 20%")=TRUE,"",MID(Belegerfassung!L188,4,2)))</f>
        <v/>
      </c>
      <c r="J180" s="6" t="str">
        <f>IF(A180&lt;&gt;"",LEFT(Belegerfassung!D188,40),"")</f>
        <v/>
      </c>
      <c r="K180" t="str">
        <f>IF(A180&lt;&gt;"",VLOOKUP(D180,Abfrage!$F$2:$G$21,2,FALSE),"")</f>
        <v/>
      </c>
      <c r="L180" s="6" t="str">
        <f>IF(Belegerfassung!H188&lt;&gt;"",Belegerfassung!H188,"")</f>
        <v/>
      </c>
      <c r="M180" t="str">
        <f>IFERROR(IF(Belegerfassung!E188&lt;&gt;"",VLOOKUP(Belegerfassung!E188,Abfrage!$L$2:$M$15,2,),""),"")</f>
        <v/>
      </c>
      <c r="N180" t="str">
        <f t="shared" si="7"/>
        <v/>
      </c>
      <c r="O180" t="str">
        <f t="shared" si="8"/>
        <v/>
      </c>
      <c r="P180" t="str">
        <f>IF(Belegerfassung!G188&lt;&gt;"",CONCATENATE(Belegerfassung!G188,".pdf"),"")</f>
        <v/>
      </c>
    </row>
    <row r="181" spans="1:16">
      <c r="A181" t="str">
        <f>IF(Belegerfassung!C189&lt;&gt;"",0,"")</f>
        <v/>
      </c>
      <c r="B181" t="str">
        <f>IFERROR(VLOOKUP(Belegerfassung!I189,Konten!A:D,2,FALSE),"")</f>
        <v/>
      </c>
      <c r="C181" t="str">
        <f>IF(A181&lt;&gt;"",TEXT(Belegerfassung!C189,"TT.MM.JJJJ"),"")</f>
        <v/>
      </c>
      <c r="D181" t="str">
        <f>IFERROR(VLOOKUP(Belegerfassung!A189,Abfrage!$E$2:$F$20,2,FALSE),"")</f>
        <v/>
      </c>
      <c r="E181" t="str">
        <f>IF(A181&lt;&gt;"",Belegerfassung!B189,"")</f>
        <v/>
      </c>
      <c r="F181" t="str">
        <f>IF(Belegerfassung!L189="","",IF(Belegerfassung!L189&lt;&gt;"",IF(Belegerfassung!L189&lt;&gt;"",IF(Belegerfassung!J189&lt;&gt;0,VLOOKUP(Belegerfassung!L189,Abfrage!$A$2:$C$19,2,),VLOOKUP(Belegerfassung!L189,Abfrage!$A$2:$C$19,3,)),"")))</f>
        <v/>
      </c>
      <c r="G181" t="str">
        <f t="shared" si="6"/>
        <v/>
      </c>
      <c r="H181" s="31" t="str">
        <f>IF(A181&lt;&gt;"",-Belegerfassung!J189+Belegerfassung!K189,"")</f>
        <v/>
      </c>
      <c r="I181" s="49" t="str">
        <f>IFERROR(IF(H181&lt;&gt;"",Belegerfassung!L189*100,""),IF(OR(Belegerfassung!L189="Leistung EU - Erlöse",Belegerfassung!L189="Lieferungen EU-Erlöse",Belegerfassung!L189="EUST",Belegerfassung!L189="Bauleistungen 20%")=TRUE,"",MID(Belegerfassung!L189,4,2)))</f>
        <v/>
      </c>
      <c r="J181" s="6" t="str">
        <f>IF(A181&lt;&gt;"",LEFT(Belegerfassung!D189,40),"")</f>
        <v/>
      </c>
      <c r="K181" t="str">
        <f>IF(A181&lt;&gt;"",VLOOKUP(D181,Abfrage!$F$2:$G$21,2,FALSE),"")</f>
        <v/>
      </c>
      <c r="L181" s="6" t="str">
        <f>IF(Belegerfassung!H189&lt;&gt;"",Belegerfassung!H189,"")</f>
        <v/>
      </c>
      <c r="M181" t="str">
        <f>IFERROR(IF(Belegerfassung!E189&lt;&gt;"",VLOOKUP(Belegerfassung!E189,Abfrage!$L$2:$M$15,2,),""),"")</f>
        <v/>
      </c>
      <c r="N181" t="str">
        <f t="shared" si="7"/>
        <v/>
      </c>
      <c r="O181" t="str">
        <f t="shared" si="8"/>
        <v/>
      </c>
      <c r="P181" t="str">
        <f>IF(Belegerfassung!G189&lt;&gt;"",CONCATENATE(Belegerfassung!G189,".pdf"),"")</f>
        <v/>
      </c>
    </row>
    <row r="182" spans="1:16">
      <c r="A182" t="str">
        <f>IF(Belegerfassung!C190&lt;&gt;"",0,"")</f>
        <v/>
      </c>
      <c r="B182" t="str">
        <f>IFERROR(VLOOKUP(Belegerfassung!I190,Konten!A:D,2,FALSE),"")</f>
        <v/>
      </c>
      <c r="C182" t="str">
        <f>IF(A182&lt;&gt;"",TEXT(Belegerfassung!C190,"TT.MM.JJJJ"),"")</f>
        <v/>
      </c>
      <c r="D182" t="str">
        <f>IFERROR(VLOOKUP(Belegerfassung!A190,Abfrage!$E$2:$F$20,2,FALSE),"")</f>
        <v/>
      </c>
      <c r="E182" t="str">
        <f>IF(A182&lt;&gt;"",Belegerfassung!B190,"")</f>
        <v/>
      </c>
      <c r="F182" t="str">
        <f>IF(Belegerfassung!L190="","",IF(Belegerfassung!L190&lt;&gt;"",IF(Belegerfassung!L190&lt;&gt;"",IF(Belegerfassung!J190&lt;&gt;0,VLOOKUP(Belegerfassung!L190,Abfrage!$A$2:$C$19,2,),VLOOKUP(Belegerfassung!L190,Abfrage!$A$2:$C$19,3,)),"")))</f>
        <v/>
      </c>
      <c r="G182" t="str">
        <f t="shared" si="6"/>
        <v/>
      </c>
      <c r="H182" s="31" t="str">
        <f>IF(A182&lt;&gt;"",-Belegerfassung!J190+Belegerfassung!K190,"")</f>
        <v/>
      </c>
      <c r="I182" s="49" t="str">
        <f>IFERROR(IF(H182&lt;&gt;"",Belegerfassung!L190*100,""),IF(OR(Belegerfassung!L190="Leistung EU - Erlöse",Belegerfassung!L190="Lieferungen EU-Erlöse",Belegerfassung!L190="EUST",Belegerfassung!L190="Bauleistungen 20%")=TRUE,"",MID(Belegerfassung!L190,4,2)))</f>
        <v/>
      </c>
      <c r="J182" s="6" t="str">
        <f>IF(A182&lt;&gt;"",LEFT(Belegerfassung!D190,40),"")</f>
        <v/>
      </c>
      <c r="K182" t="str">
        <f>IF(A182&lt;&gt;"",VLOOKUP(D182,Abfrage!$F$2:$G$21,2,FALSE),"")</f>
        <v/>
      </c>
      <c r="L182" s="6" t="str">
        <f>IF(Belegerfassung!H190&lt;&gt;"",Belegerfassung!H190,"")</f>
        <v/>
      </c>
      <c r="M182" t="str">
        <f>IFERROR(IF(Belegerfassung!E190&lt;&gt;"",VLOOKUP(Belegerfassung!E190,Abfrage!$L$2:$M$15,2,),""),"")</f>
        <v/>
      </c>
      <c r="N182" t="str">
        <f t="shared" si="7"/>
        <v/>
      </c>
      <c r="O182" t="str">
        <f t="shared" si="8"/>
        <v/>
      </c>
      <c r="P182" t="str">
        <f>IF(Belegerfassung!G190&lt;&gt;"",CONCATENATE(Belegerfassung!G190,".pdf"),"")</f>
        <v/>
      </c>
    </row>
    <row r="183" spans="1:16">
      <c r="A183" t="str">
        <f>IF(Belegerfassung!C191&lt;&gt;"",0,"")</f>
        <v/>
      </c>
      <c r="B183" t="str">
        <f>IFERROR(VLOOKUP(Belegerfassung!I191,Konten!A:D,2,FALSE),"")</f>
        <v/>
      </c>
      <c r="C183" t="str">
        <f>IF(A183&lt;&gt;"",TEXT(Belegerfassung!C191,"TT.MM.JJJJ"),"")</f>
        <v/>
      </c>
      <c r="D183" t="str">
        <f>IFERROR(VLOOKUP(Belegerfassung!A191,Abfrage!$E$2:$F$20,2,FALSE),"")</f>
        <v/>
      </c>
      <c r="E183" t="str">
        <f>IF(A183&lt;&gt;"",Belegerfassung!B191,"")</f>
        <v/>
      </c>
      <c r="F183" t="str">
        <f>IF(Belegerfassung!L191="","",IF(Belegerfassung!L191&lt;&gt;"",IF(Belegerfassung!L191&lt;&gt;"",IF(Belegerfassung!J191&lt;&gt;0,VLOOKUP(Belegerfassung!L191,Abfrage!$A$2:$C$19,2,),VLOOKUP(Belegerfassung!L191,Abfrage!$A$2:$C$19,3,)),"")))</f>
        <v/>
      </c>
      <c r="G183" t="str">
        <f t="shared" si="6"/>
        <v/>
      </c>
      <c r="H183" s="31" t="str">
        <f>IF(A183&lt;&gt;"",-Belegerfassung!J191+Belegerfassung!K191,"")</f>
        <v/>
      </c>
      <c r="I183" s="49" t="str">
        <f>IFERROR(IF(H183&lt;&gt;"",Belegerfassung!L191*100,""),IF(OR(Belegerfassung!L191="Leistung EU - Erlöse",Belegerfassung!L191="Lieferungen EU-Erlöse",Belegerfassung!L191="EUST",Belegerfassung!L191="Bauleistungen 20%")=TRUE,"",MID(Belegerfassung!L191,4,2)))</f>
        <v/>
      </c>
      <c r="J183" s="6" t="str">
        <f>IF(A183&lt;&gt;"",LEFT(Belegerfassung!D191,40),"")</f>
        <v/>
      </c>
      <c r="K183" t="str">
        <f>IF(A183&lt;&gt;"",VLOOKUP(D183,Abfrage!$F$2:$G$21,2,FALSE),"")</f>
        <v/>
      </c>
      <c r="L183" s="6" t="str">
        <f>IF(Belegerfassung!H191&lt;&gt;"",Belegerfassung!H191,"")</f>
        <v/>
      </c>
      <c r="M183" t="str">
        <f>IFERROR(IF(Belegerfassung!E191&lt;&gt;"",VLOOKUP(Belegerfassung!E191,Abfrage!$L$2:$M$15,2,),""),"")</f>
        <v/>
      </c>
      <c r="N183" t="str">
        <f t="shared" si="7"/>
        <v/>
      </c>
      <c r="O183" t="str">
        <f t="shared" si="8"/>
        <v/>
      </c>
      <c r="P183" t="str">
        <f>IF(Belegerfassung!G191&lt;&gt;"",CONCATENATE(Belegerfassung!G191,".pdf"),"")</f>
        <v/>
      </c>
    </row>
    <row r="184" spans="1:16">
      <c r="A184" t="str">
        <f>IF(Belegerfassung!C192&lt;&gt;"",0,"")</f>
        <v/>
      </c>
      <c r="B184" t="str">
        <f>IFERROR(VLOOKUP(Belegerfassung!I192,Konten!A:D,2,FALSE),"")</f>
        <v/>
      </c>
      <c r="C184" t="str">
        <f>IF(A184&lt;&gt;"",TEXT(Belegerfassung!C192,"TT.MM.JJJJ"),"")</f>
        <v/>
      </c>
      <c r="D184" t="str">
        <f>IFERROR(VLOOKUP(Belegerfassung!A192,Abfrage!$E$2:$F$20,2,FALSE),"")</f>
        <v/>
      </c>
      <c r="E184" t="str">
        <f>IF(A184&lt;&gt;"",Belegerfassung!B192,"")</f>
        <v/>
      </c>
      <c r="F184" t="str">
        <f>IF(Belegerfassung!L192="","",IF(Belegerfassung!L192&lt;&gt;"",IF(Belegerfassung!L192&lt;&gt;"",IF(Belegerfassung!J192&lt;&gt;0,VLOOKUP(Belegerfassung!L192,Abfrage!$A$2:$C$19,2,),VLOOKUP(Belegerfassung!L192,Abfrage!$A$2:$C$19,3,)),"")))</f>
        <v/>
      </c>
      <c r="G184" t="str">
        <f t="shared" si="6"/>
        <v/>
      </c>
      <c r="H184" s="31" t="str">
        <f>IF(A184&lt;&gt;"",-Belegerfassung!J192+Belegerfassung!K192,"")</f>
        <v/>
      </c>
      <c r="I184" s="49" t="str">
        <f>IFERROR(IF(H184&lt;&gt;"",Belegerfassung!L192*100,""),IF(OR(Belegerfassung!L192="Leistung EU - Erlöse",Belegerfassung!L192="Lieferungen EU-Erlöse",Belegerfassung!L192="EUST",Belegerfassung!L192="Bauleistungen 20%")=TRUE,"",MID(Belegerfassung!L192,4,2)))</f>
        <v/>
      </c>
      <c r="J184" s="6" t="str">
        <f>IF(A184&lt;&gt;"",LEFT(Belegerfassung!D192,40),"")</f>
        <v/>
      </c>
      <c r="K184" t="str">
        <f>IF(A184&lt;&gt;"",VLOOKUP(D184,Abfrage!$F$2:$G$21,2,FALSE),"")</f>
        <v/>
      </c>
      <c r="L184" s="6" t="str">
        <f>IF(Belegerfassung!H192&lt;&gt;"",Belegerfassung!H192,"")</f>
        <v/>
      </c>
      <c r="M184" t="str">
        <f>IFERROR(IF(Belegerfassung!E192&lt;&gt;"",VLOOKUP(Belegerfassung!E192,Abfrage!$L$2:$M$15,2,),""),"")</f>
        <v/>
      </c>
      <c r="N184" t="str">
        <f t="shared" si="7"/>
        <v/>
      </c>
      <c r="O184" t="str">
        <f t="shared" si="8"/>
        <v/>
      </c>
      <c r="P184" t="str">
        <f>IF(Belegerfassung!G192&lt;&gt;"",CONCATENATE(Belegerfassung!G192,".pdf"),"")</f>
        <v/>
      </c>
    </row>
    <row r="185" spans="1:16">
      <c r="A185" t="str">
        <f>IF(Belegerfassung!C193&lt;&gt;"",0,"")</f>
        <v/>
      </c>
      <c r="B185" t="str">
        <f>IFERROR(VLOOKUP(Belegerfassung!I193,Konten!A:D,2,FALSE),"")</f>
        <v/>
      </c>
      <c r="C185" t="str">
        <f>IF(A185&lt;&gt;"",TEXT(Belegerfassung!C193,"TT.MM.JJJJ"),"")</f>
        <v/>
      </c>
      <c r="D185" t="str">
        <f>IFERROR(VLOOKUP(Belegerfassung!A193,Abfrage!$E$2:$F$20,2,FALSE),"")</f>
        <v/>
      </c>
      <c r="E185" t="str">
        <f>IF(A185&lt;&gt;"",Belegerfassung!B193,"")</f>
        <v/>
      </c>
      <c r="F185" t="str">
        <f>IF(Belegerfassung!L193="","",IF(Belegerfassung!L193&lt;&gt;"",IF(Belegerfassung!L193&lt;&gt;"",IF(Belegerfassung!J193&lt;&gt;0,VLOOKUP(Belegerfassung!L193,Abfrage!$A$2:$C$19,2,),VLOOKUP(Belegerfassung!L193,Abfrage!$A$2:$C$19,3,)),"")))</f>
        <v/>
      </c>
      <c r="G185" t="str">
        <f t="shared" si="6"/>
        <v/>
      </c>
      <c r="H185" s="31" t="str">
        <f>IF(A185&lt;&gt;"",-Belegerfassung!J193+Belegerfassung!K193,"")</f>
        <v/>
      </c>
      <c r="I185" s="49" t="str">
        <f>IFERROR(IF(H185&lt;&gt;"",Belegerfassung!L193*100,""),IF(OR(Belegerfassung!L193="Leistung EU - Erlöse",Belegerfassung!L193="Lieferungen EU-Erlöse",Belegerfassung!L193="EUST",Belegerfassung!L193="Bauleistungen 20%")=TRUE,"",MID(Belegerfassung!L193,4,2)))</f>
        <v/>
      </c>
      <c r="J185" s="6" t="str">
        <f>IF(A185&lt;&gt;"",LEFT(Belegerfassung!D193,40),"")</f>
        <v/>
      </c>
      <c r="K185" t="str">
        <f>IF(A185&lt;&gt;"",VLOOKUP(D185,Abfrage!$F$2:$G$21,2,FALSE),"")</f>
        <v/>
      </c>
      <c r="L185" s="6" t="str">
        <f>IF(Belegerfassung!H193&lt;&gt;"",Belegerfassung!H193,"")</f>
        <v/>
      </c>
      <c r="M185" t="str">
        <f>IFERROR(IF(Belegerfassung!E193&lt;&gt;"",VLOOKUP(Belegerfassung!E193,Abfrage!$L$2:$M$15,2,),""),"")</f>
        <v/>
      </c>
      <c r="N185" t="str">
        <f t="shared" si="7"/>
        <v/>
      </c>
      <c r="O185" t="str">
        <f t="shared" si="8"/>
        <v/>
      </c>
      <c r="P185" t="str">
        <f>IF(Belegerfassung!G193&lt;&gt;"",CONCATENATE(Belegerfassung!G193,".pdf"),"")</f>
        <v/>
      </c>
    </row>
    <row r="186" spans="1:16">
      <c r="A186" t="str">
        <f>IF(Belegerfassung!C194&lt;&gt;"",0,"")</f>
        <v/>
      </c>
      <c r="B186" t="str">
        <f>IFERROR(VLOOKUP(Belegerfassung!I194,Konten!A:D,2,FALSE),"")</f>
        <v/>
      </c>
      <c r="C186" t="str">
        <f>IF(A186&lt;&gt;"",TEXT(Belegerfassung!C194,"TT.MM.JJJJ"),"")</f>
        <v/>
      </c>
      <c r="D186" t="str">
        <f>IFERROR(VLOOKUP(Belegerfassung!A194,Abfrage!$E$2:$F$20,2,FALSE),"")</f>
        <v/>
      </c>
      <c r="E186" t="str">
        <f>IF(A186&lt;&gt;"",Belegerfassung!B194,"")</f>
        <v/>
      </c>
      <c r="F186" t="str">
        <f>IF(Belegerfassung!L194="","",IF(Belegerfassung!L194&lt;&gt;"",IF(Belegerfassung!L194&lt;&gt;"",IF(Belegerfassung!J194&lt;&gt;0,VLOOKUP(Belegerfassung!L194,Abfrage!$A$2:$C$19,2,),VLOOKUP(Belegerfassung!L194,Abfrage!$A$2:$C$19,3,)),"")))</f>
        <v/>
      </c>
      <c r="G186" t="str">
        <f t="shared" si="6"/>
        <v/>
      </c>
      <c r="H186" s="31" t="str">
        <f>IF(A186&lt;&gt;"",-Belegerfassung!J194+Belegerfassung!K194,"")</f>
        <v/>
      </c>
      <c r="I186" s="49" t="str">
        <f>IFERROR(IF(H186&lt;&gt;"",Belegerfassung!L194*100,""),IF(OR(Belegerfassung!L194="Leistung EU - Erlöse",Belegerfassung!L194="Lieferungen EU-Erlöse",Belegerfassung!L194="EUST",Belegerfassung!L194="Bauleistungen 20%")=TRUE,"",MID(Belegerfassung!L194,4,2)))</f>
        <v/>
      </c>
      <c r="J186" s="6" t="str">
        <f>IF(A186&lt;&gt;"",LEFT(Belegerfassung!D194,40),"")</f>
        <v/>
      </c>
      <c r="K186" t="str">
        <f>IF(A186&lt;&gt;"",VLOOKUP(D186,Abfrage!$F$2:$G$21,2,FALSE),"")</f>
        <v/>
      </c>
      <c r="L186" s="6" t="str">
        <f>IF(Belegerfassung!H194&lt;&gt;"",Belegerfassung!H194,"")</f>
        <v/>
      </c>
      <c r="M186" t="str">
        <f>IFERROR(IF(Belegerfassung!E194&lt;&gt;"",VLOOKUP(Belegerfassung!E194,Abfrage!$L$2:$M$15,2,),""),"")</f>
        <v/>
      </c>
      <c r="N186" t="str">
        <f t="shared" si="7"/>
        <v/>
      </c>
      <c r="O186" t="str">
        <f t="shared" si="8"/>
        <v/>
      </c>
      <c r="P186" t="str">
        <f>IF(Belegerfassung!G194&lt;&gt;"",CONCATENATE(Belegerfassung!G194,".pdf"),"")</f>
        <v/>
      </c>
    </row>
    <row r="187" spans="1:16">
      <c r="A187" t="str">
        <f>IF(Belegerfassung!C195&lt;&gt;"",0,"")</f>
        <v/>
      </c>
      <c r="B187" t="str">
        <f>IFERROR(VLOOKUP(Belegerfassung!I195,Konten!A:D,2,FALSE),"")</f>
        <v/>
      </c>
      <c r="C187" t="str">
        <f>IF(A187&lt;&gt;"",TEXT(Belegerfassung!C195,"TT.MM.JJJJ"),"")</f>
        <v/>
      </c>
      <c r="D187" t="str">
        <f>IFERROR(VLOOKUP(Belegerfassung!A195,Abfrage!$E$2:$F$20,2,FALSE),"")</f>
        <v/>
      </c>
      <c r="E187" t="str">
        <f>IF(A187&lt;&gt;"",Belegerfassung!B195,"")</f>
        <v/>
      </c>
      <c r="F187" t="str">
        <f>IF(Belegerfassung!L195="","",IF(Belegerfassung!L195&lt;&gt;"",IF(Belegerfassung!L195&lt;&gt;"",IF(Belegerfassung!J195&lt;&gt;0,VLOOKUP(Belegerfassung!L195,Abfrage!$A$2:$C$19,2,),VLOOKUP(Belegerfassung!L195,Abfrage!$A$2:$C$19,3,)),"")))</f>
        <v/>
      </c>
      <c r="G187" t="str">
        <f t="shared" si="6"/>
        <v/>
      </c>
      <c r="H187" s="31" t="str">
        <f>IF(A187&lt;&gt;"",-Belegerfassung!J195+Belegerfassung!K195,"")</f>
        <v/>
      </c>
      <c r="I187" s="49" t="str">
        <f>IFERROR(IF(H187&lt;&gt;"",Belegerfassung!L195*100,""),IF(OR(Belegerfassung!L195="Leistung EU - Erlöse",Belegerfassung!L195="Lieferungen EU-Erlöse",Belegerfassung!L195="EUST",Belegerfassung!L195="Bauleistungen 20%")=TRUE,"",MID(Belegerfassung!L195,4,2)))</f>
        <v/>
      </c>
      <c r="J187" s="6" t="str">
        <f>IF(A187&lt;&gt;"",LEFT(Belegerfassung!D195,40),"")</f>
        <v/>
      </c>
      <c r="K187" t="str">
        <f>IF(A187&lt;&gt;"",VLOOKUP(D187,Abfrage!$F$2:$G$21,2,FALSE),"")</f>
        <v/>
      </c>
      <c r="L187" s="6" t="str">
        <f>IF(Belegerfassung!H195&lt;&gt;"",Belegerfassung!H195,"")</f>
        <v/>
      </c>
      <c r="M187" t="str">
        <f>IFERROR(IF(Belegerfassung!E195&lt;&gt;"",VLOOKUP(Belegerfassung!E195,Abfrage!$L$2:$M$15,2,),""),"")</f>
        <v/>
      </c>
      <c r="N187" t="str">
        <f t="shared" si="7"/>
        <v/>
      </c>
      <c r="O187" t="str">
        <f t="shared" si="8"/>
        <v/>
      </c>
      <c r="P187" t="str">
        <f>IF(Belegerfassung!G195&lt;&gt;"",CONCATENATE(Belegerfassung!G195,".pdf"),"")</f>
        <v/>
      </c>
    </row>
    <row r="188" spans="1:16">
      <c r="A188" t="str">
        <f>IF(Belegerfassung!C196&lt;&gt;"",0,"")</f>
        <v/>
      </c>
      <c r="B188" t="str">
        <f>IFERROR(VLOOKUP(Belegerfassung!I196,Konten!A:D,2,FALSE),"")</f>
        <v/>
      </c>
      <c r="C188" t="str">
        <f>IF(A188&lt;&gt;"",TEXT(Belegerfassung!C196,"TT.MM.JJJJ"),"")</f>
        <v/>
      </c>
      <c r="D188" t="str">
        <f>IFERROR(VLOOKUP(Belegerfassung!A196,Abfrage!$E$2:$F$20,2,FALSE),"")</f>
        <v/>
      </c>
      <c r="E188" t="str">
        <f>IF(A188&lt;&gt;"",Belegerfassung!B196,"")</f>
        <v/>
      </c>
      <c r="F188" t="str">
        <f>IF(Belegerfassung!L196="","",IF(Belegerfassung!L196&lt;&gt;"",IF(Belegerfassung!L196&lt;&gt;"",IF(Belegerfassung!J196&lt;&gt;0,VLOOKUP(Belegerfassung!L196,Abfrage!$A$2:$C$19,2,),VLOOKUP(Belegerfassung!L196,Abfrage!$A$2:$C$19,3,)),"")))</f>
        <v/>
      </c>
      <c r="G188" t="str">
        <f t="shared" si="6"/>
        <v/>
      </c>
      <c r="H188" s="31" t="str">
        <f>IF(A188&lt;&gt;"",-Belegerfassung!J196+Belegerfassung!K196,"")</f>
        <v/>
      </c>
      <c r="I188" s="49" t="str">
        <f>IFERROR(IF(H188&lt;&gt;"",Belegerfassung!L196*100,""),IF(OR(Belegerfassung!L196="Leistung EU - Erlöse",Belegerfassung!L196="Lieferungen EU-Erlöse",Belegerfassung!L196="EUST",Belegerfassung!L196="Bauleistungen 20%")=TRUE,"",MID(Belegerfassung!L196,4,2)))</f>
        <v/>
      </c>
      <c r="J188" s="6" t="str">
        <f>IF(A188&lt;&gt;"",LEFT(Belegerfassung!D196,40),"")</f>
        <v/>
      </c>
      <c r="K188" t="str">
        <f>IF(A188&lt;&gt;"",VLOOKUP(D188,Abfrage!$F$2:$G$21,2,FALSE),"")</f>
        <v/>
      </c>
      <c r="L188" s="6" t="str">
        <f>IF(Belegerfassung!H196&lt;&gt;"",Belegerfassung!H196,"")</f>
        <v/>
      </c>
      <c r="M188" t="str">
        <f>IFERROR(IF(Belegerfassung!E196&lt;&gt;"",VLOOKUP(Belegerfassung!E196,Abfrage!$L$2:$M$15,2,),""),"")</f>
        <v/>
      </c>
      <c r="N188" t="str">
        <f t="shared" si="7"/>
        <v/>
      </c>
      <c r="O188" t="str">
        <f t="shared" si="8"/>
        <v/>
      </c>
      <c r="P188" t="str">
        <f>IF(Belegerfassung!G196&lt;&gt;"",CONCATENATE(Belegerfassung!G196,".pdf"),"")</f>
        <v/>
      </c>
    </row>
    <row r="189" spans="1:16">
      <c r="A189" t="str">
        <f>IF(Belegerfassung!C197&lt;&gt;"",0,"")</f>
        <v/>
      </c>
      <c r="B189" t="str">
        <f>IFERROR(VLOOKUP(Belegerfassung!I197,Konten!A:D,2,FALSE),"")</f>
        <v/>
      </c>
      <c r="C189" t="str">
        <f>IF(A189&lt;&gt;"",TEXT(Belegerfassung!C197,"TT.MM.JJJJ"),"")</f>
        <v/>
      </c>
      <c r="D189" t="str">
        <f>IFERROR(VLOOKUP(Belegerfassung!A197,Abfrage!$E$2:$F$20,2,FALSE),"")</f>
        <v/>
      </c>
      <c r="E189" t="str">
        <f>IF(A189&lt;&gt;"",Belegerfassung!B197,"")</f>
        <v/>
      </c>
      <c r="F189" t="str">
        <f>IF(Belegerfassung!L197="","",IF(Belegerfassung!L197&lt;&gt;"",IF(Belegerfassung!L197&lt;&gt;"",IF(Belegerfassung!J197&lt;&gt;0,VLOOKUP(Belegerfassung!L197,Abfrage!$A$2:$C$19,2,),VLOOKUP(Belegerfassung!L197,Abfrage!$A$2:$C$19,3,)),"")))</f>
        <v/>
      </c>
      <c r="G189" t="str">
        <f t="shared" si="6"/>
        <v/>
      </c>
      <c r="H189" s="31" t="str">
        <f>IF(A189&lt;&gt;"",-Belegerfassung!J197+Belegerfassung!K197,"")</f>
        <v/>
      </c>
      <c r="I189" s="49" t="str">
        <f>IFERROR(IF(H189&lt;&gt;"",Belegerfassung!L197*100,""),IF(OR(Belegerfassung!L197="Leistung EU - Erlöse",Belegerfassung!L197="Lieferungen EU-Erlöse",Belegerfassung!L197="EUST",Belegerfassung!L197="Bauleistungen 20%")=TRUE,"",MID(Belegerfassung!L197,4,2)))</f>
        <v/>
      </c>
      <c r="J189" s="6" t="str">
        <f>IF(A189&lt;&gt;"",LEFT(Belegerfassung!D197,40),"")</f>
        <v/>
      </c>
      <c r="K189" t="str">
        <f>IF(A189&lt;&gt;"",VLOOKUP(D189,Abfrage!$F$2:$G$21,2,FALSE),"")</f>
        <v/>
      </c>
      <c r="L189" s="6" t="str">
        <f>IF(Belegerfassung!H197&lt;&gt;"",Belegerfassung!H197,"")</f>
        <v/>
      </c>
      <c r="M189" t="str">
        <f>IFERROR(IF(Belegerfassung!E197&lt;&gt;"",VLOOKUP(Belegerfassung!E197,Abfrage!$L$2:$M$15,2,),""),"")</f>
        <v/>
      </c>
      <c r="N189" t="str">
        <f t="shared" si="7"/>
        <v/>
      </c>
      <c r="O189" t="str">
        <f t="shared" si="8"/>
        <v/>
      </c>
      <c r="P189" t="str">
        <f>IF(Belegerfassung!G197&lt;&gt;"",CONCATENATE(Belegerfassung!G197,".pdf"),"")</f>
        <v/>
      </c>
    </row>
    <row r="190" spans="1:16">
      <c r="A190" t="str">
        <f>IF(Belegerfassung!C198&lt;&gt;"",0,"")</f>
        <v/>
      </c>
      <c r="B190" t="str">
        <f>IFERROR(VLOOKUP(Belegerfassung!I198,Konten!A:D,2,FALSE),"")</f>
        <v/>
      </c>
      <c r="C190" t="str">
        <f>IF(A190&lt;&gt;"",TEXT(Belegerfassung!C198,"TT.MM.JJJJ"),"")</f>
        <v/>
      </c>
      <c r="D190" t="str">
        <f>IFERROR(VLOOKUP(Belegerfassung!A198,Abfrage!$E$2:$F$20,2,FALSE),"")</f>
        <v/>
      </c>
      <c r="E190" t="str">
        <f>IF(A190&lt;&gt;"",Belegerfassung!B198,"")</f>
        <v/>
      </c>
      <c r="F190" t="str">
        <f>IF(Belegerfassung!L198="","",IF(Belegerfassung!L198&lt;&gt;"",IF(Belegerfassung!L198&lt;&gt;"",IF(Belegerfassung!J198&lt;&gt;0,VLOOKUP(Belegerfassung!L198,Abfrage!$A$2:$C$19,2,),VLOOKUP(Belegerfassung!L198,Abfrage!$A$2:$C$19,3,)),"")))</f>
        <v/>
      </c>
      <c r="G190" t="str">
        <f t="shared" si="6"/>
        <v/>
      </c>
      <c r="H190" s="31" t="str">
        <f>IF(A190&lt;&gt;"",-Belegerfassung!J198+Belegerfassung!K198,"")</f>
        <v/>
      </c>
      <c r="I190" s="49" t="str">
        <f>IFERROR(IF(H190&lt;&gt;"",Belegerfassung!L198*100,""),IF(OR(Belegerfassung!L198="Leistung EU - Erlöse",Belegerfassung!L198="Lieferungen EU-Erlöse",Belegerfassung!L198="EUST",Belegerfassung!L198="Bauleistungen 20%")=TRUE,"",MID(Belegerfassung!L198,4,2)))</f>
        <v/>
      </c>
      <c r="J190" s="6" t="str">
        <f>IF(A190&lt;&gt;"",LEFT(Belegerfassung!D198,40),"")</f>
        <v/>
      </c>
      <c r="K190" t="str">
        <f>IF(A190&lt;&gt;"",VLOOKUP(D190,Abfrage!$F$2:$G$21,2,FALSE),"")</f>
        <v/>
      </c>
      <c r="L190" s="6" t="str">
        <f>IF(Belegerfassung!H198&lt;&gt;"",Belegerfassung!H198,"")</f>
        <v/>
      </c>
      <c r="M190" t="str">
        <f>IFERROR(IF(Belegerfassung!E198&lt;&gt;"",VLOOKUP(Belegerfassung!E198,Abfrage!$L$2:$M$15,2,),""),"")</f>
        <v/>
      </c>
      <c r="N190" t="str">
        <f t="shared" si="7"/>
        <v/>
      </c>
      <c r="O190" t="str">
        <f t="shared" si="8"/>
        <v/>
      </c>
      <c r="P190" t="str">
        <f>IF(Belegerfassung!G198&lt;&gt;"",CONCATENATE(Belegerfassung!G198,".pdf"),"")</f>
        <v/>
      </c>
    </row>
    <row r="191" spans="1:16">
      <c r="A191" t="str">
        <f>IF(Belegerfassung!C199&lt;&gt;"",0,"")</f>
        <v/>
      </c>
      <c r="B191" t="str">
        <f>IFERROR(VLOOKUP(Belegerfassung!I199,Konten!A:D,2,FALSE),"")</f>
        <v/>
      </c>
      <c r="C191" t="str">
        <f>IF(A191&lt;&gt;"",TEXT(Belegerfassung!C199,"TT.MM.JJJJ"),"")</f>
        <v/>
      </c>
      <c r="D191" t="str">
        <f>IFERROR(VLOOKUP(Belegerfassung!A199,Abfrage!$E$2:$F$20,2,FALSE),"")</f>
        <v/>
      </c>
      <c r="E191" t="str">
        <f>IF(A191&lt;&gt;"",Belegerfassung!B199,"")</f>
        <v/>
      </c>
      <c r="F191" t="str">
        <f>IF(Belegerfassung!L199="","",IF(Belegerfassung!L199&lt;&gt;"",IF(Belegerfassung!L199&lt;&gt;"",IF(Belegerfassung!J199&lt;&gt;0,VLOOKUP(Belegerfassung!L199,Abfrage!$A$2:$C$19,2,),VLOOKUP(Belegerfassung!L199,Abfrage!$A$2:$C$19,3,)),"")))</f>
        <v/>
      </c>
      <c r="G191" t="str">
        <f t="shared" si="6"/>
        <v/>
      </c>
      <c r="H191" s="31" t="str">
        <f>IF(A191&lt;&gt;"",-Belegerfassung!J199+Belegerfassung!K199,"")</f>
        <v/>
      </c>
      <c r="I191" s="49" t="str">
        <f>IFERROR(IF(H191&lt;&gt;"",Belegerfassung!L199*100,""),IF(OR(Belegerfassung!L199="Leistung EU - Erlöse",Belegerfassung!L199="Lieferungen EU-Erlöse",Belegerfassung!L199="EUST",Belegerfassung!L199="Bauleistungen 20%")=TRUE,"",MID(Belegerfassung!L199,4,2)))</f>
        <v/>
      </c>
      <c r="J191" s="6" t="str">
        <f>IF(A191&lt;&gt;"",LEFT(Belegerfassung!D199,40),"")</f>
        <v/>
      </c>
      <c r="K191" t="str">
        <f>IF(A191&lt;&gt;"",VLOOKUP(D191,Abfrage!$F$2:$G$21,2,FALSE),"")</f>
        <v/>
      </c>
      <c r="L191" s="6" t="str">
        <f>IF(Belegerfassung!H199&lt;&gt;"",Belegerfassung!H199,"")</f>
        <v/>
      </c>
      <c r="M191" t="str">
        <f>IFERROR(IF(Belegerfassung!E199&lt;&gt;"",VLOOKUP(Belegerfassung!E199,Abfrage!$L$2:$M$15,2,),""),"")</f>
        <v/>
      </c>
      <c r="N191" t="str">
        <f t="shared" si="7"/>
        <v/>
      </c>
      <c r="O191" t="str">
        <f t="shared" si="8"/>
        <v/>
      </c>
      <c r="P191" t="str">
        <f>IF(Belegerfassung!G199&lt;&gt;"",CONCATENATE(Belegerfassung!G199,".pdf"),"")</f>
        <v/>
      </c>
    </row>
    <row r="192" spans="1:16">
      <c r="A192" t="str">
        <f>IF(Belegerfassung!C200&lt;&gt;"",0,"")</f>
        <v/>
      </c>
      <c r="B192" t="str">
        <f>IFERROR(VLOOKUP(Belegerfassung!I200,Konten!A:D,2,FALSE),"")</f>
        <v/>
      </c>
      <c r="C192" t="str">
        <f>IF(A192&lt;&gt;"",TEXT(Belegerfassung!C200,"TT.MM.JJJJ"),"")</f>
        <v/>
      </c>
      <c r="D192" t="str">
        <f>IFERROR(VLOOKUP(Belegerfassung!A200,Abfrage!$E$2:$F$20,2,FALSE),"")</f>
        <v/>
      </c>
      <c r="E192" t="str">
        <f>IF(A192&lt;&gt;"",Belegerfassung!B200,"")</f>
        <v/>
      </c>
      <c r="F192" t="str">
        <f>IF(Belegerfassung!L200="","",IF(Belegerfassung!L200&lt;&gt;"",IF(Belegerfassung!L200&lt;&gt;"",IF(Belegerfassung!J200&lt;&gt;0,VLOOKUP(Belegerfassung!L200,Abfrage!$A$2:$C$19,2,),VLOOKUP(Belegerfassung!L200,Abfrage!$A$2:$C$19,3,)),"")))</f>
        <v/>
      </c>
      <c r="G192" t="str">
        <f t="shared" si="6"/>
        <v/>
      </c>
      <c r="H192" s="31" t="str">
        <f>IF(A192&lt;&gt;"",-Belegerfassung!J200+Belegerfassung!K200,"")</f>
        <v/>
      </c>
      <c r="I192" s="49" t="str">
        <f>IFERROR(IF(H192&lt;&gt;"",Belegerfassung!L200*100,""),IF(OR(Belegerfassung!L200="Leistung EU - Erlöse",Belegerfassung!L200="Lieferungen EU-Erlöse",Belegerfassung!L200="EUST",Belegerfassung!L200="Bauleistungen 20%")=TRUE,"",MID(Belegerfassung!L200,4,2)))</f>
        <v/>
      </c>
      <c r="J192" s="6" t="str">
        <f>IF(A192&lt;&gt;"",LEFT(Belegerfassung!D200,40),"")</f>
        <v/>
      </c>
      <c r="K192" t="str">
        <f>IF(A192&lt;&gt;"",VLOOKUP(D192,Abfrage!$F$2:$G$21,2,FALSE),"")</f>
        <v/>
      </c>
      <c r="L192" s="6" t="str">
        <f>IF(Belegerfassung!H200&lt;&gt;"",Belegerfassung!H200,"")</f>
        <v/>
      </c>
      <c r="M192" t="str">
        <f>IFERROR(IF(Belegerfassung!E200&lt;&gt;"",VLOOKUP(Belegerfassung!E200,Abfrage!$L$2:$M$15,2,),""),"")</f>
        <v/>
      </c>
      <c r="N192" t="str">
        <f t="shared" si="7"/>
        <v/>
      </c>
      <c r="O192" t="str">
        <f t="shared" si="8"/>
        <v/>
      </c>
      <c r="P192" t="str">
        <f>IF(Belegerfassung!G200&lt;&gt;"",CONCATENATE(Belegerfassung!G200,".pdf"),"")</f>
        <v/>
      </c>
    </row>
    <row r="193" spans="1:16">
      <c r="A193" t="str">
        <f>IF(Belegerfassung!C201&lt;&gt;"",0,"")</f>
        <v/>
      </c>
      <c r="B193" t="str">
        <f>IFERROR(VLOOKUP(Belegerfassung!I201,Konten!A:D,2,FALSE),"")</f>
        <v/>
      </c>
      <c r="C193" t="str">
        <f>IF(A193&lt;&gt;"",TEXT(Belegerfassung!C201,"TT.MM.JJJJ"),"")</f>
        <v/>
      </c>
      <c r="D193" t="str">
        <f>IFERROR(VLOOKUP(Belegerfassung!A201,Abfrage!$E$2:$F$20,2,FALSE),"")</f>
        <v/>
      </c>
      <c r="E193" t="str">
        <f>IF(A193&lt;&gt;"",Belegerfassung!B201,"")</f>
        <v/>
      </c>
      <c r="F193" t="str">
        <f>IF(Belegerfassung!L201="","",IF(Belegerfassung!L201&lt;&gt;"",IF(Belegerfassung!L201&lt;&gt;"",IF(Belegerfassung!J201&lt;&gt;0,VLOOKUP(Belegerfassung!L201,Abfrage!$A$2:$C$19,2,),VLOOKUP(Belegerfassung!L201,Abfrage!$A$2:$C$19,3,)),"")))</f>
        <v/>
      </c>
      <c r="G193" t="str">
        <f t="shared" si="6"/>
        <v/>
      </c>
      <c r="H193" s="31" t="str">
        <f>IF(A193&lt;&gt;"",-Belegerfassung!J201+Belegerfassung!K201,"")</f>
        <v/>
      </c>
      <c r="I193" s="49" t="str">
        <f>IFERROR(IF(H193&lt;&gt;"",Belegerfassung!L201*100,""),IF(OR(Belegerfassung!L201="Leistung EU - Erlöse",Belegerfassung!L201="Lieferungen EU-Erlöse",Belegerfassung!L201="EUST",Belegerfassung!L201="Bauleistungen 20%")=TRUE,"",MID(Belegerfassung!L201,4,2)))</f>
        <v/>
      </c>
      <c r="J193" s="6" t="str">
        <f>IF(A193&lt;&gt;"",LEFT(Belegerfassung!D201,40),"")</f>
        <v/>
      </c>
      <c r="K193" t="str">
        <f>IF(A193&lt;&gt;"",VLOOKUP(D193,Abfrage!$F$2:$G$21,2,FALSE),"")</f>
        <v/>
      </c>
      <c r="L193" s="6" t="str">
        <f>IF(Belegerfassung!H201&lt;&gt;"",Belegerfassung!H201,"")</f>
        <v/>
      </c>
      <c r="M193" t="str">
        <f>IFERROR(IF(Belegerfassung!E201&lt;&gt;"",VLOOKUP(Belegerfassung!E201,Abfrage!$L$2:$M$15,2,),""),"")</f>
        <v/>
      </c>
      <c r="N193" t="str">
        <f t="shared" si="7"/>
        <v/>
      </c>
      <c r="O193" t="str">
        <f t="shared" si="8"/>
        <v/>
      </c>
      <c r="P193" t="str">
        <f>IF(Belegerfassung!G201&lt;&gt;"",CONCATENATE(Belegerfassung!G201,".pdf"),"")</f>
        <v/>
      </c>
    </row>
    <row r="194" spans="1:16">
      <c r="A194" t="str">
        <f>IF(Belegerfassung!C202&lt;&gt;"",0,"")</f>
        <v/>
      </c>
      <c r="B194" t="str">
        <f>IFERROR(VLOOKUP(Belegerfassung!I202,Konten!A:D,2,FALSE),"")</f>
        <v/>
      </c>
      <c r="C194" t="str">
        <f>IF(A194&lt;&gt;"",TEXT(Belegerfassung!C202,"TT.MM.JJJJ"),"")</f>
        <v/>
      </c>
      <c r="D194" t="str">
        <f>IFERROR(VLOOKUP(Belegerfassung!A202,Abfrage!$E$2:$F$20,2,FALSE),"")</f>
        <v/>
      </c>
      <c r="E194" t="str">
        <f>IF(A194&lt;&gt;"",Belegerfassung!B202,"")</f>
        <v/>
      </c>
      <c r="F194" t="str">
        <f>IF(Belegerfassung!L202="","",IF(Belegerfassung!L202&lt;&gt;"",IF(Belegerfassung!L202&lt;&gt;"",IF(Belegerfassung!J202&lt;&gt;0,VLOOKUP(Belegerfassung!L202,Abfrage!$A$2:$C$19,2,),VLOOKUP(Belegerfassung!L202,Abfrage!$A$2:$C$19,3,)),"")))</f>
        <v/>
      </c>
      <c r="G194" t="str">
        <f t="shared" si="6"/>
        <v/>
      </c>
      <c r="H194" s="31" t="str">
        <f>IF(A194&lt;&gt;"",-Belegerfassung!J202+Belegerfassung!K202,"")</f>
        <v/>
      </c>
      <c r="I194" s="49" t="str">
        <f>IFERROR(IF(H194&lt;&gt;"",Belegerfassung!L202*100,""),IF(OR(Belegerfassung!L202="Leistung EU - Erlöse",Belegerfassung!L202="Lieferungen EU-Erlöse",Belegerfassung!L202="EUST",Belegerfassung!L202="Bauleistungen 20%")=TRUE,"",MID(Belegerfassung!L202,4,2)))</f>
        <v/>
      </c>
      <c r="J194" s="6" t="str">
        <f>IF(A194&lt;&gt;"",LEFT(Belegerfassung!D202,40),"")</f>
        <v/>
      </c>
      <c r="K194" t="str">
        <f>IF(A194&lt;&gt;"",VLOOKUP(D194,Abfrage!$F$2:$G$21,2,FALSE),"")</f>
        <v/>
      </c>
      <c r="L194" s="6" t="str">
        <f>IF(Belegerfassung!H202&lt;&gt;"",Belegerfassung!H202,"")</f>
        <v/>
      </c>
      <c r="M194" t="str">
        <f>IFERROR(IF(Belegerfassung!E202&lt;&gt;"",VLOOKUP(Belegerfassung!E202,Abfrage!$L$2:$M$15,2,),""),"")</f>
        <v/>
      </c>
      <c r="N194" t="str">
        <f t="shared" si="7"/>
        <v/>
      </c>
      <c r="O194" t="str">
        <f t="shared" si="8"/>
        <v/>
      </c>
      <c r="P194" t="str">
        <f>IF(Belegerfassung!G202&lt;&gt;"",CONCATENATE(Belegerfassung!G202,".pdf"),"")</f>
        <v/>
      </c>
    </row>
    <row r="195" spans="1:16">
      <c r="A195" t="str">
        <f>IF(Belegerfassung!C203&lt;&gt;"",0,"")</f>
        <v/>
      </c>
      <c r="B195" t="str">
        <f>IFERROR(VLOOKUP(Belegerfassung!I203,Konten!A:D,2,FALSE),"")</f>
        <v/>
      </c>
      <c r="C195" t="str">
        <f>IF(A195&lt;&gt;"",TEXT(Belegerfassung!C203,"TT.MM.JJJJ"),"")</f>
        <v/>
      </c>
      <c r="D195" t="str">
        <f>IFERROR(VLOOKUP(Belegerfassung!A203,Abfrage!$E$2:$F$20,2,FALSE),"")</f>
        <v/>
      </c>
      <c r="E195" t="str">
        <f>IF(A195&lt;&gt;"",Belegerfassung!B203,"")</f>
        <v/>
      </c>
      <c r="F195" t="str">
        <f>IF(Belegerfassung!L203="","",IF(Belegerfassung!L203&lt;&gt;"",IF(Belegerfassung!L203&lt;&gt;"",IF(Belegerfassung!J203&lt;&gt;0,VLOOKUP(Belegerfassung!L203,Abfrage!$A$2:$C$19,2,),VLOOKUP(Belegerfassung!L203,Abfrage!$A$2:$C$19,3,)),"")))</f>
        <v/>
      </c>
      <c r="G195" t="str">
        <f t="shared" ref="G195:G258" si="9">IF(A195&lt;&gt;"",1,"")</f>
        <v/>
      </c>
      <c r="H195" s="31" t="str">
        <f>IF(A195&lt;&gt;"",-Belegerfassung!J203+Belegerfassung!K203,"")</f>
        <v/>
      </c>
      <c r="I195" s="49" t="str">
        <f>IFERROR(IF(H195&lt;&gt;"",Belegerfassung!L203*100,""),IF(OR(Belegerfassung!L203="Leistung EU - Erlöse",Belegerfassung!L203="Lieferungen EU-Erlöse",Belegerfassung!L203="EUST",Belegerfassung!L203="Bauleistungen 20%")=TRUE,"",MID(Belegerfassung!L203,4,2)))</f>
        <v/>
      </c>
      <c r="J195" s="6" t="str">
        <f>IF(A195&lt;&gt;"",LEFT(Belegerfassung!D203,40),"")</f>
        <v/>
      </c>
      <c r="K195" t="str">
        <f>IF(A195&lt;&gt;"",VLOOKUP(D195,Abfrage!$F$2:$G$21,2,FALSE),"")</f>
        <v/>
      </c>
      <c r="L195" s="6" t="str">
        <f>IF(Belegerfassung!H203&lt;&gt;"",Belegerfassung!H203,"")</f>
        <v/>
      </c>
      <c r="M195" t="str">
        <f>IFERROR(IF(Belegerfassung!E203&lt;&gt;"",VLOOKUP(Belegerfassung!E203,Abfrage!$L$2:$M$15,2,),""),"")</f>
        <v/>
      </c>
      <c r="N195" t="str">
        <f t="shared" ref="N195:N258" si="10">IF(A195&lt;&gt;"","E","")</f>
        <v/>
      </c>
      <c r="O195" t="str">
        <f t="shared" ref="O195:O258" si="11">IF(A195&lt;&gt;"","A","")</f>
        <v/>
      </c>
      <c r="P195" t="str">
        <f>IF(Belegerfassung!G203&lt;&gt;"",CONCATENATE(Belegerfassung!G203,".pdf"),"")</f>
        <v/>
      </c>
    </row>
    <row r="196" spans="1:16">
      <c r="A196" t="str">
        <f>IF(Belegerfassung!C204&lt;&gt;"",0,"")</f>
        <v/>
      </c>
      <c r="B196" t="str">
        <f>IFERROR(VLOOKUP(Belegerfassung!I204,Konten!A:D,2,FALSE),"")</f>
        <v/>
      </c>
      <c r="C196" t="str">
        <f>IF(A196&lt;&gt;"",TEXT(Belegerfassung!C204,"TT.MM.JJJJ"),"")</f>
        <v/>
      </c>
      <c r="D196" t="str">
        <f>IFERROR(VLOOKUP(Belegerfassung!A204,Abfrage!$E$2:$F$20,2,FALSE),"")</f>
        <v/>
      </c>
      <c r="E196" t="str">
        <f>IF(A196&lt;&gt;"",Belegerfassung!B204,"")</f>
        <v/>
      </c>
      <c r="F196" t="str">
        <f>IF(Belegerfassung!L204="","",IF(Belegerfassung!L204&lt;&gt;"",IF(Belegerfassung!L204&lt;&gt;"",IF(Belegerfassung!J204&lt;&gt;0,VLOOKUP(Belegerfassung!L204,Abfrage!$A$2:$C$19,2,),VLOOKUP(Belegerfassung!L204,Abfrage!$A$2:$C$19,3,)),"")))</f>
        <v/>
      </c>
      <c r="G196" t="str">
        <f t="shared" si="9"/>
        <v/>
      </c>
      <c r="H196" s="31" t="str">
        <f>IF(A196&lt;&gt;"",-Belegerfassung!J204+Belegerfassung!K204,"")</f>
        <v/>
      </c>
      <c r="I196" s="49" t="str">
        <f>IFERROR(IF(H196&lt;&gt;"",Belegerfassung!L204*100,""),IF(OR(Belegerfassung!L204="Leistung EU - Erlöse",Belegerfassung!L204="Lieferungen EU-Erlöse",Belegerfassung!L204="EUST",Belegerfassung!L204="Bauleistungen 20%")=TRUE,"",MID(Belegerfassung!L204,4,2)))</f>
        <v/>
      </c>
      <c r="J196" s="6" t="str">
        <f>IF(A196&lt;&gt;"",LEFT(Belegerfassung!D204,40),"")</f>
        <v/>
      </c>
      <c r="K196" t="str">
        <f>IF(A196&lt;&gt;"",VLOOKUP(D196,Abfrage!$F$2:$G$21,2,FALSE),"")</f>
        <v/>
      </c>
      <c r="L196" s="6" t="str">
        <f>IF(Belegerfassung!H204&lt;&gt;"",Belegerfassung!H204,"")</f>
        <v/>
      </c>
      <c r="M196" t="str">
        <f>IFERROR(IF(Belegerfassung!E204&lt;&gt;"",VLOOKUP(Belegerfassung!E204,Abfrage!$L$2:$M$15,2,),""),"")</f>
        <v/>
      </c>
      <c r="N196" t="str">
        <f t="shared" si="10"/>
        <v/>
      </c>
      <c r="O196" t="str">
        <f t="shared" si="11"/>
        <v/>
      </c>
      <c r="P196" t="str">
        <f>IF(Belegerfassung!G204&lt;&gt;"",CONCATENATE(Belegerfassung!G204,".pdf"),"")</f>
        <v/>
      </c>
    </row>
    <row r="197" spans="1:16">
      <c r="A197" t="str">
        <f>IF(Belegerfassung!C205&lt;&gt;"",0,"")</f>
        <v/>
      </c>
      <c r="B197" t="str">
        <f>IFERROR(VLOOKUP(Belegerfassung!I205,Konten!A:D,2,FALSE),"")</f>
        <v/>
      </c>
      <c r="C197" t="str">
        <f>IF(A197&lt;&gt;"",TEXT(Belegerfassung!C205,"TT.MM.JJJJ"),"")</f>
        <v/>
      </c>
      <c r="D197" t="str">
        <f>IFERROR(VLOOKUP(Belegerfassung!A205,Abfrage!$E$2:$F$20,2,FALSE),"")</f>
        <v/>
      </c>
      <c r="E197" t="str">
        <f>IF(A197&lt;&gt;"",Belegerfassung!B205,"")</f>
        <v/>
      </c>
      <c r="F197" t="str">
        <f>IF(Belegerfassung!L205="","",IF(Belegerfassung!L205&lt;&gt;"",IF(Belegerfassung!L205&lt;&gt;"",IF(Belegerfassung!J205&lt;&gt;0,VLOOKUP(Belegerfassung!L205,Abfrage!$A$2:$C$19,2,),VLOOKUP(Belegerfassung!L205,Abfrage!$A$2:$C$19,3,)),"")))</f>
        <v/>
      </c>
      <c r="G197" t="str">
        <f t="shared" si="9"/>
        <v/>
      </c>
      <c r="H197" s="31" t="str">
        <f>IF(A197&lt;&gt;"",-Belegerfassung!J205+Belegerfassung!K205,"")</f>
        <v/>
      </c>
      <c r="I197" s="49" t="str">
        <f>IFERROR(IF(H197&lt;&gt;"",Belegerfassung!L205*100,""),IF(OR(Belegerfassung!L205="Leistung EU - Erlöse",Belegerfassung!L205="Lieferungen EU-Erlöse",Belegerfassung!L205="EUST",Belegerfassung!L205="Bauleistungen 20%")=TRUE,"",MID(Belegerfassung!L205,4,2)))</f>
        <v/>
      </c>
      <c r="J197" s="6" t="str">
        <f>IF(A197&lt;&gt;"",LEFT(Belegerfassung!D205,40),"")</f>
        <v/>
      </c>
      <c r="K197" t="str">
        <f>IF(A197&lt;&gt;"",VLOOKUP(D197,Abfrage!$F$2:$G$21,2,FALSE),"")</f>
        <v/>
      </c>
      <c r="L197" s="6" t="str">
        <f>IF(Belegerfassung!H205&lt;&gt;"",Belegerfassung!H205,"")</f>
        <v/>
      </c>
      <c r="M197" t="str">
        <f>IFERROR(IF(Belegerfassung!E205&lt;&gt;"",VLOOKUP(Belegerfassung!E205,Abfrage!$L$2:$M$15,2,),""),"")</f>
        <v/>
      </c>
      <c r="N197" t="str">
        <f t="shared" si="10"/>
        <v/>
      </c>
      <c r="O197" t="str">
        <f t="shared" si="11"/>
        <v/>
      </c>
      <c r="P197" t="str">
        <f>IF(Belegerfassung!G205&lt;&gt;"",CONCATENATE(Belegerfassung!G205,".pdf"),"")</f>
        <v/>
      </c>
    </row>
    <row r="198" spans="1:16">
      <c r="A198" t="str">
        <f>IF(Belegerfassung!C206&lt;&gt;"",0,"")</f>
        <v/>
      </c>
      <c r="B198" t="str">
        <f>IFERROR(VLOOKUP(Belegerfassung!I206,Konten!A:D,2,FALSE),"")</f>
        <v/>
      </c>
      <c r="C198" t="str">
        <f>IF(A198&lt;&gt;"",TEXT(Belegerfassung!C206,"TT.MM.JJJJ"),"")</f>
        <v/>
      </c>
      <c r="D198" t="str">
        <f>IFERROR(VLOOKUP(Belegerfassung!A206,Abfrage!$E$2:$F$20,2,FALSE),"")</f>
        <v/>
      </c>
      <c r="E198" t="str">
        <f>IF(A198&lt;&gt;"",Belegerfassung!B206,"")</f>
        <v/>
      </c>
      <c r="F198" t="str">
        <f>IF(Belegerfassung!L206="","",IF(Belegerfassung!L206&lt;&gt;"",IF(Belegerfassung!L206&lt;&gt;"",IF(Belegerfassung!J206&lt;&gt;0,VLOOKUP(Belegerfassung!L206,Abfrage!$A$2:$C$19,2,),VLOOKUP(Belegerfassung!L206,Abfrage!$A$2:$C$19,3,)),"")))</f>
        <v/>
      </c>
      <c r="G198" t="str">
        <f t="shared" si="9"/>
        <v/>
      </c>
      <c r="H198" s="31" t="str">
        <f>IF(A198&lt;&gt;"",-Belegerfassung!J206+Belegerfassung!K206,"")</f>
        <v/>
      </c>
      <c r="I198" s="49" t="str">
        <f>IFERROR(IF(H198&lt;&gt;"",Belegerfassung!L206*100,""),IF(OR(Belegerfassung!L206="Leistung EU - Erlöse",Belegerfassung!L206="Lieferungen EU-Erlöse",Belegerfassung!L206="EUST",Belegerfassung!L206="Bauleistungen 20%")=TRUE,"",MID(Belegerfassung!L206,4,2)))</f>
        <v/>
      </c>
      <c r="J198" s="6" t="str">
        <f>IF(A198&lt;&gt;"",LEFT(Belegerfassung!D206,40),"")</f>
        <v/>
      </c>
      <c r="K198" t="str">
        <f>IF(A198&lt;&gt;"",VLOOKUP(D198,Abfrage!$F$2:$G$21,2,FALSE),"")</f>
        <v/>
      </c>
      <c r="L198" s="6" t="str">
        <f>IF(Belegerfassung!H206&lt;&gt;"",Belegerfassung!H206,"")</f>
        <v/>
      </c>
      <c r="M198" t="str">
        <f>IFERROR(IF(Belegerfassung!E206&lt;&gt;"",VLOOKUP(Belegerfassung!E206,Abfrage!$L$2:$M$15,2,),""),"")</f>
        <v/>
      </c>
      <c r="N198" t="str">
        <f t="shared" si="10"/>
        <v/>
      </c>
      <c r="O198" t="str">
        <f t="shared" si="11"/>
        <v/>
      </c>
      <c r="P198" t="str">
        <f>IF(Belegerfassung!G206&lt;&gt;"",CONCATENATE(Belegerfassung!G206,".pdf"),"")</f>
        <v/>
      </c>
    </row>
    <row r="199" spans="1:16">
      <c r="A199" t="str">
        <f>IF(Belegerfassung!C207&lt;&gt;"",0,"")</f>
        <v/>
      </c>
      <c r="B199" t="str">
        <f>IFERROR(VLOOKUP(Belegerfassung!I207,Konten!A:D,2,FALSE),"")</f>
        <v/>
      </c>
      <c r="C199" t="str">
        <f>IF(A199&lt;&gt;"",TEXT(Belegerfassung!C207,"TT.MM.JJJJ"),"")</f>
        <v/>
      </c>
      <c r="D199" t="str">
        <f>IFERROR(VLOOKUP(Belegerfassung!A207,Abfrage!$E$2:$F$20,2,FALSE),"")</f>
        <v/>
      </c>
      <c r="E199" t="str">
        <f>IF(A199&lt;&gt;"",Belegerfassung!B207,"")</f>
        <v/>
      </c>
      <c r="F199" t="str">
        <f>IF(Belegerfassung!L207="","",IF(Belegerfassung!L207&lt;&gt;"",IF(Belegerfassung!L207&lt;&gt;"",IF(Belegerfassung!J207&lt;&gt;0,VLOOKUP(Belegerfassung!L207,Abfrage!$A$2:$C$19,2,),VLOOKUP(Belegerfassung!L207,Abfrage!$A$2:$C$19,3,)),"")))</f>
        <v/>
      </c>
      <c r="G199" t="str">
        <f t="shared" si="9"/>
        <v/>
      </c>
      <c r="H199" s="31" t="str">
        <f>IF(A199&lt;&gt;"",-Belegerfassung!J207+Belegerfassung!K207,"")</f>
        <v/>
      </c>
      <c r="I199" s="49" t="str">
        <f>IFERROR(IF(H199&lt;&gt;"",Belegerfassung!L207*100,""),IF(OR(Belegerfassung!L207="Leistung EU - Erlöse",Belegerfassung!L207="Lieferungen EU-Erlöse",Belegerfassung!L207="EUST",Belegerfassung!L207="Bauleistungen 20%")=TRUE,"",MID(Belegerfassung!L207,4,2)))</f>
        <v/>
      </c>
      <c r="J199" s="6" t="str">
        <f>IF(A199&lt;&gt;"",LEFT(Belegerfassung!D207,40),"")</f>
        <v/>
      </c>
      <c r="K199" t="str">
        <f>IF(A199&lt;&gt;"",VLOOKUP(D199,Abfrage!$F$2:$G$21,2,FALSE),"")</f>
        <v/>
      </c>
      <c r="L199" s="6" t="str">
        <f>IF(Belegerfassung!H207&lt;&gt;"",Belegerfassung!H207,"")</f>
        <v/>
      </c>
      <c r="M199" t="str">
        <f>IFERROR(IF(Belegerfassung!E207&lt;&gt;"",VLOOKUP(Belegerfassung!E207,Abfrage!$L$2:$M$15,2,),""),"")</f>
        <v/>
      </c>
      <c r="N199" t="str">
        <f t="shared" si="10"/>
        <v/>
      </c>
      <c r="O199" t="str">
        <f t="shared" si="11"/>
        <v/>
      </c>
      <c r="P199" t="str">
        <f>IF(Belegerfassung!G207&lt;&gt;"",CONCATENATE(Belegerfassung!G207,".pdf"),"")</f>
        <v/>
      </c>
    </row>
    <row r="200" spans="1:16">
      <c r="A200" t="str">
        <f>IF(Belegerfassung!C208&lt;&gt;"",0,"")</f>
        <v/>
      </c>
      <c r="B200" t="str">
        <f>IFERROR(VLOOKUP(Belegerfassung!I208,Konten!A:D,2,FALSE),"")</f>
        <v/>
      </c>
      <c r="C200" t="str">
        <f>IF(A200&lt;&gt;"",TEXT(Belegerfassung!C208,"TT.MM.JJJJ"),"")</f>
        <v/>
      </c>
      <c r="D200" t="str">
        <f>IFERROR(VLOOKUP(Belegerfassung!A208,Abfrage!$E$2:$F$20,2,FALSE),"")</f>
        <v/>
      </c>
      <c r="E200" t="str">
        <f>IF(A200&lt;&gt;"",Belegerfassung!B208,"")</f>
        <v/>
      </c>
      <c r="F200" t="str">
        <f>IF(Belegerfassung!L208="","",IF(Belegerfassung!L208&lt;&gt;"",IF(Belegerfassung!L208&lt;&gt;"",IF(Belegerfassung!J208&lt;&gt;0,VLOOKUP(Belegerfassung!L208,Abfrage!$A$2:$C$19,2,),VLOOKUP(Belegerfassung!L208,Abfrage!$A$2:$C$19,3,)),"")))</f>
        <v/>
      </c>
      <c r="G200" t="str">
        <f t="shared" si="9"/>
        <v/>
      </c>
      <c r="H200" s="31" t="str">
        <f>IF(A200&lt;&gt;"",-Belegerfassung!J208+Belegerfassung!K208,"")</f>
        <v/>
      </c>
      <c r="I200" s="49" t="str">
        <f>IFERROR(IF(H200&lt;&gt;"",Belegerfassung!L208*100,""),IF(OR(Belegerfassung!L208="Leistung EU - Erlöse",Belegerfassung!L208="Lieferungen EU-Erlöse",Belegerfassung!L208="EUST",Belegerfassung!L208="Bauleistungen 20%")=TRUE,"",MID(Belegerfassung!L208,4,2)))</f>
        <v/>
      </c>
      <c r="J200" s="6" t="str">
        <f>IF(A200&lt;&gt;"",LEFT(Belegerfassung!D208,40),"")</f>
        <v/>
      </c>
      <c r="K200" t="str">
        <f>IF(A200&lt;&gt;"",VLOOKUP(D200,Abfrage!$F$2:$G$21,2,FALSE),"")</f>
        <v/>
      </c>
      <c r="L200" s="6" t="str">
        <f>IF(Belegerfassung!H208&lt;&gt;"",Belegerfassung!H208,"")</f>
        <v/>
      </c>
      <c r="M200" t="str">
        <f>IFERROR(IF(Belegerfassung!E208&lt;&gt;"",VLOOKUP(Belegerfassung!E208,Abfrage!$L$2:$M$15,2,),""),"")</f>
        <v/>
      </c>
      <c r="N200" t="str">
        <f t="shared" si="10"/>
        <v/>
      </c>
      <c r="O200" t="str">
        <f t="shared" si="11"/>
        <v/>
      </c>
      <c r="P200" t="str">
        <f>IF(Belegerfassung!G208&lt;&gt;"",CONCATENATE(Belegerfassung!G208,".pdf"),"")</f>
        <v/>
      </c>
    </row>
    <row r="201" spans="1:16">
      <c r="A201" t="str">
        <f>IF(Belegerfassung!C209&lt;&gt;"",0,"")</f>
        <v/>
      </c>
      <c r="B201" t="str">
        <f>IFERROR(VLOOKUP(Belegerfassung!I209,Konten!A:D,2,FALSE),"")</f>
        <v/>
      </c>
      <c r="C201" t="str">
        <f>IF(A201&lt;&gt;"",TEXT(Belegerfassung!C209,"TT.MM.JJJJ"),"")</f>
        <v/>
      </c>
      <c r="D201" t="str">
        <f>IFERROR(VLOOKUP(Belegerfassung!A209,Abfrage!$E$2:$F$20,2,FALSE),"")</f>
        <v/>
      </c>
      <c r="E201" t="str">
        <f>IF(A201&lt;&gt;"",Belegerfassung!B209,"")</f>
        <v/>
      </c>
      <c r="F201" t="str">
        <f>IF(Belegerfassung!L209="","",IF(Belegerfassung!L209&lt;&gt;"",IF(Belegerfassung!L209&lt;&gt;"",IF(Belegerfassung!J209&lt;&gt;0,VLOOKUP(Belegerfassung!L209,Abfrage!$A$2:$C$19,2,),VLOOKUP(Belegerfassung!L209,Abfrage!$A$2:$C$19,3,)),"")))</f>
        <v/>
      </c>
      <c r="G201" t="str">
        <f t="shared" si="9"/>
        <v/>
      </c>
      <c r="H201" s="31" t="str">
        <f>IF(A201&lt;&gt;"",-Belegerfassung!J209+Belegerfassung!K209,"")</f>
        <v/>
      </c>
      <c r="I201" s="49" t="str">
        <f>IFERROR(IF(H201&lt;&gt;"",Belegerfassung!L209*100,""),IF(OR(Belegerfassung!L209="Leistung EU - Erlöse",Belegerfassung!L209="Lieferungen EU-Erlöse",Belegerfassung!L209="EUST",Belegerfassung!L209="Bauleistungen 20%")=TRUE,"",MID(Belegerfassung!L209,4,2)))</f>
        <v/>
      </c>
      <c r="J201" s="6" t="str">
        <f>IF(A201&lt;&gt;"",LEFT(Belegerfassung!D209,40),"")</f>
        <v/>
      </c>
      <c r="K201" t="str">
        <f>IF(A201&lt;&gt;"",VLOOKUP(D201,Abfrage!$F$2:$G$21,2,FALSE),"")</f>
        <v/>
      </c>
      <c r="L201" s="6" t="str">
        <f>IF(Belegerfassung!H209&lt;&gt;"",Belegerfassung!H209,"")</f>
        <v/>
      </c>
      <c r="M201" t="str">
        <f>IFERROR(IF(Belegerfassung!E209&lt;&gt;"",VLOOKUP(Belegerfassung!E209,Abfrage!$L$2:$M$15,2,),""),"")</f>
        <v/>
      </c>
      <c r="N201" t="str">
        <f t="shared" si="10"/>
        <v/>
      </c>
      <c r="O201" t="str">
        <f t="shared" si="11"/>
        <v/>
      </c>
      <c r="P201" t="str">
        <f>IF(Belegerfassung!G209&lt;&gt;"",CONCATENATE(Belegerfassung!G209,".pdf"),"")</f>
        <v/>
      </c>
    </row>
    <row r="202" spans="1:16">
      <c r="A202" t="str">
        <f>IF(Belegerfassung!C210&lt;&gt;"",0,"")</f>
        <v/>
      </c>
      <c r="B202" t="str">
        <f>IFERROR(VLOOKUP(Belegerfassung!I210,Konten!A:D,2,FALSE),"")</f>
        <v/>
      </c>
      <c r="C202" t="str">
        <f>IF(A202&lt;&gt;"",TEXT(Belegerfassung!C210,"TT.MM.JJJJ"),"")</f>
        <v/>
      </c>
      <c r="D202" t="str">
        <f>IFERROR(VLOOKUP(Belegerfassung!A210,Abfrage!$E$2:$F$20,2,FALSE),"")</f>
        <v/>
      </c>
      <c r="E202" t="str">
        <f>IF(A202&lt;&gt;"",Belegerfassung!B210,"")</f>
        <v/>
      </c>
      <c r="F202" t="str">
        <f>IF(Belegerfassung!L210="","",IF(Belegerfassung!L210&lt;&gt;"",IF(Belegerfassung!L210&lt;&gt;"",IF(Belegerfassung!J210&lt;&gt;0,VLOOKUP(Belegerfassung!L210,Abfrage!$A$2:$C$19,2,),VLOOKUP(Belegerfassung!L210,Abfrage!$A$2:$C$19,3,)),"")))</f>
        <v/>
      </c>
      <c r="G202" t="str">
        <f t="shared" si="9"/>
        <v/>
      </c>
      <c r="H202" s="31" t="str">
        <f>IF(A202&lt;&gt;"",-Belegerfassung!J210+Belegerfassung!K210,"")</f>
        <v/>
      </c>
      <c r="I202" s="49" t="str">
        <f>IFERROR(IF(H202&lt;&gt;"",Belegerfassung!L210*100,""),IF(OR(Belegerfassung!L210="Leistung EU - Erlöse",Belegerfassung!L210="Lieferungen EU-Erlöse",Belegerfassung!L210="EUST",Belegerfassung!L210="Bauleistungen 20%")=TRUE,"",MID(Belegerfassung!L210,4,2)))</f>
        <v/>
      </c>
      <c r="J202" s="6" t="str">
        <f>IF(A202&lt;&gt;"",LEFT(Belegerfassung!D210,40),"")</f>
        <v/>
      </c>
      <c r="K202" t="str">
        <f>IF(A202&lt;&gt;"",VLOOKUP(D202,Abfrage!$F$2:$G$21,2,FALSE),"")</f>
        <v/>
      </c>
      <c r="L202" s="6" t="str">
        <f>IF(Belegerfassung!H210&lt;&gt;"",Belegerfassung!H210,"")</f>
        <v/>
      </c>
      <c r="M202" t="str">
        <f>IFERROR(IF(Belegerfassung!E210&lt;&gt;"",VLOOKUP(Belegerfassung!E210,Abfrage!$L$2:$M$15,2,),""),"")</f>
        <v/>
      </c>
      <c r="N202" t="str">
        <f t="shared" si="10"/>
        <v/>
      </c>
      <c r="O202" t="str">
        <f t="shared" si="11"/>
        <v/>
      </c>
      <c r="P202" t="str">
        <f>IF(Belegerfassung!G210&lt;&gt;"",CONCATENATE(Belegerfassung!G210,".pdf"),"")</f>
        <v/>
      </c>
    </row>
    <row r="203" spans="1:16">
      <c r="A203" t="str">
        <f>IF(Belegerfassung!C211&lt;&gt;"",0,"")</f>
        <v/>
      </c>
      <c r="B203" t="str">
        <f>IFERROR(VLOOKUP(Belegerfassung!I211,Konten!A:D,2,FALSE),"")</f>
        <v/>
      </c>
      <c r="C203" t="str">
        <f>IF(A203&lt;&gt;"",TEXT(Belegerfassung!C211,"TT.MM.JJJJ"),"")</f>
        <v/>
      </c>
      <c r="D203" t="str">
        <f>IFERROR(VLOOKUP(Belegerfassung!A211,Abfrage!$E$2:$F$20,2,FALSE),"")</f>
        <v/>
      </c>
      <c r="E203" t="str">
        <f>IF(A203&lt;&gt;"",Belegerfassung!B211,"")</f>
        <v/>
      </c>
      <c r="F203" t="str">
        <f>IF(Belegerfassung!L211="","",IF(Belegerfassung!L211&lt;&gt;"",IF(Belegerfassung!L211&lt;&gt;"",IF(Belegerfassung!J211&lt;&gt;0,VLOOKUP(Belegerfassung!L211,Abfrage!$A$2:$C$19,2,),VLOOKUP(Belegerfassung!L211,Abfrage!$A$2:$C$19,3,)),"")))</f>
        <v/>
      </c>
      <c r="G203" t="str">
        <f t="shared" si="9"/>
        <v/>
      </c>
      <c r="H203" s="31" t="str">
        <f>IF(A203&lt;&gt;"",-Belegerfassung!J211+Belegerfassung!K211,"")</f>
        <v/>
      </c>
      <c r="I203" s="49" t="str">
        <f>IFERROR(IF(H203&lt;&gt;"",Belegerfassung!L211*100,""),IF(OR(Belegerfassung!L211="Leistung EU - Erlöse",Belegerfassung!L211="Lieferungen EU-Erlöse",Belegerfassung!L211="EUST",Belegerfassung!L211="Bauleistungen 20%")=TRUE,"",MID(Belegerfassung!L211,4,2)))</f>
        <v/>
      </c>
      <c r="J203" s="6" t="str">
        <f>IF(A203&lt;&gt;"",LEFT(Belegerfassung!D211,40),"")</f>
        <v/>
      </c>
      <c r="K203" t="str">
        <f>IF(A203&lt;&gt;"",VLOOKUP(D203,Abfrage!$F$2:$G$21,2,FALSE),"")</f>
        <v/>
      </c>
      <c r="L203" s="6" t="str">
        <f>IF(Belegerfassung!H211&lt;&gt;"",Belegerfassung!H211,"")</f>
        <v/>
      </c>
      <c r="M203" t="str">
        <f>IFERROR(IF(Belegerfassung!E211&lt;&gt;"",VLOOKUP(Belegerfassung!E211,Abfrage!$L$2:$M$15,2,),""),"")</f>
        <v/>
      </c>
      <c r="N203" t="str">
        <f t="shared" si="10"/>
        <v/>
      </c>
      <c r="O203" t="str">
        <f t="shared" si="11"/>
        <v/>
      </c>
      <c r="P203" t="str">
        <f>IF(Belegerfassung!G211&lt;&gt;"",CONCATENATE(Belegerfassung!G211,".pdf"),"")</f>
        <v/>
      </c>
    </row>
    <row r="204" spans="1:16">
      <c r="A204" t="str">
        <f>IF(Belegerfassung!C212&lt;&gt;"",0,"")</f>
        <v/>
      </c>
      <c r="B204" t="str">
        <f>IFERROR(VLOOKUP(Belegerfassung!I212,Konten!A:D,2,FALSE),"")</f>
        <v/>
      </c>
      <c r="C204" t="str">
        <f>IF(A204&lt;&gt;"",TEXT(Belegerfassung!C212,"TT.MM.JJJJ"),"")</f>
        <v/>
      </c>
      <c r="D204" t="str">
        <f>IFERROR(VLOOKUP(Belegerfassung!A212,Abfrage!$E$2:$F$20,2,FALSE),"")</f>
        <v/>
      </c>
      <c r="E204" t="str">
        <f>IF(A204&lt;&gt;"",Belegerfassung!B212,"")</f>
        <v/>
      </c>
      <c r="F204" t="str">
        <f>IF(Belegerfassung!L212="","",IF(Belegerfassung!L212&lt;&gt;"",IF(Belegerfassung!L212&lt;&gt;"",IF(Belegerfassung!J212&lt;&gt;0,VLOOKUP(Belegerfassung!L212,Abfrage!$A$2:$C$19,2,),VLOOKUP(Belegerfassung!L212,Abfrage!$A$2:$C$19,3,)),"")))</f>
        <v/>
      </c>
      <c r="G204" t="str">
        <f t="shared" si="9"/>
        <v/>
      </c>
      <c r="H204" s="31" t="str">
        <f>IF(A204&lt;&gt;"",-Belegerfassung!J212+Belegerfassung!K212,"")</f>
        <v/>
      </c>
      <c r="I204" s="49" t="str">
        <f>IFERROR(IF(H204&lt;&gt;"",Belegerfassung!L212*100,""),IF(OR(Belegerfassung!L212="Leistung EU - Erlöse",Belegerfassung!L212="Lieferungen EU-Erlöse",Belegerfassung!L212="EUST",Belegerfassung!L212="Bauleistungen 20%")=TRUE,"",MID(Belegerfassung!L212,4,2)))</f>
        <v/>
      </c>
      <c r="J204" s="6" t="str">
        <f>IF(A204&lt;&gt;"",LEFT(Belegerfassung!D212,40),"")</f>
        <v/>
      </c>
      <c r="K204" t="str">
        <f>IF(A204&lt;&gt;"",VLOOKUP(D204,Abfrage!$F$2:$G$21,2,FALSE),"")</f>
        <v/>
      </c>
      <c r="L204" s="6" t="str">
        <f>IF(Belegerfassung!H212&lt;&gt;"",Belegerfassung!H212,"")</f>
        <v/>
      </c>
      <c r="M204" t="str">
        <f>IFERROR(IF(Belegerfassung!E212&lt;&gt;"",VLOOKUP(Belegerfassung!E212,Abfrage!$L$2:$M$15,2,),""),"")</f>
        <v/>
      </c>
      <c r="N204" t="str">
        <f t="shared" si="10"/>
        <v/>
      </c>
      <c r="O204" t="str">
        <f t="shared" si="11"/>
        <v/>
      </c>
      <c r="P204" t="str">
        <f>IF(Belegerfassung!G212&lt;&gt;"",CONCATENATE(Belegerfassung!G212,".pdf"),"")</f>
        <v/>
      </c>
    </row>
    <row r="205" spans="1:16">
      <c r="A205" t="str">
        <f>IF(Belegerfassung!C213&lt;&gt;"",0,"")</f>
        <v/>
      </c>
      <c r="B205" t="str">
        <f>IFERROR(VLOOKUP(Belegerfassung!I213,Konten!A:D,2,FALSE),"")</f>
        <v/>
      </c>
      <c r="C205" t="str">
        <f>IF(A205&lt;&gt;"",TEXT(Belegerfassung!C213,"TT.MM.JJJJ"),"")</f>
        <v/>
      </c>
      <c r="D205" t="str">
        <f>IFERROR(VLOOKUP(Belegerfassung!A213,Abfrage!$E$2:$F$20,2,FALSE),"")</f>
        <v/>
      </c>
      <c r="E205" t="str">
        <f>IF(A205&lt;&gt;"",Belegerfassung!B213,"")</f>
        <v/>
      </c>
      <c r="F205" t="str">
        <f>IF(Belegerfassung!L213="","",IF(Belegerfassung!L213&lt;&gt;"",IF(Belegerfassung!L213&lt;&gt;"",IF(Belegerfassung!J213&lt;&gt;0,VLOOKUP(Belegerfassung!L213,Abfrage!$A$2:$C$19,2,),VLOOKUP(Belegerfassung!L213,Abfrage!$A$2:$C$19,3,)),"")))</f>
        <v/>
      </c>
      <c r="G205" t="str">
        <f t="shared" si="9"/>
        <v/>
      </c>
      <c r="H205" s="31" t="str">
        <f>IF(A205&lt;&gt;"",-Belegerfassung!J213+Belegerfassung!K213,"")</f>
        <v/>
      </c>
      <c r="I205" s="49" t="str">
        <f>IFERROR(IF(H205&lt;&gt;"",Belegerfassung!L213*100,""),IF(OR(Belegerfassung!L213="Leistung EU - Erlöse",Belegerfassung!L213="Lieferungen EU-Erlöse",Belegerfassung!L213="EUST",Belegerfassung!L213="Bauleistungen 20%")=TRUE,"",MID(Belegerfassung!L213,4,2)))</f>
        <v/>
      </c>
      <c r="J205" s="6" t="str">
        <f>IF(A205&lt;&gt;"",LEFT(Belegerfassung!D213,40),"")</f>
        <v/>
      </c>
      <c r="K205" t="str">
        <f>IF(A205&lt;&gt;"",VLOOKUP(D205,Abfrage!$F$2:$G$21,2,FALSE),"")</f>
        <v/>
      </c>
      <c r="L205" s="6" t="str">
        <f>IF(Belegerfassung!H213&lt;&gt;"",Belegerfassung!H213,"")</f>
        <v/>
      </c>
      <c r="M205" t="str">
        <f>IFERROR(IF(Belegerfassung!E213&lt;&gt;"",VLOOKUP(Belegerfassung!E213,Abfrage!$L$2:$M$15,2,),""),"")</f>
        <v/>
      </c>
      <c r="N205" t="str">
        <f t="shared" si="10"/>
        <v/>
      </c>
      <c r="O205" t="str">
        <f t="shared" si="11"/>
        <v/>
      </c>
      <c r="P205" t="str">
        <f>IF(Belegerfassung!G213&lt;&gt;"",CONCATENATE(Belegerfassung!G213,".pdf"),"")</f>
        <v/>
      </c>
    </row>
    <row r="206" spans="1:16">
      <c r="A206" t="str">
        <f>IF(Belegerfassung!C214&lt;&gt;"",0,"")</f>
        <v/>
      </c>
      <c r="B206" t="str">
        <f>IFERROR(VLOOKUP(Belegerfassung!I214,Konten!A:D,2,FALSE),"")</f>
        <v/>
      </c>
      <c r="C206" t="str">
        <f>IF(A206&lt;&gt;"",TEXT(Belegerfassung!C214,"TT.MM.JJJJ"),"")</f>
        <v/>
      </c>
      <c r="D206" t="str">
        <f>IFERROR(VLOOKUP(Belegerfassung!A214,Abfrage!$E$2:$F$20,2,FALSE),"")</f>
        <v/>
      </c>
      <c r="E206" t="str">
        <f>IF(A206&lt;&gt;"",Belegerfassung!B214,"")</f>
        <v/>
      </c>
      <c r="F206" t="str">
        <f>IF(Belegerfassung!L214="","",IF(Belegerfassung!L214&lt;&gt;"",IF(Belegerfassung!L214&lt;&gt;"",IF(Belegerfassung!J214&lt;&gt;0,VLOOKUP(Belegerfassung!L214,Abfrage!$A$2:$C$19,2,),VLOOKUP(Belegerfassung!L214,Abfrage!$A$2:$C$19,3,)),"")))</f>
        <v/>
      </c>
      <c r="G206" t="str">
        <f t="shared" si="9"/>
        <v/>
      </c>
      <c r="H206" s="31" t="str">
        <f>IF(A206&lt;&gt;"",-Belegerfassung!J214+Belegerfassung!K214,"")</f>
        <v/>
      </c>
      <c r="I206" s="49" t="str">
        <f>IFERROR(IF(H206&lt;&gt;"",Belegerfassung!L214*100,""),IF(OR(Belegerfassung!L214="Leistung EU - Erlöse",Belegerfassung!L214="Lieferungen EU-Erlöse",Belegerfassung!L214="EUST",Belegerfassung!L214="Bauleistungen 20%")=TRUE,"",MID(Belegerfassung!L214,4,2)))</f>
        <v/>
      </c>
      <c r="J206" s="6" t="str">
        <f>IF(A206&lt;&gt;"",LEFT(Belegerfassung!D214,40),"")</f>
        <v/>
      </c>
      <c r="K206" t="str">
        <f>IF(A206&lt;&gt;"",VLOOKUP(D206,Abfrage!$F$2:$G$21,2,FALSE),"")</f>
        <v/>
      </c>
      <c r="L206" s="6" t="str">
        <f>IF(Belegerfassung!H214&lt;&gt;"",Belegerfassung!H214,"")</f>
        <v/>
      </c>
      <c r="M206" t="str">
        <f>IFERROR(IF(Belegerfassung!E214&lt;&gt;"",VLOOKUP(Belegerfassung!E214,Abfrage!$L$2:$M$15,2,),""),"")</f>
        <v/>
      </c>
      <c r="N206" t="str">
        <f t="shared" si="10"/>
        <v/>
      </c>
      <c r="O206" t="str">
        <f t="shared" si="11"/>
        <v/>
      </c>
      <c r="P206" t="str">
        <f>IF(Belegerfassung!G214&lt;&gt;"",CONCATENATE(Belegerfassung!G214,".pdf"),"")</f>
        <v/>
      </c>
    </row>
    <row r="207" spans="1:16">
      <c r="A207" t="str">
        <f>IF(Belegerfassung!C215&lt;&gt;"",0,"")</f>
        <v/>
      </c>
      <c r="B207" t="str">
        <f>IFERROR(VLOOKUP(Belegerfassung!I215,Konten!A:D,2,FALSE),"")</f>
        <v/>
      </c>
      <c r="C207" t="str">
        <f>IF(A207&lt;&gt;"",TEXT(Belegerfassung!C215,"TT.MM.JJJJ"),"")</f>
        <v/>
      </c>
      <c r="D207" t="str">
        <f>IFERROR(VLOOKUP(Belegerfassung!A215,Abfrage!$E$2:$F$20,2,FALSE),"")</f>
        <v/>
      </c>
      <c r="E207" t="str">
        <f>IF(A207&lt;&gt;"",Belegerfassung!B215,"")</f>
        <v/>
      </c>
      <c r="F207" t="str">
        <f>IF(Belegerfassung!L215="","",IF(Belegerfassung!L215&lt;&gt;"",IF(Belegerfassung!L215&lt;&gt;"",IF(Belegerfassung!J215&lt;&gt;0,VLOOKUP(Belegerfassung!L215,Abfrage!$A$2:$C$19,2,),VLOOKUP(Belegerfassung!L215,Abfrage!$A$2:$C$19,3,)),"")))</f>
        <v/>
      </c>
      <c r="G207" t="str">
        <f t="shared" si="9"/>
        <v/>
      </c>
      <c r="H207" s="31" t="str">
        <f>IF(A207&lt;&gt;"",-Belegerfassung!J215+Belegerfassung!K215,"")</f>
        <v/>
      </c>
      <c r="I207" s="49" t="str">
        <f>IFERROR(IF(H207&lt;&gt;"",Belegerfassung!L215*100,""),IF(OR(Belegerfassung!L215="Leistung EU - Erlöse",Belegerfassung!L215="Lieferungen EU-Erlöse",Belegerfassung!L215="EUST",Belegerfassung!L215="Bauleistungen 20%")=TRUE,"",MID(Belegerfassung!L215,4,2)))</f>
        <v/>
      </c>
      <c r="J207" s="6" t="str">
        <f>IF(A207&lt;&gt;"",LEFT(Belegerfassung!D215,40),"")</f>
        <v/>
      </c>
      <c r="K207" t="str">
        <f>IF(A207&lt;&gt;"",VLOOKUP(D207,Abfrage!$F$2:$G$21,2,FALSE),"")</f>
        <v/>
      </c>
      <c r="L207" s="6" t="str">
        <f>IF(Belegerfassung!H215&lt;&gt;"",Belegerfassung!H215,"")</f>
        <v/>
      </c>
      <c r="M207" t="str">
        <f>IFERROR(IF(Belegerfassung!E215&lt;&gt;"",VLOOKUP(Belegerfassung!E215,Abfrage!$L$2:$M$15,2,),""),"")</f>
        <v/>
      </c>
      <c r="N207" t="str">
        <f t="shared" si="10"/>
        <v/>
      </c>
      <c r="O207" t="str">
        <f t="shared" si="11"/>
        <v/>
      </c>
      <c r="P207" t="str">
        <f>IF(Belegerfassung!G215&lt;&gt;"",CONCATENATE(Belegerfassung!G215,".pdf"),"")</f>
        <v/>
      </c>
    </row>
    <row r="208" spans="1:16">
      <c r="A208" t="str">
        <f>IF(Belegerfassung!C216&lt;&gt;"",0,"")</f>
        <v/>
      </c>
      <c r="B208" t="str">
        <f>IFERROR(VLOOKUP(Belegerfassung!I216,Konten!A:D,2,FALSE),"")</f>
        <v/>
      </c>
      <c r="C208" t="str">
        <f>IF(A208&lt;&gt;"",TEXT(Belegerfassung!C216,"TT.MM.JJJJ"),"")</f>
        <v/>
      </c>
      <c r="D208" t="str">
        <f>IFERROR(VLOOKUP(Belegerfassung!A216,Abfrage!$E$2:$F$20,2,FALSE),"")</f>
        <v/>
      </c>
      <c r="E208" t="str">
        <f>IF(A208&lt;&gt;"",Belegerfassung!B216,"")</f>
        <v/>
      </c>
      <c r="F208" t="str">
        <f>IF(Belegerfassung!L216="","",IF(Belegerfassung!L216&lt;&gt;"",IF(Belegerfassung!L216&lt;&gt;"",IF(Belegerfassung!J216&lt;&gt;0,VLOOKUP(Belegerfassung!L216,Abfrage!$A$2:$C$19,2,),VLOOKUP(Belegerfassung!L216,Abfrage!$A$2:$C$19,3,)),"")))</f>
        <v/>
      </c>
      <c r="G208" t="str">
        <f t="shared" si="9"/>
        <v/>
      </c>
      <c r="H208" s="31" t="str">
        <f>IF(A208&lt;&gt;"",-Belegerfassung!J216+Belegerfassung!K216,"")</f>
        <v/>
      </c>
      <c r="I208" s="49" t="str">
        <f>IFERROR(IF(H208&lt;&gt;"",Belegerfassung!L216*100,""),IF(OR(Belegerfassung!L216="Leistung EU - Erlöse",Belegerfassung!L216="Lieferungen EU-Erlöse",Belegerfassung!L216="EUST",Belegerfassung!L216="Bauleistungen 20%")=TRUE,"",MID(Belegerfassung!L216,4,2)))</f>
        <v/>
      </c>
      <c r="J208" s="6" t="str">
        <f>IF(A208&lt;&gt;"",LEFT(Belegerfassung!D216,40),"")</f>
        <v/>
      </c>
      <c r="K208" t="str">
        <f>IF(A208&lt;&gt;"",VLOOKUP(D208,Abfrage!$F$2:$G$21,2,FALSE),"")</f>
        <v/>
      </c>
      <c r="L208" s="6" t="str">
        <f>IF(Belegerfassung!H216&lt;&gt;"",Belegerfassung!H216,"")</f>
        <v/>
      </c>
      <c r="M208" t="str">
        <f>IFERROR(IF(Belegerfassung!E216&lt;&gt;"",VLOOKUP(Belegerfassung!E216,Abfrage!$L$2:$M$15,2,),""),"")</f>
        <v/>
      </c>
      <c r="N208" t="str">
        <f t="shared" si="10"/>
        <v/>
      </c>
      <c r="O208" t="str">
        <f t="shared" si="11"/>
        <v/>
      </c>
      <c r="P208" t="str">
        <f>IF(Belegerfassung!G216&lt;&gt;"",CONCATENATE(Belegerfassung!G216,".pdf"),"")</f>
        <v/>
      </c>
    </row>
    <row r="209" spans="1:16">
      <c r="A209" t="str">
        <f>IF(Belegerfassung!C217&lt;&gt;"",0,"")</f>
        <v/>
      </c>
      <c r="B209" t="str">
        <f>IFERROR(VLOOKUP(Belegerfassung!I217,Konten!A:D,2,FALSE),"")</f>
        <v/>
      </c>
      <c r="C209" t="str">
        <f>IF(A209&lt;&gt;"",TEXT(Belegerfassung!C217,"TT.MM.JJJJ"),"")</f>
        <v/>
      </c>
      <c r="D209" t="str">
        <f>IFERROR(VLOOKUP(Belegerfassung!A217,Abfrage!$E$2:$F$20,2,FALSE),"")</f>
        <v/>
      </c>
      <c r="E209" t="str">
        <f>IF(A209&lt;&gt;"",Belegerfassung!B217,"")</f>
        <v/>
      </c>
      <c r="F209" t="str">
        <f>IF(Belegerfassung!L217="","",IF(Belegerfassung!L217&lt;&gt;"",IF(Belegerfassung!L217&lt;&gt;"",IF(Belegerfassung!J217&lt;&gt;0,VLOOKUP(Belegerfassung!L217,Abfrage!$A$2:$C$19,2,),VLOOKUP(Belegerfassung!L217,Abfrage!$A$2:$C$19,3,)),"")))</f>
        <v/>
      </c>
      <c r="G209" t="str">
        <f t="shared" si="9"/>
        <v/>
      </c>
      <c r="H209" s="31" t="str">
        <f>IF(A209&lt;&gt;"",-Belegerfassung!J217+Belegerfassung!K217,"")</f>
        <v/>
      </c>
      <c r="I209" s="49" t="str">
        <f>IFERROR(IF(H209&lt;&gt;"",Belegerfassung!L217*100,""),IF(OR(Belegerfassung!L217="Leistung EU - Erlöse",Belegerfassung!L217="Lieferungen EU-Erlöse",Belegerfassung!L217="EUST",Belegerfassung!L217="Bauleistungen 20%")=TRUE,"",MID(Belegerfassung!L217,4,2)))</f>
        <v/>
      </c>
      <c r="J209" s="6" t="str">
        <f>IF(A209&lt;&gt;"",LEFT(Belegerfassung!D217,40),"")</f>
        <v/>
      </c>
      <c r="K209" t="str">
        <f>IF(A209&lt;&gt;"",VLOOKUP(D209,Abfrage!$F$2:$G$21,2,FALSE),"")</f>
        <v/>
      </c>
      <c r="L209" s="6" t="str">
        <f>IF(Belegerfassung!H217&lt;&gt;"",Belegerfassung!H217,"")</f>
        <v/>
      </c>
      <c r="M209" t="str">
        <f>IFERROR(IF(Belegerfassung!E217&lt;&gt;"",VLOOKUP(Belegerfassung!E217,Abfrage!$L$2:$M$15,2,),""),"")</f>
        <v/>
      </c>
      <c r="N209" t="str">
        <f t="shared" si="10"/>
        <v/>
      </c>
      <c r="O209" t="str">
        <f t="shared" si="11"/>
        <v/>
      </c>
      <c r="P209" t="str">
        <f>IF(Belegerfassung!G217&lt;&gt;"",CONCATENATE(Belegerfassung!G217,".pdf"),"")</f>
        <v/>
      </c>
    </row>
    <row r="210" spans="1:16">
      <c r="A210" t="str">
        <f>IF(Belegerfassung!C218&lt;&gt;"",0,"")</f>
        <v/>
      </c>
      <c r="B210" t="str">
        <f>IFERROR(VLOOKUP(Belegerfassung!I218,Konten!A:D,2,FALSE),"")</f>
        <v/>
      </c>
      <c r="C210" t="str">
        <f>IF(A210&lt;&gt;"",TEXT(Belegerfassung!C218,"TT.MM.JJJJ"),"")</f>
        <v/>
      </c>
      <c r="D210" t="str">
        <f>IFERROR(VLOOKUP(Belegerfassung!A218,Abfrage!$E$2:$F$20,2,FALSE),"")</f>
        <v/>
      </c>
      <c r="E210" t="str">
        <f>IF(A210&lt;&gt;"",Belegerfassung!B218,"")</f>
        <v/>
      </c>
      <c r="F210" t="str">
        <f>IF(Belegerfassung!L218="","",IF(Belegerfassung!L218&lt;&gt;"",IF(Belegerfassung!L218&lt;&gt;"",IF(Belegerfassung!J218&lt;&gt;0,VLOOKUP(Belegerfassung!L218,Abfrage!$A$2:$C$19,2,),VLOOKUP(Belegerfassung!L218,Abfrage!$A$2:$C$19,3,)),"")))</f>
        <v/>
      </c>
      <c r="G210" t="str">
        <f t="shared" si="9"/>
        <v/>
      </c>
      <c r="H210" s="31" t="str">
        <f>IF(A210&lt;&gt;"",-Belegerfassung!J218+Belegerfassung!K218,"")</f>
        <v/>
      </c>
      <c r="I210" s="49" t="str">
        <f>IFERROR(IF(H210&lt;&gt;"",Belegerfassung!L218*100,""),IF(OR(Belegerfassung!L218="Leistung EU - Erlöse",Belegerfassung!L218="Lieferungen EU-Erlöse",Belegerfassung!L218="EUST",Belegerfassung!L218="Bauleistungen 20%")=TRUE,"",MID(Belegerfassung!L218,4,2)))</f>
        <v/>
      </c>
      <c r="J210" s="6" t="str">
        <f>IF(A210&lt;&gt;"",LEFT(Belegerfassung!D218,40),"")</f>
        <v/>
      </c>
      <c r="K210" t="str">
        <f>IF(A210&lt;&gt;"",VLOOKUP(D210,Abfrage!$F$2:$G$21,2,FALSE),"")</f>
        <v/>
      </c>
      <c r="L210" s="6" t="str">
        <f>IF(Belegerfassung!H218&lt;&gt;"",Belegerfassung!H218,"")</f>
        <v/>
      </c>
      <c r="M210" t="str">
        <f>IFERROR(IF(Belegerfassung!E218&lt;&gt;"",VLOOKUP(Belegerfassung!E218,Abfrage!$L$2:$M$15,2,),""),"")</f>
        <v/>
      </c>
      <c r="N210" t="str">
        <f t="shared" si="10"/>
        <v/>
      </c>
      <c r="O210" t="str">
        <f t="shared" si="11"/>
        <v/>
      </c>
      <c r="P210" t="str">
        <f>IF(Belegerfassung!G218&lt;&gt;"",CONCATENATE(Belegerfassung!G218,".pdf"),"")</f>
        <v/>
      </c>
    </row>
    <row r="211" spans="1:16">
      <c r="A211" t="str">
        <f>IF(Belegerfassung!C219&lt;&gt;"",0,"")</f>
        <v/>
      </c>
      <c r="B211" t="str">
        <f>IFERROR(VLOOKUP(Belegerfassung!I219,Konten!A:D,2,FALSE),"")</f>
        <v/>
      </c>
      <c r="C211" t="str">
        <f>IF(A211&lt;&gt;"",TEXT(Belegerfassung!C219,"TT.MM.JJJJ"),"")</f>
        <v/>
      </c>
      <c r="D211" t="str">
        <f>IFERROR(VLOOKUP(Belegerfassung!A219,Abfrage!$E$2:$F$20,2,FALSE),"")</f>
        <v/>
      </c>
      <c r="E211" t="str">
        <f>IF(A211&lt;&gt;"",Belegerfassung!B219,"")</f>
        <v/>
      </c>
      <c r="F211" t="str">
        <f>IF(Belegerfassung!L219="","",IF(Belegerfassung!L219&lt;&gt;"",IF(Belegerfassung!L219&lt;&gt;"",IF(Belegerfassung!J219&lt;&gt;0,VLOOKUP(Belegerfassung!L219,Abfrage!$A$2:$C$19,2,),VLOOKUP(Belegerfassung!L219,Abfrage!$A$2:$C$19,3,)),"")))</f>
        <v/>
      </c>
      <c r="G211" t="str">
        <f t="shared" si="9"/>
        <v/>
      </c>
      <c r="H211" s="31" t="str">
        <f>IF(A211&lt;&gt;"",-Belegerfassung!J219+Belegerfassung!K219,"")</f>
        <v/>
      </c>
      <c r="I211" s="49" t="str">
        <f>IFERROR(IF(H211&lt;&gt;"",Belegerfassung!L219*100,""),IF(OR(Belegerfassung!L219="Leistung EU - Erlöse",Belegerfassung!L219="Lieferungen EU-Erlöse",Belegerfassung!L219="EUST",Belegerfassung!L219="Bauleistungen 20%")=TRUE,"",MID(Belegerfassung!L219,4,2)))</f>
        <v/>
      </c>
      <c r="J211" s="6" t="str">
        <f>IF(A211&lt;&gt;"",LEFT(Belegerfassung!D219,40),"")</f>
        <v/>
      </c>
      <c r="K211" t="str">
        <f>IF(A211&lt;&gt;"",VLOOKUP(D211,Abfrage!$F$2:$G$21,2,FALSE),"")</f>
        <v/>
      </c>
      <c r="L211" s="6" t="str">
        <f>IF(Belegerfassung!H219&lt;&gt;"",Belegerfassung!H219,"")</f>
        <v/>
      </c>
      <c r="M211" t="str">
        <f>IFERROR(IF(Belegerfassung!E219&lt;&gt;"",VLOOKUP(Belegerfassung!E219,Abfrage!$L$2:$M$15,2,),""),"")</f>
        <v/>
      </c>
      <c r="N211" t="str">
        <f t="shared" si="10"/>
        <v/>
      </c>
      <c r="O211" t="str">
        <f t="shared" si="11"/>
        <v/>
      </c>
      <c r="P211" t="str">
        <f>IF(Belegerfassung!G219&lt;&gt;"",CONCATENATE(Belegerfassung!G219,".pdf"),"")</f>
        <v/>
      </c>
    </row>
    <row r="212" spans="1:16">
      <c r="A212" t="str">
        <f>IF(Belegerfassung!C220&lt;&gt;"",0,"")</f>
        <v/>
      </c>
      <c r="B212" t="str">
        <f>IFERROR(VLOOKUP(Belegerfassung!I220,Konten!A:D,2,FALSE),"")</f>
        <v/>
      </c>
      <c r="C212" t="str">
        <f>IF(A212&lt;&gt;"",TEXT(Belegerfassung!C220,"TT.MM.JJJJ"),"")</f>
        <v/>
      </c>
      <c r="D212" t="str">
        <f>IFERROR(VLOOKUP(Belegerfassung!A220,Abfrage!$E$2:$F$20,2,FALSE),"")</f>
        <v/>
      </c>
      <c r="E212" t="str">
        <f>IF(A212&lt;&gt;"",Belegerfassung!B220,"")</f>
        <v/>
      </c>
      <c r="F212" t="str">
        <f>IF(Belegerfassung!L220="","",IF(Belegerfassung!L220&lt;&gt;"",IF(Belegerfassung!L220&lt;&gt;"",IF(Belegerfassung!J220&lt;&gt;0,VLOOKUP(Belegerfassung!L220,Abfrage!$A$2:$C$19,2,),VLOOKUP(Belegerfassung!L220,Abfrage!$A$2:$C$19,3,)),"")))</f>
        <v/>
      </c>
      <c r="G212" t="str">
        <f t="shared" si="9"/>
        <v/>
      </c>
      <c r="H212" s="31" t="str">
        <f>IF(A212&lt;&gt;"",-Belegerfassung!J220+Belegerfassung!K220,"")</f>
        <v/>
      </c>
      <c r="I212" s="49" t="str">
        <f>IFERROR(IF(H212&lt;&gt;"",Belegerfassung!L220*100,""),IF(OR(Belegerfassung!L220="Leistung EU - Erlöse",Belegerfassung!L220="Lieferungen EU-Erlöse",Belegerfassung!L220="EUST",Belegerfassung!L220="Bauleistungen 20%")=TRUE,"",MID(Belegerfassung!L220,4,2)))</f>
        <v/>
      </c>
      <c r="J212" s="6" t="str">
        <f>IF(A212&lt;&gt;"",LEFT(Belegerfassung!D220,40),"")</f>
        <v/>
      </c>
      <c r="K212" t="str">
        <f>IF(A212&lt;&gt;"",VLOOKUP(D212,Abfrage!$F$2:$G$21,2,FALSE),"")</f>
        <v/>
      </c>
      <c r="L212" s="6" t="str">
        <f>IF(Belegerfassung!H220&lt;&gt;"",Belegerfassung!H220,"")</f>
        <v/>
      </c>
      <c r="M212" t="str">
        <f>IFERROR(IF(Belegerfassung!E220&lt;&gt;"",VLOOKUP(Belegerfassung!E220,Abfrage!$L$2:$M$15,2,),""),"")</f>
        <v/>
      </c>
      <c r="N212" t="str">
        <f t="shared" si="10"/>
        <v/>
      </c>
      <c r="O212" t="str">
        <f t="shared" si="11"/>
        <v/>
      </c>
      <c r="P212" t="str">
        <f>IF(Belegerfassung!G220&lt;&gt;"",CONCATENATE(Belegerfassung!G220,".pdf"),"")</f>
        <v/>
      </c>
    </row>
    <row r="213" spans="1:16">
      <c r="A213" t="str">
        <f>IF(Belegerfassung!C221&lt;&gt;"",0,"")</f>
        <v/>
      </c>
      <c r="B213" t="str">
        <f>IFERROR(VLOOKUP(Belegerfassung!I221,Konten!A:D,2,FALSE),"")</f>
        <v/>
      </c>
      <c r="C213" t="str">
        <f>IF(A213&lt;&gt;"",TEXT(Belegerfassung!C221,"TT.MM.JJJJ"),"")</f>
        <v/>
      </c>
      <c r="D213" t="str">
        <f>IFERROR(VLOOKUP(Belegerfassung!A221,Abfrage!$E$2:$F$20,2,FALSE),"")</f>
        <v/>
      </c>
      <c r="E213" t="str">
        <f>IF(A213&lt;&gt;"",Belegerfassung!B221,"")</f>
        <v/>
      </c>
      <c r="F213" t="str">
        <f>IF(Belegerfassung!L221="","",IF(Belegerfassung!L221&lt;&gt;"",IF(Belegerfassung!L221&lt;&gt;"",IF(Belegerfassung!J221&lt;&gt;0,VLOOKUP(Belegerfassung!L221,Abfrage!$A$2:$C$19,2,),VLOOKUP(Belegerfassung!L221,Abfrage!$A$2:$C$19,3,)),"")))</f>
        <v/>
      </c>
      <c r="G213" t="str">
        <f t="shared" si="9"/>
        <v/>
      </c>
      <c r="H213" s="31" t="str">
        <f>IF(A213&lt;&gt;"",-Belegerfassung!J221+Belegerfassung!K221,"")</f>
        <v/>
      </c>
      <c r="I213" s="49" t="str">
        <f>IFERROR(IF(H213&lt;&gt;"",Belegerfassung!L221*100,""),IF(OR(Belegerfassung!L221="Leistung EU - Erlöse",Belegerfassung!L221="Lieferungen EU-Erlöse",Belegerfassung!L221="EUST",Belegerfassung!L221="Bauleistungen 20%")=TRUE,"",MID(Belegerfassung!L221,4,2)))</f>
        <v/>
      </c>
      <c r="J213" s="6" t="str">
        <f>IF(A213&lt;&gt;"",LEFT(Belegerfassung!D221,40),"")</f>
        <v/>
      </c>
      <c r="K213" t="str">
        <f>IF(A213&lt;&gt;"",VLOOKUP(D213,Abfrage!$F$2:$G$21,2,FALSE),"")</f>
        <v/>
      </c>
      <c r="L213" s="6" t="str">
        <f>IF(Belegerfassung!H221&lt;&gt;"",Belegerfassung!H221,"")</f>
        <v/>
      </c>
      <c r="M213" t="str">
        <f>IFERROR(IF(Belegerfassung!E221&lt;&gt;"",VLOOKUP(Belegerfassung!E221,Abfrage!$L$2:$M$15,2,),""),"")</f>
        <v/>
      </c>
      <c r="N213" t="str">
        <f t="shared" si="10"/>
        <v/>
      </c>
      <c r="O213" t="str">
        <f t="shared" si="11"/>
        <v/>
      </c>
      <c r="P213" t="str">
        <f>IF(Belegerfassung!G221&lt;&gt;"",CONCATENATE(Belegerfassung!G221,".pdf"),"")</f>
        <v/>
      </c>
    </row>
    <row r="214" spans="1:16">
      <c r="A214" t="str">
        <f>IF(Belegerfassung!C222&lt;&gt;"",0,"")</f>
        <v/>
      </c>
      <c r="B214" t="str">
        <f>IFERROR(VLOOKUP(Belegerfassung!I222,Konten!A:D,2,FALSE),"")</f>
        <v/>
      </c>
      <c r="C214" t="str">
        <f>IF(A214&lt;&gt;"",TEXT(Belegerfassung!C222,"TT.MM.JJJJ"),"")</f>
        <v/>
      </c>
      <c r="D214" t="str">
        <f>IFERROR(VLOOKUP(Belegerfassung!A222,Abfrage!$E$2:$F$20,2,FALSE),"")</f>
        <v/>
      </c>
      <c r="E214" t="str">
        <f>IF(A214&lt;&gt;"",Belegerfassung!B222,"")</f>
        <v/>
      </c>
      <c r="F214" t="str">
        <f>IF(Belegerfassung!L222="","",IF(Belegerfassung!L222&lt;&gt;"",IF(Belegerfassung!L222&lt;&gt;"",IF(Belegerfassung!J222&lt;&gt;0,VLOOKUP(Belegerfassung!L222,Abfrage!$A$2:$C$19,2,),VLOOKUP(Belegerfassung!L222,Abfrage!$A$2:$C$19,3,)),"")))</f>
        <v/>
      </c>
      <c r="G214" t="str">
        <f t="shared" si="9"/>
        <v/>
      </c>
      <c r="H214" s="31" t="str">
        <f>IF(A214&lt;&gt;"",-Belegerfassung!J222+Belegerfassung!K222,"")</f>
        <v/>
      </c>
      <c r="I214" s="49" t="str">
        <f>IFERROR(IF(H214&lt;&gt;"",Belegerfassung!L222*100,""),IF(OR(Belegerfassung!L222="Leistung EU - Erlöse",Belegerfassung!L222="Lieferungen EU-Erlöse",Belegerfassung!L222="EUST",Belegerfassung!L222="Bauleistungen 20%")=TRUE,"",MID(Belegerfassung!L222,4,2)))</f>
        <v/>
      </c>
      <c r="J214" s="6" t="str">
        <f>IF(A214&lt;&gt;"",LEFT(Belegerfassung!D222,40),"")</f>
        <v/>
      </c>
      <c r="K214" t="str">
        <f>IF(A214&lt;&gt;"",VLOOKUP(D214,Abfrage!$F$2:$G$21,2,FALSE),"")</f>
        <v/>
      </c>
      <c r="L214" s="6" t="str">
        <f>IF(Belegerfassung!H222&lt;&gt;"",Belegerfassung!H222,"")</f>
        <v/>
      </c>
      <c r="M214" t="str">
        <f>IFERROR(IF(Belegerfassung!E222&lt;&gt;"",VLOOKUP(Belegerfassung!E222,Abfrage!$L$2:$M$15,2,),""),"")</f>
        <v/>
      </c>
      <c r="N214" t="str">
        <f t="shared" si="10"/>
        <v/>
      </c>
      <c r="O214" t="str">
        <f t="shared" si="11"/>
        <v/>
      </c>
      <c r="P214" t="str">
        <f>IF(Belegerfassung!G222&lt;&gt;"",CONCATENATE(Belegerfassung!G222,".pdf"),"")</f>
        <v/>
      </c>
    </row>
    <row r="215" spans="1:16">
      <c r="A215" t="str">
        <f>IF(Belegerfassung!C223&lt;&gt;"",0,"")</f>
        <v/>
      </c>
      <c r="B215" t="str">
        <f>IFERROR(VLOOKUP(Belegerfassung!I223,Konten!A:D,2,FALSE),"")</f>
        <v/>
      </c>
      <c r="C215" t="str">
        <f>IF(A215&lt;&gt;"",TEXT(Belegerfassung!C223,"TT.MM.JJJJ"),"")</f>
        <v/>
      </c>
      <c r="D215" t="str">
        <f>IFERROR(VLOOKUP(Belegerfassung!A223,Abfrage!$E$2:$F$20,2,FALSE),"")</f>
        <v/>
      </c>
      <c r="E215" t="str">
        <f>IF(A215&lt;&gt;"",Belegerfassung!B223,"")</f>
        <v/>
      </c>
      <c r="F215" t="str">
        <f>IF(Belegerfassung!L223="","",IF(Belegerfassung!L223&lt;&gt;"",IF(Belegerfassung!L223&lt;&gt;"",IF(Belegerfassung!J223&lt;&gt;0,VLOOKUP(Belegerfassung!L223,Abfrage!$A$2:$C$19,2,),VLOOKUP(Belegerfassung!L223,Abfrage!$A$2:$C$19,3,)),"")))</f>
        <v/>
      </c>
      <c r="G215" t="str">
        <f t="shared" si="9"/>
        <v/>
      </c>
      <c r="H215" s="31" t="str">
        <f>IF(A215&lt;&gt;"",-Belegerfassung!J223+Belegerfassung!K223,"")</f>
        <v/>
      </c>
      <c r="I215" s="49" t="str">
        <f>IFERROR(IF(H215&lt;&gt;"",Belegerfassung!L223*100,""),IF(OR(Belegerfassung!L223="Leistung EU - Erlöse",Belegerfassung!L223="Lieferungen EU-Erlöse",Belegerfassung!L223="EUST",Belegerfassung!L223="Bauleistungen 20%")=TRUE,"",MID(Belegerfassung!L223,4,2)))</f>
        <v/>
      </c>
      <c r="J215" s="6" t="str">
        <f>IF(A215&lt;&gt;"",LEFT(Belegerfassung!D223,40),"")</f>
        <v/>
      </c>
      <c r="K215" t="str">
        <f>IF(A215&lt;&gt;"",VLOOKUP(D215,Abfrage!$F$2:$G$21,2,FALSE),"")</f>
        <v/>
      </c>
      <c r="L215" s="6" t="str">
        <f>IF(Belegerfassung!H223&lt;&gt;"",Belegerfassung!H223,"")</f>
        <v/>
      </c>
      <c r="M215" t="str">
        <f>IFERROR(IF(Belegerfassung!E223&lt;&gt;"",VLOOKUP(Belegerfassung!E223,Abfrage!$L$2:$M$15,2,),""),"")</f>
        <v/>
      </c>
      <c r="N215" t="str">
        <f t="shared" si="10"/>
        <v/>
      </c>
      <c r="O215" t="str">
        <f t="shared" si="11"/>
        <v/>
      </c>
      <c r="P215" t="str">
        <f>IF(Belegerfassung!G223&lt;&gt;"",CONCATENATE(Belegerfassung!G223,".pdf"),"")</f>
        <v/>
      </c>
    </row>
    <row r="216" spans="1:16">
      <c r="A216" t="str">
        <f>IF(Belegerfassung!C224&lt;&gt;"",0,"")</f>
        <v/>
      </c>
      <c r="B216" t="str">
        <f>IFERROR(VLOOKUP(Belegerfassung!I224,Konten!A:D,2,FALSE),"")</f>
        <v/>
      </c>
      <c r="C216" t="str">
        <f>IF(A216&lt;&gt;"",TEXT(Belegerfassung!C224,"TT.MM.JJJJ"),"")</f>
        <v/>
      </c>
      <c r="D216" t="str">
        <f>IFERROR(VLOOKUP(Belegerfassung!A224,Abfrage!$E$2:$F$20,2,FALSE),"")</f>
        <v/>
      </c>
      <c r="E216" t="str">
        <f>IF(A216&lt;&gt;"",Belegerfassung!B224,"")</f>
        <v/>
      </c>
      <c r="F216" t="str">
        <f>IF(Belegerfassung!L224="","",IF(Belegerfassung!L224&lt;&gt;"",IF(Belegerfassung!L224&lt;&gt;"",IF(Belegerfassung!J224&lt;&gt;0,VLOOKUP(Belegerfassung!L224,Abfrage!$A$2:$C$19,2,),VLOOKUP(Belegerfassung!L224,Abfrage!$A$2:$C$19,3,)),"")))</f>
        <v/>
      </c>
      <c r="G216" t="str">
        <f t="shared" si="9"/>
        <v/>
      </c>
      <c r="H216" s="31" t="str">
        <f>IF(A216&lt;&gt;"",-Belegerfassung!J224+Belegerfassung!K224,"")</f>
        <v/>
      </c>
      <c r="I216" s="49" t="str">
        <f>IFERROR(IF(H216&lt;&gt;"",Belegerfassung!L224*100,""),IF(OR(Belegerfassung!L224="Leistung EU - Erlöse",Belegerfassung!L224="Lieferungen EU-Erlöse",Belegerfassung!L224="EUST",Belegerfassung!L224="Bauleistungen 20%")=TRUE,"",MID(Belegerfassung!L224,4,2)))</f>
        <v/>
      </c>
      <c r="J216" s="6" t="str">
        <f>IF(A216&lt;&gt;"",LEFT(Belegerfassung!D224,40),"")</f>
        <v/>
      </c>
      <c r="K216" t="str">
        <f>IF(A216&lt;&gt;"",VLOOKUP(D216,Abfrage!$F$2:$G$21,2,FALSE),"")</f>
        <v/>
      </c>
      <c r="L216" s="6" t="str">
        <f>IF(Belegerfassung!H224&lt;&gt;"",Belegerfassung!H224,"")</f>
        <v/>
      </c>
      <c r="M216" t="str">
        <f>IFERROR(IF(Belegerfassung!E224&lt;&gt;"",VLOOKUP(Belegerfassung!E224,Abfrage!$L$2:$M$15,2,),""),"")</f>
        <v/>
      </c>
      <c r="N216" t="str">
        <f t="shared" si="10"/>
        <v/>
      </c>
      <c r="O216" t="str">
        <f t="shared" si="11"/>
        <v/>
      </c>
      <c r="P216" t="str">
        <f>IF(Belegerfassung!G224&lt;&gt;"",CONCATENATE(Belegerfassung!G224,".pdf"),"")</f>
        <v/>
      </c>
    </row>
    <row r="217" spans="1:16">
      <c r="A217" t="str">
        <f>IF(Belegerfassung!C225&lt;&gt;"",0,"")</f>
        <v/>
      </c>
      <c r="B217" t="str">
        <f>IFERROR(VLOOKUP(Belegerfassung!I225,Konten!A:D,2,FALSE),"")</f>
        <v/>
      </c>
      <c r="C217" t="str">
        <f>IF(A217&lt;&gt;"",TEXT(Belegerfassung!C225,"TT.MM.JJJJ"),"")</f>
        <v/>
      </c>
      <c r="D217" t="str">
        <f>IFERROR(VLOOKUP(Belegerfassung!A225,Abfrage!$E$2:$F$20,2,FALSE),"")</f>
        <v/>
      </c>
      <c r="E217" t="str">
        <f>IF(A217&lt;&gt;"",Belegerfassung!B225,"")</f>
        <v/>
      </c>
      <c r="F217" t="str">
        <f>IF(Belegerfassung!L225="","",IF(Belegerfassung!L225&lt;&gt;"",IF(Belegerfassung!L225&lt;&gt;"",IF(Belegerfassung!J225&lt;&gt;0,VLOOKUP(Belegerfassung!L225,Abfrage!$A$2:$C$19,2,),VLOOKUP(Belegerfassung!L225,Abfrage!$A$2:$C$19,3,)),"")))</f>
        <v/>
      </c>
      <c r="G217" t="str">
        <f t="shared" si="9"/>
        <v/>
      </c>
      <c r="H217" s="31" t="str">
        <f>IF(A217&lt;&gt;"",-Belegerfassung!J225+Belegerfassung!K225,"")</f>
        <v/>
      </c>
      <c r="I217" s="49" t="str">
        <f>IFERROR(IF(H217&lt;&gt;"",Belegerfassung!L225*100,""),IF(OR(Belegerfassung!L225="Leistung EU - Erlöse",Belegerfassung!L225="Lieferungen EU-Erlöse",Belegerfassung!L225="EUST",Belegerfassung!L225="Bauleistungen 20%")=TRUE,"",MID(Belegerfassung!L225,4,2)))</f>
        <v/>
      </c>
      <c r="J217" s="6" t="str">
        <f>IF(A217&lt;&gt;"",LEFT(Belegerfassung!D225,40),"")</f>
        <v/>
      </c>
      <c r="K217" t="str">
        <f>IF(A217&lt;&gt;"",VLOOKUP(D217,Abfrage!$F$2:$G$21,2,FALSE),"")</f>
        <v/>
      </c>
      <c r="L217" s="6" t="str">
        <f>IF(Belegerfassung!H225&lt;&gt;"",Belegerfassung!H225,"")</f>
        <v/>
      </c>
      <c r="M217" t="str">
        <f>IFERROR(IF(Belegerfassung!E225&lt;&gt;"",VLOOKUP(Belegerfassung!E225,Abfrage!$L$2:$M$15,2,),""),"")</f>
        <v/>
      </c>
      <c r="N217" t="str">
        <f t="shared" si="10"/>
        <v/>
      </c>
      <c r="O217" t="str">
        <f t="shared" si="11"/>
        <v/>
      </c>
      <c r="P217" t="str">
        <f>IF(Belegerfassung!G225&lt;&gt;"",CONCATENATE(Belegerfassung!G225,".pdf"),"")</f>
        <v/>
      </c>
    </row>
    <row r="218" spans="1:16">
      <c r="A218" t="str">
        <f>IF(Belegerfassung!C226&lt;&gt;"",0,"")</f>
        <v/>
      </c>
      <c r="B218" t="str">
        <f>IFERROR(VLOOKUP(Belegerfassung!I226,Konten!A:D,2,FALSE),"")</f>
        <v/>
      </c>
      <c r="C218" t="str">
        <f>IF(A218&lt;&gt;"",TEXT(Belegerfassung!C226,"TT.MM.JJJJ"),"")</f>
        <v/>
      </c>
      <c r="D218" t="str">
        <f>IFERROR(VLOOKUP(Belegerfassung!A226,Abfrage!$E$2:$F$20,2,FALSE),"")</f>
        <v/>
      </c>
      <c r="E218" t="str">
        <f>IF(A218&lt;&gt;"",Belegerfassung!B226,"")</f>
        <v/>
      </c>
      <c r="F218" t="str">
        <f>IF(Belegerfassung!L226="","",IF(Belegerfassung!L226&lt;&gt;"",IF(Belegerfassung!L226&lt;&gt;"",IF(Belegerfassung!J226&lt;&gt;0,VLOOKUP(Belegerfassung!L226,Abfrage!$A$2:$C$19,2,),VLOOKUP(Belegerfassung!L226,Abfrage!$A$2:$C$19,3,)),"")))</f>
        <v/>
      </c>
      <c r="G218" t="str">
        <f t="shared" si="9"/>
        <v/>
      </c>
      <c r="H218" s="31" t="str">
        <f>IF(A218&lt;&gt;"",-Belegerfassung!J226+Belegerfassung!K226,"")</f>
        <v/>
      </c>
      <c r="I218" s="49" t="str">
        <f>IFERROR(IF(H218&lt;&gt;"",Belegerfassung!L226*100,""),IF(OR(Belegerfassung!L226="Leistung EU - Erlöse",Belegerfassung!L226="Lieferungen EU-Erlöse",Belegerfassung!L226="EUST",Belegerfassung!L226="Bauleistungen 20%")=TRUE,"",MID(Belegerfassung!L226,4,2)))</f>
        <v/>
      </c>
      <c r="J218" s="6" t="str">
        <f>IF(A218&lt;&gt;"",LEFT(Belegerfassung!D226,40),"")</f>
        <v/>
      </c>
      <c r="K218" t="str">
        <f>IF(A218&lt;&gt;"",VLOOKUP(D218,Abfrage!$F$2:$G$21,2,FALSE),"")</f>
        <v/>
      </c>
      <c r="L218" s="6" t="str">
        <f>IF(Belegerfassung!H226&lt;&gt;"",Belegerfassung!H226,"")</f>
        <v/>
      </c>
      <c r="M218" t="str">
        <f>IFERROR(IF(Belegerfassung!E226&lt;&gt;"",VLOOKUP(Belegerfassung!E226,Abfrage!$L$2:$M$15,2,),""),"")</f>
        <v/>
      </c>
      <c r="N218" t="str">
        <f t="shared" si="10"/>
        <v/>
      </c>
      <c r="O218" t="str">
        <f t="shared" si="11"/>
        <v/>
      </c>
      <c r="P218" t="str">
        <f>IF(Belegerfassung!G226&lt;&gt;"",CONCATENATE(Belegerfassung!G226,".pdf"),"")</f>
        <v/>
      </c>
    </row>
    <row r="219" spans="1:16">
      <c r="A219" t="str">
        <f>IF(Belegerfassung!C227&lt;&gt;"",0,"")</f>
        <v/>
      </c>
      <c r="B219" t="str">
        <f>IFERROR(VLOOKUP(Belegerfassung!I227,Konten!A:D,2,FALSE),"")</f>
        <v/>
      </c>
      <c r="C219" t="str">
        <f>IF(A219&lt;&gt;"",TEXT(Belegerfassung!C227,"TT.MM.JJJJ"),"")</f>
        <v/>
      </c>
      <c r="D219" t="str">
        <f>IFERROR(VLOOKUP(Belegerfassung!A227,Abfrage!$E$2:$F$20,2,FALSE),"")</f>
        <v/>
      </c>
      <c r="E219" t="str">
        <f>IF(A219&lt;&gt;"",Belegerfassung!B227,"")</f>
        <v/>
      </c>
      <c r="F219" t="str">
        <f>IF(Belegerfassung!L227="","",IF(Belegerfassung!L227&lt;&gt;"",IF(Belegerfassung!L227&lt;&gt;"",IF(Belegerfassung!J227&lt;&gt;0,VLOOKUP(Belegerfassung!L227,Abfrage!$A$2:$C$19,2,),VLOOKUP(Belegerfassung!L227,Abfrage!$A$2:$C$19,3,)),"")))</f>
        <v/>
      </c>
      <c r="G219" t="str">
        <f t="shared" si="9"/>
        <v/>
      </c>
      <c r="H219" s="31" t="str">
        <f>IF(A219&lt;&gt;"",-Belegerfassung!J227+Belegerfassung!K227,"")</f>
        <v/>
      </c>
      <c r="I219" s="49" t="str">
        <f>IFERROR(IF(H219&lt;&gt;"",Belegerfassung!L227*100,""),IF(OR(Belegerfassung!L227="Leistung EU - Erlöse",Belegerfassung!L227="Lieferungen EU-Erlöse",Belegerfassung!L227="EUST",Belegerfassung!L227="Bauleistungen 20%")=TRUE,"",MID(Belegerfassung!L227,4,2)))</f>
        <v/>
      </c>
      <c r="J219" s="6" t="str">
        <f>IF(A219&lt;&gt;"",LEFT(Belegerfassung!D227,40),"")</f>
        <v/>
      </c>
      <c r="K219" t="str">
        <f>IF(A219&lt;&gt;"",VLOOKUP(D219,Abfrage!$F$2:$G$21,2,FALSE),"")</f>
        <v/>
      </c>
      <c r="L219" s="6" t="str">
        <f>IF(Belegerfassung!H227&lt;&gt;"",Belegerfassung!H227,"")</f>
        <v/>
      </c>
      <c r="M219" t="str">
        <f>IFERROR(IF(Belegerfassung!E227&lt;&gt;"",VLOOKUP(Belegerfassung!E227,Abfrage!$L$2:$M$15,2,),""),"")</f>
        <v/>
      </c>
      <c r="N219" t="str">
        <f t="shared" si="10"/>
        <v/>
      </c>
      <c r="O219" t="str">
        <f t="shared" si="11"/>
        <v/>
      </c>
      <c r="P219" t="str">
        <f>IF(Belegerfassung!G227&lt;&gt;"",CONCATENATE(Belegerfassung!G227,".pdf"),"")</f>
        <v/>
      </c>
    </row>
    <row r="220" spans="1:16">
      <c r="A220" t="str">
        <f>IF(Belegerfassung!C228&lt;&gt;"",0,"")</f>
        <v/>
      </c>
      <c r="B220" t="str">
        <f>IFERROR(VLOOKUP(Belegerfassung!I228,Konten!A:D,2,FALSE),"")</f>
        <v/>
      </c>
      <c r="C220" t="str">
        <f>IF(A220&lt;&gt;"",TEXT(Belegerfassung!C228,"TT.MM.JJJJ"),"")</f>
        <v/>
      </c>
      <c r="D220" t="str">
        <f>IFERROR(VLOOKUP(Belegerfassung!A228,Abfrage!$E$2:$F$20,2,FALSE),"")</f>
        <v/>
      </c>
      <c r="E220" t="str">
        <f>IF(A220&lt;&gt;"",Belegerfassung!B228,"")</f>
        <v/>
      </c>
      <c r="F220" t="str">
        <f>IF(Belegerfassung!L228="","",IF(Belegerfassung!L228&lt;&gt;"",IF(Belegerfassung!L228&lt;&gt;"",IF(Belegerfassung!J228&lt;&gt;0,VLOOKUP(Belegerfassung!L228,Abfrage!$A$2:$C$19,2,),VLOOKUP(Belegerfassung!L228,Abfrage!$A$2:$C$19,3,)),"")))</f>
        <v/>
      </c>
      <c r="G220" t="str">
        <f t="shared" si="9"/>
        <v/>
      </c>
      <c r="H220" s="31" t="str">
        <f>IF(A220&lt;&gt;"",-Belegerfassung!J228+Belegerfassung!K228,"")</f>
        <v/>
      </c>
      <c r="I220" s="49" t="str">
        <f>IFERROR(IF(H220&lt;&gt;"",Belegerfassung!L228*100,""),IF(OR(Belegerfassung!L228="Leistung EU - Erlöse",Belegerfassung!L228="Lieferungen EU-Erlöse",Belegerfassung!L228="EUST",Belegerfassung!L228="Bauleistungen 20%")=TRUE,"",MID(Belegerfassung!L228,4,2)))</f>
        <v/>
      </c>
      <c r="J220" s="6" t="str">
        <f>IF(A220&lt;&gt;"",LEFT(Belegerfassung!D228,40),"")</f>
        <v/>
      </c>
      <c r="K220" t="str">
        <f>IF(A220&lt;&gt;"",VLOOKUP(D220,Abfrage!$F$2:$G$21,2,FALSE),"")</f>
        <v/>
      </c>
      <c r="L220" s="6" t="str">
        <f>IF(Belegerfassung!H228&lt;&gt;"",Belegerfassung!H228,"")</f>
        <v/>
      </c>
      <c r="M220" t="str">
        <f>IFERROR(IF(Belegerfassung!E228&lt;&gt;"",VLOOKUP(Belegerfassung!E228,Abfrage!$L$2:$M$15,2,),""),"")</f>
        <v/>
      </c>
      <c r="N220" t="str">
        <f t="shared" si="10"/>
        <v/>
      </c>
      <c r="O220" t="str">
        <f t="shared" si="11"/>
        <v/>
      </c>
      <c r="P220" t="str">
        <f>IF(Belegerfassung!G228&lt;&gt;"",CONCATENATE(Belegerfassung!G228,".pdf"),"")</f>
        <v/>
      </c>
    </row>
    <row r="221" spans="1:16">
      <c r="A221" t="str">
        <f>IF(Belegerfassung!C229&lt;&gt;"",0,"")</f>
        <v/>
      </c>
      <c r="B221" t="str">
        <f>IFERROR(VLOOKUP(Belegerfassung!I229,Konten!A:D,2,FALSE),"")</f>
        <v/>
      </c>
      <c r="C221" t="str">
        <f>IF(A221&lt;&gt;"",TEXT(Belegerfassung!C229,"TT.MM.JJJJ"),"")</f>
        <v/>
      </c>
      <c r="D221" t="str">
        <f>IFERROR(VLOOKUP(Belegerfassung!A229,Abfrage!$E$2:$F$20,2,FALSE),"")</f>
        <v/>
      </c>
      <c r="E221" t="str">
        <f>IF(A221&lt;&gt;"",Belegerfassung!B229,"")</f>
        <v/>
      </c>
      <c r="F221" t="str">
        <f>IF(Belegerfassung!L229="","",IF(Belegerfassung!L229&lt;&gt;"",IF(Belegerfassung!L229&lt;&gt;"",IF(Belegerfassung!J229&lt;&gt;0,VLOOKUP(Belegerfassung!L229,Abfrage!$A$2:$C$19,2,),VLOOKUP(Belegerfassung!L229,Abfrage!$A$2:$C$19,3,)),"")))</f>
        <v/>
      </c>
      <c r="G221" t="str">
        <f t="shared" si="9"/>
        <v/>
      </c>
      <c r="H221" s="31" t="str">
        <f>IF(A221&lt;&gt;"",-Belegerfassung!J229+Belegerfassung!K229,"")</f>
        <v/>
      </c>
      <c r="I221" s="49" t="str">
        <f>IFERROR(IF(H221&lt;&gt;"",Belegerfassung!L229*100,""),IF(OR(Belegerfassung!L229="Leistung EU - Erlöse",Belegerfassung!L229="Lieferungen EU-Erlöse",Belegerfassung!L229="EUST",Belegerfassung!L229="Bauleistungen 20%")=TRUE,"",MID(Belegerfassung!L229,4,2)))</f>
        <v/>
      </c>
      <c r="J221" s="6" t="str">
        <f>IF(A221&lt;&gt;"",LEFT(Belegerfassung!D229,40),"")</f>
        <v/>
      </c>
      <c r="K221" t="str">
        <f>IF(A221&lt;&gt;"",VLOOKUP(D221,Abfrage!$F$2:$G$21,2,FALSE),"")</f>
        <v/>
      </c>
      <c r="L221" s="6" t="str">
        <f>IF(Belegerfassung!H229&lt;&gt;"",Belegerfassung!H229,"")</f>
        <v/>
      </c>
      <c r="M221" t="str">
        <f>IFERROR(IF(Belegerfassung!E229&lt;&gt;"",VLOOKUP(Belegerfassung!E229,Abfrage!$L$2:$M$15,2,),""),"")</f>
        <v/>
      </c>
      <c r="N221" t="str">
        <f t="shared" si="10"/>
        <v/>
      </c>
      <c r="O221" t="str">
        <f t="shared" si="11"/>
        <v/>
      </c>
      <c r="P221" t="str">
        <f>IF(Belegerfassung!G229&lt;&gt;"",CONCATENATE(Belegerfassung!G229,".pdf"),"")</f>
        <v/>
      </c>
    </row>
    <row r="222" spans="1:16">
      <c r="A222" t="str">
        <f>IF(Belegerfassung!C230&lt;&gt;"",0,"")</f>
        <v/>
      </c>
      <c r="B222" t="str">
        <f>IFERROR(VLOOKUP(Belegerfassung!I230,Konten!A:D,2,FALSE),"")</f>
        <v/>
      </c>
      <c r="C222" t="str">
        <f>IF(A222&lt;&gt;"",TEXT(Belegerfassung!C230,"TT.MM.JJJJ"),"")</f>
        <v/>
      </c>
      <c r="D222" t="str">
        <f>IFERROR(VLOOKUP(Belegerfassung!A230,Abfrage!$E$2:$F$20,2,FALSE),"")</f>
        <v/>
      </c>
      <c r="E222" t="str">
        <f>IF(A222&lt;&gt;"",Belegerfassung!B230,"")</f>
        <v/>
      </c>
      <c r="F222" t="str">
        <f>IF(Belegerfassung!L230="","",IF(Belegerfassung!L230&lt;&gt;"",IF(Belegerfassung!L230&lt;&gt;"",IF(Belegerfassung!J230&lt;&gt;0,VLOOKUP(Belegerfassung!L230,Abfrage!$A$2:$C$19,2,),VLOOKUP(Belegerfassung!L230,Abfrage!$A$2:$C$19,3,)),"")))</f>
        <v/>
      </c>
      <c r="G222" t="str">
        <f t="shared" si="9"/>
        <v/>
      </c>
      <c r="H222" s="31" t="str">
        <f>IF(A222&lt;&gt;"",-Belegerfassung!J230+Belegerfassung!K230,"")</f>
        <v/>
      </c>
      <c r="I222" s="49" t="str">
        <f>IFERROR(IF(H222&lt;&gt;"",Belegerfassung!L230*100,""),IF(OR(Belegerfassung!L230="Leistung EU - Erlöse",Belegerfassung!L230="Lieferungen EU-Erlöse",Belegerfassung!L230="EUST",Belegerfassung!L230="Bauleistungen 20%")=TRUE,"",MID(Belegerfassung!L230,4,2)))</f>
        <v/>
      </c>
      <c r="J222" s="6" t="str">
        <f>IF(A222&lt;&gt;"",LEFT(Belegerfassung!D230,40),"")</f>
        <v/>
      </c>
      <c r="K222" t="str">
        <f>IF(A222&lt;&gt;"",VLOOKUP(D222,Abfrage!$F$2:$G$21,2,FALSE),"")</f>
        <v/>
      </c>
      <c r="L222" s="6" t="str">
        <f>IF(Belegerfassung!H230&lt;&gt;"",Belegerfassung!H230,"")</f>
        <v/>
      </c>
      <c r="M222" t="str">
        <f>IFERROR(IF(Belegerfassung!E230&lt;&gt;"",VLOOKUP(Belegerfassung!E230,Abfrage!$L$2:$M$15,2,),""),"")</f>
        <v/>
      </c>
      <c r="N222" t="str">
        <f t="shared" si="10"/>
        <v/>
      </c>
      <c r="O222" t="str">
        <f t="shared" si="11"/>
        <v/>
      </c>
      <c r="P222" t="str">
        <f>IF(Belegerfassung!G230&lt;&gt;"",CONCATENATE(Belegerfassung!G230,".pdf"),"")</f>
        <v/>
      </c>
    </row>
    <row r="223" spans="1:16">
      <c r="A223" t="str">
        <f>IF(Belegerfassung!C231&lt;&gt;"",0,"")</f>
        <v/>
      </c>
      <c r="B223" t="str">
        <f>IFERROR(VLOOKUP(Belegerfassung!I231,Konten!A:D,2,FALSE),"")</f>
        <v/>
      </c>
      <c r="C223" t="str">
        <f>IF(A223&lt;&gt;"",TEXT(Belegerfassung!C231,"TT.MM.JJJJ"),"")</f>
        <v/>
      </c>
      <c r="D223" t="str">
        <f>IFERROR(VLOOKUP(Belegerfassung!A231,Abfrage!$E$2:$F$20,2,FALSE),"")</f>
        <v/>
      </c>
      <c r="E223" t="str">
        <f>IF(A223&lt;&gt;"",Belegerfassung!B231,"")</f>
        <v/>
      </c>
      <c r="F223" t="str">
        <f>IF(Belegerfassung!L231="","",IF(Belegerfassung!L231&lt;&gt;"",IF(Belegerfassung!L231&lt;&gt;"",IF(Belegerfassung!J231&lt;&gt;0,VLOOKUP(Belegerfassung!L231,Abfrage!$A$2:$C$19,2,),VLOOKUP(Belegerfassung!L231,Abfrage!$A$2:$C$19,3,)),"")))</f>
        <v/>
      </c>
      <c r="G223" t="str">
        <f t="shared" si="9"/>
        <v/>
      </c>
      <c r="H223" s="31" t="str">
        <f>IF(A223&lt;&gt;"",-Belegerfassung!J231+Belegerfassung!K231,"")</f>
        <v/>
      </c>
      <c r="I223" s="49" t="str">
        <f>IFERROR(IF(H223&lt;&gt;"",Belegerfassung!L231*100,""),IF(OR(Belegerfassung!L231="Leistung EU - Erlöse",Belegerfassung!L231="Lieferungen EU-Erlöse",Belegerfassung!L231="EUST",Belegerfassung!L231="Bauleistungen 20%")=TRUE,"",MID(Belegerfassung!L231,4,2)))</f>
        <v/>
      </c>
      <c r="J223" s="6" t="str">
        <f>IF(A223&lt;&gt;"",LEFT(Belegerfassung!D231,40),"")</f>
        <v/>
      </c>
      <c r="K223" t="str">
        <f>IF(A223&lt;&gt;"",VLOOKUP(D223,Abfrage!$F$2:$G$21,2,FALSE),"")</f>
        <v/>
      </c>
      <c r="L223" s="6" t="str">
        <f>IF(Belegerfassung!H231&lt;&gt;"",Belegerfassung!H231,"")</f>
        <v/>
      </c>
      <c r="M223" t="str">
        <f>IFERROR(IF(Belegerfassung!E231&lt;&gt;"",VLOOKUP(Belegerfassung!E231,Abfrage!$L$2:$M$15,2,),""),"")</f>
        <v/>
      </c>
      <c r="N223" t="str">
        <f t="shared" si="10"/>
        <v/>
      </c>
      <c r="O223" t="str">
        <f t="shared" si="11"/>
        <v/>
      </c>
      <c r="P223" t="str">
        <f>IF(Belegerfassung!G231&lt;&gt;"",CONCATENATE(Belegerfassung!G231,".pdf"),"")</f>
        <v/>
      </c>
    </row>
    <row r="224" spans="1:16">
      <c r="A224" t="str">
        <f>IF(Belegerfassung!C232&lt;&gt;"",0,"")</f>
        <v/>
      </c>
      <c r="B224" t="str">
        <f>IFERROR(VLOOKUP(Belegerfassung!I232,Konten!A:D,2,FALSE),"")</f>
        <v/>
      </c>
      <c r="C224" t="str">
        <f>IF(A224&lt;&gt;"",TEXT(Belegerfassung!C232,"TT.MM.JJJJ"),"")</f>
        <v/>
      </c>
      <c r="D224" t="str">
        <f>IFERROR(VLOOKUP(Belegerfassung!A232,Abfrage!$E$2:$F$20,2,FALSE),"")</f>
        <v/>
      </c>
      <c r="E224" t="str">
        <f>IF(A224&lt;&gt;"",Belegerfassung!B232,"")</f>
        <v/>
      </c>
      <c r="F224" t="str">
        <f>IF(Belegerfassung!L232="","",IF(Belegerfassung!L232&lt;&gt;"",IF(Belegerfassung!L232&lt;&gt;"",IF(Belegerfassung!J232&lt;&gt;0,VLOOKUP(Belegerfassung!L232,Abfrage!$A$2:$C$19,2,),VLOOKUP(Belegerfassung!L232,Abfrage!$A$2:$C$19,3,)),"")))</f>
        <v/>
      </c>
      <c r="G224" t="str">
        <f t="shared" si="9"/>
        <v/>
      </c>
      <c r="H224" s="31" t="str">
        <f>IF(A224&lt;&gt;"",-Belegerfassung!J232+Belegerfassung!K232,"")</f>
        <v/>
      </c>
      <c r="I224" s="49" t="str">
        <f>IFERROR(IF(H224&lt;&gt;"",Belegerfassung!L232*100,""),IF(OR(Belegerfassung!L232="Leistung EU - Erlöse",Belegerfassung!L232="Lieferungen EU-Erlöse",Belegerfassung!L232="EUST",Belegerfassung!L232="Bauleistungen 20%")=TRUE,"",MID(Belegerfassung!L232,4,2)))</f>
        <v/>
      </c>
      <c r="J224" s="6" t="str">
        <f>IF(A224&lt;&gt;"",LEFT(Belegerfassung!D232,40),"")</f>
        <v/>
      </c>
      <c r="K224" t="str">
        <f>IF(A224&lt;&gt;"",VLOOKUP(D224,Abfrage!$F$2:$G$21,2,FALSE),"")</f>
        <v/>
      </c>
      <c r="L224" s="6" t="str">
        <f>IF(Belegerfassung!H232&lt;&gt;"",Belegerfassung!H232,"")</f>
        <v/>
      </c>
      <c r="M224" t="str">
        <f>IFERROR(IF(Belegerfassung!E232&lt;&gt;"",VLOOKUP(Belegerfassung!E232,Abfrage!$L$2:$M$15,2,),""),"")</f>
        <v/>
      </c>
      <c r="N224" t="str">
        <f t="shared" si="10"/>
        <v/>
      </c>
      <c r="O224" t="str">
        <f t="shared" si="11"/>
        <v/>
      </c>
      <c r="P224" t="str">
        <f>IF(Belegerfassung!G232&lt;&gt;"",CONCATENATE(Belegerfassung!G232,".pdf"),"")</f>
        <v/>
      </c>
    </row>
    <row r="225" spans="1:16">
      <c r="A225" t="str">
        <f>IF(Belegerfassung!C233&lt;&gt;"",0,"")</f>
        <v/>
      </c>
      <c r="B225" t="str">
        <f>IFERROR(VLOOKUP(Belegerfassung!I233,Konten!A:D,2,FALSE),"")</f>
        <v/>
      </c>
      <c r="C225" t="str">
        <f>IF(A225&lt;&gt;"",TEXT(Belegerfassung!C233,"TT.MM.JJJJ"),"")</f>
        <v/>
      </c>
      <c r="D225" t="str">
        <f>IFERROR(VLOOKUP(Belegerfassung!A233,Abfrage!$E$2:$F$20,2,FALSE),"")</f>
        <v/>
      </c>
      <c r="E225" t="str">
        <f>IF(A225&lt;&gt;"",Belegerfassung!B233,"")</f>
        <v/>
      </c>
      <c r="F225" t="str">
        <f>IF(Belegerfassung!L233="","",IF(Belegerfassung!L233&lt;&gt;"",IF(Belegerfassung!L233&lt;&gt;"",IF(Belegerfassung!J233&lt;&gt;0,VLOOKUP(Belegerfassung!L233,Abfrage!$A$2:$C$19,2,),VLOOKUP(Belegerfassung!L233,Abfrage!$A$2:$C$19,3,)),"")))</f>
        <v/>
      </c>
      <c r="G225" t="str">
        <f t="shared" si="9"/>
        <v/>
      </c>
      <c r="H225" s="31" t="str">
        <f>IF(A225&lt;&gt;"",-Belegerfassung!J233+Belegerfassung!K233,"")</f>
        <v/>
      </c>
      <c r="I225" s="49" t="str">
        <f>IFERROR(IF(H225&lt;&gt;"",Belegerfassung!L233*100,""),IF(OR(Belegerfassung!L233="Leistung EU - Erlöse",Belegerfassung!L233="Lieferungen EU-Erlöse",Belegerfassung!L233="EUST",Belegerfassung!L233="Bauleistungen 20%")=TRUE,"",MID(Belegerfassung!L233,4,2)))</f>
        <v/>
      </c>
      <c r="J225" s="6" t="str">
        <f>IF(A225&lt;&gt;"",LEFT(Belegerfassung!D233,40),"")</f>
        <v/>
      </c>
      <c r="K225" t="str">
        <f>IF(A225&lt;&gt;"",VLOOKUP(D225,Abfrage!$F$2:$G$21,2,FALSE),"")</f>
        <v/>
      </c>
      <c r="L225" s="6" t="str">
        <f>IF(Belegerfassung!H233&lt;&gt;"",Belegerfassung!H233,"")</f>
        <v/>
      </c>
      <c r="M225" t="str">
        <f>IFERROR(IF(Belegerfassung!E233&lt;&gt;"",VLOOKUP(Belegerfassung!E233,Abfrage!$L$2:$M$15,2,),""),"")</f>
        <v/>
      </c>
      <c r="N225" t="str">
        <f t="shared" si="10"/>
        <v/>
      </c>
      <c r="O225" t="str">
        <f t="shared" si="11"/>
        <v/>
      </c>
      <c r="P225" t="str">
        <f>IF(Belegerfassung!G233&lt;&gt;"",CONCATENATE(Belegerfassung!G233,".pdf"),"")</f>
        <v/>
      </c>
    </row>
    <row r="226" spans="1:16">
      <c r="A226" t="str">
        <f>IF(Belegerfassung!C234&lt;&gt;"",0,"")</f>
        <v/>
      </c>
      <c r="B226" t="str">
        <f>IFERROR(VLOOKUP(Belegerfassung!I234,Konten!A:D,2,FALSE),"")</f>
        <v/>
      </c>
      <c r="C226" t="str">
        <f>IF(A226&lt;&gt;"",TEXT(Belegerfassung!C234,"TT.MM.JJJJ"),"")</f>
        <v/>
      </c>
      <c r="D226" t="str">
        <f>IFERROR(VLOOKUP(Belegerfassung!A234,Abfrage!$E$2:$F$20,2,FALSE),"")</f>
        <v/>
      </c>
      <c r="E226" t="str">
        <f>IF(A226&lt;&gt;"",Belegerfassung!B234,"")</f>
        <v/>
      </c>
      <c r="F226" t="str">
        <f>IF(Belegerfassung!L234="","",IF(Belegerfassung!L234&lt;&gt;"",IF(Belegerfassung!L234&lt;&gt;"",IF(Belegerfassung!J234&lt;&gt;0,VLOOKUP(Belegerfassung!L234,Abfrage!$A$2:$C$19,2,),VLOOKUP(Belegerfassung!L234,Abfrage!$A$2:$C$19,3,)),"")))</f>
        <v/>
      </c>
      <c r="G226" t="str">
        <f t="shared" si="9"/>
        <v/>
      </c>
      <c r="H226" s="31" t="str">
        <f>IF(A226&lt;&gt;"",-Belegerfassung!J234+Belegerfassung!K234,"")</f>
        <v/>
      </c>
      <c r="I226" s="49" t="str">
        <f>IFERROR(IF(H226&lt;&gt;"",Belegerfassung!L234*100,""),IF(OR(Belegerfassung!L234="Leistung EU - Erlöse",Belegerfassung!L234="Lieferungen EU-Erlöse",Belegerfassung!L234="EUST",Belegerfassung!L234="Bauleistungen 20%")=TRUE,"",MID(Belegerfassung!L234,4,2)))</f>
        <v/>
      </c>
      <c r="J226" s="6" t="str">
        <f>IF(A226&lt;&gt;"",LEFT(Belegerfassung!D234,40),"")</f>
        <v/>
      </c>
      <c r="K226" t="str">
        <f>IF(A226&lt;&gt;"",VLOOKUP(D226,Abfrage!$F$2:$G$21,2,FALSE),"")</f>
        <v/>
      </c>
      <c r="L226" s="6" t="str">
        <f>IF(Belegerfassung!H234&lt;&gt;"",Belegerfassung!H234,"")</f>
        <v/>
      </c>
      <c r="M226" t="str">
        <f>IFERROR(IF(Belegerfassung!E234&lt;&gt;"",VLOOKUP(Belegerfassung!E234,Abfrage!$L$2:$M$15,2,),""),"")</f>
        <v/>
      </c>
      <c r="N226" t="str">
        <f t="shared" si="10"/>
        <v/>
      </c>
      <c r="O226" t="str">
        <f t="shared" si="11"/>
        <v/>
      </c>
      <c r="P226" t="str">
        <f>IF(Belegerfassung!G234&lt;&gt;"",CONCATENATE(Belegerfassung!G234,".pdf"),"")</f>
        <v/>
      </c>
    </row>
    <row r="227" spans="1:16">
      <c r="A227" t="str">
        <f>IF(Belegerfassung!C235&lt;&gt;"",0,"")</f>
        <v/>
      </c>
      <c r="B227" t="str">
        <f>IFERROR(VLOOKUP(Belegerfassung!I235,Konten!A:D,2,FALSE),"")</f>
        <v/>
      </c>
      <c r="C227" t="str">
        <f>IF(A227&lt;&gt;"",TEXT(Belegerfassung!C235,"TT.MM.JJJJ"),"")</f>
        <v/>
      </c>
      <c r="D227" t="str">
        <f>IFERROR(VLOOKUP(Belegerfassung!A235,Abfrage!$E$2:$F$20,2,FALSE),"")</f>
        <v/>
      </c>
      <c r="E227" t="str">
        <f>IF(A227&lt;&gt;"",Belegerfassung!B235,"")</f>
        <v/>
      </c>
      <c r="F227" t="str">
        <f>IF(Belegerfassung!L235="","",IF(Belegerfassung!L235&lt;&gt;"",IF(Belegerfassung!L235&lt;&gt;"",IF(Belegerfassung!J235&lt;&gt;0,VLOOKUP(Belegerfassung!L235,Abfrage!$A$2:$C$19,2,),VLOOKUP(Belegerfassung!L235,Abfrage!$A$2:$C$19,3,)),"")))</f>
        <v/>
      </c>
      <c r="G227" t="str">
        <f t="shared" si="9"/>
        <v/>
      </c>
      <c r="H227" s="31" t="str">
        <f>IF(A227&lt;&gt;"",-Belegerfassung!J235+Belegerfassung!K235,"")</f>
        <v/>
      </c>
      <c r="I227" s="49" t="str">
        <f>IFERROR(IF(H227&lt;&gt;"",Belegerfassung!L235*100,""),IF(OR(Belegerfassung!L235="Leistung EU - Erlöse",Belegerfassung!L235="Lieferungen EU-Erlöse",Belegerfassung!L235="EUST",Belegerfassung!L235="Bauleistungen 20%")=TRUE,"",MID(Belegerfassung!L235,4,2)))</f>
        <v/>
      </c>
      <c r="J227" s="6" t="str">
        <f>IF(A227&lt;&gt;"",LEFT(Belegerfassung!D235,40),"")</f>
        <v/>
      </c>
      <c r="K227" t="str">
        <f>IF(A227&lt;&gt;"",VLOOKUP(D227,Abfrage!$F$2:$G$21,2,FALSE),"")</f>
        <v/>
      </c>
      <c r="L227" s="6" t="str">
        <f>IF(Belegerfassung!H235&lt;&gt;"",Belegerfassung!H235,"")</f>
        <v/>
      </c>
      <c r="M227" t="str">
        <f>IFERROR(IF(Belegerfassung!E235&lt;&gt;"",VLOOKUP(Belegerfassung!E235,Abfrage!$L$2:$M$15,2,),""),"")</f>
        <v/>
      </c>
      <c r="N227" t="str">
        <f t="shared" si="10"/>
        <v/>
      </c>
      <c r="O227" t="str">
        <f t="shared" si="11"/>
        <v/>
      </c>
      <c r="P227" t="str">
        <f>IF(Belegerfassung!G235&lt;&gt;"",CONCATENATE(Belegerfassung!G235,".pdf"),"")</f>
        <v/>
      </c>
    </row>
    <row r="228" spans="1:16">
      <c r="A228" t="str">
        <f>IF(Belegerfassung!C236&lt;&gt;"",0,"")</f>
        <v/>
      </c>
      <c r="B228" t="str">
        <f>IFERROR(VLOOKUP(Belegerfassung!I236,Konten!A:D,2,FALSE),"")</f>
        <v/>
      </c>
      <c r="C228" t="str">
        <f>IF(A228&lt;&gt;"",TEXT(Belegerfassung!C236,"TT.MM.JJJJ"),"")</f>
        <v/>
      </c>
      <c r="D228" t="str">
        <f>IFERROR(VLOOKUP(Belegerfassung!A236,Abfrage!$E$2:$F$20,2,FALSE),"")</f>
        <v/>
      </c>
      <c r="E228" t="str">
        <f>IF(A228&lt;&gt;"",Belegerfassung!B236,"")</f>
        <v/>
      </c>
      <c r="F228" t="str">
        <f>IF(Belegerfassung!L236="","",IF(Belegerfassung!L236&lt;&gt;"",IF(Belegerfassung!L236&lt;&gt;"",IF(Belegerfassung!J236&lt;&gt;0,VLOOKUP(Belegerfassung!L236,Abfrage!$A$2:$C$19,2,),VLOOKUP(Belegerfassung!L236,Abfrage!$A$2:$C$19,3,)),"")))</f>
        <v/>
      </c>
      <c r="G228" t="str">
        <f t="shared" si="9"/>
        <v/>
      </c>
      <c r="H228" s="31" t="str">
        <f>IF(A228&lt;&gt;"",-Belegerfassung!J236+Belegerfassung!K236,"")</f>
        <v/>
      </c>
      <c r="I228" s="49" t="str">
        <f>IFERROR(IF(H228&lt;&gt;"",Belegerfassung!L236*100,""),IF(OR(Belegerfassung!L236="Leistung EU - Erlöse",Belegerfassung!L236="Lieferungen EU-Erlöse",Belegerfassung!L236="EUST",Belegerfassung!L236="Bauleistungen 20%")=TRUE,"",MID(Belegerfassung!L236,4,2)))</f>
        <v/>
      </c>
      <c r="J228" s="6" t="str">
        <f>IF(A228&lt;&gt;"",LEFT(Belegerfassung!D236,40),"")</f>
        <v/>
      </c>
      <c r="K228" t="str">
        <f>IF(A228&lt;&gt;"",VLOOKUP(D228,Abfrage!$F$2:$G$21,2,FALSE),"")</f>
        <v/>
      </c>
      <c r="L228" s="6" t="str">
        <f>IF(Belegerfassung!H236&lt;&gt;"",Belegerfassung!H236,"")</f>
        <v/>
      </c>
      <c r="M228" t="str">
        <f>IFERROR(IF(Belegerfassung!E236&lt;&gt;"",VLOOKUP(Belegerfassung!E236,Abfrage!$L$2:$M$15,2,),""),"")</f>
        <v/>
      </c>
      <c r="N228" t="str">
        <f t="shared" si="10"/>
        <v/>
      </c>
      <c r="O228" t="str">
        <f t="shared" si="11"/>
        <v/>
      </c>
      <c r="P228" t="str">
        <f>IF(Belegerfassung!G236&lt;&gt;"",CONCATENATE(Belegerfassung!G236,".pdf"),"")</f>
        <v/>
      </c>
    </row>
    <row r="229" spans="1:16">
      <c r="A229" t="str">
        <f>IF(Belegerfassung!C237&lt;&gt;"",0,"")</f>
        <v/>
      </c>
      <c r="B229" t="str">
        <f>IFERROR(VLOOKUP(Belegerfassung!I237,Konten!A:D,2,FALSE),"")</f>
        <v/>
      </c>
      <c r="C229" t="str">
        <f>IF(A229&lt;&gt;"",TEXT(Belegerfassung!C237,"TT.MM.JJJJ"),"")</f>
        <v/>
      </c>
      <c r="D229" t="str">
        <f>IFERROR(VLOOKUP(Belegerfassung!A237,Abfrage!$E$2:$F$20,2,FALSE),"")</f>
        <v/>
      </c>
      <c r="E229" t="str">
        <f>IF(A229&lt;&gt;"",Belegerfassung!B237,"")</f>
        <v/>
      </c>
      <c r="F229" t="str">
        <f>IF(Belegerfassung!L237="","",IF(Belegerfassung!L237&lt;&gt;"",IF(Belegerfassung!L237&lt;&gt;"",IF(Belegerfassung!J237&lt;&gt;0,VLOOKUP(Belegerfassung!L237,Abfrage!$A$2:$C$19,2,),VLOOKUP(Belegerfassung!L237,Abfrage!$A$2:$C$19,3,)),"")))</f>
        <v/>
      </c>
      <c r="G229" t="str">
        <f t="shared" si="9"/>
        <v/>
      </c>
      <c r="H229" s="31" t="str">
        <f>IF(A229&lt;&gt;"",-Belegerfassung!J237+Belegerfassung!K237,"")</f>
        <v/>
      </c>
      <c r="I229" s="49" t="str">
        <f>IFERROR(IF(H229&lt;&gt;"",Belegerfassung!L237*100,""),IF(OR(Belegerfassung!L237="Leistung EU - Erlöse",Belegerfassung!L237="Lieferungen EU-Erlöse",Belegerfassung!L237="EUST",Belegerfassung!L237="Bauleistungen 20%")=TRUE,"",MID(Belegerfassung!L237,4,2)))</f>
        <v/>
      </c>
      <c r="J229" s="6" t="str">
        <f>IF(A229&lt;&gt;"",LEFT(Belegerfassung!D237,40),"")</f>
        <v/>
      </c>
      <c r="K229" t="str">
        <f>IF(A229&lt;&gt;"",VLOOKUP(D229,Abfrage!$F$2:$G$21,2,FALSE),"")</f>
        <v/>
      </c>
      <c r="L229" s="6" t="str">
        <f>IF(Belegerfassung!H237&lt;&gt;"",Belegerfassung!H237,"")</f>
        <v/>
      </c>
      <c r="M229" t="str">
        <f>IFERROR(IF(Belegerfassung!E237&lt;&gt;"",VLOOKUP(Belegerfassung!E237,Abfrage!$L$2:$M$15,2,),""),"")</f>
        <v/>
      </c>
      <c r="N229" t="str">
        <f t="shared" si="10"/>
        <v/>
      </c>
      <c r="O229" t="str">
        <f t="shared" si="11"/>
        <v/>
      </c>
      <c r="P229" t="str">
        <f>IF(Belegerfassung!G237&lt;&gt;"",CONCATENATE(Belegerfassung!G237,".pdf"),"")</f>
        <v/>
      </c>
    </row>
    <row r="230" spans="1:16">
      <c r="A230" t="str">
        <f>IF(Belegerfassung!C238&lt;&gt;"",0,"")</f>
        <v/>
      </c>
      <c r="B230" t="str">
        <f>IFERROR(VLOOKUP(Belegerfassung!I238,Konten!A:D,2,FALSE),"")</f>
        <v/>
      </c>
      <c r="C230" t="str">
        <f>IF(A230&lt;&gt;"",TEXT(Belegerfassung!C238,"TT.MM.JJJJ"),"")</f>
        <v/>
      </c>
      <c r="D230" t="str">
        <f>IFERROR(VLOOKUP(Belegerfassung!A238,Abfrage!$E$2:$F$20,2,FALSE),"")</f>
        <v/>
      </c>
      <c r="E230" t="str">
        <f>IF(A230&lt;&gt;"",Belegerfassung!B238,"")</f>
        <v/>
      </c>
      <c r="F230" t="str">
        <f>IF(Belegerfassung!L238="","",IF(Belegerfassung!L238&lt;&gt;"",IF(Belegerfassung!L238&lt;&gt;"",IF(Belegerfassung!J238&lt;&gt;0,VLOOKUP(Belegerfassung!L238,Abfrage!$A$2:$C$19,2,),VLOOKUP(Belegerfassung!L238,Abfrage!$A$2:$C$19,3,)),"")))</f>
        <v/>
      </c>
      <c r="G230" t="str">
        <f t="shared" si="9"/>
        <v/>
      </c>
      <c r="H230" s="31" t="str">
        <f>IF(A230&lt;&gt;"",-Belegerfassung!J238+Belegerfassung!K238,"")</f>
        <v/>
      </c>
      <c r="I230" s="49" t="str">
        <f>IFERROR(IF(H230&lt;&gt;"",Belegerfassung!L238*100,""),IF(OR(Belegerfassung!L238="Leistung EU - Erlöse",Belegerfassung!L238="Lieferungen EU-Erlöse",Belegerfassung!L238="EUST",Belegerfassung!L238="Bauleistungen 20%")=TRUE,"",MID(Belegerfassung!L238,4,2)))</f>
        <v/>
      </c>
      <c r="J230" s="6" t="str">
        <f>IF(A230&lt;&gt;"",LEFT(Belegerfassung!D238,40),"")</f>
        <v/>
      </c>
      <c r="K230" t="str">
        <f>IF(A230&lt;&gt;"",VLOOKUP(D230,Abfrage!$F$2:$G$21,2,FALSE),"")</f>
        <v/>
      </c>
      <c r="L230" s="6" t="str">
        <f>IF(Belegerfassung!H238&lt;&gt;"",Belegerfassung!H238,"")</f>
        <v/>
      </c>
      <c r="M230" t="str">
        <f>IFERROR(IF(Belegerfassung!E238&lt;&gt;"",VLOOKUP(Belegerfassung!E238,Abfrage!$L$2:$M$15,2,),""),"")</f>
        <v/>
      </c>
      <c r="N230" t="str">
        <f t="shared" si="10"/>
        <v/>
      </c>
      <c r="O230" t="str">
        <f t="shared" si="11"/>
        <v/>
      </c>
      <c r="P230" t="str">
        <f>IF(Belegerfassung!G238&lt;&gt;"",CONCATENATE(Belegerfassung!G238,".pdf"),"")</f>
        <v/>
      </c>
    </row>
    <row r="231" spans="1:16">
      <c r="A231" t="str">
        <f>IF(Belegerfassung!C239&lt;&gt;"",0,"")</f>
        <v/>
      </c>
      <c r="B231" t="str">
        <f>IFERROR(VLOOKUP(Belegerfassung!I239,Konten!A:D,2,FALSE),"")</f>
        <v/>
      </c>
      <c r="C231" t="str">
        <f>IF(A231&lt;&gt;"",TEXT(Belegerfassung!C239,"TT.MM.JJJJ"),"")</f>
        <v/>
      </c>
      <c r="D231" t="str">
        <f>IFERROR(VLOOKUP(Belegerfassung!A239,Abfrage!$E$2:$F$20,2,FALSE),"")</f>
        <v/>
      </c>
      <c r="E231" t="str">
        <f>IF(A231&lt;&gt;"",Belegerfassung!B239,"")</f>
        <v/>
      </c>
      <c r="F231" t="str">
        <f>IF(Belegerfassung!L239="","",IF(Belegerfassung!L239&lt;&gt;"",IF(Belegerfassung!L239&lt;&gt;"",IF(Belegerfassung!J239&lt;&gt;0,VLOOKUP(Belegerfassung!L239,Abfrage!$A$2:$C$19,2,),VLOOKUP(Belegerfassung!L239,Abfrage!$A$2:$C$19,3,)),"")))</f>
        <v/>
      </c>
      <c r="G231" t="str">
        <f t="shared" si="9"/>
        <v/>
      </c>
      <c r="H231" s="31" t="str">
        <f>IF(A231&lt;&gt;"",-Belegerfassung!J239+Belegerfassung!K239,"")</f>
        <v/>
      </c>
      <c r="I231" s="49" t="str">
        <f>IFERROR(IF(H231&lt;&gt;"",Belegerfassung!L239*100,""),IF(OR(Belegerfassung!L239="Leistung EU - Erlöse",Belegerfassung!L239="Lieferungen EU-Erlöse",Belegerfassung!L239="EUST",Belegerfassung!L239="Bauleistungen 20%")=TRUE,"",MID(Belegerfassung!L239,4,2)))</f>
        <v/>
      </c>
      <c r="J231" s="6" t="str">
        <f>IF(A231&lt;&gt;"",LEFT(Belegerfassung!D239,40),"")</f>
        <v/>
      </c>
      <c r="K231" t="str">
        <f>IF(A231&lt;&gt;"",VLOOKUP(D231,Abfrage!$F$2:$G$21,2,FALSE),"")</f>
        <v/>
      </c>
      <c r="L231" s="6" t="str">
        <f>IF(Belegerfassung!H239&lt;&gt;"",Belegerfassung!H239,"")</f>
        <v/>
      </c>
      <c r="M231" t="str">
        <f>IFERROR(IF(Belegerfassung!E239&lt;&gt;"",VLOOKUP(Belegerfassung!E239,Abfrage!$L$2:$M$15,2,),""),"")</f>
        <v/>
      </c>
      <c r="N231" t="str">
        <f t="shared" si="10"/>
        <v/>
      </c>
      <c r="O231" t="str">
        <f t="shared" si="11"/>
        <v/>
      </c>
      <c r="P231" t="str">
        <f>IF(Belegerfassung!G239&lt;&gt;"",CONCATENATE(Belegerfassung!G239,".pdf"),"")</f>
        <v/>
      </c>
    </row>
    <row r="232" spans="1:16">
      <c r="A232" t="str">
        <f>IF(Belegerfassung!C240&lt;&gt;"",0,"")</f>
        <v/>
      </c>
      <c r="B232" t="str">
        <f>IFERROR(VLOOKUP(Belegerfassung!I240,Konten!A:D,2,FALSE),"")</f>
        <v/>
      </c>
      <c r="C232" t="str">
        <f>IF(A232&lt;&gt;"",TEXT(Belegerfassung!C240,"TT.MM.JJJJ"),"")</f>
        <v/>
      </c>
      <c r="D232" t="str">
        <f>IFERROR(VLOOKUP(Belegerfassung!A240,Abfrage!$E$2:$F$20,2,FALSE),"")</f>
        <v/>
      </c>
      <c r="E232" t="str">
        <f>IF(A232&lt;&gt;"",Belegerfassung!B240,"")</f>
        <v/>
      </c>
      <c r="F232" t="str">
        <f>IF(Belegerfassung!L240="","",IF(Belegerfassung!L240&lt;&gt;"",IF(Belegerfassung!L240&lt;&gt;"",IF(Belegerfassung!J240&lt;&gt;0,VLOOKUP(Belegerfassung!L240,Abfrage!$A$2:$C$19,2,),VLOOKUP(Belegerfassung!L240,Abfrage!$A$2:$C$19,3,)),"")))</f>
        <v/>
      </c>
      <c r="G232" t="str">
        <f t="shared" si="9"/>
        <v/>
      </c>
      <c r="H232" s="31" t="str">
        <f>IF(A232&lt;&gt;"",-Belegerfassung!J240+Belegerfassung!K240,"")</f>
        <v/>
      </c>
      <c r="I232" s="49" t="str">
        <f>IFERROR(IF(H232&lt;&gt;"",Belegerfassung!L240*100,""),IF(OR(Belegerfassung!L240="Leistung EU - Erlöse",Belegerfassung!L240="Lieferungen EU-Erlöse",Belegerfassung!L240="EUST",Belegerfassung!L240="Bauleistungen 20%")=TRUE,"",MID(Belegerfassung!L240,4,2)))</f>
        <v/>
      </c>
      <c r="J232" s="6" t="str">
        <f>IF(A232&lt;&gt;"",LEFT(Belegerfassung!D240,40),"")</f>
        <v/>
      </c>
      <c r="K232" t="str">
        <f>IF(A232&lt;&gt;"",VLOOKUP(D232,Abfrage!$F$2:$G$21,2,FALSE),"")</f>
        <v/>
      </c>
      <c r="L232" s="6" t="str">
        <f>IF(Belegerfassung!H240&lt;&gt;"",Belegerfassung!H240,"")</f>
        <v/>
      </c>
      <c r="M232" t="str">
        <f>IFERROR(IF(Belegerfassung!E240&lt;&gt;"",VLOOKUP(Belegerfassung!E240,Abfrage!$L$2:$M$15,2,),""),"")</f>
        <v/>
      </c>
      <c r="N232" t="str">
        <f t="shared" si="10"/>
        <v/>
      </c>
      <c r="O232" t="str">
        <f t="shared" si="11"/>
        <v/>
      </c>
      <c r="P232" t="str">
        <f>IF(Belegerfassung!G240&lt;&gt;"",CONCATENATE(Belegerfassung!G240,".pdf"),"")</f>
        <v/>
      </c>
    </row>
    <row r="233" spans="1:16">
      <c r="A233" t="str">
        <f>IF(Belegerfassung!C241&lt;&gt;"",0,"")</f>
        <v/>
      </c>
      <c r="B233" t="str">
        <f>IFERROR(VLOOKUP(Belegerfassung!I241,Konten!A:D,2,FALSE),"")</f>
        <v/>
      </c>
      <c r="C233" t="str">
        <f>IF(A233&lt;&gt;"",TEXT(Belegerfassung!C241,"TT.MM.JJJJ"),"")</f>
        <v/>
      </c>
      <c r="D233" t="str">
        <f>IFERROR(VLOOKUP(Belegerfassung!A241,Abfrage!$E$2:$F$20,2,FALSE),"")</f>
        <v/>
      </c>
      <c r="E233" t="str">
        <f>IF(A233&lt;&gt;"",Belegerfassung!B241,"")</f>
        <v/>
      </c>
      <c r="F233" t="str">
        <f>IF(Belegerfassung!L241="","",IF(Belegerfassung!L241&lt;&gt;"",IF(Belegerfassung!L241&lt;&gt;"",IF(Belegerfassung!J241&lt;&gt;0,VLOOKUP(Belegerfassung!L241,Abfrage!$A$2:$C$19,2,),VLOOKUP(Belegerfassung!L241,Abfrage!$A$2:$C$19,3,)),"")))</f>
        <v/>
      </c>
      <c r="G233" t="str">
        <f t="shared" si="9"/>
        <v/>
      </c>
      <c r="H233" s="31" t="str">
        <f>IF(A233&lt;&gt;"",-Belegerfassung!J241+Belegerfassung!K241,"")</f>
        <v/>
      </c>
      <c r="I233" s="49" t="str">
        <f>IFERROR(IF(H233&lt;&gt;"",Belegerfassung!L241*100,""),IF(OR(Belegerfassung!L241="Leistung EU - Erlöse",Belegerfassung!L241="Lieferungen EU-Erlöse",Belegerfassung!L241="EUST",Belegerfassung!L241="Bauleistungen 20%")=TRUE,"",MID(Belegerfassung!L241,4,2)))</f>
        <v/>
      </c>
      <c r="J233" s="6" t="str">
        <f>IF(A233&lt;&gt;"",LEFT(Belegerfassung!D241,40),"")</f>
        <v/>
      </c>
      <c r="K233" t="str">
        <f>IF(A233&lt;&gt;"",VLOOKUP(D233,Abfrage!$F$2:$G$21,2,FALSE),"")</f>
        <v/>
      </c>
      <c r="L233" s="6" t="str">
        <f>IF(Belegerfassung!H241&lt;&gt;"",Belegerfassung!H241,"")</f>
        <v/>
      </c>
      <c r="M233" t="str">
        <f>IFERROR(IF(Belegerfassung!E241&lt;&gt;"",VLOOKUP(Belegerfassung!E241,Abfrage!$L$2:$M$15,2,),""),"")</f>
        <v/>
      </c>
      <c r="N233" t="str">
        <f t="shared" si="10"/>
        <v/>
      </c>
      <c r="O233" t="str">
        <f t="shared" si="11"/>
        <v/>
      </c>
      <c r="P233" t="str">
        <f>IF(Belegerfassung!G241&lt;&gt;"",CONCATENATE(Belegerfassung!G241,".pdf"),"")</f>
        <v/>
      </c>
    </row>
    <row r="234" spans="1:16">
      <c r="A234" t="str">
        <f>IF(Belegerfassung!C242&lt;&gt;"",0,"")</f>
        <v/>
      </c>
      <c r="B234" t="str">
        <f>IFERROR(VLOOKUP(Belegerfassung!I242,Konten!A:D,2,FALSE),"")</f>
        <v/>
      </c>
      <c r="C234" t="str">
        <f>IF(A234&lt;&gt;"",TEXT(Belegerfassung!C242,"TT.MM.JJJJ"),"")</f>
        <v/>
      </c>
      <c r="D234" t="str">
        <f>IFERROR(VLOOKUP(Belegerfassung!A242,Abfrage!$E$2:$F$20,2,FALSE),"")</f>
        <v/>
      </c>
      <c r="E234" t="str">
        <f>IF(A234&lt;&gt;"",Belegerfassung!B242,"")</f>
        <v/>
      </c>
      <c r="F234" t="str">
        <f>IF(Belegerfassung!L242="","",IF(Belegerfassung!L242&lt;&gt;"",IF(Belegerfassung!L242&lt;&gt;"",IF(Belegerfassung!J242&lt;&gt;0,VLOOKUP(Belegerfassung!L242,Abfrage!$A$2:$C$19,2,),VLOOKUP(Belegerfassung!L242,Abfrage!$A$2:$C$19,3,)),"")))</f>
        <v/>
      </c>
      <c r="G234" t="str">
        <f t="shared" si="9"/>
        <v/>
      </c>
      <c r="H234" s="31" t="str">
        <f>IF(A234&lt;&gt;"",-Belegerfassung!J242+Belegerfassung!K242,"")</f>
        <v/>
      </c>
      <c r="I234" s="49" t="str">
        <f>IFERROR(IF(H234&lt;&gt;"",Belegerfassung!L242*100,""),IF(OR(Belegerfassung!L242="Leistung EU - Erlöse",Belegerfassung!L242="Lieferungen EU-Erlöse",Belegerfassung!L242="EUST",Belegerfassung!L242="Bauleistungen 20%")=TRUE,"",MID(Belegerfassung!L242,4,2)))</f>
        <v/>
      </c>
      <c r="J234" s="6" t="str">
        <f>IF(A234&lt;&gt;"",LEFT(Belegerfassung!D242,40),"")</f>
        <v/>
      </c>
      <c r="K234" t="str">
        <f>IF(A234&lt;&gt;"",VLOOKUP(D234,Abfrage!$F$2:$G$21,2,FALSE),"")</f>
        <v/>
      </c>
      <c r="L234" s="6" t="str">
        <f>IF(Belegerfassung!H242&lt;&gt;"",Belegerfassung!H242,"")</f>
        <v/>
      </c>
      <c r="M234" t="str">
        <f>IFERROR(IF(Belegerfassung!E242&lt;&gt;"",VLOOKUP(Belegerfassung!E242,Abfrage!$L$2:$M$15,2,),""),"")</f>
        <v/>
      </c>
      <c r="N234" t="str">
        <f t="shared" si="10"/>
        <v/>
      </c>
      <c r="O234" t="str">
        <f t="shared" si="11"/>
        <v/>
      </c>
      <c r="P234" t="str">
        <f>IF(Belegerfassung!G242&lt;&gt;"",CONCATENATE(Belegerfassung!G242,".pdf"),"")</f>
        <v/>
      </c>
    </row>
    <row r="235" spans="1:16">
      <c r="A235" t="str">
        <f>IF(Belegerfassung!C243&lt;&gt;"",0,"")</f>
        <v/>
      </c>
      <c r="B235" t="str">
        <f>IFERROR(VLOOKUP(Belegerfassung!I243,Konten!A:D,2,FALSE),"")</f>
        <v/>
      </c>
      <c r="C235" t="str">
        <f>IF(A235&lt;&gt;"",TEXT(Belegerfassung!C243,"TT.MM.JJJJ"),"")</f>
        <v/>
      </c>
      <c r="D235" t="str">
        <f>IFERROR(VLOOKUP(Belegerfassung!A243,Abfrage!$E$2:$F$20,2,FALSE),"")</f>
        <v/>
      </c>
      <c r="E235" t="str">
        <f>IF(A235&lt;&gt;"",Belegerfassung!B243,"")</f>
        <v/>
      </c>
      <c r="F235" t="str">
        <f>IF(Belegerfassung!L243="","",IF(Belegerfassung!L243&lt;&gt;"",IF(Belegerfassung!L243&lt;&gt;"",IF(Belegerfassung!J243&lt;&gt;0,VLOOKUP(Belegerfassung!L243,Abfrage!$A$2:$C$19,2,),VLOOKUP(Belegerfassung!L243,Abfrage!$A$2:$C$19,3,)),"")))</f>
        <v/>
      </c>
      <c r="G235" t="str">
        <f t="shared" si="9"/>
        <v/>
      </c>
      <c r="H235" s="31" t="str">
        <f>IF(A235&lt;&gt;"",-Belegerfassung!J243+Belegerfassung!K243,"")</f>
        <v/>
      </c>
      <c r="I235" s="49" t="str">
        <f>IFERROR(IF(H235&lt;&gt;"",Belegerfassung!L243*100,""),IF(OR(Belegerfassung!L243="Leistung EU - Erlöse",Belegerfassung!L243="Lieferungen EU-Erlöse",Belegerfassung!L243="EUST",Belegerfassung!L243="Bauleistungen 20%")=TRUE,"",MID(Belegerfassung!L243,4,2)))</f>
        <v/>
      </c>
      <c r="J235" s="6" t="str">
        <f>IF(A235&lt;&gt;"",LEFT(Belegerfassung!D243,40),"")</f>
        <v/>
      </c>
      <c r="K235" t="str">
        <f>IF(A235&lt;&gt;"",VLOOKUP(D235,Abfrage!$F$2:$G$21,2,FALSE),"")</f>
        <v/>
      </c>
      <c r="L235" s="6" t="str">
        <f>IF(Belegerfassung!H243&lt;&gt;"",Belegerfassung!H243,"")</f>
        <v/>
      </c>
      <c r="M235" t="str">
        <f>IFERROR(IF(Belegerfassung!E243&lt;&gt;"",VLOOKUP(Belegerfassung!E243,Abfrage!$L$2:$M$15,2,),""),"")</f>
        <v/>
      </c>
      <c r="N235" t="str">
        <f t="shared" si="10"/>
        <v/>
      </c>
      <c r="O235" t="str">
        <f t="shared" si="11"/>
        <v/>
      </c>
      <c r="P235" t="str">
        <f>IF(Belegerfassung!G243&lt;&gt;"",CONCATENATE(Belegerfassung!G243,".pdf"),"")</f>
        <v/>
      </c>
    </row>
    <row r="236" spans="1:16">
      <c r="A236" t="str">
        <f>IF(Belegerfassung!C244&lt;&gt;"",0,"")</f>
        <v/>
      </c>
      <c r="B236" t="str">
        <f>IFERROR(VLOOKUP(Belegerfassung!I244,Konten!A:D,2,FALSE),"")</f>
        <v/>
      </c>
      <c r="C236" t="str">
        <f>IF(A236&lt;&gt;"",TEXT(Belegerfassung!C244,"TT.MM.JJJJ"),"")</f>
        <v/>
      </c>
      <c r="D236" t="str">
        <f>IFERROR(VLOOKUP(Belegerfassung!A244,Abfrage!$E$2:$F$20,2,FALSE),"")</f>
        <v/>
      </c>
      <c r="E236" t="str">
        <f>IF(A236&lt;&gt;"",Belegerfassung!B244,"")</f>
        <v/>
      </c>
      <c r="F236" t="str">
        <f>IF(Belegerfassung!L244="","",IF(Belegerfassung!L244&lt;&gt;"",IF(Belegerfassung!L244&lt;&gt;"",IF(Belegerfassung!J244&lt;&gt;0,VLOOKUP(Belegerfassung!L244,Abfrage!$A$2:$C$19,2,),VLOOKUP(Belegerfassung!L244,Abfrage!$A$2:$C$19,3,)),"")))</f>
        <v/>
      </c>
      <c r="G236" t="str">
        <f t="shared" si="9"/>
        <v/>
      </c>
      <c r="H236" s="31" t="str">
        <f>IF(A236&lt;&gt;"",-Belegerfassung!J244+Belegerfassung!K244,"")</f>
        <v/>
      </c>
      <c r="I236" s="49" t="str">
        <f>IFERROR(IF(H236&lt;&gt;"",Belegerfassung!L244*100,""),IF(OR(Belegerfassung!L244="Leistung EU - Erlöse",Belegerfassung!L244="Lieferungen EU-Erlöse",Belegerfassung!L244="EUST",Belegerfassung!L244="Bauleistungen 20%")=TRUE,"",MID(Belegerfassung!L244,4,2)))</f>
        <v/>
      </c>
      <c r="J236" s="6" t="str">
        <f>IF(A236&lt;&gt;"",LEFT(Belegerfassung!D244,40),"")</f>
        <v/>
      </c>
      <c r="K236" t="str">
        <f>IF(A236&lt;&gt;"",VLOOKUP(D236,Abfrage!$F$2:$G$21,2,FALSE),"")</f>
        <v/>
      </c>
      <c r="L236" s="6" t="str">
        <f>IF(Belegerfassung!H244&lt;&gt;"",Belegerfassung!H244,"")</f>
        <v/>
      </c>
      <c r="M236" t="str">
        <f>IFERROR(IF(Belegerfassung!E244&lt;&gt;"",VLOOKUP(Belegerfassung!E244,Abfrage!$L$2:$M$15,2,),""),"")</f>
        <v/>
      </c>
      <c r="N236" t="str">
        <f t="shared" si="10"/>
        <v/>
      </c>
      <c r="O236" t="str">
        <f t="shared" si="11"/>
        <v/>
      </c>
      <c r="P236" t="str">
        <f>IF(Belegerfassung!G244&lt;&gt;"",CONCATENATE(Belegerfassung!G244,".pdf"),"")</f>
        <v/>
      </c>
    </row>
    <row r="237" spans="1:16">
      <c r="A237" t="str">
        <f>IF(Belegerfassung!C245&lt;&gt;"",0,"")</f>
        <v/>
      </c>
      <c r="B237" t="str">
        <f>IFERROR(VLOOKUP(Belegerfassung!I245,Konten!A:D,2,FALSE),"")</f>
        <v/>
      </c>
      <c r="C237" t="str">
        <f>IF(A237&lt;&gt;"",TEXT(Belegerfassung!C245,"TT.MM.JJJJ"),"")</f>
        <v/>
      </c>
      <c r="D237" t="str">
        <f>IFERROR(VLOOKUP(Belegerfassung!A245,Abfrage!$E$2:$F$20,2,FALSE),"")</f>
        <v/>
      </c>
      <c r="E237" t="str">
        <f>IF(A237&lt;&gt;"",Belegerfassung!B245,"")</f>
        <v/>
      </c>
      <c r="F237" t="str">
        <f>IF(Belegerfassung!L245="","",IF(Belegerfassung!L245&lt;&gt;"",IF(Belegerfassung!L245&lt;&gt;"",IF(Belegerfassung!J245&lt;&gt;0,VLOOKUP(Belegerfassung!L245,Abfrage!$A$2:$C$19,2,),VLOOKUP(Belegerfassung!L245,Abfrage!$A$2:$C$19,3,)),"")))</f>
        <v/>
      </c>
      <c r="G237" t="str">
        <f t="shared" si="9"/>
        <v/>
      </c>
      <c r="H237" s="31" t="str">
        <f>IF(A237&lt;&gt;"",-Belegerfassung!J245+Belegerfassung!K245,"")</f>
        <v/>
      </c>
      <c r="I237" s="49" t="str">
        <f>IFERROR(IF(H237&lt;&gt;"",Belegerfassung!L245*100,""),IF(OR(Belegerfassung!L245="Leistung EU - Erlöse",Belegerfassung!L245="Lieferungen EU-Erlöse",Belegerfassung!L245="EUST",Belegerfassung!L245="Bauleistungen 20%")=TRUE,"",MID(Belegerfassung!L245,4,2)))</f>
        <v/>
      </c>
      <c r="J237" s="6" t="str">
        <f>IF(A237&lt;&gt;"",LEFT(Belegerfassung!D245,40),"")</f>
        <v/>
      </c>
      <c r="K237" t="str">
        <f>IF(A237&lt;&gt;"",VLOOKUP(D237,Abfrage!$F$2:$G$21,2,FALSE),"")</f>
        <v/>
      </c>
      <c r="L237" s="6" t="str">
        <f>IF(Belegerfassung!H245&lt;&gt;"",Belegerfassung!H245,"")</f>
        <v/>
      </c>
      <c r="M237" t="str">
        <f>IFERROR(IF(Belegerfassung!E245&lt;&gt;"",VLOOKUP(Belegerfassung!E245,Abfrage!$L$2:$M$15,2,),""),"")</f>
        <v/>
      </c>
      <c r="N237" t="str">
        <f t="shared" si="10"/>
        <v/>
      </c>
      <c r="O237" t="str">
        <f t="shared" si="11"/>
        <v/>
      </c>
      <c r="P237" t="str">
        <f>IF(Belegerfassung!G245&lt;&gt;"",CONCATENATE(Belegerfassung!G245,".pdf"),"")</f>
        <v/>
      </c>
    </row>
    <row r="238" spans="1:16">
      <c r="A238" t="str">
        <f>IF(Belegerfassung!C246&lt;&gt;"",0,"")</f>
        <v/>
      </c>
      <c r="B238" t="str">
        <f>IFERROR(VLOOKUP(Belegerfassung!I246,Konten!A:D,2,FALSE),"")</f>
        <v/>
      </c>
      <c r="C238" t="str">
        <f>IF(A238&lt;&gt;"",TEXT(Belegerfassung!C246,"TT.MM.JJJJ"),"")</f>
        <v/>
      </c>
      <c r="D238" t="str">
        <f>IFERROR(VLOOKUP(Belegerfassung!A246,Abfrage!$E$2:$F$20,2,FALSE),"")</f>
        <v/>
      </c>
      <c r="E238" t="str">
        <f>IF(A238&lt;&gt;"",Belegerfassung!B246,"")</f>
        <v/>
      </c>
      <c r="F238" t="str">
        <f>IF(Belegerfassung!L246="","",IF(Belegerfassung!L246&lt;&gt;"",IF(Belegerfassung!L246&lt;&gt;"",IF(Belegerfassung!J246&lt;&gt;0,VLOOKUP(Belegerfassung!L246,Abfrage!$A$2:$C$19,2,),VLOOKUP(Belegerfassung!L246,Abfrage!$A$2:$C$19,3,)),"")))</f>
        <v/>
      </c>
      <c r="G238" t="str">
        <f t="shared" si="9"/>
        <v/>
      </c>
      <c r="H238" s="31" t="str">
        <f>IF(A238&lt;&gt;"",-Belegerfassung!J246+Belegerfassung!K246,"")</f>
        <v/>
      </c>
      <c r="I238" s="49" t="str">
        <f>IFERROR(IF(H238&lt;&gt;"",Belegerfassung!L246*100,""),IF(OR(Belegerfassung!L246="Leistung EU - Erlöse",Belegerfassung!L246="Lieferungen EU-Erlöse",Belegerfassung!L246="EUST",Belegerfassung!L246="Bauleistungen 20%")=TRUE,"",MID(Belegerfassung!L246,4,2)))</f>
        <v/>
      </c>
      <c r="J238" s="6" t="str">
        <f>IF(A238&lt;&gt;"",LEFT(Belegerfassung!D246,40),"")</f>
        <v/>
      </c>
      <c r="K238" t="str">
        <f>IF(A238&lt;&gt;"",VLOOKUP(D238,Abfrage!$F$2:$G$21,2,FALSE),"")</f>
        <v/>
      </c>
      <c r="L238" s="6" t="str">
        <f>IF(Belegerfassung!H246&lt;&gt;"",Belegerfassung!H246,"")</f>
        <v/>
      </c>
      <c r="M238" t="str">
        <f>IFERROR(IF(Belegerfassung!E246&lt;&gt;"",VLOOKUP(Belegerfassung!E246,Abfrage!$L$2:$M$15,2,),""),"")</f>
        <v/>
      </c>
      <c r="N238" t="str">
        <f t="shared" si="10"/>
        <v/>
      </c>
      <c r="O238" t="str">
        <f t="shared" si="11"/>
        <v/>
      </c>
      <c r="P238" t="str">
        <f>IF(Belegerfassung!G246&lt;&gt;"",CONCATENATE(Belegerfassung!G246,".pdf"),"")</f>
        <v/>
      </c>
    </row>
    <row r="239" spans="1:16">
      <c r="A239" t="str">
        <f>IF(Belegerfassung!C247&lt;&gt;"",0,"")</f>
        <v/>
      </c>
      <c r="B239" t="str">
        <f>IFERROR(VLOOKUP(Belegerfassung!I247,Konten!A:D,2,FALSE),"")</f>
        <v/>
      </c>
      <c r="C239" t="str">
        <f>IF(A239&lt;&gt;"",TEXT(Belegerfassung!C247,"TT.MM.JJJJ"),"")</f>
        <v/>
      </c>
      <c r="D239" t="str">
        <f>IFERROR(VLOOKUP(Belegerfassung!A247,Abfrage!$E$2:$F$20,2,FALSE),"")</f>
        <v/>
      </c>
      <c r="E239" t="str">
        <f>IF(A239&lt;&gt;"",Belegerfassung!B247,"")</f>
        <v/>
      </c>
      <c r="F239" t="str">
        <f>IF(Belegerfassung!L247="","",IF(Belegerfassung!L247&lt;&gt;"",IF(Belegerfassung!L247&lt;&gt;"",IF(Belegerfassung!J247&lt;&gt;0,VLOOKUP(Belegerfassung!L247,Abfrage!$A$2:$C$19,2,),VLOOKUP(Belegerfassung!L247,Abfrage!$A$2:$C$19,3,)),"")))</f>
        <v/>
      </c>
      <c r="G239" t="str">
        <f t="shared" si="9"/>
        <v/>
      </c>
      <c r="H239" s="31" t="str">
        <f>IF(A239&lt;&gt;"",-Belegerfassung!J247+Belegerfassung!K247,"")</f>
        <v/>
      </c>
      <c r="I239" s="49" t="str">
        <f>IFERROR(IF(H239&lt;&gt;"",Belegerfassung!L247*100,""),IF(OR(Belegerfassung!L247="Leistung EU - Erlöse",Belegerfassung!L247="Lieferungen EU-Erlöse",Belegerfassung!L247="EUST",Belegerfassung!L247="Bauleistungen 20%")=TRUE,"",MID(Belegerfassung!L247,4,2)))</f>
        <v/>
      </c>
      <c r="J239" s="6" t="str">
        <f>IF(A239&lt;&gt;"",LEFT(Belegerfassung!D247,40),"")</f>
        <v/>
      </c>
      <c r="K239" t="str">
        <f>IF(A239&lt;&gt;"",VLOOKUP(D239,Abfrage!$F$2:$G$21,2,FALSE),"")</f>
        <v/>
      </c>
      <c r="L239" s="6" t="str">
        <f>IF(Belegerfassung!H247&lt;&gt;"",Belegerfassung!H247,"")</f>
        <v/>
      </c>
      <c r="M239" t="str">
        <f>IFERROR(IF(Belegerfassung!E247&lt;&gt;"",VLOOKUP(Belegerfassung!E247,Abfrage!$L$2:$M$15,2,),""),"")</f>
        <v/>
      </c>
      <c r="N239" t="str">
        <f t="shared" si="10"/>
        <v/>
      </c>
      <c r="O239" t="str">
        <f t="shared" si="11"/>
        <v/>
      </c>
      <c r="P239" t="str">
        <f>IF(Belegerfassung!G247&lt;&gt;"",CONCATENATE(Belegerfassung!G247,".pdf"),"")</f>
        <v/>
      </c>
    </row>
    <row r="240" spans="1:16">
      <c r="A240" t="str">
        <f>IF(Belegerfassung!C248&lt;&gt;"",0,"")</f>
        <v/>
      </c>
      <c r="B240" t="str">
        <f>IFERROR(VLOOKUP(Belegerfassung!I248,Konten!A:D,2,FALSE),"")</f>
        <v/>
      </c>
      <c r="C240" t="str">
        <f>IF(A240&lt;&gt;"",TEXT(Belegerfassung!C248,"TT.MM.JJJJ"),"")</f>
        <v/>
      </c>
      <c r="D240" t="str">
        <f>IFERROR(VLOOKUP(Belegerfassung!A248,Abfrage!$E$2:$F$20,2,FALSE),"")</f>
        <v/>
      </c>
      <c r="E240" t="str">
        <f>IF(A240&lt;&gt;"",Belegerfassung!B248,"")</f>
        <v/>
      </c>
      <c r="F240" t="str">
        <f>IF(Belegerfassung!L248="","",IF(Belegerfassung!L248&lt;&gt;"",IF(Belegerfassung!L248&lt;&gt;"",IF(Belegerfassung!J248&lt;&gt;0,VLOOKUP(Belegerfassung!L248,Abfrage!$A$2:$C$19,2,),VLOOKUP(Belegerfassung!L248,Abfrage!$A$2:$C$19,3,)),"")))</f>
        <v/>
      </c>
      <c r="G240" t="str">
        <f t="shared" si="9"/>
        <v/>
      </c>
      <c r="H240" s="31" t="str">
        <f>IF(A240&lt;&gt;"",-Belegerfassung!J248+Belegerfassung!K248,"")</f>
        <v/>
      </c>
      <c r="I240" s="49" t="str">
        <f>IFERROR(IF(H240&lt;&gt;"",Belegerfassung!L248*100,""),IF(OR(Belegerfassung!L248="Leistung EU - Erlöse",Belegerfassung!L248="Lieferungen EU-Erlöse",Belegerfassung!L248="EUST",Belegerfassung!L248="Bauleistungen 20%")=TRUE,"",MID(Belegerfassung!L248,4,2)))</f>
        <v/>
      </c>
      <c r="J240" s="6" t="str">
        <f>IF(A240&lt;&gt;"",LEFT(Belegerfassung!D248,40),"")</f>
        <v/>
      </c>
      <c r="K240" t="str">
        <f>IF(A240&lt;&gt;"",VLOOKUP(D240,Abfrage!$F$2:$G$21,2,FALSE),"")</f>
        <v/>
      </c>
      <c r="L240" s="6" t="str">
        <f>IF(Belegerfassung!H248&lt;&gt;"",Belegerfassung!H248,"")</f>
        <v/>
      </c>
      <c r="M240" t="str">
        <f>IFERROR(IF(Belegerfassung!E248&lt;&gt;"",VLOOKUP(Belegerfassung!E248,Abfrage!$L$2:$M$15,2,),""),"")</f>
        <v/>
      </c>
      <c r="N240" t="str">
        <f t="shared" si="10"/>
        <v/>
      </c>
      <c r="O240" t="str">
        <f t="shared" si="11"/>
        <v/>
      </c>
      <c r="P240" t="str">
        <f>IF(Belegerfassung!G248&lt;&gt;"",CONCATENATE(Belegerfassung!G248,".pdf"),"")</f>
        <v/>
      </c>
    </row>
    <row r="241" spans="1:16">
      <c r="A241" t="str">
        <f>IF(Belegerfassung!C249&lt;&gt;"",0,"")</f>
        <v/>
      </c>
      <c r="B241" t="str">
        <f>IFERROR(VLOOKUP(Belegerfassung!I249,Konten!A:D,2,FALSE),"")</f>
        <v/>
      </c>
      <c r="C241" t="str">
        <f>IF(A241&lt;&gt;"",TEXT(Belegerfassung!C249,"TT.MM.JJJJ"),"")</f>
        <v/>
      </c>
      <c r="D241" t="str">
        <f>IFERROR(VLOOKUP(Belegerfassung!A249,Abfrage!$E$2:$F$20,2,FALSE),"")</f>
        <v/>
      </c>
      <c r="E241" t="str">
        <f>IF(A241&lt;&gt;"",Belegerfassung!B249,"")</f>
        <v/>
      </c>
      <c r="F241" t="str">
        <f>IF(Belegerfassung!L249="","",IF(Belegerfassung!L249&lt;&gt;"",IF(Belegerfassung!L249&lt;&gt;"",IF(Belegerfassung!J249&lt;&gt;0,VLOOKUP(Belegerfassung!L249,Abfrage!$A$2:$C$19,2,),VLOOKUP(Belegerfassung!L249,Abfrage!$A$2:$C$19,3,)),"")))</f>
        <v/>
      </c>
      <c r="G241" t="str">
        <f t="shared" si="9"/>
        <v/>
      </c>
      <c r="H241" s="31" t="str">
        <f>IF(A241&lt;&gt;"",-Belegerfassung!J249+Belegerfassung!K249,"")</f>
        <v/>
      </c>
      <c r="I241" s="49" t="str">
        <f>IFERROR(IF(H241&lt;&gt;"",Belegerfassung!L249*100,""),IF(OR(Belegerfassung!L249="Leistung EU - Erlöse",Belegerfassung!L249="Lieferungen EU-Erlöse",Belegerfassung!L249="EUST",Belegerfassung!L249="Bauleistungen 20%")=TRUE,"",MID(Belegerfassung!L249,4,2)))</f>
        <v/>
      </c>
      <c r="J241" s="6" t="str">
        <f>IF(A241&lt;&gt;"",LEFT(Belegerfassung!D249,40),"")</f>
        <v/>
      </c>
      <c r="K241" t="str">
        <f>IF(A241&lt;&gt;"",VLOOKUP(D241,Abfrage!$F$2:$G$21,2,FALSE),"")</f>
        <v/>
      </c>
      <c r="L241" s="6" t="str">
        <f>IF(Belegerfassung!H249&lt;&gt;"",Belegerfassung!H249,"")</f>
        <v/>
      </c>
      <c r="M241" t="str">
        <f>IFERROR(IF(Belegerfassung!E249&lt;&gt;"",VLOOKUP(Belegerfassung!E249,Abfrage!$L$2:$M$15,2,),""),"")</f>
        <v/>
      </c>
      <c r="N241" t="str">
        <f t="shared" si="10"/>
        <v/>
      </c>
      <c r="O241" t="str">
        <f t="shared" si="11"/>
        <v/>
      </c>
      <c r="P241" t="str">
        <f>IF(Belegerfassung!G249&lt;&gt;"",CONCATENATE(Belegerfassung!G249,".pdf"),"")</f>
        <v/>
      </c>
    </row>
    <row r="242" spans="1:16">
      <c r="A242" t="str">
        <f>IF(Belegerfassung!C250&lt;&gt;"",0,"")</f>
        <v/>
      </c>
      <c r="B242" t="str">
        <f>IFERROR(VLOOKUP(Belegerfassung!I250,Konten!A:D,2,FALSE),"")</f>
        <v/>
      </c>
      <c r="C242" t="str">
        <f>IF(A242&lt;&gt;"",TEXT(Belegerfassung!C250,"TT.MM.JJJJ"),"")</f>
        <v/>
      </c>
      <c r="D242" t="str">
        <f>IFERROR(VLOOKUP(Belegerfassung!A250,Abfrage!$E$2:$F$20,2,FALSE),"")</f>
        <v/>
      </c>
      <c r="E242" t="str">
        <f>IF(A242&lt;&gt;"",Belegerfassung!B250,"")</f>
        <v/>
      </c>
      <c r="F242" t="str">
        <f>IF(Belegerfassung!L250="","",IF(Belegerfassung!L250&lt;&gt;"",IF(Belegerfassung!L250&lt;&gt;"",IF(Belegerfassung!J250&lt;&gt;0,VLOOKUP(Belegerfassung!L250,Abfrage!$A$2:$C$19,2,),VLOOKUP(Belegerfassung!L250,Abfrage!$A$2:$C$19,3,)),"")))</f>
        <v/>
      </c>
      <c r="G242" t="str">
        <f t="shared" si="9"/>
        <v/>
      </c>
      <c r="H242" s="31" t="str">
        <f>IF(A242&lt;&gt;"",-Belegerfassung!J250+Belegerfassung!K250,"")</f>
        <v/>
      </c>
      <c r="I242" s="49" t="str">
        <f>IFERROR(IF(H242&lt;&gt;"",Belegerfassung!L250*100,""),IF(OR(Belegerfassung!L250="Leistung EU - Erlöse",Belegerfassung!L250="Lieferungen EU-Erlöse",Belegerfassung!L250="EUST",Belegerfassung!L250="Bauleistungen 20%")=TRUE,"",MID(Belegerfassung!L250,4,2)))</f>
        <v/>
      </c>
      <c r="J242" s="6" t="str">
        <f>IF(A242&lt;&gt;"",LEFT(Belegerfassung!D250,40),"")</f>
        <v/>
      </c>
      <c r="K242" t="str">
        <f>IF(A242&lt;&gt;"",VLOOKUP(D242,Abfrage!$F$2:$G$21,2,FALSE),"")</f>
        <v/>
      </c>
      <c r="L242" s="6" t="str">
        <f>IF(Belegerfassung!H250&lt;&gt;"",Belegerfassung!H250,"")</f>
        <v/>
      </c>
      <c r="M242" t="str">
        <f>IFERROR(IF(Belegerfassung!E250&lt;&gt;"",VLOOKUP(Belegerfassung!E250,Abfrage!$L$2:$M$15,2,),""),"")</f>
        <v/>
      </c>
      <c r="N242" t="str">
        <f t="shared" si="10"/>
        <v/>
      </c>
      <c r="O242" t="str">
        <f t="shared" si="11"/>
        <v/>
      </c>
      <c r="P242" t="str">
        <f>IF(Belegerfassung!G250&lt;&gt;"",CONCATENATE(Belegerfassung!G250,".pdf"),"")</f>
        <v/>
      </c>
    </row>
    <row r="243" spans="1:16">
      <c r="A243" t="str">
        <f>IF(Belegerfassung!C251&lt;&gt;"",0,"")</f>
        <v/>
      </c>
      <c r="B243" t="str">
        <f>IFERROR(VLOOKUP(Belegerfassung!I251,Konten!A:D,2,FALSE),"")</f>
        <v/>
      </c>
      <c r="C243" t="str">
        <f>IF(A243&lt;&gt;"",TEXT(Belegerfassung!C251,"TT.MM.JJJJ"),"")</f>
        <v/>
      </c>
      <c r="D243" t="str">
        <f>IFERROR(VLOOKUP(Belegerfassung!A251,Abfrage!$E$2:$F$20,2,FALSE),"")</f>
        <v/>
      </c>
      <c r="E243" t="str">
        <f>IF(A243&lt;&gt;"",Belegerfassung!B251,"")</f>
        <v/>
      </c>
      <c r="F243" t="str">
        <f>IF(Belegerfassung!L251="","",IF(Belegerfassung!L251&lt;&gt;"",IF(Belegerfassung!L251&lt;&gt;"",IF(Belegerfassung!J251&lt;&gt;0,VLOOKUP(Belegerfassung!L251,Abfrage!$A$2:$C$19,2,),VLOOKUP(Belegerfassung!L251,Abfrage!$A$2:$C$19,3,)),"")))</f>
        <v/>
      </c>
      <c r="G243" t="str">
        <f t="shared" si="9"/>
        <v/>
      </c>
      <c r="H243" s="31" t="str">
        <f>IF(A243&lt;&gt;"",-Belegerfassung!J251+Belegerfassung!K251,"")</f>
        <v/>
      </c>
      <c r="I243" s="49" t="str">
        <f>IFERROR(IF(H243&lt;&gt;"",Belegerfassung!L251*100,""),IF(OR(Belegerfassung!L251="Leistung EU - Erlöse",Belegerfassung!L251="Lieferungen EU-Erlöse",Belegerfassung!L251="EUST",Belegerfassung!L251="Bauleistungen 20%")=TRUE,"",MID(Belegerfassung!L251,4,2)))</f>
        <v/>
      </c>
      <c r="J243" s="6" t="str">
        <f>IF(A243&lt;&gt;"",LEFT(Belegerfassung!D251,40),"")</f>
        <v/>
      </c>
      <c r="K243" t="str">
        <f>IF(A243&lt;&gt;"",VLOOKUP(D243,Abfrage!$F$2:$G$21,2,FALSE),"")</f>
        <v/>
      </c>
      <c r="L243" s="6" t="str">
        <f>IF(Belegerfassung!H251&lt;&gt;"",Belegerfassung!H251,"")</f>
        <v/>
      </c>
      <c r="M243" t="str">
        <f>IFERROR(IF(Belegerfassung!E251&lt;&gt;"",VLOOKUP(Belegerfassung!E251,Abfrage!$L$2:$M$15,2,),""),"")</f>
        <v/>
      </c>
      <c r="N243" t="str">
        <f t="shared" si="10"/>
        <v/>
      </c>
      <c r="O243" t="str">
        <f t="shared" si="11"/>
        <v/>
      </c>
      <c r="P243" t="str">
        <f>IF(Belegerfassung!G251&lt;&gt;"",CONCATENATE(Belegerfassung!G251,".pdf"),"")</f>
        <v/>
      </c>
    </row>
    <row r="244" spans="1:16">
      <c r="A244" t="str">
        <f>IF(Belegerfassung!C252&lt;&gt;"",0,"")</f>
        <v/>
      </c>
      <c r="B244" t="str">
        <f>IFERROR(VLOOKUP(Belegerfassung!I252,Konten!A:D,2,FALSE),"")</f>
        <v/>
      </c>
      <c r="C244" t="str">
        <f>IF(A244&lt;&gt;"",TEXT(Belegerfassung!C252,"TT.MM.JJJJ"),"")</f>
        <v/>
      </c>
      <c r="D244" t="str">
        <f>IFERROR(VLOOKUP(Belegerfassung!A252,Abfrage!$E$2:$F$20,2,FALSE),"")</f>
        <v/>
      </c>
      <c r="E244" t="str">
        <f>IF(A244&lt;&gt;"",Belegerfassung!B252,"")</f>
        <v/>
      </c>
      <c r="F244" t="str">
        <f>IF(Belegerfassung!L252="","",IF(Belegerfassung!L252&lt;&gt;"",IF(Belegerfassung!L252&lt;&gt;"",IF(Belegerfassung!J252&lt;&gt;0,VLOOKUP(Belegerfassung!L252,Abfrage!$A$2:$C$19,2,),VLOOKUP(Belegerfassung!L252,Abfrage!$A$2:$C$19,3,)),"")))</f>
        <v/>
      </c>
      <c r="G244" t="str">
        <f t="shared" si="9"/>
        <v/>
      </c>
      <c r="H244" s="31" t="str">
        <f>IF(A244&lt;&gt;"",-Belegerfassung!J252+Belegerfassung!K252,"")</f>
        <v/>
      </c>
      <c r="I244" s="49" t="str">
        <f>IFERROR(IF(H244&lt;&gt;"",Belegerfassung!L252*100,""),IF(OR(Belegerfassung!L252="Leistung EU - Erlöse",Belegerfassung!L252="Lieferungen EU-Erlöse",Belegerfassung!L252="EUST",Belegerfassung!L252="Bauleistungen 20%")=TRUE,"",MID(Belegerfassung!L252,4,2)))</f>
        <v/>
      </c>
      <c r="J244" s="6" t="str">
        <f>IF(A244&lt;&gt;"",LEFT(Belegerfassung!D252,40),"")</f>
        <v/>
      </c>
      <c r="K244" t="str">
        <f>IF(A244&lt;&gt;"",VLOOKUP(D244,Abfrage!$F$2:$G$21,2,FALSE),"")</f>
        <v/>
      </c>
      <c r="L244" s="6" t="str">
        <f>IF(Belegerfassung!H252&lt;&gt;"",Belegerfassung!H252,"")</f>
        <v/>
      </c>
      <c r="M244" t="str">
        <f>IFERROR(IF(Belegerfassung!E252&lt;&gt;"",VLOOKUP(Belegerfassung!E252,Abfrage!$L$2:$M$15,2,),""),"")</f>
        <v/>
      </c>
      <c r="N244" t="str">
        <f t="shared" si="10"/>
        <v/>
      </c>
      <c r="O244" t="str">
        <f t="shared" si="11"/>
        <v/>
      </c>
      <c r="P244" t="str">
        <f>IF(Belegerfassung!G252&lt;&gt;"",CONCATENATE(Belegerfassung!G252,".pdf"),"")</f>
        <v/>
      </c>
    </row>
    <row r="245" spans="1:16">
      <c r="A245" t="str">
        <f>IF(Belegerfassung!C253&lt;&gt;"",0,"")</f>
        <v/>
      </c>
      <c r="B245" t="str">
        <f>IFERROR(VLOOKUP(Belegerfassung!I253,Konten!A:D,2,FALSE),"")</f>
        <v/>
      </c>
      <c r="C245" t="str">
        <f>IF(A245&lt;&gt;"",TEXT(Belegerfassung!C253,"TT.MM.JJJJ"),"")</f>
        <v/>
      </c>
      <c r="D245" t="str">
        <f>IFERROR(VLOOKUP(Belegerfassung!A253,Abfrage!$E$2:$F$20,2,FALSE),"")</f>
        <v/>
      </c>
      <c r="E245" t="str">
        <f>IF(A245&lt;&gt;"",Belegerfassung!B253,"")</f>
        <v/>
      </c>
      <c r="F245" t="str">
        <f>IF(Belegerfassung!L253="","",IF(Belegerfassung!L253&lt;&gt;"",IF(Belegerfassung!L253&lt;&gt;"",IF(Belegerfassung!J253&lt;&gt;0,VLOOKUP(Belegerfassung!L253,Abfrage!$A$2:$C$19,2,),VLOOKUP(Belegerfassung!L253,Abfrage!$A$2:$C$19,3,)),"")))</f>
        <v/>
      </c>
      <c r="G245" t="str">
        <f t="shared" si="9"/>
        <v/>
      </c>
      <c r="H245" s="31" t="str">
        <f>IF(A245&lt;&gt;"",-Belegerfassung!J253+Belegerfassung!K253,"")</f>
        <v/>
      </c>
      <c r="I245" s="49" t="str">
        <f>IFERROR(IF(H245&lt;&gt;"",Belegerfassung!L253*100,""),IF(OR(Belegerfassung!L253="Leistung EU - Erlöse",Belegerfassung!L253="Lieferungen EU-Erlöse",Belegerfassung!L253="EUST",Belegerfassung!L253="Bauleistungen 20%")=TRUE,"",MID(Belegerfassung!L253,4,2)))</f>
        <v/>
      </c>
      <c r="J245" s="6" t="str">
        <f>IF(A245&lt;&gt;"",LEFT(Belegerfassung!D253,40),"")</f>
        <v/>
      </c>
      <c r="K245" t="str">
        <f>IF(A245&lt;&gt;"",VLOOKUP(D245,Abfrage!$F$2:$G$21,2,FALSE),"")</f>
        <v/>
      </c>
      <c r="L245" s="6" t="str">
        <f>IF(Belegerfassung!H253&lt;&gt;"",Belegerfassung!H253,"")</f>
        <v/>
      </c>
      <c r="M245" t="str">
        <f>IFERROR(IF(Belegerfassung!E253&lt;&gt;"",VLOOKUP(Belegerfassung!E253,Abfrage!$L$2:$M$15,2,),""),"")</f>
        <v/>
      </c>
      <c r="N245" t="str">
        <f t="shared" si="10"/>
        <v/>
      </c>
      <c r="O245" t="str">
        <f t="shared" si="11"/>
        <v/>
      </c>
      <c r="P245" t="str">
        <f>IF(Belegerfassung!G253&lt;&gt;"",CONCATENATE(Belegerfassung!G253,".pdf"),"")</f>
        <v/>
      </c>
    </row>
    <row r="246" spans="1:16">
      <c r="A246" t="str">
        <f>IF(Belegerfassung!C254&lt;&gt;"",0,"")</f>
        <v/>
      </c>
      <c r="B246" t="str">
        <f>IFERROR(VLOOKUP(Belegerfassung!I254,Konten!A:D,2,FALSE),"")</f>
        <v/>
      </c>
      <c r="C246" t="str">
        <f>IF(A246&lt;&gt;"",TEXT(Belegerfassung!C254,"TT.MM.JJJJ"),"")</f>
        <v/>
      </c>
      <c r="D246" t="str">
        <f>IFERROR(VLOOKUP(Belegerfassung!A254,Abfrage!$E$2:$F$20,2,FALSE),"")</f>
        <v/>
      </c>
      <c r="E246" t="str">
        <f>IF(A246&lt;&gt;"",Belegerfassung!B254,"")</f>
        <v/>
      </c>
      <c r="F246" t="str">
        <f>IF(Belegerfassung!L254="","",IF(Belegerfassung!L254&lt;&gt;"",IF(Belegerfassung!L254&lt;&gt;"",IF(Belegerfassung!J254&lt;&gt;0,VLOOKUP(Belegerfassung!L254,Abfrage!$A$2:$C$19,2,),VLOOKUP(Belegerfassung!L254,Abfrage!$A$2:$C$19,3,)),"")))</f>
        <v/>
      </c>
      <c r="G246" t="str">
        <f t="shared" si="9"/>
        <v/>
      </c>
      <c r="H246" s="31" t="str">
        <f>IF(A246&lt;&gt;"",-Belegerfassung!J254+Belegerfassung!K254,"")</f>
        <v/>
      </c>
      <c r="I246" s="49" t="str">
        <f>IFERROR(IF(H246&lt;&gt;"",Belegerfassung!L254*100,""),IF(OR(Belegerfassung!L254="Leistung EU - Erlöse",Belegerfassung!L254="Lieferungen EU-Erlöse",Belegerfassung!L254="EUST",Belegerfassung!L254="Bauleistungen 20%")=TRUE,"",MID(Belegerfassung!L254,4,2)))</f>
        <v/>
      </c>
      <c r="J246" s="6" t="str">
        <f>IF(A246&lt;&gt;"",LEFT(Belegerfassung!D254,40),"")</f>
        <v/>
      </c>
      <c r="K246" t="str">
        <f>IF(A246&lt;&gt;"",VLOOKUP(D246,Abfrage!$F$2:$G$21,2,FALSE),"")</f>
        <v/>
      </c>
      <c r="L246" s="6" t="str">
        <f>IF(Belegerfassung!H254&lt;&gt;"",Belegerfassung!H254,"")</f>
        <v/>
      </c>
      <c r="M246" t="str">
        <f>IFERROR(IF(Belegerfassung!E254&lt;&gt;"",VLOOKUP(Belegerfassung!E254,Abfrage!$L$2:$M$15,2,),""),"")</f>
        <v/>
      </c>
      <c r="N246" t="str">
        <f t="shared" si="10"/>
        <v/>
      </c>
      <c r="O246" t="str">
        <f t="shared" si="11"/>
        <v/>
      </c>
      <c r="P246" t="str">
        <f>IF(Belegerfassung!G254&lt;&gt;"",CONCATENATE(Belegerfassung!G254,".pdf"),"")</f>
        <v/>
      </c>
    </row>
    <row r="247" spans="1:16">
      <c r="A247" t="str">
        <f>IF(Belegerfassung!C255&lt;&gt;"",0,"")</f>
        <v/>
      </c>
      <c r="B247" t="str">
        <f>IFERROR(VLOOKUP(Belegerfassung!I255,Konten!A:D,2,FALSE),"")</f>
        <v/>
      </c>
      <c r="C247" t="str">
        <f>IF(A247&lt;&gt;"",TEXT(Belegerfassung!C255,"TT.MM.JJJJ"),"")</f>
        <v/>
      </c>
      <c r="D247" t="str">
        <f>IFERROR(VLOOKUP(Belegerfassung!A255,Abfrage!$E$2:$F$20,2,FALSE),"")</f>
        <v/>
      </c>
      <c r="E247" t="str">
        <f>IF(A247&lt;&gt;"",Belegerfassung!B255,"")</f>
        <v/>
      </c>
      <c r="F247" t="str">
        <f>IF(Belegerfassung!L255="","",IF(Belegerfassung!L255&lt;&gt;"",IF(Belegerfassung!L255&lt;&gt;"",IF(Belegerfassung!J255&lt;&gt;0,VLOOKUP(Belegerfassung!L255,Abfrage!$A$2:$C$19,2,),VLOOKUP(Belegerfassung!L255,Abfrage!$A$2:$C$19,3,)),"")))</f>
        <v/>
      </c>
      <c r="G247" t="str">
        <f t="shared" si="9"/>
        <v/>
      </c>
      <c r="H247" s="31" t="str">
        <f>IF(A247&lt;&gt;"",-Belegerfassung!J255+Belegerfassung!K255,"")</f>
        <v/>
      </c>
      <c r="I247" s="49" t="str">
        <f>IFERROR(IF(H247&lt;&gt;"",Belegerfassung!L255*100,""),IF(OR(Belegerfassung!L255="Leistung EU - Erlöse",Belegerfassung!L255="Lieferungen EU-Erlöse",Belegerfassung!L255="EUST",Belegerfassung!L255="Bauleistungen 20%")=TRUE,"",MID(Belegerfassung!L255,4,2)))</f>
        <v/>
      </c>
      <c r="J247" s="6" t="str">
        <f>IF(A247&lt;&gt;"",LEFT(Belegerfassung!D255,40),"")</f>
        <v/>
      </c>
      <c r="K247" t="str">
        <f>IF(A247&lt;&gt;"",VLOOKUP(D247,Abfrage!$F$2:$G$21,2,FALSE),"")</f>
        <v/>
      </c>
      <c r="L247" s="6" t="str">
        <f>IF(Belegerfassung!H255&lt;&gt;"",Belegerfassung!H255,"")</f>
        <v/>
      </c>
      <c r="M247" t="str">
        <f>IFERROR(IF(Belegerfassung!E255&lt;&gt;"",VLOOKUP(Belegerfassung!E255,Abfrage!$L$2:$M$15,2,),""),"")</f>
        <v/>
      </c>
      <c r="N247" t="str">
        <f t="shared" si="10"/>
        <v/>
      </c>
      <c r="O247" t="str">
        <f t="shared" si="11"/>
        <v/>
      </c>
      <c r="P247" t="str">
        <f>IF(Belegerfassung!G255&lt;&gt;"",CONCATENATE(Belegerfassung!G255,".pdf"),"")</f>
        <v/>
      </c>
    </row>
    <row r="248" spans="1:16">
      <c r="A248" t="str">
        <f>IF(Belegerfassung!C256&lt;&gt;"",0,"")</f>
        <v/>
      </c>
      <c r="B248" t="str">
        <f>IFERROR(VLOOKUP(Belegerfassung!I256,Konten!A:D,2,FALSE),"")</f>
        <v/>
      </c>
      <c r="C248" t="str">
        <f>IF(A248&lt;&gt;"",TEXT(Belegerfassung!C256,"TT.MM.JJJJ"),"")</f>
        <v/>
      </c>
      <c r="D248" t="str">
        <f>IFERROR(VLOOKUP(Belegerfassung!A256,Abfrage!$E$2:$F$20,2,FALSE),"")</f>
        <v/>
      </c>
      <c r="E248" t="str">
        <f>IF(A248&lt;&gt;"",Belegerfassung!B256,"")</f>
        <v/>
      </c>
      <c r="F248" t="str">
        <f>IF(Belegerfassung!L256="","",IF(Belegerfassung!L256&lt;&gt;"",IF(Belegerfassung!L256&lt;&gt;"",IF(Belegerfassung!J256&lt;&gt;0,VLOOKUP(Belegerfassung!L256,Abfrage!$A$2:$C$19,2,),VLOOKUP(Belegerfassung!L256,Abfrage!$A$2:$C$19,3,)),"")))</f>
        <v/>
      </c>
      <c r="G248" t="str">
        <f t="shared" si="9"/>
        <v/>
      </c>
      <c r="H248" s="31" t="str">
        <f>IF(A248&lt;&gt;"",-Belegerfassung!J256+Belegerfassung!K256,"")</f>
        <v/>
      </c>
      <c r="I248" s="49" t="str">
        <f>IFERROR(IF(H248&lt;&gt;"",Belegerfassung!L256*100,""),IF(OR(Belegerfassung!L256="Leistung EU - Erlöse",Belegerfassung!L256="Lieferungen EU-Erlöse",Belegerfassung!L256="EUST",Belegerfassung!L256="Bauleistungen 20%")=TRUE,"",MID(Belegerfassung!L256,4,2)))</f>
        <v/>
      </c>
      <c r="J248" s="6" t="str">
        <f>IF(A248&lt;&gt;"",LEFT(Belegerfassung!D256,40),"")</f>
        <v/>
      </c>
      <c r="K248" t="str">
        <f>IF(A248&lt;&gt;"",VLOOKUP(D248,Abfrage!$F$2:$G$21,2,FALSE),"")</f>
        <v/>
      </c>
      <c r="L248" s="6" t="str">
        <f>IF(Belegerfassung!H256&lt;&gt;"",Belegerfassung!H256,"")</f>
        <v/>
      </c>
      <c r="M248" t="str">
        <f>IFERROR(IF(Belegerfassung!E256&lt;&gt;"",VLOOKUP(Belegerfassung!E256,Abfrage!$L$2:$M$15,2,),""),"")</f>
        <v/>
      </c>
      <c r="N248" t="str">
        <f t="shared" si="10"/>
        <v/>
      </c>
      <c r="O248" t="str">
        <f t="shared" si="11"/>
        <v/>
      </c>
      <c r="P248" t="str">
        <f>IF(Belegerfassung!G256&lt;&gt;"",CONCATENATE(Belegerfassung!G256,".pdf"),"")</f>
        <v/>
      </c>
    </row>
    <row r="249" spans="1:16">
      <c r="A249" t="str">
        <f>IF(Belegerfassung!C257&lt;&gt;"",0,"")</f>
        <v/>
      </c>
      <c r="B249" t="str">
        <f>IFERROR(VLOOKUP(Belegerfassung!I257,Konten!A:D,2,FALSE),"")</f>
        <v/>
      </c>
      <c r="C249" t="str">
        <f>IF(A249&lt;&gt;"",TEXT(Belegerfassung!C257,"TT.MM.JJJJ"),"")</f>
        <v/>
      </c>
      <c r="D249" t="str">
        <f>IFERROR(VLOOKUP(Belegerfassung!A257,Abfrage!$E$2:$F$20,2,FALSE),"")</f>
        <v/>
      </c>
      <c r="E249" t="str">
        <f>IF(A249&lt;&gt;"",Belegerfassung!B257,"")</f>
        <v/>
      </c>
      <c r="F249" t="str">
        <f>IF(Belegerfassung!L257="","",IF(Belegerfassung!L257&lt;&gt;"",IF(Belegerfassung!L257&lt;&gt;"",IF(Belegerfassung!J257&lt;&gt;0,VLOOKUP(Belegerfassung!L257,Abfrage!$A$2:$C$19,2,),VLOOKUP(Belegerfassung!L257,Abfrage!$A$2:$C$19,3,)),"")))</f>
        <v/>
      </c>
      <c r="G249" t="str">
        <f t="shared" si="9"/>
        <v/>
      </c>
      <c r="H249" s="31" t="str">
        <f>IF(A249&lt;&gt;"",-Belegerfassung!J257+Belegerfassung!K257,"")</f>
        <v/>
      </c>
      <c r="I249" s="49" t="str">
        <f>IFERROR(IF(H249&lt;&gt;"",Belegerfassung!L257*100,""),IF(OR(Belegerfassung!L257="Leistung EU - Erlöse",Belegerfassung!L257="Lieferungen EU-Erlöse",Belegerfassung!L257="EUST",Belegerfassung!L257="Bauleistungen 20%")=TRUE,"",MID(Belegerfassung!L257,4,2)))</f>
        <v/>
      </c>
      <c r="J249" s="6" t="str">
        <f>IF(A249&lt;&gt;"",LEFT(Belegerfassung!D257,40),"")</f>
        <v/>
      </c>
      <c r="K249" t="str">
        <f>IF(A249&lt;&gt;"",VLOOKUP(D249,Abfrage!$F$2:$G$21,2,FALSE),"")</f>
        <v/>
      </c>
      <c r="L249" s="6" t="str">
        <f>IF(Belegerfassung!H257&lt;&gt;"",Belegerfassung!H257,"")</f>
        <v/>
      </c>
      <c r="M249" t="str">
        <f>IFERROR(IF(Belegerfassung!E257&lt;&gt;"",VLOOKUP(Belegerfassung!E257,Abfrage!$L$2:$M$15,2,),""),"")</f>
        <v/>
      </c>
      <c r="N249" t="str">
        <f t="shared" si="10"/>
        <v/>
      </c>
      <c r="O249" t="str">
        <f t="shared" si="11"/>
        <v/>
      </c>
      <c r="P249" t="str">
        <f>IF(Belegerfassung!G257&lt;&gt;"",CONCATENATE(Belegerfassung!G257,".pdf"),"")</f>
        <v/>
      </c>
    </row>
    <row r="250" spans="1:16">
      <c r="A250" t="str">
        <f>IF(Belegerfassung!C258&lt;&gt;"",0,"")</f>
        <v/>
      </c>
      <c r="B250" t="str">
        <f>IFERROR(VLOOKUP(Belegerfassung!I258,Konten!A:D,2,FALSE),"")</f>
        <v/>
      </c>
      <c r="C250" t="str">
        <f>IF(A250&lt;&gt;"",TEXT(Belegerfassung!C258,"TT.MM.JJJJ"),"")</f>
        <v/>
      </c>
      <c r="D250" t="str">
        <f>IFERROR(VLOOKUP(Belegerfassung!A258,Abfrage!$E$2:$F$20,2,FALSE),"")</f>
        <v/>
      </c>
      <c r="E250" t="str">
        <f>IF(A250&lt;&gt;"",Belegerfassung!B258,"")</f>
        <v/>
      </c>
      <c r="F250" t="str">
        <f>IF(Belegerfassung!L258="","",IF(Belegerfassung!L258&lt;&gt;"",IF(Belegerfassung!L258&lt;&gt;"",IF(Belegerfassung!J258&lt;&gt;0,VLOOKUP(Belegerfassung!L258,Abfrage!$A$2:$C$19,2,),VLOOKUP(Belegerfassung!L258,Abfrage!$A$2:$C$19,3,)),"")))</f>
        <v/>
      </c>
      <c r="G250" t="str">
        <f t="shared" si="9"/>
        <v/>
      </c>
      <c r="H250" s="31" t="str">
        <f>IF(A250&lt;&gt;"",-Belegerfassung!J258+Belegerfassung!K258,"")</f>
        <v/>
      </c>
      <c r="I250" s="49" t="str">
        <f>IFERROR(IF(H250&lt;&gt;"",Belegerfassung!L258*100,""),IF(OR(Belegerfassung!L258="Leistung EU - Erlöse",Belegerfassung!L258="Lieferungen EU-Erlöse",Belegerfassung!L258="EUST",Belegerfassung!L258="Bauleistungen 20%")=TRUE,"",MID(Belegerfassung!L258,4,2)))</f>
        <v/>
      </c>
      <c r="J250" s="6" t="str">
        <f>IF(A250&lt;&gt;"",LEFT(Belegerfassung!D258,40),"")</f>
        <v/>
      </c>
      <c r="K250" t="str">
        <f>IF(A250&lt;&gt;"",VLOOKUP(D250,Abfrage!$F$2:$G$21,2,FALSE),"")</f>
        <v/>
      </c>
      <c r="L250" s="6" t="str">
        <f>IF(Belegerfassung!H258&lt;&gt;"",Belegerfassung!H258,"")</f>
        <v/>
      </c>
      <c r="M250" t="str">
        <f>IFERROR(IF(Belegerfassung!E258&lt;&gt;"",VLOOKUP(Belegerfassung!E258,Abfrage!$L$2:$M$15,2,),""),"")</f>
        <v/>
      </c>
      <c r="N250" t="str">
        <f t="shared" si="10"/>
        <v/>
      </c>
      <c r="O250" t="str">
        <f t="shared" si="11"/>
        <v/>
      </c>
      <c r="P250" t="str">
        <f>IF(Belegerfassung!G258&lt;&gt;"",CONCATENATE(Belegerfassung!G258,".pdf"),"")</f>
        <v/>
      </c>
    </row>
    <row r="251" spans="1:16">
      <c r="A251" t="str">
        <f>IF(Belegerfassung!C259&lt;&gt;"",0,"")</f>
        <v/>
      </c>
      <c r="B251" t="str">
        <f>IFERROR(VLOOKUP(Belegerfassung!I259,Konten!A:D,2,FALSE),"")</f>
        <v/>
      </c>
      <c r="C251" t="str">
        <f>IF(A251&lt;&gt;"",TEXT(Belegerfassung!C259,"TT.MM.JJJJ"),"")</f>
        <v/>
      </c>
      <c r="D251" t="str">
        <f>IFERROR(VLOOKUP(Belegerfassung!A259,Abfrage!$E$2:$F$20,2,FALSE),"")</f>
        <v/>
      </c>
      <c r="E251" t="str">
        <f>IF(A251&lt;&gt;"",Belegerfassung!B259,"")</f>
        <v/>
      </c>
      <c r="F251" t="str">
        <f>IF(Belegerfassung!L259="","",IF(Belegerfassung!L259&lt;&gt;"",IF(Belegerfassung!L259&lt;&gt;"",IF(Belegerfassung!J259&lt;&gt;0,VLOOKUP(Belegerfassung!L259,Abfrage!$A$2:$C$19,2,),VLOOKUP(Belegerfassung!L259,Abfrage!$A$2:$C$19,3,)),"")))</f>
        <v/>
      </c>
      <c r="G251" t="str">
        <f t="shared" si="9"/>
        <v/>
      </c>
      <c r="H251" s="31" t="str">
        <f>IF(A251&lt;&gt;"",-Belegerfassung!J259+Belegerfassung!K259,"")</f>
        <v/>
      </c>
      <c r="I251" s="49" t="str">
        <f>IFERROR(IF(H251&lt;&gt;"",Belegerfassung!L259*100,""),IF(OR(Belegerfassung!L259="Leistung EU - Erlöse",Belegerfassung!L259="Lieferungen EU-Erlöse",Belegerfassung!L259="EUST",Belegerfassung!L259="Bauleistungen 20%")=TRUE,"",MID(Belegerfassung!L259,4,2)))</f>
        <v/>
      </c>
      <c r="J251" s="6" t="str">
        <f>IF(A251&lt;&gt;"",LEFT(Belegerfassung!D259,40),"")</f>
        <v/>
      </c>
      <c r="K251" t="str">
        <f>IF(A251&lt;&gt;"",VLOOKUP(D251,Abfrage!$F$2:$G$21,2,FALSE),"")</f>
        <v/>
      </c>
      <c r="L251" s="6" t="str">
        <f>IF(Belegerfassung!H259&lt;&gt;"",Belegerfassung!H259,"")</f>
        <v/>
      </c>
      <c r="M251" t="str">
        <f>IFERROR(IF(Belegerfassung!E259&lt;&gt;"",VLOOKUP(Belegerfassung!E259,Abfrage!$L$2:$M$15,2,),""),"")</f>
        <v/>
      </c>
      <c r="N251" t="str">
        <f t="shared" si="10"/>
        <v/>
      </c>
      <c r="O251" t="str">
        <f t="shared" si="11"/>
        <v/>
      </c>
      <c r="P251" t="str">
        <f>IF(Belegerfassung!G259&lt;&gt;"",CONCATENATE(Belegerfassung!G259,".pdf"),"")</f>
        <v/>
      </c>
    </row>
    <row r="252" spans="1:16">
      <c r="A252" t="str">
        <f>IF(Belegerfassung!C260&lt;&gt;"",0,"")</f>
        <v/>
      </c>
      <c r="B252" t="str">
        <f>IFERROR(VLOOKUP(Belegerfassung!I260,Konten!A:D,2,FALSE),"")</f>
        <v/>
      </c>
      <c r="C252" t="str">
        <f>IF(A252&lt;&gt;"",TEXT(Belegerfassung!C260,"TT.MM.JJJJ"),"")</f>
        <v/>
      </c>
      <c r="D252" t="str">
        <f>IFERROR(VLOOKUP(Belegerfassung!A260,Abfrage!$E$2:$F$20,2,FALSE),"")</f>
        <v/>
      </c>
      <c r="E252" t="str">
        <f>IF(A252&lt;&gt;"",Belegerfassung!B260,"")</f>
        <v/>
      </c>
      <c r="F252" t="str">
        <f>IF(Belegerfassung!L260="","",IF(Belegerfassung!L260&lt;&gt;"",IF(Belegerfassung!L260&lt;&gt;"",IF(Belegerfassung!J260&lt;&gt;0,VLOOKUP(Belegerfassung!L260,Abfrage!$A$2:$C$19,2,),VLOOKUP(Belegerfassung!L260,Abfrage!$A$2:$C$19,3,)),"")))</f>
        <v/>
      </c>
      <c r="G252" t="str">
        <f t="shared" si="9"/>
        <v/>
      </c>
      <c r="H252" s="31" t="str">
        <f>IF(A252&lt;&gt;"",-Belegerfassung!J260+Belegerfassung!K260,"")</f>
        <v/>
      </c>
      <c r="I252" s="49" t="str">
        <f>IFERROR(IF(H252&lt;&gt;"",Belegerfassung!L260*100,""),IF(OR(Belegerfassung!L260="Leistung EU - Erlöse",Belegerfassung!L260="Lieferungen EU-Erlöse",Belegerfassung!L260="EUST",Belegerfassung!L260="Bauleistungen 20%")=TRUE,"",MID(Belegerfassung!L260,4,2)))</f>
        <v/>
      </c>
      <c r="J252" s="6" t="str">
        <f>IF(A252&lt;&gt;"",LEFT(Belegerfassung!D260,40),"")</f>
        <v/>
      </c>
      <c r="K252" t="str">
        <f>IF(A252&lt;&gt;"",VLOOKUP(D252,Abfrage!$F$2:$G$21,2,FALSE),"")</f>
        <v/>
      </c>
      <c r="L252" s="6" t="str">
        <f>IF(Belegerfassung!H260&lt;&gt;"",Belegerfassung!H260,"")</f>
        <v/>
      </c>
      <c r="M252" t="str">
        <f>IFERROR(IF(Belegerfassung!E260&lt;&gt;"",VLOOKUP(Belegerfassung!E260,Abfrage!$L$2:$M$15,2,),""),"")</f>
        <v/>
      </c>
      <c r="N252" t="str">
        <f t="shared" si="10"/>
        <v/>
      </c>
      <c r="O252" t="str">
        <f t="shared" si="11"/>
        <v/>
      </c>
      <c r="P252" t="str">
        <f>IF(Belegerfassung!G260&lt;&gt;"",CONCATENATE(Belegerfassung!G260,".pdf"),"")</f>
        <v/>
      </c>
    </row>
    <row r="253" spans="1:16">
      <c r="A253" t="str">
        <f>IF(Belegerfassung!C261&lt;&gt;"",0,"")</f>
        <v/>
      </c>
      <c r="B253" t="str">
        <f>IFERROR(VLOOKUP(Belegerfassung!I261,Konten!A:D,2,FALSE),"")</f>
        <v/>
      </c>
      <c r="C253" t="str">
        <f>IF(A253&lt;&gt;"",TEXT(Belegerfassung!C261,"TT.MM.JJJJ"),"")</f>
        <v/>
      </c>
      <c r="D253" t="str">
        <f>IFERROR(VLOOKUP(Belegerfassung!A261,Abfrage!$E$2:$F$20,2,FALSE),"")</f>
        <v/>
      </c>
      <c r="E253" t="str">
        <f>IF(A253&lt;&gt;"",Belegerfassung!B261,"")</f>
        <v/>
      </c>
      <c r="F253" t="str">
        <f>IF(Belegerfassung!L261="","",IF(Belegerfassung!L261&lt;&gt;"",IF(Belegerfassung!L261&lt;&gt;"",IF(Belegerfassung!J261&lt;&gt;0,VLOOKUP(Belegerfassung!L261,Abfrage!$A$2:$C$19,2,),VLOOKUP(Belegerfassung!L261,Abfrage!$A$2:$C$19,3,)),"")))</f>
        <v/>
      </c>
      <c r="G253" t="str">
        <f t="shared" si="9"/>
        <v/>
      </c>
      <c r="H253" s="31" t="str">
        <f>IF(A253&lt;&gt;"",-Belegerfassung!J261+Belegerfassung!K261,"")</f>
        <v/>
      </c>
      <c r="I253" s="49" t="str">
        <f>IFERROR(IF(H253&lt;&gt;"",Belegerfassung!L261*100,""),IF(OR(Belegerfassung!L261="Leistung EU - Erlöse",Belegerfassung!L261="Lieferungen EU-Erlöse",Belegerfassung!L261="EUST",Belegerfassung!L261="Bauleistungen 20%")=TRUE,"",MID(Belegerfassung!L261,4,2)))</f>
        <v/>
      </c>
      <c r="J253" s="6" t="str">
        <f>IF(A253&lt;&gt;"",LEFT(Belegerfassung!D261,40),"")</f>
        <v/>
      </c>
      <c r="K253" t="str">
        <f>IF(A253&lt;&gt;"",VLOOKUP(D253,Abfrage!$F$2:$G$21,2,FALSE),"")</f>
        <v/>
      </c>
      <c r="L253" s="6" t="str">
        <f>IF(Belegerfassung!H261&lt;&gt;"",Belegerfassung!H261,"")</f>
        <v/>
      </c>
      <c r="M253" t="str">
        <f>IFERROR(IF(Belegerfassung!E261&lt;&gt;"",VLOOKUP(Belegerfassung!E261,Abfrage!$L$2:$M$15,2,),""),"")</f>
        <v/>
      </c>
      <c r="N253" t="str">
        <f t="shared" si="10"/>
        <v/>
      </c>
      <c r="O253" t="str">
        <f t="shared" si="11"/>
        <v/>
      </c>
      <c r="P253" t="str">
        <f>IF(Belegerfassung!G261&lt;&gt;"",CONCATENATE(Belegerfassung!G261,".pdf"),"")</f>
        <v/>
      </c>
    </row>
    <row r="254" spans="1:16">
      <c r="A254" t="str">
        <f>IF(Belegerfassung!C262&lt;&gt;"",0,"")</f>
        <v/>
      </c>
      <c r="B254" t="str">
        <f>IFERROR(VLOOKUP(Belegerfassung!I262,Konten!A:D,2,FALSE),"")</f>
        <v/>
      </c>
      <c r="C254" t="str">
        <f>IF(A254&lt;&gt;"",TEXT(Belegerfassung!C262,"TT.MM.JJJJ"),"")</f>
        <v/>
      </c>
      <c r="D254" t="str">
        <f>IFERROR(VLOOKUP(Belegerfassung!A262,Abfrage!$E$2:$F$20,2,FALSE),"")</f>
        <v/>
      </c>
      <c r="E254" t="str">
        <f>IF(A254&lt;&gt;"",Belegerfassung!B262,"")</f>
        <v/>
      </c>
      <c r="F254" t="str">
        <f>IF(Belegerfassung!L262="","",IF(Belegerfassung!L262&lt;&gt;"",IF(Belegerfassung!L262&lt;&gt;"",IF(Belegerfassung!J262&lt;&gt;0,VLOOKUP(Belegerfassung!L262,Abfrage!$A$2:$C$19,2,),VLOOKUP(Belegerfassung!L262,Abfrage!$A$2:$C$19,3,)),"")))</f>
        <v/>
      </c>
      <c r="G254" t="str">
        <f t="shared" si="9"/>
        <v/>
      </c>
      <c r="H254" s="31" t="str">
        <f>IF(A254&lt;&gt;"",-Belegerfassung!J262+Belegerfassung!K262,"")</f>
        <v/>
      </c>
      <c r="I254" s="49" t="str">
        <f>IFERROR(IF(H254&lt;&gt;"",Belegerfassung!L262*100,""),IF(OR(Belegerfassung!L262="Leistung EU - Erlöse",Belegerfassung!L262="Lieferungen EU-Erlöse",Belegerfassung!L262="EUST",Belegerfassung!L262="Bauleistungen 20%")=TRUE,"",MID(Belegerfassung!L262,4,2)))</f>
        <v/>
      </c>
      <c r="J254" s="6" t="str">
        <f>IF(A254&lt;&gt;"",LEFT(Belegerfassung!D262,40),"")</f>
        <v/>
      </c>
      <c r="K254" t="str">
        <f>IF(A254&lt;&gt;"",VLOOKUP(D254,Abfrage!$F$2:$G$21,2,FALSE),"")</f>
        <v/>
      </c>
      <c r="L254" s="6" t="str">
        <f>IF(Belegerfassung!H262&lt;&gt;"",Belegerfassung!H262,"")</f>
        <v/>
      </c>
      <c r="M254" t="str">
        <f>IFERROR(IF(Belegerfassung!E262&lt;&gt;"",VLOOKUP(Belegerfassung!E262,Abfrage!$L$2:$M$15,2,),""),"")</f>
        <v/>
      </c>
      <c r="N254" t="str">
        <f t="shared" si="10"/>
        <v/>
      </c>
      <c r="O254" t="str">
        <f t="shared" si="11"/>
        <v/>
      </c>
      <c r="P254" t="str">
        <f>IF(Belegerfassung!G262&lt;&gt;"",CONCATENATE(Belegerfassung!G262,".pdf"),"")</f>
        <v/>
      </c>
    </row>
    <row r="255" spans="1:16">
      <c r="A255" t="str">
        <f>IF(Belegerfassung!C263&lt;&gt;"",0,"")</f>
        <v/>
      </c>
      <c r="B255" t="str">
        <f>IFERROR(VLOOKUP(Belegerfassung!I263,Konten!A:D,2,FALSE),"")</f>
        <v/>
      </c>
      <c r="C255" t="str">
        <f>IF(A255&lt;&gt;"",TEXT(Belegerfassung!C263,"TT.MM.JJJJ"),"")</f>
        <v/>
      </c>
      <c r="D255" t="str">
        <f>IFERROR(VLOOKUP(Belegerfassung!A263,Abfrage!$E$2:$F$20,2,FALSE),"")</f>
        <v/>
      </c>
      <c r="E255" t="str">
        <f>IF(A255&lt;&gt;"",Belegerfassung!B263,"")</f>
        <v/>
      </c>
      <c r="F255" t="str">
        <f>IF(Belegerfassung!L263="","",IF(Belegerfassung!L263&lt;&gt;"",IF(Belegerfassung!L263&lt;&gt;"",IF(Belegerfassung!J263&lt;&gt;0,VLOOKUP(Belegerfassung!L263,Abfrage!$A$2:$C$19,2,),VLOOKUP(Belegerfassung!L263,Abfrage!$A$2:$C$19,3,)),"")))</f>
        <v/>
      </c>
      <c r="G255" t="str">
        <f t="shared" si="9"/>
        <v/>
      </c>
      <c r="H255" s="31" t="str">
        <f>IF(A255&lt;&gt;"",-Belegerfassung!J263+Belegerfassung!K263,"")</f>
        <v/>
      </c>
      <c r="I255" s="49" t="str">
        <f>IFERROR(IF(H255&lt;&gt;"",Belegerfassung!L263*100,""),IF(OR(Belegerfassung!L263="Leistung EU - Erlöse",Belegerfassung!L263="Lieferungen EU-Erlöse",Belegerfassung!L263="EUST",Belegerfassung!L263="Bauleistungen 20%")=TRUE,"",MID(Belegerfassung!L263,4,2)))</f>
        <v/>
      </c>
      <c r="J255" s="6" t="str">
        <f>IF(A255&lt;&gt;"",LEFT(Belegerfassung!D263,40),"")</f>
        <v/>
      </c>
      <c r="K255" t="str">
        <f>IF(A255&lt;&gt;"",VLOOKUP(D255,Abfrage!$F$2:$G$21,2,FALSE),"")</f>
        <v/>
      </c>
      <c r="L255" s="6" t="str">
        <f>IF(Belegerfassung!H263&lt;&gt;"",Belegerfassung!H263,"")</f>
        <v/>
      </c>
      <c r="M255" t="str">
        <f>IFERROR(IF(Belegerfassung!E263&lt;&gt;"",VLOOKUP(Belegerfassung!E263,Abfrage!$L$2:$M$15,2,),""),"")</f>
        <v/>
      </c>
      <c r="N255" t="str">
        <f t="shared" si="10"/>
        <v/>
      </c>
      <c r="O255" t="str">
        <f t="shared" si="11"/>
        <v/>
      </c>
      <c r="P255" t="str">
        <f>IF(Belegerfassung!G263&lt;&gt;"",CONCATENATE(Belegerfassung!G263,".pdf"),"")</f>
        <v/>
      </c>
    </row>
    <row r="256" spans="1:16">
      <c r="A256" t="str">
        <f>IF(Belegerfassung!C264&lt;&gt;"",0,"")</f>
        <v/>
      </c>
      <c r="B256" t="str">
        <f>IFERROR(VLOOKUP(Belegerfassung!I264,Konten!A:D,2,FALSE),"")</f>
        <v/>
      </c>
      <c r="C256" t="str">
        <f>IF(A256&lt;&gt;"",TEXT(Belegerfassung!C264,"TT.MM.JJJJ"),"")</f>
        <v/>
      </c>
      <c r="D256" t="str">
        <f>IFERROR(VLOOKUP(Belegerfassung!A264,Abfrage!$E$2:$F$20,2,FALSE),"")</f>
        <v/>
      </c>
      <c r="E256" t="str">
        <f>IF(A256&lt;&gt;"",Belegerfassung!B264,"")</f>
        <v/>
      </c>
      <c r="F256" t="str">
        <f>IF(Belegerfassung!L264="","",IF(Belegerfassung!L264&lt;&gt;"",IF(Belegerfassung!L264&lt;&gt;"",IF(Belegerfassung!J264&lt;&gt;0,VLOOKUP(Belegerfassung!L264,Abfrage!$A$2:$C$19,2,),VLOOKUP(Belegerfassung!L264,Abfrage!$A$2:$C$19,3,)),"")))</f>
        <v/>
      </c>
      <c r="G256" t="str">
        <f t="shared" si="9"/>
        <v/>
      </c>
      <c r="H256" s="31" t="str">
        <f>IF(A256&lt;&gt;"",-Belegerfassung!J264+Belegerfassung!K264,"")</f>
        <v/>
      </c>
      <c r="I256" s="49" t="str">
        <f>IFERROR(IF(H256&lt;&gt;"",Belegerfassung!L264*100,""),IF(OR(Belegerfassung!L264="Leistung EU - Erlöse",Belegerfassung!L264="Lieferungen EU-Erlöse",Belegerfassung!L264="EUST",Belegerfassung!L264="Bauleistungen 20%")=TRUE,"",MID(Belegerfassung!L264,4,2)))</f>
        <v/>
      </c>
      <c r="J256" s="6" t="str">
        <f>IF(A256&lt;&gt;"",LEFT(Belegerfassung!D264,40),"")</f>
        <v/>
      </c>
      <c r="K256" t="str">
        <f>IF(A256&lt;&gt;"",VLOOKUP(D256,Abfrage!$F$2:$G$21,2,FALSE),"")</f>
        <v/>
      </c>
      <c r="L256" s="6" t="str">
        <f>IF(Belegerfassung!H264&lt;&gt;"",Belegerfassung!H264,"")</f>
        <v/>
      </c>
      <c r="M256" t="str">
        <f>IFERROR(IF(Belegerfassung!E264&lt;&gt;"",VLOOKUP(Belegerfassung!E264,Abfrage!$L$2:$M$15,2,),""),"")</f>
        <v/>
      </c>
      <c r="N256" t="str">
        <f t="shared" si="10"/>
        <v/>
      </c>
      <c r="O256" t="str">
        <f t="shared" si="11"/>
        <v/>
      </c>
      <c r="P256" t="str">
        <f>IF(Belegerfassung!G264&lt;&gt;"",CONCATENATE(Belegerfassung!G264,".pdf"),"")</f>
        <v/>
      </c>
    </row>
    <row r="257" spans="1:16">
      <c r="A257" t="str">
        <f>IF(Belegerfassung!C265&lt;&gt;"",0,"")</f>
        <v/>
      </c>
      <c r="B257" t="str">
        <f>IFERROR(VLOOKUP(Belegerfassung!I265,Konten!A:D,2,FALSE),"")</f>
        <v/>
      </c>
      <c r="C257" t="str">
        <f>IF(A257&lt;&gt;"",TEXT(Belegerfassung!C265,"TT.MM.JJJJ"),"")</f>
        <v/>
      </c>
      <c r="D257" t="str">
        <f>IFERROR(VLOOKUP(Belegerfassung!A265,Abfrage!$E$2:$F$20,2,FALSE),"")</f>
        <v/>
      </c>
      <c r="E257" t="str">
        <f>IF(A257&lt;&gt;"",Belegerfassung!B265,"")</f>
        <v/>
      </c>
      <c r="F257" t="str">
        <f>IF(Belegerfassung!L265="","",IF(Belegerfassung!L265&lt;&gt;"",IF(Belegerfassung!L265&lt;&gt;"",IF(Belegerfassung!J265&lt;&gt;0,VLOOKUP(Belegerfassung!L265,Abfrage!$A$2:$C$19,2,),VLOOKUP(Belegerfassung!L265,Abfrage!$A$2:$C$19,3,)),"")))</f>
        <v/>
      </c>
      <c r="G257" t="str">
        <f t="shared" si="9"/>
        <v/>
      </c>
      <c r="H257" s="31" t="str">
        <f>IF(A257&lt;&gt;"",-Belegerfassung!J265+Belegerfassung!K265,"")</f>
        <v/>
      </c>
      <c r="I257" s="49" t="str">
        <f>IFERROR(IF(H257&lt;&gt;"",Belegerfassung!L265*100,""),IF(OR(Belegerfassung!L265="Leistung EU - Erlöse",Belegerfassung!L265="Lieferungen EU-Erlöse",Belegerfassung!L265="EUST",Belegerfassung!L265="Bauleistungen 20%")=TRUE,"",MID(Belegerfassung!L265,4,2)))</f>
        <v/>
      </c>
      <c r="J257" s="6" t="str">
        <f>IF(A257&lt;&gt;"",LEFT(Belegerfassung!D265,40),"")</f>
        <v/>
      </c>
      <c r="K257" t="str">
        <f>IF(A257&lt;&gt;"",VLOOKUP(D257,Abfrage!$F$2:$G$21,2,FALSE),"")</f>
        <v/>
      </c>
      <c r="L257" s="6" t="str">
        <f>IF(Belegerfassung!H265&lt;&gt;"",Belegerfassung!H265,"")</f>
        <v/>
      </c>
      <c r="M257" t="str">
        <f>IFERROR(IF(Belegerfassung!E265&lt;&gt;"",VLOOKUP(Belegerfassung!E265,Abfrage!$L$2:$M$15,2,),""),"")</f>
        <v/>
      </c>
      <c r="N257" t="str">
        <f t="shared" si="10"/>
        <v/>
      </c>
      <c r="O257" t="str">
        <f t="shared" si="11"/>
        <v/>
      </c>
      <c r="P257" t="str">
        <f>IF(Belegerfassung!G265&lt;&gt;"",CONCATENATE(Belegerfassung!G265,".pdf"),"")</f>
        <v/>
      </c>
    </row>
    <row r="258" spans="1:16">
      <c r="A258" t="str">
        <f>IF(Belegerfassung!C266&lt;&gt;"",0,"")</f>
        <v/>
      </c>
      <c r="B258" t="str">
        <f>IFERROR(VLOOKUP(Belegerfassung!I266,Konten!A:D,2,FALSE),"")</f>
        <v/>
      </c>
      <c r="C258" t="str">
        <f>IF(A258&lt;&gt;"",TEXT(Belegerfassung!C266,"TT.MM.JJJJ"),"")</f>
        <v/>
      </c>
      <c r="D258" t="str">
        <f>IFERROR(VLOOKUP(Belegerfassung!A266,Abfrage!$E$2:$F$20,2,FALSE),"")</f>
        <v/>
      </c>
      <c r="E258" t="str">
        <f>IF(A258&lt;&gt;"",Belegerfassung!B266,"")</f>
        <v/>
      </c>
      <c r="F258" t="str">
        <f>IF(Belegerfassung!L266="","",IF(Belegerfassung!L266&lt;&gt;"",IF(Belegerfassung!L266&lt;&gt;"",IF(Belegerfassung!J266&lt;&gt;0,VLOOKUP(Belegerfassung!L266,Abfrage!$A$2:$C$19,2,),VLOOKUP(Belegerfassung!L266,Abfrage!$A$2:$C$19,3,)),"")))</f>
        <v/>
      </c>
      <c r="G258" t="str">
        <f t="shared" si="9"/>
        <v/>
      </c>
      <c r="H258" s="31" t="str">
        <f>IF(A258&lt;&gt;"",-Belegerfassung!J266+Belegerfassung!K266,"")</f>
        <v/>
      </c>
      <c r="I258" s="49" t="str">
        <f>IFERROR(IF(H258&lt;&gt;"",Belegerfassung!L266*100,""),IF(OR(Belegerfassung!L266="Leistung EU - Erlöse",Belegerfassung!L266="Lieferungen EU-Erlöse",Belegerfassung!L266="EUST",Belegerfassung!L266="Bauleistungen 20%")=TRUE,"",MID(Belegerfassung!L266,4,2)))</f>
        <v/>
      </c>
      <c r="J258" s="6" t="str">
        <f>IF(A258&lt;&gt;"",LEFT(Belegerfassung!D266,40),"")</f>
        <v/>
      </c>
      <c r="K258" t="str">
        <f>IF(A258&lt;&gt;"",VLOOKUP(D258,Abfrage!$F$2:$G$21,2,FALSE),"")</f>
        <v/>
      </c>
      <c r="L258" s="6" t="str">
        <f>IF(Belegerfassung!H266&lt;&gt;"",Belegerfassung!H266,"")</f>
        <v/>
      </c>
      <c r="M258" t="str">
        <f>IFERROR(IF(Belegerfassung!E266&lt;&gt;"",VLOOKUP(Belegerfassung!E266,Abfrage!$L$2:$M$15,2,),""),"")</f>
        <v/>
      </c>
      <c r="N258" t="str">
        <f t="shared" si="10"/>
        <v/>
      </c>
      <c r="O258" t="str">
        <f t="shared" si="11"/>
        <v/>
      </c>
      <c r="P258" t="str">
        <f>IF(Belegerfassung!G266&lt;&gt;"",CONCATENATE(Belegerfassung!G266,".pdf"),"")</f>
        <v/>
      </c>
    </row>
    <row r="259" spans="1:16">
      <c r="A259" t="str">
        <f>IF(Belegerfassung!C267&lt;&gt;"",0,"")</f>
        <v/>
      </c>
      <c r="B259" t="str">
        <f>IFERROR(VLOOKUP(Belegerfassung!I267,Konten!A:D,2,FALSE),"")</f>
        <v/>
      </c>
      <c r="C259" t="str">
        <f>IF(A259&lt;&gt;"",TEXT(Belegerfassung!C267,"TT.MM.JJJJ"),"")</f>
        <v/>
      </c>
      <c r="D259" t="str">
        <f>IFERROR(VLOOKUP(Belegerfassung!A267,Abfrage!$E$2:$F$20,2,FALSE),"")</f>
        <v/>
      </c>
      <c r="E259" t="str">
        <f>IF(A259&lt;&gt;"",Belegerfassung!B267,"")</f>
        <v/>
      </c>
      <c r="F259" t="str">
        <f>IF(Belegerfassung!L267="","",IF(Belegerfassung!L267&lt;&gt;"",IF(Belegerfassung!L267&lt;&gt;"",IF(Belegerfassung!J267&lt;&gt;0,VLOOKUP(Belegerfassung!L267,Abfrage!$A$2:$C$19,2,),VLOOKUP(Belegerfassung!L267,Abfrage!$A$2:$C$19,3,)),"")))</f>
        <v/>
      </c>
      <c r="G259" t="str">
        <f t="shared" ref="G259:G322" si="12">IF(A259&lt;&gt;"",1,"")</f>
        <v/>
      </c>
      <c r="H259" s="31" t="str">
        <f>IF(A259&lt;&gt;"",-Belegerfassung!J267+Belegerfassung!K267,"")</f>
        <v/>
      </c>
      <c r="I259" s="49" t="str">
        <f>IFERROR(IF(H259&lt;&gt;"",Belegerfassung!L267*100,""),IF(OR(Belegerfassung!L267="Leistung EU - Erlöse",Belegerfassung!L267="Lieferungen EU-Erlöse",Belegerfassung!L267="EUST",Belegerfassung!L267="Bauleistungen 20%")=TRUE,"",MID(Belegerfassung!L267,4,2)))</f>
        <v/>
      </c>
      <c r="J259" s="6" t="str">
        <f>IF(A259&lt;&gt;"",LEFT(Belegerfassung!D267,40),"")</f>
        <v/>
      </c>
      <c r="K259" t="str">
        <f>IF(A259&lt;&gt;"",VLOOKUP(D259,Abfrage!$F$2:$G$21,2,FALSE),"")</f>
        <v/>
      </c>
      <c r="L259" s="6" t="str">
        <f>IF(Belegerfassung!H267&lt;&gt;"",Belegerfassung!H267,"")</f>
        <v/>
      </c>
      <c r="M259" t="str">
        <f>IFERROR(IF(Belegerfassung!E267&lt;&gt;"",VLOOKUP(Belegerfassung!E267,Abfrage!$L$2:$M$15,2,),""),"")</f>
        <v/>
      </c>
      <c r="N259" t="str">
        <f t="shared" ref="N259:N322" si="13">IF(A259&lt;&gt;"","E","")</f>
        <v/>
      </c>
      <c r="O259" t="str">
        <f t="shared" ref="O259:O322" si="14">IF(A259&lt;&gt;"","A","")</f>
        <v/>
      </c>
      <c r="P259" t="str">
        <f>IF(Belegerfassung!G267&lt;&gt;"",CONCATENATE(Belegerfassung!G267,".pdf"),"")</f>
        <v/>
      </c>
    </row>
    <row r="260" spans="1:16">
      <c r="A260" t="str">
        <f>IF(Belegerfassung!C268&lt;&gt;"",0,"")</f>
        <v/>
      </c>
      <c r="B260" t="str">
        <f>IFERROR(VLOOKUP(Belegerfassung!I268,Konten!A:D,2,FALSE),"")</f>
        <v/>
      </c>
      <c r="C260" t="str">
        <f>IF(A260&lt;&gt;"",TEXT(Belegerfassung!C268,"TT.MM.JJJJ"),"")</f>
        <v/>
      </c>
      <c r="D260" t="str">
        <f>IFERROR(VLOOKUP(Belegerfassung!A268,Abfrage!$E$2:$F$20,2,FALSE),"")</f>
        <v/>
      </c>
      <c r="E260" t="str">
        <f>IF(A260&lt;&gt;"",Belegerfassung!B268,"")</f>
        <v/>
      </c>
      <c r="F260" t="str">
        <f>IF(Belegerfassung!L268="","",IF(Belegerfassung!L268&lt;&gt;"",IF(Belegerfassung!L268&lt;&gt;"",IF(Belegerfassung!J268&lt;&gt;0,VLOOKUP(Belegerfassung!L268,Abfrage!$A$2:$C$19,2,),VLOOKUP(Belegerfassung!L268,Abfrage!$A$2:$C$19,3,)),"")))</f>
        <v/>
      </c>
      <c r="G260" t="str">
        <f t="shared" si="12"/>
        <v/>
      </c>
      <c r="H260" s="31" t="str">
        <f>IF(A260&lt;&gt;"",-Belegerfassung!J268+Belegerfassung!K268,"")</f>
        <v/>
      </c>
      <c r="I260" s="49" t="str">
        <f>IFERROR(IF(H260&lt;&gt;"",Belegerfassung!L268*100,""),IF(OR(Belegerfassung!L268="Leistung EU - Erlöse",Belegerfassung!L268="Lieferungen EU-Erlöse",Belegerfassung!L268="EUST",Belegerfassung!L268="Bauleistungen 20%")=TRUE,"",MID(Belegerfassung!L268,4,2)))</f>
        <v/>
      </c>
      <c r="J260" s="6" t="str">
        <f>IF(A260&lt;&gt;"",LEFT(Belegerfassung!D268,40),"")</f>
        <v/>
      </c>
      <c r="K260" t="str">
        <f>IF(A260&lt;&gt;"",VLOOKUP(D260,Abfrage!$F$2:$G$21,2,FALSE),"")</f>
        <v/>
      </c>
      <c r="L260" s="6" t="str">
        <f>IF(Belegerfassung!H268&lt;&gt;"",Belegerfassung!H268,"")</f>
        <v/>
      </c>
      <c r="M260" t="str">
        <f>IFERROR(IF(Belegerfassung!E268&lt;&gt;"",VLOOKUP(Belegerfassung!E268,Abfrage!$L$2:$M$15,2,),""),"")</f>
        <v/>
      </c>
      <c r="N260" t="str">
        <f t="shared" si="13"/>
        <v/>
      </c>
      <c r="O260" t="str">
        <f t="shared" si="14"/>
        <v/>
      </c>
      <c r="P260" t="str">
        <f>IF(Belegerfassung!G268&lt;&gt;"",CONCATENATE(Belegerfassung!G268,".pdf"),"")</f>
        <v/>
      </c>
    </row>
    <row r="261" spans="1:16">
      <c r="A261" t="str">
        <f>IF(Belegerfassung!C269&lt;&gt;"",0,"")</f>
        <v/>
      </c>
      <c r="B261" t="str">
        <f>IFERROR(VLOOKUP(Belegerfassung!I269,Konten!A:D,2,FALSE),"")</f>
        <v/>
      </c>
      <c r="C261" t="str">
        <f>IF(A261&lt;&gt;"",TEXT(Belegerfassung!C269,"TT.MM.JJJJ"),"")</f>
        <v/>
      </c>
      <c r="D261" t="str">
        <f>IFERROR(VLOOKUP(Belegerfassung!A269,Abfrage!$E$2:$F$20,2,FALSE),"")</f>
        <v/>
      </c>
      <c r="E261" t="str">
        <f>IF(A261&lt;&gt;"",Belegerfassung!B269,"")</f>
        <v/>
      </c>
      <c r="F261" t="str">
        <f>IF(Belegerfassung!L269="","",IF(Belegerfassung!L269&lt;&gt;"",IF(Belegerfassung!L269&lt;&gt;"",IF(Belegerfassung!J269&lt;&gt;0,VLOOKUP(Belegerfassung!L269,Abfrage!$A$2:$C$19,2,),VLOOKUP(Belegerfassung!L269,Abfrage!$A$2:$C$19,3,)),"")))</f>
        <v/>
      </c>
      <c r="G261" t="str">
        <f t="shared" si="12"/>
        <v/>
      </c>
      <c r="H261" s="31" t="str">
        <f>IF(A261&lt;&gt;"",-Belegerfassung!J269+Belegerfassung!K269,"")</f>
        <v/>
      </c>
      <c r="I261" s="49" t="str">
        <f>IFERROR(IF(H261&lt;&gt;"",Belegerfassung!L269*100,""),IF(OR(Belegerfassung!L269="Leistung EU - Erlöse",Belegerfassung!L269="Lieferungen EU-Erlöse",Belegerfassung!L269="EUST",Belegerfassung!L269="Bauleistungen 20%")=TRUE,"",MID(Belegerfassung!L269,4,2)))</f>
        <v/>
      </c>
      <c r="J261" s="6" t="str">
        <f>IF(A261&lt;&gt;"",LEFT(Belegerfassung!D269,40),"")</f>
        <v/>
      </c>
      <c r="K261" t="str">
        <f>IF(A261&lt;&gt;"",VLOOKUP(D261,Abfrage!$F$2:$G$21,2,FALSE),"")</f>
        <v/>
      </c>
      <c r="L261" s="6" t="str">
        <f>IF(Belegerfassung!H269&lt;&gt;"",Belegerfassung!H269,"")</f>
        <v/>
      </c>
      <c r="M261" t="str">
        <f>IFERROR(IF(Belegerfassung!E269&lt;&gt;"",VLOOKUP(Belegerfassung!E269,Abfrage!$L$2:$M$15,2,),""),"")</f>
        <v/>
      </c>
      <c r="N261" t="str">
        <f t="shared" si="13"/>
        <v/>
      </c>
      <c r="O261" t="str">
        <f t="shared" si="14"/>
        <v/>
      </c>
      <c r="P261" t="str">
        <f>IF(Belegerfassung!G269&lt;&gt;"",CONCATENATE(Belegerfassung!G269,".pdf"),"")</f>
        <v/>
      </c>
    </row>
    <row r="262" spans="1:16">
      <c r="A262" t="str">
        <f>IF(Belegerfassung!C270&lt;&gt;"",0,"")</f>
        <v/>
      </c>
      <c r="B262" t="str">
        <f>IFERROR(VLOOKUP(Belegerfassung!I270,Konten!A:D,2,FALSE),"")</f>
        <v/>
      </c>
      <c r="C262" t="str">
        <f>IF(A262&lt;&gt;"",TEXT(Belegerfassung!C270,"TT.MM.JJJJ"),"")</f>
        <v/>
      </c>
      <c r="D262" t="str">
        <f>IFERROR(VLOOKUP(Belegerfassung!A270,Abfrage!$E$2:$F$20,2,FALSE),"")</f>
        <v/>
      </c>
      <c r="E262" t="str">
        <f>IF(A262&lt;&gt;"",Belegerfassung!B270,"")</f>
        <v/>
      </c>
      <c r="F262" t="str">
        <f>IF(Belegerfassung!L270="","",IF(Belegerfassung!L270&lt;&gt;"",IF(Belegerfassung!L270&lt;&gt;"",IF(Belegerfassung!J270&lt;&gt;0,VLOOKUP(Belegerfassung!L270,Abfrage!$A$2:$C$19,2,),VLOOKUP(Belegerfassung!L270,Abfrage!$A$2:$C$19,3,)),"")))</f>
        <v/>
      </c>
      <c r="G262" t="str">
        <f t="shared" si="12"/>
        <v/>
      </c>
      <c r="H262" s="31" t="str">
        <f>IF(A262&lt;&gt;"",-Belegerfassung!J270+Belegerfassung!K270,"")</f>
        <v/>
      </c>
      <c r="I262" s="49" t="str">
        <f>IFERROR(IF(H262&lt;&gt;"",Belegerfassung!L270*100,""),IF(OR(Belegerfassung!L270="Leistung EU - Erlöse",Belegerfassung!L270="Lieferungen EU-Erlöse",Belegerfassung!L270="EUST",Belegerfassung!L270="Bauleistungen 20%")=TRUE,"",MID(Belegerfassung!L270,4,2)))</f>
        <v/>
      </c>
      <c r="J262" s="6" t="str">
        <f>IF(A262&lt;&gt;"",LEFT(Belegerfassung!D270,40),"")</f>
        <v/>
      </c>
      <c r="K262" t="str">
        <f>IF(A262&lt;&gt;"",VLOOKUP(D262,Abfrage!$F$2:$G$21,2,FALSE),"")</f>
        <v/>
      </c>
      <c r="L262" s="6" t="str">
        <f>IF(Belegerfassung!H270&lt;&gt;"",Belegerfassung!H270,"")</f>
        <v/>
      </c>
      <c r="M262" t="str">
        <f>IFERROR(IF(Belegerfassung!E270&lt;&gt;"",VLOOKUP(Belegerfassung!E270,Abfrage!$L$2:$M$15,2,),""),"")</f>
        <v/>
      </c>
      <c r="N262" t="str">
        <f t="shared" si="13"/>
        <v/>
      </c>
      <c r="O262" t="str">
        <f t="shared" si="14"/>
        <v/>
      </c>
      <c r="P262" t="str">
        <f>IF(Belegerfassung!G270&lt;&gt;"",CONCATENATE(Belegerfassung!G270,".pdf"),"")</f>
        <v/>
      </c>
    </row>
    <row r="263" spans="1:16">
      <c r="A263" t="str">
        <f>IF(Belegerfassung!C271&lt;&gt;"",0,"")</f>
        <v/>
      </c>
      <c r="B263" t="str">
        <f>IFERROR(VLOOKUP(Belegerfassung!I271,Konten!A:D,2,FALSE),"")</f>
        <v/>
      </c>
      <c r="C263" t="str">
        <f>IF(A263&lt;&gt;"",TEXT(Belegerfassung!C271,"TT.MM.JJJJ"),"")</f>
        <v/>
      </c>
      <c r="D263" t="str">
        <f>IFERROR(VLOOKUP(Belegerfassung!A271,Abfrage!$E$2:$F$20,2,FALSE),"")</f>
        <v/>
      </c>
      <c r="E263" t="str">
        <f>IF(A263&lt;&gt;"",Belegerfassung!B271,"")</f>
        <v/>
      </c>
      <c r="F263" t="str">
        <f>IF(Belegerfassung!L271="","",IF(Belegerfassung!L271&lt;&gt;"",IF(Belegerfassung!L271&lt;&gt;"",IF(Belegerfassung!J271&lt;&gt;0,VLOOKUP(Belegerfassung!L271,Abfrage!$A$2:$C$19,2,),VLOOKUP(Belegerfassung!L271,Abfrage!$A$2:$C$19,3,)),"")))</f>
        <v/>
      </c>
      <c r="G263" t="str">
        <f t="shared" si="12"/>
        <v/>
      </c>
      <c r="H263" s="31" t="str">
        <f>IF(A263&lt;&gt;"",-Belegerfassung!J271+Belegerfassung!K271,"")</f>
        <v/>
      </c>
      <c r="I263" s="49" t="str">
        <f>IFERROR(IF(H263&lt;&gt;"",Belegerfassung!L271*100,""),IF(OR(Belegerfassung!L271="Leistung EU - Erlöse",Belegerfassung!L271="Lieferungen EU-Erlöse",Belegerfassung!L271="EUST",Belegerfassung!L271="Bauleistungen 20%")=TRUE,"",MID(Belegerfassung!L271,4,2)))</f>
        <v/>
      </c>
      <c r="J263" s="6" t="str">
        <f>IF(A263&lt;&gt;"",LEFT(Belegerfassung!D271,40),"")</f>
        <v/>
      </c>
      <c r="K263" t="str">
        <f>IF(A263&lt;&gt;"",VLOOKUP(D263,Abfrage!$F$2:$G$21,2,FALSE),"")</f>
        <v/>
      </c>
      <c r="L263" s="6" t="str">
        <f>IF(Belegerfassung!H271&lt;&gt;"",Belegerfassung!H271,"")</f>
        <v/>
      </c>
      <c r="M263" t="str">
        <f>IFERROR(IF(Belegerfassung!E271&lt;&gt;"",VLOOKUP(Belegerfassung!E271,Abfrage!$L$2:$M$15,2,),""),"")</f>
        <v/>
      </c>
      <c r="N263" t="str">
        <f t="shared" si="13"/>
        <v/>
      </c>
      <c r="O263" t="str">
        <f t="shared" si="14"/>
        <v/>
      </c>
      <c r="P263" t="str">
        <f>IF(Belegerfassung!G271&lt;&gt;"",CONCATENATE(Belegerfassung!G271,".pdf"),"")</f>
        <v/>
      </c>
    </row>
    <row r="264" spans="1:16">
      <c r="A264" t="str">
        <f>IF(Belegerfassung!C272&lt;&gt;"",0,"")</f>
        <v/>
      </c>
      <c r="B264" t="str">
        <f>IFERROR(VLOOKUP(Belegerfassung!I272,Konten!A:D,2,FALSE),"")</f>
        <v/>
      </c>
      <c r="C264" t="str">
        <f>IF(A264&lt;&gt;"",TEXT(Belegerfassung!C272,"TT.MM.JJJJ"),"")</f>
        <v/>
      </c>
      <c r="D264" t="str">
        <f>IFERROR(VLOOKUP(Belegerfassung!A272,Abfrage!$E$2:$F$20,2,FALSE),"")</f>
        <v/>
      </c>
      <c r="E264" t="str">
        <f>IF(A264&lt;&gt;"",Belegerfassung!B272,"")</f>
        <v/>
      </c>
      <c r="F264" t="str">
        <f>IF(Belegerfassung!L272="","",IF(Belegerfassung!L272&lt;&gt;"",IF(Belegerfassung!L272&lt;&gt;"",IF(Belegerfassung!J272&lt;&gt;0,VLOOKUP(Belegerfassung!L272,Abfrage!$A$2:$C$19,2,),VLOOKUP(Belegerfassung!L272,Abfrage!$A$2:$C$19,3,)),"")))</f>
        <v/>
      </c>
      <c r="G264" t="str">
        <f t="shared" si="12"/>
        <v/>
      </c>
      <c r="H264" s="31" t="str">
        <f>IF(A264&lt;&gt;"",-Belegerfassung!J272+Belegerfassung!K272,"")</f>
        <v/>
      </c>
      <c r="I264" s="49" t="str">
        <f>IFERROR(IF(H264&lt;&gt;"",Belegerfassung!L272*100,""),IF(OR(Belegerfassung!L272="Leistung EU - Erlöse",Belegerfassung!L272="Lieferungen EU-Erlöse",Belegerfassung!L272="EUST",Belegerfassung!L272="Bauleistungen 20%")=TRUE,"",MID(Belegerfassung!L272,4,2)))</f>
        <v/>
      </c>
      <c r="J264" s="6" t="str">
        <f>IF(A264&lt;&gt;"",LEFT(Belegerfassung!D272,40),"")</f>
        <v/>
      </c>
      <c r="K264" t="str">
        <f>IF(A264&lt;&gt;"",VLOOKUP(D264,Abfrage!$F$2:$G$21,2,FALSE),"")</f>
        <v/>
      </c>
      <c r="L264" s="6" t="str">
        <f>IF(Belegerfassung!H272&lt;&gt;"",Belegerfassung!H272,"")</f>
        <v/>
      </c>
      <c r="M264" t="str">
        <f>IFERROR(IF(Belegerfassung!E272&lt;&gt;"",VLOOKUP(Belegerfassung!E272,Abfrage!$L$2:$M$15,2,),""),"")</f>
        <v/>
      </c>
      <c r="N264" t="str">
        <f t="shared" si="13"/>
        <v/>
      </c>
      <c r="O264" t="str">
        <f t="shared" si="14"/>
        <v/>
      </c>
      <c r="P264" t="str">
        <f>IF(Belegerfassung!G272&lt;&gt;"",CONCATENATE(Belegerfassung!G272,".pdf"),"")</f>
        <v/>
      </c>
    </row>
    <row r="265" spans="1:16">
      <c r="A265" t="str">
        <f>IF(Belegerfassung!C273&lt;&gt;"",0,"")</f>
        <v/>
      </c>
      <c r="B265" t="str">
        <f>IFERROR(VLOOKUP(Belegerfassung!I273,Konten!A:D,2,FALSE),"")</f>
        <v/>
      </c>
      <c r="C265" t="str">
        <f>IF(A265&lt;&gt;"",TEXT(Belegerfassung!C273,"TT.MM.JJJJ"),"")</f>
        <v/>
      </c>
      <c r="D265" t="str">
        <f>IFERROR(VLOOKUP(Belegerfassung!A273,Abfrage!$E$2:$F$20,2,FALSE),"")</f>
        <v/>
      </c>
      <c r="E265" t="str">
        <f>IF(A265&lt;&gt;"",Belegerfassung!B273,"")</f>
        <v/>
      </c>
      <c r="F265" t="str">
        <f>IF(Belegerfassung!L273="","",IF(Belegerfassung!L273&lt;&gt;"",IF(Belegerfassung!L273&lt;&gt;"",IF(Belegerfassung!J273&lt;&gt;0,VLOOKUP(Belegerfassung!L273,Abfrage!$A$2:$C$19,2,),VLOOKUP(Belegerfassung!L273,Abfrage!$A$2:$C$19,3,)),"")))</f>
        <v/>
      </c>
      <c r="G265" t="str">
        <f t="shared" si="12"/>
        <v/>
      </c>
      <c r="H265" s="31" t="str">
        <f>IF(A265&lt;&gt;"",-Belegerfassung!J273+Belegerfassung!K273,"")</f>
        <v/>
      </c>
      <c r="I265" s="49" t="str">
        <f>IFERROR(IF(H265&lt;&gt;"",Belegerfassung!L273*100,""),IF(OR(Belegerfassung!L273="Leistung EU - Erlöse",Belegerfassung!L273="Lieferungen EU-Erlöse",Belegerfassung!L273="EUST",Belegerfassung!L273="Bauleistungen 20%")=TRUE,"",MID(Belegerfassung!L273,4,2)))</f>
        <v/>
      </c>
      <c r="J265" s="6" t="str">
        <f>IF(A265&lt;&gt;"",LEFT(Belegerfassung!D273,40),"")</f>
        <v/>
      </c>
      <c r="K265" t="str">
        <f>IF(A265&lt;&gt;"",VLOOKUP(D265,Abfrage!$F$2:$G$21,2,FALSE),"")</f>
        <v/>
      </c>
      <c r="L265" s="6" t="str">
        <f>IF(Belegerfassung!H273&lt;&gt;"",Belegerfassung!H273,"")</f>
        <v/>
      </c>
      <c r="M265" t="str">
        <f>IFERROR(IF(Belegerfassung!E273&lt;&gt;"",VLOOKUP(Belegerfassung!E273,Abfrage!$L$2:$M$15,2,),""),"")</f>
        <v/>
      </c>
      <c r="N265" t="str">
        <f t="shared" si="13"/>
        <v/>
      </c>
      <c r="O265" t="str">
        <f t="shared" si="14"/>
        <v/>
      </c>
      <c r="P265" t="str">
        <f>IF(Belegerfassung!G273&lt;&gt;"",CONCATENATE(Belegerfassung!G273,".pdf"),"")</f>
        <v/>
      </c>
    </row>
    <row r="266" spans="1:16">
      <c r="A266" t="str">
        <f>IF(Belegerfassung!C274&lt;&gt;"",0,"")</f>
        <v/>
      </c>
      <c r="B266" t="str">
        <f>IFERROR(VLOOKUP(Belegerfassung!I274,Konten!A:D,2,FALSE),"")</f>
        <v/>
      </c>
      <c r="C266" t="str">
        <f>IF(A266&lt;&gt;"",TEXT(Belegerfassung!C274,"TT.MM.JJJJ"),"")</f>
        <v/>
      </c>
      <c r="D266" t="str">
        <f>IFERROR(VLOOKUP(Belegerfassung!A274,Abfrage!$E$2:$F$20,2,FALSE),"")</f>
        <v/>
      </c>
      <c r="E266" t="str">
        <f>IF(A266&lt;&gt;"",Belegerfassung!B274,"")</f>
        <v/>
      </c>
      <c r="F266" t="str">
        <f>IF(Belegerfassung!L274="","",IF(Belegerfassung!L274&lt;&gt;"",IF(Belegerfassung!L274&lt;&gt;"",IF(Belegerfassung!J274&lt;&gt;0,VLOOKUP(Belegerfassung!L274,Abfrage!$A$2:$C$19,2,),VLOOKUP(Belegerfassung!L274,Abfrage!$A$2:$C$19,3,)),"")))</f>
        <v/>
      </c>
      <c r="G266" t="str">
        <f t="shared" si="12"/>
        <v/>
      </c>
      <c r="H266" s="31" t="str">
        <f>IF(A266&lt;&gt;"",-Belegerfassung!J274+Belegerfassung!K274,"")</f>
        <v/>
      </c>
      <c r="I266" s="49" t="str">
        <f>IFERROR(IF(H266&lt;&gt;"",Belegerfassung!L274*100,""),IF(OR(Belegerfassung!L274="Leistung EU - Erlöse",Belegerfassung!L274="Lieferungen EU-Erlöse",Belegerfassung!L274="EUST",Belegerfassung!L274="Bauleistungen 20%")=TRUE,"",MID(Belegerfassung!L274,4,2)))</f>
        <v/>
      </c>
      <c r="J266" s="6" t="str">
        <f>IF(A266&lt;&gt;"",LEFT(Belegerfassung!D274,40),"")</f>
        <v/>
      </c>
      <c r="K266" t="str">
        <f>IF(A266&lt;&gt;"",VLOOKUP(D266,Abfrage!$F$2:$G$21,2,FALSE),"")</f>
        <v/>
      </c>
      <c r="L266" s="6" t="str">
        <f>IF(Belegerfassung!H274&lt;&gt;"",Belegerfassung!H274,"")</f>
        <v/>
      </c>
      <c r="M266" t="str">
        <f>IFERROR(IF(Belegerfassung!E274&lt;&gt;"",VLOOKUP(Belegerfassung!E274,Abfrage!$L$2:$M$15,2,),""),"")</f>
        <v/>
      </c>
      <c r="N266" t="str">
        <f t="shared" si="13"/>
        <v/>
      </c>
      <c r="O266" t="str">
        <f t="shared" si="14"/>
        <v/>
      </c>
      <c r="P266" t="str">
        <f>IF(Belegerfassung!G274&lt;&gt;"",CONCATENATE(Belegerfassung!G274,".pdf"),"")</f>
        <v/>
      </c>
    </row>
    <row r="267" spans="1:16">
      <c r="A267" t="str">
        <f>IF(Belegerfassung!C275&lt;&gt;"",0,"")</f>
        <v/>
      </c>
      <c r="B267" t="str">
        <f>IFERROR(VLOOKUP(Belegerfassung!I275,Konten!A:D,2,FALSE),"")</f>
        <v/>
      </c>
      <c r="C267" t="str">
        <f>IF(A267&lt;&gt;"",TEXT(Belegerfassung!C275,"TT.MM.JJJJ"),"")</f>
        <v/>
      </c>
      <c r="D267" t="str">
        <f>IFERROR(VLOOKUP(Belegerfassung!A275,Abfrage!$E$2:$F$20,2,FALSE),"")</f>
        <v/>
      </c>
      <c r="E267" t="str">
        <f>IF(A267&lt;&gt;"",Belegerfassung!B275,"")</f>
        <v/>
      </c>
      <c r="F267" t="str">
        <f>IF(Belegerfassung!L275="","",IF(Belegerfassung!L275&lt;&gt;"",IF(Belegerfassung!L275&lt;&gt;"",IF(Belegerfassung!J275&lt;&gt;0,VLOOKUP(Belegerfassung!L275,Abfrage!$A$2:$C$19,2,),VLOOKUP(Belegerfassung!L275,Abfrage!$A$2:$C$19,3,)),"")))</f>
        <v/>
      </c>
      <c r="G267" t="str">
        <f t="shared" si="12"/>
        <v/>
      </c>
      <c r="H267" s="31" t="str">
        <f>IF(A267&lt;&gt;"",-Belegerfassung!J275+Belegerfassung!K275,"")</f>
        <v/>
      </c>
      <c r="I267" s="49" t="str">
        <f>IFERROR(IF(H267&lt;&gt;"",Belegerfassung!L275*100,""),IF(OR(Belegerfassung!L275="Leistung EU - Erlöse",Belegerfassung!L275="Lieferungen EU-Erlöse",Belegerfassung!L275="EUST",Belegerfassung!L275="Bauleistungen 20%")=TRUE,"",MID(Belegerfassung!L275,4,2)))</f>
        <v/>
      </c>
      <c r="J267" s="6" t="str">
        <f>IF(A267&lt;&gt;"",LEFT(Belegerfassung!D275,40),"")</f>
        <v/>
      </c>
      <c r="K267" t="str">
        <f>IF(A267&lt;&gt;"",VLOOKUP(D267,Abfrage!$F$2:$G$21,2,FALSE),"")</f>
        <v/>
      </c>
      <c r="L267" s="6" t="str">
        <f>IF(Belegerfassung!H275&lt;&gt;"",Belegerfassung!H275,"")</f>
        <v/>
      </c>
      <c r="M267" t="str">
        <f>IFERROR(IF(Belegerfassung!E275&lt;&gt;"",VLOOKUP(Belegerfassung!E275,Abfrage!$L$2:$M$15,2,),""),"")</f>
        <v/>
      </c>
      <c r="N267" t="str">
        <f t="shared" si="13"/>
        <v/>
      </c>
      <c r="O267" t="str">
        <f t="shared" si="14"/>
        <v/>
      </c>
      <c r="P267" t="str">
        <f>IF(Belegerfassung!G275&lt;&gt;"",CONCATENATE(Belegerfassung!G275,".pdf"),"")</f>
        <v/>
      </c>
    </row>
    <row r="268" spans="1:16">
      <c r="A268" t="str">
        <f>IF(Belegerfassung!C276&lt;&gt;"",0,"")</f>
        <v/>
      </c>
      <c r="B268" t="str">
        <f>IFERROR(VLOOKUP(Belegerfassung!I276,Konten!A:D,2,FALSE),"")</f>
        <v/>
      </c>
      <c r="C268" t="str">
        <f>IF(A268&lt;&gt;"",TEXT(Belegerfassung!C276,"TT.MM.JJJJ"),"")</f>
        <v/>
      </c>
      <c r="D268" t="str">
        <f>IFERROR(VLOOKUP(Belegerfassung!A276,Abfrage!$E$2:$F$20,2,FALSE),"")</f>
        <v/>
      </c>
      <c r="E268" t="str">
        <f>IF(A268&lt;&gt;"",Belegerfassung!B276,"")</f>
        <v/>
      </c>
      <c r="F268" t="str">
        <f>IF(Belegerfassung!L276="","",IF(Belegerfassung!L276&lt;&gt;"",IF(Belegerfassung!L276&lt;&gt;"",IF(Belegerfassung!J276&lt;&gt;0,VLOOKUP(Belegerfassung!L276,Abfrage!$A$2:$C$19,2,),VLOOKUP(Belegerfassung!L276,Abfrage!$A$2:$C$19,3,)),"")))</f>
        <v/>
      </c>
      <c r="G268" t="str">
        <f t="shared" si="12"/>
        <v/>
      </c>
      <c r="H268" s="31" t="str">
        <f>IF(A268&lt;&gt;"",-Belegerfassung!J276+Belegerfassung!K276,"")</f>
        <v/>
      </c>
      <c r="I268" s="49" t="str">
        <f>IFERROR(IF(H268&lt;&gt;"",Belegerfassung!L276*100,""),IF(OR(Belegerfassung!L276="Leistung EU - Erlöse",Belegerfassung!L276="Lieferungen EU-Erlöse",Belegerfassung!L276="EUST",Belegerfassung!L276="Bauleistungen 20%")=TRUE,"",MID(Belegerfassung!L276,4,2)))</f>
        <v/>
      </c>
      <c r="J268" s="6" t="str">
        <f>IF(A268&lt;&gt;"",LEFT(Belegerfassung!D276,40),"")</f>
        <v/>
      </c>
      <c r="K268" t="str">
        <f>IF(A268&lt;&gt;"",VLOOKUP(D268,Abfrage!$F$2:$G$21,2,FALSE),"")</f>
        <v/>
      </c>
      <c r="L268" s="6" t="str">
        <f>IF(Belegerfassung!H276&lt;&gt;"",Belegerfassung!H276,"")</f>
        <v/>
      </c>
      <c r="M268" t="str">
        <f>IFERROR(IF(Belegerfassung!E276&lt;&gt;"",VLOOKUP(Belegerfassung!E276,Abfrage!$L$2:$M$15,2,),""),"")</f>
        <v/>
      </c>
      <c r="N268" t="str">
        <f t="shared" si="13"/>
        <v/>
      </c>
      <c r="O268" t="str">
        <f t="shared" si="14"/>
        <v/>
      </c>
      <c r="P268" t="str">
        <f>IF(Belegerfassung!G276&lt;&gt;"",CONCATENATE(Belegerfassung!G276,".pdf"),"")</f>
        <v/>
      </c>
    </row>
    <row r="269" spans="1:16">
      <c r="A269" t="str">
        <f>IF(Belegerfassung!C277&lt;&gt;"",0,"")</f>
        <v/>
      </c>
      <c r="B269" t="str">
        <f>IFERROR(VLOOKUP(Belegerfassung!I277,Konten!A:D,2,FALSE),"")</f>
        <v/>
      </c>
      <c r="C269" t="str">
        <f>IF(A269&lt;&gt;"",TEXT(Belegerfassung!C277,"TT.MM.JJJJ"),"")</f>
        <v/>
      </c>
      <c r="D269" t="str">
        <f>IFERROR(VLOOKUP(Belegerfassung!A277,Abfrage!$E$2:$F$20,2,FALSE),"")</f>
        <v/>
      </c>
      <c r="E269" t="str">
        <f>IF(A269&lt;&gt;"",Belegerfassung!B277,"")</f>
        <v/>
      </c>
      <c r="F269" t="str">
        <f>IF(Belegerfassung!L277="","",IF(Belegerfassung!L277&lt;&gt;"",IF(Belegerfassung!L277&lt;&gt;"",IF(Belegerfassung!J277&lt;&gt;0,VLOOKUP(Belegerfassung!L277,Abfrage!$A$2:$C$19,2,),VLOOKUP(Belegerfassung!L277,Abfrage!$A$2:$C$19,3,)),"")))</f>
        <v/>
      </c>
      <c r="G269" t="str">
        <f t="shared" si="12"/>
        <v/>
      </c>
      <c r="H269" s="31" t="str">
        <f>IF(A269&lt;&gt;"",-Belegerfassung!J277+Belegerfassung!K277,"")</f>
        <v/>
      </c>
      <c r="I269" s="49" t="str">
        <f>IFERROR(IF(H269&lt;&gt;"",Belegerfassung!L277*100,""),IF(OR(Belegerfassung!L277="Leistung EU - Erlöse",Belegerfassung!L277="Lieferungen EU-Erlöse",Belegerfassung!L277="EUST",Belegerfassung!L277="Bauleistungen 20%")=TRUE,"",MID(Belegerfassung!L277,4,2)))</f>
        <v/>
      </c>
      <c r="J269" s="6" t="str">
        <f>IF(A269&lt;&gt;"",LEFT(Belegerfassung!D277,40),"")</f>
        <v/>
      </c>
      <c r="K269" t="str">
        <f>IF(A269&lt;&gt;"",VLOOKUP(D269,Abfrage!$F$2:$G$21,2,FALSE),"")</f>
        <v/>
      </c>
      <c r="L269" s="6" t="str">
        <f>IF(Belegerfassung!H277&lt;&gt;"",Belegerfassung!H277,"")</f>
        <v/>
      </c>
      <c r="M269" t="str">
        <f>IFERROR(IF(Belegerfassung!E277&lt;&gt;"",VLOOKUP(Belegerfassung!E277,Abfrage!$L$2:$M$15,2,),""),"")</f>
        <v/>
      </c>
      <c r="N269" t="str">
        <f t="shared" si="13"/>
        <v/>
      </c>
      <c r="O269" t="str">
        <f t="shared" si="14"/>
        <v/>
      </c>
      <c r="P269" t="str">
        <f>IF(Belegerfassung!G277&lt;&gt;"",CONCATENATE(Belegerfassung!G277,".pdf"),"")</f>
        <v/>
      </c>
    </row>
    <row r="270" spans="1:16">
      <c r="A270" t="str">
        <f>IF(Belegerfassung!C278&lt;&gt;"",0,"")</f>
        <v/>
      </c>
      <c r="B270" t="str">
        <f>IFERROR(VLOOKUP(Belegerfassung!I278,Konten!A:D,2,FALSE),"")</f>
        <v/>
      </c>
      <c r="C270" t="str">
        <f>IF(A270&lt;&gt;"",TEXT(Belegerfassung!C278,"TT.MM.JJJJ"),"")</f>
        <v/>
      </c>
      <c r="D270" t="str">
        <f>IFERROR(VLOOKUP(Belegerfassung!A278,Abfrage!$E$2:$F$20,2,FALSE),"")</f>
        <v/>
      </c>
      <c r="E270" t="str">
        <f>IF(A270&lt;&gt;"",Belegerfassung!B278,"")</f>
        <v/>
      </c>
      <c r="F270" t="str">
        <f>IF(Belegerfassung!L278="","",IF(Belegerfassung!L278&lt;&gt;"",IF(Belegerfassung!L278&lt;&gt;"",IF(Belegerfassung!J278&lt;&gt;0,VLOOKUP(Belegerfassung!L278,Abfrage!$A$2:$C$19,2,),VLOOKUP(Belegerfassung!L278,Abfrage!$A$2:$C$19,3,)),"")))</f>
        <v/>
      </c>
      <c r="G270" t="str">
        <f t="shared" si="12"/>
        <v/>
      </c>
      <c r="H270" s="31" t="str">
        <f>IF(A270&lt;&gt;"",-Belegerfassung!J278+Belegerfassung!K278,"")</f>
        <v/>
      </c>
      <c r="I270" s="49" t="str">
        <f>IFERROR(IF(H270&lt;&gt;"",Belegerfassung!L278*100,""),IF(OR(Belegerfassung!L278="Leistung EU - Erlöse",Belegerfassung!L278="Lieferungen EU-Erlöse",Belegerfassung!L278="EUST",Belegerfassung!L278="Bauleistungen 20%")=TRUE,"",MID(Belegerfassung!L278,4,2)))</f>
        <v/>
      </c>
      <c r="J270" s="6" t="str">
        <f>IF(A270&lt;&gt;"",LEFT(Belegerfassung!D278,40),"")</f>
        <v/>
      </c>
      <c r="K270" t="str">
        <f>IF(A270&lt;&gt;"",VLOOKUP(D270,Abfrage!$F$2:$G$21,2,FALSE),"")</f>
        <v/>
      </c>
      <c r="L270" s="6" t="str">
        <f>IF(Belegerfassung!H278&lt;&gt;"",Belegerfassung!H278,"")</f>
        <v/>
      </c>
      <c r="M270" t="str">
        <f>IFERROR(IF(Belegerfassung!E278&lt;&gt;"",VLOOKUP(Belegerfassung!E278,Abfrage!$L$2:$M$15,2,),""),"")</f>
        <v/>
      </c>
      <c r="N270" t="str">
        <f t="shared" si="13"/>
        <v/>
      </c>
      <c r="O270" t="str">
        <f t="shared" si="14"/>
        <v/>
      </c>
      <c r="P270" t="str">
        <f>IF(Belegerfassung!G278&lt;&gt;"",CONCATENATE(Belegerfassung!G278,".pdf"),"")</f>
        <v/>
      </c>
    </row>
    <row r="271" spans="1:16">
      <c r="A271" t="str">
        <f>IF(Belegerfassung!C279&lt;&gt;"",0,"")</f>
        <v/>
      </c>
      <c r="B271" t="str">
        <f>IFERROR(VLOOKUP(Belegerfassung!I279,Konten!A:D,2,FALSE),"")</f>
        <v/>
      </c>
      <c r="C271" t="str">
        <f>IF(A271&lt;&gt;"",TEXT(Belegerfassung!C279,"TT.MM.JJJJ"),"")</f>
        <v/>
      </c>
      <c r="D271" t="str">
        <f>IFERROR(VLOOKUP(Belegerfassung!A279,Abfrage!$E$2:$F$20,2,FALSE),"")</f>
        <v/>
      </c>
      <c r="E271" t="str">
        <f>IF(A271&lt;&gt;"",Belegerfassung!B279,"")</f>
        <v/>
      </c>
      <c r="F271" t="str">
        <f>IF(Belegerfassung!L279="","",IF(Belegerfassung!L279&lt;&gt;"",IF(Belegerfassung!L279&lt;&gt;"",IF(Belegerfassung!J279&lt;&gt;0,VLOOKUP(Belegerfassung!L279,Abfrage!$A$2:$C$19,2,),VLOOKUP(Belegerfassung!L279,Abfrage!$A$2:$C$19,3,)),"")))</f>
        <v/>
      </c>
      <c r="G271" t="str">
        <f t="shared" si="12"/>
        <v/>
      </c>
      <c r="H271" s="31" t="str">
        <f>IF(A271&lt;&gt;"",-Belegerfassung!J279+Belegerfassung!K279,"")</f>
        <v/>
      </c>
      <c r="I271" s="49" t="str">
        <f>IFERROR(IF(H271&lt;&gt;"",Belegerfassung!L279*100,""),IF(OR(Belegerfassung!L279="Leistung EU - Erlöse",Belegerfassung!L279="Lieferungen EU-Erlöse",Belegerfassung!L279="EUST",Belegerfassung!L279="Bauleistungen 20%")=TRUE,"",MID(Belegerfassung!L279,4,2)))</f>
        <v/>
      </c>
      <c r="J271" s="6" t="str">
        <f>IF(A271&lt;&gt;"",LEFT(Belegerfassung!D279,40),"")</f>
        <v/>
      </c>
      <c r="K271" t="str">
        <f>IF(A271&lt;&gt;"",VLOOKUP(D271,Abfrage!$F$2:$G$21,2,FALSE),"")</f>
        <v/>
      </c>
      <c r="L271" s="6" t="str">
        <f>IF(Belegerfassung!H279&lt;&gt;"",Belegerfassung!H279,"")</f>
        <v/>
      </c>
      <c r="M271" t="str">
        <f>IFERROR(IF(Belegerfassung!E279&lt;&gt;"",VLOOKUP(Belegerfassung!E279,Abfrage!$L$2:$M$15,2,),""),"")</f>
        <v/>
      </c>
      <c r="N271" t="str">
        <f t="shared" si="13"/>
        <v/>
      </c>
      <c r="O271" t="str">
        <f t="shared" si="14"/>
        <v/>
      </c>
      <c r="P271" t="str">
        <f>IF(Belegerfassung!G279&lt;&gt;"",CONCATENATE(Belegerfassung!G279,".pdf"),"")</f>
        <v/>
      </c>
    </row>
    <row r="272" spans="1:16">
      <c r="A272" t="str">
        <f>IF(Belegerfassung!C280&lt;&gt;"",0,"")</f>
        <v/>
      </c>
      <c r="B272" t="str">
        <f>IFERROR(VLOOKUP(Belegerfassung!I280,Konten!A:D,2,FALSE),"")</f>
        <v/>
      </c>
      <c r="C272" t="str">
        <f>IF(A272&lt;&gt;"",TEXT(Belegerfassung!C280,"TT.MM.JJJJ"),"")</f>
        <v/>
      </c>
      <c r="D272" t="str">
        <f>IFERROR(VLOOKUP(Belegerfassung!A280,Abfrage!$E$2:$F$20,2,FALSE),"")</f>
        <v/>
      </c>
      <c r="E272" t="str">
        <f>IF(A272&lt;&gt;"",Belegerfassung!B280,"")</f>
        <v/>
      </c>
      <c r="F272" t="str">
        <f>IF(Belegerfassung!L280="","",IF(Belegerfassung!L280&lt;&gt;"",IF(Belegerfassung!L280&lt;&gt;"",IF(Belegerfassung!J280&lt;&gt;0,VLOOKUP(Belegerfassung!L280,Abfrage!$A$2:$C$19,2,),VLOOKUP(Belegerfassung!L280,Abfrage!$A$2:$C$19,3,)),"")))</f>
        <v/>
      </c>
      <c r="G272" t="str">
        <f t="shared" si="12"/>
        <v/>
      </c>
      <c r="H272" s="31" t="str">
        <f>IF(A272&lt;&gt;"",-Belegerfassung!J280+Belegerfassung!K280,"")</f>
        <v/>
      </c>
      <c r="I272" s="49" t="str">
        <f>IFERROR(IF(H272&lt;&gt;"",Belegerfassung!L280*100,""),IF(OR(Belegerfassung!L280="Leistung EU - Erlöse",Belegerfassung!L280="Lieferungen EU-Erlöse",Belegerfassung!L280="EUST",Belegerfassung!L280="Bauleistungen 20%")=TRUE,"",MID(Belegerfassung!L280,4,2)))</f>
        <v/>
      </c>
      <c r="J272" s="6" t="str">
        <f>IF(A272&lt;&gt;"",LEFT(Belegerfassung!D280,40),"")</f>
        <v/>
      </c>
      <c r="K272" t="str">
        <f>IF(A272&lt;&gt;"",VLOOKUP(D272,Abfrage!$F$2:$G$21,2,FALSE),"")</f>
        <v/>
      </c>
      <c r="L272" s="6" t="str">
        <f>IF(Belegerfassung!H280&lt;&gt;"",Belegerfassung!H280,"")</f>
        <v/>
      </c>
      <c r="M272" t="str">
        <f>IFERROR(IF(Belegerfassung!E280&lt;&gt;"",VLOOKUP(Belegerfassung!E280,Abfrage!$L$2:$M$15,2,),""),"")</f>
        <v/>
      </c>
      <c r="N272" t="str">
        <f t="shared" si="13"/>
        <v/>
      </c>
      <c r="O272" t="str">
        <f t="shared" si="14"/>
        <v/>
      </c>
      <c r="P272" t="str">
        <f>IF(Belegerfassung!G280&lt;&gt;"",CONCATENATE(Belegerfassung!G280,".pdf"),"")</f>
        <v/>
      </c>
    </row>
    <row r="273" spans="1:16">
      <c r="A273" t="str">
        <f>IF(Belegerfassung!C281&lt;&gt;"",0,"")</f>
        <v/>
      </c>
      <c r="B273" t="str">
        <f>IFERROR(VLOOKUP(Belegerfassung!I281,Konten!A:D,2,FALSE),"")</f>
        <v/>
      </c>
      <c r="C273" t="str">
        <f>IF(A273&lt;&gt;"",TEXT(Belegerfassung!C281,"TT.MM.JJJJ"),"")</f>
        <v/>
      </c>
      <c r="D273" t="str">
        <f>IFERROR(VLOOKUP(Belegerfassung!A281,Abfrage!$E$2:$F$20,2,FALSE),"")</f>
        <v/>
      </c>
      <c r="E273" t="str">
        <f>IF(A273&lt;&gt;"",Belegerfassung!B281,"")</f>
        <v/>
      </c>
      <c r="F273" t="str">
        <f>IF(Belegerfassung!L281="","",IF(Belegerfassung!L281&lt;&gt;"",IF(Belegerfassung!L281&lt;&gt;"",IF(Belegerfassung!J281&lt;&gt;0,VLOOKUP(Belegerfassung!L281,Abfrage!$A$2:$C$19,2,),VLOOKUP(Belegerfassung!L281,Abfrage!$A$2:$C$19,3,)),"")))</f>
        <v/>
      </c>
      <c r="G273" t="str">
        <f t="shared" si="12"/>
        <v/>
      </c>
      <c r="H273" s="31" t="str">
        <f>IF(A273&lt;&gt;"",-Belegerfassung!J281+Belegerfassung!K281,"")</f>
        <v/>
      </c>
      <c r="I273" s="49" t="str">
        <f>IFERROR(IF(H273&lt;&gt;"",Belegerfassung!L281*100,""),IF(OR(Belegerfassung!L281="Leistung EU - Erlöse",Belegerfassung!L281="Lieferungen EU-Erlöse",Belegerfassung!L281="EUST",Belegerfassung!L281="Bauleistungen 20%")=TRUE,"",MID(Belegerfassung!L281,4,2)))</f>
        <v/>
      </c>
      <c r="J273" s="6" t="str">
        <f>IF(A273&lt;&gt;"",LEFT(Belegerfassung!D281,40),"")</f>
        <v/>
      </c>
      <c r="K273" t="str">
        <f>IF(A273&lt;&gt;"",VLOOKUP(D273,Abfrage!$F$2:$G$21,2,FALSE),"")</f>
        <v/>
      </c>
      <c r="L273" s="6" t="str">
        <f>IF(Belegerfassung!H281&lt;&gt;"",Belegerfassung!H281,"")</f>
        <v/>
      </c>
      <c r="M273" t="str">
        <f>IFERROR(IF(Belegerfassung!E281&lt;&gt;"",VLOOKUP(Belegerfassung!E281,Abfrage!$L$2:$M$15,2,),""),"")</f>
        <v/>
      </c>
      <c r="N273" t="str">
        <f t="shared" si="13"/>
        <v/>
      </c>
      <c r="O273" t="str">
        <f t="shared" si="14"/>
        <v/>
      </c>
      <c r="P273" t="str">
        <f>IF(Belegerfassung!G281&lt;&gt;"",CONCATENATE(Belegerfassung!G281,".pdf"),"")</f>
        <v/>
      </c>
    </row>
    <row r="274" spans="1:16">
      <c r="A274" t="str">
        <f>IF(Belegerfassung!C282&lt;&gt;"",0,"")</f>
        <v/>
      </c>
      <c r="B274" t="str">
        <f>IFERROR(VLOOKUP(Belegerfassung!I282,Konten!A:D,2,FALSE),"")</f>
        <v/>
      </c>
      <c r="C274" t="str">
        <f>IF(A274&lt;&gt;"",TEXT(Belegerfassung!C282,"TT.MM.JJJJ"),"")</f>
        <v/>
      </c>
      <c r="D274" t="str">
        <f>IFERROR(VLOOKUP(Belegerfassung!A282,Abfrage!$E$2:$F$20,2,FALSE),"")</f>
        <v/>
      </c>
      <c r="E274" t="str">
        <f>IF(A274&lt;&gt;"",Belegerfassung!B282,"")</f>
        <v/>
      </c>
      <c r="F274" t="str">
        <f>IF(Belegerfassung!L282="","",IF(Belegerfassung!L282&lt;&gt;"",IF(Belegerfassung!L282&lt;&gt;"",IF(Belegerfassung!J282&lt;&gt;0,VLOOKUP(Belegerfassung!L282,Abfrage!$A$2:$C$19,2,),VLOOKUP(Belegerfassung!L282,Abfrage!$A$2:$C$19,3,)),"")))</f>
        <v/>
      </c>
      <c r="G274" t="str">
        <f t="shared" si="12"/>
        <v/>
      </c>
      <c r="H274" s="31" t="str">
        <f>IF(A274&lt;&gt;"",-Belegerfassung!J282+Belegerfassung!K282,"")</f>
        <v/>
      </c>
      <c r="I274" s="49" t="str">
        <f>IFERROR(IF(H274&lt;&gt;"",Belegerfassung!L282*100,""),IF(OR(Belegerfassung!L282="Leistung EU - Erlöse",Belegerfassung!L282="Lieferungen EU-Erlöse",Belegerfassung!L282="EUST",Belegerfassung!L282="Bauleistungen 20%")=TRUE,"",MID(Belegerfassung!L282,4,2)))</f>
        <v/>
      </c>
      <c r="J274" s="6" t="str">
        <f>IF(A274&lt;&gt;"",LEFT(Belegerfassung!D282,40),"")</f>
        <v/>
      </c>
      <c r="K274" t="str">
        <f>IF(A274&lt;&gt;"",VLOOKUP(D274,Abfrage!$F$2:$G$21,2,FALSE),"")</f>
        <v/>
      </c>
      <c r="L274" s="6" t="str">
        <f>IF(Belegerfassung!H282&lt;&gt;"",Belegerfassung!H282,"")</f>
        <v/>
      </c>
      <c r="M274" t="str">
        <f>IFERROR(IF(Belegerfassung!E282&lt;&gt;"",VLOOKUP(Belegerfassung!E282,Abfrage!$L$2:$M$15,2,),""),"")</f>
        <v/>
      </c>
      <c r="N274" t="str">
        <f t="shared" si="13"/>
        <v/>
      </c>
      <c r="O274" t="str">
        <f t="shared" si="14"/>
        <v/>
      </c>
      <c r="P274" t="str">
        <f>IF(Belegerfassung!G282&lt;&gt;"",CONCATENATE(Belegerfassung!G282,".pdf"),"")</f>
        <v/>
      </c>
    </row>
    <row r="275" spans="1:16">
      <c r="A275" t="str">
        <f>IF(Belegerfassung!C283&lt;&gt;"",0,"")</f>
        <v/>
      </c>
      <c r="B275" t="str">
        <f>IFERROR(VLOOKUP(Belegerfassung!I283,Konten!A:D,2,FALSE),"")</f>
        <v/>
      </c>
      <c r="C275" t="str">
        <f>IF(A275&lt;&gt;"",TEXT(Belegerfassung!C283,"TT.MM.JJJJ"),"")</f>
        <v/>
      </c>
      <c r="D275" t="str">
        <f>IFERROR(VLOOKUP(Belegerfassung!A283,Abfrage!$E$2:$F$20,2,FALSE),"")</f>
        <v/>
      </c>
      <c r="E275" t="str">
        <f>IF(A275&lt;&gt;"",Belegerfassung!B283,"")</f>
        <v/>
      </c>
      <c r="F275" t="str">
        <f>IF(Belegerfassung!L283="","",IF(Belegerfassung!L283&lt;&gt;"",IF(Belegerfassung!L283&lt;&gt;"",IF(Belegerfassung!J283&lt;&gt;0,VLOOKUP(Belegerfassung!L283,Abfrage!$A$2:$C$19,2,),VLOOKUP(Belegerfassung!L283,Abfrage!$A$2:$C$19,3,)),"")))</f>
        <v/>
      </c>
      <c r="G275" t="str">
        <f t="shared" si="12"/>
        <v/>
      </c>
      <c r="H275" s="31" t="str">
        <f>IF(A275&lt;&gt;"",-Belegerfassung!J283+Belegerfassung!K283,"")</f>
        <v/>
      </c>
      <c r="I275" s="49" t="str">
        <f>IFERROR(IF(H275&lt;&gt;"",Belegerfassung!L283*100,""),IF(OR(Belegerfassung!L283="Leistung EU - Erlöse",Belegerfassung!L283="Lieferungen EU-Erlöse",Belegerfassung!L283="EUST",Belegerfassung!L283="Bauleistungen 20%")=TRUE,"",MID(Belegerfassung!L283,4,2)))</f>
        <v/>
      </c>
      <c r="J275" s="6" t="str">
        <f>IF(A275&lt;&gt;"",LEFT(Belegerfassung!D283,40),"")</f>
        <v/>
      </c>
      <c r="K275" t="str">
        <f>IF(A275&lt;&gt;"",VLOOKUP(D275,Abfrage!$F$2:$G$21,2,FALSE),"")</f>
        <v/>
      </c>
      <c r="L275" s="6" t="str">
        <f>IF(Belegerfassung!H283&lt;&gt;"",Belegerfassung!H283,"")</f>
        <v/>
      </c>
      <c r="M275" t="str">
        <f>IFERROR(IF(Belegerfassung!E283&lt;&gt;"",VLOOKUP(Belegerfassung!E283,Abfrage!$L$2:$M$15,2,),""),"")</f>
        <v/>
      </c>
      <c r="N275" t="str">
        <f t="shared" si="13"/>
        <v/>
      </c>
      <c r="O275" t="str">
        <f t="shared" si="14"/>
        <v/>
      </c>
      <c r="P275" t="str">
        <f>IF(Belegerfassung!G283&lt;&gt;"",CONCATENATE(Belegerfassung!G283,".pdf"),"")</f>
        <v/>
      </c>
    </row>
    <row r="276" spans="1:16">
      <c r="A276" t="str">
        <f>IF(Belegerfassung!C284&lt;&gt;"",0,"")</f>
        <v/>
      </c>
      <c r="B276" t="str">
        <f>IFERROR(VLOOKUP(Belegerfassung!I284,Konten!A:D,2,FALSE),"")</f>
        <v/>
      </c>
      <c r="C276" t="str">
        <f>IF(A276&lt;&gt;"",TEXT(Belegerfassung!C284,"TT.MM.JJJJ"),"")</f>
        <v/>
      </c>
      <c r="D276" t="str">
        <f>IFERROR(VLOOKUP(Belegerfassung!A284,Abfrage!$E$2:$F$20,2,FALSE),"")</f>
        <v/>
      </c>
      <c r="E276" t="str">
        <f>IF(A276&lt;&gt;"",Belegerfassung!B284,"")</f>
        <v/>
      </c>
      <c r="F276" t="str">
        <f>IF(Belegerfassung!L284="","",IF(Belegerfassung!L284&lt;&gt;"",IF(Belegerfassung!L284&lt;&gt;"",IF(Belegerfassung!J284&lt;&gt;0,VLOOKUP(Belegerfassung!L284,Abfrage!$A$2:$C$19,2,),VLOOKUP(Belegerfassung!L284,Abfrage!$A$2:$C$19,3,)),"")))</f>
        <v/>
      </c>
      <c r="G276" t="str">
        <f t="shared" si="12"/>
        <v/>
      </c>
      <c r="H276" s="31" t="str">
        <f>IF(A276&lt;&gt;"",-Belegerfassung!J284+Belegerfassung!K284,"")</f>
        <v/>
      </c>
      <c r="I276" s="49" t="str">
        <f>IFERROR(IF(H276&lt;&gt;"",Belegerfassung!L284*100,""),IF(OR(Belegerfassung!L284="Leistung EU - Erlöse",Belegerfassung!L284="Lieferungen EU-Erlöse",Belegerfassung!L284="EUST",Belegerfassung!L284="Bauleistungen 20%")=TRUE,"",MID(Belegerfassung!L284,4,2)))</f>
        <v/>
      </c>
      <c r="J276" s="6" t="str">
        <f>IF(A276&lt;&gt;"",LEFT(Belegerfassung!D284,40),"")</f>
        <v/>
      </c>
      <c r="K276" t="str">
        <f>IF(A276&lt;&gt;"",VLOOKUP(D276,Abfrage!$F$2:$G$21,2,FALSE),"")</f>
        <v/>
      </c>
      <c r="L276" s="6" t="str">
        <f>IF(Belegerfassung!H284&lt;&gt;"",Belegerfassung!H284,"")</f>
        <v/>
      </c>
      <c r="M276" t="str">
        <f>IFERROR(IF(Belegerfassung!E284&lt;&gt;"",VLOOKUP(Belegerfassung!E284,Abfrage!$L$2:$M$15,2,),""),"")</f>
        <v/>
      </c>
      <c r="N276" t="str">
        <f t="shared" si="13"/>
        <v/>
      </c>
      <c r="O276" t="str">
        <f t="shared" si="14"/>
        <v/>
      </c>
      <c r="P276" t="str">
        <f>IF(Belegerfassung!G284&lt;&gt;"",CONCATENATE(Belegerfassung!G284,".pdf"),"")</f>
        <v/>
      </c>
    </row>
    <row r="277" spans="1:16">
      <c r="A277" t="str">
        <f>IF(Belegerfassung!C285&lt;&gt;"",0,"")</f>
        <v/>
      </c>
      <c r="B277" t="str">
        <f>IFERROR(VLOOKUP(Belegerfassung!I285,Konten!A:D,2,FALSE),"")</f>
        <v/>
      </c>
      <c r="C277" t="str">
        <f>IF(A277&lt;&gt;"",TEXT(Belegerfassung!C285,"TT.MM.JJJJ"),"")</f>
        <v/>
      </c>
      <c r="D277" t="str">
        <f>IFERROR(VLOOKUP(Belegerfassung!A285,Abfrage!$E$2:$F$20,2,FALSE),"")</f>
        <v/>
      </c>
      <c r="E277" t="str">
        <f>IF(A277&lt;&gt;"",Belegerfassung!B285,"")</f>
        <v/>
      </c>
      <c r="F277" t="str">
        <f>IF(Belegerfassung!L285="","",IF(Belegerfassung!L285&lt;&gt;"",IF(Belegerfassung!L285&lt;&gt;"",IF(Belegerfassung!J285&lt;&gt;0,VLOOKUP(Belegerfassung!L285,Abfrage!$A$2:$C$19,2,),VLOOKUP(Belegerfassung!L285,Abfrage!$A$2:$C$19,3,)),"")))</f>
        <v/>
      </c>
      <c r="G277" t="str">
        <f t="shared" si="12"/>
        <v/>
      </c>
      <c r="H277" s="31" t="str">
        <f>IF(A277&lt;&gt;"",-Belegerfassung!J285+Belegerfassung!K285,"")</f>
        <v/>
      </c>
      <c r="I277" s="49" t="str">
        <f>IFERROR(IF(H277&lt;&gt;"",Belegerfassung!L285*100,""),IF(OR(Belegerfassung!L285="Leistung EU - Erlöse",Belegerfassung!L285="Lieferungen EU-Erlöse",Belegerfassung!L285="EUST",Belegerfassung!L285="Bauleistungen 20%")=TRUE,"",MID(Belegerfassung!L285,4,2)))</f>
        <v/>
      </c>
      <c r="J277" s="6" t="str">
        <f>IF(A277&lt;&gt;"",LEFT(Belegerfassung!D285,40),"")</f>
        <v/>
      </c>
      <c r="K277" t="str">
        <f>IF(A277&lt;&gt;"",VLOOKUP(D277,Abfrage!$F$2:$G$21,2,FALSE),"")</f>
        <v/>
      </c>
      <c r="L277" s="6" t="str">
        <f>IF(Belegerfassung!H285&lt;&gt;"",Belegerfassung!H285,"")</f>
        <v/>
      </c>
      <c r="M277" t="str">
        <f>IFERROR(IF(Belegerfassung!E285&lt;&gt;"",VLOOKUP(Belegerfassung!E285,Abfrage!$L$2:$M$15,2,),""),"")</f>
        <v/>
      </c>
      <c r="N277" t="str">
        <f t="shared" si="13"/>
        <v/>
      </c>
      <c r="O277" t="str">
        <f t="shared" si="14"/>
        <v/>
      </c>
      <c r="P277" t="str">
        <f>IF(Belegerfassung!G285&lt;&gt;"",CONCATENATE(Belegerfassung!G285,".pdf"),"")</f>
        <v/>
      </c>
    </row>
    <row r="278" spans="1:16">
      <c r="A278" t="str">
        <f>IF(Belegerfassung!C286&lt;&gt;"",0,"")</f>
        <v/>
      </c>
      <c r="B278" t="str">
        <f>IFERROR(VLOOKUP(Belegerfassung!I286,Konten!A:D,2,FALSE),"")</f>
        <v/>
      </c>
      <c r="C278" t="str">
        <f>IF(A278&lt;&gt;"",TEXT(Belegerfassung!C286,"TT.MM.JJJJ"),"")</f>
        <v/>
      </c>
      <c r="D278" t="str">
        <f>IFERROR(VLOOKUP(Belegerfassung!A286,Abfrage!$E$2:$F$20,2,FALSE),"")</f>
        <v/>
      </c>
      <c r="E278" t="str">
        <f>IF(A278&lt;&gt;"",Belegerfassung!B286,"")</f>
        <v/>
      </c>
      <c r="F278" t="str">
        <f>IF(Belegerfassung!L286="","",IF(Belegerfassung!L286&lt;&gt;"",IF(Belegerfassung!L286&lt;&gt;"",IF(Belegerfassung!J286&lt;&gt;0,VLOOKUP(Belegerfassung!L286,Abfrage!$A$2:$C$19,2,),VLOOKUP(Belegerfassung!L286,Abfrage!$A$2:$C$19,3,)),"")))</f>
        <v/>
      </c>
      <c r="G278" t="str">
        <f t="shared" si="12"/>
        <v/>
      </c>
      <c r="H278" s="31" t="str">
        <f>IF(A278&lt;&gt;"",-Belegerfassung!J286+Belegerfassung!K286,"")</f>
        <v/>
      </c>
      <c r="I278" s="49" t="str">
        <f>IFERROR(IF(H278&lt;&gt;"",Belegerfassung!L286*100,""),IF(OR(Belegerfassung!L286="Leistung EU - Erlöse",Belegerfassung!L286="Lieferungen EU-Erlöse",Belegerfassung!L286="EUST",Belegerfassung!L286="Bauleistungen 20%")=TRUE,"",MID(Belegerfassung!L286,4,2)))</f>
        <v/>
      </c>
      <c r="J278" s="6" t="str">
        <f>IF(A278&lt;&gt;"",LEFT(Belegerfassung!D286,40),"")</f>
        <v/>
      </c>
      <c r="K278" t="str">
        <f>IF(A278&lt;&gt;"",VLOOKUP(D278,Abfrage!$F$2:$G$21,2,FALSE),"")</f>
        <v/>
      </c>
      <c r="L278" s="6" t="str">
        <f>IF(Belegerfassung!H286&lt;&gt;"",Belegerfassung!H286,"")</f>
        <v/>
      </c>
      <c r="M278" t="str">
        <f>IFERROR(IF(Belegerfassung!E286&lt;&gt;"",VLOOKUP(Belegerfassung!E286,Abfrage!$L$2:$M$15,2,),""),"")</f>
        <v/>
      </c>
      <c r="N278" t="str">
        <f t="shared" si="13"/>
        <v/>
      </c>
      <c r="O278" t="str">
        <f t="shared" si="14"/>
        <v/>
      </c>
      <c r="P278" t="str">
        <f>IF(Belegerfassung!G286&lt;&gt;"",CONCATENATE(Belegerfassung!G286,".pdf"),"")</f>
        <v/>
      </c>
    </row>
    <row r="279" spans="1:16">
      <c r="A279" t="str">
        <f>IF(Belegerfassung!C287&lt;&gt;"",0,"")</f>
        <v/>
      </c>
      <c r="B279" t="str">
        <f>IFERROR(VLOOKUP(Belegerfassung!I287,Konten!A:D,2,FALSE),"")</f>
        <v/>
      </c>
      <c r="C279" t="str">
        <f>IF(A279&lt;&gt;"",TEXT(Belegerfassung!C287,"TT.MM.JJJJ"),"")</f>
        <v/>
      </c>
      <c r="D279" t="str">
        <f>IFERROR(VLOOKUP(Belegerfassung!A287,Abfrage!$E$2:$F$20,2,FALSE),"")</f>
        <v/>
      </c>
      <c r="E279" t="str">
        <f>IF(A279&lt;&gt;"",Belegerfassung!B287,"")</f>
        <v/>
      </c>
      <c r="F279" t="str">
        <f>IF(Belegerfassung!L287="","",IF(Belegerfassung!L287&lt;&gt;"",IF(Belegerfassung!L287&lt;&gt;"",IF(Belegerfassung!J287&lt;&gt;0,VLOOKUP(Belegerfassung!L287,Abfrage!$A$2:$C$19,2,),VLOOKUP(Belegerfassung!L287,Abfrage!$A$2:$C$19,3,)),"")))</f>
        <v/>
      </c>
      <c r="G279" t="str">
        <f t="shared" si="12"/>
        <v/>
      </c>
      <c r="H279" s="31" t="str">
        <f>IF(A279&lt;&gt;"",-Belegerfassung!J287+Belegerfassung!K287,"")</f>
        <v/>
      </c>
      <c r="I279" s="49" t="str">
        <f>IFERROR(IF(H279&lt;&gt;"",Belegerfassung!L287*100,""),IF(OR(Belegerfassung!L287="Leistung EU - Erlöse",Belegerfassung!L287="Lieferungen EU-Erlöse",Belegerfassung!L287="EUST",Belegerfassung!L287="Bauleistungen 20%")=TRUE,"",MID(Belegerfassung!L287,4,2)))</f>
        <v/>
      </c>
      <c r="J279" s="6" t="str">
        <f>IF(A279&lt;&gt;"",LEFT(Belegerfassung!D287,40),"")</f>
        <v/>
      </c>
      <c r="K279" t="str">
        <f>IF(A279&lt;&gt;"",VLOOKUP(D279,Abfrage!$F$2:$G$21,2,FALSE),"")</f>
        <v/>
      </c>
      <c r="L279" s="6" t="str">
        <f>IF(Belegerfassung!H287&lt;&gt;"",Belegerfassung!H287,"")</f>
        <v/>
      </c>
      <c r="M279" t="str">
        <f>IFERROR(IF(Belegerfassung!E287&lt;&gt;"",VLOOKUP(Belegerfassung!E287,Abfrage!$L$2:$M$15,2,),""),"")</f>
        <v/>
      </c>
      <c r="N279" t="str">
        <f t="shared" si="13"/>
        <v/>
      </c>
      <c r="O279" t="str">
        <f t="shared" si="14"/>
        <v/>
      </c>
      <c r="P279" t="str">
        <f>IF(Belegerfassung!G287&lt;&gt;"",CONCATENATE(Belegerfassung!G287,".pdf"),"")</f>
        <v/>
      </c>
    </row>
    <row r="280" spans="1:16">
      <c r="A280" t="str">
        <f>IF(Belegerfassung!C288&lt;&gt;"",0,"")</f>
        <v/>
      </c>
      <c r="B280" t="str">
        <f>IFERROR(VLOOKUP(Belegerfassung!I288,Konten!A:D,2,FALSE),"")</f>
        <v/>
      </c>
      <c r="C280" t="str">
        <f>IF(A280&lt;&gt;"",TEXT(Belegerfassung!C288,"TT.MM.JJJJ"),"")</f>
        <v/>
      </c>
      <c r="D280" t="str">
        <f>IFERROR(VLOOKUP(Belegerfassung!A288,Abfrage!$E$2:$F$20,2,FALSE),"")</f>
        <v/>
      </c>
      <c r="E280" t="str">
        <f>IF(A280&lt;&gt;"",Belegerfassung!B288,"")</f>
        <v/>
      </c>
      <c r="F280" t="str">
        <f>IF(Belegerfassung!L288="","",IF(Belegerfassung!L288&lt;&gt;"",IF(Belegerfassung!L288&lt;&gt;"",IF(Belegerfassung!J288&lt;&gt;0,VLOOKUP(Belegerfassung!L288,Abfrage!$A$2:$C$19,2,),VLOOKUP(Belegerfassung!L288,Abfrage!$A$2:$C$19,3,)),"")))</f>
        <v/>
      </c>
      <c r="G280" t="str">
        <f t="shared" si="12"/>
        <v/>
      </c>
      <c r="H280" s="31" t="str">
        <f>IF(A280&lt;&gt;"",-Belegerfassung!J288+Belegerfassung!K288,"")</f>
        <v/>
      </c>
      <c r="I280" s="49" t="str">
        <f>IFERROR(IF(H280&lt;&gt;"",Belegerfassung!L288*100,""),IF(OR(Belegerfassung!L288="Leistung EU - Erlöse",Belegerfassung!L288="Lieferungen EU-Erlöse",Belegerfassung!L288="EUST",Belegerfassung!L288="Bauleistungen 20%")=TRUE,"",MID(Belegerfassung!L288,4,2)))</f>
        <v/>
      </c>
      <c r="J280" s="6" t="str">
        <f>IF(A280&lt;&gt;"",LEFT(Belegerfassung!D288,40),"")</f>
        <v/>
      </c>
      <c r="K280" t="str">
        <f>IF(A280&lt;&gt;"",VLOOKUP(D280,Abfrage!$F$2:$G$21,2,FALSE),"")</f>
        <v/>
      </c>
      <c r="L280" s="6" t="str">
        <f>IF(Belegerfassung!H288&lt;&gt;"",Belegerfassung!H288,"")</f>
        <v/>
      </c>
      <c r="M280" t="str">
        <f>IFERROR(IF(Belegerfassung!E288&lt;&gt;"",VLOOKUP(Belegerfassung!E288,Abfrage!$L$2:$M$15,2,),""),"")</f>
        <v/>
      </c>
      <c r="N280" t="str">
        <f t="shared" si="13"/>
        <v/>
      </c>
      <c r="O280" t="str">
        <f t="shared" si="14"/>
        <v/>
      </c>
      <c r="P280" t="str">
        <f>IF(Belegerfassung!G288&lt;&gt;"",CONCATENATE(Belegerfassung!G288,".pdf"),"")</f>
        <v/>
      </c>
    </row>
    <row r="281" spans="1:16">
      <c r="A281" t="str">
        <f>IF(Belegerfassung!C289&lt;&gt;"",0,"")</f>
        <v/>
      </c>
      <c r="B281" t="str">
        <f>IFERROR(VLOOKUP(Belegerfassung!I289,Konten!A:D,2,FALSE),"")</f>
        <v/>
      </c>
      <c r="C281" t="str">
        <f>IF(A281&lt;&gt;"",TEXT(Belegerfassung!C289,"TT.MM.JJJJ"),"")</f>
        <v/>
      </c>
      <c r="D281" t="str">
        <f>IFERROR(VLOOKUP(Belegerfassung!A289,Abfrage!$E$2:$F$20,2,FALSE),"")</f>
        <v/>
      </c>
      <c r="E281" t="str">
        <f>IF(A281&lt;&gt;"",Belegerfassung!B289,"")</f>
        <v/>
      </c>
      <c r="F281" t="str">
        <f>IF(Belegerfassung!L289="","",IF(Belegerfassung!L289&lt;&gt;"",IF(Belegerfassung!L289&lt;&gt;"",IF(Belegerfassung!J289&lt;&gt;0,VLOOKUP(Belegerfassung!L289,Abfrage!$A$2:$C$19,2,),VLOOKUP(Belegerfassung!L289,Abfrage!$A$2:$C$19,3,)),"")))</f>
        <v/>
      </c>
      <c r="G281" t="str">
        <f t="shared" si="12"/>
        <v/>
      </c>
      <c r="H281" s="31" t="str">
        <f>IF(A281&lt;&gt;"",-Belegerfassung!J289+Belegerfassung!K289,"")</f>
        <v/>
      </c>
      <c r="I281" s="49" t="str">
        <f>IFERROR(IF(H281&lt;&gt;"",Belegerfassung!L289*100,""),IF(OR(Belegerfassung!L289="Leistung EU - Erlöse",Belegerfassung!L289="Lieferungen EU-Erlöse",Belegerfassung!L289="EUST",Belegerfassung!L289="Bauleistungen 20%")=TRUE,"",MID(Belegerfassung!L289,4,2)))</f>
        <v/>
      </c>
      <c r="J281" s="6" t="str">
        <f>IF(A281&lt;&gt;"",LEFT(Belegerfassung!D289,40),"")</f>
        <v/>
      </c>
      <c r="K281" t="str">
        <f>IF(A281&lt;&gt;"",VLOOKUP(D281,Abfrage!$F$2:$G$21,2,FALSE),"")</f>
        <v/>
      </c>
      <c r="L281" s="6" t="str">
        <f>IF(Belegerfassung!H289&lt;&gt;"",Belegerfassung!H289,"")</f>
        <v/>
      </c>
      <c r="M281" t="str">
        <f>IFERROR(IF(Belegerfassung!E289&lt;&gt;"",VLOOKUP(Belegerfassung!E289,Abfrage!$L$2:$M$15,2,),""),"")</f>
        <v/>
      </c>
      <c r="N281" t="str">
        <f t="shared" si="13"/>
        <v/>
      </c>
      <c r="O281" t="str">
        <f t="shared" si="14"/>
        <v/>
      </c>
      <c r="P281" t="str">
        <f>IF(Belegerfassung!G289&lt;&gt;"",CONCATENATE(Belegerfassung!G289,".pdf"),"")</f>
        <v/>
      </c>
    </row>
    <row r="282" spans="1:16">
      <c r="A282" t="str">
        <f>IF(Belegerfassung!C290&lt;&gt;"",0,"")</f>
        <v/>
      </c>
      <c r="B282" t="str">
        <f>IFERROR(VLOOKUP(Belegerfassung!I290,Konten!A:D,2,FALSE),"")</f>
        <v/>
      </c>
      <c r="C282" t="str">
        <f>IF(A282&lt;&gt;"",TEXT(Belegerfassung!C290,"TT.MM.JJJJ"),"")</f>
        <v/>
      </c>
      <c r="D282" t="str">
        <f>IFERROR(VLOOKUP(Belegerfassung!A290,Abfrage!$E$2:$F$20,2,FALSE),"")</f>
        <v/>
      </c>
      <c r="E282" t="str">
        <f>IF(A282&lt;&gt;"",Belegerfassung!B290,"")</f>
        <v/>
      </c>
      <c r="F282" t="str">
        <f>IF(Belegerfassung!L290="","",IF(Belegerfassung!L290&lt;&gt;"",IF(Belegerfassung!L290&lt;&gt;"",IF(Belegerfassung!J290&lt;&gt;0,VLOOKUP(Belegerfassung!L290,Abfrage!$A$2:$C$19,2,),VLOOKUP(Belegerfassung!L290,Abfrage!$A$2:$C$19,3,)),"")))</f>
        <v/>
      </c>
      <c r="G282" t="str">
        <f t="shared" si="12"/>
        <v/>
      </c>
      <c r="H282" s="31" t="str">
        <f>IF(A282&lt;&gt;"",-Belegerfassung!J290+Belegerfassung!K290,"")</f>
        <v/>
      </c>
      <c r="I282" s="49" t="str">
        <f>IFERROR(IF(H282&lt;&gt;"",Belegerfassung!L290*100,""),IF(OR(Belegerfassung!L290="Leistung EU - Erlöse",Belegerfassung!L290="Lieferungen EU-Erlöse",Belegerfassung!L290="EUST",Belegerfassung!L290="Bauleistungen 20%")=TRUE,"",MID(Belegerfassung!L290,4,2)))</f>
        <v/>
      </c>
      <c r="J282" s="6" t="str">
        <f>IF(A282&lt;&gt;"",LEFT(Belegerfassung!D290,40),"")</f>
        <v/>
      </c>
      <c r="K282" t="str">
        <f>IF(A282&lt;&gt;"",VLOOKUP(D282,Abfrage!$F$2:$G$21,2,FALSE),"")</f>
        <v/>
      </c>
      <c r="L282" s="6" t="str">
        <f>IF(Belegerfassung!H290&lt;&gt;"",Belegerfassung!H290,"")</f>
        <v/>
      </c>
      <c r="M282" t="str">
        <f>IFERROR(IF(Belegerfassung!E290&lt;&gt;"",VLOOKUP(Belegerfassung!E290,Abfrage!$L$2:$M$15,2,),""),"")</f>
        <v/>
      </c>
      <c r="N282" t="str">
        <f t="shared" si="13"/>
        <v/>
      </c>
      <c r="O282" t="str">
        <f t="shared" si="14"/>
        <v/>
      </c>
      <c r="P282" t="str">
        <f>IF(Belegerfassung!G290&lt;&gt;"",CONCATENATE(Belegerfassung!G290,".pdf"),"")</f>
        <v/>
      </c>
    </row>
    <row r="283" spans="1:16">
      <c r="A283" t="str">
        <f>IF(Belegerfassung!C291&lt;&gt;"",0,"")</f>
        <v/>
      </c>
      <c r="B283" t="str">
        <f>IFERROR(VLOOKUP(Belegerfassung!I291,Konten!A:D,2,FALSE),"")</f>
        <v/>
      </c>
      <c r="C283" t="str">
        <f>IF(A283&lt;&gt;"",TEXT(Belegerfassung!C291,"TT.MM.JJJJ"),"")</f>
        <v/>
      </c>
      <c r="D283" t="str">
        <f>IFERROR(VLOOKUP(Belegerfassung!A291,Abfrage!$E$2:$F$20,2,FALSE),"")</f>
        <v/>
      </c>
      <c r="E283" t="str">
        <f>IF(A283&lt;&gt;"",Belegerfassung!B291,"")</f>
        <v/>
      </c>
      <c r="F283" t="str">
        <f>IF(Belegerfassung!L291="","",IF(Belegerfassung!L291&lt;&gt;"",IF(Belegerfassung!L291&lt;&gt;"",IF(Belegerfassung!J291&lt;&gt;0,VLOOKUP(Belegerfassung!L291,Abfrage!$A$2:$C$19,2,),VLOOKUP(Belegerfassung!L291,Abfrage!$A$2:$C$19,3,)),"")))</f>
        <v/>
      </c>
      <c r="G283" t="str">
        <f t="shared" si="12"/>
        <v/>
      </c>
      <c r="H283" s="31" t="str">
        <f>IF(A283&lt;&gt;"",-Belegerfassung!J291+Belegerfassung!K291,"")</f>
        <v/>
      </c>
      <c r="I283" s="49" t="str">
        <f>IFERROR(IF(H283&lt;&gt;"",Belegerfassung!L291*100,""),IF(OR(Belegerfassung!L291="Leistung EU - Erlöse",Belegerfassung!L291="Lieferungen EU-Erlöse",Belegerfassung!L291="EUST",Belegerfassung!L291="Bauleistungen 20%")=TRUE,"",MID(Belegerfassung!L291,4,2)))</f>
        <v/>
      </c>
      <c r="J283" s="6" t="str">
        <f>IF(A283&lt;&gt;"",LEFT(Belegerfassung!D291,40),"")</f>
        <v/>
      </c>
      <c r="K283" t="str">
        <f>IF(A283&lt;&gt;"",VLOOKUP(D283,Abfrage!$F$2:$G$21,2,FALSE),"")</f>
        <v/>
      </c>
      <c r="L283" s="6" t="str">
        <f>IF(Belegerfassung!H291&lt;&gt;"",Belegerfassung!H291,"")</f>
        <v/>
      </c>
      <c r="M283" t="str">
        <f>IFERROR(IF(Belegerfassung!E291&lt;&gt;"",VLOOKUP(Belegerfassung!E291,Abfrage!$L$2:$M$15,2,),""),"")</f>
        <v/>
      </c>
      <c r="N283" t="str">
        <f t="shared" si="13"/>
        <v/>
      </c>
      <c r="O283" t="str">
        <f t="shared" si="14"/>
        <v/>
      </c>
      <c r="P283" t="str">
        <f>IF(Belegerfassung!G291&lt;&gt;"",CONCATENATE(Belegerfassung!G291,".pdf"),"")</f>
        <v/>
      </c>
    </row>
    <row r="284" spans="1:16">
      <c r="A284" t="str">
        <f>IF(Belegerfassung!C292&lt;&gt;"",0,"")</f>
        <v/>
      </c>
      <c r="B284" t="str">
        <f>IFERROR(VLOOKUP(Belegerfassung!I292,Konten!A:D,2,FALSE),"")</f>
        <v/>
      </c>
      <c r="C284" t="str">
        <f>IF(A284&lt;&gt;"",TEXT(Belegerfassung!C292,"TT.MM.JJJJ"),"")</f>
        <v/>
      </c>
      <c r="D284" t="str">
        <f>IFERROR(VLOOKUP(Belegerfassung!A292,Abfrage!$E$2:$F$20,2,FALSE),"")</f>
        <v/>
      </c>
      <c r="E284" t="str">
        <f>IF(A284&lt;&gt;"",Belegerfassung!B292,"")</f>
        <v/>
      </c>
      <c r="F284" t="str">
        <f>IF(Belegerfassung!L292="","",IF(Belegerfassung!L292&lt;&gt;"",IF(Belegerfassung!L292&lt;&gt;"",IF(Belegerfassung!J292&lt;&gt;0,VLOOKUP(Belegerfassung!L292,Abfrage!$A$2:$C$19,2,),VLOOKUP(Belegerfassung!L292,Abfrage!$A$2:$C$19,3,)),"")))</f>
        <v/>
      </c>
      <c r="G284" t="str">
        <f t="shared" si="12"/>
        <v/>
      </c>
      <c r="H284" s="31" t="str">
        <f>IF(A284&lt;&gt;"",-Belegerfassung!J292+Belegerfassung!K292,"")</f>
        <v/>
      </c>
      <c r="I284" s="49" t="str">
        <f>IFERROR(IF(H284&lt;&gt;"",Belegerfassung!L292*100,""),IF(OR(Belegerfassung!L292="Leistung EU - Erlöse",Belegerfassung!L292="Lieferungen EU-Erlöse",Belegerfassung!L292="EUST",Belegerfassung!L292="Bauleistungen 20%")=TRUE,"",MID(Belegerfassung!L292,4,2)))</f>
        <v/>
      </c>
      <c r="J284" s="6" t="str">
        <f>IF(A284&lt;&gt;"",LEFT(Belegerfassung!D292,40),"")</f>
        <v/>
      </c>
      <c r="K284" t="str">
        <f>IF(A284&lt;&gt;"",VLOOKUP(D284,Abfrage!$F$2:$G$21,2,FALSE),"")</f>
        <v/>
      </c>
      <c r="L284" s="6" t="str">
        <f>IF(Belegerfassung!H292&lt;&gt;"",Belegerfassung!H292,"")</f>
        <v/>
      </c>
      <c r="M284" t="str">
        <f>IFERROR(IF(Belegerfassung!E292&lt;&gt;"",VLOOKUP(Belegerfassung!E292,Abfrage!$L$2:$M$15,2,),""),"")</f>
        <v/>
      </c>
      <c r="N284" t="str">
        <f t="shared" si="13"/>
        <v/>
      </c>
      <c r="O284" t="str">
        <f t="shared" si="14"/>
        <v/>
      </c>
      <c r="P284" t="str">
        <f>IF(Belegerfassung!G292&lt;&gt;"",CONCATENATE(Belegerfassung!G292,".pdf"),"")</f>
        <v/>
      </c>
    </row>
    <row r="285" spans="1:16">
      <c r="A285" t="str">
        <f>IF(Belegerfassung!C293&lt;&gt;"",0,"")</f>
        <v/>
      </c>
      <c r="B285" t="str">
        <f>IFERROR(VLOOKUP(Belegerfassung!I293,Konten!A:D,2,FALSE),"")</f>
        <v/>
      </c>
      <c r="C285" t="str">
        <f>IF(A285&lt;&gt;"",TEXT(Belegerfassung!C293,"TT.MM.JJJJ"),"")</f>
        <v/>
      </c>
      <c r="D285" t="str">
        <f>IFERROR(VLOOKUP(Belegerfassung!A293,Abfrage!$E$2:$F$20,2,FALSE),"")</f>
        <v/>
      </c>
      <c r="E285" t="str">
        <f>IF(A285&lt;&gt;"",Belegerfassung!B293,"")</f>
        <v/>
      </c>
      <c r="F285" t="str">
        <f>IF(Belegerfassung!L293="","",IF(Belegerfassung!L293&lt;&gt;"",IF(Belegerfassung!L293&lt;&gt;"",IF(Belegerfassung!J293&lt;&gt;0,VLOOKUP(Belegerfassung!L293,Abfrage!$A$2:$C$19,2,),VLOOKUP(Belegerfassung!L293,Abfrage!$A$2:$C$19,3,)),"")))</f>
        <v/>
      </c>
      <c r="G285" t="str">
        <f t="shared" si="12"/>
        <v/>
      </c>
      <c r="H285" s="31" t="str">
        <f>IF(A285&lt;&gt;"",-Belegerfassung!J293+Belegerfassung!K293,"")</f>
        <v/>
      </c>
      <c r="I285" s="49" t="str">
        <f>IFERROR(IF(H285&lt;&gt;"",Belegerfassung!L293*100,""),IF(OR(Belegerfassung!L293="Leistung EU - Erlöse",Belegerfassung!L293="Lieferungen EU-Erlöse",Belegerfassung!L293="EUST",Belegerfassung!L293="Bauleistungen 20%")=TRUE,"",MID(Belegerfassung!L293,4,2)))</f>
        <v/>
      </c>
      <c r="J285" s="6" t="str">
        <f>IF(A285&lt;&gt;"",LEFT(Belegerfassung!D293,40),"")</f>
        <v/>
      </c>
      <c r="K285" t="str">
        <f>IF(A285&lt;&gt;"",VLOOKUP(D285,Abfrage!$F$2:$G$21,2,FALSE),"")</f>
        <v/>
      </c>
      <c r="L285" s="6" t="str">
        <f>IF(Belegerfassung!H293&lt;&gt;"",Belegerfassung!H293,"")</f>
        <v/>
      </c>
      <c r="M285" t="str">
        <f>IFERROR(IF(Belegerfassung!E293&lt;&gt;"",VLOOKUP(Belegerfassung!E293,Abfrage!$L$2:$M$15,2,),""),"")</f>
        <v/>
      </c>
      <c r="N285" t="str">
        <f t="shared" si="13"/>
        <v/>
      </c>
      <c r="O285" t="str">
        <f t="shared" si="14"/>
        <v/>
      </c>
      <c r="P285" t="str">
        <f>IF(Belegerfassung!G293&lt;&gt;"",CONCATENATE(Belegerfassung!G293,".pdf"),"")</f>
        <v/>
      </c>
    </row>
    <row r="286" spans="1:16">
      <c r="A286" t="str">
        <f>IF(Belegerfassung!C294&lt;&gt;"",0,"")</f>
        <v/>
      </c>
      <c r="B286" t="str">
        <f>IFERROR(VLOOKUP(Belegerfassung!I294,Konten!A:D,2,FALSE),"")</f>
        <v/>
      </c>
      <c r="C286" t="str">
        <f>IF(A286&lt;&gt;"",TEXT(Belegerfassung!C294,"TT.MM.JJJJ"),"")</f>
        <v/>
      </c>
      <c r="D286" t="str">
        <f>IFERROR(VLOOKUP(Belegerfassung!A294,Abfrage!$E$2:$F$20,2,FALSE),"")</f>
        <v/>
      </c>
      <c r="E286" t="str">
        <f>IF(A286&lt;&gt;"",Belegerfassung!B294,"")</f>
        <v/>
      </c>
      <c r="F286" t="str">
        <f>IF(Belegerfassung!L294="","",IF(Belegerfassung!L294&lt;&gt;"",IF(Belegerfassung!L294&lt;&gt;"",IF(Belegerfassung!J294&lt;&gt;0,VLOOKUP(Belegerfassung!L294,Abfrage!$A$2:$C$19,2,),VLOOKUP(Belegerfassung!L294,Abfrage!$A$2:$C$19,3,)),"")))</f>
        <v/>
      </c>
      <c r="G286" t="str">
        <f t="shared" si="12"/>
        <v/>
      </c>
      <c r="H286" s="31" t="str">
        <f>IF(A286&lt;&gt;"",-Belegerfassung!J294+Belegerfassung!K294,"")</f>
        <v/>
      </c>
      <c r="I286" s="49" t="str">
        <f>IFERROR(IF(H286&lt;&gt;"",Belegerfassung!L294*100,""),IF(OR(Belegerfassung!L294="Leistung EU - Erlöse",Belegerfassung!L294="Lieferungen EU-Erlöse",Belegerfassung!L294="EUST",Belegerfassung!L294="Bauleistungen 20%")=TRUE,"",MID(Belegerfassung!L294,4,2)))</f>
        <v/>
      </c>
      <c r="J286" s="6" t="str">
        <f>IF(A286&lt;&gt;"",LEFT(Belegerfassung!D294,40),"")</f>
        <v/>
      </c>
      <c r="K286" t="str">
        <f>IF(A286&lt;&gt;"",VLOOKUP(D286,Abfrage!$F$2:$G$21,2,FALSE),"")</f>
        <v/>
      </c>
      <c r="L286" s="6" t="str">
        <f>IF(Belegerfassung!H294&lt;&gt;"",Belegerfassung!H294,"")</f>
        <v/>
      </c>
      <c r="M286" t="str">
        <f>IFERROR(IF(Belegerfassung!E294&lt;&gt;"",VLOOKUP(Belegerfassung!E294,Abfrage!$L$2:$M$15,2,),""),"")</f>
        <v/>
      </c>
      <c r="N286" t="str">
        <f t="shared" si="13"/>
        <v/>
      </c>
      <c r="O286" t="str">
        <f t="shared" si="14"/>
        <v/>
      </c>
      <c r="P286" t="str">
        <f>IF(Belegerfassung!G294&lt;&gt;"",CONCATENATE(Belegerfassung!G294,".pdf"),"")</f>
        <v/>
      </c>
    </row>
    <row r="287" spans="1:16">
      <c r="A287" t="str">
        <f>IF(Belegerfassung!C295&lt;&gt;"",0,"")</f>
        <v/>
      </c>
      <c r="B287" t="str">
        <f>IFERROR(VLOOKUP(Belegerfassung!I295,Konten!A:D,2,FALSE),"")</f>
        <v/>
      </c>
      <c r="C287" t="str">
        <f>IF(A287&lt;&gt;"",TEXT(Belegerfassung!C295,"TT.MM.JJJJ"),"")</f>
        <v/>
      </c>
      <c r="D287" t="str">
        <f>IFERROR(VLOOKUP(Belegerfassung!A295,Abfrage!$E$2:$F$20,2,FALSE),"")</f>
        <v/>
      </c>
      <c r="E287" t="str">
        <f>IF(A287&lt;&gt;"",Belegerfassung!B295,"")</f>
        <v/>
      </c>
      <c r="F287" t="str">
        <f>IF(Belegerfassung!L295="","",IF(Belegerfassung!L295&lt;&gt;"",IF(Belegerfassung!L295&lt;&gt;"",IF(Belegerfassung!J295&lt;&gt;0,VLOOKUP(Belegerfassung!L295,Abfrage!$A$2:$C$19,2,),VLOOKUP(Belegerfassung!L295,Abfrage!$A$2:$C$19,3,)),"")))</f>
        <v/>
      </c>
      <c r="G287" t="str">
        <f t="shared" si="12"/>
        <v/>
      </c>
      <c r="H287" s="31" t="str">
        <f>IF(A287&lt;&gt;"",-Belegerfassung!J295+Belegerfassung!K295,"")</f>
        <v/>
      </c>
      <c r="I287" s="49" t="str">
        <f>IFERROR(IF(H287&lt;&gt;"",Belegerfassung!L295*100,""),IF(OR(Belegerfassung!L295="Leistung EU - Erlöse",Belegerfassung!L295="Lieferungen EU-Erlöse",Belegerfassung!L295="EUST",Belegerfassung!L295="Bauleistungen 20%")=TRUE,"",MID(Belegerfassung!L295,4,2)))</f>
        <v/>
      </c>
      <c r="J287" s="6" t="str">
        <f>IF(A287&lt;&gt;"",LEFT(Belegerfassung!D295,40),"")</f>
        <v/>
      </c>
      <c r="K287" t="str">
        <f>IF(A287&lt;&gt;"",VLOOKUP(D287,Abfrage!$F$2:$G$21,2,FALSE),"")</f>
        <v/>
      </c>
      <c r="L287" s="6" t="str">
        <f>IF(Belegerfassung!H295&lt;&gt;"",Belegerfassung!H295,"")</f>
        <v/>
      </c>
      <c r="M287" t="str">
        <f>IFERROR(IF(Belegerfassung!E295&lt;&gt;"",VLOOKUP(Belegerfassung!E295,Abfrage!$L$2:$M$15,2,),""),"")</f>
        <v/>
      </c>
      <c r="N287" t="str">
        <f t="shared" si="13"/>
        <v/>
      </c>
      <c r="O287" t="str">
        <f t="shared" si="14"/>
        <v/>
      </c>
      <c r="P287" t="str">
        <f>IF(Belegerfassung!G295&lt;&gt;"",CONCATENATE(Belegerfassung!G295,".pdf"),"")</f>
        <v/>
      </c>
    </row>
    <row r="288" spans="1:16">
      <c r="A288" t="str">
        <f>IF(Belegerfassung!C296&lt;&gt;"",0,"")</f>
        <v/>
      </c>
      <c r="B288" t="str">
        <f>IFERROR(VLOOKUP(Belegerfassung!I296,Konten!A:D,2,FALSE),"")</f>
        <v/>
      </c>
      <c r="C288" t="str">
        <f>IF(A288&lt;&gt;"",TEXT(Belegerfassung!C296,"TT.MM.JJJJ"),"")</f>
        <v/>
      </c>
      <c r="D288" t="str">
        <f>IFERROR(VLOOKUP(Belegerfassung!A296,Abfrage!$E$2:$F$20,2,FALSE),"")</f>
        <v/>
      </c>
      <c r="E288" t="str">
        <f>IF(A288&lt;&gt;"",Belegerfassung!B296,"")</f>
        <v/>
      </c>
      <c r="F288" t="str">
        <f>IF(Belegerfassung!L296="","",IF(Belegerfassung!L296&lt;&gt;"",IF(Belegerfassung!L296&lt;&gt;"",IF(Belegerfassung!J296&lt;&gt;0,VLOOKUP(Belegerfassung!L296,Abfrage!$A$2:$C$19,2,),VLOOKUP(Belegerfassung!L296,Abfrage!$A$2:$C$19,3,)),"")))</f>
        <v/>
      </c>
      <c r="G288" t="str">
        <f t="shared" si="12"/>
        <v/>
      </c>
      <c r="H288" s="31" t="str">
        <f>IF(A288&lt;&gt;"",-Belegerfassung!J296+Belegerfassung!K296,"")</f>
        <v/>
      </c>
      <c r="I288" s="49" t="str">
        <f>IFERROR(IF(H288&lt;&gt;"",Belegerfassung!L296*100,""),IF(OR(Belegerfassung!L296="Leistung EU - Erlöse",Belegerfassung!L296="Lieferungen EU-Erlöse",Belegerfassung!L296="EUST",Belegerfassung!L296="Bauleistungen 20%")=TRUE,"",MID(Belegerfassung!L296,4,2)))</f>
        <v/>
      </c>
      <c r="J288" s="6" t="str">
        <f>IF(A288&lt;&gt;"",LEFT(Belegerfassung!D296,40),"")</f>
        <v/>
      </c>
      <c r="K288" t="str">
        <f>IF(A288&lt;&gt;"",VLOOKUP(D288,Abfrage!$F$2:$G$21,2,FALSE),"")</f>
        <v/>
      </c>
      <c r="L288" s="6" t="str">
        <f>IF(Belegerfassung!H296&lt;&gt;"",Belegerfassung!H296,"")</f>
        <v/>
      </c>
      <c r="M288" t="str">
        <f>IFERROR(IF(Belegerfassung!E296&lt;&gt;"",VLOOKUP(Belegerfassung!E296,Abfrage!$L$2:$M$15,2,),""),"")</f>
        <v/>
      </c>
      <c r="N288" t="str">
        <f t="shared" si="13"/>
        <v/>
      </c>
      <c r="O288" t="str">
        <f t="shared" si="14"/>
        <v/>
      </c>
      <c r="P288" t="str">
        <f>IF(Belegerfassung!G296&lt;&gt;"",CONCATENATE(Belegerfassung!G296,".pdf"),"")</f>
        <v/>
      </c>
    </row>
    <row r="289" spans="1:16">
      <c r="A289" t="str">
        <f>IF(Belegerfassung!C297&lt;&gt;"",0,"")</f>
        <v/>
      </c>
      <c r="B289" t="str">
        <f>IFERROR(VLOOKUP(Belegerfassung!I297,Konten!A:D,2,FALSE),"")</f>
        <v/>
      </c>
      <c r="C289" t="str">
        <f>IF(A289&lt;&gt;"",TEXT(Belegerfassung!C297,"TT.MM.JJJJ"),"")</f>
        <v/>
      </c>
      <c r="D289" t="str">
        <f>IFERROR(VLOOKUP(Belegerfassung!A297,Abfrage!$E$2:$F$20,2,FALSE),"")</f>
        <v/>
      </c>
      <c r="E289" t="str">
        <f>IF(A289&lt;&gt;"",Belegerfassung!B297,"")</f>
        <v/>
      </c>
      <c r="F289" t="str">
        <f>IF(Belegerfassung!L297="","",IF(Belegerfassung!L297&lt;&gt;"",IF(Belegerfassung!L297&lt;&gt;"",IF(Belegerfassung!J297&lt;&gt;0,VLOOKUP(Belegerfassung!L297,Abfrage!$A$2:$C$19,2,),VLOOKUP(Belegerfassung!L297,Abfrage!$A$2:$C$19,3,)),"")))</f>
        <v/>
      </c>
      <c r="G289" t="str">
        <f t="shared" si="12"/>
        <v/>
      </c>
      <c r="H289" s="31" t="str">
        <f>IF(A289&lt;&gt;"",-Belegerfassung!J297+Belegerfassung!K297,"")</f>
        <v/>
      </c>
      <c r="I289" s="49" t="str">
        <f>IFERROR(IF(H289&lt;&gt;"",Belegerfassung!L297*100,""),IF(OR(Belegerfassung!L297="Leistung EU - Erlöse",Belegerfassung!L297="Lieferungen EU-Erlöse",Belegerfassung!L297="EUST",Belegerfassung!L297="Bauleistungen 20%")=TRUE,"",MID(Belegerfassung!L297,4,2)))</f>
        <v/>
      </c>
      <c r="J289" s="6" t="str">
        <f>IF(A289&lt;&gt;"",LEFT(Belegerfassung!D297,40),"")</f>
        <v/>
      </c>
      <c r="K289" t="str">
        <f>IF(A289&lt;&gt;"",VLOOKUP(D289,Abfrage!$F$2:$G$21,2,FALSE),"")</f>
        <v/>
      </c>
      <c r="L289" s="6" t="str">
        <f>IF(Belegerfassung!H297&lt;&gt;"",Belegerfassung!H297,"")</f>
        <v/>
      </c>
      <c r="M289" t="str">
        <f>IFERROR(IF(Belegerfassung!E297&lt;&gt;"",VLOOKUP(Belegerfassung!E297,Abfrage!$L$2:$M$15,2,),""),"")</f>
        <v/>
      </c>
      <c r="N289" t="str">
        <f t="shared" si="13"/>
        <v/>
      </c>
      <c r="O289" t="str">
        <f t="shared" si="14"/>
        <v/>
      </c>
      <c r="P289" t="str">
        <f>IF(Belegerfassung!G297&lt;&gt;"",CONCATENATE(Belegerfassung!G297,".pdf"),"")</f>
        <v/>
      </c>
    </row>
    <row r="290" spans="1:16">
      <c r="A290" t="str">
        <f>IF(Belegerfassung!C298&lt;&gt;"",0,"")</f>
        <v/>
      </c>
      <c r="B290" t="str">
        <f>IFERROR(VLOOKUP(Belegerfassung!I298,Konten!A:D,2,FALSE),"")</f>
        <v/>
      </c>
      <c r="C290" t="str">
        <f>IF(A290&lt;&gt;"",TEXT(Belegerfassung!C298,"TT.MM.JJJJ"),"")</f>
        <v/>
      </c>
      <c r="D290" t="str">
        <f>IFERROR(VLOOKUP(Belegerfassung!A298,Abfrage!$E$2:$F$20,2,FALSE),"")</f>
        <v/>
      </c>
      <c r="E290" t="str">
        <f>IF(A290&lt;&gt;"",Belegerfassung!B298,"")</f>
        <v/>
      </c>
      <c r="F290" t="str">
        <f>IF(Belegerfassung!L298="","",IF(Belegerfassung!L298&lt;&gt;"",IF(Belegerfassung!L298&lt;&gt;"",IF(Belegerfassung!J298&lt;&gt;0,VLOOKUP(Belegerfassung!L298,Abfrage!$A$2:$C$19,2,),VLOOKUP(Belegerfassung!L298,Abfrage!$A$2:$C$19,3,)),"")))</f>
        <v/>
      </c>
      <c r="G290" t="str">
        <f t="shared" si="12"/>
        <v/>
      </c>
      <c r="H290" s="31" t="str">
        <f>IF(A290&lt;&gt;"",-Belegerfassung!J298+Belegerfassung!K298,"")</f>
        <v/>
      </c>
      <c r="I290" s="49" t="str">
        <f>IFERROR(IF(H290&lt;&gt;"",Belegerfassung!L298*100,""),IF(OR(Belegerfassung!L298="Leistung EU - Erlöse",Belegerfassung!L298="Lieferungen EU-Erlöse",Belegerfassung!L298="EUST",Belegerfassung!L298="Bauleistungen 20%")=TRUE,"",MID(Belegerfassung!L298,4,2)))</f>
        <v/>
      </c>
      <c r="J290" s="6" t="str">
        <f>IF(A290&lt;&gt;"",LEFT(Belegerfassung!D298,40),"")</f>
        <v/>
      </c>
      <c r="K290" t="str">
        <f>IF(A290&lt;&gt;"",VLOOKUP(D290,Abfrage!$F$2:$G$21,2,FALSE),"")</f>
        <v/>
      </c>
      <c r="L290" s="6" t="str">
        <f>IF(Belegerfassung!H298&lt;&gt;"",Belegerfassung!H298,"")</f>
        <v/>
      </c>
      <c r="M290" t="str">
        <f>IFERROR(IF(Belegerfassung!E298&lt;&gt;"",VLOOKUP(Belegerfassung!E298,Abfrage!$L$2:$M$15,2,),""),"")</f>
        <v/>
      </c>
      <c r="N290" t="str">
        <f t="shared" si="13"/>
        <v/>
      </c>
      <c r="O290" t="str">
        <f t="shared" si="14"/>
        <v/>
      </c>
      <c r="P290" t="str">
        <f>IF(Belegerfassung!G298&lt;&gt;"",CONCATENATE(Belegerfassung!G298,".pdf"),"")</f>
        <v/>
      </c>
    </row>
    <row r="291" spans="1:16">
      <c r="A291" t="str">
        <f>IF(Belegerfassung!C299&lt;&gt;"",0,"")</f>
        <v/>
      </c>
      <c r="B291" t="str">
        <f>IFERROR(VLOOKUP(Belegerfassung!I299,Konten!A:D,2,FALSE),"")</f>
        <v/>
      </c>
      <c r="C291" t="str">
        <f>IF(A291&lt;&gt;"",TEXT(Belegerfassung!C299,"TT.MM.JJJJ"),"")</f>
        <v/>
      </c>
      <c r="D291" t="str">
        <f>IFERROR(VLOOKUP(Belegerfassung!A299,Abfrage!$E$2:$F$20,2,FALSE),"")</f>
        <v/>
      </c>
      <c r="E291" t="str">
        <f>IF(A291&lt;&gt;"",Belegerfassung!B299,"")</f>
        <v/>
      </c>
      <c r="F291" t="str">
        <f>IF(Belegerfassung!L299="","",IF(Belegerfassung!L299&lt;&gt;"",IF(Belegerfassung!L299&lt;&gt;"",IF(Belegerfassung!J299&lt;&gt;0,VLOOKUP(Belegerfassung!L299,Abfrage!$A$2:$C$19,2,),VLOOKUP(Belegerfassung!L299,Abfrage!$A$2:$C$19,3,)),"")))</f>
        <v/>
      </c>
      <c r="G291" t="str">
        <f t="shared" si="12"/>
        <v/>
      </c>
      <c r="H291" s="31" t="str">
        <f>IF(A291&lt;&gt;"",-Belegerfassung!J299+Belegerfassung!K299,"")</f>
        <v/>
      </c>
      <c r="I291" s="49" t="str">
        <f>IFERROR(IF(H291&lt;&gt;"",Belegerfassung!L299*100,""),IF(OR(Belegerfassung!L299="Leistung EU - Erlöse",Belegerfassung!L299="Lieferungen EU-Erlöse",Belegerfassung!L299="EUST",Belegerfassung!L299="Bauleistungen 20%")=TRUE,"",MID(Belegerfassung!L299,4,2)))</f>
        <v/>
      </c>
      <c r="J291" s="6" t="str">
        <f>IF(A291&lt;&gt;"",LEFT(Belegerfassung!D299,40),"")</f>
        <v/>
      </c>
      <c r="K291" t="str">
        <f>IF(A291&lt;&gt;"",VLOOKUP(D291,Abfrage!$F$2:$G$21,2,FALSE),"")</f>
        <v/>
      </c>
      <c r="L291" s="6" t="str">
        <f>IF(Belegerfassung!H299&lt;&gt;"",Belegerfassung!H299,"")</f>
        <v/>
      </c>
      <c r="M291" t="str">
        <f>IFERROR(IF(Belegerfassung!E299&lt;&gt;"",VLOOKUP(Belegerfassung!E299,Abfrage!$L$2:$M$15,2,),""),"")</f>
        <v/>
      </c>
      <c r="N291" t="str">
        <f t="shared" si="13"/>
        <v/>
      </c>
      <c r="O291" t="str">
        <f t="shared" si="14"/>
        <v/>
      </c>
      <c r="P291" t="str">
        <f>IF(Belegerfassung!G299&lt;&gt;"",CONCATENATE(Belegerfassung!G299,".pdf"),"")</f>
        <v/>
      </c>
    </row>
    <row r="292" spans="1:16">
      <c r="A292" t="str">
        <f>IF(Belegerfassung!C300&lt;&gt;"",0,"")</f>
        <v/>
      </c>
      <c r="B292" t="str">
        <f>IFERROR(VLOOKUP(Belegerfassung!I300,Konten!A:D,2,FALSE),"")</f>
        <v/>
      </c>
      <c r="C292" t="str">
        <f>IF(A292&lt;&gt;"",TEXT(Belegerfassung!C300,"TT.MM.JJJJ"),"")</f>
        <v/>
      </c>
      <c r="D292" t="str">
        <f>IFERROR(VLOOKUP(Belegerfassung!A300,Abfrage!$E$2:$F$20,2,FALSE),"")</f>
        <v/>
      </c>
      <c r="E292" t="str">
        <f>IF(A292&lt;&gt;"",Belegerfassung!B300,"")</f>
        <v/>
      </c>
      <c r="F292" t="str">
        <f>IF(Belegerfassung!L300="","",IF(Belegerfassung!L300&lt;&gt;"",IF(Belegerfassung!L300&lt;&gt;"",IF(Belegerfassung!J300&lt;&gt;0,VLOOKUP(Belegerfassung!L300,Abfrage!$A$2:$C$19,2,),VLOOKUP(Belegerfassung!L300,Abfrage!$A$2:$C$19,3,)),"")))</f>
        <v/>
      </c>
      <c r="G292" t="str">
        <f t="shared" si="12"/>
        <v/>
      </c>
      <c r="H292" s="31" t="str">
        <f>IF(A292&lt;&gt;"",-Belegerfassung!J300+Belegerfassung!K300,"")</f>
        <v/>
      </c>
      <c r="I292" s="49" t="str">
        <f>IFERROR(IF(H292&lt;&gt;"",Belegerfassung!L300*100,""),IF(OR(Belegerfassung!L300="Leistung EU - Erlöse",Belegerfassung!L300="Lieferungen EU-Erlöse",Belegerfassung!L300="EUST",Belegerfassung!L300="Bauleistungen 20%")=TRUE,"",MID(Belegerfassung!L300,4,2)))</f>
        <v/>
      </c>
      <c r="J292" s="6" t="str">
        <f>IF(A292&lt;&gt;"",LEFT(Belegerfassung!D300,40),"")</f>
        <v/>
      </c>
      <c r="K292" t="str">
        <f>IF(A292&lt;&gt;"",VLOOKUP(D292,Abfrage!$F$2:$G$21,2,FALSE),"")</f>
        <v/>
      </c>
      <c r="L292" s="6" t="str">
        <f>IF(Belegerfassung!H300&lt;&gt;"",Belegerfassung!H300,"")</f>
        <v/>
      </c>
      <c r="M292" t="str">
        <f>IFERROR(IF(Belegerfassung!E300&lt;&gt;"",VLOOKUP(Belegerfassung!E300,Abfrage!$L$2:$M$15,2,),""),"")</f>
        <v/>
      </c>
      <c r="N292" t="str">
        <f t="shared" si="13"/>
        <v/>
      </c>
      <c r="O292" t="str">
        <f t="shared" si="14"/>
        <v/>
      </c>
      <c r="P292" t="str">
        <f>IF(Belegerfassung!G300&lt;&gt;"",CONCATENATE(Belegerfassung!G300,".pdf"),"")</f>
        <v/>
      </c>
    </row>
    <row r="293" spans="1:16">
      <c r="A293" t="str">
        <f>IF(Belegerfassung!C301&lt;&gt;"",0,"")</f>
        <v/>
      </c>
      <c r="B293" t="str">
        <f>IFERROR(VLOOKUP(Belegerfassung!I301,Konten!A:D,2,FALSE),"")</f>
        <v/>
      </c>
      <c r="C293" t="str">
        <f>IF(A293&lt;&gt;"",TEXT(Belegerfassung!C301,"TT.MM.JJJJ"),"")</f>
        <v/>
      </c>
      <c r="D293" t="str">
        <f>IFERROR(VLOOKUP(Belegerfassung!A301,Abfrage!$E$2:$F$20,2,FALSE),"")</f>
        <v/>
      </c>
      <c r="E293" t="str">
        <f>IF(A293&lt;&gt;"",Belegerfassung!B301,"")</f>
        <v/>
      </c>
      <c r="F293" t="str">
        <f>IF(Belegerfassung!L301="","",IF(Belegerfassung!L301&lt;&gt;"",IF(Belegerfassung!L301&lt;&gt;"",IF(Belegerfassung!J301&lt;&gt;0,VLOOKUP(Belegerfassung!L301,Abfrage!$A$2:$C$19,2,),VLOOKUP(Belegerfassung!L301,Abfrage!$A$2:$C$19,3,)),"")))</f>
        <v/>
      </c>
      <c r="G293" t="str">
        <f t="shared" si="12"/>
        <v/>
      </c>
      <c r="H293" s="31" t="str">
        <f>IF(A293&lt;&gt;"",-Belegerfassung!J301+Belegerfassung!K301,"")</f>
        <v/>
      </c>
      <c r="I293" s="49" t="str">
        <f>IFERROR(IF(H293&lt;&gt;"",Belegerfassung!L301*100,""),IF(OR(Belegerfassung!L301="Leistung EU - Erlöse",Belegerfassung!L301="Lieferungen EU-Erlöse",Belegerfassung!L301="EUST",Belegerfassung!L301="Bauleistungen 20%")=TRUE,"",MID(Belegerfassung!L301,4,2)))</f>
        <v/>
      </c>
      <c r="J293" s="6" t="str">
        <f>IF(A293&lt;&gt;"",LEFT(Belegerfassung!D301,40),"")</f>
        <v/>
      </c>
      <c r="K293" t="str">
        <f>IF(A293&lt;&gt;"",VLOOKUP(D293,Abfrage!$F$2:$G$21,2,FALSE),"")</f>
        <v/>
      </c>
      <c r="L293" s="6" t="str">
        <f>IF(Belegerfassung!H301&lt;&gt;"",Belegerfassung!H301,"")</f>
        <v/>
      </c>
      <c r="M293" t="str">
        <f>IFERROR(IF(Belegerfassung!E301&lt;&gt;"",VLOOKUP(Belegerfassung!E301,Abfrage!$L$2:$M$15,2,),""),"")</f>
        <v/>
      </c>
      <c r="N293" t="str">
        <f t="shared" si="13"/>
        <v/>
      </c>
      <c r="O293" t="str">
        <f t="shared" si="14"/>
        <v/>
      </c>
      <c r="P293" t="str">
        <f>IF(Belegerfassung!G301&lt;&gt;"",CONCATENATE(Belegerfassung!G301,".pdf"),"")</f>
        <v/>
      </c>
    </row>
    <row r="294" spans="1:16">
      <c r="A294" t="str">
        <f>IF(Belegerfassung!C302&lt;&gt;"",0,"")</f>
        <v/>
      </c>
      <c r="B294" t="str">
        <f>IFERROR(VLOOKUP(Belegerfassung!I302,Konten!A:D,2,FALSE),"")</f>
        <v/>
      </c>
      <c r="C294" t="str">
        <f>IF(A294&lt;&gt;"",TEXT(Belegerfassung!C302,"TT.MM.JJJJ"),"")</f>
        <v/>
      </c>
      <c r="D294" t="str">
        <f>IFERROR(VLOOKUP(Belegerfassung!A302,Abfrage!$E$2:$F$20,2,FALSE),"")</f>
        <v/>
      </c>
      <c r="E294" t="str">
        <f>IF(A294&lt;&gt;"",Belegerfassung!B302,"")</f>
        <v/>
      </c>
      <c r="F294" t="str">
        <f>IF(Belegerfassung!L302="","",IF(Belegerfassung!L302&lt;&gt;"",IF(Belegerfassung!L302&lt;&gt;"",IF(Belegerfassung!J302&lt;&gt;0,VLOOKUP(Belegerfassung!L302,Abfrage!$A$2:$C$19,2,),VLOOKUP(Belegerfassung!L302,Abfrage!$A$2:$C$19,3,)),"")))</f>
        <v/>
      </c>
      <c r="G294" t="str">
        <f t="shared" si="12"/>
        <v/>
      </c>
      <c r="H294" s="31" t="str">
        <f>IF(A294&lt;&gt;"",-Belegerfassung!J302+Belegerfassung!K302,"")</f>
        <v/>
      </c>
      <c r="I294" s="49" t="str">
        <f>IFERROR(IF(H294&lt;&gt;"",Belegerfassung!L302*100,""),IF(OR(Belegerfassung!L302="Leistung EU - Erlöse",Belegerfassung!L302="Lieferungen EU-Erlöse",Belegerfassung!L302="EUST",Belegerfassung!L302="Bauleistungen 20%")=TRUE,"",MID(Belegerfassung!L302,4,2)))</f>
        <v/>
      </c>
      <c r="J294" s="6" t="str">
        <f>IF(A294&lt;&gt;"",LEFT(Belegerfassung!D302,40),"")</f>
        <v/>
      </c>
      <c r="K294" t="str">
        <f>IF(A294&lt;&gt;"",VLOOKUP(D294,Abfrage!$F$2:$G$21,2,FALSE),"")</f>
        <v/>
      </c>
      <c r="L294" s="6" t="str">
        <f>IF(Belegerfassung!H302&lt;&gt;"",Belegerfassung!H302,"")</f>
        <v/>
      </c>
      <c r="M294" t="str">
        <f>IFERROR(IF(Belegerfassung!E302&lt;&gt;"",VLOOKUP(Belegerfassung!E302,Abfrage!$L$2:$M$15,2,),""),"")</f>
        <v/>
      </c>
      <c r="N294" t="str">
        <f t="shared" si="13"/>
        <v/>
      </c>
      <c r="O294" t="str">
        <f t="shared" si="14"/>
        <v/>
      </c>
      <c r="P294" t="str">
        <f>IF(Belegerfassung!G302&lt;&gt;"",CONCATENATE(Belegerfassung!G302,".pdf"),"")</f>
        <v/>
      </c>
    </row>
    <row r="295" spans="1:16">
      <c r="A295" t="str">
        <f>IF(Belegerfassung!C303&lt;&gt;"",0,"")</f>
        <v/>
      </c>
      <c r="B295" t="str">
        <f>IFERROR(VLOOKUP(Belegerfassung!I303,Konten!A:D,2,FALSE),"")</f>
        <v/>
      </c>
      <c r="C295" t="str">
        <f>IF(A295&lt;&gt;"",TEXT(Belegerfassung!C303,"TT.MM.JJJJ"),"")</f>
        <v/>
      </c>
      <c r="D295" t="str">
        <f>IFERROR(VLOOKUP(Belegerfassung!A303,Abfrage!$E$2:$F$20,2,FALSE),"")</f>
        <v/>
      </c>
      <c r="E295" t="str">
        <f>IF(A295&lt;&gt;"",Belegerfassung!B303,"")</f>
        <v/>
      </c>
      <c r="F295" t="str">
        <f>IF(Belegerfassung!L303="","",IF(Belegerfassung!L303&lt;&gt;"",IF(Belegerfassung!L303&lt;&gt;"",IF(Belegerfassung!J303&lt;&gt;0,VLOOKUP(Belegerfassung!L303,Abfrage!$A$2:$C$19,2,),VLOOKUP(Belegerfassung!L303,Abfrage!$A$2:$C$19,3,)),"")))</f>
        <v/>
      </c>
      <c r="G295" t="str">
        <f t="shared" si="12"/>
        <v/>
      </c>
      <c r="H295" s="31" t="str">
        <f>IF(A295&lt;&gt;"",-Belegerfassung!J303+Belegerfassung!K303,"")</f>
        <v/>
      </c>
      <c r="I295" s="49" t="str">
        <f>IFERROR(IF(H295&lt;&gt;"",Belegerfassung!L303*100,""),IF(OR(Belegerfassung!L303="Leistung EU - Erlöse",Belegerfassung!L303="Lieferungen EU-Erlöse",Belegerfassung!L303="EUST",Belegerfassung!L303="Bauleistungen 20%")=TRUE,"",MID(Belegerfassung!L303,4,2)))</f>
        <v/>
      </c>
      <c r="J295" s="6" t="str">
        <f>IF(A295&lt;&gt;"",LEFT(Belegerfassung!D303,40),"")</f>
        <v/>
      </c>
      <c r="K295" t="str">
        <f>IF(A295&lt;&gt;"",VLOOKUP(D295,Abfrage!$F$2:$G$21,2,FALSE),"")</f>
        <v/>
      </c>
      <c r="L295" s="6" t="str">
        <f>IF(Belegerfassung!H303&lt;&gt;"",Belegerfassung!H303,"")</f>
        <v/>
      </c>
      <c r="M295" t="str">
        <f>IFERROR(IF(Belegerfassung!E303&lt;&gt;"",VLOOKUP(Belegerfassung!E303,Abfrage!$L$2:$M$15,2,),""),"")</f>
        <v/>
      </c>
      <c r="N295" t="str">
        <f t="shared" si="13"/>
        <v/>
      </c>
      <c r="O295" t="str">
        <f t="shared" si="14"/>
        <v/>
      </c>
      <c r="P295" t="str">
        <f>IF(Belegerfassung!G303&lt;&gt;"",CONCATENATE(Belegerfassung!G303,".pdf"),"")</f>
        <v/>
      </c>
    </row>
    <row r="296" spans="1:16">
      <c r="A296" t="str">
        <f>IF(Belegerfassung!C304&lt;&gt;"",0,"")</f>
        <v/>
      </c>
      <c r="B296" t="str">
        <f>IFERROR(VLOOKUP(Belegerfassung!I304,Konten!A:D,2,FALSE),"")</f>
        <v/>
      </c>
      <c r="C296" t="str">
        <f>IF(A296&lt;&gt;"",TEXT(Belegerfassung!C304,"TT.MM.JJJJ"),"")</f>
        <v/>
      </c>
      <c r="D296" t="str">
        <f>IFERROR(VLOOKUP(Belegerfassung!A304,Abfrage!$E$2:$F$20,2,FALSE),"")</f>
        <v/>
      </c>
      <c r="E296" t="str">
        <f>IF(A296&lt;&gt;"",Belegerfassung!B304,"")</f>
        <v/>
      </c>
      <c r="F296" t="str">
        <f>IF(Belegerfassung!L304="","",IF(Belegerfassung!L304&lt;&gt;"",IF(Belegerfassung!L304&lt;&gt;"",IF(Belegerfassung!J304&lt;&gt;0,VLOOKUP(Belegerfassung!L304,Abfrage!$A$2:$C$19,2,),VLOOKUP(Belegerfassung!L304,Abfrage!$A$2:$C$19,3,)),"")))</f>
        <v/>
      </c>
      <c r="G296" t="str">
        <f t="shared" si="12"/>
        <v/>
      </c>
      <c r="H296" s="31" t="str">
        <f>IF(A296&lt;&gt;"",-Belegerfassung!J304+Belegerfassung!K304,"")</f>
        <v/>
      </c>
      <c r="I296" s="49" t="str">
        <f>IFERROR(IF(H296&lt;&gt;"",Belegerfassung!L304*100,""),IF(OR(Belegerfassung!L304="Leistung EU - Erlöse",Belegerfassung!L304="Lieferungen EU-Erlöse",Belegerfassung!L304="EUST",Belegerfassung!L304="Bauleistungen 20%")=TRUE,"",MID(Belegerfassung!L304,4,2)))</f>
        <v/>
      </c>
      <c r="J296" s="6" t="str">
        <f>IF(A296&lt;&gt;"",LEFT(Belegerfassung!D304,40),"")</f>
        <v/>
      </c>
      <c r="K296" t="str">
        <f>IF(A296&lt;&gt;"",VLOOKUP(D296,Abfrage!$F$2:$G$21,2,FALSE),"")</f>
        <v/>
      </c>
      <c r="L296" s="6" t="str">
        <f>IF(Belegerfassung!H304&lt;&gt;"",Belegerfassung!H304,"")</f>
        <v/>
      </c>
      <c r="M296" t="str">
        <f>IFERROR(IF(Belegerfassung!E304&lt;&gt;"",VLOOKUP(Belegerfassung!E304,Abfrage!$L$2:$M$15,2,),""),"")</f>
        <v/>
      </c>
      <c r="N296" t="str">
        <f t="shared" si="13"/>
        <v/>
      </c>
      <c r="O296" t="str">
        <f t="shared" si="14"/>
        <v/>
      </c>
      <c r="P296" t="str">
        <f>IF(Belegerfassung!G304&lt;&gt;"",CONCATENATE(Belegerfassung!G304,".pdf"),"")</f>
        <v/>
      </c>
    </row>
    <row r="297" spans="1:16">
      <c r="A297" t="str">
        <f>IF(Belegerfassung!C305&lt;&gt;"",0,"")</f>
        <v/>
      </c>
      <c r="B297" t="str">
        <f>IFERROR(VLOOKUP(Belegerfassung!I305,Konten!A:D,2,FALSE),"")</f>
        <v/>
      </c>
      <c r="C297" t="str">
        <f>IF(A297&lt;&gt;"",TEXT(Belegerfassung!C305,"TT.MM.JJJJ"),"")</f>
        <v/>
      </c>
      <c r="D297" t="str">
        <f>IFERROR(VLOOKUP(Belegerfassung!A305,Abfrage!$E$2:$F$20,2,FALSE),"")</f>
        <v/>
      </c>
      <c r="E297" t="str">
        <f>IF(A297&lt;&gt;"",Belegerfassung!B305,"")</f>
        <v/>
      </c>
      <c r="F297" t="str">
        <f>IF(Belegerfassung!L305="","",IF(Belegerfassung!L305&lt;&gt;"",IF(Belegerfassung!L305&lt;&gt;"",IF(Belegerfassung!J305&lt;&gt;0,VLOOKUP(Belegerfassung!L305,Abfrage!$A$2:$C$19,2,),VLOOKUP(Belegerfassung!L305,Abfrage!$A$2:$C$19,3,)),"")))</f>
        <v/>
      </c>
      <c r="G297" t="str">
        <f t="shared" si="12"/>
        <v/>
      </c>
      <c r="H297" s="31" t="str">
        <f>IF(A297&lt;&gt;"",-Belegerfassung!J305+Belegerfassung!K305,"")</f>
        <v/>
      </c>
      <c r="I297" s="49" t="str">
        <f>IFERROR(IF(H297&lt;&gt;"",Belegerfassung!L305*100,""),IF(OR(Belegerfassung!L305="Leistung EU - Erlöse",Belegerfassung!L305="Lieferungen EU-Erlöse",Belegerfassung!L305="EUST",Belegerfassung!L305="Bauleistungen 20%")=TRUE,"",MID(Belegerfassung!L305,4,2)))</f>
        <v/>
      </c>
      <c r="J297" s="6" t="str">
        <f>IF(A297&lt;&gt;"",LEFT(Belegerfassung!D305,40),"")</f>
        <v/>
      </c>
      <c r="K297" t="str">
        <f>IF(A297&lt;&gt;"",VLOOKUP(D297,Abfrage!$F$2:$G$21,2,FALSE),"")</f>
        <v/>
      </c>
      <c r="L297" s="6" t="str">
        <f>IF(Belegerfassung!H305&lt;&gt;"",Belegerfassung!H305,"")</f>
        <v/>
      </c>
      <c r="M297" t="str">
        <f>IFERROR(IF(Belegerfassung!E305&lt;&gt;"",VLOOKUP(Belegerfassung!E305,Abfrage!$L$2:$M$15,2,),""),"")</f>
        <v/>
      </c>
      <c r="N297" t="str">
        <f t="shared" si="13"/>
        <v/>
      </c>
      <c r="O297" t="str">
        <f t="shared" si="14"/>
        <v/>
      </c>
      <c r="P297" t="str">
        <f>IF(Belegerfassung!G305&lt;&gt;"",CONCATENATE(Belegerfassung!G305,".pdf"),"")</f>
        <v/>
      </c>
    </row>
    <row r="298" spans="1:16">
      <c r="A298" t="str">
        <f>IF(Belegerfassung!C306&lt;&gt;"",0,"")</f>
        <v/>
      </c>
      <c r="B298" t="str">
        <f>IFERROR(VLOOKUP(Belegerfassung!I306,Konten!A:D,2,FALSE),"")</f>
        <v/>
      </c>
      <c r="C298" t="str">
        <f>IF(A298&lt;&gt;"",TEXT(Belegerfassung!C306,"TT.MM.JJJJ"),"")</f>
        <v/>
      </c>
      <c r="D298" t="str">
        <f>IFERROR(VLOOKUP(Belegerfassung!A306,Abfrage!$E$2:$F$20,2,FALSE),"")</f>
        <v/>
      </c>
      <c r="E298" t="str">
        <f>IF(A298&lt;&gt;"",Belegerfassung!B306,"")</f>
        <v/>
      </c>
      <c r="F298" t="str">
        <f>IF(Belegerfassung!L306="","",IF(Belegerfassung!L306&lt;&gt;"",IF(Belegerfassung!L306&lt;&gt;"",IF(Belegerfassung!J306&lt;&gt;0,VLOOKUP(Belegerfassung!L306,Abfrage!$A$2:$C$19,2,),VLOOKUP(Belegerfassung!L306,Abfrage!$A$2:$C$19,3,)),"")))</f>
        <v/>
      </c>
      <c r="G298" t="str">
        <f t="shared" si="12"/>
        <v/>
      </c>
      <c r="H298" s="31" t="str">
        <f>IF(A298&lt;&gt;"",-Belegerfassung!J306+Belegerfassung!K306,"")</f>
        <v/>
      </c>
      <c r="I298" s="49" t="str">
        <f>IFERROR(IF(H298&lt;&gt;"",Belegerfassung!L306*100,""),IF(OR(Belegerfassung!L306="Leistung EU - Erlöse",Belegerfassung!L306="Lieferungen EU-Erlöse",Belegerfassung!L306="EUST",Belegerfassung!L306="Bauleistungen 20%")=TRUE,"",MID(Belegerfassung!L306,4,2)))</f>
        <v/>
      </c>
      <c r="J298" s="6" t="str">
        <f>IF(A298&lt;&gt;"",LEFT(Belegerfassung!D306,40),"")</f>
        <v/>
      </c>
      <c r="K298" t="str">
        <f>IF(A298&lt;&gt;"",VLOOKUP(D298,Abfrage!$F$2:$G$21,2,FALSE),"")</f>
        <v/>
      </c>
      <c r="L298" s="6" t="str">
        <f>IF(Belegerfassung!H306&lt;&gt;"",Belegerfassung!H306,"")</f>
        <v/>
      </c>
      <c r="M298" t="str">
        <f>IFERROR(IF(Belegerfassung!E306&lt;&gt;"",VLOOKUP(Belegerfassung!E306,Abfrage!$L$2:$M$15,2,),""),"")</f>
        <v/>
      </c>
      <c r="N298" t="str">
        <f t="shared" si="13"/>
        <v/>
      </c>
      <c r="O298" t="str">
        <f t="shared" si="14"/>
        <v/>
      </c>
      <c r="P298" t="str">
        <f>IF(Belegerfassung!G306&lt;&gt;"",CONCATENATE(Belegerfassung!G306,".pdf"),"")</f>
        <v/>
      </c>
    </row>
    <row r="299" spans="1:16">
      <c r="A299" t="str">
        <f>IF(Belegerfassung!C307&lt;&gt;"",0,"")</f>
        <v/>
      </c>
      <c r="B299" t="str">
        <f>IFERROR(VLOOKUP(Belegerfassung!I307,Konten!A:D,2,FALSE),"")</f>
        <v/>
      </c>
      <c r="C299" t="str">
        <f>IF(A299&lt;&gt;"",TEXT(Belegerfassung!C307,"TT.MM.JJJJ"),"")</f>
        <v/>
      </c>
      <c r="D299" t="str">
        <f>IFERROR(VLOOKUP(Belegerfassung!A307,Abfrage!$E$2:$F$20,2,FALSE),"")</f>
        <v/>
      </c>
      <c r="E299" t="str">
        <f>IF(A299&lt;&gt;"",Belegerfassung!B307,"")</f>
        <v/>
      </c>
      <c r="F299" t="str">
        <f>IF(Belegerfassung!L307="","",IF(Belegerfassung!L307&lt;&gt;"",IF(Belegerfassung!L307&lt;&gt;"",IF(Belegerfassung!J307&lt;&gt;0,VLOOKUP(Belegerfassung!L307,Abfrage!$A$2:$C$19,2,),VLOOKUP(Belegerfassung!L307,Abfrage!$A$2:$C$19,3,)),"")))</f>
        <v/>
      </c>
      <c r="G299" t="str">
        <f t="shared" si="12"/>
        <v/>
      </c>
      <c r="H299" s="31" t="str">
        <f>IF(A299&lt;&gt;"",-Belegerfassung!J307+Belegerfassung!K307,"")</f>
        <v/>
      </c>
      <c r="I299" s="49" t="str">
        <f>IFERROR(IF(H299&lt;&gt;"",Belegerfassung!L307*100,""),IF(OR(Belegerfassung!L307="Leistung EU - Erlöse",Belegerfassung!L307="Lieferungen EU-Erlöse",Belegerfassung!L307="EUST",Belegerfassung!L307="Bauleistungen 20%")=TRUE,"",MID(Belegerfassung!L307,4,2)))</f>
        <v/>
      </c>
      <c r="J299" s="6" t="str">
        <f>IF(A299&lt;&gt;"",LEFT(Belegerfassung!D307,40),"")</f>
        <v/>
      </c>
      <c r="K299" t="str">
        <f>IF(A299&lt;&gt;"",VLOOKUP(D299,Abfrage!$F$2:$G$21,2,FALSE),"")</f>
        <v/>
      </c>
      <c r="L299" s="6" t="str">
        <f>IF(Belegerfassung!H307&lt;&gt;"",Belegerfassung!H307,"")</f>
        <v/>
      </c>
      <c r="M299" t="str">
        <f>IFERROR(IF(Belegerfassung!E307&lt;&gt;"",VLOOKUP(Belegerfassung!E307,Abfrage!$L$2:$M$15,2,),""),"")</f>
        <v/>
      </c>
      <c r="N299" t="str">
        <f t="shared" si="13"/>
        <v/>
      </c>
      <c r="O299" t="str">
        <f t="shared" si="14"/>
        <v/>
      </c>
      <c r="P299" t="str">
        <f>IF(Belegerfassung!G307&lt;&gt;"",CONCATENATE(Belegerfassung!G307,".pdf"),"")</f>
        <v/>
      </c>
    </row>
    <row r="300" spans="1:16">
      <c r="A300" t="str">
        <f>IF(Belegerfassung!C308&lt;&gt;"",0,"")</f>
        <v/>
      </c>
      <c r="B300" t="str">
        <f>IFERROR(VLOOKUP(Belegerfassung!I308,Konten!A:D,2,FALSE),"")</f>
        <v/>
      </c>
      <c r="C300" t="str">
        <f>IF(A300&lt;&gt;"",TEXT(Belegerfassung!C308,"TT.MM.JJJJ"),"")</f>
        <v/>
      </c>
      <c r="D300" t="str">
        <f>IFERROR(VLOOKUP(Belegerfassung!A308,Abfrage!$E$2:$F$20,2,FALSE),"")</f>
        <v/>
      </c>
      <c r="E300" t="str">
        <f>IF(A300&lt;&gt;"",Belegerfassung!B308,"")</f>
        <v/>
      </c>
      <c r="F300" t="str">
        <f>IF(Belegerfassung!L308="","",IF(Belegerfassung!L308&lt;&gt;"",IF(Belegerfassung!L308&lt;&gt;"",IF(Belegerfassung!J308&lt;&gt;0,VLOOKUP(Belegerfassung!L308,Abfrage!$A$2:$C$19,2,),VLOOKUP(Belegerfassung!L308,Abfrage!$A$2:$C$19,3,)),"")))</f>
        <v/>
      </c>
      <c r="G300" t="str">
        <f t="shared" si="12"/>
        <v/>
      </c>
      <c r="H300" s="31" t="str">
        <f>IF(A300&lt;&gt;"",-Belegerfassung!J308+Belegerfassung!K308,"")</f>
        <v/>
      </c>
      <c r="I300" s="49" t="str">
        <f>IFERROR(IF(H300&lt;&gt;"",Belegerfassung!L308*100,""),IF(OR(Belegerfassung!L308="Leistung EU - Erlöse",Belegerfassung!L308="Lieferungen EU-Erlöse",Belegerfassung!L308="EUST",Belegerfassung!L308="Bauleistungen 20%")=TRUE,"",MID(Belegerfassung!L308,4,2)))</f>
        <v/>
      </c>
      <c r="J300" s="6" t="str">
        <f>IF(A300&lt;&gt;"",LEFT(Belegerfassung!D308,40),"")</f>
        <v/>
      </c>
      <c r="K300" t="str">
        <f>IF(A300&lt;&gt;"",VLOOKUP(D300,Abfrage!$F$2:$G$21,2,FALSE),"")</f>
        <v/>
      </c>
      <c r="L300" s="6" t="str">
        <f>IF(Belegerfassung!H308&lt;&gt;"",Belegerfassung!H308,"")</f>
        <v/>
      </c>
      <c r="M300" t="str">
        <f>IFERROR(IF(Belegerfassung!E308&lt;&gt;"",VLOOKUP(Belegerfassung!E308,Abfrage!$L$2:$M$15,2,),""),"")</f>
        <v/>
      </c>
      <c r="N300" t="str">
        <f t="shared" si="13"/>
        <v/>
      </c>
      <c r="O300" t="str">
        <f t="shared" si="14"/>
        <v/>
      </c>
      <c r="P300" t="str">
        <f>IF(Belegerfassung!G308&lt;&gt;"",CONCATENATE(Belegerfassung!G308,".pdf"),"")</f>
        <v/>
      </c>
    </row>
    <row r="301" spans="1:16">
      <c r="A301" t="str">
        <f>IF(Belegerfassung!C309&lt;&gt;"",0,"")</f>
        <v/>
      </c>
      <c r="B301" t="str">
        <f>IFERROR(VLOOKUP(Belegerfassung!I309,Konten!A:D,2,FALSE),"")</f>
        <v/>
      </c>
      <c r="C301" t="str">
        <f>IF(A301&lt;&gt;"",TEXT(Belegerfassung!C309,"TT.MM.JJJJ"),"")</f>
        <v/>
      </c>
      <c r="D301" t="str">
        <f>IFERROR(VLOOKUP(Belegerfassung!A309,Abfrage!$E$2:$F$20,2,FALSE),"")</f>
        <v/>
      </c>
      <c r="E301" t="str">
        <f>IF(A301&lt;&gt;"",Belegerfassung!B309,"")</f>
        <v/>
      </c>
      <c r="F301" t="str">
        <f>IF(Belegerfassung!L309="","",IF(Belegerfassung!L309&lt;&gt;"",IF(Belegerfassung!L309&lt;&gt;"",IF(Belegerfassung!J309&lt;&gt;0,VLOOKUP(Belegerfassung!L309,Abfrage!$A$2:$C$19,2,),VLOOKUP(Belegerfassung!L309,Abfrage!$A$2:$C$19,3,)),"")))</f>
        <v/>
      </c>
      <c r="G301" t="str">
        <f t="shared" si="12"/>
        <v/>
      </c>
      <c r="H301" s="31" t="str">
        <f>IF(A301&lt;&gt;"",-Belegerfassung!J309+Belegerfassung!K309,"")</f>
        <v/>
      </c>
      <c r="I301" s="49" t="str">
        <f>IFERROR(IF(H301&lt;&gt;"",Belegerfassung!L309*100,""),IF(OR(Belegerfassung!L309="Leistung EU - Erlöse",Belegerfassung!L309="Lieferungen EU-Erlöse",Belegerfassung!L309="EUST",Belegerfassung!L309="Bauleistungen 20%")=TRUE,"",MID(Belegerfassung!L309,4,2)))</f>
        <v/>
      </c>
      <c r="J301" s="6" t="str">
        <f>IF(A301&lt;&gt;"",LEFT(Belegerfassung!D309,40),"")</f>
        <v/>
      </c>
      <c r="K301" t="str">
        <f>IF(A301&lt;&gt;"",VLOOKUP(D301,Abfrage!$F$2:$G$21,2,FALSE),"")</f>
        <v/>
      </c>
      <c r="L301" s="6" t="str">
        <f>IF(Belegerfassung!H309&lt;&gt;"",Belegerfassung!H309,"")</f>
        <v/>
      </c>
      <c r="M301" t="str">
        <f>IFERROR(IF(Belegerfassung!E309&lt;&gt;"",VLOOKUP(Belegerfassung!E309,Abfrage!$L$2:$M$15,2,),""),"")</f>
        <v/>
      </c>
      <c r="N301" t="str">
        <f t="shared" si="13"/>
        <v/>
      </c>
      <c r="O301" t="str">
        <f t="shared" si="14"/>
        <v/>
      </c>
      <c r="P301" t="str">
        <f>IF(Belegerfassung!G309&lt;&gt;"",CONCATENATE(Belegerfassung!G309,".pdf"),"")</f>
        <v/>
      </c>
    </row>
    <row r="302" spans="1:16">
      <c r="A302" t="str">
        <f>IF(Belegerfassung!C310&lt;&gt;"",0,"")</f>
        <v/>
      </c>
      <c r="B302" t="str">
        <f>IFERROR(VLOOKUP(Belegerfassung!I310,Konten!A:D,2,FALSE),"")</f>
        <v/>
      </c>
      <c r="C302" t="str">
        <f>IF(A302&lt;&gt;"",TEXT(Belegerfassung!C310,"TT.MM.JJJJ"),"")</f>
        <v/>
      </c>
      <c r="D302" t="str">
        <f>IFERROR(VLOOKUP(Belegerfassung!A310,Abfrage!$E$2:$F$20,2,FALSE),"")</f>
        <v/>
      </c>
      <c r="E302" t="str">
        <f>IF(A302&lt;&gt;"",Belegerfassung!B310,"")</f>
        <v/>
      </c>
      <c r="F302" t="str">
        <f>IF(Belegerfassung!L310="","",IF(Belegerfassung!L310&lt;&gt;"",IF(Belegerfassung!L310&lt;&gt;"",IF(Belegerfassung!J310&lt;&gt;0,VLOOKUP(Belegerfassung!L310,Abfrage!$A$2:$C$19,2,),VLOOKUP(Belegerfassung!L310,Abfrage!$A$2:$C$19,3,)),"")))</f>
        <v/>
      </c>
      <c r="G302" t="str">
        <f t="shared" si="12"/>
        <v/>
      </c>
      <c r="H302" s="31" t="str">
        <f>IF(A302&lt;&gt;"",-Belegerfassung!J310+Belegerfassung!K310,"")</f>
        <v/>
      </c>
      <c r="I302" s="49" t="str">
        <f>IFERROR(IF(H302&lt;&gt;"",Belegerfassung!L310*100,""),IF(OR(Belegerfassung!L310="Leistung EU - Erlöse",Belegerfassung!L310="Lieferungen EU-Erlöse",Belegerfassung!L310="EUST",Belegerfassung!L310="Bauleistungen 20%")=TRUE,"",MID(Belegerfassung!L310,4,2)))</f>
        <v/>
      </c>
      <c r="J302" s="6" t="str">
        <f>IF(A302&lt;&gt;"",LEFT(Belegerfassung!D310,40),"")</f>
        <v/>
      </c>
      <c r="K302" t="str">
        <f>IF(A302&lt;&gt;"",VLOOKUP(D302,Abfrage!$F$2:$G$21,2,FALSE),"")</f>
        <v/>
      </c>
      <c r="L302" s="6" t="str">
        <f>IF(Belegerfassung!H310&lt;&gt;"",Belegerfassung!H310,"")</f>
        <v/>
      </c>
      <c r="M302" t="str">
        <f>IFERROR(IF(Belegerfassung!E310&lt;&gt;"",VLOOKUP(Belegerfassung!E310,Abfrage!$L$2:$M$15,2,),""),"")</f>
        <v/>
      </c>
      <c r="N302" t="str">
        <f t="shared" si="13"/>
        <v/>
      </c>
      <c r="O302" t="str">
        <f t="shared" si="14"/>
        <v/>
      </c>
      <c r="P302" t="str">
        <f>IF(Belegerfassung!G310&lt;&gt;"",CONCATENATE(Belegerfassung!G310,".pdf"),"")</f>
        <v/>
      </c>
    </row>
    <row r="303" spans="1:16">
      <c r="A303" t="str">
        <f>IF(Belegerfassung!C311&lt;&gt;"",0,"")</f>
        <v/>
      </c>
      <c r="B303" t="str">
        <f>IFERROR(VLOOKUP(Belegerfassung!I311,Konten!A:D,2,FALSE),"")</f>
        <v/>
      </c>
      <c r="C303" t="str">
        <f>IF(A303&lt;&gt;"",TEXT(Belegerfassung!C311,"TT.MM.JJJJ"),"")</f>
        <v/>
      </c>
      <c r="D303" t="str">
        <f>IFERROR(VLOOKUP(Belegerfassung!A311,Abfrage!$E$2:$F$20,2,FALSE),"")</f>
        <v/>
      </c>
      <c r="E303" t="str">
        <f>IF(A303&lt;&gt;"",Belegerfassung!B311,"")</f>
        <v/>
      </c>
      <c r="F303" t="str">
        <f>IF(Belegerfassung!L311="","",IF(Belegerfassung!L311&lt;&gt;"",IF(Belegerfassung!L311&lt;&gt;"",IF(Belegerfassung!J311&lt;&gt;0,VLOOKUP(Belegerfassung!L311,Abfrage!$A$2:$C$19,2,),VLOOKUP(Belegerfassung!L311,Abfrage!$A$2:$C$19,3,)),"")))</f>
        <v/>
      </c>
      <c r="G303" t="str">
        <f t="shared" si="12"/>
        <v/>
      </c>
      <c r="H303" s="31" t="str">
        <f>IF(A303&lt;&gt;"",-Belegerfassung!J311+Belegerfassung!K311,"")</f>
        <v/>
      </c>
      <c r="I303" s="49" t="str">
        <f>IFERROR(IF(H303&lt;&gt;"",Belegerfassung!L311*100,""),IF(OR(Belegerfassung!L311="Leistung EU - Erlöse",Belegerfassung!L311="Lieferungen EU-Erlöse",Belegerfassung!L311="EUST",Belegerfassung!L311="Bauleistungen 20%")=TRUE,"",MID(Belegerfassung!L311,4,2)))</f>
        <v/>
      </c>
      <c r="J303" s="6" t="str">
        <f>IF(A303&lt;&gt;"",LEFT(Belegerfassung!D311,40),"")</f>
        <v/>
      </c>
      <c r="K303" t="str">
        <f>IF(A303&lt;&gt;"",VLOOKUP(D303,Abfrage!$F$2:$G$21,2,FALSE),"")</f>
        <v/>
      </c>
      <c r="L303" s="6" t="str">
        <f>IF(Belegerfassung!H311&lt;&gt;"",Belegerfassung!H311,"")</f>
        <v/>
      </c>
      <c r="M303" t="str">
        <f>IFERROR(IF(Belegerfassung!E311&lt;&gt;"",VLOOKUP(Belegerfassung!E311,Abfrage!$L$2:$M$15,2,),""),"")</f>
        <v/>
      </c>
      <c r="N303" t="str">
        <f t="shared" si="13"/>
        <v/>
      </c>
      <c r="O303" t="str">
        <f t="shared" si="14"/>
        <v/>
      </c>
      <c r="P303" t="str">
        <f>IF(Belegerfassung!G311&lt;&gt;"",CONCATENATE(Belegerfassung!G311,".pdf"),"")</f>
        <v/>
      </c>
    </row>
    <row r="304" spans="1:16">
      <c r="A304" t="str">
        <f>IF(Belegerfassung!C312&lt;&gt;"",0,"")</f>
        <v/>
      </c>
      <c r="B304" t="str">
        <f>IFERROR(VLOOKUP(Belegerfassung!I312,Konten!A:D,2,FALSE),"")</f>
        <v/>
      </c>
      <c r="C304" t="str">
        <f>IF(A304&lt;&gt;"",TEXT(Belegerfassung!C312,"TT.MM.JJJJ"),"")</f>
        <v/>
      </c>
      <c r="D304" t="str">
        <f>IFERROR(VLOOKUP(Belegerfassung!A312,Abfrage!$E$2:$F$20,2,FALSE),"")</f>
        <v/>
      </c>
      <c r="E304" t="str">
        <f>IF(A304&lt;&gt;"",Belegerfassung!B312,"")</f>
        <v/>
      </c>
      <c r="F304" t="str">
        <f>IF(Belegerfassung!L312="","",IF(Belegerfassung!L312&lt;&gt;"",IF(Belegerfassung!L312&lt;&gt;"",IF(Belegerfassung!J312&lt;&gt;0,VLOOKUP(Belegerfassung!L312,Abfrage!$A$2:$C$19,2,),VLOOKUP(Belegerfassung!L312,Abfrage!$A$2:$C$19,3,)),"")))</f>
        <v/>
      </c>
      <c r="G304" t="str">
        <f t="shared" si="12"/>
        <v/>
      </c>
      <c r="H304" s="31" t="str">
        <f>IF(A304&lt;&gt;"",-Belegerfassung!J312+Belegerfassung!K312,"")</f>
        <v/>
      </c>
      <c r="I304" s="49" t="str">
        <f>IFERROR(IF(H304&lt;&gt;"",Belegerfassung!L312*100,""),IF(OR(Belegerfassung!L312="Leistung EU - Erlöse",Belegerfassung!L312="Lieferungen EU-Erlöse",Belegerfassung!L312="EUST",Belegerfassung!L312="Bauleistungen 20%")=TRUE,"",MID(Belegerfassung!L312,4,2)))</f>
        <v/>
      </c>
      <c r="J304" s="6" t="str">
        <f>IF(A304&lt;&gt;"",LEFT(Belegerfassung!D312,40),"")</f>
        <v/>
      </c>
      <c r="K304" t="str">
        <f>IF(A304&lt;&gt;"",VLOOKUP(D304,Abfrage!$F$2:$G$21,2,FALSE),"")</f>
        <v/>
      </c>
      <c r="L304" s="6" t="str">
        <f>IF(Belegerfassung!H312&lt;&gt;"",Belegerfassung!H312,"")</f>
        <v/>
      </c>
      <c r="M304" t="str">
        <f>IFERROR(IF(Belegerfassung!E312&lt;&gt;"",VLOOKUP(Belegerfassung!E312,Abfrage!$L$2:$M$15,2,),""),"")</f>
        <v/>
      </c>
      <c r="N304" t="str">
        <f t="shared" si="13"/>
        <v/>
      </c>
      <c r="O304" t="str">
        <f t="shared" si="14"/>
        <v/>
      </c>
      <c r="P304" t="str">
        <f>IF(Belegerfassung!G312&lt;&gt;"",CONCATENATE(Belegerfassung!G312,".pdf"),"")</f>
        <v/>
      </c>
    </row>
    <row r="305" spans="1:16">
      <c r="A305" t="str">
        <f>IF(Belegerfassung!C313&lt;&gt;"",0,"")</f>
        <v/>
      </c>
      <c r="B305" t="str">
        <f>IFERROR(VLOOKUP(Belegerfassung!I313,Konten!A:D,2,FALSE),"")</f>
        <v/>
      </c>
      <c r="C305" t="str">
        <f>IF(A305&lt;&gt;"",TEXT(Belegerfassung!C313,"TT.MM.JJJJ"),"")</f>
        <v/>
      </c>
      <c r="D305" t="str">
        <f>IFERROR(VLOOKUP(Belegerfassung!A313,Abfrage!$E$2:$F$20,2,FALSE),"")</f>
        <v/>
      </c>
      <c r="E305" t="str">
        <f>IF(A305&lt;&gt;"",Belegerfassung!B313,"")</f>
        <v/>
      </c>
      <c r="F305" t="str">
        <f>IF(Belegerfassung!L313="","",IF(Belegerfassung!L313&lt;&gt;"",IF(Belegerfassung!L313&lt;&gt;"",IF(Belegerfassung!J313&lt;&gt;0,VLOOKUP(Belegerfassung!L313,Abfrage!$A$2:$C$19,2,),VLOOKUP(Belegerfassung!L313,Abfrage!$A$2:$C$19,3,)),"")))</f>
        <v/>
      </c>
      <c r="G305" t="str">
        <f t="shared" si="12"/>
        <v/>
      </c>
      <c r="H305" s="31" t="str">
        <f>IF(A305&lt;&gt;"",-Belegerfassung!J313+Belegerfassung!K313,"")</f>
        <v/>
      </c>
      <c r="I305" s="49" t="str">
        <f>IFERROR(IF(H305&lt;&gt;"",Belegerfassung!L313*100,""),IF(OR(Belegerfassung!L313="Leistung EU - Erlöse",Belegerfassung!L313="Lieferungen EU-Erlöse",Belegerfassung!L313="EUST",Belegerfassung!L313="Bauleistungen 20%")=TRUE,"",MID(Belegerfassung!L313,4,2)))</f>
        <v/>
      </c>
      <c r="J305" s="6" t="str">
        <f>IF(A305&lt;&gt;"",LEFT(Belegerfassung!D313,40),"")</f>
        <v/>
      </c>
      <c r="K305" t="str">
        <f>IF(A305&lt;&gt;"",VLOOKUP(D305,Abfrage!$F$2:$G$21,2,FALSE),"")</f>
        <v/>
      </c>
      <c r="L305" s="6" t="str">
        <f>IF(Belegerfassung!H313&lt;&gt;"",Belegerfassung!H313,"")</f>
        <v/>
      </c>
      <c r="M305" t="str">
        <f>IFERROR(IF(Belegerfassung!E313&lt;&gt;"",VLOOKUP(Belegerfassung!E313,Abfrage!$L$2:$M$15,2,),""),"")</f>
        <v/>
      </c>
      <c r="N305" t="str">
        <f t="shared" si="13"/>
        <v/>
      </c>
      <c r="O305" t="str">
        <f t="shared" si="14"/>
        <v/>
      </c>
      <c r="P305" t="str">
        <f>IF(Belegerfassung!G313&lt;&gt;"",CONCATENATE(Belegerfassung!G313,".pdf"),"")</f>
        <v/>
      </c>
    </row>
    <row r="306" spans="1:16">
      <c r="A306" t="str">
        <f>IF(Belegerfassung!C314&lt;&gt;"",0,"")</f>
        <v/>
      </c>
      <c r="B306" t="str">
        <f>IFERROR(VLOOKUP(Belegerfassung!I314,Konten!A:D,2,FALSE),"")</f>
        <v/>
      </c>
      <c r="C306" t="str">
        <f>IF(A306&lt;&gt;"",TEXT(Belegerfassung!C314,"TT.MM.JJJJ"),"")</f>
        <v/>
      </c>
      <c r="D306" t="str">
        <f>IFERROR(VLOOKUP(Belegerfassung!A314,Abfrage!$E$2:$F$20,2,FALSE),"")</f>
        <v/>
      </c>
      <c r="E306" t="str">
        <f>IF(A306&lt;&gt;"",Belegerfassung!B314,"")</f>
        <v/>
      </c>
      <c r="F306" t="str">
        <f>IF(Belegerfassung!L314="","",IF(Belegerfassung!L314&lt;&gt;"",IF(Belegerfassung!L314&lt;&gt;"",IF(Belegerfassung!J314&lt;&gt;0,VLOOKUP(Belegerfassung!L314,Abfrage!$A$2:$C$19,2,),VLOOKUP(Belegerfassung!L314,Abfrage!$A$2:$C$19,3,)),"")))</f>
        <v/>
      </c>
      <c r="G306" t="str">
        <f t="shared" si="12"/>
        <v/>
      </c>
      <c r="H306" s="31" t="str">
        <f>IF(A306&lt;&gt;"",-Belegerfassung!J314+Belegerfassung!K314,"")</f>
        <v/>
      </c>
      <c r="I306" s="49" t="str">
        <f>IFERROR(IF(H306&lt;&gt;"",Belegerfassung!L314*100,""),IF(OR(Belegerfassung!L314="Leistung EU - Erlöse",Belegerfassung!L314="Lieferungen EU-Erlöse",Belegerfassung!L314="EUST",Belegerfassung!L314="Bauleistungen 20%")=TRUE,"",MID(Belegerfassung!L314,4,2)))</f>
        <v/>
      </c>
      <c r="J306" s="6" t="str">
        <f>IF(A306&lt;&gt;"",LEFT(Belegerfassung!D314,40),"")</f>
        <v/>
      </c>
      <c r="K306" t="str">
        <f>IF(A306&lt;&gt;"",VLOOKUP(D306,Abfrage!$F$2:$G$21,2,FALSE),"")</f>
        <v/>
      </c>
      <c r="L306" s="6" t="str">
        <f>IF(Belegerfassung!H314&lt;&gt;"",Belegerfassung!H314,"")</f>
        <v/>
      </c>
      <c r="M306" t="str">
        <f>IFERROR(IF(Belegerfassung!E314&lt;&gt;"",VLOOKUP(Belegerfassung!E314,Abfrage!$L$2:$M$15,2,),""),"")</f>
        <v/>
      </c>
      <c r="N306" t="str">
        <f t="shared" si="13"/>
        <v/>
      </c>
      <c r="O306" t="str">
        <f t="shared" si="14"/>
        <v/>
      </c>
      <c r="P306" t="str">
        <f>IF(Belegerfassung!G314&lt;&gt;"",CONCATENATE(Belegerfassung!G314,".pdf"),"")</f>
        <v/>
      </c>
    </row>
    <row r="307" spans="1:16">
      <c r="A307" t="str">
        <f>IF(Belegerfassung!C315&lt;&gt;"",0,"")</f>
        <v/>
      </c>
      <c r="B307" t="str">
        <f>IFERROR(VLOOKUP(Belegerfassung!I315,Konten!A:D,2,FALSE),"")</f>
        <v/>
      </c>
      <c r="C307" t="str">
        <f>IF(A307&lt;&gt;"",TEXT(Belegerfassung!C315,"TT.MM.JJJJ"),"")</f>
        <v/>
      </c>
      <c r="D307" t="str">
        <f>IFERROR(VLOOKUP(Belegerfassung!A315,Abfrage!$E$2:$F$20,2,FALSE),"")</f>
        <v/>
      </c>
      <c r="E307" t="str">
        <f>IF(A307&lt;&gt;"",Belegerfassung!B315,"")</f>
        <v/>
      </c>
      <c r="F307" t="str">
        <f>IF(Belegerfassung!L315="","",IF(Belegerfassung!L315&lt;&gt;"",IF(Belegerfassung!L315&lt;&gt;"",IF(Belegerfassung!J315&lt;&gt;0,VLOOKUP(Belegerfassung!L315,Abfrage!$A$2:$C$19,2,),VLOOKUP(Belegerfassung!L315,Abfrage!$A$2:$C$19,3,)),"")))</f>
        <v/>
      </c>
      <c r="G307" t="str">
        <f t="shared" si="12"/>
        <v/>
      </c>
      <c r="H307" s="31" t="str">
        <f>IF(A307&lt;&gt;"",-Belegerfassung!J315+Belegerfassung!K315,"")</f>
        <v/>
      </c>
      <c r="I307" s="49" t="str">
        <f>IFERROR(IF(H307&lt;&gt;"",Belegerfassung!L315*100,""),IF(OR(Belegerfassung!L315="Leistung EU - Erlöse",Belegerfassung!L315="Lieferungen EU-Erlöse",Belegerfassung!L315="EUST",Belegerfassung!L315="Bauleistungen 20%")=TRUE,"",MID(Belegerfassung!L315,4,2)))</f>
        <v/>
      </c>
      <c r="J307" s="6" t="str">
        <f>IF(A307&lt;&gt;"",LEFT(Belegerfassung!D315,40),"")</f>
        <v/>
      </c>
      <c r="K307" t="str">
        <f>IF(A307&lt;&gt;"",VLOOKUP(D307,Abfrage!$F$2:$G$21,2,FALSE),"")</f>
        <v/>
      </c>
      <c r="L307" s="6" t="str">
        <f>IF(Belegerfassung!H315&lt;&gt;"",Belegerfassung!H315,"")</f>
        <v/>
      </c>
      <c r="M307" t="str">
        <f>IFERROR(IF(Belegerfassung!E315&lt;&gt;"",VLOOKUP(Belegerfassung!E315,Abfrage!$L$2:$M$15,2,),""),"")</f>
        <v/>
      </c>
      <c r="N307" t="str">
        <f t="shared" si="13"/>
        <v/>
      </c>
      <c r="O307" t="str">
        <f t="shared" si="14"/>
        <v/>
      </c>
      <c r="P307" t="str">
        <f>IF(Belegerfassung!G315&lt;&gt;"",CONCATENATE(Belegerfassung!G315,".pdf"),"")</f>
        <v/>
      </c>
    </row>
    <row r="308" spans="1:16">
      <c r="A308" t="str">
        <f>IF(Belegerfassung!C316&lt;&gt;"",0,"")</f>
        <v/>
      </c>
      <c r="B308" t="str">
        <f>IFERROR(VLOOKUP(Belegerfassung!I316,Konten!A:D,2,FALSE),"")</f>
        <v/>
      </c>
      <c r="C308" t="str">
        <f>IF(A308&lt;&gt;"",TEXT(Belegerfassung!C316,"TT.MM.JJJJ"),"")</f>
        <v/>
      </c>
      <c r="D308" t="str">
        <f>IFERROR(VLOOKUP(Belegerfassung!A316,Abfrage!$E$2:$F$20,2,FALSE),"")</f>
        <v/>
      </c>
      <c r="E308" t="str">
        <f>IF(A308&lt;&gt;"",Belegerfassung!B316,"")</f>
        <v/>
      </c>
      <c r="F308" t="str">
        <f>IF(Belegerfassung!L316="","",IF(Belegerfassung!L316&lt;&gt;"",IF(Belegerfassung!L316&lt;&gt;"",IF(Belegerfassung!J316&lt;&gt;0,VLOOKUP(Belegerfassung!L316,Abfrage!$A$2:$C$19,2,),VLOOKUP(Belegerfassung!L316,Abfrage!$A$2:$C$19,3,)),"")))</f>
        <v/>
      </c>
      <c r="G308" t="str">
        <f t="shared" si="12"/>
        <v/>
      </c>
      <c r="H308" s="31" t="str">
        <f>IF(A308&lt;&gt;"",-Belegerfassung!J316+Belegerfassung!K316,"")</f>
        <v/>
      </c>
      <c r="I308" s="49" t="str">
        <f>IFERROR(IF(H308&lt;&gt;"",Belegerfassung!L316*100,""),IF(OR(Belegerfassung!L316="Leistung EU - Erlöse",Belegerfassung!L316="Lieferungen EU-Erlöse",Belegerfassung!L316="EUST",Belegerfassung!L316="Bauleistungen 20%")=TRUE,"",MID(Belegerfassung!L316,4,2)))</f>
        <v/>
      </c>
      <c r="J308" s="6" t="str">
        <f>IF(A308&lt;&gt;"",LEFT(Belegerfassung!D316,40),"")</f>
        <v/>
      </c>
      <c r="K308" t="str">
        <f>IF(A308&lt;&gt;"",VLOOKUP(D308,Abfrage!$F$2:$G$21,2,FALSE),"")</f>
        <v/>
      </c>
      <c r="L308" s="6" t="str">
        <f>IF(Belegerfassung!H316&lt;&gt;"",Belegerfassung!H316,"")</f>
        <v/>
      </c>
      <c r="M308" t="str">
        <f>IFERROR(IF(Belegerfassung!E316&lt;&gt;"",VLOOKUP(Belegerfassung!E316,Abfrage!$L$2:$M$15,2,),""),"")</f>
        <v/>
      </c>
      <c r="N308" t="str">
        <f t="shared" si="13"/>
        <v/>
      </c>
      <c r="O308" t="str">
        <f t="shared" si="14"/>
        <v/>
      </c>
      <c r="P308" t="str">
        <f>IF(Belegerfassung!G316&lt;&gt;"",CONCATENATE(Belegerfassung!G316,".pdf"),"")</f>
        <v/>
      </c>
    </row>
    <row r="309" spans="1:16">
      <c r="A309" t="str">
        <f>IF(Belegerfassung!C317&lt;&gt;"",0,"")</f>
        <v/>
      </c>
      <c r="B309" t="str">
        <f>IFERROR(VLOOKUP(Belegerfassung!I317,Konten!A:D,2,FALSE),"")</f>
        <v/>
      </c>
      <c r="C309" t="str">
        <f>IF(A309&lt;&gt;"",TEXT(Belegerfassung!C317,"TT.MM.JJJJ"),"")</f>
        <v/>
      </c>
      <c r="D309" t="str">
        <f>IFERROR(VLOOKUP(Belegerfassung!A317,Abfrage!$E$2:$F$20,2,FALSE),"")</f>
        <v/>
      </c>
      <c r="E309" t="str">
        <f>IF(A309&lt;&gt;"",Belegerfassung!B317,"")</f>
        <v/>
      </c>
      <c r="F309" t="str">
        <f>IF(Belegerfassung!L317="","",IF(Belegerfassung!L317&lt;&gt;"",IF(Belegerfassung!L317&lt;&gt;"",IF(Belegerfassung!J317&lt;&gt;0,VLOOKUP(Belegerfassung!L317,Abfrage!$A$2:$C$19,2,),VLOOKUP(Belegerfassung!L317,Abfrage!$A$2:$C$19,3,)),"")))</f>
        <v/>
      </c>
      <c r="G309" t="str">
        <f t="shared" si="12"/>
        <v/>
      </c>
      <c r="H309" s="31" t="str">
        <f>IF(A309&lt;&gt;"",-Belegerfassung!J317+Belegerfassung!K317,"")</f>
        <v/>
      </c>
      <c r="I309" s="49" t="str">
        <f>IFERROR(IF(H309&lt;&gt;"",Belegerfassung!L317*100,""),IF(OR(Belegerfassung!L317="Leistung EU - Erlöse",Belegerfassung!L317="Lieferungen EU-Erlöse",Belegerfassung!L317="EUST",Belegerfassung!L317="Bauleistungen 20%")=TRUE,"",MID(Belegerfassung!L317,4,2)))</f>
        <v/>
      </c>
      <c r="J309" s="6" t="str">
        <f>IF(A309&lt;&gt;"",LEFT(Belegerfassung!D317,40),"")</f>
        <v/>
      </c>
      <c r="K309" t="str">
        <f>IF(A309&lt;&gt;"",VLOOKUP(D309,Abfrage!$F$2:$G$21,2,FALSE),"")</f>
        <v/>
      </c>
      <c r="L309" s="6" t="str">
        <f>IF(Belegerfassung!H317&lt;&gt;"",Belegerfassung!H317,"")</f>
        <v/>
      </c>
      <c r="M309" t="str">
        <f>IFERROR(IF(Belegerfassung!E317&lt;&gt;"",VLOOKUP(Belegerfassung!E317,Abfrage!$L$2:$M$15,2,),""),"")</f>
        <v/>
      </c>
      <c r="N309" t="str">
        <f t="shared" si="13"/>
        <v/>
      </c>
      <c r="O309" t="str">
        <f t="shared" si="14"/>
        <v/>
      </c>
      <c r="P309" t="str">
        <f>IF(Belegerfassung!G317&lt;&gt;"",CONCATENATE(Belegerfassung!G317,".pdf"),"")</f>
        <v/>
      </c>
    </row>
    <row r="310" spans="1:16">
      <c r="A310" t="str">
        <f>IF(Belegerfassung!C318&lt;&gt;"",0,"")</f>
        <v/>
      </c>
      <c r="B310" t="str">
        <f>IFERROR(VLOOKUP(Belegerfassung!I318,Konten!A:D,2,FALSE),"")</f>
        <v/>
      </c>
      <c r="C310" t="str">
        <f>IF(A310&lt;&gt;"",TEXT(Belegerfassung!C318,"TT.MM.JJJJ"),"")</f>
        <v/>
      </c>
      <c r="D310" t="str">
        <f>IFERROR(VLOOKUP(Belegerfassung!A318,Abfrage!$E$2:$F$20,2,FALSE),"")</f>
        <v/>
      </c>
      <c r="E310" t="str">
        <f>IF(A310&lt;&gt;"",Belegerfassung!B318,"")</f>
        <v/>
      </c>
      <c r="F310" t="str">
        <f>IF(Belegerfassung!L318="","",IF(Belegerfassung!L318&lt;&gt;"",IF(Belegerfassung!L318&lt;&gt;"",IF(Belegerfassung!J318&lt;&gt;0,VLOOKUP(Belegerfassung!L318,Abfrage!$A$2:$C$19,2,),VLOOKUP(Belegerfassung!L318,Abfrage!$A$2:$C$19,3,)),"")))</f>
        <v/>
      </c>
      <c r="G310" t="str">
        <f t="shared" si="12"/>
        <v/>
      </c>
      <c r="H310" s="31" t="str">
        <f>IF(A310&lt;&gt;"",-Belegerfassung!J318+Belegerfassung!K318,"")</f>
        <v/>
      </c>
      <c r="I310" s="49" t="str">
        <f>IFERROR(IF(H310&lt;&gt;"",Belegerfassung!L318*100,""),IF(OR(Belegerfassung!L318="Leistung EU - Erlöse",Belegerfassung!L318="Lieferungen EU-Erlöse",Belegerfassung!L318="EUST",Belegerfassung!L318="Bauleistungen 20%")=TRUE,"",MID(Belegerfassung!L318,4,2)))</f>
        <v/>
      </c>
      <c r="J310" s="6" t="str">
        <f>IF(A310&lt;&gt;"",LEFT(Belegerfassung!D318,40),"")</f>
        <v/>
      </c>
      <c r="K310" t="str">
        <f>IF(A310&lt;&gt;"",VLOOKUP(D310,Abfrage!$F$2:$G$21,2,FALSE),"")</f>
        <v/>
      </c>
      <c r="L310" s="6" t="str">
        <f>IF(Belegerfassung!H318&lt;&gt;"",Belegerfassung!H318,"")</f>
        <v/>
      </c>
      <c r="M310" t="str">
        <f>IFERROR(IF(Belegerfassung!E318&lt;&gt;"",VLOOKUP(Belegerfassung!E318,Abfrage!$L$2:$M$15,2,),""),"")</f>
        <v/>
      </c>
      <c r="N310" t="str">
        <f t="shared" si="13"/>
        <v/>
      </c>
      <c r="O310" t="str">
        <f t="shared" si="14"/>
        <v/>
      </c>
      <c r="P310" t="str">
        <f>IF(Belegerfassung!G318&lt;&gt;"",CONCATENATE(Belegerfassung!G318,".pdf"),"")</f>
        <v/>
      </c>
    </row>
    <row r="311" spans="1:16">
      <c r="A311" t="str">
        <f>IF(Belegerfassung!C319&lt;&gt;"",0,"")</f>
        <v/>
      </c>
      <c r="B311" t="str">
        <f>IFERROR(VLOOKUP(Belegerfassung!I319,Konten!A:D,2,FALSE),"")</f>
        <v/>
      </c>
      <c r="C311" t="str">
        <f>IF(A311&lt;&gt;"",TEXT(Belegerfassung!C319,"TT.MM.JJJJ"),"")</f>
        <v/>
      </c>
      <c r="D311" t="str">
        <f>IFERROR(VLOOKUP(Belegerfassung!A319,Abfrage!$E$2:$F$20,2,FALSE),"")</f>
        <v/>
      </c>
      <c r="E311" t="str">
        <f>IF(A311&lt;&gt;"",Belegerfassung!B319,"")</f>
        <v/>
      </c>
      <c r="F311" t="str">
        <f>IF(Belegerfassung!L319="","",IF(Belegerfassung!L319&lt;&gt;"",IF(Belegerfassung!L319&lt;&gt;"",IF(Belegerfassung!J319&lt;&gt;0,VLOOKUP(Belegerfassung!L319,Abfrage!$A$2:$C$19,2,),VLOOKUP(Belegerfassung!L319,Abfrage!$A$2:$C$19,3,)),"")))</f>
        <v/>
      </c>
      <c r="G311" t="str">
        <f t="shared" si="12"/>
        <v/>
      </c>
      <c r="H311" s="31" t="str">
        <f>IF(A311&lt;&gt;"",-Belegerfassung!J319+Belegerfassung!K319,"")</f>
        <v/>
      </c>
      <c r="I311" s="49" t="str">
        <f>IFERROR(IF(H311&lt;&gt;"",Belegerfassung!L319*100,""),IF(OR(Belegerfassung!L319="Leistung EU - Erlöse",Belegerfassung!L319="Lieferungen EU-Erlöse",Belegerfassung!L319="EUST",Belegerfassung!L319="Bauleistungen 20%")=TRUE,"",MID(Belegerfassung!L319,4,2)))</f>
        <v/>
      </c>
      <c r="J311" s="6" t="str">
        <f>IF(A311&lt;&gt;"",LEFT(Belegerfassung!D319,40),"")</f>
        <v/>
      </c>
      <c r="K311" t="str">
        <f>IF(A311&lt;&gt;"",VLOOKUP(D311,Abfrage!$F$2:$G$21,2,FALSE),"")</f>
        <v/>
      </c>
      <c r="L311" s="6" t="str">
        <f>IF(Belegerfassung!H319&lt;&gt;"",Belegerfassung!H319,"")</f>
        <v/>
      </c>
      <c r="M311" t="str">
        <f>IFERROR(IF(Belegerfassung!E319&lt;&gt;"",VLOOKUP(Belegerfassung!E319,Abfrage!$L$2:$M$15,2,),""),"")</f>
        <v/>
      </c>
      <c r="N311" t="str">
        <f t="shared" si="13"/>
        <v/>
      </c>
      <c r="O311" t="str">
        <f t="shared" si="14"/>
        <v/>
      </c>
      <c r="P311" t="str">
        <f>IF(Belegerfassung!G319&lt;&gt;"",CONCATENATE(Belegerfassung!G319,".pdf"),"")</f>
        <v/>
      </c>
    </row>
    <row r="312" spans="1:16">
      <c r="A312" t="str">
        <f>IF(Belegerfassung!C320&lt;&gt;"",0,"")</f>
        <v/>
      </c>
      <c r="B312" t="str">
        <f>IFERROR(VLOOKUP(Belegerfassung!I320,Konten!A:D,2,FALSE),"")</f>
        <v/>
      </c>
      <c r="C312" t="str">
        <f>IF(A312&lt;&gt;"",TEXT(Belegerfassung!C320,"TT.MM.JJJJ"),"")</f>
        <v/>
      </c>
      <c r="D312" t="str">
        <f>IFERROR(VLOOKUP(Belegerfassung!A320,Abfrage!$E$2:$F$20,2,FALSE),"")</f>
        <v/>
      </c>
      <c r="E312" t="str">
        <f>IF(A312&lt;&gt;"",Belegerfassung!B320,"")</f>
        <v/>
      </c>
      <c r="F312" t="str">
        <f>IF(Belegerfassung!L320="","",IF(Belegerfassung!L320&lt;&gt;"",IF(Belegerfassung!L320&lt;&gt;"",IF(Belegerfassung!J320&lt;&gt;0,VLOOKUP(Belegerfassung!L320,Abfrage!$A$2:$C$19,2,),VLOOKUP(Belegerfassung!L320,Abfrage!$A$2:$C$19,3,)),"")))</f>
        <v/>
      </c>
      <c r="G312" t="str">
        <f t="shared" si="12"/>
        <v/>
      </c>
      <c r="H312" s="31" t="str">
        <f>IF(A312&lt;&gt;"",-Belegerfassung!J320+Belegerfassung!K320,"")</f>
        <v/>
      </c>
      <c r="I312" s="49" t="str">
        <f>IFERROR(IF(H312&lt;&gt;"",Belegerfassung!L320*100,""),IF(OR(Belegerfassung!L320="Leistung EU - Erlöse",Belegerfassung!L320="Lieferungen EU-Erlöse",Belegerfassung!L320="EUST",Belegerfassung!L320="Bauleistungen 20%")=TRUE,"",MID(Belegerfassung!L320,4,2)))</f>
        <v/>
      </c>
      <c r="J312" s="6" t="str">
        <f>IF(A312&lt;&gt;"",LEFT(Belegerfassung!D320,40),"")</f>
        <v/>
      </c>
      <c r="K312" t="str">
        <f>IF(A312&lt;&gt;"",VLOOKUP(D312,Abfrage!$F$2:$G$21,2,FALSE),"")</f>
        <v/>
      </c>
      <c r="L312" s="6" t="str">
        <f>IF(Belegerfassung!H320&lt;&gt;"",Belegerfassung!H320,"")</f>
        <v/>
      </c>
      <c r="M312" t="str">
        <f>IFERROR(IF(Belegerfassung!E320&lt;&gt;"",VLOOKUP(Belegerfassung!E320,Abfrage!$L$2:$M$15,2,),""),"")</f>
        <v/>
      </c>
      <c r="N312" t="str">
        <f t="shared" si="13"/>
        <v/>
      </c>
      <c r="O312" t="str">
        <f t="shared" si="14"/>
        <v/>
      </c>
      <c r="P312" t="str">
        <f>IF(Belegerfassung!G320&lt;&gt;"",CONCATENATE(Belegerfassung!G320,".pdf"),"")</f>
        <v/>
      </c>
    </row>
    <row r="313" spans="1:16">
      <c r="A313" t="str">
        <f>IF(Belegerfassung!C321&lt;&gt;"",0,"")</f>
        <v/>
      </c>
      <c r="B313" t="str">
        <f>IFERROR(VLOOKUP(Belegerfassung!I321,Konten!A:D,2,FALSE),"")</f>
        <v/>
      </c>
      <c r="C313" t="str">
        <f>IF(A313&lt;&gt;"",TEXT(Belegerfassung!C321,"TT.MM.JJJJ"),"")</f>
        <v/>
      </c>
      <c r="D313" t="str">
        <f>IFERROR(VLOOKUP(Belegerfassung!A321,Abfrage!$E$2:$F$20,2,FALSE),"")</f>
        <v/>
      </c>
      <c r="E313" t="str">
        <f>IF(A313&lt;&gt;"",Belegerfassung!B321,"")</f>
        <v/>
      </c>
      <c r="F313" t="str">
        <f>IF(Belegerfassung!L321="","",IF(Belegerfassung!L321&lt;&gt;"",IF(Belegerfassung!L321&lt;&gt;"",IF(Belegerfassung!J321&lt;&gt;0,VLOOKUP(Belegerfassung!L321,Abfrage!$A$2:$C$19,2,),VLOOKUP(Belegerfassung!L321,Abfrage!$A$2:$C$19,3,)),"")))</f>
        <v/>
      </c>
      <c r="G313" t="str">
        <f t="shared" si="12"/>
        <v/>
      </c>
      <c r="H313" s="31" t="str">
        <f>IF(A313&lt;&gt;"",-Belegerfassung!J321+Belegerfassung!K321,"")</f>
        <v/>
      </c>
      <c r="I313" s="49" t="str">
        <f>IFERROR(IF(H313&lt;&gt;"",Belegerfassung!L321*100,""),IF(OR(Belegerfassung!L321="Leistung EU - Erlöse",Belegerfassung!L321="Lieferungen EU-Erlöse",Belegerfassung!L321="EUST",Belegerfassung!L321="Bauleistungen 20%")=TRUE,"",MID(Belegerfassung!L321,4,2)))</f>
        <v/>
      </c>
      <c r="J313" s="6" t="str">
        <f>IF(A313&lt;&gt;"",LEFT(Belegerfassung!D321,40),"")</f>
        <v/>
      </c>
      <c r="K313" t="str">
        <f>IF(A313&lt;&gt;"",VLOOKUP(D313,Abfrage!$F$2:$G$21,2,FALSE),"")</f>
        <v/>
      </c>
      <c r="L313" s="6" t="str">
        <f>IF(Belegerfassung!H321&lt;&gt;"",Belegerfassung!H321,"")</f>
        <v/>
      </c>
      <c r="M313" t="str">
        <f>IFERROR(IF(Belegerfassung!E321&lt;&gt;"",VLOOKUP(Belegerfassung!E321,Abfrage!$L$2:$M$15,2,),""),"")</f>
        <v/>
      </c>
      <c r="N313" t="str">
        <f t="shared" si="13"/>
        <v/>
      </c>
      <c r="O313" t="str">
        <f t="shared" si="14"/>
        <v/>
      </c>
      <c r="P313" t="str">
        <f>IF(Belegerfassung!G321&lt;&gt;"",CONCATENATE(Belegerfassung!G321,".pdf"),"")</f>
        <v/>
      </c>
    </row>
    <row r="314" spans="1:16">
      <c r="A314" t="str">
        <f>IF(Belegerfassung!C322&lt;&gt;"",0,"")</f>
        <v/>
      </c>
      <c r="B314" t="str">
        <f>IFERROR(VLOOKUP(Belegerfassung!I322,Konten!A:D,2,FALSE),"")</f>
        <v/>
      </c>
      <c r="C314" t="str">
        <f>IF(A314&lt;&gt;"",TEXT(Belegerfassung!C322,"TT.MM.JJJJ"),"")</f>
        <v/>
      </c>
      <c r="D314" t="str">
        <f>IFERROR(VLOOKUP(Belegerfassung!A322,Abfrage!$E$2:$F$20,2,FALSE),"")</f>
        <v/>
      </c>
      <c r="E314" t="str">
        <f>IF(A314&lt;&gt;"",Belegerfassung!B322,"")</f>
        <v/>
      </c>
      <c r="F314" t="str">
        <f>IF(Belegerfassung!L322="","",IF(Belegerfassung!L322&lt;&gt;"",IF(Belegerfassung!L322&lt;&gt;"",IF(Belegerfassung!J322&lt;&gt;0,VLOOKUP(Belegerfassung!L322,Abfrage!$A$2:$C$19,2,),VLOOKUP(Belegerfassung!L322,Abfrage!$A$2:$C$19,3,)),"")))</f>
        <v/>
      </c>
      <c r="G314" t="str">
        <f t="shared" si="12"/>
        <v/>
      </c>
      <c r="H314" s="31" t="str">
        <f>IF(A314&lt;&gt;"",-Belegerfassung!J322+Belegerfassung!K322,"")</f>
        <v/>
      </c>
      <c r="I314" s="49" t="str">
        <f>IFERROR(IF(H314&lt;&gt;"",Belegerfassung!L322*100,""),IF(OR(Belegerfassung!L322="Leistung EU - Erlöse",Belegerfassung!L322="Lieferungen EU-Erlöse",Belegerfassung!L322="EUST",Belegerfassung!L322="Bauleistungen 20%")=TRUE,"",MID(Belegerfassung!L322,4,2)))</f>
        <v/>
      </c>
      <c r="J314" s="6" t="str">
        <f>IF(A314&lt;&gt;"",LEFT(Belegerfassung!D322,40),"")</f>
        <v/>
      </c>
      <c r="K314" t="str">
        <f>IF(A314&lt;&gt;"",VLOOKUP(D314,Abfrage!$F$2:$G$21,2,FALSE),"")</f>
        <v/>
      </c>
      <c r="L314" s="6" t="str">
        <f>IF(Belegerfassung!H322&lt;&gt;"",Belegerfassung!H322,"")</f>
        <v/>
      </c>
      <c r="M314" t="str">
        <f>IFERROR(IF(Belegerfassung!E322&lt;&gt;"",VLOOKUP(Belegerfassung!E322,Abfrage!$L$2:$M$15,2,),""),"")</f>
        <v/>
      </c>
      <c r="N314" t="str">
        <f t="shared" si="13"/>
        <v/>
      </c>
      <c r="O314" t="str">
        <f t="shared" si="14"/>
        <v/>
      </c>
      <c r="P314" t="str">
        <f>IF(Belegerfassung!G322&lt;&gt;"",CONCATENATE(Belegerfassung!G322,".pdf"),"")</f>
        <v/>
      </c>
    </row>
    <row r="315" spans="1:16">
      <c r="A315" t="str">
        <f>IF(Belegerfassung!C323&lt;&gt;"",0,"")</f>
        <v/>
      </c>
      <c r="B315" t="str">
        <f>IFERROR(VLOOKUP(Belegerfassung!I323,Konten!A:D,2,FALSE),"")</f>
        <v/>
      </c>
      <c r="C315" t="str">
        <f>IF(A315&lt;&gt;"",TEXT(Belegerfassung!C323,"TT.MM.JJJJ"),"")</f>
        <v/>
      </c>
      <c r="D315" t="str">
        <f>IFERROR(VLOOKUP(Belegerfassung!A323,Abfrage!$E$2:$F$20,2,FALSE),"")</f>
        <v/>
      </c>
      <c r="E315" t="str">
        <f>IF(A315&lt;&gt;"",Belegerfassung!B323,"")</f>
        <v/>
      </c>
      <c r="F315" t="str">
        <f>IF(Belegerfassung!L323="","",IF(Belegerfassung!L323&lt;&gt;"",IF(Belegerfassung!L323&lt;&gt;"",IF(Belegerfassung!J323&lt;&gt;0,VLOOKUP(Belegerfassung!L323,Abfrage!$A$2:$C$19,2,),VLOOKUP(Belegerfassung!L323,Abfrage!$A$2:$C$19,3,)),"")))</f>
        <v/>
      </c>
      <c r="G315" t="str">
        <f t="shared" si="12"/>
        <v/>
      </c>
      <c r="H315" s="31" t="str">
        <f>IF(A315&lt;&gt;"",-Belegerfassung!J323+Belegerfassung!K323,"")</f>
        <v/>
      </c>
      <c r="I315" s="49" t="str">
        <f>IFERROR(IF(H315&lt;&gt;"",Belegerfassung!L323*100,""),IF(OR(Belegerfassung!L323="Leistung EU - Erlöse",Belegerfassung!L323="Lieferungen EU-Erlöse",Belegerfassung!L323="EUST",Belegerfassung!L323="Bauleistungen 20%")=TRUE,"",MID(Belegerfassung!L323,4,2)))</f>
        <v/>
      </c>
      <c r="J315" s="6" t="str">
        <f>IF(A315&lt;&gt;"",LEFT(Belegerfassung!D323,40),"")</f>
        <v/>
      </c>
      <c r="K315" t="str">
        <f>IF(A315&lt;&gt;"",VLOOKUP(D315,Abfrage!$F$2:$G$21,2,FALSE),"")</f>
        <v/>
      </c>
      <c r="L315" s="6" t="str">
        <f>IF(Belegerfassung!H323&lt;&gt;"",Belegerfassung!H323,"")</f>
        <v/>
      </c>
      <c r="M315" t="str">
        <f>IFERROR(IF(Belegerfassung!E323&lt;&gt;"",VLOOKUP(Belegerfassung!E323,Abfrage!$L$2:$M$15,2,),""),"")</f>
        <v/>
      </c>
      <c r="N315" t="str">
        <f t="shared" si="13"/>
        <v/>
      </c>
      <c r="O315" t="str">
        <f t="shared" si="14"/>
        <v/>
      </c>
      <c r="P315" t="str">
        <f>IF(Belegerfassung!G323&lt;&gt;"",CONCATENATE(Belegerfassung!G323,".pdf"),"")</f>
        <v/>
      </c>
    </row>
    <row r="316" spans="1:16">
      <c r="A316" t="str">
        <f>IF(Belegerfassung!C324&lt;&gt;"",0,"")</f>
        <v/>
      </c>
      <c r="B316" t="str">
        <f>IFERROR(VLOOKUP(Belegerfassung!I324,Konten!A:D,2,FALSE),"")</f>
        <v/>
      </c>
      <c r="C316" t="str">
        <f>IF(A316&lt;&gt;"",TEXT(Belegerfassung!C324,"TT.MM.JJJJ"),"")</f>
        <v/>
      </c>
      <c r="D316" t="str">
        <f>IFERROR(VLOOKUP(Belegerfassung!A324,Abfrage!$E$2:$F$20,2,FALSE),"")</f>
        <v/>
      </c>
      <c r="E316" t="str">
        <f>IF(A316&lt;&gt;"",Belegerfassung!B324,"")</f>
        <v/>
      </c>
      <c r="F316" t="str">
        <f>IF(Belegerfassung!L324="","",IF(Belegerfassung!L324&lt;&gt;"",IF(Belegerfassung!L324&lt;&gt;"",IF(Belegerfassung!J324&lt;&gt;0,VLOOKUP(Belegerfassung!L324,Abfrage!$A$2:$C$19,2,),VLOOKUP(Belegerfassung!L324,Abfrage!$A$2:$C$19,3,)),"")))</f>
        <v/>
      </c>
      <c r="G316" t="str">
        <f t="shared" si="12"/>
        <v/>
      </c>
      <c r="H316" s="31" t="str">
        <f>IF(A316&lt;&gt;"",-Belegerfassung!J324+Belegerfassung!K324,"")</f>
        <v/>
      </c>
      <c r="I316" s="49" t="str">
        <f>IFERROR(IF(H316&lt;&gt;"",Belegerfassung!L324*100,""),IF(OR(Belegerfassung!L324="Leistung EU - Erlöse",Belegerfassung!L324="Lieferungen EU-Erlöse",Belegerfassung!L324="EUST",Belegerfassung!L324="Bauleistungen 20%")=TRUE,"",MID(Belegerfassung!L324,4,2)))</f>
        <v/>
      </c>
      <c r="J316" s="6" t="str">
        <f>IF(A316&lt;&gt;"",LEFT(Belegerfassung!D324,40),"")</f>
        <v/>
      </c>
      <c r="K316" t="str">
        <f>IF(A316&lt;&gt;"",VLOOKUP(D316,Abfrage!$F$2:$G$21,2,FALSE),"")</f>
        <v/>
      </c>
      <c r="L316" s="6" t="str">
        <f>IF(Belegerfassung!H324&lt;&gt;"",Belegerfassung!H324,"")</f>
        <v/>
      </c>
      <c r="M316" t="str">
        <f>IFERROR(IF(Belegerfassung!E324&lt;&gt;"",VLOOKUP(Belegerfassung!E324,Abfrage!$L$2:$M$15,2,),""),"")</f>
        <v/>
      </c>
      <c r="N316" t="str">
        <f t="shared" si="13"/>
        <v/>
      </c>
      <c r="O316" t="str">
        <f t="shared" si="14"/>
        <v/>
      </c>
      <c r="P316" t="str">
        <f>IF(Belegerfassung!G324&lt;&gt;"",CONCATENATE(Belegerfassung!G324,".pdf"),"")</f>
        <v/>
      </c>
    </row>
    <row r="317" spans="1:16">
      <c r="A317" t="str">
        <f>IF(Belegerfassung!C325&lt;&gt;"",0,"")</f>
        <v/>
      </c>
      <c r="B317" t="str">
        <f>IFERROR(VLOOKUP(Belegerfassung!I325,Konten!A:D,2,FALSE),"")</f>
        <v/>
      </c>
      <c r="C317" t="str">
        <f>IF(A317&lt;&gt;"",TEXT(Belegerfassung!C325,"TT.MM.JJJJ"),"")</f>
        <v/>
      </c>
      <c r="D317" t="str">
        <f>IFERROR(VLOOKUP(Belegerfassung!A325,Abfrage!$E$2:$F$20,2,FALSE),"")</f>
        <v/>
      </c>
      <c r="E317" t="str">
        <f>IF(A317&lt;&gt;"",Belegerfassung!B325,"")</f>
        <v/>
      </c>
      <c r="F317" t="str">
        <f>IF(Belegerfassung!L325="","",IF(Belegerfassung!L325&lt;&gt;"",IF(Belegerfassung!L325&lt;&gt;"",IF(Belegerfassung!J325&lt;&gt;0,VLOOKUP(Belegerfassung!L325,Abfrage!$A$2:$C$19,2,),VLOOKUP(Belegerfassung!L325,Abfrage!$A$2:$C$19,3,)),"")))</f>
        <v/>
      </c>
      <c r="G317" t="str">
        <f t="shared" si="12"/>
        <v/>
      </c>
      <c r="H317" s="31" t="str">
        <f>IF(A317&lt;&gt;"",-Belegerfassung!J325+Belegerfassung!K325,"")</f>
        <v/>
      </c>
      <c r="I317" s="49" t="str">
        <f>IFERROR(IF(H317&lt;&gt;"",Belegerfassung!L325*100,""),IF(OR(Belegerfassung!L325="Leistung EU - Erlöse",Belegerfassung!L325="Lieferungen EU-Erlöse",Belegerfassung!L325="EUST",Belegerfassung!L325="Bauleistungen 20%")=TRUE,"",MID(Belegerfassung!L325,4,2)))</f>
        <v/>
      </c>
      <c r="J317" s="6" t="str">
        <f>IF(A317&lt;&gt;"",LEFT(Belegerfassung!D325,40),"")</f>
        <v/>
      </c>
      <c r="K317" t="str">
        <f>IF(A317&lt;&gt;"",VLOOKUP(D317,Abfrage!$F$2:$G$21,2,FALSE),"")</f>
        <v/>
      </c>
      <c r="L317" s="6" t="str">
        <f>IF(Belegerfassung!H325&lt;&gt;"",Belegerfassung!H325,"")</f>
        <v/>
      </c>
      <c r="M317" t="str">
        <f>IFERROR(IF(Belegerfassung!E325&lt;&gt;"",VLOOKUP(Belegerfassung!E325,Abfrage!$L$2:$M$15,2,),""),"")</f>
        <v/>
      </c>
      <c r="N317" t="str">
        <f t="shared" si="13"/>
        <v/>
      </c>
      <c r="O317" t="str">
        <f t="shared" si="14"/>
        <v/>
      </c>
      <c r="P317" t="str">
        <f>IF(Belegerfassung!G325&lt;&gt;"",CONCATENATE(Belegerfassung!G325,".pdf"),"")</f>
        <v/>
      </c>
    </row>
    <row r="318" spans="1:16">
      <c r="A318" t="str">
        <f>IF(Belegerfassung!C326&lt;&gt;"",0,"")</f>
        <v/>
      </c>
      <c r="B318" t="str">
        <f>IFERROR(VLOOKUP(Belegerfassung!I326,Konten!A:D,2,FALSE),"")</f>
        <v/>
      </c>
      <c r="C318" t="str">
        <f>IF(A318&lt;&gt;"",TEXT(Belegerfassung!C326,"TT.MM.JJJJ"),"")</f>
        <v/>
      </c>
      <c r="D318" t="str">
        <f>IFERROR(VLOOKUP(Belegerfassung!A326,Abfrage!$E$2:$F$20,2,FALSE),"")</f>
        <v/>
      </c>
      <c r="E318" t="str">
        <f>IF(A318&lt;&gt;"",Belegerfassung!B326,"")</f>
        <v/>
      </c>
      <c r="F318" t="str">
        <f>IF(Belegerfassung!L326="","",IF(Belegerfassung!L326&lt;&gt;"",IF(Belegerfassung!L326&lt;&gt;"",IF(Belegerfassung!J326&lt;&gt;0,VLOOKUP(Belegerfassung!L326,Abfrage!$A$2:$C$19,2,),VLOOKUP(Belegerfassung!L326,Abfrage!$A$2:$C$19,3,)),"")))</f>
        <v/>
      </c>
      <c r="G318" t="str">
        <f t="shared" si="12"/>
        <v/>
      </c>
      <c r="H318" s="31" t="str">
        <f>IF(A318&lt;&gt;"",-Belegerfassung!J326+Belegerfassung!K326,"")</f>
        <v/>
      </c>
      <c r="I318" s="49" t="str">
        <f>IFERROR(IF(H318&lt;&gt;"",Belegerfassung!L326*100,""),IF(OR(Belegerfassung!L326="Leistung EU - Erlöse",Belegerfassung!L326="Lieferungen EU-Erlöse",Belegerfassung!L326="EUST",Belegerfassung!L326="Bauleistungen 20%")=TRUE,"",MID(Belegerfassung!L326,4,2)))</f>
        <v/>
      </c>
      <c r="J318" s="6" t="str">
        <f>IF(A318&lt;&gt;"",LEFT(Belegerfassung!D326,40),"")</f>
        <v/>
      </c>
      <c r="K318" t="str">
        <f>IF(A318&lt;&gt;"",VLOOKUP(D318,Abfrage!$F$2:$G$21,2,FALSE),"")</f>
        <v/>
      </c>
      <c r="L318" s="6" t="str">
        <f>IF(Belegerfassung!H326&lt;&gt;"",Belegerfassung!H326,"")</f>
        <v/>
      </c>
      <c r="M318" t="str">
        <f>IFERROR(IF(Belegerfassung!E326&lt;&gt;"",VLOOKUP(Belegerfassung!E326,Abfrage!$L$2:$M$15,2,),""),"")</f>
        <v/>
      </c>
      <c r="N318" t="str">
        <f t="shared" si="13"/>
        <v/>
      </c>
      <c r="O318" t="str">
        <f t="shared" si="14"/>
        <v/>
      </c>
      <c r="P318" t="str">
        <f>IF(Belegerfassung!G326&lt;&gt;"",CONCATENATE(Belegerfassung!G326,".pdf"),"")</f>
        <v/>
      </c>
    </row>
    <row r="319" spans="1:16">
      <c r="A319" t="str">
        <f>IF(Belegerfassung!C327&lt;&gt;"",0,"")</f>
        <v/>
      </c>
      <c r="B319" t="str">
        <f>IFERROR(VLOOKUP(Belegerfassung!I327,Konten!A:D,2,FALSE),"")</f>
        <v/>
      </c>
      <c r="C319" t="str">
        <f>IF(A319&lt;&gt;"",TEXT(Belegerfassung!C327,"TT.MM.JJJJ"),"")</f>
        <v/>
      </c>
      <c r="D319" t="str">
        <f>IFERROR(VLOOKUP(Belegerfassung!A327,Abfrage!$E$2:$F$20,2,FALSE),"")</f>
        <v/>
      </c>
      <c r="E319" t="str">
        <f>IF(A319&lt;&gt;"",Belegerfassung!B327,"")</f>
        <v/>
      </c>
      <c r="F319" t="str">
        <f>IF(Belegerfassung!L327="","",IF(Belegerfassung!L327&lt;&gt;"",IF(Belegerfassung!L327&lt;&gt;"",IF(Belegerfassung!J327&lt;&gt;0,VLOOKUP(Belegerfassung!L327,Abfrage!$A$2:$C$19,2,),VLOOKUP(Belegerfassung!L327,Abfrage!$A$2:$C$19,3,)),"")))</f>
        <v/>
      </c>
      <c r="G319" t="str">
        <f t="shared" si="12"/>
        <v/>
      </c>
      <c r="H319" s="31" t="str">
        <f>IF(A319&lt;&gt;"",-Belegerfassung!J327+Belegerfassung!K327,"")</f>
        <v/>
      </c>
      <c r="I319" s="49" t="str">
        <f>IFERROR(IF(H319&lt;&gt;"",Belegerfassung!L327*100,""),IF(OR(Belegerfassung!L327="Leistung EU - Erlöse",Belegerfassung!L327="Lieferungen EU-Erlöse",Belegerfassung!L327="EUST",Belegerfassung!L327="Bauleistungen 20%")=TRUE,"",MID(Belegerfassung!L327,4,2)))</f>
        <v/>
      </c>
      <c r="J319" s="6" t="str">
        <f>IF(A319&lt;&gt;"",LEFT(Belegerfassung!D327,40),"")</f>
        <v/>
      </c>
      <c r="K319" t="str">
        <f>IF(A319&lt;&gt;"",VLOOKUP(D319,Abfrage!$F$2:$G$21,2,FALSE),"")</f>
        <v/>
      </c>
      <c r="L319" s="6" t="str">
        <f>IF(Belegerfassung!H327&lt;&gt;"",Belegerfassung!H327,"")</f>
        <v/>
      </c>
      <c r="M319" t="str">
        <f>IFERROR(IF(Belegerfassung!E327&lt;&gt;"",VLOOKUP(Belegerfassung!E327,Abfrage!$L$2:$M$15,2,),""),"")</f>
        <v/>
      </c>
      <c r="N319" t="str">
        <f t="shared" si="13"/>
        <v/>
      </c>
      <c r="O319" t="str">
        <f t="shared" si="14"/>
        <v/>
      </c>
      <c r="P319" t="str">
        <f>IF(Belegerfassung!G327&lt;&gt;"",CONCATENATE(Belegerfassung!G327,".pdf"),"")</f>
        <v/>
      </c>
    </row>
    <row r="320" spans="1:16">
      <c r="A320" t="str">
        <f>IF(Belegerfassung!C328&lt;&gt;"",0,"")</f>
        <v/>
      </c>
      <c r="B320" t="str">
        <f>IFERROR(VLOOKUP(Belegerfassung!I328,Konten!A:D,2,FALSE),"")</f>
        <v/>
      </c>
      <c r="C320" t="str">
        <f>IF(A320&lt;&gt;"",TEXT(Belegerfassung!C328,"TT.MM.JJJJ"),"")</f>
        <v/>
      </c>
      <c r="D320" t="str">
        <f>IFERROR(VLOOKUP(Belegerfassung!A328,Abfrage!$E$2:$F$20,2,FALSE),"")</f>
        <v/>
      </c>
      <c r="E320" t="str">
        <f>IF(A320&lt;&gt;"",Belegerfassung!B328,"")</f>
        <v/>
      </c>
      <c r="F320" t="str">
        <f>IF(Belegerfassung!L328="","",IF(Belegerfassung!L328&lt;&gt;"",IF(Belegerfassung!L328&lt;&gt;"",IF(Belegerfassung!J328&lt;&gt;0,VLOOKUP(Belegerfassung!L328,Abfrage!$A$2:$C$19,2,),VLOOKUP(Belegerfassung!L328,Abfrage!$A$2:$C$19,3,)),"")))</f>
        <v/>
      </c>
      <c r="G320" t="str">
        <f t="shared" si="12"/>
        <v/>
      </c>
      <c r="H320" s="31" t="str">
        <f>IF(A320&lt;&gt;"",-Belegerfassung!J328+Belegerfassung!K328,"")</f>
        <v/>
      </c>
      <c r="I320" s="49" t="str">
        <f>IFERROR(IF(H320&lt;&gt;"",Belegerfassung!L328*100,""),IF(OR(Belegerfassung!L328="Leistung EU - Erlöse",Belegerfassung!L328="Lieferungen EU-Erlöse",Belegerfassung!L328="EUST",Belegerfassung!L328="Bauleistungen 20%")=TRUE,"",MID(Belegerfassung!L328,4,2)))</f>
        <v/>
      </c>
      <c r="J320" s="6" t="str">
        <f>IF(A320&lt;&gt;"",LEFT(Belegerfassung!D328,40),"")</f>
        <v/>
      </c>
      <c r="K320" t="str">
        <f>IF(A320&lt;&gt;"",VLOOKUP(D320,Abfrage!$F$2:$G$21,2,FALSE),"")</f>
        <v/>
      </c>
      <c r="L320" s="6" t="str">
        <f>IF(Belegerfassung!H328&lt;&gt;"",Belegerfassung!H328,"")</f>
        <v/>
      </c>
      <c r="M320" t="str">
        <f>IFERROR(IF(Belegerfassung!E328&lt;&gt;"",VLOOKUP(Belegerfassung!E328,Abfrage!$L$2:$M$15,2,),""),"")</f>
        <v/>
      </c>
      <c r="N320" t="str">
        <f t="shared" si="13"/>
        <v/>
      </c>
      <c r="O320" t="str">
        <f t="shared" si="14"/>
        <v/>
      </c>
      <c r="P320" t="str">
        <f>IF(Belegerfassung!G328&lt;&gt;"",CONCATENATE(Belegerfassung!G328,".pdf"),"")</f>
        <v/>
      </c>
    </row>
    <row r="321" spans="1:16">
      <c r="A321" t="str">
        <f>IF(Belegerfassung!C329&lt;&gt;"",0,"")</f>
        <v/>
      </c>
      <c r="B321" t="str">
        <f>IFERROR(VLOOKUP(Belegerfassung!I329,Konten!A:D,2,FALSE),"")</f>
        <v/>
      </c>
      <c r="C321" t="str">
        <f>IF(A321&lt;&gt;"",TEXT(Belegerfassung!C329,"TT.MM.JJJJ"),"")</f>
        <v/>
      </c>
      <c r="D321" t="str">
        <f>IFERROR(VLOOKUP(Belegerfassung!A329,Abfrage!$E$2:$F$20,2,FALSE),"")</f>
        <v/>
      </c>
      <c r="E321" t="str">
        <f>IF(A321&lt;&gt;"",Belegerfassung!B329,"")</f>
        <v/>
      </c>
      <c r="F321" t="str">
        <f>IF(Belegerfassung!L329="","",IF(Belegerfassung!L329&lt;&gt;"",IF(Belegerfassung!L329&lt;&gt;"",IF(Belegerfassung!J329&lt;&gt;0,VLOOKUP(Belegerfassung!L329,Abfrage!$A$2:$C$19,2,),VLOOKUP(Belegerfassung!L329,Abfrage!$A$2:$C$19,3,)),"")))</f>
        <v/>
      </c>
      <c r="G321" t="str">
        <f t="shared" si="12"/>
        <v/>
      </c>
      <c r="H321" s="31" t="str">
        <f>IF(A321&lt;&gt;"",-Belegerfassung!J329+Belegerfassung!K329,"")</f>
        <v/>
      </c>
      <c r="I321" s="49" t="str">
        <f>IFERROR(IF(H321&lt;&gt;"",Belegerfassung!L329*100,""),IF(OR(Belegerfassung!L329="Leistung EU - Erlöse",Belegerfassung!L329="Lieferungen EU-Erlöse",Belegerfassung!L329="EUST",Belegerfassung!L329="Bauleistungen 20%")=TRUE,"",MID(Belegerfassung!L329,4,2)))</f>
        <v/>
      </c>
      <c r="J321" s="6" t="str">
        <f>IF(A321&lt;&gt;"",LEFT(Belegerfassung!D329,40),"")</f>
        <v/>
      </c>
      <c r="K321" t="str">
        <f>IF(A321&lt;&gt;"",VLOOKUP(D321,Abfrage!$F$2:$G$21,2,FALSE),"")</f>
        <v/>
      </c>
      <c r="L321" s="6" t="str">
        <f>IF(Belegerfassung!H329&lt;&gt;"",Belegerfassung!H329,"")</f>
        <v/>
      </c>
      <c r="M321" t="str">
        <f>IFERROR(IF(Belegerfassung!E329&lt;&gt;"",VLOOKUP(Belegerfassung!E329,Abfrage!$L$2:$M$15,2,),""),"")</f>
        <v/>
      </c>
      <c r="N321" t="str">
        <f t="shared" si="13"/>
        <v/>
      </c>
      <c r="O321" t="str">
        <f t="shared" si="14"/>
        <v/>
      </c>
      <c r="P321" t="str">
        <f>IF(Belegerfassung!G329&lt;&gt;"",CONCATENATE(Belegerfassung!G329,".pdf"),"")</f>
        <v/>
      </c>
    </row>
    <row r="322" spans="1:16">
      <c r="A322" t="str">
        <f>IF(Belegerfassung!C330&lt;&gt;"",0,"")</f>
        <v/>
      </c>
      <c r="B322" t="str">
        <f>IFERROR(VLOOKUP(Belegerfassung!I330,Konten!A:D,2,FALSE),"")</f>
        <v/>
      </c>
      <c r="C322" t="str">
        <f>IF(A322&lt;&gt;"",TEXT(Belegerfassung!C330,"TT.MM.JJJJ"),"")</f>
        <v/>
      </c>
      <c r="D322" t="str">
        <f>IFERROR(VLOOKUP(Belegerfassung!A330,Abfrage!$E$2:$F$20,2,FALSE),"")</f>
        <v/>
      </c>
      <c r="E322" t="str">
        <f>IF(A322&lt;&gt;"",Belegerfassung!B330,"")</f>
        <v/>
      </c>
      <c r="F322" t="str">
        <f>IF(Belegerfassung!L330="","",IF(Belegerfassung!L330&lt;&gt;"",IF(Belegerfassung!L330&lt;&gt;"",IF(Belegerfassung!J330&lt;&gt;0,VLOOKUP(Belegerfassung!L330,Abfrage!$A$2:$C$19,2,),VLOOKUP(Belegerfassung!L330,Abfrage!$A$2:$C$19,3,)),"")))</f>
        <v/>
      </c>
      <c r="G322" t="str">
        <f t="shared" si="12"/>
        <v/>
      </c>
      <c r="H322" s="31" t="str">
        <f>IF(A322&lt;&gt;"",-Belegerfassung!J330+Belegerfassung!K330,"")</f>
        <v/>
      </c>
      <c r="I322" s="49" t="str">
        <f>IFERROR(IF(H322&lt;&gt;"",Belegerfassung!L330*100,""),IF(OR(Belegerfassung!L330="Leistung EU - Erlöse",Belegerfassung!L330="Lieferungen EU-Erlöse",Belegerfassung!L330="EUST",Belegerfassung!L330="Bauleistungen 20%")=TRUE,"",MID(Belegerfassung!L330,4,2)))</f>
        <v/>
      </c>
      <c r="J322" s="6" t="str">
        <f>IF(A322&lt;&gt;"",LEFT(Belegerfassung!D330,40),"")</f>
        <v/>
      </c>
      <c r="K322" t="str">
        <f>IF(A322&lt;&gt;"",VLOOKUP(D322,Abfrage!$F$2:$G$21,2,FALSE),"")</f>
        <v/>
      </c>
      <c r="L322" s="6" t="str">
        <f>IF(Belegerfassung!H330&lt;&gt;"",Belegerfassung!H330,"")</f>
        <v/>
      </c>
      <c r="M322" t="str">
        <f>IFERROR(IF(Belegerfassung!E330&lt;&gt;"",VLOOKUP(Belegerfassung!E330,Abfrage!$L$2:$M$15,2,),""),"")</f>
        <v/>
      </c>
      <c r="N322" t="str">
        <f t="shared" si="13"/>
        <v/>
      </c>
      <c r="O322" t="str">
        <f t="shared" si="14"/>
        <v/>
      </c>
      <c r="P322" t="str">
        <f>IF(Belegerfassung!G330&lt;&gt;"",CONCATENATE(Belegerfassung!G330,".pdf"),"")</f>
        <v/>
      </c>
    </row>
    <row r="323" spans="1:16">
      <c r="A323" t="str">
        <f>IF(Belegerfassung!C331&lt;&gt;"",0,"")</f>
        <v/>
      </c>
      <c r="B323" t="str">
        <f>IFERROR(VLOOKUP(Belegerfassung!I331,Konten!A:D,2,FALSE),"")</f>
        <v/>
      </c>
      <c r="C323" t="str">
        <f>IF(A323&lt;&gt;"",TEXT(Belegerfassung!C331,"TT.MM.JJJJ"),"")</f>
        <v/>
      </c>
      <c r="D323" t="str">
        <f>IFERROR(VLOOKUP(Belegerfassung!A331,Abfrage!$E$2:$F$20,2,FALSE),"")</f>
        <v/>
      </c>
      <c r="E323" t="str">
        <f>IF(A323&lt;&gt;"",Belegerfassung!B331,"")</f>
        <v/>
      </c>
      <c r="F323" t="str">
        <f>IF(Belegerfassung!L331="","",IF(Belegerfassung!L331&lt;&gt;"",IF(Belegerfassung!L331&lt;&gt;"",IF(Belegerfassung!J331&lt;&gt;0,VLOOKUP(Belegerfassung!L331,Abfrage!$A$2:$C$19,2,),VLOOKUP(Belegerfassung!L331,Abfrage!$A$2:$C$19,3,)),"")))</f>
        <v/>
      </c>
      <c r="G323" t="str">
        <f t="shared" ref="G323:G386" si="15">IF(A323&lt;&gt;"",1,"")</f>
        <v/>
      </c>
      <c r="H323" s="31" t="str">
        <f>IF(A323&lt;&gt;"",-Belegerfassung!J331+Belegerfassung!K331,"")</f>
        <v/>
      </c>
      <c r="I323" s="49" t="str">
        <f>IFERROR(IF(H323&lt;&gt;"",Belegerfassung!L331*100,""),IF(OR(Belegerfassung!L331="Leistung EU - Erlöse",Belegerfassung!L331="Lieferungen EU-Erlöse",Belegerfassung!L331="EUST",Belegerfassung!L331="Bauleistungen 20%")=TRUE,"",MID(Belegerfassung!L331,4,2)))</f>
        <v/>
      </c>
      <c r="J323" s="6" t="str">
        <f>IF(A323&lt;&gt;"",LEFT(Belegerfassung!D331,40),"")</f>
        <v/>
      </c>
      <c r="K323" t="str">
        <f>IF(A323&lt;&gt;"",VLOOKUP(D323,Abfrage!$F$2:$G$21,2,FALSE),"")</f>
        <v/>
      </c>
      <c r="L323" s="6" t="str">
        <f>IF(Belegerfassung!H331&lt;&gt;"",Belegerfassung!H331,"")</f>
        <v/>
      </c>
      <c r="M323" t="str">
        <f>IFERROR(IF(Belegerfassung!E331&lt;&gt;"",VLOOKUP(Belegerfassung!E331,Abfrage!$L$2:$M$15,2,),""),"")</f>
        <v/>
      </c>
      <c r="N323" t="str">
        <f t="shared" ref="N323:N386" si="16">IF(A323&lt;&gt;"","E","")</f>
        <v/>
      </c>
      <c r="O323" t="str">
        <f t="shared" ref="O323:O386" si="17">IF(A323&lt;&gt;"","A","")</f>
        <v/>
      </c>
      <c r="P323" t="str">
        <f>IF(Belegerfassung!G331&lt;&gt;"",CONCATENATE(Belegerfassung!G331,".pdf"),"")</f>
        <v/>
      </c>
    </row>
    <row r="324" spans="1:16">
      <c r="A324" t="str">
        <f>IF(Belegerfassung!C332&lt;&gt;"",0,"")</f>
        <v/>
      </c>
      <c r="B324" t="str">
        <f>IFERROR(VLOOKUP(Belegerfassung!I332,Konten!A:D,2,FALSE),"")</f>
        <v/>
      </c>
      <c r="C324" t="str">
        <f>IF(A324&lt;&gt;"",TEXT(Belegerfassung!C332,"TT.MM.JJJJ"),"")</f>
        <v/>
      </c>
      <c r="D324" t="str">
        <f>IFERROR(VLOOKUP(Belegerfassung!A332,Abfrage!$E$2:$F$20,2,FALSE),"")</f>
        <v/>
      </c>
      <c r="E324" t="str">
        <f>IF(A324&lt;&gt;"",Belegerfassung!B332,"")</f>
        <v/>
      </c>
      <c r="F324" t="str">
        <f>IF(Belegerfassung!L332="","",IF(Belegerfassung!L332&lt;&gt;"",IF(Belegerfassung!L332&lt;&gt;"",IF(Belegerfassung!J332&lt;&gt;0,VLOOKUP(Belegerfassung!L332,Abfrage!$A$2:$C$19,2,),VLOOKUP(Belegerfassung!L332,Abfrage!$A$2:$C$19,3,)),"")))</f>
        <v/>
      </c>
      <c r="G324" t="str">
        <f t="shared" si="15"/>
        <v/>
      </c>
      <c r="H324" s="31" t="str">
        <f>IF(A324&lt;&gt;"",-Belegerfassung!J332+Belegerfassung!K332,"")</f>
        <v/>
      </c>
      <c r="I324" s="49" t="str">
        <f>IFERROR(IF(H324&lt;&gt;"",Belegerfassung!L332*100,""),IF(OR(Belegerfassung!L332="Leistung EU - Erlöse",Belegerfassung!L332="Lieferungen EU-Erlöse",Belegerfassung!L332="EUST",Belegerfassung!L332="Bauleistungen 20%")=TRUE,"",MID(Belegerfassung!L332,4,2)))</f>
        <v/>
      </c>
      <c r="J324" s="6" t="str">
        <f>IF(A324&lt;&gt;"",LEFT(Belegerfassung!D332,40),"")</f>
        <v/>
      </c>
      <c r="K324" t="str">
        <f>IF(A324&lt;&gt;"",VLOOKUP(D324,Abfrage!$F$2:$G$21,2,FALSE),"")</f>
        <v/>
      </c>
      <c r="L324" s="6" t="str">
        <f>IF(Belegerfassung!H332&lt;&gt;"",Belegerfassung!H332,"")</f>
        <v/>
      </c>
      <c r="M324" t="str">
        <f>IFERROR(IF(Belegerfassung!E332&lt;&gt;"",VLOOKUP(Belegerfassung!E332,Abfrage!$L$2:$M$15,2,),""),"")</f>
        <v/>
      </c>
      <c r="N324" t="str">
        <f t="shared" si="16"/>
        <v/>
      </c>
      <c r="O324" t="str">
        <f t="shared" si="17"/>
        <v/>
      </c>
      <c r="P324" t="str">
        <f>IF(Belegerfassung!G332&lt;&gt;"",CONCATENATE(Belegerfassung!G332,".pdf"),"")</f>
        <v/>
      </c>
    </row>
    <row r="325" spans="1:16">
      <c r="A325" t="str">
        <f>IF(Belegerfassung!C333&lt;&gt;"",0,"")</f>
        <v/>
      </c>
      <c r="B325" t="str">
        <f>IFERROR(VLOOKUP(Belegerfassung!I333,Konten!A:D,2,FALSE),"")</f>
        <v/>
      </c>
      <c r="C325" t="str">
        <f>IF(A325&lt;&gt;"",TEXT(Belegerfassung!C333,"TT.MM.JJJJ"),"")</f>
        <v/>
      </c>
      <c r="D325" t="str">
        <f>IFERROR(VLOOKUP(Belegerfassung!A333,Abfrage!$E$2:$F$20,2,FALSE),"")</f>
        <v/>
      </c>
      <c r="E325" t="str">
        <f>IF(A325&lt;&gt;"",Belegerfassung!B333,"")</f>
        <v/>
      </c>
      <c r="F325" t="str">
        <f>IF(Belegerfassung!L333="","",IF(Belegerfassung!L333&lt;&gt;"",IF(Belegerfassung!L333&lt;&gt;"",IF(Belegerfassung!J333&lt;&gt;0,VLOOKUP(Belegerfassung!L333,Abfrage!$A$2:$C$19,2,),VLOOKUP(Belegerfassung!L333,Abfrage!$A$2:$C$19,3,)),"")))</f>
        <v/>
      </c>
      <c r="G325" t="str">
        <f t="shared" si="15"/>
        <v/>
      </c>
      <c r="H325" s="31" t="str">
        <f>IF(A325&lt;&gt;"",-Belegerfassung!J333+Belegerfassung!K333,"")</f>
        <v/>
      </c>
      <c r="I325" s="49" t="str">
        <f>IFERROR(IF(H325&lt;&gt;"",Belegerfassung!L333*100,""),IF(OR(Belegerfassung!L333="Leistung EU - Erlöse",Belegerfassung!L333="Lieferungen EU-Erlöse",Belegerfassung!L333="EUST",Belegerfassung!L333="Bauleistungen 20%")=TRUE,"",MID(Belegerfassung!L333,4,2)))</f>
        <v/>
      </c>
      <c r="J325" s="6" t="str">
        <f>IF(A325&lt;&gt;"",LEFT(Belegerfassung!D333,40),"")</f>
        <v/>
      </c>
      <c r="K325" t="str">
        <f>IF(A325&lt;&gt;"",VLOOKUP(D325,Abfrage!$F$2:$G$21,2,FALSE),"")</f>
        <v/>
      </c>
      <c r="L325" s="6" t="str">
        <f>IF(Belegerfassung!H333&lt;&gt;"",Belegerfassung!H333,"")</f>
        <v/>
      </c>
      <c r="M325" t="str">
        <f>IFERROR(IF(Belegerfassung!E333&lt;&gt;"",VLOOKUP(Belegerfassung!E333,Abfrage!$L$2:$M$15,2,),""),"")</f>
        <v/>
      </c>
      <c r="N325" t="str">
        <f t="shared" si="16"/>
        <v/>
      </c>
      <c r="O325" t="str">
        <f t="shared" si="17"/>
        <v/>
      </c>
      <c r="P325" t="str">
        <f>IF(Belegerfassung!G333&lt;&gt;"",CONCATENATE(Belegerfassung!G333,".pdf"),"")</f>
        <v/>
      </c>
    </row>
    <row r="326" spans="1:16">
      <c r="A326" t="str">
        <f>IF(Belegerfassung!C334&lt;&gt;"",0,"")</f>
        <v/>
      </c>
      <c r="B326" t="str">
        <f>IFERROR(VLOOKUP(Belegerfassung!I334,Konten!A:D,2,FALSE),"")</f>
        <v/>
      </c>
      <c r="C326" t="str">
        <f>IF(A326&lt;&gt;"",TEXT(Belegerfassung!C334,"TT.MM.JJJJ"),"")</f>
        <v/>
      </c>
      <c r="D326" t="str">
        <f>IFERROR(VLOOKUP(Belegerfassung!A334,Abfrage!$E$2:$F$20,2,FALSE),"")</f>
        <v/>
      </c>
      <c r="E326" t="str">
        <f>IF(A326&lt;&gt;"",Belegerfassung!B334,"")</f>
        <v/>
      </c>
      <c r="F326" t="str">
        <f>IF(Belegerfassung!L334="","",IF(Belegerfassung!L334&lt;&gt;"",IF(Belegerfassung!L334&lt;&gt;"",IF(Belegerfassung!J334&lt;&gt;0,VLOOKUP(Belegerfassung!L334,Abfrage!$A$2:$C$19,2,),VLOOKUP(Belegerfassung!L334,Abfrage!$A$2:$C$19,3,)),"")))</f>
        <v/>
      </c>
      <c r="G326" t="str">
        <f t="shared" si="15"/>
        <v/>
      </c>
      <c r="H326" s="31" t="str">
        <f>IF(A326&lt;&gt;"",-Belegerfassung!J334+Belegerfassung!K334,"")</f>
        <v/>
      </c>
      <c r="I326" s="49" t="str">
        <f>IFERROR(IF(H326&lt;&gt;"",Belegerfassung!L334*100,""),IF(OR(Belegerfassung!L334="Leistung EU - Erlöse",Belegerfassung!L334="Lieferungen EU-Erlöse",Belegerfassung!L334="EUST",Belegerfassung!L334="Bauleistungen 20%")=TRUE,"",MID(Belegerfassung!L334,4,2)))</f>
        <v/>
      </c>
      <c r="J326" s="6" t="str">
        <f>IF(A326&lt;&gt;"",LEFT(Belegerfassung!D334,40),"")</f>
        <v/>
      </c>
      <c r="K326" t="str">
        <f>IF(A326&lt;&gt;"",VLOOKUP(D326,Abfrage!$F$2:$G$21,2,FALSE),"")</f>
        <v/>
      </c>
      <c r="L326" s="6" t="str">
        <f>IF(Belegerfassung!H334&lt;&gt;"",Belegerfassung!H334,"")</f>
        <v/>
      </c>
      <c r="M326" t="str">
        <f>IFERROR(IF(Belegerfassung!E334&lt;&gt;"",VLOOKUP(Belegerfassung!E334,Abfrage!$L$2:$M$15,2,),""),"")</f>
        <v/>
      </c>
      <c r="N326" t="str">
        <f t="shared" si="16"/>
        <v/>
      </c>
      <c r="O326" t="str">
        <f t="shared" si="17"/>
        <v/>
      </c>
      <c r="P326" t="str">
        <f>IF(Belegerfassung!G334&lt;&gt;"",CONCATENATE(Belegerfassung!G334,".pdf"),"")</f>
        <v/>
      </c>
    </row>
    <row r="327" spans="1:16">
      <c r="A327" t="str">
        <f>IF(Belegerfassung!C335&lt;&gt;"",0,"")</f>
        <v/>
      </c>
      <c r="B327" t="str">
        <f>IFERROR(VLOOKUP(Belegerfassung!I335,Konten!A:D,2,FALSE),"")</f>
        <v/>
      </c>
      <c r="C327" t="str">
        <f>IF(A327&lt;&gt;"",TEXT(Belegerfassung!C335,"TT.MM.JJJJ"),"")</f>
        <v/>
      </c>
      <c r="D327" t="str">
        <f>IFERROR(VLOOKUP(Belegerfassung!A335,Abfrage!$E$2:$F$20,2,FALSE),"")</f>
        <v/>
      </c>
      <c r="E327" t="str">
        <f>IF(A327&lt;&gt;"",Belegerfassung!B335,"")</f>
        <v/>
      </c>
      <c r="F327" t="str">
        <f>IF(Belegerfassung!L335="","",IF(Belegerfassung!L335&lt;&gt;"",IF(Belegerfassung!L335&lt;&gt;"",IF(Belegerfassung!J335&lt;&gt;0,VLOOKUP(Belegerfassung!L335,Abfrage!$A$2:$C$19,2,),VLOOKUP(Belegerfassung!L335,Abfrage!$A$2:$C$19,3,)),"")))</f>
        <v/>
      </c>
      <c r="G327" t="str">
        <f t="shared" si="15"/>
        <v/>
      </c>
      <c r="H327" s="31" t="str">
        <f>IF(A327&lt;&gt;"",-Belegerfassung!J335+Belegerfassung!K335,"")</f>
        <v/>
      </c>
      <c r="I327" s="49" t="str">
        <f>IFERROR(IF(H327&lt;&gt;"",Belegerfassung!L335*100,""),IF(OR(Belegerfassung!L335="Leistung EU - Erlöse",Belegerfassung!L335="Lieferungen EU-Erlöse",Belegerfassung!L335="EUST",Belegerfassung!L335="Bauleistungen 20%")=TRUE,"",MID(Belegerfassung!L335,4,2)))</f>
        <v/>
      </c>
      <c r="J327" s="6" t="str">
        <f>IF(A327&lt;&gt;"",LEFT(Belegerfassung!D335,40),"")</f>
        <v/>
      </c>
      <c r="K327" t="str">
        <f>IF(A327&lt;&gt;"",VLOOKUP(D327,Abfrage!$F$2:$G$21,2,FALSE),"")</f>
        <v/>
      </c>
      <c r="L327" s="6" t="str">
        <f>IF(Belegerfassung!H335&lt;&gt;"",Belegerfassung!H335,"")</f>
        <v/>
      </c>
      <c r="M327" t="str">
        <f>IFERROR(IF(Belegerfassung!E335&lt;&gt;"",VLOOKUP(Belegerfassung!E335,Abfrage!$L$2:$M$15,2,),""),"")</f>
        <v/>
      </c>
      <c r="N327" t="str">
        <f t="shared" si="16"/>
        <v/>
      </c>
      <c r="O327" t="str">
        <f t="shared" si="17"/>
        <v/>
      </c>
      <c r="P327" t="str">
        <f>IF(Belegerfassung!G335&lt;&gt;"",CONCATENATE(Belegerfassung!G335,".pdf"),"")</f>
        <v/>
      </c>
    </row>
    <row r="328" spans="1:16">
      <c r="A328" t="str">
        <f>IF(Belegerfassung!C336&lt;&gt;"",0,"")</f>
        <v/>
      </c>
      <c r="B328" t="str">
        <f>IFERROR(VLOOKUP(Belegerfassung!I336,Konten!A:D,2,FALSE),"")</f>
        <v/>
      </c>
      <c r="C328" t="str">
        <f>IF(A328&lt;&gt;"",TEXT(Belegerfassung!C336,"TT.MM.JJJJ"),"")</f>
        <v/>
      </c>
      <c r="D328" t="str">
        <f>IFERROR(VLOOKUP(Belegerfassung!A336,Abfrage!$E$2:$F$20,2,FALSE),"")</f>
        <v/>
      </c>
      <c r="E328" t="str">
        <f>IF(A328&lt;&gt;"",Belegerfassung!B336,"")</f>
        <v/>
      </c>
      <c r="F328" t="str">
        <f>IF(Belegerfassung!L336="","",IF(Belegerfassung!L336&lt;&gt;"",IF(Belegerfassung!L336&lt;&gt;"",IF(Belegerfassung!J336&lt;&gt;0,VLOOKUP(Belegerfassung!L336,Abfrage!$A$2:$C$19,2,),VLOOKUP(Belegerfassung!L336,Abfrage!$A$2:$C$19,3,)),"")))</f>
        <v/>
      </c>
      <c r="G328" t="str">
        <f t="shared" si="15"/>
        <v/>
      </c>
      <c r="H328" s="31" t="str">
        <f>IF(A328&lt;&gt;"",-Belegerfassung!J336+Belegerfassung!K336,"")</f>
        <v/>
      </c>
      <c r="I328" s="49" t="str">
        <f>IFERROR(IF(H328&lt;&gt;"",Belegerfassung!L336*100,""),IF(OR(Belegerfassung!L336="Leistung EU - Erlöse",Belegerfassung!L336="Lieferungen EU-Erlöse",Belegerfassung!L336="EUST",Belegerfassung!L336="Bauleistungen 20%")=TRUE,"",MID(Belegerfassung!L336,4,2)))</f>
        <v/>
      </c>
      <c r="J328" s="6" t="str">
        <f>IF(A328&lt;&gt;"",LEFT(Belegerfassung!D336,40),"")</f>
        <v/>
      </c>
      <c r="K328" t="str">
        <f>IF(A328&lt;&gt;"",VLOOKUP(D328,Abfrage!$F$2:$G$21,2,FALSE),"")</f>
        <v/>
      </c>
      <c r="L328" s="6" t="str">
        <f>IF(Belegerfassung!H336&lt;&gt;"",Belegerfassung!H336,"")</f>
        <v/>
      </c>
      <c r="M328" t="str">
        <f>IFERROR(IF(Belegerfassung!E336&lt;&gt;"",VLOOKUP(Belegerfassung!E336,Abfrage!$L$2:$M$15,2,),""),"")</f>
        <v/>
      </c>
      <c r="N328" t="str">
        <f t="shared" si="16"/>
        <v/>
      </c>
      <c r="O328" t="str">
        <f t="shared" si="17"/>
        <v/>
      </c>
      <c r="P328" t="str">
        <f>IF(Belegerfassung!G336&lt;&gt;"",CONCATENATE(Belegerfassung!G336,".pdf"),"")</f>
        <v/>
      </c>
    </row>
    <row r="329" spans="1:16">
      <c r="A329" t="str">
        <f>IF(Belegerfassung!C337&lt;&gt;"",0,"")</f>
        <v/>
      </c>
      <c r="B329" t="str">
        <f>IFERROR(VLOOKUP(Belegerfassung!I337,Konten!A:D,2,FALSE),"")</f>
        <v/>
      </c>
      <c r="C329" t="str">
        <f>IF(A329&lt;&gt;"",TEXT(Belegerfassung!C337,"TT.MM.JJJJ"),"")</f>
        <v/>
      </c>
      <c r="D329" t="str">
        <f>IFERROR(VLOOKUP(Belegerfassung!A337,Abfrage!$E$2:$F$20,2,FALSE),"")</f>
        <v/>
      </c>
      <c r="E329" t="str">
        <f>IF(A329&lt;&gt;"",Belegerfassung!B337,"")</f>
        <v/>
      </c>
      <c r="F329" t="str">
        <f>IF(Belegerfassung!L337="","",IF(Belegerfassung!L337&lt;&gt;"",IF(Belegerfassung!L337&lt;&gt;"",IF(Belegerfassung!J337&lt;&gt;0,VLOOKUP(Belegerfassung!L337,Abfrage!$A$2:$C$19,2,),VLOOKUP(Belegerfassung!L337,Abfrage!$A$2:$C$19,3,)),"")))</f>
        <v/>
      </c>
      <c r="G329" t="str">
        <f t="shared" si="15"/>
        <v/>
      </c>
      <c r="H329" s="31" t="str">
        <f>IF(A329&lt;&gt;"",-Belegerfassung!J337+Belegerfassung!K337,"")</f>
        <v/>
      </c>
      <c r="I329" s="49" t="str">
        <f>IFERROR(IF(H329&lt;&gt;"",Belegerfassung!L337*100,""),IF(OR(Belegerfassung!L337="Leistung EU - Erlöse",Belegerfassung!L337="Lieferungen EU-Erlöse",Belegerfassung!L337="EUST",Belegerfassung!L337="Bauleistungen 20%")=TRUE,"",MID(Belegerfassung!L337,4,2)))</f>
        <v/>
      </c>
      <c r="J329" s="6" t="str">
        <f>IF(A329&lt;&gt;"",LEFT(Belegerfassung!D337,40),"")</f>
        <v/>
      </c>
      <c r="K329" t="str">
        <f>IF(A329&lt;&gt;"",VLOOKUP(D329,Abfrage!$F$2:$G$21,2,FALSE),"")</f>
        <v/>
      </c>
      <c r="L329" s="6" t="str">
        <f>IF(Belegerfassung!H337&lt;&gt;"",Belegerfassung!H337,"")</f>
        <v/>
      </c>
      <c r="M329" t="str">
        <f>IFERROR(IF(Belegerfassung!E337&lt;&gt;"",VLOOKUP(Belegerfassung!E337,Abfrage!$L$2:$M$15,2,),""),"")</f>
        <v/>
      </c>
      <c r="N329" t="str">
        <f t="shared" si="16"/>
        <v/>
      </c>
      <c r="O329" t="str">
        <f t="shared" si="17"/>
        <v/>
      </c>
      <c r="P329" t="str">
        <f>IF(Belegerfassung!G337&lt;&gt;"",CONCATENATE(Belegerfassung!G337,".pdf"),"")</f>
        <v/>
      </c>
    </row>
    <row r="330" spans="1:16">
      <c r="A330" t="str">
        <f>IF(Belegerfassung!C338&lt;&gt;"",0,"")</f>
        <v/>
      </c>
      <c r="B330" t="str">
        <f>IFERROR(VLOOKUP(Belegerfassung!I338,Konten!A:D,2,FALSE),"")</f>
        <v/>
      </c>
      <c r="C330" t="str">
        <f>IF(A330&lt;&gt;"",TEXT(Belegerfassung!C338,"TT.MM.JJJJ"),"")</f>
        <v/>
      </c>
      <c r="D330" t="str">
        <f>IFERROR(VLOOKUP(Belegerfassung!A338,Abfrage!$E$2:$F$20,2,FALSE),"")</f>
        <v/>
      </c>
      <c r="E330" t="str">
        <f>IF(A330&lt;&gt;"",Belegerfassung!B338,"")</f>
        <v/>
      </c>
      <c r="F330" t="str">
        <f>IF(Belegerfassung!L338="","",IF(Belegerfassung!L338&lt;&gt;"",IF(Belegerfassung!L338&lt;&gt;"",IF(Belegerfassung!J338&lt;&gt;0,VLOOKUP(Belegerfassung!L338,Abfrage!$A$2:$C$19,2,),VLOOKUP(Belegerfassung!L338,Abfrage!$A$2:$C$19,3,)),"")))</f>
        <v/>
      </c>
      <c r="G330" t="str">
        <f t="shared" si="15"/>
        <v/>
      </c>
      <c r="H330" s="31" t="str">
        <f>IF(A330&lt;&gt;"",-Belegerfassung!J338+Belegerfassung!K338,"")</f>
        <v/>
      </c>
      <c r="I330" s="49" t="str">
        <f>IFERROR(IF(H330&lt;&gt;"",Belegerfassung!L338*100,""),IF(OR(Belegerfassung!L338="Leistung EU - Erlöse",Belegerfassung!L338="Lieferungen EU-Erlöse",Belegerfassung!L338="EUST",Belegerfassung!L338="Bauleistungen 20%")=TRUE,"",MID(Belegerfassung!L338,4,2)))</f>
        <v/>
      </c>
      <c r="J330" s="6" t="str">
        <f>IF(A330&lt;&gt;"",LEFT(Belegerfassung!D338,40),"")</f>
        <v/>
      </c>
      <c r="K330" t="str">
        <f>IF(A330&lt;&gt;"",VLOOKUP(D330,Abfrage!$F$2:$G$21,2,FALSE),"")</f>
        <v/>
      </c>
      <c r="L330" s="6" t="str">
        <f>IF(Belegerfassung!H338&lt;&gt;"",Belegerfassung!H338,"")</f>
        <v/>
      </c>
      <c r="M330" t="str">
        <f>IFERROR(IF(Belegerfassung!E338&lt;&gt;"",VLOOKUP(Belegerfassung!E338,Abfrage!$L$2:$M$15,2,),""),"")</f>
        <v/>
      </c>
      <c r="N330" t="str">
        <f t="shared" si="16"/>
        <v/>
      </c>
      <c r="O330" t="str">
        <f t="shared" si="17"/>
        <v/>
      </c>
      <c r="P330" t="str">
        <f>IF(Belegerfassung!G338&lt;&gt;"",CONCATENATE(Belegerfassung!G338,".pdf"),"")</f>
        <v/>
      </c>
    </row>
    <row r="331" spans="1:16">
      <c r="A331" t="str">
        <f>IF(Belegerfassung!C339&lt;&gt;"",0,"")</f>
        <v/>
      </c>
      <c r="B331" t="str">
        <f>IFERROR(VLOOKUP(Belegerfassung!I339,Konten!A:D,2,FALSE),"")</f>
        <v/>
      </c>
      <c r="C331" t="str">
        <f>IF(A331&lt;&gt;"",TEXT(Belegerfassung!C339,"TT.MM.JJJJ"),"")</f>
        <v/>
      </c>
      <c r="D331" t="str">
        <f>IFERROR(VLOOKUP(Belegerfassung!A339,Abfrage!$E$2:$F$20,2,FALSE),"")</f>
        <v/>
      </c>
      <c r="E331" t="str">
        <f>IF(A331&lt;&gt;"",Belegerfassung!B339,"")</f>
        <v/>
      </c>
      <c r="F331" t="str">
        <f>IF(Belegerfassung!L339="","",IF(Belegerfassung!L339&lt;&gt;"",IF(Belegerfassung!L339&lt;&gt;"",IF(Belegerfassung!J339&lt;&gt;0,VLOOKUP(Belegerfassung!L339,Abfrage!$A$2:$C$19,2,),VLOOKUP(Belegerfassung!L339,Abfrage!$A$2:$C$19,3,)),"")))</f>
        <v/>
      </c>
      <c r="G331" t="str">
        <f t="shared" si="15"/>
        <v/>
      </c>
      <c r="H331" s="31" t="str">
        <f>IF(A331&lt;&gt;"",-Belegerfassung!J339+Belegerfassung!K339,"")</f>
        <v/>
      </c>
      <c r="I331" s="49" t="str">
        <f>IFERROR(IF(H331&lt;&gt;"",Belegerfassung!L339*100,""),IF(OR(Belegerfassung!L339="Leistung EU - Erlöse",Belegerfassung!L339="Lieferungen EU-Erlöse",Belegerfassung!L339="EUST",Belegerfassung!L339="Bauleistungen 20%")=TRUE,"",MID(Belegerfassung!L339,4,2)))</f>
        <v/>
      </c>
      <c r="J331" s="6" t="str">
        <f>IF(A331&lt;&gt;"",LEFT(Belegerfassung!D339,40),"")</f>
        <v/>
      </c>
      <c r="K331" t="str">
        <f>IF(A331&lt;&gt;"",VLOOKUP(D331,Abfrage!$F$2:$G$21,2,FALSE),"")</f>
        <v/>
      </c>
      <c r="L331" s="6" t="str">
        <f>IF(Belegerfassung!H339&lt;&gt;"",Belegerfassung!H339,"")</f>
        <v/>
      </c>
      <c r="M331" t="str">
        <f>IFERROR(IF(Belegerfassung!E339&lt;&gt;"",VLOOKUP(Belegerfassung!E339,Abfrage!$L$2:$M$15,2,),""),"")</f>
        <v/>
      </c>
      <c r="N331" t="str">
        <f t="shared" si="16"/>
        <v/>
      </c>
      <c r="O331" t="str">
        <f t="shared" si="17"/>
        <v/>
      </c>
      <c r="P331" t="str">
        <f>IF(Belegerfassung!G339&lt;&gt;"",CONCATENATE(Belegerfassung!G339,".pdf"),"")</f>
        <v/>
      </c>
    </row>
    <row r="332" spans="1:16">
      <c r="A332" t="str">
        <f>IF(Belegerfassung!C340&lt;&gt;"",0,"")</f>
        <v/>
      </c>
      <c r="B332" t="str">
        <f>IFERROR(VLOOKUP(Belegerfassung!I340,Konten!A:D,2,FALSE),"")</f>
        <v/>
      </c>
      <c r="C332" t="str">
        <f>IF(A332&lt;&gt;"",TEXT(Belegerfassung!C340,"TT.MM.JJJJ"),"")</f>
        <v/>
      </c>
      <c r="D332" t="str">
        <f>IFERROR(VLOOKUP(Belegerfassung!A340,Abfrage!$E$2:$F$20,2,FALSE),"")</f>
        <v/>
      </c>
      <c r="E332" t="str">
        <f>IF(A332&lt;&gt;"",Belegerfassung!B340,"")</f>
        <v/>
      </c>
      <c r="F332" t="str">
        <f>IF(Belegerfassung!L340="","",IF(Belegerfassung!L340&lt;&gt;"",IF(Belegerfassung!L340&lt;&gt;"",IF(Belegerfassung!J340&lt;&gt;0,VLOOKUP(Belegerfassung!L340,Abfrage!$A$2:$C$19,2,),VLOOKUP(Belegerfassung!L340,Abfrage!$A$2:$C$19,3,)),"")))</f>
        <v/>
      </c>
      <c r="G332" t="str">
        <f t="shared" si="15"/>
        <v/>
      </c>
      <c r="H332" s="31" t="str">
        <f>IF(A332&lt;&gt;"",-Belegerfassung!J340+Belegerfassung!K340,"")</f>
        <v/>
      </c>
      <c r="I332" s="49" t="str">
        <f>IFERROR(IF(H332&lt;&gt;"",Belegerfassung!L340*100,""),IF(OR(Belegerfassung!L340="Leistung EU - Erlöse",Belegerfassung!L340="Lieferungen EU-Erlöse",Belegerfassung!L340="EUST",Belegerfassung!L340="Bauleistungen 20%")=TRUE,"",MID(Belegerfassung!L340,4,2)))</f>
        <v/>
      </c>
      <c r="J332" s="6" t="str">
        <f>IF(A332&lt;&gt;"",LEFT(Belegerfassung!D340,40),"")</f>
        <v/>
      </c>
      <c r="K332" t="str">
        <f>IF(A332&lt;&gt;"",VLOOKUP(D332,Abfrage!$F$2:$G$21,2,FALSE),"")</f>
        <v/>
      </c>
      <c r="L332" s="6" t="str">
        <f>IF(Belegerfassung!H340&lt;&gt;"",Belegerfassung!H340,"")</f>
        <v/>
      </c>
      <c r="M332" t="str">
        <f>IFERROR(IF(Belegerfassung!E340&lt;&gt;"",VLOOKUP(Belegerfassung!E340,Abfrage!$L$2:$M$15,2,),""),"")</f>
        <v/>
      </c>
      <c r="N332" t="str">
        <f t="shared" si="16"/>
        <v/>
      </c>
      <c r="O332" t="str">
        <f t="shared" si="17"/>
        <v/>
      </c>
      <c r="P332" t="str">
        <f>IF(Belegerfassung!G340&lt;&gt;"",CONCATENATE(Belegerfassung!G340,".pdf"),"")</f>
        <v/>
      </c>
    </row>
    <row r="333" spans="1:16">
      <c r="A333" t="str">
        <f>IF(Belegerfassung!C341&lt;&gt;"",0,"")</f>
        <v/>
      </c>
      <c r="B333" t="str">
        <f>IFERROR(VLOOKUP(Belegerfassung!I341,Konten!A:D,2,FALSE),"")</f>
        <v/>
      </c>
      <c r="C333" t="str">
        <f>IF(A333&lt;&gt;"",TEXT(Belegerfassung!C341,"TT.MM.JJJJ"),"")</f>
        <v/>
      </c>
      <c r="D333" t="str">
        <f>IFERROR(VLOOKUP(Belegerfassung!A341,Abfrage!$E$2:$F$20,2,FALSE),"")</f>
        <v/>
      </c>
      <c r="E333" t="str">
        <f>IF(A333&lt;&gt;"",Belegerfassung!B341,"")</f>
        <v/>
      </c>
      <c r="F333" t="str">
        <f>IF(Belegerfassung!L341="","",IF(Belegerfassung!L341&lt;&gt;"",IF(Belegerfassung!L341&lt;&gt;"",IF(Belegerfassung!J341&lt;&gt;0,VLOOKUP(Belegerfassung!L341,Abfrage!$A$2:$C$19,2,),VLOOKUP(Belegerfassung!L341,Abfrage!$A$2:$C$19,3,)),"")))</f>
        <v/>
      </c>
      <c r="G333" t="str">
        <f t="shared" si="15"/>
        <v/>
      </c>
      <c r="H333" s="31" t="str">
        <f>IF(A333&lt;&gt;"",-Belegerfassung!J341+Belegerfassung!K341,"")</f>
        <v/>
      </c>
      <c r="I333" s="49" t="str">
        <f>IFERROR(IF(H333&lt;&gt;"",Belegerfassung!L341*100,""),IF(OR(Belegerfassung!L341="Leistung EU - Erlöse",Belegerfassung!L341="Lieferungen EU-Erlöse",Belegerfassung!L341="EUST",Belegerfassung!L341="Bauleistungen 20%")=TRUE,"",MID(Belegerfassung!L341,4,2)))</f>
        <v/>
      </c>
      <c r="J333" s="6" t="str">
        <f>IF(A333&lt;&gt;"",LEFT(Belegerfassung!D341,40),"")</f>
        <v/>
      </c>
      <c r="K333" t="str">
        <f>IF(A333&lt;&gt;"",VLOOKUP(D333,Abfrage!$F$2:$G$21,2,FALSE),"")</f>
        <v/>
      </c>
      <c r="L333" s="6" t="str">
        <f>IF(Belegerfassung!H341&lt;&gt;"",Belegerfassung!H341,"")</f>
        <v/>
      </c>
      <c r="M333" t="str">
        <f>IFERROR(IF(Belegerfassung!E341&lt;&gt;"",VLOOKUP(Belegerfassung!E341,Abfrage!$L$2:$M$15,2,),""),"")</f>
        <v/>
      </c>
      <c r="N333" t="str">
        <f t="shared" si="16"/>
        <v/>
      </c>
      <c r="O333" t="str">
        <f t="shared" si="17"/>
        <v/>
      </c>
      <c r="P333" t="str">
        <f>IF(Belegerfassung!G341&lt;&gt;"",CONCATENATE(Belegerfassung!G341,".pdf"),"")</f>
        <v/>
      </c>
    </row>
    <row r="334" spans="1:16">
      <c r="A334" t="str">
        <f>IF(Belegerfassung!C342&lt;&gt;"",0,"")</f>
        <v/>
      </c>
      <c r="B334" t="str">
        <f>IFERROR(VLOOKUP(Belegerfassung!I342,Konten!A:D,2,FALSE),"")</f>
        <v/>
      </c>
      <c r="C334" t="str">
        <f>IF(A334&lt;&gt;"",TEXT(Belegerfassung!C342,"TT.MM.JJJJ"),"")</f>
        <v/>
      </c>
      <c r="D334" t="str">
        <f>IFERROR(VLOOKUP(Belegerfassung!A342,Abfrage!$E$2:$F$20,2,FALSE),"")</f>
        <v/>
      </c>
      <c r="E334" t="str">
        <f>IF(A334&lt;&gt;"",Belegerfassung!B342,"")</f>
        <v/>
      </c>
      <c r="F334" t="str">
        <f>IF(Belegerfassung!L342="","",IF(Belegerfassung!L342&lt;&gt;"",IF(Belegerfassung!L342&lt;&gt;"",IF(Belegerfassung!J342&lt;&gt;0,VLOOKUP(Belegerfassung!L342,Abfrage!$A$2:$C$19,2,),VLOOKUP(Belegerfassung!L342,Abfrage!$A$2:$C$19,3,)),"")))</f>
        <v/>
      </c>
      <c r="G334" t="str">
        <f t="shared" si="15"/>
        <v/>
      </c>
      <c r="H334" s="31" t="str">
        <f>IF(A334&lt;&gt;"",-Belegerfassung!J342+Belegerfassung!K342,"")</f>
        <v/>
      </c>
      <c r="I334" s="49" t="str">
        <f>IFERROR(IF(H334&lt;&gt;"",Belegerfassung!L342*100,""),IF(OR(Belegerfassung!L342="Leistung EU - Erlöse",Belegerfassung!L342="Lieferungen EU-Erlöse",Belegerfassung!L342="EUST",Belegerfassung!L342="Bauleistungen 20%")=TRUE,"",MID(Belegerfassung!L342,4,2)))</f>
        <v/>
      </c>
      <c r="J334" s="6" t="str">
        <f>IF(A334&lt;&gt;"",LEFT(Belegerfassung!D342,40),"")</f>
        <v/>
      </c>
      <c r="K334" t="str">
        <f>IF(A334&lt;&gt;"",VLOOKUP(D334,Abfrage!$F$2:$G$21,2,FALSE),"")</f>
        <v/>
      </c>
      <c r="L334" s="6" t="str">
        <f>IF(Belegerfassung!H342&lt;&gt;"",Belegerfassung!H342,"")</f>
        <v/>
      </c>
      <c r="M334" t="str">
        <f>IFERROR(IF(Belegerfassung!E342&lt;&gt;"",VLOOKUP(Belegerfassung!E342,Abfrage!$L$2:$M$15,2,),""),"")</f>
        <v/>
      </c>
      <c r="N334" t="str">
        <f t="shared" si="16"/>
        <v/>
      </c>
      <c r="O334" t="str">
        <f t="shared" si="17"/>
        <v/>
      </c>
      <c r="P334" t="str">
        <f>IF(Belegerfassung!G342&lt;&gt;"",CONCATENATE(Belegerfassung!G342,".pdf"),"")</f>
        <v/>
      </c>
    </row>
    <row r="335" spans="1:16">
      <c r="A335" t="str">
        <f>IF(Belegerfassung!C343&lt;&gt;"",0,"")</f>
        <v/>
      </c>
      <c r="B335" t="str">
        <f>IFERROR(VLOOKUP(Belegerfassung!I343,Konten!A:D,2,FALSE),"")</f>
        <v/>
      </c>
      <c r="C335" t="str">
        <f>IF(A335&lt;&gt;"",TEXT(Belegerfassung!C343,"TT.MM.JJJJ"),"")</f>
        <v/>
      </c>
      <c r="D335" t="str">
        <f>IFERROR(VLOOKUP(Belegerfassung!A343,Abfrage!$E$2:$F$20,2,FALSE),"")</f>
        <v/>
      </c>
      <c r="E335" t="str">
        <f>IF(A335&lt;&gt;"",Belegerfassung!B343,"")</f>
        <v/>
      </c>
      <c r="F335" t="str">
        <f>IF(Belegerfassung!L343="","",IF(Belegerfassung!L343&lt;&gt;"",IF(Belegerfassung!L343&lt;&gt;"",IF(Belegerfassung!J343&lt;&gt;0,VLOOKUP(Belegerfassung!L343,Abfrage!$A$2:$C$19,2,),VLOOKUP(Belegerfassung!L343,Abfrage!$A$2:$C$19,3,)),"")))</f>
        <v/>
      </c>
      <c r="G335" t="str">
        <f t="shared" si="15"/>
        <v/>
      </c>
      <c r="H335" s="31" t="str">
        <f>IF(A335&lt;&gt;"",-Belegerfassung!J343+Belegerfassung!K343,"")</f>
        <v/>
      </c>
      <c r="I335" s="49" t="str">
        <f>IFERROR(IF(H335&lt;&gt;"",Belegerfassung!L343*100,""),IF(OR(Belegerfassung!L343="Leistung EU - Erlöse",Belegerfassung!L343="Lieferungen EU-Erlöse",Belegerfassung!L343="EUST",Belegerfassung!L343="Bauleistungen 20%")=TRUE,"",MID(Belegerfassung!L343,4,2)))</f>
        <v/>
      </c>
      <c r="J335" s="6" t="str">
        <f>IF(A335&lt;&gt;"",LEFT(Belegerfassung!D343,40),"")</f>
        <v/>
      </c>
      <c r="K335" t="str">
        <f>IF(A335&lt;&gt;"",VLOOKUP(D335,Abfrage!$F$2:$G$21,2,FALSE),"")</f>
        <v/>
      </c>
      <c r="L335" s="6" t="str">
        <f>IF(Belegerfassung!H343&lt;&gt;"",Belegerfassung!H343,"")</f>
        <v/>
      </c>
      <c r="M335" t="str">
        <f>IFERROR(IF(Belegerfassung!E343&lt;&gt;"",VLOOKUP(Belegerfassung!E343,Abfrage!$L$2:$M$15,2,),""),"")</f>
        <v/>
      </c>
      <c r="N335" t="str">
        <f t="shared" si="16"/>
        <v/>
      </c>
      <c r="O335" t="str">
        <f t="shared" si="17"/>
        <v/>
      </c>
      <c r="P335" t="str">
        <f>IF(Belegerfassung!G343&lt;&gt;"",CONCATENATE(Belegerfassung!G343,".pdf"),"")</f>
        <v/>
      </c>
    </row>
    <row r="336" spans="1:16">
      <c r="A336" t="str">
        <f>IF(Belegerfassung!C344&lt;&gt;"",0,"")</f>
        <v/>
      </c>
      <c r="B336" t="str">
        <f>IFERROR(VLOOKUP(Belegerfassung!I344,Konten!A:D,2,FALSE),"")</f>
        <v/>
      </c>
      <c r="C336" t="str">
        <f>IF(A336&lt;&gt;"",TEXT(Belegerfassung!C344,"TT.MM.JJJJ"),"")</f>
        <v/>
      </c>
      <c r="D336" t="str">
        <f>IFERROR(VLOOKUP(Belegerfassung!A344,Abfrage!$E$2:$F$20,2,FALSE),"")</f>
        <v/>
      </c>
      <c r="E336" t="str">
        <f>IF(A336&lt;&gt;"",Belegerfassung!B344,"")</f>
        <v/>
      </c>
      <c r="F336" t="str">
        <f>IF(Belegerfassung!L344="","",IF(Belegerfassung!L344&lt;&gt;"",IF(Belegerfassung!L344&lt;&gt;"",IF(Belegerfassung!J344&lt;&gt;0,VLOOKUP(Belegerfassung!L344,Abfrage!$A$2:$C$19,2,),VLOOKUP(Belegerfassung!L344,Abfrage!$A$2:$C$19,3,)),"")))</f>
        <v/>
      </c>
      <c r="G336" t="str">
        <f t="shared" si="15"/>
        <v/>
      </c>
      <c r="H336" s="31" t="str">
        <f>IF(A336&lt;&gt;"",-Belegerfassung!J344+Belegerfassung!K344,"")</f>
        <v/>
      </c>
      <c r="I336" s="49" t="str">
        <f>IFERROR(IF(H336&lt;&gt;"",Belegerfassung!L344*100,""),IF(OR(Belegerfassung!L344="Leistung EU - Erlöse",Belegerfassung!L344="Lieferungen EU-Erlöse",Belegerfassung!L344="EUST",Belegerfassung!L344="Bauleistungen 20%")=TRUE,"",MID(Belegerfassung!L344,4,2)))</f>
        <v/>
      </c>
      <c r="J336" s="6" t="str">
        <f>IF(A336&lt;&gt;"",LEFT(Belegerfassung!D344,40),"")</f>
        <v/>
      </c>
      <c r="K336" t="str">
        <f>IF(A336&lt;&gt;"",VLOOKUP(D336,Abfrage!$F$2:$G$21,2,FALSE),"")</f>
        <v/>
      </c>
      <c r="L336" s="6" t="str">
        <f>IF(Belegerfassung!H344&lt;&gt;"",Belegerfassung!H344,"")</f>
        <v/>
      </c>
      <c r="M336" t="str">
        <f>IFERROR(IF(Belegerfassung!E344&lt;&gt;"",VLOOKUP(Belegerfassung!E344,Abfrage!$L$2:$M$15,2,),""),"")</f>
        <v/>
      </c>
      <c r="N336" t="str">
        <f t="shared" si="16"/>
        <v/>
      </c>
      <c r="O336" t="str">
        <f t="shared" si="17"/>
        <v/>
      </c>
      <c r="P336" t="str">
        <f>IF(Belegerfassung!G344&lt;&gt;"",CONCATENATE(Belegerfassung!G344,".pdf"),"")</f>
        <v/>
      </c>
    </row>
    <row r="337" spans="1:16">
      <c r="A337" t="str">
        <f>IF(Belegerfassung!C345&lt;&gt;"",0,"")</f>
        <v/>
      </c>
      <c r="B337" t="str">
        <f>IFERROR(VLOOKUP(Belegerfassung!I345,Konten!A:D,2,FALSE),"")</f>
        <v/>
      </c>
      <c r="C337" t="str">
        <f>IF(A337&lt;&gt;"",TEXT(Belegerfassung!C345,"TT.MM.JJJJ"),"")</f>
        <v/>
      </c>
      <c r="D337" t="str">
        <f>IFERROR(VLOOKUP(Belegerfassung!A345,Abfrage!$E$2:$F$20,2,FALSE),"")</f>
        <v/>
      </c>
      <c r="E337" t="str">
        <f>IF(A337&lt;&gt;"",Belegerfassung!B345,"")</f>
        <v/>
      </c>
      <c r="F337" t="str">
        <f>IF(Belegerfassung!L345="","",IF(Belegerfassung!L345&lt;&gt;"",IF(Belegerfassung!L345&lt;&gt;"",IF(Belegerfassung!J345&lt;&gt;0,VLOOKUP(Belegerfassung!L345,Abfrage!$A$2:$C$19,2,),VLOOKUP(Belegerfassung!L345,Abfrage!$A$2:$C$19,3,)),"")))</f>
        <v/>
      </c>
      <c r="G337" t="str">
        <f t="shared" si="15"/>
        <v/>
      </c>
      <c r="H337" s="31" t="str">
        <f>IF(A337&lt;&gt;"",-Belegerfassung!J345+Belegerfassung!K345,"")</f>
        <v/>
      </c>
      <c r="I337" s="49" t="str">
        <f>IFERROR(IF(H337&lt;&gt;"",Belegerfassung!L345*100,""),IF(OR(Belegerfassung!L345="Leistung EU - Erlöse",Belegerfassung!L345="Lieferungen EU-Erlöse",Belegerfassung!L345="EUST",Belegerfassung!L345="Bauleistungen 20%")=TRUE,"",MID(Belegerfassung!L345,4,2)))</f>
        <v/>
      </c>
      <c r="J337" s="6" t="str">
        <f>IF(A337&lt;&gt;"",LEFT(Belegerfassung!D345,40),"")</f>
        <v/>
      </c>
      <c r="K337" t="str">
        <f>IF(A337&lt;&gt;"",VLOOKUP(D337,Abfrage!$F$2:$G$21,2,FALSE),"")</f>
        <v/>
      </c>
      <c r="L337" s="6" t="str">
        <f>IF(Belegerfassung!H345&lt;&gt;"",Belegerfassung!H345,"")</f>
        <v/>
      </c>
      <c r="M337" t="str">
        <f>IFERROR(IF(Belegerfassung!E345&lt;&gt;"",VLOOKUP(Belegerfassung!E345,Abfrage!$L$2:$M$15,2,),""),"")</f>
        <v/>
      </c>
      <c r="N337" t="str">
        <f t="shared" si="16"/>
        <v/>
      </c>
      <c r="O337" t="str">
        <f t="shared" si="17"/>
        <v/>
      </c>
      <c r="P337" t="str">
        <f>IF(Belegerfassung!G345&lt;&gt;"",CONCATENATE(Belegerfassung!G345,".pdf"),"")</f>
        <v/>
      </c>
    </row>
    <row r="338" spans="1:16">
      <c r="A338" t="str">
        <f>IF(Belegerfassung!C346&lt;&gt;"",0,"")</f>
        <v/>
      </c>
      <c r="B338" t="str">
        <f>IFERROR(VLOOKUP(Belegerfassung!I346,Konten!A:D,2,FALSE),"")</f>
        <v/>
      </c>
      <c r="C338" t="str">
        <f>IF(A338&lt;&gt;"",TEXT(Belegerfassung!C346,"TT.MM.JJJJ"),"")</f>
        <v/>
      </c>
      <c r="D338" t="str">
        <f>IFERROR(VLOOKUP(Belegerfassung!A346,Abfrage!$E$2:$F$20,2,FALSE),"")</f>
        <v/>
      </c>
      <c r="E338" t="str">
        <f>IF(A338&lt;&gt;"",Belegerfassung!B346,"")</f>
        <v/>
      </c>
      <c r="F338" t="str">
        <f>IF(Belegerfassung!L346="","",IF(Belegerfassung!L346&lt;&gt;"",IF(Belegerfassung!L346&lt;&gt;"",IF(Belegerfassung!J346&lt;&gt;0,VLOOKUP(Belegerfassung!L346,Abfrage!$A$2:$C$19,2,),VLOOKUP(Belegerfassung!L346,Abfrage!$A$2:$C$19,3,)),"")))</f>
        <v/>
      </c>
      <c r="G338" t="str">
        <f t="shared" si="15"/>
        <v/>
      </c>
      <c r="H338" s="31" t="str">
        <f>IF(A338&lt;&gt;"",-Belegerfassung!J346+Belegerfassung!K346,"")</f>
        <v/>
      </c>
      <c r="I338" s="49" t="str">
        <f>IFERROR(IF(H338&lt;&gt;"",Belegerfassung!L346*100,""),IF(OR(Belegerfassung!L346="Leistung EU - Erlöse",Belegerfassung!L346="Lieferungen EU-Erlöse",Belegerfassung!L346="EUST",Belegerfassung!L346="Bauleistungen 20%")=TRUE,"",MID(Belegerfassung!L346,4,2)))</f>
        <v/>
      </c>
      <c r="J338" s="6" t="str">
        <f>IF(A338&lt;&gt;"",LEFT(Belegerfassung!D346,40),"")</f>
        <v/>
      </c>
      <c r="K338" t="str">
        <f>IF(A338&lt;&gt;"",VLOOKUP(D338,Abfrage!$F$2:$G$21,2,FALSE),"")</f>
        <v/>
      </c>
      <c r="L338" s="6" t="str">
        <f>IF(Belegerfassung!H346&lt;&gt;"",Belegerfassung!H346,"")</f>
        <v/>
      </c>
      <c r="M338" t="str">
        <f>IFERROR(IF(Belegerfassung!E346&lt;&gt;"",VLOOKUP(Belegerfassung!E346,Abfrage!$L$2:$M$15,2,),""),"")</f>
        <v/>
      </c>
      <c r="N338" t="str">
        <f t="shared" si="16"/>
        <v/>
      </c>
      <c r="O338" t="str">
        <f t="shared" si="17"/>
        <v/>
      </c>
      <c r="P338" t="str">
        <f>IF(Belegerfassung!G346&lt;&gt;"",CONCATENATE(Belegerfassung!G346,".pdf"),"")</f>
        <v/>
      </c>
    </row>
    <row r="339" spans="1:16">
      <c r="A339" t="str">
        <f>IF(Belegerfassung!C347&lt;&gt;"",0,"")</f>
        <v/>
      </c>
      <c r="B339" t="str">
        <f>IFERROR(VLOOKUP(Belegerfassung!I347,Konten!A:D,2,FALSE),"")</f>
        <v/>
      </c>
      <c r="C339" t="str">
        <f>IF(A339&lt;&gt;"",TEXT(Belegerfassung!C347,"TT.MM.JJJJ"),"")</f>
        <v/>
      </c>
      <c r="D339" t="str">
        <f>IFERROR(VLOOKUP(Belegerfassung!A347,Abfrage!$E$2:$F$20,2,FALSE),"")</f>
        <v/>
      </c>
      <c r="E339" t="str">
        <f>IF(A339&lt;&gt;"",Belegerfassung!B347,"")</f>
        <v/>
      </c>
      <c r="F339" t="str">
        <f>IF(Belegerfassung!L347="","",IF(Belegerfassung!L347&lt;&gt;"",IF(Belegerfassung!L347&lt;&gt;"",IF(Belegerfassung!J347&lt;&gt;0,VLOOKUP(Belegerfassung!L347,Abfrage!$A$2:$C$19,2,),VLOOKUP(Belegerfassung!L347,Abfrage!$A$2:$C$19,3,)),"")))</f>
        <v/>
      </c>
      <c r="G339" t="str">
        <f t="shared" si="15"/>
        <v/>
      </c>
      <c r="H339" s="31" t="str">
        <f>IF(A339&lt;&gt;"",-Belegerfassung!J347+Belegerfassung!K347,"")</f>
        <v/>
      </c>
      <c r="I339" s="49" t="str">
        <f>IFERROR(IF(H339&lt;&gt;"",Belegerfassung!L347*100,""),IF(OR(Belegerfassung!L347="Leistung EU - Erlöse",Belegerfassung!L347="Lieferungen EU-Erlöse",Belegerfassung!L347="EUST",Belegerfassung!L347="Bauleistungen 20%")=TRUE,"",MID(Belegerfassung!L347,4,2)))</f>
        <v/>
      </c>
      <c r="J339" s="6" t="str">
        <f>IF(A339&lt;&gt;"",LEFT(Belegerfassung!D347,40),"")</f>
        <v/>
      </c>
      <c r="K339" t="str">
        <f>IF(A339&lt;&gt;"",VLOOKUP(D339,Abfrage!$F$2:$G$21,2,FALSE),"")</f>
        <v/>
      </c>
      <c r="L339" s="6" t="str">
        <f>IF(Belegerfassung!H347&lt;&gt;"",Belegerfassung!H347,"")</f>
        <v/>
      </c>
      <c r="M339" t="str">
        <f>IFERROR(IF(Belegerfassung!E347&lt;&gt;"",VLOOKUP(Belegerfassung!E347,Abfrage!$L$2:$M$15,2,),""),"")</f>
        <v/>
      </c>
      <c r="N339" t="str">
        <f t="shared" si="16"/>
        <v/>
      </c>
      <c r="O339" t="str">
        <f t="shared" si="17"/>
        <v/>
      </c>
      <c r="P339" t="str">
        <f>IF(Belegerfassung!G347&lt;&gt;"",CONCATENATE(Belegerfassung!G347,".pdf"),"")</f>
        <v/>
      </c>
    </row>
    <row r="340" spans="1:16">
      <c r="A340" t="str">
        <f>IF(Belegerfassung!C348&lt;&gt;"",0,"")</f>
        <v/>
      </c>
      <c r="B340" t="str">
        <f>IFERROR(VLOOKUP(Belegerfassung!I348,Konten!A:D,2,FALSE),"")</f>
        <v/>
      </c>
      <c r="C340" t="str">
        <f>IF(A340&lt;&gt;"",TEXT(Belegerfassung!C348,"TT.MM.JJJJ"),"")</f>
        <v/>
      </c>
      <c r="D340" t="str">
        <f>IFERROR(VLOOKUP(Belegerfassung!A348,Abfrage!$E$2:$F$20,2,FALSE),"")</f>
        <v/>
      </c>
      <c r="E340" t="str">
        <f>IF(A340&lt;&gt;"",Belegerfassung!B348,"")</f>
        <v/>
      </c>
      <c r="F340" t="str">
        <f>IF(Belegerfassung!L348="","",IF(Belegerfassung!L348&lt;&gt;"",IF(Belegerfassung!L348&lt;&gt;"",IF(Belegerfassung!J348&lt;&gt;0,VLOOKUP(Belegerfassung!L348,Abfrage!$A$2:$C$19,2,),VLOOKUP(Belegerfassung!L348,Abfrage!$A$2:$C$19,3,)),"")))</f>
        <v/>
      </c>
      <c r="G340" t="str">
        <f t="shared" si="15"/>
        <v/>
      </c>
      <c r="H340" s="31" t="str">
        <f>IF(A340&lt;&gt;"",-Belegerfassung!J348+Belegerfassung!K348,"")</f>
        <v/>
      </c>
      <c r="I340" s="49" t="str">
        <f>IFERROR(IF(H340&lt;&gt;"",Belegerfassung!L348*100,""),IF(OR(Belegerfassung!L348="Leistung EU - Erlöse",Belegerfassung!L348="Lieferungen EU-Erlöse",Belegerfassung!L348="EUST",Belegerfassung!L348="Bauleistungen 20%")=TRUE,"",MID(Belegerfassung!L348,4,2)))</f>
        <v/>
      </c>
      <c r="J340" s="6" t="str">
        <f>IF(A340&lt;&gt;"",LEFT(Belegerfassung!D348,40),"")</f>
        <v/>
      </c>
      <c r="K340" t="str">
        <f>IF(A340&lt;&gt;"",VLOOKUP(D340,Abfrage!$F$2:$G$21,2,FALSE),"")</f>
        <v/>
      </c>
      <c r="L340" s="6" t="str">
        <f>IF(Belegerfassung!H348&lt;&gt;"",Belegerfassung!H348,"")</f>
        <v/>
      </c>
      <c r="M340" t="str">
        <f>IFERROR(IF(Belegerfassung!E348&lt;&gt;"",VLOOKUP(Belegerfassung!E348,Abfrage!$L$2:$M$15,2,),""),"")</f>
        <v/>
      </c>
      <c r="N340" t="str">
        <f t="shared" si="16"/>
        <v/>
      </c>
      <c r="O340" t="str">
        <f t="shared" si="17"/>
        <v/>
      </c>
      <c r="P340" t="str">
        <f>IF(Belegerfassung!G348&lt;&gt;"",CONCATENATE(Belegerfassung!G348,".pdf"),"")</f>
        <v/>
      </c>
    </row>
    <row r="341" spans="1:16">
      <c r="A341" t="str">
        <f>IF(Belegerfassung!C349&lt;&gt;"",0,"")</f>
        <v/>
      </c>
      <c r="B341" t="str">
        <f>IFERROR(VLOOKUP(Belegerfassung!I349,Konten!A:D,2,FALSE),"")</f>
        <v/>
      </c>
      <c r="C341" t="str">
        <f>IF(A341&lt;&gt;"",TEXT(Belegerfassung!C349,"TT.MM.JJJJ"),"")</f>
        <v/>
      </c>
      <c r="D341" t="str">
        <f>IFERROR(VLOOKUP(Belegerfassung!A349,Abfrage!$E$2:$F$20,2,FALSE),"")</f>
        <v/>
      </c>
      <c r="E341" t="str">
        <f>IF(A341&lt;&gt;"",Belegerfassung!B349,"")</f>
        <v/>
      </c>
      <c r="F341" t="str">
        <f>IF(Belegerfassung!L349="","",IF(Belegerfassung!L349&lt;&gt;"",IF(Belegerfassung!L349&lt;&gt;"",IF(Belegerfassung!J349&lt;&gt;0,VLOOKUP(Belegerfassung!L349,Abfrage!$A$2:$C$19,2,),VLOOKUP(Belegerfassung!L349,Abfrage!$A$2:$C$19,3,)),"")))</f>
        <v/>
      </c>
      <c r="G341" t="str">
        <f t="shared" si="15"/>
        <v/>
      </c>
      <c r="H341" s="31" t="str">
        <f>IF(A341&lt;&gt;"",-Belegerfassung!J349+Belegerfassung!K349,"")</f>
        <v/>
      </c>
      <c r="I341" s="49" t="str">
        <f>IFERROR(IF(H341&lt;&gt;"",Belegerfassung!L349*100,""),IF(OR(Belegerfassung!L349="Leistung EU - Erlöse",Belegerfassung!L349="Lieferungen EU-Erlöse",Belegerfassung!L349="EUST",Belegerfassung!L349="Bauleistungen 20%")=TRUE,"",MID(Belegerfassung!L349,4,2)))</f>
        <v/>
      </c>
      <c r="J341" s="6" t="str">
        <f>IF(A341&lt;&gt;"",LEFT(Belegerfassung!D349,40),"")</f>
        <v/>
      </c>
      <c r="K341" t="str">
        <f>IF(A341&lt;&gt;"",VLOOKUP(D341,Abfrage!$F$2:$G$21,2,FALSE),"")</f>
        <v/>
      </c>
      <c r="L341" s="6" t="str">
        <f>IF(Belegerfassung!H349&lt;&gt;"",Belegerfassung!H349,"")</f>
        <v/>
      </c>
      <c r="M341" t="str">
        <f>IFERROR(IF(Belegerfassung!E349&lt;&gt;"",VLOOKUP(Belegerfassung!E349,Abfrage!$L$2:$M$15,2,),""),"")</f>
        <v/>
      </c>
      <c r="N341" t="str">
        <f t="shared" si="16"/>
        <v/>
      </c>
      <c r="O341" t="str">
        <f t="shared" si="17"/>
        <v/>
      </c>
      <c r="P341" t="str">
        <f>IF(Belegerfassung!G349&lt;&gt;"",CONCATENATE(Belegerfassung!G349,".pdf"),"")</f>
        <v/>
      </c>
    </row>
    <row r="342" spans="1:16">
      <c r="A342" t="str">
        <f>IF(Belegerfassung!C350&lt;&gt;"",0,"")</f>
        <v/>
      </c>
      <c r="B342" t="str">
        <f>IFERROR(VLOOKUP(Belegerfassung!I350,Konten!A:D,2,FALSE),"")</f>
        <v/>
      </c>
      <c r="C342" t="str">
        <f>IF(A342&lt;&gt;"",TEXT(Belegerfassung!C350,"TT.MM.JJJJ"),"")</f>
        <v/>
      </c>
      <c r="D342" t="str">
        <f>IFERROR(VLOOKUP(Belegerfassung!A350,Abfrage!$E$2:$F$20,2,FALSE),"")</f>
        <v/>
      </c>
      <c r="E342" t="str">
        <f>IF(A342&lt;&gt;"",Belegerfassung!B350,"")</f>
        <v/>
      </c>
      <c r="F342" t="str">
        <f>IF(Belegerfassung!L350="","",IF(Belegerfassung!L350&lt;&gt;"",IF(Belegerfassung!L350&lt;&gt;"",IF(Belegerfassung!J350&lt;&gt;0,VLOOKUP(Belegerfassung!L350,Abfrage!$A$2:$C$19,2,),VLOOKUP(Belegerfassung!L350,Abfrage!$A$2:$C$19,3,)),"")))</f>
        <v/>
      </c>
      <c r="G342" t="str">
        <f t="shared" si="15"/>
        <v/>
      </c>
      <c r="H342" s="31" t="str">
        <f>IF(A342&lt;&gt;"",-Belegerfassung!J350+Belegerfassung!K350,"")</f>
        <v/>
      </c>
      <c r="I342" s="49" t="str">
        <f>IFERROR(IF(H342&lt;&gt;"",Belegerfassung!L350*100,""),IF(OR(Belegerfassung!L350="Leistung EU - Erlöse",Belegerfassung!L350="Lieferungen EU-Erlöse",Belegerfassung!L350="EUST",Belegerfassung!L350="Bauleistungen 20%")=TRUE,"",MID(Belegerfassung!L350,4,2)))</f>
        <v/>
      </c>
      <c r="J342" s="6" t="str">
        <f>IF(A342&lt;&gt;"",LEFT(Belegerfassung!D350,40),"")</f>
        <v/>
      </c>
      <c r="K342" t="str">
        <f>IF(A342&lt;&gt;"",VLOOKUP(D342,Abfrage!$F$2:$G$21,2,FALSE),"")</f>
        <v/>
      </c>
      <c r="L342" s="6" t="str">
        <f>IF(Belegerfassung!H350&lt;&gt;"",Belegerfassung!H350,"")</f>
        <v/>
      </c>
      <c r="M342" t="str">
        <f>IFERROR(IF(Belegerfassung!E350&lt;&gt;"",VLOOKUP(Belegerfassung!E350,Abfrage!$L$2:$M$15,2,),""),"")</f>
        <v/>
      </c>
      <c r="N342" t="str">
        <f t="shared" si="16"/>
        <v/>
      </c>
      <c r="O342" t="str">
        <f t="shared" si="17"/>
        <v/>
      </c>
      <c r="P342" t="str">
        <f>IF(Belegerfassung!G350&lt;&gt;"",CONCATENATE(Belegerfassung!G350,".pdf"),"")</f>
        <v/>
      </c>
    </row>
    <row r="343" spans="1:16">
      <c r="A343" t="str">
        <f>IF(Belegerfassung!C351&lt;&gt;"",0,"")</f>
        <v/>
      </c>
      <c r="B343" t="str">
        <f>IFERROR(VLOOKUP(Belegerfassung!I351,Konten!A:D,2,FALSE),"")</f>
        <v/>
      </c>
      <c r="C343" t="str">
        <f>IF(A343&lt;&gt;"",TEXT(Belegerfassung!C351,"TT.MM.JJJJ"),"")</f>
        <v/>
      </c>
      <c r="D343" t="str">
        <f>IFERROR(VLOOKUP(Belegerfassung!A351,Abfrage!$E$2:$F$20,2,FALSE),"")</f>
        <v/>
      </c>
      <c r="E343" t="str">
        <f>IF(A343&lt;&gt;"",Belegerfassung!B351,"")</f>
        <v/>
      </c>
      <c r="F343" t="str">
        <f>IF(Belegerfassung!L351="","",IF(Belegerfassung!L351&lt;&gt;"",IF(Belegerfassung!L351&lt;&gt;"",IF(Belegerfassung!J351&lt;&gt;0,VLOOKUP(Belegerfassung!L351,Abfrage!$A$2:$C$19,2,),VLOOKUP(Belegerfassung!L351,Abfrage!$A$2:$C$19,3,)),"")))</f>
        <v/>
      </c>
      <c r="G343" t="str">
        <f t="shared" si="15"/>
        <v/>
      </c>
      <c r="H343" s="31" t="str">
        <f>IF(A343&lt;&gt;"",-Belegerfassung!J351+Belegerfassung!K351,"")</f>
        <v/>
      </c>
      <c r="I343" s="49" t="str">
        <f>IFERROR(IF(H343&lt;&gt;"",Belegerfassung!L351*100,""),IF(OR(Belegerfassung!L351="Leistung EU - Erlöse",Belegerfassung!L351="Lieferungen EU-Erlöse",Belegerfassung!L351="EUST",Belegerfassung!L351="Bauleistungen 20%")=TRUE,"",MID(Belegerfassung!L351,4,2)))</f>
        <v/>
      </c>
      <c r="J343" s="6" t="str">
        <f>IF(A343&lt;&gt;"",LEFT(Belegerfassung!D351,40),"")</f>
        <v/>
      </c>
      <c r="K343" t="str">
        <f>IF(A343&lt;&gt;"",VLOOKUP(D343,Abfrage!$F$2:$G$21,2,FALSE),"")</f>
        <v/>
      </c>
      <c r="L343" s="6" t="str">
        <f>IF(Belegerfassung!H351&lt;&gt;"",Belegerfassung!H351,"")</f>
        <v/>
      </c>
      <c r="M343" t="str">
        <f>IFERROR(IF(Belegerfassung!E351&lt;&gt;"",VLOOKUP(Belegerfassung!E351,Abfrage!$L$2:$M$15,2,),""),"")</f>
        <v/>
      </c>
      <c r="N343" t="str">
        <f t="shared" si="16"/>
        <v/>
      </c>
      <c r="O343" t="str">
        <f t="shared" si="17"/>
        <v/>
      </c>
      <c r="P343" t="str">
        <f>IF(Belegerfassung!G351&lt;&gt;"",CONCATENATE(Belegerfassung!G351,".pdf"),"")</f>
        <v/>
      </c>
    </row>
    <row r="344" spans="1:16">
      <c r="A344" t="str">
        <f>IF(Belegerfassung!C352&lt;&gt;"",0,"")</f>
        <v/>
      </c>
      <c r="B344" t="str">
        <f>IFERROR(VLOOKUP(Belegerfassung!I352,Konten!A:D,2,FALSE),"")</f>
        <v/>
      </c>
      <c r="C344" t="str">
        <f>IF(A344&lt;&gt;"",TEXT(Belegerfassung!C352,"TT.MM.JJJJ"),"")</f>
        <v/>
      </c>
      <c r="D344" t="str">
        <f>IFERROR(VLOOKUP(Belegerfassung!A352,Abfrage!$E$2:$F$20,2,FALSE),"")</f>
        <v/>
      </c>
      <c r="E344" t="str">
        <f>IF(A344&lt;&gt;"",Belegerfassung!B352,"")</f>
        <v/>
      </c>
      <c r="F344" t="str">
        <f>IF(Belegerfassung!L352="","",IF(Belegerfassung!L352&lt;&gt;"",IF(Belegerfassung!L352&lt;&gt;"",IF(Belegerfassung!J352&lt;&gt;0,VLOOKUP(Belegerfassung!L352,Abfrage!$A$2:$C$19,2,),VLOOKUP(Belegerfassung!L352,Abfrage!$A$2:$C$19,3,)),"")))</f>
        <v/>
      </c>
      <c r="G344" t="str">
        <f t="shared" si="15"/>
        <v/>
      </c>
      <c r="H344" s="31" t="str">
        <f>IF(A344&lt;&gt;"",-Belegerfassung!J352+Belegerfassung!K352,"")</f>
        <v/>
      </c>
      <c r="I344" s="49" t="str">
        <f>IFERROR(IF(H344&lt;&gt;"",Belegerfassung!L352*100,""),IF(OR(Belegerfassung!L352="Leistung EU - Erlöse",Belegerfassung!L352="Lieferungen EU-Erlöse",Belegerfassung!L352="EUST",Belegerfassung!L352="Bauleistungen 20%")=TRUE,"",MID(Belegerfassung!L352,4,2)))</f>
        <v/>
      </c>
      <c r="J344" s="6" t="str">
        <f>IF(A344&lt;&gt;"",LEFT(Belegerfassung!D352,40),"")</f>
        <v/>
      </c>
      <c r="K344" t="str">
        <f>IF(A344&lt;&gt;"",VLOOKUP(D344,Abfrage!$F$2:$G$21,2,FALSE),"")</f>
        <v/>
      </c>
      <c r="L344" s="6" t="str">
        <f>IF(Belegerfassung!H352&lt;&gt;"",Belegerfassung!H352,"")</f>
        <v/>
      </c>
      <c r="M344" t="str">
        <f>IFERROR(IF(Belegerfassung!E352&lt;&gt;"",VLOOKUP(Belegerfassung!E352,Abfrage!$L$2:$M$15,2,),""),"")</f>
        <v/>
      </c>
      <c r="N344" t="str">
        <f t="shared" si="16"/>
        <v/>
      </c>
      <c r="O344" t="str">
        <f t="shared" si="17"/>
        <v/>
      </c>
      <c r="P344" t="str">
        <f>IF(Belegerfassung!G352&lt;&gt;"",CONCATENATE(Belegerfassung!G352,".pdf"),"")</f>
        <v/>
      </c>
    </row>
    <row r="345" spans="1:16">
      <c r="A345" t="str">
        <f>IF(Belegerfassung!C353&lt;&gt;"",0,"")</f>
        <v/>
      </c>
      <c r="B345" t="str">
        <f>IFERROR(VLOOKUP(Belegerfassung!I353,Konten!A:D,2,FALSE),"")</f>
        <v/>
      </c>
      <c r="C345" t="str">
        <f>IF(A345&lt;&gt;"",TEXT(Belegerfassung!C353,"TT.MM.JJJJ"),"")</f>
        <v/>
      </c>
      <c r="D345" t="str">
        <f>IFERROR(VLOOKUP(Belegerfassung!A353,Abfrage!$E$2:$F$20,2,FALSE),"")</f>
        <v/>
      </c>
      <c r="E345" t="str">
        <f>IF(A345&lt;&gt;"",Belegerfassung!B353,"")</f>
        <v/>
      </c>
      <c r="F345" t="str">
        <f>IF(Belegerfassung!L353="","",IF(Belegerfassung!L353&lt;&gt;"",IF(Belegerfassung!L353&lt;&gt;"",IF(Belegerfassung!J353&lt;&gt;0,VLOOKUP(Belegerfassung!L353,Abfrage!$A$2:$C$19,2,),VLOOKUP(Belegerfassung!L353,Abfrage!$A$2:$C$19,3,)),"")))</f>
        <v/>
      </c>
      <c r="G345" t="str">
        <f t="shared" si="15"/>
        <v/>
      </c>
      <c r="H345" s="31" t="str">
        <f>IF(A345&lt;&gt;"",-Belegerfassung!J353+Belegerfassung!K353,"")</f>
        <v/>
      </c>
      <c r="I345" s="49" t="str">
        <f>IFERROR(IF(H345&lt;&gt;"",Belegerfassung!L353*100,""),IF(OR(Belegerfassung!L353="Leistung EU - Erlöse",Belegerfassung!L353="Lieferungen EU-Erlöse",Belegerfassung!L353="EUST",Belegerfassung!L353="Bauleistungen 20%")=TRUE,"",MID(Belegerfassung!L353,4,2)))</f>
        <v/>
      </c>
      <c r="J345" s="6" t="str">
        <f>IF(A345&lt;&gt;"",LEFT(Belegerfassung!D353,40),"")</f>
        <v/>
      </c>
      <c r="K345" t="str">
        <f>IF(A345&lt;&gt;"",VLOOKUP(D345,Abfrage!$F$2:$G$21,2,FALSE),"")</f>
        <v/>
      </c>
      <c r="L345" s="6" t="str">
        <f>IF(Belegerfassung!H353&lt;&gt;"",Belegerfassung!H353,"")</f>
        <v/>
      </c>
      <c r="M345" t="str">
        <f>IFERROR(IF(Belegerfassung!E353&lt;&gt;"",VLOOKUP(Belegerfassung!E353,Abfrage!$L$2:$M$15,2,),""),"")</f>
        <v/>
      </c>
      <c r="N345" t="str">
        <f t="shared" si="16"/>
        <v/>
      </c>
      <c r="O345" t="str">
        <f t="shared" si="17"/>
        <v/>
      </c>
      <c r="P345" t="str">
        <f>IF(Belegerfassung!G353&lt;&gt;"",CONCATENATE(Belegerfassung!G353,".pdf"),"")</f>
        <v/>
      </c>
    </row>
    <row r="346" spans="1:16">
      <c r="A346" t="str">
        <f>IF(Belegerfassung!C354&lt;&gt;"",0,"")</f>
        <v/>
      </c>
      <c r="B346" t="str">
        <f>IFERROR(VLOOKUP(Belegerfassung!I354,Konten!A:D,2,FALSE),"")</f>
        <v/>
      </c>
      <c r="C346" t="str">
        <f>IF(A346&lt;&gt;"",TEXT(Belegerfassung!C354,"TT.MM.JJJJ"),"")</f>
        <v/>
      </c>
      <c r="D346" t="str">
        <f>IFERROR(VLOOKUP(Belegerfassung!A354,Abfrage!$E$2:$F$20,2,FALSE),"")</f>
        <v/>
      </c>
      <c r="E346" t="str">
        <f>IF(A346&lt;&gt;"",Belegerfassung!B354,"")</f>
        <v/>
      </c>
      <c r="F346" t="str">
        <f>IF(Belegerfassung!L354="","",IF(Belegerfassung!L354&lt;&gt;"",IF(Belegerfassung!L354&lt;&gt;"",IF(Belegerfassung!J354&lt;&gt;0,VLOOKUP(Belegerfassung!L354,Abfrage!$A$2:$C$19,2,),VLOOKUP(Belegerfassung!L354,Abfrage!$A$2:$C$19,3,)),"")))</f>
        <v/>
      </c>
      <c r="G346" t="str">
        <f t="shared" si="15"/>
        <v/>
      </c>
      <c r="H346" s="31" t="str">
        <f>IF(A346&lt;&gt;"",-Belegerfassung!J354+Belegerfassung!K354,"")</f>
        <v/>
      </c>
      <c r="I346" s="49" t="str">
        <f>IFERROR(IF(H346&lt;&gt;"",Belegerfassung!L354*100,""),IF(OR(Belegerfassung!L354="Leistung EU - Erlöse",Belegerfassung!L354="Lieferungen EU-Erlöse",Belegerfassung!L354="EUST",Belegerfassung!L354="Bauleistungen 20%")=TRUE,"",MID(Belegerfassung!L354,4,2)))</f>
        <v/>
      </c>
      <c r="J346" s="6" t="str">
        <f>IF(A346&lt;&gt;"",LEFT(Belegerfassung!D354,40),"")</f>
        <v/>
      </c>
      <c r="K346" t="str">
        <f>IF(A346&lt;&gt;"",VLOOKUP(D346,Abfrage!$F$2:$G$21,2,FALSE),"")</f>
        <v/>
      </c>
      <c r="L346" s="6" t="str">
        <f>IF(Belegerfassung!H354&lt;&gt;"",Belegerfassung!H354,"")</f>
        <v/>
      </c>
      <c r="M346" t="str">
        <f>IFERROR(IF(Belegerfassung!E354&lt;&gt;"",VLOOKUP(Belegerfassung!E354,Abfrage!$L$2:$M$15,2,),""),"")</f>
        <v/>
      </c>
      <c r="N346" t="str">
        <f t="shared" si="16"/>
        <v/>
      </c>
      <c r="O346" t="str">
        <f t="shared" si="17"/>
        <v/>
      </c>
      <c r="P346" t="str">
        <f>IF(Belegerfassung!G354&lt;&gt;"",CONCATENATE(Belegerfassung!G354,".pdf"),"")</f>
        <v/>
      </c>
    </row>
    <row r="347" spans="1:16">
      <c r="A347" t="str">
        <f>IF(Belegerfassung!C355&lt;&gt;"",0,"")</f>
        <v/>
      </c>
      <c r="B347" t="str">
        <f>IFERROR(VLOOKUP(Belegerfassung!I355,Konten!A:D,2,FALSE),"")</f>
        <v/>
      </c>
      <c r="C347" t="str">
        <f>IF(A347&lt;&gt;"",TEXT(Belegerfassung!C355,"TT.MM.JJJJ"),"")</f>
        <v/>
      </c>
      <c r="D347" t="str">
        <f>IFERROR(VLOOKUP(Belegerfassung!A355,Abfrage!$E$2:$F$20,2,FALSE),"")</f>
        <v/>
      </c>
      <c r="E347" t="str">
        <f>IF(A347&lt;&gt;"",Belegerfassung!B355,"")</f>
        <v/>
      </c>
      <c r="F347" t="str">
        <f>IF(Belegerfassung!L355="","",IF(Belegerfassung!L355&lt;&gt;"",IF(Belegerfassung!L355&lt;&gt;"",IF(Belegerfassung!J355&lt;&gt;0,VLOOKUP(Belegerfassung!L355,Abfrage!$A$2:$C$19,2,),VLOOKUP(Belegerfassung!L355,Abfrage!$A$2:$C$19,3,)),"")))</f>
        <v/>
      </c>
      <c r="G347" t="str">
        <f t="shared" si="15"/>
        <v/>
      </c>
      <c r="H347" s="31" t="str">
        <f>IF(A347&lt;&gt;"",-Belegerfassung!J355+Belegerfassung!K355,"")</f>
        <v/>
      </c>
      <c r="I347" s="49" t="str">
        <f>IFERROR(IF(H347&lt;&gt;"",Belegerfassung!L355*100,""),IF(OR(Belegerfassung!L355="Leistung EU - Erlöse",Belegerfassung!L355="Lieferungen EU-Erlöse",Belegerfassung!L355="EUST",Belegerfassung!L355="Bauleistungen 20%")=TRUE,"",MID(Belegerfassung!L355,4,2)))</f>
        <v/>
      </c>
      <c r="J347" s="6" t="str">
        <f>IF(A347&lt;&gt;"",LEFT(Belegerfassung!D355,40),"")</f>
        <v/>
      </c>
      <c r="K347" t="str">
        <f>IF(A347&lt;&gt;"",VLOOKUP(D347,Abfrage!$F$2:$G$21,2,FALSE),"")</f>
        <v/>
      </c>
      <c r="L347" s="6" t="str">
        <f>IF(Belegerfassung!H355&lt;&gt;"",Belegerfassung!H355,"")</f>
        <v/>
      </c>
      <c r="M347" t="str">
        <f>IFERROR(IF(Belegerfassung!E355&lt;&gt;"",VLOOKUP(Belegerfassung!E355,Abfrage!$L$2:$M$15,2,),""),"")</f>
        <v/>
      </c>
      <c r="N347" t="str">
        <f t="shared" si="16"/>
        <v/>
      </c>
      <c r="O347" t="str">
        <f t="shared" si="17"/>
        <v/>
      </c>
      <c r="P347" t="str">
        <f>IF(Belegerfassung!G355&lt;&gt;"",CONCATENATE(Belegerfassung!G355,".pdf"),"")</f>
        <v/>
      </c>
    </row>
    <row r="348" spans="1:16">
      <c r="A348" t="str">
        <f>IF(Belegerfassung!C356&lt;&gt;"",0,"")</f>
        <v/>
      </c>
      <c r="B348" t="str">
        <f>IFERROR(VLOOKUP(Belegerfassung!I356,Konten!A:D,2,FALSE),"")</f>
        <v/>
      </c>
      <c r="C348" t="str">
        <f>IF(A348&lt;&gt;"",TEXT(Belegerfassung!C356,"TT.MM.JJJJ"),"")</f>
        <v/>
      </c>
      <c r="D348" t="str">
        <f>IFERROR(VLOOKUP(Belegerfassung!A356,Abfrage!$E$2:$F$20,2,FALSE),"")</f>
        <v/>
      </c>
      <c r="E348" t="str">
        <f>IF(A348&lt;&gt;"",Belegerfassung!B356,"")</f>
        <v/>
      </c>
      <c r="F348" t="str">
        <f>IF(Belegerfassung!L356="","",IF(Belegerfassung!L356&lt;&gt;"",IF(Belegerfassung!L356&lt;&gt;"",IF(Belegerfassung!J356&lt;&gt;0,VLOOKUP(Belegerfassung!L356,Abfrage!$A$2:$C$19,2,),VLOOKUP(Belegerfassung!L356,Abfrage!$A$2:$C$19,3,)),"")))</f>
        <v/>
      </c>
      <c r="G348" t="str">
        <f t="shared" si="15"/>
        <v/>
      </c>
      <c r="H348" s="31" t="str">
        <f>IF(A348&lt;&gt;"",-Belegerfassung!J356+Belegerfassung!K356,"")</f>
        <v/>
      </c>
      <c r="I348" s="49" t="str">
        <f>IFERROR(IF(H348&lt;&gt;"",Belegerfassung!L356*100,""),IF(OR(Belegerfassung!L356="Leistung EU - Erlöse",Belegerfassung!L356="Lieferungen EU-Erlöse",Belegerfassung!L356="EUST",Belegerfassung!L356="Bauleistungen 20%")=TRUE,"",MID(Belegerfassung!L356,4,2)))</f>
        <v/>
      </c>
      <c r="J348" s="6" t="str">
        <f>IF(A348&lt;&gt;"",LEFT(Belegerfassung!D356,40),"")</f>
        <v/>
      </c>
      <c r="K348" t="str">
        <f>IF(A348&lt;&gt;"",VLOOKUP(D348,Abfrage!$F$2:$G$21,2,FALSE),"")</f>
        <v/>
      </c>
      <c r="L348" s="6" t="str">
        <f>IF(Belegerfassung!H356&lt;&gt;"",Belegerfassung!H356,"")</f>
        <v/>
      </c>
      <c r="M348" t="str">
        <f>IFERROR(IF(Belegerfassung!E356&lt;&gt;"",VLOOKUP(Belegerfassung!E356,Abfrage!$L$2:$M$15,2,),""),"")</f>
        <v/>
      </c>
      <c r="N348" t="str">
        <f t="shared" si="16"/>
        <v/>
      </c>
      <c r="O348" t="str">
        <f t="shared" si="17"/>
        <v/>
      </c>
      <c r="P348" t="str">
        <f>IF(Belegerfassung!G356&lt;&gt;"",CONCATENATE(Belegerfassung!G356,".pdf"),"")</f>
        <v/>
      </c>
    </row>
    <row r="349" spans="1:16">
      <c r="A349" t="str">
        <f>IF(Belegerfassung!C357&lt;&gt;"",0,"")</f>
        <v/>
      </c>
      <c r="B349" t="str">
        <f>IFERROR(VLOOKUP(Belegerfassung!I357,Konten!A:D,2,FALSE),"")</f>
        <v/>
      </c>
      <c r="C349" t="str">
        <f>IF(A349&lt;&gt;"",TEXT(Belegerfassung!C357,"TT.MM.JJJJ"),"")</f>
        <v/>
      </c>
      <c r="D349" t="str">
        <f>IFERROR(VLOOKUP(Belegerfassung!A357,Abfrage!$E$2:$F$20,2,FALSE),"")</f>
        <v/>
      </c>
      <c r="E349" t="str">
        <f>IF(A349&lt;&gt;"",Belegerfassung!B357,"")</f>
        <v/>
      </c>
      <c r="F349" t="str">
        <f>IF(Belegerfassung!L357="","",IF(Belegerfassung!L357&lt;&gt;"",IF(Belegerfassung!L357&lt;&gt;"",IF(Belegerfassung!J357&lt;&gt;0,VLOOKUP(Belegerfassung!L357,Abfrage!$A$2:$C$19,2,),VLOOKUP(Belegerfassung!L357,Abfrage!$A$2:$C$19,3,)),"")))</f>
        <v/>
      </c>
      <c r="G349" t="str">
        <f t="shared" si="15"/>
        <v/>
      </c>
      <c r="H349" s="31" t="str">
        <f>IF(A349&lt;&gt;"",-Belegerfassung!J357+Belegerfassung!K357,"")</f>
        <v/>
      </c>
      <c r="I349" s="49" t="str">
        <f>IFERROR(IF(H349&lt;&gt;"",Belegerfassung!L357*100,""),IF(OR(Belegerfassung!L357="Leistung EU - Erlöse",Belegerfassung!L357="Lieferungen EU-Erlöse",Belegerfassung!L357="EUST",Belegerfassung!L357="Bauleistungen 20%")=TRUE,"",MID(Belegerfassung!L357,4,2)))</f>
        <v/>
      </c>
      <c r="J349" s="6" t="str">
        <f>IF(A349&lt;&gt;"",LEFT(Belegerfassung!D357,40),"")</f>
        <v/>
      </c>
      <c r="K349" t="str">
        <f>IF(A349&lt;&gt;"",VLOOKUP(D349,Abfrage!$F$2:$G$21,2,FALSE),"")</f>
        <v/>
      </c>
      <c r="L349" s="6" t="str">
        <f>IF(Belegerfassung!H357&lt;&gt;"",Belegerfassung!H357,"")</f>
        <v/>
      </c>
      <c r="M349" t="str">
        <f>IFERROR(IF(Belegerfassung!E357&lt;&gt;"",VLOOKUP(Belegerfassung!E357,Abfrage!$L$2:$M$15,2,),""),"")</f>
        <v/>
      </c>
      <c r="N349" t="str">
        <f t="shared" si="16"/>
        <v/>
      </c>
      <c r="O349" t="str">
        <f t="shared" si="17"/>
        <v/>
      </c>
      <c r="P349" t="str">
        <f>IF(Belegerfassung!G357&lt;&gt;"",CONCATENATE(Belegerfassung!G357,".pdf"),"")</f>
        <v/>
      </c>
    </row>
    <row r="350" spans="1:16">
      <c r="A350" t="str">
        <f>IF(Belegerfassung!C358&lt;&gt;"",0,"")</f>
        <v/>
      </c>
      <c r="B350" t="str">
        <f>IFERROR(VLOOKUP(Belegerfassung!I358,Konten!A:D,2,FALSE),"")</f>
        <v/>
      </c>
      <c r="C350" t="str">
        <f>IF(A350&lt;&gt;"",TEXT(Belegerfassung!C358,"TT.MM.JJJJ"),"")</f>
        <v/>
      </c>
      <c r="D350" t="str">
        <f>IFERROR(VLOOKUP(Belegerfassung!A358,Abfrage!$E$2:$F$20,2,FALSE),"")</f>
        <v/>
      </c>
      <c r="E350" t="str">
        <f>IF(A350&lt;&gt;"",Belegerfassung!B358,"")</f>
        <v/>
      </c>
      <c r="F350" t="str">
        <f>IF(Belegerfassung!L358="","",IF(Belegerfassung!L358&lt;&gt;"",IF(Belegerfassung!L358&lt;&gt;"",IF(Belegerfassung!J358&lt;&gt;0,VLOOKUP(Belegerfassung!L358,Abfrage!$A$2:$C$19,2,),VLOOKUP(Belegerfassung!L358,Abfrage!$A$2:$C$19,3,)),"")))</f>
        <v/>
      </c>
      <c r="G350" t="str">
        <f t="shared" si="15"/>
        <v/>
      </c>
      <c r="H350" s="31" t="str">
        <f>IF(A350&lt;&gt;"",-Belegerfassung!J358+Belegerfassung!K358,"")</f>
        <v/>
      </c>
      <c r="I350" s="49" t="str">
        <f>IFERROR(IF(H350&lt;&gt;"",Belegerfassung!L358*100,""),IF(OR(Belegerfassung!L358="Leistung EU - Erlöse",Belegerfassung!L358="Lieferungen EU-Erlöse",Belegerfassung!L358="EUST",Belegerfassung!L358="Bauleistungen 20%")=TRUE,"",MID(Belegerfassung!L358,4,2)))</f>
        <v/>
      </c>
      <c r="J350" s="6" t="str">
        <f>IF(A350&lt;&gt;"",LEFT(Belegerfassung!D358,40),"")</f>
        <v/>
      </c>
      <c r="K350" t="str">
        <f>IF(A350&lt;&gt;"",VLOOKUP(D350,Abfrage!$F$2:$G$21,2,FALSE),"")</f>
        <v/>
      </c>
      <c r="L350" s="6" t="str">
        <f>IF(Belegerfassung!H358&lt;&gt;"",Belegerfassung!H358,"")</f>
        <v/>
      </c>
      <c r="M350" t="str">
        <f>IFERROR(IF(Belegerfassung!E358&lt;&gt;"",VLOOKUP(Belegerfassung!E358,Abfrage!$L$2:$M$15,2,),""),"")</f>
        <v/>
      </c>
      <c r="N350" t="str">
        <f t="shared" si="16"/>
        <v/>
      </c>
      <c r="O350" t="str">
        <f t="shared" si="17"/>
        <v/>
      </c>
      <c r="P350" t="str">
        <f>IF(Belegerfassung!G358&lt;&gt;"",CONCATENATE(Belegerfassung!G358,".pdf"),"")</f>
        <v/>
      </c>
    </row>
    <row r="351" spans="1:16">
      <c r="A351" t="str">
        <f>IF(Belegerfassung!C359&lt;&gt;"",0,"")</f>
        <v/>
      </c>
      <c r="B351" t="str">
        <f>IFERROR(VLOOKUP(Belegerfassung!I359,Konten!A:D,2,FALSE),"")</f>
        <v/>
      </c>
      <c r="C351" t="str">
        <f>IF(A351&lt;&gt;"",TEXT(Belegerfassung!C359,"TT.MM.JJJJ"),"")</f>
        <v/>
      </c>
      <c r="D351" t="str">
        <f>IFERROR(VLOOKUP(Belegerfassung!A359,Abfrage!$E$2:$F$20,2,FALSE),"")</f>
        <v/>
      </c>
      <c r="E351" t="str">
        <f>IF(A351&lt;&gt;"",Belegerfassung!B359,"")</f>
        <v/>
      </c>
      <c r="F351" t="str">
        <f>IF(Belegerfassung!L359="","",IF(Belegerfassung!L359&lt;&gt;"",IF(Belegerfassung!L359&lt;&gt;"",IF(Belegerfassung!J359&lt;&gt;0,VLOOKUP(Belegerfassung!L359,Abfrage!$A$2:$C$19,2,),VLOOKUP(Belegerfassung!L359,Abfrage!$A$2:$C$19,3,)),"")))</f>
        <v/>
      </c>
      <c r="G351" t="str">
        <f t="shared" si="15"/>
        <v/>
      </c>
      <c r="H351" s="31" t="str">
        <f>IF(A351&lt;&gt;"",-Belegerfassung!J359+Belegerfassung!K359,"")</f>
        <v/>
      </c>
      <c r="I351" s="49" t="str">
        <f>IFERROR(IF(H351&lt;&gt;"",Belegerfassung!L359*100,""),IF(OR(Belegerfassung!L359="Leistung EU - Erlöse",Belegerfassung!L359="Lieferungen EU-Erlöse",Belegerfassung!L359="EUST",Belegerfassung!L359="Bauleistungen 20%")=TRUE,"",MID(Belegerfassung!L359,4,2)))</f>
        <v/>
      </c>
      <c r="J351" s="6" t="str">
        <f>IF(A351&lt;&gt;"",LEFT(Belegerfassung!D359,40),"")</f>
        <v/>
      </c>
      <c r="K351" t="str">
        <f>IF(A351&lt;&gt;"",VLOOKUP(D351,Abfrage!$F$2:$G$21,2,FALSE),"")</f>
        <v/>
      </c>
      <c r="L351" s="6" t="str">
        <f>IF(Belegerfassung!H359&lt;&gt;"",Belegerfassung!H359,"")</f>
        <v/>
      </c>
      <c r="M351" t="str">
        <f>IFERROR(IF(Belegerfassung!E359&lt;&gt;"",VLOOKUP(Belegerfassung!E359,Abfrage!$L$2:$M$15,2,),""),"")</f>
        <v/>
      </c>
      <c r="N351" t="str">
        <f t="shared" si="16"/>
        <v/>
      </c>
      <c r="O351" t="str">
        <f t="shared" si="17"/>
        <v/>
      </c>
      <c r="P351" t="str">
        <f>IF(Belegerfassung!G359&lt;&gt;"",CONCATENATE(Belegerfassung!G359,".pdf"),"")</f>
        <v/>
      </c>
    </row>
    <row r="352" spans="1:16">
      <c r="A352" t="str">
        <f>IF(Belegerfassung!C360&lt;&gt;"",0,"")</f>
        <v/>
      </c>
      <c r="B352" t="str">
        <f>IFERROR(VLOOKUP(Belegerfassung!I360,Konten!A:D,2,FALSE),"")</f>
        <v/>
      </c>
      <c r="C352" t="str">
        <f>IF(A352&lt;&gt;"",TEXT(Belegerfassung!C360,"TT.MM.JJJJ"),"")</f>
        <v/>
      </c>
      <c r="D352" t="str">
        <f>IFERROR(VLOOKUP(Belegerfassung!A360,Abfrage!$E$2:$F$20,2,FALSE),"")</f>
        <v/>
      </c>
      <c r="E352" t="str">
        <f>IF(A352&lt;&gt;"",Belegerfassung!B360,"")</f>
        <v/>
      </c>
      <c r="F352" t="str">
        <f>IF(Belegerfassung!L360="","",IF(Belegerfassung!L360&lt;&gt;"",IF(Belegerfassung!L360&lt;&gt;"",IF(Belegerfassung!J360&lt;&gt;0,VLOOKUP(Belegerfassung!L360,Abfrage!$A$2:$C$19,2,),VLOOKUP(Belegerfassung!L360,Abfrage!$A$2:$C$19,3,)),"")))</f>
        <v/>
      </c>
      <c r="G352" t="str">
        <f t="shared" si="15"/>
        <v/>
      </c>
      <c r="H352" s="31" t="str">
        <f>IF(A352&lt;&gt;"",-Belegerfassung!J360+Belegerfassung!K360,"")</f>
        <v/>
      </c>
      <c r="I352" s="49" t="str">
        <f>IFERROR(IF(H352&lt;&gt;"",Belegerfassung!L360*100,""),IF(OR(Belegerfassung!L360="Leistung EU - Erlöse",Belegerfassung!L360="Lieferungen EU-Erlöse",Belegerfassung!L360="EUST",Belegerfassung!L360="Bauleistungen 20%")=TRUE,"",MID(Belegerfassung!L360,4,2)))</f>
        <v/>
      </c>
      <c r="J352" s="6" t="str">
        <f>IF(A352&lt;&gt;"",LEFT(Belegerfassung!D360,40),"")</f>
        <v/>
      </c>
      <c r="K352" t="str">
        <f>IF(A352&lt;&gt;"",VLOOKUP(D352,Abfrage!$F$2:$G$21,2,FALSE),"")</f>
        <v/>
      </c>
      <c r="L352" s="6" t="str">
        <f>IF(Belegerfassung!H360&lt;&gt;"",Belegerfassung!H360,"")</f>
        <v/>
      </c>
      <c r="M352" t="str">
        <f>IFERROR(IF(Belegerfassung!E360&lt;&gt;"",VLOOKUP(Belegerfassung!E360,Abfrage!$L$2:$M$15,2,),""),"")</f>
        <v/>
      </c>
      <c r="N352" t="str">
        <f t="shared" si="16"/>
        <v/>
      </c>
      <c r="O352" t="str">
        <f t="shared" si="17"/>
        <v/>
      </c>
      <c r="P352" t="str">
        <f>IF(Belegerfassung!G360&lt;&gt;"",CONCATENATE(Belegerfassung!G360,".pdf"),"")</f>
        <v/>
      </c>
    </row>
    <row r="353" spans="1:16">
      <c r="A353" t="str">
        <f>IF(Belegerfassung!C361&lt;&gt;"",0,"")</f>
        <v/>
      </c>
      <c r="B353" t="str">
        <f>IFERROR(VLOOKUP(Belegerfassung!I361,Konten!A:D,2,FALSE),"")</f>
        <v/>
      </c>
      <c r="C353" t="str">
        <f>IF(A353&lt;&gt;"",TEXT(Belegerfassung!C361,"TT.MM.JJJJ"),"")</f>
        <v/>
      </c>
      <c r="D353" t="str">
        <f>IFERROR(VLOOKUP(Belegerfassung!A361,Abfrage!$E$2:$F$20,2,FALSE),"")</f>
        <v/>
      </c>
      <c r="E353" t="str">
        <f>IF(A353&lt;&gt;"",Belegerfassung!B361,"")</f>
        <v/>
      </c>
      <c r="F353" t="str">
        <f>IF(Belegerfassung!L361="","",IF(Belegerfassung!L361&lt;&gt;"",IF(Belegerfassung!L361&lt;&gt;"",IF(Belegerfassung!J361&lt;&gt;0,VLOOKUP(Belegerfassung!L361,Abfrage!$A$2:$C$19,2,),VLOOKUP(Belegerfassung!L361,Abfrage!$A$2:$C$19,3,)),"")))</f>
        <v/>
      </c>
      <c r="G353" t="str">
        <f t="shared" si="15"/>
        <v/>
      </c>
      <c r="H353" s="31" t="str">
        <f>IF(A353&lt;&gt;"",-Belegerfassung!J361+Belegerfassung!K361,"")</f>
        <v/>
      </c>
      <c r="I353" s="49" t="str">
        <f>IFERROR(IF(H353&lt;&gt;"",Belegerfassung!L361*100,""),IF(OR(Belegerfassung!L361="Leistung EU - Erlöse",Belegerfassung!L361="Lieferungen EU-Erlöse",Belegerfassung!L361="EUST",Belegerfassung!L361="Bauleistungen 20%")=TRUE,"",MID(Belegerfassung!L361,4,2)))</f>
        <v/>
      </c>
      <c r="J353" s="6" t="str">
        <f>IF(A353&lt;&gt;"",LEFT(Belegerfassung!D361,40),"")</f>
        <v/>
      </c>
      <c r="K353" t="str">
        <f>IF(A353&lt;&gt;"",VLOOKUP(D353,Abfrage!$F$2:$G$21,2,FALSE),"")</f>
        <v/>
      </c>
      <c r="L353" s="6" t="str">
        <f>IF(Belegerfassung!H361&lt;&gt;"",Belegerfassung!H361,"")</f>
        <v/>
      </c>
      <c r="M353" t="str">
        <f>IFERROR(IF(Belegerfassung!E361&lt;&gt;"",VLOOKUP(Belegerfassung!E361,Abfrage!$L$2:$M$15,2,),""),"")</f>
        <v/>
      </c>
      <c r="N353" t="str">
        <f t="shared" si="16"/>
        <v/>
      </c>
      <c r="O353" t="str">
        <f t="shared" si="17"/>
        <v/>
      </c>
      <c r="P353" t="str">
        <f>IF(Belegerfassung!G361&lt;&gt;"",CONCATENATE(Belegerfassung!G361,".pdf"),"")</f>
        <v/>
      </c>
    </row>
    <row r="354" spans="1:16">
      <c r="A354" t="str">
        <f>IF(Belegerfassung!C362&lt;&gt;"",0,"")</f>
        <v/>
      </c>
      <c r="B354" t="str">
        <f>IFERROR(VLOOKUP(Belegerfassung!I362,Konten!A:D,2,FALSE),"")</f>
        <v/>
      </c>
      <c r="C354" t="str">
        <f>IF(A354&lt;&gt;"",TEXT(Belegerfassung!C362,"TT.MM.JJJJ"),"")</f>
        <v/>
      </c>
      <c r="D354" t="str">
        <f>IFERROR(VLOOKUP(Belegerfassung!A362,Abfrage!$E$2:$F$20,2,FALSE),"")</f>
        <v/>
      </c>
      <c r="E354" t="str">
        <f>IF(A354&lt;&gt;"",Belegerfassung!B362,"")</f>
        <v/>
      </c>
      <c r="F354" t="str">
        <f>IF(Belegerfassung!L362="","",IF(Belegerfassung!L362&lt;&gt;"",IF(Belegerfassung!L362&lt;&gt;"",IF(Belegerfassung!J362&lt;&gt;0,VLOOKUP(Belegerfassung!L362,Abfrage!$A$2:$C$19,2,),VLOOKUP(Belegerfassung!L362,Abfrage!$A$2:$C$19,3,)),"")))</f>
        <v/>
      </c>
      <c r="G354" t="str">
        <f t="shared" si="15"/>
        <v/>
      </c>
      <c r="H354" s="31" t="str">
        <f>IF(A354&lt;&gt;"",-Belegerfassung!J362+Belegerfassung!K362,"")</f>
        <v/>
      </c>
      <c r="I354" s="49" t="str">
        <f>IFERROR(IF(H354&lt;&gt;"",Belegerfassung!L362*100,""),IF(OR(Belegerfassung!L362="Leistung EU - Erlöse",Belegerfassung!L362="Lieferungen EU-Erlöse",Belegerfassung!L362="EUST",Belegerfassung!L362="Bauleistungen 20%")=TRUE,"",MID(Belegerfassung!L362,4,2)))</f>
        <v/>
      </c>
      <c r="J354" s="6" t="str">
        <f>IF(A354&lt;&gt;"",LEFT(Belegerfassung!D362,40),"")</f>
        <v/>
      </c>
      <c r="K354" t="str">
        <f>IF(A354&lt;&gt;"",VLOOKUP(D354,Abfrage!$F$2:$G$21,2,FALSE),"")</f>
        <v/>
      </c>
      <c r="L354" s="6" t="str">
        <f>IF(Belegerfassung!H362&lt;&gt;"",Belegerfassung!H362,"")</f>
        <v/>
      </c>
      <c r="M354" t="str">
        <f>IFERROR(IF(Belegerfassung!E362&lt;&gt;"",VLOOKUP(Belegerfassung!E362,Abfrage!$L$2:$M$15,2,),""),"")</f>
        <v/>
      </c>
      <c r="N354" t="str">
        <f t="shared" si="16"/>
        <v/>
      </c>
      <c r="O354" t="str">
        <f t="shared" si="17"/>
        <v/>
      </c>
      <c r="P354" t="str">
        <f>IF(Belegerfassung!G362&lt;&gt;"",CONCATENATE(Belegerfassung!G362,".pdf"),"")</f>
        <v/>
      </c>
    </row>
    <row r="355" spans="1:16">
      <c r="A355" t="str">
        <f>IF(Belegerfassung!C363&lt;&gt;"",0,"")</f>
        <v/>
      </c>
      <c r="B355" t="str">
        <f>IFERROR(VLOOKUP(Belegerfassung!I363,Konten!A:D,2,FALSE),"")</f>
        <v/>
      </c>
      <c r="C355" t="str">
        <f>IF(A355&lt;&gt;"",TEXT(Belegerfassung!C363,"TT.MM.JJJJ"),"")</f>
        <v/>
      </c>
      <c r="D355" t="str">
        <f>IFERROR(VLOOKUP(Belegerfassung!A363,Abfrage!$E$2:$F$20,2,FALSE),"")</f>
        <v/>
      </c>
      <c r="E355" t="str">
        <f>IF(A355&lt;&gt;"",Belegerfassung!B363,"")</f>
        <v/>
      </c>
      <c r="F355" t="str">
        <f>IF(Belegerfassung!L363="","",IF(Belegerfassung!L363&lt;&gt;"",IF(Belegerfassung!L363&lt;&gt;"",IF(Belegerfassung!J363&lt;&gt;0,VLOOKUP(Belegerfassung!L363,Abfrage!$A$2:$C$19,2,),VLOOKUP(Belegerfassung!L363,Abfrage!$A$2:$C$19,3,)),"")))</f>
        <v/>
      </c>
      <c r="G355" t="str">
        <f t="shared" si="15"/>
        <v/>
      </c>
      <c r="H355" s="31" t="str">
        <f>IF(A355&lt;&gt;"",-Belegerfassung!J363+Belegerfassung!K363,"")</f>
        <v/>
      </c>
      <c r="I355" s="49" t="str">
        <f>IFERROR(IF(H355&lt;&gt;"",Belegerfassung!L363*100,""),IF(OR(Belegerfassung!L363="Leistung EU - Erlöse",Belegerfassung!L363="Lieferungen EU-Erlöse",Belegerfassung!L363="EUST",Belegerfassung!L363="Bauleistungen 20%")=TRUE,"",MID(Belegerfassung!L363,4,2)))</f>
        <v/>
      </c>
      <c r="J355" s="6" t="str">
        <f>IF(A355&lt;&gt;"",LEFT(Belegerfassung!D363,40),"")</f>
        <v/>
      </c>
      <c r="K355" t="str">
        <f>IF(A355&lt;&gt;"",VLOOKUP(D355,Abfrage!$F$2:$G$21,2,FALSE),"")</f>
        <v/>
      </c>
      <c r="L355" s="6" t="str">
        <f>IF(Belegerfassung!H363&lt;&gt;"",Belegerfassung!H363,"")</f>
        <v/>
      </c>
      <c r="M355" t="str">
        <f>IFERROR(IF(Belegerfassung!E363&lt;&gt;"",VLOOKUP(Belegerfassung!E363,Abfrage!$L$2:$M$15,2,),""),"")</f>
        <v/>
      </c>
      <c r="N355" t="str">
        <f t="shared" si="16"/>
        <v/>
      </c>
      <c r="O355" t="str">
        <f t="shared" si="17"/>
        <v/>
      </c>
      <c r="P355" t="str">
        <f>IF(Belegerfassung!G363&lt;&gt;"",CONCATENATE(Belegerfassung!G363,".pdf"),"")</f>
        <v/>
      </c>
    </row>
    <row r="356" spans="1:16">
      <c r="A356" t="str">
        <f>IF(Belegerfassung!C364&lt;&gt;"",0,"")</f>
        <v/>
      </c>
      <c r="B356" t="str">
        <f>IFERROR(VLOOKUP(Belegerfassung!I364,Konten!A:D,2,FALSE),"")</f>
        <v/>
      </c>
      <c r="C356" t="str">
        <f>IF(A356&lt;&gt;"",TEXT(Belegerfassung!C364,"TT.MM.JJJJ"),"")</f>
        <v/>
      </c>
      <c r="D356" t="str">
        <f>IFERROR(VLOOKUP(Belegerfassung!A364,Abfrage!$E$2:$F$20,2,FALSE),"")</f>
        <v/>
      </c>
      <c r="E356" t="str">
        <f>IF(A356&lt;&gt;"",Belegerfassung!B364,"")</f>
        <v/>
      </c>
      <c r="F356" t="str">
        <f>IF(Belegerfassung!L364="","",IF(Belegerfassung!L364&lt;&gt;"",IF(Belegerfassung!L364&lt;&gt;"",IF(Belegerfassung!J364&lt;&gt;0,VLOOKUP(Belegerfassung!L364,Abfrage!$A$2:$C$19,2,),VLOOKUP(Belegerfassung!L364,Abfrage!$A$2:$C$19,3,)),"")))</f>
        <v/>
      </c>
      <c r="G356" t="str">
        <f t="shared" si="15"/>
        <v/>
      </c>
      <c r="H356" s="31" t="str">
        <f>IF(A356&lt;&gt;"",-Belegerfassung!J364+Belegerfassung!K364,"")</f>
        <v/>
      </c>
      <c r="I356" s="49" t="str">
        <f>IFERROR(IF(H356&lt;&gt;"",Belegerfassung!L364*100,""),IF(OR(Belegerfassung!L364="Leistung EU - Erlöse",Belegerfassung!L364="Lieferungen EU-Erlöse",Belegerfassung!L364="EUST",Belegerfassung!L364="Bauleistungen 20%")=TRUE,"",MID(Belegerfassung!L364,4,2)))</f>
        <v/>
      </c>
      <c r="J356" s="6" t="str">
        <f>IF(A356&lt;&gt;"",LEFT(Belegerfassung!D364,40),"")</f>
        <v/>
      </c>
      <c r="K356" t="str">
        <f>IF(A356&lt;&gt;"",VLOOKUP(D356,Abfrage!$F$2:$G$21,2,FALSE),"")</f>
        <v/>
      </c>
      <c r="L356" s="6" t="str">
        <f>IF(Belegerfassung!H364&lt;&gt;"",Belegerfassung!H364,"")</f>
        <v/>
      </c>
      <c r="M356" t="str">
        <f>IFERROR(IF(Belegerfassung!E364&lt;&gt;"",VLOOKUP(Belegerfassung!E364,Abfrage!$L$2:$M$15,2,),""),"")</f>
        <v/>
      </c>
      <c r="N356" t="str">
        <f t="shared" si="16"/>
        <v/>
      </c>
      <c r="O356" t="str">
        <f t="shared" si="17"/>
        <v/>
      </c>
      <c r="P356" t="str">
        <f>IF(Belegerfassung!G364&lt;&gt;"",CONCATENATE(Belegerfassung!G364,".pdf"),"")</f>
        <v/>
      </c>
    </row>
    <row r="357" spans="1:16">
      <c r="A357" t="str">
        <f>IF(Belegerfassung!C365&lt;&gt;"",0,"")</f>
        <v/>
      </c>
      <c r="B357" t="str">
        <f>IFERROR(VLOOKUP(Belegerfassung!I365,Konten!A:D,2,FALSE),"")</f>
        <v/>
      </c>
      <c r="C357" t="str">
        <f>IF(A357&lt;&gt;"",TEXT(Belegerfassung!C365,"TT.MM.JJJJ"),"")</f>
        <v/>
      </c>
      <c r="D357" t="str">
        <f>IFERROR(VLOOKUP(Belegerfassung!A365,Abfrage!$E$2:$F$20,2,FALSE),"")</f>
        <v/>
      </c>
      <c r="E357" t="str">
        <f>IF(A357&lt;&gt;"",Belegerfassung!B365,"")</f>
        <v/>
      </c>
      <c r="F357" t="str">
        <f>IF(Belegerfassung!L365="","",IF(Belegerfassung!L365&lt;&gt;"",IF(Belegerfassung!L365&lt;&gt;"",IF(Belegerfassung!J365&lt;&gt;0,VLOOKUP(Belegerfassung!L365,Abfrage!$A$2:$C$19,2,),VLOOKUP(Belegerfassung!L365,Abfrage!$A$2:$C$19,3,)),"")))</f>
        <v/>
      </c>
      <c r="G357" t="str">
        <f t="shared" si="15"/>
        <v/>
      </c>
      <c r="H357" s="31" t="str">
        <f>IF(A357&lt;&gt;"",-Belegerfassung!J365+Belegerfassung!K365,"")</f>
        <v/>
      </c>
      <c r="I357" s="49" t="str">
        <f>IFERROR(IF(H357&lt;&gt;"",Belegerfassung!L365*100,""),IF(OR(Belegerfassung!L365="Leistung EU - Erlöse",Belegerfassung!L365="Lieferungen EU-Erlöse",Belegerfassung!L365="EUST",Belegerfassung!L365="Bauleistungen 20%")=TRUE,"",MID(Belegerfassung!L365,4,2)))</f>
        <v/>
      </c>
      <c r="J357" s="6" t="str">
        <f>IF(A357&lt;&gt;"",LEFT(Belegerfassung!D365,40),"")</f>
        <v/>
      </c>
      <c r="K357" t="str">
        <f>IF(A357&lt;&gt;"",VLOOKUP(D357,Abfrage!$F$2:$G$21,2,FALSE),"")</f>
        <v/>
      </c>
      <c r="L357" s="6" t="str">
        <f>IF(Belegerfassung!H365&lt;&gt;"",Belegerfassung!H365,"")</f>
        <v/>
      </c>
      <c r="M357" t="str">
        <f>IFERROR(IF(Belegerfassung!E365&lt;&gt;"",VLOOKUP(Belegerfassung!E365,Abfrage!$L$2:$M$15,2,),""),"")</f>
        <v/>
      </c>
      <c r="N357" t="str">
        <f t="shared" si="16"/>
        <v/>
      </c>
      <c r="O357" t="str">
        <f t="shared" si="17"/>
        <v/>
      </c>
      <c r="P357" t="str">
        <f>IF(Belegerfassung!G365&lt;&gt;"",CONCATENATE(Belegerfassung!G365,".pdf"),"")</f>
        <v/>
      </c>
    </row>
    <row r="358" spans="1:16">
      <c r="A358" t="str">
        <f>IF(Belegerfassung!C366&lt;&gt;"",0,"")</f>
        <v/>
      </c>
      <c r="B358" t="str">
        <f>IFERROR(VLOOKUP(Belegerfassung!I366,Konten!A:D,2,FALSE),"")</f>
        <v/>
      </c>
      <c r="C358" t="str">
        <f>IF(A358&lt;&gt;"",TEXT(Belegerfassung!C366,"TT.MM.JJJJ"),"")</f>
        <v/>
      </c>
      <c r="D358" t="str">
        <f>IFERROR(VLOOKUP(Belegerfassung!A366,Abfrage!$E$2:$F$20,2,FALSE),"")</f>
        <v/>
      </c>
      <c r="E358" t="str">
        <f>IF(A358&lt;&gt;"",Belegerfassung!B366,"")</f>
        <v/>
      </c>
      <c r="F358" t="str">
        <f>IF(Belegerfassung!L366="","",IF(Belegerfassung!L366&lt;&gt;"",IF(Belegerfassung!L366&lt;&gt;"",IF(Belegerfassung!J366&lt;&gt;0,VLOOKUP(Belegerfassung!L366,Abfrage!$A$2:$C$19,2,),VLOOKUP(Belegerfassung!L366,Abfrage!$A$2:$C$19,3,)),"")))</f>
        <v/>
      </c>
      <c r="G358" t="str">
        <f t="shared" si="15"/>
        <v/>
      </c>
      <c r="H358" s="31" t="str">
        <f>IF(A358&lt;&gt;"",-Belegerfassung!J366+Belegerfassung!K366,"")</f>
        <v/>
      </c>
      <c r="I358" s="49" t="str">
        <f>IFERROR(IF(H358&lt;&gt;"",Belegerfassung!L366*100,""),IF(OR(Belegerfassung!L366="Leistung EU - Erlöse",Belegerfassung!L366="Lieferungen EU-Erlöse",Belegerfassung!L366="EUST",Belegerfassung!L366="Bauleistungen 20%")=TRUE,"",MID(Belegerfassung!L366,4,2)))</f>
        <v/>
      </c>
      <c r="J358" s="6" t="str">
        <f>IF(A358&lt;&gt;"",LEFT(Belegerfassung!D366,40),"")</f>
        <v/>
      </c>
      <c r="K358" t="str">
        <f>IF(A358&lt;&gt;"",VLOOKUP(D358,Abfrage!$F$2:$G$21,2,FALSE),"")</f>
        <v/>
      </c>
      <c r="L358" s="6" t="str">
        <f>IF(Belegerfassung!H366&lt;&gt;"",Belegerfassung!H366,"")</f>
        <v/>
      </c>
      <c r="M358" t="str">
        <f>IFERROR(IF(Belegerfassung!E366&lt;&gt;"",VLOOKUP(Belegerfassung!E366,Abfrage!$L$2:$M$15,2,),""),"")</f>
        <v/>
      </c>
      <c r="N358" t="str">
        <f t="shared" si="16"/>
        <v/>
      </c>
      <c r="O358" t="str">
        <f t="shared" si="17"/>
        <v/>
      </c>
      <c r="P358" t="str">
        <f>IF(Belegerfassung!G366&lt;&gt;"",CONCATENATE(Belegerfassung!G366,".pdf"),"")</f>
        <v/>
      </c>
    </row>
    <row r="359" spans="1:16">
      <c r="A359" t="str">
        <f>IF(Belegerfassung!C367&lt;&gt;"",0,"")</f>
        <v/>
      </c>
      <c r="B359" t="str">
        <f>IFERROR(VLOOKUP(Belegerfassung!I367,Konten!A:D,2,FALSE),"")</f>
        <v/>
      </c>
      <c r="C359" t="str">
        <f>IF(A359&lt;&gt;"",TEXT(Belegerfassung!C367,"TT.MM.JJJJ"),"")</f>
        <v/>
      </c>
      <c r="D359" t="str">
        <f>IFERROR(VLOOKUP(Belegerfassung!A367,Abfrage!$E$2:$F$20,2,FALSE),"")</f>
        <v/>
      </c>
      <c r="E359" t="str">
        <f>IF(A359&lt;&gt;"",Belegerfassung!B367,"")</f>
        <v/>
      </c>
      <c r="F359" t="str">
        <f>IF(Belegerfassung!L367="","",IF(Belegerfassung!L367&lt;&gt;"",IF(Belegerfassung!L367&lt;&gt;"",IF(Belegerfassung!J367&lt;&gt;0,VLOOKUP(Belegerfassung!L367,Abfrage!$A$2:$C$19,2,),VLOOKUP(Belegerfassung!L367,Abfrage!$A$2:$C$19,3,)),"")))</f>
        <v/>
      </c>
      <c r="G359" t="str">
        <f t="shared" si="15"/>
        <v/>
      </c>
      <c r="H359" s="31" t="str">
        <f>IF(A359&lt;&gt;"",-Belegerfassung!J367+Belegerfassung!K367,"")</f>
        <v/>
      </c>
      <c r="I359" s="49" t="str">
        <f>IFERROR(IF(H359&lt;&gt;"",Belegerfassung!L367*100,""),IF(OR(Belegerfassung!L367="Leistung EU - Erlöse",Belegerfassung!L367="Lieferungen EU-Erlöse",Belegerfassung!L367="EUST",Belegerfassung!L367="Bauleistungen 20%")=TRUE,"",MID(Belegerfassung!L367,4,2)))</f>
        <v/>
      </c>
      <c r="J359" s="6" t="str">
        <f>IF(A359&lt;&gt;"",LEFT(Belegerfassung!D367,40),"")</f>
        <v/>
      </c>
      <c r="K359" t="str">
        <f>IF(A359&lt;&gt;"",VLOOKUP(D359,Abfrage!$F$2:$G$21,2,FALSE),"")</f>
        <v/>
      </c>
      <c r="L359" s="6" t="str">
        <f>IF(Belegerfassung!H367&lt;&gt;"",Belegerfassung!H367,"")</f>
        <v/>
      </c>
      <c r="M359" t="str">
        <f>IFERROR(IF(Belegerfassung!E367&lt;&gt;"",VLOOKUP(Belegerfassung!E367,Abfrage!$L$2:$M$15,2,),""),"")</f>
        <v/>
      </c>
      <c r="N359" t="str">
        <f t="shared" si="16"/>
        <v/>
      </c>
      <c r="O359" t="str">
        <f t="shared" si="17"/>
        <v/>
      </c>
      <c r="P359" t="str">
        <f>IF(Belegerfassung!G367&lt;&gt;"",CONCATENATE(Belegerfassung!G367,".pdf"),"")</f>
        <v/>
      </c>
    </row>
    <row r="360" spans="1:16">
      <c r="A360" t="str">
        <f>IF(Belegerfassung!C368&lt;&gt;"",0,"")</f>
        <v/>
      </c>
      <c r="B360" t="str">
        <f>IFERROR(VLOOKUP(Belegerfassung!I368,Konten!A:D,2,FALSE),"")</f>
        <v/>
      </c>
      <c r="C360" t="str">
        <f>IF(A360&lt;&gt;"",TEXT(Belegerfassung!C368,"TT.MM.JJJJ"),"")</f>
        <v/>
      </c>
      <c r="D360" t="str">
        <f>IFERROR(VLOOKUP(Belegerfassung!A368,Abfrage!$E$2:$F$20,2,FALSE),"")</f>
        <v/>
      </c>
      <c r="E360" t="str">
        <f>IF(A360&lt;&gt;"",Belegerfassung!B368,"")</f>
        <v/>
      </c>
      <c r="F360" t="str">
        <f>IF(Belegerfassung!L368="","",IF(Belegerfassung!L368&lt;&gt;"",IF(Belegerfassung!L368&lt;&gt;"",IF(Belegerfassung!J368&lt;&gt;0,VLOOKUP(Belegerfassung!L368,Abfrage!$A$2:$C$19,2,),VLOOKUP(Belegerfassung!L368,Abfrage!$A$2:$C$19,3,)),"")))</f>
        <v/>
      </c>
      <c r="G360" t="str">
        <f t="shared" si="15"/>
        <v/>
      </c>
      <c r="H360" s="31" t="str">
        <f>IF(A360&lt;&gt;"",-Belegerfassung!J368+Belegerfassung!K368,"")</f>
        <v/>
      </c>
      <c r="I360" s="49" t="str">
        <f>IFERROR(IF(H360&lt;&gt;"",Belegerfassung!L368*100,""),IF(OR(Belegerfassung!L368="Leistung EU - Erlöse",Belegerfassung!L368="Lieferungen EU-Erlöse",Belegerfassung!L368="EUST",Belegerfassung!L368="Bauleistungen 20%")=TRUE,"",MID(Belegerfassung!L368,4,2)))</f>
        <v/>
      </c>
      <c r="J360" s="6" t="str">
        <f>IF(A360&lt;&gt;"",LEFT(Belegerfassung!D368,40),"")</f>
        <v/>
      </c>
      <c r="K360" t="str">
        <f>IF(A360&lt;&gt;"",VLOOKUP(D360,Abfrage!$F$2:$G$21,2,FALSE),"")</f>
        <v/>
      </c>
      <c r="L360" s="6" t="str">
        <f>IF(Belegerfassung!H368&lt;&gt;"",Belegerfassung!H368,"")</f>
        <v/>
      </c>
      <c r="M360" t="str">
        <f>IFERROR(IF(Belegerfassung!E368&lt;&gt;"",VLOOKUP(Belegerfassung!E368,Abfrage!$L$2:$M$15,2,),""),"")</f>
        <v/>
      </c>
      <c r="N360" t="str">
        <f t="shared" si="16"/>
        <v/>
      </c>
      <c r="O360" t="str">
        <f t="shared" si="17"/>
        <v/>
      </c>
      <c r="P360" t="str">
        <f>IF(Belegerfassung!G368&lt;&gt;"",CONCATENATE(Belegerfassung!G368,".pdf"),"")</f>
        <v/>
      </c>
    </row>
    <row r="361" spans="1:16">
      <c r="A361" t="str">
        <f>IF(Belegerfassung!C369&lt;&gt;"",0,"")</f>
        <v/>
      </c>
      <c r="B361" t="str">
        <f>IFERROR(VLOOKUP(Belegerfassung!I369,Konten!A:D,2,FALSE),"")</f>
        <v/>
      </c>
      <c r="C361" t="str">
        <f>IF(A361&lt;&gt;"",TEXT(Belegerfassung!C369,"TT.MM.JJJJ"),"")</f>
        <v/>
      </c>
      <c r="D361" t="str">
        <f>IFERROR(VLOOKUP(Belegerfassung!A369,Abfrage!$E$2:$F$20,2,FALSE),"")</f>
        <v/>
      </c>
      <c r="E361" t="str">
        <f>IF(A361&lt;&gt;"",Belegerfassung!B369,"")</f>
        <v/>
      </c>
      <c r="F361" t="str">
        <f>IF(Belegerfassung!L369="","",IF(Belegerfassung!L369&lt;&gt;"",IF(Belegerfassung!L369&lt;&gt;"",IF(Belegerfassung!J369&lt;&gt;0,VLOOKUP(Belegerfassung!L369,Abfrage!$A$2:$C$19,2,),VLOOKUP(Belegerfassung!L369,Abfrage!$A$2:$C$19,3,)),"")))</f>
        <v/>
      </c>
      <c r="G361" t="str">
        <f t="shared" si="15"/>
        <v/>
      </c>
      <c r="H361" s="31" t="str">
        <f>IF(A361&lt;&gt;"",-Belegerfassung!J369+Belegerfassung!K369,"")</f>
        <v/>
      </c>
      <c r="I361" s="49" t="str">
        <f>IFERROR(IF(H361&lt;&gt;"",Belegerfassung!L369*100,""),IF(OR(Belegerfassung!L369="Leistung EU - Erlöse",Belegerfassung!L369="Lieferungen EU-Erlöse",Belegerfassung!L369="EUST",Belegerfassung!L369="Bauleistungen 20%")=TRUE,"",MID(Belegerfassung!L369,4,2)))</f>
        <v/>
      </c>
      <c r="J361" s="6" t="str">
        <f>IF(A361&lt;&gt;"",LEFT(Belegerfassung!D369,40),"")</f>
        <v/>
      </c>
      <c r="K361" t="str">
        <f>IF(A361&lt;&gt;"",VLOOKUP(D361,Abfrage!$F$2:$G$21,2,FALSE),"")</f>
        <v/>
      </c>
      <c r="L361" s="6" t="str">
        <f>IF(Belegerfassung!H369&lt;&gt;"",Belegerfassung!H369,"")</f>
        <v/>
      </c>
      <c r="M361" t="str">
        <f>IFERROR(IF(Belegerfassung!E369&lt;&gt;"",VLOOKUP(Belegerfassung!E369,Abfrage!$L$2:$M$15,2,),""),"")</f>
        <v/>
      </c>
      <c r="N361" t="str">
        <f t="shared" si="16"/>
        <v/>
      </c>
      <c r="O361" t="str">
        <f t="shared" si="17"/>
        <v/>
      </c>
      <c r="P361" t="str">
        <f>IF(Belegerfassung!G369&lt;&gt;"",CONCATENATE(Belegerfassung!G369,".pdf"),"")</f>
        <v/>
      </c>
    </row>
    <row r="362" spans="1:16">
      <c r="A362" t="str">
        <f>IF(Belegerfassung!C370&lt;&gt;"",0,"")</f>
        <v/>
      </c>
      <c r="B362" t="str">
        <f>IFERROR(VLOOKUP(Belegerfassung!I370,Konten!A:D,2,FALSE),"")</f>
        <v/>
      </c>
      <c r="C362" t="str">
        <f>IF(A362&lt;&gt;"",TEXT(Belegerfassung!C370,"TT.MM.JJJJ"),"")</f>
        <v/>
      </c>
      <c r="D362" t="str">
        <f>IFERROR(VLOOKUP(Belegerfassung!A370,Abfrage!$E$2:$F$20,2,FALSE),"")</f>
        <v/>
      </c>
      <c r="E362" t="str">
        <f>IF(A362&lt;&gt;"",Belegerfassung!B370,"")</f>
        <v/>
      </c>
      <c r="F362" t="str">
        <f>IF(Belegerfassung!L370="","",IF(Belegerfassung!L370&lt;&gt;"",IF(Belegerfassung!L370&lt;&gt;"",IF(Belegerfassung!J370&lt;&gt;0,VLOOKUP(Belegerfassung!L370,Abfrage!$A$2:$C$19,2,),VLOOKUP(Belegerfassung!L370,Abfrage!$A$2:$C$19,3,)),"")))</f>
        <v/>
      </c>
      <c r="G362" t="str">
        <f t="shared" si="15"/>
        <v/>
      </c>
      <c r="H362" s="31" t="str">
        <f>IF(A362&lt;&gt;"",-Belegerfassung!J370+Belegerfassung!K370,"")</f>
        <v/>
      </c>
      <c r="I362" s="49" t="str">
        <f>IFERROR(IF(H362&lt;&gt;"",Belegerfassung!L370*100,""),IF(OR(Belegerfassung!L370="Leistung EU - Erlöse",Belegerfassung!L370="Lieferungen EU-Erlöse",Belegerfassung!L370="EUST",Belegerfassung!L370="Bauleistungen 20%")=TRUE,"",MID(Belegerfassung!L370,4,2)))</f>
        <v/>
      </c>
      <c r="J362" s="6" t="str">
        <f>IF(A362&lt;&gt;"",LEFT(Belegerfassung!D370,40),"")</f>
        <v/>
      </c>
      <c r="K362" t="str">
        <f>IF(A362&lt;&gt;"",VLOOKUP(D362,Abfrage!$F$2:$G$21,2,FALSE),"")</f>
        <v/>
      </c>
      <c r="L362" s="6" t="str">
        <f>IF(Belegerfassung!H370&lt;&gt;"",Belegerfassung!H370,"")</f>
        <v/>
      </c>
      <c r="M362" t="str">
        <f>IFERROR(IF(Belegerfassung!E370&lt;&gt;"",VLOOKUP(Belegerfassung!E370,Abfrage!$L$2:$M$15,2,),""),"")</f>
        <v/>
      </c>
      <c r="N362" t="str">
        <f t="shared" si="16"/>
        <v/>
      </c>
      <c r="O362" t="str">
        <f t="shared" si="17"/>
        <v/>
      </c>
      <c r="P362" t="str">
        <f>IF(Belegerfassung!G370&lt;&gt;"",CONCATENATE(Belegerfassung!G370,".pdf"),"")</f>
        <v/>
      </c>
    </row>
    <row r="363" spans="1:16">
      <c r="A363" t="str">
        <f>IF(Belegerfassung!C371&lt;&gt;"",0,"")</f>
        <v/>
      </c>
      <c r="B363" t="str">
        <f>IFERROR(VLOOKUP(Belegerfassung!I371,Konten!A:D,2,FALSE),"")</f>
        <v/>
      </c>
      <c r="C363" t="str">
        <f>IF(A363&lt;&gt;"",TEXT(Belegerfassung!C371,"TT.MM.JJJJ"),"")</f>
        <v/>
      </c>
      <c r="D363" t="str">
        <f>IFERROR(VLOOKUP(Belegerfassung!A371,Abfrage!$E$2:$F$20,2,FALSE),"")</f>
        <v/>
      </c>
      <c r="E363" t="str">
        <f>IF(A363&lt;&gt;"",Belegerfassung!B371,"")</f>
        <v/>
      </c>
      <c r="F363" t="str">
        <f>IF(Belegerfassung!L371="","",IF(Belegerfassung!L371&lt;&gt;"",IF(Belegerfassung!L371&lt;&gt;"",IF(Belegerfassung!J371&lt;&gt;0,VLOOKUP(Belegerfassung!L371,Abfrage!$A$2:$C$19,2,),VLOOKUP(Belegerfassung!L371,Abfrage!$A$2:$C$19,3,)),"")))</f>
        <v/>
      </c>
      <c r="G363" t="str">
        <f t="shared" si="15"/>
        <v/>
      </c>
      <c r="H363" s="31" t="str">
        <f>IF(A363&lt;&gt;"",-Belegerfassung!J371+Belegerfassung!K371,"")</f>
        <v/>
      </c>
      <c r="I363" s="49" t="str">
        <f>IFERROR(IF(H363&lt;&gt;"",Belegerfassung!L371*100,""),IF(OR(Belegerfassung!L371="Leistung EU - Erlöse",Belegerfassung!L371="Lieferungen EU-Erlöse",Belegerfassung!L371="EUST",Belegerfassung!L371="Bauleistungen 20%")=TRUE,"",MID(Belegerfassung!L371,4,2)))</f>
        <v/>
      </c>
      <c r="J363" s="6" t="str">
        <f>IF(A363&lt;&gt;"",LEFT(Belegerfassung!D371,40),"")</f>
        <v/>
      </c>
      <c r="K363" t="str">
        <f>IF(A363&lt;&gt;"",VLOOKUP(D363,Abfrage!$F$2:$G$21,2,FALSE),"")</f>
        <v/>
      </c>
      <c r="L363" s="6" t="str">
        <f>IF(Belegerfassung!H371&lt;&gt;"",Belegerfassung!H371,"")</f>
        <v/>
      </c>
      <c r="M363" t="str">
        <f>IFERROR(IF(Belegerfassung!E371&lt;&gt;"",VLOOKUP(Belegerfassung!E371,Abfrage!$L$2:$M$15,2,),""),"")</f>
        <v/>
      </c>
      <c r="N363" t="str">
        <f t="shared" si="16"/>
        <v/>
      </c>
      <c r="O363" t="str">
        <f t="shared" si="17"/>
        <v/>
      </c>
      <c r="P363" t="str">
        <f>IF(Belegerfassung!G371&lt;&gt;"",CONCATENATE(Belegerfassung!G371,".pdf"),"")</f>
        <v/>
      </c>
    </row>
    <row r="364" spans="1:16">
      <c r="A364" t="str">
        <f>IF(Belegerfassung!C372&lt;&gt;"",0,"")</f>
        <v/>
      </c>
      <c r="B364" t="str">
        <f>IFERROR(VLOOKUP(Belegerfassung!I372,Konten!A:D,2,FALSE),"")</f>
        <v/>
      </c>
      <c r="C364" t="str">
        <f>IF(A364&lt;&gt;"",TEXT(Belegerfassung!C372,"TT.MM.JJJJ"),"")</f>
        <v/>
      </c>
      <c r="D364" t="str">
        <f>IFERROR(VLOOKUP(Belegerfassung!A372,Abfrage!$E$2:$F$20,2,FALSE),"")</f>
        <v/>
      </c>
      <c r="E364" t="str">
        <f>IF(A364&lt;&gt;"",Belegerfassung!B372,"")</f>
        <v/>
      </c>
      <c r="F364" t="str">
        <f>IF(Belegerfassung!L372="","",IF(Belegerfassung!L372&lt;&gt;"",IF(Belegerfassung!L372&lt;&gt;"",IF(Belegerfassung!J372&lt;&gt;0,VLOOKUP(Belegerfassung!L372,Abfrage!$A$2:$C$19,2,),VLOOKUP(Belegerfassung!L372,Abfrage!$A$2:$C$19,3,)),"")))</f>
        <v/>
      </c>
      <c r="G364" t="str">
        <f t="shared" si="15"/>
        <v/>
      </c>
      <c r="H364" s="31" t="str">
        <f>IF(A364&lt;&gt;"",-Belegerfassung!J372+Belegerfassung!K372,"")</f>
        <v/>
      </c>
      <c r="I364" s="49" t="str">
        <f>IFERROR(IF(H364&lt;&gt;"",Belegerfassung!L372*100,""),IF(OR(Belegerfassung!L372="Leistung EU - Erlöse",Belegerfassung!L372="Lieferungen EU-Erlöse",Belegerfassung!L372="EUST",Belegerfassung!L372="Bauleistungen 20%")=TRUE,"",MID(Belegerfassung!L372,4,2)))</f>
        <v/>
      </c>
      <c r="J364" s="6" t="str">
        <f>IF(A364&lt;&gt;"",LEFT(Belegerfassung!D372,40),"")</f>
        <v/>
      </c>
      <c r="K364" t="str">
        <f>IF(A364&lt;&gt;"",VLOOKUP(D364,Abfrage!$F$2:$G$21,2,FALSE),"")</f>
        <v/>
      </c>
      <c r="L364" s="6" t="str">
        <f>IF(Belegerfassung!H372&lt;&gt;"",Belegerfassung!H372,"")</f>
        <v/>
      </c>
      <c r="M364" t="str">
        <f>IFERROR(IF(Belegerfassung!E372&lt;&gt;"",VLOOKUP(Belegerfassung!E372,Abfrage!$L$2:$M$15,2,),""),"")</f>
        <v/>
      </c>
      <c r="N364" t="str">
        <f t="shared" si="16"/>
        <v/>
      </c>
      <c r="O364" t="str">
        <f t="shared" si="17"/>
        <v/>
      </c>
      <c r="P364" t="str">
        <f>IF(Belegerfassung!G372&lt;&gt;"",CONCATENATE(Belegerfassung!G372,".pdf"),"")</f>
        <v/>
      </c>
    </row>
    <row r="365" spans="1:16">
      <c r="A365" t="str">
        <f>IF(Belegerfassung!C373&lt;&gt;"",0,"")</f>
        <v/>
      </c>
      <c r="B365" t="str">
        <f>IFERROR(VLOOKUP(Belegerfassung!I373,Konten!A:D,2,FALSE),"")</f>
        <v/>
      </c>
      <c r="C365" t="str">
        <f>IF(A365&lt;&gt;"",TEXT(Belegerfassung!C373,"TT.MM.JJJJ"),"")</f>
        <v/>
      </c>
      <c r="D365" t="str">
        <f>IFERROR(VLOOKUP(Belegerfassung!A373,Abfrage!$E$2:$F$20,2,FALSE),"")</f>
        <v/>
      </c>
      <c r="E365" t="str">
        <f>IF(A365&lt;&gt;"",Belegerfassung!B373,"")</f>
        <v/>
      </c>
      <c r="F365" t="str">
        <f>IF(Belegerfassung!L373="","",IF(Belegerfassung!L373&lt;&gt;"",IF(Belegerfassung!L373&lt;&gt;"",IF(Belegerfassung!J373&lt;&gt;0,VLOOKUP(Belegerfassung!L373,Abfrage!$A$2:$C$19,2,),VLOOKUP(Belegerfassung!L373,Abfrage!$A$2:$C$19,3,)),"")))</f>
        <v/>
      </c>
      <c r="G365" t="str">
        <f t="shared" si="15"/>
        <v/>
      </c>
      <c r="H365" s="31" t="str">
        <f>IF(A365&lt;&gt;"",-Belegerfassung!J373+Belegerfassung!K373,"")</f>
        <v/>
      </c>
      <c r="I365" s="49" t="str">
        <f>IFERROR(IF(H365&lt;&gt;"",Belegerfassung!L373*100,""),IF(OR(Belegerfassung!L373="Leistung EU - Erlöse",Belegerfassung!L373="Lieferungen EU-Erlöse",Belegerfassung!L373="EUST",Belegerfassung!L373="Bauleistungen 20%")=TRUE,"",MID(Belegerfassung!L373,4,2)))</f>
        <v/>
      </c>
      <c r="J365" s="6" t="str">
        <f>IF(A365&lt;&gt;"",LEFT(Belegerfassung!D373,40),"")</f>
        <v/>
      </c>
      <c r="K365" t="str">
        <f>IF(A365&lt;&gt;"",VLOOKUP(D365,Abfrage!$F$2:$G$21,2,FALSE),"")</f>
        <v/>
      </c>
      <c r="L365" s="6" t="str">
        <f>IF(Belegerfassung!H373&lt;&gt;"",Belegerfassung!H373,"")</f>
        <v/>
      </c>
      <c r="M365" t="str">
        <f>IFERROR(IF(Belegerfassung!E373&lt;&gt;"",VLOOKUP(Belegerfassung!E373,Abfrage!$L$2:$M$15,2,),""),"")</f>
        <v/>
      </c>
      <c r="N365" t="str">
        <f t="shared" si="16"/>
        <v/>
      </c>
      <c r="O365" t="str">
        <f t="shared" si="17"/>
        <v/>
      </c>
      <c r="P365" t="str">
        <f>IF(Belegerfassung!G373&lt;&gt;"",CONCATENATE(Belegerfassung!G373,".pdf"),"")</f>
        <v/>
      </c>
    </row>
    <row r="366" spans="1:16">
      <c r="A366" t="str">
        <f>IF(Belegerfassung!C374&lt;&gt;"",0,"")</f>
        <v/>
      </c>
      <c r="B366" t="str">
        <f>IFERROR(VLOOKUP(Belegerfassung!I374,Konten!A:D,2,FALSE),"")</f>
        <v/>
      </c>
      <c r="C366" t="str">
        <f>IF(A366&lt;&gt;"",TEXT(Belegerfassung!C374,"TT.MM.JJJJ"),"")</f>
        <v/>
      </c>
      <c r="D366" t="str">
        <f>IFERROR(VLOOKUP(Belegerfassung!A374,Abfrage!$E$2:$F$20,2,FALSE),"")</f>
        <v/>
      </c>
      <c r="E366" t="str">
        <f>IF(A366&lt;&gt;"",Belegerfassung!B374,"")</f>
        <v/>
      </c>
      <c r="F366" t="str">
        <f>IF(Belegerfassung!L374="","",IF(Belegerfassung!L374&lt;&gt;"",IF(Belegerfassung!L374&lt;&gt;"",IF(Belegerfassung!J374&lt;&gt;0,VLOOKUP(Belegerfassung!L374,Abfrage!$A$2:$C$19,2,),VLOOKUP(Belegerfassung!L374,Abfrage!$A$2:$C$19,3,)),"")))</f>
        <v/>
      </c>
      <c r="G366" t="str">
        <f t="shared" si="15"/>
        <v/>
      </c>
      <c r="H366" s="31" t="str">
        <f>IF(A366&lt;&gt;"",-Belegerfassung!J374+Belegerfassung!K374,"")</f>
        <v/>
      </c>
      <c r="I366" s="49" t="str">
        <f>IFERROR(IF(H366&lt;&gt;"",Belegerfassung!L374*100,""),IF(OR(Belegerfassung!L374="Leistung EU - Erlöse",Belegerfassung!L374="Lieferungen EU-Erlöse",Belegerfassung!L374="EUST",Belegerfassung!L374="Bauleistungen 20%")=TRUE,"",MID(Belegerfassung!L374,4,2)))</f>
        <v/>
      </c>
      <c r="J366" s="6" t="str">
        <f>IF(A366&lt;&gt;"",LEFT(Belegerfassung!D374,40),"")</f>
        <v/>
      </c>
      <c r="K366" t="str">
        <f>IF(A366&lt;&gt;"",VLOOKUP(D366,Abfrage!$F$2:$G$21,2,FALSE),"")</f>
        <v/>
      </c>
      <c r="L366" s="6" t="str">
        <f>IF(Belegerfassung!H374&lt;&gt;"",Belegerfassung!H374,"")</f>
        <v/>
      </c>
      <c r="M366" t="str">
        <f>IFERROR(IF(Belegerfassung!E374&lt;&gt;"",VLOOKUP(Belegerfassung!E374,Abfrage!$L$2:$M$15,2,),""),"")</f>
        <v/>
      </c>
      <c r="N366" t="str">
        <f t="shared" si="16"/>
        <v/>
      </c>
      <c r="O366" t="str">
        <f t="shared" si="17"/>
        <v/>
      </c>
      <c r="P366" t="str">
        <f>IF(Belegerfassung!G374&lt;&gt;"",CONCATENATE(Belegerfassung!G374,".pdf"),"")</f>
        <v/>
      </c>
    </row>
    <row r="367" spans="1:16">
      <c r="A367" t="str">
        <f>IF(Belegerfassung!C375&lt;&gt;"",0,"")</f>
        <v/>
      </c>
      <c r="B367" t="str">
        <f>IFERROR(VLOOKUP(Belegerfassung!I375,Konten!A:D,2,FALSE),"")</f>
        <v/>
      </c>
      <c r="C367" t="str">
        <f>IF(A367&lt;&gt;"",TEXT(Belegerfassung!C375,"TT.MM.JJJJ"),"")</f>
        <v/>
      </c>
      <c r="D367" t="str">
        <f>IFERROR(VLOOKUP(Belegerfassung!A375,Abfrage!$E$2:$F$20,2,FALSE),"")</f>
        <v/>
      </c>
      <c r="E367" t="str">
        <f>IF(A367&lt;&gt;"",Belegerfassung!B375,"")</f>
        <v/>
      </c>
      <c r="F367" t="str">
        <f>IF(Belegerfassung!L375="","",IF(Belegerfassung!L375&lt;&gt;"",IF(Belegerfassung!L375&lt;&gt;"",IF(Belegerfassung!J375&lt;&gt;0,VLOOKUP(Belegerfassung!L375,Abfrage!$A$2:$C$19,2,),VLOOKUP(Belegerfassung!L375,Abfrage!$A$2:$C$19,3,)),"")))</f>
        <v/>
      </c>
      <c r="G367" t="str">
        <f t="shared" si="15"/>
        <v/>
      </c>
      <c r="H367" s="31" t="str">
        <f>IF(A367&lt;&gt;"",-Belegerfassung!J375+Belegerfassung!K375,"")</f>
        <v/>
      </c>
      <c r="I367" s="49" t="str">
        <f>IFERROR(IF(H367&lt;&gt;"",Belegerfassung!L375*100,""),IF(OR(Belegerfassung!L375="Leistung EU - Erlöse",Belegerfassung!L375="Lieferungen EU-Erlöse",Belegerfassung!L375="EUST",Belegerfassung!L375="Bauleistungen 20%")=TRUE,"",MID(Belegerfassung!L375,4,2)))</f>
        <v/>
      </c>
      <c r="J367" s="6" t="str">
        <f>IF(A367&lt;&gt;"",LEFT(Belegerfassung!D375,40),"")</f>
        <v/>
      </c>
      <c r="K367" t="str">
        <f>IF(A367&lt;&gt;"",VLOOKUP(D367,Abfrage!$F$2:$G$21,2,FALSE),"")</f>
        <v/>
      </c>
      <c r="L367" s="6" t="str">
        <f>IF(Belegerfassung!H375&lt;&gt;"",Belegerfassung!H375,"")</f>
        <v/>
      </c>
      <c r="M367" t="str">
        <f>IFERROR(IF(Belegerfassung!E375&lt;&gt;"",VLOOKUP(Belegerfassung!E375,Abfrage!$L$2:$M$15,2,),""),"")</f>
        <v/>
      </c>
      <c r="N367" t="str">
        <f t="shared" si="16"/>
        <v/>
      </c>
      <c r="O367" t="str">
        <f t="shared" si="17"/>
        <v/>
      </c>
      <c r="P367" t="str">
        <f>IF(Belegerfassung!G375&lt;&gt;"",CONCATENATE(Belegerfassung!G375,".pdf"),"")</f>
        <v/>
      </c>
    </row>
    <row r="368" spans="1:16">
      <c r="A368" t="str">
        <f>IF(Belegerfassung!C376&lt;&gt;"",0,"")</f>
        <v/>
      </c>
      <c r="B368" t="str">
        <f>IFERROR(VLOOKUP(Belegerfassung!I376,Konten!A:D,2,FALSE),"")</f>
        <v/>
      </c>
      <c r="C368" t="str">
        <f>IF(A368&lt;&gt;"",TEXT(Belegerfassung!C376,"TT.MM.JJJJ"),"")</f>
        <v/>
      </c>
      <c r="D368" t="str">
        <f>IFERROR(VLOOKUP(Belegerfassung!A376,Abfrage!$E$2:$F$20,2,FALSE),"")</f>
        <v/>
      </c>
      <c r="E368" t="str">
        <f>IF(A368&lt;&gt;"",Belegerfassung!B376,"")</f>
        <v/>
      </c>
      <c r="F368" t="str">
        <f>IF(Belegerfassung!L376="","",IF(Belegerfassung!L376&lt;&gt;"",IF(Belegerfassung!L376&lt;&gt;"",IF(Belegerfassung!J376&lt;&gt;0,VLOOKUP(Belegerfassung!L376,Abfrage!$A$2:$C$19,2,),VLOOKUP(Belegerfassung!L376,Abfrage!$A$2:$C$19,3,)),"")))</f>
        <v/>
      </c>
      <c r="G368" t="str">
        <f t="shared" si="15"/>
        <v/>
      </c>
      <c r="H368" s="31" t="str">
        <f>IF(A368&lt;&gt;"",-Belegerfassung!J376+Belegerfassung!K376,"")</f>
        <v/>
      </c>
      <c r="I368" s="49" t="str">
        <f>IFERROR(IF(H368&lt;&gt;"",Belegerfassung!L376*100,""),IF(OR(Belegerfassung!L376="Leistung EU - Erlöse",Belegerfassung!L376="Lieferungen EU-Erlöse",Belegerfassung!L376="EUST",Belegerfassung!L376="Bauleistungen 20%")=TRUE,"",MID(Belegerfassung!L376,4,2)))</f>
        <v/>
      </c>
      <c r="J368" s="6" t="str">
        <f>IF(A368&lt;&gt;"",LEFT(Belegerfassung!D376,40),"")</f>
        <v/>
      </c>
      <c r="K368" t="str">
        <f>IF(A368&lt;&gt;"",VLOOKUP(D368,Abfrage!$F$2:$G$21,2,FALSE),"")</f>
        <v/>
      </c>
      <c r="L368" s="6" t="str">
        <f>IF(Belegerfassung!H376&lt;&gt;"",Belegerfassung!H376,"")</f>
        <v/>
      </c>
      <c r="M368" t="str">
        <f>IFERROR(IF(Belegerfassung!E376&lt;&gt;"",VLOOKUP(Belegerfassung!E376,Abfrage!$L$2:$M$15,2,),""),"")</f>
        <v/>
      </c>
      <c r="N368" t="str">
        <f t="shared" si="16"/>
        <v/>
      </c>
      <c r="O368" t="str">
        <f t="shared" si="17"/>
        <v/>
      </c>
      <c r="P368" t="str">
        <f>IF(Belegerfassung!G376&lt;&gt;"",CONCATENATE(Belegerfassung!G376,".pdf"),"")</f>
        <v/>
      </c>
    </row>
    <row r="369" spans="1:16">
      <c r="A369" t="str">
        <f>IF(Belegerfassung!C377&lt;&gt;"",0,"")</f>
        <v/>
      </c>
      <c r="B369" t="str">
        <f>IFERROR(VLOOKUP(Belegerfassung!I377,Konten!A:D,2,FALSE),"")</f>
        <v/>
      </c>
      <c r="C369" t="str">
        <f>IF(A369&lt;&gt;"",TEXT(Belegerfassung!C377,"TT.MM.JJJJ"),"")</f>
        <v/>
      </c>
      <c r="D369" t="str">
        <f>IFERROR(VLOOKUP(Belegerfassung!A377,Abfrage!$E$2:$F$20,2,FALSE),"")</f>
        <v/>
      </c>
      <c r="E369" t="str">
        <f>IF(A369&lt;&gt;"",Belegerfassung!B377,"")</f>
        <v/>
      </c>
      <c r="F369" t="str">
        <f>IF(Belegerfassung!L377="","",IF(Belegerfassung!L377&lt;&gt;"",IF(Belegerfassung!L377&lt;&gt;"",IF(Belegerfassung!J377&lt;&gt;0,VLOOKUP(Belegerfassung!L377,Abfrage!$A$2:$C$19,2,),VLOOKUP(Belegerfassung!L377,Abfrage!$A$2:$C$19,3,)),"")))</f>
        <v/>
      </c>
      <c r="G369" t="str">
        <f t="shared" si="15"/>
        <v/>
      </c>
      <c r="H369" s="31" t="str">
        <f>IF(A369&lt;&gt;"",-Belegerfassung!J377+Belegerfassung!K377,"")</f>
        <v/>
      </c>
      <c r="I369" s="49" t="str">
        <f>IFERROR(IF(H369&lt;&gt;"",Belegerfassung!L377*100,""),IF(OR(Belegerfassung!L377="Leistung EU - Erlöse",Belegerfassung!L377="Lieferungen EU-Erlöse",Belegerfassung!L377="EUST",Belegerfassung!L377="Bauleistungen 20%")=TRUE,"",MID(Belegerfassung!L377,4,2)))</f>
        <v/>
      </c>
      <c r="J369" s="6" t="str">
        <f>IF(A369&lt;&gt;"",LEFT(Belegerfassung!D377,40),"")</f>
        <v/>
      </c>
      <c r="K369" t="str">
        <f>IF(A369&lt;&gt;"",VLOOKUP(D369,Abfrage!$F$2:$G$21,2,FALSE),"")</f>
        <v/>
      </c>
      <c r="L369" s="6" t="str">
        <f>IF(Belegerfassung!H377&lt;&gt;"",Belegerfassung!H377,"")</f>
        <v/>
      </c>
      <c r="M369" t="str">
        <f>IFERROR(IF(Belegerfassung!E377&lt;&gt;"",VLOOKUP(Belegerfassung!E377,Abfrage!$L$2:$M$15,2,),""),"")</f>
        <v/>
      </c>
      <c r="N369" t="str">
        <f t="shared" si="16"/>
        <v/>
      </c>
      <c r="O369" t="str">
        <f t="shared" si="17"/>
        <v/>
      </c>
      <c r="P369" t="str">
        <f>IF(Belegerfassung!G377&lt;&gt;"",CONCATENATE(Belegerfassung!G377,".pdf"),"")</f>
        <v/>
      </c>
    </row>
    <row r="370" spans="1:16">
      <c r="A370" t="str">
        <f>IF(Belegerfassung!C378&lt;&gt;"",0,"")</f>
        <v/>
      </c>
      <c r="B370" t="str">
        <f>IFERROR(VLOOKUP(Belegerfassung!I378,Konten!A:D,2,FALSE),"")</f>
        <v/>
      </c>
      <c r="C370" t="str">
        <f>IF(A370&lt;&gt;"",TEXT(Belegerfassung!C378,"TT.MM.JJJJ"),"")</f>
        <v/>
      </c>
      <c r="D370" t="str">
        <f>IFERROR(VLOOKUP(Belegerfassung!A378,Abfrage!$E$2:$F$20,2,FALSE),"")</f>
        <v/>
      </c>
      <c r="E370" t="str">
        <f>IF(A370&lt;&gt;"",Belegerfassung!B378,"")</f>
        <v/>
      </c>
      <c r="F370" t="str">
        <f>IF(Belegerfassung!L378="","",IF(Belegerfassung!L378&lt;&gt;"",IF(Belegerfassung!L378&lt;&gt;"",IF(Belegerfassung!J378&lt;&gt;0,VLOOKUP(Belegerfassung!L378,Abfrage!$A$2:$C$19,2,),VLOOKUP(Belegerfassung!L378,Abfrage!$A$2:$C$19,3,)),"")))</f>
        <v/>
      </c>
      <c r="G370" t="str">
        <f t="shared" si="15"/>
        <v/>
      </c>
      <c r="H370" s="31" t="str">
        <f>IF(A370&lt;&gt;"",-Belegerfassung!J378+Belegerfassung!K378,"")</f>
        <v/>
      </c>
      <c r="I370" s="49" t="str">
        <f>IFERROR(IF(H370&lt;&gt;"",Belegerfassung!L378*100,""),IF(OR(Belegerfassung!L378="Leistung EU - Erlöse",Belegerfassung!L378="Lieferungen EU-Erlöse",Belegerfassung!L378="EUST",Belegerfassung!L378="Bauleistungen 20%")=TRUE,"",MID(Belegerfassung!L378,4,2)))</f>
        <v/>
      </c>
      <c r="J370" s="6" t="str">
        <f>IF(A370&lt;&gt;"",LEFT(Belegerfassung!D378,40),"")</f>
        <v/>
      </c>
      <c r="K370" t="str">
        <f>IF(A370&lt;&gt;"",VLOOKUP(D370,Abfrage!$F$2:$G$21,2,FALSE),"")</f>
        <v/>
      </c>
      <c r="L370" s="6" t="str">
        <f>IF(Belegerfassung!H378&lt;&gt;"",Belegerfassung!H378,"")</f>
        <v/>
      </c>
      <c r="M370" t="str">
        <f>IFERROR(IF(Belegerfassung!E378&lt;&gt;"",VLOOKUP(Belegerfassung!E378,Abfrage!$L$2:$M$15,2,),""),"")</f>
        <v/>
      </c>
      <c r="N370" t="str">
        <f t="shared" si="16"/>
        <v/>
      </c>
      <c r="O370" t="str">
        <f t="shared" si="17"/>
        <v/>
      </c>
      <c r="P370" t="str">
        <f>IF(Belegerfassung!G378&lt;&gt;"",CONCATENATE(Belegerfassung!G378,".pdf"),"")</f>
        <v/>
      </c>
    </row>
    <row r="371" spans="1:16">
      <c r="A371" t="str">
        <f>IF(Belegerfassung!C379&lt;&gt;"",0,"")</f>
        <v/>
      </c>
      <c r="B371" t="str">
        <f>IFERROR(VLOOKUP(Belegerfassung!I379,Konten!A:D,2,FALSE),"")</f>
        <v/>
      </c>
      <c r="C371" t="str">
        <f>IF(A371&lt;&gt;"",TEXT(Belegerfassung!C379,"TT.MM.JJJJ"),"")</f>
        <v/>
      </c>
      <c r="D371" t="str">
        <f>IFERROR(VLOOKUP(Belegerfassung!A379,Abfrage!$E$2:$F$20,2,FALSE),"")</f>
        <v/>
      </c>
      <c r="E371" t="str">
        <f>IF(A371&lt;&gt;"",Belegerfassung!B379,"")</f>
        <v/>
      </c>
      <c r="F371" t="str">
        <f>IF(Belegerfassung!L379="","",IF(Belegerfassung!L379&lt;&gt;"",IF(Belegerfassung!L379&lt;&gt;"",IF(Belegerfassung!J379&lt;&gt;0,VLOOKUP(Belegerfassung!L379,Abfrage!$A$2:$C$19,2,),VLOOKUP(Belegerfassung!L379,Abfrage!$A$2:$C$19,3,)),"")))</f>
        <v/>
      </c>
      <c r="G371" t="str">
        <f t="shared" si="15"/>
        <v/>
      </c>
      <c r="H371" s="31" t="str">
        <f>IF(A371&lt;&gt;"",-Belegerfassung!J379+Belegerfassung!K379,"")</f>
        <v/>
      </c>
      <c r="I371" s="49" t="str">
        <f>IFERROR(IF(H371&lt;&gt;"",Belegerfassung!L379*100,""),IF(OR(Belegerfassung!L379="Leistung EU - Erlöse",Belegerfassung!L379="Lieferungen EU-Erlöse",Belegerfassung!L379="EUST",Belegerfassung!L379="Bauleistungen 20%")=TRUE,"",MID(Belegerfassung!L379,4,2)))</f>
        <v/>
      </c>
      <c r="J371" s="6" t="str">
        <f>IF(A371&lt;&gt;"",LEFT(Belegerfassung!D379,40),"")</f>
        <v/>
      </c>
      <c r="K371" t="str">
        <f>IF(A371&lt;&gt;"",VLOOKUP(D371,Abfrage!$F$2:$G$21,2,FALSE),"")</f>
        <v/>
      </c>
      <c r="L371" s="6" t="str">
        <f>IF(Belegerfassung!H379&lt;&gt;"",Belegerfassung!H379,"")</f>
        <v/>
      </c>
      <c r="M371" t="str">
        <f>IFERROR(IF(Belegerfassung!E379&lt;&gt;"",VLOOKUP(Belegerfassung!E379,Abfrage!$L$2:$M$15,2,),""),"")</f>
        <v/>
      </c>
      <c r="N371" t="str">
        <f t="shared" si="16"/>
        <v/>
      </c>
      <c r="O371" t="str">
        <f t="shared" si="17"/>
        <v/>
      </c>
      <c r="P371" t="str">
        <f>IF(Belegerfassung!G379&lt;&gt;"",CONCATENATE(Belegerfassung!G379,".pdf"),"")</f>
        <v/>
      </c>
    </row>
    <row r="372" spans="1:16">
      <c r="A372" t="str">
        <f>IF(Belegerfassung!C380&lt;&gt;"",0,"")</f>
        <v/>
      </c>
      <c r="B372" t="str">
        <f>IFERROR(VLOOKUP(Belegerfassung!I380,Konten!A:D,2,FALSE),"")</f>
        <v/>
      </c>
      <c r="C372" t="str">
        <f>IF(A372&lt;&gt;"",TEXT(Belegerfassung!C380,"TT.MM.JJJJ"),"")</f>
        <v/>
      </c>
      <c r="D372" t="str">
        <f>IFERROR(VLOOKUP(Belegerfassung!A380,Abfrage!$E$2:$F$20,2,FALSE),"")</f>
        <v/>
      </c>
      <c r="E372" t="str">
        <f>IF(A372&lt;&gt;"",Belegerfassung!B380,"")</f>
        <v/>
      </c>
      <c r="F372" t="str">
        <f>IF(Belegerfassung!L380="","",IF(Belegerfassung!L380&lt;&gt;"",IF(Belegerfassung!L380&lt;&gt;"",IF(Belegerfassung!J380&lt;&gt;0,VLOOKUP(Belegerfassung!L380,Abfrage!$A$2:$C$19,2,),VLOOKUP(Belegerfassung!L380,Abfrage!$A$2:$C$19,3,)),"")))</f>
        <v/>
      </c>
      <c r="G372" t="str">
        <f t="shared" si="15"/>
        <v/>
      </c>
      <c r="H372" s="31" t="str">
        <f>IF(A372&lt;&gt;"",-Belegerfassung!J380+Belegerfassung!K380,"")</f>
        <v/>
      </c>
      <c r="I372" s="49" t="str">
        <f>IFERROR(IF(H372&lt;&gt;"",Belegerfassung!L380*100,""),IF(OR(Belegerfassung!L380="Leistung EU - Erlöse",Belegerfassung!L380="Lieferungen EU-Erlöse",Belegerfassung!L380="EUST",Belegerfassung!L380="Bauleistungen 20%")=TRUE,"",MID(Belegerfassung!L380,4,2)))</f>
        <v/>
      </c>
      <c r="J372" s="6" t="str">
        <f>IF(A372&lt;&gt;"",LEFT(Belegerfassung!D380,40),"")</f>
        <v/>
      </c>
      <c r="K372" t="str">
        <f>IF(A372&lt;&gt;"",VLOOKUP(D372,Abfrage!$F$2:$G$21,2,FALSE),"")</f>
        <v/>
      </c>
      <c r="L372" s="6" t="str">
        <f>IF(Belegerfassung!H380&lt;&gt;"",Belegerfassung!H380,"")</f>
        <v/>
      </c>
      <c r="M372" t="str">
        <f>IFERROR(IF(Belegerfassung!E380&lt;&gt;"",VLOOKUP(Belegerfassung!E380,Abfrage!$L$2:$M$15,2,),""),"")</f>
        <v/>
      </c>
      <c r="N372" t="str">
        <f t="shared" si="16"/>
        <v/>
      </c>
      <c r="O372" t="str">
        <f t="shared" si="17"/>
        <v/>
      </c>
      <c r="P372" t="str">
        <f>IF(Belegerfassung!G380&lt;&gt;"",CONCATENATE(Belegerfassung!G380,".pdf"),"")</f>
        <v/>
      </c>
    </row>
    <row r="373" spans="1:16">
      <c r="A373" t="str">
        <f>IF(Belegerfassung!C381&lt;&gt;"",0,"")</f>
        <v/>
      </c>
      <c r="B373" t="str">
        <f>IFERROR(VLOOKUP(Belegerfassung!I381,Konten!A:D,2,FALSE),"")</f>
        <v/>
      </c>
      <c r="C373" t="str">
        <f>IF(A373&lt;&gt;"",TEXT(Belegerfassung!C381,"TT.MM.JJJJ"),"")</f>
        <v/>
      </c>
      <c r="D373" t="str">
        <f>IFERROR(VLOOKUP(Belegerfassung!A381,Abfrage!$E$2:$F$20,2,FALSE),"")</f>
        <v/>
      </c>
      <c r="E373" t="str">
        <f>IF(A373&lt;&gt;"",Belegerfassung!B381,"")</f>
        <v/>
      </c>
      <c r="F373" t="str">
        <f>IF(Belegerfassung!L381="","",IF(Belegerfassung!L381&lt;&gt;"",IF(Belegerfassung!L381&lt;&gt;"",IF(Belegerfassung!J381&lt;&gt;0,VLOOKUP(Belegerfassung!L381,Abfrage!$A$2:$C$19,2,),VLOOKUP(Belegerfassung!L381,Abfrage!$A$2:$C$19,3,)),"")))</f>
        <v/>
      </c>
      <c r="G373" t="str">
        <f t="shared" si="15"/>
        <v/>
      </c>
      <c r="H373" s="31" t="str">
        <f>IF(A373&lt;&gt;"",-Belegerfassung!J381+Belegerfassung!K381,"")</f>
        <v/>
      </c>
      <c r="I373" s="49" t="str">
        <f>IFERROR(IF(H373&lt;&gt;"",Belegerfassung!L381*100,""),IF(OR(Belegerfassung!L381="Leistung EU - Erlöse",Belegerfassung!L381="Lieferungen EU-Erlöse",Belegerfassung!L381="EUST",Belegerfassung!L381="Bauleistungen 20%")=TRUE,"",MID(Belegerfassung!L381,4,2)))</f>
        <v/>
      </c>
      <c r="J373" s="6" t="str">
        <f>IF(A373&lt;&gt;"",LEFT(Belegerfassung!D381,40),"")</f>
        <v/>
      </c>
      <c r="K373" t="str">
        <f>IF(A373&lt;&gt;"",VLOOKUP(D373,Abfrage!$F$2:$G$21,2,FALSE),"")</f>
        <v/>
      </c>
      <c r="L373" s="6" t="str">
        <f>IF(Belegerfassung!H381&lt;&gt;"",Belegerfassung!H381,"")</f>
        <v/>
      </c>
      <c r="M373" t="str">
        <f>IFERROR(IF(Belegerfassung!E381&lt;&gt;"",VLOOKUP(Belegerfassung!E381,Abfrage!$L$2:$M$15,2,),""),"")</f>
        <v/>
      </c>
      <c r="N373" t="str">
        <f t="shared" si="16"/>
        <v/>
      </c>
      <c r="O373" t="str">
        <f t="shared" si="17"/>
        <v/>
      </c>
      <c r="P373" t="str">
        <f>IF(Belegerfassung!G381&lt;&gt;"",CONCATENATE(Belegerfassung!G381,".pdf"),"")</f>
        <v/>
      </c>
    </row>
    <row r="374" spans="1:16">
      <c r="A374" t="str">
        <f>IF(Belegerfassung!C382&lt;&gt;"",0,"")</f>
        <v/>
      </c>
      <c r="B374" t="str">
        <f>IFERROR(VLOOKUP(Belegerfassung!I382,Konten!A:D,2,FALSE),"")</f>
        <v/>
      </c>
      <c r="C374" t="str">
        <f>IF(A374&lt;&gt;"",TEXT(Belegerfassung!C382,"TT.MM.JJJJ"),"")</f>
        <v/>
      </c>
      <c r="D374" t="str">
        <f>IFERROR(VLOOKUP(Belegerfassung!A382,Abfrage!$E$2:$F$20,2,FALSE),"")</f>
        <v/>
      </c>
      <c r="E374" t="str">
        <f>IF(A374&lt;&gt;"",Belegerfassung!B382,"")</f>
        <v/>
      </c>
      <c r="F374" t="str">
        <f>IF(Belegerfassung!L382="","",IF(Belegerfassung!L382&lt;&gt;"",IF(Belegerfassung!L382&lt;&gt;"",IF(Belegerfassung!J382&lt;&gt;0,VLOOKUP(Belegerfassung!L382,Abfrage!$A$2:$C$19,2,),VLOOKUP(Belegerfassung!L382,Abfrage!$A$2:$C$19,3,)),"")))</f>
        <v/>
      </c>
      <c r="G374" t="str">
        <f t="shared" si="15"/>
        <v/>
      </c>
      <c r="H374" s="31" t="str">
        <f>IF(A374&lt;&gt;"",-Belegerfassung!J382+Belegerfassung!K382,"")</f>
        <v/>
      </c>
      <c r="I374" s="49" t="str">
        <f>IFERROR(IF(H374&lt;&gt;"",Belegerfassung!L382*100,""),IF(OR(Belegerfassung!L382="Leistung EU - Erlöse",Belegerfassung!L382="Lieferungen EU-Erlöse",Belegerfassung!L382="EUST",Belegerfassung!L382="Bauleistungen 20%")=TRUE,"",MID(Belegerfassung!L382,4,2)))</f>
        <v/>
      </c>
      <c r="J374" s="6" t="str">
        <f>IF(A374&lt;&gt;"",LEFT(Belegerfassung!D382,40),"")</f>
        <v/>
      </c>
      <c r="K374" t="str">
        <f>IF(A374&lt;&gt;"",VLOOKUP(D374,Abfrage!$F$2:$G$21,2,FALSE),"")</f>
        <v/>
      </c>
      <c r="L374" s="6" t="str">
        <f>IF(Belegerfassung!H382&lt;&gt;"",Belegerfassung!H382,"")</f>
        <v/>
      </c>
      <c r="M374" t="str">
        <f>IFERROR(IF(Belegerfassung!E382&lt;&gt;"",VLOOKUP(Belegerfassung!E382,Abfrage!$L$2:$M$15,2,),""),"")</f>
        <v/>
      </c>
      <c r="N374" t="str">
        <f t="shared" si="16"/>
        <v/>
      </c>
      <c r="O374" t="str">
        <f t="shared" si="17"/>
        <v/>
      </c>
      <c r="P374" t="str">
        <f>IF(Belegerfassung!G382&lt;&gt;"",CONCATENATE(Belegerfassung!G382,".pdf"),"")</f>
        <v/>
      </c>
    </row>
    <row r="375" spans="1:16">
      <c r="A375" t="str">
        <f>IF(Belegerfassung!C383&lt;&gt;"",0,"")</f>
        <v/>
      </c>
      <c r="B375" t="str">
        <f>IFERROR(VLOOKUP(Belegerfassung!I383,Konten!A:D,2,FALSE),"")</f>
        <v/>
      </c>
      <c r="C375" t="str">
        <f>IF(A375&lt;&gt;"",TEXT(Belegerfassung!C383,"TT.MM.JJJJ"),"")</f>
        <v/>
      </c>
      <c r="D375" t="str">
        <f>IFERROR(VLOOKUP(Belegerfassung!A383,Abfrage!$E$2:$F$20,2,FALSE),"")</f>
        <v/>
      </c>
      <c r="E375" t="str">
        <f>IF(A375&lt;&gt;"",Belegerfassung!B383,"")</f>
        <v/>
      </c>
      <c r="F375" t="str">
        <f>IF(Belegerfassung!L383="","",IF(Belegerfassung!L383&lt;&gt;"",IF(Belegerfassung!L383&lt;&gt;"",IF(Belegerfassung!J383&lt;&gt;0,VLOOKUP(Belegerfassung!L383,Abfrage!$A$2:$C$19,2,),VLOOKUP(Belegerfassung!L383,Abfrage!$A$2:$C$19,3,)),"")))</f>
        <v/>
      </c>
      <c r="G375" t="str">
        <f t="shared" si="15"/>
        <v/>
      </c>
      <c r="H375" s="31" t="str">
        <f>IF(A375&lt;&gt;"",-Belegerfassung!J383+Belegerfassung!K383,"")</f>
        <v/>
      </c>
      <c r="I375" s="49" t="str">
        <f>IFERROR(IF(H375&lt;&gt;"",Belegerfassung!L383*100,""),IF(OR(Belegerfassung!L383="Leistung EU - Erlöse",Belegerfassung!L383="Lieferungen EU-Erlöse",Belegerfassung!L383="EUST",Belegerfassung!L383="Bauleistungen 20%")=TRUE,"",MID(Belegerfassung!L383,4,2)))</f>
        <v/>
      </c>
      <c r="J375" s="6" t="str">
        <f>IF(A375&lt;&gt;"",LEFT(Belegerfassung!D383,40),"")</f>
        <v/>
      </c>
      <c r="K375" t="str">
        <f>IF(A375&lt;&gt;"",VLOOKUP(D375,Abfrage!$F$2:$G$21,2,FALSE),"")</f>
        <v/>
      </c>
      <c r="L375" s="6" t="str">
        <f>IF(Belegerfassung!H383&lt;&gt;"",Belegerfassung!H383,"")</f>
        <v/>
      </c>
      <c r="M375" t="str">
        <f>IFERROR(IF(Belegerfassung!E383&lt;&gt;"",VLOOKUP(Belegerfassung!E383,Abfrage!$L$2:$M$15,2,),""),"")</f>
        <v/>
      </c>
      <c r="N375" t="str">
        <f t="shared" si="16"/>
        <v/>
      </c>
      <c r="O375" t="str">
        <f t="shared" si="17"/>
        <v/>
      </c>
      <c r="P375" t="str">
        <f>IF(Belegerfassung!G383&lt;&gt;"",CONCATENATE(Belegerfassung!G383,".pdf"),"")</f>
        <v/>
      </c>
    </row>
    <row r="376" spans="1:16">
      <c r="A376" t="str">
        <f>IF(Belegerfassung!C384&lt;&gt;"",0,"")</f>
        <v/>
      </c>
      <c r="B376" t="str">
        <f>IFERROR(VLOOKUP(Belegerfassung!I384,Konten!A:D,2,FALSE),"")</f>
        <v/>
      </c>
      <c r="C376" t="str">
        <f>IF(A376&lt;&gt;"",TEXT(Belegerfassung!C384,"TT.MM.JJJJ"),"")</f>
        <v/>
      </c>
      <c r="D376" t="str">
        <f>IFERROR(VLOOKUP(Belegerfassung!A384,Abfrage!$E$2:$F$20,2,FALSE),"")</f>
        <v/>
      </c>
      <c r="E376" t="str">
        <f>IF(A376&lt;&gt;"",Belegerfassung!B384,"")</f>
        <v/>
      </c>
      <c r="F376" t="str">
        <f>IF(Belegerfassung!L384="","",IF(Belegerfassung!L384&lt;&gt;"",IF(Belegerfassung!L384&lt;&gt;"",IF(Belegerfassung!J384&lt;&gt;0,VLOOKUP(Belegerfassung!L384,Abfrage!$A$2:$C$19,2,),VLOOKUP(Belegerfassung!L384,Abfrage!$A$2:$C$19,3,)),"")))</f>
        <v/>
      </c>
      <c r="G376" t="str">
        <f t="shared" si="15"/>
        <v/>
      </c>
      <c r="H376" s="31" t="str">
        <f>IF(A376&lt;&gt;"",-Belegerfassung!J384+Belegerfassung!K384,"")</f>
        <v/>
      </c>
      <c r="I376" s="49" t="str">
        <f>IFERROR(IF(H376&lt;&gt;"",Belegerfassung!L384*100,""),IF(OR(Belegerfassung!L384="Leistung EU - Erlöse",Belegerfassung!L384="Lieferungen EU-Erlöse",Belegerfassung!L384="EUST",Belegerfassung!L384="Bauleistungen 20%")=TRUE,"",MID(Belegerfassung!L384,4,2)))</f>
        <v/>
      </c>
      <c r="J376" s="6" t="str">
        <f>IF(A376&lt;&gt;"",LEFT(Belegerfassung!D384,40),"")</f>
        <v/>
      </c>
      <c r="K376" t="str">
        <f>IF(A376&lt;&gt;"",VLOOKUP(D376,Abfrage!$F$2:$G$21,2,FALSE),"")</f>
        <v/>
      </c>
      <c r="L376" s="6" t="str">
        <f>IF(Belegerfassung!H384&lt;&gt;"",Belegerfassung!H384,"")</f>
        <v/>
      </c>
      <c r="M376" t="str">
        <f>IFERROR(IF(Belegerfassung!E384&lt;&gt;"",VLOOKUP(Belegerfassung!E384,Abfrage!$L$2:$M$15,2,),""),"")</f>
        <v/>
      </c>
      <c r="N376" t="str">
        <f t="shared" si="16"/>
        <v/>
      </c>
      <c r="O376" t="str">
        <f t="shared" si="17"/>
        <v/>
      </c>
      <c r="P376" t="str">
        <f>IF(Belegerfassung!G384&lt;&gt;"",CONCATENATE(Belegerfassung!G384,".pdf"),"")</f>
        <v/>
      </c>
    </row>
    <row r="377" spans="1:16">
      <c r="A377" t="str">
        <f>IF(Belegerfassung!C385&lt;&gt;"",0,"")</f>
        <v/>
      </c>
      <c r="B377" t="str">
        <f>IFERROR(VLOOKUP(Belegerfassung!I385,Konten!A:D,2,FALSE),"")</f>
        <v/>
      </c>
      <c r="C377" t="str">
        <f>IF(A377&lt;&gt;"",TEXT(Belegerfassung!C385,"TT.MM.JJJJ"),"")</f>
        <v/>
      </c>
      <c r="D377" t="str">
        <f>IFERROR(VLOOKUP(Belegerfassung!A385,Abfrage!$E$2:$F$20,2,FALSE),"")</f>
        <v/>
      </c>
      <c r="E377" t="str">
        <f>IF(A377&lt;&gt;"",Belegerfassung!B385,"")</f>
        <v/>
      </c>
      <c r="F377" t="str">
        <f>IF(Belegerfassung!L385="","",IF(Belegerfassung!L385&lt;&gt;"",IF(Belegerfassung!L385&lt;&gt;"",IF(Belegerfassung!J385&lt;&gt;0,VLOOKUP(Belegerfassung!L385,Abfrage!$A$2:$C$19,2,),VLOOKUP(Belegerfassung!L385,Abfrage!$A$2:$C$19,3,)),"")))</f>
        <v/>
      </c>
      <c r="G377" t="str">
        <f t="shared" si="15"/>
        <v/>
      </c>
      <c r="H377" s="31" t="str">
        <f>IF(A377&lt;&gt;"",-Belegerfassung!J385+Belegerfassung!K385,"")</f>
        <v/>
      </c>
      <c r="I377" s="49" t="str">
        <f>IFERROR(IF(H377&lt;&gt;"",Belegerfassung!L385*100,""),IF(OR(Belegerfassung!L385="Leistung EU - Erlöse",Belegerfassung!L385="Lieferungen EU-Erlöse",Belegerfassung!L385="EUST",Belegerfassung!L385="Bauleistungen 20%")=TRUE,"",MID(Belegerfassung!L385,4,2)))</f>
        <v/>
      </c>
      <c r="J377" s="6" t="str">
        <f>IF(A377&lt;&gt;"",LEFT(Belegerfassung!D385,40),"")</f>
        <v/>
      </c>
      <c r="K377" t="str">
        <f>IF(A377&lt;&gt;"",VLOOKUP(D377,Abfrage!$F$2:$G$21,2,FALSE),"")</f>
        <v/>
      </c>
      <c r="L377" s="6" t="str">
        <f>IF(Belegerfassung!H385&lt;&gt;"",Belegerfassung!H385,"")</f>
        <v/>
      </c>
      <c r="M377" t="str">
        <f>IFERROR(IF(Belegerfassung!E385&lt;&gt;"",VLOOKUP(Belegerfassung!E385,Abfrage!$L$2:$M$15,2,),""),"")</f>
        <v/>
      </c>
      <c r="N377" t="str">
        <f t="shared" si="16"/>
        <v/>
      </c>
      <c r="O377" t="str">
        <f t="shared" si="17"/>
        <v/>
      </c>
      <c r="P377" t="str">
        <f>IF(Belegerfassung!G385&lt;&gt;"",CONCATENATE(Belegerfassung!G385,".pdf"),"")</f>
        <v/>
      </c>
    </row>
    <row r="378" spans="1:16">
      <c r="A378" t="str">
        <f>IF(Belegerfassung!C386&lt;&gt;"",0,"")</f>
        <v/>
      </c>
      <c r="B378" t="str">
        <f>IFERROR(VLOOKUP(Belegerfassung!I386,Konten!A:D,2,FALSE),"")</f>
        <v/>
      </c>
      <c r="C378" t="str">
        <f>IF(A378&lt;&gt;"",TEXT(Belegerfassung!C386,"TT.MM.JJJJ"),"")</f>
        <v/>
      </c>
      <c r="D378" t="str">
        <f>IFERROR(VLOOKUP(Belegerfassung!A386,Abfrage!$E$2:$F$20,2,FALSE),"")</f>
        <v/>
      </c>
      <c r="E378" t="str">
        <f>IF(A378&lt;&gt;"",Belegerfassung!B386,"")</f>
        <v/>
      </c>
      <c r="F378" t="str">
        <f>IF(Belegerfassung!L386="","",IF(Belegerfassung!L386&lt;&gt;"",IF(Belegerfassung!L386&lt;&gt;"",IF(Belegerfassung!J386&lt;&gt;0,VLOOKUP(Belegerfassung!L386,Abfrage!$A$2:$C$19,2,),VLOOKUP(Belegerfassung!L386,Abfrage!$A$2:$C$19,3,)),"")))</f>
        <v/>
      </c>
      <c r="G378" t="str">
        <f t="shared" si="15"/>
        <v/>
      </c>
      <c r="H378" s="31" t="str">
        <f>IF(A378&lt;&gt;"",-Belegerfassung!J386+Belegerfassung!K386,"")</f>
        <v/>
      </c>
      <c r="I378" s="49" t="str">
        <f>IFERROR(IF(H378&lt;&gt;"",Belegerfassung!L386*100,""),IF(OR(Belegerfassung!L386="Leistung EU - Erlöse",Belegerfassung!L386="Lieferungen EU-Erlöse",Belegerfassung!L386="EUST",Belegerfassung!L386="Bauleistungen 20%")=TRUE,"",MID(Belegerfassung!L386,4,2)))</f>
        <v/>
      </c>
      <c r="J378" s="6" t="str">
        <f>IF(A378&lt;&gt;"",LEFT(Belegerfassung!D386,40),"")</f>
        <v/>
      </c>
      <c r="K378" t="str">
        <f>IF(A378&lt;&gt;"",VLOOKUP(D378,Abfrage!$F$2:$G$21,2,FALSE),"")</f>
        <v/>
      </c>
      <c r="L378" s="6" t="str">
        <f>IF(Belegerfassung!H386&lt;&gt;"",Belegerfassung!H386,"")</f>
        <v/>
      </c>
      <c r="M378" t="str">
        <f>IFERROR(IF(Belegerfassung!E386&lt;&gt;"",VLOOKUP(Belegerfassung!E386,Abfrage!$L$2:$M$15,2,),""),"")</f>
        <v/>
      </c>
      <c r="N378" t="str">
        <f t="shared" si="16"/>
        <v/>
      </c>
      <c r="O378" t="str">
        <f t="shared" si="17"/>
        <v/>
      </c>
      <c r="P378" t="str">
        <f>IF(Belegerfassung!G386&lt;&gt;"",CONCATENATE(Belegerfassung!G386,".pdf"),"")</f>
        <v/>
      </c>
    </row>
    <row r="379" spans="1:16">
      <c r="A379" t="str">
        <f>IF(Belegerfassung!C387&lt;&gt;"",0,"")</f>
        <v/>
      </c>
      <c r="B379" t="str">
        <f>IFERROR(VLOOKUP(Belegerfassung!I387,Konten!A:D,2,FALSE),"")</f>
        <v/>
      </c>
      <c r="C379" t="str">
        <f>IF(A379&lt;&gt;"",TEXT(Belegerfassung!C387,"TT.MM.JJJJ"),"")</f>
        <v/>
      </c>
      <c r="D379" t="str">
        <f>IFERROR(VLOOKUP(Belegerfassung!A387,Abfrage!$E$2:$F$20,2,FALSE),"")</f>
        <v/>
      </c>
      <c r="E379" t="str">
        <f>IF(A379&lt;&gt;"",Belegerfassung!B387,"")</f>
        <v/>
      </c>
      <c r="F379" t="str">
        <f>IF(Belegerfassung!L387="","",IF(Belegerfassung!L387&lt;&gt;"",IF(Belegerfassung!L387&lt;&gt;"",IF(Belegerfassung!J387&lt;&gt;0,VLOOKUP(Belegerfassung!L387,Abfrage!$A$2:$C$19,2,),VLOOKUP(Belegerfassung!L387,Abfrage!$A$2:$C$19,3,)),"")))</f>
        <v/>
      </c>
      <c r="G379" t="str">
        <f t="shared" si="15"/>
        <v/>
      </c>
      <c r="H379" s="31" t="str">
        <f>IF(A379&lt;&gt;"",-Belegerfassung!J387+Belegerfassung!K387,"")</f>
        <v/>
      </c>
      <c r="I379" s="49" t="str">
        <f>IFERROR(IF(H379&lt;&gt;"",Belegerfassung!L387*100,""),IF(OR(Belegerfassung!L387="Leistung EU - Erlöse",Belegerfassung!L387="Lieferungen EU-Erlöse",Belegerfassung!L387="EUST",Belegerfassung!L387="Bauleistungen 20%")=TRUE,"",MID(Belegerfassung!L387,4,2)))</f>
        <v/>
      </c>
      <c r="J379" s="6" t="str">
        <f>IF(A379&lt;&gt;"",LEFT(Belegerfassung!D387,40),"")</f>
        <v/>
      </c>
      <c r="K379" t="str">
        <f>IF(A379&lt;&gt;"",VLOOKUP(D379,Abfrage!$F$2:$G$21,2,FALSE),"")</f>
        <v/>
      </c>
      <c r="L379" s="6" t="str">
        <f>IF(Belegerfassung!H387&lt;&gt;"",Belegerfassung!H387,"")</f>
        <v/>
      </c>
      <c r="M379" t="str">
        <f>IFERROR(IF(Belegerfassung!E387&lt;&gt;"",VLOOKUP(Belegerfassung!E387,Abfrage!$L$2:$M$15,2,),""),"")</f>
        <v/>
      </c>
      <c r="N379" t="str">
        <f t="shared" si="16"/>
        <v/>
      </c>
      <c r="O379" t="str">
        <f t="shared" si="17"/>
        <v/>
      </c>
      <c r="P379" t="str">
        <f>IF(Belegerfassung!G387&lt;&gt;"",CONCATENATE(Belegerfassung!G387,".pdf"),"")</f>
        <v/>
      </c>
    </row>
    <row r="380" spans="1:16">
      <c r="A380" t="str">
        <f>IF(Belegerfassung!C388&lt;&gt;"",0,"")</f>
        <v/>
      </c>
      <c r="B380" t="str">
        <f>IFERROR(VLOOKUP(Belegerfassung!I388,Konten!A:D,2,FALSE),"")</f>
        <v/>
      </c>
      <c r="C380" t="str">
        <f>IF(A380&lt;&gt;"",TEXT(Belegerfassung!C388,"TT.MM.JJJJ"),"")</f>
        <v/>
      </c>
      <c r="D380" t="str">
        <f>IFERROR(VLOOKUP(Belegerfassung!A388,Abfrage!$E$2:$F$20,2,FALSE),"")</f>
        <v/>
      </c>
      <c r="E380" t="str">
        <f>IF(A380&lt;&gt;"",Belegerfassung!B388,"")</f>
        <v/>
      </c>
      <c r="F380" t="str">
        <f>IF(Belegerfassung!L388="","",IF(Belegerfassung!L388&lt;&gt;"",IF(Belegerfassung!L388&lt;&gt;"",IF(Belegerfassung!J388&lt;&gt;0,VLOOKUP(Belegerfassung!L388,Abfrage!$A$2:$C$19,2,),VLOOKUP(Belegerfassung!L388,Abfrage!$A$2:$C$19,3,)),"")))</f>
        <v/>
      </c>
      <c r="G380" t="str">
        <f t="shared" si="15"/>
        <v/>
      </c>
      <c r="H380" s="31" t="str">
        <f>IF(A380&lt;&gt;"",-Belegerfassung!J388+Belegerfassung!K388,"")</f>
        <v/>
      </c>
      <c r="I380" s="49" t="str">
        <f>IFERROR(IF(H380&lt;&gt;"",Belegerfassung!L388*100,""),IF(OR(Belegerfassung!L388="Leistung EU - Erlöse",Belegerfassung!L388="Lieferungen EU-Erlöse",Belegerfassung!L388="EUST",Belegerfassung!L388="Bauleistungen 20%")=TRUE,"",MID(Belegerfassung!L388,4,2)))</f>
        <v/>
      </c>
      <c r="J380" s="6" t="str">
        <f>IF(A380&lt;&gt;"",LEFT(Belegerfassung!D388,40),"")</f>
        <v/>
      </c>
      <c r="K380" t="str">
        <f>IF(A380&lt;&gt;"",VLOOKUP(D380,Abfrage!$F$2:$G$21,2,FALSE),"")</f>
        <v/>
      </c>
      <c r="L380" s="6" t="str">
        <f>IF(Belegerfassung!H388&lt;&gt;"",Belegerfassung!H388,"")</f>
        <v/>
      </c>
      <c r="M380" t="str">
        <f>IFERROR(IF(Belegerfassung!E388&lt;&gt;"",VLOOKUP(Belegerfassung!E388,Abfrage!$L$2:$M$15,2,),""),"")</f>
        <v/>
      </c>
      <c r="N380" t="str">
        <f t="shared" si="16"/>
        <v/>
      </c>
      <c r="O380" t="str">
        <f t="shared" si="17"/>
        <v/>
      </c>
      <c r="P380" t="str">
        <f>IF(Belegerfassung!G388&lt;&gt;"",CONCATENATE(Belegerfassung!G388,".pdf"),"")</f>
        <v/>
      </c>
    </row>
    <row r="381" spans="1:16">
      <c r="A381" t="str">
        <f>IF(Belegerfassung!C389&lt;&gt;"",0,"")</f>
        <v/>
      </c>
      <c r="B381" t="str">
        <f>IFERROR(VLOOKUP(Belegerfassung!I389,Konten!A:D,2,FALSE),"")</f>
        <v/>
      </c>
      <c r="C381" t="str">
        <f>IF(A381&lt;&gt;"",TEXT(Belegerfassung!C389,"TT.MM.JJJJ"),"")</f>
        <v/>
      </c>
      <c r="D381" t="str">
        <f>IFERROR(VLOOKUP(Belegerfassung!A389,Abfrage!$E$2:$F$20,2,FALSE),"")</f>
        <v/>
      </c>
      <c r="E381" t="str">
        <f>IF(A381&lt;&gt;"",Belegerfassung!B389,"")</f>
        <v/>
      </c>
      <c r="F381" t="str">
        <f>IF(Belegerfassung!L389="","",IF(Belegerfassung!L389&lt;&gt;"",IF(Belegerfassung!L389&lt;&gt;"",IF(Belegerfassung!J389&lt;&gt;0,VLOOKUP(Belegerfassung!L389,Abfrage!$A$2:$C$19,2,),VLOOKUP(Belegerfassung!L389,Abfrage!$A$2:$C$19,3,)),"")))</f>
        <v/>
      </c>
      <c r="G381" t="str">
        <f t="shared" si="15"/>
        <v/>
      </c>
      <c r="H381" s="31" t="str">
        <f>IF(A381&lt;&gt;"",-Belegerfassung!J389+Belegerfassung!K389,"")</f>
        <v/>
      </c>
      <c r="I381" s="49" t="str">
        <f>IFERROR(IF(H381&lt;&gt;"",Belegerfassung!L389*100,""),IF(OR(Belegerfassung!L389="Leistung EU - Erlöse",Belegerfassung!L389="Lieferungen EU-Erlöse",Belegerfassung!L389="EUST",Belegerfassung!L389="Bauleistungen 20%")=TRUE,"",MID(Belegerfassung!L389,4,2)))</f>
        <v/>
      </c>
      <c r="J381" s="6" t="str">
        <f>IF(A381&lt;&gt;"",LEFT(Belegerfassung!D389,40),"")</f>
        <v/>
      </c>
      <c r="K381" t="str">
        <f>IF(A381&lt;&gt;"",VLOOKUP(D381,Abfrage!$F$2:$G$21,2,FALSE),"")</f>
        <v/>
      </c>
      <c r="L381" s="6" t="str">
        <f>IF(Belegerfassung!H389&lt;&gt;"",Belegerfassung!H389,"")</f>
        <v/>
      </c>
      <c r="M381" t="str">
        <f>IFERROR(IF(Belegerfassung!E389&lt;&gt;"",VLOOKUP(Belegerfassung!E389,Abfrage!$L$2:$M$15,2,),""),"")</f>
        <v/>
      </c>
      <c r="N381" t="str">
        <f t="shared" si="16"/>
        <v/>
      </c>
      <c r="O381" t="str">
        <f t="shared" si="17"/>
        <v/>
      </c>
      <c r="P381" t="str">
        <f>IF(Belegerfassung!G389&lt;&gt;"",CONCATENATE(Belegerfassung!G389,".pdf"),"")</f>
        <v/>
      </c>
    </row>
    <row r="382" spans="1:16">
      <c r="A382" t="str">
        <f>IF(Belegerfassung!C390&lt;&gt;"",0,"")</f>
        <v/>
      </c>
      <c r="B382" t="str">
        <f>IFERROR(VLOOKUP(Belegerfassung!I390,Konten!A:D,2,FALSE),"")</f>
        <v/>
      </c>
      <c r="C382" t="str">
        <f>IF(A382&lt;&gt;"",TEXT(Belegerfassung!C390,"TT.MM.JJJJ"),"")</f>
        <v/>
      </c>
      <c r="D382" t="str">
        <f>IFERROR(VLOOKUP(Belegerfassung!A390,Abfrage!$E$2:$F$20,2,FALSE),"")</f>
        <v/>
      </c>
      <c r="E382" t="str">
        <f>IF(A382&lt;&gt;"",Belegerfassung!B390,"")</f>
        <v/>
      </c>
      <c r="F382" t="str">
        <f>IF(Belegerfassung!L390="","",IF(Belegerfassung!L390&lt;&gt;"",IF(Belegerfassung!L390&lt;&gt;"",IF(Belegerfassung!J390&lt;&gt;0,VLOOKUP(Belegerfassung!L390,Abfrage!$A$2:$C$19,2,),VLOOKUP(Belegerfassung!L390,Abfrage!$A$2:$C$19,3,)),"")))</f>
        <v/>
      </c>
      <c r="G382" t="str">
        <f t="shared" si="15"/>
        <v/>
      </c>
      <c r="H382" s="31" t="str">
        <f>IF(A382&lt;&gt;"",-Belegerfassung!J390+Belegerfassung!K390,"")</f>
        <v/>
      </c>
      <c r="I382" s="49" t="str">
        <f>IFERROR(IF(H382&lt;&gt;"",Belegerfassung!L390*100,""),IF(OR(Belegerfassung!L390="Leistung EU - Erlöse",Belegerfassung!L390="Lieferungen EU-Erlöse",Belegerfassung!L390="EUST",Belegerfassung!L390="Bauleistungen 20%")=TRUE,"",MID(Belegerfassung!L390,4,2)))</f>
        <v/>
      </c>
      <c r="J382" s="6" t="str">
        <f>IF(A382&lt;&gt;"",LEFT(Belegerfassung!D390,40),"")</f>
        <v/>
      </c>
      <c r="K382" t="str">
        <f>IF(A382&lt;&gt;"",VLOOKUP(D382,Abfrage!$F$2:$G$21,2,FALSE),"")</f>
        <v/>
      </c>
      <c r="L382" s="6" t="str">
        <f>IF(Belegerfassung!H390&lt;&gt;"",Belegerfassung!H390,"")</f>
        <v/>
      </c>
      <c r="M382" t="str">
        <f>IFERROR(IF(Belegerfassung!E390&lt;&gt;"",VLOOKUP(Belegerfassung!E390,Abfrage!$L$2:$M$15,2,),""),"")</f>
        <v/>
      </c>
      <c r="N382" t="str">
        <f t="shared" si="16"/>
        <v/>
      </c>
      <c r="O382" t="str">
        <f t="shared" si="17"/>
        <v/>
      </c>
      <c r="P382" t="str">
        <f>IF(Belegerfassung!G390&lt;&gt;"",CONCATENATE(Belegerfassung!G390,".pdf"),"")</f>
        <v/>
      </c>
    </row>
    <row r="383" spans="1:16">
      <c r="A383" t="str">
        <f>IF(Belegerfassung!C391&lt;&gt;"",0,"")</f>
        <v/>
      </c>
      <c r="B383" t="str">
        <f>IFERROR(VLOOKUP(Belegerfassung!I391,Konten!A:D,2,FALSE),"")</f>
        <v/>
      </c>
      <c r="C383" t="str">
        <f>IF(A383&lt;&gt;"",TEXT(Belegerfassung!C391,"TT.MM.JJJJ"),"")</f>
        <v/>
      </c>
      <c r="D383" t="str">
        <f>IFERROR(VLOOKUP(Belegerfassung!A391,Abfrage!$E$2:$F$20,2,FALSE),"")</f>
        <v/>
      </c>
      <c r="E383" t="str">
        <f>IF(A383&lt;&gt;"",Belegerfassung!B391,"")</f>
        <v/>
      </c>
      <c r="F383" t="str">
        <f>IF(Belegerfassung!L391="","",IF(Belegerfassung!L391&lt;&gt;"",IF(Belegerfassung!L391&lt;&gt;"",IF(Belegerfassung!J391&lt;&gt;0,VLOOKUP(Belegerfassung!L391,Abfrage!$A$2:$C$19,2,),VLOOKUP(Belegerfassung!L391,Abfrage!$A$2:$C$19,3,)),"")))</f>
        <v/>
      </c>
      <c r="G383" t="str">
        <f t="shared" si="15"/>
        <v/>
      </c>
      <c r="H383" s="31" t="str">
        <f>IF(A383&lt;&gt;"",-Belegerfassung!J391+Belegerfassung!K391,"")</f>
        <v/>
      </c>
      <c r="I383" s="49" t="str">
        <f>IFERROR(IF(H383&lt;&gt;"",Belegerfassung!L391*100,""),IF(OR(Belegerfassung!L391="Leistung EU - Erlöse",Belegerfassung!L391="Lieferungen EU-Erlöse",Belegerfassung!L391="EUST",Belegerfassung!L391="Bauleistungen 20%")=TRUE,"",MID(Belegerfassung!L391,4,2)))</f>
        <v/>
      </c>
      <c r="J383" s="6" t="str">
        <f>IF(A383&lt;&gt;"",LEFT(Belegerfassung!D391,40),"")</f>
        <v/>
      </c>
      <c r="K383" t="str">
        <f>IF(A383&lt;&gt;"",VLOOKUP(D383,Abfrage!$F$2:$G$21,2,FALSE),"")</f>
        <v/>
      </c>
      <c r="L383" s="6" t="str">
        <f>IF(Belegerfassung!H391&lt;&gt;"",Belegerfassung!H391,"")</f>
        <v/>
      </c>
      <c r="M383" t="str">
        <f>IFERROR(IF(Belegerfassung!E391&lt;&gt;"",VLOOKUP(Belegerfassung!E391,Abfrage!$L$2:$M$15,2,),""),"")</f>
        <v/>
      </c>
      <c r="N383" t="str">
        <f t="shared" si="16"/>
        <v/>
      </c>
      <c r="O383" t="str">
        <f t="shared" si="17"/>
        <v/>
      </c>
      <c r="P383" t="str">
        <f>IF(Belegerfassung!G391&lt;&gt;"",CONCATENATE(Belegerfassung!G391,".pdf"),"")</f>
        <v/>
      </c>
    </row>
    <row r="384" spans="1:16">
      <c r="A384" t="str">
        <f>IF(Belegerfassung!C392&lt;&gt;"",0,"")</f>
        <v/>
      </c>
      <c r="B384" t="str">
        <f>IFERROR(VLOOKUP(Belegerfassung!I392,Konten!A:D,2,FALSE),"")</f>
        <v/>
      </c>
      <c r="C384" t="str">
        <f>IF(A384&lt;&gt;"",TEXT(Belegerfassung!C392,"TT.MM.JJJJ"),"")</f>
        <v/>
      </c>
      <c r="D384" t="str">
        <f>IFERROR(VLOOKUP(Belegerfassung!A392,Abfrage!$E$2:$F$20,2,FALSE),"")</f>
        <v/>
      </c>
      <c r="E384" t="str">
        <f>IF(A384&lt;&gt;"",Belegerfassung!B392,"")</f>
        <v/>
      </c>
      <c r="F384" t="str">
        <f>IF(Belegerfassung!L392="","",IF(Belegerfassung!L392&lt;&gt;"",IF(Belegerfassung!L392&lt;&gt;"",IF(Belegerfassung!J392&lt;&gt;0,VLOOKUP(Belegerfassung!L392,Abfrage!$A$2:$C$19,2,),VLOOKUP(Belegerfassung!L392,Abfrage!$A$2:$C$19,3,)),"")))</f>
        <v/>
      </c>
      <c r="G384" t="str">
        <f t="shared" si="15"/>
        <v/>
      </c>
      <c r="H384" s="31" t="str">
        <f>IF(A384&lt;&gt;"",-Belegerfassung!J392+Belegerfassung!K392,"")</f>
        <v/>
      </c>
      <c r="I384" s="49" t="str">
        <f>IFERROR(IF(H384&lt;&gt;"",Belegerfassung!L392*100,""),IF(OR(Belegerfassung!L392="Leistung EU - Erlöse",Belegerfassung!L392="Lieferungen EU-Erlöse",Belegerfassung!L392="EUST",Belegerfassung!L392="Bauleistungen 20%")=TRUE,"",MID(Belegerfassung!L392,4,2)))</f>
        <v/>
      </c>
      <c r="J384" s="6" t="str">
        <f>IF(A384&lt;&gt;"",LEFT(Belegerfassung!D392,40),"")</f>
        <v/>
      </c>
      <c r="K384" t="str">
        <f>IF(A384&lt;&gt;"",VLOOKUP(D384,Abfrage!$F$2:$G$21,2,FALSE),"")</f>
        <v/>
      </c>
      <c r="L384" s="6" t="str">
        <f>IF(Belegerfassung!H392&lt;&gt;"",Belegerfassung!H392,"")</f>
        <v/>
      </c>
      <c r="M384" t="str">
        <f>IFERROR(IF(Belegerfassung!E392&lt;&gt;"",VLOOKUP(Belegerfassung!E392,Abfrage!$L$2:$M$15,2,),""),"")</f>
        <v/>
      </c>
      <c r="N384" t="str">
        <f t="shared" si="16"/>
        <v/>
      </c>
      <c r="O384" t="str">
        <f t="shared" si="17"/>
        <v/>
      </c>
      <c r="P384" t="str">
        <f>IF(Belegerfassung!G392&lt;&gt;"",CONCATENATE(Belegerfassung!G392,".pdf"),"")</f>
        <v/>
      </c>
    </row>
    <row r="385" spans="1:16">
      <c r="A385" t="str">
        <f>IF(Belegerfassung!C393&lt;&gt;"",0,"")</f>
        <v/>
      </c>
      <c r="B385" t="str">
        <f>IFERROR(VLOOKUP(Belegerfassung!I393,Konten!A:D,2,FALSE),"")</f>
        <v/>
      </c>
      <c r="C385" t="str">
        <f>IF(A385&lt;&gt;"",TEXT(Belegerfassung!C393,"TT.MM.JJJJ"),"")</f>
        <v/>
      </c>
      <c r="D385" t="str">
        <f>IFERROR(VLOOKUP(Belegerfassung!A393,Abfrage!$E$2:$F$20,2,FALSE),"")</f>
        <v/>
      </c>
      <c r="E385" t="str">
        <f>IF(A385&lt;&gt;"",Belegerfassung!B393,"")</f>
        <v/>
      </c>
      <c r="F385" t="str">
        <f>IF(Belegerfassung!L393="","",IF(Belegerfassung!L393&lt;&gt;"",IF(Belegerfassung!L393&lt;&gt;"",IF(Belegerfassung!J393&lt;&gt;0,VLOOKUP(Belegerfassung!L393,Abfrage!$A$2:$C$19,2,),VLOOKUP(Belegerfassung!L393,Abfrage!$A$2:$C$19,3,)),"")))</f>
        <v/>
      </c>
      <c r="G385" t="str">
        <f t="shared" si="15"/>
        <v/>
      </c>
      <c r="H385" s="31" t="str">
        <f>IF(A385&lt;&gt;"",-Belegerfassung!J393+Belegerfassung!K393,"")</f>
        <v/>
      </c>
      <c r="I385" s="49" t="str">
        <f>IFERROR(IF(H385&lt;&gt;"",Belegerfassung!L393*100,""),IF(OR(Belegerfassung!L393="Leistung EU - Erlöse",Belegerfassung!L393="Lieferungen EU-Erlöse",Belegerfassung!L393="EUST",Belegerfassung!L393="Bauleistungen 20%")=TRUE,"",MID(Belegerfassung!L393,4,2)))</f>
        <v/>
      </c>
      <c r="J385" s="6" t="str">
        <f>IF(A385&lt;&gt;"",LEFT(Belegerfassung!D393,40),"")</f>
        <v/>
      </c>
      <c r="K385" t="str">
        <f>IF(A385&lt;&gt;"",VLOOKUP(D385,Abfrage!$F$2:$G$21,2,FALSE),"")</f>
        <v/>
      </c>
      <c r="L385" s="6" t="str">
        <f>IF(Belegerfassung!H393&lt;&gt;"",Belegerfassung!H393,"")</f>
        <v/>
      </c>
      <c r="M385" t="str">
        <f>IFERROR(IF(Belegerfassung!E393&lt;&gt;"",VLOOKUP(Belegerfassung!E393,Abfrage!$L$2:$M$15,2,),""),"")</f>
        <v/>
      </c>
      <c r="N385" t="str">
        <f t="shared" si="16"/>
        <v/>
      </c>
      <c r="O385" t="str">
        <f t="shared" si="17"/>
        <v/>
      </c>
      <c r="P385" t="str">
        <f>IF(Belegerfassung!G393&lt;&gt;"",CONCATENATE(Belegerfassung!G393,".pdf"),"")</f>
        <v/>
      </c>
    </row>
    <row r="386" spans="1:16">
      <c r="A386" t="str">
        <f>IF(Belegerfassung!C394&lt;&gt;"",0,"")</f>
        <v/>
      </c>
      <c r="B386" t="str">
        <f>IFERROR(VLOOKUP(Belegerfassung!I394,Konten!A:D,2,FALSE),"")</f>
        <v/>
      </c>
      <c r="C386" t="str">
        <f>IF(A386&lt;&gt;"",TEXT(Belegerfassung!C394,"TT.MM.JJJJ"),"")</f>
        <v/>
      </c>
      <c r="D386" t="str">
        <f>IFERROR(VLOOKUP(Belegerfassung!A394,Abfrage!$E$2:$F$20,2,FALSE),"")</f>
        <v/>
      </c>
      <c r="E386" t="str">
        <f>IF(A386&lt;&gt;"",Belegerfassung!B394,"")</f>
        <v/>
      </c>
      <c r="F386" t="str">
        <f>IF(Belegerfassung!L394="","",IF(Belegerfassung!L394&lt;&gt;"",IF(Belegerfassung!L394&lt;&gt;"",IF(Belegerfassung!J394&lt;&gt;0,VLOOKUP(Belegerfassung!L394,Abfrage!$A$2:$C$19,2,),VLOOKUP(Belegerfassung!L394,Abfrage!$A$2:$C$19,3,)),"")))</f>
        <v/>
      </c>
      <c r="G386" t="str">
        <f t="shared" si="15"/>
        <v/>
      </c>
      <c r="H386" s="31" t="str">
        <f>IF(A386&lt;&gt;"",-Belegerfassung!J394+Belegerfassung!K394,"")</f>
        <v/>
      </c>
      <c r="I386" s="49" t="str">
        <f>IFERROR(IF(H386&lt;&gt;"",Belegerfassung!L394*100,""),IF(OR(Belegerfassung!L394="Leistung EU - Erlöse",Belegerfassung!L394="Lieferungen EU-Erlöse",Belegerfassung!L394="EUST",Belegerfassung!L394="Bauleistungen 20%")=TRUE,"",MID(Belegerfassung!L394,4,2)))</f>
        <v/>
      </c>
      <c r="J386" s="6" t="str">
        <f>IF(A386&lt;&gt;"",LEFT(Belegerfassung!D394,40),"")</f>
        <v/>
      </c>
      <c r="K386" t="str">
        <f>IF(A386&lt;&gt;"",VLOOKUP(D386,Abfrage!$F$2:$G$21,2,FALSE),"")</f>
        <v/>
      </c>
      <c r="L386" s="6" t="str">
        <f>IF(Belegerfassung!H394&lt;&gt;"",Belegerfassung!H394,"")</f>
        <v/>
      </c>
      <c r="M386" t="str">
        <f>IFERROR(IF(Belegerfassung!E394&lt;&gt;"",VLOOKUP(Belegerfassung!E394,Abfrage!$L$2:$M$15,2,),""),"")</f>
        <v/>
      </c>
      <c r="N386" t="str">
        <f t="shared" si="16"/>
        <v/>
      </c>
      <c r="O386" t="str">
        <f t="shared" si="17"/>
        <v/>
      </c>
      <c r="P386" t="str">
        <f>IF(Belegerfassung!G394&lt;&gt;"",CONCATENATE(Belegerfassung!G394,".pdf"),"")</f>
        <v/>
      </c>
    </row>
    <row r="387" spans="1:16">
      <c r="A387" t="str">
        <f>IF(Belegerfassung!C395&lt;&gt;"",0,"")</f>
        <v/>
      </c>
      <c r="B387" t="str">
        <f>IFERROR(VLOOKUP(Belegerfassung!I395,Konten!A:D,2,FALSE),"")</f>
        <v/>
      </c>
      <c r="C387" t="str">
        <f>IF(A387&lt;&gt;"",TEXT(Belegerfassung!C395,"TT.MM.JJJJ"),"")</f>
        <v/>
      </c>
      <c r="D387" t="str">
        <f>IFERROR(VLOOKUP(Belegerfassung!A395,Abfrage!$E$2:$F$20,2,FALSE),"")</f>
        <v/>
      </c>
      <c r="E387" t="str">
        <f>IF(A387&lt;&gt;"",Belegerfassung!B395,"")</f>
        <v/>
      </c>
      <c r="F387" t="str">
        <f>IF(Belegerfassung!L395="","",IF(Belegerfassung!L395&lt;&gt;"",IF(Belegerfassung!L395&lt;&gt;"",IF(Belegerfassung!J395&lt;&gt;0,VLOOKUP(Belegerfassung!L395,Abfrage!$A$2:$C$19,2,),VLOOKUP(Belegerfassung!L395,Abfrage!$A$2:$C$19,3,)),"")))</f>
        <v/>
      </c>
      <c r="G387" t="str">
        <f t="shared" ref="G387:G450" si="18">IF(A387&lt;&gt;"",1,"")</f>
        <v/>
      </c>
      <c r="H387" s="31" t="str">
        <f>IF(A387&lt;&gt;"",-Belegerfassung!J395+Belegerfassung!K395,"")</f>
        <v/>
      </c>
      <c r="I387" s="49" t="str">
        <f>IFERROR(IF(H387&lt;&gt;"",Belegerfassung!L395*100,""),IF(OR(Belegerfassung!L395="Leistung EU - Erlöse",Belegerfassung!L395="Lieferungen EU-Erlöse",Belegerfassung!L395="EUST",Belegerfassung!L395="Bauleistungen 20%")=TRUE,"",MID(Belegerfassung!L395,4,2)))</f>
        <v/>
      </c>
      <c r="J387" s="6" t="str">
        <f>IF(A387&lt;&gt;"",LEFT(Belegerfassung!D395,40),"")</f>
        <v/>
      </c>
      <c r="K387" t="str">
        <f>IF(A387&lt;&gt;"",VLOOKUP(D387,Abfrage!$F$2:$G$21,2,FALSE),"")</f>
        <v/>
      </c>
      <c r="L387" s="6" t="str">
        <f>IF(Belegerfassung!H395&lt;&gt;"",Belegerfassung!H395,"")</f>
        <v/>
      </c>
      <c r="M387" t="str">
        <f>IFERROR(IF(Belegerfassung!E395&lt;&gt;"",VLOOKUP(Belegerfassung!E395,Abfrage!$L$2:$M$15,2,),""),"")</f>
        <v/>
      </c>
      <c r="N387" t="str">
        <f t="shared" ref="N387:N450" si="19">IF(A387&lt;&gt;"","E","")</f>
        <v/>
      </c>
      <c r="O387" t="str">
        <f t="shared" ref="O387:O450" si="20">IF(A387&lt;&gt;"","A","")</f>
        <v/>
      </c>
      <c r="P387" t="str">
        <f>IF(Belegerfassung!G395&lt;&gt;"",CONCATENATE(Belegerfassung!G395,".pdf"),"")</f>
        <v/>
      </c>
    </row>
    <row r="388" spans="1:16">
      <c r="A388" t="str">
        <f>IF(Belegerfassung!C396&lt;&gt;"",0,"")</f>
        <v/>
      </c>
      <c r="B388" t="str">
        <f>IFERROR(VLOOKUP(Belegerfassung!I396,Konten!A:D,2,FALSE),"")</f>
        <v/>
      </c>
      <c r="C388" t="str">
        <f>IF(A388&lt;&gt;"",TEXT(Belegerfassung!C396,"TT.MM.JJJJ"),"")</f>
        <v/>
      </c>
      <c r="D388" t="str">
        <f>IFERROR(VLOOKUP(Belegerfassung!A396,Abfrage!$E$2:$F$20,2,FALSE),"")</f>
        <v/>
      </c>
      <c r="E388" t="str">
        <f>IF(A388&lt;&gt;"",Belegerfassung!B396,"")</f>
        <v/>
      </c>
      <c r="F388" t="str">
        <f>IF(Belegerfassung!L396="","",IF(Belegerfassung!L396&lt;&gt;"",IF(Belegerfassung!L396&lt;&gt;"",IF(Belegerfassung!J396&lt;&gt;0,VLOOKUP(Belegerfassung!L396,Abfrage!$A$2:$C$19,2,),VLOOKUP(Belegerfassung!L396,Abfrage!$A$2:$C$19,3,)),"")))</f>
        <v/>
      </c>
      <c r="G388" t="str">
        <f t="shared" si="18"/>
        <v/>
      </c>
      <c r="H388" s="31" t="str">
        <f>IF(A388&lt;&gt;"",-Belegerfassung!J396+Belegerfassung!K396,"")</f>
        <v/>
      </c>
      <c r="I388" s="49" t="str">
        <f>IFERROR(IF(H388&lt;&gt;"",Belegerfassung!L396*100,""),IF(OR(Belegerfassung!L396="Leistung EU - Erlöse",Belegerfassung!L396="Lieferungen EU-Erlöse",Belegerfassung!L396="EUST",Belegerfassung!L396="Bauleistungen 20%")=TRUE,"",MID(Belegerfassung!L396,4,2)))</f>
        <v/>
      </c>
      <c r="J388" s="6" t="str">
        <f>IF(A388&lt;&gt;"",LEFT(Belegerfassung!D396,40),"")</f>
        <v/>
      </c>
      <c r="K388" t="str">
        <f>IF(A388&lt;&gt;"",VLOOKUP(D388,Abfrage!$F$2:$G$21,2,FALSE),"")</f>
        <v/>
      </c>
      <c r="L388" s="6" t="str">
        <f>IF(Belegerfassung!H396&lt;&gt;"",Belegerfassung!H396,"")</f>
        <v/>
      </c>
      <c r="M388" t="str">
        <f>IFERROR(IF(Belegerfassung!E396&lt;&gt;"",VLOOKUP(Belegerfassung!E396,Abfrage!$L$2:$M$15,2,),""),"")</f>
        <v/>
      </c>
      <c r="N388" t="str">
        <f t="shared" si="19"/>
        <v/>
      </c>
      <c r="O388" t="str">
        <f t="shared" si="20"/>
        <v/>
      </c>
      <c r="P388" t="str">
        <f>IF(Belegerfassung!G396&lt;&gt;"",CONCATENATE(Belegerfassung!G396,".pdf"),"")</f>
        <v/>
      </c>
    </row>
    <row r="389" spans="1:16">
      <c r="A389" t="str">
        <f>IF(Belegerfassung!C397&lt;&gt;"",0,"")</f>
        <v/>
      </c>
      <c r="B389" t="str">
        <f>IFERROR(VLOOKUP(Belegerfassung!I397,Konten!A:D,2,FALSE),"")</f>
        <v/>
      </c>
      <c r="C389" t="str">
        <f>IF(A389&lt;&gt;"",TEXT(Belegerfassung!C397,"TT.MM.JJJJ"),"")</f>
        <v/>
      </c>
      <c r="D389" t="str">
        <f>IFERROR(VLOOKUP(Belegerfassung!A397,Abfrage!$E$2:$F$20,2,FALSE),"")</f>
        <v/>
      </c>
      <c r="E389" t="str">
        <f>IF(A389&lt;&gt;"",Belegerfassung!B397,"")</f>
        <v/>
      </c>
      <c r="F389" t="str">
        <f>IF(Belegerfassung!L397="","",IF(Belegerfassung!L397&lt;&gt;"",IF(Belegerfassung!L397&lt;&gt;"",IF(Belegerfassung!J397&lt;&gt;0,VLOOKUP(Belegerfassung!L397,Abfrage!$A$2:$C$19,2,),VLOOKUP(Belegerfassung!L397,Abfrage!$A$2:$C$19,3,)),"")))</f>
        <v/>
      </c>
      <c r="G389" t="str">
        <f t="shared" si="18"/>
        <v/>
      </c>
      <c r="H389" s="31" t="str">
        <f>IF(A389&lt;&gt;"",-Belegerfassung!J397+Belegerfassung!K397,"")</f>
        <v/>
      </c>
      <c r="I389" s="49" t="str">
        <f>IFERROR(IF(H389&lt;&gt;"",Belegerfassung!L397*100,""),IF(OR(Belegerfassung!L397="Leistung EU - Erlöse",Belegerfassung!L397="Lieferungen EU-Erlöse",Belegerfassung!L397="EUST",Belegerfassung!L397="Bauleistungen 20%")=TRUE,"",MID(Belegerfassung!L397,4,2)))</f>
        <v/>
      </c>
      <c r="J389" s="6" t="str">
        <f>IF(A389&lt;&gt;"",LEFT(Belegerfassung!D397,40),"")</f>
        <v/>
      </c>
      <c r="K389" t="str">
        <f>IF(A389&lt;&gt;"",VLOOKUP(D389,Abfrage!$F$2:$G$21,2,FALSE),"")</f>
        <v/>
      </c>
      <c r="L389" s="6" t="str">
        <f>IF(Belegerfassung!H397&lt;&gt;"",Belegerfassung!H397,"")</f>
        <v/>
      </c>
      <c r="M389" t="str">
        <f>IFERROR(IF(Belegerfassung!E397&lt;&gt;"",VLOOKUP(Belegerfassung!E397,Abfrage!$L$2:$M$15,2,),""),"")</f>
        <v/>
      </c>
      <c r="N389" t="str">
        <f t="shared" si="19"/>
        <v/>
      </c>
      <c r="O389" t="str">
        <f t="shared" si="20"/>
        <v/>
      </c>
      <c r="P389" t="str">
        <f>IF(Belegerfassung!G397&lt;&gt;"",CONCATENATE(Belegerfassung!G397,".pdf"),"")</f>
        <v/>
      </c>
    </row>
    <row r="390" spans="1:16">
      <c r="A390" t="str">
        <f>IF(Belegerfassung!C398&lt;&gt;"",0,"")</f>
        <v/>
      </c>
      <c r="B390" t="str">
        <f>IFERROR(VLOOKUP(Belegerfassung!I398,Konten!A:D,2,FALSE),"")</f>
        <v/>
      </c>
      <c r="C390" t="str">
        <f>IF(A390&lt;&gt;"",TEXT(Belegerfassung!C398,"TT.MM.JJJJ"),"")</f>
        <v/>
      </c>
      <c r="D390" t="str">
        <f>IFERROR(VLOOKUP(Belegerfassung!A398,Abfrage!$E$2:$F$20,2,FALSE),"")</f>
        <v/>
      </c>
      <c r="E390" t="str">
        <f>IF(A390&lt;&gt;"",Belegerfassung!B398,"")</f>
        <v/>
      </c>
      <c r="F390" t="str">
        <f>IF(Belegerfassung!L398="","",IF(Belegerfassung!L398&lt;&gt;"",IF(Belegerfassung!L398&lt;&gt;"",IF(Belegerfassung!J398&lt;&gt;0,VLOOKUP(Belegerfassung!L398,Abfrage!$A$2:$C$19,2,),VLOOKUP(Belegerfassung!L398,Abfrage!$A$2:$C$19,3,)),"")))</f>
        <v/>
      </c>
      <c r="G390" t="str">
        <f t="shared" si="18"/>
        <v/>
      </c>
      <c r="H390" s="31" t="str">
        <f>IF(A390&lt;&gt;"",-Belegerfassung!J398+Belegerfassung!K398,"")</f>
        <v/>
      </c>
      <c r="I390" s="49" t="str">
        <f>IFERROR(IF(H390&lt;&gt;"",Belegerfassung!L398*100,""),IF(OR(Belegerfassung!L398="Leistung EU - Erlöse",Belegerfassung!L398="Lieferungen EU-Erlöse",Belegerfassung!L398="EUST",Belegerfassung!L398="Bauleistungen 20%")=TRUE,"",MID(Belegerfassung!L398,4,2)))</f>
        <v/>
      </c>
      <c r="J390" s="6" t="str">
        <f>IF(A390&lt;&gt;"",LEFT(Belegerfassung!D398,40),"")</f>
        <v/>
      </c>
      <c r="K390" t="str">
        <f>IF(A390&lt;&gt;"",VLOOKUP(D390,Abfrage!$F$2:$G$21,2,FALSE),"")</f>
        <v/>
      </c>
      <c r="L390" s="6" t="str">
        <f>IF(Belegerfassung!H398&lt;&gt;"",Belegerfassung!H398,"")</f>
        <v/>
      </c>
      <c r="M390" t="str">
        <f>IFERROR(IF(Belegerfassung!E398&lt;&gt;"",VLOOKUP(Belegerfassung!E398,Abfrage!$L$2:$M$15,2,),""),"")</f>
        <v/>
      </c>
      <c r="N390" t="str">
        <f t="shared" si="19"/>
        <v/>
      </c>
      <c r="O390" t="str">
        <f t="shared" si="20"/>
        <v/>
      </c>
      <c r="P390" t="str">
        <f>IF(Belegerfassung!G398&lt;&gt;"",CONCATENATE(Belegerfassung!G398,".pdf"),"")</f>
        <v/>
      </c>
    </row>
    <row r="391" spans="1:16">
      <c r="A391" t="str">
        <f>IF(Belegerfassung!C399&lt;&gt;"",0,"")</f>
        <v/>
      </c>
      <c r="B391" t="str">
        <f>IFERROR(VLOOKUP(Belegerfassung!I399,Konten!A:D,2,FALSE),"")</f>
        <v/>
      </c>
      <c r="C391" t="str">
        <f>IF(A391&lt;&gt;"",TEXT(Belegerfassung!C399,"TT.MM.JJJJ"),"")</f>
        <v/>
      </c>
      <c r="D391" t="str">
        <f>IFERROR(VLOOKUP(Belegerfassung!A399,Abfrage!$E$2:$F$20,2,FALSE),"")</f>
        <v/>
      </c>
      <c r="E391" t="str">
        <f>IF(A391&lt;&gt;"",Belegerfassung!B399,"")</f>
        <v/>
      </c>
      <c r="F391" t="str">
        <f>IF(Belegerfassung!L399="","",IF(Belegerfassung!L399&lt;&gt;"",IF(Belegerfassung!L399&lt;&gt;"",IF(Belegerfassung!J399&lt;&gt;0,VLOOKUP(Belegerfassung!L399,Abfrage!$A$2:$C$19,2,),VLOOKUP(Belegerfassung!L399,Abfrage!$A$2:$C$19,3,)),"")))</f>
        <v/>
      </c>
      <c r="G391" t="str">
        <f t="shared" si="18"/>
        <v/>
      </c>
      <c r="H391" s="31" t="str">
        <f>IF(A391&lt;&gt;"",-Belegerfassung!J399+Belegerfassung!K399,"")</f>
        <v/>
      </c>
      <c r="I391" s="49" t="str">
        <f>IFERROR(IF(H391&lt;&gt;"",Belegerfassung!L399*100,""),IF(OR(Belegerfassung!L399="Leistung EU - Erlöse",Belegerfassung!L399="Lieferungen EU-Erlöse",Belegerfassung!L399="EUST",Belegerfassung!L399="Bauleistungen 20%")=TRUE,"",MID(Belegerfassung!L399,4,2)))</f>
        <v/>
      </c>
      <c r="J391" s="6" t="str">
        <f>IF(A391&lt;&gt;"",LEFT(Belegerfassung!D399,40),"")</f>
        <v/>
      </c>
      <c r="K391" t="str">
        <f>IF(A391&lt;&gt;"",VLOOKUP(D391,Abfrage!$F$2:$G$21,2,FALSE),"")</f>
        <v/>
      </c>
      <c r="L391" s="6" t="str">
        <f>IF(Belegerfassung!H399&lt;&gt;"",Belegerfassung!H399,"")</f>
        <v/>
      </c>
      <c r="M391" t="str">
        <f>IFERROR(IF(Belegerfassung!E399&lt;&gt;"",VLOOKUP(Belegerfassung!E399,Abfrage!$L$2:$M$15,2,),""),"")</f>
        <v/>
      </c>
      <c r="N391" t="str">
        <f t="shared" si="19"/>
        <v/>
      </c>
      <c r="O391" t="str">
        <f t="shared" si="20"/>
        <v/>
      </c>
      <c r="P391" t="str">
        <f>IF(Belegerfassung!G399&lt;&gt;"",CONCATENATE(Belegerfassung!G399,".pdf"),"")</f>
        <v/>
      </c>
    </row>
    <row r="392" spans="1:16">
      <c r="A392" t="str">
        <f>IF(Belegerfassung!C400&lt;&gt;"",0,"")</f>
        <v/>
      </c>
      <c r="B392" t="str">
        <f>IFERROR(VLOOKUP(Belegerfassung!I400,Konten!A:D,2,FALSE),"")</f>
        <v/>
      </c>
      <c r="C392" t="str">
        <f>IF(A392&lt;&gt;"",TEXT(Belegerfassung!C400,"TT.MM.JJJJ"),"")</f>
        <v/>
      </c>
      <c r="D392" t="str">
        <f>IFERROR(VLOOKUP(Belegerfassung!A400,Abfrage!$E$2:$F$20,2,FALSE),"")</f>
        <v/>
      </c>
      <c r="E392" t="str">
        <f>IF(A392&lt;&gt;"",Belegerfassung!B400,"")</f>
        <v/>
      </c>
      <c r="F392" t="str">
        <f>IF(Belegerfassung!L400="","",IF(Belegerfassung!L400&lt;&gt;"",IF(Belegerfassung!L400&lt;&gt;"",IF(Belegerfassung!J400&lt;&gt;0,VLOOKUP(Belegerfassung!L400,Abfrage!$A$2:$C$19,2,),VLOOKUP(Belegerfassung!L400,Abfrage!$A$2:$C$19,3,)),"")))</f>
        <v/>
      </c>
      <c r="G392" t="str">
        <f t="shared" si="18"/>
        <v/>
      </c>
      <c r="H392" s="31" t="str">
        <f>IF(A392&lt;&gt;"",-Belegerfassung!J400+Belegerfassung!K400,"")</f>
        <v/>
      </c>
      <c r="I392" s="49" t="str">
        <f>IFERROR(IF(H392&lt;&gt;"",Belegerfassung!L400*100,""),IF(OR(Belegerfassung!L400="Leistung EU - Erlöse",Belegerfassung!L400="Lieferungen EU-Erlöse",Belegerfassung!L400="EUST",Belegerfassung!L400="Bauleistungen 20%")=TRUE,"",MID(Belegerfassung!L400,4,2)))</f>
        <v/>
      </c>
      <c r="J392" s="6" t="str">
        <f>IF(A392&lt;&gt;"",LEFT(Belegerfassung!D400,40),"")</f>
        <v/>
      </c>
      <c r="K392" t="str">
        <f>IF(A392&lt;&gt;"",VLOOKUP(D392,Abfrage!$F$2:$G$21,2,FALSE),"")</f>
        <v/>
      </c>
      <c r="L392" s="6" t="str">
        <f>IF(Belegerfassung!H400&lt;&gt;"",Belegerfassung!H400,"")</f>
        <v/>
      </c>
      <c r="M392" t="str">
        <f>IFERROR(IF(Belegerfassung!E400&lt;&gt;"",VLOOKUP(Belegerfassung!E400,Abfrage!$L$2:$M$15,2,),""),"")</f>
        <v/>
      </c>
      <c r="N392" t="str">
        <f t="shared" si="19"/>
        <v/>
      </c>
      <c r="O392" t="str">
        <f t="shared" si="20"/>
        <v/>
      </c>
      <c r="P392" t="str">
        <f>IF(Belegerfassung!G400&lt;&gt;"",CONCATENATE(Belegerfassung!G400,".pdf"),"")</f>
        <v/>
      </c>
    </row>
    <row r="393" spans="1:16">
      <c r="A393" t="str">
        <f>IF(Belegerfassung!C401&lt;&gt;"",0,"")</f>
        <v/>
      </c>
      <c r="B393" t="str">
        <f>IFERROR(VLOOKUP(Belegerfassung!I401,Konten!A:D,2,FALSE),"")</f>
        <v/>
      </c>
      <c r="C393" t="str">
        <f>IF(A393&lt;&gt;"",TEXT(Belegerfassung!C401,"TT.MM.JJJJ"),"")</f>
        <v/>
      </c>
      <c r="D393" t="str">
        <f>IFERROR(VLOOKUP(Belegerfassung!A401,Abfrage!$E$2:$F$20,2,FALSE),"")</f>
        <v/>
      </c>
      <c r="E393" t="str">
        <f>IF(A393&lt;&gt;"",Belegerfassung!B401,"")</f>
        <v/>
      </c>
      <c r="F393" t="str">
        <f>IF(Belegerfassung!L401="","",IF(Belegerfassung!L401&lt;&gt;"",IF(Belegerfassung!L401&lt;&gt;"",IF(Belegerfassung!J401&lt;&gt;0,VLOOKUP(Belegerfassung!L401,Abfrage!$A$2:$C$19,2,),VLOOKUP(Belegerfassung!L401,Abfrage!$A$2:$C$19,3,)),"")))</f>
        <v/>
      </c>
      <c r="G393" t="str">
        <f t="shared" si="18"/>
        <v/>
      </c>
      <c r="H393" s="31" t="str">
        <f>IF(A393&lt;&gt;"",-Belegerfassung!J401+Belegerfassung!K401,"")</f>
        <v/>
      </c>
      <c r="I393" s="49" t="str">
        <f>IFERROR(IF(H393&lt;&gt;"",Belegerfassung!L401*100,""),IF(OR(Belegerfassung!L401="Leistung EU - Erlöse",Belegerfassung!L401="Lieferungen EU-Erlöse",Belegerfassung!L401="EUST",Belegerfassung!L401="Bauleistungen 20%")=TRUE,"",MID(Belegerfassung!L401,4,2)))</f>
        <v/>
      </c>
      <c r="J393" s="6" t="str">
        <f>IF(A393&lt;&gt;"",LEFT(Belegerfassung!D401,40),"")</f>
        <v/>
      </c>
      <c r="K393" t="str">
        <f>IF(A393&lt;&gt;"",VLOOKUP(D393,Abfrage!$F$2:$G$21,2,FALSE),"")</f>
        <v/>
      </c>
      <c r="L393" s="6" t="str">
        <f>IF(Belegerfassung!H401&lt;&gt;"",Belegerfassung!H401,"")</f>
        <v/>
      </c>
      <c r="M393" t="str">
        <f>IFERROR(IF(Belegerfassung!E401&lt;&gt;"",VLOOKUP(Belegerfassung!E401,Abfrage!$L$2:$M$15,2,),""),"")</f>
        <v/>
      </c>
      <c r="N393" t="str">
        <f t="shared" si="19"/>
        <v/>
      </c>
      <c r="O393" t="str">
        <f t="shared" si="20"/>
        <v/>
      </c>
      <c r="P393" t="str">
        <f>IF(Belegerfassung!G401&lt;&gt;"",CONCATENATE(Belegerfassung!G401,".pdf"),"")</f>
        <v/>
      </c>
    </row>
    <row r="394" spans="1:16">
      <c r="A394" t="str">
        <f>IF(Belegerfassung!C402&lt;&gt;"",0,"")</f>
        <v/>
      </c>
      <c r="B394" t="str">
        <f>IFERROR(VLOOKUP(Belegerfassung!I402,Konten!A:D,2,FALSE),"")</f>
        <v/>
      </c>
      <c r="C394" t="str">
        <f>IF(A394&lt;&gt;"",TEXT(Belegerfassung!C402,"TT.MM.JJJJ"),"")</f>
        <v/>
      </c>
      <c r="D394" t="str">
        <f>IFERROR(VLOOKUP(Belegerfassung!A402,Abfrage!$E$2:$F$20,2,FALSE),"")</f>
        <v/>
      </c>
      <c r="E394" t="str">
        <f>IF(A394&lt;&gt;"",Belegerfassung!B402,"")</f>
        <v/>
      </c>
      <c r="F394" t="str">
        <f>IF(Belegerfassung!L402="","",IF(Belegerfassung!L402&lt;&gt;"",IF(Belegerfassung!L402&lt;&gt;"",IF(Belegerfassung!J402&lt;&gt;0,VLOOKUP(Belegerfassung!L402,Abfrage!$A$2:$C$19,2,),VLOOKUP(Belegerfassung!L402,Abfrage!$A$2:$C$19,3,)),"")))</f>
        <v/>
      </c>
      <c r="G394" t="str">
        <f t="shared" si="18"/>
        <v/>
      </c>
      <c r="H394" s="31" t="str">
        <f>IF(A394&lt;&gt;"",-Belegerfassung!J402+Belegerfassung!K402,"")</f>
        <v/>
      </c>
      <c r="I394" s="49" t="str">
        <f>IFERROR(IF(H394&lt;&gt;"",Belegerfassung!L402*100,""),IF(OR(Belegerfassung!L402="Leistung EU - Erlöse",Belegerfassung!L402="Lieferungen EU-Erlöse",Belegerfassung!L402="EUST",Belegerfassung!L402="Bauleistungen 20%")=TRUE,"",MID(Belegerfassung!L402,4,2)))</f>
        <v/>
      </c>
      <c r="J394" s="6" t="str">
        <f>IF(A394&lt;&gt;"",LEFT(Belegerfassung!D402,40),"")</f>
        <v/>
      </c>
      <c r="K394" t="str">
        <f>IF(A394&lt;&gt;"",VLOOKUP(D394,Abfrage!$F$2:$G$21,2,FALSE),"")</f>
        <v/>
      </c>
      <c r="L394" s="6" t="str">
        <f>IF(Belegerfassung!H402&lt;&gt;"",Belegerfassung!H402,"")</f>
        <v/>
      </c>
      <c r="M394" t="str">
        <f>IFERROR(IF(Belegerfassung!E402&lt;&gt;"",VLOOKUP(Belegerfassung!E402,Abfrage!$L$2:$M$15,2,),""),"")</f>
        <v/>
      </c>
      <c r="N394" t="str">
        <f t="shared" si="19"/>
        <v/>
      </c>
      <c r="O394" t="str">
        <f t="shared" si="20"/>
        <v/>
      </c>
      <c r="P394" t="str">
        <f>IF(Belegerfassung!G402&lt;&gt;"",CONCATENATE(Belegerfassung!G402,".pdf"),"")</f>
        <v/>
      </c>
    </row>
    <row r="395" spans="1:16">
      <c r="A395" t="str">
        <f>IF(Belegerfassung!C403&lt;&gt;"",0,"")</f>
        <v/>
      </c>
      <c r="B395" t="str">
        <f>IFERROR(VLOOKUP(Belegerfassung!I403,Konten!A:D,2,FALSE),"")</f>
        <v/>
      </c>
      <c r="C395" t="str">
        <f>IF(A395&lt;&gt;"",TEXT(Belegerfassung!C403,"TT.MM.JJJJ"),"")</f>
        <v/>
      </c>
      <c r="D395" t="str">
        <f>IFERROR(VLOOKUP(Belegerfassung!A403,Abfrage!$E$2:$F$20,2,FALSE),"")</f>
        <v/>
      </c>
      <c r="E395" t="str">
        <f>IF(A395&lt;&gt;"",Belegerfassung!B403,"")</f>
        <v/>
      </c>
      <c r="F395" t="str">
        <f>IF(Belegerfassung!L403="","",IF(Belegerfassung!L403&lt;&gt;"",IF(Belegerfassung!L403&lt;&gt;"",IF(Belegerfassung!J403&lt;&gt;0,VLOOKUP(Belegerfassung!L403,Abfrage!$A$2:$C$19,2,),VLOOKUP(Belegerfassung!L403,Abfrage!$A$2:$C$19,3,)),"")))</f>
        <v/>
      </c>
      <c r="G395" t="str">
        <f t="shared" si="18"/>
        <v/>
      </c>
      <c r="H395" s="31" t="str">
        <f>IF(A395&lt;&gt;"",-Belegerfassung!J403+Belegerfassung!K403,"")</f>
        <v/>
      </c>
      <c r="I395" s="49" t="str">
        <f>IFERROR(IF(H395&lt;&gt;"",Belegerfassung!L403*100,""),IF(OR(Belegerfassung!L403="Leistung EU - Erlöse",Belegerfassung!L403="Lieferungen EU-Erlöse",Belegerfassung!L403="EUST",Belegerfassung!L403="Bauleistungen 20%")=TRUE,"",MID(Belegerfassung!L403,4,2)))</f>
        <v/>
      </c>
      <c r="J395" s="6" t="str">
        <f>IF(A395&lt;&gt;"",LEFT(Belegerfassung!D403,40),"")</f>
        <v/>
      </c>
      <c r="K395" t="str">
        <f>IF(A395&lt;&gt;"",VLOOKUP(D395,Abfrage!$F$2:$G$21,2,FALSE),"")</f>
        <v/>
      </c>
      <c r="L395" s="6" t="str">
        <f>IF(Belegerfassung!H403&lt;&gt;"",Belegerfassung!H403,"")</f>
        <v/>
      </c>
      <c r="M395" t="str">
        <f>IFERROR(IF(Belegerfassung!E403&lt;&gt;"",VLOOKUP(Belegerfassung!E403,Abfrage!$L$2:$M$15,2,),""),"")</f>
        <v/>
      </c>
      <c r="N395" t="str">
        <f t="shared" si="19"/>
        <v/>
      </c>
      <c r="O395" t="str">
        <f t="shared" si="20"/>
        <v/>
      </c>
      <c r="P395" t="str">
        <f>IF(Belegerfassung!G403&lt;&gt;"",CONCATENATE(Belegerfassung!G403,".pdf"),"")</f>
        <v/>
      </c>
    </row>
    <row r="396" spans="1:16">
      <c r="A396" t="str">
        <f>IF(Belegerfassung!C404&lt;&gt;"",0,"")</f>
        <v/>
      </c>
      <c r="B396" t="str">
        <f>IFERROR(VLOOKUP(Belegerfassung!I404,Konten!A:D,2,FALSE),"")</f>
        <v/>
      </c>
      <c r="C396" t="str">
        <f>IF(A396&lt;&gt;"",TEXT(Belegerfassung!C404,"TT.MM.JJJJ"),"")</f>
        <v/>
      </c>
      <c r="D396" t="str">
        <f>IFERROR(VLOOKUP(Belegerfassung!A404,Abfrage!$E$2:$F$20,2,FALSE),"")</f>
        <v/>
      </c>
      <c r="E396" t="str">
        <f>IF(A396&lt;&gt;"",Belegerfassung!B404,"")</f>
        <v/>
      </c>
      <c r="F396" t="str">
        <f>IF(Belegerfassung!L404="","",IF(Belegerfassung!L404&lt;&gt;"",IF(Belegerfassung!L404&lt;&gt;"",IF(Belegerfassung!J404&lt;&gt;0,VLOOKUP(Belegerfassung!L404,Abfrage!$A$2:$C$19,2,),VLOOKUP(Belegerfassung!L404,Abfrage!$A$2:$C$19,3,)),"")))</f>
        <v/>
      </c>
      <c r="G396" t="str">
        <f t="shared" si="18"/>
        <v/>
      </c>
      <c r="H396" s="31" t="str">
        <f>IF(A396&lt;&gt;"",-Belegerfassung!J404+Belegerfassung!K404,"")</f>
        <v/>
      </c>
      <c r="I396" s="49" t="str">
        <f>IFERROR(IF(H396&lt;&gt;"",Belegerfassung!L404*100,""),IF(OR(Belegerfassung!L404="Leistung EU - Erlöse",Belegerfassung!L404="Lieferungen EU-Erlöse",Belegerfassung!L404="EUST",Belegerfassung!L404="Bauleistungen 20%")=TRUE,"",MID(Belegerfassung!L404,4,2)))</f>
        <v/>
      </c>
      <c r="J396" s="6" t="str">
        <f>IF(A396&lt;&gt;"",LEFT(Belegerfassung!D404,40),"")</f>
        <v/>
      </c>
      <c r="K396" t="str">
        <f>IF(A396&lt;&gt;"",VLOOKUP(D396,Abfrage!$F$2:$G$21,2,FALSE),"")</f>
        <v/>
      </c>
      <c r="L396" s="6" t="str">
        <f>IF(Belegerfassung!H404&lt;&gt;"",Belegerfassung!H404,"")</f>
        <v/>
      </c>
      <c r="M396" t="str">
        <f>IFERROR(IF(Belegerfassung!E404&lt;&gt;"",VLOOKUP(Belegerfassung!E404,Abfrage!$L$2:$M$15,2,),""),"")</f>
        <v/>
      </c>
      <c r="N396" t="str">
        <f t="shared" si="19"/>
        <v/>
      </c>
      <c r="O396" t="str">
        <f t="shared" si="20"/>
        <v/>
      </c>
      <c r="P396" t="str">
        <f>IF(Belegerfassung!G404&lt;&gt;"",CONCATENATE(Belegerfassung!G404,".pdf"),"")</f>
        <v/>
      </c>
    </row>
    <row r="397" spans="1:16">
      <c r="A397" t="str">
        <f>IF(Belegerfassung!C405&lt;&gt;"",0,"")</f>
        <v/>
      </c>
      <c r="B397" t="str">
        <f>IFERROR(VLOOKUP(Belegerfassung!I405,Konten!A:D,2,FALSE),"")</f>
        <v/>
      </c>
      <c r="C397" t="str">
        <f>IF(A397&lt;&gt;"",TEXT(Belegerfassung!C405,"TT.MM.JJJJ"),"")</f>
        <v/>
      </c>
      <c r="D397" t="str">
        <f>IFERROR(VLOOKUP(Belegerfassung!A405,Abfrage!$E$2:$F$20,2,FALSE),"")</f>
        <v/>
      </c>
      <c r="E397" t="str">
        <f>IF(A397&lt;&gt;"",Belegerfassung!B405,"")</f>
        <v/>
      </c>
      <c r="F397" t="str">
        <f>IF(Belegerfassung!L405="","",IF(Belegerfassung!L405&lt;&gt;"",IF(Belegerfassung!L405&lt;&gt;"",IF(Belegerfassung!J405&lt;&gt;0,VLOOKUP(Belegerfassung!L405,Abfrage!$A$2:$C$19,2,),VLOOKUP(Belegerfassung!L405,Abfrage!$A$2:$C$19,3,)),"")))</f>
        <v/>
      </c>
      <c r="G397" t="str">
        <f t="shared" si="18"/>
        <v/>
      </c>
      <c r="H397" s="31" t="str">
        <f>IF(A397&lt;&gt;"",-Belegerfassung!J405+Belegerfassung!K405,"")</f>
        <v/>
      </c>
      <c r="I397" s="49" t="str">
        <f>IFERROR(IF(H397&lt;&gt;"",Belegerfassung!L405*100,""),IF(OR(Belegerfassung!L405="Leistung EU - Erlöse",Belegerfassung!L405="Lieferungen EU-Erlöse",Belegerfassung!L405="EUST",Belegerfassung!L405="Bauleistungen 20%")=TRUE,"",MID(Belegerfassung!L405,4,2)))</f>
        <v/>
      </c>
      <c r="J397" s="6" t="str">
        <f>IF(A397&lt;&gt;"",LEFT(Belegerfassung!D405,40),"")</f>
        <v/>
      </c>
      <c r="K397" t="str">
        <f>IF(A397&lt;&gt;"",VLOOKUP(D397,Abfrage!$F$2:$G$21,2,FALSE),"")</f>
        <v/>
      </c>
      <c r="L397" s="6" t="str">
        <f>IF(Belegerfassung!H405&lt;&gt;"",Belegerfassung!H405,"")</f>
        <v/>
      </c>
      <c r="M397" t="str">
        <f>IFERROR(IF(Belegerfassung!E405&lt;&gt;"",VLOOKUP(Belegerfassung!E405,Abfrage!$L$2:$M$15,2,),""),"")</f>
        <v/>
      </c>
      <c r="N397" t="str">
        <f t="shared" si="19"/>
        <v/>
      </c>
      <c r="O397" t="str">
        <f t="shared" si="20"/>
        <v/>
      </c>
      <c r="P397" t="str">
        <f>IF(Belegerfassung!G405&lt;&gt;"",CONCATENATE(Belegerfassung!G405,".pdf"),"")</f>
        <v/>
      </c>
    </row>
    <row r="398" spans="1:16">
      <c r="A398" t="str">
        <f>IF(Belegerfassung!C406&lt;&gt;"",0,"")</f>
        <v/>
      </c>
      <c r="B398" t="str">
        <f>IFERROR(VLOOKUP(Belegerfassung!I406,Konten!A:D,2,FALSE),"")</f>
        <v/>
      </c>
      <c r="C398" t="str">
        <f>IF(A398&lt;&gt;"",TEXT(Belegerfassung!C406,"TT.MM.JJJJ"),"")</f>
        <v/>
      </c>
      <c r="D398" t="str">
        <f>IFERROR(VLOOKUP(Belegerfassung!A406,Abfrage!$E$2:$F$20,2,FALSE),"")</f>
        <v/>
      </c>
      <c r="E398" t="str">
        <f>IF(A398&lt;&gt;"",Belegerfassung!B406,"")</f>
        <v/>
      </c>
      <c r="F398" t="str">
        <f>IF(Belegerfassung!L406="","",IF(Belegerfassung!L406&lt;&gt;"",IF(Belegerfassung!L406&lt;&gt;"",IF(Belegerfassung!J406&lt;&gt;0,VLOOKUP(Belegerfassung!L406,Abfrage!$A$2:$C$19,2,),VLOOKUP(Belegerfassung!L406,Abfrage!$A$2:$C$19,3,)),"")))</f>
        <v/>
      </c>
      <c r="G398" t="str">
        <f t="shared" si="18"/>
        <v/>
      </c>
      <c r="H398" s="31" t="str">
        <f>IF(A398&lt;&gt;"",-Belegerfassung!J406+Belegerfassung!K406,"")</f>
        <v/>
      </c>
      <c r="I398" s="49" t="str">
        <f>IFERROR(IF(H398&lt;&gt;"",Belegerfassung!L406*100,""),IF(OR(Belegerfassung!L406="Leistung EU - Erlöse",Belegerfassung!L406="Lieferungen EU-Erlöse",Belegerfassung!L406="EUST",Belegerfassung!L406="Bauleistungen 20%")=TRUE,"",MID(Belegerfassung!L406,4,2)))</f>
        <v/>
      </c>
      <c r="J398" s="6" t="str">
        <f>IF(A398&lt;&gt;"",LEFT(Belegerfassung!D406,40),"")</f>
        <v/>
      </c>
      <c r="K398" t="str">
        <f>IF(A398&lt;&gt;"",VLOOKUP(D398,Abfrage!$F$2:$G$21,2,FALSE),"")</f>
        <v/>
      </c>
      <c r="L398" s="6" t="str">
        <f>IF(Belegerfassung!H406&lt;&gt;"",Belegerfassung!H406,"")</f>
        <v/>
      </c>
      <c r="M398" t="str">
        <f>IFERROR(IF(Belegerfassung!E406&lt;&gt;"",VLOOKUP(Belegerfassung!E406,Abfrage!$L$2:$M$15,2,),""),"")</f>
        <v/>
      </c>
      <c r="N398" t="str">
        <f t="shared" si="19"/>
        <v/>
      </c>
      <c r="O398" t="str">
        <f t="shared" si="20"/>
        <v/>
      </c>
      <c r="P398" t="str">
        <f>IF(Belegerfassung!G406&lt;&gt;"",CONCATENATE(Belegerfassung!G406,".pdf"),"")</f>
        <v/>
      </c>
    </row>
    <row r="399" spans="1:16">
      <c r="A399" t="str">
        <f>IF(Belegerfassung!C407&lt;&gt;"",0,"")</f>
        <v/>
      </c>
      <c r="B399" t="str">
        <f>IFERROR(VLOOKUP(Belegerfassung!I407,Konten!A:D,2,FALSE),"")</f>
        <v/>
      </c>
      <c r="C399" t="str">
        <f>IF(A399&lt;&gt;"",TEXT(Belegerfassung!C407,"TT.MM.JJJJ"),"")</f>
        <v/>
      </c>
      <c r="D399" t="str">
        <f>IFERROR(VLOOKUP(Belegerfassung!A407,Abfrage!$E$2:$F$20,2,FALSE),"")</f>
        <v/>
      </c>
      <c r="E399" t="str">
        <f>IF(A399&lt;&gt;"",Belegerfassung!B407,"")</f>
        <v/>
      </c>
      <c r="F399" t="str">
        <f>IF(Belegerfassung!L407="","",IF(Belegerfassung!L407&lt;&gt;"",IF(Belegerfassung!L407&lt;&gt;"",IF(Belegerfassung!J407&lt;&gt;0,VLOOKUP(Belegerfassung!L407,Abfrage!$A$2:$C$19,2,),VLOOKUP(Belegerfassung!L407,Abfrage!$A$2:$C$19,3,)),"")))</f>
        <v/>
      </c>
      <c r="G399" t="str">
        <f t="shared" si="18"/>
        <v/>
      </c>
      <c r="H399" s="31" t="str">
        <f>IF(A399&lt;&gt;"",-Belegerfassung!J407+Belegerfassung!K407,"")</f>
        <v/>
      </c>
      <c r="I399" s="49" t="str">
        <f>IFERROR(IF(H399&lt;&gt;"",Belegerfassung!L407*100,""),IF(OR(Belegerfassung!L407="Leistung EU - Erlöse",Belegerfassung!L407="Lieferungen EU-Erlöse",Belegerfassung!L407="EUST",Belegerfassung!L407="Bauleistungen 20%")=TRUE,"",MID(Belegerfassung!L407,4,2)))</f>
        <v/>
      </c>
      <c r="J399" s="6" t="str">
        <f>IF(A399&lt;&gt;"",LEFT(Belegerfassung!D407,40),"")</f>
        <v/>
      </c>
      <c r="K399" t="str">
        <f>IF(A399&lt;&gt;"",VLOOKUP(D399,Abfrage!$F$2:$G$21,2,FALSE),"")</f>
        <v/>
      </c>
      <c r="L399" s="6" t="str">
        <f>IF(Belegerfassung!H407&lt;&gt;"",Belegerfassung!H407,"")</f>
        <v/>
      </c>
      <c r="M399" t="str">
        <f>IFERROR(IF(Belegerfassung!E407&lt;&gt;"",VLOOKUP(Belegerfassung!E407,Abfrage!$L$2:$M$15,2,),""),"")</f>
        <v/>
      </c>
      <c r="N399" t="str">
        <f t="shared" si="19"/>
        <v/>
      </c>
      <c r="O399" t="str">
        <f t="shared" si="20"/>
        <v/>
      </c>
      <c r="P399" t="str">
        <f>IF(Belegerfassung!G407&lt;&gt;"",CONCATENATE(Belegerfassung!G407,".pdf"),"")</f>
        <v/>
      </c>
    </row>
    <row r="400" spans="1:16">
      <c r="A400" t="str">
        <f>IF(Belegerfassung!C408&lt;&gt;"",0,"")</f>
        <v/>
      </c>
      <c r="B400" t="str">
        <f>IFERROR(VLOOKUP(Belegerfassung!I408,Konten!A:D,2,FALSE),"")</f>
        <v/>
      </c>
      <c r="C400" t="str">
        <f>IF(A400&lt;&gt;"",TEXT(Belegerfassung!C408,"TT.MM.JJJJ"),"")</f>
        <v/>
      </c>
      <c r="D400" t="str">
        <f>IFERROR(VLOOKUP(Belegerfassung!A408,Abfrage!$E$2:$F$20,2,FALSE),"")</f>
        <v/>
      </c>
      <c r="E400" t="str">
        <f>IF(A400&lt;&gt;"",Belegerfassung!B408,"")</f>
        <v/>
      </c>
      <c r="F400" t="str">
        <f>IF(Belegerfassung!L408="","",IF(Belegerfassung!L408&lt;&gt;"",IF(Belegerfassung!L408&lt;&gt;"",IF(Belegerfassung!J408&lt;&gt;0,VLOOKUP(Belegerfassung!L408,Abfrage!$A$2:$C$19,2,),VLOOKUP(Belegerfassung!L408,Abfrage!$A$2:$C$19,3,)),"")))</f>
        <v/>
      </c>
      <c r="G400" t="str">
        <f t="shared" si="18"/>
        <v/>
      </c>
      <c r="H400" s="31" t="str">
        <f>IF(A400&lt;&gt;"",-Belegerfassung!J408+Belegerfassung!K408,"")</f>
        <v/>
      </c>
      <c r="I400" s="49" t="str">
        <f>IFERROR(IF(H400&lt;&gt;"",Belegerfassung!L408*100,""),IF(OR(Belegerfassung!L408="Leistung EU - Erlöse",Belegerfassung!L408="Lieferungen EU-Erlöse",Belegerfassung!L408="EUST",Belegerfassung!L408="Bauleistungen 20%")=TRUE,"",MID(Belegerfassung!L408,4,2)))</f>
        <v/>
      </c>
      <c r="J400" s="6" t="str">
        <f>IF(A400&lt;&gt;"",LEFT(Belegerfassung!D408,40),"")</f>
        <v/>
      </c>
      <c r="K400" t="str">
        <f>IF(A400&lt;&gt;"",VLOOKUP(D400,Abfrage!$F$2:$G$21,2,FALSE),"")</f>
        <v/>
      </c>
      <c r="L400" s="6" t="str">
        <f>IF(Belegerfassung!H408&lt;&gt;"",Belegerfassung!H408,"")</f>
        <v/>
      </c>
      <c r="M400" t="str">
        <f>IFERROR(IF(Belegerfassung!E408&lt;&gt;"",VLOOKUP(Belegerfassung!E408,Abfrage!$L$2:$M$15,2,),""),"")</f>
        <v/>
      </c>
      <c r="N400" t="str">
        <f t="shared" si="19"/>
        <v/>
      </c>
      <c r="O400" t="str">
        <f t="shared" si="20"/>
        <v/>
      </c>
      <c r="P400" t="str">
        <f>IF(Belegerfassung!G408&lt;&gt;"",CONCATENATE(Belegerfassung!G408,".pdf"),"")</f>
        <v/>
      </c>
    </row>
    <row r="401" spans="1:16">
      <c r="A401" t="str">
        <f>IF(Belegerfassung!C409&lt;&gt;"",0,"")</f>
        <v/>
      </c>
      <c r="B401" t="str">
        <f>IFERROR(VLOOKUP(Belegerfassung!I409,Konten!A:D,2,FALSE),"")</f>
        <v/>
      </c>
      <c r="C401" t="str">
        <f>IF(A401&lt;&gt;"",TEXT(Belegerfassung!C409,"TT.MM.JJJJ"),"")</f>
        <v/>
      </c>
      <c r="D401" t="str">
        <f>IFERROR(VLOOKUP(Belegerfassung!A409,Abfrage!$E$2:$F$20,2,FALSE),"")</f>
        <v/>
      </c>
      <c r="E401" t="str">
        <f>IF(A401&lt;&gt;"",Belegerfassung!B409,"")</f>
        <v/>
      </c>
      <c r="F401" t="str">
        <f>IF(Belegerfassung!L409="","",IF(Belegerfassung!L409&lt;&gt;"",IF(Belegerfassung!L409&lt;&gt;"",IF(Belegerfassung!J409&lt;&gt;0,VLOOKUP(Belegerfassung!L409,Abfrage!$A$2:$C$19,2,),VLOOKUP(Belegerfassung!L409,Abfrage!$A$2:$C$19,3,)),"")))</f>
        <v/>
      </c>
      <c r="G401" t="str">
        <f t="shared" si="18"/>
        <v/>
      </c>
      <c r="H401" s="31" t="str">
        <f>IF(A401&lt;&gt;"",-Belegerfassung!J409+Belegerfassung!K409,"")</f>
        <v/>
      </c>
      <c r="I401" s="49" t="str">
        <f>IFERROR(IF(H401&lt;&gt;"",Belegerfassung!L409*100,""),IF(OR(Belegerfassung!L409="Leistung EU - Erlöse",Belegerfassung!L409="Lieferungen EU-Erlöse",Belegerfassung!L409="EUST",Belegerfassung!L409="Bauleistungen 20%")=TRUE,"",MID(Belegerfassung!L409,4,2)))</f>
        <v/>
      </c>
      <c r="J401" s="6" t="str">
        <f>IF(A401&lt;&gt;"",LEFT(Belegerfassung!D409,40),"")</f>
        <v/>
      </c>
      <c r="K401" t="str">
        <f>IF(A401&lt;&gt;"",VLOOKUP(D401,Abfrage!$F$2:$G$21,2,FALSE),"")</f>
        <v/>
      </c>
      <c r="L401" s="6" t="str">
        <f>IF(Belegerfassung!H409&lt;&gt;"",Belegerfassung!H409,"")</f>
        <v/>
      </c>
      <c r="M401" t="str">
        <f>IFERROR(IF(Belegerfassung!E409&lt;&gt;"",VLOOKUP(Belegerfassung!E409,Abfrage!$L$2:$M$15,2,),""),"")</f>
        <v/>
      </c>
      <c r="N401" t="str">
        <f t="shared" si="19"/>
        <v/>
      </c>
      <c r="O401" t="str">
        <f t="shared" si="20"/>
        <v/>
      </c>
      <c r="P401" t="str">
        <f>IF(Belegerfassung!G409&lt;&gt;"",CONCATENATE(Belegerfassung!G409,".pdf"),"")</f>
        <v/>
      </c>
    </row>
    <row r="402" spans="1:16">
      <c r="A402" t="str">
        <f>IF(Belegerfassung!C410&lt;&gt;"",0,"")</f>
        <v/>
      </c>
      <c r="B402" t="str">
        <f>IFERROR(VLOOKUP(Belegerfassung!I410,Konten!A:D,2,FALSE),"")</f>
        <v/>
      </c>
      <c r="C402" t="str">
        <f>IF(A402&lt;&gt;"",TEXT(Belegerfassung!C410,"TT.MM.JJJJ"),"")</f>
        <v/>
      </c>
      <c r="D402" t="str">
        <f>IFERROR(VLOOKUP(Belegerfassung!A410,Abfrage!$E$2:$F$20,2,FALSE),"")</f>
        <v/>
      </c>
      <c r="E402" t="str">
        <f>IF(A402&lt;&gt;"",Belegerfassung!B410,"")</f>
        <v/>
      </c>
      <c r="F402" t="str">
        <f>IF(Belegerfassung!L410="","",IF(Belegerfassung!L410&lt;&gt;"",IF(Belegerfassung!L410&lt;&gt;"",IF(Belegerfassung!J410&lt;&gt;0,VLOOKUP(Belegerfassung!L410,Abfrage!$A$2:$C$19,2,),VLOOKUP(Belegerfassung!L410,Abfrage!$A$2:$C$19,3,)),"")))</f>
        <v/>
      </c>
      <c r="G402" t="str">
        <f t="shared" si="18"/>
        <v/>
      </c>
      <c r="H402" s="31" t="str">
        <f>IF(A402&lt;&gt;"",-Belegerfassung!J410+Belegerfassung!K410,"")</f>
        <v/>
      </c>
      <c r="I402" s="49" t="str">
        <f>IFERROR(IF(H402&lt;&gt;"",Belegerfassung!L410*100,""),IF(OR(Belegerfassung!L410="Leistung EU - Erlöse",Belegerfassung!L410="Lieferungen EU-Erlöse",Belegerfassung!L410="EUST",Belegerfassung!L410="Bauleistungen 20%")=TRUE,"",MID(Belegerfassung!L410,4,2)))</f>
        <v/>
      </c>
      <c r="J402" s="6" t="str">
        <f>IF(A402&lt;&gt;"",LEFT(Belegerfassung!D410,40),"")</f>
        <v/>
      </c>
      <c r="K402" t="str">
        <f>IF(A402&lt;&gt;"",VLOOKUP(D402,Abfrage!$F$2:$G$21,2,FALSE),"")</f>
        <v/>
      </c>
      <c r="L402" s="6" t="str">
        <f>IF(Belegerfassung!H410&lt;&gt;"",Belegerfassung!H410,"")</f>
        <v/>
      </c>
      <c r="M402" t="str">
        <f>IFERROR(IF(Belegerfassung!E410&lt;&gt;"",VLOOKUP(Belegerfassung!E410,Abfrage!$L$2:$M$15,2,),""),"")</f>
        <v/>
      </c>
      <c r="N402" t="str">
        <f t="shared" si="19"/>
        <v/>
      </c>
      <c r="O402" t="str">
        <f t="shared" si="20"/>
        <v/>
      </c>
      <c r="P402" t="str">
        <f>IF(Belegerfassung!G410&lt;&gt;"",CONCATENATE(Belegerfassung!G410,".pdf"),"")</f>
        <v/>
      </c>
    </row>
    <row r="403" spans="1:16">
      <c r="A403" t="str">
        <f>IF(Belegerfassung!C411&lt;&gt;"",0,"")</f>
        <v/>
      </c>
      <c r="B403" t="str">
        <f>IFERROR(VLOOKUP(Belegerfassung!I411,Konten!A:D,2,FALSE),"")</f>
        <v/>
      </c>
      <c r="C403" t="str">
        <f>IF(A403&lt;&gt;"",TEXT(Belegerfassung!C411,"TT.MM.JJJJ"),"")</f>
        <v/>
      </c>
      <c r="D403" t="str">
        <f>IFERROR(VLOOKUP(Belegerfassung!A411,Abfrage!$E$2:$F$20,2,FALSE),"")</f>
        <v/>
      </c>
      <c r="E403" t="str">
        <f>IF(A403&lt;&gt;"",Belegerfassung!B411,"")</f>
        <v/>
      </c>
      <c r="F403" t="str">
        <f>IF(Belegerfassung!L411="","",IF(Belegerfassung!L411&lt;&gt;"",IF(Belegerfassung!L411&lt;&gt;"",IF(Belegerfassung!J411&lt;&gt;0,VLOOKUP(Belegerfassung!L411,Abfrage!$A$2:$C$19,2,),VLOOKUP(Belegerfassung!L411,Abfrage!$A$2:$C$19,3,)),"")))</f>
        <v/>
      </c>
      <c r="G403" t="str">
        <f t="shared" si="18"/>
        <v/>
      </c>
      <c r="H403" s="31" t="str">
        <f>IF(A403&lt;&gt;"",-Belegerfassung!J411+Belegerfassung!K411,"")</f>
        <v/>
      </c>
      <c r="I403" s="49" t="str">
        <f>IFERROR(IF(H403&lt;&gt;"",Belegerfassung!L411*100,""),IF(OR(Belegerfassung!L411="Leistung EU - Erlöse",Belegerfassung!L411="Lieferungen EU-Erlöse",Belegerfassung!L411="EUST",Belegerfassung!L411="Bauleistungen 20%")=TRUE,"",MID(Belegerfassung!L411,4,2)))</f>
        <v/>
      </c>
      <c r="J403" s="6" t="str">
        <f>IF(A403&lt;&gt;"",LEFT(Belegerfassung!D411,40),"")</f>
        <v/>
      </c>
      <c r="K403" t="str">
        <f>IF(A403&lt;&gt;"",VLOOKUP(D403,Abfrage!$F$2:$G$21,2,FALSE),"")</f>
        <v/>
      </c>
      <c r="L403" s="6" t="str">
        <f>IF(Belegerfassung!H411&lt;&gt;"",Belegerfassung!H411,"")</f>
        <v/>
      </c>
      <c r="M403" t="str">
        <f>IFERROR(IF(Belegerfassung!E411&lt;&gt;"",VLOOKUP(Belegerfassung!E411,Abfrage!$L$2:$M$15,2,),""),"")</f>
        <v/>
      </c>
      <c r="N403" t="str">
        <f t="shared" si="19"/>
        <v/>
      </c>
      <c r="O403" t="str">
        <f t="shared" si="20"/>
        <v/>
      </c>
      <c r="P403" t="str">
        <f>IF(Belegerfassung!G411&lt;&gt;"",CONCATENATE(Belegerfassung!G411,".pdf"),"")</f>
        <v/>
      </c>
    </row>
    <row r="404" spans="1:16">
      <c r="A404" t="str">
        <f>IF(Belegerfassung!C412&lt;&gt;"",0,"")</f>
        <v/>
      </c>
      <c r="B404" t="str">
        <f>IFERROR(VLOOKUP(Belegerfassung!I412,Konten!A:D,2,FALSE),"")</f>
        <v/>
      </c>
      <c r="C404" t="str">
        <f>IF(A404&lt;&gt;"",TEXT(Belegerfassung!C412,"TT.MM.JJJJ"),"")</f>
        <v/>
      </c>
      <c r="D404" t="str">
        <f>IFERROR(VLOOKUP(Belegerfassung!A412,Abfrage!$E$2:$F$20,2,FALSE),"")</f>
        <v/>
      </c>
      <c r="E404" t="str">
        <f>IF(A404&lt;&gt;"",Belegerfassung!B412,"")</f>
        <v/>
      </c>
      <c r="F404" t="str">
        <f>IF(Belegerfassung!L412="","",IF(Belegerfassung!L412&lt;&gt;"",IF(Belegerfassung!L412&lt;&gt;"",IF(Belegerfassung!J412&lt;&gt;0,VLOOKUP(Belegerfassung!L412,Abfrage!$A$2:$C$19,2,),VLOOKUP(Belegerfassung!L412,Abfrage!$A$2:$C$19,3,)),"")))</f>
        <v/>
      </c>
      <c r="G404" t="str">
        <f t="shared" si="18"/>
        <v/>
      </c>
      <c r="H404" s="31" t="str">
        <f>IF(A404&lt;&gt;"",-Belegerfassung!J412+Belegerfassung!K412,"")</f>
        <v/>
      </c>
      <c r="I404" s="49" t="str">
        <f>IFERROR(IF(H404&lt;&gt;"",Belegerfassung!L412*100,""),IF(OR(Belegerfassung!L412="Leistung EU - Erlöse",Belegerfassung!L412="Lieferungen EU-Erlöse",Belegerfassung!L412="EUST",Belegerfassung!L412="Bauleistungen 20%")=TRUE,"",MID(Belegerfassung!L412,4,2)))</f>
        <v/>
      </c>
      <c r="J404" s="6" t="str">
        <f>IF(A404&lt;&gt;"",LEFT(Belegerfassung!D412,40),"")</f>
        <v/>
      </c>
      <c r="K404" t="str">
        <f>IF(A404&lt;&gt;"",VLOOKUP(D404,Abfrage!$F$2:$G$21,2,FALSE),"")</f>
        <v/>
      </c>
      <c r="L404" s="6" t="str">
        <f>IF(Belegerfassung!H412&lt;&gt;"",Belegerfassung!H412,"")</f>
        <v/>
      </c>
      <c r="M404" t="str">
        <f>IFERROR(IF(Belegerfassung!E412&lt;&gt;"",VLOOKUP(Belegerfassung!E412,Abfrage!$L$2:$M$15,2,),""),"")</f>
        <v/>
      </c>
      <c r="N404" t="str">
        <f t="shared" si="19"/>
        <v/>
      </c>
      <c r="O404" t="str">
        <f t="shared" si="20"/>
        <v/>
      </c>
      <c r="P404" t="str">
        <f>IF(Belegerfassung!G412&lt;&gt;"",CONCATENATE(Belegerfassung!G412,".pdf"),"")</f>
        <v/>
      </c>
    </row>
    <row r="405" spans="1:16">
      <c r="A405" t="str">
        <f>IF(Belegerfassung!C413&lt;&gt;"",0,"")</f>
        <v/>
      </c>
      <c r="B405" t="str">
        <f>IFERROR(VLOOKUP(Belegerfassung!I413,Konten!A:D,2,FALSE),"")</f>
        <v/>
      </c>
      <c r="C405" t="str">
        <f>IF(A405&lt;&gt;"",TEXT(Belegerfassung!C413,"TT.MM.JJJJ"),"")</f>
        <v/>
      </c>
      <c r="D405" t="str">
        <f>IFERROR(VLOOKUP(Belegerfassung!A413,Abfrage!$E$2:$F$20,2,FALSE),"")</f>
        <v/>
      </c>
      <c r="E405" t="str">
        <f>IF(A405&lt;&gt;"",Belegerfassung!B413,"")</f>
        <v/>
      </c>
      <c r="F405" t="str">
        <f>IF(Belegerfassung!L413="","",IF(Belegerfassung!L413&lt;&gt;"",IF(Belegerfassung!L413&lt;&gt;"",IF(Belegerfassung!J413&lt;&gt;0,VLOOKUP(Belegerfassung!L413,Abfrage!$A$2:$C$19,2,),VLOOKUP(Belegerfassung!L413,Abfrage!$A$2:$C$19,3,)),"")))</f>
        <v/>
      </c>
      <c r="G405" t="str">
        <f t="shared" si="18"/>
        <v/>
      </c>
      <c r="H405" s="31" t="str">
        <f>IF(A405&lt;&gt;"",-Belegerfassung!J413+Belegerfassung!K413,"")</f>
        <v/>
      </c>
      <c r="I405" s="49" t="str">
        <f>IFERROR(IF(H405&lt;&gt;"",Belegerfassung!L413*100,""),IF(OR(Belegerfassung!L413="Leistung EU - Erlöse",Belegerfassung!L413="Lieferungen EU-Erlöse",Belegerfassung!L413="EUST",Belegerfassung!L413="Bauleistungen 20%")=TRUE,"",MID(Belegerfassung!L413,4,2)))</f>
        <v/>
      </c>
      <c r="J405" s="6" t="str">
        <f>IF(A405&lt;&gt;"",LEFT(Belegerfassung!D413,40),"")</f>
        <v/>
      </c>
      <c r="K405" t="str">
        <f>IF(A405&lt;&gt;"",VLOOKUP(D405,Abfrage!$F$2:$G$21,2,FALSE),"")</f>
        <v/>
      </c>
      <c r="L405" s="6" t="str">
        <f>IF(Belegerfassung!H413&lt;&gt;"",Belegerfassung!H413,"")</f>
        <v/>
      </c>
      <c r="M405" t="str">
        <f>IFERROR(IF(Belegerfassung!E413&lt;&gt;"",VLOOKUP(Belegerfassung!E413,Abfrage!$L$2:$M$15,2,),""),"")</f>
        <v/>
      </c>
      <c r="N405" t="str">
        <f t="shared" si="19"/>
        <v/>
      </c>
      <c r="O405" t="str">
        <f t="shared" si="20"/>
        <v/>
      </c>
      <c r="P405" t="str">
        <f>IF(Belegerfassung!G413&lt;&gt;"",CONCATENATE(Belegerfassung!G413,".pdf"),"")</f>
        <v/>
      </c>
    </row>
    <row r="406" spans="1:16">
      <c r="A406" t="str">
        <f>IF(Belegerfassung!C414&lt;&gt;"",0,"")</f>
        <v/>
      </c>
      <c r="B406" t="str">
        <f>IFERROR(VLOOKUP(Belegerfassung!I414,Konten!A:D,2,FALSE),"")</f>
        <v/>
      </c>
      <c r="C406" t="str">
        <f>IF(A406&lt;&gt;"",TEXT(Belegerfassung!C414,"TT.MM.JJJJ"),"")</f>
        <v/>
      </c>
      <c r="D406" t="str">
        <f>IFERROR(VLOOKUP(Belegerfassung!A414,Abfrage!$E$2:$F$20,2,FALSE),"")</f>
        <v/>
      </c>
      <c r="E406" t="str">
        <f>IF(A406&lt;&gt;"",Belegerfassung!B414,"")</f>
        <v/>
      </c>
      <c r="F406" t="str">
        <f>IF(Belegerfassung!L414="","",IF(Belegerfassung!L414&lt;&gt;"",IF(Belegerfassung!L414&lt;&gt;"",IF(Belegerfassung!J414&lt;&gt;0,VLOOKUP(Belegerfassung!L414,Abfrage!$A$2:$C$19,2,),VLOOKUP(Belegerfassung!L414,Abfrage!$A$2:$C$19,3,)),"")))</f>
        <v/>
      </c>
      <c r="G406" t="str">
        <f t="shared" si="18"/>
        <v/>
      </c>
      <c r="H406" s="31" t="str">
        <f>IF(A406&lt;&gt;"",-Belegerfassung!J414+Belegerfassung!K414,"")</f>
        <v/>
      </c>
      <c r="I406" s="49" t="str">
        <f>IFERROR(IF(H406&lt;&gt;"",Belegerfassung!L414*100,""),IF(OR(Belegerfassung!L414="Leistung EU - Erlöse",Belegerfassung!L414="Lieferungen EU-Erlöse",Belegerfassung!L414="EUST",Belegerfassung!L414="Bauleistungen 20%")=TRUE,"",MID(Belegerfassung!L414,4,2)))</f>
        <v/>
      </c>
      <c r="J406" s="6" t="str">
        <f>IF(A406&lt;&gt;"",LEFT(Belegerfassung!D414,40),"")</f>
        <v/>
      </c>
      <c r="K406" t="str">
        <f>IF(A406&lt;&gt;"",VLOOKUP(D406,Abfrage!$F$2:$G$21,2,FALSE),"")</f>
        <v/>
      </c>
      <c r="L406" s="6" t="str">
        <f>IF(Belegerfassung!H414&lt;&gt;"",Belegerfassung!H414,"")</f>
        <v/>
      </c>
      <c r="M406" t="str">
        <f>IFERROR(IF(Belegerfassung!E414&lt;&gt;"",VLOOKUP(Belegerfassung!E414,Abfrage!$L$2:$M$15,2,),""),"")</f>
        <v/>
      </c>
      <c r="N406" t="str">
        <f t="shared" si="19"/>
        <v/>
      </c>
      <c r="O406" t="str">
        <f t="shared" si="20"/>
        <v/>
      </c>
      <c r="P406" t="str">
        <f>IF(Belegerfassung!G414&lt;&gt;"",CONCATENATE(Belegerfassung!G414,".pdf"),"")</f>
        <v/>
      </c>
    </row>
    <row r="407" spans="1:16">
      <c r="A407" t="str">
        <f>IF(Belegerfassung!C415&lt;&gt;"",0,"")</f>
        <v/>
      </c>
      <c r="B407" t="str">
        <f>IFERROR(VLOOKUP(Belegerfassung!I415,Konten!A:D,2,FALSE),"")</f>
        <v/>
      </c>
      <c r="C407" t="str">
        <f>IF(A407&lt;&gt;"",TEXT(Belegerfassung!C415,"TT.MM.JJJJ"),"")</f>
        <v/>
      </c>
      <c r="D407" t="str">
        <f>IFERROR(VLOOKUP(Belegerfassung!A415,Abfrage!$E$2:$F$20,2,FALSE),"")</f>
        <v/>
      </c>
      <c r="E407" t="str">
        <f>IF(A407&lt;&gt;"",Belegerfassung!B415,"")</f>
        <v/>
      </c>
      <c r="F407" t="str">
        <f>IF(Belegerfassung!L415="","",IF(Belegerfassung!L415&lt;&gt;"",IF(Belegerfassung!L415&lt;&gt;"",IF(Belegerfassung!J415&lt;&gt;0,VLOOKUP(Belegerfassung!L415,Abfrage!$A$2:$C$19,2,),VLOOKUP(Belegerfassung!L415,Abfrage!$A$2:$C$19,3,)),"")))</f>
        <v/>
      </c>
      <c r="G407" t="str">
        <f t="shared" si="18"/>
        <v/>
      </c>
      <c r="H407" s="31" t="str">
        <f>IF(A407&lt;&gt;"",-Belegerfassung!J415+Belegerfassung!K415,"")</f>
        <v/>
      </c>
      <c r="I407" s="49" t="str">
        <f>IFERROR(IF(H407&lt;&gt;"",Belegerfassung!L415*100,""),IF(OR(Belegerfassung!L415="Leistung EU - Erlöse",Belegerfassung!L415="Lieferungen EU-Erlöse",Belegerfassung!L415="EUST",Belegerfassung!L415="Bauleistungen 20%")=TRUE,"",MID(Belegerfassung!L415,4,2)))</f>
        <v/>
      </c>
      <c r="J407" s="6" t="str">
        <f>IF(A407&lt;&gt;"",LEFT(Belegerfassung!D415,40),"")</f>
        <v/>
      </c>
      <c r="K407" t="str">
        <f>IF(A407&lt;&gt;"",VLOOKUP(D407,Abfrage!$F$2:$G$21,2,FALSE),"")</f>
        <v/>
      </c>
      <c r="L407" s="6" t="str">
        <f>IF(Belegerfassung!H415&lt;&gt;"",Belegerfassung!H415,"")</f>
        <v/>
      </c>
      <c r="M407" t="str">
        <f>IFERROR(IF(Belegerfassung!E415&lt;&gt;"",VLOOKUP(Belegerfassung!E415,Abfrage!$L$2:$M$15,2,),""),"")</f>
        <v/>
      </c>
      <c r="N407" t="str">
        <f t="shared" si="19"/>
        <v/>
      </c>
      <c r="O407" t="str">
        <f t="shared" si="20"/>
        <v/>
      </c>
      <c r="P407" t="str">
        <f>IF(Belegerfassung!G415&lt;&gt;"",CONCATENATE(Belegerfassung!G415,".pdf"),"")</f>
        <v/>
      </c>
    </row>
    <row r="408" spans="1:16">
      <c r="A408" t="str">
        <f>IF(Belegerfassung!C416&lt;&gt;"",0,"")</f>
        <v/>
      </c>
      <c r="B408" t="str">
        <f>IFERROR(VLOOKUP(Belegerfassung!I416,Konten!A:D,2,FALSE),"")</f>
        <v/>
      </c>
      <c r="C408" t="str">
        <f>IF(A408&lt;&gt;"",TEXT(Belegerfassung!C416,"TT.MM.JJJJ"),"")</f>
        <v/>
      </c>
      <c r="D408" t="str">
        <f>IFERROR(VLOOKUP(Belegerfassung!A416,Abfrage!$E$2:$F$20,2,FALSE),"")</f>
        <v/>
      </c>
      <c r="E408" t="str">
        <f>IF(A408&lt;&gt;"",Belegerfassung!B416,"")</f>
        <v/>
      </c>
      <c r="F408" t="str">
        <f>IF(Belegerfassung!L416="","",IF(Belegerfassung!L416&lt;&gt;"",IF(Belegerfassung!L416&lt;&gt;"",IF(Belegerfassung!J416&lt;&gt;0,VLOOKUP(Belegerfassung!L416,Abfrage!$A$2:$C$19,2,),VLOOKUP(Belegerfassung!L416,Abfrage!$A$2:$C$19,3,)),"")))</f>
        <v/>
      </c>
      <c r="G408" t="str">
        <f t="shared" si="18"/>
        <v/>
      </c>
      <c r="H408" s="31" t="str">
        <f>IF(A408&lt;&gt;"",-Belegerfassung!J416+Belegerfassung!K416,"")</f>
        <v/>
      </c>
      <c r="I408" s="49" t="str">
        <f>IFERROR(IF(H408&lt;&gt;"",Belegerfassung!L416*100,""),IF(OR(Belegerfassung!L416="Leistung EU - Erlöse",Belegerfassung!L416="Lieferungen EU-Erlöse",Belegerfassung!L416="EUST",Belegerfassung!L416="Bauleistungen 20%")=TRUE,"",MID(Belegerfassung!L416,4,2)))</f>
        <v/>
      </c>
      <c r="J408" s="6" t="str">
        <f>IF(A408&lt;&gt;"",LEFT(Belegerfassung!D416,40),"")</f>
        <v/>
      </c>
      <c r="K408" t="str">
        <f>IF(A408&lt;&gt;"",VLOOKUP(D408,Abfrage!$F$2:$G$21,2,FALSE),"")</f>
        <v/>
      </c>
      <c r="L408" s="6" t="str">
        <f>IF(Belegerfassung!H416&lt;&gt;"",Belegerfassung!H416,"")</f>
        <v/>
      </c>
      <c r="M408" t="str">
        <f>IFERROR(IF(Belegerfassung!E416&lt;&gt;"",VLOOKUP(Belegerfassung!E416,Abfrage!$L$2:$M$15,2,),""),"")</f>
        <v/>
      </c>
      <c r="N408" t="str">
        <f t="shared" si="19"/>
        <v/>
      </c>
      <c r="O408" t="str">
        <f t="shared" si="20"/>
        <v/>
      </c>
      <c r="P408" t="str">
        <f>IF(Belegerfassung!G416&lt;&gt;"",CONCATENATE(Belegerfassung!G416,".pdf"),"")</f>
        <v/>
      </c>
    </row>
    <row r="409" spans="1:16">
      <c r="A409" t="str">
        <f>IF(Belegerfassung!C417&lt;&gt;"",0,"")</f>
        <v/>
      </c>
      <c r="B409" t="str">
        <f>IFERROR(VLOOKUP(Belegerfassung!I417,Konten!A:D,2,FALSE),"")</f>
        <v/>
      </c>
      <c r="C409" t="str">
        <f>IF(A409&lt;&gt;"",TEXT(Belegerfassung!C417,"TT.MM.JJJJ"),"")</f>
        <v/>
      </c>
      <c r="D409" t="str">
        <f>IFERROR(VLOOKUP(Belegerfassung!A417,Abfrage!$E$2:$F$20,2,FALSE),"")</f>
        <v/>
      </c>
      <c r="E409" t="str">
        <f>IF(A409&lt;&gt;"",Belegerfassung!B417,"")</f>
        <v/>
      </c>
      <c r="F409" t="str">
        <f>IF(Belegerfassung!L417="","",IF(Belegerfassung!L417&lt;&gt;"",IF(Belegerfassung!L417&lt;&gt;"",IF(Belegerfassung!J417&lt;&gt;0,VLOOKUP(Belegerfassung!L417,Abfrage!$A$2:$C$19,2,),VLOOKUP(Belegerfassung!L417,Abfrage!$A$2:$C$19,3,)),"")))</f>
        <v/>
      </c>
      <c r="G409" t="str">
        <f t="shared" si="18"/>
        <v/>
      </c>
      <c r="H409" s="31" t="str">
        <f>IF(A409&lt;&gt;"",-Belegerfassung!J417+Belegerfassung!K417,"")</f>
        <v/>
      </c>
      <c r="I409" s="49" t="str">
        <f>IFERROR(IF(H409&lt;&gt;"",Belegerfassung!L417*100,""),IF(OR(Belegerfassung!L417="Leistung EU - Erlöse",Belegerfassung!L417="Lieferungen EU-Erlöse",Belegerfassung!L417="EUST",Belegerfassung!L417="Bauleistungen 20%")=TRUE,"",MID(Belegerfassung!L417,4,2)))</f>
        <v/>
      </c>
      <c r="J409" s="6" t="str">
        <f>IF(A409&lt;&gt;"",LEFT(Belegerfassung!D417,40),"")</f>
        <v/>
      </c>
      <c r="K409" t="str">
        <f>IF(A409&lt;&gt;"",VLOOKUP(D409,Abfrage!$F$2:$G$21,2,FALSE),"")</f>
        <v/>
      </c>
      <c r="L409" s="6" t="str">
        <f>IF(Belegerfassung!H417&lt;&gt;"",Belegerfassung!H417,"")</f>
        <v/>
      </c>
      <c r="M409" t="str">
        <f>IFERROR(IF(Belegerfassung!E417&lt;&gt;"",VLOOKUP(Belegerfassung!E417,Abfrage!$L$2:$M$15,2,),""),"")</f>
        <v/>
      </c>
      <c r="N409" t="str">
        <f t="shared" si="19"/>
        <v/>
      </c>
      <c r="O409" t="str">
        <f t="shared" si="20"/>
        <v/>
      </c>
      <c r="P409" t="str">
        <f>IF(Belegerfassung!G417&lt;&gt;"",CONCATENATE(Belegerfassung!G417,".pdf"),"")</f>
        <v/>
      </c>
    </row>
    <row r="410" spans="1:16">
      <c r="A410" t="str">
        <f>IF(Belegerfassung!C418&lt;&gt;"",0,"")</f>
        <v/>
      </c>
      <c r="B410" t="str">
        <f>IFERROR(VLOOKUP(Belegerfassung!I418,Konten!A:D,2,FALSE),"")</f>
        <v/>
      </c>
      <c r="C410" t="str">
        <f>IF(A410&lt;&gt;"",TEXT(Belegerfassung!C418,"TT.MM.JJJJ"),"")</f>
        <v/>
      </c>
      <c r="D410" t="str">
        <f>IFERROR(VLOOKUP(Belegerfassung!A418,Abfrage!$E$2:$F$20,2,FALSE),"")</f>
        <v/>
      </c>
      <c r="E410" t="str">
        <f>IF(A410&lt;&gt;"",Belegerfassung!B418,"")</f>
        <v/>
      </c>
      <c r="F410" t="str">
        <f>IF(Belegerfassung!L418="","",IF(Belegerfassung!L418&lt;&gt;"",IF(Belegerfassung!L418&lt;&gt;"",IF(Belegerfassung!J418&lt;&gt;0,VLOOKUP(Belegerfassung!L418,Abfrage!$A$2:$C$19,2,),VLOOKUP(Belegerfassung!L418,Abfrage!$A$2:$C$19,3,)),"")))</f>
        <v/>
      </c>
      <c r="G410" t="str">
        <f t="shared" si="18"/>
        <v/>
      </c>
      <c r="H410" s="31" t="str">
        <f>IF(A410&lt;&gt;"",-Belegerfassung!J418+Belegerfassung!K418,"")</f>
        <v/>
      </c>
      <c r="I410" s="49" t="str">
        <f>IFERROR(IF(H410&lt;&gt;"",Belegerfassung!L418*100,""),IF(OR(Belegerfassung!L418="Leistung EU - Erlöse",Belegerfassung!L418="Lieferungen EU-Erlöse",Belegerfassung!L418="EUST",Belegerfassung!L418="Bauleistungen 20%")=TRUE,"",MID(Belegerfassung!L418,4,2)))</f>
        <v/>
      </c>
      <c r="J410" s="6" t="str">
        <f>IF(A410&lt;&gt;"",LEFT(Belegerfassung!D418,40),"")</f>
        <v/>
      </c>
      <c r="K410" t="str">
        <f>IF(A410&lt;&gt;"",VLOOKUP(D410,Abfrage!$F$2:$G$21,2,FALSE),"")</f>
        <v/>
      </c>
      <c r="L410" s="6" t="str">
        <f>IF(Belegerfassung!H418&lt;&gt;"",Belegerfassung!H418,"")</f>
        <v/>
      </c>
      <c r="M410" t="str">
        <f>IFERROR(IF(Belegerfassung!E418&lt;&gt;"",VLOOKUP(Belegerfassung!E418,Abfrage!$L$2:$M$15,2,),""),"")</f>
        <v/>
      </c>
      <c r="N410" t="str">
        <f t="shared" si="19"/>
        <v/>
      </c>
      <c r="O410" t="str">
        <f t="shared" si="20"/>
        <v/>
      </c>
      <c r="P410" t="str">
        <f>IF(Belegerfassung!G418&lt;&gt;"",CONCATENATE(Belegerfassung!G418,".pdf"),"")</f>
        <v/>
      </c>
    </row>
    <row r="411" spans="1:16">
      <c r="A411" t="str">
        <f>IF(Belegerfassung!C419&lt;&gt;"",0,"")</f>
        <v/>
      </c>
      <c r="B411" t="str">
        <f>IFERROR(VLOOKUP(Belegerfassung!I419,Konten!A:D,2,FALSE),"")</f>
        <v/>
      </c>
      <c r="C411" t="str">
        <f>IF(A411&lt;&gt;"",TEXT(Belegerfassung!C419,"TT.MM.JJJJ"),"")</f>
        <v/>
      </c>
      <c r="D411" t="str">
        <f>IFERROR(VLOOKUP(Belegerfassung!A419,Abfrage!$E$2:$F$20,2,FALSE),"")</f>
        <v/>
      </c>
      <c r="E411" t="str">
        <f>IF(A411&lt;&gt;"",Belegerfassung!B419,"")</f>
        <v/>
      </c>
      <c r="F411" t="str">
        <f>IF(Belegerfassung!L419="","",IF(Belegerfassung!L419&lt;&gt;"",IF(Belegerfassung!L419&lt;&gt;"",IF(Belegerfassung!J419&lt;&gt;0,VLOOKUP(Belegerfassung!L419,Abfrage!$A$2:$C$19,2,),VLOOKUP(Belegerfassung!L419,Abfrage!$A$2:$C$19,3,)),"")))</f>
        <v/>
      </c>
      <c r="G411" t="str">
        <f t="shared" si="18"/>
        <v/>
      </c>
      <c r="H411" s="31" t="str">
        <f>IF(A411&lt;&gt;"",-Belegerfassung!J419+Belegerfassung!K419,"")</f>
        <v/>
      </c>
      <c r="I411" s="49" t="str">
        <f>IFERROR(IF(H411&lt;&gt;"",Belegerfassung!L419*100,""),IF(OR(Belegerfassung!L419="Leistung EU - Erlöse",Belegerfassung!L419="Lieferungen EU-Erlöse",Belegerfassung!L419="EUST",Belegerfassung!L419="Bauleistungen 20%")=TRUE,"",MID(Belegerfassung!L419,4,2)))</f>
        <v/>
      </c>
      <c r="J411" s="6" t="str">
        <f>IF(A411&lt;&gt;"",LEFT(Belegerfassung!D419,40),"")</f>
        <v/>
      </c>
      <c r="K411" t="str">
        <f>IF(A411&lt;&gt;"",VLOOKUP(D411,Abfrage!$F$2:$G$21,2,FALSE),"")</f>
        <v/>
      </c>
      <c r="L411" s="6" t="str">
        <f>IF(Belegerfassung!H419&lt;&gt;"",Belegerfassung!H419,"")</f>
        <v/>
      </c>
      <c r="M411" t="str">
        <f>IFERROR(IF(Belegerfassung!E419&lt;&gt;"",VLOOKUP(Belegerfassung!E419,Abfrage!$L$2:$M$15,2,),""),"")</f>
        <v/>
      </c>
      <c r="N411" t="str">
        <f t="shared" si="19"/>
        <v/>
      </c>
      <c r="O411" t="str">
        <f t="shared" si="20"/>
        <v/>
      </c>
      <c r="P411" t="str">
        <f>IF(Belegerfassung!G419&lt;&gt;"",CONCATENATE(Belegerfassung!G419,".pdf"),"")</f>
        <v/>
      </c>
    </row>
    <row r="412" spans="1:16">
      <c r="A412" t="str">
        <f>IF(Belegerfassung!C420&lt;&gt;"",0,"")</f>
        <v/>
      </c>
      <c r="B412" t="str">
        <f>IFERROR(VLOOKUP(Belegerfassung!I420,Konten!A:D,2,FALSE),"")</f>
        <v/>
      </c>
      <c r="C412" t="str">
        <f>IF(A412&lt;&gt;"",TEXT(Belegerfassung!C420,"TT.MM.JJJJ"),"")</f>
        <v/>
      </c>
      <c r="D412" t="str">
        <f>IFERROR(VLOOKUP(Belegerfassung!A420,Abfrage!$E$2:$F$20,2,FALSE),"")</f>
        <v/>
      </c>
      <c r="E412" t="str">
        <f>IF(A412&lt;&gt;"",Belegerfassung!B420,"")</f>
        <v/>
      </c>
      <c r="F412" t="str">
        <f>IF(Belegerfassung!L420="","",IF(Belegerfassung!L420&lt;&gt;"",IF(Belegerfassung!L420&lt;&gt;"",IF(Belegerfassung!J420&lt;&gt;0,VLOOKUP(Belegerfassung!L420,Abfrage!$A$2:$C$19,2,),VLOOKUP(Belegerfassung!L420,Abfrage!$A$2:$C$19,3,)),"")))</f>
        <v/>
      </c>
      <c r="G412" t="str">
        <f t="shared" si="18"/>
        <v/>
      </c>
      <c r="H412" s="31" t="str">
        <f>IF(A412&lt;&gt;"",-Belegerfassung!J420+Belegerfassung!K420,"")</f>
        <v/>
      </c>
      <c r="I412" s="49" t="str">
        <f>IFERROR(IF(H412&lt;&gt;"",Belegerfassung!L420*100,""),IF(OR(Belegerfassung!L420="Leistung EU - Erlöse",Belegerfassung!L420="Lieferungen EU-Erlöse",Belegerfassung!L420="EUST",Belegerfassung!L420="Bauleistungen 20%")=TRUE,"",MID(Belegerfassung!L420,4,2)))</f>
        <v/>
      </c>
      <c r="J412" s="6" t="str">
        <f>IF(A412&lt;&gt;"",LEFT(Belegerfassung!D420,40),"")</f>
        <v/>
      </c>
      <c r="K412" t="str">
        <f>IF(A412&lt;&gt;"",VLOOKUP(D412,Abfrage!$F$2:$G$21,2,FALSE),"")</f>
        <v/>
      </c>
      <c r="L412" s="6" t="str">
        <f>IF(Belegerfassung!H420&lt;&gt;"",Belegerfassung!H420,"")</f>
        <v/>
      </c>
      <c r="M412" t="str">
        <f>IFERROR(IF(Belegerfassung!E420&lt;&gt;"",VLOOKUP(Belegerfassung!E420,Abfrage!$L$2:$M$15,2,),""),"")</f>
        <v/>
      </c>
      <c r="N412" t="str">
        <f t="shared" si="19"/>
        <v/>
      </c>
      <c r="O412" t="str">
        <f t="shared" si="20"/>
        <v/>
      </c>
      <c r="P412" t="str">
        <f>IF(Belegerfassung!G420&lt;&gt;"",CONCATENATE(Belegerfassung!G420,".pdf"),"")</f>
        <v/>
      </c>
    </row>
    <row r="413" spans="1:16">
      <c r="A413" t="str">
        <f>IF(Belegerfassung!C421&lt;&gt;"",0,"")</f>
        <v/>
      </c>
      <c r="B413" t="str">
        <f>IFERROR(VLOOKUP(Belegerfassung!I421,Konten!A:D,2,FALSE),"")</f>
        <v/>
      </c>
      <c r="C413" t="str">
        <f>IF(A413&lt;&gt;"",TEXT(Belegerfassung!C421,"TT.MM.JJJJ"),"")</f>
        <v/>
      </c>
      <c r="D413" t="str">
        <f>IFERROR(VLOOKUP(Belegerfassung!A421,Abfrage!$E$2:$F$20,2,FALSE),"")</f>
        <v/>
      </c>
      <c r="E413" t="str">
        <f>IF(A413&lt;&gt;"",Belegerfassung!B421,"")</f>
        <v/>
      </c>
      <c r="F413" t="str">
        <f>IF(Belegerfassung!L421="","",IF(Belegerfassung!L421&lt;&gt;"",IF(Belegerfassung!L421&lt;&gt;"",IF(Belegerfassung!J421&lt;&gt;0,VLOOKUP(Belegerfassung!L421,Abfrage!$A$2:$C$19,2,),VLOOKUP(Belegerfassung!L421,Abfrage!$A$2:$C$19,3,)),"")))</f>
        <v/>
      </c>
      <c r="G413" t="str">
        <f t="shared" si="18"/>
        <v/>
      </c>
      <c r="H413" s="31" t="str">
        <f>IF(A413&lt;&gt;"",-Belegerfassung!J421+Belegerfassung!K421,"")</f>
        <v/>
      </c>
      <c r="I413" s="49" t="str">
        <f>IFERROR(IF(H413&lt;&gt;"",Belegerfassung!L421*100,""),IF(OR(Belegerfassung!L421="Leistung EU - Erlöse",Belegerfassung!L421="Lieferungen EU-Erlöse",Belegerfassung!L421="EUST",Belegerfassung!L421="Bauleistungen 20%")=TRUE,"",MID(Belegerfassung!L421,4,2)))</f>
        <v/>
      </c>
      <c r="J413" s="6" t="str">
        <f>IF(A413&lt;&gt;"",LEFT(Belegerfassung!D421,40),"")</f>
        <v/>
      </c>
      <c r="K413" t="str">
        <f>IF(A413&lt;&gt;"",VLOOKUP(D413,Abfrage!$F$2:$G$21,2,FALSE),"")</f>
        <v/>
      </c>
      <c r="L413" s="6" t="str">
        <f>IF(Belegerfassung!H421&lt;&gt;"",Belegerfassung!H421,"")</f>
        <v/>
      </c>
      <c r="M413" t="str">
        <f>IFERROR(IF(Belegerfassung!E421&lt;&gt;"",VLOOKUP(Belegerfassung!E421,Abfrage!$L$2:$M$15,2,),""),"")</f>
        <v/>
      </c>
      <c r="N413" t="str">
        <f t="shared" si="19"/>
        <v/>
      </c>
      <c r="O413" t="str">
        <f t="shared" si="20"/>
        <v/>
      </c>
      <c r="P413" t="str">
        <f>IF(Belegerfassung!G421&lt;&gt;"",CONCATENATE(Belegerfassung!G421,".pdf"),"")</f>
        <v/>
      </c>
    </row>
    <row r="414" spans="1:16">
      <c r="A414" t="str">
        <f>IF(Belegerfassung!C422&lt;&gt;"",0,"")</f>
        <v/>
      </c>
      <c r="B414" t="str">
        <f>IFERROR(VLOOKUP(Belegerfassung!I422,Konten!A:D,2,FALSE),"")</f>
        <v/>
      </c>
      <c r="C414" t="str">
        <f>IF(A414&lt;&gt;"",TEXT(Belegerfassung!C422,"TT.MM.JJJJ"),"")</f>
        <v/>
      </c>
      <c r="D414" t="str">
        <f>IFERROR(VLOOKUP(Belegerfassung!A422,Abfrage!$E$2:$F$20,2,FALSE),"")</f>
        <v/>
      </c>
      <c r="E414" t="str">
        <f>IF(A414&lt;&gt;"",Belegerfassung!B422,"")</f>
        <v/>
      </c>
      <c r="F414" t="str">
        <f>IF(Belegerfassung!L422="","",IF(Belegerfassung!L422&lt;&gt;"",IF(Belegerfassung!L422&lt;&gt;"",IF(Belegerfassung!J422&lt;&gt;0,VLOOKUP(Belegerfassung!L422,Abfrage!$A$2:$C$19,2,),VLOOKUP(Belegerfassung!L422,Abfrage!$A$2:$C$19,3,)),"")))</f>
        <v/>
      </c>
      <c r="G414" t="str">
        <f t="shared" si="18"/>
        <v/>
      </c>
      <c r="H414" s="31" t="str">
        <f>IF(A414&lt;&gt;"",-Belegerfassung!J422+Belegerfassung!K422,"")</f>
        <v/>
      </c>
      <c r="I414" s="49" t="str">
        <f>IFERROR(IF(H414&lt;&gt;"",Belegerfassung!L422*100,""),IF(OR(Belegerfassung!L422="Leistung EU - Erlöse",Belegerfassung!L422="Lieferungen EU-Erlöse",Belegerfassung!L422="EUST",Belegerfassung!L422="Bauleistungen 20%")=TRUE,"",MID(Belegerfassung!L422,4,2)))</f>
        <v/>
      </c>
      <c r="J414" s="6" t="str">
        <f>IF(A414&lt;&gt;"",LEFT(Belegerfassung!D422,40),"")</f>
        <v/>
      </c>
      <c r="K414" t="str">
        <f>IF(A414&lt;&gt;"",VLOOKUP(D414,Abfrage!$F$2:$G$21,2,FALSE),"")</f>
        <v/>
      </c>
      <c r="L414" s="6" t="str">
        <f>IF(Belegerfassung!H422&lt;&gt;"",Belegerfassung!H422,"")</f>
        <v/>
      </c>
      <c r="M414" t="str">
        <f>IFERROR(IF(Belegerfassung!E422&lt;&gt;"",VLOOKUP(Belegerfassung!E422,Abfrage!$L$2:$M$15,2,),""),"")</f>
        <v/>
      </c>
      <c r="N414" t="str">
        <f t="shared" si="19"/>
        <v/>
      </c>
      <c r="O414" t="str">
        <f t="shared" si="20"/>
        <v/>
      </c>
      <c r="P414" t="str">
        <f>IF(Belegerfassung!G422&lt;&gt;"",CONCATENATE(Belegerfassung!G422,".pdf"),"")</f>
        <v/>
      </c>
    </row>
    <row r="415" spans="1:16">
      <c r="A415" t="str">
        <f>IF(Belegerfassung!C423&lt;&gt;"",0,"")</f>
        <v/>
      </c>
      <c r="B415" t="str">
        <f>IFERROR(VLOOKUP(Belegerfassung!I423,Konten!A:D,2,FALSE),"")</f>
        <v/>
      </c>
      <c r="C415" t="str">
        <f>IF(A415&lt;&gt;"",TEXT(Belegerfassung!C423,"TT.MM.JJJJ"),"")</f>
        <v/>
      </c>
      <c r="D415" t="str">
        <f>IFERROR(VLOOKUP(Belegerfassung!A423,Abfrage!$E$2:$F$20,2,FALSE),"")</f>
        <v/>
      </c>
      <c r="E415" t="str">
        <f>IF(A415&lt;&gt;"",Belegerfassung!B423,"")</f>
        <v/>
      </c>
      <c r="F415" t="str">
        <f>IF(Belegerfassung!L423="","",IF(Belegerfassung!L423&lt;&gt;"",IF(Belegerfassung!L423&lt;&gt;"",IF(Belegerfassung!J423&lt;&gt;0,VLOOKUP(Belegerfassung!L423,Abfrage!$A$2:$C$19,2,),VLOOKUP(Belegerfassung!L423,Abfrage!$A$2:$C$19,3,)),"")))</f>
        <v/>
      </c>
      <c r="G415" t="str">
        <f t="shared" si="18"/>
        <v/>
      </c>
      <c r="H415" s="31" t="str">
        <f>IF(A415&lt;&gt;"",-Belegerfassung!J423+Belegerfassung!K423,"")</f>
        <v/>
      </c>
      <c r="I415" s="49" t="str">
        <f>IFERROR(IF(H415&lt;&gt;"",Belegerfassung!L423*100,""),IF(OR(Belegerfassung!L423="Leistung EU - Erlöse",Belegerfassung!L423="Lieferungen EU-Erlöse",Belegerfassung!L423="EUST",Belegerfassung!L423="Bauleistungen 20%")=TRUE,"",MID(Belegerfassung!L423,4,2)))</f>
        <v/>
      </c>
      <c r="J415" s="6" t="str">
        <f>IF(A415&lt;&gt;"",LEFT(Belegerfassung!D423,40),"")</f>
        <v/>
      </c>
      <c r="K415" t="str">
        <f>IF(A415&lt;&gt;"",VLOOKUP(D415,Abfrage!$F$2:$G$21,2,FALSE),"")</f>
        <v/>
      </c>
      <c r="L415" s="6" t="str">
        <f>IF(Belegerfassung!H423&lt;&gt;"",Belegerfassung!H423,"")</f>
        <v/>
      </c>
      <c r="M415" t="str">
        <f>IFERROR(IF(Belegerfassung!E423&lt;&gt;"",VLOOKUP(Belegerfassung!E423,Abfrage!$L$2:$M$15,2,),""),"")</f>
        <v/>
      </c>
      <c r="N415" t="str">
        <f t="shared" si="19"/>
        <v/>
      </c>
      <c r="O415" t="str">
        <f t="shared" si="20"/>
        <v/>
      </c>
      <c r="P415" t="str">
        <f>IF(Belegerfassung!G423&lt;&gt;"",CONCATENATE(Belegerfassung!G423,".pdf"),"")</f>
        <v/>
      </c>
    </row>
    <row r="416" spans="1:16">
      <c r="A416" t="str">
        <f>IF(Belegerfassung!C424&lt;&gt;"",0,"")</f>
        <v/>
      </c>
      <c r="B416" t="str">
        <f>IFERROR(VLOOKUP(Belegerfassung!I424,Konten!A:D,2,FALSE),"")</f>
        <v/>
      </c>
      <c r="C416" t="str">
        <f>IF(A416&lt;&gt;"",TEXT(Belegerfassung!C424,"TT.MM.JJJJ"),"")</f>
        <v/>
      </c>
      <c r="D416" t="str">
        <f>IFERROR(VLOOKUP(Belegerfassung!A424,Abfrage!$E$2:$F$20,2,FALSE),"")</f>
        <v/>
      </c>
      <c r="E416" t="str">
        <f>IF(A416&lt;&gt;"",Belegerfassung!B424,"")</f>
        <v/>
      </c>
      <c r="F416" t="str">
        <f>IF(Belegerfassung!L424="","",IF(Belegerfassung!L424&lt;&gt;"",IF(Belegerfassung!L424&lt;&gt;"",IF(Belegerfassung!J424&lt;&gt;0,VLOOKUP(Belegerfassung!L424,Abfrage!$A$2:$C$19,2,),VLOOKUP(Belegerfassung!L424,Abfrage!$A$2:$C$19,3,)),"")))</f>
        <v/>
      </c>
      <c r="G416" t="str">
        <f t="shared" si="18"/>
        <v/>
      </c>
      <c r="H416" s="31" t="str">
        <f>IF(A416&lt;&gt;"",-Belegerfassung!J424+Belegerfassung!K424,"")</f>
        <v/>
      </c>
      <c r="I416" s="49" t="str">
        <f>IFERROR(IF(H416&lt;&gt;"",Belegerfassung!L424*100,""),IF(OR(Belegerfassung!L424="Leistung EU - Erlöse",Belegerfassung!L424="Lieferungen EU-Erlöse",Belegerfassung!L424="EUST",Belegerfassung!L424="Bauleistungen 20%")=TRUE,"",MID(Belegerfassung!L424,4,2)))</f>
        <v/>
      </c>
      <c r="J416" s="6" t="str">
        <f>IF(A416&lt;&gt;"",LEFT(Belegerfassung!D424,40),"")</f>
        <v/>
      </c>
      <c r="K416" t="str">
        <f>IF(A416&lt;&gt;"",VLOOKUP(D416,Abfrage!$F$2:$G$21,2,FALSE),"")</f>
        <v/>
      </c>
      <c r="L416" s="6" t="str">
        <f>IF(Belegerfassung!H424&lt;&gt;"",Belegerfassung!H424,"")</f>
        <v/>
      </c>
      <c r="M416" t="str">
        <f>IFERROR(IF(Belegerfassung!E424&lt;&gt;"",VLOOKUP(Belegerfassung!E424,Abfrage!$L$2:$M$15,2,),""),"")</f>
        <v/>
      </c>
      <c r="N416" t="str">
        <f t="shared" si="19"/>
        <v/>
      </c>
      <c r="O416" t="str">
        <f t="shared" si="20"/>
        <v/>
      </c>
      <c r="P416" t="str">
        <f>IF(Belegerfassung!G424&lt;&gt;"",CONCATENATE(Belegerfassung!G424,".pdf"),"")</f>
        <v/>
      </c>
    </row>
    <row r="417" spans="1:16">
      <c r="A417" t="str">
        <f>IF(Belegerfassung!C425&lt;&gt;"",0,"")</f>
        <v/>
      </c>
      <c r="B417" t="str">
        <f>IFERROR(VLOOKUP(Belegerfassung!I425,Konten!A:D,2,FALSE),"")</f>
        <v/>
      </c>
      <c r="C417" t="str">
        <f>IF(A417&lt;&gt;"",TEXT(Belegerfassung!C425,"TT.MM.JJJJ"),"")</f>
        <v/>
      </c>
      <c r="D417" t="str">
        <f>IFERROR(VLOOKUP(Belegerfassung!A425,Abfrage!$E$2:$F$20,2,FALSE),"")</f>
        <v/>
      </c>
      <c r="E417" t="str">
        <f>IF(A417&lt;&gt;"",Belegerfassung!B425,"")</f>
        <v/>
      </c>
      <c r="F417" t="str">
        <f>IF(Belegerfassung!L425="","",IF(Belegerfassung!L425&lt;&gt;"",IF(Belegerfassung!L425&lt;&gt;"",IF(Belegerfassung!J425&lt;&gt;0,VLOOKUP(Belegerfassung!L425,Abfrage!$A$2:$C$19,2,),VLOOKUP(Belegerfassung!L425,Abfrage!$A$2:$C$19,3,)),"")))</f>
        <v/>
      </c>
      <c r="G417" t="str">
        <f t="shared" si="18"/>
        <v/>
      </c>
      <c r="H417" s="31" t="str">
        <f>IF(A417&lt;&gt;"",-Belegerfassung!J425+Belegerfassung!K425,"")</f>
        <v/>
      </c>
      <c r="I417" s="49" t="str">
        <f>IFERROR(IF(H417&lt;&gt;"",Belegerfassung!L425*100,""),IF(OR(Belegerfassung!L425="Leistung EU - Erlöse",Belegerfassung!L425="Lieferungen EU-Erlöse",Belegerfassung!L425="EUST",Belegerfassung!L425="Bauleistungen 20%")=TRUE,"",MID(Belegerfassung!L425,4,2)))</f>
        <v/>
      </c>
      <c r="J417" s="6" t="str">
        <f>IF(A417&lt;&gt;"",LEFT(Belegerfassung!D425,40),"")</f>
        <v/>
      </c>
      <c r="K417" t="str">
        <f>IF(A417&lt;&gt;"",VLOOKUP(D417,Abfrage!$F$2:$G$21,2,FALSE),"")</f>
        <v/>
      </c>
      <c r="L417" s="6" t="str">
        <f>IF(Belegerfassung!H425&lt;&gt;"",Belegerfassung!H425,"")</f>
        <v/>
      </c>
      <c r="M417" t="str">
        <f>IFERROR(IF(Belegerfassung!E425&lt;&gt;"",VLOOKUP(Belegerfassung!E425,Abfrage!$L$2:$M$15,2,),""),"")</f>
        <v/>
      </c>
      <c r="N417" t="str">
        <f t="shared" si="19"/>
        <v/>
      </c>
      <c r="O417" t="str">
        <f t="shared" si="20"/>
        <v/>
      </c>
      <c r="P417" t="str">
        <f>IF(Belegerfassung!G425&lt;&gt;"",CONCATENATE(Belegerfassung!G425,".pdf"),"")</f>
        <v/>
      </c>
    </row>
    <row r="418" spans="1:16">
      <c r="A418" t="str">
        <f>IF(Belegerfassung!C426&lt;&gt;"",0,"")</f>
        <v/>
      </c>
      <c r="B418" t="str">
        <f>IFERROR(VLOOKUP(Belegerfassung!I426,Konten!A:D,2,FALSE),"")</f>
        <v/>
      </c>
      <c r="C418" t="str">
        <f>IF(A418&lt;&gt;"",TEXT(Belegerfassung!C426,"TT.MM.JJJJ"),"")</f>
        <v/>
      </c>
      <c r="D418" t="str">
        <f>IFERROR(VLOOKUP(Belegerfassung!A426,Abfrage!$E$2:$F$20,2,FALSE),"")</f>
        <v/>
      </c>
      <c r="E418" t="str">
        <f>IF(A418&lt;&gt;"",Belegerfassung!B426,"")</f>
        <v/>
      </c>
      <c r="F418" t="str">
        <f>IF(Belegerfassung!L426="","",IF(Belegerfassung!L426&lt;&gt;"",IF(Belegerfassung!L426&lt;&gt;"",IF(Belegerfassung!J426&lt;&gt;0,VLOOKUP(Belegerfassung!L426,Abfrage!$A$2:$C$19,2,),VLOOKUP(Belegerfassung!L426,Abfrage!$A$2:$C$19,3,)),"")))</f>
        <v/>
      </c>
      <c r="G418" t="str">
        <f t="shared" si="18"/>
        <v/>
      </c>
      <c r="H418" s="31" t="str">
        <f>IF(A418&lt;&gt;"",-Belegerfassung!J426+Belegerfassung!K426,"")</f>
        <v/>
      </c>
      <c r="I418" s="49" t="str">
        <f>IFERROR(IF(H418&lt;&gt;"",Belegerfassung!L426*100,""),IF(OR(Belegerfassung!L426="Leistung EU - Erlöse",Belegerfassung!L426="Lieferungen EU-Erlöse",Belegerfassung!L426="EUST",Belegerfassung!L426="Bauleistungen 20%")=TRUE,"",MID(Belegerfassung!L426,4,2)))</f>
        <v/>
      </c>
      <c r="J418" s="6" t="str">
        <f>IF(A418&lt;&gt;"",LEFT(Belegerfassung!D426,40),"")</f>
        <v/>
      </c>
      <c r="K418" t="str">
        <f>IF(A418&lt;&gt;"",VLOOKUP(D418,Abfrage!$F$2:$G$21,2,FALSE),"")</f>
        <v/>
      </c>
      <c r="L418" s="6" t="str">
        <f>IF(Belegerfassung!H426&lt;&gt;"",Belegerfassung!H426,"")</f>
        <v/>
      </c>
      <c r="M418" t="str">
        <f>IFERROR(IF(Belegerfassung!E426&lt;&gt;"",VLOOKUP(Belegerfassung!E426,Abfrage!$L$2:$M$15,2,),""),"")</f>
        <v/>
      </c>
      <c r="N418" t="str">
        <f t="shared" si="19"/>
        <v/>
      </c>
      <c r="O418" t="str">
        <f t="shared" si="20"/>
        <v/>
      </c>
      <c r="P418" t="str">
        <f>IF(Belegerfassung!G426&lt;&gt;"",CONCATENATE(Belegerfassung!G426,".pdf"),"")</f>
        <v/>
      </c>
    </row>
    <row r="419" spans="1:16">
      <c r="A419" t="str">
        <f>IF(Belegerfassung!C427&lt;&gt;"",0,"")</f>
        <v/>
      </c>
      <c r="B419" t="str">
        <f>IFERROR(VLOOKUP(Belegerfassung!I427,Konten!A:D,2,FALSE),"")</f>
        <v/>
      </c>
      <c r="C419" t="str">
        <f>IF(A419&lt;&gt;"",TEXT(Belegerfassung!C427,"TT.MM.JJJJ"),"")</f>
        <v/>
      </c>
      <c r="D419" t="str">
        <f>IFERROR(VLOOKUP(Belegerfassung!A427,Abfrage!$E$2:$F$20,2,FALSE),"")</f>
        <v/>
      </c>
      <c r="E419" t="str">
        <f>IF(A419&lt;&gt;"",Belegerfassung!B427,"")</f>
        <v/>
      </c>
      <c r="F419" t="str">
        <f>IF(Belegerfassung!L427="","",IF(Belegerfassung!L427&lt;&gt;"",IF(Belegerfassung!L427&lt;&gt;"",IF(Belegerfassung!J427&lt;&gt;0,VLOOKUP(Belegerfassung!L427,Abfrage!$A$2:$C$19,2,),VLOOKUP(Belegerfassung!L427,Abfrage!$A$2:$C$19,3,)),"")))</f>
        <v/>
      </c>
      <c r="G419" t="str">
        <f t="shared" si="18"/>
        <v/>
      </c>
      <c r="H419" s="31" t="str">
        <f>IF(A419&lt;&gt;"",-Belegerfassung!J427+Belegerfassung!K427,"")</f>
        <v/>
      </c>
      <c r="I419" s="49" t="str">
        <f>IFERROR(IF(H419&lt;&gt;"",Belegerfassung!L427*100,""),IF(OR(Belegerfassung!L427="Leistung EU - Erlöse",Belegerfassung!L427="Lieferungen EU-Erlöse",Belegerfassung!L427="EUST",Belegerfassung!L427="Bauleistungen 20%")=TRUE,"",MID(Belegerfassung!L427,4,2)))</f>
        <v/>
      </c>
      <c r="J419" s="6" t="str">
        <f>IF(A419&lt;&gt;"",LEFT(Belegerfassung!D427,40),"")</f>
        <v/>
      </c>
      <c r="K419" t="str">
        <f>IF(A419&lt;&gt;"",VLOOKUP(D419,Abfrage!$F$2:$G$21,2,FALSE),"")</f>
        <v/>
      </c>
      <c r="L419" s="6" t="str">
        <f>IF(Belegerfassung!H427&lt;&gt;"",Belegerfassung!H427,"")</f>
        <v/>
      </c>
      <c r="M419" t="str">
        <f>IFERROR(IF(Belegerfassung!E427&lt;&gt;"",VLOOKUP(Belegerfassung!E427,Abfrage!$L$2:$M$15,2,),""),"")</f>
        <v/>
      </c>
      <c r="N419" t="str">
        <f t="shared" si="19"/>
        <v/>
      </c>
      <c r="O419" t="str">
        <f t="shared" si="20"/>
        <v/>
      </c>
      <c r="P419" t="str">
        <f>IF(Belegerfassung!G427&lt;&gt;"",CONCATENATE(Belegerfassung!G427,".pdf"),"")</f>
        <v/>
      </c>
    </row>
    <row r="420" spans="1:16">
      <c r="A420" t="str">
        <f>IF(Belegerfassung!C428&lt;&gt;"",0,"")</f>
        <v/>
      </c>
      <c r="B420" t="str">
        <f>IFERROR(VLOOKUP(Belegerfassung!I428,Konten!A:D,2,FALSE),"")</f>
        <v/>
      </c>
      <c r="C420" t="str">
        <f>IF(A420&lt;&gt;"",TEXT(Belegerfassung!C428,"TT.MM.JJJJ"),"")</f>
        <v/>
      </c>
      <c r="D420" t="str">
        <f>IFERROR(VLOOKUP(Belegerfassung!A428,Abfrage!$E$2:$F$20,2,FALSE),"")</f>
        <v/>
      </c>
      <c r="E420" t="str">
        <f>IF(A420&lt;&gt;"",Belegerfassung!B428,"")</f>
        <v/>
      </c>
      <c r="F420" t="str">
        <f>IF(Belegerfassung!L428="","",IF(Belegerfassung!L428&lt;&gt;"",IF(Belegerfassung!L428&lt;&gt;"",IF(Belegerfassung!J428&lt;&gt;0,VLOOKUP(Belegerfassung!L428,Abfrage!$A$2:$C$19,2,),VLOOKUP(Belegerfassung!L428,Abfrage!$A$2:$C$19,3,)),"")))</f>
        <v/>
      </c>
      <c r="G420" t="str">
        <f t="shared" si="18"/>
        <v/>
      </c>
      <c r="H420" s="31" t="str">
        <f>IF(A420&lt;&gt;"",-Belegerfassung!J428+Belegerfassung!K428,"")</f>
        <v/>
      </c>
      <c r="I420" s="49" t="str">
        <f>IFERROR(IF(H420&lt;&gt;"",Belegerfassung!L428*100,""),IF(OR(Belegerfassung!L428="Leistung EU - Erlöse",Belegerfassung!L428="Lieferungen EU-Erlöse",Belegerfassung!L428="EUST",Belegerfassung!L428="Bauleistungen 20%")=TRUE,"",MID(Belegerfassung!L428,4,2)))</f>
        <v/>
      </c>
      <c r="J420" s="6" t="str">
        <f>IF(A420&lt;&gt;"",LEFT(Belegerfassung!D428,40),"")</f>
        <v/>
      </c>
      <c r="K420" t="str">
        <f>IF(A420&lt;&gt;"",VLOOKUP(D420,Abfrage!$F$2:$G$21,2,FALSE),"")</f>
        <v/>
      </c>
      <c r="L420" s="6" t="str">
        <f>IF(Belegerfassung!H428&lt;&gt;"",Belegerfassung!H428,"")</f>
        <v/>
      </c>
      <c r="M420" t="str">
        <f>IFERROR(IF(Belegerfassung!E428&lt;&gt;"",VLOOKUP(Belegerfassung!E428,Abfrage!$L$2:$M$15,2,),""),"")</f>
        <v/>
      </c>
      <c r="N420" t="str">
        <f t="shared" si="19"/>
        <v/>
      </c>
      <c r="O420" t="str">
        <f t="shared" si="20"/>
        <v/>
      </c>
      <c r="P420" t="str">
        <f>IF(Belegerfassung!G428&lt;&gt;"",CONCATENATE(Belegerfassung!G428,".pdf"),"")</f>
        <v/>
      </c>
    </row>
    <row r="421" spans="1:16">
      <c r="A421" t="str">
        <f>IF(Belegerfassung!C429&lt;&gt;"",0,"")</f>
        <v/>
      </c>
      <c r="B421" t="str">
        <f>IFERROR(VLOOKUP(Belegerfassung!I429,Konten!A:D,2,FALSE),"")</f>
        <v/>
      </c>
      <c r="C421" t="str">
        <f>IF(A421&lt;&gt;"",TEXT(Belegerfassung!C429,"TT.MM.JJJJ"),"")</f>
        <v/>
      </c>
      <c r="D421" t="str">
        <f>IFERROR(VLOOKUP(Belegerfassung!A429,Abfrage!$E$2:$F$20,2,FALSE),"")</f>
        <v/>
      </c>
      <c r="E421" t="str">
        <f>IF(A421&lt;&gt;"",Belegerfassung!B429,"")</f>
        <v/>
      </c>
      <c r="F421" t="str">
        <f>IF(Belegerfassung!L429="","",IF(Belegerfassung!L429&lt;&gt;"",IF(Belegerfassung!L429&lt;&gt;"",IF(Belegerfassung!J429&lt;&gt;0,VLOOKUP(Belegerfassung!L429,Abfrage!$A$2:$C$19,2,),VLOOKUP(Belegerfassung!L429,Abfrage!$A$2:$C$19,3,)),"")))</f>
        <v/>
      </c>
      <c r="G421" t="str">
        <f t="shared" si="18"/>
        <v/>
      </c>
      <c r="H421" s="31" t="str">
        <f>IF(A421&lt;&gt;"",-Belegerfassung!J429+Belegerfassung!K429,"")</f>
        <v/>
      </c>
      <c r="I421" s="49" t="str">
        <f>IFERROR(IF(H421&lt;&gt;"",Belegerfassung!L429*100,""),IF(OR(Belegerfassung!L429="Leistung EU - Erlöse",Belegerfassung!L429="Lieferungen EU-Erlöse",Belegerfassung!L429="EUST",Belegerfassung!L429="Bauleistungen 20%")=TRUE,"",MID(Belegerfassung!L429,4,2)))</f>
        <v/>
      </c>
      <c r="J421" s="6" t="str">
        <f>IF(A421&lt;&gt;"",LEFT(Belegerfassung!D429,40),"")</f>
        <v/>
      </c>
      <c r="K421" t="str">
        <f>IF(A421&lt;&gt;"",VLOOKUP(D421,Abfrage!$F$2:$G$21,2,FALSE),"")</f>
        <v/>
      </c>
      <c r="L421" s="6" t="str">
        <f>IF(Belegerfassung!H429&lt;&gt;"",Belegerfassung!H429,"")</f>
        <v/>
      </c>
      <c r="M421" t="str">
        <f>IFERROR(IF(Belegerfassung!E429&lt;&gt;"",VLOOKUP(Belegerfassung!E429,Abfrage!$L$2:$M$15,2,),""),"")</f>
        <v/>
      </c>
      <c r="N421" t="str">
        <f t="shared" si="19"/>
        <v/>
      </c>
      <c r="O421" t="str">
        <f t="shared" si="20"/>
        <v/>
      </c>
      <c r="P421" t="str">
        <f>IF(Belegerfassung!G429&lt;&gt;"",CONCATENATE(Belegerfassung!G429,".pdf"),"")</f>
        <v/>
      </c>
    </row>
    <row r="422" spans="1:16">
      <c r="A422" t="str">
        <f>IF(Belegerfassung!C430&lt;&gt;"",0,"")</f>
        <v/>
      </c>
      <c r="B422" t="str">
        <f>IFERROR(VLOOKUP(Belegerfassung!I430,Konten!A:D,2,FALSE),"")</f>
        <v/>
      </c>
      <c r="C422" t="str">
        <f>IF(A422&lt;&gt;"",TEXT(Belegerfassung!C430,"TT.MM.JJJJ"),"")</f>
        <v/>
      </c>
      <c r="D422" t="str">
        <f>IFERROR(VLOOKUP(Belegerfassung!A430,Abfrage!$E$2:$F$20,2,FALSE),"")</f>
        <v/>
      </c>
      <c r="E422" t="str">
        <f>IF(A422&lt;&gt;"",Belegerfassung!B430,"")</f>
        <v/>
      </c>
      <c r="F422" t="str">
        <f>IF(Belegerfassung!L430="","",IF(Belegerfassung!L430&lt;&gt;"",IF(Belegerfassung!L430&lt;&gt;"",IF(Belegerfassung!J430&lt;&gt;0,VLOOKUP(Belegerfassung!L430,Abfrage!$A$2:$C$19,2,),VLOOKUP(Belegerfassung!L430,Abfrage!$A$2:$C$19,3,)),"")))</f>
        <v/>
      </c>
      <c r="G422" t="str">
        <f t="shared" si="18"/>
        <v/>
      </c>
      <c r="H422" s="31" t="str">
        <f>IF(A422&lt;&gt;"",-Belegerfassung!J430+Belegerfassung!K430,"")</f>
        <v/>
      </c>
      <c r="I422" s="49" t="str">
        <f>IFERROR(IF(H422&lt;&gt;"",Belegerfassung!L430*100,""),IF(OR(Belegerfassung!L430="Leistung EU - Erlöse",Belegerfassung!L430="Lieferungen EU-Erlöse",Belegerfassung!L430="EUST",Belegerfassung!L430="Bauleistungen 20%")=TRUE,"",MID(Belegerfassung!L430,4,2)))</f>
        <v/>
      </c>
      <c r="J422" s="6" t="str">
        <f>IF(A422&lt;&gt;"",LEFT(Belegerfassung!D430,40),"")</f>
        <v/>
      </c>
      <c r="K422" t="str">
        <f>IF(A422&lt;&gt;"",VLOOKUP(D422,Abfrage!$F$2:$G$21,2,FALSE),"")</f>
        <v/>
      </c>
      <c r="L422" s="6" t="str">
        <f>IF(Belegerfassung!H430&lt;&gt;"",Belegerfassung!H430,"")</f>
        <v/>
      </c>
      <c r="M422" t="str">
        <f>IFERROR(IF(Belegerfassung!E430&lt;&gt;"",VLOOKUP(Belegerfassung!E430,Abfrage!$L$2:$M$15,2,),""),"")</f>
        <v/>
      </c>
      <c r="N422" t="str">
        <f t="shared" si="19"/>
        <v/>
      </c>
      <c r="O422" t="str">
        <f t="shared" si="20"/>
        <v/>
      </c>
      <c r="P422" t="str">
        <f>IF(Belegerfassung!G430&lt;&gt;"",CONCATENATE(Belegerfassung!G430,".pdf"),"")</f>
        <v/>
      </c>
    </row>
    <row r="423" spans="1:16">
      <c r="A423" t="str">
        <f>IF(Belegerfassung!C431&lt;&gt;"",0,"")</f>
        <v/>
      </c>
      <c r="B423" t="str">
        <f>IFERROR(VLOOKUP(Belegerfassung!I431,Konten!A:D,2,FALSE),"")</f>
        <v/>
      </c>
      <c r="C423" t="str">
        <f>IF(A423&lt;&gt;"",TEXT(Belegerfassung!C431,"TT.MM.JJJJ"),"")</f>
        <v/>
      </c>
      <c r="D423" t="str">
        <f>IFERROR(VLOOKUP(Belegerfassung!A431,Abfrage!$E$2:$F$20,2,FALSE),"")</f>
        <v/>
      </c>
      <c r="E423" t="str">
        <f>IF(A423&lt;&gt;"",Belegerfassung!B431,"")</f>
        <v/>
      </c>
      <c r="F423" t="str">
        <f>IF(Belegerfassung!L431="","",IF(Belegerfassung!L431&lt;&gt;"",IF(Belegerfassung!L431&lt;&gt;"",IF(Belegerfassung!J431&lt;&gt;0,VLOOKUP(Belegerfassung!L431,Abfrage!$A$2:$C$19,2,),VLOOKUP(Belegerfassung!L431,Abfrage!$A$2:$C$19,3,)),"")))</f>
        <v/>
      </c>
      <c r="G423" t="str">
        <f t="shared" si="18"/>
        <v/>
      </c>
      <c r="H423" s="31" t="str">
        <f>IF(A423&lt;&gt;"",-Belegerfassung!J431+Belegerfassung!K431,"")</f>
        <v/>
      </c>
      <c r="I423" s="49" t="str">
        <f>IFERROR(IF(H423&lt;&gt;"",Belegerfassung!L431*100,""),IF(OR(Belegerfassung!L431="Leistung EU - Erlöse",Belegerfassung!L431="Lieferungen EU-Erlöse",Belegerfassung!L431="EUST",Belegerfassung!L431="Bauleistungen 20%")=TRUE,"",MID(Belegerfassung!L431,4,2)))</f>
        <v/>
      </c>
      <c r="J423" s="6" t="str">
        <f>IF(A423&lt;&gt;"",LEFT(Belegerfassung!D431,40),"")</f>
        <v/>
      </c>
      <c r="K423" t="str">
        <f>IF(A423&lt;&gt;"",VLOOKUP(D423,Abfrage!$F$2:$G$21,2,FALSE),"")</f>
        <v/>
      </c>
      <c r="L423" s="6" t="str">
        <f>IF(Belegerfassung!H431&lt;&gt;"",Belegerfassung!H431,"")</f>
        <v/>
      </c>
      <c r="M423" t="str">
        <f>IFERROR(IF(Belegerfassung!E431&lt;&gt;"",VLOOKUP(Belegerfassung!E431,Abfrage!$L$2:$M$15,2,),""),"")</f>
        <v/>
      </c>
      <c r="N423" t="str">
        <f t="shared" si="19"/>
        <v/>
      </c>
      <c r="O423" t="str">
        <f t="shared" si="20"/>
        <v/>
      </c>
      <c r="P423" t="str">
        <f>IF(Belegerfassung!G431&lt;&gt;"",CONCATENATE(Belegerfassung!G431,".pdf"),"")</f>
        <v/>
      </c>
    </row>
    <row r="424" spans="1:16">
      <c r="A424" t="str">
        <f>IF(Belegerfassung!C432&lt;&gt;"",0,"")</f>
        <v/>
      </c>
      <c r="B424" t="str">
        <f>IFERROR(VLOOKUP(Belegerfassung!I432,Konten!A:D,2,FALSE),"")</f>
        <v/>
      </c>
      <c r="C424" t="str">
        <f>IF(A424&lt;&gt;"",TEXT(Belegerfassung!C432,"TT.MM.JJJJ"),"")</f>
        <v/>
      </c>
      <c r="D424" t="str">
        <f>IFERROR(VLOOKUP(Belegerfassung!A432,Abfrage!$E$2:$F$20,2,FALSE),"")</f>
        <v/>
      </c>
      <c r="E424" t="str">
        <f>IF(A424&lt;&gt;"",Belegerfassung!B432,"")</f>
        <v/>
      </c>
      <c r="F424" t="str">
        <f>IF(Belegerfassung!L432="","",IF(Belegerfassung!L432&lt;&gt;"",IF(Belegerfassung!L432&lt;&gt;"",IF(Belegerfassung!J432&lt;&gt;0,VLOOKUP(Belegerfassung!L432,Abfrage!$A$2:$C$19,2,),VLOOKUP(Belegerfassung!L432,Abfrage!$A$2:$C$19,3,)),"")))</f>
        <v/>
      </c>
      <c r="G424" t="str">
        <f t="shared" si="18"/>
        <v/>
      </c>
      <c r="H424" s="31" t="str">
        <f>IF(A424&lt;&gt;"",-Belegerfassung!J432+Belegerfassung!K432,"")</f>
        <v/>
      </c>
      <c r="I424" s="49" t="str">
        <f>IFERROR(IF(H424&lt;&gt;"",Belegerfassung!L432*100,""),IF(OR(Belegerfassung!L432="Leistung EU - Erlöse",Belegerfassung!L432="Lieferungen EU-Erlöse",Belegerfassung!L432="EUST",Belegerfassung!L432="Bauleistungen 20%")=TRUE,"",MID(Belegerfassung!L432,4,2)))</f>
        <v/>
      </c>
      <c r="J424" s="6" t="str">
        <f>IF(A424&lt;&gt;"",LEFT(Belegerfassung!D432,40),"")</f>
        <v/>
      </c>
      <c r="K424" t="str">
        <f>IF(A424&lt;&gt;"",VLOOKUP(D424,Abfrage!$F$2:$G$21,2,FALSE),"")</f>
        <v/>
      </c>
      <c r="L424" s="6" t="str">
        <f>IF(Belegerfassung!H432&lt;&gt;"",Belegerfassung!H432,"")</f>
        <v/>
      </c>
      <c r="M424" t="str">
        <f>IFERROR(IF(Belegerfassung!E432&lt;&gt;"",VLOOKUP(Belegerfassung!E432,Abfrage!$L$2:$M$15,2,),""),"")</f>
        <v/>
      </c>
      <c r="N424" t="str">
        <f t="shared" si="19"/>
        <v/>
      </c>
      <c r="O424" t="str">
        <f t="shared" si="20"/>
        <v/>
      </c>
      <c r="P424" t="str">
        <f>IF(Belegerfassung!G432&lt;&gt;"",CONCATENATE(Belegerfassung!G432,".pdf"),"")</f>
        <v/>
      </c>
    </row>
    <row r="425" spans="1:16">
      <c r="A425" t="str">
        <f>IF(Belegerfassung!C433&lt;&gt;"",0,"")</f>
        <v/>
      </c>
      <c r="B425" t="str">
        <f>IFERROR(VLOOKUP(Belegerfassung!I433,Konten!A:D,2,FALSE),"")</f>
        <v/>
      </c>
      <c r="C425" t="str">
        <f>IF(A425&lt;&gt;"",TEXT(Belegerfassung!C433,"TT.MM.JJJJ"),"")</f>
        <v/>
      </c>
      <c r="D425" t="str">
        <f>IFERROR(VLOOKUP(Belegerfassung!A433,Abfrage!$E$2:$F$20,2,FALSE),"")</f>
        <v/>
      </c>
      <c r="E425" t="str">
        <f>IF(A425&lt;&gt;"",Belegerfassung!B433,"")</f>
        <v/>
      </c>
      <c r="F425" t="str">
        <f>IF(Belegerfassung!L433="","",IF(Belegerfassung!L433&lt;&gt;"",IF(Belegerfassung!L433&lt;&gt;"",IF(Belegerfassung!J433&lt;&gt;0,VLOOKUP(Belegerfassung!L433,Abfrage!$A$2:$C$19,2,),VLOOKUP(Belegerfassung!L433,Abfrage!$A$2:$C$19,3,)),"")))</f>
        <v/>
      </c>
      <c r="G425" t="str">
        <f t="shared" si="18"/>
        <v/>
      </c>
      <c r="H425" s="31" t="str">
        <f>IF(A425&lt;&gt;"",-Belegerfassung!J433+Belegerfassung!K433,"")</f>
        <v/>
      </c>
      <c r="I425" s="49" t="str">
        <f>IFERROR(IF(H425&lt;&gt;"",Belegerfassung!L433*100,""),IF(OR(Belegerfassung!L433="Leistung EU - Erlöse",Belegerfassung!L433="Lieferungen EU-Erlöse",Belegerfassung!L433="EUST",Belegerfassung!L433="Bauleistungen 20%")=TRUE,"",MID(Belegerfassung!L433,4,2)))</f>
        <v/>
      </c>
      <c r="J425" s="6" t="str">
        <f>IF(A425&lt;&gt;"",LEFT(Belegerfassung!D433,40),"")</f>
        <v/>
      </c>
      <c r="K425" t="str">
        <f>IF(A425&lt;&gt;"",VLOOKUP(D425,Abfrage!$F$2:$G$21,2,FALSE),"")</f>
        <v/>
      </c>
      <c r="L425" s="6" t="str">
        <f>IF(Belegerfassung!H433&lt;&gt;"",Belegerfassung!H433,"")</f>
        <v/>
      </c>
      <c r="M425" t="str">
        <f>IFERROR(IF(Belegerfassung!E433&lt;&gt;"",VLOOKUP(Belegerfassung!E433,Abfrage!$L$2:$M$15,2,),""),"")</f>
        <v/>
      </c>
      <c r="N425" t="str">
        <f t="shared" si="19"/>
        <v/>
      </c>
      <c r="O425" t="str">
        <f t="shared" si="20"/>
        <v/>
      </c>
      <c r="P425" t="str">
        <f>IF(Belegerfassung!G433&lt;&gt;"",CONCATENATE(Belegerfassung!G433,".pdf"),"")</f>
        <v/>
      </c>
    </row>
    <row r="426" spans="1:16">
      <c r="A426" t="str">
        <f>IF(Belegerfassung!C434&lt;&gt;"",0,"")</f>
        <v/>
      </c>
      <c r="B426" t="str">
        <f>IFERROR(VLOOKUP(Belegerfassung!I434,Konten!A:D,2,FALSE),"")</f>
        <v/>
      </c>
      <c r="C426" t="str">
        <f>IF(A426&lt;&gt;"",TEXT(Belegerfassung!C434,"TT.MM.JJJJ"),"")</f>
        <v/>
      </c>
      <c r="D426" t="str">
        <f>IFERROR(VLOOKUP(Belegerfassung!A434,Abfrage!$E$2:$F$20,2,FALSE),"")</f>
        <v/>
      </c>
      <c r="E426" t="str">
        <f>IF(A426&lt;&gt;"",Belegerfassung!B434,"")</f>
        <v/>
      </c>
      <c r="F426" t="str">
        <f>IF(Belegerfassung!L434="","",IF(Belegerfassung!L434&lt;&gt;"",IF(Belegerfassung!L434&lt;&gt;"",IF(Belegerfassung!J434&lt;&gt;0,VLOOKUP(Belegerfassung!L434,Abfrage!$A$2:$C$19,2,),VLOOKUP(Belegerfassung!L434,Abfrage!$A$2:$C$19,3,)),"")))</f>
        <v/>
      </c>
      <c r="G426" t="str">
        <f t="shared" si="18"/>
        <v/>
      </c>
      <c r="H426" s="31" t="str">
        <f>IF(A426&lt;&gt;"",-Belegerfassung!J434+Belegerfassung!K434,"")</f>
        <v/>
      </c>
      <c r="I426" s="49" t="str">
        <f>IFERROR(IF(H426&lt;&gt;"",Belegerfassung!L434*100,""),IF(OR(Belegerfassung!L434="Leistung EU - Erlöse",Belegerfassung!L434="Lieferungen EU-Erlöse",Belegerfassung!L434="EUST",Belegerfassung!L434="Bauleistungen 20%")=TRUE,"",MID(Belegerfassung!L434,4,2)))</f>
        <v/>
      </c>
      <c r="J426" s="6" t="str">
        <f>IF(A426&lt;&gt;"",LEFT(Belegerfassung!D434,40),"")</f>
        <v/>
      </c>
      <c r="K426" t="str">
        <f>IF(A426&lt;&gt;"",VLOOKUP(D426,Abfrage!$F$2:$G$21,2,FALSE),"")</f>
        <v/>
      </c>
      <c r="L426" s="6" t="str">
        <f>IF(Belegerfassung!H434&lt;&gt;"",Belegerfassung!H434,"")</f>
        <v/>
      </c>
      <c r="M426" t="str">
        <f>IFERROR(IF(Belegerfassung!E434&lt;&gt;"",VLOOKUP(Belegerfassung!E434,Abfrage!$L$2:$M$15,2,),""),"")</f>
        <v/>
      </c>
      <c r="N426" t="str">
        <f t="shared" si="19"/>
        <v/>
      </c>
      <c r="O426" t="str">
        <f t="shared" si="20"/>
        <v/>
      </c>
      <c r="P426" t="str">
        <f>IF(Belegerfassung!G434&lt;&gt;"",CONCATENATE(Belegerfassung!G434,".pdf"),"")</f>
        <v/>
      </c>
    </row>
    <row r="427" spans="1:16">
      <c r="A427" t="str">
        <f>IF(Belegerfassung!C435&lt;&gt;"",0,"")</f>
        <v/>
      </c>
      <c r="B427" t="str">
        <f>IFERROR(VLOOKUP(Belegerfassung!I435,Konten!A:D,2,FALSE),"")</f>
        <v/>
      </c>
      <c r="C427" t="str">
        <f>IF(A427&lt;&gt;"",TEXT(Belegerfassung!C435,"TT.MM.JJJJ"),"")</f>
        <v/>
      </c>
      <c r="D427" t="str">
        <f>IFERROR(VLOOKUP(Belegerfassung!A435,Abfrage!$E$2:$F$20,2,FALSE),"")</f>
        <v/>
      </c>
      <c r="E427" t="str">
        <f>IF(A427&lt;&gt;"",Belegerfassung!B435,"")</f>
        <v/>
      </c>
      <c r="F427" t="str">
        <f>IF(Belegerfassung!L435="","",IF(Belegerfassung!L435&lt;&gt;"",IF(Belegerfassung!L435&lt;&gt;"",IF(Belegerfassung!J435&lt;&gt;0,VLOOKUP(Belegerfassung!L435,Abfrage!$A$2:$C$19,2,),VLOOKUP(Belegerfassung!L435,Abfrage!$A$2:$C$19,3,)),"")))</f>
        <v/>
      </c>
      <c r="G427" t="str">
        <f t="shared" si="18"/>
        <v/>
      </c>
      <c r="H427" s="31" t="str">
        <f>IF(A427&lt;&gt;"",-Belegerfassung!J435+Belegerfassung!K435,"")</f>
        <v/>
      </c>
      <c r="I427" s="49" t="str">
        <f>IFERROR(IF(H427&lt;&gt;"",Belegerfassung!L435*100,""),IF(OR(Belegerfassung!L435="Leistung EU - Erlöse",Belegerfassung!L435="Lieferungen EU-Erlöse",Belegerfassung!L435="EUST",Belegerfassung!L435="Bauleistungen 20%")=TRUE,"",MID(Belegerfassung!L435,4,2)))</f>
        <v/>
      </c>
      <c r="J427" s="6" t="str">
        <f>IF(A427&lt;&gt;"",LEFT(Belegerfassung!D435,40),"")</f>
        <v/>
      </c>
      <c r="K427" t="str">
        <f>IF(A427&lt;&gt;"",VLOOKUP(D427,Abfrage!$F$2:$G$21,2,FALSE),"")</f>
        <v/>
      </c>
      <c r="L427" s="6" t="str">
        <f>IF(Belegerfassung!H435&lt;&gt;"",Belegerfassung!H435,"")</f>
        <v/>
      </c>
      <c r="M427" t="str">
        <f>IFERROR(IF(Belegerfassung!E435&lt;&gt;"",VLOOKUP(Belegerfassung!E435,Abfrage!$L$2:$M$15,2,),""),"")</f>
        <v/>
      </c>
      <c r="N427" t="str">
        <f t="shared" si="19"/>
        <v/>
      </c>
      <c r="O427" t="str">
        <f t="shared" si="20"/>
        <v/>
      </c>
      <c r="P427" t="str">
        <f>IF(Belegerfassung!G435&lt;&gt;"",CONCATENATE(Belegerfassung!G435,".pdf"),"")</f>
        <v/>
      </c>
    </row>
    <row r="428" spans="1:16">
      <c r="A428" t="str">
        <f>IF(Belegerfassung!C436&lt;&gt;"",0,"")</f>
        <v/>
      </c>
      <c r="B428" t="str">
        <f>IFERROR(VLOOKUP(Belegerfassung!I436,Konten!A:D,2,FALSE),"")</f>
        <v/>
      </c>
      <c r="C428" t="str">
        <f>IF(A428&lt;&gt;"",TEXT(Belegerfassung!C436,"TT.MM.JJJJ"),"")</f>
        <v/>
      </c>
      <c r="D428" t="str">
        <f>IFERROR(VLOOKUP(Belegerfassung!A436,Abfrage!$E$2:$F$20,2,FALSE),"")</f>
        <v/>
      </c>
      <c r="E428" t="str">
        <f>IF(A428&lt;&gt;"",Belegerfassung!B436,"")</f>
        <v/>
      </c>
      <c r="F428" t="str">
        <f>IF(Belegerfassung!L436="","",IF(Belegerfassung!L436&lt;&gt;"",IF(Belegerfassung!L436&lt;&gt;"",IF(Belegerfassung!J436&lt;&gt;0,VLOOKUP(Belegerfassung!L436,Abfrage!$A$2:$C$19,2,),VLOOKUP(Belegerfassung!L436,Abfrage!$A$2:$C$19,3,)),"")))</f>
        <v/>
      </c>
      <c r="G428" t="str">
        <f t="shared" si="18"/>
        <v/>
      </c>
      <c r="H428" s="31" t="str">
        <f>IF(A428&lt;&gt;"",-Belegerfassung!J436+Belegerfassung!K436,"")</f>
        <v/>
      </c>
      <c r="I428" s="49" t="str">
        <f>IFERROR(IF(H428&lt;&gt;"",Belegerfassung!L436*100,""),IF(OR(Belegerfassung!L436="Leistung EU - Erlöse",Belegerfassung!L436="Lieferungen EU-Erlöse",Belegerfassung!L436="EUST",Belegerfassung!L436="Bauleistungen 20%")=TRUE,"",MID(Belegerfassung!L436,4,2)))</f>
        <v/>
      </c>
      <c r="J428" s="6" t="str">
        <f>IF(A428&lt;&gt;"",LEFT(Belegerfassung!D436,40),"")</f>
        <v/>
      </c>
      <c r="K428" t="str">
        <f>IF(A428&lt;&gt;"",VLOOKUP(D428,Abfrage!$F$2:$G$21,2,FALSE),"")</f>
        <v/>
      </c>
      <c r="L428" s="6" t="str">
        <f>IF(Belegerfassung!H436&lt;&gt;"",Belegerfassung!H436,"")</f>
        <v/>
      </c>
      <c r="M428" t="str">
        <f>IFERROR(IF(Belegerfassung!E436&lt;&gt;"",VLOOKUP(Belegerfassung!E436,Abfrage!$L$2:$M$15,2,),""),"")</f>
        <v/>
      </c>
      <c r="N428" t="str">
        <f t="shared" si="19"/>
        <v/>
      </c>
      <c r="O428" t="str">
        <f t="shared" si="20"/>
        <v/>
      </c>
      <c r="P428" t="str">
        <f>IF(Belegerfassung!G436&lt;&gt;"",CONCATENATE(Belegerfassung!G436,".pdf"),"")</f>
        <v/>
      </c>
    </row>
    <row r="429" spans="1:16">
      <c r="A429" t="str">
        <f>IF(Belegerfassung!C437&lt;&gt;"",0,"")</f>
        <v/>
      </c>
      <c r="B429" t="str">
        <f>IFERROR(VLOOKUP(Belegerfassung!I437,Konten!A:D,2,FALSE),"")</f>
        <v/>
      </c>
      <c r="C429" t="str">
        <f>IF(A429&lt;&gt;"",TEXT(Belegerfassung!C437,"TT.MM.JJJJ"),"")</f>
        <v/>
      </c>
      <c r="D429" t="str">
        <f>IFERROR(VLOOKUP(Belegerfassung!A437,Abfrage!$E$2:$F$20,2,FALSE),"")</f>
        <v/>
      </c>
      <c r="E429" t="str">
        <f>IF(A429&lt;&gt;"",Belegerfassung!B437,"")</f>
        <v/>
      </c>
      <c r="F429" t="str">
        <f>IF(Belegerfassung!L437="","",IF(Belegerfassung!L437&lt;&gt;"",IF(Belegerfassung!L437&lt;&gt;"",IF(Belegerfassung!J437&lt;&gt;0,VLOOKUP(Belegerfassung!L437,Abfrage!$A$2:$C$19,2,),VLOOKUP(Belegerfassung!L437,Abfrage!$A$2:$C$19,3,)),"")))</f>
        <v/>
      </c>
      <c r="G429" t="str">
        <f t="shared" si="18"/>
        <v/>
      </c>
      <c r="H429" s="31" t="str">
        <f>IF(A429&lt;&gt;"",-Belegerfassung!J437+Belegerfassung!K437,"")</f>
        <v/>
      </c>
      <c r="I429" s="49" t="str">
        <f>IFERROR(IF(H429&lt;&gt;"",Belegerfassung!L437*100,""),IF(OR(Belegerfassung!L437="Leistung EU - Erlöse",Belegerfassung!L437="Lieferungen EU-Erlöse",Belegerfassung!L437="EUST",Belegerfassung!L437="Bauleistungen 20%")=TRUE,"",MID(Belegerfassung!L437,4,2)))</f>
        <v/>
      </c>
      <c r="J429" s="6" t="str">
        <f>IF(A429&lt;&gt;"",LEFT(Belegerfassung!D437,40),"")</f>
        <v/>
      </c>
      <c r="K429" t="str">
        <f>IF(A429&lt;&gt;"",VLOOKUP(D429,Abfrage!$F$2:$G$21,2,FALSE),"")</f>
        <v/>
      </c>
      <c r="L429" s="6" t="str">
        <f>IF(Belegerfassung!H437&lt;&gt;"",Belegerfassung!H437,"")</f>
        <v/>
      </c>
      <c r="M429" t="str">
        <f>IFERROR(IF(Belegerfassung!E437&lt;&gt;"",VLOOKUP(Belegerfassung!E437,Abfrage!$L$2:$M$15,2,),""),"")</f>
        <v/>
      </c>
      <c r="N429" t="str">
        <f t="shared" si="19"/>
        <v/>
      </c>
      <c r="O429" t="str">
        <f t="shared" si="20"/>
        <v/>
      </c>
      <c r="P429" t="str">
        <f>IF(Belegerfassung!G437&lt;&gt;"",CONCATENATE(Belegerfassung!G437,".pdf"),"")</f>
        <v/>
      </c>
    </row>
    <row r="430" spans="1:16">
      <c r="A430" t="str">
        <f>IF(Belegerfassung!C438&lt;&gt;"",0,"")</f>
        <v/>
      </c>
      <c r="B430" t="str">
        <f>IFERROR(VLOOKUP(Belegerfassung!I438,Konten!A:D,2,FALSE),"")</f>
        <v/>
      </c>
      <c r="C430" t="str">
        <f>IF(A430&lt;&gt;"",TEXT(Belegerfassung!C438,"TT.MM.JJJJ"),"")</f>
        <v/>
      </c>
      <c r="D430" t="str">
        <f>IFERROR(VLOOKUP(Belegerfassung!A438,Abfrage!$E$2:$F$20,2,FALSE),"")</f>
        <v/>
      </c>
      <c r="E430" t="str">
        <f>IF(A430&lt;&gt;"",Belegerfassung!B438,"")</f>
        <v/>
      </c>
      <c r="F430" t="str">
        <f>IF(Belegerfassung!L438="","",IF(Belegerfassung!L438&lt;&gt;"",IF(Belegerfassung!L438&lt;&gt;"",IF(Belegerfassung!J438&lt;&gt;0,VLOOKUP(Belegerfassung!L438,Abfrage!$A$2:$C$19,2,),VLOOKUP(Belegerfassung!L438,Abfrage!$A$2:$C$19,3,)),"")))</f>
        <v/>
      </c>
      <c r="G430" t="str">
        <f t="shared" si="18"/>
        <v/>
      </c>
      <c r="H430" s="31" t="str">
        <f>IF(A430&lt;&gt;"",-Belegerfassung!J438+Belegerfassung!K438,"")</f>
        <v/>
      </c>
      <c r="I430" s="49" t="str">
        <f>IFERROR(IF(H430&lt;&gt;"",Belegerfassung!L438*100,""),IF(OR(Belegerfassung!L438="Leistung EU - Erlöse",Belegerfassung!L438="Lieferungen EU-Erlöse",Belegerfassung!L438="EUST",Belegerfassung!L438="Bauleistungen 20%")=TRUE,"",MID(Belegerfassung!L438,4,2)))</f>
        <v/>
      </c>
      <c r="J430" s="6" t="str">
        <f>IF(A430&lt;&gt;"",LEFT(Belegerfassung!D438,40),"")</f>
        <v/>
      </c>
      <c r="K430" t="str">
        <f>IF(A430&lt;&gt;"",VLOOKUP(D430,Abfrage!$F$2:$G$21,2,FALSE),"")</f>
        <v/>
      </c>
      <c r="L430" s="6" t="str">
        <f>IF(Belegerfassung!H438&lt;&gt;"",Belegerfassung!H438,"")</f>
        <v/>
      </c>
      <c r="M430" t="str">
        <f>IFERROR(IF(Belegerfassung!E438&lt;&gt;"",VLOOKUP(Belegerfassung!E438,Abfrage!$L$2:$M$15,2,),""),"")</f>
        <v/>
      </c>
      <c r="N430" t="str">
        <f t="shared" si="19"/>
        <v/>
      </c>
      <c r="O430" t="str">
        <f t="shared" si="20"/>
        <v/>
      </c>
      <c r="P430" t="str">
        <f>IF(Belegerfassung!G438&lt;&gt;"",CONCATENATE(Belegerfassung!G438,".pdf"),"")</f>
        <v/>
      </c>
    </row>
    <row r="431" spans="1:16">
      <c r="A431" t="str">
        <f>IF(Belegerfassung!C439&lt;&gt;"",0,"")</f>
        <v/>
      </c>
      <c r="B431" t="str">
        <f>IFERROR(VLOOKUP(Belegerfassung!I439,Konten!A:D,2,FALSE),"")</f>
        <v/>
      </c>
      <c r="C431" t="str">
        <f>IF(A431&lt;&gt;"",TEXT(Belegerfassung!C439,"TT.MM.JJJJ"),"")</f>
        <v/>
      </c>
      <c r="D431" t="str">
        <f>IFERROR(VLOOKUP(Belegerfassung!A439,Abfrage!$E$2:$F$20,2,FALSE),"")</f>
        <v/>
      </c>
      <c r="E431" t="str">
        <f>IF(A431&lt;&gt;"",Belegerfassung!B439,"")</f>
        <v/>
      </c>
      <c r="F431" t="str">
        <f>IF(Belegerfassung!L439="","",IF(Belegerfassung!L439&lt;&gt;"",IF(Belegerfassung!L439&lt;&gt;"",IF(Belegerfassung!J439&lt;&gt;0,VLOOKUP(Belegerfassung!L439,Abfrage!$A$2:$C$19,2,),VLOOKUP(Belegerfassung!L439,Abfrage!$A$2:$C$19,3,)),"")))</f>
        <v/>
      </c>
      <c r="G431" t="str">
        <f t="shared" si="18"/>
        <v/>
      </c>
      <c r="H431" s="31" t="str">
        <f>IF(A431&lt;&gt;"",-Belegerfassung!J439+Belegerfassung!K439,"")</f>
        <v/>
      </c>
      <c r="I431" s="49" t="str">
        <f>IFERROR(IF(H431&lt;&gt;"",Belegerfassung!L439*100,""),IF(OR(Belegerfassung!L439="Leistung EU - Erlöse",Belegerfassung!L439="Lieferungen EU-Erlöse",Belegerfassung!L439="EUST",Belegerfassung!L439="Bauleistungen 20%")=TRUE,"",MID(Belegerfassung!L439,4,2)))</f>
        <v/>
      </c>
      <c r="J431" s="6" t="str">
        <f>IF(A431&lt;&gt;"",LEFT(Belegerfassung!D439,40),"")</f>
        <v/>
      </c>
      <c r="K431" t="str">
        <f>IF(A431&lt;&gt;"",VLOOKUP(D431,Abfrage!$F$2:$G$21,2,FALSE),"")</f>
        <v/>
      </c>
      <c r="L431" s="6" t="str">
        <f>IF(Belegerfassung!H439&lt;&gt;"",Belegerfassung!H439,"")</f>
        <v/>
      </c>
      <c r="M431" t="str">
        <f>IFERROR(IF(Belegerfassung!E439&lt;&gt;"",VLOOKUP(Belegerfassung!E439,Abfrage!$L$2:$M$15,2,),""),"")</f>
        <v/>
      </c>
      <c r="N431" t="str">
        <f t="shared" si="19"/>
        <v/>
      </c>
      <c r="O431" t="str">
        <f t="shared" si="20"/>
        <v/>
      </c>
      <c r="P431" t="str">
        <f>IF(Belegerfassung!G439&lt;&gt;"",CONCATENATE(Belegerfassung!G439,".pdf"),"")</f>
        <v/>
      </c>
    </row>
    <row r="432" spans="1:16">
      <c r="A432" t="str">
        <f>IF(Belegerfassung!C440&lt;&gt;"",0,"")</f>
        <v/>
      </c>
      <c r="B432" t="str">
        <f>IFERROR(VLOOKUP(Belegerfassung!I440,Konten!A:D,2,FALSE),"")</f>
        <v/>
      </c>
      <c r="C432" t="str">
        <f>IF(A432&lt;&gt;"",TEXT(Belegerfassung!C440,"TT.MM.JJJJ"),"")</f>
        <v/>
      </c>
      <c r="D432" t="str">
        <f>IFERROR(VLOOKUP(Belegerfassung!A440,Abfrage!$E$2:$F$20,2,FALSE),"")</f>
        <v/>
      </c>
      <c r="E432" t="str">
        <f>IF(A432&lt;&gt;"",Belegerfassung!B440,"")</f>
        <v/>
      </c>
      <c r="F432" t="str">
        <f>IF(Belegerfassung!L440="","",IF(Belegerfassung!L440&lt;&gt;"",IF(Belegerfassung!L440&lt;&gt;"",IF(Belegerfassung!J440&lt;&gt;0,VLOOKUP(Belegerfassung!L440,Abfrage!$A$2:$C$19,2,),VLOOKUP(Belegerfassung!L440,Abfrage!$A$2:$C$19,3,)),"")))</f>
        <v/>
      </c>
      <c r="G432" t="str">
        <f t="shared" si="18"/>
        <v/>
      </c>
      <c r="H432" s="31" t="str">
        <f>IF(A432&lt;&gt;"",-Belegerfassung!J440+Belegerfassung!K440,"")</f>
        <v/>
      </c>
      <c r="I432" s="49" t="str">
        <f>IFERROR(IF(H432&lt;&gt;"",Belegerfassung!L440*100,""),IF(OR(Belegerfassung!L440="Leistung EU - Erlöse",Belegerfassung!L440="Lieferungen EU-Erlöse",Belegerfassung!L440="EUST",Belegerfassung!L440="Bauleistungen 20%")=TRUE,"",MID(Belegerfassung!L440,4,2)))</f>
        <v/>
      </c>
      <c r="J432" s="6" t="str">
        <f>IF(A432&lt;&gt;"",LEFT(Belegerfassung!D440,40),"")</f>
        <v/>
      </c>
      <c r="K432" t="str">
        <f>IF(A432&lt;&gt;"",VLOOKUP(D432,Abfrage!$F$2:$G$21,2,FALSE),"")</f>
        <v/>
      </c>
      <c r="L432" s="6" t="str">
        <f>IF(Belegerfassung!H440&lt;&gt;"",Belegerfassung!H440,"")</f>
        <v/>
      </c>
      <c r="M432" t="str">
        <f>IFERROR(IF(Belegerfassung!E440&lt;&gt;"",VLOOKUP(Belegerfassung!E440,Abfrage!$L$2:$M$15,2,),""),"")</f>
        <v/>
      </c>
      <c r="N432" t="str">
        <f t="shared" si="19"/>
        <v/>
      </c>
      <c r="O432" t="str">
        <f t="shared" si="20"/>
        <v/>
      </c>
      <c r="P432" t="str">
        <f>IF(Belegerfassung!G440&lt;&gt;"",CONCATENATE(Belegerfassung!G440,".pdf"),"")</f>
        <v/>
      </c>
    </row>
    <row r="433" spans="1:16">
      <c r="A433" t="str">
        <f>IF(Belegerfassung!C441&lt;&gt;"",0,"")</f>
        <v/>
      </c>
      <c r="B433" t="str">
        <f>IFERROR(VLOOKUP(Belegerfassung!I441,Konten!A:D,2,FALSE),"")</f>
        <v/>
      </c>
      <c r="C433" t="str">
        <f>IF(A433&lt;&gt;"",TEXT(Belegerfassung!C441,"TT.MM.JJJJ"),"")</f>
        <v/>
      </c>
      <c r="D433" t="str">
        <f>IFERROR(VLOOKUP(Belegerfassung!A441,Abfrage!$E$2:$F$20,2,FALSE),"")</f>
        <v/>
      </c>
      <c r="E433" t="str">
        <f>IF(A433&lt;&gt;"",Belegerfassung!B441,"")</f>
        <v/>
      </c>
      <c r="F433" t="str">
        <f>IF(Belegerfassung!L441="","",IF(Belegerfassung!L441&lt;&gt;"",IF(Belegerfassung!L441&lt;&gt;"",IF(Belegerfassung!J441&lt;&gt;0,VLOOKUP(Belegerfassung!L441,Abfrage!$A$2:$C$19,2,),VLOOKUP(Belegerfassung!L441,Abfrage!$A$2:$C$19,3,)),"")))</f>
        <v/>
      </c>
      <c r="G433" t="str">
        <f t="shared" si="18"/>
        <v/>
      </c>
      <c r="H433" s="31" t="str">
        <f>IF(A433&lt;&gt;"",-Belegerfassung!J441+Belegerfassung!K441,"")</f>
        <v/>
      </c>
      <c r="I433" s="49" t="str">
        <f>IFERROR(IF(H433&lt;&gt;"",Belegerfassung!L441*100,""),IF(OR(Belegerfassung!L441="Leistung EU - Erlöse",Belegerfassung!L441="Lieferungen EU-Erlöse",Belegerfassung!L441="EUST",Belegerfassung!L441="Bauleistungen 20%")=TRUE,"",MID(Belegerfassung!L441,4,2)))</f>
        <v/>
      </c>
      <c r="J433" s="6" t="str">
        <f>IF(A433&lt;&gt;"",LEFT(Belegerfassung!D441,40),"")</f>
        <v/>
      </c>
      <c r="K433" t="str">
        <f>IF(A433&lt;&gt;"",VLOOKUP(D433,Abfrage!$F$2:$G$21,2,FALSE),"")</f>
        <v/>
      </c>
      <c r="L433" s="6" t="str">
        <f>IF(Belegerfassung!H441&lt;&gt;"",Belegerfassung!H441,"")</f>
        <v/>
      </c>
      <c r="M433" t="str">
        <f>IFERROR(IF(Belegerfassung!E441&lt;&gt;"",VLOOKUP(Belegerfassung!E441,Abfrage!$L$2:$M$15,2,),""),"")</f>
        <v/>
      </c>
      <c r="N433" t="str">
        <f t="shared" si="19"/>
        <v/>
      </c>
      <c r="O433" t="str">
        <f t="shared" si="20"/>
        <v/>
      </c>
      <c r="P433" t="str">
        <f>IF(Belegerfassung!G441&lt;&gt;"",CONCATENATE(Belegerfassung!G441,".pdf"),"")</f>
        <v/>
      </c>
    </row>
    <row r="434" spans="1:16">
      <c r="A434" t="str">
        <f>IF(Belegerfassung!C442&lt;&gt;"",0,"")</f>
        <v/>
      </c>
      <c r="B434" t="str">
        <f>IFERROR(VLOOKUP(Belegerfassung!I442,Konten!A:D,2,FALSE),"")</f>
        <v/>
      </c>
      <c r="C434" t="str">
        <f>IF(A434&lt;&gt;"",TEXT(Belegerfassung!C442,"TT.MM.JJJJ"),"")</f>
        <v/>
      </c>
      <c r="D434" t="str">
        <f>IFERROR(VLOOKUP(Belegerfassung!A442,Abfrage!$E$2:$F$20,2,FALSE),"")</f>
        <v/>
      </c>
      <c r="E434" t="str">
        <f>IF(A434&lt;&gt;"",Belegerfassung!B442,"")</f>
        <v/>
      </c>
      <c r="F434" t="str">
        <f>IF(Belegerfassung!L442="","",IF(Belegerfassung!L442&lt;&gt;"",IF(Belegerfassung!L442&lt;&gt;"",IF(Belegerfassung!J442&lt;&gt;0,VLOOKUP(Belegerfassung!L442,Abfrage!$A$2:$C$19,2,),VLOOKUP(Belegerfassung!L442,Abfrage!$A$2:$C$19,3,)),"")))</f>
        <v/>
      </c>
      <c r="G434" t="str">
        <f t="shared" si="18"/>
        <v/>
      </c>
      <c r="H434" s="31" t="str">
        <f>IF(A434&lt;&gt;"",-Belegerfassung!J442+Belegerfassung!K442,"")</f>
        <v/>
      </c>
      <c r="I434" s="49" t="str">
        <f>IFERROR(IF(H434&lt;&gt;"",Belegerfassung!L442*100,""),IF(OR(Belegerfassung!L442="Leistung EU - Erlöse",Belegerfassung!L442="Lieferungen EU-Erlöse",Belegerfassung!L442="EUST",Belegerfassung!L442="Bauleistungen 20%")=TRUE,"",MID(Belegerfassung!L442,4,2)))</f>
        <v/>
      </c>
      <c r="J434" s="6" t="str">
        <f>IF(A434&lt;&gt;"",LEFT(Belegerfassung!D442,40),"")</f>
        <v/>
      </c>
      <c r="K434" t="str">
        <f>IF(A434&lt;&gt;"",VLOOKUP(D434,Abfrage!$F$2:$G$21,2,FALSE),"")</f>
        <v/>
      </c>
      <c r="L434" s="6" t="str">
        <f>IF(Belegerfassung!H442&lt;&gt;"",Belegerfassung!H442,"")</f>
        <v/>
      </c>
      <c r="M434" t="str">
        <f>IFERROR(IF(Belegerfassung!E442&lt;&gt;"",VLOOKUP(Belegerfassung!E442,Abfrage!$L$2:$M$15,2,),""),"")</f>
        <v/>
      </c>
      <c r="N434" t="str">
        <f t="shared" si="19"/>
        <v/>
      </c>
      <c r="O434" t="str">
        <f t="shared" si="20"/>
        <v/>
      </c>
      <c r="P434" t="str">
        <f>IF(Belegerfassung!G442&lt;&gt;"",CONCATENATE(Belegerfassung!G442,".pdf"),"")</f>
        <v/>
      </c>
    </row>
    <row r="435" spans="1:16">
      <c r="A435" t="str">
        <f>IF(Belegerfassung!C443&lt;&gt;"",0,"")</f>
        <v/>
      </c>
      <c r="B435" t="str">
        <f>IFERROR(VLOOKUP(Belegerfassung!I443,Konten!A:D,2,FALSE),"")</f>
        <v/>
      </c>
      <c r="C435" t="str">
        <f>IF(A435&lt;&gt;"",TEXT(Belegerfassung!C443,"TT.MM.JJJJ"),"")</f>
        <v/>
      </c>
      <c r="D435" t="str">
        <f>IFERROR(VLOOKUP(Belegerfassung!A443,Abfrage!$E$2:$F$20,2,FALSE),"")</f>
        <v/>
      </c>
      <c r="E435" t="str">
        <f>IF(A435&lt;&gt;"",Belegerfassung!B443,"")</f>
        <v/>
      </c>
      <c r="F435" t="str">
        <f>IF(Belegerfassung!L443="","",IF(Belegerfassung!L443&lt;&gt;"",IF(Belegerfassung!L443&lt;&gt;"",IF(Belegerfassung!J443&lt;&gt;0,VLOOKUP(Belegerfassung!L443,Abfrage!$A$2:$C$19,2,),VLOOKUP(Belegerfassung!L443,Abfrage!$A$2:$C$19,3,)),"")))</f>
        <v/>
      </c>
      <c r="G435" t="str">
        <f t="shared" si="18"/>
        <v/>
      </c>
      <c r="H435" s="31" t="str">
        <f>IF(A435&lt;&gt;"",-Belegerfassung!J443+Belegerfassung!K443,"")</f>
        <v/>
      </c>
      <c r="I435" s="49" t="str">
        <f>IFERROR(IF(H435&lt;&gt;"",Belegerfassung!L443*100,""),IF(OR(Belegerfassung!L443="Leistung EU - Erlöse",Belegerfassung!L443="Lieferungen EU-Erlöse",Belegerfassung!L443="EUST",Belegerfassung!L443="Bauleistungen 20%")=TRUE,"",MID(Belegerfassung!L443,4,2)))</f>
        <v/>
      </c>
      <c r="J435" s="6" t="str">
        <f>IF(A435&lt;&gt;"",LEFT(Belegerfassung!D443,40),"")</f>
        <v/>
      </c>
      <c r="K435" t="str">
        <f>IF(A435&lt;&gt;"",VLOOKUP(D435,Abfrage!$F$2:$G$21,2,FALSE),"")</f>
        <v/>
      </c>
      <c r="L435" s="6" t="str">
        <f>IF(Belegerfassung!H443&lt;&gt;"",Belegerfassung!H443,"")</f>
        <v/>
      </c>
      <c r="M435" t="str">
        <f>IFERROR(IF(Belegerfassung!E443&lt;&gt;"",VLOOKUP(Belegerfassung!E443,Abfrage!$L$2:$M$15,2,),""),"")</f>
        <v/>
      </c>
      <c r="N435" t="str">
        <f t="shared" si="19"/>
        <v/>
      </c>
      <c r="O435" t="str">
        <f t="shared" si="20"/>
        <v/>
      </c>
      <c r="P435" t="str">
        <f>IF(Belegerfassung!G443&lt;&gt;"",CONCATENATE(Belegerfassung!G443,".pdf"),"")</f>
        <v/>
      </c>
    </row>
    <row r="436" spans="1:16">
      <c r="A436" t="str">
        <f>IF(Belegerfassung!C444&lt;&gt;"",0,"")</f>
        <v/>
      </c>
      <c r="B436" t="str">
        <f>IFERROR(VLOOKUP(Belegerfassung!I444,Konten!A:D,2,FALSE),"")</f>
        <v/>
      </c>
      <c r="C436" t="str">
        <f>IF(A436&lt;&gt;"",TEXT(Belegerfassung!C444,"TT.MM.JJJJ"),"")</f>
        <v/>
      </c>
      <c r="D436" t="str">
        <f>IFERROR(VLOOKUP(Belegerfassung!A444,Abfrage!$E$2:$F$20,2,FALSE),"")</f>
        <v/>
      </c>
      <c r="E436" t="str">
        <f>IF(A436&lt;&gt;"",Belegerfassung!B444,"")</f>
        <v/>
      </c>
      <c r="F436" t="str">
        <f>IF(Belegerfassung!L444="","",IF(Belegerfassung!L444&lt;&gt;"",IF(Belegerfassung!L444&lt;&gt;"",IF(Belegerfassung!J444&lt;&gt;0,VLOOKUP(Belegerfassung!L444,Abfrage!$A$2:$C$19,2,),VLOOKUP(Belegerfassung!L444,Abfrage!$A$2:$C$19,3,)),"")))</f>
        <v/>
      </c>
      <c r="G436" t="str">
        <f t="shared" si="18"/>
        <v/>
      </c>
      <c r="H436" s="31" t="str">
        <f>IF(A436&lt;&gt;"",-Belegerfassung!J444+Belegerfassung!K444,"")</f>
        <v/>
      </c>
      <c r="I436" s="49" t="str">
        <f>IFERROR(IF(H436&lt;&gt;"",Belegerfassung!L444*100,""),IF(OR(Belegerfassung!L444="Leistung EU - Erlöse",Belegerfassung!L444="Lieferungen EU-Erlöse",Belegerfassung!L444="EUST",Belegerfassung!L444="Bauleistungen 20%")=TRUE,"",MID(Belegerfassung!L444,4,2)))</f>
        <v/>
      </c>
      <c r="J436" s="6" t="str">
        <f>IF(A436&lt;&gt;"",LEFT(Belegerfassung!D444,40),"")</f>
        <v/>
      </c>
      <c r="K436" t="str">
        <f>IF(A436&lt;&gt;"",VLOOKUP(D436,Abfrage!$F$2:$G$21,2,FALSE),"")</f>
        <v/>
      </c>
      <c r="L436" s="6" t="str">
        <f>IF(Belegerfassung!H444&lt;&gt;"",Belegerfassung!H444,"")</f>
        <v/>
      </c>
      <c r="M436" t="str">
        <f>IFERROR(IF(Belegerfassung!E444&lt;&gt;"",VLOOKUP(Belegerfassung!E444,Abfrage!$L$2:$M$15,2,),""),"")</f>
        <v/>
      </c>
      <c r="N436" t="str">
        <f t="shared" si="19"/>
        <v/>
      </c>
      <c r="O436" t="str">
        <f t="shared" si="20"/>
        <v/>
      </c>
      <c r="P436" t="str">
        <f>IF(Belegerfassung!G444&lt;&gt;"",CONCATENATE(Belegerfassung!G444,".pdf"),"")</f>
        <v/>
      </c>
    </row>
    <row r="437" spans="1:16">
      <c r="A437" t="str">
        <f>IF(Belegerfassung!C445&lt;&gt;"",0,"")</f>
        <v/>
      </c>
      <c r="B437" t="str">
        <f>IFERROR(VLOOKUP(Belegerfassung!I445,Konten!A:D,2,FALSE),"")</f>
        <v/>
      </c>
      <c r="C437" t="str">
        <f>IF(A437&lt;&gt;"",TEXT(Belegerfassung!C445,"TT.MM.JJJJ"),"")</f>
        <v/>
      </c>
      <c r="D437" t="str">
        <f>IFERROR(VLOOKUP(Belegerfassung!A445,Abfrage!$E$2:$F$20,2,FALSE),"")</f>
        <v/>
      </c>
      <c r="E437" t="str">
        <f>IF(A437&lt;&gt;"",Belegerfassung!B445,"")</f>
        <v/>
      </c>
      <c r="F437" t="str">
        <f>IF(Belegerfassung!L445="","",IF(Belegerfassung!L445&lt;&gt;"",IF(Belegerfassung!L445&lt;&gt;"",IF(Belegerfassung!J445&lt;&gt;0,VLOOKUP(Belegerfassung!L445,Abfrage!$A$2:$C$19,2,),VLOOKUP(Belegerfassung!L445,Abfrage!$A$2:$C$19,3,)),"")))</f>
        <v/>
      </c>
      <c r="G437" t="str">
        <f t="shared" si="18"/>
        <v/>
      </c>
      <c r="H437" s="31" t="str">
        <f>IF(A437&lt;&gt;"",-Belegerfassung!J445+Belegerfassung!K445,"")</f>
        <v/>
      </c>
      <c r="I437" s="49" t="str">
        <f>IFERROR(IF(H437&lt;&gt;"",Belegerfassung!L445*100,""),IF(OR(Belegerfassung!L445="Leistung EU - Erlöse",Belegerfassung!L445="Lieferungen EU-Erlöse",Belegerfassung!L445="EUST",Belegerfassung!L445="Bauleistungen 20%")=TRUE,"",MID(Belegerfassung!L445,4,2)))</f>
        <v/>
      </c>
      <c r="J437" s="6" t="str">
        <f>IF(A437&lt;&gt;"",LEFT(Belegerfassung!D445,40),"")</f>
        <v/>
      </c>
      <c r="K437" t="str">
        <f>IF(A437&lt;&gt;"",VLOOKUP(D437,Abfrage!$F$2:$G$21,2,FALSE),"")</f>
        <v/>
      </c>
      <c r="L437" s="6" t="str">
        <f>IF(Belegerfassung!H445&lt;&gt;"",Belegerfassung!H445,"")</f>
        <v/>
      </c>
      <c r="M437" t="str">
        <f>IFERROR(IF(Belegerfassung!E445&lt;&gt;"",VLOOKUP(Belegerfassung!E445,Abfrage!$L$2:$M$15,2,),""),"")</f>
        <v/>
      </c>
      <c r="N437" t="str">
        <f t="shared" si="19"/>
        <v/>
      </c>
      <c r="O437" t="str">
        <f t="shared" si="20"/>
        <v/>
      </c>
      <c r="P437" t="str">
        <f>IF(Belegerfassung!G445&lt;&gt;"",CONCATENATE(Belegerfassung!G445,".pdf"),"")</f>
        <v/>
      </c>
    </row>
    <row r="438" spans="1:16">
      <c r="A438" t="str">
        <f>IF(Belegerfassung!C446&lt;&gt;"",0,"")</f>
        <v/>
      </c>
      <c r="B438" t="str">
        <f>IFERROR(VLOOKUP(Belegerfassung!I446,Konten!A:D,2,FALSE),"")</f>
        <v/>
      </c>
      <c r="C438" t="str">
        <f>IF(A438&lt;&gt;"",TEXT(Belegerfassung!C446,"TT.MM.JJJJ"),"")</f>
        <v/>
      </c>
      <c r="D438" t="str">
        <f>IFERROR(VLOOKUP(Belegerfassung!A446,Abfrage!$E$2:$F$20,2,FALSE),"")</f>
        <v/>
      </c>
      <c r="E438" t="str">
        <f>IF(A438&lt;&gt;"",Belegerfassung!B446,"")</f>
        <v/>
      </c>
      <c r="F438" t="str">
        <f>IF(Belegerfassung!L446="","",IF(Belegerfassung!L446&lt;&gt;"",IF(Belegerfassung!L446&lt;&gt;"",IF(Belegerfassung!J446&lt;&gt;0,VLOOKUP(Belegerfassung!L446,Abfrage!$A$2:$C$19,2,),VLOOKUP(Belegerfassung!L446,Abfrage!$A$2:$C$19,3,)),"")))</f>
        <v/>
      </c>
      <c r="G438" t="str">
        <f t="shared" si="18"/>
        <v/>
      </c>
      <c r="H438" s="31" t="str">
        <f>IF(A438&lt;&gt;"",-Belegerfassung!J446+Belegerfassung!K446,"")</f>
        <v/>
      </c>
      <c r="I438" s="49" t="str">
        <f>IFERROR(IF(H438&lt;&gt;"",Belegerfassung!L446*100,""),IF(OR(Belegerfassung!L446="Leistung EU - Erlöse",Belegerfassung!L446="Lieferungen EU-Erlöse",Belegerfassung!L446="EUST",Belegerfassung!L446="Bauleistungen 20%")=TRUE,"",MID(Belegerfassung!L446,4,2)))</f>
        <v/>
      </c>
      <c r="J438" s="6" t="str">
        <f>IF(A438&lt;&gt;"",LEFT(Belegerfassung!D446,40),"")</f>
        <v/>
      </c>
      <c r="K438" t="str">
        <f>IF(A438&lt;&gt;"",VLOOKUP(D438,Abfrage!$F$2:$G$21,2,FALSE),"")</f>
        <v/>
      </c>
      <c r="L438" s="6" t="str">
        <f>IF(Belegerfassung!H446&lt;&gt;"",Belegerfassung!H446,"")</f>
        <v/>
      </c>
      <c r="M438" t="str">
        <f>IFERROR(IF(Belegerfassung!E446&lt;&gt;"",VLOOKUP(Belegerfassung!E446,Abfrage!$L$2:$M$15,2,),""),"")</f>
        <v/>
      </c>
      <c r="N438" t="str">
        <f t="shared" si="19"/>
        <v/>
      </c>
      <c r="O438" t="str">
        <f t="shared" si="20"/>
        <v/>
      </c>
      <c r="P438" t="str">
        <f>IF(Belegerfassung!G446&lt;&gt;"",CONCATENATE(Belegerfassung!G446,".pdf"),"")</f>
        <v/>
      </c>
    </row>
    <row r="439" spans="1:16">
      <c r="A439" t="str">
        <f>IF(Belegerfassung!C447&lt;&gt;"",0,"")</f>
        <v/>
      </c>
      <c r="B439" t="str">
        <f>IFERROR(VLOOKUP(Belegerfassung!I447,Konten!A:D,2,FALSE),"")</f>
        <v/>
      </c>
      <c r="C439" t="str">
        <f>IF(A439&lt;&gt;"",TEXT(Belegerfassung!C447,"TT.MM.JJJJ"),"")</f>
        <v/>
      </c>
      <c r="D439" t="str">
        <f>IFERROR(VLOOKUP(Belegerfassung!A447,Abfrage!$E$2:$F$20,2,FALSE),"")</f>
        <v/>
      </c>
      <c r="E439" t="str">
        <f>IF(A439&lt;&gt;"",Belegerfassung!B447,"")</f>
        <v/>
      </c>
      <c r="F439" t="str">
        <f>IF(Belegerfassung!L447="","",IF(Belegerfassung!L447&lt;&gt;"",IF(Belegerfassung!L447&lt;&gt;"",IF(Belegerfassung!J447&lt;&gt;0,VLOOKUP(Belegerfassung!L447,Abfrage!$A$2:$C$19,2,),VLOOKUP(Belegerfassung!L447,Abfrage!$A$2:$C$19,3,)),"")))</f>
        <v/>
      </c>
      <c r="G439" t="str">
        <f t="shared" si="18"/>
        <v/>
      </c>
      <c r="H439" s="31" t="str">
        <f>IF(A439&lt;&gt;"",-Belegerfassung!J447+Belegerfassung!K447,"")</f>
        <v/>
      </c>
      <c r="I439" s="49" t="str">
        <f>IFERROR(IF(H439&lt;&gt;"",Belegerfassung!L447*100,""),IF(OR(Belegerfassung!L447="Leistung EU - Erlöse",Belegerfassung!L447="Lieferungen EU-Erlöse",Belegerfassung!L447="EUST",Belegerfassung!L447="Bauleistungen 20%")=TRUE,"",MID(Belegerfassung!L447,4,2)))</f>
        <v/>
      </c>
      <c r="J439" s="6" t="str">
        <f>IF(A439&lt;&gt;"",LEFT(Belegerfassung!D447,40),"")</f>
        <v/>
      </c>
      <c r="K439" t="str">
        <f>IF(A439&lt;&gt;"",VLOOKUP(D439,Abfrage!$F$2:$G$21,2,FALSE),"")</f>
        <v/>
      </c>
      <c r="L439" s="6" t="str">
        <f>IF(Belegerfassung!H447&lt;&gt;"",Belegerfassung!H447,"")</f>
        <v/>
      </c>
      <c r="M439" t="str">
        <f>IFERROR(IF(Belegerfassung!E447&lt;&gt;"",VLOOKUP(Belegerfassung!E447,Abfrage!$L$2:$M$15,2,),""),"")</f>
        <v/>
      </c>
      <c r="N439" t="str">
        <f t="shared" si="19"/>
        <v/>
      </c>
      <c r="O439" t="str">
        <f t="shared" si="20"/>
        <v/>
      </c>
      <c r="P439" t="str">
        <f>IF(Belegerfassung!G447&lt;&gt;"",CONCATENATE(Belegerfassung!G447,".pdf"),"")</f>
        <v/>
      </c>
    </row>
    <row r="440" spans="1:16">
      <c r="A440" t="str">
        <f>IF(Belegerfassung!C448&lt;&gt;"",0,"")</f>
        <v/>
      </c>
      <c r="B440" t="str">
        <f>IFERROR(VLOOKUP(Belegerfassung!I448,Konten!A:D,2,FALSE),"")</f>
        <v/>
      </c>
      <c r="C440" t="str">
        <f>IF(A440&lt;&gt;"",TEXT(Belegerfassung!C448,"TT.MM.JJJJ"),"")</f>
        <v/>
      </c>
      <c r="D440" t="str">
        <f>IFERROR(VLOOKUP(Belegerfassung!A448,Abfrage!$E$2:$F$20,2,FALSE),"")</f>
        <v/>
      </c>
      <c r="E440" t="str">
        <f>IF(A440&lt;&gt;"",Belegerfassung!B448,"")</f>
        <v/>
      </c>
      <c r="F440" t="str">
        <f>IF(Belegerfassung!L448="","",IF(Belegerfassung!L448&lt;&gt;"",IF(Belegerfassung!L448&lt;&gt;"",IF(Belegerfassung!J448&lt;&gt;0,VLOOKUP(Belegerfassung!L448,Abfrage!$A$2:$C$19,2,),VLOOKUP(Belegerfassung!L448,Abfrage!$A$2:$C$19,3,)),"")))</f>
        <v/>
      </c>
      <c r="G440" t="str">
        <f t="shared" si="18"/>
        <v/>
      </c>
      <c r="H440" s="31" t="str">
        <f>IF(A440&lt;&gt;"",-Belegerfassung!J448+Belegerfassung!K448,"")</f>
        <v/>
      </c>
      <c r="I440" s="49" t="str">
        <f>IFERROR(IF(H440&lt;&gt;"",Belegerfassung!L448*100,""),IF(OR(Belegerfassung!L448="Leistung EU - Erlöse",Belegerfassung!L448="Lieferungen EU-Erlöse",Belegerfassung!L448="EUST",Belegerfassung!L448="Bauleistungen 20%")=TRUE,"",MID(Belegerfassung!L448,4,2)))</f>
        <v/>
      </c>
      <c r="J440" s="6" t="str">
        <f>IF(A440&lt;&gt;"",LEFT(Belegerfassung!D448,40),"")</f>
        <v/>
      </c>
      <c r="K440" t="str">
        <f>IF(A440&lt;&gt;"",VLOOKUP(D440,Abfrage!$F$2:$G$21,2,FALSE),"")</f>
        <v/>
      </c>
      <c r="L440" s="6" t="str">
        <f>IF(Belegerfassung!H448&lt;&gt;"",Belegerfassung!H448,"")</f>
        <v/>
      </c>
      <c r="M440" t="str">
        <f>IFERROR(IF(Belegerfassung!E448&lt;&gt;"",VLOOKUP(Belegerfassung!E448,Abfrage!$L$2:$M$15,2,),""),"")</f>
        <v/>
      </c>
      <c r="N440" t="str">
        <f t="shared" si="19"/>
        <v/>
      </c>
      <c r="O440" t="str">
        <f t="shared" si="20"/>
        <v/>
      </c>
      <c r="P440" t="str">
        <f>IF(Belegerfassung!G448&lt;&gt;"",CONCATENATE(Belegerfassung!G448,".pdf"),"")</f>
        <v/>
      </c>
    </row>
    <row r="441" spans="1:16">
      <c r="A441" t="str">
        <f>IF(Belegerfassung!C449&lt;&gt;"",0,"")</f>
        <v/>
      </c>
      <c r="B441" t="str">
        <f>IFERROR(VLOOKUP(Belegerfassung!I449,Konten!A:D,2,FALSE),"")</f>
        <v/>
      </c>
      <c r="C441" t="str">
        <f>IF(A441&lt;&gt;"",TEXT(Belegerfassung!C449,"TT.MM.JJJJ"),"")</f>
        <v/>
      </c>
      <c r="D441" t="str">
        <f>IFERROR(VLOOKUP(Belegerfassung!A449,Abfrage!$E$2:$F$20,2,FALSE),"")</f>
        <v/>
      </c>
      <c r="E441" t="str">
        <f>IF(A441&lt;&gt;"",Belegerfassung!B449,"")</f>
        <v/>
      </c>
      <c r="F441" t="str">
        <f>IF(Belegerfassung!L449="","",IF(Belegerfassung!L449&lt;&gt;"",IF(Belegerfassung!L449&lt;&gt;"",IF(Belegerfassung!J449&lt;&gt;0,VLOOKUP(Belegerfassung!L449,Abfrage!$A$2:$C$19,2,),VLOOKUP(Belegerfassung!L449,Abfrage!$A$2:$C$19,3,)),"")))</f>
        <v/>
      </c>
      <c r="G441" t="str">
        <f t="shared" si="18"/>
        <v/>
      </c>
      <c r="H441" s="31" t="str">
        <f>IF(A441&lt;&gt;"",-Belegerfassung!J449+Belegerfassung!K449,"")</f>
        <v/>
      </c>
      <c r="I441" s="49" t="str">
        <f>IFERROR(IF(H441&lt;&gt;"",Belegerfassung!L449*100,""),IF(OR(Belegerfassung!L449="Leistung EU - Erlöse",Belegerfassung!L449="Lieferungen EU-Erlöse",Belegerfassung!L449="EUST",Belegerfassung!L449="Bauleistungen 20%")=TRUE,"",MID(Belegerfassung!L449,4,2)))</f>
        <v/>
      </c>
      <c r="J441" s="6" t="str">
        <f>IF(A441&lt;&gt;"",LEFT(Belegerfassung!D449,40),"")</f>
        <v/>
      </c>
      <c r="K441" t="str">
        <f>IF(A441&lt;&gt;"",VLOOKUP(D441,Abfrage!$F$2:$G$21,2,FALSE),"")</f>
        <v/>
      </c>
      <c r="L441" s="6" t="str">
        <f>IF(Belegerfassung!H449&lt;&gt;"",Belegerfassung!H449,"")</f>
        <v/>
      </c>
      <c r="M441" t="str">
        <f>IFERROR(IF(Belegerfassung!E449&lt;&gt;"",VLOOKUP(Belegerfassung!E449,Abfrage!$L$2:$M$15,2,),""),"")</f>
        <v/>
      </c>
      <c r="N441" t="str">
        <f t="shared" si="19"/>
        <v/>
      </c>
      <c r="O441" t="str">
        <f t="shared" si="20"/>
        <v/>
      </c>
      <c r="P441" t="str">
        <f>IF(Belegerfassung!G449&lt;&gt;"",CONCATENATE(Belegerfassung!G449,".pdf"),"")</f>
        <v/>
      </c>
    </row>
    <row r="442" spans="1:16">
      <c r="A442" t="str">
        <f>IF(Belegerfassung!C450&lt;&gt;"",0,"")</f>
        <v/>
      </c>
      <c r="B442" t="str">
        <f>IFERROR(VLOOKUP(Belegerfassung!I450,Konten!A:D,2,FALSE),"")</f>
        <v/>
      </c>
      <c r="C442" t="str">
        <f>IF(A442&lt;&gt;"",TEXT(Belegerfassung!C450,"TT.MM.JJJJ"),"")</f>
        <v/>
      </c>
      <c r="D442" t="str">
        <f>IFERROR(VLOOKUP(Belegerfassung!A450,Abfrage!$E$2:$F$20,2,FALSE),"")</f>
        <v/>
      </c>
      <c r="E442" t="str">
        <f>IF(A442&lt;&gt;"",Belegerfassung!B450,"")</f>
        <v/>
      </c>
      <c r="F442" t="str">
        <f>IF(Belegerfassung!L450="","",IF(Belegerfassung!L450&lt;&gt;"",IF(Belegerfassung!L450&lt;&gt;"",IF(Belegerfassung!J450&lt;&gt;0,VLOOKUP(Belegerfassung!L450,Abfrage!$A$2:$C$19,2,),VLOOKUP(Belegerfassung!L450,Abfrage!$A$2:$C$19,3,)),"")))</f>
        <v/>
      </c>
      <c r="G442" t="str">
        <f t="shared" si="18"/>
        <v/>
      </c>
      <c r="H442" s="31" t="str">
        <f>IF(A442&lt;&gt;"",-Belegerfassung!J450+Belegerfassung!K450,"")</f>
        <v/>
      </c>
      <c r="I442" s="49" t="str">
        <f>IFERROR(IF(H442&lt;&gt;"",Belegerfassung!L450*100,""),IF(OR(Belegerfassung!L450="Leistung EU - Erlöse",Belegerfassung!L450="Lieferungen EU-Erlöse",Belegerfassung!L450="EUST",Belegerfassung!L450="Bauleistungen 20%")=TRUE,"",MID(Belegerfassung!L450,4,2)))</f>
        <v/>
      </c>
      <c r="J442" s="6" t="str">
        <f>IF(A442&lt;&gt;"",LEFT(Belegerfassung!D450,40),"")</f>
        <v/>
      </c>
      <c r="K442" t="str">
        <f>IF(A442&lt;&gt;"",VLOOKUP(D442,Abfrage!$F$2:$G$21,2,FALSE),"")</f>
        <v/>
      </c>
      <c r="L442" s="6" t="str">
        <f>IF(Belegerfassung!H450&lt;&gt;"",Belegerfassung!H450,"")</f>
        <v/>
      </c>
      <c r="M442" t="str">
        <f>IFERROR(IF(Belegerfassung!E450&lt;&gt;"",VLOOKUP(Belegerfassung!E450,Abfrage!$L$2:$M$15,2,),""),"")</f>
        <v/>
      </c>
      <c r="N442" t="str">
        <f t="shared" si="19"/>
        <v/>
      </c>
      <c r="O442" t="str">
        <f t="shared" si="20"/>
        <v/>
      </c>
      <c r="P442" t="str">
        <f>IF(Belegerfassung!G450&lt;&gt;"",CONCATENATE(Belegerfassung!G450,".pdf"),"")</f>
        <v/>
      </c>
    </row>
    <row r="443" spans="1:16">
      <c r="A443" t="str">
        <f>IF(Belegerfassung!C451&lt;&gt;"",0,"")</f>
        <v/>
      </c>
      <c r="B443" t="str">
        <f>IFERROR(VLOOKUP(Belegerfassung!I451,Konten!A:D,2,FALSE),"")</f>
        <v/>
      </c>
      <c r="C443" t="str">
        <f>IF(A443&lt;&gt;"",TEXT(Belegerfassung!C451,"TT.MM.JJJJ"),"")</f>
        <v/>
      </c>
      <c r="D443" t="str">
        <f>IFERROR(VLOOKUP(Belegerfassung!A451,Abfrage!$E$2:$F$20,2,FALSE),"")</f>
        <v/>
      </c>
      <c r="E443" t="str">
        <f>IF(A443&lt;&gt;"",Belegerfassung!B451,"")</f>
        <v/>
      </c>
      <c r="F443" t="str">
        <f>IF(Belegerfassung!L451="","",IF(Belegerfassung!L451&lt;&gt;"",IF(Belegerfassung!L451&lt;&gt;"",IF(Belegerfassung!J451&lt;&gt;0,VLOOKUP(Belegerfassung!L451,Abfrage!$A$2:$C$19,2,),VLOOKUP(Belegerfassung!L451,Abfrage!$A$2:$C$19,3,)),"")))</f>
        <v/>
      </c>
      <c r="G443" t="str">
        <f t="shared" si="18"/>
        <v/>
      </c>
      <c r="H443" s="31" t="str">
        <f>IF(A443&lt;&gt;"",-Belegerfassung!J451+Belegerfassung!K451,"")</f>
        <v/>
      </c>
      <c r="I443" s="49" t="str">
        <f>IFERROR(IF(H443&lt;&gt;"",Belegerfassung!L451*100,""),IF(OR(Belegerfassung!L451="Leistung EU - Erlöse",Belegerfassung!L451="Lieferungen EU-Erlöse",Belegerfassung!L451="EUST",Belegerfassung!L451="Bauleistungen 20%")=TRUE,"",MID(Belegerfassung!L451,4,2)))</f>
        <v/>
      </c>
      <c r="J443" s="6" t="str">
        <f>IF(A443&lt;&gt;"",LEFT(Belegerfassung!D451,40),"")</f>
        <v/>
      </c>
      <c r="K443" t="str">
        <f>IF(A443&lt;&gt;"",VLOOKUP(D443,Abfrage!$F$2:$G$21,2,FALSE),"")</f>
        <v/>
      </c>
      <c r="L443" s="6" t="str">
        <f>IF(Belegerfassung!H451&lt;&gt;"",Belegerfassung!H451,"")</f>
        <v/>
      </c>
      <c r="M443" t="str">
        <f>IFERROR(IF(Belegerfassung!E451&lt;&gt;"",VLOOKUP(Belegerfassung!E451,Abfrage!$L$2:$M$15,2,),""),"")</f>
        <v/>
      </c>
      <c r="N443" t="str">
        <f t="shared" si="19"/>
        <v/>
      </c>
      <c r="O443" t="str">
        <f t="shared" si="20"/>
        <v/>
      </c>
      <c r="P443" t="str">
        <f>IF(Belegerfassung!G451&lt;&gt;"",CONCATENATE(Belegerfassung!G451,".pdf"),"")</f>
        <v/>
      </c>
    </row>
    <row r="444" spans="1:16">
      <c r="A444" t="str">
        <f>IF(Belegerfassung!C452&lt;&gt;"",0,"")</f>
        <v/>
      </c>
      <c r="B444" t="str">
        <f>IFERROR(VLOOKUP(Belegerfassung!I452,Konten!A:D,2,FALSE),"")</f>
        <v/>
      </c>
      <c r="C444" t="str">
        <f>IF(A444&lt;&gt;"",TEXT(Belegerfassung!C452,"TT.MM.JJJJ"),"")</f>
        <v/>
      </c>
      <c r="D444" t="str">
        <f>IFERROR(VLOOKUP(Belegerfassung!A452,Abfrage!$E$2:$F$20,2,FALSE),"")</f>
        <v/>
      </c>
      <c r="E444" t="str">
        <f>IF(A444&lt;&gt;"",Belegerfassung!B452,"")</f>
        <v/>
      </c>
      <c r="F444" t="str">
        <f>IF(Belegerfassung!L452="","",IF(Belegerfassung!L452&lt;&gt;"",IF(Belegerfassung!L452&lt;&gt;"",IF(Belegerfassung!J452&lt;&gt;0,VLOOKUP(Belegerfassung!L452,Abfrage!$A$2:$C$19,2,),VLOOKUP(Belegerfassung!L452,Abfrage!$A$2:$C$19,3,)),"")))</f>
        <v/>
      </c>
      <c r="G444" t="str">
        <f t="shared" si="18"/>
        <v/>
      </c>
      <c r="H444" s="31" t="str">
        <f>IF(A444&lt;&gt;"",-Belegerfassung!J452+Belegerfassung!K452,"")</f>
        <v/>
      </c>
      <c r="I444" s="49" t="str">
        <f>IFERROR(IF(H444&lt;&gt;"",Belegerfassung!L452*100,""),IF(OR(Belegerfassung!L452="Leistung EU - Erlöse",Belegerfassung!L452="Lieferungen EU-Erlöse",Belegerfassung!L452="EUST",Belegerfassung!L452="Bauleistungen 20%")=TRUE,"",MID(Belegerfassung!L452,4,2)))</f>
        <v/>
      </c>
      <c r="J444" s="6" t="str">
        <f>IF(A444&lt;&gt;"",LEFT(Belegerfassung!D452,40),"")</f>
        <v/>
      </c>
      <c r="K444" t="str">
        <f>IF(A444&lt;&gt;"",VLOOKUP(D444,Abfrage!$F$2:$G$21,2,FALSE),"")</f>
        <v/>
      </c>
      <c r="L444" s="6" t="str">
        <f>IF(Belegerfassung!H452&lt;&gt;"",Belegerfassung!H452,"")</f>
        <v/>
      </c>
      <c r="M444" t="str">
        <f>IFERROR(IF(Belegerfassung!E452&lt;&gt;"",VLOOKUP(Belegerfassung!E452,Abfrage!$L$2:$M$15,2,),""),"")</f>
        <v/>
      </c>
      <c r="N444" t="str">
        <f t="shared" si="19"/>
        <v/>
      </c>
      <c r="O444" t="str">
        <f t="shared" si="20"/>
        <v/>
      </c>
      <c r="P444" t="str">
        <f>IF(Belegerfassung!G452&lt;&gt;"",CONCATENATE(Belegerfassung!G452,".pdf"),"")</f>
        <v/>
      </c>
    </row>
    <row r="445" spans="1:16">
      <c r="A445" t="str">
        <f>IF(Belegerfassung!C453&lt;&gt;"",0,"")</f>
        <v/>
      </c>
      <c r="B445" t="str">
        <f>IFERROR(VLOOKUP(Belegerfassung!I453,Konten!A:D,2,FALSE),"")</f>
        <v/>
      </c>
      <c r="C445" t="str">
        <f>IF(A445&lt;&gt;"",TEXT(Belegerfassung!C453,"TT.MM.JJJJ"),"")</f>
        <v/>
      </c>
      <c r="D445" t="str">
        <f>IFERROR(VLOOKUP(Belegerfassung!A453,Abfrage!$E$2:$F$20,2,FALSE),"")</f>
        <v/>
      </c>
      <c r="E445" t="str">
        <f>IF(A445&lt;&gt;"",Belegerfassung!B453,"")</f>
        <v/>
      </c>
      <c r="F445" t="str">
        <f>IF(Belegerfassung!L453="","",IF(Belegerfassung!L453&lt;&gt;"",IF(Belegerfassung!L453&lt;&gt;"",IF(Belegerfassung!J453&lt;&gt;0,VLOOKUP(Belegerfassung!L453,Abfrage!$A$2:$C$19,2,),VLOOKUP(Belegerfassung!L453,Abfrage!$A$2:$C$19,3,)),"")))</f>
        <v/>
      </c>
      <c r="G445" t="str">
        <f t="shared" si="18"/>
        <v/>
      </c>
      <c r="H445" s="31" t="str">
        <f>IF(A445&lt;&gt;"",-Belegerfassung!J453+Belegerfassung!K453,"")</f>
        <v/>
      </c>
      <c r="I445" s="49" t="str">
        <f>IFERROR(IF(H445&lt;&gt;"",Belegerfassung!L453*100,""),IF(OR(Belegerfassung!L453="Leistung EU - Erlöse",Belegerfassung!L453="Lieferungen EU-Erlöse",Belegerfassung!L453="EUST",Belegerfassung!L453="Bauleistungen 20%")=TRUE,"",MID(Belegerfassung!L453,4,2)))</f>
        <v/>
      </c>
      <c r="J445" s="6" t="str">
        <f>IF(A445&lt;&gt;"",LEFT(Belegerfassung!D453,40),"")</f>
        <v/>
      </c>
      <c r="K445" t="str">
        <f>IF(A445&lt;&gt;"",VLOOKUP(D445,Abfrage!$F$2:$G$21,2,FALSE),"")</f>
        <v/>
      </c>
      <c r="L445" s="6" t="str">
        <f>IF(Belegerfassung!H453&lt;&gt;"",Belegerfassung!H453,"")</f>
        <v/>
      </c>
      <c r="M445" t="str">
        <f>IFERROR(IF(Belegerfassung!E453&lt;&gt;"",VLOOKUP(Belegerfassung!E453,Abfrage!$L$2:$M$15,2,),""),"")</f>
        <v/>
      </c>
      <c r="N445" t="str">
        <f t="shared" si="19"/>
        <v/>
      </c>
      <c r="O445" t="str">
        <f t="shared" si="20"/>
        <v/>
      </c>
      <c r="P445" t="str">
        <f>IF(Belegerfassung!G453&lt;&gt;"",CONCATENATE(Belegerfassung!G453,".pdf"),"")</f>
        <v/>
      </c>
    </row>
    <row r="446" spans="1:16">
      <c r="A446" t="str">
        <f>IF(Belegerfassung!C454&lt;&gt;"",0,"")</f>
        <v/>
      </c>
      <c r="B446" t="str">
        <f>IFERROR(VLOOKUP(Belegerfassung!I454,Konten!A:D,2,FALSE),"")</f>
        <v/>
      </c>
      <c r="C446" t="str">
        <f>IF(A446&lt;&gt;"",TEXT(Belegerfassung!C454,"TT.MM.JJJJ"),"")</f>
        <v/>
      </c>
      <c r="D446" t="str">
        <f>IFERROR(VLOOKUP(Belegerfassung!A454,Abfrage!$E$2:$F$20,2,FALSE),"")</f>
        <v/>
      </c>
      <c r="E446" t="str">
        <f>IF(A446&lt;&gt;"",Belegerfassung!B454,"")</f>
        <v/>
      </c>
      <c r="F446" t="str">
        <f>IF(Belegerfassung!L454="","",IF(Belegerfassung!L454&lt;&gt;"",IF(Belegerfassung!L454&lt;&gt;"",IF(Belegerfassung!J454&lt;&gt;0,VLOOKUP(Belegerfassung!L454,Abfrage!$A$2:$C$19,2,),VLOOKUP(Belegerfassung!L454,Abfrage!$A$2:$C$19,3,)),"")))</f>
        <v/>
      </c>
      <c r="G446" t="str">
        <f t="shared" si="18"/>
        <v/>
      </c>
      <c r="H446" s="31" t="str">
        <f>IF(A446&lt;&gt;"",-Belegerfassung!J454+Belegerfassung!K454,"")</f>
        <v/>
      </c>
      <c r="I446" s="49" t="str">
        <f>IFERROR(IF(H446&lt;&gt;"",Belegerfassung!L454*100,""),IF(OR(Belegerfassung!L454="Leistung EU - Erlöse",Belegerfassung!L454="Lieferungen EU-Erlöse",Belegerfassung!L454="EUST",Belegerfassung!L454="Bauleistungen 20%")=TRUE,"",MID(Belegerfassung!L454,4,2)))</f>
        <v/>
      </c>
      <c r="J446" s="6" t="str">
        <f>IF(A446&lt;&gt;"",LEFT(Belegerfassung!D454,40),"")</f>
        <v/>
      </c>
      <c r="K446" t="str">
        <f>IF(A446&lt;&gt;"",VLOOKUP(D446,Abfrage!$F$2:$G$21,2,FALSE),"")</f>
        <v/>
      </c>
      <c r="L446" s="6" t="str">
        <f>IF(Belegerfassung!H454&lt;&gt;"",Belegerfassung!H454,"")</f>
        <v/>
      </c>
      <c r="M446" t="str">
        <f>IFERROR(IF(Belegerfassung!E454&lt;&gt;"",VLOOKUP(Belegerfassung!E454,Abfrage!$L$2:$M$15,2,),""),"")</f>
        <v/>
      </c>
      <c r="N446" t="str">
        <f t="shared" si="19"/>
        <v/>
      </c>
      <c r="O446" t="str">
        <f t="shared" si="20"/>
        <v/>
      </c>
      <c r="P446" t="str">
        <f>IF(Belegerfassung!G454&lt;&gt;"",CONCATENATE(Belegerfassung!G454,".pdf"),"")</f>
        <v/>
      </c>
    </row>
    <row r="447" spans="1:16">
      <c r="A447" t="str">
        <f>IF(Belegerfassung!C455&lt;&gt;"",0,"")</f>
        <v/>
      </c>
      <c r="B447" t="str">
        <f>IFERROR(VLOOKUP(Belegerfassung!I455,Konten!A:D,2,FALSE),"")</f>
        <v/>
      </c>
      <c r="C447" t="str">
        <f>IF(A447&lt;&gt;"",TEXT(Belegerfassung!C455,"TT.MM.JJJJ"),"")</f>
        <v/>
      </c>
      <c r="D447" t="str">
        <f>IFERROR(VLOOKUP(Belegerfassung!A455,Abfrage!$E$2:$F$20,2,FALSE),"")</f>
        <v/>
      </c>
      <c r="E447" t="str">
        <f>IF(A447&lt;&gt;"",Belegerfassung!B455,"")</f>
        <v/>
      </c>
      <c r="F447" t="str">
        <f>IF(Belegerfassung!L455="","",IF(Belegerfassung!L455&lt;&gt;"",IF(Belegerfassung!L455&lt;&gt;"",IF(Belegerfassung!J455&lt;&gt;0,VLOOKUP(Belegerfassung!L455,Abfrage!$A$2:$C$19,2,),VLOOKUP(Belegerfassung!L455,Abfrage!$A$2:$C$19,3,)),"")))</f>
        <v/>
      </c>
      <c r="G447" t="str">
        <f t="shared" si="18"/>
        <v/>
      </c>
      <c r="H447" s="31" t="str">
        <f>IF(A447&lt;&gt;"",-Belegerfassung!J455+Belegerfassung!K455,"")</f>
        <v/>
      </c>
      <c r="I447" s="49" t="str">
        <f>IFERROR(IF(H447&lt;&gt;"",Belegerfassung!L455*100,""),IF(OR(Belegerfassung!L455="Leistung EU - Erlöse",Belegerfassung!L455="Lieferungen EU-Erlöse",Belegerfassung!L455="EUST",Belegerfassung!L455="Bauleistungen 20%")=TRUE,"",MID(Belegerfassung!L455,4,2)))</f>
        <v/>
      </c>
      <c r="J447" s="6" t="str">
        <f>IF(A447&lt;&gt;"",LEFT(Belegerfassung!D455,40),"")</f>
        <v/>
      </c>
      <c r="K447" t="str">
        <f>IF(A447&lt;&gt;"",VLOOKUP(D447,Abfrage!$F$2:$G$21,2,FALSE),"")</f>
        <v/>
      </c>
      <c r="L447" s="6" t="str">
        <f>IF(Belegerfassung!H455&lt;&gt;"",Belegerfassung!H455,"")</f>
        <v/>
      </c>
      <c r="M447" t="str">
        <f>IFERROR(IF(Belegerfassung!E455&lt;&gt;"",VLOOKUP(Belegerfassung!E455,Abfrage!$L$2:$M$15,2,),""),"")</f>
        <v/>
      </c>
      <c r="N447" t="str">
        <f t="shared" si="19"/>
        <v/>
      </c>
      <c r="O447" t="str">
        <f t="shared" si="20"/>
        <v/>
      </c>
      <c r="P447" t="str">
        <f>IF(Belegerfassung!G455&lt;&gt;"",CONCATENATE(Belegerfassung!G455,".pdf"),"")</f>
        <v/>
      </c>
    </row>
    <row r="448" spans="1:16">
      <c r="A448" t="str">
        <f>IF(Belegerfassung!C456&lt;&gt;"",0,"")</f>
        <v/>
      </c>
      <c r="B448" t="str">
        <f>IFERROR(VLOOKUP(Belegerfassung!I456,Konten!A:D,2,FALSE),"")</f>
        <v/>
      </c>
      <c r="C448" t="str">
        <f>IF(A448&lt;&gt;"",TEXT(Belegerfassung!C456,"TT.MM.JJJJ"),"")</f>
        <v/>
      </c>
      <c r="D448" t="str">
        <f>IFERROR(VLOOKUP(Belegerfassung!A456,Abfrage!$E$2:$F$20,2,FALSE),"")</f>
        <v/>
      </c>
      <c r="E448" t="str">
        <f>IF(A448&lt;&gt;"",Belegerfassung!B456,"")</f>
        <v/>
      </c>
      <c r="F448" t="str">
        <f>IF(Belegerfassung!L456="","",IF(Belegerfassung!L456&lt;&gt;"",IF(Belegerfassung!L456&lt;&gt;"",IF(Belegerfassung!J456&lt;&gt;0,VLOOKUP(Belegerfassung!L456,Abfrage!$A$2:$C$19,2,),VLOOKUP(Belegerfassung!L456,Abfrage!$A$2:$C$19,3,)),"")))</f>
        <v/>
      </c>
      <c r="G448" t="str">
        <f t="shared" si="18"/>
        <v/>
      </c>
      <c r="H448" s="31" t="str">
        <f>IF(A448&lt;&gt;"",-Belegerfassung!J456+Belegerfassung!K456,"")</f>
        <v/>
      </c>
      <c r="I448" s="49" t="str">
        <f>IFERROR(IF(H448&lt;&gt;"",Belegerfassung!L456*100,""),IF(OR(Belegerfassung!L456="Leistung EU - Erlöse",Belegerfassung!L456="Lieferungen EU-Erlöse",Belegerfassung!L456="EUST",Belegerfassung!L456="Bauleistungen 20%")=TRUE,"",MID(Belegerfassung!L456,4,2)))</f>
        <v/>
      </c>
      <c r="J448" s="6" t="str">
        <f>IF(A448&lt;&gt;"",LEFT(Belegerfassung!D456,40),"")</f>
        <v/>
      </c>
      <c r="K448" t="str">
        <f>IF(A448&lt;&gt;"",VLOOKUP(D448,Abfrage!$F$2:$G$21,2,FALSE),"")</f>
        <v/>
      </c>
      <c r="L448" s="6" t="str">
        <f>IF(Belegerfassung!H456&lt;&gt;"",Belegerfassung!H456,"")</f>
        <v/>
      </c>
      <c r="M448" t="str">
        <f>IFERROR(IF(Belegerfassung!E456&lt;&gt;"",VLOOKUP(Belegerfassung!E456,Abfrage!$L$2:$M$15,2,),""),"")</f>
        <v/>
      </c>
      <c r="N448" t="str">
        <f t="shared" si="19"/>
        <v/>
      </c>
      <c r="O448" t="str">
        <f t="shared" si="20"/>
        <v/>
      </c>
      <c r="P448" t="str">
        <f>IF(Belegerfassung!G456&lt;&gt;"",CONCATENATE(Belegerfassung!G456,".pdf"),"")</f>
        <v/>
      </c>
    </row>
    <row r="449" spans="1:16">
      <c r="A449" t="str">
        <f>IF(Belegerfassung!C457&lt;&gt;"",0,"")</f>
        <v/>
      </c>
      <c r="B449" t="str">
        <f>IFERROR(VLOOKUP(Belegerfassung!I457,Konten!A:D,2,FALSE),"")</f>
        <v/>
      </c>
      <c r="C449" t="str">
        <f>IF(A449&lt;&gt;"",TEXT(Belegerfassung!C457,"TT.MM.JJJJ"),"")</f>
        <v/>
      </c>
      <c r="D449" t="str">
        <f>IFERROR(VLOOKUP(Belegerfassung!A457,Abfrage!$E$2:$F$20,2,FALSE),"")</f>
        <v/>
      </c>
      <c r="E449" t="str">
        <f>IF(A449&lt;&gt;"",Belegerfassung!B457,"")</f>
        <v/>
      </c>
      <c r="F449" t="str">
        <f>IF(Belegerfassung!L457="","",IF(Belegerfassung!L457&lt;&gt;"",IF(Belegerfassung!L457&lt;&gt;"",IF(Belegerfassung!J457&lt;&gt;0,VLOOKUP(Belegerfassung!L457,Abfrage!$A$2:$C$19,2,),VLOOKUP(Belegerfassung!L457,Abfrage!$A$2:$C$19,3,)),"")))</f>
        <v/>
      </c>
      <c r="G449" t="str">
        <f t="shared" si="18"/>
        <v/>
      </c>
      <c r="H449" s="31" t="str">
        <f>IF(A449&lt;&gt;"",-Belegerfassung!J457+Belegerfassung!K457,"")</f>
        <v/>
      </c>
      <c r="I449" s="49" t="str">
        <f>IFERROR(IF(H449&lt;&gt;"",Belegerfassung!L457*100,""),IF(OR(Belegerfassung!L457="Leistung EU - Erlöse",Belegerfassung!L457="Lieferungen EU-Erlöse",Belegerfassung!L457="EUST",Belegerfassung!L457="Bauleistungen 20%")=TRUE,"",MID(Belegerfassung!L457,4,2)))</f>
        <v/>
      </c>
      <c r="J449" s="6" t="str">
        <f>IF(A449&lt;&gt;"",LEFT(Belegerfassung!D457,40),"")</f>
        <v/>
      </c>
      <c r="K449" t="str">
        <f>IF(A449&lt;&gt;"",VLOOKUP(D449,Abfrage!$F$2:$G$21,2,FALSE),"")</f>
        <v/>
      </c>
      <c r="L449" s="6" t="str">
        <f>IF(Belegerfassung!H457&lt;&gt;"",Belegerfassung!H457,"")</f>
        <v/>
      </c>
      <c r="M449" t="str">
        <f>IFERROR(IF(Belegerfassung!E457&lt;&gt;"",VLOOKUP(Belegerfassung!E457,Abfrage!$L$2:$M$15,2,),""),"")</f>
        <v/>
      </c>
      <c r="N449" t="str">
        <f t="shared" si="19"/>
        <v/>
      </c>
      <c r="O449" t="str">
        <f t="shared" si="20"/>
        <v/>
      </c>
      <c r="P449" t="str">
        <f>IF(Belegerfassung!G457&lt;&gt;"",CONCATENATE(Belegerfassung!G457,".pdf"),"")</f>
        <v/>
      </c>
    </row>
    <row r="450" spans="1:16">
      <c r="A450" t="str">
        <f>IF(Belegerfassung!C458&lt;&gt;"",0,"")</f>
        <v/>
      </c>
      <c r="B450" t="str">
        <f>IFERROR(VLOOKUP(Belegerfassung!I458,Konten!A:D,2,FALSE),"")</f>
        <v/>
      </c>
      <c r="C450" t="str">
        <f>IF(A450&lt;&gt;"",TEXT(Belegerfassung!C458,"TT.MM.JJJJ"),"")</f>
        <v/>
      </c>
      <c r="D450" t="str">
        <f>IFERROR(VLOOKUP(Belegerfassung!A458,Abfrage!$E$2:$F$20,2,FALSE),"")</f>
        <v/>
      </c>
      <c r="E450" t="str">
        <f>IF(A450&lt;&gt;"",Belegerfassung!B458,"")</f>
        <v/>
      </c>
      <c r="F450" t="str">
        <f>IF(Belegerfassung!L458="","",IF(Belegerfassung!L458&lt;&gt;"",IF(Belegerfassung!L458&lt;&gt;"",IF(Belegerfassung!J458&lt;&gt;0,VLOOKUP(Belegerfassung!L458,Abfrage!$A$2:$C$19,2,),VLOOKUP(Belegerfassung!L458,Abfrage!$A$2:$C$19,3,)),"")))</f>
        <v/>
      </c>
      <c r="G450" t="str">
        <f t="shared" si="18"/>
        <v/>
      </c>
      <c r="H450" s="31" t="str">
        <f>IF(A450&lt;&gt;"",-Belegerfassung!J458+Belegerfassung!K458,"")</f>
        <v/>
      </c>
      <c r="I450" s="49" t="str">
        <f>IFERROR(IF(H450&lt;&gt;"",Belegerfassung!L458*100,""),IF(OR(Belegerfassung!L458="Leistung EU - Erlöse",Belegerfassung!L458="Lieferungen EU-Erlöse",Belegerfassung!L458="EUST",Belegerfassung!L458="Bauleistungen 20%")=TRUE,"",MID(Belegerfassung!L458,4,2)))</f>
        <v/>
      </c>
      <c r="J450" s="6" t="str">
        <f>IF(A450&lt;&gt;"",LEFT(Belegerfassung!D458,40),"")</f>
        <v/>
      </c>
      <c r="K450" t="str">
        <f>IF(A450&lt;&gt;"",VLOOKUP(D450,Abfrage!$F$2:$G$21,2,FALSE),"")</f>
        <v/>
      </c>
      <c r="L450" s="6" t="str">
        <f>IF(Belegerfassung!H458&lt;&gt;"",Belegerfassung!H458,"")</f>
        <v/>
      </c>
      <c r="M450" t="str">
        <f>IFERROR(IF(Belegerfassung!E458&lt;&gt;"",VLOOKUP(Belegerfassung!E458,Abfrage!$L$2:$M$15,2,),""),"")</f>
        <v/>
      </c>
      <c r="N450" t="str">
        <f t="shared" si="19"/>
        <v/>
      </c>
      <c r="O450" t="str">
        <f t="shared" si="20"/>
        <v/>
      </c>
      <c r="P450" t="str">
        <f>IF(Belegerfassung!G458&lt;&gt;"",CONCATENATE(Belegerfassung!G458,".pdf"),"")</f>
        <v/>
      </c>
    </row>
    <row r="451" spans="1:16">
      <c r="A451" t="str">
        <f>IF(Belegerfassung!C459&lt;&gt;"",0,"")</f>
        <v/>
      </c>
      <c r="B451" t="str">
        <f>IFERROR(VLOOKUP(Belegerfassung!I459,Konten!A:D,2,FALSE),"")</f>
        <v/>
      </c>
      <c r="C451" t="str">
        <f>IF(A451&lt;&gt;"",TEXT(Belegerfassung!C459,"TT.MM.JJJJ"),"")</f>
        <v/>
      </c>
      <c r="D451" t="str">
        <f>IFERROR(VLOOKUP(Belegerfassung!A459,Abfrage!$E$2:$F$20,2,FALSE),"")</f>
        <v/>
      </c>
      <c r="E451" t="str">
        <f>IF(A451&lt;&gt;"",Belegerfassung!B459,"")</f>
        <v/>
      </c>
      <c r="F451" t="str">
        <f>IF(Belegerfassung!L459="","",IF(Belegerfassung!L459&lt;&gt;"",IF(Belegerfassung!L459&lt;&gt;"",IF(Belegerfassung!J459&lt;&gt;0,VLOOKUP(Belegerfassung!L459,Abfrage!$A$2:$C$19,2,),VLOOKUP(Belegerfassung!L459,Abfrage!$A$2:$C$19,3,)),"")))</f>
        <v/>
      </c>
      <c r="G451" t="str">
        <f t="shared" ref="G451:G514" si="21">IF(A451&lt;&gt;"",1,"")</f>
        <v/>
      </c>
      <c r="H451" s="31" t="str">
        <f>IF(A451&lt;&gt;"",-Belegerfassung!J459+Belegerfassung!K459,"")</f>
        <v/>
      </c>
      <c r="I451" s="49" t="str">
        <f>IFERROR(IF(H451&lt;&gt;"",Belegerfassung!L459*100,""),IF(OR(Belegerfassung!L459="Leistung EU - Erlöse",Belegerfassung!L459="Lieferungen EU-Erlöse",Belegerfassung!L459="EUST",Belegerfassung!L459="Bauleistungen 20%")=TRUE,"",MID(Belegerfassung!L459,4,2)))</f>
        <v/>
      </c>
      <c r="J451" s="6" t="str">
        <f>IF(A451&lt;&gt;"",LEFT(Belegerfassung!D459,40),"")</f>
        <v/>
      </c>
      <c r="K451" t="str">
        <f>IF(A451&lt;&gt;"",VLOOKUP(D451,Abfrage!$F$2:$G$21,2,FALSE),"")</f>
        <v/>
      </c>
      <c r="L451" s="6" t="str">
        <f>IF(Belegerfassung!H459&lt;&gt;"",Belegerfassung!H459,"")</f>
        <v/>
      </c>
      <c r="M451" t="str">
        <f>IFERROR(IF(Belegerfassung!E459&lt;&gt;"",VLOOKUP(Belegerfassung!E459,Abfrage!$L$2:$M$15,2,),""),"")</f>
        <v/>
      </c>
      <c r="N451" t="str">
        <f t="shared" ref="N451:N514" si="22">IF(A451&lt;&gt;"","E","")</f>
        <v/>
      </c>
      <c r="O451" t="str">
        <f t="shared" ref="O451:O514" si="23">IF(A451&lt;&gt;"","A","")</f>
        <v/>
      </c>
      <c r="P451" t="str">
        <f>IF(Belegerfassung!G459&lt;&gt;"",CONCATENATE(Belegerfassung!G459,".pdf"),"")</f>
        <v/>
      </c>
    </row>
    <row r="452" spans="1:16">
      <c r="A452" t="str">
        <f>IF(Belegerfassung!C460&lt;&gt;"",0,"")</f>
        <v/>
      </c>
      <c r="B452" t="str">
        <f>IFERROR(VLOOKUP(Belegerfassung!I460,Konten!A:D,2,FALSE),"")</f>
        <v/>
      </c>
      <c r="C452" t="str">
        <f>IF(A452&lt;&gt;"",TEXT(Belegerfassung!C460,"TT.MM.JJJJ"),"")</f>
        <v/>
      </c>
      <c r="D452" t="str">
        <f>IFERROR(VLOOKUP(Belegerfassung!A460,Abfrage!$E$2:$F$20,2,FALSE),"")</f>
        <v/>
      </c>
      <c r="E452" t="str">
        <f>IF(A452&lt;&gt;"",Belegerfassung!B460,"")</f>
        <v/>
      </c>
      <c r="F452" t="str">
        <f>IF(Belegerfassung!L460="","",IF(Belegerfassung!L460&lt;&gt;"",IF(Belegerfassung!L460&lt;&gt;"",IF(Belegerfassung!J460&lt;&gt;0,VLOOKUP(Belegerfassung!L460,Abfrage!$A$2:$C$19,2,),VLOOKUP(Belegerfassung!L460,Abfrage!$A$2:$C$19,3,)),"")))</f>
        <v/>
      </c>
      <c r="G452" t="str">
        <f t="shared" si="21"/>
        <v/>
      </c>
      <c r="H452" s="31" t="str">
        <f>IF(A452&lt;&gt;"",-Belegerfassung!J460+Belegerfassung!K460,"")</f>
        <v/>
      </c>
      <c r="I452" s="49" t="str">
        <f>IFERROR(IF(H452&lt;&gt;"",Belegerfassung!L460*100,""),IF(OR(Belegerfassung!L460="Leistung EU - Erlöse",Belegerfassung!L460="Lieferungen EU-Erlöse",Belegerfassung!L460="EUST",Belegerfassung!L460="Bauleistungen 20%")=TRUE,"",MID(Belegerfassung!L460,4,2)))</f>
        <v/>
      </c>
      <c r="J452" s="6" t="str">
        <f>IF(A452&lt;&gt;"",LEFT(Belegerfassung!D460,40),"")</f>
        <v/>
      </c>
      <c r="K452" t="str">
        <f>IF(A452&lt;&gt;"",VLOOKUP(D452,Abfrage!$F$2:$G$21,2,FALSE),"")</f>
        <v/>
      </c>
      <c r="L452" s="6" t="str">
        <f>IF(Belegerfassung!H460&lt;&gt;"",Belegerfassung!H460,"")</f>
        <v/>
      </c>
      <c r="M452" t="str">
        <f>IFERROR(IF(Belegerfassung!E460&lt;&gt;"",VLOOKUP(Belegerfassung!E460,Abfrage!$L$2:$M$15,2,),""),"")</f>
        <v/>
      </c>
      <c r="N452" t="str">
        <f t="shared" si="22"/>
        <v/>
      </c>
      <c r="O452" t="str">
        <f t="shared" si="23"/>
        <v/>
      </c>
      <c r="P452" t="str">
        <f>IF(Belegerfassung!G460&lt;&gt;"",CONCATENATE(Belegerfassung!G460,".pdf"),"")</f>
        <v/>
      </c>
    </row>
    <row r="453" spans="1:16">
      <c r="A453" t="str">
        <f>IF(Belegerfassung!C461&lt;&gt;"",0,"")</f>
        <v/>
      </c>
      <c r="B453" t="str">
        <f>IFERROR(VLOOKUP(Belegerfassung!I461,Konten!A:D,2,FALSE),"")</f>
        <v/>
      </c>
      <c r="C453" t="str">
        <f>IF(A453&lt;&gt;"",TEXT(Belegerfassung!C461,"TT.MM.JJJJ"),"")</f>
        <v/>
      </c>
      <c r="D453" t="str">
        <f>IFERROR(VLOOKUP(Belegerfassung!A461,Abfrage!$E$2:$F$20,2,FALSE),"")</f>
        <v/>
      </c>
      <c r="E453" t="str">
        <f>IF(A453&lt;&gt;"",Belegerfassung!B461,"")</f>
        <v/>
      </c>
      <c r="F453" t="str">
        <f>IF(Belegerfassung!L461="","",IF(Belegerfassung!L461&lt;&gt;"",IF(Belegerfassung!L461&lt;&gt;"",IF(Belegerfassung!J461&lt;&gt;0,VLOOKUP(Belegerfassung!L461,Abfrage!$A$2:$C$19,2,),VLOOKUP(Belegerfassung!L461,Abfrage!$A$2:$C$19,3,)),"")))</f>
        <v/>
      </c>
      <c r="G453" t="str">
        <f t="shared" si="21"/>
        <v/>
      </c>
      <c r="H453" s="31" t="str">
        <f>IF(A453&lt;&gt;"",-Belegerfassung!J461+Belegerfassung!K461,"")</f>
        <v/>
      </c>
      <c r="I453" s="49" t="str">
        <f>IFERROR(IF(H453&lt;&gt;"",Belegerfassung!L461*100,""),IF(OR(Belegerfassung!L461="Leistung EU - Erlöse",Belegerfassung!L461="Lieferungen EU-Erlöse",Belegerfassung!L461="EUST",Belegerfassung!L461="Bauleistungen 20%")=TRUE,"",MID(Belegerfassung!L461,4,2)))</f>
        <v/>
      </c>
      <c r="J453" s="6" t="str">
        <f>IF(A453&lt;&gt;"",LEFT(Belegerfassung!D461,40),"")</f>
        <v/>
      </c>
      <c r="K453" t="str">
        <f>IF(A453&lt;&gt;"",VLOOKUP(D453,Abfrage!$F$2:$G$21,2,FALSE),"")</f>
        <v/>
      </c>
      <c r="L453" s="6" t="str">
        <f>IF(Belegerfassung!H461&lt;&gt;"",Belegerfassung!H461,"")</f>
        <v/>
      </c>
      <c r="M453" t="str">
        <f>IFERROR(IF(Belegerfassung!E461&lt;&gt;"",VLOOKUP(Belegerfassung!E461,Abfrage!$L$2:$M$15,2,),""),"")</f>
        <v/>
      </c>
      <c r="N453" t="str">
        <f t="shared" si="22"/>
        <v/>
      </c>
      <c r="O453" t="str">
        <f t="shared" si="23"/>
        <v/>
      </c>
      <c r="P453" t="str">
        <f>IF(Belegerfassung!G461&lt;&gt;"",CONCATENATE(Belegerfassung!G461,".pdf"),"")</f>
        <v/>
      </c>
    </row>
    <row r="454" spans="1:16">
      <c r="A454" t="str">
        <f>IF(Belegerfassung!C462&lt;&gt;"",0,"")</f>
        <v/>
      </c>
      <c r="B454" t="str">
        <f>IFERROR(VLOOKUP(Belegerfassung!I462,Konten!A:D,2,FALSE),"")</f>
        <v/>
      </c>
      <c r="C454" t="str">
        <f>IF(A454&lt;&gt;"",TEXT(Belegerfassung!C462,"TT.MM.JJJJ"),"")</f>
        <v/>
      </c>
      <c r="D454" t="str">
        <f>IFERROR(VLOOKUP(Belegerfassung!A462,Abfrage!$E$2:$F$20,2,FALSE),"")</f>
        <v/>
      </c>
      <c r="E454" t="str">
        <f>IF(A454&lt;&gt;"",Belegerfassung!B462,"")</f>
        <v/>
      </c>
      <c r="F454" t="str">
        <f>IF(Belegerfassung!L462="","",IF(Belegerfassung!L462&lt;&gt;"",IF(Belegerfassung!L462&lt;&gt;"",IF(Belegerfassung!J462&lt;&gt;0,VLOOKUP(Belegerfassung!L462,Abfrage!$A$2:$C$19,2,),VLOOKUP(Belegerfassung!L462,Abfrage!$A$2:$C$19,3,)),"")))</f>
        <v/>
      </c>
      <c r="G454" t="str">
        <f t="shared" si="21"/>
        <v/>
      </c>
      <c r="H454" s="31" t="str">
        <f>IF(A454&lt;&gt;"",-Belegerfassung!J462+Belegerfassung!K462,"")</f>
        <v/>
      </c>
      <c r="I454" s="49" t="str">
        <f>IFERROR(IF(H454&lt;&gt;"",Belegerfassung!L462*100,""),IF(OR(Belegerfassung!L462="Leistung EU - Erlöse",Belegerfassung!L462="Lieferungen EU-Erlöse",Belegerfassung!L462="EUST",Belegerfassung!L462="Bauleistungen 20%")=TRUE,"",MID(Belegerfassung!L462,4,2)))</f>
        <v/>
      </c>
      <c r="J454" s="6" t="str">
        <f>IF(A454&lt;&gt;"",LEFT(Belegerfassung!D462,40),"")</f>
        <v/>
      </c>
      <c r="K454" t="str">
        <f>IF(A454&lt;&gt;"",VLOOKUP(D454,Abfrage!$F$2:$G$21,2,FALSE),"")</f>
        <v/>
      </c>
      <c r="L454" s="6" t="str">
        <f>IF(Belegerfassung!H462&lt;&gt;"",Belegerfassung!H462,"")</f>
        <v/>
      </c>
      <c r="M454" t="str">
        <f>IFERROR(IF(Belegerfassung!E462&lt;&gt;"",VLOOKUP(Belegerfassung!E462,Abfrage!$L$2:$M$15,2,),""),"")</f>
        <v/>
      </c>
      <c r="N454" t="str">
        <f t="shared" si="22"/>
        <v/>
      </c>
      <c r="O454" t="str">
        <f t="shared" si="23"/>
        <v/>
      </c>
      <c r="P454" t="str">
        <f>IF(Belegerfassung!G462&lt;&gt;"",CONCATENATE(Belegerfassung!G462,".pdf"),"")</f>
        <v/>
      </c>
    </row>
    <row r="455" spans="1:16">
      <c r="A455" t="str">
        <f>IF(Belegerfassung!C463&lt;&gt;"",0,"")</f>
        <v/>
      </c>
      <c r="B455" t="str">
        <f>IFERROR(VLOOKUP(Belegerfassung!I463,Konten!A:D,2,FALSE),"")</f>
        <v/>
      </c>
      <c r="C455" t="str">
        <f>IF(A455&lt;&gt;"",TEXT(Belegerfassung!C463,"TT.MM.JJJJ"),"")</f>
        <v/>
      </c>
      <c r="D455" t="str">
        <f>IFERROR(VLOOKUP(Belegerfassung!A463,Abfrage!$E$2:$F$20,2,FALSE),"")</f>
        <v/>
      </c>
      <c r="E455" t="str">
        <f>IF(A455&lt;&gt;"",Belegerfassung!B463,"")</f>
        <v/>
      </c>
      <c r="F455" t="str">
        <f>IF(Belegerfassung!L463="","",IF(Belegerfassung!L463&lt;&gt;"",IF(Belegerfassung!L463&lt;&gt;"",IF(Belegerfassung!J463&lt;&gt;0,VLOOKUP(Belegerfassung!L463,Abfrage!$A$2:$C$19,2,),VLOOKUP(Belegerfassung!L463,Abfrage!$A$2:$C$19,3,)),"")))</f>
        <v/>
      </c>
      <c r="G455" t="str">
        <f t="shared" si="21"/>
        <v/>
      </c>
      <c r="H455" s="31" t="str">
        <f>IF(A455&lt;&gt;"",-Belegerfassung!J463+Belegerfassung!K463,"")</f>
        <v/>
      </c>
      <c r="I455" s="49" t="str">
        <f>IFERROR(IF(H455&lt;&gt;"",Belegerfassung!L463*100,""),IF(OR(Belegerfassung!L463="Leistung EU - Erlöse",Belegerfassung!L463="Lieferungen EU-Erlöse",Belegerfassung!L463="EUST",Belegerfassung!L463="Bauleistungen 20%")=TRUE,"",MID(Belegerfassung!L463,4,2)))</f>
        <v/>
      </c>
      <c r="J455" s="6" t="str">
        <f>IF(A455&lt;&gt;"",LEFT(Belegerfassung!D463,40),"")</f>
        <v/>
      </c>
      <c r="K455" t="str">
        <f>IF(A455&lt;&gt;"",VLOOKUP(D455,Abfrage!$F$2:$G$21,2,FALSE),"")</f>
        <v/>
      </c>
      <c r="L455" s="6" t="str">
        <f>IF(Belegerfassung!H463&lt;&gt;"",Belegerfassung!H463,"")</f>
        <v/>
      </c>
      <c r="M455" t="str">
        <f>IFERROR(IF(Belegerfassung!E463&lt;&gt;"",VLOOKUP(Belegerfassung!E463,Abfrage!$L$2:$M$15,2,),""),"")</f>
        <v/>
      </c>
      <c r="N455" t="str">
        <f t="shared" si="22"/>
        <v/>
      </c>
      <c r="O455" t="str">
        <f t="shared" si="23"/>
        <v/>
      </c>
      <c r="P455" t="str">
        <f>IF(Belegerfassung!G463&lt;&gt;"",CONCATENATE(Belegerfassung!G463,".pdf"),"")</f>
        <v/>
      </c>
    </row>
    <row r="456" spans="1:16">
      <c r="A456" t="str">
        <f>IF(Belegerfassung!C464&lt;&gt;"",0,"")</f>
        <v/>
      </c>
      <c r="B456" t="str">
        <f>IFERROR(VLOOKUP(Belegerfassung!I464,Konten!A:D,2,FALSE),"")</f>
        <v/>
      </c>
      <c r="C456" t="str">
        <f>IF(A456&lt;&gt;"",TEXT(Belegerfassung!C464,"TT.MM.JJJJ"),"")</f>
        <v/>
      </c>
      <c r="D456" t="str">
        <f>IFERROR(VLOOKUP(Belegerfassung!A464,Abfrage!$E$2:$F$20,2,FALSE),"")</f>
        <v/>
      </c>
      <c r="E456" t="str">
        <f>IF(A456&lt;&gt;"",Belegerfassung!B464,"")</f>
        <v/>
      </c>
      <c r="F456" t="str">
        <f>IF(Belegerfassung!L464="","",IF(Belegerfassung!L464&lt;&gt;"",IF(Belegerfassung!L464&lt;&gt;"",IF(Belegerfassung!J464&lt;&gt;0,VLOOKUP(Belegerfassung!L464,Abfrage!$A$2:$C$19,2,),VLOOKUP(Belegerfassung!L464,Abfrage!$A$2:$C$19,3,)),"")))</f>
        <v/>
      </c>
      <c r="G456" t="str">
        <f t="shared" si="21"/>
        <v/>
      </c>
      <c r="H456" s="31" t="str">
        <f>IF(A456&lt;&gt;"",-Belegerfassung!J464+Belegerfassung!K464,"")</f>
        <v/>
      </c>
      <c r="I456" s="49" t="str">
        <f>IFERROR(IF(H456&lt;&gt;"",Belegerfassung!L464*100,""),IF(OR(Belegerfassung!L464="Leistung EU - Erlöse",Belegerfassung!L464="Lieferungen EU-Erlöse",Belegerfassung!L464="EUST",Belegerfassung!L464="Bauleistungen 20%")=TRUE,"",MID(Belegerfassung!L464,4,2)))</f>
        <v/>
      </c>
      <c r="J456" s="6" t="str">
        <f>IF(A456&lt;&gt;"",LEFT(Belegerfassung!D464,40),"")</f>
        <v/>
      </c>
      <c r="K456" t="str">
        <f>IF(A456&lt;&gt;"",VLOOKUP(D456,Abfrage!$F$2:$G$21,2,FALSE),"")</f>
        <v/>
      </c>
      <c r="L456" s="6" t="str">
        <f>IF(Belegerfassung!H464&lt;&gt;"",Belegerfassung!H464,"")</f>
        <v/>
      </c>
      <c r="M456" t="str">
        <f>IFERROR(IF(Belegerfassung!E464&lt;&gt;"",VLOOKUP(Belegerfassung!E464,Abfrage!$L$2:$M$15,2,),""),"")</f>
        <v/>
      </c>
      <c r="N456" t="str">
        <f t="shared" si="22"/>
        <v/>
      </c>
      <c r="O456" t="str">
        <f t="shared" si="23"/>
        <v/>
      </c>
      <c r="P456" t="str">
        <f>IF(Belegerfassung!G464&lt;&gt;"",CONCATENATE(Belegerfassung!G464,".pdf"),"")</f>
        <v/>
      </c>
    </row>
    <row r="457" spans="1:16">
      <c r="A457" t="str">
        <f>IF(Belegerfassung!C465&lt;&gt;"",0,"")</f>
        <v/>
      </c>
      <c r="B457" t="str">
        <f>IFERROR(VLOOKUP(Belegerfassung!I465,Konten!A:D,2,FALSE),"")</f>
        <v/>
      </c>
      <c r="C457" t="str">
        <f>IF(A457&lt;&gt;"",TEXT(Belegerfassung!C465,"TT.MM.JJJJ"),"")</f>
        <v/>
      </c>
      <c r="D457" t="str">
        <f>IFERROR(VLOOKUP(Belegerfassung!A465,Abfrage!$E$2:$F$20,2,FALSE),"")</f>
        <v/>
      </c>
      <c r="E457" t="str">
        <f>IF(A457&lt;&gt;"",Belegerfassung!B465,"")</f>
        <v/>
      </c>
      <c r="F457" t="str">
        <f>IF(Belegerfassung!L465="","",IF(Belegerfassung!L465&lt;&gt;"",IF(Belegerfassung!L465&lt;&gt;"",IF(Belegerfassung!J465&lt;&gt;0,VLOOKUP(Belegerfassung!L465,Abfrage!$A$2:$C$19,2,),VLOOKUP(Belegerfassung!L465,Abfrage!$A$2:$C$19,3,)),"")))</f>
        <v/>
      </c>
      <c r="G457" t="str">
        <f t="shared" si="21"/>
        <v/>
      </c>
      <c r="H457" s="31" t="str">
        <f>IF(A457&lt;&gt;"",-Belegerfassung!J465+Belegerfassung!K465,"")</f>
        <v/>
      </c>
      <c r="I457" s="49" t="str">
        <f>IFERROR(IF(H457&lt;&gt;"",Belegerfassung!L465*100,""),IF(OR(Belegerfassung!L465="Leistung EU - Erlöse",Belegerfassung!L465="Lieferungen EU-Erlöse",Belegerfassung!L465="EUST",Belegerfassung!L465="Bauleistungen 20%")=TRUE,"",MID(Belegerfassung!L465,4,2)))</f>
        <v/>
      </c>
      <c r="J457" s="6" t="str">
        <f>IF(A457&lt;&gt;"",LEFT(Belegerfassung!D465,40),"")</f>
        <v/>
      </c>
      <c r="K457" t="str">
        <f>IF(A457&lt;&gt;"",VLOOKUP(D457,Abfrage!$F$2:$G$21,2,FALSE),"")</f>
        <v/>
      </c>
      <c r="L457" s="6" t="str">
        <f>IF(Belegerfassung!H465&lt;&gt;"",Belegerfassung!H465,"")</f>
        <v/>
      </c>
      <c r="M457" t="str">
        <f>IFERROR(IF(Belegerfassung!E465&lt;&gt;"",VLOOKUP(Belegerfassung!E465,Abfrage!$L$2:$M$15,2,),""),"")</f>
        <v/>
      </c>
      <c r="N457" t="str">
        <f t="shared" si="22"/>
        <v/>
      </c>
      <c r="O457" t="str">
        <f t="shared" si="23"/>
        <v/>
      </c>
      <c r="P457" t="str">
        <f>IF(Belegerfassung!G465&lt;&gt;"",CONCATENATE(Belegerfassung!G465,".pdf"),"")</f>
        <v/>
      </c>
    </row>
    <row r="458" spans="1:16">
      <c r="A458" t="str">
        <f>IF(Belegerfassung!C466&lt;&gt;"",0,"")</f>
        <v/>
      </c>
      <c r="B458" t="str">
        <f>IFERROR(VLOOKUP(Belegerfassung!I466,Konten!A:D,2,FALSE),"")</f>
        <v/>
      </c>
      <c r="C458" t="str">
        <f>IF(A458&lt;&gt;"",TEXT(Belegerfassung!C466,"TT.MM.JJJJ"),"")</f>
        <v/>
      </c>
      <c r="D458" t="str">
        <f>IFERROR(VLOOKUP(Belegerfassung!A466,Abfrage!$E$2:$F$20,2,FALSE),"")</f>
        <v/>
      </c>
      <c r="E458" t="str">
        <f>IF(A458&lt;&gt;"",Belegerfassung!B466,"")</f>
        <v/>
      </c>
      <c r="F458" t="str">
        <f>IF(Belegerfassung!L466="","",IF(Belegerfassung!L466&lt;&gt;"",IF(Belegerfassung!L466&lt;&gt;"",IF(Belegerfassung!J466&lt;&gt;0,VLOOKUP(Belegerfassung!L466,Abfrage!$A$2:$C$19,2,),VLOOKUP(Belegerfassung!L466,Abfrage!$A$2:$C$19,3,)),"")))</f>
        <v/>
      </c>
      <c r="G458" t="str">
        <f t="shared" si="21"/>
        <v/>
      </c>
      <c r="H458" s="31" t="str">
        <f>IF(A458&lt;&gt;"",-Belegerfassung!J466+Belegerfassung!K466,"")</f>
        <v/>
      </c>
      <c r="I458" s="49" t="str">
        <f>IFERROR(IF(H458&lt;&gt;"",Belegerfassung!L466*100,""),IF(OR(Belegerfassung!L466="Leistung EU - Erlöse",Belegerfassung!L466="Lieferungen EU-Erlöse",Belegerfassung!L466="EUST",Belegerfassung!L466="Bauleistungen 20%")=TRUE,"",MID(Belegerfassung!L466,4,2)))</f>
        <v/>
      </c>
      <c r="J458" s="6" t="str">
        <f>IF(A458&lt;&gt;"",LEFT(Belegerfassung!D466,40),"")</f>
        <v/>
      </c>
      <c r="K458" t="str">
        <f>IF(A458&lt;&gt;"",VLOOKUP(D458,Abfrage!$F$2:$G$21,2,FALSE),"")</f>
        <v/>
      </c>
      <c r="L458" s="6" t="str">
        <f>IF(Belegerfassung!H466&lt;&gt;"",Belegerfassung!H466,"")</f>
        <v/>
      </c>
      <c r="M458" t="str">
        <f>IFERROR(IF(Belegerfassung!E466&lt;&gt;"",VLOOKUP(Belegerfassung!E466,Abfrage!$L$2:$M$15,2,),""),"")</f>
        <v/>
      </c>
      <c r="N458" t="str">
        <f t="shared" si="22"/>
        <v/>
      </c>
      <c r="O458" t="str">
        <f t="shared" si="23"/>
        <v/>
      </c>
      <c r="P458" t="str">
        <f>IF(Belegerfassung!G466&lt;&gt;"",CONCATENATE(Belegerfassung!G466,".pdf"),"")</f>
        <v/>
      </c>
    </row>
    <row r="459" spans="1:16">
      <c r="A459" t="str">
        <f>IF(Belegerfassung!C467&lt;&gt;"",0,"")</f>
        <v/>
      </c>
      <c r="B459" t="str">
        <f>IFERROR(VLOOKUP(Belegerfassung!I467,Konten!A:D,2,FALSE),"")</f>
        <v/>
      </c>
      <c r="C459" t="str">
        <f>IF(A459&lt;&gt;"",TEXT(Belegerfassung!C467,"TT.MM.JJJJ"),"")</f>
        <v/>
      </c>
      <c r="D459" t="str">
        <f>IFERROR(VLOOKUP(Belegerfassung!A467,Abfrage!$E$2:$F$20,2,FALSE),"")</f>
        <v/>
      </c>
      <c r="E459" t="str">
        <f>IF(A459&lt;&gt;"",Belegerfassung!B467,"")</f>
        <v/>
      </c>
      <c r="F459" t="str">
        <f>IF(Belegerfassung!L467="","",IF(Belegerfassung!L467&lt;&gt;"",IF(Belegerfassung!L467&lt;&gt;"",IF(Belegerfassung!J467&lt;&gt;0,VLOOKUP(Belegerfassung!L467,Abfrage!$A$2:$C$19,2,),VLOOKUP(Belegerfassung!L467,Abfrage!$A$2:$C$19,3,)),"")))</f>
        <v/>
      </c>
      <c r="G459" t="str">
        <f t="shared" si="21"/>
        <v/>
      </c>
      <c r="H459" s="31" t="str">
        <f>IF(A459&lt;&gt;"",-Belegerfassung!J467+Belegerfassung!K467,"")</f>
        <v/>
      </c>
      <c r="I459" s="49" t="str">
        <f>IFERROR(IF(H459&lt;&gt;"",Belegerfassung!L467*100,""),IF(OR(Belegerfassung!L467="Leistung EU - Erlöse",Belegerfassung!L467="Lieferungen EU-Erlöse",Belegerfassung!L467="EUST",Belegerfassung!L467="Bauleistungen 20%")=TRUE,"",MID(Belegerfassung!L467,4,2)))</f>
        <v/>
      </c>
      <c r="J459" s="6" t="str">
        <f>IF(A459&lt;&gt;"",LEFT(Belegerfassung!D467,40),"")</f>
        <v/>
      </c>
      <c r="K459" t="str">
        <f>IF(A459&lt;&gt;"",VLOOKUP(D459,Abfrage!$F$2:$G$21,2,FALSE),"")</f>
        <v/>
      </c>
      <c r="L459" s="6" t="str">
        <f>IF(Belegerfassung!H467&lt;&gt;"",Belegerfassung!H467,"")</f>
        <v/>
      </c>
      <c r="M459" t="str">
        <f>IFERROR(IF(Belegerfassung!E467&lt;&gt;"",VLOOKUP(Belegerfassung!E467,Abfrage!$L$2:$M$15,2,),""),"")</f>
        <v/>
      </c>
      <c r="N459" t="str">
        <f t="shared" si="22"/>
        <v/>
      </c>
      <c r="O459" t="str">
        <f t="shared" si="23"/>
        <v/>
      </c>
      <c r="P459" t="str">
        <f>IF(Belegerfassung!G467&lt;&gt;"",CONCATENATE(Belegerfassung!G467,".pdf"),"")</f>
        <v/>
      </c>
    </row>
    <row r="460" spans="1:16">
      <c r="A460" t="str">
        <f>IF(Belegerfassung!C468&lt;&gt;"",0,"")</f>
        <v/>
      </c>
      <c r="B460" t="str">
        <f>IFERROR(VLOOKUP(Belegerfassung!I468,Konten!A:D,2,FALSE),"")</f>
        <v/>
      </c>
      <c r="C460" t="str">
        <f>IF(A460&lt;&gt;"",TEXT(Belegerfassung!C468,"TT.MM.JJJJ"),"")</f>
        <v/>
      </c>
      <c r="D460" t="str">
        <f>IFERROR(VLOOKUP(Belegerfassung!A468,Abfrage!$E$2:$F$20,2,FALSE),"")</f>
        <v/>
      </c>
      <c r="E460" t="str">
        <f>IF(A460&lt;&gt;"",Belegerfassung!B468,"")</f>
        <v/>
      </c>
      <c r="F460" t="str">
        <f>IF(Belegerfassung!L468="","",IF(Belegerfassung!L468&lt;&gt;"",IF(Belegerfassung!L468&lt;&gt;"",IF(Belegerfassung!J468&lt;&gt;0,VLOOKUP(Belegerfassung!L468,Abfrage!$A$2:$C$19,2,),VLOOKUP(Belegerfassung!L468,Abfrage!$A$2:$C$19,3,)),"")))</f>
        <v/>
      </c>
      <c r="G460" t="str">
        <f t="shared" si="21"/>
        <v/>
      </c>
      <c r="H460" s="31" t="str">
        <f>IF(A460&lt;&gt;"",-Belegerfassung!J468+Belegerfassung!K468,"")</f>
        <v/>
      </c>
      <c r="I460" s="49" t="str">
        <f>IFERROR(IF(H460&lt;&gt;"",Belegerfassung!L468*100,""),IF(OR(Belegerfassung!L468="Leistung EU - Erlöse",Belegerfassung!L468="Lieferungen EU-Erlöse",Belegerfassung!L468="EUST",Belegerfassung!L468="Bauleistungen 20%")=TRUE,"",MID(Belegerfassung!L468,4,2)))</f>
        <v/>
      </c>
      <c r="J460" s="6" t="str">
        <f>IF(A460&lt;&gt;"",LEFT(Belegerfassung!D468,40),"")</f>
        <v/>
      </c>
      <c r="K460" t="str">
        <f>IF(A460&lt;&gt;"",VLOOKUP(D460,Abfrage!$F$2:$G$21,2,FALSE),"")</f>
        <v/>
      </c>
      <c r="L460" s="6" t="str">
        <f>IF(Belegerfassung!H468&lt;&gt;"",Belegerfassung!H468,"")</f>
        <v/>
      </c>
      <c r="M460" t="str">
        <f>IFERROR(IF(Belegerfassung!E468&lt;&gt;"",VLOOKUP(Belegerfassung!E468,Abfrage!$L$2:$M$15,2,),""),"")</f>
        <v/>
      </c>
      <c r="N460" t="str">
        <f t="shared" si="22"/>
        <v/>
      </c>
      <c r="O460" t="str">
        <f t="shared" si="23"/>
        <v/>
      </c>
      <c r="P460" t="str">
        <f>IF(Belegerfassung!G468&lt;&gt;"",CONCATENATE(Belegerfassung!G468,".pdf"),"")</f>
        <v/>
      </c>
    </row>
    <row r="461" spans="1:16">
      <c r="A461" t="str">
        <f>IF(Belegerfassung!C469&lt;&gt;"",0,"")</f>
        <v/>
      </c>
      <c r="B461" t="str">
        <f>IFERROR(VLOOKUP(Belegerfassung!I469,Konten!A:D,2,FALSE),"")</f>
        <v/>
      </c>
      <c r="C461" t="str">
        <f>IF(A461&lt;&gt;"",TEXT(Belegerfassung!C469,"TT.MM.JJJJ"),"")</f>
        <v/>
      </c>
      <c r="D461" t="str">
        <f>IFERROR(VLOOKUP(Belegerfassung!A469,Abfrage!$E$2:$F$20,2,FALSE),"")</f>
        <v/>
      </c>
      <c r="E461" t="str">
        <f>IF(A461&lt;&gt;"",Belegerfassung!B469,"")</f>
        <v/>
      </c>
      <c r="F461" t="str">
        <f>IF(Belegerfassung!L469="","",IF(Belegerfassung!L469&lt;&gt;"",IF(Belegerfassung!L469&lt;&gt;"",IF(Belegerfassung!J469&lt;&gt;0,VLOOKUP(Belegerfassung!L469,Abfrage!$A$2:$C$19,2,),VLOOKUP(Belegerfassung!L469,Abfrage!$A$2:$C$19,3,)),"")))</f>
        <v/>
      </c>
      <c r="G461" t="str">
        <f t="shared" si="21"/>
        <v/>
      </c>
      <c r="H461" s="31" t="str">
        <f>IF(A461&lt;&gt;"",-Belegerfassung!J469+Belegerfassung!K469,"")</f>
        <v/>
      </c>
      <c r="I461" s="49" t="str">
        <f>IFERROR(IF(H461&lt;&gt;"",Belegerfassung!L469*100,""),IF(OR(Belegerfassung!L469="Leistung EU - Erlöse",Belegerfassung!L469="Lieferungen EU-Erlöse",Belegerfassung!L469="EUST",Belegerfassung!L469="Bauleistungen 20%")=TRUE,"",MID(Belegerfassung!L469,4,2)))</f>
        <v/>
      </c>
      <c r="J461" s="6" t="str">
        <f>IF(A461&lt;&gt;"",LEFT(Belegerfassung!D469,40),"")</f>
        <v/>
      </c>
      <c r="K461" t="str">
        <f>IF(A461&lt;&gt;"",VLOOKUP(D461,Abfrage!$F$2:$G$21,2,FALSE),"")</f>
        <v/>
      </c>
      <c r="L461" s="6" t="str">
        <f>IF(Belegerfassung!H469&lt;&gt;"",Belegerfassung!H469,"")</f>
        <v/>
      </c>
      <c r="M461" t="str">
        <f>IFERROR(IF(Belegerfassung!E469&lt;&gt;"",VLOOKUP(Belegerfassung!E469,Abfrage!$L$2:$M$15,2,),""),"")</f>
        <v/>
      </c>
      <c r="N461" t="str">
        <f t="shared" si="22"/>
        <v/>
      </c>
      <c r="O461" t="str">
        <f t="shared" si="23"/>
        <v/>
      </c>
      <c r="P461" t="str">
        <f>IF(Belegerfassung!G469&lt;&gt;"",CONCATENATE(Belegerfassung!G469,".pdf"),"")</f>
        <v/>
      </c>
    </row>
    <row r="462" spans="1:16">
      <c r="A462" t="str">
        <f>IF(Belegerfassung!C470&lt;&gt;"",0,"")</f>
        <v/>
      </c>
      <c r="B462" t="str">
        <f>IFERROR(VLOOKUP(Belegerfassung!I470,Konten!A:D,2,FALSE),"")</f>
        <v/>
      </c>
      <c r="C462" t="str">
        <f>IF(A462&lt;&gt;"",TEXT(Belegerfassung!C470,"TT.MM.JJJJ"),"")</f>
        <v/>
      </c>
      <c r="D462" t="str">
        <f>IFERROR(VLOOKUP(Belegerfassung!A470,Abfrage!$E$2:$F$20,2,FALSE),"")</f>
        <v/>
      </c>
      <c r="E462" t="str">
        <f>IF(A462&lt;&gt;"",Belegerfassung!B470,"")</f>
        <v/>
      </c>
      <c r="F462" t="str">
        <f>IF(Belegerfassung!L470="","",IF(Belegerfassung!L470&lt;&gt;"",IF(Belegerfassung!L470&lt;&gt;"",IF(Belegerfassung!J470&lt;&gt;0,VLOOKUP(Belegerfassung!L470,Abfrage!$A$2:$C$19,2,),VLOOKUP(Belegerfassung!L470,Abfrage!$A$2:$C$19,3,)),"")))</f>
        <v/>
      </c>
      <c r="G462" t="str">
        <f t="shared" si="21"/>
        <v/>
      </c>
      <c r="H462" s="31" t="str">
        <f>IF(A462&lt;&gt;"",-Belegerfassung!J470+Belegerfassung!K470,"")</f>
        <v/>
      </c>
      <c r="I462" s="49" t="str">
        <f>IFERROR(IF(H462&lt;&gt;"",Belegerfassung!L470*100,""),IF(OR(Belegerfassung!L470="Leistung EU - Erlöse",Belegerfassung!L470="Lieferungen EU-Erlöse",Belegerfassung!L470="EUST",Belegerfassung!L470="Bauleistungen 20%")=TRUE,"",MID(Belegerfassung!L470,4,2)))</f>
        <v/>
      </c>
      <c r="J462" s="6" t="str">
        <f>IF(A462&lt;&gt;"",LEFT(Belegerfassung!D470,40),"")</f>
        <v/>
      </c>
      <c r="K462" t="str">
        <f>IF(A462&lt;&gt;"",VLOOKUP(D462,Abfrage!$F$2:$G$21,2,FALSE),"")</f>
        <v/>
      </c>
      <c r="L462" s="6" t="str">
        <f>IF(Belegerfassung!H470&lt;&gt;"",Belegerfassung!H470,"")</f>
        <v/>
      </c>
      <c r="M462" t="str">
        <f>IFERROR(IF(Belegerfassung!E470&lt;&gt;"",VLOOKUP(Belegerfassung!E470,Abfrage!$L$2:$M$15,2,),""),"")</f>
        <v/>
      </c>
      <c r="N462" t="str">
        <f t="shared" si="22"/>
        <v/>
      </c>
      <c r="O462" t="str">
        <f t="shared" si="23"/>
        <v/>
      </c>
      <c r="P462" t="str">
        <f>IF(Belegerfassung!G470&lt;&gt;"",CONCATENATE(Belegerfassung!G470,".pdf"),"")</f>
        <v/>
      </c>
    </row>
    <row r="463" spans="1:16">
      <c r="A463" t="str">
        <f>IF(Belegerfassung!C471&lt;&gt;"",0,"")</f>
        <v/>
      </c>
      <c r="B463" t="str">
        <f>IFERROR(VLOOKUP(Belegerfassung!I471,Konten!A:D,2,FALSE),"")</f>
        <v/>
      </c>
      <c r="C463" t="str">
        <f>IF(A463&lt;&gt;"",TEXT(Belegerfassung!C471,"TT.MM.JJJJ"),"")</f>
        <v/>
      </c>
      <c r="D463" t="str">
        <f>IFERROR(VLOOKUP(Belegerfassung!A471,Abfrage!$E$2:$F$20,2,FALSE),"")</f>
        <v/>
      </c>
      <c r="E463" t="str">
        <f>IF(A463&lt;&gt;"",Belegerfassung!B471,"")</f>
        <v/>
      </c>
      <c r="F463" t="str">
        <f>IF(Belegerfassung!L471="","",IF(Belegerfassung!L471&lt;&gt;"",IF(Belegerfassung!L471&lt;&gt;"",IF(Belegerfassung!J471&lt;&gt;0,VLOOKUP(Belegerfassung!L471,Abfrage!$A$2:$C$19,2,),VLOOKUP(Belegerfassung!L471,Abfrage!$A$2:$C$19,3,)),"")))</f>
        <v/>
      </c>
      <c r="G463" t="str">
        <f t="shared" si="21"/>
        <v/>
      </c>
      <c r="H463" s="31" t="str">
        <f>IF(A463&lt;&gt;"",-Belegerfassung!J471+Belegerfassung!K471,"")</f>
        <v/>
      </c>
      <c r="I463" s="49" t="str">
        <f>IFERROR(IF(H463&lt;&gt;"",Belegerfassung!L471*100,""),IF(OR(Belegerfassung!L471="Leistung EU - Erlöse",Belegerfassung!L471="Lieferungen EU-Erlöse",Belegerfassung!L471="EUST",Belegerfassung!L471="Bauleistungen 20%")=TRUE,"",MID(Belegerfassung!L471,4,2)))</f>
        <v/>
      </c>
      <c r="J463" s="6" t="str">
        <f>IF(A463&lt;&gt;"",LEFT(Belegerfassung!D471,40),"")</f>
        <v/>
      </c>
      <c r="K463" t="str">
        <f>IF(A463&lt;&gt;"",VLOOKUP(D463,Abfrage!$F$2:$G$21,2,FALSE),"")</f>
        <v/>
      </c>
      <c r="L463" s="6" t="str">
        <f>IF(Belegerfassung!H471&lt;&gt;"",Belegerfassung!H471,"")</f>
        <v/>
      </c>
      <c r="M463" t="str">
        <f>IFERROR(IF(Belegerfassung!E471&lt;&gt;"",VLOOKUP(Belegerfassung!E471,Abfrage!$L$2:$M$15,2,),""),"")</f>
        <v/>
      </c>
      <c r="N463" t="str">
        <f t="shared" si="22"/>
        <v/>
      </c>
      <c r="O463" t="str">
        <f t="shared" si="23"/>
        <v/>
      </c>
      <c r="P463" t="str">
        <f>IF(Belegerfassung!G471&lt;&gt;"",CONCATENATE(Belegerfassung!G471,".pdf"),"")</f>
        <v/>
      </c>
    </row>
    <row r="464" spans="1:16">
      <c r="A464" t="str">
        <f>IF(Belegerfassung!C472&lt;&gt;"",0,"")</f>
        <v/>
      </c>
      <c r="B464" t="str">
        <f>IFERROR(VLOOKUP(Belegerfassung!I472,Konten!A:D,2,FALSE),"")</f>
        <v/>
      </c>
      <c r="C464" t="str">
        <f>IF(A464&lt;&gt;"",TEXT(Belegerfassung!C472,"TT.MM.JJJJ"),"")</f>
        <v/>
      </c>
      <c r="D464" t="str">
        <f>IFERROR(VLOOKUP(Belegerfassung!A472,Abfrage!$E$2:$F$20,2,FALSE),"")</f>
        <v/>
      </c>
      <c r="E464" t="str">
        <f>IF(A464&lt;&gt;"",Belegerfassung!B472,"")</f>
        <v/>
      </c>
      <c r="F464" t="str">
        <f>IF(Belegerfassung!L472="","",IF(Belegerfassung!L472&lt;&gt;"",IF(Belegerfassung!L472&lt;&gt;"",IF(Belegerfassung!J472&lt;&gt;0,VLOOKUP(Belegerfassung!L472,Abfrage!$A$2:$C$19,2,),VLOOKUP(Belegerfassung!L472,Abfrage!$A$2:$C$19,3,)),"")))</f>
        <v/>
      </c>
      <c r="G464" t="str">
        <f t="shared" si="21"/>
        <v/>
      </c>
      <c r="H464" s="31" t="str">
        <f>IF(A464&lt;&gt;"",-Belegerfassung!J472+Belegerfassung!K472,"")</f>
        <v/>
      </c>
      <c r="I464" s="49" t="str">
        <f>IFERROR(IF(H464&lt;&gt;"",Belegerfassung!L472*100,""),IF(OR(Belegerfassung!L472="Leistung EU - Erlöse",Belegerfassung!L472="Lieferungen EU-Erlöse",Belegerfassung!L472="EUST",Belegerfassung!L472="Bauleistungen 20%")=TRUE,"",MID(Belegerfassung!L472,4,2)))</f>
        <v/>
      </c>
      <c r="J464" s="6" t="str">
        <f>IF(A464&lt;&gt;"",LEFT(Belegerfassung!D472,40),"")</f>
        <v/>
      </c>
      <c r="K464" t="str">
        <f>IF(A464&lt;&gt;"",VLOOKUP(D464,Abfrage!$F$2:$G$21,2,FALSE),"")</f>
        <v/>
      </c>
      <c r="L464" s="6" t="str">
        <f>IF(Belegerfassung!H472&lt;&gt;"",Belegerfassung!H472,"")</f>
        <v/>
      </c>
      <c r="M464" t="str">
        <f>IFERROR(IF(Belegerfassung!E472&lt;&gt;"",VLOOKUP(Belegerfassung!E472,Abfrage!$L$2:$M$15,2,),""),"")</f>
        <v/>
      </c>
      <c r="N464" t="str">
        <f t="shared" si="22"/>
        <v/>
      </c>
      <c r="O464" t="str">
        <f t="shared" si="23"/>
        <v/>
      </c>
      <c r="P464" t="str">
        <f>IF(Belegerfassung!G472&lt;&gt;"",CONCATENATE(Belegerfassung!G472,".pdf"),"")</f>
        <v/>
      </c>
    </row>
    <row r="465" spans="1:16">
      <c r="A465" t="str">
        <f>IF(Belegerfassung!C473&lt;&gt;"",0,"")</f>
        <v/>
      </c>
      <c r="B465" t="str">
        <f>IFERROR(VLOOKUP(Belegerfassung!I473,Konten!A:D,2,FALSE),"")</f>
        <v/>
      </c>
      <c r="C465" t="str">
        <f>IF(A465&lt;&gt;"",TEXT(Belegerfassung!C473,"TT.MM.JJJJ"),"")</f>
        <v/>
      </c>
      <c r="D465" t="str">
        <f>IFERROR(VLOOKUP(Belegerfassung!A473,Abfrage!$E$2:$F$20,2,FALSE),"")</f>
        <v/>
      </c>
      <c r="E465" t="str">
        <f>IF(A465&lt;&gt;"",Belegerfassung!B473,"")</f>
        <v/>
      </c>
      <c r="F465" t="str">
        <f>IF(Belegerfassung!L473="","",IF(Belegerfassung!L473&lt;&gt;"",IF(Belegerfassung!L473&lt;&gt;"",IF(Belegerfassung!J473&lt;&gt;0,VLOOKUP(Belegerfassung!L473,Abfrage!$A$2:$C$19,2,),VLOOKUP(Belegerfassung!L473,Abfrage!$A$2:$C$19,3,)),"")))</f>
        <v/>
      </c>
      <c r="G465" t="str">
        <f t="shared" si="21"/>
        <v/>
      </c>
      <c r="H465" s="31" t="str">
        <f>IF(A465&lt;&gt;"",-Belegerfassung!J473+Belegerfassung!K473,"")</f>
        <v/>
      </c>
      <c r="I465" s="49" t="str">
        <f>IFERROR(IF(H465&lt;&gt;"",Belegerfassung!L473*100,""),IF(OR(Belegerfassung!L473="Leistung EU - Erlöse",Belegerfassung!L473="Lieferungen EU-Erlöse",Belegerfassung!L473="EUST",Belegerfassung!L473="Bauleistungen 20%")=TRUE,"",MID(Belegerfassung!L473,4,2)))</f>
        <v/>
      </c>
      <c r="J465" s="6" t="str">
        <f>IF(A465&lt;&gt;"",LEFT(Belegerfassung!D473,40),"")</f>
        <v/>
      </c>
      <c r="K465" t="str">
        <f>IF(A465&lt;&gt;"",VLOOKUP(D465,Abfrage!$F$2:$G$21,2,FALSE),"")</f>
        <v/>
      </c>
      <c r="L465" s="6" t="str">
        <f>IF(Belegerfassung!H473&lt;&gt;"",Belegerfassung!H473,"")</f>
        <v/>
      </c>
      <c r="M465" t="str">
        <f>IFERROR(IF(Belegerfassung!E473&lt;&gt;"",VLOOKUP(Belegerfassung!E473,Abfrage!$L$2:$M$15,2,),""),"")</f>
        <v/>
      </c>
      <c r="N465" t="str">
        <f t="shared" si="22"/>
        <v/>
      </c>
      <c r="O465" t="str">
        <f t="shared" si="23"/>
        <v/>
      </c>
      <c r="P465" t="str">
        <f>IF(Belegerfassung!G473&lt;&gt;"",CONCATENATE(Belegerfassung!G473,".pdf"),"")</f>
        <v/>
      </c>
    </row>
    <row r="466" spans="1:16">
      <c r="A466" t="str">
        <f>IF(Belegerfassung!C474&lt;&gt;"",0,"")</f>
        <v/>
      </c>
      <c r="B466" t="str">
        <f>IFERROR(VLOOKUP(Belegerfassung!I474,Konten!A:D,2,FALSE),"")</f>
        <v/>
      </c>
      <c r="C466" t="str">
        <f>IF(A466&lt;&gt;"",TEXT(Belegerfassung!C474,"TT.MM.JJJJ"),"")</f>
        <v/>
      </c>
      <c r="D466" t="str">
        <f>IFERROR(VLOOKUP(Belegerfassung!A474,Abfrage!$E$2:$F$20,2,FALSE),"")</f>
        <v/>
      </c>
      <c r="E466" t="str">
        <f>IF(A466&lt;&gt;"",Belegerfassung!B474,"")</f>
        <v/>
      </c>
      <c r="F466" t="str">
        <f>IF(Belegerfassung!L474="","",IF(Belegerfassung!L474&lt;&gt;"",IF(Belegerfassung!L474&lt;&gt;"",IF(Belegerfassung!J474&lt;&gt;0,VLOOKUP(Belegerfassung!L474,Abfrage!$A$2:$C$19,2,),VLOOKUP(Belegerfassung!L474,Abfrage!$A$2:$C$19,3,)),"")))</f>
        <v/>
      </c>
      <c r="G466" t="str">
        <f t="shared" si="21"/>
        <v/>
      </c>
      <c r="H466" s="31" t="str">
        <f>IF(A466&lt;&gt;"",-Belegerfassung!J474+Belegerfassung!K474,"")</f>
        <v/>
      </c>
      <c r="I466" s="49" t="str">
        <f>IFERROR(IF(H466&lt;&gt;"",Belegerfassung!L474*100,""),IF(OR(Belegerfassung!L474="Leistung EU - Erlöse",Belegerfassung!L474="Lieferungen EU-Erlöse",Belegerfassung!L474="EUST",Belegerfassung!L474="Bauleistungen 20%")=TRUE,"",MID(Belegerfassung!L474,4,2)))</f>
        <v/>
      </c>
      <c r="J466" s="6" t="str">
        <f>IF(A466&lt;&gt;"",LEFT(Belegerfassung!D474,40),"")</f>
        <v/>
      </c>
      <c r="K466" t="str">
        <f>IF(A466&lt;&gt;"",VLOOKUP(D466,Abfrage!$F$2:$G$21,2,FALSE),"")</f>
        <v/>
      </c>
      <c r="L466" s="6" t="str">
        <f>IF(Belegerfassung!H474&lt;&gt;"",Belegerfassung!H474,"")</f>
        <v/>
      </c>
      <c r="M466" t="str">
        <f>IFERROR(IF(Belegerfassung!E474&lt;&gt;"",VLOOKUP(Belegerfassung!E474,Abfrage!$L$2:$M$15,2,),""),"")</f>
        <v/>
      </c>
      <c r="N466" t="str">
        <f t="shared" si="22"/>
        <v/>
      </c>
      <c r="O466" t="str">
        <f t="shared" si="23"/>
        <v/>
      </c>
      <c r="P466" t="str">
        <f>IF(Belegerfassung!G474&lt;&gt;"",CONCATENATE(Belegerfassung!G474,".pdf"),"")</f>
        <v/>
      </c>
    </row>
    <row r="467" spans="1:16">
      <c r="A467" t="str">
        <f>IF(Belegerfassung!C475&lt;&gt;"",0,"")</f>
        <v/>
      </c>
      <c r="B467" t="str">
        <f>IFERROR(VLOOKUP(Belegerfassung!I475,Konten!A:D,2,FALSE),"")</f>
        <v/>
      </c>
      <c r="C467" t="str">
        <f>IF(A467&lt;&gt;"",TEXT(Belegerfassung!C475,"TT.MM.JJJJ"),"")</f>
        <v/>
      </c>
      <c r="D467" t="str">
        <f>IFERROR(VLOOKUP(Belegerfassung!A475,Abfrage!$E$2:$F$20,2,FALSE),"")</f>
        <v/>
      </c>
      <c r="E467" t="str">
        <f>IF(A467&lt;&gt;"",Belegerfassung!B475,"")</f>
        <v/>
      </c>
      <c r="F467" t="str">
        <f>IF(Belegerfassung!L475="","",IF(Belegerfassung!L475&lt;&gt;"",IF(Belegerfassung!L475&lt;&gt;"",IF(Belegerfassung!J475&lt;&gt;0,VLOOKUP(Belegerfassung!L475,Abfrage!$A$2:$C$19,2,),VLOOKUP(Belegerfassung!L475,Abfrage!$A$2:$C$19,3,)),"")))</f>
        <v/>
      </c>
      <c r="G467" t="str">
        <f t="shared" si="21"/>
        <v/>
      </c>
      <c r="H467" s="31" t="str">
        <f>IF(A467&lt;&gt;"",-Belegerfassung!J475+Belegerfassung!K475,"")</f>
        <v/>
      </c>
      <c r="I467" s="49" t="str">
        <f>IFERROR(IF(H467&lt;&gt;"",Belegerfassung!L475*100,""),IF(OR(Belegerfassung!L475="Leistung EU - Erlöse",Belegerfassung!L475="Lieferungen EU-Erlöse",Belegerfassung!L475="EUST",Belegerfassung!L475="Bauleistungen 20%")=TRUE,"",MID(Belegerfassung!L475,4,2)))</f>
        <v/>
      </c>
      <c r="J467" s="6" t="str">
        <f>IF(A467&lt;&gt;"",LEFT(Belegerfassung!D475,40),"")</f>
        <v/>
      </c>
      <c r="K467" t="str">
        <f>IF(A467&lt;&gt;"",VLOOKUP(D467,Abfrage!$F$2:$G$21,2,FALSE),"")</f>
        <v/>
      </c>
      <c r="L467" s="6" t="str">
        <f>IF(Belegerfassung!H475&lt;&gt;"",Belegerfassung!H475,"")</f>
        <v/>
      </c>
      <c r="M467" t="str">
        <f>IFERROR(IF(Belegerfassung!E475&lt;&gt;"",VLOOKUP(Belegerfassung!E475,Abfrage!$L$2:$M$15,2,),""),"")</f>
        <v/>
      </c>
      <c r="N467" t="str">
        <f t="shared" si="22"/>
        <v/>
      </c>
      <c r="O467" t="str">
        <f t="shared" si="23"/>
        <v/>
      </c>
      <c r="P467" t="str">
        <f>IF(Belegerfassung!G475&lt;&gt;"",CONCATENATE(Belegerfassung!G475,".pdf"),"")</f>
        <v/>
      </c>
    </row>
    <row r="468" spans="1:16">
      <c r="A468" t="str">
        <f>IF(Belegerfassung!C476&lt;&gt;"",0,"")</f>
        <v/>
      </c>
      <c r="B468" t="str">
        <f>IFERROR(VLOOKUP(Belegerfassung!I476,Konten!A:D,2,FALSE),"")</f>
        <v/>
      </c>
      <c r="C468" t="str">
        <f>IF(A468&lt;&gt;"",TEXT(Belegerfassung!C476,"TT.MM.JJJJ"),"")</f>
        <v/>
      </c>
      <c r="D468" t="str">
        <f>IFERROR(VLOOKUP(Belegerfassung!A476,Abfrage!$E$2:$F$20,2,FALSE),"")</f>
        <v/>
      </c>
      <c r="E468" t="str">
        <f>IF(A468&lt;&gt;"",Belegerfassung!B476,"")</f>
        <v/>
      </c>
      <c r="F468" t="str">
        <f>IF(Belegerfassung!L476="","",IF(Belegerfassung!L476&lt;&gt;"",IF(Belegerfassung!L476&lt;&gt;"",IF(Belegerfassung!J476&lt;&gt;0,VLOOKUP(Belegerfassung!L476,Abfrage!$A$2:$C$19,2,),VLOOKUP(Belegerfassung!L476,Abfrage!$A$2:$C$19,3,)),"")))</f>
        <v/>
      </c>
      <c r="G468" t="str">
        <f t="shared" si="21"/>
        <v/>
      </c>
      <c r="H468" s="31" t="str">
        <f>IF(A468&lt;&gt;"",-Belegerfassung!J476+Belegerfassung!K476,"")</f>
        <v/>
      </c>
      <c r="I468" s="49" t="str">
        <f>IFERROR(IF(H468&lt;&gt;"",Belegerfassung!L476*100,""),IF(OR(Belegerfassung!L476="Leistung EU - Erlöse",Belegerfassung!L476="Lieferungen EU-Erlöse",Belegerfassung!L476="EUST",Belegerfassung!L476="Bauleistungen 20%")=TRUE,"",MID(Belegerfassung!L476,4,2)))</f>
        <v/>
      </c>
      <c r="J468" s="6" t="str">
        <f>IF(A468&lt;&gt;"",LEFT(Belegerfassung!D476,40),"")</f>
        <v/>
      </c>
      <c r="K468" t="str">
        <f>IF(A468&lt;&gt;"",VLOOKUP(D468,Abfrage!$F$2:$G$21,2,FALSE),"")</f>
        <v/>
      </c>
      <c r="L468" s="6" t="str">
        <f>IF(Belegerfassung!H476&lt;&gt;"",Belegerfassung!H476,"")</f>
        <v/>
      </c>
      <c r="M468" t="str">
        <f>IFERROR(IF(Belegerfassung!E476&lt;&gt;"",VLOOKUP(Belegerfassung!E476,Abfrage!$L$2:$M$15,2,),""),"")</f>
        <v/>
      </c>
      <c r="N468" t="str">
        <f t="shared" si="22"/>
        <v/>
      </c>
      <c r="O468" t="str">
        <f t="shared" si="23"/>
        <v/>
      </c>
      <c r="P468" t="str">
        <f>IF(Belegerfassung!G476&lt;&gt;"",CONCATENATE(Belegerfassung!G476,".pdf"),"")</f>
        <v/>
      </c>
    </row>
    <row r="469" spans="1:16">
      <c r="A469" t="str">
        <f>IF(Belegerfassung!C477&lt;&gt;"",0,"")</f>
        <v/>
      </c>
      <c r="B469" t="str">
        <f>IFERROR(VLOOKUP(Belegerfassung!I477,Konten!A:D,2,FALSE),"")</f>
        <v/>
      </c>
      <c r="C469" t="str">
        <f>IF(A469&lt;&gt;"",TEXT(Belegerfassung!C477,"TT.MM.JJJJ"),"")</f>
        <v/>
      </c>
      <c r="D469" t="str">
        <f>IFERROR(VLOOKUP(Belegerfassung!A477,Abfrage!$E$2:$F$20,2,FALSE),"")</f>
        <v/>
      </c>
      <c r="E469" t="str">
        <f>IF(A469&lt;&gt;"",Belegerfassung!B477,"")</f>
        <v/>
      </c>
      <c r="F469" t="str">
        <f>IF(Belegerfassung!L477="","",IF(Belegerfassung!L477&lt;&gt;"",IF(Belegerfassung!L477&lt;&gt;"",IF(Belegerfassung!J477&lt;&gt;0,VLOOKUP(Belegerfassung!L477,Abfrage!$A$2:$C$19,2,),VLOOKUP(Belegerfassung!L477,Abfrage!$A$2:$C$19,3,)),"")))</f>
        <v/>
      </c>
      <c r="G469" t="str">
        <f t="shared" si="21"/>
        <v/>
      </c>
      <c r="H469" s="31" t="str">
        <f>IF(A469&lt;&gt;"",-Belegerfassung!J477+Belegerfassung!K477,"")</f>
        <v/>
      </c>
      <c r="I469" s="49" t="str">
        <f>IFERROR(IF(H469&lt;&gt;"",Belegerfassung!L477*100,""),IF(OR(Belegerfassung!L477="Leistung EU - Erlöse",Belegerfassung!L477="Lieferungen EU-Erlöse",Belegerfassung!L477="EUST",Belegerfassung!L477="Bauleistungen 20%")=TRUE,"",MID(Belegerfassung!L477,4,2)))</f>
        <v/>
      </c>
      <c r="J469" s="6" t="str">
        <f>IF(A469&lt;&gt;"",LEFT(Belegerfassung!D477,40),"")</f>
        <v/>
      </c>
      <c r="K469" t="str">
        <f>IF(A469&lt;&gt;"",VLOOKUP(D469,Abfrage!$F$2:$G$21,2,FALSE),"")</f>
        <v/>
      </c>
      <c r="L469" s="6" t="str">
        <f>IF(Belegerfassung!H477&lt;&gt;"",Belegerfassung!H477,"")</f>
        <v/>
      </c>
      <c r="M469" t="str">
        <f>IFERROR(IF(Belegerfassung!E477&lt;&gt;"",VLOOKUP(Belegerfassung!E477,Abfrage!$L$2:$M$15,2,),""),"")</f>
        <v/>
      </c>
      <c r="N469" t="str">
        <f t="shared" si="22"/>
        <v/>
      </c>
      <c r="O469" t="str">
        <f t="shared" si="23"/>
        <v/>
      </c>
      <c r="P469" t="str">
        <f>IF(Belegerfassung!G477&lt;&gt;"",CONCATENATE(Belegerfassung!G477,".pdf"),"")</f>
        <v/>
      </c>
    </row>
    <row r="470" spans="1:16">
      <c r="A470" t="str">
        <f>IF(Belegerfassung!C478&lt;&gt;"",0,"")</f>
        <v/>
      </c>
      <c r="B470" t="str">
        <f>IFERROR(VLOOKUP(Belegerfassung!I478,Konten!A:D,2,FALSE),"")</f>
        <v/>
      </c>
      <c r="C470" t="str">
        <f>IF(A470&lt;&gt;"",TEXT(Belegerfassung!C478,"TT.MM.JJJJ"),"")</f>
        <v/>
      </c>
      <c r="D470" t="str">
        <f>IFERROR(VLOOKUP(Belegerfassung!A478,Abfrage!$E$2:$F$20,2,FALSE),"")</f>
        <v/>
      </c>
      <c r="E470" t="str">
        <f>IF(A470&lt;&gt;"",Belegerfassung!B478,"")</f>
        <v/>
      </c>
      <c r="F470" t="str">
        <f>IF(Belegerfassung!L478="","",IF(Belegerfassung!L478&lt;&gt;"",IF(Belegerfassung!L478&lt;&gt;"",IF(Belegerfassung!J478&lt;&gt;0,VLOOKUP(Belegerfassung!L478,Abfrage!$A$2:$C$19,2,),VLOOKUP(Belegerfassung!L478,Abfrage!$A$2:$C$19,3,)),"")))</f>
        <v/>
      </c>
      <c r="G470" t="str">
        <f t="shared" si="21"/>
        <v/>
      </c>
      <c r="H470" s="31" t="str">
        <f>IF(A470&lt;&gt;"",-Belegerfassung!J478+Belegerfassung!K478,"")</f>
        <v/>
      </c>
      <c r="I470" s="49" t="str">
        <f>IFERROR(IF(H470&lt;&gt;"",Belegerfassung!L478*100,""),IF(OR(Belegerfassung!L478="Leistung EU - Erlöse",Belegerfassung!L478="Lieferungen EU-Erlöse",Belegerfassung!L478="EUST",Belegerfassung!L478="Bauleistungen 20%")=TRUE,"",MID(Belegerfassung!L478,4,2)))</f>
        <v/>
      </c>
      <c r="J470" s="6" t="str">
        <f>IF(A470&lt;&gt;"",LEFT(Belegerfassung!D478,40),"")</f>
        <v/>
      </c>
      <c r="K470" t="str">
        <f>IF(A470&lt;&gt;"",VLOOKUP(D470,Abfrage!$F$2:$G$21,2,FALSE),"")</f>
        <v/>
      </c>
      <c r="L470" s="6" t="str">
        <f>IF(Belegerfassung!H478&lt;&gt;"",Belegerfassung!H478,"")</f>
        <v/>
      </c>
      <c r="M470" t="str">
        <f>IFERROR(IF(Belegerfassung!E478&lt;&gt;"",VLOOKUP(Belegerfassung!E478,Abfrage!$L$2:$M$15,2,),""),"")</f>
        <v/>
      </c>
      <c r="N470" t="str">
        <f t="shared" si="22"/>
        <v/>
      </c>
      <c r="O470" t="str">
        <f t="shared" si="23"/>
        <v/>
      </c>
      <c r="P470" t="str">
        <f>IF(Belegerfassung!G478&lt;&gt;"",CONCATENATE(Belegerfassung!G478,".pdf"),"")</f>
        <v/>
      </c>
    </row>
    <row r="471" spans="1:16">
      <c r="A471" t="str">
        <f>IF(Belegerfassung!C479&lt;&gt;"",0,"")</f>
        <v/>
      </c>
      <c r="B471" t="str">
        <f>IFERROR(VLOOKUP(Belegerfassung!I479,Konten!A:D,2,FALSE),"")</f>
        <v/>
      </c>
      <c r="C471" t="str">
        <f>IF(A471&lt;&gt;"",TEXT(Belegerfassung!C479,"TT.MM.JJJJ"),"")</f>
        <v/>
      </c>
      <c r="D471" t="str">
        <f>IFERROR(VLOOKUP(Belegerfassung!A479,Abfrage!$E$2:$F$20,2,FALSE),"")</f>
        <v/>
      </c>
      <c r="E471" t="str">
        <f>IF(A471&lt;&gt;"",Belegerfassung!B479,"")</f>
        <v/>
      </c>
      <c r="F471" t="str">
        <f>IF(Belegerfassung!L479="","",IF(Belegerfassung!L479&lt;&gt;"",IF(Belegerfassung!L479&lt;&gt;"",IF(Belegerfassung!J479&lt;&gt;0,VLOOKUP(Belegerfassung!L479,Abfrage!$A$2:$C$19,2,),VLOOKUP(Belegerfassung!L479,Abfrage!$A$2:$C$19,3,)),"")))</f>
        <v/>
      </c>
      <c r="G471" t="str">
        <f t="shared" si="21"/>
        <v/>
      </c>
      <c r="H471" s="31" t="str">
        <f>IF(A471&lt;&gt;"",-Belegerfassung!J479+Belegerfassung!K479,"")</f>
        <v/>
      </c>
      <c r="I471" s="49" t="str">
        <f>IFERROR(IF(H471&lt;&gt;"",Belegerfassung!L479*100,""),IF(OR(Belegerfassung!L479="Leistung EU - Erlöse",Belegerfassung!L479="Lieferungen EU-Erlöse",Belegerfassung!L479="EUST",Belegerfassung!L479="Bauleistungen 20%")=TRUE,"",MID(Belegerfassung!L479,4,2)))</f>
        <v/>
      </c>
      <c r="J471" s="6" t="str">
        <f>IF(A471&lt;&gt;"",LEFT(Belegerfassung!D479,40),"")</f>
        <v/>
      </c>
      <c r="K471" t="str">
        <f>IF(A471&lt;&gt;"",VLOOKUP(D471,Abfrage!$F$2:$G$21,2,FALSE),"")</f>
        <v/>
      </c>
      <c r="L471" s="6" t="str">
        <f>IF(Belegerfassung!H479&lt;&gt;"",Belegerfassung!H479,"")</f>
        <v/>
      </c>
      <c r="M471" t="str">
        <f>IFERROR(IF(Belegerfassung!E479&lt;&gt;"",VLOOKUP(Belegerfassung!E479,Abfrage!$L$2:$M$15,2,),""),"")</f>
        <v/>
      </c>
      <c r="N471" t="str">
        <f t="shared" si="22"/>
        <v/>
      </c>
      <c r="O471" t="str">
        <f t="shared" si="23"/>
        <v/>
      </c>
      <c r="P471" t="str">
        <f>IF(Belegerfassung!G479&lt;&gt;"",CONCATENATE(Belegerfassung!G479,".pdf"),"")</f>
        <v/>
      </c>
    </row>
    <row r="472" spans="1:16">
      <c r="A472" t="str">
        <f>IF(Belegerfassung!C480&lt;&gt;"",0,"")</f>
        <v/>
      </c>
      <c r="B472" t="str">
        <f>IFERROR(VLOOKUP(Belegerfassung!I480,Konten!A:D,2,FALSE),"")</f>
        <v/>
      </c>
      <c r="C472" t="str">
        <f>IF(A472&lt;&gt;"",TEXT(Belegerfassung!C480,"TT.MM.JJJJ"),"")</f>
        <v/>
      </c>
      <c r="D472" t="str">
        <f>IFERROR(VLOOKUP(Belegerfassung!A480,Abfrage!$E$2:$F$20,2,FALSE),"")</f>
        <v/>
      </c>
      <c r="E472" t="str">
        <f>IF(A472&lt;&gt;"",Belegerfassung!B480,"")</f>
        <v/>
      </c>
      <c r="F472" t="str">
        <f>IF(Belegerfassung!L480="","",IF(Belegerfassung!L480&lt;&gt;"",IF(Belegerfassung!L480&lt;&gt;"",IF(Belegerfassung!J480&lt;&gt;0,VLOOKUP(Belegerfassung!L480,Abfrage!$A$2:$C$19,2,),VLOOKUP(Belegerfassung!L480,Abfrage!$A$2:$C$19,3,)),"")))</f>
        <v/>
      </c>
      <c r="G472" t="str">
        <f t="shared" si="21"/>
        <v/>
      </c>
      <c r="H472" s="31" t="str">
        <f>IF(A472&lt;&gt;"",-Belegerfassung!J480+Belegerfassung!K480,"")</f>
        <v/>
      </c>
      <c r="I472" s="49" t="str">
        <f>IFERROR(IF(H472&lt;&gt;"",Belegerfassung!L480*100,""),IF(OR(Belegerfassung!L480="Leistung EU - Erlöse",Belegerfassung!L480="Lieferungen EU-Erlöse",Belegerfassung!L480="EUST",Belegerfassung!L480="Bauleistungen 20%")=TRUE,"",MID(Belegerfassung!L480,4,2)))</f>
        <v/>
      </c>
      <c r="J472" s="6" t="str">
        <f>IF(A472&lt;&gt;"",LEFT(Belegerfassung!D480,40),"")</f>
        <v/>
      </c>
      <c r="K472" t="str">
        <f>IF(A472&lt;&gt;"",VLOOKUP(D472,Abfrage!$F$2:$G$21,2,FALSE),"")</f>
        <v/>
      </c>
      <c r="L472" s="6" t="str">
        <f>IF(Belegerfassung!H480&lt;&gt;"",Belegerfassung!H480,"")</f>
        <v/>
      </c>
      <c r="M472" t="str">
        <f>IFERROR(IF(Belegerfassung!E480&lt;&gt;"",VLOOKUP(Belegerfassung!E480,Abfrage!$L$2:$M$15,2,),""),"")</f>
        <v/>
      </c>
      <c r="N472" t="str">
        <f t="shared" si="22"/>
        <v/>
      </c>
      <c r="O472" t="str">
        <f t="shared" si="23"/>
        <v/>
      </c>
      <c r="P472" t="str">
        <f>IF(Belegerfassung!G480&lt;&gt;"",CONCATENATE(Belegerfassung!G480,".pdf"),"")</f>
        <v/>
      </c>
    </row>
    <row r="473" spans="1:16">
      <c r="A473" t="str">
        <f>IF(Belegerfassung!C481&lt;&gt;"",0,"")</f>
        <v/>
      </c>
      <c r="B473" t="str">
        <f>IFERROR(VLOOKUP(Belegerfassung!I481,Konten!A:D,2,FALSE),"")</f>
        <v/>
      </c>
      <c r="C473" t="str">
        <f>IF(A473&lt;&gt;"",TEXT(Belegerfassung!C481,"TT.MM.JJJJ"),"")</f>
        <v/>
      </c>
      <c r="D473" t="str">
        <f>IFERROR(VLOOKUP(Belegerfassung!A481,Abfrage!$E$2:$F$20,2,FALSE),"")</f>
        <v/>
      </c>
      <c r="E473" t="str">
        <f>IF(A473&lt;&gt;"",Belegerfassung!B481,"")</f>
        <v/>
      </c>
      <c r="F473" t="str">
        <f>IF(Belegerfassung!L481="","",IF(Belegerfassung!L481&lt;&gt;"",IF(Belegerfassung!L481&lt;&gt;"",IF(Belegerfassung!J481&lt;&gt;0,VLOOKUP(Belegerfassung!L481,Abfrage!$A$2:$C$19,2,),VLOOKUP(Belegerfassung!L481,Abfrage!$A$2:$C$19,3,)),"")))</f>
        <v/>
      </c>
      <c r="G473" t="str">
        <f t="shared" si="21"/>
        <v/>
      </c>
      <c r="H473" s="31" t="str">
        <f>IF(A473&lt;&gt;"",-Belegerfassung!J481+Belegerfassung!K481,"")</f>
        <v/>
      </c>
      <c r="I473" s="49" t="str">
        <f>IFERROR(IF(H473&lt;&gt;"",Belegerfassung!L481*100,""),IF(OR(Belegerfassung!L481="Leistung EU - Erlöse",Belegerfassung!L481="Lieferungen EU-Erlöse",Belegerfassung!L481="EUST",Belegerfassung!L481="Bauleistungen 20%")=TRUE,"",MID(Belegerfassung!L481,4,2)))</f>
        <v/>
      </c>
      <c r="J473" s="6" t="str">
        <f>IF(A473&lt;&gt;"",LEFT(Belegerfassung!D481,40),"")</f>
        <v/>
      </c>
      <c r="K473" t="str">
        <f>IF(A473&lt;&gt;"",VLOOKUP(D473,Abfrage!$F$2:$G$21,2,FALSE),"")</f>
        <v/>
      </c>
      <c r="L473" s="6" t="str">
        <f>IF(Belegerfassung!H481&lt;&gt;"",Belegerfassung!H481,"")</f>
        <v/>
      </c>
      <c r="M473" t="str">
        <f>IFERROR(IF(Belegerfassung!E481&lt;&gt;"",VLOOKUP(Belegerfassung!E481,Abfrage!$L$2:$M$15,2,),""),"")</f>
        <v/>
      </c>
      <c r="N473" t="str">
        <f t="shared" si="22"/>
        <v/>
      </c>
      <c r="O473" t="str">
        <f t="shared" si="23"/>
        <v/>
      </c>
      <c r="P473" t="str">
        <f>IF(Belegerfassung!G481&lt;&gt;"",CONCATENATE(Belegerfassung!G481,".pdf"),"")</f>
        <v/>
      </c>
    </row>
    <row r="474" spans="1:16">
      <c r="A474" t="str">
        <f>IF(Belegerfassung!C482&lt;&gt;"",0,"")</f>
        <v/>
      </c>
      <c r="B474" t="str">
        <f>IFERROR(VLOOKUP(Belegerfassung!I482,Konten!A:D,2,FALSE),"")</f>
        <v/>
      </c>
      <c r="C474" t="str">
        <f>IF(A474&lt;&gt;"",TEXT(Belegerfassung!C482,"TT.MM.JJJJ"),"")</f>
        <v/>
      </c>
      <c r="D474" t="str">
        <f>IFERROR(VLOOKUP(Belegerfassung!A482,Abfrage!$E$2:$F$20,2,FALSE),"")</f>
        <v/>
      </c>
      <c r="E474" t="str">
        <f>IF(A474&lt;&gt;"",Belegerfassung!B482,"")</f>
        <v/>
      </c>
      <c r="F474" t="str">
        <f>IF(Belegerfassung!L482="","",IF(Belegerfassung!L482&lt;&gt;"",IF(Belegerfassung!L482&lt;&gt;"",IF(Belegerfassung!J482&lt;&gt;0,VLOOKUP(Belegerfassung!L482,Abfrage!$A$2:$C$19,2,),VLOOKUP(Belegerfassung!L482,Abfrage!$A$2:$C$19,3,)),"")))</f>
        <v/>
      </c>
      <c r="G474" t="str">
        <f t="shared" si="21"/>
        <v/>
      </c>
      <c r="H474" s="31" t="str">
        <f>IF(A474&lt;&gt;"",-Belegerfassung!J482+Belegerfassung!K482,"")</f>
        <v/>
      </c>
      <c r="I474" s="49" t="str">
        <f>IFERROR(IF(H474&lt;&gt;"",Belegerfassung!L482*100,""),IF(OR(Belegerfassung!L482="Leistung EU - Erlöse",Belegerfassung!L482="Lieferungen EU-Erlöse",Belegerfassung!L482="EUST",Belegerfassung!L482="Bauleistungen 20%")=TRUE,"",MID(Belegerfassung!L482,4,2)))</f>
        <v/>
      </c>
      <c r="J474" s="6" t="str">
        <f>IF(A474&lt;&gt;"",LEFT(Belegerfassung!D482,40),"")</f>
        <v/>
      </c>
      <c r="K474" t="str">
        <f>IF(A474&lt;&gt;"",VLOOKUP(D474,Abfrage!$F$2:$G$21,2,FALSE),"")</f>
        <v/>
      </c>
      <c r="L474" s="6" t="str">
        <f>IF(Belegerfassung!H482&lt;&gt;"",Belegerfassung!H482,"")</f>
        <v/>
      </c>
      <c r="M474" t="str">
        <f>IFERROR(IF(Belegerfassung!E482&lt;&gt;"",VLOOKUP(Belegerfassung!E482,Abfrage!$L$2:$M$15,2,),""),"")</f>
        <v/>
      </c>
      <c r="N474" t="str">
        <f t="shared" si="22"/>
        <v/>
      </c>
      <c r="O474" t="str">
        <f t="shared" si="23"/>
        <v/>
      </c>
      <c r="P474" t="str">
        <f>IF(Belegerfassung!G482&lt;&gt;"",CONCATENATE(Belegerfassung!G482,".pdf"),"")</f>
        <v/>
      </c>
    </row>
    <row r="475" spans="1:16">
      <c r="A475" t="str">
        <f>IF(Belegerfassung!C483&lt;&gt;"",0,"")</f>
        <v/>
      </c>
      <c r="B475" t="str">
        <f>IFERROR(VLOOKUP(Belegerfassung!I483,Konten!A:D,2,FALSE),"")</f>
        <v/>
      </c>
      <c r="C475" t="str">
        <f>IF(A475&lt;&gt;"",TEXT(Belegerfassung!C483,"TT.MM.JJJJ"),"")</f>
        <v/>
      </c>
      <c r="D475" t="str">
        <f>IFERROR(VLOOKUP(Belegerfassung!A483,Abfrage!$E$2:$F$20,2,FALSE),"")</f>
        <v/>
      </c>
      <c r="E475" t="str">
        <f>IF(A475&lt;&gt;"",Belegerfassung!B483,"")</f>
        <v/>
      </c>
      <c r="F475" t="str">
        <f>IF(Belegerfassung!L483="","",IF(Belegerfassung!L483&lt;&gt;"",IF(Belegerfassung!L483&lt;&gt;"",IF(Belegerfassung!J483&lt;&gt;0,VLOOKUP(Belegerfassung!L483,Abfrage!$A$2:$C$19,2,),VLOOKUP(Belegerfassung!L483,Abfrage!$A$2:$C$19,3,)),"")))</f>
        <v/>
      </c>
      <c r="G475" t="str">
        <f t="shared" si="21"/>
        <v/>
      </c>
      <c r="H475" s="31" t="str">
        <f>IF(A475&lt;&gt;"",-Belegerfassung!J483+Belegerfassung!K483,"")</f>
        <v/>
      </c>
      <c r="I475" s="49" t="str">
        <f>IFERROR(IF(H475&lt;&gt;"",Belegerfassung!L483*100,""),IF(OR(Belegerfassung!L483="Leistung EU - Erlöse",Belegerfassung!L483="Lieferungen EU-Erlöse",Belegerfassung!L483="EUST",Belegerfassung!L483="Bauleistungen 20%")=TRUE,"",MID(Belegerfassung!L483,4,2)))</f>
        <v/>
      </c>
      <c r="J475" s="6" t="str">
        <f>IF(A475&lt;&gt;"",LEFT(Belegerfassung!D483,40),"")</f>
        <v/>
      </c>
      <c r="K475" t="str">
        <f>IF(A475&lt;&gt;"",VLOOKUP(D475,Abfrage!$F$2:$G$21,2,FALSE),"")</f>
        <v/>
      </c>
      <c r="L475" s="6" t="str">
        <f>IF(Belegerfassung!H483&lt;&gt;"",Belegerfassung!H483,"")</f>
        <v/>
      </c>
      <c r="M475" t="str">
        <f>IFERROR(IF(Belegerfassung!E483&lt;&gt;"",VLOOKUP(Belegerfassung!E483,Abfrage!$L$2:$M$15,2,),""),"")</f>
        <v/>
      </c>
      <c r="N475" t="str">
        <f t="shared" si="22"/>
        <v/>
      </c>
      <c r="O475" t="str">
        <f t="shared" si="23"/>
        <v/>
      </c>
      <c r="P475" t="str">
        <f>IF(Belegerfassung!G483&lt;&gt;"",CONCATENATE(Belegerfassung!G483,".pdf"),"")</f>
        <v/>
      </c>
    </row>
    <row r="476" spans="1:16">
      <c r="A476" t="str">
        <f>IF(Belegerfassung!C484&lt;&gt;"",0,"")</f>
        <v/>
      </c>
      <c r="B476" t="str">
        <f>IFERROR(VLOOKUP(Belegerfassung!I484,Konten!A:D,2,FALSE),"")</f>
        <v/>
      </c>
      <c r="C476" t="str">
        <f>IF(A476&lt;&gt;"",TEXT(Belegerfassung!C484,"TT.MM.JJJJ"),"")</f>
        <v/>
      </c>
      <c r="D476" t="str">
        <f>IFERROR(VLOOKUP(Belegerfassung!A484,Abfrage!$E$2:$F$20,2,FALSE),"")</f>
        <v/>
      </c>
      <c r="E476" t="str">
        <f>IF(A476&lt;&gt;"",Belegerfassung!B484,"")</f>
        <v/>
      </c>
      <c r="F476" t="str">
        <f>IF(Belegerfassung!L484="","",IF(Belegerfassung!L484&lt;&gt;"",IF(Belegerfassung!L484&lt;&gt;"",IF(Belegerfassung!J484&lt;&gt;0,VLOOKUP(Belegerfassung!L484,Abfrage!$A$2:$C$19,2,),VLOOKUP(Belegerfassung!L484,Abfrage!$A$2:$C$19,3,)),"")))</f>
        <v/>
      </c>
      <c r="G476" t="str">
        <f t="shared" si="21"/>
        <v/>
      </c>
      <c r="H476" s="31" t="str">
        <f>IF(A476&lt;&gt;"",-Belegerfassung!J484+Belegerfassung!K484,"")</f>
        <v/>
      </c>
      <c r="I476" s="49" t="str">
        <f>IFERROR(IF(H476&lt;&gt;"",Belegerfassung!L484*100,""),IF(OR(Belegerfassung!L484="Leistung EU - Erlöse",Belegerfassung!L484="Lieferungen EU-Erlöse",Belegerfassung!L484="EUST",Belegerfassung!L484="Bauleistungen 20%")=TRUE,"",MID(Belegerfassung!L484,4,2)))</f>
        <v/>
      </c>
      <c r="J476" s="6" t="str">
        <f>IF(A476&lt;&gt;"",LEFT(Belegerfassung!D484,40),"")</f>
        <v/>
      </c>
      <c r="K476" t="str">
        <f>IF(A476&lt;&gt;"",VLOOKUP(D476,Abfrage!$F$2:$G$21,2,FALSE),"")</f>
        <v/>
      </c>
      <c r="L476" s="6" t="str">
        <f>IF(Belegerfassung!H484&lt;&gt;"",Belegerfassung!H484,"")</f>
        <v/>
      </c>
      <c r="M476" t="str">
        <f>IFERROR(IF(Belegerfassung!E484&lt;&gt;"",VLOOKUP(Belegerfassung!E484,Abfrage!$L$2:$M$15,2,),""),"")</f>
        <v/>
      </c>
      <c r="N476" t="str">
        <f t="shared" si="22"/>
        <v/>
      </c>
      <c r="O476" t="str">
        <f t="shared" si="23"/>
        <v/>
      </c>
      <c r="P476" t="str">
        <f>IF(Belegerfassung!G484&lt;&gt;"",CONCATENATE(Belegerfassung!G484,".pdf"),"")</f>
        <v/>
      </c>
    </row>
    <row r="477" spans="1:16">
      <c r="A477" t="str">
        <f>IF(Belegerfassung!C485&lt;&gt;"",0,"")</f>
        <v/>
      </c>
      <c r="B477" t="str">
        <f>IFERROR(VLOOKUP(Belegerfassung!I485,Konten!A:D,2,FALSE),"")</f>
        <v/>
      </c>
      <c r="C477" t="str">
        <f>IF(A477&lt;&gt;"",TEXT(Belegerfassung!C485,"TT.MM.JJJJ"),"")</f>
        <v/>
      </c>
      <c r="D477" t="str">
        <f>IFERROR(VLOOKUP(Belegerfassung!A485,Abfrage!$E$2:$F$20,2,FALSE),"")</f>
        <v/>
      </c>
      <c r="E477" t="str">
        <f>IF(A477&lt;&gt;"",Belegerfassung!B485,"")</f>
        <v/>
      </c>
      <c r="F477" t="str">
        <f>IF(Belegerfassung!L485="","",IF(Belegerfassung!L485&lt;&gt;"",IF(Belegerfassung!L485&lt;&gt;"",IF(Belegerfassung!J485&lt;&gt;0,VLOOKUP(Belegerfassung!L485,Abfrage!$A$2:$C$19,2,),VLOOKUP(Belegerfassung!L485,Abfrage!$A$2:$C$19,3,)),"")))</f>
        <v/>
      </c>
      <c r="G477" t="str">
        <f t="shared" si="21"/>
        <v/>
      </c>
      <c r="H477" s="31" t="str">
        <f>IF(A477&lt;&gt;"",-Belegerfassung!J485+Belegerfassung!K485,"")</f>
        <v/>
      </c>
      <c r="I477" s="49" t="str">
        <f>IFERROR(IF(H477&lt;&gt;"",Belegerfassung!L485*100,""),IF(OR(Belegerfassung!L485="Leistung EU - Erlöse",Belegerfassung!L485="Lieferungen EU-Erlöse",Belegerfassung!L485="EUST",Belegerfassung!L485="Bauleistungen 20%")=TRUE,"",MID(Belegerfassung!L485,4,2)))</f>
        <v/>
      </c>
      <c r="J477" s="6" t="str">
        <f>IF(A477&lt;&gt;"",LEFT(Belegerfassung!D485,40),"")</f>
        <v/>
      </c>
      <c r="K477" t="str">
        <f>IF(A477&lt;&gt;"",VLOOKUP(D477,Abfrage!$F$2:$G$21,2,FALSE),"")</f>
        <v/>
      </c>
      <c r="L477" s="6" t="str">
        <f>IF(Belegerfassung!H485&lt;&gt;"",Belegerfassung!H485,"")</f>
        <v/>
      </c>
      <c r="M477" t="str">
        <f>IFERROR(IF(Belegerfassung!E485&lt;&gt;"",VLOOKUP(Belegerfassung!E485,Abfrage!$L$2:$M$15,2,),""),"")</f>
        <v/>
      </c>
      <c r="N477" t="str">
        <f t="shared" si="22"/>
        <v/>
      </c>
      <c r="O477" t="str">
        <f t="shared" si="23"/>
        <v/>
      </c>
      <c r="P477" t="str">
        <f>IF(Belegerfassung!G485&lt;&gt;"",CONCATENATE(Belegerfassung!G485,".pdf"),"")</f>
        <v/>
      </c>
    </row>
    <row r="478" spans="1:16">
      <c r="A478" t="str">
        <f>IF(Belegerfassung!C486&lt;&gt;"",0,"")</f>
        <v/>
      </c>
      <c r="B478" t="str">
        <f>IFERROR(VLOOKUP(Belegerfassung!I486,Konten!A:D,2,FALSE),"")</f>
        <v/>
      </c>
      <c r="C478" t="str">
        <f>IF(A478&lt;&gt;"",TEXT(Belegerfassung!C486,"TT.MM.JJJJ"),"")</f>
        <v/>
      </c>
      <c r="D478" t="str">
        <f>IFERROR(VLOOKUP(Belegerfassung!A486,Abfrage!$E$2:$F$20,2,FALSE),"")</f>
        <v/>
      </c>
      <c r="E478" t="str">
        <f>IF(A478&lt;&gt;"",Belegerfassung!B486,"")</f>
        <v/>
      </c>
      <c r="F478" t="str">
        <f>IF(Belegerfassung!L486="","",IF(Belegerfassung!L486&lt;&gt;"",IF(Belegerfassung!L486&lt;&gt;"",IF(Belegerfassung!J486&lt;&gt;0,VLOOKUP(Belegerfassung!L486,Abfrage!$A$2:$C$19,2,),VLOOKUP(Belegerfassung!L486,Abfrage!$A$2:$C$19,3,)),"")))</f>
        <v/>
      </c>
      <c r="G478" t="str">
        <f t="shared" si="21"/>
        <v/>
      </c>
      <c r="H478" s="31" t="str">
        <f>IF(A478&lt;&gt;"",-Belegerfassung!J486+Belegerfassung!K486,"")</f>
        <v/>
      </c>
      <c r="I478" s="49" t="str">
        <f>IFERROR(IF(H478&lt;&gt;"",Belegerfassung!L486*100,""),IF(OR(Belegerfassung!L486="Leistung EU - Erlöse",Belegerfassung!L486="Lieferungen EU-Erlöse",Belegerfassung!L486="EUST",Belegerfassung!L486="Bauleistungen 20%")=TRUE,"",MID(Belegerfassung!L486,4,2)))</f>
        <v/>
      </c>
      <c r="J478" s="6" t="str">
        <f>IF(A478&lt;&gt;"",LEFT(Belegerfassung!D486,40),"")</f>
        <v/>
      </c>
      <c r="K478" t="str">
        <f>IF(A478&lt;&gt;"",VLOOKUP(D478,Abfrage!$F$2:$G$21,2,FALSE),"")</f>
        <v/>
      </c>
      <c r="L478" s="6" t="str">
        <f>IF(Belegerfassung!H486&lt;&gt;"",Belegerfassung!H486,"")</f>
        <v/>
      </c>
      <c r="M478" t="str">
        <f>IFERROR(IF(Belegerfassung!E486&lt;&gt;"",VLOOKUP(Belegerfassung!E486,Abfrage!$L$2:$M$15,2,),""),"")</f>
        <v/>
      </c>
      <c r="N478" t="str">
        <f t="shared" si="22"/>
        <v/>
      </c>
      <c r="O478" t="str">
        <f t="shared" si="23"/>
        <v/>
      </c>
      <c r="P478" t="str">
        <f>IF(Belegerfassung!G486&lt;&gt;"",CONCATENATE(Belegerfassung!G486,".pdf"),"")</f>
        <v/>
      </c>
    </row>
    <row r="479" spans="1:16">
      <c r="A479" t="str">
        <f>IF(Belegerfassung!C487&lt;&gt;"",0,"")</f>
        <v/>
      </c>
      <c r="B479" t="str">
        <f>IFERROR(VLOOKUP(Belegerfassung!I487,Konten!A:D,2,FALSE),"")</f>
        <v/>
      </c>
      <c r="C479" t="str">
        <f>IF(A479&lt;&gt;"",TEXT(Belegerfassung!C487,"TT.MM.JJJJ"),"")</f>
        <v/>
      </c>
      <c r="D479" t="str">
        <f>IFERROR(VLOOKUP(Belegerfassung!A487,Abfrage!$E$2:$F$20,2,FALSE),"")</f>
        <v/>
      </c>
      <c r="E479" t="str">
        <f>IF(A479&lt;&gt;"",Belegerfassung!B487,"")</f>
        <v/>
      </c>
      <c r="F479" t="str">
        <f>IF(Belegerfassung!L487="","",IF(Belegerfassung!L487&lt;&gt;"",IF(Belegerfassung!L487&lt;&gt;"",IF(Belegerfassung!J487&lt;&gt;0,VLOOKUP(Belegerfassung!L487,Abfrage!$A$2:$C$19,2,),VLOOKUP(Belegerfassung!L487,Abfrage!$A$2:$C$19,3,)),"")))</f>
        <v/>
      </c>
      <c r="G479" t="str">
        <f t="shared" si="21"/>
        <v/>
      </c>
      <c r="H479" s="31" t="str">
        <f>IF(A479&lt;&gt;"",-Belegerfassung!J487+Belegerfassung!K487,"")</f>
        <v/>
      </c>
      <c r="I479" s="49" t="str">
        <f>IFERROR(IF(H479&lt;&gt;"",Belegerfassung!L487*100,""),IF(OR(Belegerfassung!L487="Leistung EU - Erlöse",Belegerfassung!L487="Lieferungen EU-Erlöse",Belegerfassung!L487="EUST",Belegerfassung!L487="Bauleistungen 20%")=TRUE,"",MID(Belegerfassung!L487,4,2)))</f>
        <v/>
      </c>
      <c r="J479" s="6" t="str">
        <f>IF(A479&lt;&gt;"",LEFT(Belegerfassung!D487,40),"")</f>
        <v/>
      </c>
      <c r="K479" t="str">
        <f>IF(A479&lt;&gt;"",VLOOKUP(D479,Abfrage!$F$2:$G$21,2,FALSE),"")</f>
        <v/>
      </c>
      <c r="L479" s="6" t="str">
        <f>IF(Belegerfassung!H487&lt;&gt;"",Belegerfassung!H487,"")</f>
        <v/>
      </c>
      <c r="M479" t="str">
        <f>IFERROR(IF(Belegerfassung!E487&lt;&gt;"",VLOOKUP(Belegerfassung!E487,Abfrage!$L$2:$M$15,2,),""),"")</f>
        <v/>
      </c>
      <c r="N479" t="str">
        <f t="shared" si="22"/>
        <v/>
      </c>
      <c r="O479" t="str">
        <f t="shared" si="23"/>
        <v/>
      </c>
      <c r="P479" t="str">
        <f>IF(Belegerfassung!G487&lt;&gt;"",CONCATENATE(Belegerfassung!G487,".pdf"),"")</f>
        <v/>
      </c>
    </row>
    <row r="480" spans="1:16">
      <c r="A480" t="str">
        <f>IF(Belegerfassung!C488&lt;&gt;"",0,"")</f>
        <v/>
      </c>
      <c r="B480" t="str">
        <f>IFERROR(VLOOKUP(Belegerfassung!I488,Konten!A:D,2,FALSE),"")</f>
        <v/>
      </c>
      <c r="C480" t="str">
        <f>IF(A480&lt;&gt;"",TEXT(Belegerfassung!C488,"TT.MM.JJJJ"),"")</f>
        <v/>
      </c>
      <c r="D480" t="str">
        <f>IFERROR(VLOOKUP(Belegerfassung!A488,Abfrage!$E$2:$F$20,2,FALSE),"")</f>
        <v/>
      </c>
      <c r="E480" t="str">
        <f>IF(A480&lt;&gt;"",Belegerfassung!B488,"")</f>
        <v/>
      </c>
      <c r="F480" t="str">
        <f>IF(Belegerfassung!L488="","",IF(Belegerfassung!L488&lt;&gt;"",IF(Belegerfassung!L488&lt;&gt;"",IF(Belegerfassung!J488&lt;&gt;0,VLOOKUP(Belegerfassung!L488,Abfrage!$A$2:$C$19,2,),VLOOKUP(Belegerfassung!L488,Abfrage!$A$2:$C$19,3,)),"")))</f>
        <v/>
      </c>
      <c r="G480" t="str">
        <f t="shared" si="21"/>
        <v/>
      </c>
      <c r="H480" s="31" t="str">
        <f>IF(A480&lt;&gt;"",-Belegerfassung!J488+Belegerfassung!K488,"")</f>
        <v/>
      </c>
      <c r="I480" s="49" t="str">
        <f>IFERROR(IF(H480&lt;&gt;"",Belegerfassung!L488*100,""),IF(OR(Belegerfassung!L488="Leistung EU - Erlöse",Belegerfassung!L488="Lieferungen EU-Erlöse",Belegerfassung!L488="EUST",Belegerfassung!L488="Bauleistungen 20%")=TRUE,"",MID(Belegerfassung!L488,4,2)))</f>
        <v/>
      </c>
      <c r="J480" s="6" t="str">
        <f>IF(A480&lt;&gt;"",LEFT(Belegerfassung!D488,40),"")</f>
        <v/>
      </c>
      <c r="K480" t="str">
        <f>IF(A480&lt;&gt;"",VLOOKUP(D480,Abfrage!$F$2:$G$21,2,FALSE),"")</f>
        <v/>
      </c>
      <c r="L480" s="6" t="str">
        <f>IF(Belegerfassung!H488&lt;&gt;"",Belegerfassung!H488,"")</f>
        <v/>
      </c>
      <c r="M480" t="str">
        <f>IFERROR(IF(Belegerfassung!E488&lt;&gt;"",VLOOKUP(Belegerfassung!E488,Abfrage!$L$2:$M$15,2,),""),"")</f>
        <v/>
      </c>
      <c r="N480" t="str">
        <f t="shared" si="22"/>
        <v/>
      </c>
      <c r="O480" t="str">
        <f t="shared" si="23"/>
        <v/>
      </c>
      <c r="P480" t="str">
        <f>IF(Belegerfassung!G488&lt;&gt;"",CONCATENATE(Belegerfassung!G488,".pdf"),"")</f>
        <v/>
      </c>
    </row>
    <row r="481" spans="1:16">
      <c r="A481" t="str">
        <f>IF(Belegerfassung!C489&lt;&gt;"",0,"")</f>
        <v/>
      </c>
      <c r="B481" t="str">
        <f>IFERROR(VLOOKUP(Belegerfassung!I489,Konten!A:D,2,FALSE),"")</f>
        <v/>
      </c>
      <c r="C481" t="str">
        <f>IF(A481&lt;&gt;"",TEXT(Belegerfassung!C489,"TT.MM.JJJJ"),"")</f>
        <v/>
      </c>
      <c r="D481" t="str">
        <f>IFERROR(VLOOKUP(Belegerfassung!A489,Abfrage!$E$2:$F$20,2,FALSE),"")</f>
        <v/>
      </c>
      <c r="E481" t="str">
        <f>IF(A481&lt;&gt;"",Belegerfassung!B489,"")</f>
        <v/>
      </c>
      <c r="F481" t="str">
        <f>IF(Belegerfassung!L489="","",IF(Belegerfassung!L489&lt;&gt;"",IF(Belegerfassung!L489&lt;&gt;"",IF(Belegerfassung!J489&lt;&gt;0,VLOOKUP(Belegerfassung!L489,Abfrage!$A$2:$C$19,2,),VLOOKUP(Belegerfassung!L489,Abfrage!$A$2:$C$19,3,)),"")))</f>
        <v/>
      </c>
      <c r="G481" t="str">
        <f t="shared" si="21"/>
        <v/>
      </c>
      <c r="H481" s="31" t="str">
        <f>IF(A481&lt;&gt;"",-Belegerfassung!J489+Belegerfassung!K489,"")</f>
        <v/>
      </c>
      <c r="I481" s="49" t="str">
        <f>IFERROR(IF(H481&lt;&gt;"",Belegerfassung!L489*100,""),IF(OR(Belegerfassung!L489="Leistung EU - Erlöse",Belegerfassung!L489="Lieferungen EU-Erlöse",Belegerfassung!L489="EUST",Belegerfassung!L489="Bauleistungen 20%")=TRUE,"",MID(Belegerfassung!L489,4,2)))</f>
        <v/>
      </c>
      <c r="J481" s="6" t="str">
        <f>IF(A481&lt;&gt;"",LEFT(Belegerfassung!D489,40),"")</f>
        <v/>
      </c>
      <c r="K481" t="str">
        <f>IF(A481&lt;&gt;"",VLOOKUP(D481,Abfrage!$F$2:$G$21,2,FALSE),"")</f>
        <v/>
      </c>
      <c r="L481" s="6" t="str">
        <f>IF(Belegerfassung!H489&lt;&gt;"",Belegerfassung!H489,"")</f>
        <v/>
      </c>
      <c r="M481" t="str">
        <f>IFERROR(IF(Belegerfassung!E489&lt;&gt;"",VLOOKUP(Belegerfassung!E489,Abfrage!$L$2:$M$15,2,),""),"")</f>
        <v/>
      </c>
      <c r="N481" t="str">
        <f t="shared" si="22"/>
        <v/>
      </c>
      <c r="O481" t="str">
        <f t="shared" si="23"/>
        <v/>
      </c>
      <c r="P481" t="str">
        <f>IF(Belegerfassung!G489&lt;&gt;"",CONCATENATE(Belegerfassung!G489,".pdf"),"")</f>
        <v/>
      </c>
    </row>
    <row r="482" spans="1:16">
      <c r="A482" t="str">
        <f>IF(Belegerfassung!C490&lt;&gt;"",0,"")</f>
        <v/>
      </c>
      <c r="B482" t="str">
        <f>IFERROR(VLOOKUP(Belegerfassung!I490,Konten!A:D,2,FALSE),"")</f>
        <v/>
      </c>
      <c r="C482" t="str">
        <f>IF(A482&lt;&gt;"",TEXT(Belegerfassung!C490,"TT.MM.JJJJ"),"")</f>
        <v/>
      </c>
      <c r="D482" t="str">
        <f>IFERROR(VLOOKUP(Belegerfassung!A490,Abfrage!$E$2:$F$20,2,FALSE),"")</f>
        <v/>
      </c>
      <c r="E482" t="str">
        <f>IF(A482&lt;&gt;"",Belegerfassung!B490,"")</f>
        <v/>
      </c>
      <c r="F482" t="str">
        <f>IF(Belegerfassung!L490="","",IF(Belegerfassung!L490&lt;&gt;"",IF(Belegerfassung!L490&lt;&gt;"",IF(Belegerfassung!J490&lt;&gt;0,VLOOKUP(Belegerfassung!L490,Abfrage!$A$2:$C$19,2,),VLOOKUP(Belegerfassung!L490,Abfrage!$A$2:$C$19,3,)),"")))</f>
        <v/>
      </c>
      <c r="G482" t="str">
        <f t="shared" si="21"/>
        <v/>
      </c>
      <c r="H482" s="31" t="str">
        <f>IF(A482&lt;&gt;"",-Belegerfassung!J490+Belegerfassung!K490,"")</f>
        <v/>
      </c>
      <c r="I482" s="49" t="str">
        <f>IFERROR(IF(H482&lt;&gt;"",Belegerfassung!L490*100,""),IF(OR(Belegerfassung!L490="Leistung EU - Erlöse",Belegerfassung!L490="Lieferungen EU-Erlöse",Belegerfassung!L490="EUST",Belegerfassung!L490="Bauleistungen 20%")=TRUE,"",MID(Belegerfassung!L490,4,2)))</f>
        <v/>
      </c>
      <c r="J482" s="6" t="str">
        <f>IF(A482&lt;&gt;"",LEFT(Belegerfassung!D490,40),"")</f>
        <v/>
      </c>
      <c r="K482" t="str">
        <f>IF(A482&lt;&gt;"",VLOOKUP(D482,Abfrage!$F$2:$G$21,2,FALSE),"")</f>
        <v/>
      </c>
      <c r="L482" s="6" t="str">
        <f>IF(Belegerfassung!H490&lt;&gt;"",Belegerfassung!H490,"")</f>
        <v/>
      </c>
      <c r="M482" t="str">
        <f>IFERROR(IF(Belegerfassung!E490&lt;&gt;"",VLOOKUP(Belegerfassung!E490,Abfrage!$L$2:$M$15,2,),""),"")</f>
        <v/>
      </c>
      <c r="N482" t="str">
        <f t="shared" si="22"/>
        <v/>
      </c>
      <c r="O482" t="str">
        <f t="shared" si="23"/>
        <v/>
      </c>
      <c r="P482" t="str">
        <f>IF(Belegerfassung!G490&lt;&gt;"",CONCATENATE(Belegerfassung!G490,".pdf"),"")</f>
        <v/>
      </c>
    </row>
    <row r="483" spans="1:16">
      <c r="A483" t="str">
        <f>IF(Belegerfassung!C491&lt;&gt;"",0,"")</f>
        <v/>
      </c>
      <c r="B483" t="str">
        <f>IFERROR(VLOOKUP(Belegerfassung!I491,Konten!A:D,2,FALSE),"")</f>
        <v/>
      </c>
      <c r="C483" t="str">
        <f>IF(A483&lt;&gt;"",TEXT(Belegerfassung!C491,"TT.MM.JJJJ"),"")</f>
        <v/>
      </c>
      <c r="D483" t="str">
        <f>IFERROR(VLOOKUP(Belegerfassung!A491,Abfrage!$E$2:$F$20,2,FALSE),"")</f>
        <v/>
      </c>
      <c r="E483" t="str">
        <f>IF(A483&lt;&gt;"",Belegerfassung!B491,"")</f>
        <v/>
      </c>
      <c r="F483" t="str">
        <f>IF(Belegerfassung!L491="","",IF(Belegerfassung!L491&lt;&gt;"",IF(Belegerfassung!L491&lt;&gt;"",IF(Belegerfassung!J491&lt;&gt;0,VLOOKUP(Belegerfassung!L491,Abfrage!$A$2:$C$19,2,),VLOOKUP(Belegerfassung!L491,Abfrage!$A$2:$C$19,3,)),"")))</f>
        <v/>
      </c>
      <c r="G483" t="str">
        <f t="shared" si="21"/>
        <v/>
      </c>
      <c r="H483" s="31" t="str">
        <f>IF(A483&lt;&gt;"",-Belegerfassung!J491+Belegerfassung!K491,"")</f>
        <v/>
      </c>
      <c r="I483" s="49" t="str">
        <f>IFERROR(IF(H483&lt;&gt;"",Belegerfassung!L491*100,""),IF(OR(Belegerfassung!L491="Leistung EU - Erlöse",Belegerfassung!L491="Lieferungen EU-Erlöse",Belegerfassung!L491="EUST",Belegerfassung!L491="Bauleistungen 20%")=TRUE,"",MID(Belegerfassung!L491,4,2)))</f>
        <v/>
      </c>
      <c r="J483" s="6" t="str">
        <f>IF(A483&lt;&gt;"",LEFT(Belegerfassung!D491,40),"")</f>
        <v/>
      </c>
      <c r="K483" t="str">
        <f>IF(A483&lt;&gt;"",VLOOKUP(D483,Abfrage!$F$2:$G$21,2,FALSE),"")</f>
        <v/>
      </c>
      <c r="L483" s="6" t="str">
        <f>IF(Belegerfassung!H491&lt;&gt;"",Belegerfassung!H491,"")</f>
        <v/>
      </c>
      <c r="M483" t="str">
        <f>IFERROR(IF(Belegerfassung!E491&lt;&gt;"",VLOOKUP(Belegerfassung!E491,Abfrage!$L$2:$M$15,2,),""),"")</f>
        <v/>
      </c>
      <c r="N483" t="str">
        <f t="shared" si="22"/>
        <v/>
      </c>
      <c r="O483" t="str">
        <f t="shared" si="23"/>
        <v/>
      </c>
      <c r="P483" t="str">
        <f>IF(Belegerfassung!G491&lt;&gt;"",CONCATENATE(Belegerfassung!G491,".pdf"),"")</f>
        <v/>
      </c>
    </row>
    <row r="484" spans="1:16">
      <c r="A484" t="str">
        <f>IF(Belegerfassung!C492&lt;&gt;"",0,"")</f>
        <v/>
      </c>
      <c r="B484" t="str">
        <f>IFERROR(VLOOKUP(Belegerfassung!I492,Konten!A:D,2,FALSE),"")</f>
        <v/>
      </c>
      <c r="C484" t="str">
        <f>IF(A484&lt;&gt;"",TEXT(Belegerfassung!C492,"TT.MM.JJJJ"),"")</f>
        <v/>
      </c>
      <c r="D484" t="str">
        <f>IFERROR(VLOOKUP(Belegerfassung!A492,Abfrage!$E$2:$F$20,2,FALSE),"")</f>
        <v/>
      </c>
      <c r="E484" t="str">
        <f>IF(A484&lt;&gt;"",Belegerfassung!B492,"")</f>
        <v/>
      </c>
      <c r="F484" t="str">
        <f>IF(Belegerfassung!L492="","",IF(Belegerfassung!L492&lt;&gt;"",IF(Belegerfassung!L492&lt;&gt;"",IF(Belegerfassung!J492&lt;&gt;0,VLOOKUP(Belegerfassung!L492,Abfrage!$A$2:$C$19,2,),VLOOKUP(Belegerfassung!L492,Abfrage!$A$2:$C$19,3,)),"")))</f>
        <v/>
      </c>
      <c r="G484" t="str">
        <f t="shared" si="21"/>
        <v/>
      </c>
      <c r="H484" s="31" t="str">
        <f>IF(A484&lt;&gt;"",-Belegerfassung!J492+Belegerfassung!K492,"")</f>
        <v/>
      </c>
      <c r="I484" s="49" t="str">
        <f>IFERROR(IF(H484&lt;&gt;"",Belegerfassung!L492*100,""),IF(OR(Belegerfassung!L492="Leistung EU - Erlöse",Belegerfassung!L492="Lieferungen EU-Erlöse",Belegerfassung!L492="EUST",Belegerfassung!L492="Bauleistungen 20%")=TRUE,"",MID(Belegerfassung!L492,4,2)))</f>
        <v/>
      </c>
      <c r="J484" s="6" t="str">
        <f>IF(A484&lt;&gt;"",LEFT(Belegerfassung!D492,40),"")</f>
        <v/>
      </c>
      <c r="K484" t="str">
        <f>IF(A484&lt;&gt;"",VLOOKUP(D484,Abfrage!$F$2:$G$21,2,FALSE),"")</f>
        <v/>
      </c>
      <c r="L484" s="6" t="str">
        <f>IF(Belegerfassung!H492&lt;&gt;"",Belegerfassung!H492,"")</f>
        <v/>
      </c>
      <c r="M484" t="str">
        <f>IFERROR(IF(Belegerfassung!E492&lt;&gt;"",VLOOKUP(Belegerfassung!E492,Abfrage!$L$2:$M$15,2,),""),"")</f>
        <v/>
      </c>
      <c r="N484" t="str">
        <f t="shared" si="22"/>
        <v/>
      </c>
      <c r="O484" t="str">
        <f t="shared" si="23"/>
        <v/>
      </c>
      <c r="P484" t="str">
        <f>IF(Belegerfassung!G492&lt;&gt;"",CONCATENATE(Belegerfassung!G492,".pdf"),"")</f>
        <v/>
      </c>
    </row>
    <row r="485" spans="1:16">
      <c r="A485" t="str">
        <f>IF(Belegerfassung!C493&lt;&gt;"",0,"")</f>
        <v/>
      </c>
      <c r="B485" t="str">
        <f>IFERROR(VLOOKUP(Belegerfassung!I493,Konten!A:D,2,FALSE),"")</f>
        <v/>
      </c>
      <c r="C485" t="str">
        <f>IF(A485&lt;&gt;"",TEXT(Belegerfassung!C493,"TT.MM.JJJJ"),"")</f>
        <v/>
      </c>
      <c r="D485" t="str">
        <f>IFERROR(VLOOKUP(Belegerfassung!A493,Abfrage!$E$2:$F$20,2,FALSE),"")</f>
        <v/>
      </c>
      <c r="E485" t="str">
        <f>IF(A485&lt;&gt;"",Belegerfassung!B493,"")</f>
        <v/>
      </c>
      <c r="F485" t="str">
        <f>IF(Belegerfassung!L493="","",IF(Belegerfassung!L493&lt;&gt;"",IF(Belegerfassung!L493&lt;&gt;"",IF(Belegerfassung!J493&lt;&gt;0,VLOOKUP(Belegerfassung!L493,Abfrage!$A$2:$C$19,2,),VLOOKUP(Belegerfassung!L493,Abfrage!$A$2:$C$19,3,)),"")))</f>
        <v/>
      </c>
      <c r="G485" t="str">
        <f t="shared" si="21"/>
        <v/>
      </c>
      <c r="H485" s="31" t="str">
        <f>IF(A485&lt;&gt;"",-Belegerfassung!J493+Belegerfassung!K493,"")</f>
        <v/>
      </c>
      <c r="I485" s="49" t="str">
        <f>IFERROR(IF(H485&lt;&gt;"",Belegerfassung!L493*100,""),IF(OR(Belegerfassung!L493="Leistung EU - Erlöse",Belegerfassung!L493="Lieferungen EU-Erlöse",Belegerfassung!L493="EUST",Belegerfassung!L493="Bauleistungen 20%")=TRUE,"",MID(Belegerfassung!L493,4,2)))</f>
        <v/>
      </c>
      <c r="J485" s="6" t="str">
        <f>IF(A485&lt;&gt;"",LEFT(Belegerfassung!D493,40),"")</f>
        <v/>
      </c>
      <c r="K485" t="str">
        <f>IF(A485&lt;&gt;"",VLOOKUP(D485,Abfrage!$F$2:$G$21,2,FALSE),"")</f>
        <v/>
      </c>
      <c r="L485" s="6" t="str">
        <f>IF(Belegerfassung!H493&lt;&gt;"",Belegerfassung!H493,"")</f>
        <v/>
      </c>
      <c r="M485" t="str">
        <f>IFERROR(IF(Belegerfassung!E493&lt;&gt;"",VLOOKUP(Belegerfassung!E493,Abfrage!$L$2:$M$15,2,),""),"")</f>
        <v/>
      </c>
      <c r="N485" t="str">
        <f t="shared" si="22"/>
        <v/>
      </c>
      <c r="O485" t="str">
        <f t="shared" si="23"/>
        <v/>
      </c>
      <c r="P485" t="str">
        <f>IF(Belegerfassung!G493&lt;&gt;"",CONCATENATE(Belegerfassung!G493,".pdf"),"")</f>
        <v/>
      </c>
    </row>
    <row r="486" spans="1:16">
      <c r="A486" t="str">
        <f>IF(Belegerfassung!C494&lt;&gt;"",0,"")</f>
        <v/>
      </c>
      <c r="B486" t="str">
        <f>IFERROR(VLOOKUP(Belegerfassung!I494,Konten!A:D,2,FALSE),"")</f>
        <v/>
      </c>
      <c r="C486" t="str">
        <f>IF(A486&lt;&gt;"",TEXT(Belegerfassung!C494,"TT.MM.JJJJ"),"")</f>
        <v/>
      </c>
      <c r="D486" t="str">
        <f>IFERROR(VLOOKUP(Belegerfassung!A494,Abfrage!$E$2:$F$20,2,FALSE),"")</f>
        <v/>
      </c>
      <c r="E486" t="str">
        <f>IF(A486&lt;&gt;"",Belegerfassung!B494,"")</f>
        <v/>
      </c>
      <c r="F486" t="str">
        <f>IF(Belegerfassung!L494="","",IF(Belegerfassung!L494&lt;&gt;"",IF(Belegerfassung!L494&lt;&gt;"",IF(Belegerfassung!J494&lt;&gt;0,VLOOKUP(Belegerfassung!L494,Abfrage!$A$2:$C$19,2,),VLOOKUP(Belegerfassung!L494,Abfrage!$A$2:$C$19,3,)),"")))</f>
        <v/>
      </c>
      <c r="G486" t="str">
        <f t="shared" si="21"/>
        <v/>
      </c>
      <c r="H486" s="31" t="str">
        <f>IF(A486&lt;&gt;"",-Belegerfassung!J494+Belegerfassung!K494,"")</f>
        <v/>
      </c>
      <c r="I486" s="49" t="str">
        <f>IFERROR(IF(H486&lt;&gt;"",Belegerfassung!L494*100,""),IF(OR(Belegerfassung!L494="Leistung EU - Erlöse",Belegerfassung!L494="Lieferungen EU-Erlöse",Belegerfassung!L494="EUST",Belegerfassung!L494="Bauleistungen 20%")=TRUE,"",MID(Belegerfassung!L494,4,2)))</f>
        <v/>
      </c>
      <c r="J486" s="6" t="str">
        <f>IF(A486&lt;&gt;"",LEFT(Belegerfassung!D494,40),"")</f>
        <v/>
      </c>
      <c r="K486" t="str">
        <f>IF(A486&lt;&gt;"",VLOOKUP(D486,Abfrage!$F$2:$G$21,2,FALSE),"")</f>
        <v/>
      </c>
      <c r="L486" s="6" t="str">
        <f>IF(Belegerfassung!H494&lt;&gt;"",Belegerfassung!H494,"")</f>
        <v/>
      </c>
      <c r="M486" t="str">
        <f>IFERROR(IF(Belegerfassung!E494&lt;&gt;"",VLOOKUP(Belegerfassung!E494,Abfrage!$L$2:$M$15,2,),""),"")</f>
        <v/>
      </c>
      <c r="N486" t="str">
        <f t="shared" si="22"/>
        <v/>
      </c>
      <c r="O486" t="str">
        <f t="shared" si="23"/>
        <v/>
      </c>
      <c r="P486" t="str">
        <f>IF(Belegerfassung!G494&lt;&gt;"",CONCATENATE(Belegerfassung!G494,".pdf"),"")</f>
        <v/>
      </c>
    </row>
    <row r="487" spans="1:16">
      <c r="A487" t="str">
        <f>IF(Belegerfassung!C495&lt;&gt;"",0,"")</f>
        <v/>
      </c>
      <c r="B487" t="str">
        <f>IFERROR(VLOOKUP(Belegerfassung!I495,Konten!A:D,2,FALSE),"")</f>
        <v/>
      </c>
      <c r="C487" t="str">
        <f>IF(A487&lt;&gt;"",TEXT(Belegerfassung!C495,"TT.MM.JJJJ"),"")</f>
        <v/>
      </c>
      <c r="D487" t="str">
        <f>IFERROR(VLOOKUP(Belegerfassung!A495,Abfrage!$E$2:$F$20,2,FALSE),"")</f>
        <v/>
      </c>
      <c r="E487" t="str">
        <f>IF(A487&lt;&gt;"",Belegerfassung!B495,"")</f>
        <v/>
      </c>
      <c r="F487" t="str">
        <f>IF(Belegerfassung!L495="","",IF(Belegerfassung!L495&lt;&gt;"",IF(Belegerfassung!L495&lt;&gt;"",IF(Belegerfassung!J495&lt;&gt;0,VLOOKUP(Belegerfassung!L495,Abfrage!$A$2:$C$19,2,),VLOOKUP(Belegerfassung!L495,Abfrage!$A$2:$C$19,3,)),"")))</f>
        <v/>
      </c>
      <c r="G487" t="str">
        <f t="shared" si="21"/>
        <v/>
      </c>
      <c r="H487" s="31" t="str">
        <f>IF(A487&lt;&gt;"",-Belegerfassung!J495+Belegerfassung!K495,"")</f>
        <v/>
      </c>
      <c r="I487" s="49" t="str">
        <f>IFERROR(IF(H487&lt;&gt;"",Belegerfassung!L495*100,""),IF(OR(Belegerfassung!L495="Leistung EU - Erlöse",Belegerfassung!L495="Lieferungen EU-Erlöse",Belegerfassung!L495="EUST",Belegerfassung!L495="Bauleistungen 20%")=TRUE,"",MID(Belegerfassung!L495,4,2)))</f>
        <v/>
      </c>
      <c r="J487" s="6" t="str">
        <f>IF(A487&lt;&gt;"",LEFT(Belegerfassung!D495,40),"")</f>
        <v/>
      </c>
      <c r="K487" t="str">
        <f>IF(A487&lt;&gt;"",VLOOKUP(D487,Abfrage!$F$2:$G$21,2,FALSE),"")</f>
        <v/>
      </c>
      <c r="L487" s="6" t="str">
        <f>IF(Belegerfassung!H495&lt;&gt;"",Belegerfassung!H495,"")</f>
        <v/>
      </c>
      <c r="M487" t="str">
        <f>IFERROR(IF(Belegerfassung!E495&lt;&gt;"",VLOOKUP(Belegerfassung!E495,Abfrage!$L$2:$M$15,2,),""),"")</f>
        <v/>
      </c>
      <c r="N487" t="str">
        <f t="shared" si="22"/>
        <v/>
      </c>
      <c r="O487" t="str">
        <f t="shared" si="23"/>
        <v/>
      </c>
      <c r="P487" t="str">
        <f>IF(Belegerfassung!G495&lt;&gt;"",CONCATENATE(Belegerfassung!G495,".pdf"),"")</f>
        <v/>
      </c>
    </row>
    <row r="488" spans="1:16">
      <c r="A488" t="str">
        <f>IF(Belegerfassung!C496&lt;&gt;"",0,"")</f>
        <v/>
      </c>
      <c r="B488" t="str">
        <f>IFERROR(VLOOKUP(Belegerfassung!I496,Konten!A:D,2,FALSE),"")</f>
        <v/>
      </c>
      <c r="C488" t="str">
        <f>IF(A488&lt;&gt;"",TEXT(Belegerfassung!C496,"TT.MM.JJJJ"),"")</f>
        <v/>
      </c>
      <c r="D488" t="str">
        <f>IFERROR(VLOOKUP(Belegerfassung!A496,Abfrage!$E$2:$F$20,2,FALSE),"")</f>
        <v/>
      </c>
      <c r="E488" t="str">
        <f>IF(A488&lt;&gt;"",Belegerfassung!B496,"")</f>
        <v/>
      </c>
      <c r="F488" t="str">
        <f>IF(Belegerfassung!L496="","",IF(Belegerfassung!L496&lt;&gt;"",IF(Belegerfassung!L496&lt;&gt;"",IF(Belegerfassung!J496&lt;&gt;0,VLOOKUP(Belegerfassung!L496,Abfrage!$A$2:$C$19,2,),VLOOKUP(Belegerfassung!L496,Abfrage!$A$2:$C$19,3,)),"")))</f>
        <v/>
      </c>
      <c r="G488" t="str">
        <f t="shared" si="21"/>
        <v/>
      </c>
      <c r="H488" s="31" t="str">
        <f>IF(A488&lt;&gt;"",-Belegerfassung!J496+Belegerfassung!K496,"")</f>
        <v/>
      </c>
      <c r="I488" s="49" t="str">
        <f>IFERROR(IF(H488&lt;&gt;"",Belegerfassung!L496*100,""),IF(OR(Belegerfassung!L496="Leistung EU - Erlöse",Belegerfassung!L496="Lieferungen EU-Erlöse",Belegerfassung!L496="EUST",Belegerfassung!L496="Bauleistungen 20%")=TRUE,"",MID(Belegerfassung!L496,4,2)))</f>
        <v/>
      </c>
      <c r="J488" s="6" t="str">
        <f>IF(A488&lt;&gt;"",LEFT(Belegerfassung!D496,40),"")</f>
        <v/>
      </c>
      <c r="K488" t="str">
        <f>IF(A488&lt;&gt;"",VLOOKUP(D488,Abfrage!$F$2:$G$21,2,FALSE),"")</f>
        <v/>
      </c>
      <c r="L488" s="6" t="str">
        <f>IF(Belegerfassung!H496&lt;&gt;"",Belegerfassung!H496,"")</f>
        <v/>
      </c>
      <c r="M488" t="str">
        <f>IFERROR(IF(Belegerfassung!E496&lt;&gt;"",VLOOKUP(Belegerfassung!E496,Abfrage!$L$2:$M$15,2,),""),"")</f>
        <v/>
      </c>
      <c r="N488" t="str">
        <f t="shared" si="22"/>
        <v/>
      </c>
      <c r="O488" t="str">
        <f t="shared" si="23"/>
        <v/>
      </c>
      <c r="P488" t="str">
        <f>IF(Belegerfassung!G496&lt;&gt;"",CONCATENATE(Belegerfassung!G496,".pdf"),"")</f>
        <v/>
      </c>
    </row>
    <row r="489" spans="1:16">
      <c r="A489" t="str">
        <f>IF(Belegerfassung!C497&lt;&gt;"",0,"")</f>
        <v/>
      </c>
      <c r="B489" t="str">
        <f>IFERROR(VLOOKUP(Belegerfassung!I497,Konten!A:D,2,FALSE),"")</f>
        <v/>
      </c>
      <c r="C489" t="str">
        <f>IF(A489&lt;&gt;"",TEXT(Belegerfassung!C497,"TT.MM.JJJJ"),"")</f>
        <v/>
      </c>
      <c r="D489" t="str">
        <f>IFERROR(VLOOKUP(Belegerfassung!A497,Abfrage!$E$2:$F$20,2,FALSE),"")</f>
        <v/>
      </c>
      <c r="E489" t="str">
        <f>IF(A489&lt;&gt;"",Belegerfassung!B497,"")</f>
        <v/>
      </c>
      <c r="F489" t="str">
        <f>IF(Belegerfassung!L497="","",IF(Belegerfassung!L497&lt;&gt;"",IF(Belegerfassung!L497&lt;&gt;"",IF(Belegerfassung!J497&lt;&gt;0,VLOOKUP(Belegerfassung!L497,Abfrage!$A$2:$C$19,2,),VLOOKUP(Belegerfassung!L497,Abfrage!$A$2:$C$19,3,)),"")))</f>
        <v/>
      </c>
      <c r="G489" t="str">
        <f t="shared" si="21"/>
        <v/>
      </c>
      <c r="H489" s="31" t="str">
        <f>IF(A489&lt;&gt;"",-Belegerfassung!J497+Belegerfassung!K497,"")</f>
        <v/>
      </c>
      <c r="I489" s="49" t="str">
        <f>IFERROR(IF(H489&lt;&gt;"",Belegerfassung!L497*100,""),IF(OR(Belegerfassung!L497="Leistung EU - Erlöse",Belegerfassung!L497="Lieferungen EU-Erlöse",Belegerfassung!L497="EUST",Belegerfassung!L497="Bauleistungen 20%")=TRUE,"",MID(Belegerfassung!L497,4,2)))</f>
        <v/>
      </c>
      <c r="J489" s="6" t="str">
        <f>IF(A489&lt;&gt;"",LEFT(Belegerfassung!D497,40),"")</f>
        <v/>
      </c>
      <c r="K489" t="str">
        <f>IF(A489&lt;&gt;"",VLOOKUP(D489,Abfrage!$F$2:$G$21,2,FALSE),"")</f>
        <v/>
      </c>
      <c r="L489" s="6" t="str">
        <f>IF(Belegerfassung!H497&lt;&gt;"",Belegerfassung!H497,"")</f>
        <v/>
      </c>
      <c r="M489" t="str">
        <f>IFERROR(IF(Belegerfassung!E497&lt;&gt;"",VLOOKUP(Belegerfassung!E497,Abfrage!$L$2:$M$15,2,),""),"")</f>
        <v/>
      </c>
      <c r="N489" t="str">
        <f t="shared" si="22"/>
        <v/>
      </c>
      <c r="O489" t="str">
        <f t="shared" si="23"/>
        <v/>
      </c>
      <c r="P489" t="str">
        <f>IF(Belegerfassung!G497&lt;&gt;"",CONCATENATE(Belegerfassung!G497,".pdf"),"")</f>
        <v/>
      </c>
    </row>
    <row r="490" spans="1:16">
      <c r="A490" t="str">
        <f>IF(Belegerfassung!C498&lt;&gt;"",0,"")</f>
        <v/>
      </c>
      <c r="B490" t="str">
        <f>IFERROR(VLOOKUP(Belegerfassung!I498,Konten!A:D,2,FALSE),"")</f>
        <v/>
      </c>
      <c r="C490" t="str">
        <f>IF(A490&lt;&gt;"",TEXT(Belegerfassung!C498,"TT.MM.JJJJ"),"")</f>
        <v/>
      </c>
      <c r="D490" t="str">
        <f>IFERROR(VLOOKUP(Belegerfassung!A498,Abfrage!$E$2:$F$20,2,FALSE),"")</f>
        <v/>
      </c>
      <c r="E490" t="str">
        <f>IF(A490&lt;&gt;"",Belegerfassung!B498,"")</f>
        <v/>
      </c>
      <c r="F490" t="str">
        <f>IF(Belegerfassung!L498="","",IF(Belegerfassung!L498&lt;&gt;"",IF(Belegerfassung!L498&lt;&gt;"",IF(Belegerfassung!J498&lt;&gt;0,VLOOKUP(Belegerfassung!L498,Abfrage!$A$2:$C$19,2,),VLOOKUP(Belegerfassung!L498,Abfrage!$A$2:$C$19,3,)),"")))</f>
        <v/>
      </c>
      <c r="G490" t="str">
        <f t="shared" si="21"/>
        <v/>
      </c>
      <c r="H490" s="31" t="str">
        <f>IF(A490&lt;&gt;"",-Belegerfassung!J498+Belegerfassung!K498,"")</f>
        <v/>
      </c>
      <c r="I490" s="49" t="str">
        <f>IFERROR(IF(H490&lt;&gt;"",Belegerfassung!L498*100,""),IF(OR(Belegerfassung!L498="Leistung EU - Erlöse",Belegerfassung!L498="Lieferungen EU-Erlöse",Belegerfassung!L498="EUST",Belegerfassung!L498="Bauleistungen 20%")=TRUE,"",MID(Belegerfassung!L498,4,2)))</f>
        <v/>
      </c>
      <c r="J490" s="6" t="str">
        <f>IF(A490&lt;&gt;"",LEFT(Belegerfassung!D498,40),"")</f>
        <v/>
      </c>
      <c r="K490" t="str">
        <f>IF(A490&lt;&gt;"",VLOOKUP(D490,Abfrage!$F$2:$G$21,2,FALSE),"")</f>
        <v/>
      </c>
      <c r="L490" s="6" t="str">
        <f>IF(Belegerfassung!H498&lt;&gt;"",Belegerfassung!H498,"")</f>
        <v/>
      </c>
      <c r="M490" t="str">
        <f>IFERROR(IF(Belegerfassung!E498&lt;&gt;"",VLOOKUP(Belegerfassung!E498,Abfrage!$L$2:$M$15,2,),""),"")</f>
        <v/>
      </c>
      <c r="N490" t="str">
        <f t="shared" si="22"/>
        <v/>
      </c>
      <c r="O490" t="str">
        <f t="shared" si="23"/>
        <v/>
      </c>
      <c r="P490" t="str">
        <f>IF(Belegerfassung!G498&lt;&gt;"",CONCATENATE(Belegerfassung!G498,".pdf"),"")</f>
        <v/>
      </c>
    </row>
    <row r="491" spans="1:16">
      <c r="A491" t="str">
        <f>IF(Belegerfassung!C499&lt;&gt;"",0,"")</f>
        <v/>
      </c>
      <c r="B491" t="str">
        <f>IFERROR(VLOOKUP(Belegerfassung!I499,Konten!A:D,2,FALSE),"")</f>
        <v/>
      </c>
      <c r="C491" t="str">
        <f>IF(A491&lt;&gt;"",TEXT(Belegerfassung!C499,"TT.MM.JJJJ"),"")</f>
        <v/>
      </c>
      <c r="D491" t="str">
        <f>IFERROR(VLOOKUP(Belegerfassung!A499,Abfrage!$E$2:$F$20,2,FALSE),"")</f>
        <v/>
      </c>
      <c r="E491" t="str">
        <f>IF(A491&lt;&gt;"",Belegerfassung!B499,"")</f>
        <v/>
      </c>
      <c r="F491" t="str">
        <f>IF(Belegerfassung!L499="","",IF(Belegerfassung!L499&lt;&gt;"",IF(Belegerfassung!L499&lt;&gt;"",IF(Belegerfassung!J499&lt;&gt;0,VLOOKUP(Belegerfassung!L499,Abfrage!$A$2:$C$19,2,),VLOOKUP(Belegerfassung!L499,Abfrage!$A$2:$C$19,3,)),"")))</f>
        <v/>
      </c>
      <c r="G491" t="str">
        <f t="shared" si="21"/>
        <v/>
      </c>
      <c r="H491" s="31" t="str">
        <f>IF(A491&lt;&gt;"",-Belegerfassung!J499+Belegerfassung!K499,"")</f>
        <v/>
      </c>
      <c r="I491" s="49" t="str">
        <f>IFERROR(IF(H491&lt;&gt;"",Belegerfassung!L499*100,""),IF(OR(Belegerfassung!L499="Leistung EU - Erlöse",Belegerfassung!L499="Lieferungen EU-Erlöse",Belegerfassung!L499="EUST",Belegerfassung!L499="Bauleistungen 20%")=TRUE,"",MID(Belegerfassung!L499,4,2)))</f>
        <v/>
      </c>
      <c r="J491" s="6" t="str">
        <f>IF(A491&lt;&gt;"",LEFT(Belegerfassung!D499,40),"")</f>
        <v/>
      </c>
      <c r="K491" t="str">
        <f>IF(A491&lt;&gt;"",VLOOKUP(D491,Abfrage!$F$2:$G$21,2,FALSE),"")</f>
        <v/>
      </c>
      <c r="L491" s="6" t="str">
        <f>IF(Belegerfassung!H499&lt;&gt;"",Belegerfassung!H499,"")</f>
        <v/>
      </c>
      <c r="M491" t="str">
        <f>IFERROR(IF(Belegerfassung!E499&lt;&gt;"",VLOOKUP(Belegerfassung!E499,Abfrage!$L$2:$M$15,2,),""),"")</f>
        <v/>
      </c>
      <c r="N491" t="str">
        <f t="shared" si="22"/>
        <v/>
      </c>
      <c r="O491" t="str">
        <f t="shared" si="23"/>
        <v/>
      </c>
      <c r="P491" t="str">
        <f>IF(Belegerfassung!G499&lt;&gt;"",CONCATENATE(Belegerfassung!G499,".pdf"),"")</f>
        <v/>
      </c>
    </row>
    <row r="492" spans="1:16">
      <c r="A492" t="str">
        <f>IF(Belegerfassung!C500&lt;&gt;"",0,"")</f>
        <v/>
      </c>
      <c r="B492" t="str">
        <f>IFERROR(VLOOKUP(Belegerfassung!I500,Konten!A:D,2,FALSE),"")</f>
        <v/>
      </c>
      <c r="C492" t="str">
        <f>IF(A492&lt;&gt;"",TEXT(Belegerfassung!C500,"TT.MM.JJJJ"),"")</f>
        <v/>
      </c>
      <c r="D492" t="str">
        <f>IFERROR(VLOOKUP(Belegerfassung!A500,Abfrage!$E$2:$F$20,2,FALSE),"")</f>
        <v/>
      </c>
      <c r="E492" t="str">
        <f>IF(A492&lt;&gt;"",Belegerfassung!B500,"")</f>
        <v/>
      </c>
      <c r="F492" t="str">
        <f>IF(Belegerfassung!L500="","",IF(Belegerfassung!L500&lt;&gt;"",IF(Belegerfassung!L500&lt;&gt;"",IF(Belegerfassung!J500&lt;&gt;0,VLOOKUP(Belegerfassung!L500,Abfrage!$A$2:$C$19,2,),VLOOKUP(Belegerfassung!L500,Abfrage!$A$2:$C$19,3,)),"")))</f>
        <v/>
      </c>
      <c r="G492" t="str">
        <f t="shared" si="21"/>
        <v/>
      </c>
      <c r="H492" s="31" t="str">
        <f>IF(A492&lt;&gt;"",-Belegerfassung!J500+Belegerfassung!K500,"")</f>
        <v/>
      </c>
      <c r="I492" s="49" t="str">
        <f>IFERROR(IF(H492&lt;&gt;"",Belegerfassung!L500*100,""),IF(OR(Belegerfassung!L500="Leistung EU - Erlöse",Belegerfassung!L500="Lieferungen EU-Erlöse",Belegerfassung!L500="EUST",Belegerfassung!L500="Bauleistungen 20%")=TRUE,"",MID(Belegerfassung!L500,4,2)))</f>
        <v/>
      </c>
      <c r="J492" s="6" t="str">
        <f>IF(A492&lt;&gt;"",LEFT(Belegerfassung!D500,40),"")</f>
        <v/>
      </c>
      <c r="K492" t="str">
        <f>IF(A492&lt;&gt;"",VLOOKUP(D492,Abfrage!$F$2:$G$21,2,FALSE),"")</f>
        <v/>
      </c>
      <c r="L492" s="6" t="str">
        <f>IF(Belegerfassung!H500&lt;&gt;"",Belegerfassung!H500,"")</f>
        <v/>
      </c>
      <c r="M492" t="str">
        <f>IFERROR(IF(Belegerfassung!E500&lt;&gt;"",VLOOKUP(Belegerfassung!E500,Abfrage!$L$2:$M$15,2,),""),"")</f>
        <v/>
      </c>
      <c r="N492" t="str">
        <f t="shared" si="22"/>
        <v/>
      </c>
      <c r="O492" t="str">
        <f t="shared" si="23"/>
        <v/>
      </c>
      <c r="P492" t="str">
        <f>IF(Belegerfassung!G500&lt;&gt;"",CONCATENATE(Belegerfassung!G500,".pdf"),"")</f>
        <v/>
      </c>
    </row>
    <row r="493" spans="1:16">
      <c r="A493" t="str">
        <f>IF(Belegerfassung!C501&lt;&gt;"",0,"")</f>
        <v/>
      </c>
      <c r="B493" t="str">
        <f>IFERROR(VLOOKUP(Belegerfassung!I501,Konten!A:D,2,FALSE),"")</f>
        <v/>
      </c>
      <c r="C493" t="str">
        <f>IF(A493&lt;&gt;"",TEXT(Belegerfassung!C501,"TT.MM.JJJJ"),"")</f>
        <v/>
      </c>
      <c r="D493" t="str">
        <f>IFERROR(VLOOKUP(Belegerfassung!A501,Abfrage!$E$2:$F$20,2,FALSE),"")</f>
        <v/>
      </c>
      <c r="E493" t="str">
        <f>IF(A493&lt;&gt;"",Belegerfassung!B501,"")</f>
        <v/>
      </c>
      <c r="F493" t="str">
        <f>IF(Belegerfassung!L501="","",IF(Belegerfassung!L501&lt;&gt;"",IF(Belegerfassung!L501&lt;&gt;"",IF(Belegerfassung!J501&lt;&gt;0,VLOOKUP(Belegerfassung!L501,Abfrage!$A$2:$C$19,2,),VLOOKUP(Belegerfassung!L501,Abfrage!$A$2:$C$19,3,)),"")))</f>
        <v/>
      </c>
      <c r="G493" t="str">
        <f t="shared" si="21"/>
        <v/>
      </c>
      <c r="H493" s="31" t="str">
        <f>IF(A493&lt;&gt;"",-Belegerfassung!J501+Belegerfassung!K501,"")</f>
        <v/>
      </c>
      <c r="I493" s="49" t="str">
        <f>IFERROR(IF(H493&lt;&gt;"",Belegerfassung!L501*100,""),IF(OR(Belegerfassung!L501="Leistung EU - Erlöse",Belegerfassung!L501="Lieferungen EU-Erlöse",Belegerfassung!L501="EUST",Belegerfassung!L501="Bauleistungen 20%")=TRUE,"",MID(Belegerfassung!L501,4,2)))</f>
        <v/>
      </c>
      <c r="J493" s="6" t="str">
        <f>IF(A493&lt;&gt;"",LEFT(Belegerfassung!D501,40),"")</f>
        <v/>
      </c>
      <c r="K493" t="str">
        <f>IF(A493&lt;&gt;"",VLOOKUP(D493,Abfrage!$F$2:$G$21,2,FALSE),"")</f>
        <v/>
      </c>
      <c r="L493" s="6" t="str">
        <f>IF(Belegerfassung!H501&lt;&gt;"",Belegerfassung!H501,"")</f>
        <v/>
      </c>
      <c r="M493" t="str">
        <f>IFERROR(IF(Belegerfassung!E501&lt;&gt;"",VLOOKUP(Belegerfassung!E501,Abfrage!$L$2:$M$15,2,),""),"")</f>
        <v/>
      </c>
      <c r="N493" t="str">
        <f t="shared" si="22"/>
        <v/>
      </c>
      <c r="O493" t="str">
        <f t="shared" si="23"/>
        <v/>
      </c>
      <c r="P493" t="str">
        <f>IF(Belegerfassung!G501&lt;&gt;"",CONCATENATE(Belegerfassung!G501,".pdf"),"")</f>
        <v/>
      </c>
    </row>
    <row r="494" spans="1:16">
      <c r="A494" t="str">
        <f>IF(Belegerfassung!C502&lt;&gt;"",0,"")</f>
        <v/>
      </c>
      <c r="B494" t="str">
        <f>IFERROR(VLOOKUP(Belegerfassung!I502,Konten!A:D,2,FALSE),"")</f>
        <v/>
      </c>
      <c r="C494" t="str">
        <f>IF(A494&lt;&gt;"",TEXT(Belegerfassung!C502,"TT.MM.JJJJ"),"")</f>
        <v/>
      </c>
      <c r="D494" t="str">
        <f>IFERROR(VLOOKUP(Belegerfassung!A502,Abfrage!$E$2:$F$20,2,FALSE),"")</f>
        <v/>
      </c>
      <c r="E494" t="str">
        <f>IF(A494&lt;&gt;"",Belegerfassung!B502,"")</f>
        <v/>
      </c>
      <c r="F494" t="str">
        <f>IF(Belegerfassung!L502="","",IF(Belegerfassung!L502&lt;&gt;"",IF(Belegerfassung!L502&lt;&gt;"",IF(Belegerfassung!J502&lt;&gt;0,VLOOKUP(Belegerfassung!L502,Abfrage!$A$2:$C$19,2,),VLOOKUP(Belegerfassung!L502,Abfrage!$A$2:$C$19,3,)),"")))</f>
        <v/>
      </c>
      <c r="G494" t="str">
        <f t="shared" si="21"/>
        <v/>
      </c>
      <c r="H494" s="31" t="str">
        <f>IF(A494&lt;&gt;"",-Belegerfassung!J502+Belegerfassung!K502,"")</f>
        <v/>
      </c>
      <c r="I494" s="49" t="str">
        <f>IFERROR(IF(H494&lt;&gt;"",Belegerfassung!L502*100,""),IF(OR(Belegerfassung!L502="Leistung EU - Erlöse",Belegerfassung!L502="Lieferungen EU-Erlöse",Belegerfassung!L502="EUST",Belegerfassung!L502="Bauleistungen 20%")=TRUE,"",MID(Belegerfassung!L502,4,2)))</f>
        <v/>
      </c>
      <c r="J494" s="6" t="str">
        <f>IF(A494&lt;&gt;"",LEFT(Belegerfassung!D502,40),"")</f>
        <v/>
      </c>
      <c r="K494" t="str">
        <f>IF(A494&lt;&gt;"",VLOOKUP(D494,Abfrage!$F$2:$G$21,2,FALSE),"")</f>
        <v/>
      </c>
      <c r="L494" s="6" t="str">
        <f>IF(Belegerfassung!H502&lt;&gt;"",Belegerfassung!H502,"")</f>
        <v/>
      </c>
      <c r="M494" t="str">
        <f>IFERROR(IF(Belegerfassung!E502&lt;&gt;"",VLOOKUP(Belegerfassung!E502,Abfrage!$L$2:$M$15,2,),""),"")</f>
        <v/>
      </c>
      <c r="N494" t="str">
        <f t="shared" si="22"/>
        <v/>
      </c>
      <c r="O494" t="str">
        <f t="shared" si="23"/>
        <v/>
      </c>
      <c r="P494" t="str">
        <f>IF(Belegerfassung!G502&lt;&gt;"",CONCATENATE(Belegerfassung!G502,".pdf"),"")</f>
        <v/>
      </c>
    </row>
    <row r="495" spans="1:16">
      <c r="A495" t="str">
        <f>IF(Belegerfassung!C503&lt;&gt;"",0,"")</f>
        <v/>
      </c>
      <c r="B495" t="str">
        <f>IFERROR(VLOOKUP(Belegerfassung!I503,Konten!A:D,2,FALSE),"")</f>
        <v/>
      </c>
      <c r="C495" t="str">
        <f>IF(A495&lt;&gt;"",TEXT(Belegerfassung!C503,"TT.MM.JJJJ"),"")</f>
        <v/>
      </c>
      <c r="D495" t="str">
        <f>IFERROR(VLOOKUP(Belegerfassung!A503,Abfrage!$E$2:$F$20,2,FALSE),"")</f>
        <v/>
      </c>
      <c r="E495" t="str">
        <f>IF(A495&lt;&gt;"",Belegerfassung!B503,"")</f>
        <v/>
      </c>
      <c r="F495" t="str">
        <f>IF(Belegerfassung!L503="","",IF(Belegerfassung!L503&lt;&gt;"",IF(Belegerfassung!L503&lt;&gt;"",IF(Belegerfassung!J503&lt;&gt;0,VLOOKUP(Belegerfassung!L503,Abfrage!$A$2:$C$19,2,),VLOOKUP(Belegerfassung!L503,Abfrage!$A$2:$C$19,3,)),"")))</f>
        <v/>
      </c>
      <c r="G495" t="str">
        <f t="shared" si="21"/>
        <v/>
      </c>
      <c r="H495" s="31" t="str">
        <f>IF(A495&lt;&gt;"",-Belegerfassung!J503+Belegerfassung!K503,"")</f>
        <v/>
      </c>
      <c r="I495" s="49" t="str">
        <f>IFERROR(IF(H495&lt;&gt;"",Belegerfassung!L503*100,""),IF(OR(Belegerfassung!L503="Leistung EU - Erlöse",Belegerfassung!L503="Lieferungen EU-Erlöse",Belegerfassung!L503="EUST",Belegerfassung!L503="Bauleistungen 20%")=TRUE,"",MID(Belegerfassung!L503,4,2)))</f>
        <v/>
      </c>
      <c r="J495" s="6" t="str">
        <f>IF(A495&lt;&gt;"",LEFT(Belegerfassung!D503,40),"")</f>
        <v/>
      </c>
      <c r="K495" t="str">
        <f>IF(A495&lt;&gt;"",VLOOKUP(D495,Abfrage!$F$2:$G$21,2,FALSE),"")</f>
        <v/>
      </c>
      <c r="L495" s="6" t="str">
        <f>IF(Belegerfassung!H503&lt;&gt;"",Belegerfassung!H503,"")</f>
        <v/>
      </c>
      <c r="M495" t="str">
        <f>IFERROR(IF(Belegerfassung!E503&lt;&gt;"",VLOOKUP(Belegerfassung!E503,Abfrage!$L$2:$M$15,2,),""),"")</f>
        <v/>
      </c>
      <c r="N495" t="str">
        <f t="shared" si="22"/>
        <v/>
      </c>
      <c r="O495" t="str">
        <f t="shared" si="23"/>
        <v/>
      </c>
      <c r="P495" t="str">
        <f>IF(Belegerfassung!G503&lt;&gt;"",CONCATENATE(Belegerfassung!G503,".pdf"),"")</f>
        <v/>
      </c>
    </row>
    <row r="496" spans="1:16">
      <c r="A496" t="str">
        <f>IF(Belegerfassung!C504&lt;&gt;"",0,"")</f>
        <v/>
      </c>
      <c r="B496" t="str">
        <f>IFERROR(VLOOKUP(Belegerfassung!I504,Konten!A:D,2,FALSE),"")</f>
        <v/>
      </c>
      <c r="C496" t="str">
        <f>IF(A496&lt;&gt;"",TEXT(Belegerfassung!C504,"TT.MM.JJJJ"),"")</f>
        <v/>
      </c>
      <c r="D496" t="str">
        <f>IFERROR(VLOOKUP(Belegerfassung!A504,Abfrage!$E$2:$F$20,2,FALSE),"")</f>
        <v/>
      </c>
      <c r="E496" t="str">
        <f>IF(A496&lt;&gt;"",Belegerfassung!B504,"")</f>
        <v/>
      </c>
      <c r="F496" t="str">
        <f>IF(Belegerfassung!L504="","",IF(Belegerfassung!L504&lt;&gt;"",IF(Belegerfassung!L504&lt;&gt;"",IF(Belegerfassung!J504&lt;&gt;0,VLOOKUP(Belegerfassung!L504,Abfrage!$A$2:$C$19,2,),VLOOKUP(Belegerfassung!L504,Abfrage!$A$2:$C$19,3,)),"")))</f>
        <v/>
      </c>
      <c r="G496" t="str">
        <f t="shared" si="21"/>
        <v/>
      </c>
      <c r="H496" s="31" t="str">
        <f>IF(A496&lt;&gt;"",-Belegerfassung!J504+Belegerfassung!K504,"")</f>
        <v/>
      </c>
      <c r="I496" s="49" t="str">
        <f>IFERROR(IF(H496&lt;&gt;"",Belegerfassung!L504*100,""),IF(OR(Belegerfassung!L504="Leistung EU - Erlöse",Belegerfassung!L504="Lieferungen EU-Erlöse",Belegerfassung!L504="EUST",Belegerfassung!L504="Bauleistungen 20%")=TRUE,"",MID(Belegerfassung!L504,4,2)))</f>
        <v/>
      </c>
      <c r="J496" s="6" t="str">
        <f>IF(A496&lt;&gt;"",LEFT(Belegerfassung!D504,40),"")</f>
        <v/>
      </c>
      <c r="K496" t="str">
        <f>IF(A496&lt;&gt;"",VLOOKUP(D496,Abfrage!$F$2:$G$21,2,FALSE),"")</f>
        <v/>
      </c>
      <c r="L496" s="6" t="str">
        <f>IF(Belegerfassung!H504&lt;&gt;"",Belegerfassung!H504,"")</f>
        <v/>
      </c>
      <c r="M496" t="str">
        <f>IFERROR(IF(Belegerfassung!E504&lt;&gt;"",VLOOKUP(Belegerfassung!E504,Abfrage!$L$2:$M$15,2,),""),"")</f>
        <v/>
      </c>
      <c r="N496" t="str">
        <f t="shared" si="22"/>
        <v/>
      </c>
      <c r="O496" t="str">
        <f t="shared" si="23"/>
        <v/>
      </c>
      <c r="P496" t="str">
        <f>IF(Belegerfassung!G504&lt;&gt;"",CONCATENATE(Belegerfassung!G504,".pdf"),"")</f>
        <v/>
      </c>
    </row>
    <row r="497" spans="1:16">
      <c r="A497" t="str">
        <f>IF(Belegerfassung!C505&lt;&gt;"",0,"")</f>
        <v/>
      </c>
      <c r="B497" t="str">
        <f>IFERROR(VLOOKUP(Belegerfassung!I505,Konten!A:D,2,FALSE),"")</f>
        <v/>
      </c>
      <c r="C497" t="str">
        <f>IF(A497&lt;&gt;"",TEXT(Belegerfassung!C505,"TT.MM.JJJJ"),"")</f>
        <v/>
      </c>
      <c r="D497" t="str">
        <f>IFERROR(VLOOKUP(Belegerfassung!A505,Abfrage!$E$2:$F$20,2,FALSE),"")</f>
        <v/>
      </c>
      <c r="E497" t="str">
        <f>IF(A497&lt;&gt;"",Belegerfassung!B505,"")</f>
        <v/>
      </c>
      <c r="F497" t="str">
        <f>IF(Belegerfassung!L505="","",IF(Belegerfassung!L505&lt;&gt;"",IF(Belegerfassung!L505&lt;&gt;"",IF(Belegerfassung!J505&lt;&gt;0,VLOOKUP(Belegerfassung!L505,Abfrage!$A$2:$C$19,2,),VLOOKUP(Belegerfassung!L505,Abfrage!$A$2:$C$19,3,)),"")))</f>
        <v/>
      </c>
      <c r="G497" t="str">
        <f t="shared" si="21"/>
        <v/>
      </c>
      <c r="H497" s="31" t="str">
        <f>IF(A497&lt;&gt;"",-Belegerfassung!J505+Belegerfassung!K505,"")</f>
        <v/>
      </c>
      <c r="I497" s="49" t="str">
        <f>IFERROR(IF(H497&lt;&gt;"",Belegerfassung!L505*100,""),IF(OR(Belegerfassung!L505="Leistung EU - Erlöse",Belegerfassung!L505="Lieferungen EU-Erlöse",Belegerfassung!L505="EUST",Belegerfassung!L505="Bauleistungen 20%")=TRUE,"",MID(Belegerfassung!L505,4,2)))</f>
        <v/>
      </c>
      <c r="J497" s="6" t="str">
        <f>IF(A497&lt;&gt;"",LEFT(Belegerfassung!D505,40),"")</f>
        <v/>
      </c>
      <c r="K497" t="str">
        <f>IF(A497&lt;&gt;"",VLOOKUP(D497,Abfrage!$F$2:$G$21,2,FALSE),"")</f>
        <v/>
      </c>
      <c r="L497" s="6" t="str">
        <f>IF(Belegerfassung!H505&lt;&gt;"",Belegerfassung!H505,"")</f>
        <v/>
      </c>
      <c r="M497" t="str">
        <f>IFERROR(IF(Belegerfassung!E505&lt;&gt;"",VLOOKUP(Belegerfassung!E505,Abfrage!$L$2:$M$15,2,),""),"")</f>
        <v/>
      </c>
      <c r="N497" t="str">
        <f t="shared" si="22"/>
        <v/>
      </c>
      <c r="O497" t="str">
        <f t="shared" si="23"/>
        <v/>
      </c>
      <c r="P497" t="str">
        <f>IF(Belegerfassung!G505&lt;&gt;"",CONCATENATE(Belegerfassung!G505,".pdf"),"")</f>
        <v/>
      </c>
    </row>
    <row r="498" spans="1:16">
      <c r="A498" t="str">
        <f>IF(Belegerfassung!C506&lt;&gt;"",0,"")</f>
        <v/>
      </c>
      <c r="B498" t="str">
        <f>IFERROR(VLOOKUP(Belegerfassung!I506,Konten!A:D,2,FALSE),"")</f>
        <v/>
      </c>
      <c r="C498" t="str">
        <f>IF(A498&lt;&gt;"",TEXT(Belegerfassung!C506,"TT.MM.JJJJ"),"")</f>
        <v/>
      </c>
      <c r="D498" t="str">
        <f>IFERROR(VLOOKUP(Belegerfassung!A506,Abfrage!$E$2:$F$20,2,FALSE),"")</f>
        <v/>
      </c>
      <c r="E498" t="str">
        <f>IF(A498&lt;&gt;"",Belegerfassung!B506,"")</f>
        <v/>
      </c>
      <c r="F498" t="str">
        <f>IF(Belegerfassung!L506="","",IF(Belegerfassung!L506&lt;&gt;"",IF(Belegerfassung!L506&lt;&gt;"",IF(Belegerfassung!J506&lt;&gt;0,VLOOKUP(Belegerfassung!L506,Abfrage!$A$2:$C$19,2,),VLOOKUP(Belegerfassung!L506,Abfrage!$A$2:$C$19,3,)),"")))</f>
        <v/>
      </c>
      <c r="G498" t="str">
        <f t="shared" si="21"/>
        <v/>
      </c>
      <c r="H498" s="31" t="str">
        <f>IF(A498&lt;&gt;"",-Belegerfassung!J506+Belegerfassung!K506,"")</f>
        <v/>
      </c>
      <c r="I498" s="49" t="str">
        <f>IFERROR(IF(H498&lt;&gt;"",Belegerfassung!L506*100,""),IF(OR(Belegerfassung!L506="Leistung EU - Erlöse",Belegerfassung!L506="Lieferungen EU-Erlöse",Belegerfassung!L506="EUST",Belegerfassung!L506="Bauleistungen 20%")=TRUE,"",MID(Belegerfassung!L506,4,2)))</f>
        <v/>
      </c>
      <c r="J498" s="6" t="str">
        <f>IF(A498&lt;&gt;"",LEFT(Belegerfassung!D506,40),"")</f>
        <v/>
      </c>
      <c r="K498" t="str">
        <f>IF(A498&lt;&gt;"",VLOOKUP(D498,Abfrage!$F$2:$G$21,2,FALSE),"")</f>
        <v/>
      </c>
      <c r="L498" s="6" t="str">
        <f>IF(Belegerfassung!H506&lt;&gt;"",Belegerfassung!H506,"")</f>
        <v/>
      </c>
      <c r="M498" t="str">
        <f>IFERROR(IF(Belegerfassung!E506&lt;&gt;"",VLOOKUP(Belegerfassung!E506,Abfrage!$L$2:$M$15,2,),""),"")</f>
        <v/>
      </c>
      <c r="N498" t="str">
        <f t="shared" si="22"/>
        <v/>
      </c>
      <c r="O498" t="str">
        <f t="shared" si="23"/>
        <v/>
      </c>
      <c r="P498" t="str">
        <f>IF(Belegerfassung!G506&lt;&gt;"",CONCATENATE(Belegerfassung!G506,".pdf"),"")</f>
        <v/>
      </c>
    </row>
    <row r="499" spans="1:16">
      <c r="A499" t="str">
        <f>IF(Belegerfassung!C507&lt;&gt;"",0,"")</f>
        <v/>
      </c>
      <c r="B499" t="str">
        <f>IFERROR(VLOOKUP(Belegerfassung!I507,Konten!A:D,2,FALSE),"")</f>
        <v/>
      </c>
      <c r="C499" t="str">
        <f>IF(A499&lt;&gt;"",TEXT(Belegerfassung!C507,"TT.MM.JJJJ"),"")</f>
        <v/>
      </c>
      <c r="D499" t="str">
        <f>IFERROR(VLOOKUP(Belegerfassung!A507,Abfrage!$E$2:$F$20,2,FALSE),"")</f>
        <v/>
      </c>
      <c r="E499" t="str">
        <f>IF(A499&lt;&gt;"",Belegerfassung!B507,"")</f>
        <v/>
      </c>
      <c r="F499" t="str">
        <f>IF(Belegerfassung!L507="","",IF(Belegerfassung!L507&lt;&gt;"",IF(Belegerfassung!L507&lt;&gt;"",IF(Belegerfassung!J507&lt;&gt;0,VLOOKUP(Belegerfassung!L507,Abfrage!$A$2:$C$19,2,),VLOOKUP(Belegerfassung!L507,Abfrage!$A$2:$C$19,3,)),"")))</f>
        <v/>
      </c>
      <c r="G499" t="str">
        <f t="shared" si="21"/>
        <v/>
      </c>
      <c r="H499" s="31" t="str">
        <f>IF(A499&lt;&gt;"",-Belegerfassung!J507+Belegerfassung!K507,"")</f>
        <v/>
      </c>
      <c r="I499" s="49" t="str">
        <f>IFERROR(IF(H499&lt;&gt;"",Belegerfassung!L507*100,""),IF(OR(Belegerfassung!L507="Leistung EU - Erlöse",Belegerfassung!L507="Lieferungen EU-Erlöse",Belegerfassung!L507="EUST",Belegerfassung!L507="Bauleistungen 20%")=TRUE,"",MID(Belegerfassung!L507,4,2)))</f>
        <v/>
      </c>
      <c r="J499" s="6" t="str">
        <f>IF(A499&lt;&gt;"",LEFT(Belegerfassung!D507,40),"")</f>
        <v/>
      </c>
      <c r="K499" t="str">
        <f>IF(A499&lt;&gt;"",VLOOKUP(D499,Abfrage!$F$2:$G$21,2,FALSE),"")</f>
        <v/>
      </c>
      <c r="L499" s="6" t="str">
        <f>IF(Belegerfassung!H507&lt;&gt;"",Belegerfassung!H507,"")</f>
        <v/>
      </c>
      <c r="M499" t="str">
        <f>IFERROR(IF(Belegerfassung!E507&lt;&gt;"",VLOOKUP(Belegerfassung!E507,Abfrage!$L$2:$M$15,2,),""),"")</f>
        <v/>
      </c>
      <c r="N499" t="str">
        <f t="shared" si="22"/>
        <v/>
      </c>
      <c r="O499" t="str">
        <f t="shared" si="23"/>
        <v/>
      </c>
      <c r="P499" t="str">
        <f>IF(Belegerfassung!G507&lt;&gt;"",CONCATENATE(Belegerfassung!G507,".pdf"),"")</f>
        <v/>
      </c>
    </row>
    <row r="500" spans="1:16">
      <c r="A500" t="str">
        <f>IF(Belegerfassung!C508&lt;&gt;"",0,"")</f>
        <v/>
      </c>
      <c r="B500" t="str">
        <f>IFERROR(VLOOKUP(Belegerfassung!I508,Konten!A:D,2,FALSE),"")</f>
        <v/>
      </c>
      <c r="C500" t="str">
        <f>IF(A500&lt;&gt;"",TEXT(Belegerfassung!C508,"TT.MM.JJJJ"),"")</f>
        <v/>
      </c>
      <c r="D500" t="str">
        <f>IFERROR(VLOOKUP(Belegerfassung!A508,Abfrage!$E$2:$F$20,2,FALSE),"")</f>
        <v/>
      </c>
      <c r="E500" t="str">
        <f>IF(A500&lt;&gt;"",Belegerfassung!B508,"")</f>
        <v/>
      </c>
      <c r="F500" t="str">
        <f>IF(Belegerfassung!L508="","",IF(Belegerfassung!L508&lt;&gt;"",IF(Belegerfassung!L508&lt;&gt;"",IF(Belegerfassung!J508&lt;&gt;0,VLOOKUP(Belegerfassung!L508,Abfrage!$A$2:$C$19,2,),VLOOKUP(Belegerfassung!L508,Abfrage!$A$2:$C$19,3,)),"")))</f>
        <v/>
      </c>
      <c r="G500" t="str">
        <f t="shared" si="21"/>
        <v/>
      </c>
      <c r="H500" s="31" t="str">
        <f>IF(A500&lt;&gt;"",-Belegerfassung!J508+Belegerfassung!K508,"")</f>
        <v/>
      </c>
      <c r="I500" s="49" t="str">
        <f>IFERROR(IF(H500&lt;&gt;"",Belegerfassung!L508*100,""),IF(OR(Belegerfassung!L508="Leistung EU - Erlöse",Belegerfassung!L508="Lieferungen EU-Erlöse",Belegerfassung!L508="EUST",Belegerfassung!L508="Bauleistungen 20%")=TRUE,"",MID(Belegerfassung!L508,4,2)))</f>
        <v/>
      </c>
      <c r="J500" s="6" t="str">
        <f>IF(A500&lt;&gt;"",LEFT(Belegerfassung!D508,40),"")</f>
        <v/>
      </c>
      <c r="K500" t="str">
        <f>IF(A500&lt;&gt;"",VLOOKUP(D500,Abfrage!$F$2:$G$21,2,FALSE),"")</f>
        <v/>
      </c>
      <c r="L500" s="6" t="str">
        <f>IF(Belegerfassung!H508&lt;&gt;"",Belegerfassung!H508,"")</f>
        <v/>
      </c>
      <c r="M500" t="str">
        <f>IFERROR(IF(Belegerfassung!E508&lt;&gt;"",VLOOKUP(Belegerfassung!E508,Abfrage!$L$2:$M$15,2,),""),"")</f>
        <v/>
      </c>
      <c r="N500" t="str">
        <f t="shared" si="22"/>
        <v/>
      </c>
      <c r="O500" t="str">
        <f t="shared" si="23"/>
        <v/>
      </c>
      <c r="P500" t="str">
        <f>IF(Belegerfassung!G508&lt;&gt;"",CONCATENATE(Belegerfassung!G508,".pdf"),"")</f>
        <v/>
      </c>
    </row>
    <row r="501" spans="1:16">
      <c r="A501" t="str">
        <f>IF(Belegerfassung!C509&lt;&gt;"",0,"")</f>
        <v/>
      </c>
      <c r="B501" t="str">
        <f>IFERROR(VLOOKUP(Belegerfassung!I509,Konten!A:D,2,FALSE),"")</f>
        <v/>
      </c>
      <c r="C501" t="str">
        <f>IF(A501&lt;&gt;"",TEXT(Belegerfassung!C509,"TT.MM.JJJJ"),"")</f>
        <v/>
      </c>
      <c r="D501" t="str">
        <f>IFERROR(VLOOKUP(Belegerfassung!A509,Abfrage!$E$2:$F$20,2,FALSE),"")</f>
        <v/>
      </c>
      <c r="E501" t="str">
        <f>IF(A501&lt;&gt;"",Belegerfassung!B509,"")</f>
        <v/>
      </c>
      <c r="F501" t="str">
        <f>IF(Belegerfassung!L509="","",IF(Belegerfassung!L509&lt;&gt;"",IF(Belegerfassung!L509&lt;&gt;"",IF(Belegerfassung!J509&lt;&gt;0,VLOOKUP(Belegerfassung!L509,Abfrage!$A$2:$C$19,2,),VLOOKUP(Belegerfassung!L509,Abfrage!$A$2:$C$19,3,)),"")))</f>
        <v/>
      </c>
      <c r="G501" t="str">
        <f t="shared" si="21"/>
        <v/>
      </c>
      <c r="H501" s="31" t="str">
        <f>IF(A501&lt;&gt;"",-Belegerfassung!J509+Belegerfassung!K509,"")</f>
        <v/>
      </c>
      <c r="I501" s="49" t="str">
        <f>IFERROR(IF(H501&lt;&gt;"",Belegerfassung!L509*100,""),IF(OR(Belegerfassung!L509="Leistung EU - Erlöse",Belegerfassung!L509="Lieferungen EU-Erlöse",Belegerfassung!L509="EUST",Belegerfassung!L509="Bauleistungen 20%")=TRUE,"",MID(Belegerfassung!L509,4,2)))</f>
        <v/>
      </c>
      <c r="J501" s="6" t="str">
        <f>IF(A501&lt;&gt;"",LEFT(Belegerfassung!D509,40),"")</f>
        <v/>
      </c>
      <c r="K501" t="str">
        <f>IF(A501&lt;&gt;"",VLOOKUP(D501,Abfrage!$F$2:$G$21,2,FALSE),"")</f>
        <v/>
      </c>
      <c r="L501" s="6" t="str">
        <f>IF(Belegerfassung!H509&lt;&gt;"",Belegerfassung!H509,"")</f>
        <v/>
      </c>
      <c r="M501" t="str">
        <f>IFERROR(IF(Belegerfassung!E509&lt;&gt;"",VLOOKUP(Belegerfassung!E509,Abfrage!$L$2:$M$15,2,),""),"")</f>
        <v/>
      </c>
      <c r="N501" t="str">
        <f t="shared" si="22"/>
        <v/>
      </c>
      <c r="O501" t="str">
        <f t="shared" si="23"/>
        <v/>
      </c>
      <c r="P501" t="str">
        <f>IF(Belegerfassung!G509&lt;&gt;"",CONCATENATE(Belegerfassung!G509,".pdf"),"")</f>
        <v/>
      </c>
    </row>
    <row r="502" spans="1:16">
      <c r="A502" t="str">
        <f>IF(Belegerfassung!C510&lt;&gt;"",0,"")</f>
        <v/>
      </c>
      <c r="B502" t="str">
        <f>IFERROR(VLOOKUP(Belegerfassung!I510,Konten!A:D,2,FALSE),"")</f>
        <v/>
      </c>
      <c r="C502" t="str">
        <f>IF(A502&lt;&gt;"",TEXT(Belegerfassung!C510,"TT.MM.JJJJ"),"")</f>
        <v/>
      </c>
      <c r="D502" t="str">
        <f>IFERROR(VLOOKUP(Belegerfassung!A510,Abfrage!$E$2:$F$20,2,FALSE),"")</f>
        <v/>
      </c>
      <c r="E502" t="str">
        <f>IF(A502&lt;&gt;"",Belegerfassung!B510,"")</f>
        <v/>
      </c>
      <c r="F502" t="str">
        <f>IF(Belegerfassung!L510="","",IF(Belegerfassung!L510&lt;&gt;"",IF(Belegerfassung!L510&lt;&gt;"",IF(Belegerfassung!J510&lt;&gt;0,VLOOKUP(Belegerfassung!L510,Abfrage!$A$2:$C$19,2,),VLOOKUP(Belegerfassung!L510,Abfrage!$A$2:$C$19,3,)),"")))</f>
        <v/>
      </c>
      <c r="G502" t="str">
        <f t="shared" si="21"/>
        <v/>
      </c>
      <c r="H502" s="31" t="str">
        <f>IF(A502&lt;&gt;"",-Belegerfassung!J510+Belegerfassung!K510,"")</f>
        <v/>
      </c>
      <c r="I502" s="49" t="str">
        <f>IFERROR(IF(H502&lt;&gt;"",Belegerfassung!L510*100,""),IF(OR(Belegerfassung!L510="Leistung EU - Erlöse",Belegerfassung!L510="Lieferungen EU-Erlöse",Belegerfassung!L510="EUST",Belegerfassung!L510="Bauleistungen 20%")=TRUE,"",MID(Belegerfassung!L510,4,2)))</f>
        <v/>
      </c>
      <c r="J502" s="6" t="str">
        <f>IF(A502&lt;&gt;"",LEFT(Belegerfassung!D510,40),"")</f>
        <v/>
      </c>
      <c r="K502" t="str">
        <f>IF(A502&lt;&gt;"",VLOOKUP(D502,Abfrage!$F$2:$G$21,2,FALSE),"")</f>
        <v/>
      </c>
      <c r="L502" s="6" t="str">
        <f>IF(Belegerfassung!H510&lt;&gt;"",Belegerfassung!H510,"")</f>
        <v/>
      </c>
      <c r="M502" t="str">
        <f>IFERROR(IF(Belegerfassung!E510&lt;&gt;"",VLOOKUP(Belegerfassung!E510,Abfrage!$L$2:$M$15,2,),""),"")</f>
        <v/>
      </c>
      <c r="N502" t="str">
        <f t="shared" si="22"/>
        <v/>
      </c>
      <c r="O502" t="str">
        <f t="shared" si="23"/>
        <v/>
      </c>
      <c r="P502" t="str">
        <f>IF(Belegerfassung!G510&lt;&gt;"",CONCATENATE(Belegerfassung!G510,".pdf"),"")</f>
        <v/>
      </c>
    </row>
    <row r="503" spans="1:16">
      <c r="A503" t="str">
        <f>IF(Belegerfassung!C511&lt;&gt;"",0,"")</f>
        <v/>
      </c>
      <c r="B503" t="str">
        <f>IFERROR(VLOOKUP(Belegerfassung!I511,Konten!A:D,2,FALSE),"")</f>
        <v/>
      </c>
      <c r="C503" t="str">
        <f>IF(A503&lt;&gt;"",TEXT(Belegerfassung!C511,"TT.MM.JJJJ"),"")</f>
        <v/>
      </c>
      <c r="D503" t="str">
        <f>IFERROR(VLOOKUP(Belegerfassung!A511,Abfrage!$E$2:$F$20,2,FALSE),"")</f>
        <v/>
      </c>
      <c r="E503" t="str">
        <f>IF(A503&lt;&gt;"",Belegerfassung!B511,"")</f>
        <v/>
      </c>
      <c r="F503" t="str">
        <f>IF(Belegerfassung!L511="","",IF(Belegerfassung!L511&lt;&gt;"",IF(Belegerfassung!L511&lt;&gt;"",IF(Belegerfassung!J511&lt;&gt;0,VLOOKUP(Belegerfassung!L511,Abfrage!$A$2:$C$19,2,),VLOOKUP(Belegerfassung!L511,Abfrage!$A$2:$C$19,3,)),"")))</f>
        <v/>
      </c>
      <c r="G503" t="str">
        <f t="shared" si="21"/>
        <v/>
      </c>
      <c r="H503" s="31" t="str">
        <f>IF(A503&lt;&gt;"",-Belegerfassung!J511+Belegerfassung!K511,"")</f>
        <v/>
      </c>
      <c r="I503" s="49" t="str">
        <f>IFERROR(IF(H503&lt;&gt;"",Belegerfassung!L511*100,""),IF(OR(Belegerfassung!L511="Leistung EU - Erlöse",Belegerfassung!L511="Lieferungen EU-Erlöse",Belegerfassung!L511="EUST",Belegerfassung!L511="Bauleistungen 20%")=TRUE,"",MID(Belegerfassung!L511,4,2)))</f>
        <v/>
      </c>
      <c r="J503" s="6" t="str">
        <f>IF(A503&lt;&gt;"",LEFT(Belegerfassung!D511,40),"")</f>
        <v/>
      </c>
      <c r="K503" t="str">
        <f>IF(A503&lt;&gt;"",VLOOKUP(D503,Abfrage!$F$2:$G$21,2,FALSE),"")</f>
        <v/>
      </c>
      <c r="L503" s="6" t="str">
        <f>IF(Belegerfassung!H511&lt;&gt;"",Belegerfassung!H511,"")</f>
        <v/>
      </c>
      <c r="M503" t="str">
        <f>IFERROR(IF(Belegerfassung!E511&lt;&gt;"",VLOOKUP(Belegerfassung!E511,Abfrage!$L$2:$M$15,2,),""),"")</f>
        <v/>
      </c>
      <c r="N503" t="str">
        <f t="shared" si="22"/>
        <v/>
      </c>
      <c r="O503" t="str">
        <f t="shared" si="23"/>
        <v/>
      </c>
      <c r="P503" t="str">
        <f>IF(Belegerfassung!G511&lt;&gt;"",CONCATENATE(Belegerfassung!G511,".pdf"),"")</f>
        <v/>
      </c>
    </row>
    <row r="504" spans="1:16">
      <c r="A504" t="str">
        <f>IF(Belegerfassung!C512&lt;&gt;"",0,"")</f>
        <v/>
      </c>
      <c r="B504" t="str">
        <f>IFERROR(VLOOKUP(Belegerfassung!I512,Konten!A:D,2,FALSE),"")</f>
        <v/>
      </c>
      <c r="C504" t="str">
        <f>IF(A504&lt;&gt;"",TEXT(Belegerfassung!C512,"TT.MM.JJJJ"),"")</f>
        <v/>
      </c>
      <c r="D504" t="str">
        <f>IFERROR(VLOOKUP(Belegerfassung!A512,Abfrage!$E$2:$F$20,2,FALSE),"")</f>
        <v/>
      </c>
      <c r="E504" t="str">
        <f>IF(A504&lt;&gt;"",Belegerfassung!B512,"")</f>
        <v/>
      </c>
      <c r="F504" t="str">
        <f>IF(Belegerfassung!L512="","",IF(Belegerfassung!L512&lt;&gt;"",IF(Belegerfassung!L512&lt;&gt;"",IF(Belegerfassung!J512&lt;&gt;0,VLOOKUP(Belegerfassung!L512,Abfrage!$A$2:$C$19,2,),VLOOKUP(Belegerfassung!L512,Abfrage!$A$2:$C$19,3,)),"")))</f>
        <v/>
      </c>
      <c r="G504" t="str">
        <f t="shared" si="21"/>
        <v/>
      </c>
      <c r="H504" s="31" t="str">
        <f>IF(A504&lt;&gt;"",-Belegerfassung!J512+Belegerfassung!K512,"")</f>
        <v/>
      </c>
      <c r="I504" s="49" t="str">
        <f>IFERROR(IF(H504&lt;&gt;"",Belegerfassung!L512*100,""),IF(OR(Belegerfassung!L512="Leistung EU - Erlöse",Belegerfassung!L512="Lieferungen EU-Erlöse",Belegerfassung!L512="EUST",Belegerfassung!L512="Bauleistungen 20%")=TRUE,"",MID(Belegerfassung!L512,4,2)))</f>
        <v/>
      </c>
      <c r="J504" s="6" t="str">
        <f>IF(A504&lt;&gt;"",LEFT(Belegerfassung!D512,40),"")</f>
        <v/>
      </c>
      <c r="K504" t="str">
        <f>IF(A504&lt;&gt;"",VLOOKUP(D504,Abfrage!$F$2:$G$21,2,FALSE),"")</f>
        <v/>
      </c>
      <c r="L504" s="6" t="str">
        <f>IF(Belegerfassung!H512&lt;&gt;"",Belegerfassung!H512,"")</f>
        <v/>
      </c>
      <c r="M504" t="str">
        <f>IFERROR(IF(Belegerfassung!E512&lt;&gt;"",VLOOKUP(Belegerfassung!E512,Abfrage!$L$2:$M$15,2,),""),"")</f>
        <v/>
      </c>
      <c r="N504" t="str">
        <f t="shared" si="22"/>
        <v/>
      </c>
      <c r="O504" t="str">
        <f t="shared" si="23"/>
        <v/>
      </c>
      <c r="P504" t="str">
        <f>IF(Belegerfassung!G512&lt;&gt;"",CONCATENATE(Belegerfassung!G512,".pdf"),"")</f>
        <v/>
      </c>
    </row>
    <row r="505" spans="1:16">
      <c r="A505" t="str">
        <f>IF(Belegerfassung!C513&lt;&gt;"",0,"")</f>
        <v/>
      </c>
      <c r="B505" t="str">
        <f>IFERROR(VLOOKUP(Belegerfassung!I513,Konten!A:D,2,FALSE),"")</f>
        <v/>
      </c>
      <c r="C505" t="str">
        <f>IF(A505&lt;&gt;"",TEXT(Belegerfassung!C513,"TT.MM.JJJJ"),"")</f>
        <v/>
      </c>
      <c r="D505" t="str">
        <f>IFERROR(VLOOKUP(Belegerfassung!A513,Abfrage!$E$2:$F$20,2,FALSE),"")</f>
        <v/>
      </c>
      <c r="E505" t="str">
        <f>IF(A505&lt;&gt;"",Belegerfassung!B513,"")</f>
        <v/>
      </c>
      <c r="F505" t="str">
        <f>IF(Belegerfassung!L513="","",IF(Belegerfassung!L513&lt;&gt;"",IF(Belegerfassung!L513&lt;&gt;"",IF(Belegerfassung!J513&lt;&gt;0,VLOOKUP(Belegerfassung!L513,Abfrage!$A$2:$C$19,2,),VLOOKUP(Belegerfassung!L513,Abfrage!$A$2:$C$19,3,)),"")))</f>
        <v/>
      </c>
      <c r="G505" t="str">
        <f t="shared" si="21"/>
        <v/>
      </c>
      <c r="H505" s="31" t="str">
        <f>IF(A505&lt;&gt;"",-Belegerfassung!J513+Belegerfassung!K513,"")</f>
        <v/>
      </c>
      <c r="I505" s="49" t="str">
        <f>IFERROR(IF(H505&lt;&gt;"",Belegerfassung!L513*100,""),IF(OR(Belegerfassung!L513="Leistung EU - Erlöse",Belegerfassung!L513="Lieferungen EU-Erlöse",Belegerfassung!L513="EUST",Belegerfassung!L513="Bauleistungen 20%")=TRUE,"",MID(Belegerfassung!L513,4,2)))</f>
        <v/>
      </c>
      <c r="J505" s="6" t="str">
        <f>IF(A505&lt;&gt;"",LEFT(Belegerfassung!D513,40),"")</f>
        <v/>
      </c>
      <c r="K505" t="str">
        <f>IF(A505&lt;&gt;"",VLOOKUP(D505,Abfrage!$F$2:$G$21,2,FALSE),"")</f>
        <v/>
      </c>
      <c r="L505" s="6" t="str">
        <f>IF(Belegerfassung!H513&lt;&gt;"",Belegerfassung!H513,"")</f>
        <v/>
      </c>
      <c r="M505" t="str">
        <f>IFERROR(IF(Belegerfassung!E513&lt;&gt;"",VLOOKUP(Belegerfassung!E513,Abfrage!$L$2:$M$15,2,),""),"")</f>
        <v/>
      </c>
      <c r="N505" t="str">
        <f t="shared" si="22"/>
        <v/>
      </c>
      <c r="O505" t="str">
        <f t="shared" si="23"/>
        <v/>
      </c>
      <c r="P505" t="str">
        <f>IF(Belegerfassung!G513&lt;&gt;"",CONCATENATE(Belegerfassung!G513,".pdf"),"")</f>
        <v/>
      </c>
    </row>
    <row r="506" spans="1:16">
      <c r="A506" t="str">
        <f>IF(Belegerfassung!C514&lt;&gt;"",0,"")</f>
        <v/>
      </c>
      <c r="B506" t="str">
        <f>IFERROR(VLOOKUP(Belegerfassung!I514,Konten!A:D,2,FALSE),"")</f>
        <v/>
      </c>
      <c r="C506" t="str">
        <f>IF(A506&lt;&gt;"",TEXT(Belegerfassung!C514,"TT.MM.JJJJ"),"")</f>
        <v/>
      </c>
      <c r="D506" t="str">
        <f>IFERROR(VLOOKUP(Belegerfassung!A514,Abfrage!$E$2:$F$20,2,FALSE),"")</f>
        <v/>
      </c>
      <c r="E506" t="str">
        <f>IF(A506&lt;&gt;"",Belegerfassung!B514,"")</f>
        <v/>
      </c>
      <c r="F506" t="str">
        <f>IF(Belegerfassung!L514="","",IF(Belegerfassung!L514&lt;&gt;"",IF(Belegerfassung!L514&lt;&gt;"",IF(Belegerfassung!J514&lt;&gt;0,VLOOKUP(Belegerfassung!L514,Abfrage!$A$2:$C$19,2,),VLOOKUP(Belegerfassung!L514,Abfrage!$A$2:$C$19,3,)),"")))</f>
        <v/>
      </c>
      <c r="G506" t="str">
        <f t="shared" si="21"/>
        <v/>
      </c>
      <c r="H506" s="31" t="str">
        <f>IF(A506&lt;&gt;"",-Belegerfassung!J514+Belegerfassung!K514,"")</f>
        <v/>
      </c>
      <c r="I506" s="49" t="str">
        <f>IFERROR(IF(H506&lt;&gt;"",Belegerfassung!L514*100,""),IF(OR(Belegerfassung!L514="Leistung EU - Erlöse",Belegerfassung!L514="Lieferungen EU-Erlöse",Belegerfassung!L514="EUST",Belegerfassung!L514="Bauleistungen 20%")=TRUE,"",MID(Belegerfassung!L514,4,2)))</f>
        <v/>
      </c>
      <c r="J506" s="6" t="str">
        <f>IF(A506&lt;&gt;"",LEFT(Belegerfassung!D514,40),"")</f>
        <v/>
      </c>
      <c r="K506" t="str">
        <f>IF(A506&lt;&gt;"",VLOOKUP(D506,Abfrage!$F$2:$G$21,2,FALSE),"")</f>
        <v/>
      </c>
      <c r="L506" s="6" t="str">
        <f>IF(Belegerfassung!H514&lt;&gt;"",Belegerfassung!H514,"")</f>
        <v/>
      </c>
      <c r="M506" t="str">
        <f>IFERROR(IF(Belegerfassung!E514&lt;&gt;"",VLOOKUP(Belegerfassung!E514,Abfrage!$L$2:$M$15,2,),""),"")</f>
        <v/>
      </c>
      <c r="N506" t="str">
        <f t="shared" si="22"/>
        <v/>
      </c>
      <c r="O506" t="str">
        <f t="shared" si="23"/>
        <v/>
      </c>
      <c r="P506" t="str">
        <f>IF(Belegerfassung!G514&lt;&gt;"",CONCATENATE(Belegerfassung!G514,".pdf"),"")</f>
        <v/>
      </c>
    </row>
    <row r="507" spans="1:16">
      <c r="A507" t="str">
        <f>IF(Belegerfassung!C515&lt;&gt;"",0,"")</f>
        <v/>
      </c>
      <c r="B507" t="str">
        <f>IFERROR(VLOOKUP(Belegerfassung!I515,Konten!A:D,2,FALSE),"")</f>
        <v/>
      </c>
      <c r="C507" t="str">
        <f>IF(A507&lt;&gt;"",TEXT(Belegerfassung!C515,"TT.MM.JJJJ"),"")</f>
        <v/>
      </c>
      <c r="D507" t="str">
        <f>IFERROR(VLOOKUP(Belegerfassung!A515,Abfrage!$E$2:$F$20,2,FALSE),"")</f>
        <v/>
      </c>
      <c r="E507" t="str">
        <f>IF(A507&lt;&gt;"",Belegerfassung!B515,"")</f>
        <v/>
      </c>
      <c r="F507" t="str">
        <f>IF(Belegerfassung!L515="","",IF(Belegerfassung!L515&lt;&gt;"",IF(Belegerfassung!L515&lt;&gt;"",IF(Belegerfassung!J515&lt;&gt;0,VLOOKUP(Belegerfassung!L515,Abfrage!$A$2:$C$19,2,),VLOOKUP(Belegerfassung!L515,Abfrage!$A$2:$C$19,3,)),"")))</f>
        <v/>
      </c>
      <c r="G507" t="str">
        <f t="shared" si="21"/>
        <v/>
      </c>
      <c r="H507" s="31" t="str">
        <f>IF(A507&lt;&gt;"",-Belegerfassung!J515+Belegerfassung!K515,"")</f>
        <v/>
      </c>
      <c r="I507" s="49" t="str">
        <f>IFERROR(IF(H507&lt;&gt;"",Belegerfassung!L515*100,""),IF(OR(Belegerfassung!L515="Leistung EU - Erlöse",Belegerfassung!L515="Lieferungen EU-Erlöse",Belegerfassung!L515="EUST",Belegerfassung!L515="Bauleistungen 20%")=TRUE,"",MID(Belegerfassung!L515,4,2)))</f>
        <v/>
      </c>
      <c r="J507" s="6" t="str">
        <f>IF(A507&lt;&gt;"",LEFT(Belegerfassung!D515,40),"")</f>
        <v/>
      </c>
      <c r="K507" t="str">
        <f>IF(A507&lt;&gt;"",VLOOKUP(D507,Abfrage!$F$2:$G$21,2,FALSE),"")</f>
        <v/>
      </c>
      <c r="L507" s="6" t="str">
        <f>IF(Belegerfassung!H515&lt;&gt;"",Belegerfassung!H515,"")</f>
        <v/>
      </c>
      <c r="M507" t="str">
        <f>IFERROR(IF(Belegerfassung!E515&lt;&gt;"",VLOOKUP(Belegerfassung!E515,Abfrage!$L$2:$M$15,2,),""),"")</f>
        <v/>
      </c>
      <c r="N507" t="str">
        <f t="shared" si="22"/>
        <v/>
      </c>
      <c r="O507" t="str">
        <f t="shared" si="23"/>
        <v/>
      </c>
      <c r="P507" t="str">
        <f>IF(Belegerfassung!G515&lt;&gt;"",CONCATENATE(Belegerfassung!G515,".pdf"),"")</f>
        <v/>
      </c>
    </row>
    <row r="508" spans="1:16">
      <c r="A508" t="str">
        <f>IF(Belegerfassung!C516&lt;&gt;"",0,"")</f>
        <v/>
      </c>
      <c r="B508" t="str">
        <f>IFERROR(VLOOKUP(Belegerfassung!I516,Konten!A:D,2,FALSE),"")</f>
        <v/>
      </c>
      <c r="C508" t="str">
        <f>IF(A508&lt;&gt;"",TEXT(Belegerfassung!C516,"TT.MM.JJJJ"),"")</f>
        <v/>
      </c>
      <c r="D508" t="str">
        <f>IFERROR(VLOOKUP(Belegerfassung!A516,Abfrage!$E$2:$F$20,2,FALSE),"")</f>
        <v/>
      </c>
      <c r="E508" t="str">
        <f>IF(A508&lt;&gt;"",Belegerfassung!B516,"")</f>
        <v/>
      </c>
      <c r="F508" t="str">
        <f>IF(Belegerfassung!L516="","",IF(Belegerfassung!L516&lt;&gt;"",IF(Belegerfassung!L516&lt;&gt;"",IF(Belegerfassung!J516&lt;&gt;0,VLOOKUP(Belegerfassung!L516,Abfrage!$A$2:$C$19,2,),VLOOKUP(Belegerfassung!L516,Abfrage!$A$2:$C$19,3,)),"")))</f>
        <v/>
      </c>
      <c r="G508" t="str">
        <f t="shared" si="21"/>
        <v/>
      </c>
      <c r="H508" s="31" t="str">
        <f>IF(A508&lt;&gt;"",-Belegerfassung!J516+Belegerfassung!K516,"")</f>
        <v/>
      </c>
      <c r="I508" s="49" t="str">
        <f>IFERROR(IF(H508&lt;&gt;"",Belegerfassung!L516*100,""),IF(OR(Belegerfassung!L516="Leistung EU - Erlöse",Belegerfassung!L516="Lieferungen EU-Erlöse",Belegerfassung!L516="EUST",Belegerfassung!L516="Bauleistungen 20%")=TRUE,"",MID(Belegerfassung!L516,4,2)))</f>
        <v/>
      </c>
      <c r="J508" s="6" t="str">
        <f>IF(A508&lt;&gt;"",LEFT(Belegerfassung!D516,40),"")</f>
        <v/>
      </c>
      <c r="K508" t="str">
        <f>IF(A508&lt;&gt;"",VLOOKUP(D508,Abfrage!$F$2:$G$21,2,FALSE),"")</f>
        <v/>
      </c>
      <c r="L508" s="6" t="str">
        <f>IF(Belegerfassung!H516&lt;&gt;"",Belegerfassung!H516,"")</f>
        <v/>
      </c>
      <c r="M508" t="str">
        <f>IFERROR(IF(Belegerfassung!E516&lt;&gt;"",VLOOKUP(Belegerfassung!E516,Abfrage!$L$2:$M$15,2,),""),"")</f>
        <v/>
      </c>
      <c r="N508" t="str">
        <f t="shared" si="22"/>
        <v/>
      </c>
      <c r="O508" t="str">
        <f t="shared" si="23"/>
        <v/>
      </c>
      <c r="P508" t="str">
        <f>IF(Belegerfassung!G516&lt;&gt;"",CONCATENATE(Belegerfassung!G516,".pdf"),"")</f>
        <v/>
      </c>
    </row>
    <row r="509" spans="1:16">
      <c r="A509" t="str">
        <f>IF(Belegerfassung!C517&lt;&gt;"",0,"")</f>
        <v/>
      </c>
      <c r="B509" t="str">
        <f>IFERROR(VLOOKUP(Belegerfassung!I517,Konten!A:D,2,FALSE),"")</f>
        <v/>
      </c>
      <c r="C509" t="str">
        <f>IF(A509&lt;&gt;"",TEXT(Belegerfassung!C517,"TT.MM.JJJJ"),"")</f>
        <v/>
      </c>
      <c r="D509" t="str">
        <f>IFERROR(VLOOKUP(Belegerfassung!A517,Abfrage!$E$2:$F$20,2,FALSE),"")</f>
        <v/>
      </c>
      <c r="E509" t="str">
        <f>IF(A509&lt;&gt;"",Belegerfassung!B517,"")</f>
        <v/>
      </c>
      <c r="F509" t="str">
        <f>IF(Belegerfassung!L517="","",IF(Belegerfassung!L517&lt;&gt;"",IF(Belegerfassung!L517&lt;&gt;"",IF(Belegerfassung!J517&lt;&gt;0,VLOOKUP(Belegerfassung!L517,Abfrage!$A$2:$C$19,2,),VLOOKUP(Belegerfassung!L517,Abfrage!$A$2:$C$19,3,)),"")))</f>
        <v/>
      </c>
      <c r="G509" t="str">
        <f t="shared" si="21"/>
        <v/>
      </c>
      <c r="H509" s="31" t="str">
        <f>IF(A509&lt;&gt;"",-Belegerfassung!J517+Belegerfassung!K517,"")</f>
        <v/>
      </c>
      <c r="I509" s="49" t="str">
        <f>IFERROR(IF(H509&lt;&gt;"",Belegerfassung!L517*100,""),IF(OR(Belegerfassung!L517="Leistung EU - Erlöse",Belegerfassung!L517="Lieferungen EU-Erlöse",Belegerfassung!L517="EUST",Belegerfassung!L517="Bauleistungen 20%")=TRUE,"",MID(Belegerfassung!L517,4,2)))</f>
        <v/>
      </c>
      <c r="J509" s="6" t="str">
        <f>IF(A509&lt;&gt;"",LEFT(Belegerfassung!D517,40),"")</f>
        <v/>
      </c>
      <c r="K509" t="str">
        <f>IF(A509&lt;&gt;"",VLOOKUP(D509,Abfrage!$F$2:$G$21,2,FALSE),"")</f>
        <v/>
      </c>
      <c r="L509" s="6" t="str">
        <f>IF(Belegerfassung!H517&lt;&gt;"",Belegerfassung!H517,"")</f>
        <v/>
      </c>
      <c r="M509" t="str">
        <f>IFERROR(IF(Belegerfassung!E517&lt;&gt;"",VLOOKUP(Belegerfassung!E517,Abfrage!$L$2:$M$15,2,),""),"")</f>
        <v/>
      </c>
      <c r="N509" t="str">
        <f t="shared" si="22"/>
        <v/>
      </c>
      <c r="O509" t="str">
        <f t="shared" si="23"/>
        <v/>
      </c>
      <c r="P509" t="str">
        <f>IF(Belegerfassung!G517&lt;&gt;"",CONCATENATE(Belegerfassung!G517,".pdf"),"")</f>
        <v/>
      </c>
    </row>
    <row r="510" spans="1:16">
      <c r="A510" t="str">
        <f>IF(Belegerfassung!C518&lt;&gt;"",0,"")</f>
        <v/>
      </c>
      <c r="B510" t="str">
        <f>IFERROR(VLOOKUP(Belegerfassung!I518,Konten!A:D,2,FALSE),"")</f>
        <v/>
      </c>
      <c r="C510" t="str">
        <f>IF(A510&lt;&gt;"",TEXT(Belegerfassung!C518,"TT.MM.JJJJ"),"")</f>
        <v/>
      </c>
      <c r="D510" t="str">
        <f>IFERROR(VLOOKUP(Belegerfassung!A518,Abfrage!$E$2:$F$20,2,FALSE),"")</f>
        <v/>
      </c>
      <c r="E510" t="str">
        <f>IF(A510&lt;&gt;"",Belegerfassung!B518,"")</f>
        <v/>
      </c>
      <c r="F510" t="str">
        <f>IF(Belegerfassung!L518="","",IF(Belegerfassung!L518&lt;&gt;"",IF(Belegerfassung!L518&lt;&gt;"",IF(Belegerfassung!J518&lt;&gt;0,VLOOKUP(Belegerfassung!L518,Abfrage!$A$2:$C$19,2,),VLOOKUP(Belegerfassung!L518,Abfrage!$A$2:$C$19,3,)),"")))</f>
        <v/>
      </c>
      <c r="G510" t="str">
        <f t="shared" si="21"/>
        <v/>
      </c>
      <c r="H510" s="31" t="str">
        <f>IF(A510&lt;&gt;"",-Belegerfassung!J518+Belegerfassung!K518,"")</f>
        <v/>
      </c>
      <c r="I510" s="49" t="str">
        <f>IFERROR(IF(H510&lt;&gt;"",Belegerfassung!L518*100,""),IF(OR(Belegerfassung!L518="Leistung EU - Erlöse",Belegerfassung!L518="Lieferungen EU-Erlöse",Belegerfassung!L518="EUST",Belegerfassung!L518="Bauleistungen 20%")=TRUE,"",MID(Belegerfassung!L518,4,2)))</f>
        <v/>
      </c>
      <c r="J510" s="6" t="str">
        <f>IF(A510&lt;&gt;"",LEFT(Belegerfassung!D518,40),"")</f>
        <v/>
      </c>
      <c r="K510" t="str">
        <f>IF(A510&lt;&gt;"",VLOOKUP(D510,Abfrage!$F$2:$G$21,2,FALSE),"")</f>
        <v/>
      </c>
      <c r="L510" s="6" t="str">
        <f>IF(Belegerfassung!H518&lt;&gt;"",Belegerfassung!H518,"")</f>
        <v/>
      </c>
      <c r="M510" t="str">
        <f>IFERROR(IF(Belegerfassung!E518&lt;&gt;"",VLOOKUP(Belegerfassung!E518,Abfrage!$L$2:$M$15,2,),""),"")</f>
        <v/>
      </c>
      <c r="N510" t="str">
        <f t="shared" si="22"/>
        <v/>
      </c>
      <c r="O510" t="str">
        <f t="shared" si="23"/>
        <v/>
      </c>
      <c r="P510" t="str">
        <f>IF(Belegerfassung!G518&lt;&gt;"",CONCATENATE(Belegerfassung!G518,".pdf"),"")</f>
        <v/>
      </c>
    </row>
    <row r="511" spans="1:16">
      <c r="A511" t="str">
        <f>IF(Belegerfassung!C519&lt;&gt;"",0,"")</f>
        <v/>
      </c>
      <c r="B511" t="str">
        <f>IFERROR(VLOOKUP(Belegerfassung!I519,Konten!A:D,2,FALSE),"")</f>
        <v/>
      </c>
      <c r="C511" t="str">
        <f>IF(A511&lt;&gt;"",TEXT(Belegerfassung!C519,"TT.MM.JJJJ"),"")</f>
        <v/>
      </c>
      <c r="D511" t="str">
        <f>IFERROR(VLOOKUP(Belegerfassung!A519,Abfrage!$E$2:$F$20,2,FALSE),"")</f>
        <v/>
      </c>
      <c r="E511" t="str">
        <f>IF(A511&lt;&gt;"",Belegerfassung!B519,"")</f>
        <v/>
      </c>
      <c r="F511" t="str">
        <f>IF(Belegerfassung!L519="","",IF(Belegerfassung!L519&lt;&gt;"",IF(Belegerfassung!L519&lt;&gt;"",IF(Belegerfassung!J519&lt;&gt;0,VLOOKUP(Belegerfassung!L519,Abfrage!$A$2:$C$19,2,),VLOOKUP(Belegerfassung!L519,Abfrage!$A$2:$C$19,3,)),"")))</f>
        <v/>
      </c>
      <c r="G511" t="str">
        <f t="shared" si="21"/>
        <v/>
      </c>
      <c r="H511" s="31" t="str">
        <f>IF(A511&lt;&gt;"",-Belegerfassung!J519+Belegerfassung!K519,"")</f>
        <v/>
      </c>
      <c r="I511" s="49" t="str">
        <f>IFERROR(IF(H511&lt;&gt;"",Belegerfassung!L519*100,""),IF(OR(Belegerfassung!L519="Leistung EU - Erlöse",Belegerfassung!L519="Lieferungen EU-Erlöse",Belegerfassung!L519="EUST",Belegerfassung!L519="Bauleistungen 20%")=TRUE,"",MID(Belegerfassung!L519,4,2)))</f>
        <v/>
      </c>
      <c r="J511" s="6" t="str">
        <f>IF(A511&lt;&gt;"",LEFT(Belegerfassung!D519,40),"")</f>
        <v/>
      </c>
      <c r="K511" t="str">
        <f>IF(A511&lt;&gt;"",VLOOKUP(D511,Abfrage!$F$2:$G$21,2,FALSE),"")</f>
        <v/>
      </c>
      <c r="L511" s="6" t="str">
        <f>IF(Belegerfassung!H519&lt;&gt;"",Belegerfassung!H519,"")</f>
        <v/>
      </c>
      <c r="M511" t="str">
        <f>IFERROR(IF(Belegerfassung!E519&lt;&gt;"",VLOOKUP(Belegerfassung!E519,Abfrage!$L$2:$M$15,2,),""),"")</f>
        <v/>
      </c>
      <c r="N511" t="str">
        <f t="shared" si="22"/>
        <v/>
      </c>
      <c r="O511" t="str">
        <f t="shared" si="23"/>
        <v/>
      </c>
      <c r="P511" t="str">
        <f>IF(Belegerfassung!G519&lt;&gt;"",CONCATENATE(Belegerfassung!G519,".pdf"),"")</f>
        <v/>
      </c>
    </row>
    <row r="512" spans="1:16">
      <c r="A512" t="str">
        <f>IF(Belegerfassung!C520&lt;&gt;"",0,"")</f>
        <v/>
      </c>
      <c r="B512" t="str">
        <f>IFERROR(VLOOKUP(Belegerfassung!I520,Konten!A:D,2,FALSE),"")</f>
        <v/>
      </c>
      <c r="C512" t="str">
        <f>IF(A512&lt;&gt;"",TEXT(Belegerfassung!C520,"TT.MM.JJJJ"),"")</f>
        <v/>
      </c>
      <c r="D512" t="str">
        <f>IFERROR(VLOOKUP(Belegerfassung!A520,Abfrage!$E$2:$F$20,2,FALSE),"")</f>
        <v/>
      </c>
      <c r="E512" t="str">
        <f>IF(A512&lt;&gt;"",Belegerfassung!B520,"")</f>
        <v/>
      </c>
      <c r="F512" t="str">
        <f>IF(Belegerfassung!L520="","",IF(Belegerfassung!L520&lt;&gt;"",IF(Belegerfassung!L520&lt;&gt;"",IF(Belegerfassung!J520&lt;&gt;0,VLOOKUP(Belegerfassung!L520,Abfrage!$A$2:$C$19,2,),VLOOKUP(Belegerfassung!L520,Abfrage!$A$2:$C$19,3,)),"")))</f>
        <v/>
      </c>
      <c r="G512" t="str">
        <f t="shared" si="21"/>
        <v/>
      </c>
      <c r="H512" s="31" t="str">
        <f>IF(A512&lt;&gt;"",-Belegerfassung!J520+Belegerfassung!K520,"")</f>
        <v/>
      </c>
      <c r="I512" s="49" t="str">
        <f>IFERROR(IF(H512&lt;&gt;"",Belegerfassung!L520*100,""),IF(OR(Belegerfassung!L520="Leistung EU - Erlöse",Belegerfassung!L520="Lieferungen EU-Erlöse",Belegerfassung!L520="EUST",Belegerfassung!L520="Bauleistungen 20%")=TRUE,"",MID(Belegerfassung!L520,4,2)))</f>
        <v/>
      </c>
      <c r="J512" s="6" t="str">
        <f>IF(A512&lt;&gt;"",LEFT(Belegerfassung!D520,40),"")</f>
        <v/>
      </c>
      <c r="K512" t="str">
        <f>IF(A512&lt;&gt;"",VLOOKUP(D512,Abfrage!$F$2:$G$21,2,FALSE),"")</f>
        <v/>
      </c>
      <c r="L512" s="6" t="str">
        <f>IF(Belegerfassung!H520&lt;&gt;"",Belegerfassung!H520,"")</f>
        <v/>
      </c>
      <c r="M512" t="str">
        <f>IFERROR(IF(Belegerfassung!E520&lt;&gt;"",VLOOKUP(Belegerfassung!E520,Abfrage!$L$2:$M$15,2,),""),"")</f>
        <v/>
      </c>
      <c r="N512" t="str">
        <f t="shared" si="22"/>
        <v/>
      </c>
      <c r="O512" t="str">
        <f t="shared" si="23"/>
        <v/>
      </c>
      <c r="P512" t="str">
        <f>IF(Belegerfassung!G520&lt;&gt;"",CONCATENATE(Belegerfassung!G520,".pdf"),"")</f>
        <v/>
      </c>
    </row>
    <row r="513" spans="1:16">
      <c r="A513" t="str">
        <f>IF(Belegerfassung!C521&lt;&gt;"",0,"")</f>
        <v/>
      </c>
      <c r="B513" t="str">
        <f>IFERROR(VLOOKUP(Belegerfassung!I521,Konten!A:D,2,FALSE),"")</f>
        <v/>
      </c>
      <c r="C513" t="str">
        <f>IF(A513&lt;&gt;"",TEXT(Belegerfassung!C521,"TT.MM.JJJJ"),"")</f>
        <v/>
      </c>
      <c r="D513" t="str">
        <f>IFERROR(VLOOKUP(Belegerfassung!A521,Abfrage!$E$2:$F$20,2,FALSE),"")</f>
        <v/>
      </c>
      <c r="E513" t="str">
        <f>IF(A513&lt;&gt;"",Belegerfassung!B521,"")</f>
        <v/>
      </c>
      <c r="F513" t="str">
        <f>IF(Belegerfassung!L521="","",IF(Belegerfassung!L521&lt;&gt;"",IF(Belegerfassung!L521&lt;&gt;"",IF(Belegerfassung!J521&lt;&gt;0,VLOOKUP(Belegerfassung!L521,Abfrage!$A$2:$C$19,2,),VLOOKUP(Belegerfassung!L521,Abfrage!$A$2:$C$19,3,)),"")))</f>
        <v/>
      </c>
      <c r="G513" t="str">
        <f t="shared" si="21"/>
        <v/>
      </c>
      <c r="H513" s="31" t="str">
        <f>IF(A513&lt;&gt;"",-Belegerfassung!J521+Belegerfassung!K521,"")</f>
        <v/>
      </c>
      <c r="I513" s="49" t="str">
        <f>IFERROR(IF(H513&lt;&gt;"",Belegerfassung!L521*100,""),IF(OR(Belegerfassung!L521="Leistung EU - Erlöse",Belegerfassung!L521="Lieferungen EU-Erlöse",Belegerfassung!L521="EUST",Belegerfassung!L521="Bauleistungen 20%")=TRUE,"",MID(Belegerfassung!L521,4,2)))</f>
        <v/>
      </c>
      <c r="J513" s="6" t="str">
        <f>IF(A513&lt;&gt;"",LEFT(Belegerfassung!D521,40),"")</f>
        <v/>
      </c>
      <c r="K513" t="str">
        <f>IF(A513&lt;&gt;"",VLOOKUP(D513,Abfrage!$F$2:$G$21,2,FALSE),"")</f>
        <v/>
      </c>
      <c r="L513" s="6" t="str">
        <f>IF(Belegerfassung!H521&lt;&gt;"",Belegerfassung!H521,"")</f>
        <v/>
      </c>
      <c r="M513" t="str">
        <f>IFERROR(IF(Belegerfassung!E521&lt;&gt;"",VLOOKUP(Belegerfassung!E521,Abfrage!$L$2:$M$15,2,),""),"")</f>
        <v/>
      </c>
      <c r="N513" t="str">
        <f t="shared" si="22"/>
        <v/>
      </c>
      <c r="O513" t="str">
        <f t="shared" si="23"/>
        <v/>
      </c>
      <c r="P513" t="str">
        <f>IF(Belegerfassung!G521&lt;&gt;"",CONCATENATE(Belegerfassung!G521,".pdf"),"")</f>
        <v/>
      </c>
    </row>
    <row r="514" spans="1:16">
      <c r="A514" t="str">
        <f>IF(Belegerfassung!C522&lt;&gt;"",0,"")</f>
        <v/>
      </c>
      <c r="B514" t="str">
        <f>IFERROR(VLOOKUP(Belegerfassung!I522,Konten!A:D,2,FALSE),"")</f>
        <v/>
      </c>
      <c r="C514" t="str">
        <f>IF(A514&lt;&gt;"",TEXT(Belegerfassung!C522,"TT.MM.JJJJ"),"")</f>
        <v/>
      </c>
      <c r="D514" t="str">
        <f>IFERROR(VLOOKUP(Belegerfassung!A522,Abfrage!$E$2:$F$20,2,FALSE),"")</f>
        <v/>
      </c>
      <c r="E514" t="str">
        <f>IF(A514&lt;&gt;"",Belegerfassung!B522,"")</f>
        <v/>
      </c>
      <c r="F514" t="str">
        <f>IF(Belegerfassung!L522="","",IF(Belegerfassung!L522&lt;&gt;"",IF(Belegerfassung!L522&lt;&gt;"",IF(Belegerfassung!J522&lt;&gt;0,VLOOKUP(Belegerfassung!L522,Abfrage!$A$2:$C$19,2,),VLOOKUP(Belegerfassung!L522,Abfrage!$A$2:$C$19,3,)),"")))</f>
        <v/>
      </c>
      <c r="G514" t="str">
        <f t="shared" si="21"/>
        <v/>
      </c>
      <c r="H514" s="31" t="str">
        <f>IF(A514&lt;&gt;"",-Belegerfassung!J522+Belegerfassung!K522,"")</f>
        <v/>
      </c>
      <c r="I514" s="49" t="str">
        <f>IFERROR(IF(H514&lt;&gt;"",Belegerfassung!L522*100,""),IF(OR(Belegerfassung!L522="Leistung EU - Erlöse",Belegerfassung!L522="Lieferungen EU-Erlöse",Belegerfassung!L522="EUST",Belegerfassung!L522="Bauleistungen 20%")=TRUE,"",MID(Belegerfassung!L522,4,2)))</f>
        <v/>
      </c>
      <c r="J514" s="6" t="str">
        <f>IF(A514&lt;&gt;"",LEFT(Belegerfassung!D522,40),"")</f>
        <v/>
      </c>
      <c r="K514" t="str">
        <f>IF(A514&lt;&gt;"",VLOOKUP(D514,Abfrage!$F$2:$G$21,2,FALSE),"")</f>
        <v/>
      </c>
      <c r="L514" s="6" t="str">
        <f>IF(Belegerfassung!H522&lt;&gt;"",Belegerfassung!H522,"")</f>
        <v/>
      </c>
      <c r="M514" t="str">
        <f>IFERROR(IF(Belegerfassung!E522&lt;&gt;"",VLOOKUP(Belegerfassung!E522,Abfrage!$L$2:$M$15,2,),""),"")</f>
        <v/>
      </c>
      <c r="N514" t="str">
        <f t="shared" si="22"/>
        <v/>
      </c>
      <c r="O514" t="str">
        <f t="shared" si="23"/>
        <v/>
      </c>
      <c r="P514" t="str">
        <f>IF(Belegerfassung!G522&lt;&gt;"",CONCATENATE(Belegerfassung!G522,".pdf"),"")</f>
        <v/>
      </c>
    </row>
    <row r="515" spans="1:16">
      <c r="A515" t="str">
        <f>IF(Belegerfassung!C523&lt;&gt;"",0,"")</f>
        <v/>
      </c>
      <c r="B515" t="str">
        <f>IFERROR(VLOOKUP(Belegerfassung!I523,Konten!A:D,2,FALSE),"")</f>
        <v/>
      </c>
      <c r="C515" t="str">
        <f>IF(A515&lt;&gt;"",TEXT(Belegerfassung!C523,"TT.MM.JJJJ"),"")</f>
        <v/>
      </c>
      <c r="D515" t="str">
        <f>IFERROR(VLOOKUP(Belegerfassung!A523,Abfrage!$E$2:$F$20,2,FALSE),"")</f>
        <v/>
      </c>
      <c r="E515" t="str">
        <f>IF(A515&lt;&gt;"",Belegerfassung!B523,"")</f>
        <v/>
      </c>
      <c r="F515" t="str">
        <f>IF(Belegerfassung!L523="","",IF(Belegerfassung!L523&lt;&gt;"",IF(Belegerfassung!L523&lt;&gt;"",IF(Belegerfassung!J523&lt;&gt;0,VLOOKUP(Belegerfassung!L523,Abfrage!$A$2:$C$19,2,),VLOOKUP(Belegerfassung!L523,Abfrage!$A$2:$C$19,3,)),"")))</f>
        <v/>
      </c>
      <c r="G515" t="str">
        <f t="shared" ref="G515:G578" si="24">IF(A515&lt;&gt;"",1,"")</f>
        <v/>
      </c>
      <c r="H515" s="31" t="str">
        <f>IF(A515&lt;&gt;"",-Belegerfassung!J523+Belegerfassung!K523,"")</f>
        <v/>
      </c>
      <c r="I515" s="49" t="str">
        <f>IFERROR(IF(H515&lt;&gt;"",Belegerfassung!L523*100,""),IF(OR(Belegerfassung!L523="Leistung EU - Erlöse",Belegerfassung!L523="Lieferungen EU-Erlöse",Belegerfassung!L523="EUST",Belegerfassung!L523="Bauleistungen 20%")=TRUE,"",MID(Belegerfassung!L523,4,2)))</f>
        <v/>
      </c>
      <c r="J515" s="6" t="str">
        <f>IF(A515&lt;&gt;"",LEFT(Belegerfassung!D523,40),"")</f>
        <v/>
      </c>
      <c r="K515" t="str">
        <f>IF(A515&lt;&gt;"",VLOOKUP(D515,Abfrage!$F$2:$G$21,2,FALSE),"")</f>
        <v/>
      </c>
      <c r="L515" s="6" t="str">
        <f>IF(Belegerfassung!H523&lt;&gt;"",Belegerfassung!H523,"")</f>
        <v/>
      </c>
      <c r="M515" t="str">
        <f>IFERROR(IF(Belegerfassung!E523&lt;&gt;"",VLOOKUP(Belegerfassung!E523,Abfrage!$L$2:$M$15,2,),""),"")</f>
        <v/>
      </c>
      <c r="N515" t="str">
        <f t="shared" ref="N515:N578" si="25">IF(A515&lt;&gt;"","E","")</f>
        <v/>
      </c>
      <c r="O515" t="str">
        <f t="shared" ref="O515:O578" si="26">IF(A515&lt;&gt;"","A","")</f>
        <v/>
      </c>
      <c r="P515" t="str">
        <f>IF(Belegerfassung!G523&lt;&gt;"",CONCATENATE(Belegerfassung!G523,".pdf"),"")</f>
        <v/>
      </c>
    </row>
    <row r="516" spans="1:16">
      <c r="A516" t="str">
        <f>IF(Belegerfassung!C524&lt;&gt;"",0,"")</f>
        <v/>
      </c>
      <c r="B516" t="str">
        <f>IFERROR(VLOOKUP(Belegerfassung!I524,Konten!A:D,2,FALSE),"")</f>
        <v/>
      </c>
      <c r="C516" t="str">
        <f>IF(A516&lt;&gt;"",TEXT(Belegerfassung!C524,"TT.MM.JJJJ"),"")</f>
        <v/>
      </c>
      <c r="D516" t="str">
        <f>IFERROR(VLOOKUP(Belegerfassung!A524,Abfrage!$E$2:$F$20,2,FALSE),"")</f>
        <v/>
      </c>
      <c r="E516" t="str">
        <f>IF(A516&lt;&gt;"",Belegerfassung!B524,"")</f>
        <v/>
      </c>
      <c r="F516" t="str">
        <f>IF(Belegerfassung!L524="","",IF(Belegerfassung!L524&lt;&gt;"",IF(Belegerfassung!L524&lt;&gt;"",IF(Belegerfassung!J524&lt;&gt;0,VLOOKUP(Belegerfassung!L524,Abfrage!$A$2:$C$19,2,),VLOOKUP(Belegerfassung!L524,Abfrage!$A$2:$C$19,3,)),"")))</f>
        <v/>
      </c>
      <c r="G516" t="str">
        <f t="shared" si="24"/>
        <v/>
      </c>
      <c r="H516" s="31" t="str">
        <f>IF(A516&lt;&gt;"",-Belegerfassung!J524+Belegerfassung!K524,"")</f>
        <v/>
      </c>
      <c r="I516" s="49" t="str">
        <f>IFERROR(IF(H516&lt;&gt;"",Belegerfassung!L524*100,""),IF(OR(Belegerfassung!L524="Leistung EU - Erlöse",Belegerfassung!L524="Lieferungen EU-Erlöse",Belegerfassung!L524="EUST",Belegerfassung!L524="Bauleistungen 20%")=TRUE,"",MID(Belegerfassung!L524,4,2)))</f>
        <v/>
      </c>
      <c r="J516" s="6" t="str">
        <f>IF(A516&lt;&gt;"",LEFT(Belegerfassung!D524,40),"")</f>
        <v/>
      </c>
      <c r="K516" t="str">
        <f>IF(A516&lt;&gt;"",VLOOKUP(D516,Abfrage!$F$2:$G$21,2,FALSE),"")</f>
        <v/>
      </c>
      <c r="L516" s="6" t="str">
        <f>IF(Belegerfassung!H524&lt;&gt;"",Belegerfassung!H524,"")</f>
        <v/>
      </c>
      <c r="M516" t="str">
        <f>IFERROR(IF(Belegerfassung!E524&lt;&gt;"",VLOOKUP(Belegerfassung!E524,Abfrage!$L$2:$M$15,2,),""),"")</f>
        <v/>
      </c>
      <c r="N516" t="str">
        <f t="shared" si="25"/>
        <v/>
      </c>
      <c r="O516" t="str">
        <f t="shared" si="26"/>
        <v/>
      </c>
      <c r="P516" t="str">
        <f>IF(Belegerfassung!G524&lt;&gt;"",CONCATENATE(Belegerfassung!G524,".pdf"),"")</f>
        <v/>
      </c>
    </row>
    <row r="517" spans="1:16">
      <c r="A517" t="str">
        <f>IF(Belegerfassung!C525&lt;&gt;"",0,"")</f>
        <v/>
      </c>
      <c r="B517" t="str">
        <f>IFERROR(VLOOKUP(Belegerfassung!I525,Konten!A:D,2,FALSE),"")</f>
        <v/>
      </c>
      <c r="C517" t="str">
        <f>IF(A517&lt;&gt;"",TEXT(Belegerfassung!C525,"TT.MM.JJJJ"),"")</f>
        <v/>
      </c>
      <c r="D517" t="str">
        <f>IFERROR(VLOOKUP(Belegerfassung!A525,Abfrage!$E$2:$F$20,2,FALSE),"")</f>
        <v/>
      </c>
      <c r="E517" t="str">
        <f>IF(A517&lt;&gt;"",Belegerfassung!B525,"")</f>
        <v/>
      </c>
      <c r="F517" t="str">
        <f>IF(Belegerfassung!L525="","",IF(Belegerfassung!L525&lt;&gt;"",IF(Belegerfassung!L525&lt;&gt;"",IF(Belegerfassung!J525&lt;&gt;0,VLOOKUP(Belegerfassung!L525,Abfrage!$A$2:$C$19,2,),VLOOKUP(Belegerfassung!L525,Abfrage!$A$2:$C$19,3,)),"")))</f>
        <v/>
      </c>
      <c r="G517" t="str">
        <f t="shared" si="24"/>
        <v/>
      </c>
      <c r="H517" s="31" t="str">
        <f>IF(A517&lt;&gt;"",-Belegerfassung!J525+Belegerfassung!K525,"")</f>
        <v/>
      </c>
      <c r="I517" s="49" t="str">
        <f>IFERROR(IF(H517&lt;&gt;"",Belegerfassung!L525*100,""),IF(OR(Belegerfassung!L525="Leistung EU - Erlöse",Belegerfassung!L525="Lieferungen EU-Erlöse",Belegerfassung!L525="EUST",Belegerfassung!L525="Bauleistungen 20%")=TRUE,"",MID(Belegerfassung!L525,4,2)))</f>
        <v/>
      </c>
      <c r="J517" s="6" t="str">
        <f>IF(A517&lt;&gt;"",LEFT(Belegerfassung!D525,40),"")</f>
        <v/>
      </c>
      <c r="K517" t="str">
        <f>IF(A517&lt;&gt;"",VLOOKUP(D517,Abfrage!$F$2:$G$21,2,FALSE),"")</f>
        <v/>
      </c>
      <c r="L517" s="6" t="str">
        <f>IF(Belegerfassung!H525&lt;&gt;"",Belegerfassung!H525,"")</f>
        <v/>
      </c>
      <c r="M517" t="str">
        <f>IFERROR(IF(Belegerfassung!E525&lt;&gt;"",VLOOKUP(Belegerfassung!E525,Abfrage!$L$2:$M$15,2,),""),"")</f>
        <v/>
      </c>
      <c r="N517" t="str">
        <f t="shared" si="25"/>
        <v/>
      </c>
      <c r="O517" t="str">
        <f t="shared" si="26"/>
        <v/>
      </c>
      <c r="P517" t="str">
        <f>IF(Belegerfassung!G525&lt;&gt;"",CONCATENATE(Belegerfassung!G525,".pdf"),"")</f>
        <v/>
      </c>
    </row>
    <row r="518" spans="1:16">
      <c r="A518" t="str">
        <f>IF(Belegerfassung!C526&lt;&gt;"",0,"")</f>
        <v/>
      </c>
      <c r="B518" t="str">
        <f>IFERROR(VLOOKUP(Belegerfassung!I526,Konten!A:D,2,FALSE),"")</f>
        <v/>
      </c>
      <c r="C518" t="str">
        <f>IF(A518&lt;&gt;"",TEXT(Belegerfassung!C526,"TT.MM.JJJJ"),"")</f>
        <v/>
      </c>
      <c r="D518" t="str">
        <f>IFERROR(VLOOKUP(Belegerfassung!A526,Abfrage!$E$2:$F$20,2,FALSE),"")</f>
        <v/>
      </c>
      <c r="E518" t="str">
        <f>IF(A518&lt;&gt;"",Belegerfassung!B526,"")</f>
        <v/>
      </c>
      <c r="F518" t="str">
        <f>IF(Belegerfassung!L526="","",IF(Belegerfassung!L526&lt;&gt;"",IF(Belegerfassung!L526&lt;&gt;"",IF(Belegerfassung!J526&lt;&gt;0,VLOOKUP(Belegerfassung!L526,Abfrage!$A$2:$C$19,2,),VLOOKUP(Belegerfassung!L526,Abfrage!$A$2:$C$19,3,)),"")))</f>
        <v/>
      </c>
      <c r="G518" t="str">
        <f t="shared" si="24"/>
        <v/>
      </c>
      <c r="H518" s="31" t="str">
        <f>IF(A518&lt;&gt;"",-Belegerfassung!J526+Belegerfassung!K526,"")</f>
        <v/>
      </c>
      <c r="I518" s="49" t="str">
        <f>IFERROR(IF(H518&lt;&gt;"",Belegerfassung!L526*100,""),IF(OR(Belegerfassung!L526="Leistung EU - Erlöse",Belegerfassung!L526="Lieferungen EU-Erlöse",Belegerfassung!L526="EUST",Belegerfassung!L526="Bauleistungen 20%")=TRUE,"",MID(Belegerfassung!L526,4,2)))</f>
        <v/>
      </c>
      <c r="J518" s="6" t="str">
        <f>IF(A518&lt;&gt;"",LEFT(Belegerfassung!D526,40),"")</f>
        <v/>
      </c>
      <c r="K518" t="str">
        <f>IF(A518&lt;&gt;"",VLOOKUP(D518,Abfrage!$F$2:$G$21,2,FALSE),"")</f>
        <v/>
      </c>
      <c r="L518" s="6" t="str">
        <f>IF(Belegerfassung!H526&lt;&gt;"",Belegerfassung!H526,"")</f>
        <v/>
      </c>
      <c r="M518" t="str">
        <f>IFERROR(IF(Belegerfassung!E526&lt;&gt;"",VLOOKUP(Belegerfassung!E526,Abfrage!$L$2:$M$15,2,),""),"")</f>
        <v/>
      </c>
      <c r="N518" t="str">
        <f t="shared" si="25"/>
        <v/>
      </c>
      <c r="O518" t="str">
        <f t="shared" si="26"/>
        <v/>
      </c>
      <c r="P518" t="str">
        <f>IF(Belegerfassung!G526&lt;&gt;"",CONCATENATE(Belegerfassung!G526,".pdf"),"")</f>
        <v/>
      </c>
    </row>
    <row r="519" spans="1:16">
      <c r="A519" t="str">
        <f>IF(Belegerfassung!C527&lt;&gt;"",0,"")</f>
        <v/>
      </c>
      <c r="B519" t="str">
        <f>IFERROR(VLOOKUP(Belegerfassung!I527,Konten!A:D,2,FALSE),"")</f>
        <v/>
      </c>
      <c r="C519" t="str">
        <f>IF(A519&lt;&gt;"",TEXT(Belegerfassung!C527,"TT.MM.JJJJ"),"")</f>
        <v/>
      </c>
      <c r="D519" t="str">
        <f>IFERROR(VLOOKUP(Belegerfassung!A527,Abfrage!$E$2:$F$20,2,FALSE),"")</f>
        <v/>
      </c>
      <c r="E519" t="str">
        <f>IF(A519&lt;&gt;"",Belegerfassung!B527,"")</f>
        <v/>
      </c>
      <c r="F519" t="str">
        <f>IF(Belegerfassung!L527="","",IF(Belegerfassung!L527&lt;&gt;"",IF(Belegerfassung!L527&lt;&gt;"",IF(Belegerfassung!J527&lt;&gt;0,VLOOKUP(Belegerfassung!L527,Abfrage!$A$2:$C$19,2,),VLOOKUP(Belegerfassung!L527,Abfrage!$A$2:$C$19,3,)),"")))</f>
        <v/>
      </c>
      <c r="G519" t="str">
        <f t="shared" si="24"/>
        <v/>
      </c>
      <c r="H519" s="31" t="str">
        <f>IF(A519&lt;&gt;"",-Belegerfassung!J527+Belegerfassung!K527,"")</f>
        <v/>
      </c>
      <c r="I519" s="49" t="str">
        <f>IFERROR(IF(H519&lt;&gt;"",Belegerfassung!L527*100,""),IF(OR(Belegerfassung!L527="Leistung EU - Erlöse",Belegerfassung!L527="Lieferungen EU-Erlöse",Belegerfassung!L527="EUST",Belegerfassung!L527="Bauleistungen 20%")=TRUE,"",MID(Belegerfassung!L527,4,2)))</f>
        <v/>
      </c>
      <c r="J519" s="6" t="str">
        <f>IF(A519&lt;&gt;"",LEFT(Belegerfassung!D527,40),"")</f>
        <v/>
      </c>
      <c r="K519" t="str">
        <f>IF(A519&lt;&gt;"",VLOOKUP(D519,Abfrage!$F$2:$G$21,2,FALSE),"")</f>
        <v/>
      </c>
      <c r="L519" s="6" t="str">
        <f>IF(Belegerfassung!H527&lt;&gt;"",Belegerfassung!H527,"")</f>
        <v/>
      </c>
      <c r="M519" t="str">
        <f>IFERROR(IF(Belegerfassung!E527&lt;&gt;"",VLOOKUP(Belegerfassung!E527,Abfrage!$L$2:$M$15,2,),""),"")</f>
        <v/>
      </c>
      <c r="N519" t="str">
        <f t="shared" si="25"/>
        <v/>
      </c>
      <c r="O519" t="str">
        <f t="shared" si="26"/>
        <v/>
      </c>
      <c r="P519" t="str">
        <f>IF(Belegerfassung!G527&lt;&gt;"",CONCATENATE(Belegerfassung!G527,".pdf"),"")</f>
        <v/>
      </c>
    </row>
    <row r="520" spans="1:16">
      <c r="A520" t="str">
        <f>IF(Belegerfassung!C528&lt;&gt;"",0,"")</f>
        <v/>
      </c>
      <c r="B520" t="str">
        <f>IFERROR(VLOOKUP(Belegerfassung!I528,Konten!A:D,2,FALSE),"")</f>
        <v/>
      </c>
      <c r="C520" t="str">
        <f>IF(A520&lt;&gt;"",TEXT(Belegerfassung!C528,"TT.MM.JJJJ"),"")</f>
        <v/>
      </c>
      <c r="D520" t="str">
        <f>IFERROR(VLOOKUP(Belegerfassung!A528,Abfrage!$E$2:$F$20,2,FALSE),"")</f>
        <v/>
      </c>
      <c r="E520" t="str">
        <f>IF(A520&lt;&gt;"",Belegerfassung!B528,"")</f>
        <v/>
      </c>
      <c r="F520" t="str">
        <f>IF(Belegerfassung!L528="","",IF(Belegerfassung!L528&lt;&gt;"",IF(Belegerfassung!L528&lt;&gt;"",IF(Belegerfassung!J528&lt;&gt;0,VLOOKUP(Belegerfassung!L528,Abfrage!$A$2:$C$19,2,),VLOOKUP(Belegerfassung!L528,Abfrage!$A$2:$C$19,3,)),"")))</f>
        <v/>
      </c>
      <c r="G520" t="str">
        <f t="shared" si="24"/>
        <v/>
      </c>
      <c r="H520" s="31" t="str">
        <f>IF(A520&lt;&gt;"",-Belegerfassung!J528+Belegerfassung!K528,"")</f>
        <v/>
      </c>
      <c r="I520" s="49" t="str">
        <f>IFERROR(IF(H520&lt;&gt;"",Belegerfassung!L528*100,""),IF(OR(Belegerfassung!L528="Leistung EU - Erlöse",Belegerfassung!L528="Lieferungen EU-Erlöse",Belegerfassung!L528="EUST",Belegerfassung!L528="Bauleistungen 20%")=TRUE,"",MID(Belegerfassung!L528,4,2)))</f>
        <v/>
      </c>
      <c r="J520" s="6" t="str">
        <f>IF(A520&lt;&gt;"",LEFT(Belegerfassung!D528,40),"")</f>
        <v/>
      </c>
      <c r="K520" t="str">
        <f>IF(A520&lt;&gt;"",VLOOKUP(D520,Abfrage!$F$2:$G$21,2,FALSE),"")</f>
        <v/>
      </c>
      <c r="L520" s="6" t="str">
        <f>IF(Belegerfassung!H528&lt;&gt;"",Belegerfassung!H528,"")</f>
        <v/>
      </c>
      <c r="M520" t="str">
        <f>IFERROR(IF(Belegerfassung!E528&lt;&gt;"",VLOOKUP(Belegerfassung!E528,Abfrage!$L$2:$M$15,2,),""),"")</f>
        <v/>
      </c>
      <c r="N520" t="str">
        <f t="shared" si="25"/>
        <v/>
      </c>
      <c r="O520" t="str">
        <f t="shared" si="26"/>
        <v/>
      </c>
      <c r="P520" t="str">
        <f>IF(Belegerfassung!G528&lt;&gt;"",CONCATENATE(Belegerfassung!G528,".pdf"),"")</f>
        <v/>
      </c>
    </row>
    <row r="521" spans="1:16">
      <c r="A521" t="str">
        <f>IF(Belegerfassung!C529&lt;&gt;"",0,"")</f>
        <v/>
      </c>
      <c r="B521" t="str">
        <f>IFERROR(VLOOKUP(Belegerfassung!I529,Konten!A:D,2,FALSE),"")</f>
        <v/>
      </c>
      <c r="C521" t="str">
        <f>IF(A521&lt;&gt;"",TEXT(Belegerfassung!C529,"TT.MM.JJJJ"),"")</f>
        <v/>
      </c>
      <c r="D521" t="str">
        <f>IFERROR(VLOOKUP(Belegerfassung!A529,Abfrage!$E$2:$F$20,2,FALSE),"")</f>
        <v/>
      </c>
      <c r="E521" t="str">
        <f>IF(A521&lt;&gt;"",Belegerfassung!B529,"")</f>
        <v/>
      </c>
      <c r="F521" t="str">
        <f>IF(Belegerfassung!L529="","",IF(Belegerfassung!L529&lt;&gt;"",IF(Belegerfassung!L529&lt;&gt;"",IF(Belegerfassung!J529&lt;&gt;0,VLOOKUP(Belegerfassung!L529,Abfrage!$A$2:$C$19,2,),VLOOKUP(Belegerfassung!L529,Abfrage!$A$2:$C$19,3,)),"")))</f>
        <v/>
      </c>
      <c r="G521" t="str">
        <f t="shared" si="24"/>
        <v/>
      </c>
      <c r="H521" s="31" t="str">
        <f>IF(A521&lt;&gt;"",-Belegerfassung!J529+Belegerfassung!K529,"")</f>
        <v/>
      </c>
      <c r="I521" s="49" t="str">
        <f>IFERROR(IF(H521&lt;&gt;"",Belegerfassung!L529*100,""),IF(OR(Belegerfassung!L529="Leistung EU - Erlöse",Belegerfassung!L529="Lieferungen EU-Erlöse",Belegerfassung!L529="EUST",Belegerfassung!L529="Bauleistungen 20%")=TRUE,"",MID(Belegerfassung!L529,4,2)))</f>
        <v/>
      </c>
      <c r="J521" s="6" t="str">
        <f>IF(A521&lt;&gt;"",LEFT(Belegerfassung!D529,40),"")</f>
        <v/>
      </c>
      <c r="K521" t="str">
        <f>IF(A521&lt;&gt;"",VLOOKUP(D521,Abfrage!$F$2:$G$21,2,FALSE),"")</f>
        <v/>
      </c>
      <c r="L521" s="6" t="str">
        <f>IF(Belegerfassung!H529&lt;&gt;"",Belegerfassung!H529,"")</f>
        <v/>
      </c>
      <c r="M521" t="str">
        <f>IFERROR(IF(Belegerfassung!E529&lt;&gt;"",VLOOKUP(Belegerfassung!E529,Abfrage!$L$2:$M$15,2,),""),"")</f>
        <v/>
      </c>
      <c r="N521" t="str">
        <f t="shared" si="25"/>
        <v/>
      </c>
      <c r="O521" t="str">
        <f t="shared" si="26"/>
        <v/>
      </c>
      <c r="P521" t="str">
        <f>IF(Belegerfassung!G529&lt;&gt;"",CONCATENATE(Belegerfassung!G529,".pdf"),"")</f>
        <v/>
      </c>
    </row>
    <row r="522" spans="1:16">
      <c r="A522" t="str">
        <f>IF(Belegerfassung!C530&lt;&gt;"",0,"")</f>
        <v/>
      </c>
      <c r="B522" t="str">
        <f>IFERROR(VLOOKUP(Belegerfassung!I530,Konten!A:D,2,FALSE),"")</f>
        <v/>
      </c>
      <c r="C522" t="str">
        <f>IF(A522&lt;&gt;"",TEXT(Belegerfassung!C530,"TT.MM.JJJJ"),"")</f>
        <v/>
      </c>
      <c r="D522" t="str">
        <f>IFERROR(VLOOKUP(Belegerfassung!A530,Abfrage!$E$2:$F$20,2,FALSE),"")</f>
        <v/>
      </c>
      <c r="E522" t="str">
        <f>IF(A522&lt;&gt;"",Belegerfassung!B530,"")</f>
        <v/>
      </c>
      <c r="F522" t="str">
        <f>IF(Belegerfassung!L530="","",IF(Belegerfassung!L530&lt;&gt;"",IF(Belegerfassung!L530&lt;&gt;"",IF(Belegerfassung!J530&lt;&gt;0,VLOOKUP(Belegerfassung!L530,Abfrage!$A$2:$C$19,2,),VLOOKUP(Belegerfassung!L530,Abfrage!$A$2:$C$19,3,)),"")))</f>
        <v/>
      </c>
      <c r="G522" t="str">
        <f t="shared" si="24"/>
        <v/>
      </c>
      <c r="H522" s="31" t="str">
        <f>IF(A522&lt;&gt;"",-Belegerfassung!J530+Belegerfassung!K530,"")</f>
        <v/>
      </c>
      <c r="I522" s="49" t="str">
        <f>IFERROR(IF(H522&lt;&gt;"",Belegerfassung!L530*100,""),IF(OR(Belegerfassung!L530="Leistung EU - Erlöse",Belegerfassung!L530="Lieferungen EU-Erlöse",Belegerfassung!L530="EUST",Belegerfassung!L530="Bauleistungen 20%")=TRUE,"",MID(Belegerfassung!L530,4,2)))</f>
        <v/>
      </c>
      <c r="J522" s="6" t="str">
        <f>IF(A522&lt;&gt;"",LEFT(Belegerfassung!D530,40),"")</f>
        <v/>
      </c>
      <c r="K522" t="str">
        <f>IF(A522&lt;&gt;"",VLOOKUP(D522,Abfrage!$F$2:$G$21,2,FALSE),"")</f>
        <v/>
      </c>
      <c r="L522" s="6" t="str">
        <f>IF(Belegerfassung!H530&lt;&gt;"",Belegerfassung!H530,"")</f>
        <v/>
      </c>
      <c r="M522" t="str">
        <f>IFERROR(IF(Belegerfassung!E530&lt;&gt;"",VLOOKUP(Belegerfassung!E530,Abfrage!$L$2:$M$15,2,),""),"")</f>
        <v/>
      </c>
      <c r="N522" t="str">
        <f t="shared" si="25"/>
        <v/>
      </c>
      <c r="O522" t="str">
        <f t="shared" si="26"/>
        <v/>
      </c>
      <c r="P522" t="str">
        <f>IF(Belegerfassung!G530&lt;&gt;"",CONCATENATE(Belegerfassung!G530,".pdf"),"")</f>
        <v/>
      </c>
    </row>
    <row r="523" spans="1:16">
      <c r="A523" t="str">
        <f>IF(Belegerfassung!C531&lt;&gt;"",0,"")</f>
        <v/>
      </c>
      <c r="B523" t="str">
        <f>IFERROR(VLOOKUP(Belegerfassung!I531,Konten!A:D,2,FALSE),"")</f>
        <v/>
      </c>
      <c r="C523" t="str">
        <f>IF(A523&lt;&gt;"",TEXT(Belegerfassung!C531,"TT.MM.JJJJ"),"")</f>
        <v/>
      </c>
      <c r="D523" t="str">
        <f>IFERROR(VLOOKUP(Belegerfassung!A531,Abfrage!$E$2:$F$20,2,FALSE),"")</f>
        <v/>
      </c>
      <c r="E523" t="str">
        <f>IF(A523&lt;&gt;"",Belegerfassung!B531,"")</f>
        <v/>
      </c>
      <c r="F523" t="str">
        <f>IF(Belegerfassung!L531="","",IF(Belegerfassung!L531&lt;&gt;"",IF(Belegerfassung!L531&lt;&gt;"",IF(Belegerfassung!J531&lt;&gt;0,VLOOKUP(Belegerfassung!L531,Abfrage!$A$2:$C$19,2,),VLOOKUP(Belegerfassung!L531,Abfrage!$A$2:$C$19,3,)),"")))</f>
        <v/>
      </c>
      <c r="G523" t="str">
        <f t="shared" si="24"/>
        <v/>
      </c>
      <c r="H523" s="31" t="str">
        <f>IF(A523&lt;&gt;"",-Belegerfassung!J531+Belegerfassung!K531,"")</f>
        <v/>
      </c>
      <c r="I523" s="49" t="str">
        <f>IFERROR(IF(H523&lt;&gt;"",Belegerfassung!L531*100,""),IF(OR(Belegerfassung!L531="Leistung EU - Erlöse",Belegerfassung!L531="Lieferungen EU-Erlöse",Belegerfassung!L531="EUST",Belegerfassung!L531="Bauleistungen 20%")=TRUE,"",MID(Belegerfassung!L531,4,2)))</f>
        <v/>
      </c>
      <c r="J523" s="6" t="str">
        <f>IF(A523&lt;&gt;"",LEFT(Belegerfassung!D531,40),"")</f>
        <v/>
      </c>
      <c r="K523" t="str">
        <f>IF(A523&lt;&gt;"",VLOOKUP(D523,Abfrage!$F$2:$G$21,2,FALSE),"")</f>
        <v/>
      </c>
      <c r="L523" s="6" t="str">
        <f>IF(Belegerfassung!H531&lt;&gt;"",Belegerfassung!H531,"")</f>
        <v/>
      </c>
      <c r="M523" t="str">
        <f>IFERROR(IF(Belegerfassung!E531&lt;&gt;"",VLOOKUP(Belegerfassung!E531,Abfrage!$L$2:$M$15,2,),""),"")</f>
        <v/>
      </c>
      <c r="N523" t="str">
        <f t="shared" si="25"/>
        <v/>
      </c>
      <c r="O523" t="str">
        <f t="shared" si="26"/>
        <v/>
      </c>
      <c r="P523" t="str">
        <f>IF(Belegerfassung!G531&lt;&gt;"",CONCATENATE(Belegerfassung!G531,".pdf"),"")</f>
        <v/>
      </c>
    </row>
    <row r="524" spans="1:16">
      <c r="A524" t="str">
        <f>IF(Belegerfassung!C532&lt;&gt;"",0,"")</f>
        <v/>
      </c>
      <c r="B524" t="str">
        <f>IFERROR(VLOOKUP(Belegerfassung!I532,Konten!A:D,2,FALSE),"")</f>
        <v/>
      </c>
      <c r="C524" t="str">
        <f>IF(A524&lt;&gt;"",TEXT(Belegerfassung!C532,"TT.MM.JJJJ"),"")</f>
        <v/>
      </c>
      <c r="D524" t="str">
        <f>IFERROR(VLOOKUP(Belegerfassung!A532,Abfrage!$E$2:$F$20,2,FALSE),"")</f>
        <v/>
      </c>
      <c r="E524" t="str">
        <f>IF(A524&lt;&gt;"",Belegerfassung!B532,"")</f>
        <v/>
      </c>
      <c r="F524" t="str">
        <f>IF(Belegerfassung!L532="","",IF(Belegerfassung!L532&lt;&gt;"",IF(Belegerfassung!L532&lt;&gt;"",IF(Belegerfassung!J532&lt;&gt;0,VLOOKUP(Belegerfassung!L532,Abfrage!$A$2:$C$19,2,),VLOOKUP(Belegerfassung!L532,Abfrage!$A$2:$C$19,3,)),"")))</f>
        <v/>
      </c>
      <c r="G524" t="str">
        <f t="shared" si="24"/>
        <v/>
      </c>
      <c r="H524" s="31" t="str">
        <f>IF(A524&lt;&gt;"",-Belegerfassung!J532+Belegerfassung!K532,"")</f>
        <v/>
      </c>
      <c r="I524" s="49" t="str">
        <f>IFERROR(IF(H524&lt;&gt;"",Belegerfassung!L532*100,""),IF(OR(Belegerfassung!L532="Leistung EU - Erlöse",Belegerfassung!L532="Lieferungen EU-Erlöse",Belegerfassung!L532="EUST",Belegerfassung!L532="Bauleistungen 20%")=TRUE,"",MID(Belegerfassung!L532,4,2)))</f>
        <v/>
      </c>
      <c r="J524" s="6" t="str">
        <f>IF(A524&lt;&gt;"",LEFT(Belegerfassung!D532,40),"")</f>
        <v/>
      </c>
      <c r="K524" t="str">
        <f>IF(A524&lt;&gt;"",VLOOKUP(D524,Abfrage!$F$2:$G$21,2,FALSE),"")</f>
        <v/>
      </c>
      <c r="L524" s="6" t="str">
        <f>IF(Belegerfassung!H532&lt;&gt;"",Belegerfassung!H532,"")</f>
        <v/>
      </c>
      <c r="M524" t="str">
        <f>IFERROR(IF(Belegerfassung!E532&lt;&gt;"",VLOOKUP(Belegerfassung!E532,Abfrage!$L$2:$M$15,2,),""),"")</f>
        <v/>
      </c>
      <c r="N524" t="str">
        <f t="shared" si="25"/>
        <v/>
      </c>
      <c r="O524" t="str">
        <f t="shared" si="26"/>
        <v/>
      </c>
      <c r="P524" t="str">
        <f>IF(Belegerfassung!G532&lt;&gt;"",CONCATENATE(Belegerfassung!G532,".pdf"),"")</f>
        <v/>
      </c>
    </row>
    <row r="525" spans="1:16">
      <c r="A525" t="str">
        <f>IF(Belegerfassung!C533&lt;&gt;"",0,"")</f>
        <v/>
      </c>
      <c r="B525" t="str">
        <f>IFERROR(VLOOKUP(Belegerfassung!I533,Konten!A:D,2,FALSE),"")</f>
        <v/>
      </c>
      <c r="C525" t="str">
        <f>IF(A525&lt;&gt;"",TEXT(Belegerfassung!C533,"TT.MM.JJJJ"),"")</f>
        <v/>
      </c>
      <c r="D525" t="str">
        <f>IFERROR(VLOOKUP(Belegerfassung!A533,Abfrage!$E$2:$F$20,2,FALSE),"")</f>
        <v/>
      </c>
      <c r="E525" t="str">
        <f>IF(A525&lt;&gt;"",Belegerfassung!B533,"")</f>
        <v/>
      </c>
      <c r="F525" t="str">
        <f>IF(Belegerfassung!L533="","",IF(Belegerfassung!L533&lt;&gt;"",IF(Belegerfassung!L533&lt;&gt;"",IF(Belegerfassung!J533&lt;&gt;0,VLOOKUP(Belegerfassung!L533,Abfrage!$A$2:$C$19,2,),VLOOKUP(Belegerfassung!L533,Abfrage!$A$2:$C$19,3,)),"")))</f>
        <v/>
      </c>
      <c r="G525" t="str">
        <f t="shared" si="24"/>
        <v/>
      </c>
      <c r="H525" s="31" t="str">
        <f>IF(A525&lt;&gt;"",-Belegerfassung!J533+Belegerfassung!K533,"")</f>
        <v/>
      </c>
      <c r="I525" s="49" t="str">
        <f>IFERROR(IF(H525&lt;&gt;"",Belegerfassung!L533*100,""),IF(OR(Belegerfassung!L533="Leistung EU - Erlöse",Belegerfassung!L533="Lieferungen EU-Erlöse",Belegerfassung!L533="EUST",Belegerfassung!L533="Bauleistungen 20%")=TRUE,"",MID(Belegerfassung!L533,4,2)))</f>
        <v/>
      </c>
      <c r="J525" s="6" t="str">
        <f>IF(A525&lt;&gt;"",LEFT(Belegerfassung!D533,40),"")</f>
        <v/>
      </c>
      <c r="K525" t="str">
        <f>IF(A525&lt;&gt;"",VLOOKUP(D525,Abfrage!$F$2:$G$21,2,FALSE),"")</f>
        <v/>
      </c>
      <c r="L525" s="6" t="str">
        <f>IF(Belegerfassung!H533&lt;&gt;"",Belegerfassung!H533,"")</f>
        <v/>
      </c>
      <c r="M525" t="str">
        <f>IFERROR(IF(Belegerfassung!E533&lt;&gt;"",VLOOKUP(Belegerfassung!E533,Abfrage!$L$2:$M$15,2,),""),"")</f>
        <v/>
      </c>
      <c r="N525" t="str">
        <f t="shared" si="25"/>
        <v/>
      </c>
      <c r="O525" t="str">
        <f t="shared" si="26"/>
        <v/>
      </c>
      <c r="P525" t="str">
        <f>IF(Belegerfassung!G533&lt;&gt;"",CONCATENATE(Belegerfassung!G533,".pdf"),"")</f>
        <v/>
      </c>
    </row>
    <row r="526" spans="1:16">
      <c r="A526" t="str">
        <f>IF(Belegerfassung!C534&lt;&gt;"",0,"")</f>
        <v/>
      </c>
      <c r="B526" t="str">
        <f>IFERROR(VLOOKUP(Belegerfassung!I534,Konten!A:D,2,FALSE),"")</f>
        <v/>
      </c>
      <c r="C526" t="str">
        <f>IF(A526&lt;&gt;"",TEXT(Belegerfassung!C534,"TT.MM.JJJJ"),"")</f>
        <v/>
      </c>
      <c r="D526" t="str">
        <f>IFERROR(VLOOKUP(Belegerfassung!A534,Abfrage!$E$2:$F$20,2,FALSE),"")</f>
        <v/>
      </c>
      <c r="E526" t="str">
        <f>IF(A526&lt;&gt;"",Belegerfassung!B534,"")</f>
        <v/>
      </c>
      <c r="F526" t="str">
        <f>IF(Belegerfassung!L534="","",IF(Belegerfassung!L534&lt;&gt;"",IF(Belegerfassung!L534&lt;&gt;"",IF(Belegerfassung!J534&lt;&gt;0,VLOOKUP(Belegerfassung!L534,Abfrage!$A$2:$C$19,2,),VLOOKUP(Belegerfassung!L534,Abfrage!$A$2:$C$19,3,)),"")))</f>
        <v/>
      </c>
      <c r="G526" t="str">
        <f t="shared" si="24"/>
        <v/>
      </c>
      <c r="H526" s="31" t="str">
        <f>IF(A526&lt;&gt;"",-Belegerfassung!J534+Belegerfassung!K534,"")</f>
        <v/>
      </c>
      <c r="I526" s="49" t="str">
        <f>IFERROR(IF(H526&lt;&gt;"",Belegerfassung!L534*100,""),IF(OR(Belegerfassung!L534="Leistung EU - Erlöse",Belegerfassung!L534="Lieferungen EU-Erlöse",Belegerfassung!L534="EUST",Belegerfassung!L534="Bauleistungen 20%")=TRUE,"",MID(Belegerfassung!L534,4,2)))</f>
        <v/>
      </c>
      <c r="J526" s="6" t="str">
        <f>IF(A526&lt;&gt;"",LEFT(Belegerfassung!D534,40),"")</f>
        <v/>
      </c>
      <c r="K526" t="str">
        <f>IF(A526&lt;&gt;"",VLOOKUP(D526,Abfrage!$F$2:$G$21,2,FALSE),"")</f>
        <v/>
      </c>
      <c r="L526" s="6" t="str">
        <f>IF(Belegerfassung!H534&lt;&gt;"",Belegerfassung!H534,"")</f>
        <v/>
      </c>
      <c r="M526" t="str">
        <f>IFERROR(IF(Belegerfassung!E534&lt;&gt;"",VLOOKUP(Belegerfassung!E534,Abfrage!$L$2:$M$15,2,),""),"")</f>
        <v/>
      </c>
      <c r="N526" t="str">
        <f t="shared" si="25"/>
        <v/>
      </c>
      <c r="O526" t="str">
        <f t="shared" si="26"/>
        <v/>
      </c>
      <c r="P526" t="str">
        <f>IF(Belegerfassung!G534&lt;&gt;"",CONCATENATE(Belegerfassung!G534,".pdf"),"")</f>
        <v/>
      </c>
    </row>
    <row r="527" spans="1:16">
      <c r="A527" t="str">
        <f>IF(Belegerfassung!C535&lt;&gt;"",0,"")</f>
        <v/>
      </c>
      <c r="B527" t="str">
        <f>IFERROR(VLOOKUP(Belegerfassung!I535,Konten!A:D,2,FALSE),"")</f>
        <v/>
      </c>
      <c r="C527" t="str">
        <f>IF(A527&lt;&gt;"",TEXT(Belegerfassung!C535,"TT.MM.JJJJ"),"")</f>
        <v/>
      </c>
      <c r="D527" t="str">
        <f>IFERROR(VLOOKUP(Belegerfassung!A535,Abfrage!$E$2:$F$20,2,FALSE),"")</f>
        <v/>
      </c>
      <c r="E527" t="str">
        <f>IF(A527&lt;&gt;"",Belegerfassung!B535,"")</f>
        <v/>
      </c>
      <c r="F527" t="str">
        <f>IF(Belegerfassung!L535="","",IF(Belegerfassung!L535&lt;&gt;"",IF(Belegerfassung!L535&lt;&gt;"",IF(Belegerfassung!J535&lt;&gt;0,VLOOKUP(Belegerfassung!L535,Abfrage!$A$2:$C$19,2,),VLOOKUP(Belegerfassung!L535,Abfrage!$A$2:$C$19,3,)),"")))</f>
        <v/>
      </c>
      <c r="G527" t="str">
        <f t="shared" si="24"/>
        <v/>
      </c>
      <c r="H527" s="31" t="str">
        <f>IF(A527&lt;&gt;"",-Belegerfassung!J535+Belegerfassung!K535,"")</f>
        <v/>
      </c>
      <c r="I527" s="49" t="str">
        <f>IFERROR(IF(H527&lt;&gt;"",Belegerfassung!L535*100,""),IF(OR(Belegerfassung!L535="Leistung EU - Erlöse",Belegerfassung!L535="Lieferungen EU-Erlöse",Belegerfassung!L535="EUST",Belegerfassung!L535="Bauleistungen 20%")=TRUE,"",MID(Belegerfassung!L535,4,2)))</f>
        <v/>
      </c>
      <c r="J527" s="6" t="str">
        <f>IF(A527&lt;&gt;"",LEFT(Belegerfassung!D535,40),"")</f>
        <v/>
      </c>
      <c r="K527" t="str">
        <f>IF(A527&lt;&gt;"",VLOOKUP(D527,Abfrage!$F$2:$G$21,2,FALSE),"")</f>
        <v/>
      </c>
      <c r="L527" s="6" t="str">
        <f>IF(Belegerfassung!H535&lt;&gt;"",Belegerfassung!H535,"")</f>
        <v/>
      </c>
      <c r="M527" t="str">
        <f>IFERROR(IF(Belegerfassung!E535&lt;&gt;"",VLOOKUP(Belegerfassung!E535,Abfrage!$L$2:$M$15,2,),""),"")</f>
        <v/>
      </c>
      <c r="N527" t="str">
        <f t="shared" si="25"/>
        <v/>
      </c>
      <c r="O527" t="str">
        <f t="shared" si="26"/>
        <v/>
      </c>
      <c r="P527" t="str">
        <f>IF(Belegerfassung!G535&lt;&gt;"",CONCATENATE(Belegerfassung!G535,".pdf"),"")</f>
        <v/>
      </c>
    </row>
    <row r="528" spans="1:16">
      <c r="A528" t="str">
        <f>IF(Belegerfassung!C536&lt;&gt;"",0,"")</f>
        <v/>
      </c>
      <c r="B528" t="str">
        <f>IFERROR(VLOOKUP(Belegerfassung!I536,Konten!A:D,2,FALSE),"")</f>
        <v/>
      </c>
      <c r="C528" t="str">
        <f>IF(A528&lt;&gt;"",TEXT(Belegerfassung!C536,"TT.MM.JJJJ"),"")</f>
        <v/>
      </c>
      <c r="D528" t="str">
        <f>IFERROR(VLOOKUP(Belegerfassung!A536,Abfrage!$E$2:$F$20,2,FALSE),"")</f>
        <v/>
      </c>
      <c r="E528" t="str">
        <f>IF(A528&lt;&gt;"",Belegerfassung!B536,"")</f>
        <v/>
      </c>
      <c r="F528" t="str">
        <f>IF(Belegerfassung!L536="","",IF(Belegerfassung!L536&lt;&gt;"",IF(Belegerfassung!L536&lt;&gt;"",IF(Belegerfassung!J536&lt;&gt;0,VLOOKUP(Belegerfassung!L536,Abfrage!$A$2:$C$19,2,),VLOOKUP(Belegerfassung!L536,Abfrage!$A$2:$C$19,3,)),"")))</f>
        <v/>
      </c>
      <c r="G528" t="str">
        <f t="shared" si="24"/>
        <v/>
      </c>
      <c r="H528" s="31" t="str">
        <f>IF(A528&lt;&gt;"",-Belegerfassung!J536+Belegerfassung!K536,"")</f>
        <v/>
      </c>
      <c r="I528" s="49" t="str">
        <f>IFERROR(IF(H528&lt;&gt;"",Belegerfassung!L536*100,""),IF(OR(Belegerfassung!L536="Leistung EU - Erlöse",Belegerfassung!L536="Lieferungen EU-Erlöse",Belegerfassung!L536="EUST",Belegerfassung!L536="Bauleistungen 20%")=TRUE,"",MID(Belegerfassung!L536,4,2)))</f>
        <v/>
      </c>
      <c r="J528" s="6" t="str">
        <f>IF(A528&lt;&gt;"",LEFT(Belegerfassung!D536,40),"")</f>
        <v/>
      </c>
      <c r="K528" t="str">
        <f>IF(A528&lt;&gt;"",VLOOKUP(D528,Abfrage!$F$2:$G$21,2,FALSE),"")</f>
        <v/>
      </c>
      <c r="L528" s="6" t="str">
        <f>IF(Belegerfassung!H536&lt;&gt;"",Belegerfassung!H536,"")</f>
        <v/>
      </c>
      <c r="M528" t="str">
        <f>IFERROR(IF(Belegerfassung!E536&lt;&gt;"",VLOOKUP(Belegerfassung!E536,Abfrage!$L$2:$M$15,2,),""),"")</f>
        <v/>
      </c>
      <c r="N528" t="str">
        <f t="shared" si="25"/>
        <v/>
      </c>
      <c r="O528" t="str">
        <f t="shared" si="26"/>
        <v/>
      </c>
      <c r="P528" t="str">
        <f>IF(Belegerfassung!G536&lt;&gt;"",CONCATENATE(Belegerfassung!G536,".pdf"),"")</f>
        <v/>
      </c>
    </row>
    <row r="529" spans="1:16">
      <c r="A529" t="str">
        <f>IF(Belegerfassung!C537&lt;&gt;"",0,"")</f>
        <v/>
      </c>
      <c r="B529" t="str">
        <f>IFERROR(VLOOKUP(Belegerfassung!I537,Konten!A:D,2,FALSE),"")</f>
        <v/>
      </c>
      <c r="C529" t="str">
        <f>IF(A529&lt;&gt;"",TEXT(Belegerfassung!C537,"TT.MM.JJJJ"),"")</f>
        <v/>
      </c>
      <c r="D529" t="str">
        <f>IFERROR(VLOOKUP(Belegerfassung!A537,Abfrage!$E$2:$F$20,2,FALSE),"")</f>
        <v/>
      </c>
      <c r="E529" t="str">
        <f>IF(A529&lt;&gt;"",Belegerfassung!B537,"")</f>
        <v/>
      </c>
      <c r="F529" t="str">
        <f>IF(Belegerfassung!L537="","",IF(Belegerfassung!L537&lt;&gt;"",IF(Belegerfassung!L537&lt;&gt;"",IF(Belegerfassung!J537&lt;&gt;0,VLOOKUP(Belegerfassung!L537,Abfrage!$A$2:$C$19,2,),VLOOKUP(Belegerfassung!L537,Abfrage!$A$2:$C$19,3,)),"")))</f>
        <v/>
      </c>
      <c r="G529" t="str">
        <f t="shared" si="24"/>
        <v/>
      </c>
      <c r="H529" s="31" t="str">
        <f>IF(A529&lt;&gt;"",-Belegerfassung!J537+Belegerfassung!K537,"")</f>
        <v/>
      </c>
      <c r="I529" s="49" t="str">
        <f>IFERROR(IF(H529&lt;&gt;"",Belegerfassung!L537*100,""),IF(OR(Belegerfassung!L537="Leistung EU - Erlöse",Belegerfassung!L537="Lieferungen EU-Erlöse",Belegerfassung!L537="EUST",Belegerfassung!L537="Bauleistungen 20%")=TRUE,"",MID(Belegerfassung!L537,4,2)))</f>
        <v/>
      </c>
      <c r="J529" s="6" t="str">
        <f>IF(A529&lt;&gt;"",LEFT(Belegerfassung!D537,40),"")</f>
        <v/>
      </c>
      <c r="K529" t="str">
        <f>IF(A529&lt;&gt;"",VLOOKUP(D529,Abfrage!$F$2:$G$21,2,FALSE),"")</f>
        <v/>
      </c>
      <c r="L529" s="6" t="str">
        <f>IF(Belegerfassung!H537&lt;&gt;"",Belegerfassung!H537,"")</f>
        <v/>
      </c>
      <c r="M529" t="str">
        <f>IFERROR(IF(Belegerfassung!E537&lt;&gt;"",VLOOKUP(Belegerfassung!E537,Abfrage!$L$2:$M$15,2,),""),"")</f>
        <v/>
      </c>
      <c r="N529" t="str">
        <f t="shared" si="25"/>
        <v/>
      </c>
      <c r="O529" t="str">
        <f t="shared" si="26"/>
        <v/>
      </c>
      <c r="P529" t="str">
        <f>IF(Belegerfassung!G537&lt;&gt;"",CONCATENATE(Belegerfassung!G537,".pdf"),"")</f>
        <v/>
      </c>
    </row>
    <row r="530" spans="1:16">
      <c r="A530" t="str">
        <f>IF(Belegerfassung!C538&lt;&gt;"",0,"")</f>
        <v/>
      </c>
      <c r="B530" t="str">
        <f>IFERROR(VLOOKUP(Belegerfassung!I538,Konten!A:D,2,FALSE),"")</f>
        <v/>
      </c>
      <c r="C530" t="str">
        <f>IF(A530&lt;&gt;"",TEXT(Belegerfassung!C538,"TT.MM.JJJJ"),"")</f>
        <v/>
      </c>
      <c r="D530" t="str">
        <f>IFERROR(VLOOKUP(Belegerfassung!A538,Abfrage!$E$2:$F$20,2,FALSE),"")</f>
        <v/>
      </c>
      <c r="E530" t="str">
        <f>IF(A530&lt;&gt;"",Belegerfassung!B538,"")</f>
        <v/>
      </c>
      <c r="F530" t="str">
        <f>IF(Belegerfassung!L538="","",IF(Belegerfassung!L538&lt;&gt;"",IF(Belegerfassung!L538&lt;&gt;"",IF(Belegerfassung!J538&lt;&gt;0,VLOOKUP(Belegerfassung!L538,Abfrage!$A$2:$C$19,2,),VLOOKUP(Belegerfassung!L538,Abfrage!$A$2:$C$19,3,)),"")))</f>
        <v/>
      </c>
      <c r="G530" t="str">
        <f t="shared" si="24"/>
        <v/>
      </c>
      <c r="H530" s="31" t="str">
        <f>IF(A530&lt;&gt;"",-Belegerfassung!J538+Belegerfassung!K538,"")</f>
        <v/>
      </c>
      <c r="I530" s="49" t="str">
        <f>IFERROR(IF(H530&lt;&gt;"",Belegerfassung!L538*100,""),IF(OR(Belegerfassung!L538="Leistung EU - Erlöse",Belegerfassung!L538="Lieferungen EU-Erlöse",Belegerfassung!L538="EUST",Belegerfassung!L538="Bauleistungen 20%")=TRUE,"",MID(Belegerfassung!L538,4,2)))</f>
        <v/>
      </c>
      <c r="J530" s="6" t="str">
        <f>IF(A530&lt;&gt;"",LEFT(Belegerfassung!D538,40),"")</f>
        <v/>
      </c>
      <c r="K530" t="str">
        <f>IF(A530&lt;&gt;"",VLOOKUP(D530,Abfrage!$F$2:$G$21,2,FALSE),"")</f>
        <v/>
      </c>
      <c r="L530" s="6" t="str">
        <f>IF(Belegerfassung!H538&lt;&gt;"",Belegerfassung!H538,"")</f>
        <v/>
      </c>
      <c r="M530" t="str">
        <f>IFERROR(IF(Belegerfassung!E538&lt;&gt;"",VLOOKUP(Belegerfassung!E538,Abfrage!$L$2:$M$15,2,),""),"")</f>
        <v/>
      </c>
      <c r="N530" t="str">
        <f t="shared" si="25"/>
        <v/>
      </c>
      <c r="O530" t="str">
        <f t="shared" si="26"/>
        <v/>
      </c>
      <c r="P530" t="str">
        <f>IF(Belegerfassung!G538&lt;&gt;"",CONCATENATE(Belegerfassung!G538,".pdf"),"")</f>
        <v/>
      </c>
    </row>
    <row r="531" spans="1:16">
      <c r="A531" t="str">
        <f>IF(Belegerfassung!C539&lt;&gt;"",0,"")</f>
        <v/>
      </c>
      <c r="B531" t="str">
        <f>IFERROR(VLOOKUP(Belegerfassung!I539,Konten!A:D,2,FALSE),"")</f>
        <v/>
      </c>
      <c r="C531" t="str">
        <f>IF(A531&lt;&gt;"",TEXT(Belegerfassung!C539,"TT.MM.JJJJ"),"")</f>
        <v/>
      </c>
      <c r="D531" t="str">
        <f>IFERROR(VLOOKUP(Belegerfassung!A539,Abfrage!$E$2:$F$20,2,FALSE),"")</f>
        <v/>
      </c>
      <c r="E531" t="str">
        <f>IF(A531&lt;&gt;"",Belegerfassung!B539,"")</f>
        <v/>
      </c>
      <c r="F531" t="str">
        <f>IF(Belegerfassung!L539="","",IF(Belegerfassung!L539&lt;&gt;"",IF(Belegerfassung!L539&lt;&gt;"",IF(Belegerfassung!J539&lt;&gt;0,VLOOKUP(Belegerfassung!L539,Abfrage!$A$2:$C$19,2,),VLOOKUP(Belegerfassung!L539,Abfrage!$A$2:$C$19,3,)),"")))</f>
        <v/>
      </c>
      <c r="G531" t="str">
        <f t="shared" si="24"/>
        <v/>
      </c>
      <c r="H531" s="31" t="str">
        <f>IF(A531&lt;&gt;"",-Belegerfassung!J539+Belegerfassung!K539,"")</f>
        <v/>
      </c>
      <c r="I531" s="49" t="str">
        <f>IFERROR(IF(H531&lt;&gt;"",Belegerfassung!L539*100,""),IF(OR(Belegerfassung!L539="Leistung EU - Erlöse",Belegerfassung!L539="Lieferungen EU-Erlöse",Belegerfassung!L539="EUST",Belegerfassung!L539="Bauleistungen 20%")=TRUE,"",MID(Belegerfassung!L539,4,2)))</f>
        <v/>
      </c>
      <c r="J531" s="6" t="str">
        <f>IF(A531&lt;&gt;"",LEFT(Belegerfassung!D539,40),"")</f>
        <v/>
      </c>
      <c r="K531" t="str">
        <f>IF(A531&lt;&gt;"",VLOOKUP(D531,Abfrage!$F$2:$G$21,2,FALSE),"")</f>
        <v/>
      </c>
      <c r="L531" s="6" t="str">
        <f>IF(Belegerfassung!H539&lt;&gt;"",Belegerfassung!H539,"")</f>
        <v/>
      </c>
      <c r="M531" t="str">
        <f>IFERROR(IF(Belegerfassung!E539&lt;&gt;"",VLOOKUP(Belegerfassung!E539,Abfrage!$L$2:$M$15,2,),""),"")</f>
        <v/>
      </c>
      <c r="N531" t="str">
        <f t="shared" si="25"/>
        <v/>
      </c>
      <c r="O531" t="str">
        <f t="shared" si="26"/>
        <v/>
      </c>
      <c r="P531" t="str">
        <f>IF(Belegerfassung!G539&lt;&gt;"",CONCATENATE(Belegerfassung!G539,".pdf"),"")</f>
        <v/>
      </c>
    </row>
    <row r="532" spans="1:16">
      <c r="A532" t="str">
        <f>IF(Belegerfassung!C540&lt;&gt;"",0,"")</f>
        <v/>
      </c>
      <c r="B532" t="str">
        <f>IFERROR(VLOOKUP(Belegerfassung!I540,Konten!A:D,2,FALSE),"")</f>
        <v/>
      </c>
      <c r="C532" t="str">
        <f>IF(A532&lt;&gt;"",TEXT(Belegerfassung!C540,"TT.MM.JJJJ"),"")</f>
        <v/>
      </c>
      <c r="D532" t="str">
        <f>IFERROR(VLOOKUP(Belegerfassung!A540,Abfrage!$E$2:$F$20,2,FALSE),"")</f>
        <v/>
      </c>
      <c r="E532" t="str">
        <f>IF(A532&lt;&gt;"",Belegerfassung!B540,"")</f>
        <v/>
      </c>
      <c r="F532" t="str">
        <f>IF(Belegerfassung!L540="","",IF(Belegerfassung!L540&lt;&gt;"",IF(Belegerfassung!L540&lt;&gt;"",IF(Belegerfassung!J540&lt;&gt;0,VLOOKUP(Belegerfassung!L540,Abfrage!$A$2:$C$19,2,),VLOOKUP(Belegerfassung!L540,Abfrage!$A$2:$C$19,3,)),"")))</f>
        <v/>
      </c>
      <c r="G532" t="str">
        <f t="shared" si="24"/>
        <v/>
      </c>
      <c r="H532" s="31" t="str">
        <f>IF(A532&lt;&gt;"",-Belegerfassung!J540+Belegerfassung!K540,"")</f>
        <v/>
      </c>
      <c r="I532" s="49" t="str">
        <f>IFERROR(IF(H532&lt;&gt;"",Belegerfassung!L540*100,""),IF(OR(Belegerfassung!L540="Leistung EU - Erlöse",Belegerfassung!L540="Lieferungen EU-Erlöse",Belegerfassung!L540="EUST",Belegerfassung!L540="Bauleistungen 20%")=TRUE,"",MID(Belegerfassung!L540,4,2)))</f>
        <v/>
      </c>
      <c r="J532" s="6" t="str">
        <f>IF(A532&lt;&gt;"",LEFT(Belegerfassung!D540,40),"")</f>
        <v/>
      </c>
      <c r="K532" t="str">
        <f>IF(A532&lt;&gt;"",VLOOKUP(D532,Abfrage!$F$2:$G$21,2,FALSE),"")</f>
        <v/>
      </c>
      <c r="L532" s="6" t="str">
        <f>IF(Belegerfassung!H540&lt;&gt;"",Belegerfassung!H540,"")</f>
        <v/>
      </c>
      <c r="M532" t="str">
        <f>IFERROR(IF(Belegerfassung!E540&lt;&gt;"",VLOOKUP(Belegerfassung!E540,Abfrage!$L$2:$M$15,2,),""),"")</f>
        <v/>
      </c>
      <c r="N532" t="str">
        <f t="shared" si="25"/>
        <v/>
      </c>
      <c r="O532" t="str">
        <f t="shared" si="26"/>
        <v/>
      </c>
      <c r="P532" t="str">
        <f>IF(Belegerfassung!G540&lt;&gt;"",CONCATENATE(Belegerfassung!G540,".pdf"),"")</f>
        <v/>
      </c>
    </row>
    <row r="533" spans="1:16">
      <c r="A533" t="str">
        <f>IF(Belegerfassung!C541&lt;&gt;"",0,"")</f>
        <v/>
      </c>
      <c r="B533" t="str">
        <f>IFERROR(VLOOKUP(Belegerfassung!I541,Konten!A:D,2,FALSE),"")</f>
        <v/>
      </c>
      <c r="C533" t="str">
        <f>IF(A533&lt;&gt;"",TEXT(Belegerfassung!C541,"TT.MM.JJJJ"),"")</f>
        <v/>
      </c>
      <c r="D533" t="str">
        <f>IFERROR(VLOOKUP(Belegerfassung!A541,Abfrage!$E$2:$F$20,2,FALSE),"")</f>
        <v/>
      </c>
      <c r="E533" t="str">
        <f>IF(A533&lt;&gt;"",Belegerfassung!B541,"")</f>
        <v/>
      </c>
      <c r="F533" t="str">
        <f>IF(Belegerfassung!L541="","",IF(Belegerfassung!L541&lt;&gt;"",IF(Belegerfassung!L541&lt;&gt;"",IF(Belegerfassung!J541&lt;&gt;0,VLOOKUP(Belegerfassung!L541,Abfrage!$A$2:$C$19,2,),VLOOKUP(Belegerfassung!L541,Abfrage!$A$2:$C$19,3,)),"")))</f>
        <v/>
      </c>
      <c r="G533" t="str">
        <f t="shared" si="24"/>
        <v/>
      </c>
      <c r="H533" s="31" t="str">
        <f>IF(A533&lt;&gt;"",-Belegerfassung!J541+Belegerfassung!K541,"")</f>
        <v/>
      </c>
      <c r="I533" s="49" t="str">
        <f>IFERROR(IF(H533&lt;&gt;"",Belegerfassung!L541*100,""),IF(OR(Belegerfassung!L541="Leistung EU - Erlöse",Belegerfassung!L541="Lieferungen EU-Erlöse",Belegerfassung!L541="EUST",Belegerfassung!L541="Bauleistungen 20%")=TRUE,"",MID(Belegerfassung!L541,4,2)))</f>
        <v/>
      </c>
      <c r="J533" s="6" t="str">
        <f>IF(A533&lt;&gt;"",LEFT(Belegerfassung!D541,40),"")</f>
        <v/>
      </c>
      <c r="K533" t="str">
        <f>IF(A533&lt;&gt;"",VLOOKUP(D533,Abfrage!$F$2:$G$21,2,FALSE),"")</f>
        <v/>
      </c>
      <c r="L533" s="6" t="str">
        <f>IF(Belegerfassung!H541&lt;&gt;"",Belegerfassung!H541,"")</f>
        <v/>
      </c>
      <c r="M533" t="str">
        <f>IFERROR(IF(Belegerfassung!E541&lt;&gt;"",VLOOKUP(Belegerfassung!E541,Abfrage!$L$2:$M$15,2,),""),"")</f>
        <v/>
      </c>
      <c r="N533" t="str">
        <f t="shared" si="25"/>
        <v/>
      </c>
      <c r="O533" t="str">
        <f t="shared" si="26"/>
        <v/>
      </c>
      <c r="P533" t="str">
        <f>IF(Belegerfassung!G541&lt;&gt;"",CONCATENATE(Belegerfassung!G541,".pdf"),"")</f>
        <v/>
      </c>
    </row>
    <row r="534" spans="1:16">
      <c r="A534" t="str">
        <f>IF(Belegerfassung!C542&lt;&gt;"",0,"")</f>
        <v/>
      </c>
      <c r="B534" t="str">
        <f>IFERROR(VLOOKUP(Belegerfassung!I542,Konten!A:D,2,FALSE),"")</f>
        <v/>
      </c>
      <c r="C534" t="str">
        <f>IF(A534&lt;&gt;"",TEXT(Belegerfassung!C542,"TT.MM.JJJJ"),"")</f>
        <v/>
      </c>
      <c r="D534" t="str">
        <f>IFERROR(VLOOKUP(Belegerfassung!A542,Abfrage!$E$2:$F$20,2,FALSE),"")</f>
        <v/>
      </c>
      <c r="E534" t="str">
        <f>IF(A534&lt;&gt;"",Belegerfassung!B542,"")</f>
        <v/>
      </c>
      <c r="F534" t="str">
        <f>IF(Belegerfassung!L542="","",IF(Belegerfassung!L542&lt;&gt;"",IF(Belegerfassung!L542&lt;&gt;"",IF(Belegerfassung!J542&lt;&gt;0,VLOOKUP(Belegerfassung!L542,Abfrage!$A$2:$C$19,2,),VLOOKUP(Belegerfassung!L542,Abfrage!$A$2:$C$19,3,)),"")))</f>
        <v/>
      </c>
      <c r="G534" t="str">
        <f t="shared" si="24"/>
        <v/>
      </c>
      <c r="H534" s="31" t="str">
        <f>IF(A534&lt;&gt;"",-Belegerfassung!J542+Belegerfassung!K542,"")</f>
        <v/>
      </c>
      <c r="I534" s="49" t="str">
        <f>IFERROR(IF(H534&lt;&gt;"",Belegerfassung!L542*100,""),IF(OR(Belegerfassung!L542="Leistung EU - Erlöse",Belegerfassung!L542="Lieferungen EU-Erlöse",Belegerfassung!L542="EUST",Belegerfassung!L542="Bauleistungen 20%")=TRUE,"",MID(Belegerfassung!L542,4,2)))</f>
        <v/>
      </c>
      <c r="J534" s="6" t="str">
        <f>IF(A534&lt;&gt;"",LEFT(Belegerfassung!D542,40),"")</f>
        <v/>
      </c>
      <c r="K534" t="str">
        <f>IF(A534&lt;&gt;"",VLOOKUP(D534,Abfrage!$F$2:$G$21,2,FALSE),"")</f>
        <v/>
      </c>
      <c r="L534" s="6" t="str">
        <f>IF(Belegerfassung!H542&lt;&gt;"",Belegerfassung!H542,"")</f>
        <v/>
      </c>
      <c r="M534" t="str">
        <f>IFERROR(IF(Belegerfassung!E542&lt;&gt;"",VLOOKUP(Belegerfassung!E542,Abfrage!$L$2:$M$15,2,),""),"")</f>
        <v/>
      </c>
      <c r="N534" t="str">
        <f t="shared" si="25"/>
        <v/>
      </c>
      <c r="O534" t="str">
        <f t="shared" si="26"/>
        <v/>
      </c>
      <c r="P534" t="str">
        <f>IF(Belegerfassung!G542&lt;&gt;"",CONCATENATE(Belegerfassung!G542,".pdf"),"")</f>
        <v/>
      </c>
    </row>
    <row r="535" spans="1:16">
      <c r="A535" t="str">
        <f>IF(Belegerfassung!C543&lt;&gt;"",0,"")</f>
        <v/>
      </c>
      <c r="B535" t="str">
        <f>IFERROR(VLOOKUP(Belegerfassung!I543,Konten!A:D,2,FALSE),"")</f>
        <v/>
      </c>
      <c r="C535" t="str">
        <f>IF(A535&lt;&gt;"",TEXT(Belegerfassung!C543,"TT.MM.JJJJ"),"")</f>
        <v/>
      </c>
      <c r="D535" t="str">
        <f>IFERROR(VLOOKUP(Belegerfassung!A543,Abfrage!$E$2:$F$20,2,FALSE),"")</f>
        <v/>
      </c>
      <c r="E535" t="str">
        <f>IF(A535&lt;&gt;"",Belegerfassung!B543,"")</f>
        <v/>
      </c>
      <c r="F535" t="str">
        <f>IF(Belegerfassung!L543="","",IF(Belegerfassung!L543&lt;&gt;"",IF(Belegerfassung!L543&lt;&gt;"",IF(Belegerfassung!J543&lt;&gt;0,VLOOKUP(Belegerfassung!L543,Abfrage!$A$2:$C$19,2,),VLOOKUP(Belegerfassung!L543,Abfrage!$A$2:$C$19,3,)),"")))</f>
        <v/>
      </c>
      <c r="G535" t="str">
        <f t="shared" si="24"/>
        <v/>
      </c>
      <c r="H535" s="31" t="str">
        <f>IF(A535&lt;&gt;"",-Belegerfassung!J543+Belegerfassung!K543,"")</f>
        <v/>
      </c>
      <c r="I535" s="49" t="str">
        <f>IFERROR(IF(H535&lt;&gt;"",Belegerfassung!L543*100,""),IF(OR(Belegerfassung!L543="Leistung EU - Erlöse",Belegerfassung!L543="Lieferungen EU-Erlöse",Belegerfassung!L543="EUST",Belegerfassung!L543="Bauleistungen 20%")=TRUE,"",MID(Belegerfassung!L543,4,2)))</f>
        <v/>
      </c>
      <c r="J535" s="6" t="str">
        <f>IF(A535&lt;&gt;"",LEFT(Belegerfassung!D543,40),"")</f>
        <v/>
      </c>
      <c r="K535" t="str">
        <f>IF(A535&lt;&gt;"",VLOOKUP(D535,Abfrage!$F$2:$G$21,2,FALSE),"")</f>
        <v/>
      </c>
      <c r="L535" s="6" t="str">
        <f>IF(Belegerfassung!H543&lt;&gt;"",Belegerfassung!H543,"")</f>
        <v/>
      </c>
      <c r="M535" t="str">
        <f>IFERROR(IF(Belegerfassung!E543&lt;&gt;"",VLOOKUP(Belegerfassung!E543,Abfrage!$L$2:$M$15,2,),""),"")</f>
        <v/>
      </c>
      <c r="N535" t="str">
        <f t="shared" si="25"/>
        <v/>
      </c>
      <c r="O535" t="str">
        <f t="shared" si="26"/>
        <v/>
      </c>
      <c r="P535" t="str">
        <f>IF(Belegerfassung!G543&lt;&gt;"",CONCATENATE(Belegerfassung!G543,".pdf"),"")</f>
        <v/>
      </c>
    </row>
    <row r="536" spans="1:16">
      <c r="A536" t="str">
        <f>IF(Belegerfassung!C544&lt;&gt;"",0,"")</f>
        <v/>
      </c>
      <c r="B536" t="str">
        <f>IFERROR(VLOOKUP(Belegerfassung!I544,Konten!A:D,2,FALSE),"")</f>
        <v/>
      </c>
      <c r="C536" t="str">
        <f>IF(A536&lt;&gt;"",TEXT(Belegerfassung!C544,"TT.MM.JJJJ"),"")</f>
        <v/>
      </c>
      <c r="D536" t="str">
        <f>IFERROR(VLOOKUP(Belegerfassung!A544,Abfrage!$E$2:$F$20,2,FALSE),"")</f>
        <v/>
      </c>
      <c r="E536" t="str">
        <f>IF(A536&lt;&gt;"",Belegerfassung!B544,"")</f>
        <v/>
      </c>
      <c r="F536" t="str">
        <f>IF(Belegerfassung!L544="","",IF(Belegerfassung!L544&lt;&gt;"",IF(Belegerfassung!L544&lt;&gt;"",IF(Belegerfassung!J544&lt;&gt;0,VLOOKUP(Belegerfassung!L544,Abfrage!$A$2:$C$19,2,),VLOOKUP(Belegerfassung!L544,Abfrage!$A$2:$C$19,3,)),"")))</f>
        <v/>
      </c>
      <c r="G536" t="str">
        <f t="shared" si="24"/>
        <v/>
      </c>
      <c r="H536" s="31" t="str">
        <f>IF(A536&lt;&gt;"",-Belegerfassung!J544+Belegerfassung!K544,"")</f>
        <v/>
      </c>
      <c r="I536" s="49" t="str">
        <f>IFERROR(IF(H536&lt;&gt;"",Belegerfassung!L544*100,""),IF(OR(Belegerfassung!L544="Leistung EU - Erlöse",Belegerfassung!L544="Lieferungen EU-Erlöse",Belegerfassung!L544="EUST",Belegerfassung!L544="Bauleistungen 20%")=TRUE,"",MID(Belegerfassung!L544,4,2)))</f>
        <v/>
      </c>
      <c r="J536" s="6" t="str">
        <f>IF(A536&lt;&gt;"",LEFT(Belegerfassung!D544,40),"")</f>
        <v/>
      </c>
      <c r="K536" t="str">
        <f>IF(A536&lt;&gt;"",VLOOKUP(D536,Abfrage!$F$2:$G$21,2,FALSE),"")</f>
        <v/>
      </c>
      <c r="L536" s="6" t="str">
        <f>IF(Belegerfassung!H544&lt;&gt;"",Belegerfassung!H544,"")</f>
        <v/>
      </c>
      <c r="M536" t="str">
        <f>IFERROR(IF(Belegerfassung!E544&lt;&gt;"",VLOOKUP(Belegerfassung!E544,Abfrage!$L$2:$M$15,2,),""),"")</f>
        <v/>
      </c>
      <c r="N536" t="str">
        <f t="shared" si="25"/>
        <v/>
      </c>
      <c r="O536" t="str">
        <f t="shared" si="26"/>
        <v/>
      </c>
      <c r="P536" t="str">
        <f>IF(Belegerfassung!G544&lt;&gt;"",CONCATENATE(Belegerfassung!G544,".pdf"),"")</f>
        <v/>
      </c>
    </row>
    <row r="537" spans="1:16">
      <c r="A537" t="str">
        <f>IF(Belegerfassung!C545&lt;&gt;"",0,"")</f>
        <v/>
      </c>
      <c r="B537" t="str">
        <f>IFERROR(VLOOKUP(Belegerfassung!I545,Konten!A:D,2,FALSE),"")</f>
        <v/>
      </c>
      <c r="C537" t="str">
        <f>IF(A537&lt;&gt;"",TEXT(Belegerfassung!C545,"TT.MM.JJJJ"),"")</f>
        <v/>
      </c>
      <c r="D537" t="str">
        <f>IFERROR(VLOOKUP(Belegerfassung!A545,Abfrage!$E$2:$F$20,2,FALSE),"")</f>
        <v/>
      </c>
      <c r="E537" t="str">
        <f>IF(A537&lt;&gt;"",Belegerfassung!B545,"")</f>
        <v/>
      </c>
      <c r="F537" t="str">
        <f>IF(Belegerfassung!L545="","",IF(Belegerfassung!L545&lt;&gt;"",IF(Belegerfassung!L545&lt;&gt;"",IF(Belegerfassung!J545&lt;&gt;0,VLOOKUP(Belegerfassung!L545,Abfrage!$A$2:$C$19,2,),VLOOKUP(Belegerfassung!L545,Abfrage!$A$2:$C$19,3,)),"")))</f>
        <v/>
      </c>
      <c r="G537" t="str">
        <f t="shared" si="24"/>
        <v/>
      </c>
      <c r="H537" s="31" t="str">
        <f>IF(A537&lt;&gt;"",-Belegerfassung!J545+Belegerfassung!K545,"")</f>
        <v/>
      </c>
      <c r="I537" s="49" t="str">
        <f>IFERROR(IF(H537&lt;&gt;"",Belegerfassung!L545*100,""),IF(OR(Belegerfassung!L545="Leistung EU - Erlöse",Belegerfassung!L545="Lieferungen EU-Erlöse",Belegerfassung!L545="EUST",Belegerfassung!L545="Bauleistungen 20%")=TRUE,"",MID(Belegerfassung!L545,4,2)))</f>
        <v/>
      </c>
      <c r="J537" s="6" t="str">
        <f>IF(A537&lt;&gt;"",LEFT(Belegerfassung!D545,40),"")</f>
        <v/>
      </c>
      <c r="K537" t="str">
        <f>IF(A537&lt;&gt;"",VLOOKUP(D537,Abfrage!$F$2:$G$21,2,FALSE),"")</f>
        <v/>
      </c>
      <c r="L537" s="6" t="str">
        <f>IF(Belegerfassung!H545&lt;&gt;"",Belegerfassung!H545,"")</f>
        <v/>
      </c>
      <c r="M537" t="str">
        <f>IFERROR(IF(Belegerfassung!E545&lt;&gt;"",VLOOKUP(Belegerfassung!E545,Abfrage!$L$2:$M$15,2,),""),"")</f>
        <v/>
      </c>
      <c r="N537" t="str">
        <f t="shared" si="25"/>
        <v/>
      </c>
      <c r="O537" t="str">
        <f t="shared" si="26"/>
        <v/>
      </c>
      <c r="P537" t="str">
        <f>IF(Belegerfassung!G545&lt;&gt;"",CONCATENATE(Belegerfassung!G545,".pdf"),"")</f>
        <v/>
      </c>
    </row>
    <row r="538" spans="1:16">
      <c r="A538" t="str">
        <f>IF(Belegerfassung!C546&lt;&gt;"",0,"")</f>
        <v/>
      </c>
      <c r="B538" t="str">
        <f>IFERROR(VLOOKUP(Belegerfassung!I546,Konten!A:D,2,FALSE),"")</f>
        <v/>
      </c>
      <c r="C538" t="str">
        <f>IF(A538&lt;&gt;"",TEXT(Belegerfassung!C546,"TT.MM.JJJJ"),"")</f>
        <v/>
      </c>
      <c r="D538" t="str">
        <f>IFERROR(VLOOKUP(Belegerfassung!A546,Abfrage!$E$2:$F$20,2,FALSE),"")</f>
        <v/>
      </c>
      <c r="E538" t="str">
        <f>IF(A538&lt;&gt;"",Belegerfassung!B546,"")</f>
        <v/>
      </c>
      <c r="F538" t="str">
        <f>IF(Belegerfassung!L546="","",IF(Belegerfassung!L546&lt;&gt;"",IF(Belegerfassung!L546&lt;&gt;"",IF(Belegerfassung!J546&lt;&gt;0,VLOOKUP(Belegerfassung!L546,Abfrage!$A$2:$C$19,2,),VLOOKUP(Belegerfassung!L546,Abfrage!$A$2:$C$19,3,)),"")))</f>
        <v/>
      </c>
      <c r="G538" t="str">
        <f t="shared" si="24"/>
        <v/>
      </c>
      <c r="H538" s="31" t="str">
        <f>IF(A538&lt;&gt;"",-Belegerfassung!J546+Belegerfassung!K546,"")</f>
        <v/>
      </c>
      <c r="I538" s="49" t="str">
        <f>IFERROR(IF(H538&lt;&gt;"",Belegerfassung!L546*100,""),IF(OR(Belegerfassung!L546="Leistung EU - Erlöse",Belegerfassung!L546="Lieferungen EU-Erlöse",Belegerfassung!L546="EUST",Belegerfassung!L546="Bauleistungen 20%")=TRUE,"",MID(Belegerfassung!L546,4,2)))</f>
        <v/>
      </c>
      <c r="J538" s="6" t="str">
        <f>IF(A538&lt;&gt;"",LEFT(Belegerfassung!D546,40),"")</f>
        <v/>
      </c>
      <c r="K538" t="str">
        <f>IF(A538&lt;&gt;"",VLOOKUP(D538,Abfrage!$F$2:$G$21,2,FALSE),"")</f>
        <v/>
      </c>
      <c r="L538" s="6" t="str">
        <f>IF(Belegerfassung!H546&lt;&gt;"",Belegerfassung!H546,"")</f>
        <v/>
      </c>
      <c r="M538" t="str">
        <f>IFERROR(IF(Belegerfassung!E546&lt;&gt;"",VLOOKUP(Belegerfassung!E546,Abfrage!$L$2:$M$15,2,),""),"")</f>
        <v/>
      </c>
      <c r="N538" t="str">
        <f t="shared" si="25"/>
        <v/>
      </c>
      <c r="O538" t="str">
        <f t="shared" si="26"/>
        <v/>
      </c>
      <c r="P538" t="str">
        <f>IF(Belegerfassung!G546&lt;&gt;"",CONCATENATE(Belegerfassung!G546,".pdf"),"")</f>
        <v/>
      </c>
    </row>
    <row r="539" spans="1:16">
      <c r="A539" t="str">
        <f>IF(Belegerfassung!C547&lt;&gt;"",0,"")</f>
        <v/>
      </c>
      <c r="B539" t="str">
        <f>IFERROR(VLOOKUP(Belegerfassung!I547,Konten!A:D,2,FALSE),"")</f>
        <v/>
      </c>
      <c r="C539" t="str">
        <f>IF(A539&lt;&gt;"",TEXT(Belegerfassung!C547,"TT.MM.JJJJ"),"")</f>
        <v/>
      </c>
      <c r="D539" t="str">
        <f>IFERROR(VLOOKUP(Belegerfassung!A547,Abfrage!$E$2:$F$20,2,FALSE),"")</f>
        <v/>
      </c>
      <c r="E539" t="str">
        <f>IF(A539&lt;&gt;"",Belegerfassung!B547,"")</f>
        <v/>
      </c>
      <c r="F539" t="str">
        <f>IF(Belegerfassung!L547="","",IF(Belegerfassung!L547&lt;&gt;"",IF(Belegerfassung!L547&lt;&gt;"",IF(Belegerfassung!J547&lt;&gt;0,VLOOKUP(Belegerfassung!L547,Abfrage!$A$2:$C$19,2,),VLOOKUP(Belegerfassung!L547,Abfrage!$A$2:$C$19,3,)),"")))</f>
        <v/>
      </c>
      <c r="G539" t="str">
        <f t="shared" si="24"/>
        <v/>
      </c>
      <c r="H539" s="31" t="str">
        <f>IF(A539&lt;&gt;"",-Belegerfassung!J547+Belegerfassung!K547,"")</f>
        <v/>
      </c>
      <c r="I539" s="49" t="str">
        <f>IFERROR(IF(H539&lt;&gt;"",Belegerfassung!L547*100,""),IF(OR(Belegerfassung!L547="Leistung EU - Erlöse",Belegerfassung!L547="Lieferungen EU-Erlöse",Belegerfassung!L547="EUST",Belegerfassung!L547="Bauleistungen 20%")=TRUE,"",MID(Belegerfassung!L547,4,2)))</f>
        <v/>
      </c>
      <c r="J539" s="6" t="str">
        <f>IF(A539&lt;&gt;"",LEFT(Belegerfassung!D547,40),"")</f>
        <v/>
      </c>
      <c r="K539" t="str">
        <f>IF(A539&lt;&gt;"",VLOOKUP(D539,Abfrage!$F$2:$G$21,2,FALSE),"")</f>
        <v/>
      </c>
      <c r="L539" s="6" t="str">
        <f>IF(Belegerfassung!H547&lt;&gt;"",Belegerfassung!H547,"")</f>
        <v/>
      </c>
      <c r="M539" t="str">
        <f>IFERROR(IF(Belegerfassung!E547&lt;&gt;"",VLOOKUP(Belegerfassung!E547,Abfrage!$L$2:$M$15,2,),""),"")</f>
        <v/>
      </c>
      <c r="N539" t="str">
        <f t="shared" si="25"/>
        <v/>
      </c>
      <c r="O539" t="str">
        <f t="shared" si="26"/>
        <v/>
      </c>
      <c r="P539" t="str">
        <f>IF(Belegerfassung!G547&lt;&gt;"",CONCATENATE(Belegerfassung!G547,".pdf"),"")</f>
        <v/>
      </c>
    </row>
    <row r="540" spans="1:16">
      <c r="A540" t="str">
        <f>IF(Belegerfassung!C548&lt;&gt;"",0,"")</f>
        <v/>
      </c>
      <c r="B540" t="str">
        <f>IFERROR(VLOOKUP(Belegerfassung!I548,Konten!A:D,2,FALSE),"")</f>
        <v/>
      </c>
      <c r="C540" t="str">
        <f>IF(A540&lt;&gt;"",TEXT(Belegerfassung!C548,"TT.MM.JJJJ"),"")</f>
        <v/>
      </c>
      <c r="D540" t="str">
        <f>IFERROR(VLOOKUP(Belegerfassung!A548,Abfrage!$E$2:$F$20,2,FALSE),"")</f>
        <v/>
      </c>
      <c r="E540" t="str">
        <f>IF(A540&lt;&gt;"",Belegerfassung!B548,"")</f>
        <v/>
      </c>
      <c r="F540" t="str">
        <f>IF(Belegerfassung!L548="","",IF(Belegerfassung!L548&lt;&gt;"",IF(Belegerfassung!L548&lt;&gt;"",IF(Belegerfassung!J548&lt;&gt;0,VLOOKUP(Belegerfassung!L548,Abfrage!$A$2:$C$19,2,),VLOOKUP(Belegerfassung!L548,Abfrage!$A$2:$C$19,3,)),"")))</f>
        <v/>
      </c>
      <c r="G540" t="str">
        <f t="shared" si="24"/>
        <v/>
      </c>
      <c r="H540" s="31" t="str">
        <f>IF(A540&lt;&gt;"",-Belegerfassung!J548+Belegerfassung!K548,"")</f>
        <v/>
      </c>
      <c r="I540" s="49" t="str">
        <f>IFERROR(IF(H540&lt;&gt;"",Belegerfassung!L548*100,""),IF(OR(Belegerfassung!L548="Leistung EU - Erlöse",Belegerfassung!L548="Lieferungen EU-Erlöse",Belegerfassung!L548="EUST",Belegerfassung!L548="Bauleistungen 20%")=TRUE,"",MID(Belegerfassung!L548,4,2)))</f>
        <v/>
      </c>
      <c r="J540" s="6" t="str">
        <f>IF(A540&lt;&gt;"",LEFT(Belegerfassung!D548,40),"")</f>
        <v/>
      </c>
      <c r="K540" t="str">
        <f>IF(A540&lt;&gt;"",VLOOKUP(D540,Abfrage!$F$2:$G$21,2,FALSE),"")</f>
        <v/>
      </c>
      <c r="L540" s="6" t="str">
        <f>IF(Belegerfassung!H548&lt;&gt;"",Belegerfassung!H548,"")</f>
        <v/>
      </c>
      <c r="M540" t="str">
        <f>IFERROR(IF(Belegerfassung!E548&lt;&gt;"",VLOOKUP(Belegerfassung!E548,Abfrage!$L$2:$M$15,2,),""),"")</f>
        <v/>
      </c>
      <c r="N540" t="str">
        <f t="shared" si="25"/>
        <v/>
      </c>
      <c r="O540" t="str">
        <f t="shared" si="26"/>
        <v/>
      </c>
      <c r="P540" t="str">
        <f>IF(Belegerfassung!G548&lt;&gt;"",CONCATENATE(Belegerfassung!G548,".pdf"),"")</f>
        <v/>
      </c>
    </row>
    <row r="541" spans="1:16">
      <c r="A541" t="str">
        <f>IF(Belegerfassung!C549&lt;&gt;"",0,"")</f>
        <v/>
      </c>
      <c r="B541" t="str">
        <f>IFERROR(VLOOKUP(Belegerfassung!I549,Konten!A:D,2,FALSE),"")</f>
        <v/>
      </c>
      <c r="C541" t="str">
        <f>IF(A541&lt;&gt;"",TEXT(Belegerfassung!C549,"TT.MM.JJJJ"),"")</f>
        <v/>
      </c>
      <c r="D541" t="str">
        <f>IFERROR(VLOOKUP(Belegerfassung!A549,Abfrage!$E$2:$F$20,2,FALSE),"")</f>
        <v/>
      </c>
      <c r="E541" t="str">
        <f>IF(A541&lt;&gt;"",Belegerfassung!B549,"")</f>
        <v/>
      </c>
      <c r="F541" t="str">
        <f>IF(Belegerfassung!L549="","",IF(Belegerfassung!L549&lt;&gt;"",IF(Belegerfassung!L549&lt;&gt;"",IF(Belegerfassung!J549&lt;&gt;0,VLOOKUP(Belegerfassung!L549,Abfrage!$A$2:$C$19,2,),VLOOKUP(Belegerfassung!L549,Abfrage!$A$2:$C$19,3,)),"")))</f>
        <v/>
      </c>
      <c r="G541" t="str">
        <f t="shared" si="24"/>
        <v/>
      </c>
      <c r="H541" s="31" t="str">
        <f>IF(A541&lt;&gt;"",-Belegerfassung!J549+Belegerfassung!K549,"")</f>
        <v/>
      </c>
      <c r="I541" s="49" t="str">
        <f>IFERROR(IF(H541&lt;&gt;"",Belegerfassung!L549*100,""),IF(OR(Belegerfassung!L549="Leistung EU - Erlöse",Belegerfassung!L549="Lieferungen EU-Erlöse",Belegerfassung!L549="EUST",Belegerfassung!L549="Bauleistungen 20%")=TRUE,"",MID(Belegerfassung!L549,4,2)))</f>
        <v/>
      </c>
      <c r="J541" s="6" t="str">
        <f>IF(A541&lt;&gt;"",LEFT(Belegerfassung!D549,40),"")</f>
        <v/>
      </c>
      <c r="K541" t="str">
        <f>IF(A541&lt;&gt;"",VLOOKUP(D541,Abfrage!$F$2:$G$21,2,FALSE),"")</f>
        <v/>
      </c>
      <c r="L541" s="6" t="str">
        <f>IF(Belegerfassung!H549&lt;&gt;"",Belegerfassung!H549,"")</f>
        <v/>
      </c>
      <c r="M541" t="str">
        <f>IFERROR(IF(Belegerfassung!E549&lt;&gt;"",VLOOKUP(Belegerfassung!E549,Abfrage!$L$2:$M$15,2,),""),"")</f>
        <v/>
      </c>
      <c r="N541" t="str">
        <f t="shared" si="25"/>
        <v/>
      </c>
      <c r="O541" t="str">
        <f t="shared" si="26"/>
        <v/>
      </c>
      <c r="P541" t="str">
        <f>IF(Belegerfassung!G549&lt;&gt;"",CONCATENATE(Belegerfassung!G549,".pdf"),"")</f>
        <v/>
      </c>
    </row>
    <row r="542" spans="1:16">
      <c r="A542" t="str">
        <f>IF(Belegerfassung!C550&lt;&gt;"",0,"")</f>
        <v/>
      </c>
      <c r="B542" t="str">
        <f>IFERROR(VLOOKUP(Belegerfassung!I550,Konten!A:D,2,FALSE),"")</f>
        <v/>
      </c>
      <c r="C542" t="str">
        <f>IF(A542&lt;&gt;"",TEXT(Belegerfassung!C550,"TT.MM.JJJJ"),"")</f>
        <v/>
      </c>
      <c r="D542" t="str">
        <f>IFERROR(VLOOKUP(Belegerfassung!A550,Abfrage!$E$2:$F$20,2,FALSE),"")</f>
        <v/>
      </c>
      <c r="E542" t="str">
        <f>IF(A542&lt;&gt;"",Belegerfassung!B550,"")</f>
        <v/>
      </c>
      <c r="F542" t="str">
        <f>IF(Belegerfassung!L550="","",IF(Belegerfassung!L550&lt;&gt;"",IF(Belegerfassung!L550&lt;&gt;"",IF(Belegerfassung!J550&lt;&gt;0,VLOOKUP(Belegerfassung!L550,Abfrage!$A$2:$C$19,2,),VLOOKUP(Belegerfassung!L550,Abfrage!$A$2:$C$19,3,)),"")))</f>
        <v/>
      </c>
      <c r="G542" t="str">
        <f t="shared" si="24"/>
        <v/>
      </c>
      <c r="H542" s="31" t="str">
        <f>IF(A542&lt;&gt;"",-Belegerfassung!J550+Belegerfassung!K550,"")</f>
        <v/>
      </c>
      <c r="I542" s="49" t="str">
        <f>IFERROR(IF(H542&lt;&gt;"",Belegerfassung!L550*100,""),IF(OR(Belegerfassung!L550="Leistung EU - Erlöse",Belegerfassung!L550="Lieferungen EU-Erlöse",Belegerfassung!L550="EUST",Belegerfassung!L550="Bauleistungen 20%")=TRUE,"",MID(Belegerfassung!L550,4,2)))</f>
        <v/>
      </c>
      <c r="J542" s="6" t="str">
        <f>IF(A542&lt;&gt;"",LEFT(Belegerfassung!D550,40),"")</f>
        <v/>
      </c>
      <c r="K542" t="str">
        <f>IF(A542&lt;&gt;"",VLOOKUP(D542,Abfrage!$F$2:$G$21,2,FALSE),"")</f>
        <v/>
      </c>
      <c r="L542" s="6" t="str">
        <f>IF(Belegerfassung!H550&lt;&gt;"",Belegerfassung!H550,"")</f>
        <v/>
      </c>
      <c r="M542" t="str">
        <f>IFERROR(IF(Belegerfassung!E550&lt;&gt;"",VLOOKUP(Belegerfassung!E550,Abfrage!$L$2:$M$15,2,),""),"")</f>
        <v/>
      </c>
      <c r="N542" t="str">
        <f t="shared" si="25"/>
        <v/>
      </c>
      <c r="O542" t="str">
        <f t="shared" si="26"/>
        <v/>
      </c>
      <c r="P542" t="str">
        <f>IF(Belegerfassung!G550&lt;&gt;"",CONCATENATE(Belegerfassung!G550,".pdf"),"")</f>
        <v/>
      </c>
    </row>
    <row r="543" spans="1:16">
      <c r="A543" t="str">
        <f>IF(Belegerfassung!C551&lt;&gt;"",0,"")</f>
        <v/>
      </c>
      <c r="B543" t="str">
        <f>IFERROR(VLOOKUP(Belegerfassung!I551,Konten!A:D,2,FALSE),"")</f>
        <v/>
      </c>
      <c r="C543" t="str">
        <f>IF(A543&lt;&gt;"",TEXT(Belegerfassung!C551,"TT.MM.JJJJ"),"")</f>
        <v/>
      </c>
      <c r="D543" t="str">
        <f>IFERROR(VLOOKUP(Belegerfassung!A551,Abfrage!$E$2:$F$20,2,FALSE),"")</f>
        <v/>
      </c>
      <c r="E543" t="str">
        <f>IF(A543&lt;&gt;"",Belegerfassung!B551,"")</f>
        <v/>
      </c>
      <c r="F543" t="str">
        <f>IF(Belegerfassung!L551="","",IF(Belegerfassung!L551&lt;&gt;"",IF(Belegerfassung!L551&lt;&gt;"",IF(Belegerfassung!J551&lt;&gt;0,VLOOKUP(Belegerfassung!L551,Abfrage!$A$2:$C$19,2,),VLOOKUP(Belegerfassung!L551,Abfrage!$A$2:$C$19,3,)),"")))</f>
        <v/>
      </c>
      <c r="G543" t="str">
        <f t="shared" si="24"/>
        <v/>
      </c>
      <c r="H543" s="31" t="str">
        <f>IF(A543&lt;&gt;"",-Belegerfassung!J551+Belegerfassung!K551,"")</f>
        <v/>
      </c>
      <c r="I543" s="49" t="str">
        <f>IFERROR(IF(H543&lt;&gt;"",Belegerfassung!L551*100,""),IF(OR(Belegerfassung!L551="Leistung EU - Erlöse",Belegerfassung!L551="Lieferungen EU-Erlöse",Belegerfassung!L551="EUST",Belegerfassung!L551="Bauleistungen 20%")=TRUE,"",MID(Belegerfassung!L551,4,2)))</f>
        <v/>
      </c>
      <c r="J543" s="6" t="str">
        <f>IF(A543&lt;&gt;"",LEFT(Belegerfassung!D551,40),"")</f>
        <v/>
      </c>
      <c r="K543" t="str">
        <f>IF(A543&lt;&gt;"",VLOOKUP(D543,Abfrage!$F$2:$G$21,2,FALSE),"")</f>
        <v/>
      </c>
      <c r="L543" s="6" t="str">
        <f>IF(Belegerfassung!H551&lt;&gt;"",Belegerfassung!H551,"")</f>
        <v/>
      </c>
      <c r="M543" t="str">
        <f>IFERROR(IF(Belegerfassung!E551&lt;&gt;"",VLOOKUP(Belegerfassung!E551,Abfrage!$L$2:$M$15,2,),""),"")</f>
        <v/>
      </c>
      <c r="N543" t="str">
        <f t="shared" si="25"/>
        <v/>
      </c>
      <c r="O543" t="str">
        <f t="shared" si="26"/>
        <v/>
      </c>
      <c r="P543" t="str">
        <f>IF(Belegerfassung!G551&lt;&gt;"",CONCATENATE(Belegerfassung!G551,".pdf"),"")</f>
        <v/>
      </c>
    </row>
    <row r="544" spans="1:16">
      <c r="A544" t="str">
        <f>IF(Belegerfassung!C552&lt;&gt;"",0,"")</f>
        <v/>
      </c>
      <c r="B544" t="str">
        <f>IFERROR(VLOOKUP(Belegerfassung!I552,Konten!A:D,2,FALSE),"")</f>
        <v/>
      </c>
      <c r="C544" t="str">
        <f>IF(A544&lt;&gt;"",TEXT(Belegerfassung!C552,"TT.MM.JJJJ"),"")</f>
        <v/>
      </c>
      <c r="D544" t="str">
        <f>IFERROR(VLOOKUP(Belegerfassung!A552,Abfrage!$E$2:$F$20,2,FALSE),"")</f>
        <v/>
      </c>
      <c r="E544" t="str">
        <f>IF(A544&lt;&gt;"",Belegerfassung!B552,"")</f>
        <v/>
      </c>
      <c r="F544" t="str">
        <f>IF(Belegerfassung!L552="","",IF(Belegerfassung!L552&lt;&gt;"",IF(Belegerfassung!L552&lt;&gt;"",IF(Belegerfassung!J552&lt;&gt;0,VLOOKUP(Belegerfassung!L552,Abfrage!$A$2:$C$19,2,),VLOOKUP(Belegerfassung!L552,Abfrage!$A$2:$C$19,3,)),"")))</f>
        <v/>
      </c>
      <c r="G544" t="str">
        <f t="shared" si="24"/>
        <v/>
      </c>
      <c r="H544" s="31" t="str">
        <f>IF(A544&lt;&gt;"",-Belegerfassung!J552+Belegerfassung!K552,"")</f>
        <v/>
      </c>
      <c r="I544" s="49" t="str">
        <f>IFERROR(IF(H544&lt;&gt;"",Belegerfassung!L552*100,""),IF(OR(Belegerfassung!L552="Leistung EU - Erlöse",Belegerfassung!L552="Lieferungen EU-Erlöse",Belegerfassung!L552="EUST",Belegerfassung!L552="Bauleistungen 20%")=TRUE,"",MID(Belegerfassung!L552,4,2)))</f>
        <v/>
      </c>
      <c r="J544" s="6" t="str">
        <f>IF(A544&lt;&gt;"",LEFT(Belegerfassung!D552,40),"")</f>
        <v/>
      </c>
      <c r="K544" t="str">
        <f>IF(A544&lt;&gt;"",VLOOKUP(D544,Abfrage!$F$2:$G$21,2,FALSE),"")</f>
        <v/>
      </c>
      <c r="L544" s="6" t="str">
        <f>IF(Belegerfassung!H552&lt;&gt;"",Belegerfassung!H552,"")</f>
        <v/>
      </c>
      <c r="M544" t="str">
        <f>IFERROR(IF(Belegerfassung!E552&lt;&gt;"",VLOOKUP(Belegerfassung!E552,Abfrage!$L$2:$M$15,2,),""),"")</f>
        <v/>
      </c>
      <c r="N544" t="str">
        <f t="shared" si="25"/>
        <v/>
      </c>
      <c r="O544" t="str">
        <f t="shared" si="26"/>
        <v/>
      </c>
      <c r="P544" t="str">
        <f>IF(Belegerfassung!G552&lt;&gt;"",CONCATENATE(Belegerfassung!G552,".pdf"),"")</f>
        <v/>
      </c>
    </row>
    <row r="545" spans="1:16">
      <c r="A545" t="str">
        <f>IF(Belegerfassung!C553&lt;&gt;"",0,"")</f>
        <v/>
      </c>
      <c r="B545" t="str">
        <f>IFERROR(VLOOKUP(Belegerfassung!I553,Konten!A:D,2,FALSE),"")</f>
        <v/>
      </c>
      <c r="C545" t="str">
        <f>IF(A545&lt;&gt;"",TEXT(Belegerfassung!C553,"TT.MM.JJJJ"),"")</f>
        <v/>
      </c>
      <c r="D545" t="str">
        <f>IFERROR(VLOOKUP(Belegerfassung!A553,Abfrage!$E$2:$F$20,2,FALSE),"")</f>
        <v/>
      </c>
      <c r="E545" t="str">
        <f>IF(A545&lt;&gt;"",Belegerfassung!B553,"")</f>
        <v/>
      </c>
      <c r="F545" t="str">
        <f>IF(Belegerfassung!L553="","",IF(Belegerfassung!L553&lt;&gt;"",IF(Belegerfassung!L553&lt;&gt;"",IF(Belegerfassung!J553&lt;&gt;0,VLOOKUP(Belegerfassung!L553,Abfrage!$A$2:$C$19,2,),VLOOKUP(Belegerfassung!L553,Abfrage!$A$2:$C$19,3,)),"")))</f>
        <v/>
      </c>
      <c r="G545" t="str">
        <f t="shared" si="24"/>
        <v/>
      </c>
      <c r="H545" s="31" t="str">
        <f>IF(A545&lt;&gt;"",-Belegerfassung!J553+Belegerfassung!K553,"")</f>
        <v/>
      </c>
      <c r="I545" s="49" t="str">
        <f>IFERROR(IF(H545&lt;&gt;"",Belegerfassung!L553*100,""),IF(OR(Belegerfassung!L553="Leistung EU - Erlöse",Belegerfassung!L553="Lieferungen EU-Erlöse",Belegerfassung!L553="EUST",Belegerfassung!L553="Bauleistungen 20%")=TRUE,"",MID(Belegerfassung!L553,4,2)))</f>
        <v/>
      </c>
      <c r="J545" s="6" t="str">
        <f>IF(A545&lt;&gt;"",LEFT(Belegerfassung!D553,40),"")</f>
        <v/>
      </c>
      <c r="K545" t="str">
        <f>IF(A545&lt;&gt;"",VLOOKUP(D545,Abfrage!$F$2:$G$21,2,FALSE),"")</f>
        <v/>
      </c>
      <c r="L545" s="6" t="str">
        <f>IF(Belegerfassung!H553&lt;&gt;"",Belegerfassung!H553,"")</f>
        <v/>
      </c>
      <c r="M545" t="str">
        <f>IFERROR(IF(Belegerfassung!E553&lt;&gt;"",VLOOKUP(Belegerfassung!E553,Abfrage!$L$2:$M$15,2,),""),"")</f>
        <v/>
      </c>
      <c r="N545" t="str">
        <f t="shared" si="25"/>
        <v/>
      </c>
      <c r="O545" t="str">
        <f t="shared" si="26"/>
        <v/>
      </c>
      <c r="P545" t="str">
        <f>IF(Belegerfassung!G553&lt;&gt;"",CONCATENATE(Belegerfassung!G553,".pdf"),"")</f>
        <v/>
      </c>
    </row>
    <row r="546" spans="1:16">
      <c r="A546" t="str">
        <f>IF(Belegerfassung!C554&lt;&gt;"",0,"")</f>
        <v/>
      </c>
      <c r="B546" t="str">
        <f>IFERROR(VLOOKUP(Belegerfassung!I554,Konten!A:D,2,FALSE),"")</f>
        <v/>
      </c>
      <c r="C546" t="str">
        <f>IF(A546&lt;&gt;"",TEXT(Belegerfassung!C554,"TT.MM.JJJJ"),"")</f>
        <v/>
      </c>
      <c r="D546" t="str">
        <f>IFERROR(VLOOKUP(Belegerfassung!A554,Abfrage!$E$2:$F$20,2,FALSE),"")</f>
        <v/>
      </c>
      <c r="E546" t="str">
        <f>IF(A546&lt;&gt;"",Belegerfassung!B554,"")</f>
        <v/>
      </c>
      <c r="F546" t="str">
        <f>IF(Belegerfassung!L554="","",IF(Belegerfassung!L554&lt;&gt;"",IF(Belegerfassung!L554&lt;&gt;"",IF(Belegerfassung!J554&lt;&gt;0,VLOOKUP(Belegerfassung!L554,Abfrage!$A$2:$C$19,2,),VLOOKUP(Belegerfassung!L554,Abfrage!$A$2:$C$19,3,)),"")))</f>
        <v/>
      </c>
      <c r="G546" t="str">
        <f t="shared" si="24"/>
        <v/>
      </c>
      <c r="H546" s="31" t="str">
        <f>IF(A546&lt;&gt;"",-Belegerfassung!J554+Belegerfassung!K554,"")</f>
        <v/>
      </c>
      <c r="I546" s="49" t="str">
        <f>IFERROR(IF(H546&lt;&gt;"",Belegerfassung!L554*100,""),IF(OR(Belegerfassung!L554="Leistung EU - Erlöse",Belegerfassung!L554="Lieferungen EU-Erlöse",Belegerfassung!L554="EUST",Belegerfassung!L554="Bauleistungen 20%")=TRUE,"",MID(Belegerfassung!L554,4,2)))</f>
        <v/>
      </c>
      <c r="J546" s="6" t="str">
        <f>IF(A546&lt;&gt;"",LEFT(Belegerfassung!D554,40),"")</f>
        <v/>
      </c>
      <c r="K546" t="str">
        <f>IF(A546&lt;&gt;"",VLOOKUP(D546,Abfrage!$F$2:$G$21,2,FALSE),"")</f>
        <v/>
      </c>
      <c r="L546" s="6" t="str">
        <f>IF(Belegerfassung!H554&lt;&gt;"",Belegerfassung!H554,"")</f>
        <v/>
      </c>
      <c r="M546" t="str">
        <f>IFERROR(IF(Belegerfassung!E554&lt;&gt;"",VLOOKUP(Belegerfassung!E554,Abfrage!$L$2:$M$15,2,),""),"")</f>
        <v/>
      </c>
      <c r="N546" t="str">
        <f t="shared" si="25"/>
        <v/>
      </c>
      <c r="O546" t="str">
        <f t="shared" si="26"/>
        <v/>
      </c>
      <c r="P546" t="str">
        <f>IF(Belegerfassung!G554&lt;&gt;"",CONCATENATE(Belegerfassung!G554,".pdf"),"")</f>
        <v/>
      </c>
    </row>
    <row r="547" spans="1:16">
      <c r="A547" t="str">
        <f>IF(Belegerfassung!C555&lt;&gt;"",0,"")</f>
        <v/>
      </c>
      <c r="B547" t="str">
        <f>IFERROR(VLOOKUP(Belegerfassung!I555,Konten!A:D,2,FALSE),"")</f>
        <v/>
      </c>
      <c r="C547" t="str">
        <f>IF(A547&lt;&gt;"",TEXT(Belegerfassung!C555,"TT.MM.JJJJ"),"")</f>
        <v/>
      </c>
      <c r="D547" t="str">
        <f>IFERROR(VLOOKUP(Belegerfassung!A555,Abfrage!$E$2:$F$20,2,FALSE),"")</f>
        <v/>
      </c>
      <c r="E547" t="str">
        <f>IF(A547&lt;&gt;"",Belegerfassung!B555,"")</f>
        <v/>
      </c>
      <c r="F547" t="str">
        <f>IF(Belegerfassung!L555="","",IF(Belegerfassung!L555&lt;&gt;"",IF(Belegerfassung!L555&lt;&gt;"",IF(Belegerfassung!J555&lt;&gt;0,VLOOKUP(Belegerfassung!L555,Abfrage!$A$2:$C$19,2,),VLOOKUP(Belegerfassung!L555,Abfrage!$A$2:$C$19,3,)),"")))</f>
        <v/>
      </c>
      <c r="G547" t="str">
        <f t="shared" si="24"/>
        <v/>
      </c>
      <c r="H547" s="31" t="str">
        <f>IF(A547&lt;&gt;"",-Belegerfassung!J555+Belegerfassung!K555,"")</f>
        <v/>
      </c>
      <c r="I547" s="49" t="str">
        <f>IFERROR(IF(H547&lt;&gt;"",Belegerfassung!L555*100,""),IF(OR(Belegerfassung!L555="Leistung EU - Erlöse",Belegerfassung!L555="Lieferungen EU-Erlöse",Belegerfassung!L555="EUST",Belegerfassung!L555="Bauleistungen 20%")=TRUE,"",MID(Belegerfassung!L555,4,2)))</f>
        <v/>
      </c>
      <c r="J547" s="6" t="str">
        <f>IF(A547&lt;&gt;"",LEFT(Belegerfassung!D555,40),"")</f>
        <v/>
      </c>
      <c r="K547" t="str">
        <f>IF(A547&lt;&gt;"",VLOOKUP(D547,Abfrage!$F$2:$G$21,2,FALSE),"")</f>
        <v/>
      </c>
      <c r="L547" s="6" t="str">
        <f>IF(Belegerfassung!H555&lt;&gt;"",Belegerfassung!H555,"")</f>
        <v/>
      </c>
      <c r="M547" t="str">
        <f>IFERROR(IF(Belegerfassung!E555&lt;&gt;"",VLOOKUP(Belegerfassung!E555,Abfrage!$L$2:$M$15,2,),""),"")</f>
        <v/>
      </c>
      <c r="N547" t="str">
        <f t="shared" si="25"/>
        <v/>
      </c>
      <c r="O547" t="str">
        <f t="shared" si="26"/>
        <v/>
      </c>
      <c r="P547" t="str">
        <f>IF(Belegerfassung!G555&lt;&gt;"",CONCATENATE(Belegerfassung!G555,".pdf"),"")</f>
        <v/>
      </c>
    </row>
    <row r="548" spans="1:16">
      <c r="A548" t="str">
        <f>IF(Belegerfassung!C556&lt;&gt;"",0,"")</f>
        <v/>
      </c>
      <c r="B548" t="str">
        <f>IFERROR(VLOOKUP(Belegerfassung!I556,Konten!A:D,2,FALSE),"")</f>
        <v/>
      </c>
      <c r="C548" t="str">
        <f>IF(A548&lt;&gt;"",TEXT(Belegerfassung!C556,"TT.MM.JJJJ"),"")</f>
        <v/>
      </c>
      <c r="D548" t="str">
        <f>IFERROR(VLOOKUP(Belegerfassung!A556,Abfrage!$E$2:$F$20,2,FALSE),"")</f>
        <v/>
      </c>
      <c r="E548" t="str">
        <f>IF(A548&lt;&gt;"",Belegerfassung!B556,"")</f>
        <v/>
      </c>
      <c r="F548" t="str">
        <f>IF(Belegerfassung!L556="","",IF(Belegerfassung!L556&lt;&gt;"",IF(Belegerfassung!L556&lt;&gt;"",IF(Belegerfassung!J556&lt;&gt;0,VLOOKUP(Belegerfassung!L556,Abfrage!$A$2:$C$19,2,),VLOOKUP(Belegerfassung!L556,Abfrage!$A$2:$C$19,3,)),"")))</f>
        <v/>
      </c>
      <c r="G548" t="str">
        <f t="shared" si="24"/>
        <v/>
      </c>
      <c r="H548" s="31" t="str">
        <f>IF(A548&lt;&gt;"",-Belegerfassung!J556+Belegerfassung!K556,"")</f>
        <v/>
      </c>
      <c r="I548" s="49" t="str">
        <f>IFERROR(IF(H548&lt;&gt;"",Belegerfassung!L556*100,""),IF(OR(Belegerfassung!L556="Leistung EU - Erlöse",Belegerfassung!L556="Lieferungen EU-Erlöse",Belegerfassung!L556="EUST",Belegerfassung!L556="Bauleistungen 20%")=TRUE,"",MID(Belegerfassung!L556,4,2)))</f>
        <v/>
      </c>
      <c r="J548" s="6" t="str">
        <f>IF(A548&lt;&gt;"",LEFT(Belegerfassung!D556,40),"")</f>
        <v/>
      </c>
      <c r="K548" t="str">
        <f>IF(A548&lt;&gt;"",VLOOKUP(D548,Abfrage!$F$2:$G$21,2,FALSE),"")</f>
        <v/>
      </c>
      <c r="L548" s="6" t="str">
        <f>IF(Belegerfassung!H556&lt;&gt;"",Belegerfassung!H556,"")</f>
        <v/>
      </c>
      <c r="M548" t="str">
        <f>IFERROR(IF(Belegerfassung!E556&lt;&gt;"",VLOOKUP(Belegerfassung!E556,Abfrage!$L$2:$M$15,2,),""),"")</f>
        <v/>
      </c>
      <c r="N548" t="str">
        <f t="shared" si="25"/>
        <v/>
      </c>
      <c r="O548" t="str">
        <f t="shared" si="26"/>
        <v/>
      </c>
      <c r="P548" t="str">
        <f>IF(Belegerfassung!G556&lt;&gt;"",CONCATENATE(Belegerfassung!G556,".pdf"),"")</f>
        <v/>
      </c>
    </row>
    <row r="549" spans="1:16">
      <c r="A549" t="str">
        <f>IF(Belegerfassung!C557&lt;&gt;"",0,"")</f>
        <v/>
      </c>
      <c r="B549" t="str">
        <f>IFERROR(VLOOKUP(Belegerfassung!I557,Konten!A:D,2,FALSE),"")</f>
        <v/>
      </c>
      <c r="C549" t="str">
        <f>IF(A549&lt;&gt;"",TEXT(Belegerfassung!C557,"TT.MM.JJJJ"),"")</f>
        <v/>
      </c>
      <c r="D549" t="str">
        <f>IFERROR(VLOOKUP(Belegerfassung!A557,Abfrage!$E$2:$F$20,2,FALSE),"")</f>
        <v/>
      </c>
      <c r="E549" t="str">
        <f>IF(A549&lt;&gt;"",Belegerfassung!B557,"")</f>
        <v/>
      </c>
      <c r="F549" t="str">
        <f>IF(Belegerfassung!L557="","",IF(Belegerfassung!L557&lt;&gt;"",IF(Belegerfassung!L557&lt;&gt;"",IF(Belegerfassung!J557&lt;&gt;0,VLOOKUP(Belegerfassung!L557,Abfrage!$A$2:$C$19,2,),VLOOKUP(Belegerfassung!L557,Abfrage!$A$2:$C$19,3,)),"")))</f>
        <v/>
      </c>
      <c r="G549" t="str">
        <f t="shared" si="24"/>
        <v/>
      </c>
      <c r="H549" s="31" t="str">
        <f>IF(A549&lt;&gt;"",-Belegerfassung!J557+Belegerfassung!K557,"")</f>
        <v/>
      </c>
      <c r="I549" s="49" t="str">
        <f>IFERROR(IF(H549&lt;&gt;"",Belegerfassung!L557*100,""),IF(OR(Belegerfassung!L557="Leistung EU - Erlöse",Belegerfassung!L557="Lieferungen EU-Erlöse",Belegerfassung!L557="EUST",Belegerfassung!L557="Bauleistungen 20%")=TRUE,"",MID(Belegerfassung!L557,4,2)))</f>
        <v/>
      </c>
      <c r="J549" s="6" t="str">
        <f>IF(A549&lt;&gt;"",LEFT(Belegerfassung!D557,40),"")</f>
        <v/>
      </c>
      <c r="K549" t="str">
        <f>IF(A549&lt;&gt;"",VLOOKUP(D549,Abfrage!$F$2:$G$21,2,FALSE),"")</f>
        <v/>
      </c>
      <c r="L549" s="6" t="str">
        <f>IF(Belegerfassung!H557&lt;&gt;"",Belegerfassung!H557,"")</f>
        <v/>
      </c>
      <c r="M549" t="str">
        <f>IFERROR(IF(Belegerfassung!E557&lt;&gt;"",VLOOKUP(Belegerfassung!E557,Abfrage!$L$2:$M$15,2,),""),"")</f>
        <v/>
      </c>
      <c r="N549" t="str">
        <f t="shared" si="25"/>
        <v/>
      </c>
      <c r="O549" t="str">
        <f t="shared" si="26"/>
        <v/>
      </c>
      <c r="P549" t="str">
        <f>IF(Belegerfassung!G557&lt;&gt;"",CONCATENATE(Belegerfassung!G557,".pdf"),"")</f>
        <v/>
      </c>
    </row>
    <row r="550" spans="1:16">
      <c r="A550" t="str">
        <f>IF(Belegerfassung!C558&lt;&gt;"",0,"")</f>
        <v/>
      </c>
      <c r="B550" t="str">
        <f>IFERROR(VLOOKUP(Belegerfassung!I558,Konten!A:D,2,FALSE),"")</f>
        <v/>
      </c>
      <c r="C550" t="str">
        <f>IF(A550&lt;&gt;"",TEXT(Belegerfassung!C558,"TT.MM.JJJJ"),"")</f>
        <v/>
      </c>
      <c r="D550" t="str">
        <f>IFERROR(VLOOKUP(Belegerfassung!A558,Abfrage!$E$2:$F$20,2,FALSE),"")</f>
        <v/>
      </c>
      <c r="E550" t="str">
        <f>IF(A550&lt;&gt;"",Belegerfassung!B558,"")</f>
        <v/>
      </c>
      <c r="F550" t="str">
        <f>IF(Belegerfassung!L558="","",IF(Belegerfassung!L558&lt;&gt;"",IF(Belegerfassung!L558&lt;&gt;"",IF(Belegerfassung!J558&lt;&gt;0,VLOOKUP(Belegerfassung!L558,Abfrage!$A$2:$C$19,2,),VLOOKUP(Belegerfassung!L558,Abfrage!$A$2:$C$19,3,)),"")))</f>
        <v/>
      </c>
      <c r="G550" t="str">
        <f t="shared" si="24"/>
        <v/>
      </c>
      <c r="H550" s="31" t="str">
        <f>IF(A550&lt;&gt;"",-Belegerfassung!J558+Belegerfassung!K558,"")</f>
        <v/>
      </c>
      <c r="I550" s="49" t="str">
        <f>IFERROR(IF(H550&lt;&gt;"",Belegerfassung!L558*100,""),IF(OR(Belegerfassung!L558="Leistung EU - Erlöse",Belegerfassung!L558="Lieferungen EU-Erlöse",Belegerfassung!L558="EUST",Belegerfassung!L558="Bauleistungen 20%")=TRUE,"",MID(Belegerfassung!L558,4,2)))</f>
        <v/>
      </c>
      <c r="J550" s="6" t="str">
        <f>IF(A550&lt;&gt;"",LEFT(Belegerfassung!D558,40),"")</f>
        <v/>
      </c>
      <c r="K550" t="str">
        <f>IF(A550&lt;&gt;"",VLOOKUP(D550,Abfrage!$F$2:$G$21,2,FALSE),"")</f>
        <v/>
      </c>
      <c r="L550" s="6" t="str">
        <f>IF(Belegerfassung!H558&lt;&gt;"",Belegerfassung!H558,"")</f>
        <v/>
      </c>
      <c r="M550" t="str">
        <f>IFERROR(IF(Belegerfassung!E558&lt;&gt;"",VLOOKUP(Belegerfassung!E558,Abfrage!$L$2:$M$15,2,),""),"")</f>
        <v/>
      </c>
      <c r="N550" t="str">
        <f t="shared" si="25"/>
        <v/>
      </c>
      <c r="O550" t="str">
        <f t="shared" si="26"/>
        <v/>
      </c>
      <c r="P550" t="str">
        <f>IF(Belegerfassung!G558&lt;&gt;"",CONCATENATE(Belegerfassung!G558,".pdf"),"")</f>
        <v/>
      </c>
    </row>
    <row r="551" spans="1:16">
      <c r="A551" t="str">
        <f>IF(Belegerfassung!C559&lt;&gt;"",0,"")</f>
        <v/>
      </c>
      <c r="B551" t="str">
        <f>IFERROR(VLOOKUP(Belegerfassung!I559,Konten!A:D,2,FALSE),"")</f>
        <v/>
      </c>
      <c r="C551" t="str">
        <f>IF(A551&lt;&gt;"",TEXT(Belegerfassung!C559,"TT.MM.JJJJ"),"")</f>
        <v/>
      </c>
      <c r="D551" t="str">
        <f>IFERROR(VLOOKUP(Belegerfassung!A559,Abfrage!$E$2:$F$20,2,FALSE),"")</f>
        <v/>
      </c>
      <c r="E551" t="str">
        <f>IF(A551&lt;&gt;"",Belegerfassung!B559,"")</f>
        <v/>
      </c>
      <c r="F551" t="str">
        <f>IF(Belegerfassung!L559="","",IF(Belegerfassung!L559&lt;&gt;"",IF(Belegerfassung!L559&lt;&gt;"",IF(Belegerfassung!J559&lt;&gt;0,VLOOKUP(Belegerfassung!L559,Abfrage!$A$2:$C$19,2,),VLOOKUP(Belegerfassung!L559,Abfrage!$A$2:$C$19,3,)),"")))</f>
        <v/>
      </c>
      <c r="G551" t="str">
        <f t="shared" si="24"/>
        <v/>
      </c>
      <c r="H551" s="31" t="str">
        <f>IF(A551&lt;&gt;"",-Belegerfassung!J559+Belegerfassung!K559,"")</f>
        <v/>
      </c>
      <c r="I551" s="49" t="str">
        <f>IFERROR(IF(H551&lt;&gt;"",Belegerfassung!L559*100,""),IF(OR(Belegerfassung!L559="Leistung EU - Erlöse",Belegerfassung!L559="Lieferungen EU-Erlöse",Belegerfassung!L559="EUST",Belegerfassung!L559="Bauleistungen 20%")=TRUE,"",MID(Belegerfassung!L559,4,2)))</f>
        <v/>
      </c>
      <c r="J551" s="6" t="str">
        <f>IF(A551&lt;&gt;"",LEFT(Belegerfassung!D559,40),"")</f>
        <v/>
      </c>
      <c r="K551" t="str">
        <f>IF(A551&lt;&gt;"",VLOOKUP(D551,Abfrage!$F$2:$G$21,2,FALSE),"")</f>
        <v/>
      </c>
      <c r="L551" s="6" t="str">
        <f>IF(Belegerfassung!H559&lt;&gt;"",Belegerfassung!H559,"")</f>
        <v/>
      </c>
      <c r="M551" t="str">
        <f>IFERROR(IF(Belegerfassung!E559&lt;&gt;"",VLOOKUP(Belegerfassung!E559,Abfrage!$L$2:$M$15,2,),""),"")</f>
        <v/>
      </c>
      <c r="N551" t="str">
        <f t="shared" si="25"/>
        <v/>
      </c>
      <c r="O551" t="str">
        <f t="shared" si="26"/>
        <v/>
      </c>
      <c r="P551" t="str">
        <f>IF(Belegerfassung!G559&lt;&gt;"",CONCATENATE(Belegerfassung!G559,".pdf"),"")</f>
        <v/>
      </c>
    </row>
    <row r="552" spans="1:16">
      <c r="A552" t="str">
        <f>IF(Belegerfassung!C560&lt;&gt;"",0,"")</f>
        <v/>
      </c>
      <c r="B552" t="str">
        <f>IFERROR(VLOOKUP(Belegerfassung!I560,Konten!A:D,2,FALSE),"")</f>
        <v/>
      </c>
      <c r="C552" t="str">
        <f>IF(A552&lt;&gt;"",TEXT(Belegerfassung!C560,"TT.MM.JJJJ"),"")</f>
        <v/>
      </c>
      <c r="D552" t="str">
        <f>IFERROR(VLOOKUP(Belegerfassung!A560,Abfrage!$E$2:$F$20,2,FALSE),"")</f>
        <v/>
      </c>
      <c r="E552" t="str">
        <f>IF(A552&lt;&gt;"",Belegerfassung!B560,"")</f>
        <v/>
      </c>
      <c r="F552" t="str">
        <f>IF(Belegerfassung!L560="","",IF(Belegerfassung!L560&lt;&gt;"",IF(Belegerfassung!L560&lt;&gt;"",IF(Belegerfassung!J560&lt;&gt;0,VLOOKUP(Belegerfassung!L560,Abfrage!$A$2:$C$19,2,),VLOOKUP(Belegerfassung!L560,Abfrage!$A$2:$C$19,3,)),"")))</f>
        <v/>
      </c>
      <c r="G552" t="str">
        <f t="shared" si="24"/>
        <v/>
      </c>
      <c r="H552" s="31" t="str">
        <f>IF(A552&lt;&gt;"",-Belegerfassung!J560+Belegerfassung!K560,"")</f>
        <v/>
      </c>
      <c r="I552" s="49" t="str">
        <f>IFERROR(IF(H552&lt;&gt;"",Belegerfassung!L560*100,""),IF(OR(Belegerfassung!L560="Leistung EU - Erlöse",Belegerfassung!L560="Lieferungen EU-Erlöse",Belegerfassung!L560="EUST",Belegerfassung!L560="Bauleistungen 20%")=TRUE,"",MID(Belegerfassung!L560,4,2)))</f>
        <v/>
      </c>
      <c r="J552" s="6" t="str">
        <f>IF(A552&lt;&gt;"",LEFT(Belegerfassung!D560,40),"")</f>
        <v/>
      </c>
      <c r="K552" t="str">
        <f>IF(A552&lt;&gt;"",VLOOKUP(D552,Abfrage!$F$2:$G$21,2,FALSE),"")</f>
        <v/>
      </c>
      <c r="L552" s="6" t="str">
        <f>IF(Belegerfassung!H560&lt;&gt;"",Belegerfassung!H560,"")</f>
        <v/>
      </c>
      <c r="M552" t="str">
        <f>IFERROR(IF(Belegerfassung!E560&lt;&gt;"",VLOOKUP(Belegerfassung!E560,Abfrage!$L$2:$M$15,2,),""),"")</f>
        <v/>
      </c>
      <c r="N552" t="str">
        <f t="shared" si="25"/>
        <v/>
      </c>
      <c r="O552" t="str">
        <f t="shared" si="26"/>
        <v/>
      </c>
      <c r="P552" t="str">
        <f>IF(Belegerfassung!G560&lt;&gt;"",CONCATENATE(Belegerfassung!G560,".pdf"),"")</f>
        <v/>
      </c>
    </row>
    <row r="553" spans="1:16">
      <c r="A553" t="str">
        <f>IF(Belegerfassung!C561&lt;&gt;"",0,"")</f>
        <v/>
      </c>
      <c r="B553" t="str">
        <f>IFERROR(VLOOKUP(Belegerfassung!I561,Konten!A:D,2,FALSE),"")</f>
        <v/>
      </c>
      <c r="C553" t="str">
        <f>IF(A553&lt;&gt;"",TEXT(Belegerfassung!C561,"TT.MM.JJJJ"),"")</f>
        <v/>
      </c>
      <c r="D553" t="str">
        <f>IFERROR(VLOOKUP(Belegerfassung!A561,Abfrage!$E$2:$F$20,2,FALSE),"")</f>
        <v/>
      </c>
      <c r="E553" t="str">
        <f>IF(A553&lt;&gt;"",Belegerfassung!B561,"")</f>
        <v/>
      </c>
      <c r="F553" t="str">
        <f>IF(Belegerfassung!L561="","",IF(Belegerfassung!L561&lt;&gt;"",IF(Belegerfassung!L561&lt;&gt;"",IF(Belegerfassung!J561&lt;&gt;0,VLOOKUP(Belegerfassung!L561,Abfrage!$A$2:$C$19,2,),VLOOKUP(Belegerfassung!L561,Abfrage!$A$2:$C$19,3,)),"")))</f>
        <v/>
      </c>
      <c r="G553" t="str">
        <f t="shared" si="24"/>
        <v/>
      </c>
      <c r="H553" s="31" t="str">
        <f>IF(A553&lt;&gt;"",-Belegerfassung!J561+Belegerfassung!K561,"")</f>
        <v/>
      </c>
      <c r="I553" s="49" t="str">
        <f>IFERROR(IF(H553&lt;&gt;"",Belegerfassung!L561*100,""),IF(OR(Belegerfassung!L561="Leistung EU - Erlöse",Belegerfassung!L561="Lieferungen EU-Erlöse",Belegerfassung!L561="EUST",Belegerfassung!L561="Bauleistungen 20%")=TRUE,"",MID(Belegerfassung!L561,4,2)))</f>
        <v/>
      </c>
      <c r="J553" s="6" t="str">
        <f>IF(A553&lt;&gt;"",LEFT(Belegerfassung!D561,40),"")</f>
        <v/>
      </c>
      <c r="K553" t="str">
        <f>IF(A553&lt;&gt;"",VLOOKUP(D553,Abfrage!$F$2:$G$21,2,FALSE),"")</f>
        <v/>
      </c>
      <c r="L553" s="6" t="str">
        <f>IF(Belegerfassung!H561&lt;&gt;"",Belegerfassung!H561,"")</f>
        <v/>
      </c>
      <c r="M553" t="str">
        <f>IFERROR(IF(Belegerfassung!E561&lt;&gt;"",VLOOKUP(Belegerfassung!E561,Abfrage!$L$2:$M$15,2,),""),"")</f>
        <v/>
      </c>
      <c r="N553" t="str">
        <f t="shared" si="25"/>
        <v/>
      </c>
      <c r="O553" t="str">
        <f t="shared" si="26"/>
        <v/>
      </c>
      <c r="P553" t="str">
        <f>IF(Belegerfassung!G561&lt;&gt;"",CONCATENATE(Belegerfassung!G561,".pdf"),"")</f>
        <v/>
      </c>
    </row>
    <row r="554" spans="1:16">
      <c r="A554" t="str">
        <f>IF(Belegerfassung!C562&lt;&gt;"",0,"")</f>
        <v/>
      </c>
      <c r="B554" t="str">
        <f>IFERROR(VLOOKUP(Belegerfassung!I562,Konten!A:D,2,FALSE),"")</f>
        <v/>
      </c>
      <c r="C554" t="str">
        <f>IF(A554&lt;&gt;"",TEXT(Belegerfassung!C562,"TT.MM.JJJJ"),"")</f>
        <v/>
      </c>
      <c r="D554" t="str">
        <f>IFERROR(VLOOKUP(Belegerfassung!A562,Abfrage!$E$2:$F$20,2,FALSE),"")</f>
        <v/>
      </c>
      <c r="E554" t="str">
        <f>IF(A554&lt;&gt;"",Belegerfassung!B562,"")</f>
        <v/>
      </c>
      <c r="F554" t="str">
        <f>IF(Belegerfassung!L562="","",IF(Belegerfassung!L562&lt;&gt;"",IF(Belegerfassung!L562&lt;&gt;"",IF(Belegerfassung!J562&lt;&gt;0,VLOOKUP(Belegerfassung!L562,Abfrage!$A$2:$C$19,2,),VLOOKUP(Belegerfassung!L562,Abfrage!$A$2:$C$19,3,)),"")))</f>
        <v/>
      </c>
      <c r="G554" t="str">
        <f t="shared" si="24"/>
        <v/>
      </c>
      <c r="H554" s="31" t="str">
        <f>IF(A554&lt;&gt;"",-Belegerfassung!J562+Belegerfassung!K562,"")</f>
        <v/>
      </c>
      <c r="I554" s="49" t="str">
        <f>IFERROR(IF(H554&lt;&gt;"",Belegerfassung!L562*100,""),IF(OR(Belegerfassung!L562="Leistung EU - Erlöse",Belegerfassung!L562="Lieferungen EU-Erlöse",Belegerfassung!L562="EUST",Belegerfassung!L562="Bauleistungen 20%")=TRUE,"",MID(Belegerfassung!L562,4,2)))</f>
        <v/>
      </c>
      <c r="J554" s="6" t="str">
        <f>IF(A554&lt;&gt;"",LEFT(Belegerfassung!D562,40),"")</f>
        <v/>
      </c>
      <c r="K554" t="str">
        <f>IF(A554&lt;&gt;"",VLOOKUP(D554,Abfrage!$F$2:$G$21,2,FALSE),"")</f>
        <v/>
      </c>
      <c r="L554" s="6" t="str">
        <f>IF(Belegerfassung!H562&lt;&gt;"",Belegerfassung!H562,"")</f>
        <v/>
      </c>
      <c r="M554" t="str">
        <f>IFERROR(IF(Belegerfassung!E562&lt;&gt;"",VLOOKUP(Belegerfassung!E562,Abfrage!$L$2:$M$15,2,),""),"")</f>
        <v/>
      </c>
      <c r="N554" t="str">
        <f t="shared" si="25"/>
        <v/>
      </c>
      <c r="O554" t="str">
        <f t="shared" si="26"/>
        <v/>
      </c>
      <c r="P554" t="str">
        <f>IF(Belegerfassung!G562&lt;&gt;"",CONCATENATE(Belegerfassung!G562,".pdf"),"")</f>
        <v/>
      </c>
    </row>
    <row r="555" spans="1:16">
      <c r="A555" t="str">
        <f>IF(Belegerfassung!C563&lt;&gt;"",0,"")</f>
        <v/>
      </c>
      <c r="B555" t="str">
        <f>IFERROR(VLOOKUP(Belegerfassung!I563,Konten!A:D,2,FALSE),"")</f>
        <v/>
      </c>
      <c r="C555" t="str">
        <f>IF(A555&lt;&gt;"",TEXT(Belegerfassung!C563,"TT.MM.JJJJ"),"")</f>
        <v/>
      </c>
      <c r="D555" t="str">
        <f>IFERROR(VLOOKUP(Belegerfassung!A563,Abfrage!$E$2:$F$20,2,FALSE),"")</f>
        <v/>
      </c>
      <c r="E555" t="str">
        <f>IF(A555&lt;&gt;"",Belegerfassung!B563,"")</f>
        <v/>
      </c>
      <c r="F555" t="str">
        <f>IF(Belegerfassung!L563="","",IF(Belegerfassung!L563&lt;&gt;"",IF(Belegerfassung!L563&lt;&gt;"",IF(Belegerfassung!J563&lt;&gt;0,VLOOKUP(Belegerfassung!L563,Abfrage!$A$2:$C$19,2,),VLOOKUP(Belegerfassung!L563,Abfrage!$A$2:$C$19,3,)),"")))</f>
        <v/>
      </c>
      <c r="G555" t="str">
        <f t="shared" si="24"/>
        <v/>
      </c>
      <c r="H555" s="31" t="str">
        <f>IF(A555&lt;&gt;"",-Belegerfassung!J563+Belegerfassung!K563,"")</f>
        <v/>
      </c>
      <c r="I555" s="49" t="str">
        <f>IFERROR(IF(H555&lt;&gt;"",Belegerfassung!L563*100,""),IF(OR(Belegerfassung!L563="Leistung EU - Erlöse",Belegerfassung!L563="Lieferungen EU-Erlöse",Belegerfassung!L563="EUST",Belegerfassung!L563="Bauleistungen 20%")=TRUE,"",MID(Belegerfassung!L563,4,2)))</f>
        <v/>
      </c>
      <c r="J555" s="6" t="str">
        <f>IF(A555&lt;&gt;"",LEFT(Belegerfassung!D563,40),"")</f>
        <v/>
      </c>
      <c r="K555" t="str">
        <f>IF(A555&lt;&gt;"",VLOOKUP(D555,Abfrage!$F$2:$G$21,2,FALSE),"")</f>
        <v/>
      </c>
      <c r="L555" s="6" t="str">
        <f>IF(Belegerfassung!H563&lt;&gt;"",Belegerfassung!H563,"")</f>
        <v/>
      </c>
      <c r="M555" t="str">
        <f>IFERROR(IF(Belegerfassung!E563&lt;&gt;"",VLOOKUP(Belegerfassung!E563,Abfrage!$L$2:$M$15,2,),""),"")</f>
        <v/>
      </c>
      <c r="N555" t="str">
        <f t="shared" si="25"/>
        <v/>
      </c>
      <c r="O555" t="str">
        <f t="shared" si="26"/>
        <v/>
      </c>
      <c r="P555" t="str">
        <f>IF(Belegerfassung!G563&lt;&gt;"",CONCATENATE(Belegerfassung!G563,".pdf"),"")</f>
        <v/>
      </c>
    </row>
    <row r="556" spans="1:16">
      <c r="A556" t="str">
        <f>IF(Belegerfassung!C564&lt;&gt;"",0,"")</f>
        <v/>
      </c>
      <c r="B556" t="str">
        <f>IFERROR(VLOOKUP(Belegerfassung!I564,Konten!A:D,2,FALSE),"")</f>
        <v/>
      </c>
      <c r="C556" t="str">
        <f>IF(A556&lt;&gt;"",TEXT(Belegerfassung!C564,"TT.MM.JJJJ"),"")</f>
        <v/>
      </c>
      <c r="D556" t="str">
        <f>IFERROR(VLOOKUP(Belegerfassung!A564,Abfrage!$E$2:$F$20,2,FALSE),"")</f>
        <v/>
      </c>
      <c r="E556" t="str">
        <f>IF(A556&lt;&gt;"",Belegerfassung!B564,"")</f>
        <v/>
      </c>
      <c r="F556" t="str">
        <f>IF(Belegerfassung!L564="","",IF(Belegerfassung!L564&lt;&gt;"",IF(Belegerfassung!L564&lt;&gt;"",IF(Belegerfassung!J564&lt;&gt;0,VLOOKUP(Belegerfassung!L564,Abfrage!$A$2:$C$19,2,),VLOOKUP(Belegerfassung!L564,Abfrage!$A$2:$C$19,3,)),"")))</f>
        <v/>
      </c>
      <c r="G556" t="str">
        <f t="shared" si="24"/>
        <v/>
      </c>
      <c r="H556" s="31" t="str">
        <f>IF(A556&lt;&gt;"",-Belegerfassung!J564+Belegerfassung!K564,"")</f>
        <v/>
      </c>
      <c r="I556" s="49" t="str">
        <f>IFERROR(IF(H556&lt;&gt;"",Belegerfassung!L564*100,""),IF(OR(Belegerfassung!L564="Leistung EU - Erlöse",Belegerfassung!L564="Lieferungen EU-Erlöse",Belegerfassung!L564="EUST",Belegerfassung!L564="Bauleistungen 20%")=TRUE,"",MID(Belegerfassung!L564,4,2)))</f>
        <v/>
      </c>
      <c r="J556" s="6" t="str">
        <f>IF(A556&lt;&gt;"",LEFT(Belegerfassung!D564,40),"")</f>
        <v/>
      </c>
      <c r="K556" t="str">
        <f>IF(A556&lt;&gt;"",VLOOKUP(D556,Abfrage!$F$2:$G$21,2,FALSE),"")</f>
        <v/>
      </c>
      <c r="L556" s="6" t="str">
        <f>IF(Belegerfassung!H564&lt;&gt;"",Belegerfassung!H564,"")</f>
        <v/>
      </c>
      <c r="M556" t="str">
        <f>IFERROR(IF(Belegerfassung!E564&lt;&gt;"",VLOOKUP(Belegerfassung!E564,Abfrage!$L$2:$M$15,2,),""),"")</f>
        <v/>
      </c>
      <c r="N556" t="str">
        <f t="shared" si="25"/>
        <v/>
      </c>
      <c r="O556" t="str">
        <f t="shared" si="26"/>
        <v/>
      </c>
      <c r="P556" t="str">
        <f>IF(Belegerfassung!G564&lt;&gt;"",CONCATENATE(Belegerfassung!G564,".pdf"),"")</f>
        <v/>
      </c>
    </row>
    <row r="557" spans="1:16">
      <c r="A557" t="str">
        <f>IF(Belegerfassung!C565&lt;&gt;"",0,"")</f>
        <v/>
      </c>
      <c r="B557" t="str">
        <f>IFERROR(VLOOKUP(Belegerfassung!I565,Konten!A:D,2,FALSE),"")</f>
        <v/>
      </c>
      <c r="C557" t="str">
        <f>IF(A557&lt;&gt;"",TEXT(Belegerfassung!C565,"TT.MM.JJJJ"),"")</f>
        <v/>
      </c>
      <c r="D557" t="str">
        <f>IFERROR(VLOOKUP(Belegerfassung!A565,Abfrage!$E$2:$F$20,2,FALSE),"")</f>
        <v/>
      </c>
      <c r="E557" t="str">
        <f>IF(A557&lt;&gt;"",Belegerfassung!B565,"")</f>
        <v/>
      </c>
      <c r="F557" t="str">
        <f>IF(Belegerfassung!L565="","",IF(Belegerfassung!L565&lt;&gt;"",IF(Belegerfassung!L565&lt;&gt;"",IF(Belegerfassung!J565&lt;&gt;0,VLOOKUP(Belegerfassung!L565,Abfrage!$A$2:$C$19,2,),VLOOKUP(Belegerfassung!L565,Abfrage!$A$2:$C$19,3,)),"")))</f>
        <v/>
      </c>
      <c r="G557" t="str">
        <f t="shared" si="24"/>
        <v/>
      </c>
      <c r="H557" s="31" t="str">
        <f>IF(A557&lt;&gt;"",-Belegerfassung!J565+Belegerfassung!K565,"")</f>
        <v/>
      </c>
      <c r="I557" s="49" t="str">
        <f>IFERROR(IF(H557&lt;&gt;"",Belegerfassung!L565*100,""),IF(OR(Belegerfassung!L565="Leistung EU - Erlöse",Belegerfassung!L565="Lieferungen EU-Erlöse",Belegerfassung!L565="EUST",Belegerfassung!L565="Bauleistungen 20%")=TRUE,"",MID(Belegerfassung!L565,4,2)))</f>
        <v/>
      </c>
      <c r="J557" s="6" t="str">
        <f>IF(A557&lt;&gt;"",LEFT(Belegerfassung!D565,40),"")</f>
        <v/>
      </c>
      <c r="K557" t="str">
        <f>IF(A557&lt;&gt;"",VLOOKUP(D557,Abfrage!$F$2:$G$21,2,FALSE),"")</f>
        <v/>
      </c>
      <c r="L557" s="6" t="str">
        <f>IF(Belegerfassung!H565&lt;&gt;"",Belegerfassung!H565,"")</f>
        <v/>
      </c>
      <c r="M557" t="str">
        <f>IFERROR(IF(Belegerfassung!E565&lt;&gt;"",VLOOKUP(Belegerfassung!E565,Abfrage!$L$2:$M$15,2,),""),"")</f>
        <v/>
      </c>
      <c r="N557" t="str">
        <f t="shared" si="25"/>
        <v/>
      </c>
      <c r="O557" t="str">
        <f t="shared" si="26"/>
        <v/>
      </c>
      <c r="P557" t="str">
        <f>IF(Belegerfassung!G565&lt;&gt;"",CONCATENATE(Belegerfassung!G565,".pdf"),"")</f>
        <v/>
      </c>
    </row>
    <row r="558" spans="1:16">
      <c r="A558" t="str">
        <f>IF(Belegerfassung!C566&lt;&gt;"",0,"")</f>
        <v/>
      </c>
      <c r="B558" t="str">
        <f>IFERROR(VLOOKUP(Belegerfassung!I566,Konten!A:D,2,FALSE),"")</f>
        <v/>
      </c>
      <c r="C558" t="str">
        <f>IF(A558&lt;&gt;"",TEXT(Belegerfassung!C566,"TT.MM.JJJJ"),"")</f>
        <v/>
      </c>
      <c r="D558" t="str">
        <f>IFERROR(VLOOKUP(Belegerfassung!A566,Abfrage!$E$2:$F$20,2,FALSE),"")</f>
        <v/>
      </c>
      <c r="E558" t="str">
        <f>IF(A558&lt;&gt;"",Belegerfassung!B566,"")</f>
        <v/>
      </c>
      <c r="F558" t="str">
        <f>IF(Belegerfassung!L566="","",IF(Belegerfassung!L566&lt;&gt;"",IF(Belegerfassung!L566&lt;&gt;"",IF(Belegerfassung!J566&lt;&gt;0,VLOOKUP(Belegerfassung!L566,Abfrage!$A$2:$C$19,2,),VLOOKUP(Belegerfassung!L566,Abfrage!$A$2:$C$19,3,)),"")))</f>
        <v/>
      </c>
      <c r="G558" t="str">
        <f t="shared" si="24"/>
        <v/>
      </c>
      <c r="H558" s="31" t="str">
        <f>IF(A558&lt;&gt;"",-Belegerfassung!J566+Belegerfassung!K566,"")</f>
        <v/>
      </c>
      <c r="I558" s="49" t="str">
        <f>IFERROR(IF(H558&lt;&gt;"",Belegerfassung!L566*100,""),IF(OR(Belegerfassung!L566="Leistung EU - Erlöse",Belegerfassung!L566="Lieferungen EU-Erlöse",Belegerfassung!L566="EUST",Belegerfassung!L566="Bauleistungen 20%")=TRUE,"",MID(Belegerfassung!L566,4,2)))</f>
        <v/>
      </c>
      <c r="J558" s="6" t="str">
        <f>IF(A558&lt;&gt;"",LEFT(Belegerfassung!D566,40),"")</f>
        <v/>
      </c>
      <c r="K558" t="str">
        <f>IF(A558&lt;&gt;"",VLOOKUP(D558,Abfrage!$F$2:$G$21,2,FALSE),"")</f>
        <v/>
      </c>
      <c r="L558" s="6" t="str">
        <f>IF(Belegerfassung!H566&lt;&gt;"",Belegerfassung!H566,"")</f>
        <v/>
      </c>
      <c r="M558" t="str">
        <f>IFERROR(IF(Belegerfassung!E566&lt;&gt;"",VLOOKUP(Belegerfassung!E566,Abfrage!$L$2:$M$15,2,),""),"")</f>
        <v/>
      </c>
      <c r="N558" t="str">
        <f t="shared" si="25"/>
        <v/>
      </c>
      <c r="O558" t="str">
        <f t="shared" si="26"/>
        <v/>
      </c>
      <c r="P558" t="str">
        <f>IF(Belegerfassung!G566&lt;&gt;"",CONCATENATE(Belegerfassung!G566,".pdf"),"")</f>
        <v/>
      </c>
    </row>
    <row r="559" spans="1:16">
      <c r="A559" t="str">
        <f>IF(Belegerfassung!C567&lt;&gt;"",0,"")</f>
        <v/>
      </c>
      <c r="B559" t="str">
        <f>IFERROR(VLOOKUP(Belegerfassung!I567,Konten!A:D,2,FALSE),"")</f>
        <v/>
      </c>
      <c r="C559" t="str">
        <f>IF(A559&lt;&gt;"",TEXT(Belegerfassung!C567,"TT.MM.JJJJ"),"")</f>
        <v/>
      </c>
      <c r="D559" t="str">
        <f>IFERROR(VLOOKUP(Belegerfassung!A567,Abfrage!$E$2:$F$20,2,FALSE),"")</f>
        <v/>
      </c>
      <c r="E559" t="str">
        <f>IF(A559&lt;&gt;"",Belegerfassung!B567,"")</f>
        <v/>
      </c>
      <c r="F559" t="str">
        <f>IF(Belegerfassung!L567="","",IF(Belegerfassung!L567&lt;&gt;"",IF(Belegerfassung!L567&lt;&gt;"",IF(Belegerfassung!J567&lt;&gt;0,VLOOKUP(Belegerfassung!L567,Abfrage!$A$2:$C$19,2,),VLOOKUP(Belegerfassung!L567,Abfrage!$A$2:$C$19,3,)),"")))</f>
        <v/>
      </c>
      <c r="G559" t="str">
        <f t="shared" si="24"/>
        <v/>
      </c>
      <c r="H559" s="31" t="str">
        <f>IF(A559&lt;&gt;"",-Belegerfassung!J567+Belegerfassung!K567,"")</f>
        <v/>
      </c>
      <c r="I559" s="49" t="str">
        <f>IFERROR(IF(H559&lt;&gt;"",Belegerfassung!L567*100,""),IF(OR(Belegerfassung!L567="Leistung EU - Erlöse",Belegerfassung!L567="Lieferungen EU-Erlöse",Belegerfassung!L567="EUST",Belegerfassung!L567="Bauleistungen 20%")=TRUE,"",MID(Belegerfassung!L567,4,2)))</f>
        <v/>
      </c>
      <c r="J559" s="6" t="str">
        <f>IF(A559&lt;&gt;"",LEFT(Belegerfassung!D567,40),"")</f>
        <v/>
      </c>
      <c r="K559" t="str">
        <f>IF(A559&lt;&gt;"",VLOOKUP(D559,Abfrage!$F$2:$G$21,2,FALSE),"")</f>
        <v/>
      </c>
      <c r="L559" s="6" t="str">
        <f>IF(Belegerfassung!H567&lt;&gt;"",Belegerfassung!H567,"")</f>
        <v/>
      </c>
      <c r="M559" t="str">
        <f>IFERROR(IF(Belegerfassung!E567&lt;&gt;"",VLOOKUP(Belegerfassung!E567,Abfrage!$L$2:$M$15,2,),""),"")</f>
        <v/>
      </c>
      <c r="N559" t="str">
        <f t="shared" si="25"/>
        <v/>
      </c>
      <c r="O559" t="str">
        <f t="shared" si="26"/>
        <v/>
      </c>
      <c r="P559" t="str">
        <f>IF(Belegerfassung!G567&lt;&gt;"",CONCATENATE(Belegerfassung!G567,".pdf"),"")</f>
        <v/>
      </c>
    </row>
    <row r="560" spans="1:16">
      <c r="A560" t="str">
        <f>IF(Belegerfassung!C568&lt;&gt;"",0,"")</f>
        <v/>
      </c>
      <c r="B560" t="str">
        <f>IFERROR(VLOOKUP(Belegerfassung!I568,Konten!A:D,2,FALSE),"")</f>
        <v/>
      </c>
      <c r="C560" t="str">
        <f>IF(A560&lt;&gt;"",TEXT(Belegerfassung!C568,"TT.MM.JJJJ"),"")</f>
        <v/>
      </c>
      <c r="D560" t="str">
        <f>IFERROR(VLOOKUP(Belegerfassung!A568,Abfrage!$E$2:$F$20,2,FALSE),"")</f>
        <v/>
      </c>
      <c r="E560" t="str">
        <f>IF(A560&lt;&gt;"",Belegerfassung!B568,"")</f>
        <v/>
      </c>
      <c r="F560" t="str">
        <f>IF(Belegerfassung!L568="","",IF(Belegerfassung!L568&lt;&gt;"",IF(Belegerfassung!L568&lt;&gt;"",IF(Belegerfassung!J568&lt;&gt;0,VLOOKUP(Belegerfassung!L568,Abfrage!$A$2:$C$19,2,),VLOOKUP(Belegerfassung!L568,Abfrage!$A$2:$C$19,3,)),"")))</f>
        <v/>
      </c>
      <c r="G560" t="str">
        <f t="shared" si="24"/>
        <v/>
      </c>
      <c r="H560" s="31" t="str">
        <f>IF(A560&lt;&gt;"",-Belegerfassung!J568+Belegerfassung!K568,"")</f>
        <v/>
      </c>
      <c r="I560" s="49" t="str">
        <f>IFERROR(IF(H560&lt;&gt;"",Belegerfassung!L568*100,""),IF(OR(Belegerfassung!L568="Leistung EU - Erlöse",Belegerfassung!L568="Lieferungen EU-Erlöse",Belegerfassung!L568="EUST",Belegerfassung!L568="Bauleistungen 20%")=TRUE,"",MID(Belegerfassung!L568,4,2)))</f>
        <v/>
      </c>
      <c r="J560" s="6" t="str">
        <f>IF(A560&lt;&gt;"",LEFT(Belegerfassung!D568,40),"")</f>
        <v/>
      </c>
      <c r="K560" t="str">
        <f>IF(A560&lt;&gt;"",VLOOKUP(D560,Abfrage!$F$2:$G$21,2,FALSE),"")</f>
        <v/>
      </c>
      <c r="L560" s="6" t="str">
        <f>IF(Belegerfassung!H568&lt;&gt;"",Belegerfassung!H568,"")</f>
        <v/>
      </c>
      <c r="M560" t="str">
        <f>IFERROR(IF(Belegerfassung!E568&lt;&gt;"",VLOOKUP(Belegerfassung!E568,Abfrage!$L$2:$M$15,2,),""),"")</f>
        <v/>
      </c>
      <c r="N560" t="str">
        <f t="shared" si="25"/>
        <v/>
      </c>
      <c r="O560" t="str">
        <f t="shared" si="26"/>
        <v/>
      </c>
      <c r="P560" t="str">
        <f>IF(Belegerfassung!G568&lt;&gt;"",CONCATENATE(Belegerfassung!G568,".pdf"),"")</f>
        <v/>
      </c>
    </row>
    <row r="561" spans="1:16">
      <c r="A561" t="str">
        <f>IF(Belegerfassung!C569&lt;&gt;"",0,"")</f>
        <v/>
      </c>
      <c r="B561" t="str">
        <f>IFERROR(VLOOKUP(Belegerfassung!I569,Konten!A:D,2,FALSE),"")</f>
        <v/>
      </c>
      <c r="C561" t="str">
        <f>IF(A561&lt;&gt;"",TEXT(Belegerfassung!C569,"TT.MM.JJJJ"),"")</f>
        <v/>
      </c>
      <c r="D561" t="str">
        <f>IFERROR(VLOOKUP(Belegerfassung!A569,Abfrage!$E$2:$F$20,2,FALSE),"")</f>
        <v/>
      </c>
      <c r="E561" t="str">
        <f>IF(A561&lt;&gt;"",Belegerfassung!B569,"")</f>
        <v/>
      </c>
      <c r="F561" t="str">
        <f>IF(Belegerfassung!L569="","",IF(Belegerfassung!L569&lt;&gt;"",IF(Belegerfassung!L569&lt;&gt;"",IF(Belegerfassung!J569&lt;&gt;0,VLOOKUP(Belegerfassung!L569,Abfrage!$A$2:$C$19,2,),VLOOKUP(Belegerfassung!L569,Abfrage!$A$2:$C$19,3,)),"")))</f>
        <v/>
      </c>
      <c r="G561" t="str">
        <f t="shared" si="24"/>
        <v/>
      </c>
      <c r="H561" s="31" t="str">
        <f>IF(A561&lt;&gt;"",-Belegerfassung!J569+Belegerfassung!K569,"")</f>
        <v/>
      </c>
      <c r="I561" s="49" t="str">
        <f>IFERROR(IF(H561&lt;&gt;"",Belegerfassung!L569*100,""),IF(OR(Belegerfassung!L569="Leistung EU - Erlöse",Belegerfassung!L569="Lieferungen EU-Erlöse",Belegerfassung!L569="EUST",Belegerfassung!L569="Bauleistungen 20%")=TRUE,"",MID(Belegerfassung!L569,4,2)))</f>
        <v/>
      </c>
      <c r="J561" s="6" t="str">
        <f>IF(A561&lt;&gt;"",LEFT(Belegerfassung!D569,40),"")</f>
        <v/>
      </c>
      <c r="K561" t="str">
        <f>IF(A561&lt;&gt;"",VLOOKUP(D561,Abfrage!$F$2:$G$21,2,FALSE),"")</f>
        <v/>
      </c>
      <c r="L561" s="6" t="str">
        <f>IF(Belegerfassung!H569&lt;&gt;"",Belegerfassung!H569,"")</f>
        <v/>
      </c>
      <c r="M561" t="str">
        <f>IFERROR(IF(Belegerfassung!E569&lt;&gt;"",VLOOKUP(Belegerfassung!E569,Abfrage!$L$2:$M$15,2,),""),"")</f>
        <v/>
      </c>
      <c r="N561" t="str">
        <f t="shared" si="25"/>
        <v/>
      </c>
      <c r="O561" t="str">
        <f t="shared" si="26"/>
        <v/>
      </c>
      <c r="P561" t="str">
        <f>IF(Belegerfassung!G569&lt;&gt;"",CONCATENATE(Belegerfassung!G569,".pdf"),"")</f>
        <v/>
      </c>
    </row>
    <row r="562" spans="1:16">
      <c r="A562" t="str">
        <f>IF(Belegerfassung!C570&lt;&gt;"",0,"")</f>
        <v/>
      </c>
      <c r="B562" t="str">
        <f>IFERROR(VLOOKUP(Belegerfassung!I570,Konten!A:D,2,FALSE),"")</f>
        <v/>
      </c>
      <c r="C562" t="str">
        <f>IF(A562&lt;&gt;"",TEXT(Belegerfassung!C570,"TT.MM.JJJJ"),"")</f>
        <v/>
      </c>
      <c r="D562" t="str">
        <f>IFERROR(VLOOKUP(Belegerfassung!A570,Abfrage!$E$2:$F$20,2,FALSE),"")</f>
        <v/>
      </c>
      <c r="E562" t="str">
        <f>IF(A562&lt;&gt;"",Belegerfassung!B570,"")</f>
        <v/>
      </c>
      <c r="F562" t="str">
        <f>IF(Belegerfassung!L570="","",IF(Belegerfassung!L570&lt;&gt;"",IF(Belegerfassung!L570&lt;&gt;"",IF(Belegerfassung!J570&lt;&gt;0,VLOOKUP(Belegerfassung!L570,Abfrage!$A$2:$C$19,2,),VLOOKUP(Belegerfassung!L570,Abfrage!$A$2:$C$19,3,)),"")))</f>
        <v/>
      </c>
      <c r="G562" t="str">
        <f t="shared" si="24"/>
        <v/>
      </c>
      <c r="H562" s="31" t="str">
        <f>IF(A562&lt;&gt;"",-Belegerfassung!J570+Belegerfassung!K570,"")</f>
        <v/>
      </c>
      <c r="I562" s="49" t="str">
        <f>IFERROR(IF(H562&lt;&gt;"",Belegerfassung!L570*100,""),IF(OR(Belegerfassung!L570="Leistung EU - Erlöse",Belegerfassung!L570="Lieferungen EU-Erlöse",Belegerfassung!L570="EUST",Belegerfassung!L570="Bauleistungen 20%")=TRUE,"",MID(Belegerfassung!L570,4,2)))</f>
        <v/>
      </c>
      <c r="J562" s="6" t="str">
        <f>IF(A562&lt;&gt;"",LEFT(Belegerfassung!D570,40),"")</f>
        <v/>
      </c>
      <c r="K562" t="str">
        <f>IF(A562&lt;&gt;"",VLOOKUP(D562,Abfrage!$F$2:$G$21,2,FALSE),"")</f>
        <v/>
      </c>
      <c r="L562" s="6" t="str">
        <f>IF(Belegerfassung!H570&lt;&gt;"",Belegerfassung!H570,"")</f>
        <v/>
      </c>
      <c r="M562" t="str">
        <f>IFERROR(IF(Belegerfassung!E570&lt;&gt;"",VLOOKUP(Belegerfassung!E570,Abfrage!$L$2:$M$15,2,),""),"")</f>
        <v/>
      </c>
      <c r="N562" t="str">
        <f t="shared" si="25"/>
        <v/>
      </c>
      <c r="O562" t="str">
        <f t="shared" si="26"/>
        <v/>
      </c>
      <c r="P562" t="str">
        <f>IF(Belegerfassung!G570&lt;&gt;"",CONCATENATE(Belegerfassung!G570,".pdf"),"")</f>
        <v/>
      </c>
    </row>
    <row r="563" spans="1:16">
      <c r="A563" t="str">
        <f>IF(Belegerfassung!C571&lt;&gt;"",0,"")</f>
        <v/>
      </c>
      <c r="B563" t="str">
        <f>IFERROR(VLOOKUP(Belegerfassung!I571,Konten!A:D,2,FALSE),"")</f>
        <v/>
      </c>
      <c r="C563" t="str">
        <f>IF(A563&lt;&gt;"",TEXT(Belegerfassung!C571,"TT.MM.JJJJ"),"")</f>
        <v/>
      </c>
      <c r="D563" t="str">
        <f>IFERROR(VLOOKUP(Belegerfassung!A571,Abfrage!$E$2:$F$20,2,FALSE),"")</f>
        <v/>
      </c>
      <c r="E563" t="str">
        <f>IF(A563&lt;&gt;"",Belegerfassung!B571,"")</f>
        <v/>
      </c>
      <c r="F563" t="str">
        <f>IF(Belegerfassung!L571="","",IF(Belegerfassung!L571&lt;&gt;"",IF(Belegerfassung!L571&lt;&gt;"",IF(Belegerfassung!J571&lt;&gt;0,VLOOKUP(Belegerfassung!L571,Abfrage!$A$2:$C$19,2,),VLOOKUP(Belegerfassung!L571,Abfrage!$A$2:$C$19,3,)),"")))</f>
        <v/>
      </c>
      <c r="G563" t="str">
        <f t="shared" si="24"/>
        <v/>
      </c>
      <c r="H563" s="31" t="str">
        <f>IF(A563&lt;&gt;"",-Belegerfassung!J571+Belegerfassung!K571,"")</f>
        <v/>
      </c>
      <c r="I563" s="49" t="str">
        <f>IFERROR(IF(H563&lt;&gt;"",Belegerfassung!L571*100,""),IF(OR(Belegerfassung!L571="Leistung EU - Erlöse",Belegerfassung!L571="Lieferungen EU-Erlöse",Belegerfassung!L571="EUST",Belegerfassung!L571="Bauleistungen 20%")=TRUE,"",MID(Belegerfassung!L571,4,2)))</f>
        <v/>
      </c>
      <c r="J563" s="6" t="str">
        <f>IF(A563&lt;&gt;"",LEFT(Belegerfassung!D571,40),"")</f>
        <v/>
      </c>
      <c r="K563" t="str">
        <f>IF(A563&lt;&gt;"",VLOOKUP(D563,Abfrage!$F$2:$G$21,2,FALSE),"")</f>
        <v/>
      </c>
      <c r="L563" s="6" t="str">
        <f>IF(Belegerfassung!H571&lt;&gt;"",Belegerfassung!H571,"")</f>
        <v/>
      </c>
      <c r="M563" t="str">
        <f>IFERROR(IF(Belegerfassung!E571&lt;&gt;"",VLOOKUP(Belegerfassung!E571,Abfrage!$L$2:$M$15,2,),""),"")</f>
        <v/>
      </c>
      <c r="N563" t="str">
        <f t="shared" si="25"/>
        <v/>
      </c>
      <c r="O563" t="str">
        <f t="shared" si="26"/>
        <v/>
      </c>
      <c r="P563" t="str">
        <f>IF(Belegerfassung!G571&lt;&gt;"",CONCATENATE(Belegerfassung!G571,".pdf"),"")</f>
        <v/>
      </c>
    </row>
    <row r="564" spans="1:16">
      <c r="A564" t="str">
        <f>IF(Belegerfassung!C572&lt;&gt;"",0,"")</f>
        <v/>
      </c>
      <c r="B564" t="str">
        <f>IFERROR(VLOOKUP(Belegerfassung!I572,Konten!A:D,2,FALSE),"")</f>
        <v/>
      </c>
      <c r="C564" t="str">
        <f>IF(A564&lt;&gt;"",TEXT(Belegerfassung!C572,"TT.MM.JJJJ"),"")</f>
        <v/>
      </c>
      <c r="D564" t="str">
        <f>IFERROR(VLOOKUP(Belegerfassung!A572,Abfrage!$E$2:$F$20,2,FALSE),"")</f>
        <v/>
      </c>
      <c r="E564" t="str">
        <f>IF(A564&lt;&gt;"",Belegerfassung!B572,"")</f>
        <v/>
      </c>
      <c r="F564" t="str">
        <f>IF(Belegerfassung!L572="","",IF(Belegerfassung!L572&lt;&gt;"",IF(Belegerfassung!L572&lt;&gt;"",IF(Belegerfassung!J572&lt;&gt;0,VLOOKUP(Belegerfassung!L572,Abfrage!$A$2:$C$19,2,),VLOOKUP(Belegerfassung!L572,Abfrage!$A$2:$C$19,3,)),"")))</f>
        <v/>
      </c>
      <c r="G564" t="str">
        <f t="shared" si="24"/>
        <v/>
      </c>
      <c r="H564" s="31" t="str">
        <f>IF(A564&lt;&gt;"",-Belegerfassung!J572+Belegerfassung!K572,"")</f>
        <v/>
      </c>
      <c r="I564" s="49" t="str">
        <f>IFERROR(IF(H564&lt;&gt;"",Belegerfassung!L572*100,""),IF(OR(Belegerfassung!L572="Leistung EU - Erlöse",Belegerfassung!L572="Lieferungen EU-Erlöse",Belegerfassung!L572="EUST",Belegerfassung!L572="Bauleistungen 20%")=TRUE,"",MID(Belegerfassung!L572,4,2)))</f>
        <v/>
      </c>
      <c r="J564" s="6" t="str">
        <f>IF(A564&lt;&gt;"",LEFT(Belegerfassung!D572,40),"")</f>
        <v/>
      </c>
      <c r="K564" t="str">
        <f>IF(A564&lt;&gt;"",VLOOKUP(D564,Abfrage!$F$2:$G$21,2,FALSE),"")</f>
        <v/>
      </c>
      <c r="L564" s="6" t="str">
        <f>IF(Belegerfassung!H572&lt;&gt;"",Belegerfassung!H572,"")</f>
        <v/>
      </c>
      <c r="M564" t="str">
        <f>IFERROR(IF(Belegerfassung!E572&lt;&gt;"",VLOOKUP(Belegerfassung!E572,Abfrage!$L$2:$M$15,2,),""),"")</f>
        <v/>
      </c>
      <c r="N564" t="str">
        <f t="shared" si="25"/>
        <v/>
      </c>
      <c r="O564" t="str">
        <f t="shared" si="26"/>
        <v/>
      </c>
      <c r="P564" t="str">
        <f>IF(Belegerfassung!G572&lt;&gt;"",CONCATENATE(Belegerfassung!G572,".pdf"),"")</f>
        <v/>
      </c>
    </row>
    <row r="565" spans="1:16">
      <c r="A565" t="str">
        <f>IF(Belegerfassung!C573&lt;&gt;"",0,"")</f>
        <v/>
      </c>
      <c r="B565" t="str">
        <f>IFERROR(VLOOKUP(Belegerfassung!I573,Konten!A:D,2,FALSE),"")</f>
        <v/>
      </c>
      <c r="C565" t="str">
        <f>IF(A565&lt;&gt;"",TEXT(Belegerfassung!C573,"TT.MM.JJJJ"),"")</f>
        <v/>
      </c>
      <c r="D565" t="str">
        <f>IFERROR(VLOOKUP(Belegerfassung!A573,Abfrage!$E$2:$F$20,2,FALSE),"")</f>
        <v/>
      </c>
      <c r="E565" t="str">
        <f>IF(A565&lt;&gt;"",Belegerfassung!B573,"")</f>
        <v/>
      </c>
      <c r="F565" t="str">
        <f>IF(Belegerfassung!L573="","",IF(Belegerfassung!L573&lt;&gt;"",IF(Belegerfassung!L573&lt;&gt;"",IF(Belegerfassung!J573&lt;&gt;0,VLOOKUP(Belegerfassung!L573,Abfrage!$A$2:$C$19,2,),VLOOKUP(Belegerfassung!L573,Abfrage!$A$2:$C$19,3,)),"")))</f>
        <v/>
      </c>
      <c r="G565" t="str">
        <f t="shared" si="24"/>
        <v/>
      </c>
      <c r="H565" s="31" t="str">
        <f>IF(A565&lt;&gt;"",-Belegerfassung!J573+Belegerfassung!K573,"")</f>
        <v/>
      </c>
      <c r="I565" s="49" t="str">
        <f>IFERROR(IF(H565&lt;&gt;"",Belegerfassung!L573*100,""),IF(OR(Belegerfassung!L573="Leistung EU - Erlöse",Belegerfassung!L573="Lieferungen EU-Erlöse",Belegerfassung!L573="EUST",Belegerfassung!L573="Bauleistungen 20%")=TRUE,"",MID(Belegerfassung!L573,4,2)))</f>
        <v/>
      </c>
      <c r="J565" s="6" t="str">
        <f>IF(A565&lt;&gt;"",LEFT(Belegerfassung!D573,40),"")</f>
        <v/>
      </c>
      <c r="K565" t="str">
        <f>IF(A565&lt;&gt;"",VLOOKUP(D565,Abfrage!$F$2:$G$21,2,FALSE),"")</f>
        <v/>
      </c>
      <c r="L565" s="6" t="str">
        <f>IF(Belegerfassung!H573&lt;&gt;"",Belegerfassung!H573,"")</f>
        <v/>
      </c>
      <c r="M565" t="str">
        <f>IFERROR(IF(Belegerfassung!E573&lt;&gt;"",VLOOKUP(Belegerfassung!E573,Abfrage!$L$2:$M$15,2,),""),"")</f>
        <v/>
      </c>
      <c r="N565" t="str">
        <f t="shared" si="25"/>
        <v/>
      </c>
      <c r="O565" t="str">
        <f t="shared" si="26"/>
        <v/>
      </c>
      <c r="P565" t="str">
        <f>IF(Belegerfassung!G573&lt;&gt;"",CONCATENATE(Belegerfassung!G573,".pdf"),"")</f>
        <v/>
      </c>
    </row>
    <row r="566" spans="1:16">
      <c r="A566" t="str">
        <f>IF(Belegerfassung!C574&lt;&gt;"",0,"")</f>
        <v/>
      </c>
      <c r="B566" t="str">
        <f>IFERROR(VLOOKUP(Belegerfassung!I574,Konten!A:D,2,FALSE),"")</f>
        <v/>
      </c>
      <c r="C566" t="str">
        <f>IF(A566&lt;&gt;"",TEXT(Belegerfassung!C574,"TT.MM.JJJJ"),"")</f>
        <v/>
      </c>
      <c r="D566" t="str">
        <f>IFERROR(VLOOKUP(Belegerfassung!A574,Abfrage!$E$2:$F$20,2,FALSE),"")</f>
        <v/>
      </c>
      <c r="E566" t="str">
        <f>IF(A566&lt;&gt;"",Belegerfassung!B574,"")</f>
        <v/>
      </c>
      <c r="F566" t="str">
        <f>IF(Belegerfassung!L574="","",IF(Belegerfassung!L574&lt;&gt;"",IF(Belegerfassung!L574&lt;&gt;"",IF(Belegerfassung!J574&lt;&gt;0,VLOOKUP(Belegerfassung!L574,Abfrage!$A$2:$C$19,2,),VLOOKUP(Belegerfassung!L574,Abfrage!$A$2:$C$19,3,)),"")))</f>
        <v/>
      </c>
      <c r="G566" t="str">
        <f t="shared" si="24"/>
        <v/>
      </c>
      <c r="H566" s="31" t="str">
        <f>IF(A566&lt;&gt;"",-Belegerfassung!J574+Belegerfassung!K574,"")</f>
        <v/>
      </c>
      <c r="I566" s="49" t="str">
        <f>IFERROR(IF(H566&lt;&gt;"",Belegerfassung!L574*100,""),IF(OR(Belegerfassung!L574="Leistung EU - Erlöse",Belegerfassung!L574="Lieferungen EU-Erlöse",Belegerfassung!L574="EUST",Belegerfassung!L574="Bauleistungen 20%")=TRUE,"",MID(Belegerfassung!L574,4,2)))</f>
        <v/>
      </c>
      <c r="J566" s="6" t="str">
        <f>IF(A566&lt;&gt;"",LEFT(Belegerfassung!D574,40),"")</f>
        <v/>
      </c>
      <c r="K566" t="str">
        <f>IF(A566&lt;&gt;"",VLOOKUP(D566,Abfrage!$F$2:$G$21,2,FALSE),"")</f>
        <v/>
      </c>
      <c r="L566" s="6" t="str">
        <f>IF(Belegerfassung!H574&lt;&gt;"",Belegerfassung!H574,"")</f>
        <v/>
      </c>
      <c r="M566" t="str">
        <f>IFERROR(IF(Belegerfassung!E574&lt;&gt;"",VLOOKUP(Belegerfassung!E574,Abfrage!$L$2:$M$15,2,),""),"")</f>
        <v/>
      </c>
      <c r="N566" t="str">
        <f t="shared" si="25"/>
        <v/>
      </c>
      <c r="O566" t="str">
        <f t="shared" si="26"/>
        <v/>
      </c>
      <c r="P566" t="str">
        <f>IF(Belegerfassung!G574&lt;&gt;"",CONCATENATE(Belegerfassung!G574,".pdf"),"")</f>
        <v/>
      </c>
    </row>
    <row r="567" spans="1:16">
      <c r="A567" t="str">
        <f>IF(Belegerfassung!C575&lt;&gt;"",0,"")</f>
        <v/>
      </c>
      <c r="B567" t="str">
        <f>IFERROR(VLOOKUP(Belegerfassung!I575,Konten!A:D,2,FALSE),"")</f>
        <v/>
      </c>
      <c r="C567" t="str">
        <f>IF(A567&lt;&gt;"",TEXT(Belegerfassung!C575,"TT.MM.JJJJ"),"")</f>
        <v/>
      </c>
      <c r="D567" t="str">
        <f>IFERROR(VLOOKUP(Belegerfassung!A575,Abfrage!$E$2:$F$20,2,FALSE),"")</f>
        <v/>
      </c>
      <c r="E567" t="str">
        <f>IF(A567&lt;&gt;"",Belegerfassung!B575,"")</f>
        <v/>
      </c>
      <c r="F567" t="str">
        <f>IF(Belegerfassung!L575="","",IF(Belegerfassung!L575&lt;&gt;"",IF(Belegerfassung!L575&lt;&gt;"",IF(Belegerfassung!J575&lt;&gt;0,VLOOKUP(Belegerfassung!L575,Abfrage!$A$2:$C$19,2,),VLOOKUP(Belegerfassung!L575,Abfrage!$A$2:$C$19,3,)),"")))</f>
        <v/>
      </c>
      <c r="G567" t="str">
        <f t="shared" si="24"/>
        <v/>
      </c>
      <c r="H567" s="31" t="str">
        <f>IF(A567&lt;&gt;"",-Belegerfassung!J575+Belegerfassung!K575,"")</f>
        <v/>
      </c>
      <c r="I567" s="49" t="str">
        <f>IFERROR(IF(H567&lt;&gt;"",Belegerfassung!L575*100,""),IF(OR(Belegerfassung!L575="Leistung EU - Erlöse",Belegerfassung!L575="Lieferungen EU-Erlöse",Belegerfassung!L575="EUST",Belegerfassung!L575="Bauleistungen 20%")=TRUE,"",MID(Belegerfassung!L575,4,2)))</f>
        <v/>
      </c>
      <c r="J567" s="6" t="str">
        <f>IF(A567&lt;&gt;"",LEFT(Belegerfassung!D575,40),"")</f>
        <v/>
      </c>
      <c r="K567" t="str">
        <f>IF(A567&lt;&gt;"",VLOOKUP(D567,Abfrage!$F$2:$G$21,2,FALSE),"")</f>
        <v/>
      </c>
      <c r="L567" s="6" t="str">
        <f>IF(Belegerfassung!H575&lt;&gt;"",Belegerfassung!H575,"")</f>
        <v/>
      </c>
      <c r="M567" t="str">
        <f>IFERROR(IF(Belegerfassung!E575&lt;&gt;"",VLOOKUP(Belegerfassung!E575,Abfrage!$L$2:$M$15,2,),""),"")</f>
        <v/>
      </c>
      <c r="N567" t="str">
        <f t="shared" si="25"/>
        <v/>
      </c>
      <c r="O567" t="str">
        <f t="shared" si="26"/>
        <v/>
      </c>
      <c r="P567" t="str">
        <f>IF(Belegerfassung!G575&lt;&gt;"",CONCATENATE(Belegerfassung!G575,".pdf"),"")</f>
        <v/>
      </c>
    </row>
    <row r="568" spans="1:16">
      <c r="A568" t="str">
        <f>IF(Belegerfassung!C576&lt;&gt;"",0,"")</f>
        <v/>
      </c>
      <c r="B568" t="str">
        <f>IFERROR(VLOOKUP(Belegerfassung!I576,Konten!A:D,2,FALSE),"")</f>
        <v/>
      </c>
      <c r="C568" t="str">
        <f>IF(A568&lt;&gt;"",TEXT(Belegerfassung!C576,"TT.MM.JJJJ"),"")</f>
        <v/>
      </c>
      <c r="D568" t="str">
        <f>IFERROR(VLOOKUP(Belegerfassung!A576,Abfrage!$E$2:$F$20,2,FALSE),"")</f>
        <v/>
      </c>
      <c r="E568" t="str">
        <f>IF(A568&lt;&gt;"",Belegerfassung!B576,"")</f>
        <v/>
      </c>
      <c r="F568" t="str">
        <f>IF(Belegerfassung!L576="","",IF(Belegerfassung!L576&lt;&gt;"",IF(Belegerfassung!L576&lt;&gt;"",IF(Belegerfassung!J576&lt;&gt;0,VLOOKUP(Belegerfassung!L576,Abfrage!$A$2:$C$19,2,),VLOOKUP(Belegerfassung!L576,Abfrage!$A$2:$C$19,3,)),"")))</f>
        <v/>
      </c>
      <c r="G568" t="str">
        <f t="shared" si="24"/>
        <v/>
      </c>
      <c r="H568" s="31" t="str">
        <f>IF(A568&lt;&gt;"",-Belegerfassung!J576+Belegerfassung!K576,"")</f>
        <v/>
      </c>
      <c r="I568" s="49" t="str">
        <f>IFERROR(IF(H568&lt;&gt;"",Belegerfassung!L576*100,""),IF(OR(Belegerfassung!L576="Leistung EU - Erlöse",Belegerfassung!L576="Lieferungen EU-Erlöse",Belegerfassung!L576="EUST",Belegerfassung!L576="Bauleistungen 20%")=TRUE,"",MID(Belegerfassung!L576,4,2)))</f>
        <v/>
      </c>
      <c r="J568" s="6" t="str">
        <f>IF(A568&lt;&gt;"",LEFT(Belegerfassung!D576,40),"")</f>
        <v/>
      </c>
      <c r="K568" t="str">
        <f>IF(A568&lt;&gt;"",VLOOKUP(D568,Abfrage!$F$2:$G$21,2,FALSE),"")</f>
        <v/>
      </c>
      <c r="L568" s="6" t="str">
        <f>IF(Belegerfassung!H576&lt;&gt;"",Belegerfassung!H576,"")</f>
        <v/>
      </c>
      <c r="M568" t="str">
        <f>IFERROR(IF(Belegerfassung!E576&lt;&gt;"",VLOOKUP(Belegerfassung!E576,Abfrage!$L$2:$M$15,2,),""),"")</f>
        <v/>
      </c>
      <c r="N568" t="str">
        <f t="shared" si="25"/>
        <v/>
      </c>
      <c r="O568" t="str">
        <f t="shared" si="26"/>
        <v/>
      </c>
      <c r="P568" t="str">
        <f>IF(Belegerfassung!G576&lt;&gt;"",CONCATENATE(Belegerfassung!G576,".pdf"),"")</f>
        <v/>
      </c>
    </row>
    <row r="569" spans="1:16">
      <c r="A569" t="str">
        <f>IF(Belegerfassung!C577&lt;&gt;"",0,"")</f>
        <v/>
      </c>
      <c r="B569" t="str">
        <f>IFERROR(VLOOKUP(Belegerfassung!I577,Konten!A:D,2,FALSE),"")</f>
        <v/>
      </c>
      <c r="C569" t="str">
        <f>IF(A569&lt;&gt;"",TEXT(Belegerfassung!C577,"TT.MM.JJJJ"),"")</f>
        <v/>
      </c>
      <c r="D569" t="str">
        <f>IFERROR(VLOOKUP(Belegerfassung!A577,Abfrage!$E$2:$F$20,2,FALSE),"")</f>
        <v/>
      </c>
      <c r="E569" t="str">
        <f>IF(A569&lt;&gt;"",Belegerfassung!B577,"")</f>
        <v/>
      </c>
      <c r="F569" t="str">
        <f>IF(Belegerfassung!L577="","",IF(Belegerfassung!L577&lt;&gt;"",IF(Belegerfassung!L577&lt;&gt;"",IF(Belegerfassung!J577&lt;&gt;0,VLOOKUP(Belegerfassung!L577,Abfrage!$A$2:$C$19,2,),VLOOKUP(Belegerfassung!L577,Abfrage!$A$2:$C$19,3,)),"")))</f>
        <v/>
      </c>
      <c r="G569" t="str">
        <f t="shared" si="24"/>
        <v/>
      </c>
      <c r="H569" s="31" t="str">
        <f>IF(A569&lt;&gt;"",-Belegerfassung!J577+Belegerfassung!K577,"")</f>
        <v/>
      </c>
      <c r="I569" s="49" t="str">
        <f>IFERROR(IF(H569&lt;&gt;"",Belegerfassung!L577*100,""),IF(OR(Belegerfassung!L577="Leistung EU - Erlöse",Belegerfassung!L577="Lieferungen EU-Erlöse",Belegerfassung!L577="EUST",Belegerfassung!L577="Bauleistungen 20%")=TRUE,"",MID(Belegerfassung!L577,4,2)))</f>
        <v/>
      </c>
      <c r="J569" s="6" t="str">
        <f>IF(A569&lt;&gt;"",LEFT(Belegerfassung!D577,40),"")</f>
        <v/>
      </c>
      <c r="K569" t="str">
        <f>IF(A569&lt;&gt;"",VLOOKUP(D569,Abfrage!$F$2:$G$21,2,FALSE),"")</f>
        <v/>
      </c>
      <c r="L569" s="6" t="str">
        <f>IF(Belegerfassung!H577&lt;&gt;"",Belegerfassung!H577,"")</f>
        <v/>
      </c>
      <c r="M569" t="str">
        <f>IFERROR(IF(Belegerfassung!E577&lt;&gt;"",VLOOKUP(Belegerfassung!E577,Abfrage!$L$2:$M$15,2,),""),"")</f>
        <v/>
      </c>
      <c r="N569" t="str">
        <f t="shared" si="25"/>
        <v/>
      </c>
      <c r="O569" t="str">
        <f t="shared" si="26"/>
        <v/>
      </c>
      <c r="P569" t="str">
        <f>IF(Belegerfassung!G577&lt;&gt;"",CONCATENATE(Belegerfassung!G577,".pdf"),"")</f>
        <v/>
      </c>
    </row>
    <row r="570" spans="1:16">
      <c r="A570" t="str">
        <f>IF(Belegerfassung!C578&lt;&gt;"",0,"")</f>
        <v/>
      </c>
      <c r="B570" t="str">
        <f>IFERROR(VLOOKUP(Belegerfassung!I578,Konten!A:D,2,FALSE),"")</f>
        <v/>
      </c>
      <c r="C570" t="str">
        <f>IF(A570&lt;&gt;"",TEXT(Belegerfassung!C578,"TT.MM.JJJJ"),"")</f>
        <v/>
      </c>
      <c r="D570" t="str">
        <f>IFERROR(VLOOKUP(Belegerfassung!A578,Abfrage!$E$2:$F$20,2,FALSE),"")</f>
        <v/>
      </c>
      <c r="E570" t="str">
        <f>IF(A570&lt;&gt;"",Belegerfassung!B578,"")</f>
        <v/>
      </c>
      <c r="F570" t="str">
        <f>IF(Belegerfassung!L578="","",IF(Belegerfassung!L578&lt;&gt;"",IF(Belegerfassung!L578&lt;&gt;"",IF(Belegerfassung!J578&lt;&gt;0,VLOOKUP(Belegerfassung!L578,Abfrage!$A$2:$C$19,2,),VLOOKUP(Belegerfassung!L578,Abfrage!$A$2:$C$19,3,)),"")))</f>
        <v/>
      </c>
      <c r="G570" t="str">
        <f t="shared" si="24"/>
        <v/>
      </c>
      <c r="H570" s="31" t="str">
        <f>IF(A570&lt;&gt;"",-Belegerfassung!J578+Belegerfassung!K578,"")</f>
        <v/>
      </c>
      <c r="I570" s="49" t="str">
        <f>IFERROR(IF(H570&lt;&gt;"",Belegerfassung!L578*100,""),IF(OR(Belegerfassung!L578="Leistung EU - Erlöse",Belegerfassung!L578="Lieferungen EU-Erlöse",Belegerfassung!L578="EUST",Belegerfassung!L578="Bauleistungen 20%")=TRUE,"",MID(Belegerfassung!L578,4,2)))</f>
        <v/>
      </c>
      <c r="J570" s="6" t="str">
        <f>IF(A570&lt;&gt;"",LEFT(Belegerfassung!D578,40),"")</f>
        <v/>
      </c>
      <c r="K570" t="str">
        <f>IF(A570&lt;&gt;"",VLOOKUP(D570,Abfrage!$F$2:$G$21,2,FALSE),"")</f>
        <v/>
      </c>
      <c r="L570" s="6" t="str">
        <f>IF(Belegerfassung!H578&lt;&gt;"",Belegerfassung!H578,"")</f>
        <v/>
      </c>
      <c r="M570" t="str">
        <f>IFERROR(IF(Belegerfassung!E578&lt;&gt;"",VLOOKUP(Belegerfassung!E578,Abfrage!$L$2:$M$15,2,),""),"")</f>
        <v/>
      </c>
      <c r="N570" t="str">
        <f t="shared" si="25"/>
        <v/>
      </c>
      <c r="O570" t="str">
        <f t="shared" si="26"/>
        <v/>
      </c>
      <c r="P570" t="str">
        <f>IF(Belegerfassung!G578&lt;&gt;"",CONCATENATE(Belegerfassung!G578,".pdf"),"")</f>
        <v/>
      </c>
    </row>
    <row r="571" spans="1:16">
      <c r="A571" t="str">
        <f>IF(Belegerfassung!C579&lt;&gt;"",0,"")</f>
        <v/>
      </c>
      <c r="B571" t="str">
        <f>IFERROR(VLOOKUP(Belegerfassung!I579,Konten!A:D,2,FALSE),"")</f>
        <v/>
      </c>
      <c r="C571" t="str">
        <f>IF(A571&lt;&gt;"",TEXT(Belegerfassung!C579,"TT.MM.JJJJ"),"")</f>
        <v/>
      </c>
      <c r="D571" t="str">
        <f>IFERROR(VLOOKUP(Belegerfassung!A579,Abfrage!$E$2:$F$20,2,FALSE),"")</f>
        <v/>
      </c>
      <c r="E571" t="str">
        <f>IF(A571&lt;&gt;"",Belegerfassung!B579,"")</f>
        <v/>
      </c>
      <c r="F571" t="str">
        <f>IF(Belegerfassung!L579="","",IF(Belegerfassung!L579&lt;&gt;"",IF(Belegerfassung!L579&lt;&gt;"",IF(Belegerfassung!J579&lt;&gt;0,VLOOKUP(Belegerfassung!L579,Abfrage!$A$2:$C$19,2,),VLOOKUP(Belegerfassung!L579,Abfrage!$A$2:$C$19,3,)),"")))</f>
        <v/>
      </c>
      <c r="G571" t="str">
        <f t="shared" si="24"/>
        <v/>
      </c>
      <c r="H571" s="31" t="str">
        <f>IF(A571&lt;&gt;"",-Belegerfassung!J579+Belegerfassung!K579,"")</f>
        <v/>
      </c>
      <c r="I571" s="49" t="str">
        <f>IFERROR(IF(H571&lt;&gt;"",Belegerfassung!L579*100,""),IF(OR(Belegerfassung!L579="Leistung EU - Erlöse",Belegerfassung!L579="Lieferungen EU-Erlöse",Belegerfassung!L579="EUST",Belegerfassung!L579="Bauleistungen 20%")=TRUE,"",MID(Belegerfassung!L579,4,2)))</f>
        <v/>
      </c>
      <c r="J571" s="6" t="str">
        <f>IF(A571&lt;&gt;"",LEFT(Belegerfassung!D579,40),"")</f>
        <v/>
      </c>
      <c r="K571" t="str">
        <f>IF(A571&lt;&gt;"",VLOOKUP(D571,Abfrage!$F$2:$G$21,2,FALSE),"")</f>
        <v/>
      </c>
      <c r="L571" s="6" t="str">
        <f>IF(Belegerfassung!H579&lt;&gt;"",Belegerfassung!H579,"")</f>
        <v/>
      </c>
      <c r="M571" t="str">
        <f>IFERROR(IF(Belegerfassung!E579&lt;&gt;"",VLOOKUP(Belegerfassung!E579,Abfrage!$L$2:$M$15,2,),""),"")</f>
        <v/>
      </c>
      <c r="N571" t="str">
        <f t="shared" si="25"/>
        <v/>
      </c>
      <c r="O571" t="str">
        <f t="shared" si="26"/>
        <v/>
      </c>
      <c r="P571" t="str">
        <f>IF(Belegerfassung!G579&lt;&gt;"",CONCATENATE(Belegerfassung!G579,".pdf"),"")</f>
        <v/>
      </c>
    </row>
    <row r="572" spans="1:16">
      <c r="A572" t="str">
        <f>IF(Belegerfassung!C580&lt;&gt;"",0,"")</f>
        <v/>
      </c>
      <c r="B572" t="str">
        <f>IFERROR(VLOOKUP(Belegerfassung!I580,Konten!A:D,2,FALSE),"")</f>
        <v/>
      </c>
      <c r="C572" t="str">
        <f>IF(A572&lt;&gt;"",TEXT(Belegerfassung!C580,"TT.MM.JJJJ"),"")</f>
        <v/>
      </c>
      <c r="D572" t="str">
        <f>IFERROR(VLOOKUP(Belegerfassung!A580,Abfrage!$E$2:$F$20,2,FALSE),"")</f>
        <v/>
      </c>
      <c r="E572" t="str">
        <f>IF(A572&lt;&gt;"",Belegerfassung!B580,"")</f>
        <v/>
      </c>
      <c r="F572" t="str">
        <f>IF(Belegerfassung!L580="","",IF(Belegerfassung!L580&lt;&gt;"",IF(Belegerfassung!L580&lt;&gt;"",IF(Belegerfassung!J580&lt;&gt;0,VLOOKUP(Belegerfassung!L580,Abfrage!$A$2:$C$19,2,),VLOOKUP(Belegerfassung!L580,Abfrage!$A$2:$C$19,3,)),"")))</f>
        <v/>
      </c>
      <c r="G572" t="str">
        <f t="shared" si="24"/>
        <v/>
      </c>
      <c r="H572" s="31" t="str">
        <f>IF(A572&lt;&gt;"",-Belegerfassung!J580+Belegerfassung!K580,"")</f>
        <v/>
      </c>
      <c r="I572" s="49" t="str">
        <f>IFERROR(IF(H572&lt;&gt;"",Belegerfassung!L580*100,""),IF(OR(Belegerfassung!L580="Leistung EU - Erlöse",Belegerfassung!L580="Lieferungen EU-Erlöse",Belegerfassung!L580="EUST",Belegerfassung!L580="Bauleistungen 20%")=TRUE,"",MID(Belegerfassung!L580,4,2)))</f>
        <v/>
      </c>
      <c r="J572" s="6" t="str">
        <f>IF(A572&lt;&gt;"",LEFT(Belegerfassung!D580,40),"")</f>
        <v/>
      </c>
      <c r="K572" t="str">
        <f>IF(A572&lt;&gt;"",VLOOKUP(D572,Abfrage!$F$2:$G$21,2,FALSE),"")</f>
        <v/>
      </c>
      <c r="L572" s="6" t="str">
        <f>IF(Belegerfassung!H580&lt;&gt;"",Belegerfassung!H580,"")</f>
        <v/>
      </c>
      <c r="M572" t="str">
        <f>IFERROR(IF(Belegerfassung!E580&lt;&gt;"",VLOOKUP(Belegerfassung!E580,Abfrage!$L$2:$M$15,2,),""),"")</f>
        <v/>
      </c>
      <c r="N572" t="str">
        <f t="shared" si="25"/>
        <v/>
      </c>
      <c r="O572" t="str">
        <f t="shared" si="26"/>
        <v/>
      </c>
      <c r="P572" t="str">
        <f>IF(Belegerfassung!G580&lt;&gt;"",CONCATENATE(Belegerfassung!G580,".pdf"),"")</f>
        <v/>
      </c>
    </row>
    <row r="573" spans="1:16">
      <c r="A573" t="str">
        <f>IF(Belegerfassung!C581&lt;&gt;"",0,"")</f>
        <v/>
      </c>
      <c r="B573" t="str">
        <f>IFERROR(VLOOKUP(Belegerfassung!I581,Konten!A:D,2,FALSE),"")</f>
        <v/>
      </c>
      <c r="C573" t="str">
        <f>IF(A573&lt;&gt;"",TEXT(Belegerfassung!C581,"TT.MM.JJJJ"),"")</f>
        <v/>
      </c>
      <c r="D573" t="str">
        <f>IFERROR(VLOOKUP(Belegerfassung!A581,Abfrage!$E$2:$F$20,2,FALSE),"")</f>
        <v/>
      </c>
      <c r="E573" t="str">
        <f>IF(A573&lt;&gt;"",Belegerfassung!B581,"")</f>
        <v/>
      </c>
      <c r="F573" t="str">
        <f>IF(Belegerfassung!L581="","",IF(Belegerfassung!L581&lt;&gt;"",IF(Belegerfassung!L581&lt;&gt;"",IF(Belegerfassung!J581&lt;&gt;0,VLOOKUP(Belegerfassung!L581,Abfrage!$A$2:$C$19,2,),VLOOKUP(Belegerfassung!L581,Abfrage!$A$2:$C$19,3,)),"")))</f>
        <v/>
      </c>
      <c r="G573" t="str">
        <f t="shared" si="24"/>
        <v/>
      </c>
      <c r="H573" s="31" t="str">
        <f>IF(A573&lt;&gt;"",-Belegerfassung!J581+Belegerfassung!K581,"")</f>
        <v/>
      </c>
      <c r="I573" s="49" t="str">
        <f>IFERROR(IF(H573&lt;&gt;"",Belegerfassung!L581*100,""),IF(OR(Belegerfassung!L581="Leistung EU - Erlöse",Belegerfassung!L581="Lieferungen EU-Erlöse",Belegerfassung!L581="EUST",Belegerfassung!L581="Bauleistungen 20%")=TRUE,"",MID(Belegerfassung!L581,4,2)))</f>
        <v/>
      </c>
      <c r="J573" s="6" t="str">
        <f>IF(A573&lt;&gt;"",LEFT(Belegerfassung!D581,40),"")</f>
        <v/>
      </c>
      <c r="K573" t="str">
        <f>IF(A573&lt;&gt;"",VLOOKUP(D573,Abfrage!$F$2:$G$21,2,FALSE),"")</f>
        <v/>
      </c>
      <c r="L573" s="6" t="str">
        <f>IF(Belegerfassung!H581&lt;&gt;"",Belegerfassung!H581,"")</f>
        <v/>
      </c>
      <c r="M573" t="str">
        <f>IFERROR(IF(Belegerfassung!E581&lt;&gt;"",VLOOKUP(Belegerfassung!E581,Abfrage!$L$2:$M$15,2,),""),"")</f>
        <v/>
      </c>
      <c r="N573" t="str">
        <f t="shared" si="25"/>
        <v/>
      </c>
      <c r="O573" t="str">
        <f t="shared" si="26"/>
        <v/>
      </c>
      <c r="P573" t="str">
        <f>IF(Belegerfassung!G581&lt;&gt;"",CONCATENATE(Belegerfassung!G581,".pdf"),"")</f>
        <v/>
      </c>
    </row>
    <row r="574" spans="1:16">
      <c r="A574" t="str">
        <f>IF(Belegerfassung!C582&lt;&gt;"",0,"")</f>
        <v/>
      </c>
      <c r="B574" t="str">
        <f>IFERROR(VLOOKUP(Belegerfassung!I582,Konten!A:D,2,FALSE),"")</f>
        <v/>
      </c>
      <c r="C574" t="str">
        <f>IF(A574&lt;&gt;"",TEXT(Belegerfassung!C582,"TT.MM.JJJJ"),"")</f>
        <v/>
      </c>
      <c r="D574" t="str">
        <f>IFERROR(VLOOKUP(Belegerfassung!A582,Abfrage!$E$2:$F$20,2,FALSE),"")</f>
        <v/>
      </c>
      <c r="E574" t="str">
        <f>IF(A574&lt;&gt;"",Belegerfassung!B582,"")</f>
        <v/>
      </c>
      <c r="F574" t="str">
        <f>IF(Belegerfassung!L582="","",IF(Belegerfassung!L582&lt;&gt;"",IF(Belegerfassung!L582&lt;&gt;"",IF(Belegerfassung!J582&lt;&gt;0,VLOOKUP(Belegerfassung!L582,Abfrage!$A$2:$C$19,2,),VLOOKUP(Belegerfassung!L582,Abfrage!$A$2:$C$19,3,)),"")))</f>
        <v/>
      </c>
      <c r="G574" t="str">
        <f t="shared" si="24"/>
        <v/>
      </c>
      <c r="H574" s="31" t="str">
        <f>IF(A574&lt;&gt;"",-Belegerfassung!J582+Belegerfassung!K582,"")</f>
        <v/>
      </c>
      <c r="I574" s="49" t="str">
        <f>IFERROR(IF(H574&lt;&gt;"",Belegerfassung!L582*100,""),IF(OR(Belegerfassung!L582="Leistung EU - Erlöse",Belegerfassung!L582="Lieferungen EU-Erlöse",Belegerfassung!L582="EUST",Belegerfassung!L582="Bauleistungen 20%")=TRUE,"",MID(Belegerfassung!L582,4,2)))</f>
        <v/>
      </c>
      <c r="J574" s="6" t="str">
        <f>IF(A574&lt;&gt;"",LEFT(Belegerfassung!D582,40),"")</f>
        <v/>
      </c>
      <c r="K574" t="str">
        <f>IF(A574&lt;&gt;"",VLOOKUP(D574,Abfrage!$F$2:$G$21,2,FALSE),"")</f>
        <v/>
      </c>
      <c r="L574" s="6" t="str">
        <f>IF(Belegerfassung!H582&lt;&gt;"",Belegerfassung!H582,"")</f>
        <v/>
      </c>
      <c r="M574" t="str">
        <f>IFERROR(IF(Belegerfassung!E582&lt;&gt;"",VLOOKUP(Belegerfassung!E582,Abfrage!$L$2:$M$15,2,),""),"")</f>
        <v/>
      </c>
      <c r="N574" t="str">
        <f t="shared" si="25"/>
        <v/>
      </c>
      <c r="O574" t="str">
        <f t="shared" si="26"/>
        <v/>
      </c>
      <c r="P574" t="str">
        <f>IF(Belegerfassung!G582&lt;&gt;"",CONCATENATE(Belegerfassung!G582,".pdf"),"")</f>
        <v/>
      </c>
    </row>
    <row r="575" spans="1:16">
      <c r="A575" t="str">
        <f>IF(Belegerfassung!C583&lt;&gt;"",0,"")</f>
        <v/>
      </c>
      <c r="B575" t="str">
        <f>IFERROR(VLOOKUP(Belegerfassung!I583,Konten!A:D,2,FALSE),"")</f>
        <v/>
      </c>
      <c r="C575" t="str">
        <f>IF(A575&lt;&gt;"",TEXT(Belegerfassung!C583,"TT.MM.JJJJ"),"")</f>
        <v/>
      </c>
      <c r="D575" t="str">
        <f>IFERROR(VLOOKUP(Belegerfassung!A583,Abfrage!$E$2:$F$20,2,FALSE),"")</f>
        <v/>
      </c>
      <c r="E575" t="str">
        <f>IF(A575&lt;&gt;"",Belegerfassung!B583,"")</f>
        <v/>
      </c>
      <c r="F575" t="str">
        <f>IF(Belegerfassung!L583="","",IF(Belegerfassung!L583&lt;&gt;"",IF(Belegerfassung!L583&lt;&gt;"",IF(Belegerfassung!J583&lt;&gt;0,VLOOKUP(Belegerfassung!L583,Abfrage!$A$2:$C$19,2,),VLOOKUP(Belegerfassung!L583,Abfrage!$A$2:$C$19,3,)),"")))</f>
        <v/>
      </c>
      <c r="G575" t="str">
        <f t="shared" si="24"/>
        <v/>
      </c>
      <c r="H575" s="31" t="str">
        <f>IF(A575&lt;&gt;"",-Belegerfassung!J583+Belegerfassung!K583,"")</f>
        <v/>
      </c>
      <c r="I575" s="49" t="str">
        <f>IFERROR(IF(H575&lt;&gt;"",Belegerfassung!L583*100,""),IF(OR(Belegerfassung!L583="Leistung EU - Erlöse",Belegerfassung!L583="Lieferungen EU-Erlöse",Belegerfassung!L583="EUST",Belegerfassung!L583="Bauleistungen 20%")=TRUE,"",MID(Belegerfassung!L583,4,2)))</f>
        <v/>
      </c>
      <c r="J575" s="6" t="str">
        <f>IF(A575&lt;&gt;"",LEFT(Belegerfassung!D583,40),"")</f>
        <v/>
      </c>
      <c r="K575" t="str">
        <f>IF(A575&lt;&gt;"",VLOOKUP(D575,Abfrage!$F$2:$G$21,2,FALSE),"")</f>
        <v/>
      </c>
      <c r="L575" s="6" t="str">
        <f>IF(Belegerfassung!H583&lt;&gt;"",Belegerfassung!H583,"")</f>
        <v/>
      </c>
      <c r="M575" t="str">
        <f>IFERROR(IF(Belegerfassung!E583&lt;&gt;"",VLOOKUP(Belegerfassung!E583,Abfrage!$L$2:$M$15,2,),""),"")</f>
        <v/>
      </c>
      <c r="N575" t="str">
        <f t="shared" si="25"/>
        <v/>
      </c>
      <c r="O575" t="str">
        <f t="shared" si="26"/>
        <v/>
      </c>
      <c r="P575" t="str">
        <f>IF(Belegerfassung!G583&lt;&gt;"",CONCATENATE(Belegerfassung!G583,".pdf"),"")</f>
        <v/>
      </c>
    </row>
    <row r="576" spans="1:16">
      <c r="A576" t="str">
        <f>IF(Belegerfassung!C584&lt;&gt;"",0,"")</f>
        <v/>
      </c>
      <c r="B576" t="str">
        <f>IFERROR(VLOOKUP(Belegerfassung!I584,Konten!A:D,2,FALSE),"")</f>
        <v/>
      </c>
      <c r="C576" t="str">
        <f>IF(A576&lt;&gt;"",TEXT(Belegerfassung!C584,"TT.MM.JJJJ"),"")</f>
        <v/>
      </c>
      <c r="D576" t="str">
        <f>IFERROR(VLOOKUP(Belegerfassung!A584,Abfrage!$E$2:$F$20,2,FALSE),"")</f>
        <v/>
      </c>
      <c r="E576" t="str">
        <f>IF(A576&lt;&gt;"",Belegerfassung!B584,"")</f>
        <v/>
      </c>
      <c r="F576" t="str">
        <f>IF(Belegerfassung!L584="","",IF(Belegerfassung!L584&lt;&gt;"",IF(Belegerfassung!L584&lt;&gt;"",IF(Belegerfassung!J584&lt;&gt;0,VLOOKUP(Belegerfassung!L584,Abfrage!$A$2:$C$19,2,),VLOOKUP(Belegerfassung!L584,Abfrage!$A$2:$C$19,3,)),"")))</f>
        <v/>
      </c>
      <c r="G576" t="str">
        <f t="shared" si="24"/>
        <v/>
      </c>
      <c r="H576" s="31" t="str">
        <f>IF(A576&lt;&gt;"",-Belegerfassung!J584+Belegerfassung!K584,"")</f>
        <v/>
      </c>
      <c r="I576" s="49" t="str">
        <f>IFERROR(IF(H576&lt;&gt;"",Belegerfassung!L584*100,""),IF(OR(Belegerfassung!L584="Leistung EU - Erlöse",Belegerfassung!L584="Lieferungen EU-Erlöse",Belegerfassung!L584="EUST",Belegerfassung!L584="Bauleistungen 20%")=TRUE,"",MID(Belegerfassung!L584,4,2)))</f>
        <v/>
      </c>
      <c r="J576" s="6" t="str">
        <f>IF(A576&lt;&gt;"",LEFT(Belegerfassung!D584,40),"")</f>
        <v/>
      </c>
      <c r="K576" t="str">
        <f>IF(A576&lt;&gt;"",VLOOKUP(D576,Abfrage!$F$2:$G$21,2,FALSE),"")</f>
        <v/>
      </c>
      <c r="L576" s="6" t="str">
        <f>IF(Belegerfassung!H584&lt;&gt;"",Belegerfassung!H584,"")</f>
        <v/>
      </c>
      <c r="M576" t="str">
        <f>IFERROR(IF(Belegerfassung!E584&lt;&gt;"",VLOOKUP(Belegerfassung!E584,Abfrage!$L$2:$M$15,2,),""),"")</f>
        <v/>
      </c>
      <c r="N576" t="str">
        <f t="shared" si="25"/>
        <v/>
      </c>
      <c r="O576" t="str">
        <f t="shared" si="26"/>
        <v/>
      </c>
      <c r="P576" t="str">
        <f>IF(Belegerfassung!G584&lt;&gt;"",CONCATENATE(Belegerfassung!G584,".pdf"),"")</f>
        <v/>
      </c>
    </row>
    <row r="577" spans="1:16">
      <c r="A577" t="str">
        <f>IF(Belegerfassung!C585&lt;&gt;"",0,"")</f>
        <v/>
      </c>
      <c r="B577" t="str">
        <f>IFERROR(VLOOKUP(Belegerfassung!I585,Konten!A:D,2,FALSE),"")</f>
        <v/>
      </c>
      <c r="C577" t="str">
        <f>IF(A577&lt;&gt;"",TEXT(Belegerfassung!C585,"TT.MM.JJJJ"),"")</f>
        <v/>
      </c>
      <c r="D577" t="str">
        <f>IFERROR(VLOOKUP(Belegerfassung!A585,Abfrage!$E$2:$F$20,2,FALSE),"")</f>
        <v/>
      </c>
      <c r="E577" t="str">
        <f>IF(A577&lt;&gt;"",Belegerfassung!B585,"")</f>
        <v/>
      </c>
      <c r="F577" t="str">
        <f>IF(Belegerfassung!L585="","",IF(Belegerfassung!L585&lt;&gt;"",IF(Belegerfassung!L585&lt;&gt;"",IF(Belegerfassung!J585&lt;&gt;0,VLOOKUP(Belegerfassung!L585,Abfrage!$A$2:$C$19,2,),VLOOKUP(Belegerfassung!L585,Abfrage!$A$2:$C$19,3,)),"")))</f>
        <v/>
      </c>
      <c r="G577" t="str">
        <f t="shared" si="24"/>
        <v/>
      </c>
      <c r="H577" s="31" t="str">
        <f>IF(A577&lt;&gt;"",-Belegerfassung!J585+Belegerfassung!K585,"")</f>
        <v/>
      </c>
      <c r="I577" s="49" t="str">
        <f>IFERROR(IF(H577&lt;&gt;"",Belegerfassung!L585*100,""),IF(OR(Belegerfassung!L585="Leistung EU - Erlöse",Belegerfassung!L585="Lieferungen EU-Erlöse",Belegerfassung!L585="EUST",Belegerfassung!L585="Bauleistungen 20%")=TRUE,"",MID(Belegerfassung!L585,4,2)))</f>
        <v/>
      </c>
      <c r="J577" s="6" t="str">
        <f>IF(A577&lt;&gt;"",LEFT(Belegerfassung!D585,40),"")</f>
        <v/>
      </c>
      <c r="K577" t="str">
        <f>IF(A577&lt;&gt;"",VLOOKUP(D577,Abfrage!$F$2:$G$21,2,FALSE),"")</f>
        <v/>
      </c>
      <c r="L577" s="6" t="str">
        <f>IF(Belegerfassung!H585&lt;&gt;"",Belegerfassung!H585,"")</f>
        <v/>
      </c>
      <c r="M577" t="str">
        <f>IFERROR(IF(Belegerfassung!E585&lt;&gt;"",VLOOKUP(Belegerfassung!E585,Abfrage!$L$2:$M$15,2,),""),"")</f>
        <v/>
      </c>
      <c r="N577" t="str">
        <f t="shared" si="25"/>
        <v/>
      </c>
      <c r="O577" t="str">
        <f t="shared" si="26"/>
        <v/>
      </c>
      <c r="P577" t="str">
        <f>IF(Belegerfassung!G585&lt;&gt;"",CONCATENATE(Belegerfassung!G585,".pdf"),"")</f>
        <v/>
      </c>
    </row>
    <row r="578" spans="1:16">
      <c r="A578" t="str">
        <f>IF(Belegerfassung!C586&lt;&gt;"",0,"")</f>
        <v/>
      </c>
      <c r="B578" t="str">
        <f>IFERROR(VLOOKUP(Belegerfassung!I586,Konten!A:D,2,FALSE),"")</f>
        <v/>
      </c>
      <c r="C578" t="str">
        <f>IF(A578&lt;&gt;"",TEXT(Belegerfassung!C586,"TT.MM.JJJJ"),"")</f>
        <v/>
      </c>
      <c r="D578" t="str">
        <f>IFERROR(VLOOKUP(Belegerfassung!A586,Abfrage!$E$2:$F$20,2,FALSE),"")</f>
        <v/>
      </c>
      <c r="E578" t="str">
        <f>IF(A578&lt;&gt;"",Belegerfassung!B586,"")</f>
        <v/>
      </c>
      <c r="F578" t="str">
        <f>IF(Belegerfassung!L586="","",IF(Belegerfassung!L586&lt;&gt;"",IF(Belegerfassung!L586&lt;&gt;"",IF(Belegerfassung!J586&lt;&gt;0,VLOOKUP(Belegerfassung!L586,Abfrage!$A$2:$C$19,2,),VLOOKUP(Belegerfassung!L586,Abfrage!$A$2:$C$19,3,)),"")))</f>
        <v/>
      </c>
      <c r="G578" t="str">
        <f t="shared" si="24"/>
        <v/>
      </c>
      <c r="H578" s="31" t="str">
        <f>IF(A578&lt;&gt;"",-Belegerfassung!J586+Belegerfassung!K586,"")</f>
        <v/>
      </c>
      <c r="I578" s="49" t="str">
        <f>IFERROR(IF(H578&lt;&gt;"",Belegerfassung!L586*100,""),IF(OR(Belegerfassung!L586="Leistung EU - Erlöse",Belegerfassung!L586="Lieferungen EU-Erlöse",Belegerfassung!L586="EUST",Belegerfassung!L586="Bauleistungen 20%")=TRUE,"",MID(Belegerfassung!L586,4,2)))</f>
        <v/>
      </c>
      <c r="J578" s="6" t="str">
        <f>IF(A578&lt;&gt;"",LEFT(Belegerfassung!D586,40),"")</f>
        <v/>
      </c>
      <c r="K578" t="str">
        <f>IF(A578&lt;&gt;"",VLOOKUP(D578,Abfrage!$F$2:$G$21,2,FALSE),"")</f>
        <v/>
      </c>
      <c r="L578" s="6" t="str">
        <f>IF(Belegerfassung!H586&lt;&gt;"",Belegerfassung!H586,"")</f>
        <v/>
      </c>
      <c r="M578" t="str">
        <f>IFERROR(IF(Belegerfassung!E586&lt;&gt;"",VLOOKUP(Belegerfassung!E586,Abfrage!$L$2:$M$15,2,),""),"")</f>
        <v/>
      </c>
      <c r="N578" t="str">
        <f t="shared" si="25"/>
        <v/>
      </c>
      <c r="O578" t="str">
        <f t="shared" si="26"/>
        <v/>
      </c>
      <c r="P578" t="str">
        <f>IF(Belegerfassung!G586&lt;&gt;"",CONCATENATE(Belegerfassung!G586,".pdf"),"")</f>
        <v/>
      </c>
    </row>
    <row r="579" spans="1:16">
      <c r="A579" t="str">
        <f>IF(Belegerfassung!C587&lt;&gt;"",0,"")</f>
        <v/>
      </c>
      <c r="B579" t="str">
        <f>IFERROR(VLOOKUP(Belegerfassung!I587,Konten!A:D,2,FALSE),"")</f>
        <v/>
      </c>
      <c r="C579" t="str">
        <f>IF(A579&lt;&gt;"",TEXT(Belegerfassung!C587,"TT.MM.JJJJ"),"")</f>
        <v/>
      </c>
      <c r="D579" t="str">
        <f>IFERROR(VLOOKUP(Belegerfassung!A587,Abfrage!$E$2:$F$20,2,FALSE),"")</f>
        <v/>
      </c>
      <c r="E579" t="str">
        <f>IF(A579&lt;&gt;"",Belegerfassung!B587,"")</f>
        <v/>
      </c>
      <c r="F579" t="str">
        <f>IF(Belegerfassung!L587="","",IF(Belegerfassung!L587&lt;&gt;"",IF(Belegerfassung!L587&lt;&gt;"",IF(Belegerfassung!J587&lt;&gt;0,VLOOKUP(Belegerfassung!L587,Abfrage!$A$2:$C$19,2,),VLOOKUP(Belegerfassung!L587,Abfrage!$A$2:$C$19,3,)),"")))</f>
        <v/>
      </c>
      <c r="G579" t="str">
        <f t="shared" ref="G579:G642" si="27">IF(A579&lt;&gt;"",1,"")</f>
        <v/>
      </c>
      <c r="H579" s="31" t="str">
        <f>IF(A579&lt;&gt;"",-Belegerfassung!J587+Belegerfassung!K587,"")</f>
        <v/>
      </c>
      <c r="I579" s="49" t="str">
        <f>IFERROR(IF(H579&lt;&gt;"",Belegerfassung!L587*100,""),IF(OR(Belegerfassung!L587="Leistung EU - Erlöse",Belegerfassung!L587="Lieferungen EU-Erlöse",Belegerfassung!L587="EUST",Belegerfassung!L587="Bauleistungen 20%")=TRUE,"",MID(Belegerfassung!L587,4,2)))</f>
        <v/>
      </c>
      <c r="J579" s="6" t="str">
        <f>IF(A579&lt;&gt;"",LEFT(Belegerfassung!D587,40),"")</f>
        <v/>
      </c>
      <c r="K579" t="str">
        <f>IF(A579&lt;&gt;"",VLOOKUP(D579,Abfrage!$F$2:$G$21,2,FALSE),"")</f>
        <v/>
      </c>
      <c r="L579" s="6" t="str">
        <f>IF(Belegerfassung!H587&lt;&gt;"",Belegerfassung!H587,"")</f>
        <v/>
      </c>
      <c r="M579" t="str">
        <f>IFERROR(IF(Belegerfassung!E587&lt;&gt;"",VLOOKUP(Belegerfassung!E587,Abfrage!$L$2:$M$15,2,),""),"")</f>
        <v/>
      </c>
      <c r="N579" t="str">
        <f t="shared" ref="N579:N642" si="28">IF(A579&lt;&gt;"","E","")</f>
        <v/>
      </c>
      <c r="O579" t="str">
        <f t="shared" ref="O579:O642" si="29">IF(A579&lt;&gt;"","A","")</f>
        <v/>
      </c>
      <c r="P579" t="str">
        <f>IF(Belegerfassung!G587&lt;&gt;"",CONCATENATE(Belegerfassung!G587,".pdf"),"")</f>
        <v/>
      </c>
    </row>
    <row r="580" spans="1:16">
      <c r="A580" t="str">
        <f>IF(Belegerfassung!C588&lt;&gt;"",0,"")</f>
        <v/>
      </c>
      <c r="B580" t="str">
        <f>IFERROR(VLOOKUP(Belegerfassung!I588,Konten!A:D,2,FALSE),"")</f>
        <v/>
      </c>
      <c r="C580" t="str">
        <f>IF(A580&lt;&gt;"",TEXT(Belegerfassung!C588,"TT.MM.JJJJ"),"")</f>
        <v/>
      </c>
      <c r="D580" t="str">
        <f>IFERROR(VLOOKUP(Belegerfassung!A588,Abfrage!$E$2:$F$20,2,FALSE),"")</f>
        <v/>
      </c>
      <c r="E580" t="str">
        <f>IF(A580&lt;&gt;"",Belegerfassung!B588,"")</f>
        <v/>
      </c>
      <c r="F580" t="str">
        <f>IF(Belegerfassung!L588="","",IF(Belegerfassung!L588&lt;&gt;"",IF(Belegerfassung!L588&lt;&gt;"",IF(Belegerfassung!J588&lt;&gt;0,VLOOKUP(Belegerfassung!L588,Abfrage!$A$2:$C$19,2,),VLOOKUP(Belegerfassung!L588,Abfrage!$A$2:$C$19,3,)),"")))</f>
        <v/>
      </c>
      <c r="G580" t="str">
        <f t="shared" si="27"/>
        <v/>
      </c>
      <c r="H580" s="31" t="str">
        <f>IF(A580&lt;&gt;"",-Belegerfassung!J588+Belegerfassung!K588,"")</f>
        <v/>
      </c>
      <c r="I580" s="49" t="str">
        <f>IFERROR(IF(H580&lt;&gt;"",Belegerfassung!L588*100,""),IF(OR(Belegerfassung!L588="Leistung EU - Erlöse",Belegerfassung!L588="Lieferungen EU-Erlöse",Belegerfassung!L588="EUST",Belegerfassung!L588="Bauleistungen 20%")=TRUE,"",MID(Belegerfassung!L588,4,2)))</f>
        <v/>
      </c>
      <c r="J580" s="6" t="str">
        <f>IF(A580&lt;&gt;"",LEFT(Belegerfassung!D588,40),"")</f>
        <v/>
      </c>
      <c r="K580" t="str">
        <f>IF(A580&lt;&gt;"",VLOOKUP(D580,Abfrage!$F$2:$G$21,2,FALSE),"")</f>
        <v/>
      </c>
      <c r="L580" s="6" t="str">
        <f>IF(Belegerfassung!H588&lt;&gt;"",Belegerfassung!H588,"")</f>
        <v/>
      </c>
      <c r="M580" t="str">
        <f>IFERROR(IF(Belegerfassung!E588&lt;&gt;"",VLOOKUP(Belegerfassung!E588,Abfrage!$L$2:$M$15,2,),""),"")</f>
        <v/>
      </c>
      <c r="N580" t="str">
        <f t="shared" si="28"/>
        <v/>
      </c>
      <c r="O580" t="str">
        <f t="shared" si="29"/>
        <v/>
      </c>
      <c r="P580" t="str">
        <f>IF(Belegerfassung!G588&lt;&gt;"",CONCATENATE(Belegerfassung!G588,".pdf"),"")</f>
        <v/>
      </c>
    </row>
    <row r="581" spans="1:16">
      <c r="A581" t="str">
        <f>IF(Belegerfassung!C589&lt;&gt;"",0,"")</f>
        <v/>
      </c>
      <c r="B581" t="str">
        <f>IFERROR(VLOOKUP(Belegerfassung!I589,Konten!A:D,2,FALSE),"")</f>
        <v/>
      </c>
      <c r="C581" t="str">
        <f>IF(A581&lt;&gt;"",TEXT(Belegerfassung!C589,"TT.MM.JJJJ"),"")</f>
        <v/>
      </c>
      <c r="D581" t="str">
        <f>IFERROR(VLOOKUP(Belegerfassung!A589,Abfrage!$E$2:$F$20,2,FALSE),"")</f>
        <v/>
      </c>
      <c r="E581" t="str">
        <f>IF(A581&lt;&gt;"",Belegerfassung!B589,"")</f>
        <v/>
      </c>
      <c r="F581" t="str">
        <f>IF(Belegerfassung!L589="","",IF(Belegerfassung!L589&lt;&gt;"",IF(Belegerfassung!L589&lt;&gt;"",IF(Belegerfassung!J589&lt;&gt;0,VLOOKUP(Belegerfassung!L589,Abfrage!$A$2:$C$19,2,),VLOOKUP(Belegerfassung!L589,Abfrage!$A$2:$C$19,3,)),"")))</f>
        <v/>
      </c>
      <c r="G581" t="str">
        <f t="shared" si="27"/>
        <v/>
      </c>
      <c r="H581" s="31" t="str">
        <f>IF(A581&lt;&gt;"",-Belegerfassung!J589+Belegerfassung!K589,"")</f>
        <v/>
      </c>
      <c r="I581" s="49" t="str">
        <f>IFERROR(IF(H581&lt;&gt;"",Belegerfassung!L589*100,""),IF(OR(Belegerfassung!L589="Leistung EU - Erlöse",Belegerfassung!L589="Lieferungen EU-Erlöse",Belegerfassung!L589="EUST",Belegerfassung!L589="Bauleistungen 20%")=TRUE,"",MID(Belegerfassung!L589,4,2)))</f>
        <v/>
      </c>
      <c r="J581" s="6" t="str">
        <f>IF(A581&lt;&gt;"",LEFT(Belegerfassung!D589,40),"")</f>
        <v/>
      </c>
      <c r="K581" t="str">
        <f>IF(A581&lt;&gt;"",VLOOKUP(D581,Abfrage!$F$2:$G$21,2,FALSE),"")</f>
        <v/>
      </c>
      <c r="L581" s="6" t="str">
        <f>IF(Belegerfassung!H589&lt;&gt;"",Belegerfassung!H589,"")</f>
        <v/>
      </c>
      <c r="M581" t="str">
        <f>IFERROR(IF(Belegerfassung!E589&lt;&gt;"",VLOOKUP(Belegerfassung!E589,Abfrage!$L$2:$M$15,2,),""),"")</f>
        <v/>
      </c>
      <c r="N581" t="str">
        <f t="shared" si="28"/>
        <v/>
      </c>
      <c r="O581" t="str">
        <f t="shared" si="29"/>
        <v/>
      </c>
      <c r="P581" t="str">
        <f>IF(Belegerfassung!G589&lt;&gt;"",CONCATENATE(Belegerfassung!G589,".pdf"),"")</f>
        <v/>
      </c>
    </row>
    <row r="582" spans="1:16">
      <c r="A582" t="str">
        <f>IF(Belegerfassung!C590&lt;&gt;"",0,"")</f>
        <v/>
      </c>
      <c r="B582" t="str">
        <f>IFERROR(VLOOKUP(Belegerfassung!I590,Konten!A:D,2,FALSE),"")</f>
        <v/>
      </c>
      <c r="C582" t="str">
        <f>IF(A582&lt;&gt;"",TEXT(Belegerfassung!C590,"TT.MM.JJJJ"),"")</f>
        <v/>
      </c>
      <c r="D582" t="str">
        <f>IFERROR(VLOOKUP(Belegerfassung!A590,Abfrage!$E$2:$F$20,2,FALSE),"")</f>
        <v/>
      </c>
      <c r="E582" t="str">
        <f>IF(A582&lt;&gt;"",Belegerfassung!B590,"")</f>
        <v/>
      </c>
      <c r="F582" t="str">
        <f>IF(Belegerfassung!L590="","",IF(Belegerfassung!L590&lt;&gt;"",IF(Belegerfassung!L590&lt;&gt;"",IF(Belegerfassung!J590&lt;&gt;0,VLOOKUP(Belegerfassung!L590,Abfrage!$A$2:$C$19,2,),VLOOKUP(Belegerfassung!L590,Abfrage!$A$2:$C$19,3,)),"")))</f>
        <v/>
      </c>
      <c r="G582" t="str">
        <f t="shared" si="27"/>
        <v/>
      </c>
      <c r="H582" s="31" t="str">
        <f>IF(A582&lt;&gt;"",-Belegerfassung!J590+Belegerfassung!K590,"")</f>
        <v/>
      </c>
      <c r="I582" s="49" t="str">
        <f>IFERROR(IF(H582&lt;&gt;"",Belegerfassung!L590*100,""),IF(OR(Belegerfassung!L590="Leistung EU - Erlöse",Belegerfassung!L590="Lieferungen EU-Erlöse",Belegerfassung!L590="EUST",Belegerfassung!L590="Bauleistungen 20%")=TRUE,"",MID(Belegerfassung!L590,4,2)))</f>
        <v/>
      </c>
      <c r="J582" s="6" t="str">
        <f>IF(A582&lt;&gt;"",LEFT(Belegerfassung!D590,40),"")</f>
        <v/>
      </c>
      <c r="K582" t="str">
        <f>IF(A582&lt;&gt;"",VLOOKUP(D582,Abfrage!$F$2:$G$21,2,FALSE),"")</f>
        <v/>
      </c>
      <c r="L582" s="6" t="str">
        <f>IF(Belegerfassung!H590&lt;&gt;"",Belegerfassung!H590,"")</f>
        <v/>
      </c>
      <c r="M582" t="str">
        <f>IFERROR(IF(Belegerfassung!E590&lt;&gt;"",VLOOKUP(Belegerfassung!E590,Abfrage!$L$2:$M$15,2,),""),"")</f>
        <v/>
      </c>
      <c r="N582" t="str">
        <f t="shared" si="28"/>
        <v/>
      </c>
      <c r="O582" t="str">
        <f t="shared" si="29"/>
        <v/>
      </c>
      <c r="P582" t="str">
        <f>IF(Belegerfassung!G590&lt;&gt;"",CONCATENATE(Belegerfassung!G590,".pdf"),"")</f>
        <v/>
      </c>
    </row>
    <row r="583" spans="1:16">
      <c r="A583" t="str">
        <f>IF(Belegerfassung!C591&lt;&gt;"",0,"")</f>
        <v/>
      </c>
      <c r="B583" t="str">
        <f>IFERROR(VLOOKUP(Belegerfassung!I591,Konten!A:D,2,FALSE),"")</f>
        <v/>
      </c>
      <c r="C583" t="str">
        <f>IF(A583&lt;&gt;"",TEXT(Belegerfassung!C591,"TT.MM.JJJJ"),"")</f>
        <v/>
      </c>
      <c r="D583" t="str">
        <f>IFERROR(VLOOKUP(Belegerfassung!A591,Abfrage!$E$2:$F$20,2,FALSE),"")</f>
        <v/>
      </c>
      <c r="E583" t="str">
        <f>IF(A583&lt;&gt;"",Belegerfassung!B591,"")</f>
        <v/>
      </c>
      <c r="F583" t="str">
        <f>IF(Belegerfassung!L591="","",IF(Belegerfassung!L591&lt;&gt;"",IF(Belegerfassung!L591&lt;&gt;"",IF(Belegerfassung!J591&lt;&gt;0,VLOOKUP(Belegerfassung!L591,Abfrage!$A$2:$C$19,2,),VLOOKUP(Belegerfassung!L591,Abfrage!$A$2:$C$19,3,)),"")))</f>
        <v/>
      </c>
      <c r="G583" t="str">
        <f t="shared" si="27"/>
        <v/>
      </c>
      <c r="H583" s="31" t="str">
        <f>IF(A583&lt;&gt;"",-Belegerfassung!J591+Belegerfassung!K591,"")</f>
        <v/>
      </c>
      <c r="I583" s="49" t="str">
        <f>IFERROR(IF(H583&lt;&gt;"",Belegerfassung!L591*100,""),IF(OR(Belegerfassung!L591="Leistung EU - Erlöse",Belegerfassung!L591="Lieferungen EU-Erlöse",Belegerfassung!L591="EUST",Belegerfassung!L591="Bauleistungen 20%")=TRUE,"",MID(Belegerfassung!L591,4,2)))</f>
        <v/>
      </c>
      <c r="J583" s="6" t="str">
        <f>IF(A583&lt;&gt;"",LEFT(Belegerfassung!D591,40),"")</f>
        <v/>
      </c>
      <c r="K583" t="str">
        <f>IF(A583&lt;&gt;"",VLOOKUP(D583,Abfrage!$F$2:$G$21,2,FALSE),"")</f>
        <v/>
      </c>
      <c r="L583" s="6" t="str">
        <f>IF(Belegerfassung!H591&lt;&gt;"",Belegerfassung!H591,"")</f>
        <v/>
      </c>
      <c r="M583" t="str">
        <f>IFERROR(IF(Belegerfassung!E591&lt;&gt;"",VLOOKUP(Belegerfassung!E591,Abfrage!$L$2:$M$15,2,),""),"")</f>
        <v/>
      </c>
      <c r="N583" t="str">
        <f t="shared" si="28"/>
        <v/>
      </c>
      <c r="O583" t="str">
        <f t="shared" si="29"/>
        <v/>
      </c>
      <c r="P583" t="str">
        <f>IF(Belegerfassung!G591&lt;&gt;"",CONCATENATE(Belegerfassung!G591,".pdf"),"")</f>
        <v/>
      </c>
    </row>
    <row r="584" spans="1:16">
      <c r="A584" t="str">
        <f>IF(Belegerfassung!C592&lt;&gt;"",0,"")</f>
        <v/>
      </c>
      <c r="B584" t="str">
        <f>IFERROR(VLOOKUP(Belegerfassung!I592,Konten!A:D,2,FALSE),"")</f>
        <v/>
      </c>
      <c r="C584" t="str">
        <f>IF(A584&lt;&gt;"",TEXT(Belegerfassung!C592,"TT.MM.JJJJ"),"")</f>
        <v/>
      </c>
      <c r="D584" t="str">
        <f>IFERROR(VLOOKUP(Belegerfassung!A592,Abfrage!$E$2:$F$20,2,FALSE),"")</f>
        <v/>
      </c>
      <c r="E584" t="str">
        <f>IF(A584&lt;&gt;"",Belegerfassung!B592,"")</f>
        <v/>
      </c>
      <c r="F584" t="str">
        <f>IF(Belegerfassung!L592="","",IF(Belegerfassung!L592&lt;&gt;"",IF(Belegerfassung!L592&lt;&gt;"",IF(Belegerfassung!J592&lt;&gt;0,VLOOKUP(Belegerfassung!L592,Abfrage!$A$2:$C$19,2,),VLOOKUP(Belegerfassung!L592,Abfrage!$A$2:$C$19,3,)),"")))</f>
        <v/>
      </c>
      <c r="G584" t="str">
        <f t="shared" si="27"/>
        <v/>
      </c>
      <c r="H584" s="31" t="str">
        <f>IF(A584&lt;&gt;"",-Belegerfassung!J592+Belegerfassung!K592,"")</f>
        <v/>
      </c>
      <c r="I584" s="49" t="str">
        <f>IFERROR(IF(H584&lt;&gt;"",Belegerfassung!L592*100,""),IF(OR(Belegerfassung!L592="Leistung EU - Erlöse",Belegerfassung!L592="Lieferungen EU-Erlöse",Belegerfassung!L592="EUST",Belegerfassung!L592="Bauleistungen 20%")=TRUE,"",MID(Belegerfassung!L592,4,2)))</f>
        <v/>
      </c>
      <c r="J584" s="6" t="str">
        <f>IF(A584&lt;&gt;"",LEFT(Belegerfassung!D592,40),"")</f>
        <v/>
      </c>
      <c r="K584" t="str">
        <f>IF(A584&lt;&gt;"",VLOOKUP(D584,Abfrage!$F$2:$G$21,2,FALSE),"")</f>
        <v/>
      </c>
      <c r="L584" s="6" t="str">
        <f>IF(Belegerfassung!H592&lt;&gt;"",Belegerfassung!H592,"")</f>
        <v/>
      </c>
      <c r="M584" t="str">
        <f>IFERROR(IF(Belegerfassung!E592&lt;&gt;"",VLOOKUP(Belegerfassung!E592,Abfrage!$L$2:$M$15,2,),""),"")</f>
        <v/>
      </c>
      <c r="N584" t="str">
        <f t="shared" si="28"/>
        <v/>
      </c>
      <c r="O584" t="str">
        <f t="shared" si="29"/>
        <v/>
      </c>
      <c r="P584" t="str">
        <f>IF(Belegerfassung!G592&lt;&gt;"",CONCATENATE(Belegerfassung!G592,".pdf"),"")</f>
        <v/>
      </c>
    </row>
    <row r="585" spans="1:16">
      <c r="A585" t="str">
        <f>IF(Belegerfassung!C593&lt;&gt;"",0,"")</f>
        <v/>
      </c>
      <c r="B585" t="str">
        <f>IFERROR(VLOOKUP(Belegerfassung!I593,Konten!A:D,2,FALSE),"")</f>
        <v/>
      </c>
      <c r="C585" t="str">
        <f>IF(A585&lt;&gt;"",TEXT(Belegerfassung!C593,"TT.MM.JJJJ"),"")</f>
        <v/>
      </c>
      <c r="D585" t="str">
        <f>IFERROR(VLOOKUP(Belegerfassung!A593,Abfrage!$E$2:$F$20,2,FALSE),"")</f>
        <v/>
      </c>
      <c r="E585" t="str">
        <f>IF(A585&lt;&gt;"",Belegerfassung!B593,"")</f>
        <v/>
      </c>
      <c r="F585" t="str">
        <f>IF(Belegerfassung!L593="","",IF(Belegerfassung!L593&lt;&gt;"",IF(Belegerfassung!L593&lt;&gt;"",IF(Belegerfassung!J593&lt;&gt;0,VLOOKUP(Belegerfassung!L593,Abfrage!$A$2:$C$19,2,),VLOOKUP(Belegerfassung!L593,Abfrage!$A$2:$C$19,3,)),"")))</f>
        <v/>
      </c>
      <c r="G585" t="str">
        <f t="shared" si="27"/>
        <v/>
      </c>
      <c r="H585" s="31" t="str">
        <f>IF(A585&lt;&gt;"",-Belegerfassung!J593+Belegerfassung!K593,"")</f>
        <v/>
      </c>
      <c r="I585" s="49" t="str">
        <f>IFERROR(IF(H585&lt;&gt;"",Belegerfassung!L593*100,""),IF(OR(Belegerfassung!L593="Leistung EU - Erlöse",Belegerfassung!L593="Lieferungen EU-Erlöse",Belegerfassung!L593="EUST",Belegerfassung!L593="Bauleistungen 20%")=TRUE,"",MID(Belegerfassung!L593,4,2)))</f>
        <v/>
      </c>
      <c r="J585" s="6" t="str">
        <f>IF(A585&lt;&gt;"",LEFT(Belegerfassung!D593,40),"")</f>
        <v/>
      </c>
      <c r="K585" t="str">
        <f>IF(A585&lt;&gt;"",VLOOKUP(D585,Abfrage!$F$2:$G$21,2,FALSE),"")</f>
        <v/>
      </c>
      <c r="L585" s="6" t="str">
        <f>IF(Belegerfassung!H593&lt;&gt;"",Belegerfassung!H593,"")</f>
        <v/>
      </c>
      <c r="M585" t="str">
        <f>IFERROR(IF(Belegerfassung!E593&lt;&gt;"",VLOOKUP(Belegerfassung!E593,Abfrage!$L$2:$M$15,2,),""),"")</f>
        <v/>
      </c>
      <c r="N585" t="str">
        <f t="shared" si="28"/>
        <v/>
      </c>
      <c r="O585" t="str">
        <f t="shared" si="29"/>
        <v/>
      </c>
      <c r="P585" t="str">
        <f>IF(Belegerfassung!G593&lt;&gt;"",CONCATENATE(Belegerfassung!G593,".pdf"),"")</f>
        <v/>
      </c>
    </row>
    <row r="586" spans="1:16">
      <c r="A586" t="str">
        <f>IF(Belegerfassung!C594&lt;&gt;"",0,"")</f>
        <v/>
      </c>
      <c r="B586" t="str">
        <f>IFERROR(VLOOKUP(Belegerfassung!I594,Konten!A:D,2,FALSE),"")</f>
        <v/>
      </c>
      <c r="C586" t="str">
        <f>IF(A586&lt;&gt;"",TEXT(Belegerfassung!C594,"TT.MM.JJJJ"),"")</f>
        <v/>
      </c>
      <c r="D586" t="str">
        <f>IFERROR(VLOOKUP(Belegerfassung!A594,Abfrage!$E$2:$F$20,2,FALSE),"")</f>
        <v/>
      </c>
      <c r="E586" t="str">
        <f>IF(A586&lt;&gt;"",Belegerfassung!B594,"")</f>
        <v/>
      </c>
      <c r="F586" t="str">
        <f>IF(Belegerfassung!L594="","",IF(Belegerfassung!L594&lt;&gt;"",IF(Belegerfassung!L594&lt;&gt;"",IF(Belegerfassung!J594&lt;&gt;0,VLOOKUP(Belegerfassung!L594,Abfrage!$A$2:$C$19,2,),VLOOKUP(Belegerfassung!L594,Abfrage!$A$2:$C$19,3,)),"")))</f>
        <v/>
      </c>
      <c r="G586" t="str">
        <f t="shared" si="27"/>
        <v/>
      </c>
      <c r="H586" s="31" t="str">
        <f>IF(A586&lt;&gt;"",-Belegerfassung!J594+Belegerfassung!K594,"")</f>
        <v/>
      </c>
      <c r="I586" s="49" t="str">
        <f>IFERROR(IF(H586&lt;&gt;"",Belegerfassung!L594*100,""),IF(OR(Belegerfassung!L594="Leistung EU - Erlöse",Belegerfassung!L594="Lieferungen EU-Erlöse",Belegerfassung!L594="EUST",Belegerfassung!L594="Bauleistungen 20%")=TRUE,"",MID(Belegerfassung!L594,4,2)))</f>
        <v/>
      </c>
      <c r="J586" s="6" t="str">
        <f>IF(A586&lt;&gt;"",LEFT(Belegerfassung!D594,40),"")</f>
        <v/>
      </c>
      <c r="K586" t="str">
        <f>IF(A586&lt;&gt;"",VLOOKUP(D586,Abfrage!$F$2:$G$21,2,FALSE),"")</f>
        <v/>
      </c>
      <c r="L586" s="6" t="str">
        <f>IF(Belegerfassung!H594&lt;&gt;"",Belegerfassung!H594,"")</f>
        <v/>
      </c>
      <c r="M586" t="str">
        <f>IFERROR(IF(Belegerfassung!E594&lt;&gt;"",VLOOKUP(Belegerfassung!E594,Abfrage!$L$2:$M$15,2,),""),"")</f>
        <v/>
      </c>
      <c r="N586" t="str">
        <f t="shared" si="28"/>
        <v/>
      </c>
      <c r="O586" t="str">
        <f t="shared" si="29"/>
        <v/>
      </c>
      <c r="P586" t="str">
        <f>IF(Belegerfassung!G594&lt;&gt;"",CONCATENATE(Belegerfassung!G594,".pdf"),"")</f>
        <v/>
      </c>
    </row>
    <row r="587" spans="1:16">
      <c r="A587" t="str">
        <f>IF(Belegerfassung!C595&lt;&gt;"",0,"")</f>
        <v/>
      </c>
      <c r="B587" t="str">
        <f>IFERROR(VLOOKUP(Belegerfassung!I595,Konten!A:D,2,FALSE),"")</f>
        <v/>
      </c>
      <c r="C587" t="str">
        <f>IF(A587&lt;&gt;"",TEXT(Belegerfassung!C595,"TT.MM.JJJJ"),"")</f>
        <v/>
      </c>
      <c r="D587" t="str">
        <f>IFERROR(VLOOKUP(Belegerfassung!A595,Abfrage!$E$2:$F$20,2,FALSE),"")</f>
        <v/>
      </c>
      <c r="E587" t="str">
        <f>IF(A587&lt;&gt;"",Belegerfassung!B595,"")</f>
        <v/>
      </c>
      <c r="F587" t="str">
        <f>IF(Belegerfassung!L595="","",IF(Belegerfassung!L595&lt;&gt;"",IF(Belegerfassung!L595&lt;&gt;"",IF(Belegerfassung!J595&lt;&gt;0,VLOOKUP(Belegerfassung!L595,Abfrage!$A$2:$C$19,2,),VLOOKUP(Belegerfassung!L595,Abfrage!$A$2:$C$19,3,)),"")))</f>
        <v/>
      </c>
      <c r="G587" t="str">
        <f t="shared" si="27"/>
        <v/>
      </c>
      <c r="H587" s="31" t="str">
        <f>IF(A587&lt;&gt;"",-Belegerfassung!J595+Belegerfassung!K595,"")</f>
        <v/>
      </c>
      <c r="I587" s="49" t="str">
        <f>IFERROR(IF(H587&lt;&gt;"",Belegerfassung!L595*100,""),IF(OR(Belegerfassung!L595="Leistung EU - Erlöse",Belegerfassung!L595="Lieferungen EU-Erlöse",Belegerfassung!L595="EUST",Belegerfassung!L595="Bauleistungen 20%")=TRUE,"",MID(Belegerfassung!L595,4,2)))</f>
        <v/>
      </c>
      <c r="J587" s="6" t="str">
        <f>IF(A587&lt;&gt;"",LEFT(Belegerfassung!D595,40),"")</f>
        <v/>
      </c>
      <c r="K587" t="str">
        <f>IF(A587&lt;&gt;"",VLOOKUP(D587,Abfrage!$F$2:$G$21,2,FALSE),"")</f>
        <v/>
      </c>
      <c r="L587" s="6" t="str">
        <f>IF(Belegerfassung!H595&lt;&gt;"",Belegerfassung!H595,"")</f>
        <v/>
      </c>
      <c r="M587" t="str">
        <f>IFERROR(IF(Belegerfassung!E595&lt;&gt;"",VLOOKUP(Belegerfassung!E595,Abfrage!$L$2:$M$15,2,),""),"")</f>
        <v/>
      </c>
      <c r="N587" t="str">
        <f t="shared" si="28"/>
        <v/>
      </c>
      <c r="O587" t="str">
        <f t="shared" si="29"/>
        <v/>
      </c>
      <c r="P587" t="str">
        <f>IF(Belegerfassung!G595&lt;&gt;"",CONCATENATE(Belegerfassung!G595,".pdf"),"")</f>
        <v/>
      </c>
    </row>
    <row r="588" spans="1:16">
      <c r="A588" t="str">
        <f>IF(Belegerfassung!C596&lt;&gt;"",0,"")</f>
        <v/>
      </c>
      <c r="B588" t="str">
        <f>IFERROR(VLOOKUP(Belegerfassung!I596,Konten!A:D,2,FALSE),"")</f>
        <v/>
      </c>
      <c r="C588" t="str">
        <f>IF(A588&lt;&gt;"",TEXT(Belegerfassung!C596,"TT.MM.JJJJ"),"")</f>
        <v/>
      </c>
      <c r="D588" t="str">
        <f>IFERROR(VLOOKUP(Belegerfassung!A596,Abfrage!$E$2:$F$20,2,FALSE),"")</f>
        <v/>
      </c>
      <c r="E588" t="str">
        <f>IF(A588&lt;&gt;"",Belegerfassung!B596,"")</f>
        <v/>
      </c>
      <c r="F588" t="str">
        <f>IF(Belegerfassung!L596="","",IF(Belegerfassung!L596&lt;&gt;"",IF(Belegerfassung!L596&lt;&gt;"",IF(Belegerfassung!J596&lt;&gt;0,VLOOKUP(Belegerfassung!L596,Abfrage!$A$2:$C$19,2,),VLOOKUP(Belegerfassung!L596,Abfrage!$A$2:$C$19,3,)),"")))</f>
        <v/>
      </c>
      <c r="G588" t="str">
        <f t="shared" si="27"/>
        <v/>
      </c>
      <c r="H588" s="31" t="str">
        <f>IF(A588&lt;&gt;"",-Belegerfassung!J596+Belegerfassung!K596,"")</f>
        <v/>
      </c>
      <c r="I588" s="49" t="str">
        <f>IFERROR(IF(H588&lt;&gt;"",Belegerfassung!L596*100,""),IF(OR(Belegerfassung!L596="Leistung EU - Erlöse",Belegerfassung!L596="Lieferungen EU-Erlöse",Belegerfassung!L596="EUST",Belegerfassung!L596="Bauleistungen 20%")=TRUE,"",MID(Belegerfassung!L596,4,2)))</f>
        <v/>
      </c>
      <c r="J588" s="6" t="str">
        <f>IF(A588&lt;&gt;"",LEFT(Belegerfassung!D596,40),"")</f>
        <v/>
      </c>
      <c r="K588" t="str">
        <f>IF(A588&lt;&gt;"",VLOOKUP(D588,Abfrage!$F$2:$G$21,2,FALSE),"")</f>
        <v/>
      </c>
      <c r="L588" s="6" t="str">
        <f>IF(Belegerfassung!H596&lt;&gt;"",Belegerfassung!H596,"")</f>
        <v/>
      </c>
      <c r="M588" t="str">
        <f>IFERROR(IF(Belegerfassung!E596&lt;&gt;"",VLOOKUP(Belegerfassung!E596,Abfrage!$L$2:$M$15,2,),""),"")</f>
        <v/>
      </c>
      <c r="N588" t="str">
        <f t="shared" si="28"/>
        <v/>
      </c>
      <c r="O588" t="str">
        <f t="shared" si="29"/>
        <v/>
      </c>
      <c r="P588" t="str">
        <f>IF(Belegerfassung!G596&lt;&gt;"",CONCATENATE(Belegerfassung!G596,".pdf"),"")</f>
        <v/>
      </c>
    </row>
    <row r="589" spans="1:16">
      <c r="A589" t="str">
        <f>IF(Belegerfassung!C597&lt;&gt;"",0,"")</f>
        <v/>
      </c>
      <c r="B589" t="str">
        <f>IFERROR(VLOOKUP(Belegerfassung!I597,Konten!A:D,2,FALSE),"")</f>
        <v/>
      </c>
      <c r="C589" t="str">
        <f>IF(A589&lt;&gt;"",TEXT(Belegerfassung!C597,"TT.MM.JJJJ"),"")</f>
        <v/>
      </c>
      <c r="D589" t="str">
        <f>IFERROR(VLOOKUP(Belegerfassung!A597,Abfrage!$E$2:$F$20,2,FALSE),"")</f>
        <v/>
      </c>
      <c r="E589" t="str">
        <f>IF(A589&lt;&gt;"",Belegerfassung!B597,"")</f>
        <v/>
      </c>
      <c r="F589" t="str">
        <f>IF(Belegerfassung!L597="","",IF(Belegerfassung!L597&lt;&gt;"",IF(Belegerfassung!L597&lt;&gt;"",IF(Belegerfassung!J597&lt;&gt;0,VLOOKUP(Belegerfassung!L597,Abfrage!$A$2:$C$19,2,),VLOOKUP(Belegerfassung!L597,Abfrage!$A$2:$C$19,3,)),"")))</f>
        <v/>
      </c>
      <c r="G589" t="str">
        <f t="shared" si="27"/>
        <v/>
      </c>
      <c r="H589" s="31" t="str">
        <f>IF(A589&lt;&gt;"",-Belegerfassung!J597+Belegerfassung!K597,"")</f>
        <v/>
      </c>
      <c r="I589" s="49" t="str">
        <f>IFERROR(IF(H589&lt;&gt;"",Belegerfassung!L597*100,""),IF(OR(Belegerfassung!L597="Leistung EU - Erlöse",Belegerfassung!L597="Lieferungen EU-Erlöse",Belegerfassung!L597="EUST",Belegerfassung!L597="Bauleistungen 20%")=TRUE,"",MID(Belegerfassung!L597,4,2)))</f>
        <v/>
      </c>
      <c r="J589" s="6" t="str">
        <f>IF(A589&lt;&gt;"",LEFT(Belegerfassung!D597,40),"")</f>
        <v/>
      </c>
      <c r="K589" t="str">
        <f>IF(A589&lt;&gt;"",VLOOKUP(D589,Abfrage!$F$2:$G$21,2,FALSE),"")</f>
        <v/>
      </c>
      <c r="L589" s="6" t="str">
        <f>IF(Belegerfassung!H597&lt;&gt;"",Belegerfassung!H597,"")</f>
        <v/>
      </c>
      <c r="M589" t="str">
        <f>IFERROR(IF(Belegerfassung!E597&lt;&gt;"",VLOOKUP(Belegerfassung!E597,Abfrage!$L$2:$M$15,2,),""),"")</f>
        <v/>
      </c>
      <c r="N589" t="str">
        <f t="shared" si="28"/>
        <v/>
      </c>
      <c r="O589" t="str">
        <f t="shared" si="29"/>
        <v/>
      </c>
      <c r="P589" t="str">
        <f>IF(Belegerfassung!G597&lt;&gt;"",CONCATENATE(Belegerfassung!G597,".pdf"),"")</f>
        <v/>
      </c>
    </row>
    <row r="590" spans="1:16">
      <c r="A590" t="str">
        <f>IF(Belegerfassung!C598&lt;&gt;"",0,"")</f>
        <v/>
      </c>
      <c r="B590" t="str">
        <f>IFERROR(VLOOKUP(Belegerfassung!I598,Konten!A:D,2,FALSE),"")</f>
        <v/>
      </c>
      <c r="C590" t="str">
        <f>IF(A590&lt;&gt;"",TEXT(Belegerfassung!C598,"TT.MM.JJJJ"),"")</f>
        <v/>
      </c>
      <c r="D590" t="str">
        <f>IFERROR(VLOOKUP(Belegerfassung!A598,Abfrage!$E$2:$F$20,2,FALSE),"")</f>
        <v/>
      </c>
      <c r="E590" t="str">
        <f>IF(A590&lt;&gt;"",Belegerfassung!B598,"")</f>
        <v/>
      </c>
      <c r="F590" t="str">
        <f>IF(Belegerfassung!L598="","",IF(Belegerfassung!L598&lt;&gt;"",IF(Belegerfassung!L598&lt;&gt;"",IF(Belegerfassung!J598&lt;&gt;0,VLOOKUP(Belegerfassung!L598,Abfrage!$A$2:$C$19,2,),VLOOKUP(Belegerfassung!L598,Abfrage!$A$2:$C$19,3,)),"")))</f>
        <v/>
      </c>
      <c r="G590" t="str">
        <f t="shared" si="27"/>
        <v/>
      </c>
      <c r="H590" s="31" t="str">
        <f>IF(A590&lt;&gt;"",-Belegerfassung!J598+Belegerfassung!K598,"")</f>
        <v/>
      </c>
      <c r="I590" s="49" t="str">
        <f>IFERROR(IF(H590&lt;&gt;"",Belegerfassung!L598*100,""),IF(OR(Belegerfassung!L598="Leistung EU - Erlöse",Belegerfassung!L598="Lieferungen EU-Erlöse",Belegerfassung!L598="EUST",Belegerfassung!L598="Bauleistungen 20%")=TRUE,"",MID(Belegerfassung!L598,4,2)))</f>
        <v/>
      </c>
      <c r="J590" s="6" t="str">
        <f>IF(A590&lt;&gt;"",LEFT(Belegerfassung!D598,40),"")</f>
        <v/>
      </c>
      <c r="K590" t="str">
        <f>IF(A590&lt;&gt;"",VLOOKUP(D590,Abfrage!$F$2:$G$21,2,FALSE),"")</f>
        <v/>
      </c>
      <c r="L590" s="6" t="str">
        <f>IF(Belegerfassung!H598&lt;&gt;"",Belegerfassung!H598,"")</f>
        <v/>
      </c>
      <c r="M590" t="str">
        <f>IFERROR(IF(Belegerfassung!E598&lt;&gt;"",VLOOKUP(Belegerfassung!E598,Abfrage!$L$2:$M$15,2,),""),"")</f>
        <v/>
      </c>
      <c r="N590" t="str">
        <f t="shared" si="28"/>
        <v/>
      </c>
      <c r="O590" t="str">
        <f t="shared" si="29"/>
        <v/>
      </c>
      <c r="P590" t="str">
        <f>IF(Belegerfassung!G598&lt;&gt;"",CONCATENATE(Belegerfassung!G598,".pdf"),"")</f>
        <v/>
      </c>
    </row>
    <row r="591" spans="1:16">
      <c r="A591" t="str">
        <f>IF(Belegerfassung!C599&lt;&gt;"",0,"")</f>
        <v/>
      </c>
      <c r="B591" t="str">
        <f>IFERROR(VLOOKUP(Belegerfassung!I599,Konten!A:D,2,FALSE),"")</f>
        <v/>
      </c>
      <c r="C591" t="str">
        <f>IF(A591&lt;&gt;"",TEXT(Belegerfassung!C599,"TT.MM.JJJJ"),"")</f>
        <v/>
      </c>
      <c r="D591" t="str">
        <f>IFERROR(VLOOKUP(Belegerfassung!A599,Abfrage!$E$2:$F$20,2,FALSE),"")</f>
        <v/>
      </c>
      <c r="E591" t="str">
        <f>IF(A591&lt;&gt;"",Belegerfassung!B599,"")</f>
        <v/>
      </c>
      <c r="F591" t="str">
        <f>IF(Belegerfassung!L599="","",IF(Belegerfassung!L599&lt;&gt;"",IF(Belegerfassung!L599&lt;&gt;"",IF(Belegerfassung!J599&lt;&gt;0,VLOOKUP(Belegerfassung!L599,Abfrage!$A$2:$C$19,2,),VLOOKUP(Belegerfassung!L599,Abfrage!$A$2:$C$19,3,)),"")))</f>
        <v/>
      </c>
      <c r="G591" t="str">
        <f t="shared" si="27"/>
        <v/>
      </c>
      <c r="H591" s="31" t="str">
        <f>IF(A591&lt;&gt;"",-Belegerfassung!J599+Belegerfassung!K599,"")</f>
        <v/>
      </c>
      <c r="I591" s="49" t="str">
        <f>IFERROR(IF(H591&lt;&gt;"",Belegerfassung!L599*100,""),IF(OR(Belegerfassung!L599="Leistung EU - Erlöse",Belegerfassung!L599="Lieferungen EU-Erlöse",Belegerfassung!L599="EUST",Belegerfassung!L599="Bauleistungen 20%")=TRUE,"",MID(Belegerfassung!L599,4,2)))</f>
        <v/>
      </c>
      <c r="J591" s="6" t="str">
        <f>IF(A591&lt;&gt;"",LEFT(Belegerfassung!D599,40),"")</f>
        <v/>
      </c>
      <c r="K591" t="str">
        <f>IF(A591&lt;&gt;"",VLOOKUP(D591,Abfrage!$F$2:$G$21,2,FALSE),"")</f>
        <v/>
      </c>
      <c r="L591" s="6" t="str">
        <f>IF(Belegerfassung!H599&lt;&gt;"",Belegerfassung!H599,"")</f>
        <v/>
      </c>
      <c r="M591" t="str">
        <f>IFERROR(IF(Belegerfassung!E599&lt;&gt;"",VLOOKUP(Belegerfassung!E599,Abfrage!$L$2:$M$15,2,),""),"")</f>
        <v/>
      </c>
      <c r="N591" t="str">
        <f t="shared" si="28"/>
        <v/>
      </c>
      <c r="O591" t="str">
        <f t="shared" si="29"/>
        <v/>
      </c>
      <c r="P591" t="str">
        <f>IF(Belegerfassung!G599&lt;&gt;"",CONCATENATE(Belegerfassung!G599,".pdf"),"")</f>
        <v/>
      </c>
    </row>
    <row r="592" spans="1:16">
      <c r="A592" t="str">
        <f>IF(Belegerfassung!C600&lt;&gt;"",0,"")</f>
        <v/>
      </c>
      <c r="B592" t="str">
        <f>IFERROR(VLOOKUP(Belegerfassung!I600,Konten!A:D,2,FALSE),"")</f>
        <v/>
      </c>
      <c r="C592" t="str">
        <f>IF(A592&lt;&gt;"",TEXT(Belegerfassung!C600,"TT.MM.JJJJ"),"")</f>
        <v/>
      </c>
      <c r="D592" t="str">
        <f>IFERROR(VLOOKUP(Belegerfassung!A600,Abfrage!$E$2:$F$20,2,FALSE),"")</f>
        <v/>
      </c>
      <c r="E592" t="str">
        <f>IF(A592&lt;&gt;"",Belegerfassung!B600,"")</f>
        <v/>
      </c>
      <c r="F592" t="str">
        <f>IF(Belegerfassung!L600="","",IF(Belegerfassung!L600&lt;&gt;"",IF(Belegerfassung!L600&lt;&gt;"",IF(Belegerfassung!J600&lt;&gt;0,VLOOKUP(Belegerfassung!L600,Abfrage!$A$2:$C$19,2,),VLOOKUP(Belegerfassung!L600,Abfrage!$A$2:$C$19,3,)),"")))</f>
        <v/>
      </c>
      <c r="G592" t="str">
        <f t="shared" si="27"/>
        <v/>
      </c>
      <c r="H592" s="31" t="str">
        <f>IF(A592&lt;&gt;"",-Belegerfassung!J600+Belegerfassung!K600,"")</f>
        <v/>
      </c>
      <c r="I592" s="49" t="str">
        <f>IFERROR(IF(H592&lt;&gt;"",Belegerfassung!L600*100,""),IF(OR(Belegerfassung!L600="Leistung EU - Erlöse",Belegerfassung!L600="Lieferungen EU-Erlöse",Belegerfassung!L600="EUST",Belegerfassung!L600="Bauleistungen 20%")=TRUE,"",MID(Belegerfassung!L600,4,2)))</f>
        <v/>
      </c>
      <c r="J592" s="6" t="str">
        <f>IF(A592&lt;&gt;"",LEFT(Belegerfassung!D600,40),"")</f>
        <v/>
      </c>
      <c r="K592" t="str">
        <f>IF(A592&lt;&gt;"",VLOOKUP(D592,Abfrage!$F$2:$G$21,2,FALSE),"")</f>
        <v/>
      </c>
      <c r="L592" s="6" t="str">
        <f>IF(Belegerfassung!H600&lt;&gt;"",Belegerfassung!H600,"")</f>
        <v/>
      </c>
      <c r="M592" t="str">
        <f>IFERROR(IF(Belegerfassung!E600&lt;&gt;"",VLOOKUP(Belegerfassung!E600,Abfrage!$L$2:$M$15,2,),""),"")</f>
        <v/>
      </c>
      <c r="N592" t="str">
        <f t="shared" si="28"/>
        <v/>
      </c>
      <c r="O592" t="str">
        <f t="shared" si="29"/>
        <v/>
      </c>
      <c r="P592" t="str">
        <f>IF(Belegerfassung!G600&lt;&gt;"",CONCATENATE(Belegerfassung!G600,".pdf"),"")</f>
        <v/>
      </c>
    </row>
    <row r="593" spans="1:16">
      <c r="A593" t="str">
        <f>IF(Belegerfassung!C601&lt;&gt;"",0,"")</f>
        <v/>
      </c>
      <c r="B593" t="str">
        <f>IFERROR(VLOOKUP(Belegerfassung!I601,Konten!A:D,2,FALSE),"")</f>
        <v/>
      </c>
      <c r="C593" t="str">
        <f>IF(A593&lt;&gt;"",TEXT(Belegerfassung!C601,"TT.MM.JJJJ"),"")</f>
        <v/>
      </c>
      <c r="D593" t="str">
        <f>IFERROR(VLOOKUP(Belegerfassung!A601,Abfrage!$E$2:$F$20,2,FALSE),"")</f>
        <v/>
      </c>
      <c r="E593" t="str">
        <f>IF(A593&lt;&gt;"",Belegerfassung!B601,"")</f>
        <v/>
      </c>
      <c r="F593" t="str">
        <f>IF(Belegerfassung!L601="","",IF(Belegerfassung!L601&lt;&gt;"",IF(Belegerfassung!L601&lt;&gt;"",IF(Belegerfassung!J601&lt;&gt;0,VLOOKUP(Belegerfassung!L601,Abfrage!$A$2:$C$19,2,),VLOOKUP(Belegerfassung!L601,Abfrage!$A$2:$C$19,3,)),"")))</f>
        <v/>
      </c>
      <c r="G593" t="str">
        <f t="shared" si="27"/>
        <v/>
      </c>
      <c r="H593" s="31" t="str">
        <f>IF(A593&lt;&gt;"",-Belegerfassung!J601+Belegerfassung!K601,"")</f>
        <v/>
      </c>
      <c r="I593" s="49" t="str">
        <f>IFERROR(IF(H593&lt;&gt;"",Belegerfassung!L601*100,""),IF(OR(Belegerfassung!L601="Leistung EU - Erlöse",Belegerfassung!L601="Lieferungen EU-Erlöse",Belegerfassung!L601="EUST",Belegerfassung!L601="Bauleistungen 20%")=TRUE,"",MID(Belegerfassung!L601,4,2)))</f>
        <v/>
      </c>
      <c r="J593" s="6" t="str">
        <f>IF(A593&lt;&gt;"",LEFT(Belegerfassung!D601,40),"")</f>
        <v/>
      </c>
      <c r="K593" t="str">
        <f>IF(A593&lt;&gt;"",VLOOKUP(D593,Abfrage!$F$2:$G$21,2,FALSE),"")</f>
        <v/>
      </c>
      <c r="L593" s="6" t="str">
        <f>IF(Belegerfassung!H601&lt;&gt;"",Belegerfassung!H601,"")</f>
        <v/>
      </c>
      <c r="M593" t="str">
        <f>IFERROR(IF(Belegerfassung!E601&lt;&gt;"",VLOOKUP(Belegerfassung!E601,Abfrage!$L$2:$M$15,2,),""),"")</f>
        <v/>
      </c>
      <c r="N593" t="str">
        <f t="shared" si="28"/>
        <v/>
      </c>
      <c r="O593" t="str">
        <f t="shared" si="29"/>
        <v/>
      </c>
      <c r="P593" t="str">
        <f>IF(Belegerfassung!G601&lt;&gt;"",CONCATENATE(Belegerfassung!G601,".pdf"),"")</f>
        <v/>
      </c>
    </row>
    <row r="594" spans="1:16">
      <c r="A594" t="str">
        <f>IF(Belegerfassung!C602&lt;&gt;"",0,"")</f>
        <v/>
      </c>
      <c r="B594" t="str">
        <f>IFERROR(VLOOKUP(Belegerfassung!I602,Konten!A:D,2,FALSE),"")</f>
        <v/>
      </c>
      <c r="C594" t="str">
        <f>IF(A594&lt;&gt;"",TEXT(Belegerfassung!C602,"TT.MM.JJJJ"),"")</f>
        <v/>
      </c>
      <c r="D594" t="str">
        <f>IFERROR(VLOOKUP(Belegerfassung!A602,Abfrage!$E$2:$F$20,2,FALSE),"")</f>
        <v/>
      </c>
      <c r="E594" t="str">
        <f>IF(A594&lt;&gt;"",Belegerfassung!B602,"")</f>
        <v/>
      </c>
      <c r="F594" t="str">
        <f>IF(Belegerfassung!L602="","",IF(Belegerfassung!L602&lt;&gt;"",IF(Belegerfassung!L602&lt;&gt;"",IF(Belegerfassung!J602&lt;&gt;0,VLOOKUP(Belegerfassung!L602,Abfrage!$A$2:$C$19,2,),VLOOKUP(Belegerfassung!L602,Abfrage!$A$2:$C$19,3,)),"")))</f>
        <v/>
      </c>
      <c r="G594" t="str">
        <f t="shared" si="27"/>
        <v/>
      </c>
      <c r="H594" s="31" t="str">
        <f>IF(A594&lt;&gt;"",-Belegerfassung!J602+Belegerfassung!K602,"")</f>
        <v/>
      </c>
      <c r="I594" s="49" t="str">
        <f>IFERROR(IF(H594&lt;&gt;"",Belegerfassung!L602*100,""),IF(OR(Belegerfassung!L602="Leistung EU - Erlöse",Belegerfassung!L602="Lieferungen EU-Erlöse",Belegerfassung!L602="EUST",Belegerfassung!L602="Bauleistungen 20%")=TRUE,"",MID(Belegerfassung!L602,4,2)))</f>
        <v/>
      </c>
      <c r="J594" s="6" t="str">
        <f>IF(A594&lt;&gt;"",LEFT(Belegerfassung!D602,40),"")</f>
        <v/>
      </c>
      <c r="K594" t="str">
        <f>IF(A594&lt;&gt;"",VLOOKUP(D594,Abfrage!$F$2:$G$21,2,FALSE),"")</f>
        <v/>
      </c>
      <c r="L594" s="6" t="str">
        <f>IF(Belegerfassung!H602&lt;&gt;"",Belegerfassung!H602,"")</f>
        <v/>
      </c>
      <c r="M594" t="str">
        <f>IFERROR(IF(Belegerfassung!E602&lt;&gt;"",VLOOKUP(Belegerfassung!E602,Abfrage!$L$2:$M$15,2,),""),"")</f>
        <v/>
      </c>
      <c r="N594" t="str">
        <f t="shared" si="28"/>
        <v/>
      </c>
      <c r="O594" t="str">
        <f t="shared" si="29"/>
        <v/>
      </c>
      <c r="P594" t="str">
        <f>IF(Belegerfassung!G602&lt;&gt;"",CONCATENATE(Belegerfassung!G602,".pdf"),"")</f>
        <v/>
      </c>
    </row>
    <row r="595" spans="1:16">
      <c r="A595" t="str">
        <f>IF(Belegerfassung!C603&lt;&gt;"",0,"")</f>
        <v/>
      </c>
      <c r="B595" t="str">
        <f>IFERROR(VLOOKUP(Belegerfassung!I603,Konten!A:D,2,FALSE),"")</f>
        <v/>
      </c>
      <c r="C595" t="str">
        <f>IF(A595&lt;&gt;"",TEXT(Belegerfassung!C603,"TT.MM.JJJJ"),"")</f>
        <v/>
      </c>
      <c r="D595" t="str">
        <f>IFERROR(VLOOKUP(Belegerfassung!A603,Abfrage!$E$2:$F$20,2,FALSE),"")</f>
        <v/>
      </c>
      <c r="E595" t="str">
        <f>IF(A595&lt;&gt;"",Belegerfassung!B603,"")</f>
        <v/>
      </c>
      <c r="F595" t="str">
        <f>IF(Belegerfassung!L603="","",IF(Belegerfassung!L603&lt;&gt;"",IF(Belegerfassung!L603&lt;&gt;"",IF(Belegerfassung!J603&lt;&gt;0,VLOOKUP(Belegerfassung!L603,Abfrage!$A$2:$C$19,2,),VLOOKUP(Belegerfassung!L603,Abfrage!$A$2:$C$19,3,)),"")))</f>
        <v/>
      </c>
      <c r="G595" t="str">
        <f t="shared" si="27"/>
        <v/>
      </c>
      <c r="H595" s="31" t="str">
        <f>IF(A595&lt;&gt;"",-Belegerfassung!J603+Belegerfassung!K603,"")</f>
        <v/>
      </c>
      <c r="I595" s="49" t="str">
        <f>IFERROR(IF(H595&lt;&gt;"",Belegerfassung!L603*100,""),IF(OR(Belegerfassung!L603="Leistung EU - Erlöse",Belegerfassung!L603="Lieferungen EU-Erlöse",Belegerfassung!L603="EUST",Belegerfassung!L603="Bauleistungen 20%")=TRUE,"",MID(Belegerfassung!L603,4,2)))</f>
        <v/>
      </c>
      <c r="J595" s="6" t="str">
        <f>IF(A595&lt;&gt;"",LEFT(Belegerfassung!D603,40),"")</f>
        <v/>
      </c>
      <c r="K595" t="str">
        <f>IF(A595&lt;&gt;"",VLOOKUP(D595,Abfrage!$F$2:$G$21,2,FALSE),"")</f>
        <v/>
      </c>
      <c r="L595" s="6" t="str">
        <f>IF(Belegerfassung!H603&lt;&gt;"",Belegerfassung!H603,"")</f>
        <v/>
      </c>
      <c r="M595" t="str">
        <f>IFERROR(IF(Belegerfassung!E603&lt;&gt;"",VLOOKUP(Belegerfassung!E603,Abfrage!$L$2:$M$15,2,),""),"")</f>
        <v/>
      </c>
      <c r="N595" t="str">
        <f t="shared" si="28"/>
        <v/>
      </c>
      <c r="O595" t="str">
        <f t="shared" si="29"/>
        <v/>
      </c>
      <c r="P595" t="str">
        <f>IF(Belegerfassung!G603&lt;&gt;"",CONCATENATE(Belegerfassung!G603,".pdf"),"")</f>
        <v/>
      </c>
    </row>
    <row r="596" spans="1:16">
      <c r="A596" t="str">
        <f>IF(Belegerfassung!C604&lt;&gt;"",0,"")</f>
        <v/>
      </c>
      <c r="B596" t="str">
        <f>IFERROR(VLOOKUP(Belegerfassung!I604,Konten!A:D,2,FALSE),"")</f>
        <v/>
      </c>
      <c r="C596" t="str">
        <f>IF(A596&lt;&gt;"",TEXT(Belegerfassung!C604,"TT.MM.JJJJ"),"")</f>
        <v/>
      </c>
      <c r="D596" t="str">
        <f>IFERROR(VLOOKUP(Belegerfassung!A604,Abfrage!$E$2:$F$20,2,FALSE),"")</f>
        <v/>
      </c>
      <c r="E596" t="str">
        <f>IF(A596&lt;&gt;"",Belegerfassung!B604,"")</f>
        <v/>
      </c>
      <c r="F596" t="str">
        <f>IF(Belegerfassung!L604="","",IF(Belegerfassung!L604&lt;&gt;"",IF(Belegerfassung!L604&lt;&gt;"",IF(Belegerfassung!J604&lt;&gt;0,VLOOKUP(Belegerfassung!L604,Abfrage!$A$2:$C$19,2,),VLOOKUP(Belegerfassung!L604,Abfrage!$A$2:$C$19,3,)),"")))</f>
        <v/>
      </c>
      <c r="G596" t="str">
        <f t="shared" si="27"/>
        <v/>
      </c>
      <c r="H596" s="31" t="str">
        <f>IF(A596&lt;&gt;"",-Belegerfassung!J604+Belegerfassung!K604,"")</f>
        <v/>
      </c>
      <c r="I596" s="49" t="str">
        <f>IFERROR(IF(H596&lt;&gt;"",Belegerfassung!L604*100,""),IF(OR(Belegerfassung!L604="Leistung EU - Erlöse",Belegerfassung!L604="Lieferungen EU-Erlöse",Belegerfassung!L604="EUST",Belegerfassung!L604="Bauleistungen 20%")=TRUE,"",MID(Belegerfassung!L604,4,2)))</f>
        <v/>
      </c>
      <c r="J596" s="6" t="str">
        <f>IF(A596&lt;&gt;"",LEFT(Belegerfassung!D604,40),"")</f>
        <v/>
      </c>
      <c r="K596" t="str">
        <f>IF(A596&lt;&gt;"",VLOOKUP(D596,Abfrage!$F$2:$G$21,2,FALSE),"")</f>
        <v/>
      </c>
      <c r="L596" s="6" t="str">
        <f>IF(Belegerfassung!H604&lt;&gt;"",Belegerfassung!H604,"")</f>
        <v/>
      </c>
      <c r="M596" t="str">
        <f>IFERROR(IF(Belegerfassung!E604&lt;&gt;"",VLOOKUP(Belegerfassung!E604,Abfrage!$L$2:$M$15,2,),""),"")</f>
        <v/>
      </c>
      <c r="N596" t="str">
        <f t="shared" si="28"/>
        <v/>
      </c>
      <c r="O596" t="str">
        <f t="shared" si="29"/>
        <v/>
      </c>
      <c r="P596" t="str">
        <f>IF(Belegerfassung!G604&lt;&gt;"",CONCATENATE(Belegerfassung!G604,".pdf"),"")</f>
        <v/>
      </c>
    </row>
    <row r="597" spans="1:16">
      <c r="A597" t="str">
        <f>IF(Belegerfassung!C605&lt;&gt;"",0,"")</f>
        <v/>
      </c>
      <c r="B597" t="str">
        <f>IFERROR(VLOOKUP(Belegerfassung!I605,Konten!A:D,2,FALSE),"")</f>
        <v/>
      </c>
      <c r="C597" t="str">
        <f>IF(A597&lt;&gt;"",TEXT(Belegerfassung!C605,"TT.MM.JJJJ"),"")</f>
        <v/>
      </c>
      <c r="D597" t="str">
        <f>IFERROR(VLOOKUP(Belegerfassung!A605,Abfrage!$E$2:$F$20,2,FALSE),"")</f>
        <v/>
      </c>
      <c r="E597" t="str">
        <f>IF(A597&lt;&gt;"",Belegerfassung!B605,"")</f>
        <v/>
      </c>
      <c r="F597" t="str">
        <f>IF(Belegerfassung!L605="","",IF(Belegerfassung!L605&lt;&gt;"",IF(Belegerfassung!L605&lt;&gt;"",IF(Belegerfassung!J605&lt;&gt;0,VLOOKUP(Belegerfassung!L605,Abfrage!$A$2:$C$19,2,),VLOOKUP(Belegerfassung!L605,Abfrage!$A$2:$C$19,3,)),"")))</f>
        <v/>
      </c>
      <c r="G597" t="str">
        <f t="shared" si="27"/>
        <v/>
      </c>
      <c r="H597" s="31" t="str">
        <f>IF(A597&lt;&gt;"",-Belegerfassung!J605+Belegerfassung!K605,"")</f>
        <v/>
      </c>
      <c r="I597" s="49" t="str">
        <f>IFERROR(IF(H597&lt;&gt;"",Belegerfassung!L605*100,""),IF(OR(Belegerfassung!L605="Leistung EU - Erlöse",Belegerfassung!L605="Lieferungen EU-Erlöse",Belegerfassung!L605="EUST",Belegerfassung!L605="Bauleistungen 20%")=TRUE,"",MID(Belegerfassung!L605,4,2)))</f>
        <v/>
      </c>
      <c r="J597" s="6" t="str">
        <f>IF(A597&lt;&gt;"",LEFT(Belegerfassung!D605,40),"")</f>
        <v/>
      </c>
      <c r="K597" t="str">
        <f>IF(A597&lt;&gt;"",VLOOKUP(D597,Abfrage!$F$2:$G$21,2,FALSE),"")</f>
        <v/>
      </c>
      <c r="L597" s="6" t="str">
        <f>IF(Belegerfassung!H605&lt;&gt;"",Belegerfassung!H605,"")</f>
        <v/>
      </c>
      <c r="M597" t="str">
        <f>IFERROR(IF(Belegerfassung!E605&lt;&gt;"",VLOOKUP(Belegerfassung!E605,Abfrage!$L$2:$M$15,2,),""),"")</f>
        <v/>
      </c>
      <c r="N597" t="str">
        <f t="shared" si="28"/>
        <v/>
      </c>
      <c r="O597" t="str">
        <f t="shared" si="29"/>
        <v/>
      </c>
      <c r="P597" t="str">
        <f>IF(Belegerfassung!G605&lt;&gt;"",CONCATENATE(Belegerfassung!G605,".pdf"),"")</f>
        <v/>
      </c>
    </row>
    <row r="598" spans="1:16">
      <c r="A598" t="str">
        <f>IF(Belegerfassung!C606&lt;&gt;"",0,"")</f>
        <v/>
      </c>
      <c r="B598" t="str">
        <f>IFERROR(VLOOKUP(Belegerfassung!I606,Konten!A:D,2,FALSE),"")</f>
        <v/>
      </c>
      <c r="C598" t="str">
        <f>IF(A598&lt;&gt;"",TEXT(Belegerfassung!C606,"TT.MM.JJJJ"),"")</f>
        <v/>
      </c>
      <c r="D598" t="str">
        <f>IFERROR(VLOOKUP(Belegerfassung!A606,Abfrage!$E$2:$F$20,2,FALSE),"")</f>
        <v/>
      </c>
      <c r="E598" t="str">
        <f>IF(A598&lt;&gt;"",Belegerfassung!B606,"")</f>
        <v/>
      </c>
      <c r="F598" t="str">
        <f>IF(Belegerfassung!L606="","",IF(Belegerfassung!L606&lt;&gt;"",IF(Belegerfassung!L606&lt;&gt;"",IF(Belegerfassung!J606&lt;&gt;0,VLOOKUP(Belegerfassung!L606,Abfrage!$A$2:$C$19,2,),VLOOKUP(Belegerfassung!L606,Abfrage!$A$2:$C$19,3,)),"")))</f>
        <v/>
      </c>
      <c r="G598" t="str">
        <f t="shared" si="27"/>
        <v/>
      </c>
      <c r="H598" s="31" t="str">
        <f>IF(A598&lt;&gt;"",-Belegerfassung!J606+Belegerfassung!K606,"")</f>
        <v/>
      </c>
      <c r="I598" s="49" t="str">
        <f>IFERROR(IF(H598&lt;&gt;"",Belegerfassung!L606*100,""),IF(OR(Belegerfassung!L606="Leistung EU - Erlöse",Belegerfassung!L606="Lieferungen EU-Erlöse",Belegerfassung!L606="EUST",Belegerfassung!L606="Bauleistungen 20%")=TRUE,"",MID(Belegerfassung!L606,4,2)))</f>
        <v/>
      </c>
      <c r="J598" s="6" t="str">
        <f>IF(A598&lt;&gt;"",LEFT(Belegerfassung!D606,40),"")</f>
        <v/>
      </c>
      <c r="K598" t="str">
        <f>IF(A598&lt;&gt;"",VLOOKUP(D598,Abfrage!$F$2:$G$21,2,FALSE),"")</f>
        <v/>
      </c>
      <c r="L598" s="6" t="str">
        <f>IF(Belegerfassung!H606&lt;&gt;"",Belegerfassung!H606,"")</f>
        <v/>
      </c>
      <c r="M598" t="str">
        <f>IFERROR(IF(Belegerfassung!E606&lt;&gt;"",VLOOKUP(Belegerfassung!E606,Abfrage!$L$2:$M$15,2,),""),"")</f>
        <v/>
      </c>
      <c r="N598" t="str">
        <f t="shared" si="28"/>
        <v/>
      </c>
      <c r="O598" t="str">
        <f t="shared" si="29"/>
        <v/>
      </c>
      <c r="P598" t="str">
        <f>IF(Belegerfassung!G606&lt;&gt;"",CONCATENATE(Belegerfassung!G606,".pdf"),"")</f>
        <v/>
      </c>
    </row>
    <row r="599" spans="1:16">
      <c r="A599" t="str">
        <f>IF(Belegerfassung!C607&lt;&gt;"",0,"")</f>
        <v/>
      </c>
      <c r="B599" t="str">
        <f>IFERROR(VLOOKUP(Belegerfassung!I607,Konten!A:D,2,FALSE),"")</f>
        <v/>
      </c>
      <c r="C599" t="str">
        <f>IF(A599&lt;&gt;"",TEXT(Belegerfassung!C607,"TT.MM.JJJJ"),"")</f>
        <v/>
      </c>
      <c r="D599" t="str">
        <f>IFERROR(VLOOKUP(Belegerfassung!A607,Abfrage!$E$2:$F$20,2,FALSE),"")</f>
        <v/>
      </c>
      <c r="E599" t="str">
        <f>IF(A599&lt;&gt;"",Belegerfassung!B607,"")</f>
        <v/>
      </c>
      <c r="F599" t="str">
        <f>IF(Belegerfassung!L607="","",IF(Belegerfassung!L607&lt;&gt;"",IF(Belegerfassung!L607&lt;&gt;"",IF(Belegerfassung!J607&lt;&gt;0,VLOOKUP(Belegerfassung!L607,Abfrage!$A$2:$C$19,2,),VLOOKUP(Belegerfassung!L607,Abfrage!$A$2:$C$19,3,)),"")))</f>
        <v/>
      </c>
      <c r="G599" t="str">
        <f t="shared" si="27"/>
        <v/>
      </c>
      <c r="H599" s="31" t="str">
        <f>IF(A599&lt;&gt;"",-Belegerfassung!J607+Belegerfassung!K607,"")</f>
        <v/>
      </c>
      <c r="I599" s="49" t="str">
        <f>IFERROR(IF(H599&lt;&gt;"",Belegerfassung!L607*100,""),IF(OR(Belegerfassung!L607="Leistung EU - Erlöse",Belegerfassung!L607="Lieferungen EU-Erlöse",Belegerfassung!L607="EUST",Belegerfassung!L607="Bauleistungen 20%")=TRUE,"",MID(Belegerfassung!L607,4,2)))</f>
        <v/>
      </c>
      <c r="J599" s="6" t="str">
        <f>IF(A599&lt;&gt;"",LEFT(Belegerfassung!D607,40),"")</f>
        <v/>
      </c>
      <c r="K599" t="str">
        <f>IF(A599&lt;&gt;"",VLOOKUP(D599,Abfrage!$F$2:$G$21,2,FALSE),"")</f>
        <v/>
      </c>
      <c r="L599" s="6" t="str">
        <f>IF(Belegerfassung!H607&lt;&gt;"",Belegerfassung!H607,"")</f>
        <v/>
      </c>
      <c r="M599" t="str">
        <f>IFERROR(IF(Belegerfassung!E607&lt;&gt;"",VLOOKUP(Belegerfassung!E607,Abfrage!$L$2:$M$15,2,),""),"")</f>
        <v/>
      </c>
      <c r="N599" t="str">
        <f t="shared" si="28"/>
        <v/>
      </c>
      <c r="O599" t="str">
        <f t="shared" si="29"/>
        <v/>
      </c>
      <c r="P599" t="str">
        <f>IF(Belegerfassung!G607&lt;&gt;"",CONCATENATE(Belegerfassung!G607,".pdf"),"")</f>
        <v/>
      </c>
    </row>
    <row r="600" spans="1:16">
      <c r="A600" t="str">
        <f>IF(Belegerfassung!C608&lt;&gt;"",0,"")</f>
        <v/>
      </c>
      <c r="B600" t="str">
        <f>IFERROR(VLOOKUP(Belegerfassung!I608,Konten!A:D,2,FALSE),"")</f>
        <v/>
      </c>
      <c r="C600" t="str">
        <f>IF(A600&lt;&gt;"",TEXT(Belegerfassung!C608,"TT.MM.JJJJ"),"")</f>
        <v/>
      </c>
      <c r="D600" t="str">
        <f>IFERROR(VLOOKUP(Belegerfassung!A608,Abfrage!$E$2:$F$20,2,FALSE),"")</f>
        <v/>
      </c>
      <c r="E600" t="str">
        <f>IF(A600&lt;&gt;"",Belegerfassung!B608,"")</f>
        <v/>
      </c>
      <c r="F600" t="str">
        <f>IF(Belegerfassung!L608="","",IF(Belegerfassung!L608&lt;&gt;"",IF(Belegerfassung!L608&lt;&gt;"",IF(Belegerfassung!J608&lt;&gt;0,VLOOKUP(Belegerfassung!L608,Abfrage!$A$2:$C$19,2,),VLOOKUP(Belegerfassung!L608,Abfrage!$A$2:$C$19,3,)),"")))</f>
        <v/>
      </c>
      <c r="G600" t="str">
        <f t="shared" si="27"/>
        <v/>
      </c>
      <c r="H600" s="31" t="str">
        <f>IF(A600&lt;&gt;"",-Belegerfassung!J608+Belegerfassung!K608,"")</f>
        <v/>
      </c>
      <c r="I600" s="49" t="str">
        <f>IFERROR(IF(H600&lt;&gt;"",Belegerfassung!L608*100,""),IF(OR(Belegerfassung!L608="Leistung EU - Erlöse",Belegerfassung!L608="Lieferungen EU-Erlöse",Belegerfassung!L608="EUST",Belegerfassung!L608="Bauleistungen 20%")=TRUE,"",MID(Belegerfassung!L608,4,2)))</f>
        <v/>
      </c>
      <c r="J600" s="6" t="str">
        <f>IF(A600&lt;&gt;"",LEFT(Belegerfassung!D608,40),"")</f>
        <v/>
      </c>
      <c r="K600" t="str">
        <f>IF(A600&lt;&gt;"",VLOOKUP(D600,Abfrage!$F$2:$G$21,2,FALSE),"")</f>
        <v/>
      </c>
      <c r="L600" s="6" t="str">
        <f>IF(Belegerfassung!H608&lt;&gt;"",Belegerfassung!H608,"")</f>
        <v/>
      </c>
      <c r="M600" t="str">
        <f>IFERROR(IF(Belegerfassung!E608&lt;&gt;"",VLOOKUP(Belegerfassung!E608,Abfrage!$L$2:$M$15,2,),""),"")</f>
        <v/>
      </c>
      <c r="N600" t="str">
        <f t="shared" si="28"/>
        <v/>
      </c>
      <c r="O600" t="str">
        <f t="shared" si="29"/>
        <v/>
      </c>
      <c r="P600" t="str">
        <f>IF(Belegerfassung!G608&lt;&gt;"",CONCATENATE(Belegerfassung!G608,".pdf"),"")</f>
        <v/>
      </c>
    </row>
    <row r="601" spans="1:16">
      <c r="A601" t="str">
        <f>IF(Belegerfassung!C609&lt;&gt;"",0,"")</f>
        <v/>
      </c>
      <c r="B601" t="str">
        <f>IFERROR(VLOOKUP(Belegerfassung!I609,Konten!A:D,2,FALSE),"")</f>
        <v/>
      </c>
      <c r="C601" t="str">
        <f>IF(A601&lt;&gt;"",TEXT(Belegerfassung!C609,"TT.MM.JJJJ"),"")</f>
        <v/>
      </c>
      <c r="D601" t="str">
        <f>IFERROR(VLOOKUP(Belegerfassung!A609,Abfrage!$E$2:$F$20,2,FALSE),"")</f>
        <v/>
      </c>
      <c r="E601" t="str">
        <f>IF(A601&lt;&gt;"",Belegerfassung!B609,"")</f>
        <v/>
      </c>
      <c r="F601" t="str">
        <f>IF(Belegerfassung!L609="","",IF(Belegerfassung!L609&lt;&gt;"",IF(Belegerfassung!L609&lt;&gt;"",IF(Belegerfassung!J609&lt;&gt;0,VLOOKUP(Belegerfassung!L609,Abfrage!$A$2:$C$19,2,),VLOOKUP(Belegerfassung!L609,Abfrage!$A$2:$C$19,3,)),"")))</f>
        <v/>
      </c>
      <c r="G601" t="str">
        <f t="shared" si="27"/>
        <v/>
      </c>
      <c r="H601" s="31" t="str">
        <f>IF(A601&lt;&gt;"",-Belegerfassung!J609+Belegerfassung!K609,"")</f>
        <v/>
      </c>
      <c r="I601" s="49" t="str">
        <f>IFERROR(IF(H601&lt;&gt;"",Belegerfassung!L609*100,""),IF(OR(Belegerfassung!L609="Leistung EU - Erlöse",Belegerfassung!L609="Lieferungen EU-Erlöse",Belegerfassung!L609="EUST",Belegerfassung!L609="Bauleistungen 20%")=TRUE,"",MID(Belegerfassung!L609,4,2)))</f>
        <v/>
      </c>
      <c r="J601" s="6" t="str">
        <f>IF(A601&lt;&gt;"",LEFT(Belegerfassung!D609,40),"")</f>
        <v/>
      </c>
      <c r="K601" t="str">
        <f>IF(A601&lt;&gt;"",VLOOKUP(D601,Abfrage!$F$2:$G$21,2,FALSE),"")</f>
        <v/>
      </c>
      <c r="L601" s="6" t="str">
        <f>IF(Belegerfassung!H609&lt;&gt;"",Belegerfassung!H609,"")</f>
        <v/>
      </c>
      <c r="M601" t="str">
        <f>IFERROR(IF(Belegerfassung!E609&lt;&gt;"",VLOOKUP(Belegerfassung!E609,Abfrage!$L$2:$M$15,2,),""),"")</f>
        <v/>
      </c>
      <c r="N601" t="str">
        <f t="shared" si="28"/>
        <v/>
      </c>
      <c r="O601" t="str">
        <f t="shared" si="29"/>
        <v/>
      </c>
      <c r="P601" t="str">
        <f>IF(Belegerfassung!G609&lt;&gt;"",CONCATENATE(Belegerfassung!G609,".pdf"),"")</f>
        <v/>
      </c>
    </row>
    <row r="602" spans="1:16">
      <c r="A602" t="str">
        <f>IF(Belegerfassung!C610&lt;&gt;"",0,"")</f>
        <v/>
      </c>
      <c r="B602" t="str">
        <f>IFERROR(VLOOKUP(Belegerfassung!I610,Konten!A:D,2,FALSE),"")</f>
        <v/>
      </c>
      <c r="C602" t="str">
        <f>IF(A602&lt;&gt;"",TEXT(Belegerfassung!C610,"TT.MM.JJJJ"),"")</f>
        <v/>
      </c>
      <c r="D602" t="str">
        <f>IFERROR(VLOOKUP(Belegerfassung!A610,Abfrage!$E$2:$F$20,2,FALSE),"")</f>
        <v/>
      </c>
      <c r="E602" t="str">
        <f>IF(A602&lt;&gt;"",Belegerfassung!B610,"")</f>
        <v/>
      </c>
      <c r="F602" t="str">
        <f>IF(Belegerfassung!L610="","",IF(Belegerfassung!L610&lt;&gt;"",IF(Belegerfassung!L610&lt;&gt;"",IF(Belegerfassung!J610&lt;&gt;0,VLOOKUP(Belegerfassung!L610,Abfrage!$A$2:$C$19,2,),VLOOKUP(Belegerfassung!L610,Abfrage!$A$2:$C$19,3,)),"")))</f>
        <v/>
      </c>
      <c r="G602" t="str">
        <f t="shared" si="27"/>
        <v/>
      </c>
      <c r="H602" s="31" t="str">
        <f>IF(A602&lt;&gt;"",-Belegerfassung!J610+Belegerfassung!K610,"")</f>
        <v/>
      </c>
      <c r="I602" s="49" t="str">
        <f>IFERROR(IF(H602&lt;&gt;"",Belegerfassung!L610*100,""),IF(OR(Belegerfassung!L610="Leistung EU - Erlöse",Belegerfassung!L610="Lieferungen EU-Erlöse",Belegerfassung!L610="EUST",Belegerfassung!L610="Bauleistungen 20%")=TRUE,"",MID(Belegerfassung!L610,4,2)))</f>
        <v/>
      </c>
      <c r="J602" s="6" t="str">
        <f>IF(A602&lt;&gt;"",LEFT(Belegerfassung!D610,40),"")</f>
        <v/>
      </c>
      <c r="K602" t="str">
        <f>IF(A602&lt;&gt;"",VLOOKUP(D602,Abfrage!$F$2:$G$21,2,FALSE),"")</f>
        <v/>
      </c>
      <c r="L602" s="6" t="str">
        <f>IF(Belegerfassung!H610&lt;&gt;"",Belegerfassung!H610,"")</f>
        <v/>
      </c>
      <c r="M602" t="str">
        <f>IFERROR(IF(Belegerfassung!E610&lt;&gt;"",VLOOKUP(Belegerfassung!E610,Abfrage!$L$2:$M$15,2,),""),"")</f>
        <v/>
      </c>
      <c r="N602" t="str">
        <f t="shared" si="28"/>
        <v/>
      </c>
      <c r="O602" t="str">
        <f t="shared" si="29"/>
        <v/>
      </c>
      <c r="P602" t="str">
        <f>IF(Belegerfassung!G610&lt;&gt;"",CONCATENATE(Belegerfassung!G610,".pdf"),"")</f>
        <v/>
      </c>
    </row>
    <row r="603" spans="1:16">
      <c r="A603" t="str">
        <f>IF(Belegerfassung!C611&lt;&gt;"",0,"")</f>
        <v/>
      </c>
      <c r="B603" t="str">
        <f>IFERROR(VLOOKUP(Belegerfassung!I611,Konten!A:D,2,FALSE),"")</f>
        <v/>
      </c>
      <c r="C603" t="str">
        <f>IF(A603&lt;&gt;"",TEXT(Belegerfassung!C611,"TT.MM.JJJJ"),"")</f>
        <v/>
      </c>
      <c r="D603" t="str">
        <f>IFERROR(VLOOKUP(Belegerfassung!A611,Abfrage!$E$2:$F$20,2,FALSE),"")</f>
        <v/>
      </c>
      <c r="E603" t="str">
        <f>IF(A603&lt;&gt;"",Belegerfassung!B611,"")</f>
        <v/>
      </c>
      <c r="F603" t="str">
        <f>IF(Belegerfassung!L611="","",IF(Belegerfassung!L611&lt;&gt;"",IF(Belegerfassung!L611&lt;&gt;"",IF(Belegerfassung!J611&lt;&gt;0,VLOOKUP(Belegerfassung!L611,Abfrage!$A$2:$C$19,2,),VLOOKUP(Belegerfassung!L611,Abfrage!$A$2:$C$19,3,)),"")))</f>
        <v/>
      </c>
      <c r="G603" t="str">
        <f t="shared" si="27"/>
        <v/>
      </c>
      <c r="H603" s="31" t="str">
        <f>IF(A603&lt;&gt;"",-Belegerfassung!J611+Belegerfassung!K611,"")</f>
        <v/>
      </c>
      <c r="I603" s="49" t="str">
        <f>IFERROR(IF(H603&lt;&gt;"",Belegerfassung!L611*100,""),IF(OR(Belegerfassung!L611="Leistung EU - Erlöse",Belegerfassung!L611="Lieferungen EU-Erlöse",Belegerfassung!L611="EUST",Belegerfassung!L611="Bauleistungen 20%")=TRUE,"",MID(Belegerfassung!L611,4,2)))</f>
        <v/>
      </c>
      <c r="J603" s="6" t="str">
        <f>IF(A603&lt;&gt;"",LEFT(Belegerfassung!D611,40),"")</f>
        <v/>
      </c>
      <c r="K603" t="str">
        <f>IF(A603&lt;&gt;"",VLOOKUP(D603,Abfrage!$F$2:$G$21,2,FALSE),"")</f>
        <v/>
      </c>
      <c r="L603" s="6" t="str">
        <f>IF(Belegerfassung!H611&lt;&gt;"",Belegerfassung!H611,"")</f>
        <v/>
      </c>
      <c r="M603" t="str">
        <f>IFERROR(IF(Belegerfassung!E611&lt;&gt;"",VLOOKUP(Belegerfassung!E611,Abfrage!$L$2:$M$15,2,),""),"")</f>
        <v/>
      </c>
      <c r="N603" t="str">
        <f t="shared" si="28"/>
        <v/>
      </c>
      <c r="O603" t="str">
        <f t="shared" si="29"/>
        <v/>
      </c>
      <c r="P603" t="str">
        <f>IF(Belegerfassung!G611&lt;&gt;"",CONCATENATE(Belegerfassung!G611,".pdf"),"")</f>
        <v/>
      </c>
    </row>
    <row r="604" spans="1:16">
      <c r="A604" t="str">
        <f>IF(Belegerfassung!C612&lt;&gt;"",0,"")</f>
        <v/>
      </c>
      <c r="B604" t="str">
        <f>IFERROR(VLOOKUP(Belegerfassung!I612,Konten!A:D,2,FALSE),"")</f>
        <v/>
      </c>
      <c r="C604" t="str">
        <f>IF(A604&lt;&gt;"",TEXT(Belegerfassung!C612,"TT.MM.JJJJ"),"")</f>
        <v/>
      </c>
      <c r="D604" t="str">
        <f>IFERROR(VLOOKUP(Belegerfassung!A612,Abfrage!$E$2:$F$20,2,FALSE),"")</f>
        <v/>
      </c>
      <c r="E604" t="str">
        <f>IF(A604&lt;&gt;"",Belegerfassung!B612,"")</f>
        <v/>
      </c>
      <c r="F604" t="str">
        <f>IF(Belegerfassung!L612="","",IF(Belegerfassung!L612&lt;&gt;"",IF(Belegerfassung!L612&lt;&gt;"",IF(Belegerfassung!J612&lt;&gt;0,VLOOKUP(Belegerfassung!L612,Abfrage!$A$2:$C$19,2,),VLOOKUP(Belegerfassung!L612,Abfrage!$A$2:$C$19,3,)),"")))</f>
        <v/>
      </c>
      <c r="G604" t="str">
        <f t="shared" si="27"/>
        <v/>
      </c>
      <c r="H604" s="31" t="str">
        <f>IF(A604&lt;&gt;"",-Belegerfassung!J612+Belegerfassung!K612,"")</f>
        <v/>
      </c>
      <c r="I604" s="49" t="str">
        <f>IFERROR(IF(H604&lt;&gt;"",Belegerfassung!L612*100,""),IF(OR(Belegerfassung!L612="Leistung EU - Erlöse",Belegerfassung!L612="Lieferungen EU-Erlöse",Belegerfassung!L612="EUST",Belegerfassung!L612="Bauleistungen 20%")=TRUE,"",MID(Belegerfassung!L612,4,2)))</f>
        <v/>
      </c>
      <c r="J604" s="6" t="str">
        <f>IF(A604&lt;&gt;"",LEFT(Belegerfassung!D612,40),"")</f>
        <v/>
      </c>
      <c r="K604" t="str">
        <f>IF(A604&lt;&gt;"",VLOOKUP(D604,Abfrage!$F$2:$G$21,2,FALSE),"")</f>
        <v/>
      </c>
      <c r="L604" s="6" t="str">
        <f>IF(Belegerfassung!H612&lt;&gt;"",Belegerfassung!H612,"")</f>
        <v/>
      </c>
      <c r="M604" t="str">
        <f>IFERROR(IF(Belegerfassung!E612&lt;&gt;"",VLOOKUP(Belegerfassung!E612,Abfrage!$L$2:$M$15,2,),""),"")</f>
        <v/>
      </c>
      <c r="N604" t="str">
        <f t="shared" si="28"/>
        <v/>
      </c>
      <c r="O604" t="str">
        <f t="shared" si="29"/>
        <v/>
      </c>
      <c r="P604" t="str">
        <f>IF(Belegerfassung!G612&lt;&gt;"",CONCATENATE(Belegerfassung!G612,".pdf"),"")</f>
        <v/>
      </c>
    </row>
    <row r="605" spans="1:16">
      <c r="A605" t="str">
        <f>IF(Belegerfassung!C613&lt;&gt;"",0,"")</f>
        <v/>
      </c>
      <c r="B605" t="str">
        <f>IFERROR(VLOOKUP(Belegerfassung!I613,Konten!A:D,2,FALSE),"")</f>
        <v/>
      </c>
      <c r="C605" t="str">
        <f>IF(A605&lt;&gt;"",TEXT(Belegerfassung!C613,"TT.MM.JJJJ"),"")</f>
        <v/>
      </c>
      <c r="D605" t="str">
        <f>IFERROR(VLOOKUP(Belegerfassung!A613,Abfrage!$E$2:$F$20,2,FALSE),"")</f>
        <v/>
      </c>
      <c r="E605" t="str">
        <f>IF(A605&lt;&gt;"",Belegerfassung!B613,"")</f>
        <v/>
      </c>
      <c r="F605" t="str">
        <f>IF(Belegerfassung!L613="","",IF(Belegerfassung!L613&lt;&gt;"",IF(Belegerfassung!L613&lt;&gt;"",IF(Belegerfassung!J613&lt;&gt;0,VLOOKUP(Belegerfassung!L613,Abfrage!$A$2:$C$19,2,),VLOOKUP(Belegerfassung!L613,Abfrage!$A$2:$C$19,3,)),"")))</f>
        <v/>
      </c>
      <c r="G605" t="str">
        <f t="shared" si="27"/>
        <v/>
      </c>
      <c r="H605" s="31" t="str">
        <f>IF(A605&lt;&gt;"",-Belegerfassung!J613+Belegerfassung!K613,"")</f>
        <v/>
      </c>
      <c r="I605" s="49" t="str">
        <f>IFERROR(IF(H605&lt;&gt;"",Belegerfassung!L613*100,""),IF(OR(Belegerfassung!L613="Leistung EU - Erlöse",Belegerfassung!L613="Lieferungen EU-Erlöse",Belegerfassung!L613="EUST",Belegerfassung!L613="Bauleistungen 20%")=TRUE,"",MID(Belegerfassung!L613,4,2)))</f>
        <v/>
      </c>
      <c r="J605" s="6" t="str">
        <f>IF(A605&lt;&gt;"",LEFT(Belegerfassung!D613,40),"")</f>
        <v/>
      </c>
      <c r="K605" t="str">
        <f>IF(A605&lt;&gt;"",VLOOKUP(D605,Abfrage!$F$2:$G$21,2,FALSE),"")</f>
        <v/>
      </c>
      <c r="L605" s="6" t="str">
        <f>IF(Belegerfassung!H613&lt;&gt;"",Belegerfassung!H613,"")</f>
        <v/>
      </c>
      <c r="M605" t="str">
        <f>IFERROR(IF(Belegerfassung!E613&lt;&gt;"",VLOOKUP(Belegerfassung!E613,Abfrage!$L$2:$M$15,2,),""),"")</f>
        <v/>
      </c>
      <c r="N605" t="str">
        <f t="shared" si="28"/>
        <v/>
      </c>
      <c r="O605" t="str">
        <f t="shared" si="29"/>
        <v/>
      </c>
      <c r="P605" t="str">
        <f>IF(Belegerfassung!G613&lt;&gt;"",CONCATENATE(Belegerfassung!G613,".pdf"),"")</f>
        <v/>
      </c>
    </row>
    <row r="606" spans="1:16">
      <c r="A606" t="str">
        <f>IF(Belegerfassung!C614&lt;&gt;"",0,"")</f>
        <v/>
      </c>
      <c r="B606" t="str">
        <f>IFERROR(VLOOKUP(Belegerfassung!I614,Konten!A:D,2,FALSE),"")</f>
        <v/>
      </c>
      <c r="C606" t="str">
        <f>IF(A606&lt;&gt;"",TEXT(Belegerfassung!C614,"TT.MM.JJJJ"),"")</f>
        <v/>
      </c>
      <c r="D606" t="str">
        <f>IFERROR(VLOOKUP(Belegerfassung!A614,Abfrage!$E$2:$F$20,2,FALSE),"")</f>
        <v/>
      </c>
      <c r="E606" t="str">
        <f>IF(A606&lt;&gt;"",Belegerfassung!B614,"")</f>
        <v/>
      </c>
      <c r="F606" t="str">
        <f>IF(Belegerfassung!L614="","",IF(Belegerfassung!L614&lt;&gt;"",IF(Belegerfassung!L614&lt;&gt;"",IF(Belegerfassung!J614&lt;&gt;0,VLOOKUP(Belegerfassung!L614,Abfrage!$A$2:$C$19,2,),VLOOKUP(Belegerfassung!L614,Abfrage!$A$2:$C$19,3,)),"")))</f>
        <v/>
      </c>
      <c r="G606" t="str">
        <f t="shared" si="27"/>
        <v/>
      </c>
      <c r="H606" s="31" t="str">
        <f>IF(A606&lt;&gt;"",-Belegerfassung!J614+Belegerfassung!K614,"")</f>
        <v/>
      </c>
      <c r="I606" s="49" t="str">
        <f>IFERROR(IF(H606&lt;&gt;"",Belegerfassung!L614*100,""),IF(OR(Belegerfassung!L614="Leistung EU - Erlöse",Belegerfassung!L614="Lieferungen EU-Erlöse",Belegerfassung!L614="EUST",Belegerfassung!L614="Bauleistungen 20%")=TRUE,"",MID(Belegerfassung!L614,4,2)))</f>
        <v/>
      </c>
      <c r="J606" s="6" t="str">
        <f>IF(A606&lt;&gt;"",LEFT(Belegerfassung!D614,40),"")</f>
        <v/>
      </c>
      <c r="K606" t="str">
        <f>IF(A606&lt;&gt;"",VLOOKUP(D606,Abfrage!$F$2:$G$21,2,FALSE),"")</f>
        <v/>
      </c>
      <c r="L606" s="6" t="str">
        <f>IF(Belegerfassung!H614&lt;&gt;"",Belegerfassung!H614,"")</f>
        <v/>
      </c>
      <c r="M606" t="str">
        <f>IFERROR(IF(Belegerfassung!E614&lt;&gt;"",VLOOKUP(Belegerfassung!E614,Abfrage!$L$2:$M$15,2,),""),"")</f>
        <v/>
      </c>
      <c r="N606" t="str">
        <f t="shared" si="28"/>
        <v/>
      </c>
      <c r="O606" t="str">
        <f t="shared" si="29"/>
        <v/>
      </c>
      <c r="P606" t="str">
        <f>IF(Belegerfassung!G614&lt;&gt;"",CONCATENATE(Belegerfassung!G614,".pdf"),"")</f>
        <v/>
      </c>
    </row>
    <row r="607" spans="1:16">
      <c r="A607" t="str">
        <f>IF(Belegerfassung!C615&lt;&gt;"",0,"")</f>
        <v/>
      </c>
      <c r="B607" t="str">
        <f>IFERROR(VLOOKUP(Belegerfassung!I615,Konten!A:D,2,FALSE),"")</f>
        <v/>
      </c>
      <c r="C607" t="str">
        <f>IF(A607&lt;&gt;"",TEXT(Belegerfassung!C615,"TT.MM.JJJJ"),"")</f>
        <v/>
      </c>
      <c r="D607" t="str">
        <f>IFERROR(VLOOKUP(Belegerfassung!A615,Abfrage!$E$2:$F$20,2,FALSE),"")</f>
        <v/>
      </c>
      <c r="E607" t="str">
        <f>IF(A607&lt;&gt;"",Belegerfassung!B615,"")</f>
        <v/>
      </c>
      <c r="F607" t="str">
        <f>IF(Belegerfassung!L615="","",IF(Belegerfassung!L615&lt;&gt;"",IF(Belegerfassung!L615&lt;&gt;"",IF(Belegerfassung!J615&lt;&gt;0,VLOOKUP(Belegerfassung!L615,Abfrage!$A$2:$C$19,2,),VLOOKUP(Belegerfassung!L615,Abfrage!$A$2:$C$19,3,)),"")))</f>
        <v/>
      </c>
      <c r="G607" t="str">
        <f t="shared" si="27"/>
        <v/>
      </c>
      <c r="H607" s="31" t="str">
        <f>IF(A607&lt;&gt;"",-Belegerfassung!J615+Belegerfassung!K615,"")</f>
        <v/>
      </c>
      <c r="I607" s="49" t="str">
        <f>IFERROR(IF(H607&lt;&gt;"",Belegerfassung!L615*100,""),IF(OR(Belegerfassung!L615="Leistung EU - Erlöse",Belegerfassung!L615="Lieferungen EU-Erlöse",Belegerfassung!L615="EUST",Belegerfassung!L615="Bauleistungen 20%")=TRUE,"",MID(Belegerfassung!L615,4,2)))</f>
        <v/>
      </c>
      <c r="J607" s="6" t="str">
        <f>IF(A607&lt;&gt;"",LEFT(Belegerfassung!D615,40),"")</f>
        <v/>
      </c>
      <c r="K607" t="str">
        <f>IF(A607&lt;&gt;"",VLOOKUP(D607,Abfrage!$F$2:$G$21,2,FALSE),"")</f>
        <v/>
      </c>
      <c r="L607" s="6" t="str">
        <f>IF(Belegerfassung!H615&lt;&gt;"",Belegerfassung!H615,"")</f>
        <v/>
      </c>
      <c r="M607" t="str">
        <f>IFERROR(IF(Belegerfassung!E615&lt;&gt;"",VLOOKUP(Belegerfassung!E615,Abfrage!$L$2:$M$15,2,),""),"")</f>
        <v/>
      </c>
      <c r="N607" t="str">
        <f t="shared" si="28"/>
        <v/>
      </c>
      <c r="O607" t="str">
        <f t="shared" si="29"/>
        <v/>
      </c>
      <c r="P607" t="str">
        <f>IF(Belegerfassung!G615&lt;&gt;"",CONCATENATE(Belegerfassung!G615,".pdf"),"")</f>
        <v/>
      </c>
    </row>
    <row r="608" spans="1:16">
      <c r="A608" t="str">
        <f>IF(Belegerfassung!C616&lt;&gt;"",0,"")</f>
        <v/>
      </c>
      <c r="B608" t="str">
        <f>IFERROR(VLOOKUP(Belegerfassung!I616,Konten!A:D,2,FALSE),"")</f>
        <v/>
      </c>
      <c r="C608" t="str">
        <f>IF(A608&lt;&gt;"",TEXT(Belegerfassung!C616,"TT.MM.JJJJ"),"")</f>
        <v/>
      </c>
      <c r="D608" t="str">
        <f>IFERROR(VLOOKUP(Belegerfassung!A616,Abfrage!$E$2:$F$20,2,FALSE),"")</f>
        <v/>
      </c>
      <c r="E608" t="str">
        <f>IF(A608&lt;&gt;"",Belegerfassung!B616,"")</f>
        <v/>
      </c>
      <c r="F608" t="str">
        <f>IF(Belegerfassung!L616="","",IF(Belegerfassung!L616&lt;&gt;"",IF(Belegerfassung!L616&lt;&gt;"",IF(Belegerfassung!J616&lt;&gt;0,VLOOKUP(Belegerfassung!L616,Abfrage!$A$2:$C$19,2,),VLOOKUP(Belegerfassung!L616,Abfrage!$A$2:$C$19,3,)),"")))</f>
        <v/>
      </c>
      <c r="G608" t="str">
        <f t="shared" si="27"/>
        <v/>
      </c>
      <c r="H608" s="31" t="str">
        <f>IF(A608&lt;&gt;"",-Belegerfassung!J616+Belegerfassung!K616,"")</f>
        <v/>
      </c>
      <c r="I608" s="49" t="str">
        <f>IFERROR(IF(H608&lt;&gt;"",Belegerfassung!L616*100,""),IF(OR(Belegerfassung!L616="Leistung EU - Erlöse",Belegerfassung!L616="Lieferungen EU-Erlöse",Belegerfassung!L616="EUST",Belegerfassung!L616="Bauleistungen 20%")=TRUE,"",MID(Belegerfassung!L616,4,2)))</f>
        <v/>
      </c>
      <c r="J608" s="6" t="str">
        <f>IF(A608&lt;&gt;"",LEFT(Belegerfassung!D616,40),"")</f>
        <v/>
      </c>
      <c r="K608" t="str">
        <f>IF(A608&lt;&gt;"",VLOOKUP(D608,Abfrage!$F$2:$G$21,2,FALSE),"")</f>
        <v/>
      </c>
      <c r="L608" s="6" t="str">
        <f>IF(Belegerfassung!H616&lt;&gt;"",Belegerfassung!H616,"")</f>
        <v/>
      </c>
      <c r="M608" t="str">
        <f>IFERROR(IF(Belegerfassung!E616&lt;&gt;"",VLOOKUP(Belegerfassung!E616,Abfrage!$L$2:$M$15,2,),""),"")</f>
        <v/>
      </c>
      <c r="N608" t="str">
        <f t="shared" si="28"/>
        <v/>
      </c>
      <c r="O608" t="str">
        <f t="shared" si="29"/>
        <v/>
      </c>
      <c r="P608" t="str">
        <f>IF(Belegerfassung!G616&lt;&gt;"",CONCATENATE(Belegerfassung!G616,".pdf"),"")</f>
        <v/>
      </c>
    </row>
    <row r="609" spans="1:16">
      <c r="A609" t="str">
        <f>IF(Belegerfassung!C617&lt;&gt;"",0,"")</f>
        <v/>
      </c>
      <c r="B609" t="str">
        <f>IFERROR(VLOOKUP(Belegerfassung!I617,Konten!A:D,2,FALSE),"")</f>
        <v/>
      </c>
      <c r="C609" t="str">
        <f>IF(A609&lt;&gt;"",TEXT(Belegerfassung!C617,"TT.MM.JJJJ"),"")</f>
        <v/>
      </c>
      <c r="D609" t="str">
        <f>IFERROR(VLOOKUP(Belegerfassung!A617,Abfrage!$E$2:$F$20,2,FALSE),"")</f>
        <v/>
      </c>
      <c r="E609" t="str">
        <f>IF(A609&lt;&gt;"",Belegerfassung!B617,"")</f>
        <v/>
      </c>
      <c r="F609" t="str">
        <f>IF(Belegerfassung!L617="","",IF(Belegerfassung!L617&lt;&gt;"",IF(Belegerfassung!L617&lt;&gt;"",IF(Belegerfassung!J617&lt;&gt;0,VLOOKUP(Belegerfassung!L617,Abfrage!$A$2:$C$19,2,),VLOOKUP(Belegerfassung!L617,Abfrage!$A$2:$C$19,3,)),"")))</f>
        <v/>
      </c>
      <c r="G609" t="str">
        <f t="shared" si="27"/>
        <v/>
      </c>
      <c r="H609" s="31" t="str">
        <f>IF(A609&lt;&gt;"",-Belegerfassung!J617+Belegerfassung!K617,"")</f>
        <v/>
      </c>
      <c r="I609" s="49" t="str">
        <f>IFERROR(IF(H609&lt;&gt;"",Belegerfassung!L617*100,""),IF(OR(Belegerfassung!L617="Leistung EU - Erlöse",Belegerfassung!L617="Lieferungen EU-Erlöse",Belegerfassung!L617="EUST",Belegerfassung!L617="Bauleistungen 20%")=TRUE,"",MID(Belegerfassung!L617,4,2)))</f>
        <v/>
      </c>
      <c r="J609" s="6" t="str">
        <f>IF(A609&lt;&gt;"",LEFT(Belegerfassung!D617,40),"")</f>
        <v/>
      </c>
      <c r="K609" t="str">
        <f>IF(A609&lt;&gt;"",VLOOKUP(D609,Abfrage!$F$2:$G$21,2,FALSE),"")</f>
        <v/>
      </c>
      <c r="L609" s="6" t="str">
        <f>IF(Belegerfassung!H617&lt;&gt;"",Belegerfassung!H617,"")</f>
        <v/>
      </c>
      <c r="M609" t="str">
        <f>IFERROR(IF(Belegerfassung!E617&lt;&gt;"",VLOOKUP(Belegerfassung!E617,Abfrage!$L$2:$M$15,2,),""),"")</f>
        <v/>
      </c>
      <c r="N609" t="str">
        <f t="shared" si="28"/>
        <v/>
      </c>
      <c r="O609" t="str">
        <f t="shared" si="29"/>
        <v/>
      </c>
      <c r="P609" t="str">
        <f>IF(Belegerfassung!G617&lt;&gt;"",CONCATENATE(Belegerfassung!G617,".pdf"),"")</f>
        <v/>
      </c>
    </row>
    <row r="610" spans="1:16">
      <c r="A610" t="str">
        <f>IF(Belegerfassung!C618&lt;&gt;"",0,"")</f>
        <v/>
      </c>
      <c r="B610" t="str">
        <f>IFERROR(VLOOKUP(Belegerfassung!I618,Konten!A:D,2,FALSE),"")</f>
        <v/>
      </c>
      <c r="C610" t="str">
        <f>IF(A610&lt;&gt;"",TEXT(Belegerfassung!C618,"TT.MM.JJJJ"),"")</f>
        <v/>
      </c>
      <c r="D610" t="str">
        <f>IFERROR(VLOOKUP(Belegerfassung!A618,Abfrage!$E$2:$F$20,2,FALSE),"")</f>
        <v/>
      </c>
      <c r="E610" t="str">
        <f>IF(A610&lt;&gt;"",Belegerfassung!B618,"")</f>
        <v/>
      </c>
      <c r="F610" t="str">
        <f>IF(Belegerfassung!L618="","",IF(Belegerfassung!L618&lt;&gt;"",IF(Belegerfassung!L618&lt;&gt;"",IF(Belegerfassung!J618&lt;&gt;0,VLOOKUP(Belegerfassung!L618,Abfrage!$A$2:$C$19,2,),VLOOKUP(Belegerfassung!L618,Abfrage!$A$2:$C$19,3,)),"")))</f>
        <v/>
      </c>
      <c r="G610" t="str">
        <f t="shared" si="27"/>
        <v/>
      </c>
      <c r="H610" s="31" t="str">
        <f>IF(A610&lt;&gt;"",-Belegerfassung!J618+Belegerfassung!K618,"")</f>
        <v/>
      </c>
      <c r="I610" s="49" t="str">
        <f>IFERROR(IF(H610&lt;&gt;"",Belegerfassung!L618*100,""),IF(OR(Belegerfassung!L618="Leistung EU - Erlöse",Belegerfassung!L618="Lieferungen EU-Erlöse",Belegerfassung!L618="EUST",Belegerfassung!L618="Bauleistungen 20%")=TRUE,"",MID(Belegerfassung!L618,4,2)))</f>
        <v/>
      </c>
      <c r="J610" s="6" t="str">
        <f>IF(A610&lt;&gt;"",LEFT(Belegerfassung!D618,40),"")</f>
        <v/>
      </c>
      <c r="K610" t="str">
        <f>IF(A610&lt;&gt;"",VLOOKUP(D610,Abfrage!$F$2:$G$21,2,FALSE),"")</f>
        <v/>
      </c>
      <c r="L610" s="6" t="str">
        <f>IF(Belegerfassung!H618&lt;&gt;"",Belegerfassung!H618,"")</f>
        <v/>
      </c>
      <c r="M610" t="str">
        <f>IFERROR(IF(Belegerfassung!E618&lt;&gt;"",VLOOKUP(Belegerfassung!E618,Abfrage!$L$2:$M$15,2,),""),"")</f>
        <v/>
      </c>
      <c r="N610" t="str">
        <f t="shared" si="28"/>
        <v/>
      </c>
      <c r="O610" t="str">
        <f t="shared" si="29"/>
        <v/>
      </c>
      <c r="P610" t="str">
        <f>IF(Belegerfassung!G618&lt;&gt;"",CONCATENATE(Belegerfassung!G618,".pdf"),"")</f>
        <v/>
      </c>
    </row>
    <row r="611" spans="1:16">
      <c r="A611" t="str">
        <f>IF(Belegerfassung!C619&lt;&gt;"",0,"")</f>
        <v/>
      </c>
      <c r="B611" t="str">
        <f>IFERROR(VLOOKUP(Belegerfassung!I619,Konten!A:D,2,FALSE),"")</f>
        <v/>
      </c>
      <c r="C611" t="str">
        <f>IF(A611&lt;&gt;"",TEXT(Belegerfassung!C619,"TT.MM.JJJJ"),"")</f>
        <v/>
      </c>
      <c r="D611" t="str">
        <f>IFERROR(VLOOKUP(Belegerfassung!A619,Abfrage!$E$2:$F$20,2,FALSE),"")</f>
        <v/>
      </c>
      <c r="E611" t="str">
        <f>IF(A611&lt;&gt;"",Belegerfassung!B619,"")</f>
        <v/>
      </c>
      <c r="F611" t="str">
        <f>IF(Belegerfassung!L619="","",IF(Belegerfassung!L619&lt;&gt;"",IF(Belegerfassung!L619&lt;&gt;"",IF(Belegerfassung!J619&lt;&gt;0,VLOOKUP(Belegerfassung!L619,Abfrage!$A$2:$C$19,2,),VLOOKUP(Belegerfassung!L619,Abfrage!$A$2:$C$19,3,)),"")))</f>
        <v/>
      </c>
      <c r="G611" t="str">
        <f t="shared" si="27"/>
        <v/>
      </c>
      <c r="H611" s="31" t="str">
        <f>IF(A611&lt;&gt;"",-Belegerfassung!J619+Belegerfassung!K619,"")</f>
        <v/>
      </c>
      <c r="I611" s="49" t="str">
        <f>IFERROR(IF(H611&lt;&gt;"",Belegerfassung!L619*100,""),IF(OR(Belegerfassung!L619="Leistung EU - Erlöse",Belegerfassung!L619="Lieferungen EU-Erlöse",Belegerfassung!L619="EUST",Belegerfassung!L619="Bauleistungen 20%")=TRUE,"",MID(Belegerfassung!L619,4,2)))</f>
        <v/>
      </c>
      <c r="J611" s="6" t="str">
        <f>IF(A611&lt;&gt;"",LEFT(Belegerfassung!D619,40),"")</f>
        <v/>
      </c>
      <c r="K611" t="str">
        <f>IF(A611&lt;&gt;"",VLOOKUP(D611,Abfrage!$F$2:$G$21,2,FALSE),"")</f>
        <v/>
      </c>
      <c r="L611" s="6" t="str">
        <f>IF(Belegerfassung!H619&lt;&gt;"",Belegerfassung!H619,"")</f>
        <v/>
      </c>
      <c r="M611" t="str">
        <f>IFERROR(IF(Belegerfassung!E619&lt;&gt;"",VLOOKUP(Belegerfassung!E619,Abfrage!$L$2:$M$15,2,),""),"")</f>
        <v/>
      </c>
      <c r="N611" t="str">
        <f t="shared" si="28"/>
        <v/>
      </c>
      <c r="O611" t="str">
        <f t="shared" si="29"/>
        <v/>
      </c>
      <c r="P611" t="str">
        <f>IF(Belegerfassung!G619&lt;&gt;"",CONCATENATE(Belegerfassung!G619,".pdf"),"")</f>
        <v/>
      </c>
    </row>
    <row r="612" spans="1:16">
      <c r="A612" t="str">
        <f>IF(Belegerfassung!C620&lt;&gt;"",0,"")</f>
        <v/>
      </c>
      <c r="B612" t="str">
        <f>IFERROR(VLOOKUP(Belegerfassung!I620,Konten!A:D,2,FALSE),"")</f>
        <v/>
      </c>
      <c r="C612" t="str">
        <f>IF(A612&lt;&gt;"",TEXT(Belegerfassung!C620,"TT.MM.JJJJ"),"")</f>
        <v/>
      </c>
      <c r="D612" t="str">
        <f>IFERROR(VLOOKUP(Belegerfassung!A620,Abfrage!$E$2:$F$20,2,FALSE),"")</f>
        <v/>
      </c>
      <c r="E612" t="str">
        <f>IF(A612&lt;&gt;"",Belegerfassung!B620,"")</f>
        <v/>
      </c>
      <c r="F612" t="str">
        <f>IF(Belegerfassung!L620="","",IF(Belegerfassung!L620&lt;&gt;"",IF(Belegerfassung!L620&lt;&gt;"",IF(Belegerfassung!J620&lt;&gt;0,VLOOKUP(Belegerfassung!L620,Abfrage!$A$2:$C$19,2,),VLOOKUP(Belegerfassung!L620,Abfrage!$A$2:$C$19,3,)),"")))</f>
        <v/>
      </c>
      <c r="G612" t="str">
        <f t="shared" si="27"/>
        <v/>
      </c>
      <c r="H612" s="31" t="str">
        <f>IF(A612&lt;&gt;"",-Belegerfassung!J620+Belegerfassung!K620,"")</f>
        <v/>
      </c>
      <c r="I612" s="49" t="str">
        <f>IFERROR(IF(H612&lt;&gt;"",Belegerfassung!L620*100,""),IF(OR(Belegerfassung!L620="Leistung EU - Erlöse",Belegerfassung!L620="Lieferungen EU-Erlöse",Belegerfassung!L620="EUST",Belegerfassung!L620="Bauleistungen 20%")=TRUE,"",MID(Belegerfassung!L620,4,2)))</f>
        <v/>
      </c>
      <c r="J612" s="6" t="str">
        <f>IF(A612&lt;&gt;"",LEFT(Belegerfassung!D620,40),"")</f>
        <v/>
      </c>
      <c r="K612" t="str">
        <f>IF(A612&lt;&gt;"",VLOOKUP(D612,Abfrage!$F$2:$G$21,2,FALSE),"")</f>
        <v/>
      </c>
      <c r="L612" s="6" t="str">
        <f>IF(Belegerfassung!H620&lt;&gt;"",Belegerfassung!H620,"")</f>
        <v/>
      </c>
      <c r="M612" t="str">
        <f>IFERROR(IF(Belegerfassung!E620&lt;&gt;"",VLOOKUP(Belegerfassung!E620,Abfrage!$L$2:$M$15,2,),""),"")</f>
        <v/>
      </c>
      <c r="N612" t="str">
        <f t="shared" si="28"/>
        <v/>
      </c>
      <c r="O612" t="str">
        <f t="shared" si="29"/>
        <v/>
      </c>
      <c r="P612" t="str">
        <f>IF(Belegerfassung!G620&lt;&gt;"",CONCATENATE(Belegerfassung!G620,".pdf"),"")</f>
        <v/>
      </c>
    </row>
    <row r="613" spans="1:16">
      <c r="A613" t="str">
        <f>IF(Belegerfassung!C621&lt;&gt;"",0,"")</f>
        <v/>
      </c>
      <c r="B613" t="str">
        <f>IFERROR(VLOOKUP(Belegerfassung!I621,Konten!A:D,2,FALSE),"")</f>
        <v/>
      </c>
      <c r="C613" t="str">
        <f>IF(A613&lt;&gt;"",TEXT(Belegerfassung!C621,"TT.MM.JJJJ"),"")</f>
        <v/>
      </c>
      <c r="D613" t="str">
        <f>IFERROR(VLOOKUP(Belegerfassung!A621,Abfrage!$E$2:$F$20,2,FALSE),"")</f>
        <v/>
      </c>
      <c r="E613" t="str">
        <f>IF(A613&lt;&gt;"",Belegerfassung!B621,"")</f>
        <v/>
      </c>
      <c r="F613" t="str">
        <f>IF(Belegerfassung!L621="","",IF(Belegerfassung!L621&lt;&gt;"",IF(Belegerfassung!L621&lt;&gt;"",IF(Belegerfassung!J621&lt;&gt;0,VLOOKUP(Belegerfassung!L621,Abfrage!$A$2:$C$19,2,),VLOOKUP(Belegerfassung!L621,Abfrage!$A$2:$C$19,3,)),"")))</f>
        <v/>
      </c>
      <c r="G613" t="str">
        <f t="shared" si="27"/>
        <v/>
      </c>
      <c r="H613" s="31" t="str">
        <f>IF(A613&lt;&gt;"",-Belegerfassung!J621+Belegerfassung!K621,"")</f>
        <v/>
      </c>
      <c r="I613" s="49" t="str">
        <f>IFERROR(IF(H613&lt;&gt;"",Belegerfassung!L621*100,""),IF(OR(Belegerfassung!L621="Leistung EU - Erlöse",Belegerfassung!L621="Lieferungen EU-Erlöse",Belegerfassung!L621="EUST",Belegerfassung!L621="Bauleistungen 20%")=TRUE,"",MID(Belegerfassung!L621,4,2)))</f>
        <v/>
      </c>
      <c r="J613" s="6" t="str">
        <f>IF(A613&lt;&gt;"",LEFT(Belegerfassung!D621,40),"")</f>
        <v/>
      </c>
      <c r="K613" t="str">
        <f>IF(A613&lt;&gt;"",VLOOKUP(D613,Abfrage!$F$2:$G$21,2,FALSE),"")</f>
        <v/>
      </c>
      <c r="L613" s="6" t="str">
        <f>IF(Belegerfassung!H621&lt;&gt;"",Belegerfassung!H621,"")</f>
        <v/>
      </c>
      <c r="M613" t="str">
        <f>IFERROR(IF(Belegerfassung!E621&lt;&gt;"",VLOOKUP(Belegerfassung!E621,Abfrage!$L$2:$M$15,2,),""),"")</f>
        <v/>
      </c>
      <c r="N613" t="str">
        <f t="shared" si="28"/>
        <v/>
      </c>
      <c r="O613" t="str">
        <f t="shared" si="29"/>
        <v/>
      </c>
      <c r="P613" t="str">
        <f>IF(Belegerfassung!G621&lt;&gt;"",CONCATENATE(Belegerfassung!G621,".pdf"),"")</f>
        <v/>
      </c>
    </row>
    <row r="614" spans="1:16">
      <c r="A614" t="str">
        <f>IF(Belegerfassung!C622&lt;&gt;"",0,"")</f>
        <v/>
      </c>
      <c r="B614" t="str">
        <f>IFERROR(VLOOKUP(Belegerfassung!I622,Konten!A:D,2,FALSE),"")</f>
        <v/>
      </c>
      <c r="C614" t="str">
        <f>IF(A614&lt;&gt;"",TEXT(Belegerfassung!C622,"TT.MM.JJJJ"),"")</f>
        <v/>
      </c>
      <c r="D614" t="str">
        <f>IFERROR(VLOOKUP(Belegerfassung!A622,Abfrage!$E$2:$F$20,2,FALSE),"")</f>
        <v/>
      </c>
      <c r="E614" t="str">
        <f>IF(A614&lt;&gt;"",Belegerfassung!B622,"")</f>
        <v/>
      </c>
      <c r="F614" t="str">
        <f>IF(Belegerfassung!L622="","",IF(Belegerfassung!L622&lt;&gt;"",IF(Belegerfassung!L622&lt;&gt;"",IF(Belegerfassung!J622&lt;&gt;0,VLOOKUP(Belegerfassung!L622,Abfrage!$A$2:$C$19,2,),VLOOKUP(Belegerfassung!L622,Abfrage!$A$2:$C$19,3,)),"")))</f>
        <v/>
      </c>
      <c r="G614" t="str">
        <f t="shared" si="27"/>
        <v/>
      </c>
      <c r="H614" s="31" t="str">
        <f>IF(A614&lt;&gt;"",-Belegerfassung!J622+Belegerfassung!K622,"")</f>
        <v/>
      </c>
      <c r="I614" s="49" t="str">
        <f>IFERROR(IF(H614&lt;&gt;"",Belegerfassung!L622*100,""),IF(OR(Belegerfassung!L622="Leistung EU - Erlöse",Belegerfassung!L622="Lieferungen EU-Erlöse",Belegerfassung!L622="EUST",Belegerfassung!L622="Bauleistungen 20%")=TRUE,"",MID(Belegerfassung!L622,4,2)))</f>
        <v/>
      </c>
      <c r="J614" s="6" t="str">
        <f>IF(A614&lt;&gt;"",LEFT(Belegerfassung!D622,40),"")</f>
        <v/>
      </c>
      <c r="K614" t="str">
        <f>IF(A614&lt;&gt;"",VLOOKUP(D614,Abfrage!$F$2:$G$21,2,FALSE),"")</f>
        <v/>
      </c>
      <c r="L614" s="6" t="str">
        <f>IF(Belegerfassung!H622&lt;&gt;"",Belegerfassung!H622,"")</f>
        <v/>
      </c>
      <c r="M614" t="str">
        <f>IFERROR(IF(Belegerfassung!E622&lt;&gt;"",VLOOKUP(Belegerfassung!E622,Abfrage!$L$2:$M$15,2,),""),"")</f>
        <v/>
      </c>
      <c r="N614" t="str">
        <f t="shared" si="28"/>
        <v/>
      </c>
      <c r="O614" t="str">
        <f t="shared" si="29"/>
        <v/>
      </c>
      <c r="P614" t="str">
        <f>IF(Belegerfassung!G622&lt;&gt;"",CONCATENATE(Belegerfassung!G622,".pdf"),"")</f>
        <v/>
      </c>
    </row>
    <row r="615" spans="1:16">
      <c r="A615" t="str">
        <f>IF(Belegerfassung!C623&lt;&gt;"",0,"")</f>
        <v/>
      </c>
      <c r="B615" t="str">
        <f>IFERROR(VLOOKUP(Belegerfassung!I623,Konten!A:D,2,FALSE),"")</f>
        <v/>
      </c>
      <c r="C615" t="str">
        <f>IF(A615&lt;&gt;"",TEXT(Belegerfassung!C623,"TT.MM.JJJJ"),"")</f>
        <v/>
      </c>
      <c r="D615" t="str">
        <f>IFERROR(VLOOKUP(Belegerfassung!A623,Abfrage!$E$2:$F$20,2,FALSE),"")</f>
        <v/>
      </c>
      <c r="E615" t="str">
        <f>IF(A615&lt;&gt;"",Belegerfassung!B623,"")</f>
        <v/>
      </c>
      <c r="F615" t="str">
        <f>IF(Belegerfassung!L623="","",IF(Belegerfassung!L623&lt;&gt;"",IF(Belegerfassung!L623&lt;&gt;"",IF(Belegerfassung!J623&lt;&gt;0,VLOOKUP(Belegerfassung!L623,Abfrage!$A$2:$C$19,2,),VLOOKUP(Belegerfassung!L623,Abfrage!$A$2:$C$19,3,)),"")))</f>
        <v/>
      </c>
      <c r="G615" t="str">
        <f t="shared" si="27"/>
        <v/>
      </c>
      <c r="H615" s="31" t="str">
        <f>IF(A615&lt;&gt;"",-Belegerfassung!J623+Belegerfassung!K623,"")</f>
        <v/>
      </c>
      <c r="I615" s="49" t="str">
        <f>IFERROR(IF(H615&lt;&gt;"",Belegerfassung!L623*100,""),IF(OR(Belegerfassung!L623="Leistung EU - Erlöse",Belegerfassung!L623="Lieferungen EU-Erlöse",Belegerfassung!L623="EUST",Belegerfassung!L623="Bauleistungen 20%")=TRUE,"",MID(Belegerfassung!L623,4,2)))</f>
        <v/>
      </c>
      <c r="J615" s="6" t="str">
        <f>IF(A615&lt;&gt;"",LEFT(Belegerfassung!D623,40),"")</f>
        <v/>
      </c>
      <c r="K615" t="str">
        <f>IF(A615&lt;&gt;"",VLOOKUP(D615,Abfrage!$F$2:$G$21,2,FALSE),"")</f>
        <v/>
      </c>
      <c r="L615" s="6" t="str">
        <f>IF(Belegerfassung!H623&lt;&gt;"",Belegerfassung!H623,"")</f>
        <v/>
      </c>
      <c r="M615" t="str">
        <f>IFERROR(IF(Belegerfassung!E623&lt;&gt;"",VLOOKUP(Belegerfassung!E623,Abfrage!$L$2:$M$15,2,),""),"")</f>
        <v/>
      </c>
      <c r="N615" t="str">
        <f t="shared" si="28"/>
        <v/>
      </c>
      <c r="O615" t="str">
        <f t="shared" si="29"/>
        <v/>
      </c>
      <c r="P615" t="str">
        <f>IF(Belegerfassung!G623&lt;&gt;"",CONCATENATE(Belegerfassung!G623,".pdf"),"")</f>
        <v/>
      </c>
    </row>
    <row r="616" spans="1:16">
      <c r="A616" t="str">
        <f>IF(Belegerfassung!C624&lt;&gt;"",0,"")</f>
        <v/>
      </c>
      <c r="B616" t="str">
        <f>IFERROR(VLOOKUP(Belegerfassung!I624,Konten!A:D,2,FALSE),"")</f>
        <v/>
      </c>
      <c r="C616" t="str">
        <f>IF(A616&lt;&gt;"",TEXT(Belegerfassung!C624,"TT.MM.JJJJ"),"")</f>
        <v/>
      </c>
      <c r="D616" t="str">
        <f>IFERROR(VLOOKUP(Belegerfassung!A624,Abfrage!$E$2:$F$20,2,FALSE),"")</f>
        <v/>
      </c>
      <c r="E616" t="str">
        <f>IF(A616&lt;&gt;"",Belegerfassung!B624,"")</f>
        <v/>
      </c>
      <c r="F616" t="str">
        <f>IF(Belegerfassung!L624="","",IF(Belegerfassung!L624&lt;&gt;"",IF(Belegerfassung!L624&lt;&gt;"",IF(Belegerfassung!J624&lt;&gt;0,VLOOKUP(Belegerfassung!L624,Abfrage!$A$2:$C$19,2,),VLOOKUP(Belegerfassung!L624,Abfrage!$A$2:$C$19,3,)),"")))</f>
        <v/>
      </c>
      <c r="G616" t="str">
        <f t="shared" si="27"/>
        <v/>
      </c>
      <c r="H616" s="31" t="str">
        <f>IF(A616&lt;&gt;"",-Belegerfassung!J624+Belegerfassung!K624,"")</f>
        <v/>
      </c>
      <c r="I616" s="49" t="str">
        <f>IFERROR(IF(H616&lt;&gt;"",Belegerfassung!L624*100,""),IF(OR(Belegerfassung!L624="Leistung EU - Erlöse",Belegerfassung!L624="Lieferungen EU-Erlöse",Belegerfassung!L624="EUST",Belegerfassung!L624="Bauleistungen 20%")=TRUE,"",MID(Belegerfassung!L624,4,2)))</f>
        <v/>
      </c>
      <c r="J616" s="6" t="str">
        <f>IF(A616&lt;&gt;"",LEFT(Belegerfassung!D624,40),"")</f>
        <v/>
      </c>
      <c r="K616" t="str">
        <f>IF(A616&lt;&gt;"",VLOOKUP(D616,Abfrage!$F$2:$G$21,2,FALSE),"")</f>
        <v/>
      </c>
      <c r="L616" s="6" t="str">
        <f>IF(Belegerfassung!H624&lt;&gt;"",Belegerfassung!H624,"")</f>
        <v/>
      </c>
      <c r="M616" t="str">
        <f>IFERROR(IF(Belegerfassung!E624&lt;&gt;"",VLOOKUP(Belegerfassung!E624,Abfrage!$L$2:$M$15,2,),""),"")</f>
        <v/>
      </c>
      <c r="N616" t="str">
        <f t="shared" si="28"/>
        <v/>
      </c>
      <c r="O616" t="str">
        <f t="shared" si="29"/>
        <v/>
      </c>
      <c r="P616" t="str">
        <f>IF(Belegerfassung!G624&lt;&gt;"",CONCATENATE(Belegerfassung!G624,".pdf"),"")</f>
        <v/>
      </c>
    </row>
    <row r="617" spans="1:16">
      <c r="A617" t="str">
        <f>IF(Belegerfassung!C625&lt;&gt;"",0,"")</f>
        <v/>
      </c>
      <c r="B617" t="str">
        <f>IFERROR(VLOOKUP(Belegerfassung!I625,Konten!A:D,2,FALSE),"")</f>
        <v/>
      </c>
      <c r="C617" t="str">
        <f>IF(A617&lt;&gt;"",TEXT(Belegerfassung!C625,"TT.MM.JJJJ"),"")</f>
        <v/>
      </c>
      <c r="D617" t="str">
        <f>IFERROR(VLOOKUP(Belegerfassung!A625,Abfrage!$E$2:$F$20,2,FALSE),"")</f>
        <v/>
      </c>
      <c r="E617" t="str">
        <f>IF(A617&lt;&gt;"",Belegerfassung!B625,"")</f>
        <v/>
      </c>
      <c r="F617" t="str">
        <f>IF(Belegerfassung!L625="","",IF(Belegerfassung!L625&lt;&gt;"",IF(Belegerfassung!L625&lt;&gt;"",IF(Belegerfassung!J625&lt;&gt;0,VLOOKUP(Belegerfassung!L625,Abfrage!$A$2:$C$19,2,),VLOOKUP(Belegerfassung!L625,Abfrage!$A$2:$C$19,3,)),"")))</f>
        <v/>
      </c>
      <c r="G617" t="str">
        <f t="shared" si="27"/>
        <v/>
      </c>
      <c r="H617" s="31" t="str">
        <f>IF(A617&lt;&gt;"",-Belegerfassung!J625+Belegerfassung!K625,"")</f>
        <v/>
      </c>
      <c r="I617" s="49" t="str">
        <f>IFERROR(IF(H617&lt;&gt;"",Belegerfassung!L625*100,""),IF(OR(Belegerfassung!L625="Leistung EU - Erlöse",Belegerfassung!L625="Lieferungen EU-Erlöse",Belegerfassung!L625="EUST",Belegerfassung!L625="Bauleistungen 20%")=TRUE,"",MID(Belegerfassung!L625,4,2)))</f>
        <v/>
      </c>
      <c r="J617" s="6" t="str">
        <f>IF(A617&lt;&gt;"",LEFT(Belegerfassung!D625,40),"")</f>
        <v/>
      </c>
      <c r="K617" t="str">
        <f>IF(A617&lt;&gt;"",VLOOKUP(D617,Abfrage!$F$2:$G$21,2,FALSE),"")</f>
        <v/>
      </c>
      <c r="L617" s="6" t="str">
        <f>IF(Belegerfassung!H625&lt;&gt;"",Belegerfassung!H625,"")</f>
        <v/>
      </c>
      <c r="M617" t="str">
        <f>IFERROR(IF(Belegerfassung!E625&lt;&gt;"",VLOOKUP(Belegerfassung!E625,Abfrage!$L$2:$M$15,2,),""),"")</f>
        <v/>
      </c>
      <c r="N617" t="str">
        <f t="shared" si="28"/>
        <v/>
      </c>
      <c r="O617" t="str">
        <f t="shared" si="29"/>
        <v/>
      </c>
      <c r="P617" t="str">
        <f>IF(Belegerfassung!G625&lt;&gt;"",CONCATENATE(Belegerfassung!G625,".pdf"),"")</f>
        <v/>
      </c>
    </row>
    <row r="618" spans="1:16">
      <c r="A618" t="str">
        <f>IF(Belegerfassung!C626&lt;&gt;"",0,"")</f>
        <v/>
      </c>
      <c r="B618" t="str">
        <f>IFERROR(VLOOKUP(Belegerfassung!I626,Konten!A:D,2,FALSE),"")</f>
        <v/>
      </c>
      <c r="C618" t="str">
        <f>IF(A618&lt;&gt;"",TEXT(Belegerfassung!C626,"TT.MM.JJJJ"),"")</f>
        <v/>
      </c>
      <c r="D618" t="str">
        <f>IFERROR(VLOOKUP(Belegerfassung!A626,Abfrage!$E$2:$F$20,2,FALSE),"")</f>
        <v/>
      </c>
      <c r="E618" t="str">
        <f>IF(A618&lt;&gt;"",Belegerfassung!B626,"")</f>
        <v/>
      </c>
      <c r="F618" t="str">
        <f>IF(Belegerfassung!L626="","",IF(Belegerfassung!L626&lt;&gt;"",IF(Belegerfassung!L626&lt;&gt;"",IF(Belegerfassung!J626&lt;&gt;0,VLOOKUP(Belegerfassung!L626,Abfrage!$A$2:$C$19,2,),VLOOKUP(Belegerfassung!L626,Abfrage!$A$2:$C$19,3,)),"")))</f>
        <v/>
      </c>
      <c r="G618" t="str">
        <f t="shared" si="27"/>
        <v/>
      </c>
      <c r="H618" s="31" t="str">
        <f>IF(A618&lt;&gt;"",-Belegerfassung!J626+Belegerfassung!K626,"")</f>
        <v/>
      </c>
      <c r="I618" s="49" t="str">
        <f>IFERROR(IF(H618&lt;&gt;"",Belegerfassung!L626*100,""),IF(OR(Belegerfassung!L626="Leistung EU - Erlöse",Belegerfassung!L626="Lieferungen EU-Erlöse",Belegerfassung!L626="EUST",Belegerfassung!L626="Bauleistungen 20%")=TRUE,"",MID(Belegerfassung!L626,4,2)))</f>
        <v/>
      </c>
      <c r="J618" s="6" t="str">
        <f>IF(A618&lt;&gt;"",LEFT(Belegerfassung!D626,40),"")</f>
        <v/>
      </c>
      <c r="K618" t="str">
        <f>IF(A618&lt;&gt;"",VLOOKUP(D618,Abfrage!$F$2:$G$21,2,FALSE),"")</f>
        <v/>
      </c>
      <c r="L618" s="6" t="str">
        <f>IF(Belegerfassung!H626&lt;&gt;"",Belegerfassung!H626,"")</f>
        <v/>
      </c>
      <c r="M618" t="str">
        <f>IFERROR(IF(Belegerfassung!E626&lt;&gt;"",VLOOKUP(Belegerfassung!E626,Abfrage!$L$2:$M$15,2,),""),"")</f>
        <v/>
      </c>
      <c r="N618" t="str">
        <f t="shared" si="28"/>
        <v/>
      </c>
      <c r="O618" t="str">
        <f t="shared" si="29"/>
        <v/>
      </c>
      <c r="P618" t="str">
        <f>IF(Belegerfassung!G626&lt;&gt;"",CONCATENATE(Belegerfassung!G626,".pdf"),"")</f>
        <v/>
      </c>
    </row>
    <row r="619" spans="1:16">
      <c r="A619" t="str">
        <f>IF(Belegerfassung!C627&lt;&gt;"",0,"")</f>
        <v/>
      </c>
      <c r="B619" t="str">
        <f>IFERROR(VLOOKUP(Belegerfassung!I627,Konten!A:D,2,FALSE),"")</f>
        <v/>
      </c>
      <c r="C619" t="str">
        <f>IF(A619&lt;&gt;"",TEXT(Belegerfassung!C627,"TT.MM.JJJJ"),"")</f>
        <v/>
      </c>
      <c r="D619" t="str">
        <f>IFERROR(VLOOKUP(Belegerfassung!A627,Abfrage!$E$2:$F$20,2,FALSE),"")</f>
        <v/>
      </c>
      <c r="E619" t="str">
        <f>IF(A619&lt;&gt;"",Belegerfassung!B627,"")</f>
        <v/>
      </c>
      <c r="F619" t="str">
        <f>IF(Belegerfassung!L627="","",IF(Belegerfassung!L627&lt;&gt;"",IF(Belegerfassung!L627&lt;&gt;"",IF(Belegerfassung!J627&lt;&gt;0,VLOOKUP(Belegerfassung!L627,Abfrage!$A$2:$C$19,2,),VLOOKUP(Belegerfassung!L627,Abfrage!$A$2:$C$19,3,)),"")))</f>
        <v/>
      </c>
      <c r="G619" t="str">
        <f t="shared" si="27"/>
        <v/>
      </c>
      <c r="H619" s="31" t="str">
        <f>IF(A619&lt;&gt;"",-Belegerfassung!J627+Belegerfassung!K627,"")</f>
        <v/>
      </c>
      <c r="I619" s="49" t="str">
        <f>IFERROR(IF(H619&lt;&gt;"",Belegerfassung!L627*100,""),IF(OR(Belegerfassung!L627="Leistung EU - Erlöse",Belegerfassung!L627="Lieferungen EU-Erlöse",Belegerfassung!L627="EUST",Belegerfassung!L627="Bauleistungen 20%")=TRUE,"",MID(Belegerfassung!L627,4,2)))</f>
        <v/>
      </c>
      <c r="J619" s="6" t="str">
        <f>IF(A619&lt;&gt;"",LEFT(Belegerfassung!D627,40),"")</f>
        <v/>
      </c>
      <c r="K619" t="str">
        <f>IF(A619&lt;&gt;"",VLOOKUP(D619,Abfrage!$F$2:$G$21,2,FALSE),"")</f>
        <v/>
      </c>
      <c r="L619" s="6" t="str">
        <f>IF(Belegerfassung!H627&lt;&gt;"",Belegerfassung!H627,"")</f>
        <v/>
      </c>
      <c r="M619" t="str">
        <f>IFERROR(IF(Belegerfassung!E627&lt;&gt;"",VLOOKUP(Belegerfassung!E627,Abfrage!$L$2:$M$15,2,),""),"")</f>
        <v/>
      </c>
      <c r="N619" t="str">
        <f t="shared" si="28"/>
        <v/>
      </c>
      <c r="O619" t="str">
        <f t="shared" si="29"/>
        <v/>
      </c>
      <c r="P619" t="str">
        <f>IF(Belegerfassung!G627&lt;&gt;"",CONCATENATE(Belegerfassung!G627,".pdf"),"")</f>
        <v/>
      </c>
    </row>
    <row r="620" spans="1:16">
      <c r="A620" t="str">
        <f>IF(Belegerfassung!C628&lt;&gt;"",0,"")</f>
        <v/>
      </c>
      <c r="B620" t="str">
        <f>IFERROR(VLOOKUP(Belegerfassung!I628,Konten!A:D,2,FALSE),"")</f>
        <v/>
      </c>
      <c r="C620" t="str">
        <f>IF(A620&lt;&gt;"",TEXT(Belegerfassung!C628,"TT.MM.JJJJ"),"")</f>
        <v/>
      </c>
      <c r="D620" t="str">
        <f>IFERROR(VLOOKUP(Belegerfassung!A628,Abfrage!$E$2:$F$20,2,FALSE),"")</f>
        <v/>
      </c>
      <c r="E620" t="str">
        <f>IF(A620&lt;&gt;"",Belegerfassung!B628,"")</f>
        <v/>
      </c>
      <c r="F620" t="str">
        <f>IF(Belegerfassung!L628="","",IF(Belegerfassung!L628&lt;&gt;"",IF(Belegerfassung!L628&lt;&gt;"",IF(Belegerfassung!J628&lt;&gt;0,VLOOKUP(Belegerfassung!L628,Abfrage!$A$2:$C$19,2,),VLOOKUP(Belegerfassung!L628,Abfrage!$A$2:$C$19,3,)),"")))</f>
        <v/>
      </c>
      <c r="G620" t="str">
        <f t="shared" si="27"/>
        <v/>
      </c>
      <c r="H620" s="31" t="str">
        <f>IF(A620&lt;&gt;"",-Belegerfassung!J628+Belegerfassung!K628,"")</f>
        <v/>
      </c>
      <c r="I620" s="49" t="str">
        <f>IFERROR(IF(H620&lt;&gt;"",Belegerfassung!L628*100,""),IF(OR(Belegerfassung!L628="Leistung EU - Erlöse",Belegerfassung!L628="Lieferungen EU-Erlöse",Belegerfassung!L628="EUST",Belegerfassung!L628="Bauleistungen 20%")=TRUE,"",MID(Belegerfassung!L628,4,2)))</f>
        <v/>
      </c>
      <c r="J620" s="6" t="str">
        <f>IF(A620&lt;&gt;"",LEFT(Belegerfassung!D628,40),"")</f>
        <v/>
      </c>
      <c r="K620" t="str">
        <f>IF(A620&lt;&gt;"",VLOOKUP(D620,Abfrage!$F$2:$G$21,2,FALSE),"")</f>
        <v/>
      </c>
      <c r="L620" s="6" t="str">
        <f>IF(Belegerfassung!H628&lt;&gt;"",Belegerfassung!H628,"")</f>
        <v/>
      </c>
      <c r="M620" t="str">
        <f>IFERROR(IF(Belegerfassung!E628&lt;&gt;"",VLOOKUP(Belegerfassung!E628,Abfrage!$L$2:$M$15,2,),""),"")</f>
        <v/>
      </c>
      <c r="N620" t="str">
        <f t="shared" si="28"/>
        <v/>
      </c>
      <c r="O620" t="str">
        <f t="shared" si="29"/>
        <v/>
      </c>
      <c r="P620" t="str">
        <f>IF(Belegerfassung!G628&lt;&gt;"",CONCATENATE(Belegerfassung!G628,".pdf"),"")</f>
        <v/>
      </c>
    </row>
    <row r="621" spans="1:16">
      <c r="A621" t="str">
        <f>IF(Belegerfassung!C629&lt;&gt;"",0,"")</f>
        <v/>
      </c>
      <c r="B621" t="str">
        <f>IFERROR(VLOOKUP(Belegerfassung!I629,Konten!A:D,2,FALSE),"")</f>
        <v/>
      </c>
      <c r="C621" t="str">
        <f>IF(A621&lt;&gt;"",TEXT(Belegerfassung!C629,"TT.MM.JJJJ"),"")</f>
        <v/>
      </c>
      <c r="D621" t="str">
        <f>IFERROR(VLOOKUP(Belegerfassung!A629,Abfrage!$E$2:$F$20,2,FALSE),"")</f>
        <v/>
      </c>
      <c r="E621" t="str">
        <f>IF(A621&lt;&gt;"",Belegerfassung!B629,"")</f>
        <v/>
      </c>
      <c r="F621" t="str">
        <f>IF(Belegerfassung!L629="","",IF(Belegerfassung!L629&lt;&gt;"",IF(Belegerfassung!L629&lt;&gt;"",IF(Belegerfassung!J629&lt;&gt;0,VLOOKUP(Belegerfassung!L629,Abfrage!$A$2:$C$19,2,),VLOOKUP(Belegerfassung!L629,Abfrage!$A$2:$C$19,3,)),"")))</f>
        <v/>
      </c>
      <c r="G621" t="str">
        <f t="shared" si="27"/>
        <v/>
      </c>
      <c r="H621" s="31" t="str">
        <f>IF(A621&lt;&gt;"",-Belegerfassung!J629+Belegerfassung!K629,"")</f>
        <v/>
      </c>
      <c r="I621" s="49" t="str">
        <f>IFERROR(IF(H621&lt;&gt;"",Belegerfassung!L629*100,""),IF(OR(Belegerfassung!L629="Leistung EU - Erlöse",Belegerfassung!L629="Lieferungen EU-Erlöse",Belegerfassung!L629="EUST",Belegerfassung!L629="Bauleistungen 20%")=TRUE,"",MID(Belegerfassung!L629,4,2)))</f>
        <v/>
      </c>
      <c r="J621" s="6" t="str">
        <f>IF(A621&lt;&gt;"",LEFT(Belegerfassung!D629,40),"")</f>
        <v/>
      </c>
      <c r="K621" t="str">
        <f>IF(A621&lt;&gt;"",VLOOKUP(D621,Abfrage!$F$2:$G$21,2,FALSE),"")</f>
        <v/>
      </c>
      <c r="L621" s="6" t="str">
        <f>IF(Belegerfassung!H629&lt;&gt;"",Belegerfassung!H629,"")</f>
        <v/>
      </c>
      <c r="M621" t="str">
        <f>IFERROR(IF(Belegerfassung!E629&lt;&gt;"",VLOOKUP(Belegerfassung!E629,Abfrage!$L$2:$M$15,2,),""),"")</f>
        <v/>
      </c>
      <c r="N621" t="str">
        <f t="shared" si="28"/>
        <v/>
      </c>
      <c r="O621" t="str">
        <f t="shared" si="29"/>
        <v/>
      </c>
      <c r="P621" t="str">
        <f>IF(Belegerfassung!G629&lt;&gt;"",CONCATENATE(Belegerfassung!G629,".pdf"),"")</f>
        <v/>
      </c>
    </row>
    <row r="622" spans="1:16">
      <c r="A622" t="str">
        <f>IF(Belegerfassung!C630&lt;&gt;"",0,"")</f>
        <v/>
      </c>
      <c r="B622" t="str">
        <f>IFERROR(VLOOKUP(Belegerfassung!I630,Konten!A:D,2,FALSE),"")</f>
        <v/>
      </c>
      <c r="C622" t="str">
        <f>IF(A622&lt;&gt;"",TEXT(Belegerfassung!C630,"TT.MM.JJJJ"),"")</f>
        <v/>
      </c>
      <c r="D622" t="str">
        <f>IFERROR(VLOOKUP(Belegerfassung!A630,Abfrage!$E$2:$F$20,2,FALSE),"")</f>
        <v/>
      </c>
      <c r="E622" t="str">
        <f>IF(A622&lt;&gt;"",Belegerfassung!B630,"")</f>
        <v/>
      </c>
      <c r="F622" t="str">
        <f>IF(Belegerfassung!L630="","",IF(Belegerfassung!L630&lt;&gt;"",IF(Belegerfassung!L630&lt;&gt;"",IF(Belegerfassung!J630&lt;&gt;0,VLOOKUP(Belegerfassung!L630,Abfrage!$A$2:$C$19,2,),VLOOKUP(Belegerfassung!L630,Abfrage!$A$2:$C$19,3,)),"")))</f>
        <v/>
      </c>
      <c r="G622" t="str">
        <f t="shared" si="27"/>
        <v/>
      </c>
      <c r="H622" s="31" t="str">
        <f>IF(A622&lt;&gt;"",-Belegerfassung!J630+Belegerfassung!K630,"")</f>
        <v/>
      </c>
      <c r="I622" s="49" t="str">
        <f>IFERROR(IF(H622&lt;&gt;"",Belegerfassung!L630*100,""),IF(OR(Belegerfassung!L630="Leistung EU - Erlöse",Belegerfassung!L630="Lieferungen EU-Erlöse",Belegerfassung!L630="EUST",Belegerfassung!L630="Bauleistungen 20%")=TRUE,"",MID(Belegerfassung!L630,4,2)))</f>
        <v/>
      </c>
      <c r="J622" s="6" t="str">
        <f>IF(A622&lt;&gt;"",LEFT(Belegerfassung!D630,40),"")</f>
        <v/>
      </c>
      <c r="K622" t="str">
        <f>IF(A622&lt;&gt;"",VLOOKUP(D622,Abfrage!$F$2:$G$21,2,FALSE),"")</f>
        <v/>
      </c>
      <c r="L622" s="6" t="str">
        <f>IF(Belegerfassung!H630&lt;&gt;"",Belegerfassung!H630,"")</f>
        <v/>
      </c>
      <c r="M622" t="str">
        <f>IFERROR(IF(Belegerfassung!E630&lt;&gt;"",VLOOKUP(Belegerfassung!E630,Abfrage!$L$2:$M$15,2,),""),"")</f>
        <v/>
      </c>
      <c r="N622" t="str">
        <f t="shared" si="28"/>
        <v/>
      </c>
      <c r="O622" t="str">
        <f t="shared" si="29"/>
        <v/>
      </c>
      <c r="P622" t="str">
        <f>IF(Belegerfassung!G630&lt;&gt;"",CONCATENATE(Belegerfassung!G630,".pdf"),"")</f>
        <v/>
      </c>
    </row>
    <row r="623" spans="1:16">
      <c r="A623" t="str">
        <f>IF(Belegerfassung!C631&lt;&gt;"",0,"")</f>
        <v/>
      </c>
      <c r="B623" t="str">
        <f>IFERROR(VLOOKUP(Belegerfassung!I631,Konten!A:D,2,FALSE),"")</f>
        <v/>
      </c>
      <c r="C623" t="str">
        <f>IF(A623&lt;&gt;"",TEXT(Belegerfassung!C631,"TT.MM.JJJJ"),"")</f>
        <v/>
      </c>
      <c r="D623" t="str">
        <f>IFERROR(VLOOKUP(Belegerfassung!A631,Abfrage!$E$2:$F$20,2,FALSE),"")</f>
        <v/>
      </c>
      <c r="E623" t="str">
        <f>IF(A623&lt;&gt;"",Belegerfassung!B631,"")</f>
        <v/>
      </c>
      <c r="F623" t="str">
        <f>IF(Belegerfassung!L631="","",IF(Belegerfassung!L631&lt;&gt;"",IF(Belegerfassung!L631&lt;&gt;"",IF(Belegerfassung!J631&lt;&gt;0,VLOOKUP(Belegerfassung!L631,Abfrage!$A$2:$C$19,2,),VLOOKUP(Belegerfassung!L631,Abfrage!$A$2:$C$19,3,)),"")))</f>
        <v/>
      </c>
      <c r="G623" t="str">
        <f t="shared" si="27"/>
        <v/>
      </c>
      <c r="H623" s="31" t="str">
        <f>IF(A623&lt;&gt;"",-Belegerfassung!J631+Belegerfassung!K631,"")</f>
        <v/>
      </c>
      <c r="I623" s="49" t="str">
        <f>IFERROR(IF(H623&lt;&gt;"",Belegerfassung!L631*100,""),IF(OR(Belegerfassung!L631="Leistung EU - Erlöse",Belegerfassung!L631="Lieferungen EU-Erlöse",Belegerfassung!L631="EUST",Belegerfassung!L631="Bauleistungen 20%")=TRUE,"",MID(Belegerfassung!L631,4,2)))</f>
        <v/>
      </c>
      <c r="J623" s="6" t="str">
        <f>IF(A623&lt;&gt;"",LEFT(Belegerfassung!D631,40),"")</f>
        <v/>
      </c>
      <c r="K623" t="str">
        <f>IF(A623&lt;&gt;"",VLOOKUP(D623,Abfrage!$F$2:$G$21,2,FALSE),"")</f>
        <v/>
      </c>
      <c r="L623" s="6" t="str">
        <f>IF(Belegerfassung!H631&lt;&gt;"",Belegerfassung!H631,"")</f>
        <v/>
      </c>
      <c r="M623" t="str">
        <f>IFERROR(IF(Belegerfassung!E631&lt;&gt;"",VLOOKUP(Belegerfassung!E631,Abfrage!$L$2:$M$15,2,),""),"")</f>
        <v/>
      </c>
      <c r="N623" t="str">
        <f t="shared" si="28"/>
        <v/>
      </c>
      <c r="O623" t="str">
        <f t="shared" si="29"/>
        <v/>
      </c>
      <c r="P623" t="str">
        <f>IF(Belegerfassung!G631&lt;&gt;"",CONCATENATE(Belegerfassung!G631,".pdf"),"")</f>
        <v/>
      </c>
    </row>
    <row r="624" spans="1:16">
      <c r="A624" t="str">
        <f>IF(Belegerfassung!C632&lt;&gt;"",0,"")</f>
        <v/>
      </c>
      <c r="B624" t="str">
        <f>IFERROR(VLOOKUP(Belegerfassung!I632,Konten!A:D,2,FALSE),"")</f>
        <v/>
      </c>
      <c r="C624" t="str">
        <f>IF(A624&lt;&gt;"",TEXT(Belegerfassung!C632,"TT.MM.JJJJ"),"")</f>
        <v/>
      </c>
      <c r="D624" t="str">
        <f>IFERROR(VLOOKUP(Belegerfassung!A632,Abfrage!$E$2:$F$20,2,FALSE),"")</f>
        <v/>
      </c>
      <c r="E624" t="str">
        <f>IF(A624&lt;&gt;"",Belegerfassung!B632,"")</f>
        <v/>
      </c>
      <c r="F624" t="str">
        <f>IF(Belegerfassung!L632="","",IF(Belegerfassung!L632&lt;&gt;"",IF(Belegerfassung!L632&lt;&gt;"",IF(Belegerfassung!J632&lt;&gt;0,VLOOKUP(Belegerfassung!L632,Abfrage!$A$2:$C$19,2,),VLOOKUP(Belegerfassung!L632,Abfrage!$A$2:$C$19,3,)),"")))</f>
        <v/>
      </c>
      <c r="G624" t="str">
        <f t="shared" si="27"/>
        <v/>
      </c>
      <c r="H624" s="31" t="str">
        <f>IF(A624&lt;&gt;"",-Belegerfassung!J632+Belegerfassung!K632,"")</f>
        <v/>
      </c>
      <c r="I624" s="49" t="str">
        <f>IFERROR(IF(H624&lt;&gt;"",Belegerfassung!L632*100,""),IF(OR(Belegerfassung!L632="Leistung EU - Erlöse",Belegerfassung!L632="Lieferungen EU-Erlöse",Belegerfassung!L632="EUST",Belegerfassung!L632="Bauleistungen 20%")=TRUE,"",MID(Belegerfassung!L632,4,2)))</f>
        <v/>
      </c>
      <c r="J624" s="6" t="str">
        <f>IF(A624&lt;&gt;"",LEFT(Belegerfassung!D632,40),"")</f>
        <v/>
      </c>
      <c r="K624" t="str">
        <f>IF(A624&lt;&gt;"",VLOOKUP(D624,Abfrage!$F$2:$G$21,2,FALSE),"")</f>
        <v/>
      </c>
      <c r="L624" s="6" t="str">
        <f>IF(Belegerfassung!H632&lt;&gt;"",Belegerfassung!H632,"")</f>
        <v/>
      </c>
      <c r="M624" t="str">
        <f>IFERROR(IF(Belegerfassung!E632&lt;&gt;"",VLOOKUP(Belegerfassung!E632,Abfrage!$L$2:$M$15,2,),""),"")</f>
        <v/>
      </c>
      <c r="N624" t="str">
        <f t="shared" si="28"/>
        <v/>
      </c>
      <c r="O624" t="str">
        <f t="shared" si="29"/>
        <v/>
      </c>
      <c r="P624" t="str">
        <f>IF(Belegerfassung!G632&lt;&gt;"",CONCATENATE(Belegerfassung!G632,".pdf"),"")</f>
        <v/>
      </c>
    </row>
    <row r="625" spans="1:16">
      <c r="A625" t="str">
        <f>IF(Belegerfassung!C633&lt;&gt;"",0,"")</f>
        <v/>
      </c>
      <c r="B625" t="str">
        <f>IFERROR(VLOOKUP(Belegerfassung!I633,Konten!A:D,2,FALSE),"")</f>
        <v/>
      </c>
      <c r="C625" t="str">
        <f>IF(A625&lt;&gt;"",TEXT(Belegerfassung!C633,"TT.MM.JJJJ"),"")</f>
        <v/>
      </c>
      <c r="D625" t="str">
        <f>IFERROR(VLOOKUP(Belegerfassung!A633,Abfrage!$E$2:$F$20,2,FALSE),"")</f>
        <v/>
      </c>
      <c r="E625" t="str">
        <f>IF(A625&lt;&gt;"",Belegerfassung!B633,"")</f>
        <v/>
      </c>
      <c r="F625" t="str">
        <f>IF(Belegerfassung!L633="","",IF(Belegerfassung!L633&lt;&gt;"",IF(Belegerfassung!L633&lt;&gt;"",IF(Belegerfassung!J633&lt;&gt;0,VLOOKUP(Belegerfassung!L633,Abfrage!$A$2:$C$19,2,),VLOOKUP(Belegerfassung!L633,Abfrage!$A$2:$C$19,3,)),"")))</f>
        <v/>
      </c>
      <c r="G625" t="str">
        <f t="shared" si="27"/>
        <v/>
      </c>
      <c r="H625" s="31" t="str">
        <f>IF(A625&lt;&gt;"",-Belegerfassung!J633+Belegerfassung!K633,"")</f>
        <v/>
      </c>
      <c r="I625" s="49" t="str">
        <f>IFERROR(IF(H625&lt;&gt;"",Belegerfassung!L633*100,""),IF(OR(Belegerfassung!L633="Leistung EU - Erlöse",Belegerfassung!L633="Lieferungen EU-Erlöse",Belegerfassung!L633="EUST",Belegerfassung!L633="Bauleistungen 20%")=TRUE,"",MID(Belegerfassung!L633,4,2)))</f>
        <v/>
      </c>
      <c r="J625" s="6" t="str">
        <f>IF(A625&lt;&gt;"",LEFT(Belegerfassung!D633,40),"")</f>
        <v/>
      </c>
      <c r="K625" t="str">
        <f>IF(A625&lt;&gt;"",VLOOKUP(D625,Abfrage!$F$2:$G$21,2,FALSE),"")</f>
        <v/>
      </c>
      <c r="L625" s="6" t="str">
        <f>IF(Belegerfassung!H633&lt;&gt;"",Belegerfassung!H633,"")</f>
        <v/>
      </c>
      <c r="M625" t="str">
        <f>IFERROR(IF(Belegerfassung!E633&lt;&gt;"",VLOOKUP(Belegerfassung!E633,Abfrage!$L$2:$M$15,2,),""),"")</f>
        <v/>
      </c>
      <c r="N625" t="str">
        <f t="shared" si="28"/>
        <v/>
      </c>
      <c r="O625" t="str">
        <f t="shared" si="29"/>
        <v/>
      </c>
      <c r="P625" t="str">
        <f>IF(Belegerfassung!G633&lt;&gt;"",CONCATENATE(Belegerfassung!G633,".pdf"),"")</f>
        <v/>
      </c>
    </row>
    <row r="626" spans="1:16">
      <c r="A626" t="str">
        <f>IF(Belegerfassung!C634&lt;&gt;"",0,"")</f>
        <v/>
      </c>
      <c r="B626" t="str">
        <f>IFERROR(VLOOKUP(Belegerfassung!I634,Konten!A:D,2,FALSE),"")</f>
        <v/>
      </c>
      <c r="C626" t="str">
        <f>IF(A626&lt;&gt;"",TEXT(Belegerfassung!C634,"TT.MM.JJJJ"),"")</f>
        <v/>
      </c>
      <c r="D626" t="str">
        <f>IFERROR(VLOOKUP(Belegerfassung!A634,Abfrage!$E$2:$F$20,2,FALSE),"")</f>
        <v/>
      </c>
      <c r="E626" t="str">
        <f>IF(A626&lt;&gt;"",Belegerfassung!B634,"")</f>
        <v/>
      </c>
      <c r="F626" t="str">
        <f>IF(Belegerfassung!L634="","",IF(Belegerfassung!L634&lt;&gt;"",IF(Belegerfassung!L634&lt;&gt;"",IF(Belegerfassung!J634&lt;&gt;0,VLOOKUP(Belegerfassung!L634,Abfrage!$A$2:$C$19,2,),VLOOKUP(Belegerfassung!L634,Abfrage!$A$2:$C$19,3,)),"")))</f>
        <v/>
      </c>
      <c r="G626" t="str">
        <f t="shared" si="27"/>
        <v/>
      </c>
      <c r="H626" s="31" t="str">
        <f>IF(A626&lt;&gt;"",-Belegerfassung!J634+Belegerfassung!K634,"")</f>
        <v/>
      </c>
      <c r="I626" s="49" t="str">
        <f>IFERROR(IF(H626&lt;&gt;"",Belegerfassung!L634*100,""),IF(OR(Belegerfassung!L634="Leistung EU - Erlöse",Belegerfassung!L634="Lieferungen EU-Erlöse",Belegerfassung!L634="EUST",Belegerfassung!L634="Bauleistungen 20%")=TRUE,"",MID(Belegerfassung!L634,4,2)))</f>
        <v/>
      </c>
      <c r="J626" s="6" t="str">
        <f>IF(A626&lt;&gt;"",LEFT(Belegerfassung!D634,40),"")</f>
        <v/>
      </c>
      <c r="K626" t="str">
        <f>IF(A626&lt;&gt;"",VLOOKUP(D626,Abfrage!$F$2:$G$21,2,FALSE),"")</f>
        <v/>
      </c>
      <c r="L626" s="6" t="str">
        <f>IF(Belegerfassung!H634&lt;&gt;"",Belegerfassung!H634,"")</f>
        <v/>
      </c>
      <c r="M626" t="str">
        <f>IFERROR(IF(Belegerfassung!E634&lt;&gt;"",VLOOKUP(Belegerfassung!E634,Abfrage!$L$2:$M$15,2,),""),"")</f>
        <v/>
      </c>
      <c r="N626" t="str">
        <f t="shared" si="28"/>
        <v/>
      </c>
      <c r="O626" t="str">
        <f t="shared" si="29"/>
        <v/>
      </c>
      <c r="P626" t="str">
        <f>IF(Belegerfassung!G634&lt;&gt;"",CONCATENATE(Belegerfassung!G634,".pdf"),"")</f>
        <v/>
      </c>
    </row>
    <row r="627" spans="1:16">
      <c r="A627" t="str">
        <f>IF(Belegerfassung!C635&lt;&gt;"",0,"")</f>
        <v/>
      </c>
      <c r="B627" t="str">
        <f>IFERROR(VLOOKUP(Belegerfassung!I635,Konten!A:D,2,FALSE),"")</f>
        <v/>
      </c>
      <c r="C627" t="str">
        <f>IF(A627&lt;&gt;"",TEXT(Belegerfassung!C635,"TT.MM.JJJJ"),"")</f>
        <v/>
      </c>
      <c r="D627" t="str">
        <f>IFERROR(VLOOKUP(Belegerfassung!A635,Abfrage!$E$2:$F$20,2,FALSE),"")</f>
        <v/>
      </c>
      <c r="E627" t="str">
        <f>IF(A627&lt;&gt;"",Belegerfassung!B635,"")</f>
        <v/>
      </c>
      <c r="F627" t="str">
        <f>IF(Belegerfassung!L635="","",IF(Belegerfassung!L635&lt;&gt;"",IF(Belegerfassung!L635&lt;&gt;"",IF(Belegerfassung!J635&lt;&gt;0,VLOOKUP(Belegerfassung!L635,Abfrage!$A$2:$C$19,2,),VLOOKUP(Belegerfassung!L635,Abfrage!$A$2:$C$19,3,)),"")))</f>
        <v/>
      </c>
      <c r="G627" t="str">
        <f t="shared" si="27"/>
        <v/>
      </c>
      <c r="H627" s="31" t="str">
        <f>IF(A627&lt;&gt;"",-Belegerfassung!J635+Belegerfassung!K635,"")</f>
        <v/>
      </c>
      <c r="I627" s="49" t="str">
        <f>IFERROR(IF(H627&lt;&gt;"",Belegerfassung!L635*100,""),IF(OR(Belegerfassung!L635="Leistung EU - Erlöse",Belegerfassung!L635="Lieferungen EU-Erlöse",Belegerfassung!L635="EUST",Belegerfassung!L635="Bauleistungen 20%")=TRUE,"",MID(Belegerfassung!L635,4,2)))</f>
        <v/>
      </c>
      <c r="J627" s="6" t="str">
        <f>IF(A627&lt;&gt;"",LEFT(Belegerfassung!D635,40),"")</f>
        <v/>
      </c>
      <c r="K627" t="str">
        <f>IF(A627&lt;&gt;"",VLOOKUP(D627,Abfrage!$F$2:$G$21,2,FALSE),"")</f>
        <v/>
      </c>
      <c r="L627" s="6" t="str">
        <f>IF(Belegerfassung!H635&lt;&gt;"",Belegerfassung!H635,"")</f>
        <v/>
      </c>
      <c r="M627" t="str">
        <f>IFERROR(IF(Belegerfassung!E635&lt;&gt;"",VLOOKUP(Belegerfassung!E635,Abfrage!$L$2:$M$15,2,),""),"")</f>
        <v/>
      </c>
      <c r="N627" t="str">
        <f t="shared" si="28"/>
        <v/>
      </c>
      <c r="O627" t="str">
        <f t="shared" si="29"/>
        <v/>
      </c>
      <c r="P627" t="str">
        <f>IF(Belegerfassung!G635&lt;&gt;"",CONCATENATE(Belegerfassung!G635,".pdf"),"")</f>
        <v/>
      </c>
    </row>
    <row r="628" spans="1:16">
      <c r="A628" t="str">
        <f>IF(Belegerfassung!C636&lt;&gt;"",0,"")</f>
        <v/>
      </c>
      <c r="B628" t="str">
        <f>IFERROR(VLOOKUP(Belegerfassung!I636,Konten!A:D,2,FALSE),"")</f>
        <v/>
      </c>
      <c r="C628" t="str">
        <f>IF(A628&lt;&gt;"",TEXT(Belegerfassung!C636,"TT.MM.JJJJ"),"")</f>
        <v/>
      </c>
      <c r="D628" t="str">
        <f>IFERROR(VLOOKUP(Belegerfassung!A636,Abfrage!$E$2:$F$20,2,FALSE),"")</f>
        <v/>
      </c>
      <c r="E628" t="str">
        <f>IF(A628&lt;&gt;"",Belegerfassung!B636,"")</f>
        <v/>
      </c>
      <c r="F628" t="str">
        <f>IF(Belegerfassung!L636="","",IF(Belegerfassung!L636&lt;&gt;"",IF(Belegerfassung!L636&lt;&gt;"",IF(Belegerfassung!J636&lt;&gt;0,VLOOKUP(Belegerfassung!L636,Abfrage!$A$2:$C$19,2,),VLOOKUP(Belegerfassung!L636,Abfrage!$A$2:$C$19,3,)),"")))</f>
        <v/>
      </c>
      <c r="G628" t="str">
        <f t="shared" si="27"/>
        <v/>
      </c>
      <c r="H628" s="31" t="str">
        <f>IF(A628&lt;&gt;"",-Belegerfassung!J636+Belegerfassung!K636,"")</f>
        <v/>
      </c>
      <c r="I628" s="49" t="str">
        <f>IFERROR(IF(H628&lt;&gt;"",Belegerfassung!L636*100,""),IF(OR(Belegerfassung!L636="Leistung EU - Erlöse",Belegerfassung!L636="Lieferungen EU-Erlöse",Belegerfassung!L636="EUST",Belegerfassung!L636="Bauleistungen 20%")=TRUE,"",MID(Belegerfassung!L636,4,2)))</f>
        <v/>
      </c>
      <c r="J628" s="6" t="str">
        <f>IF(A628&lt;&gt;"",LEFT(Belegerfassung!D636,40),"")</f>
        <v/>
      </c>
      <c r="K628" t="str">
        <f>IF(A628&lt;&gt;"",VLOOKUP(D628,Abfrage!$F$2:$G$21,2,FALSE),"")</f>
        <v/>
      </c>
      <c r="L628" s="6" t="str">
        <f>IF(Belegerfassung!H636&lt;&gt;"",Belegerfassung!H636,"")</f>
        <v/>
      </c>
      <c r="M628" t="str">
        <f>IFERROR(IF(Belegerfassung!E636&lt;&gt;"",VLOOKUP(Belegerfassung!E636,Abfrage!$L$2:$M$15,2,),""),"")</f>
        <v/>
      </c>
      <c r="N628" t="str">
        <f t="shared" si="28"/>
        <v/>
      </c>
      <c r="O628" t="str">
        <f t="shared" si="29"/>
        <v/>
      </c>
      <c r="P628" t="str">
        <f>IF(Belegerfassung!G636&lt;&gt;"",CONCATENATE(Belegerfassung!G636,".pdf"),"")</f>
        <v/>
      </c>
    </row>
    <row r="629" spans="1:16">
      <c r="A629" t="str">
        <f>IF(Belegerfassung!C637&lt;&gt;"",0,"")</f>
        <v/>
      </c>
      <c r="B629" t="str">
        <f>IFERROR(VLOOKUP(Belegerfassung!I637,Konten!A:D,2,FALSE),"")</f>
        <v/>
      </c>
      <c r="C629" t="str">
        <f>IF(A629&lt;&gt;"",TEXT(Belegerfassung!C637,"TT.MM.JJJJ"),"")</f>
        <v/>
      </c>
      <c r="D629" t="str">
        <f>IFERROR(VLOOKUP(Belegerfassung!A637,Abfrage!$E$2:$F$20,2,FALSE),"")</f>
        <v/>
      </c>
      <c r="E629" t="str">
        <f>IF(A629&lt;&gt;"",Belegerfassung!B637,"")</f>
        <v/>
      </c>
      <c r="F629" t="str">
        <f>IF(Belegerfassung!L637="","",IF(Belegerfassung!L637&lt;&gt;"",IF(Belegerfassung!L637&lt;&gt;"",IF(Belegerfassung!J637&lt;&gt;0,VLOOKUP(Belegerfassung!L637,Abfrage!$A$2:$C$19,2,),VLOOKUP(Belegerfassung!L637,Abfrage!$A$2:$C$19,3,)),"")))</f>
        <v/>
      </c>
      <c r="G629" t="str">
        <f t="shared" si="27"/>
        <v/>
      </c>
      <c r="H629" s="31" t="str">
        <f>IF(A629&lt;&gt;"",-Belegerfassung!J637+Belegerfassung!K637,"")</f>
        <v/>
      </c>
      <c r="I629" s="49" t="str">
        <f>IFERROR(IF(H629&lt;&gt;"",Belegerfassung!L637*100,""),IF(OR(Belegerfassung!L637="Leistung EU - Erlöse",Belegerfassung!L637="Lieferungen EU-Erlöse",Belegerfassung!L637="EUST",Belegerfassung!L637="Bauleistungen 20%")=TRUE,"",MID(Belegerfassung!L637,4,2)))</f>
        <v/>
      </c>
      <c r="J629" s="6" t="str">
        <f>IF(A629&lt;&gt;"",LEFT(Belegerfassung!D637,40),"")</f>
        <v/>
      </c>
      <c r="K629" t="str">
        <f>IF(A629&lt;&gt;"",VLOOKUP(D629,Abfrage!$F$2:$G$21,2,FALSE),"")</f>
        <v/>
      </c>
      <c r="L629" s="6" t="str">
        <f>IF(Belegerfassung!H637&lt;&gt;"",Belegerfassung!H637,"")</f>
        <v/>
      </c>
      <c r="M629" t="str">
        <f>IFERROR(IF(Belegerfassung!E637&lt;&gt;"",VLOOKUP(Belegerfassung!E637,Abfrage!$L$2:$M$15,2,),""),"")</f>
        <v/>
      </c>
      <c r="N629" t="str">
        <f t="shared" si="28"/>
        <v/>
      </c>
      <c r="O629" t="str">
        <f t="shared" si="29"/>
        <v/>
      </c>
      <c r="P629" t="str">
        <f>IF(Belegerfassung!G637&lt;&gt;"",CONCATENATE(Belegerfassung!G637,".pdf"),"")</f>
        <v/>
      </c>
    </row>
    <row r="630" spans="1:16">
      <c r="A630" t="str">
        <f>IF(Belegerfassung!C638&lt;&gt;"",0,"")</f>
        <v/>
      </c>
      <c r="B630" t="str">
        <f>IFERROR(VLOOKUP(Belegerfassung!I638,Konten!A:D,2,FALSE),"")</f>
        <v/>
      </c>
      <c r="C630" t="str">
        <f>IF(A630&lt;&gt;"",TEXT(Belegerfassung!C638,"TT.MM.JJJJ"),"")</f>
        <v/>
      </c>
      <c r="D630" t="str">
        <f>IFERROR(VLOOKUP(Belegerfassung!A638,Abfrage!$E$2:$F$20,2,FALSE),"")</f>
        <v/>
      </c>
      <c r="E630" t="str">
        <f>IF(A630&lt;&gt;"",Belegerfassung!B638,"")</f>
        <v/>
      </c>
      <c r="F630" t="str">
        <f>IF(Belegerfassung!L638="","",IF(Belegerfassung!L638&lt;&gt;"",IF(Belegerfassung!L638&lt;&gt;"",IF(Belegerfassung!J638&lt;&gt;0,VLOOKUP(Belegerfassung!L638,Abfrage!$A$2:$C$19,2,),VLOOKUP(Belegerfassung!L638,Abfrage!$A$2:$C$19,3,)),"")))</f>
        <v/>
      </c>
      <c r="G630" t="str">
        <f t="shared" si="27"/>
        <v/>
      </c>
      <c r="H630" s="31" t="str">
        <f>IF(A630&lt;&gt;"",-Belegerfassung!J638+Belegerfassung!K638,"")</f>
        <v/>
      </c>
      <c r="I630" s="49" t="str">
        <f>IFERROR(IF(H630&lt;&gt;"",Belegerfassung!L638*100,""),IF(OR(Belegerfassung!L638="Leistung EU - Erlöse",Belegerfassung!L638="Lieferungen EU-Erlöse",Belegerfassung!L638="EUST",Belegerfassung!L638="Bauleistungen 20%")=TRUE,"",MID(Belegerfassung!L638,4,2)))</f>
        <v/>
      </c>
      <c r="J630" s="6" t="str">
        <f>IF(A630&lt;&gt;"",LEFT(Belegerfassung!D638,40),"")</f>
        <v/>
      </c>
      <c r="K630" t="str">
        <f>IF(A630&lt;&gt;"",VLOOKUP(D630,Abfrage!$F$2:$G$21,2,FALSE),"")</f>
        <v/>
      </c>
      <c r="L630" s="6" t="str">
        <f>IF(Belegerfassung!H638&lt;&gt;"",Belegerfassung!H638,"")</f>
        <v/>
      </c>
      <c r="M630" t="str">
        <f>IFERROR(IF(Belegerfassung!E638&lt;&gt;"",VLOOKUP(Belegerfassung!E638,Abfrage!$L$2:$M$15,2,),""),"")</f>
        <v/>
      </c>
      <c r="N630" t="str">
        <f t="shared" si="28"/>
        <v/>
      </c>
      <c r="O630" t="str">
        <f t="shared" si="29"/>
        <v/>
      </c>
      <c r="P630" t="str">
        <f>IF(Belegerfassung!G638&lt;&gt;"",CONCATENATE(Belegerfassung!G638,".pdf"),"")</f>
        <v/>
      </c>
    </row>
    <row r="631" spans="1:16">
      <c r="A631" t="str">
        <f>IF(Belegerfassung!C639&lt;&gt;"",0,"")</f>
        <v/>
      </c>
      <c r="B631" t="str">
        <f>IFERROR(VLOOKUP(Belegerfassung!I639,Konten!A:D,2,FALSE),"")</f>
        <v/>
      </c>
      <c r="C631" t="str">
        <f>IF(A631&lt;&gt;"",TEXT(Belegerfassung!C639,"TT.MM.JJJJ"),"")</f>
        <v/>
      </c>
      <c r="D631" t="str">
        <f>IFERROR(VLOOKUP(Belegerfassung!A639,Abfrage!$E$2:$F$20,2,FALSE),"")</f>
        <v/>
      </c>
      <c r="E631" t="str">
        <f>IF(A631&lt;&gt;"",Belegerfassung!B639,"")</f>
        <v/>
      </c>
      <c r="F631" t="str">
        <f>IF(Belegerfassung!L639="","",IF(Belegerfassung!L639&lt;&gt;"",IF(Belegerfassung!L639&lt;&gt;"",IF(Belegerfassung!J639&lt;&gt;0,VLOOKUP(Belegerfassung!L639,Abfrage!$A$2:$C$19,2,),VLOOKUP(Belegerfassung!L639,Abfrage!$A$2:$C$19,3,)),"")))</f>
        <v/>
      </c>
      <c r="G631" t="str">
        <f t="shared" si="27"/>
        <v/>
      </c>
      <c r="H631" s="31" t="str">
        <f>IF(A631&lt;&gt;"",-Belegerfassung!J639+Belegerfassung!K639,"")</f>
        <v/>
      </c>
      <c r="I631" s="49" t="str">
        <f>IFERROR(IF(H631&lt;&gt;"",Belegerfassung!L639*100,""),IF(OR(Belegerfassung!L639="Leistung EU - Erlöse",Belegerfassung!L639="Lieferungen EU-Erlöse",Belegerfassung!L639="EUST",Belegerfassung!L639="Bauleistungen 20%")=TRUE,"",MID(Belegerfassung!L639,4,2)))</f>
        <v/>
      </c>
      <c r="J631" s="6" t="str">
        <f>IF(A631&lt;&gt;"",LEFT(Belegerfassung!D639,40),"")</f>
        <v/>
      </c>
      <c r="K631" t="str">
        <f>IF(A631&lt;&gt;"",VLOOKUP(D631,Abfrage!$F$2:$G$21,2,FALSE),"")</f>
        <v/>
      </c>
      <c r="L631" s="6" t="str">
        <f>IF(Belegerfassung!H639&lt;&gt;"",Belegerfassung!H639,"")</f>
        <v/>
      </c>
      <c r="M631" t="str">
        <f>IFERROR(IF(Belegerfassung!E639&lt;&gt;"",VLOOKUP(Belegerfassung!E639,Abfrage!$L$2:$M$15,2,),""),"")</f>
        <v/>
      </c>
      <c r="N631" t="str">
        <f t="shared" si="28"/>
        <v/>
      </c>
      <c r="O631" t="str">
        <f t="shared" si="29"/>
        <v/>
      </c>
      <c r="P631" t="str">
        <f>IF(Belegerfassung!G639&lt;&gt;"",CONCATENATE(Belegerfassung!G639,".pdf"),"")</f>
        <v/>
      </c>
    </row>
    <row r="632" spans="1:16">
      <c r="A632" t="str">
        <f>IF(Belegerfassung!C640&lt;&gt;"",0,"")</f>
        <v/>
      </c>
      <c r="B632" t="str">
        <f>IFERROR(VLOOKUP(Belegerfassung!I640,Konten!A:D,2,FALSE),"")</f>
        <v/>
      </c>
      <c r="C632" t="str">
        <f>IF(A632&lt;&gt;"",TEXT(Belegerfassung!C640,"TT.MM.JJJJ"),"")</f>
        <v/>
      </c>
      <c r="D632" t="str">
        <f>IFERROR(VLOOKUP(Belegerfassung!A640,Abfrage!$E$2:$F$20,2,FALSE),"")</f>
        <v/>
      </c>
      <c r="E632" t="str">
        <f>IF(A632&lt;&gt;"",Belegerfassung!B640,"")</f>
        <v/>
      </c>
      <c r="F632" t="str">
        <f>IF(Belegerfassung!L640="","",IF(Belegerfassung!L640&lt;&gt;"",IF(Belegerfassung!L640&lt;&gt;"",IF(Belegerfassung!J640&lt;&gt;0,VLOOKUP(Belegerfassung!L640,Abfrage!$A$2:$C$19,2,),VLOOKUP(Belegerfassung!L640,Abfrage!$A$2:$C$19,3,)),"")))</f>
        <v/>
      </c>
      <c r="G632" t="str">
        <f t="shared" si="27"/>
        <v/>
      </c>
      <c r="H632" s="31" t="str">
        <f>IF(A632&lt;&gt;"",-Belegerfassung!J640+Belegerfassung!K640,"")</f>
        <v/>
      </c>
      <c r="I632" s="49" t="str">
        <f>IFERROR(IF(H632&lt;&gt;"",Belegerfassung!L640*100,""),IF(OR(Belegerfassung!L640="Leistung EU - Erlöse",Belegerfassung!L640="Lieferungen EU-Erlöse",Belegerfassung!L640="EUST",Belegerfassung!L640="Bauleistungen 20%")=TRUE,"",MID(Belegerfassung!L640,4,2)))</f>
        <v/>
      </c>
      <c r="J632" s="6" t="str">
        <f>IF(A632&lt;&gt;"",LEFT(Belegerfassung!D640,40),"")</f>
        <v/>
      </c>
      <c r="K632" t="str">
        <f>IF(A632&lt;&gt;"",VLOOKUP(D632,Abfrage!$F$2:$G$21,2,FALSE),"")</f>
        <v/>
      </c>
      <c r="L632" s="6" t="str">
        <f>IF(Belegerfassung!H640&lt;&gt;"",Belegerfassung!H640,"")</f>
        <v/>
      </c>
      <c r="M632" t="str">
        <f>IFERROR(IF(Belegerfassung!E640&lt;&gt;"",VLOOKUP(Belegerfassung!E640,Abfrage!$L$2:$M$15,2,),""),"")</f>
        <v/>
      </c>
      <c r="N632" t="str">
        <f t="shared" si="28"/>
        <v/>
      </c>
      <c r="O632" t="str">
        <f t="shared" si="29"/>
        <v/>
      </c>
      <c r="P632" t="str">
        <f>IF(Belegerfassung!G640&lt;&gt;"",CONCATENATE(Belegerfassung!G640,".pdf"),"")</f>
        <v/>
      </c>
    </row>
    <row r="633" spans="1:16">
      <c r="A633" t="str">
        <f>IF(Belegerfassung!C641&lt;&gt;"",0,"")</f>
        <v/>
      </c>
      <c r="B633" t="str">
        <f>IFERROR(VLOOKUP(Belegerfassung!I641,Konten!A:D,2,FALSE),"")</f>
        <v/>
      </c>
      <c r="C633" t="str">
        <f>IF(A633&lt;&gt;"",TEXT(Belegerfassung!C641,"TT.MM.JJJJ"),"")</f>
        <v/>
      </c>
      <c r="D633" t="str">
        <f>IFERROR(VLOOKUP(Belegerfassung!A641,Abfrage!$E$2:$F$20,2,FALSE),"")</f>
        <v/>
      </c>
      <c r="E633" t="str">
        <f>IF(A633&lt;&gt;"",Belegerfassung!B641,"")</f>
        <v/>
      </c>
      <c r="F633" t="str">
        <f>IF(Belegerfassung!L641="","",IF(Belegerfassung!L641&lt;&gt;"",IF(Belegerfassung!L641&lt;&gt;"",IF(Belegerfassung!J641&lt;&gt;0,VLOOKUP(Belegerfassung!L641,Abfrage!$A$2:$C$19,2,),VLOOKUP(Belegerfassung!L641,Abfrage!$A$2:$C$19,3,)),"")))</f>
        <v/>
      </c>
      <c r="G633" t="str">
        <f t="shared" si="27"/>
        <v/>
      </c>
      <c r="H633" s="31" t="str">
        <f>IF(A633&lt;&gt;"",-Belegerfassung!J641+Belegerfassung!K641,"")</f>
        <v/>
      </c>
      <c r="I633" s="49" t="str">
        <f>IFERROR(IF(H633&lt;&gt;"",Belegerfassung!L641*100,""),IF(OR(Belegerfassung!L641="Leistung EU - Erlöse",Belegerfassung!L641="Lieferungen EU-Erlöse",Belegerfassung!L641="EUST",Belegerfassung!L641="Bauleistungen 20%")=TRUE,"",MID(Belegerfassung!L641,4,2)))</f>
        <v/>
      </c>
      <c r="J633" s="6" t="str">
        <f>IF(A633&lt;&gt;"",LEFT(Belegerfassung!D641,40),"")</f>
        <v/>
      </c>
      <c r="K633" t="str">
        <f>IF(A633&lt;&gt;"",VLOOKUP(D633,Abfrage!$F$2:$G$21,2,FALSE),"")</f>
        <v/>
      </c>
      <c r="L633" s="6" t="str">
        <f>IF(Belegerfassung!H641&lt;&gt;"",Belegerfassung!H641,"")</f>
        <v/>
      </c>
      <c r="M633" t="str">
        <f>IFERROR(IF(Belegerfassung!E641&lt;&gt;"",VLOOKUP(Belegerfassung!E641,Abfrage!$L$2:$M$15,2,),""),"")</f>
        <v/>
      </c>
      <c r="N633" t="str">
        <f t="shared" si="28"/>
        <v/>
      </c>
      <c r="O633" t="str">
        <f t="shared" si="29"/>
        <v/>
      </c>
      <c r="P633" t="str">
        <f>IF(Belegerfassung!G641&lt;&gt;"",CONCATENATE(Belegerfassung!G641,".pdf"),"")</f>
        <v/>
      </c>
    </row>
    <row r="634" spans="1:16">
      <c r="A634" t="str">
        <f>IF(Belegerfassung!C642&lt;&gt;"",0,"")</f>
        <v/>
      </c>
      <c r="B634" t="str">
        <f>IFERROR(VLOOKUP(Belegerfassung!I642,Konten!A:D,2,FALSE),"")</f>
        <v/>
      </c>
      <c r="C634" t="str">
        <f>IF(A634&lt;&gt;"",TEXT(Belegerfassung!C642,"TT.MM.JJJJ"),"")</f>
        <v/>
      </c>
      <c r="D634" t="str">
        <f>IFERROR(VLOOKUP(Belegerfassung!A642,Abfrage!$E$2:$F$20,2,FALSE),"")</f>
        <v/>
      </c>
      <c r="E634" t="str">
        <f>IF(A634&lt;&gt;"",Belegerfassung!B642,"")</f>
        <v/>
      </c>
      <c r="F634" t="str">
        <f>IF(Belegerfassung!L642="","",IF(Belegerfassung!L642&lt;&gt;"",IF(Belegerfassung!L642&lt;&gt;"",IF(Belegerfassung!J642&lt;&gt;0,VLOOKUP(Belegerfassung!L642,Abfrage!$A$2:$C$19,2,),VLOOKUP(Belegerfassung!L642,Abfrage!$A$2:$C$19,3,)),"")))</f>
        <v/>
      </c>
      <c r="G634" t="str">
        <f t="shared" si="27"/>
        <v/>
      </c>
      <c r="H634" s="31" t="str">
        <f>IF(A634&lt;&gt;"",-Belegerfassung!J642+Belegerfassung!K642,"")</f>
        <v/>
      </c>
      <c r="I634" s="49" t="str">
        <f>IFERROR(IF(H634&lt;&gt;"",Belegerfassung!L642*100,""),IF(OR(Belegerfassung!L642="Leistung EU - Erlöse",Belegerfassung!L642="Lieferungen EU-Erlöse",Belegerfassung!L642="EUST",Belegerfassung!L642="Bauleistungen 20%")=TRUE,"",MID(Belegerfassung!L642,4,2)))</f>
        <v/>
      </c>
      <c r="J634" s="6" t="str">
        <f>IF(A634&lt;&gt;"",LEFT(Belegerfassung!D642,40),"")</f>
        <v/>
      </c>
      <c r="K634" t="str">
        <f>IF(A634&lt;&gt;"",VLOOKUP(D634,Abfrage!$F$2:$G$21,2,FALSE),"")</f>
        <v/>
      </c>
      <c r="L634" s="6" t="str">
        <f>IF(Belegerfassung!H642&lt;&gt;"",Belegerfassung!H642,"")</f>
        <v/>
      </c>
      <c r="M634" t="str">
        <f>IFERROR(IF(Belegerfassung!E642&lt;&gt;"",VLOOKUP(Belegerfassung!E642,Abfrage!$L$2:$M$15,2,),""),"")</f>
        <v/>
      </c>
      <c r="N634" t="str">
        <f t="shared" si="28"/>
        <v/>
      </c>
      <c r="O634" t="str">
        <f t="shared" si="29"/>
        <v/>
      </c>
      <c r="P634" t="str">
        <f>IF(Belegerfassung!G642&lt;&gt;"",CONCATENATE(Belegerfassung!G642,".pdf"),"")</f>
        <v/>
      </c>
    </row>
    <row r="635" spans="1:16">
      <c r="A635" t="str">
        <f>IF(Belegerfassung!C643&lt;&gt;"",0,"")</f>
        <v/>
      </c>
      <c r="B635" t="str">
        <f>IFERROR(VLOOKUP(Belegerfassung!I643,Konten!A:D,2,FALSE),"")</f>
        <v/>
      </c>
      <c r="C635" t="str">
        <f>IF(A635&lt;&gt;"",TEXT(Belegerfassung!C643,"TT.MM.JJJJ"),"")</f>
        <v/>
      </c>
      <c r="D635" t="str">
        <f>IFERROR(VLOOKUP(Belegerfassung!A643,Abfrage!$E$2:$F$20,2,FALSE),"")</f>
        <v/>
      </c>
      <c r="E635" t="str">
        <f>IF(A635&lt;&gt;"",Belegerfassung!B643,"")</f>
        <v/>
      </c>
      <c r="F635" t="str">
        <f>IF(Belegerfassung!L643="","",IF(Belegerfassung!L643&lt;&gt;"",IF(Belegerfassung!L643&lt;&gt;"",IF(Belegerfassung!J643&lt;&gt;0,VLOOKUP(Belegerfassung!L643,Abfrage!$A$2:$C$19,2,),VLOOKUP(Belegerfassung!L643,Abfrage!$A$2:$C$19,3,)),"")))</f>
        <v/>
      </c>
      <c r="G635" t="str">
        <f t="shared" si="27"/>
        <v/>
      </c>
      <c r="H635" s="31" t="str">
        <f>IF(A635&lt;&gt;"",-Belegerfassung!J643+Belegerfassung!K643,"")</f>
        <v/>
      </c>
      <c r="I635" s="49" t="str">
        <f>IFERROR(IF(H635&lt;&gt;"",Belegerfassung!L643*100,""),IF(OR(Belegerfassung!L643="Leistung EU - Erlöse",Belegerfassung!L643="Lieferungen EU-Erlöse",Belegerfassung!L643="EUST",Belegerfassung!L643="Bauleistungen 20%")=TRUE,"",MID(Belegerfassung!L643,4,2)))</f>
        <v/>
      </c>
      <c r="J635" s="6" t="str">
        <f>IF(A635&lt;&gt;"",LEFT(Belegerfassung!D643,40),"")</f>
        <v/>
      </c>
      <c r="K635" t="str">
        <f>IF(A635&lt;&gt;"",VLOOKUP(D635,Abfrage!$F$2:$G$21,2,FALSE),"")</f>
        <v/>
      </c>
      <c r="L635" s="6" t="str">
        <f>IF(Belegerfassung!H643&lt;&gt;"",Belegerfassung!H643,"")</f>
        <v/>
      </c>
      <c r="M635" t="str">
        <f>IFERROR(IF(Belegerfassung!E643&lt;&gt;"",VLOOKUP(Belegerfassung!E643,Abfrage!$L$2:$M$15,2,),""),"")</f>
        <v/>
      </c>
      <c r="N635" t="str">
        <f t="shared" si="28"/>
        <v/>
      </c>
      <c r="O635" t="str">
        <f t="shared" si="29"/>
        <v/>
      </c>
      <c r="P635" t="str">
        <f>IF(Belegerfassung!G643&lt;&gt;"",CONCATENATE(Belegerfassung!G643,".pdf"),"")</f>
        <v/>
      </c>
    </row>
    <row r="636" spans="1:16">
      <c r="A636" t="str">
        <f>IF(Belegerfassung!C644&lt;&gt;"",0,"")</f>
        <v/>
      </c>
      <c r="B636" t="str">
        <f>IFERROR(VLOOKUP(Belegerfassung!I644,Konten!A:D,2,FALSE),"")</f>
        <v/>
      </c>
      <c r="C636" t="str">
        <f>IF(A636&lt;&gt;"",TEXT(Belegerfassung!C644,"TT.MM.JJJJ"),"")</f>
        <v/>
      </c>
      <c r="D636" t="str">
        <f>IFERROR(VLOOKUP(Belegerfassung!A644,Abfrage!$E$2:$F$20,2,FALSE),"")</f>
        <v/>
      </c>
      <c r="E636" t="str">
        <f>IF(A636&lt;&gt;"",Belegerfassung!B644,"")</f>
        <v/>
      </c>
      <c r="F636" t="str">
        <f>IF(Belegerfassung!L644="","",IF(Belegerfassung!L644&lt;&gt;"",IF(Belegerfassung!L644&lt;&gt;"",IF(Belegerfassung!J644&lt;&gt;0,VLOOKUP(Belegerfassung!L644,Abfrage!$A$2:$C$19,2,),VLOOKUP(Belegerfassung!L644,Abfrage!$A$2:$C$19,3,)),"")))</f>
        <v/>
      </c>
      <c r="G636" t="str">
        <f t="shared" si="27"/>
        <v/>
      </c>
      <c r="H636" s="31" t="str">
        <f>IF(A636&lt;&gt;"",-Belegerfassung!J644+Belegerfassung!K644,"")</f>
        <v/>
      </c>
      <c r="I636" s="49" t="str">
        <f>IFERROR(IF(H636&lt;&gt;"",Belegerfassung!L644*100,""),IF(OR(Belegerfassung!L644="Leistung EU - Erlöse",Belegerfassung!L644="Lieferungen EU-Erlöse",Belegerfassung!L644="EUST",Belegerfassung!L644="Bauleistungen 20%")=TRUE,"",MID(Belegerfassung!L644,4,2)))</f>
        <v/>
      </c>
      <c r="J636" s="6" t="str">
        <f>IF(A636&lt;&gt;"",LEFT(Belegerfassung!D644,40),"")</f>
        <v/>
      </c>
      <c r="K636" t="str">
        <f>IF(A636&lt;&gt;"",VLOOKUP(D636,Abfrage!$F$2:$G$21,2,FALSE),"")</f>
        <v/>
      </c>
      <c r="L636" s="6" t="str">
        <f>IF(Belegerfassung!H644&lt;&gt;"",Belegerfassung!H644,"")</f>
        <v/>
      </c>
      <c r="M636" t="str">
        <f>IFERROR(IF(Belegerfassung!E644&lt;&gt;"",VLOOKUP(Belegerfassung!E644,Abfrage!$L$2:$M$15,2,),""),"")</f>
        <v/>
      </c>
      <c r="N636" t="str">
        <f t="shared" si="28"/>
        <v/>
      </c>
      <c r="O636" t="str">
        <f t="shared" si="29"/>
        <v/>
      </c>
      <c r="P636" t="str">
        <f>IF(Belegerfassung!G644&lt;&gt;"",CONCATENATE(Belegerfassung!G644,".pdf"),"")</f>
        <v/>
      </c>
    </row>
    <row r="637" spans="1:16">
      <c r="A637" t="str">
        <f>IF(Belegerfassung!C645&lt;&gt;"",0,"")</f>
        <v/>
      </c>
      <c r="B637" t="str">
        <f>IFERROR(VLOOKUP(Belegerfassung!I645,Konten!A:D,2,FALSE),"")</f>
        <v/>
      </c>
      <c r="C637" t="str">
        <f>IF(A637&lt;&gt;"",TEXT(Belegerfassung!C645,"TT.MM.JJJJ"),"")</f>
        <v/>
      </c>
      <c r="D637" t="str">
        <f>IFERROR(VLOOKUP(Belegerfassung!A645,Abfrage!$E$2:$F$20,2,FALSE),"")</f>
        <v/>
      </c>
      <c r="E637" t="str">
        <f>IF(A637&lt;&gt;"",Belegerfassung!B645,"")</f>
        <v/>
      </c>
      <c r="F637" t="str">
        <f>IF(Belegerfassung!L645="","",IF(Belegerfassung!L645&lt;&gt;"",IF(Belegerfassung!L645&lt;&gt;"",IF(Belegerfassung!J645&lt;&gt;0,VLOOKUP(Belegerfassung!L645,Abfrage!$A$2:$C$19,2,),VLOOKUP(Belegerfassung!L645,Abfrage!$A$2:$C$19,3,)),"")))</f>
        <v/>
      </c>
      <c r="G637" t="str">
        <f t="shared" si="27"/>
        <v/>
      </c>
      <c r="H637" s="31" t="str">
        <f>IF(A637&lt;&gt;"",-Belegerfassung!J645+Belegerfassung!K645,"")</f>
        <v/>
      </c>
      <c r="I637" s="49" t="str">
        <f>IFERROR(IF(H637&lt;&gt;"",Belegerfassung!L645*100,""),IF(OR(Belegerfassung!L645="Leistung EU - Erlöse",Belegerfassung!L645="Lieferungen EU-Erlöse",Belegerfassung!L645="EUST",Belegerfassung!L645="Bauleistungen 20%")=TRUE,"",MID(Belegerfassung!L645,4,2)))</f>
        <v/>
      </c>
      <c r="J637" s="6" t="str">
        <f>IF(A637&lt;&gt;"",LEFT(Belegerfassung!D645,40),"")</f>
        <v/>
      </c>
      <c r="K637" t="str">
        <f>IF(A637&lt;&gt;"",VLOOKUP(D637,Abfrage!$F$2:$G$21,2,FALSE),"")</f>
        <v/>
      </c>
      <c r="L637" s="6" t="str">
        <f>IF(Belegerfassung!H645&lt;&gt;"",Belegerfassung!H645,"")</f>
        <v/>
      </c>
      <c r="M637" t="str">
        <f>IFERROR(IF(Belegerfassung!E645&lt;&gt;"",VLOOKUP(Belegerfassung!E645,Abfrage!$L$2:$M$15,2,),""),"")</f>
        <v/>
      </c>
      <c r="N637" t="str">
        <f t="shared" si="28"/>
        <v/>
      </c>
      <c r="O637" t="str">
        <f t="shared" si="29"/>
        <v/>
      </c>
      <c r="P637" t="str">
        <f>IF(Belegerfassung!G645&lt;&gt;"",CONCATENATE(Belegerfassung!G645,".pdf"),"")</f>
        <v/>
      </c>
    </row>
    <row r="638" spans="1:16">
      <c r="A638" t="str">
        <f>IF(Belegerfassung!C646&lt;&gt;"",0,"")</f>
        <v/>
      </c>
      <c r="B638" t="str">
        <f>IFERROR(VLOOKUP(Belegerfassung!I646,Konten!A:D,2,FALSE),"")</f>
        <v/>
      </c>
      <c r="C638" t="str">
        <f>IF(A638&lt;&gt;"",TEXT(Belegerfassung!C646,"TT.MM.JJJJ"),"")</f>
        <v/>
      </c>
      <c r="D638" t="str">
        <f>IFERROR(VLOOKUP(Belegerfassung!A646,Abfrage!$E$2:$F$20,2,FALSE),"")</f>
        <v/>
      </c>
      <c r="E638" t="str">
        <f>IF(A638&lt;&gt;"",Belegerfassung!B646,"")</f>
        <v/>
      </c>
      <c r="F638" t="str">
        <f>IF(Belegerfassung!L646="","",IF(Belegerfassung!L646&lt;&gt;"",IF(Belegerfassung!L646&lt;&gt;"",IF(Belegerfassung!J646&lt;&gt;0,VLOOKUP(Belegerfassung!L646,Abfrage!$A$2:$C$19,2,),VLOOKUP(Belegerfassung!L646,Abfrage!$A$2:$C$19,3,)),"")))</f>
        <v/>
      </c>
      <c r="G638" t="str">
        <f t="shared" si="27"/>
        <v/>
      </c>
      <c r="H638" s="31" t="str">
        <f>IF(A638&lt;&gt;"",-Belegerfassung!J646+Belegerfassung!K646,"")</f>
        <v/>
      </c>
      <c r="I638" s="49" t="str">
        <f>IFERROR(IF(H638&lt;&gt;"",Belegerfassung!L646*100,""),IF(OR(Belegerfassung!L646="Leistung EU - Erlöse",Belegerfassung!L646="Lieferungen EU-Erlöse",Belegerfassung!L646="EUST",Belegerfassung!L646="Bauleistungen 20%")=TRUE,"",MID(Belegerfassung!L646,4,2)))</f>
        <v/>
      </c>
      <c r="J638" s="6" t="str">
        <f>IF(A638&lt;&gt;"",LEFT(Belegerfassung!D646,40),"")</f>
        <v/>
      </c>
      <c r="K638" t="str">
        <f>IF(A638&lt;&gt;"",VLOOKUP(D638,Abfrage!$F$2:$G$21,2,FALSE),"")</f>
        <v/>
      </c>
      <c r="L638" s="6" t="str">
        <f>IF(Belegerfassung!H646&lt;&gt;"",Belegerfassung!H646,"")</f>
        <v/>
      </c>
      <c r="M638" t="str">
        <f>IFERROR(IF(Belegerfassung!E646&lt;&gt;"",VLOOKUP(Belegerfassung!E646,Abfrage!$L$2:$M$15,2,),""),"")</f>
        <v/>
      </c>
      <c r="N638" t="str">
        <f t="shared" si="28"/>
        <v/>
      </c>
      <c r="O638" t="str">
        <f t="shared" si="29"/>
        <v/>
      </c>
      <c r="P638" t="str">
        <f>IF(Belegerfassung!G646&lt;&gt;"",CONCATENATE(Belegerfassung!G646,".pdf"),"")</f>
        <v/>
      </c>
    </row>
    <row r="639" spans="1:16">
      <c r="A639" t="str">
        <f>IF(Belegerfassung!C647&lt;&gt;"",0,"")</f>
        <v/>
      </c>
      <c r="B639" t="str">
        <f>IFERROR(VLOOKUP(Belegerfassung!I647,Konten!A:D,2,FALSE),"")</f>
        <v/>
      </c>
      <c r="C639" t="str">
        <f>IF(A639&lt;&gt;"",TEXT(Belegerfassung!C647,"TT.MM.JJJJ"),"")</f>
        <v/>
      </c>
      <c r="D639" t="str">
        <f>IFERROR(VLOOKUP(Belegerfassung!A647,Abfrage!$E$2:$F$20,2,FALSE),"")</f>
        <v/>
      </c>
      <c r="E639" t="str">
        <f>IF(A639&lt;&gt;"",Belegerfassung!B647,"")</f>
        <v/>
      </c>
      <c r="F639" t="str">
        <f>IF(Belegerfassung!L647="","",IF(Belegerfassung!L647&lt;&gt;"",IF(Belegerfassung!L647&lt;&gt;"",IF(Belegerfassung!J647&lt;&gt;0,VLOOKUP(Belegerfassung!L647,Abfrage!$A$2:$C$19,2,),VLOOKUP(Belegerfassung!L647,Abfrage!$A$2:$C$19,3,)),"")))</f>
        <v/>
      </c>
      <c r="G639" t="str">
        <f t="shared" si="27"/>
        <v/>
      </c>
      <c r="H639" s="31" t="str">
        <f>IF(A639&lt;&gt;"",-Belegerfassung!J647+Belegerfassung!K647,"")</f>
        <v/>
      </c>
      <c r="I639" s="49" t="str">
        <f>IFERROR(IF(H639&lt;&gt;"",Belegerfassung!L647*100,""),IF(OR(Belegerfassung!L647="Leistung EU - Erlöse",Belegerfassung!L647="Lieferungen EU-Erlöse",Belegerfassung!L647="EUST",Belegerfassung!L647="Bauleistungen 20%")=TRUE,"",MID(Belegerfassung!L647,4,2)))</f>
        <v/>
      </c>
      <c r="J639" s="6" t="str">
        <f>IF(A639&lt;&gt;"",LEFT(Belegerfassung!D647,40),"")</f>
        <v/>
      </c>
      <c r="K639" t="str">
        <f>IF(A639&lt;&gt;"",VLOOKUP(D639,Abfrage!$F$2:$G$21,2,FALSE),"")</f>
        <v/>
      </c>
      <c r="L639" s="6" t="str">
        <f>IF(Belegerfassung!H647&lt;&gt;"",Belegerfassung!H647,"")</f>
        <v/>
      </c>
      <c r="M639" t="str">
        <f>IFERROR(IF(Belegerfassung!E647&lt;&gt;"",VLOOKUP(Belegerfassung!E647,Abfrage!$L$2:$M$15,2,),""),"")</f>
        <v/>
      </c>
      <c r="N639" t="str">
        <f t="shared" si="28"/>
        <v/>
      </c>
      <c r="O639" t="str">
        <f t="shared" si="29"/>
        <v/>
      </c>
      <c r="P639" t="str">
        <f>IF(Belegerfassung!G647&lt;&gt;"",CONCATENATE(Belegerfassung!G647,".pdf"),"")</f>
        <v/>
      </c>
    </row>
    <row r="640" spans="1:16">
      <c r="A640" t="str">
        <f>IF(Belegerfassung!C648&lt;&gt;"",0,"")</f>
        <v/>
      </c>
      <c r="B640" t="str">
        <f>IFERROR(VLOOKUP(Belegerfassung!I648,Konten!A:D,2,FALSE),"")</f>
        <v/>
      </c>
      <c r="C640" t="str">
        <f>IF(A640&lt;&gt;"",TEXT(Belegerfassung!C648,"TT.MM.JJJJ"),"")</f>
        <v/>
      </c>
      <c r="D640" t="str">
        <f>IFERROR(VLOOKUP(Belegerfassung!A648,Abfrage!$E$2:$F$20,2,FALSE),"")</f>
        <v/>
      </c>
      <c r="E640" t="str">
        <f>IF(A640&lt;&gt;"",Belegerfassung!B648,"")</f>
        <v/>
      </c>
      <c r="F640" t="str">
        <f>IF(Belegerfassung!L648="","",IF(Belegerfassung!L648&lt;&gt;"",IF(Belegerfassung!L648&lt;&gt;"",IF(Belegerfassung!J648&lt;&gt;0,VLOOKUP(Belegerfassung!L648,Abfrage!$A$2:$C$19,2,),VLOOKUP(Belegerfassung!L648,Abfrage!$A$2:$C$19,3,)),"")))</f>
        <v/>
      </c>
      <c r="G640" t="str">
        <f t="shared" si="27"/>
        <v/>
      </c>
      <c r="H640" s="31" t="str">
        <f>IF(A640&lt;&gt;"",-Belegerfassung!J648+Belegerfassung!K648,"")</f>
        <v/>
      </c>
      <c r="I640" s="49" t="str">
        <f>IFERROR(IF(H640&lt;&gt;"",Belegerfassung!L648*100,""),IF(OR(Belegerfassung!L648="Leistung EU - Erlöse",Belegerfassung!L648="Lieferungen EU-Erlöse",Belegerfassung!L648="EUST",Belegerfassung!L648="Bauleistungen 20%")=TRUE,"",MID(Belegerfassung!L648,4,2)))</f>
        <v/>
      </c>
      <c r="J640" s="6" t="str">
        <f>IF(A640&lt;&gt;"",LEFT(Belegerfassung!D648,40),"")</f>
        <v/>
      </c>
      <c r="K640" t="str">
        <f>IF(A640&lt;&gt;"",VLOOKUP(D640,Abfrage!$F$2:$G$21,2,FALSE),"")</f>
        <v/>
      </c>
      <c r="L640" s="6" t="str">
        <f>IF(Belegerfassung!H648&lt;&gt;"",Belegerfassung!H648,"")</f>
        <v/>
      </c>
      <c r="M640" t="str">
        <f>IFERROR(IF(Belegerfassung!E648&lt;&gt;"",VLOOKUP(Belegerfassung!E648,Abfrage!$L$2:$M$15,2,),""),"")</f>
        <v/>
      </c>
      <c r="N640" t="str">
        <f t="shared" si="28"/>
        <v/>
      </c>
      <c r="O640" t="str">
        <f t="shared" si="29"/>
        <v/>
      </c>
      <c r="P640" t="str">
        <f>IF(Belegerfassung!G648&lt;&gt;"",CONCATENATE(Belegerfassung!G648,".pdf"),"")</f>
        <v/>
      </c>
    </row>
    <row r="641" spans="1:16">
      <c r="A641" t="str">
        <f>IF(Belegerfassung!C649&lt;&gt;"",0,"")</f>
        <v/>
      </c>
      <c r="B641" t="str">
        <f>IFERROR(VLOOKUP(Belegerfassung!I649,Konten!A:D,2,FALSE),"")</f>
        <v/>
      </c>
      <c r="C641" t="str">
        <f>IF(A641&lt;&gt;"",TEXT(Belegerfassung!C649,"TT.MM.JJJJ"),"")</f>
        <v/>
      </c>
      <c r="D641" t="str">
        <f>IFERROR(VLOOKUP(Belegerfassung!A649,Abfrage!$E$2:$F$20,2,FALSE),"")</f>
        <v/>
      </c>
      <c r="E641" t="str">
        <f>IF(A641&lt;&gt;"",Belegerfassung!B649,"")</f>
        <v/>
      </c>
      <c r="F641" t="str">
        <f>IF(Belegerfassung!L649="","",IF(Belegerfassung!L649&lt;&gt;"",IF(Belegerfassung!L649&lt;&gt;"",IF(Belegerfassung!J649&lt;&gt;0,VLOOKUP(Belegerfassung!L649,Abfrage!$A$2:$C$19,2,),VLOOKUP(Belegerfassung!L649,Abfrage!$A$2:$C$19,3,)),"")))</f>
        <v/>
      </c>
      <c r="G641" t="str">
        <f t="shared" si="27"/>
        <v/>
      </c>
      <c r="H641" s="31" t="str">
        <f>IF(A641&lt;&gt;"",-Belegerfassung!J649+Belegerfassung!K649,"")</f>
        <v/>
      </c>
      <c r="I641" s="49" t="str">
        <f>IFERROR(IF(H641&lt;&gt;"",Belegerfassung!L649*100,""),IF(OR(Belegerfassung!L649="Leistung EU - Erlöse",Belegerfassung!L649="Lieferungen EU-Erlöse",Belegerfassung!L649="EUST",Belegerfassung!L649="Bauleistungen 20%")=TRUE,"",MID(Belegerfassung!L649,4,2)))</f>
        <v/>
      </c>
      <c r="J641" s="6" t="str">
        <f>IF(A641&lt;&gt;"",LEFT(Belegerfassung!D649,40),"")</f>
        <v/>
      </c>
      <c r="K641" t="str">
        <f>IF(A641&lt;&gt;"",VLOOKUP(D641,Abfrage!$F$2:$G$21,2,FALSE),"")</f>
        <v/>
      </c>
      <c r="L641" s="6" t="str">
        <f>IF(Belegerfassung!H649&lt;&gt;"",Belegerfassung!H649,"")</f>
        <v/>
      </c>
      <c r="M641" t="str">
        <f>IFERROR(IF(Belegerfassung!E649&lt;&gt;"",VLOOKUP(Belegerfassung!E649,Abfrage!$L$2:$M$15,2,),""),"")</f>
        <v/>
      </c>
      <c r="N641" t="str">
        <f t="shared" si="28"/>
        <v/>
      </c>
      <c r="O641" t="str">
        <f t="shared" si="29"/>
        <v/>
      </c>
      <c r="P641" t="str">
        <f>IF(Belegerfassung!G649&lt;&gt;"",CONCATENATE(Belegerfassung!G649,".pdf"),"")</f>
        <v/>
      </c>
    </row>
    <row r="642" spans="1:16">
      <c r="A642" t="str">
        <f>IF(Belegerfassung!C650&lt;&gt;"",0,"")</f>
        <v/>
      </c>
      <c r="B642" t="str">
        <f>IFERROR(VLOOKUP(Belegerfassung!I650,Konten!A:D,2,FALSE),"")</f>
        <v/>
      </c>
      <c r="C642" t="str">
        <f>IF(A642&lt;&gt;"",TEXT(Belegerfassung!C650,"TT.MM.JJJJ"),"")</f>
        <v/>
      </c>
      <c r="D642" t="str">
        <f>IFERROR(VLOOKUP(Belegerfassung!A650,Abfrage!$E$2:$F$20,2,FALSE),"")</f>
        <v/>
      </c>
      <c r="E642" t="str">
        <f>IF(A642&lt;&gt;"",Belegerfassung!B650,"")</f>
        <v/>
      </c>
      <c r="F642" t="str">
        <f>IF(Belegerfassung!L650="","",IF(Belegerfassung!L650&lt;&gt;"",IF(Belegerfassung!L650&lt;&gt;"",IF(Belegerfassung!J650&lt;&gt;0,VLOOKUP(Belegerfassung!L650,Abfrage!$A$2:$C$19,2,),VLOOKUP(Belegerfassung!L650,Abfrage!$A$2:$C$19,3,)),"")))</f>
        <v/>
      </c>
      <c r="G642" t="str">
        <f t="shared" si="27"/>
        <v/>
      </c>
      <c r="H642" s="31" t="str">
        <f>IF(A642&lt;&gt;"",-Belegerfassung!J650+Belegerfassung!K650,"")</f>
        <v/>
      </c>
      <c r="I642" s="49" t="str">
        <f>IFERROR(IF(H642&lt;&gt;"",Belegerfassung!L650*100,""),IF(OR(Belegerfassung!L650="Leistung EU - Erlöse",Belegerfassung!L650="Lieferungen EU-Erlöse",Belegerfassung!L650="EUST",Belegerfassung!L650="Bauleistungen 20%")=TRUE,"",MID(Belegerfassung!L650,4,2)))</f>
        <v/>
      </c>
      <c r="J642" s="6" t="str">
        <f>IF(A642&lt;&gt;"",LEFT(Belegerfassung!D650,40),"")</f>
        <v/>
      </c>
      <c r="K642" t="str">
        <f>IF(A642&lt;&gt;"",VLOOKUP(D642,Abfrage!$F$2:$G$21,2,FALSE),"")</f>
        <v/>
      </c>
      <c r="L642" s="6" t="str">
        <f>IF(Belegerfassung!H650&lt;&gt;"",Belegerfassung!H650,"")</f>
        <v/>
      </c>
      <c r="M642" t="str">
        <f>IFERROR(IF(Belegerfassung!E650&lt;&gt;"",VLOOKUP(Belegerfassung!E650,Abfrage!$L$2:$M$15,2,),""),"")</f>
        <v/>
      </c>
      <c r="N642" t="str">
        <f t="shared" si="28"/>
        <v/>
      </c>
      <c r="O642" t="str">
        <f t="shared" si="29"/>
        <v/>
      </c>
      <c r="P642" t="str">
        <f>IF(Belegerfassung!G650&lt;&gt;"",CONCATENATE(Belegerfassung!G650,".pdf"),"")</f>
        <v/>
      </c>
    </row>
    <row r="643" spans="1:16">
      <c r="A643" t="str">
        <f>IF(Belegerfassung!C651&lt;&gt;"",0,"")</f>
        <v/>
      </c>
      <c r="B643" t="str">
        <f>IFERROR(VLOOKUP(Belegerfassung!I651,Konten!A:D,2,FALSE),"")</f>
        <v/>
      </c>
      <c r="C643" t="str">
        <f>IF(A643&lt;&gt;"",TEXT(Belegerfassung!C651,"TT.MM.JJJJ"),"")</f>
        <v/>
      </c>
      <c r="D643" t="str">
        <f>IFERROR(VLOOKUP(Belegerfassung!A651,Abfrage!$E$2:$F$20,2,FALSE),"")</f>
        <v/>
      </c>
      <c r="E643" t="str">
        <f>IF(A643&lt;&gt;"",Belegerfassung!B651,"")</f>
        <v/>
      </c>
      <c r="F643" t="str">
        <f>IF(Belegerfassung!L651="","",IF(Belegerfassung!L651&lt;&gt;"",IF(Belegerfassung!L651&lt;&gt;"",IF(Belegerfassung!J651&lt;&gt;0,VLOOKUP(Belegerfassung!L651,Abfrage!$A$2:$C$19,2,),VLOOKUP(Belegerfassung!L651,Abfrage!$A$2:$C$19,3,)),"")))</f>
        <v/>
      </c>
      <c r="G643" t="str">
        <f t="shared" ref="G643:G706" si="30">IF(A643&lt;&gt;"",1,"")</f>
        <v/>
      </c>
      <c r="H643" s="31" t="str">
        <f>IF(A643&lt;&gt;"",-Belegerfassung!J651+Belegerfassung!K651,"")</f>
        <v/>
      </c>
      <c r="I643" s="49" t="str">
        <f>IFERROR(IF(H643&lt;&gt;"",Belegerfassung!L651*100,""),IF(OR(Belegerfassung!L651="Leistung EU - Erlöse",Belegerfassung!L651="Lieferungen EU-Erlöse",Belegerfassung!L651="EUST",Belegerfassung!L651="Bauleistungen 20%")=TRUE,"",MID(Belegerfassung!L651,4,2)))</f>
        <v/>
      </c>
      <c r="J643" s="6" t="str">
        <f>IF(A643&lt;&gt;"",LEFT(Belegerfassung!D651,40),"")</f>
        <v/>
      </c>
      <c r="K643" t="str">
        <f>IF(A643&lt;&gt;"",VLOOKUP(D643,Abfrage!$F$2:$G$21,2,FALSE),"")</f>
        <v/>
      </c>
      <c r="L643" s="6" t="str">
        <f>IF(Belegerfassung!H651&lt;&gt;"",Belegerfassung!H651,"")</f>
        <v/>
      </c>
      <c r="M643" t="str">
        <f>IFERROR(IF(Belegerfassung!E651&lt;&gt;"",VLOOKUP(Belegerfassung!E651,Abfrage!$L$2:$M$15,2,),""),"")</f>
        <v/>
      </c>
      <c r="N643" t="str">
        <f t="shared" ref="N643:N706" si="31">IF(A643&lt;&gt;"","E","")</f>
        <v/>
      </c>
      <c r="O643" t="str">
        <f t="shared" ref="O643:O706" si="32">IF(A643&lt;&gt;"","A","")</f>
        <v/>
      </c>
      <c r="P643" t="str">
        <f>IF(Belegerfassung!G651&lt;&gt;"",CONCATENATE(Belegerfassung!G651,".pdf"),"")</f>
        <v/>
      </c>
    </row>
    <row r="644" spans="1:16">
      <c r="A644" t="str">
        <f>IF(Belegerfassung!C652&lt;&gt;"",0,"")</f>
        <v/>
      </c>
      <c r="B644" t="str">
        <f>IFERROR(VLOOKUP(Belegerfassung!I652,Konten!A:D,2,FALSE),"")</f>
        <v/>
      </c>
      <c r="C644" t="str">
        <f>IF(A644&lt;&gt;"",TEXT(Belegerfassung!C652,"TT.MM.JJJJ"),"")</f>
        <v/>
      </c>
      <c r="D644" t="str">
        <f>IFERROR(VLOOKUP(Belegerfassung!A652,Abfrage!$E$2:$F$20,2,FALSE),"")</f>
        <v/>
      </c>
      <c r="E644" t="str">
        <f>IF(A644&lt;&gt;"",Belegerfassung!B652,"")</f>
        <v/>
      </c>
      <c r="F644" t="str">
        <f>IF(Belegerfassung!L652="","",IF(Belegerfassung!L652&lt;&gt;"",IF(Belegerfassung!L652&lt;&gt;"",IF(Belegerfassung!J652&lt;&gt;0,VLOOKUP(Belegerfassung!L652,Abfrage!$A$2:$C$19,2,),VLOOKUP(Belegerfassung!L652,Abfrage!$A$2:$C$19,3,)),"")))</f>
        <v/>
      </c>
      <c r="G644" t="str">
        <f t="shared" si="30"/>
        <v/>
      </c>
      <c r="H644" s="31" t="str">
        <f>IF(A644&lt;&gt;"",-Belegerfassung!J652+Belegerfassung!K652,"")</f>
        <v/>
      </c>
      <c r="I644" s="49" t="str">
        <f>IFERROR(IF(H644&lt;&gt;"",Belegerfassung!L652*100,""),IF(OR(Belegerfassung!L652="Leistung EU - Erlöse",Belegerfassung!L652="Lieferungen EU-Erlöse",Belegerfassung!L652="EUST",Belegerfassung!L652="Bauleistungen 20%")=TRUE,"",MID(Belegerfassung!L652,4,2)))</f>
        <v/>
      </c>
      <c r="J644" s="6" t="str">
        <f>IF(A644&lt;&gt;"",LEFT(Belegerfassung!D652,40),"")</f>
        <v/>
      </c>
      <c r="K644" t="str">
        <f>IF(A644&lt;&gt;"",VLOOKUP(D644,Abfrage!$F$2:$G$21,2,FALSE),"")</f>
        <v/>
      </c>
      <c r="L644" s="6" t="str">
        <f>IF(Belegerfassung!H652&lt;&gt;"",Belegerfassung!H652,"")</f>
        <v/>
      </c>
      <c r="M644" t="str">
        <f>IFERROR(IF(Belegerfassung!E652&lt;&gt;"",VLOOKUP(Belegerfassung!E652,Abfrage!$L$2:$M$15,2,),""),"")</f>
        <v/>
      </c>
      <c r="N644" t="str">
        <f t="shared" si="31"/>
        <v/>
      </c>
      <c r="O644" t="str">
        <f t="shared" si="32"/>
        <v/>
      </c>
      <c r="P644" t="str">
        <f>IF(Belegerfassung!G652&lt;&gt;"",CONCATENATE(Belegerfassung!G652,".pdf"),"")</f>
        <v/>
      </c>
    </row>
    <row r="645" spans="1:16">
      <c r="A645" t="str">
        <f>IF(Belegerfassung!C653&lt;&gt;"",0,"")</f>
        <v/>
      </c>
      <c r="B645" t="str">
        <f>IFERROR(VLOOKUP(Belegerfassung!I653,Konten!A:D,2,FALSE),"")</f>
        <v/>
      </c>
      <c r="C645" t="str">
        <f>IF(A645&lt;&gt;"",TEXT(Belegerfassung!C653,"TT.MM.JJJJ"),"")</f>
        <v/>
      </c>
      <c r="D645" t="str">
        <f>IFERROR(VLOOKUP(Belegerfassung!A653,Abfrage!$E$2:$F$20,2,FALSE),"")</f>
        <v/>
      </c>
      <c r="E645" t="str">
        <f>IF(A645&lt;&gt;"",Belegerfassung!B653,"")</f>
        <v/>
      </c>
      <c r="F645" t="str">
        <f>IF(Belegerfassung!L653="","",IF(Belegerfassung!L653&lt;&gt;"",IF(Belegerfassung!L653&lt;&gt;"",IF(Belegerfassung!J653&lt;&gt;0,VLOOKUP(Belegerfassung!L653,Abfrage!$A$2:$C$19,2,),VLOOKUP(Belegerfassung!L653,Abfrage!$A$2:$C$19,3,)),"")))</f>
        <v/>
      </c>
      <c r="G645" t="str">
        <f t="shared" si="30"/>
        <v/>
      </c>
      <c r="H645" s="31" t="str">
        <f>IF(A645&lt;&gt;"",-Belegerfassung!J653+Belegerfassung!K653,"")</f>
        <v/>
      </c>
      <c r="I645" s="49" t="str">
        <f>IFERROR(IF(H645&lt;&gt;"",Belegerfassung!L653*100,""),IF(OR(Belegerfassung!L653="Leistung EU - Erlöse",Belegerfassung!L653="Lieferungen EU-Erlöse",Belegerfassung!L653="EUST",Belegerfassung!L653="Bauleistungen 20%")=TRUE,"",MID(Belegerfassung!L653,4,2)))</f>
        <v/>
      </c>
      <c r="J645" s="6" t="str">
        <f>IF(A645&lt;&gt;"",LEFT(Belegerfassung!D653,40),"")</f>
        <v/>
      </c>
      <c r="K645" t="str">
        <f>IF(A645&lt;&gt;"",VLOOKUP(D645,Abfrage!$F$2:$G$21,2,FALSE),"")</f>
        <v/>
      </c>
      <c r="L645" s="6" t="str">
        <f>IF(Belegerfassung!H653&lt;&gt;"",Belegerfassung!H653,"")</f>
        <v/>
      </c>
      <c r="M645" t="str">
        <f>IFERROR(IF(Belegerfassung!E653&lt;&gt;"",VLOOKUP(Belegerfassung!E653,Abfrage!$L$2:$M$15,2,),""),"")</f>
        <v/>
      </c>
      <c r="N645" t="str">
        <f t="shared" si="31"/>
        <v/>
      </c>
      <c r="O645" t="str">
        <f t="shared" si="32"/>
        <v/>
      </c>
      <c r="P645" t="str">
        <f>IF(Belegerfassung!G653&lt;&gt;"",CONCATENATE(Belegerfassung!G653,".pdf"),"")</f>
        <v/>
      </c>
    </row>
    <row r="646" spans="1:16">
      <c r="A646" t="str">
        <f>IF(Belegerfassung!C654&lt;&gt;"",0,"")</f>
        <v/>
      </c>
      <c r="B646" t="str">
        <f>IFERROR(VLOOKUP(Belegerfassung!I654,Konten!A:D,2,FALSE),"")</f>
        <v/>
      </c>
      <c r="C646" t="str">
        <f>IF(A646&lt;&gt;"",TEXT(Belegerfassung!C654,"TT.MM.JJJJ"),"")</f>
        <v/>
      </c>
      <c r="D646" t="str">
        <f>IFERROR(VLOOKUP(Belegerfassung!A654,Abfrage!$E$2:$F$20,2,FALSE),"")</f>
        <v/>
      </c>
      <c r="E646" t="str">
        <f>IF(A646&lt;&gt;"",Belegerfassung!B654,"")</f>
        <v/>
      </c>
      <c r="F646" t="str">
        <f>IF(Belegerfassung!L654="","",IF(Belegerfassung!L654&lt;&gt;"",IF(Belegerfassung!L654&lt;&gt;"",IF(Belegerfassung!J654&lt;&gt;0,VLOOKUP(Belegerfassung!L654,Abfrage!$A$2:$C$19,2,),VLOOKUP(Belegerfassung!L654,Abfrage!$A$2:$C$19,3,)),"")))</f>
        <v/>
      </c>
      <c r="G646" t="str">
        <f t="shared" si="30"/>
        <v/>
      </c>
      <c r="H646" s="31" t="str">
        <f>IF(A646&lt;&gt;"",-Belegerfassung!J654+Belegerfassung!K654,"")</f>
        <v/>
      </c>
      <c r="I646" s="49" t="str">
        <f>IFERROR(IF(H646&lt;&gt;"",Belegerfassung!L654*100,""),IF(OR(Belegerfassung!L654="Leistung EU - Erlöse",Belegerfassung!L654="Lieferungen EU-Erlöse",Belegerfassung!L654="EUST",Belegerfassung!L654="Bauleistungen 20%")=TRUE,"",MID(Belegerfassung!L654,4,2)))</f>
        <v/>
      </c>
      <c r="J646" s="6" t="str">
        <f>IF(A646&lt;&gt;"",LEFT(Belegerfassung!D654,40),"")</f>
        <v/>
      </c>
      <c r="K646" t="str">
        <f>IF(A646&lt;&gt;"",VLOOKUP(D646,Abfrage!$F$2:$G$21,2,FALSE),"")</f>
        <v/>
      </c>
      <c r="L646" s="6" t="str">
        <f>IF(Belegerfassung!H654&lt;&gt;"",Belegerfassung!H654,"")</f>
        <v/>
      </c>
      <c r="M646" t="str">
        <f>IFERROR(IF(Belegerfassung!E654&lt;&gt;"",VLOOKUP(Belegerfassung!E654,Abfrage!$L$2:$M$15,2,),""),"")</f>
        <v/>
      </c>
      <c r="N646" t="str">
        <f t="shared" si="31"/>
        <v/>
      </c>
      <c r="O646" t="str">
        <f t="shared" si="32"/>
        <v/>
      </c>
      <c r="P646" t="str">
        <f>IF(Belegerfassung!G654&lt;&gt;"",CONCATENATE(Belegerfassung!G654,".pdf"),"")</f>
        <v/>
      </c>
    </row>
    <row r="647" spans="1:16">
      <c r="A647" t="str">
        <f>IF(Belegerfassung!C655&lt;&gt;"",0,"")</f>
        <v/>
      </c>
      <c r="B647" t="str">
        <f>IFERROR(VLOOKUP(Belegerfassung!I655,Konten!A:D,2,FALSE),"")</f>
        <v/>
      </c>
      <c r="C647" t="str">
        <f>IF(A647&lt;&gt;"",TEXT(Belegerfassung!C655,"TT.MM.JJJJ"),"")</f>
        <v/>
      </c>
      <c r="D647" t="str">
        <f>IFERROR(VLOOKUP(Belegerfassung!A655,Abfrage!$E$2:$F$20,2,FALSE),"")</f>
        <v/>
      </c>
      <c r="E647" t="str">
        <f>IF(A647&lt;&gt;"",Belegerfassung!B655,"")</f>
        <v/>
      </c>
      <c r="F647" t="str">
        <f>IF(Belegerfassung!L655="","",IF(Belegerfassung!L655&lt;&gt;"",IF(Belegerfassung!L655&lt;&gt;"",IF(Belegerfassung!J655&lt;&gt;0,VLOOKUP(Belegerfassung!L655,Abfrage!$A$2:$C$19,2,),VLOOKUP(Belegerfassung!L655,Abfrage!$A$2:$C$19,3,)),"")))</f>
        <v/>
      </c>
      <c r="G647" t="str">
        <f t="shared" si="30"/>
        <v/>
      </c>
      <c r="H647" s="31" t="str">
        <f>IF(A647&lt;&gt;"",-Belegerfassung!J655+Belegerfassung!K655,"")</f>
        <v/>
      </c>
      <c r="I647" s="49" t="str">
        <f>IFERROR(IF(H647&lt;&gt;"",Belegerfassung!L655*100,""),IF(OR(Belegerfassung!L655="Leistung EU - Erlöse",Belegerfassung!L655="Lieferungen EU-Erlöse",Belegerfassung!L655="EUST",Belegerfassung!L655="Bauleistungen 20%")=TRUE,"",MID(Belegerfassung!L655,4,2)))</f>
        <v/>
      </c>
      <c r="J647" s="6" t="str">
        <f>IF(A647&lt;&gt;"",LEFT(Belegerfassung!D655,40),"")</f>
        <v/>
      </c>
      <c r="K647" t="str">
        <f>IF(A647&lt;&gt;"",VLOOKUP(D647,Abfrage!$F$2:$G$21,2,FALSE),"")</f>
        <v/>
      </c>
      <c r="L647" s="6" t="str">
        <f>IF(Belegerfassung!H655&lt;&gt;"",Belegerfassung!H655,"")</f>
        <v/>
      </c>
      <c r="M647" t="str">
        <f>IFERROR(IF(Belegerfassung!E655&lt;&gt;"",VLOOKUP(Belegerfassung!E655,Abfrage!$L$2:$M$15,2,),""),"")</f>
        <v/>
      </c>
      <c r="N647" t="str">
        <f t="shared" si="31"/>
        <v/>
      </c>
      <c r="O647" t="str">
        <f t="shared" si="32"/>
        <v/>
      </c>
      <c r="P647" t="str">
        <f>IF(Belegerfassung!G655&lt;&gt;"",CONCATENATE(Belegerfassung!G655,".pdf"),"")</f>
        <v/>
      </c>
    </row>
    <row r="648" spans="1:16">
      <c r="A648" t="str">
        <f>IF(Belegerfassung!C656&lt;&gt;"",0,"")</f>
        <v/>
      </c>
      <c r="B648" t="str">
        <f>IFERROR(VLOOKUP(Belegerfassung!I656,Konten!A:D,2,FALSE),"")</f>
        <v/>
      </c>
      <c r="C648" t="str">
        <f>IF(A648&lt;&gt;"",TEXT(Belegerfassung!C656,"TT.MM.JJJJ"),"")</f>
        <v/>
      </c>
      <c r="D648" t="str">
        <f>IFERROR(VLOOKUP(Belegerfassung!A656,Abfrage!$E$2:$F$20,2,FALSE),"")</f>
        <v/>
      </c>
      <c r="E648" t="str">
        <f>IF(A648&lt;&gt;"",Belegerfassung!B656,"")</f>
        <v/>
      </c>
      <c r="F648" t="str">
        <f>IF(Belegerfassung!L656="","",IF(Belegerfassung!L656&lt;&gt;"",IF(Belegerfassung!L656&lt;&gt;"",IF(Belegerfassung!J656&lt;&gt;0,VLOOKUP(Belegerfassung!L656,Abfrage!$A$2:$C$19,2,),VLOOKUP(Belegerfassung!L656,Abfrage!$A$2:$C$19,3,)),"")))</f>
        <v/>
      </c>
      <c r="G648" t="str">
        <f t="shared" si="30"/>
        <v/>
      </c>
      <c r="H648" s="31" t="str">
        <f>IF(A648&lt;&gt;"",-Belegerfassung!J656+Belegerfassung!K656,"")</f>
        <v/>
      </c>
      <c r="I648" s="49" t="str">
        <f>IFERROR(IF(H648&lt;&gt;"",Belegerfassung!L656*100,""),IF(OR(Belegerfassung!L656="Leistung EU - Erlöse",Belegerfassung!L656="Lieferungen EU-Erlöse",Belegerfassung!L656="EUST",Belegerfassung!L656="Bauleistungen 20%")=TRUE,"",MID(Belegerfassung!L656,4,2)))</f>
        <v/>
      </c>
      <c r="J648" s="6" t="str">
        <f>IF(A648&lt;&gt;"",LEFT(Belegerfassung!D656,40),"")</f>
        <v/>
      </c>
      <c r="K648" t="str">
        <f>IF(A648&lt;&gt;"",VLOOKUP(D648,Abfrage!$F$2:$G$21,2,FALSE),"")</f>
        <v/>
      </c>
      <c r="L648" s="6" t="str">
        <f>IF(Belegerfassung!H656&lt;&gt;"",Belegerfassung!H656,"")</f>
        <v/>
      </c>
      <c r="M648" t="str">
        <f>IFERROR(IF(Belegerfassung!E656&lt;&gt;"",VLOOKUP(Belegerfassung!E656,Abfrage!$L$2:$M$15,2,),""),"")</f>
        <v/>
      </c>
      <c r="N648" t="str">
        <f t="shared" si="31"/>
        <v/>
      </c>
      <c r="O648" t="str">
        <f t="shared" si="32"/>
        <v/>
      </c>
      <c r="P648" t="str">
        <f>IF(Belegerfassung!G656&lt;&gt;"",CONCATENATE(Belegerfassung!G656,".pdf"),"")</f>
        <v/>
      </c>
    </row>
    <row r="649" spans="1:16">
      <c r="A649" t="str">
        <f>IF(Belegerfassung!C657&lt;&gt;"",0,"")</f>
        <v/>
      </c>
      <c r="B649" t="str">
        <f>IFERROR(VLOOKUP(Belegerfassung!I657,Konten!A:D,2,FALSE),"")</f>
        <v/>
      </c>
      <c r="C649" t="str">
        <f>IF(A649&lt;&gt;"",TEXT(Belegerfassung!C657,"TT.MM.JJJJ"),"")</f>
        <v/>
      </c>
      <c r="D649" t="str">
        <f>IFERROR(VLOOKUP(Belegerfassung!A657,Abfrage!$E$2:$F$20,2,FALSE),"")</f>
        <v/>
      </c>
      <c r="E649" t="str">
        <f>IF(A649&lt;&gt;"",Belegerfassung!B657,"")</f>
        <v/>
      </c>
      <c r="F649" t="str">
        <f>IF(Belegerfassung!L657="","",IF(Belegerfassung!L657&lt;&gt;"",IF(Belegerfassung!L657&lt;&gt;"",IF(Belegerfassung!J657&lt;&gt;0,VLOOKUP(Belegerfassung!L657,Abfrage!$A$2:$C$19,2,),VLOOKUP(Belegerfassung!L657,Abfrage!$A$2:$C$19,3,)),"")))</f>
        <v/>
      </c>
      <c r="G649" t="str">
        <f t="shared" si="30"/>
        <v/>
      </c>
      <c r="H649" s="31" t="str">
        <f>IF(A649&lt;&gt;"",-Belegerfassung!J657+Belegerfassung!K657,"")</f>
        <v/>
      </c>
      <c r="I649" s="49" t="str">
        <f>IFERROR(IF(H649&lt;&gt;"",Belegerfassung!L657*100,""),IF(OR(Belegerfassung!L657="Leistung EU - Erlöse",Belegerfassung!L657="Lieferungen EU-Erlöse",Belegerfassung!L657="EUST",Belegerfassung!L657="Bauleistungen 20%")=TRUE,"",MID(Belegerfassung!L657,4,2)))</f>
        <v/>
      </c>
      <c r="J649" s="6" t="str">
        <f>IF(A649&lt;&gt;"",LEFT(Belegerfassung!D657,40),"")</f>
        <v/>
      </c>
      <c r="K649" t="str">
        <f>IF(A649&lt;&gt;"",VLOOKUP(D649,Abfrage!$F$2:$G$21,2,FALSE),"")</f>
        <v/>
      </c>
      <c r="L649" s="6" t="str">
        <f>IF(Belegerfassung!H657&lt;&gt;"",Belegerfassung!H657,"")</f>
        <v/>
      </c>
      <c r="M649" t="str">
        <f>IFERROR(IF(Belegerfassung!E657&lt;&gt;"",VLOOKUP(Belegerfassung!E657,Abfrage!$L$2:$M$15,2,),""),"")</f>
        <v/>
      </c>
      <c r="N649" t="str">
        <f t="shared" si="31"/>
        <v/>
      </c>
      <c r="O649" t="str">
        <f t="shared" si="32"/>
        <v/>
      </c>
      <c r="P649" t="str">
        <f>IF(Belegerfassung!G657&lt;&gt;"",CONCATENATE(Belegerfassung!G657,".pdf"),"")</f>
        <v/>
      </c>
    </row>
    <row r="650" spans="1:16">
      <c r="A650" t="str">
        <f>IF(Belegerfassung!C658&lt;&gt;"",0,"")</f>
        <v/>
      </c>
      <c r="B650" t="str">
        <f>IFERROR(VLOOKUP(Belegerfassung!I658,Konten!A:D,2,FALSE),"")</f>
        <v/>
      </c>
      <c r="C650" t="str">
        <f>IF(A650&lt;&gt;"",TEXT(Belegerfassung!C658,"TT.MM.JJJJ"),"")</f>
        <v/>
      </c>
      <c r="D650" t="str">
        <f>IFERROR(VLOOKUP(Belegerfassung!A658,Abfrage!$E$2:$F$20,2,FALSE),"")</f>
        <v/>
      </c>
      <c r="E650" t="str">
        <f>IF(A650&lt;&gt;"",Belegerfassung!B658,"")</f>
        <v/>
      </c>
      <c r="F650" t="str">
        <f>IF(Belegerfassung!L658="","",IF(Belegerfassung!L658&lt;&gt;"",IF(Belegerfassung!L658&lt;&gt;"",IF(Belegerfassung!J658&lt;&gt;0,VLOOKUP(Belegerfassung!L658,Abfrage!$A$2:$C$19,2,),VLOOKUP(Belegerfassung!L658,Abfrage!$A$2:$C$19,3,)),"")))</f>
        <v/>
      </c>
      <c r="G650" t="str">
        <f t="shared" si="30"/>
        <v/>
      </c>
      <c r="H650" s="31" t="str">
        <f>IF(A650&lt;&gt;"",-Belegerfassung!J658+Belegerfassung!K658,"")</f>
        <v/>
      </c>
      <c r="I650" s="49" t="str">
        <f>IFERROR(IF(H650&lt;&gt;"",Belegerfassung!L658*100,""),IF(OR(Belegerfassung!L658="Leistung EU - Erlöse",Belegerfassung!L658="Lieferungen EU-Erlöse",Belegerfassung!L658="EUST",Belegerfassung!L658="Bauleistungen 20%")=TRUE,"",MID(Belegerfassung!L658,4,2)))</f>
        <v/>
      </c>
      <c r="J650" s="6" t="str">
        <f>IF(A650&lt;&gt;"",LEFT(Belegerfassung!D658,40),"")</f>
        <v/>
      </c>
      <c r="K650" t="str">
        <f>IF(A650&lt;&gt;"",VLOOKUP(D650,Abfrage!$F$2:$G$21,2,FALSE),"")</f>
        <v/>
      </c>
      <c r="L650" s="6" t="str">
        <f>IF(Belegerfassung!H658&lt;&gt;"",Belegerfassung!H658,"")</f>
        <v/>
      </c>
      <c r="M650" t="str">
        <f>IFERROR(IF(Belegerfassung!E658&lt;&gt;"",VLOOKUP(Belegerfassung!E658,Abfrage!$L$2:$M$15,2,),""),"")</f>
        <v/>
      </c>
      <c r="N650" t="str">
        <f t="shared" si="31"/>
        <v/>
      </c>
      <c r="O650" t="str">
        <f t="shared" si="32"/>
        <v/>
      </c>
      <c r="P650" t="str">
        <f>IF(Belegerfassung!G658&lt;&gt;"",CONCATENATE(Belegerfassung!G658,".pdf"),"")</f>
        <v/>
      </c>
    </row>
    <row r="651" spans="1:16">
      <c r="A651" t="str">
        <f>IF(Belegerfassung!C659&lt;&gt;"",0,"")</f>
        <v/>
      </c>
      <c r="B651" t="str">
        <f>IFERROR(VLOOKUP(Belegerfassung!I659,Konten!A:D,2,FALSE),"")</f>
        <v/>
      </c>
      <c r="C651" t="str">
        <f>IF(A651&lt;&gt;"",TEXT(Belegerfassung!C659,"TT.MM.JJJJ"),"")</f>
        <v/>
      </c>
      <c r="D651" t="str">
        <f>IFERROR(VLOOKUP(Belegerfassung!A659,Abfrage!$E$2:$F$20,2,FALSE),"")</f>
        <v/>
      </c>
      <c r="E651" t="str">
        <f>IF(A651&lt;&gt;"",Belegerfassung!B659,"")</f>
        <v/>
      </c>
      <c r="F651" t="str">
        <f>IF(Belegerfassung!L659="","",IF(Belegerfassung!L659&lt;&gt;"",IF(Belegerfassung!L659&lt;&gt;"",IF(Belegerfassung!J659&lt;&gt;0,VLOOKUP(Belegerfassung!L659,Abfrage!$A$2:$C$19,2,),VLOOKUP(Belegerfassung!L659,Abfrage!$A$2:$C$19,3,)),"")))</f>
        <v/>
      </c>
      <c r="G651" t="str">
        <f t="shared" si="30"/>
        <v/>
      </c>
      <c r="H651" s="31" t="str">
        <f>IF(A651&lt;&gt;"",-Belegerfassung!J659+Belegerfassung!K659,"")</f>
        <v/>
      </c>
      <c r="I651" s="49" t="str">
        <f>IFERROR(IF(H651&lt;&gt;"",Belegerfassung!L659*100,""),IF(OR(Belegerfassung!L659="Leistung EU - Erlöse",Belegerfassung!L659="Lieferungen EU-Erlöse",Belegerfassung!L659="EUST",Belegerfassung!L659="Bauleistungen 20%")=TRUE,"",MID(Belegerfassung!L659,4,2)))</f>
        <v/>
      </c>
      <c r="J651" s="6" t="str">
        <f>IF(A651&lt;&gt;"",LEFT(Belegerfassung!D659,40),"")</f>
        <v/>
      </c>
      <c r="K651" t="str">
        <f>IF(A651&lt;&gt;"",VLOOKUP(D651,Abfrage!$F$2:$G$21,2,FALSE),"")</f>
        <v/>
      </c>
      <c r="L651" s="6" t="str">
        <f>IF(Belegerfassung!H659&lt;&gt;"",Belegerfassung!H659,"")</f>
        <v/>
      </c>
      <c r="M651" t="str">
        <f>IFERROR(IF(Belegerfassung!E659&lt;&gt;"",VLOOKUP(Belegerfassung!E659,Abfrage!$L$2:$M$15,2,),""),"")</f>
        <v/>
      </c>
      <c r="N651" t="str">
        <f t="shared" si="31"/>
        <v/>
      </c>
      <c r="O651" t="str">
        <f t="shared" si="32"/>
        <v/>
      </c>
      <c r="P651" t="str">
        <f>IF(Belegerfassung!G659&lt;&gt;"",CONCATENATE(Belegerfassung!G659,".pdf"),"")</f>
        <v/>
      </c>
    </row>
    <row r="652" spans="1:16">
      <c r="A652" t="str">
        <f>IF(Belegerfassung!C660&lt;&gt;"",0,"")</f>
        <v/>
      </c>
      <c r="B652" t="str">
        <f>IFERROR(VLOOKUP(Belegerfassung!I660,Konten!A:D,2,FALSE),"")</f>
        <v/>
      </c>
      <c r="C652" t="str">
        <f>IF(A652&lt;&gt;"",TEXT(Belegerfassung!C660,"TT.MM.JJJJ"),"")</f>
        <v/>
      </c>
      <c r="D652" t="str">
        <f>IFERROR(VLOOKUP(Belegerfassung!A660,Abfrage!$E$2:$F$20,2,FALSE),"")</f>
        <v/>
      </c>
      <c r="E652" t="str">
        <f>IF(A652&lt;&gt;"",Belegerfassung!B660,"")</f>
        <v/>
      </c>
      <c r="F652" t="str">
        <f>IF(Belegerfassung!L660="","",IF(Belegerfassung!L660&lt;&gt;"",IF(Belegerfassung!L660&lt;&gt;"",IF(Belegerfassung!J660&lt;&gt;0,VLOOKUP(Belegerfassung!L660,Abfrage!$A$2:$C$19,2,),VLOOKUP(Belegerfassung!L660,Abfrage!$A$2:$C$19,3,)),"")))</f>
        <v/>
      </c>
      <c r="G652" t="str">
        <f t="shared" si="30"/>
        <v/>
      </c>
      <c r="H652" s="31" t="str">
        <f>IF(A652&lt;&gt;"",-Belegerfassung!J660+Belegerfassung!K660,"")</f>
        <v/>
      </c>
      <c r="I652" s="49" t="str">
        <f>IFERROR(IF(H652&lt;&gt;"",Belegerfassung!L660*100,""),IF(OR(Belegerfassung!L660="Leistung EU - Erlöse",Belegerfassung!L660="Lieferungen EU-Erlöse",Belegerfassung!L660="EUST",Belegerfassung!L660="Bauleistungen 20%")=TRUE,"",MID(Belegerfassung!L660,4,2)))</f>
        <v/>
      </c>
      <c r="J652" s="6" t="str">
        <f>IF(A652&lt;&gt;"",LEFT(Belegerfassung!D660,40),"")</f>
        <v/>
      </c>
      <c r="K652" t="str">
        <f>IF(A652&lt;&gt;"",VLOOKUP(D652,Abfrage!$F$2:$G$21,2,FALSE),"")</f>
        <v/>
      </c>
      <c r="L652" s="6" t="str">
        <f>IF(Belegerfassung!H660&lt;&gt;"",Belegerfassung!H660,"")</f>
        <v/>
      </c>
      <c r="M652" t="str">
        <f>IFERROR(IF(Belegerfassung!E660&lt;&gt;"",VLOOKUP(Belegerfassung!E660,Abfrage!$L$2:$M$15,2,),""),"")</f>
        <v/>
      </c>
      <c r="N652" t="str">
        <f t="shared" si="31"/>
        <v/>
      </c>
      <c r="O652" t="str">
        <f t="shared" si="32"/>
        <v/>
      </c>
      <c r="P652" t="str">
        <f>IF(Belegerfassung!G660&lt;&gt;"",CONCATENATE(Belegerfassung!G660,".pdf"),"")</f>
        <v/>
      </c>
    </row>
    <row r="653" spans="1:16">
      <c r="A653" t="str">
        <f>IF(Belegerfassung!C661&lt;&gt;"",0,"")</f>
        <v/>
      </c>
      <c r="B653" t="str">
        <f>IFERROR(VLOOKUP(Belegerfassung!I661,Konten!A:D,2,FALSE),"")</f>
        <v/>
      </c>
      <c r="C653" t="str">
        <f>IF(A653&lt;&gt;"",TEXT(Belegerfassung!C661,"TT.MM.JJJJ"),"")</f>
        <v/>
      </c>
      <c r="D653" t="str">
        <f>IFERROR(VLOOKUP(Belegerfassung!A661,Abfrage!$E$2:$F$20,2,FALSE),"")</f>
        <v/>
      </c>
      <c r="E653" t="str">
        <f>IF(A653&lt;&gt;"",Belegerfassung!B661,"")</f>
        <v/>
      </c>
      <c r="F653" t="str">
        <f>IF(Belegerfassung!L661="","",IF(Belegerfassung!L661&lt;&gt;"",IF(Belegerfassung!L661&lt;&gt;"",IF(Belegerfassung!J661&lt;&gt;0,VLOOKUP(Belegerfassung!L661,Abfrage!$A$2:$C$19,2,),VLOOKUP(Belegerfassung!L661,Abfrage!$A$2:$C$19,3,)),"")))</f>
        <v/>
      </c>
      <c r="G653" t="str">
        <f t="shared" si="30"/>
        <v/>
      </c>
      <c r="H653" s="31" t="str">
        <f>IF(A653&lt;&gt;"",-Belegerfassung!J661+Belegerfassung!K661,"")</f>
        <v/>
      </c>
      <c r="I653" s="49" t="str">
        <f>IFERROR(IF(H653&lt;&gt;"",Belegerfassung!L661*100,""),IF(OR(Belegerfassung!L661="Leistung EU - Erlöse",Belegerfassung!L661="Lieferungen EU-Erlöse",Belegerfassung!L661="EUST",Belegerfassung!L661="Bauleistungen 20%")=TRUE,"",MID(Belegerfassung!L661,4,2)))</f>
        <v/>
      </c>
      <c r="J653" s="6" t="str">
        <f>IF(A653&lt;&gt;"",LEFT(Belegerfassung!D661,40),"")</f>
        <v/>
      </c>
      <c r="K653" t="str">
        <f>IF(A653&lt;&gt;"",VLOOKUP(D653,Abfrage!$F$2:$G$21,2,FALSE),"")</f>
        <v/>
      </c>
      <c r="L653" s="6" t="str">
        <f>IF(Belegerfassung!H661&lt;&gt;"",Belegerfassung!H661,"")</f>
        <v/>
      </c>
      <c r="M653" t="str">
        <f>IFERROR(IF(Belegerfassung!E661&lt;&gt;"",VLOOKUP(Belegerfassung!E661,Abfrage!$L$2:$M$15,2,),""),"")</f>
        <v/>
      </c>
      <c r="N653" t="str">
        <f t="shared" si="31"/>
        <v/>
      </c>
      <c r="O653" t="str">
        <f t="shared" si="32"/>
        <v/>
      </c>
      <c r="P653" t="str">
        <f>IF(Belegerfassung!G661&lt;&gt;"",CONCATENATE(Belegerfassung!G661,".pdf"),"")</f>
        <v/>
      </c>
    </row>
    <row r="654" spans="1:16">
      <c r="A654" t="str">
        <f>IF(Belegerfassung!C662&lt;&gt;"",0,"")</f>
        <v/>
      </c>
      <c r="B654" t="str">
        <f>IFERROR(VLOOKUP(Belegerfassung!I662,Konten!A:D,2,FALSE),"")</f>
        <v/>
      </c>
      <c r="C654" t="str">
        <f>IF(A654&lt;&gt;"",TEXT(Belegerfassung!C662,"TT.MM.JJJJ"),"")</f>
        <v/>
      </c>
      <c r="D654" t="str">
        <f>IFERROR(VLOOKUP(Belegerfassung!A662,Abfrage!$E$2:$F$20,2,FALSE),"")</f>
        <v/>
      </c>
      <c r="E654" t="str">
        <f>IF(A654&lt;&gt;"",Belegerfassung!B662,"")</f>
        <v/>
      </c>
      <c r="F654" t="str">
        <f>IF(Belegerfassung!L662="","",IF(Belegerfassung!L662&lt;&gt;"",IF(Belegerfassung!L662&lt;&gt;"",IF(Belegerfassung!J662&lt;&gt;0,VLOOKUP(Belegerfassung!L662,Abfrage!$A$2:$C$19,2,),VLOOKUP(Belegerfassung!L662,Abfrage!$A$2:$C$19,3,)),"")))</f>
        <v/>
      </c>
      <c r="G654" t="str">
        <f t="shared" si="30"/>
        <v/>
      </c>
      <c r="H654" s="31" t="str">
        <f>IF(A654&lt;&gt;"",-Belegerfassung!J662+Belegerfassung!K662,"")</f>
        <v/>
      </c>
      <c r="I654" s="49" t="str">
        <f>IFERROR(IF(H654&lt;&gt;"",Belegerfassung!L662*100,""),IF(OR(Belegerfassung!L662="Leistung EU - Erlöse",Belegerfassung!L662="Lieferungen EU-Erlöse",Belegerfassung!L662="EUST",Belegerfassung!L662="Bauleistungen 20%")=TRUE,"",MID(Belegerfassung!L662,4,2)))</f>
        <v/>
      </c>
      <c r="J654" s="6" t="str">
        <f>IF(A654&lt;&gt;"",LEFT(Belegerfassung!D662,40),"")</f>
        <v/>
      </c>
      <c r="K654" t="str">
        <f>IF(A654&lt;&gt;"",VLOOKUP(D654,Abfrage!$F$2:$G$21,2,FALSE),"")</f>
        <v/>
      </c>
      <c r="L654" s="6" t="str">
        <f>IF(Belegerfassung!H662&lt;&gt;"",Belegerfassung!H662,"")</f>
        <v/>
      </c>
      <c r="M654" t="str">
        <f>IFERROR(IF(Belegerfassung!E662&lt;&gt;"",VLOOKUP(Belegerfassung!E662,Abfrage!$L$2:$M$15,2,),""),"")</f>
        <v/>
      </c>
      <c r="N654" t="str">
        <f t="shared" si="31"/>
        <v/>
      </c>
      <c r="O654" t="str">
        <f t="shared" si="32"/>
        <v/>
      </c>
      <c r="P654" t="str">
        <f>IF(Belegerfassung!G662&lt;&gt;"",CONCATENATE(Belegerfassung!G662,".pdf"),"")</f>
        <v/>
      </c>
    </row>
    <row r="655" spans="1:16">
      <c r="A655" t="str">
        <f>IF(Belegerfassung!C663&lt;&gt;"",0,"")</f>
        <v/>
      </c>
      <c r="B655" t="str">
        <f>IFERROR(VLOOKUP(Belegerfassung!I663,Konten!A:D,2,FALSE),"")</f>
        <v/>
      </c>
      <c r="C655" t="str">
        <f>IF(A655&lt;&gt;"",TEXT(Belegerfassung!C663,"TT.MM.JJJJ"),"")</f>
        <v/>
      </c>
      <c r="D655" t="str">
        <f>IFERROR(VLOOKUP(Belegerfassung!A663,Abfrage!$E$2:$F$20,2,FALSE),"")</f>
        <v/>
      </c>
      <c r="E655" t="str">
        <f>IF(A655&lt;&gt;"",Belegerfassung!B663,"")</f>
        <v/>
      </c>
      <c r="F655" t="str">
        <f>IF(Belegerfassung!L663="","",IF(Belegerfassung!L663&lt;&gt;"",IF(Belegerfassung!L663&lt;&gt;"",IF(Belegerfassung!J663&lt;&gt;0,VLOOKUP(Belegerfassung!L663,Abfrage!$A$2:$C$19,2,),VLOOKUP(Belegerfassung!L663,Abfrage!$A$2:$C$19,3,)),"")))</f>
        <v/>
      </c>
      <c r="G655" t="str">
        <f t="shared" si="30"/>
        <v/>
      </c>
      <c r="H655" s="31" t="str">
        <f>IF(A655&lt;&gt;"",-Belegerfassung!J663+Belegerfassung!K663,"")</f>
        <v/>
      </c>
      <c r="I655" s="49" t="str">
        <f>IFERROR(IF(H655&lt;&gt;"",Belegerfassung!L663*100,""),IF(OR(Belegerfassung!L663="Leistung EU - Erlöse",Belegerfassung!L663="Lieferungen EU-Erlöse",Belegerfassung!L663="EUST",Belegerfassung!L663="Bauleistungen 20%")=TRUE,"",MID(Belegerfassung!L663,4,2)))</f>
        <v/>
      </c>
      <c r="J655" s="6" t="str">
        <f>IF(A655&lt;&gt;"",LEFT(Belegerfassung!D663,40),"")</f>
        <v/>
      </c>
      <c r="K655" t="str">
        <f>IF(A655&lt;&gt;"",VLOOKUP(D655,Abfrage!$F$2:$G$21,2,FALSE),"")</f>
        <v/>
      </c>
      <c r="L655" s="6" t="str">
        <f>IF(Belegerfassung!H663&lt;&gt;"",Belegerfassung!H663,"")</f>
        <v/>
      </c>
      <c r="M655" t="str">
        <f>IFERROR(IF(Belegerfassung!E663&lt;&gt;"",VLOOKUP(Belegerfassung!E663,Abfrage!$L$2:$M$15,2,),""),"")</f>
        <v/>
      </c>
      <c r="N655" t="str">
        <f t="shared" si="31"/>
        <v/>
      </c>
      <c r="O655" t="str">
        <f t="shared" si="32"/>
        <v/>
      </c>
      <c r="P655" t="str">
        <f>IF(Belegerfassung!G663&lt;&gt;"",CONCATENATE(Belegerfassung!G663,".pdf"),"")</f>
        <v/>
      </c>
    </row>
    <row r="656" spans="1:16">
      <c r="A656" t="str">
        <f>IF(Belegerfassung!C664&lt;&gt;"",0,"")</f>
        <v/>
      </c>
      <c r="B656" t="str">
        <f>IFERROR(VLOOKUP(Belegerfassung!I664,Konten!A:D,2,FALSE),"")</f>
        <v/>
      </c>
      <c r="C656" t="str">
        <f>IF(A656&lt;&gt;"",TEXT(Belegerfassung!C664,"TT.MM.JJJJ"),"")</f>
        <v/>
      </c>
      <c r="D656" t="str">
        <f>IFERROR(VLOOKUP(Belegerfassung!A664,Abfrage!$E$2:$F$20,2,FALSE),"")</f>
        <v/>
      </c>
      <c r="E656" t="str">
        <f>IF(A656&lt;&gt;"",Belegerfassung!B664,"")</f>
        <v/>
      </c>
      <c r="F656" t="str">
        <f>IF(Belegerfassung!L664="","",IF(Belegerfassung!L664&lt;&gt;"",IF(Belegerfassung!L664&lt;&gt;"",IF(Belegerfassung!J664&lt;&gt;0,VLOOKUP(Belegerfassung!L664,Abfrage!$A$2:$C$19,2,),VLOOKUP(Belegerfassung!L664,Abfrage!$A$2:$C$19,3,)),"")))</f>
        <v/>
      </c>
      <c r="G656" t="str">
        <f t="shared" si="30"/>
        <v/>
      </c>
      <c r="H656" s="31" t="str">
        <f>IF(A656&lt;&gt;"",-Belegerfassung!J664+Belegerfassung!K664,"")</f>
        <v/>
      </c>
      <c r="I656" s="49" t="str">
        <f>IFERROR(IF(H656&lt;&gt;"",Belegerfassung!L664*100,""),IF(OR(Belegerfassung!L664="Leistung EU - Erlöse",Belegerfassung!L664="Lieferungen EU-Erlöse",Belegerfassung!L664="EUST",Belegerfassung!L664="Bauleistungen 20%")=TRUE,"",MID(Belegerfassung!L664,4,2)))</f>
        <v/>
      </c>
      <c r="J656" s="6" t="str">
        <f>IF(A656&lt;&gt;"",LEFT(Belegerfassung!D664,40),"")</f>
        <v/>
      </c>
      <c r="K656" t="str">
        <f>IF(A656&lt;&gt;"",VLOOKUP(D656,Abfrage!$F$2:$G$21,2,FALSE),"")</f>
        <v/>
      </c>
      <c r="L656" s="6" t="str">
        <f>IF(Belegerfassung!H664&lt;&gt;"",Belegerfassung!H664,"")</f>
        <v/>
      </c>
      <c r="M656" t="str">
        <f>IFERROR(IF(Belegerfassung!E664&lt;&gt;"",VLOOKUP(Belegerfassung!E664,Abfrage!$L$2:$M$15,2,),""),"")</f>
        <v/>
      </c>
      <c r="N656" t="str">
        <f t="shared" si="31"/>
        <v/>
      </c>
      <c r="O656" t="str">
        <f t="shared" si="32"/>
        <v/>
      </c>
      <c r="P656" t="str">
        <f>IF(Belegerfassung!G664&lt;&gt;"",CONCATENATE(Belegerfassung!G664,".pdf"),"")</f>
        <v/>
      </c>
    </row>
    <row r="657" spans="1:16">
      <c r="A657" t="str">
        <f>IF(Belegerfassung!C665&lt;&gt;"",0,"")</f>
        <v/>
      </c>
      <c r="B657" t="str">
        <f>IFERROR(VLOOKUP(Belegerfassung!I665,Konten!A:D,2,FALSE),"")</f>
        <v/>
      </c>
      <c r="C657" t="str">
        <f>IF(A657&lt;&gt;"",TEXT(Belegerfassung!C665,"TT.MM.JJJJ"),"")</f>
        <v/>
      </c>
      <c r="D657" t="str">
        <f>IFERROR(VLOOKUP(Belegerfassung!A665,Abfrage!$E$2:$F$20,2,FALSE),"")</f>
        <v/>
      </c>
      <c r="E657" t="str">
        <f>IF(A657&lt;&gt;"",Belegerfassung!B665,"")</f>
        <v/>
      </c>
      <c r="F657" t="str">
        <f>IF(Belegerfassung!L665="","",IF(Belegerfassung!L665&lt;&gt;"",IF(Belegerfassung!L665&lt;&gt;"",IF(Belegerfassung!J665&lt;&gt;0,VLOOKUP(Belegerfassung!L665,Abfrage!$A$2:$C$19,2,),VLOOKUP(Belegerfassung!L665,Abfrage!$A$2:$C$19,3,)),"")))</f>
        <v/>
      </c>
      <c r="G657" t="str">
        <f t="shared" si="30"/>
        <v/>
      </c>
      <c r="H657" s="31" t="str">
        <f>IF(A657&lt;&gt;"",-Belegerfassung!J665+Belegerfassung!K665,"")</f>
        <v/>
      </c>
      <c r="I657" s="49" t="str">
        <f>IFERROR(IF(H657&lt;&gt;"",Belegerfassung!L665*100,""),IF(OR(Belegerfassung!L665="Leistung EU - Erlöse",Belegerfassung!L665="Lieferungen EU-Erlöse",Belegerfassung!L665="EUST",Belegerfassung!L665="Bauleistungen 20%")=TRUE,"",MID(Belegerfassung!L665,4,2)))</f>
        <v/>
      </c>
      <c r="J657" s="6" t="str">
        <f>IF(A657&lt;&gt;"",LEFT(Belegerfassung!D665,40),"")</f>
        <v/>
      </c>
      <c r="K657" t="str">
        <f>IF(A657&lt;&gt;"",VLOOKUP(D657,Abfrage!$F$2:$G$21,2,FALSE),"")</f>
        <v/>
      </c>
      <c r="L657" s="6" t="str">
        <f>IF(Belegerfassung!H665&lt;&gt;"",Belegerfassung!H665,"")</f>
        <v/>
      </c>
      <c r="M657" t="str">
        <f>IFERROR(IF(Belegerfassung!E665&lt;&gt;"",VLOOKUP(Belegerfassung!E665,Abfrage!$L$2:$M$15,2,),""),"")</f>
        <v/>
      </c>
      <c r="N657" t="str">
        <f t="shared" si="31"/>
        <v/>
      </c>
      <c r="O657" t="str">
        <f t="shared" si="32"/>
        <v/>
      </c>
      <c r="P657" t="str">
        <f>IF(Belegerfassung!G665&lt;&gt;"",CONCATENATE(Belegerfassung!G665,".pdf"),"")</f>
        <v/>
      </c>
    </row>
    <row r="658" spans="1:16">
      <c r="A658" t="str">
        <f>IF(Belegerfassung!C666&lt;&gt;"",0,"")</f>
        <v/>
      </c>
      <c r="B658" t="str">
        <f>IFERROR(VLOOKUP(Belegerfassung!I666,Konten!A:D,2,FALSE),"")</f>
        <v/>
      </c>
      <c r="C658" t="str">
        <f>IF(A658&lt;&gt;"",TEXT(Belegerfassung!C666,"TT.MM.JJJJ"),"")</f>
        <v/>
      </c>
      <c r="D658" t="str">
        <f>IFERROR(VLOOKUP(Belegerfassung!A666,Abfrage!$E$2:$F$20,2,FALSE),"")</f>
        <v/>
      </c>
      <c r="E658" t="str">
        <f>IF(A658&lt;&gt;"",Belegerfassung!B666,"")</f>
        <v/>
      </c>
      <c r="F658" t="str">
        <f>IF(Belegerfassung!L666="","",IF(Belegerfassung!L666&lt;&gt;"",IF(Belegerfassung!L666&lt;&gt;"",IF(Belegerfassung!J666&lt;&gt;0,VLOOKUP(Belegerfassung!L666,Abfrage!$A$2:$C$19,2,),VLOOKUP(Belegerfassung!L666,Abfrage!$A$2:$C$19,3,)),"")))</f>
        <v/>
      </c>
      <c r="G658" t="str">
        <f t="shared" si="30"/>
        <v/>
      </c>
      <c r="H658" s="31" t="str">
        <f>IF(A658&lt;&gt;"",-Belegerfassung!J666+Belegerfassung!K666,"")</f>
        <v/>
      </c>
      <c r="I658" s="49" t="str">
        <f>IFERROR(IF(H658&lt;&gt;"",Belegerfassung!L666*100,""),IF(OR(Belegerfassung!L666="Leistung EU - Erlöse",Belegerfassung!L666="Lieferungen EU-Erlöse",Belegerfassung!L666="EUST",Belegerfassung!L666="Bauleistungen 20%")=TRUE,"",MID(Belegerfassung!L666,4,2)))</f>
        <v/>
      </c>
      <c r="J658" s="6" t="str">
        <f>IF(A658&lt;&gt;"",LEFT(Belegerfassung!D666,40),"")</f>
        <v/>
      </c>
      <c r="K658" t="str">
        <f>IF(A658&lt;&gt;"",VLOOKUP(D658,Abfrage!$F$2:$G$21,2,FALSE),"")</f>
        <v/>
      </c>
      <c r="L658" s="6" t="str">
        <f>IF(Belegerfassung!H666&lt;&gt;"",Belegerfassung!H666,"")</f>
        <v/>
      </c>
      <c r="M658" t="str">
        <f>IFERROR(IF(Belegerfassung!E666&lt;&gt;"",VLOOKUP(Belegerfassung!E666,Abfrage!$L$2:$M$15,2,),""),"")</f>
        <v/>
      </c>
      <c r="N658" t="str">
        <f t="shared" si="31"/>
        <v/>
      </c>
      <c r="O658" t="str">
        <f t="shared" si="32"/>
        <v/>
      </c>
      <c r="P658" t="str">
        <f>IF(Belegerfassung!G666&lt;&gt;"",CONCATENATE(Belegerfassung!G666,".pdf"),"")</f>
        <v/>
      </c>
    </row>
    <row r="659" spans="1:16">
      <c r="A659" t="str">
        <f>IF(Belegerfassung!C667&lt;&gt;"",0,"")</f>
        <v/>
      </c>
      <c r="B659" t="str">
        <f>IFERROR(VLOOKUP(Belegerfassung!I667,Konten!A:D,2,FALSE),"")</f>
        <v/>
      </c>
      <c r="C659" t="str">
        <f>IF(A659&lt;&gt;"",TEXT(Belegerfassung!C667,"TT.MM.JJJJ"),"")</f>
        <v/>
      </c>
      <c r="D659" t="str">
        <f>IFERROR(VLOOKUP(Belegerfassung!A667,Abfrage!$E$2:$F$20,2,FALSE),"")</f>
        <v/>
      </c>
      <c r="E659" t="str">
        <f>IF(A659&lt;&gt;"",Belegerfassung!B667,"")</f>
        <v/>
      </c>
      <c r="F659" t="str">
        <f>IF(Belegerfassung!L667="","",IF(Belegerfassung!L667&lt;&gt;"",IF(Belegerfassung!L667&lt;&gt;"",IF(Belegerfassung!J667&lt;&gt;0,VLOOKUP(Belegerfassung!L667,Abfrage!$A$2:$C$19,2,),VLOOKUP(Belegerfassung!L667,Abfrage!$A$2:$C$19,3,)),"")))</f>
        <v/>
      </c>
      <c r="G659" t="str">
        <f t="shared" si="30"/>
        <v/>
      </c>
      <c r="H659" s="31" t="str">
        <f>IF(A659&lt;&gt;"",-Belegerfassung!J667+Belegerfassung!K667,"")</f>
        <v/>
      </c>
      <c r="I659" s="49" t="str">
        <f>IFERROR(IF(H659&lt;&gt;"",Belegerfassung!L667*100,""),IF(OR(Belegerfassung!L667="Leistung EU - Erlöse",Belegerfassung!L667="Lieferungen EU-Erlöse",Belegerfassung!L667="EUST",Belegerfassung!L667="Bauleistungen 20%")=TRUE,"",MID(Belegerfassung!L667,4,2)))</f>
        <v/>
      </c>
      <c r="J659" s="6" t="str">
        <f>IF(A659&lt;&gt;"",LEFT(Belegerfassung!D667,40),"")</f>
        <v/>
      </c>
      <c r="K659" t="str">
        <f>IF(A659&lt;&gt;"",VLOOKUP(D659,Abfrage!$F$2:$G$21,2,FALSE),"")</f>
        <v/>
      </c>
      <c r="L659" s="6" t="str">
        <f>IF(Belegerfassung!H667&lt;&gt;"",Belegerfassung!H667,"")</f>
        <v/>
      </c>
      <c r="M659" t="str">
        <f>IFERROR(IF(Belegerfassung!E667&lt;&gt;"",VLOOKUP(Belegerfassung!E667,Abfrage!$L$2:$M$15,2,),""),"")</f>
        <v/>
      </c>
      <c r="N659" t="str">
        <f t="shared" si="31"/>
        <v/>
      </c>
      <c r="O659" t="str">
        <f t="shared" si="32"/>
        <v/>
      </c>
      <c r="P659" t="str">
        <f>IF(Belegerfassung!G667&lt;&gt;"",CONCATENATE(Belegerfassung!G667,".pdf"),"")</f>
        <v/>
      </c>
    </row>
    <row r="660" spans="1:16">
      <c r="A660" t="str">
        <f>IF(Belegerfassung!C668&lt;&gt;"",0,"")</f>
        <v/>
      </c>
      <c r="B660" t="str">
        <f>IFERROR(VLOOKUP(Belegerfassung!I668,Konten!A:D,2,FALSE),"")</f>
        <v/>
      </c>
      <c r="C660" t="str">
        <f>IF(A660&lt;&gt;"",TEXT(Belegerfassung!C668,"TT.MM.JJJJ"),"")</f>
        <v/>
      </c>
      <c r="D660" t="str">
        <f>IFERROR(VLOOKUP(Belegerfassung!A668,Abfrage!$E$2:$F$20,2,FALSE),"")</f>
        <v/>
      </c>
      <c r="E660" t="str">
        <f>IF(A660&lt;&gt;"",Belegerfassung!B668,"")</f>
        <v/>
      </c>
      <c r="F660" t="str">
        <f>IF(Belegerfassung!L668="","",IF(Belegerfassung!L668&lt;&gt;"",IF(Belegerfassung!L668&lt;&gt;"",IF(Belegerfassung!J668&lt;&gt;0,VLOOKUP(Belegerfassung!L668,Abfrage!$A$2:$C$19,2,),VLOOKUP(Belegerfassung!L668,Abfrage!$A$2:$C$19,3,)),"")))</f>
        <v/>
      </c>
      <c r="G660" t="str">
        <f t="shared" si="30"/>
        <v/>
      </c>
      <c r="H660" s="31" t="str">
        <f>IF(A660&lt;&gt;"",-Belegerfassung!J668+Belegerfassung!K668,"")</f>
        <v/>
      </c>
      <c r="I660" s="49" t="str">
        <f>IFERROR(IF(H660&lt;&gt;"",Belegerfassung!L668*100,""),IF(OR(Belegerfassung!L668="Leistung EU - Erlöse",Belegerfassung!L668="Lieferungen EU-Erlöse",Belegerfassung!L668="EUST",Belegerfassung!L668="Bauleistungen 20%")=TRUE,"",MID(Belegerfassung!L668,4,2)))</f>
        <v/>
      </c>
      <c r="J660" s="6" t="str">
        <f>IF(A660&lt;&gt;"",LEFT(Belegerfassung!D668,40),"")</f>
        <v/>
      </c>
      <c r="K660" t="str">
        <f>IF(A660&lt;&gt;"",VLOOKUP(D660,Abfrage!$F$2:$G$21,2,FALSE),"")</f>
        <v/>
      </c>
      <c r="L660" s="6" t="str">
        <f>IF(Belegerfassung!H668&lt;&gt;"",Belegerfassung!H668,"")</f>
        <v/>
      </c>
      <c r="M660" t="str">
        <f>IFERROR(IF(Belegerfassung!E668&lt;&gt;"",VLOOKUP(Belegerfassung!E668,Abfrage!$L$2:$M$15,2,),""),"")</f>
        <v/>
      </c>
      <c r="N660" t="str">
        <f t="shared" si="31"/>
        <v/>
      </c>
      <c r="O660" t="str">
        <f t="shared" si="32"/>
        <v/>
      </c>
      <c r="P660" t="str">
        <f>IF(Belegerfassung!G668&lt;&gt;"",CONCATENATE(Belegerfassung!G668,".pdf"),"")</f>
        <v/>
      </c>
    </row>
    <row r="661" spans="1:16">
      <c r="A661" t="str">
        <f>IF(Belegerfassung!C669&lt;&gt;"",0,"")</f>
        <v/>
      </c>
      <c r="B661" t="str">
        <f>IFERROR(VLOOKUP(Belegerfassung!I669,Konten!A:D,2,FALSE),"")</f>
        <v/>
      </c>
      <c r="C661" t="str">
        <f>IF(A661&lt;&gt;"",TEXT(Belegerfassung!C669,"TT.MM.JJJJ"),"")</f>
        <v/>
      </c>
      <c r="D661" t="str">
        <f>IFERROR(VLOOKUP(Belegerfassung!A669,Abfrage!$E$2:$F$20,2,FALSE),"")</f>
        <v/>
      </c>
      <c r="E661" t="str">
        <f>IF(A661&lt;&gt;"",Belegerfassung!B669,"")</f>
        <v/>
      </c>
      <c r="F661" t="str">
        <f>IF(Belegerfassung!L669="","",IF(Belegerfassung!L669&lt;&gt;"",IF(Belegerfassung!L669&lt;&gt;"",IF(Belegerfassung!J669&lt;&gt;0,VLOOKUP(Belegerfassung!L669,Abfrage!$A$2:$C$19,2,),VLOOKUP(Belegerfassung!L669,Abfrage!$A$2:$C$19,3,)),"")))</f>
        <v/>
      </c>
      <c r="G661" t="str">
        <f t="shared" si="30"/>
        <v/>
      </c>
      <c r="H661" s="31" t="str">
        <f>IF(A661&lt;&gt;"",-Belegerfassung!J669+Belegerfassung!K669,"")</f>
        <v/>
      </c>
      <c r="I661" s="49" t="str">
        <f>IFERROR(IF(H661&lt;&gt;"",Belegerfassung!L669*100,""),IF(OR(Belegerfassung!L669="Leistung EU - Erlöse",Belegerfassung!L669="Lieferungen EU-Erlöse",Belegerfassung!L669="EUST",Belegerfassung!L669="Bauleistungen 20%")=TRUE,"",MID(Belegerfassung!L669,4,2)))</f>
        <v/>
      </c>
      <c r="J661" s="6" t="str">
        <f>IF(A661&lt;&gt;"",LEFT(Belegerfassung!D669,40),"")</f>
        <v/>
      </c>
      <c r="K661" t="str">
        <f>IF(A661&lt;&gt;"",VLOOKUP(D661,Abfrage!$F$2:$G$21,2,FALSE),"")</f>
        <v/>
      </c>
      <c r="L661" s="6" t="str">
        <f>IF(Belegerfassung!H669&lt;&gt;"",Belegerfassung!H669,"")</f>
        <v/>
      </c>
      <c r="M661" t="str">
        <f>IFERROR(IF(Belegerfassung!E669&lt;&gt;"",VLOOKUP(Belegerfassung!E669,Abfrage!$L$2:$M$15,2,),""),"")</f>
        <v/>
      </c>
      <c r="N661" t="str">
        <f t="shared" si="31"/>
        <v/>
      </c>
      <c r="O661" t="str">
        <f t="shared" si="32"/>
        <v/>
      </c>
      <c r="P661" t="str">
        <f>IF(Belegerfassung!G669&lt;&gt;"",CONCATENATE(Belegerfassung!G669,".pdf"),"")</f>
        <v/>
      </c>
    </row>
    <row r="662" spans="1:16">
      <c r="A662" t="str">
        <f>IF(Belegerfassung!C670&lt;&gt;"",0,"")</f>
        <v/>
      </c>
      <c r="B662" t="str">
        <f>IFERROR(VLOOKUP(Belegerfassung!I670,Konten!A:D,2,FALSE),"")</f>
        <v/>
      </c>
      <c r="C662" t="str">
        <f>IF(A662&lt;&gt;"",TEXT(Belegerfassung!C670,"TT.MM.JJJJ"),"")</f>
        <v/>
      </c>
      <c r="D662" t="str">
        <f>IFERROR(VLOOKUP(Belegerfassung!A670,Abfrage!$E$2:$F$20,2,FALSE),"")</f>
        <v/>
      </c>
      <c r="E662" t="str">
        <f>IF(A662&lt;&gt;"",Belegerfassung!B670,"")</f>
        <v/>
      </c>
      <c r="F662" t="str">
        <f>IF(Belegerfassung!L670="","",IF(Belegerfassung!L670&lt;&gt;"",IF(Belegerfassung!L670&lt;&gt;"",IF(Belegerfassung!J670&lt;&gt;0,VLOOKUP(Belegerfassung!L670,Abfrage!$A$2:$C$19,2,),VLOOKUP(Belegerfassung!L670,Abfrage!$A$2:$C$19,3,)),"")))</f>
        <v/>
      </c>
      <c r="G662" t="str">
        <f t="shared" si="30"/>
        <v/>
      </c>
      <c r="H662" s="31" t="str">
        <f>IF(A662&lt;&gt;"",-Belegerfassung!J670+Belegerfassung!K670,"")</f>
        <v/>
      </c>
      <c r="I662" s="49" t="str">
        <f>IFERROR(IF(H662&lt;&gt;"",Belegerfassung!L670*100,""),IF(OR(Belegerfassung!L670="Leistung EU - Erlöse",Belegerfassung!L670="Lieferungen EU-Erlöse",Belegerfassung!L670="EUST",Belegerfassung!L670="Bauleistungen 20%")=TRUE,"",MID(Belegerfassung!L670,4,2)))</f>
        <v/>
      </c>
      <c r="J662" s="6" t="str">
        <f>IF(A662&lt;&gt;"",LEFT(Belegerfassung!D670,40),"")</f>
        <v/>
      </c>
      <c r="K662" t="str">
        <f>IF(A662&lt;&gt;"",VLOOKUP(D662,Abfrage!$F$2:$G$21,2,FALSE),"")</f>
        <v/>
      </c>
      <c r="L662" s="6" t="str">
        <f>IF(Belegerfassung!H670&lt;&gt;"",Belegerfassung!H670,"")</f>
        <v/>
      </c>
      <c r="M662" t="str">
        <f>IFERROR(IF(Belegerfassung!E670&lt;&gt;"",VLOOKUP(Belegerfassung!E670,Abfrage!$L$2:$M$15,2,),""),"")</f>
        <v/>
      </c>
      <c r="N662" t="str">
        <f t="shared" si="31"/>
        <v/>
      </c>
      <c r="O662" t="str">
        <f t="shared" si="32"/>
        <v/>
      </c>
      <c r="P662" t="str">
        <f>IF(Belegerfassung!G670&lt;&gt;"",CONCATENATE(Belegerfassung!G670,".pdf"),"")</f>
        <v/>
      </c>
    </row>
    <row r="663" spans="1:16">
      <c r="A663" t="str">
        <f>IF(Belegerfassung!C671&lt;&gt;"",0,"")</f>
        <v/>
      </c>
      <c r="B663" t="str">
        <f>IFERROR(VLOOKUP(Belegerfassung!I671,Konten!A:D,2,FALSE),"")</f>
        <v/>
      </c>
      <c r="C663" t="str">
        <f>IF(A663&lt;&gt;"",TEXT(Belegerfassung!C671,"TT.MM.JJJJ"),"")</f>
        <v/>
      </c>
      <c r="D663" t="str">
        <f>IFERROR(VLOOKUP(Belegerfassung!A671,Abfrage!$E$2:$F$20,2,FALSE),"")</f>
        <v/>
      </c>
      <c r="E663" t="str">
        <f>IF(A663&lt;&gt;"",Belegerfassung!B671,"")</f>
        <v/>
      </c>
      <c r="F663" t="str">
        <f>IF(Belegerfassung!L671="","",IF(Belegerfassung!L671&lt;&gt;"",IF(Belegerfassung!L671&lt;&gt;"",IF(Belegerfassung!J671&lt;&gt;0,VLOOKUP(Belegerfassung!L671,Abfrage!$A$2:$C$19,2,),VLOOKUP(Belegerfassung!L671,Abfrage!$A$2:$C$19,3,)),"")))</f>
        <v/>
      </c>
      <c r="G663" t="str">
        <f t="shared" si="30"/>
        <v/>
      </c>
      <c r="H663" s="31" t="str">
        <f>IF(A663&lt;&gt;"",-Belegerfassung!J671+Belegerfassung!K671,"")</f>
        <v/>
      </c>
      <c r="I663" s="49" t="str">
        <f>IFERROR(IF(H663&lt;&gt;"",Belegerfassung!L671*100,""),IF(OR(Belegerfassung!L671="Leistung EU - Erlöse",Belegerfassung!L671="Lieferungen EU-Erlöse",Belegerfassung!L671="EUST",Belegerfassung!L671="Bauleistungen 20%")=TRUE,"",MID(Belegerfassung!L671,4,2)))</f>
        <v/>
      </c>
      <c r="J663" s="6" t="str">
        <f>IF(A663&lt;&gt;"",LEFT(Belegerfassung!D671,40),"")</f>
        <v/>
      </c>
      <c r="K663" t="str">
        <f>IF(A663&lt;&gt;"",VLOOKUP(D663,Abfrage!$F$2:$G$21,2,FALSE),"")</f>
        <v/>
      </c>
      <c r="L663" s="6" t="str">
        <f>IF(Belegerfassung!H671&lt;&gt;"",Belegerfassung!H671,"")</f>
        <v/>
      </c>
      <c r="M663" t="str">
        <f>IFERROR(IF(Belegerfassung!E671&lt;&gt;"",VLOOKUP(Belegerfassung!E671,Abfrage!$L$2:$M$15,2,),""),"")</f>
        <v/>
      </c>
      <c r="N663" t="str">
        <f t="shared" si="31"/>
        <v/>
      </c>
      <c r="O663" t="str">
        <f t="shared" si="32"/>
        <v/>
      </c>
      <c r="P663" t="str">
        <f>IF(Belegerfassung!G671&lt;&gt;"",CONCATENATE(Belegerfassung!G671,".pdf"),"")</f>
        <v/>
      </c>
    </row>
    <row r="664" spans="1:16">
      <c r="A664" t="str">
        <f>IF(Belegerfassung!C672&lt;&gt;"",0,"")</f>
        <v/>
      </c>
      <c r="B664" t="str">
        <f>IFERROR(VLOOKUP(Belegerfassung!I672,Konten!A:D,2,FALSE),"")</f>
        <v/>
      </c>
      <c r="C664" t="str">
        <f>IF(A664&lt;&gt;"",TEXT(Belegerfassung!C672,"TT.MM.JJJJ"),"")</f>
        <v/>
      </c>
      <c r="D664" t="str">
        <f>IFERROR(VLOOKUP(Belegerfassung!A672,Abfrage!$E$2:$F$20,2,FALSE),"")</f>
        <v/>
      </c>
      <c r="E664" t="str">
        <f>IF(A664&lt;&gt;"",Belegerfassung!B672,"")</f>
        <v/>
      </c>
      <c r="F664" t="str">
        <f>IF(Belegerfassung!L672="","",IF(Belegerfassung!L672&lt;&gt;"",IF(Belegerfassung!L672&lt;&gt;"",IF(Belegerfassung!J672&lt;&gt;0,VLOOKUP(Belegerfassung!L672,Abfrage!$A$2:$C$19,2,),VLOOKUP(Belegerfassung!L672,Abfrage!$A$2:$C$19,3,)),"")))</f>
        <v/>
      </c>
      <c r="G664" t="str">
        <f t="shared" si="30"/>
        <v/>
      </c>
      <c r="H664" s="31" t="str">
        <f>IF(A664&lt;&gt;"",-Belegerfassung!J672+Belegerfassung!K672,"")</f>
        <v/>
      </c>
      <c r="I664" s="49" t="str">
        <f>IFERROR(IF(H664&lt;&gt;"",Belegerfassung!L672*100,""),IF(OR(Belegerfassung!L672="Leistung EU - Erlöse",Belegerfassung!L672="Lieferungen EU-Erlöse",Belegerfassung!L672="EUST",Belegerfassung!L672="Bauleistungen 20%")=TRUE,"",MID(Belegerfassung!L672,4,2)))</f>
        <v/>
      </c>
      <c r="J664" s="6" t="str">
        <f>IF(A664&lt;&gt;"",LEFT(Belegerfassung!D672,40),"")</f>
        <v/>
      </c>
      <c r="K664" t="str">
        <f>IF(A664&lt;&gt;"",VLOOKUP(D664,Abfrage!$F$2:$G$21,2,FALSE),"")</f>
        <v/>
      </c>
      <c r="L664" s="6" t="str">
        <f>IF(Belegerfassung!H672&lt;&gt;"",Belegerfassung!H672,"")</f>
        <v/>
      </c>
      <c r="M664" t="str">
        <f>IFERROR(IF(Belegerfassung!E672&lt;&gt;"",VLOOKUP(Belegerfassung!E672,Abfrage!$L$2:$M$15,2,),""),"")</f>
        <v/>
      </c>
      <c r="N664" t="str">
        <f t="shared" si="31"/>
        <v/>
      </c>
      <c r="O664" t="str">
        <f t="shared" si="32"/>
        <v/>
      </c>
      <c r="P664" t="str">
        <f>IF(Belegerfassung!G672&lt;&gt;"",CONCATENATE(Belegerfassung!G672,".pdf"),"")</f>
        <v/>
      </c>
    </row>
    <row r="665" spans="1:16">
      <c r="A665" t="str">
        <f>IF(Belegerfassung!C673&lt;&gt;"",0,"")</f>
        <v/>
      </c>
      <c r="B665" t="str">
        <f>IFERROR(VLOOKUP(Belegerfassung!I673,Konten!A:D,2,FALSE),"")</f>
        <v/>
      </c>
      <c r="C665" t="str">
        <f>IF(A665&lt;&gt;"",TEXT(Belegerfassung!C673,"TT.MM.JJJJ"),"")</f>
        <v/>
      </c>
      <c r="D665" t="str">
        <f>IFERROR(VLOOKUP(Belegerfassung!A673,Abfrage!$E$2:$F$20,2,FALSE),"")</f>
        <v/>
      </c>
      <c r="E665" t="str">
        <f>IF(A665&lt;&gt;"",Belegerfassung!B673,"")</f>
        <v/>
      </c>
      <c r="F665" t="str">
        <f>IF(Belegerfassung!L673="","",IF(Belegerfassung!L673&lt;&gt;"",IF(Belegerfassung!L673&lt;&gt;"",IF(Belegerfassung!J673&lt;&gt;0,VLOOKUP(Belegerfassung!L673,Abfrage!$A$2:$C$19,2,),VLOOKUP(Belegerfassung!L673,Abfrage!$A$2:$C$19,3,)),"")))</f>
        <v/>
      </c>
      <c r="G665" t="str">
        <f t="shared" si="30"/>
        <v/>
      </c>
      <c r="H665" s="31" t="str">
        <f>IF(A665&lt;&gt;"",-Belegerfassung!J673+Belegerfassung!K673,"")</f>
        <v/>
      </c>
      <c r="I665" s="49" t="str">
        <f>IFERROR(IF(H665&lt;&gt;"",Belegerfassung!L673*100,""),IF(OR(Belegerfassung!L673="Leistung EU - Erlöse",Belegerfassung!L673="Lieferungen EU-Erlöse",Belegerfassung!L673="EUST",Belegerfassung!L673="Bauleistungen 20%")=TRUE,"",MID(Belegerfassung!L673,4,2)))</f>
        <v/>
      </c>
      <c r="J665" s="6" t="str">
        <f>IF(A665&lt;&gt;"",LEFT(Belegerfassung!D673,40),"")</f>
        <v/>
      </c>
      <c r="K665" t="str">
        <f>IF(A665&lt;&gt;"",VLOOKUP(D665,Abfrage!$F$2:$G$21,2,FALSE),"")</f>
        <v/>
      </c>
      <c r="L665" s="6" t="str">
        <f>IF(Belegerfassung!H673&lt;&gt;"",Belegerfassung!H673,"")</f>
        <v/>
      </c>
      <c r="M665" t="str">
        <f>IFERROR(IF(Belegerfassung!E673&lt;&gt;"",VLOOKUP(Belegerfassung!E673,Abfrage!$L$2:$M$15,2,),""),"")</f>
        <v/>
      </c>
      <c r="N665" t="str">
        <f t="shared" si="31"/>
        <v/>
      </c>
      <c r="O665" t="str">
        <f t="shared" si="32"/>
        <v/>
      </c>
      <c r="P665" t="str">
        <f>IF(Belegerfassung!G673&lt;&gt;"",CONCATENATE(Belegerfassung!G673,".pdf"),"")</f>
        <v/>
      </c>
    </row>
    <row r="666" spans="1:16">
      <c r="A666" t="str">
        <f>IF(Belegerfassung!C674&lt;&gt;"",0,"")</f>
        <v/>
      </c>
      <c r="B666" t="str">
        <f>IFERROR(VLOOKUP(Belegerfassung!I674,Konten!A:D,2,FALSE),"")</f>
        <v/>
      </c>
      <c r="C666" t="str">
        <f>IF(A666&lt;&gt;"",TEXT(Belegerfassung!C674,"TT.MM.JJJJ"),"")</f>
        <v/>
      </c>
      <c r="D666" t="str">
        <f>IFERROR(VLOOKUP(Belegerfassung!A674,Abfrage!$E$2:$F$20,2,FALSE),"")</f>
        <v/>
      </c>
      <c r="E666" t="str">
        <f>IF(A666&lt;&gt;"",Belegerfassung!B674,"")</f>
        <v/>
      </c>
      <c r="F666" t="str">
        <f>IF(Belegerfassung!L674="","",IF(Belegerfassung!L674&lt;&gt;"",IF(Belegerfassung!L674&lt;&gt;"",IF(Belegerfassung!J674&lt;&gt;0,VLOOKUP(Belegerfassung!L674,Abfrage!$A$2:$C$19,2,),VLOOKUP(Belegerfassung!L674,Abfrage!$A$2:$C$19,3,)),"")))</f>
        <v/>
      </c>
      <c r="G666" t="str">
        <f t="shared" si="30"/>
        <v/>
      </c>
      <c r="H666" s="31" t="str">
        <f>IF(A666&lt;&gt;"",-Belegerfassung!J674+Belegerfassung!K674,"")</f>
        <v/>
      </c>
      <c r="I666" s="49" t="str">
        <f>IFERROR(IF(H666&lt;&gt;"",Belegerfassung!L674*100,""),IF(OR(Belegerfassung!L674="Leistung EU - Erlöse",Belegerfassung!L674="Lieferungen EU-Erlöse",Belegerfassung!L674="EUST",Belegerfassung!L674="Bauleistungen 20%")=TRUE,"",MID(Belegerfassung!L674,4,2)))</f>
        <v/>
      </c>
      <c r="J666" s="6" t="str">
        <f>IF(A666&lt;&gt;"",LEFT(Belegerfassung!D674,40),"")</f>
        <v/>
      </c>
      <c r="K666" t="str">
        <f>IF(A666&lt;&gt;"",VLOOKUP(D666,Abfrage!$F$2:$G$21,2,FALSE),"")</f>
        <v/>
      </c>
      <c r="L666" s="6" t="str">
        <f>IF(Belegerfassung!H674&lt;&gt;"",Belegerfassung!H674,"")</f>
        <v/>
      </c>
      <c r="M666" t="str">
        <f>IFERROR(IF(Belegerfassung!E674&lt;&gt;"",VLOOKUP(Belegerfassung!E674,Abfrage!$L$2:$M$15,2,),""),"")</f>
        <v/>
      </c>
      <c r="N666" t="str">
        <f t="shared" si="31"/>
        <v/>
      </c>
      <c r="O666" t="str">
        <f t="shared" si="32"/>
        <v/>
      </c>
      <c r="P666" t="str">
        <f>IF(Belegerfassung!G674&lt;&gt;"",CONCATENATE(Belegerfassung!G674,".pdf"),"")</f>
        <v/>
      </c>
    </row>
    <row r="667" spans="1:16">
      <c r="A667" t="str">
        <f>IF(Belegerfassung!C675&lt;&gt;"",0,"")</f>
        <v/>
      </c>
      <c r="B667" t="str">
        <f>IFERROR(VLOOKUP(Belegerfassung!I675,Konten!A:D,2,FALSE),"")</f>
        <v/>
      </c>
      <c r="C667" t="str">
        <f>IF(A667&lt;&gt;"",TEXT(Belegerfassung!C675,"TT.MM.JJJJ"),"")</f>
        <v/>
      </c>
      <c r="D667" t="str">
        <f>IFERROR(VLOOKUP(Belegerfassung!A675,Abfrage!$E$2:$F$20,2,FALSE),"")</f>
        <v/>
      </c>
      <c r="E667" t="str">
        <f>IF(A667&lt;&gt;"",Belegerfassung!B675,"")</f>
        <v/>
      </c>
      <c r="F667" t="str">
        <f>IF(Belegerfassung!L675="","",IF(Belegerfassung!L675&lt;&gt;"",IF(Belegerfassung!L675&lt;&gt;"",IF(Belegerfassung!J675&lt;&gt;0,VLOOKUP(Belegerfassung!L675,Abfrage!$A$2:$C$19,2,),VLOOKUP(Belegerfassung!L675,Abfrage!$A$2:$C$19,3,)),"")))</f>
        <v/>
      </c>
      <c r="G667" t="str">
        <f t="shared" si="30"/>
        <v/>
      </c>
      <c r="H667" s="31" t="str">
        <f>IF(A667&lt;&gt;"",-Belegerfassung!J675+Belegerfassung!K675,"")</f>
        <v/>
      </c>
      <c r="I667" s="49" t="str">
        <f>IFERROR(IF(H667&lt;&gt;"",Belegerfassung!L675*100,""),IF(OR(Belegerfassung!L675="Leistung EU - Erlöse",Belegerfassung!L675="Lieferungen EU-Erlöse",Belegerfassung!L675="EUST",Belegerfassung!L675="Bauleistungen 20%")=TRUE,"",MID(Belegerfassung!L675,4,2)))</f>
        <v/>
      </c>
      <c r="J667" s="6" t="str">
        <f>IF(A667&lt;&gt;"",LEFT(Belegerfassung!D675,40),"")</f>
        <v/>
      </c>
      <c r="K667" t="str">
        <f>IF(A667&lt;&gt;"",VLOOKUP(D667,Abfrage!$F$2:$G$21,2,FALSE),"")</f>
        <v/>
      </c>
      <c r="L667" s="6" t="str">
        <f>IF(Belegerfassung!H675&lt;&gt;"",Belegerfassung!H675,"")</f>
        <v/>
      </c>
      <c r="M667" t="str">
        <f>IFERROR(IF(Belegerfassung!E675&lt;&gt;"",VLOOKUP(Belegerfassung!E675,Abfrage!$L$2:$M$15,2,),""),"")</f>
        <v/>
      </c>
      <c r="N667" t="str">
        <f t="shared" si="31"/>
        <v/>
      </c>
      <c r="O667" t="str">
        <f t="shared" si="32"/>
        <v/>
      </c>
      <c r="P667" t="str">
        <f>IF(Belegerfassung!G675&lt;&gt;"",CONCATENATE(Belegerfassung!G675,".pdf"),"")</f>
        <v/>
      </c>
    </row>
    <row r="668" spans="1:16">
      <c r="A668" t="str">
        <f>IF(Belegerfassung!C676&lt;&gt;"",0,"")</f>
        <v/>
      </c>
      <c r="B668" t="str">
        <f>IFERROR(VLOOKUP(Belegerfassung!I676,Konten!A:D,2,FALSE),"")</f>
        <v/>
      </c>
      <c r="C668" t="str">
        <f>IF(A668&lt;&gt;"",TEXT(Belegerfassung!C676,"TT.MM.JJJJ"),"")</f>
        <v/>
      </c>
      <c r="D668" t="str">
        <f>IFERROR(VLOOKUP(Belegerfassung!A676,Abfrage!$E$2:$F$20,2,FALSE),"")</f>
        <v/>
      </c>
      <c r="E668" t="str">
        <f>IF(A668&lt;&gt;"",Belegerfassung!B676,"")</f>
        <v/>
      </c>
      <c r="F668" t="str">
        <f>IF(Belegerfassung!L676="","",IF(Belegerfassung!L676&lt;&gt;"",IF(Belegerfassung!L676&lt;&gt;"",IF(Belegerfassung!J676&lt;&gt;0,VLOOKUP(Belegerfassung!L676,Abfrage!$A$2:$C$19,2,),VLOOKUP(Belegerfassung!L676,Abfrage!$A$2:$C$19,3,)),"")))</f>
        <v/>
      </c>
      <c r="G668" t="str">
        <f t="shared" si="30"/>
        <v/>
      </c>
      <c r="H668" s="31" t="str">
        <f>IF(A668&lt;&gt;"",-Belegerfassung!J676+Belegerfassung!K676,"")</f>
        <v/>
      </c>
      <c r="I668" s="49" t="str">
        <f>IFERROR(IF(H668&lt;&gt;"",Belegerfassung!L676*100,""),IF(OR(Belegerfassung!L676="Leistung EU - Erlöse",Belegerfassung!L676="Lieferungen EU-Erlöse",Belegerfassung!L676="EUST",Belegerfassung!L676="Bauleistungen 20%")=TRUE,"",MID(Belegerfassung!L676,4,2)))</f>
        <v/>
      </c>
      <c r="J668" s="6" t="str">
        <f>IF(A668&lt;&gt;"",LEFT(Belegerfassung!D676,40),"")</f>
        <v/>
      </c>
      <c r="K668" t="str">
        <f>IF(A668&lt;&gt;"",VLOOKUP(D668,Abfrage!$F$2:$G$21,2,FALSE),"")</f>
        <v/>
      </c>
      <c r="L668" s="6" t="str">
        <f>IF(Belegerfassung!H676&lt;&gt;"",Belegerfassung!H676,"")</f>
        <v/>
      </c>
      <c r="M668" t="str">
        <f>IFERROR(IF(Belegerfassung!E676&lt;&gt;"",VLOOKUP(Belegerfassung!E676,Abfrage!$L$2:$M$15,2,),""),"")</f>
        <v/>
      </c>
      <c r="N668" t="str">
        <f t="shared" si="31"/>
        <v/>
      </c>
      <c r="O668" t="str">
        <f t="shared" si="32"/>
        <v/>
      </c>
      <c r="P668" t="str">
        <f>IF(Belegerfassung!G676&lt;&gt;"",CONCATENATE(Belegerfassung!G676,".pdf"),"")</f>
        <v/>
      </c>
    </row>
    <row r="669" spans="1:16">
      <c r="A669" t="str">
        <f>IF(Belegerfassung!C677&lt;&gt;"",0,"")</f>
        <v/>
      </c>
      <c r="B669" t="str">
        <f>IFERROR(VLOOKUP(Belegerfassung!I677,Konten!A:D,2,FALSE),"")</f>
        <v/>
      </c>
      <c r="C669" t="str">
        <f>IF(A669&lt;&gt;"",TEXT(Belegerfassung!C677,"TT.MM.JJJJ"),"")</f>
        <v/>
      </c>
      <c r="D669" t="str">
        <f>IFERROR(VLOOKUP(Belegerfassung!A677,Abfrage!$E$2:$F$20,2,FALSE),"")</f>
        <v/>
      </c>
      <c r="E669" t="str">
        <f>IF(A669&lt;&gt;"",Belegerfassung!B677,"")</f>
        <v/>
      </c>
      <c r="F669" t="str">
        <f>IF(Belegerfassung!L677="","",IF(Belegerfassung!L677&lt;&gt;"",IF(Belegerfassung!L677&lt;&gt;"",IF(Belegerfassung!J677&lt;&gt;0,VLOOKUP(Belegerfassung!L677,Abfrage!$A$2:$C$19,2,),VLOOKUP(Belegerfassung!L677,Abfrage!$A$2:$C$19,3,)),"")))</f>
        <v/>
      </c>
      <c r="G669" t="str">
        <f t="shared" si="30"/>
        <v/>
      </c>
      <c r="H669" s="31" t="str">
        <f>IF(A669&lt;&gt;"",-Belegerfassung!J677+Belegerfassung!K677,"")</f>
        <v/>
      </c>
      <c r="I669" s="49" t="str">
        <f>IFERROR(IF(H669&lt;&gt;"",Belegerfassung!L677*100,""),IF(OR(Belegerfassung!L677="Leistung EU - Erlöse",Belegerfassung!L677="Lieferungen EU-Erlöse",Belegerfassung!L677="EUST",Belegerfassung!L677="Bauleistungen 20%")=TRUE,"",MID(Belegerfassung!L677,4,2)))</f>
        <v/>
      </c>
      <c r="J669" s="6" t="str">
        <f>IF(A669&lt;&gt;"",LEFT(Belegerfassung!D677,40),"")</f>
        <v/>
      </c>
      <c r="K669" t="str">
        <f>IF(A669&lt;&gt;"",VLOOKUP(D669,Abfrage!$F$2:$G$21,2,FALSE),"")</f>
        <v/>
      </c>
      <c r="L669" s="6" t="str">
        <f>IF(Belegerfassung!H677&lt;&gt;"",Belegerfassung!H677,"")</f>
        <v/>
      </c>
      <c r="M669" t="str">
        <f>IFERROR(IF(Belegerfassung!E677&lt;&gt;"",VLOOKUP(Belegerfassung!E677,Abfrage!$L$2:$M$15,2,),""),"")</f>
        <v/>
      </c>
      <c r="N669" t="str">
        <f t="shared" si="31"/>
        <v/>
      </c>
      <c r="O669" t="str">
        <f t="shared" si="32"/>
        <v/>
      </c>
      <c r="P669" t="str">
        <f>IF(Belegerfassung!G677&lt;&gt;"",CONCATENATE(Belegerfassung!G677,".pdf"),"")</f>
        <v/>
      </c>
    </row>
    <row r="670" spans="1:16">
      <c r="A670" t="str">
        <f>IF(Belegerfassung!C678&lt;&gt;"",0,"")</f>
        <v/>
      </c>
      <c r="B670" t="str">
        <f>IFERROR(VLOOKUP(Belegerfassung!I678,Konten!A:D,2,FALSE),"")</f>
        <v/>
      </c>
      <c r="C670" t="str">
        <f>IF(A670&lt;&gt;"",TEXT(Belegerfassung!C678,"TT.MM.JJJJ"),"")</f>
        <v/>
      </c>
      <c r="D670" t="str">
        <f>IFERROR(VLOOKUP(Belegerfassung!A678,Abfrage!$E$2:$F$20,2,FALSE),"")</f>
        <v/>
      </c>
      <c r="E670" t="str">
        <f>IF(A670&lt;&gt;"",Belegerfassung!B678,"")</f>
        <v/>
      </c>
      <c r="F670" t="str">
        <f>IF(Belegerfassung!L678="","",IF(Belegerfassung!L678&lt;&gt;"",IF(Belegerfassung!L678&lt;&gt;"",IF(Belegerfassung!J678&lt;&gt;0,VLOOKUP(Belegerfassung!L678,Abfrage!$A$2:$C$19,2,),VLOOKUP(Belegerfassung!L678,Abfrage!$A$2:$C$19,3,)),"")))</f>
        <v/>
      </c>
      <c r="G670" t="str">
        <f t="shared" si="30"/>
        <v/>
      </c>
      <c r="H670" s="31" t="str">
        <f>IF(A670&lt;&gt;"",-Belegerfassung!J678+Belegerfassung!K678,"")</f>
        <v/>
      </c>
      <c r="I670" s="49" t="str">
        <f>IFERROR(IF(H670&lt;&gt;"",Belegerfassung!L678*100,""),IF(OR(Belegerfassung!L678="Leistung EU - Erlöse",Belegerfassung!L678="Lieferungen EU-Erlöse",Belegerfassung!L678="EUST",Belegerfassung!L678="Bauleistungen 20%")=TRUE,"",MID(Belegerfassung!L678,4,2)))</f>
        <v/>
      </c>
      <c r="J670" s="6" t="str">
        <f>IF(A670&lt;&gt;"",LEFT(Belegerfassung!D678,40),"")</f>
        <v/>
      </c>
      <c r="K670" t="str">
        <f>IF(A670&lt;&gt;"",VLOOKUP(D670,Abfrage!$F$2:$G$21,2,FALSE),"")</f>
        <v/>
      </c>
      <c r="L670" s="6" t="str">
        <f>IF(Belegerfassung!H678&lt;&gt;"",Belegerfassung!H678,"")</f>
        <v/>
      </c>
      <c r="M670" t="str">
        <f>IFERROR(IF(Belegerfassung!E678&lt;&gt;"",VLOOKUP(Belegerfassung!E678,Abfrage!$L$2:$M$15,2,),""),"")</f>
        <v/>
      </c>
      <c r="N670" t="str">
        <f t="shared" si="31"/>
        <v/>
      </c>
      <c r="O670" t="str">
        <f t="shared" si="32"/>
        <v/>
      </c>
      <c r="P670" t="str">
        <f>IF(Belegerfassung!G678&lt;&gt;"",CONCATENATE(Belegerfassung!G678,".pdf"),"")</f>
        <v/>
      </c>
    </row>
    <row r="671" spans="1:16">
      <c r="A671" t="str">
        <f>IF(Belegerfassung!C679&lt;&gt;"",0,"")</f>
        <v/>
      </c>
      <c r="B671" t="str">
        <f>IFERROR(VLOOKUP(Belegerfassung!I679,Konten!A:D,2,FALSE),"")</f>
        <v/>
      </c>
      <c r="C671" t="str">
        <f>IF(A671&lt;&gt;"",TEXT(Belegerfassung!C679,"TT.MM.JJJJ"),"")</f>
        <v/>
      </c>
      <c r="D671" t="str">
        <f>IFERROR(VLOOKUP(Belegerfassung!A679,Abfrage!$E$2:$F$20,2,FALSE),"")</f>
        <v/>
      </c>
      <c r="E671" t="str">
        <f>IF(A671&lt;&gt;"",Belegerfassung!B679,"")</f>
        <v/>
      </c>
      <c r="F671" t="str">
        <f>IF(Belegerfassung!L679="","",IF(Belegerfassung!L679&lt;&gt;"",IF(Belegerfassung!L679&lt;&gt;"",IF(Belegerfassung!J679&lt;&gt;0,VLOOKUP(Belegerfassung!L679,Abfrage!$A$2:$C$19,2,),VLOOKUP(Belegerfassung!L679,Abfrage!$A$2:$C$19,3,)),"")))</f>
        <v/>
      </c>
      <c r="G671" t="str">
        <f t="shared" si="30"/>
        <v/>
      </c>
      <c r="H671" s="31" t="str">
        <f>IF(A671&lt;&gt;"",-Belegerfassung!J679+Belegerfassung!K679,"")</f>
        <v/>
      </c>
      <c r="I671" s="49" t="str">
        <f>IFERROR(IF(H671&lt;&gt;"",Belegerfassung!L679*100,""),IF(OR(Belegerfassung!L679="Leistung EU - Erlöse",Belegerfassung!L679="Lieferungen EU-Erlöse",Belegerfassung!L679="EUST",Belegerfassung!L679="Bauleistungen 20%")=TRUE,"",MID(Belegerfassung!L679,4,2)))</f>
        <v/>
      </c>
      <c r="J671" s="6" t="str">
        <f>IF(A671&lt;&gt;"",LEFT(Belegerfassung!D679,40),"")</f>
        <v/>
      </c>
      <c r="K671" t="str">
        <f>IF(A671&lt;&gt;"",VLOOKUP(D671,Abfrage!$F$2:$G$21,2,FALSE),"")</f>
        <v/>
      </c>
      <c r="L671" s="6" t="str">
        <f>IF(Belegerfassung!H679&lt;&gt;"",Belegerfassung!H679,"")</f>
        <v/>
      </c>
      <c r="M671" t="str">
        <f>IFERROR(IF(Belegerfassung!E679&lt;&gt;"",VLOOKUP(Belegerfassung!E679,Abfrage!$L$2:$M$15,2,),""),"")</f>
        <v/>
      </c>
      <c r="N671" t="str">
        <f t="shared" si="31"/>
        <v/>
      </c>
      <c r="O671" t="str">
        <f t="shared" si="32"/>
        <v/>
      </c>
      <c r="P671" t="str">
        <f>IF(Belegerfassung!G679&lt;&gt;"",CONCATENATE(Belegerfassung!G679,".pdf"),"")</f>
        <v/>
      </c>
    </row>
    <row r="672" spans="1:16">
      <c r="A672" t="str">
        <f>IF(Belegerfassung!C680&lt;&gt;"",0,"")</f>
        <v/>
      </c>
      <c r="B672" t="str">
        <f>IFERROR(VLOOKUP(Belegerfassung!I680,Konten!A:D,2,FALSE),"")</f>
        <v/>
      </c>
      <c r="C672" t="str">
        <f>IF(A672&lt;&gt;"",TEXT(Belegerfassung!C680,"TT.MM.JJJJ"),"")</f>
        <v/>
      </c>
      <c r="D672" t="str">
        <f>IFERROR(VLOOKUP(Belegerfassung!A680,Abfrage!$E$2:$F$20,2,FALSE),"")</f>
        <v/>
      </c>
      <c r="E672" t="str">
        <f>IF(A672&lt;&gt;"",Belegerfassung!B680,"")</f>
        <v/>
      </c>
      <c r="F672" t="str">
        <f>IF(Belegerfassung!L680="","",IF(Belegerfassung!L680&lt;&gt;"",IF(Belegerfassung!L680&lt;&gt;"",IF(Belegerfassung!J680&lt;&gt;0,VLOOKUP(Belegerfassung!L680,Abfrage!$A$2:$C$19,2,),VLOOKUP(Belegerfassung!L680,Abfrage!$A$2:$C$19,3,)),"")))</f>
        <v/>
      </c>
      <c r="G672" t="str">
        <f t="shared" si="30"/>
        <v/>
      </c>
      <c r="H672" s="31" t="str">
        <f>IF(A672&lt;&gt;"",-Belegerfassung!J680+Belegerfassung!K680,"")</f>
        <v/>
      </c>
      <c r="I672" s="49" t="str">
        <f>IFERROR(IF(H672&lt;&gt;"",Belegerfassung!L680*100,""),IF(OR(Belegerfassung!L680="Leistung EU - Erlöse",Belegerfassung!L680="Lieferungen EU-Erlöse",Belegerfassung!L680="EUST",Belegerfassung!L680="Bauleistungen 20%")=TRUE,"",MID(Belegerfassung!L680,4,2)))</f>
        <v/>
      </c>
      <c r="J672" s="6" t="str">
        <f>IF(A672&lt;&gt;"",LEFT(Belegerfassung!D680,40),"")</f>
        <v/>
      </c>
      <c r="K672" t="str">
        <f>IF(A672&lt;&gt;"",VLOOKUP(D672,Abfrage!$F$2:$G$21,2,FALSE),"")</f>
        <v/>
      </c>
      <c r="L672" s="6" t="str">
        <f>IF(Belegerfassung!H680&lt;&gt;"",Belegerfassung!H680,"")</f>
        <v/>
      </c>
      <c r="M672" t="str">
        <f>IFERROR(IF(Belegerfassung!E680&lt;&gt;"",VLOOKUP(Belegerfassung!E680,Abfrage!$L$2:$M$15,2,),""),"")</f>
        <v/>
      </c>
      <c r="N672" t="str">
        <f t="shared" si="31"/>
        <v/>
      </c>
      <c r="O672" t="str">
        <f t="shared" si="32"/>
        <v/>
      </c>
      <c r="P672" t="str">
        <f>IF(Belegerfassung!G680&lt;&gt;"",CONCATENATE(Belegerfassung!G680,".pdf"),"")</f>
        <v/>
      </c>
    </row>
    <row r="673" spans="1:16">
      <c r="A673" t="str">
        <f>IF(Belegerfassung!C681&lt;&gt;"",0,"")</f>
        <v/>
      </c>
      <c r="B673" t="str">
        <f>IFERROR(VLOOKUP(Belegerfassung!I681,Konten!A:D,2,FALSE),"")</f>
        <v/>
      </c>
      <c r="C673" t="str">
        <f>IF(A673&lt;&gt;"",TEXT(Belegerfassung!C681,"TT.MM.JJJJ"),"")</f>
        <v/>
      </c>
      <c r="D673" t="str">
        <f>IFERROR(VLOOKUP(Belegerfassung!A681,Abfrage!$E$2:$F$20,2,FALSE),"")</f>
        <v/>
      </c>
      <c r="E673" t="str">
        <f>IF(A673&lt;&gt;"",Belegerfassung!B681,"")</f>
        <v/>
      </c>
      <c r="F673" t="str">
        <f>IF(Belegerfassung!L681="","",IF(Belegerfassung!L681&lt;&gt;"",IF(Belegerfassung!L681&lt;&gt;"",IF(Belegerfassung!J681&lt;&gt;0,VLOOKUP(Belegerfassung!L681,Abfrage!$A$2:$C$19,2,),VLOOKUP(Belegerfassung!L681,Abfrage!$A$2:$C$19,3,)),"")))</f>
        <v/>
      </c>
      <c r="G673" t="str">
        <f t="shared" si="30"/>
        <v/>
      </c>
      <c r="H673" s="31" t="str">
        <f>IF(A673&lt;&gt;"",-Belegerfassung!J681+Belegerfassung!K681,"")</f>
        <v/>
      </c>
      <c r="I673" s="49" t="str">
        <f>IFERROR(IF(H673&lt;&gt;"",Belegerfassung!L681*100,""),IF(OR(Belegerfassung!L681="Leistung EU - Erlöse",Belegerfassung!L681="Lieferungen EU-Erlöse",Belegerfassung!L681="EUST",Belegerfassung!L681="Bauleistungen 20%")=TRUE,"",MID(Belegerfassung!L681,4,2)))</f>
        <v/>
      </c>
      <c r="J673" s="6" t="str">
        <f>IF(A673&lt;&gt;"",LEFT(Belegerfassung!D681,40),"")</f>
        <v/>
      </c>
      <c r="K673" t="str">
        <f>IF(A673&lt;&gt;"",VLOOKUP(D673,Abfrage!$F$2:$G$21,2,FALSE),"")</f>
        <v/>
      </c>
      <c r="L673" s="6" t="str">
        <f>IF(Belegerfassung!H681&lt;&gt;"",Belegerfassung!H681,"")</f>
        <v/>
      </c>
      <c r="M673" t="str">
        <f>IFERROR(IF(Belegerfassung!E681&lt;&gt;"",VLOOKUP(Belegerfassung!E681,Abfrage!$L$2:$M$15,2,),""),"")</f>
        <v/>
      </c>
      <c r="N673" t="str">
        <f t="shared" si="31"/>
        <v/>
      </c>
      <c r="O673" t="str">
        <f t="shared" si="32"/>
        <v/>
      </c>
      <c r="P673" t="str">
        <f>IF(Belegerfassung!G681&lt;&gt;"",CONCATENATE(Belegerfassung!G681,".pdf"),"")</f>
        <v/>
      </c>
    </row>
    <row r="674" spans="1:16">
      <c r="A674" t="str">
        <f>IF(Belegerfassung!C682&lt;&gt;"",0,"")</f>
        <v/>
      </c>
      <c r="B674" t="str">
        <f>IFERROR(VLOOKUP(Belegerfassung!I682,Konten!A:D,2,FALSE),"")</f>
        <v/>
      </c>
      <c r="C674" t="str">
        <f>IF(A674&lt;&gt;"",TEXT(Belegerfassung!C682,"TT.MM.JJJJ"),"")</f>
        <v/>
      </c>
      <c r="D674" t="str">
        <f>IFERROR(VLOOKUP(Belegerfassung!A682,Abfrage!$E$2:$F$20,2,FALSE),"")</f>
        <v/>
      </c>
      <c r="E674" t="str">
        <f>IF(A674&lt;&gt;"",Belegerfassung!B682,"")</f>
        <v/>
      </c>
      <c r="F674" t="str">
        <f>IF(Belegerfassung!L682="","",IF(Belegerfassung!L682&lt;&gt;"",IF(Belegerfassung!L682&lt;&gt;"",IF(Belegerfassung!J682&lt;&gt;0,VLOOKUP(Belegerfassung!L682,Abfrage!$A$2:$C$19,2,),VLOOKUP(Belegerfassung!L682,Abfrage!$A$2:$C$19,3,)),"")))</f>
        <v/>
      </c>
      <c r="G674" t="str">
        <f t="shared" si="30"/>
        <v/>
      </c>
      <c r="H674" s="31" t="str">
        <f>IF(A674&lt;&gt;"",-Belegerfassung!J682+Belegerfassung!K682,"")</f>
        <v/>
      </c>
      <c r="I674" s="49" t="str">
        <f>IFERROR(IF(H674&lt;&gt;"",Belegerfassung!L682*100,""),IF(OR(Belegerfassung!L682="Leistung EU - Erlöse",Belegerfassung!L682="Lieferungen EU-Erlöse",Belegerfassung!L682="EUST",Belegerfassung!L682="Bauleistungen 20%")=TRUE,"",MID(Belegerfassung!L682,4,2)))</f>
        <v/>
      </c>
      <c r="J674" s="6" t="str">
        <f>IF(A674&lt;&gt;"",LEFT(Belegerfassung!D682,40),"")</f>
        <v/>
      </c>
      <c r="K674" t="str">
        <f>IF(A674&lt;&gt;"",VLOOKUP(D674,Abfrage!$F$2:$G$21,2,FALSE),"")</f>
        <v/>
      </c>
      <c r="L674" s="6" t="str">
        <f>IF(Belegerfassung!H682&lt;&gt;"",Belegerfassung!H682,"")</f>
        <v/>
      </c>
      <c r="M674" t="str">
        <f>IFERROR(IF(Belegerfassung!E682&lt;&gt;"",VLOOKUP(Belegerfassung!E682,Abfrage!$L$2:$M$15,2,),""),"")</f>
        <v/>
      </c>
      <c r="N674" t="str">
        <f t="shared" si="31"/>
        <v/>
      </c>
      <c r="O674" t="str">
        <f t="shared" si="32"/>
        <v/>
      </c>
      <c r="P674" t="str">
        <f>IF(Belegerfassung!G682&lt;&gt;"",CONCATENATE(Belegerfassung!G682,".pdf"),"")</f>
        <v/>
      </c>
    </row>
    <row r="675" spans="1:16">
      <c r="A675" t="str">
        <f>IF(Belegerfassung!C683&lt;&gt;"",0,"")</f>
        <v/>
      </c>
      <c r="B675" t="str">
        <f>IFERROR(VLOOKUP(Belegerfassung!I683,Konten!A:D,2,FALSE),"")</f>
        <v/>
      </c>
      <c r="C675" t="str">
        <f>IF(A675&lt;&gt;"",TEXT(Belegerfassung!C683,"TT.MM.JJJJ"),"")</f>
        <v/>
      </c>
      <c r="D675" t="str">
        <f>IFERROR(VLOOKUP(Belegerfassung!A683,Abfrage!$E$2:$F$20,2,FALSE),"")</f>
        <v/>
      </c>
      <c r="E675" t="str">
        <f>IF(A675&lt;&gt;"",Belegerfassung!B683,"")</f>
        <v/>
      </c>
      <c r="F675" t="str">
        <f>IF(Belegerfassung!L683="","",IF(Belegerfassung!L683&lt;&gt;"",IF(Belegerfassung!L683&lt;&gt;"",IF(Belegerfassung!J683&lt;&gt;0,VLOOKUP(Belegerfassung!L683,Abfrage!$A$2:$C$19,2,),VLOOKUP(Belegerfassung!L683,Abfrage!$A$2:$C$19,3,)),"")))</f>
        <v/>
      </c>
      <c r="G675" t="str">
        <f t="shared" si="30"/>
        <v/>
      </c>
      <c r="H675" s="31" t="str">
        <f>IF(A675&lt;&gt;"",-Belegerfassung!J683+Belegerfassung!K683,"")</f>
        <v/>
      </c>
      <c r="I675" s="49" t="str">
        <f>IFERROR(IF(H675&lt;&gt;"",Belegerfassung!L683*100,""),IF(OR(Belegerfassung!L683="Leistung EU - Erlöse",Belegerfassung!L683="Lieferungen EU-Erlöse",Belegerfassung!L683="EUST",Belegerfassung!L683="Bauleistungen 20%")=TRUE,"",MID(Belegerfassung!L683,4,2)))</f>
        <v/>
      </c>
      <c r="J675" s="6" t="str">
        <f>IF(A675&lt;&gt;"",LEFT(Belegerfassung!D683,40),"")</f>
        <v/>
      </c>
      <c r="K675" t="str">
        <f>IF(A675&lt;&gt;"",VLOOKUP(D675,Abfrage!$F$2:$G$21,2,FALSE),"")</f>
        <v/>
      </c>
      <c r="L675" s="6" t="str">
        <f>IF(Belegerfassung!H683&lt;&gt;"",Belegerfassung!H683,"")</f>
        <v/>
      </c>
      <c r="M675" t="str">
        <f>IFERROR(IF(Belegerfassung!E683&lt;&gt;"",VLOOKUP(Belegerfassung!E683,Abfrage!$L$2:$M$15,2,),""),"")</f>
        <v/>
      </c>
      <c r="N675" t="str">
        <f t="shared" si="31"/>
        <v/>
      </c>
      <c r="O675" t="str">
        <f t="shared" si="32"/>
        <v/>
      </c>
      <c r="P675" t="str">
        <f>IF(Belegerfassung!G683&lt;&gt;"",CONCATENATE(Belegerfassung!G683,".pdf"),"")</f>
        <v/>
      </c>
    </row>
    <row r="676" spans="1:16">
      <c r="A676" t="str">
        <f>IF(Belegerfassung!C684&lt;&gt;"",0,"")</f>
        <v/>
      </c>
      <c r="B676" t="str">
        <f>IFERROR(VLOOKUP(Belegerfassung!I684,Konten!A:D,2,FALSE),"")</f>
        <v/>
      </c>
      <c r="C676" t="str">
        <f>IF(A676&lt;&gt;"",TEXT(Belegerfassung!C684,"TT.MM.JJJJ"),"")</f>
        <v/>
      </c>
      <c r="D676" t="str">
        <f>IFERROR(VLOOKUP(Belegerfassung!A684,Abfrage!$E$2:$F$20,2,FALSE),"")</f>
        <v/>
      </c>
      <c r="E676" t="str">
        <f>IF(A676&lt;&gt;"",Belegerfassung!B684,"")</f>
        <v/>
      </c>
      <c r="F676" t="str">
        <f>IF(Belegerfassung!L684="","",IF(Belegerfassung!L684&lt;&gt;"",IF(Belegerfassung!L684&lt;&gt;"",IF(Belegerfassung!J684&lt;&gt;0,VLOOKUP(Belegerfassung!L684,Abfrage!$A$2:$C$19,2,),VLOOKUP(Belegerfassung!L684,Abfrage!$A$2:$C$19,3,)),"")))</f>
        <v/>
      </c>
      <c r="G676" t="str">
        <f t="shared" si="30"/>
        <v/>
      </c>
      <c r="H676" s="31" t="str">
        <f>IF(A676&lt;&gt;"",-Belegerfassung!J684+Belegerfassung!K684,"")</f>
        <v/>
      </c>
      <c r="I676" s="49" t="str">
        <f>IFERROR(IF(H676&lt;&gt;"",Belegerfassung!L684*100,""),IF(OR(Belegerfassung!L684="Leistung EU - Erlöse",Belegerfassung!L684="Lieferungen EU-Erlöse",Belegerfassung!L684="EUST",Belegerfassung!L684="Bauleistungen 20%")=TRUE,"",MID(Belegerfassung!L684,4,2)))</f>
        <v/>
      </c>
      <c r="J676" s="6" t="str">
        <f>IF(A676&lt;&gt;"",LEFT(Belegerfassung!D684,40),"")</f>
        <v/>
      </c>
      <c r="K676" t="str">
        <f>IF(A676&lt;&gt;"",VLOOKUP(D676,Abfrage!$F$2:$G$21,2,FALSE),"")</f>
        <v/>
      </c>
      <c r="L676" s="6" t="str">
        <f>IF(Belegerfassung!H684&lt;&gt;"",Belegerfassung!H684,"")</f>
        <v/>
      </c>
      <c r="M676" t="str">
        <f>IFERROR(IF(Belegerfassung!E684&lt;&gt;"",VLOOKUP(Belegerfassung!E684,Abfrage!$L$2:$M$15,2,),""),"")</f>
        <v/>
      </c>
      <c r="N676" t="str">
        <f t="shared" si="31"/>
        <v/>
      </c>
      <c r="O676" t="str">
        <f t="shared" si="32"/>
        <v/>
      </c>
      <c r="P676" t="str">
        <f>IF(Belegerfassung!G684&lt;&gt;"",CONCATENATE(Belegerfassung!G684,".pdf"),"")</f>
        <v/>
      </c>
    </row>
    <row r="677" spans="1:16">
      <c r="A677" t="str">
        <f>IF(Belegerfassung!C685&lt;&gt;"",0,"")</f>
        <v/>
      </c>
      <c r="B677" t="str">
        <f>IFERROR(VLOOKUP(Belegerfassung!I685,Konten!A:D,2,FALSE),"")</f>
        <v/>
      </c>
      <c r="C677" t="str">
        <f>IF(A677&lt;&gt;"",TEXT(Belegerfassung!C685,"TT.MM.JJJJ"),"")</f>
        <v/>
      </c>
      <c r="D677" t="str">
        <f>IFERROR(VLOOKUP(Belegerfassung!A685,Abfrage!$E$2:$F$20,2,FALSE),"")</f>
        <v/>
      </c>
      <c r="E677" t="str">
        <f>IF(A677&lt;&gt;"",Belegerfassung!B685,"")</f>
        <v/>
      </c>
      <c r="F677" t="str">
        <f>IF(Belegerfassung!L685="","",IF(Belegerfassung!L685&lt;&gt;"",IF(Belegerfassung!L685&lt;&gt;"",IF(Belegerfassung!J685&lt;&gt;0,VLOOKUP(Belegerfassung!L685,Abfrage!$A$2:$C$19,2,),VLOOKUP(Belegerfassung!L685,Abfrage!$A$2:$C$19,3,)),"")))</f>
        <v/>
      </c>
      <c r="G677" t="str">
        <f t="shared" si="30"/>
        <v/>
      </c>
      <c r="H677" s="31" t="str">
        <f>IF(A677&lt;&gt;"",-Belegerfassung!J685+Belegerfassung!K685,"")</f>
        <v/>
      </c>
      <c r="I677" s="49" t="str">
        <f>IFERROR(IF(H677&lt;&gt;"",Belegerfassung!L685*100,""),IF(OR(Belegerfassung!L685="Leistung EU - Erlöse",Belegerfassung!L685="Lieferungen EU-Erlöse",Belegerfassung!L685="EUST",Belegerfassung!L685="Bauleistungen 20%")=TRUE,"",MID(Belegerfassung!L685,4,2)))</f>
        <v/>
      </c>
      <c r="J677" s="6" t="str">
        <f>IF(A677&lt;&gt;"",LEFT(Belegerfassung!D685,40),"")</f>
        <v/>
      </c>
      <c r="K677" t="str">
        <f>IF(A677&lt;&gt;"",VLOOKUP(D677,Abfrage!$F$2:$G$21,2,FALSE),"")</f>
        <v/>
      </c>
      <c r="L677" s="6" t="str">
        <f>IF(Belegerfassung!H685&lt;&gt;"",Belegerfassung!H685,"")</f>
        <v/>
      </c>
      <c r="M677" t="str">
        <f>IFERROR(IF(Belegerfassung!E685&lt;&gt;"",VLOOKUP(Belegerfassung!E685,Abfrage!$L$2:$M$15,2,),""),"")</f>
        <v/>
      </c>
      <c r="N677" t="str">
        <f t="shared" si="31"/>
        <v/>
      </c>
      <c r="O677" t="str">
        <f t="shared" si="32"/>
        <v/>
      </c>
      <c r="P677" t="str">
        <f>IF(Belegerfassung!G685&lt;&gt;"",CONCATENATE(Belegerfassung!G685,".pdf"),"")</f>
        <v/>
      </c>
    </row>
    <row r="678" spans="1:16">
      <c r="A678" t="str">
        <f>IF(Belegerfassung!C686&lt;&gt;"",0,"")</f>
        <v/>
      </c>
      <c r="B678" t="str">
        <f>IFERROR(VLOOKUP(Belegerfassung!I686,Konten!A:D,2,FALSE),"")</f>
        <v/>
      </c>
      <c r="C678" t="str">
        <f>IF(A678&lt;&gt;"",TEXT(Belegerfassung!C686,"TT.MM.JJJJ"),"")</f>
        <v/>
      </c>
      <c r="D678" t="str">
        <f>IFERROR(VLOOKUP(Belegerfassung!A686,Abfrage!$E$2:$F$20,2,FALSE),"")</f>
        <v/>
      </c>
      <c r="E678" t="str">
        <f>IF(A678&lt;&gt;"",Belegerfassung!B686,"")</f>
        <v/>
      </c>
      <c r="F678" t="str">
        <f>IF(Belegerfassung!L686="","",IF(Belegerfassung!L686&lt;&gt;"",IF(Belegerfassung!L686&lt;&gt;"",IF(Belegerfassung!J686&lt;&gt;0,VLOOKUP(Belegerfassung!L686,Abfrage!$A$2:$C$19,2,),VLOOKUP(Belegerfassung!L686,Abfrage!$A$2:$C$19,3,)),"")))</f>
        <v/>
      </c>
      <c r="G678" t="str">
        <f t="shared" si="30"/>
        <v/>
      </c>
      <c r="H678" s="31" t="str">
        <f>IF(A678&lt;&gt;"",-Belegerfassung!J686+Belegerfassung!K686,"")</f>
        <v/>
      </c>
      <c r="I678" s="49" t="str">
        <f>IFERROR(IF(H678&lt;&gt;"",Belegerfassung!L686*100,""),IF(OR(Belegerfassung!L686="Leistung EU - Erlöse",Belegerfassung!L686="Lieferungen EU-Erlöse",Belegerfassung!L686="EUST",Belegerfassung!L686="Bauleistungen 20%")=TRUE,"",MID(Belegerfassung!L686,4,2)))</f>
        <v/>
      </c>
      <c r="J678" s="6" t="str">
        <f>IF(A678&lt;&gt;"",LEFT(Belegerfassung!D686,40),"")</f>
        <v/>
      </c>
      <c r="K678" t="str">
        <f>IF(A678&lt;&gt;"",VLOOKUP(D678,Abfrage!$F$2:$G$21,2,FALSE),"")</f>
        <v/>
      </c>
      <c r="L678" s="6" t="str">
        <f>IF(Belegerfassung!H686&lt;&gt;"",Belegerfassung!H686,"")</f>
        <v/>
      </c>
      <c r="M678" t="str">
        <f>IFERROR(IF(Belegerfassung!E686&lt;&gt;"",VLOOKUP(Belegerfassung!E686,Abfrage!$L$2:$M$15,2,),""),"")</f>
        <v/>
      </c>
      <c r="N678" t="str">
        <f t="shared" si="31"/>
        <v/>
      </c>
      <c r="O678" t="str">
        <f t="shared" si="32"/>
        <v/>
      </c>
      <c r="P678" t="str">
        <f>IF(Belegerfassung!G686&lt;&gt;"",CONCATENATE(Belegerfassung!G686,".pdf"),"")</f>
        <v/>
      </c>
    </row>
    <row r="679" spans="1:16">
      <c r="A679" t="str">
        <f>IF(Belegerfassung!C687&lt;&gt;"",0,"")</f>
        <v/>
      </c>
      <c r="B679" t="str">
        <f>IFERROR(VLOOKUP(Belegerfassung!I687,Konten!A:D,2,FALSE),"")</f>
        <v/>
      </c>
      <c r="C679" t="str">
        <f>IF(A679&lt;&gt;"",TEXT(Belegerfassung!C687,"TT.MM.JJJJ"),"")</f>
        <v/>
      </c>
      <c r="D679" t="str">
        <f>IFERROR(VLOOKUP(Belegerfassung!A687,Abfrage!$E$2:$F$20,2,FALSE),"")</f>
        <v/>
      </c>
      <c r="E679" t="str">
        <f>IF(A679&lt;&gt;"",Belegerfassung!B687,"")</f>
        <v/>
      </c>
      <c r="F679" t="str">
        <f>IF(Belegerfassung!L687="","",IF(Belegerfassung!L687&lt;&gt;"",IF(Belegerfassung!L687&lt;&gt;"",IF(Belegerfassung!J687&lt;&gt;0,VLOOKUP(Belegerfassung!L687,Abfrage!$A$2:$C$19,2,),VLOOKUP(Belegerfassung!L687,Abfrage!$A$2:$C$19,3,)),"")))</f>
        <v/>
      </c>
      <c r="G679" t="str">
        <f t="shared" si="30"/>
        <v/>
      </c>
      <c r="H679" s="31" t="str">
        <f>IF(A679&lt;&gt;"",-Belegerfassung!J687+Belegerfassung!K687,"")</f>
        <v/>
      </c>
      <c r="I679" s="49" t="str">
        <f>IFERROR(IF(H679&lt;&gt;"",Belegerfassung!L687*100,""),IF(OR(Belegerfassung!L687="Leistung EU - Erlöse",Belegerfassung!L687="Lieferungen EU-Erlöse",Belegerfassung!L687="EUST",Belegerfassung!L687="Bauleistungen 20%")=TRUE,"",MID(Belegerfassung!L687,4,2)))</f>
        <v/>
      </c>
      <c r="J679" s="6" t="str">
        <f>IF(A679&lt;&gt;"",LEFT(Belegerfassung!D687,40),"")</f>
        <v/>
      </c>
      <c r="K679" t="str">
        <f>IF(A679&lt;&gt;"",VLOOKUP(D679,Abfrage!$F$2:$G$21,2,FALSE),"")</f>
        <v/>
      </c>
      <c r="L679" s="6" t="str">
        <f>IF(Belegerfassung!H687&lt;&gt;"",Belegerfassung!H687,"")</f>
        <v/>
      </c>
      <c r="M679" t="str">
        <f>IFERROR(IF(Belegerfassung!E687&lt;&gt;"",VLOOKUP(Belegerfassung!E687,Abfrage!$L$2:$M$15,2,),""),"")</f>
        <v/>
      </c>
      <c r="N679" t="str">
        <f t="shared" si="31"/>
        <v/>
      </c>
      <c r="O679" t="str">
        <f t="shared" si="32"/>
        <v/>
      </c>
      <c r="P679" t="str">
        <f>IF(Belegerfassung!G687&lt;&gt;"",CONCATENATE(Belegerfassung!G687,".pdf"),"")</f>
        <v/>
      </c>
    </row>
    <row r="680" spans="1:16">
      <c r="A680" t="str">
        <f>IF(Belegerfassung!C688&lt;&gt;"",0,"")</f>
        <v/>
      </c>
      <c r="B680" t="str">
        <f>IFERROR(VLOOKUP(Belegerfassung!I688,Konten!A:D,2,FALSE),"")</f>
        <v/>
      </c>
      <c r="C680" t="str">
        <f>IF(A680&lt;&gt;"",TEXT(Belegerfassung!C688,"TT.MM.JJJJ"),"")</f>
        <v/>
      </c>
      <c r="D680" t="str">
        <f>IFERROR(VLOOKUP(Belegerfassung!A688,Abfrage!$E$2:$F$20,2,FALSE),"")</f>
        <v/>
      </c>
      <c r="E680" t="str">
        <f>IF(A680&lt;&gt;"",Belegerfassung!B688,"")</f>
        <v/>
      </c>
      <c r="F680" t="str">
        <f>IF(Belegerfassung!L688="","",IF(Belegerfassung!L688&lt;&gt;"",IF(Belegerfassung!L688&lt;&gt;"",IF(Belegerfassung!J688&lt;&gt;0,VLOOKUP(Belegerfassung!L688,Abfrage!$A$2:$C$19,2,),VLOOKUP(Belegerfassung!L688,Abfrage!$A$2:$C$19,3,)),"")))</f>
        <v/>
      </c>
      <c r="G680" t="str">
        <f t="shared" si="30"/>
        <v/>
      </c>
      <c r="H680" s="31" t="str">
        <f>IF(A680&lt;&gt;"",-Belegerfassung!J688+Belegerfassung!K688,"")</f>
        <v/>
      </c>
      <c r="I680" s="49" t="str">
        <f>IFERROR(IF(H680&lt;&gt;"",Belegerfassung!L688*100,""),IF(OR(Belegerfassung!L688="Leistung EU - Erlöse",Belegerfassung!L688="Lieferungen EU-Erlöse",Belegerfassung!L688="EUST",Belegerfassung!L688="Bauleistungen 20%")=TRUE,"",MID(Belegerfassung!L688,4,2)))</f>
        <v/>
      </c>
      <c r="J680" s="6" t="str">
        <f>IF(A680&lt;&gt;"",LEFT(Belegerfassung!D688,40),"")</f>
        <v/>
      </c>
      <c r="K680" t="str">
        <f>IF(A680&lt;&gt;"",VLOOKUP(D680,Abfrage!$F$2:$G$21,2,FALSE),"")</f>
        <v/>
      </c>
      <c r="L680" s="6" t="str">
        <f>IF(Belegerfassung!H688&lt;&gt;"",Belegerfassung!H688,"")</f>
        <v/>
      </c>
      <c r="M680" t="str">
        <f>IFERROR(IF(Belegerfassung!E688&lt;&gt;"",VLOOKUP(Belegerfassung!E688,Abfrage!$L$2:$M$15,2,),""),"")</f>
        <v/>
      </c>
      <c r="N680" t="str">
        <f t="shared" si="31"/>
        <v/>
      </c>
      <c r="O680" t="str">
        <f t="shared" si="32"/>
        <v/>
      </c>
      <c r="P680" t="str">
        <f>IF(Belegerfassung!G688&lt;&gt;"",CONCATENATE(Belegerfassung!G688,".pdf"),"")</f>
        <v/>
      </c>
    </row>
    <row r="681" spans="1:16">
      <c r="A681" t="str">
        <f>IF(Belegerfassung!C689&lt;&gt;"",0,"")</f>
        <v/>
      </c>
      <c r="B681" t="str">
        <f>IFERROR(VLOOKUP(Belegerfassung!I689,Konten!A:D,2,FALSE),"")</f>
        <v/>
      </c>
      <c r="C681" t="str">
        <f>IF(A681&lt;&gt;"",TEXT(Belegerfassung!C689,"TT.MM.JJJJ"),"")</f>
        <v/>
      </c>
      <c r="D681" t="str">
        <f>IFERROR(VLOOKUP(Belegerfassung!A689,Abfrage!$E$2:$F$20,2,FALSE),"")</f>
        <v/>
      </c>
      <c r="E681" t="str">
        <f>IF(A681&lt;&gt;"",Belegerfassung!B689,"")</f>
        <v/>
      </c>
      <c r="F681" t="str">
        <f>IF(Belegerfassung!L689="","",IF(Belegerfassung!L689&lt;&gt;"",IF(Belegerfassung!L689&lt;&gt;"",IF(Belegerfassung!J689&lt;&gt;0,VLOOKUP(Belegerfassung!L689,Abfrage!$A$2:$C$19,2,),VLOOKUP(Belegerfassung!L689,Abfrage!$A$2:$C$19,3,)),"")))</f>
        <v/>
      </c>
      <c r="G681" t="str">
        <f t="shared" si="30"/>
        <v/>
      </c>
      <c r="H681" s="31" t="str">
        <f>IF(A681&lt;&gt;"",-Belegerfassung!J689+Belegerfassung!K689,"")</f>
        <v/>
      </c>
      <c r="I681" s="49" t="str">
        <f>IFERROR(IF(H681&lt;&gt;"",Belegerfassung!L689*100,""),IF(OR(Belegerfassung!L689="Leistung EU - Erlöse",Belegerfassung!L689="Lieferungen EU-Erlöse",Belegerfassung!L689="EUST",Belegerfassung!L689="Bauleistungen 20%")=TRUE,"",MID(Belegerfassung!L689,4,2)))</f>
        <v/>
      </c>
      <c r="J681" s="6" t="str">
        <f>IF(A681&lt;&gt;"",LEFT(Belegerfassung!D689,40),"")</f>
        <v/>
      </c>
      <c r="K681" t="str">
        <f>IF(A681&lt;&gt;"",VLOOKUP(D681,Abfrage!$F$2:$G$21,2,FALSE),"")</f>
        <v/>
      </c>
      <c r="L681" s="6" t="str">
        <f>IF(Belegerfassung!H689&lt;&gt;"",Belegerfassung!H689,"")</f>
        <v/>
      </c>
      <c r="M681" t="str">
        <f>IFERROR(IF(Belegerfassung!E689&lt;&gt;"",VLOOKUP(Belegerfassung!E689,Abfrage!$L$2:$M$15,2,),""),"")</f>
        <v/>
      </c>
      <c r="N681" t="str">
        <f t="shared" si="31"/>
        <v/>
      </c>
      <c r="O681" t="str">
        <f t="shared" si="32"/>
        <v/>
      </c>
      <c r="P681" t="str">
        <f>IF(Belegerfassung!G689&lt;&gt;"",CONCATENATE(Belegerfassung!G689,".pdf"),"")</f>
        <v/>
      </c>
    </row>
    <row r="682" spans="1:16">
      <c r="A682" t="str">
        <f>IF(Belegerfassung!C690&lt;&gt;"",0,"")</f>
        <v/>
      </c>
      <c r="B682" t="str">
        <f>IFERROR(VLOOKUP(Belegerfassung!I690,Konten!A:D,2,FALSE),"")</f>
        <v/>
      </c>
      <c r="C682" t="str">
        <f>IF(A682&lt;&gt;"",TEXT(Belegerfassung!C690,"TT.MM.JJJJ"),"")</f>
        <v/>
      </c>
      <c r="D682" t="str">
        <f>IFERROR(VLOOKUP(Belegerfassung!A690,Abfrage!$E$2:$F$20,2,FALSE),"")</f>
        <v/>
      </c>
      <c r="E682" t="str">
        <f>IF(A682&lt;&gt;"",Belegerfassung!B690,"")</f>
        <v/>
      </c>
      <c r="F682" t="str">
        <f>IF(Belegerfassung!L690="","",IF(Belegerfassung!L690&lt;&gt;"",IF(Belegerfassung!L690&lt;&gt;"",IF(Belegerfassung!J690&lt;&gt;0,VLOOKUP(Belegerfassung!L690,Abfrage!$A$2:$C$19,2,),VLOOKUP(Belegerfassung!L690,Abfrage!$A$2:$C$19,3,)),"")))</f>
        <v/>
      </c>
      <c r="G682" t="str">
        <f t="shared" si="30"/>
        <v/>
      </c>
      <c r="H682" s="31" t="str">
        <f>IF(A682&lt;&gt;"",-Belegerfassung!J690+Belegerfassung!K690,"")</f>
        <v/>
      </c>
      <c r="I682" s="49" t="str">
        <f>IFERROR(IF(H682&lt;&gt;"",Belegerfassung!L690*100,""),IF(OR(Belegerfassung!L690="Leistung EU - Erlöse",Belegerfassung!L690="Lieferungen EU-Erlöse",Belegerfassung!L690="EUST",Belegerfassung!L690="Bauleistungen 20%")=TRUE,"",MID(Belegerfassung!L690,4,2)))</f>
        <v/>
      </c>
      <c r="J682" s="6" t="str">
        <f>IF(A682&lt;&gt;"",LEFT(Belegerfassung!D690,40),"")</f>
        <v/>
      </c>
      <c r="K682" t="str">
        <f>IF(A682&lt;&gt;"",VLOOKUP(D682,Abfrage!$F$2:$G$21,2,FALSE),"")</f>
        <v/>
      </c>
      <c r="L682" s="6" t="str">
        <f>IF(Belegerfassung!H690&lt;&gt;"",Belegerfassung!H690,"")</f>
        <v/>
      </c>
      <c r="M682" t="str">
        <f>IFERROR(IF(Belegerfassung!E690&lt;&gt;"",VLOOKUP(Belegerfassung!E690,Abfrage!$L$2:$M$15,2,),""),"")</f>
        <v/>
      </c>
      <c r="N682" t="str">
        <f t="shared" si="31"/>
        <v/>
      </c>
      <c r="O682" t="str">
        <f t="shared" si="32"/>
        <v/>
      </c>
      <c r="P682" t="str">
        <f>IF(Belegerfassung!G690&lt;&gt;"",CONCATENATE(Belegerfassung!G690,".pdf"),"")</f>
        <v/>
      </c>
    </row>
    <row r="683" spans="1:16">
      <c r="A683" t="str">
        <f>IF(Belegerfassung!C691&lt;&gt;"",0,"")</f>
        <v/>
      </c>
      <c r="B683" t="str">
        <f>IFERROR(VLOOKUP(Belegerfassung!I691,Konten!A:D,2,FALSE),"")</f>
        <v/>
      </c>
      <c r="C683" t="str">
        <f>IF(A683&lt;&gt;"",TEXT(Belegerfassung!C691,"TT.MM.JJJJ"),"")</f>
        <v/>
      </c>
      <c r="D683" t="str">
        <f>IFERROR(VLOOKUP(Belegerfassung!A691,Abfrage!$E$2:$F$20,2,FALSE),"")</f>
        <v/>
      </c>
      <c r="E683" t="str">
        <f>IF(A683&lt;&gt;"",Belegerfassung!B691,"")</f>
        <v/>
      </c>
      <c r="F683" t="str">
        <f>IF(Belegerfassung!L691="","",IF(Belegerfassung!L691&lt;&gt;"",IF(Belegerfassung!L691&lt;&gt;"",IF(Belegerfassung!J691&lt;&gt;0,VLOOKUP(Belegerfassung!L691,Abfrage!$A$2:$C$19,2,),VLOOKUP(Belegerfassung!L691,Abfrage!$A$2:$C$19,3,)),"")))</f>
        <v/>
      </c>
      <c r="G683" t="str">
        <f t="shared" si="30"/>
        <v/>
      </c>
      <c r="H683" s="31" t="str">
        <f>IF(A683&lt;&gt;"",-Belegerfassung!J691+Belegerfassung!K691,"")</f>
        <v/>
      </c>
      <c r="I683" s="49" t="str">
        <f>IFERROR(IF(H683&lt;&gt;"",Belegerfassung!L691*100,""),IF(OR(Belegerfassung!L691="Leistung EU - Erlöse",Belegerfassung!L691="Lieferungen EU-Erlöse",Belegerfassung!L691="EUST",Belegerfassung!L691="Bauleistungen 20%")=TRUE,"",MID(Belegerfassung!L691,4,2)))</f>
        <v/>
      </c>
      <c r="J683" s="6" t="str">
        <f>IF(A683&lt;&gt;"",LEFT(Belegerfassung!D691,40),"")</f>
        <v/>
      </c>
      <c r="K683" t="str">
        <f>IF(A683&lt;&gt;"",VLOOKUP(D683,Abfrage!$F$2:$G$21,2,FALSE),"")</f>
        <v/>
      </c>
      <c r="L683" s="6" t="str">
        <f>IF(Belegerfassung!H691&lt;&gt;"",Belegerfassung!H691,"")</f>
        <v/>
      </c>
      <c r="M683" t="str">
        <f>IFERROR(IF(Belegerfassung!E691&lt;&gt;"",VLOOKUP(Belegerfassung!E691,Abfrage!$L$2:$M$15,2,),""),"")</f>
        <v/>
      </c>
      <c r="N683" t="str">
        <f t="shared" si="31"/>
        <v/>
      </c>
      <c r="O683" t="str">
        <f t="shared" si="32"/>
        <v/>
      </c>
      <c r="P683" t="str">
        <f>IF(Belegerfassung!G691&lt;&gt;"",CONCATENATE(Belegerfassung!G691,".pdf"),"")</f>
        <v/>
      </c>
    </row>
    <row r="684" spans="1:16">
      <c r="A684" t="str">
        <f>IF(Belegerfassung!C692&lt;&gt;"",0,"")</f>
        <v/>
      </c>
      <c r="B684" t="str">
        <f>IFERROR(VLOOKUP(Belegerfassung!I692,Konten!A:D,2,FALSE),"")</f>
        <v/>
      </c>
      <c r="C684" t="str">
        <f>IF(A684&lt;&gt;"",TEXT(Belegerfassung!C692,"TT.MM.JJJJ"),"")</f>
        <v/>
      </c>
      <c r="D684" t="str">
        <f>IFERROR(VLOOKUP(Belegerfassung!A692,Abfrage!$E$2:$F$20,2,FALSE),"")</f>
        <v/>
      </c>
      <c r="E684" t="str">
        <f>IF(A684&lt;&gt;"",Belegerfassung!B692,"")</f>
        <v/>
      </c>
      <c r="F684" t="str">
        <f>IF(Belegerfassung!L692="","",IF(Belegerfassung!L692&lt;&gt;"",IF(Belegerfassung!L692&lt;&gt;"",IF(Belegerfassung!J692&lt;&gt;0,VLOOKUP(Belegerfassung!L692,Abfrage!$A$2:$C$19,2,),VLOOKUP(Belegerfassung!L692,Abfrage!$A$2:$C$19,3,)),"")))</f>
        <v/>
      </c>
      <c r="G684" t="str">
        <f t="shared" si="30"/>
        <v/>
      </c>
      <c r="H684" s="31" t="str">
        <f>IF(A684&lt;&gt;"",-Belegerfassung!J692+Belegerfassung!K692,"")</f>
        <v/>
      </c>
      <c r="I684" s="49" t="str">
        <f>IFERROR(IF(H684&lt;&gt;"",Belegerfassung!L692*100,""),IF(OR(Belegerfassung!L692="Leistung EU - Erlöse",Belegerfassung!L692="Lieferungen EU-Erlöse",Belegerfassung!L692="EUST",Belegerfassung!L692="Bauleistungen 20%")=TRUE,"",MID(Belegerfassung!L692,4,2)))</f>
        <v/>
      </c>
      <c r="J684" s="6" t="str">
        <f>IF(A684&lt;&gt;"",LEFT(Belegerfassung!D692,40),"")</f>
        <v/>
      </c>
      <c r="K684" t="str">
        <f>IF(A684&lt;&gt;"",VLOOKUP(D684,Abfrage!$F$2:$G$21,2,FALSE),"")</f>
        <v/>
      </c>
      <c r="L684" s="6" t="str">
        <f>IF(Belegerfassung!H692&lt;&gt;"",Belegerfassung!H692,"")</f>
        <v/>
      </c>
      <c r="M684" t="str">
        <f>IFERROR(IF(Belegerfassung!E692&lt;&gt;"",VLOOKUP(Belegerfassung!E692,Abfrage!$L$2:$M$15,2,),""),"")</f>
        <v/>
      </c>
      <c r="N684" t="str">
        <f t="shared" si="31"/>
        <v/>
      </c>
      <c r="O684" t="str">
        <f t="shared" si="32"/>
        <v/>
      </c>
      <c r="P684" t="str">
        <f>IF(Belegerfassung!G692&lt;&gt;"",CONCATENATE(Belegerfassung!G692,".pdf"),"")</f>
        <v/>
      </c>
    </row>
    <row r="685" spans="1:16">
      <c r="A685" t="str">
        <f>IF(Belegerfassung!C693&lt;&gt;"",0,"")</f>
        <v/>
      </c>
      <c r="B685" t="str">
        <f>IFERROR(VLOOKUP(Belegerfassung!I693,Konten!A:D,2,FALSE),"")</f>
        <v/>
      </c>
      <c r="C685" t="str">
        <f>IF(A685&lt;&gt;"",TEXT(Belegerfassung!C693,"TT.MM.JJJJ"),"")</f>
        <v/>
      </c>
      <c r="D685" t="str">
        <f>IFERROR(VLOOKUP(Belegerfassung!A693,Abfrage!$E$2:$F$20,2,FALSE),"")</f>
        <v/>
      </c>
      <c r="E685" t="str">
        <f>IF(A685&lt;&gt;"",Belegerfassung!B693,"")</f>
        <v/>
      </c>
      <c r="F685" t="str">
        <f>IF(Belegerfassung!L693="","",IF(Belegerfassung!L693&lt;&gt;"",IF(Belegerfassung!L693&lt;&gt;"",IF(Belegerfassung!J693&lt;&gt;0,VLOOKUP(Belegerfassung!L693,Abfrage!$A$2:$C$19,2,),VLOOKUP(Belegerfassung!L693,Abfrage!$A$2:$C$19,3,)),"")))</f>
        <v/>
      </c>
      <c r="G685" t="str">
        <f t="shared" si="30"/>
        <v/>
      </c>
      <c r="H685" s="31" t="str">
        <f>IF(A685&lt;&gt;"",-Belegerfassung!J693+Belegerfassung!K693,"")</f>
        <v/>
      </c>
      <c r="I685" s="49" t="str">
        <f>IFERROR(IF(H685&lt;&gt;"",Belegerfassung!L693*100,""),IF(OR(Belegerfassung!L693="Leistung EU - Erlöse",Belegerfassung!L693="Lieferungen EU-Erlöse",Belegerfassung!L693="EUST",Belegerfassung!L693="Bauleistungen 20%")=TRUE,"",MID(Belegerfassung!L693,4,2)))</f>
        <v/>
      </c>
      <c r="J685" s="6" t="str">
        <f>IF(A685&lt;&gt;"",LEFT(Belegerfassung!D693,40),"")</f>
        <v/>
      </c>
      <c r="K685" t="str">
        <f>IF(A685&lt;&gt;"",VLOOKUP(D685,Abfrage!$F$2:$G$21,2,FALSE),"")</f>
        <v/>
      </c>
      <c r="L685" s="6" t="str">
        <f>IF(Belegerfassung!H693&lt;&gt;"",Belegerfassung!H693,"")</f>
        <v/>
      </c>
      <c r="M685" t="str">
        <f>IFERROR(IF(Belegerfassung!E693&lt;&gt;"",VLOOKUP(Belegerfassung!E693,Abfrage!$L$2:$M$15,2,),""),"")</f>
        <v/>
      </c>
      <c r="N685" t="str">
        <f t="shared" si="31"/>
        <v/>
      </c>
      <c r="O685" t="str">
        <f t="shared" si="32"/>
        <v/>
      </c>
      <c r="P685" t="str">
        <f>IF(Belegerfassung!G693&lt;&gt;"",CONCATENATE(Belegerfassung!G693,".pdf"),"")</f>
        <v/>
      </c>
    </row>
    <row r="686" spans="1:16">
      <c r="A686" t="str">
        <f>IF(Belegerfassung!C694&lt;&gt;"",0,"")</f>
        <v/>
      </c>
      <c r="B686" t="str">
        <f>IFERROR(VLOOKUP(Belegerfassung!I694,Konten!A:D,2,FALSE),"")</f>
        <v/>
      </c>
      <c r="C686" t="str">
        <f>IF(A686&lt;&gt;"",TEXT(Belegerfassung!C694,"TT.MM.JJJJ"),"")</f>
        <v/>
      </c>
      <c r="D686" t="str">
        <f>IFERROR(VLOOKUP(Belegerfassung!A694,Abfrage!$E$2:$F$20,2,FALSE),"")</f>
        <v/>
      </c>
      <c r="E686" t="str">
        <f>IF(A686&lt;&gt;"",Belegerfassung!B694,"")</f>
        <v/>
      </c>
      <c r="F686" t="str">
        <f>IF(Belegerfassung!L694="","",IF(Belegerfassung!L694&lt;&gt;"",IF(Belegerfassung!L694&lt;&gt;"",IF(Belegerfassung!J694&lt;&gt;0,VLOOKUP(Belegerfassung!L694,Abfrage!$A$2:$C$19,2,),VLOOKUP(Belegerfassung!L694,Abfrage!$A$2:$C$19,3,)),"")))</f>
        <v/>
      </c>
      <c r="G686" t="str">
        <f t="shared" si="30"/>
        <v/>
      </c>
      <c r="H686" s="31" t="str">
        <f>IF(A686&lt;&gt;"",-Belegerfassung!J694+Belegerfassung!K694,"")</f>
        <v/>
      </c>
      <c r="I686" s="49" t="str">
        <f>IFERROR(IF(H686&lt;&gt;"",Belegerfassung!L694*100,""),IF(OR(Belegerfassung!L694="Leistung EU - Erlöse",Belegerfassung!L694="Lieferungen EU-Erlöse",Belegerfassung!L694="EUST",Belegerfassung!L694="Bauleistungen 20%")=TRUE,"",MID(Belegerfassung!L694,4,2)))</f>
        <v/>
      </c>
      <c r="J686" s="6" t="str">
        <f>IF(A686&lt;&gt;"",LEFT(Belegerfassung!D694,40),"")</f>
        <v/>
      </c>
      <c r="K686" t="str">
        <f>IF(A686&lt;&gt;"",VLOOKUP(D686,Abfrage!$F$2:$G$21,2,FALSE),"")</f>
        <v/>
      </c>
      <c r="L686" s="6" t="str">
        <f>IF(Belegerfassung!H694&lt;&gt;"",Belegerfassung!H694,"")</f>
        <v/>
      </c>
      <c r="M686" t="str">
        <f>IFERROR(IF(Belegerfassung!E694&lt;&gt;"",VLOOKUP(Belegerfassung!E694,Abfrage!$L$2:$M$15,2,),""),"")</f>
        <v/>
      </c>
      <c r="N686" t="str">
        <f t="shared" si="31"/>
        <v/>
      </c>
      <c r="O686" t="str">
        <f t="shared" si="32"/>
        <v/>
      </c>
      <c r="P686" t="str">
        <f>IF(Belegerfassung!G694&lt;&gt;"",CONCATENATE(Belegerfassung!G694,".pdf"),"")</f>
        <v/>
      </c>
    </row>
    <row r="687" spans="1:16">
      <c r="A687" t="str">
        <f>IF(Belegerfassung!C695&lt;&gt;"",0,"")</f>
        <v/>
      </c>
      <c r="B687" t="str">
        <f>IFERROR(VLOOKUP(Belegerfassung!I695,Konten!A:D,2,FALSE),"")</f>
        <v/>
      </c>
      <c r="C687" t="str">
        <f>IF(A687&lt;&gt;"",TEXT(Belegerfassung!C695,"TT.MM.JJJJ"),"")</f>
        <v/>
      </c>
      <c r="D687" t="str">
        <f>IFERROR(VLOOKUP(Belegerfassung!A695,Abfrage!$E$2:$F$20,2,FALSE),"")</f>
        <v/>
      </c>
      <c r="E687" t="str">
        <f>IF(A687&lt;&gt;"",Belegerfassung!B695,"")</f>
        <v/>
      </c>
      <c r="F687" t="str">
        <f>IF(Belegerfassung!L695="","",IF(Belegerfassung!L695&lt;&gt;"",IF(Belegerfassung!L695&lt;&gt;"",IF(Belegerfassung!J695&lt;&gt;0,VLOOKUP(Belegerfassung!L695,Abfrage!$A$2:$C$19,2,),VLOOKUP(Belegerfassung!L695,Abfrage!$A$2:$C$19,3,)),"")))</f>
        <v/>
      </c>
      <c r="G687" t="str">
        <f t="shared" si="30"/>
        <v/>
      </c>
      <c r="H687" s="31" t="str">
        <f>IF(A687&lt;&gt;"",-Belegerfassung!J695+Belegerfassung!K695,"")</f>
        <v/>
      </c>
      <c r="I687" s="49" t="str">
        <f>IFERROR(IF(H687&lt;&gt;"",Belegerfassung!L695*100,""),IF(OR(Belegerfassung!L695="Leistung EU - Erlöse",Belegerfassung!L695="Lieferungen EU-Erlöse",Belegerfassung!L695="EUST",Belegerfassung!L695="Bauleistungen 20%")=TRUE,"",MID(Belegerfassung!L695,4,2)))</f>
        <v/>
      </c>
      <c r="J687" s="6" t="str">
        <f>IF(A687&lt;&gt;"",LEFT(Belegerfassung!D695,40),"")</f>
        <v/>
      </c>
      <c r="K687" t="str">
        <f>IF(A687&lt;&gt;"",VLOOKUP(D687,Abfrage!$F$2:$G$21,2,FALSE),"")</f>
        <v/>
      </c>
      <c r="L687" s="6" t="str">
        <f>IF(Belegerfassung!H695&lt;&gt;"",Belegerfassung!H695,"")</f>
        <v/>
      </c>
      <c r="M687" t="str">
        <f>IFERROR(IF(Belegerfassung!E695&lt;&gt;"",VLOOKUP(Belegerfassung!E695,Abfrage!$L$2:$M$15,2,),""),"")</f>
        <v/>
      </c>
      <c r="N687" t="str">
        <f t="shared" si="31"/>
        <v/>
      </c>
      <c r="O687" t="str">
        <f t="shared" si="32"/>
        <v/>
      </c>
      <c r="P687" t="str">
        <f>IF(Belegerfassung!G695&lt;&gt;"",CONCATENATE(Belegerfassung!G695,".pdf"),"")</f>
        <v/>
      </c>
    </row>
    <row r="688" spans="1:16">
      <c r="A688" t="str">
        <f>IF(Belegerfassung!C696&lt;&gt;"",0,"")</f>
        <v/>
      </c>
      <c r="B688" t="str">
        <f>IFERROR(VLOOKUP(Belegerfassung!I696,Konten!A:D,2,FALSE),"")</f>
        <v/>
      </c>
      <c r="C688" t="str">
        <f>IF(A688&lt;&gt;"",TEXT(Belegerfassung!C696,"TT.MM.JJJJ"),"")</f>
        <v/>
      </c>
      <c r="D688" t="str">
        <f>IFERROR(VLOOKUP(Belegerfassung!A696,Abfrage!$E$2:$F$20,2,FALSE),"")</f>
        <v/>
      </c>
      <c r="E688" t="str">
        <f>IF(A688&lt;&gt;"",Belegerfassung!B696,"")</f>
        <v/>
      </c>
      <c r="F688" t="str">
        <f>IF(Belegerfassung!L696="","",IF(Belegerfassung!L696&lt;&gt;"",IF(Belegerfassung!L696&lt;&gt;"",IF(Belegerfassung!J696&lt;&gt;0,VLOOKUP(Belegerfassung!L696,Abfrage!$A$2:$C$19,2,),VLOOKUP(Belegerfassung!L696,Abfrage!$A$2:$C$19,3,)),"")))</f>
        <v/>
      </c>
      <c r="G688" t="str">
        <f t="shared" si="30"/>
        <v/>
      </c>
      <c r="H688" s="31" t="str">
        <f>IF(A688&lt;&gt;"",-Belegerfassung!J696+Belegerfassung!K696,"")</f>
        <v/>
      </c>
      <c r="I688" s="49" t="str">
        <f>IFERROR(IF(H688&lt;&gt;"",Belegerfassung!L696*100,""),IF(OR(Belegerfassung!L696="Leistung EU - Erlöse",Belegerfassung!L696="Lieferungen EU-Erlöse",Belegerfassung!L696="EUST",Belegerfassung!L696="Bauleistungen 20%")=TRUE,"",MID(Belegerfassung!L696,4,2)))</f>
        <v/>
      </c>
      <c r="J688" s="6" t="str">
        <f>IF(A688&lt;&gt;"",LEFT(Belegerfassung!D696,40),"")</f>
        <v/>
      </c>
      <c r="K688" t="str">
        <f>IF(A688&lt;&gt;"",VLOOKUP(D688,Abfrage!$F$2:$G$21,2,FALSE),"")</f>
        <v/>
      </c>
      <c r="L688" s="6" t="str">
        <f>IF(Belegerfassung!H696&lt;&gt;"",Belegerfassung!H696,"")</f>
        <v/>
      </c>
      <c r="M688" t="str">
        <f>IFERROR(IF(Belegerfassung!E696&lt;&gt;"",VLOOKUP(Belegerfassung!E696,Abfrage!$L$2:$M$15,2,),""),"")</f>
        <v/>
      </c>
      <c r="N688" t="str">
        <f t="shared" si="31"/>
        <v/>
      </c>
      <c r="O688" t="str">
        <f t="shared" si="32"/>
        <v/>
      </c>
      <c r="P688" t="str">
        <f>IF(Belegerfassung!G696&lt;&gt;"",CONCATENATE(Belegerfassung!G696,".pdf"),"")</f>
        <v/>
      </c>
    </row>
    <row r="689" spans="1:16">
      <c r="A689" t="str">
        <f>IF(Belegerfassung!C697&lt;&gt;"",0,"")</f>
        <v/>
      </c>
      <c r="B689" t="str">
        <f>IFERROR(VLOOKUP(Belegerfassung!I697,Konten!A:D,2,FALSE),"")</f>
        <v/>
      </c>
      <c r="C689" t="str">
        <f>IF(A689&lt;&gt;"",TEXT(Belegerfassung!C697,"TT.MM.JJJJ"),"")</f>
        <v/>
      </c>
      <c r="D689" t="str">
        <f>IFERROR(VLOOKUP(Belegerfassung!A697,Abfrage!$E$2:$F$20,2,FALSE),"")</f>
        <v/>
      </c>
      <c r="E689" t="str">
        <f>IF(A689&lt;&gt;"",Belegerfassung!B697,"")</f>
        <v/>
      </c>
      <c r="F689" t="str">
        <f>IF(Belegerfassung!L697="","",IF(Belegerfassung!L697&lt;&gt;"",IF(Belegerfassung!L697&lt;&gt;"",IF(Belegerfassung!J697&lt;&gt;0,VLOOKUP(Belegerfassung!L697,Abfrage!$A$2:$C$19,2,),VLOOKUP(Belegerfassung!L697,Abfrage!$A$2:$C$19,3,)),"")))</f>
        <v/>
      </c>
      <c r="G689" t="str">
        <f t="shared" si="30"/>
        <v/>
      </c>
      <c r="H689" s="31" t="str">
        <f>IF(A689&lt;&gt;"",-Belegerfassung!J697+Belegerfassung!K697,"")</f>
        <v/>
      </c>
      <c r="I689" s="49" t="str">
        <f>IFERROR(IF(H689&lt;&gt;"",Belegerfassung!L697*100,""),IF(OR(Belegerfassung!L697="Leistung EU - Erlöse",Belegerfassung!L697="Lieferungen EU-Erlöse",Belegerfassung!L697="EUST",Belegerfassung!L697="Bauleistungen 20%")=TRUE,"",MID(Belegerfassung!L697,4,2)))</f>
        <v/>
      </c>
      <c r="J689" s="6" t="str">
        <f>IF(A689&lt;&gt;"",LEFT(Belegerfassung!D697,40),"")</f>
        <v/>
      </c>
      <c r="K689" t="str">
        <f>IF(A689&lt;&gt;"",VLOOKUP(D689,Abfrage!$F$2:$G$21,2,FALSE),"")</f>
        <v/>
      </c>
      <c r="L689" s="6" t="str">
        <f>IF(Belegerfassung!H697&lt;&gt;"",Belegerfassung!H697,"")</f>
        <v/>
      </c>
      <c r="M689" t="str">
        <f>IFERROR(IF(Belegerfassung!E697&lt;&gt;"",VLOOKUP(Belegerfassung!E697,Abfrage!$L$2:$M$15,2,),""),"")</f>
        <v/>
      </c>
      <c r="N689" t="str">
        <f t="shared" si="31"/>
        <v/>
      </c>
      <c r="O689" t="str">
        <f t="shared" si="32"/>
        <v/>
      </c>
      <c r="P689" t="str">
        <f>IF(Belegerfassung!G697&lt;&gt;"",CONCATENATE(Belegerfassung!G697,".pdf"),"")</f>
        <v/>
      </c>
    </row>
    <row r="690" spans="1:16">
      <c r="A690" t="str">
        <f>IF(Belegerfassung!C698&lt;&gt;"",0,"")</f>
        <v/>
      </c>
      <c r="B690" t="str">
        <f>IFERROR(VLOOKUP(Belegerfassung!I698,Konten!A:D,2,FALSE),"")</f>
        <v/>
      </c>
      <c r="C690" t="str">
        <f>IF(A690&lt;&gt;"",TEXT(Belegerfassung!C698,"TT.MM.JJJJ"),"")</f>
        <v/>
      </c>
      <c r="D690" t="str">
        <f>IFERROR(VLOOKUP(Belegerfassung!A698,Abfrage!$E$2:$F$20,2,FALSE),"")</f>
        <v/>
      </c>
      <c r="E690" t="str">
        <f>IF(A690&lt;&gt;"",Belegerfassung!B698,"")</f>
        <v/>
      </c>
      <c r="F690" t="str">
        <f>IF(Belegerfassung!L698="","",IF(Belegerfassung!L698&lt;&gt;"",IF(Belegerfassung!L698&lt;&gt;"",IF(Belegerfassung!J698&lt;&gt;0,VLOOKUP(Belegerfassung!L698,Abfrage!$A$2:$C$19,2,),VLOOKUP(Belegerfassung!L698,Abfrage!$A$2:$C$19,3,)),"")))</f>
        <v/>
      </c>
      <c r="G690" t="str">
        <f t="shared" si="30"/>
        <v/>
      </c>
      <c r="H690" s="31" t="str">
        <f>IF(A690&lt;&gt;"",-Belegerfassung!J698+Belegerfassung!K698,"")</f>
        <v/>
      </c>
      <c r="I690" s="49" t="str">
        <f>IFERROR(IF(H690&lt;&gt;"",Belegerfassung!L698*100,""),IF(OR(Belegerfassung!L698="Leistung EU - Erlöse",Belegerfassung!L698="Lieferungen EU-Erlöse",Belegerfassung!L698="EUST",Belegerfassung!L698="Bauleistungen 20%")=TRUE,"",MID(Belegerfassung!L698,4,2)))</f>
        <v/>
      </c>
      <c r="J690" s="6" t="str">
        <f>IF(A690&lt;&gt;"",LEFT(Belegerfassung!D698,40),"")</f>
        <v/>
      </c>
      <c r="K690" t="str">
        <f>IF(A690&lt;&gt;"",VLOOKUP(D690,Abfrage!$F$2:$G$21,2,FALSE),"")</f>
        <v/>
      </c>
      <c r="L690" s="6" t="str">
        <f>IF(Belegerfassung!H698&lt;&gt;"",Belegerfassung!H698,"")</f>
        <v/>
      </c>
      <c r="M690" t="str">
        <f>IFERROR(IF(Belegerfassung!E698&lt;&gt;"",VLOOKUP(Belegerfassung!E698,Abfrage!$L$2:$M$15,2,),""),"")</f>
        <v/>
      </c>
      <c r="N690" t="str">
        <f t="shared" si="31"/>
        <v/>
      </c>
      <c r="O690" t="str">
        <f t="shared" si="32"/>
        <v/>
      </c>
      <c r="P690" t="str">
        <f>IF(Belegerfassung!G698&lt;&gt;"",CONCATENATE(Belegerfassung!G698,".pdf"),"")</f>
        <v/>
      </c>
    </row>
    <row r="691" spans="1:16">
      <c r="A691" t="str">
        <f>IF(Belegerfassung!C699&lt;&gt;"",0,"")</f>
        <v/>
      </c>
      <c r="B691" t="str">
        <f>IFERROR(VLOOKUP(Belegerfassung!I699,Konten!A:D,2,FALSE),"")</f>
        <v/>
      </c>
      <c r="C691" t="str">
        <f>IF(A691&lt;&gt;"",TEXT(Belegerfassung!C699,"TT.MM.JJJJ"),"")</f>
        <v/>
      </c>
      <c r="D691" t="str">
        <f>IFERROR(VLOOKUP(Belegerfassung!A699,Abfrage!$E$2:$F$20,2,FALSE),"")</f>
        <v/>
      </c>
      <c r="E691" t="str">
        <f>IF(A691&lt;&gt;"",Belegerfassung!B699,"")</f>
        <v/>
      </c>
      <c r="F691" t="str">
        <f>IF(Belegerfassung!L699="","",IF(Belegerfassung!L699&lt;&gt;"",IF(Belegerfassung!L699&lt;&gt;"",IF(Belegerfassung!J699&lt;&gt;0,VLOOKUP(Belegerfassung!L699,Abfrage!$A$2:$C$19,2,),VLOOKUP(Belegerfassung!L699,Abfrage!$A$2:$C$19,3,)),"")))</f>
        <v/>
      </c>
      <c r="G691" t="str">
        <f t="shared" si="30"/>
        <v/>
      </c>
      <c r="H691" s="31" t="str">
        <f>IF(A691&lt;&gt;"",-Belegerfassung!J699+Belegerfassung!K699,"")</f>
        <v/>
      </c>
      <c r="I691" s="49" t="str">
        <f>IFERROR(IF(H691&lt;&gt;"",Belegerfassung!L699*100,""),IF(OR(Belegerfassung!L699="Leistung EU - Erlöse",Belegerfassung!L699="Lieferungen EU-Erlöse",Belegerfassung!L699="EUST",Belegerfassung!L699="Bauleistungen 20%")=TRUE,"",MID(Belegerfassung!L699,4,2)))</f>
        <v/>
      </c>
      <c r="J691" s="6" t="str">
        <f>IF(A691&lt;&gt;"",LEFT(Belegerfassung!D699,40),"")</f>
        <v/>
      </c>
      <c r="K691" t="str">
        <f>IF(A691&lt;&gt;"",VLOOKUP(D691,Abfrage!$F$2:$G$21,2,FALSE),"")</f>
        <v/>
      </c>
      <c r="L691" s="6" t="str">
        <f>IF(Belegerfassung!H699&lt;&gt;"",Belegerfassung!H699,"")</f>
        <v/>
      </c>
      <c r="M691" t="str">
        <f>IFERROR(IF(Belegerfassung!E699&lt;&gt;"",VLOOKUP(Belegerfassung!E699,Abfrage!$L$2:$M$15,2,),""),"")</f>
        <v/>
      </c>
      <c r="N691" t="str">
        <f t="shared" si="31"/>
        <v/>
      </c>
      <c r="O691" t="str">
        <f t="shared" si="32"/>
        <v/>
      </c>
      <c r="P691" t="str">
        <f>IF(Belegerfassung!G699&lt;&gt;"",CONCATENATE(Belegerfassung!G699,".pdf"),"")</f>
        <v/>
      </c>
    </row>
    <row r="692" spans="1:16">
      <c r="A692" t="str">
        <f>IF(Belegerfassung!C700&lt;&gt;"",0,"")</f>
        <v/>
      </c>
      <c r="B692" t="str">
        <f>IFERROR(VLOOKUP(Belegerfassung!I700,Konten!A:D,2,FALSE),"")</f>
        <v/>
      </c>
      <c r="C692" t="str">
        <f>IF(A692&lt;&gt;"",TEXT(Belegerfassung!C700,"TT.MM.JJJJ"),"")</f>
        <v/>
      </c>
      <c r="D692" t="str">
        <f>IFERROR(VLOOKUP(Belegerfassung!A700,Abfrage!$E$2:$F$20,2,FALSE),"")</f>
        <v/>
      </c>
      <c r="E692" t="str">
        <f>IF(A692&lt;&gt;"",Belegerfassung!B700,"")</f>
        <v/>
      </c>
      <c r="F692" t="str">
        <f>IF(Belegerfassung!L700="","",IF(Belegerfassung!L700&lt;&gt;"",IF(Belegerfassung!L700&lt;&gt;"",IF(Belegerfassung!J700&lt;&gt;0,VLOOKUP(Belegerfassung!L700,Abfrage!$A$2:$C$19,2,),VLOOKUP(Belegerfassung!L700,Abfrage!$A$2:$C$19,3,)),"")))</f>
        <v/>
      </c>
      <c r="G692" t="str">
        <f t="shared" si="30"/>
        <v/>
      </c>
      <c r="H692" s="31" t="str">
        <f>IF(A692&lt;&gt;"",-Belegerfassung!J700+Belegerfassung!K700,"")</f>
        <v/>
      </c>
      <c r="I692" s="49" t="str">
        <f>IFERROR(IF(H692&lt;&gt;"",Belegerfassung!L700*100,""),IF(OR(Belegerfassung!L700="Leistung EU - Erlöse",Belegerfassung!L700="Lieferungen EU-Erlöse",Belegerfassung!L700="EUST",Belegerfassung!L700="Bauleistungen 20%")=TRUE,"",MID(Belegerfassung!L700,4,2)))</f>
        <v/>
      </c>
      <c r="J692" s="6" t="str">
        <f>IF(A692&lt;&gt;"",LEFT(Belegerfassung!D700,40),"")</f>
        <v/>
      </c>
      <c r="K692" t="str">
        <f>IF(A692&lt;&gt;"",VLOOKUP(D692,Abfrage!$F$2:$G$21,2,FALSE),"")</f>
        <v/>
      </c>
      <c r="L692" s="6" t="str">
        <f>IF(Belegerfassung!H700&lt;&gt;"",Belegerfassung!H700,"")</f>
        <v/>
      </c>
      <c r="M692" t="str">
        <f>IFERROR(IF(Belegerfassung!E700&lt;&gt;"",VLOOKUP(Belegerfassung!E700,Abfrage!$L$2:$M$15,2,),""),"")</f>
        <v/>
      </c>
      <c r="N692" t="str">
        <f t="shared" si="31"/>
        <v/>
      </c>
      <c r="O692" t="str">
        <f t="shared" si="32"/>
        <v/>
      </c>
      <c r="P692" t="str">
        <f>IF(Belegerfassung!G700&lt;&gt;"",CONCATENATE(Belegerfassung!G700,".pdf"),"")</f>
        <v/>
      </c>
    </row>
    <row r="693" spans="1:16">
      <c r="A693" t="str">
        <f>IF(Belegerfassung!C701&lt;&gt;"",0,"")</f>
        <v/>
      </c>
      <c r="B693" t="str">
        <f>IFERROR(VLOOKUP(Belegerfassung!I701,Konten!A:D,2,FALSE),"")</f>
        <v/>
      </c>
      <c r="C693" t="str">
        <f>IF(A693&lt;&gt;"",TEXT(Belegerfassung!C701,"TT.MM.JJJJ"),"")</f>
        <v/>
      </c>
      <c r="D693" t="str">
        <f>IFERROR(VLOOKUP(Belegerfassung!A701,Abfrage!$E$2:$F$20,2,FALSE),"")</f>
        <v/>
      </c>
      <c r="E693" t="str">
        <f>IF(A693&lt;&gt;"",Belegerfassung!B701,"")</f>
        <v/>
      </c>
      <c r="F693" t="str">
        <f>IF(Belegerfassung!L701="","",IF(Belegerfassung!L701&lt;&gt;"",IF(Belegerfassung!L701&lt;&gt;"",IF(Belegerfassung!J701&lt;&gt;0,VLOOKUP(Belegerfassung!L701,Abfrage!$A$2:$C$19,2,),VLOOKUP(Belegerfassung!L701,Abfrage!$A$2:$C$19,3,)),"")))</f>
        <v/>
      </c>
      <c r="G693" t="str">
        <f t="shared" si="30"/>
        <v/>
      </c>
      <c r="H693" s="31" t="str">
        <f>IF(A693&lt;&gt;"",-Belegerfassung!J701+Belegerfassung!K701,"")</f>
        <v/>
      </c>
      <c r="I693" s="49" t="str">
        <f>IFERROR(IF(H693&lt;&gt;"",Belegerfassung!L701*100,""),IF(OR(Belegerfassung!L701="Leistung EU - Erlöse",Belegerfassung!L701="Lieferungen EU-Erlöse",Belegerfassung!L701="EUST",Belegerfassung!L701="Bauleistungen 20%")=TRUE,"",MID(Belegerfassung!L701,4,2)))</f>
        <v/>
      </c>
      <c r="J693" s="6" t="str">
        <f>IF(A693&lt;&gt;"",LEFT(Belegerfassung!D701,40),"")</f>
        <v/>
      </c>
      <c r="K693" t="str">
        <f>IF(A693&lt;&gt;"",VLOOKUP(D693,Abfrage!$F$2:$G$21,2,FALSE),"")</f>
        <v/>
      </c>
      <c r="L693" s="6" t="str">
        <f>IF(Belegerfassung!H701&lt;&gt;"",Belegerfassung!H701,"")</f>
        <v/>
      </c>
      <c r="M693" t="str">
        <f>IFERROR(IF(Belegerfassung!E701&lt;&gt;"",VLOOKUP(Belegerfassung!E701,Abfrage!$L$2:$M$15,2,),""),"")</f>
        <v/>
      </c>
      <c r="N693" t="str">
        <f t="shared" si="31"/>
        <v/>
      </c>
      <c r="O693" t="str">
        <f t="shared" si="32"/>
        <v/>
      </c>
      <c r="P693" t="str">
        <f>IF(Belegerfassung!G701&lt;&gt;"",CONCATENATE(Belegerfassung!G701,".pdf"),"")</f>
        <v/>
      </c>
    </row>
    <row r="694" spans="1:16">
      <c r="A694" t="str">
        <f>IF(Belegerfassung!C702&lt;&gt;"",0,"")</f>
        <v/>
      </c>
      <c r="B694" t="str">
        <f>IFERROR(VLOOKUP(Belegerfassung!I702,Konten!A:D,2,FALSE),"")</f>
        <v/>
      </c>
      <c r="C694" t="str">
        <f>IF(A694&lt;&gt;"",TEXT(Belegerfassung!C702,"TT.MM.JJJJ"),"")</f>
        <v/>
      </c>
      <c r="D694" t="str">
        <f>IFERROR(VLOOKUP(Belegerfassung!A702,Abfrage!$E$2:$F$20,2,FALSE),"")</f>
        <v/>
      </c>
      <c r="E694" t="str">
        <f>IF(A694&lt;&gt;"",Belegerfassung!B702,"")</f>
        <v/>
      </c>
      <c r="F694" t="str">
        <f>IF(Belegerfassung!L702="","",IF(Belegerfassung!L702&lt;&gt;"",IF(Belegerfassung!L702&lt;&gt;"",IF(Belegerfassung!J702&lt;&gt;0,VLOOKUP(Belegerfassung!L702,Abfrage!$A$2:$C$19,2,),VLOOKUP(Belegerfassung!L702,Abfrage!$A$2:$C$19,3,)),"")))</f>
        <v/>
      </c>
      <c r="G694" t="str">
        <f t="shared" si="30"/>
        <v/>
      </c>
      <c r="H694" s="31" t="str">
        <f>IF(A694&lt;&gt;"",-Belegerfassung!J702+Belegerfassung!K702,"")</f>
        <v/>
      </c>
      <c r="I694" s="49" t="str">
        <f>IFERROR(IF(H694&lt;&gt;"",Belegerfassung!L702*100,""),IF(OR(Belegerfassung!L702="Leistung EU - Erlöse",Belegerfassung!L702="Lieferungen EU-Erlöse",Belegerfassung!L702="EUST",Belegerfassung!L702="Bauleistungen 20%")=TRUE,"",MID(Belegerfassung!L702,4,2)))</f>
        <v/>
      </c>
      <c r="J694" s="6" t="str">
        <f>IF(A694&lt;&gt;"",LEFT(Belegerfassung!D702,40),"")</f>
        <v/>
      </c>
      <c r="K694" t="str">
        <f>IF(A694&lt;&gt;"",VLOOKUP(D694,Abfrage!$F$2:$G$21,2,FALSE),"")</f>
        <v/>
      </c>
      <c r="L694" s="6" t="str">
        <f>IF(Belegerfassung!H702&lt;&gt;"",Belegerfassung!H702,"")</f>
        <v/>
      </c>
      <c r="M694" t="str">
        <f>IFERROR(IF(Belegerfassung!E702&lt;&gt;"",VLOOKUP(Belegerfassung!E702,Abfrage!$L$2:$M$15,2,),""),"")</f>
        <v/>
      </c>
      <c r="N694" t="str">
        <f t="shared" si="31"/>
        <v/>
      </c>
      <c r="O694" t="str">
        <f t="shared" si="32"/>
        <v/>
      </c>
      <c r="P694" t="str">
        <f>IF(Belegerfassung!G702&lt;&gt;"",CONCATENATE(Belegerfassung!G702,".pdf"),"")</f>
        <v/>
      </c>
    </row>
    <row r="695" spans="1:16">
      <c r="A695" t="str">
        <f>IF(Belegerfassung!C703&lt;&gt;"",0,"")</f>
        <v/>
      </c>
      <c r="B695" t="str">
        <f>IFERROR(VLOOKUP(Belegerfassung!I703,Konten!A:D,2,FALSE),"")</f>
        <v/>
      </c>
      <c r="C695" t="str">
        <f>IF(A695&lt;&gt;"",TEXT(Belegerfassung!C703,"TT.MM.JJJJ"),"")</f>
        <v/>
      </c>
      <c r="D695" t="str">
        <f>IFERROR(VLOOKUP(Belegerfassung!A703,Abfrage!$E$2:$F$20,2,FALSE),"")</f>
        <v/>
      </c>
      <c r="E695" t="str">
        <f>IF(A695&lt;&gt;"",Belegerfassung!B703,"")</f>
        <v/>
      </c>
      <c r="F695" t="str">
        <f>IF(Belegerfassung!L703="","",IF(Belegerfassung!L703&lt;&gt;"",IF(Belegerfassung!L703&lt;&gt;"",IF(Belegerfassung!J703&lt;&gt;0,VLOOKUP(Belegerfassung!L703,Abfrage!$A$2:$C$19,2,),VLOOKUP(Belegerfassung!L703,Abfrage!$A$2:$C$19,3,)),"")))</f>
        <v/>
      </c>
      <c r="G695" t="str">
        <f t="shared" si="30"/>
        <v/>
      </c>
      <c r="H695" s="31" t="str">
        <f>IF(A695&lt;&gt;"",-Belegerfassung!J703+Belegerfassung!K703,"")</f>
        <v/>
      </c>
      <c r="I695" s="49" t="str">
        <f>IFERROR(IF(H695&lt;&gt;"",Belegerfassung!L703*100,""),IF(OR(Belegerfassung!L703="Leistung EU - Erlöse",Belegerfassung!L703="Lieferungen EU-Erlöse",Belegerfassung!L703="EUST",Belegerfassung!L703="Bauleistungen 20%")=TRUE,"",MID(Belegerfassung!L703,4,2)))</f>
        <v/>
      </c>
      <c r="J695" s="6" t="str">
        <f>IF(A695&lt;&gt;"",LEFT(Belegerfassung!D703,40),"")</f>
        <v/>
      </c>
      <c r="K695" t="str">
        <f>IF(A695&lt;&gt;"",VLOOKUP(D695,Abfrage!$F$2:$G$21,2,FALSE),"")</f>
        <v/>
      </c>
      <c r="L695" s="6" t="str">
        <f>IF(Belegerfassung!H703&lt;&gt;"",Belegerfassung!H703,"")</f>
        <v/>
      </c>
      <c r="M695" t="str">
        <f>IFERROR(IF(Belegerfassung!E703&lt;&gt;"",VLOOKUP(Belegerfassung!E703,Abfrage!$L$2:$M$15,2,),""),"")</f>
        <v/>
      </c>
      <c r="N695" t="str">
        <f t="shared" si="31"/>
        <v/>
      </c>
      <c r="O695" t="str">
        <f t="shared" si="32"/>
        <v/>
      </c>
      <c r="P695" t="str">
        <f>IF(Belegerfassung!G703&lt;&gt;"",CONCATENATE(Belegerfassung!G703,".pdf"),"")</f>
        <v/>
      </c>
    </row>
    <row r="696" spans="1:16">
      <c r="A696" t="str">
        <f>IF(Belegerfassung!C704&lt;&gt;"",0,"")</f>
        <v/>
      </c>
      <c r="B696" t="str">
        <f>IFERROR(VLOOKUP(Belegerfassung!I704,Konten!A:D,2,FALSE),"")</f>
        <v/>
      </c>
      <c r="C696" t="str">
        <f>IF(A696&lt;&gt;"",TEXT(Belegerfassung!C704,"TT.MM.JJJJ"),"")</f>
        <v/>
      </c>
      <c r="D696" t="str">
        <f>IFERROR(VLOOKUP(Belegerfassung!A704,Abfrage!$E$2:$F$20,2,FALSE),"")</f>
        <v/>
      </c>
      <c r="E696" t="str">
        <f>IF(A696&lt;&gt;"",Belegerfassung!B704,"")</f>
        <v/>
      </c>
      <c r="F696" t="str">
        <f>IF(Belegerfassung!L704="","",IF(Belegerfassung!L704&lt;&gt;"",IF(Belegerfassung!L704&lt;&gt;"",IF(Belegerfassung!J704&lt;&gt;0,VLOOKUP(Belegerfassung!L704,Abfrage!$A$2:$C$19,2,),VLOOKUP(Belegerfassung!L704,Abfrage!$A$2:$C$19,3,)),"")))</f>
        <v/>
      </c>
      <c r="G696" t="str">
        <f t="shared" si="30"/>
        <v/>
      </c>
      <c r="H696" s="31" t="str">
        <f>IF(A696&lt;&gt;"",-Belegerfassung!J704+Belegerfassung!K704,"")</f>
        <v/>
      </c>
      <c r="I696" s="49" t="str">
        <f>IFERROR(IF(H696&lt;&gt;"",Belegerfassung!L704*100,""),IF(OR(Belegerfassung!L704="Leistung EU - Erlöse",Belegerfassung!L704="Lieferungen EU-Erlöse",Belegerfassung!L704="EUST",Belegerfassung!L704="Bauleistungen 20%")=TRUE,"",MID(Belegerfassung!L704,4,2)))</f>
        <v/>
      </c>
      <c r="J696" s="6" t="str">
        <f>IF(A696&lt;&gt;"",LEFT(Belegerfassung!D704,40),"")</f>
        <v/>
      </c>
      <c r="K696" t="str">
        <f>IF(A696&lt;&gt;"",VLOOKUP(D696,Abfrage!$F$2:$G$21,2,FALSE),"")</f>
        <v/>
      </c>
      <c r="L696" s="6" t="str">
        <f>IF(Belegerfassung!H704&lt;&gt;"",Belegerfassung!H704,"")</f>
        <v/>
      </c>
      <c r="M696" t="str">
        <f>IFERROR(IF(Belegerfassung!E704&lt;&gt;"",VLOOKUP(Belegerfassung!E704,Abfrage!$L$2:$M$15,2,),""),"")</f>
        <v/>
      </c>
      <c r="N696" t="str">
        <f t="shared" si="31"/>
        <v/>
      </c>
      <c r="O696" t="str">
        <f t="shared" si="32"/>
        <v/>
      </c>
      <c r="P696" t="str">
        <f>IF(Belegerfassung!G704&lt;&gt;"",CONCATENATE(Belegerfassung!G704,".pdf"),"")</f>
        <v/>
      </c>
    </row>
    <row r="697" spans="1:16">
      <c r="A697" t="str">
        <f>IF(Belegerfassung!C705&lt;&gt;"",0,"")</f>
        <v/>
      </c>
      <c r="B697" t="str">
        <f>IFERROR(VLOOKUP(Belegerfassung!I705,Konten!A:D,2,FALSE),"")</f>
        <v/>
      </c>
      <c r="C697" t="str">
        <f>IF(A697&lt;&gt;"",TEXT(Belegerfassung!C705,"TT.MM.JJJJ"),"")</f>
        <v/>
      </c>
      <c r="D697" t="str">
        <f>IFERROR(VLOOKUP(Belegerfassung!A705,Abfrage!$E$2:$F$20,2,FALSE),"")</f>
        <v/>
      </c>
      <c r="E697" t="str">
        <f>IF(A697&lt;&gt;"",Belegerfassung!B705,"")</f>
        <v/>
      </c>
      <c r="F697" t="str">
        <f>IF(Belegerfassung!L705="","",IF(Belegerfassung!L705&lt;&gt;"",IF(Belegerfassung!L705&lt;&gt;"",IF(Belegerfassung!J705&lt;&gt;0,VLOOKUP(Belegerfassung!L705,Abfrage!$A$2:$C$19,2,),VLOOKUP(Belegerfassung!L705,Abfrage!$A$2:$C$19,3,)),"")))</f>
        <v/>
      </c>
      <c r="G697" t="str">
        <f t="shared" si="30"/>
        <v/>
      </c>
      <c r="H697" s="31" t="str">
        <f>IF(A697&lt;&gt;"",-Belegerfassung!J705+Belegerfassung!K705,"")</f>
        <v/>
      </c>
      <c r="I697" s="49" t="str">
        <f>IFERROR(IF(H697&lt;&gt;"",Belegerfassung!L705*100,""),IF(OR(Belegerfassung!L705="Leistung EU - Erlöse",Belegerfassung!L705="Lieferungen EU-Erlöse",Belegerfassung!L705="EUST",Belegerfassung!L705="Bauleistungen 20%")=TRUE,"",MID(Belegerfassung!L705,4,2)))</f>
        <v/>
      </c>
      <c r="J697" s="6" t="str">
        <f>IF(A697&lt;&gt;"",LEFT(Belegerfassung!D705,40),"")</f>
        <v/>
      </c>
      <c r="K697" t="str">
        <f>IF(A697&lt;&gt;"",VLOOKUP(D697,Abfrage!$F$2:$G$21,2,FALSE),"")</f>
        <v/>
      </c>
      <c r="L697" s="6" t="str">
        <f>IF(Belegerfassung!H705&lt;&gt;"",Belegerfassung!H705,"")</f>
        <v/>
      </c>
      <c r="M697" t="str">
        <f>IFERROR(IF(Belegerfassung!E705&lt;&gt;"",VLOOKUP(Belegerfassung!E705,Abfrage!$L$2:$M$15,2,),""),"")</f>
        <v/>
      </c>
      <c r="N697" t="str">
        <f t="shared" si="31"/>
        <v/>
      </c>
      <c r="O697" t="str">
        <f t="shared" si="32"/>
        <v/>
      </c>
      <c r="P697" t="str">
        <f>IF(Belegerfassung!G705&lt;&gt;"",CONCATENATE(Belegerfassung!G705,".pdf"),"")</f>
        <v/>
      </c>
    </row>
    <row r="698" spans="1:16">
      <c r="A698" t="str">
        <f>IF(Belegerfassung!C706&lt;&gt;"",0,"")</f>
        <v/>
      </c>
      <c r="B698" t="str">
        <f>IFERROR(VLOOKUP(Belegerfassung!I706,Konten!A:D,2,FALSE),"")</f>
        <v/>
      </c>
      <c r="C698" t="str">
        <f>IF(A698&lt;&gt;"",TEXT(Belegerfassung!C706,"TT.MM.JJJJ"),"")</f>
        <v/>
      </c>
      <c r="D698" t="str">
        <f>IFERROR(VLOOKUP(Belegerfassung!A706,Abfrage!$E$2:$F$20,2,FALSE),"")</f>
        <v/>
      </c>
      <c r="E698" t="str">
        <f>IF(A698&lt;&gt;"",Belegerfassung!B706,"")</f>
        <v/>
      </c>
      <c r="F698" t="str">
        <f>IF(Belegerfassung!L706="","",IF(Belegerfassung!L706&lt;&gt;"",IF(Belegerfassung!L706&lt;&gt;"",IF(Belegerfassung!J706&lt;&gt;0,VLOOKUP(Belegerfassung!L706,Abfrage!$A$2:$C$19,2,),VLOOKUP(Belegerfassung!L706,Abfrage!$A$2:$C$19,3,)),"")))</f>
        <v/>
      </c>
      <c r="G698" t="str">
        <f t="shared" si="30"/>
        <v/>
      </c>
      <c r="H698" s="31" t="str">
        <f>IF(A698&lt;&gt;"",-Belegerfassung!J706+Belegerfassung!K706,"")</f>
        <v/>
      </c>
      <c r="I698" s="49" t="str">
        <f>IFERROR(IF(H698&lt;&gt;"",Belegerfassung!L706*100,""),IF(OR(Belegerfassung!L706="Leistung EU - Erlöse",Belegerfassung!L706="Lieferungen EU-Erlöse",Belegerfassung!L706="EUST",Belegerfassung!L706="Bauleistungen 20%")=TRUE,"",MID(Belegerfassung!L706,4,2)))</f>
        <v/>
      </c>
      <c r="J698" s="6" t="str">
        <f>IF(A698&lt;&gt;"",LEFT(Belegerfassung!D706,40),"")</f>
        <v/>
      </c>
      <c r="K698" t="str">
        <f>IF(A698&lt;&gt;"",VLOOKUP(D698,Abfrage!$F$2:$G$21,2,FALSE),"")</f>
        <v/>
      </c>
      <c r="L698" s="6" t="str">
        <f>IF(Belegerfassung!H706&lt;&gt;"",Belegerfassung!H706,"")</f>
        <v/>
      </c>
      <c r="M698" t="str">
        <f>IFERROR(IF(Belegerfassung!E706&lt;&gt;"",VLOOKUP(Belegerfassung!E706,Abfrage!$L$2:$M$15,2,),""),"")</f>
        <v/>
      </c>
      <c r="N698" t="str">
        <f t="shared" si="31"/>
        <v/>
      </c>
      <c r="O698" t="str">
        <f t="shared" si="32"/>
        <v/>
      </c>
      <c r="P698" t="str">
        <f>IF(Belegerfassung!G706&lt;&gt;"",CONCATENATE(Belegerfassung!G706,".pdf"),"")</f>
        <v/>
      </c>
    </row>
    <row r="699" spans="1:16">
      <c r="A699" t="str">
        <f>IF(Belegerfassung!C707&lt;&gt;"",0,"")</f>
        <v/>
      </c>
      <c r="B699" t="str">
        <f>IFERROR(VLOOKUP(Belegerfassung!I707,Konten!A:D,2,FALSE),"")</f>
        <v/>
      </c>
      <c r="C699" t="str">
        <f>IF(A699&lt;&gt;"",TEXT(Belegerfassung!C707,"TT.MM.JJJJ"),"")</f>
        <v/>
      </c>
      <c r="D699" t="str">
        <f>IFERROR(VLOOKUP(Belegerfassung!A707,Abfrage!$E$2:$F$20,2,FALSE),"")</f>
        <v/>
      </c>
      <c r="E699" t="str">
        <f>IF(A699&lt;&gt;"",Belegerfassung!B707,"")</f>
        <v/>
      </c>
      <c r="F699" t="str">
        <f>IF(Belegerfassung!L707="","",IF(Belegerfassung!L707&lt;&gt;"",IF(Belegerfassung!L707&lt;&gt;"",IF(Belegerfassung!J707&lt;&gt;0,VLOOKUP(Belegerfassung!L707,Abfrage!$A$2:$C$19,2,),VLOOKUP(Belegerfassung!L707,Abfrage!$A$2:$C$19,3,)),"")))</f>
        <v/>
      </c>
      <c r="G699" t="str">
        <f t="shared" si="30"/>
        <v/>
      </c>
      <c r="H699" s="31" t="str">
        <f>IF(A699&lt;&gt;"",-Belegerfassung!J707+Belegerfassung!K707,"")</f>
        <v/>
      </c>
      <c r="I699" s="49" t="str">
        <f>IFERROR(IF(H699&lt;&gt;"",Belegerfassung!L707*100,""),IF(OR(Belegerfassung!L707="Leistung EU - Erlöse",Belegerfassung!L707="Lieferungen EU-Erlöse",Belegerfassung!L707="EUST",Belegerfassung!L707="Bauleistungen 20%")=TRUE,"",MID(Belegerfassung!L707,4,2)))</f>
        <v/>
      </c>
      <c r="J699" s="6" t="str">
        <f>IF(A699&lt;&gt;"",LEFT(Belegerfassung!D707,40),"")</f>
        <v/>
      </c>
      <c r="K699" t="str">
        <f>IF(A699&lt;&gt;"",VLOOKUP(D699,Abfrage!$F$2:$G$21,2,FALSE),"")</f>
        <v/>
      </c>
      <c r="L699" s="6" t="str">
        <f>IF(Belegerfassung!H707&lt;&gt;"",Belegerfassung!H707,"")</f>
        <v/>
      </c>
      <c r="M699" t="str">
        <f>IFERROR(IF(Belegerfassung!E707&lt;&gt;"",VLOOKUP(Belegerfassung!E707,Abfrage!$L$2:$M$15,2,),""),"")</f>
        <v/>
      </c>
      <c r="N699" t="str">
        <f t="shared" si="31"/>
        <v/>
      </c>
      <c r="O699" t="str">
        <f t="shared" si="32"/>
        <v/>
      </c>
      <c r="P699" t="str">
        <f>IF(Belegerfassung!G707&lt;&gt;"",CONCATENATE(Belegerfassung!G707,".pdf"),"")</f>
        <v/>
      </c>
    </row>
    <row r="700" spans="1:16">
      <c r="A700" t="str">
        <f>IF(Belegerfassung!C708&lt;&gt;"",0,"")</f>
        <v/>
      </c>
      <c r="B700" t="str">
        <f>IFERROR(VLOOKUP(Belegerfassung!I708,Konten!A:D,2,FALSE),"")</f>
        <v/>
      </c>
      <c r="C700" t="str">
        <f>IF(A700&lt;&gt;"",TEXT(Belegerfassung!C708,"TT.MM.JJJJ"),"")</f>
        <v/>
      </c>
      <c r="D700" t="str">
        <f>IFERROR(VLOOKUP(Belegerfassung!A708,Abfrage!$E$2:$F$20,2,FALSE),"")</f>
        <v/>
      </c>
      <c r="E700" t="str">
        <f>IF(A700&lt;&gt;"",Belegerfassung!B708,"")</f>
        <v/>
      </c>
      <c r="F700" t="str">
        <f>IF(Belegerfassung!L708="","",IF(Belegerfassung!L708&lt;&gt;"",IF(Belegerfassung!L708&lt;&gt;"",IF(Belegerfassung!J708&lt;&gt;0,VLOOKUP(Belegerfassung!L708,Abfrage!$A$2:$C$19,2,),VLOOKUP(Belegerfassung!L708,Abfrage!$A$2:$C$19,3,)),"")))</f>
        <v/>
      </c>
      <c r="G700" t="str">
        <f t="shared" si="30"/>
        <v/>
      </c>
      <c r="H700" s="31" t="str">
        <f>IF(A700&lt;&gt;"",-Belegerfassung!J708+Belegerfassung!K708,"")</f>
        <v/>
      </c>
      <c r="I700" s="49" t="str">
        <f>IFERROR(IF(H700&lt;&gt;"",Belegerfassung!L708*100,""),IF(OR(Belegerfassung!L708="Leistung EU - Erlöse",Belegerfassung!L708="Lieferungen EU-Erlöse",Belegerfassung!L708="EUST",Belegerfassung!L708="Bauleistungen 20%")=TRUE,"",MID(Belegerfassung!L708,4,2)))</f>
        <v/>
      </c>
      <c r="J700" s="6" t="str">
        <f>IF(A700&lt;&gt;"",LEFT(Belegerfassung!D708,40),"")</f>
        <v/>
      </c>
      <c r="K700" t="str">
        <f>IF(A700&lt;&gt;"",VLOOKUP(D700,Abfrage!$F$2:$G$21,2,FALSE),"")</f>
        <v/>
      </c>
      <c r="L700" s="6" t="str">
        <f>IF(Belegerfassung!H708&lt;&gt;"",Belegerfassung!H708,"")</f>
        <v/>
      </c>
      <c r="M700" t="str">
        <f>IFERROR(IF(Belegerfassung!E708&lt;&gt;"",VLOOKUP(Belegerfassung!E708,Abfrage!$L$2:$M$15,2,),""),"")</f>
        <v/>
      </c>
      <c r="N700" t="str">
        <f t="shared" si="31"/>
        <v/>
      </c>
      <c r="O700" t="str">
        <f t="shared" si="32"/>
        <v/>
      </c>
      <c r="P700" t="str">
        <f>IF(Belegerfassung!G708&lt;&gt;"",CONCATENATE(Belegerfassung!G708,".pdf"),"")</f>
        <v/>
      </c>
    </row>
    <row r="701" spans="1:16">
      <c r="A701" t="str">
        <f>IF(Belegerfassung!C709&lt;&gt;"",0,"")</f>
        <v/>
      </c>
      <c r="B701" t="str">
        <f>IFERROR(VLOOKUP(Belegerfassung!I709,Konten!A:D,2,FALSE),"")</f>
        <v/>
      </c>
      <c r="C701" t="str">
        <f>IF(A701&lt;&gt;"",TEXT(Belegerfassung!C709,"TT.MM.JJJJ"),"")</f>
        <v/>
      </c>
      <c r="D701" t="str">
        <f>IFERROR(VLOOKUP(Belegerfassung!A709,Abfrage!$E$2:$F$20,2,FALSE),"")</f>
        <v/>
      </c>
      <c r="E701" t="str">
        <f>IF(A701&lt;&gt;"",Belegerfassung!B709,"")</f>
        <v/>
      </c>
      <c r="F701" t="str">
        <f>IF(Belegerfassung!L709="","",IF(Belegerfassung!L709&lt;&gt;"",IF(Belegerfassung!L709&lt;&gt;"",IF(Belegerfassung!J709&lt;&gt;0,VLOOKUP(Belegerfassung!L709,Abfrage!$A$2:$C$19,2,),VLOOKUP(Belegerfassung!L709,Abfrage!$A$2:$C$19,3,)),"")))</f>
        <v/>
      </c>
      <c r="G701" t="str">
        <f t="shared" si="30"/>
        <v/>
      </c>
      <c r="H701" s="31" t="str">
        <f>IF(A701&lt;&gt;"",-Belegerfassung!J709+Belegerfassung!K709,"")</f>
        <v/>
      </c>
      <c r="I701" s="49" t="str">
        <f>IFERROR(IF(H701&lt;&gt;"",Belegerfassung!L709*100,""),IF(OR(Belegerfassung!L709="Leistung EU - Erlöse",Belegerfassung!L709="Lieferungen EU-Erlöse",Belegerfassung!L709="EUST",Belegerfassung!L709="Bauleistungen 20%")=TRUE,"",MID(Belegerfassung!L709,4,2)))</f>
        <v/>
      </c>
      <c r="J701" s="6" t="str">
        <f>IF(A701&lt;&gt;"",LEFT(Belegerfassung!D709,40),"")</f>
        <v/>
      </c>
      <c r="K701" t="str">
        <f>IF(A701&lt;&gt;"",VLOOKUP(D701,Abfrage!$F$2:$G$21,2,FALSE),"")</f>
        <v/>
      </c>
      <c r="L701" s="6" t="str">
        <f>IF(Belegerfassung!H709&lt;&gt;"",Belegerfassung!H709,"")</f>
        <v/>
      </c>
      <c r="M701" t="str">
        <f>IFERROR(IF(Belegerfassung!E709&lt;&gt;"",VLOOKUP(Belegerfassung!E709,Abfrage!$L$2:$M$15,2,),""),"")</f>
        <v/>
      </c>
      <c r="N701" t="str">
        <f t="shared" si="31"/>
        <v/>
      </c>
      <c r="O701" t="str">
        <f t="shared" si="32"/>
        <v/>
      </c>
      <c r="P701" t="str">
        <f>IF(Belegerfassung!G709&lt;&gt;"",CONCATENATE(Belegerfassung!G709,".pdf"),"")</f>
        <v/>
      </c>
    </row>
    <row r="702" spans="1:16">
      <c r="A702" t="str">
        <f>IF(Belegerfassung!C710&lt;&gt;"",0,"")</f>
        <v/>
      </c>
      <c r="B702" t="str">
        <f>IFERROR(VLOOKUP(Belegerfassung!I710,Konten!A:D,2,FALSE),"")</f>
        <v/>
      </c>
      <c r="C702" t="str">
        <f>IF(A702&lt;&gt;"",TEXT(Belegerfassung!C710,"TT.MM.JJJJ"),"")</f>
        <v/>
      </c>
      <c r="D702" t="str">
        <f>IFERROR(VLOOKUP(Belegerfassung!A710,Abfrage!$E$2:$F$20,2,FALSE),"")</f>
        <v/>
      </c>
      <c r="E702" t="str">
        <f>IF(A702&lt;&gt;"",Belegerfassung!B710,"")</f>
        <v/>
      </c>
      <c r="F702" t="str">
        <f>IF(Belegerfassung!L710="","",IF(Belegerfassung!L710&lt;&gt;"",IF(Belegerfassung!L710&lt;&gt;"",IF(Belegerfassung!J710&lt;&gt;0,VLOOKUP(Belegerfassung!L710,Abfrage!$A$2:$C$19,2,),VLOOKUP(Belegerfassung!L710,Abfrage!$A$2:$C$19,3,)),"")))</f>
        <v/>
      </c>
      <c r="G702" t="str">
        <f t="shared" si="30"/>
        <v/>
      </c>
      <c r="H702" s="31" t="str">
        <f>IF(A702&lt;&gt;"",-Belegerfassung!J710+Belegerfassung!K710,"")</f>
        <v/>
      </c>
      <c r="I702" s="49" t="str">
        <f>IFERROR(IF(H702&lt;&gt;"",Belegerfassung!L710*100,""),IF(OR(Belegerfassung!L710="Leistung EU - Erlöse",Belegerfassung!L710="Lieferungen EU-Erlöse",Belegerfassung!L710="EUST",Belegerfassung!L710="Bauleistungen 20%")=TRUE,"",MID(Belegerfassung!L710,4,2)))</f>
        <v/>
      </c>
      <c r="J702" s="6" t="str">
        <f>IF(A702&lt;&gt;"",LEFT(Belegerfassung!D710,40),"")</f>
        <v/>
      </c>
      <c r="K702" t="str">
        <f>IF(A702&lt;&gt;"",VLOOKUP(D702,Abfrage!$F$2:$G$21,2,FALSE),"")</f>
        <v/>
      </c>
      <c r="L702" s="6" t="str">
        <f>IF(Belegerfassung!H710&lt;&gt;"",Belegerfassung!H710,"")</f>
        <v/>
      </c>
      <c r="M702" t="str">
        <f>IFERROR(IF(Belegerfassung!E710&lt;&gt;"",VLOOKUP(Belegerfassung!E710,Abfrage!$L$2:$M$15,2,),""),"")</f>
        <v/>
      </c>
      <c r="N702" t="str">
        <f t="shared" si="31"/>
        <v/>
      </c>
      <c r="O702" t="str">
        <f t="shared" si="32"/>
        <v/>
      </c>
      <c r="P702" t="str">
        <f>IF(Belegerfassung!G710&lt;&gt;"",CONCATENATE(Belegerfassung!G710,".pdf"),"")</f>
        <v/>
      </c>
    </row>
    <row r="703" spans="1:16">
      <c r="A703" t="str">
        <f>IF(Belegerfassung!C711&lt;&gt;"",0,"")</f>
        <v/>
      </c>
      <c r="B703" t="str">
        <f>IFERROR(VLOOKUP(Belegerfassung!I711,Konten!A:D,2,FALSE),"")</f>
        <v/>
      </c>
      <c r="C703" t="str">
        <f>IF(A703&lt;&gt;"",TEXT(Belegerfassung!C711,"TT.MM.JJJJ"),"")</f>
        <v/>
      </c>
      <c r="D703" t="str">
        <f>IFERROR(VLOOKUP(Belegerfassung!A711,Abfrage!$E$2:$F$20,2,FALSE),"")</f>
        <v/>
      </c>
      <c r="E703" t="str">
        <f>IF(A703&lt;&gt;"",Belegerfassung!B711,"")</f>
        <v/>
      </c>
      <c r="F703" t="str">
        <f>IF(Belegerfassung!L711="","",IF(Belegerfassung!L711&lt;&gt;"",IF(Belegerfassung!L711&lt;&gt;"",IF(Belegerfassung!J711&lt;&gt;0,VLOOKUP(Belegerfassung!L711,Abfrage!$A$2:$C$19,2,),VLOOKUP(Belegerfassung!L711,Abfrage!$A$2:$C$19,3,)),"")))</f>
        <v/>
      </c>
      <c r="G703" t="str">
        <f t="shared" si="30"/>
        <v/>
      </c>
      <c r="H703" s="31" t="str">
        <f>IF(A703&lt;&gt;"",-Belegerfassung!J711+Belegerfassung!K711,"")</f>
        <v/>
      </c>
      <c r="I703" s="49" t="str">
        <f>IFERROR(IF(H703&lt;&gt;"",Belegerfassung!L711*100,""),IF(OR(Belegerfassung!L711="Leistung EU - Erlöse",Belegerfassung!L711="Lieferungen EU-Erlöse",Belegerfassung!L711="EUST",Belegerfassung!L711="Bauleistungen 20%")=TRUE,"",MID(Belegerfassung!L711,4,2)))</f>
        <v/>
      </c>
      <c r="J703" s="6" t="str">
        <f>IF(A703&lt;&gt;"",LEFT(Belegerfassung!D711,40),"")</f>
        <v/>
      </c>
      <c r="K703" t="str">
        <f>IF(A703&lt;&gt;"",VLOOKUP(D703,Abfrage!$F$2:$G$21,2,FALSE),"")</f>
        <v/>
      </c>
      <c r="L703" s="6" t="str">
        <f>IF(Belegerfassung!H711&lt;&gt;"",Belegerfassung!H711,"")</f>
        <v/>
      </c>
      <c r="M703" t="str">
        <f>IFERROR(IF(Belegerfassung!E711&lt;&gt;"",VLOOKUP(Belegerfassung!E711,Abfrage!$L$2:$M$15,2,),""),"")</f>
        <v/>
      </c>
      <c r="N703" t="str">
        <f t="shared" si="31"/>
        <v/>
      </c>
      <c r="O703" t="str">
        <f t="shared" si="32"/>
        <v/>
      </c>
      <c r="P703" t="str">
        <f>IF(Belegerfassung!G711&lt;&gt;"",CONCATENATE(Belegerfassung!G711,".pdf"),"")</f>
        <v/>
      </c>
    </row>
    <row r="704" spans="1:16">
      <c r="A704" t="str">
        <f>IF(Belegerfassung!C712&lt;&gt;"",0,"")</f>
        <v/>
      </c>
      <c r="B704" t="str">
        <f>IFERROR(VLOOKUP(Belegerfassung!I712,Konten!A:D,2,FALSE),"")</f>
        <v/>
      </c>
      <c r="C704" t="str">
        <f>IF(A704&lt;&gt;"",TEXT(Belegerfassung!C712,"TT.MM.JJJJ"),"")</f>
        <v/>
      </c>
      <c r="D704" t="str">
        <f>IFERROR(VLOOKUP(Belegerfassung!A712,Abfrage!$E$2:$F$20,2,FALSE),"")</f>
        <v/>
      </c>
      <c r="E704" t="str">
        <f>IF(A704&lt;&gt;"",Belegerfassung!B712,"")</f>
        <v/>
      </c>
      <c r="F704" t="str">
        <f>IF(Belegerfassung!L712="","",IF(Belegerfassung!L712&lt;&gt;"",IF(Belegerfassung!L712&lt;&gt;"",IF(Belegerfassung!J712&lt;&gt;0,VLOOKUP(Belegerfassung!L712,Abfrage!$A$2:$C$19,2,),VLOOKUP(Belegerfassung!L712,Abfrage!$A$2:$C$19,3,)),"")))</f>
        <v/>
      </c>
      <c r="G704" t="str">
        <f t="shared" si="30"/>
        <v/>
      </c>
      <c r="H704" s="31" t="str">
        <f>IF(A704&lt;&gt;"",-Belegerfassung!J712+Belegerfassung!K712,"")</f>
        <v/>
      </c>
      <c r="I704" s="49" t="str">
        <f>IFERROR(IF(H704&lt;&gt;"",Belegerfassung!L712*100,""),IF(OR(Belegerfassung!L712="Leistung EU - Erlöse",Belegerfassung!L712="Lieferungen EU-Erlöse",Belegerfassung!L712="EUST",Belegerfassung!L712="Bauleistungen 20%")=TRUE,"",MID(Belegerfassung!L712,4,2)))</f>
        <v/>
      </c>
      <c r="J704" s="6" t="str">
        <f>IF(A704&lt;&gt;"",LEFT(Belegerfassung!D712,40),"")</f>
        <v/>
      </c>
      <c r="K704" t="str">
        <f>IF(A704&lt;&gt;"",VLOOKUP(D704,Abfrage!$F$2:$G$21,2,FALSE),"")</f>
        <v/>
      </c>
      <c r="L704" s="6" t="str">
        <f>IF(Belegerfassung!H712&lt;&gt;"",Belegerfassung!H712,"")</f>
        <v/>
      </c>
      <c r="M704" t="str">
        <f>IFERROR(IF(Belegerfassung!E712&lt;&gt;"",VLOOKUP(Belegerfassung!E712,Abfrage!$L$2:$M$15,2,),""),"")</f>
        <v/>
      </c>
      <c r="N704" t="str">
        <f t="shared" si="31"/>
        <v/>
      </c>
      <c r="O704" t="str">
        <f t="shared" si="32"/>
        <v/>
      </c>
      <c r="P704" t="str">
        <f>IF(Belegerfassung!G712&lt;&gt;"",CONCATENATE(Belegerfassung!G712,".pdf"),"")</f>
        <v/>
      </c>
    </row>
    <row r="705" spans="1:16">
      <c r="A705" t="str">
        <f>IF(Belegerfassung!C713&lt;&gt;"",0,"")</f>
        <v/>
      </c>
      <c r="B705" t="str">
        <f>IFERROR(VLOOKUP(Belegerfassung!I713,Konten!A:D,2,FALSE),"")</f>
        <v/>
      </c>
      <c r="C705" t="str">
        <f>IF(A705&lt;&gt;"",TEXT(Belegerfassung!C713,"TT.MM.JJJJ"),"")</f>
        <v/>
      </c>
      <c r="D705" t="str">
        <f>IFERROR(VLOOKUP(Belegerfassung!A713,Abfrage!$E$2:$F$20,2,FALSE),"")</f>
        <v/>
      </c>
      <c r="E705" t="str">
        <f>IF(A705&lt;&gt;"",Belegerfassung!B713,"")</f>
        <v/>
      </c>
      <c r="F705" t="str">
        <f>IF(Belegerfassung!L713="","",IF(Belegerfassung!L713&lt;&gt;"",IF(Belegerfassung!L713&lt;&gt;"",IF(Belegerfassung!J713&lt;&gt;0,VLOOKUP(Belegerfassung!L713,Abfrage!$A$2:$C$19,2,),VLOOKUP(Belegerfassung!L713,Abfrage!$A$2:$C$19,3,)),"")))</f>
        <v/>
      </c>
      <c r="G705" t="str">
        <f t="shared" si="30"/>
        <v/>
      </c>
      <c r="H705" s="31" t="str">
        <f>IF(A705&lt;&gt;"",-Belegerfassung!J713+Belegerfassung!K713,"")</f>
        <v/>
      </c>
      <c r="I705" s="49" t="str">
        <f>IFERROR(IF(H705&lt;&gt;"",Belegerfassung!L713*100,""),IF(OR(Belegerfassung!L713="Leistung EU - Erlöse",Belegerfassung!L713="Lieferungen EU-Erlöse",Belegerfassung!L713="EUST",Belegerfassung!L713="Bauleistungen 20%")=TRUE,"",MID(Belegerfassung!L713,4,2)))</f>
        <v/>
      </c>
      <c r="J705" s="6" t="str">
        <f>IF(A705&lt;&gt;"",LEFT(Belegerfassung!D713,40),"")</f>
        <v/>
      </c>
      <c r="K705" t="str">
        <f>IF(A705&lt;&gt;"",VLOOKUP(D705,Abfrage!$F$2:$G$21,2,FALSE),"")</f>
        <v/>
      </c>
      <c r="L705" s="6" t="str">
        <f>IF(Belegerfassung!H713&lt;&gt;"",Belegerfassung!H713,"")</f>
        <v/>
      </c>
      <c r="M705" t="str">
        <f>IFERROR(IF(Belegerfassung!E713&lt;&gt;"",VLOOKUP(Belegerfassung!E713,Abfrage!$L$2:$M$15,2,),""),"")</f>
        <v/>
      </c>
      <c r="N705" t="str">
        <f t="shared" si="31"/>
        <v/>
      </c>
      <c r="O705" t="str">
        <f t="shared" si="32"/>
        <v/>
      </c>
      <c r="P705" t="str">
        <f>IF(Belegerfassung!G713&lt;&gt;"",CONCATENATE(Belegerfassung!G713,".pdf"),"")</f>
        <v/>
      </c>
    </row>
    <row r="706" spans="1:16">
      <c r="A706" t="str">
        <f>IF(Belegerfassung!C714&lt;&gt;"",0,"")</f>
        <v/>
      </c>
      <c r="B706" t="str">
        <f>IFERROR(VLOOKUP(Belegerfassung!I714,Konten!A:D,2,FALSE),"")</f>
        <v/>
      </c>
      <c r="C706" t="str">
        <f>IF(A706&lt;&gt;"",TEXT(Belegerfassung!C714,"TT.MM.JJJJ"),"")</f>
        <v/>
      </c>
      <c r="D706" t="str">
        <f>IFERROR(VLOOKUP(Belegerfassung!A714,Abfrage!$E$2:$F$20,2,FALSE),"")</f>
        <v/>
      </c>
      <c r="E706" t="str">
        <f>IF(A706&lt;&gt;"",Belegerfassung!B714,"")</f>
        <v/>
      </c>
      <c r="F706" t="str">
        <f>IF(Belegerfassung!L714="","",IF(Belegerfassung!L714&lt;&gt;"",IF(Belegerfassung!L714&lt;&gt;"",IF(Belegerfassung!J714&lt;&gt;0,VLOOKUP(Belegerfassung!L714,Abfrage!$A$2:$C$19,2,),VLOOKUP(Belegerfassung!L714,Abfrage!$A$2:$C$19,3,)),"")))</f>
        <v/>
      </c>
      <c r="G706" t="str">
        <f t="shared" si="30"/>
        <v/>
      </c>
      <c r="H706" s="31" t="str">
        <f>IF(A706&lt;&gt;"",-Belegerfassung!J714+Belegerfassung!K714,"")</f>
        <v/>
      </c>
      <c r="I706" s="49" t="str">
        <f>IFERROR(IF(H706&lt;&gt;"",Belegerfassung!L714*100,""),IF(OR(Belegerfassung!L714="Leistung EU - Erlöse",Belegerfassung!L714="Lieferungen EU-Erlöse",Belegerfassung!L714="EUST",Belegerfassung!L714="Bauleistungen 20%")=TRUE,"",MID(Belegerfassung!L714,4,2)))</f>
        <v/>
      </c>
      <c r="J706" s="6" t="str">
        <f>IF(A706&lt;&gt;"",LEFT(Belegerfassung!D714,40),"")</f>
        <v/>
      </c>
      <c r="K706" t="str">
        <f>IF(A706&lt;&gt;"",VLOOKUP(D706,Abfrage!$F$2:$G$21,2,FALSE),"")</f>
        <v/>
      </c>
      <c r="L706" s="6" t="str">
        <f>IF(Belegerfassung!H714&lt;&gt;"",Belegerfassung!H714,"")</f>
        <v/>
      </c>
      <c r="M706" t="str">
        <f>IFERROR(IF(Belegerfassung!E714&lt;&gt;"",VLOOKUP(Belegerfassung!E714,Abfrage!$L$2:$M$15,2,),""),"")</f>
        <v/>
      </c>
      <c r="N706" t="str">
        <f t="shared" si="31"/>
        <v/>
      </c>
      <c r="O706" t="str">
        <f t="shared" si="32"/>
        <v/>
      </c>
      <c r="P706" t="str">
        <f>IF(Belegerfassung!G714&lt;&gt;"",CONCATENATE(Belegerfassung!G714,".pdf"),"")</f>
        <v/>
      </c>
    </row>
    <row r="707" spans="1:16">
      <c r="A707" t="str">
        <f>IF(Belegerfassung!C715&lt;&gt;"",0,"")</f>
        <v/>
      </c>
      <c r="B707" t="str">
        <f>IFERROR(VLOOKUP(Belegerfassung!I715,Konten!A:D,2,FALSE),"")</f>
        <v/>
      </c>
      <c r="C707" t="str">
        <f>IF(A707&lt;&gt;"",TEXT(Belegerfassung!C715,"TT.MM.JJJJ"),"")</f>
        <v/>
      </c>
      <c r="D707" t="str">
        <f>IFERROR(VLOOKUP(Belegerfassung!A715,Abfrage!$E$2:$F$20,2,FALSE),"")</f>
        <v/>
      </c>
      <c r="E707" t="str">
        <f>IF(A707&lt;&gt;"",Belegerfassung!B715,"")</f>
        <v/>
      </c>
      <c r="F707" t="str">
        <f>IF(Belegerfassung!L715="","",IF(Belegerfassung!L715&lt;&gt;"",IF(Belegerfassung!L715&lt;&gt;"",IF(Belegerfassung!J715&lt;&gt;0,VLOOKUP(Belegerfassung!L715,Abfrage!$A$2:$C$19,2,),VLOOKUP(Belegerfassung!L715,Abfrage!$A$2:$C$19,3,)),"")))</f>
        <v/>
      </c>
      <c r="G707" t="str">
        <f t="shared" ref="G707:G770" si="33">IF(A707&lt;&gt;"",1,"")</f>
        <v/>
      </c>
      <c r="H707" s="31" t="str">
        <f>IF(A707&lt;&gt;"",-Belegerfassung!J715+Belegerfassung!K715,"")</f>
        <v/>
      </c>
      <c r="I707" s="49" t="str">
        <f>IFERROR(IF(H707&lt;&gt;"",Belegerfassung!L715*100,""),IF(OR(Belegerfassung!L715="Leistung EU - Erlöse",Belegerfassung!L715="Lieferungen EU-Erlöse",Belegerfassung!L715="EUST",Belegerfassung!L715="Bauleistungen 20%")=TRUE,"",MID(Belegerfassung!L715,4,2)))</f>
        <v/>
      </c>
      <c r="J707" s="6" t="str">
        <f>IF(A707&lt;&gt;"",LEFT(Belegerfassung!D715,40),"")</f>
        <v/>
      </c>
      <c r="K707" t="str">
        <f>IF(A707&lt;&gt;"",VLOOKUP(D707,Abfrage!$F$2:$G$21,2,FALSE),"")</f>
        <v/>
      </c>
      <c r="L707" s="6" t="str">
        <f>IF(Belegerfassung!H715&lt;&gt;"",Belegerfassung!H715,"")</f>
        <v/>
      </c>
      <c r="M707" t="str">
        <f>IFERROR(IF(Belegerfassung!E715&lt;&gt;"",VLOOKUP(Belegerfassung!E715,Abfrage!$L$2:$M$15,2,),""),"")</f>
        <v/>
      </c>
      <c r="N707" t="str">
        <f t="shared" ref="N707:N770" si="34">IF(A707&lt;&gt;"","E","")</f>
        <v/>
      </c>
      <c r="O707" t="str">
        <f t="shared" ref="O707:O770" si="35">IF(A707&lt;&gt;"","A","")</f>
        <v/>
      </c>
      <c r="P707" t="str">
        <f>IF(Belegerfassung!G715&lt;&gt;"",CONCATENATE(Belegerfassung!G715,".pdf"),"")</f>
        <v/>
      </c>
    </row>
    <row r="708" spans="1:16">
      <c r="A708" t="str">
        <f>IF(Belegerfassung!C716&lt;&gt;"",0,"")</f>
        <v/>
      </c>
      <c r="B708" t="str">
        <f>IFERROR(VLOOKUP(Belegerfassung!I716,Konten!A:D,2,FALSE),"")</f>
        <v/>
      </c>
      <c r="C708" t="str">
        <f>IF(A708&lt;&gt;"",TEXT(Belegerfassung!C716,"TT.MM.JJJJ"),"")</f>
        <v/>
      </c>
      <c r="D708" t="str">
        <f>IFERROR(VLOOKUP(Belegerfassung!A716,Abfrage!$E$2:$F$20,2,FALSE),"")</f>
        <v/>
      </c>
      <c r="E708" t="str">
        <f>IF(A708&lt;&gt;"",Belegerfassung!B716,"")</f>
        <v/>
      </c>
      <c r="F708" t="str">
        <f>IF(Belegerfassung!L716="","",IF(Belegerfassung!L716&lt;&gt;"",IF(Belegerfassung!L716&lt;&gt;"",IF(Belegerfassung!J716&lt;&gt;0,VLOOKUP(Belegerfassung!L716,Abfrage!$A$2:$C$19,2,),VLOOKUP(Belegerfassung!L716,Abfrage!$A$2:$C$19,3,)),"")))</f>
        <v/>
      </c>
      <c r="G708" t="str">
        <f t="shared" si="33"/>
        <v/>
      </c>
      <c r="H708" s="31" t="str">
        <f>IF(A708&lt;&gt;"",-Belegerfassung!J716+Belegerfassung!K716,"")</f>
        <v/>
      </c>
      <c r="I708" s="49" t="str">
        <f>IFERROR(IF(H708&lt;&gt;"",Belegerfassung!L716*100,""),IF(OR(Belegerfassung!L716="Leistung EU - Erlöse",Belegerfassung!L716="Lieferungen EU-Erlöse",Belegerfassung!L716="EUST",Belegerfassung!L716="Bauleistungen 20%")=TRUE,"",MID(Belegerfassung!L716,4,2)))</f>
        <v/>
      </c>
      <c r="J708" s="6" t="str">
        <f>IF(A708&lt;&gt;"",LEFT(Belegerfassung!D716,40),"")</f>
        <v/>
      </c>
      <c r="K708" t="str">
        <f>IF(A708&lt;&gt;"",VLOOKUP(D708,Abfrage!$F$2:$G$21,2,FALSE),"")</f>
        <v/>
      </c>
      <c r="L708" s="6" t="str">
        <f>IF(Belegerfassung!H716&lt;&gt;"",Belegerfassung!H716,"")</f>
        <v/>
      </c>
      <c r="M708" t="str">
        <f>IFERROR(IF(Belegerfassung!E716&lt;&gt;"",VLOOKUP(Belegerfassung!E716,Abfrage!$L$2:$M$15,2,),""),"")</f>
        <v/>
      </c>
      <c r="N708" t="str">
        <f t="shared" si="34"/>
        <v/>
      </c>
      <c r="O708" t="str">
        <f t="shared" si="35"/>
        <v/>
      </c>
      <c r="P708" t="str">
        <f>IF(Belegerfassung!G716&lt;&gt;"",CONCATENATE(Belegerfassung!G716,".pdf"),"")</f>
        <v/>
      </c>
    </row>
    <row r="709" spans="1:16">
      <c r="A709" t="str">
        <f>IF(Belegerfassung!C717&lt;&gt;"",0,"")</f>
        <v/>
      </c>
      <c r="B709" t="str">
        <f>IFERROR(VLOOKUP(Belegerfassung!I717,Konten!A:D,2,FALSE),"")</f>
        <v/>
      </c>
      <c r="C709" t="str">
        <f>IF(A709&lt;&gt;"",TEXT(Belegerfassung!C717,"TT.MM.JJJJ"),"")</f>
        <v/>
      </c>
      <c r="D709" t="str">
        <f>IFERROR(VLOOKUP(Belegerfassung!A717,Abfrage!$E$2:$F$20,2,FALSE),"")</f>
        <v/>
      </c>
      <c r="E709" t="str">
        <f>IF(A709&lt;&gt;"",Belegerfassung!B717,"")</f>
        <v/>
      </c>
      <c r="F709" t="str">
        <f>IF(Belegerfassung!L717="","",IF(Belegerfassung!L717&lt;&gt;"",IF(Belegerfassung!L717&lt;&gt;"",IF(Belegerfassung!J717&lt;&gt;0,VLOOKUP(Belegerfassung!L717,Abfrage!$A$2:$C$19,2,),VLOOKUP(Belegerfassung!L717,Abfrage!$A$2:$C$19,3,)),"")))</f>
        <v/>
      </c>
      <c r="G709" t="str">
        <f t="shared" si="33"/>
        <v/>
      </c>
      <c r="H709" s="31" t="str">
        <f>IF(A709&lt;&gt;"",-Belegerfassung!J717+Belegerfassung!K717,"")</f>
        <v/>
      </c>
      <c r="I709" s="49" t="str">
        <f>IFERROR(IF(H709&lt;&gt;"",Belegerfassung!L717*100,""),IF(OR(Belegerfassung!L717="Leistung EU - Erlöse",Belegerfassung!L717="Lieferungen EU-Erlöse",Belegerfassung!L717="EUST",Belegerfassung!L717="Bauleistungen 20%")=TRUE,"",MID(Belegerfassung!L717,4,2)))</f>
        <v/>
      </c>
      <c r="J709" s="6" t="str">
        <f>IF(A709&lt;&gt;"",LEFT(Belegerfassung!D717,40),"")</f>
        <v/>
      </c>
      <c r="K709" t="str">
        <f>IF(A709&lt;&gt;"",VLOOKUP(D709,Abfrage!$F$2:$G$21,2,FALSE),"")</f>
        <v/>
      </c>
      <c r="L709" s="6" t="str">
        <f>IF(Belegerfassung!H717&lt;&gt;"",Belegerfassung!H717,"")</f>
        <v/>
      </c>
      <c r="M709" t="str">
        <f>IFERROR(IF(Belegerfassung!E717&lt;&gt;"",VLOOKUP(Belegerfassung!E717,Abfrage!$L$2:$M$15,2,),""),"")</f>
        <v/>
      </c>
      <c r="N709" t="str">
        <f t="shared" si="34"/>
        <v/>
      </c>
      <c r="O709" t="str">
        <f t="shared" si="35"/>
        <v/>
      </c>
      <c r="P709" t="str">
        <f>IF(Belegerfassung!G717&lt;&gt;"",CONCATENATE(Belegerfassung!G717,".pdf"),"")</f>
        <v/>
      </c>
    </row>
    <row r="710" spans="1:16">
      <c r="A710" t="str">
        <f>IF(Belegerfassung!C718&lt;&gt;"",0,"")</f>
        <v/>
      </c>
      <c r="B710" t="str">
        <f>IFERROR(VLOOKUP(Belegerfassung!I718,Konten!A:D,2,FALSE),"")</f>
        <v/>
      </c>
      <c r="C710" t="str">
        <f>IF(A710&lt;&gt;"",TEXT(Belegerfassung!C718,"TT.MM.JJJJ"),"")</f>
        <v/>
      </c>
      <c r="D710" t="str">
        <f>IFERROR(VLOOKUP(Belegerfassung!A718,Abfrage!$E$2:$F$20,2,FALSE),"")</f>
        <v/>
      </c>
      <c r="E710" t="str">
        <f>IF(A710&lt;&gt;"",Belegerfassung!B718,"")</f>
        <v/>
      </c>
      <c r="F710" t="str">
        <f>IF(Belegerfassung!L718="","",IF(Belegerfassung!L718&lt;&gt;"",IF(Belegerfassung!L718&lt;&gt;"",IF(Belegerfassung!J718&lt;&gt;0,VLOOKUP(Belegerfassung!L718,Abfrage!$A$2:$C$19,2,),VLOOKUP(Belegerfassung!L718,Abfrage!$A$2:$C$19,3,)),"")))</f>
        <v/>
      </c>
      <c r="G710" t="str">
        <f t="shared" si="33"/>
        <v/>
      </c>
      <c r="H710" s="31" t="str">
        <f>IF(A710&lt;&gt;"",-Belegerfassung!J718+Belegerfassung!K718,"")</f>
        <v/>
      </c>
      <c r="I710" s="49" t="str">
        <f>IFERROR(IF(H710&lt;&gt;"",Belegerfassung!L718*100,""),IF(OR(Belegerfassung!L718="Leistung EU - Erlöse",Belegerfassung!L718="Lieferungen EU-Erlöse",Belegerfassung!L718="EUST",Belegerfassung!L718="Bauleistungen 20%")=TRUE,"",MID(Belegerfassung!L718,4,2)))</f>
        <v/>
      </c>
      <c r="J710" s="6" t="str">
        <f>IF(A710&lt;&gt;"",LEFT(Belegerfassung!D718,40),"")</f>
        <v/>
      </c>
      <c r="K710" t="str">
        <f>IF(A710&lt;&gt;"",VLOOKUP(D710,Abfrage!$F$2:$G$21,2,FALSE),"")</f>
        <v/>
      </c>
      <c r="L710" s="6" t="str">
        <f>IF(Belegerfassung!H718&lt;&gt;"",Belegerfassung!H718,"")</f>
        <v/>
      </c>
      <c r="M710" t="str">
        <f>IFERROR(IF(Belegerfassung!E718&lt;&gt;"",VLOOKUP(Belegerfassung!E718,Abfrage!$L$2:$M$15,2,),""),"")</f>
        <v/>
      </c>
      <c r="N710" t="str">
        <f t="shared" si="34"/>
        <v/>
      </c>
      <c r="O710" t="str">
        <f t="shared" si="35"/>
        <v/>
      </c>
      <c r="P710" t="str">
        <f>IF(Belegerfassung!G718&lt;&gt;"",CONCATENATE(Belegerfassung!G718,".pdf"),"")</f>
        <v/>
      </c>
    </row>
    <row r="711" spans="1:16">
      <c r="A711" t="str">
        <f>IF(Belegerfassung!C719&lt;&gt;"",0,"")</f>
        <v/>
      </c>
      <c r="B711" t="str">
        <f>IFERROR(VLOOKUP(Belegerfassung!I719,Konten!A:D,2,FALSE),"")</f>
        <v/>
      </c>
      <c r="C711" t="str">
        <f>IF(A711&lt;&gt;"",TEXT(Belegerfassung!C719,"TT.MM.JJJJ"),"")</f>
        <v/>
      </c>
      <c r="D711" t="str">
        <f>IFERROR(VLOOKUP(Belegerfassung!A719,Abfrage!$E$2:$F$20,2,FALSE),"")</f>
        <v/>
      </c>
      <c r="E711" t="str">
        <f>IF(A711&lt;&gt;"",Belegerfassung!B719,"")</f>
        <v/>
      </c>
      <c r="F711" t="str">
        <f>IF(Belegerfassung!L719="","",IF(Belegerfassung!L719&lt;&gt;"",IF(Belegerfassung!L719&lt;&gt;"",IF(Belegerfassung!J719&lt;&gt;0,VLOOKUP(Belegerfassung!L719,Abfrage!$A$2:$C$19,2,),VLOOKUP(Belegerfassung!L719,Abfrage!$A$2:$C$19,3,)),"")))</f>
        <v/>
      </c>
      <c r="G711" t="str">
        <f t="shared" si="33"/>
        <v/>
      </c>
      <c r="H711" s="31" t="str">
        <f>IF(A711&lt;&gt;"",-Belegerfassung!J719+Belegerfassung!K719,"")</f>
        <v/>
      </c>
      <c r="I711" s="49" t="str">
        <f>IFERROR(IF(H711&lt;&gt;"",Belegerfassung!L719*100,""),IF(OR(Belegerfassung!L719="Leistung EU - Erlöse",Belegerfassung!L719="Lieferungen EU-Erlöse",Belegerfassung!L719="EUST",Belegerfassung!L719="Bauleistungen 20%")=TRUE,"",MID(Belegerfassung!L719,4,2)))</f>
        <v/>
      </c>
      <c r="J711" s="6" t="str">
        <f>IF(A711&lt;&gt;"",LEFT(Belegerfassung!D719,40),"")</f>
        <v/>
      </c>
      <c r="K711" t="str">
        <f>IF(A711&lt;&gt;"",VLOOKUP(D711,Abfrage!$F$2:$G$21,2,FALSE),"")</f>
        <v/>
      </c>
      <c r="L711" s="6" t="str">
        <f>IF(Belegerfassung!H719&lt;&gt;"",Belegerfassung!H719,"")</f>
        <v/>
      </c>
      <c r="M711" t="str">
        <f>IFERROR(IF(Belegerfassung!E719&lt;&gt;"",VLOOKUP(Belegerfassung!E719,Abfrage!$L$2:$M$15,2,),""),"")</f>
        <v/>
      </c>
      <c r="N711" t="str">
        <f t="shared" si="34"/>
        <v/>
      </c>
      <c r="O711" t="str">
        <f t="shared" si="35"/>
        <v/>
      </c>
      <c r="P711" t="str">
        <f>IF(Belegerfassung!G719&lt;&gt;"",CONCATENATE(Belegerfassung!G719,".pdf"),"")</f>
        <v/>
      </c>
    </row>
    <row r="712" spans="1:16">
      <c r="A712" t="str">
        <f>IF(Belegerfassung!C720&lt;&gt;"",0,"")</f>
        <v/>
      </c>
      <c r="B712" t="str">
        <f>IFERROR(VLOOKUP(Belegerfassung!I720,Konten!A:D,2,FALSE),"")</f>
        <v/>
      </c>
      <c r="C712" t="str">
        <f>IF(A712&lt;&gt;"",TEXT(Belegerfassung!C720,"TT.MM.JJJJ"),"")</f>
        <v/>
      </c>
      <c r="D712" t="str">
        <f>IFERROR(VLOOKUP(Belegerfassung!A720,Abfrage!$E$2:$F$20,2,FALSE),"")</f>
        <v/>
      </c>
      <c r="E712" t="str">
        <f>IF(A712&lt;&gt;"",Belegerfassung!B720,"")</f>
        <v/>
      </c>
      <c r="F712" t="str">
        <f>IF(Belegerfassung!L720="","",IF(Belegerfassung!L720&lt;&gt;"",IF(Belegerfassung!L720&lt;&gt;"",IF(Belegerfassung!J720&lt;&gt;0,VLOOKUP(Belegerfassung!L720,Abfrage!$A$2:$C$19,2,),VLOOKUP(Belegerfassung!L720,Abfrage!$A$2:$C$19,3,)),"")))</f>
        <v/>
      </c>
      <c r="G712" t="str">
        <f t="shared" si="33"/>
        <v/>
      </c>
      <c r="H712" s="31" t="str">
        <f>IF(A712&lt;&gt;"",-Belegerfassung!J720+Belegerfassung!K720,"")</f>
        <v/>
      </c>
      <c r="I712" s="49" t="str">
        <f>IFERROR(IF(H712&lt;&gt;"",Belegerfassung!L720*100,""),IF(OR(Belegerfassung!L720="Leistung EU - Erlöse",Belegerfassung!L720="Lieferungen EU-Erlöse",Belegerfassung!L720="EUST",Belegerfassung!L720="Bauleistungen 20%")=TRUE,"",MID(Belegerfassung!L720,4,2)))</f>
        <v/>
      </c>
      <c r="J712" s="6" t="str">
        <f>IF(A712&lt;&gt;"",LEFT(Belegerfassung!D720,40),"")</f>
        <v/>
      </c>
      <c r="K712" t="str">
        <f>IF(A712&lt;&gt;"",VLOOKUP(D712,Abfrage!$F$2:$G$21,2,FALSE),"")</f>
        <v/>
      </c>
      <c r="L712" s="6" t="str">
        <f>IF(Belegerfassung!H720&lt;&gt;"",Belegerfassung!H720,"")</f>
        <v/>
      </c>
      <c r="M712" t="str">
        <f>IFERROR(IF(Belegerfassung!E720&lt;&gt;"",VLOOKUP(Belegerfassung!E720,Abfrage!$L$2:$M$15,2,),""),"")</f>
        <v/>
      </c>
      <c r="N712" t="str">
        <f t="shared" si="34"/>
        <v/>
      </c>
      <c r="O712" t="str">
        <f t="shared" si="35"/>
        <v/>
      </c>
      <c r="P712" t="str">
        <f>IF(Belegerfassung!G720&lt;&gt;"",CONCATENATE(Belegerfassung!G720,".pdf"),"")</f>
        <v/>
      </c>
    </row>
    <row r="713" spans="1:16">
      <c r="A713" t="str">
        <f>IF(Belegerfassung!C721&lt;&gt;"",0,"")</f>
        <v/>
      </c>
      <c r="B713" t="str">
        <f>IFERROR(VLOOKUP(Belegerfassung!I721,Konten!A:D,2,FALSE),"")</f>
        <v/>
      </c>
      <c r="C713" t="str">
        <f>IF(A713&lt;&gt;"",TEXT(Belegerfassung!C721,"TT.MM.JJJJ"),"")</f>
        <v/>
      </c>
      <c r="D713" t="str">
        <f>IFERROR(VLOOKUP(Belegerfassung!A721,Abfrage!$E$2:$F$20,2,FALSE),"")</f>
        <v/>
      </c>
      <c r="E713" t="str">
        <f>IF(A713&lt;&gt;"",Belegerfassung!B721,"")</f>
        <v/>
      </c>
      <c r="F713" t="str">
        <f>IF(Belegerfassung!L721="","",IF(Belegerfassung!L721&lt;&gt;"",IF(Belegerfassung!L721&lt;&gt;"",IF(Belegerfassung!J721&lt;&gt;0,VLOOKUP(Belegerfassung!L721,Abfrage!$A$2:$C$19,2,),VLOOKUP(Belegerfassung!L721,Abfrage!$A$2:$C$19,3,)),"")))</f>
        <v/>
      </c>
      <c r="G713" t="str">
        <f t="shared" si="33"/>
        <v/>
      </c>
      <c r="H713" s="31" t="str">
        <f>IF(A713&lt;&gt;"",-Belegerfassung!J721+Belegerfassung!K721,"")</f>
        <v/>
      </c>
      <c r="I713" s="49" t="str">
        <f>IFERROR(IF(H713&lt;&gt;"",Belegerfassung!L721*100,""),IF(OR(Belegerfassung!L721="Leistung EU - Erlöse",Belegerfassung!L721="Lieferungen EU-Erlöse",Belegerfassung!L721="EUST",Belegerfassung!L721="Bauleistungen 20%")=TRUE,"",MID(Belegerfassung!L721,4,2)))</f>
        <v/>
      </c>
      <c r="J713" s="6" t="str">
        <f>IF(A713&lt;&gt;"",LEFT(Belegerfassung!D721,40),"")</f>
        <v/>
      </c>
      <c r="K713" t="str">
        <f>IF(A713&lt;&gt;"",VLOOKUP(D713,Abfrage!$F$2:$G$21,2,FALSE),"")</f>
        <v/>
      </c>
      <c r="L713" s="6" t="str">
        <f>IF(Belegerfassung!H721&lt;&gt;"",Belegerfassung!H721,"")</f>
        <v/>
      </c>
      <c r="M713" t="str">
        <f>IFERROR(IF(Belegerfassung!E721&lt;&gt;"",VLOOKUP(Belegerfassung!E721,Abfrage!$L$2:$M$15,2,),""),"")</f>
        <v/>
      </c>
      <c r="N713" t="str">
        <f t="shared" si="34"/>
        <v/>
      </c>
      <c r="O713" t="str">
        <f t="shared" si="35"/>
        <v/>
      </c>
      <c r="P713" t="str">
        <f>IF(Belegerfassung!G721&lt;&gt;"",CONCATENATE(Belegerfassung!G721,".pdf"),"")</f>
        <v/>
      </c>
    </row>
    <row r="714" spans="1:16">
      <c r="A714" t="str">
        <f>IF(Belegerfassung!C722&lt;&gt;"",0,"")</f>
        <v/>
      </c>
      <c r="B714" t="str">
        <f>IFERROR(VLOOKUP(Belegerfassung!I722,Konten!A:D,2,FALSE),"")</f>
        <v/>
      </c>
      <c r="C714" t="str">
        <f>IF(A714&lt;&gt;"",TEXT(Belegerfassung!C722,"TT.MM.JJJJ"),"")</f>
        <v/>
      </c>
      <c r="D714" t="str">
        <f>IFERROR(VLOOKUP(Belegerfassung!A722,Abfrage!$E$2:$F$20,2,FALSE),"")</f>
        <v/>
      </c>
      <c r="E714" t="str">
        <f>IF(A714&lt;&gt;"",Belegerfassung!B722,"")</f>
        <v/>
      </c>
      <c r="F714" t="str">
        <f>IF(Belegerfassung!L722="","",IF(Belegerfassung!L722&lt;&gt;"",IF(Belegerfassung!L722&lt;&gt;"",IF(Belegerfassung!J722&lt;&gt;0,VLOOKUP(Belegerfassung!L722,Abfrage!$A$2:$C$19,2,),VLOOKUP(Belegerfassung!L722,Abfrage!$A$2:$C$19,3,)),"")))</f>
        <v/>
      </c>
      <c r="G714" t="str">
        <f t="shared" si="33"/>
        <v/>
      </c>
      <c r="H714" s="31" t="str">
        <f>IF(A714&lt;&gt;"",-Belegerfassung!J722+Belegerfassung!K722,"")</f>
        <v/>
      </c>
      <c r="I714" s="49" t="str">
        <f>IFERROR(IF(H714&lt;&gt;"",Belegerfassung!L722*100,""),IF(OR(Belegerfassung!L722="Leistung EU - Erlöse",Belegerfassung!L722="Lieferungen EU-Erlöse",Belegerfassung!L722="EUST",Belegerfassung!L722="Bauleistungen 20%")=TRUE,"",MID(Belegerfassung!L722,4,2)))</f>
        <v/>
      </c>
      <c r="J714" s="6" t="str">
        <f>IF(A714&lt;&gt;"",LEFT(Belegerfassung!D722,40),"")</f>
        <v/>
      </c>
      <c r="K714" t="str">
        <f>IF(A714&lt;&gt;"",VLOOKUP(D714,Abfrage!$F$2:$G$21,2,FALSE),"")</f>
        <v/>
      </c>
      <c r="L714" s="6" t="str">
        <f>IF(Belegerfassung!H722&lt;&gt;"",Belegerfassung!H722,"")</f>
        <v/>
      </c>
      <c r="M714" t="str">
        <f>IFERROR(IF(Belegerfassung!E722&lt;&gt;"",VLOOKUP(Belegerfassung!E722,Abfrage!$L$2:$M$15,2,),""),"")</f>
        <v/>
      </c>
      <c r="N714" t="str">
        <f t="shared" si="34"/>
        <v/>
      </c>
      <c r="O714" t="str">
        <f t="shared" si="35"/>
        <v/>
      </c>
      <c r="P714" t="str">
        <f>IF(Belegerfassung!G722&lt;&gt;"",CONCATENATE(Belegerfassung!G722,".pdf"),"")</f>
        <v/>
      </c>
    </row>
    <row r="715" spans="1:16">
      <c r="A715" t="str">
        <f>IF(Belegerfassung!C723&lt;&gt;"",0,"")</f>
        <v/>
      </c>
      <c r="B715" t="str">
        <f>IFERROR(VLOOKUP(Belegerfassung!I723,Konten!A:D,2,FALSE),"")</f>
        <v/>
      </c>
      <c r="C715" t="str">
        <f>IF(A715&lt;&gt;"",TEXT(Belegerfassung!C723,"TT.MM.JJJJ"),"")</f>
        <v/>
      </c>
      <c r="D715" t="str">
        <f>IFERROR(VLOOKUP(Belegerfassung!A723,Abfrage!$E$2:$F$20,2,FALSE),"")</f>
        <v/>
      </c>
      <c r="E715" t="str">
        <f>IF(A715&lt;&gt;"",Belegerfassung!B723,"")</f>
        <v/>
      </c>
      <c r="F715" t="str">
        <f>IF(Belegerfassung!L723="","",IF(Belegerfassung!L723&lt;&gt;"",IF(Belegerfassung!L723&lt;&gt;"",IF(Belegerfassung!J723&lt;&gt;0,VLOOKUP(Belegerfassung!L723,Abfrage!$A$2:$C$19,2,),VLOOKUP(Belegerfassung!L723,Abfrage!$A$2:$C$19,3,)),"")))</f>
        <v/>
      </c>
      <c r="G715" t="str">
        <f t="shared" si="33"/>
        <v/>
      </c>
      <c r="H715" s="31" t="str">
        <f>IF(A715&lt;&gt;"",-Belegerfassung!J723+Belegerfassung!K723,"")</f>
        <v/>
      </c>
      <c r="I715" s="49" t="str">
        <f>IFERROR(IF(H715&lt;&gt;"",Belegerfassung!L723*100,""),IF(OR(Belegerfassung!L723="Leistung EU - Erlöse",Belegerfassung!L723="Lieferungen EU-Erlöse",Belegerfassung!L723="EUST",Belegerfassung!L723="Bauleistungen 20%")=TRUE,"",MID(Belegerfassung!L723,4,2)))</f>
        <v/>
      </c>
      <c r="J715" s="6" t="str">
        <f>IF(A715&lt;&gt;"",LEFT(Belegerfassung!D723,40),"")</f>
        <v/>
      </c>
      <c r="K715" t="str">
        <f>IF(A715&lt;&gt;"",VLOOKUP(D715,Abfrage!$F$2:$G$21,2,FALSE),"")</f>
        <v/>
      </c>
      <c r="L715" s="6" t="str">
        <f>IF(Belegerfassung!H723&lt;&gt;"",Belegerfassung!H723,"")</f>
        <v/>
      </c>
      <c r="M715" t="str">
        <f>IFERROR(IF(Belegerfassung!E723&lt;&gt;"",VLOOKUP(Belegerfassung!E723,Abfrage!$L$2:$M$15,2,),""),"")</f>
        <v/>
      </c>
      <c r="N715" t="str">
        <f t="shared" si="34"/>
        <v/>
      </c>
      <c r="O715" t="str">
        <f t="shared" si="35"/>
        <v/>
      </c>
      <c r="P715" t="str">
        <f>IF(Belegerfassung!G723&lt;&gt;"",CONCATENATE(Belegerfassung!G723,".pdf"),"")</f>
        <v/>
      </c>
    </row>
    <row r="716" spans="1:16">
      <c r="A716" t="str">
        <f>IF(Belegerfassung!C724&lt;&gt;"",0,"")</f>
        <v/>
      </c>
      <c r="B716" t="str">
        <f>IFERROR(VLOOKUP(Belegerfassung!I724,Konten!A:D,2,FALSE),"")</f>
        <v/>
      </c>
      <c r="C716" t="str">
        <f>IF(A716&lt;&gt;"",TEXT(Belegerfassung!C724,"TT.MM.JJJJ"),"")</f>
        <v/>
      </c>
      <c r="D716" t="str">
        <f>IFERROR(VLOOKUP(Belegerfassung!A724,Abfrage!$E$2:$F$20,2,FALSE),"")</f>
        <v/>
      </c>
      <c r="E716" t="str">
        <f>IF(A716&lt;&gt;"",Belegerfassung!B724,"")</f>
        <v/>
      </c>
      <c r="F716" t="str">
        <f>IF(Belegerfassung!L724="","",IF(Belegerfassung!L724&lt;&gt;"",IF(Belegerfassung!L724&lt;&gt;"",IF(Belegerfassung!J724&lt;&gt;0,VLOOKUP(Belegerfassung!L724,Abfrage!$A$2:$C$19,2,),VLOOKUP(Belegerfassung!L724,Abfrage!$A$2:$C$19,3,)),"")))</f>
        <v/>
      </c>
      <c r="G716" t="str">
        <f t="shared" si="33"/>
        <v/>
      </c>
      <c r="H716" s="31" t="str">
        <f>IF(A716&lt;&gt;"",-Belegerfassung!J724+Belegerfassung!K724,"")</f>
        <v/>
      </c>
      <c r="I716" s="49" t="str">
        <f>IFERROR(IF(H716&lt;&gt;"",Belegerfassung!L724*100,""),IF(OR(Belegerfassung!L724="Leistung EU - Erlöse",Belegerfassung!L724="Lieferungen EU-Erlöse",Belegerfassung!L724="EUST",Belegerfassung!L724="Bauleistungen 20%")=TRUE,"",MID(Belegerfassung!L724,4,2)))</f>
        <v/>
      </c>
      <c r="J716" s="6" t="str">
        <f>IF(A716&lt;&gt;"",LEFT(Belegerfassung!D724,40),"")</f>
        <v/>
      </c>
      <c r="K716" t="str">
        <f>IF(A716&lt;&gt;"",VLOOKUP(D716,Abfrage!$F$2:$G$21,2,FALSE),"")</f>
        <v/>
      </c>
      <c r="L716" s="6" t="str">
        <f>IF(Belegerfassung!H724&lt;&gt;"",Belegerfassung!H724,"")</f>
        <v/>
      </c>
      <c r="M716" t="str">
        <f>IFERROR(IF(Belegerfassung!E724&lt;&gt;"",VLOOKUP(Belegerfassung!E724,Abfrage!$L$2:$M$15,2,),""),"")</f>
        <v/>
      </c>
      <c r="N716" t="str">
        <f t="shared" si="34"/>
        <v/>
      </c>
      <c r="O716" t="str">
        <f t="shared" si="35"/>
        <v/>
      </c>
      <c r="P716" t="str">
        <f>IF(Belegerfassung!G724&lt;&gt;"",CONCATENATE(Belegerfassung!G724,".pdf"),"")</f>
        <v/>
      </c>
    </row>
    <row r="717" spans="1:16">
      <c r="A717" t="str">
        <f>IF(Belegerfassung!C725&lt;&gt;"",0,"")</f>
        <v/>
      </c>
      <c r="B717" t="str">
        <f>IFERROR(VLOOKUP(Belegerfassung!I725,Konten!A:D,2,FALSE),"")</f>
        <v/>
      </c>
      <c r="C717" t="str">
        <f>IF(A717&lt;&gt;"",TEXT(Belegerfassung!C725,"TT.MM.JJJJ"),"")</f>
        <v/>
      </c>
      <c r="D717" t="str">
        <f>IFERROR(VLOOKUP(Belegerfassung!A725,Abfrage!$E$2:$F$20,2,FALSE),"")</f>
        <v/>
      </c>
      <c r="E717" t="str">
        <f>IF(A717&lt;&gt;"",Belegerfassung!B725,"")</f>
        <v/>
      </c>
      <c r="F717" t="str">
        <f>IF(Belegerfassung!L725="","",IF(Belegerfassung!L725&lt;&gt;"",IF(Belegerfassung!L725&lt;&gt;"",IF(Belegerfassung!J725&lt;&gt;0,VLOOKUP(Belegerfassung!L725,Abfrage!$A$2:$C$19,2,),VLOOKUP(Belegerfassung!L725,Abfrage!$A$2:$C$19,3,)),"")))</f>
        <v/>
      </c>
      <c r="G717" t="str">
        <f t="shared" si="33"/>
        <v/>
      </c>
      <c r="H717" s="31" t="str">
        <f>IF(A717&lt;&gt;"",-Belegerfassung!J725+Belegerfassung!K725,"")</f>
        <v/>
      </c>
      <c r="I717" s="49" t="str">
        <f>IFERROR(IF(H717&lt;&gt;"",Belegerfassung!L725*100,""),IF(OR(Belegerfassung!L725="Leistung EU - Erlöse",Belegerfassung!L725="Lieferungen EU-Erlöse",Belegerfassung!L725="EUST",Belegerfassung!L725="Bauleistungen 20%")=TRUE,"",MID(Belegerfassung!L725,4,2)))</f>
        <v/>
      </c>
      <c r="J717" s="6" t="str">
        <f>IF(A717&lt;&gt;"",LEFT(Belegerfassung!D725,40),"")</f>
        <v/>
      </c>
      <c r="K717" t="str">
        <f>IF(A717&lt;&gt;"",VLOOKUP(D717,Abfrage!$F$2:$G$21,2,FALSE),"")</f>
        <v/>
      </c>
      <c r="L717" s="6" t="str">
        <f>IF(Belegerfassung!H725&lt;&gt;"",Belegerfassung!H725,"")</f>
        <v/>
      </c>
      <c r="M717" t="str">
        <f>IFERROR(IF(Belegerfassung!E725&lt;&gt;"",VLOOKUP(Belegerfassung!E725,Abfrage!$L$2:$M$15,2,),""),"")</f>
        <v/>
      </c>
      <c r="N717" t="str">
        <f t="shared" si="34"/>
        <v/>
      </c>
      <c r="O717" t="str">
        <f t="shared" si="35"/>
        <v/>
      </c>
      <c r="P717" t="str">
        <f>IF(Belegerfassung!G725&lt;&gt;"",CONCATENATE(Belegerfassung!G725,".pdf"),"")</f>
        <v/>
      </c>
    </row>
    <row r="718" spans="1:16">
      <c r="A718" t="str">
        <f>IF(Belegerfassung!C726&lt;&gt;"",0,"")</f>
        <v/>
      </c>
      <c r="B718" t="str">
        <f>IFERROR(VLOOKUP(Belegerfassung!I726,Konten!A:D,2,FALSE),"")</f>
        <v/>
      </c>
      <c r="C718" t="str">
        <f>IF(A718&lt;&gt;"",TEXT(Belegerfassung!C726,"TT.MM.JJJJ"),"")</f>
        <v/>
      </c>
      <c r="D718" t="str">
        <f>IFERROR(VLOOKUP(Belegerfassung!A726,Abfrage!$E$2:$F$20,2,FALSE),"")</f>
        <v/>
      </c>
      <c r="E718" t="str">
        <f>IF(A718&lt;&gt;"",Belegerfassung!B726,"")</f>
        <v/>
      </c>
      <c r="F718" t="str">
        <f>IF(Belegerfassung!L726="","",IF(Belegerfassung!L726&lt;&gt;"",IF(Belegerfassung!L726&lt;&gt;"",IF(Belegerfassung!J726&lt;&gt;0,VLOOKUP(Belegerfassung!L726,Abfrage!$A$2:$C$19,2,),VLOOKUP(Belegerfassung!L726,Abfrage!$A$2:$C$19,3,)),"")))</f>
        <v/>
      </c>
      <c r="G718" t="str">
        <f t="shared" si="33"/>
        <v/>
      </c>
      <c r="H718" s="31" t="str">
        <f>IF(A718&lt;&gt;"",-Belegerfassung!J726+Belegerfassung!K726,"")</f>
        <v/>
      </c>
      <c r="I718" s="49" t="str">
        <f>IFERROR(IF(H718&lt;&gt;"",Belegerfassung!L726*100,""),IF(OR(Belegerfassung!L726="Leistung EU - Erlöse",Belegerfassung!L726="Lieferungen EU-Erlöse",Belegerfassung!L726="EUST",Belegerfassung!L726="Bauleistungen 20%")=TRUE,"",MID(Belegerfassung!L726,4,2)))</f>
        <v/>
      </c>
      <c r="J718" s="6" t="str">
        <f>IF(A718&lt;&gt;"",LEFT(Belegerfassung!D726,40),"")</f>
        <v/>
      </c>
      <c r="K718" t="str">
        <f>IF(A718&lt;&gt;"",VLOOKUP(D718,Abfrage!$F$2:$G$21,2,FALSE),"")</f>
        <v/>
      </c>
      <c r="L718" s="6" t="str">
        <f>IF(Belegerfassung!H726&lt;&gt;"",Belegerfassung!H726,"")</f>
        <v/>
      </c>
      <c r="M718" t="str">
        <f>IFERROR(IF(Belegerfassung!E726&lt;&gt;"",VLOOKUP(Belegerfassung!E726,Abfrage!$L$2:$M$15,2,),""),"")</f>
        <v/>
      </c>
      <c r="N718" t="str">
        <f t="shared" si="34"/>
        <v/>
      </c>
      <c r="O718" t="str">
        <f t="shared" si="35"/>
        <v/>
      </c>
      <c r="P718" t="str">
        <f>IF(Belegerfassung!G726&lt;&gt;"",CONCATENATE(Belegerfassung!G726,".pdf"),"")</f>
        <v/>
      </c>
    </row>
    <row r="719" spans="1:16">
      <c r="A719" t="str">
        <f>IF(Belegerfassung!C727&lt;&gt;"",0,"")</f>
        <v/>
      </c>
      <c r="B719" t="str">
        <f>IFERROR(VLOOKUP(Belegerfassung!I727,Konten!A:D,2,FALSE),"")</f>
        <v/>
      </c>
      <c r="C719" t="str">
        <f>IF(A719&lt;&gt;"",TEXT(Belegerfassung!C727,"TT.MM.JJJJ"),"")</f>
        <v/>
      </c>
      <c r="D719" t="str">
        <f>IFERROR(VLOOKUP(Belegerfassung!A727,Abfrage!$E$2:$F$20,2,FALSE),"")</f>
        <v/>
      </c>
      <c r="E719" t="str">
        <f>IF(A719&lt;&gt;"",Belegerfassung!B727,"")</f>
        <v/>
      </c>
      <c r="F719" t="str">
        <f>IF(Belegerfassung!L727="","",IF(Belegerfassung!L727&lt;&gt;"",IF(Belegerfassung!L727&lt;&gt;"",IF(Belegerfassung!J727&lt;&gt;0,VLOOKUP(Belegerfassung!L727,Abfrage!$A$2:$C$19,2,),VLOOKUP(Belegerfassung!L727,Abfrage!$A$2:$C$19,3,)),"")))</f>
        <v/>
      </c>
      <c r="G719" t="str">
        <f t="shared" si="33"/>
        <v/>
      </c>
      <c r="H719" s="31" t="str">
        <f>IF(A719&lt;&gt;"",-Belegerfassung!J727+Belegerfassung!K727,"")</f>
        <v/>
      </c>
      <c r="I719" s="49" t="str">
        <f>IFERROR(IF(H719&lt;&gt;"",Belegerfassung!L727*100,""),IF(OR(Belegerfassung!L727="Leistung EU - Erlöse",Belegerfassung!L727="Lieferungen EU-Erlöse",Belegerfassung!L727="EUST",Belegerfassung!L727="Bauleistungen 20%")=TRUE,"",MID(Belegerfassung!L727,4,2)))</f>
        <v/>
      </c>
      <c r="J719" s="6" t="str">
        <f>IF(A719&lt;&gt;"",LEFT(Belegerfassung!D727,40),"")</f>
        <v/>
      </c>
      <c r="K719" t="str">
        <f>IF(A719&lt;&gt;"",VLOOKUP(D719,Abfrage!$F$2:$G$21,2,FALSE),"")</f>
        <v/>
      </c>
      <c r="L719" s="6" t="str">
        <f>IF(Belegerfassung!H727&lt;&gt;"",Belegerfassung!H727,"")</f>
        <v/>
      </c>
      <c r="M719" t="str">
        <f>IFERROR(IF(Belegerfassung!E727&lt;&gt;"",VLOOKUP(Belegerfassung!E727,Abfrage!$L$2:$M$15,2,),""),"")</f>
        <v/>
      </c>
      <c r="N719" t="str">
        <f t="shared" si="34"/>
        <v/>
      </c>
      <c r="O719" t="str">
        <f t="shared" si="35"/>
        <v/>
      </c>
      <c r="P719" t="str">
        <f>IF(Belegerfassung!G727&lt;&gt;"",CONCATENATE(Belegerfassung!G727,".pdf"),"")</f>
        <v/>
      </c>
    </row>
    <row r="720" spans="1:16">
      <c r="A720" t="str">
        <f>IF(Belegerfassung!C728&lt;&gt;"",0,"")</f>
        <v/>
      </c>
      <c r="B720" t="str">
        <f>IFERROR(VLOOKUP(Belegerfassung!I728,Konten!A:D,2,FALSE),"")</f>
        <v/>
      </c>
      <c r="C720" t="str">
        <f>IF(A720&lt;&gt;"",TEXT(Belegerfassung!C728,"TT.MM.JJJJ"),"")</f>
        <v/>
      </c>
      <c r="D720" t="str">
        <f>IFERROR(VLOOKUP(Belegerfassung!A728,Abfrage!$E$2:$F$20,2,FALSE),"")</f>
        <v/>
      </c>
      <c r="E720" t="str">
        <f>IF(A720&lt;&gt;"",Belegerfassung!B728,"")</f>
        <v/>
      </c>
      <c r="F720" t="str">
        <f>IF(Belegerfassung!L728="","",IF(Belegerfassung!L728&lt;&gt;"",IF(Belegerfassung!L728&lt;&gt;"",IF(Belegerfassung!J728&lt;&gt;0,VLOOKUP(Belegerfassung!L728,Abfrage!$A$2:$C$19,2,),VLOOKUP(Belegerfassung!L728,Abfrage!$A$2:$C$19,3,)),"")))</f>
        <v/>
      </c>
      <c r="G720" t="str">
        <f t="shared" si="33"/>
        <v/>
      </c>
      <c r="H720" s="31" t="str">
        <f>IF(A720&lt;&gt;"",-Belegerfassung!J728+Belegerfassung!K728,"")</f>
        <v/>
      </c>
      <c r="I720" s="49" t="str">
        <f>IFERROR(IF(H720&lt;&gt;"",Belegerfassung!L728*100,""),IF(OR(Belegerfassung!L728="Leistung EU - Erlöse",Belegerfassung!L728="Lieferungen EU-Erlöse",Belegerfassung!L728="EUST",Belegerfassung!L728="Bauleistungen 20%")=TRUE,"",MID(Belegerfassung!L728,4,2)))</f>
        <v/>
      </c>
      <c r="J720" s="6" t="str">
        <f>IF(A720&lt;&gt;"",LEFT(Belegerfassung!D728,40),"")</f>
        <v/>
      </c>
      <c r="K720" t="str">
        <f>IF(A720&lt;&gt;"",VLOOKUP(D720,Abfrage!$F$2:$G$21,2,FALSE),"")</f>
        <v/>
      </c>
      <c r="L720" s="6" t="str">
        <f>IF(Belegerfassung!H728&lt;&gt;"",Belegerfassung!H728,"")</f>
        <v/>
      </c>
      <c r="M720" t="str">
        <f>IFERROR(IF(Belegerfassung!E728&lt;&gt;"",VLOOKUP(Belegerfassung!E728,Abfrage!$L$2:$M$15,2,),""),"")</f>
        <v/>
      </c>
      <c r="N720" t="str">
        <f t="shared" si="34"/>
        <v/>
      </c>
      <c r="O720" t="str">
        <f t="shared" si="35"/>
        <v/>
      </c>
      <c r="P720" t="str">
        <f>IF(Belegerfassung!G728&lt;&gt;"",CONCATENATE(Belegerfassung!G728,".pdf"),"")</f>
        <v/>
      </c>
    </row>
    <row r="721" spans="1:16">
      <c r="A721" t="str">
        <f>IF(Belegerfassung!C729&lt;&gt;"",0,"")</f>
        <v/>
      </c>
      <c r="B721" t="str">
        <f>IFERROR(VLOOKUP(Belegerfassung!I729,Konten!A:D,2,FALSE),"")</f>
        <v/>
      </c>
      <c r="C721" t="str">
        <f>IF(A721&lt;&gt;"",TEXT(Belegerfassung!C729,"TT.MM.JJJJ"),"")</f>
        <v/>
      </c>
      <c r="D721" t="str">
        <f>IFERROR(VLOOKUP(Belegerfassung!A729,Abfrage!$E$2:$F$20,2,FALSE),"")</f>
        <v/>
      </c>
      <c r="E721" t="str">
        <f>IF(A721&lt;&gt;"",Belegerfassung!B729,"")</f>
        <v/>
      </c>
      <c r="F721" t="str">
        <f>IF(Belegerfassung!L729="","",IF(Belegerfassung!L729&lt;&gt;"",IF(Belegerfassung!L729&lt;&gt;"",IF(Belegerfassung!J729&lt;&gt;0,VLOOKUP(Belegerfassung!L729,Abfrage!$A$2:$C$19,2,),VLOOKUP(Belegerfassung!L729,Abfrage!$A$2:$C$19,3,)),"")))</f>
        <v/>
      </c>
      <c r="G721" t="str">
        <f t="shared" si="33"/>
        <v/>
      </c>
      <c r="H721" s="31" t="str">
        <f>IF(A721&lt;&gt;"",-Belegerfassung!J729+Belegerfassung!K729,"")</f>
        <v/>
      </c>
      <c r="I721" s="49" t="str">
        <f>IFERROR(IF(H721&lt;&gt;"",Belegerfassung!L729*100,""),IF(OR(Belegerfassung!L729="Leistung EU - Erlöse",Belegerfassung!L729="Lieferungen EU-Erlöse",Belegerfassung!L729="EUST",Belegerfassung!L729="Bauleistungen 20%")=TRUE,"",MID(Belegerfassung!L729,4,2)))</f>
        <v/>
      </c>
      <c r="J721" s="6" t="str">
        <f>IF(A721&lt;&gt;"",LEFT(Belegerfassung!D729,40),"")</f>
        <v/>
      </c>
      <c r="K721" t="str">
        <f>IF(A721&lt;&gt;"",VLOOKUP(D721,Abfrage!$F$2:$G$21,2,FALSE),"")</f>
        <v/>
      </c>
      <c r="L721" s="6" t="str">
        <f>IF(Belegerfassung!H729&lt;&gt;"",Belegerfassung!H729,"")</f>
        <v/>
      </c>
      <c r="M721" t="str">
        <f>IFERROR(IF(Belegerfassung!E729&lt;&gt;"",VLOOKUP(Belegerfassung!E729,Abfrage!$L$2:$M$15,2,),""),"")</f>
        <v/>
      </c>
      <c r="N721" t="str">
        <f t="shared" si="34"/>
        <v/>
      </c>
      <c r="O721" t="str">
        <f t="shared" si="35"/>
        <v/>
      </c>
      <c r="P721" t="str">
        <f>IF(Belegerfassung!G729&lt;&gt;"",CONCATENATE(Belegerfassung!G729,".pdf"),"")</f>
        <v/>
      </c>
    </row>
    <row r="722" spans="1:16">
      <c r="A722" t="str">
        <f>IF(Belegerfassung!C730&lt;&gt;"",0,"")</f>
        <v/>
      </c>
      <c r="B722" t="str">
        <f>IFERROR(VLOOKUP(Belegerfassung!I730,Konten!A:D,2,FALSE),"")</f>
        <v/>
      </c>
      <c r="C722" t="str">
        <f>IF(A722&lt;&gt;"",TEXT(Belegerfassung!C730,"TT.MM.JJJJ"),"")</f>
        <v/>
      </c>
      <c r="D722" t="str">
        <f>IFERROR(VLOOKUP(Belegerfassung!A730,Abfrage!$E$2:$F$20,2,FALSE),"")</f>
        <v/>
      </c>
      <c r="E722" t="str">
        <f>IF(A722&lt;&gt;"",Belegerfassung!B730,"")</f>
        <v/>
      </c>
      <c r="F722" t="str">
        <f>IF(Belegerfassung!L730="","",IF(Belegerfassung!L730&lt;&gt;"",IF(Belegerfassung!L730&lt;&gt;"",IF(Belegerfassung!J730&lt;&gt;0,VLOOKUP(Belegerfassung!L730,Abfrage!$A$2:$C$19,2,),VLOOKUP(Belegerfassung!L730,Abfrage!$A$2:$C$19,3,)),"")))</f>
        <v/>
      </c>
      <c r="G722" t="str">
        <f t="shared" si="33"/>
        <v/>
      </c>
      <c r="H722" s="31" t="str">
        <f>IF(A722&lt;&gt;"",-Belegerfassung!J730+Belegerfassung!K730,"")</f>
        <v/>
      </c>
      <c r="I722" s="49" t="str">
        <f>IFERROR(IF(H722&lt;&gt;"",Belegerfassung!L730*100,""),IF(OR(Belegerfassung!L730="Leistung EU - Erlöse",Belegerfassung!L730="Lieferungen EU-Erlöse",Belegerfassung!L730="EUST",Belegerfassung!L730="Bauleistungen 20%")=TRUE,"",MID(Belegerfassung!L730,4,2)))</f>
        <v/>
      </c>
      <c r="J722" s="6" t="str">
        <f>IF(A722&lt;&gt;"",LEFT(Belegerfassung!D730,40),"")</f>
        <v/>
      </c>
      <c r="K722" t="str">
        <f>IF(A722&lt;&gt;"",VLOOKUP(D722,Abfrage!$F$2:$G$21,2,FALSE),"")</f>
        <v/>
      </c>
      <c r="L722" s="6" t="str">
        <f>IF(Belegerfassung!H730&lt;&gt;"",Belegerfassung!H730,"")</f>
        <v/>
      </c>
      <c r="M722" t="str">
        <f>IFERROR(IF(Belegerfassung!E730&lt;&gt;"",VLOOKUP(Belegerfassung!E730,Abfrage!$L$2:$M$15,2,),""),"")</f>
        <v/>
      </c>
      <c r="N722" t="str">
        <f t="shared" si="34"/>
        <v/>
      </c>
      <c r="O722" t="str">
        <f t="shared" si="35"/>
        <v/>
      </c>
      <c r="P722" t="str">
        <f>IF(Belegerfassung!G730&lt;&gt;"",CONCATENATE(Belegerfassung!G730,".pdf"),"")</f>
        <v/>
      </c>
    </row>
    <row r="723" spans="1:16">
      <c r="A723" t="str">
        <f>IF(Belegerfassung!C731&lt;&gt;"",0,"")</f>
        <v/>
      </c>
      <c r="B723" t="str">
        <f>IFERROR(VLOOKUP(Belegerfassung!I731,Konten!A:D,2,FALSE),"")</f>
        <v/>
      </c>
      <c r="C723" t="str">
        <f>IF(A723&lt;&gt;"",TEXT(Belegerfassung!C731,"TT.MM.JJJJ"),"")</f>
        <v/>
      </c>
      <c r="D723" t="str">
        <f>IFERROR(VLOOKUP(Belegerfassung!A731,Abfrage!$E$2:$F$20,2,FALSE),"")</f>
        <v/>
      </c>
      <c r="E723" t="str">
        <f>IF(A723&lt;&gt;"",Belegerfassung!B731,"")</f>
        <v/>
      </c>
      <c r="F723" t="str">
        <f>IF(Belegerfassung!L731="","",IF(Belegerfassung!L731&lt;&gt;"",IF(Belegerfassung!L731&lt;&gt;"",IF(Belegerfassung!J731&lt;&gt;0,VLOOKUP(Belegerfassung!L731,Abfrage!$A$2:$C$19,2,),VLOOKUP(Belegerfassung!L731,Abfrage!$A$2:$C$19,3,)),"")))</f>
        <v/>
      </c>
      <c r="G723" t="str">
        <f t="shared" si="33"/>
        <v/>
      </c>
      <c r="H723" s="31" t="str">
        <f>IF(A723&lt;&gt;"",-Belegerfassung!J731+Belegerfassung!K731,"")</f>
        <v/>
      </c>
      <c r="I723" s="49" t="str">
        <f>IFERROR(IF(H723&lt;&gt;"",Belegerfassung!L731*100,""),IF(OR(Belegerfassung!L731="Leistung EU - Erlöse",Belegerfassung!L731="Lieferungen EU-Erlöse",Belegerfassung!L731="EUST",Belegerfassung!L731="Bauleistungen 20%")=TRUE,"",MID(Belegerfassung!L731,4,2)))</f>
        <v/>
      </c>
      <c r="J723" s="6" t="str">
        <f>IF(A723&lt;&gt;"",LEFT(Belegerfassung!D731,40),"")</f>
        <v/>
      </c>
      <c r="K723" t="str">
        <f>IF(A723&lt;&gt;"",VLOOKUP(D723,Abfrage!$F$2:$G$21,2,FALSE),"")</f>
        <v/>
      </c>
      <c r="L723" s="6" t="str">
        <f>IF(Belegerfassung!H731&lt;&gt;"",Belegerfassung!H731,"")</f>
        <v/>
      </c>
      <c r="M723" t="str">
        <f>IFERROR(IF(Belegerfassung!E731&lt;&gt;"",VLOOKUP(Belegerfassung!E731,Abfrage!$L$2:$M$15,2,),""),"")</f>
        <v/>
      </c>
      <c r="N723" t="str">
        <f t="shared" si="34"/>
        <v/>
      </c>
      <c r="O723" t="str">
        <f t="shared" si="35"/>
        <v/>
      </c>
      <c r="P723" t="str">
        <f>IF(Belegerfassung!G731&lt;&gt;"",CONCATENATE(Belegerfassung!G731,".pdf"),"")</f>
        <v/>
      </c>
    </row>
    <row r="724" spans="1:16">
      <c r="A724" t="str">
        <f>IF(Belegerfassung!C732&lt;&gt;"",0,"")</f>
        <v/>
      </c>
      <c r="B724" t="str">
        <f>IFERROR(VLOOKUP(Belegerfassung!I732,Konten!A:D,2,FALSE),"")</f>
        <v/>
      </c>
      <c r="C724" t="str">
        <f>IF(A724&lt;&gt;"",TEXT(Belegerfassung!C732,"TT.MM.JJJJ"),"")</f>
        <v/>
      </c>
      <c r="D724" t="str">
        <f>IFERROR(VLOOKUP(Belegerfassung!A732,Abfrage!$E$2:$F$20,2,FALSE),"")</f>
        <v/>
      </c>
      <c r="E724" t="str">
        <f>IF(A724&lt;&gt;"",Belegerfassung!B732,"")</f>
        <v/>
      </c>
      <c r="F724" t="str">
        <f>IF(Belegerfassung!L732="","",IF(Belegerfassung!L732&lt;&gt;"",IF(Belegerfassung!L732&lt;&gt;"",IF(Belegerfassung!J732&lt;&gt;0,VLOOKUP(Belegerfassung!L732,Abfrage!$A$2:$C$19,2,),VLOOKUP(Belegerfassung!L732,Abfrage!$A$2:$C$19,3,)),"")))</f>
        <v/>
      </c>
      <c r="G724" t="str">
        <f t="shared" si="33"/>
        <v/>
      </c>
      <c r="H724" s="31" t="str">
        <f>IF(A724&lt;&gt;"",-Belegerfassung!J732+Belegerfassung!K732,"")</f>
        <v/>
      </c>
      <c r="I724" s="49" t="str">
        <f>IFERROR(IF(H724&lt;&gt;"",Belegerfassung!L732*100,""),IF(OR(Belegerfassung!L732="Leistung EU - Erlöse",Belegerfassung!L732="Lieferungen EU-Erlöse",Belegerfassung!L732="EUST",Belegerfassung!L732="Bauleistungen 20%")=TRUE,"",MID(Belegerfassung!L732,4,2)))</f>
        <v/>
      </c>
      <c r="J724" s="6" t="str">
        <f>IF(A724&lt;&gt;"",LEFT(Belegerfassung!D732,40),"")</f>
        <v/>
      </c>
      <c r="K724" t="str">
        <f>IF(A724&lt;&gt;"",VLOOKUP(D724,Abfrage!$F$2:$G$21,2,FALSE),"")</f>
        <v/>
      </c>
      <c r="L724" s="6" t="str">
        <f>IF(Belegerfassung!H732&lt;&gt;"",Belegerfassung!H732,"")</f>
        <v/>
      </c>
      <c r="M724" t="str">
        <f>IFERROR(IF(Belegerfassung!E732&lt;&gt;"",VLOOKUP(Belegerfassung!E732,Abfrage!$L$2:$M$15,2,),""),"")</f>
        <v/>
      </c>
      <c r="N724" t="str">
        <f t="shared" si="34"/>
        <v/>
      </c>
      <c r="O724" t="str">
        <f t="shared" si="35"/>
        <v/>
      </c>
      <c r="P724" t="str">
        <f>IF(Belegerfassung!G732&lt;&gt;"",CONCATENATE(Belegerfassung!G732,".pdf"),"")</f>
        <v/>
      </c>
    </row>
    <row r="725" spans="1:16">
      <c r="A725" t="str">
        <f>IF(Belegerfassung!C733&lt;&gt;"",0,"")</f>
        <v/>
      </c>
      <c r="B725" t="str">
        <f>IFERROR(VLOOKUP(Belegerfassung!I733,Konten!A:D,2,FALSE),"")</f>
        <v/>
      </c>
      <c r="C725" t="str">
        <f>IF(A725&lt;&gt;"",TEXT(Belegerfassung!C733,"TT.MM.JJJJ"),"")</f>
        <v/>
      </c>
      <c r="D725" t="str">
        <f>IFERROR(VLOOKUP(Belegerfassung!A733,Abfrage!$E$2:$F$20,2,FALSE),"")</f>
        <v/>
      </c>
      <c r="E725" t="str">
        <f>IF(A725&lt;&gt;"",Belegerfassung!B733,"")</f>
        <v/>
      </c>
      <c r="F725" t="str">
        <f>IF(Belegerfassung!L733="","",IF(Belegerfassung!L733&lt;&gt;"",IF(Belegerfassung!L733&lt;&gt;"",IF(Belegerfassung!J733&lt;&gt;0,VLOOKUP(Belegerfassung!L733,Abfrage!$A$2:$C$19,2,),VLOOKUP(Belegerfassung!L733,Abfrage!$A$2:$C$19,3,)),"")))</f>
        <v/>
      </c>
      <c r="G725" t="str">
        <f t="shared" si="33"/>
        <v/>
      </c>
      <c r="H725" s="31" t="str">
        <f>IF(A725&lt;&gt;"",-Belegerfassung!J733+Belegerfassung!K733,"")</f>
        <v/>
      </c>
      <c r="I725" s="49" t="str">
        <f>IFERROR(IF(H725&lt;&gt;"",Belegerfassung!L733*100,""),IF(OR(Belegerfassung!L733="Leistung EU - Erlöse",Belegerfassung!L733="Lieferungen EU-Erlöse",Belegerfassung!L733="EUST",Belegerfassung!L733="Bauleistungen 20%")=TRUE,"",MID(Belegerfassung!L733,4,2)))</f>
        <v/>
      </c>
      <c r="J725" s="6" t="str">
        <f>IF(A725&lt;&gt;"",LEFT(Belegerfassung!D733,40),"")</f>
        <v/>
      </c>
      <c r="K725" t="str">
        <f>IF(A725&lt;&gt;"",VLOOKUP(D725,Abfrage!$F$2:$G$21,2,FALSE),"")</f>
        <v/>
      </c>
      <c r="L725" s="6" t="str">
        <f>IF(Belegerfassung!H733&lt;&gt;"",Belegerfassung!H733,"")</f>
        <v/>
      </c>
      <c r="M725" t="str">
        <f>IFERROR(IF(Belegerfassung!E733&lt;&gt;"",VLOOKUP(Belegerfassung!E733,Abfrage!$L$2:$M$15,2,),""),"")</f>
        <v/>
      </c>
      <c r="N725" t="str">
        <f t="shared" si="34"/>
        <v/>
      </c>
      <c r="O725" t="str">
        <f t="shared" si="35"/>
        <v/>
      </c>
      <c r="P725" t="str">
        <f>IF(Belegerfassung!G733&lt;&gt;"",CONCATENATE(Belegerfassung!G733,".pdf"),"")</f>
        <v/>
      </c>
    </row>
    <row r="726" spans="1:16">
      <c r="A726" t="str">
        <f>IF(Belegerfassung!C734&lt;&gt;"",0,"")</f>
        <v/>
      </c>
      <c r="B726" t="str">
        <f>IFERROR(VLOOKUP(Belegerfassung!I734,Konten!A:D,2,FALSE),"")</f>
        <v/>
      </c>
      <c r="C726" t="str">
        <f>IF(A726&lt;&gt;"",TEXT(Belegerfassung!C734,"TT.MM.JJJJ"),"")</f>
        <v/>
      </c>
      <c r="D726" t="str">
        <f>IFERROR(VLOOKUP(Belegerfassung!A734,Abfrage!$E$2:$F$20,2,FALSE),"")</f>
        <v/>
      </c>
      <c r="E726" t="str">
        <f>IF(A726&lt;&gt;"",Belegerfassung!B734,"")</f>
        <v/>
      </c>
      <c r="F726" t="str">
        <f>IF(Belegerfassung!L734="","",IF(Belegerfassung!L734&lt;&gt;"",IF(Belegerfassung!L734&lt;&gt;"",IF(Belegerfassung!J734&lt;&gt;0,VLOOKUP(Belegerfassung!L734,Abfrage!$A$2:$C$19,2,),VLOOKUP(Belegerfassung!L734,Abfrage!$A$2:$C$19,3,)),"")))</f>
        <v/>
      </c>
      <c r="G726" t="str">
        <f t="shared" si="33"/>
        <v/>
      </c>
      <c r="H726" s="31" t="str">
        <f>IF(A726&lt;&gt;"",-Belegerfassung!J734+Belegerfassung!K734,"")</f>
        <v/>
      </c>
      <c r="I726" s="49" t="str">
        <f>IFERROR(IF(H726&lt;&gt;"",Belegerfassung!L734*100,""),IF(OR(Belegerfassung!L734="Leistung EU - Erlöse",Belegerfassung!L734="Lieferungen EU-Erlöse",Belegerfassung!L734="EUST",Belegerfassung!L734="Bauleistungen 20%")=TRUE,"",MID(Belegerfassung!L734,4,2)))</f>
        <v/>
      </c>
      <c r="J726" s="6" t="str">
        <f>IF(A726&lt;&gt;"",LEFT(Belegerfassung!D734,40),"")</f>
        <v/>
      </c>
      <c r="K726" t="str">
        <f>IF(A726&lt;&gt;"",VLOOKUP(D726,Abfrage!$F$2:$G$21,2,FALSE),"")</f>
        <v/>
      </c>
      <c r="L726" s="6" t="str">
        <f>IF(Belegerfassung!H734&lt;&gt;"",Belegerfassung!H734,"")</f>
        <v/>
      </c>
      <c r="M726" t="str">
        <f>IFERROR(IF(Belegerfassung!E734&lt;&gt;"",VLOOKUP(Belegerfassung!E734,Abfrage!$L$2:$M$15,2,),""),"")</f>
        <v/>
      </c>
      <c r="N726" t="str">
        <f t="shared" si="34"/>
        <v/>
      </c>
      <c r="O726" t="str">
        <f t="shared" si="35"/>
        <v/>
      </c>
      <c r="P726" t="str">
        <f>IF(Belegerfassung!G734&lt;&gt;"",CONCATENATE(Belegerfassung!G734,".pdf"),"")</f>
        <v/>
      </c>
    </row>
    <row r="727" spans="1:16">
      <c r="A727" t="str">
        <f>IF(Belegerfassung!C735&lt;&gt;"",0,"")</f>
        <v/>
      </c>
      <c r="B727" t="str">
        <f>IFERROR(VLOOKUP(Belegerfassung!I735,Konten!A:D,2,FALSE),"")</f>
        <v/>
      </c>
      <c r="C727" t="str">
        <f>IF(A727&lt;&gt;"",TEXT(Belegerfassung!C735,"TT.MM.JJJJ"),"")</f>
        <v/>
      </c>
      <c r="D727" t="str">
        <f>IFERROR(VLOOKUP(Belegerfassung!A735,Abfrage!$E$2:$F$20,2,FALSE),"")</f>
        <v/>
      </c>
      <c r="E727" t="str">
        <f>IF(A727&lt;&gt;"",Belegerfassung!B735,"")</f>
        <v/>
      </c>
      <c r="F727" t="str">
        <f>IF(Belegerfassung!L735="","",IF(Belegerfassung!L735&lt;&gt;"",IF(Belegerfassung!L735&lt;&gt;"",IF(Belegerfassung!J735&lt;&gt;0,VLOOKUP(Belegerfassung!L735,Abfrage!$A$2:$C$19,2,),VLOOKUP(Belegerfassung!L735,Abfrage!$A$2:$C$19,3,)),"")))</f>
        <v/>
      </c>
      <c r="G727" t="str">
        <f t="shared" si="33"/>
        <v/>
      </c>
      <c r="H727" s="31" t="str">
        <f>IF(A727&lt;&gt;"",-Belegerfassung!J735+Belegerfassung!K735,"")</f>
        <v/>
      </c>
      <c r="I727" s="49" t="str">
        <f>IFERROR(IF(H727&lt;&gt;"",Belegerfassung!L735*100,""),IF(OR(Belegerfassung!L735="Leistung EU - Erlöse",Belegerfassung!L735="Lieferungen EU-Erlöse",Belegerfassung!L735="EUST",Belegerfassung!L735="Bauleistungen 20%")=TRUE,"",MID(Belegerfassung!L735,4,2)))</f>
        <v/>
      </c>
      <c r="J727" s="6" t="str">
        <f>IF(A727&lt;&gt;"",LEFT(Belegerfassung!D735,40),"")</f>
        <v/>
      </c>
      <c r="K727" t="str">
        <f>IF(A727&lt;&gt;"",VLOOKUP(D727,Abfrage!$F$2:$G$21,2,FALSE),"")</f>
        <v/>
      </c>
      <c r="L727" s="6" t="str">
        <f>IF(Belegerfassung!H735&lt;&gt;"",Belegerfassung!H735,"")</f>
        <v/>
      </c>
      <c r="M727" t="str">
        <f>IFERROR(IF(Belegerfassung!E735&lt;&gt;"",VLOOKUP(Belegerfassung!E735,Abfrage!$L$2:$M$15,2,),""),"")</f>
        <v/>
      </c>
      <c r="N727" t="str">
        <f t="shared" si="34"/>
        <v/>
      </c>
      <c r="O727" t="str">
        <f t="shared" si="35"/>
        <v/>
      </c>
      <c r="P727" t="str">
        <f>IF(Belegerfassung!G735&lt;&gt;"",CONCATENATE(Belegerfassung!G735,".pdf"),"")</f>
        <v/>
      </c>
    </row>
    <row r="728" spans="1:16">
      <c r="A728" t="str">
        <f>IF(Belegerfassung!C736&lt;&gt;"",0,"")</f>
        <v/>
      </c>
      <c r="B728" t="str">
        <f>IFERROR(VLOOKUP(Belegerfassung!I736,Konten!A:D,2,FALSE),"")</f>
        <v/>
      </c>
      <c r="C728" t="str">
        <f>IF(A728&lt;&gt;"",TEXT(Belegerfassung!C736,"TT.MM.JJJJ"),"")</f>
        <v/>
      </c>
      <c r="D728" t="str">
        <f>IFERROR(VLOOKUP(Belegerfassung!A736,Abfrage!$E$2:$F$20,2,FALSE),"")</f>
        <v/>
      </c>
      <c r="E728" t="str">
        <f>IF(A728&lt;&gt;"",Belegerfassung!B736,"")</f>
        <v/>
      </c>
      <c r="F728" t="str">
        <f>IF(Belegerfassung!L736="","",IF(Belegerfassung!L736&lt;&gt;"",IF(Belegerfassung!L736&lt;&gt;"",IF(Belegerfassung!J736&lt;&gt;0,VLOOKUP(Belegerfassung!L736,Abfrage!$A$2:$C$19,2,),VLOOKUP(Belegerfassung!L736,Abfrage!$A$2:$C$19,3,)),"")))</f>
        <v/>
      </c>
      <c r="G728" t="str">
        <f t="shared" si="33"/>
        <v/>
      </c>
      <c r="H728" s="31" t="str">
        <f>IF(A728&lt;&gt;"",-Belegerfassung!J736+Belegerfassung!K736,"")</f>
        <v/>
      </c>
      <c r="I728" s="49" t="str">
        <f>IFERROR(IF(H728&lt;&gt;"",Belegerfassung!L736*100,""),IF(OR(Belegerfassung!L736="Leistung EU - Erlöse",Belegerfassung!L736="Lieferungen EU-Erlöse",Belegerfassung!L736="EUST",Belegerfassung!L736="Bauleistungen 20%")=TRUE,"",MID(Belegerfassung!L736,4,2)))</f>
        <v/>
      </c>
      <c r="J728" s="6" t="str">
        <f>IF(A728&lt;&gt;"",LEFT(Belegerfassung!D736,40),"")</f>
        <v/>
      </c>
      <c r="K728" t="str">
        <f>IF(A728&lt;&gt;"",VLOOKUP(D728,Abfrage!$F$2:$G$21,2,FALSE),"")</f>
        <v/>
      </c>
      <c r="L728" s="6" t="str">
        <f>IF(Belegerfassung!H736&lt;&gt;"",Belegerfassung!H736,"")</f>
        <v/>
      </c>
      <c r="M728" t="str">
        <f>IFERROR(IF(Belegerfassung!E736&lt;&gt;"",VLOOKUP(Belegerfassung!E736,Abfrage!$L$2:$M$15,2,),""),"")</f>
        <v/>
      </c>
      <c r="N728" t="str">
        <f t="shared" si="34"/>
        <v/>
      </c>
      <c r="O728" t="str">
        <f t="shared" si="35"/>
        <v/>
      </c>
      <c r="P728" t="str">
        <f>IF(Belegerfassung!G736&lt;&gt;"",CONCATENATE(Belegerfassung!G736,".pdf"),"")</f>
        <v/>
      </c>
    </row>
    <row r="729" spans="1:16">
      <c r="A729" t="str">
        <f>IF(Belegerfassung!C737&lt;&gt;"",0,"")</f>
        <v/>
      </c>
      <c r="B729" t="str">
        <f>IFERROR(VLOOKUP(Belegerfassung!I737,Konten!A:D,2,FALSE),"")</f>
        <v/>
      </c>
      <c r="C729" t="str">
        <f>IF(A729&lt;&gt;"",TEXT(Belegerfassung!C737,"TT.MM.JJJJ"),"")</f>
        <v/>
      </c>
      <c r="D729" t="str">
        <f>IFERROR(VLOOKUP(Belegerfassung!A737,Abfrage!$E$2:$F$20,2,FALSE),"")</f>
        <v/>
      </c>
      <c r="E729" t="str">
        <f>IF(A729&lt;&gt;"",Belegerfassung!B737,"")</f>
        <v/>
      </c>
      <c r="F729" t="str">
        <f>IF(Belegerfassung!L737="","",IF(Belegerfassung!L737&lt;&gt;"",IF(Belegerfassung!L737&lt;&gt;"",IF(Belegerfassung!J737&lt;&gt;0,VLOOKUP(Belegerfassung!L737,Abfrage!$A$2:$C$19,2,),VLOOKUP(Belegerfassung!L737,Abfrage!$A$2:$C$19,3,)),"")))</f>
        <v/>
      </c>
      <c r="G729" t="str">
        <f t="shared" si="33"/>
        <v/>
      </c>
      <c r="H729" s="31" t="str">
        <f>IF(A729&lt;&gt;"",-Belegerfassung!J737+Belegerfassung!K737,"")</f>
        <v/>
      </c>
      <c r="I729" s="49" t="str">
        <f>IFERROR(IF(H729&lt;&gt;"",Belegerfassung!L737*100,""),IF(OR(Belegerfassung!L737="Leistung EU - Erlöse",Belegerfassung!L737="Lieferungen EU-Erlöse",Belegerfassung!L737="EUST",Belegerfassung!L737="Bauleistungen 20%")=TRUE,"",MID(Belegerfassung!L737,4,2)))</f>
        <v/>
      </c>
      <c r="J729" s="6" t="str">
        <f>IF(A729&lt;&gt;"",LEFT(Belegerfassung!D737,40),"")</f>
        <v/>
      </c>
      <c r="K729" t="str">
        <f>IF(A729&lt;&gt;"",VLOOKUP(D729,Abfrage!$F$2:$G$21,2,FALSE),"")</f>
        <v/>
      </c>
      <c r="L729" s="6" t="str">
        <f>IF(Belegerfassung!H737&lt;&gt;"",Belegerfassung!H737,"")</f>
        <v/>
      </c>
      <c r="M729" t="str">
        <f>IFERROR(IF(Belegerfassung!E737&lt;&gt;"",VLOOKUP(Belegerfassung!E737,Abfrage!$L$2:$M$15,2,),""),"")</f>
        <v/>
      </c>
      <c r="N729" t="str">
        <f t="shared" si="34"/>
        <v/>
      </c>
      <c r="O729" t="str">
        <f t="shared" si="35"/>
        <v/>
      </c>
      <c r="P729" t="str">
        <f>IF(Belegerfassung!G737&lt;&gt;"",CONCATENATE(Belegerfassung!G737,".pdf"),"")</f>
        <v/>
      </c>
    </row>
    <row r="730" spans="1:16">
      <c r="A730" t="str">
        <f>IF(Belegerfassung!C738&lt;&gt;"",0,"")</f>
        <v/>
      </c>
      <c r="B730" t="str">
        <f>IFERROR(VLOOKUP(Belegerfassung!I738,Konten!A:D,2,FALSE),"")</f>
        <v/>
      </c>
      <c r="C730" t="str">
        <f>IF(A730&lt;&gt;"",TEXT(Belegerfassung!C738,"TT.MM.JJJJ"),"")</f>
        <v/>
      </c>
      <c r="D730" t="str">
        <f>IFERROR(VLOOKUP(Belegerfassung!A738,Abfrage!$E$2:$F$20,2,FALSE),"")</f>
        <v/>
      </c>
      <c r="E730" t="str">
        <f>IF(A730&lt;&gt;"",Belegerfassung!B738,"")</f>
        <v/>
      </c>
      <c r="F730" t="str">
        <f>IF(Belegerfassung!L738="","",IF(Belegerfassung!L738&lt;&gt;"",IF(Belegerfassung!L738&lt;&gt;"",IF(Belegerfassung!J738&lt;&gt;0,VLOOKUP(Belegerfassung!L738,Abfrage!$A$2:$C$19,2,),VLOOKUP(Belegerfassung!L738,Abfrage!$A$2:$C$19,3,)),"")))</f>
        <v/>
      </c>
      <c r="G730" t="str">
        <f t="shared" si="33"/>
        <v/>
      </c>
      <c r="H730" s="31" t="str">
        <f>IF(A730&lt;&gt;"",-Belegerfassung!J738+Belegerfassung!K738,"")</f>
        <v/>
      </c>
      <c r="I730" s="49" t="str">
        <f>IFERROR(IF(H730&lt;&gt;"",Belegerfassung!L738*100,""),IF(OR(Belegerfassung!L738="Leistung EU - Erlöse",Belegerfassung!L738="Lieferungen EU-Erlöse",Belegerfassung!L738="EUST",Belegerfassung!L738="Bauleistungen 20%")=TRUE,"",MID(Belegerfassung!L738,4,2)))</f>
        <v/>
      </c>
      <c r="J730" s="6" t="str">
        <f>IF(A730&lt;&gt;"",LEFT(Belegerfassung!D738,40),"")</f>
        <v/>
      </c>
      <c r="K730" t="str">
        <f>IF(A730&lt;&gt;"",VLOOKUP(D730,Abfrage!$F$2:$G$21,2,FALSE),"")</f>
        <v/>
      </c>
      <c r="L730" s="6" t="str">
        <f>IF(Belegerfassung!H738&lt;&gt;"",Belegerfassung!H738,"")</f>
        <v/>
      </c>
      <c r="M730" t="str">
        <f>IFERROR(IF(Belegerfassung!E738&lt;&gt;"",VLOOKUP(Belegerfassung!E738,Abfrage!$L$2:$M$15,2,),""),"")</f>
        <v/>
      </c>
      <c r="N730" t="str">
        <f t="shared" si="34"/>
        <v/>
      </c>
      <c r="O730" t="str">
        <f t="shared" si="35"/>
        <v/>
      </c>
      <c r="P730" t="str">
        <f>IF(Belegerfassung!G738&lt;&gt;"",CONCATENATE(Belegerfassung!G738,".pdf"),"")</f>
        <v/>
      </c>
    </row>
    <row r="731" spans="1:16">
      <c r="A731" t="str">
        <f>IF(Belegerfassung!C739&lt;&gt;"",0,"")</f>
        <v/>
      </c>
      <c r="B731" t="str">
        <f>IFERROR(VLOOKUP(Belegerfassung!I739,Konten!A:D,2,FALSE),"")</f>
        <v/>
      </c>
      <c r="C731" t="str">
        <f>IF(A731&lt;&gt;"",TEXT(Belegerfassung!C739,"TT.MM.JJJJ"),"")</f>
        <v/>
      </c>
      <c r="D731" t="str">
        <f>IFERROR(VLOOKUP(Belegerfassung!A739,Abfrage!$E$2:$F$20,2,FALSE),"")</f>
        <v/>
      </c>
      <c r="E731" t="str">
        <f>IF(A731&lt;&gt;"",Belegerfassung!B739,"")</f>
        <v/>
      </c>
      <c r="F731" t="str">
        <f>IF(Belegerfassung!L739="","",IF(Belegerfassung!L739&lt;&gt;"",IF(Belegerfassung!L739&lt;&gt;"",IF(Belegerfassung!J739&lt;&gt;0,VLOOKUP(Belegerfassung!L739,Abfrage!$A$2:$C$19,2,),VLOOKUP(Belegerfassung!L739,Abfrage!$A$2:$C$19,3,)),"")))</f>
        <v/>
      </c>
      <c r="G731" t="str">
        <f t="shared" si="33"/>
        <v/>
      </c>
      <c r="H731" s="31" t="str">
        <f>IF(A731&lt;&gt;"",-Belegerfassung!J739+Belegerfassung!K739,"")</f>
        <v/>
      </c>
      <c r="I731" s="49" t="str">
        <f>IFERROR(IF(H731&lt;&gt;"",Belegerfassung!L739*100,""),IF(OR(Belegerfassung!L739="Leistung EU - Erlöse",Belegerfassung!L739="Lieferungen EU-Erlöse",Belegerfassung!L739="EUST",Belegerfassung!L739="Bauleistungen 20%")=TRUE,"",MID(Belegerfassung!L739,4,2)))</f>
        <v/>
      </c>
      <c r="J731" s="6" t="str">
        <f>IF(A731&lt;&gt;"",LEFT(Belegerfassung!D739,40),"")</f>
        <v/>
      </c>
      <c r="K731" t="str">
        <f>IF(A731&lt;&gt;"",VLOOKUP(D731,Abfrage!$F$2:$G$21,2,FALSE),"")</f>
        <v/>
      </c>
      <c r="L731" s="6" t="str">
        <f>IF(Belegerfassung!H739&lt;&gt;"",Belegerfassung!H739,"")</f>
        <v/>
      </c>
      <c r="M731" t="str">
        <f>IFERROR(IF(Belegerfassung!E739&lt;&gt;"",VLOOKUP(Belegerfassung!E739,Abfrage!$L$2:$M$15,2,),""),"")</f>
        <v/>
      </c>
      <c r="N731" t="str">
        <f t="shared" si="34"/>
        <v/>
      </c>
      <c r="O731" t="str">
        <f t="shared" si="35"/>
        <v/>
      </c>
      <c r="P731" t="str">
        <f>IF(Belegerfassung!G739&lt;&gt;"",CONCATENATE(Belegerfassung!G739,".pdf"),"")</f>
        <v/>
      </c>
    </row>
    <row r="732" spans="1:16">
      <c r="A732" t="str">
        <f>IF(Belegerfassung!C740&lt;&gt;"",0,"")</f>
        <v/>
      </c>
      <c r="B732" t="str">
        <f>IFERROR(VLOOKUP(Belegerfassung!I740,Konten!A:D,2,FALSE),"")</f>
        <v/>
      </c>
      <c r="C732" t="str">
        <f>IF(A732&lt;&gt;"",TEXT(Belegerfassung!C740,"TT.MM.JJJJ"),"")</f>
        <v/>
      </c>
      <c r="D732" t="str">
        <f>IFERROR(VLOOKUP(Belegerfassung!A740,Abfrage!$E$2:$F$20,2,FALSE),"")</f>
        <v/>
      </c>
      <c r="E732" t="str">
        <f>IF(A732&lt;&gt;"",Belegerfassung!B740,"")</f>
        <v/>
      </c>
      <c r="F732" t="str">
        <f>IF(Belegerfassung!L740="","",IF(Belegerfassung!L740&lt;&gt;"",IF(Belegerfassung!L740&lt;&gt;"",IF(Belegerfassung!J740&lt;&gt;0,VLOOKUP(Belegerfassung!L740,Abfrage!$A$2:$C$19,2,),VLOOKUP(Belegerfassung!L740,Abfrage!$A$2:$C$19,3,)),"")))</f>
        <v/>
      </c>
      <c r="G732" t="str">
        <f t="shared" si="33"/>
        <v/>
      </c>
      <c r="H732" s="31" t="str">
        <f>IF(A732&lt;&gt;"",-Belegerfassung!J740+Belegerfassung!K740,"")</f>
        <v/>
      </c>
      <c r="I732" s="49" t="str">
        <f>IFERROR(IF(H732&lt;&gt;"",Belegerfassung!L740*100,""),IF(OR(Belegerfassung!L740="Leistung EU - Erlöse",Belegerfassung!L740="Lieferungen EU-Erlöse",Belegerfassung!L740="EUST",Belegerfassung!L740="Bauleistungen 20%")=TRUE,"",MID(Belegerfassung!L740,4,2)))</f>
        <v/>
      </c>
      <c r="J732" s="6" t="str">
        <f>IF(A732&lt;&gt;"",LEFT(Belegerfassung!D740,40),"")</f>
        <v/>
      </c>
      <c r="K732" t="str">
        <f>IF(A732&lt;&gt;"",VLOOKUP(D732,Abfrage!$F$2:$G$21,2,FALSE),"")</f>
        <v/>
      </c>
      <c r="L732" s="6" t="str">
        <f>IF(Belegerfassung!H740&lt;&gt;"",Belegerfassung!H740,"")</f>
        <v/>
      </c>
      <c r="M732" t="str">
        <f>IFERROR(IF(Belegerfassung!E740&lt;&gt;"",VLOOKUP(Belegerfassung!E740,Abfrage!$L$2:$M$15,2,),""),"")</f>
        <v/>
      </c>
      <c r="N732" t="str">
        <f t="shared" si="34"/>
        <v/>
      </c>
      <c r="O732" t="str">
        <f t="shared" si="35"/>
        <v/>
      </c>
      <c r="P732" t="str">
        <f>IF(Belegerfassung!G740&lt;&gt;"",CONCATENATE(Belegerfassung!G740,".pdf"),"")</f>
        <v/>
      </c>
    </row>
    <row r="733" spans="1:16">
      <c r="A733" t="str">
        <f>IF(Belegerfassung!C741&lt;&gt;"",0,"")</f>
        <v/>
      </c>
      <c r="B733" t="str">
        <f>IFERROR(VLOOKUP(Belegerfassung!I741,Konten!A:D,2,FALSE),"")</f>
        <v/>
      </c>
      <c r="C733" t="str">
        <f>IF(A733&lt;&gt;"",TEXT(Belegerfassung!C741,"TT.MM.JJJJ"),"")</f>
        <v/>
      </c>
      <c r="D733" t="str">
        <f>IFERROR(VLOOKUP(Belegerfassung!A741,Abfrage!$E$2:$F$20,2,FALSE),"")</f>
        <v/>
      </c>
      <c r="E733" t="str">
        <f>IF(A733&lt;&gt;"",Belegerfassung!B741,"")</f>
        <v/>
      </c>
      <c r="F733" t="str">
        <f>IF(Belegerfassung!L741="","",IF(Belegerfassung!L741&lt;&gt;"",IF(Belegerfassung!L741&lt;&gt;"",IF(Belegerfassung!J741&lt;&gt;0,VLOOKUP(Belegerfassung!L741,Abfrage!$A$2:$C$19,2,),VLOOKUP(Belegerfassung!L741,Abfrage!$A$2:$C$19,3,)),"")))</f>
        <v/>
      </c>
      <c r="G733" t="str">
        <f t="shared" si="33"/>
        <v/>
      </c>
      <c r="H733" s="31" t="str">
        <f>IF(A733&lt;&gt;"",-Belegerfassung!J741+Belegerfassung!K741,"")</f>
        <v/>
      </c>
      <c r="I733" s="49" t="str">
        <f>IFERROR(IF(H733&lt;&gt;"",Belegerfassung!L741*100,""),IF(OR(Belegerfassung!L741="Leistung EU - Erlöse",Belegerfassung!L741="Lieferungen EU-Erlöse",Belegerfassung!L741="EUST",Belegerfassung!L741="Bauleistungen 20%")=TRUE,"",MID(Belegerfassung!L741,4,2)))</f>
        <v/>
      </c>
      <c r="J733" s="6" t="str">
        <f>IF(A733&lt;&gt;"",LEFT(Belegerfassung!D741,40),"")</f>
        <v/>
      </c>
      <c r="K733" t="str">
        <f>IF(A733&lt;&gt;"",VLOOKUP(D733,Abfrage!$F$2:$G$21,2,FALSE),"")</f>
        <v/>
      </c>
      <c r="L733" s="6" t="str">
        <f>IF(Belegerfassung!H741&lt;&gt;"",Belegerfassung!H741,"")</f>
        <v/>
      </c>
      <c r="M733" t="str">
        <f>IFERROR(IF(Belegerfassung!E741&lt;&gt;"",VLOOKUP(Belegerfassung!E741,Abfrage!$L$2:$M$15,2,),""),"")</f>
        <v/>
      </c>
      <c r="N733" t="str">
        <f t="shared" si="34"/>
        <v/>
      </c>
      <c r="O733" t="str">
        <f t="shared" si="35"/>
        <v/>
      </c>
      <c r="P733" t="str">
        <f>IF(Belegerfassung!G741&lt;&gt;"",CONCATENATE(Belegerfassung!G741,".pdf"),"")</f>
        <v/>
      </c>
    </row>
    <row r="734" spans="1:16">
      <c r="A734" t="str">
        <f>IF(Belegerfassung!C742&lt;&gt;"",0,"")</f>
        <v/>
      </c>
      <c r="B734" t="str">
        <f>IFERROR(VLOOKUP(Belegerfassung!I742,Konten!A:D,2,FALSE),"")</f>
        <v/>
      </c>
      <c r="C734" t="str">
        <f>IF(A734&lt;&gt;"",TEXT(Belegerfassung!C742,"TT.MM.JJJJ"),"")</f>
        <v/>
      </c>
      <c r="D734" t="str">
        <f>IFERROR(VLOOKUP(Belegerfassung!A742,Abfrage!$E$2:$F$20,2,FALSE),"")</f>
        <v/>
      </c>
      <c r="E734" t="str">
        <f>IF(A734&lt;&gt;"",Belegerfassung!B742,"")</f>
        <v/>
      </c>
      <c r="F734" t="str">
        <f>IF(Belegerfassung!L742="","",IF(Belegerfassung!L742&lt;&gt;"",IF(Belegerfassung!L742&lt;&gt;"",IF(Belegerfassung!J742&lt;&gt;0,VLOOKUP(Belegerfassung!L742,Abfrage!$A$2:$C$19,2,),VLOOKUP(Belegerfassung!L742,Abfrage!$A$2:$C$19,3,)),"")))</f>
        <v/>
      </c>
      <c r="G734" t="str">
        <f t="shared" si="33"/>
        <v/>
      </c>
      <c r="H734" s="31" t="str">
        <f>IF(A734&lt;&gt;"",-Belegerfassung!J742+Belegerfassung!K742,"")</f>
        <v/>
      </c>
      <c r="I734" s="49" t="str">
        <f>IFERROR(IF(H734&lt;&gt;"",Belegerfassung!L742*100,""),IF(OR(Belegerfassung!L742="Leistung EU - Erlöse",Belegerfassung!L742="Lieferungen EU-Erlöse",Belegerfassung!L742="EUST",Belegerfassung!L742="Bauleistungen 20%")=TRUE,"",MID(Belegerfassung!L742,4,2)))</f>
        <v/>
      </c>
      <c r="J734" s="6" t="str">
        <f>IF(A734&lt;&gt;"",LEFT(Belegerfassung!D742,40),"")</f>
        <v/>
      </c>
      <c r="K734" t="str">
        <f>IF(A734&lt;&gt;"",VLOOKUP(D734,Abfrage!$F$2:$G$21,2,FALSE),"")</f>
        <v/>
      </c>
      <c r="L734" s="6" t="str">
        <f>IF(Belegerfassung!H742&lt;&gt;"",Belegerfassung!H742,"")</f>
        <v/>
      </c>
      <c r="M734" t="str">
        <f>IFERROR(IF(Belegerfassung!E742&lt;&gt;"",VLOOKUP(Belegerfassung!E742,Abfrage!$L$2:$M$15,2,),""),"")</f>
        <v/>
      </c>
      <c r="N734" t="str">
        <f t="shared" si="34"/>
        <v/>
      </c>
      <c r="O734" t="str">
        <f t="shared" si="35"/>
        <v/>
      </c>
      <c r="P734" t="str">
        <f>IF(Belegerfassung!G742&lt;&gt;"",CONCATENATE(Belegerfassung!G742,".pdf"),"")</f>
        <v/>
      </c>
    </row>
    <row r="735" spans="1:16">
      <c r="A735" t="str">
        <f>IF(Belegerfassung!C743&lt;&gt;"",0,"")</f>
        <v/>
      </c>
      <c r="B735" t="str">
        <f>IFERROR(VLOOKUP(Belegerfassung!I743,Konten!A:D,2,FALSE),"")</f>
        <v/>
      </c>
      <c r="C735" t="str">
        <f>IF(A735&lt;&gt;"",TEXT(Belegerfassung!C743,"TT.MM.JJJJ"),"")</f>
        <v/>
      </c>
      <c r="D735" t="str">
        <f>IFERROR(VLOOKUP(Belegerfassung!A743,Abfrage!$E$2:$F$20,2,FALSE),"")</f>
        <v/>
      </c>
      <c r="E735" t="str">
        <f>IF(A735&lt;&gt;"",Belegerfassung!B743,"")</f>
        <v/>
      </c>
      <c r="F735" t="str">
        <f>IF(Belegerfassung!L743="","",IF(Belegerfassung!L743&lt;&gt;"",IF(Belegerfassung!L743&lt;&gt;"",IF(Belegerfassung!J743&lt;&gt;0,VLOOKUP(Belegerfassung!L743,Abfrage!$A$2:$C$19,2,),VLOOKUP(Belegerfassung!L743,Abfrage!$A$2:$C$19,3,)),"")))</f>
        <v/>
      </c>
      <c r="G735" t="str">
        <f t="shared" si="33"/>
        <v/>
      </c>
      <c r="H735" s="31" t="str">
        <f>IF(A735&lt;&gt;"",-Belegerfassung!J743+Belegerfassung!K743,"")</f>
        <v/>
      </c>
      <c r="I735" s="49" t="str">
        <f>IFERROR(IF(H735&lt;&gt;"",Belegerfassung!L743*100,""),IF(OR(Belegerfassung!L743="Leistung EU - Erlöse",Belegerfassung!L743="Lieferungen EU-Erlöse",Belegerfassung!L743="EUST",Belegerfassung!L743="Bauleistungen 20%")=TRUE,"",MID(Belegerfassung!L743,4,2)))</f>
        <v/>
      </c>
      <c r="J735" s="6" t="str">
        <f>IF(A735&lt;&gt;"",LEFT(Belegerfassung!D743,40),"")</f>
        <v/>
      </c>
      <c r="K735" t="str">
        <f>IF(A735&lt;&gt;"",VLOOKUP(D735,Abfrage!$F$2:$G$21,2,FALSE),"")</f>
        <v/>
      </c>
      <c r="L735" s="6" t="str">
        <f>IF(Belegerfassung!H743&lt;&gt;"",Belegerfassung!H743,"")</f>
        <v/>
      </c>
      <c r="M735" t="str">
        <f>IFERROR(IF(Belegerfassung!E743&lt;&gt;"",VLOOKUP(Belegerfassung!E743,Abfrage!$L$2:$M$15,2,),""),"")</f>
        <v/>
      </c>
      <c r="N735" t="str">
        <f t="shared" si="34"/>
        <v/>
      </c>
      <c r="O735" t="str">
        <f t="shared" si="35"/>
        <v/>
      </c>
      <c r="P735" t="str">
        <f>IF(Belegerfassung!G743&lt;&gt;"",CONCATENATE(Belegerfassung!G743,".pdf"),"")</f>
        <v/>
      </c>
    </row>
    <row r="736" spans="1:16">
      <c r="A736" t="str">
        <f>IF(Belegerfassung!C744&lt;&gt;"",0,"")</f>
        <v/>
      </c>
      <c r="B736" t="str">
        <f>IFERROR(VLOOKUP(Belegerfassung!I744,Konten!A:D,2,FALSE),"")</f>
        <v/>
      </c>
      <c r="C736" t="str">
        <f>IF(A736&lt;&gt;"",TEXT(Belegerfassung!C744,"TT.MM.JJJJ"),"")</f>
        <v/>
      </c>
      <c r="D736" t="str">
        <f>IFERROR(VLOOKUP(Belegerfassung!A744,Abfrage!$E$2:$F$20,2,FALSE),"")</f>
        <v/>
      </c>
      <c r="E736" t="str">
        <f>IF(A736&lt;&gt;"",Belegerfassung!B744,"")</f>
        <v/>
      </c>
      <c r="F736" t="str">
        <f>IF(Belegerfassung!L744="","",IF(Belegerfassung!L744&lt;&gt;"",IF(Belegerfassung!L744&lt;&gt;"",IF(Belegerfassung!J744&lt;&gt;0,VLOOKUP(Belegerfassung!L744,Abfrage!$A$2:$C$19,2,),VLOOKUP(Belegerfassung!L744,Abfrage!$A$2:$C$19,3,)),"")))</f>
        <v/>
      </c>
      <c r="G736" t="str">
        <f t="shared" si="33"/>
        <v/>
      </c>
      <c r="H736" s="31" t="str">
        <f>IF(A736&lt;&gt;"",-Belegerfassung!J744+Belegerfassung!K744,"")</f>
        <v/>
      </c>
      <c r="I736" s="49" t="str">
        <f>IFERROR(IF(H736&lt;&gt;"",Belegerfassung!L744*100,""),IF(OR(Belegerfassung!L744="Leistung EU - Erlöse",Belegerfassung!L744="Lieferungen EU-Erlöse",Belegerfassung!L744="EUST",Belegerfassung!L744="Bauleistungen 20%")=TRUE,"",MID(Belegerfassung!L744,4,2)))</f>
        <v/>
      </c>
      <c r="J736" s="6" t="str">
        <f>IF(A736&lt;&gt;"",LEFT(Belegerfassung!D744,40),"")</f>
        <v/>
      </c>
      <c r="K736" t="str">
        <f>IF(A736&lt;&gt;"",VLOOKUP(D736,Abfrage!$F$2:$G$21,2,FALSE),"")</f>
        <v/>
      </c>
      <c r="L736" s="6" t="str">
        <f>IF(Belegerfassung!H744&lt;&gt;"",Belegerfassung!H744,"")</f>
        <v/>
      </c>
      <c r="M736" t="str">
        <f>IFERROR(IF(Belegerfassung!E744&lt;&gt;"",VLOOKUP(Belegerfassung!E744,Abfrage!$L$2:$M$15,2,),""),"")</f>
        <v/>
      </c>
      <c r="N736" t="str">
        <f t="shared" si="34"/>
        <v/>
      </c>
      <c r="O736" t="str">
        <f t="shared" si="35"/>
        <v/>
      </c>
      <c r="P736" t="str">
        <f>IF(Belegerfassung!G744&lt;&gt;"",CONCATENATE(Belegerfassung!G744,".pdf"),"")</f>
        <v/>
      </c>
    </row>
    <row r="737" spans="1:16">
      <c r="A737" t="str">
        <f>IF(Belegerfassung!C745&lt;&gt;"",0,"")</f>
        <v/>
      </c>
      <c r="B737" t="str">
        <f>IFERROR(VLOOKUP(Belegerfassung!I745,Konten!A:D,2,FALSE),"")</f>
        <v/>
      </c>
      <c r="C737" t="str">
        <f>IF(A737&lt;&gt;"",TEXT(Belegerfassung!C745,"TT.MM.JJJJ"),"")</f>
        <v/>
      </c>
      <c r="D737" t="str">
        <f>IFERROR(VLOOKUP(Belegerfassung!A745,Abfrage!$E$2:$F$20,2,FALSE),"")</f>
        <v/>
      </c>
      <c r="E737" t="str">
        <f>IF(A737&lt;&gt;"",Belegerfassung!B745,"")</f>
        <v/>
      </c>
      <c r="F737" t="str">
        <f>IF(Belegerfassung!L745="","",IF(Belegerfassung!L745&lt;&gt;"",IF(Belegerfassung!L745&lt;&gt;"",IF(Belegerfassung!J745&lt;&gt;0,VLOOKUP(Belegerfassung!L745,Abfrage!$A$2:$C$19,2,),VLOOKUP(Belegerfassung!L745,Abfrage!$A$2:$C$19,3,)),"")))</f>
        <v/>
      </c>
      <c r="G737" t="str">
        <f t="shared" si="33"/>
        <v/>
      </c>
      <c r="H737" s="31" t="str">
        <f>IF(A737&lt;&gt;"",-Belegerfassung!J745+Belegerfassung!K745,"")</f>
        <v/>
      </c>
      <c r="I737" s="49" t="str">
        <f>IFERROR(IF(H737&lt;&gt;"",Belegerfassung!L745*100,""),IF(OR(Belegerfassung!L745="Leistung EU - Erlöse",Belegerfassung!L745="Lieferungen EU-Erlöse",Belegerfassung!L745="EUST",Belegerfassung!L745="Bauleistungen 20%")=TRUE,"",MID(Belegerfassung!L745,4,2)))</f>
        <v/>
      </c>
      <c r="J737" s="6" t="str">
        <f>IF(A737&lt;&gt;"",LEFT(Belegerfassung!D745,40),"")</f>
        <v/>
      </c>
      <c r="K737" t="str">
        <f>IF(A737&lt;&gt;"",VLOOKUP(D737,Abfrage!$F$2:$G$21,2,FALSE),"")</f>
        <v/>
      </c>
      <c r="L737" s="6" t="str">
        <f>IF(Belegerfassung!H745&lt;&gt;"",Belegerfassung!H745,"")</f>
        <v/>
      </c>
      <c r="M737" t="str">
        <f>IFERROR(IF(Belegerfassung!E745&lt;&gt;"",VLOOKUP(Belegerfassung!E745,Abfrage!$L$2:$M$15,2,),""),"")</f>
        <v/>
      </c>
      <c r="N737" t="str">
        <f t="shared" si="34"/>
        <v/>
      </c>
      <c r="O737" t="str">
        <f t="shared" si="35"/>
        <v/>
      </c>
      <c r="P737" t="str">
        <f>IF(Belegerfassung!G745&lt;&gt;"",CONCATENATE(Belegerfassung!G745,".pdf"),"")</f>
        <v/>
      </c>
    </row>
    <row r="738" spans="1:16">
      <c r="A738" t="str">
        <f>IF(Belegerfassung!C746&lt;&gt;"",0,"")</f>
        <v/>
      </c>
      <c r="B738" t="str">
        <f>IFERROR(VLOOKUP(Belegerfassung!I746,Konten!A:D,2,FALSE),"")</f>
        <v/>
      </c>
      <c r="C738" t="str">
        <f>IF(A738&lt;&gt;"",TEXT(Belegerfassung!C746,"TT.MM.JJJJ"),"")</f>
        <v/>
      </c>
      <c r="D738" t="str">
        <f>IFERROR(VLOOKUP(Belegerfassung!A746,Abfrage!$E$2:$F$20,2,FALSE),"")</f>
        <v/>
      </c>
      <c r="E738" t="str">
        <f>IF(A738&lt;&gt;"",Belegerfassung!B746,"")</f>
        <v/>
      </c>
      <c r="F738" t="str">
        <f>IF(Belegerfassung!L746="","",IF(Belegerfassung!L746&lt;&gt;"",IF(Belegerfassung!L746&lt;&gt;"",IF(Belegerfassung!J746&lt;&gt;0,VLOOKUP(Belegerfassung!L746,Abfrage!$A$2:$C$19,2,),VLOOKUP(Belegerfassung!L746,Abfrage!$A$2:$C$19,3,)),"")))</f>
        <v/>
      </c>
      <c r="G738" t="str">
        <f t="shared" si="33"/>
        <v/>
      </c>
      <c r="H738" s="31" t="str">
        <f>IF(A738&lt;&gt;"",-Belegerfassung!J746+Belegerfassung!K746,"")</f>
        <v/>
      </c>
      <c r="I738" s="49" t="str">
        <f>IFERROR(IF(H738&lt;&gt;"",Belegerfassung!L746*100,""),IF(OR(Belegerfassung!L746="Leistung EU - Erlöse",Belegerfassung!L746="Lieferungen EU-Erlöse",Belegerfassung!L746="EUST",Belegerfassung!L746="Bauleistungen 20%")=TRUE,"",MID(Belegerfassung!L746,4,2)))</f>
        <v/>
      </c>
      <c r="J738" s="6" t="str">
        <f>IF(A738&lt;&gt;"",LEFT(Belegerfassung!D746,40),"")</f>
        <v/>
      </c>
      <c r="K738" t="str">
        <f>IF(A738&lt;&gt;"",VLOOKUP(D738,Abfrage!$F$2:$G$21,2,FALSE),"")</f>
        <v/>
      </c>
      <c r="L738" s="6" t="str">
        <f>IF(Belegerfassung!H746&lt;&gt;"",Belegerfassung!H746,"")</f>
        <v/>
      </c>
      <c r="M738" t="str">
        <f>IFERROR(IF(Belegerfassung!E746&lt;&gt;"",VLOOKUP(Belegerfassung!E746,Abfrage!$L$2:$M$15,2,),""),"")</f>
        <v/>
      </c>
      <c r="N738" t="str">
        <f t="shared" si="34"/>
        <v/>
      </c>
      <c r="O738" t="str">
        <f t="shared" si="35"/>
        <v/>
      </c>
      <c r="P738" t="str">
        <f>IF(Belegerfassung!G746&lt;&gt;"",CONCATENATE(Belegerfassung!G746,".pdf"),"")</f>
        <v/>
      </c>
    </row>
    <row r="739" spans="1:16">
      <c r="A739" t="str">
        <f>IF(Belegerfassung!C747&lt;&gt;"",0,"")</f>
        <v/>
      </c>
      <c r="B739" t="str">
        <f>IFERROR(VLOOKUP(Belegerfassung!I747,Konten!A:D,2,FALSE),"")</f>
        <v/>
      </c>
      <c r="C739" t="str">
        <f>IF(A739&lt;&gt;"",TEXT(Belegerfassung!C747,"TT.MM.JJJJ"),"")</f>
        <v/>
      </c>
      <c r="D739" t="str">
        <f>IFERROR(VLOOKUP(Belegerfassung!A747,Abfrage!$E$2:$F$20,2,FALSE),"")</f>
        <v/>
      </c>
      <c r="E739" t="str">
        <f>IF(A739&lt;&gt;"",Belegerfassung!B747,"")</f>
        <v/>
      </c>
      <c r="F739" t="str">
        <f>IF(Belegerfassung!L747="","",IF(Belegerfassung!L747&lt;&gt;"",IF(Belegerfassung!L747&lt;&gt;"",IF(Belegerfassung!J747&lt;&gt;0,VLOOKUP(Belegerfassung!L747,Abfrage!$A$2:$C$19,2,),VLOOKUP(Belegerfassung!L747,Abfrage!$A$2:$C$19,3,)),"")))</f>
        <v/>
      </c>
      <c r="G739" t="str">
        <f t="shared" si="33"/>
        <v/>
      </c>
      <c r="H739" s="31" t="str">
        <f>IF(A739&lt;&gt;"",-Belegerfassung!J747+Belegerfassung!K747,"")</f>
        <v/>
      </c>
      <c r="I739" s="49" t="str">
        <f>IFERROR(IF(H739&lt;&gt;"",Belegerfassung!L747*100,""),IF(OR(Belegerfassung!L747="Leistung EU - Erlöse",Belegerfassung!L747="Lieferungen EU-Erlöse",Belegerfassung!L747="EUST",Belegerfassung!L747="Bauleistungen 20%")=TRUE,"",MID(Belegerfassung!L747,4,2)))</f>
        <v/>
      </c>
      <c r="J739" s="6" t="str">
        <f>IF(A739&lt;&gt;"",LEFT(Belegerfassung!D747,40),"")</f>
        <v/>
      </c>
      <c r="K739" t="str">
        <f>IF(A739&lt;&gt;"",VLOOKUP(D739,Abfrage!$F$2:$G$21,2,FALSE),"")</f>
        <v/>
      </c>
      <c r="L739" s="6" t="str">
        <f>IF(Belegerfassung!H747&lt;&gt;"",Belegerfassung!H747,"")</f>
        <v/>
      </c>
      <c r="M739" t="str">
        <f>IFERROR(IF(Belegerfassung!E747&lt;&gt;"",VLOOKUP(Belegerfassung!E747,Abfrage!$L$2:$M$15,2,),""),"")</f>
        <v/>
      </c>
      <c r="N739" t="str">
        <f t="shared" si="34"/>
        <v/>
      </c>
      <c r="O739" t="str">
        <f t="shared" si="35"/>
        <v/>
      </c>
      <c r="P739" t="str">
        <f>IF(Belegerfassung!G747&lt;&gt;"",CONCATENATE(Belegerfassung!G747,".pdf"),"")</f>
        <v/>
      </c>
    </row>
    <row r="740" spans="1:16">
      <c r="A740" t="str">
        <f>IF(Belegerfassung!C748&lt;&gt;"",0,"")</f>
        <v/>
      </c>
      <c r="B740" t="str">
        <f>IFERROR(VLOOKUP(Belegerfassung!I748,Konten!A:D,2,FALSE),"")</f>
        <v/>
      </c>
      <c r="C740" t="str">
        <f>IF(A740&lt;&gt;"",TEXT(Belegerfassung!C748,"TT.MM.JJJJ"),"")</f>
        <v/>
      </c>
      <c r="D740" t="str">
        <f>IFERROR(VLOOKUP(Belegerfassung!A748,Abfrage!$E$2:$F$20,2,FALSE),"")</f>
        <v/>
      </c>
      <c r="E740" t="str">
        <f>IF(A740&lt;&gt;"",Belegerfassung!B748,"")</f>
        <v/>
      </c>
      <c r="F740" t="str">
        <f>IF(Belegerfassung!L748="","",IF(Belegerfassung!L748&lt;&gt;"",IF(Belegerfassung!L748&lt;&gt;"",IF(Belegerfassung!J748&lt;&gt;0,VLOOKUP(Belegerfassung!L748,Abfrage!$A$2:$C$19,2,),VLOOKUP(Belegerfassung!L748,Abfrage!$A$2:$C$19,3,)),"")))</f>
        <v/>
      </c>
      <c r="G740" t="str">
        <f t="shared" si="33"/>
        <v/>
      </c>
      <c r="H740" s="31" t="str">
        <f>IF(A740&lt;&gt;"",-Belegerfassung!J748+Belegerfassung!K748,"")</f>
        <v/>
      </c>
      <c r="I740" s="49" t="str">
        <f>IFERROR(IF(H740&lt;&gt;"",Belegerfassung!L748*100,""),IF(OR(Belegerfassung!L748="Leistung EU - Erlöse",Belegerfassung!L748="Lieferungen EU-Erlöse",Belegerfassung!L748="EUST",Belegerfassung!L748="Bauleistungen 20%")=TRUE,"",MID(Belegerfassung!L748,4,2)))</f>
        <v/>
      </c>
      <c r="J740" s="6" t="str">
        <f>IF(A740&lt;&gt;"",LEFT(Belegerfassung!D748,40),"")</f>
        <v/>
      </c>
      <c r="K740" t="str">
        <f>IF(A740&lt;&gt;"",VLOOKUP(D740,Abfrage!$F$2:$G$21,2,FALSE),"")</f>
        <v/>
      </c>
      <c r="L740" s="6" t="str">
        <f>IF(Belegerfassung!H748&lt;&gt;"",Belegerfassung!H748,"")</f>
        <v/>
      </c>
      <c r="M740" t="str">
        <f>IFERROR(IF(Belegerfassung!E748&lt;&gt;"",VLOOKUP(Belegerfassung!E748,Abfrage!$L$2:$M$15,2,),""),"")</f>
        <v/>
      </c>
      <c r="N740" t="str">
        <f t="shared" si="34"/>
        <v/>
      </c>
      <c r="O740" t="str">
        <f t="shared" si="35"/>
        <v/>
      </c>
      <c r="P740" t="str">
        <f>IF(Belegerfassung!G748&lt;&gt;"",CONCATENATE(Belegerfassung!G748,".pdf"),"")</f>
        <v/>
      </c>
    </row>
    <row r="741" spans="1:16">
      <c r="A741" t="str">
        <f>IF(Belegerfassung!C749&lt;&gt;"",0,"")</f>
        <v/>
      </c>
      <c r="B741" t="str">
        <f>IFERROR(VLOOKUP(Belegerfassung!I749,Konten!A:D,2,FALSE),"")</f>
        <v/>
      </c>
      <c r="C741" t="str">
        <f>IF(A741&lt;&gt;"",TEXT(Belegerfassung!C749,"TT.MM.JJJJ"),"")</f>
        <v/>
      </c>
      <c r="D741" t="str">
        <f>IFERROR(VLOOKUP(Belegerfassung!A749,Abfrage!$E$2:$F$20,2,FALSE),"")</f>
        <v/>
      </c>
      <c r="E741" t="str">
        <f>IF(A741&lt;&gt;"",Belegerfassung!B749,"")</f>
        <v/>
      </c>
      <c r="F741" t="str">
        <f>IF(Belegerfassung!L749="","",IF(Belegerfassung!L749&lt;&gt;"",IF(Belegerfassung!L749&lt;&gt;"",IF(Belegerfassung!J749&lt;&gt;0,VLOOKUP(Belegerfassung!L749,Abfrage!$A$2:$C$19,2,),VLOOKUP(Belegerfassung!L749,Abfrage!$A$2:$C$19,3,)),"")))</f>
        <v/>
      </c>
      <c r="G741" t="str">
        <f t="shared" si="33"/>
        <v/>
      </c>
      <c r="H741" s="31" t="str">
        <f>IF(A741&lt;&gt;"",-Belegerfassung!J749+Belegerfassung!K749,"")</f>
        <v/>
      </c>
      <c r="I741" s="49" t="str">
        <f>IFERROR(IF(H741&lt;&gt;"",Belegerfassung!L749*100,""),IF(OR(Belegerfassung!L749="Leistung EU - Erlöse",Belegerfassung!L749="Lieferungen EU-Erlöse",Belegerfassung!L749="EUST",Belegerfassung!L749="Bauleistungen 20%")=TRUE,"",MID(Belegerfassung!L749,4,2)))</f>
        <v/>
      </c>
      <c r="J741" s="6" t="str">
        <f>IF(A741&lt;&gt;"",LEFT(Belegerfassung!D749,40),"")</f>
        <v/>
      </c>
      <c r="K741" t="str">
        <f>IF(A741&lt;&gt;"",VLOOKUP(D741,Abfrage!$F$2:$G$21,2,FALSE),"")</f>
        <v/>
      </c>
      <c r="L741" s="6" t="str">
        <f>IF(Belegerfassung!H749&lt;&gt;"",Belegerfassung!H749,"")</f>
        <v/>
      </c>
      <c r="M741" t="str">
        <f>IFERROR(IF(Belegerfassung!E749&lt;&gt;"",VLOOKUP(Belegerfassung!E749,Abfrage!$L$2:$M$15,2,),""),"")</f>
        <v/>
      </c>
      <c r="N741" t="str">
        <f t="shared" si="34"/>
        <v/>
      </c>
      <c r="O741" t="str">
        <f t="shared" si="35"/>
        <v/>
      </c>
      <c r="P741" t="str">
        <f>IF(Belegerfassung!G749&lt;&gt;"",CONCATENATE(Belegerfassung!G749,".pdf"),"")</f>
        <v/>
      </c>
    </row>
    <row r="742" spans="1:16">
      <c r="A742" t="str">
        <f>IF(Belegerfassung!C750&lt;&gt;"",0,"")</f>
        <v/>
      </c>
      <c r="B742" t="str">
        <f>IFERROR(VLOOKUP(Belegerfassung!I750,Konten!A:D,2,FALSE),"")</f>
        <v/>
      </c>
      <c r="C742" t="str">
        <f>IF(A742&lt;&gt;"",TEXT(Belegerfassung!C750,"TT.MM.JJJJ"),"")</f>
        <v/>
      </c>
      <c r="D742" t="str">
        <f>IFERROR(VLOOKUP(Belegerfassung!A750,Abfrage!$E$2:$F$20,2,FALSE),"")</f>
        <v/>
      </c>
      <c r="E742" t="str">
        <f>IF(A742&lt;&gt;"",Belegerfassung!B750,"")</f>
        <v/>
      </c>
      <c r="F742" t="str">
        <f>IF(Belegerfassung!L750="","",IF(Belegerfassung!L750&lt;&gt;"",IF(Belegerfassung!L750&lt;&gt;"",IF(Belegerfassung!J750&lt;&gt;0,VLOOKUP(Belegerfassung!L750,Abfrage!$A$2:$C$19,2,),VLOOKUP(Belegerfassung!L750,Abfrage!$A$2:$C$19,3,)),"")))</f>
        <v/>
      </c>
      <c r="G742" t="str">
        <f t="shared" si="33"/>
        <v/>
      </c>
      <c r="H742" s="31" t="str">
        <f>IF(A742&lt;&gt;"",-Belegerfassung!J750+Belegerfassung!K750,"")</f>
        <v/>
      </c>
      <c r="I742" s="49" t="str">
        <f>IFERROR(IF(H742&lt;&gt;"",Belegerfassung!L750*100,""),IF(OR(Belegerfassung!L750="Leistung EU - Erlöse",Belegerfassung!L750="Lieferungen EU-Erlöse",Belegerfassung!L750="EUST",Belegerfassung!L750="Bauleistungen 20%")=TRUE,"",MID(Belegerfassung!L750,4,2)))</f>
        <v/>
      </c>
      <c r="J742" s="6" t="str">
        <f>IF(A742&lt;&gt;"",LEFT(Belegerfassung!D750,40),"")</f>
        <v/>
      </c>
      <c r="K742" t="str">
        <f>IF(A742&lt;&gt;"",VLOOKUP(D742,Abfrage!$F$2:$G$21,2,FALSE),"")</f>
        <v/>
      </c>
      <c r="L742" s="6" t="str">
        <f>IF(Belegerfassung!H750&lt;&gt;"",Belegerfassung!H750,"")</f>
        <v/>
      </c>
      <c r="M742" t="str">
        <f>IFERROR(IF(Belegerfassung!E750&lt;&gt;"",VLOOKUP(Belegerfassung!E750,Abfrage!$L$2:$M$15,2,),""),"")</f>
        <v/>
      </c>
      <c r="N742" t="str">
        <f t="shared" si="34"/>
        <v/>
      </c>
      <c r="O742" t="str">
        <f t="shared" si="35"/>
        <v/>
      </c>
      <c r="P742" t="str">
        <f>IF(Belegerfassung!G750&lt;&gt;"",CONCATENATE(Belegerfassung!G750,".pdf"),"")</f>
        <v/>
      </c>
    </row>
    <row r="743" spans="1:16">
      <c r="A743" t="str">
        <f>IF(Belegerfassung!C751&lt;&gt;"",0,"")</f>
        <v/>
      </c>
      <c r="B743" t="str">
        <f>IFERROR(VLOOKUP(Belegerfassung!I751,Konten!A:D,2,FALSE),"")</f>
        <v/>
      </c>
      <c r="C743" t="str">
        <f>IF(A743&lt;&gt;"",TEXT(Belegerfassung!C751,"TT.MM.JJJJ"),"")</f>
        <v/>
      </c>
      <c r="D743" t="str">
        <f>IFERROR(VLOOKUP(Belegerfassung!A751,Abfrage!$E$2:$F$20,2,FALSE),"")</f>
        <v/>
      </c>
      <c r="E743" t="str">
        <f>IF(A743&lt;&gt;"",Belegerfassung!B751,"")</f>
        <v/>
      </c>
      <c r="F743" t="str">
        <f>IF(Belegerfassung!L751="","",IF(Belegerfassung!L751&lt;&gt;"",IF(Belegerfassung!L751&lt;&gt;"",IF(Belegerfassung!J751&lt;&gt;0,VLOOKUP(Belegerfassung!L751,Abfrage!$A$2:$C$19,2,),VLOOKUP(Belegerfassung!L751,Abfrage!$A$2:$C$19,3,)),"")))</f>
        <v/>
      </c>
      <c r="G743" t="str">
        <f t="shared" si="33"/>
        <v/>
      </c>
      <c r="H743" s="31" t="str">
        <f>IF(A743&lt;&gt;"",-Belegerfassung!J751+Belegerfassung!K751,"")</f>
        <v/>
      </c>
      <c r="I743" s="49" t="str">
        <f>IFERROR(IF(H743&lt;&gt;"",Belegerfassung!L751*100,""),IF(OR(Belegerfassung!L751="Leistung EU - Erlöse",Belegerfassung!L751="Lieferungen EU-Erlöse",Belegerfassung!L751="EUST",Belegerfassung!L751="Bauleistungen 20%")=TRUE,"",MID(Belegerfassung!L751,4,2)))</f>
        <v/>
      </c>
      <c r="J743" s="6" t="str">
        <f>IF(A743&lt;&gt;"",LEFT(Belegerfassung!D751,40),"")</f>
        <v/>
      </c>
      <c r="K743" t="str">
        <f>IF(A743&lt;&gt;"",VLOOKUP(D743,Abfrage!$F$2:$G$21,2,FALSE),"")</f>
        <v/>
      </c>
      <c r="L743" s="6" t="str">
        <f>IF(Belegerfassung!H751&lt;&gt;"",Belegerfassung!H751,"")</f>
        <v/>
      </c>
      <c r="M743" t="str">
        <f>IFERROR(IF(Belegerfassung!E751&lt;&gt;"",VLOOKUP(Belegerfassung!E751,Abfrage!$L$2:$M$15,2,),""),"")</f>
        <v/>
      </c>
      <c r="N743" t="str">
        <f t="shared" si="34"/>
        <v/>
      </c>
      <c r="O743" t="str">
        <f t="shared" si="35"/>
        <v/>
      </c>
      <c r="P743" t="str">
        <f>IF(Belegerfassung!G751&lt;&gt;"",CONCATENATE(Belegerfassung!G751,".pdf"),"")</f>
        <v/>
      </c>
    </row>
    <row r="744" spans="1:16">
      <c r="A744" t="str">
        <f>IF(Belegerfassung!C752&lt;&gt;"",0,"")</f>
        <v/>
      </c>
      <c r="B744" t="str">
        <f>IFERROR(VLOOKUP(Belegerfassung!I752,Konten!A:D,2,FALSE),"")</f>
        <v/>
      </c>
      <c r="C744" t="str">
        <f>IF(A744&lt;&gt;"",TEXT(Belegerfassung!C752,"TT.MM.JJJJ"),"")</f>
        <v/>
      </c>
      <c r="D744" t="str">
        <f>IFERROR(VLOOKUP(Belegerfassung!A752,Abfrage!$E$2:$F$20,2,FALSE),"")</f>
        <v/>
      </c>
      <c r="E744" t="str">
        <f>IF(A744&lt;&gt;"",Belegerfassung!B752,"")</f>
        <v/>
      </c>
      <c r="F744" t="str">
        <f>IF(Belegerfassung!L752="","",IF(Belegerfassung!L752&lt;&gt;"",IF(Belegerfassung!L752&lt;&gt;"",IF(Belegerfassung!J752&lt;&gt;0,VLOOKUP(Belegerfassung!L752,Abfrage!$A$2:$C$19,2,),VLOOKUP(Belegerfassung!L752,Abfrage!$A$2:$C$19,3,)),"")))</f>
        <v/>
      </c>
      <c r="G744" t="str">
        <f t="shared" si="33"/>
        <v/>
      </c>
      <c r="H744" s="31" t="str">
        <f>IF(A744&lt;&gt;"",-Belegerfassung!J752+Belegerfassung!K752,"")</f>
        <v/>
      </c>
      <c r="I744" s="49" t="str">
        <f>IFERROR(IF(H744&lt;&gt;"",Belegerfassung!L752*100,""),IF(OR(Belegerfassung!L752="Leistung EU - Erlöse",Belegerfassung!L752="Lieferungen EU-Erlöse",Belegerfassung!L752="EUST",Belegerfassung!L752="Bauleistungen 20%")=TRUE,"",MID(Belegerfassung!L752,4,2)))</f>
        <v/>
      </c>
      <c r="J744" s="6" t="str">
        <f>IF(A744&lt;&gt;"",LEFT(Belegerfassung!D752,40),"")</f>
        <v/>
      </c>
      <c r="K744" t="str">
        <f>IF(A744&lt;&gt;"",VLOOKUP(D744,Abfrage!$F$2:$G$21,2,FALSE),"")</f>
        <v/>
      </c>
      <c r="L744" s="6" t="str">
        <f>IF(Belegerfassung!H752&lt;&gt;"",Belegerfassung!H752,"")</f>
        <v/>
      </c>
      <c r="M744" t="str">
        <f>IFERROR(IF(Belegerfassung!E752&lt;&gt;"",VLOOKUP(Belegerfassung!E752,Abfrage!$L$2:$M$15,2,),""),"")</f>
        <v/>
      </c>
      <c r="N744" t="str">
        <f t="shared" si="34"/>
        <v/>
      </c>
      <c r="O744" t="str">
        <f t="shared" si="35"/>
        <v/>
      </c>
      <c r="P744" t="str">
        <f>IF(Belegerfassung!G752&lt;&gt;"",CONCATENATE(Belegerfassung!G752,".pdf"),"")</f>
        <v/>
      </c>
    </row>
    <row r="745" spans="1:16">
      <c r="A745" t="str">
        <f>IF(Belegerfassung!C753&lt;&gt;"",0,"")</f>
        <v/>
      </c>
      <c r="B745" t="str">
        <f>IFERROR(VLOOKUP(Belegerfassung!I753,Konten!A:D,2,FALSE),"")</f>
        <v/>
      </c>
      <c r="C745" t="str">
        <f>IF(A745&lt;&gt;"",TEXT(Belegerfassung!C753,"TT.MM.JJJJ"),"")</f>
        <v/>
      </c>
      <c r="D745" t="str">
        <f>IFERROR(VLOOKUP(Belegerfassung!A753,Abfrage!$E$2:$F$20,2,FALSE),"")</f>
        <v/>
      </c>
      <c r="E745" t="str">
        <f>IF(A745&lt;&gt;"",Belegerfassung!B753,"")</f>
        <v/>
      </c>
      <c r="F745" t="str">
        <f>IF(Belegerfassung!L753="","",IF(Belegerfassung!L753&lt;&gt;"",IF(Belegerfassung!L753&lt;&gt;"",IF(Belegerfassung!J753&lt;&gt;0,VLOOKUP(Belegerfassung!L753,Abfrage!$A$2:$C$19,2,),VLOOKUP(Belegerfassung!L753,Abfrage!$A$2:$C$19,3,)),"")))</f>
        <v/>
      </c>
      <c r="G745" t="str">
        <f t="shared" si="33"/>
        <v/>
      </c>
      <c r="H745" s="31" t="str">
        <f>IF(A745&lt;&gt;"",-Belegerfassung!J753+Belegerfassung!K753,"")</f>
        <v/>
      </c>
      <c r="I745" s="49" t="str">
        <f>IFERROR(IF(H745&lt;&gt;"",Belegerfassung!L753*100,""),IF(OR(Belegerfassung!L753="Leistung EU - Erlöse",Belegerfassung!L753="Lieferungen EU-Erlöse",Belegerfassung!L753="EUST",Belegerfassung!L753="Bauleistungen 20%")=TRUE,"",MID(Belegerfassung!L753,4,2)))</f>
        <v/>
      </c>
      <c r="J745" s="6" t="str">
        <f>IF(A745&lt;&gt;"",LEFT(Belegerfassung!D753,40),"")</f>
        <v/>
      </c>
      <c r="K745" t="str">
        <f>IF(A745&lt;&gt;"",VLOOKUP(D745,Abfrage!$F$2:$G$21,2,FALSE),"")</f>
        <v/>
      </c>
      <c r="L745" s="6" t="str">
        <f>IF(Belegerfassung!H753&lt;&gt;"",Belegerfassung!H753,"")</f>
        <v/>
      </c>
      <c r="M745" t="str">
        <f>IFERROR(IF(Belegerfassung!E753&lt;&gt;"",VLOOKUP(Belegerfassung!E753,Abfrage!$L$2:$M$15,2,),""),"")</f>
        <v/>
      </c>
      <c r="N745" t="str">
        <f t="shared" si="34"/>
        <v/>
      </c>
      <c r="O745" t="str">
        <f t="shared" si="35"/>
        <v/>
      </c>
      <c r="P745" t="str">
        <f>IF(Belegerfassung!G753&lt;&gt;"",CONCATENATE(Belegerfassung!G753,".pdf"),"")</f>
        <v/>
      </c>
    </row>
    <row r="746" spans="1:16">
      <c r="A746" t="str">
        <f>IF(Belegerfassung!C754&lt;&gt;"",0,"")</f>
        <v/>
      </c>
      <c r="B746" t="str">
        <f>IFERROR(VLOOKUP(Belegerfassung!I754,Konten!A:D,2,FALSE),"")</f>
        <v/>
      </c>
      <c r="C746" t="str">
        <f>IF(A746&lt;&gt;"",TEXT(Belegerfassung!C754,"TT.MM.JJJJ"),"")</f>
        <v/>
      </c>
      <c r="D746" t="str">
        <f>IFERROR(VLOOKUP(Belegerfassung!A754,Abfrage!$E$2:$F$20,2,FALSE),"")</f>
        <v/>
      </c>
      <c r="E746" t="str">
        <f>IF(A746&lt;&gt;"",Belegerfassung!B754,"")</f>
        <v/>
      </c>
      <c r="F746" t="str">
        <f>IF(Belegerfassung!L754="","",IF(Belegerfassung!L754&lt;&gt;"",IF(Belegerfassung!L754&lt;&gt;"",IF(Belegerfassung!J754&lt;&gt;0,VLOOKUP(Belegerfassung!L754,Abfrage!$A$2:$C$19,2,),VLOOKUP(Belegerfassung!L754,Abfrage!$A$2:$C$19,3,)),"")))</f>
        <v/>
      </c>
      <c r="G746" t="str">
        <f t="shared" si="33"/>
        <v/>
      </c>
      <c r="H746" s="31" t="str">
        <f>IF(A746&lt;&gt;"",-Belegerfassung!J754+Belegerfassung!K754,"")</f>
        <v/>
      </c>
      <c r="I746" s="49" t="str">
        <f>IFERROR(IF(H746&lt;&gt;"",Belegerfassung!L754*100,""),IF(OR(Belegerfassung!L754="Leistung EU - Erlöse",Belegerfassung!L754="Lieferungen EU-Erlöse",Belegerfassung!L754="EUST",Belegerfassung!L754="Bauleistungen 20%")=TRUE,"",MID(Belegerfassung!L754,4,2)))</f>
        <v/>
      </c>
      <c r="J746" s="6" t="str">
        <f>IF(A746&lt;&gt;"",LEFT(Belegerfassung!D754,40),"")</f>
        <v/>
      </c>
      <c r="K746" t="str">
        <f>IF(A746&lt;&gt;"",VLOOKUP(D746,Abfrage!$F$2:$G$21,2,FALSE),"")</f>
        <v/>
      </c>
      <c r="L746" s="6" t="str">
        <f>IF(Belegerfassung!H754&lt;&gt;"",Belegerfassung!H754,"")</f>
        <v/>
      </c>
      <c r="M746" t="str">
        <f>IFERROR(IF(Belegerfassung!E754&lt;&gt;"",VLOOKUP(Belegerfassung!E754,Abfrage!$L$2:$M$15,2,),""),"")</f>
        <v/>
      </c>
      <c r="N746" t="str">
        <f t="shared" si="34"/>
        <v/>
      </c>
      <c r="O746" t="str">
        <f t="shared" si="35"/>
        <v/>
      </c>
      <c r="P746" t="str">
        <f>IF(Belegerfassung!G754&lt;&gt;"",CONCATENATE(Belegerfassung!G754,".pdf"),"")</f>
        <v/>
      </c>
    </row>
    <row r="747" spans="1:16">
      <c r="A747" t="str">
        <f>IF(Belegerfassung!C755&lt;&gt;"",0,"")</f>
        <v/>
      </c>
      <c r="B747" t="str">
        <f>IFERROR(VLOOKUP(Belegerfassung!I755,Konten!A:D,2,FALSE),"")</f>
        <v/>
      </c>
      <c r="C747" t="str">
        <f>IF(A747&lt;&gt;"",TEXT(Belegerfassung!C755,"TT.MM.JJJJ"),"")</f>
        <v/>
      </c>
      <c r="D747" t="str">
        <f>IFERROR(VLOOKUP(Belegerfassung!A755,Abfrage!$E$2:$F$20,2,FALSE),"")</f>
        <v/>
      </c>
      <c r="E747" t="str">
        <f>IF(A747&lt;&gt;"",Belegerfassung!B755,"")</f>
        <v/>
      </c>
      <c r="F747" t="str">
        <f>IF(Belegerfassung!L755="","",IF(Belegerfassung!L755&lt;&gt;"",IF(Belegerfassung!L755&lt;&gt;"",IF(Belegerfassung!J755&lt;&gt;0,VLOOKUP(Belegerfassung!L755,Abfrage!$A$2:$C$19,2,),VLOOKUP(Belegerfassung!L755,Abfrage!$A$2:$C$19,3,)),"")))</f>
        <v/>
      </c>
      <c r="G747" t="str">
        <f t="shared" si="33"/>
        <v/>
      </c>
      <c r="H747" s="31" t="str">
        <f>IF(A747&lt;&gt;"",-Belegerfassung!J755+Belegerfassung!K755,"")</f>
        <v/>
      </c>
      <c r="I747" s="49" t="str">
        <f>IFERROR(IF(H747&lt;&gt;"",Belegerfassung!L755*100,""),IF(OR(Belegerfassung!L755="Leistung EU - Erlöse",Belegerfassung!L755="Lieferungen EU-Erlöse",Belegerfassung!L755="EUST",Belegerfassung!L755="Bauleistungen 20%")=TRUE,"",MID(Belegerfassung!L755,4,2)))</f>
        <v/>
      </c>
      <c r="J747" s="6" t="str">
        <f>IF(A747&lt;&gt;"",LEFT(Belegerfassung!D755,40),"")</f>
        <v/>
      </c>
      <c r="K747" t="str">
        <f>IF(A747&lt;&gt;"",VLOOKUP(D747,Abfrage!$F$2:$G$21,2,FALSE),"")</f>
        <v/>
      </c>
      <c r="L747" s="6" t="str">
        <f>IF(Belegerfassung!H755&lt;&gt;"",Belegerfassung!H755,"")</f>
        <v/>
      </c>
      <c r="M747" t="str">
        <f>IFERROR(IF(Belegerfassung!E755&lt;&gt;"",VLOOKUP(Belegerfassung!E755,Abfrage!$L$2:$M$15,2,),""),"")</f>
        <v/>
      </c>
      <c r="N747" t="str">
        <f t="shared" si="34"/>
        <v/>
      </c>
      <c r="O747" t="str">
        <f t="shared" si="35"/>
        <v/>
      </c>
      <c r="P747" t="str">
        <f>IF(Belegerfassung!G755&lt;&gt;"",CONCATENATE(Belegerfassung!G755,".pdf"),"")</f>
        <v/>
      </c>
    </row>
    <row r="748" spans="1:16">
      <c r="A748" t="str">
        <f>IF(Belegerfassung!C756&lt;&gt;"",0,"")</f>
        <v/>
      </c>
      <c r="B748" t="str">
        <f>IFERROR(VLOOKUP(Belegerfassung!I756,Konten!A:D,2,FALSE),"")</f>
        <v/>
      </c>
      <c r="C748" t="str">
        <f>IF(A748&lt;&gt;"",TEXT(Belegerfassung!C756,"TT.MM.JJJJ"),"")</f>
        <v/>
      </c>
      <c r="D748" t="str">
        <f>IFERROR(VLOOKUP(Belegerfassung!A756,Abfrage!$E$2:$F$20,2,FALSE),"")</f>
        <v/>
      </c>
      <c r="E748" t="str">
        <f>IF(A748&lt;&gt;"",Belegerfassung!B756,"")</f>
        <v/>
      </c>
      <c r="F748" t="str">
        <f>IF(Belegerfassung!L756="","",IF(Belegerfassung!L756&lt;&gt;"",IF(Belegerfassung!L756&lt;&gt;"",IF(Belegerfassung!J756&lt;&gt;0,VLOOKUP(Belegerfassung!L756,Abfrage!$A$2:$C$19,2,),VLOOKUP(Belegerfassung!L756,Abfrage!$A$2:$C$19,3,)),"")))</f>
        <v/>
      </c>
      <c r="G748" t="str">
        <f t="shared" si="33"/>
        <v/>
      </c>
      <c r="H748" s="31" t="str">
        <f>IF(A748&lt;&gt;"",-Belegerfassung!J756+Belegerfassung!K756,"")</f>
        <v/>
      </c>
      <c r="I748" s="49" t="str">
        <f>IFERROR(IF(H748&lt;&gt;"",Belegerfassung!L756*100,""),IF(OR(Belegerfassung!L756="Leistung EU - Erlöse",Belegerfassung!L756="Lieferungen EU-Erlöse",Belegerfassung!L756="EUST",Belegerfassung!L756="Bauleistungen 20%")=TRUE,"",MID(Belegerfassung!L756,4,2)))</f>
        <v/>
      </c>
      <c r="J748" s="6" t="str">
        <f>IF(A748&lt;&gt;"",LEFT(Belegerfassung!D756,40),"")</f>
        <v/>
      </c>
      <c r="K748" t="str">
        <f>IF(A748&lt;&gt;"",VLOOKUP(D748,Abfrage!$F$2:$G$21,2,FALSE),"")</f>
        <v/>
      </c>
      <c r="L748" s="6" t="str">
        <f>IF(Belegerfassung!H756&lt;&gt;"",Belegerfassung!H756,"")</f>
        <v/>
      </c>
      <c r="M748" t="str">
        <f>IFERROR(IF(Belegerfassung!E756&lt;&gt;"",VLOOKUP(Belegerfassung!E756,Abfrage!$L$2:$M$15,2,),""),"")</f>
        <v/>
      </c>
      <c r="N748" t="str">
        <f t="shared" si="34"/>
        <v/>
      </c>
      <c r="O748" t="str">
        <f t="shared" si="35"/>
        <v/>
      </c>
      <c r="P748" t="str">
        <f>IF(Belegerfassung!G756&lt;&gt;"",CONCATENATE(Belegerfassung!G756,".pdf"),"")</f>
        <v/>
      </c>
    </row>
    <row r="749" spans="1:16">
      <c r="A749" t="str">
        <f>IF(Belegerfassung!C757&lt;&gt;"",0,"")</f>
        <v/>
      </c>
      <c r="B749" t="str">
        <f>IFERROR(VLOOKUP(Belegerfassung!I757,Konten!A:D,2,FALSE),"")</f>
        <v/>
      </c>
      <c r="C749" t="str">
        <f>IF(A749&lt;&gt;"",TEXT(Belegerfassung!C757,"TT.MM.JJJJ"),"")</f>
        <v/>
      </c>
      <c r="D749" t="str">
        <f>IFERROR(VLOOKUP(Belegerfassung!A757,Abfrage!$E$2:$F$20,2,FALSE),"")</f>
        <v/>
      </c>
      <c r="E749" t="str">
        <f>IF(A749&lt;&gt;"",Belegerfassung!B757,"")</f>
        <v/>
      </c>
      <c r="F749" t="str">
        <f>IF(Belegerfassung!L757="","",IF(Belegerfassung!L757&lt;&gt;"",IF(Belegerfassung!L757&lt;&gt;"",IF(Belegerfassung!J757&lt;&gt;0,VLOOKUP(Belegerfassung!L757,Abfrage!$A$2:$C$19,2,),VLOOKUP(Belegerfassung!L757,Abfrage!$A$2:$C$19,3,)),"")))</f>
        <v/>
      </c>
      <c r="G749" t="str">
        <f t="shared" si="33"/>
        <v/>
      </c>
      <c r="H749" s="31" t="str">
        <f>IF(A749&lt;&gt;"",-Belegerfassung!J757+Belegerfassung!K757,"")</f>
        <v/>
      </c>
      <c r="I749" s="49" t="str">
        <f>IFERROR(IF(H749&lt;&gt;"",Belegerfassung!L757*100,""),IF(OR(Belegerfassung!L757="Leistung EU - Erlöse",Belegerfassung!L757="Lieferungen EU-Erlöse",Belegerfassung!L757="EUST",Belegerfassung!L757="Bauleistungen 20%")=TRUE,"",MID(Belegerfassung!L757,4,2)))</f>
        <v/>
      </c>
      <c r="J749" s="6" t="str">
        <f>IF(A749&lt;&gt;"",LEFT(Belegerfassung!D757,40),"")</f>
        <v/>
      </c>
      <c r="K749" t="str">
        <f>IF(A749&lt;&gt;"",VLOOKUP(D749,Abfrage!$F$2:$G$21,2,FALSE),"")</f>
        <v/>
      </c>
      <c r="L749" s="6" t="str">
        <f>IF(Belegerfassung!H757&lt;&gt;"",Belegerfassung!H757,"")</f>
        <v/>
      </c>
      <c r="M749" t="str">
        <f>IFERROR(IF(Belegerfassung!E757&lt;&gt;"",VLOOKUP(Belegerfassung!E757,Abfrage!$L$2:$M$15,2,),""),"")</f>
        <v/>
      </c>
      <c r="N749" t="str">
        <f t="shared" si="34"/>
        <v/>
      </c>
      <c r="O749" t="str">
        <f t="shared" si="35"/>
        <v/>
      </c>
      <c r="P749" t="str">
        <f>IF(Belegerfassung!G757&lt;&gt;"",CONCATENATE(Belegerfassung!G757,".pdf"),"")</f>
        <v/>
      </c>
    </row>
    <row r="750" spans="1:16">
      <c r="A750" t="str">
        <f>IF(Belegerfassung!C758&lt;&gt;"",0,"")</f>
        <v/>
      </c>
      <c r="B750" t="str">
        <f>IFERROR(VLOOKUP(Belegerfassung!I758,Konten!A:D,2,FALSE),"")</f>
        <v/>
      </c>
      <c r="C750" t="str">
        <f>IF(A750&lt;&gt;"",TEXT(Belegerfassung!C758,"TT.MM.JJJJ"),"")</f>
        <v/>
      </c>
      <c r="D750" t="str">
        <f>IFERROR(VLOOKUP(Belegerfassung!A758,Abfrage!$E$2:$F$20,2,FALSE),"")</f>
        <v/>
      </c>
      <c r="E750" t="str">
        <f>IF(A750&lt;&gt;"",Belegerfassung!B758,"")</f>
        <v/>
      </c>
      <c r="F750" t="str">
        <f>IF(Belegerfassung!L758="","",IF(Belegerfassung!L758&lt;&gt;"",IF(Belegerfassung!L758&lt;&gt;"",IF(Belegerfassung!J758&lt;&gt;0,VLOOKUP(Belegerfassung!L758,Abfrage!$A$2:$C$19,2,),VLOOKUP(Belegerfassung!L758,Abfrage!$A$2:$C$19,3,)),"")))</f>
        <v/>
      </c>
      <c r="G750" t="str">
        <f t="shared" si="33"/>
        <v/>
      </c>
      <c r="H750" s="31" t="str">
        <f>IF(A750&lt;&gt;"",-Belegerfassung!J758+Belegerfassung!K758,"")</f>
        <v/>
      </c>
      <c r="I750" s="49" t="str">
        <f>IFERROR(IF(H750&lt;&gt;"",Belegerfassung!L758*100,""),IF(OR(Belegerfassung!L758="Leistung EU - Erlöse",Belegerfassung!L758="Lieferungen EU-Erlöse",Belegerfassung!L758="EUST",Belegerfassung!L758="Bauleistungen 20%")=TRUE,"",MID(Belegerfassung!L758,4,2)))</f>
        <v/>
      </c>
      <c r="J750" s="6" t="str">
        <f>IF(A750&lt;&gt;"",LEFT(Belegerfassung!D758,40),"")</f>
        <v/>
      </c>
      <c r="K750" t="str">
        <f>IF(A750&lt;&gt;"",VLOOKUP(D750,Abfrage!$F$2:$G$21,2,FALSE),"")</f>
        <v/>
      </c>
      <c r="L750" s="6" t="str">
        <f>IF(Belegerfassung!H758&lt;&gt;"",Belegerfassung!H758,"")</f>
        <v/>
      </c>
      <c r="M750" t="str">
        <f>IFERROR(IF(Belegerfassung!E758&lt;&gt;"",VLOOKUP(Belegerfassung!E758,Abfrage!$L$2:$M$15,2,),""),"")</f>
        <v/>
      </c>
      <c r="N750" t="str">
        <f t="shared" si="34"/>
        <v/>
      </c>
      <c r="O750" t="str">
        <f t="shared" si="35"/>
        <v/>
      </c>
      <c r="P750" t="str">
        <f>IF(Belegerfassung!G758&lt;&gt;"",CONCATENATE(Belegerfassung!G758,".pdf"),"")</f>
        <v/>
      </c>
    </row>
    <row r="751" spans="1:16">
      <c r="A751" t="str">
        <f>IF(Belegerfassung!C759&lt;&gt;"",0,"")</f>
        <v/>
      </c>
      <c r="B751" t="str">
        <f>IFERROR(VLOOKUP(Belegerfassung!I759,Konten!A:D,2,FALSE),"")</f>
        <v/>
      </c>
      <c r="C751" t="str">
        <f>IF(A751&lt;&gt;"",TEXT(Belegerfassung!C759,"TT.MM.JJJJ"),"")</f>
        <v/>
      </c>
      <c r="D751" t="str">
        <f>IFERROR(VLOOKUP(Belegerfassung!A759,Abfrage!$E$2:$F$20,2,FALSE),"")</f>
        <v/>
      </c>
      <c r="E751" t="str">
        <f>IF(A751&lt;&gt;"",Belegerfassung!B759,"")</f>
        <v/>
      </c>
      <c r="F751" t="str">
        <f>IF(Belegerfassung!L759="","",IF(Belegerfassung!L759&lt;&gt;"",IF(Belegerfassung!L759&lt;&gt;"",IF(Belegerfassung!J759&lt;&gt;0,VLOOKUP(Belegerfassung!L759,Abfrage!$A$2:$C$19,2,),VLOOKUP(Belegerfassung!L759,Abfrage!$A$2:$C$19,3,)),"")))</f>
        <v/>
      </c>
      <c r="G751" t="str">
        <f t="shared" si="33"/>
        <v/>
      </c>
      <c r="H751" s="31" t="str">
        <f>IF(A751&lt;&gt;"",-Belegerfassung!J759+Belegerfassung!K759,"")</f>
        <v/>
      </c>
      <c r="I751" s="49" t="str">
        <f>IFERROR(IF(H751&lt;&gt;"",Belegerfassung!L759*100,""),IF(OR(Belegerfassung!L759="Leistung EU - Erlöse",Belegerfassung!L759="Lieferungen EU-Erlöse",Belegerfassung!L759="EUST",Belegerfassung!L759="Bauleistungen 20%")=TRUE,"",MID(Belegerfassung!L759,4,2)))</f>
        <v/>
      </c>
      <c r="J751" s="6" t="str">
        <f>IF(A751&lt;&gt;"",LEFT(Belegerfassung!D759,40),"")</f>
        <v/>
      </c>
      <c r="K751" t="str">
        <f>IF(A751&lt;&gt;"",VLOOKUP(D751,Abfrage!$F$2:$G$21,2,FALSE),"")</f>
        <v/>
      </c>
      <c r="L751" s="6" t="str">
        <f>IF(Belegerfassung!H759&lt;&gt;"",Belegerfassung!H759,"")</f>
        <v/>
      </c>
      <c r="M751" t="str">
        <f>IFERROR(IF(Belegerfassung!E759&lt;&gt;"",VLOOKUP(Belegerfassung!E759,Abfrage!$L$2:$M$15,2,),""),"")</f>
        <v/>
      </c>
      <c r="N751" t="str">
        <f t="shared" si="34"/>
        <v/>
      </c>
      <c r="O751" t="str">
        <f t="shared" si="35"/>
        <v/>
      </c>
      <c r="P751" t="str">
        <f>IF(Belegerfassung!G759&lt;&gt;"",CONCATENATE(Belegerfassung!G759,".pdf"),"")</f>
        <v/>
      </c>
    </row>
    <row r="752" spans="1:16">
      <c r="A752" t="str">
        <f>IF(Belegerfassung!C760&lt;&gt;"",0,"")</f>
        <v/>
      </c>
      <c r="B752" t="str">
        <f>IFERROR(VLOOKUP(Belegerfassung!I760,Konten!A:D,2,FALSE),"")</f>
        <v/>
      </c>
      <c r="C752" t="str">
        <f>IF(A752&lt;&gt;"",TEXT(Belegerfassung!C760,"TT.MM.JJJJ"),"")</f>
        <v/>
      </c>
      <c r="D752" t="str">
        <f>IFERROR(VLOOKUP(Belegerfassung!A760,Abfrage!$E$2:$F$20,2,FALSE),"")</f>
        <v/>
      </c>
      <c r="E752" t="str">
        <f>IF(A752&lt;&gt;"",Belegerfassung!B760,"")</f>
        <v/>
      </c>
      <c r="F752" t="str">
        <f>IF(Belegerfassung!L760="","",IF(Belegerfassung!L760&lt;&gt;"",IF(Belegerfassung!L760&lt;&gt;"",IF(Belegerfassung!J760&lt;&gt;0,VLOOKUP(Belegerfassung!L760,Abfrage!$A$2:$C$19,2,),VLOOKUP(Belegerfassung!L760,Abfrage!$A$2:$C$19,3,)),"")))</f>
        <v/>
      </c>
      <c r="G752" t="str">
        <f t="shared" si="33"/>
        <v/>
      </c>
      <c r="H752" s="31" t="str">
        <f>IF(A752&lt;&gt;"",-Belegerfassung!J760+Belegerfassung!K760,"")</f>
        <v/>
      </c>
      <c r="I752" s="49" t="str">
        <f>IFERROR(IF(H752&lt;&gt;"",Belegerfassung!L760*100,""),IF(OR(Belegerfassung!L760="Leistung EU - Erlöse",Belegerfassung!L760="Lieferungen EU-Erlöse",Belegerfassung!L760="EUST",Belegerfassung!L760="Bauleistungen 20%")=TRUE,"",MID(Belegerfassung!L760,4,2)))</f>
        <v/>
      </c>
      <c r="J752" s="6" t="str">
        <f>IF(A752&lt;&gt;"",LEFT(Belegerfassung!D760,40),"")</f>
        <v/>
      </c>
      <c r="K752" t="str">
        <f>IF(A752&lt;&gt;"",VLOOKUP(D752,Abfrage!$F$2:$G$21,2,FALSE),"")</f>
        <v/>
      </c>
      <c r="L752" s="6" t="str">
        <f>IF(Belegerfassung!H760&lt;&gt;"",Belegerfassung!H760,"")</f>
        <v/>
      </c>
      <c r="M752" t="str">
        <f>IFERROR(IF(Belegerfassung!E760&lt;&gt;"",VLOOKUP(Belegerfassung!E760,Abfrage!$L$2:$M$15,2,),""),"")</f>
        <v/>
      </c>
      <c r="N752" t="str">
        <f t="shared" si="34"/>
        <v/>
      </c>
      <c r="O752" t="str">
        <f t="shared" si="35"/>
        <v/>
      </c>
      <c r="P752" t="str">
        <f>IF(Belegerfassung!G760&lt;&gt;"",CONCATENATE(Belegerfassung!G760,".pdf"),"")</f>
        <v/>
      </c>
    </row>
    <row r="753" spans="1:16">
      <c r="A753" t="str">
        <f>IF(Belegerfassung!C761&lt;&gt;"",0,"")</f>
        <v/>
      </c>
      <c r="B753" t="str">
        <f>IFERROR(VLOOKUP(Belegerfassung!I761,Konten!A:D,2,FALSE),"")</f>
        <v/>
      </c>
      <c r="C753" t="str">
        <f>IF(A753&lt;&gt;"",TEXT(Belegerfassung!C761,"TT.MM.JJJJ"),"")</f>
        <v/>
      </c>
      <c r="D753" t="str">
        <f>IFERROR(VLOOKUP(Belegerfassung!A761,Abfrage!$E$2:$F$20,2,FALSE),"")</f>
        <v/>
      </c>
      <c r="E753" t="str">
        <f>IF(A753&lt;&gt;"",Belegerfassung!B761,"")</f>
        <v/>
      </c>
      <c r="F753" t="str">
        <f>IF(Belegerfassung!L761="","",IF(Belegerfassung!L761&lt;&gt;"",IF(Belegerfassung!L761&lt;&gt;"",IF(Belegerfassung!J761&lt;&gt;0,VLOOKUP(Belegerfassung!L761,Abfrage!$A$2:$C$19,2,),VLOOKUP(Belegerfassung!L761,Abfrage!$A$2:$C$19,3,)),"")))</f>
        <v/>
      </c>
      <c r="G753" t="str">
        <f t="shared" si="33"/>
        <v/>
      </c>
      <c r="H753" s="31" t="str">
        <f>IF(A753&lt;&gt;"",-Belegerfassung!J761+Belegerfassung!K761,"")</f>
        <v/>
      </c>
      <c r="I753" s="49" t="str">
        <f>IFERROR(IF(H753&lt;&gt;"",Belegerfassung!L761*100,""),IF(OR(Belegerfassung!L761="Leistung EU - Erlöse",Belegerfassung!L761="Lieferungen EU-Erlöse",Belegerfassung!L761="EUST",Belegerfassung!L761="Bauleistungen 20%")=TRUE,"",MID(Belegerfassung!L761,4,2)))</f>
        <v/>
      </c>
      <c r="J753" s="6" t="str">
        <f>IF(A753&lt;&gt;"",LEFT(Belegerfassung!D761,40),"")</f>
        <v/>
      </c>
      <c r="K753" t="str">
        <f>IF(A753&lt;&gt;"",VLOOKUP(D753,Abfrage!$F$2:$G$21,2,FALSE),"")</f>
        <v/>
      </c>
      <c r="L753" s="6" t="str">
        <f>IF(Belegerfassung!H761&lt;&gt;"",Belegerfassung!H761,"")</f>
        <v/>
      </c>
      <c r="M753" t="str">
        <f>IFERROR(IF(Belegerfassung!E761&lt;&gt;"",VLOOKUP(Belegerfassung!E761,Abfrage!$L$2:$M$15,2,),""),"")</f>
        <v/>
      </c>
      <c r="N753" t="str">
        <f t="shared" si="34"/>
        <v/>
      </c>
      <c r="O753" t="str">
        <f t="shared" si="35"/>
        <v/>
      </c>
      <c r="P753" t="str">
        <f>IF(Belegerfassung!G761&lt;&gt;"",CONCATENATE(Belegerfassung!G761,".pdf"),"")</f>
        <v/>
      </c>
    </row>
    <row r="754" spans="1:16">
      <c r="A754" t="str">
        <f>IF(Belegerfassung!C762&lt;&gt;"",0,"")</f>
        <v/>
      </c>
      <c r="B754" t="str">
        <f>IFERROR(VLOOKUP(Belegerfassung!I762,Konten!A:D,2,FALSE),"")</f>
        <v/>
      </c>
      <c r="C754" t="str">
        <f>IF(A754&lt;&gt;"",TEXT(Belegerfassung!C762,"TT.MM.JJJJ"),"")</f>
        <v/>
      </c>
      <c r="D754" t="str">
        <f>IFERROR(VLOOKUP(Belegerfassung!A762,Abfrage!$E$2:$F$20,2,FALSE),"")</f>
        <v/>
      </c>
      <c r="E754" t="str">
        <f>IF(A754&lt;&gt;"",Belegerfassung!B762,"")</f>
        <v/>
      </c>
      <c r="F754" t="str">
        <f>IF(Belegerfassung!L762="","",IF(Belegerfassung!L762&lt;&gt;"",IF(Belegerfassung!L762&lt;&gt;"",IF(Belegerfassung!J762&lt;&gt;0,VLOOKUP(Belegerfassung!L762,Abfrage!$A$2:$C$19,2,),VLOOKUP(Belegerfassung!L762,Abfrage!$A$2:$C$19,3,)),"")))</f>
        <v/>
      </c>
      <c r="G754" t="str">
        <f t="shared" si="33"/>
        <v/>
      </c>
      <c r="H754" s="31" t="str">
        <f>IF(A754&lt;&gt;"",-Belegerfassung!J762+Belegerfassung!K762,"")</f>
        <v/>
      </c>
      <c r="I754" s="49" t="str">
        <f>IFERROR(IF(H754&lt;&gt;"",Belegerfassung!L762*100,""),IF(OR(Belegerfassung!L762="Leistung EU - Erlöse",Belegerfassung!L762="Lieferungen EU-Erlöse",Belegerfassung!L762="EUST",Belegerfassung!L762="Bauleistungen 20%")=TRUE,"",MID(Belegerfassung!L762,4,2)))</f>
        <v/>
      </c>
      <c r="J754" s="6" t="str">
        <f>IF(A754&lt;&gt;"",LEFT(Belegerfassung!D762,40),"")</f>
        <v/>
      </c>
      <c r="K754" t="str">
        <f>IF(A754&lt;&gt;"",VLOOKUP(D754,Abfrage!$F$2:$G$21,2,FALSE),"")</f>
        <v/>
      </c>
      <c r="L754" s="6" t="str">
        <f>IF(Belegerfassung!H762&lt;&gt;"",Belegerfassung!H762,"")</f>
        <v/>
      </c>
      <c r="M754" t="str">
        <f>IFERROR(IF(Belegerfassung!E762&lt;&gt;"",VLOOKUP(Belegerfassung!E762,Abfrage!$L$2:$M$15,2,),""),"")</f>
        <v/>
      </c>
      <c r="N754" t="str">
        <f t="shared" si="34"/>
        <v/>
      </c>
      <c r="O754" t="str">
        <f t="shared" si="35"/>
        <v/>
      </c>
      <c r="P754" t="str">
        <f>IF(Belegerfassung!G762&lt;&gt;"",CONCATENATE(Belegerfassung!G762,".pdf"),"")</f>
        <v/>
      </c>
    </row>
    <row r="755" spans="1:16">
      <c r="A755" t="str">
        <f>IF(Belegerfassung!C763&lt;&gt;"",0,"")</f>
        <v/>
      </c>
      <c r="B755" t="str">
        <f>IFERROR(VLOOKUP(Belegerfassung!I763,Konten!A:D,2,FALSE),"")</f>
        <v/>
      </c>
      <c r="C755" t="str">
        <f>IF(A755&lt;&gt;"",TEXT(Belegerfassung!C763,"TT.MM.JJJJ"),"")</f>
        <v/>
      </c>
      <c r="D755" t="str">
        <f>IFERROR(VLOOKUP(Belegerfassung!A763,Abfrage!$E$2:$F$20,2,FALSE),"")</f>
        <v/>
      </c>
      <c r="E755" t="str">
        <f>IF(A755&lt;&gt;"",Belegerfassung!B763,"")</f>
        <v/>
      </c>
      <c r="F755" t="str">
        <f>IF(Belegerfassung!L763="","",IF(Belegerfassung!L763&lt;&gt;"",IF(Belegerfassung!L763&lt;&gt;"",IF(Belegerfassung!J763&lt;&gt;0,VLOOKUP(Belegerfassung!L763,Abfrage!$A$2:$C$19,2,),VLOOKUP(Belegerfassung!L763,Abfrage!$A$2:$C$19,3,)),"")))</f>
        <v/>
      </c>
      <c r="G755" t="str">
        <f t="shared" si="33"/>
        <v/>
      </c>
      <c r="H755" s="31" t="str">
        <f>IF(A755&lt;&gt;"",-Belegerfassung!J763+Belegerfassung!K763,"")</f>
        <v/>
      </c>
      <c r="I755" s="49" t="str">
        <f>IFERROR(IF(H755&lt;&gt;"",Belegerfassung!L763*100,""),IF(OR(Belegerfassung!L763="Leistung EU - Erlöse",Belegerfassung!L763="Lieferungen EU-Erlöse",Belegerfassung!L763="EUST",Belegerfassung!L763="Bauleistungen 20%")=TRUE,"",MID(Belegerfassung!L763,4,2)))</f>
        <v/>
      </c>
      <c r="J755" s="6" t="str">
        <f>IF(A755&lt;&gt;"",LEFT(Belegerfassung!D763,40),"")</f>
        <v/>
      </c>
      <c r="K755" t="str">
        <f>IF(A755&lt;&gt;"",VLOOKUP(D755,Abfrage!$F$2:$G$21,2,FALSE),"")</f>
        <v/>
      </c>
      <c r="L755" s="6" t="str">
        <f>IF(Belegerfassung!H763&lt;&gt;"",Belegerfassung!H763,"")</f>
        <v/>
      </c>
      <c r="M755" t="str">
        <f>IFERROR(IF(Belegerfassung!E763&lt;&gt;"",VLOOKUP(Belegerfassung!E763,Abfrage!$L$2:$M$15,2,),""),"")</f>
        <v/>
      </c>
      <c r="N755" t="str">
        <f t="shared" si="34"/>
        <v/>
      </c>
      <c r="O755" t="str">
        <f t="shared" si="35"/>
        <v/>
      </c>
      <c r="P755" t="str">
        <f>IF(Belegerfassung!G763&lt;&gt;"",CONCATENATE(Belegerfassung!G763,".pdf"),"")</f>
        <v/>
      </c>
    </row>
    <row r="756" spans="1:16">
      <c r="A756" t="str">
        <f>IF(Belegerfassung!C764&lt;&gt;"",0,"")</f>
        <v/>
      </c>
      <c r="B756" t="str">
        <f>IFERROR(VLOOKUP(Belegerfassung!I764,Konten!A:D,2,FALSE),"")</f>
        <v/>
      </c>
      <c r="C756" t="str">
        <f>IF(A756&lt;&gt;"",TEXT(Belegerfassung!C764,"TT.MM.JJJJ"),"")</f>
        <v/>
      </c>
      <c r="D756" t="str">
        <f>IFERROR(VLOOKUP(Belegerfassung!A764,Abfrage!$E$2:$F$20,2,FALSE),"")</f>
        <v/>
      </c>
      <c r="E756" t="str">
        <f>IF(A756&lt;&gt;"",Belegerfassung!B764,"")</f>
        <v/>
      </c>
      <c r="F756" t="str">
        <f>IF(Belegerfassung!L764="","",IF(Belegerfassung!L764&lt;&gt;"",IF(Belegerfassung!L764&lt;&gt;"",IF(Belegerfassung!J764&lt;&gt;0,VLOOKUP(Belegerfassung!L764,Abfrage!$A$2:$C$19,2,),VLOOKUP(Belegerfassung!L764,Abfrage!$A$2:$C$19,3,)),"")))</f>
        <v/>
      </c>
      <c r="G756" t="str">
        <f t="shared" si="33"/>
        <v/>
      </c>
      <c r="H756" s="31" t="str">
        <f>IF(A756&lt;&gt;"",-Belegerfassung!J764+Belegerfassung!K764,"")</f>
        <v/>
      </c>
      <c r="I756" s="49" t="str">
        <f>IFERROR(IF(H756&lt;&gt;"",Belegerfassung!L764*100,""),IF(OR(Belegerfassung!L764="Leistung EU - Erlöse",Belegerfassung!L764="Lieferungen EU-Erlöse",Belegerfassung!L764="EUST",Belegerfassung!L764="Bauleistungen 20%")=TRUE,"",MID(Belegerfassung!L764,4,2)))</f>
        <v/>
      </c>
      <c r="J756" s="6" t="str">
        <f>IF(A756&lt;&gt;"",LEFT(Belegerfassung!D764,40),"")</f>
        <v/>
      </c>
      <c r="K756" t="str">
        <f>IF(A756&lt;&gt;"",VLOOKUP(D756,Abfrage!$F$2:$G$21,2,FALSE),"")</f>
        <v/>
      </c>
      <c r="L756" s="6" t="str">
        <f>IF(Belegerfassung!H764&lt;&gt;"",Belegerfassung!H764,"")</f>
        <v/>
      </c>
      <c r="M756" t="str">
        <f>IFERROR(IF(Belegerfassung!E764&lt;&gt;"",VLOOKUP(Belegerfassung!E764,Abfrage!$L$2:$M$15,2,),""),"")</f>
        <v/>
      </c>
      <c r="N756" t="str">
        <f t="shared" si="34"/>
        <v/>
      </c>
      <c r="O756" t="str">
        <f t="shared" si="35"/>
        <v/>
      </c>
      <c r="P756" t="str">
        <f>IF(Belegerfassung!G764&lt;&gt;"",CONCATENATE(Belegerfassung!G764,".pdf"),"")</f>
        <v/>
      </c>
    </row>
    <row r="757" spans="1:16">
      <c r="A757" t="str">
        <f>IF(Belegerfassung!C765&lt;&gt;"",0,"")</f>
        <v/>
      </c>
      <c r="B757" t="str">
        <f>IFERROR(VLOOKUP(Belegerfassung!I765,Konten!A:D,2,FALSE),"")</f>
        <v/>
      </c>
      <c r="C757" t="str">
        <f>IF(A757&lt;&gt;"",TEXT(Belegerfassung!C765,"TT.MM.JJJJ"),"")</f>
        <v/>
      </c>
      <c r="D757" t="str">
        <f>IFERROR(VLOOKUP(Belegerfassung!A765,Abfrage!$E$2:$F$20,2,FALSE),"")</f>
        <v/>
      </c>
      <c r="E757" t="str">
        <f>IF(A757&lt;&gt;"",Belegerfassung!B765,"")</f>
        <v/>
      </c>
      <c r="F757" t="str">
        <f>IF(Belegerfassung!L765="","",IF(Belegerfassung!L765&lt;&gt;"",IF(Belegerfassung!L765&lt;&gt;"",IF(Belegerfassung!J765&lt;&gt;0,VLOOKUP(Belegerfassung!L765,Abfrage!$A$2:$C$19,2,),VLOOKUP(Belegerfassung!L765,Abfrage!$A$2:$C$19,3,)),"")))</f>
        <v/>
      </c>
      <c r="G757" t="str">
        <f t="shared" si="33"/>
        <v/>
      </c>
      <c r="H757" s="31" t="str">
        <f>IF(A757&lt;&gt;"",-Belegerfassung!J765+Belegerfassung!K765,"")</f>
        <v/>
      </c>
      <c r="I757" s="49" t="str">
        <f>IFERROR(IF(H757&lt;&gt;"",Belegerfassung!L765*100,""),IF(OR(Belegerfassung!L765="Leistung EU - Erlöse",Belegerfassung!L765="Lieferungen EU-Erlöse",Belegerfassung!L765="EUST",Belegerfassung!L765="Bauleistungen 20%")=TRUE,"",MID(Belegerfassung!L765,4,2)))</f>
        <v/>
      </c>
      <c r="J757" s="6" t="str">
        <f>IF(A757&lt;&gt;"",LEFT(Belegerfassung!D765,40),"")</f>
        <v/>
      </c>
      <c r="K757" t="str">
        <f>IF(A757&lt;&gt;"",VLOOKUP(D757,Abfrage!$F$2:$G$21,2,FALSE),"")</f>
        <v/>
      </c>
      <c r="L757" s="6" t="str">
        <f>IF(Belegerfassung!H765&lt;&gt;"",Belegerfassung!H765,"")</f>
        <v/>
      </c>
      <c r="M757" t="str">
        <f>IFERROR(IF(Belegerfassung!E765&lt;&gt;"",VLOOKUP(Belegerfassung!E765,Abfrage!$L$2:$M$15,2,),""),"")</f>
        <v/>
      </c>
      <c r="N757" t="str">
        <f t="shared" si="34"/>
        <v/>
      </c>
      <c r="O757" t="str">
        <f t="shared" si="35"/>
        <v/>
      </c>
      <c r="P757" t="str">
        <f>IF(Belegerfassung!G765&lt;&gt;"",CONCATENATE(Belegerfassung!G765,".pdf"),"")</f>
        <v/>
      </c>
    </row>
    <row r="758" spans="1:16">
      <c r="A758" t="str">
        <f>IF(Belegerfassung!C766&lt;&gt;"",0,"")</f>
        <v/>
      </c>
      <c r="B758" t="str">
        <f>IFERROR(VLOOKUP(Belegerfassung!I766,Konten!A:D,2,FALSE),"")</f>
        <v/>
      </c>
      <c r="C758" t="str">
        <f>IF(A758&lt;&gt;"",TEXT(Belegerfassung!C766,"TT.MM.JJJJ"),"")</f>
        <v/>
      </c>
      <c r="D758" t="str">
        <f>IFERROR(VLOOKUP(Belegerfassung!A766,Abfrage!$E$2:$F$20,2,FALSE),"")</f>
        <v/>
      </c>
      <c r="E758" t="str">
        <f>IF(A758&lt;&gt;"",Belegerfassung!B766,"")</f>
        <v/>
      </c>
      <c r="F758" t="str">
        <f>IF(Belegerfassung!L766="","",IF(Belegerfassung!L766&lt;&gt;"",IF(Belegerfassung!L766&lt;&gt;"",IF(Belegerfassung!J766&lt;&gt;0,VLOOKUP(Belegerfassung!L766,Abfrage!$A$2:$C$19,2,),VLOOKUP(Belegerfassung!L766,Abfrage!$A$2:$C$19,3,)),"")))</f>
        <v/>
      </c>
      <c r="G758" t="str">
        <f t="shared" si="33"/>
        <v/>
      </c>
      <c r="H758" s="31" t="str">
        <f>IF(A758&lt;&gt;"",-Belegerfassung!J766+Belegerfassung!K766,"")</f>
        <v/>
      </c>
      <c r="I758" s="49" t="str">
        <f>IFERROR(IF(H758&lt;&gt;"",Belegerfassung!L766*100,""),IF(OR(Belegerfassung!L766="Leistung EU - Erlöse",Belegerfassung!L766="Lieferungen EU-Erlöse",Belegerfassung!L766="EUST",Belegerfassung!L766="Bauleistungen 20%")=TRUE,"",MID(Belegerfassung!L766,4,2)))</f>
        <v/>
      </c>
      <c r="J758" s="6" t="str">
        <f>IF(A758&lt;&gt;"",LEFT(Belegerfassung!D766,40),"")</f>
        <v/>
      </c>
      <c r="K758" t="str">
        <f>IF(A758&lt;&gt;"",VLOOKUP(D758,Abfrage!$F$2:$G$21,2,FALSE),"")</f>
        <v/>
      </c>
      <c r="L758" s="6" t="str">
        <f>IF(Belegerfassung!H766&lt;&gt;"",Belegerfassung!H766,"")</f>
        <v/>
      </c>
      <c r="M758" t="str">
        <f>IFERROR(IF(Belegerfassung!E766&lt;&gt;"",VLOOKUP(Belegerfassung!E766,Abfrage!$L$2:$M$15,2,),""),"")</f>
        <v/>
      </c>
      <c r="N758" t="str">
        <f t="shared" si="34"/>
        <v/>
      </c>
      <c r="O758" t="str">
        <f t="shared" si="35"/>
        <v/>
      </c>
      <c r="P758" t="str">
        <f>IF(Belegerfassung!G766&lt;&gt;"",CONCATENATE(Belegerfassung!G766,".pdf"),"")</f>
        <v/>
      </c>
    </row>
    <row r="759" spans="1:16">
      <c r="A759" t="str">
        <f>IF(Belegerfassung!C767&lt;&gt;"",0,"")</f>
        <v/>
      </c>
      <c r="B759" t="str">
        <f>IFERROR(VLOOKUP(Belegerfassung!I767,Konten!A:D,2,FALSE),"")</f>
        <v/>
      </c>
      <c r="C759" t="str">
        <f>IF(A759&lt;&gt;"",TEXT(Belegerfassung!C767,"TT.MM.JJJJ"),"")</f>
        <v/>
      </c>
      <c r="D759" t="str">
        <f>IFERROR(VLOOKUP(Belegerfassung!A767,Abfrage!$E$2:$F$20,2,FALSE),"")</f>
        <v/>
      </c>
      <c r="E759" t="str">
        <f>IF(A759&lt;&gt;"",Belegerfassung!B767,"")</f>
        <v/>
      </c>
      <c r="F759" t="str">
        <f>IF(Belegerfassung!L767="","",IF(Belegerfassung!L767&lt;&gt;"",IF(Belegerfassung!L767&lt;&gt;"",IF(Belegerfassung!J767&lt;&gt;0,VLOOKUP(Belegerfassung!L767,Abfrage!$A$2:$C$19,2,),VLOOKUP(Belegerfassung!L767,Abfrage!$A$2:$C$19,3,)),"")))</f>
        <v/>
      </c>
      <c r="G759" t="str">
        <f t="shared" si="33"/>
        <v/>
      </c>
      <c r="H759" s="31" t="str">
        <f>IF(A759&lt;&gt;"",-Belegerfassung!J767+Belegerfassung!K767,"")</f>
        <v/>
      </c>
      <c r="I759" s="49" t="str">
        <f>IFERROR(IF(H759&lt;&gt;"",Belegerfassung!L767*100,""),IF(OR(Belegerfassung!L767="Leistung EU - Erlöse",Belegerfassung!L767="Lieferungen EU-Erlöse",Belegerfassung!L767="EUST",Belegerfassung!L767="Bauleistungen 20%")=TRUE,"",MID(Belegerfassung!L767,4,2)))</f>
        <v/>
      </c>
      <c r="J759" s="6" t="str">
        <f>IF(A759&lt;&gt;"",LEFT(Belegerfassung!D767,40),"")</f>
        <v/>
      </c>
      <c r="K759" t="str">
        <f>IF(A759&lt;&gt;"",VLOOKUP(D759,Abfrage!$F$2:$G$21,2,FALSE),"")</f>
        <v/>
      </c>
      <c r="L759" s="6" t="str">
        <f>IF(Belegerfassung!H767&lt;&gt;"",Belegerfassung!H767,"")</f>
        <v/>
      </c>
      <c r="M759" t="str">
        <f>IFERROR(IF(Belegerfassung!E767&lt;&gt;"",VLOOKUP(Belegerfassung!E767,Abfrage!$L$2:$M$15,2,),""),"")</f>
        <v/>
      </c>
      <c r="N759" t="str">
        <f t="shared" si="34"/>
        <v/>
      </c>
      <c r="O759" t="str">
        <f t="shared" si="35"/>
        <v/>
      </c>
      <c r="P759" t="str">
        <f>IF(Belegerfassung!G767&lt;&gt;"",CONCATENATE(Belegerfassung!G767,".pdf"),"")</f>
        <v/>
      </c>
    </row>
    <row r="760" spans="1:16">
      <c r="A760" t="str">
        <f>IF(Belegerfassung!C768&lt;&gt;"",0,"")</f>
        <v/>
      </c>
      <c r="B760" t="str">
        <f>IFERROR(VLOOKUP(Belegerfassung!I768,Konten!A:D,2,FALSE),"")</f>
        <v/>
      </c>
      <c r="C760" t="str">
        <f>IF(A760&lt;&gt;"",TEXT(Belegerfassung!C768,"TT.MM.JJJJ"),"")</f>
        <v/>
      </c>
      <c r="D760" t="str">
        <f>IFERROR(VLOOKUP(Belegerfassung!A768,Abfrage!$E$2:$F$20,2,FALSE),"")</f>
        <v/>
      </c>
      <c r="E760" t="str">
        <f>IF(A760&lt;&gt;"",Belegerfassung!B768,"")</f>
        <v/>
      </c>
      <c r="F760" t="str">
        <f>IF(Belegerfassung!L768="","",IF(Belegerfassung!L768&lt;&gt;"",IF(Belegerfassung!L768&lt;&gt;"",IF(Belegerfassung!J768&lt;&gt;0,VLOOKUP(Belegerfassung!L768,Abfrage!$A$2:$C$19,2,),VLOOKUP(Belegerfassung!L768,Abfrage!$A$2:$C$19,3,)),"")))</f>
        <v/>
      </c>
      <c r="G760" t="str">
        <f t="shared" si="33"/>
        <v/>
      </c>
      <c r="H760" s="31" t="str">
        <f>IF(A760&lt;&gt;"",-Belegerfassung!J768+Belegerfassung!K768,"")</f>
        <v/>
      </c>
      <c r="I760" s="49" t="str">
        <f>IFERROR(IF(H760&lt;&gt;"",Belegerfassung!L768*100,""),IF(OR(Belegerfassung!L768="Leistung EU - Erlöse",Belegerfassung!L768="Lieferungen EU-Erlöse",Belegerfassung!L768="EUST",Belegerfassung!L768="Bauleistungen 20%")=TRUE,"",MID(Belegerfassung!L768,4,2)))</f>
        <v/>
      </c>
      <c r="J760" s="6" t="str">
        <f>IF(A760&lt;&gt;"",LEFT(Belegerfassung!D768,40),"")</f>
        <v/>
      </c>
      <c r="K760" t="str">
        <f>IF(A760&lt;&gt;"",VLOOKUP(D760,Abfrage!$F$2:$G$21,2,FALSE),"")</f>
        <v/>
      </c>
      <c r="L760" s="6" t="str">
        <f>IF(Belegerfassung!H768&lt;&gt;"",Belegerfassung!H768,"")</f>
        <v/>
      </c>
      <c r="M760" t="str">
        <f>IFERROR(IF(Belegerfassung!E768&lt;&gt;"",VLOOKUP(Belegerfassung!E768,Abfrage!$L$2:$M$15,2,),""),"")</f>
        <v/>
      </c>
      <c r="N760" t="str">
        <f t="shared" si="34"/>
        <v/>
      </c>
      <c r="O760" t="str">
        <f t="shared" si="35"/>
        <v/>
      </c>
      <c r="P760" t="str">
        <f>IF(Belegerfassung!G768&lt;&gt;"",CONCATENATE(Belegerfassung!G768,".pdf"),"")</f>
        <v/>
      </c>
    </row>
    <row r="761" spans="1:16">
      <c r="A761" t="str">
        <f>IF(Belegerfassung!C769&lt;&gt;"",0,"")</f>
        <v/>
      </c>
      <c r="B761" t="str">
        <f>IFERROR(VLOOKUP(Belegerfassung!I769,Konten!A:D,2,FALSE),"")</f>
        <v/>
      </c>
      <c r="C761" t="str">
        <f>IF(A761&lt;&gt;"",TEXT(Belegerfassung!C769,"TT.MM.JJJJ"),"")</f>
        <v/>
      </c>
      <c r="D761" t="str">
        <f>IFERROR(VLOOKUP(Belegerfassung!A769,Abfrage!$E$2:$F$20,2,FALSE),"")</f>
        <v/>
      </c>
      <c r="E761" t="str">
        <f>IF(A761&lt;&gt;"",Belegerfassung!B769,"")</f>
        <v/>
      </c>
      <c r="F761" t="str">
        <f>IF(Belegerfassung!L769="","",IF(Belegerfassung!L769&lt;&gt;"",IF(Belegerfassung!L769&lt;&gt;"",IF(Belegerfassung!J769&lt;&gt;0,VLOOKUP(Belegerfassung!L769,Abfrage!$A$2:$C$19,2,),VLOOKUP(Belegerfassung!L769,Abfrage!$A$2:$C$19,3,)),"")))</f>
        <v/>
      </c>
      <c r="G761" t="str">
        <f t="shared" si="33"/>
        <v/>
      </c>
      <c r="H761" s="31" t="str">
        <f>IF(A761&lt;&gt;"",-Belegerfassung!J769+Belegerfassung!K769,"")</f>
        <v/>
      </c>
      <c r="I761" s="49" t="str">
        <f>IFERROR(IF(H761&lt;&gt;"",Belegerfassung!L769*100,""),IF(OR(Belegerfassung!L769="Leistung EU - Erlöse",Belegerfassung!L769="Lieferungen EU-Erlöse",Belegerfassung!L769="EUST",Belegerfassung!L769="Bauleistungen 20%")=TRUE,"",MID(Belegerfassung!L769,4,2)))</f>
        <v/>
      </c>
      <c r="J761" s="6" t="str">
        <f>IF(A761&lt;&gt;"",LEFT(Belegerfassung!D769,40),"")</f>
        <v/>
      </c>
      <c r="K761" t="str">
        <f>IF(A761&lt;&gt;"",VLOOKUP(D761,Abfrage!$F$2:$G$21,2,FALSE),"")</f>
        <v/>
      </c>
      <c r="L761" s="6" t="str">
        <f>IF(Belegerfassung!H769&lt;&gt;"",Belegerfassung!H769,"")</f>
        <v/>
      </c>
      <c r="M761" t="str">
        <f>IFERROR(IF(Belegerfassung!E769&lt;&gt;"",VLOOKUP(Belegerfassung!E769,Abfrage!$L$2:$M$15,2,),""),"")</f>
        <v/>
      </c>
      <c r="N761" t="str">
        <f t="shared" si="34"/>
        <v/>
      </c>
      <c r="O761" t="str">
        <f t="shared" si="35"/>
        <v/>
      </c>
      <c r="P761" t="str">
        <f>IF(Belegerfassung!G769&lt;&gt;"",CONCATENATE(Belegerfassung!G769,".pdf"),"")</f>
        <v/>
      </c>
    </row>
    <row r="762" spans="1:16">
      <c r="A762" t="str">
        <f>IF(Belegerfassung!C770&lt;&gt;"",0,"")</f>
        <v/>
      </c>
      <c r="B762" t="str">
        <f>IFERROR(VLOOKUP(Belegerfassung!I770,Konten!A:D,2,FALSE),"")</f>
        <v/>
      </c>
      <c r="C762" t="str">
        <f>IF(A762&lt;&gt;"",TEXT(Belegerfassung!C770,"TT.MM.JJJJ"),"")</f>
        <v/>
      </c>
      <c r="D762" t="str">
        <f>IFERROR(VLOOKUP(Belegerfassung!A770,Abfrage!$E$2:$F$20,2,FALSE),"")</f>
        <v/>
      </c>
      <c r="E762" t="str">
        <f>IF(A762&lt;&gt;"",Belegerfassung!B770,"")</f>
        <v/>
      </c>
      <c r="F762" t="str">
        <f>IF(Belegerfassung!L770="","",IF(Belegerfassung!L770&lt;&gt;"",IF(Belegerfassung!L770&lt;&gt;"",IF(Belegerfassung!J770&lt;&gt;0,VLOOKUP(Belegerfassung!L770,Abfrage!$A$2:$C$19,2,),VLOOKUP(Belegerfassung!L770,Abfrage!$A$2:$C$19,3,)),"")))</f>
        <v/>
      </c>
      <c r="G762" t="str">
        <f t="shared" si="33"/>
        <v/>
      </c>
      <c r="H762" s="31" t="str">
        <f>IF(A762&lt;&gt;"",-Belegerfassung!J770+Belegerfassung!K770,"")</f>
        <v/>
      </c>
      <c r="I762" s="49" t="str">
        <f>IFERROR(IF(H762&lt;&gt;"",Belegerfassung!L770*100,""),IF(OR(Belegerfassung!L770="Leistung EU - Erlöse",Belegerfassung!L770="Lieferungen EU-Erlöse",Belegerfassung!L770="EUST",Belegerfassung!L770="Bauleistungen 20%")=TRUE,"",MID(Belegerfassung!L770,4,2)))</f>
        <v/>
      </c>
      <c r="J762" s="6" t="str">
        <f>IF(A762&lt;&gt;"",LEFT(Belegerfassung!D770,40),"")</f>
        <v/>
      </c>
      <c r="K762" t="str">
        <f>IF(A762&lt;&gt;"",VLOOKUP(D762,Abfrage!$F$2:$G$21,2,FALSE),"")</f>
        <v/>
      </c>
      <c r="L762" s="6" t="str">
        <f>IF(Belegerfassung!H770&lt;&gt;"",Belegerfassung!H770,"")</f>
        <v/>
      </c>
      <c r="M762" t="str">
        <f>IFERROR(IF(Belegerfassung!E770&lt;&gt;"",VLOOKUP(Belegerfassung!E770,Abfrage!$L$2:$M$15,2,),""),"")</f>
        <v/>
      </c>
      <c r="N762" t="str">
        <f t="shared" si="34"/>
        <v/>
      </c>
      <c r="O762" t="str">
        <f t="shared" si="35"/>
        <v/>
      </c>
      <c r="P762" t="str">
        <f>IF(Belegerfassung!G770&lt;&gt;"",CONCATENATE(Belegerfassung!G770,".pdf"),"")</f>
        <v/>
      </c>
    </row>
    <row r="763" spans="1:16">
      <c r="A763" t="str">
        <f>IF(Belegerfassung!C771&lt;&gt;"",0,"")</f>
        <v/>
      </c>
      <c r="B763" t="str">
        <f>IFERROR(VLOOKUP(Belegerfassung!I771,Konten!A:D,2,FALSE),"")</f>
        <v/>
      </c>
      <c r="C763" t="str">
        <f>IF(A763&lt;&gt;"",TEXT(Belegerfassung!C771,"TT.MM.JJJJ"),"")</f>
        <v/>
      </c>
      <c r="D763" t="str">
        <f>IFERROR(VLOOKUP(Belegerfassung!A771,Abfrage!$E$2:$F$20,2,FALSE),"")</f>
        <v/>
      </c>
      <c r="E763" t="str">
        <f>IF(A763&lt;&gt;"",Belegerfassung!B771,"")</f>
        <v/>
      </c>
      <c r="F763" t="str">
        <f>IF(Belegerfassung!L771="","",IF(Belegerfassung!L771&lt;&gt;"",IF(Belegerfassung!L771&lt;&gt;"",IF(Belegerfassung!J771&lt;&gt;0,VLOOKUP(Belegerfassung!L771,Abfrage!$A$2:$C$19,2,),VLOOKUP(Belegerfassung!L771,Abfrage!$A$2:$C$19,3,)),"")))</f>
        <v/>
      </c>
      <c r="G763" t="str">
        <f t="shared" si="33"/>
        <v/>
      </c>
      <c r="H763" s="31" t="str">
        <f>IF(A763&lt;&gt;"",-Belegerfassung!J771+Belegerfassung!K771,"")</f>
        <v/>
      </c>
      <c r="I763" s="49" t="str">
        <f>IFERROR(IF(H763&lt;&gt;"",Belegerfassung!L771*100,""),IF(OR(Belegerfassung!L771="Leistung EU - Erlöse",Belegerfassung!L771="Lieferungen EU-Erlöse",Belegerfassung!L771="EUST",Belegerfassung!L771="Bauleistungen 20%")=TRUE,"",MID(Belegerfassung!L771,4,2)))</f>
        <v/>
      </c>
      <c r="J763" s="6" t="str">
        <f>IF(A763&lt;&gt;"",LEFT(Belegerfassung!D771,40),"")</f>
        <v/>
      </c>
      <c r="K763" t="str">
        <f>IF(A763&lt;&gt;"",VLOOKUP(D763,Abfrage!$F$2:$G$21,2,FALSE),"")</f>
        <v/>
      </c>
      <c r="L763" s="6" t="str">
        <f>IF(Belegerfassung!H771&lt;&gt;"",Belegerfassung!H771,"")</f>
        <v/>
      </c>
      <c r="M763" t="str">
        <f>IFERROR(IF(Belegerfassung!E771&lt;&gt;"",VLOOKUP(Belegerfassung!E771,Abfrage!$L$2:$M$15,2,),""),"")</f>
        <v/>
      </c>
      <c r="N763" t="str">
        <f t="shared" si="34"/>
        <v/>
      </c>
      <c r="O763" t="str">
        <f t="shared" si="35"/>
        <v/>
      </c>
      <c r="P763" t="str">
        <f>IF(Belegerfassung!G771&lt;&gt;"",CONCATENATE(Belegerfassung!G771,".pdf"),"")</f>
        <v/>
      </c>
    </row>
    <row r="764" spans="1:16">
      <c r="A764" t="str">
        <f>IF(Belegerfassung!C772&lt;&gt;"",0,"")</f>
        <v/>
      </c>
      <c r="B764" t="str">
        <f>IFERROR(VLOOKUP(Belegerfassung!I772,Konten!A:D,2,FALSE),"")</f>
        <v/>
      </c>
      <c r="C764" t="str">
        <f>IF(A764&lt;&gt;"",TEXT(Belegerfassung!C772,"TT.MM.JJJJ"),"")</f>
        <v/>
      </c>
      <c r="D764" t="str">
        <f>IFERROR(VLOOKUP(Belegerfassung!A772,Abfrage!$E$2:$F$20,2,FALSE),"")</f>
        <v/>
      </c>
      <c r="E764" t="str">
        <f>IF(A764&lt;&gt;"",Belegerfassung!B772,"")</f>
        <v/>
      </c>
      <c r="F764" t="str">
        <f>IF(Belegerfassung!L772="","",IF(Belegerfassung!L772&lt;&gt;"",IF(Belegerfassung!L772&lt;&gt;"",IF(Belegerfassung!J772&lt;&gt;0,VLOOKUP(Belegerfassung!L772,Abfrage!$A$2:$C$19,2,),VLOOKUP(Belegerfassung!L772,Abfrage!$A$2:$C$19,3,)),"")))</f>
        <v/>
      </c>
      <c r="G764" t="str">
        <f t="shared" si="33"/>
        <v/>
      </c>
      <c r="H764" s="31" t="str">
        <f>IF(A764&lt;&gt;"",-Belegerfassung!J772+Belegerfassung!K772,"")</f>
        <v/>
      </c>
      <c r="I764" s="49" t="str">
        <f>IFERROR(IF(H764&lt;&gt;"",Belegerfassung!L772*100,""),IF(OR(Belegerfassung!L772="Leistung EU - Erlöse",Belegerfassung!L772="Lieferungen EU-Erlöse",Belegerfassung!L772="EUST",Belegerfassung!L772="Bauleistungen 20%")=TRUE,"",MID(Belegerfassung!L772,4,2)))</f>
        <v/>
      </c>
      <c r="J764" s="6" t="str">
        <f>IF(A764&lt;&gt;"",LEFT(Belegerfassung!D772,40),"")</f>
        <v/>
      </c>
      <c r="K764" t="str">
        <f>IF(A764&lt;&gt;"",VLOOKUP(D764,Abfrage!$F$2:$G$21,2,FALSE),"")</f>
        <v/>
      </c>
      <c r="L764" s="6" t="str">
        <f>IF(Belegerfassung!H772&lt;&gt;"",Belegerfassung!H772,"")</f>
        <v/>
      </c>
      <c r="M764" t="str">
        <f>IFERROR(IF(Belegerfassung!E772&lt;&gt;"",VLOOKUP(Belegerfassung!E772,Abfrage!$L$2:$M$15,2,),""),"")</f>
        <v/>
      </c>
      <c r="N764" t="str">
        <f t="shared" si="34"/>
        <v/>
      </c>
      <c r="O764" t="str">
        <f t="shared" si="35"/>
        <v/>
      </c>
      <c r="P764" t="str">
        <f>IF(Belegerfassung!G772&lt;&gt;"",CONCATENATE(Belegerfassung!G772,".pdf"),"")</f>
        <v/>
      </c>
    </row>
    <row r="765" spans="1:16">
      <c r="A765" t="str">
        <f>IF(Belegerfassung!C773&lt;&gt;"",0,"")</f>
        <v/>
      </c>
      <c r="B765" t="str">
        <f>IFERROR(VLOOKUP(Belegerfassung!I773,Konten!A:D,2,FALSE),"")</f>
        <v/>
      </c>
      <c r="C765" t="str">
        <f>IF(A765&lt;&gt;"",TEXT(Belegerfassung!C773,"TT.MM.JJJJ"),"")</f>
        <v/>
      </c>
      <c r="D765" t="str">
        <f>IFERROR(VLOOKUP(Belegerfassung!A773,Abfrage!$E$2:$F$20,2,FALSE),"")</f>
        <v/>
      </c>
      <c r="E765" t="str">
        <f>IF(A765&lt;&gt;"",Belegerfassung!B773,"")</f>
        <v/>
      </c>
      <c r="F765" t="str">
        <f>IF(Belegerfassung!L773="","",IF(Belegerfassung!L773&lt;&gt;"",IF(Belegerfassung!L773&lt;&gt;"",IF(Belegerfassung!J773&lt;&gt;0,VLOOKUP(Belegerfassung!L773,Abfrage!$A$2:$C$19,2,),VLOOKUP(Belegerfassung!L773,Abfrage!$A$2:$C$19,3,)),"")))</f>
        <v/>
      </c>
      <c r="G765" t="str">
        <f t="shared" si="33"/>
        <v/>
      </c>
      <c r="H765" s="31" t="str">
        <f>IF(A765&lt;&gt;"",-Belegerfassung!J773+Belegerfassung!K773,"")</f>
        <v/>
      </c>
      <c r="I765" s="49" t="str">
        <f>IFERROR(IF(H765&lt;&gt;"",Belegerfassung!L773*100,""),IF(OR(Belegerfassung!L773="Leistung EU - Erlöse",Belegerfassung!L773="Lieferungen EU-Erlöse",Belegerfassung!L773="EUST",Belegerfassung!L773="Bauleistungen 20%")=TRUE,"",MID(Belegerfassung!L773,4,2)))</f>
        <v/>
      </c>
      <c r="J765" s="6" t="str">
        <f>IF(A765&lt;&gt;"",LEFT(Belegerfassung!D773,40),"")</f>
        <v/>
      </c>
      <c r="K765" t="str">
        <f>IF(A765&lt;&gt;"",VLOOKUP(D765,Abfrage!$F$2:$G$21,2,FALSE),"")</f>
        <v/>
      </c>
      <c r="L765" s="6" t="str">
        <f>IF(Belegerfassung!H773&lt;&gt;"",Belegerfassung!H773,"")</f>
        <v/>
      </c>
      <c r="M765" t="str">
        <f>IFERROR(IF(Belegerfassung!E773&lt;&gt;"",VLOOKUP(Belegerfassung!E773,Abfrage!$L$2:$M$15,2,),""),"")</f>
        <v/>
      </c>
      <c r="N765" t="str">
        <f t="shared" si="34"/>
        <v/>
      </c>
      <c r="O765" t="str">
        <f t="shared" si="35"/>
        <v/>
      </c>
      <c r="P765" t="str">
        <f>IF(Belegerfassung!G773&lt;&gt;"",CONCATENATE(Belegerfassung!G773,".pdf"),"")</f>
        <v/>
      </c>
    </row>
    <row r="766" spans="1:16">
      <c r="A766" t="str">
        <f>IF(Belegerfassung!C774&lt;&gt;"",0,"")</f>
        <v/>
      </c>
      <c r="B766" t="str">
        <f>IFERROR(VLOOKUP(Belegerfassung!I774,Konten!A:D,2,FALSE),"")</f>
        <v/>
      </c>
      <c r="C766" t="str">
        <f>IF(A766&lt;&gt;"",TEXT(Belegerfassung!C774,"TT.MM.JJJJ"),"")</f>
        <v/>
      </c>
      <c r="D766" t="str">
        <f>IFERROR(VLOOKUP(Belegerfassung!A774,Abfrage!$E$2:$F$20,2,FALSE),"")</f>
        <v/>
      </c>
      <c r="E766" t="str">
        <f>IF(A766&lt;&gt;"",Belegerfassung!B774,"")</f>
        <v/>
      </c>
      <c r="F766" t="str">
        <f>IF(Belegerfassung!L774="","",IF(Belegerfassung!L774&lt;&gt;"",IF(Belegerfassung!L774&lt;&gt;"",IF(Belegerfassung!J774&lt;&gt;0,VLOOKUP(Belegerfassung!L774,Abfrage!$A$2:$C$19,2,),VLOOKUP(Belegerfassung!L774,Abfrage!$A$2:$C$19,3,)),"")))</f>
        <v/>
      </c>
      <c r="G766" t="str">
        <f t="shared" si="33"/>
        <v/>
      </c>
      <c r="H766" s="31" t="str">
        <f>IF(A766&lt;&gt;"",-Belegerfassung!J774+Belegerfassung!K774,"")</f>
        <v/>
      </c>
      <c r="I766" s="49" t="str">
        <f>IFERROR(IF(H766&lt;&gt;"",Belegerfassung!L774*100,""),IF(OR(Belegerfassung!L774="Leistung EU - Erlöse",Belegerfassung!L774="Lieferungen EU-Erlöse",Belegerfassung!L774="EUST",Belegerfassung!L774="Bauleistungen 20%")=TRUE,"",MID(Belegerfassung!L774,4,2)))</f>
        <v/>
      </c>
      <c r="J766" s="6" t="str">
        <f>IF(A766&lt;&gt;"",LEFT(Belegerfassung!D774,40),"")</f>
        <v/>
      </c>
      <c r="K766" t="str">
        <f>IF(A766&lt;&gt;"",VLOOKUP(D766,Abfrage!$F$2:$G$21,2,FALSE),"")</f>
        <v/>
      </c>
      <c r="L766" s="6" t="str">
        <f>IF(Belegerfassung!H774&lt;&gt;"",Belegerfassung!H774,"")</f>
        <v/>
      </c>
      <c r="M766" t="str">
        <f>IFERROR(IF(Belegerfassung!E774&lt;&gt;"",VLOOKUP(Belegerfassung!E774,Abfrage!$L$2:$M$15,2,),""),"")</f>
        <v/>
      </c>
      <c r="N766" t="str">
        <f t="shared" si="34"/>
        <v/>
      </c>
      <c r="O766" t="str">
        <f t="shared" si="35"/>
        <v/>
      </c>
      <c r="P766" t="str">
        <f>IF(Belegerfassung!G774&lt;&gt;"",CONCATENATE(Belegerfassung!G774,".pdf"),"")</f>
        <v/>
      </c>
    </row>
    <row r="767" spans="1:16">
      <c r="A767" t="str">
        <f>IF(Belegerfassung!C775&lt;&gt;"",0,"")</f>
        <v/>
      </c>
      <c r="B767" t="str">
        <f>IFERROR(VLOOKUP(Belegerfassung!I775,Konten!A:D,2,FALSE),"")</f>
        <v/>
      </c>
      <c r="C767" t="str">
        <f>IF(A767&lt;&gt;"",TEXT(Belegerfassung!C775,"TT.MM.JJJJ"),"")</f>
        <v/>
      </c>
      <c r="D767" t="str">
        <f>IFERROR(VLOOKUP(Belegerfassung!A775,Abfrage!$E$2:$F$20,2,FALSE),"")</f>
        <v/>
      </c>
      <c r="E767" t="str">
        <f>IF(A767&lt;&gt;"",Belegerfassung!B775,"")</f>
        <v/>
      </c>
      <c r="F767" t="str">
        <f>IF(Belegerfassung!L775="","",IF(Belegerfassung!L775&lt;&gt;"",IF(Belegerfassung!L775&lt;&gt;"",IF(Belegerfassung!J775&lt;&gt;0,VLOOKUP(Belegerfassung!L775,Abfrage!$A$2:$C$19,2,),VLOOKUP(Belegerfassung!L775,Abfrage!$A$2:$C$19,3,)),"")))</f>
        <v/>
      </c>
      <c r="G767" t="str">
        <f t="shared" si="33"/>
        <v/>
      </c>
      <c r="H767" s="31" t="str">
        <f>IF(A767&lt;&gt;"",-Belegerfassung!J775+Belegerfassung!K775,"")</f>
        <v/>
      </c>
      <c r="I767" s="49" t="str">
        <f>IFERROR(IF(H767&lt;&gt;"",Belegerfassung!L775*100,""),IF(OR(Belegerfassung!L775="Leistung EU - Erlöse",Belegerfassung!L775="Lieferungen EU-Erlöse",Belegerfassung!L775="EUST",Belegerfassung!L775="Bauleistungen 20%")=TRUE,"",MID(Belegerfassung!L775,4,2)))</f>
        <v/>
      </c>
      <c r="J767" s="6" t="str">
        <f>IF(A767&lt;&gt;"",LEFT(Belegerfassung!D775,40),"")</f>
        <v/>
      </c>
      <c r="K767" t="str">
        <f>IF(A767&lt;&gt;"",VLOOKUP(D767,Abfrage!$F$2:$G$21,2,FALSE),"")</f>
        <v/>
      </c>
      <c r="L767" s="6" t="str">
        <f>IF(Belegerfassung!H775&lt;&gt;"",Belegerfassung!H775,"")</f>
        <v/>
      </c>
      <c r="M767" t="str">
        <f>IFERROR(IF(Belegerfassung!E775&lt;&gt;"",VLOOKUP(Belegerfassung!E775,Abfrage!$L$2:$M$15,2,),""),"")</f>
        <v/>
      </c>
      <c r="N767" t="str">
        <f t="shared" si="34"/>
        <v/>
      </c>
      <c r="O767" t="str">
        <f t="shared" si="35"/>
        <v/>
      </c>
      <c r="P767" t="str">
        <f>IF(Belegerfassung!G775&lt;&gt;"",CONCATENATE(Belegerfassung!G775,".pdf"),"")</f>
        <v/>
      </c>
    </row>
    <row r="768" spans="1:16">
      <c r="A768" t="str">
        <f>IF(Belegerfassung!C776&lt;&gt;"",0,"")</f>
        <v/>
      </c>
      <c r="B768" t="str">
        <f>IFERROR(VLOOKUP(Belegerfassung!I776,Konten!A:D,2,FALSE),"")</f>
        <v/>
      </c>
      <c r="C768" t="str">
        <f>IF(A768&lt;&gt;"",TEXT(Belegerfassung!C776,"TT.MM.JJJJ"),"")</f>
        <v/>
      </c>
      <c r="D768" t="str">
        <f>IFERROR(VLOOKUP(Belegerfassung!A776,Abfrage!$E$2:$F$20,2,FALSE),"")</f>
        <v/>
      </c>
      <c r="E768" t="str">
        <f>IF(A768&lt;&gt;"",Belegerfassung!B776,"")</f>
        <v/>
      </c>
      <c r="F768" t="str">
        <f>IF(Belegerfassung!L776="","",IF(Belegerfassung!L776&lt;&gt;"",IF(Belegerfassung!L776&lt;&gt;"",IF(Belegerfassung!J776&lt;&gt;0,VLOOKUP(Belegerfassung!L776,Abfrage!$A$2:$C$19,2,),VLOOKUP(Belegerfassung!L776,Abfrage!$A$2:$C$19,3,)),"")))</f>
        <v/>
      </c>
      <c r="G768" t="str">
        <f t="shared" si="33"/>
        <v/>
      </c>
      <c r="H768" s="31" t="str">
        <f>IF(A768&lt;&gt;"",-Belegerfassung!J776+Belegerfassung!K776,"")</f>
        <v/>
      </c>
      <c r="I768" s="49" t="str">
        <f>IFERROR(IF(H768&lt;&gt;"",Belegerfassung!L776*100,""),IF(OR(Belegerfassung!L776="Leistung EU - Erlöse",Belegerfassung!L776="Lieferungen EU-Erlöse",Belegerfassung!L776="EUST",Belegerfassung!L776="Bauleistungen 20%")=TRUE,"",MID(Belegerfassung!L776,4,2)))</f>
        <v/>
      </c>
      <c r="J768" s="6" t="str">
        <f>IF(A768&lt;&gt;"",LEFT(Belegerfassung!D776,40),"")</f>
        <v/>
      </c>
      <c r="K768" t="str">
        <f>IF(A768&lt;&gt;"",VLOOKUP(D768,Abfrage!$F$2:$G$21,2,FALSE),"")</f>
        <v/>
      </c>
      <c r="L768" s="6" t="str">
        <f>IF(Belegerfassung!H776&lt;&gt;"",Belegerfassung!H776,"")</f>
        <v/>
      </c>
      <c r="M768" t="str">
        <f>IFERROR(IF(Belegerfassung!E776&lt;&gt;"",VLOOKUP(Belegerfassung!E776,Abfrage!$L$2:$M$15,2,),""),"")</f>
        <v/>
      </c>
      <c r="N768" t="str">
        <f t="shared" si="34"/>
        <v/>
      </c>
      <c r="O768" t="str">
        <f t="shared" si="35"/>
        <v/>
      </c>
      <c r="P768" t="str">
        <f>IF(Belegerfassung!G776&lt;&gt;"",CONCATENATE(Belegerfassung!G776,".pdf"),"")</f>
        <v/>
      </c>
    </row>
    <row r="769" spans="1:16">
      <c r="A769" t="str">
        <f>IF(Belegerfassung!C777&lt;&gt;"",0,"")</f>
        <v/>
      </c>
      <c r="B769" t="str">
        <f>IFERROR(VLOOKUP(Belegerfassung!I777,Konten!A:D,2,FALSE),"")</f>
        <v/>
      </c>
      <c r="C769" t="str">
        <f>IF(A769&lt;&gt;"",TEXT(Belegerfassung!C777,"TT.MM.JJJJ"),"")</f>
        <v/>
      </c>
      <c r="D769" t="str">
        <f>IFERROR(VLOOKUP(Belegerfassung!A777,Abfrage!$E$2:$F$20,2,FALSE),"")</f>
        <v/>
      </c>
      <c r="E769" t="str">
        <f>IF(A769&lt;&gt;"",Belegerfassung!B777,"")</f>
        <v/>
      </c>
      <c r="F769" t="str">
        <f>IF(Belegerfassung!L777="","",IF(Belegerfassung!L777&lt;&gt;"",IF(Belegerfassung!L777&lt;&gt;"",IF(Belegerfassung!J777&lt;&gt;0,VLOOKUP(Belegerfassung!L777,Abfrage!$A$2:$C$19,2,),VLOOKUP(Belegerfassung!L777,Abfrage!$A$2:$C$19,3,)),"")))</f>
        <v/>
      </c>
      <c r="G769" t="str">
        <f t="shared" si="33"/>
        <v/>
      </c>
      <c r="H769" s="31" t="str">
        <f>IF(A769&lt;&gt;"",-Belegerfassung!J777+Belegerfassung!K777,"")</f>
        <v/>
      </c>
      <c r="I769" s="49" t="str">
        <f>IFERROR(IF(H769&lt;&gt;"",Belegerfassung!L777*100,""),IF(OR(Belegerfassung!L777="Leistung EU - Erlöse",Belegerfassung!L777="Lieferungen EU-Erlöse",Belegerfassung!L777="EUST",Belegerfassung!L777="Bauleistungen 20%")=TRUE,"",MID(Belegerfassung!L777,4,2)))</f>
        <v/>
      </c>
      <c r="J769" s="6" t="str">
        <f>IF(A769&lt;&gt;"",LEFT(Belegerfassung!D777,40),"")</f>
        <v/>
      </c>
      <c r="K769" t="str">
        <f>IF(A769&lt;&gt;"",VLOOKUP(D769,Abfrage!$F$2:$G$21,2,FALSE),"")</f>
        <v/>
      </c>
      <c r="L769" s="6" t="str">
        <f>IF(Belegerfassung!H777&lt;&gt;"",Belegerfassung!H777,"")</f>
        <v/>
      </c>
      <c r="M769" t="str">
        <f>IFERROR(IF(Belegerfassung!E777&lt;&gt;"",VLOOKUP(Belegerfassung!E777,Abfrage!$L$2:$M$15,2,),""),"")</f>
        <v/>
      </c>
      <c r="N769" t="str">
        <f t="shared" si="34"/>
        <v/>
      </c>
      <c r="O769" t="str">
        <f t="shared" si="35"/>
        <v/>
      </c>
      <c r="P769" t="str">
        <f>IF(Belegerfassung!G777&lt;&gt;"",CONCATENATE(Belegerfassung!G777,".pdf"),"")</f>
        <v/>
      </c>
    </row>
    <row r="770" spans="1:16">
      <c r="A770" t="str">
        <f>IF(Belegerfassung!C778&lt;&gt;"",0,"")</f>
        <v/>
      </c>
      <c r="B770" t="str">
        <f>IFERROR(VLOOKUP(Belegerfassung!I778,Konten!A:D,2,FALSE),"")</f>
        <v/>
      </c>
      <c r="C770" t="str">
        <f>IF(A770&lt;&gt;"",TEXT(Belegerfassung!C778,"TT.MM.JJJJ"),"")</f>
        <v/>
      </c>
      <c r="D770" t="str">
        <f>IFERROR(VLOOKUP(Belegerfassung!A778,Abfrage!$E$2:$F$20,2,FALSE),"")</f>
        <v/>
      </c>
      <c r="E770" t="str">
        <f>IF(A770&lt;&gt;"",Belegerfassung!B778,"")</f>
        <v/>
      </c>
      <c r="F770" t="str">
        <f>IF(Belegerfassung!L778="","",IF(Belegerfassung!L778&lt;&gt;"",IF(Belegerfassung!L778&lt;&gt;"",IF(Belegerfassung!J778&lt;&gt;0,VLOOKUP(Belegerfassung!L778,Abfrage!$A$2:$C$19,2,),VLOOKUP(Belegerfassung!L778,Abfrage!$A$2:$C$19,3,)),"")))</f>
        <v/>
      </c>
      <c r="G770" t="str">
        <f t="shared" si="33"/>
        <v/>
      </c>
      <c r="H770" s="31" t="str">
        <f>IF(A770&lt;&gt;"",-Belegerfassung!J778+Belegerfassung!K778,"")</f>
        <v/>
      </c>
      <c r="I770" s="49" t="str">
        <f>IFERROR(IF(H770&lt;&gt;"",Belegerfassung!L778*100,""),IF(OR(Belegerfassung!L778="Leistung EU - Erlöse",Belegerfassung!L778="Lieferungen EU-Erlöse",Belegerfassung!L778="EUST",Belegerfassung!L778="Bauleistungen 20%")=TRUE,"",MID(Belegerfassung!L778,4,2)))</f>
        <v/>
      </c>
      <c r="J770" s="6" t="str">
        <f>IF(A770&lt;&gt;"",LEFT(Belegerfassung!D778,40),"")</f>
        <v/>
      </c>
      <c r="K770" t="str">
        <f>IF(A770&lt;&gt;"",VLOOKUP(D770,Abfrage!$F$2:$G$21,2,FALSE),"")</f>
        <v/>
      </c>
      <c r="L770" s="6" t="str">
        <f>IF(Belegerfassung!H778&lt;&gt;"",Belegerfassung!H778,"")</f>
        <v/>
      </c>
      <c r="M770" t="str">
        <f>IFERROR(IF(Belegerfassung!E778&lt;&gt;"",VLOOKUP(Belegerfassung!E778,Abfrage!$L$2:$M$15,2,),""),"")</f>
        <v/>
      </c>
      <c r="N770" t="str">
        <f t="shared" si="34"/>
        <v/>
      </c>
      <c r="O770" t="str">
        <f t="shared" si="35"/>
        <v/>
      </c>
      <c r="P770" t="str">
        <f>IF(Belegerfassung!G778&lt;&gt;"",CONCATENATE(Belegerfassung!G778,".pdf"),"")</f>
        <v/>
      </c>
    </row>
    <row r="771" spans="1:16">
      <c r="A771" t="str">
        <f>IF(Belegerfassung!C779&lt;&gt;"",0,"")</f>
        <v/>
      </c>
      <c r="B771" t="str">
        <f>IFERROR(VLOOKUP(Belegerfassung!I779,Konten!A:D,2,FALSE),"")</f>
        <v/>
      </c>
      <c r="C771" t="str">
        <f>IF(A771&lt;&gt;"",TEXT(Belegerfassung!C779,"TT.MM.JJJJ"),"")</f>
        <v/>
      </c>
      <c r="D771" t="str">
        <f>IFERROR(VLOOKUP(Belegerfassung!A779,Abfrage!$E$2:$F$20,2,FALSE),"")</f>
        <v/>
      </c>
      <c r="E771" t="str">
        <f>IF(A771&lt;&gt;"",Belegerfassung!B779,"")</f>
        <v/>
      </c>
      <c r="F771" t="str">
        <f>IF(Belegerfassung!L779="","",IF(Belegerfassung!L779&lt;&gt;"",IF(Belegerfassung!L779&lt;&gt;"",IF(Belegerfassung!J779&lt;&gt;0,VLOOKUP(Belegerfassung!L779,Abfrage!$A$2:$C$19,2,),VLOOKUP(Belegerfassung!L779,Abfrage!$A$2:$C$19,3,)),"")))</f>
        <v/>
      </c>
      <c r="G771" t="str">
        <f t="shared" ref="G771:G834" si="36">IF(A771&lt;&gt;"",1,"")</f>
        <v/>
      </c>
      <c r="H771" s="31" t="str">
        <f>IF(A771&lt;&gt;"",-Belegerfassung!J779+Belegerfassung!K779,"")</f>
        <v/>
      </c>
      <c r="I771" s="49" t="str">
        <f>IFERROR(IF(H771&lt;&gt;"",Belegerfassung!L779*100,""),IF(OR(Belegerfassung!L779="Leistung EU - Erlöse",Belegerfassung!L779="Lieferungen EU-Erlöse",Belegerfassung!L779="EUST",Belegerfassung!L779="Bauleistungen 20%")=TRUE,"",MID(Belegerfassung!L779,4,2)))</f>
        <v/>
      </c>
      <c r="J771" s="6" t="str">
        <f>IF(A771&lt;&gt;"",LEFT(Belegerfassung!D779,40),"")</f>
        <v/>
      </c>
      <c r="K771" t="str">
        <f>IF(A771&lt;&gt;"",VLOOKUP(D771,Abfrage!$F$2:$G$21,2,FALSE),"")</f>
        <v/>
      </c>
      <c r="L771" s="6" t="str">
        <f>IF(Belegerfassung!H779&lt;&gt;"",Belegerfassung!H779,"")</f>
        <v/>
      </c>
      <c r="M771" t="str">
        <f>IFERROR(IF(Belegerfassung!E779&lt;&gt;"",VLOOKUP(Belegerfassung!E779,Abfrage!$L$2:$M$15,2,),""),"")</f>
        <v/>
      </c>
      <c r="N771" t="str">
        <f t="shared" ref="N771:N834" si="37">IF(A771&lt;&gt;"","E","")</f>
        <v/>
      </c>
      <c r="O771" t="str">
        <f t="shared" ref="O771:O834" si="38">IF(A771&lt;&gt;"","A","")</f>
        <v/>
      </c>
      <c r="P771" t="str">
        <f>IF(Belegerfassung!G779&lt;&gt;"",CONCATENATE(Belegerfassung!G779,".pdf"),"")</f>
        <v/>
      </c>
    </row>
    <row r="772" spans="1:16">
      <c r="A772" t="str">
        <f>IF(Belegerfassung!C780&lt;&gt;"",0,"")</f>
        <v/>
      </c>
      <c r="B772" t="str">
        <f>IFERROR(VLOOKUP(Belegerfassung!I780,Konten!A:D,2,FALSE),"")</f>
        <v/>
      </c>
      <c r="C772" t="str">
        <f>IF(A772&lt;&gt;"",TEXT(Belegerfassung!C780,"TT.MM.JJJJ"),"")</f>
        <v/>
      </c>
      <c r="D772" t="str">
        <f>IFERROR(VLOOKUP(Belegerfassung!A780,Abfrage!$E$2:$F$20,2,FALSE),"")</f>
        <v/>
      </c>
      <c r="E772" t="str">
        <f>IF(A772&lt;&gt;"",Belegerfassung!B780,"")</f>
        <v/>
      </c>
      <c r="F772" t="str">
        <f>IF(Belegerfassung!L780="","",IF(Belegerfassung!L780&lt;&gt;"",IF(Belegerfassung!L780&lt;&gt;"",IF(Belegerfassung!J780&lt;&gt;0,VLOOKUP(Belegerfassung!L780,Abfrage!$A$2:$C$19,2,),VLOOKUP(Belegerfassung!L780,Abfrage!$A$2:$C$19,3,)),"")))</f>
        <v/>
      </c>
      <c r="G772" t="str">
        <f t="shared" si="36"/>
        <v/>
      </c>
      <c r="H772" s="31" t="str">
        <f>IF(A772&lt;&gt;"",-Belegerfassung!J780+Belegerfassung!K780,"")</f>
        <v/>
      </c>
      <c r="I772" s="49" t="str">
        <f>IFERROR(IF(H772&lt;&gt;"",Belegerfassung!L780*100,""),IF(OR(Belegerfassung!L780="Leistung EU - Erlöse",Belegerfassung!L780="Lieferungen EU-Erlöse",Belegerfassung!L780="EUST",Belegerfassung!L780="Bauleistungen 20%")=TRUE,"",MID(Belegerfassung!L780,4,2)))</f>
        <v/>
      </c>
      <c r="J772" s="6" t="str">
        <f>IF(A772&lt;&gt;"",LEFT(Belegerfassung!D780,40),"")</f>
        <v/>
      </c>
      <c r="K772" t="str">
        <f>IF(A772&lt;&gt;"",VLOOKUP(D772,Abfrage!$F$2:$G$21,2,FALSE),"")</f>
        <v/>
      </c>
      <c r="L772" s="6" t="str">
        <f>IF(Belegerfassung!H780&lt;&gt;"",Belegerfassung!H780,"")</f>
        <v/>
      </c>
      <c r="M772" t="str">
        <f>IFERROR(IF(Belegerfassung!E780&lt;&gt;"",VLOOKUP(Belegerfassung!E780,Abfrage!$L$2:$M$15,2,),""),"")</f>
        <v/>
      </c>
      <c r="N772" t="str">
        <f t="shared" si="37"/>
        <v/>
      </c>
      <c r="O772" t="str">
        <f t="shared" si="38"/>
        <v/>
      </c>
      <c r="P772" t="str">
        <f>IF(Belegerfassung!G780&lt;&gt;"",CONCATENATE(Belegerfassung!G780,".pdf"),"")</f>
        <v/>
      </c>
    </row>
    <row r="773" spans="1:16">
      <c r="A773" t="str">
        <f>IF(Belegerfassung!C781&lt;&gt;"",0,"")</f>
        <v/>
      </c>
      <c r="B773" t="str">
        <f>IFERROR(VLOOKUP(Belegerfassung!I781,Konten!A:D,2,FALSE),"")</f>
        <v/>
      </c>
      <c r="C773" t="str">
        <f>IF(A773&lt;&gt;"",TEXT(Belegerfassung!C781,"TT.MM.JJJJ"),"")</f>
        <v/>
      </c>
      <c r="D773" t="str">
        <f>IFERROR(VLOOKUP(Belegerfassung!A781,Abfrage!$E$2:$F$20,2,FALSE),"")</f>
        <v/>
      </c>
      <c r="E773" t="str">
        <f>IF(A773&lt;&gt;"",Belegerfassung!B781,"")</f>
        <v/>
      </c>
      <c r="F773" t="str">
        <f>IF(Belegerfassung!L781="","",IF(Belegerfassung!L781&lt;&gt;"",IF(Belegerfassung!L781&lt;&gt;"",IF(Belegerfassung!J781&lt;&gt;0,VLOOKUP(Belegerfassung!L781,Abfrage!$A$2:$C$19,2,),VLOOKUP(Belegerfassung!L781,Abfrage!$A$2:$C$19,3,)),"")))</f>
        <v/>
      </c>
      <c r="G773" t="str">
        <f t="shared" si="36"/>
        <v/>
      </c>
      <c r="H773" s="31" t="str">
        <f>IF(A773&lt;&gt;"",-Belegerfassung!J781+Belegerfassung!K781,"")</f>
        <v/>
      </c>
      <c r="I773" s="49" t="str">
        <f>IFERROR(IF(H773&lt;&gt;"",Belegerfassung!L781*100,""),IF(OR(Belegerfassung!L781="Leistung EU - Erlöse",Belegerfassung!L781="Lieferungen EU-Erlöse",Belegerfassung!L781="EUST",Belegerfassung!L781="Bauleistungen 20%")=TRUE,"",MID(Belegerfassung!L781,4,2)))</f>
        <v/>
      </c>
      <c r="J773" s="6" t="str">
        <f>IF(A773&lt;&gt;"",LEFT(Belegerfassung!D781,40),"")</f>
        <v/>
      </c>
      <c r="K773" t="str">
        <f>IF(A773&lt;&gt;"",VLOOKUP(D773,Abfrage!$F$2:$G$21,2,FALSE),"")</f>
        <v/>
      </c>
      <c r="L773" s="6" t="str">
        <f>IF(Belegerfassung!H781&lt;&gt;"",Belegerfassung!H781,"")</f>
        <v/>
      </c>
      <c r="M773" t="str">
        <f>IFERROR(IF(Belegerfassung!E781&lt;&gt;"",VLOOKUP(Belegerfassung!E781,Abfrage!$L$2:$M$15,2,),""),"")</f>
        <v/>
      </c>
      <c r="N773" t="str">
        <f t="shared" si="37"/>
        <v/>
      </c>
      <c r="O773" t="str">
        <f t="shared" si="38"/>
        <v/>
      </c>
      <c r="P773" t="str">
        <f>IF(Belegerfassung!G781&lt;&gt;"",CONCATENATE(Belegerfassung!G781,".pdf"),"")</f>
        <v/>
      </c>
    </row>
    <row r="774" spans="1:16">
      <c r="A774" t="str">
        <f>IF(Belegerfassung!C782&lt;&gt;"",0,"")</f>
        <v/>
      </c>
      <c r="B774" t="str">
        <f>IFERROR(VLOOKUP(Belegerfassung!I782,Konten!A:D,2,FALSE),"")</f>
        <v/>
      </c>
      <c r="C774" t="str">
        <f>IF(A774&lt;&gt;"",TEXT(Belegerfassung!C782,"TT.MM.JJJJ"),"")</f>
        <v/>
      </c>
      <c r="D774" t="str">
        <f>IFERROR(VLOOKUP(Belegerfassung!A782,Abfrage!$E$2:$F$20,2,FALSE),"")</f>
        <v/>
      </c>
      <c r="E774" t="str">
        <f>IF(A774&lt;&gt;"",Belegerfassung!B782,"")</f>
        <v/>
      </c>
      <c r="F774" t="str">
        <f>IF(Belegerfassung!L782="","",IF(Belegerfassung!L782&lt;&gt;"",IF(Belegerfassung!L782&lt;&gt;"",IF(Belegerfassung!J782&lt;&gt;0,VLOOKUP(Belegerfassung!L782,Abfrage!$A$2:$C$19,2,),VLOOKUP(Belegerfassung!L782,Abfrage!$A$2:$C$19,3,)),"")))</f>
        <v/>
      </c>
      <c r="G774" t="str">
        <f t="shared" si="36"/>
        <v/>
      </c>
      <c r="H774" s="31" t="str">
        <f>IF(A774&lt;&gt;"",-Belegerfassung!J782+Belegerfassung!K782,"")</f>
        <v/>
      </c>
      <c r="I774" s="49" t="str">
        <f>IFERROR(IF(H774&lt;&gt;"",Belegerfassung!L782*100,""),IF(OR(Belegerfassung!L782="Leistung EU - Erlöse",Belegerfassung!L782="Lieferungen EU-Erlöse",Belegerfassung!L782="EUST",Belegerfassung!L782="Bauleistungen 20%")=TRUE,"",MID(Belegerfassung!L782,4,2)))</f>
        <v/>
      </c>
      <c r="J774" s="6" t="str">
        <f>IF(A774&lt;&gt;"",LEFT(Belegerfassung!D782,40),"")</f>
        <v/>
      </c>
      <c r="K774" t="str">
        <f>IF(A774&lt;&gt;"",VLOOKUP(D774,Abfrage!$F$2:$G$21,2,FALSE),"")</f>
        <v/>
      </c>
      <c r="L774" s="6" t="str">
        <f>IF(Belegerfassung!H782&lt;&gt;"",Belegerfassung!H782,"")</f>
        <v/>
      </c>
      <c r="M774" t="str">
        <f>IFERROR(IF(Belegerfassung!E782&lt;&gt;"",VLOOKUP(Belegerfassung!E782,Abfrage!$L$2:$M$15,2,),""),"")</f>
        <v/>
      </c>
      <c r="N774" t="str">
        <f t="shared" si="37"/>
        <v/>
      </c>
      <c r="O774" t="str">
        <f t="shared" si="38"/>
        <v/>
      </c>
      <c r="P774" t="str">
        <f>IF(Belegerfassung!G782&lt;&gt;"",CONCATENATE(Belegerfassung!G782,".pdf"),"")</f>
        <v/>
      </c>
    </row>
    <row r="775" spans="1:16">
      <c r="A775" t="str">
        <f>IF(Belegerfassung!C783&lt;&gt;"",0,"")</f>
        <v/>
      </c>
      <c r="B775" t="str">
        <f>IFERROR(VLOOKUP(Belegerfassung!I783,Konten!A:D,2,FALSE),"")</f>
        <v/>
      </c>
      <c r="C775" t="str">
        <f>IF(A775&lt;&gt;"",TEXT(Belegerfassung!C783,"TT.MM.JJJJ"),"")</f>
        <v/>
      </c>
      <c r="D775" t="str">
        <f>IFERROR(VLOOKUP(Belegerfassung!A783,Abfrage!$E$2:$F$20,2,FALSE),"")</f>
        <v/>
      </c>
      <c r="E775" t="str">
        <f>IF(A775&lt;&gt;"",Belegerfassung!B783,"")</f>
        <v/>
      </c>
      <c r="F775" t="str">
        <f>IF(Belegerfassung!L783="","",IF(Belegerfassung!L783&lt;&gt;"",IF(Belegerfassung!L783&lt;&gt;"",IF(Belegerfassung!J783&lt;&gt;0,VLOOKUP(Belegerfassung!L783,Abfrage!$A$2:$C$19,2,),VLOOKUP(Belegerfassung!L783,Abfrage!$A$2:$C$19,3,)),"")))</f>
        <v/>
      </c>
      <c r="G775" t="str">
        <f t="shared" si="36"/>
        <v/>
      </c>
      <c r="H775" s="31" t="str">
        <f>IF(A775&lt;&gt;"",-Belegerfassung!J783+Belegerfassung!K783,"")</f>
        <v/>
      </c>
      <c r="I775" s="49" t="str">
        <f>IFERROR(IF(H775&lt;&gt;"",Belegerfassung!L783*100,""),IF(OR(Belegerfassung!L783="Leistung EU - Erlöse",Belegerfassung!L783="Lieferungen EU-Erlöse",Belegerfassung!L783="EUST",Belegerfassung!L783="Bauleistungen 20%")=TRUE,"",MID(Belegerfassung!L783,4,2)))</f>
        <v/>
      </c>
      <c r="J775" s="6" t="str">
        <f>IF(A775&lt;&gt;"",LEFT(Belegerfassung!D783,40),"")</f>
        <v/>
      </c>
      <c r="K775" t="str">
        <f>IF(A775&lt;&gt;"",VLOOKUP(D775,Abfrage!$F$2:$G$21,2,FALSE),"")</f>
        <v/>
      </c>
      <c r="L775" s="6" t="str">
        <f>IF(Belegerfassung!H783&lt;&gt;"",Belegerfassung!H783,"")</f>
        <v/>
      </c>
      <c r="M775" t="str">
        <f>IFERROR(IF(Belegerfassung!E783&lt;&gt;"",VLOOKUP(Belegerfassung!E783,Abfrage!$L$2:$M$15,2,),""),"")</f>
        <v/>
      </c>
      <c r="N775" t="str">
        <f t="shared" si="37"/>
        <v/>
      </c>
      <c r="O775" t="str">
        <f t="shared" si="38"/>
        <v/>
      </c>
      <c r="P775" t="str">
        <f>IF(Belegerfassung!G783&lt;&gt;"",CONCATENATE(Belegerfassung!G783,".pdf"),"")</f>
        <v/>
      </c>
    </row>
    <row r="776" spans="1:16">
      <c r="A776" t="str">
        <f>IF(Belegerfassung!C784&lt;&gt;"",0,"")</f>
        <v/>
      </c>
      <c r="B776" t="str">
        <f>IFERROR(VLOOKUP(Belegerfassung!I784,Konten!A:D,2,FALSE),"")</f>
        <v/>
      </c>
      <c r="C776" t="str">
        <f>IF(A776&lt;&gt;"",TEXT(Belegerfassung!C784,"TT.MM.JJJJ"),"")</f>
        <v/>
      </c>
      <c r="D776" t="str">
        <f>IFERROR(VLOOKUP(Belegerfassung!A784,Abfrage!$E$2:$F$20,2,FALSE),"")</f>
        <v/>
      </c>
      <c r="E776" t="str">
        <f>IF(A776&lt;&gt;"",Belegerfassung!B784,"")</f>
        <v/>
      </c>
      <c r="F776" t="str">
        <f>IF(Belegerfassung!L784="","",IF(Belegerfassung!L784&lt;&gt;"",IF(Belegerfassung!L784&lt;&gt;"",IF(Belegerfassung!J784&lt;&gt;0,VLOOKUP(Belegerfassung!L784,Abfrage!$A$2:$C$19,2,),VLOOKUP(Belegerfassung!L784,Abfrage!$A$2:$C$19,3,)),"")))</f>
        <v/>
      </c>
      <c r="G776" t="str">
        <f t="shared" si="36"/>
        <v/>
      </c>
      <c r="H776" s="31" t="str">
        <f>IF(A776&lt;&gt;"",-Belegerfassung!J784+Belegerfassung!K784,"")</f>
        <v/>
      </c>
      <c r="I776" s="49" t="str">
        <f>IFERROR(IF(H776&lt;&gt;"",Belegerfassung!L784*100,""),IF(OR(Belegerfassung!L784="Leistung EU - Erlöse",Belegerfassung!L784="Lieferungen EU-Erlöse",Belegerfassung!L784="EUST",Belegerfassung!L784="Bauleistungen 20%")=TRUE,"",MID(Belegerfassung!L784,4,2)))</f>
        <v/>
      </c>
      <c r="J776" s="6" t="str">
        <f>IF(A776&lt;&gt;"",LEFT(Belegerfassung!D784,40),"")</f>
        <v/>
      </c>
      <c r="K776" t="str">
        <f>IF(A776&lt;&gt;"",VLOOKUP(D776,Abfrage!$F$2:$G$21,2,FALSE),"")</f>
        <v/>
      </c>
      <c r="L776" s="6" t="str">
        <f>IF(Belegerfassung!H784&lt;&gt;"",Belegerfassung!H784,"")</f>
        <v/>
      </c>
      <c r="M776" t="str">
        <f>IFERROR(IF(Belegerfassung!E784&lt;&gt;"",VLOOKUP(Belegerfassung!E784,Abfrage!$L$2:$M$15,2,),""),"")</f>
        <v/>
      </c>
      <c r="N776" t="str">
        <f t="shared" si="37"/>
        <v/>
      </c>
      <c r="O776" t="str">
        <f t="shared" si="38"/>
        <v/>
      </c>
      <c r="P776" t="str">
        <f>IF(Belegerfassung!G784&lt;&gt;"",CONCATENATE(Belegerfassung!G784,".pdf"),"")</f>
        <v/>
      </c>
    </row>
    <row r="777" spans="1:16">
      <c r="A777" t="str">
        <f>IF(Belegerfassung!C785&lt;&gt;"",0,"")</f>
        <v/>
      </c>
      <c r="B777" t="str">
        <f>IFERROR(VLOOKUP(Belegerfassung!I785,Konten!A:D,2,FALSE),"")</f>
        <v/>
      </c>
      <c r="C777" t="str">
        <f>IF(A777&lt;&gt;"",TEXT(Belegerfassung!C785,"TT.MM.JJJJ"),"")</f>
        <v/>
      </c>
      <c r="D777" t="str">
        <f>IFERROR(VLOOKUP(Belegerfassung!A785,Abfrage!$E$2:$F$20,2,FALSE),"")</f>
        <v/>
      </c>
      <c r="E777" t="str">
        <f>IF(A777&lt;&gt;"",Belegerfassung!B785,"")</f>
        <v/>
      </c>
      <c r="F777" t="str">
        <f>IF(Belegerfassung!L785="","",IF(Belegerfassung!L785&lt;&gt;"",IF(Belegerfassung!L785&lt;&gt;"",IF(Belegerfassung!J785&lt;&gt;0,VLOOKUP(Belegerfassung!L785,Abfrage!$A$2:$C$19,2,),VLOOKUP(Belegerfassung!L785,Abfrage!$A$2:$C$19,3,)),"")))</f>
        <v/>
      </c>
      <c r="G777" t="str">
        <f t="shared" si="36"/>
        <v/>
      </c>
      <c r="H777" s="31" t="str">
        <f>IF(A777&lt;&gt;"",-Belegerfassung!J785+Belegerfassung!K785,"")</f>
        <v/>
      </c>
      <c r="I777" s="49" t="str">
        <f>IFERROR(IF(H777&lt;&gt;"",Belegerfassung!L785*100,""),IF(OR(Belegerfassung!L785="Leistung EU - Erlöse",Belegerfassung!L785="Lieferungen EU-Erlöse",Belegerfassung!L785="EUST",Belegerfassung!L785="Bauleistungen 20%")=TRUE,"",MID(Belegerfassung!L785,4,2)))</f>
        <v/>
      </c>
      <c r="J777" s="6" t="str">
        <f>IF(A777&lt;&gt;"",LEFT(Belegerfassung!D785,40),"")</f>
        <v/>
      </c>
      <c r="K777" t="str">
        <f>IF(A777&lt;&gt;"",VLOOKUP(D777,Abfrage!$F$2:$G$21,2,FALSE),"")</f>
        <v/>
      </c>
      <c r="L777" s="6" t="str">
        <f>IF(Belegerfassung!H785&lt;&gt;"",Belegerfassung!H785,"")</f>
        <v/>
      </c>
      <c r="M777" t="str">
        <f>IFERROR(IF(Belegerfassung!E785&lt;&gt;"",VLOOKUP(Belegerfassung!E785,Abfrage!$L$2:$M$15,2,),""),"")</f>
        <v/>
      </c>
      <c r="N777" t="str">
        <f t="shared" si="37"/>
        <v/>
      </c>
      <c r="O777" t="str">
        <f t="shared" si="38"/>
        <v/>
      </c>
      <c r="P777" t="str">
        <f>IF(Belegerfassung!G785&lt;&gt;"",CONCATENATE(Belegerfassung!G785,".pdf"),"")</f>
        <v/>
      </c>
    </row>
    <row r="778" spans="1:16">
      <c r="A778" t="str">
        <f>IF(Belegerfassung!C786&lt;&gt;"",0,"")</f>
        <v/>
      </c>
      <c r="B778" t="str">
        <f>IFERROR(VLOOKUP(Belegerfassung!I786,Konten!A:D,2,FALSE),"")</f>
        <v/>
      </c>
      <c r="C778" t="str">
        <f>IF(A778&lt;&gt;"",TEXT(Belegerfassung!C786,"TT.MM.JJJJ"),"")</f>
        <v/>
      </c>
      <c r="D778" t="str">
        <f>IFERROR(VLOOKUP(Belegerfassung!A786,Abfrage!$E$2:$F$20,2,FALSE),"")</f>
        <v/>
      </c>
      <c r="E778" t="str">
        <f>IF(A778&lt;&gt;"",Belegerfassung!B786,"")</f>
        <v/>
      </c>
      <c r="F778" t="str">
        <f>IF(Belegerfassung!L786="","",IF(Belegerfassung!L786&lt;&gt;"",IF(Belegerfassung!L786&lt;&gt;"",IF(Belegerfassung!J786&lt;&gt;0,VLOOKUP(Belegerfassung!L786,Abfrage!$A$2:$C$19,2,),VLOOKUP(Belegerfassung!L786,Abfrage!$A$2:$C$19,3,)),"")))</f>
        <v/>
      </c>
      <c r="G778" t="str">
        <f t="shared" si="36"/>
        <v/>
      </c>
      <c r="H778" s="31" t="str">
        <f>IF(A778&lt;&gt;"",-Belegerfassung!J786+Belegerfassung!K786,"")</f>
        <v/>
      </c>
      <c r="I778" s="49" t="str">
        <f>IFERROR(IF(H778&lt;&gt;"",Belegerfassung!L786*100,""),IF(OR(Belegerfassung!L786="Leistung EU - Erlöse",Belegerfassung!L786="Lieferungen EU-Erlöse",Belegerfassung!L786="EUST",Belegerfassung!L786="Bauleistungen 20%")=TRUE,"",MID(Belegerfassung!L786,4,2)))</f>
        <v/>
      </c>
      <c r="J778" s="6" t="str">
        <f>IF(A778&lt;&gt;"",LEFT(Belegerfassung!D786,40),"")</f>
        <v/>
      </c>
      <c r="K778" t="str">
        <f>IF(A778&lt;&gt;"",VLOOKUP(D778,Abfrage!$F$2:$G$21,2,FALSE),"")</f>
        <v/>
      </c>
      <c r="L778" s="6" t="str">
        <f>IF(Belegerfassung!H786&lt;&gt;"",Belegerfassung!H786,"")</f>
        <v/>
      </c>
      <c r="M778" t="str">
        <f>IFERROR(IF(Belegerfassung!E786&lt;&gt;"",VLOOKUP(Belegerfassung!E786,Abfrage!$L$2:$M$15,2,),""),"")</f>
        <v/>
      </c>
      <c r="N778" t="str">
        <f t="shared" si="37"/>
        <v/>
      </c>
      <c r="O778" t="str">
        <f t="shared" si="38"/>
        <v/>
      </c>
      <c r="P778" t="str">
        <f>IF(Belegerfassung!G786&lt;&gt;"",CONCATENATE(Belegerfassung!G786,".pdf"),"")</f>
        <v/>
      </c>
    </row>
    <row r="779" spans="1:16">
      <c r="A779" t="str">
        <f>IF(Belegerfassung!C787&lt;&gt;"",0,"")</f>
        <v/>
      </c>
      <c r="B779" t="str">
        <f>IFERROR(VLOOKUP(Belegerfassung!I787,Konten!A:D,2,FALSE),"")</f>
        <v/>
      </c>
      <c r="C779" t="str">
        <f>IF(A779&lt;&gt;"",TEXT(Belegerfassung!C787,"TT.MM.JJJJ"),"")</f>
        <v/>
      </c>
      <c r="D779" t="str">
        <f>IFERROR(VLOOKUP(Belegerfassung!A787,Abfrage!$E$2:$F$20,2,FALSE),"")</f>
        <v/>
      </c>
      <c r="E779" t="str">
        <f>IF(A779&lt;&gt;"",Belegerfassung!B787,"")</f>
        <v/>
      </c>
      <c r="F779" t="str">
        <f>IF(Belegerfassung!L787="","",IF(Belegerfassung!L787&lt;&gt;"",IF(Belegerfassung!L787&lt;&gt;"",IF(Belegerfassung!J787&lt;&gt;0,VLOOKUP(Belegerfassung!L787,Abfrage!$A$2:$C$19,2,),VLOOKUP(Belegerfassung!L787,Abfrage!$A$2:$C$19,3,)),"")))</f>
        <v/>
      </c>
      <c r="G779" t="str">
        <f t="shared" si="36"/>
        <v/>
      </c>
      <c r="H779" s="31" t="str">
        <f>IF(A779&lt;&gt;"",-Belegerfassung!J787+Belegerfassung!K787,"")</f>
        <v/>
      </c>
      <c r="I779" s="49" t="str">
        <f>IFERROR(IF(H779&lt;&gt;"",Belegerfassung!L787*100,""),IF(OR(Belegerfassung!L787="Leistung EU - Erlöse",Belegerfassung!L787="Lieferungen EU-Erlöse",Belegerfassung!L787="EUST",Belegerfassung!L787="Bauleistungen 20%")=TRUE,"",MID(Belegerfassung!L787,4,2)))</f>
        <v/>
      </c>
      <c r="J779" s="6" t="str">
        <f>IF(A779&lt;&gt;"",LEFT(Belegerfassung!D787,40),"")</f>
        <v/>
      </c>
      <c r="K779" t="str">
        <f>IF(A779&lt;&gt;"",VLOOKUP(D779,Abfrage!$F$2:$G$21,2,FALSE),"")</f>
        <v/>
      </c>
      <c r="L779" s="6" t="str">
        <f>IF(Belegerfassung!H787&lt;&gt;"",Belegerfassung!H787,"")</f>
        <v/>
      </c>
      <c r="M779" t="str">
        <f>IFERROR(IF(Belegerfassung!E787&lt;&gt;"",VLOOKUP(Belegerfassung!E787,Abfrage!$L$2:$M$15,2,),""),"")</f>
        <v/>
      </c>
      <c r="N779" t="str">
        <f t="shared" si="37"/>
        <v/>
      </c>
      <c r="O779" t="str">
        <f t="shared" si="38"/>
        <v/>
      </c>
      <c r="P779" t="str">
        <f>IF(Belegerfassung!G787&lt;&gt;"",CONCATENATE(Belegerfassung!G787,".pdf"),"")</f>
        <v/>
      </c>
    </row>
    <row r="780" spans="1:16">
      <c r="A780" t="str">
        <f>IF(Belegerfassung!C788&lt;&gt;"",0,"")</f>
        <v/>
      </c>
      <c r="B780" t="str">
        <f>IFERROR(VLOOKUP(Belegerfassung!I788,Konten!A:D,2,FALSE),"")</f>
        <v/>
      </c>
      <c r="C780" t="str">
        <f>IF(A780&lt;&gt;"",TEXT(Belegerfassung!C788,"TT.MM.JJJJ"),"")</f>
        <v/>
      </c>
      <c r="D780" t="str">
        <f>IFERROR(VLOOKUP(Belegerfassung!A788,Abfrage!$E$2:$F$20,2,FALSE),"")</f>
        <v/>
      </c>
      <c r="E780" t="str">
        <f>IF(A780&lt;&gt;"",Belegerfassung!B788,"")</f>
        <v/>
      </c>
      <c r="F780" t="str">
        <f>IF(Belegerfassung!L788="","",IF(Belegerfassung!L788&lt;&gt;"",IF(Belegerfassung!L788&lt;&gt;"",IF(Belegerfassung!J788&lt;&gt;0,VLOOKUP(Belegerfassung!L788,Abfrage!$A$2:$C$19,2,),VLOOKUP(Belegerfassung!L788,Abfrage!$A$2:$C$19,3,)),"")))</f>
        <v/>
      </c>
      <c r="G780" t="str">
        <f t="shared" si="36"/>
        <v/>
      </c>
      <c r="H780" s="31" t="str">
        <f>IF(A780&lt;&gt;"",-Belegerfassung!J788+Belegerfassung!K788,"")</f>
        <v/>
      </c>
      <c r="I780" s="49" t="str">
        <f>IFERROR(IF(H780&lt;&gt;"",Belegerfassung!L788*100,""),IF(OR(Belegerfassung!L788="Leistung EU - Erlöse",Belegerfassung!L788="Lieferungen EU-Erlöse",Belegerfassung!L788="EUST",Belegerfassung!L788="Bauleistungen 20%")=TRUE,"",MID(Belegerfassung!L788,4,2)))</f>
        <v/>
      </c>
      <c r="J780" s="6" t="str">
        <f>IF(A780&lt;&gt;"",LEFT(Belegerfassung!D788,40),"")</f>
        <v/>
      </c>
      <c r="K780" t="str">
        <f>IF(A780&lt;&gt;"",VLOOKUP(D780,Abfrage!$F$2:$G$21,2,FALSE),"")</f>
        <v/>
      </c>
      <c r="L780" s="6" t="str">
        <f>IF(Belegerfassung!H788&lt;&gt;"",Belegerfassung!H788,"")</f>
        <v/>
      </c>
      <c r="M780" t="str">
        <f>IFERROR(IF(Belegerfassung!E788&lt;&gt;"",VLOOKUP(Belegerfassung!E788,Abfrage!$L$2:$M$15,2,),""),"")</f>
        <v/>
      </c>
      <c r="N780" t="str">
        <f t="shared" si="37"/>
        <v/>
      </c>
      <c r="O780" t="str">
        <f t="shared" si="38"/>
        <v/>
      </c>
      <c r="P780" t="str">
        <f>IF(Belegerfassung!G788&lt;&gt;"",CONCATENATE(Belegerfassung!G788,".pdf"),"")</f>
        <v/>
      </c>
    </row>
    <row r="781" spans="1:16">
      <c r="A781" t="str">
        <f>IF(Belegerfassung!C789&lt;&gt;"",0,"")</f>
        <v/>
      </c>
      <c r="B781" t="str">
        <f>IFERROR(VLOOKUP(Belegerfassung!I789,Konten!A:D,2,FALSE),"")</f>
        <v/>
      </c>
      <c r="C781" t="str">
        <f>IF(A781&lt;&gt;"",TEXT(Belegerfassung!C789,"TT.MM.JJJJ"),"")</f>
        <v/>
      </c>
      <c r="D781" t="str">
        <f>IFERROR(VLOOKUP(Belegerfassung!A789,Abfrage!$E$2:$F$20,2,FALSE),"")</f>
        <v/>
      </c>
      <c r="E781" t="str">
        <f>IF(A781&lt;&gt;"",Belegerfassung!B789,"")</f>
        <v/>
      </c>
      <c r="F781" t="str">
        <f>IF(Belegerfassung!L789="","",IF(Belegerfassung!L789&lt;&gt;"",IF(Belegerfassung!L789&lt;&gt;"",IF(Belegerfassung!J789&lt;&gt;0,VLOOKUP(Belegerfassung!L789,Abfrage!$A$2:$C$19,2,),VLOOKUP(Belegerfassung!L789,Abfrage!$A$2:$C$19,3,)),"")))</f>
        <v/>
      </c>
      <c r="G781" t="str">
        <f t="shared" si="36"/>
        <v/>
      </c>
      <c r="H781" s="31" t="str">
        <f>IF(A781&lt;&gt;"",-Belegerfassung!J789+Belegerfassung!K789,"")</f>
        <v/>
      </c>
      <c r="I781" s="49" t="str">
        <f>IFERROR(IF(H781&lt;&gt;"",Belegerfassung!L789*100,""),IF(OR(Belegerfassung!L789="Leistung EU - Erlöse",Belegerfassung!L789="Lieferungen EU-Erlöse",Belegerfassung!L789="EUST",Belegerfassung!L789="Bauleistungen 20%")=TRUE,"",MID(Belegerfassung!L789,4,2)))</f>
        <v/>
      </c>
      <c r="J781" s="6" t="str">
        <f>IF(A781&lt;&gt;"",LEFT(Belegerfassung!D789,40),"")</f>
        <v/>
      </c>
      <c r="K781" t="str">
        <f>IF(A781&lt;&gt;"",VLOOKUP(D781,Abfrage!$F$2:$G$21,2,FALSE),"")</f>
        <v/>
      </c>
      <c r="L781" s="6" t="str">
        <f>IF(Belegerfassung!H789&lt;&gt;"",Belegerfassung!H789,"")</f>
        <v/>
      </c>
      <c r="M781" t="str">
        <f>IFERROR(IF(Belegerfassung!E789&lt;&gt;"",VLOOKUP(Belegerfassung!E789,Abfrage!$L$2:$M$15,2,),""),"")</f>
        <v/>
      </c>
      <c r="N781" t="str">
        <f t="shared" si="37"/>
        <v/>
      </c>
      <c r="O781" t="str">
        <f t="shared" si="38"/>
        <v/>
      </c>
      <c r="P781" t="str">
        <f>IF(Belegerfassung!G789&lt;&gt;"",CONCATENATE(Belegerfassung!G789,".pdf"),"")</f>
        <v/>
      </c>
    </row>
    <row r="782" spans="1:16">
      <c r="A782" t="str">
        <f>IF(Belegerfassung!C790&lt;&gt;"",0,"")</f>
        <v/>
      </c>
      <c r="B782" t="str">
        <f>IFERROR(VLOOKUP(Belegerfassung!I790,Konten!A:D,2,FALSE),"")</f>
        <v/>
      </c>
      <c r="C782" t="str">
        <f>IF(A782&lt;&gt;"",TEXT(Belegerfassung!C790,"TT.MM.JJJJ"),"")</f>
        <v/>
      </c>
      <c r="D782" t="str">
        <f>IFERROR(VLOOKUP(Belegerfassung!A790,Abfrage!$E$2:$F$20,2,FALSE),"")</f>
        <v/>
      </c>
      <c r="E782" t="str">
        <f>IF(A782&lt;&gt;"",Belegerfassung!B790,"")</f>
        <v/>
      </c>
      <c r="F782" t="str">
        <f>IF(Belegerfassung!L790="","",IF(Belegerfassung!L790&lt;&gt;"",IF(Belegerfassung!L790&lt;&gt;"",IF(Belegerfassung!J790&lt;&gt;0,VLOOKUP(Belegerfassung!L790,Abfrage!$A$2:$C$19,2,),VLOOKUP(Belegerfassung!L790,Abfrage!$A$2:$C$19,3,)),"")))</f>
        <v/>
      </c>
      <c r="G782" t="str">
        <f t="shared" si="36"/>
        <v/>
      </c>
      <c r="H782" s="31" t="str">
        <f>IF(A782&lt;&gt;"",-Belegerfassung!J790+Belegerfassung!K790,"")</f>
        <v/>
      </c>
      <c r="I782" s="49" t="str">
        <f>IFERROR(IF(H782&lt;&gt;"",Belegerfassung!L790*100,""),IF(OR(Belegerfassung!L790="Leistung EU - Erlöse",Belegerfassung!L790="Lieferungen EU-Erlöse",Belegerfassung!L790="EUST",Belegerfassung!L790="Bauleistungen 20%")=TRUE,"",MID(Belegerfassung!L790,4,2)))</f>
        <v/>
      </c>
      <c r="J782" s="6" t="str">
        <f>IF(A782&lt;&gt;"",LEFT(Belegerfassung!D790,40),"")</f>
        <v/>
      </c>
      <c r="K782" t="str">
        <f>IF(A782&lt;&gt;"",VLOOKUP(D782,Abfrage!$F$2:$G$21,2,FALSE),"")</f>
        <v/>
      </c>
      <c r="L782" s="6" t="str">
        <f>IF(Belegerfassung!H790&lt;&gt;"",Belegerfassung!H790,"")</f>
        <v/>
      </c>
      <c r="M782" t="str">
        <f>IFERROR(IF(Belegerfassung!E790&lt;&gt;"",VLOOKUP(Belegerfassung!E790,Abfrage!$L$2:$M$15,2,),""),"")</f>
        <v/>
      </c>
      <c r="N782" t="str">
        <f t="shared" si="37"/>
        <v/>
      </c>
      <c r="O782" t="str">
        <f t="shared" si="38"/>
        <v/>
      </c>
      <c r="P782" t="str">
        <f>IF(Belegerfassung!G790&lt;&gt;"",CONCATENATE(Belegerfassung!G790,".pdf"),"")</f>
        <v/>
      </c>
    </row>
    <row r="783" spans="1:16">
      <c r="A783" t="str">
        <f>IF(Belegerfassung!C791&lt;&gt;"",0,"")</f>
        <v/>
      </c>
      <c r="B783" t="str">
        <f>IFERROR(VLOOKUP(Belegerfassung!I791,Konten!A:D,2,FALSE),"")</f>
        <v/>
      </c>
      <c r="C783" t="str">
        <f>IF(A783&lt;&gt;"",TEXT(Belegerfassung!C791,"TT.MM.JJJJ"),"")</f>
        <v/>
      </c>
      <c r="D783" t="str">
        <f>IFERROR(VLOOKUP(Belegerfassung!A791,Abfrage!$E$2:$F$20,2,FALSE),"")</f>
        <v/>
      </c>
      <c r="E783" t="str">
        <f>IF(A783&lt;&gt;"",Belegerfassung!B791,"")</f>
        <v/>
      </c>
      <c r="F783" t="str">
        <f>IF(Belegerfassung!L791="","",IF(Belegerfassung!L791&lt;&gt;"",IF(Belegerfassung!L791&lt;&gt;"",IF(Belegerfassung!J791&lt;&gt;0,VLOOKUP(Belegerfassung!L791,Abfrage!$A$2:$C$19,2,),VLOOKUP(Belegerfassung!L791,Abfrage!$A$2:$C$19,3,)),"")))</f>
        <v/>
      </c>
      <c r="G783" t="str">
        <f t="shared" si="36"/>
        <v/>
      </c>
      <c r="H783" s="31" t="str">
        <f>IF(A783&lt;&gt;"",-Belegerfassung!J791+Belegerfassung!K791,"")</f>
        <v/>
      </c>
      <c r="I783" s="49" t="str">
        <f>IFERROR(IF(H783&lt;&gt;"",Belegerfassung!L791*100,""),IF(OR(Belegerfassung!L791="Leistung EU - Erlöse",Belegerfassung!L791="Lieferungen EU-Erlöse",Belegerfassung!L791="EUST",Belegerfassung!L791="Bauleistungen 20%")=TRUE,"",MID(Belegerfassung!L791,4,2)))</f>
        <v/>
      </c>
      <c r="J783" s="6" t="str">
        <f>IF(A783&lt;&gt;"",LEFT(Belegerfassung!D791,40),"")</f>
        <v/>
      </c>
      <c r="K783" t="str">
        <f>IF(A783&lt;&gt;"",VLOOKUP(D783,Abfrage!$F$2:$G$21,2,FALSE),"")</f>
        <v/>
      </c>
      <c r="L783" s="6" t="str">
        <f>IF(Belegerfassung!H791&lt;&gt;"",Belegerfassung!H791,"")</f>
        <v/>
      </c>
      <c r="M783" t="str">
        <f>IFERROR(IF(Belegerfassung!E791&lt;&gt;"",VLOOKUP(Belegerfassung!E791,Abfrage!$L$2:$M$15,2,),""),"")</f>
        <v/>
      </c>
      <c r="N783" t="str">
        <f t="shared" si="37"/>
        <v/>
      </c>
      <c r="O783" t="str">
        <f t="shared" si="38"/>
        <v/>
      </c>
      <c r="P783" t="str">
        <f>IF(Belegerfassung!G791&lt;&gt;"",CONCATENATE(Belegerfassung!G791,".pdf"),"")</f>
        <v/>
      </c>
    </row>
    <row r="784" spans="1:16">
      <c r="A784" t="str">
        <f>IF(Belegerfassung!C792&lt;&gt;"",0,"")</f>
        <v/>
      </c>
      <c r="B784" t="str">
        <f>IFERROR(VLOOKUP(Belegerfassung!I792,Konten!A:D,2,FALSE),"")</f>
        <v/>
      </c>
      <c r="C784" t="str">
        <f>IF(A784&lt;&gt;"",TEXT(Belegerfassung!C792,"TT.MM.JJJJ"),"")</f>
        <v/>
      </c>
      <c r="D784" t="str">
        <f>IFERROR(VLOOKUP(Belegerfassung!A792,Abfrage!$E$2:$F$20,2,FALSE),"")</f>
        <v/>
      </c>
      <c r="E784" t="str">
        <f>IF(A784&lt;&gt;"",Belegerfassung!B792,"")</f>
        <v/>
      </c>
      <c r="F784" t="str">
        <f>IF(Belegerfassung!L792="","",IF(Belegerfassung!L792&lt;&gt;"",IF(Belegerfassung!L792&lt;&gt;"",IF(Belegerfassung!J792&lt;&gt;0,VLOOKUP(Belegerfassung!L792,Abfrage!$A$2:$C$19,2,),VLOOKUP(Belegerfassung!L792,Abfrage!$A$2:$C$19,3,)),"")))</f>
        <v/>
      </c>
      <c r="G784" t="str">
        <f t="shared" si="36"/>
        <v/>
      </c>
      <c r="H784" s="31" t="str">
        <f>IF(A784&lt;&gt;"",-Belegerfassung!J792+Belegerfassung!K792,"")</f>
        <v/>
      </c>
      <c r="I784" s="49" t="str">
        <f>IFERROR(IF(H784&lt;&gt;"",Belegerfassung!L792*100,""),IF(OR(Belegerfassung!L792="Leistung EU - Erlöse",Belegerfassung!L792="Lieferungen EU-Erlöse",Belegerfassung!L792="EUST",Belegerfassung!L792="Bauleistungen 20%")=TRUE,"",MID(Belegerfassung!L792,4,2)))</f>
        <v/>
      </c>
      <c r="J784" s="6" t="str">
        <f>IF(A784&lt;&gt;"",LEFT(Belegerfassung!D792,40),"")</f>
        <v/>
      </c>
      <c r="K784" t="str">
        <f>IF(A784&lt;&gt;"",VLOOKUP(D784,Abfrage!$F$2:$G$21,2,FALSE),"")</f>
        <v/>
      </c>
      <c r="L784" s="6" t="str">
        <f>IF(Belegerfassung!H792&lt;&gt;"",Belegerfassung!H792,"")</f>
        <v/>
      </c>
      <c r="M784" t="str">
        <f>IFERROR(IF(Belegerfassung!E792&lt;&gt;"",VLOOKUP(Belegerfassung!E792,Abfrage!$L$2:$M$15,2,),""),"")</f>
        <v/>
      </c>
      <c r="N784" t="str">
        <f t="shared" si="37"/>
        <v/>
      </c>
      <c r="O784" t="str">
        <f t="shared" si="38"/>
        <v/>
      </c>
      <c r="P784" t="str">
        <f>IF(Belegerfassung!G792&lt;&gt;"",CONCATENATE(Belegerfassung!G792,".pdf"),"")</f>
        <v/>
      </c>
    </row>
    <row r="785" spans="1:16">
      <c r="A785" t="str">
        <f>IF(Belegerfassung!C793&lt;&gt;"",0,"")</f>
        <v/>
      </c>
      <c r="B785" t="str">
        <f>IFERROR(VLOOKUP(Belegerfassung!I793,Konten!A:D,2,FALSE),"")</f>
        <v/>
      </c>
      <c r="C785" t="str">
        <f>IF(A785&lt;&gt;"",TEXT(Belegerfassung!C793,"TT.MM.JJJJ"),"")</f>
        <v/>
      </c>
      <c r="D785" t="str">
        <f>IFERROR(VLOOKUP(Belegerfassung!A793,Abfrage!$E$2:$F$20,2,FALSE),"")</f>
        <v/>
      </c>
      <c r="E785" t="str">
        <f>IF(A785&lt;&gt;"",Belegerfassung!B793,"")</f>
        <v/>
      </c>
      <c r="F785" t="str">
        <f>IF(Belegerfassung!L793="","",IF(Belegerfassung!L793&lt;&gt;"",IF(Belegerfassung!L793&lt;&gt;"",IF(Belegerfassung!J793&lt;&gt;0,VLOOKUP(Belegerfassung!L793,Abfrage!$A$2:$C$19,2,),VLOOKUP(Belegerfassung!L793,Abfrage!$A$2:$C$19,3,)),"")))</f>
        <v/>
      </c>
      <c r="G785" t="str">
        <f t="shared" si="36"/>
        <v/>
      </c>
      <c r="H785" s="31" t="str">
        <f>IF(A785&lt;&gt;"",-Belegerfassung!J793+Belegerfassung!K793,"")</f>
        <v/>
      </c>
      <c r="I785" s="49" t="str">
        <f>IFERROR(IF(H785&lt;&gt;"",Belegerfassung!L793*100,""),IF(OR(Belegerfassung!L793="Leistung EU - Erlöse",Belegerfassung!L793="Lieferungen EU-Erlöse",Belegerfassung!L793="EUST",Belegerfassung!L793="Bauleistungen 20%")=TRUE,"",MID(Belegerfassung!L793,4,2)))</f>
        <v/>
      </c>
      <c r="J785" s="6" t="str">
        <f>IF(A785&lt;&gt;"",LEFT(Belegerfassung!D793,40),"")</f>
        <v/>
      </c>
      <c r="K785" t="str">
        <f>IF(A785&lt;&gt;"",VLOOKUP(D785,Abfrage!$F$2:$G$21,2,FALSE),"")</f>
        <v/>
      </c>
      <c r="L785" s="6" t="str">
        <f>IF(Belegerfassung!H793&lt;&gt;"",Belegerfassung!H793,"")</f>
        <v/>
      </c>
      <c r="M785" t="str">
        <f>IFERROR(IF(Belegerfassung!E793&lt;&gt;"",VLOOKUP(Belegerfassung!E793,Abfrage!$L$2:$M$15,2,),""),"")</f>
        <v/>
      </c>
      <c r="N785" t="str">
        <f t="shared" si="37"/>
        <v/>
      </c>
      <c r="O785" t="str">
        <f t="shared" si="38"/>
        <v/>
      </c>
      <c r="P785" t="str">
        <f>IF(Belegerfassung!G793&lt;&gt;"",CONCATENATE(Belegerfassung!G793,".pdf"),"")</f>
        <v/>
      </c>
    </row>
    <row r="786" spans="1:16">
      <c r="A786" t="str">
        <f>IF(Belegerfassung!C794&lt;&gt;"",0,"")</f>
        <v/>
      </c>
      <c r="B786" t="str">
        <f>IFERROR(VLOOKUP(Belegerfassung!I794,Konten!A:D,2,FALSE),"")</f>
        <v/>
      </c>
      <c r="C786" t="str">
        <f>IF(A786&lt;&gt;"",TEXT(Belegerfassung!C794,"TT.MM.JJJJ"),"")</f>
        <v/>
      </c>
      <c r="D786" t="str">
        <f>IFERROR(VLOOKUP(Belegerfassung!A794,Abfrage!$E$2:$F$20,2,FALSE),"")</f>
        <v/>
      </c>
      <c r="E786" t="str">
        <f>IF(A786&lt;&gt;"",Belegerfassung!B794,"")</f>
        <v/>
      </c>
      <c r="F786" t="str">
        <f>IF(Belegerfassung!L794="","",IF(Belegerfassung!L794&lt;&gt;"",IF(Belegerfassung!L794&lt;&gt;"",IF(Belegerfassung!J794&lt;&gt;0,VLOOKUP(Belegerfassung!L794,Abfrage!$A$2:$C$19,2,),VLOOKUP(Belegerfassung!L794,Abfrage!$A$2:$C$19,3,)),"")))</f>
        <v/>
      </c>
      <c r="G786" t="str">
        <f t="shared" si="36"/>
        <v/>
      </c>
      <c r="H786" s="31" t="str">
        <f>IF(A786&lt;&gt;"",-Belegerfassung!J794+Belegerfassung!K794,"")</f>
        <v/>
      </c>
      <c r="I786" s="49" t="str">
        <f>IFERROR(IF(H786&lt;&gt;"",Belegerfassung!L794*100,""),IF(OR(Belegerfassung!L794="Leistung EU - Erlöse",Belegerfassung!L794="Lieferungen EU-Erlöse",Belegerfassung!L794="EUST",Belegerfassung!L794="Bauleistungen 20%")=TRUE,"",MID(Belegerfassung!L794,4,2)))</f>
        <v/>
      </c>
      <c r="J786" s="6" t="str">
        <f>IF(A786&lt;&gt;"",LEFT(Belegerfassung!D794,40),"")</f>
        <v/>
      </c>
      <c r="K786" t="str">
        <f>IF(A786&lt;&gt;"",VLOOKUP(D786,Abfrage!$F$2:$G$21,2,FALSE),"")</f>
        <v/>
      </c>
      <c r="L786" s="6" t="str">
        <f>IF(Belegerfassung!H794&lt;&gt;"",Belegerfassung!H794,"")</f>
        <v/>
      </c>
      <c r="M786" t="str">
        <f>IFERROR(IF(Belegerfassung!E794&lt;&gt;"",VLOOKUP(Belegerfassung!E794,Abfrage!$L$2:$M$15,2,),""),"")</f>
        <v/>
      </c>
      <c r="N786" t="str">
        <f t="shared" si="37"/>
        <v/>
      </c>
      <c r="O786" t="str">
        <f t="shared" si="38"/>
        <v/>
      </c>
      <c r="P786" t="str">
        <f>IF(Belegerfassung!G794&lt;&gt;"",CONCATENATE(Belegerfassung!G794,".pdf"),"")</f>
        <v/>
      </c>
    </row>
    <row r="787" spans="1:16">
      <c r="A787" t="str">
        <f>IF(Belegerfassung!C795&lt;&gt;"",0,"")</f>
        <v/>
      </c>
      <c r="B787" t="str">
        <f>IFERROR(VLOOKUP(Belegerfassung!I795,Konten!A:D,2,FALSE),"")</f>
        <v/>
      </c>
      <c r="C787" t="str">
        <f>IF(A787&lt;&gt;"",TEXT(Belegerfassung!C795,"TT.MM.JJJJ"),"")</f>
        <v/>
      </c>
      <c r="D787" t="str">
        <f>IFERROR(VLOOKUP(Belegerfassung!A795,Abfrage!$E$2:$F$20,2,FALSE),"")</f>
        <v/>
      </c>
      <c r="E787" t="str">
        <f>IF(A787&lt;&gt;"",Belegerfassung!B795,"")</f>
        <v/>
      </c>
      <c r="F787" t="str">
        <f>IF(Belegerfassung!L795="","",IF(Belegerfassung!L795&lt;&gt;"",IF(Belegerfassung!L795&lt;&gt;"",IF(Belegerfassung!J795&lt;&gt;0,VLOOKUP(Belegerfassung!L795,Abfrage!$A$2:$C$19,2,),VLOOKUP(Belegerfassung!L795,Abfrage!$A$2:$C$19,3,)),"")))</f>
        <v/>
      </c>
      <c r="G787" t="str">
        <f t="shared" si="36"/>
        <v/>
      </c>
      <c r="H787" s="31" t="str">
        <f>IF(A787&lt;&gt;"",-Belegerfassung!J795+Belegerfassung!K795,"")</f>
        <v/>
      </c>
      <c r="I787" s="49" t="str">
        <f>IFERROR(IF(H787&lt;&gt;"",Belegerfassung!L795*100,""),IF(OR(Belegerfassung!L795="Leistung EU - Erlöse",Belegerfassung!L795="Lieferungen EU-Erlöse",Belegerfassung!L795="EUST",Belegerfassung!L795="Bauleistungen 20%")=TRUE,"",MID(Belegerfassung!L795,4,2)))</f>
        <v/>
      </c>
      <c r="J787" s="6" t="str">
        <f>IF(A787&lt;&gt;"",LEFT(Belegerfassung!D795,40),"")</f>
        <v/>
      </c>
      <c r="K787" t="str">
        <f>IF(A787&lt;&gt;"",VLOOKUP(D787,Abfrage!$F$2:$G$21,2,FALSE),"")</f>
        <v/>
      </c>
      <c r="L787" s="6" t="str">
        <f>IF(Belegerfassung!H795&lt;&gt;"",Belegerfassung!H795,"")</f>
        <v/>
      </c>
      <c r="M787" t="str">
        <f>IFERROR(IF(Belegerfassung!E795&lt;&gt;"",VLOOKUP(Belegerfassung!E795,Abfrage!$L$2:$M$15,2,),""),"")</f>
        <v/>
      </c>
      <c r="N787" t="str">
        <f t="shared" si="37"/>
        <v/>
      </c>
      <c r="O787" t="str">
        <f t="shared" si="38"/>
        <v/>
      </c>
      <c r="P787" t="str">
        <f>IF(Belegerfassung!G795&lt;&gt;"",CONCATENATE(Belegerfassung!G795,".pdf"),"")</f>
        <v/>
      </c>
    </row>
    <row r="788" spans="1:16">
      <c r="A788" t="str">
        <f>IF(Belegerfassung!C796&lt;&gt;"",0,"")</f>
        <v/>
      </c>
      <c r="B788" t="str">
        <f>IFERROR(VLOOKUP(Belegerfassung!I796,Konten!A:D,2,FALSE),"")</f>
        <v/>
      </c>
      <c r="C788" t="str">
        <f>IF(A788&lt;&gt;"",TEXT(Belegerfassung!C796,"TT.MM.JJJJ"),"")</f>
        <v/>
      </c>
      <c r="D788" t="str">
        <f>IFERROR(VLOOKUP(Belegerfassung!A796,Abfrage!$E$2:$F$20,2,FALSE),"")</f>
        <v/>
      </c>
      <c r="E788" t="str">
        <f>IF(A788&lt;&gt;"",Belegerfassung!B796,"")</f>
        <v/>
      </c>
      <c r="F788" t="str">
        <f>IF(Belegerfassung!L796="","",IF(Belegerfassung!L796&lt;&gt;"",IF(Belegerfassung!L796&lt;&gt;"",IF(Belegerfassung!J796&lt;&gt;0,VLOOKUP(Belegerfassung!L796,Abfrage!$A$2:$C$19,2,),VLOOKUP(Belegerfassung!L796,Abfrage!$A$2:$C$19,3,)),"")))</f>
        <v/>
      </c>
      <c r="G788" t="str">
        <f t="shared" si="36"/>
        <v/>
      </c>
      <c r="H788" s="31" t="str">
        <f>IF(A788&lt;&gt;"",-Belegerfassung!J796+Belegerfassung!K796,"")</f>
        <v/>
      </c>
      <c r="I788" s="49" t="str">
        <f>IFERROR(IF(H788&lt;&gt;"",Belegerfassung!L796*100,""),IF(OR(Belegerfassung!L796="Leistung EU - Erlöse",Belegerfassung!L796="Lieferungen EU-Erlöse",Belegerfassung!L796="EUST",Belegerfassung!L796="Bauleistungen 20%")=TRUE,"",MID(Belegerfassung!L796,4,2)))</f>
        <v/>
      </c>
      <c r="J788" s="6" t="str">
        <f>IF(A788&lt;&gt;"",LEFT(Belegerfassung!D796,40),"")</f>
        <v/>
      </c>
      <c r="K788" t="str">
        <f>IF(A788&lt;&gt;"",VLOOKUP(D788,Abfrage!$F$2:$G$21,2,FALSE),"")</f>
        <v/>
      </c>
      <c r="L788" s="6" t="str">
        <f>IF(Belegerfassung!H796&lt;&gt;"",Belegerfassung!H796,"")</f>
        <v/>
      </c>
      <c r="M788" t="str">
        <f>IFERROR(IF(Belegerfassung!E796&lt;&gt;"",VLOOKUP(Belegerfassung!E796,Abfrage!$L$2:$M$15,2,),""),"")</f>
        <v/>
      </c>
      <c r="N788" t="str">
        <f t="shared" si="37"/>
        <v/>
      </c>
      <c r="O788" t="str">
        <f t="shared" si="38"/>
        <v/>
      </c>
      <c r="P788" t="str">
        <f>IF(Belegerfassung!G796&lt;&gt;"",CONCATENATE(Belegerfassung!G796,".pdf"),"")</f>
        <v/>
      </c>
    </row>
    <row r="789" spans="1:16">
      <c r="A789" t="str">
        <f>IF(Belegerfassung!C797&lt;&gt;"",0,"")</f>
        <v/>
      </c>
      <c r="B789" t="str">
        <f>IFERROR(VLOOKUP(Belegerfassung!I797,Konten!A:D,2,FALSE),"")</f>
        <v/>
      </c>
      <c r="C789" t="str">
        <f>IF(A789&lt;&gt;"",TEXT(Belegerfassung!C797,"TT.MM.JJJJ"),"")</f>
        <v/>
      </c>
      <c r="D789" t="str">
        <f>IFERROR(VLOOKUP(Belegerfassung!A797,Abfrage!$E$2:$F$20,2,FALSE),"")</f>
        <v/>
      </c>
      <c r="E789" t="str">
        <f>IF(A789&lt;&gt;"",Belegerfassung!B797,"")</f>
        <v/>
      </c>
      <c r="F789" t="str">
        <f>IF(Belegerfassung!L797="","",IF(Belegerfassung!L797&lt;&gt;"",IF(Belegerfassung!L797&lt;&gt;"",IF(Belegerfassung!J797&lt;&gt;0,VLOOKUP(Belegerfassung!L797,Abfrage!$A$2:$C$19,2,),VLOOKUP(Belegerfassung!L797,Abfrage!$A$2:$C$19,3,)),"")))</f>
        <v/>
      </c>
      <c r="G789" t="str">
        <f t="shared" si="36"/>
        <v/>
      </c>
      <c r="H789" s="31" t="str">
        <f>IF(A789&lt;&gt;"",-Belegerfassung!J797+Belegerfassung!K797,"")</f>
        <v/>
      </c>
      <c r="I789" s="49" t="str">
        <f>IFERROR(IF(H789&lt;&gt;"",Belegerfassung!L797*100,""),IF(OR(Belegerfassung!L797="Leistung EU - Erlöse",Belegerfassung!L797="Lieferungen EU-Erlöse",Belegerfassung!L797="EUST",Belegerfassung!L797="Bauleistungen 20%")=TRUE,"",MID(Belegerfassung!L797,4,2)))</f>
        <v/>
      </c>
      <c r="J789" s="6" t="str">
        <f>IF(A789&lt;&gt;"",LEFT(Belegerfassung!D797,40),"")</f>
        <v/>
      </c>
      <c r="K789" t="str">
        <f>IF(A789&lt;&gt;"",VLOOKUP(D789,Abfrage!$F$2:$G$21,2,FALSE),"")</f>
        <v/>
      </c>
      <c r="L789" s="6" t="str">
        <f>IF(Belegerfassung!H797&lt;&gt;"",Belegerfassung!H797,"")</f>
        <v/>
      </c>
      <c r="M789" t="str">
        <f>IFERROR(IF(Belegerfassung!E797&lt;&gt;"",VLOOKUP(Belegerfassung!E797,Abfrage!$L$2:$M$15,2,),""),"")</f>
        <v/>
      </c>
      <c r="N789" t="str">
        <f t="shared" si="37"/>
        <v/>
      </c>
      <c r="O789" t="str">
        <f t="shared" si="38"/>
        <v/>
      </c>
      <c r="P789" t="str">
        <f>IF(Belegerfassung!G797&lt;&gt;"",CONCATENATE(Belegerfassung!G797,".pdf"),"")</f>
        <v/>
      </c>
    </row>
    <row r="790" spans="1:16">
      <c r="A790" t="str">
        <f>IF(Belegerfassung!C798&lt;&gt;"",0,"")</f>
        <v/>
      </c>
      <c r="B790" t="str">
        <f>IFERROR(VLOOKUP(Belegerfassung!I798,Konten!A:D,2,FALSE),"")</f>
        <v/>
      </c>
      <c r="C790" t="str">
        <f>IF(A790&lt;&gt;"",TEXT(Belegerfassung!C798,"TT.MM.JJJJ"),"")</f>
        <v/>
      </c>
      <c r="D790" t="str">
        <f>IFERROR(VLOOKUP(Belegerfassung!A798,Abfrage!$E$2:$F$20,2,FALSE),"")</f>
        <v/>
      </c>
      <c r="E790" t="str">
        <f>IF(A790&lt;&gt;"",Belegerfassung!B798,"")</f>
        <v/>
      </c>
      <c r="F790" t="str">
        <f>IF(Belegerfassung!L798="","",IF(Belegerfassung!L798&lt;&gt;"",IF(Belegerfassung!L798&lt;&gt;"",IF(Belegerfassung!J798&lt;&gt;0,VLOOKUP(Belegerfassung!L798,Abfrage!$A$2:$C$19,2,),VLOOKUP(Belegerfassung!L798,Abfrage!$A$2:$C$19,3,)),"")))</f>
        <v/>
      </c>
      <c r="G790" t="str">
        <f t="shared" si="36"/>
        <v/>
      </c>
      <c r="H790" s="31" t="str">
        <f>IF(A790&lt;&gt;"",-Belegerfassung!J798+Belegerfassung!K798,"")</f>
        <v/>
      </c>
      <c r="I790" s="49" t="str">
        <f>IFERROR(IF(H790&lt;&gt;"",Belegerfassung!L798*100,""),IF(OR(Belegerfassung!L798="Leistung EU - Erlöse",Belegerfassung!L798="Lieferungen EU-Erlöse",Belegerfassung!L798="EUST",Belegerfassung!L798="Bauleistungen 20%")=TRUE,"",MID(Belegerfassung!L798,4,2)))</f>
        <v/>
      </c>
      <c r="J790" s="6" t="str">
        <f>IF(A790&lt;&gt;"",LEFT(Belegerfassung!D798,40),"")</f>
        <v/>
      </c>
      <c r="K790" t="str">
        <f>IF(A790&lt;&gt;"",VLOOKUP(D790,Abfrage!$F$2:$G$21,2,FALSE),"")</f>
        <v/>
      </c>
      <c r="L790" s="6" t="str">
        <f>IF(Belegerfassung!H798&lt;&gt;"",Belegerfassung!H798,"")</f>
        <v/>
      </c>
      <c r="M790" t="str">
        <f>IFERROR(IF(Belegerfassung!E798&lt;&gt;"",VLOOKUP(Belegerfassung!E798,Abfrage!$L$2:$M$15,2,),""),"")</f>
        <v/>
      </c>
      <c r="N790" t="str">
        <f t="shared" si="37"/>
        <v/>
      </c>
      <c r="O790" t="str">
        <f t="shared" si="38"/>
        <v/>
      </c>
      <c r="P790" t="str">
        <f>IF(Belegerfassung!G798&lt;&gt;"",CONCATENATE(Belegerfassung!G798,".pdf"),"")</f>
        <v/>
      </c>
    </row>
    <row r="791" spans="1:16">
      <c r="A791" t="str">
        <f>IF(Belegerfassung!C799&lt;&gt;"",0,"")</f>
        <v/>
      </c>
      <c r="B791" t="str">
        <f>IFERROR(VLOOKUP(Belegerfassung!I799,Konten!A:D,2,FALSE),"")</f>
        <v/>
      </c>
      <c r="C791" t="str">
        <f>IF(A791&lt;&gt;"",TEXT(Belegerfassung!C799,"TT.MM.JJJJ"),"")</f>
        <v/>
      </c>
      <c r="D791" t="str">
        <f>IFERROR(VLOOKUP(Belegerfassung!A799,Abfrage!$E$2:$F$20,2,FALSE),"")</f>
        <v/>
      </c>
      <c r="E791" t="str">
        <f>IF(A791&lt;&gt;"",Belegerfassung!B799,"")</f>
        <v/>
      </c>
      <c r="F791" t="str">
        <f>IF(Belegerfassung!L799="","",IF(Belegerfassung!L799&lt;&gt;"",IF(Belegerfassung!L799&lt;&gt;"",IF(Belegerfassung!J799&lt;&gt;0,VLOOKUP(Belegerfassung!L799,Abfrage!$A$2:$C$19,2,),VLOOKUP(Belegerfassung!L799,Abfrage!$A$2:$C$19,3,)),"")))</f>
        <v/>
      </c>
      <c r="G791" t="str">
        <f t="shared" si="36"/>
        <v/>
      </c>
      <c r="H791" s="31" t="str">
        <f>IF(A791&lt;&gt;"",-Belegerfassung!J799+Belegerfassung!K799,"")</f>
        <v/>
      </c>
      <c r="I791" s="49" t="str">
        <f>IFERROR(IF(H791&lt;&gt;"",Belegerfassung!L799*100,""),IF(OR(Belegerfassung!L799="Leistung EU - Erlöse",Belegerfassung!L799="Lieferungen EU-Erlöse",Belegerfassung!L799="EUST",Belegerfassung!L799="Bauleistungen 20%")=TRUE,"",MID(Belegerfassung!L799,4,2)))</f>
        <v/>
      </c>
      <c r="J791" s="6" t="str">
        <f>IF(A791&lt;&gt;"",LEFT(Belegerfassung!D799,40),"")</f>
        <v/>
      </c>
      <c r="K791" t="str">
        <f>IF(A791&lt;&gt;"",VLOOKUP(D791,Abfrage!$F$2:$G$21,2,FALSE),"")</f>
        <v/>
      </c>
      <c r="L791" s="6" t="str">
        <f>IF(Belegerfassung!H799&lt;&gt;"",Belegerfassung!H799,"")</f>
        <v/>
      </c>
      <c r="M791" t="str">
        <f>IFERROR(IF(Belegerfassung!E799&lt;&gt;"",VLOOKUP(Belegerfassung!E799,Abfrage!$L$2:$M$15,2,),""),"")</f>
        <v/>
      </c>
      <c r="N791" t="str">
        <f t="shared" si="37"/>
        <v/>
      </c>
      <c r="O791" t="str">
        <f t="shared" si="38"/>
        <v/>
      </c>
      <c r="P791" t="str">
        <f>IF(Belegerfassung!G799&lt;&gt;"",CONCATENATE(Belegerfassung!G799,".pdf"),"")</f>
        <v/>
      </c>
    </row>
    <row r="792" spans="1:16">
      <c r="A792" t="str">
        <f>IF(Belegerfassung!C800&lt;&gt;"",0,"")</f>
        <v/>
      </c>
      <c r="B792" t="str">
        <f>IFERROR(VLOOKUP(Belegerfassung!I800,Konten!A:D,2,FALSE),"")</f>
        <v/>
      </c>
      <c r="C792" t="str">
        <f>IF(A792&lt;&gt;"",TEXT(Belegerfassung!C800,"TT.MM.JJJJ"),"")</f>
        <v/>
      </c>
      <c r="D792" t="str">
        <f>IFERROR(VLOOKUP(Belegerfassung!A800,Abfrage!$E$2:$F$20,2,FALSE),"")</f>
        <v/>
      </c>
      <c r="E792" t="str">
        <f>IF(A792&lt;&gt;"",Belegerfassung!B800,"")</f>
        <v/>
      </c>
      <c r="F792" t="str">
        <f>IF(Belegerfassung!L800="","",IF(Belegerfassung!L800&lt;&gt;"",IF(Belegerfassung!L800&lt;&gt;"",IF(Belegerfassung!J800&lt;&gt;0,VLOOKUP(Belegerfassung!L800,Abfrage!$A$2:$C$19,2,),VLOOKUP(Belegerfassung!L800,Abfrage!$A$2:$C$19,3,)),"")))</f>
        <v/>
      </c>
      <c r="G792" t="str">
        <f t="shared" si="36"/>
        <v/>
      </c>
      <c r="H792" s="31" t="str">
        <f>IF(A792&lt;&gt;"",-Belegerfassung!J800+Belegerfassung!K800,"")</f>
        <v/>
      </c>
      <c r="I792" s="49" t="str">
        <f>IFERROR(IF(H792&lt;&gt;"",Belegerfassung!L800*100,""),IF(OR(Belegerfassung!L800="Leistung EU - Erlöse",Belegerfassung!L800="Lieferungen EU-Erlöse",Belegerfassung!L800="EUST",Belegerfassung!L800="Bauleistungen 20%")=TRUE,"",MID(Belegerfassung!L800,4,2)))</f>
        <v/>
      </c>
      <c r="J792" s="6" t="str">
        <f>IF(A792&lt;&gt;"",LEFT(Belegerfassung!D800,40),"")</f>
        <v/>
      </c>
      <c r="K792" t="str">
        <f>IF(A792&lt;&gt;"",VLOOKUP(D792,Abfrage!$F$2:$G$21,2,FALSE),"")</f>
        <v/>
      </c>
      <c r="L792" s="6" t="str">
        <f>IF(Belegerfassung!H800&lt;&gt;"",Belegerfassung!H800,"")</f>
        <v/>
      </c>
      <c r="M792" t="str">
        <f>IFERROR(IF(Belegerfassung!E800&lt;&gt;"",VLOOKUP(Belegerfassung!E800,Abfrage!$L$2:$M$15,2,),""),"")</f>
        <v/>
      </c>
      <c r="N792" t="str">
        <f t="shared" si="37"/>
        <v/>
      </c>
      <c r="O792" t="str">
        <f t="shared" si="38"/>
        <v/>
      </c>
      <c r="P792" t="str">
        <f>IF(Belegerfassung!G800&lt;&gt;"",CONCATENATE(Belegerfassung!G800,".pdf"),"")</f>
        <v/>
      </c>
    </row>
    <row r="793" spans="1:16">
      <c r="A793" t="str">
        <f>IF(Belegerfassung!C801&lt;&gt;"",0,"")</f>
        <v/>
      </c>
      <c r="B793" t="str">
        <f>IFERROR(VLOOKUP(Belegerfassung!I801,Konten!A:D,2,FALSE),"")</f>
        <v/>
      </c>
      <c r="C793" t="str">
        <f>IF(A793&lt;&gt;"",TEXT(Belegerfassung!C801,"TT.MM.JJJJ"),"")</f>
        <v/>
      </c>
      <c r="D793" t="str">
        <f>IFERROR(VLOOKUP(Belegerfassung!A801,Abfrage!$E$2:$F$20,2,FALSE),"")</f>
        <v/>
      </c>
      <c r="E793" t="str">
        <f>IF(A793&lt;&gt;"",Belegerfassung!B801,"")</f>
        <v/>
      </c>
      <c r="F793" t="str">
        <f>IF(Belegerfassung!L801="","",IF(Belegerfassung!L801&lt;&gt;"",IF(Belegerfassung!L801&lt;&gt;"",IF(Belegerfassung!J801&lt;&gt;0,VLOOKUP(Belegerfassung!L801,Abfrage!$A$2:$C$19,2,),VLOOKUP(Belegerfassung!L801,Abfrage!$A$2:$C$19,3,)),"")))</f>
        <v/>
      </c>
      <c r="G793" t="str">
        <f t="shared" si="36"/>
        <v/>
      </c>
      <c r="H793" s="31" t="str">
        <f>IF(A793&lt;&gt;"",-Belegerfassung!J801+Belegerfassung!K801,"")</f>
        <v/>
      </c>
      <c r="I793" s="49" t="str">
        <f>IFERROR(IF(H793&lt;&gt;"",Belegerfassung!L801*100,""),IF(OR(Belegerfassung!L801="Leistung EU - Erlöse",Belegerfassung!L801="Lieferungen EU-Erlöse",Belegerfassung!L801="EUST",Belegerfassung!L801="Bauleistungen 20%")=TRUE,"",MID(Belegerfassung!L801,4,2)))</f>
        <v/>
      </c>
      <c r="J793" s="6" t="str">
        <f>IF(A793&lt;&gt;"",LEFT(Belegerfassung!D801,40),"")</f>
        <v/>
      </c>
      <c r="K793" t="str">
        <f>IF(A793&lt;&gt;"",VLOOKUP(D793,Abfrage!$F$2:$G$21,2,FALSE),"")</f>
        <v/>
      </c>
      <c r="L793" s="6" t="str">
        <f>IF(Belegerfassung!H801&lt;&gt;"",Belegerfassung!H801,"")</f>
        <v/>
      </c>
      <c r="M793" t="str">
        <f>IFERROR(IF(Belegerfassung!E801&lt;&gt;"",VLOOKUP(Belegerfassung!E801,Abfrage!$L$2:$M$15,2,),""),"")</f>
        <v/>
      </c>
      <c r="N793" t="str">
        <f t="shared" si="37"/>
        <v/>
      </c>
      <c r="O793" t="str">
        <f t="shared" si="38"/>
        <v/>
      </c>
      <c r="P793" t="str">
        <f>IF(Belegerfassung!G801&lt;&gt;"",CONCATENATE(Belegerfassung!G801,".pdf"),"")</f>
        <v/>
      </c>
    </row>
    <row r="794" spans="1:16">
      <c r="A794" t="str">
        <f>IF(Belegerfassung!C802&lt;&gt;"",0,"")</f>
        <v/>
      </c>
      <c r="B794" t="str">
        <f>IFERROR(VLOOKUP(Belegerfassung!I802,Konten!A:D,2,FALSE),"")</f>
        <v/>
      </c>
      <c r="C794" t="str">
        <f>IF(A794&lt;&gt;"",TEXT(Belegerfassung!C802,"TT.MM.JJJJ"),"")</f>
        <v/>
      </c>
      <c r="D794" t="str">
        <f>IFERROR(VLOOKUP(Belegerfassung!A802,Abfrage!$E$2:$F$20,2,FALSE),"")</f>
        <v/>
      </c>
      <c r="E794" t="str">
        <f>IF(A794&lt;&gt;"",Belegerfassung!B802,"")</f>
        <v/>
      </c>
      <c r="F794" t="str">
        <f>IF(Belegerfassung!L802="","",IF(Belegerfassung!L802&lt;&gt;"",IF(Belegerfassung!L802&lt;&gt;"",IF(Belegerfassung!J802&lt;&gt;0,VLOOKUP(Belegerfassung!L802,Abfrage!$A$2:$C$19,2,),VLOOKUP(Belegerfassung!L802,Abfrage!$A$2:$C$19,3,)),"")))</f>
        <v/>
      </c>
      <c r="G794" t="str">
        <f t="shared" si="36"/>
        <v/>
      </c>
      <c r="H794" s="31" t="str">
        <f>IF(A794&lt;&gt;"",-Belegerfassung!J802+Belegerfassung!K802,"")</f>
        <v/>
      </c>
      <c r="I794" s="49" t="str">
        <f>IFERROR(IF(H794&lt;&gt;"",Belegerfassung!L802*100,""),IF(OR(Belegerfassung!L802="Leistung EU - Erlöse",Belegerfassung!L802="Lieferungen EU-Erlöse",Belegerfassung!L802="EUST",Belegerfassung!L802="Bauleistungen 20%")=TRUE,"",MID(Belegerfassung!L802,4,2)))</f>
        <v/>
      </c>
      <c r="J794" s="6" t="str">
        <f>IF(A794&lt;&gt;"",LEFT(Belegerfassung!D802,40),"")</f>
        <v/>
      </c>
      <c r="K794" t="str">
        <f>IF(A794&lt;&gt;"",VLOOKUP(D794,Abfrage!$F$2:$G$21,2,FALSE),"")</f>
        <v/>
      </c>
      <c r="L794" s="6" t="str">
        <f>IF(Belegerfassung!H802&lt;&gt;"",Belegerfassung!H802,"")</f>
        <v/>
      </c>
      <c r="M794" t="str">
        <f>IFERROR(IF(Belegerfassung!E802&lt;&gt;"",VLOOKUP(Belegerfassung!E802,Abfrage!$L$2:$M$15,2,),""),"")</f>
        <v/>
      </c>
      <c r="N794" t="str">
        <f t="shared" si="37"/>
        <v/>
      </c>
      <c r="O794" t="str">
        <f t="shared" si="38"/>
        <v/>
      </c>
      <c r="P794" t="str">
        <f>IF(Belegerfassung!G802&lt;&gt;"",CONCATENATE(Belegerfassung!G802,".pdf"),"")</f>
        <v/>
      </c>
    </row>
    <row r="795" spans="1:16">
      <c r="A795" t="str">
        <f>IF(Belegerfassung!C803&lt;&gt;"",0,"")</f>
        <v/>
      </c>
      <c r="B795" t="str">
        <f>IFERROR(VLOOKUP(Belegerfassung!I803,Konten!A:D,2,FALSE),"")</f>
        <v/>
      </c>
      <c r="C795" t="str">
        <f>IF(A795&lt;&gt;"",TEXT(Belegerfassung!C803,"TT.MM.JJJJ"),"")</f>
        <v/>
      </c>
      <c r="D795" t="str">
        <f>IFERROR(VLOOKUP(Belegerfassung!A803,Abfrage!$E$2:$F$20,2,FALSE),"")</f>
        <v/>
      </c>
      <c r="E795" t="str">
        <f>IF(A795&lt;&gt;"",Belegerfassung!B803,"")</f>
        <v/>
      </c>
      <c r="F795" t="str">
        <f>IF(Belegerfassung!L803="","",IF(Belegerfassung!L803&lt;&gt;"",IF(Belegerfassung!L803&lt;&gt;"",IF(Belegerfassung!J803&lt;&gt;0,VLOOKUP(Belegerfassung!L803,Abfrage!$A$2:$C$19,2,),VLOOKUP(Belegerfassung!L803,Abfrage!$A$2:$C$19,3,)),"")))</f>
        <v/>
      </c>
      <c r="G795" t="str">
        <f t="shared" si="36"/>
        <v/>
      </c>
      <c r="H795" s="31" t="str">
        <f>IF(A795&lt;&gt;"",-Belegerfassung!J803+Belegerfassung!K803,"")</f>
        <v/>
      </c>
      <c r="I795" s="49" t="str">
        <f>IFERROR(IF(H795&lt;&gt;"",Belegerfassung!L803*100,""),IF(OR(Belegerfassung!L803="Leistung EU - Erlöse",Belegerfassung!L803="Lieferungen EU-Erlöse",Belegerfassung!L803="EUST",Belegerfassung!L803="Bauleistungen 20%")=TRUE,"",MID(Belegerfassung!L803,4,2)))</f>
        <v/>
      </c>
      <c r="J795" s="6" t="str">
        <f>IF(A795&lt;&gt;"",LEFT(Belegerfassung!D803,40),"")</f>
        <v/>
      </c>
      <c r="K795" t="str">
        <f>IF(A795&lt;&gt;"",VLOOKUP(D795,Abfrage!$F$2:$G$21,2,FALSE),"")</f>
        <v/>
      </c>
      <c r="L795" s="6" t="str">
        <f>IF(Belegerfassung!H803&lt;&gt;"",Belegerfassung!H803,"")</f>
        <v/>
      </c>
      <c r="M795" t="str">
        <f>IFERROR(IF(Belegerfassung!E803&lt;&gt;"",VLOOKUP(Belegerfassung!E803,Abfrage!$L$2:$M$15,2,),""),"")</f>
        <v/>
      </c>
      <c r="N795" t="str">
        <f t="shared" si="37"/>
        <v/>
      </c>
      <c r="O795" t="str">
        <f t="shared" si="38"/>
        <v/>
      </c>
      <c r="P795" t="str">
        <f>IF(Belegerfassung!G803&lt;&gt;"",CONCATENATE(Belegerfassung!G803,".pdf"),"")</f>
        <v/>
      </c>
    </row>
    <row r="796" spans="1:16">
      <c r="A796" t="str">
        <f>IF(Belegerfassung!C804&lt;&gt;"",0,"")</f>
        <v/>
      </c>
      <c r="B796" t="str">
        <f>IFERROR(VLOOKUP(Belegerfassung!I804,Konten!A:D,2,FALSE),"")</f>
        <v/>
      </c>
      <c r="C796" t="str">
        <f>IF(A796&lt;&gt;"",TEXT(Belegerfassung!C804,"TT.MM.JJJJ"),"")</f>
        <v/>
      </c>
      <c r="D796" t="str">
        <f>IFERROR(VLOOKUP(Belegerfassung!A804,Abfrage!$E$2:$F$20,2,FALSE),"")</f>
        <v/>
      </c>
      <c r="E796" t="str">
        <f>IF(A796&lt;&gt;"",Belegerfassung!B804,"")</f>
        <v/>
      </c>
      <c r="F796" t="str">
        <f>IF(Belegerfassung!L804="","",IF(Belegerfassung!L804&lt;&gt;"",IF(Belegerfassung!L804&lt;&gt;"",IF(Belegerfassung!J804&lt;&gt;0,VLOOKUP(Belegerfassung!L804,Abfrage!$A$2:$C$19,2,),VLOOKUP(Belegerfassung!L804,Abfrage!$A$2:$C$19,3,)),"")))</f>
        <v/>
      </c>
      <c r="G796" t="str">
        <f t="shared" si="36"/>
        <v/>
      </c>
      <c r="H796" s="31" t="str">
        <f>IF(A796&lt;&gt;"",-Belegerfassung!J804+Belegerfassung!K804,"")</f>
        <v/>
      </c>
      <c r="I796" s="49" t="str">
        <f>IFERROR(IF(H796&lt;&gt;"",Belegerfassung!L804*100,""),IF(OR(Belegerfassung!L804="Leistung EU - Erlöse",Belegerfassung!L804="Lieferungen EU-Erlöse",Belegerfassung!L804="EUST",Belegerfassung!L804="Bauleistungen 20%")=TRUE,"",MID(Belegerfassung!L804,4,2)))</f>
        <v/>
      </c>
      <c r="J796" s="6" t="str">
        <f>IF(A796&lt;&gt;"",LEFT(Belegerfassung!D804,40),"")</f>
        <v/>
      </c>
      <c r="K796" t="str">
        <f>IF(A796&lt;&gt;"",VLOOKUP(D796,Abfrage!$F$2:$G$21,2,FALSE),"")</f>
        <v/>
      </c>
      <c r="L796" s="6" t="str">
        <f>IF(Belegerfassung!H804&lt;&gt;"",Belegerfassung!H804,"")</f>
        <v/>
      </c>
      <c r="M796" t="str">
        <f>IFERROR(IF(Belegerfassung!E804&lt;&gt;"",VLOOKUP(Belegerfassung!E804,Abfrage!$L$2:$M$15,2,),""),"")</f>
        <v/>
      </c>
      <c r="N796" t="str">
        <f t="shared" si="37"/>
        <v/>
      </c>
      <c r="O796" t="str">
        <f t="shared" si="38"/>
        <v/>
      </c>
      <c r="P796" t="str">
        <f>IF(Belegerfassung!G804&lt;&gt;"",CONCATENATE(Belegerfassung!G804,".pdf"),"")</f>
        <v/>
      </c>
    </row>
    <row r="797" spans="1:16">
      <c r="A797" t="str">
        <f>IF(Belegerfassung!C805&lt;&gt;"",0,"")</f>
        <v/>
      </c>
      <c r="B797" t="str">
        <f>IFERROR(VLOOKUP(Belegerfassung!I805,Konten!A:D,2,FALSE),"")</f>
        <v/>
      </c>
      <c r="C797" t="str">
        <f>IF(A797&lt;&gt;"",TEXT(Belegerfassung!C805,"TT.MM.JJJJ"),"")</f>
        <v/>
      </c>
      <c r="D797" t="str">
        <f>IFERROR(VLOOKUP(Belegerfassung!A805,Abfrage!$E$2:$F$20,2,FALSE),"")</f>
        <v/>
      </c>
      <c r="E797" t="str">
        <f>IF(A797&lt;&gt;"",Belegerfassung!B805,"")</f>
        <v/>
      </c>
      <c r="F797" t="str">
        <f>IF(Belegerfassung!L805="","",IF(Belegerfassung!L805&lt;&gt;"",IF(Belegerfassung!L805&lt;&gt;"",IF(Belegerfassung!J805&lt;&gt;0,VLOOKUP(Belegerfassung!L805,Abfrage!$A$2:$C$19,2,),VLOOKUP(Belegerfassung!L805,Abfrage!$A$2:$C$19,3,)),"")))</f>
        <v/>
      </c>
      <c r="G797" t="str">
        <f t="shared" si="36"/>
        <v/>
      </c>
      <c r="H797" s="31" t="str">
        <f>IF(A797&lt;&gt;"",-Belegerfassung!J805+Belegerfassung!K805,"")</f>
        <v/>
      </c>
      <c r="I797" s="49" t="str">
        <f>IFERROR(IF(H797&lt;&gt;"",Belegerfassung!L805*100,""),IF(OR(Belegerfassung!L805="Leistung EU - Erlöse",Belegerfassung!L805="Lieferungen EU-Erlöse",Belegerfassung!L805="EUST",Belegerfassung!L805="Bauleistungen 20%")=TRUE,"",MID(Belegerfassung!L805,4,2)))</f>
        <v/>
      </c>
      <c r="J797" s="6" t="str">
        <f>IF(A797&lt;&gt;"",LEFT(Belegerfassung!D805,40),"")</f>
        <v/>
      </c>
      <c r="K797" t="str">
        <f>IF(A797&lt;&gt;"",VLOOKUP(D797,Abfrage!$F$2:$G$21,2,FALSE),"")</f>
        <v/>
      </c>
      <c r="L797" s="6" t="str">
        <f>IF(Belegerfassung!H805&lt;&gt;"",Belegerfassung!H805,"")</f>
        <v/>
      </c>
      <c r="M797" t="str">
        <f>IFERROR(IF(Belegerfassung!E805&lt;&gt;"",VLOOKUP(Belegerfassung!E805,Abfrage!$L$2:$M$15,2,),""),"")</f>
        <v/>
      </c>
      <c r="N797" t="str">
        <f t="shared" si="37"/>
        <v/>
      </c>
      <c r="O797" t="str">
        <f t="shared" si="38"/>
        <v/>
      </c>
      <c r="P797" t="str">
        <f>IF(Belegerfassung!G805&lt;&gt;"",CONCATENATE(Belegerfassung!G805,".pdf"),"")</f>
        <v/>
      </c>
    </row>
    <row r="798" spans="1:16">
      <c r="A798" t="str">
        <f>IF(Belegerfassung!C806&lt;&gt;"",0,"")</f>
        <v/>
      </c>
      <c r="B798" t="str">
        <f>IFERROR(VLOOKUP(Belegerfassung!I806,Konten!A:D,2,FALSE),"")</f>
        <v/>
      </c>
      <c r="C798" t="str">
        <f>IF(A798&lt;&gt;"",TEXT(Belegerfassung!C806,"TT.MM.JJJJ"),"")</f>
        <v/>
      </c>
      <c r="D798" t="str">
        <f>IFERROR(VLOOKUP(Belegerfassung!A806,Abfrage!$E$2:$F$20,2,FALSE),"")</f>
        <v/>
      </c>
      <c r="E798" t="str">
        <f>IF(A798&lt;&gt;"",Belegerfassung!B806,"")</f>
        <v/>
      </c>
      <c r="F798" t="str">
        <f>IF(Belegerfassung!L806="","",IF(Belegerfassung!L806&lt;&gt;"",IF(Belegerfassung!L806&lt;&gt;"",IF(Belegerfassung!J806&lt;&gt;0,VLOOKUP(Belegerfassung!L806,Abfrage!$A$2:$C$19,2,),VLOOKUP(Belegerfassung!L806,Abfrage!$A$2:$C$19,3,)),"")))</f>
        <v/>
      </c>
      <c r="G798" t="str">
        <f t="shared" si="36"/>
        <v/>
      </c>
      <c r="H798" s="31" t="str">
        <f>IF(A798&lt;&gt;"",-Belegerfassung!J806+Belegerfassung!K806,"")</f>
        <v/>
      </c>
      <c r="I798" s="49" t="str">
        <f>IFERROR(IF(H798&lt;&gt;"",Belegerfassung!L806*100,""),IF(OR(Belegerfassung!L806="Leistung EU - Erlöse",Belegerfassung!L806="Lieferungen EU-Erlöse",Belegerfassung!L806="EUST",Belegerfassung!L806="Bauleistungen 20%")=TRUE,"",MID(Belegerfassung!L806,4,2)))</f>
        <v/>
      </c>
      <c r="J798" s="6" t="str">
        <f>IF(A798&lt;&gt;"",LEFT(Belegerfassung!D806,40),"")</f>
        <v/>
      </c>
      <c r="K798" t="str">
        <f>IF(A798&lt;&gt;"",VLOOKUP(D798,Abfrage!$F$2:$G$21,2,FALSE),"")</f>
        <v/>
      </c>
      <c r="L798" s="6" t="str">
        <f>IF(Belegerfassung!H806&lt;&gt;"",Belegerfassung!H806,"")</f>
        <v/>
      </c>
      <c r="M798" t="str">
        <f>IFERROR(IF(Belegerfassung!E806&lt;&gt;"",VLOOKUP(Belegerfassung!E806,Abfrage!$L$2:$M$15,2,),""),"")</f>
        <v/>
      </c>
      <c r="N798" t="str">
        <f t="shared" si="37"/>
        <v/>
      </c>
      <c r="O798" t="str">
        <f t="shared" si="38"/>
        <v/>
      </c>
      <c r="P798" t="str">
        <f>IF(Belegerfassung!G806&lt;&gt;"",CONCATENATE(Belegerfassung!G806,".pdf"),"")</f>
        <v/>
      </c>
    </row>
    <row r="799" spans="1:16">
      <c r="A799" t="str">
        <f>IF(Belegerfassung!C807&lt;&gt;"",0,"")</f>
        <v/>
      </c>
      <c r="B799" t="str">
        <f>IFERROR(VLOOKUP(Belegerfassung!I807,Konten!A:D,2,FALSE),"")</f>
        <v/>
      </c>
      <c r="C799" t="str">
        <f>IF(A799&lt;&gt;"",TEXT(Belegerfassung!C807,"TT.MM.JJJJ"),"")</f>
        <v/>
      </c>
      <c r="D799" t="str">
        <f>IFERROR(VLOOKUP(Belegerfassung!A807,Abfrage!$E$2:$F$20,2,FALSE),"")</f>
        <v/>
      </c>
      <c r="E799" t="str">
        <f>IF(A799&lt;&gt;"",Belegerfassung!B807,"")</f>
        <v/>
      </c>
      <c r="F799" t="str">
        <f>IF(Belegerfassung!L807="","",IF(Belegerfassung!L807&lt;&gt;"",IF(Belegerfassung!L807&lt;&gt;"",IF(Belegerfassung!J807&lt;&gt;0,VLOOKUP(Belegerfassung!L807,Abfrage!$A$2:$C$19,2,),VLOOKUP(Belegerfassung!L807,Abfrage!$A$2:$C$19,3,)),"")))</f>
        <v/>
      </c>
      <c r="G799" t="str">
        <f t="shared" si="36"/>
        <v/>
      </c>
      <c r="H799" s="31" t="str">
        <f>IF(A799&lt;&gt;"",-Belegerfassung!J807+Belegerfassung!K807,"")</f>
        <v/>
      </c>
      <c r="I799" s="49" t="str">
        <f>IFERROR(IF(H799&lt;&gt;"",Belegerfassung!L807*100,""),IF(OR(Belegerfassung!L807="Leistung EU - Erlöse",Belegerfassung!L807="Lieferungen EU-Erlöse",Belegerfassung!L807="EUST",Belegerfassung!L807="Bauleistungen 20%")=TRUE,"",MID(Belegerfassung!L807,4,2)))</f>
        <v/>
      </c>
      <c r="J799" s="6" t="str">
        <f>IF(A799&lt;&gt;"",LEFT(Belegerfassung!D807,40),"")</f>
        <v/>
      </c>
      <c r="K799" t="str">
        <f>IF(A799&lt;&gt;"",VLOOKUP(D799,Abfrage!$F$2:$G$21,2,FALSE),"")</f>
        <v/>
      </c>
      <c r="L799" s="6" t="str">
        <f>IF(Belegerfassung!H807&lt;&gt;"",Belegerfassung!H807,"")</f>
        <v/>
      </c>
      <c r="M799" t="str">
        <f>IFERROR(IF(Belegerfassung!E807&lt;&gt;"",VLOOKUP(Belegerfassung!E807,Abfrage!$L$2:$M$15,2,),""),"")</f>
        <v/>
      </c>
      <c r="N799" t="str">
        <f t="shared" si="37"/>
        <v/>
      </c>
      <c r="O799" t="str">
        <f t="shared" si="38"/>
        <v/>
      </c>
      <c r="P799" t="str">
        <f>IF(Belegerfassung!G807&lt;&gt;"",CONCATENATE(Belegerfassung!G807,".pdf"),"")</f>
        <v/>
      </c>
    </row>
    <row r="800" spans="1:16">
      <c r="A800" t="str">
        <f>IF(Belegerfassung!C808&lt;&gt;"",0,"")</f>
        <v/>
      </c>
      <c r="B800" t="str">
        <f>IFERROR(VLOOKUP(Belegerfassung!I808,Konten!A:D,2,FALSE),"")</f>
        <v/>
      </c>
      <c r="C800" t="str">
        <f>IF(A800&lt;&gt;"",TEXT(Belegerfassung!C808,"TT.MM.JJJJ"),"")</f>
        <v/>
      </c>
      <c r="D800" t="str">
        <f>IFERROR(VLOOKUP(Belegerfassung!A808,Abfrage!$E$2:$F$20,2,FALSE),"")</f>
        <v/>
      </c>
      <c r="E800" t="str">
        <f>IF(A800&lt;&gt;"",Belegerfassung!B808,"")</f>
        <v/>
      </c>
      <c r="F800" t="str">
        <f>IF(Belegerfassung!L808="","",IF(Belegerfassung!L808&lt;&gt;"",IF(Belegerfassung!L808&lt;&gt;"",IF(Belegerfassung!J808&lt;&gt;0,VLOOKUP(Belegerfassung!L808,Abfrage!$A$2:$C$19,2,),VLOOKUP(Belegerfassung!L808,Abfrage!$A$2:$C$19,3,)),"")))</f>
        <v/>
      </c>
      <c r="G800" t="str">
        <f t="shared" si="36"/>
        <v/>
      </c>
      <c r="H800" s="31" t="str">
        <f>IF(A800&lt;&gt;"",-Belegerfassung!J808+Belegerfassung!K808,"")</f>
        <v/>
      </c>
      <c r="I800" s="49" t="str">
        <f>IFERROR(IF(H800&lt;&gt;"",Belegerfassung!L808*100,""),IF(OR(Belegerfassung!L808="Leistung EU - Erlöse",Belegerfassung!L808="Lieferungen EU-Erlöse",Belegerfassung!L808="EUST",Belegerfassung!L808="Bauleistungen 20%")=TRUE,"",MID(Belegerfassung!L808,4,2)))</f>
        <v/>
      </c>
      <c r="J800" s="6" t="str">
        <f>IF(A800&lt;&gt;"",LEFT(Belegerfassung!D808,40),"")</f>
        <v/>
      </c>
      <c r="K800" t="str">
        <f>IF(A800&lt;&gt;"",VLOOKUP(D800,Abfrage!$F$2:$G$21,2,FALSE),"")</f>
        <v/>
      </c>
      <c r="L800" s="6" t="str">
        <f>IF(Belegerfassung!H808&lt;&gt;"",Belegerfassung!H808,"")</f>
        <v/>
      </c>
      <c r="M800" t="str">
        <f>IFERROR(IF(Belegerfassung!E808&lt;&gt;"",VLOOKUP(Belegerfassung!E808,Abfrage!$L$2:$M$15,2,),""),"")</f>
        <v/>
      </c>
      <c r="N800" t="str">
        <f t="shared" si="37"/>
        <v/>
      </c>
      <c r="O800" t="str">
        <f t="shared" si="38"/>
        <v/>
      </c>
      <c r="P800" t="str">
        <f>IF(Belegerfassung!G808&lt;&gt;"",CONCATENATE(Belegerfassung!G808,".pdf"),"")</f>
        <v/>
      </c>
    </row>
    <row r="801" spans="1:16">
      <c r="A801" t="str">
        <f>IF(Belegerfassung!C809&lt;&gt;"",0,"")</f>
        <v/>
      </c>
      <c r="B801" t="str">
        <f>IFERROR(VLOOKUP(Belegerfassung!I809,Konten!A:D,2,FALSE),"")</f>
        <v/>
      </c>
      <c r="C801" t="str">
        <f>IF(A801&lt;&gt;"",TEXT(Belegerfassung!C809,"TT.MM.JJJJ"),"")</f>
        <v/>
      </c>
      <c r="D801" t="str">
        <f>IFERROR(VLOOKUP(Belegerfassung!A809,Abfrage!$E$2:$F$20,2,FALSE),"")</f>
        <v/>
      </c>
      <c r="E801" t="str">
        <f>IF(A801&lt;&gt;"",Belegerfassung!B809,"")</f>
        <v/>
      </c>
      <c r="F801" t="str">
        <f>IF(Belegerfassung!L809="","",IF(Belegerfassung!L809&lt;&gt;"",IF(Belegerfassung!L809&lt;&gt;"",IF(Belegerfassung!J809&lt;&gt;0,VLOOKUP(Belegerfassung!L809,Abfrage!$A$2:$C$19,2,),VLOOKUP(Belegerfassung!L809,Abfrage!$A$2:$C$19,3,)),"")))</f>
        <v/>
      </c>
      <c r="G801" t="str">
        <f t="shared" si="36"/>
        <v/>
      </c>
      <c r="H801" s="31" t="str">
        <f>IF(A801&lt;&gt;"",-Belegerfassung!J809+Belegerfassung!K809,"")</f>
        <v/>
      </c>
      <c r="I801" s="49" t="str">
        <f>IFERROR(IF(H801&lt;&gt;"",Belegerfassung!L809*100,""),IF(OR(Belegerfassung!L809="Leistung EU - Erlöse",Belegerfassung!L809="Lieferungen EU-Erlöse",Belegerfassung!L809="EUST",Belegerfassung!L809="Bauleistungen 20%")=TRUE,"",MID(Belegerfassung!L809,4,2)))</f>
        <v/>
      </c>
      <c r="J801" s="6" t="str">
        <f>IF(A801&lt;&gt;"",LEFT(Belegerfassung!D809,40),"")</f>
        <v/>
      </c>
      <c r="K801" t="str">
        <f>IF(A801&lt;&gt;"",VLOOKUP(D801,Abfrage!$F$2:$G$21,2,FALSE),"")</f>
        <v/>
      </c>
      <c r="L801" s="6" t="str">
        <f>IF(Belegerfassung!H809&lt;&gt;"",Belegerfassung!H809,"")</f>
        <v/>
      </c>
      <c r="M801" t="str">
        <f>IFERROR(IF(Belegerfassung!E809&lt;&gt;"",VLOOKUP(Belegerfassung!E809,Abfrage!$L$2:$M$15,2,),""),"")</f>
        <v/>
      </c>
      <c r="N801" t="str">
        <f t="shared" si="37"/>
        <v/>
      </c>
      <c r="O801" t="str">
        <f t="shared" si="38"/>
        <v/>
      </c>
      <c r="P801" t="str">
        <f>IF(Belegerfassung!G809&lt;&gt;"",CONCATENATE(Belegerfassung!G809,".pdf"),"")</f>
        <v/>
      </c>
    </row>
    <row r="802" spans="1:16">
      <c r="A802" t="str">
        <f>IF(Belegerfassung!C810&lt;&gt;"",0,"")</f>
        <v/>
      </c>
      <c r="B802" t="str">
        <f>IFERROR(VLOOKUP(Belegerfassung!I810,Konten!A:D,2,FALSE),"")</f>
        <v/>
      </c>
      <c r="C802" t="str">
        <f>IF(A802&lt;&gt;"",TEXT(Belegerfassung!C810,"TT.MM.JJJJ"),"")</f>
        <v/>
      </c>
      <c r="D802" t="str">
        <f>IFERROR(VLOOKUP(Belegerfassung!A810,Abfrage!$E$2:$F$20,2,FALSE),"")</f>
        <v/>
      </c>
      <c r="E802" t="str">
        <f>IF(A802&lt;&gt;"",Belegerfassung!B810,"")</f>
        <v/>
      </c>
      <c r="F802" t="str">
        <f>IF(Belegerfassung!L810="","",IF(Belegerfassung!L810&lt;&gt;"",IF(Belegerfassung!L810&lt;&gt;"",IF(Belegerfassung!J810&lt;&gt;0,VLOOKUP(Belegerfassung!L810,Abfrage!$A$2:$C$19,2,),VLOOKUP(Belegerfassung!L810,Abfrage!$A$2:$C$19,3,)),"")))</f>
        <v/>
      </c>
      <c r="G802" t="str">
        <f t="shared" si="36"/>
        <v/>
      </c>
      <c r="H802" s="31" t="str">
        <f>IF(A802&lt;&gt;"",-Belegerfassung!J810+Belegerfassung!K810,"")</f>
        <v/>
      </c>
      <c r="I802" s="49" t="str">
        <f>IFERROR(IF(H802&lt;&gt;"",Belegerfassung!L810*100,""),IF(OR(Belegerfassung!L810="Leistung EU - Erlöse",Belegerfassung!L810="Lieferungen EU-Erlöse",Belegerfassung!L810="EUST",Belegerfassung!L810="Bauleistungen 20%")=TRUE,"",MID(Belegerfassung!L810,4,2)))</f>
        <v/>
      </c>
      <c r="J802" s="6" t="str">
        <f>IF(A802&lt;&gt;"",LEFT(Belegerfassung!D810,40),"")</f>
        <v/>
      </c>
      <c r="K802" t="str">
        <f>IF(A802&lt;&gt;"",VLOOKUP(D802,Abfrage!$F$2:$G$21,2,FALSE),"")</f>
        <v/>
      </c>
      <c r="L802" s="6" t="str">
        <f>IF(Belegerfassung!H810&lt;&gt;"",Belegerfassung!H810,"")</f>
        <v/>
      </c>
      <c r="M802" t="str">
        <f>IFERROR(IF(Belegerfassung!E810&lt;&gt;"",VLOOKUP(Belegerfassung!E810,Abfrage!$L$2:$M$15,2,),""),"")</f>
        <v/>
      </c>
      <c r="N802" t="str">
        <f t="shared" si="37"/>
        <v/>
      </c>
      <c r="O802" t="str">
        <f t="shared" si="38"/>
        <v/>
      </c>
      <c r="P802" t="str">
        <f>IF(Belegerfassung!G810&lt;&gt;"",CONCATENATE(Belegerfassung!G810,".pdf"),"")</f>
        <v/>
      </c>
    </row>
    <row r="803" spans="1:16">
      <c r="A803" t="str">
        <f>IF(Belegerfassung!C811&lt;&gt;"",0,"")</f>
        <v/>
      </c>
      <c r="B803" t="str">
        <f>IFERROR(VLOOKUP(Belegerfassung!I811,Konten!A:D,2,FALSE),"")</f>
        <v/>
      </c>
      <c r="C803" t="str">
        <f>IF(A803&lt;&gt;"",TEXT(Belegerfassung!C811,"TT.MM.JJJJ"),"")</f>
        <v/>
      </c>
      <c r="D803" t="str">
        <f>IFERROR(VLOOKUP(Belegerfassung!A811,Abfrage!$E$2:$F$20,2,FALSE),"")</f>
        <v/>
      </c>
      <c r="E803" t="str">
        <f>IF(A803&lt;&gt;"",Belegerfassung!B811,"")</f>
        <v/>
      </c>
      <c r="F803" t="str">
        <f>IF(Belegerfassung!L811="","",IF(Belegerfassung!L811&lt;&gt;"",IF(Belegerfassung!L811&lt;&gt;"",IF(Belegerfassung!J811&lt;&gt;0,VLOOKUP(Belegerfassung!L811,Abfrage!$A$2:$C$19,2,),VLOOKUP(Belegerfassung!L811,Abfrage!$A$2:$C$19,3,)),"")))</f>
        <v/>
      </c>
      <c r="G803" t="str">
        <f t="shared" si="36"/>
        <v/>
      </c>
      <c r="H803" s="31" t="str">
        <f>IF(A803&lt;&gt;"",-Belegerfassung!J811+Belegerfassung!K811,"")</f>
        <v/>
      </c>
      <c r="I803" s="49" t="str">
        <f>IFERROR(IF(H803&lt;&gt;"",Belegerfassung!L811*100,""),IF(OR(Belegerfassung!L811="Leistung EU - Erlöse",Belegerfassung!L811="Lieferungen EU-Erlöse",Belegerfassung!L811="EUST",Belegerfassung!L811="Bauleistungen 20%")=TRUE,"",MID(Belegerfassung!L811,4,2)))</f>
        <v/>
      </c>
      <c r="J803" s="6" t="str">
        <f>IF(A803&lt;&gt;"",LEFT(Belegerfassung!D811,40),"")</f>
        <v/>
      </c>
      <c r="K803" t="str">
        <f>IF(A803&lt;&gt;"",VLOOKUP(D803,Abfrage!$F$2:$G$21,2,FALSE),"")</f>
        <v/>
      </c>
      <c r="L803" s="6" t="str">
        <f>IF(Belegerfassung!H811&lt;&gt;"",Belegerfassung!H811,"")</f>
        <v/>
      </c>
      <c r="M803" t="str">
        <f>IFERROR(IF(Belegerfassung!E811&lt;&gt;"",VLOOKUP(Belegerfassung!E811,Abfrage!$L$2:$M$15,2,),""),"")</f>
        <v/>
      </c>
      <c r="N803" t="str">
        <f t="shared" si="37"/>
        <v/>
      </c>
      <c r="O803" t="str">
        <f t="shared" si="38"/>
        <v/>
      </c>
      <c r="P803" t="str">
        <f>IF(Belegerfassung!G811&lt;&gt;"",CONCATENATE(Belegerfassung!G811,".pdf"),"")</f>
        <v/>
      </c>
    </row>
    <row r="804" spans="1:16">
      <c r="A804" t="str">
        <f>IF(Belegerfassung!C812&lt;&gt;"",0,"")</f>
        <v/>
      </c>
      <c r="B804" t="str">
        <f>IFERROR(VLOOKUP(Belegerfassung!I812,Konten!A:D,2,FALSE),"")</f>
        <v/>
      </c>
      <c r="C804" t="str">
        <f>IF(A804&lt;&gt;"",TEXT(Belegerfassung!C812,"TT.MM.JJJJ"),"")</f>
        <v/>
      </c>
      <c r="D804" t="str">
        <f>IFERROR(VLOOKUP(Belegerfassung!A812,Abfrage!$E$2:$F$20,2,FALSE),"")</f>
        <v/>
      </c>
      <c r="E804" t="str">
        <f>IF(A804&lt;&gt;"",Belegerfassung!B812,"")</f>
        <v/>
      </c>
      <c r="F804" t="str">
        <f>IF(Belegerfassung!L812="","",IF(Belegerfassung!L812&lt;&gt;"",IF(Belegerfassung!L812&lt;&gt;"",IF(Belegerfassung!J812&lt;&gt;0,VLOOKUP(Belegerfassung!L812,Abfrage!$A$2:$C$19,2,),VLOOKUP(Belegerfassung!L812,Abfrage!$A$2:$C$19,3,)),"")))</f>
        <v/>
      </c>
      <c r="G804" t="str">
        <f t="shared" si="36"/>
        <v/>
      </c>
      <c r="H804" s="31" t="str">
        <f>IF(A804&lt;&gt;"",-Belegerfassung!J812+Belegerfassung!K812,"")</f>
        <v/>
      </c>
      <c r="I804" s="49" t="str">
        <f>IFERROR(IF(H804&lt;&gt;"",Belegerfassung!L812*100,""),IF(OR(Belegerfassung!L812="Leistung EU - Erlöse",Belegerfassung!L812="Lieferungen EU-Erlöse",Belegerfassung!L812="EUST",Belegerfassung!L812="Bauleistungen 20%")=TRUE,"",MID(Belegerfassung!L812,4,2)))</f>
        <v/>
      </c>
      <c r="J804" s="6" t="str">
        <f>IF(A804&lt;&gt;"",LEFT(Belegerfassung!D812,40),"")</f>
        <v/>
      </c>
      <c r="K804" t="str">
        <f>IF(A804&lt;&gt;"",VLOOKUP(D804,Abfrage!$F$2:$G$21,2,FALSE),"")</f>
        <v/>
      </c>
      <c r="L804" s="6" t="str">
        <f>IF(Belegerfassung!H812&lt;&gt;"",Belegerfassung!H812,"")</f>
        <v/>
      </c>
      <c r="M804" t="str">
        <f>IFERROR(IF(Belegerfassung!E812&lt;&gt;"",VLOOKUP(Belegerfassung!E812,Abfrage!$L$2:$M$15,2,),""),"")</f>
        <v/>
      </c>
      <c r="N804" t="str">
        <f t="shared" si="37"/>
        <v/>
      </c>
      <c r="O804" t="str">
        <f t="shared" si="38"/>
        <v/>
      </c>
      <c r="P804" t="str">
        <f>IF(Belegerfassung!G812&lt;&gt;"",CONCATENATE(Belegerfassung!G812,".pdf"),"")</f>
        <v/>
      </c>
    </row>
    <row r="805" spans="1:16">
      <c r="A805" t="str">
        <f>IF(Belegerfassung!C813&lt;&gt;"",0,"")</f>
        <v/>
      </c>
      <c r="B805" t="str">
        <f>IFERROR(VLOOKUP(Belegerfassung!I813,Konten!A:D,2,FALSE),"")</f>
        <v/>
      </c>
      <c r="C805" t="str">
        <f>IF(A805&lt;&gt;"",TEXT(Belegerfassung!C813,"TT.MM.JJJJ"),"")</f>
        <v/>
      </c>
      <c r="D805" t="str">
        <f>IFERROR(VLOOKUP(Belegerfassung!A813,Abfrage!$E$2:$F$20,2,FALSE),"")</f>
        <v/>
      </c>
      <c r="E805" t="str">
        <f>IF(A805&lt;&gt;"",Belegerfassung!B813,"")</f>
        <v/>
      </c>
      <c r="F805" t="str">
        <f>IF(Belegerfassung!L813="","",IF(Belegerfassung!L813&lt;&gt;"",IF(Belegerfassung!L813&lt;&gt;"",IF(Belegerfassung!J813&lt;&gt;0,VLOOKUP(Belegerfassung!L813,Abfrage!$A$2:$C$19,2,),VLOOKUP(Belegerfassung!L813,Abfrage!$A$2:$C$19,3,)),"")))</f>
        <v/>
      </c>
      <c r="G805" t="str">
        <f t="shared" si="36"/>
        <v/>
      </c>
      <c r="H805" s="31" t="str">
        <f>IF(A805&lt;&gt;"",-Belegerfassung!J813+Belegerfassung!K813,"")</f>
        <v/>
      </c>
      <c r="I805" s="49" t="str">
        <f>IFERROR(IF(H805&lt;&gt;"",Belegerfassung!L813*100,""),IF(OR(Belegerfassung!L813="Leistung EU - Erlöse",Belegerfassung!L813="Lieferungen EU-Erlöse",Belegerfassung!L813="EUST",Belegerfassung!L813="Bauleistungen 20%")=TRUE,"",MID(Belegerfassung!L813,4,2)))</f>
        <v/>
      </c>
      <c r="J805" s="6" t="str">
        <f>IF(A805&lt;&gt;"",LEFT(Belegerfassung!D813,40),"")</f>
        <v/>
      </c>
      <c r="K805" t="str">
        <f>IF(A805&lt;&gt;"",VLOOKUP(D805,Abfrage!$F$2:$G$21,2,FALSE),"")</f>
        <v/>
      </c>
      <c r="L805" s="6" t="str">
        <f>IF(Belegerfassung!H813&lt;&gt;"",Belegerfassung!H813,"")</f>
        <v/>
      </c>
      <c r="M805" t="str">
        <f>IFERROR(IF(Belegerfassung!E813&lt;&gt;"",VLOOKUP(Belegerfassung!E813,Abfrage!$L$2:$M$15,2,),""),"")</f>
        <v/>
      </c>
      <c r="N805" t="str">
        <f t="shared" si="37"/>
        <v/>
      </c>
      <c r="O805" t="str">
        <f t="shared" si="38"/>
        <v/>
      </c>
      <c r="P805" t="str">
        <f>IF(Belegerfassung!G813&lt;&gt;"",CONCATENATE(Belegerfassung!G813,".pdf"),"")</f>
        <v/>
      </c>
    </row>
    <row r="806" spans="1:16">
      <c r="A806" t="str">
        <f>IF(Belegerfassung!C814&lt;&gt;"",0,"")</f>
        <v/>
      </c>
      <c r="B806" t="str">
        <f>IFERROR(VLOOKUP(Belegerfassung!I814,Konten!A:D,2,FALSE),"")</f>
        <v/>
      </c>
      <c r="C806" t="str">
        <f>IF(A806&lt;&gt;"",TEXT(Belegerfassung!C814,"TT.MM.JJJJ"),"")</f>
        <v/>
      </c>
      <c r="D806" t="str">
        <f>IFERROR(VLOOKUP(Belegerfassung!A814,Abfrage!$E$2:$F$20,2,FALSE),"")</f>
        <v/>
      </c>
      <c r="E806" t="str">
        <f>IF(A806&lt;&gt;"",Belegerfassung!B814,"")</f>
        <v/>
      </c>
      <c r="F806" t="str">
        <f>IF(Belegerfassung!L814="","",IF(Belegerfassung!L814&lt;&gt;"",IF(Belegerfassung!L814&lt;&gt;"",IF(Belegerfassung!J814&lt;&gt;0,VLOOKUP(Belegerfassung!L814,Abfrage!$A$2:$C$19,2,),VLOOKUP(Belegerfassung!L814,Abfrage!$A$2:$C$19,3,)),"")))</f>
        <v/>
      </c>
      <c r="G806" t="str">
        <f t="shared" si="36"/>
        <v/>
      </c>
      <c r="H806" s="31" t="str">
        <f>IF(A806&lt;&gt;"",-Belegerfassung!J814+Belegerfassung!K814,"")</f>
        <v/>
      </c>
      <c r="I806" s="49" t="str">
        <f>IFERROR(IF(H806&lt;&gt;"",Belegerfassung!L814*100,""),IF(OR(Belegerfassung!L814="Leistung EU - Erlöse",Belegerfassung!L814="Lieferungen EU-Erlöse",Belegerfassung!L814="EUST",Belegerfassung!L814="Bauleistungen 20%")=TRUE,"",MID(Belegerfassung!L814,4,2)))</f>
        <v/>
      </c>
      <c r="J806" s="6" t="str">
        <f>IF(A806&lt;&gt;"",LEFT(Belegerfassung!D814,40),"")</f>
        <v/>
      </c>
      <c r="K806" t="str">
        <f>IF(A806&lt;&gt;"",VLOOKUP(D806,Abfrage!$F$2:$G$21,2,FALSE),"")</f>
        <v/>
      </c>
      <c r="L806" s="6" t="str">
        <f>IF(Belegerfassung!H814&lt;&gt;"",Belegerfassung!H814,"")</f>
        <v/>
      </c>
      <c r="M806" t="str">
        <f>IFERROR(IF(Belegerfassung!E814&lt;&gt;"",VLOOKUP(Belegerfassung!E814,Abfrage!$L$2:$M$15,2,),""),"")</f>
        <v/>
      </c>
      <c r="N806" t="str">
        <f t="shared" si="37"/>
        <v/>
      </c>
      <c r="O806" t="str">
        <f t="shared" si="38"/>
        <v/>
      </c>
      <c r="P806" t="str">
        <f>IF(Belegerfassung!G814&lt;&gt;"",CONCATENATE(Belegerfassung!G814,".pdf"),"")</f>
        <v/>
      </c>
    </row>
    <row r="807" spans="1:16">
      <c r="A807" t="str">
        <f>IF(Belegerfassung!C815&lt;&gt;"",0,"")</f>
        <v/>
      </c>
      <c r="B807" t="str">
        <f>IFERROR(VLOOKUP(Belegerfassung!I815,Konten!A:D,2,FALSE),"")</f>
        <v/>
      </c>
      <c r="C807" t="str">
        <f>IF(A807&lt;&gt;"",TEXT(Belegerfassung!C815,"TT.MM.JJJJ"),"")</f>
        <v/>
      </c>
      <c r="D807" t="str">
        <f>IFERROR(VLOOKUP(Belegerfassung!A815,Abfrage!$E$2:$F$20,2,FALSE),"")</f>
        <v/>
      </c>
      <c r="E807" t="str">
        <f>IF(A807&lt;&gt;"",Belegerfassung!B815,"")</f>
        <v/>
      </c>
      <c r="F807" t="str">
        <f>IF(Belegerfassung!L815="","",IF(Belegerfassung!L815&lt;&gt;"",IF(Belegerfassung!L815&lt;&gt;"",IF(Belegerfassung!J815&lt;&gt;0,VLOOKUP(Belegerfassung!L815,Abfrage!$A$2:$C$19,2,),VLOOKUP(Belegerfassung!L815,Abfrage!$A$2:$C$19,3,)),"")))</f>
        <v/>
      </c>
      <c r="G807" t="str">
        <f t="shared" si="36"/>
        <v/>
      </c>
      <c r="H807" s="31" t="str">
        <f>IF(A807&lt;&gt;"",-Belegerfassung!J815+Belegerfassung!K815,"")</f>
        <v/>
      </c>
      <c r="I807" s="49" t="str">
        <f>IFERROR(IF(H807&lt;&gt;"",Belegerfassung!L815*100,""),IF(OR(Belegerfassung!L815="Leistung EU - Erlöse",Belegerfassung!L815="Lieferungen EU-Erlöse",Belegerfassung!L815="EUST",Belegerfassung!L815="Bauleistungen 20%")=TRUE,"",MID(Belegerfassung!L815,4,2)))</f>
        <v/>
      </c>
      <c r="J807" s="6" t="str">
        <f>IF(A807&lt;&gt;"",LEFT(Belegerfassung!D815,40),"")</f>
        <v/>
      </c>
      <c r="K807" t="str">
        <f>IF(A807&lt;&gt;"",VLOOKUP(D807,Abfrage!$F$2:$G$21,2,FALSE),"")</f>
        <v/>
      </c>
      <c r="L807" s="6" t="str">
        <f>IF(Belegerfassung!H815&lt;&gt;"",Belegerfassung!H815,"")</f>
        <v/>
      </c>
      <c r="M807" t="str">
        <f>IFERROR(IF(Belegerfassung!E815&lt;&gt;"",VLOOKUP(Belegerfassung!E815,Abfrage!$L$2:$M$15,2,),""),"")</f>
        <v/>
      </c>
      <c r="N807" t="str">
        <f t="shared" si="37"/>
        <v/>
      </c>
      <c r="O807" t="str">
        <f t="shared" si="38"/>
        <v/>
      </c>
      <c r="P807" t="str">
        <f>IF(Belegerfassung!G815&lt;&gt;"",CONCATENATE(Belegerfassung!G815,".pdf"),"")</f>
        <v/>
      </c>
    </row>
    <row r="808" spans="1:16">
      <c r="A808" t="str">
        <f>IF(Belegerfassung!C816&lt;&gt;"",0,"")</f>
        <v/>
      </c>
      <c r="B808" t="str">
        <f>IFERROR(VLOOKUP(Belegerfassung!I816,Konten!A:D,2,FALSE),"")</f>
        <v/>
      </c>
      <c r="C808" t="str">
        <f>IF(A808&lt;&gt;"",TEXT(Belegerfassung!C816,"TT.MM.JJJJ"),"")</f>
        <v/>
      </c>
      <c r="D808" t="str">
        <f>IFERROR(VLOOKUP(Belegerfassung!A816,Abfrage!$E$2:$F$20,2,FALSE),"")</f>
        <v/>
      </c>
      <c r="E808" t="str">
        <f>IF(A808&lt;&gt;"",Belegerfassung!B816,"")</f>
        <v/>
      </c>
      <c r="F808" t="str">
        <f>IF(Belegerfassung!L816="","",IF(Belegerfassung!L816&lt;&gt;"",IF(Belegerfassung!L816&lt;&gt;"",IF(Belegerfassung!J816&lt;&gt;0,VLOOKUP(Belegerfassung!L816,Abfrage!$A$2:$C$19,2,),VLOOKUP(Belegerfassung!L816,Abfrage!$A$2:$C$19,3,)),"")))</f>
        <v/>
      </c>
      <c r="G808" t="str">
        <f t="shared" si="36"/>
        <v/>
      </c>
      <c r="H808" s="31" t="str">
        <f>IF(A808&lt;&gt;"",-Belegerfassung!J816+Belegerfassung!K816,"")</f>
        <v/>
      </c>
      <c r="I808" s="49" t="str">
        <f>IFERROR(IF(H808&lt;&gt;"",Belegerfassung!L816*100,""),IF(OR(Belegerfassung!L816="Leistung EU - Erlöse",Belegerfassung!L816="Lieferungen EU-Erlöse",Belegerfassung!L816="EUST",Belegerfassung!L816="Bauleistungen 20%")=TRUE,"",MID(Belegerfassung!L816,4,2)))</f>
        <v/>
      </c>
      <c r="J808" s="6" t="str">
        <f>IF(A808&lt;&gt;"",LEFT(Belegerfassung!D816,40),"")</f>
        <v/>
      </c>
      <c r="K808" t="str">
        <f>IF(A808&lt;&gt;"",VLOOKUP(D808,Abfrage!$F$2:$G$21,2,FALSE),"")</f>
        <v/>
      </c>
      <c r="L808" s="6" t="str">
        <f>IF(Belegerfassung!H816&lt;&gt;"",Belegerfassung!H816,"")</f>
        <v/>
      </c>
      <c r="M808" t="str">
        <f>IFERROR(IF(Belegerfassung!E816&lt;&gt;"",VLOOKUP(Belegerfassung!E816,Abfrage!$L$2:$M$15,2,),""),"")</f>
        <v/>
      </c>
      <c r="N808" t="str">
        <f t="shared" si="37"/>
        <v/>
      </c>
      <c r="O808" t="str">
        <f t="shared" si="38"/>
        <v/>
      </c>
      <c r="P808" t="str">
        <f>IF(Belegerfassung!G816&lt;&gt;"",CONCATENATE(Belegerfassung!G816,".pdf"),"")</f>
        <v/>
      </c>
    </row>
    <row r="809" spans="1:16">
      <c r="A809" t="str">
        <f>IF(Belegerfassung!C817&lt;&gt;"",0,"")</f>
        <v/>
      </c>
      <c r="B809" t="str">
        <f>IFERROR(VLOOKUP(Belegerfassung!I817,Konten!A:D,2,FALSE),"")</f>
        <v/>
      </c>
      <c r="C809" t="str">
        <f>IF(A809&lt;&gt;"",TEXT(Belegerfassung!C817,"TT.MM.JJJJ"),"")</f>
        <v/>
      </c>
      <c r="D809" t="str">
        <f>IFERROR(VLOOKUP(Belegerfassung!A817,Abfrage!$E$2:$F$20,2,FALSE),"")</f>
        <v/>
      </c>
      <c r="E809" t="str">
        <f>IF(A809&lt;&gt;"",Belegerfassung!B817,"")</f>
        <v/>
      </c>
      <c r="F809" t="str">
        <f>IF(Belegerfassung!L817="","",IF(Belegerfassung!L817&lt;&gt;"",IF(Belegerfassung!L817&lt;&gt;"",IF(Belegerfassung!J817&lt;&gt;0,VLOOKUP(Belegerfassung!L817,Abfrage!$A$2:$C$19,2,),VLOOKUP(Belegerfassung!L817,Abfrage!$A$2:$C$19,3,)),"")))</f>
        <v/>
      </c>
      <c r="G809" t="str">
        <f t="shared" si="36"/>
        <v/>
      </c>
      <c r="H809" s="31" t="str">
        <f>IF(A809&lt;&gt;"",-Belegerfassung!J817+Belegerfassung!K817,"")</f>
        <v/>
      </c>
      <c r="I809" s="49" t="str">
        <f>IFERROR(IF(H809&lt;&gt;"",Belegerfassung!L817*100,""),IF(OR(Belegerfassung!L817="Leistung EU - Erlöse",Belegerfassung!L817="Lieferungen EU-Erlöse",Belegerfassung!L817="EUST",Belegerfassung!L817="Bauleistungen 20%")=TRUE,"",MID(Belegerfassung!L817,4,2)))</f>
        <v/>
      </c>
      <c r="J809" s="6" t="str">
        <f>IF(A809&lt;&gt;"",LEFT(Belegerfassung!D817,40),"")</f>
        <v/>
      </c>
      <c r="K809" t="str">
        <f>IF(A809&lt;&gt;"",VLOOKUP(D809,Abfrage!$F$2:$G$21,2,FALSE),"")</f>
        <v/>
      </c>
      <c r="L809" s="6" t="str">
        <f>IF(Belegerfassung!H817&lt;&gt;"",Belegerfassung!H817,"")</f>
        <v/>
      </c>
      <c r="M809" t="str">
        <f>IFERROR(IF(Belegerfassung!E817&lt;&gt;"",VLOOKUP(Belegerfassung!E817,Abfrage!$L$2:$M$15,2,),""),"")</f>
        <v/>
      </c>
      <c r="N809" t="str">
        <f t="shared" si="37"/>
        <v/>
      </c>
      <c r="O809" t="str">
        <f t="shared" si="38"/>
        <v/>
      </c>
      <c r="P809" t="str">
        <f>IF(Belegerfassung!G817&lt;&gt;"",CONCATENATE(Belegerfassung!G817,".pdf"),"")</f>
        <v/>
      </c>
    </row>
    <row r="810" spans="1:16">
      <c r="A810" t="str">
        <f>IF(Belegerfassung!C818&lt;&gt;"",0,"")</f>
        <v/>
      </c>
      <c r="B810" t="str">
        <f>IFERROR(VLOOKUP(Belegerfassung!I818,Konten!A:D,2,FALSE),"")</f>
        <v/>
      </c>
      <c r="C810" t="str">
        <f>IF(A810&lt;&gt;"",TEXT(Belegerfassung!C818,"TT.MM.JJJJ"),"")</f>
        <v/>
      </c>
      <c r="D810" t="str">
        <f>IFERROR(VLOOKUP(Belegerfassung!A818,Abfrage!$E$2:$F$20,2,FALSE),"")</f>
        <v/>
      </c>
      <c r="E810" t="str">
        <f>IF(A810&lt;&gt;"",Belegerfassung!B818,"")</f>
        <v/>
      </c>
      <c r="F810" t="str">
        <f>IF(Belegerfassung!L818="","",IF(Belegerfassung!L818&lt;&gt;"",IF(Belegerfassung!L818&lt;&gt;"",IF(Belegerfassung!J818&lt;&gt;0,VLOOKUP(Belegerfassung!L818,Abfrage!$A$2:$C$19,2,),VLOOKUP(Belegerfassung!L818,Abfrage!$A$2:$C$19,3,)),"")))</f>
        <v/>
      </c>
      <c r="G810" t="str">
        <f t="shared" si="36"/>
        <v/>
      </c>
      <c r="H810" s="31" t="str">
        <f>IF(A810&lt;&gt;"",-Belegerfassung!J818+Belegerfassung!K818,"")</f>
        <v/>
      </c>
      <c r="I810" s="49" t="str">
        <f>IFERROR(IF(H810&lt;&gt;"",Belegerfassung!L818*100,""),IF(OR(Belegerfassung!L818="Leistung EU - Erlöse",Belegerfassung!L818="Lieferungen EU-Erlöse",Belegerfassung!L818="EUST",Belegerfassung!L818="Bauleistungen 20%")=TRUE,"",MID(Belegerfassung!L818,4,2)))</f>
        <v/>
      </c>
      <c r="J810" s="6" t="str">
        <f>IF(A810&lt;&gt;"",LEFT(Belegerfassung!D818,40),"")</f>
        <v/>
      </c>
      <c r="K810" t="str">
        <f>IF(A810&lt;&gt;"",VLOOKUP(D810,Abfrage!$F$2:$G$21,2,FALSE),"")</f>
        <v/>
      </c>
      <c r="L810" s="6" t="str">
        <f>IF(Belegerfassung!H818&lt;&gt;"",Belegerfassung!H818,"")</f>
        <v/>
      </c>
      <c r="M810" t="str">
        <f>IFERROR(IF(Belegerfassung!E818&lt;&gt;"",VLOOKUP(Belegerfassung!E818,Abfrage!$L$2:$M$15,2,),""),"")</f>
        <v/>
      </c>
      <c r="N810" t="str">
        <f t="shared" si="37"/>
        <v/>
      </c>
      <c r="O810" t="str">
        <f t="shared" si="38"/>
        <v/>
      </c>
      <c r="P810" t="str">
        <f>IF(Belegerfassung!G818&lt;&gt;"",CONCATENATE(Belegerfassung!G818,".pdf"),"")</f>
        <v/>
      </c>
    </row>
    <row r="811" spans="1:16">
      <c r="A811" t="str">
        <f>IF(Belegerfassung!C819&lt;&gt;"",0,"")</f>
        <v/>
      </c>
      <c r="B811" t="str">
        <f>IFERROR(VLOOKUP(Belegerfassung!I819,Konten!A:D,2,FALSE),"")</f>
        <v/>
      </c>
      <c r="C811" t="str">
        <f>IF(A811&lt;&gt;"",TEXT(Belegerfassung!C819,"TT.MM.JJJJ"),"")</f>
        <v/>
      </c>
      <c r="D811" t="str">
        <f>IFERROR(VLOOKUP(Belegerfassung!A819,Abfrage!$E$2:$F$20,2,FALSE),"")</f>
        <v/>
      </c>
      <c r="E811" t="str">
        <f>IF(A811&lt;&gt;"",Belegerfassung!B819,"")</f>
        <v/>
      </c>
      <c r="F811" t="str">
        <f>IF(Belegerfassung!L819="","",IF(Belegerfassung!L819&lt;&gt;"",IF(Belegerfassung!L819&lt;&gt;"",IF(Belegerfassung!J819&lt;&gt;0,VLOOKUP(Belegerfassung!L819,Abfrage!$A$2:$C$19,2,),VLOOKUP(Belegerfassung!L819,Abfrage!$A$2:$C$19,3,)),"")))</f>
        <v/>
      </c>
      <c r="G811" t="str">
        <f t="shared" si="36"/>
        <v/>
      </c>
      <c r="H811" s="31" t="str">
        <f>IF(A811&lt;&gt;"",-Belegerfassung!J819+Belegerfassung!K819,"")</f>
        <v/>
      </c>
      <c r="I811" s="49" t="str">
        <f>IFERROR(IF(H811&lt;&gt;"",Belegerfassung!L819*100,""),IF(OR(Belegerfassung!L819="Leistung EU - Erlöse",Belegerfassung!L819="Lieferungen EU-Erlöse",Belegerfassung!L819="EUST",Belegerfassung!L819="Bauleistungen 20%")=TRUE,"",MID(Belegerfassung!L819,4,2)))</f>
        <v/>
      </c>
      <c r="J811" s="6" t="str">
        <f>IF(A811&lt;&gt;"",LEFT(Belegerfassung!D819,40),"")</f>
        <v/>
      </c>
      <c r="K811" t="str">
        <f>IF(A811&lt;&gt;"",VLOOKUP(D811,Abfrage!$F$2:$G$21,2,FALSE),"")</f>
        <v/>
      </c>
      <c r="L811" s="6" t="str">
        <f>IF(Belegerfassung!H819&lt;&gt;"",Belegerfassung!H819,"")</f>
        <v/>
      </c>
      <c r="M811" t="str">
        <f>IFERROR(IF(Belegerfassung!E819&lt;&gt;"",VLOOKUP(Belegerfassung!E819,Abfrage!$L$2:$M$15,2,),""),"")</f>
        <v/>
      </c>
      <c r="N811" t="str">
        <f t="shared" si="37"/>
        <v/>
      </c>
      <c r="O811" t="str">
        <f t="shared" si="38"/>
        <v/>
      </c>
      <c r="P811" t="str">
        <f>IF(Belegerfassung!G819&lt;&gt;"",CONCATENATE(Belegerfassung!G819,".pdf"),"")</f>
        <v/>
      </c>
    </row>
    <row r="812" spans="1:16">
      <c r="A812" t="str">
        <f>IF(Belegerfassung!C820&lt;&gt;"",0,"")</f>
        <v/>
      </c>
      <c r="B812" t="str">
        <f>IFERROR(VLOOKUP(Belegerfassung!I820,Konten!A:D,2,FALSE),"")</f>
        <v/>
      </c>
      <c r="C812" t="str">
        <f>IF(A812&lt;&gt;"",TEXT(Belegerfassung!C820,"TT.MM.JJJJ"),"")</f>
        <v/>
      </c>
      <c r="D812" t="str">
        <f>IFERROR(VLOOKUP(Belegerfassung!A820,Abfrage!$E$2:$F$20,2,FALSE),"")</f>
        <v/>
      </c>
      <c r="E812" t="str">
        <f>IF(A812&lt;&gt;"",Belegerfassung!B820,"")</f>
        <v/>
      </c>
      <c r="F812" t="str">
        <f>IF(Belegerfassung!L820="","",IF(Belegerfassung!L820&lt;&gt;"",IF(Belegerfassung!L820&lt;&gt;"",IF(Belegerfassung!J820&lt;&gt;0,VLOOKUP(Belegerfassung!L820,Abfrage!$A$2:$C$19,2,),VLOOKUP(Belegerfassung!L820,Abfrage!$A$2:$C$19,3,)),"")))</f>
        <v/>
      </c>
      <c r="G812" t="str">
        <f t="shared" si="36"/>
        <v/>
      </c>
      <c r="H812" s="31" t="str">
        <f>IF(A812&lt;&gt;"",-Belegerfassung!J820+Belegerfassung!K820,"")</f>
        <v/>
      </c>
      <c r="I812" s="49" t="str">
        <f>IFERROR(IF(H812&lt;&gt;"",Belegerfassung!L820*100,""),IF(OR(Belegerfassung!L820="Leistung EU - Erlöse",Belegerfassung!L820="Lieferungen EU-Erlöse",Belegerfassung!L820="EUST",Belegerfassung!L820="Bauleistungen 20%")=TRUE,"",MID(Belegerfassung!L820,4,2)))</f>
        <v/>
      </c>
      <c r="J812" s="6" t="str">
        <f>IF(A812&lt;&gt;"",LEFT(Belegerfassung!D820,40),"")</f>
        <v/>
      </c>
      <c r="K812" t="str">
        <f>IF(A812&lt;&gt;"",VLOOKUP(D812,Abfrage!$F$2:$G$21,2,FALSE),"")</f>
        <v/>
      </c>
      <c r="L812" s="6" t="str">
        <f>IF(Belegerfassung!H820&lt;&gt;"",Belegerfassung!H820,"")</f>
        <v/>
      </c>
      <c r="M812" t="str">
        <f>IFERROR(IF(Belegerfassung!E820&lt;&gt;"",VLOOKUP(Belegerfassung!E820,Abfrage!$L$2:$M$15,2,),""),"")</f>
        <v/>
      </c>
      <c r="N812" t="str">
        <f t="shared" si="37"/>
        <v/>
      </c>
      <c r="O812" t="str">
        <f t="shared" si="38"/>
        <v/>
      </c>
      <c r="P812" t="str">
        <f>IF(Belegerfassung!G820&lt;&gt;"",CONCATENATE(Belegerfassung!G820,".pdf"),"")</f>
        <v/>
      </c>
    </row>
    <row r="813" spans="1:16">
      <c r="A813" t="str">
        <f>IF(Belegerfassung!C821&lt;&gt;"",0,"")</f>
        <v/>
      </c>
      <c r="B813" t="str">
        <f>IFERROR(VLOOKUP(Belegerfassung!I821,Konten!A:D,2,FALSE),"")</f>
        <v/>
      </c>
      <c r="C813" t="str">
        <f>IF(A813&lt;&gt;"",TEXT(Belegerfassung!C821,"TT.MM.JJJJ"),"")</f>
        <v/>
      </c>
      <c r="D813" t="str">
        <f>IFERROR(VLOOKUP(Belegerfassung!A821,Abfrage!$E$2:$F$20,2,FALSE),"")</f>
        <v/>
      </c>
      <c r="E813" t="str">
        <f>IF(A813&lt;&gt;"",Belegerfassung!B821,"")</f>
        <v/>
      </c>
      <c r="F813" t="str">
        <f>IF(Belegerfassung!L821="","",IF(Belegerfassung!L821&lt;&gt;"",IF(Belegerfassung!L821&lt;&gt;"",IF(Belegerfassung!J821&lt;&gt;0,VLOOKUP(Belegerfassung!L821,Abfrage!$A$2:$C$19,2,),VLOOKUP(Belegerfassung!L821,Abfrage!$A$2:$C$19,3,)),"")))</f>
        <v/>
      </c>
      <c r="G813" t="str">
        <f t="shared" si="36"/>
        <v/>
      </c>
      <c r="H813" s="31" t="str">
        <f>IF(A813&lt;&gt;"",-Belegerfassung!J821+Belegerfassung!K821,"")</f>
        <v/>
      </c>
      <c r="I813" s="49" t="str">
        <f>IFERROR(IF(H813&lt;&gt;"",Belegerfassung!L821*100,""),IF(OR(Belegerfassung!L821="Leistung EU - Erlöse",Belegerfassung!L821="Lieferungen EU-Erlöse",Belegerfassung!L821="EUST",Belegerfassung!L821="Bauleistungen 20%")=TRUE,"",MID(Belegerfassung!L821,4,2)))</f>
        <v/>
      </c>
      <c r="J813" s="6" t="str">
        <f>IF(A813&lt;&gt;"",LEFT(Belegerfassung!D821,40),"")</f>
        <v/>
      </c>
      <c r="K813" t="str">
        <f>IF(A813&lt;&gt;"",VLOOKUP(D813,Abfrage!$F$2:$G$21,2,FALSE),"")</f>
        <v/>
      </c>
      <c r="L813" s="6" t="str">
        <f>IF(Belegerfassung!H821&lt;&gt;"",Belegerfassung!H821,"")</f>
        <v/>
      </c>
      <c r="M813" t="str">
        <f>IFERROR(IF(Belegerfassung!E821&lt;&gt;"",VLOOKUP(Belegerfassung!E821,Abfrage!$L$2:$M$15,2,),""),"")</f>
        <v/>
      </c>
      <c r="N813" t="str">
        <f t="shared" si="37"/>
        <v/>
      </c>
      <c r="O813" t="str">
        <f t="shared" si="38"/>
        <v/>
      </c>
      <c r="P813" t="str">
        <f>IF(Belegerfassung!G821&lt;&gt;"",CONCATENATE(Belegerfassung!G821,".pdf"),"")</f>
        <v/>
      </c>
    </row>
    <row r="814" spans="1:16">
      <c r="A814" t="str">
        <f>IF(Belegerfassung!C822&lt;&gt;"",0,"")</f>
        <v/>
      </c>
      <c r="B814" t="str">
        <f>IFERROR(VLOOKUP(Belegerfassung!I822,Konten!A:D,2,FALSE),"")</f>
        <v/>
      </c>
      <c r="C814" t="str">
        <f>IF(A814&lt;&gt;"",TEXT(Belegerfassung!C822,"TT.MM.JJJJ"),"")</f>
        <v/>
      </c>
      <c r="D814" t="str">
        <f>IFERROR(VLOOKUP(Belegerfassung!A822,Abfrage!$E$2:$F$20,2,FALSE),"")</f>
        <v/>
      </c>
      <c r="E814" t="str">
        <f>IF(A814&lt;&gt;"",Belegerfassung!B822,"")</f>
        <v/>
      </c>
      <c r="F814" t="str">
        <f>IF(Belegerfassung!L822="","",IF(Belegerfassung!L822&lt;&gt;"",IF(Belegerfassung!L822&lt;&gt;"",IF(Belegerfassung!J822&lt;&gt;0,VLOOKUP(Belegerfassung!L822,Abfrage!$A$2:$C$19,2,),VLOOKUP(Belegerfassung!L822,Abfrage!$A$2:$C$19,3,)),"")))</f>
        <v/>
      </c>
      <c r="G814" t="str">
        <f t="shared" si="36"/>
        <v/>
      </c>
      <c r="H814" s="31" t="str">
        <f>IF(A814&lt;&gt;"",-Belegerfassung!J822+Belegerfassung!K822,"")</f>
        <v/>
      </c>
      <c r="I814" s="49" t="str">
        <f>IFERROR(IF(H814&lt;&gt;"",Belegerfassung!L822*100,""),IF(OR(Belegerfassung!L822="Leistung EU - Erlöse",Belegerfassung!L822="Lieferungen EU-Erlöse",Belegerfassung!L822="EUST",Belegerfassung!L822="Bauleistungen 20%")=TRUE,"",MID(Belegerfassung!L822,4,2)))</f>
        <v/>
      </c>
      <c r="J814" s="6" t="str">
        <f>IF(A814&lt;&gt;"",LEFT(Belegerfassung!D822,40),"")</f>
        <v/>
      </c>
      <c r="K814" t="str">
        <f>IF(A814&lt;&gt;"",VLOOKUP(D814,Abfrage!$F$2:$G$21,2,FALSE),"")</f>
        <v/>
      </c>
      <c r="L814" s="6" t="str">
        <f>IF(Belegerfassung!H822&lt;&gt;"",Belegerfassung!H822,"")</f>
        <v/>
      </c>
      <c r="M814" t="str">
        <f>IFERROR(IF(Belegerfassung!E822&lt;&gt;"",VLOOKUP(Belegerfassung!E822,Abfrage!$L$2:$M$15,2,),""),"")</f>
        <v/>
      </c>
      <c r="N814" t="str">
        <f t="shared" si="37"/>
        <v/>
      </c>
      <c r="O814" t="str">
        <f t="shared" si="38"/>
        <v/>
      </c>
      <c r="P814" t="str">
        <f>IF(Belegerfassung!G822&lt;&gt;"",CONCATENATE(Belegerfassung!G822,".pdf"),"")</f>
        <v/>
      </c>
    </row>
    <row r="815" spans="1:16">
      <c r="A815" t="str">
        <f>IF(Belegerfassung!C823&lt;&gt;"",0,"")</f>
        <v/>
      </c>
      <c r="B815" t="str">
        <f>IFERROR(VLOOKUP(Belegerfassung!I823,Konten!A:D,2,FALSE),"")</f>
        <v/>
      </c>
      <c r="C815" t="str">
        <f>IF(A815&lt;&gt;"",TEXT(Belegerfassung!C823,"TT.MM.JJJJ"),"")</f>
        <v/>
      </c>
      <c r="D815" t="str">
        <f>IFERROR(VLOOKUP(Belegerfassung!A823,Abfrage!$E$2:$F$20,2,FALSE),"")</f>
        <v/>
      </c>
      <c r="E815" t="str">
        <f>IF(A815&lt;&gt;"",Belegerfassung!B823,"")</f>
        <v/>
      </c>
      <c r="F815" t="str">
        <f>IF(Belegerfassung!L823="","",IF(Belegerfassung!L823&lt;&gt;"",IF(Belegerfassung!L823&lt;&gt;"",IF(Belegerfassung!J823&lt;&gt;0,VLOOKUP(Belegerfassung!L823,Abfrage!$A$2:$C$19,2,),VLOOKUP(Belegerfassung!L823,Abfrage!$A$2:$C$19,3,)),"")))</f>
        <v/>
      </c>
      <c r="G815" t="str">
        <f t="shared" si="36"/>
        <v/>
      </c>
      <c r="H815" s="31" t="str">
        <f>IF(A815&lt;&gt;"",-Belegerfassung!J823+Belegerfassung!K823,"")</f>
        <v/>
      </c>
      <c r="I815" s="49" t="str">
        <f>IFERROR(IF(H815&lt;&gt;"",Belegerfassung!L823*100,""),IF(OR(Belegerfassung!L823="Leistung EU - Erlöse",Belegerfassung!L823="Lieferungen EU-Erlöse",Belegerfassung!L823="EUST",Belegerfassung!L823="Bauleistungen 20%")=TRUE,"",MID(Belegerfassung!L823,4,2)))</f>
        <v/>
      </c>
      <c r="J815" s="6" t="str">
        <f>IF(A815&lt;&gt;"",LEFT(Belegerfassung!D823,40),"")</f>
        <v/>
      </c>
      <c r="K815" t="str">
        <f>IF(A815&lt;&gt;"",VLOOKUP(D815,Abfrage!$F$2:$G$21,2,FALSE),"")</f>
        <v/>
      </c>
      <c r="L815" s="6" t="str">
        <f>IF(Belegerfassung!H823&lt;&gt;"",Belegerfassung!H823,"")</f>
        <v/>
      </c>
      <c r="M815" t="str">
        <f>IFERROR(IF(Belegerfassung!E823&lt;&gt;"",VLOOKUP(Belegerfassung!E823,Abfrage!$L$2:$M$15,2,),""),"")</f>
        <v/>
      </c>
      <c r="N815" t="str">
        <f t="shared" si="37"/>
        <v/>
      </c>
      <c r="O815" t="str">
        <f t="shared" si="38"/>
        <v/>
      </c>
      <c r="P815" t="str">
        <f>IF(Belegerfassung!G823&lt;&gt;"",CONCATENATE(Belegerfassung!G823,".pdf"),"")</f>
        <v/>
      </c>
    </row>
    <row r="816" spans="1:16">
      <c r="A816" t="str">
        <f>IF(Belegerfassung!C824&lt;&gt;"",0,"")</f>
        <v/>
      </c>
      <c r="B816" t="str">
        <f>IFERROR(VLOOKUP(Belegerfassung!I824,Konten!A:D,2,FALSE),"")</f>
        <v/>
      </c>
      <c r="C816" t="str">
        <f>IF(A816&lt;&gt;"",TEXT(Belegerfassung!C824,"TT.MM.JJJJ"),"")</f>
        <v/>
      </c>
      <c r="D816" t="str">
        <f>IFERROR(VLOOKUP(Belegerfassung!A824,Abfrage!$E$2:$F$20,2,FALSE),"")</f>
        <v/>
      </c>
      <c r="E816" t="str">
        <f>IF(A816&lt;&gt;"",Belegerfassung!B824,"")</f>
        <v/>
      </c>
      <c r="F816" t="str">
        <f>IF(Belegerfassung!L824="","",IF(Belegerfassung!L824&lt;&gt;"",IF(Belegerfassung!L824&lt;&gt;"",IF(Belegerfassung!J824&lt;&gt;0,VLOOKUP(Belegerfassung!L824,Abfrage!$A$2:$C$19,2,),VLOOKUP(Belegerfassung!L824,Abfrage!$A$2:$C$19,3,)),"")))</f>
        <v/>
      </c>
      <c r="G816" t="str">
        <f t="shared" si="36"/>
        <v/>
      </c>
      <c r="H816" s="31" t="str">
        <f>IF(A816&lt;&gt;"",-Belegerfassung!J824+Belegerfassung!K824,"")</f>
        <v/>
      </c>
      <c r="I816" s="49" t="str">
        <f>IFERROR(IF(H816&lt;&gt;"",Belegerfassung!L824*100,""),IF(OR(Belegerfassung!L824="Leistung EU - Erlöse",Belegerfassung!L824="Lieferungen EU-Erlöse",Belegerfassung!L824="EUST",Belegerfassung!L824="Bauleistungen 20%")=TRUE,"",MID(Belegerfassung!L824,4,2)))</f>
        <v/>
      </c>
      <c r="J816" s="6" t="str">
        <f>IF(A816&lt;&gt;"",LEFT(Belegerfassung!D824,40),"")</f>
        <v/>
      </c>
      <c r="K816" t="str">
        <f>IF(A816&lt;&gt;"",VLOOKUP(D816,Abfrage!$F$2:$G$21,2,FALSE),"")</f>
        <v/>
      </c>
      <c r="L816" s="6" t="str">
        <f>IF(Belegerfassung!H824&lt;&gt;"",Belegerfassung!H824,"")</f>
        <v/>
      </c>
      <c r="M816" t="str">
        <f>IFERROR(IF(Belegerfassung!E824&lt;&gt;"",VLOOKUP(Belegerfassung!E824,Abfrage!$L$2:$M$15,2,),""),"")</f>
        <v/>
      </c>
      <c r="N816" t="str">
        <f t="shared" si="37"/>
        <v/>
      </c>
      <c r="O816" t="str">
        <f t="shared" si="38"/>
        <v/>
      </c>
      <c r="P816" t="str">
        <f>IF(Belegerfassung!G824&lt;&gt;"",CONCATENATE(Belegerfassung!G824,".pdf"),"")</f>
        <v/>
      </c>
    </row>
    <row r="817" spans="1:16">
      <c r="A817" t="str">
        <f>IF(Belegerfassung!C825&lt;&gt;"",0,"")</f>
        <v/>
      </c>
      <c r="B817" t="str">
        <f>IFERROR(VLOOKUP(Belegerfassung!I825,Konten!A:D,2,FALSE),"")</f>
        <v/>
      </c>
      <c r="C817" t="str">
        <f>IF(A817&lt;&gt;"",TEXT(Belegerfassung!C825,"TT.MM.JJJJ"),"")</f>
        <v/>
      </c>
      <c r="D817" t="str">
        <f>IFERROR(VLOOKUP(Belegerfassung!A825,Abfrage!$E$2:$F$20,2,FALSE),"")</f>
        <v/>
      </c>
      <c r="E817" t="str">
        <f>IF(A817&lt;&gt;"",Belegerfassung!B825,"")</f>
        <v/>
      </c>
      <c r="F817" t="str">
        <f>IF(Belegerfassung!L825="","",IF(Belegerfassung!L825&lt;&gt;"",IF(Belegerfassung!L825&lt;&gt;"",IF(Belegerfassung!J825&lt;&gt;0,VLOOKUP(Belegerfassung!L825,Abfrage!$A$2:$C$19,2,),VLOOKUP(Belegerfassung!L825,Abfrage!$A$2:$C$19,3,)),"")))</f>
        <v/>
      </c>
      <c r="G817" t="str">
        <f t="shared" si="36"/>
        <v/>
      </c>
      <c r="H817" s="31" t="str">
        <f>IF(A817&lt;&gt;"",-Belegerfassung!J825+Belegerfassung!K825,"")</f>
        <v/>
      </c>
      <c r="I817" s="49" t="str">
        <f>IFERROR(IF(H817&lt;&gt;"",Belegerfassung!L825*100,""),IF(OR(Belegerfassung!L825="Leistung EU - Erlöse",Belegerfassung!L825="Lieferungen EU-Erlöse",Belegerfassung!L825="EUST",Belegerfassung!L825="Bauleistungen 20%")=TRUE,"",MID(Belegerfassung!L825,4,2)))</f>
        <v/>
      </c>
      <c r="J817" s="6" t="str">
        <f>IF(A817&lt;&gt;"",LEFT(Belegerfassung!D825,40),"")</f>
        <v/>
      </c>
      <c r="K817" t="str">
        <f>IF(A817&lt;&gt;"",VLOOKUP(D817,Abfrage!$F$2:$G$21,2,FALSE),"")</f>
        <v/>
      </c>
      <c r="L817" s="6" t="str">
        <f>IF(Belegerfassung!H825&lt;&gt;"",Belegerfassung!H825,"")</f>
        <v/>
      </c>
      <c r="M817" t="str">
        <f>IFERROR(IF(Belegerfassung!E825&lt;&gt;"",VLOOKUP(Belegerfassung!E825,Abfrage!$L$2:$M$15,2,),""),"")</f>
        <v/>
      </c>
      <c r="N817" t="str">
        <f t="shared" si="37"/>
        <v/>
      </c>
      <c r="O817" t="str">
        <f t="shared" si="38"/>
        <v/>
      </c>
      <c r="P817" t="str">
        <f>IF(Belegerfassung!G825&lt;&gt;"",CONCATENATE(Belegerfassung!G825,".pdf"),"")</f>
        <v/>
      </c>
    </row>
    <row r="818" spans="1:16">
      <c r="A818" t="str">
        <f>IF(Belegerfassung!C826&lt;&gt;"",0,"")</f>
        <v/>
      </c>
      <c r="B818" t="str">
        <f>IFERROR(VLOOKUP(Belegerfassung!I826,Konten!A:D,2,FALSE),"")</f>
        <v/>
      </c>
      <c r="C818" t="str">
        <f>IF(A818&lt;&gt;"",TEXT(Belegerfassung!C826,"TT.MM.JJJJ"),"")</f>
        <v/>
      </c>
      <c r="D818" t="str">
        <f>IFERROR(VLOOKUP(Belegerfassung!A826,Abfrage!$E$2:$F$20,2,FALSE),"")</f>
        <v/>
      </c>
      <c r="E818" t="str">
        <f>IF(A818&lt;&gt;"",Belegerfassung!B826,"")</f>
        <v/>
      </c>
      <c r="F818" t="str">
        <f>IF(Belegerfassung!L826="","",IF(Belegerfassung!L826&lt;&gt;"",IF(Belegerfassung!L826&lt;&gt;"",IF(Belegerfassung!J826&lt;&gt;0,VLOOKUP(Belegerfassung!L826,Abfrage!$A$2:$C$19,2,),VLOOKUP(Belegerfassung!L826,Abfrage!$A$2:$C$19,3,)),"")))</f>
        <v/>
      </c>
      <c r="G818" t="str">
        <f t="shared" si="36"/>
        <v/>
      </c>
      <c r="H818" s="31" t="str">
        <f>IF(A818&lt;&gt;"",-Belegerfassung!J826+Belegerfassung!K826,"")</f>
        <v/>
      </c>
      <c r="I818" s="49" t="str">
        <f>IFERROR(IF(H818&lt;&gt;"",Belegerfassung!L826*100,""),IF(OR(Belegerfassung!L826="Leistung EU - Erlöse",Belegerfassung!L826="Lieferungen EU-Erlöse",Belegerfassung!L826="EUST",Belegerfassung!L826="Bauleistungen 20%")=TRUE,"",MID(Belegerfassung!L826,4,2)))</f>
        <v/>
      </c>
      <c r="J818" s="6" t="str">
        <f>IF(A818&lt;&gt;"",LEFT(Belegerfassung!D826,40),"")</f>
        <v/>
      </c>
      <c r="K818" t="str">
        <f>IF(A818&lt;&gt;"",VLOOKUP(D818,Abfrage!$F$2:$G$21,2,FALSE),"")</f>
        <v/>
      </c>
      <c r="L818" s="6" t="str">
        <f>IF(Belegerfassung!H826&lt;&gt;"",Belegerfassung!H826,"")</f>
        <v/>
      </c>
      <c r="M818" t="str">
        <f>IFERROR(IF(Belegerfassung!E826&lt;&gt;"",VLOOKUP(Belegerfassung!E826,Abfrage!$L$2:$M$15,2,),""),"")</f>
        <v/>
      </c>
      <c r="N818" t="str">
        <f t="shared" si="37"/>
        <v/>
      </c>
      <c r="O818" t="str">
        <f t="shared" si="38"/>
        <v/>
      </c>
      <c r="P818" t="str">
        <f>IF(Belegerfassung!G826&lt;&gt;"",CONCATENATE(Belegerfassung!G826,".pdf"),"")</f>
        <v/>
      </c>
    </row>
    <row r="819" spans="1:16">
      <c r="A819" t="str">
        <f>IF(Belegerfassung!C827&lt;&gt;"",0,"")</f>
        <v/>
      </c>
      <c r="B819" t="str">
        <f>IFERROR(VLOOKUP(Belegerfassung!I827,Konten!A:D,2,FALSE),"")</f>
        <v/>
      </c>
      <c r="C819" t="str">
        <f>IF(A819&lt;&gt;"",TEXT(Belegerfassung!C827,"TT.MM.JJJJ"),"")</f>
        <v/>
      </c>
      <c r="D819" t="str">
        <f>IFERROR(VLOOKUP(Belegerfassung!A827,Abfrage!$E$2:$F$20,2,FALSE),"")</f>
        <v/>
      </c>
      <c r="E819" t="str">
        <f>IF(A819&lt;&gt;"",Belegerfassung!B827,"")</f>
        <v/>
      </c>
      <c r="F819" t="str">
        <f>IF(Belegerfassung!L827="","",IF(Belegerfassung!L827&lt;&gt;"",IF(Belegerfassung!L827&lt;&gt;"",IF(Belegerfassung!J827&lt;&gt;0,VLOOKUP(Belegerfassung!L827,Abfrage!$A$2:$C$19,2,),VLOOKUP(Belegerfassung!L827,Abfrage!$A$2:$C$19,3,)),"")))</f>
        <v/>
      </c>
      <c r="G819" t="str">
        <f t="shared" si="36"/>
        <v/>
      </c>
      <c r="H819" s="31" t="str">
        <f>IF(A819&lt;&gt;"",-Belegerfassung!J827+Belegerfassung!K827,"")</f>
        <v/>
      </c>
      <c r="I819" s="49" t="str">
        <f>IFERROR(IF(H819&lt;&gt;"",Belegerfassung!L827*100,""),IF(OR(Belegerfassung!L827="Leistung EU - Erlöse",Belegerfassung!L827="Lieferungen EU-Erlöse",Belegerfassung!L827="EUST",Belegerfassung!L827="Bauleistungen 20%")=TRUE,"",MID(Belegerfassung!L827,4,2)))</f>
        <v/>
      </c>
      <c r="J819" s="6" t="str">
        <f>IF(A819&lt;&gt;"",LEFT(Belegerfassung!D827,40),"")</f>
        <v/>
      </c>
      <c r="K819" t="str">
        <f>IF(A819&lt;&gt;"",VLOOKUP(D819,Abfrage!$F$2:$G$21,2,FALSE),"")</f>
        <v/>
      </c>
      <c r="L819" s="6" t="str">
        <f>IF(Belegerfassung!H827&lt;&gt;"",Belegerfassung!H827,"")</f>
        <v/>
      </c>
      <c r="M819" t="str">
        <f>IFERROR(IF(Belegerfassung!E827&lt;&gt;"",VLOOKUP(Belegerfassung!E827,Abfrage!$L$2:$M$15,2,),""),"")</f>
        <v/>
      </c>
      <c r="N819" t="str">
        <f t="shared" si="37"/>
        <v/>
      </c>
      <c r="O819" t="str">
        <f t="shared" si="38"/>
        <v/>
      </c>
      <c r="P819" t="str">
        <f>IF(Belegerfassung!G827&lt;&gt;"",CONCATENATE(Belegerfassung!G827,".pdf"),"")</f>
        <v/>
      </c>
    </row>
    <row r="820" spans="1:16">
      <c r="A820" t="str">
        <f>IF(Belegerfassung!C828&lt;&gt;"",0,"")</f>
        <v/>
      </c>
      <c r="B820" t="str">
        <f>IFERROR(VLOOKUP(Belegerfassung!I828,Konten!A:D,2,FALSE),"")</f>
        <v/>
      </c>
      <c r="C820" t="str">
        <f>IF(A820&lt;&gt;"",TEXT(Belegerfassung!C828,"TT.MM.JJJJ"),"")</f>
        <v/>
      </c>
      <c r="D820" t="str">
        <f>IFERROR(VLOOKUP(Belegerfassung!A828,Abfrage!$E$2:$F$20,2,FALSE),"")</f>
        <v/>
      </c>
      <c r="E820" t="str">
        <f>IF(A820&lt;&gt;"",Belegerfassung!B828,"")</f>
        <v/>
      </c>
      <c r="F820" t="str">
        <f>IF(Belegerfassung!L828="","",IF(Belegerfassung!L828&lt;&gt;"",IF(Belegerfassung!L828&lt;&gt;"",IF(Belegerfassung!J828&lt;&gt;0,VLOOKUP(Belegerfassung!L828,Abfrage!$A$2:$C$19,2,),VLOOKUP(Belegerfassung!L828,Abfrage!$A$2:$C$19,3,)),"")))</f>
        <v/>
      </c>
      <c r="G820" t="str">
        <f t="shared" si="36"/>
        <v/>
      </c>
      <c r="H820" s="31" t="str">
        <f>IF(A820&lt;&gt;"",-Belegerfassung!J828+Belegerfassung!K828,"")</f>
        <v/>
      </c>
      <c r="I820" s="49" t="str">
        <f>IFERROR(IF(H820&lt;&gt;"",Belegerfassung!L828*100,""),IF(OR(Belegerfassung!L828="Leistung EU - Erlöse",Belegerfassung!L828="Lieferungen EU-Erlöse",Belegerfassung!L828="EUST",Belegerfassung!L828="Bauleistungen 20%")=TRUE,"",MID(Belegerfassung!L828,4,2)))</f>
        <v/>
      </c>
      <c r="J820" s="6" t="str">
        <f>IF(A820&lt;&gt;"",LEFT(Belegerfassung!D828,40),"")</f>
        <v/>
      </c>
      <c r="K820" t="str">
        <f>IF(A820&lt;&gt;"",VLOOKUP(D820,Abfrage!$F$2:$G$21,2,FALSE),"")</f>
        <v/>
      </c>
      <c r="L820" s="6" t="str">
        <f>IF(Belegerfassung!H828&lt;&gt;"",Belegerfassung!H828,"")</f>
        <v/>
      </c>
      <c r="M820" t="str">
        <f>IFERROR(IF(Belegerfassung!E828&lt;&gt;"",VLOOKUP(Belegerfassung!E828,Abfrage!$L$2:$M$15,2,),""),"")</f>
        <v/>
      </c>
      <c r="N820" t="str">
        <f t="shared" si="37"/>
        <v/>
      </c>
      <c r="O820" t="str">
        <f t="shared" si="38"/>
        <v/>
      </c>
      <c r="P820" t="str">
        <f>IF(Belegerfassung!G828&lt;&gt;"",CONCATENATE(Belegerfassung!G828,".pdf"),"")</f>
        <v/>
      </c>
    </row>
    <row r="821" spans="1:16">
      <c r="A821" t="str">
        <f>IF(Belegerfassung!C829&lt;&gt;"",0,"")</f>
        <v/>
      </c>
      <c r="B821" t="str">
        <f>IFERROR(VLOOKUP(Belegerfassung!I829,Konten!A:D,2,FALSE),"")</f>
        <v/>
      </c>
      <c r="C821" t="str">
        <f>IF(A821&lt;&gt;"",TEXT(Belegerfassung!C829,"TT.MM.JJJJ"),"")</f>
        <v/>
      </c>
      <c r="D821" t="str">
        <f>IFERROR(VLOOKUP(Belegerfassung!A829,Abfrage!$E$2:$F$20,2,FALSE),"")</f>
        <v/>
      </c>
      <c r="E821" t="str">
        <f>IF(A821&lt;&gt;"",Belegerfassung!B829,"")</f>
        <v/>
      </c>
      <c r="F821" t="str">
        <f>IF(Belegerfassung!L829="","",IF(Belegerfassung!L829&lt;&gt;"",IF(Belegerfassung!L829&lt;&gt;"",IF(Belegerfassung!J829&lt;&gt;0,VLOOKUP(Belegerfassung!L829,Abfrage!$A$2:$C$19,2,),VLOOKUP(Belegerfassung!L829,Abfrage!$A$2:$C$19,3,)),"")))</f>
        <v/>
      </c>
      <c r="G821" t="str">
        <f t="shared" si="36"/>
        <v/>
      </c>
      <c r="H821" s="31" t="str">
        <f>IF(A821&lt;&gt;"",-Belegerfassung!J829+Belegerfassung!K829,"")</f>
        <v/>
      </c>
      <c r="I821" s="49" t="str">
        <f>IFERROR(IF(H821&lt;&gt;"",Belegerfassung!L829*100,""),IF(OR(Belegerfassung!L829="Leistung EU - Erlöse",Belegerfassung!L829="Lieferungen EU-Erlöse",Belegerfassung!L829="EUST",Belegerfassung!L829="Bauleistungen 20%")=TRUE,"",MID(Belegerfassung!L829,4,2)))</f>
        <v/>
      </c>
      <c r="J821" s="6" t="str">
        <f>IF(A821&lt;&gt;"",LEFT(Belegerfassung!D829,40),"")</f>
        <v/>
      </c>
      <c r="K821" t="str">
        <f>IF(A821&lt;&gt;"",VLOOKUP(D821,Abfrage!$F$2:$G$21,2,FALSE),"")</f>
        <v/>
      </c>
      <c r="L821" s="6" t="str">
        <f>IF(Belegerfassung!H829&lt;&gt;"",Belegerfassung!H829,"")</f>
        <v/>
      </c>
      <c r="M821" t="str">
        <f>IFERROR(IF(Belegerfassung!E829&lt;&gt;"",VLOOKUP(Belegerfassung!E829,Abfrage!$L$2:$M$15,2,),""),"")</f>
        <v/>
      </c>
      <c r="N821" t="str">
        <f t="shared" si="37"/>
        <v/>
      </c>
      <c r="O821" t="str">
        <f t="shared" si="38"/>
        <v/>
      </c>
      <c r="P821" t="str">
        <f>IF(Belegerfassung!G829&lt;&gt;"",CONCATENATE(Belegerfassung!G829,".pdf"),"")</f>
        <v/>
      </c>
    </row>
    <row r="822" spans="1:16">
      <c r="A822" t="str">
        <f>IF(Belegerfassung!C830&lt;&gt;"",0,"")</f>
        <v/>
      </c>
      <c r="B822" t="str">
        <f>IFERROR(VLOOKUP(Belegerfassung!I830,Konten!A:D,2,FALSE),"")</f>
        <v/>
      </c>
      <c r="C822" t="str">
        <f>IF(A822&lt;&gt;"",TEXT(Belegerfassung!C830,"TT.MM.JJJJ"),"")</f>
        <v/>
      </c>
      <c r="D822" t="str">
        <f>IFERROR(VLOOKUP(Belegerfassung!A830,Abfrage!$E$2:$F$20,2,FALSE),"")</f>
        <v/>
      </c>
      <c r="E822" t="str">
        <f>IF(A822&lt;&gt;"",Belegerfassung!B830,"")</f>
        <v/>
      </c>
      <c r="F822" t="str">
        <f>IF(Belegerfassung!L830="","",IF(Belegerfassung!L830&lt;&gt;"",IF(Belegerfassung!L830&lt;&gt;"",IF(Belegerfassung!J830&lt;&gt;0,VLOOKUP(Belegerfassung!L830,Abfrage!$A$2:$C$19,2,),VLOOKUP(Belegerfassung!L830,Abfrage!$A$2:$C$19,3,)),"")))</f>
        <v/>
      </c>
      <c r="G822" t="str">
        <f t="shared" si="36"/>
        <v/>
      </c>
      <c r="H822" s="31" t="str">
        <f>IF(A822&lt;&gt;"",-Belegerfassung!J830+Belegerfassung!K830,"")</f>
        <v/>
      </c>
      <c r="I822" s="49" t="str">
        <f>IFERROR(IF(H822&lt;&gt;"",Belegerfassung!L830*100,""),IF(OR(Belegerfassung!L830="Leistung EU - Erlöse",Belegerfassung!L830="Lieferungen EU-Erlöse",Belegerfassung!L830="EUST",Belegerfassung!L830="Bauleistungen 20%")=TRUE,"",MID(Belegerfassung!L830,4,2)))</f>
        <v/>
      </c>
      <c r="J822" s="6" t="str">
        <f>IF(A822&lt;&gt;"",LEFT(Belegerfassung!D830,40),"")</f>
        <v/>
      </c>
      <c r="K822" t="str">
        <f>IF(A822&lt;&gt;"",VLOOKUP(D822,Abfrage!$F$2:$G$21,2,FALSE),"")</f>
        <v/>
      </c>
      <c r="L822" s="6" t="str">
        <f>IF(Belegerfassung!H830&lt;&gt;"",Belegerfassung!H830,"")</f>
        <v/>
      </c>
      <c r="M822" t="str">
        <f>IFERROR(IF(Belegerfassung!E830&lt;&gt;"",VLOOKUP(Belegerfassung!E830,Abfrage!$L$2:$M$15,2,),""),"")</f>
        <v/>
      </c>
      <c r="N822" t="str">
        <f t="shared" si="37"/>
        <v/>
      </c>
      <c r="O822" t="str">
        <f t="shared" si="38"/>
        <v/>
      </c>
      <c r="P822" t="str">
        <f>IF(Belegerfassung!G830&lt;&gt;"",CONCATENATE(Belegerfassung!G830,".pdf"),"")</f>
        <v/>
      </c>
    </row>
    <row r="823" spans="1:16">
      <c r="A823" t="str">
        <f>IF(Belegerfassung!C831&lt;&gt;"",0,"")</f>
        <v/>
      </c>
      <c r="B823" t="str">
        <f>IFERROR(VLOOKUP(Belegerfassung!I831,Konten!A:D,2,FALSE),"")</f>
        <v/>
      </c>
      <c r="C823" t="str">
        <f>IF(A823&lt;&gt;"",TEXT(Belegerfassung!C831,"TT.MM.JJJJ"),"")</f>
        <v/>
      </c>
      <c r="D823" t="str">
        <f>IFERROR(VLOOKUP(Belegerfassung!A831,Abfrage!$E$2:$F$20,2,FALSE),"")</f>
        <v/>
      </c>
      <c r="E823" t="str">
        <f>IF(A823&lt;&gt;"",Belegerfassung!B831,"")</f>
        <v/>
      </c>
      <c r="F823" t="str">
        <f>IF(Belegerfassung!L831="","",IF(Belegerfassung!L831&lt;&gt;"",IF(Belegerfassung!L831&lt;&gt;"",IF(Belegerfassung!J831&lt;&gt;0,VLOOKUP(Belegerfassung!L831,Abfrage!$A$2:$C$19,2,),VLOOKUP(Belegerfassung!L831,Abfrage!$A$2:$C$19,3,)),"")))</f>
        <v/>
      </c>
      <c r="G823" t="str">
        <f t="shared" si="36"/>
        <v/>
      </c>
      <c r="H823" s="31" t="str">
        <f>IF(A823&lt;&gt;"",-Belegerfassung!J831+Belegerfassung!K831,"")</f>
        <v/>
      </c>
      <c r="I823" s="49" t="str">
        <f>IFERROR(IF(H823&lt;&gt;"",Belegerfassung!L831*100,""),IF(OR(Belegerfassung!L831="Leistung EU - Erlöse",Belegerfassung!L831="Lieferungen EU-Erlöse",Belegerfassung!L831="EUST",Belegerfassung!L831="Bauleistungen 20%")=TRUE,"",MID(Belegerfassung!L831,4,2)))</f>
        <v/>
      </c>
      <c r="J823" s="6" t="str">
        <f>IF(A823&lt;&gt;"",LEFT(Belegerfassung!D831,40),"")</f>
        <v/>
      </c>
      <c r="K823" t="str">
        <f>IF(A823&lt;&gt;"",VLOOKUP(D823,Abfrage!$F$2:$G$21,2,FALSE),"")</f>
        <v/>
      </c>
      <c r="L823" s="6" t="str">
        <f>IF(Belegerfassung!H831&lt;&gt;"",Belegerfassung!H831,"")</f>
        <v/>
      </c>
      <c r="M823" t="str">
        <f>IFERROR(IF(Belegerfassung!E831&lt;&gt;"",VLOOKUP(Belegerfassung!E831,Abfrage!$L$2:$M$15,2,),""),"")</f>
        <v/>
      </c>
      <c r="N823" t="str">
        <f t="shared" si="37"/>
        <v/>
      </c>
      <c r="O823" t="str">
        <f t="shared" si="38"/>
        <v/>
      </c>
      <c r="P823" t="str">
        <f>IF(Belegerfassung!G831&lt;&gt;"",CONCATENATE(Belegerfassung!G831,".pdf"),"")</f>
        <v/>
      </c>
    </row>
    <row r="824" spans="1:16">
      <c r="A824" t="str">
        <f>IF(Belegerfassung!C832&lt;&gt;"",0,"")</f>
        <v/>
      </c>
      <c r="B824" t="str">
        <f>IFERROR(VLOOKUP(Belegerfassung!I832,Konten!A:D,2,FALSE),"")</f>
        <v/>
      </c>
      <c r="C824" t="str">
        <f>IF(A824&lt;&gt;"",TEXT(Belegerfassung!C832,"TT.MM.JJJJ"),"")</f>
        <v/>
      </c>
      <c r="D824" t="str">
        <f>IFERROR(VLOOKUP(Belegerfassung!A832,Abfrage!$E$2:$F$20,2,FALSE),"")</f>
        <v/>
      </c>
      <c r="E824" t="str">
        <f>IF(A824&lt;&gt;"",Belegerfassung!B832,"")</f>
        <v/>
      </c>
      <c r="F824" t="str">
        <f>IF(Belegerfassung!L832="","",IF(Belegerfassung!L832&lt;&gt;"",IF(Belegerfassung!L832&lt;&gt;"",IF(Belegerfassung!J832&lt;&gt;0,VLOOKUP(Belegerfassung!L832,Abfrage!$A$2:$C$19,2,),VLOOKUP(Belegerfassung!L832,Abfrage!$A$2:$C$19,3,)),"")))</f>
        <v/>
      </c>
      <c r="G824" t="str">
        <f t="shared" si="36"/>
        <v/>
      </c>
      <c r="H824" s="31" t="str">
        <f>IF(A824&lt;&gt;"",-Belegerfassung!J832+Belegerfassung!K832,"")</f>
        <v/>
      </c>
      <c r="I824" s="49" t="str">
        <f>IFERROR(IF(H824&lt;&gt;"",Belegerfassung!L832*100,""),IF(OR(Belegerfassung!L832="Leistung EU - Erlöse",Belegerfassung!L832="Lieferungen EU-Erlöse",Belegerfassung!L832="EUST",Belegerfassung!L832="Bauleistungen 20%")=TRUE,"",MID(Belegerfassung!L832,4,2)))</f>
        <v/>
      </c>
      <c r="J824" s="6" t="str">
        <f>IF(A824&lt;&gt;"",LEFT(Belegerfassung!D832,40),"")</f>
        <v/>
      </c>
      <c r="K824" t="str">
        <f>IF(A824&lt;&gt;"",VLOOKUP(D824,Abfrage!$F$2:$G$21,2,FALSE),"")</f>
        <v/>
      </c>
      <c r="L824" s="6" t="str">
        <f>IF(Belegerfassung!H832&lt;&gt;"",Belegerfassung!H832,"")</f>
        <v/>
      </c>
      <c r="M824" t="str">
        <f>IFERROR(IF(Belegerfassung!E832&lt;&gt;"",VLOOKUP(Belegerfassung!E832,Abfrage!$L$2:$M$15,2,),""),"")</f>
        <v/>
      </c>
      <c r="N824" t="str">
        <f t="shared" si="37"/>
        <v/>
      </c>
      <c r="O824" t="str">
        <f t="shared" si="38"/>
        <v/>
      </c>
      <c r="P824" t="str">
        <f>IF(Belegerfassung!G832&lt;&gt;"",CONCATENATE(Belegerfassung!G832,".pdf"),"")</f>
        <v/>
      </c>
    </row>
    <row r="825" spans="1:16">
      <c r="A825" t="str">
        <f>IF(Belegerfassung!C833&lt;&gt;"",0,"")</f>
        <v/>
      </c>
      <c r="B825" t="str">
        <f>IFERROR(VLOOKUP(Belegerfassung!I833,Konten!A:D,2,FALSE),"")</f>
        <v/>
      </c>
      <c r="C825" t="str">
        <f>IF(A825&lt;&gt;"",TEXT(Belegerfassung!C833,"TT.MM.JJJJ"),"")</f>
        <v/>
      </c>
      <c r="D825" t="str">
        <f>IFERROR(VLOOKUP(Belegerfassung!A833,Abfrage!$E$2:$F$20,2,FALSE),"")</f>
        <v/>
      </c>
      <c r="E825" t="str">
        <f>IF(A825&lt;&gt;"",Belegerfassung!B833,"")</f>
        <v/>
      </c>
      <c r="F825" t="str">
        <f>IF(Belegerfassung!L833="","",IF(Belegerfassung!L833&lt;&gt;"",IF(Belegerfassung!L833&lt;&gt;"",IF(Belegerfassung!J833&lt;&gt;0,VLOOKUP(Belegerfassung!L833,Abfrage!$A$2:$C$19,2,),VLOOKUP(Belegerfassung!L833,Abfrage!$A$2:$C$19,3,)),"")))</f>
        <v/>
      </c>
      <c r="G825" t="str">
        <f t="shared" si="36"/>
        <v/>
      </c>
      <c r="H825" s="31" t="str">
        <f>IF(A825&lt;&gt;"",-Belegerfassung!J833+Belegerfassung!K833,"")</f>
        <v/>
      </c>
      <c r="I825" s="49" t="str">
        <f>IFERROR(IF(H825&lt;&gt;"",Belegerfassung!L833*100,""),IF(OR(Belegerfassung!L833="Leistung EU - Erlöse",Belegerfassung!L833="Lieferungen EU-Erlöse",Belegerfassung!L833="EUST",Belegerfassung!L833="Bauleistungen 20%")=TRUE,"",MID(Belegerfassung!L833,4,2)))</f>
        <v/>
      </c>
      <c r="J825" s="6" t="str">
        <f>IF(A825&lt;&gt;"",LEFT(Belegerfassung!D833,40),"")</f>
        <v/>
      </c>
      <c r="K825" t="str">
        <f>IF(A825&lt;&gt;"",VLOOKUP(D825,Abfrage!$F$2:$G$21,2,FALSE),"")</f>
        <v/>
      </c>
      <c r="L825" s="6" t="str">
        <f>IF(Belegerfassung!H833&lt;&gt;"",Belegerfassung!H833,"")</f>
        <v/>
      </c>
      <c r="M825" t="str">
        <f>IFERROR(IF(Belegerfassung!E833&lt;&gt;"",VLOOKUP(Belegerfassung!E833,Abfrage!$L$2:$M$15,2,),""),"")</f>
        <v/>
      </c>
      <c r="N825" t="str">
        <f t="shared" si="37"/>
        <v/>
      </c>
      <c r="O825" t="str">
        <f t="shared" si="38"/>
        <v/>
      </c>
      <c r="P825" t="str">
        <f>IF(Belegerfassung!G833&lt;&gt;"",CONCATENATE(Belegerfassung!G833,".pdf"),"")</f>
        <v/>
      </c>
    </row>
    <row r="826" spans="1:16">
      <c r="A826" t="str">
        <f>IF(Belegerfassung!C834&lt;&gt;"",0,"")</f>
        <v/>
      </c>
      <c r="B826" t="str">
        <f>IFERROR(VLOOKUP(Belegerfassung!I834,Konten!A:D,2,FALSE),"")</f>
        <v/>
      </c>
      <c r="C826" t="str">
        <f>IF(A826&lt;&gt;"",TEXT(Belegerfassung!C834,"TT.MM.JJJJ"),"")</f>
        <v/>
      </c>
      <c r="D826" t="str">
        <f>IFERROR(VLOOKUP(Belegerfassung!A834,Abfrage!$E$2:$F$20,2,FALSE),"")</f>
        <v/>
      </c>
      <c r="E826" t="str">
        <f>IF(A826&lt;&gt;"",Belegerfassung!B834,"")</f>
        <v/>
      </c>
      <c r="F826" t="str">
        <f>IF(Belegerfassung!L834="","",IF(Belegerfassung!L834&lt;&gt;"",IF(Belegerfassung!L834&lt;&gt;"",IF(Belegerfassung!J834&lt;&gt;0,VLOOKUP(Belegerfassung!L834,Abfrage!$A$2:$C$19,2,),VLOOKUP(Belegerfassung!L834,Abfrage!$A$2:$C$19,3,)),"")))</f>
        <v/>
      </c>
      <c r="G826" t="str">
        <f t="shared" si="36"/>
        <v/>
      </c>
      <c r="H826" s="31" t="str">
        <f>IF(A826&lt;&gt;"",-Belegerfassung!J834+Belegerfassung!K834,"")</f>
        <v/>
      </c>
      <c r="I826" s="49" t="str">
        <f>IFERROR(IF(H826&lt;&gt;"",Belegerfassung!L834*100,""),IF(OR(Belegerfassung!L834="Leistung EU - Erlöse",Belegerfassung!L834="Lieferungen EU-Erlöse",Belegerfassung!L834="EUST",Belegerfassung!L834="Bauleistungen 20%")=TRUE,"",MID(Belegerfassung!L834,4,2)))</f>
        <v/>
      </c>
      <c r="J826" s="6" t="str">
        <f>IF(A826&lt;&gt;"",LEFT(Belegerfassung!D834,40),"")</f>
        <v/>
      </c>
      <c r="K826" t="str">
        <f>IF(A826&lt;&gt;"",VLOOKUP(D826,Abfrage!$F$2:$G$21,2,FALSE),"")</f>
        <v/>
      </c>
      <c r="L826" s="6" t="str">
        <f>IF(Belegerfassung!H834&lt;&gt;"",Belegerfassung!H834,"")</f>
        <v/>
      </c>
      <c r="M826" t="str">
        <f>IFERROR(IF(Belegerfassung!E834&lt;&gt;"",VLOOKUP(Belegerfassung!E834,Abfrage!$L$2:$M$15,2,),""),"")</f>
        <v/>
      </c>
      <c r="N826" t="str">
        <f t="shared" si="37"/>
        <v/>
      </c>
      <c r="O826" t="str">
        <f t="shared" si="38"/>
        <v/>
      </c>
      <c r="P826" t="str">
        <f>IF(Belegerfassung!G834&lt;&gt;"",CONCATENATE(Belegerfassung!G834,".pdf"),"")</f>
        <v/>
      </c>
    </row>
    <row r="827" spans="1:16">
      <c r="A827" t="str">
        <f>IF(Belegerfassung!C835&lt;&gt;"",0,"")</f>
        <v/>
      </c>
      <c r="B827" t="str">
        <f>IFERROR(VLOOKUP(Belegerfassung!I835,Konten!A:D,2,FALSE),"")</f>
        <v/>
      </c>
      <c r="C827" t="str">
        <f>IF(A827&lt;&gt;"",TEXT(Belegerfassung!C835,"TT.MM.JJJJ"),"")</f>
        <v/>
      </c>
      <c r="D827" t="str">
        <f>IFERROR(VLOOKUP(Belegerfassung!A835,Abfrage!$E$2:$F$20,2,FALSE),"")</f>
        <v/>
      </c>
      <c r="E827" t="str">
        <f>IF(A827&lt;&gt;"",Belegerfassung!B835,"")</f>
        <v/>
      </c>
      <c r="F827" t="str">
        <f>IF(Belegerfassung!L835="","",IF(Belegerfassung!L835&lt;&gt;"",IF(Belegerfassung!L835&lt;&gt;"",IF(Belegerfassung!J835&lt;&gt;0,VLOOKUP(Belegerfassung!L835,Abfrage!$A$2:$C$19,2,),VLOOKUP(Belegerfassung!L835,Abfrage!$A$2:$C$19,3,)),"")))</f>
        <v/>
      </c>
      <c r="G827" t="str">
        <f t="shared" si="36"/>
        <v/>
      </c>
      <c r="H827" s="31" t="str">
        <f>IF(A827&lt;&gt;"",-Belegerfassung!J835+Belegerfassung!K835,"")</f>
        <v/>
      </c>
      <c r="I827" s="49" t="str">
        <f>IFERROR(IF(H827&lt;&gt;"",Belegerfassung!L835*100,""),IF(OR(Belegerfassung!L835="Leistung EU - Erlöse",Belegerfassung!L835="Lieferungen EU-Erlöse",Belegerfassung!L835="EUST",Belegerfassung!L835="Bauleistungen 20%")=TRUE,"",MID(Belegerfassung!L835,4,2)))</f>
        <v/>
      </c>
      <c r="J827" s="6" t="str">
        <f>IF(A827&lt;&gt;"",LEFT(Belegerfassung!D835,40),"")</f>
        <v/>
      </c>
      <c r="K827" t="str">
        <f>IF(A827&lt;&gt;"",VLOOKUP(D827,Abfrage!$F$2:$G$21,2,FALSE),"")</f>
        <v/>
      </c>
      <c r="L827" s="6" t="str">
        <f>IF(Belegerfassung!H835&lt;&gt;"",Belegerfassung!H835,"")</f>
        <v/>
      </c>
      <c r="M827" t="str">
        <f>IFERROR(IF(Belegerfassung!E835&lt;&gt;"",VLOOKUP(Belegerfassung!E835,Abfrage!$L$2:$M$15,2,),""),"")</f>
        <v/>
      </c>
      <c r="N827" t="str">
        <f t="shared" si="37"/>
        <v/>
      </c>
      <c r="O827" t="str">
        <f t="shared" si="38"/>
        <v/>
      </c>
      <c r="P827" t="str">
        <f>IF(Belegerfassung!G835&lt;&gt;"",CONCATENATE(Belegerfassung!G835,".pdf"),"")</f>
        <v/>
      </c>
    </row>
    <row r="828" spans="1:16">
      <c r="A828" t="str">
        <f>IF(Belegerfassung!C836&lt;&gt;"",0,"")</f>
        <v/>
      </c>
      <c r="B828" t="str">
        <f>IFERROR(VLOOKUP(Belegerfassung!I836,Konten!A:D,2,FALSE),"")</f>
        <v/>
      </c>
      <c r="C828" t="str">
        <f>IF(A828&lt;&gt;"",TEXT(Belegerfassung!C836,"TT.MM.JJJJ"),"")</f>
        <v/>
      </c>
      <c r="D828" t="str">
        <f>IFERROR(VLOOKUP(Belegerfassung!A836,Abfrage!$E$2:$F$20,2,FALSE),"")</f>
        <v/>
      </c>
      <c r="E828" t="str">
        <f>IF(A828&lt;&gt;"",Belegerfassung!B836,"")</f>
        <v/>
      </c>
      <c r="F828" t="str">
        <f>IF(Belegerfassung!L836="","",IF(Belegerfassung!L836&lt;&gt;"",IF(Belegerfassung!L836&lt;&gt;"",IF(Belegerfassung!J836&lt;&gt;0,VLOOKUP(Belegerfassung!L836,Abfrage!$A$2:$C$19,2,),VLOOKUP(Belegerfassung!L836,Abfrage!$A$2:$C$19,3,)),"")))</f>
        <v/>
      </c>
      <c r="G828" t="str">
        <f t="shared" si="36"/>
        <v/>
      </c>
      <c r="H828" s="31" t="str">
        <f>IF(A828&lt;&gt;"",-Belegerfassung!J836+Belegerfassung!K836,"")</f>
        <v/>
      </c>
      <c r="I828" s="49" t="str">
        <f>IFERROR(IF(H828&lt;&gt;"",Belegerfassung!L836*100,""),IF(OR(Belegerfassung!L836="Leistung EU - Erlöse",Belegerfassung!L836="Lieferungen EU-Erlöse",Belegerfassung!L836="EUST",Belegerfassung!L836="Bauleistungen 20%")=TRUE,"",MID(Belegerfassung!L836,4,2)))</f>
        <v/>
      </c>
      <c r="J828" s="6" t="str">
        <f>IF(A828&lt;&gt;"",LEFT(Belegerfassung!D836,40),"")</f>
        <v/>
      </c>
      <c r="K828" t="str">
        <f>IF(A828&lt;&gt;"",VLOOKUP(D828,Abfrage!$F$2:$G$21,2,FALSE),"")</f>
        <v/>
      </c>
      <c r="L828" s="6" t="str">
        <f>IF(Belegerfassung!H836&lt;&gt;"",Belegerfassung!H836,"")</f>
        <v/>
      </c>
      <c r="M828" t="str">
        <f>IFERROR(IF(Belegerfassung!E836&lt;&gt;"",VLOOKUP(Belegerfassung!E836,Abfrage!$L$2:$M$15,2,),""),"")</f>
        <v/>
      </c>
      <c r="N828" t="str">
        <f t="shared" si="37"/>
        <v/>
      </c>
      <c r="O828" t="str">
        <f t="shared" si="38"/>
        <v/>
      </c>
      <c r="P828" t="str">
        <f>IF(Belegerfassung!G836&lt;&gt;"",CONCATENATE(Belegerfassung!G836,".pdf"),"")</f>
        <v/>
      </c>
    </row>
    <row r="829" spans="1:16">
      <c r="A829" t="str">
        <f>IF(Belegerfassung!C837&lt;&gt;"",0,"")</f>
        <v/>
      </c>
      <c r="B829" t="str">
        <f>IFERROR(VLOOKUP(Belegerfassung!I837,Konten!A:D,2,FALSE),"")</f>
        <v/>
      </c>
      <c r="C829" t="str">
        <f>IF(A829&lt;&gt;"",TEXT(Belegerfassung!C837,"TT.MM.JJJJ"),"")</f>
        <v/>
      </c>
      <c r="D829" t="str">
        <f>IFERROR(VLOOKUP(Belegerfassung!A837,Abfrage!$E$2:$F$20,2,FALSE),"")</f>
        <v/>
      </c>
      <c r="E829" t="str">
        <f>IF(A829&lt;&gt;"",Belegerfassung!B837,"")</f>
        <v/>
      </c>
      <c r="F829" t="str">
        <f>IF(Belegerfassung!L837="","",IF(Belegerfassung!L837&lt;&gt;"",IF(Belegerfassung!L837&lt;&gt;"",IF(Belegerfassung!J837&lt;&gt;0,VLOOKUP(Belegerfassung!L837,Abfrage!$A$2:$C$19,2,),VLOOKUP(Belegerfassung!L837,Abfrage!$A$2:$C$19,3,)),"")))</f>
        <v/>
      </c>
      <c r="G829" t="str">
        <f t="shared" si="36"/>
        <v/>
      </c>
      <c r="H829" s="31" t="str">
        <f>IF(A829&lt;&gt;"",-Belegerfassung!J837+Belegerfassung!K837,"")</f>
        <v/>
      </c>
      <c r="I829" s="49" t="str">
        <f>IFERROR(IF(H829&lt;&gt;"",Belegerfassung!L837*100,""),IF(OR(Belegerfassung!L837="Leistung EU - Erlöse",Belegerfassung!L837="Lieferungen EU-Erlöse",Belegerfassung!L837="EUST",Belegerfassung!L837="Bauleistungen 20%")=TRUE,"",MID(Belegerfassung!L837,4,2)))</f>
        <v/>
      </c>
      <c r="J829" s="6" t="str">
        <f>IF(A829&lt;&gt;"",LEFT(Belegerfassung!D837,40),"")</f>
        <v/>
      </c>
      <c r="K829" t="str">
        <f>IF(A829&lt;&gt;"",VLOOKUP(D829,Abfrage!$F$2:$G$21,2,FALSE),"")</f>
        <v/>
      </c>
      <c r="L829" s="6" t="str">
        <f>IF(Belegerfassung!H837&lt;&gt;"",Belegerfassung!H837,"")</f>
        <v/>
      </c>
      <c r="M829" t="str">
        <f>IFERROR(IF(Belegerfassung!E837&lt;&gt;"",VLOOKUP(Belegerfassung!E837,Abfrage!$L$2:$M$15,2,),""),"")</f>
        <v/>
      </c>
      <c r="N829" t="str">
        <f t="shared" si="37"/>
        <v/>
      </c>
      <c r="O829" t="str">
        <f t="shared" si="38"/>
        <v/>
      </c>
      <c r="P829" t="str">
        <f>IF(Belegerfassung!G837&lt;&gt;"",CONCATENATE(Belegerfassung!G837,".pdf"),"")</f>
        <v/>
      </c>
    </row>
    <row r="830" spans="1:16">
      <c r="A830" t="str">
        <f>IF(Belegerfassung!C838&lt;&gt;"",0,"")</f>
        <v/>
      </c>
      <c r="B830" t="str">
        <f>IFERROR(VLOOKUP(Belegerfassung!I838,Konten!A:D,2,FALSE),"")</f>
        <v/>
      </c>
      <c r="C830" t="str">
        <f>IF(A830&lt;&gt;"",TEXT(Belegerfassung!C838,"TT.MM.JJJJ"),"")</f>
        <v/>
      </c>
      <c r="D830" t="str">
        <f>IFERROR(VLOOKUP(Belegerfassung!A838,Abfrage!$E$2:$F$20,2,FALSE),"")</f>
        <v/>
      </c>
      <c r="E830" t="str">
        <f>IF(A830&lt;&gt;"",Belegerfassung!B838,"")</f>
        <v/>
      </c>
      <c r="F830" t="str">
        <f>IF(Belegerfassung!L838="","",IF(Belegerfassung!L838&lt;&gt;"",IF(Belegerfassung!L838&lt;&gt;"",IF(Belegerfassung!J838&lt;&gt;0,VLOOKUP(Belegerfassung!L838,Abfrage!$A$2:$C$19,2,),VLOOKUP(Belegerfassung!L838,Abfrage!$A$2:$C$19,3,)),"")))</f>
        <v/>
      </c>
      <c r="G830" t="str">
        <f t="shared" si="36"/>
        <v/>
      </c>
      <c r="H830" s="31" t="str">
        <f>IF(A830&lt;&gt;"",-Belegerfassung!J838+Belegerfassung!K838,"")</f>
        <v/>
      </c>
      <c r="I830" s="49" t="str">
        <f>IFERROR(IF(H830&lt;&gt;"",Belegerfassung!L838*100,""),IF(OR(Belegerfassung!L838="Leistung EU - Erlöse",Belegerfassung!L838="Lieferungen EU-Erlöse",Belegerfassung!L838="EUST",Belegerfassung!L838="Bauleistungen 20%")=TRUE,"",MID(Belegerfassung!L838,4,2)))</f>
        <v/>
      </c>
      <c r="J830" s="6" t="str">
        <f>IF(A830&lt;&gt;"",LEFT(Belegerfassung!D838,40),"")</f>
        <v/>
      </c>
      <c r="K830" t="str">
        <f>IF(A830&lt;&gt;"",VLOOKUP(D830,Abfrage!$F$2:$G$21,2,FALSE),"")</f>
        <v/>
      </c>
      <c r="L830" s="6" t="str">
        <f>IF(Belegerfassung!H838&lt;&gt;"",Belegerfassung!H838,"")</f>
        <v/>
      </c>
      <c r="M830" t="str">
        <f>IFERROR(IF(Belegerfassung!E838&lt;&gt;"",VLOOKUP(Belegerfassung!E838,Abfrage!$L$2:$M$15,2,),""),"")</f>
        <v/>
      </c>
      <c r="N830" t="str">
        <f t="shared" si="37"/>
        <v/>
      </c>
      <c r="O830" t="str">
        <f t="shared" si="38"/>
        <v/>
      </c>
      <c r="P830" t="str">
        <f>IF(Belegerfassung!G838&lt;&gt;"",CONCATENATE(Belegerfassung!G838,".pdf"),"")</f>
        <v/>
      </c>
    </row>
    <row r="831" spans="1:16">
      <c r="A831" t="str">
        <f>IF(Belegerfassung!C839&lt;&gt;"",0,"")</f>
        <v/>
      </c>
      <c r="B831" t="str">
        <f>IFERROR(VLOOKUP(Belegerfassung!I839,Konten!A:D,2,FALSE),"")</f>
        <v/>
      </c>
      <c r="C831" t="str">
        <f>IF(A831&lt;&gt;"",TEXT(Belegerfassung!C839,"TT.MM.JJJJ"),"")</f>
        <v/>
      </c>
      <c r="D831" t="str">
        <f>IFERROR(VLOOKUP(Belegerfassung!A839,Abfrage!$E$2:$F$20,2,FALSE),"")</f>
        <v/>
      </c>
      <c r="E831" t="str">
        <f>IF(A831&lt;&gt;"",Belegerfassung!B839,"")</f>
        <v/>
      </c>
      <c r="F831" t="str">
        <f>IF(Belegerfassung!L839="","",IF(Belegerfassung!L839&lt;&gt;"",IF(Belegerfassung!L839&lt;&gt;"",IF(Belegerfassung!J839&lt;&gt;0,VLOOKUP(Belegerfassung!L839,Abfrage!$A$2:$C$19,2,),VLOOKUP(Belegerfassung!L839,Abfrage!$A$2:$C$19,3,)),"")))</f>
        <v/>
      </c>
      <c r="G831" t="str">
        <f t="shared" si="36"/>
        <v/>
      </c>
      <c r="H831" s="31" t="str">
        <f>IF(A831&lt;&gt;"",-Belegerfassung!J839+Belegerfassung!K839,"")</f>
        <v/>
      </c>
      <c r="I831" s="49" t="str">
        <f>IFERROR(IF(H831&lt;&gt;"",Belegerfassung!L839*100,""),IF(OR(Belegerfassung!L839="Leistung EU - Erlöse",Belegerfassung!L839="Lieferungen EU-Erlöse",Belegerfassung!L839="EUST",Belegerfassung!L839="Bauleistungen 20%")=TRUE,"",MID(Belegerfassung!L839,4,2)))</f>
        <v/>
      </c>
      <c r="J831" s="6" t="str">
        <f>IF(A831&lt;&gt;"",LEFT(Belegerfassung!D839,40),"")</f>
        <v/>
      </c>
      <c r="K831" t="str">
        <f>IF(A831&lt;&gt;"",VLOOKUP(D831,Abfrage!$F$2:$G$21,2,FALSE),"")</f>
        <v/>
      </c>
      <c r="L831" s="6" t="str">
        <f>IF(Belegerfassung!H839&lt;&gt;"",Belegerfassung!H839,"")</f>
        <v/>
      </c>
      <c r="M831" t="str">
        <f>IFERROR(IF(Belegerfassung!E839&lt;&gt;"",VLOOKUP(Belegerfassung!E839,Abfrage!$L$2:$M$15,2,),""),"")</f>
        <v/>
      </c>
      <c r="N831" t="str">
        <f t="shared" si="37"/>
        <v/>
      </c>
      <c r="O831" t="str">
        <f t="shared" si="38"/>
        <v/>
      </c>
      <c r="P831" t="str">
        <f>IF(Belegerfassung!G839&lt;&gt;"",CONCATENATE(Belegerfassung!G839,".pdf"),"")</f>
        <v/>
      </c>
    </row>
    <row r="832" spans="1:16">
      <c r="A832" t="str">
        <f>IF(Belegerfassung!C840&lt;&gt;"",0,"")</f>
        <v/>
      </c>
      <c r="B832" t="str">
        <f>IFERROR(VLOOKUP(Belegerfassung!I840,Konten!A:D,2,FALSE),"")</f>
        <v/>
      </c>
      <c r="C832" t="str">
        <f>IF(A832&lt;&gt;"",TEXT(Belegerfassung!C840,"TT.MM.JJJJ"),"")</f>
        <v/>
      </c>
      <c r="D832" t="str">
        <f>IFERROR(VLOOKUP(Belegerfassung!A840,Abfrage!$E$2:$F$20,2,FALSE),"")</f>
        <v/>
      </c>
      <c r="E832" t="str">
        <f>IF(A832&lt;&gt;"",Belegerfassung!B840,"")</f>
        <v/>
      </c>
      <c r="F832" t="str">
        <f>IF(Belegerfassung!L840="","",IF(Belegerfassung!L840&lt;&gt;"",IF(Belegerfassung!L840&lt;&gt;"",IF(Belegerfassung!J840&lt;&gt;0,VLOOKUP(Belegerfassung!L840,Abfrage!$A$2:$C$19,2,),VLOOKUP(Belegerfassung!L840,Abfrage!$A$2:$C$19,3,)),"")))</f>
        <v/>
      </c>
      <c r="G832" t="str">
        <f t="shared" si="36"/>
        <v/>
      </c>
      <c r="H832" s="31" t="str">
        <f>IF(A832&lt;&gt;"",-Belegerfassung!J840+Belegerfassung!K840,"")</f>
        <v/>
      </c>
      <c r="I832" s="49" t="str">
        <f>IFERROR(IF(H832&lt;&gt;"",Belegerfassung!L840*100,""),IF(OR(Belegerfassung!L840="Leistung EU - Erlöse",Belegerfassung!L840="Lieferungen EU-Erlöse",Belegerfassung!L840="EUST",Belegerfassung!L840="Bauleistungen 20%")=TRUE,"",MID(Belegerfassung!L840,4,2)))</f>
        <v/>
      </c>
      <c r="J832" s="6" t="str">
        <f>IF(A832&lt;&gt;"",LEFT(Belegerfassung!D840,40),"")</f>
        <v/>
      </c>
      <c r="K832" t="str">
        <f>IF(A832&lt;&gt;"",VLOOKUP(D832,Abfrage!$F$2:$G$21,2,FALSE),"")</f>
        <v/>
      </c>
      <c r="L832" s="6" t="str">
        <f>IF(Belegerfassung!H840&lt;&gt;"",Belegerfassung!H840,"")</f>
        <v/>
      </c>
      <c r="M832" t="str">
        <f>IFERROR(IF(Belegerfassung!E840&lt;&gt;"",VLOOKUP(Belegerfassung!E840,Abfrage!$L$2:$M$15,2,),""),"")</f>
        <v/>
      </c>
      <c r="N832" t="str">
        <f t="shared" si="37"/>
        <v/>
      </c>
      <c r="O832" t="str">
        <f t="shared" si="38"/>
        <v/>
      </c>
      <c r="P832" t="str">
        <f>IF(Belegerfassung!G840&lt;&gt;"",CONCATENATE(Belegerfassung!G840,".pdf"),"")</f>
        <v/>
      </c>
    </row>
    <row r="833" spans="1:16">
      <c r="A833" t="str">
        <f>IF(Belegerfassung!C841&lt;&gt;"",0,"")</f>
        <v/>
      </c>
      <c r="B833" t="str">
        <f>IFERROR(VLOOKUP(Belegerfassung!I841,Konten!A:D,2,FALSE),"")</f>
        <v/>
      </c>
      <c r="C833" t="str">
        <f>IF(A833&lt;&gt;"",TEXT(Belegerfassung!C841,"TT.MM.JJJJ"),"")</f>
        <v/>
      </c>
      <c r="D833" t="str">
        <f>IFERROR(VLOOKUP(Belegerfassung!A841,Abfrage!$E$2:$F$20,2,FALSE),"")</f>
        <v/>
      </c>
      <c r="E833" t="str">
        <f>IF(A833&lt;&gt;"",Belegerfassung!B841,"")</f>
        <v/>
      </c>
      <c r="F833" t="str">
        <f>IF(Belegerfassung!L841="","",IF(Belegerfassung!L841&lt;&gt;"",IF(Belegerfassung!L841&lt;&gt;"",IF(Belegerfassung!J841&lt;&gt;0,VLOOKUP(Belegerfassung!L841,Abfrage!$A$2:$C$19,2,),VLOOKUP(Belegerfassung!L841,Abfrage!$A$2:$C$19,3,)),"")))</f>
        <v/>
      </c>
      <c r="G833" t="str">
        <f t="shared" si="36"/>
        <v/>
      </c>
      <c r="H833" s="31" t="str">
        <f>IF(A833&lt;&gt;"",-Belegerfassung!J841+Belegerfassung!K841,"")</f>
        <v/>
      </c>
      <c r="I833" s="49" t="str">
        <f>IFERROR(IF(H833&lt;&gt;"",Belegerfassung!L841*100,""),IF(OR(Belegerfassung!L841="Leistung EU - Erlöse",Belegerfassung!L841="Lieferungen EU-Erlöse",Belegerfassung!L841="EUST",Belegerfassung!L841="Bauleistungen 20%")=TRUE,"",MID(Belegerfassung!L841,4,2)))</f>
        <v/>
      </c>
      <c r="J833" s="6" t="str">
        <f>IF(A833&lt;&gt;"",LEFT(Belegerfassung!D841,40),"")</f>
        <v/>
      </c>
      <c r="K833" t="str">
        <f>IF(A833&lt;&gt;"",VLOOKUP(D833,Abfrage!$F$2:$G$21,2,FALSE),"")</f>
        <v/>
      </c>
      <c r="L833" s="6" t="str">
        <f>IF(Belegerfassung!H841&lt;&gt;"",Belegerfassung!H841,"")</f>
        <v/>
      </c>
      <c r="M833" t="str">
        <f>IFERROR(IF(Belegerfassung!E841&lt;&gt;"",VLOOKUP(Belegerfassung!E841,Abfrage!$L$2:$M$15,2,),""),"")</f>
        <v/>
      </c>
      <c r="N833" t="str">
        <f t="shared" si="37"/>
        <v/>
      </c>
      <c r="O833" t="str">
        <f t="shared" si="38"/>
        <v/>
      </c>
      <c r="P833" t="str">
        <f>IF(Belegerfassung!G841&lt;&gt;"",CONCATENATE(Belegerfassung!G841,".pdf"),"")</f>
        <v/>
      </c>
    </row>
    <row r="834" spans="1:16">
      <c r="A834" t="str">
        <f>IF(Belegerfassung!C842&lt;&gt;"",0,"")</f>
        <v/>
      </c>
      <c r="B834" t="str">
        <f>IFERROR(VLOOKUP(Belegerfassung!I842,Konten!A:D,2,FALSE),"")</f>
        <v/>
      </c>
      <c r="C834" t="str">
        <f>IF(A834&lt;&gt;"",TEXT(Belegerfassung!C842,"TT.MM.JJJJ"),"")</f>
        <v/>
      </c>
      <c r="D834" t="str">
        <f>IFERROR(VLOOKUP(Belegerfassung!A842,Abfrage!$E$2:$F$20,2,FALSE),"")</f>
        <v/>
      </c>
      <c r="E834" t="str">
        <f>IF(A834&lt;&gt;"",Belegerfassung!B842,"")</f>
        <v/>
      </c>
      <c r="F834" t="str">
        <f>IF(Belegerfassung!L842="","",IF(Belegerfassung!L842&lt;&gt;"",IF(Belegerfassung!L842&lt;&gt;"",IF(Belegerfassung!J842&lt;&gt;0,VLOOKUP(Belegerfassung!L842,Abfrage!$A$2:$C$19,2,),VLOOKUP(Belegerfassung!L842,Abfrage!$A$2:$C$19,3,)),"")))</f>
        <v/>
      </c>
      <c r="G834" t="str">
        <f t="shared" si="36"/>
        <v/>
      </c>
      <c r="H834" s="31" t="str">
        <f>IF(A834&lt;&gt;"",-Belegerfassung!J842+Belegerfassung!K842,"")</f>
        <v/>
      </c>
      <c r="I834" s="49" t="str">
        <f>IFERROR(IF(H834&lt;&gt;"",Belegerfassung!L842*100,""),IF(OR(Belegerfassung!L842="Leistung EU - Erlöse",Belegerfassung!L842="Lieferungen EU-Erlöse",Belegerfassung!L842="EUST",Belegerfassung!L842="Bauleistungen 20%")=TRUE,"",MID(Belegerfassung!L842,4,2)))</f>
        <v/>
      </c>
      <c r="J834" s="6" t="str">
        <f>IF(A834&lt;&gt;"",LEFT(Belegerfassung!D842,40),"")</f>
        <v/>
      </c>
      <c r="K834" t="str">
        <f>IF(A834&lt;&gt;"",VLOOKUP(D834,Abfrage!$F$2:$G$21,2,FALSE),"")</f>
        <v/>
      </c>
      <c r="L834" s="6" t="str">
        <f>IF(Belegerfassung!H842&lt;&gt;"",Belegerfassung!H842,"")</f>
        <v/>
      </c>
      <c r="M834" t="str">
        <f>IFERROR(IF(Belegerfassung!E842&lt;&gt;"",VLOOKUP(Belegerfassung!E842,Abfrage!$L$2:$M$15,2,),""),"")</f>
        <v/>
      </c>
      <c r="N834" t="str">
        <f t="shared" si="37"/>
        <v/>
      </c>
      <c r="O834" t="str">
        <f t="shared" si="38"/>
        <v/>
      </c>
      <c r="P834" t="str">
        <f>IF(Belegerfassung!G842&lt;&gt;"",CONCATENATE(Belegerfassung!G842,".pdf"),"")</f>
        <v/>
      </c>
    </row>
    <row r="835" spans="1:16">
      <c r="A835" t="str">
        <f>IF(Belegerfassung!C843&lt;&gt;"",0,"")</f>
        <v/>
      </c>
      <c r="B835" t="str">
        <f>IFERROR(VLOOKUP(Belegerfassung!I843,Konten!A:D,2,FALSE),"")</f>
        <v/>
      </c>
      <c r="C835" t="str">
        <f>IF(A835&lt;&gt;"",TEXT(Belegerfassung!C843,"TT.MM.JJJJ"),"")</f>
        <v/>
      </c>
      <c r="D835" t="str">
        <f>IFERROR(VLOOKUP(Belegerfassung!A843,Abfrage!$E$2:$F$20,2,FALSE),"")</f>
        <v/>
      </c>
      <c r="E835" t="str">
        <f>IF(A835&lt;&gt;"",Belegerfassung!B843,"")</f>
        <v/>
      </c>
      <c r="F835" t="str">
        <f>IF(Belegerfassung!L843="","",IF(Belegerfassung!L843&lt;&gt;"",IF(Belegerfassung!L843&lt;&gt;"",IF(Belegerfassung!J843&lt;&gt;0,VLOOKUP(Belegerfassung!L843,Abfrage!$A$2:$C$19,2,),VLOOKUP(Belegerfassung!L843,Abfrage!$A$2:$C$19,3,)),"")))</f>
        <v/>
      </c>
      <c r="G835" t="str">
        <f t="shared" ref="G835:G898" si="39">IF(A835&lt;&gt;"",1,"")</f>
        <v/>
      </c>
      <c r="H835" s="31" t="str">
        <f>IF(A835&lt;&gt;"",-Belegerfassung!J843+Belegerfassung!K843,"")</f>
        <v/>
      </c>
      <c r="I835" s="49" t="str">
        <f>IFERROR(IF(H835&lt;&gt;"",Belegerfassung!L843*100,""),IF(OR(Belegerfassung!L843="Leistung EU - Erlöse",Belegerfassung!L843="Lieferungen EU-Erlöse",Belegerfassung!L843="EUST",Belegerfassung!L843="Bauleistungen 20%")=TRUE,"",MID(Belegerfassung!L843,4,2)))</f>
        <v/>
      </c>
      <c r="J835" s="6" t="str">
        <f>IF(A835&lt;&gt;"",LEFT(Belegerfassung!D843,40),"")</f>
        <v/>
      </c>
      <c r="K835" t="str">
        <f>IF(A835&lt;&gt;"",VLOOKUP(D835,Abfrage!$F$2:$G$21,2,FALSE),"")</f>
        <v/>
      </c>
      <c r="L835" s="6" t="str">
        <f>IF(Belegerfassung!H843&lt;&gt;"",Belegerfassung!H843,"")</f>
        <v/>
      </c>
      <c r="M835" t="str">
        <f>IFERROR(IF(Belegerfassung!E843&lt;&gt;"",VLOOKUP(Belegerfassung!E843,Abfrage!$L$2:$M$15,2,),""),"")</f>
        <v/>
      </c>
      <c r="N835" t="str">
        <f t="shared" ref="N835:N898" si="40">IF(A835&lt;&gt;"","E","")</f>
        <v/>
      </c>
      <c r="O835" t="str">
        <f t="shared" ref="O835:O898" si="41">IF(A835&lt;&gt;"","A","")</f>
        <v/>
      </c>
      <c r="P835" t="str">
        <f>IF(Belegerfassung!G843&lt;&gt;"",CONCATENATE(Belegerfassung!G843,".pdf"),"")</f>
        <v/>
      </c>
    </row>
    <row r="836" spans="1:16">
      <c r="A836" t="str">
        <f>IF(Belegerfassung!C844&lt;&gt;"",0,"")</f>
        <v/>
      </c>
      <c r="B836" t="str">
        <f>IFERROR(VLOOKUP(Belegerfassung!I844,Konten!A:D,2,FALSE),"")</f>
        <v/>
      </c>
      <c r="C836" t="str">
        <f>IF(A836&lt;&gt;"",TEXT(Belegerfassung!C844,"TT.MM.JJJJ"),"")</f>
        <v/>
      </c>
      <c r="D836" t="str">
        <f>IFERROR(VLOOKUP(Belegerfassung!A844,Abfrage!$E$2:$F$20,2,FALSE),"")</f>
        <v/>
      </c>
      <c r="E836" t="str">
        <f>IF(A836&lt;&gt;"",Belegerfassung!B844,"")</f>
        <v/>
      </c>
      <c r="F836" t="str">
        <f>IF(Belegerfassung!L844="","",IF(Belegerfassung!L844&lt;&gt;"",IF(Belegerfassung!L844&lt;&gt;"",IF(Belegerfassung!J844&lt;&gt;0,VLOOKUP(Belegerfassung!L844,Abfrage!$A$2:$C$19,2,),VLOOKUP(Belegerfassung!L844,Abfrage!$A$2:$C$19,3,)),"")))</f>
        <v/>
      </c>
      <c r="G836" t="str">
        <f t="shared" si="39"/>
        <v/>
      </c>
      <c r="H836" s="31" t="str">
        <f>IF(A836&lt;&gt;"",-Belegerfassung!J844+Belegerfassung!K844,"")</f>
        <v/>
      </c>
      <c r="I836" s="49" t="str">
        <f>IFERROR(IF(H836&lt;&gt;"",Belegerfassung!L844*100,""),IF(OR(Belegerfassung!L844="Leistung EU - Erlöse",Belegerfassung!L844="Lieferungen EU-Erlöse",Belegerfassung!L844="EUST",Belegerfassung!L844="Bauleistungen 20%")=TRUE,"",MID(Belegerfassung!L844,4,2)))</f>
        <v/>
      </c>
      <c r="J836" s="6" t="str">
        <f>IF(A836&lt;&gt;"",LEFT(Belegerfassung!D844,40),"")</f>
        <v/>
      </c>
      <c r="K836" t="str">
        <f>IF(A836&lt;&gt;"",VLOOKUP(D836,Abfrage!$F$2:$G$21,2,FALSE),"")</f>
        <v/>
      </c>
      <c r="L836" s="6" t="str">
        <f>IF(Belegerfassung!H844&lt;&gt;"",Belegerfassung!H844,"")</f>
        <v/>
      </c>
      <c r="M836" t="str">
        <f>IFERROR(IF(Belegerfassung!E844&lt;&gt;"",VLOOKUP(Belegerfassung!E844,Abfrage!$L$2:$M$15,2,),""),"")</f>
        <v/>
      </c>
      <c r="N836" t="str">
        <f t="shared" si="40"/>
        <v/>
      </c>
      <c r="O836" t="str">
        <f t="shared" si="41"/>
        <v/>
      </c>
      <c r="P836" t="str">
        <f>IF(Belegerfassung!G844&lt;&gt;"",CONCATENATE(Belegerfassung!G844,".pdf"),"")</f>
        <v/>
      </c>
    </row>
    <row r="837" spans="1:16">
      <c r="A837" t="str">
        <f>IF(Belegerfassung!C845&lt;&gt;"",0,"")</f>
        <v/>
      </c>
      <c r="B837" t="str">
        <f>IFERROR(VLOOKUP(Belegerfassung!I845,Konten!A:D,2,FALSE),"")</f>
        <v/>
      </c>
      <c r="C837" t="str">
        <f>IF(A837&lt;&gt;"",TEXT(Belegerfassung!C845,"TT.MM.JJJJ"),"")</f>
        <v/>
      </c>
      <c r="D837" t="str">
        <f>IFERROR(VLOOKUP(Belegerfassung!A845,Abfrage!$E$2:$F$20,2,FALSE),"")</f>
        <v/>
      </c>
      <c r="E837" t="str">
        <f>IF(A837&lt;&gt;"",Belegerfassung!B845,"")</f>
        <v/>
      </c>
      <c r="F837" t="str">
        <f>IF(Belegerfassung!L845="","",IF(Belegerfassung!L845&lt;&gt;"",IF(Belegerfassung!L845&lt;&gt;"",IF(Belegerfassung!J845&lt;&gt;0,VLOOKUP(Belegerfassung!L845,Abfrage!$A$2:$C$19,2,),VLOOKUP(Belegerfassung!L845,Abfrage!$A$2:$C$19,3,)),"")))</f>
        <v/>
      </c>
      <c r="G837" t="str">
        <f t="shared" si="39"/>
        <v/>
      </c>
      <c r="H837" s="31" t="str">
        <f>IF(A837&lt;&gt;"",-Belegerfassung!J845+Belegerfassung!K845,"")</f>
        <v/>
      </c>
      <c r="I837" s="49" t="str">
        <f>IFERROR(IF(H837&lt;&gt;"",Belegerfassung!L845*100,""),IF(OR(Belegerfassung!L845="Leistung EU - Erlöse",Belegerfassung!L845="Lieferungen EU-Erlöse",Belegerfassung!L845="EUST",Belegerfassung!L845="Bauleistungen 20%")=TRUE,"",MID(Belegerfassung!L845,4,2)))</f>
        <v/>
      </c>
      <c r="J837" s="6" t="str">
        <f>IF(A837&lt;&gt;"",LEFT(Belegerfassung!D845,40),"")</f>
        <v/>
      </c>
      <c r="K837" t="str">
        <f>IF(A837&lt;&gt;"",VLOOKUP(D837,Abfrage!$F$2:$G$21,2,FALSE),"")</f>
        <v/>
      </c>
      <c r="L837" s="6" t="str">
        <f>IF(Belegerfassung!H845&lt;&gt;"",Belegerfassung!H845,"")</f>
        <v/>
      </c>
      <c r="M837" t="str">
        <f>IFERROR(IF(Belegerfassung!E845&lt;&gt;"",VLOOKUP(Belegerfassung!E845,Abfrage!$L$2:$M$15,2,),""),"")</f>
        <v/>
      </c>
      <c r="N837" t="str">
        <f t="shared" si="40"/>
        <v/>
      </c>
      <c r="O837" t="str">
        <f t="shared" si="41"/>
        <v/>
      </c>
      <c r="P837" t="str">
        <f>IF(Belegerfassung!G845&lt;&gt;"",CONCATENATE(Belegerfassung!G845,".pdf"),"")</f>
        <v/>
      </c>
    </row>
    <row r="838" spans="1:16">
      <c r="A838" t="str">
        <f>IF(Belegerfassung!C846&lt;&gt;"",0,"")</f>
        <v/>
      </c>
      <c r="B838" t="str">
        <f>IFERROR(VLOOKUP(Belegerfassung!I846,Konten!A:D,2,FALSE),"")</f>
        <v/>
      </c>
      <c r="C838" t="str">
        <f>IF(A838&lt;&gt;"",TEXT(Belegerfassung!C846,"TT.MM.JJJJ"),"")</f>
        <v/>
      </c>
      <c r="D838" t="str">
        <f>IFERROR(VLOOKUP(Belegerfassung!A846,Abfrage!$E$2:$F$20,2,FALSE),"")</f>
        <v/>
      </c>
      <c r="E838" t="str">
        <f>IF(A838&lt;&gt;"",Belegerfassung!B846,"")</f>
        <v/>
      </c>
      <c r="F838" t="str">
        <f>IF(Belegerfassung!L846="","",IF(Belegerfassung!L846&lt;&gt;"",IF(Belegerfassung!L846&lt;&gt;"",IF(Belegerfassung!J846&lt;&gt;0,VLOOKUP(Belegerfassung!L846,Abfrage!$A$2:$C$19,2,),VLOOKUP(Belegerfassung!L846,Abfrage!$A$2:$C$19,3,)),"")))</f>
        <v/>
      </c>
      <c r="G838" t="str">
        <f t="shared" si="39"/>
        <v/>
      </c>
      <c r="H838" s="31" t="str">
        <f>IF(A838&lt;&gt;"",-Belegerfassung!J846+Belegerfassung!K846,"")</f>
        <v/>
      </c>
      <c r="I838" s="49" t="str">
        <f>IFERROR(IF(H838&lt;&gt;"",Belegerfassung!L846*100,""),IF(OR(Belegerfassung!L846="Leistung EU - Erlöse",Belegerfassung!L846="Lieferungen EU-Erlöse",Belegerfassung!L846="EUST",Belegerfassung!L846="Bauleistungen 20%")=TRUE,"",MID(Belegerfassung!L846,4,2)))</f>
        <v/>
      </c>
      <c r="J838" s="6" t="str">
        <f>IF(A838&lt;&gt;"",LEFT(Belegerfassung!D846,40),"")</f>
        <v/>
      </c>
      <c r="K838" t="str">
        <f>IF(A838&lt;&gt;"",VLOOKUP(D838,Abfrage!$F$2:$G$21,2,FALSE),"")</f>
        <v/>
      </c>
      <c r="L838" s="6" t="str">
        <f>IF(Belegerfassung!H846&lt;&gt;"",Belegerfassung!H846,"")</f>
        <v/>
      </c>
      <c r="M838" t="str">
        <f>IFERROR(IF(Belegerfassung!E846&lt;&gt;"",VLOOKUP(Belegerfassung!E846,Abfrage!$L$2:$M$15,2,),""),"")</f>
        <v/>
      </c>
      <c r="N838" t="str">
        <f t="shared" si="40"/>
        <v/>
      </c>
      <c r="O838" t="str">
        <f t="shared" si="41"/>
        <v/>
      </c>
      <c r="P838" t="str">
        <f>IF(Belegerfassung!G846&lt;&gt;"",CONCATENATE(Belegerfassung!G846,".pdf"),"")</f>
        <v/>
      </c>
    </row>
    <row r="839" spans="1:16">
      <c r="A839" t="str">
        <f>IF(Belegerfassung!C847&lt;&gt;"",0,"")</f>
        <v/>
      </c>
      <c r="B839" t="str">
        <f>IFERROR(VLOOKUP(Belegerfassung!I847,Konten!A:D,2,FALSE),"")</f>
        <v/>
      </c>
      <c r="C839" t="str">
        <f>IF(A839&lt;&gt;"",TEXT(Belegerfassung!C847,"TT.MM.JJJJ"),"")</f>
        <v/>
      </c>
      <c r="D839" t="str">
        <f>IFERROR(VLOOKUP(Belegerfassung!A847,Abfrage!$E$2:$F$20,2,FALSE),"")</f>
        <v/>
      </c>
      <c r="E839" t="str">
        <f>IF(A839&lt;&gt;"",Belegerfassung!B847,"")</f>
        <v/>
      </c>
      <c r="F839" t="str">
        <f>IF(Belegerfassung!L847="","",IF(Belegerfassung!L847&lt;&gt;"",IF(Belegerfassung!L847&lt;&gt;"",IF(Belegerfassung!J847&lt;&gt;0,VLOOKUP(Belegerfassung!L847,Abfrage!$A$2:$C$19,2,),VLOOKUP(Belegerfassung!L847,Abfrage!$A$2:$C$19,3,)),"")))</f>
        <v/>
      </c>
      <c r="G839" t="str">
        <f t="shared" si="39"/>
        <v/>
      </c>
      <c r="H839" s="31" t="str">
        <f>IF(A839&lt;&gt;"",-Belegerfassung!J847+Belegerfassung!K847,"")</f>
        <v/>
      </c>
      <c r="I839" s="49" t="str">
        <f>IFERROR(IF(H839&lt;&gt;"",Belegerfassung!L847*100,""),IF(OR(Belegerfassung!L847="Leistung EU - Erlöse",Belegerfassung!L847="Lieferungen EU-Erlöse",Belegerfassung!L847="EUST",Belegerfassung!L847="Bauleistungen 20%")=TRUE,"",MID(Belegerfassung!L847,4,2)))</f>
        <v/>
      </c>
      <c r="J839" s="6" t="str">
        <f>IF(A839&lt;&gt;"",LEFT(Belegerfassung!D847,40),"")</f>
        <v/>
      </c>
      <c r="K839" t="str">
        <f>IF(A839&lt;&gt;"",VLOOKUP(D839,Abfrage!$F$2:$G$21,2,FALSE),"")</f>
        <v/>
      </c>
      <c r="L839" s="6" t="str">
        <f>IF(Belegerfassung!H847&lt;&gt;"",Belegerfassung!H847,"")</f>
        <v/>
      </c>
      <c r="M839" t="str">
        <f>IFERROR(IF(Belegerfassung!E847&lt;&gt;"",VLOOKUP(Belegerfassung!E847,Abfrage!$L$2:$M$15,2,),""),"")</f>
        <v/>
      </c>
      <c r="N839" t="str">
        <f t="shared" si="40"/>
        <v/>
      </c>
      <c r="O839" t="str">
        <f t="shared" si="41"/>
        <v/>
      </c>
      <c r="P839" t="str">
        <f>IF(Belegerfassung!G847&lt;&gt;"",CONCATENATE(Belegerfassung!G847,".pdf"),"")</f>
        <v/>
      </c>
    </row>
    <row r="840" spans="1:16">
      <c r="A840" t="str">
        <f>IF(Belegerfassung!C848&lt;&gt;"",0,"")</f>
        <v/>
      </c>
      <c r="B840" t="str">
        <f>IFERROR(VLOOKUP(Belegerfassung!I848,Konten!A:D,2,FALSE),"")</f>
        <v/>
      </c>
      <c r="C840" t="str">
        <f>IF(A840&lt;&gt;"",TEXT(Belegerfassung!C848,"TT.MM.JJJJ"),"")</f>
        <v/>
      </c>
      <c r="D840" t="str">
        <f>IFERROR(VLOOKUP(Belegerfassung!A848,Abfrage!$E$2:$F$20,2,FALSE),"")</f>
        <v/>
      </c>
      <c r="E840" t="str">
        <f>IF(A840&lt;&gt;"",Belegerfassung!B848,"")</f>
        <v/>
      </c>
      <c r="F840" t="str">
        <f>IF(Belegerfassung!L848="","",IF(Belegerfassung!L848&lt;&gt;"",IF(Belegerfassung!L848&lt;&gt;"",IF(Belegerfassung!J848&lt;&gt;0,VLOOKUP(Belegerfassung!L848,Abfrage!$A$2:$C$19,2,),VLOOKUP(Belegerfassung!L848,Abfrage!$A$2:$C$19,3,)),"")))</f>
        <v/>
      </c>
      <c r="G840" t="str">
        <f t="shared" si="39"/>
        <v/>
      </c>
      <c r="H840" s="31" t="str">
        <f>IF(A840&lt;&gt;"",-Belegerfassung!J848+Belegerfassung!K848,"")</f>
        <v/>
      </c>
      <c r="I840" s="49" t="str">
        <f>IFERROR(IF(H840&lt;&gt;"",Belegerfassung!L848*100,""),IF(OR(Belegerfassung!L848="Leistung EU - Erlöse",Belegerfassung!L848="Lieferungen EU-Erlöse",Belegerfassung!L848="EUST",Belegerfassung!L848="Bauleistungen 20%")=TRUE,"",MID(Belegerfassung!L848,4,2)))</f>
        <v/>
      </c>
      <c r="J840" s="6" t="str">
        <f>IF(A840&lt;&gt;"",LEFT(Belegerfassung!D848,40),"")</f>
        <v/>
      </c>
      <c r="K840" t="str">
        <f>IF(A840&lt;&gt;"",VLOOKUP(D840,Abfrage!$F$2:$G$21,2,FALSE),"")</f>
        <v/>
      </c>
      <c r="L840" s="6" t="str">
        <f>IF(Belegerfassung!H848&lt;&gt;"",Belegerfassung!H848,"")</f>
        <v/>
      </c>
      <c r="M840" t="str">
        <f>IFERROR(IF(Belegerfassung!E848&lt;&gt;"",VLOOKUP(Belegerfassung!E848,Abfrage!$L$2:$M$15,2,),""),"")</f>
        <v/>
      </c>
      <c r="N840" t="str">
        <f t="shared" si="40"/>
        <v/>
      </c>
      <c r="O840" t="str">
        <f t="shared" si="41"/>
        <v/>
      </c>
      <c r="P840" t="str">
        <f>IF(Belegerfassung!G848&lt;&gt;"",CONCATENATE(Belegerfassung!G848,".pdf"),"")</f>
        <v/>
      </c>
    </row>
    <row r="841" spans="1:16">
      <c r="A841" t="str">
        <f>IF(Belegerfassung!C849&lt;&gt;"",0,"")</f>
        <v/>
      </c>
      <c r="B841" t="str">
        <f>IFERROR(VLOOKUP(Belegerfassung!I849,Konten!A:D,2,FALSE),"")</f>
        <v/>
      </c>
      <c r="C841" t="str">
        <f>IF(A841&lt;&gt;"",TEXT(Belegerfassung!C849,"TT.MM.JJJJ"),"")</f>
        <v/>
      </c>
      <c r="D841" t="str">
        <f>IFERROR(VLOOKUP(Belegerfassung!A849,Abfrage!$E$2:$F$20,2,FALSE),"")</f>
        <v/>
      </c>
      <c r="E841" t="str">
        <f>IF(A841&lt;&gt;"",Belegerfassung!B849,"")</f>
        <v/>
      </c>
      <c r="F841" t="str">
        <f>IF(Belegerfassung!L849="","",IF(Belegerfassung!L849&lt;&gt;"",IF(Belegerfassung!L849&lt;&gt;"",IF(Belegerfassung!J849&lt;&gt;0,VLOOKUP(Belegerfassung!L849,Abfrage!$A$2:$C$19,2,),VLOOKUP(Belegerfassung!L849,Abfrage!$A$2:$C$19,3,)),"")))</f>
        <v/>
      </c>
      <c r="G841" t="str">
        <f t="shared" si="39"/>
        <v/>
      </c>
      <c r="H841" s="31" t="str">
        <f>IF(A841&lt;&gt;"",-Belegerfassung!J849+Belegerfassung!K849,"")</f>
        <v/>
      </c>
      <c r="I841" s="49" t="str">
        <f>IFERROR(IF(H841&lt;&gt;"",Belegerfassung!L849*100,""),IF(OR(Belegerfassung!L849="Leistung EU - Erlöse",Belegerfassung!L849="Lieferungen EU-Erlöse",Belegerfassung!L849="EUST",Belegerfassung!L849="Bauleistungen 20%")=TRUE,"",MID(Belegerfassung!L849,4,2)))</f>
        <v/>
      </c>
      <c r="J841" s="6" t="str">
        <f>IF(A841&lt;&gt;"",LEFT(Belegerfassung!D849,40),"")</f>
        <v/>
      </c>
      <c r="K841" t="str">
        <f>IF(A841&lt;&gt;"",VLOOKUP(D841,Abfrage!$F$2:$G$21,2,FALSE),"")</f>
        <v/>
      </c>
      <c r="L841" s="6" t="str">
        <f>IF(Belegerfassung!H849&lt;&gt;"",Belegerfassung!H849,"")</f>
        <v/>
      </c>
      <c r="M841" t="str">
        <f>IFERROR(IF(Belegerfassung!E849&lt;&gt;"",VLOOKUP(Belegerfassung!E849,Abfrage!$L$2:$M$15,2,),""),"")</f>
        <v/>
      </c>
      <c r="N841" t="str">
        <f t="shared" si="40"/>
        <v/>
      </c>
      <c r="O841" t="str">
        <f t="shared" si="41"/>
        <v/>
      </c>
      <c r="P841" t="str">
        <f>IF(Belegerfassung!G849&lt;&gt;"",CONCATENATE(Belegerfassung!G849,".pdf"),"")</f>
        <v/>
      </c>
    </row>
    <row r="842" spans="1:16">
      <c r="A842" t="str">
        <f>IF(Belegerfassung!C850&lt;&gt;"",0,"")</f>
        <v/>
      </c>
      <c r="B842" t="str">
        <f>IFERROR(VLOOKUP(Belegerfassung!I850,Konten!A:D,2,FALSE),"")</f>
        <v/>
      </c>
      <c r="C842" t="str">
        <f>IF(A842&lt;&gt;"",TEXT(Belegerfassung!C850,"TT.MM.JJJJ"),"")</f>
        <v/>
      </c>
      <c r="D842" t="str">
        <f>IFERROR(VLOOKUP(Belegerfassung!A850,Abfrage!$E$2:$F$20,2,FALSE),"")</f>
        <v/>
      </c>
      <c r="E842" t="str">
        <f>IF(A842&lt;&gt;"",Belegerfassung!B850,"")</f>
        <v/>
      </c>
      <c r="F842" t="str">
        <f>IF(Belegerfassung!L850="","",IF(Belegerfassung!L850&lt;&gt;"",IF(Belegerfassung!L850&lt;&gt;"",IF(Belegerfassung!J850&lt;&gt;0,VLOOKUP(Belegerfassung!L850,Abfrage!$A$2:$C$19,2,),VLOOKUP(Belegerfassung!L850,Abfrage!$A$2:$C$19,3,)),"")))</f>
        <v/>
      </c>
      <c r="G842" t="str">
        <f t="shared" si="39"/>
        <v/>
      </c>
      <c r="H842" s="31" t="str">
        <f>IF(A842&lt;&gt;"",-Belegerfassung!J850+Belegerfassung!K850,"")</f>
        <v/>
      </c>
      <c r="I842" s="49" t="str">
        <f>IFERROR(IF(H842&lt;&gt;"",Belegerfassung!L850*100,""),IF(OR(Belegerfassung!L850="Leistung EU - Erlöse",Belegerfassung!L850="Lieferungen EU-Erlöse",Belegerfassung!L850="EUST",Belegerfassung!L850="Bauleistungen 20%")=TRUE,"",MID(Belegerfassung!L850,4,2)))</f>
        <v/>
      </c>
      <c r="J842" s="6" t="str">
        <f>IF(A842&lt;&gt;"",LEFT(Belegerfassung!D850,40),"")</f>
        <v/>
      </c>
      <c r="K842" t="str">
        <f>IF(A842&lt;&gt;"",VLOOKUP(D842,Abfrage!$F$2:$G$21,2,FALSE),"")</f>
        <v/>
      </c>
      <c r="L842" s="6" t="str">
        <f>IF(Belegerfassung!H850&lt;&gt;"",Belegerfassung!H850,"")</f>
        <v/>
      </c>
      <c r="M842" t="str">
        <f>IFERROR(IF(Belegerfassung!E850&lt;&gt;"",VLOOKUP(Belegerfassung!E850,Abfrage!$L$2:$M$15,2,),""),"")</f>
        <v/>
      </c>
      <c r="N842" t="str">
        <f t="shared" si="40"/>
        <v/>
      </c>
      <c r="O842" t="str">
        <f t="shared" si="41"/>
        <v/>
      </c>
      <c r="P842" t="str">
        <f>IF(Belegerfassung!G850&lt;&gt;"",CONCATENATE(Belegerfassung!G850,".pdf"),"")</f>
        <v/>
      </c>
    </row>
    <row r="843" spans="1:16">
      <c r="A843" t="str">
        <f>IF(Belegerfassung!C851&lt;&gt;"",0,"")</f>
        <v/>
      </c>
      <c r="B843" t="str">
        <f>IFERROR(VLOOKUP(Belegerfassung!I851,Konten!A:D,2,FALSE),"")</f>
        <v/>
      </c>
      <c r="C843" t="str">
        <f>IF(A843&lt;&gt;"",TEXT(Belegerfassung!C851,"TT.MM.JJJJ"),"")</f>
        <v/>
      </c>
      <c r="D843" t="str">
        <f>IFERROR(VLOOKUP(Belegerfassung!A851,Abfrage!$E$2:$F$20,2,FALSE),"")</f>
        <v/>
      </c>
      <c r="E843" t="str">
        <f>IF(A843&lt;&gt;"",Belegerfassung!B851,"")</f>
        <v/>
      </c>
      <c r="F843" t="str">
        <f>IF(Belegerfassung!L851="","",IF(Belegerfassung!L851&lt;&gt;"",IF(Belegerfassung!L851&lt;&gt;"",IF(Belegerfassung!J851&lt;&gt;0,VLOOKUP(Belegerfassung!L851,Abfrage!$A$2:$C$19,2,),VLOOKUP(Belegerfassung!L851,Abfrage!$A$2:$C$19,3,)),"")))</f>
        <v/>
      </c>
      <c r="G843" t="str">
        <f t="shared" si="39"/>
        <v/>
      </c>
      <c r="H843" s="31" t="str">
        <f>IF(A843&lt;&gt;"",-Belegerfassung!J851+Belegerfassung!K851,"")</f>
        <v/>
      </c>
      <c r="I843" s="49" t="str">
        <f>IFERROR(IF(H843&lt;&gt;"",Belegerfassung!L851*100,""),IF(OR(Belegerfassung!L851="Leistung EU - Erlöse",Belegerfassung!L851="Lieferungen EU-Erlöse",Belegerfassung!L851="EUST",Belegerfassung!L851="Bauleistungen 20%")=TRUE,"",MID(Belegerfassung!L851,4,2)))</f>
        <v/>
      </c>
      <c r="J843" s="6" t="str">
        <f>IF(A843&lt;&gt;"",LEFT(Belegerfassung!D851,40),"")</f>
        <v/>
      </c>
      <c r="K843" t="str">
        <f>IF(A843&lt;&gt;"",VLOOKUP(D843,Abfrage!$F$2:$G$21,2,FALSE),"")</f>
        <v/>
      </c>
      <c r="L843" s="6" t="str">
        <f>IF(Belegerfassung!H851&lt;&gt;"",Belegerfassung!H851,"")</f>
        <v/>
      </c>
      <c r="M843" t="str">
        <f>IFERROR(IF(Belegerfassung!E851&lt;&gt;"",VLOOKUP(Belegerfassung!E851,Abfrage!$L$2:$M$15,2,),""),"")</f>
        <v/>
      </c>
      <c r="N843" t="str">
        <f t="shared" si="40"/>
        <v/>
      </c>
      <c r="O843" t="str">
        <f t="shared" si="41"/>
        <v/>
      </c>
      <c r="P843" t="str">
        <f>IF(Belegerfassung!G851&lt;&gt;"",CONCATENATE(Belegerfassung!G851,".pdf"),"")</f>
        <v/>
      </c>
    </row>
    <row r="844" spans="1:16">
      <c r="A844" t="str">
        <f>IF(Belegerfassung!C852&lt;&gt;"",0,"")</f>
        <v/>
      </c>
      <c r="B844" t="str">
        <f>IFERROR(VLOOKUP(Belegerfassung!I852,Konten!A:D,2,FALSE),"")</f>
        <v/>
      </c>
      <c r="C844" t="str">
        <f>IF(A844&lt;&gt;"",TEXT(Belegerfassung!C852,"TT.MM.JJJJ"),"")</f>
        <v/>
      </c>
      <c r="D844" t="str">
        <f>IFERROR(VLOOKUP(Belegerfassung!A852,Abfrage!$E$2:$F$20,2,FALSE),"")</f>
        <v/>
      </c>
      <c r="E844" t="str">
        <f>IF(A844&lt;&gt;"",Belegerfassung!B852,"")</f>
        <v/>
      </c>
      <c r="F844" t="str">
        <f>IF(Belegerfassung!L852="","",IF(Belegerfassung!L852&lt;&gt;"",IF(Belegerfassung!L852&lt;&gt;"",IF(Belegerfassung!J852&lt;&gt;0,VLOOKUP(Belegerfassung!L852,Abfrage!$A$2:$C$19,2,),VLOOKUP(Belegerfassung!L852,Abfrage!$A$2:$C$19,3,)),"")))</f>
        <v/>
      </c>
      <c r="G844" t="str">
        <f t="shared" si="39"/>
        <v/>
      </c>
      <c r="H844" s="31" t="str">
        <f>IF(A844&lt;&gt;"",-Belegerfassung!J852+Belegerfassung!K852,"")</f>
        <v/>
      </c>
      <c r="I844" s="49" t="str">
        <f>IFERROR(IF(H844&lt;&gt;"",Belegerfassung!L852*100,""),IF(OR(Belegerfassung!L852="Leistung EU - Erlöse",Belegerfassung!L852="Lieferungen EU-Erlöse",Belegerfassung!L852="EUST",Belegerfassung!L852="Bauleistungen 20%")=TRUE,"",MID(Belegerfassung!L852,4,2)))</f>
        <v/>
      </c>
      <c r="J844" s="6" t="str">
        <f>IF(A844&lt;&gt;"",LEFT(Belegerfassung!D852,40),"")</f>
        <v/>
      </c>
      <c r="K844" t="str">
        <f>IF(A844&lt;&gt;"",VLOOKUP(D844,Abfrage!$F$2:$G$21,2,FALSE),"")</f>
        <v/>
      </c>
      <c r="L844" s="6" t="str">
        <f>IF(Belegerfassung!H852&lt;&gt;"",Belegerfassung!H852,"")</f>
        <v/>
      </c>
      <c r="M844" t="str">
        <f>IFERROR(IF(Belegerfassung!E852&lt;&gt;"",VLOOKUP(Belegerfassung!E852,Abfrage!$L$2:$M$15,2,),""),"")</f>
        <v/>
      </c>
      <c r="N844" t="str">
        <f t="shared" si="40"/>
        <v/>
      </c>
      <c r="O844" t="str">
        <f t="shared" si="41"/>
        <v/>
      </c>
      <c r="P844" t="str">
        <f>IF(Belegerfassung!G852&lt;&gt;"",CONCATENATE(Belegerfassung!G852,".pdf"),"")</f>
        <v/>
      </c>
    </row>
    <row r="845" spans="1:16">
      <c r="A845" t="str">
        <f>IF(Belegerfassung!C853&lt;&gt;"",0,"")</f>
        <v/>
      </c>
      <c r="B845" t="str">
        <f>IFERROR(VLOOKUP(Belegerfassung!I853,Konten!A:D,2,FALSE),"")</f>
        <v/>
      </c>
      <c r="C845" t="str">
        <f>IF(A845&lt;&gt;"",TEXT(Belegerfassung!C853,"TT.MM.JJJJ"),"")</f>
        <v/>
      </c>
      <c r="D845" t="str">
        <f>IFERROR(VLOOKUP(Belegerfassung!A853,Abfrage!$E$2:$F$20,2,FALSE),"")</f>
        <v/>
      </c>
      <c r="E845" t="str">
        <f>IF(A845&lt;&gt;"",Belegerfassung!B853,"")</f>
        <v/>
      </c>
      <c r="F845" t="str">
        <f>IF(Belegerfassung!L853="","",IF(Belegerfassung!L853&lt;&gt;"",IF(Belegerfassung!L853&lt;&gt;"",IF(Belegerfassung!J853&lt;&gt;0,VLOOKUP(Belegerfassung!L853,Abfrage!$A$2:$C$19,2,),VLOOKUP(Belegerfassung!L853,Abfrage!$A$2:$C$19,3,)),"")))</f>
        <v/>
      </c>
      <c r="G845" t="str">
        <f t="shared" si="39"/>
        <v/>
      </c>
      <c r="H845" s="31" t="str">
        <f>IF(A845&lt;&gt;"",-Belegerfassung!J853+Belegerfassung!K853,"")</f>
        <v/>
      </c>
      <c r="I845" s="49" t="str">
        <f>IFERROR(IF(H845&lt;&gt;"",Belegerfassung!L853*100,""),IF(OR(Belegerfassung!L853="Leistung EU - Erlöse",Belegerfassung!L853="Lieferungen EU-Erlöse",Belegerfassung!L853="EUST",Belegerfassung!L853="Bauleistungen 20%")=TRUE,"",MID(Belegerfassung!L853,4,2)))</f>
        <v/>
      </c>
      <c r="J845" s="6" t="str">
        <f>IF(A845&lt;&gt;"",LEFT(Belegerfassung!D853,40),"")</f>
        <v/>
      </c>
      <c r="K845" t="str">
        <f>IF(A845&lt;&gt;"",VLOOKUP(D845,Abfrage!$F$2:$G$21,2,FALSE),"")</f>
        <v/>
      </c>
      <c r="L845" s="6" t="str">
        <f>IF(Belegerfassung!H853&lt;&gt;"",Belegerfassung!H853,"")</f>
        <v/>
      </c>
      <c r="M845" t="str">
        <f>IFERROR(IF(Belegerfassung!E853&lt;&gt;"",VLOOKUP(Belegerfassung!E853,Abfrage!$L$2:$M$15,2,),""),"")</f>
        <v/>
      </c>
      <c r="N845" t="str">
        <f t="shared" si="40"/>
        <v/>
      </c>
      <c r="O845" t="str">
        <f t="shared" si="41"/>
        <v/>
      </c>
      <c r="P845" t="str">
        <f>IF(Belegerfassung!G853&lt;&gt;"",CONCATENATE(Belegerfassung!G853,".pdf"),"")</f>
        <v/>
      </c>
    </row>
    <row r="846" spans="1:16">
      <c r="A846" t="str">
        <f>IF(Belegerfassung!C854&lt;&gt;"",0,"")</f>
        <v/>
      </c>
      <c r="B846" t="str">
        <f>IFERROR(VLOOKUP(Belegerfassung!I854,Konten!A:D,2,FALSE),"")</f>
        <v/>
      </c>
      <c r="C846" t="str">
        <f>IF(A846&lt;&gt;"",TEXT(Belegerfassung!C854,"TT.MM.JJJJ"),"")</f>
        <v/>
      </c>
      <c r="D846" t="str">
        <f>IFERROR(VLOOKUP(Belegerfassung!A854,Abfrage!$E$2:$F$20,2,FALSE),"")</f>
        <v/>
      </c>
      <c r="E846" t="str">
        <f>IF(A846&lt;&gt;"",Belegerfassung!B854,"")</f>
        <v/>
      </c>
      <c r="F846" t="str">
        <f>IF(Belegerfassung!L854="","",IF(Belegerfassung!L854&lt;&gt;"",IF(Belegerfassung!L854&lt;&gt;"",IF(Belegerfassung!J854&lt;&gt;0,VLOOKUP(Belegerfassung!L854,Abfrage!$A$2:$C$19,2,),VLOOKUP(Belegerfassung!L854,Abfrage!$A$2:$C$19,3,)),"")))</f>
        <v/>
      </c>
      <c r="G846" t="str">
        <f t="shared" si="39"/>
        <v/>
      </c>
      <c r="H846" s="31" t="str">
        <f>IF(A846&lt;&gt;"",-Belegerfassung!J854+Belegerfassung!K854,"")</f>
        <v/>
      </c>
      <c r="I846" s="49" t="str">
        <f>IFERROR(IF(H846&lt;&gt;"",Belegerfassung!L854*100,""),IF(OR(Belegerfassung!L854="Leistung EU - Erlöse",Belegerfassung!L854="Lieferungen EU-Erlöse",Belegerfassung!L854="EUST",Belegerfassung!L854="Bauleistungen 20%")=TRUE,"",MID(Belegerfassung!L854,4,2)))</f>
        <v/>
      </c>
      <c r="J846" s="6" t="str">
        <f>IF(A846&lt;&gt;"",LEFT(Belegerfassung!D854,40),"")</f>
        <v/>
      </c>
      <c r="K846" t="str">
        <f>IF(A846&lt;&gt;"",VLOOKUP(D846,Abfrage!$F$2:$G$21,2,FALSE),"")</f>
        <v/>
      </c>
      <c r="L846" s="6" t="str">
        <f>IF(Belegerfassung!H854&lt;&gt;"",Belegerfassung!H854,"")</f>
        <v/>
      </c>
      <c r="M846" t="str">
        <f>IFERROR(IF(Belegerfassung!E854&lt;&gt;"",VLOOKUP(Belegerfassung!E854,Abfrage!$L$2:$M$15,2,),""),"")</f>
        <v/>
      </c>
      <c r="N846" t="str">
        <f t="shared" si="40"/>
        <v/>
      </c>
      <c r="O846" t="str">
        <f t="shared" si="41"/>
        <v/>
      </c>
      <c r="P846" t="str">
        <f>IF(Belegerfassung!G854&lt;&gt;"",CONCATENATE(Belegerfassung!G854,".pdf"),"")</f>
        <v/>
      </c>
    </row>
    <row r="847" spans="1:16">
      <c r="A847" t="str">
        <f>IF(Belegerfassung!C855&lt;&gt;"",0,"")</f>
        <v/>
      </c>
      <c r="B847" t="str">
        <f>IFERROR(VLOOKUP(Belegerfassung!I855,Konten!A:D,2,FALSE),"")</f>
        <v/>
      </c>
      <c r="C847" t="str">
        <f>IF(A847&lt;&gt;"",TEXT(Belegerfassung!C855,"TT.MM.JJJJ"),"")</f>
        <v/>
      </c>
      <c r="D847" t="str">
        <f>IFERROR(VLOOKUP(Belegerfassung!A855,Abfrage!$E$2:$F$20,2,FALSE),"")</f>
        <v/>
      </c>
      <c r="E847" t="str">
        <f>IF(A847&lt;&gt;"",Belegerfassung!B855,"")</f>
        <v/>
      </c>
      <c r="F847" t="str">
        <f>IF(Belegerfassung!L855="","",IF(Belegerfassung!L855&lt;&gt;"",IF(Belegerfassung!L855&lt;&gt;"",IF(Belegerfassung!J855&lt;&gt;0,VLOOKUP(Belegerfassung!L855,Abfrage!$A$2:$C$19,2,),VLOOKUP(Belegerfassung!L855,Abfrage!$A$2:$C$19,3,)),"")))</f>
        <v/>
      </c>
      <c r="G847" t="str">
        <f t="shared" si="39"/>
        <v/>
      </c>
      <c r="H847" s="31" t="str">
        <f>IF(A847&lt;&gt;"",-Belegerfassung!J855+Belegerfassung!K855,"")</f>
        <v/>
      </c>
      <c r="I847" s="49" t="str">
        <f>IFERROR(IF(H847&lt;&gt;"",Belegerfassung!L855*100,""),IF(OR(Belegerfassung!L855="Leistung EU - Erlöse",Belegerfassung!L855="Lieferungen EU-Erlöse",Belegerfassung!L855="EUST",Belegerfassung!L855="Bauleistungen 20%")=TRUE,"",MID(Belegerfassung!L855,4,2)))</f>
        <v/>
      </c>
      <c r="J847" s="6" t="str">
        <f>IF(A847&lt;&gt;"",LEFT(Belegerfassung!D855,40),"")</f>
        <v/>
      </c>
      <c r="K847" t="str">
        <f>IF(A847&lt;&gt;"",VLOOKUP(D847,Abfrage!$F$2:$G$21,2,FALSE),"")</f>
        <v/>
      </c>
      <c r="L847" s="6" t="str">
        <f>IF(Belegerfassung!H855&lt;&gt;"",Belegerfassung!H855,"")</f>
        <v/>
      </c>
      <c r="M847" t="str">
        <f>IFERROR(IF(Belegerfassung!E855&lt;&gt;"",VLOOKUP(Belegerfassung!E855,Abfrage!$L$2:$M$15,2,),""),"")</f>
        <v/>
      </c>
      <c r="N847" t="str">
        <f t="shared" si="40"/>
        <v/>
      </c>
      <c r="O847" t="str">
        <f t="shared" si="41"/>
        <v/>
      </c>
      <c r="P847" t="str">
        <f>IF(Belegerfassung!G855&lt;&gt;"",CONCATENATE(Belegerfassung!G855,".pdf"),"")</f>
        <v/>
      </c>
    </row>
    <row r="848" spans="1:16">
      <c r="A848" t="str">
        <f>IF(Belegerfassung!C856&lt;&gt;"",0,"")</f>
        <v/>
      </c>
      <c r="B848" t="str">
        <f>IFERROR(VLOOKUP(Belegerfassung!I856,Konten!A:D,2,FALSE),"")</f>
        <v/>
      </c>
      <c r="C848" t="str">
        <f>IF(A848&lt;&gt;"",TEXT(Belegerfassung!C856,"TT.MM.JJJJ"),"")</f>
        <v/>
      </c>
      <c r="D848" t="str">
        <f>IFERROR(VLOOKUP(Belegerfassung!A856,Abfrage!$E$2:$F$20,2,FALSE),"")</f>
        <v/>
      </c>
      <c r="E848" t="str">
        <f>IF(A848&lt;&gt;"",Belegerfassung!B856,"")</f>
        <v/>
      </c>
      <c r="F848" t="str">
        <f>IF(Belegerfassung!L856="","",IF(Belegerfassung!L856&lt;&gt;"",IF(Belegerfassung!L856&lt;&gt;"",IF(Belegerfassung!J856&lt;&gt;0,VLOOKUP(Belegerfassung!L856,Abfrage!$A$2:$C$19,2,),VLOOKUP(Belegerfassung!L856,Abfrage!$A$2:$C$19,3,)),"")))</f>
        <v/>
      </c>
      <c r="G848" t="str">
        <f t="shared" si="39"/>
        <v/>
      </c>
      <c r="H848" s="31" t="str">
        <f>IF(A848&lt;&gt;"",-Belegerfassung!J856+Belegerfassung!K856,"")</f>
        <v/>
      </c>
      <c r="I848" s="49" t="str">
        <f>IFERROR(IF(H848&lt;&gt;"",Belegerfassung!L856*100,""),IF(OR(Belegerfassung!L856="Leistung EU - Erlöse",Belegerfassung!L856="Lieferungen EU-Erlöse",Belegerfassung!L856="EUST",Belegerfassung!L856="Bauleistungen 20%")=TRUE,"",MID(Belegerfassung!L856,4,2)))</f>
        <v/>
      </c>
      <c r="J848" s="6" t="str">
        <f>IF(A848&lt;&gt;"",LEFT(Belegerfassung!D856,40),"")</f>
        <v/>
      </c>
      <c r="K848" t="str">
        <f>IF(A848&lt;&gt;"",VLOOKUP(D848,Abfrage!$F$2:$G$21,2,FALSE),"")</f>
        <v/>
      </c>
      <c r="L848" s="6" t="str">
        <f>IF(Belegerfassung!H856&lt;&gt;"",Belegerfassung!H856,"")</f>
        <v/>
      </c>
      <c r="M848" t="str">
        <f>IFERROR(IF(Belegerfassung!E856&lt;&gt;"",VLOOKUP(Belegerfassung!E856,Abfrage!$L$2:$M$15,2,),""),"")</f>
        <v/>
      </c>
      <c r="N848" t="str">
        <f t="shared" si="40"/>
        <v/>
      </c>
      <c r="O848" t="str">
        <f t="shared" si="41"/>
        <v/>
      </c>
      <c r="P848" t="str">
        <f>IF(Belegerfassung!G856&lt;&gt;"",CONCATENATE(Belegerfassung!G856,".pdf"),"")</f>
        <v/>
      </c>
    </row>
    <row r="849" spans="1:16">
      <c r="A849" t="str">
        <f>IF(Belegerfassung!C857&lt;&gt;"",0,"")</f>
        <v/>
      </c>
      <c r="B849" t="str">
        <f>IFERROR(VLOOKUP(Belegerfassung!I857,Konten!A:D,2,FALSE),"")</f>
        <v/>
      </c>
      <c r="C849" t="str">
        <f>IF(A849&lt;&gt;"",TEXT(Belegerfassung!C857,"TT.MM.JJJJ"),"")</f>
        <v/>
      </c>
      <c r="D849" t="str">
        <f>IFERROR(VLOOKUP(Belegerfassung!A857,Abfrage!$E$2:$F$20,2,FALSE),"")</f>
        <v/>
      </c>
      <c r="E849" t="str">
        <f>IF(A849&lt;&gt;"",Belegerfassung!B857,"")</f>
        <v/>
      </c>
      <c r="F849" t="str">
        <f>IF(Belegerfassung!L857="","",IF(Belegerfassung!L857&lt;&gt;"",IF(Belegerfassung!L857&lt;&gt;"",IF(Belegerfassung!J857&lt;&gt;0,VLOOKUP(Belegerfassung!L857,Abfrage!$A$2:$C$19,2,),VLOOKUP(Belegerfassung!L857,Abfrage!$A$2:$C$19,3,)),"")))</f>
        <v/>
      </c>
      <c r="G849" t="str">
        <f t="shared" si="39"/>
        <v/>
      </c>
      <c r="H849" s="31" t="str">
        <f>IF(A849&lt;&gt;"",-Belegerfassung!J857+Belegerfassung!K857,"")</f>
        <v/>
      </c>
      <c r="I849" s="49" t="str">
        <f>IFERROR(IF(H849&lt;&gt;"",Belegerfassung!L857*100,""),IF(OR(Belegerfassung!L857="Leistung EU - Erlöse",Belegerfassung!L857="Lieferungen EU-Erlöse",Belegerfassung!L857="EUST",Belegerfassung!L857="Bauleistungen 20%")=TRUE,"",MID(Belegerfassung!L857,4,2)))</f>
        <v/>
      </c>
      <c r="J849" s="6" t="str">
        <f>IF(A849&lt;&gt;"",LEFT(Belegerfassung!D857,40),"")</f>
        <v/>
      </c>
      <c r="K849" t="str">
        <f>IF(A849&lt;&gt;"",VLOOKUP(D849,Abfrage!$F$2:$G$21,2,FALSE),"")</f>
        <v/>
      </c>
      <c r="L849" s="6" t="str">
        <f>IF(Belegerfassung!H857&lt;&gt;"",Belegerfassung!H857,"")</f>
        <v/>
      </c>
      <c r="M849" t="str">
        <f>IFERROR(IF(Belegerfassung!E857&lt;&gt;"",VLOOKUP(Belegerfassung!E857,Abfrage!$L$2:$M$15,2,),""),"")</f>
        <v/>
      </c>
      <c r="N849" t="str">
        <f t="shared" si="40"/>
        <v/>
      </c>
      <c r="O849" t="str">
        <f t="shared" si="41"/>
        <v/>
      </c>
      <c r="P849" t="str">
        <f>IF(Belegerfassung!G857&lt;&gt;"",CONCATENATE(Belegerfassung!G857,".pdf"),"")</f>
        <v/>
      </c>
    </row>
    <row r="850" spans="1:16">
      <c r="A850" t="str">
        <f>IF(Belegerfassung!C858&lt;&gt;"",0,"")</f>
        <v/>
      </c>
      <c r="B850" t="str">
        <f>IFERROR(VLOOKUP(Belegerfassung!I858,Konten!A:D,2,FALSE),"")</f>
        <v/>
      </c>
      <c r="C850" t="str">
        <f>IF(A850&lt;&gt;"",TEXT(Belegerfassung!C858,"TT.MM.JJJJ"),"")</f>
        <v/>
      </c>
      <c r="D850" t="str">
        <f>IFERROR(VLOOKUP(Belegerfassung!A858,Abfrage!$E$2:$F$20,2,FALSE),"")</f>
        <v/>
      </c>
      <c r="E850" t="str">
        <f>IF(A850&lt;&gt;"",Belegerfassung!B858,"")</f>
        <v/>
      </c>
      <c r="F850" t="str">
        <f>IF(Belegerfassung!L858="","",IF(Belegerfassung!L858&lt;&gt;"",IF(Belegerfassung!L858&lt;&gt;"",IF(Belegerfassung!J858&lt;&gt;0,VLOOKUP(Belegerfassung!L858,Abfrage!$A$2:$C$19,2,),VLOOKUP(Belegerfassung!L858,Abfrage!$A$2:$C$19,3,)),"")))</f>
        <v/>
      </c>
      <c r="G850" t="str">
        <f t="shared" si="39"/>
        <v/>
      </c>
      <c r="H850" s="31" t="str">
        <f>IF(A850&lt;&gt;"",-Belegerfassung!J858+Belegerfassung!K858,"")</f>
        <v/>
      </c>
      <c r="I850" s="49" t="str">
        <f>IFERROR(IF(H850&lt;&gt;"",Belegerfassung!L858*100,""),IF(OR(Belegerfassung!L858="Leistung EU - Erlöse",Belegerfassung!L858="Lieferungen EU-Erlöse",Belegerfassung!L858="EUST",Belegerfassung!L858="Bauleistungen 20%")=TRUE,"",MID(Belegerfassung!L858,4,2)))</f>
        <v/>
      </c>
      <c r="J850" s="6" t="str">
        <f>IF(A850&lt;&gt;"",LEFT(Belegerfassung!D858,40),"")</f>
        <v/>
      </c>
      <c r="K850" t="str">
        <f>IF(A850&lt;&gt;"",VLOOKUP(D850,Abfrage!$F$2:$G$21,2,FALSE),"")</f>
        <v/>
      </c>
      <c r="L850" s="6" t="str">
        <f>IF(Belegerfassung!H858&lt;&gt;"",Belegerfassung!H858,"")</f>
        <v/>
      </c>
      <c r="M850" t="str">
        <f>IFERROR(IF(Belegerfassung!E858&lt;&gt;"",VLOOKUP(Belegerfassung!E858,Abfrage!$L$2:$M$15,2,),""),"")</f>
        <v/>
      </c>
      <c r="N850" t="str">
        <f t="shared" si="40"/>
        <v/>
      </c>
      <c r="O850" t="str">
        <f t="shared" si="41"/>
        <v/>
      </c>
      <c r="P850" t="str">
        <f>IF(Belegerfassung!G858&lt;&gt;"",CONCATENATE(Belegerfassung!G858,".pdf"),"")</f>
        <v/>
      </c>
    </row>
    <row r="851" spans="1:16">
      <c r="A851" t="str">
        <f>IF(Belegerfassung!C859&lt;&gt;"",0,"")</f>
        <v/>
      </c>
      <c r="B851" t="str">
        <f>IFERROR(VLOOKUP(Belegerfassung!I859,Konten!A:D,2,FALSE),"")</f>
        <v/>
      </c>
      <c r="C851" t="str">
        <f>IF(A851&lt;&gt;"",TEXT(Belegerfassung!C859,"TT.MM.JJJJ"),"")</f>
        <v/>
      </c>
      <c r="D851" t="str">
        <f>IFERROR(VLOOKUP(Belegerfassung!A859,Abfrage!$E$2:$F$20,2,FALSE),"")</f>
        <v/>
      </c>
      <c r="E851" t="str">
        <f>IF(A851&lt;&gt;"",Belegerfassung!B859,"")</f>
        <v/>
      </c>
      <c r="F851" t="str">
        <f>IF(Belegerfassung!L859="","",IF(Belegerfassung!L859&lt;&gt;"",IF(Belegerfassung!L859&lt;&gt;"",IF(Belegerfassung!J859&lt;&gt;0,VLOOKUP(Belegerfassung!L859,Abfrage!$A$2:$C$19,2,),VLOOKUP(Belegerfassung!L859,Abfrage!$A$2:$C$19,3,)),"")))</f>
        <v/>
      </c>
      <c r="G851" t="str">
        <f t="shared" si="39"/>
        <v/>
      </c>
      <c r="H851" s="31" t="str">
        <f>IF(A851&lt;&gt;"",-Belegerfassung!J859+Belegerfassung!K859,"")</f>
        <v/>
      </c>
      <c r="I851" s="49" t="str">
        <f>IFERROR(IF(H851&lt;&gt;"",Belegerfassung!L859*100,""),IF(OR(Belegerfassung!L859="Leistung EU - Erlöse",Belegerfassung!L859="Lieferungen EU-Erlöse",Belegerfassung!L859="EUST",Belegerfassung!L859="Bauleistungen 20%")=TRUE,"",MID(Belegerfassung!L859,4,2)))</f>
        <v/>
      </c>
      <c r="J851" s="6" t="str">
        <f>IF(A851&lt;&gt;"",LEFT(Belegerfassung!D859,40),"")</f>
        <v/>
      </c>
      <c r="K851" t="str">
        <f>IF(A851&lt;&gt;"",VLOOKUP(D851,Abfrage!$F$2:$G$21,2,FALSE),"")</f>
        <v/>
      </c>
      <c r="L851" s="6" t="str">
        <f>IF(Belegerfassung!H859&lt;&gt;"",Belegerfassung!H859,"")</f>
        <v/>
      </c>
      <c r="M851" t="str">
        <f>IFERROR(IF(Belegerfassung!E859&lt;&gt;"",VLOOKUP(Belegerfassung!E859,Abfrage!$L$2:$M$15,2,),""),"")</f>
        <v/>
      </c>
      <c r="N851" t="str">
        <f t="shared" si="40"/>
        <v/>
      </c>
      <c r="O851" t="str">
        <f t="shared" si="41"/>
        <v/>
      </c>
      <c r="P851" t="str">
        <f>IF(Belegerfassung!G859&lt;&gt;"",CONCATENATE(Belegerfassung!G859,".pdf"),"")</f>
        <v/>
      </c>
    </row>
    <row r="852" spans="1:16">
      <c r="A852" t="str">
        <f>IF(Belegerfassung!C860&lt;&gt;"",0,"")</f>
        <v/>
      </c>
      <c r="B852" t="str">
        <f>IFERROR(VLOOKUP(Belegerfassung!I860,Konten!A:D,2,FALSE),"")</f>
        <v/>
      </c>
      <c r="C852" t="str">
        <f>IF(A852&lt;&gt;"",TEXT(Belegerfassung!C860,"TT.MM.JJJJ"),"")</f>
        <v/>
      </c>
      <c r="D852" t="str">
        <f>IFERROR(VLOOKUP(Belegerfassung!A860,Abfrage!$E$2:$F$20,2,FALSE),"")</f>
        <v/>
      </c>
      <c r="E852" t="str">
        <f>IF(A852&lt;&gt;"",Belegerfassung!B860,"")</f>
        <v/>
      </c>
      <c r="F852" t="str">
        <f>IF(Belegerfassung!L860="","",IF(Belegerfassung!L860&lt;&gt;"",IF(Belegerfassung!L860&lt;&gt;"",IF(Belegerfassung!J860&lt;&gt;0,VLOOKUP(Belegerfassung!L860,Abfrage!$A$2:$C$19,2,),VLOOKUP(Belegerfassung!L860,Abfrage!$A$2:$C$19,3,)),"")))</f>
        <v/>
      </c>
      <c r="G852" t="str">
        <f t="shared" si="39"/>
        <v/>
      </c>
      <c r="H852" s="31" t="str">
        <f>IF(A852&lt;&gt;"",-Belegerfassung!J860+Belegerfassung!K860,"")</f>
        <v/>
      </c>
      <c r="I852" s="49" t="str">
        <f>IFERROR(IF(H852&lt;&gt;"",Belegerfassung!L860*100,""),IF(OR(Belegerfassung!L860="Leistung EU - Erlöse",Belegerfassung!L860="Lieferungen EU-Erlöse",Belegerfassung!L860="EUST",Belegerfassung!L860="Bauleistungen 20%")=TRUE,"",MID(Belegerfassung!L860,4,2)))</f>
        <v/>
      </c>
      <c r="J852" s="6" t="str">
        <f>IF(A852&lt;&gt;"",LEFT(Belegerfassung!D860,40),"")</f>
        <v/>
      </c>
      <c r="K852" t="str">
        <f>IF(A852&lt;&gt;"",VLOOKUP(D852,Abfrage!$F$2:$G$21,2,FALSE),"")</f>
        <v/>
      </c>
      <c r="L852" s="6" t="str">
        <f>IF(Belegerfassung!H860&lt;&gt;"",Belegerfassung!H860,"")</f>
        <v/>
      </c>
      <c r="M852" t="str">
        <f>IFERROR(IF(Belegerfassung!E860&lt;&gt;"",VLOOKUP(Belegerfassung!E860,Abfrage!$L$2:$M$15,2,),""),"")</f>
        <v/>
      </c>
      <c r="N852" t="str">
        <f t="shared" si="40"/>
        <v/>
      </c>
      <c r="O852" t="str">
        <f t="shared" si="41"/>
        <v/>
      </c>
      <c r="P852" t="str">
        <f>IF(Belegerfassung!G860&lt;&gt;"",CONCATENATE(Belegerfassung!G860,".pdf"),"")</f>
        <v/>
      </c>
    </row>
    <row r="853" spans="1:16">
      <c r="A853" t="str">
        <f>IF(Belegerfassung!C861&lt;&gt;"",0,"")</f>
        <v/>
      </c>
      <c r="B853" t="str">
        <f>IFERROR(VLOOKUP(Belegerfassung!I861,Konten!A:D,2,FALSE),"")</f>
        <v/>
      </c>
      <c r="C853" t="str">
        <f>IF(A853&lt;&gt;"",TEXT(Belegerfassung!C861,"TT.MM.JJJJ"),"")</f>
        <v/>
      </c>
      <c r="D853" t="str">
        <f>IFERROR(VLOOKUP(Belegerfassung!A861,Abfrage!$E$2:$F$20,2,FALSE),"")</f>
        <v/>
      </c>
      <c r="E853" t="str">
        <f>IF(A853&lt;&gt;"",Belegerfassung!B861,"")</f>
        <v/>
      </c>
      <c r="F853" t="str">
        <f>IF(Belegerfassung!L861="","",IF(Belegerfassung!L861&lt;&gt;"",IF(Belegerfassung!L861&lt;&gt;"",IF(Belegerfassung!J861&lt;&gt;0,VLOOKUP(Belegerfassung!L861,Abfrage!$A$2:$C$19,2,),VLOOKUP(Belegerfassung!L861,Abfrage!$A$2:$C$19,3,)),"")))</f>
        <v/>
      </c>
      <c r="G853" t="str">
        <f t="shared" si="39"/>
        <v/>
      </c>
      <c r="H853" s="31" t="str">
        <f>IF(A853&lt;&gt;"",-Belegerfassung!J861+Belegerfassung!K861,"")</f>
        <v/>
      </c>
      <c r="I853" s="49" t="str">
        <f>IFERROR(IF(H853&lt;&gt;"",Belegerfassung!L861*100,""),IF(OR(Belegerfassung!L861="Leistung EU - Erlöse",Belegerfassung!L861="Lieferungen EU-Erlöse",Belegerfassung!L861="EUST",Belegerfassung!L861="Bauleistungen 20%")=TRUE,"",MID(Belegerfassung!L861,4,2)))</f>
        <v/>
      </c>
      <c r="J853" s="6" t="str">
        <f>IF(A853&lt;&gt;"",LEFT(Belegerfassung!D861,40),"")</f>
        <v/>
      </c>
      <c r="K853" t="str">
        <f>IF(A853&lt;&gt;"",VLOOKUP(D853,Abfrage!$F$2:$G$21,2,FALSE),"")</f>
        <v/>
      </c>
      <c r="L853" s="6" t="str">
        <f>IF(Belegerfassung!H861&lt;&gt;"",Belegerfassung!H861,"")</f>
        <v/>
      </c>
      <c r="M853" t="str">
        <f>IFERROR(IF(Belegerfassung!E861&lt;&gt;"",VLOOKUP(Belegerfassung!E861,Abfrage!$L$2:$M$15,2,),""),"")</f>
        <v/>
      </c>
      <c r="N853" t="str">
        <f t="shared" si="40"/>
        <v/>
      </c>
      <c r="O853" t="str">
        <f t="shared" si="41"/>
        <v/>
      </c>
      <c r="P853" t="str">
        <f>IF(Belegerfassung!G861&lt;&gt;"",CONCATENATE(Belegerfassung!G861,".pdf"),"")</f>
        <v/>
      </c>
    </row>
    <row r="854" spans="1:16">
      <c r="A854" t="str">
        <f>IF(Belegerfassung!C862&lt;&gt;"",0,"")</f>
        <v/>
      </c>
      <c r="B854" t="str">
        <f>IFERROR(VLOOKUP(Belegerfassung!I862,Konten!A:D,2,FALSE),"")</f>
        <v/>
      </c>
      <c r="C854" t="str">
        <f>IF(A854&lt;&gt;"",TEXT(Belegerfassung!C862,"TT.MM.JJJJ"),"")</f>
        <v/>
      </c>
      <c r="D854" t="str">
        <f>IFERROR(VLOOKUP(Belegerfassung!A862,Abfrage!$E$2:$F$20,2,FALSE),"")</f>
        <v/>
      </c>
      <c r="E854" t="str">
        <f>IF(A854&lt;&gt;"",Belegerfassung!B862,"")</f>
        <v/>
      </c>
      <c r="F854" t="str">
        <f>IF(Belegerfassung!L862="","",IF(Belegerfassung!L862&lt;&gt;"",IF(Belegerfassung!L862&lt;&gt;"",IF(Belegerfassung!J862&lt;&gt;0,VLOOKUP(Belegerfassung!L862,Abfrage!$A$2:$C$19,2,),VLOOKUP(Belegerfassung!L862,Abfrage!$A$2:$C$19,3,)),"")))</f>
        <v/>
      </c>
      <c r="G854" t="str">
        <f t="shared" si="39"/>
        <v/>
      </c>
      <c r="H854" s="31" t="str">
        <f>IF(A854&lt;&gt;"",-Belegerfassung!J862+Belegerfassung!K862,"")</f>
        <v/>
      </c>
      <c r="I854" s="49" t="str">
        <f>IFERROR(IF(H854&lt;&gt;"",Belegerfassung!L862*100,""),IF(OR(Belegerfassung!L862="Leistung EU - Erlöse",Belegerfassung!L862="Lieferungen EU-Erlöse",Belegerfassung!L862="EUST",Belegerfassung!L862="Bauleistungen 20%")=TRUE,"",MID(Belegerfassung!L862,4,2)))</f>
        <v/>
      </c>
      <c r="J854" s="6" t="str">
        <f>IF(A854&lt;&gt;"",LEFT(Belegerfassung!D862,40),"")</f>
        <v/>
      </c>
      <c r="K854" t="str">
        <f>IF(A854&lt;&gt;"",VLOOKUP(D854,Abfrage!$F$2:$G$21,2,FALSE),"")</f>
        <v/>
      </c>
      <c r="L854" s="6" t="str">
        <f>IF(Belegerfassung!H862&lt;&gt;"",Belegerfassung!H862,"")</f>
        <v/>
      </c>
      <c r="M854" t="str">
        <f>IFERROR(IF(Belegerfassung!E862&lt;&gt;"",VLOOKUP(Belegerfassung!E862,Abfrage!$L$2:$M$15,2,),""),"")</f>
        <v/>
      </c>
      <c r="N854" t="str">
        <f t="shared" si="40"/>
        <v/>
      </c>
      <c r="O854" t="str">
        <f t="shared" si="41"/>
        <v/>
      </c>
      <c r="P854" t="str">
        <f>IF(Belegerfassung!G862&lt;&gt;"",CONCATENATE(Belegerfassung!G862,".pdf"),"")</f>
        <v/>
      </c>
    </row>
    <row r="855" spans="1:16">
      <c r="A855" t="str">
        <f>IF(Belegerfassung!C863&lt;&gt;"",0,"")</f>
        <v/>
      </c>
      <c r="B855" t="str">
        <f>IFERROR(VLOOKUP(Belegerfassung!I863,Konten!A:D,2,FALSE),"")</f>
        <v/>
      </c>
      <c r="C855" t="str">
        <f>IF(A855&lt;&gt;"",TEXT(Belegerfassung!C863,"TT.MM.JJJJ"),"")</f>
        <v/>
      </c>
      <c r="D855" t="str">
        <f>IFERROR(VLOOKUP(Belegerfassung!A863,Abfrage!$E$2:$F$20,2,FALSE),"")</f>
        <v/>
      </c>
      <c r="E855" t="str">
        <f>IF(A855&lt;&gt;"",Belegerfassung!B863,"")</f>
        <v/>
      </c>
      <c r="F855" t="str">
        <f>IF(Belegerfassung!L863="","",IF(Belegerfassung!L863&lt;&gt;"",IF(Belegerfassung!L863&lt;&gt;"",IF(Belegerfassung!J863&lt;&gt;0,VLOOKUP(Belegerfassung!L863,Abfrage!$A$2:$C$19,2,),VLOOKUP(Belegerfassung!L863,Abfrage!$A$2:$C$19,3,)),"")))</f>
        <v/>
      </c>
      <c r="G855" t="str">
        <f t="shared" si="39"/>
        <v/>
      </c>
      <c r="H855" s="31" t="str">
        <f>IF(A855&lt;&gt;"",-Belegerfassung!J863+Belegerfassung!K863,"")</f>
        <v/>
      </c>
      <c r="I855" s="49" t="str">
        <f>IFERROR(IF(H855&lt;&gt;"",Belegerfassung!L863*100,""),IF(OR(Belegerfassung!L863="Leistung EU - Erlöse",Belegerfassung!L863="Lieferungen EU-Erlöse",Belegerfassung!L863="EUST",Belegerfassung!L863="Bauleistungen 20%")=TRUE,"",MID(Belegerfassung!L863,4,2)))</f>
        <v/>
      </c>
      <c r="J855" s="6" t="str">
        <f>IF(A855&lt;&gt;"",LEFT(Belegerfassung!D863,40),"")</f>
        <v/>
      </c>
      <c r="K855" t="str">
        <f>IF(A855&lt;&gt;"",VLOOKUP(D855,Abfrage!$F$2:$G$21,2,FALSE),"")</f>
        <v/>
      </c>
      <c r="L855" s="6" t="str">
        <f>IF(Belegerfassung!H863&lt;&gt;"",Belegerfassung!H863,"")</f>
        <v/>
      </c>
      <c r="M855" t="str">
        <f>IFERROR(IF(Belegerfassung!E863&lt;&gt;"",VLOOKUP(Belegerfassung!E863,Abfrage!$L$2:$M$15,2,),""),"")</f>
        <v/>
      </c>
      <c r="N855" t="str">
        <f t="shared" si="40"/>
        <v/>
      </c>
      <c r="O855" t="str">
        <f t="shared" si="41"/>
        <v/>
      </c>
      <c r="P855" t="str">
        <f>IF(Belegerfassung!G863&lt;&gt;"",CONCATENATE(Belegerfassung!G863,".pdf"),"")</f>
        <v/>
      </c>
    </row>
    <row r="856" spans="1:16">
      <c r="A856" t="str">
        <f>IF(Belegerfassung!C864&lt;&gt;"",0,"")</f>
        <v/>
      </c>
      <c r="B856" t="str">
        <f>IFERROR(VLOOKUP(Belegerfassung!I864,Konten!A:D,2,FALSE),"")</f>
        <v/>
      </c>
      <c r="C856" t="str">
        <f>IF(A856&lt;&gt;"",TEXT(Belegerfassung!C864,"TT.MM.JJJJ"),"")</f>
        <v/>
      </c>
      <c r="D856" t="str">
        <f>IFERROR(VLOOKUP(Belegerfassung!A864,Abfrage!$E$2:$F$20,2,FALSE),"")</f>
        <v/>
      </c>
      <c r="E856" t="str">
        <f>IF(A856&lt;&gt;"",Belegerfassung!B864,"")</f>
        <v/>
      </c>
      <c r="F856" t="str">
        <f>IF(Belegerfassung!L864="","",IF(Belegerfassung!L864&lt;&gt;"",IF(Belegerfassung!L864&lt;&gt;"",IF(Belegerfassung!J864&lt;&gt;0,VLOOKUP(Belegerfassung!L864,Abfrage!$A$2:$C$19,2,),VLOOKUP(Belegerfassung!L864,Abfrage!$A$2:$C$19,3,)),"")))</f>
        <v/>
      </c>
      <c r="G856" t="str">
        <f t="shared" si="39"/>
        <v/>
      </c>
      <c r="H856" s="31" t="str">
        <f>IF(A856&lt;&gt;"",-Belegerfassung!J864+Belegerfassung!K864,"")</f>
        <v/>
      </c>
      <c r="I856" s="49" t="str">
        <f>IFERROR(IF(H856&lt;&gt;"",Belegerfassung!L864*100,""),IF(OR(Belegerfassung!L864="Leistung EU - Erlöse",Belegerfassung!L864="Lieferungen EU-Erlöse",Belegerfassung!L864="EUST",Belegerfassung!L864="Bauleistungen 20%")=TRUE,"",MID(Belegerfassung!L864,4,2)))</f>
        <v/>
      </c>
      <c r="J856" s="6" t="str">
        <f>IF(A856&lt;&gt;"",LEFT(Belegerfassung!D864,40),"")</f>
        <v/>
      </c>
      <c r="K856" t="str">
        <f>IF(A856&lt;&gt;"",VLOOKUP(D856,Abfrage!$F$2:$G$21,2,FALSE),"")</f>
        <v/>
      </c>
      <c r="L856" s="6" t="str">
        <f>IF(Belegerfassung!H864&lt;&gt;"",Belegerfassung!H864,"")</f>
        <v/>
      </c>
      <c r="M856" t="str">
        <f>IFERROR(IF(Belegerfassung!E864&lt;&gt;"",VLOOKUP(Belegerfassung!E864,Abfrage!$L$2:$M$15,2,),""),"")</f>
        <v/>
      </c>
      <c r="N856" t="str">
        <f t="shared" si="40"/>
        <v/>
      </c>
      <c r="O856" t="str">
        <f t="shared" si="41"/>
        <v/>
      </c>
      <c r="P856" t="str">
        <f>IF(Belegerfassung!G864&lt;&gt;"",CONCATENATE(Belegerfassung!G864,".pdf"),"")</f>
        <v/>
      </c>
    </row>
    <row r="857" spans="1:16">
      <c r="A857" t="str">
        <f>IF(Belegerfassung!C865&lt;&gt;"",0,"")</f>
        <v/>
      </c>
      <c r="B857" t="str">
        <f>IFERROR(VLOOKUP(Belegerfassung!I865,Konten!A:D,2,FALSE),"")</f>
        <v/>
      </c>
      <c r="C857" t="str">
        <f>IF(A857&lt;&gt;"",TEXT(Belegerfassung!C865,"TT.MM.JJJJ"),"")</f>
        <v/>
      </c>
      <c r="D857" t="str">
        <f>IFERROR(VLOOKUP(Belegerfassung!A865,Abfrage!$E$2:$F$20,2,FALSE),"")</f>
        <v/>
      </c>
      <c r="E857" t="str">
        <f>IF(A857&lt;&gt;"",Belegerfassung!B865,"")</f>
        <v/>
      </c>
      <c r="F857" t="str">
        <f>IF(Belegerfassung!L865="","",IF(Belegerfassung!L865&lt;&gt;"",IF(Belegerfassung!L865&lt;&gt;"",IF(Belegerfassung!J865&lt;&gt;0,VLOOKUP(Belegerfassung!L865,Abfrage!$A$2:$C$19,2,),VLOOKUP(Belegerfassung!L865,Abfrage!$A$2:$C$19,3,)),"")))</f>
        <v/>
      </c>
      <c r="G857" t="str">
        <f t="shared" si="39"/>
        <v/>
      </c>
      <c r="H857" s="31" t="str">
        <f>IF(A857&lt;&gt;"",-Belegerfassung!J865+Belegerfassung!K865,"")</f>
        <v/>
      </c>
      <c r="I857" s="49" t="str">
        <f>IFERROR(IF(H857&lt;&gt;"",Belegerfassung!L865*100,""),IF(OR(Belegerfassung!L865="Leistung EU - Erlöse",Belegerfassung!L865="Lieferungen EU-Erlöse",Belegerfassung!L865="EUST",Belegerfassung!L865="Bauleistungen 20%")=TRUE,"",MID(Belegerfassung!L865,4,2)))</f>
        <v/>
      </c>
      <c r="J857" s="6" t="str">
        <f>IF(A857&lt;&gt;"",LEFT(Belegerfassung!D865,40),"")</f>
        <v/>
      </c>
      <c r="K857" t="str">
        <f>IF(A857&lt;&gt;"",VLOOKUP(D857,Abfrage!$F$2:$G$21,2,FALSE),"")</f>
        <v/>
      </c>
      <c r="L857" s="6" t="str">
        <f>IF(Belegerfassung!H865&lt;&gt;"",Belegerfassung!H865,"")</f>
        <v/>
      </c>
      <c r="M857" t="str">
        <f>IFERROR(IF(Belegerfassung!E865&lt;&gt;"",VLOOKUP(Belegerfassung!E865,Abfrage!$L$2:$M$15,2,),""),"")</f>
        <v/>
      </c>
      <c r="N857" t="str">
        <f t="shared" si="40"/>
        <v/>
      </c>
      <c r="O857" t="str">
        <f t="shared" si="41"/>
        <v/>
      </c>
      <c r="P857" t="str">
        <f>IF(Belegerfassung!G865&lt;&gt;"",CONCATENATE(Belegerfassung!G865,".pdf"),"")</f>
        <v/>
      </c>
    </row>
    <row r="858" spans="1:16">
      <c r="A858" t="str">
        <f>IF(Belegerfassung!C866&lt;&gt;"",0,"")</f>
        <v/>
      </c>
      <c r="B858" t="str">
        <f>IFERROR(VLOOKUP(Belegerfassung!I866,Konten!A:D,2,FALSE),"")</f>
        <v/>
      </c>
      <c r="C858" t="str">
        <f>IF(A858&lt;&gt;"",TEXT(Belegerfassung!C866,"TT.MM.JJJJ"),"")</f>
        <v/>
      </c>
      <c r="D858" t="str">
        <f>IFERROR(VLOOKUP(Belegerfassung!A866,Abfrage!$E$2:$F$20,2,FALSE),"")</f>
        <v/>
      </c>
      <c r="E858" t="str">
        <f>IF(A858&lt;&gt;"",Belegerfassung!B866,"")</f>
        <v/>
      </c>
      <c r="F858" t="str">
        <f>IF(Belegerfassung!L866="","",IF(Belegerfassung!L866&lt;&gt;"",IF(Belegerfassung!L866&lt;&gt;"",IF(Belegerfassung!J866&lt;&gt;0,VLOOKUP(Belegerfassung!L866,Abfrage!$A$2:$C$19,2,),VLOOKUP(Belegerfassung!L866,Abfrage!$A$2:$C$19,3,)),"")))</f>
        <v/>
      </c>
      <c r="G858" t="str">
        <f t="shared" si="39"/>
        <v/>
      </c>
      <c r="H858" s="31" t="str">
        <f>IF(A858&lt;&gt;"",-Belegerfassung!J866+Belegerfassung!K866,"")</f>
        <v/>
      </c>
      <c r="I858" s="49" t="str">
        <f>IFERROR(IF(H858&lt;&gt;"",Belegerfassung!L866*100,""),IF(OR(Belegerfassung!L866="Leistung EU - Erlöse",Belegerfassung!L866="Lieferungen EU-Erlöse",Belegerfassung!L866="EUST",Belegerfassung!L866="Bauleistungen 20%")=TRUE,"",MID(Belegerfassung!L866,4,2)))</f>
        <v/>
      </c>
      <c r="J858" s="6" t="str">
        <f>IF(A858&lt;&gt;"",LEFT(Belegerfassung!D866,40),"")</f>
        <v/>
      </c>
      <c r="K858" t="str">
        <f>IF(A858&lt;&gt;"",VLOOKUP(D858,Abfrage!$F$2:$G$21,2,FALSE),"")</f>
        <v/>
      </c>
      <c r="L858" s="6" t="str">
        <f>IF(Belegerfassung!H866&lt;&gt;"",Belegerfassung!H866,"")</f>
        <v/>
      </c>
      <c r="M858" t="str">
        <f>IFERROR(IF(Belegerfassung!E866&lt;&gt;"",VLOOKUP(Belegerfassung!E866,Abfrage!$L$2:$M$15,2,),""),"")</f>
        <v/>
      </c>
      <c r="N858" t="str">
        <f t="shared" si="40"/>
        <v/>
      </c>
      <c r="O858" t="str">
        <f t="shared" si="41"/>
        <v/>
      </c>
      <c r="P858" t="str">
        <f>IF(Belegerfassung!G866&lt;&gt;"",CONCATENATE(Belegerfassung!G866,".pdf"),"")</f>
        <v/>
      </c>
    </row>
    <row r="859" spans="1:16">
      <c r="A859" t="str">
        <f>IF(Belegerfassung!C867&lt;&gt;"",0,"")</f>
        <v/>
      </c>
      <c r="B859" t="str">
        <f>IFERROR(VLOOKUP(Belegerfassung!I867,Konten!A:D,2,FALSE),"")</f>
        <v/>
      </c>
      <c r="C859" t="str">
        <f>IF(A859&lt;&gt;"",TEXT(Belegerfassung!C867,"TT.MM.JJJJ"),"")</f>
        <v/>
      </c>
      <c r="D859" t="str">
        <f>IFERROR(VLOOKUP(Belegerfassung!A867,Abfrage!$E$2:$F$20,2,FALSE),"")</f>
        <v/>
      </c>
      <c r="E859" t="str">
        <f>IF(A859&lt;&gt;"",Belegerfassung!B867,"")</f>
        <v/>
      </c>
      <c r="F859" t="str">
        <f>IF(Belegerfassung!L867="","",IF(Belegerfassung!L867&lt;&gt;"",IF(Belegerfassung!L867&lt;&gt;"",IF(Belegerfassung!J867&lt;&gt;0,VLOOKUP(Belegerfassung!L867,Abfrage!$A$2:$C$19,2,),VLOOKUP(Belegerfassung!L867,Abfrage!$A$2:$C$19,3,)),"")))</f>
        <v/>
      </c>
      <c r="G859" t="str">
        <f t="shared" si="39"/>
        <v/>
      </c>
      <c r="H859" s="31" t="str">
        <f>IF(A859&lt;&gt;"",-Belegerfassung!J867+Belegerfassung!K867,"")</f>
        <v/>
      </c>
      <c r="I859" s="49" t="str">
        <f>IFERROR(IF(H859&lt;&gt;"",Belegerfassung!L867*100,""),IF(OR(Belegerfassung!L867="Leistung EU - Erlöse",Belegerfassung!L867="Lieferungen EU-Erlöse",Belegerfassung!L867="EUST",Belegerfassung!L867="Bauleistungen 20%")=TRUE,"",MID(Belegerfassung!L867,4,2)))</f>
        <v/>
      </c>
      <c r="J859" s="6" t="str">
        <f>IF(A859&lt;&gt;"",LEFT(Belegerfassung!D867,40),"")</f>
        <v/>
      </c>
      <c r="K859" t="str">
        <f>IF(A859&lt;&gt;"",VLOOKUP(D859,Abfrage!$F$2:$G$21,2,FALSE),"")</f>
        <v/>
      </c>
      <c r="L859" s="6" t="str">
        <f>IF(Belegerfassung!H867&lt;&gt;"",Belegerfassung!H867,"")</f>
        <v/>
      </c>
      <c r="M859" t="str">
        <f>IFERROR(IF(Belegerfassung!E867&lt;&gt;"",VLOOKUP(Belegerfassung!E867,Abfrage!$L$2:$M$15,2,),""),"")</f>
        <v/>
      </c>
      <c r="N859" t="str">
        <f t="shared" si="40"/>
        <v/>
      </c>
      <c r="O859" t="str">
        <f t="shared" si="41"/>
        <v/>
      </c>
      <c r="P859" t="str">
        <f>IF(Belegerfassung!G867&lt;&gt;"",CONCATENATE(Belegerfassung!G867,".pdf"),"")</f>
        <v/>
      </c>
    </row>
    <row r="860" spans="1:16">
      <c r="A860" t="str">
        <f>IF(Belegerfassung!C868&lt;&gt;"",0,"")</f>
        <v/>
      </c>
      <c r="B860" t="str">
        <f>IFERROR(VLOOKUP(Belegerfassung!I868,Konten!A:D,2,FALSE),"")</f>
        <v/>
      </c>
      <c r="C860" t="str">
        <f>IF(A860&lt;&gt;"",TEXT(Belegerfassung!C868,"TT.MM.JJJJ"),"")</f>
        <v/>
      </c>
      <c r="D860" t="str">
        <f>IFERROR(VLOOKUP(Belegerfassung!A868,Abfrage!$E$2:$F$20,2,FALSE),"")</f>
        <v/>
      </c>
      <c r="E860" t="str">
        <f>IF(A860&lt;&gt;"",Belegerfassung!B868,"")</f>
        <v/>
      </c>
      <c r="F860" t="str">
        <f>IF(Belegerfassung!L868="","",IF(Belegerfassung!L868&lt;&gt;"",IF(Belegerfassung!L868&lt;&gt;"",IF(Belegerfassung!J868&lt;&gt;0,VLOOKUP(Belegerfassung!L868,Abfrage!$A$2:$C$19,2,),VLOOKUP(Belegerfassung!L868,Abfrage!$A$2:$C$19,3,)),"")))</f>
        <v/>
      </c>
      <c r="G860" t="str">
        <f t="shared" si="39"/>
        <v/>
      </c>
      <c r="H860" s="31" t="str">
        <f>IF(A860&lt;&gt;"",-Belegerfassung!J868+Belegerfassung!K868,"")</f>
        <v/>
      </c>
      <c r="I860" s="49" t="str">
        <f>IFERROR(IF(H860&lt;&gt;"",Belegerfassung!L868*100,""),IF(OR(Belegerfassung!L868="Leistung EU - Erlöse",Belegerfassung!L868="Lieferungen EU-Erlöse",Belegerfassung!L868="EUST",Belegerfassung!L868="Bauleistungen 20%")=TRUE,"",MID(Belegerfassung!L868,4,2)))</f>
        <v/>
      </c>
      <c r="J860" s="6" t="str">
        <f>IF(A860&lt;&gt;"",LEFT(Belegerfassung!D868,40),"")</f>
        <v/>
      </c>
      <c r="K860" t="str">
        <f>IF(A860&lt;&gt;"",VLOOKUP(D860,Abfrage!$F$2:$G$21,2,FALSE),"")</f>
        <v/>
      </c>
      <c r="L860" s="6" t="str">
        <f>IF(Belegerfassung!H868&lt;&gt;"",Belegerfassung!H868,"")</f>
        <v/>
      </c>
      <c r="M860" t="str">
        <f>IFERROR(IF(Belegerfassung!E868&lt;&gt;"",VLOOKUP(Belegerfassung!E868,Abfrage!$L$2:$M$15,2,),""),"")</f>
        <v/>
      </c>
      <c r="N860" t="str">
        <f t="shared" si="40"/>
        <v/>
      </c>
      <c r="O860" t="str">
        <f t="shared" si="41"/>
        <v/>
      </c>
      <c r="P860" t="str">
        <f>IF(Belegerfassung!G868&lt;&gt;"",CONCATENATE(Belegerfassung!G868,".pdf"),"")</f>
        <v/>
      </c>
    </row>
    <row r="861" spans="1:16">
      <c r="A861" t="str">
        <f>IF(Belegerfassung!C869&lt;&gt;"",0,"")</f>
        <v/>
      </c>
      <c r="B861" t="str">
        <f>IFERROR(VLOOKUP(Belegerfassung!I869,Konten!A:D,2,FALSE),"")</f>
        <v/>
      </c>
      <c r="C861" t="str">
        <f>IF(A861&lt;&gt;"",TEXT(Belegerfassung!C869,"TT.MM.JJJJ"),"")</f>
        <v/>
      </c>
      <c r="D861" t="str">
        <f>IFERROR(VLOOKUP(Belegerfassung!A869,Abfrage!$E$2:$F$20,2,FALSE),"")</f>
        <v/>
      </c>
      <c r="E861" t="str">
        <f>IF(A861&lt;&gt;"",Belegerfassung!B869,"")</f>
        <v/>
      </c>
      <c r="F861" t="str">
        <f>IF(Belegerfassung!L869="","",IF(Belegerfassung!L869&lt;&gt;"",IF(Belegerfassung!L869&lt;&gt;"",IF(Belegerfassung!J869&lt;&gt;0,VLOOKUP(Belegerfassung!L869,Abfrage!$A$2:$C$19,2,),VLOOKUP(Belegerfassung!L869,Abfrage!$A$2:$C$19,3,)),"")))</f>
        <v/>
      </c>
      <c r="G861" t="str">
        <f t="shared" si="39"/>
        <v/>
      </c>
      <c r="H861" s="31" t="str">
        <f>IF(A861&lt;&gt;"",-Belegerfassung!J869+Belegerfassung!K869,"")</f>
        <v/>
      </c>
      <c r="I861" s="49" t="str">
        <f>IFERROR(IF(H861&lt;&gt;"",Belegerfassung!L869*100,""),IF(OR(Belegerfassung!L869="Leistung EU - Erlöse",Belegerfassung!L869="Lieferungen EU-Erlöse",Belegerfassung!L869="EUST",Belegerfassung!L869="Bauleistungen 20%")=TRUE,"",MID(Belegerfassung!L869,4,2)))</f>
        <v/>
      </c>
      <c r="J861" s="6" t="str">
        <f>IF(A861&lt;&gt;"",LEFT(Belegerfassung!D869,40),"")</f>
        <v/>
      </c>
      <c r="K861" t="str">
        <f>IF(A861&lt;&gt;"",VLOOKUP(D861,Abfrage!$F$2:$G$21,2,FALSE),"")</f>
        <v/>
      </c>
      <c r="L861" s="6" t="str">
        <f>IF(Belegerfassung!H869&lt;&gt;"",Belegerfassung!H869,"")</f>
        <v/>
      </c>
      <c r="M861" t="str">
        <f>IFERROR(IF(Belegerfassung!E869&lt;&gt;"",VLOOKUP(Belegerfassung!E869,Abfrage!$L$2:$M$15,2,),""),"")</f>
        <v/>
      </c>
      <c r="N861" t="str">
        <f t="shared" si="40"/>
        <v/>
      </c>
      <c r="O861" t="str">
        <f t="shared" si="41"/>
        <v/>
      </c>
      <c r="P861" t="str">
        <f>IF(Belegerfassung!G869&lt;&gt;"",CONCATENATE(Belegerfassung!G869,".pdf"),"")</f>
        <v/>
      </c>
    </row>
    <row r="862" spans="1:16">
      <c r="A862" t="str">
        <f>IF(Belegerfassung!C870&lt;&gt;"",0,"")</f>
        <v/>
      </c>
      <c r="B862" t="str">
        <f>IFERROR(VLOOKUP(Belegerfassung!I870,Konten!A:D,2,FALSE),"")</f>
        <v/>
      </c>
      <c r="C862" t="str">
        <f>IF(A862&lt;&gt;"",TEXT(Belegerfassung!C870,"TT.MM.JJJJ"),"")</f>
        <v/>
      </c>
      <c r="D862" t="str">
        <f>IFERROR(VLOOKUP(Belegerfassung!A870,Abfrage!$E$2:$F$20,2,FALSE),"")</f>
        <v/>
      </c>
      <c r="E862" t="str">
        <f>IF(A862&lt;&gt;"",Belegerfassung!B870,"")</f>
        <v/>
      </c>
      <c r="F862" t="str">
        <f>IF(Belegerfassung!L870="","",IF(Belegerfassung!L870&lt;&gt;"",IF(Belegerfassung!L870&lt;&gt;"",IF(Belegerfassung!J870&lt;&gt;0,VLOOKUP(Belegerfassung!L870,Abfrage!$A$2:$C$19,2,),VLOOKUP(Belegerfassung!L870,Abfrage!$A$2:$C$19,3,)),"")))</f>
        <v/>
      </c>
      <c r="G862" t="str">
        <f t="shared" si="39"/>
        <v/>
      </c>
      <c r="H862" s="31" t="str">
        <f>IF(A862&lt;&gt;"",-Belegerfassung!J870+Belegerfassung!K870,"")</f>
        <v/>
      </c>
      <c r="I862" s="49" t="str">
        <f>IFERROR(IF(H862&lt;&gt;"",Belegerfassung!L870*100,""),IF(OR(Belegerfassung!L870="Leistung EU - Erlöse",Belegerfassung!L870="Lieferungen EU-Erlöse",Belegerfassung!L870="EUST",Belegerfassung!L870="Bauleistungen 20%")=TRUE,"",MID(Belegerfassung!L870,4,2)))</f>
        <v/>
      </c>
      <c r="J862" s="6" t="str">
        <f>IF(A862&lt;&gt;"",LEFT(Belegerfassung!D870,40),"")</f>
        <v/>
      </c>
      <c r="K862" t="str">
        <f>IF(A862&lt;&gt;"",VLOOKUP(D862,Abfrage!$F$2:$G$21,2,FALSE),"")</f>
        <v/>
      </c>
      <c r="L862" s="6" t="str">
        <f>IF(Belegerfassung!H870&lt;&gt;"",Belegerfassung!H870,"")</f>
        <v/>
      </c>
      <c r="M862" t="str">
        <f>IFERROR(IF(Belegerfassung!E870&lt;&gt;"",VLOOKUP(Belegerfassung!E870,Abfrage!$L$2:$M$15,2,),""),"")</f>
        <v/>
      </c>
      <c r="N862" t="str">
        <f t="shared" si="40"/>
        <v/>
      </c>
      <c r="O862" t="str">
        <f t="shared" si="41"/>
        <v/>
      </c>
      <c r="P862" t="str">
        <f>IF(Belegerfassung!G870&lt;&gt;"",CONCATENATE(Belegerfassung!G870,".pdf"),"")</f>
        <v/>
      </c>
    </row>
    <row r="863" spans="1:16">
      <c r="A863" t="str">
        <f>IF(Belegerfassung!C871&lt;&gt;"",0,"")</f>
        <v/>
      </c>
      <c r="B863" t="str">
        <f>IFERROR(VLOOKUP(Belegerfassung!I871,Konten!A:D,2,FALSE),"")</f>
        <v/>
      </c>
      <c r="C863" t="str">
        <f>IF(A863&lt;&gt;"",TEXT(Belegerfassung!C871,"TT.MM.JJJJ"),"")</f>
        <v/>
      </c>
      <c r="D863" t="str">
        <f>IFERROR(VLOOKUP(Belegerfassung!A871,Abfrage!$E$2:$F$20,2,FALSE),"")</f>
        <v/>
      </c>
      <c r="E863" t="str">
        <f>IF(A863&lt;&gt;"",Belegerfassung!B871,"")</f>
        <v/>
      </c>
      <c r="F863" t="str">
        <f>IF(Belegerfassung!L871="","",IF(Belegerfassung!L871&lt;&gt;"",IF(Belegerfassung!L871&lt;&gt;"",IF(Belegerfassung!J871&lt;&gt;0,VLOOKUP(Belegerfassung!L871,Abfrage!$A$2:$C$19,2,),VLOOKUP(Belegerfassung!L871,Abfrage!$A$2:$C$19,3,)),"")))</f>
        <v/>
      </c>
      <c r="G863" t="str">
        <f t="shared" si="39"/>
        <v/>
      </c>
      <c r="H863" s="31" t="str">
        <f>IF(A863&lt;&gt;"",-Belegerfassung!J871+Belegerfassung!K871,"")</f>
        <v/>
      </c>
      <c r="I863" s="49" t="str">
        <f>IFERROR(IF(H863&lt;&gt;"",Belegerfassung!L871*100,""),IF(OR(Belegerfassung!L871="Leistung EU - Erlöse",Belegerfassung!L871="Lieferungen EU-Erlöse",Belegerfassung!L871="EUST",Belegerfassung!L871="Bauleistungen 20%")=TRUE,"",MID(Belegerfassung!L871,4,2)))</f>
        <v/>
      </c>
      <c r="J863" s="6" t="str">
        <f>IF(A863&lt;&gt;"",LEFT(Belegerfassung!D871,40),"")</f>
        <v/>
      </c>
      <c r="K863" t="str">
        <f>IF(A863&lt;&gt;"",VLOOKUP(D863,Abfrage!$F$2:$G$21,2,FALSE),"")</f>
        <v/>
      </c>
      <c r="L863" s="6" t="str">
        <f>IF(Belegerfassung!H871&lt;&gt;"",Belegerfassung!H871,"")</f>
        <v/>
      </c>
      <c r="M863" t="str">
        <f>IFERROR(IF(Belegerfassung!E871&lt;&gt;"",VLOOKUP(Belegerfassung!E871,Abfrage!$L$2:$M$15,2,),""),"")</f>
        <v/>
      </c>
      <c r="N863" t="str">
        <f t="shared" si="40"/>
        <v/>
      </c>
      <c r="O863" t="str">
        <f t="shared" si="41"/>
        <v/>
      </c>
      <c r="P863" t="str">
        <f>IF(Belegerfassung!G871&lt;&gt;"",CONCATENATE(Belegerfassung!G871,".pdf"),"")</f>
        <v/>
      </c>
    </row>
    <row r="864" spans="1:16">
      <c r="A864" t="str">
        <f>IF(Belegerfassung!C872&lt;&gt;"",0,"")</f>
        <v/>
      </c>
      <c r="B864" t="str">
        <f>IFERROR(VLOOKUP(Belegerfassung!I872,Konten!A:D,2,FALSE),"")</f>
        <v/>
      </c>
      <c r="C864" t="str">
        <f>IF(A864&lt;&gt;"",TEXT(Belegerfassung!C872,"TT.MM.JJJJ"),"")</f>
        <v/>
      </c>
      <c r="D864" t="str">
        <f>IFERROR(VLOOKUP(Belegerfassung!A872,Abfrage!$E$2:$F$20,2,FALSE),"")</f>
        <v/>
      </c>
      <c r="E864" t="str">
        <f>IF(A864&lt;&gt;"",Belegerfassung!B872,"")</f>
        <v/>
      </c>
      <c r="F864" t="str">
        <f>IF(Belegerfassung!L872="","",IF(Belegerfassung!L872&lt;&gt;"",IF(Belegerfassung!L872&lt;&gt;"",IF(Belegerfassung!J872&lt;&gt;0,VLOOKUP(Belegerfassung!L872,Abfrage!$A$2:$C$19,2,),VLOOKUP(Belegerfassung!L872,Abfrage!$A$2:$C$19,3,)),"")))</f>
        <v/>
      </c>
      <c r="G864" t="str">
        <f t="shared" si="39"/>
        <v/>
      </c>
      <c r="H864" s="31" t="str">
        <f>IF(A864&lt;&gt;"",-Belegerfassung!J872+Belegerfassung!K872,"")</f>
        <v/>
      </c>
      <c r="I864" s="49" t="str">
        <f>IFERROR(IF(H864&lt;&gt;"",Belegerfassung!L872*100,""),IF(OR(Belegerfassung!L872="Leistung EU - Erlöse",Belegerfassung!L872="Lieferungen EU-Erlöse",Belegerfassung!L872="EUST",Belegerfassung!L872="Bauleistungen 20%")=TRUE,"",MID(Belegerfassung!L872,4,2)))</f>
        <v/>
      </c>
      <c r="J864" s="6" t="str">
        <f>IF(A864&lt;&gt;"",LEFT(Belegerfassung!D872,40),"")</f>
        <v/>
      </c>
      <c r="K864" t="str">
        <f>IF(A864&lt;&gt;"",VLOOKUP(D864,Abfrage!$F$2:$G$21,2,FALSE),"")</f>
        <v/>
      </c>
      <c r="L864" s="6" t="str">
        <f>IF(Belegerfassung!H872&lt;&gt;"",Belegerfassung!H872,"")</f>
        <v/>
      </c>
      <c r="M864" t="str">
        <f>IFERROR(IF(Belegerfassung!E872&lt;&gt;"",VLOOKUP(Belegerfassung!E872,Abfrage!$L$2:$M$15,2,),""),"")</f>
        <v/>
      </c>
      <c r="N864" t="str">
        <f t="shared" si="40"/>
        <v/>
      </c>
      <c r="O864" t="str">
        <f t="shared" si="41"/>
        <v/>
      </c>
      <c r="P864" t="str">
        <f>IF(Belegerfassung!G872&lt;&gt;"",CONCATENATE(Belegerfassung!G872,".pdf"),"")</f>
        <v/>
      </c>
    </row>
    <row r="865" spans="1:16">
      <c r="A865" t="str">
        <f>IF(Belegerfassung!C873&lt;&gt;"",0,"")</f>
        <v/>
      </c>
      <c r="B865" t="str">
        <f>IFERROR(VLOOKUP(Belegerfassung!I873,Konten!A:D,2,FALSE),"")</f>
        <v/>
      </c>
      <c r="C865" t="str">
        <f>IF(A865&lt;&gt;"",TEXT(Belegerfassung!C873,"TT.MM.JJJJ"),"")</f>
        <v/>
      </c>
      <c r="D865" t="str">
        <f>IFERROR(VLOOKUP(Belegerfassung!A873,Abfrage!$E$2:$F$20,2,FALSE),"")</f>
        <v/>
      </c>
      <c r="E865" t="str">
        <f>IF(A865&lt;&gt;"",Belegerfassung!B873,"")</f>
        <v/>
      </c>
      <c r="F865" t="str">
        <f>IF(Belegerfassung!L873="","",IF(Belegerfassung!L873&lt;&gt;"",IF(Belegerfassung!L873&lt;&gt;"",IF(Belegerfassung!J873&lt;&gt;0,VLOOKUP(Belegerfassung!L873,Abfrage!$A$2:$C$19,2,),VLOOKUP(Belegerfassung!L873,Abfrage!$A$2:$C$19,3,)),"")))</f>
        <v/>
      </c>
      <c r="G865" t="str">
        <f t="shared" si="39"/>
        <v/>
      </c>
      <c r="H865" s="31" t="str">
        <f>IF(A865&lt;&gt;"",-Belegerfassung!J873+Belegerfassung!K873,"")</f>
        <v/>
      </c>
      <c r="I865" s="49" t="str">
        <f>IFERROR(IF(H865&lt;&gt;"",Belegerfassung!L873*100,""),IF(OR(Belegerfassung!L873="Leistung EU - Erlöse",Belegerfassung!L873="Lieferungen EU-Erlöse",Belegerfassung!L873="EUST",Belegerfassung!L873="Bauleistungen 20%")=TRUE,"",MID(Belegerfassung!L873,4,2)))</f>
        <v/>
      </c>
      <c r="J865" s="6" t="str">
        <f>IF(A865&lt;&gt;"",LEFT(Belegerfassung!D873,40),"")</f>
        <v/>
      </c>
      <c r="K865" t="str">
        <f>IF(A865&lt;&gt;"",VLOOKUP(D865,Abfrage!$F$2:$G$21,2,FALSE),"")</f>
        <v/>
      </c>
      <c r="L865" s="6" t="str">
        <f>IF(Belegerfassung!H873&lt;&gt;"",Belegerfassung!H873,"")</f>
        <v/>
      </c>
      <c r="M865" t="str">
        <f>IFERROR(IF(Belegerfassung!E873&lt;&gt;"",VLOOKUP(Belegerfassung!E873,Abfrage!$L$2:$M$15,2,),""),"")</f>
        <v/>
      </c>
      <c r="N865" t="str">
        <f t="shared" si="40"/>
        <v/>
      </c>
      <c r="O865" t="str">
        <f t="shared" si="41"/>
        <v/>
      </c>
      <c r="P865" t="str">
        <f>IF(Belegerfassung!G873&lt;&gt;"",CONCATENATE(Belegerfassung!G873,".pdf"),"")</f>
        <v/>
      </c>
    </row>
    <row r="866" spans="1:16">
      <c r="A866" t="str">
        <f>IF(Belegerfassung!C874&lt;&gt;"",0,"")</f>
        <v/>
      </c>
      <c r="B866" t="str">
        <f>IFERROR(VLOOKUP(Belegerfassung!I874,Konten!A:D,2,FALSE),"")</f>
        <v/>
      </c>
      <c r="C866" t="str">
        <f>IF(A866&lt;&gt;"",TEXT(Belegerfassung!C874,"TT.MM.JJJJ"),"")</f>
        <v/>
      </c>
      <c r="D866" t="str">
        <f>IFERROR(VLOOKUP(Belegerfassung!A874,Abfrage!$E$2:$F$20,2,FALSE),"")</f>
        <v/>
      </c>
      <c r="E866" t="str">
        <f>IF(A866&lt;&gt;"",Belegerfassung!B874,"")</f>
        <v/>
      </c>
      <c r="F866" t="str">
        <f>IF(Belegerfassung!L874="","",IF(Belegerfassung!L874&lt;&gt;"",IF(Belegerfassung!L874&lt;&gt;"",IF(Belegerfassung!J874&lt;&gt;0,VLOOKUP(Belegerfassung!L874,Abfrage!$A$2:$C$19,2,),VLOOKUP(Belegerfassung!L874,Abfrage!$A$2:$C$19,3,)),"")))</f>
        <v/>
      </c>
      <c r="G866" t="str">
        <f t="shared" si="39"/>
        <v/>
      </c>
      <c r="H866" s="31" t="str">
        <f>IF(A866&lt;&gt;"",-Belegerfassung!J874+Belegerfassung!K874,"")</f>
        <v/>
      </c>
      <c r="I866" s="49" t="str">
        <f>IFERROR(IF(H866&lt;&gt;"",Belegerfassung!L874*100,""),IF(OR(Belegerfassung!L874="Leistung EU - Erlöse",Belegerfassung!L874="Lieferungen EU-Erlöse",Belegerfassung!L874="EUST",Belegerfassung!L874="Bauleistungen 20%")=TRUE,"",MID(Belegerfassung!L874,4,2)))</f>
        <v/>
      </c>
      <c r="J866" s="6" t="str">
        <f>IF(A866&lt;&gt;"",LEFT(Belegerfassung!D874,40),"")</f>
        <v/>
      </c>
      <c r="K866" t="str">
        <f>IF(A866&lt;&gt;"",VLOOKUP(D866,Abfrage!$F$2:$G$21,2,FALSE),"")</f>
        <v/>
      </c>
      <c r="L866" s="6" t="str">
        <f>IF(Belegerfassung!H874&lt;&gt;"",Belegerfassung!H874,"")</f>
        <v/>
      </c>
      <c r="M866" t="str">
        <f>IFERROR(IF(Belegerfassung!E874&lt;&gt;"",VLOOKUP(Belegerfassung!E874,Abfrage!$L$2:$M$15,2,),""),"")</f>
        <v/>
      </c>
      <c r="N866" t="str">
        <f t="shared" si="40"/>
        <v/>
      </c>
      <c r="O866" t="str">
        <f t="shared" si="41"/>
        <v/>
      </c>
      <c r="P866" t="str">
        <f>IF(Belegerfassung!G874&lt;&gt;"",CONCATENATE(Belegerfassung!G874,".pdf"),"")</f>
        <v/>
      </c>
    </row>
    <row r="867" spans="1:16">
      <c r="A867" t="str">
        <f>IF(Belegerfassung!C875&lt;&gt;"",0,"")</f>
        <v/>
      </c>
      <c r="B867" t="str">
        <f>IFERROR(VLOOKUP(Belegerfassung!I875,Konten!A:D,2,FALSE),"")</f>
        <v/>
      </c>
      <c r="C867" t="str">
        <f>IF(A867&lt;&gt;"",TEXT(Belegerfassung!C875,"TT.MM.JJJJ"),"")</f>
        <v/>
      </c>
      <c r="D867" t="str">
        <f>IFERROR(VLOOKUP(Belegerfassung!A875,Abfrage!$E$2:$F$20,2,FALSE),"")</f>
        <v/>
      </c>
      <c r="E867" t="str">
        <f>IF(A867&lt;&gt;"",Belegerfassung!B875,"")</f>
        <v/>
      </c>
      <c r="F867" t="str">
        <f>IF(Belegerfassung!L875="","",IF(Belegerfassung!L875&lt;&gt;"",IF(Belegerfassung!L875&lt;&gt;"",IF(Belegerfassung!J875&lt;&gt;0,VLOOKUP(Belegerfassung!L875,Abfrage!$A$2:$C$19,2,),VLOOKUP(Belegerfassung!L875,Abfrage!$A$2:$C$19,3,)),"")))</f>
        <v/>
      </c>
      <c r="G867" t="str">
        <f t="shared" si="39"/>
        <v/>
      </c>
      <c r="H867" s="31" t="str">
        <f>IF(A867&lt;&gt;"",-Belegerfassung!J875+Belegerfassung!K875,"")</f>
        <v/>
      </c>
      <c r="I867" s="49" t="str">
        <f>IFERROR(IF(H867&lt;&gt;"",Belegerfassung!L875*100,""),IF(OR(Belegerfassung!L875="Leistung EU - Erlöse",Belegerfassung!L875="Lieferungen EU-Erlöse",Belegerfassung!L875="EUST",Belegerfassung!L875="Bauleistungen 20%")=TRUE,"",MID(Belegerfassung!L875,4,2)))</f>
        <v/>
      </c>
      <c r="J867" s="6" t="str">
        <f>IF(A867&lt;&gt;"",LEFT(Belegerfassung!D875,40),"")</f>
        <v/>
      </c>
      <c r="K867" t="str">
        <f>IF(A867&lt;&gt;"",VLOOKUP(D867,Abfrage!$F$2:$G$21,2,FALSE),"")</f>
        <v/>
      </c>
      <c r="L867" s="6" t="str">
        <f>IF(Belegerfassung!H875&lt;&gt;"",Belegerfassung!H875,"")</f>
        <v/>
      </c>
      <c r="M867" t="str">
        <f>IFERROR(IF(Belegerfassung!E875&lt;&gt;"",VLOOKUP(Belegerfassung!E875,Abfrage!$L$2:$M$15,2,),""),"")</f>
        <v/>
      </c>
      <c r="N867" t="str">
        <f t="shared" si="40"/>
        <v/>
      </c>
      <c r="O867" t="str">
        <f t="shared" si="41"/>
        <v/>
      </c>
      <c r="P867" t="str">
        <f>IF(Belegerfassung!G875&lt;&gt;"",CONCATENATE(Belegerfassung!G875,".pdf"),"")</f>
        <v/>
      </c>
    </row>
    <row r="868" spans="1:16">
      <c r="A868" t="str">
        <f>IF(Belegerfassung!C876&lt;&gt;"",0,"")</f>
        <v/>
      </c>
      <c r="B868" t="str">
        <f>IFERROR(VLOOKUP(Belegerfassung!I876,Konten!A:D,2,FALSE),"")</f>
        <v/>
      </c>
      <c r="C868" t="str">
        <f>IF(A868&lt;&gt;"",TEXT(Belegerfassung!C876,"TT.MM.JJJJ"),"")</f>
        <v/>
      </c>
      <c r="D868" t="str">
        <f>IFERROR(VLOOKUP(Belegerfassung!A876,Abfrage!$E$2:$F$20,2,FALSE),"")</f>
        <v/>
      </c>
      <c r="E868" t="str">
        <f>IF(A868&lt;&gt;"",Belegerfassung!B876,"")</f>
        <v/>
      </c>
      <c r="F868" t="str">
        <f>IF(Belegerfassung!L876="","",IF(Belegerfassung!L876&lt;&gt;"",IF(Belegerfassung!L876&lt;&gt;"",IF(Belegerfassung!J876&lt;&gt;0,VLOOKUP(Belegerfassung!L876,Abfrage!$A$2:$C$19,2,),VLOOKUP(Belegerfassung!L876,Abfrage!$A$2:$C$19,3,)),"")))</f>
        <v/>
      </c>
      <c r="G868" t="str">
        <f t="shared" si="39"/>
        <v/>
      </c>
      <c r="H868" s="31" t="str">
        <f>IF(A868&lt;&gt;"",-Belegerfassung!J876+Belegerfassung!K876,"")</f>
        <v/>
      </c>
      <c r="I868" s="49" t="str">
        <f>IFERROR(IF(H868&lt;&gt;"",Belegerfassung!L876*100,""),IF(OR(Belegerfassung!L876="Leistung EU - Erlöse",Belegerfassung!L876="Lieferungen EU-Erlöse",Belegerfassung!L876="EUST",Belegerfassung!L876="Bauleistungen 20%")=TRUE,"",MID(Belegerfassung!L876,4,2)))</f>
        <v/>
      </c>
      <c r="J868" s="6" t="str">
        <f>IF(A868&lt;&gt;"",LEFT(Belegerfassung!D876,40),"")</f>
        <v/>
      </c>
      <c r="K868" t="str">
        <f>IF(A868&lt;&gt;"",VLOOKUP(D868,Abfrage!$F$2:$G$21,2,FALSE),"")</f>
        <v/>
      </c>
      <c r="L868" s="6" t="str">
        <f>IF(Belegerfassung!H876&lt;&gt;"",Belegerfassung!H876,"")</f>
        <v/>
      </c>
      <c r="M868" t="str">
        <f>IFERROR(IF(Belegerfassung!E876&lt;&gt;"",VLOOKUP(Belegerfassung!E876,Abfrage!$L$2:$M$15,2,),""),"")</f>
        <v/>
      </c>
      <c r="N868" t="str">
        <f t="shared" si="40"/>
        <v/>
      </c>
      <c r="O868" t="str">
        <f t="shared" si="41"/>
        <v/>
      </c>
      <c r="P868" t="str">
        <f>IF(Belegerfassung!G876&lt;&gt;"",CONCATENATE(Belegerfassung!G876,".pdf"),"")</f>
        <v/>
      </c>
    </row>
    <row r="869" spans="1:16">
      <c r="A869" t="str">
        <f>IF(Belegerfassung!C877&lt;&gt;"",0,"")</f>
        <v/>
      </c>
      <c r="B869" t="str">
        <f>IFERROR(VLOOKUP(Belegerfassung!I877,Konten!A:D,2,FALSE),"")</f>
        <v/>
      </c>
      <c r="C869" t="str">
        <f>IF(A869&lt;&gt;"",TEXT(Belegerfassung!C877,"TT.MM.JJJJ"),"")</f>
        <v/>
      </c>
      <c r="D869" t="str">
        <f>IFERROR(VLOOKUP(Belegerfassung!A877,Abfrage!$E$2:$F$20,2,FALSE),"")</f>
        <v/>
      </c>
      <c r="E869" t="str">
        <f>IF(A869&lt;&gt;"",Belegerfassung!B877,"")</f>
        <v/>
      </c>
      <c r="F869" t="str">
        <f>IF(Belegerfassung!L877="","",IF(Belegerfassung!L877&lt;&gt;"",IF(Belegerfassung!L877&lt;&gt;"",IF(Belegerfassung!J877&lt;&gt;0,VLOOKUP(Belegerfassung!L877,Abfrage!$A$2:$C$19,2,),VLOOKUP(Belegerfassung!L877,Abfrage!$A$2:$C$19,3,)),"")))</f>
        <v/>
      </c>
      <c r="G869" t="str">
        <f t="shared" si="39"/>
        <v/>
      </c>
      <c r="H869" s="31" t="str">
        <f>IF(A869&lt;&gt;"",-Belegerfassung!J877+Belegerfassung!K877,"")</f>
        <v/>
      </c>
      <c r="I869" s="49" t="str">
        <f>IFERROR(IF(H869&lt;&gt;"",Belegerfassung!L877*100,""),IF(OR(Belegerfassung!L877="Leistung EU - Erlöse",Belegerfassung!L877="Lieferungen EU-Erlöse",Belegerfassung!L877="EUST",Belegerfassung!L877="Bauleistungen 20%")=TRUE,"",MID(Belegerfassung!L877,4,2)))</f>
        <v/>
      </c>
      <c r="J869" s="6" t="str">
        <f>IF(A869&lt;&gt;"",LEFT(Belegerfassung!D877,40),"")</f>
        <v/>
      </c>
      <c r="K869" t="str">
        <f>IF(A869&lt;&gt;"",VLOOKUP(D869,Abfrage!$F$2:$G$21,2,FALSE),"")</f>
        <v/>
      </c>
      <c r="L869" s="6" t="str">
        <f>IF(Belegerfassung!H877&lt;&gt;"",Belegerfassung!H877,"")</f>
        <v/>
      </c>
      <c r="M869" t="str">
        <f>IFERROR(IF(Belegerfassung!E877&lt;&gt;"",VLOOKUP(Belegerfassung!E877,Abfrage!$L$2:$M$15,2,),""),"")</f>
        <v/>
      </c>
      <c r="N869" t="str">
        <f t="shared" si="40"/>
        <v/>
      </c>
      <c r="O869" t="str">
        <f t="shared" si="41"/>
        <v/>
      </c>
      <c r="P869" t="str">
        <f>IF(Belegerfassung!G877&lt;&gt;"",CONCATENATE(Belegerfassung!G877,".pdf"),"")</f>
        <v/>
      </c>
    </row>
    <row r="870" spans="1:16">
      <c r="A870" t="str">
        <f>IF(Belegerfassung!C878&lt;&gt;"",0,"")</f>
        <v/>
      </c>
      <c r="B870" t="str">
        <f>IFERROR(VLOOKUP(Belegerfassung!I878,Konten!A:D,2,FALSE),"")</f>
        <v/>
      </c>
      <c r="C870" t="str">
        <f>IF(A870&lt;&gt;"",TEXT(Belegerfassung!C878,"TT.MM.JJJJ"),"")</f>
        <v/>
      </c>
      <c r="D870" t="str">
        <f>IFERROR(VLOOKUP(Belegerfassung!A878,Abfrage!$E$2:$F$20,2,FALSE),"")</f>
        <v/>
      </c>
      <c r="E870" t="str">
        <f>IF(A870&lt;&gt;"",Belegerfassung!B878,"")</f>
        <v/>
      </c>
      <c r="F870" t="str">
        <f>IF(Belegerfassung!L878="","",IF(Belegerfassung!L878&lt;&gt;"",IF(Belegerfassung!L878&lt;&gt;"",IF(Belegerfassung!J878&lt;&gt;0,VLOOKUP(Belegerfassung!L878,Abfrage!$A$2:$C$19,2,),VLOOKUP(Belegerfassung!L878,Abfrage!$A$2:$C$19,3,)),"")))</f>
        <v/>
      </c>
      <c r="G870" t="str">
        <f t="shared" si="39"/>
        <v/>
      </c>
      <c r="H870" s="31" t="str">
        <f>IF(A870&lt;&gt;"",-Belegerfassung!J878+Belegerfassung!K878,"")</f>
        <v/>
      </c>
      <c r="I870" s="49" t="str">
        <f>IFERROR(IF(H870&lt;&gt;"",Belegerfassung!L878*100,""),IF(OR(Belegerfassung!L878="Leistung EU - Erlöse",Belegerfassung!L878="Lieferungen EU-Erlöse",Belegerfassung!L878="EUST",Belegerfassung!L878="Bauleistungen 20%")=TRUE,"",MID(Belegerfassung!L878,4,2)))</f>
        <v/>
      </c>
      <c r="J870" s="6" t="str">
        <f>IF(A870&lt;&gt;"",LEFT(Belegerfassung!D878,40),"")</f>
        <v/>
      </c>
      <c r="K870" t="str">
        <f>IF(A870&lt;&gt;"",VLOOKUP(D870,Abfrage!$F$2:$G$21,2,FALSE),"")</f>
        <v/>
      </c>
      <c r="L870" s="6" t="str">
        <f>IF(Belegerfassung!H878&lt;&gt;"",Belegerfassung!H878,"")</f>
        <v/>
      </c>
      <c r="M870" t="str">
        <f>IFERROR(IF(Belegerfassung!E878&lt;&gt;"",VLOOKUP(Belegerfassung!E878,Abfrage!$L$2:$M$15,2,),""),"")</f>
        <v/>
      </c>
      <c r="N870" t="str">
        <f t="shared" si="40"/>
        <v/>
      </c>
      <c r="O870" t="str">
        <f t="shared" si="41"/>
        <v/>
      </c>
      <c r="P870" t="str">
        <f>IF(Belegerfassung!G878&lt;&gt;"",CONCATENATE(Belegerfassung!G878,".pdf"),"")</f>
        <v/>
      </c>
    </row>
    <row r="871" spans="1:16">
      <c r="A871" t="str">
        <f>IF(Belegerfassung!C879&lt;&gt;"",0,"")</f>
        <v/>
      </c>
      <c r="B871" t="str">
        <f>IFERROR(VLOOKUP(Belegerfassung!I879,Konten!A:D,2,FALSE),"")</f>
        <v/>
      </c>
      <c r="C871" t="str">
        <f>IF(A871&lt;&gt;"",TEXT(Belegerfassung!C879,"TT.MM.JJJJ"),"")</f>
        <v/>
      </c>
      <c r="D871" t="str">
        <f>IFERROR(VLOOKUP(Belegerfassung!A879,Abfrage!$E$2:$F$20,2,FALSE),"")</f>
        <v/>
      </c>
      <c r="E871" t="str">
        <f>IF(A871&lt;&gt;"",Belegerfassung!B879,"")</f>
        <v/>
      </c>
      <c r="F871" t="str">
        <f>IF(Belegerfassung!L879="","",IF(Belegerfassung!L879&lt;&gt;"",IF(Belegerfassung!L879&lt;&gt;"",IF(Belegerfassung!J879&lt;&gt;0,VLOOKUP(Belegerfassung!L879,Abfrage!$A$2:$C$19,2,),VLOOKUP(Belegerfassung!L879,Abfrage!$A$2:$C$19,3,)),"")))</f>
        <v/>
      </c>
      <c r="G871" t="str">
        <f t="shared" si="39"/>
        <v/>
      </c>
      <c r="H871" s="31" t="str">
        <f>IF(A871&lt;&gt;"",-Belegerfassung!J879+Belegerfassung!K879,"")</f>
        <v/>
      </c>
      <c r="I871" s="49" t="str">
        <f>IFERROR(IF(H871&lt;&gt;"",Belegerfassung!L879*100,""),IF(OR(Belegerfassung!L879="Leistung EU - Erlöse",Belegerfassung!L879="Lieferungen EU-Erlöse",Belegerfassung!L879="EUST",Belegerfassung!L879="Bauleistungen 20%")=TRUE,"",MID(Belegerfassung!L879,4,2)))</f>
        <v/>
      </c>
      <c r="J871" s="6" t="str">
        <f>IF(A871&lt;&gt;"",LEFT(Belegerfassung!D879,40),"")</f>
        <v/>
      </c>
      <c r="K871" t="str">
        <f>IF(A871&lt;&gt;"",VLOOKUP(D871,Abfrage!$F$2:$G$21,2,FALSE),"")</f>
        <v/>
      </c>
      <c r="L871" s="6" t="str">
        <f>IF(Belegerfassung!H879&lt;&gt;"",Belegerfassung!H879,"")</f>
        <v/>
      </c>
      <c r="M871" t="str">
        <f>IFERROR(IF(Belegerfassung!E879&lt;&gt;"",VLOOKUP(Belegerfassung!E879,Abfrage!$L$2:$M$15,2,),""),"")</f>
        <v/>
      </c>
      <c r="N871" t="str">
        <f t="shared" si="40"/>
        <v/>
      </c>
      <c r="O871" t="str">
        <f t="shared" si="41"/>
        <v/>
      </c>
      <c r="P871" t="str">
        <f>IF(Belegerfassung!G879&lt;&gt;"",CONCATENATE(Belegerfassung!G879,".pdf"),"")</f>
        <v/>
      </c>
    </row>
    <row r="872" spans="1:16">
      <c r="A872" t="str">
        <f>IF(Belegerfassung!C880&lt;&gt;"",0,"")</f>
        <v/>
      </c>
      <c r="B872" t="str">
        <f>IFERROR(VLOOKUP(Belegerfassung!I880,Konten!A:D,2,FALSE),"")</f>
        <v/>
      </c>
      <c r="C872" t="str">
        <f>IF(A872&lt;&gt;"",TEXT(Belegerfassung!C880,"TT.MM.JJJJ"),"")</f>
        <v/>
      </c>
      <c r="D872" t="str">
        <f>IFERROR(VLOOKUP(Belegerfassung!A880,Abfrage!$E$2:$F$20,2,FALSE),"")</f>
        <v/>
      </c>
      <c r="E872" t="str">
        <f>IF(A872&lt;&gt;"",Belegerfassung!B880,"")</f>
        <v/>
      </c>
      <c r="F872" t="str">
        <f>IF(Belegerfassung!L880="","",IF(Belegerfassung!L880&lt;&gt;"",IF(Belegerfassung!L880&lt;&gt;"",IF(Belegerfassung!J880&lt;&gt;0,VLOOKUP(Belegerfassung!L880,Abfrage!$A$2:$C$19,2,),VLOOKUP(Belegerfassung!L880,Abfrage!$A$2:$C$19,3,)),"")))</f>
        <v/>
      </c>
      <c r="G872" t="str">
        <f t="shared" si="39"/>
        <v/>
      </c>
      <c r="H872" s="31" t="str">
        <f>IF(A872&lt;&gt;"",-Belegerfassung!J880+Belegerfassung!K880,"")</f>
        <v/>
      </c>
      <c r="I872" s="49" t="str">
        <f>IFERROR(IF(H872&lt;&gt;"",Belegerfassung!L880*100,""),IF(OR(Belegerfassung!L880="Leistung EU - Erlöse",Belegerfassung!L880="Lieferungen EU-Erlöse",Belegerfassung!L880="EUST",Belegerfassung!L880="Bauleistungen 20%")=TRUE,"",MID(Belegerfassung!L880,4,2)))</f>
        <v/>
      </c>
      <c r="J872" s="6" t="str">
        <f>IF(A872&lt;&gt;"",LEFT(Belegerfassung!D880,40),"")</f>
        <v/>
      </c>
      <c r="K872" t="str">
        <f>IF(A872&lt;&gt;"",VLOOKUP(D872,Abfrage!$F$2:$G$21,2,FALSE),"")</f>
        <v/>
      </c>
      <c r="L872" s="6" t="str">
        <f>IF(Belegerfassung!H880&lt;&gt;"",Belegerfassung!H880,"")</f>
        <v/>
      </c>
      <c r="M872" t="str">
        <f>IFERROR(IF(Belegerfassung!E880&lt;&gt;"",VLOOKUP(Belegerfassung!E880,Abfrage!$L$2:$M$15,2,),""),"")</f>
        <v/>
      </c>
      <c r="N872" t="str">
        <f t="shared" si="40"/>
        <v/>
      </c>
      <c r="O872" t="str">
        <f t="shared" si="41"/>
        <v/>
      </c>
      <c r="P872" t="str">
        <f>IF(Belegerfassung!G880&lt;&gt;"",CONCATENATE(Belegerfassung!G880,".pdf"),"")</f>
        <v/>
      </c>
    </row>
    <row r="873" spans="1:16">
      <c r="A873" t="str">
        <f>IF(Belegerfassung!C881&lt;&gt;"",0,"")</f>
        <v/>
      </c>
      <c r="B873" t="str">
        <f>IFERROR(VLOOKUP(Belegerfassung!I881,Konten!A:D,2,FALSE),"")</f>
        <v/>
      </c>
      <c r="C873" t="str">
        <f>IF(A873&lt;&gt;"",TEXT(Belegerfassung!C881,"TT.MM.JJJJ"),"")</f>
        <v/>
      </c>
      <c r="D873" t="str">
        <f>IFERROR(VLOOKUP(Belegerfassung!A881,Abfrage!$E$2:$F$20,2,FALSE),"")</f>
        <v/>
      </c>
      <c r="E873" t="str">
        <f>IF(A873&lt;&gt;"",Belegerfassung!B881,"")</f>
        <v/>
      </c>
      <c r="F873" t="str">
        <f>IF(Belegerfassung!L881="","",IF(Belegerfassung!L881&lt;&gt;"",IF(Belegerfassung!L881&lt;&gt;"",IF(Belegerfassung!J881&lt;&gt;0,VLOOKUP(Belegerfassung!L881,Abfrage!$A$2:$C$19,2,),VLOOKUP(Belegerfassung!L881,Abfrage!$A$2:$C$19,3,)),"")))</f>
        <v/>
      </c>
      <c r="G873" t="str">
        <f t="shared" si="39"/>
        <v/>
      </c>
      <c r="H873" s="31" t="str">
        <f>IF(A873&lt;&gt;"",-Belegerfassung!J881+Belegerfassung!K881,"")</f>
        <v/>
      </c>
      <c r="I873" s="49" t="str">
        <f>IFERROR(IF(H873&lt;&gt;"",Belegerfassung!L881*100,""),IF(OR(Belegerfassung!L881="Leistung EU - Erlöse",Belegerfassung!L881="Lieferungen EU-Erlöse",Belegerfassung!L881="EUST",Belegerfassung!L881="Bauleistungen 20%")=TRUE,"",MID(Belegerfassung!L881,4,2)))</f>
        <v/>
      </c>
      <c r="J873" s="6" t="str">
        <f>IF(A873&lt;&gt;"",LEFT(Belegerfassung!D881,40),"")</f>
        <v/>
      </c>
      <c r="K873" t="str">
        <f>IF(A873&lt;&gt;"",VLOOKUP(D873,Abfrage!$F$2:$G$21,2,FALSE),"")</f>
        <v/>
      </c>
      <c r="L873" s="6" t="str">
        <f>IF(Belegerfassung!H881&lt;&gt;"",Belegerfassung!H881,"")</f>
        <v/>
      </c>
      <c r="M873" t="str">
        <f>IFERROR(IF(Belegerfassung!E881&lt;&gt;"",VLOOKUP(Belegerfassung!E881,Abfrage!$L$2:$M$15,2,),""),"")</f>
        <v/>
      </c>
      <c r="N873" t="str">
        <f t="shared" si="40"/>
        <v/>
      </c>
      <c r="O873" t="str">
        <f t="shared" si="41"/>
        <v/>
      </c>
      <c r="P873" t="str">
        <f>IF(Belegerfassung!G881&lt;&gt;"",CONCATENATE(Belegerfassung!G881,".pdf"),"")</f>
        <v/>
      </c>
    </row>
    <row r="874" spans="1:16">
      <c r="A874" t="str">
        <f>IF(Belegerfassung!C882&lt;&gt;"",0,"")</f>
        <v/>
      </c>
      <c r="B874" t="str">
        <f>IFERROR(VLOOKUP(Belegerfassung!I882,Konten!A:D,2,FALSE),"")</f>
        <v/>
      </c>
      <c r="C874" t="str">
        <f>IF(A874&lt;&gt;"",TEXT(Belegerfassung!C882,"TT.MM.JJJJ"),"")</f>
        <v/>
      </c>
      <c r="D874" t="str">
        <f>IFERROR(VLOOKUP(Belegerfassung!A882,Abfrage!$E$2:$F$20,2,FALSE),"")</f>
        <v/>
      </c>
      <c r="E874" t="str">
        <f>IF(A874&lt;&gt;"",Belegerfassung!B882,"")</f>
        <v/>
      </c>
      <c r="F874" t="str">
        <f>IF(Belegerfassung!L882="","",IF(Belegerfassung!L882&lt;&gt;"",IF(Belegerfassung!L882&lt;&gt;"",IF(Belegerfassung!J882&lt;&gt;0,VLOOKUP(Belegerfassung!L882,Abfrage!$A$2:$C$19,2,),VLOOKUP(Belegerfassung!L882,Abfrage!$A$2:$C$19,3,)),"")))</f>
        <v/>
      </c>
      <c r="G874" t="str">
        <f t="shared" si="39"/>
        <v/>
      </c>
      <c r="H874" s="31" t="str">
        <f>IF(A874&lt;&gt;"",-Belegerfassung!J882+Belegerfassung!K882,"")</f>
        <v/>
      </c>
      <c r="I874" s="49" t="str">
        <f>IFERROR(IF(H874&lt;&gt;"",Belegerfassung!L882*100,""),IF(OR(Belegerfassung!L882="Leistung EU - Erlöse",Belegerfassung!L882="Lieferungen EU-Erlöse",Belegerfassung!L882="EUST",Belegerfassung!L882="Bauleistungen 20%")=TRUE,"",MID(Belegerfassung!L882,4,2)))</f>
        <v/>
      </c>
      <c r="J874" s="6" t="str">
        <f>IF(A874&lt;&gt;"",LEFT(Belegerfassung!D882,40),"")</f>
        <v/>
      </c>
      <c r="K874" t="str">
        <f>IF(A874&lt;&gt;"",VLOOKUP(D874,Abfrage!$F$2:$G$21,2,FALSE),"")</f>
        <v/>
      </c>
      <c r="L874" s="6" t="str">
        <f>IF(Belegerfassung!H882&lt;&gt;"",Belegerfassung!H882,"")</f>
        <v/>
      </c>
      <c r="M874" t="str">
        <f>IFERROR(IF(Belegerfassung!E882&lt;&gt;"",VLOOKUP(Belegerfassung!E882,Abfrage!$L$2:$M$15,2,),""),"")</f>
        <v/>
      </c>
      <c r="N874" t="str">
        <f t="shared" si="40"/>
        <v/>
      </c>
      <c r="O874" t="str">
        <f t="shared" si="41"/>
        <v/>
      </c>
      <c r="P874" t="str">
        <f>IF(Belegerfassung!G882&lt;&gt;"",CONCATENATE(Belegerfassung!G882,".pdf"),"")</f>
        <v/>
      </c>
    </row>
    <row r="875" spans="1:16">
      <c r="A875" t="str">
        <f>IF(Belegerfassung!C883&lt;&gt;"",0,"")</f>
        <v/>
      </c>
      <c r="B875" t="str">
        <f>IFERROR(VLOOKUP(Belegerfassung!I883,Konten!A:D,2,FALSE),"")</f>
        <v/>
      </c>
      <c r="C875" t="str">
        <f>IF(A875&lt;&gt;"",TEXT(Belegerfassung!C883,"TT.MM.JJJJ"),"")</f>
        <v/>
      </c>
      <c r="D875" t="str">
        <f>IFERROR(VLOOKUP(Belegerfassung!A883,Abfrage!$E$2:$F$20,2,FALSE),"")</f>
        <v/>
      </c>
      <c r="E875" t="str">
        <f>IF(A875&lt;&gt;"",Belegerfassung!B883,"")</f>
        <v/>
      </c>
      <c r="F875" t="str">
        <f>IF(Belegerfassung!L883="","",IF(Belegerfassung!L883&lt;&gt;"",IF(Belegerfassung!L883&lt;&gt;"",IF(Belegerfassung!J883&lt;&gt;0,VLOOKUP(Belegerfassung!L883,Abfrage!$A$2:$C$19,2,),VLOOKUP(Belegerfassung!L883,Abfrage!$A$2:$C$19,3,)),"")))</f>
        <v/>
      </c>
      <c r="G875" t="str">
        <f t="shared" si="39"/>
        <v/>
      </c>
      <c r="H875" s="31" t="str">
        <f>IF(A875&lt;&gt;"",-Belegerfassung!J883+Belegerfassung!K883,"")</f>
        <v/>
      </c>
      <c r="I875" s="49" t="str">
        <f>IFERROR(IF(H875&lt;&gt;"",Belegerfassung!L883*100,""),IF(OR(Belegerfassung!L883="Leistung EU - Erlöse",Belegerfassung!L883="Lieferungen EU-Erlöse",Belegerfassung!L883="EUST",Belegerfassung!L883="Bauleistungen 20%")=TRUE,"",MID(Belegerfassung!L883,4,2)))</f>
        <v/>
      </c>
      <c r="J875" s="6" t="str">
        <f>IF(A875&lt;&gt;"",LEFT(Belegerfassung!D883,40),"")</f>
        <v/>
      </c>
      <c r="K875" t="str">
        <f>IF(A875&lt;&gt;"",VLOOKUP(D875,Abfrage!$F$2:$G$21,2,FALSE),"")</f>
        <v/>
      </c>
      <c r="L875" s="6" t="str">
        <f>IF(Belegerfassung!H883&lt;&gt;"",Belegerfassung!H883,"")</f>
        <v/>
      </c>
      <c r="M875" t="str">
        <f>IFERROR(IF(Belegerfassung!E883&lt;&gt;"",VLOOKUP(Belegerfassung!E883,Abfrage!$L$2:$M$15,2,),""),"")</f>
        <v/>
      </c>
      <c r="N875" t="str">
        <f t="shared" si="40"/>
        <v/>
      </c>
      <c r="O875" t="str">
        <f t="shared" si="41"/>
        <v/>
      </c>
      <c r="P875" t="str">
        <f>IF(Belegerfassung!G883&lt;&gt;"",CONCATENATE(Belegerfassung!G883,".pdf"),"")</f>
        <v/>
      </c>
    </row>
    <row r="876" spans="1:16">
      <c r="A876" t="str">
        <f>IF(Belegerfassung!C884&lt;&gt;"",0,"")</f>
        <v/>
      </c>
      <c r="B876" t="str">
        <f>IFERROR(VLOOKUP(Belegerfassung!I884,Konten!A:D,2,FALSE),"")</f>
        <v/>
      </c>
      <c r="C876" t="str">
        <f>IF(A876&lt;&gt;"",TEXT(Belegerfassung!C884,"TT.MM.JJJJ"),"")</f>
        <v/>
      </c>
      <c r="D876" t="str">
        <f>IFERROR(VLOOKUP(Belegerfassung!A884,Abfrage!$E$2:$F$20,2,FALSE),"")</f>
        <v/>
      </c>
      <c r="E876" t="str">
        <f>IF(A876&lt;&gt;"",Belegerfassung!B884,"")</f>
        <v/>
      </c>
      <c r="F876" t="str">
        <f>IF(Belegerfassung!L884="","",IF(Belegerfassung!L884&lt;&gt;"",IF(Belegerfassung!L884&lt;&gt;"",IF(Belegerfassung!J884&lt;&gt;0,VLOOKUP(Belegerfassung!L884,Abfrage!$A$2:$C$19,2,),VLOOKUP(Belegerfassung!L884,Abfrage!$A$2:$C$19,3,)),"")))</f>
        <v/>
      </c>
      <c r="G876" t="str">
        <f t="shared" si="39"/>
        <v/>
      </c>
      <c r="H876" s="31" t="str">
        <f>IF(A876&lt;&gt;"",-Belegerfassung!J884+Belegerfassung!K884,"")</f>
        <v/>
      </c>
      <c r="I876" s="49" t="str">
        <f>IFERROR(IF(H876&lt;&gt;"",Belegerfassung!L884*100,""),IF(OR(Belegerfassung!L884="Leistung EU - Erlöse",Belegerfassung!L884="Lieferungen EU-Erlöse",Belegerfassung!L884="EUST",Belegerfassung!L884="Bauleistungen 20%")=TRUE,"",MID(Belegerfassung!L884,4,2)))</f>
        <v/>
      </c>
      <c r="J876" s="6" t="str">
        <f>IF(A876&lt;&gt;"",LEFT(Belegerfassung!D884,40),"")</f>
        <v/>
      </c>
      <c r="K876" t="str">
        <f>IF(A876&lt;&gt;"",VLOOKUP(D876,Abfrage!$F$2:$G$21,2,FALSE),"")</f>
        <v/>
      </c>
      <c r="L876" s="6" t="str">
        <f>IF(Belegerfassung!H884&lt;&gt;"",Belegerfassung!H884,"")</f>
        <v/>
      </c>
      <c r="M876" t="str">
        <f>IFERROR(IF(Belegerfassung!E884&lt;&gt;"",VLOOKUP(Belegerfassung!E884,Abfrage!$L$2:$M$15,2,),""),"")</f>
        <v/>
      </c>
      <c r="N876" t="str">
        <f t="shared" si="40"/>
        <v/>
      </c>
      <c r="O876" t="str">
        <f t="shared" si="41"/>
        <v/>
      </c>
      <c r="P876" t="str">
        <f>IF(Belegerfassung!G884&lt;&gt;"",CONCATENATE(Belegerfassung!G884,".pdf"),"")</f>
        <v/>
      </c>
    </row>
    <row r="877" spans="1:16">
      <c r="A877" t="str">
        <f>IF(Belegerfassung!C885&lt;&gt;"",0,"")</f>
        <v/>
      </c>
      <c r="B877" t="str">
        <f>IFERROR(VLOOKUP(Belegerfassung!I885,Konten!A:D,2,FALSE),"")</f>
        <v/>
      </c>
      <c r="C877" t="str">
        <f>IF(A877&lt;&gt;"",TEXT(Belegerfassung!C885,"TT.MM.JJJJ"),"")</f>
        <v/>
      </c>
      <c r="D877" t="str">
        <f>IFERROR(VLOOKUP(Belegerfassung!A885,Abfrage!$E$2:$F$20,2,FALSE),"")</f>
        <v/>
      </c>
      <c r="E877" t="str">
        <f>IF(A877&lt;&gt;"",Belegerfassung!B885,"")</f>
        <v/>
      </c>
      <c r="F877" t="str">
        <f>IF(Belegerfassung!L885="","",IF(Belegerfassung!L885&lt;&gt;"",IF(Belegerfassung!L885&lt;&gt;"",IF(Belegerfassung!J885&lt;&gt;0,VLOOKUP(Belegerfassung!L885,Abfrage!$A$2:$C$19,2,),VLOOKUP(Belegerfassung!L885,Abfrage!$A$2:$C$19,3,)),"")))</f>
        <v/>
      </c>
      <c r="G877" t="str">
        <f t="shared" si="39"/>
        <v/>
      </c>
      <c r="H877" s="31" t="str">
        <f>IF(A877&lt;&gt;"",-Belegerfassung!J885+Belegerfassung!K885,"")</f>
        <v/>
      </c>
      <c r="I877" s="49" t="str">
        <f>IFERROR(IF(H877&lt;&gt;"",Belegerfassung!L885*100,""),IF(OR(Belegerfassung!L885="Leistung EU - Erlöse",Belegerfassung!L885="Lieferungen EU-Erlöse",Belegerfassung!L885="EUST",Belegerfassung!L885="Bauleistungen 20%")=TRUE,"",MID(Belegerfassung!L885,4,2)))</f>
        <v/>
      </c>
      <c r="J877" s="6" t="str">
        <f>IF(A877&lt;&gt;"",LEFT(Belegerfassung!D885,40),"")</f>
        <v/>
      </c>
      <c r="K877" t="str">
        <f>IF(A877&lt;&gt;"",VLOOKUP(D877,Abfrage!$F$2:$G$21,2,FALSE),"")</f>
        <v/>
      </c>
      <c r="L877" s="6" t="str">
        <f>IF(Belegerfassung!H885&lt;&gt;"",Belegerfassung!H885,"")</f>
        <v/>
      </c>
      <c r="M877" t="str">
        <f>IFERROR(IF(Belegerfassung!E885&lt;&gt;"",VLOOKUP(Belegerfassung!E885,Abfrage!$L$2:$M$15,2,),""),"")</f>
        <v/>
      </c>
      <c r="N877" t="str">
        <f t="shared" si="40"/>
        <v/>
      </c>
      <c r="O877" t="str">
        <f t="shared" si="41"/>
        <v/>
      </c>
      <c r="P877" t="str">
        <f>IF(Belegerfassung!G885&lt;&gt;"",CONCATENATE(Belegerfassung!G885,".pdf"),"")</f>
        <v/>
      </c>
    </row>
    <row r="878" spans="1:16">
      <c r="A878" t="str">
        <f>IF(Belegerfassung!C886&lt;&gt;"",0,"")</f>
        <v/>
      </c>
      <c r="B878" t="str">
        <f>IFERROR(VLOOKUP(Belegerfassung!I886,Konten!A:D,2,FALSE),"")</f>
        <v/>
      </c>
      <c r="C878" t="str">
        <f>IF(A878&lt;&gt;"",TEXT(Belegerfassung!C886,"TT.MM.JJJJ"),"")</f>
        <v/>
      </c>
      <c r="D878" t="str">
        <f>IFERROR(VLOOKUP(Belegerfassung!A886,Abfrage!$E$2:$F$20,2,FALSE),"")</f>
        <v/>
      </c>
      <c r="E878" t="str">
        <f>IF(A878&lt;&gt;"",Belegerfassung!B886,"")</f>
        <v/>
      </c>
      <c r="F878" t="str">
        <f>IF(Belegerfassung!L886="","",IF(Belegerfassung!L886&lt;&gt;"",IF(Belegerfassung!L886&lt;&gt;"",IF(Belegerfassung!J886&lt;&gt;0,VLOOKUP(Belegerfassung!L886,Abfrage!$A$2:$C$19,2,),VLOOKUP(Belegerfassung!L886,Abfrage!$A$2:$C$19,3,)),"")))</f>
        <v/>
      </c>
      <c r="G878" t="str">
        <f t="shared" si="39"/>
        <v/>
      </c>
      <c r="H878" s="31" t="str">
        <f>IF(A878&lt;&gt;"",-Belegerfassung!J886+Belegerfassung!K886,"")</f>
        <v/>
      </c>
      <c r="I878" s="49" t="str">
        <f>IFERROR(IF(H878&lt;&gt;"",Belegerfassung!L886*100,""),IF(OR(Belegerfassung!L886="Leistung EU - Erlöse",Belegerfassung!L886="Lieferungen EU-Erlöse",Belegerfassung!L886="EUST",Belegerfassung!L886="Bauleistungen 20%")=TRUE,"",MID(Belegerfassung!L886,4,2)))</f>
        <v/>
      </c>
      <c r="J878" s="6" t="str">
        <f>IF(A878&lt;&gt;"",LEFT(Belegerfassung!D886,40),"")</f>
        <v/>
      </c>
      <c r="K878" t="str">
        <f>IF(A878&lt;&gt;"",VLOOKUP(D878,Abfrage!$F$2:$G$21,2,FALSE),"")</f>
        <v/>
      </c>
      <c r="L878" s="6" t="str">
        <f>IF(Belegerfassung!H886&lt;&gt;"",Belegerfassung!H886,"")</f>
        <v/>
      </c>
      <c r="M878" t="str">
        <f>IFERROR(IF(Belegerfassung!E886&lt;&gt;"",VLOOKUP(Belegerfassung!E886,Abfrage!$L$2:$M$15,2,),""),"")</f>
        <v/>
      </c>
      <c r="N878" t="str">
        <f t="shared" si="40"/>
        <v/>
      </c>
      <c r="O878" t="str">
        <f t="shared" si="41"/>
        <v/>
      </c>
      <c r="P878" t="str">
        <f>IF(Belegerfassung!G886&lt;&gt;"",CONCATENATE(Belegerfassung!G886,".pdf"),"")</f>
        <v/>
      </c>
    </row>
    <row r="879" spans="1:16">
      <c r="A879" t="str">
        <f>IF(Belegerfassung!C887&lt;&gt;"",0,"")</f>
        <v/>
      </c>
      <c r="B879" t="str">
        <f>IFERROR(VLOOKUP(Belegerfassung!I887,Konten!A:D,2,FALSE),"")</f>
        <v/>
      </c>
      <c r="C879" t="str">
        <f>IF(A879&lt;&gt;"",TEXT(Belegerfassung!C887,"TT.MM.JJJJ"),"")</f>
        <v/>
      </c>
      <c r="D879" t="str">
        <f>IFERROR(VLOOKUP(Belegerfassung!A887,Abfrage!$E$2:$F$20,2,FALSE),"")</f>
        <v/>
      </c>
      <c r="E879" t="str">
        <f>IF(A879&lt;&gt;"",Belegerfassung!B887,"")</f>
        <v/>
      </c>
      <c r="F879" t="str">
        <f>IF(Belegerfassung!L887="","",IF(Belegerfassung!L887&lt;&gt;"",IF(Belegerfassung!L887&lt;&gt;"",IF(Belegerfassung!J887&lt;&gt;0,VLOOKUP(Belegerfassung!L887,Abfrage!$A$2:$C$19,2,),VLOOKUP(Belegerfassung!L887,Abfrage!$A$2:$C$19,3,)),"")))</f>
        <v/>
      </c>
      <c r="G879" t="str">
        <f t="shared" si="39"/>
        <v/>
      </c>
      <c r="H879" s="31" t="str">
        <f>IF(A879&lt;&gt;"",-Belegerfassung!J887+Belegerfassung!K887,"")</f>
        <v/>
      </c>
      <c r="I879" s="49" t="str">
        <f>IFERROR(IF(H879&lt;&gt;"",Belegerfassung!L887*100,""),IF(OR(Belegerfassung!L887="Leistung EU - Erlöse",Belegerfassung!L887="Lieferungen EU-Erlöse",Belegerfassung!L887="EUST",Belegerfassung!L887="Bauleistungen 20%")=TRUE,"",MID(Belegerfassung!L887,4,2)))</f>
        <v/>
      </c>
      <c r="J879" s="6" t="str">
        <f>IF(A879&lt;&gt;"",LEFT(Belegerfassung!D887,40),"")</f>
        <v/>
      </c>
      <c r="K879" t="str">
        <f>IF(A879&lt;&gt;"",VLOOKUP(D879,Abfrage!$F$2:$G$21,2,FALSE),"")</f>
        <v/>
      </c>
      <c r="L879" s="6" t="str">
        <f>IF(Belegerfassung!H887&lt;&gt;"",Belegerfassung!H887,"")</f>
        <v/>
      </c>
      <c r="M879" t="str">
        <f>IFERROR(IF(Belegerfassung!E887&lt;&gt;"",VLOOKUP(Belegerfassung!E887,Abfrage!$L$2:$M$15,2,),""),"")</f>
        <v/>
      </c>
      <c r="N879" t="str">
        <f t="shared" si="40"/>
        <v/>
      </c>
      <c r="O879" t="str">
        <f t="shared" si="41"/>
        <v/>
      </c>
      <c r="P879" t="str">
        <f>IF(Belegerfassung!G887&lt;&gt;"",CONCATENATE(Belegerfassung!G887,".pdf"),"")</f>
        <v/>
      </c>
    </row>
    <row r="880" spans="1:16">
      <c r="A880" t="str">
        <f>IF(Belegerfassung!C888&lt;&gt;"",0,"")</f>
        <v/>
      </c>
      <c r="B880" t="str">
        <f>IFERROR(VLOOKUP(Belegerfassung!I888,Konten!A:D,2,FALSE),"")</f>
        <v/>
      </c>
      <c r="C880" t="str">
        <f>IF(A880&lt;&gt;"",TEXT(Belegerfassung!C888,"TT.MM.JJJJ"),"")</f>
        <v/>
      </c>
      <c r="D880" t="str">
        <f>IFERROR(VLOOKUP(Belegerfassung!A888,Abfrage!$E$2:$F$20,2,FALSE),"")</f>
        <v/>
      </c>
      <c r="E880" t="str">
        <f>IF(A880&lt;&gt;"",Belegerfassung!B888,"")</f>
        <v/>
      </c>
      <c r="F880" t="str">
        <f>IF(Belegerfassung!L888="","",IF(Belegerfassung!L888&lt;&gt;"",IF(Belegerfassung!L888&lt;&gt;"",IF(Belegerfassung!J888&lt;&gt;0,VLOOKUP(Belegerfassung!L888,Abfrage!$A$2:$C$19,2,),VLOOKUP(Belegerfassung!L888,Abfrage!$A$2:$C$19,3,)),"")))</f>
        <v/>
      </c>
      <c r="G880" t="str">
        <f t="shared" si="39"/>
        <v/>
      </c>
      <c r="H880" s="31" t="str">
        <f>IF(A880&lt;&gt;"",-Belegerfassung!J888+Belegerfassung!K888,"")</f>
        <v/>
      </c>
      <c r="I880" s="49" t="str">
        <f>IFERROR(IF(H880&lt;&gt;"",Belegerfassung!L888*100,""),IF(OR(Belegerfassung!L888="Leistung EU - Erlöse",Belegerfassung!L888="Lieferungen EU-Erlöse",Belegerfassung!L888="EUST",Belegerfassung!L888="Bauleistungen 20%")=TRUE,"",MID(Belegerfassung!L888,4,2)))</f>
        <v/>
      </c>
      <c r="J880" s="6" t="str">
        <f>IF(A880&lt;&gt;"",LEFT(Belegerfassung!D888,40),"")</f>
        <v/>
      </c>
      <c r="K880" t="str">
        <f>IF(A880&lt;&gt;"",VLOOKUP(D880,Abfrage!$F$2:$G$21,2,FALSE),"")</f>
        <v/>
      </c>
      <c r="L880" s="6" t="str">
        <f>IF(Belegerfassung!H888&lt;&gt;"",Belegerfassung!H888,"")</f>
        <v/>
      </c>
      <c r="M880" t="str">
        <f>IFERROR(IF(Belegerfassung!E888&lt;&gt;"",VLOOKUP(Belegerfassung!E888,Abfrage!$L$2:$M$15,2,),""),"")</f>
        <v/>
      </c>
      <c r="N880" t="str">
        <f t="shared" si="40"/>
        <v/>
      </c>
      <c r="O880" t="str">
        <f t="shared" si="41"/>
        <v/>
      </c>
      <c r="P880" t="str">
        <f>IF(Belegerfassung!G888&lt;&gt;"",CONCATENATE(Belegerfassung!G888,".pdf"),"")</f>
        <v/>
      </c>
    </row>
    <row r="881" spans="1:16">
      <c r="A881" t="str">
        <f>IF(Belegerfassung!C889&lt;&gt;"",0,"")</f>
        <v/>
      </c>
      <c r="B881" t="str">
        <f>IFERROR(VLOOKUP(Belegerfassung!I889,Konten!A:D,2,FALSE),"")</f>
        <v/>
      </c>
      <c r="C881" t="str">
        <f>IF(A881&lt;&gt;"",TEXT(Belegerfassung!C889,"TT.MM.JJJJ"),"")</f>
        <v/>
      </c>
      <c r="D881" t="str">
        <f>IFERROR(VLOOKUP(Belegerfassung!A889,Abfrage!$E$2:$F$20,2,FALSE),"")</f>
        <v/>
      </c>
      <c r="E881" t="str">
        <f>IF(A881&lt;&gt;"",Belegerfassung!B889,"")</f>
        <v/>
      </c>
      <c r="F881" t="str">
        <f>IF(Belegerfassung!L889="","",IF(Belegerfassung!L889&lt;&gt;"",IF(Belegerfassung!L889&lt;&gt;"",IF(Belegerfassung!J889&lt;&gt;0,VLOOKUP(Belegerfassung!L889,Abfrage!$A$2:$C$19,2,),VLOOKUP(Belegerfassung!L889,Abfrage!$A$2:$C$19,3,)),"")))</f>
        <v/>
      </c>
      <c r="G881" t="str">
        <f t="shared" si="39"/>
        <v/>
      </c>
      <c r="H881" s="31" t="str">
        <f>IF(A881&lt;&gt;"",-Belegerfassung!J889+Belegerfassung!K889,"")</f>
        <v/>
      </c>
      <c r="I881" s="49" t="str">
        <f>IFERROR(IF(H881&lt;&gt;"",Belegerfassung!L889*100,""),IF(OR(Belegerfassung!L889="Leistung EU - Erlöse",Belegerfassung!L889="Lieferungen EU-Erlöse",Belegerfassung!L889="EUST",Belegerfassung!L889="Bauleistungen 20%")=TRUE,"",MID(Belegerfassung!L889,4,2)))</f>
        <v/>
      </c>
      <c r="J881" s="6" t="str">
        <f>IF(A881&lt;&gt;"",LEFT(Belegerfassung!D889,40),"")</f>
        <v/>
      </c>
      <c r="K881" t="str">
        <f>IF(A881&lt;&gt;"",VLOOKUP(D881,Abfrage!$F$2:$G$21,2,FALSE),"")</f>
        <v/>
      </c>
      <c r="L881" s="6" t="str">
        <f>IF(Belegerfassung!H889&lt;&gt;"",Belegerfassung!H889,"")</f>
        <v/>
      </c>
      <c r="M881" t="str">
        <f>IFERROR(IF(Belegerfassung!E889&lt;&gt;"",VLOOKUP(Belegerfassung!E889,Abfrage!$L$2:$M$15,2,),""),"")</f>
        <v/>
      </c>
      <c r="N881" t="str">
        <f t="shared" si="40"/>
        <v/>
      </c>
      <c r="O881" t="str">
        <f t="shared" si="41"/>
        <v/>
      </c>
      <c r="P881" t="str">
        <f>IF(Belegerfassung!G889&lt;&gt;"",CONCATENATE(Belegerfassung!G889,".pdf"),"")</f>
        <v/>
      </c>
    </row>
    <row r="882" spans="1:16">
      <c r="A882" t="str">
        <f>IF(Belegerfassung!C890&lt;&gt;"",0,"")</f>
        <v/>
      </c>
      <c r="B882" t="str">
        <f>IFERROR(VLOOKUP(Belegerfassung!I890,Konten!A:D,2,FALSE),"")</f>
        <v/>
      </c>
      <c r="C882" t="str">
        <f>IF(A882&lt;&gt;"",TEXT(Belegerfassung!C890,"TT.MM.JJJJ"),"")</f>
        <v/>
      </c>
      <c r="D882" t="str">
        <f>IFERROR(VLOOKUP(Belegerfassung!A890,Abfrage!$E$2:$F$20,2,FALSE),"")</f>
        <v/>
      </c>
      <c r="E882" t="str">
        <f>IF(A882&lt;&gt;"",Belegerfassung!B890,"")</f>
        <v/>
      </c>
      <c r="F882" t="str">
        <f>IF(Belegerfassung!L890="","",IF(Belegerfassung!L890&lt;&gt;"",IF(Belegerfassung!L890&lt;&gt;"",IF(Belegerfassung!J890&lt;&gt;0,VLOOKUP(Belegerfassung!L890,Abfrage!$A$2:$C$19,2,),VLOOKUP(Belegerfassung!L890,Abfrage!$A$2:$C$19,3,)),"")))</f>
        <v/>
      </c>
      <c r="G882" t="str">
        <f t="shared" si="39"/>
        <v/>
      </c>
      <c r="H882" s="31" t="str">
        <f>IF(A882&lt;&gt;"",-Belegerfassung!J890+Belegerfassung!K890,"")</f>
        <v/>
      </c>
      <c r="I882" s="49" t="str">
        <f>IFERROR(IF(H882&lt;&gt;"",Belegerfassung!L890*100,""),IF(OR(Belegerfassung!L890="Leistung EU - Erlöse",Belegerfassung!L890="Lieferungen EU-Erlöse",Belegerfassung!L890="EUST",Belegerfassung!L890="Bauleistungen 20%")=TRUE,"",MID(Belegerfassung!L890,4,2)))</f>
        <v/>
      </c>
      <c r="J882" s="6" t="str">
        <f>IF(A882&lt;&gt;"",LEFT(Belegerfassung!D890,40),"")</f>
        <v/>
      </c>
      <c r="K882" t="str">
        <f>IF(A882&lt;&gt;"",VLOOKUP(D882,Abfrage!$F$2:$G$21,2,FALSE),"")</f>
        <v/>
      </c>
      <c r="L882" s="6" t="str">
        <f>IF(Belegerfassung!H890&lt;&gt;"",Belegerfassung!H890,"")</f>
        <v/>
      </c>
      <c r="M882" t="str">
        <f>IFERROR(IF(Belegerfassung!E890&lt;&gt;"",VLOOKUP(Belegerfassung!E890,Abfrage!$L$2:$M$15,2,),""),"")</f>
        <v/>
      </c>
      <c r="N882" t="str">
        <f t="shared" si="40"/>
        <v/>
      </c>
      <c r="O882" t="str">
        <f t="shared" si="41"/>
        <v/>
      </c>
      <c r="P882" t="str">
        <f>IF(Belegerfassung!G890&lt;&gt;"",CONCATENATE(Belegerfassung!G890,".pdf"),"")</f>
        <v/>
      </c>
    </row>
    <row r="883" spans="1:16">
      <c r="A883" t="str">
        <f>IF(Belegerfassung!C891&lt;&gt;"",0,"")</f>
        <v/>
      </c>
      <c r="B883" t="str">
        <f>IFERROR(VLOOKUP(Belegerfassung!I891,Konten!A:D,2,FALSE),"")</f>
        <v/>
      </c>
      <c r="C883" t="str">
        <f>IF(A883&lt;&gt;"",TEXT(Belegerfassung!C891,"TT.MM.JJJJ"),"")</f>
        <v/>
      </c>
      <c r="D883" t="str">
        <f>IFERROR(VLOOKUP(Belegerfassung!A891,Abfrage!$E$2:$F$20,2,FALSE),"")</f>
        <v/>
      </c>
      <c r="E883" t="str">
        <f>IF(A883&lt;&gt;"",Belegerfassung!B891,"")</f>
        <v/>
      </c>
      <c r="F883" t="str">
        <f>IF(Belegerfassung!L891="","",IF(Belegerfassung!L891&lt;&gt;"",IF(Belegerfassung!L891&lt;&gt;"",IF(Belegerfassung!J891&lt;&gt;0,VLOOKUP(Belegerfassung!L891,Abfrage!$A$2:$C$19,2,),VLOOKUP(Belegerfassung!L891,Abfrage!$A$2:$C$19,3,)),"")))</f>
        <v/>
      </c>
      <c r="G883" t="str">
        <f t="shared" si="39"/>
        <v/>
      </c>
      <c r="H883" s="31" t="str">
        <f>IF(A883&lt;&gt;"",-Belegerfassung!J891+Belegerfassung!K891,"")</f>
        <v/>
      </c>
      <c r="I883" s="49" t="str">
        <f>IFERROR(IF(H883&lt;&gt;"",Belegerfassung!L891*100,""),IF(OR(Belegerfassung!L891="Leistung EU - Erlöse",Belegerfassung!L891="Lieferungen EU-Erlöse",Belegerfassung!L891="EUST",Belegerfassung!L891="Bauleistungen 20%")=TRUE,"",MID(Belegerfassung!L891,4,2)))</f>
        <v/>
      </c>
      <c r="J883" s="6" t="str">
        <f>IF(A883&lt;&gt;"",LEFT(Belegerfassung!D891,40),"")</f>
        <v/>
      </c>
      <c r="K883" t="str">
        <f>IF(A883&lt;&gt;"",VLOOKUP(D883,Abfrage!$F$2:$G$21,2,FALSE),"")</f>
        <v/>
      </c>
      <c r="L883" s="6" t="str">
        <f>IF(Belegerfassung!H891&lt;&gt;"",Belegerfassung!H891,"")</f>
        <v/>
      </c>
      <c r="M883" t="str">
        <f>IFERROR(IF(Belegerfassung!E891&lt;&gt;"",VLOOKUP(Belegerfassung!E891,Abfrage!$L$2:$M$15,2,),""),"")</f>
        <v/>
      </c>
      <c r="N883" t="str">
        <f t="shared" si="40"/>
        <v/>
      </c>
      <c r="O883" t="str">
        <f t="shared" si="41"/>
        <v/>
      </c>
      <c r="P883" t="str">
        <f>IF(Belegerfassung!G891&lt;&gt;"",CONCATENATE(Belegerfassung!G891,".pdf"),"")</f>
        <v/>
      </c>
    </row>
    <row r="884" spans="1:16">
      <c r="A884" t="str">
        <f>IF(Belegerfassung!C892&lt;&gt;"",0,"")</f>
        <v/>
      </c>
      <c r="B884" t="str">
        <f>IFERROR(VLOOKUP(Belegerfassung!I892,Konten!A:D,2,FALSE),"")</f>
        <v/>
      </c>
      <c r="C884" t="str">
        <f>IF(A884&lt;&gt;"",TEXT(Belegerfassung!C892,"TT.MM.JJJJ"),"")</f>
        <v/>
      </c>
      <c r="D884" t="str">
        <f>IFERROR(VLOOKUP(Belegerfassung!A892,Abfrage!$E$2:$F$20,2,FALSE),"")</f>
        <v/>
      </c>
      <c r="E884" t="str">
        <f>IF(A884&lt;&gt;"",Belegerfassung!B892,"")</f>
        <v/>
      </c>
      <c r="F884" t="str">
        <f>IF(Belegerfassung!L892="","",IF(Belegerfassung!L892&lt;&gt;"",IF(Belegerfassung!L892&lt;&gt;"",IF(Belegerfassung!J892&lt;&gt;0,VLOOKUP(Belegerfassung!L892,Abfrage!$A$2:$C$19,2,),VLOOKUP(Belegerfassung!L892,Abfrage!$A$2:$C$19,3,)),"")))</f>
        <v/>
      </c>
      <c r="G884" t="str">
        <f t="shared" si="39"/>
        <v/>
      </c>
      <c r="H884" s="31" t="str">
        <f>IF(A884&lt;&gt;"",-Belegerfassung!J892+Belegerfassung!K892,"")</f>
        <v/>
      </c>
      <c r="I884" s="49" t="str">
        <f>IFERROR(IF(H884&lt;&gt;"",Belegerfassung!L892*100,""),IF(OR(Belegerfassung!L892="Leistung EU - Erlöse",Belegerfassung!L892="Lieferungen EU-Erlöse",Belegerfassung!L892="EUST",Belegerfassung!L892="Bauleistungen 20%")=TRUE,"",MID(Belegerfassung!L892,4,2)))</f>
        <v/>
      </c>
      <c r="J884" s="6" t="str">
        <f>IF(A884&lt;&gt;"",LEFT(Belegerfassung!D892,40),"")</f>
        <v/>
      </c>
      <c r="K884" t="str">
        <f>IF(A884&lt;&gt;"",VLOOKUP(D884,Abfrage!$F$2:$G$21,2,FALSE),"")</f>
        <v/>
      </c>
      <c r="L884" s="6" t="str">
        <f>IF(Belegerfassung!H892&lt;&gt;"",Belegerfassung!H892,"")</f>
        <v/>
      </c>
      <c r="M884" t="str">
        <f>IFERROR(IF(Belegerfassung!E892&lt;&gt;"",VLOOKUP(Belegerfassung!E892,Abfrage!$L$2:$M$15,2,),""),"")</f>
        <v/>
      </c>
      <c r="N884" t="str">
        <f t="shared" si="40"/>
        <v/>
      </c>
      <c r="O884" t="str">
        <f t="shared" si="41"/>
        <v/>
      </c>
      <c r="P884" t="str">
        <f>IF(Belegerfassung!G892&lt;&gt;"",CONCATENATE(Belegerfassung!G892,".pdf"),"")</f>
        <v/>
      </c>
    </row>
    <row r="885" spans="1:16">
      <c r="A885" t="str">
        <f>IF(Belegerfassung!C893&lt;&gt;"",0,"")</f>
        <v/>
      </c>
      <c r="B885" t="str">
        <f>IFERROR(VLOOKUP(Belegerfassung!I893,Konten!A:D,2,FALSE),"")</f>
        <v/>
      </c>
      <c r="C885" t="str">
        <f>IF(A885&lt;&gt;"",TEXT(Belegerfassung!C893,"TT.MM.JJJJ"),"")</f>
        <v/>
      </c>
      <c r="D885" t="str">
        <f>IFERROR(VLOOKUP(Belegerfassung!A893,Abfrage!$E$2:$F$20,2,FALSE),"")</f>
        <v/>
      </c>
      <c r="E885" t="str">
        <f>IF(A885&lt;&gt;"",Belegerfassung!B893,"")</f>
        <v/>
      </c>
      <c r="F885" t="str">
        <f>IF(Belegerfassung!L893="","",IF(Belegerfassung!L893&lt;&gt;"",IF(Belegerfassung!L893&lt;&gt;"",IF(Belegerfassung!J893&lt;&gt;0,VLOOKUP(Belegerfassung!L893,Abfrage!$A$2:$C$19,2,),VLOOKUP(Belegerfassung!L893,Abfrage!$A$2:$C$19,3,)),"")))</f>
        <v/>
      </c>
      <c r="G885" t="str">
        <f t="shared" si="39"/>
        <v/>
      </c>
      <c r="H885" s="31" t="str">
        <f>IF(A885&lt;&gt;"",-Belegerfassung!J893+Belegerfassung!K893,"")</f>
        <v/>
      </c>
      <c r="I885" s="49" t="str">
        <f>IFERROR(IF(H885&lt;&gt;"",Belegerfassung!L893*100,""),IF(OR(Belegerfassung!L893="Leistung EU - Erlöse",Belegerfassung!L893="Lieferungen EU-Erlöse",Belegerfassung!L893="EUST",Belegerfassung!L893="Bauleistungen 20%")=TRUE,"",MID(Belegerfassung!L893,4,2)))</f>
        <v/>
      </c>
      <c r="J885" s="6" t="str">
        <f>IF(A885&lt;&gt;"",LEFT(Belegerfassung!D893,40),"")</f>
        <v/>
      </c>
      <c r="K885" t="str">
        <f>IF(A885&lt;&gt;"",VLOOKUP(D885,Abfrage!$F$2:$G$21,2,FALSE),"")</f>
        <v/>
      </c>
      <c r="L885" s="6" t="str">
        <f>IF(Belegerfassung!H893&lt;&gt;"",Belegerfassung!H893,"")</f>
        <v/>
      </c>
      <c r="M885" t="str">
        <f>IFERROR(IF(Belegerfassung!E893&lt;&gt;"",VLOOKUP(Belegerfassung!E893,Abfrage!$L$2:$M$15,2,),""),"")</f>
        <v/>
      </c>
      <c r="N885" t="str">
        <f t="shared" si="40"/>
        <v/>
      </c>
      <c r="O885" t="str">
        <f t="shared" si="41"/>
        <v/>
      </c>
      <c r="P885" t="str">
        <f>IF(Belegerfassung!G893&lt;&gt;"",CONCATENATE(Belegerfassung!G893,".pdf"),"")</f>
        <v/>
      </c>
    </row>
    <row r="886" spans="1:16">
      <c r="A886" t="str">
        <f>IF(Belegerfassung!C894&lt;&gt;"",0,"")</f>
        <v/>
      </c>
      <c r="B886" t="str">
        <f>IFERROR(VLOOKUP(Belegerfassung!I894,Konten!A:D,2,FALSE),"")</f>
        <v/>
      </c>
      <c r="C886" t="str">
        <f>IF(A886&lt;&gt;"",TEXT(Belegerfassung!C894,"TT.MM.JJJJ"),"")</f>
        <v/>
      </c>
      <c r="D886" t="str">
        <f>IFERROR(VLOOKUP(Belegerfassung!A894,Abfrage!$E$2:$F$20,2,FALSE),"")</f>
        <v/>
      </c>
      <c r="E886" t="str">
        <f>IF(A886&lt;&gt;"",Belegerfassung!B894,"")</f>
        <v/>
      </c>
      <c r="F886" t="str">
        <f>IF(Belegerfassung!L894="","",IF(Belegerfassung!L894&lt;&gt;"",IF(Belegerfassung!L894&lt;&gt;"",IF(Belegerfassung!J894&lt;&gt;0,VLOOKUP(Belegerfassung!L894,Abfrage!$A$2:$C$19,2,),VLOOKUP(Belegerfassung!L894,Abfrage!$A$2:$C$19,3,)),"")))</f>
        <v/>
      </c>
      <c r="G886" t="str">
        <f t="shared" si="39"/>
        <v/>
      </c>
      <c r="H886" s="31" t="str">
        <f>IF(A886&lt;&gt;"",-Belegerfassung!J894+Belegerfassung!K894,"")</f>
        <v/>
      </c>
      <c r="I886" s="49" t="str">
        <f>IFERROR(IF(H886&lt;&gt;"",Belegerfassung!L894*100,""),IF(OR(Belegerfassung!L894="Leistung EU - Erlöse",Belegerfassung!L894="Lieferungen EU-Erlöse",Belegerfassung!L894="EUST",Belegerfassung!L894="Bauleistungen 20%")=TRUE,"",MID(Belegerfassung!L894,4,2)))</f>
        <v/>
      </c>
      <c r="J886" s="6" t="str">
        <f>IF(A886&lt;&gt;"",LEFT(Belegerfassung!D894,40),"")</f>
        <v/>
      </c>
      <c r="K886" t="str">
        <f>IF(A886&lt;&gt;"",VLOOKUP(D886,Abfrage!$F$2:$G$21,2,FALSE),"")</f>
        <v/>
      </c>
      <c r="L886" s="6" t="str">
        <f>IF(Belegerfassung!H894&lt;&gt;"",Belegerfassung!H894,"")</f>
        <v/>
      </c>
      <c r="M886" t="str">
        <f>IFERROR(IF(Belegerfassung!E894&lt;&gt;"",VLOOKUP(Belegerfassung!E894,Abfrage!$L$2:$M$15,2,),""),"")</f>
        <v/>
      </c>
      <c r="N886" t="str">
        <f t="shared" si="40"/>
        <v/>
      </c>
      <c r="O886" t="str">
        <f t="shared" si="41"/>
        <v/>
      </c>
      <c r="P886" t="str">
        <f>IF(Belegerfassung!G894&lt;&gt;"",CONCATENATE(Belegerfassung!G894,".pdf"),"")</f>
        <v/>
      </c>
    </row>
    <row r="887" spans="1:16">
      <c r="A887" t="str">
        <f>IF(Belegerfassung!C895&lt;&gt;"",0,"")</f>
        <v/>
      </c>
      <c r="B887" t="str">
        <f>IFERROR(VLOOKUP(Belegerfassung!I895,Konten!A:D,2,FALSE),"")</f>
        <v/>
      </c>
      <c r="C887" t="str">
        <f>IF(A887&lt;&gt;"",TEXT(Belegerfassung!C895,"TT.MM.JJJJ"),"")</f>
        <v/>
      </c>
      <c r="D887" t="str">
        <f>IFERROR(VLOOKUP(Belegerfassung!A895,Abfrage!$E$2:$F$20,2,FALSE),"")</f>
        <v/>
      </c>
      <c r="E887" t="str">
        <f>IF(A887&lt;&gt;"",Belegerfassung!B895,"")</f>
        <v/>
      </c>
      <c r="F887" t="str">
        <f>IF(Belegerfassung!L895="","",IF(Belegerfassung!L895&lt;&gt;"",IF(Belegerfassung!L895&lt;&gt;"",IF(Belegerfassung!J895&lt;&gt;0,VLOOKUP(Belegerfassung!L895,Abfrage!$A$2:$C$19,2,),VLOOKUP(Belegerfassung!L895,Abfrage!$A$2:$C$19,3,)),"")))</f>
        <v/>
      </c>
      <c r="G887" t="str">
        <f t="shared" si="39"/>
        <v/>
      </c>
      <c r="H887" s="31" t="str">
        <f>IF(A887&lt;&gt;"",-Belegerfassung!J895+Belegerfassung!K895,"")</f>
        <v/>
      </c>
      <c r="I887" s="49" t="str">
        <f>IFERROR(IF(H887&lt;&gt;"",Belegerfassung!L895*100,""),IF(OR(Belegerfassung!L895="Leistung EU - Erlöse",Belegerfassung!L895="Lieferungen EU-Erlöse",Belegerfassung!L895="EUST",Belegerfassung!L895="Bauleistungen 20%")=TRUE,"",MID(Belegerfassung!L895,4,2)))</f>
        <v/>
      </c>
      <c r="J887" s="6" t="str">
        <f>IF(A887&lt;&gt;"",LEFT(Belegerfassung!D895,40),"")</f>
        <v/>
      </c>
      <c r="K887" t="str">
        <f>IF(A887&lt;&gt;"",VLOOKUP(D887,Abfrage!$F$2:$G$21,2,FALSE),"")</f>
        <v/>
      </c>
      <c r="L887" s="6" t="str">
        <f>IF(Belegerfassung!H895&lt;&gt;"",Belegerfassung!H895,"")</f>
        <v/>
      </c>
      <c r="M887" t="str">
        <f>IFERROR(IF(Belegerfassung!E895&lt;&gt;"",VLOOKUP(Belegerfassung!E895,Abfrage!$L$2:$M$15,2,),""),"")</f>
        <v/>
      </c>
      <c r="N887" t="str">
        <f t="shared" si="40"/>
        <v/>
      </c>
      <c r="O887" t="str">
        <f t="shared" si="41"/>
        <v/>
      </c>
      <c r="P887" t="str">
        <f>IF(Belegerfassung!G895&lt;&gt;"",CONCATENATE(Belegerfassung!G895,".pdf"),"")</f>
        <v/>
      </c>
    </row>
    <row r="888" spans="1:16">
      <c r="A888" t="str">
        <f>IF(Belegerfassung!C896&lt;&gt;"",0,"")</f>
        <v/>
      </c>
      <c r="B888" t="str">
        <f>IFERROR(VLOOKUP(Belegerfassung!I896,Konten!A:D,2,FALSE),"")</f>
        <v/>
      </c>
      <c r="C888" t="str">
        <f>IF(A888&lt;&gt;"",TEXT(Belegerfassung!C896,"TT.MM.JJJJ"),"")</f>
        <v/>
      </c>
      <c r="D888" t="str">
        <f>IFERROR(VLOOKUP(Belegerfassung!A896,Abfrage!$E$2:$F$20,2,FALSE),"")</f>
        <v/>
      </c>
      <c r="E888" t="str">
        <f>IF(A888&lt;&gt;"",Belegerfassung!B896,"")</f>
        <v/>
      </c>
      <c r="F888" t="str">
        <f>IF(Belegerfassung!L896="","",IF(Belegerfassung!L896&lt;&gt;"",IF(Belegerfassung!L896&lt;&gt;"",IF(Belegerfassung!J896&lt;&gt;0,VLOOKUP(Belegerfassung!L896,Abfrage!$A$2:$C$19,2,),VLOOKUP(Belegerfassung!L896,Abfrage!$A$2:$C$19,3,)),"")))</f>
        <v/>
      </c>
      <c r="G888" t="str">
        <f t="shared" si="39"/>
        <v/>
      </c>
      <c r="H888" s="31" t="str">
        <f>IF(A888&lt;&gt;"",-Belegerfassung!J896+Belegerfassung!K896,"")</f>
        <v/>
      </c>
      <c r="I888" s="49" t="str">
        <f>IFERROR(IF(H888&lt;&gt;"",Belegerfassung!L896*100,""),IF(OR(Belegerfassung!L896="Leistung EU - Erlöse",Belegerfassung!L896="Lieferungen EU-Erlöse",Belegerfassung!L896="EUST",Belegerfassung!L896="Bauleistungen 20%")=TRUE,"",MID(Belegerfassung!L896,4,2)))</f>
        <v/>
      </c>
      <c r="J888" s="6" t="str">
        <f>IF(A888&lt;&gt;"",LEFT(Belegerfassung!D896,40),"")</f>
        <v/>
      </c>
      <c r="K888" t="str">
        <f>IF(A888&lt;&gt;"",VLOOKUP(D888,Abfrage!$F$2:$G$21,2,FALSE),"")</f>
        <v/>
      </c>
      <c r="L888" s="6" t="str">
        <f>IF(Belegerfassung!H896&lt;&gt;"",Belegerfassung!H896,"")</f>
        <v/>
      </c>
      <c r="M888" t="str">
        <f>IFERROR(IF(Belegerfassung!E896&lt;&gt;"",VLOOKUP(Belegerfassung!E896,Abfrage!$L$2:$M$15,2,),""),"")</f>
        <v/>
      </c>
      <c r="N888" t="str">
        <f t="shared" si="40"/>
        <v/>
      </c>
      <c r="O888" t="str">
        <f t="shared" si="41"/>
        <v/>
      </c>
      <c r="P888" t="str">
        <f>IF(Belegerfassung!G896&lt;&gt;"",CONCATENATE(Belegerfassung!G896,".pdf"),"")</f>
        <v/>
      </c>
    </row>
    <row r="889" spans="1:16">
      <c r="A889" t="str">
        <f>IF(Belegerfassung!C897&lt;&gt;"",0,"")</f>
        <v/>
      </c>
      <c r="B889" t="str">
        <f>IFERROR(VLOOKUP(Belegerfassung!I897,Konten!A:D,2,FALSE),"")</f>
        <v/>
      </c>
      <c r="C889" t="str">
        <f>IF(A889&lt;&gt;"",TEXT(Belegerfassung!C897,"TT.MM.JJJJ"),"")</f>
        <v/>
      </c>
      <c r="D889" t="str">
        <f>IFERROR(VLOOKUP(Belegerfassung!A897,Abfrage!$E$2:$F$20,2,FALSE),"")</f>
        <v/>
      </c>
      <c r="E889" t="str">
        <f>IF(A889&lt;&gt;"",Belegerfassung!B897,"")</f>
        <v/>
      </c>
      <c r="F889" t="str">
        <f>IF(Belegerfassung!L897="","",IF(Belegerfassung!L897&lt;&gt;"",IF(Belegerfassung!L897&lt;&gt;"",IF(Belegerfassung!J897&lt;&gt;0,VLOOKUP(Belegerfassung!L897,Abfrage!$A$2:$C$19,2,),VLOOKUP(Belegerfassung!L897,Abfrage!$A$2:$C$19,3,)),"")))</f>
        <v/>
      </c>
      <c r="G889" t="str">
        <f t="shared" si="39"/>
        <v/>
      </c>
      <c r="H889" s="31" t="str">
        <f>IF(A889&lt;&gt;"",-Belegerfassung!J897+Belegerfassung!K897,"")</f>
        <v/>
      </c>
      <c r="I889" s="49" t="str">
        <f>IFERROR(IF(H889&lt;&gt;"",Belegerfassung!L897*100,""),IF(OR(Belegerfassung!L897="Leistung EU - Erlöse",Belegerfassung!L897="Lieferungen EU-Erlöse",Belegerfassung!L897="EUST",Belegerfassung!L897="Bauleistungen 20%")=TRUE,"",MID(Belegerfassung!L897,4,2)))</f>
        <v/>
      </c>
      <c r="J889" s="6" t="str">
        <f>IF(A889&lt;&gt;"",LEFT(Belegerfassung!D897,40),"")</f>
        <v/>
      </c>
      <c r="K889" t="str">
        <f>IF(A889&lt;&gt;"",VLOOKUP(D889,Abfrage!$F$2:$G$21,2,FALSE),"")</f>
        <v/>
      </c>
      <c r="L889" s="6" t="str">
        <f>IF(Belegerfassung!H897&lt;&gt;"",Belegerfassung!H897,"")</f>
        <v/>
      </c>
      <c r="M889" t="str">
        <f>IFERROR(IF(Belegerfassung!E897&lt;&gt;"",VLOOKUP(Belegerfassung!E897,Abfrage!$L$2:$M$15,2,),""),"")</f>
        <v/>
      </c>
      <c r="N889" t="str">
        <f t="shared" si="40"/>
        <v/>
      </c>
      <c r="O889" t="str">
        <f t="shared" si="41"/>
        <v/>
      </c>
      <c r="P889" t="str">
        <f>IF(Belegerfassung!G897&lt;&gt;"",CONCATENATE(Belegerfassung!G897,".pdf"),"")</f>
        <v/>
      </c>
    </row>
    <row r="890" spans="1:16">
      <c r="A890" t="str">
        <f>IF(Belegerfassung!C898&lt;&gt;"",0,"")</f>
        <v/>
      </c>
      <c r="B890" t="str">
        <f>IFERROR(VLOOKUP(Belegerfassung!I898,Konten!A:D,2,FALSE),"")</f>
        <v/>
      </c>
      <c r="C890" t="str">
        <f>IF(A890&lt;&gt;"",TEXT(Belegerfassung!C898,"TT.MM.JJJJ"),"")</f>
        <v/>
      </c>
      <c r="D890" t="str">
        <f>IFERROR(VLOOKUP(Belegerfassung!A898,Abfrage!$E$2:$F$20,2,FALSE),"")</f>
        <v/>
      </c>
      <c r="E890" t="str">
        <f>IF(A890&lt;&gt;"",Belegerfassung!B898,"")</f>
        <v/>
      </c>
      <c r="F890" t="str">
        <f>IF(Belegerfassung!L898="","",IF(Belegerfassung!L898&lt;&gt;"",IF(Belegerfassung!L898&lt;&gt;"",IF(Belegerfassung!J898&lt;&gt;0,VLOOKUP(Belegerfassung!L898,Abfrage!$A$2:$C$19,2,),VLOOKUP(Belegerfassung!L898,Abfrage!$A$2:$C$19,3,)),"")))</f>
        <v/>
      </c>
      <c r="G890" t="str">
        <f t="shared" si="39"/>
        <v/>
      </c>
      <c r="H890" s="31" t="str">
        <f>IF(A890&lt;&gt;"",-Belegerfassung!J898+Belegerfassung!K898,"")</f>
        <v/>
      </c>
      <c r="I890" s="49" t="str">
        <f>IFERROR(IF(H890&lt;&gt;"",Belegerfassung!L898*100,""),IF(OR(Belegerfassung!L898="Leistung EU - Erlöse",Belegerfassung!L898="Lieferungen EU-Erlöse",Belegerfassung!L898="EUST",Belegerfassung!L898="Bauleistungen 20%")=TRUE,"",MID(Belegerfassung!L898,4,2)))</f>
        <v/>
      </c>
      <c r="J890" s="6" t="str">
        <f>IF(A890&lt;&gt;"",LEFT(Belegerfassung!D898,40),"")</f>
        <v/>
      </c>
      <c r="K890" t="str">
        <f>IF(A890&lt;&gt;"",VLOOKUP(D890,Abfrage!$F$2:$G$21,2,FALSE),"")</f>
        <v/>
      </c>
      <c r="L890" s="6" t="str">
        <f>IF(Belegerfassung!H898&lt;&gt;"",Belegerfassung!H898,"")</f>
        <v/>
      </c>
      <c r="M890" t="str">
        <f>IFERROR(IF(Belegerfassung!E898&lt;&gt;"",VLOOKUP(Belegerfassung!E898,Abfrage!$L$2:$M$15,2,),""),"")</f>
        <v/>
      </c>
      <c r="N890" t="str">
        <f t="shared" si="40"/>
        <v/>
      </c>
      <c r="O890" t="str">
        <f t="shared" si="41"/>
        <v/>
      </c>
      <c r="P890" t="str">
        <f>IF(Belegerfassung!G898&lt;&gt;"",CONCATENATE(Belegerfassung!G898,".pdf"),"")</f>
        <v/>
      </c>
    </row>
    <row r="891" spans="1:16">
      <c r="A891" t="str">
        <f>IF(Belegerfassung!C899&lt;&gt;"",0,"")</f>
        <v/>
      </c>
      <c r="B891" t="str">
        <f>IFERROR(VLOOKUP(Belegerfassung!I899,Konten!A:D,2,FALSE),"")</f>
        <v/>
      </c>
      <c r="C891" t="str">
        <f>IF(A891&lt;&gt;"",TEXT(Belegerfassung!C899,"TT.MM.JJJJ"),"")</f>
        <v/>
      </c>
      <c r="D891" t="str">
        <f>IFERROR(VLOOKUP(Belegerfassung!A899,Abfrage!$E$2:$F$20,2,FALSE),"")</f>
        <v/>
      </c>
      <c r="E891" t="str">
        <f>IF(A891&lt;&gt;"",Belegerfassung!B899,"")</f>
        <v/>
      </c>
      <c r="F891" t="str">
        <f>IF(Belegerfassung!L899="","",IF(Belegerfassung!L899&lt;&gt;"",IF(Belegerfassung!L899&lt;&gt;"",IF(Belegerfassung!J899&lt;&gt;0,VLOOKUP(Belegerfassung!L899,Abfrage!$A$2:$C$19,2,),VLOOKUP(Belegerfassung!L899,Abfrage!$A$2:$C$19,3,)),"")))</f>
        <v/>
      </c>
      <c r="G891" t="str">
        <f t="shared" si="39"/>
        <v/>
      </c>
      <c r="H891" s="31" t="str">
        <f>IF(A891&lt;&gt;"",-Belegerfassung!J899+Belegerfassung!K899,"")</f>
        <v/>
      </c>
      <c r="I891" s="49" t="str">
        <f>IFERROR(IF(H891&lt;&gt;"",Belegerfassung!L899*100,""),IF(OR(Belegerfassung!L899="Leistung EU - Erlöse",Belegerfassung!L899="Lieferungen EU-Erlöse",Belegerfassung!L899="EUST",Belegerfassung!L899="Bauleistungen 20%")=TRUE,"",MID(Belegerfassung!L899,4,2)))</f>
        <v/>
      </c>
      <c r="J891" s="6" t="str">
        <f>IF(A891&lt;&gt;"",LEFT(Belegerfassung!D899,40),"")</f>
        <v/>
      </c>
      <c r="K891" t="str">
        <f>IF(A891&lt;&gt;"",VLOOKUP(D891,Abfrage!$F$2:$G$21,2,FALSE),"")</f>
        <v/>
      </c>
      <c r="L891" s="6" t="str">
        <f>IF(Belegerfassung!H899&lt;&gt;"",Belegerfassung!H899,"")</f>
        <v/>
      </c>
      <c r="M891" t="str">
        <f>IFERROR(IF(Belegerfassung!E899&lt;&gt;"",VLOOKUP(Belegerfassung!E899,Abfrage!$L$2:$M$15,2,),""),"")</f>
        <v/>
      </c>
      <c r="N891" t="str">
        <f t="shared" si="40"/>
        <v/>
      </c>
      <c r="O891" t="str">
        <f t="shared" si="41"/>
        <v/>
      </c>
      <c r="P891" t="str">
        <f>IF(Belegerfassung!G899&lt;&gt;"",CONCATENATE(Belegerfassung!G899,".pdf"),"")</f>
        <v/>
      </c>
    </row>
    <row r="892" spans="1:16">
      <c r="A892" t="str">
        <f>IF(Belegerfassung!C900&lt;&gt;"",0,"")</f>
        <v/>
      </c>
      <c r="B892" t="str">
        <f>IFERROR(VLOOKUP(Belegerfassung!I900,Konten!A:D,2,FALSE),"")</f>
        <v/>
      </c>
      <c r="C892" t="str">
        <f>IF(A892&lt;&gt;"",TEXT(Belegerfassung!C900,"TT.MM.JJJJ"),"")</f>
        <v/>
      </c>
      <c r="D892" t="str">
        <f>IFERROR(VLOOKUP(Belegerfassung!A900,Abfrage!$E$2:$F$20,2,FALSE),"")</f>
        <v/>
      </c>
      <c r="E892" t="str">
        <f>IF(A892&lt;&gt;"",Belegerfassung!B900,"")</f>
        <v/>
      </c>
      <c r="F892" t="str">
        <f>IF(Belegerfassung!L900="","",IF(Belegerfassung!L900&lt;&gt;"",IF(Belegerfassung!L900&lt;&gt;"",IF(Belegerfassung!J900&lt;&gt;0,VLOOKUP(Belegerfassung!L900,Abfrage!$A$2:$C$19,2,),VLOOKUP(Belegerfassung!L900,Abfrage!$A$2:$C$19,3,)),"")))</f>
        <v/>
      </c>
      <c r="G892" t="str">
        <f t="shared" si="39"/>
        <v/>
      </c>
      <c r="H892" s="31" t="str">
        <f>IF(A892&lt;&gt;"",-Belegerfassung!J900+Belegerfassung!K900,"")</f>
        <v/>
      </c>
      <c r="I892" s="49" t="str">
        <f>IFERROR(IF(H892&lt;&gt;"",Belegerfassung!L900*100,""),IF(OR(Belegerfassung!L900="Leistung EU - Erlöse",Belegerfassung!L900="Lieferungen EU-Erlöse",Belegerfassung!L900="EUST",Belegerfassung!L900="Bauleistungen 20%")=TRUE,"",MID(Belegerfassung!L900,4,2)))</f>
        <v/>
      </c>
      <c r="J892" s="6" t="str">
        <f>IF(A892&lt;&gt;"",LEFT(Belegerfassung!D900,40),"")</f>
        <v/>
      </c>
      <c r="K892" t="str">
        <f>IF(A892&lt;&gt;"",VLOOKUP(D892,Abfrage!$F$2:$G$21,2,FALSE),"")</f>
        <v/>
      </c>
      <c r="L892" s="6" t="str">
        <f>IF(Belegerfassung!H900&lt;&gt;"",Belegerfassung!H900,"")</f>
        <v/>
      </c>
      <c r="M892" t="str">
        <f>IFERROR(IF(Belegerfassung!E900&lt;&gt;"",VLOOKUP(Belegerfassung!E900,Abfrage!$L$2:$M$15,2,),""),"")</f>
        <v/>
      </c>
      <c r="N892" t="str">
        <f t="shared" si="40"/>
        <v/>
      </c>
      <c r="O892" t="str">
        <f t="shared" si="41"/>
        <v/>
      </c>
      <c r="P892" t="str">
        <f>IF(Belegerfassung!G900&lt;&gt;"",CONCATENATE(Belegerfassung!G900,".pdf"),"")</f>
        <v/>
      </c>
    </row>
    <row r="893" spans="1:16">
      <c r="A893" t="str">
        <f>IF(Belegerfassung!C901&lt;&gt;"",0,"")</f>
        <v/>
      </c>
      <c r="B893" t="str">
        <f>IFERROR(VLOOKUP(Belegerfassung!I901,Konten!A:D,2,FALSE),"")</f>
        <v/>
      </c>
      <c r="C893" t="str">
        <f>IF(A893&lt;&gt;"",TEXT(Belegerfassung!C901,"TT.MM.JJJJ"),"")</f>
        <v/>
      </c>
      <c r="D893" t="str">
        <f>IFERROR(VLOOKUP(Belegerfassung!A901,Abfrage!$E$2:$F$20,2,FALSE),"")</f>
        <v/>
      </c>
      <c r="E893" t="str">
        <f>IF(A893&lt;&gt;"",Belegerfassung!B901,"")</f>
        <v/>
      </c>
      <c r="F893" t="str">
        <f>IF(Belegerfassung!L901="","",IF(Belegerfassung!L901&lt;&gt;"",IF(Belegerfassung!L901&lt;&gt;"",IF(Belegerfassung!J901&lt;&gt;0,VLOOKUP(Belegerfassung!L901,Abfrage!$A$2:$C$19,2,),VLOOKUP(Belegerfassung!L901,Abfrage!$A$2:$C$19,3,)),"")))</f>
        <v/>
      </c>
      <c r="G893" t="str">
        <f t="shared" si="39"/>
        <v/>
      </c>
      <c r="H893" s="31" t="str">
        <f>IF(A893&lt;&gt;"",-Belegerfassung!J901+Belegerfassung!K901,"")</f>
        <v/>
      </c>
      <c r="I893" s="49" t="str">
        <f>IFERROR(IF(H893&lt;&gt;"",Belegerfassung!L901*100,""),IF(OR(Belegerfassung!L901="Leistung EU - Erlöse",Belegerfassung!L901="Lieferungen EU-Erlöse",Belegerfassung!L901="EUST",Belegerfassung!L901="Bauleistungen 20%")=TRUE,"",MID(Belegerfassung!L901,4,2)))</f>
        <v/>
      </c>
      <c r="J893" s="6" t="str">
        <f>IF(A893&lt;&gt;"",LEFT(Belegerfassung!D901,40),"")</f>
        <v/>
      </c>
      <c r="K893" t="str">
        <f>IF(A893&lt;&gt;"",VLOOKUP(D893,Abfrage!$F$2:$G$21,2,FALSE),"")</f>
        <v/>
      </c>
      <c r="L893" s="6" t="str">
        <f>IF(Belegerfassung!H901&lt;&gt;"",Belegerfassung!H901,"")</f>
        <v/>
      </c>
      <c r="M893" t="str">
        <f>IFERROR(IF(Belegerfassung!E901&lt;&gt;"",VLOOKUP(Belegerfassung!E901,Abfrage!$L$2:$M$15,2,),""),"")</f>
        <v/>
      </c>
      <c r="N893" t="str">
        <f t="shared" si="40"/>
        <v/>
      </c>
      <c r="O893" t="str">
        <f t="shared" si="41"/>
        <v/>
      </c>
      <c r="P893" t="str">
        <f>IF(Belegerfassung!G901&lt;&gt;"",CONCATENATE(Belegerfassung!G901,".pdf"),"")</f>
        <v/>
      </c>
    </row>
    <row r="894" spans="1:16">
      <c r="A894" t="str">
        <f>IF(Belegerfassung!C902&lt;&gt;"",0,"")</f>
        <v/>
      </c>
      <c r="B894" t="str">
        <f>IFERROR(VLOOKUP(Belegerfassung!I902,Konten!A:D,2,FALSE),"")</f>
        <v/>
      </c>
      <c r="C894" t="str">
        <f>IF(A894&lt;&gt;"",TEXT(Belegerfassung!C902,"TT.MM.JJJJ"),"")</f>
        <v/>
      </c>
      <c r="D894" t="str">
        <f>IFERROR(VLOOKUP(Belegerfassung!A902,Abfrage!$E$2:$F$20,2,FALSE),"")</f>
        <v/>
      </c>
      <c r="E894" t="str">
        <f>IF(A894&lt;&gt;"",Belegerfassung!B902,"")</f>
        <v/>
      </c>
      <c r="F894" t="str">
        <f>IF(Belegerfassung!L902="","",IF(Belegerfassung!L902&lt;&gt;"",IF(Belegerfassung!L902&lt;&gt;"",IF(Belegerfassung!J902&lt;&gt;0,VLOOKUP(Belegerfassung!L902,Abfrage!$A$2:$C$19,2,),VLOOKUP(Belegerfassung!L902,Abfrage!$A$2:$C$19,3,)),"")))</f>
        <v/>
      </c>
      <c r="G894" t="str">
        <f t="shared" si="39"/>
        <v/>
      </c>
      <c r="H894" s="31" t="str">
        <f>IF(A894&lt;&gt;"",-Belegerfassung!J902+Belegerfassung!K902,"")</f>
        <v/>
      </c>
      <c r="I894" s="49" t="str">
        <f>IFERROR(IF(H894&lt;&gt;"",Belegerfassung!L902*100,""),IF(OR(Belegerfassung!L902="Leistung EU - Erlöse",Belegerfassung!L902="Lieferungen EU-Erlöse",Belegerfassung!L902="EUST",Belegerfassung!L902="Bauleistungen 20%")=TRUE,"",MID(Belegerfassung!L902,4,2)))</f>
        <v/>
      </c>
      <c r="J894" s="6" t="str">
        <f>IF(A894&lt;&gt;"",LEFT(Belegerfassung!D902,40),"")</f>
        <v/>
      </c>
      <c r="K894" t="str">
        <f>IF(A894&lt;&gt;"",VLOOKUP(D894,Abfrage!$F$2:$G$21,2,FALSE),"")</f>
        <v/>
      </c>
      <c r="L894" s="6" t="str">
        <f>IF(Belegerfassung!H902&lt;&gt;"",Belegerfassung!H902,"")</f>
        <v/>
      </c>
      <c r="M894" t="str">
        <f>IFERROR(IF(Belegerfassung!E902&lt;&gt;"",VLOOKUP(Belegerfassung!E902,Abfrage!$L$2:$M$15,2,),""),"")</f>
        <v/>
      </c>
      <c r="N894" t="str">
        <f t="shared" si="40"/>
        <v/>
      </c>
      <c r="O894" t="str">
        <f t="shared" si="41"/>
        <v/>
      </c>
      <c r="P894" t="str">
        <f>IF(Belegerfassung!G902&lt;&gt;"",CONCATENATE(Belegerfassung!G902,".pdf"),"")</f>
        <v/>
      </c>
    </row>
    <row r="895" spans="1:16">
      <c r="A895" t="str">
        <f>IF(Belegerfassung!C903&lt;&gt;"",0,"")</f>
        <v/>
      </c>
      <c r="B895" t="str">
        <f>IFERROR(VLOOKUP(Belegerfassung!I903,Konten!A:D,2,FALSE),"")</f>
        <v/>
      </c>
      <c r="C895" t="str">
        <f>IF(A895&lt;&gt;"",TEXT(Belegerfassung!C903,"TT.MM.JJJJ"),"")</f>
        <v/>
      </c>
      <c r="D895" t="str">
        <f>IFERROR(VLOOKUP(Belegerfassung!A903,Abfrage!$E$2:$F$20,2,FALSE),"")</f>
        <v/>
      </c>
      <c r="E895" t="str">
        <f>IF(A895&lt;&gt;"",Belegerfassung!B903,"")</f>
        <v/>
      </c>
      <c r="F895" t="str">
        <f>IF(Belegerfassung!L903="","",IF(Belegerfassung!L903&lt;&gt;"",IF(Belegerfassung!L903&lt;&gt;"",IF(Belegerfassung!J903&lt;&gt;0,VLOOKUP(Belegerfassung!L903,Abfrage!$A$2:$C$19,2,),VLOOKUP(Belegerfassung!L903,Abfrage!$A$2:$C$19,3,)),"")))</f>
        <v/>
      </c>
      <c r="G895" t="str">
        <f t="shared" si="39"/>
        <v/>
      </c>
      <c r="H895" s="31" t="str">
        <f>IF(A895&lt;&gt;"",-Belegerfassung!J903+Belegerfassung!K903,"")</f>
        <v/>
      </c>
      <c r="I895" s="49" t="str">
        <f>IFERROR(IF(H895&lt;&gt;"",Belegerfassung!L903*100,""),IF(OR(Belegerfassung!L903="Leistung EU - Erlöse",Belegerfassung!L903="Lieferungen EU-Erlöse",Belegerfassung!L903="EUST",Belegerfassung!L903="Bauleistungen 20%")=TRUE,"",MID(Belegerfassung!L903,4,2)))</f>
        <v/>
      </c>
      <c r="J895" s="6" t="str">
        <f>IF(A895&lt;&gt;"",LEFT(Belegerfassung!D903,40),"")</f>
        <v/>
      </c>
      <c r="K895" t="str">
        <f>IF(A895&lt;&gt;"",VLOOKUP(D895,Abfrage!$F$2:$G$21,2,FALSE),"")</f>
        <v/>
      </c>
      <c r="L895" s="6" t="str">
        <f>IF(Belegerfassung!H903&lt;&gt;"",Belegerfassung!H903,"")</f>
        <v/>
      </c>
      <c r="M895" t="str">
        <f>IFERROR(IF(Belegerfassung!E903&lt;&gt;"",VLOOKUP(Belegerfassung!E903,Abfrage!$L$2:$M$15,2,),""),"")</f>
        <v/>
      </c>
      <c r="N895" t="str">
        <f t="shared" si="40"/>
        <v/>
      </c>
      <c r="O895" t="str">
        <f t="shared" si="41"/>
        <v/>
      </c>
      <c r="P895" t="str">
        <f>IF(Belegerfassung!G903&lt;&gt;"",CONCATENATE(Belegerfassung!G903,".pdf"),"")</f>
        <v/>
      </c>
    </row>
    <row r="896" spans="1:16">
      <c r="A896" t="str">
        <f>IF(Belegerfassung!C904&lt;&gt;"",0,"")</f>
        <v/>
      </c>
      <c r="B896" t="str">
        <f>IFERROR(VLOOKUP(Belegerfassung!I904,Konten!A:D,2,FALSE),"")</f>
        <v/>
      </c>
      <c r="C896" t="str">
        <f>IF(A896&lt;&gt;"",TEXT(Belegerfassung!C904,"TT.MM.JJJJ"),"")</f>
        <v/>
      </c>
      <c r="D896" t="str">
        <f>IFERROR(VLOOKUP(Belegerfassung!A904,Abfrage!$E$2:$F$20,2,FALSE),"")</f>
        <v/>
      </c>
      <c r="E896" t="str">
        <f>IF(A896&lt;&gt;"",Belegerfassung!B904,"")</f>
        <v/>
      </c>
      <c r="F896" t="str">
        <f>IF(Belegerfassung!L904="","",IF(Belegerfassung!L904&lt;&gt;"",IF(Belegerfassung!L904&lt;&gt;"",IF(Belegerfassung!J904&lt;&gt;0,VLOOKUP(Belegerfassung!L904,Abfrage!$A$2:$C$19,2,),VLOOKUP(Belegerfassung!L904,Abfrage!$A$2:$C$19,3,)),"")))</f>
        <v/>
      </c>
      <c r="G896" t="str">
        <f t="shared" si="39"/>
        <v/>
      </c>
      <c r="H896" s="31" t="str">
        <f>IF(A896&lt;&gt;"",-Belegerfassung!J904+Belegerfassung!K904,"")</f>
        <v/>
      </c>
      <c r="I896" s="49" t="str">
        <f>IFERROR(IF(H896&lt;&gt;"",Belegerfassung!L904*100,""),IF(OR(Belegerfassung!L904="Leistung EU - Erlöse",Belegerfassung!L904="Lieferungen EU-Erlöse",Belegerfassung!L904="EUST",Belegerfassung!L904="Bauleistungen 20%")=TRUE,"",MID(Belegerfassung!L904,4,2)))</f>
        <v/>
      </c>
      <c r="J896" s="6" t="str">
        <f>IF(A896&lt;&gt;"",LEFT(Belegerfassung!D904,40),"")</f>
        <v/>
      </c>
      <c r="K896" t="str">
        <f>IF(A896&lt;&gt;"",VLOOKUP(D896,Abfrage!$F$2:$G$21,2,FALSE),"")</f>
        <v/>
      </c>
      <c r="L896" s="6" t="str">
        <f>IF(Belegerfassung!H904&lt;&gt;"",Belegerfassung!H904,"")</f>
        <v/>
      </c>
      <c r="M896" t="str">
        <f>IFERROR(IF(Belegerfassung!E904&lt;&gt;"",VLOOKUP(Belegerfassung!E904,Abfrage!$L$2:$M$15,2,),""),"")</f>
        <v/>
      </c>
      <c r="N896" t="str">
        <f t="shared" si="40"/>
        <v/>
      </c>
      <c r="O896" t="str">
        <f t="shared" si="41"/>
        <v/>
      </c>
      <c r="P896" t="str">
        <f>IF(Belegerfassung!G904&lt;&gt;"",CONCATENATE(Belegerfassung!G904,".pdf"),"")</f>
        <v/>
      </c>
    </row>
    <row r="897" spans="1:16">
      <c r="A897" t="str">
        <f>IF(Belegerfassung!C905&lt;&gt;"",0,"")</f>
        <v/>
      </c>
      <c r="B897" t="str">
        <f>IFERROR(VLOOKUP(Belegerfassung!I905,Konten!A:D,2,FALSE),"")</f>
        <v/>
      </c>
      <c r="C897" t="str">
        <f>IF(A897&lt;&gt;"",TEXT(Belegerfassung!C905,"TT.MM.JJJJ"),"")</f>
        <v/>
      </c>
      <c r="D897" t="str">
        <f>IFERROR(VLOOKUP(Belegerfassung!A905,Abfrage!$E$2:$F$20,2,FALSE),"")</f>
        <v/>
      </c>
      <c r="E897" t="str">
        <f>IF(A897&lt;&gt;"",Belegerfassung!B905,"")</f>
        <v/>
      </c>
      <c r="F897" t="str">
        <f>IF(Belegerfassung!L905="","",IF(Belegerfassung!L905&lt;&gt;"",IF(Belegerfassung!L905&lt;&gt;"",IF(Belegerfassung!J905&lt;&gt;0,VLOOKUP(Belegerfassung!L905,Abfrage!$A$2:$C$19,2,),VLOOKUP(Belegerfassung!L905,Abfrage!$A$2:$C$19,3,)),"")))</f>
        <v/>
      </c>
      <c r="G897" t="str">
        <f t="shared" si="39"/>
        <v/>
      </c>
      <c r="H897" s="31" t="str">
        <f>IF(A897&lt;&gt;"",-Belegerfassung!J905+Belegerfassung!K905,"")</f>
        <v/>
      </c>
      <c r="I897" s="49" t="str">
        <f>IFERROR(IF(H897&lt;&gt;"",Belegerfassung!L905*100,""),IF(OR(Belegerfassung!L905="Leistung EU - Erlöse",Belegerfassung!L905="Lieferungen EU-Erlöse",Belegerfassung!L905="EUST",Belegerfassung!L905="Bauleistungen 20%")=TRUE,"",MID(Belegerfassung!L905,4,2)))</f>
        <v/>
      </c>
      <c r="J897" s="6" t="str">
        <f>IF(A897&lt;&gt;"",LEFT(Belegerfassung!D905,40),"")</f>
        <v/>
      </c>
      <c r="K897" t="str">
        <f>IF(A897&lt;&gt;"",VLOOKUP(D897,Abfrage!$F$2:$G$21,2,FALSE),"")</f>
        <v/>
      </c>
      <c r="L897" s="6" t="str">
        <f>IF(Belegerfassung!H905&lt;&gt;"",Belegerfassung!H905,"")</f>
        <v/>
      </c>
      <c r="M897" t="str">
        <f>IFERROR(IF(Belegerfassung!E905&lt;&gt;"",VLOOKUP(Belegerfassung!E905,Abfrage!$L$2:$M$15,2,),""),"")</f>
        <v/>
      </c>
      <c r="N897" t="str">
        <f t="shared" si="40"/>
        <v/>
      </c>
      <c r="O897" t="str">
        <f t="shared" si="41"/>
        <v/>
      </c>
      <c r="P897" t="str">
        <f>IF(Belegerfassung!G905&lt;&gt;"",CONCATENATE(Belegerfassung!G905,".pdf"),"")</f>
        <v/>
      </c>
    </row>
    <row r="898" spans="1:16">
      <c r="A898" t="str">
        <f>IF(Belegerfassung!C906&lt;&gt;"",0,"")</f>
        <v/>
      </c>
      <c r="B898" t="str">
        <f>IFERROR(VLOOKUP(Belegerfassung!I906,Konten!A:D,2,FALSE),"")</f>
        <v/>
      </c>
      <c r="C898" t="str">
        <f>IF(A898&lt;&gt;"",TEXT(Belegerfassung!C906,"TT.MM.JJJJ"),"")</f>
        <v/>
      </c>
      <c r="D898" t="str">
        <f>IFERROR(VLOOKUP(Belegerfassung!A906,Abfrage!$E$2:$F$20,2,FALSE),"")</f>
        <v/>
      </c>
      <c r="E898" t="str">
        <f>IF(A898&lt;&gt;"",Belegerfassung!B906,"")</f>
        <v/>
      </c>
      <c r="F898" t="str">
        <f>IF(Belegerfassung!L906="","",IF(Belegerfassung!L906&lt;&gt;"",IF(Belegerfassung!L906&lt;&gt;"",IF(Belegerfassung!J906&lt;&gt;0,VLOOKUP(Belegerfassung!L906,Abfrage!$A$2:$C$19,2,),VLOOKUP(Belegerfassung!L906,Abfrage!$A$2:$C$19,3,)),"")))</f>
        <v/>
      </c>
      <c r="G898" t="str">
        <f t="shared" si="39"/>
        <v/>
      </c>
      <c r="H898" s="31" t="str">
        <f>IF(A898&lt;&gt;"",-Belegerfassung!J906+Belegerfassung!K906,"")</f>
        <v/>
      </c>
      <c r="I898" s="49" t="str">
        <f>IFERROR(IF(H898&lt;&gt;"",Belegerfassung!L906*100,""),IF(OR(Belegerfassung!L906="Leistung EU - Erlöse",Belegerfassung!L906="Lieferungen EU-Erlöse",Belegerfassung!L906="EUST",Belegerfassung!L906="Bauleistungen 20%")=TRUE,"",MID(Belegerfassung!L906,4,2)))</f>
        <v/>
      </c>
      <c r="J898" s="6" t="str">
        <f>IF(A898&lt;&gt;"",LEFT(Belegerfassung!D906,40),"")</f>
        <v/>
      </c>
      <c r="K898" t="str">
        <f>IF(A898&lt;&gt;"",VLOOKUP(D898,Abfrage!$F$2:$G$21,2,FALSE),"")</f>
        <v/>
      </c>
      <c r="L898" s="6" t="str">
        <f>IF(Belegerfassung!H906&lt;&gt;"",Belegerfassung!H906,"")</f>
        <v/>
      </c>
      <c r="M898" t="str">
        <f>IFERROR(IF(Belegerfassung!E906&lt;&gt;"",VLOOKUP(Belegerfassung!E906,Abfrage!$L$2:$M$15,2,),""),"")</f>
        <v/>
      </c>
      <c r="N898" t="str">
        <f t="shared" si="40"/>
        <v/>
      </c>
      <c r="O898" t="str">
        <f t="shared" si="41"/>
        <v/>
      </c>
      <c r="P898" t="str">
        <f>IF(Belegerfassung!G906&lt;&gt;"",CONCATENATE(Belegerfassung!G906,".pdf"),"")</f>
        <v/>
      </c>
    </row>
    <row r="899" spans="1:16">
      <c r="A899" t="str">
        <f>IF(Belegerfassung!C907&lt;&gt;"",0,"")</f>
        <v/>
      </c>
      <c r="B899" t="str">
        <f>IFERROR(VLOOKUP(Belegerfassung!I907,Konten!A:D,2,FALSE),"")</f>
        <v/>
      </c>
      <c r="C899" t="str">
        <f>IF(A899&lt;&gt;"",TEXT(Belegerfassung!C907,"TT.MM.JJJJ"),"")</f>
        <v/>
      </c>
      <c r="D899" t="str">
        <f>IFERROR(VLOOKUP(Belegerfassung!A907,Abfrage!$E$2:$F$20,2,FALSE),"")</f>
        <v/>
      </c>
      <c r="E899" t="str">
        <f>IF(A899&lt;&gt;"",Belegerfassung!B907,"")</f>
        <v/>
      </c>
      <c r="F899" t="str">
        <f>IF(Belegerfassung!L907="","",IF(Belegerfassung!L907&lt;&gt;"",IF(Belegerfassung!L907&lt;&gt;"",IF(Belegerfassung!J907&lt;&gt;0,VLOOKUP(Belegerfassung!L907,Abfrage!$A$2:$C$19,2,),VLOOKUP(Belegerfassung!L907,Abfrage!$A$2:$C$19,3,)),"")))</f>
        <v/>
      </c>
      <c r="G899" t="str">
        <f t="shared" ref="G899:G962" si="42">IF(A899&lt;&gt;"",1,"")</f>
        <v/>
      </c>
      <c r="H899" s="31" t="str">
        <f>IF(A899&lt;&gt;"",-Belegerfassung!J907+Belegerfassung!K907,"")</f>
        <v/>
      </c>
      <c r="I899" s="49" t="str">
        <f>IFERROR(IF(H899&lt;&gt;"",Belegerfassung!L907*100,""),IF(OR(Belegerfassung!L907="Leistung EU - Erlöse",Belegerfassung!L907="Lieferungen EU-Erlöse",Belegerfassung!L907="EUST",Belegerfassung!L907="Bauleistungen 20%")=TRUE,"",MID(Belegerfassung!L907,4,2)))</f>
        <v/>
      </c>
      <c r="J899" s="6" t="str">
        <f>IF(A899&lt;&gt;"",LEFT(Belegerfassung!D907,40),"")</f>
        <v/>
      </c>
      <c r="K899" t="str">
        <f>IF(A899&lt;&gt;"",VLOOKUP(D899,Abfrage!$F$2:$G$21,2,FALSE),"")</f>
        <v/>
      </c>
      <c r="L899" s="6" t="str">
        <f>IF(Belegerfassung!H907&lt;&gt;"",Belegerfassung!H907,"")</f>
        <v/>
      </c>
      <c r="M899" t="str">
        <f>IFERROR(IF(Belegerfassung!E907&lt;&gt;"",VLOOKUP(Belegerfassung!E907,Abfrage!$L$2:$M$15,2,),""),"")</f>
        <v/>
      </c>
      <c r="N899" t="str">
        <f t="shared" ref="N899:N962" si="43">IF(A899&lt;&gt;"","E","")</f>
        <v/>
      </c>
      <c r="O899" t="str">
        <f t="shared" ref="O899:O962" si="44">IF(A899&lt;&gt;"","A","")</f>
        <v/>
      </c>
      <c r="P899" t="str">
        <f>IF(Belegerfassung!G907&lt;&gt;"",CONCATENATE(Belegerfassung!G907,".pdf"),"")</f>
        <v/>
      </c>
    </row>
    <row r="900" spans="1:16">
      <c r="A900" t="str">
        <f>IF(Belegerfassung!C908&lt;&gt;"",0,"")</f>
        <v/>
      </c>
      <c r="B900" t="str">
        <f>IFERROR(VLOOKUP(Belegerfassung!I908,Konten!A:D,2,FALSE),"")</f>
        <v/>
      </c>
      <c r="C900" t="str">
        <f>IF(A900&lt;&gt;"",TEXT(Belegerfassung!C908,"TT.MM.JJJJ"),"")</f>
        <v/>
      </c>
      <c r="D900" t="str">
        <f>IFERROR(VLOOKUP(Belegerfassung!A908,Abfrage!$E$2:$F$20,2,FALSE),"")</f>
        <v/>
      </c>
      <c r="E900" t="str">
        <f>IF(A900&lt;&gt;"",Belegerfassung!B908,"")</f>
        <v/>
      </c>
      <c r="F900" t="str">
        <f>IF(Belegerfassung!L908="","",IF(Belegerfassung!L908&lt;&gt;"",IF(Belegerfassung!L908&lt;&gt;"",IF(Belegerfassung!J908&lt;&gt;0,VLOOKUP(Belegerfassung!L908,Abfrage!$A$2:$C$19,2,),VLOOKUP(Belegerfassung!L908,Abfrage!$A$2:$C$19,3,)),"")))</f>
        <v/>
      </c>
      <c r="G900" t="str">
        <f t="shared" si="42"/>
        <v/>
      </c>
      <c r="H900" s="31" t="str">
        <f>IF(A900&lt;&gt;"",-Belegerfassung!J908+Belegerfassung!K908,"")</f>
        <v/>
      </c>
      <c r="I900" s="49" t="str">
        <f>IFERROR(IF(H900&lt;&gt;"",Belegerfassung!L908*100,""),IF(OR(Belegerfassung!L908="Leistung EU - Erlöse",Belegerfassung!L908="Lieferungen EU-Erlöse",Belegerfassung!L908="EUST",Belegerfassung!L908="Bauleistungen 20%")=TRUE,"",MID(Belegerfassung!L908,4,2)))</f>
        <v/>
      </c>
      <c r="J900" s="6" t="str">
        <f>IF(A900&lt;&gt;"",LEFT(Belegerfassung!D908,40),"")</f>
        <v/>
      </c>
      <c r="K900" t="str">
        <f>IF(A900&lt;&gt;"",VLOOKUP(D900,Abfrage!$F$2:$G$21,2,FALSE),"")</f>
        <v/>
      </c>
      <c r="L900" s="6" t="str">
        <f>IF(Belegerfassung!H908&lt;&gt;"",Belegerfassung!H908,"")</f>
        <v/>
      </c>
      <c r="M900" t="str">
        <f>IFERROR(IF(Belegerfassung!E908&lt;&gt;"",VLOOKUP(Belegerfassung!E908,Abfrage!$L$2:$M$15,2,),""),"")</f>
        <v/>
      </c>
      <c r="N900" t="str">
        <f t="shared" si="43"/>
        <v/>
      </c>
      <c r="O900" t="str">
        <f t="shared" si="44"/>
        <v/>
      </c>
      <c r="P900" t="str">
        <f>IF(Belegerfassung!G908&lt;&gt;"",CONCATENATE(Belegerfassung!G908,".pdf"),"")</f>
        <v/>
      </c>
    </row>
    <row r="901" spans="1:16">
      <c r="A901" t="str">
        <f>IF(Belegerfassung!C909&lt;&gt;"",0,"")</f>
        <v/>
      </c>
      <c r="B901" t="str">
        <f>IFERROR(VLOOKUP(Belegerfassung!I909,Konten!A:D,2,FALSE),"")</f>
        <v/>
      </c>
      <c r="C901" t="str">
        <f>IF(A901&lt;&gt;"",TEXT(Belegerfassung!C909,"TT.MM.JJJJ"),"")</f>
        <v/>
      </c>
      <c r="D901" t="str">
        <f>IFERROR(VLOOKUP(Belegerfassung!A909,Abfrage!$E$2:$F$20,2,FALSE),"")</f>
        <v/>
      </c>
      <c r="E901" t="str">
        <f>IF(A901&lt;&gt;"",Belegerfassung!B909,"")</f>
        <v/>
      </c>
      <c r="F901" t="str">
        <f>IF(Belegerfassung!L909="","",IF(Belegerfassung!L909&lt;&gt;"",IF(Belegerfassung!L909&lt;&gt;"",IF(Belegerfassung!J909&lt;&gt;0,VLOOKUP(Belegerfassung!L909,Abfrage!$A$2:$C$19,2,),VLOOKUP(Belegerfassung!L909,Abfrage!$A$2:$C$19,3,)),"")))</f>
        <v/>
      </c>
      <c r="G901" t="str">
        <f t="shared" si="42"/>
        <v/>
      </c>
      <c r="H901" s="31" t="str">
        <f>IF(A901&lt;&gt;"",-Belegerfassung!J909+Belegerfassung!K909,"")</f>
        <v/>
      </c>
      <c r="I901" s="49" t="str">
        <f>IFERROR(IF(H901&lt;&gt;"",Belegerfassung!L909*100,""),IF(OR(Belegerfassung!L909="Leistung EU - Erlöse",Belegerfassung!L909="Lieferungen EU-Erlöse",Belegerfassung!L909="EUST",Belegerfassung!L909="Bauleistungen 20%")=TRUE,"",MID(Belegerfassung!L909,4,2)))</f>
        <v/>
      </c>
      <c r="J901" s="6" t="str">
        <f>IF(A901&lt;&gt;"",LEFT(Belegerfassung!D909,40),"")</f>
        <v/>
      </c>
      <c r="K901" t="str">
        <f>IF(A901&lt;&gt;"",VLOOKUP(D901,Abfrage!$F$2:$G$21,2,FALSE),"")</f>
        <v/>
      </c>
      <c r="L901" s="6" t="str">
        <f>IF(Belegerfassung!H909&lt;&gt;"",Belegerfassung!H909,"")</f>
        <v/>
      </c>
      <c r="M901" t="str">
        <f>IFERROR(IF(Belegerfassung!E909&lt;&gt;"",VLOOKUP(Belegerfassung!E909,Abfrage!$L$2:$M$15,2,),""),"")</f>
        <v/>
      </c>
      <c r="N901" t="str">
        <f t="shared" si="43"/>
        <v/>
      </c>
      <c r="O901" t="str">
        <f t="shared" si="44"/>
        <v/>
      </c>
      <c r="P901" t="str">
        <f>IF(Belegerfassung!G909&lt;&gt;"",CONCATENATE(Belegerfassung!G909,".pdf"),"")</f>
        <v/>
      </c>
    </row>
    <row r="902" spans="1:16">
      <c r="A902" t="str">
        <f>IF(Belegerfassung!C910&lt;&gt;"",0,"")</f>
        <v/>
      </c>
      <c r="B902" t="str">
        <f>IFERROR(VLOOKUP(Belegerfassung!I910,Konten!A:D,2,FALSE),"")</f>
        <v/>
      </c>
      <c r="C902" t="str">
        <f>IF(A902&lt;&gt;"",TEXT(Belegerfassung!C910,"TT.MM.JJJJ"),"")</f>
        <v/>
      </c>
      <c r="D902" t="str">
        <f>IFERROR(VLOOKUP(Belegerfassung!A910,Abfrage!$E$2:$F$20,2,FALSE),"")</f>
        <v/>
      </c>
      <c r="E902" t="str">
        <f>IF(A902&lt;&gt;"",Belegerfassung!B910,"")</f>
        <v/>
      </c>
      <c r="F902" t="str">
        <f>IF(Belegerfassung!L910="","",IF(Belegerfassung!L910&lt;&gt;"",IF(Belegerfassung!L910&lt;&gt;"",IF(Belegerfassung!J910&lt;&gt;0,VLOOKUP(Belegerfassung!L910,Abfrage!$A$2:$C$19,2,),VLOOKUP(Belegerfassung!L910,Abfrage!$A$2:$C$19,3,)),"")))</f>
        <v/>
      </c>
      <c r="G902" t="str">
        <f t="shared" si="42"/>
        <v/>
      </c>
      <c r="H902" s="31" t="str">
        <f>IF(A902&lt;&gt;"",-Belegerfassung!J910+Belegerfassung!K910,"")</f>
        <v/>
      </c>
      <c r="I902" s="49" t="str">
        <f>IFERROR(IF(H902&lt;&gt;"",Belegerfassung!L910*100,""),IF(OR(Belegerfassung!L910="Leistung EU - Erlöse",Belegerfassung!L910="Lieferungen EU-Erlöse",Belegerfassung!L910="EUST",Belegerfassung!L910="Bauleistungen 20%")=TRUE,"",MID(Belegerfassung!L910,4,2)))</f>
        <v/>
      </c>
      <c r="J902" s="6" t="str">
        <f>IF(A902&lt;&gt;"",LEFT(Belegerfassung!D910,40),"")</f>
        <v/>
      </c>
      <c r="K902" t="str">
        <f>IF(A902&lt;&gt;"",VLOOKUP(D902,Abfrage!$F$2:$G$21,2,FALSE),"")</f>
        <v/>
      </c>
      <c r="L902" s="6" t="str">
        <f>IF(Belegerfassung!H910&lt;&gt;"",Belegerfassung!H910,"")</f>
        <v/>
      </c>
      <c r="M902" t="str">
        <f>IFERROR(IF(Belegerfassung!E910&lt;&gt;"",VLOOKUP(Belegerfassung!E910,Abfrage!$L$2:$M$15,2,),""),"")</f>
        <v/>
      </c>
      <c r="N902" t="str">
        <f t="shared" si="43"/>
        <v/>
      </c>
      <c r="O902" t="str">
        <f t="shared" si="44"/>
        <v/>
      </c>
      <c r="P902" t="str">
        <f>IF(Belegerfassung!G910&lt;&gt;"",CONCATENATE(Belegerfassung!G910,".pdf"),"")</f>
        <v/>
      </c>
    </row>
    <row r="903" spans="1:16">
      <c r="A903" t="str">
        <f>IF(Belegerfassung!C911&lt;&gt;"",0,"")</f>
        <v/>
      </c>
      <c r="B903" t="str">
        <f>IFERROR(VLOOKUP(Belegerfassung!I911,Konten!A:D,2,FALSE),"")</f>
        <v/>
      </c>
      <c r="C903" t="str">
        <f>IF(A903&lt;&gt;"",TEXT(Belegerfassung!C911,"TT.MM.JJJJ"),"")</f>
        <v/>
      </c>
      <c r="D903" t="str">
        <f>IFERROR(VLOOKUP(Belegerfassung!A911,Abfrage!$E$2:$F$20,2,FALSE),"")</f>
        <v/>
      </c>
      <c r="E903" t="str">
        <f>IF(A903&lt;&gt;"",Belegerfassung!B911,"")</f>
        <v/>
      </c>
      <c r="F903" t="str">
        <f>IF(Belegerfassung!L911="","",IF(Belegerfassung!L911&lt;&gt;"",IF(Belegerfassung!L911&lt;&gt;"",IF(Belegerfassung!J911&lt;&gt;0,VLOOKUP(Belegerfassung!L911,Abfrage!$A$2:$C$19,2,),VLOOKUP(Belegerfassung!L911,Abfrage!$A$2:$C$19,3,)),"")))</f>
        <v/>
      </c>
      <c r="G903" t="str">
        <f t="shared" si="42"/>
        <v/>
      </c>
      <c r="H903" s="31" t="str">
        <f>IF(A903&lt;&gt;"",-Belegerfassung!J911+Belegerfassung!K911,"")</f>
        <v/>
      </c>
      <c r="I903" s="49" t="str">
        <f>IFERROR(IF(H903&lt;&gt;"",Belegerfassung!L911*100,""),IF(OR(Belegerfassung!L911="Leistung EU - Erlöse",Belegerfassung!L911="Lieferungen EU-Erlöse",Belegerfassung!L911="EUST",Belegerfassung!L911="Bauleistungen 20%")=TRUE,"",MID(Belegerfassung!L911,4,2)))</f>
        <v/>
      </c>
      <c r="J903" s="6" t="str">
        <f>IF(A903&lt;&gt;"",LEFT(Belegerfassung!D911,40),"")</f>
        <v/>
      </c>
      <c r="K903" t="str">
        <f>IF(A903&lt;&gt;"",VLOOKUP(D903,Abfrage!$F$2:$G$21,2,FALSE),"")</f>
        <v/>
      </c>
      <c r="L903" s="6" t="str">
        <f>IF(Belegerfassung!H911&lt;&gt;"",Belegerfassung!H911,"")</f>
        <v/>
      </c>
      <c r="M903" t="str">
        <f>IFERROR(IF(Belegerfassung!E911&lt;&gt;"",VLOOKUP(Belegerfassung!E911,Abfrage!$L$2:$M$15,2,),""),"")</f>
        <v/>
      </c>
      <c r="N903" t="str">
        <f t="shared" si="43"/>
        <v/>
      </c>
      <c r="O903" t="str">
        <f t="shared" si="44"/>
        <v/>
      </c>
      <c r="P903" t="str">
        <f>IF(Belegerfassung!G911&lt;&gt;"",CONCATENATE(Belegerfassung!G911,".pdf"),"")</f>
        <v/>
      </c>
    </row>
    <row r="904" spans="1:16">
      <c r="A904" t="str">
        <f>IF(Belegerfassung!C912&lt;&gt;"",0,"")</f>
        <v/>
      </c>
      <c r="B904" t="str">
        <f>IFERROR(VLOOKUP(Belegerfassung!I912,Konten!A:D,2,FALSE),"")</f>
        <v/>
      </c>
      <c r="C904" t="str">
        <f>IF(A904&lt;&gt;"",TEXT(Belegerfassung!C912,"TT.MM.JJJJ"),"")</f>
        <v/>
      </c>
      <c r="D904" t="str">
        <f>IFERROR(VLOOKUP(Belegerfassung!A912,Abfrage!$E$2:$F$20,2,FALSE),"")</f>
        <v/>
      </c>
      <c r="E904" t="str">
        <f>IF(A904&lt;&gt;"",Belegerfassung!B912,"")</f>
        <v/>
      </c>
      <c r="F904" t="str">
        <f>IF(Belegerfassung!L912="","",IF(Belegerfassung!L912&lt;&gt;"",IF(Belegerfassung!L912&lt;&gt;"",IF(Belegerfassung!J912&lt;&gt;0,VLOOKUP(Belegerfassung!L912,Abfrage!$A$2:$C$19,2,),VLOOKUP(Belegerfassung!L912,Abfrage!$A$2:$C$19,3,)),"")))</f>
        <v/>
      </c>
      <c r="G904" t="str">
        <f t="shared" si="42"/>
        <v/>
      </c>
      <c r="H904" s="31" t="str">
        <f>IF(A904&lt;&gt;"",-Belegerfassung!J912+Belegerfassung!K912,"")</f>
        <v/>
      </c>
      <c r="I904" s="49" t="str">
        <f>IFERROR(IF(H904&lt;&gt;"",Belegerfassung!L912*100,""),IF(OR(Belegerfassung!L912="Leistung EU - Erlöse",Belegerfassung!L912="Lieferungen EU-Erlöse",Belegerfassung!L912="EUST",Belegerfassung!L912="Bauleistungen 20%")=TRUE,"",MID(Belegerfassung!L912,4,2)))</f>
        <v/>
      </c>
      <c r="J904" s="6" t="str">
        <f>IF(A904&lt;&gt;"",LEFT(Belegerfassung!D912,40),"")</f>
        <v/>
      </c>
      <c r="K904" t="str">
        <f>IF(A904&lt;&gt;"",VLOOKUP(D904,Abfrage!$F$2:$G$21,2,FALSE),"")</f>
        <v/>
      </c>
      <c r="L904" s="6" t="str">
        <f>IF(Belegerfassung!H912&lt;&gt;"",Belegerfassung!H912,"")</f>
        <v/>
      </c>
      <c r="M904" t="str">
        <f>IFERROR(IF(Belegerfassung!E912&lt;&gt;"",VLOOKUP(Belegerfassung!E912,Abfrage!$L$2:$M$15,2,),""),"")</f>
        <v/>
      </c>
      <c r="N904" t="str">
        <f t="shared" si="43"/>
        <v/>
      </c>
      <c r="O904" t="str">
        <f t="shared" si="44"/>
        <v/>
      </c>
      <c r="P904" t="str">
        <f>IF(Belegerfassung!G912&lt;&gt;"",CONCATENATE(Belegerfassung!G912,".pdf"),"")</f>
        <v/>
      </c>
    </row>
    <row r="905" spans="1:16">
      <c r="A905" t="str">
        <f>IF(Belegerfassung!C913&lt;&gt;"",0,"")</f>
        <v/>
      </c>
      <c r="B905" t="str">
        <f>IFERROR(VLOOKUP(Belegerfassung!I913,Konten!A:D,2,FALSE),"")</f>
        <v/>
      </c>
      <c r="C905" t="str">
        <f>IF(A905&lt;&gt;"",TEXT(Belegerfassung!C913,"TT.MM.JJJJ"),"")</f>
        <v/>
      </c>
      <c r="D905" t="str">
        <f>IFERROR(VLOOKUP(Belegerfassung!A913,Abfrage!$E$2:$F$20,2,FALSE),"")</f>
        <v/>
      </c>
      <c r="E905" t="str">
        <f>IF(A905&lt;&gt;"",Belegerfassung!B913,"")</f>
        <v/>
      </c>
      <c r="F905" t="str">
        <f>IF(Belegerfassung!L913="","",IF(Belegerfassung!L913&lt;&gt;"",IF(Belegerfassung!L913&lt;&gt;"",IF(Belegerfassung!J913&lt;&gt;0,VLOOKUP(Belegerfassung!L913,Abfrage!$A$2:$C$19,2,),VLOOKUP(Belegerfassung!L913,Abfrage!$A$2:$C$19,3,)),"")))</f>
        <v/>
      </c>
      <c r="G905" t="str">
        <f t="shared" si="42"/>
        <v/>
      </c>
      <c r="H905" s="31" t="str">
        <f>IF(A905&lt;&gt;"",-Belegerfassung!J913+Belegerfassung!K913,"")</f>
        <v/>
      </c>
      <c r="I905" s="49" t="str">
        <f>IFERROR(IF(H905&lt;&gt;"",Belegerfassung!L913*100,""),IF(OR(Belegerfassung!L913="Leistung EU - Erlöse",Belegerfassung!L913="Lieferungen EU-Erlöse",Belegerfassung!L913="EUST",Belegerfassung!L913="Bauleistungen 20%")=TRUE,"",MID(Belegerfassung!L913,4,2)))</f>
        <v/>
      </c>
      <c r="J905" s="6" t="str">
        <f>IF(A905&lt;&gt;"",LEFT(Belegerfassung!D913,40),"")</f>
        <v/>
      </c>
      <c r="K905" t="str">
        <f>IF(A905&lt;&gt;"",VLOOKUP(D905,Abfrage!$F$2:$G$21,2,FALSE),"")</f>
        <v/>
      </c>
      <c r="L905" s="6" t="str">
        <f>IF(Belegerfassung!H913&lt;&gt;"",Belegerfassung!H913,"")</f>
        <v/>
      </c>
      <c r="M905" t="str">
        <f>IFERROR(IF(Belegerfassung!E913&lt;&gt;"",VLOOKUP(Belegerfassung!E913,Abfrage!$L$2:$M$15,2,),""),"")</f>
        <v/>
      </c>
      <c r="N905" t="str">
        <f t="shared" si="43"/>
        <v/>
      </c>
      <c r="O905" t="str">
        <f t="shared" si="44"/>
        <v/>
      </c>
      <c r="P905" t="str">
        <f>IF(Belegerfassung!G913&lt;&gt;"",CONCATENATE(Belegerfassung!G913,".pdf"),"")</f>
        <v/>
      </c>
    </row>
    <row r="906" spans="1:16">
      <c r="A906" t="str">
        <f>IF(Belegerfassung!C914&lt;&gt;"",0,"")</f>
        <v/>
      </c>
      <c r="B906" t="str">
        <f>IFERROR(VLOOKUP(Belegerfassung!I914,Konten!A:D,2,FALSE),"")</f>
        <v/>
      </c>
      <c r="C906" t="str">
        <f>IF(A906&lt;&gt;"",TEXT(Belegerfassung!C914,"TT.MM.JJJJ"),"")</f>
        <v/>
      </c>
      <c r="D906" t="str">
        <f>IFERROR(VLOOKUP(Belegerfassung!A914,Abfrage!$E$2:$F$20,2,FALSE),"")</f>
        <v/>
      </c>
      <c r="E906" t="str">
        <f>IF(A906&lt;&gt;"",Belegerfassung!B914,"")</f>
        <v/>
      </c>
      <c r="F906" t="str">
        <f>IF(Belegerfassung!L914="","",IF(Belegerfassung!L914&lt;&gt;"",IF(Belegerfassung!L914&lt;&gt;"",IF(Belegerfassung!J914&lt;&gt;0,VLOOKUP(Belegerfassung!L914,Abfrage!$A$2:$C$19,2,),VLOOKUP(Belegerfassung!L914,Abfrage!$A$2:$C$19,3,)),"")))</f>
        <v/>
      </c>
      <c r="G906" t="str">
        <f t="shared" si="42"/>
        <v/>
      </c>
      <c r="H906" s="31" t="str">
        <f>IF(A906&lt;&gt;"",-Belegerfassung!J914+Belegerfassung!K914,"")</f>
        <v/>
      </c>
      <c r="I906" s="49" t="str">
        <f>IFERROR(IF(H906&lt;&gt;"",Belegerfassung!L914*100,""),IF(OR(Belegerfassung!L914="Leistung EU - Erlöse",Belegerfassung!L914="Lieferungen EU-Erlöse",Belegerfassung!L914="EUST",Belegerfassung!L914="Bauleistungen 20%")=TRUE,"",MID(Belegerfassung!L914,4,2)))</f>
        <v/>
      </c>
      <c r="J906" s="6" t="str">
        <f>IF(A906&lt;&gt;"",LEFT(Belegerfassung!D914,40),"")</f>
        <v/>
      </c>
      <c r="K906" t="str">
        <f>IF(A906&lt;&gt;"",VLOOKUP(D906,Abfrage!$F$2:$G$21,2,FALSE),"")</f>
        <v/>
      </c>
      <c r="L906" s="6" t="str">
        <f>IF(Belegerfassung!H914&lt;&gt;"",Belegerfassung!H914,"")</f>
        <v/>
      </c>
      <c r="M906" t="str">
        <f>IFERROR(IF(Belegerfassung!E914&lt;&gt;"",VLOOKUP(Belegerfassung!E914,Abfrage!$L$2:$M$15,2,),""),"")</f>
        <v/>
      </c>
      <c r="N906" t="str">
        <f t="shared" si="43"/>
        <v/>
      </c>
      <c r="O906" t="str">
        <f t="shared" si="44"/>
        <v/>
      </c>
      <c r="P906" t="str">
        <f>IF(Belegerfassung!G914&lt;&gt;"",CONCATENATE(Belegerfassung!G914,".pdf"),"")</f>
        <v/>
      </c>
    </row>
    <row r="907" spans="1:16">
      <c r="A907" t="str">
        <f>IF(Belegerfassung!C915&lt;&gt;"",0,"")</f>
        <v/>
      </c>
      <c r="B907" t="str">
        <f>IFERROR(VLOOKUP(Belegerfassung!I915,Konten!A:D,2,FALSE),"")</f>
        <v/>
      </c>
      <c r="C907" t="str">
        <f>IF(A907&lt;&gt;"",TEXT(Belegerfassung!C915,"TT.MM.JJJJ"),"")</f>
        <v/>
      </c>
      <c r="D907" t="str">
        <f>IFERROR(VLOOKUP(Belegerfassung!A915,Abfrage!$E$2:$F$20,2,FALSE),"")</f>
        <v/>
      </c>
      <c r="E907" t="str">
        <f>IF(A907&lt;&gt;"",Belegerfassung!B915,"")</f>
        <v/>
      </c>
      <c r="F907" t="str">
        <f>IF(Belegerfassung!L915="","",IF(Belegerfassung!L915&lt;&gt;"",IF(Belegerfassung!L915&lt;&gt;"",IF(Belegerfassung!J915&lt;&gt;0,VLOOKUP(Belegerfassung!L915,Abfrage!$A$2:$C$19,2,),VLOOKUP(Belegerfassung!L915,Abfrage!$A$2:$C$19,3,)),"")))</f>
        <v/>
      </c>
      <c r="G907" t="str">
        <f t="shared" si="42"/>
        <v/>
      </c>
      <c r="H907" s="31" t="str">
        <f>IF(A907&lt;&gt;"",-Belegerfassung!J915+Belegerfassung!K915,"")</f>
        <v/>
      </c>
      <c r="I907" s="49" t="str">
        <f>IFERROR(IF(H907&lt;&gt;"",Belegerfassung!L915*100,""),IF(OR(Belegerfassung!L915="Leistung EU - Erlöse",Belegerfassung!L915="Lieferungen EU-Erlöse",Belegerfassung!L915="EUST",Belegerfassung!L915="Bauleistungen 20%")=TRUE,"",MID(Belegerfassung!L915,4,2)))</f>
        <v/>
      </c>
      <c r="J907" s="6" t="str">
        <f>IF(A907&lt;&gt;"",LEFT(Belegerfassung!D915,40),"")</f>
        <v/>
      </c>
      <c r="K907" t="str">
        <f>IF(A907&lt;&gt;"",VLOOKUP(D907,Abfrage!$F$2:$G$21,2,FALSE),"")</f>
        <v/>
      </c>
      <c r="L907" s="6" t="str">
        <f>IF(Belegerfassung!H915&lt;&gt;"",Belegerfassung!H915,"")</f>
        <v/>
      </c>
      <c r="M907" t="str">
        <f>IFERROR(IF(Belegerfassung!E915&lt;&gt;"",VLOOKUP(Belegerfassung!E915,Abfrage!$L$2:$M$15,2,),""),"")</f>
        <v/>
      </c>
      <c r="N907" t="str">
        <f t="shared" si="43"/>
        <v/>
      </c>
      <c r="O907" t="str">
        <f t="shared" si="44"/>
        <v/>
      </c>
      <c r="P907" t="str">
        <f>IF(Belegerfassung!G915&lt;&gt;"",CONCATENATE(Belegerfassung!G915,".pdf"),"")</f>
        <v/>
      </c>
    </row>
    <row r="908" spans="1:16">
      <c r="A908" t="str">
        <f>IF(Belegerfassung!C916&lt;&gt;"",0,"")</f>
        <v/>
      </c>
      <c r="B908" t="str">
        <f>IFERROR(VLOOKUP(Belegerfassung!I916,Konten!A:D,2,FALSE),"")</f>
        <v/>
      </c>
      <c r="C908" t="str">
        <f>IF(A908&lt;&gt;"",TEXT(Belegerfassung!C916,"TT.MM.JJJJ"),"")</f>
        <v/>
      </c>
      <c r="D908" t="str">
        <f>IFERROR(VLOOKUP(Belegerfassung!A916,Abfrage!$E$2:$F$20,2,FALSE),"")</f>
        <v/>
      </c>
      <c r="E908" t="str">
        <f>IF(A908&lt;&gt;"",Belegerfassung!B916,"")</f>
        <v/>
      </c>
      <c r="F908" t="str">
        <f>IF(Belegerfassung!L916="","",IF(Belegerfassung!L916&lt;&gt;"",IF(Belegerfassung!L916&lt;&gt;"",IF(Belegerfassung!J916&lt;&gt;0,VLOOKUP(Belegerfassung!L916,Abfrage!$A$2:$C$19,2,),VLOOKUP(Belegerfassung!L916,Abfrage!$A$2:$C$19,3,)),"")))</f>
        <v/>
      </c>
      <c r="G908" t="str">
        <f t="shared" si="42"/>
        <v/>
      </c>
      <c r="H908" s="31" t="str">
        <f>IF(A908&lt;&gt;"",-Belegerfassung!J916+Belegerfassung!K916,"")</f>
        <v/>
      </c>
      <c r="I908" s="49" t="str">
        <f>IFERROR(IF(H908&lt;&gt;"",Belegerfassung!L916*100,""),IF(OR(Belegerfassung!L916="Leistung EU - Erlöse",Belegerfassung!L916="Lieferungen EU-Erlöse",Belegerfassung!L916="EUST",Belegerfassung!L916="Bauleistungen 20%")=TRUE,"",MID(Belegerfassung!L916,4,2)))</f>
        <v/>
      </c>
      <c r="J908" s="6" t="str">
        <f>IF(A908&lt;&gt;"",LEFT(Belegerfassung!D916,40),"")</f>
        <v/>
      </c>
      <c r="K908" t="str">
        <f>IF(A908&lt;&gt;"",VLOOKUP(D908,Abfrage!$F$2:$G$21,2,FALSE),"")</f>
        <v/>
      </c>
      <c r="L908" s="6" t="str">
        <f>IF(Belegerfassung!H916&lt;&gt;"",Belegerfassung!H916,"")</f>
        <v/>
      </c>
      <c r="M908" t="str">
        <f>IFERROR(IF(Belegerfassung!E916&lt;&gt;"",VLOOKUP(Belegerfassung!E916,Abfrage!$L$2:$M$15,2,),""),"")</f>
        <v/>
      </c>
      <c r="N908" t="str">
        <f t="shared" si="43"/>
        <v/>
      </c>
      <c r="O908" t="str">
        <f t="shared" si="44"/>
        <v/>
      </c>
      <c r="P908" t="str">
        <f>IF(Belegerfassung!G916&lt;&gt;"",CONCATENATE(Belegerfassung!G916,".pdf"),"")</f>
        <v/>
      </c>
    </row>
    <row r="909" spans="1:16">
      <c r="A909" t="str">
        <f>IF(Belegerfassung!C917&lt;&gt;"",0,"")</f>
        <v/>
      </c>
      <c r="B909" t="str">
        <f>IFERROR(VLOOKUP(Belegerfassung!I917,Konten!A:D,2,FALSE),"")</f>
        <v/>
      </c>
      <c r="C909" t="str">
        <f>IF(A909&lt;&gt;"",TEXT(Belegerfassung!C917,"TT.MM.JJJJ"),"")</f>
        <v/>
      </c>
      <c r="D909" t="str">
        <f>IFERROR(VLOOKUP(Belegerfassung!A917,Abfrage!$E$2:$F$20,2,FALSE),"")</f>
        <v/>
      </c>
      <c r="E909" t="str">
        <f>IF(A909&lt;&gt;"",Belegerfassung!B917,"")</f>
        <v/>
      </c>
      <c r="F909" t="str">
        <f>IF(Belegerfassung!L917="","",IF(Belegerfassung!L917&lt;&gt;"",IF(Belegerfassung!L917&lt;&gt;"",IF(Belegerfassung!J917&lt;&gt;0,VLOOKUP(Belegerfassung!L917,Abfrage!$A$2:$C$19,2,),VLOOKUP(Belegerfassung!L917,Abfrage!$A$2:$C$19,3,)),"")))</f>
        <v/>
      </c>
      <c r="G909" t="str">
        <f t="shared" si="42"/>
        <v/>
      </c>
      <c r="H909" s="31" t="str">
        <f>IF(A909&lt;&gt;"",-Belegerfassung!J917+Belegerfassung!K917,"")</f>
        <v/>
      </c>
      <c r="I909" s="49" t="str">
        <f>IFERROR(IF(H909&lt;&gt;"",Belegerfassung!L917*100,""),IF(OR(Belegerfassung!L917="Leistung EU - Erlöse",Belegerfassung!L917="Lieferungen EU-Erlöse",Belegerfassung!L917="EUST",Belegerfassung!L917="Bauleistungen 20%")=TRUE,"",MID(Belegerfassung!L917,4,2)))</f>
        <v/>
      </c>
      <c r="J909" s="6" t="str">
        <f>IF(A909&lt;&gt;"",LEFT(Belegerfassung!D917,40),"")</f>
        <v/>
      </c>
      <c r="K909" t="str">
        <f>IF(A909&lt;&gt;"",VLOOKUP(D909,Abfrage!$F$2:$G$21,2,FALSE),"")</f>
        <v/>
      </c>
      <c r="L909" s="6" t="str">
        <f>IF(Belegerfassung!H917&lt;&gt;"",Belegerfassung!H917,"")</f>
        <v/>
      </c>
      <c r="M909" t="str">
        <f>IFERROR(IF(Belegerfassung!E917&lt;&gt;"",VLOOKUP(Belegerfassung!E917,Abfrage!$L$2:$M$15,2,),""),"")</f>
        <v/>
      </c>
      <c r="N909" t="str">
        <f t="shared" si="43"/>
        <v/>
      </c>
      <c r="O909" t="str">
        <f t="shared" si="44"/>
        <v/>
      </c>
      <c r="P909" t="str">
        <f>IF(Belegerfassung!G917&lt;&gt;"",CONCATENATE(Belegerfassung!G917,".pdf"),"")</f>
        <v/>
      </c>
    </row>
    <row r="910" spans="1:16">
      <c r="A910" t="str">
        <f>IF(Belegerfassung!C918&lt;&gt;"",0,"")</f>
        <v/>
      </c>
      <c r="B910" t="str">
        <f>IFERROR(VLOOKUP(Belegerfassung!I918,Konten!A:D,2,FALSE),"")</f>
        <v/>
      </c>
      <c r="C910" t="str">
        <f>IF(A910&lt;&gt;"",TEXT(Belegerfassung!C918,"TT.MM.JJJJ"),"")</f>
        <v/>
      </c>
      <c r="D910" t="str">
        <f>IFERROR(VLOOKUP(Belegerfassung!A918,Abfrage!$E$2:$F$20,2,FALSE),"")</f>
        <v/>
      </c>
      <c r="E910" t="str">
        <f>IF(A910&lt;&gt;"",Belegerfassung!B918,"")</f>
        <v/>
      </c>
      <c r="F910" t="str">
        <f>IF(Belegerfassung!L918="","",IF(Belegerfassung!L918&lt;&gt;"",IF(Belegerfassung!L918&lt;&gt;"",IF(Belegerfassung!J918&lt;&gt;0,VLOOKUP(Belegerfassung!L918,Abfrage!$A$2:$C$19,2,),VLOOKUP(Belegerfassung!L918,Abfrage!$A$2:$C$19,3,)),"")))</f>
        <v/>
      </c>
      <c r="G910" t="str">
        <f t="shared" si="42"/>
        <v/>
      </c>
      <c r="H910" s="31" t="str">
        <f>IF(A910&lt;&gt;"",-Belegerfassung!J918+Belegerfassung!K918,"")</f>
        <v/>
      </c>
      <c r="I910" s="49" t="str">
        <f>IFERROR(IF(H910&lt;&gt;"",Belegerfassung!L918*100,""),IF(OR(Belegerfassung!L918="Leistung EU - Erlöse",Belegerfassung!L918="Lieferungen EU-Erlöse",Belegerfassung!L918="EUST",Belegerfassung!L918="Bauleistungen 20%")=TRUE,"",MID(Belegerfassung!L918,4,2)))</f>
        <v/>
      </c>
      <c r="J910" s="6" t="str">
        <f>IF(A910&lt;&gt;"",LEFT(Belegerfassung!D918,40),"")</f>
        <v/>
      </c>
      <c r="K910" t="str">
        <f>IF(A910&lt;&gt;"",VLOOKUP(D910,Abfrage!$F$2:$G$21,2,FALSE),"")</f>
        <v/>
      </c>
      <c r="L910" s="6" t="str">
        <f>IF(Belegerfassung!H918&lt;&gt;"",Belegerfassung!H918,"")</f>
        <v/>
      </c>
      <c r="M910" t="str">
        <f>IFERROR(IF(Belegerfassung!E918&lt;&gt;"",VLOOKUP(Belegerfassung!E918,Abfrage!$L$2:$M$15,2,),""),"")</f>
        <v/>
      </c>
      <c r="N910" t="str">
        <f t="shared" si="43"/>
        <v/>
      </c>
      <c r="O910" t="str">
        <f t="shared" si="44"/>
        <v/>
      </c>
      <c r="P910" t="str">
        <f>IF(Belegerfassung!G918&lt;&gt;"",CONCATENATE(Belegerfassung!G918,".pdf"),"")</f>
        <v/>
      </c>
    </row>
    <row r="911" spans="1:16">
      <c r="A911" t="str">
        <f>IF(Belegerfassung!C919&lt;&gt;"",0,"")</f>
        <v/>
      </c>
      <c r="B911" t="str">
        <f>IFERROR(VLOOKUP(Belegerfassung!I919,Konten!A:D,2,FALSE),"")</f>
        <v/>
      </c>
      <c r="C911" t="str">
        <f>IF(A911&lt;&gt;"",TEXT(Belegerfassung!C919,"TT.MM.JJJJ"),"")</f>
        <v/>
      </c>
      <c r="D911" t="str">
        <f>IFERROR(VLOOKUP(Belegerfassung!A919,Abfrage!$E$2:$F$20,2,FALSE),"")</f>
        <v/>
      </c>
      <c r="E911" t="str">
        <f>IF(A911&lt;&gt;"",Belegerfassung!B919,"")</f>
        <v/>
      </c>
      <c r="F911" t="str">
        <f>IF(Belegerfassung!L919="","",IF(Belegerfassung!L919&lt;&gt;"",IF(Belegerfassung!L919&lt;&gt;"",IF(Belegerfassung!J919&lt;&gt;0,VLOOKUP(Belegerfassung!L919,Abfrage!$A$2:$C$19,2,),VLOOKUP(Belegerfassung!L919,Abfrage!$A$2:$C$19,3,)),"")))</f>
        <v/>
      </c>
      <c r="G911" t="str">
        <f t="shared" si="42"/>
        <v/>
      </c>
      <c r="H911" s="31" t="str">
        <f>IF(A911&lt;&gt;"",-Belegerfassung!J919+Belegerfassung!K919,"")</f>
        <v/>
      </c>
      <c r="I911" s="49" t="str">
        <f>IFERROR(IF(H911&lt;&gt;"",Belegerfassung!L919*100,""),IF(OR(Belegerfassung!L919="Leistung EU - Erlöse",Belegerfassung!L919="Lieferungen EU-Erlöse",Belegerfassung!L919="EUST",Belegerfassung!L919="Bauleistungen 20%")=TRUE,"",MID(Belegerfassung!L919,4,2)))</f>
        <v/>
      </c>
      <c r="J911" s="6" t="str">
        <f>IF(A911&lt;&gt;"",LEFT(Belegerfassung!D919,40),"")</f>
        <v/>
      </c>
      <c r="K911" t="str">
        <f>IF(A911&lt;&gt;"",VLOOKUP(D911,Abfrage!$F$2:$G$21,2,FALSE),"")</f>
        <v/>
      </c>
      <c r="L911" s="6" t="str">
        <f>IF(Belegerfassung!H919&lt;&gt;"",Belegerfassung!H919,"")</f>
        <v/>
      </c>
      <c r="M911" t="str">
        <f>IFERROR(IF(Belegerfassung!E919&lt;&gt;"",VLOOKUP(Belegerfassung!E919,Abfrage!$L$2:$M$15,2,),""),"")</f>
        <v/>
      </c>
      <c r="N911" t="str">
        <f t="shared" si="43"/>
        <v/>
      </c>
      <c r="O911" t="str">
        <f t="shared" si="44"/>
        <v/>
      </c>
      <c r="P911" t="str">
        <f>IF(Belegerfassung!G919&lt;&gt;"",CONCATENATE(Belegerfassung!G919,".pdf"),"")</f>
        <v/>
      </c>
    </row>
    <row r="912" spans="1:16">
      <c r="A912" t="str">
        <f>IF(Belegerfassung!C920&lt;&gt;"",0,"")</f>
        <v/>
      </c>
      <c r="B912" t="str">
        <f>IFERROR(VLOOKUP(Belegerfassung!I920,Konten!A:D,2,FALSE),"")</f>
        <v/>
      </c>
      <c r="C912" t="str">
        <f>IF(A912&lt;&gt;"",TEXT(Belegerfassung!C920,"TT.MM.JJJJ"),"")</f>
        <v/>
      </c>
      <c r="D912" t="str">
        <f>IFERROR(VLOOKUP(Belegerfassung!A920,Abfrage!$E$2:$F$20,2,FALSE),"")</f>
        <v/>
      </c>
      <c r="E912" t="str">
        <f>IF(A912&lt;&gt;"",Belegerfassung!B920,"")</f>
        <v/>
      </c>
      <c r="F912" t="str">
        <f>IF(Belegerfassung!L920="","",IF(Belegerfassung!L920&lt;&gt;"",IF(Belegerfassung!L920&lt;&gt;"",IF(Belegerfassung!J920&lt;&gt;0,VLOOKUP(Belegerfassung!L920,Abfrage!$A$2:$C$19,2,),VLOOKUP(Belegerfassung!L920,Abfrage!$A$2:$C$19,3,)),"")))</f>
        <v/>
      </c>
      <c r="G912" t="str">
        <f t="shared" si="42"/>
        <v/>
      </c>
      <c r="H912" s="31" t="str">
        <f>IF(A912&lt;&gt;"",-Belegerfassung!J920+Belegerfassung!K920,"")</f>
        <v/>
      </c>
      <c r="I912" s="49" t="str">
        <f>IFERROR(IF(H912&lt;&gt;"",Belegerfassung!L920*100,""),IF(OR(Belegerfassung!L920="Leistung EU - Erlöse",Belegerfassung!L920="Lieferungen EU-Erlöse",Belegerfassung!L920="EUST",Belegerfassung!L920="Bauleistungen 20%")=TRUE,"",MID(Belegerfassung!L920,4,2)))</f>
        <v/>
      </c>
      <c r="J912" s="6" t="str">
        <f>IF(A912&lt;&gt;"",LEFT(Belegerfassung!D920,40),"")</f>
        <v/>
      </c>
      <c r="K912" t="str">
        <f>IF(A912&lt;&gt;"",VLOOKUP(D912,Abfrage!$F$2:$G$21,2,FALSE),"")</f>
        <v/>
      </c>
      <c r="L912" s="6" t="str">
        <f>IF(Belegerfassung!H920&lt;&gt;"",Belegerfassung!H920,"")</f>
        <v/>
      </c>
      <c r="M912" t="str">
        <f>IFERROR(IF(Belegerfassung!E920&lt;&gt;"",VLOOKUP(Belegerfassung!E920,Abfrage!$L$2:$M$15,2,),""),"")</f>
        <v/>
      </c>
      <c r="N912" t="str">
        <f t="shared" si="43"/>
        <v/>
      </c>
      <c r="O912" t="str">
        <f t="shared" si="44"/>
        <v/>
      </c>
      <c r="P912" t="str">
        <f>IF(Belegerfassung!G920&lt;&gt;"",CONCATENATE(Belegerfassung!G920,".pdf"),"")</f>
        <v/>
      </c>
    </row>
    <row r="913" spans="1:16">
      <c r="A913" t="str">
        <f>IF(Belegerfassung!C921&lt;&gt;"",0,"")</f>
        <v/>
      </c>
      <c r="B913" t="str">
        <f>IFERROR(VLOOKUP(Belegerfassung!I921,Konten!A:D,2,FALSE),"")</f>
        <v/>
      </c>
      <c r="C913" t="str">
        <f>IF(A913&lt;&gt;"",TEXT(Belegerfassung!C921,"TT.MM.JJJJ"),"")</f>
        <v/>
      </c>
      <c r="D913" t="str">
        <f>IFERROR(VLOOKUP(Belegerfassung!A921,Abfrage!$E$2:$F$20,2,FALSE),"")</f>
        <v/>
      </c>
      <c r="E913" t="str">
        <f>IF(A913&lt;&gt;"",Belegerfassung!B921,"")</f>
        <v/>
      </c>
      <c r="F913" t="str">
        <f>IF(Belegerfassung!L921="","",IF(Belegerfassung!L921&lt;&gt;"",IF(Belegerfassung!L921&lt;&gt;"",IF(Belegerfassung!J921&lt;&gt;0,VLOOKUP(Belegerfassung!L921,Abfrage!$A$2:$C$19,2,),VLOOKUP(Belegerfassung!L921,Abfrage!$A$2:$C$19,3,)),"")))</f>
        <v/>
      </c>
      <c r="G913" t="str">
        <f t="shared" si="42"/>
        <v/>
      </c>
      <c r="H913" s="31" t="str">
        <f>IF(A913&lt;&gt;"",-Belegerfassung!J921+Belegerfassung!K921,"")</f>
        <v/>
      </c>
      <c r="I913" s="49" t="str">
        <f>IFERROR(IF(H913&lt;&gt;"",Belegerfassung!L921*100,""),IF(OR(Belegerfassung!L921="Leistung EU - Erlöse",Belegerfassung!L921="Lieferungen EU-Erlöse",Belegerfassung!L921="EUST",Belegerfassung!L921="Bauleistungen 20%")=TRUE,"",MID(Belegerfassung!L921,4,2)))</f>
        <v/>
      </c>
      <c r="J913" s="6" t="str">
        <f>IF(A913&lt;&gt;"",LEFT(Belegerfassung!D921,40),"")</f>
        <v/>
      </c>
      <c r="K913" t="str">
        <f>IF(A913&lt;&gt;"",VLOOKUP(D913,Abfrage!$F$2:$G$21,2,FALSE),"")</f>
        <v/>
      </c>
      <c r="L913" s="6" t="str">
        <f>IF(Belegerfassung!H921&lt;&gt;"",Belegerfassung!H921,"")</f>
        <v/>
      </c>
      <c r="M913" t="str">
        <f>IFERROR(IF(Belegerfassung!E921&lt;&gt;"",VLOOKUP(Belegerfassung!E921,Abfrage!$L$2:$M$15,2,),""),"")</f>
        <v/>
      </c>
      <c r="N913" t="str">
        <f t="shared" si="43"/>
        <v/>
      </c>
      <c r="O913" t="str">
        <f t="shared" si="44"/>
        <v/>
      </c>
      <c r="P913" t="str">
        <f>IF(Belegerfassung!G921&lt;&gt;"",CONCATENATE(Belegerfassung!G921,".pdf"),"")</f>
        <v/>
      </c>
    </row>
    <row r="914" spans="1:16">
      <c r="A914" t="str">
        <f>IF(Belegerfassung!C922&lt;&gt;"",0,"")</f>
        <v/>
      </c>
      <c r="B914" t="str">
        <f>IFERROR(VLOOKUP(Belegerfassung!I922,Konten!A:D,2,FALSE),"")</f>
        <v/>
      </c>
      <c r="C914" t="str">
        <f>IF(A914&lt;&gt;"",TEXT(Belegerfassung!C922,"TT.MM.JJJJ"),"")</f>
        <v/>
      </c>
      <c r="D914" t="str">
        <f>IFERROR(VLOOKUP(Belegerfassung!A922,Abfrage!$E$2:$F$20,2,FALSE),"")</f>
        <v/>
      </c>
      <c r="E914" t="str">
        <f>IF(A914&lt;&gt;"",Belegerfassung!B922,"")</f>
        <v/>
      </c>
      <c r="F914" t="str">
        <f>IF(Belegerfassung!L922="","",IF(Belegerfassung!L922&lt;&gt;"",IF(Belegerfassung!L922&lt;&gt;"",IF(Belegerfassung!J922&lt;&gt;0,VLOOKUP(Belegerfassung!L922,Abfrage!$A$2:$C$19,2,),VLOOKUP(Belegerfassung!L922,Abfrage!$A$2:$C$19,3,)),"")))</f>
        <v/>
      </c>
      <c r="G914" t="str">
        <f t="shared" si="42"/>
        <v/>
      </c>
      <c r="H914" s="31" t="str">
        <f>IF(A914&lt;&gt;"",-Belegerfassung!J922+Belegerfassung!K922,"")</f>
        <v/>
      </c>
      <c r="I914" s="49" t="str">
        <f>IFERROR(IF(H914&lt;&gt;"",Belegerfassung!L922*100,""),IF(OR(Belegerfassung!L922="Leistung EU - Erlöse",Belegerfassung!L922="Lieferungen EU-Erlöse",Belegerfassung!L922="EUST",Belegerfassung!L922="Bauleistungen 20%")=TRUE,"",MID(Belegerfassung!L922,4,2)))</f>
        <v/>
      </c>
      <c r="J914" s="6" t="str">
        <f>IF(A914&lt;&gt;"",LEFT(Belegerfassung!D922,40),"")</f>
        <v/>
      </c>
      <c r="K914" t="str">
        <f>IF(A914&lt;&gt;"",VLOOKUP(D914,Abfrage!$F$2:$G$21,2,FALSE),"")</f>
        <v/>
      </c>
      <c r="L914" s="6" t="str">
        <f>IF(Belegerfassung!H922&lt;&gt;"",Belegerfassung!H922,"")</f>
        <v/>
      </c>
      <c r="M914" t="str">
        <f>IFERROR(IF(Belegerfassung!E922&lt;&gt;"",VLOOKUP(Belegerfassung!E922,Abfrage!$L$2:$M$15,2,),""),"")</f>
        <v/>
      </c>
      <c r="N914" t="str">
        <f t="shared" si="43"/>
        <v/>
      </c>
      <c r="O914" t="str">
        <f t="shared" si="44"/>
        <v/>
      </c>
      <c r="P914" t="str">
        <f>IF(Belegerfassung!G922&lt;&gt;"",CONCATENATE(Belegerfassung!G922,".pdf"),"")</f>
        <v/>
      </c>
    </row>
    <row r="915" spans="1:16">
      <c r="A915" t="str">
        <f>IF(Belegerfassung!C923&lt;&gt;"",0,"")</f>
        <v/>
      </c>
      <c r="B915" t="str">
        <f>IFERROR(VLOOKUP(Belegerfassung!I923,Konten!A:D,2,FALSE),"")</f>
        <v/>
      </c>
      <c r="C915" t="str">
        <f>IF(A915&lt;&gt;"",TEXT(Belegerfassung!C923,"TT.MM.JJJJ"),"")</f>
        <v/>
      </c>
      <c r="D915" t="str">
        <f>IFERROR(VLOOKUP(Belegerfassung!A923,Abfrage!$E$2:$F$20,2,FALSE),"")</f>
        <v/>
      </c>
      <c r="E915" t="str">
        <f>IF(A915&lt;&gt;"",Belegerfassung!B923,"")</f>
        <v/>
      </c>
      <c r="F915" t="str">
        <f>IF(Belegerfassung!L923="","",IF(Belegerfassung!L923&lt;&gt;"",IF(Belegerfassung!L923&lt;&gt;"",IF(Belegerfassung!J923&lt;&gt;0,VLOOKUP(Belegerfassung!L923,Abfrage!$A$2:$C$19,2,),VLOOKUP(Belegerfassung!L923,Abfrage!$A$2:$C$19,3,)),"")))</f>
        <v/>
      </c>
      <c r="G915" t="str">
        <f t="shared" si="42"/>
        <v/>
      </c>
      <c r="H915" s="31" t="str">
        <f>IF(A915&lt;&gt;"",-Belegerfassung!J923+Belegerfassung!K923,"")</f>
        <v/>
      </c>
      <c r="I915" s="49" t="str">
        <f>IFERROR(IF(H915&lt;&gt;"",Belegerfassung!L923*100,""),IF(OR(Belegerfassung!L923="Leistung EU - Erlöse",Belegerfassung!L923="Lieferungen EU-Erlöse",Belegerfassung!L923="EUST",Belegerfassung!L923="Bauleistungen 20%")=TRUE,"",MID(Belegerfassung!L923,4,2)))</f>
        <v/>
      </c>
      <c r="J915" s="6" t="str">
        <f>IF(A915&lt;&gt;"",LEFT(Belegerfassung!D923,40),"")</f>
        <v/>
      </c>
      <c r="K915" t="str">
        <f>IF(A915&lt;&gt;"",VLOOKUP(D915,Abfrage!$F$2:$G$21,2,FALSE),"")</f>
        <v/>
      </c>
      <c r="L915" s="6" t="str">
        <f>IF(Belegerfassung!H923&lt;&gt;"",Belegerfassung!H923,"")</f>
        <v/>
      </c>
      <c r="M915" t="str">
        <f>IFERROR(IF(Belegerfassung!E923&lt;&gt;"",VLOOKUP(Belegerfassung!E923,Abfrage!$L$2:$M$15,2,),""),"")</f>
        <v/>
      </c>
      <c r="N915" t="str">
        <f t="shared" si="43"/>
        <v/>
      </c>
      <c r="O915" t="str">
        <f t="shared" si="44"/>
        <v/>
      </c>
      <c r="P915" t="str">
        <f>IF(Belegerfassung!G923&lt;&gt;"",CONCATENATE(Belegerfassung!G923,".pdf"),"")</f>
        <v/>
      </c>
    </row>
    <row r="916" spans="1:16">
      <c r="A916" t="str">
        <f>IF(Belegerfassung!C924&lt;&gt;"",0,"")</f>
        <v/>
      </c>
      <c r="B916" t="str">
        <f>IFERROR(VLOOKUP(Belegerfassung!I924,Konten!A:D,2,FALSE),"")</f>
        <v/>
      </c>
      <c r="C916" t="str">
        <f>IF(A916&lt;&gt;"",TEXT(Belegerfassung!C924,"TT.MM.JJJJ"),"")</f>
        <v/>
      </c>
      <c r="D916" t="str">
        <f>IFERROR(VLOOKUP(Belegerfassung!A924,Abfrage!$E$2:$F$20,2,FALSE),"")</f>
        <v/>
      </c>
      <c r="E916" t="str">
        <f>IF(A916&lt;&gt;"",Belegerfassung!B924,"")</f>
        <v/>
      </c>
      <c r="F916" t="str">
        <f>IF(Belegerfassung!L924="","",IF(Belegerfassung!L924&lt;&gt;"",IF(Belegerfassung!L924&lt;&gt;"",IF(Belegerfassung!J924&lt;&gt;0,VLOOKUP(Belegerfassung!L924,Abfrage!$A$2:$C$19,2,),VLOOKUP(Belegerfassung!L924,Abfrage!$A$2:$C$19,3,)),"")))</f>
        <v/>
      </c>
      <c r="G916" t="str">
        <f t="shared" si="42"/>
        <v/>
      </c>
      <c r="H916" s="31" t="str">
        <f>IF(A916&lt;&gt;"",-Belegerfassung!J924+Belegerfassung!K924,"")</f>
        <v/>
      </c>
      <c r="I916" s="49" t="str">
        <f>IFERROR(IF(H916&lt;&gt;"",Belegerfassung!L924*100,""),IF(OR(Belegerfassung!L924="Leistung EU - Erlöse",Belegerfassung!L924="Lieferungen EU-Erlöse",Belegerfassung!L924="EUST",Belegerfassung!L924="Bauleistungen 20%")=TRUE,"",MID(Belegerfassung!L924,4,2)))</f>
        <v/>
      </c>
      <c r="J916" s="6" t="str">
        <f>IF(A916&lt;&gt;"",LEFT(Belegerfassung!D924,40),"")</f>
        <v/>
      </c>
      <c r="K916" t="str">
        <f>IF(A916&lt;&gt;"",VLOOKUP(D916,Abfrage!$F$2:$G$21,2,FALSE),"")</f>
        <v/>
      </c>
      <c r="L916" s="6" t="str">
        <f>IF(Belegerfassung!H924&lt;&gt;"",Belegerfassung!H924,"")</f>
        <v/>
      </c>
      <c r="M916" t="str">
        <f>IFERROR(IF(Belegerfassung!E924&lt;&gt;"",VLOOKUP(Belegerfassung!E924,Abfrage!$L$2:$M$15,2,),""),"")</f>
        <v/>
      </c>
      <c r="N916" t="str">
        <f t="shared" si="43"/>
        <v/>
      </c>
      <c r="O916" t="str">
        <f t="shared" si="44"/>
        <v/>
      </c>
      <c r="P916" t="str">
        <f>IF(Belegerfassung!G924&lt;&gt;"",CONCATENATE(Belegerfassung!G924,".pdf"),"")</f>
        <v/>
      </c>
    </row>
    <row r="917" spans="1:16">
      <c r="A917" t="str">
        <f>IF(Belegerfassung!C925&lt;&gt;"",0,"")</f>
        <v/>
      </c>
      <c r="B917" t="str">
        <f>IFERROR(VLOOKUP(Belegerfassung!I925,Konten!A:D,2,FALSE),"")</f>
        <v/>
      </c>
      <c r="C917" t="str">
        <f>IF(A917&lt;&gt;"",TEXT(Belegerfassung!C925,"TT.MM.JJJJ"),"")</f>
        <v/>
      </c>
      <c r="D917" t="str">
        <f>IFERROR(VLOOKUP(Belegerfassung!A925,Abfrage!$E$2:$F$20,2,FALSE),"")</f>
        <v/>
      </c>
      <c r="E917" t="str">
        <f>IF(A917&lt;&gt;"",Belegerfassung!B925,"")</f>
        <v/>
      </c>
      <c r="F917" t="str">
        <f>IF(Belegerfassung!L925="","",IF(Belegerfassung!L925&lt;&gt;"",IF(Belegerfassung!L925&lt;&gt;"",IF(Belegerfassung!J925&lt;&gt;0,VLOOKUP(Belegerfassung!L925,Abfrage!$A$2:$C$19,2,),VLOOKUP(Belegerfassung!L925,Abfrage!$A$2:$C$19,3,)),"")))</f>
        <v/>
      </c>
      <c r="G917" t="str">
        <f t="shared" si="42"/>
        <v/>
      </c>
      <c r="H917" s="31" t="str">
        <f>IF(A917&lt;&gt;"",-Belegerfassung!J925+Belegerfassung!K925,"")</f>
        <v/>
      </c>
      <c r="I917" s="49" t="str">
        <f>IFERROR(IF(H917&lt;&gt;"",Belegerfassung!L925*100,""),IF(OR(Belegerfassung!L925="Leistung EU - Erlöse",Belegerfassung!L925="Lieferungen EU-Erlöse",Belegerfassung!L925="EUST",Belegerfassung!L925="Bauleistungen 20%")=TRUE,"",MID(Belegerfassung!L925,4,2)))</f>
        <v/>
      </c>
      <c r="J917" s="6" t="str">
        <f>IF(A917&lt;&gt;"",LEFT(Belegerfassung!D925,40),"")</f>
        <v/>
      </c>
      <c r="K917" t="str">
        <f>IF(A917&lt;&gt;"",VLOOKUP(D917,Abfrage!$F$2:$G$21,2,FALSE),"")</f>
        <v/>
      </c>
      <c r="L917" s="6" t="str">
        <f>IF(Belegerfassung!H925&lt;&gt;"",Belegerfassung!H925,"")</f>
        <v/>
      </c>
      <c r="M917" t="str">
        <f>IFERROR(IF(Belegerfassung!E925&lt;&gt;"",VLOOKUP(Belegerfassung!E925,Abfrage!$L$2:$M$15,2,),""),"")</f>
        <v/>
      </c>
      <c r="N917" t="str">
        <f t="shared" si="43"/>
        <v/>
      </c>
      <c r="O917" t="str">
        <f t="shared" si="44"/>
        <v/>
      </c>
      <c r="P917" t="str">
        <f>IF(Belegerfassung!G925&lt;&gt;"",CONCATENATE(Belegerfassung!G925,".pdf"),"")</f>
        <v/>
      </c>
    </row>
    <row r="918" spans="1:16">
      <c r="A918" t="str">
        <f>IF(Belegerfassung!C926&lt;&gt;"",0,"")</f>
        <v/>
      </c>
      <c r="B918" t="str">
        <f>IFERROR(VLOOKUP(Belegerfassung!I926,Konten!A:D,2,FALSE),"")</f>
        <v/>
      </c>
      <c r="C918" t="str">
        <f>IF(A918&lt;&gt;"",TEXT(Belegerfassung!C926,"TT.MM.JJJJ"),"")</f>
        <v/>
      </c>
      <c r="D918" t="str">
        <f>IFERROR(VLOOKUP(Belegerfassung!A926,Abfrage!$E$2:$F$20,2,FALSE),"")</f>
        <v/>
      </c>
      <c r="E918" t="str">
        <f>IF(A918&lt;&gt;"",Belegerfassung!B926,"")</f>
        <v/>
      </c>
      <c r="F918" t="str">
        <f>IF(Belegerfassung!L926="","",IF(Belegerfassung!L926&lt;&gt;"",IF(Belegerfassung!L926&lt;&gt;"",IF(Belegerfassung!J926&lt;&gt;0,VLOOKUP(Belegerfassung!L926,Abfrage!$A$2:$C$19,2,),VLOOKUP(Belegerfassung!L926,Abfrage!$A$2:$C$19,3,)),"")))</f>
        <v/>
      </c>
      <c r="G918" t="str">
        <f t="shared" si="42"/>
        <v/>
      </c>
      <c r="H918" s="31" t="str">
        <f>IF(A918&lt;&gt;"",-Belegerfassung!J926+Belegerfassung!K926,"")</f>
        <v/>
      </c>
      <c r="I918" s="49" t="str">
        <f>IFERROR(IF(H918&lt;&gt;"",Belegerfassung!L926*100,""),IF(OR(Belegerfassung!L926="Leistung EU - Erlöse",Belegerfassung!L926="Lieferungen EU-Erlöse",Belegerfassung!L926="EUST",Belegerfassung!L926="Bauleistungen 20%")=TRUE,"",MID(Belegerfassung!L926,4,2)))</f>
        <v/>
      </c>
      <c r="J918" s="6" t="str">
        <f>IF(A918&lt;&gt;"",LEFT(Belegerfassung!D926,40),"")</f>
        <v/>
      </c>
      <c r="K918" t="str">
        <f>IF(A918&lt;&gt;"",VLOOKUP(D918,Abfrage!$F$2:$G$21,2,FALSE),"")</f>
        <v/>
      </c>
      <c r="L918" s="6" t="str">
        <f>IF(Belegerfassung!H926&lt;&gt;"",Belegerfassung!H926,"")</f>
        <v/>
      </c>
      <c r="M918" t="str">
        <f>IFERROR(IF(Belegerfassung!E926&lt;&gt;"",VLOOKUP(Belegerfassung!E926,Abfrage!$L$2:$M$15,2,),""),"")</f>
        <v/>
      </c>
      <c r="N918" t="str">
        <f t="shared" si="43"/>
        <v/>
      </c>
      <c r="O918" t="str">
        <f t="shared" si="44"/>
        <v/>
      </c>
      <c r="P918" t="str">
        <f>IF(Belegerfassung!G926&lt;&gt;"",CONCATENATE(Belegerfassung!G926,".pdf"),"")</f>
        <v/>
      </c>
    </row>
    <row r="919" spans="1:16">
      <c r="A919" t="str">
        <f>IF(Belegerfassung!C927&lt;&gt;"",0,"")</f>
        <v/>
      </c>
      <c r="B919" t="str">
        <f>IFERROR(VLOOKUP(Belegerfassung!I927,Konten!A:D,2,FALSE),"")</f>
        <v/>
      </c>
      <c r="C919" t="str">
        <f>IF(A919&lt;&gt;"",TEXT(Belegerfassung!C927,"TT.MM.JJJJ"),"")</f>
        <v/>
      </c>
      <c r="D919" t="str">
        <f>IFERROR(VLOOKUP(Belegerfassung!A927,Abfrage!$E$2:$F$20,2,FALSE),"")</f>
        <v/>
      </c>
      <c r="E919" t="str">
        <f>IF(A919&lt;&gt;"",Belegerfassung!B927,"")</f>
        <v/>
      </c>
      <c r="F919" t="str">
        <f>IF(Belegerfassung!L927="","",IF(Belegerfassung!L927&lt;&gt;"",IF(Belegerfassung!L927&lt;&gt;"",IF(Belegerfassung!J927&lt;&gt;0,VLOOKUP(Belegerfassung!L927,Abfrage!$A$2:$C$19,2,),VLOOKUP(Belegerfassung!L927,Abfrage!$A$2:$C$19,3,)),"")))</f>
        <v/>
      </c>
      <c r="G919" t="str">
        <f t="shared" si="42"/>
        <v/>
      </c>
      <c r="H919" s="31" t="str">
        <f>IF(A919&lt;&gt;"",-Belegerfassung!J927+Belegerfassung!K927,"")</f>
        <v/>
      </c>
      <c r="I919" s="49" t="str">
        <f>IFERROR(IF(H919&lt;&gt;"",Belegerfassung!L927*100,""),IF(OR(Belegerfassung!L927="Leistung EU - Erlöse",Belegerfassung!L927="Lieferungen EU-Erlöse",Belegerfassung!L927="EUST",Belegerfassung!L927="Bauleistungen 20%")=TRUE,"",MID(Belegerfassung!L927,4,2)))</f>
        <v/>
      </c>
      <c r="J919" s="6" t="str">
        <f>IF(A919&lt;&gt;"",LEFT(Belegerfassung!D927,40),"")</f>
        <v/>
      </c>
      <c r="K919" t="str">
        <f>IF(A919&lt;&gt;"",VLOOKUP(D919,Abfrage!$F$2:$G$21,2,FALSE),"")</f>
        <v/>
      </c>
      <c r="L919" s="6" t="str">
        <f>IF(Belegerfassung!H927&lt;&gt;"",Belegerfassung!H927,"")</f>
        <v/>
      </c>
      <c r="M919" t="str">
        <f>IFERROR(IF(Belegerfassung!E927&lt;&gt;"",VLOOKUP(Belegerfassung!E927,Abfrage!$L$2:$M$15,2,),""),"")</f>
        <v/>
      </c>
      <c r="N919" t="str">
        <f t="shared" si="43"/>
        <v/>
      </c>
      <c r="O919" t="str">
        <f t="shared" si="44"/>
        <v/>
      </c>
      <c r="P919" t="str">
        <f>IF(Belegerfassung!G927&lt;&gt;"",CONCATENATE(Belegerfassung!G927,".pdf"),"")</f>
        <v/>
      </c>
    </row>
    <row r="920" spans="1:16">
      <c r="A920" t="str">
        <f>IF(Belegerfassung!C928&lt;&gt;"",0,"")</f>
        <v/>
      </c>
      <c r="B920" t="str">
        <f>IFERROR(VLOOKUP(Belegerfassung!I928,Konten!A:D,2,FALSE),"")</f>
        <v/>
      </c>
      <c r="C920" t="str">
        <f>IF(A920&lt;&gt;"",TEXT(Belegerfassung!C928,"TT.MM.JJJJ"),"")</f>
        <v/>
      </c>
      <c r="D920" t="str">
        <f>IFERROR(VLOOKUP(Belegerfassung!A928,Abfrage!$E$2:$F$20,2,FALSE),"")</f>
        <v/>
      </c>
      <c r="E920" t="str">
        <f>IF(A920&lt;&gt;"",Belegerfassung!B928,"")</f>
        <v/>
      </c>
      <c r="F920" t="str">
        <f>IF(Belegerfassung!L928="","",IF(Belegerfassung!L928&lt;&gt;"",IF(Belegerfassung!L928&lt;&gt;"",IF(Belegerfassung!J928&lt;&gt;0,VLOOKUP(Belegerfassung!L928,Abfrage!$A$2:$C$19,2,),VLOOKUP(Belegerfassung!L928,Abfrage!$A$2:$C$19,3,)),"")))</f>
        <v/>
      </c>
      <c r="G920" t="str">
        <f t="shared" si="42"/>
        <v/>
      </c>
      <c r="H920" s="31" t="str">
        <f>IF(A920&lt;&gt;"",-Belegerfassung!J928+Belegerfassung!K928,"")</f>
        <v/>
      </c>
      <c r="I920" s="49" t="str">
        <f>IFERROR(IF(H920&lt;&gt;"",Belegerfassung!L928*100,""),IF(OR(Belegerfassung!L928="Leistung EU - Erlöse",Belegerfassung!L928="Lieferungen EU-Erlöse",Belegerfassung!L928="EUST",Belegerfassung!L928="Bauleistungen 20%")=TRUE,"",MID(Belegerfassung!L928,4,2)))</f>
        <v/>
      </c>
      <c r="J920" s="6" t="str">
        <f>IF(A920&lt;&gt;"",LEFT(Belegerfassung!D928,40),"")</f>
        <v/>
      </c>
      <c r="K920" t="str">
        <f>IF(A920&lt;&gt;"",VLOOKUP(D920,Abfrage!$F$2:$G$21,2,FALSE),"")</f>
        <v/>
      </c>
      <c r="L920" s="6" t="str">
        <f>IF(Belegerfassung!H928&lt;&gt;"",Belegerfassung!H928,"")</f>
        <v/>
      </c>
      <c r="M920" t="str">
        <f>IFERROR(IF(Belegerfassung!E928&lt;&gt;"",VLOOKUP(Belegerfassung!E928,Abfrage!$L$2:$M$15,2,),""),"")</f>
        <v/>
      </c>
      <c r="N920" t="str">
        <f t="shared" si="43"/>
        <v/>
      </c>
      <c r="O920" t="str">
        <f t="shared" si="44"/>
        <v/>
      </c>
      <c r="P920" t="str">
        <f>IF(Belegerfassung!G928&lt;&gt;"",CONCATENATE(Belegerfassung!G928,".pdf"),"")</f>
        <v/>
      </c>
    </row>
    <row r="921" spans="1:16">
      <c r="A921" t="str">
        <f>IF(Belegerfassung!C929&lt;&gt;"",0,"")</f>
        <v/>
      </c>
      <c r="B921" t="str">
        <f>IFERROR(VLOOKUP(Belegerfassung!I929,Konten!A:D,2,FALSE),"")</f>
        <v/>
      </c>
      <c r="C921" t="str">
        <f>IF(A921&lt;&gt;"",TEXT(Belegerfassung!C929,"TT.MM.JJJJ"),"")</f>
        <v/>
      </c>
      <c r="D921" t="str">
        <f>IFERROR(VLOOKUP(Belegerfassung!A929,Abfrage!$E$2:$F$20,2,FALSE),"")</f>
        <v/>
      </c>
      <c r="E921" t="str">
        <f>IF(A921&lt;&gt;"",Belegerfassung!B929,"")</f>
        <v/>
      </c>
      <c r="F921" t="str">
        <f>IF(Belegerfassung!L929="","",IF(Belegerfassung!L929&lt;&gt;"",IF(Belegerfassung!L929&lt;&gt;"",IF(Belegerfassung!J929&lt;&gt;0,VLOOKUP(Belegerfassung!L929,Abfrage!$A$2:$C$19,2,),VLOOKUP(Belegerfassung!L929,Abfrage!$A$2:$C$19,3,)),"")))</f>
        <v/>
      </c>
      <c r="G921" t="str">
        <f t="shared" si="42"/>
        <v/>
      </c>
      <c r="H921" s="31" t="str">
        <f>IF(A921&lt;&gt;"",-Belegerfassung!J929+Belegerfassung!K929,"")</f>
        <v/>
      </c>
      <c r="I921" s="49" t="str">
        <f>IFERROR(IF(H921&lt;&gt;"",Belegerfassung!L929*100,""),IF(OR(Belegerfassung!L929="Leistung EU - Erlöse",Belegerfassung!L929="Lieferungen EU-Erlöse",Belegerfassung!L929="EUST",Belegerfassung!L929="Bauleistungen 20%")=TRUE,"",MID(Belegerfassung!L929,4,2)))</f>
        <v/>
      </c>
      <c r="J921" s="6" t="str">
        <f>IF(A921&lt;&gt;"",LEFT(Belegerfassung!D929,40),"")</f>
        <v/>
      </c>
      <c r="K921" t="str">
        <f>IF(A921&lt;&gt;"",VLOOKUP(D921,Abfrage!$F$2:$G$21,2,FALSE),"")</f>
        <v/>
      </c>
      <c r="L921" s="6" t="str">
        <f>IF(Belegerfassung!H929&lt;&gt;"",Belegerfassung!H929,"")</f>
        <v/>
      </c>
      <c r="M921" t="str">
        <f>IFERROR(IF(Belegerfassung!E929&lt;&gt;"",VLOOKUP(Belegerfassung!E929,Abfrage!$L$2:$M$15,2,),""),"")</f>
        <v/>
      </c>
      <c r="N921" t="str">
        <f t="shared" si="43"/>
        <v/>
      </c>
      <c r="O921" t="str">
        <f t="shared" si="44"/>
        <v/>
      </c>
      <c r="P921" t="str">
        <f>IF(Belegerfassung!G929&lt;&gt;"",CONCATENATE(Belegerfassung!G929,".pdf"),"")</f>
        <v/>
      </c>
    </row>
    <row r="922" spans="1:16">
      <c r="A922" t="str">
        <f>IF(Belegerfassung!C930&lt;&gt;"",0,"")</f>
        <v/>
      </c>
      <c r="B922" t="str">
        <f>IFERROR(VLOOKUP(Belegerfassung!I930,Konten!A:D,2,FALSE),"")</f>
        <v/>
      </c>
      <c r="C922" t="str">
        <f>IF(A922&lt;&gt;"",TEXT(Belegerfassung!C930,"TT.MM.JJJJ"),"")</f>
        <v/>
      </c>
      <c r="D922" t="str">
        <f>IFERROR(VLOOKUP(Belegerfassung!A930,Abfrage!$E$2:$F$20,2,FALSE),"")</f>
        <v/>
      </c>
      <c r="E922" t="str">
        <f>IF(A922&lt;&gt;"",Belegerfassung!B930,"")</f>
        <v/>
      </c>
      <c r="F922" t="str">
        <f>IF(Belegerfassung!L930="","",IF(Belegerfassung!L930&lt;&gt;"",IF(Belegerfassung!L930&lt;&gt;"",IF(Belegerfassung!J930&lt;&gt;0,VLOOKUP(Belegerfassung!L930,Abfrage!$A$2:$C$19,2,),VLOOKUP(Belegerfassung!L930,Abfrage!$A$2:$C$19,3,)),"")))</f>
        <v/>
      </c>
      <c r="G922" t="str">
        <f t="shared" si="42"/>
        <v/>
      </c>
      <c r="H922" s="31" t="str">
        <f>IF(A922&lt;&gt;"",-Belegerfassung!J930+Belegerfassung!K930,"")</f>
        <v/>
      </c>
      <c r="I922" s="49" t="str">
        <f>IFERROR(IF(H922&lt;&gt;"",Belegerfassung!L930*100,""),IF(OR(Belegerfassung!L930="Leistung EU - Erlöse",Belegerfassung!L930="Lieferungen EU-Erlöse",Belegerfassung!L930="EUST",Belegerfassung!L930="Bauleistungen 20%")=TRUE,"",MID(Belegerfassung!L930,4,2)))</f>
        <v/>
      </c>
      <c r="J922" s="6" t="str">
        <f>IF(A922&lt;&gt;"",LEFT(Belegerfassung!D930,40),"")</f>
        <v/>
      </c>
      <c r="K922" t="str">
        <f>IF(A922&lt;&gt;"",VLOOKUP(D922,Abfrage!$F$2:$G$21,2,FALSE),"")</f>
        <v/>
      </c>
      <c r="L922" s="6" t="str">
        <f>IF(Belegerfassung!H930&lt;&gt;"",Belegerfassung!H930,"")</f>
        <v/>
      </c>
      <c r="M922" t="str">
        <f>IFERROR(IF(Belegerfassung!E930&lt;&gt;"",VLOOKUP(Belegerfassung!E930,Abfrage!$L$2:$M$15,2,),""),"")</f>
        <v/>
      </c>
      <c r="N922" t="str">
        <f t="shared" si="43"/>
        <v/>
      </c>
      <c r="O922" t="str">
        <f t="shared" si="44"/>
        <v/>
      </c>
      <c r="P922" t="str">
        <f>IF(Belegerfassung!G930&lt;&gt;"",CONCATENATE(Belegerfassung!G930,".pdf"),"")</f>
        <v/>
      </c>
    </row>
    <row r="923" spans="1:16">
      <c r="A923" t="str">
        <f>IF(Belegerfassung!C931&lt;&gt;"",0,"")</f>
        <v/>
      </c>
      <c r="B923" t="str">
        <f>IFERROR(VLOOKUP(Belegerfassung!I931,Konten!A:D,2,FALSE),"")</f>
        <v/>
      </c>
      <c r="C923" t="str">
        <f>IF(A923&lt;&gt;"",TEXT(Belegerfassung!C931,"TT.MM.JJJJ"),"")</f>
        <v/>
      </c>
      <c r="D923" t="str">
        <f>IFERROR(VLOOKUP(Belegerfassung!A931,Abfrage!$E$2:$F$20,2,FALSE),"")</f>
        <v/>
      </c>
      <c r="E923" t="str">
        <f>IF(A923&lt;&gt;"",Belegerfassung!B931,"")</f>
        <v/>
      </c>
      <c r="F923" t="str">
        <f>IF(Belegerfassung!L931="","",IF(Belegerfassung!L931&lt;&gt;"",IF(Belegerfassung!L931&lt;&gt;"",IF(Belegerfassung!J931&lt;&gt;0,VLOOKUP(Belegerfassung!L931,Abfrage!$A$2:$C$19,2,),VLOOKUP(Belegerfassung!L931,Abfrage!$A$2:$C$19,3,)),"")))</f>
        <v/>
      </c>
      <c r="G923" t="str">
        <f t="shared" si="42"/>
        <v/>
      </c>
      <c r="H923" s="31" t="str">
        <f>IF(A923&lt;&gt;"",-Belegerfassung!J931+Belegerfassung!K931,"")</f>
        <v/>
      </c>
      <c r="I923" s="49" t="str">
        <f>IFERROR(IF(H923&lt;&gt;"",Belegerfassung!L931*100,""),IF(OR(Belegerfassung!L931="Leistung EU - Erlöse",Belegerfassung!L931="Lieferungen EU-Erlöse",Belegerfassung!L931="EUST",Belegerfassung!L931="Bauleistungen 20%")=TRUE,"",MID(Belegerfassung!L931,4,2)))</f>
        <v/>
      </c>
      <c r="J923" s="6" t="str">
        <f>IF(A923&lt;&gt;"",LEFT(Belegerfassung!D931,40),"")</f>
        <v/>
      </c>
      <c r="K923" t="str">
        <f>IF(A923&lt;&gt;"",VLOOKUP(D923,Abfrage!$F$2:$G$21,2,FALSE),"")</f>
        <v/>
      </c>
      <c r="L923" s="6" t="str">
        <f>IF(Belegerfassung!H931&lt;&gt;"",Belegerfassung!H931,"")</f>
        <v/>
      </c>
      <c r="M923" t="str">
        <f>IFERROR(IF(Belegerfassung!E931&lt;&gt;"",VLOOKUP(Belegerfassung!E931,Abfrage!$L$2:$M$15,2,),""),"")</f>
        <v/>
      </c>
      <c r="N923" t="str">
        <f t="shared" si="43"/>
        <v/>
      </c>
      <c r="O923" t="str">
        <f t="shared" si="44"/>
        <v/>
      </c>
      <c r="P923" t="str">
        <f>IF(Belegerfassung!G931&lt;&gt;"",CONCATENATE(Belegerfassung!G931,".pdf"),"")</f>
        <v/>
      </c>
    </row>
    <row r="924" spans="1:16">
      <c r="A924" t="str">
        <f>IF(Belegerfassung!C932&lt;&gt;"",0,"")</f>
        <v/>
      </c>
      <c r="B924" t="str">
        <f>IFERROR(VLOOKUP(Belegerfassung!I932,Konten!A:D,2,FALSE),"")</f>
        <v/>
      </c>
      <c r="C924" t="str">
        <f>IF(A924&lt;&gt;"",TEXT(Belegerfassung!C932,"TT.MM.JJJJ"),"")</f>
        <v/>
      </c>
      <c r="D924" t="str">
        <f>IFERROR(VLOOKUP(Belegerfassung!A932,Abfrage!$E$2:$F$20,2,FALSE),"")</f>
        <v/>
      </c>
      <c r="E924" t="str">
        <f>IF(A924&lt;&gt;"",Belegerfassung!B932,"")</f>
        <v/>
      </c>
      <c r="F924" t="str">
        <f>IF(Belegerfassung!L932="","",IF(Belegerfassung!L932&lt;&gt;"",IF(Belegerfassung!L932&lt;&gt;"",IF(Belegerfassung!J932&lt;&gt;0,VLOOKUP(Belegerfassung!L932,Abfrage!$A$2:$C$19,2,),VLOOKUP(Belegerfassung!L932,Abfrage!$A$2:$C$19,3,)),"")))</f>
        <v/>
      </c>
      <c r="G924" t="str">
        <f t="shared" si="42"/>
        <v/>
      </c>
      <c r="H924" s="31" t="str">
        <f>IF(A924&lt;&gt;"",-Belegerfassung!J932+Belegerfassung!K932,"")</f>
        <v/>
      </c>
      <c r="I924" s="49" t="str">
        <f>IFERROR(IF(H924&lt;&gt;"",Belegerfassung!L932*100,""),IF(OR(Belegerfassung!L932="Leistung EU - Erlöse",Belegerfassung!L932="Lieferungen EU-Erlöse",Belegerfassung!L932="EUST",Belegerfassung!L932="Bauleistungen 20%")=TRUE,"",MID(Belegerfassung!L932,4,2)))</f>
        <v/>
      </c>
      <c r="J924" s="6" t="str">
        <f>IF(A924&lt;&gt;"",LEFT(Belegerfassung!D932,40),"")</f>
        <v/>
      </c>
      <c r="K924" t="str">
        <f>IF(A924&lt;&gt;"",VLOOKUP(D924,Abfrage!$F$2:$G$21,2,FALSE),"")</f>
        <v/>
      </c>
      <c r="L924" s="6" t="str">
        <f>IF(Belegerfassung!H932&lt;&gt;"",Belegerfassung!H932,"")</f>
        <v/>
      </c>
      <c r="M924" t="str">
        <f>IFERROR(IF(Belegerfassung!E932&lt;&gt;"",VLOOKUP(Belegerfassung!E932,Abfrage!$L$2:$M$15,2,),""),"")</f>
        <v/>
      </c>
      <c r="N924" t="str">
        <f t="shared" si="43"/>
        <v/>
      </c>
      <c r="O924" t="str">
        <f t="shared" si="44"/>
        <v/>
      </c>
      <c r="P924" t="str">
        <f>IF(Belegerfassung!G932&lt;&gt;"",CONCATENATE(Belegerfassung!G932,".pdf"),"")</f>
        <v/>
      </c>
    </row>
    <row r="925" spans="1:16">
      <c r="A925" t="str">
        <f>IF(Belegerfassung!C933&lt;&gt;"",0,"")</f>
        <v/>
      </c>
      <c r="B925" t="str">
        <f>IFERROR(VLOOKUP(Belegerfassung!I933,Konten!A:D,2,FALSE),"")</f>
        <v/>
      </c>
      <c r="C925" t="str">
        <f>IF(A925&lt;&gt;"",TEXT(Belegerfassung!C933,"TT.MM.JJJJ"),"")</f>
        <v/>
      </c>
      <c r="D925" t="str">
        <f>IFERROR(VLOOKUP(Belegerfassung!A933,Abfrage!$E$2:$F$20,2,FALSE),"")</f>
        <v/>
      </c>
      <c r="E925" t="str">
        <f>IF(A925&lt;&gt;"",Belegerfassung!B933,"")</f>
        <v/>
      </c>
      <c r="F925" t="str">
        <f>IF(Belegerfassung!L933="","",IF(Belegerfassung!L933&lt;&gt;"",IF(Belegerfassung!L933&lt;&gt;"",IF(Belegerfassung!J933&lt;&gt;0,VLOOKUP(Belegerfassung!L933,Abfrage!$A$2:$C$19,2,),VLOOKUP(Belegerfassung!L933,Abfrage!$A$2:$C$19,3,)),"")))</f>
        <v/>
      </c>
      <c r="G925" t="str">
        <f t="shared" si="42"/>
        <v/>
      </c>
      <c r="H925" s="31" t="str">
        <f>IF(A925&lt;&gt;"",-Belegerfassung!J933+Belegerfassung!K933,"")</f>
        <v/>
      </c>
      <c r="I925" s="49" t="str">
        <f>IFERROR(IF(H925&lt;&gt;"",Belegerfassung!L933*100,""),IF(OR(Belegerfassung!L933="Leistung EU - Erlöse",Belegerfassung!L933="Lieferungen EU-Erlöse",Belegerfassung!L933="EUST",Belegerfassung!L933="Bauleistungen 20%")=TRUE,"",MID(Belegerfassung!L933,4,2)))</f>
        <v/>
      </c>
      <c r="J925" s="6" t="str">
        <f>IF(A925&lt;&gt;"",LEFT(Belegerfassung!D933,40),"")</f>
        <v/>
      </c>
      <c r="K925" t="str">
        <f>IF(A925&lt;&gt;"",VLOOKUP(D925,Abfrage!$F$2:$G$21,2,FALSE),"")</f>
        <v/>
      </c>
      <c r="L925" s="6" t="str">
        <f>IF(Belegerfassung!H933&lt;&gt;"",Belegerfassung!H933,"")</f>
        <v/>
      </c>
      <c r="M925" t="str">
        <f>IFERROR(IF(Belegerfassung!E933&lt;&gt;"",VLOOKUP(Belegerfassung!E933,Abfrage!$L$2:$M$15,2,),""),"")</f>
        <v/>
      </c>
      <c r="N925" t="str">
        <f t="shared" si="43"/>
        <v/>
      </c>
      <c r="O925" t="str">
        <f t="shared" si="44"/>
        <v/>
      </c>
      <c r="P925" t="str">
        <f>IF(Belegerfassung!G933&lt;&gt;"",CONCATENATE(Belegerfassung!G933,".pdf"),"")</f>
        <v/>
      </c>
    </row>
    <row r="926" spans="1:16">
      <c r="A926" t="str">
        <f>IF(Belegerfassung!C934&lt;&gt;"",0,"")</f>
        <v/>
      </c>
      <c r="B926" t="str">
        <f>IFERROR(VLOOKUP(Belegerfassung!I934,Konten!A:D,2,FALSE),"")</f>
        <v/>
      </c>
      <c r="C926" t="str">
        <f>IF(A926&lt;&gt;"",TEXT(Belegerfassung!C934,"TT.MM.JJJJ"),"")</f>
        <v/>
      </c>
      <c r="D926" t="str">
        <f>IFERROR(VLOOKUP(Belegerfassung!A934,Abfrage!$E$2:$F$20,2,FALSE),"")</f>
        <v/>
      </c>
      <c r="E926" t="str">
        <f>IF(A926&lt;&gt;"",Belegerfassung!B934,"")</f>
        <v/>
      </c>
      <c r="F926" t="str">
        <f>IF(Belegerfassung!L934="","",IF(Belegerfassung!L934&lt;&gt;"",IF(Belegerfassung!L934&lt;&gt;"",IF(Belegerfassung!J934&lt;&gt;0,VLOOKUP(Belegerfassung!L934,Abfrage!$A$2:$C$19,2,),VLOOKUP(Belegerfassung!L934,Abfrage!$A$2:$C$19,3,)),"")))</f>
        <v/>
      </c>
      <c r="G926" t="str">
        <f t="shared" si="42"/>
        <v/>
      </c>
      <c r="H926" s="31" t="str">
        <f>IF(A926&lt;&gt;"",-Belegerfassung!J934+Belegerfassung!K934,"")</f>
        <v/>
      </c>
      <c r="I926" s="49" t="str">
        <f>IFERROR(IF(H926&lt;&gt;"",Belegerfassung!L934*100,""),IF(OR(Belegerfassung!L934="Leistung EU - Erlöse",Belegerfassung!L934="Lieferungen EU-Erlöse",Belegerfassung!L934="EUST",Belegerfassung!L934="Bauleistungen 20%")=TRUE,"",MID(Belegerfassung!L934,4,2)))</f>
        <v/>
      </c>
      <c r="J926" s="6" t="str">
        <f>IF(A926&lt;&gt;"",LEFT(Belegerfassung!D934,40),"")</f>
        <v/>
      </c>
      <c r="K926" t="str">
        <f>IF(A926&lt;&gt;"",VLOOKUP(D926,Abfrage!$F$2:$G$21,2,FALSE),"")</f>
        <v/>
      </c>
      <c r="L926" s="6" t="str">
        <f>IF(Belegerfassung!H934&lt;&gt;"",Belegerfassung!H934,"")</f>
        <v/>
      </c>
      <c r="M926" t="str">
        <f>IFERROR(IF(Belegerfassung!E934&lt;&gt;"",VLOOKUP(Belegerfassung!E934,Abfrage!$L$2:$M$15,2,),""),"")</f>
        <v/>
      </c>
      <c r="N926" t="str">
        <f t="shared" si="43"/>
        <v/>
      </c>
      <c r="O926" t="str">
        <f t="shared" si="44"/>
        <v/>
      </c>
      <c r="P926" t="str">
        <f>IF(Belegerfassung!G934&lt;&gt;"",CONCATENATE(Belegerfassung!G934,".pdf"),"")</f>
        <v/>
      </c>
    </row>
    <row r="927" spans="1:16">
      <c r="A927" t="str">
        <f>IF(Belegerfassung!C935&lt;&gt;"",0,"")</f>
        <v/>
      </c>
      <c r="B927" t="str">
        <f>IFERROR(VLOOKUP(Belegerfassung!I935,Konten!A:D,2,FALSE),"")</f>
        <v/>
      </c>
      <c r="C927" t="str">
        <f>IF(A927&lt;&gt;"",TEXT(Belegerfassung!C935,"TT.MM.JJJJ"),"")</f>
        <v/>
      </c>
      <c r="D927" t="str">
        <f>IFERROR(VLOOKUP(Belegerfassung!A935,Abfrage!$E$2:$F$20,2,FALSE),"")</f>
        <v/>
      </c>
      <c r="E927" t="str">
        <f>IF(A927&lt;&gt;"",Belegerfassung!B935,"")</f>
        <v/>
      </c>
      <c r="F927" t="str">
        <f>IF(Belegerfassung!L935="","",IF(Belegerfassung!L935&lt;&gt;"",IF(Belegerfassung!L935&lt;&gt;"",IF(Belegerfassung!J935&lt;&gt;0,VLOOKUP(Belegerfassung!L935,Abfrage!$A$2:$C$19,2,),VLOOKUP(Belegerfassung!L935,Abfrage!$A$2:$C$19,3,)),"")))</f>
        <v/>
      </c>
      <c r="G927" t="str">
        <f t="shared" si="42"/>
        <v/>
      </c>
      <c r="H927" s="31" t="str">
        <f>IF(A927&lt;&gt;"",-Belegerfassung!J935+Belegerfassung!K935,"")</f>
        <v/>
      </c>
      <c r="I927" s="49" t="str">
        <f>IFERROR(IF(H927&lt;&gt;"",Belegerfassung!L935*100,""),IF(OR(Belegerfassung!L935="Leistung EU - Erlöse",Belegerfassung!L935="Lieferungen EU-Erlöse",Belegerfassung!L935="EUST",Belegerfassung!L935="Bauleistungen 20%")=TRUE,"",MID(Belegerfassung!L935,4,2)))</f>
        <v/>
      </c>
      <c r="J927" s="6" t="str">
        <f>IF(A927&lt;&gt;"",LEFT(Belegerfassung!D935,40),"")</f>
        <v/>
      </c>
      <c r="K927" t="str">
        <f>IF(A927&lt;&gt;"",VLOOKUP(D927,Abfrage!$F$2:$G$21,2,FALSE),"")</f>
        <v/>
      </c>
      <c r="L927" s="6" t="str">
        <f>IF(Belegerfassung!H935&lt;&gt;"",Belegerfassung!H935,"")</f>
        <v/>
      </c>
      <c r="M927" t="str">
        <f>IFERROR(IF(Belegerfassung!E935&lt;&gt;"",VLOOKUP(Belegerfassung!E935,Abfrage!$L$2:$M$15,2,),""),"")</f>
        <v/>
      </c>
      <c r="N927" t="str">
        <f t="shared" si="43"/>
        <v/>
      </c>
      <c r="O927" t="str">
        <f t="shared" si="44"/>
        <v/>
      </c>
      <c r="P927" t="str">
        <f>IF(Belegerfassung!G935&lt;&gt;"",CONCATENATE(Belegerfassung!G935,".pdf"),"")</f>
        <v/>
      </c>
    </row>
    <row r="928" spans="1:16">
      <c r="A928" t="str">
        <f>IF(Belegerfassung!C936&lt;&gt;"",0,"")</f>
        <v/>
      </c>
      <c r="B928" t="str">
        <f>IFERROR(VLOOKUP(Belegerfassung!I936,Konten!A:D,2,FALSE),"")</f>
        <v/>
      </c>
      <c r="C928" t="str">
        <f>IF(A928&lt;&gt;"",TEXT(Belegerfassung!C936,"TT.MM.JJJJ"),"")</f>
        <v/>
      </c>
      <c r="D928" t="str">
        <f>IFERROR(VLOOKUP(Belegerfassung!A936,Abfrage!$E$2:$F$20,2,FALSE),"")</f>
        <v/>
      </c>
      <c r="E928" t="str">
        <f>IF(A928&lt;&gt;"",Belegerfassung!B936,"")</f>
        <v/>
      </c>
      <c r="F928" t="str">
        <f>IF(Belegerfassung!L936="","",IF(Belegerfassung!L936&lt;&gt;"",IF(Belegerfassung!L936&lt;&gt;"",IF(Belegerfassung!J936&lt;&gt;0,VLOOKUP(Belegerfassung!L936,Abfrage!$A$2:$C$19,2,),VLOOKUP(Belegerfassung!L936,Abfrage!$A$2:$C$19,3,)),"")))</f>
        <v/>
      </c>
      <c r="G928" t="str">
        <f t="shared" si="42"/>
        <v/>
      </c>
      <c r="H928" s="31" t="str">
        <f>IF(A928&lt;&gt;"",-Belegerfassung!J936+Belegerfassung!K936,"")</f>
        <v/>
      </c>
      <c r="I928" s="49" t="str">
        <f>IFERROR(IF(H928&lt;&gt;"",Belegerfassung!L936*100,""),IF(OR(Belegerfassung!L936="Leistung EU - Erlöse",Belegerfassung!L936="Lieferungen EU-Erlöse",Belegerfassung!L936="EUST",Belegerfassung!L936="Bauleistungen 20%")=TRUE,"",MID(Belegerfassung!L936,4,2)))</f>
        <v/>
      </c>
      <c r="J928" s="6" t="str">
        <f>IF(A928&lt;&gt;"",LEFT(Belegerfassung!D936,40),"")</f>
        <v/>
      </c>
      <c r="K928" t="str">
        <f>IF(A928&lt;&gt;"",VLOOKUP(D928,Abfrage!$F$2:$G$21,2,FALSE),"")</f>
        <v/>
      </c>
      <c r="L928" s="6" t="str">
        <f>IF(Belegerfassung!H936&lt;&gt;"",Belegerfassung!H936,"")</f>
        <v/>
      </c>
      <c r="M928" t="str">
        <f>IFERROR(IF(Belegerfassung!E936&lt;&gt;"",VLOOKUP(Belegerfassung!E936,Abfrage!$L$2:$M$15,2,),""),"")</f>
        <v/>
      </c>
      <c r="N928" t="str">
        <f t="shared" si="43"/>
        <v/>
      </c>
      <c r="O928" t="str">
        <f t="shared" si="44"/>
        <v/>
      </c>
      <c r="P928" t="str">
        <f>IF(Belegerfassung!G936&lt;&gt;"",CONCATENATE(Belegerfassung!G936,".pdf"),"")</f>
        <v/>
      </c>
    </row>
    <row r="929" spans="1:16">
      <c r="A929" t="str">
        <f>IF(Belegerfassung!C937&lt;&gt;"",0,"")</f>
        <v/>
      </c>
      <c r="B929" t="str">
        <f>IFERROR(VLOOKUP(Belegerfassung!I937,Konten!A:D,2,FALSE),"")</f>
        <v/>
      </c>
      <c r="C929" t="str">
        <f>IF(A929&lt;&gt;"",TEXT(Belegerfassung!C937,"TT.MM.JJJJ"),"")</f>
        <v/>
      </c>
      <c r="D929" t="str">
        <f>IFERROR(VLOOKUP(Belegerfassung!A937,Abfrage!$E$2:$F$20,2,FALSE),"")</f>
        <v/>
      </c>
      <c r="E929" t="str">
        <f>IF(A929&lt;&gt;"",Belegerfassung!B937,"")</f>
        <v/>
      </c>
      <c r="F929" t="str">
        <f>IF(Belegerfassung!L937="","",IF(Belegerfassung!L937&lt;&gt;"",IF(Belegerfassung!L937&lt;&gt;"",IF(Belegerfassung!J937&lt;&gt;0,VLOOKUP(Belegerfassung!L937,Abfrage!$A$2:$C$19,2,),VLOOKUP(Belegerfassung!L937,Abfrage!$A$2:$C$19,3,)),"")))</f>
        <v/>
      </c>
      <c r="G929" t="str">
        <f t="shared" si="42"/>
        <v/>
      </c>
      <c r="H929" s="31" t="str">
        <f>IF(A929&lt;&gt;"",-Belegerfassung!J937+Belegerfassung!K937,"")</f>
        <v/>
      </c>
      <c r="I929" s="49" t="str">
        <f>IFERROR(IF(H929&lt;&gt;"",Belegerfassung!L937*100,""),IF(OR(Belegerfassung!L937="Leistung EU - Erlöse",Belegerfassung!L937="Lieferungen EU-Erlöse",Belegerfassung!L937="EUST",Belegerfassung!L937="Bauleistungen 20%")=TRUE,"",MID(Belegerfassung!L937,4,2)))</f>
        <v/>
      </c>
      <c r="J929" s="6" t="str">
        <f>IF(A929&lt;&gt;"",LEFT(Belegerfassung!D937,40),"")</f>
        <v/>
      </c>
      <c r="K929" t="str">
        <f>IF(A929&lt;&gt;"",VLOOKUP(D929,Abfrage!$F$2:$G$21,2,FALSE),"")</f>
        <v/>
      </c>
      <c r="L929" s="6" t="str">
        <f>IF(Belegerfassung!H937&lt;&gt;"",Belegerfassung!H937,"")</f>
        <v/>
      </c>
      <c r="M929" t="str">
        <f>IFERROR(IF(Belegerfassung!E937&lt;&gt;"",VLOOKUP(Belegerfassung!E937,Abfrage!$L$2:$M$15,2,),""),"")</f>
        <v/>
      </c>
      <c r="N929" t="str">
        <f t="shared" si="43"/>
        <v/>
      </c>
      <c r="O929" t="str">
        <f t="shared" si="44"/>
        <v/>
      </c>
      <c r="P929" t="str">
        <f>IF(Belegerfassung!G937&lt;&gt;"",CONCATENATE(Belegerfassung!G937,".pdf"),"")</f>
        <v/>
      </c>
    </row>
    <row r="930" spans="1:16">
      <c r="A930" t="str">
        <f>IF(Belegerfassung!C938&lt;&gt;"",0,"")</f>
        <v/>
      </c>
      <c r="B930" t="str">
        <f>IFERROR(VLOOKUP(Belegerfassung!I938,Konten!A:D,2,FALSE),"")</f>
        <v/>
      </c>
      <c r="C930" t="str">
        <f>IF(A930&lt;&gt;"",TEXT(Belegerfassung!C938,"TT.MM.JJJJ"),"")</f>
        <v/>
      </c>
      <c r="D930" t="str">
        <f>IFERROR(VLOOKUP(Belegerfassung!A938,Abfrage!$E$2:$F$20,2,FALSE),"")</f>
        <v/>
      </c>
      <c r="E930" t="str">
        <f>IF(A930&lt;&gt;"",Belegerfassung!B938,"")</f>
        <v/>
      </c>
      <c r="F930" t="str">
        <f>IF(Belegerfassung!L938="","",IF(Belegerfassung!L938&lt;&gt;"",IF(Belegerfassung!L938&lt;&gt;"",IF(Belegerfassung!J938&lt;&gt;0,VLOOKUP(Belegerfassung!L938,Abfrage!$A$2:$C$19,2,),VLOOKUP(Belegerfassung!L938,Abfrage!$A$2:$C$19,3,)),"")))</f>
        <v/>
      </c>
      <c r="G930" t="str">
        <f t="shared" si="42"/>
        <v/>
      </c>
      <c r="H930" s="31" t="str">
        <f>IF(A930&lt;&gt;"",-Belegerfassung!J938+Belegerfassung!K938,"")</f>
        <v/>
      </c>
      <c r="I930" s="49" t="str">
        <f>IFERROR(IF(H930&lt;&gt;"",Belegerfassung!L938*100,""),IF(OR(Belegerfassung!L938="Leistung EU - Erlöse",Belegerfassung!L938="Lieferungen EU-Erlöse",Belegerfassung!L938="EUST",Belegerfassung!L938="Bauleistungen 20%")=TRUE,"",MID(Belegerfassung!L938,4,2)))</f>
        <v/>
      </c>
      <c r="J930" s="6" t="str">
        <f>IF(A930&lt;&gt;"",LEFT(Belegerfassung!D938,40),"")</f>
        <v/>
      </c>
      <c r="K930" t="str">
        <f>IF(A930&lt;&gt;"",VLOOKUP(D930,Abfrage!$F$2:$G$21,2,FALSE),"")</f>
        <v/>
      </c>
      <c r="L930" s="6" t="str">
        <f>IF(Belegerfassung!H938&lt;&gt;"",Belegerfassung!H938,"")</f>
        <v/>
      </c>
      <c r="M930" t="str">
        <f>IFERROR(IF(Belegerfassung!E938&lt;&gt;"",VLOOKUP(Belegerfassung!E938,Abfrage!$L$2:$M$15,2,),""),"")</f>
        <v/>
      </c>
      <c r="N930" t="str">
        <f t="shared" si="43"/>
        <v/>
      </c>
      <c r="O930" t="str">
        <f t="shared" si="44"/>
        <v/>
      </c>
      <c r="P930" t="str">
        <f>IF(Belegerfassung!G938&lt;&gt;"",CONCATENATE(Belegerfassung!G938,".pdf"),"")</f>
        <v/>
      </c>
    </row>
    <row r="931" spans="1:16">
      <c r="A931" t="str">
        <f>IF(Belegerfassung!C939&lt;&gt;"",0,"")</f>
        <v/>
      </c>
      <c r="B931" t="str">
        <f>IFERROR(VLOOKUP(Belegerfassung!I939,Konten!A:D,2,FALSE),"")</f>
        <v/>
      </c>
      <c r="C931" t="str">
        <f>IF(A931&lt;&gt;"",TEXT(Belegerfassung!C939,"TT.MM.JJJJ"),"")</f>
        <v/>
      </c>
      <c r="D931" t="str">
        <f>IFERROR(VLOOKUP(Belegerfassung!A939,Abfrage!$E$2:$F$20,2,FALSE),"")</f>
        <v/>
      </c>
      <c r="E931" t="str">
        <f>IF(A931&lt;&gt;"",Belegerfassung!B939,"")</f>
        <v/>
      </c>
      <c r="F931" t="str">
        <f>IF(Belegerfassung!L939="","",IF(Belegerfassung!L939&lt;&gt;"",IF(Belegerfassung!L939&lt;&gt;"",IF(Belegerfassung!J939&lt;&gt;0,VLOOKUP(Belegerfassung!L939,Abfrage!$A$2:$C$19,2,),VLOOKUP(Belegerfassung!L939,Abfrage!$A$2:$C$19,3,)),"")))</f>
        <v/>
      </c>
      <c r="G931" t="str">
        <f t="shared" si="42"/>
        <v/>
      </c>
      <c r="H931" s="31" t="str">
        <f>IF(A931&lt;&gt;"",-Belegerfassung!J939+Belegerfassung!K939,"")</f>
        <v/>
      </c>
      <c r="I931" s="49" t="str">
        <f>IFERROR(IF(H931&lt;&gt;"",Belegerfassung!L939*100,""),IF(OR(Belegerfassung!L939="Leistung EU - Erlöse",Belegerfassung!L939="Lieferungen EU-Erlöse",Belegerfassung!L939="EUST",Belegerfassung!L939="Bauleistungen 20%")=TRUE,"",MID(Belegerfassung!L939,4,2)))</f>
        <v/>
      </c>
      <c r="J931" s="6" t="str">
        <f>IF(A931&lt;&gt;"",LEFT(Belegerfassung!D939,40),"")</f>
        <v/>
      </c>
      <c r="K931" t="str">
        <f>IF(A931&lt;&gt;"",VLOOKUP(D931,Abfrage!$F$2:$G$21,2,FALSE),"")</f>
        <v/>
      </c>
      <c r="L931" s="6" t="str">
        <f>IF(Belegerfassung!H939&lt;&gt;"",Belegerfassung!H939,"")</f>
        <v/>
      </c>
      <c r="M931" t="str">
        <f>IFERROR(IF(Belegerfassung!E939&lt;&gt;"",VLOOKUP(Belegerfassung!E939,Abfrage!$L$2:$M$15,2,),""),"")</f>
        <v/>
      </c>
      <c r="N931" t="str">
        <f t="shared" si="43"/>
        <v/>
      </c>
      <c r="O931" t="str">
        <f t="shared" si="44"/>
        <v/>
      </c>
      <c r="P931" t="str">
        <f>IF(Belegerfassung!G939&lt;&gt;"",CONCATENATE(Belegerfassung!G939,".pdf"),"")</f>
        <v/>
      </c>
    </row>
    <row r="932" spans="1:16">
      <c r="A932" t="str">
        <f>IF(Belegerfassung!C940&lt;&gt;"",0,"")</f>
        <v/>
      </c>
      <c r="B932" t="str">
        <f>IFERROR(VLOOKUP(Belegerfassung!I940,Konten!A:D,2,FALSE),"")</f>
        <v/>
      </c>
      <c r="C932" t="str">
        <f>IF(A932&lt;&gt;"",TEXT(Belegerfassung!C940,"TT.MM.JJJJ"),"")</f>
        <v/>
      </c>
      <c r="D932" t="str">
        <f>IFERROR(VLOOKUP(Belegerfassung!A940,Abfrage!$E$2:$F$20,2,FALSE),"")</f>
        <v/>
      </c>
      <c r="E932" t="str">
        <f>IF(A932&lt;&gt;"",Belegerfassung!B940,"")</f>
        <v/>
      </c>
      <c r="F932" t="str">
        <f>IF(Belegerfassung!L940="","",IF(Belegerfassung!L940&lt;&gt;"",IF(Belegerfassung!L940&lt;&gt;"",IF(Belegerfassung!J940&lt;&gt;0,VLOOKUP(Belegerfassung!L940,Abfrage!$A$2:$C$19,2,),VLOOKUP(Belegerfassung!L940,Abfrage!$A$2:$C$19,3,)),"")))</f>
        <v/>
      </c>
      <c r="G932" t="str">
        <f t="shared" si="42"/>
        <v/>
      </c>
      <c r="H932" s="31" t="str">
        <f>IF(A932&lt;&gt;"",-Belegerfassung!J940+Belegerfassung!K940,"")</f>
        <v/>
      </c>
      <c r="I932" s="49" t="str">
        <f>IFERROR(IF(H932&lt;&gt;"",Belegerfassung!L940*100,""),IF(OR(Belegerfassung!L940="Leistung EU - Erlöse",Belegerfassung!L940="Lieferungen EU-Erlöse",Belegerfassung!L940="EUST",Belegerfassung!L940="Bauleistungen 20%")=TRUE,"",MID(Belegerfassung!L940,4,2)))</f>
        <v/>
      </c>
      <c r="J932" s="6" t="str">
        <f>IF(A932&lt;&gt;"",LEFT(Belegerfassung!D940,40),"")</f>
        <v/>
      </c>
      <c r="K932" t="str">
        <f>IF(A932&lt;&gt;"",VLOOKUP(D932,Abfrage!$F$2:$G$21,2,FALSE),"")</f>
        <v/>
      </c>
      <c r="L932" s="6" t="str">
        <f>IF(Belegerfassung!H940&lt;&gt;"",Belegerfassung!H940,"")</f>
        <v/>
      </c>
      <c r="M932" t="str">
        <f>IFERROR(IF(Belegerfassung!E940&lt;&gt;"",VLOOKUP(Belegerfassung!E940,Abfrage!$L$2:$M$15,2,),""),"")</f>
        <v/>
      </c>
      <c r="N932" t="str">
        <f t="shared" si="43"/>
        <v/>
      </c>
      <c r="O932" t="str">
        <f t="shared" si="44"/>
        <v/>
      </c>
      <c r="P932" t="str">
        <f>IF(Belegerfassung!G940&lt;&gt;"",CONCATENATE(Belegerfassung!G940,".pdf"),"")</f>
        <v/>
      </c>
    </row>
    <row r="933" spans="1:16">
      <c r="A933" t="str">
        <f>IF(Belegerfassung!C941&lt;&gt;"",0,"")</f>
        <v/>
      </c>
      <c r="B933" t="str">
        <f>IFERROR(VLOOKUP(Belegerfassung!I941,Konten!A:D,2,FALSE),"")</f>
        <v/>
      </c>
      <c r="C933" t="str">
        <f>IF(A933&lt;&gt;"",TEXT(Belegerfassung!C941,"TT.MM.JJJJ"),"")</f>
        <v/>
      </c>
      <c r="D933" t="str">
        <f>IFERROR(VLOOKUP(Belegerfassung!A941,Abfrage!$E$2:$F$20,2,FALSE),"")</f>
        <v/>
      </c>
      <c r="E933" t="str">
        <f>IF(A933&lt;&gt;"",Belegerfassung!B941,"")</f>
        <v/>
      </c>
      <c r="F933" t="str">
        <f>IF(Belegerfassung!L941="","",IF(Belegerfassung!L941&lt;&gt;"",IF(Belegerfassung!L941&lt;&gt;"",IF(Belegerfassung!J941&lt;&gt;0,VLOOKUP(Belegerfassung!L941,Abfrage!$A$2:$C$19,2,),VLOOKUP(Belegerfassung!L941,Abfrage!$A$2:$C$19,3,)),"")))</f>
        <v/>
      </c>
      <c r="G933" t="str">
        <f t="shared" si="42"/>
        <v/>
      </c>
      <c r="H933" s="31" t="str">
        <f>IF(A933&lt;&gt;"",-Belegerfassung!J941+Belegerfassung!K941,"")</f>
        <v/>
      </c>
      <c r="I933" s="49" t="str">
        <f>IFERROR(IF(H933&lt;&gt;"",Belegerfassung!L941*100,""),IF(OR(Belegerfassung!L941="Leistung EU - Erlöse",Belegerfassung!L941="Lieferungen EU-Erlöse",Belegerfassung!L941="EUST",Belegerfassung!L941="Bauleistungen 20%")=TRUE,"",MID(Belegerfassung!L941,4,2)))</f>
        <v/>
      </c>
      <c r="J933" s="6" t="str">
        <f>IF(A933&lt;&gt;"",LEFT(Belegerfassung!D941,40),"")</f>
        <v/>
      </c>
      <c r="K933" t="str">
        <f>IF(A933&lt;&gt;"",VLOOKUP(D933,Abfrage!$F$2:$G$21,2,FALSE),"")</f>
        <v/>
      </c>
      <c r="L933" s="6" t="str">
        <f>IF(Belegerfassung!H941&lt;&gt;"",Belegerfassung!H941,"")</f>
        <v/>
      </c>
      <c r="M933" t="str">
        <f>IFERROR(IF(Belegerfassung!E941&lt;&gt;"",VLOOKUP(Belegerfassung!E941,Abfrage!$L$2:$M$15,2,),""),"")</f>
        <v/>
      </c>
      <c r="N933" t="str">
        <f t="shared" si="43"/>
        <v/>
      </c>
      <c r="O933" t="str">
        <f t="shared" si="44"/>
        <v/>
      </c>
      <c r="P933" t="str">
        <f>IF(Belegerfassung!G941&lt;&gt;"",CONCATENATE(Belegerfassung!G941,".pdf"),"")</f>
        <v/>
      </c>
    </row>
    <row r="934" spans="1:16">
      <c r="A934" t="str">
        <f>IF(Belegerfassung!C942&lt;&gt;"",0,"")</f>
        <v/>
      </c>
      <c r="B934" t="str">
        <f>IFERROR(VLOOKUP(Belegerfassung!I942,Konten!A:D,2,FALSE),"")</f>
        <v/>
      </c>
      <c r="C934" t="str">
        <f>IF(A934&lt;&gt;"",TEXT(Belegerfassung!C942,"TT.MM.JJJJ"),"")</f>
        <v/>
      </c>
      <c r="D934" t="str">
        <f>IFERROR(VLOOKUP(Belegerfassung!A942,Abfrage!$E$2:$F$20,2,FALSE),"")</f>
        <v/>
      </c>
      <c r="E934" t="str">
        <f>IF(A934&lt;&gt;"",Belegerfassung!B942,"")</f>
        <v/>
      </c>
      <c r="F934" t="str">
        <f>IF(Belegerfassung!L942="","",IF(Belegerfassung!L942&lt;&gt;"",IF(Belegerfassung!L942&lt;&gt;"",IF(Belegerfassung!J942&lt;&gt;0,VLOOKUP(Belegerfassung!L942,Abfrage!$A$2:$C$19,2,),VLOOKUP(Belegerfassung!L942,Abfrage!$A$2:$C$19,3,)),"")))</f>
        <v/>
      </c>
      <c r="G934" t="str">
        <f t="shared" si="42"/>
        <v/>
      </c>
      <c r="H934" s="31" t="str">
        <f>IF(A934&lt;&gt;"",-Belegerfassung!J942+Belegerfassung!K942,"")</f>
        <v/>
      </c>
      <c r="I934" s="49" t="str">
        <f>IFERROR(IF(H934&lt;&gt;"",Belegerfassung!L942*100,""),IF(OR(Belegerfassung!L942="Leistung EU - Erlöse",Belegerfassung!L942="Lieferungen EU-Erlöse",Belegerfassung!L942="EUST",Belegerfassung!L942="Bauleistungen 20%")=TRUE,"",MID(Belegerfassung!L942,4,2)))</f>
        <v/>
      </c>
      <c r="J934" s="6" t="str">
        <f>IF(A934&lt;&gt;"",LEFT(Belegerfassung!D942,40),"")</f>
        <v/>
      </c>
      <c r="K934" t="str">
        <f>IF(A934&lt;&gt;"",VLOOKUP(D934,Abfrage!$F$2:$G$21,2,FALSE),"")</f>
        <v/>
      </c>
      <c r="L934" s="6" t="str">
        <f>IF(Belegerfassung!H942&lt;&gt;"",Belegerfassung!H942,"")</f>
        <v/>
      </c>
      <c r="M934" t="str">
        <f>IFERROR(IF(Belegerfassung!E942&lt;&gt;"",VLOOKUP(Belegerfassung!E942,Abfrage!$L$2:$M$15,2,),""),"")</f>
        <v/>
      </c>
      <c r="N934" t="str">
        <f t="shared" si="43"/>
        <v/>
      </c>
      <c r="O934" t="str">
        <f t="shared" si="44"/>
        <v/>
      </c>
      <c r="P934" t="str">
        <f>IF(Belegerfassung!G942&lt;&gt;"",CONCATENATE(Belegerfassung!G942,".pdf"),"")</f>
        <v/>
      </c>
    </row>
    <row r="935" spans="1:16">
      <c r="A935" t="str">
        <f>IF(Belegerfassung!C943&lt;&gt;"",0,"")</f>
        <v/>
      </c>
      <c r="B935" t="str">
        <f>IFERROR(VLOOKUP(Belegerfassung!I943,Konten!A:D,2,FALSE),"")</f>
        <v/>
      </c>
      <c r="C935" t="str">
        <f>IF(A935&lt;&gt;"",TEXT(Belegerfassung!C943,"TT.MM.JJJJ"),"")</f>
        <v/>
      </c>
      <c r="D935" t="str">
        <f>IFERROR(VLOOKUP(Belegerfassung!A943,Abfrage!$E$2:$F$20,2,FALSE),"")</f>
        <v/>
      </c>
      <c r="E935" t="str">
        <f>IF(A935&lt;&gt;"",Belegerfassung!B943,"")</f>
        <v/>
      </c>
      <c r="F935" t="str">
        <f>IF(Belegerfassung!L943="","",IF(Belegerfassung!L943&lt;&gt;"",IF(Belegerfassung!L943&lt;&gt;"",IF(Belegerfassung!J943&lt;&gt;0,VLOOKUP(Belegerfassung!L943,Abfrage!$A$2:$C$19,2,),VLOOKUP(Belegerfassung!L943,Abfrage!$A$2:$C$19,3,)),"")))</f>
        <v/>
      </c>
      <c r="G935" t="str">
        <f t="shared" si="42"/>
        <v/>
      </c>
      <c r="H935" s="31" t="str">
        <f>IF(A935&lt;&gt;"",-Belegerfassung!J943+Belegerfassung!K943,"")</f>
        <v/>
      </c>
      <c r="I935" s="49" t="str">
        <f>IFERROR(IF(H935&lt;&gt;"",Belegerfassung!L943*100,""),IF(OR(Belegerfassung!L943="Leistung EU - Erlöse",Belegerfassung!L943="Lieferungen EU-Erlöse",Belegerfassung!L943="EUST",Belegerfassung!L943="Bauleistungen 20%")=TRUE,"",MID(Belegerfassung!L943,4,2)))</f>
        <v/>
      </c>
      <c r="J935" s="6" t="str">
        <f>IF(A935&lt;&gt;"",LEFT(Belegerfassung!D943,40),"")</f>
        <v/>
      </c>
      <c r="K935" t="str">
        <f>IF(A935&lt;&gt;"",VLOOKUP(D935,Abfrage!$F$2:$G$21,2,FALSE),"")</f>
        <v/>
      </c>
      <c r="L935" s="6" t="str">
        <f>IF(Belegerfassung!H943&lt;&gt;"",Belegerfassung!H943,"")</f>
        <v/>
      </c>
      <c r="M935" t="str">
        <f>IFERROR(IF(Belegerfassung!E943&lt;&gt;"",VLOOKUP(Belegerfassung!E943,Abfrage!$L$2:$M$15,2,),""),"")</f>
        <v/>
      </c>
      <c r="N935" t="str">
        <f t="shared" si="43"/>
        <v/>
      </c>
      <c r="O935" t="str">
        <f t="shared" si="44"/>
        <v/>
      </c>
      <c r="P935" t="str">
        <f>IF(Belegerfassung!G943&lt;&gt;"",CONCATENATE(Belegerfassung!G943,".pdf"),"")</f>
        <v/>
      </c>
    </row>
    <row r="936" spans="1:16">
      <c r="A936" t="str">
        <f>IF(Belegerfassung!C944&lt;&gt;"",0,"")</f>
        <v/>
      </c>
      <c r="B936" t="str">
        <f>IFERROR(VLOOKUP(Belegerfassung!I944,Konten!A:D,2,FALSE),"")</f>
        <v/>
      </c>
      <c r="C936" t="str">
        <f>IF(A936&lt;&gt;"",TEXT(Belegerfassung!C944,"TT.MM.JJJJ"),"")</f>
        <v/>
      </c>
      <c r="D936" t="str">
        <f>IFERROR(VLOOKUP(Belegerfassung!A944,Abfrage!$E$2:$F$20,2,FALSE),"")</f>
        <v/>
      </c>
      <c r="E936" t="str">
        <f>IF(A936&lt;&gt;"",Belegerfassung!B944,"")</f>
        <v/>
      </c>
      <c r="F936" t="str">
        <f>IF(Belegerfassung!L944="","",IF(Belegerfassung!L944&lt;&gt;"",IF(Belegerfassung!L944&lt;&gt;"",IF(Belegerfassung!J944&lt;&gt;0,VLOOKUP(Belegerfassung!L944,Abfrage!$A$2:$C$19,2,),VLOOKUP(Belegerfassung!L944,Abfrage!$A$2:$C$19,3,)),"")))</f>
        <v/>
      </c>
      <c r="G936" t="str">
        <f t="shared" si="42"/>
        <v/>
      </c>
      <c r="H936" s="31" t="str">
        <f>IF(A936&lt;&gt;"",-Belegerfassung!J944+Belegerfassung!K944,"")</f>
        <v/>
      </c>
      <c r="I936" s="49" t="str">
        <f>IFERROR(IF(H936&lt;&gt;"",Belegerfassung!L944*100,""),IF(OR(Belegerfassung!L944="Leistung EU - Erlöse",Belegerfassung!L944="Lieferungen EU-Erlöse",Belegerfassung!L944="EUST",Belegerfassung!L944="Bauleistungen 20%")=TRUE,"",MID(Belegerfassung!L944,4,2)))</f>
        <v/>
      </c>
      <c r="J936" s="6" t="str">
        <f>IF(A936&lt;&gt;"",LEFT(Belegerfassung!D944,40),"")</f>
        <v/>
      </c>
      <c r="K936" t="str">
        <f>IF(A936&lt;&gt;"",VLOOKUP(D936,Abfrage!$F$2:$G$21,2,FALSE),"")</f>
        <v/>
      </c>
      <c r="L936" s="6" t="str">
        <f>IF(Belegerfassung!H944&lt;&gt;"",Belegerfassung!H944,"")</f>
        <v/>
      </c>
      <c r="M936" t="str">
        <f>IFERROR(IF(Belegerfassung!E944&lt;&gt;"",VLOOKUP(Belegerfassung!E944,Abfrage!$L$2:$M$15,2,),""),"")</f>
        <v/>
      </c>
      <c r="N936" t="str">
        <f t="shared" si="43"/>
        <v/>
      </c>
      <c r="O936" t="str">
        <f t="shared" si="44"/>
        <v/>
      </c>
      <c r="P936" t="str">
        <f>IF(Belegerfassung!G944&lt;&gt;"",CONCATENATE(Belegerfassung!G944,".pdf"),"")</f>
        <v/>
      </c>
    </row>
    <row r="937" spans="1:16">
      <c r="A937" t="str">
        <f>IF(Belegerfassung!C945&lt;&gt;"",0,"")</f>
        <v/>
      </c>
      <c r="B937" t="str">
        <f>IFERROR(VLOOKUP(Belegerfassung!I945,Konten!A:D,2,FALSE),"")</f>
        <v/>
      </c>
      <c r="C937" t="str">
        <f>IF(A937&lt;&gt;"",TEXT(Belegerfassung!C945,"TT.MM.JJJJ"),"")</f>
        <v/>
      </c>
      <c r="D937" t="str">
        <f>IFERROR(VLOOKUP(Belegerfassung!A945,Abfrage!$E$2:$F$20,2,FALSE),"")</f>
        <v/>
      </c>
      <c r="E937" t="str">
        <f>IF(A937&lt;&gt;"",Belegerfassung!B945,"")</f>
        <v/>
      </c>
      <c r="F937" t="str">
        <f>IF(Belegerfassung!L945="","",IF(Belegerfassung!L945&lt;&gt;"",IF(Belegerfassung!L945&lt;&gt;"",IF(Belegerfassung!J945&lt;&gt;0,VLOOKUP(Belegerfassung!L945,Abfrage!$A$2:$C$19,2,),VLOOKUP(Belegerfassung!L945,Abfrage!$A$2:$C$19,3,)),"")))</f>
        <v/>
      </c>
      <c r="G937" t="str">
        <f t="shared" si="42"/>
        <v/>
      </c>
      <c r="H937" s="31" t="str">
        <f>IF(A937&lt;&gt;"",-Belegerfassung!J945+Belegerfassung!K945,"")</f>
        <v/>
      </c>
      <c r="I937" s="49" t="str">
        <f>IFERROR(IF(H937&lt;&gt;"",Belegerfassung!L945*100,""),IF(OR(Belegerfassung!L945="Leistung EU - Erlöse",Belegerfassung!L945="Lieferungen EU-Erlöse",Belegerfassung!L945="EUST",Belegerfassung!L945="Bauleistungen 20%")=TRUE,"",MID(Belegerfassung!L945,4,2)))</f>
        <v/>
      </c>
      <c r="J937" s="6" t="str">
        <f>IF(A937&lt;&gt;"",LEFT(Belegerfassung!D945,40),"")</f>
        <v/>
      </c>
      <c r="K937" t="str">
        <f>IF(A937&lt;&gt;"",VLOOKUP(D937,Abfrage!$F$2:$G$21,2,FALSE),"")</f>
        <v/>
      </c>
      <c r="L937" s="6" t="str">
        <f>IF(Belegerfassung!H945&lt;&gt;"",Belegerfassung!H945,"")</f>
        <v/>
      </c>
      <c r="M937" t="str">
        <f>IFERROR(IF(Belegerfassung!E945&lt;&gt;"",VLOOKUP(Belegerfassung!E945,Abfrage!$L$2:$M$15,2,),""),"")</f>
        <v/>
      </c>
      <c r="N937" t="str">
        <f t="shared" si="43"/>
        <v/>
      </c>
      <c r="O937" t="str">
        <f t="shared" si="44"/>
        <v/>
      </c>
      <c r="P937" t="str">
        <f>IF(Belegerfassung!G945&lt;&gt;"",CONCATENATE(Belegerfassung!G945,".pdf"),"")</f>
        <v/>
      </c>
    </row>
    <row r="938" spans="1:16">
      <c r="A938" t="str">
        <f>IF(Belegerfassung!C946&lt;&gt;"",0,"")</f>
        <v/>
      </c>
      <c r="B938" t="str">
        <f>IFERROR(VLOOKUP(Belegerfassung!I946,Konten!A:D,2,FALSE),"")</f>
        <v/>
      </c>
      <c r="C938" t="str">
        <f>IF(A938&lt;&gt;"",TEXT(Belegerfassung!C946,"TT.MM.JJJJ"),"")</f>
        <v/>
      </c>
      <c r="D938" t="str">
        <f>IFERROR(VLOOKUP(Belegerfassung!A946,Abfrage!$E$2:$F$20,2,FALSE),"")</f>
        <v/>
      </c>
      <c r="E938" t="str">
        <f>IF(A938&lt;&gt;"",Belegerfassung!B946,"")</f>
        <v/>
      </c>
      <c r="F938" t="str">
        <f>IF(Belegerfassung!L946="","",IF(Belegerfassung!L946&lt;&gt;"",IF(Belegerfassung!L946&lt;&gt;"",IF(Belegerfassung!J946&lt;&gt;0,VLOOKUP(Belegerfassung!L946,Abfrage!$A$2:$C$19,2,),VLOOKUP(Belegerfassung!L946,Abfrage!$A$2:$C$19,3,)),"")))</f>
        <v/>
      </c>
      <c r="G938" t="str">
        <f t="shared" si="42"/>
        <v/>
      </c>
      <c r="H938" s="31" t="str">
        <f>IF(A938&lt;&gt;"",-Belegerfassung!J946+Belegerfassung!K946,"")</f>
        <v/>
      </c>
      <c r="I938" s="49" t="str">
        <f>IFERROR(IF(H938&lt;&gt;"",Belegerfassung!L946*100,""),IF(OR(Belegerfassung!L946="Leistung EU - Erlöse",Belegerfassung!L946="Lieferungen EU-Erlöse",Belegerfassung!L946="EUST",Belegerfassung!L946="Bauleistungen 20%")=TRUE,"",MID(Belegerfassung!L946,4,2)))</f>
        <v/>
      </c>
      <c r="J938" s="6" t="str">
        <f>IF(A938&lt;&gt;"",LEFT(Belegerfassung!D946,40),"")</f>
        <v/>
      </c>
      <c r="K938" t="str">
        <f>IF(A938&lt;&gt;"",VLOOKUP(D938,Abfrage!$F$2:$G$21,2,FALSE),"")</f>
        <v/>
      </c>
      <c r="L938" s="6" t="str">
        <f>IF(Belegerfassung!H946&lt;&gt;"",Belegerfassung!H946,"")</f>
        <v/>
      </c>
      <c r="M938" t="str">
        <f>IFERROR(IF(Belegerfassung!E946&lt;&gt;"",VLOOKUP(Belegerfassung!E946,Abfrage!$L$2:$M$15,2,),""),"")</f>
        <v/>
      </c>
      <c r="N938" t="str">
        <f t="shared" si="43"/>
        <v/>
      </c>
      <c r="O938" t="str">
        <f t="shared" si="44"/>
        <v/>
      </c>
      <c r="P938" t="str">
        <f>IF(Belegerfassung!G946&lt;&gt;"",CONCATENATE(Belegerfassung!G946,".pdf"),"")</f>
        <v/>
      </c>
    </row>
    <row r="939" spans="1:16">
      <c r="A939" t="str">
        <f>IF(Belegerfassung!C947&lt;&gt;"",0,"")</f>
        <v/>
      </c>
      <c r="B939" t="str">
        <f>IFERROR(VLOOKUP(Belegerfassung!I947,Konten!A:D,2,FALSE),"")</f>
        <v/>
      </c>
      <c r="C939" t="str">
        <f>IF(A939&lt;&gt;"",TEXT(Belegerfassung!C947,"TT.MM.JJJJ"),"")</f>
        <v/>
      </c>
      <c r="D939" t="str">
        <f>IFERROR(VLOOKUP(Belegerfassung!A947,Abfrage!$E$2:$F$20,2,FALSE),"")</f>
        <v/>
      </c>
      <c r="E939" t="str">
        <f>IF(A939&lt;&gt;"",Belegerfassung!B947,"")</f>
        <v/>
      </c>
      <c r="F939" t="str">
        <f>IF(Belegerfassung!L947="","",IF(Belegerfassung!L947&lt;&gt;"",IF(Belegerfassung!L947&lt;&gt;"",IF(Belegerfassung!J947&lt;&gt;0,VLOOKUP(Belegerfassung!L947,Abfrage!$A$2:$C$19,2,),VLOOKUP(Belegerfassung!L947,Abfrage!$A$2:$C$19,3,)),"")))</f>
        <v/>
      </c>
      <c r="G939" t="str">
        <f t="shared" si="42"/>
        <v/>
      </c>
      <c r="H939" s="31" t="str">
        <f>IF(A939&lt;&gt;"",-Belegerfassung!J947+Belegerfassung!K947,"")</f>
        <v/>
      </c>
      <c r="I939" s="49" t="str">
        <f>IFERROR(IF(H939&lt;&gt;"",Belegerfassung!L947*100,""),IF(OR(Belegerfassung!L947="Leistung EU - Erlöse",Belegerfassung!L947="Lieferungen EU-Erlöse",Belegerfassung!L947="EUST",Belegerfassung!L947="Bauleistungen 20%")=TRUE,"",MID(Belegerfassung!L947,4,2)))</f>
        <v/>
      </c>
      <c r="J939" s="6" t="str">
        <f>IF(A939&lt;&gt;"",LEFT(Belegerfassung!D947,40),"")</f>
        <v/>
      </c>
      <c r="K939" t="str">
        <f>IF(A939&lt;&gt;"",VLOOKUP(D939,Abfrage!$F$2:$G$21,2,FALSE),"")</f>
        <v/>
      </c>
      <c r="L939" s="6" t="str">
        <f>IF(Belegerfassung!H947&lt;&gt;"",Belegerfassung!H947,"")</f>
        <v/>
      </c>
      <c r="M939" t="str">
        <f>IFERROR(IF(Belegerfassung!E947&lt;&gt;"",VLOOKUP(Belegerfassung!E947,Abfrage!$L$2:$M$15,2,),""),"")</f>
        <v/>
      </c>
      <c r="N939" t="str">
        <f t="shared" si="43"/>
        <v/>
      </c>
      <c r="O939" t="str">
        <f t="shared" si="44"/>
        <v/>
      </c>
      <c r="P939" t="str">
        <f>IF(Belegerfassung!G947&lt;&gt;"",CONCATENATE(Belegerfassung!G947,".pdf"),"")</f>
        <v/>
      </c>
    </row>
    <row r="940" spans="1:16">
      <c r="A940" t="str">
        <f>IF(Belegerfassung!C948&lt;&gt;"",0,"")</f>
        <v/>
      </c>
      <c r="B940" t="str">
        <f>IFERROR(VLOOKUP(Belegerfassung!I948,Konten!A:D,2,FALSE),"")</f>
        <v/>
      </c>
      <c r="C940" t="str">
        <f>IF(A940&lt;&gt;"",TEXT(Belegerfassung!C948,"TT.MM.JJJJ"),"")</f>
        <v/>
      </c>
      <c r="D940" t="str">
        <f>IFERROR(VLOOKUP(Belegerfassung!A948,Abfrage!$E$2:$F$20,2,FALSE),"")</f>
        <v/>
      </c>
      <c r="E940" t="str">
        <f>IF(A940&lt;&gt;"",Belegerfassung!B948,"")</f>
        <v/>
      </c>
      <c r="F940" t="str">
        <f>IF(Belegerfassung!L948="","",IF(Belegerfassung!L948&lt;&gt;"",IF(Belegerfassung!L948&lt;&gt;"",IF(Belegerfassung!J948&lt;&gt;0,VLOOKUP(Belegerfassung!L948,Abfrage!$A$2:$C$19,2,),VLOOKUP(Belegerfassung!L948,Abfrage!$A$2:$C$19,3,)),"")))</f>
        <v/>
      </c>
      <c r="G940" t="str">
        <f t="shared" si="42"/>
        <v/>
      </c>
      <c r="H940" s="31" t="str">
        <f>IF(A940&lt;&gt;"",-Belegerfassung!J948+Belegerfassung!K948,"")</f>
        <v/>
      </c>
      <c r="I940" s="49" t="str">
        <f>IFERROR(IF(H940&lt;&gt;"",Belegerfassung!L948*100,""),IF(OR(Belegerfassung!L948="Leistung EU - Erlöse",Belegerfassung!L948="Lieferungen EU-Erlöse",Belegerfassung!L948="EUST",Belegerfassung!L948="Bauleistungen 20%")=TRUE,"",MID(Belegerfassung!L948,4,2)))</f>
        <v/>
      </c>
      <c r="J940" s="6" t="str">
        <f>IF(A940&lt;&gt;"",LEFT(Belegerfassung!D948,40),"")</f>
        <v/>
      </c>
      <c r="K940" t="str">
        <f>IF(A940&lt;&gt;"",VLOOKUP(D940,Abfrage!$F$2:$G$21,2,FALSE),"")</f>
        <v/>
      </c>
      <c r="L940" s="6" t="str">
        <f>IF(Belegerfassung!H948&lt;&gt;"",Belegerfassung!H948,"")</f>
        <v/>
      </c>
      <c r="M940" t="str">
        <f>IFERROR(IF(Belegerfassung!E948&lt;&gt;"",VLOOKUP(Belegerfassung!E948,Abfrage!$L$2:$M$15,2,),""),"")</f>
        <v/>
      </c>
      <c r="N940" t="str">
        <f t="shared" si="43"/>
        <v/>
      </c>
      <c r="O940" t="str">
        <f t="shared" si="44"/>
        <v/>
      </c>
      <c r="P940" t="str">
        <f>IF(Belegerfassung!G948&lt;&gt;"",CONCATENATE(Belegerfassung!G948,".pdf"),"")</f>
        <v/>
      </c>
    </row>
    <row r="941" spans="1:16">
      <c r="A941" t="str">
        <f>IF(Belegerfassung!C949&lt;&gt;"",0,"")</f>
        <v/>
      </c>
      <c r="B941" t="str">
        <f>IFERROR(VLOOKUP(Belegerfassung!I949,Konten!A:D,2,FALSE),"")</f>
        <v/>
      </c>
      <c r="C941" t="str">
        <f>IF(A941&lt;&gt;"",TEXT(Belegerfassung!C949,"TT.MM.JJJJ"),"")</f>
        <v/>
      </c>
      <c r="D941" t="str">
        <f>IFERROR(VLOOKUP(Belegerfassung!A949,Abfrage!$E$2:$F$20,2,FALSE),"")</f>
        <v/>
      </c>
      <c r="E941" t="str">
        <f>IF(A941&lt;&gt;"",Belegerfassung!B949,"")</f>
        <v/>
      </c>
      <c r="F941" t="str">
        <f>IF(Belegerfassung!L949="","",IF(Belegerfassung!L949&lt;&gt;"",IF(Belegerfassung!L949&lt;&gt;"",IF(Belegerfassung!J949&lt;&gt;0,VLOOKUP(Belegerfassung!L949,Abfrage!$A$2:$C$19,2,),VLOOKUP(Belegerfassung!L949,Abfrage!$A$2:$C$19,3,)),"")))</f>
        <v/>
      </c>
      <c r="G941" t="str">
        <f t="shared" si="42"/>
        <v/>
      </c>
      <c r="H941" s="31" t="str">
        <f>IF(A941&lt;&gt;"",-Belegerfassung!J949+Belegerfassung!K949,"")</f>
        <v/>
      </c>
      <c r="I941" s="49" t="str">
        <f>IFERROR(IF(H941&lt;&gt;"",Belegerfassung!L949*100,""),IF(OR(Belegerfassung!L949="Leistung EU - Erlöse",Belegerfassung!L949="Lieferungen EU-Erlöse",Belegerfassung!L949="EUST",Belegerfassung!L949="Bauleistungen 20%")=TRUE,"",MID(Belegerfassung!L949,4,2)))</f>
        <v/>
      </c>
      <c r="J941" s="6" t="str">
        <f>IF(A941&lt;&gt;"",LEFT(Belegerfassung!D949,40),"")</f>
        <v/>
      </c>
      <c r="K941" t="str">
        <f>IF(A941&lt;&gt;"",VLOOKUP(D941,Abfrage!$F$2:$G$21,2,FALSE),"")</f>
        <v/>
      </c>
      <c r="L941" s="6" t="str">
        <f>IF(Belegerfassung!H949&lt;&gt;"",Belegerfassung!H949,"")</f>
        <v/>
      </c>
      <c r="M941" t="str">
        <f>IFERROR(IF(Belegerfassung!E949&lt;&gt;"",VLOOKUP(Belegerfassung!E949,Abfrage!$L$2:$M$15,2,),""),"")</f>
        <v/>
      </c>
      <c r="N941" t="str">
        <f t="shared" si="43"/>
        <v/>
      </c>
      <c r="O941" t="str">
        <f t="shared" si="44"/>
        <v/>
      </c>
      <c r="P941" t="str">
        <f>IF(Belegerfassung!G949&lt;&gt;"",CONCATENATE(Belegerfassung!G949,".pdf"),"")</f>
        <v/>
      </c>
    </row>
    <row r="942" spans="1:16">
      <c r="A942" t="str">
        <f>IF(Belegerfassung!C950&lt;&gt;"",0,"")</f>
        <v/>
      </c>
      <c r="B942" t="str">
        <f>IFERROR(VLOOKUP(Belegerfassung!I950,Konten!A:D,2,FALSE),"")</f>
        <v/>
      </c>
      <c r="C942" t="str">
        <f>IF(A942&lt;&gt;"",TEXT(Belegerfassung!C950,"TT.MM.JJJJ"),"")</f>
        <v/>
      </c>
      <c r="D942" t="str">
        <f>IFERROR(VLOOKUP(Belegerfassung!A950,Abfrage!$E$2:$F$20,2,FALSE),"")</f>
        <v/>
      </c>
      <c r="E942" t="str">
        <f>IF(A942&lt;&gt;"",Belegerfassung!B950,"")</f>
        <v/>
      </c>
      <c r="F942" t="str">
        <f>IF(Belegerfassung!L950="","",IF(Belegerfassung!L950&lt;&gt;"",IF(Belegerfassung!L950&lt;&gt;"",IF(Belegerfassung!J950&lt;&gt;0,VLOOKUP(Belegerfassung!L950,Abfrage!$A$2:$C$19,2,),VLOOKUP(Belegerfassung!L950,Abfrage!$A$2:$C$19,3,)),"")))</f>
        <v/>
      </c>
      <c r="G942" t="str">
        <f t="shared" si="42"/>
        <v/>
      </c>
      <c r="H942" s="31" t="str">
        <f>IF(A942&lt;&gt;"",-Belegerfassung!J950+Belegerfassung!K950,"")</f>
        <v/>
      </c>
      <c r="I942" s="49" t="str">
        <f>IFERROR(IF(H942&lt;&gt;"",Belegerfassung!L950*100,""),IF(OR(Belegerfassung!L950="Leistung EU - Erlöse",Belegerfassung!L950="Lieferungen EU-Erlöse",Belegerfassung!L950="EUST",Belegerfassung!L950="Bauleistungen 20%")=TRUE,"",MID(Belegerfassung!L950,4,2)))</f>
        <v/>
      </c>
      <c r="J942" s="6" t="str">
        <f>IF(A942&lt;&gt;"",LEFT(Belegerfassung!D950,40),"")</f>
        <v/>
      </c>
      <c r="K942" t="str">
        <f>IF(A942&lt;&gt;"",VLOOKUP(D942,Abfrage!$F$2:$G$21,2,FALSE),"")</f>
        <v/>
      </c>
      <c r="L942" s="6" t="str">
        <f>IF(Belegerfassung!H950&lt;&gt;"",Belegerfassung!H950,"")</f>
        <v/>
      </c>
      <c r="M942" t="str">
        <f>IFERROR(IF(Belegerfassung!E950&lt;&gt;"",VLOOKUP(Belegerfassung!E950,Abfrage!$L$2:$M$15,2,),""),"")</f>
        <v/>
      </c>
      <c r="N942" t="str">
        <f t="shared" si="43"/>
        <v/>
      </c>
      <c r="O942" t="str">
        <f t="shared" si="44"/>
        <v/>
      </c>
      <c r="P942" t="str">
        <f>IF(Belegerfassung!G950&lt;&gt;"",CONCATENATE(Belegerfassung!G950,".pdf"),"")</f>
        <v/>
      </c>
    </row>
    <row r="943" spans="1:16">
      <c r="A943" t="str">
        <f>IF(Belegerfassung!C951&lt;&gt;"",0,"")</f>
        <v/>
      </c>
      <c r="B943" t="str">
        <f>IFERROR(VLOOKUP(Belegerfassung!I951,Konten!A:D,2,FALSE),"")</f>
        <v/>
      </c>
      <c r="C943" t="str">
        <f>IF(A943&lt;&gt;"",TEXT(Belegerfassung!C951,"TT.MM.JJJJ"),"")</f>
        <v/>
      </c>
      <c r="D943" t="str">
        <f>IFERROR(VLOOKUP(Belegerfassung!A951,Abfrage!$E$2:$F$20,2,FALSE),"")</f>
        <v/>
      </c>
      <c r="E943" t="str">
        <f>IF(A943&lt;&gt;"",Belegerfassung!B951,"")</f>
        <v/>
      </c>
      <c r="F943" t="str">
        <f>IF(Belegerfassung!L951="","",IF(Belegerfassung!L951&lt;&gt;"",IF(Belegerfassung!L951&lt;&gt;"",IF(Belegerfassung!J951&lt;&gt;0,VLOOKUP(Belegerfassung!L951,Abfrage!$A$2:$C$19,2,),VLOOKUP(Belegerfassung!L951,Abfrage!$A$2:$C$19,3,)),"")))</f>
        <v/>
      </c>
      <c r="G943" t="str">
        <f t="shared" si="42"/>
        <v/>
      </c>
      <c r="H943" s="31" t="str">
        <f>IF(A943&lt;&gt;"",-Belegerfassung!J951+Belegerfassung!K951,"")</f>
        <v/>
      </c>
      <c r="I943" s="49" t="str">
        <f>IFERROR(IF(H943&lt;&gt;"",Belegerfassung!L951*100,""),IF(OR(Belegerfassung!L951="Leistung EU - Erlöse",Belegerfassung!L951="Lieferungen EU-Erlöse",Belegerfassung!L951="EUST",Belegerfassung!L951="Bauleistungen 20%")=TRUE,"",MID(Belegerfassung!L951,4,2)))</f>
        <v/>
      </c>
      <c r="J943" s="6" t="str">
        <f>IF(A943&lt;&gt;"",LEFT(Belegerfassung!D951,40),"")</f>
        <v/>
      </c>
      <c r="K943" t="str">
        <f>IF(A943&lt;&gt;"",VLOOKUP(D943,Abfrage!$F$2:$G$21,2,FALSE),"")</f>
        <v/>
      </c>
      <c r="L943" s="6" t="str">
        <f>IF(Belegerfassung!H951&lt;&gt;"",Belegerfassung!H951,"")</f>
        <v/>
      </c>
      <c r="M943" t="str">
        <f>IFERROR(IF(Belegerfassung!E951&lt;&gt;"",VLOOKUP(Belegerfassung!E951,Abfrage!$L$2:$M$15,2,),""),"")</f>
        <v/>
      </c>
      <c r="N943" t="str">
        <f t="shared" si="43"/>
        <v/>
      </c>
      <c r="O943" t="str">
        <f t="shared" si="44"/>
        <v/>
      </c>
      <c r="P943" t="str">
        <f>IF(Belegerfassung!G951&lt;&gt;"",CONCATENATE(Belegerfassung!G951,".pdf"),"")</f>
        <v/>
      </c>
    </row>
    <row r="944" spans="1:16">
      <c r="A944" t="str">
        <f>IF(Belegerfassung!C952&lt;&gt;"",0,"")</f>
        <v/>
      </c>
      <c r="B944" t="str">
        <f>IFERROR(VLOOKUP(Belegerfassung!I952,Konten!A:D,2,FALSE),"")</f>
        <v/>
      </c>
      <c r="C944" t="str">
        <f>IF(A944&lt;&gt;"",TEXT(Belegerfassung!C952,"TT.MM.JJJJ"),"")</f>
        <v/>
      </c>
      <c r="D944" t="str">
        <f>IFERROR(VLOOKUP(Belegerfassung!A952,Abfrage!$E$2:$F$20,2,FALSE),"")</f>
        <v/>
      </c>
      <c r="E944" t="str">
        <f>IF(A944&lt;&gt;"",Belegerfassung!B952,"")</f>
        <v/>
      </c>
      <c r="F944" t="str">
        <f>IF(Belegerfassung!L952="","",IF(Belegerfassung!L952&lt;&gt;"",IF(Belegerfassung!L952&lt;&gt;"",IF(Belegerfassung!J952&lt;&gt;0,VLOOKUP(Belegerfassung!L952,Abfrage!$A$2:$C$19,2,),VLOOKUP(Belegerfassung!L952,Abfrage!$A$2:$C$19,3,)),"")))</f>
        <v/>
      </c>
      <c r="G944" t="str">
        <f t="shared" si="42"/>
        <v/>
      </c>
      <c r="H944" s="31" t="str">
        <f>IF(A944&lt;&gt;"",-Belegerfassung!J952+Belegerfassung!K952,"")</f>
        <v/>
      </c>
      <c r="I944" s="49" t="str">
        <f>IFERROR(IF(H944&lt;&gt;"",Belegerfassung!L952*100,""),IF(OR(Belegerfassung!L952="Leistung EU - Erlöse",Belegerfassung!L952="Lieferungen EU-Erlöse",Belegerfassung!L952="EUST",Belegerfassung!L952="Bauleistungen 20%")=TRUE,"",MID(Belegerfassung!L952,4,2)))</f>
        <v/>
      </c>
      <c r="J944" s="6" t="str">
        <f>IF(A944&lt;&gt;"",LEFT(Belegerfassung!D952,40),"")</f>
        <v/>
      </c>
      <c r="K944" t="str">
        <f>IF(A944&lt;&gt;"",VLOOKUP(D944,Abfrage!$F$2:$G$21,2,FALSE),"")</f>
        <v/>
      </c>
      <c r="L944" s="6" t="str">
        <f>IF(Belegerfassung!H952&lt;&gt;"",Belegerfassung!H952,"")</f>
        <v/>
      </c>
      <c r="M944" t="str">
        <f>IFERROR(IF(Belegerfassung!E952&lt;&gt;"",VLOOKUP(Belegerfassung!E952,Abfrage!$L$2:$M$15,2,),""),"")</f>
        <v/>
      </c>
      <c r="N944" t="str">
        <f t="shared" si="43"/>
        <v/>
      </c>
      <c r="O944" t="str">
        <f t="shared" si="44"/>
        <v/>
      </c>
      <c r="P944" t="str">
        <f>IF(Belegerfassung!G952&lt;&gt;"",CONCATENATE(Belegerfassung!G952,".pdf"),"")</f>
        <v/>
      </c>
    </row>
    <row r="945" spans="1:16">
      <c r="A945" t="str">
        <f>IF(Belegerfassung!C953&lt;&gt;"",0,"")</f>
        <v/>
      </c>
      <c r="B945" t="str">
        <f>IFERROR(VLOOKUP(Belegerfassung!I953,Konten!A:D,2,FALSE),"")</f>
        <v/>
      </c>
      <c r="C945" t="str">
        <f>IF(A945&lt;&gt;"",TEXT(Belegerfassung!C953,"TT.MM.JJJJ"),"")</f>
        <v/>
      </c>
      <c r="D945" t="str">
        <f>IFERROR(VLOOKUP(Belegerfassung!A953,Abfrage!$E$2:$F$20,2,FALSE),"")</f>
        <v/>
      </c>
      <c r="E945" t="str">
        <f>IF(A945&lt;&gt;"",Belegerfassung!B953,"")</f>
        <v/>
      </c>
      <c r="F945" t="str">
        <f>IF(Belegerfassung!L953="","",IF(Belegerfassung!L953&lt;&gt;"",IF(Belegerfassung!L953&lt;&gt;"",IF(Belegerfassung!J953&lt;&gt;0,VLOOKUP(Belegerfassung!L953,Abfrage!$A$2:$C$19,2,),VLOOKUP(Belegerfassung!L953,Abfrage!$A$2:$C$19,3,)),"")))</f>
        <v/>
      </c>
      <c r="G945" t="str">
        <f t="shared" si="42"/>
        <v/>
      </c>
      <c r="H945" s="31" t="str">
        <f>IF(A945&lt;&gt;"",-Belegerfassung!J953+Belegerfassung!K953,"")</f>
        <v/>
      </c>
      <c r="I945" s="49" t="str">
        <f>IFERROR(IF(H945&lt;&gt;"",Belegerfassung!L953*100,""),IF(OR(Belegerfassung!L953="Leistung EU - Erlöse",Belegerfassung!L953="Lieferungen EU-Erlöse",Belegerfassung!L953="EUST",Belegerfassung!L953="Bauleistungen 20%")=TRUE,"",MID(Belegerfassung!L953,4,2)))</f>
        <v/>
      </c>
      <c r="J945" s="6" t="str">
        <f>IF(A945&lt;&gt;"",LEFT(Belegerfassung!D953,40),"")</f>
        <v/>
      </c>
      <c r="K945" t="str">
        <f>IF(A945&lt;&gt;"",VLOOKUP(D945,Abfrage!$F$2:$G$21,2,FALSE),"")</f>
        <v/>
      </c>
      <c r="L945" s="6" t="str">
        <f>IF(Belegerfassung!H953&lt;&gt;"",Belegerfassung!H953,"")</f>
        <v/>
      </c>
      <c r="M945" t="str">
        <f>IFERROR(IF(Belegerfassung!E953&lt;&gt;"",VLOOKUP(Belegerfassung!E953,Abfrage!$L$2:$M$15,2,),""),"")</f>
        <v/>
      </c>
      <c r="N945" t="str">
        <f t="shared" si="43"/>
        <v/>
      </c>
      <c r="O945" t="str">
        <f t="shared" si="44"/>
        <v/>
      </c>
      <c r="P945" t="str">
        <f>IF(Belegerfassung!G953&lt;&gt;"",CONCATENATE(Belegerfassung!G953,".pdf"),"")</f>
        <v/>
      </c>
    </row>
    <row r="946" spans="1:16">
      <c r="A946" t="str">
        <f>IF(Belegerfassung!C954&lt;&gt;"",0,"")</f>
        <v/>
      </c>
      <c r="B946" t="str">
        <f>IFERROR(VLOOKUP(Belegerfassung!I954,Konten!A:D,2,FALSE),"")</f>
        <v/>
      </c>
      <c r="C946" t="str">
        <f>IF(A946&lt;&gt;"",TEXT(Belegerfassung!C954,"TT.MM.JJJJ"),"")</f>
        <v/>
      </c>
      <c r="D946" t="str">
        <f>IFERROR(VLOOKUP(Belegerfassung!A954,Abfrage!$E$2:$F$20,2,FALSE),"")</f>
        <v/>
      </c>
      <c r="E946" t="str">
        <f>IF(A946&lt;&gt;"",Belegerfassung!B954,"")</f>
        <v/>
      </c>
      <c r="F946" t="str">
        <f>IF(Belegerfassung!L954="","",IF(Belegerfassung!L954&lt;&gt;"",IF(Belegerfassung!L954&lt;&gt;"",IF(Belegerfassung!J954&lt;&gt;0,VLOOKUP(Belegerfassung!L954,Abfrage!$A$2:$C$19,2,),VLOOKUP(Belegerfassung!L954,Abfrage!$A$2:$C$19,3,)),"")))</f>
        <v/>
      </c>
      <c r="G946" t="str">
        <f t="shared" si="42"/>
        <v/>
      </c>
      <c r="H946" s="31" t="str">
        <f>IF(A946&lt;&gt;"",-Belegerfassung!J954+Belegerfassung!K954,"")</f>
        <v/>
      </c>
      <c r="I946" s="49" t="str">
        <f>IFERROR(IF(H946&lt;&gt;"",Belegerfassung!L954*100,""),IF(OR(Belegerfassung!L954="Leistung EU - Erlöse",Belegerfassung!L954="Lieferungen EU-Erlöse",Belegerfassung!L954="EUST",Belegerfassung!L954="Bauleistungen 20%")=TRUE,"",MID(Belegerfassung!L954,4,2)))</f>
        <v/>
      </c>
      <c r="J946" s="6" t="str">
        <f>IF(A946&lt;&gt;"",LEFT(Belegerfassung!D954,40),"")</f>
        <v/>
      </c>
      <c r="K946" t="str">
        <f>IF(A946&lt;&gt;"",VLOOKUP(D946,Abfrage!$F$2:$G$21,2,FALSE),"")</f>
        <v/>
      </c>
      <c r="L946" s="6" t="str">
        <f>IF(Belegerfassung!H954&lt;&gt;"",Belegerfassung!H954,"")</f>
        <v/>
      </c>
      <c r="M946" t="str">
        <f>IFERROR(IF(Belegerfassung!E954&lt;&gt;"",VLOOKUP(Belegerfassung!E954,Abfrage!$L$2:$M$15,2,),""),"")</f>
        <v/>
      </c>
      <c r="N946" t="str">
        <f t="shared" si="43"/>
        <v/>
      </c>
      <c r="O946" t="str">
        <f t="shared" si="44"/>
        <v/>
      </c>
      <c r="P946" t="str">
        <f>IF(Belegerfassung!G954&lt;&gt;"",CONCATENATE(Belegerfassung!G954,".pdf"),"")</f>
        <v/>
      </c>
    </row>
    <row r="947" spans="1:16">
      <c r="A947" t="str">
        <f>IF(Belegerfassung!C955&lt;&gt;"",0,"")</f>
        <v/>
      </c>
      <c r="B947" t="str">
        <f>IFERROR(VLOOKUP(Belegerfassung!I955,Konten!A:D,2,FALSE),"")</f>
        <v/>
      </c>
      <c r="C947" t="str">
        <f>IF(A947&lt;&gt;"",TEXT(Belegerfassung!C955,"TT.MM.JJJJ"),"")</f>
        <v/>
      </c>
      <c r="D947" t="str">
        <f>IFERROR(VLOOKUP(Belegerfassung!A955,Abfrage!$E$2:$F$20,2,FALSE),"")</f>
        <v/>
      </c>
      <c r="E947" t="str">
        <f>IF(A947&lt;&gt;"",Belegerfassung!B955,"")</f>
        <v/>
      </c>
      <c r="F947" t="str">
        <f>IF(Belegerfassung!L955="","",IF(Belegerfassung!L955&lt;&gt;"",IF(Belegerfassung!L955&lt;&gt;"",IF(Belegerfassung!J955&lt;&gt;0,VLOOKUP(Belegerfassung!L955,Abfrage!$A$2:$C$19,2,),VLOOKUP(Belegerfassung!L955,Abfrage!$A$2:$C$19,3,)),"")))</f>
        <v/>
      </c>
      <c r="G947" t="str">
        <f t="shared" si="42"/>
        <v/>
      </c>
      <c r="H947" s="31" t="str">
        <f>IF(A947&lt;&gt;"",-Belegerfassung!J955+Belegerfassung!K955,"")</f>
        <v/>
      </c>
      <c r="I947" s="49" t="str">
        <f>IFERROR(IF(H947&lt;&gt;"",Belegerfassung!L955*100,""),IF(OR(Belegerfassung!L955="Leistung EU - Erlöse",Belegerfassung!L955="Lieferungen EU-Erlöse",Belegerfassung!L955="EUST",Belegerfassung!L955="Bauleistungen 20%")=TRUE,"",MID(Belegerfassung!L955,4,2)))</f>
        <v/>
      </c>
      <c r="J947" s="6" t="str">
        <f>IF(A947&lt;&gt;"",LEFT(Belegerfassung!D955,40),"")</f>
        <v/>
      </c>
      <c r="K947" t="str">
        <f>IF(A947&lt;&gt;"",VLOOKUP(D947,Abfrage!$F$2:$G$21,2,FALSE),"")</f>
        <v/>
      </c>
      <c r="L947" s="6" t="str">
        <f>IF(Belegerfassung!H955&lt;&gt;"",Belegerfassung!H955,"")</f>
        <v/>
      </c>
      <c r="M947" t="str">
        <f>IFERROR(IF(Belegerfassung!E955&lt;&gt;"",VLOOKUP(Belegerfassung!E955,Abfrage!$L$2:$M$15,2,),""),"")</f>
        <v/>
      </c>
      <c r="N947" t="str">
        <f t="shared" si="43"/>
        <v/>
      </c>
      <c r="O947" t="str">
        <f t="shared" si="44"/>
        <v/>
      </c>
      <c r="P947" t="str">
        <f>IF(Belegerfassung!G955&lt;&gt;"",CONCATENATE(Belegerfassung!G955,".pdf"),"")</f>
        <v/>
      </c>
    </row>
    <row r="948" spans="1:16">
      <c r="A948" t="str">
        <f>IF(Belegerfassung!C956&lt;&gt;"",0,"")</f>
        <v/>
      </c>
      <c r="B948" t="str">
        <f>IFERROR(VLOOKUP(Belegerfassung!I956,Konten!A:D,2,FALSE),"")</f>
        <v/>
      </c>
      <c r="C948" t="str">
        <f>IF(A948&lt;&gt;"",TEXT(Belegerfassung!C956,"TT.MM.JJJJ"),"")</f>
        <v/>
      </c>
      <c r="D948" t="str">
        <f>IFERROR(VLOOKUP(Belegerfassung!A956,Abfrage!$E$2:$F$20,2,FALSE),"")</f>
        <v/>
      </c>
      <c r="E948" t="str">
        <f>IF(A948&lt;&gt;"",Belegerfassung!B956,"")</f>
        <v/>
      </c>
      <c r="F948" t="str">
        <f>IF(Belegerfassung!L956="","",IF(Belegerfassung!L956&lt;&gt;"",IF(Belegerfassung!L956&lt;&gt;"",IF(Belegerfassung!J956&lt;&gt;0,VLOOKUP(Belegerfassung!L956,Abfrage!$A$2:$C$19,2,),VLOOKUP(Belegerfassung!L956,Abfrage!$A$2:$C$19,3,)),"")))</f>
        <v/>
      </c>
      <c r="G948" t="str">
        <f t="shared" si="42"/>
        <v/>
      </c>
      <c r="H948" s="31" t="str">
        <f>IF(A948&lt;&gt;"",-Belegerfassung!J956+Belegerfassung!K956,"")</f>
        <v/>
      </c>
      <c r="I948" s="49" t="str">
        <f>IFERROR(IF(H948&lt;&gt;"",Belegerfassung!L956*100,""),IF(OR(Belegerfassung!L956="Leistung EU - Erlöse",Belegerfassung!L956="Lieferungen EU-Erlöse",Belegerfassung!L956="EUST",Belegerfassung!L956="Bauleistungen 20%")=TRUE,"",MID(Belegerfassung!L956,4,2)))</f>
        <v/>
      </c>
      <c r="J948" s="6" t="str">
        <f>IF(A948&lt;&gt;"",LEFT(Belegerfassung!D956,40),"")</f>
        <v/>
      </c>
      <c r="K948" t="str">
        <f>IF(A948&lt;&gt;"",VLOOKUP(D948,Abfrage!$F$2:$G$21,2,FALSE),"")</f>
        <v/>
      </c>
      <c r="L948" s="6" t="str">
        <f>IF(Belegerfassung!H956&lt;&gt;"",Belegerfassung!H956,"")</f>
        <v/>
      </c>
      <c r="M948" t="str">
        <f>IFERROR(IF(Belegerfassung!E956&lt;&gt;"",VLOOKUP(Belegerfassung!E956,Abfrage!$L$2:$M$15,2,),""),"")</f>
        <v/>
      </c>
      <c r="N948" t="str">
        <f t="shared" si="43"/>
        <v/>
      </c>
      <c r="O948" t="str">
        <f t="shared" si="44"/>
        <v/>
      </c>
      <c r="P948" t="str">
        <f>IF(Belegerfassung!G956&lt;&gt;"",CONCATENATE(Belegerfassung!G956,".pdf"),"")</f>
        <v/>
      </c>
    </row>
    <row r="949" spans="1:16">
      <c r="A949" t="str">
        <f>IF(Belegerfassung!C957&lt;&gt;"",0,"")</f>
        <v/>
      </c>
      <c r="B949" t="str">
        <f>IFERROR(VLOOKUP(Belegerfassung!I957,Konten!A:D,2,FALSE),"")</f>
        <v/>
      </c>
      <c r="C949" t="str">
        <f>IF(A949&lt;&gt;"",TEXT(Belegerfassung!C957,"TT.MM.JJJJ"),"")</f>
        <v/>
      </c>
      <c r="D949" t="str">
        <f>IFERROR(VLOOKUP(Belegerfassung!A957,Abfrage!$E$2:$F$20,2,FALSE),"")</f>
        <v/>
      </c>
      <c r="E949" t="str">
        <f>IF(A949&lt;&gt;"",Belegerfassung!B957,"")</f>
        <v/>
      </c>
      <c r="F949" t="str">
        <f>IF(Belegerfassung!L957="","",IF(Belegerfassung!L957&lt;&gt;"",IF(Belegerfassung!L957&lt;&gt;"",IF(Belegerfassung!J957&lt;&gt;0,VLOOKUP(Belegerfassung!L957,Abfrage!$A$2:$C$19,2,),VLOOKUP(Belegerfassung!L957,Abfrage!$A$2:$C$19,3,)),"")))</f>
        <v/>
      </c>
      <c r="G949" t="str">
        <f t="shared" si="42"/>
        <v/>
      </c>
      <c r="H949" s="31" t="str">
        <f>IF(A949&lt;&gt;"",-Belegerfassung!J957+Belegerfassung!K957,"")</f>
        <v/>
      </c>
      <c r="I949" s="49" t="str">
        <f>IFERROR(IF(H949&lt;&gt;"",Belegerfassung!L957*100,""),IF(OR(Belegerfassung!L957="Leistung EU - Erlöse",Belegerfassung!L957="Lieferungen EU-Erlöse",Belegerfassung!L957="EUST",Belegerfassung!L957="Bauleistungen 20%")=TRUE,"",MID(Belegerfassung!L957,4,2)))</f>
        <v/>
      </c>
      <c r="J949" s="6" t="str">
        <f>IF(A949&lt;&gt;"",LEFT(Belegerfassung!D957,40),"")</f>
        <v/>
      </c>
      <c r="K949" t="str">
        <f>IF(A949&lt;&gt;"",VLOOKUP(D949,Abfrage!$F$2:$G$21,2,FALSE),"")</f>
        <v/>
      </c>
      <c r="L949" s="6" t="str">
        <f>IF(Belegerfassung!H957&lt;&gt;"",Belegerfassung!H957,"")</f>
        <v/>
      </c>
      <c r="M949" t="str">
        <f>IFERROR(IF(Belegerfassung!E957&lt;&gt;"",VLOOKUP(Belegerfassung!E957,Abfrage!$L$2:$M$15,2,),""),"")</f>
        <v/>
      </c>
      <c r="N949" t="str">
        <f t="shared" si="43"/>
        <v/>
      </c>
      <c r="O949" t="str">
        <f t="shared" si="44"/>
        <v/>
      </c>
      <c r="P949" t="str">
        <f>IF(Belegerfassung!G957&lt;&gt;"",CONCATENATE(Belegerfassung!G957,".pdf"),"")</f>
        <v/>
      </c>
    </row>
    <row r="950" spans="1:16">
      <c r="A950" t="str">
        <f>IF(Belegerfassung!C958&lt;&gt;"",0,"")</f>
        <v/>
      </c>
      <c r="B950" t="str">
        <f>IFERROR(VLOOKUP(Belegerfassung!I958,Konten!A:D,2,FALSE),"")</f>
        <v/>
      </c>
      <c r="C950" t="str">
        <f>IF(A950&lt;&gt;"",TEXT(Belegerfassung!C958,"TT.MM.JJJJ"),"")</f>
        <v/>
      </c>
      <c r="D950" t="str">
        <f>IFERROR(VLOOKUP(Belegerfassung!A958,Abfrage!$E$2:$F$20,2,FALSE),"")</f>
        <v/>
      </c>
      <c r="E950" t="str">
        <f>IF(A950&lt;&gt;"",Belegerfassung!B958,"")</f>
        <v/>
      </c>
      <c r="F950" t="str">
        <f>IF(Belegerfassung!L958="","",IF(Belegerfassung!L958&lt;&gt;"",IF(Belegerfassung!L958&lt;&gt;"",IF(Belegerfassung!J958&lt;&gt;0,VLOOKUP(Belegerfassung!L958,Abfrage!$A$2:$C$19,2,),VLOOKUP(Belegerfassung!L958,Abfrage!$A$2:$C$19,3,)),"")))</f>
        <v/>
      </c>
      <c r="G950" t="str">
        <f t="shared" si="42"/>
        <v/>
      </c>
      <c r="H950" s="31" t="str">
        <f>IF(A950&lt;&gt;"",-Belegerfassung!J958+Belegerfassung!K958,"")</f>
        <v/>
      </c>
      <c r="I950" s="49" t="str">
        <f>IFERROR(IF(H950&lt;&gt;"",Belegerfassung!L958*100,""),IF(OR(Belegerfassung!L958="Leistung EU - Erlöse",Belegerfassung!L958="Lieferungen EU-Erlöse",Belegerfassung!L958="EUST",Belegerfassung!L958="Bauleistungen 20%")=TRUE,"",MID(Belegerfassung!L958,4,2)))</f>
        <v/>
      </c>
      <c r="J950" s="6" t="str">
        <f>IF(A950&lt;&gt;"",LEFT(Belegerfassung!D958,40),"")</f>
        <v/>
      </c>
      <c r="K950" t="str">
        <f>IF(A950&lt;&gt;"",VLOOKUP(D950,Abfrage!$F$2:$G$21,2,FALSE),"")</f>
        <v/>
      </c>
      <c r="L950" s="6" t="str">
        <f>IF(Belegerfassung!H958&lt;&gt;"",Belegerfassung!H958,"")</f>
        <v/>
      </c>
      <c r="M950" t="str">
        <f>IFERROR(IF(Belegerfassung!E958&lt;&gt;"",VLOOKUP(Belegerfassung!E958,Abfrage!$L$2:$M$15,2,),""),"")</f>
        <v/>
      </c>
      <c r="N950" t="str">
        <f t="shared" si="43"/>
        <v/>
      </c>
      <c r="O950" t="str">
        <f t="shared" si="44"/>
        <v/>
      </c>
      <c r="P950" t="str">
        <f>IF(Belegerfassung!G958&lt;&gt;"",CONCATENATE(Belegerfassung!G958,".pdf"),"")</f>
        <v/>
      </c>
    </row>
    <row r="951" spans="1:16">
      <c r="A951" t="str">
        <f>IF(Belegerfassung!C959&lt;&gt;"",0,"")</f>
        <v/>
      </c>
      <c r="B951" t="str">
        <f>IFERROR(VLOOKUP(Belegerfassung!I959,Konten!A:D,2,FALSE),"")</f>
        <v/>
      </c>
      <c r="C951" t="str">
        <f>IF(A951&lt;&gt;"",TEXT(Belegerfassung!C959,"TT.MM.JJJJ"),"")</f>
        <v/>
      </c>
      <c r="D951" t="str">
        <f>IFERROR(VLOOKUP(Belegerfassung!A959,Abfrage!$E$2:$F$20,2,FALSE),"")</f>
        <v/>
      </c>
      <c r="E951" t="str">
        <f>IF(A951&lt;&gt;"",Belegerfassung!B959,"")</f>
        <v/>
      </c>
      <c r="F951" t="str">
        <f>IF(Belegerfassung!L959="","",IF(Belegerfassung!L959&lt;&gt;"",IF(Belegerfassung!L959&lt;&gt;"",IF(Belegerfassung!J959&lt;&gt;0,VLOOKUP(Belegerfassung!L959,Abfrage!$A$2:$C$19,2,),VLOOKUP(Belegerfassung!L959,Abfrage!$A$2:$C$19,3,)),"")))</f>
        <v/>
      </c>
      <c r="G951" t="str">
        <f t="shared" si="42"/>
        <v/>
      </c>
      <c r="H951" s="31" t="str">
        <f>IF(A951&lt;&gt;"",-Belegerfassung!J959+Belegerfassung!K959,"")</f>
        <v/>
      </c>
      <c r="I951" s="49" t="str">
        <f>IFERROR(IF(H951&lt;&gt;"",Belegerfassung!L959*100,""),IF(OR(Belegerfassung!L959="Leistung EU - Erlöse",Belegerfassung!L959="Lieferungen EU-Erlöse",Belegerfassung!L959="EUST",Belegerfassung!L959="Bauleistungen 20%")=TRUE,"",MID(Belegerfassung!L959,4,2)))</f>
        <v/>
      </c>
      <c r="J951" s="6" t="str">
        <f>IF(A951&lt;&gt;"",LEFT(Belegerfassung!D959,40),"")</f>
        <v/>
      </c>
      <c r="K951" t="str">
        <f>IF(A951&lt;&gt;"",VLOOKUP(D951,Abfrage!$F$2:$G$21,2,FALSE),"")</f>
        <v/>
      </c>
      <c r="L951" s="6" t="str">
        <f>IF(Belegerfassung!H959&lt;&gt;"",Belegerfassung!H959,"")</f>
        <v/>
      </c>
      <c r="M951" t="str">
        <f>IFERROR(IF(Belegerfassung!E959&lt;&gt;"",VLOOKUP(Belegerfassung!E959,Abfrage!$L$2:$M$15,2,),""),"")</f>
        <v/>
      </c>
      <c r="N951" t="str">
        <f t="shared" si="43"/>
        <v/>
      </c>
      <c r="O951" t="str">
        <f t="shared" si="44"/>
        <v/>
      </c>
      <c r="P951" t="str">
        <f>IF(Belegerfassung!G959&lt;&gt;"",CONCATENATE(Belegerfassung!G959,".pdf"),"")</f>
        <v/>
      </c>
    </row>
    <row r="952" spans="1:16">
      <c r="A952" t="str">
        <f>IF(Belegerfassung!C960&lt;&gt;"",0,"")</f>
        <v/>
      </c>
      <c r="B952" t="str">
        <f>IFERROR(VLOOKUP(Belegerfassung!I960,Konten!A:D,2,FALSE),"")</f>
        <v/>
      </c>
      <c r="C952" t="str">
        <f>IF(A952&lt;&gt;"",TEXT(Belegerfassung!C960,"TT.MM.JJJJ"),"")</f>
        <v/>
      </c>
      <c r="D952" t="str">
        <f>IFERROR(VLOOKUP(Belegerfassung!A960,Abfrage!$E$2:$F$20,2,FALSE),"")</f>
        <v/>
      </c>
      <c r="E952" t="str">
        <f>IF(A952&lt;&gt;"",Belegerfassung!B960,"")</f>
        <v/>
      </c>
      <c r="F952" t="str">
        <f>IF(Belegerfassung!L960="","",IF(Belegerfassung!L960&lt;&gt;"",IF(Belegerfassung!L960&lt;&gt;"",IF(Belegerfassung!J960&lt;&gt;0,VLOOKUP(Belegerfassung!L960,Abfrage!$A$2:$C$19,2,),VLOOKUP(Belegerfassung!L960,Abfrage!$A$2:$C$19,3,)),"")))</f>
        <v/>
      </c>
      <c r="G952" t="str">
        <f t="shared" si="42"/>
        <v/>
      </c>
      <c r="H952" s="31" t="str">
        <f>IF(A952&lt;&gt;"",-Belegerfassung!J960+Belegerfassung!K960,"")</f>
        <v/>
      </c>
      <c r="I952" s="49" t="str">
        <f>IFERROR(IF(H952&lt;&gt;"",Belegerfassung!L960*100,""),IF(OR(Belegerfassung!L960="Leistung EU - Erlöse",Belegerfassung!L960="Lieferungen EU-Erlöse",Belegerfassung!L960="EUST",Belegerfassung!L960="Bauleistungen 20%")=TRUE,"",MID(Belegerfassung!L960,4,2)))</f>
        <v/>
      </c>
      <c r="J952" s="6" t="str">
        <f>IF(A952&lt;&gt;"",LEFT(Belegerfassung!D960,40),"")</f>
        <v/>
      </c>
      <c r="K952" t="str">
        <f>IF(A952&lt;&gt;"",VLOOKUP(D952,Abfrage!$F$2:$G$21,2,FALSE),"")</f>
        <v/>
      </c>
      <c r="L952" s="6" t="str">
        <f>IF(Belegerfassung!H960&lt;&gt;"",Belegerfassung!H960,"")</f>
        <v/>
      </c>
      <c r="M952" t="str">
        <f>IFERROR(IF(Belegerfassung!E960&lt;&gt;"",VLOOKUP(Belegerfassung!E960,Abfrage!$L$2:$M$15,2,),""),"")</f>
        <v/>
      </c>
      <c r="N952" t="str">
        <f t="shared" si="43"/>
        <v/>
      </c>
      <c r="O952" t="str">
        <f t="shared" si="44"/>
        <v/>
      </c>
      <c r="P952" t="str">
        <f>IF(Belegerfassung!G960&lt;&gt;"",CONCATENATE(Belegerfassung!G960,".pdf"),"")</f>
        <v/>
      </c>
    </row>
    <row r="953" spans="1:16">
      <c r="A953" t="str">
        <f>IF(Belegerfassung!C961&lt;&gt;"",0,"")</f>
        <v/>
      </c>
      <c r="B953" t="str">
        <f>IFERROR(VLOOKUP(Belegerfassung!I961,Konten!A:D,2,FALSE),"")</f>
        <v/>
      </c>
      <c r="C953" t="str">
        <f>IF(A953&lt;&gt;"",TEXT(Belegerfassung!C961,"TT.MM.JJJJ"),"")</f>
        <v/>
      </c>
      <c r="D953" t="str">
        <f>IFERROR(VLOOKUP(Belegerfassung!A961,Abfrage!$E$2:$F$20,2,FALSE),"")</f>
        <v/>
      </c>
      <c r="E953" t="str">
        <f>IF(A953&lt;&gt;"",Belegerfassung!B961,"")</f>
        <v/>
      </c>
      <c r="F953" t="str">
        <f>IF(Belegerfassung!L961="","",IF(Belegerfassung!L961&lt;&gt;"",IF(Belegerfassung!L961&lt;&gt;"",IF(Belegerfassung!J961&lt;&gt;0,VLOOKUP(Belegerfassung!L961,Abfrage!$A$2:$C$19,2,),VLOOKUP(Belegerfassung!L961,Abfrage!$A$2:$C$19,3,)),"")))</f>
        <v/>
      </c>
      <c r="G953" t="str">
        <f t="shared" si="42"/>
        <v/>
      </c>
      <c r="H953" s="31" t="str">
        <f>IF(A953&lt;&gt;"",-Belegerfassung!J961+Belegerfassung!K961,"")</f>
        <v/>
      </c>
      <c r="I953" s="49" t="str">
        <f>IFERROR(IF(H953&lt;&gt;"",Belegerfassung!L961*100,""),IF(OR(Belegerfassung!L961="Leistung EU - Erlöse",Belegerfassung!L961="Lieferungen EU-Erlöse",Belegerfassung!L961="EUST",Belegerfassung!L961="Bauleistungen 20%")=TRUE,"",MID(Belegerfassung!L961,4,2)))</f>
        <v/>
      </c>
      <c r="J953" s="6" t="str">
        <f>IF(A953&lt;&gt;"",LEFT(Belegerfassung!D961,40),"")</f>
        <v/>
      </c>
      <c r="K953" t="str">
        <f>IF(A953&lt;&gt;"",VLOOKUP(D953,Abfrage!$F$2:$G$21,2,FALSE),"")</f>
        <v/>
      </c>
      <c r="L953" s="6" t="str">
        <f>IF(Belegerfassung!H961&lt;&gt;"",Belegerfassung!H961,"")</f>
        <v/>
      </c>
      <c r="M953" t="str">
        <f>IFERROR(IF(Belegerfassung!E961&lt;&gt;"",VLOOKUP(Belegerfassung!E961,Abfrage!$L$2:$M$15,2,),""),"")</f>
        <v/>
      </c>
      <c r="N953" t="str">
        <f t="shared" si="43"/>
        <v/>
      </c>
      <c r="O953" t="str">
        <f t="shared" si="44"/>
        <v/>
      </c>
      <c r="P953" t="str">
        <f>IF(Belegerfassung!G961&lt;&gt;"",CONCATENATE(Belegerfassung!G961,".pdf"),"")</f>
        <v/>
      </c>
    </row>
    <row r="954" spans="1:16">
      <c r="A954" t="str">
        <f>IF(Belegerfassung!C962&lt;&gt;"",0,"")</f>
        <v/>
      </c>
      <c r="B954" t="str">
        <f>IFERROR(VLOOKUP(Belegerfassung!I962,Konten!A:D,2,FALSE),"")</f>
        <v/>
      </c>
      <c r="C954" t="str">
        <f>IF(A954&lt;&gt;"",TEXT(Belegerfassung!C962,"TT.MM.JJJJ"),"")</f>
        <v/>
      </c>
      <c r="D954" t="str">
        <f>IFERROR(VLOOKUP(Belegerfassung!A962,Abfrage!$E$2:$F$20,2,FALSE),"")</f>
        <v/>
      </c>
      <c r="E954" t="str">
        <f>IF(A954&lt;&gt;"",Belegerfassung!B962,"")</f>
        <v/>
      </c>
      <c r="F954" t="str">
        <f>IF(Belegerfassung!L962="","",IF(Belegerfassung!L962&lt;&gt;"",IF(Belegerfassung!L962&lt;&gt;"",IF(Belegerfassung!J962&lt;&gt;0,VLOOKUP(Belegerfassung!L962,Abfrage!$A$2:$C$19,2,),VLOOKUP(Belegerfassung!L962,Abfrage!$A$2:$C$19,3,)),"")))</f>
        <v/>
      </c>
      <c r="G954" t="str">
        <f t="shared" si="42"/>
        <v/>
      </c>
      <c r="H954" s="31" t="str">
        <f>IF(A954&lt;&gt;"",-Belegerfassung!J962+Belegerfassung!K962,"")</f>
        <v/>
      </c>
      <c r="I954" s="49" t="str">
        <f>IFERROR(IF(H954&lt;&gt;"",Belegerfassung!L962*100,""),IF(OR(Belegerfassung!L962="Leistung EU - Erlöse",Belegerfassung!L962="Lieferungen EU-Erlöse",Belegerfassung!L962="EUST",Belegerfassung!L962="Bauleistungen 20%")=TRUE,"",MID(Belegerfassung!L962,4,2)))</f>
        <v/>
      </c>
      <c r="J954" s="6" t="str">
        <f>IF(A954&lt;&gt;"",LEFT(Belegerfassung!D962,40),"")</f>
        <v/>
      </c>
      <c r="K954" t="str">
        <f>IF(A954&lt;&gt;"",VLOOKUP(D954,Abfrage!$F$2:$G$21,2,FALSE),"")</f>
        <v/>
      </c>
      <c r="L954" s="6" t="str">
        <f>IF(Belegerfassung!H962&lt;&gt;"",Belegerfassung!H962,"")</f>
        <v/>
      </c>
      <c r="M954" t="str">
        <f>IFERROR(IF(Belegerfassung!E962&lt;&gt;"",VLOOKUP(Belegerfassung!E962,Abfrage!$L$2:$M$15,2,),""),"")</f>
        <v/>
      </c>
      <c r="N954" t="str">
        <f t="shared" si="43"/>
        <v/>
      </c>
      <c r="O954" t="str">
        <f t="shared" si="44"/>
        <v/>
      </c>
      <c r="P954" t="str">
        <f>IF(Belegerfassung!G962&lt;&gt;"",CONCATENATE(Belegerfassung!G962,".pdf"),"")</f>
        <v/>
      </c>
    </row>
    <row r="955" spans="1:16">
      <c r="A955" t="str">
        <f>IF(Belegerfassung!C963&lt;&gt;"",0,"")</f>
        <v/>
      </c>
      <c r="B955" t="str">
        <f>IFERROR(VLOOKUP(Belegerfassung!I963,Konten!A:D,2,FALSE),"")</f>
        <v/>
      </c>
      <c r="C955" t="str">
        <f>IF(A955&lt;&gt;"",TEXT(Belegerfassung!C963,"TT.MM.JJJJ"),"")</f>
        <v/>
      </c>
      <c r="D955" t="str">
        <f>IFERROR(VLOOKUP(Belegerfassung!A963,Abfrage!$E$2:$F$20,2,FALSE),"")</f>
        <v/>
      </c>
      <c r="E955" t="str">
        <f>IF(A955&lt;&gt;"",Belegerfassung!B963,"")</f>
        <v/>
      </c>
      <c r="F955" t="str">
        <f>IF(Belegerfassung!L963="","",IF(Belegerfassung!L963&lt;&gt;"",IF(Belegerfassung!L963&lt;&gt;"",IF(Belegerfassung!J963&lt;&gt;0,VLOOKUP(Belegerfassung!L963,Abfrage!$A$2:$C$19,2,),VLOOKUP(Belegerfassung!L963,Abfrage!$A$2:$C$19,3,)),"")))</f>
        <v/>
      </c>
      <c r="G955" t="str">
        <f t="shared" si="42"/>
        <v/>
      </c>
      <c r="H955" s="31" t="str">
        <f>IF(A955&lt;&gt;"",-Belegerfassung!J963+Belegerfassung!K963,"")</f>
        <v/>
      </c>
      <c r="I955" s="49" t="str">
        <f>IFERROR(IF(H955&lt;&gt;"",Belegerfassung!L963*100,""),IF(OR(Belegerfassung!L963="Leistung EU - Erlöse",Belegerfassung!L963="Lieferungen EU-Erlöse",Belegerfassung!L963="EUST",Belegerfassung!L963="Bauleistungen 20%")=TRUE,"",MID(Belegerfassung!L963,4,2)))</f>
        <v/>
      </c>
      <c r="J955" s="6" t="str">
        <f>IF(A955&lt;&gt;"",LEFT(Belegerfassung!D963,40),"")</f>
        <v/>
      </c>
      <c r="K955" t="str">
        <f>IF(A955&lt;&gt;"",VLOOKUP(D955,Abfrage!$F$2:$G$21,2,FALSE),"")</f>
        <v/>
      </c>
      <c r="L955" s="6" t="str">
        <f>IF(Belegerfassung!H963&lt;&gt;"",Belegerfassung!H963,"")</f>
        <v/>
      </c>
      <c r="M955" t="str">
        <f>IFERROR(IF(Belegerfassung!E963&lt;&gt;"",VLOOKUP(Belegerfassung!E963,Abfrage!$L$2:$M$15,2,),""),"")</f>
        <v/>
      </c>
      <c r="N955" t="str">
        <f t="shared" si="43"/>
        <v/>
      </c>
      <c r="O955" t="str">
        <f t="shared" si="44"/>
        <v/>
      </c>
      <c r="P955" t="str">
        <f>IF(Belegerfassung!G963&lt;&gt;"",CONCATENATE(Belegerfassung!G963,".pdf"),"")</f>
        <v/>
      </c>
    </row>
    <row r="956" spans="1:16">
      <c r="A956" t="str">
        <f>IF(Belegerfassung!C964&lt;&gt;"",0,"")</f>
        <v/>
      </c>
      <c r="B956" t="str">
        <f>IFERROR(VLOOKUP(Belegerfassung!I964,Konten!A:D,2,FALSE),"")</f>
        <v/>
      </c>
      <c r="C956" t="str">
        <f>IF(A956&lt;&gt;"",TEXT(Belegerfassung!C964,"TT.MM.JJJJ"),"")</f>
        <v/>
      </c>
      <c r="D956" t="str">
        <f>IFERROR(VLOOKUP(Belegerfassung!A964,Abfrage!$E$2:$F$20,2,FALSE),"")</f>
        <v/>
      </c>
      <c r="E956" t="str">
        <f>IF(A956&lt;&gt;"",Belegerfassung!B964,"")</f>
        <v/>
      </c>
      <c r="F956" t="str">
        <f>IF(Belegerfassung!L964="","",IF(Belegerfassung!L964&lt;&gt;"",IF(Belegerfassung!L964&lt;&gt;"",IF(Belegerfassung!J964&lt;&gt;0,VLOOKUP(Belegerfassung!L964,Abfrage!$A$2:$C$19,2,),VLOOKUP(Belegerfassung!L964,Abfrage!$A$2:$C$19,3,)),"")))</f>
        <v/>
      </c>
      <c r="G956" t="str">
        <f t="shared" si="42"/>
        <v/>
      </c>
      <c r="H956" s="31" t="str">
        <f>IF(A956&lt;&gt;"",-Belegerfassung!J964+Belegerfassung!K964,"")</f>
        <v/>
      </c>
      <c r="I956" s="49" t="str">
        <f>IFERROR(IF(H956&lt;&gt;"",Belegerfassung!L964*100,""),IF(OR(Belegerfassung!L964="Leistung EU - Erlöse",Belegerfassung!L964="Lieferungen EU-Erlöse",Belegerfassung!L964="EUST",Belegerfassung!L964="Bauleistungen 20%")=TRUE,"",MID(Belegerfassung!L964,4,2)))</f>
        <v/>
      </c>
      <c r="J956" s="6" t="str">
        <f>IF(A956&lt;&gt;"",LEFT(Belegerfassung!D964,40),"")</f>
        <v/>
      </c>
      <c r="K956" t="str">
        <f>IF(A956&lt;&gt;"",VLOOKUP(D956,Abfrage!$F$2:$G$21,2,FALSE),"")</f>
        <v/>
      </c>
      <c r="L956" s="6" t="str">
        <f>IF(Belegerfassung!H964&lt;&gt;"",Belegerfassung!H964,"")</f>
        <v/>
      </c>
      <c r="M956" t="str">
        <f>IFERROR(IF(Belegerfassung!E964&lt;&gt;"",VLOOKUP(Belegerfassung!E964,Abfrage!$L$2:$M$15,2,),""),"")</f>
        <v/>
      </c>
      <c r="N956" t="str">
        <f t="shared" si="43"/>
        <v/>
      </c>
      <c r="O956" t="str">
        <f t="shared" si="44"/>
        <v/>
      </c>
      <c r="P956" t="str">
        <f>IF(Belegerfassung!G964&lt;&gt;"",CONCATENATE(Belegerfassung!G964,".pdf"),"")</f>
        <v/>
      </c>
    </row>
    <row r="957" spans="1:16">
      <c r="A957" t="str">
        <f>IF(Belegerfassung!C965&lt;&gt;"",0,"")</f>
        <v/>
      </c>
      <c r="B957" t="str">
        <f>IFERROR(VLOOKUP(Belegerfassung!I965,Konten!A:D,2,FALSE),"")</f>
        <v/>
      </c>
      <c r="C957" t="str">
        <f>IF(A957&lt;&gt;"",TEXT(Belegerfassung!C965,"TT.MM.JJJJ"),"")</f>
        <v/>
      </c>
      <c r="D957" t="str">
        <f>IFERROR(VLOOKUP(Belegerfassung!A965,Abfrage!$E$2:$F$20,2,FALSE),"")</f>
        <v/>
      </c>
      <c r="E957" t="str">
        <f>IF(A957&lt;&gt;"",Belegerfassung!B965,"")</f>
        <v/>
      </c>
      <c r="F957" t="str">
        <f>IF(Belegerfassung!L965="","",IF(Belegerfassung!L965&lt;&gt;"",IF(Belegerfassung!L965&lt;&gt;"",IF(Belegerfassung!J965&lt;&gt;0,VLOOKUP(Belegerfassung!L965,Abfrage!$A$2:$C$19,2,),VLOOKUP(Belegerfassung!L965,Abfrage!$A$2:$C$19,3,)),"")))</f>
        <v/>
      </c>
      <c r="G957" t="str">
        <f t="shared" si="42"/>
        <v/>
      </c>
      <c r="H957" s="31" t="str">
        <f>IF(A957&lt;&gt;"",-Belegerfassung!J965+Belegerfassung!K965,"")</f>
        <v/>
      </c>
      <c r="I957" s="49" t="str">
        <f>IFERROR(IF(H957&lt;&gt;"",Belegerfassung!L965*100,""),IF(OR(Belegerfassung!L965="Leistung EU - Erlöse",Belegerfassung!L965="Lieferungen EU-Erlöse",Belegerfassung!L965="EUST",Belegerfassung!L965="Bauleistungen 20%")=TRUE,"",MID(Belegerfassung!L965,4,2)))</f>
        <v/>
      </c>
      <c r="J957" s="6" t="str">
        <f>IF(A957&lt;&gt;"",LEFT(Belegerfassung!D965,40),"")</f>
        <v/>
      </c>
      <c r="K957" t="str">
        <f>IF(A957&lt;&gt;"",VLOOKUP(D957,Abfrage!$F$2:$G$21,2,FALSE),"")</f>
        <v/>
      </c>
      <c r="L957" s="6" t="str">
        <f>IF(Belegerfassung!H965&lt;&gt;"",Belegerfassung!H965,"")</f>
        <v/>
      </c>
      <c r="M957" t="str">
        <f>IFERROR(IF(Belegerfassung!E965&lt;&gt;"",VLOOKUP(Belegerfassung!E965,Abfrage!$L$2:$M$15,2,),""),"")</f>
        <v/>
      </c>
      <c r="N957" t="str">
        <f t="shared" si="43"/>
        <v/>
      </c>
      <c r="O957" t="str">
        <f t="shared" si="44"/>
        <v/>
      </c>
      <c r="P957" t="str">
        <f>IF(Belegerfassung!G965&lt;&gt;"",CONCATENATE(Belegerfassung!G965,".pdf"),"")</f>
        <v/>
      </c>
    </row>
    <row r="958" spans="1:16">
      <c r="A958" t="str">
        <f>IF(Belegerfassung!C966&lt;&gt;"",0,"")</f>
        <v/>
      </c>
      <c r="B958" t="str">
        <f>IFERROR(VLOOKUP(Belegerfassung!I966,Konten!A:D,2,FALSE),"")</f>
        <v/>
      </c>
      <c r="C958" t="str">
        <f>IF(A958&lt;&gt;"",TEXT(Belegerfassung!C966,"TT.MM.JJJJ"),"")</f>
        <v/>
      </c>
      <c r="D958" t="str">
        <f>IFERROR(VLOOKUP(Belegerfassung!A966,Abfrage!$E$2:$F$20,2,FALSE),"")</f>
        <v/>
      </c>
      <c r="E958" t="str">
        <f>IF(A958&lt;&gt;"",Belegerfassung!B966,"")</f>
        <v/>
      </c>
      <c r="F958" t="str">
        <f>IF(Belegerfassung!L966="","",IF(Belegerfassung!L966&lt;&gt;"",IF(Belegerfassung!L966&lt;&gt;"",IF(Belegerfassung!J966&lt;&gt;0,VLOOKUP(Belegerfassung!L966,Abfrage!$A$2:$C$19,2,),VLOOKUP(Belegerfassung!L966,Abfrage!$A$2:$C$19,3,)),"")))</f>
        <v/>
      </c>
      <c r="G958" t="str">
        <f t="shared" si="42"/>
        <v/>
      </c>
      <c r="H958" s="31" t="str">
        <f>IF(A958&lt;&gt;"",-Belegerfassung!J966+Belegerfassung!K966,"")</f>
        <v/>
      </c>
      <c r="I958" s="49" t="str">
        <f>IFERROR(IF(H958&lt;&gt;"",Belegerfassung!L966*100,""),IF(OR(Belegerfassung!L966="Leistung EU - Erlöse",Belegerfassung!L966="Lieferungen EU-Erlöse",Belegerfassung!L966="EUST",Belegerfassung!L966="Bauleistungen 20%")=TRUE,"",MID(Belegerfassung!L966,4,2)))</f>
        <v/>
      </c>
      <c r="J958" s="6" t="str">
        <f>IF(A958&lt;&gt;"",LEFT(Belegerfassung!D966,40),"")</f>
        <v/>
      </c>
      <c r="K958" t="str">
        <f>IF(A958&lt;&gt;"",VLOOKUP(D958,Abfrage!$F$2:$G$21,2,FALSE),"")</f>
        <v/>
      </c>
      <c r="L958" s="6" t="str">
        <f>IF(Belegerfassung!H966&lt;&gt;"",Belegerfassung!H966,"")</f>
        <v/>
      </c>
      <c r="M958" t="str">
        <f>IFERROR(IF(Belegerfassung!E966&lt;&gt;"",VLOOKUP(Belegerfassung!E966,Abfrage!$L$2:$M$15,2,),""),"")</f>
        <v/>
      </c>
      <c r="N958" t="str">
        <f t="shared" si="43"/>
        <v/>
      </c>
      <c r="O958" t="str">
        <f t="shared" si="44"/>
        <v/>
      </c>
      <c r="P958" t="str">
        <f>IF(Belegerfassung!G966&lt;&gt;"",CONCATENATE(Belegerfassung!G966,".pdf"),"")</f>
        <v/>
      </c>
    </row>
    <row r="959" spans="1:16">
      <c r="A959" t="str">
        <f>IF(Belegerfassung!C967&lt;&gt;"",0,"")</f>
        <v/>
      </c>
      <c r="B959" t="str">
        <f>IFERROR(VLOOKUP(Belegerfassung!I967,Konten!A:D,2,FALSE),"")</f>
        <v/>
      </c>
      <c r="C959" t="str">
        <f>IF(A959&lt;&gt;"",TEXT(Belegerfassung!C967,"TT.MM.JJJJ"),"")</f>
        <v/>
      </c>
      <c r="D959" t="str">
        <f>IFERROR(VLOOKUP(Belegerfassung!A967,Abfrage!$E$2:$F$20,2,FALSE),"")</f>
        <v/>
      </c>
      <c r="E959" t="str">
        <f>IF(A959&lt;&gt;"",Belegerfassung!B967,"")</f>
        <v/>
      </c>
      <c r="F959" t="str">
        <f>IF(Belegerfassung!L967="","",IF(Belegerfassung!L967&lt;&gt;"",IF(Belegerfassung!L967&lt;&gt;"",IF(Belegerfassung!J967&lt;&gt;0,VLOOKUP(Belegerfassung!L967,Abfrage!$A$2:$C$19,2,),VLOOKUP(Belegerfassung!L967,Abfrage!$A$2:$C$19,3,)),"")))</f>
        <v/>
      </c>
      <c r="G959" t="str">
        <f t="shared" si="42"/>
        <v/>
      </c>
      <c r="H959" s="31" t="str">
        <f>IF(A959&lt;&gt;"",-Belegerfassung!J967+Belegerfassung!K967,"")</f>
        <v/>
      </c>
      <c r="I959" s="49" t="str">
        <f>IFERROR(IF(H959&lt;&gt;"",Belegerfassung!L967*100,""),IF(OR(Belegerfassung!L967="Leistung EU - Erlöse",Belegerfassung!L967="Lieferungen EU-Erlöse",Belegerfassung!L967="EUST",Belegerfassung!L967="Bauleistungen 20%")=TRUE,"",MID(Belegerfassung!L967,4,2)))</f>
        <v/>
      </c>
      <c r="J959" s="6" t="str">
        <f>IF(A959&lt;&gt;"",LEFT(Belegerfassung!D967,40),"")</f>
        <v/>
      </c>
      <c r="K959" t="str">
        <f>IF(A959&lt;&gt;"",VLOOKUP(D959,Abfrage!$F$2:$G$21,2,FALSE),"")</f>
        <v/>
      </c>
      <c r="L959" s="6" t="str">
        <f>IF(Belegerfassung!H967&lt;&gt;"",Belegerfassung!H967,"")</f>
        <v/>
      </c>
      <c r="M959" t="str">
        <f>IFERROR(IF(Belegerfassung!E967&lt;&gt;"",VLOOKUP(Belegerfassung!E967,Abfrage!$L$2:$M$15,2,),""),"")</f>
        <v/>
      </c>
      <c r="N959" t="str">
        <f t="shared" si="43"/>
        <v/>
      </c>
      <c r="O959" t="str">
        <f t="shared" si="44"/>
        <v/>
      </c>
      <c r="P959" t="str">
        <f>IF(Belegerfassung!G967&lt;&gt;"",CONCATENATE(Belegerfassung!G967,".pdf"),"")</f>
        <v/>
      </c>
    </row>
    <row r="960" spans="1:16">
      <c r="A960" t="str">
        <f>IF(Belegerfassung!C968&lt;&gt;"",0,"")</f>
        <v/>
      </c>
      <c r="B960" t="str">
        <f>IFERROR(VLOOKUP(Belegerfassung!I968,Konten!A:D,2,FALSE),"")</f>
        <v/>
      </c>
      <c r="C960" t="str">
        <f>IF(A960&lt;&gt;"",TEXT(Belegerfassung!C968,"TT.MM.JJJJ"),"")</f>
        <v/>
      </c>
      <c r="D960" t="str">
        <f>IFERROR(VLOOKUP(Belegerfassung!A968,Abfrage!$E$2:$F$20,2,FALSE),"")</f>
        <v/>
      </c>
      <c r="E960" t="str">
        <f>IF(A960&lt;&gt;"",Belegerfassung!B968,"")</f>
        <v/>
      </c>
      <c r="F960" t="str">
        <f>IF(Belegerfassung!L968="","",IF(Belegerfassung!L968&lt;&gt;"",IF(Belegerfassung!L968&lt;&gt;"",IF(Belegerfassung!J968&lt;&gt;0,VLOOKUP(Belegerfassung!L968,Abfrage!$A$2:$C$19,2,),VLOOKUP(Belegerfassung!L968,Abfrage!$A$2:$C$19,3,)),"")))</f>
        <v/>
      </c>
      <c r="G960" t="str">
        <f t="shared" si="42"/>
        <v/>
      </c>
      <c r="H960" s="31" t="str">
        <f>IF(A960&lt;&gt;"",-Belegerfassung!J968+Belegerfassung!K968,"")</f>
        <v/>
      </c>
      <c r="I960" s="49" t="str">
        <f>IFERROR(IF(H960&lt;&gt;"",Belegerfassung!L968*100,""),IF(OR(Belegerfassung!L968="Leistung EU - Erlöse",Belegerfassung!L968="Lieferungen EU-Erlöse",Belegerfassung!L968="EUST",Belegerfassung!L968="Bauleistungen 20%")=TRUE,"",MID(Belegerfassung!L968,4,2)))</f>
        <v/>
      </c>
      <c r="J960" s="6" t="str">
        <f>IF(A960&lt;&gt;"",LEFT(Belegerfassung!D968,40),"")</f>
        <v/>
      </c>
      <c r="K960" t="str">
        <f>IF(A960&lt;&gt;"",VLOOKUP(D960,Abfrage!$F$2:$G$21,2,FALSE),"")</f>
        <v/>
      </c>
      <c r="L960" s="6" t="str">
        <f>IF(Belegerfassung!H968&lt;&gt;"",Belegerfassung!H968,"")</f>
        <v/>
      </c>
      <c r="M960" t="str">
        <f>IFERROR(IF(Belegerfassung!E968&lt;&gt;"",VLOOKUP(Belegerfassung!E968,Abfrage!$L$2:$M$15,2,),""),"")</f>
        <v/>
      </c>
      <c r="N960" t="str">
        <f t="shared" si="43"/>
        <v/>
      </c>
      <c r="O960" t="str">
        <f t="shared" si="44"/>
        <v/>
      </c>
      <c r="P960" t="str">
        <f>IF(Belegerfassung!G968&lt;&gt;"",CONCATENATE(Belegerfassung!G968,".pdf"),"")</f>
        <v/>
      </c>
    </row>
    <row r="961" spans="1:16">
      <c r="A961" t="str">
        <f>IF(Belegerfassung!C969&lt;&gt;"",0,"")</f>
        <v/>
      </c>
      <c r="B961" t="str">
        <f>IFERROR(VLOOKUP(Belegerfassung!I969,Konten!A:D,2,FALSE),"")</f>
        <v/>
      </c>
      <c r="C961" t="str">
        <f>IF(A961&lt;&gt;"",TEXT(Belegerfassung!C969,"TT.MM.JJJJ"),"")</f>
        <v/>
      </c>
      <c r="D961" t="str">
        <f>IFERROR(VLOOKUP(Belegerfassung!A969,Abfrage!$E$2:$F$20,2,FALSE),"")</f>
        <v/>
      </c>
      <c r="E961" t="str">
        <f>IF(A961&lt;&gt;"",Belegerfassung!B969,"")</f>
        <v/>
      </c>
      <c r="F961" t="str">
        <f>IF(Belegerfassung!L969="","",IF(Belegerfassung!L969&lt;&gt;"",IF(Belegerfassung!L969&lt;&gt;"",IF(Belegerfassung!J969&lt;&gt;0,VLOOKUP(Belegerfassung!L969,Abfrage!$A$2:$C$19,2,),VLOOKUP(Belegerfassung!L969,Abfrage!$A$2:$C$19,3,)),"")))</f>
        <v/>
      </c>
      <c r="G961" t="str">
        <f t="shared" si="42"/>
        <v/>
      </c>
      <c r="H961" s="31" t="str">
        <f>IF(A961&lt;&gt;"",-Belegerfassung!J969+Belegerfassung!K969,"")</f>
        <v/>
      </c>
      <c r="I961" s="49" t="str">
        <f>IFERROR(IF(H961&lt;&gt;"",Belegerfassung!L969*100,""),IF(OR(Belegerfassung!L969="Leistung EU - Erlöse",Belegerfassung!L969="Lieferungen EU-Erlöse",Belegerfassung!L969="EUST",Belegerfassung!L969="Bauleistungen 20%")=TRUE,"",MID(Belegerfassung!L969,4,2)))</f>
        <v/>
      </c>
      <c r="J961" s="6" t="str">
        <f>IF(A961&lt;&gt;"",LEFT(Belegerfassung!D969,40),"")</f>
        <v/>
      </c>
      <c r="K961" t="str">
        <f>IF(A961&lt;&gt;"",VLOOKUP(D961,Abfrage!$F$2:$G$21,2,FALSE),"")</f>
        <v/>
      </c>
      <c r="L961" s="6" t="str">
        <f>IF(Belegerfassung!H969&lt;&gt;"",Belegerfassung!H969,"")</f>
        <v/>
      </c>
      <c r="M961" t="str">
        <f>IFERROR(IF(Belegerfassung!E969&lt;&gt;"",VLOOKUP(Belegerfassung!E969,Abfrage!$L$2:$M$15,2,),""),"")</f>
        <v/>
      </c>
      <c r="N961" t="str">
        <f t="shared" si="43"/>
        <v/>
      </c>
      <c r="O961" t="str">
        <f t="shared" si="44"/>
        <v/>
      </c>
      <c r="P961" t="str">
        <f>IF(Belegerfassung!G969&lt;&gt;"",CONCATENATE(Belegerfassung!G969,".pdf"),"")</f>
        <v/>
      </c>
    </row>
    <row r="962" spans="1:16">
      <c r="A962" t="str">
        <f>IF(Belegerfassung!C970&lt;&gt;"",0,"")</f>
        <v/>
      </c>
      <c r="B962" t="str">
        <f>IFERROR(VLOOKUP(Belegerfassung!I970,Konten!A:D,2,FALSE),"")</f>
        <v/>
      </c>
      <c r="C962" t="str">
        <f>IF(A962&lt;&gt;"",TEXT(Belegerfassung!C970,"TT.MM.JJJJ"),"")</f>
        <v/>
      </c>
      <c r="D962" t="str">
        <f>IFERROR(VLOOKUP(Belegerfassung!A970,Abfrage!$E$2:$F$20,2,FALSE),"")</f>
        <v/>
      </c>
      <c r="E962" t="str">
        <f>IF(A962&lt;&gt;"",Belegerfassung!B970,"")</f>
        <v/>
      </c>
      <c r="F962" t="str">
        <f>IF(Belegerfassung!L970="","",IF(Belegerfassung!L970&lt;&gt;"",IF(Belegerfassung!L970&lt;&gt;"",IF(Belegerfassung!J970&lt;&gt;0,VLOOKUP(Belegerfassung!L970,Abfrage!$A$2:$C$19,2,),VLOOKUP(Belegerfassung!L970,Abfrage!$A$2:$C$19,3,)),"")))</f>
        <v/>
      </c>
      <c r="G962" t="str">
        <f t="shared" si="42"/>
        <v/>
      </c>
      <c r="H962" s="31" t="str">
        <f>IF(A962&lt;&gt;"",-Belegerfassung!J970+Belegerfassung!K970,"")</f>
        <v/>
      </c>
      <c r="I962" s="49" t="str">
        <f>IFERROR(IF(H962&lt;&gt;"",Belegerfassung!L970*100,""),IF(OR(Belegerfassung!L970="Leistung EU - Erlöse",Belegerfassung!L970="Lieferungen EU-Erlöse",Belegerfassung!L970="EUST",Belegerfassung!L970="Bauleistungen 20%")=TRUE,"",MID(Belegerfassung!L970,4,2)))</f>
        <v/>
      </c>
      <c r="J962" s="6" t="str">
        <f>IF(A962&lt;&gt;"",LEFT(Belegerfassung!D970,40),"")</f>
        <v/>
      </c>
      <c r="K962" t="str">
        <f>IF(A962&lt;&gt;"",VLOOKUP(D962,Abfrage!$F$2:$G$21,2,FALSE),"")</f>
        <v/>
      </c>
      <c r="L962" s="6" t="str">
        <f>IF(Belegerfassung!H970&lt;&gt;"",Belegerfassung!H970,"")</f>
        <v/>
      </c>
      <c r="M962" t="str">
        <f>IFERROR(IF(Belegerfassung!E970&lt;&gt;"",VLOOKUP(Belegerfassung!E970,Abfrage!$L$2:$M$15,2,),""),"")</f>
        <v/>
      </c>
      <c r="N962" t="str">
        <f t="shared" si="43"/>
        <v/>
      </c>
      <c r="O962" t="str">
        <f t="shared" si="44"/>
        <v/>
      </c>
      <c r="P962" t="str">
        <f>IF(Belegerfassung!G970&lt;&gt;"",CONCATENATE(Belegerfassung!G970,".pdf"),"")</f>
        <v/>
      </c>
    </row>
    <row r="963" spans="1:16">
      <c r="A963" t="str">
        <f>IF(Belegerfassung!C971&lt;&gt;"",0,"")</f>
        <v/>
      </c>
      <c r="B963" t="str">
        <f>IFERROR(VLOOKUP(Belegerfassung!I971,Konten!A:D,2,FALSE),"")</f>
        <v/>
      </c>
      <c r="C963" t="str">
        <f>IF(A963&lt;&gt;"",TEXT(Belegerfassung!C971,"TT.MM.JJJJ"),"")</f>
        <v/>
      </c>
      <c r="D963" t="str">
        <f>IFERROR(VLOOKUP(Belegerfassung!A971,Abfrage!$E$2:$F$20,2,FALSE),"")</f>
        <v/>
      </c>
      <c r="E963" t="str">
        <f>IF(A963&lt;&gt;"",Belegerfassung!B971,"")</f>
        <v/>
      </c>
      <c r="F963" t="str">
        <f>IF(Belegerfassung!L971="","",IF(Belegerfassung!L971&lt;&gt;"",IF(Belegerfassung!L971&lt;&gt;"",IF(Belegerfassung!J971&lt;&gt;0,VLOOKUP(Belegerfassung!L971,Abfrage!$A$2:$C$19,2,),VLOOKUP(Belegerfassung!L971,Abfrage!$A$2:$C$19,3,)),"")))</f>
        <v/>
      </c>
      <c r="G963" t="str">
        <f t="shared" ref="G963:G1026" si="45">IF(A963&lt;&gt;"",1,"")</f>
        <v/>
      </c>
      <c r="H963" s="31" t="str">
        <f>IF(A963&lt;&gt;"",-Belegerfassung!J971+Belegerfassung!K971,"")</f>
        <v/>
      </c>
      <c r="I963" s="49" t="str">
        <f>IFERROR(IF(H963&lt;&gt;"",Belegerfassung!L971*100,""),IF(OR(Belegerfassung!L971="Leistung EU - Erlöse",Belegerfassung!L971="Lieferungen EU-Erlöse",Belegerfassung!L971="EUST",Belegerfassung!L971="Bauleistungen 20%")=TRUE,"",MID(Belegerfassung!L971,4,2)))</f>
        <v/>
      </c>
      <c r="J963" s="6" t="str">
        <f>IF(A963&lt;&gt;"",LEFT(Belegerfassung!D971,40),"")</f>
        <v/>
      </c>
      <c r="K963" t="str">
        <f>IF(A963&lt;&gt;"",VLOOKUP(D963,Abfrage!$F$2:$G$21,2,FALSE),"")</f>
        <v/>
      </c>
      <c r="L963" s="6" t="str">
        <f>IF(Belegerfassung!H971&lt;&gt;"",Belegerfassung!H971,"")</f>
        <v/>
      </c>
      <c r="M963" t="str">
        <f>IFERROR(IF(Belegerfassung!E971&lt;&gt;"",VLOOKUP(Belegerfassung!E971,Abfrage!$L$2:$M$15,2,),""),"")</f>
        <v/>
      </c>
      <c r="N963" t="str">
        <f t="shared" ref="N963:N1026" si="46">IF(A963&lt;&gt;"","E","")</f>
        <v/>
      </c>
      <c r="O963" t="str">
        <f t="shared" ref="O963:O1026" si="47">IF(A963&lt;&gt;"","A","")</f>
        <v/>
      </c>
      <c r="P963" t="str">
        <f>IF(Belegerfassung!G971&lt;&gt;"",CONCATENATE(Belegerfassung!G971,".pdf"),"")</f>
        <v/>
      </c>
    </row>
    <row r="964" spans="1:16">
      <c r="A964" t="str">
        <f>IF(Belegerfassung!C972&lt;&gt;"",0,"")</f>
        <v/>
      </c>
      <c r="B964" t="str">
        <f>IFERROR(VLOOKUP(Belegerfassung!I972,Konten!A:D,2,FALSE),"")</f>
        <v/>
      </c>
      <c r="C964" t="str">
        <f>IF(A964&lt;&gt;"",TEXT(Belegerfassung!C972,"TT.MM.JJJJ"),"")</f>
        <v/>
      </c>
      <c r="D964" t="str">
        <f>IFERROR(VLOOKUP(Belegerfassung!A972,Abfrage!$E$2:$F$20,2,FALSE),"")</f>
        <v/>
      </c>
      <c r="E964" t="str">
        <f>IF(A964&lt;&gt;"",Belegerfassung!B972,"")</f>
        <v/>
      </c>
      <c r="F964" t="str">
        <f>IF(Belegerfassung!L972="","",IF(Belegerfassung!L972&lt;&gt;"",IF(Belegerfassung!L972&lt;&gt;"",IF(Belegerfassung!J972&lt;&gt;0,VLOOKUP(Belegerfassung!L972,Abfrage!$A$2:$C$19,2,),VLOOKUP(Belegerfassung!L972,Abfrage!$A$2:$C$19,3,)),"")))</f>
        <v/>
      </c>
      <c r="G964" t="str">
        <f t="shared" si="45"/>
        <v/>
      </c>
      <c r="H964" s="31" t="str">
        <f>IF(A964&lt;&gt;"",-Belegerfassung!J972+Belegerfassung!K972,"")</f>
        <v/>
      </c>
      <c r="I964" s="49" t="str">
        <f>IFERROR(IF(H964&lt;&gt;"",Belegerfassung!L972*100,""),IF(OR(Belegerfassung!L972="Leistung EU - Erlöse",Belegerfassung!L972="Lieferungen EU-Erlöse",Belegerfassung!L972="EUST",Belegerfassung!L972="Bauleistungen 20%")=TRUE,"",MID(Belegerfassung!L972,4,2)))</f>
        <v/>
      </c>
      <c r="J964" s="6" t="str">
        <f>IF(A964&lt;&gt;"",LEFT(Belegerfassung!D972,40),"")</f>
        <v/>
      </c>
      <c r="K964" t="str">
        <f>IF(A964&lt;&gt;"",VLOOKUP(D964,Abfrage!$F$2:$G$21,2,FALSE),"")</f>
        <v/>
      </c>
      <c r="L964" s="6" t="str">
        <f>IF(Belegerfassung!H972&lt;&gt;"",Belegerfassung!H972,"")</f>
        <v/>
      </c>
      <c r="M964" t="str">
        <f>IFERROR(IF(Belegerfassung!E972&lt;&gt;"",VLOOKUP(Belegerfassung!E972,Abfrage!$L$2:$M$15,2,),""),"")</f>
        <v/>
      </c>
      <c r="N964" t="str">
        <f t="shared" si="46"/>
        <v/>
      </c>
      <c r="O964" t="str">
        <f t="shared" si="47"/>
        <v/>
      </c>
      <c r="P964" t="str">
        <f>IF(Belegerfassung!G972&lt;&gt;"",CONCATENATE(Belegerfassung!G972,".pdf"),"")</f>
        <v/>
      </c>
    </row>
    <row r="965" spans="1:16">
      <c r="A965" t="str">
        <f>IF(Belegerfassung!C973&lt;&gt;"",0,"")</f>
        <v/>
      </c>
      <c r="B965" t="str">
        <f>IFERROR(VLOOKUP(Belegerfassung!I973,Konten!A:D,2,FALSE),"")</f>
        <v/>
      </c>
      <c r="C965" t="str">
        <f>IF(A965&lt;&gt;"",TEXT(Belegerfassung!C973,"TT.MM.JJJJ"),"")</f>
        <v/>
      </c>
      <c r="D965" t="str">
        <f>IFERROR(VLOOKUP(Belegerfassung!A973,Abfrage!$E$2:$F$20,2,FALSE),"")</f>
        <v/>
      </c>
      <c r="E965" t="str">
        <f>IF(A965&lt;&gt;"",Belegerfassung!B973,"")</f>
        <v/>
      </c>
      <c r="F965" t="str">
        <f>IF(Belegerfassung!L973="","",IF(Belegerfassung!L973&lt;&gt;"",IF(Belegerfassung!L973&lt;&gt;"",IF(Belegerfassung!J973&lt;&gt;0,VLOOKUP(Belegerfassung!L973,Abfrage!$A$2:$C$19,2,),VLOOKUP(Belegerfassung!L973,Abfrage!$A$2:$C$19,3,)),"")))</f>
        <v/>
      </c>
      <c r="G965" t="str">
        <f t="shared" si="45"/>
        <v/>
      </c>
      <c r="H965" s="31" t="str">
        <f>IF(A965&lt;&gt;"",-Belegerfassung!J973+Belegerfassung!K973,"")</f>
        <v/>
      </c>
      <c r="I965" s="49" t="str">
        <f>IFERROR(IF(H965&lt;&gt;"",Belegerfassung!L973*100,""),IF(OR(Belegerfassung!L973="Leistung EU - Erlöse",Belegerfassung!L973="Lieferungen EU-Erlöse",Belegerfassung!L973="EUST",Belegerfassung!L973="Bauleistungen 20%")=TRUE,"",MID(Belegerfassung!L973,4,2)))</f>
        <v/>
      </c>
      <c r="J965" s="6" t="str">
        <f>IF(A965&lt;&gt;"",LEFT(Belegerfassung!D973,40),"")</f>
        <v/>
      </c>
      <c r="K965" t="str">
        <f>IF(A965&lt;&gt;"",VLOOKUP(D965,Abfrage!$F$2:$G$21,2,FALSE),"")</f>
        <v/>
      </c>
      <c r="L965" s="6" t="str">
        <f>IF(Belegerfassung!H973&lt;&gt;"",Belegerfassung!H973,"")</f>
        <v/>
      </c>
      <c r="M965" t="str">
        <f>IFERROR(IF(Belegerfassung!E973&lt;&gt;"",VLOOKUP(Belegerfassung!E973,Abfrage!$L$2:$M$15,2,),""),"")</f>
        <v/>
      </c>
      <c r="N965" t="str">
        <f t="shared" si="46"/>
        <v/>
      </c>
      <c r="O965" t="str">
        <f t="shared" si="47"/>
        <v/>
      </c>
      <c r="P965" t="str">
        <f>IF(Belegerfassung!G973&lt;&gt;"",CONCATENATE(Belegerfassung!G973,".pdf"),"")</f>
        <v/>
      </c>
    </row>
    <row r="966" spans="1:16">
      <c r="A966" t="str">
        <f>IF(Belegerfassung!C974&lt;&gt;"",0,"")</f>
        <v/>
      </c>
      <c r="B966" t="str">
        <f>IFERROR(VLOOKUP(Belegerfassung!I974,Konten!A:D,2,FALSE),"")</f>
        <v/>
      </c>
      <c r="C966" t="str">
        <f>IF(A966&lt;&gt;"",TEXT(Belegerfassung!C974,"TT.MM.JJJJ"),"")</f>
        <v/>
      </c>
      <c r="D966" t="str">
        <f>IFERROR(VLOOKUP(Belegerfassung!A974,Abfrage!$E$2:$F$20,2,FALSE),"")</f>
        <v/>
      </c>
      <c r="E966" t="str">
        <f>IF(A966&lt;&gt;"",Belegerfassung!B974,"")</f>
        <v/>
      </c>
      <c r="F966" t="str">
        <f>IF(Belegerfassung!L974="","",IF(Belegerfassung!L974&lt;&gt;"",IF(Belegerfassung!L974&lt;&gt;"",IF(Belegerfassung!J974&lt;&gt;0,VLOOKUP(Belegerfassung!L974,Abfrage!$A$2:$C$19,2,),VLOOKUP(Belegerfassung!L974,Abfrage!$A$2:$C$19,3,)),"")))</f>
        <v/>
      </c>
      <c r="G966" t="str">
        <f t="shared" si="45"/>
        <v/>
      </c>
      <c r="H966" s="31" t="str">
        <f>IF(A966&lt;&gt;"",-Belegerfassung!J974+Belegerfassung!K974,"")</f>
        <v/>
      </c>
      <c r="I966" s="49" t="str">
        <f>IFERROR(IF(H966&lt;&gt;"",Belegerfassung!L974*100,""),IF(OR(Belegerfassung!L974="Leistung EU - Erlöse",Belegerfassung!L974="Lieferungen EU-Erlöse",Belegerfassung!L974="EUST",Belegerfassung!L974="Bauleistungen 20%")=TRUE,"",MID(Belegerfassung!L974,4,2)))</f>
        <v/>
      </c>
      <c r="J966" s="6" t="str">
        <f>IF(A966&lt;&gt;"",LEFT(Belegerfassung!D974,40),"")</f>
        <v/>
      </c>
      <c r="K966" t="str">
        <f>IF(A966&lt;&gt;"",VLOOKUP(D966,Abfrage!$F$2:$G$21,2,FALSE),"")</f>
        <v/>
      </c>
      <c r="L966" s="6" t="str">
        <f>IF(Belegerfassung!H974&lt;&gt;"",Belegerfassung!H974,"")</f>
        <v/>
      </c>
      <c r="M966" t="str">
        <f>IFERROR(IF(Belegerfassung!E974&lt;&gt;"",VLOOKUP(Belegerfassung!E974,Abfrage!$L$2:$M$15,2,),""),"")</f>
        <v/>
      </c>
      <c r="N966" t="str">
        <f t="shared" si="46"/>
        <v/>
      </c>
      <c r="O966" t="str">
        <f t="shared" si="47"/>
        <v/>
      </c>
      <c r="P966" t="str">
        <f>IF(Belegerfassung!G974&lt;&gt;"",CONCATENATE(Belegerfassung!G974,".pdf"),"")</f>
        <v/>
      </c>
    </row>
    <row r="967" spans="1:16">
      <c r="A967" t="str">
        <f>IF(Belegerfassung!C975&lt;&gt;"",0,"")</f>
        <v/>
      </c>
      <c r="B967" t="str">
        <f>IFERROR(VLOOKUP(Belegerfassung!I975,Konten!A:D,2,FALSE),"")</f>
        <v/>
      </c>
      <c r="C967" t="str">
        <f>IF(A967&lt;&gt;"",TEXT(Belegerfassung!C975,"TT.MM.JJJJ"),"")</f>
        <v/>
      </c>
      <c r="D967" t="str">
        <f>IFERROR(VLOOKUP(Belegerfassung!A975,Abfrage!$E$2:$F$20,2,FALSE),"")</f>
        <v/>
      </c>
      <c r="E967" t="str">
        <f>IF(A967&lt;&gt;"",Belegerfassung!B975,"")</f>
        <v/>
      </c>
      <c r="F967" t="str">
        <f>IF(Belegerfassung!L975="","",IF(Belegerfassung!L975&lt;&gt;"",IF(Belegerfassung!L975&lt;&gt;"",IF(Belegerfassung!J975&lt;&gt;0,VLOOKUP(Belegerfassung!L975,Abfrage!$A$2:$C$19,2,),VLOOKUP(Belegerfassung!L975,Abfrage!$A$2:$C$19,3,)),"")))</f>
        <v/>
      </c>
      <c r="G967" t="str">
        <f t="shared" si="45"/>
        <v/>
      </c>
      <c r="H967" s="31" t="str">
        <f>IF(A967&lt;&gt;"",-Belegerfassung!J975+Belegerfassung!K975,"")</f>
        <v/>
      </c>
      <c r="I967" s="49" t="str">
        <f>IFERROR(IF(H967&lt;&gt;"",Belegerfassung!L975*100,""),IF(OR(Belegerfassung!L975="Leistung EU - Erlöse",Belegerfassung!L975="Lieferungen EU-Erlöse",Belegerfassung!L975="EUST",Belegerfassung!L975="Bauleistungen 20%")=TRUE,"",MID(Belegerfassung!L975,4,2)))</f>
        <v/>
      </c>
      <c r="J967" s="6" t="str">
        <f>IF(A967&lt;&gt;"",LEFT(Belegerfassung!D975,40),"")</f>
        <v/>
      </c>
      <c r="K967" t="str">
        <f>IF(A967&lt;&gt;"",VLOOKUP(D967,Abfrage!$F$2:$G$21,2,FALSE),"")</f>
        <v/>
      </c>
      <c r="L967" s="6" t="str">
        <f>IF(Belegerfassung!H975&lt;&gt;"",Belegerfassung!H975,"")</f>
        <v/>
      </c>
      <c r="M967" t="str">
        <f>IFERROR(IF(Belegerfassung!E975&lt;&gt;"",VLOOKUP(Belegerfassung!E975,Abfrage!$L$2:$M$15,2,),""),"")</f>
        <v/>
      </c>
      <c r="N967" t="str">
        <f t="shared" si="46"/>
        <v/>
      </c>
      <c r="O967" t="str">
        <f t="shared" si="47"/>
        <v/>
      </c>
      <c r="P967" t="str">
        <f>IF(Belegerfassung!G975&lt;&gt;"",CONCATENATE(Belegerfassung!G975,".pdf"),"")</f>
        <v/>
      </c>
    </row>
    <row r="968" spans="1:16">
      <c r="A968" t="str">
        <f>IF(Belegerfassung!C976&lt;&gt;"",0,"")</f>
        <v/>
      </c>
      <c r="B968" t="str">
        <f>IFERROR(VLOOKUP(Belegerfassung!I976,Konten!A:D,2,FALSE),"")</f>
        <v/>
      </c>
      <c r="C968" t="str">
        <f>IF(A968&lt;&gt;"",TEXT(Belegerfassung!C976,"TT.MM.JJJJ"),"")</f>
        <v/>
      </c>
      <c r="D968" t="str">
        <f>IFERROR(VLOOKUP(Belegerfassung!A976,Abfrage!$E$2:$F$20,2,FALSE),"")</f>
        <v/>
      </c>
      <c r="E968" t="str">
        <f>IF(A968&lt;&gt;"",Belegerfassung!B976,"")</f>
        <v/>
      </c>
      <c r="F968" t="str">
        <f>IF(Belegerfassung!L976="","",IF(Belegerfassung!L976&lt;&gt;"",IF(Belegerfassung!L976&lt;&gt;"",IF(Belegerfassung!J976&lt;&gt;0,VLOOKUP(Belegerfassung!L976,Abfrage!$A$2:$C$19,2,),VLOOKUP(Belegerfassung!L976,Abfrage!$A$2:$C$19,3,)),"")))</f>
        <v/>
      </c>
      <c r="G968" t="str">
        <f t="shared" si="45"/>
        <v/>
      </c>
      <c r="H968" s="31" t="str">
        <f>IF(A968&lt;&gt;"",-Belegerfassung!J976+Belegerfassung!K976,"")</f>
        <v/>
      </c>
      <c r="I968" s="49" t="str">
        <f>IFERROR(IF(H968&lt;&gt;"",Belegerfassung!L976*100,""),IF(OR(Belegerfassung!L976="Leistung EU - Erlöse",Belegerfassung!L976="Lieferungen EU-Erlöse",Belegerfassung!L976="EUST",Belegerfassung!L976="Bauleistungen 20%")=TRUE,"",MID(Belegerfassung!L976,4,2)))</f>
        <v/>
      </c>
      <c r="J968" s="6" t="str">
        <f>IF(A968&lt;&gt;"",LEFT(Belegerfassung!D976,40),"")</f>
        <v/>
      </c>
      <c r="K968" t="str">
        <f>IF(A968&lt;&gt;"",VLOOKUP(D968,Abfrage!$F$2:$G$21,2,FALSE),"")</f>
        <v/>
      </c>
      <c r="L968" s="6" t="str">
        <f>IF(Belegerfassung!H976&lt;&gt;"",Belegerfassung!H976,"")</f>
        <v/>
      </c>
      <c r="M968" t="str">
        <f>IFERROR(IF(Belegerfassung!E976&lt;&gt;"",VLOOKUP(Belegerfassung!E976,Abfrage!$L$2:$M$15,2,),""),"")</f>
        <v/>
      </c>
      <c r="N968" t="str">
        <f t="shared" si="46"/>
        <v/>
      </c>
      <c r="O968" t="str">
        <f t="shared" si="47"/>
        <v/>
      </c>
      <c r="P968" t="str">
        <f>IF(Belegerfassung!G976&lt;&gt;"",CONCATENATE(Belegerfassung!G976,".pdf"),"")</f>
        <v/>
      </c>
    </row>
    <row r="969" spans="1:16">
      <c r="A969" t="str">
        <f>IF(Belegerfassung!C977&lt;&gt;"",0,"")</f>
        <v/>
      </c>
      <c r="B969" t="str">
        <f>IFERROR(VLOOKUP(Belegerfassung!I977,Konten!A:D,2,FALSE),"")</f>
        <v/>
      </c>
      <c r="C969" t="str">
        <f>IF(A969&lt;&gt;"",TEXT(Belegerfassung!C977,"TT.MM.JJJJ"),"")</f>
        <v/>
      </c>
      <c r="D969" t="str">
        <f>IFERROR(VLOOKUP(Belegerfassung!A977,Abfrage!$E$2:$F$20,2,FALSE),"")</f>
        <v/>
      </c>
      <c r="E969" t="str">
        <f>IF(A969&lt;&gt;"",Belegerfassung!B977,"")</f>
        <v/>
      </c>
      <c r="F969" t="str">
        <f>IF(Belegerfassung!L977="","",IF(Belegerfassung!L977&lt;&gt;"",IF(Belegerfassung!L977&lt;&gt;"",IF(Belegerfassung!J977&lt;&gt;0,VLOOKUP(Belegerfassung!L977,Abfrage!$A$2:$C$19,2,),VLOOKUP(Belegerfassung!L977,Abfrage!$A$2:$C$19,3,)),"")))</f>
        <v/>
      </c>
      <c r="G969" t="str">
        <f t="shared" si="45"/>
        <v/>
      </c>
      <c r="H969" s="31" t="str">
        <f>IF(A969&lt;&gt;"",-Belegerfassung!J977+Belegerfassung!K977,"")</f>
        <v/>
      </c>
      <c r="I969" s="49" t="str">
        <f>IFERROR(IF(H969&lt;&gt;"",Belegerfassung!L977*100,""),IF(OR(Belegerfassung!L977="Leistung EU - Erlöse",Belegerfassung!L977="Lieferungen EU-Erlöse",Belegerfassung!L977="EUST",Belegerfassung!L977="Bauleistungen 20%")=TRUE,"",MID(Belegerfassung!L977,4,2)))</f>
        <v/>
      </c>
      <c r="J969" s="6" t="str">
        <f>IF(A969&lt;&gt;"",LEFT(Belegerfassung!D977,40),"")</f>
        <v/>
      </c>
      <c r="K969" t="str">
        <f>IF(A969&lt;&gt;"",VLOOKUP(D969,Abfrage!$F$2:$G$21,2,FALSE),"")</f>
        <v/>
      </c>
      <c r="L969" s="6" t="str">
        <f>IF(Belegerfassung!H977&lt;&gt;"",Belegerfassung!H977,"")</f>
        <v/>
      </c>
      <c r="M969" t="str">
        <f>IFERROR(IF(Belegerfassung!E977&lt;&gt;"",VLOOKUP(Belegerfassung!E977,Abfrage!$L$2:$M$15,2,),""),"")</f>
        <v/>
      </c>
      <c r="N969" t="str">
        <f t="shared" si="46"/>
        <v/>
      </c>
      <c r="O969" t="str">
        <f t="shared" si="47"/>
        <v/>
      </c>
      <c r="P969" t="str">
        <f>IF(Belegerfassung!G977&lt;&gt;"",CONCATENATE(Belegerfassung!G977,".pdf"),"")</f>
        <v/>
      </c>
    </row>
    <row r="970" spans="1:16">
      <c r="A970" t="str">
        <f>IF(Belegerfassung!C978&lt;&gt;"",0,"")</f>
        <v/>
      </c>
      <c r="B970" t="str">
        <f>IFERROR(VLOOKUP(Belegerfassung!I978,Konten!A:D,2,FALSE),"")</f>
        <v/>
      </c>
      <c r="C970" t="str">
        <f>IF(A970&lt;&gt;"",TEXT(Belegerfassung!C978,"TT.MM.JJJJ"),"")</f>
        <v/>
      </c>
      <c r="D970" t="str">
        <f>IFERROR(VLOOKUP(Belegerfassung!A978,Abfrage!$E$2:$F$20,2,FALSE),"")</f>
        <v/>
      </c>
      <c r="E970" t="str">
        <f>IF(A970&lt;&gt;"",Belegerfassung!B978,"")</f>
        <v/>
      </c>
      <c r="F970" t="str">
        <f>IF(Belegerfassung!L978="","",IF(Belegerfassung!L978&lt;&gt;"",IF(Belegerfassung!L978&lt;&gt;"",IF(Belegerfassung!J978&lt;&gt;0,VLOOKUP(Belegerfassung!L978,Abfrage!$A$2:$C$19,2,),VLOOKUP(Belegerfassung!L978,Abfrage!$A$2:$C$19,3,)),"")))</f>
        <v/>
      </c>
      <c r="G970" t="str">
        <f t="shared" si="45"/>
        <v/>
      </c>
      <c r="H970" s="31" t="str">
        <f>IF(A970&lt;&gt;"",-Belegerfassung!J978+Belegerfassung!K978,"")</f>
        <v/>
      </c>
      <c r="I970" s="49" t="str">
        <f>IFERROR(IF(H970&lt;&gt;"",Belegerfassung!L978*100,""),IF(OR(Belegerfassung!L978="Leistung EU - Erlöse",Belegerfassung!L978="Lieferungen EU-Erlöse",Belegerfassung!L978="EUST",Belegerfassung!L978="Bauleistungen 20%")=TRUE,"",MID(Belegerfassung!L978,4,2)))</f>
        <v/>
      </c>
      <c r="J970" s="6" t="str">
        <f>IF(A970&lt;&gt;"",LEFT(Belegerfassung!D978,40),"")</f>
        <v/>
      </c>
      <c r="K970" t="str">
        <f>IF(A970&lt;&gt;"",VLOOKUP(D970,Abfrage!$F$2:$G$21,2,FALSE),"")</f>
        <v/>
      </c>
      <c r="L970" s="6" t="str">
        <f>IF(Belegerfassung!H978&lt;&gt;"",Belegerfassung!H978,"")</f>
        <v/>
      </c>
      <c r="M970" t="str">
        <f>IFERROR(IF(Belegerfassung!E978&lt;&gt;"",VLOOKUP(Belegerfassung!E978,Abfrage!$L$2:$M$15,2,),""),"")</f>
        <v/>
      </c>
      <c r="N970" t="str">
        <f t="shared" si="46"/>
        <v/>
      </c>
      <c r="O970" t="str">
        <f t="shared" si="47"/>
        <v/>
      </c>
      <c r="P970" t="str">
        <f>IF(Belegerfassung!G978&lt;&gt;"",CONCATENATE(Belegerfassung!G978,".pdf"),"")</f>
        <v/>
      </c>
    </row>
    <row r="971" spans="1:16">
      <c r="A971" t="str">
        <f>IF(Belegerfassung!C979&lt;&gt;"",0,"")</f>
        <v/>
      </c>
      <c r="B971" t="str">
        <f>IFERROR(VLOOKUP(Belegerfassung!I979,Konten!A:D,2,FALSE),"")</f>
        <v/>
      </c>
      <c r="C971" t="str">
        <f>IF(A971&lt;&gt;"",TEXT(Belegerfassung!C979,"TT.MM.JJJJ"),"")</f>
        <v/>
      </c>
      <c r="D971" t="str">
        <f>IFERROR(VLOOKUP(Belegerfassung!A979,Abfrage!$E$2:$F$20,2,FALSE),"")</f>
        <v/>
      </c>
      <c r="E971" t="str">
        <f>IF(A971&lt;&gt;"",Belegerfassung!B979,"")</f>
        <v/>
      </c>
      <c r="F971" t="str">
        <f>IF(Belegerfassung!L979="","",IF(Belegerfassung!L979&lt;&gt;"",IF(Belegerfassung!L979&lt;&gt;"",IF(Belegerfassung!J979&lt;&gt;0,VLOOKUP(Belegerfassung!L979,Abfrage!$A$2:$C$19,2,),VLOOKUP(Belegerfassung!L979,Abfrage!$A$2:$C$19,3,)),"")))</f>
        <v/>
      </c>
      <c r="G971" t="str">
        <f t="shared" si="45"/>
        <v/>
      </c>
      <c r="H971" s="31" t="str">
        <f>IF(A971&lt;&gt;"",-Belegerfassung!J979+Belegerfassung!K979,"")</f>
        <v/>
      </c>
      <c r="I971" s="49" t="str">
        <f>IFERROR(IF(H971&lt;&gt;"",Belegerfassung!L979*100,""),IF(OR(Belegerfassung!L979="Leistung EU - Erlöse",Belegerfassung!L979="Lieferungen EU-Erlöse",Belegerfassung!L979="EUST",Belegerfassung!L979="Bauleistungen 20%")=TRUE,"",MID(Belegerfassung!L979,4,2)))</f>
        <v/>
      </c>
      <c r="J971" s="6" t="str">
        <f>IF(A971&lt;&gt;"",LEFT(Belegerfassung!D979,40),"")</f>
        <v/>
      </c>
      <c r="K971" t="str">
        <f>IF(A971&lt;&gt;"",VLOOKUP(D971,Abfrage!$F$2:$G$21,2,FALSE),"")</f>
        <v/>
      </c>
      <c r="L971" s="6" t="str">
        <f>IF(Belegerfassung!H979&lt;&gt;"",Belegerfassung!H979,"")</f>
        <v/>
      </c>
      <c r="M971" t="str">
        <f>IFERROR(IF(Belegerfassung!E979&lt;&gt;"",VLOOKUP(Belegerfassung!E979,Abfrage!$L$2:$M$15,2,),""),"")</f>
        <v/>
      </c>
      <c r="N971" t="str">
        <f t="shared" si="46"/>
        <v/>
      </c>
      <c r="O971" t="str">
        <f t="shared" si="47"/>
        <v/>
      </c>
      <c r="P971" t="str">
        <f>IF(Belegerfassung!G979&lt;&gt;"",CONCATENATE(Belegerfassung!G979,".pdf"),"")</f>
        <v/>
      </c>
    </row>
    <row r="972" spans="1:16">
      <c r="A972" t="str">
        <f>IF(Belegerfassung!C980&lt;&gt;"",0,"")</f>
        <v/>
      </c>
      <c r="B972" t="str">
        <f>IFERROR(VLOOKUP(Belegerfassung!I980,Konten!A:D,2,FALSE),"")</f>
        <v/>
      </c>
      <c r="C972" t="str">
        <f>IF(A972&lt;&gt;"",TEXT(Belegerfassung!C980,"TT.MM.JJJJ"),"")</f>
        <v/>
      </c>
      <c r="D972" t="str">
        <f>IFERROR(VLOOKUP(Belegerfassung!A980,Abfrage!$E$2:$F$20,2,FALSE),"")</f>
        <v/>
      </c>
      <c r="E972" t="str">
        <f>IF(A972&lt;&gt;"",Belegerfassung!B980,"")</f>
        <v/>
      </c>
      <c r="F972" t="str">
        <f>IF(Belegerfassung!L980="","",IF(Belegerfassung!L980&lt;&gt;"",IF(Belegerfassung!L980&lt;&gt;"",IF(Belegerfassung!J980&lt;&gt;0,VLOOKUP(Belegerfassung!L980,Abfrage!$A$2:$C$19,2,),VLOOKUP(Belegerfassung!L980,Abfrage!$A$2:$C$19,3,)),"")))</f>
        <v/>
      </c>
      <c r="G972" t="str">
        <f t="shared" si="45"/>
        <v/>
      </c>
      <c r="H972" s="31" t="str">
        <f>IF(A972&lt;&gt;"",-Belegerfassung!J980+Belegerfassung!K980,"")</f>
        <v/>
      </c>
      <c r="I972" s="49" t="str">
        <f>IFERROR(IF(H972&lt;&gt;"",Belegerfassung!L980*100,""),IF(OR(Belegerfassung!L980="Leistung EU - Erlöse",Belegerfassung!L980="Lieferungen EU-Erlöse",Belegerfassung!L980="EUST",Belegerfassung!L980="Bauleistungen 20%")=TRUE,"",MID(Belegerfassung!L980,4,2)))</f>
        <v/>
      </c>
      <c r="J972" s="6" t="str">
        <f>IF(A972&lt;&gt;"",LEFT(Belegerfassung!D980,40),"")</f>
        <v/>
      </c>
      <c r="K972" t="str">
        <f>IF(A972&lt;&gt;"",VLOOKUP(D972,Abfrage!$F$2:$G$21,2,FALSE),"")</f>
        <v/>
      </c>
      <c r="L972" s="6" t="str">
        <f>IF(Belegerfassung!H980&lt;&gt;"",Belegerfassung!H980,"")</f>
        <v/>
      </c>
      <c r="M972" t="str">
        <f>IFERROR(IF(Belegerfassung!E980&lt;&gt;"",VLOOKUP(Belegerfassung!E980,Abfrage!$L$2:$M$15,2,),""),"")</f>
        <v/>
      </c>
      <c r="N972" t="str">
        <f t="shared" si="46"/>
        <v/>
      </c>
      <c r="O972" t="str">
        <f t="shared" si="47"/>
        <v/>
      </c>
      <c r="P972" t="str">
        <f>IF(Belegerfassung!G980&lt;&gt;"",CONCATENATE(Belegerfassung!G980,".pdf"),"")</f>
        <v/>
      </c>
    </row>
    <row r="973" spans="1:16">
      <c r="A973" t="str">
        <f>IF(Belegerfassung!C981&lt;&gt;"",0,"")</f>
        <v/>
      </c>
      <c r="B973" t="str">
        <f>IFERROR(VLOOKUP(Belegerfassung!I981,Konten!A:D,2,FALSE),"")</f>
        <v/>
      </c>
      <c r="C973" t="str">
        <f>IF(A973&lt;&gt;"",TEXT(Belegerfassung!C981,"TT.MM.JJJJ"),"")</f>
        <v/>
      </c>
      <c r="D973" t="str">
        <f>IFERROR(VLOOKUP(Belegerfassung!A981,Abfrage!$E$2:$F$20,2,FALSE),"")</f>
        <v/>
      </c>
      <c r="E973" t="str">
        <f>IF(A973&lt;&gt;"",Belegerfassung!B981,"")</f>
        <v/>
      </c>
      <c r="F973" t="str">
        <f>IF(Belegerfassung!L981="","",IF(Belegerfassung!L981&lt;&gt;"",IF(Belegerfassung!L981&lt;&gt;"",IF(Belegerfassung!J981&lt;&gt;0,VLOOKUP(Belegerfassung!L981,Abfrage!$A$2:$C$19,2,),VLOOKUP(Belegerfassung!L981,Abfrage!$A$2:$C$19,3,)),"")))</f>
        <v/>
      </c>
      <c r="G973" t="str">
        <f t="shared" si="45"/>
        <v/>
      </c>
      <c r="H973" s="31" t="str">
        <f>IF(A973&lt;&gt;"",-Belegerfassung!J981+Belegerfassung!K981,"")</f>
        <v/>
      </c>
      <c r="I973" s="49" t="str">
        <f>IFERROR(IF(H973&lt;&gt;"",Belegerfassung!L981*100,""),IF(OR(Belegerfassung!L981="Leistung EU - Erlöse",Belegerfassung!L981="Lieferungen EU-Erlöse",Belegerfassung!L981="EUST",Belegerfassung!L981="Bauleistungen 20%")=TRUE,"",MID(Belegerfassung!L981,4,2)))</f>
        <v/>
      </c>
      <c r="J973" s="6" t="str">
        <f>IF(A973&lt;&gt;"",LEFT(Belegerfassung!D981,40),"")</f>
        <v/>
      </c>
      <c r="K973" t="str">
        <f>IF(A973&lt;&gt;"",VLOOKUP(D973,Abfrage!$F$2:$G$21,2,FALSE),"")</f>
        <v/>
      </c>
      <c r="L973" s="6" t="str">
        <f>IF(Belegerfassung!H981&lt;&gt;"",Belegerfassung!H981,"")</f>
        <v/>
      </c>
      <c r="M973" t="str">
        <f>IFERROR(IF(Belegerfassung!E981&lt;&gt;"",VLOOKUP(Belegerfassung!E981,Abfrage!$L$2:$M$15,2,),""),"")</f>
        <v/>
      </c>
      <c r="N973" t="str">
        <f t="shared" si="46"/>
        <v/>
      </c>
      <c r="O973" t="str">
        <f t="shared" si="47"/>
        <v/>
      </c>
      <c r="P973" t="str">
        <f>IF(Belegerfassung!G981&lt;&gt;"",CONCATENATE(Belegerfassung!G981,".pdf"),"")</f>
        <v/>
      </c>
    </row>
    <row r="974" spans="1:16">
      <c r="A974" t="str">
        <f>IF(Belegerfassung!C982&lt;&gt;"",0,"")</f>
        <v/>
      </c>
      <c r="B974" t="str">
        <f>IFERROR(VLOOKUP(Belegerfassung!I982,Konten!A:D,2,FALSE),"")</f>
        <v/>
      </c>
      <c r="C974" t="str">
        <f>IF(A974&lt;&gt;"",TEXT(Belegerfassung!C982,"TT.MM.JJJJ"),"")</f>
        <v/>
      </c>
      <c r="D974" t="str">
        <f>IFERROR(VLOOKUP(Belegerfassung!A982,Abfrage!$E$2:$F$20,2,FALSE),"")</f>
        <v/>
      </c>
      <c r="E974" t="str">
        <f>IF(A974&lt;&gt;"",Belegerfassung!B982,"")</f>
        <v/>
      </c>
      <c r="F974" t="str">
        <f>IF(Belegerfassung!L982="","",IF(Belegerfassung!L982&lt;&gt;"",IF(Belegerfassung!L982&lt;&gt;"",IF(Belegerfassung!J982&lt;&gt;0,VLOOKUP(Belegerfassung!L982,Abfrage!$A$2:$C$19,2,),VLOOKUP(Belegerfassung!L982,Abfrage!$A$2:$C$19,3,)),"")))</f>
        <v/>
      </c>
      <c r="G974" t="str">
        <f t="shared" si="45"/>
        <v/>
      </c>
      <c r="H974" s="31" t="str">
        <f>IF(A974&lt;&gt;"",-Belegerfassung!J982+Belegerfassung!K982,"")</f>
        <v/>
      </c>
      <c r="I974" s="49" t="str">
        <f>IFERROR(IF(H974&lt;&gt;"",Belegerfassung!L982*100,""),IF(OR(Belegerfassung!L982="Leistung EU - Erlöse",Belegerfassung!L982="Lieferungen EU-Erlöse",Belegerfassung!L982="EUST",Belegerfassung!L982="Bauleistungen 20%")=TRUE,"",MID(Belegerfassung!L982,4,2)))</f>
        <v/>
      </c>
      <c r="J974" s="6" t="str">
        <f>IF(A974&lt;&gt;"",LEFT(Belegerfassung!D982,40),"")</f>
        <v/>
      </c>
      <c r="K974" t="str">
        <f>IF(A974&lt;&gt;"",VLOOKUP(D974,Abfrage!$F$2:$G$21,2,FALSE),"")</f>
        <v/>
      </c>
      <c r="L974" s="6" t="str">
        <f>IF(Belegerfassung!H982&lt;&gt;"",Belegerfassung!H982,"")</f>
        <v/>
      </c>
      <c r="M974" t="str">
        <f>IFERROR(IF(Belegerfassung!E982&lt;&gt;"",VLOOKUP(Belegerfassung!E982,Abfrage!$L$2:$M$15,2,),""),"")</f>
        <v/>
      </c>
      <c r="N974" t="str">
        <f t="shared" si="46"/>
        <v/>
      </c>
      <c r="O974" t="str">
        <f t="shared" si="47"/>
        <v/>
      </c>
      <c r="P974" t="str">
        <f>IF(Belegerfassung!G982&lt;&gt;"",CONCATENATE(Belegerfassung!G982,".pdf"),"")</f>
        <v/>
      </c>
    </row>
    <row r="975" spans="1:16">
      <c r="A975" t="str">
        <f>IF(Belegerfassung!C983&lt;&gt;"",0,"")</f>
        <v/>
      </c>
      <c r="B975" t="str">
        <f>IFERROR(VLOOKUP(Belegerfassung!I983,Konten!A:D,2,FALSE),"")</f>
        <v/>
      </c>
      <c r="C975" t="str">
        <f>IF(A975&lt;&gt;"",TEXT(Belegerfassung!C983,"TT.MM.JJJJ"),"")</f>
        <v/>
      </c>
      <c r="D975" t="str">
        <f>IFERROR(VLOOKUP(Belegerfassung!A983,Abfrage!$E$2:$F$20,2,FALSE),"")</f>
        <v/>
      </c>
      <c r="E975" t="str">
        <f>IF(A975&lt;&gt;"",Belegerfassung!B983,"")</f>
        <v/>
      </c>
      <c r="F975" t="str">
        <f>IF(Belegerfassung!L983="","",IF(Belegerfassung!L983&lt;&gt;"",IF(Belegerfassung!L983&lt;&gt;"",IF(Belegerfassung!J983&lt;&gt;0,VLOOKUP(Belegerfassung!L983,Abfrage!$A$2:$C$19,2,),VLOOKUP(Belegerfassung!L983,Abfrage!$A$2:$C$19,3,)),"")))</f>
        <v/>
      </c>
      <c r="G975" t="str">
        <f t="shared" si="45"/>
        <v/>
      </c>
      <c r="H975" s="31" t="str">
        <f>IF(A975&lt;&gt;"",-Belegerfassung!J983+Belegerfassung!K983,"")</f>
        <v/>
      </c>
      <c r="I975" s="49" t="str">
        <f>IFERROR(IF(H975&lt;&gt;"",Belegerfassung!L983*100,""),IF(OR(Belegerfassung!L983="Leistung EU - Erlöse",Belegerfassung!L983="Lieferungen EU-Erlöse",Belegerfassung!L983="EUST",Belegerfassung!L983="Bauleistungen 20%")=TRUE,"",MID(Belegerfassung!L983,4,2)))</f>
        <v/>
      </c>
      <c r="J975" s="6" t="str">
        <f>IF(A975&lt;&gt;"",LEFT(Belegerfassung!D983,40),"")</f>
        <v/>
      </c>
      <c r="K975" t="str">
        <f>IF(A975&lt;&gt;"",VLOOKUP(D975,Abfrage!$F$2:$G$21,2,FALSE),"")</f>
        <v/>
      </c>
      <c r="L975" s="6" t="str">
        <f>IF(Belegerfassung!H983&lt;&gt;"",Belegerfassung!H983,"")</f>
        <v/>
      </c>
      <c r="M975" t="str">
        <f>IFERROR(IF(Belegerfassung!E983&lt;&gt;"",VLOOKUP(Belegerfassung!E983,Abfrage!$L$2:$M$15,2,),""),"")</f>
        <v/>
      </c>
      <c r="N975" t="str">
        <f t="shared" si="46"/>
        <v/>
      </c>
      <c r="O975" t="str">
        <f t="shared" si="47"/>
        <v/>
      </c>
      <c r="P975" t="str">
        <f>IF(Belegerfassung!G983&lt;&gt;"",CONCATENATE(Belegerfassung!G983,".pdf"),"")</f>
        <v/>
      </c>
    </row>
    <row r="976" spans="1:16">
      <c r="A976" t="str">
        <f>IF(Belegerfassung!C984&lt;&gt;"",0,"")</f>
        <v/>
      </c>
      <c r="B976" t="str">
        <f>IFERROR(VLOOKUP(Belegerfassung!I984,Konten!A:D,2,FALSE),"")</f>
        <v/>
      </c>
      <c r="C976" t="str">
        <f>IF(A976&lt;&gt;"",TEXT(Belegerfassung!C984,"TT.MM.JJJJ"),"")</f>
        <v/>
      </c>
      <c r="D976" t="str">
        <f>IFERROR(VLOOKUP(Belegerfassung!A984,Abfrage!$E$2:$F$20,2,FALSE),"")</f>
        <v/>
      </c>
      <c r="E976" t="str">
        <f>IF(A976&lt;&gt;"",Belegerfassung!B984,"")</f>
        <v/>
      </c>
      <c r="F976" t="str">
        <f>IF(Belegerfassung!L984="","",IF(Belegerfassung!L984&lt;&gt;"",IF(Belegerfassung!L984&lt;&gt;"",IF(Belegerfassung!J984&lt;&gt;0,VLOOKUP(Belegerfassung!L984,Abfrage!$A$2:$C$19,2,),VLOOKUP(Belegerfassung!L984,Abfrage!$A$2:$C$19,3,)),"")))</f>
        <v/>
      </c>
      <c r="G976" t="str">
        <f t="shared" si="45"/>
        <v/>
      </c>
      <c r="H976" s="31" t="str">
        <f>IF(A976&lt;&gt;"",-Belegerfassung!J984+Belegerfassung!K984,"")</f>
        <v/>
      </c>
      <c r="I976" s="49" t="str">
        <f>IFERROR(IF(H976&lt;&gt;"",Belegerfassung!L984*100,""),IF(OR(Belegerfassung!L984="Leistung EU - Erlöse",Belegerfassung!L984="Lieferungen EU-Erlöse",Belegerfassung!L984="EUST",Belegerfassung!L984="Bauleistungen 20%")=TRUE,"",MID(Belegerfassung!L984,4,2)))</f>
        <v/>
      </c>
      <c r="J976" s="6" t="str">
        <f>IF(A976&lt;&gt;"",LEFT(Belegerfassung!D984,40),"")</f>
        <v/>
      </c>
      <c r="K976" t="str">
        <f>IF(A976&lt;&gt;"",VLOOKUP(D976,Abfrage!$F$2:$G$21,2,FALSE),"")</f>
        <v/>
      </c>
      <c r="L976" s="6" t="str">
        <f>IF(Belegerfassung!H984&lt;&gt;"",Belegerfassung!H984,"")</f>
        <v/>
      </c>
      <c r="M976" t="str">
        <f>IFERROR(IF(Belegerfassung!E984&lt;&gt;"",VLOOKUP(Belegerfassung!E984,Abfrage!$L$2:$M$15,2,),""),"")</f>
        <v/>
      </c>
      <c r="N976" t="str">
        <f t="shared" si="46"/>
        <v/>
      </c>
      <c r="O976" t="str">
        <f t="shared" si="47"/>
        <v/>
      </c>
      <c r="P976" t="str">
        <f>IF(Belegerfassung!G984&lt;&gt;"",CONCATENATE(Belegerfassung!G984,".pdf"),"")</f>
        <v/>
      </c>
    </row>
    <row r="977" spans="1:16">
      <c r="A977" t="str">
        <f>IF(Belegerfassung!C985&lt;&gt;"",0,"")</f>
        <v/>
      </c>
      <c r="B977" t="str">
        <f>IFERROR(VLOOKUP(Belegerfassung!I985,Konten!A:D,2,FALSE),"")</f>
        <v/>
      </c>
      <c r="C977" t="str">
        <f>IF(A977&lt;&gt;"",TEXT(Belegerfassung!C985,"TT.MM.JJJJ"),"")</f>
        <v/>
      </c>
      <c r="D977" t="str">
        <f>IFERROR(VLOOKUP(Belegerfassung!A985,Abfrage!$E$2:$F$20,2,FALSE),"")</f>
        <v/>
      </c>
      <c r="E977" t="str">
        <f>IF(A977&lt;&gt;"",Belegerfassung!B985,"")</f>
        <v/>
      </c>
      <c r="F977" t="str">
        <f>IF(Belegerfassung!L985="","",IF(Belegerfassung!L985&lt;&gt;"",IF(Belegerfassung!L985&lt;&gt;"",IF(Belegerfassung!J985&lt;&gt;0,VLOOKUP(Belegerfassung!L985,Abfrage!$A$2:$C$19,2,),VLOOKUP(Belegerfassung!L985,Abfrage!$A$2:$C$19,3,)),"")))</f>
        <v/>
      </c>
      <c r="G977" t="str">
        <f t="shared" si="45"/>
        <v/>
      </c>
      <c r="H977" s="31" t="str">
        <f>IF(A977&lt;&gt;"",-Belegerfassung!J985+Belegerfassung!K985,"")</f>
        <v/>
      </c>
      <c r="I977" s="49" t="str">
        <f>IFERROR(IF(H977&lt;&gt;"",Belegerfassung!L985*100,""),IF(OR(Belegerfassung!L985="Leistung EU - Erlöse",Belegerfassung!L985="Lieferungen EU-Erlöse",Belegerfassung!L985="EUST",Belegerfassung!L985="Bauleistungen 20%")=TRUE,"",MID(Belegerfassung!L985,4,2)))</f>
        <v/>
      </c>
      <c r="J977" s="6" t="str">
        <f>IF(A977&lt;&gt;"",LEFT(Belegerfassung!D985,40),"")</f>
        <v/>
      </c>
      <c r="K977" t="str">
        <f>IF(A977&lt;&gt;"",VLOOKUP(D977,Abfrage!$F$2:$G$21,2,FALSE),"")</f>
        <v/>
      </c>
      <c r="L977" s="6" t="str">
        <f>IF(Belegerfassung!H985&lt;&gt;"",Belegerfassung!H985,"")</f>
        <v/>
      </c>
      <c r="M977" t="str">
        <f>IFERROR(IF(Belegerfassung!E985&lt;&gt;"",VLOOKUP(Belegerfassung!E985,Abfrage!$L$2:$M$15,2,),""),"")</f>
        <v/>
      </c>
      <c r="N977" t="str">
        <f t="shared" si="46"/>
        <v/>
      </c>
      <c r="O977" t="str">
        <f t="shared" si="47"/>
        <v/>
      </c>
      <c r="P977" t="str">
        <f>IF(Belegerfassung!G985&lt;&gt;"",CONCATENATE(Belegerfassung!G985,".pdf"),"")</f>
        <v/>
      </c>
    </row>
    <row r="978" spans="1:16">
      <c r="A978" t="str">
        <f>IF(Belegerfassung!C986&lt;&gt;"",0,"")</f>
        <v/>
      </c>
      <c r="B978" t="str">
        <f>IFERROR(VLOOKUP(Belegerfassung!I986,Konten!A:D,2,FALSE),"")</f>
        <v/>
      </c>
      <c r="C978" t="str">
        <f>IF(A978&lt;&gt;"",TEXT(Belegerfassung!C986,"TT.MM.JJJJ"),"")</f>
        <v/>
      </c>
      <c r="D978" t="str">
        <f>IFERROR(VLOOKUP(Belegerfassung!A986,Abfrage!$E$2:$F$20,2,FALSE),"")</f>
        <v/>
      </c>
      <c r="E978" t="str">
        <f>IF(A978&lt;&gt;"",Belegerfassung!B986,"")</f>
        <v/>
      </c>
      <c r="F978" t="str">
        <f>IF(Belegerfassung!L986="","",IF(Belegerfassung!L986&lt;&gt;"",IF(Belegerfassung!L986&lt;&gt;"",IF(Belegerfassung!J986&lt;&gt;0,VLOOKUP(Belegerfassung!L986,Abfrage!$A$2:$C$19,2,),VLOOKUP(Belegerfassung!L986,Abfrage!$A$2:$C$19,3,)),"")))</f>
        <v/>
      </c>
      <c r="G978" t="str">
        <f t="shared" si="45"/>
        <v/>
      </c>
      <c r="H978" s="31" t="str">
        <f>IF(A978&lt;&gt;"",-Belegerfassung!J986+Belegerfassung!K986,"")</f>
        <v/>
      </c>
      <c r="I978" s="49" t="str">
        <f>IFERROR(IF(H978&lt;&gt;"",Belegerfassung!L986*100,""),IF(OR(Belegerfassung!L986="Leistung EU - Erlöse",Belegerfassung!L986="Lieferungen EU-Erlöse",Belegerfassung!L986="EUST",Belegerfassung!L986="Bauleistungen 20%")=TRUE,"",MID(Belegerfassung!L986,4,2)))</f>
        <v/>
      </c>
      <c r="J978" s="6" t="str">
        <f>IF(A978&lt;&gt;"",LEFT(Belegerfassung!D986,40),"")</f>
        <v/>
      </c>
      <c r="K978" t="str">
        <f>IF(A978&lt;&gt;"",VLOOKUP(D978,Abfrage!$F$2:$G$21,2,FALSE),"")</f>
        <v/>
      </c>
      <c r="L978" s="6" t="str">
        <f>IF(Belegerfassung!H986&lt;&gt;"",Belegerfassung!H986,"")</f>
        <v/>
      </c>
      <c r="M978" t="str">
        <f>IFERROR(IF(Belegerfassung!E986&lt;&gt;"",VLOOKUP(Belegerfassung!E986,Abfrage!$L$2:$M$15,2,),""),"")</f>
        <v/>
      </c>
      <c r="N978" t="str">
        <f t="shared" si="46"/>
        <v/>
      </c>
      <c r="O978" t="str">
        <f t="shared" si="47"/>
        <v/>
      </c>
      <c r="P978" t="str">
        <f>IF(Belegerfassung!G986&lt;&gt;"",CONCATENATE(Belegerfassung!G986,".pdf"),"")</f>
        <v/>
      </c>
    </row>
    <row r="979" spans="1:16">
      <c r="A979" t="str">
        <f>IF(Belegerfassung!C987&lt;&gt;"",0,"")</f>
        <v/>
      </c>
      <c r="B979" t="str">
        <f>IFERROR(VLOOKUP(Belegerfassung!I987,Konten!A:D,2,FALSE),"")</f>
        <v/>
      </c>
      <c r="C979" t="str">
        <f>IF(A979&lt;&gt;"",TEXT(Belegerfassung!C987,"TT.MM.JJJJ"),"")</f>
        <v/>
      </c>
      <c r="D979" t="str">
        <f>IFERROR(VLOOKUP(Belegerfassung!A987,Abfrage!$E$2:$F$20,2,FALSE),"")</f>
        <v/>
      </c>
      <c r="E979" t="str">
        <f>IF(A979&lt;&gt;"",Belegerfassung!B987,"")</f>
        <v/>
      </c>
      <c r="F979" t="str">
        <f>IF(Belegerfassung!L987="","",IF(Belegerfassung!L987&lt;&gt;"",IF(Belegerfassung!L987&lt;&gt;"",IF(Belegerfassung!J987&lt;&gt;0,VLOOKUP(Belegerfassung!L987,Abfrage!$A$2:$C$19,2,),VLOOKUP(Belegerfassung!L987,Abfrage!$A$2:$C$19,3,)),"")))</f>
        <v/>
      </c>
      <c r="G979" t="str">
        <f t="shared" si="45"/>
        <v/>
      </c>
      <c r="H979" s="31" t="str">
        <f>IF(A979&lt;&gt;"",-Belegerfassung!J987+Belegerfassung!K987,"")</f>
        <v/>
      </c>
      <c r="I979" s="49" t="str">
        <f>IFERROR(IF(H979&lt;&gt;"",Belegerfassung!L987*100,""),IF(OR(Belegerfassung!L987="Leistung EU - Erlöse",Belegerfassung!L987="Lieferungen EU-Erlöse",Belegerfassung!L987="EUST",Belegerfassung!L987="Bauleistungen 20%")=TRUE,"",MID(Belegerfassung!L987,4,2)))</f>
        <v/>
      </c>
      <c r="J979" s="6" t="str">
        <f>IF(A979&lt;&gt;"",LEFT(Belegerfassung!D987,40),"")</f>
        <v/>
      </c>
      <c r="K979" t="str">
        <f>IF(A979&lt;&gt;"",VLOOKUP(D979,Abfrage!$F$2:$G$21,2,FALSE),"")</f>
        <v/>
      </c>
      <c r="L979" s="6" t="str">
        <f>IF(Belegerfassung!H987&lt;&gt;"",Belegerfassung!H987,"")</f>
        <v/>
      </c>
      <c r="M979" t="str">
        <f>IFERROR(IF(Belegerfassung!E987&lt;&gt;"",VLOOKUP(Belegerfassung!E987,Abfrage!$L$2:$M$15,2,),""),"")</f>
        <v/>
      </c>
      <c r="N979" t="str">
        <f t="shared" si="46"/>
        <v/>
      </c>
      <c r="O979" t="str">
        <f t="shared" si="47"/>
        <v/>
      </c>
      <c r="P979" t="str">
        <f>IF(Belegerfassung!G987&lt;&gt;"",CONCATENATE(Belegerfassung!G987,".pdf"),"")</f>
        <v/>
      </c>
    </row>
    <row r="980" spans="1:16">
      <c r="A980" t="str">
        <f>IF(Belegerfassung!C988&lt;&gt;"",0,"")</f>
        <v/>
      </c>
      <c r="B980" t="str">
        <f>IFERROR(VLOOKUP(Belegerfassung!I988,Konten!A:D,2,FALSE),"")</f>
        <v/>
      </c>
      <c r="C980" t="str">
        <f>IF(A980&lt;&gt;"",TEXT(Belegerfassung!C988,"TT.MM.JJJJ"),"")</f>
        <v/>
      </c>
      <c r="D980" t="str">
        <f>IFERROR(VLOOKUP(Belegerfassung!A988,Abfrage!$E$2:$F$20,2,FALSE),"")</f>
        <v/>
      </c>
      <c r="E980" t="str">
        <f>IF(A980&lt;&gt;"",Belegerfassung!B988,"")</f>
        <v/>
      </c>
      <c r="F980" t="str">
        <f>IF(Belegerfassung!L988="","",IF(Belegerfassung!L988&lt;&gt;"",IF(Belegerfassung!L988&lt;&gt;"",IF(Belegerfassung!J988&lt;&gt;0,VLOOKUP(Belegerfassung!L988,Abfrage!$A$2:$C$19,2,),VLOOKUP(Belegerfassung!L988,Abfrage!$A$2:$C$19,3,)),"")))</f>
        <v/>
      </c>
      <c r="G980" t="str">
        <f t="shared" si="45"/>
        <v/>
      </c>
      <c r="H980" s="31" t="str">
        <f>IF(A980&lt;&gt;"",-Belegerfassung!J988+Belegerfassung!K988,"")</f>
        <v/>
      </c>
      <c r="I980" s="49" t="str">
        <f>IFERROR(IF(H980&lt;&gt;"",Belegerfassung!L988*100,""),IF(OR(Belegerfassung!L988="Leistung EU - Erlöse",Belegerfassung!L988="Lieferungen EU-Erlöse",Belegerfassung!L988="EUST",Belegerfassung!L988="Bauleistungen 20%")=TRUE,"",MID(Belegerfassung!L988,4,2)))</f>
        <v/>
      </c>
      <c r="J980" s="6" t="str">
        <f>IF(A980&lt;&gt;"",LEFT(Belegerfassung!D988,40),"")</f>
        <v/>
      </c>
      <c r="K980" t="str">
        <f>IF(A980&lt;&gt;"",VLOOKUP(D980,Abfrage!$F$2:$G$21,2,FALSE),"")</f>
        <v/>
      </c>
      <c r="L980" s="6" t="str">
        <f>IF(Belegerfassung!H988&lt;&gt;"",Belegerfassung!H988,"")</f>
        <v/>
      </c>
      <c r="M980" t="str">
        <f>IFERROR(IF(Belegerfassung!E988&lt;&gt;"",VLOOKUP(Belegerfassung!E988,Abfrage!$L$2:$M$15,2,),""),"")</f>
        <v/>
      </c>
      <c r="N980" t="str">
        <f t="shared" si="46"/>
        <v/>
      </c>
      <c r="O980" t="str">
        <f t="shared" si="47"/>
        <v/>
      </c>
      <c r="P980" t="str">
        <f>IF(Belegerfassung!G988&lt;&gt;"",CONCATENATE(Belegerfassung!G988,".pdf"),"")</f>
        <v/>
      </c>
    </row>
    <row r="981" spans="1:16">
      <c r="A981" t="str">
        <f>IF(Belegerfassung!C989&lt;&gt;"",0,"")</f>
        <v/>
      </c>
      <c r="B981" t="str">
        <f>IFERROR(VLOOKUP(Belegerfassung!I989,Konten!A:D,2,FALSE),"")</f>
        <v/>
      </c>
      <c r="C981" t="str">
        <f>IF(A981&lt;&gt;"",TEXT(Belegerfassung!C989,"TT.MM.JJJJ"),"")</f>
        <v/>
      </c>
      <c r="D981" t="str">
        <f>IFERROR(VLOOKUP(Belegerfassung!A989,Abfrage!$E$2:$F$20,2,FALSE),"")</f>
        <v/>
      </c>
      <c r="E981" t="str">
        <f>IF(A981&lt;&gt;"",Belegerfassung!B989,"")</f>
        <v/>
      </c>
      <c r="F981" t="str">
        <f>IF(Belegerfassung!L989="","",IF(Belegerfassung!L989&lt;&gt;"",IF(Belegerfassung!L989&lt;&gt;"",IF(Belegerfassung!J989&lt;&gt;0,VLOOKUP(Belegerfassung!L989,Abfrage!$A$2:$C$19,2,),VLOOKUP(Belegerfassung!L989,Abfrage!$A$2:$C$19,3,)),"")))</f>
        <v/>
      </c>
      <c r="G981" t="str">
        <f t="shared" si="45"/>
        <v/>
      </c>
      <c r="H981" s="31" t="str">
        <f>IF(A981&lt;&gt;"",-Belegerfassung!J989+Belegerfassung!K989,"")</f>
        <v/>
      </c>
      <c r="I981" s="49" t="str">
        <f>IFERROR(IF(H981&lt;&gt;"",Belegerfassung!L989*100,""),IF(OR(Belegerfassung!L989="Leistung EU - Erlöse",Belegerfassung!L989="Lieferungen EU-Erlöse",Belegerfassung!L989="EUST",Belegerfassung!L989="Bauleistungen 20%")=TRUE,"",MID(Belegerfassung!L989,4,2)))</f>
        <v/>
      </c>
      <c r="J981" s="6" t="str">
        <f>IF(A981&lt;&gt;"",LEFT(Belegerfassung!D989,40),"")</f>
        <v/>
      </c>
      <c r="K981" t="str">
        <f>IF(A981&lt;&gt;"",VLOOKUP(D981,Abfrage!$F$2:$G$21,2,FALSE),"")</f>
        <v/>
      </c>
      <c r="L981" s="6" t="str">
        <f>IF(Belegerfassung!H989&lt;&gt;"",Belegerfassung!H989,"")</f>
        <v/>
      </c>
      <c r="M981" t="str">
        <f>IFERROR(IF(Belegerfassung!E989&lt;&gt;"",VLOOKUP(Belegerfassung!E989,Abfrage!$L$2:$M$15,2,),""),"")</f>
        <v/>
      </c>
      <c r="N981" t="str">
        <f t="shared" si="46"/>
        <v/>
      </c>
      <c r="O981" t="str">
        <f t="shared" si="47"/>
        <v/>
      </c>
      <c r="P981" t="str">
        <f>IF(Belegerfassung!G989&lt;&gt;"",CONCATENATE(Belegerfassung!G989,".pdf"),"")</f>
        <v/>
      </c>
    </row>
    <row r="982" spans="1:16">
      <c r="A982" t="str">
        <f>IF(Belegerfassung!C990&lt;&gt;"",0,"")</f>
        <v/>
      </c>
      <c r="B982" t="str">
        <f>IFERROR(VLOOKUP(Belegerfassung!I990,Konten!A:D,2,FALSE),"")</f>
        <v/>
      </c>
      <c r="C982" t="str">
        <f>IF(A982&lt;&gt;"",TEXT(Belegerfassung!C990,"TT.MM.JJJJ"),"")</f>
        <v/>
      </c>
      <c r="D982" t="str">
        <f>IFERROR(VLOOKUP(Belegerfassung!A990,Abfrage!$E$2:$F$20,2,FALSE),"")</f>
        <v/>
      </c>
      <c r="E982" t="str">
        <f>IF(A982&lt;&gt;"",Belegerfassung!B990,"")</f>
        <v/>
      </c>
      <c r="F982" t="str">
        <f>IF(Belegerfassung!L990="","",IF(Belegerfassung!L990&lt;&gt;"",IF(Belegerfassung!L990&lt;&gt;"",IF(Belegerfassung!J990&lt;&gt;0,VLOOKUP(Belegerfassung!L990,Abfrage!$A$2:$C$19,2,),VLOOKUP(Belegerfassung!L990,Abfrage!$A$2:$C$19,3,)),"")))</f>
        <v/>
      </c>
      <c r="G982" t="str">
        <f t="shared" si="45"/>
        <v/>
      </c>
      <c r="H982" s="31" t="str">
        <f>IF(A982&lt;&gt;"",-Belegerfassung!J990+Belegerfassung!K990,"")</f>
        <v/>
      </c>
      <c r="I982" s="49" t="str">
        <f>IFERROR(IF(H982&lt;&gt;"",Belegerfassung!L990*100,""),IF(OR(Belegerfassung!L990="Leistung EU - Erlöse",Belegerfassung!L990="Lieferungen EU-Erlöse",Belegerfassung!L990="EUST",Belegerfassung!L990="Bauleistungen 20%")=TRUE,"",MID(Belegerfassung!L990,4,2)))</f>
        <v/>
      </c>
      <c r="J982" s="6" t="str">
        <f>IF(A982&lt;&gt;"",LEFT(Belegerfassung!D990,40),"")</f>
        <v/>
      </c>
      <c r="K982" t="str">
        <f>IF(A982&lt;&gt;"",VLOOKUP(D982,Abfrage!$F$2:$G$21,2,FALSE),"")</f>
        <v/>
      </c>
      <c r="L982" s="6" t="str">
        <f>IF(Belegerfassung!H990&lt;&gt;"",Belegerfassung!H990,"")</f>
        <v/>
      </c>
      <c r="M982" t="str">
        <f>IFERROR(IF(Belegerfassung!E990&lt;&gt;"",VLOOKUP(Belegerfassung!E990,Abfrage!$L$2:$M$15,2,),""),"")</f>
        <v/>
      </c>
      <c r="N982" t="str">
        <f t="shared" si="46"/>
        <v/>
      </c>
      <c r="O982" t="str">
        <f t="shared" si="47"/>
        <v/>
      </c>
      <c r="P982" t="str">
        <f>IF(Belegerfassung!G990&lt;&gt;"",CONCATENATE(Belegerfassung!G990,".pdf"),"")</f>
        <v/>
      </c>
    </row>
    <row r="983" spans="1:16">
      <c r="A983" t="str">
        <f>IF(Belegerfassung!C991&lt;&gt;"",0,"")</f>
        <v/>
      </c>
      <c r="B983" t="str">
        <f>IFERROR(VLOOKUP(Belegerfassung!I991,Konten!A:D,2,FALSE),"")</f>
        <v/>
      </c>
      <c r="C983" t="str">
        <f>IF(A983&lt;&gt;"",TEXT(Belegerfassung!C991,"TT.MM.JJJJ"),"")</f>
        <v/>
      </c>
      <c r="D983" t="str">
        <f>IFERROR(VLOOKUP(Belegerfassung!A991,Abfrage!$E$2:$F$20,2,FALSE),"")</f>
        <v/>
      </c>
      <c r="E983" t="str">
        <f>IF(A983&lt;&gt;"",Belegerfassung!B991,"")</f>
        <v/>
      </c>
      <c r="F983" t="str">
        <f>IF(Belegerfassung!L991="","",IF(Belegerfassung!L991&lt;&gt;"",IF(Belegerfassung!L991&lt;&gt;"",IF(Belegerfassung!J991&lt;&gt;0,VLOOKUP(Belegerfassung!L991,Abfrage!$A$2:$C$19,2,),VLOOKUP(Belegerfassung!L991,Abfrage!$A$2:$C$19,3,)),"")))</f>
        <v/>
      </c>
      <c r="G983" t="str">
        <f t="shared" si="45"/>
        <v/>
      </c>
      <c r="H983" s="31" t="str">
        <f>IF(A983&lt;&gt;"",-Belegerfassung!J991+Belegerfassung!K991,"")</f>
        <v/>
      </c>
      <c r="I983" s="49" t="str">
        <f>IFERROR(IF(H983&lt;&gt;"",Belegerfassung!L991*100,""),IF(OR(Belegerfassung!L991="Leistung EU - Erlöse",Belegerfassung!L991="Lieferungen EU-Erlöse",Belegerfassung!L991="EUST",Belegerfassung!L991="Bauleistungen 20%")=TRUE,"",MID(Belegerfassung!L991,4,2)))</f>
        <v/>
      </c>
      <c r="J983" s="6" t="str">
        <f>IF(A983&lt;&gt;"",LEFT(Belegerfassung!D991,40),"")</f>
        <v/>
      </c>
      <c r="K983" t="str">
        <f>IF(A983&lt;&gt;"",VLOOKUP(D983,Abfrage!$F$2:$G$21,2,FALSE),"")</f>
        <v/>
      </c>
      <c r="L983" s="6" t="str">
        <f>IF(Belegerfassung!H991&lt;&gt;"",Belegerfassung!H991,"")</f>
        <v/>
      </c>
      <c r="M983" t="str">
        <f>IFERROR(IF(Belegerfassung!E991&lt;&gt;"",VLOOKUP(Belegerfassung!E991,Abfrage!$L$2:$M$15,2,),""),"")</f>
        <v/>
      </c>
      <c r="N983" t="str">
        <f t="shared" si="46"/>
        <v/>
      </c>
      <c r="O983" t="str">
        <f t="shared" si="47"/>
        <v/>
      </c>
      <c r="P983" t="str">
        <f>IF(Belegerfassung!G991&lt;&gt;"",CONCATENATE(Belegerfassung!G991,".pdf"),"")</f>
        <v/>
      </c>
    </row>
    <row r="984" spans="1:16">
      <c r="A984" t="str">
        <f>IF(Belegerfassung!C992&lt;&gt;"",0,"")</f>
        <v/>
      </c>
      <c r="B984" t="str">
        <f>IFERROR(VLOOKUP(Belegerfassung!I992,Konten!A:D,2,FALSE),"")</f>
        <v/>
      </c>
      <c r="C984" t="str">
        <f>IF(A984&lt;&gt;"",TEXT(Belegerfassung!C992,"TT.MM.JJJJ"),"")</f>
        <v/>
      </c>
      <c r="D984" t="str">
        <f>IFERROR(VLOOKUP(Belegerfassung!A992,Abfrage!$E$2:$F$20,2,FALSE),"")</f>
        <v/>
      </c>
      <c r="E984" t="str">
        <f>IF(A984&lt;&gt;"",Belegerfassung!B992,"")</f>
        <v/>
      </c>
      <c r="F984" t="str">
        <f>IF(Belegerfassung!L992="","",IF(Belegerfassung!L992&lt;&gt;"",IF(Belegerfassung!L992&lt;&gt;"",IF(Belegerfassung!J992&lt;&gt;0,VLOOKUP(Belegerfassung!L992,Abfrage!$A$2:$C$19,2,),VLOOKUP(Belegerfassung!L992,Abfrage!$A$2:$C$19,3,)),"")))</f>
        <v/>
      </c>
      <c r="G984" t="str">
        <f t="shared" si="45"/>
        <v/>
      </c>
      <c r="H984" s="31" t="str">
        <f>IF(A984&lt;&gt;"",-Belegerfassung!J992+Belegerfassung!K992,"")</f>
        <v/>
      </c>
      <c r="I984" s="49" t="str">
        <f>IFERROR(IF(H984&lt;&gt;"",Belegerfassung!L992*100,""),IF(OR(Belegerfassung!L992="Leistung EU - Erlöse",Belegerfassung!L992="Lieferungen EU-Erlöse",Belegerfassung!L992="EUST",Belegerfassung!L992="Bauleistungen 20%")=TRUE,"",MID(Belegerfassung!L992,4,2)))</f>
        <v/>
      </c>
      <c r="J984" s="6" t="str">
        <f>IF(A984&lt;&gt;"",LEFT(Belegerfassung!D992,40),"")</f>
        <v/>
      </c>
      <c r="K984" t="str">
        <f>IF(A984&lt;&gt;"",VLOOKUP(D984,Abfrage!$F$2:$G$21,2,FALSE),"")</f>
        <v/>
      </c>
      <c r="L984" s="6" t="str">
        <f>IF(Belegerfassung!H992&lt;&gt;"",Belegerfassung!H992,"")</f>
        <v/>
      </c>
      <c r="M984" t="str">
        <f>IFERROR(IF(Belegerfassung!E992&lt;&gt;"",VLOOKUP(Belegerfassung!E992,Abfrage!$L$2:$M$15,2,),""),"")</f>
        <v/>
      </c>
      <c r="N984" t="str">
        <f t="shared" si="46"/>
        <v/>
      </c>
      <c r="O984" t="str">
        <f t="shared" si="47"/>
        <v/>
      </c>
      <c r="P984" t="str">
        <f>IF(Belegerfassung!G992&lt;&gt;"",CONCATENATE(Belegerfassung!G992,".pdf"),"")</f>
        <v/>
      </c>
    </row>
    <row r="985" spans="1:16">
      <c r="A985" t="str">
        <f>IF(Belegerfassung!C993&lt;&gt;"",0,"")</f>
        <v/>
      </c>
      <c r="B985" t="str">
        <f>IFERROR(VLOOKUP(Belegerfassung!I993,Konten!A:D,2,FALSE),"")</f>
        <v/>
      </c>
      <c r="C985" t="str">
        <f>IF(A985&lt;&gt;"",TEXT(Belegerfassung!C993,"TT.MM.JJJJ"),"")</f>
        <v/>
      </c>
      <c r="D985" t="str">
        <f>IFERROR(VLOOKUP(Belegerfassung!A993,Abfrage!$E$2:$F$20,2,FALSE),"")</f>
        <v/>
      </c>
      <c r="E985" t="str">
        <f>IF(A985&lt;&gt;"",Belegerfassung!B993,"")</f>
        <v/>
      </c>
      <c r="F985" t="str">
        <f>IF(Belegerfassung!L993="","",IF(Belegerfassung!L993&lt;&gt;"",IF(Belegerfassung!L993&lt;&gt;"",IF(Belegerfassung!J993&lt;&gt;0,VLOOKUP(Belegerfassung!L993,Abfrage!$A$2:$C$19,2,),VLOOKUP(Belegerfassung!L993,Abfrage!$A$2:$C$19,3,)),"")))</f>
        <v/>
      </c>
      <c r="G985" t="str">
        <f t="shared" si="45"/>
        <v/>
      </c>
      <c r="H985" s="31" t="str">
        <f>IF(A985&lt;&gt;"",-Belegerfassung!J993+Belegerfassung!K993,"")</f>
        <v/>
      </c>
      <c r="I985" s="49" t="str">
        <f>IFERROR(IF(H985&lt;&gt;"",Belegerfassung!L993*100,""),IF(OR(Belegerfassung!L993="Leistung EU - Erlöse",Belegerfassung!L993="Lieferungen EU-Erlöse",Belegerfassung!L993="EUST",Belegerfassung!L993="Bauleistungen 20%")=TRUE,"",MID(Belegerfassung!L993,4,2)))</f>
        <v/>
      </c>
      <c r="J985" s="6" t="str">
        <f>IF(A985&lt;&gt;"",LEFT(Belegerfassung!D993,40),"")</f>
        <v/>
      </c>
      <c r="K985" t="str">
        <f>IF(A985&lt;&gt;"",VLOOKUP(D985,Abfrage!$F$2:$G$21,2,FALSE),"")</f>
        <v/>
      </c>
      <c r="L985" s="6" t="str">
        <f>IF(Belegerfassung!H993&lt;&gt;"",Belegerfassung!H993,"")</f>
        <v/>
      </c>
      <c r="M985" t="str">
        <f>IFERROR(IF(Belegerfassung!E993&lt;&gt;"",VLOOKUP(Belegerfassung!E993,Abfrage!$L$2:$M$15,2,),""),"")</f>
        <v/>
      </c>
      <c r="N985" t="str">
        <f t="shared" si="46"/>
        <v/>
      </c>
      <c r="O985" t="str">
        <f t="shared" si="47"/>
        <v/>
      </c>
      <c r="P985" t="str">
        <f>IF(Belegerfassung!G993&lt;&gt;"",CONCATENATE(Belegerfassung!G993,".pdf"),"")</f>
        <v/>
      </c>
    </row>
    <row r="986" spans="1:16">
      <c r="A986" t="str">
        <f>IF(Belegerfassung!C994&lt;&gt;"",0,"")</f>
        <v/>
      </c>
      <c r="B986" t="str">
        <f>IFERROR(VLOOKUP(Belegerfassung!I994,Konten!A:D,2,FALSE),"")</f>
        <v/>
      </c>
      <c r="C986" t="str">
        <f>IF(A986&lt;&gt;"",TEXT(Belegerfassung!C994,"TT.MM.JJJJ"),"")</f>
        <v/>
      </c>
      <c r="D986" t="str">
        <f>IFERROR(VLOOKUP(Belegerfassung!A994,Abfrage!$E$2:$F$20,2,FALSE),"")</f>
        <v/>
      </c>
      <c r="E986" t="str">
        <f>IF(A986&lt;&gt;"",Belegerfassung!B994,"")</f>
        <v/>
      </c>
      <c r="F986" t="str">
        <f>IF(Belegerfassung!L994="","",IF(Belegerfassung!L994&lt;&gt;"",IF(Belegerfassung!L994&lt;&gt;"",IF(Belegerfassung!J994&lt;&gt;0,VLOOKUP(Belegerfassung!L994,Abfrage!$A$2:$C$19,2,),VLOOKUP(Belegerfassung!L994,Abfrage!$A$2:$C$19,3,)),"")))</f>
        <v/>
      </c>
      <c r="G986" t="str">
        <f t="shared" si="45"/>
        <v/>
      </c>
      <c r="H986" s="31" t="str">
        <f>IF(A986&lt;&gt;"",-Belegerfassung!J994+Belegerfassung!K994,"")</f>
        <v/>
      </c>
      <c r="I986" s="49" t="str">
        <f>IFERROR(IF(H986&lt;&gt;"",Belegerfassung!L994*100,""),IF(OR(Belegerfassung!L994="Leistung EU - Erlöse",Belegerfassung!L994="Lieferungen EU-Erlöse",Belegerfassung!L994="EUST",Belegerfassung!L994="Bauleistungen 20%")=TRUE,"",MID(Belegerfassung!L994,4,2)))</f>
        <v/>
      </c>
      <c r="J986" s="6" t="str">
        <f>IF(A986&lt;&gt;"",LEFT(Belegerfassung!D994,40),"")</f>
        <v/>
      </c>
      <c r="K986" t="str">
        <f>IF(A986&lt;&gt;"",VLOOKUP(D986,Abfrage!$F$2:$G$21,2,FALSE),"")</f>
        <v/>
      </c>
      <c r="L986" s="6" t="str">
        <f>IF(Belegerfassung!H994&lt;&gt;"",Belegerfassung!H994,"")</f>
        <v/>
      </c>
      <c r="M986" t="str">
        <f>IFERROR(IF(Belegerfassung!E994&lt;&gt;"",VLOOKUP(Belegerfassung!E994,Abfrage!$L$2:$M$15,2,),""),"")</f>
        <v/>
      </c>
      <c r="N986" t="str">
        <f t="shared" si="46"/>
        <v/>
      </c>
      <c r="O986" t="str">
        <f t="shared" si="47"/>
        <v/>
      </c>
      <c r="P986" t="str">
        <f>IF(Belegerfassung!G994&lt;&gt;"",CONCATENATE(Belegerfassung!G994,".pdf"),"")</f>
        <v/>
      </c>
    </row>
    <row r="987" spans="1:16">
      <c r="A987" t="str">
        <f>IF(Belegerfassung!C995&lt;&gt;"",0,"")</f>
        <v/>
      </c>
      <c r="B987" t="str">
        <f>IFERROR(VLOOKUP(Belegerfassung!I995,Konten!A:D,2,FALSE),"")</f>
        <v/>
      </c>
      <c r="C987" t="str">
        <f>IF(A987&lt;&gt;"",TEXT(Belegerfassung!C995,"TT.MM.JJJJ"),"")</f>
        <v/>
      </c>
      <c r="D987" t="str">
        <f>IFERROR(VLOOKUP(Belegerfassung!A995,Abfrage!$E$2:$F$20,2,FALSE),"")</f>
        <v/>
      </c>
      <c r="E987" t="str">
        <f>IF(A987&lt;&gt;"",Belegerfassung!B995,"")</f>
        <v/>
      </c>
      <c r="F987" t="str">
        <f>IF(Belegerfassung!L995="","",IF(Belegerfassung!L995&lt;&gt;"",IF(Belegerfassung!L995&lt;&gt;"",IF(Belegerfassung!J995&lt;&gt;0,VLOOKUP(Belegerfassung!L995,Abfrage!$A$2:$C$19,2,),VLOOKUP(Belegerfassung!L995,Abfrage!$A$2:$C$19,3,)),"")))</f>
        <v/>
      </c>
      <c r="G987" t="str">
        <f t="shared" si="45"/>
        <v/>
      </c>
      <c r="H987" s="31" t="str">
        <f>IF(A987&lt;&gt;"",-Belegerfassung!J995+Belegerfassung!K995,"")</f>
        <v/>
      </c>
      <c r="I987" s="49" t="str">
        <f>IFERROR(IF(H987&lt;&gt;"",Belegerfassung!L995*100,""),IF(OR(Belegerfassung!L995="Leistung EU - Erlöse",Belegerfassung!L995="Lieferungen EU-Erlöse",Belegerfassung!L995="EUST",Belegerfassung!L995="Bauleistungen 20%")=TRUE,"",MID(Belegerfassung!L995,4,2)))</f>
        <v/>
      </c>
      <c r="J987" s="6" t="str">
        <f>IF(A987&lt;&gt;"",LEFT(Belegerfassung!D995,40),"")</f>
        <v/>
      </c>
      <c r="K987" t="str">
        <f>IF(A987&lt;&gt;"",VLOOKUP(D987,Abfrage!$F$2:$G$21,2,FALSE),"")</f>
        <v/>
      </c>
      <c r="L987" s="6" t="str">
        <f>IF(Belegerfassung!H995&lt;&gt;"",Belegerfassung!H995,"")</f>
        <v/>
      </c>
      <c r="M987" t="str">
        <f>IFERROR(IF(Belegerfassung!E995&lt;&gt;"",VLOOKUP(Belegerfassung!E995,Abfrage!$L$2:$M$15,2,),""),"")</f>
        <v/>
      </c>
      <c r="N987" t="str">
        <f t="shared" si="46"/>
        <v/>
      </c>
      <c r="O987" t="str">
        <f t="shared" si="47"/>
        <v/>
      </c>
      <c r="P987" t="str">
        <f>IF(Belegerfassung!G995&lt;&gt;"",CONCATENATE(Belegerfassung!G995,".pdf"),"")</f>
        <v/>
      </c>
    </row>
    <row r="988" spans="1:16">
      <c r="A988" t="str">
        <f>IF(Belegerfassung!C996&lt;&gt;"",0,"")</f>
        <v/>
      </c>
      <c r="B988" t="str">
        <f>IFERROR(VLOOKUP(Belegerfassung!I996,Konten!A:D,2,FALSE),"")</f>
        <v/>
      </c>
      <c r="C988" t="str">
        <f>IF(A988&lt;&gt;"",TEXT(Belegerfassung!C996,"TT.MM.JJJJ"),"")</f>
        <v/>
      </c>
      <c r="D988" t="str">
        <f>IFERROR(VLOOKUP(Belegerfassung!A996,Abfrage!$E$2:$F$20,2,FALSE),"")</f>
        <v/>
      </c>
      <c r="E988" t="str">
        <f>IF(A988&lt;&gt;"",Belegerfassung!B996,"")</f>
        <v/>
      </c>
      <c r="F988" t="str">
        <f>IF(Belegerfassung!L996="","",IF(Belegerfassung!L996&lt;&gt;"",IF(Belegerfassung!L996&lt;&gt;"",IF(Belegerfassung!J996&lt;&gt;0,VLOOKUP(Belegerfassung!L996,Abfrage!$A$2:$C$19,2,),VLOOKUP(Belegerfassung!L996,Abfrage!$A$2:$C$19,3,)),"")))</f>
        <v/>
      </c>
      <c r="G988" t="str">
        <f t="shared" si="45"/>
        <v/>
      </c>
      <c r="H988" s="31" t="str">
        <f>IF(A988&lt;&gt;"",-Belegerfassung!J996+Belegerfassung!K996,"")</f>
        <v/>
      </c>
      <c r="I988" s="49" t="str">
        <f>IFERROR(IF(H988&lt;&gt;"",Belegerfassung!L996*100,""),IF(OR(Belegerfassung!L996="Leistung EU - Erlöse",Belegerfassung!L996="Lieferungen EU-Erlöse",Belegerfassung!L996="EUST",Belegerfassung!L996="Bauleistungen 20%")=TRUE,"",MID(Belegerfassung!L996,4,2)))</f>
        <v/>
      </c>
      <c r="J988" s="6" t="str">
        <f>IF(A988&lt;&gt;"",LEFT(Belegerfassung!D996,40),"")</f>
        <v/>
      </c>
      <c r="K988" t="str">
        <f>IF(A988&lt;&gt;"",VLOOKUP(D988,Abfrage!$F$2:$G$21,2,FALSE),"")</f>
        <v/>
      </c>
      <c r="L988" s="6" t="str">
        <f>IF(Belegerfassung!H996&lt;&gt;"",Belegerfassung!H996,"")</f>
        <v/>
      </c>
      <c r="M988" t="str">
        <f>IFERROR(IF(Belegerfassung!E996&lt;&gt;"",VLOOKUP(Belegerfassung!E996,Abfrage!$L$2:$M$15,2,),""),"")</f>
        <v/>
      </c>
      <c r="N988" t="str">
        <f t="shared" si="46"/>
        <v/>
      </c>
      <c r="O988" t="str">
        <f t="shared" si="47"/>
        <v/>
      </c>
      <c r="P988" t="str">
        <f>IF(Belegerfassung!G996&lt;&gt;"",CONCATENATE(Belegerfassung!G996,".pdf"),"")</f>
        <v/>
      </c>
    </row>
    <row r="989" spans="1:16">
      <c r="A989" t="str">
        <f>IF(Belegerfassung!C997&lt;&gt;"",0,"")</f>
        <v/>
      </c>
      <c r="B989" t="str">
        <f>IFERROR(VLOOKUP(Belegerfassung!I997,Konten!A:D,2,FALSE),"")</f>
        <v/>
      </c>
      <c r="C989" t="str">
        <f>IF(A989&lt;&gt;"",TEXT(Belegerfassung!C997,"TT.MM.JJJJ"),"")</f>
        <v/>
      </c>
      <c r="D989" t="str">
        <f>IFERROR(VLOOKUP(Belegerfassung!A997,Abfrage!$E$2:$F$20,2,FALSE),"")</f>
        <v/>
      </c>
      <c r="E989" t="str">
        <f>IF(A989&lt;&gt;"",Belegerfassung!B997,"")</f>
        <v/>
      </c>
      <c r="F989" t="str">
        <f>IF(Belegerfassung!L997="","",IF(Belegerfassung!L997&lt;&gt;"",IF(Belegerfassung!L997&lt;&gt;"",IF(Belegerfassung!J997&lt;&gt;0,VLOOKUP(Belegerfassung!L997,Abfrage!$A$2:$C$19,2,),VLOOKUP(Belegerfassung!L997,Abfrage!$A$2:$C$19,3,)),"")))</f>
        <v/>
      </c>
      <c r="G989" t="str">
        <f t="shared" si="45"/>
        <v/>
      </c>
      <c r="H989" s="31" t="str">
        <f>IF(A989&lt;&gt;"",-Belegerfassung!J997+Belegerfassung!K997,"")</f>
        <v/>
      </c>
      <c r="I989" s="49" t="str">
        <f>IFERROR(IF(H989&lt;&gt;"",Belegerfassung!L997*100,""),IF(OR(Belegerfassung!L997="Leistung EU - Erlöse",Belegerfassung!L997="Lieferungen EU-Erlöse",Belegerfassung!L997="EUST",Belegerfassung!L997="Bauleistungen 20%")=TRUE,"",MID(Belegerfassung!L997,4,2)))</f>
        <v/>
      </c>
      <c r="J989" s="6" t="str">
        <f>IF(A989&lt;&gt;"",LEFT(Belegerfassung!D997,40),"")</f>
        <v/>
      </c>
      <c r="K989" t="str">
        <f>IF(A989&lt;&gt;"",VLOOKUP(D989,Abfrage!$F$2:$G$21,2,FALSE),"")</f>
        <v/>
      </c>
      <c r="L989" s="6" t="str">
        <f>IF(Belegerfassung!H997&lt;&gt;"",Belegerfassung!H997,"")</f>
        <v/>
      </c>
      <c r="M989" t="str">
        <f>IFERROR(IF(Belegerfassung!E997&lt;&gt;"",VLOOKUP(Belegerfassung!E997,Abfrage!$L$2:$M$15,2,),""),"")</f>
        <v/>
      </c>
      <c r="N989" t="str">
        <f t="shared" si="46"/>
        <v/>
      </c>
      <c r="O989" t="str">
        <f t="shared" si="47"/>
        <v/>
      </c>
      <c r="P989" t="str">
        <f>IF(Belegerfassung!G997&lt;&gt;"",CONCATENATE(Belegerfassung!G997,".pdf"),"")</f>
        <v/>
      </c>
    </row>
    <row r="990" spans="1:16">
      <c r="A990" t="str">
        <f>IF(Belegerfassung!C998&lt;&gt;"",0,"")</f>
        <v/>
      </c>
      <c r="B990" t="str">
        <f>IFERROR(VLOOKUP(Belegerfassung!I998,Konten!A:D,2,FALSE),"")</f>
        <v/>
      </c>
      <c r="C990" t="str">
        <f>IF(A990&lt;&gt;"",TEXT(Belegerfassung!C998,"TT.MM.JJJJ"),"")</f>
        <v/>
      </c>
      <c r="D990" t="str">
        <f>IFERROR(VLOOKUP(Belegerfassung!A998,Abfrage!$E$2:$F$20,2,FALSE),"")</f>
        <v/>
      </c>
      <c r="E990" t="str">
        <f>IF(A990&lt;&gt;"",Belegerfassung!B998,"")</f>
        <v/>
      </c>
      <c r="F990" t="str">
        <f>IF(Belegerfassung!L998="","",IF(Belegerfassung!L998&lt;&gt;"",IF(Belegerfassung!L998&lt;&gt;"",IF(Belegerfassung!J998&lt;&gt;0,VLOOKUP(Belegerfassung!L998,Abfrage!$A$2:$C$19,2,),VLOOKUP(Belegerfassung!L998,Abfrage!$A$2:$C$19,3,)),"")))</f>
        <v/>
      </c>
      <c r="G990" t="str">
        <f t="shared" si="45"/>
        <v/>
      </c>
      <c r="H990" s="31" t="str">
        <f>IF(A990&lt;&gt;"",-Belegerfassung!J998+Belegerfassung!K998,"")</f>
        <v/>
      </c>
      <c r="I990" s="49" t="str">
        <f>IFERROR(IF(H990&lt;&gt;"",Belegerfassung!L998*100,""),IF(OR(Belegerfassung!L998="Leistung EU - Erlöse",Belegerfassung!L998="Lieferungen EU-Erlöse",Belegerfassung!L998="EUST",Belegerfassung!L998="Bauleistungen 20%")=TRUE,"",MID(Belegerfassung!L998,4,2)))</f>
        <v/>
      </c>
      <c r="J990" s="6" t="str">
        <f>IF(A990&lt;&gt;"",LEFT(Belegerfassung!D998,40),"")</f>
        <v/>
      </c>
      <c r="K990" t="str">
        <f>IF(A990&lt;&gt;"",VLOOKUP(D990,Abfrage!$F$2:$G$21,2,FALSE),"")</f>
        <v/>
      </c>
      <c r="L990" s="6" t="str">
        <f>IF(Belegerfassung!H998&lt;&gt;"",Belegerfassung!H998,"")</f>
        <v/>
      </c>
      <c r="M990" t="str">
        <f>IFERROR(IF(Belegerfassung!E998&lt;&gt;"",VLOOKUP(Belegerfassung!E998,Abfrage!$L$2:$M$15,2,),""),"")</f>
        <v/>
      </c>
      <c r="N990" t="str">
        <f t="shared" si="46"/>
        <v/>
      </c>
      <c r="O990" t="str">
        <f t="shared" si="47"/>
        <v/>
      </c>
      <c r="P990" t="str">
        <f>IF(Belegerfassung!G998&lt;&gt;"",CONCATENATE(Belegerfassung!G998,".pdf"),"")</f>
        <v/>
      </c>
    </row>
    <row r="991" spans="1:16">
      <c r="A991" t="str">
        <f>IF(Belegerfassung!C999&lt;&gt;"",0,"")</f>
        <v/>
      </c>
      <c r="B991" t="str">
        <f>IFERROR(VLOOKUP(Belegerfassung!I999,Konten!A:D,2,FALSE),"")</f>
        <v/>
      </c>
      <c r="C991" t="str">
        <f>IF(A991&lt;&gt;"",TEXT(Belegerfassung!C999,"TT.MM.JJJJ"),"")</f>
        <v/>
      </c>
      <c r="D991" t="str">
        <f>IFERROR(VLOOKUP(Belegerfassung!A999,Abfrage!$E$2:$F$20,2,FALSE),"")</f>
        <v/>
      </c>
      <c r="E991" t="str">
        <f>IF(A991&lt;&gt;"",Belegerfassung!B999,"")</f>
        <v/>
      </c>
      <c r="F991" t="str">
        <f>IF(Belegerfassung!L999="","",IF(Belegerfassung!L999&lt;&gt;"",IF(Belegerfassung!L999&lt;&gt;"",IF(Belegerfassung!J999&lt;&gt;0,VLOOKUP(Belegerfassung!L999,Abfrage!$A$2:$C$19,2,),VLOOKUP(Belegerfassung!L999,Abfrage!$A$2:$C$19,3,)),"")))</f>
        <v/>
      </c>
      <c r="G991" t="str">
        <f t="shared" si="45"/>
        <v/>
      </c>
      <c r="H991" s="31" t="str">
        <f>IF(A991&lt;&gt;"",-Belegerfassung!J999+Belegerfassung!K999,"")</f>
        <v/>
      </c>
      <c r="I991" s="49" t="str">
        <f>IFERROR(IF(H991&lt;&gt;"",Belegerfassung!L999*100,""),IF(OR(Belegerfassung!L999="Leistung EU - Erlöse",Belegerfassung!L999="Lieferungen EU-Erlöse",Belegerfassung!L999="EUST",Belegerfassung!L999="Bauleistungen 20%")=TRUE,"",MID(Belegerfassung!L999,4,2)))</f>
        <v/>
      </c>
      <c r="J991" s="6" t="str">
        <f>IF(A991&lt;&gt;"",LEFT(Belegerfassung!D999,40),"")</f>
        <v/>
      </c>
      <c r="K991" t="str">
        <f>IF(A991&lt;&gt;"",VLOOKUP(D991,Abfrage!$F$2:$G$21,2,FALSE),"")</f>
        <v/>
      </c>
      <c r="L991" s="6" t="str">
        <f>IF(Belegerfassung!H999&lt;&gt;"",Belegerfassung!H999,"")</f>
        <v/>
      </c>
      <c r="M991" t="str">
        <f>IFERROR(IF(Belegerfassung!E999&lt;&gt;"",VLOOKUP(Belegerfassung!E999,Abfrage!$L$2:$M$15,2,),""),"")</f>
        <v/>
      </c>
      <c r="N991" t="str">
        <f t="shared" si="46"/>
        <v/>
      </c>
      <c r="O991" t="str">
        <f t="shared" si="47"/>
        <v/>
      </c>
      <c r="P991" t="str">
        <f>IF(Belegerfassung!G999&lt;&gt;"",CONCATENATE(Belegerfassung!G999,".pdf"),"")</f>
        <v/>
      </c>
    </row>
    <row r="992" spans="1:16">
      <c r="A992" t="str">
        <f>IF(Belegerfassung!C1000&lt;&gt;"",0,"")</f>
        <v/>
      </c>
      <c r="B992" t="str">
        <f>IFERROR(VLOOKUP(Belegerfassung!I1000,Konten!A:D,2,FALSE),"")</f>
        <v/>
      </c>
      <c r="C992" t="str">
        <f>IF(A992&lt;&gt;"",TEXT(Belegerfassung!C1000,"TT.MM.JJJJ"),"")</f>
        <v/>
      </c>
      <c r="D992" t="str">
        <f>IFERROR(VLOOKUP(Belegerfassung!A1000,Abfrage!$E$2:$F$20,2,FALSE),"")</f>
        <v/>
      </c>
      <c r="E992" t="str">
        <f>IF(A992&lt;&gt;"",Belegerfassung!B1000,"")</f>
        <v/>
      </c>
      <c r="F992" t="str">
        <f>IF(Belegerfassung!L1000="","",IF(Belegerfassung!L1000&lt;&gt;"",IF(Belegerfassung!L1000&lt;&gt;"",IF(Belegerfassung!J1000&lt;&gt;0,VLOOKUP(Belegerfassung!L1000,Abfrage!$A$2:$C$19,2,),VLOOKUP(Belegerfassung!L1000,Abfrage!$A$2:$C$19,3,)),"")))</f>
        <v/>
      </c>
      <c r="G992" t="str">
        <f t="shared" si="45"/>
        <v/>
      </c>
      <c r="H992" s="31" t="str">
        <f>IF(A992&lt;&gt;"",-Belegerfassung!J1000+Belegerfassung!K1000,"")</f>
        <v/>
      </c>
      <c r="I992" s="49" t="str">
        <f>IFERROR(IF(H992&lt;&gt;"",Belegerfassung!L1000*100,""),IF(OR(Belegerfassung!L1000="Leistung EU - Erlöse",Belegerfassung!L1000="Lieferungen EU-Erlöse",Belegerfassung!L1000="EUST",Belegerfassung!L1000="Bauleistungen 20%")=TRUE,"",MID(Belegerfassung!L1000,4,2)))</f>
        <v/>
      </c>
      <c r="J992" s="6" t="str">
        <f>IF(A992&lt;&gt;"",LEFT(Belegerfassung!D1000,40),"")</f>
        <v/>
      </c>
      <c r="K992" t="str">
        <f>IF(A992&lt;&gt;"",VLOOKUP(D992,Abfrage!$F$2:$G$21,2,FALSE),"")</f>
        <v/>
      </c>
      <c r="L992" s="6" t="str">
        <f>IF(Belegerfassung!H1000&lt;&gt;"",Belegerfassung!H1000,"")</f>
        <v/>
      </c>
      <c r="M992" t="str">
        <f>IFERROR(IF(Belegerfassung!E1000&lt;&gt;"",VLOOKUP(Belegerfassung!E1000,Abfrage!$L$2:$M$15,2,),""),"")</f>
        <v/>
      </c>
      <c r="N992" t="str">
        <f t="shared" si="46"/>
        <v/>
      </c>
      <c r="O992" t="str">
        <f t="shared" si="47"/>
        <v/>
      </c>
      <c r="P992" t="str">
        <f>IF(Belegerfassung!G1000&lt;&gt;"",CONCATENATE(Belegerfassung!G1000,".pdf"),"")</f>
        <v/>
      </c>
    </row>
    <row r="993" spans="1:16">
      <c r="A993" t="str">
        <f>IF(Belegerfassung!C1001&lt;&gt;"",0,"")</f>
        <v/>
      </c>
      <c r="B993" t="str">
        <f>IFERROR(VLOOKUP(Belegerfassung!I1001,Konten!A:D,2,FALSE),"")</f>
        <v/>
      </c>
      <c r="C993" t="str">
        <f>IF(A993&lt;&gt;"",TEXT(Belegerfassung!C1001,"TT.MM.JJJJ"),"")</f>
        <v/>
      </c>
      <c r="D993" t="str">
        <f>IFERROR(VLOOKUP(Belegerfassung!A1001,Abfrage!$E$2:$F$20,2,FALSE),"")</f>
        <v/>
      </c>
      <c r="E993" t="str">
        <f>IF(A993&lt;&gt;"",Belegerfassung!B1001,"")</f>
        <v/>
      </c>
      <c r="F993" t="str">
        <f>IF(Belegerfassung!L1001="","",IF(Belegerfassung!L1001&lt;&gt;"",IF(Belegerfassung!L1001&lt;&gt;"",IF(Belegerfassung!J1001&lt;&gt;0,VLOOKUP(Belegerfassung!L1001,Abfrage!$A$2:$C$19,2,),VLOOKUP(Belegerfassung!L1001,Abfrage!$A$2:$C$19,3,)),"")))</f>
        <v/>
      </c>
      <c r="G993" t="str">
        <f t="shared" si="45"/>
        <v/>
      </c>
      <c r="H993" s="31" t="str">
        <f>IF(A993&lt;&gt;"",-Belegerfassung!J1001+Belegerfassung!K1001,"")</f>
        <v/>
      </c>
      <c r="I993" s="49" t="str">
        <f>IFERROR(IF(H993&lt;&gt;"",Belegerfassung!L1001*100,""),IF(OR(Belegerfassung!L1001="Leistung EU - Erlöse",Belegerfassung!L1001="Lieferungen EU-Erlöse",Belegerfassung!L1001="EUST",Belegerfassung!L1001="Bauleistungen 20%")=TRUE,"",MID(Belegerfassung!L1001,4,2)))</f>
        <v/>
      </c>
      <c r="J993" s="6" t="str">
        <f>IF(A993&lt;&gt;"",LEFT(Belegerfassung!D1001,40),"")</f>
        <v/>
      </c>
      <c r="K993" t="str">
        <f>IF(A993&lt;&gt;"",VLOOKUP(D993,Abfrage!$F$2:$G$21,2,FALSE),"")</f>
        <v/>
      </c>
      <c r="L993" s="6" t="str">
        <f>IF(Belegerfassung!H1001&lt;&gt;"",Belegerfassung!H1001,"")</f>
        <v/>
      </c>
      <c r="M993" t="str">
        <f>IFERROR(IF(Belegerfassung!E1001&lt;&gt;"",VLOOKUP(Belegerfassung!E1001,Abfrage!$L$2:$M$15,2,),""),"")</f>
        <v/>
      </c>
      <c r="N993" t="str">
        <f t="shared" si="46"/>
        <v/>
      </c>
      <c r="O993" t="str">
        <f t="shared" si="47"/>
        <v/>
      </c>
      <c r="P993" t="str">
        <f>IF(Belegerfassung!G1001&lt;&gt;"",CONCATENATE(Belegerfassung!G1001,".pdf"),"")</f>
        <v/>
      </c>
    </row>
    <row r="994" spans="1:16">
      <c r="A994" t="str">
        <f>IF(Belegerfassung!C1002&lt;&gt;"",0,"")</f>
        <v/>
      </c>
      <c r="B994" t="str">
        <f>IFERROR(VLOOKUP(Belegerfassung!I1002,Konten!A:D,2,FALSE),"")</f>
        <v/>
      </c>
      <c r="C994" t="str">
        <f>IF(A994&lt;&gt;"",TEXT(Belegerfassung!C1002,"TT.MM.JJJJ"),"")</f>
        <v/>
      </c>
      <c r="D994" t="str">
        <f>IFERROR(VLOOKUP(Belegerfassung!A1002,Abfrage!$E$2:$F$20,2,FALSE),"")</f>
        <v/>
      </c>
      <c r="E994" t="str">
        <f>IF(A994&lt;&gt;"",Belegerfassung!B1002,"")</f>
        <v/>
      </c>
      <c r="F994" t="str">
        <f>IF(Belegerfassung!L1002="","",IF(Belegerfassung!L1002&lt;&gt;"",IF(Belegerfassung!L1002&lt;&gt;"",IF(Belegerfassung!J1002&lt;&gt;0,VLOOKUP(Belegerfassung!L1002,Abfrage!$A$2:$C$19,2,),VLOOKUP(Belegerfassung!L1002,Abfrage!$A$2:$C$19,3,)),"")))</f>
        <v/>
      </c>
      <c r="G994" t="str">
        <f t="shared" si="45"/>
        <v/>
      </c>
      <c r="H994" s="31" t="str">
        <f>IF(A994&lt;&gt;"",-Belegerfassung!J1002+Belegerfassung!K1002,"")</f>
        <v/>
      </c>
      <c r="I994" s="49" t="str">
        <f>IFERROR(IF(H994&lt;&gt;"",Belegerfassung!L1002*100,""),IF(OR(Belegerfassung!L1002="Leistung EU - Erlöse",Belegerfassung!L1002="Lieferungen EU-Erlöse",Belegerfassung!L1002="EUST",Belegerfassung!L1002="Bauleistungen 20%")=TRUE,"",MID(Belegerfassung!L1002,4,2)))</f>
        <v/>
      </c>
      <c r="J994" s="6" t="str">
        <f>IF(A994&lt;&gt;"",LEFT(Belegerfassung!D1002,40),"")</f>
        <v/>
      </c>
      <c r="K994" t="str">
        <f>IF(A994&lt;&gt;"",VLOOKUP(D994,Abfrage!$F$2:$G$21,2,FALSE),"")</f>
        <v/>
      </c>
      <c r="L994" s="6" t="str">
        <f>IF(Belegerfassung!H1002&lt;&gt;"",Belegerfassung!H1002,"")</f>
        <v/>
      </c>
      <c r="M994" t="str">
        <f>IFERROR(IF(Belegerfassung!E1002&lt;&gt;"",VLOOKUP(Belegerfassung!E1002,Abfrage!$L$2:$M$15,2,),""),"")</f>
        <v/>
      </c>
      <c r="N994" t="str">
        <f t="shared" si="46"/>
        <v/>
      </c>
      <c r="O994" t="str">
        <f t="shared" si="47"/>
        <v/>
      </c>
      <c r="P994" t="str">
        <f>IF(Belegerfassung!G1002&lt;&gt;"",CONCATENATE(Belegerfassung!G1002,".pdf"),"")</f>
        <v/>
      </c>
    </row>
    <row r="995" spans="1:16">
      <c r="A995" t="str">
        <f>IF(Belegerfassung!C1003&lt;&gt;"",0,"")</f>
        <v/>
      </c>
      <c r="B995" t="str">
        <f>IFERROR(VLOOKUP(Belegerfassung!I1003,Konten!A:D,2,FALSE),"")</f>
        <v/>
      </c>
      <c r="C995" t="str">
        <f>IF(A995&lt;&gt;"",TEXT(Belegerfassung!C1003,"TT.MM.JJJJ"),"")</f>
        <v/>
      </c>
      <c r="D995" t="str">
        <f>IFERROR(VLOOKUP(Belegerfassung!A1003,Abfrage!$E$2:$F$20,2,FALSE),"")</f>
        <v/>
      </c>
      <c r="E995" t="str">
        <f>IF(A995&lt;&gt;"",Belegerfassung!B1003,"")</f>
        <v/>
      </c>
      <c r="F995" t="str">
        <f>IF(Belegerfassung!L1003="","",IF(Belegerfassung!L1003&lt;&gt;"",IF(Belegerfassung!L1003&lt;&gt;"",IF(Belegerfassung!J1003&lt;&gt;0,VLOOKUP(Belegerfassung!L1003,Abfrage!$A$2:$C$19,2,),VLOOKUP(Belegerfassung!L1003,Abfrage!$A$2:$C$19,3,)),"")))</f>
        <v/>
      </c>
      <c r="G995" t="str">
        <f t="shared" si="45"/>
        <v/>
      </c>
      <c r="H995" s="31" t="str">
        <f>IF(A995&lt;&gt;"",-Belegerfassung!J1003+Belegerfassung!K1003,"")</f>
        <v/>
      </c>
      <c r="I995" s="49" t="str">
        <f>IFERROR(IF(H995&lt;&gt;"",Belegerfassung!L1003*100,""),IF(OR(Belegerfassung!L1003="Leistung EU - Erlöse",Belegerfassung!L1003="Lieferungen EU-Erlöse",Belegerfassung!L1003="EUST",Belegerfassung!L1003="Bauleistungen 20%")=TRUE,"",MID(Belegerfassung!L1003,4,2)))</f>
        <v/>
      </c>
      <c r="J995" s="6" t="str">
        <f>IF(A995&lt;&gt;"",LEFT(Belegerfassung!D1003,40),"")</f>
        <v/>
      </c>
      <c r="K995" t="str">
        <f>IF(A995&lt;&gt;"",VLOOKUP(D995,Abfrage!$F$2:$G$21,2,FALSE),"")</f>
        <v/>
      </c>
      <c r="L995" s="6" t="str">
        <f>IF(Belegerfassung!H1003&lt;&gt;"",Belegerfassung!H1003,"")</f>
        <v/>
      </c>
      <c r="M995" t="str">
        <f>IFERROR(IF(Belegerfassung!E1003&lt;&gt;"",VLOOKUP(Belegerfassung!E1003,Abfrage!$L$2:$M$15,2,),""),"")</f>
        <v/>
      </c>
      <c r="N995" t="str">
        <f t="shared" si="46"/>
        <v/>
      </c>
      <c r="O995" t="str">
        <f t="shared" si="47"/>
        <v/>
      </c>
      <c r="P995" t="str">
        <f>IF(Belegerfassung!G1003&lt;&gt;"",CONCATENATE(Belegerfassung!G1003,".pdf"),"")</f>
        <v/>
      </c>
    </row>
    <row r="996" spans="1:16">
      <c r="A996" t="str">
        <f>IF(Belegerfassung!C1004&lt;&gt;"",0,"")</f>
        <v/>
      </c>
      <c r="B996" t="str">
        <f>IFERROR(VLOOKUP(Belegerfassung!I1004,Konten!A:D,2,FALSE),"")</f>
        <v/>
      </c>
      <c r="C996" t="str">
        <f>IF(A996&lt;&gt;"",TEXT(Belegerfassung!C1004,"TT.MM.JJJJ"),"")</f>
        <v/>
      </c>
      <c r="D996" t="str">
        <f>IFERROR(VLOOKUP(Belegerfassung!A1004,Abfrage!$E$2:$F$20,2,FALSE),"")</f>
        <v/>
      </c>
      <c r="E996" t="str">
        <f>IF(A996&lt;&gt;"",Belegerfassung!B1004,"")</f>
        <v/>
      </c>
      <c r="F996" t="str">
        <f>IF(Belegerfassung!L1004="","",IF(Belegerfassung!L1004&lt;&gt;"",IF(Belegerfassung!L1004&lt;&gt;"",IF(Belegerfassung!J1004&lt;&gt;0,VLOOKUP(Belegerfassung!L1004,Abfrage!$A$2:$C$19,2,),VLOOKUP(Belegerfassung!L1004,Abfrage!$A$2:$C$19,3,)),"")))</f>
        <v/>
      </c>
      <c r="G996" t="str">
        <f t="shared" si="45"/>
        <v/>
      </c>
      <c r="H996" s="31" t="str">
        <f>IF(A996&lt;&gt;"",-Belegerfassung!J1004+Belegerfassung!K1004,"")</f>
        <v/>
      </c>
      <c r="I996" s="49" t="str">
        <f>IFERROR(IF(H996&lt;&gt;"",Belegerfassung!L1004*100,""),IF(OR(Belegerfassung!L1004="Leistung EU - Erlöse",Belegerfassung!L1004="Lieferungen EU-Erlöse",Belegerfassung!L1004="EUST",Belegerfassung!L1004="Bauleistungen 20%")=TRUE,"",MID(Belegerfassung!L1004,4,2)))</f>
        <v/>
      </c>
      <c r="J996" s="6" t="str">
        <f>IF(A996&lt;&gt;"",LEFT(Belegerfassung!D1004,40),"")</f>
        <v/>
      </c>
      <c r="K996" t="str">
        <f>IF(A996&lt;&gt;"",VLOOKUP(D996,Abfrage!$F$2:$G$21,2,FALSE),"")</f>
        <v/>
      </c>
      <c r="L996" s="6" t="str">
        <f>IF(Belegerfassung!H1004&lt;&gt;"",Belegerfassung!H1004,"")</f>
        <v/>
      </c>
      <c r="M996" t="str">
        <f>IFERROR(IF(Belegerfassung!E1004&lt;&gt;"",VLOOKUP(Belegerfassung!E1004,Abfrage!$L$2:$M$15,2,),""),"")</f>
        <v/>
      </c>
      <c r="N996" t="str">
        <f t="shared" si="46"/>
        <v/>
      </c>
      <c r="O996" t="str">
        <f t="shared" si="47"/>
        <v/>
      </c>
      <c r="P996" t="str">
        <f>IF(Belegerfassung!G1004&lt;&gt;"",CONCATENATE(Belegerfassung!G1004,".pdf"),"")</f>
        <v/>
      </c>
    </row>
    <row r="997" spans="1:16">
      <c r="A997" t="str">
        <f>IF(Belegerfassung!C1005&lt;&gt;"",0,"")</f>
        <v/>
      </c>
      <c r="B997" t="str">
        <f>IFERROR(VLOOKUP(Belegerfassung!I1005,Konten!A:D,2,FALSE),"")</f>
        <v/>
      </c>
      <c r="C997" t="str">
        <f>IF(A997&lt;&gt;"",TEXT(Belegerfassung!C1005,"TT.MM.JJJJ"),"")</f>
        <v/>
      </c>
      <c r="D997" t="str">
        <f>IFERROR(VLOOKUP(Belegerfassung!A1005,Abfrage!$E$2:$F$20,2,FALSE),"")</f>
        <v/>
      </c>
      <c r="E997" t="str">
        <f>IF(A997&lt;&gt;"",Belegerfassung!B1005,"")</f>
        <v/>
      </c>
      <c r="F997" t="str">
        <f>IF(Belegerfassung!L1005="","",IF(Belegerfassung!L1005&lt;&gt;"",IF(Belegerfassung!L1005&lt;&gt;"",IF(Belegerfassung!J1005&lt;&gt;0,VLOOKUP(Belegerfassung!L1005,Abfrage!$A$2:$C$19,2,),VLOOKUP(Belegerfassung!L1005,Abfrage!$A$2:$C$19,3,)),"")))</f>
        <v/>
      </c>
      <c r="G997" t="str">
        <f t="shared" si="45"/>
        <v/>
      </c>
      <c r="H997" s="31" t="str">
        <f>IF(A997&lt;&gt;"",-Belegerfassung!J1005+Belegerfassung!K1005,"")</f>
        <v/>
      </c>
      <c r="I997" s="49" t="str">
        <f>IFERROR(IF(H997&lt;&gt;"",Belegerfassung!L1005*100,""),IF(OR(Belegerfassung!L1005="Leistung EU - Erlöse",Belegerfassung!L1005="Lieferungen EU-Erlöse",Belegerfassung!L1005="EUST",Belegerfassung!L1005="Bauleistungen 20%")=TRUE,"",MID(Belegerfassung!L1005,4,2)))</f>
        <v/>
      </c>
      <c r="J997" s="6" t="str">
        <f>IF(A997&lt;&gt;"",LEFT(Belegerfassung!D1005,40),"")</f>
        <v/>
      </c>
      <c r="K997" t="str">
        <f>IF(A997&lt;&gt;"",VLOOKUP(D997,Abfrage!$F$2:$G$21,2,FALSE),"")</f>
        <v/>
      </c>
      <c r="L997" s="6" t="str">
        <f>IF(Belegerfassung!H1005&lt;&gt;"",Belegerfassung!H1005,"")</f>
        <v/>
      </c>
      <c r="M997" t="str">
        <f>IFERROR(IF(Belegerfassung!E1005&lt;&gt;"",VLOOKUP(Belegerfassung!E1005,Abfrage!$L$2:$M$15,2,),""),"")</f>
        <v/>
      </c>
      <c r="N997" t="str">
        <f t="shared" si="46"/>
        <v/>
      </c>
      <c r="O997" t="str">
        <f t="shared" si="47"/>
        <v/>
      </c>
      <c r="P997" t="str">
        <f>IF(Belegerfassung!G1005&lt;&gt;"",CONCATENATE(Belegerfassung!G1005,".pdf"),"")</f>
        <v/>
      </c>
    </row>
    <row r="998" spans="1:16">
      <c r="A998" t="str">
        <f>IF(Belegerfassung!C1006&lt;&gt;"",0,"")</f>
        <v/>
      </c>
      <c r="B998" t="str">
        <f>IFERROR(VLOOKUP(Belegerfassung!I1006,Konten!A:D,2,FALSE),"")</f>
        <v/>
      </c>
      <c r="C998" t="str">
        <f>IF(A998&lt;&gt;"",TEXT(Belegerfassung!C1006,"TT.MM.JJJJ"),"")</f>
        <v/>
      </c>
      <c r="D998" t="str">
        <f>IFERROR(VLOOKUP(Belegerfassung!A1006,Abfrage!$E$2:$F$20,2,FALSE),"")</f>
        <v/>
      </c>
      <c r="E998" t="str">
        <f>IF(A998&lt;&gt;"",Belegerfassung!B1006,"")</f>
        <v/>
      </c>
      <c r="F998" t="str">
        <f>IF(Belegerfassung!L1006="","",IF(Belegerfassung!L1006&lt;&gt;"",IF(Belegerfassung!L1006&lt;&gt;"",IF(Belegerfassung!J1006&lt;&gt;0,VLOOKUP(Belegerfassung!L1006,Abfrage!$A$2:$C$19,2,),VLOOKUP(Belegerfassung!L1006,Abfrage!$A$2:$C$19,3,)),"")))</f>
        <v/>
      </c>
      <c r="G998" t="str">
        <f t="shared" si="45"/>
        <v/>
      </c>
      <c r="H998" s="31" t="str">
        <f>IF(A998&lt;&gt;"",-Belegerfassung!J1006+Belegerfassung!K1006,"")</f>
        <v/>
      </c>
      <c r="I998" s="49" t="str">
        <f>IFERROR(IF(H998&lt;&gt;"",Belegerfassung!L1006*100,""),IF(OR(Belegerfassung!L1006="Leistung EU - Erlöse",Belegerfassung!L1006="Lieferungen EU-Erlöse",Belegerfassung!L1006="EUST",Belegerfassung!L1006="Bauleistungen 20%")=TRUE,"",MID(Belegerfassung!L1006,4,2)))</f>
        <v/>
      </c>
      <c r="J998" s="6" t="str">
        <f>IF(A998&lt;&gt;"",LEFT(Belegerfassung!D1006,40),"")</f>
        <v/>
      </c>
      <c r="K998" t="str">
        <f>IF(A998&lt;&gt;"",VLOOKUP(D998,Abfrage!$F$2:$G$21,2,FALSE),"")</f>
        <v/>
      </c>
      <c r="L998" s="6" t="str">
        <f>IF(Belegerfassung!H1006&lt;&gt;"",Belegerfassung!H1006,"")</f>
        <v/>
      </c>
      <c r="M998" t="str">
        <f>IFERROR(IF(Belegerfassung!E1006&lt;&gt;"",VLOOKUP(Belegerfassung!E1006,Abfrage!$L$2:$M$15,2,),""),"")</f>
        <v/>
      </c>
      <c r="N998" t="str">
        <f t="shared" si="46"/>
        <v/>
      </c>
      <c r="O998" t="str">
        <f t="shared" si="47"/>
        <v/>
      </c>
      <c r="P998" t="str">
        <f>IF(Belegerfassung!G1006&lt;&gt;"",CONCATENATE(Belegerfassung!G1006,".pdf"),"")</f>
        <v/>
      </c>
    </row>
    <row r="999" spans="1:16">
      <c r="A999" t="str">
        <f>IF(Belegerfassung!C1007&lt;&gt;"",0,"")</f>
        <v/>
      </c>
      <c r="B999" t="str">
        <f>IFERROR(VLOOKUP(Belegerfassung!I1007,Konten!A:D,2,FALSE),"")</f>
        <v/>
      </c>
      <c r="C999" t="str">
        <f>IF(A999&lt;&gt;"",TEXT(Belegerfassung!C1007,"TT.MM.JJJJ"),"")</f>
        <v/>
      </c>
      <c r="D999" t="str">
        <f>IFERROR(VLOOKUP(Belegerfassung!A1007,Abfrage!$E$2:$F$20,2,FALSE),"")</f>
        <v/>
      </c>
      <c r="E999" t="str">
        <f>IF(A999&lt;&gt;"",Belegerfassung!B1007,"")</f>
        <v/>
      </c>
      <c r="F999" t="str">
        <f>IF(Belegerfassung!L1007="","",IF(Belegerfassung!L1007&lt;&gt;"",IF(Belegerfassung!L1007&lt;&gt;"",IF(Belegerfassung!J1007&lt;&gt;0,VLOOKUP(Belegerfassung!L1007,Abfrage!$A$2:$C$19,2,),VLOOKUP(Belegerfassung!L1007,Abfrage!$A$2:$C$19,3,)),"")))</f>
        <v/>
      </c>
      <c r="G999" t="str">
        <f t="shared" si="45"/>
        <v/>
      </c>
      <c r="H999" s="31" t="str">
        <f>IF(A999&lt;&gt;"",-Belegerfassung!J1007+Belegerfassung!K1007,"")</f>
        <v/>
      </c>
      <c r="I999" s="49" t="str">
        <f>IFERROR(IF(H999&lt;&gt;"",Belegerfassung!L1007*100,""),IF(OR(Belegerfassung!L1007="Leistung EU - Erlöse",Belegerfassung!L1007="Lieferungen EU-Erlöse",Belegerfassung!L1007="EUST",Belegerfassung!L1007="Bauleistungen 20%")=TRUE,"",MID(Belegerfassung!L1007,4,2)))</f>
        <v/>
      </c>
      <c r="J999" s="6" t="str">
        <f>IF(A999&lt;&gt;"",LEFT(Belegerfassung!D1007,40),"")</f>
        <v/>
      </c>
      <c r="K999" t="str">
        <f>IF(A999&lt;&gt;"",VLOOKUP(D999,Abfrage!$F$2:$G$21,2,FALSE),"")</f>
        <v/>
      </c>
      <c r="L999" s="6" t="str">
        <f>IF(Belegerfassung!H1007&lt;&gt;"",Belegerfassung!H1007,"")</f>
        <v/>
      </c>
      <c r="M999" t="str">
        <f>IFERROR(IF(Belegerfassung!E1007&lt;&gt;"",VLOOKUP(Belegerfassung!E1007,Abfrage!$L$2:$M$15,2,),""),"")</f>
        <v/>
      </c>
      <c r="N999" t="str">
        <f t="shared" si="46"/>
        <v/>
      </c>
      <c r="O999" t="str">
        <f t="shared" si="47"/>
        <v/>
      </c>
      <c r="P999" t="str">
        <f>IF(Belegerfassung!G1007&lt;&gt;"",CONCATENATE(Belegerfassung!G1007,".pdf"),"")</f>
        <v/>
      </c>
    </row>
    <row r="1000" spans="1:16">
      <c r="A1000" t="str">
        <f>IF(Belegerfassung!C1008&lt;&gt;"",0,"")</f>
        <v/>
      </c>
      <c r="B1000" t="str">
        <f>IFERROR(VLOOKUP(Belegerfassung!I1008,Konten!A:D,2,FALSE),"")</f>
        <v/>
      </c>
      <c r="C1000" t="str">
        <f>IF(A1000&lt;&gt;"",TEXT(Belegerfassung!C1008,"TT.MM.JJJJ"),"")</f>
        <v/>
      </c>
      <c r="D1000" t="str">
        <f>IFERROR(VLOOKUP(Belegerfassung!A1008,Abfrage!$E$2:$F$20,2,FALSE),"")</f>
        <v/>
      </c>
      <c r="E1000" t="str">
        <f>IF(A1000&lt;&gt;"",Belegerfassung!B1008,"")</f>
        <v/>
      </c>
      <c r="F1000" t="str">
        <f>IF(Belegerfassung!L1008="","",IF(Belegerfassung!L1008&lt;&gt;"",IF(Belegerfassung!L1008&lt;&gt;"",IF(Belegerfassung!J1008&lt;&gt;0,VLOOKUP(Belegerfassung!L1008,Abfrage!$A$2:$C$19,2,),VLOOKUP(Belegerfassung!L1008,Abfrage!$A$2:$C$19,3,)),"")))</f>
        <v/>
      </c>
      <c r="G1000" t="str">
        <f t="shared" si="45"/>
        <v/>
      </c>
      <c r="H1000" s="31" t="str">
        <f>IF(A1000&lt;&gt;"",-Belegerfassung!J1008+Belegerfassung!K1008,"")</f>
        <v/>
      </c>
      <c r="I1000" s="49" t="str">
        <f>IFERROR(IF(H1000&lt;&gt;"",Belegerfassung!L1008*100,""),IF(OR(Belegerfassung!L1008="Leistung EU - Erlöse",Belegerfassung!L1008="Lieferungen EU-Erlöse",Belegerfassung!L1008="EUST",Belegerfassung!L1008="Bauleistungen 20%")=TRUE,"",MID(Belegerfassung!L1008,4,2)))</f>
        <v/>
      </c>
      <c r="J1000" s="6" t="str">
        <f>IF(A1000&lt;&gt;"",LEFT(Belegerfassung!D1008,40),"")</f>
        <v/>
      </c>
      <c r="K1000" t="str">
        <f>IF(A1000&lt;&gt;"",VLOOKUP(D1000,Abfrage!$F$2:$G$21,2,FALSE),"")</f>
        <v/>
      </c>
      <c r="L1000" s="6" t="str">
        <f>IF(Belegerfassung!H1008&lt;&gt;"",Belegerfassung!H1008,"")</f>
        <v/>
      </c>
      <c r="M1000" t="str">
        <f>IFERROR(IF(Belegerfassung!E1008&lt;&gt;"",VLOOKUP(Belegerfassung!E1008,Abfrage!$L$2:$M$15,2,),""),"")</f>
        <v/>
      </c>
      <c r="N1000" t="str">
        <f t="shared" si="46"/>
        <v/>
      </c>
      <c r="O1000" t="str">
        <f t="shared" si="47"/>
        <v/>
      </c>
      <c r="P1000" t="str">
        <f>IF(Belegerfassung!G1008&lt;&gt;"",CONCATENATE(Belegerfassung!G1008,".pdf"),"")</f>
        <v/>
      </c>
    </row>
    <row r="1001" spans="1:16">
      <c r="A1001" t="str">
        <f>IF(Belegerfassung!C1009&lt;&gt;"",0,"")</f>
        <v/>
      </c>
      <c r="B1001" t="str">
        <f>IFERROR(VLOOKUP(Belegerfassung!I1009,Konten!A:D,2,FALSE),"")</f>
        <v/>
      </c>
      <c r="C1001" t="str">
        <f>IF(A1001&lt;&gt;"",TEXT(Belegerfassung!C1009,"TT.MM.JJJJ"),"")</f>
        <v/>
      </c>
      <c r="D1001" t="str">
        <f>IFERROR(VLOOKUP(Belegerfassung!A1009,Abfrage!$E$2:$F$20,2,FALSE),"")</f>
        <v/>
      </c>
      <c r="E1001" t="str">
        <f>IF(A1001&lt;&gt;"",Belegerfassung!B1009,"")</f>
        <v/>
      </c>
      <c r="F1001" t="str">
        <f>IF(Belegerfassung!L1009="","",IF(Belegerfassung!L1009&lt;&gt;"",IF(Belegerfassung!L1009&lt;&gt;"",IF(Belegerfassung!J1009&lt;&gt;0,VLOOKUP(Belegerfassung!L1009,Abfrage!$A$2:$C$19,2,),VLOOKUP(Belegerfassung!L1009,Abfrage!$A$2:$C$19,3,)),"")))</f>
        <v/>
      </c>
      <c r="G1001" t="str">
        <f t="shared" si="45"/>
        <v/>
      </c>
      <c r="H1001" s="31" t="str">
        <f>IF(A1001&lt;&gt;"",-Belegerfassung!J1009+Belegerfassung!K1009,"")</f>
        <v/>
      </c>
      <c r="I1001" s="49" t="str">
        <f>IFERROR(IF(H1001&lt;&gt;"",Belegerfassung!L1009*100,""),IF(OR(Belegerfassung!L1009="Leistung EU - Erlöse",Belegerfassung!L1009="Lieferungen EU-Erlöse",Belegerfassung!L1009="EUST",Belegerfassung!L1009="Bauleistungen 20%")=TRUE,"",MID(Belegerfassung!L1009,4,2)))</f>
        <v/>
      </c>
      <c r="J1001" s="6" t="str">
        <f>IF(A1001&lt;&gt;"",LEFT(Belegerfassung!D1009,40),"")</f>
        <v/>
      </c>
      <c r="K1001" t="str">
        <f>IF(A1001&lt;&gt;"",VLOOKUP(D1001,Abfrage!$F$2:$G$21,2,FALSE),"")</f>
        <v/>
      </c>
      <c r="L1001" s="6" t="str">
        <f>IF(Belegerfassung!H1009&lt;&gt;"",Belegerfassung!H1009,"")</f>
        <v/>
      </c>
      <c r="M1001" t="str">
        <f>IFERROR(IF(Belegerfassung!E1009&lt;&gt;"",VLOOKUP(Belegerfassung!E1009,Abfrage!$L$2:$M$15,2,),""),"")</f>
        <v/>
      </c>
      <c r="N1001" t="str">
        <f t="shared" si="46"/>
        <v/>
      </c>
      <c r="O1001" t="str">
        <f t="shared" si="47"/>
        <v/>
      </c>
      <c r="P1001" t="str">
        <f>IF(Belegerfassung!G1009&lt;&gt;"",CONCATENATE(Belegerfassung!G1009,".pdf"),"")</f>
        <v/>
      </c>
    </row>
    <row r="1002" spans="1:16">
      <c r="A1002" t="str">
        <f>IF(Belegerfassung!C1010&lt;&gt;"",0,"")</f>
        <v/>
      </c>
      <c r="B1002" t="str">
        <f>IFERROR(VLOOKUP(Belegerfassung!I1010,Konten!A:D,2,FALSE),"")</f>
        <v/>
      </c>
      <c r="C1002" t="str">
        <f>IF(A1002&lt;&gt;"",TEXT(Belegerfassung!C1010,"TT.MM.JJJJ"),"")</f>
        <v/>
      </c>
      <c r="D1002" t="str">
        <f>IFERROR(VLOOKUP(Belegerfassung!A1010,Abfrage!$E$2:$F$20,2,FALSE),"")</f>
        <v/>
      </c>
      <c r="E1002" t="str">
        <f>IF(A1002&lt;&gt;"",Belegerfassung!B1010,"")</f>
        <v/>
      </c>
      <c r="F1002" t="str">
        <f>IF(Belegerfassung!L1010="","",IF(Belegerfassung!L1010&lt;&gt;"",IF(Belegerfassung!L1010&lt;&gt;"",IF(Belegerfassung!J1010&lt;&gt;0,VLOOKUP(Belegerfassung!L1010,Abfrage!$A$2:$C$19,2,),VLOOKUP(Belegerfassung!L1010,Abfrage!$A$2:$C$19,3,)),"")))</f>
        <v/>
      </c>
      <c r="G1002" t="str">
        <f t="shared" si="45"/>
        <v/>
      </c>
      <c r="H1002" s="31" t="str">
        <f>IF(A1002&lt;&gt;"",-Belegerfassung!J1010+Belegerfassung!K1010,"")</f>
        <v/>
      </c>
      <c r="I1002" s="49" t="str">
        <f>IFERROR(IF(H1002&lt;&gt;"",Belegerfassung!L1010*100,""),IF(OR(Belegerfassung!L1010="Leistung EU - Erlöse",Belegerfassung!L1010="Lieferungen EU-Erlöse",Belegerfassung!L1010="EUST",Belegerfassung!L1010="Bauleistungen 20%")=TRUE,"",MID(Belegerfassung!L1010,4,2)))</f>
        <v/>
      </c>
      <c r="J1002" s="6" t="str">
        <f>IF(A1002&lt;&gt;"",LEFT(Belegerfassung!D1010,40),"")</f>
        <v/>
      </c>
      <c r="K1002" t="str">
        <f>IF(A1002&lt;&gt;"",VLOOKUP(D1002,Abfrage!$F$2:$G$21,2,FALSE),"")</f>
        <v/>
      </c>
      <c r="L1002" s="6" t="str">
        <f>IF(Belegerfassung!H1010&lt;&gt;"",Belegerfassung!H1010,"")</f>
        <v/>
      </c>
      <c r="M1002" t="str">
        <f>IFERROR(IF(Belegerfassung!E1010&lt;&gt;"",VLOOKUP(Belegerfassung!E1010,Abfrage!$L$2:$M$15,2,),""),"")</f>
        <v/>
      </c>
      <c r="N1002" t="str">
        <f t="shared" si="46"/>
        <v/>
      </c>
      <c r="O1002" t="str">
        <f t="shared" si="47"/>
        <v/>
      </c>
      <c r="P1002" t="str">
        <f>IF(Belegerfassung!G1010&lt;&gt;"",CONCATENATE(Belegerfassung!G1010,".pdf"),"")</f>
        <v/>
      </c>
    </row>
    <row r="1003" spans="1:16">
      <c r="A1003" t="str">
        <f>IF(Belegerfassung!C1011&lt;&gt;"",0,"")</f>
        <v/>
      </c>
      <c r="B1003" t="str">
        <f>IFERROR(VLOOKUP(Belegerfassung!I1011,Konten!A:D,2,FALSE),"")</f>
        <v/>
      </c>
      <c r="C1003" t="str">
        <f>IF(A1003&lt;&gt;"",TEXT(Belegerfassung!C1011,"TT.MM.JJJJ"),"")</f>
        <v/>
      </c>
      <c r="D1003" t="str">
        <f>IFERROR(VLOOKUP(Belegerfassung!A1011,Abfrage!$E$2:$F$20,2,FALSE),"")</f>
        <v/>
      </c>
      <c r="E1003" t="str">
        <f>IF(A1003&lt;&gt;"",Belegerfassung!B1011,"")</f>
        <v/>
      </c>
      <c r="F1003" t="str">
        <f>IF(Belegerfassung!L1011="","",IF(Belegerfassung!L1011&lt;&gt;"",IF(Belegerfassung!L1011&lt;&gt;"",IF(Belegerfassung!J1011&lt;&gt;0,VLOOKUP(Belegerfassung!L1011,Abfrage!$A$2:$C$19,2,),VLOOKUP(Belegerfassung!L1011,Abfrage!$A$2:$C$19,3,)),"")))</f>
        <v/>
      </c>
      <c r="G1003" t="str">
        <f t="shared" si="45"/>
        <v/>
      </c>
      <c r="H1003" s="31" t="str">
        <f>IF(A1003&lt;&gt;"",-Belegerfassung!J1011+Belegerfassung!K1011,"")</f>
        <v/>
      </c>
      <c r="I1003" s="49" t="str">
        <f>IFERROR(IF(H1003&lt;&gt;"",Belegerfassung!L1011*100,""),IF(OR(Belegerfassung!L1011="Leistung EU - Erlöse",Belegerfassung!L1011="Lieferungen EU-Erlöse",Belegerfassung!L1011="EUST",Belegerfassung!L1011="Bauleistungen 20%")=TRUE,"",MID(Belegerfassung!L1011,4,2)))</f>
        <v/>
      </c>
      <c r="J1003" s="6" t="str">
        <f>IF(A1003&lt;&gt;"",LEFT(Belegerfassung!D1011,40),"")</f>
        <v/>
      </c>
      <c r="K1003" t="str">
        <f>IF(A1003&lt;&gt;"",VLOOKUP(D1003,Abfrage!$F$2:$G$21,2,FALSE),"")</f>
        <v/>
      </c>
      <c r="L1003" s="6" t="str">
        <f>IF(Belegerfassung!H1011&lt;&gt;"",Belegerfassung!H1011,"")</f>
        <v/>
      </c>
      <c r="M1003" t="str">
        <f>IFERROR(IF(Belegerfassung!E1011&lt;&gt;"",VLOOKUP(Belegerfassung!E1011,Abfrage!$L$2:$M$15,2,),""),"")</f>
        <v/>
      </c>
      <c r="N1003" t="str">
        <f t="shared" si="46"/>
        <v/>
      </c>
      <c r="O1003" t="str">
        <f t="shared" si="47"/>
        <v/>
      </c>
      <c r="P1003" t="str">
        <f>IF(Belegerfassung!G1011&lt;&gt;"",CONCATENATE(Belegerfassung!G1011,".pdf"),"")</f>
        <v/>
      </c>
    </row>
    <row r="1004" spans="1:16">
      <c r="A1004" t="str">
        <f>IF(Belegerfassung!C1012&lt;&gt;"",0,"")</f>
        <v/>
      </c>
      <c r="B1004" t="str">
        <f>IFERROR(VLOOKUP(Belegerfassung!I1012,Konten!A:D,2,FALSE),"")</f>
        <v/>
      </c>
      <c r="C1004" t="str">
        <f>IF(A1004&lt;&gt;"",TEXT(Belegerfassung!C1012,"TT.MM.JJJJ"),"")</f>
        <v/>
      </c>
      <c r="D1004" t="str">
        <f>IFERROR(VLOOKUP(Belegerfassung!A1012,Abfrage!$E$2:$F$20,2,FALSE),"")</f>
        <v/>
      </c>
      <c r="E1004" t="str">
        <f>IF(A1004&lt;&gt;"",Belegerfassung!B1012,"")</f>
        <v/>
      </c>
      <c r="F1004" t="str">
        <f>IF(Belegerfassung!L1012="","",IF(Belegerfassung!L1012&lt;&gt;"",IF(Belegerfassung!L1012&lt;&gt;"",IF(Belegerfassung!J1012&lt;&gt;0,VLOOKUP(Belegerfassung!L1012,Abfrage!$A$2:$C$19,2,),VLOOKUP(Belegerfassung!L1012,Abfrage!$A$2:$C$19,3,)),"")))</f>
        <v/>
      </c>
      <c r="G1004" t="str">
        <f t="shared" si="45"/>
        <v/>
      </c>
      <c r="H1004" s="31" t="str">
        <f>IF(A1004&lt;&gt;"",-Belegerfassung!J1012+Belegerfassung!K1012,"")</f>
        <v/>
      </c>
      <c r="I1004" s="49" t="str">
        <f>IFERROR(IF(H1004&lt;&gt;"",Belegerfassung!L1012*100,""),IF(OR(Belegerfassung!L1012="Leistung EU - Erlöse",Belegerfassung!L1012="Lieferungen EU-Erlöse",Belegerfassung!L1012="EUST",Belegerfassung!L1012="Bauleistungen 20%")=TRUE,"",MID(Belegerfassung!L1012,4,2)))</f>
        <v/>
      </c>
      <c r="J1004" s="6" t="str">
        <f>IF(A1004&lt;&gt;"",LEFT(Belegerfassung!D1012,40),"")</f>
        <v/>
      </c>
      <c r="K1004" t="str">
        <f>IF(A1004&lt;&gt;"",VLOOKUP(D1004,Abfrage!$F$2:$G$21,2,FALSE),"")</f>
        <v/>
      </c>
      <c r="L1004" s="6" t="str">
        <f>IF(Belegerfassung!H1012&lt;&gt;"",Belegerfassung!H1012,"")</f>
        <v/>
      </c>
      <c r="M1004" t="str">
        <f>IFERROR(IF(Belegerfassung!E1012&lt;&gt;"",VLOOKUP(Belegerfassung!E1012,Abfrage!$L$2:$M$15,2,),""),"")</f>
        <v/>
      </c>
      <c r="N1004" t="str">
        <f t="shared" si="46"/>
        <v/>
      </c>
      <c r="O1004" t="str">
        <f t="shared" si="47"/>
        <v/>
      </c>
      <c r="P1004" t="str">
        <f>IF(Belegerfassung!G1012&lt;&gt;"",CONCATENATE(Belegerfassung!G1012,".pdf"),"")</f>
        <v/>
      </c>
    </row>
    <row r="1005" spans="1:16">
      <c r="A1005" t="str">
        <f>IF(Belegerfassung!C1013&lt;&gt;"",0,"")</f>
        <v/>
      </c>
      <c r="B1005" t="str">
        <f>IFERROR(VLOOKUP(Belegerfassung!I1013,Konten!A:D,2,FALSE),"")</f>
        <v/>
      </c>
      <c r="C1005" t="str">
        <f>IF(A1005&lt;&gt;"",TEXT(Belegerfassung!C1013,"TT.MM.JJJJ"),"")</f>
        <v/>
      </c>
      <c r="D1005" t="str">
        <f>IFERROR(VLOOKUP(Belegerfassung!A1013,Abfrage!$E$2:$F$20,2,FALSE),"")</f>
        <v/>
      </c>
      <c r="E1005" t="str">
        <f>IF(A1005&lt;&gt;"",Belegerfassung!B1013,"")</f>
        <v/>
      </c>
      <c r="F1005" t="str">
        <f>IF(Belegerfassung!L1013="","",IF(Belegerfassung!L1013&lt;&gt;"",IF(Belegerfassung!L1013&lt;&gt;"",IF(Belegerfassung!J1013&lt;&gt;0,VLOOKUP(Belegerfassung!L1013,Abfrage!$A$2:$C$19,2,),VLOOKUP(Belegerfassung!L1013,Abfrage!$A$2:$C$19,3,)),"")))</f>
        <v/>
      </c>
      <c r="G1005" t="str">
        <f t="shared" si="45"/>
        <v/>
      </c>
      <c r="H1005" s="31" t="str">
        <f>IF(A1005&lt;&gt;"",-Belegerfassung!J1013+Belegerfassung!K1013,"")</f>
        <v/>
      </c>
      <c r="I1005" s="49" t="str">
        <f>IFERROR(IF(H1005&lt;&gt;"",Belegerfassung!L1013*100,""),IF(OR(Belegerfassung!L1013="Leistung EU - Erlöse",Belegerfassung!L1013="Lieferungen EU-Erlöse",Belegerfassung!L1013="EUST",Belegerfassung!L1013="Bauleistungen 20%")=TRUE,"",MID(Belegerfassung!L1013,4,2)))</f>
        <v/>
      </c>
      <c r="J1005" s="6" t="str">
        <f>IF(A1005&lt;&gt;"",LEFT(Belegerfassung!D1013,40),"")</f>
        <v/>
      </c>
      <c r="K1005" t="str">
        <f>IF(A1005&lt;&gt;"",VLOOKUP(D1005,Abfrage!$F$2:$G$21,2,FALSE),"")</f>
        <v/>
      </c>
      <c r="L1005" s="6" t="str">
        <f>IF(Belegerfassung!H1013&lt;&gt;"",Belegerfassung!H1013,"")</f>
        <v/>
      </c>
      <c r="M1005" t="str">
        <f>IFERROR(IF(Belegerfassung!E1013&lt;&gt;"",VLOOKUP(Belegerfassung!E1013,Abfrage!$L$2:$M$15,2,),""),"")</f>
        <v/>
      </c>
      <c r="N1005" t="str">
        <f t="shared" si="46"/>
        <v/>
      </c>
      <c r="O1005" t="str">
        <f t="shared" si="47"/>
        <v/>
      </c>
      <c r="P1005" t="str">
        <f>IF(Belegerfassung!G1013&lt;&gt;"",CONCATENATE(Belegerfassung!G1013,".pdf"),"")</f>
        <v/>
      </c>
    </row>
    <row r="1006" spans="1:16">
      <c r="A1006" t="str">
        <f>IF(Belegerfassung!C1014&lt;&gt;"",0,"")</f>
        <v/>
      </c>
      <c r="B1006" t="str">
        <f>IFERROR(VLOOKUP(Belegerfassung!I1014,Konten!A:D,2,FALSE),"")</f>
        <v/>
      </c>
      <c r="C1006" t="str">
        <f>IF(A1006&lt;&gt;"",TEXT(Belegerfassung!C1014,"TT.MM.JJJJ"),"")</f>
        <v/>
      </c>
      <c r="D1006" t="str">
        <f>IFERROR(VLOOKUP(Belegerfassung!A1014,Abfrage!$E$2:$F$20,2,FALSE),"")</f>
        <v/>
      </c>
      <c r="E1006" t="str">
        <f>IF(A1006&lt;&gt;"",Belegerfassung!B1014,"")</f>
        <v/>
      </c>
      <c r="F1006" t="str">
        <f>IF(Belegerfassung!L1014="","",IF(Belegerfassung!L1014&lt;&gt;"",IF(Belegerfassung!L1014&lt;&gt;"",IF(Belegerfassung!J1014&lt;&gt;0,VLOOKUP(Belegerfassung!L1014,Abfrage!$A$2:$C$19,2,),VLOOKUP(Belegerfassung!L1014,Abfrage!$A$2:$C$19,3,)),"")))</f>
        <v/>
      </c>
      <c r="G1006" t="str">
        <f t="shared" si="45"/>
        <v/>
      </c>
      <c r="H1006" s="31" t="str">
        <f>IF(A1006&lt;&gt;"",-Belegerfassung!J1014+Belegerfassung!K1014,"")</f>
        <v/>
      </c>
      <c r="I1006" s="49" t="str">
        <f>IFERROR(IF(H1006&lt;&gt;"",Belegerfassung!L1014*100,""),IF(OR(Belegerfassung!L1014="Leistung EU - Erlöse",Belegerfassung!L1014="Lieferungen EU-Erlöse",Belegerfassung!L1014="EUST",Belegerfassung!L1014="Bauleistungen 20%")=TRUE,"",MID(Belegerfassung!L1014,4,2)))</f>
        <v/>
      </c>
      <c r="J1006" s="6" t="str">
        <f>IF(A1006&lt;&gt;"",LEFT(Belegerfassung!D1014,40),"")</f>
        <v/>
      </c>
      <c r="K1006" t="str">
        <f>IF(A1006&lt;&gt;"",VLOOKUP(D1006,Abfrage!$F$2:$G$21,2,FALSE),"")</f>
        <v/>
      </c>
      <c r="L1006" s="6" t="str">
        <f>IF(Belegerfassung!H1014&lt;&gt;"",Belegerfassung!H1014,"")</f>
        <v/>
      </c>
      <c r="M1006" t="str">
        <f>IFERROR(IF(Belegerfassung!E1014&lt;&gt;"",VLOOKUP(Belegerfassung!E1014,Abfrage!$L$2:$M$15,2,),""),"")</f>
        <v/>
      </c>
      <c r="N1006" t="str">
        <f t="shared" si="46"/>
        <v/>
      </c>
      <c r="O1006" t="str">
        <f t="shared" si="47"/>
        <v/>
      </c>
      <c r="P1006" t="str">
        <f>IF(Belegerfassung!G1014&lt;&gt;"",CONCATENATE(Belegerfassung!G1014,".pdf"),"")</f>
        <v/>
      </c>
    </row>
    <row r="1007" spans="1:16">
      <c r="A1007" t="str">
        <f>IF(Belegerfassung!C1015&lt;&gt;"",0,"")</f>
        <v/>
      </c>
      <c r="B1007" t="str">
        <f>IFERROR(VLOOKUP(Belegerfassung!I1015,Konten!A:D,2,FALSE),"")</f>
        <v/>
      </c>
      <c r="C1007" t="str">
        <f>IF(A1007&lt;&gt;"",TEXT(Belegerfassung!C1015,"TT.MM.JJJJ"),"")</f>
        <v/>
      </c>
      <c r="D1007" t="str">
        <f>IFERROR(VLOOKUP(Belegerfassung!A1015,Abfrage!$E$2:$F$20,2,FALSE),"")</f>
        <v/>
      </c>
      <c r="E1007" t="str">
        <f>IF(A1007&lt;&gt;"",Belegerfassung!B1015,"")</f>
        <v/>
      </c>
      <c r="F1007" t="str">
        <f>IF(Belegerfassung!L1015="","",IF(Belegerfassung!L1015&lt;&gt;"",IF(Belegerfassung!L1015&lt;&gt;"",IF(Belegerfassung!J1015&lt;&gt;0,VLOOKUP(Belegerfassung!L1015,Abfrage!$A$2:$C$19,2,),VLOOKUP(Belegerfassung!L1015,Abfrage!$A$2:$C$19,3,)),"")))</f>
        <v/>
      </c>
      <c r="G1007" t="str">
        <f t="shared" si="45"/>
        <v/>
      </c>
      <c r="H1007" s="31" t="str">
        <f>IF(A1007&lt;&gt;"",-Belegerfassung!J1015+Belegerfassung!K1015,"")</f>
        <v/>
      </c>
      <c r="I1007" s="49" t="str">
        <f>IFERROR(IF(H1007&lt;&gt;"",Belegerfassung!L1015*100,""),IF(OR(Belegerfassung!L1015="Leistung EU - Erlöse",Belegerfassung!L1015="Lieferungen EU-Erlöse",Belegerfassung!L1015="EUST",Belegerfassung!L1015="Bauleistungen 20%")=TRUE,"",MID(Belegerfassung!L1015,4,2)))</f>
        <v/>
      </c>
      <c r="J1007" s="6" t="str">
        <f>IF(A1007&lt;&gt;"",LEFT(Belegerfassung!D1015,40),"")</f>
        <v/>
      </c>
      <c r="K1007" t="str">
        <f>IF(A1007&lt;&gt;"",VLOOKUP(D1007,Abfrage!$F$2:$G$21,2,FALSE),"")</f>
        <v/>
      </c>
      <c r="L1007" s="6" t="str">
        <f>IF(Belegerfassung!H1015&lt;&gt;"",Belegerfassung!H1015,"")</f>
        <v/>
      </c>
      <c r="M1007" t="str">
        <f>IFERROR(IF(Belegerfassung!E1015&lt;&gt;"",VLOOKUP(Belegerfassung!E1015,Abfrage!$L$2:$M$15,2,),""),"")</f>
        <v/>
      </c>
      <c r="N1007" t="str">
        <f t="shared" si="46"/>
        <v/>
      </c>
      <c r="O1007" t="str">
        <f t="shared" si="47"/>
        <v/>
      </c>
      <c r="P1007" t="str">
        <f>IF(Belegerfassung!G1015&lt;&gt;"",CONCATENATE(Belegerfassung!G1015,".pdf"),"")</f>
        <v/>
      </c>
    </row>
    <row r="1008" spans="1:16">
      <c r="A1008" t="str">
        <f>IF(Belegerfassung!C1016&lt;&gt;"",0,"")</f>
        <v/>
      </c>
      <c r="B1008" t="str">
        <f>IFERROR(VLOOKUP(Belegerfassung!I1016,Konten!A:D,2,FALSE),"")</f>
        <v/>
      </c>
      <c r="C1008" t="str">
        <f>IF(A1008&lt;&gt;"",TEXT(Belegerfassung!C1016,"TT.MM.JJJJ"),"")</f>
        <v/>
      </c>
      <c r="D1008" t="str">
        <f>IFERROR(VLOOKUP(Belegerfassung!A1016,Abfrage!$E$2:$F$20,2,FALSE),"")</f>
        <v/>
      </c>
      <c r="E1008" t="str">
        <f>IF(A1008&lt;&gt;"",Belegerfassung!B1016,"")</f>
        <v/>
      </c>
      <c r="F1008" t="str">
        <f>IF(Belegerfassung!L1016="","",IF(Belegerfassung!L1016&lt;&gt;"",IF(Belegerfassung!L1016&lt;&gt;"",IF(Belegerfassung!J1016&lt;&gt;0,VLOOKUP(Belegerfassung!L1016,Abfrage!$A$2:$C$19,2,),VLOOKUP(Belegerfassung!L1016,Abfrage!$A$2:$C$19,3,)),"")))</f>
        <v/>
      </c>
      <c r="G1008" t="str">
        <f t="shared" si="45"/>
        <v/>
      </c>
      <c r="H1008" s="31" t="str">
        <f>IF(A1008&lt;&gt;"",-Belegerfassung!J1016+Belegerfassung!K1016,"")</f>
        <v/>
      </c>
      <c r="I1008" s="49" t="str">
        <f>IFERROR(IF(H1008&lt;&gt;"",Belegerfassung!L1016*100,""),IF(OR(Belegerfassung!L1016="Leistung EU - Erlöse",Belegerfassung!L1016="Lieferungen EU-Erlöse",Belegerfassung!L1016="EUST",Belegerfassung!L1016="Bauleistungen 20%")=TRUE,"",MID(Belegerfassung!L1016,4,2)))</f>
        <v/>
      </c>
      <c r="J1008" s="6" t="str">
        <f>IF(A1008&lt;&gt;"",LEFT(Belegerfassung!D1016,40),"")</f>
        <v/>
      </c>
      <c r="K1008" t="str">
        <f>IF(A1008&lt;&gt;"",VLOOKUP(D1008,Abfrage!$F$2:$G$21,2,FALSE),"")</f>
        <v/>
      </c>
      <c r="L1008" s="6" t="str">
        <f>IF(Belegerfassung!H1016&lt;&gt;"",Belegerfassung!H1016,"")</f>
        <v/>
      </c>
      <c r="M1008" t="str">
        <f>IFERROR(IF(Belegerfassung!E1016&lt;&gt;"",VLOOKUP(Belegerfassung!E1016,Abfrage!$L$2:$M$15,2,),""),"")</f>
        <v/>
      </c>
      <c r="N1008" t="str">
        <f t="shared" si="46"/>
        <v/>
      </c>
      <c r="O1008" t="str">
        <f t="shared" si="47"/>
        <v/>
      </c>
      <c r="P1008" t="str">
        <f>IF(Belegerfassung!G1016&lt;&gt;"",CONCATENATE(Belegerfassung!G1016,".pdf"),"")</f>
        <v/>
      </c>
    </row>
    <row r="1009" spans="1:16">
      <c r="A1009" t="str">
        <f>IF(Belegerfassung!C1017&lt;&gt;"",0,"")</f>
        <v/>
      </c>
      <c r="B1009" t="str">
        <f>IFERROR(VLOOKUP(Belegerfassung!I1017,Konten!A:D,2,FALSE),"")</f>
        <v/>
      </c>
      <c r="C1009" t="str">
        <f>IF(A1009&lt;&gt;"",TEXT(Belegerfassung!C1017,"TT.MM.JJJJ"),"")</f>
        <v/>
      </c>
      <c r="D1009" t="str">
        <f>IFERROR(VLOOKUP(Belegerfassung!A1017,Abfrage!$E$2:$F$20,2,FALSE),"")</f>
        <v/>
      </c>
      <c r="E1009" t="str">
        <f>IF(A1009&lt;&gt;"",Belegerfassung!B1017,"")</f>
        <v/>
      </c>
      <c r="F1009" t="str">
        <f>IF(Belegerfassung!L1017="","",IF(Belegerfassung!L1017&lt;&gt;"",IF(Belegerfassung!L1017&lt;&gt;"",IF(Belegerfassung!J1017&lt;&gt;0,VLOOKUP(Belegerfassung!L1017,Abfrage!$A$2:$C$19,2,),VLOOKUP(Belegerfassung!L1017,Abfrage!$A$2:$C$19,3,)),"")))</f>
        <v/>
      </c>
      <c r="G1009" t="str">
        <f t="shared" si="45"/>
        <v/>
      </c>
      <c r="H1009" s="31" t="str">
        <f>IF(A1009&lt;&gt;"",-Belegerfassung!J1017+Belegerfassung!K1017,"")</f>
        <v/>
      </c>
      <c r="I1009" s="49" t="str">
        <f>IFERROR(IF(H1009&lt;&gt;"",Belegerfassung!L1017*100,""),IF(OR(Belegerfassung!L1017="Leistung EU - Erlöse",Belegerfassung!L1017="Lieferungen EU-Erlöse",Belegerfassung!L1017="EUST",Belegerfassung!L1017="Bauleistungen 20%")=TRUE,"",MID(Belegerfassung!L1017,4,2)))</f>
        <v/>
      </c>
      <c r="J1009" s="6" t="str">
        <f>IF(A1009&lt;&gt;"",LEFT(Belegerfassung!D1017,40),"")</f>
        <v/>
      </c>
      <c r="K1009" t="str">
        <f>IF(A1009&lt;&gt;"",VLOOKUP(D1009,Abfrage!$F$2:$G$21,2,FALSE),"")</f>
        <v/>
      </c>
      <c r="L1009" s="6" t="str">
        <f>IF(Belegerfassung!H1017&lt;&gt;"",Belegerfassung!H1017,"")</f>
        <v/>
      </c>
      <c r="M1009" t="str">
        <f>IFERROR(IF(Belegerfassung!E1017&lt;&gt;"",VLOOKUP(Belegerfassung!E1017,Abfrage!$L$2:$M$15,2,),""),"")</f>
        <v/>
      </c>
      <c r="N1009" t="str">
        <f t="shared" si="46"/>
        <v/>
      </c>
      <c r="O1009" t="str">
        <f t="shared" si="47"/>
        <v/>
      </c>
      <c r="P1009" t="str">
        <f>IF(Belegerfassung!G1017&lt;&gt;"",CONCATENATE(Belegerfassung!G1017,".pdf"),"")</f>
        <v/>
      </c>
    </row>
    <row r="1010" spans="1:16">
      <c r="A1010" t="str">
        <f>IF(Belegerfassung!C1018&lt;&gt;"",0,"")</f>
        <v/>
      </c>
      <c r="B1010" t="str">
        <f>IFERROR(VLOOKUP(Belegerfassung!I1018,Konten!A:D,2,FALSE),"")</f>
        <v/>
      </c>
      <c r="C1010" t="str">
        <f>IF(A1010&lt;&gt;"",TEXT(Belegerfassung!C1018,"TT.MM.JJJJ"),"")</f>
        <v/>
      </c>
      <c r="D1010" t="str">
        <f>IFERROR(VLOOKUP(Belegerfassung!A1018,Abfrage!$E$2:$F$20,2,FALSE),"")</f>
        <v/>
      </c>
      <c r="E1010" t="str">
        <f>IF(A1010&lt;&gt;"",Belegerfassung!B1018,"")</f>
        <v/>
      </c>
      <c r="F1010" t="str">
        <f>IF(Belegerfassung!L1018="","",IF(Belegerfassung!L1018&lt;&gt;"",IF(Belegerfassung!L1018&lt;&gt;"",IF(Belegerfassung!J1018&lt;&gt;0,VLOOKUP(Belegerfassung!L1018,Abfrage!$A$2:$C$19,2,),VLOOKUP(Belegerfassung!L1018,Abfrage!$A$2:$C$19,3,)),"")))</f>
        <v/>
      </c>
      <c r="G1010" t="str">
        <f t="shared" si="45"/>
        <v/>
      </c>
      <c r="H1010" s="31" t="str">
        <f>IF(A1010&lt;&gt;"",-Belegerfassung!J1018+Belegerfassung!K1018,"")</f>
        <v/>
      </c>
      <c r="I1010" s="49" t="str">
        <f>IFERROR(IF(H1010&lt;&gt;"",Belegerfassung!L1018*100,""),IF(OR(Belegerfassung!L1018="Leistung EU - Erlöse",Belegerfassung!L1018="Lieferungen EU-Erlöse",Belegerfassung!L1018="EUST",Belegerfassung!L1018="Bauleistungen 20%")=TRUE,"",MID(Belegerfassung!L1018,4,2)))</f>
        <v/>
      </c>
      <c r="J1010" s="6" t="str">
        <f>IF(A1010&lt;&gt;"",LEFT(Belegerfassung!D1018,40),"")</f>
        <v/>
      </c>
      <c r="K1010" t="str">
        <f>IF(A1010&lt;&gt;"",VLOOKUP(D1010,Abfrage!$F$2:$G$21,2,FALSE),"")</f>
        <v/>
      </c>
      <c r="L1010" s="6" t="str">
        <f>IF(Belegerfassung!H1018&lt;&gt;"",Belegerfassung!H1018,"")</f>
        <v/>
      </c>
      <c r="M1010" t="str">
        <f>IFERROR(IF(Belegerfassung!E1018&lt;&gt;"",VLOOKUP(Belegerfassung!E1018,Abfrage!$L$2:$M$15,2,),""),"")</f>
        <v/>
      </c>
      <c r="N1010" t="str">
        <f t="shared" si="46"/>
        <v/>
      </c>
      <c r="O1010" t="str">
        <f t="shared" si="47"/>
        <v/>
      </c>
      <c r="P1010" t="str">
        <f>IF(Belegerfassung!G1018&lt;&gt;"",CONCATENATE(Belegerfassung!G1018,".pdf"),"")</f>
        <v/>
      </c>
    </row>
    <row r="1011" spans="1:16">
      <c r="A1011" t="str">
        <f>IF(Belegerfassung!C1019&lt;&gt;"",0,"")</f>
        <v/>
      </c>
      <c r="B1011" t="str">
        <f>IFERROR(VLOOKUP(Belegerfassung!I1019,Konten!A:D,2,FALSE),"")</f>
        <v/>
      </c>
      <c r="C1011" t="str">
        <f>IF(A1011&lt;&gt;"",TEXT(Belegerfassung!C1019,"TT.MM.JJJJ"),"")</f>
        <v/>
      </c>
      <c r="D1011" t="str">
        <f>IFERROR(VLOOKUP(Belegerfassung!A1019,Abfrage!$E$2:$F$20,2,FALSE),"")</f>
        <v/>
      </c>
      <c r="E1011" t="str">
        <f>IF(A1011&lt;&gt;"",Belegerfassung!B1019,"")</f>
        <v/>
      </c>
      <c r="F1011" t="str">
        <f>IF(Belegerfassung!L1019="","",IF(Belegerfassung!L1019&lt;&gt;"",IF(Belegerfassung!L1019&lt;&gt;"",IF(Belegerfassung!J1019&lt;&gt;0,VLOOKUP(Belegerfassung!L1019,Abfrage!$A$2:$C$19,2,),VLOOKUP(Belegerfassung!L1019,Abfrage!$A$2:$C$19,3,)),"")))</f>
        <v/>
      </c>
      <c r="G1011" t="str">
        <f t="shared" si="45"/>
        <v/>
      </c>
      <c r="H1011" s="31" t="str">
        <f>IF(A1011&lt;&gt;"",-Belegerfassung!J1019+Belegerfassung!K1019,"")</f>
        <v/>
      </c>
      <c r="I1011" s="49" t="str">
        <f>IFERROR(IF(H1011&lt;&gt;"",Belegerfassung!L1019*100,""),IF(OR(Belegerfassung!L1019="Leistung EU - Erlöse",Belegerfassung!L1019="Lieferungen EU-Erlöse",Belegerfassung!L1019="EUST",Belegerfassung!L1019="Bauleistungen 20%")=TRUE,"",MID(Belegerfassung!L1019,4,2)))</f>
        <v/>
      </c>
      <c r="J1011" s="6" t="str">
        <f>IF(A1011&lt;&gt;"",LEFT(Belegerfassung!D1019,40),"")</f>
        <v/>
      </c>
      <c r="K1011" t="str">
        <f>IF(A1011&lt;&gt;"",VLOOKUP(D1011,Abfrage!$F$2:$G$21,2,FALSE),"")</f>
        <v/>
      </c>
      <c r="L1011" s="6" t="str">
        <f>IF(Belegerfassung!H1019&lt;&gt;"",Belegerfassung!H1019,"")</f>
        <v/>
      </c>
      <c r="M1011" t="str">
        <f>IFERROR(IF(Belegerfassung!E1019&lt;&gt;"",VLOOKUP(Belegerfassung!E1019,Abfrage!$L$2:$M$15,2,),""),"")</f>
        <v/>
      </c>
      <c r="N1011" t="str">
        <f t="shared" si="46"/>
        <v/>
      </c>
      <c r="O1011" t="str">
        <f t="shared" si="47"/>
        <v/>
      </c>
      <c r="P1011" t="str">
        <f>IF(Belegerfassung!G1019&lt;&gt;"",CONCATENATE(Belegerfassung!G1019,".pdf"),"")</f>
        <v/>
      </c>
    </row>
    <row r="1012" spans="1:16">
      <c r="A1012" t="str">
        <f>IF(Belegerfassung!C1020&lt;&gt;"",0,"")</f>
        <v/>
      </c>
      <c r="B1012" t="str">
        <f>IFERROR(VLOOKUP(Belegerfassung!I1020,Konten!A:D,2,FALSE),"")</f>
        <v/>
      </c>
      <c r="C1012" t="str">
        <f>IF(A1012&lt;&gt;"",TEXT(Belegerfassung!C1020,"TT.MM.JJJJ"),"")</f>
        <v/>
      </c>
      <c r="D1012" t="str">
        <f>IFERROR(VLOOKUP(Belegerfassung!A1020,Abfrage!$E$2:$F$20,2,FALSE),"")</f>
        <v/>
      </c>
      <c r="E1012" t="str">
        <f>IF(A1012&lt;&gt;"",Belegerfassung!B1020,"")</f>
        <v/>
      </c>
      <c r="F1012" t="str">
        <f>IF(Belegerfassung!L1020="","",IF(Belegerfassung!L1020&lt;&gt;"",IF(Belegerfassung!L1020&lt;&gt;"",IF(Belegerfassung!J1020&lt;&gt;0,VLOOKUP(Belegerfassung!L1020,Abfrage!$A$2:$C$19,2,),VLOOKUP(Belegerfassung!L1020,Abfrage!$A$2:$C$19,3,)),"")))</f>
        <v/>
      </c>
      <c r="G1012" t="str">
        <f t="shared" si="45"/>
        <v/>
      </c>
      <c r="H1012" s="31" t="str">
        <f>IF(A1012&lt;&gt;"",-Belegerfassung!J1020+Belegerfassung!K1020,"")</f>
        <v/>
      </c>
      <c r="I1012" s="49" t="str">
        <f>IFERROR(IF(H1012&lt;&gt;"",Belegerfassung!L1020*100,""),IF(OR(Belegerfassung!L1020="Leistung EU - Erlöse",Belegerfassung!L1020="Lieferungen EU-Erlöse",Belegerfassung!L1020="EUST",Belegerfassung!L1020="Bauleistungen 20%")=TRUE,"",MID(Belegerfassung!L1020,4,2)))</f>
        <v/>
      </c>
      <c r="J1012" s="6" t="str">
        <f>IF(A1012&lt;&gt;"",LEFT(Belegerfassung!D1020,40),"")</f>
        <v/>
      </c>
      <c r="K1012" t="str">
        <f>IF(A1012&lt;&gt;"",VLOOKUP(D1012,Abfrage!$F$2:$G$21,2,FALSE),"")</f>
        <v/>
      </c>
      <c r="L1012" s="6" t="str">
        <f>IF(Belegerfassung!H1020&lt;&gt;"",Belegerfassung!H1020,"")</f>
        <v/>
      </c>
      <c r="M1012" t="str">
        <f>IFERROR(IF(Belegerfassung!E1020&lt;&gt;"",VLOOKUP(Belegerfassung!E1020,Abfrage!$L$2:$M$15,2,),""),"")</f>
        <v/>
      </c>
      <c r="N1012" t="str">
        <f t="shared" si="46"/>
        <v/>
      </c>
      <c r="O1012" t="str">
        <f t="shared" si="47"/>
        <v/>
      </c>
      <c r="P1012" t="str">
        <f>IF(Belegerfassung!G1020&lt;&gt;"",CONCATENATE(Belegerfassung!G1020,".pdf"),"")</f>
        <v/>
      </c>
    </row>
    <row r="1013" spans="1:16">
      <c r="A1013" t="str">
        <f>IF(Belegerfassung!C1021&lt;&gt;"",0,"")</f>
        <v/>
      </c>
      <c r="B1013" t="str">
        <f>IFERROR(VLOOKUP(Belegerfassung!I1021,Konten!A:D,2,FALSE),"")</f>
        <v/>
      </c>
      <c r="C1013" t="str">
        <f>IF(A1013&lt;&gt;"",TEXT(Belegerfassung!C1021,"TT.MM.JJJJ"),"")</f>
        <v/>
      </c>
      <c r="D1013" t="str">
        <f>IFERROR(VLOOKUP(Belegerfassung!A1021,Abfrage!$E$2:$F$20,2,FALSE),"")</f>
        <v/>
      </c>
      <c r="E1013" t="str">
        <f>IF(A1013&lt;&gt;"",Belegerfassung!B1021,"")</f>
        <v/>
      </c>
      <c r="F1013" t="str">
        <f>IF(Belegerfassung!L1021="","",IF(Belegerfassung!L1021&lt;&gt;"",IF(Belegerfassung!L1021&lt;&gt;"",IF(Belegerfassung!J1021&lt;&gt;0,VLOOKUP(Belegerfassung!L1021,Abfrage!$A$2:$C$19,2,),VLOOKUP(Belegerfassung!L1021,Abfrage!$A$2:$C$19,3,)),"")))</f>
        <v/>
      </c>
      <c r="G1013" t="str">
        <f t="shared" si="45"/>
        <v/>
      </c>
      <c r="H1013" s="31" t="str">
        <f>IF(A1013&lt;&gt;"",-Belegerfassung!J1021+Belegerfassung!K1021,"")</f>
        <v/>
      </c>
      <c r="I1013" s="49" t="str">
        <f>IFERROR(IF(H1013&lt;&gt;"",Belegerfassung!L1021*100,""),IF(OR(Belegerfassung!L1021="Leistung EU - Erlöse",Belegerfassung!L1021="Lieferungen EU-Erlöse",Belegerfassung!L1021="EUST",Belegerfassung!L1021="Bauleistungen 20%")=TRUE,"",MID(Belegerfassung!L1021,4,2)))</f>
        <v/>
      </c>
      <c r="J1013" s="6" t="str">
        <f>IF(A1013&lt;&gt;"",LEFT(Belegerfassung!D1021,40),"")</f>
        <v/>
      </c>
      <c r="K1013" t="str">
        <f>IF(A1013&lt;&gt;"",VLOOKUP(D1013,Abfrage!$F$2:$G$21,2,FALSE),"")</f>
        <v/>
      </c>
      <c r="L1013" s="6" t="str">
        <f>IF(Belegerfassung!H1021&lt;&gt;"",Belegerfassung!H1021,"")</f>
        <v/>
      </c>
      <c r="M1013" t="str">
        <f>IFERROR(IF(Belegerfassung!E1021&lt;&gt;"",VLOOKUP(Belegerfassung!E1021,Abfrage!$L$2:$M$15,2,),""),"")</f>
        <v/>
      </c>
      <c r="N1013" t="str">
        <f t="shared" si="46"/>
        <v/>
      </c>
      <c r="O1013" t="str">
        <f t="shared" si="47"/>
        <v/>
      </c>
      <c r="P1013" t="str">
        <f>IF(Belegerfassung!G1021&lt;&gt;"",CONCATENATE(Belegerfassung!G1021,".pdf"),"")</f>
        <v/>
      </c>
    </row>
    <row r="1014" spans="1:16">
      <c r="A1014" t="str">
        <f>IF(Belegerfassung!C1022&lt;&gt;"",0,"")</f>
        <v/>
      </c>
      <c r="B1014" t="str">
        <f>IFERROR(VLOOKUP(Belegerfassung!I1022,Konten!A:D,2,FALSE),"")</f>
        <v/>
      </c>
      <c r="C1014" t="str">
        <f>IF(A1014&lt;&gt;"",TEXT(Belegerfassung!C1022,"TT.MM.JJJJ"),"")</f>
        <v/>
      </c>
      <c r="D1014" t="str">
        <f>IFERROR(VLOOKUP(Belegerfassung!A1022,Abfrage!$E$2:$F$20,2,FALSE),"")</f>
        <v/>
      </c>
      <c r="E1014" t="str">
        <f>IF(A1014&lt;&gt;"",Belegerfassung!B1022,"")</f>
        <v/>
      </c>
      <c r="F1014" t="str">
        <f>IF(Belegerfassung!L1022="","",IF(Belegerfassung!L1022&lt;&gt;"",IF(Belegerfassung!L1022&lt;&gt;"",IF(Belegerfassung!J1022&lt;&gt;0,VLOOKUP(Belegerfassung!L1022,Abfrage!$A$2:$C$19,2,),VLOOKUP(Belegerfassung!L1022,Abfrage!$A$2:$C$19,3,)),"")))</f>
        <v/>
      </c>
      <c r="G1014" t="str">
        <f t="shared" si="45"/>
        <v/>
      </c>
      <c r="H1014" s="31" t="str">
        <f>IF(A1014&lt;&gt;"",-Belegerfassung!J1022+Belegerfassung!K1022,"")</f>
        <v/>
      </c>
      <c r="I1014" s="49" t="str">
        <f>IFERROR(IF(H1014&lt;&gt;"",Belegerfassung!L1022*100,""),IF(OR(Belegerfassung!L1022="Leistung EU - Erlöse",Belegerfassung!L1022="Lieferungen EU-Erlöse",Belegerfassung!L1022="EUST",Belegerfassung!L1022="Bauleistungen 20%")=TRUE,"",MID(Belegerfassung!L1022,4,2)))</f>
        <v/>
      </c>
      <c r="J1014" s="6" t="str">
        <f>IF(A1014&lt;&gt;"",LEFT(Belegerfassung!D1022,40),"")</f>
        <v/>
      </c>
      <c r="K1014" t="str">
        <f>IF(A1014&lt;&gt;"",VLOOKUP(D1014,Abfrage!$F$2:$G$21,2,FALSE),"")</f>
        <v/>
      </c>
      <c r="L1014" s="6" t="str">
        <f>IF(Belegerfassung!H1022&lt;&gt;"",Belegerfassung!H1022,"")</f>
        <v/>
      </c>
      <c r="M1014" t="str">
        <f>IFERROR(IF(Belegerfassung!E1022&lt;&gt;"",VLOOKUP(Belegerfassung!E1022,Abfrage!$L$2:$M$15,2,),""),"")</f>
        <v/>
      </c>
      <c r="N1014" t="str">
        <f t="shared" si="46"/>
        <v/>
      </c>
      <c r="O1014" t="str">
        <f t="shared" si="47"/>
        <v/>
      </c>
      <c r="P1014" t="str">
        <f>IF(Belegerfassung!G1022&lt;&gt;"",CONCATENATE(Belegerfassung!G1022,".pdf"),"")</f>
        <v/>
      </c>
    </row>
    <row r="1015" spans="1:16">
      <c r="A1015" t="str">
        <f>IF(Belegerfassung!C1023&lt;&gt;"",0,"")</f>
        <v/>
      </c>
      <c r="B1015" t="str">
        <f>IFERROR(VLOOKUP(Belegerfassung!I1023,Konten!A:D,2,FALSE),"")</f>
        <v/>
      </c>
      <c r="C1015" t="str">
        <f>IF(A1015&lt;&gt;"",TEXT(Belegerfassung!C1023,"TT.MM.JJJJ"),"")</f>
        <v/>
      </c>
      <c r="D1015" t="str">
        <f>IFERROR(VLOOKUP(Belegerfassung!A1023,Abfrage!$E$2:$F$20,2,FALSE),"")</f>
        <v/>
      </c>
      <c r="E1015" t="str">
        <f>IF(A1015&lt;&gt;"",Belegerfassung!B1023,"")</f>
        <v/>
      </c>
      <c r="F1015" t="str">
        <f>IF(Belegerfassung!L1023="","",IF(Belegerfassung!L1023&lt;&gt;"",IF(Belegerfassung!L1023&lt;&gt;"",IF(Belegerfassung!J1023&lt;&gt;0,VLOOKUP(Belegerfassung!L1023,Abfrage!$A$2:$C$19,2,),VLOOKUP(Belegerfassung!L1023,Abfrage!$A$2:$C$19,3,)),"")))</f>
        <v/>
      </c>
      <c r="G1015" t="str">
        <f t="shared" si="45"/>
        <v/>
      </c>
      <c r="H1015" s="31" t="str">
        <f>IF(A1015&lt;&gt;"",-Belegerfassung!J1023+Belegerfassung!K1023,"")</f>
        <v/>
      </c>
      <c r="I1015" s="49" t="str">
        <f>IFERROR(IF(H1015&lt;&gt;"",Belegerfassung!L1023*100,""),IF(OR(Belegerfassung!L1023="Leistung EU - Erlöse",Belegerfassung!L1023="Lieferungen EU-Erlöse",Belegerfassung!L1023="EUST",Belegerfassung!L1023="Bauleistungen 20%")=TRUE,"",MID(Belegerfassung!L1023,4,2)))</f>
        <v/>
      </c>
      <c r="J1015" s="6" t="str">
        <f>IF(A1015&lt;&gt;"",LEFT(Belegerfassung!D1023,40),"")</f>
        <v/>
      </c>
      <c r="K1015" t="str">
        <f>IF(A1015&lt;&gt;"",VLOOKUP(D1015,Abfrage!$F$2:$G$21,2,FALSE),"")</f>
        <v/>
      </c>
      <c r="L1015" s="6" t="str">
        <f>IF(Belegerfassung!H1023&lt;&gt;"",Belegerfassung!H1023,"")</f>
        <v/>
      </c>
      <c r="M1015" t="str">
        <f>IFERROR(IF(Belegerfassung!E1023&lt;&gt;"",VLOOKUP(Belegerfassung!E1023,Abfrage!$L$2:$M$15,2,),""),"")</f>
        <v/>
      </c>
      <c r="N1015" t="str">
        <f t="shared" si="46"/>
        <v/>
      </c>
      <c r="O1015" t="str">
        <f t="shared" si="47"/>
        <v/>
      </c>
      <c r="P1015" t="str">
        <f>IF(Belegerfassung!G1023&lt;&gt;"",CONCATENATE(Belegerfassung!G1023,".pdf"),"")</f>
        <v/>
      </c>
    </row>
    <row r="1016" spans="1:16">
      <c r="A1016" t="str">
        <f>IF(Belegerfassung!C1024&lt;&gt;"",0,"")</f>
        <v/>
      </c>
      <c r="B1016" t="str">
        <f>IFERROR(VLOOKUP(Belegerfassung!I1024,Konten!A:D,2,FALSE),"")</f>
        <v/>
      </c>
      <c r="C1016" t="str">
        <f>IF(A1016&lt;&gt;"",TEXT(Belegerfassung!C1024,"TT.MM.JJJJ"),"")</f>
        <v/>
      </c>
      <c r="D1016" t="str">
        <f>IFERROR(VLOOKUP(Belegerfassung!A1024,Abfrage!$E$2:$F$20,2,FALSE),"")</f>
        <v/>
      </c>
      <c r="E1016" t="str">
        <f>IF(A1016&lt;&gt;"",Belegerfassung!B1024,"")</f>
        <v/>
      </c>
      <c r="F1016" t="str">
        <f>IF(Belegerfassung!L1024="","",IF(Belegerfassung!L1024&lt;&gt;"",IF(Belegerfassung!L1024&lt;&gt;"",IF(Belegerfassung!J1024&lt;&gt;0,VLOOKUP(Belegerfassung!L1024,Abfrage!$A$2:$C$19,2,),VLOOKUP(Belegerfassung!L1024,Abfrage!$A$2:$C$19,3,)),"")))</f>
        <v/>
      </c>
      <c r="G1016" t="str">
        <f t="shared" si="45"/>
        <v/>
      </c>
      <c r="H1016" s="31" t="str">
        <f>IF(A1016&lt;&gt;"",-Belegerfassung!J1024+Belegerfassung!K1024,"")</f>
        <v/>
      </c>
      <c r="I1016" s="49" t="str">
        <f>IFERROR(IF(H1016&lt;&gt;"",Belegerfassung!L1024*100,""),IF(OR(Belegerfassung!L1024="Leistung EU - Erlöse",Belegerfassung!L1024="Lieferungen EU-Erlöse",Belegerfassung!L1024="EUST",Belegerfassung!L1024="Bauleistungen 20%")=TRUE,"",MID(Belegerfassung!L1024,4,2)))</f>
        <v/>
      </c>
      <c r="J1016" s="6" t="str">
        <f>IF(A1016&lt;&gt;"",LEFT(Belegerfassung!D1024,40),"")</f>
        <v/>
      </c>
      <c r="K1016" t="str">
        <f>IF(A1016&lt;&gt;"",VLOOKUP(D1016,Abfrage!$F$2:$G$21,2,FALSE),"")</f>
        <v/>
      </c>
      <c r="L1016" s="6" t="str">
        <f>IF(Belegerfassung!H1024&lt;&gt;"",Belegerfassung!H1024,"")</f>
        <v/>
      </c>
      <c r="M1016" t="str">
        <f>IFERROR(IF(Belegerfassung!E1024&lt;&gt;"",VLOOKUP(Belegerfassung!E1024,Abfrage!$L$2:$M$15,2,),""),"")</f>
        <v/>
      </c>
      <c r="N1016" t="str">
        <f t="shared" si="46"/>
        <v/>
      </c>
      <c r="O1016" t="str">
        <f t="shared" si="47"/>
        <v/>
      </c>
      <c r="P1016" t="str">
        <f>IF(Belegerfassung!G1024&lt;&gt;"",CONCATENATE(Belegerfassung!G1024,".pdf"),"")</f>
        <v/>
      </c>
    </row>
    <row r="1017" spans="1:16">
      <c r="A1017" t="str">
        <f>IF(Belegerfassung!C1025&lt;&gt;"",0,"")</f>
        <v/>
      </c>
      <c r="B1017" t="str">
        <f>IFERROR(VLOOKUP(Belegerfassung!I1025,Konten!A:D,2,FALSE),"")</f>
        <v/>
      </c>
      <c r="C1017" t="str">
        <f>IF(A1017&lt;&gt;"",TEXT(Belegerfassung!C1025,"TT.MM.JJJJ"),"")</f>
        <v/>
      </c>
      <c r="D1017" t="str">
        <f>IFERROR(VLOOKUP(Belegerfassung!A1025,Abfrage!$E$2:$F$20,2,FALSE),"")</f>
        <v/>
      </c>
      <c r="E1017" t="str">
        <f>IF(A1017&lt;&gt;"",Belegerfassung!B1025,"")</f>
        <v/>
      </c>
      <c r="F1017" t="str">
        <f>IF(Belegerfassung!L1025="","",IF(Belegerfassung!L1025&lt;&gt;"",IF(Belegerfassung!L1025&lt;&gt;"",IF(Belegerfassung!J1025&lt;&gt;0,VLOOKUP(Belegerfassung!L1025,Abfrage!$A$2:$C$19,2,),VLOOKUP(Belegerfassung!L1025,Abfrage!$A$2:$C$19,3,)),"")))</f>
        <v/>
      </c>
      <c r="G1017" t="str">
        <f t="shared" si="45"/>
        <v/>
      </c>
      <c r="H1017" s="31" t="str">
        <f>IF(A1017&lt;&gt;"",-Belegerfassung!J1025+Belegerfassung!K1025,"")</f>
        <v/>
      </c>
      <c r="I1017" s="49" t="str">
        <f>IFERROR(IF(H1017&lt;&gt;"",Belegerfassung!L1025*100,""),IF(OR(Belegerfassung!L1025="Leistung EU - Erlöse",Belegerfassung!L1025="Lieferungen EU-Erlöse",Belegerfassung!L1025="EUST",Belegerfassung!L1025="Bauleistungen 20%")=TRUE,"",MID(Belegerfassung!L1025,4,2)))</f>
        <v/>
      </c>
      <c r="J1017" s="6" t="str">
        <f>IF(A1017&lt;&gt;"",LEFT(Belegerfassung!D1025,40),"")</f>
        <v/>
      </c>
      <c r="K1017" t="str">
        <f>IF(A1017&lt;&gt;"",VLOOKUP(D1017,Abfrage!$F$2:$G$21,2,FALSE),"")</f>
        <v/>
      </c>
      <c r="L1017" s="6" t="str">
        <f>IF(Belegerfassung!H1025&lt;&gt;"",Belegerfassung!H1025,"")</f>
        <v/>
      </c>
      <c r="M1017" t="str">
        <f>IFERROR(IF(Belegerfassung!E1025&lt;&gt;"",VLOOKUP(Belegerfassung!E1025,Abfrage!$L$2:$M$15,2,),""),"")</f>
        <v/>
      </c>
      <c r="N1017" t="str">
        <f t="shared" si="46"/>
        <v/>
      </c>
      <c r="O1017" t="str">
        <f t="shared" si="47"/>
        <v/>
      </c>
      <c r="P1017" t="str">
        <f>IF(Belegerfassung!G1025&lt;&gt;"",CONCATENATE(Belegerfassung!G1025,".pdf"),"")</f>
        <v/>
      </c>
    </row>
    <row r="1018" spans="1:16">
      <c r="A1018" t="str">
        <f>IF(Belegerfassung!C1026&lt;&gt;"",0,"")</f>
        <v/>
      </c>
      <c r="B1018" t="str">
        <f>IFERROR(VLOOKUP(Belegerfassung!I1026,Konten!A:D,2,FALSE),"")</f>
        <v/>
      </c>
      <c r="C1018" t="str">
        <f>IF(A1018&lt;&gt;"",TEXT(Belegerfassung!C1026,"TT.MM.JJJJ"),"")</f>
        <v/>
      </c>
      <c r="D1018" t="str">
        <f>IFERROR(VLOOKUP(Belegerfassung!A1026,Abfrage!$E$2:$F$20,2,FALSE),"")</f>
        <v/>
      </c>
      <c r="E1018" t="str">
        <f>IF(A1018&lt;&gt;"",Belegerfassung!B1026,"")</f>
        <v/>
      </c>
      <c r="F1018" t="str">
        <f>IF(Belegerfassung!L1026="","",IF(Belegerfassung!L1026&lt;&gt;"",IF(Belegerfassung!L1026&lt;&gt;"",IF(Belegerfassung!J1026&lt;&gt;0,VLOOKUP(Belegerfassung!L1026,Abfrage!$A$2:$C$19,2,),VLOOKUP(Belegerfassung!L1026,Abfrage!$A$2:$C$19,3,)),"")))</f>
        <v/>
      </c>
      <c r="G1018" t="str">
        <f t="shared" si="45"/>
        <v/>
      </c>
      <c r="H1018" s="31" t="str">
        <f>IF(A1018&lt;&gt;"",-Belegerfassung!J1026+Belegerfassung!K1026,"")</f>
        <v/>
      </c>
      <c r="I1018" s="49" t="str">
        <f>IFERROR(IF(H1018&lt;&gt;"",Belegerfassung!L1026*100,""),IF(OR(Belegerfassung!L1026="Leistung EU - Erlöse",Belegerfassung!L1026="Lieferungen EU-Erlöse",Belegerfassung!L1026="EUST",Belegerfassung!L1026="Bauleistungen 20%")=TRUE,"",MID(Belegerfassung!L1026,4,2)))</f>
        <v/>
      </c>
      <c r="J1018" s="6" t="str">
        <f>IF(A1018&lt;&gt;"",LEFT(Belegerfassung!D1026,40),"")</f>
        <v/>
      </c>
      <c r="K1018" t="str">
        <f>IF(A1018&lt;&gt;"",VLOOKUP(D1018,Abfrage!$F$2:$G$21,2,FALSE),"")</f>
        <v/>
      </c>
      <c r="L1018" s="6" t="str">
        <f>IF(Belegerfassung!H1026&lt;&gt;"",Belegerfassung!H1026,"")</f>
        <v/>
      </c>
      <c r="M1018" t="str">
        <f>IFERROR(IF(Belegerfassung!E1026&lt;&gt;"",VLOOKUP(Belegerfassung!E1026,Abfrage!$L$2:$M$15,2,),""),"")</f>
        <v/>
      </c>
      <c r="N1018" t="str">
        <f t="shared" si="46"/>
        <v/>
      </c>
      <c r="O1018" t="str">
        <f t="shared" si="47"/>
        <v/>
      </c>
      <c r="P1018" t="str">
        <f>IF(Belegerfassung!G1026&lt;&gt;"",CONCATENATE(Belegerfassung!G1026,".pdf"),"")</f>
        <v/>
      </c>
    </row>
    <row r="1019" spans="1:16">
      <c r="A1019" t="str">
        <f>IF(Belegerfassung!C1027&lt;&gt;"",0,"")</f>
        <v/>
      </c>
      <c r="B1019" t="str">
        <f>IFERROR(VLOOKUP(Belegerfassung!I1027,Konten!A:D,2,FALSE),"")</f>
        <v/>
      </c>
      <c r="C1019" t="str">
        <f>IF(A1019&lt;&gt;"",TEXT(Belegerfassung!C1027,"TT.MM.JJJJ"),"")</f>
        <v/>
      </c>
      <c r="D1019" t="str">
        <f>IFERROR(VLOOKUP(Belegerfassung!A1027,Abfrage!$E$2:$F$20,2,FALSE),"")</f>
        <v/>
      </c>
      <c r="E1019" t="str">
        <f>IF(A1019&lt;&gt;"",Belegerfassung!B1027,"")</f>
        <v/>
      </c>
      <c r="F1019" t="str">
        <f>IF(Belegerfassung!L1027="","",IF(Belegerfassung!L1027&lt;&gt;"",IF(Belegerfassung!L1027&lt;&gt;"",IF(Belegerfassung!J1027&lt;&gt;0,VLOOKUP(Belegerfassung!L1027,Abfrage!$A$2:$C$19,2,),VLOOKUP(Belegerfassung!L1027,Abfrage!$A$2:$C$19,3,)),"")))</f>
        <v/>
      </c>
      <c r="G1019" t="str">
        <f t="shared" si="45"/>
        <v/>
      </c>
      <c r="H1019" s="31" t="str">
        <f>IF(A1019&lt;&gt;"",-Belegerfassung!J1027+Belegerfassung!K1027,"")</f>
        <v/>
      </c>
      <c r="I1019" s="49" t="str">
        <f>IFERROR(IF(H1019&lt;&gt;"",Belegerfassung!L1027*100,""),IF(OR(Belegerfassung!L1027="Leistung EU - Erlöse",Belegerfassung!L1027="Lieferungen EU-Erlöse",Belegerfassung!L1027="EUST",Belegerfassung!L1027="Bauleistungen 20%")=TRUE,"",MID(Belegerfassung!L1027,4,2)))</f>
        <v/>
      </c>
      <c r="J1019" s="6" t="str">
        <f>IF(A1019&lt;&gt;"",LEFT(Belegerfassung!D1027,40),"")</f>
        <v/>
      </c>
      <c r="K1019" t="str">
        <f>IF(A1019&lt;&gt;"",VLOOKUP(D1019,Abfrage!$F$2:$G$21,2,FALSE),"")</f>
        <v/>
      </c>
      <c r="L1019" s="6" t="str">
        <f>IF(Belegerfassung!H1027&lt;&gt;"",Belegerfassung!H1027,"")</f>
        <v/>
      </c>
      <c r="M1019" t="str">
        <f>IFERROR(IF(Belegerfassung!E1027&lt;&gt;"",VLOOKUP(Belegerfassung!E1027,Abfrage!$L$2:$M$15,2,),""),"")</f>
        <v/>
      </c>
      <c r="N1019" t="str">
        <f t="shared" si="46"/>
        <v/>
      </c>
      <c r="O1019" t="str">
        <f t="shared" si="47"/>
        <v/>
      </c>
      <c r="P1019" t="str">
        <f>IF(Belegerfassung!G1027&lt;&gt;"",CONCATENATE(Belegerfassung!G1027,".pdf"),"")</f>
        <v/>
      </c>
    </row>
    <row r="1020" spans="1:16">
      <c r="A1020" t="str">
        <f>IF(Belegerfassung!C1028&lt;&gt;"",0,"")</f>
        <v/>
      </c>
      <c r="B1020" t="str">
        <f>IFERROR(VLOOKUP(Belegerfassung!I1028,Konten!A:D,2,FALSE),"")</f>
        <v/>
      </c>
      <c r="C1020" t="str">
        <f>IF(A1020&lt;&gt;"",TEXT(Belegerfassung!C1028,"TT.MM.JJJJ"),"")</f>
        <v/>
      </c>
      <c r="D1020" t="str">
        <f>IFERROR(VLOOKUP(Belegerfassung!A1028,Abfrage!$E$2:$F$20,2,FALSE),"")</f>
        <v/>
      </c>
      <c r="E1020" t="str">
        <f>IF(A1020&lt;&gt;"",Belegerfassung!B1028,"")</f>
        <v/>
      </c>
      <c r="F1020" t="str">
        <f>IF(Belegerfassung!L1028="","",IF(Belegerfassung!L1028&lt;&gt;"",IF(Belegerfassung!L1028&lt;&gt;"",IF(Belegerfassung!J1028&lt;&gt;0,VLOOKUP(Belegerfassung!L1028,Abfrage!$A$2:$C$19,2,),VLOOKUP(Belegerfassung!L1028,Abfrage!$A$2:$C$19,3,)),"")))</f>
        <v/>
      </c>
      <c r="G1020" t="str">
        <f t="shared" si="45"/>
        <v/>
      </c>
      <c r="H1020" s="31" t="str">
        <f>IF(A1020&lt;&gt;"",-Belegerfassung!J1028+Belegerfassung!K1028,"")</f>
        <v/>
      </c>
      <c r="I1020" s="49" t="str">
        <f>IFERROR(IF(H1020&lt;&gt;"",Belegerfassung!L1028*100,""),IF(OR(Belegerfassung!L1028="Leistung EU - Erlöse",Belegerfassung!L1028="Lieferungen EU-Erlöse",Belegerfassung!L1028="EUST",Belegerfassung!L1028="Bauleistungen 20%")=TRUE,"",MID(Belegerfassung!L1028,4,2)))</f>
        <v/>
      </c>
      <c r="J1020" s="6" t="str">
        <f>IF(A1020&lt;&gt;"",LEFT(Belegerfassung!D1028,40),"")</f>
        <v/>
      </c>
      <c r="K1020" t="str">
        <f>IF(A1020&lt;&gt;"",VLOOKUP(D1020,Abfrage!$F$2:$G$21,2,FALSE),"")</f>
        <v/>
      </c>
      <c r="L1020" s="6" t="str">
        <f>IF(Belegerfassung!H1028&lt;&gt;"",Belegerfassung!H1028,"")</f>
        <v/>
      </c>
      <c r="M1020" t="str">
        <f>IFERROR(IF(Belegerfassung!E1028&lt;&gt;"",VLOOKUP(Belegerfassung!E1028,Abfrage!$L$2:$M$15,2,),""),"")</f>
        <v/>
      </c>
      <c r="N1020" t="str">
        <f t="shared" si="46"/>
        <v/>
      </c>
      <c r="O1020" t="str">
        <f t="shared" si="47"/>
        <v/>
      </c>
      <c r="P1020" t="str">
        <f>IF(Belegerfassung!G1028&lt;&gt;"",CONCATENATE(Belegerfassung!G1028,".pdf"),"")</f>
        <v/>
      </c>
    </row>
    <row r="1021" spans="1:16">
      <c r="A1021" t="str">
        <f>IF(Belegerfassung!C1029&lt;&gt;"",0,"")</f>
        <v/>
      </c>
      <c r="B1021" t="str">
        <f>IFERROR(VLOOKUP(Belegerfassung!I1029,Konten!A:D,2,FALSE),"")</f>
        <v/>
      </c>
      <c r="C1021" t="str">
        <f>IF(A1021&lt;&gt;"",TEXT(Belegerfassung!C1029,"TT.MM.JJJJ"),"")</f>
        <v/>
      </c>
      <c r="D1021" t="str">
        <f>IFERROR(VLOOKUP(Belegerfassung!A1029,Abfrage!$E$2:$F$20,2,FALSE),"")</f>
        <v/>
      </c>
      <c r="E1021" t="str">
        <f>IF(A1021&lt;&gt;"",Belegerfassung!B1029,"")</f>
        <v/>
      </c>
      <c r="F1021" t="str">
        <f>IF(Belegerfassung!L1029="","",IF(Belegerfassung!L1029&lt;&gt;"",IF(Belegerfassung!L1029&lt;&gt;"",IF(Belegerfassung!J1029&lt;&gt;0,VLOOKUP(Belegerfassung!L1029,Abfrage!$A$2:$C$19,2,),VLOOKUP(Belegerfassung!L1029,Abfrage!$A$2:$C$19,3,)),"")))</f>
        <v/>
      </c>
      <c r="G1021" t="str">
        <f t="shared" si="45"/>
        <v/>
      </c>
      <c r="H1021" s="31" t="str">
        <f>IF(A1021&lt;&gt;"",-Belegerfassung!J1029+Belegerfassung!K1029,"")</f>
        <v/>
      </c>
      <c r="I1021" s="49" t="str">
        <f>IFERROR(IF(H1021&lt;&gt;"",Belegerfassung!L1029*100,""),IF(OR(Belegerfassung!L1029="Leistung EU - Erlöse",Belegerfassung!L1029="Lieferungen EU-Erlöse",Belegerfassung!L1029="EUST",Belegerfassung!L1029="Bauleistungen 20%")=TRUE,"",MID(Belegerfassung!L1029,4,2)))</f>
        <v/>
      </c>
      <c r="J1021" s="6" t="str">
        <f>IF(A1021&lt;&gt;"",LEFT(Belegerfassung!D1029,40),"")</f>
        <v/>
      </c>
      <c r="K1021" t="str">
        <f>IF(A1021&lt;&gt;"",VLOOKUP(D1021,Abfrage!$F$2:$G$21,2,FALSE),"")</f>
        <v/>
      </c>
      <c r="L1021" s="6" t="str">
        <f>IF(Belegerfassung!H1029&lt;&gt;"",Belegerfassung!H1029,"")</f>
        <v/>
      </c>
      <c r="M1021" t="str">
        <f>IFERROR(IF(Belegerfassung!E1029&lt;&gt;"",VLOOKUP(Belegerfassung!E1029,Abfrage!$L$2:$M$15,2,),""),"")</f>
        <v/>
      </c>
      <c r="N1021" t="str">
        <f t="shared" si="46"/>
        <v/>
      </c>
      <c r="O1021" t="str">
        <f t="shared" si="47"/>
        <v/>
      </c>
      <c r="P1021" t="str">
        <f>IF(Belegerfassung!G1029&lt;&gt;"",CONCATENATE(Belegerfassung!G1029,".pdf"),"")</f>
        <v/>
      </c>
    </row>
    <row r="1022" spans="1:16">
      <c r="A1022" t="str">
        <f>IF(Belegerfassung!C1030&lt;&gt;"",0,"")</f>
        <v/>
      </c>
      <c r="B1022" t="str">
        <f>IFERROR(VLOOKUP(Belegerfassung!I1030,Konten!A:D,2,FALSE),"")</f>
        <v/>
      </c>
      <c r="C1022" t="str">
        <f>IF(A1022&lt;&gt;"",TEXT(Belegerfassung!C1030,"TT.MM.JJJJ"),"")</f>
        <v/>
      </c>
      <c r="D1022" t="str">
        <f>IFERROR(VLOOKUP(Belegerfassung!A1030,Abfrage!$E$2:$F$20,2,FALSE),"")</f>
        <v/>
      </c>
      <c r="E1022" t="str">
        <f>IF(A1022&lt;&gt;"",Belegerfassung!B1030,"")</f>
        <v/>
      </c>
      <c r="F1022" t="str">
        <f>IF(Belegerfassung!L1030="","",IF(Belegerfassung!L1030&lt;&gt;"",IF(Belegerfassung!L1030&lt;&gt;"",IF(Belegerfassung!J1030&lt;&gt;0,VLOOKUP(Belegerfassung!L1030,Abfrage!$A$2:$C$19,2,),VLOOKUP(Belegerfassung!L1030,Abfrage!$A$2:$C$19,3,)),"")))</f>
        <v/>
      </c>
      <c r="G1022" t="str">
        <f t="shared" si="45"/>
        <v/>
      </c>
      <c r="H1022" s="31" t="str">
        <f>IF(A1022&lt;&gt;"",-Belegerfassung!J1030+Belegerfassung!K1030,"")</f>
        <v/>
      </c>
      <c r="I1022" s="49" t="str">
        <f>IFERROR(IF(H1022&lt;&gt;"",Belegerfassung!L1030*100,""),IF(OR(Belegerfassung!L1030="Leistung EU - Erlöse",Belegerfassung!L1030="Lieferungen EU-Erlöse",Belegerfassung!L1030="EUST",Belegerfassung!L1030="Bauleistungen 20%")=TRUE,"",MID(Belegerfassung!L1030,4,2)))</f>
        <v/>
      </c>
      <c r="J1022" s="6" t="str">
        <f>IF(A1022&lt;&gt;"",LEFT(Belegerfassung!D1030,40),"")</f>
        <v/>
      </c>
      <c r="K1022" t="str">
        <f>IF(A1022&lt;&gt;"",VLOOKUP(D1022,Abfrage!$F$2:$G$21,2,FALSE),"")</f>
        <v/>
      </c>
      <c r="L1022" s="6" t="str">
        <f>IF(Belegerfassung!H1030&lt;&gt;"",Belegerfassung!H1030,"")</f>
        <v/>
      </c>
      <c r="M1022" t="str">
        <f>IFERROR(IF(Belegerfassung!E1030&lt;&gt;"",VLOOKUP(Belegerfassung!E1030,Abfrage!$L$2:$M$15,2,),""),"")</f>
        <v/>
      </c>
      <c r="N1022" t="str">
        <f t="shared" si="46"/>
        <v/>
      </c>
      <c r="O1022" t="str">
        <f t="shared" si="47"/>
        <v/>
      </c>
      <c r="P1022" t="str">
        <f>IF(Belegerfassung!G1030&lt;&gt;"",CONCATENATE(Belegerfassung!G1030,".pdf"),"")</f>
        <v/>
      </c>
    </row>
    <row r="1023" spans="1:16">
      <c r="A1023" t="str">
        <f>IF(Belegerfassung!C1031&lt;&gt;"",0,"")</f>
        <v/>
      </c>
      <c r="B1023" t="str">
        <f>IFERROR(VLOOKUP(Belegerfassung!I1031,Konten!A:D,2,FALSE),"")</f>
        <v/>
      </c>
      <c r="C1023" t="str">
        <f>IF(A1023&lt;&gt;"",TEXT(Belegerfassung!C1031,"TT.MM.JJJJ"),"")</f>
        <v/>
      </c>
      <c r="D1023" t="str">
        <f>IFERROR(VLOOKUP(Belegerfassung!A1031,Abfrage!$E$2:$F$20,2,FALSE),"")</f>
        <v/>
      </c>
      <c r="E1023" t="str">
        <f>IF(A1023&lt;&gt;"",Belegerfassung!B1031,"")</f>
        <v/>
      </c>
      <c r="F1023" t="str">
        <f>IF(Belegerfassung!L1031="","",IF(Belegerfassung!L1031&lt;&gt;"",IF(Belegerfassung!L1031&lt;&gt;"",IF(Belegerfassung!J1031&lt;&gt;0,VLOOKUP(Belegerfassung!L1031,Abfrage!$A$2:$C$19,2,),VLOOKUP(Belegerfassung!L1031,Abfrage!$A$2:$C$19,3,)),"")))</f>
        <v/>
      </c>
      <c r="G1023" t="str">
        <f t="shared" si="45"/>
        <v/>
      </c>
      <c r="H1023" s="31" t="str">
        <f>IF(A1023&lt;&gt;"",-Belegerfassung!J1031+Belegerfassung!K1031,"")</f>
        <v/>
      </c>
      <c r="I1023" s="49" t="str">
        <f>IFERROR(IF(H1023&lt;&gt;"",Belegerfassung!L1031*100,""),IF(OR(Belegerfassung!L1031="Leistung EU - Erlöse",Belegerfassung!L1031="Lieferungen EU-Erlöse",Belegerfassung!L1031="EUST",Belegerfassung!L1031="Bauleistungen 20%")=TRUE,"",MID(Belegerfassung!L1031,4,2)))</f>
        <v/>
      </c>
      <c r="J1023" s="6" t="str">
        <f>IF(A1023&lt;&gt;"",LEFT(Belegerfassung!D1031,40),"")</f>
        <v/>
      </c>
      <c r="K1023" t="str">
        <f>IF(A1023&lt;&gt;"",VLOOKUP(D1023,Abfrage!$F$2:$G$21,2,FALSE),"")</f>
        <v/>
      </c>
      <c r="L1023" s="6" t="str">
        <f>IF(Belegerfassung!H1031&lt;&gt;"",Belegerfassung!H1031,"")</f>
        <v/>
      </c>
      <c r="M1023" t="str">
        <f>IFERROR(IF(Belegerfassung!E1031&lt;&gt;"",VLOOKUP(Belegerfassung!E1031,Abfrage!$L$2:$M$15,2,),""),"")</f>
        <v/>
      </c>
      <c r="N1023" t="str">
        <f t="shared" si="46"/>
        <v/>
      </c>
      <c r="O1023" t="str">
        <f t="shared" si="47"/>
        <v/>
      </c>
      <c r="P1023" t="str">
        <f>IF(Belegerfassung!G1031&lt;&gt;"",CONCATENATE(Belegerfassung!G1031,".pdf"),"")</f>
        <v/>
      </c>
    </row>
    <row r="1024" spans="1:16">
      <c r="A1024" t="str">
        <f>IF(Belegerfassung!C1032&lt;&gt;"",0,"")</f>
        <v/>
      </c>
      <c r="B1024" t="str">
        <f>IFERROR(VLOOKUP(Belegerfassung!I1032,Konten!A:D,2,FALSE),"")</f>
        <v/>
      </c>
      <c r="C1024" t="str">
        <f>IF(A1024&lt;&gt;"",TEXT(Belegerfassung!C1032,"TT.MM.JJJJ"),"")</f>
        <v/>
      </c>
      <c r="D1024" t="str">
        <f>IFERROR(VLOOKUP(Belegerfassung!A1032,Abfrage!$E$2:$F$20,2,FALSE),"")</f>
        <v/>
      </c>
      <c r="E1024" t="str">
        <f>IF(A1024&lt;&gt;"",Belegerfassung!B1032,"")</f>
        <v/>
      </c>
      <c r="F1024" t="str">
        <f>IF(Belegerfassung!L1032="","",IF(Belegerfassung!L1032&lt;&gt;"",IF(Belegerfassung!L1032&lt;&gt;"",IF(Belegerfassung!J1032&lt;&gt;0,VLOOKUP(Belegerfassung!L1032,Abfrage!$A$2:$C$19,2,),VLOOKUP(Belegerfassung!L1032,Abfrage!$A$2:$C$19,3,)),"")))</f>
        <v/>
      </c>
      <c r="G1024" t="str">
        <f t="shared" si="45"/>
        <v/>
      </c>
      <c r="H1024" s="31" t="str">
        <f>IF(A1024&lt;&gt;"",-Belegerfassung!J1032+Belegerfassung!K1032,"")</f>
        <v/>
      </c>
      <c r="I1024" s="49" t="str">
        <f>IFERROR(IF(H1024&lt;&gt;"",Belegerfassung!L1032*100,""),IF(OR(Belegerfassung!L1032="Leistung EU - Erlöse",Belegerfassung!L1032="Lieferungen EU-Erlöse",Belegerfassung!L1032="EUST",Belegerfassung!L1032="Bauleistungen 20%")=TRUE,"",MID(Belegerfassung!L1032,4,2)))</f>
        <v/>
      </c>
      <c r="J1024" s="6" t="str">
        <f>IF(A1024&lt;&gt;"",LEFT(Belegerfassung!D1032,40),"")</f>
        <v/>
      </c>
      <c r="K1024" t="str">
        <f>IF(A1024&lt;&gt;"",VLOOKUP(D1024,Abfrage!$F$2:$G$21,2,FALSE),"")</f>
        <v/>
      </c>
      <c r="L1024" s="6" t="str">
        <f>IF(Belegerfassung!H1032&lt;&gt;"",Belegerfassung!H1032,"")</f>
        <v/>
      </c>
      <c r="M1024" t="str">
        <f>IFERROR(IF(Belegerfassung!E1032&lt;&gt;"",VLOOKUP(Belegerfassung!E1032,Abfrage!$L$2:$M$15,2,),""),"")</f>
        <v/>
      </c>
      <c r="N1024" t="str">
        <f t="shared" si="46"/>
        <v/>
      </c>
      <c r="O1024" t="str">
        <f t="shared" si="47"/>
        <v/>
      </c>
      <c r="P1024" t="str">
        <f>IF(Belegerfassung!G1032&lt;&gt;"",CONCATENATE(Belegerfassung!G1032,".pdf"),"")</f>
        <v/>
      </c>
    </row>
    <row r="1025" spans="1:16">
      <c r="A1025" t="str">
        <f>IF(Belegerfassung!C1033&lt;&gt;"",0,"")</f>
        <v/>
      </c>
      <c r="B1025" t="str">
        <f>IFERROR(VLOOKUP(Belegerfassung!I1033,Konten!A:D,2,FALSE),"")</f>
        <v/>
      </c>
      <c r="C1025" t="str">
        <f>IF(A1025&lt;&gt;"",TEXT(Belegerfassung!C1033,"TT.MM.JJJJ"),"")</f>
        <v/>
      </c>
      <c r="D1025" t="str">
        <f>IFERROR(VLOOKUP(Belegerfassung!A1033,Abfrage!$E$2:$F$20,2,FALSE),"")</f>
        <v/>
      </c>
      <c r="E1025" t="str">
        <f>IF(A1025&lt;&gt;"",Belegerfassung!B1033,"")</f>
        <v/>
      </c>
      <c r="F1025" t="str">
        <f>IF(Belegerfassung!L1033="","",IF(Belegerfassung!L1033&lt;&gt;"",IF(Belegerfassung!L1033&lt;&gt;"",IF(Belegerfassung!J1033&lt;&gt;0,VLOOKUP(Belegerfassung!L1033,Abfrage!$A$2:$C$19,2,),VLOOKUP(Belegerfassung!L1033,Abfrage!$A$2:$C$19,3,)),"")))</f>
        <v/>
      </c>
      <c r="G1025" t="str">
        <f t="shared" si="45"/>
        <v/>
      </c>
      <c r="H1025" s="31" t="str">
        <f>IF(A1025&lt;&gt;"",-Belegerfassung!J1033+Belegerfassung!K1033,"")</f>
        <v/>
      </c>
      <c r="I1025" s="49" t="str">
        <f>IFERROR(IF(H1025&lt;&gt;"",Belegerfassung!L1033*100,""),IF(OR(Belegerfassung!L1033="Leistung EU - Erlöse",Belegerfassung!L1033="Lieferungen EU-Erlöse",Belegerfassung!L1033="EUST",Belegerfassung!L1033="Bauleistungen 20%")=TRUE,"",MID(Belegerfassung!L1033,4,2)))</f>
        <v/>
      </c>
      <c r="J1025" s="6" t="str">
        <f>IF(A1025&lt;&gt;"",LEFT(Belegerfassung!D1033,40),"")</f>
        <v/>
      </c>
      <c r="K1025" t="str">
        <f>IF(A1025&lt;&gt;"",VLOOKUP(D1025,Abfrage!$F$2:$G$21,2,FALSE),"")</f>
        <v/>
      </c>
      <c r="L1025" s="6" t="str">
        <f>IF(Belegerfassung!H1033&lt;&gt;"",Belegerfassung!H1033,"")</f>
        <v/>
      </c>
      <c r="M1025" t="str">
        <f>IFERROR(IF(Belegerfassung!E1033&lt;&gt;"",VLOOKUP(Belegerfassung!E1033,Abfrage!$L$2:$M$15,2,),""),"")</f>
        <v/>
      </c>
      <c r="N1025" t="str">
        <f t="shared" si="46"/>
        <v/>
      </c>
      <c r="O1025" t="str">
        <f t="shared" si="47"/>
        <v/>
      </c>
      <c r="P1025" t="str">
        <f>IF(Belegerfassung!G1033&lt;&gt;"",CONCATENATE(Belegerfassung!G1033,".pdf"),"")</f>
        <v/>
      </c>
    </row>
    <row r="1026" spans="1:16">
      <c r="A1026" t="str">
        <f>IF(Belegerfassung!C1034&lt;&gt;"",0,"")</f>
        <v/>
      </c>
      <c r="B1026" t="str">
        <f>IFERROR(VLOOKUP(Belegerfassung!I1034,Konten!A:D,2,FALSE),"")</f>
        <v/>
      </c>
      <c r="C1026" t="str">
        <f>IF(A1026&lt;&gt;"",TEXT(Belegerfassung!C1034,"TT.MM.JJJJ"),"")</f>
        <v/>
      </c>
      <c r="D1026" t="str">
        <f>IFERROR(VLOOKUP(Belegerfassung!A1034,Abfrage!$E$2:$F$20,2,FALSE),"")</f>
        <v/>
      </c>
      <c r="E1026" t="str">
        <f>IF(A1026&lt;&gt;"",Belegerfassung!B1034,"")</f>
        <v/>
      </c>
      <c r="F1026" t="str">
        <f>IF(Belegerfassung!L1034="","",IF(Belegerfassung!L1034&lt;&gt;"",IF(Belegerfassung!L1034&lt;&gt;"",IF(Belegerfassung!J1034&lt;&gt;0,VLOOKUP(Belegerfassung!L1034,Abfrage!$A$2:$C$19,2,),VLOOKUP(Belegerfassung!L1034,Abfrage!$A$2:$C$19,3,)),"")))</f>
        <v/>
      </c>
      <c r="G1026" t="str">
        <f t="shared" si="45"/>
        <v/>
      </c>
      <c r="H1026" s="31" t="str">
        <f>IF(A1026&lt;&gt;"",-Belegerfassung!J1034+Belegerfassung!K1034,"")</f>
        <v/>
      </c>
      <c r="I1026" s="49" t="str">
        <f>IFERROR(IF(H1026&lt;&gt;"",Belegerfassung!L1034*100,""),IF(OR(Belegerfassung!L1034="Leistung EU - Erlöse",Belegerfassung!L1034="Lieferungen EU-Erlöse",Belegerfassung!L1034="EUST",Belegerfassung!L1034="Bauleistungen 20%")=TRUE,"",MID(Belegerfassung!L1034,4,2)))</f>
        <v/>
      </c>
      <c r="J1026" s="6" t="str">
        <f>IF(A1026&lt;&gt;"",LEFT(Belegerfassung!D1034,40),"")</f>
        <v/>
      </c>
      <c r="K1026" t="str">
        <f>IF(A1026&lt;&gt;"",VLOOKUP(D1026,Abfrage!$F$2:$G$21,2,FALSE),"")</f>
        <v/>
      </c>
      <c r="L1026" s="6" t="str">
        <f>IF(Belegerfassung!H1034&lt;&gt;"",Belegerfassung!H1034,"")</f>
        <v/>
      </c>
      <c r="M1026" t="str">
        <f>IFERROR(IF(Belegerfassung!E1034&lt;&gt;"",VLOOKUP(Belegerfassung!E1034,Abfrage!$L$2:$M$15,2,),""),"")</f>
        <v/>
      </c>
      <c r="N1026" t="str">
        <f t="shared" si="46"/>
        <v/>
      </c>
      <c r="O1026" t="str">
        <f t="shared" si="47"/>
        <v/>
      </c>
      <c r="P1026" t="str">
        <f>IF(Belegerfassung!G1034&lt;&gt;"",CONCATENATE(Belegerfassung!G1034,".pdf"),"")</f>
        <v/>
      </c>
    </row>
    <row r="1027" spans="1:16">
      <c r="A1027" t="str">
        <f>IF(Belegerfassung!C1035&lt;&gt;"",0,"")</f>
        <v/>
      </c>
      <c r="B1027" t="str">
        <f>IFERROR(VLOOKUP(Belegerfassung!I1035,Konten!A:D,2,FALSE),"")</f>
        <v/>
      </c>
      <c r="C1027" t="str">
        <f>IF(A1027&lt;&gt;"",TEXT(Belegerfassung!C1035,"TT.MM.JJJJ"),"")</f>
        <v/>
      </c>
      <c r="D1027" t="str">
        <f>IFERROR(VLOOKUP(Belegerfassung!A1035,Abfrage!$E$2:$F$20,2,FALSE),"")</f>
        <v/>
      </c>
      <c r="E1027" t="str">
        <f>IF(A1027&lt;&gt;"",Belegerfassung!B1035,"")</f>
        <v/>
      </c>
      <c r="F1027" t="str">
        <f>IF(Belegerfassung!L1035="","",IF(Belegerfassung!L1035&lt;&gt;"",IF(Belegerfassung!L1035&lt;&gt;"",IF(Belegerfassung!J1035&lt;&gt;0,VLOOKUP(Belegerfassung!L1035,Abfrage!$A$2:$C$19,2,),VLOOKUP(Belegerfassung!L1035,Abfrage!$A$2:$C$19,3,)),"")))</f>
        <v/>
      </c>
      <c r="G1027" t="str">
        <f t="shared" ref="G1027:G1090" si="48">IF(A1027&lt;&gt;"",1,"")</f>
        <v/>
      </c>
      <c r="H1027" s="31" t="str">
        <f>IF(A1027&lt;&gt;"",-Belegerfassung!J1035+Belegerfassung!K1035,"")</f>
        <v/>
      </c>
      <c r="I1027" s="49" t="str">
        <f>IFERROR(IF(H1027&lt;&gt;"",Belegerfassung!L1035*100,""),IF(OR(Belegerfassung!L1035="Leistung EU - Erlöse",Belegerfassung!L1035="Lieferungen EU-Erlöse",Belegerfassung!L1035="EUST",Belegerfassung!L1035="Bauleistungen 20%")=TRUE,"",MID(Belegerfassung!L1035,4,2)))</f>
        <v/>
      </c>
      <c r="J1027" s="6" t="str">
        <f>IF(A1027&lt;&gt;"",LEFT(Belegerfassung!D1035,40),"")</f>
        <v/>
      </c>
      <c r="K1027" t="str">
        <f>IF(A1027&lt;&gt;"",VLOOKUP(D1027,Abfrage!$F$2:$G$21,2,FALSE),"")</f>
        <v/>
      </c>
      <c r="L1027" s="6" t="str">
        <f>IF(Belegerfassung!H1035&lt;&gt;"",Belegerfassung!H1035,"")</f>
        <v/>
      </c>
      <c r="M1027" t="str">
        <f>IFERROR(IF(Belegerfassung!E1035&lt;&gt;"",VLOOKUP(Belegerfassung!E1035,Abfrage!$L$2:$M$15,2,),""),"")</f>
        <v/>
      </c>
      <c r="N1027" t="str">
        <f t="shared" ref="N1027:N1090" si="49">IF(A1027&lt;&gt;"","E","")</f>
        <v/>
      </c>
      <c r="O1027" t="str">
        <f t="shared" ref="O1027:O1090" si="50">IF(A1027&lt;&gt;"","A","")</f>
        <v/>
      </c>
      <c r="P1027" t="str">
        <f>IF(Belegerfassung!G1035&lt;&gt;"",CONCATENATE(Belegerfassung!G1035,".pdf"),"")</f>
        <v/>
      </c>
    </row>
    <row r="1028" spans="1:16">
      <c r="A1028" t="str">
        <f>IF(Belegerfassung!C1036&lt;&gt;"",0,"")</f>
        <v/>
      </c>
      <c r="B1028" t="str">
        <f>IFERROR(VLOOKUP(Belegerfassung!I1036,Konten!A:D,2,FALSE),"")</f>
        <v/>
      </c>
      <c r="C1028" t="str">
        <f>IF(A1028&lt;&gt;"",TEXT(Belegerfassung!C1036,"TT.MM.JJJJ"),"")</f>
        <v/>
      </c>
      <c r="D1028" t="str">
        <f>IFERROR(VLOOKUP(Belegerfassung!A1036,Abfrage!$E$2:$F$20,2,FALSE),"")</f>
        <v/>
      </c>
      <c r="E1028" t="str">
        <f>IF(A1028&lt;&gt;"",Belegerfassung!B1036,"")</f>
        <v/>
      </c>
      <c r="F1028" t="str">
        <f>IF(Belegerfassung!L1036="","",IF(Belegerfassung!L1036&lt;&gt;"",IF(Belegerfassung!L1036&lt;&gt;"",IF(Belegerfassung!J1036&lt;&gt;0,VLOOKUP(Belegerfassung!L1036,Abfrage!$A$2:$C$19,2,),VLOOKUP(Belegerfassung!L1036,Abfrage!$A$2:$C$19,3,)),"")))</f>
        <v/>
      </c>
      <c r="G1028" t="str">
        <f t="shared" si="48"/>
        <v/>
      </c>
      <c r="H1028" s="31" t="str">
        <f>IF(A1028&lt;&gt;"",-Belegerfassung!J1036+Belegerfassung!K1036,"")</f>
        <v/>
      </c>
      <c r="I1028" s="49" t="str">
        <f>IFERROR(IF(H1028&lt;&gt;"",Belegerfassung!L1036*100,""),IF(OR(Belegerfassung!L1036="Leistung EU - Erlöse",Belegerfassung!L1036="Lieferungen EU-Erlöse",Belegerfassung!L1036="EUST",Belegerfassung!L1036="Bauleistungen 20%")=TRUE,"",MID(Belegerfassung!L1036,4,2)))</f>
        <v/>
      </c>
      <c r="J1028" s="6" t="str">
        <f>IF(A1028&lt;&gt;"",LEFT(Belegerfassung!D1036,40),"")</f>
        <v/>
      </c>
      <c r="K1028" t="str">
        <f>IF(A1028&lt;&gt;"",VLOOKUP(D1028,Abfrage!$F$2:$G$21,2,FALSE),"")</f>
        <v/>
      </c>
      <c r="L1028" s="6" t="str">
        <f>IF(Belegerfassung!H1036&lt;&gt;"",Belegerfassung!H1036,"")</f>
        <v/>
      </c>
      <c r="M1028" t="str">
        <f>IFERROR(IF(Belegerfassung!E1036&lt;&gt;"",VLOOKUP(Belegerfassung!E1036,Abfrage!$L$2:$M$15,2,),""),"")</f>
        <v/>
      </c>
      <c r="N1028" t="str">
        <f t="shared" si="49"/>
        <v/>
      </c>
      <c r="O1028" t="str">
        <f t="shared" si="50"/>
        <v/>
      </c>
      <c r="P1028" t="str">
        <f>IF(Belegerfassung!G1036&lt;&gt;"",CONCATENATE(Belegerfassung!G1036,".pdf"),"")</f>
        <v/>
      </c>
    </row>
    <row r="1029" spans="1:16">
      <c r="A1029" t="str">
        <f>IF(Belegerfassung!C1037&lt;&gt;"",0,"")</f>
        <v/>
      </c>
      <c r="B1029" t="str">
        <f>IFERROR(VLOOKUP(Belegerfassung!I1037,Konten!A:D,2,FALSE),"")</f>
        <v/>
      </c>
      <c r="C1029" t="str">
        <f>IF(A1029&lt;&gt;"",TEXT(Belegerfassung!C1037,"TT.MM.JJJJ"),"")</f>
        <v/>
      </c>
      <c r="D1029" t="str">
        <f>IFERROR(VLOOKUP(Belegerfassung!A1037,Abfrage!$E$2:$F$20,2,FALSE),"")</f>
        <v/>
      </c>
      <c r="E1029" t="str">
        <f>IF(A1029&lt;&gt;"",Belegerfassung!B1037,"")</f>
        <v/>
      </c>
      <c r="F1029" t="str">
        <f>IF(Belegerfassung!L1037="","",IF(Belegerfassung!L1037&lt;&gt;"",IF(Belegerfassung!L1037&lt;&gt;"",IF(Belegerfassung!J1037&lt;&gt;0,VLOOKUP(Belegerfassung!L1037,Abfrage!$A$2:$C$19,2,),VLOOKUP(Belegerfassung!L1037,Abfrage!$A$2:$C$19,3,)),"")))</f>
        <v/>
      </c>
      <c r="G1029" t="str">
        <f t="shared" si="48"/>
        <v/>
      </c>
      <c r="H1029" s="31" t="str">
        <f>IF(A1029&lt;&gt;"",-Belegerfassung!J1037+Belegerfassung!K1037,"")</f>
        <v/>
      </c>
      <c r="I1029" s="49" t="str">
        <f>IFERROR(IF(H1029&lt;&gt;"",Belegerfassung!L1037*100,""),IF(OR(Belegerfassung!L1037="Leistung EU - Erlöse",Belegerfassung!L1037="Lieferungen EU-Erlöse",Belegerfassung!L1037="EUST",Belegerfassung!L1037="Bauleistungen 20%")=TRUE,"",MID(Belegerfassung!L1037,4,2)))</f>
        <v/>
      </c>
      <c r="J1029" s="6" t="str">
        <f>IF(A1029&lt;&gt;"",LEFT(Belegerfassung!D1037,40),"")</f>
        <v/>
      </c>
      <c r="K1029" t="str">
        <f>IF(A1029&lt;&gt;"",VLOOKUP(D1029,Abfrage!$F$2:$G$21,2,FALSE),"")</f>
        <v/>
      </c>
      <c r="L1029" s="6" t="str">
        <f>IF(Belegerfassung!H1037&lt;&gt;"",Belegerfassung!H1037,"")</f>
        <v/>
      </c>
      <c r="M1029" t="str">
        <f>IFERROR(IF(Belegerfassung!E1037&lt;&gt;"",VLOOKUP(Belegerfassung!E1037,Abfrage!$L$2:$M$15,2,),""),"")</f>
        <v/>
      </c>
      <c r="N1029" t="str">
        <f t="shared" si="49"/>
        <v/>
      </c>
      <c r="O1029" t="str">
        <f t="shared" si="50"/>
        <v/>
      </c>
      <c r="P1029" t="str">
        <f>IF(Belegerfassung!G1037&lt;&gt;"",CONCATENATE(Belegerfassung!G1037,".pdf"),"")</f>
        <v/>
      </c>
    </row>
    <row r="1030" spans="1:16">
      <c r="A1030" t="str">
        <f>IF(Belegerfassung!C1038&lt;&gt;"",0,"")</f>
        <v/>
      </c>
      <c r="B1030" t="str">
        <f>IFERROR(VLOOKUP(Belegerfassung!I1038,Konten!A:D,2,FALSE),"")</f>
        <v/>
      </c>
      <c r="C1030" t="str">
        <f>IF(A1030&lt;&gt;"",TEXT(Belegerfassung!C1038,"TT.MM.JJJJ"),"")</f>
        <v/>
      </c>
      <c r="D1030" t="str">
        <f>IFERROR(VLOOKUP(Belegerfassung!A1038,Abfrage!$E$2:$F$20,2,FALSE),"")</f>
        <v/>
      </c>
      <c r="E1030" t="str">
        <f>IF(A1030&lt;&gt;"",Belegerfassung!B1038,"")</f>
        <v/>
      </c>
      <c r="F1030" t="str">
        <f>IF(Belegerfassung!L1038="","",IF(Belegerfassung!L1038&lt;&gt;"",IF(Belegerfassung!L1038&lt;&gt;"",IF(Belegerfassung!J1038&lt;&gt;0,VLOOKUP(Belegerfassung!L1038,Abfrage!$A$2:$C$19,2,),VLOOKUP(Belegerfassung!L1038,Abfrage!$A$2:$C$19,3,)),"")))</f>
        <v/>
      </c>
      <c r="G1030" t="str">
        <f t="shared" si="48"/>
        <v/>
      </c>
      <c r="H1030" s="31" t="str">
        <f>IF(A1030&lt;&gt;"",-Belegerfassung!J1038+Belegerfassung!K1038,"")</f>
        <v/>
      </c>
      <c r="I1030" s="49" t="str">
        <f>IFERROR(IF(H1030&lt;&gt;"",Belegerfassung!L1038*100,""),IF(OR(Belegerfassung!L1038="Leistung EU - Erlöse",Belegerfassung!L1038="Lieferungen EU-Erlöse",Belegerfassung!L1038="EUST",Belegerfassung!L1038="Bauleistungen 20%")=TRUE,"",MID(Belegerfassung!L1038,4,2)))</f>
        <v/>
      </c>
      <c r="J1030" s="6" t="str">
        <f>IF(A1030&lt;&gt;"",LEFT(Belegerfassung!D1038,40),"")</f>
        <v/>
      </c>
      <c r="K1030" t="str">
        <f>IF(A1030&lt;&gt;"",VLOOKUP(D1030,Abfrage!$F$2:$G$21,2,FALSE),"")</f>
        <v/>
      </c>
      <c r="L1030" s="6" t="str">
        <f>IF(Belegerfassung!H1038&lt;&gt;"",Belegerfassung!H1038,"")</f>
        <v/>
      </c>
      <c r="M1030" t="str">
        <f>IFERROR(IF(Belegerfassung!E1038&lt;&gt;"",VLOOKUP(Belegerfassung!E1038,Abfrage!$L$2:$M$15,2,),""),"")</f>
        <v/>
      </c>
      <c r="N1030" t="str">
        <f t="shared" si="49"/>
        <v/>
      </c>
      <c r="O1030" t="str">
        <f t="shared" si="50"/>
        <v/>
      </c>
      <c r="P1030" t="str">
        <f>IF(Belegerfassung!G1038&lt;&gt;"",CONCATENATE(Belegerfassung!G1038,".pdf"),"")</f>
        <v/>
      </c>
    </row>
    <row r="1031" spans="1:16">
      <c r="A1031" t="str">
        <f>IF(Belegerfassung!C1039&lt;&gt;"",0,"")</f>
        <v/>
      </c>
      <c r="B1031" t="str">
        <f>IFERROR(VLOOKUP(Belegerfassung!I1039,Konten!A:D,2,FALSE),"")</f>
        <v/>
      </c>
      <c r="C1031" t="str">
        <f>IF(A1031&lt;&gt;"",TEXT(Belegerfassung!C1039,"TT.MM.JJJJ"),"")</f>
        <v/>
      </c>
      <c r="D1031" t="str">
        <f>IFERROR(VLOOKUP(Belegerfassung!A1039,Abfrage!$E$2:$F$20,2,FALSE),"")</f>
        <v/>
      </c>
      <c r="E1031" t="str">
        <f>IF(A1031&lt;&gt;"",Belegerfassung!B1039,"")</f>
        <v/>
      </c>
      <c r="F1031" t="str">
        <f>IF(Belegerfassung!L1039="","",IF(Belegerfassung!L1039&lt;&gt;"",IF(Belegerfassung!L1039&lt;&gt;"",IF(Belegerfassung!J1039&lt;&gt;0,VLOOKUP(Belegerfassung!L1039,Abfrage!$A$2:$C$19,2,),VLOOKUP(Belegerfassung!L1039,Abfrage!$A$2:$C$19,3,)),"")))</f>
        <v/>
      </c>
      <c r="G1031" t="str">
        <f t="shared" si="48"/>
        <v/>
      </c>
      <c r="H1031" s="31" t="str">
        <f>IF(A1031&lt;&gt;"",-Belegerfassung!J1039+Belegerfassung!K1039,"")</f>
        <v/>
      </c>
      <c r="I1031" s="49" t="str">
        <f>IFERROR(IF(H1031&lt;&gt;"",Belegerfassung!L1039*100,""),IF(OR(Belegerfassung!L1039="Leistung EU - Erlöse",Belegerfassung!L1039="Lieferungen EU-Erlöse",Belegerfassung!L1039="EUST",Belegerfassung!L1039="Bauleistungen 20%")=TRUE,"",MID(Belegerfassung!L1039,4,2)))</f>
        <v/>
      </c>
      <c r="J1031" s="6" t="str">
        <f>IF(A1031&lt;&gt;"",LEFT(Belegerfassung!D1039,40),"")</f>
        <v/>
      </c>
      <c r="K1031" t="str">
        <f>IF(A1031&lt;&gt;"",VLOOKUP(D1031,Abfrage!$F$2:$G$21,2,FALSE),"")</f>
        <v/>
      </c>
      <c r="L1031" s="6" t="str">
        <f>IF(Belegerfassung!H1039&lt;&gt;"",Belegerfassung!H1039,"")</f>
        <v/>
      </c>
      <c r="M1031" t="str">
        <f>IFERROR(IF(Belegerfassung!E1039&lt;&gt;"",VLOOKUP(Belegerfassung!E1039,Abfrage!$L$2:$M$15,2,),""),"")</f>
        <v/>
      </c>
      <c r="N1031" t="str">
        <f t="shared" si="49"/>
        <v/>
      </c>
      <c r="O1031" t="str">
        <f t="shared" si="50"/>
        <v/>
      </c>
      <c r="P1031" t="str">
        <f>IF(Belegerfassung!G1039&lt;&gt;"",CONCATENATE(Belegerfassung!G1039,".pdf"),"")</f>
        <v/>
      </c>
    </row>
    <row r="1032" spans="1:16">
      <c r="A1032" t="str">
        <f>IF(Belegerfassung!C1040&lt;&gt;"",0,"")</f>
        <v/>
      </c>
      <c r="B1032" t="str">
        <f>IFERROR(VLOOKUP(Belegerfassung!I1040,Konten!A:D,2,FALSE),"")</f>
        <v/>
      </c>
      <c r="C1032" t="str">
        <f>IF(A1032&lt;&gt;"",TEXT(Belegerfassung!C1040,"TT.MM.JJJJ"),"")</f>
        <v/>
      </c>
      <c r="D1032" t="str">
        <f>IFERROR(VLOOKUP(Belegerfassung!A1040,Abfrage!$E$2:$F$20,2,FALSE),"")</f>
        <v/>
      </c>
      <c r="E1032" t="str">
        <f>IF(A1032&lt;&gt;"",Belegerfassung!B1040,"")</f>
        <v/>
      </c>
      <c r="F1032" t="str">
        <f>IF(Belegerfassung!L1040="","",IF(Belegerfassung!L1040&lt;&gt;"",IF(Belegerfassung!L1040&lt;&gt;"",IF(Belegerfassung!J1040&lt;&gt;0,VLOOKUP(Belegerfassung!L1040,Abfrage!$A$2:$C$19,2,),VLOOKUP(Belegerfassung!L1040,Abfrage!$A$2:$C$19,3,)),"")))</f>
        <v/>
      </c>
      <c r="G1032" t="str">
        <f t="shared" si="48"/>
        <v/>
      </c>
      <c r="H1032" s="31" t="str">
        <f>IF(A1032&lt;&gt;"",-Belegerfassung!J1040+Belegerfassung!K1040,"")</f>
        <v/>
      </c>
      <c r="I1032" s="49" t="str">
        <f>IFERROR(IF(H1032&lt;&gt;"",Belegerfassung!L1040*100,""),IF(OR(Belegerfassung!L1040="Leistung EU - Erlöse",Belegerfassung!L1040="Lieferungen EU-Erlöse",Belegerfassung!L1040="EUST",Belegerfassung!L1040="Bauleistungen 20%")=TRUE,"",MID(Belegerfassung!L1040,4,2)))</f>
        <v/>
      </c>
      <c r="J1032" s="6" t="str">
        <f>IF(A1032&lt;&gt;"",LEFT(Belegerfassung!D1040,40),"")</f>
        <v/>
      </c>
      <c r="K1032" t="str">
        <f>IF(A1032&lt;&gt;"",VLOOKUP(D1032,Abfrage!$F$2:$G$21,2,FALSE),"")</f>
        <v/>
      </c>
      <c r="L1032" s="6" t="str">
        <f>IF(Belegerfassung!H1040&lt;&gt;"",Belegerfassung!H1040,"")</f>
        <v/>
      </c>
      <c r="M1032" t="str">
        <f>IFERROR(IF(Belegerfassung!E1040&lt;&gt;"",VLOOKUP(Belegerfassung!E1040,Abfrage!$L$2:$M$15,2,),""),"")</f>
        <v/>
      </c>
      <c r="N1032" t="str">
        <f t="shared" si="49"/>
        <v/>
      </c>
      <c r="O1032" t="str">
        <f t="shared" si="50"/>
        <v/>
      </c>
      <c r="P1032" t="str">
        <f>IF(Belegerfassung!G1040&lt;&gt;"",CONCATENATE(Belegerfassung!G1040,".pdf"),"")</f>
        <v/>
      </c>
    </row>
    <row r="1033" spans="1:16">
      <c r="A1033" t="str">
        <f>IF(Belegerfassung!C1041&lt;&gt;"",0,"")</f>
        <v/>
      </c>
      <c r="B1033" t="str">
        <f>IFERROR(VLOOKUP(Belegerfassung!I1041,Konten!A:D,2,FALSE),"")</f>
        <v/>
      </c>
      <c r="C1033" t="str">
        <f>IF(A1033&lt;&gt;"",TEXT(Belegerfassung!C1041,"TT.MM.JJJJ"),"")</f>
        <v/>
      </c>
      <c r="D1033" t="str">
        <f>IFERROR(VLOOKUP(Belegerfassung!A1041,Abfrage!$E$2:$F$20,2,FALSE),"")</f>
        <v/>
      </c>
      <c r="E1033" t="str">
        <f>IF(A1033&lt;&gt;"",Belegerfassung!B1041,"")</f>
        <v/>
      </c>
      <c r="F1033" t="str">
        <f>IF(Belegerfassung!L1041="","",IF(Belegerfassung!L1041&lt;&gt;"",IF(Belegerfassung!L1041&lt;&gt;"",IF(Belegerfassung!J1041&lt;&gt;0,VLOOKUP(Belegerfassung!L1041,Abfrage!$A$2:$C$19,2,),VLOOKUP(Belegerfassung!L1041,Abfrage!$A$2:$C$19,3,)),"")))</f>
        <v/>
      </c>
      <c r="G1033" t="str">
        <f t="shared" si="48"/>
        <v/>
      </c>
      <c r="H1033" s="31" t="str">
        <f>IF(A1033&lt;&gt;"",-Belegerfassung!J1041+Belegerfassung!K1041,"")</f>
        <v/>
      </c>
      <c r="I1033" s="49" t="str">
        <f>IFERROR(IF(H1033&lt;&gt;"",Belegerfassung!L1041*100,""),IF(OR(Belegerfassung!L1041="Leistung EU - Erlöse",Belegerfassung!L1041="Lieferungen EU-Erlöse",Belegerfassung!L1041="EUST",Belegerfassung!L1041="Bauleistungen 20%")=TRUE,"",MID(Belegerfassung!L1041,4,2)))</f>
        <v/>
      </c>
      <c r="J1033" s="6" t="str">
        <f>IF(A1033&lt;&gt;"",LEFT(Belegerfassung!D1041,40),"")</f>
        <v/>
      </c>
      <c r="K1033" t="str">
        <f>IF(A1033&lt;&gt;"",VLOOKUP(D1033,Abfrage!$F$2:$G$21,2,FALSE),"")</f>
        <v/>
      </c>
      <c r="L1033" s="6" t="str">
        <f>IF(Belegerfassung!H1041&lt;&gt;"",Belegerfassung!H1041,"")</f>
        <v/>
      </c>
      <c r="M1033" t="str">
        <f>IFERROR(IF(Belegerfassung!E1041&lt;&gt;"",VLOOKUP(Belegerfassung!E1041,Abfrage!$L$2:$M$15,2,),""),"")</f>
        <v/>
      </c>
      <c r="N1033" t="str">
        <f t="shared" si="49"/>
        <v/>
      </c>
      <c r="O1033" t="str">
        <f t="shared" si="50"/>
        <v/>
      </c>
      <c r="P1033" t="str">
        <f>IF(Belegerfassung!G1041&lt;&gt;"",CONCATENATE(Belegerfassung!G1041,".pdf"),"")</f>
        <v/>
      </c>
    </row>
    <row r="1034" spans="1:16">
      <c r="A1034" t="str">
        <f>IF(Belegerfassung!C1042&lt;&gt;"",0,"")</f>
        <v/>
      </c>
      <c r="B1034" t="str">
        <f>IFERROR(VLOOKUP(Belegerfassung!I1042,Konten!A:D,2,FALSE),"")</f>
        <v/>
      </c>
      <c r="C1034" t="str">
        <f>IF(A1034&lt;&gt;"",TEXT(Belegerfassung!C1042,"TT.MM.JJJJ"),"")</f>
        <v/>
      </c>
      <c r="D1034" t="str">
        <f>IFERROR(VLOOKUP(Belegerfassung!A1042,Abfrage!$E$2:$F$20,2,FALSE),"")</f>
        <v/>
      </c>
      <c r="E1034" t="str">
        <f>IF(A1034&lt;&gt;"",Belegerfassung!B1042,"")</f>
        <v/>
      </c>
      <c r="F1034" t="str">
        <f>IF(Belegerfassung!L1042="","",IF(Belegerfassung!L1042&lt;&gt;"",IF(Belegerfassung!L1042&lt;&gt;"",IF(Belegerfassung!J1042&lt;&gt;0,VLOOKUP(Belegerfassung!L1042,Abfrage!$A$2:$C$19,2,),VLOOKUP(Belegerfassung!L1042,Abfrage!$A$2:$C$19,3,)),"")))</f>
        <v/>
      </c>
      <c r="G1034" t="str">
        <f t="shared" si="48"/>
        <v/>
      </c>
      <c r="H1034" s="31" t="str">
        <f>IF(A1034&lt;&gt;"",-Belegerfassung!J1042+Belegerfassung!K1042,"")</f>
        <v/>
      </c>
      <c r="I1034" s="49" t="str">
        <f>IFERROR(IF(H1034&lt;&gt;"",Belegerfassung!L1042*100,""),IF(OR(Belegerfassung!L1042="Leistung EU - Erlöse",Belegerfassung!L1042="Lieferungen EU-Erlöse",Belegerfassung!L1042="EUST",Belegerfassung!L1042="Bauleistungen 20%")=TRUE,"",MID(Belegerfassung!L1042,4,2)))</f>
        <v/>
      </c>
      <c r="J1034" s="6" t="str">
        <f>IF(A1034&lt;&gt;"",LEFT(Belegerfassung!D1042,40),"")</f>
        <v/>
      </c>
      <c r="K1034" t="str">
        <f>IF(A1034&lt;&gt;"",VLOOKUP(D1034,Abfrage!$F$2:$G$21,2,FALSE),"")</f>
        <v/>
      </c>
      <c r="L1034" s="6" t="str">
        <f>IF(Belegerfassung!H1042&lt;&gt;"",Belegerfassung!H1042,"")</f>
        <v/>
      </c>
      <c r="M1034" t="str">
        <f>IFERROR(IF(Belegerfassung!E1042&lt;&gt;"",VLOOKUP(Belegerfassung!E1042,Abfrage!$L$2:$M$15,2,),""),"")</f>
        <v/>
      </c>
      <c r="N1034" t="str">
        <f t="shared" si="49"/>
        <v/>
      </c>
      <c r="O1034" t="str">
        <f t="shared" si="50"/>
        <v/>
      </c>
      <c r="P1034" t="str">
        <f>IF(Belegerfassung!G1042&lt;&gt;"",CONCATENATE(Belegerfassung!G1042,".pdf"),"")</f>
        <v/>
      </c>
    </row>
    <row r="1035" spans="1:16">
      <c r="A1035" t="str">
        <f>IF(Belegerfassung!C1043&lt;&gt;"",0,"")</f>
        <v/>
      </c>
      <c r="B1035" t="str">
        <f>IFERROR(VLOOKUP(Belegerfassung!I1043,Konten!A:D,2,FALSE),"")</f>
        <v/>
      </c>
      <c r="C1035" t="str">
        <f>IF(A1035&lt;&gt;"",TEXT(Belegerfassung!C1043,"TT.MM.JJJJ"),"")</f>
        <v/>
      </c>
      <c r="D1035" t="str">
        <f>IFERROR(VLOOKUP(Belegerfassung!A1043,Abfrage!$E$2:$F$20,2,FALSE),"")</f>
        <v/>
      </c>
      <c r="E1035" t="str">
        <f>IF(A1035&lt;&gt;"",Belegerfassung!B1043,"")</f>
        <v/>
      </c>
      <c r="F1035" t="str">
        <f>IF(Belegerfassung!L1043="","",IF(Belegerfassung!L1043&lt;&gt;"",IF(Belegerfassung!L1043&lt;&gt;"",IF(Belegerfassung!J1043&lt;&gt;0,VLOOKUP(Belegerfassung!L1043,Abfrage!$A$2:$C$19,2,),VLOOKUP(Belegerfassung!L1043,Abfrage!$A$2:$C$19,3,)),"")))</f>
        <v/>
      </c>
      <c r="G1035" t="str">
        <f t="shared" si="48"/>
        <v/>
      </c>
      <c r="H1035" s="31" t="str">
        <f>IF(A1035&lt;&gt;"",-Belegerfassung!J1043+Belegerfassung!K1043,"")</f>
        <v/>
      </c>
      <c r="I1035" s="49" t="str">
        <f>IFERROR(IF(H1035&lt;&gt;"",Belegerfassung!L1043*100,""),IF(OR(Belegerfassung!L1043="Leistung EU - Erlöse",Belegerfassung!L1043="Lieferungen EU-Erlöse",Belegerfassung!L1043="EUST",Belegerfassung!L1043="Bauleistungen 20%")=TRUE,"",MID(Belegerfassung!L1043,4,2)))</f>
        <v/>
      </c>
      <c r="J1035" s="6" t="str">
        <f>IF(A1035&lt;&gt;"",LEFT(Belegerfassung!D1043,40),"")</f>
        <v/>
      </c>
      <c r="K1035" t="str">
        <f>IF(A1035&lt;&gt;"",VLOOKUP(D1035,Abfrage!$F$2:$G$21,2,FALSE),"")</f>
        <v/>
      </c>
      <c r="L1035" s="6" t="str">
        <f>IF(Belegerfassung!H1043&lt;&gt;"",Belegerfassung!H1043,"")</f>
        <v/>
      </c>
      <c r="M1035" t="str">
        <f>IFERROR(IF(Belegerfassung!E1043&lt;&gt;"",VLOOKUP(Belegerfassung!E1043,Abfrage!$L$2:$M$15,2,),""),"")</f>
        <v/>
      </c>
      <c r="N1035" t="str">
        <f t="shared" si="49"/>
        <v/>
      </c>
      <c r="O1035" t="str">
        <f t="shared" si="50"/>
        <v/>
      </c>
      <c r="P1035" t="str">
        <f>IF(Belegerfassung!G1043&lt;&gt;"",CONCATENATE(Belegerfassung!G1043,".pdf"),"")</f>
        <v/>
      </c>
    </row>
    <row r="1036" spans="1:16">
      <c r="A1036" t="str">
        <f>IF(Belegerfassung!C1044&lt;&gt;"",0,"")</f>
        <v/>
      </c>
      <c r="B1036" t="str">
        <f>IFERROR(VLOOKUP(Belegerfassung!I1044,Konten!A:D,2,FALSE),"")</f>
        <v/>
      </c>
      <c r="C1036" t="str">
        <f>IF(A1036&lt;&gt;"",TEXT(Belegerfassung!C1044,"TT.MM.JJJJ"),"")</f>
        <v/>
      </c>
      <c r="D1036" t="str">
        <f>IFERROR(VLOOKUP(Belegerfassung!A1044,Abfrage!$E$2:$F$20,2,FALSE),"")</f>
        <v/>
      </c>
      <c r="E1036" t="str">
        <f>IF(A1036&lt;&gt;"",Belegerfassung!B1044,"")</f>
        <v/>
      </c>
      <c r="F1036" t="str">
        <f>IF(Belegerfassung!L1044="","",IF(Belegerfassung!L1044&lt;&gt;"",IF(Belegerfassung!L1044&lt;&gt;"",IF(Belegerfassung!J1044&lt;&gt;0,VLOOKUP(Belegerfassung!L1044,Abfrage!$A$2:$C$19,2,),VLOOKUP(Belegerfassung!L1044,Abfrage!$A$2:$C$19,3,)),"")))</f>
        <v/>
      </c>
      <c r="G1036" t="str">
        <f t="shared" si="48"/>
        <v/>
      </c>
      <c r="H1036" s="31" t="str">
        <f>IF(A1036&lt;&gt;"",-Belegerfassung!J1044+Belegerfassung!K1044,"")</f>
        <v/>
      </c>
      <c r="I1036" s="49" t="str">
        <f>IFERROR(IF(H1036&lt;&gt;"",Belegerfassung!L1044*100,""),IF(OR(Belegerfassung!L1044="Leistung EU - Erlöse",Belegerfassung!L1044="Lieferungen EU-Erlöse",Belegerfassung!L1044="EUST",Belegerfassung!L1044="Bauleistungen 20%")=TRUE,"",MID(Belegerfassung!L1044,4,2)))</f>
        <v/>
      </c>
      <c r="J1036" s="6" t="str">
        <f>IF(A1036&lt;&gt;"",LEFT(Belegerfassung!D1044,40),"")</f>
        <v/>
      </c>
      <c r="K1036" t="str">
        <f>IF(A1036&lt;&gt;"",VLOOKUP(D1036,Abfrage!$F$2:$G$21,2,FALSE),"")</f>
        <v/>
      </c>
      <c r="L1036" s="6" t="str">
        <f>IF(Belegerfassung!H1044&lt;&gt;"",Belegerfassung!H1044,"")</f>
        <v/>
      </c>
      <c r="M1036" t="str">
        <f>IFERROR(IF(Belegerfassung!E1044&lt;&gt;"",VLOOKUP(Belegerfassung!E1044,Abfrage!$L$2:$M$15,2,),""),"")</f>
        <v/>
      </c>
      <c r="N1036" t="str">
        <f t="shared" si="49"/>
        <v/>
      </c>
      <c r="O1036" t="str">
        <f t="shared" si="50"/>
        <v/>
      </c>
      <c r="P1036" t="str">
        <f>IF(Belegerfassung!G1044&lt;&gt;"",CONCATENATE(Belegerfassung!G1044,".pdf"),"")</f>
        <v/>
      </c>
    </row>
    <row r="1037" spans="1:16">
      <c r="A1037" t="str">
        <f>IF(Belegerfassung!C1045&lt;&gt;"",0,"")</f>
        <v/>
      </c>
      <c r="B1037" t="str">
        <f>IFERROR(VLOOKUP(Belegerfassung!I1045,Konten!A:D,2,FALSE),"")</f>
        <v/>
      </c>
      <c r="C1037" t="str">
        <f>IF(A1037&lt;&gt;"",TEXT(Belegerfassung!C1045,"TT.MM.JJJJ"),"")</f>
        <v/>
      </c>
      <c r="D1037" t="str">
        <f>IFERROR(VLOOKUP(Belegerfassung!A1045,Abfrage!$E$2:$F$20,2,FALSE),"")</f>
        <v/>
      </c>
      <c r="E1037" t="str">
        <f>IF(A1037&lt;&gt;"",Belegerfassung!B1045,"")</f>
        <v/>
      </c>
      <c r="F1037" t="str">
        <f>IF(Belegerfassung!L1045="","",IF(Belegerfassung!L1045&lt;&gt;"",IF(Belegerfassung!L1045&lt;&gt;"",IF(Belegerfassung!J1045&lt;&gt;0,VLOOKUP(Belegerfassung!L1045,Abfrage!$A$2:$C$19,2,),VLOOKUP(Belegerfassung!L1045,Abfrage!$A$2:$C$19,3,)),"")))</f>
        <v/>
      </c>
      <c r="G1037" t="str">
        <f t="shared" si="48"/>
        <v/>
      </c>
      <c r="H1037" s="31" t="str">
        <f>IF(A1037&lt;&gt;"",-Belegerfassung!J1045+Belegerfassung!K1045,"")</f>
        <v/>
      </c>
      <c r="I1037" s="49" t="str">
        <f>IFERROR(IF(H1037&lt;&gt;"",Belegerfassung!L1045*100,""),IF(OR(Belegerfassung!L1045="Leistung EU - Erlöse",Belegerfassung!L1045="Lieferungen EU-Erlöse",Belegerfassung!L1045="EUST",Belegerfassung!L1045="Bauleistungen 20%")=TRUE,"",MID(Belegerfassung!L1045,4,2)))</f>
        <v/>
      </c>
      <c r="J1037" s="6" t="str">
        <f>IF(A1037&lt;&gt;"",LEFT(Belegerfassung!D1045,40),"")</f>
        <v/>
      </c>
      <c r="K1037" t="str">
        <f>IF(A1037&lt;&gt;"",VLOOKUP(D1037,Abfrage!$F$2:$G$21,2,FALSE),"")</f>
        <v/>
      </c>
      <c r="L1037" s="6" t="str">
        <f>IF(Belegerfassung!H1045&lt;&gt;"",Belegerfassung!H1045,"")</f>
        <v/>
      </c>
      <c r="M1037" t="str">
        <f>IFERROR(IF(Belegerfassung!E1045&lt;&gt;"",VLOOKUP(Belegerfassung!E1045,Abfrage!$L$2:$M$15,2,),""),"")</f>
        <v/>
      </c>
      <c r="N1037" t="str">
        <f t="shared" si="49"/>
        <v/>
      </c>
      <c r="O1037" t="str">
        <f t="shared" si="50"/>
        <v/>
      </c>
      <c r="P1037" t="str">
        <f>IF(Belegerfassung!G1045&lt;&gt;"",CONCATENATE(Belegerfassung!G1045,".pdf"),"")</f>
        <v/>
      </c>
    </row>
    <row r="1038" spans="1:16">
      <c r="A1038" t="str">
        <f>IF(Belegerfassung!C1046&lt;&gt;"",0,"")</f>
        <v/>
      </c>
      <c r="B1038" t="str">
        <f>IFERROR(VLOOKUP(Belegerfassung!I1046,Konten!A:D,2,FALSE),"")</f>
        <v/>
      </c>
      <c r="C1038" t="str">
        <f>IF(A1038&lt;&gt;"",TEXT(Belegerfassung!C1046,"TT.MM.JJJJ"),"")</f>
        <v/>
      </c>
      <c r="D1038" t="str">
        <f>IFERROR(VLOOKUP(Belegerfassung!A1046,Abfrage!$E$2:$F$20,2,FALSE),"")</f>
        <v/>
      </c>
      <c r="E1038" t="str">
        <f>IF(A1038&lt;&gt;"",Belegerfassung!B1046,"")</f>
        <v/>
      </c>
      <c r="F1038" t="str">
        <f>IF(Belegerfassung!L1046="","",IF(Belegerfassung!L1046&lt;&gt;"",IF(Belegerfassung!L1046&lt;&gt;"",IF(Belegerfassung!J1046&lt;&gt;0,VLOOKUP(Belegerfassung!L1046,Abfrage!$A$2:$C$19,2,),VLOOKUP(Belegerfassung!L1046,Abfrage!$A$2:$C$19,3,)),"")))</f>
        <v/>
      </c>
      <c r="G1038" t="str">
        <f t="shared" si="48"/>
        <v/>
      </c>
      <c r="H1038" s="31" t="str">
        <f>IF(A1038&lt;&gt;"",-Belegerfassung!J1046+Belegerfassung!K1046,"")</f>
        <v/>
      </c>
      <c r="I1038" s="49" t="str">
        <f>IFERROR(IF(H1038&lt;&gt;"",Belegerfassung!L1046*100,""),IF(OR(Belegerfassung!L1046="Leistung EU - Erlöse",Belegerfassung!L1046="Lieferungen EU-Erlöse",Belegerfassung!L1046="EUST",Belegerfassung!L1046="Bauleistungen 20%")=TRUE,"",MID(Belegerfassung!L1046,4,2)))</f>
        <v/>
      </c>
      <c r="J1038" s="6" t="str">
        <f>IF(A1038&lt;&gt;"",LEFT(Belegerfassung!D1046,40),"")</f>
        <v/>
      </c>
      <c r="K1038" t="str">
        <f>IF(A1038&lt;&gt;"",VLOOKUP(D1038,Abfrage!$F$2:$G$21,2,FALSE),"")</f>
        <v/>
      </c>
      <c r="L1038" s="6" t="str">
        <f>IF(Belegerfassung!H1046&lt;&gt;"",Belegerfassung!H1046,"")</f>
        <v/>
      </c>
      <c r="M1038" t="str">
        <f>IFERROR(IF(Belegerfassung!E1046&lt;&gt;"",VLOOKUP(Belegerfassung!E1046,Abfrage!$L$2:$M$15,2,),""),"")</f>
        <v/>
      </c>
      <c r="N1038" t="str">
        <f t="shared" si="49"/>
        <v/>
      </c>
      <c r="O1038" t="str">
        <f t="shared" si="50"/>
        <v/>
      </c>
      <c r="P1038" t="str">
        <f>IF(Belegerfassung!G1046&lt;&gt;"",CONCATENATE(Belegerfassung!G1046,".pdf"),"")</f>
        <v/>
      </c>
    </row>
    <row r="1039" spans="1:16">
      <c r="A1039" t="str">
        <f>IF(Belegerfassung!C1047&lt;&gt;"",0,"")</f>
        <v/>
      </c>
      <c r="B1039" t="str">
        <f>IFERROR(VLOOKUP(Belegerfassung!I1047,Konten!A:D,2,FALSE),"")</f>
        <v/>
      </c>
      <c r="C1039" t="str">
        <f>IF(A1039&lt;&gt;"",TEXT(Belegerfassung!C1047,"TT.MM.JJJJ"),"")</f>
        <v/>
      </c>
      <c r="D1039" t="str">
        <f>IFERROR(VLOOKUP(Belegerfassung!A1047,Abfrage!$E$2:$F$20,2,FALSE),"")</f>
        <v/>
      </c>
      <c r="E1039" t="str">
        <f>IF(A1039&lt;&gt;"",Belegerfassung!B1047,"")</f>
        <v/>
      </c>
      <c r="F1039" t="str">
        <f>IF(Belegerfassung!L1047="","",IF(Belegerfassung!L1047&lt;&gt;"",IF(Belegerfassung!L1047&lt;&gt;"",IF(Belegerfassung!J1047&lt;&gt;0,VLOOKUP(Belegerfassung!L1047,Abfrage!$A$2:$C$19,2,),VLOOKUP(Belegerfassung!L1047,Abfrage!$A$2:$C$19,3,)),"")))</f>
        <v/>
      </c>
      <c r="G1039" t="str">
        <f t="shared" si="48"/>
        <v/>
      </c>
      <c r="H1039" s="31" t="str">
        <f>IF(A1039&lt;&gt;"",-Belegerfassung!J1047+Belegerfassung!K1047,"")</f>
        <v/>
      </c>
      <c r="I1039" s="49" t="str">
        <f>IFERROR(IF(H1039&lt;&gt;"",Belegerfassung!L1047*100,""),IF(OR(Belegerfassung!L1047="Leistung EU - Erlöse",Belegerfassung!L1047="Lieferungen EU-Erlöse",Belegerfassung!L1047="EUST",Belegerfassung!L1047="Bauleistungen 20%")=TRUE,"",MID(Belegerfassung!L1047,4,2)))</f>
        <v/>
      </c>
      <c r="J1039" s="6" t="str">
        <f>IF(A1039&lt;&gt;"",LEFT(Belegerfassung!D1047,40),"")</f>
        <v/>
      </c>
      <c r="K1039" t="str">
        <f>IF(A1039&lt;&gt;"",VLOOKUP(D1039,Abfrage!$F$2:$G$21,2,FALSE),"")</f>
        <v/>
      </c>
      <c r="L1039" s="6" t="str">
        <f>IF(Belegerfassung!H1047&lt;&gt;"",Belegerfassung!H1047,"")</f>
        <v/>
      </c>
      <c r="M1039" t="str">
        <f>IFERROR(IF(Belegerfassung!E1047&lt;&gt;"",VLOOKUP(Belegerfassung!E1047,Abfrage!$L$2:$M$15,2,),""),"")</f>
        <v/>
      </c>
      <c r="N1039" t="str">
        <f t="shared" si="49"/>
        <v/>
      </c>
      <c r="O1039" t="str">
        <f t="shared" si="50"/>
        <v/>
      </c>
      <c r="P1039" t="str">
        <f>IF(Belegerfassung!G1047&lt;&gt;"",CONCATENATE(Belegerfassung!G1047,".pdf"),"")</f>
        <v/>
      </c>
    </row>
    <row r="1040" spans="1:16">
      <c r="A1040" t="str">
        <f>IF(Belegerfassung!C1048&lt;&gt;"",0,"")</f>
        <v/>
      </c>
      <c r="B1040" t="str">
        <f>IFERROR(VLOOKUP(Belegerfassung!I1048,Konten!A:D,2,FALSE),"")</f>
        <v/>
      </c>
      <c r="C1040" t="str">
        <f>IF(A1040&lt;&gt;"",TEXT(Belegerfassung!C1048,"TT.MM.JJJJ"),"")</f>
        <v/>
      </c>
      <c r="D1040" t="str">
        <f>IFERROR(VLOOKUP(Belegerfassung!A1048,Abfrage!$E$2:$F$20,2,FALSE),"")</f>
        <v/>
      </c>
      <c r="E1040" t="str">
        <f>IF(A1040&lt;&gt;"",Belegerfassung!B1048,"")</f>
        <v/>
      </c>
      <c r="F1040" t="str">
        <f>IF(Belegerfassung!L1048="","",IF(Belegerfassung!L1048&lt;&gt;"",IF(Belegerfassung!L1048&lt;&gt;"",IF(Belegerfassung!J1048&lt;&gt;0,VLOOKUP(Belegerfassung!L1048,Abfrage!$A$2:$C$19,2,),VLOOKUP(Belegerfassung!L1048,Abfrage!$A$2:$C$19,3,)),"")))</f>
        <v/>
      </c>
      <c r="G1040" t="str">
        <f t="shared" si="48"/>
        <v/>
      </c>
      <c r="H1040" s="31" t="str">
        <f>IF(A1040&lt;&gt;"",-Belegerfassung!J1048+Belegerfassung!K1048,"")</f>
        <v/>
      </c>
      <c r="I1040" s="49" t="str">
        <f>IFERROR(IF(H1040&lt;&gt;"",Belegerfassung!L1048*100,""),IF(OR(Belegerfassung!L1048="Leistung EU - Erlöse",Belegerfassung!L1048="Lieferungen EU-Erlöse",Belegerfassung!L1048="EUST",Belegerfassung!L1048="Bauleistungen 20%")=TRUE,"",MID(Belegerfassung!L1048,4,2)))</f>
        <v/>
      </c>
      <c r="J1040" s="6" t="str">
        <f>IF(A1040&lt;&gt;"",LEFT(Belegerfassung!D1048,40),"")</f>
        <v/>
      </c>
      <c r="K1040" t="str">
        <f>IF(A1040&lt;&gt;"",VLOOKUP(D1040,Abfrage!$F$2:$G$21,2,FALSE),"")</f>
        <v/>
      </c>
      <c r="L1040" s="6" t="str">
        <f>IF(Belegerfassung!H1048&lt;&gt;"",Belegerfassung!H1048,"")</f>
        <v/>
      </c>
      <c r="M1040" t="str">
        <f>IFERROR(IF(Belegerfassung!E1048&lt;&gt;"",VLOOKUP(Belegerfassung!E1048,Abfrage!$L$2:$M$15,2,),""),"")</f>
        <v/>
      </c>
      <c r="N1040" t="str">
        <f t="shared" si="49"/>
        <v/>
      </c>
      <c r="O1040" t="str">
        <f t="shared" si="50"/>
        <v/>
      </c>
      <c r="P1040" t="str">
        <f>IF(Belegerfassung!G1048&lt;&gt;"",CONCATENATE(Belegerfassung!G1048,".pdf"),"")</f>
        <v/>
      </c>
    </row>
    <row r="1041" spans="1:16">
      <c r="A1041" t="str">
        <f>IF(Belegerfassung!C1049&lt;&gt;"",0,"")</f>
        <v/>
      </c>
      <c r="B1041" t="str">
        <f>IFERROR(VLOOKUP(Belegerfassung!I1049,Konten!A:D,2,FALSE),"")</f>
        <v/>
      </c>
      <c r="C1041" t="str">
        <f>IF(A1041&lt;&gt;"",TEXT(Belegerfassung!C1049,"TT.MM.JJJJ"),"")</f>
        <v/>
      </c>
      <c r="D1041" t="str">
        <f>IFERROR(VLOOKUP(Belegerfassung!A1049,Abfrage!$E$2:$F$20,2,FALSE),"")</f>
        <v/>
      </c>
      <c r="E1041" t="str">
        <f>IF(A1041&lt;&gt;"",Belegerfassung!B1049,"")</f>
        <v/>
      </c>
      <c r="F1041" t="str">
        <f>IF(Belegerfassung!L1049="","",IF(Belegerfassung!L1049&lt;&gt;"",IF(Belegerfassung!L1049&lt;&gt;"",IF(Belegerfassung!J1049&lt;&gt;0,VLOOKUP(Belegerfassung!L1049,Abfrage!$A$2:$C$19,2,),VLOOKUP(Belegerfassung!L1049,Abfrage!$A$2:$C$19,3,)),"")))</f>
        <v/>
      </c>
      <c r="G1041" t="str">
        <f t="shared" si="48"/>
        <v/>
      </c>
      <c r="H1041" s="31" t="str">
        <f>IF(A1041&lt;&gt;"",-Belegerfassung!J1049+Belegerfassung!K1049,"")</f>
        <v/>
      </c>
      <c r="I1041" s="49" t="str">
        <f>IFERROR(IF(H1041&lt;&gt;"",Belegerfassung!L1049*100,""),IF(OR(Belegerfassung!L1049="Leistung EU - Erlöse",Belegerfassung!L1049="Lieferungen EU-Erlöse",Belegerfassung!L1049="EUST",Belegerfassung!L1049="Bauleistungen 20%")=TRUE,"",MID(Belegerfassung!L1049,4,2)))</f>
        <v/>
      </c>
      <c r="J1041" s="6" t="str">
        <f>IF(A1041&lt;&gt;"",LEFT(Belegerfassung!D1049,40),"")</f>
        <v/>
      </c>
      <c r="K1041" t="str">
        <f>IF(A1041&lt;&gt;"",VLOOKUP(D1041,Abfrage!$F$2:$G$21,2,FALSE),"")</f>
        <v/>
      </c>
      <c r="L1041" s="6" t="str">
        <f>IF(Belegerfassung!H1049&lt;&gt;"",Belegerfassung!H1049,"")</f>
        <v/>
      </c>
      <c r="M1041" t="str">
        <f>IFERROR(IF(Belegerfassung!E1049&lt;&gt;"",VLOOKUP(Belegerfassung!E1049,Abfrage!$L$2:$M$15,2,),""),"")</f>
        <v/>
      </c>
      <c r="N1041" t="str">
        <f t="shared" si="49"/>
        <v/>
      </c>
      <c r="O1041" t="str">
        <f t="shared" si="50"/>
        <v/>
      </c>
      <c r="P1041" t="str">
        <f>IF(Belegerfassung!G1049&lt;&gt;"",CONCATENATE(Belegerfassung!G1049,".pdf"),"")</f>
        <v/>
      </c>
    </row>
    <row r="1042" spans="1:16">
      <c r="A1042" t="str">
        <f>IF(Belegerfassung!C1050&lt;&gt;"",0,"")</f>
        <v/>
      </c>
      <c r="B1042" t="str">
        <f>IFERROR(VLOOKUP(Belegerfassung!I1050,Konten!A:D,2,FALSE),"")</f>
        <v/>
      </c>
      <c r="C1042" t="str">
        <f>IF(A1042&lt;&gt;"",TEXT(Belegerfassung!C1050,"TT.MM.JJJJ"),"")</f>
        <v/>
      </c>
      <c r="D1042" t="str">
        <f>IFERROR(VLOOKUP(Belegerfassung!A1050,Abfrage!$E$2:$F$20,2,FALSE),"")</f>
        <v/>
      </c>
      <c r="E1042" t="str">
        <f>IF(A1042&lt;&gt;"",Belegerfassung!B1050,"")</f>
        <v/>
      </c>
      <c r="F1042" t="str">
        <f>IF(Belegerfassung!L1050="","",IF(Belegerfassung!L1050&lt;&gt;"",IF(Belegerfassung!L1050&lt;&gt;"",IF(Belegerfassung!J1050&lt;&gt;0,VLOOKUP(Belegerfassung!L1050,Abfrage!$A$2:$C$19,2,),VLOOKUP(Belegerfassung!L1050,Abfrage!$A$2:$C$19,3,)),"")))</f>
        <v/>
      </c>
      <c r="G1042" t="str">
        <f t="shared" si="48"/>
        <v/>
      </c>
      <c r="H1042" s="31" t="str">
        <f>IF(A1042&lt;&gt;"",-Belegerfassung!J1050+Belegerfassung!K1050,"")</f>
        <v/>
      </c>
      <c r="I1042" s="49" t="str">
        <f>IFERROR(IF(H1042&lt;&gt;"",Belegerfassung!L1050*100,""),IF(OR(Belegerfassung!L1050="Leistung EU - Erlöse",Belegerfassung!L1050="Lieferungen EU-Erlöse",Belegerfassung!L1050="EUST",Belegerfassung!L1050="Bauleistungen 20%")=TRUE,"",MID(Belegerfassung!L1050,4,2)))</f>
        <v/>
      </c>
      <c r="J1042" s="6" t="str">
        <f>IF(A1042&lt;&gt;"",LEFT(Belegerfassung!D1050,40),"")</f>
        <v/>
      </c>
      <c r="K1042" t="str">
        <f>IF(A1042&lt;&gt;"",VLOOKUP(D1042,Abfrage!$F$2:$G$21,2,FALSE),"")</f>
        <v/>
      </c>
      <c r="L1042" s="6" t="str">
        <f>IF(Belegerfassung!H1050&lt;&gt;"",Belegerfassung!H1050,"")</f>
        <v/>
      </c>
      <c r="M1042" t="str">
        <f>IFERROR(IF(Belegerfassung!E1050&lt;&gt;"",VLOOKUP(Belegerfassung!E1050,Abfrage!$L$2:$M$15,2,),""),"")</f>
        <v/>
      </c>
      <c r="N1042" t="str">
        <f t="shared" si="49"/>
        <v/>
      </c>
      <c r="O1042" t="str">
        <f t="shared" si="50"/>
        <v/>
      </c>
      <c r="P1042" t="str">
        <f>IF(Belegerfassung!G1050&lt;&gt;"",CONCATENATE(Belegerfassung!G1050,".pdf"),"")</f>
        <v/>
      </c>
    </row>
    <row r="1043" spans="1:16">
      <c r="A1043" t="str">
        <f>IF(Belegerfassung!C1051&lt;&gt;"",0,"")</f>
        <v/>
      </c>
      <c r="B1043" t="str">
        <f>IFERROR(VLOOKUP(Belegerfassung!I1051,Konten!A:D,2,FALSE),"")</f>
        <v/>
      </c>
      <c r="C1043" t="str">
        <f>IF(A1043&lt;&gt;"",TEXT(Belegerfassung!C1051,"TT.MM.JJJJ"),"")</f>
        <v/>
      </c>
      <c r="D1043" t="str">
        <f>IFERROR(VLOOKUP(Belegerfassung!A1051,Abfrage!$E$2:$F$20,2,FALSE),"")</f>
        <v/>
      </c>
      <c r="E1043" t="str">
        <f>IF(A1043&lt;&gt;"",Belegerfassung!B1051,"")</f>
        <v/>
      </c>
      <c r="F1043" t="str">
        <f>IF(Belegerfassung!L1051="","",IF(Belegerfassung!L1051&lt;&gt;"",IF(Belegerfassung!L1051&lt;&gt;"",IF(Belegerfassung!J1051&lt;&gt;0,VLOOKUP(Belegerfassung!L1051,Abfrage!$A$2:$C$19,2,),VLOOKUP(Belegerfassung!L1051,Abfrage!$A$2:$C$19,3,)),"")))</f>
        <v/>
      </c>
      <c r="G1043" t="str">
        <f t="shared" si="48"/>
        <v/>
      </c>
      <c r="H1043" s="31" t="str">
        <f>IF(A1043&lt;&gt;"",-Belegerfassung!J1051+Belegerfassung!K1051,"")</f>
        <v/>
      </c>
      <c r="I1043" s="49" t="str">
        <f>IFERROR(IF(H1043&lt;&gt;"",Belegerfassung!L1051*100,""),IF(OR(Belegerfassung!L1051="Leistung EU - Erlöse",Belegerfassung!L1051="Lieferungen EU-Erlöse",Belegerfassung!L1051="EUST",Belegerfassung!L1051="Bauleistungen 20%")=TRUE,"",MID(Belegerfassung!L1051,4,2)))</f>
        <v/>
      </c>
      <c r="J1043" s="6" t="str">
        <f>IF(A1043&lt;&gt;"",LEFT(Belegerfassung!D1051,40),"")</f>
        <v/>
      </c>
      <c r="K1043" t="str">
        <f>IF(A1043&lt;&gt;"",VLOOKUP(D1043,Abfrage!$F$2:$G$21,2,FALSE),"")</f>
        <v/>
      </c>
      <c r="L1043" s="6" t="str">
        <f>IF(Belegerfassung!H1051&lt;&gt;"",Belegerfassung!H1051,"")</f>
        <v/>
      </c>
      <c r="M1043" t="str">
        <f>IFERROR(IF(Belegerfassung!E1051&lt;&gt;"",VLOOKUP(Belegerfassung!E1051,Abfrage!$L$2:$M$15,2,),""),"")</f>
        <v/>
      </c>
      <c r="N1043" t="str">
        <f t="shared" si="49"/>
        <v/>
      </c>
      <c r="O1043" t="str">
        <f t="shared" si="50"/>
        <v/>
      </c>
      <c r="P1043" t="str">
        <f>IF(Belegerfassung!G1051&lt;&gt;"",CONCATENATE(Belegerfassung!G1051,".pdf"),"")</f>
        <v/>
      </c>
    </row>
    <row r="1044" spans="1:16">
      <c r="A1044" t="str">
        <f>IF(Belegerfassung!C1052&lt;&gt;"",0,"")</f>
        <v/>
      </c>
      <c r="B1044" t="str">
        <f>IFERROR(VLOOKUP(Belegerfassung!I1052,Konten!A:D,2,FALSE),"")</f>
        <v/>
      </c>
      <c r="C1044" t="str">
        <f>IF(A1044&lt;&gt;"",TEXT(Belegerfassung!C1052,"TT.MM.JJJJ"),"")</f>
        <v/>
      </c>
      <c r="D1044" t="str">
        <f>IFERROR(VLOOKUP(Belegerfassung!A1052,Abfrage!$E$2:$F$20,2,FALSE),"")</f>
        <v/>
      </c>
      <c r="E1044" t="str">
        <f>IF(A1044&lt;&gt;"",Belegerfassung!B1052,"")</f>
        <v/>
      </c>
      <c r="F1044" t="str">
        <f>IF(Belegerfassung!L1052="","",IF(Belegerfassung!L1052&lt;&gt;"",IF(Belegerfassung!L1052&lt;&gt;"",IF(Belegerfassung!J1052&lt;&gt;0,VLOOKUP(Belegerfassung!L1052,Abfrage!$A$2:$C$19,2,),VLOOKUP(Belegerfassung!L1052,Abfrage!$A$2:$C$19,3,)),"")))</f>
        <v/>
      </c>
      <c r="G1044" t="str">
        <f t="shared" si="48"/>
        <v/>
      </c>
      <c r="H1044" s="31" t="str">
        <f>IF(A1044&lt;&gt;"",-Belegerfassung!J1052+Belegerfassung!K1052,"")</f>
        <v/>
      </c>
      <c r="I1044" s="49" t="str">
        <f>IFERROR(IF(H1044&lt;&gt;"",Belegerfassung!L1052*100,""),IF(OR(Belegerfassung!L1052="Leistung EU - Erlöse",Belegerfassung!L1052="Lieferungen EU-Erlöse",Belegerfassung!L1052="EUST",Belegerfassung!L1052="Bauleistungen 20%")=TRUE,"",MID(Belegerfassung!L1052,4,2)))</f>
        <v/>
      </c>
      <c r="J1044" s="6" t="str">
        <f>IF(A1044&lt;&gt;"",LEFT(Belegerfassung!D1052,40),"")</f>
        <v/>
      </c>
      <c r="K1044" t="str">
        <f>IF(A1044&lt;&gt;"",VLOOKUP(D1044,Abfrage!$F$2:$G$21,2,FALSE),"")</f>
        <v/>
      </c>
      <c r="L1044" s="6" t="str">
        <f>IF(Belegerfassung!H1052&lt;&gt;"",Belegerfassung!H1052,"")</f>
        <v/>
      </c>
      <c r="M1044" t="str">
        <f>IFERROR(IF(Belegerfassung!E1052&lt;&gt;"",VLOOKUP(Belegerfassung!E1052,Abfrage!$L$2:$M$15,2,),""),"")</f>
        <v/>
      </c>
      <c r="N1044" t="str">
        <f t="shared" si="49"/>
        <v/>
      </c>
      <c r="O1044" t="str">
        <f t="shared" si="50"/>
        <v/>
      </c>
      <c r="P1044" t="str">
        <f>IF(Belegerfassung!G1052&lt;&gt;"",CONCATENATE(Belegerfassung!G1052,".pdf"),"")</f>
        <v/>
      </c>
    </row>
    <row r="1045" spans="1:16">
      <c r="A1045" t="str">
        <f>IF(Belegerfassung!C1053&lt;&gt;"",0,"")</f>
        <v/>
      </c>
      <c r="B1045" t="str">
        <f>IFERROR(VLOOKUP(Belegerfassung!I1053,Konten!A:D,2,FALSE),"")</f>
        <v/>
      </c>
      <c r="C1045" t="str">
        <f>IF(A1045&lt;&gt;"",TEXT(Belegerfassung!C1053,"TT.MM.JJJJ"),"")</f>
        <v/>
      </c>
      <c r="D1045" t="str">
        <f>IFERROR(VLOOKUP(Belegerfassung!A1053,Abfrage!$E$2:$F$20,2,FALSE),"")</f>
        <v/>
      </c>
      <c r="E1045" t="str">
        <f>IF(A1045&lt;&gt;"",Belegerfassung!B1053,"")</f>
        <v/>
      </c>
      <c r="F1045" t="str">
        <f>IF(Belegerfassung!L1053="","",IF(Belegerfassung!L1053&lt;&gt;"",IF(Belegerfassung!L1053&lt;&gt;"",IF(Belegerfassung!J1053&lt;&gt;0,VLOOKUP(Belegerfassung!L1053,Abfrage!$A$2:$C$19,2,),VLOOKUP(Belegerfassung!L1053,Abfrage!$A$2:$C$19,3,)),"")))</f>
        <v/>
      </c>
      <c r="G1045" t="str">
        <f t="shared" si="48"/>
        <v/>
      </c>
      <c r="H1045" s="31" t="str">
        <f>IF(A1045&lt;&gt;"",-Belegerfassung!J1053+Belegerfassung!K1053,"")</f>
        <v/>
      </c>
      <c r="I1045" s="49" t="str">
        <f>IFERROR(IF(H1045&lt;&gt;"",Belegerfassung!L1053*100,""),IF(OR(Belegerfassung!L1053="Leistung EU - Erlöse",Belegerfassung!L1053="Lieferungen EU-Erlöse",Belegerfassung!L1053="EUST",Belegerfassung!L1053="Bauleistungen 20%")=TRUE,"",MID(Belegerfassung!L1053,4,2)))</f>
        <v/>
      </c>
      <c r="J1045" s="6" t="str">
        <f>IF(A1045&lt;&gt;"",LEFT(Belegerfassung!D1053,40),"")</f>
        <v/>
      </c>
      <c r="K1045" t="str">
        <f>IF(A1045&lt;&gt;"",VLOOKUP(D1045,Abfrage!$F$2:$G$21,2,FALSE),"")</f>
        <v/>
      </c>
      <c r="L1045" s="6" t="str">
        <f>IF(Belegerfassung!H1053&lt;&gt;"",Belegerfassung!H1053,"")</f>
        <v/>
      </c>
      <c r="M1045" t="str">
        <f>IFERROR(IF(Belegerfassung!E1053&lt;&gt;"",VLOOKUP(Belegerfassung!E1053,Abfrage!$L$2:$M$15,2,),""),"")</f>
        <v/>
      </c>
      <c r="N1045" t="str">
        <f t="shared" si="49"/>
        <v/>
      </c>
      <c r="O1045" t="str">
        <f t="shared" si="50"/>
        <v/>
      </c>
      <c r="P1045" t="str">
        <f>IF(Belegerfassung!G1053&lt;&gt;"",CONCATENATE(Belegerfassung!G1053,".pdf"),"")</f>
        <v/>
      </c>
    </row>
    <row r="1046" spans="1:16">
      <c r="A1046" t="str">
        <f>IF(Belegerfassung!C1054&lt;&gt;"",0,"")</f>
        <v/>
      </c>
      <c r="B1046" t="str">
        <f>IFERROR(VLOOKUP(Belegerfassung!I1054,Konten!A:D,2,FALSE),"")</f>
        <v/>
      </c>
      <c r="C1046" t="str">
        <f>IF(A1046&lt;&gt;"",TEXT(Belegerfassung!C1054,"TT.MM.JJJJ"),"")</f>
        <v/>
      </c>
      <c r="D1046" t="str">
        <f>IFERROR(VLOOKUP(Belegerfassung!A1054,Abfrage!$E$2:$F$20,2,FALSE),"")</f>
        <v/>
      </c>
      <c r="E1046" t="str">
        <f>IF(A1046&lt;&gt;"",Belegerfassung!B1054,"")</f>
        <v/>
      </c>
      <c r="F1046" t="str">
        <f>IF(Belegerfassung!L1054="","",IF(Belegerfassung!L1054&lt;&gt;"",IF(Belegerfassung!L1054&lt;&gt;"",IF(Belegerfassung!J1054&lt;&gt;0,VLOOKUP(Belegerfassung!L1054,Abfrage!$A$2:$C$19,2,),VLOOKUP(Belegerfassung!L1054,Abfrage!$A$2:$C$19,3,)),"")))</f>
        <v/>
      </c>
      <c r="G1046" t="str">
        <f t="shared" si="48"/>
        <v/>
      </c>
      <c r="H1046" s="31" t="str">
        <f>IF(A1046&lt;&gt;"",-Belegerfassung!J1054+Belegerfassung!K1054,"")</f>
        <v/>
      </c>
      <c r="I1046" s="49" t="str">
        <f>IFERROR(IF(H1046&lt;&gt;"",Belegerfassung!L1054*100,""),IF(OR(Belegerfassung!L1054="Leistung EU - Erlöse",Belegerfassung!L1054="Lieferungen EU-Erlöse",Belegerfassung!L1054="EUST",Belegerfassung!L1054="Bauleistungen 20%")=TRUE,"",MID(Belegerfassung!L1054,4,2)))</f>
        <v/>
      </c>
      <c r="J1046" s="6" t="str">
        <f>IF(A1046&lt;&gt;"",LEFT(Belegerfassung!D1054,40),"")</f>
        <v/>
      </c>
      <c r="K1046" t="str">
        <f>IF(A1046&lt;&gt;"",VLOOKUP(D1046,Abfrage!$F$2:$G$21,2,FALSE),"")</f>
        <v/>
      </c>
      <c r="L1046" s="6" t="str">
        <f>IF(Belegerfassung!H1054&lt;&gt;"",Belegerfassung!H1054,"")</f>
        <v/>
      </c>
      <c r="M1046" t="str">
        <f>IFERROR(IF(Belegerfassung!E1054&lt;&gt;"",VLOOKUP(Belegerfassung!E1054,Abfrage!$L$2:$M$15,2,),""),"")</f>
        <v/>
      </c>
      <c r="N1046" t="str">
        <f t="shared" si="49"/>
        <v/>
      </c>
      <c r="O1046" t="str">
        <f t="shared" si="50"/>
        <v/>
      </c>
      <c r="P1046" t="str">
        <f>IF(Belegerfassung!G1054&lt;&gt;"",CONCATENATE(Belegerfassung!G1054,".pdf"),"")</f>
        <v/>
      </c>
    </row>
    <row r="1047" spans="1:16">
      <c r="A1047" t="str">
        <f>IF(Belegerfassung!C1055&lt;&gt;"",0,"")</f>
        <v/>
      </c>
      <c r="B1047" t="str">
        <f>IFERROR(VLOOKUP(Belegerfassung!I1055,Konten!A:D,2,FALSE),"")</f>
        <v/>
      </c>
      <c r="C1047" t="str">
        <f>IF(A1047&lt;&gt;"",TEXT(Belegerfassung!C1055,"TT.MM.JJJJ"),"")</f>
        <v/>
      </c>
      <c r="D1047" t="str">
        <f>IFERROR(VLOOKUP(Belegerfassung!A1055,Abfrage!$E$2:$F$20,2,FALSE),"")</f>
        <v/>
      </c>
      <c r="E1047" t="str">
        <f>IF(A1047&lt;&gt;"",Belegerfassung!B1055,"")</f>
        <v/>
      </c>
      <c r="F1047" t="str">
        <f>IF(Belegerfassung!L1055="","",IF(Belegerfassung!L1055&lt;&gt;"",IF(Belegerfassung!L1055&lt;&gt;"",IF(Belegerfassung!J1055&lt;&gt;0,VLOOKUP(Belegerfassung!L1055,Abfrage!$A$2:$C$19,2,),VLOOKUP(Belegerfassung!L1055,Abfrage!$A$2:$C$19,3,)),"")))</f>
        <v/>
      </c>
      <c r="G1047" t="str">
        <f t="shared" si="48"/>
        <v/>
      </c>
      <c r="H1047" s="31" t="str">
        <f>IF(A1047&lt;&gt;"",-Belegerfassung!J1055+Belegerfassung!K1055,"")</f>
        <v/>
      </c>
      <c r="I1047" s="49" t="str">
        <f>IFERROR(IF(H1047&lt;&gt;"",Belegerfassung!L1055*100,""),IF(OR(Belegerfassung!L1055="Leistung EU - Erlöse",Belegerfassung!L1055="Lieferungen EU-Erlöse",Belegerfassung!L1055="EUST",Belegerfassung!L1055="Bauleistungen 20%")=TRUE,"",MID(Belegerfassung!L1055,4,2)))</f>
        <v/>
      </c>
      <c r="J1047" s="6" t="str">
        <f>IF(A1047&lt;&gt;"",LEFT(Belegerfassung!D1055,40),"")</f>
        <v/>
      </c>
      <c r="K1047" t="str">
        <f>IF(A1047&lt;&gt;"",VLOOKUP(D1047,Abfrage!$F$2:$G$21,2,FALSE),"")</f>
        <v/>
      </c>
      <c r="L1047" s="6" t="str">
        <f>IF(Belegerfassung!H1055&lt;&gt;"",Belegerfassung!H1055,"")</f>
        <v/>
      </c>
      <c r="M1047" t="str">
        <f>IFERROR(IF(Belegerfassung!E1055&lt;&gt;"",VLOOKUP(Belegerfassung!E1055,Abfrage!$L$2:$M$15,2,),""),"")</f>
        <v/>
      </c>
      <c r="N1047" t="str">
        <f t="shared" si="49"/>
        <v/>
      </c>
      <c r="O1047" t="str">
        <f t="shared" si="50"/>
        <v/>
      </c>
      <c r="P1047" t="str">
        <f>IF(Belegerfassung!G1055&lt;&gt;"",CONCATENATE(Belegerfassung!G1055,".pdf"),"")</f>
        <v/>
      </c>
    </row>
    <row r="1048" spans="1:16">
      <c r="A1048" t="str">
        <f>IF(Belegerfassung!C1056&lt;&gt;"",0,"")</f>
        <v/>
      </c>
      <c r="B1048" t="str">
        <f>IFERROR(VLOOKUP(Belegerfassung!I1056,Konten!A:D,2,FALSE),"")</f>
        <v/>
      </c>
      <c r="C1048" t="str">
        <f>IF(A1048&lt;&gt;"",TEXT(Belegerfassung!C1056,"TT.MM.JJJJ"),"")</f>
        <v/>
      </c>
      <c r="D1048" t="str">
        <f>IFERROR(VLOOKUP(Belegerfassung!A1056,Abfrage!$E$2:$F$20,2,FALSE),"")</f>
        <v/>
      </c>
      <c r="E1048" t="str">
        <f>IF(A1048&lt;&gt;"",Belegerfassung!B1056,"")</f>
        <v/>
      </c>
      <c r="F1048" t="str">
        <f>IF(Belegerfassung!L1056="","",IF(Belegerfassung!L1056&lt;&gt;"",IF(Belegerfassung!L1056&lt;&gt;"",IF(Belegerfassung!J1056&lt;&gt;0,VLOOKUP(Belegerfassung!L1056,Abfrage!$A$2:$C$19,2,),VLOOKUP(Belegerfassung!L1056,Abfrage!$A$2:$C$19,3,)),"")))</f>
        <v/>
      </c>
      <c r="G1048" t="str">
        <f t="shared" si="48"/>
        <v/>
      </c>
      <c r="H1048" s="31" t="str">
        <f>IF(A1048&lt;&gt;"",-Belegerfassung!J1056+Belegerfassung!K1056,"")</f>
        <v/>
      </c>
      <c r="I1048" s="49" t="str">
        <f>IFERROR(IF(H1048&lt;&gt;"",Belegerfassung!L1056*100,""),IF(OR(Belegerfassung!L1056="Leistung EU - Erlöse",Belegerfassung!L1056="Lieferungen EU-Erlöse",Belegerfassung!L1056="EUST",Belegerfassung!L1056="Bauleistungen 20%")=TRUE,"",MID(Belegerfassung!L1056,4,2)))</f>
        <v/>
      </c>
      <c r="J1048" s="6" t="str">
        <f>IF(A1048&lt;&gt;"",LEFT(Belegerfassung!D1056,40),"")</f>
        <v/>
      </c>
      <c r="K1048" t="str">
        <f>IF(A1048&lt;&gt;"",VLOOKUP(D1048,Abfrage!$F$2:$G$21,2,FALSE),"")</f>
        <v/>
      </c>
      <c r="L1048" s="6" t="str">
        <f>IF(Belegerfassung!H1056&lt;&gt;"",Belegerfassung!H1056,"")</f>
        <v/>
      </c>
      <c r="M1048" t="str">
        <f>IFERROR(IF(Belegerfassung!E1056&lt;&gt;"",VLOOKUP(Belegerfassung!E1056,Abfrage!$L$2:$M$15,2,),""),"")</f>
        <v/>
      </c>
      <c r="N1048" t="str">
        <f t="shared" si="49"/>
        <v/>
      </c>
      <c r="O1048" t="str">
        <f t="shared" si="50"/>
        <v/>
      </c>
      <c r="P1048" t="str">
        <f>IF(Belegerfassung!G1056&lt;&gt;"",CONCATENATE(Belegerfassung!G1056,".pdf"),"")</f>
        <v/>
      </c>
    </row>
    <row r="1049" spans="1:16">
      <c r="A1049" t="str">
        <f>IF(Belegerfassung!C1057&lt;&gt;"",0,"")</f>
        <v/>
      </c>
      <c r="B1049" t="str">
        <f>IFERROR(VLOOKUP(Belegerfassung!I1057,Konten!A:D,2,FALSE),"")</f>
        <v/>
      </c>
      <c r="C1049" t="str">
        <f>IF(A1049&lt;&gt;"",TEXT(Belegerfassung!C1057,"TT.MM.JJJJ"),"")</f>
        <v/>
      </c>
      <c r="D1049" t="str">
        <f>IFERROR(VLOOKUP(Belegerfassung!A1057,Abfrage!$E$2:$F$20,2,FALSE),"")</f>
        <v/>
      </c>
      <c r="E1049" t="str">
        <f>IF(A1049&lt;&gt;"",Belegerfassung!B1057,"")</f>
        <v/>
      </c>
      <c r="F1049" t="str">
        <f>IF(Belegerfassung!L1057="","",IF(Belegerfassung!L1057&lt;&gt;"",IF(Belegerfassung!L1057&lt;&gt;"",IF(Belegerfassung!J1057&lt;&gt;0,VLOOKUP(Belegerfassung!L1057,Abfrage!$A$2:$C$19,2,),VLOOKUP(Belegerfassung!L1057,Abfrage!$A$2:$C$19,3,)),"")))</f>
        <v/>
      </c>
      <c r="G1049" t="str">
        <f t="shared" si="48"/>
        <v/>
      </c>
      <c r="H1049" s="31" t="str">
        <f>IF(A1049&lt;&gt;"",-Belegerfassung!J1057+Belegerfassung!K1057,"")</f>
        <v/>
      </c>
      <c r="I1049" s="49" t="str">
        <f>IFERROR(IF(H1049&lt;&gt;"",Belegerfassung!L1057*100,""),IF(OR(Belegerfassung!L1057="Leistung EU - Erlöse",Belegerfassung!L1057="Lieferungen EU-Erlöse",Belegerfassung!L1057="EUST",Belegerfassung!L1057="Bauleistungen 20%")=TRUE,"",MID(Belegerfassung!L1057,4,2)))</f>
        <v/>
      </c>
      <c r="J1049" s="6" t="str">
        <f>IF(A1049&lt;&gt;"",LEFT(Belegerfassung!D1057,40),"")</f>
        <v/>
      </c>
      <c r="K1049" t="str">
        <f>IF(A1049&lt;&gt;"",VLOOKUP(D1049,Abfrage!$F$2:$G$21,2,FALSE),"")</f>
        <v/>
      </c>
      <c r="L1049" s="6" t="str">
        <f>IF(Belegerfassung!H1057&lt;&gt;"",Belegerfassung!H1057,"")</f>
        <v/>
      </c>
      <c r="M1049" t="str">
        <f>IFERROR(IF(Belegerfassung!E1057&lt;&gt;"",VLOOKUP(Belegerfassung!E1057,Abfrage!$L$2:$M$15,2,),""),"")</f>
        <v/>
      </c>
      <c r="N1049" t="str">
        <f t="shared" si="49"/>
        <v/>
      </c>
      <c r="O1049" t="str">
        <f t="shared" si="50"/>
        <v/>
      </c>
      <c r="P1049" t="str">
        <f>IF(Belegerfassung!G1057&lt;&gt;"",CONCATENATE(Belegerfassung!G1057,".pdf"),"")</f>
        <v/>
      </c>
    </row>
    <row r="1050" spans="1:16">
      <c r="A1050" t="str">
        <f>IF(Belegerfassung!C1058&lt;&gt;"",0,"")</f>
        <v/>
      </c>
      <c r="B1050" t="str">
        <f>IFERROR(VLOOKUP(Belegerfassung!I1058,Konten!A:D,2,FALSE),"")</f>
        <v/>
      </c>
      <c r="C1050" t="str">
        <f>IF(A1050&lt;&gt;"",TEXT(Belegerfassung!C1058,"TT.MM.JJJJ"),"")</f>
        <v/>
      </c>
      <c r="D1050" t="str">
        <f>IFERROR(VLOOKUP(Belegerfassung!A1058,Abfrage!$E$2:$F$20,2,FALSE),"")</f>
        <v/>
      </c>
      <c r="E1050" t="str">
        <f>IF(A1050&lt;&gt;"",Belegerfassung!B1058,"")</f>
        <v/>
      </c>
      <c r="F1050" t="str">
        <f>IF(Belegerfassung!L1058="","",IF(Belegerfassung!L1058&lt;&gt;"",IF(Belegerfassung!L1058&lt;&gt;"",IF(Belegerfassung!J1058&lt;&gt;0,VLOOKUP(Belegerfassung!L1058,Abfrage!$A$2:$C$19,2,),VLOOKUP(Belegerfassung!L1058,Abfrage!$A$2:$C$19,3,)),"")))</f>
        <v/>
      </c>
      <c r="G1050" t="str">
        <f t="shared" si="48"/>
        <v/>
      </c>
      <c r="H1050" s="31" t="str">
        <f>IF(A1050&lt;&gt;"",-Belegerfassung!J1058+Belegerfassung!K1058,"")</f>
        <v/>
      </c>
      <c r="I1050" s="49" t="str">
        <f>IFERROR(IF(H1050&lt;&gt;"",Belegerfassung!L1058*100,""),IF(OR(Belegerfassung!L1058="Leistung EU - Erlöse",Belegerfassung!L1058="Lieferungen EU-Erlöse",Belegerfassung!L1058="EUST",Belegerfassung!L1058="Bauleistungen 20%")=TRUE,"",MID(Belegerfassung!L1058,4,2)))</f>
        <v/>
      </c>
      <c r="J1050" s="6" t="str">
        <f>IF(A1050&lt;&gt;"",LEFT(Belegerfassung!D1058,40),"")</f>
        <v/>
      </c>
      <c r="K1050" t="str">
        <f>IF(A1050&lt;&gt;"",VLOOKUP(D1050,Abfrage!$F$2:$G$21,2,FALSE),"")</f>
        <v/>
      </c>
      <c r="L1050" s="6" t="str">
        <f>IF(Belegerfassung!H1058&lt;&gt;"",Belegerfassung!H1058,"")</f>
        <v/>
      </c>
      <c r="M1050" t="str">
        <f>IFERROR(IF(Belegerfassung!E1058&lt;&gt;"",VLOOKUP(Belegerfassung!E1058,Abfrage!$L$2:$M$15,2,),""),"")</f>
        <v/>
      </c>
      <c r="N1050" t="str">
        <f t="shared" si="49"/>
        <v/>
      </c>
      <c r="O1050" t="str">
        <f t="shared" si="50"/>
        <v/>
      </c>
      <c r="P1050" t="str">
        <f>IF(Belegerfassung!G1058&lt;&gt;"",CONCATENATE(Belegerfassung!G1058,".pdf"),"")</f>
        <v/>
      </c>
    </row>
    <row r="1051" spans="1:16">
      <c r="A1051" t="str">
        <f>IF(Belegerfassung!C1059&lt;&gt;"",0,"")</f>
        <v/>
      </c>
      <c r="B1051" t="str">
        <f>IFERROR(VLOOKUP(Belegerfassung!I1059,Konten!A:D,2,FALSE),"")</f>
        <v/>
      </c>
      <c r="C1051" t="str">
        <f>IF(A1051&lt;&gt;"",TEXT(Belegerfassung!C1059,"TT.MM.JJJJ"),"")</f>
        <v/>
      </c>
      <c r="D1051" t="str">
        <f>IFERROR(VLOOKUP(Belegerfassung!A1059,Abfrage!$E$2:$F$20,2,FALSE),"")</f>
        <v/>
      </c>
      <c r="E1051" t="str">
        <f>IF(A1051&lt;&gt;"",Belegerfassung!B1059,"")</f>
        <v/>
      </c>
      <c r="F1051" t="str">
        <f>IF(Belegerfassung!L1059="","",IF(Belegerfassung!L1059&lt;&gt;"",IF(Belegerfassung!L1059&lt;&gt;"",IF(Belegerfassung!J1059&lt;&gt;0,VLOOKUP(Belegerfassung!L1059,Abfrage!$A$2:$C$19,2,),VLOOKUP(Belegerfassung!L1059,Abfrage!$A$2:$C$19,3,)),"")))</f>
        <v/>
      </c>
      <c r="G1051" t="str">
        <f t="shared" si="48"/>
        <v/>
      </c>
      <c r="H1051" s="31" t="str">
        <f>IF(A1051&lt;&gt;"",-Belegerfassung!J1059+Belegerfassung!K1059,"")</f>
        <v/>
      </c>
      <c r="I1051" s="49" t="str">
        <f>IFERROR(IF(H1051&lt;&gt;"",Belegerfassung!L1059*100,""),IF(OR(Belegerfassung!L1059="Leistung EU - Erlöse",Belegerfassung!L1059="Lieferungen EU-Erlöse",Belegerfassung!L1059="EUST",Belegerfassung!L1059="Bauleistungen 20%")=TRUE,"",MID(Belegerfassung!L1059,4,2)))</f>
        <v/>
      </c>
      <c r="J1051" s="6" t="str">
        <f>IF(A1051&lt;&gt;"",LEFT(Belegerfassung!D1059,40),"")</f>
        <v/>
      </c>
      <c r="K1051" t="str">
        <f>IF(A1051&lt;&gt;"",VLOOKUP(D1051,Abfrage!$F$2:$G$21,2,FALSE),"")</f>
        <v/>
      </c>
      <c r="L1051" s="6" t="str">
        <f>IF(Belegerfassung!H1059&lt;&gt;"",Belegerfassung!H1059,"")</f>
        <v/>
      </c>
      <c r="M1051" t="str">
        <f>IFERROR(IF(Belegerfassung!E1059&lt;&gt;"",VLOOKUP(Belegerfassung!E1059,Abfrage!$L$2:$M$15,2,),""),"")</f>
        <v/>
      </c>
      <c r="N1051" t="str">
        <f t="shared" si="49"/>
        <v/>
      </c>
      <c r="O1051" t="str">
        <f t="shared" si="50"/>
        <v/>
      </c>
      <c r="P1051" t="str">
        <f>IF(Belegerfassung!G1059&lt;&gt;"",CONCATENATE(Belegerfassung!G1059,".pdf"),"")</f>
        <v/>
      </c>
    </row>
    <row r="1052" spans="1:16">
      <c r="A1052" t="str">
        <f>IF(Belegerfassung!C1060&lt;&gt;"",0,"")</f>
        <v/>
      </c>
      <c r="B1052" t="str">
        <f>IFERROR(VLOOKUP(Belegerfassung!I1060,Konten!A:D,2,FALSE),"")</f>
        <v/>
      </c>
      <c r="C1052" t="str">
        <f>IF(A1052&lt;&gt;"",TEXT(Belegerfassung!C1060,"TT.MM.JJJJ"),"")</f>
        <v/>
      </c>
      <c r="D1052" t="str">
        <f>IFERROR(VLOOKUP(Belegerfassung!A1060,Abfrage!$E$2:$F$20,2,FALSE),"")</f>
        <v/>
      </c>
      <c r="E1052" t="str">
        <f>IF(A1052&lt;&gt;"",Belegerfassung!B1060,"")</f>
        <v/>
      </c>
      <c r="F1052" t="str">
        <f>IF(Belegerfassung!L1060="","",IF(Belegerfassung!L1060&lt;&gt;"",IF(Belegerfassung!L1060&lt;&gt;"",IF(Belegerfassung!J1060&lt;&gt;0,VLOOKUP(Belegerfassung!L1060,Abfrage!$A$2:$C$19,2,),VLOOKUP(Belegerfassung!L1060,Abfrage!$A$2:$C$19,3,)),"")))</f>
        <v/>
      </c>
      <c r="G1052" t="str">
        <f t="shared" si="48"/>
        <v/>
      </c>
      <c r="H1052" s="31" t="str">
        <f>IF(A1052&lt;&gt;"",-Belegerfassung!J1060+Belegerfassung!K1060,"")</f>
        <v/>
      </c>
      <c r="I1052" s="49" t="str">
        <f>IFERROR(IF(H1052&lt;&gt;"",Belegerfassung!L1060*100,""),IF(OR(Belegerfassung!L1060="Leistung EU - Erlöse",Belegerfassung!L1060="Lieferungen EU-Erlöse",Belegerfassung!L1060="EUST",Belegerfassung!L1060="Bauleistungen 20%")=TRUE,"",MID(Belegerfassung!L1060,4,2)))</f>
        <v/>
      </c>
      <c r="J1052" s="6" t="str">
        <f>IF(A1052&lt;&gt;"",LEFT(Belegerfassung!D1060,40),"")</f>
        <v/>
      </c>
      <c r="K1052" t="str">
        <f>IF(A1052&lt;&gt;"",VLOOKUP(D1052,Abfrage!$F$2:$G$21,2,FALSE),"")</f>
        <v/>
      </c>
      <c r="L1052" s="6" t="str">
        <f>IF(Belegerfassung!H1060&lt;&gt;"",Belegerfassung!H1060,"")</f>
        <v/>
      </c>
      <c r="M1052" t="str">
        <f>IFERROR(IF(Belegerfassung!E1060&lt;&gt;"",VLOOKUP(Belegerfassung!E1060,Abfrage!$L$2:$M$15,2,),""),"")</f>
        <v/>
      </c>
      <c r="N1052" t="str">
        <f t="shared" si="49"/>
        <v/>
      </c>
      <c r="O1052" t="str">
        <f t="shared" si="50"/>
        <v/>
      </c>
      <c r="P1052" t="str">
        <f>IF(Belegerfassung!G1060&lt;&gt;"",CONCATENATE(Belegerfassung!G1060,".pdf"),"")</f>
        <v/>
      </c>
    </row>
    <row r="1053" spans="1:16">
      <c r="A1053" t="str">
        <f>IF(Belegerfassung!C1061&lt;&gt;"",0,"")</f>
        <v/>
      </c>
      <c r="B1053" t="str">
        <f>IFERROR(VLOOKUP(Belegerfassung!I1061,Konten!A:D,2,FALSE),"")</f>
        <v/>
      </c>
      <c r="C1053" t="str">
        <f>IF(A1053&lt;&gt;"",TEXT(Belegerfassung!C1061,"TT.MM.JJJJ"),"")</f>
        <v/>
      </c>
      <c r="D1053" t="str">
        <f>IFERROR(VLOOKUP(Belegerfassung!A1061,Abfrage!$E$2:$F$20,2,FALSE),"")</f>
        <v/>
      </c>
      <c r="E1053" t="str">
        <f>IF(A1053&lt;&gt;"",Belegerfassung!B1061,"")</f>
        <v/>
      </c>
      <c r="F1053" t="str">
        <f>IF(Belegerfassung!L1061="","",IF(Belegerfassung!L1061&lt;&gt;"",IF(Belegerfassung!L1061&lt;&gt;"",IF(Belegerfassung!J1061&lt;&gt;0,VLOOKUP(Belegerfassung!L1061,Abfrage!$A$2:$C$19,2,),VLOOKUP(Belegerfassung!L1061,Abfrage!$A$2:$C$19,3,)),"")))</f>
        <v/>
      </c>
      <c r="G1053" t="str">
        <f t="shared" si="48"/>
        <v/>
      </c>
      <c r="H1053" s="31" t="str">
        <f>IF(A1053&lt;&gt;"",-Belegerfassung!J1061+Belegerfassung!K1061,"")</f>
        <v/>
      </c>
      <c r="I1053" s="49" t="str">
        <f>IFERROR(IF(H1053&lt;&gt;"",Belegerfassung!L1061*100,""),IF(OR(Belegerfassung!L1061="Leistung EU - Erlöse",Belegerfassung!L1061="Lieferungen EU-Erlöse",Belegerfassung!L1061="EUST",Belegerfassung!L1061="Bauleistungen 20%")=TRUE,"",MID(Belegerfassung!L1061,4,2)))</f>
        <v/>
      </c>
      <c r="J1053" s="6" t="str">
        <f>IF(A1053&lt;&gt;"",LEFT(Belegerfassung!D1061,40),"")</f>
        <v/>
      </c>
      <c r="K1053" t="str">
        <f>IF(A1053&lt;&gt;"",VLOOKUP(D1053,Abfrage!$F$2:$G$21,2,FALSE),"")</f>
        <v/>
      </c>
      <c r="L1053" s="6" t="str">
        <f>IF(Belegerfassung!H1061&lt;&gt;"",Belegerfassung!H1061,"")</f>
        <v/>
      </c>
      <c r="M1053" t="str">
        <f>IFERROR(IF(Belegerfassung!E1061&lt;&gt;"",VLOOKUP(Belegerfassung!E1061,Abfrage!$L$2:$M$15,2,),""),"")</f>
        <v/>
      </c>
      <c r="N1053" t="str">
        <f t="shared" si="49"/>
        <v/>
      </c>
      <c r="O1053" t="str">
        <f t="shared" si="50"/>
        <v/>
      </c>
      <c r="P1053" t="str">
        <f>IF(Belegerfassung!G1061&lt;&gt;"",CONCATENATE(Belegerfassung!G1061,".pdf"),"")</f>
        <v/>
      </c>
    </row>
    <row r="1054" spans="1:16">
      <c r="A1054" t="str">
        <f>IF(Belegerfassung!C1062&lt;&gt;"",0,"")</f>
        <v/>
      </c>
      <c r="B1054" t="str">
        <f>IFERROR(VLOOKUP(Belegerfassung!I1062,Konten!A:D,2,FALSE),"")</f>
        <v/>
      </c>
      <c r="C1054" t="str">
        <f>IF(A1054&lt;&gt;"",TEXT(Belegerfassung!C1062,"TT.MM.JJJJ"),"")</f>
        <v/>
      </c>
      <c r="D1054" t="str">
        <f>IFERROR(VLOOKUP(Belegerfassung!A1062,Abfrage!$E$2:$F$20,2,FALSE),"")</f>
        <v/>
      </c>
      <c r="E1054" t="str">
        <f>IF(A1054&lt;&gt;"",Belegerfassung!B1062,"")</f>
        <v/>
      </c>
      <c r="F1054" t="str">
        <f>IF(Belegerfassung!L1062="","",IF(Belegerfassung!L1062&lt;&gt;"",IF(Belegerfassung!L1062&lt;&gt;"",IF(Belegerfassung!J1062&lt;&gt;0,VLOOKUP(Belegerfassung!L1062,Abfrage!$A$2:$C$19,2,),VLOOKUP(Belegerfassung!L1062,Abfrage!$A$2:$C$19,3,)),"")))</f>
        <v/>
      </c>
      <c r="G1054" t="str">
        <f t="shared" si="48"/>
        <v/>
      </c>
      <c r="H1054" s="31" t="str">
        <f>IF(A1054&lt;&gt;"",-Belegerfassung!J1062+Belegerfassung!K1062,"")</f>
        <v/>
      </c>
      <c r="I1054" s="49" t="str">
        <f>IFERROR(IF(H1054&lt;&gt;"",Belegerfassung!L1062*100,""),IF(OR(Belegerfassung!L1062="Leistung EU - Erlöse",Belegerfassung!L1062="Lieferungen EU-Erlöse",Belegerfassung!L1062="EUST",Belegerfassung!L1062="Bauleistungen 20%")=TRUE,"",MID(Belegerfassung!L1062,4,2)))</f>
        <v/>
      </c>
      <c r="J1054" s="6" t="str">
        <f>IF(A1054&lt;&gt;"",LEFT(Belegerfassung!D1062,40),"")</f>
        <v/>
      </c>
      <c r="K1054" t="str">
        <f>IF(A1054&lt;&gt;"",VLOOKUP(D1054,Abfrage!$F$2:$G$21,2,FALSE),"")</f>
        <v/>
      </c>
      <c r="L1054" s="6" t="str">
        <f>IF(Belegerfassung!H1062&lt;&gt;"",Belegerfassung!H1062,"")</f>
        <v/>
      </c>
      <c r="M1054" t="str">
        <f>IFERROR(IF(Belegerfassung!E1062&lt;&gt;"",VLOOKUP(Belegerfassung!E1062,Abfrage!$L$2:$M$15,2,),""),"")</f>
        <v/>
      </c>
      <c r="N1054" t="str">
        <f t="shared" si="49"/>
        <v/>
      </c>
      <c r="O1054" t="str">
        <f t="shared" si="50"/>
        <v/>
      </c>
      <c r="P1054" t="str">
        <f>IF(Belegerfassung!G1062&lt;&gt;"",CONCATENATE(Belegerfassung!G1062,".pdf"),"")</f>
        <v/>
      </c>
    </row>
    <row r="1055" spans="1:16">
      <c r="A1055" t="str">
        <f>IF(Belegerfassung!C1063&lt;&gt;"",0,"")</f>
        <v/>
      </c>
      <c r="B1055" t="str">
        <f>IFERROR(VLOOKUP(Belegerfassung!I1063,Konten!A:D,2,FALSE),"")</f>
        <v/>
      </c>
      <c r="C1055" t="str">
        <f>IF(A1055&lt;&gt;"",TEXT(Belegerfassung!C1063,"TT.MM.JJJJ"),"")</f>
        <v/>
      </c>
      <c r="D1055" t="str">
        <f>IFERROR(VLOOKUP(Belegerfassung!A1063,Abfrage!$E$2:$F$20,2,FALSE),"")</f>
        <v/>
      </c>
      <c r="E1055" t="str">
        <f>IF(A1055&lt;&gt;"",Belegerfassung!B1063,"")</f>
        <v/>
      </c>
      <c r="F1055" t="str">
        <f>IF(Belegerfassung!L1063="","",IF(Belegerfassung!L1063&lt;&gt;"",IF(Belegerfassung!L1063&lt;&gt;"",IF(Belegerfassung!J1063&lt;&gt;0,VLOOKUP(Belegerfassung!L1063,Abfrage!$A$2:$C$19,2,),VLOOKUP(Belegerfassung!L1063,Abfrage!$A$2:$C$19,3,)),"")))</f>
        <v/>
      </c>
      <c r="G1055" t="str">
        <f t="shared" si="48"/>
        <v/>
      </c>
      <c r="H1055" s="31" t="str">
        <f>IF(A1055&lt;&gt;"",-Belegerfassung!J1063+Belegerfassung!K1063,"")</f>
        <v/>
      </c>
      <c r="I1055" s="49" t="str">
        <f>IFERROR(IF(H1055&lt;&gt;"",Belegerfassung!L1063*100,""),IF(OR(Belegerfassung!L1063="Leistung EU - Erlöse",Belegerfassung!L1063="Lieferungen EU-Erlöse",Belegerfassung!L1063="EUST",Belegerfassung!L1063="Bauleistungen 20%")=TRUE,"",MID(Belegerfassung!L1063,4,2)))</f>
        <v/>
      </c>
      <c r="J1055" s="6" t="str">
        <f>IF(A1055&lt;&gt;"",LEFT(Belegerfassung!D1063,40),"")</f>
        <v/>
      </c>
      <c r="K1055" t="str">
        <f>IF(A1055&lt;&gt;"",VLOOKUP(D1055,Abfrage!$F$2:$G$21,2,FALSE),"")</f>
        <v/>
      </c>
      <c r="L1055" s="6" t="str">
        <f>IF(Belegerfassung!H1063&lt;&gt;"",Belegerfassung!H1063,"")</f>
        <v/>
      </c>
      <c r="M1055" t="str">
        <f>IFERROR(IF(Belegerfassung!E1063&lt;&gt;"",VLOOKUP(Belegerfassung!E1063,Abfrage!$L$2:$M$15,2,),""),"")</f>
        <v/>
      </c>
      <c r="N1055" t="str">
        <f t="shared" si="49"/>
        <v/>
      </c>
      <c r="O1055" t="str">
        <f t="shared" si="50"/>
        <v/>
      </c>
      <c r="P1055" t="str">
        <f>IF(Belegerfassung!G1063&lt;&gt;"",CONCATENATE(Belegerfassung!G1063,".pdf"),"")</f>
        <v/>
      </c>
    </row>
    <row r="1056" spans="1:16">
      <c r="A1056" t="str">
        <f>IF(Belegerfassung!C1064&lt;&gt;"",0,"")</f>
        <v/>
      </c>
      <c r="B1056" t="str">
        <f>IFERROR(VLOOKUP(Belegerfassung!I1064,Konten!A:D,2,FALSE),"")</f>
        <v/>
      </c>
      <c r="C1056" t="str">
        <f>IF(A1056&lt;&gt;"",TEXT(Belegerfassung!C1064,"TT.MM.JJJJ"),"")</f>
        <v/>
      </c>
      <c r="D1056" t="str">
        <f>IFERROR(VLOOKUP(Belegerfassung!A1064,Abfrage!$E$2:$F$20,2,FALSE),"")</f>
        <v/>
      </c>
      <c r="E1056" t="str">
        <f>IF(A1056&lt;&gt;"",Belegerfassung!B1064,"")</f>
        <v/>
      </c>
      <c r="F1056" t="str">
        <f>IF(Belegerfassung!L1064="","",IF(Belegerfassung!L1064&lt;&gt;"",IF(Belegerfassung!L1064&lt;&gt;"",IF(Belegerfassung!J1064&lt;&gt;0,VLOOKUP(Belegerfassung!L1064,Abfrage!$A$2:$C$19,2,),VLOOKUP(Belegerfassung!L1064,Abfrage!$A$2:$C$19,3,)),"")))</f>
        <v/>
      </c>
      <c r="G1056" t="str">
        <f t="shared" si="48"/>
        <v/>
      </c>
      <c r="H1056" s="31" t="str">
        <f>IF(A1056&lt;&gt;"",-Belegerfassung!J1064+Belegerfassung!K1064,"")</f>
        <v/>
      </c>
      <c r="I1056" s="49" t="str">
        <f>IFERROR(IF(H1056&lt;&gt;"",Belegerfassung!L1064*100,""),IF(OR(Belegerfassung!L1064="Leistung EU - Erlöse",Belegerfassung!L1064="Lieferungen EU-Erlöse",Belegerfassung!L1064="EUST",Belegerfassung!L1064="Bauleistungen 20%")=TRUE,"",MID(Belegerfassung!L1064,4,2)))</f>
        <v/>
      </c>
      <c r="J1056" s="6" t="str">
        <f>IF(A1056&lt;&gt;"",LEFT(Belegerfassung!D1064,40),"")</f>
        <v/>
      </c>
      <c r="K1056" t="str">
        <f>IF(A1056&lt;&gt;"",VLOOKUP(D1056,Abfrage!$F$2:$G$21,2,FALSE),"")</f>
        <v/>
      </c>
      <c r="L1056" s="6" t="str">
        <f>IF(Belegerfassung!H1064&lt;&gt;"",Belegerfassung!H1064,"")</f>
        <v/>
      </c>
      <c r="M1056" t="str">
        <f>IFERROR(IF(Belegerfassung!E1064&lt;&gt;"",VLOOKUP(Belegerfassung!E1064,Abfrage!$L$2:$M$15,2,),""),"")</f>
        <v/>
      </c>
      <c r="N1056" t="str">
        <f t="shared" si="49"/>
        <v/>
      </c>
      <c r="O1056" t="str">
        <f t="shared" si="50"/>
        <v/>
      </c>
      <c r="P1056" t="str">
        <f>IF(Belegerfassung!G1064&lt;&gt;"",CONCATENATE(Belegerfassung!G1064,".pdf"),"")</f>
        <v/>
      </c>
    </row>
    <row r="1057" spans="1:16">
      <c r="A1057" t="str">
        <f>IF(Belegerfassung!C1065&lt;&gt;"",0,"")</f>
        <v/>
      </c>
      <c r="B1057" t="str">
        <f>IFERROR(VLOOKUP(Belegerfassung!I1065,Konten!A:D,2,FALSE),"")</f>
        <v/>
      </c>
      <c r="C1057" t="str">
        <f>IF(A1057&lt;&gt;"",TEXT(Belegerfassung!C1065,"TT.MM.JJJJ"),"")</f>
        <v/>
      </c>
      <c r="D1057" t="str">
        <f>IFERROR(VLOOKUP(Belegerfassung!A1065,Abfrage!$E$2:$F$20,2,FALSE),"")</f>
        <v/>
      </c>
      <c r="E1057" t="str">
        <f>IF(A1057&lt;&gt;"",Belegerfassung!B1065,"")</f>
        <v/>
      </c>
      <c r="F1057" t="str">
        <f>IF(Belegerfassung!L1065="","",IF(Belegerfassung!L1065&lt;&gt;"",IF(Belegerfassung!L1065&lt;&gt;"",IF(Belegerfassung!J1065&lt;&gt;0,VLOOKUP(Belegerfassung!L1065,Abfrage!$A$2:$C$19,2,),VLOOKUP(Belegerfassung!L1065,Abfrage!$A$2:$C$19,3,)),"")))</f>
        <v/>
      </c>
      <c r="G1057" t="str">
        <f t="shared" si="48"/>
        <v/>
      </c>
      <c r="H1057" s="31" t="str">
        <f>IF(A1057&lt;&gt;"",-Belegerfassung!J1065+Belegerfassung!K1065,"")</f>
        <v/>
      </c>
      <c r="I1057" s="49" t="str">
        <f>IFERROR(IF(H1057&lt;&gt;"",Belegerfassung!L1065*100,""),IF(OR(Belegerfassung!L1065="Leistung EU - Erlöse",Belegerfassung!L1065="Lieferungen EU-Erlöse",Belegerfassung!L1065="EUST",Belegerfassung!L1065="Bauleistungen 20%")=TRUE,"",MID(Belegerfassung!L1065,4,2)))</f>
        <v/>
      </c>
      <c r="J1057" s="6" t="str">
        <f>IF(A1057&lt;&gt;"",LEFT(Belegerfassung!D1065,40),"")</f>
        <v/>
      </c>
      <c r="K1057" t="str">
        <f>IF(A1057&lt;&gt;"",VLOOKUP(D1057,Abfrage!$F$2:$G$21,2,FALSE),"")</f>
        <v/>
      </c>
      <c r="L1057" s="6" t="str">
        <f>IF(Belegerfassung!H1065&lt;&gt;"",Belegerfassung!H1065,"")</f>
        <v/>
      </c>
      <c r="M1057" t="str">
        <f>IFERROR(IF(Belegerfassung!E1065&lt;&gt;"",VLOOKUP(Belegerfassung!E1065,Abfrage!$L$2:$M$15,2,),""),"")</f>
        <v/>
      </c>
      <c r="N1057" t="str">
        <f t="shared" si="49"/>
        <v/>
      </c>
      <c r="O1057" t="str">
        <f t="shared" si="50"/>
        <v/>
      </c>
      <c r="P1057" t="str">
        <f>IF(Belegerfassung!G1065&lt;&gt;"",CONCATENATE(Belegerfassung!G1065,".pdf"),"")</f>
        <v/>
      </c>
    </row>
    <row r="1058" spans="1:16">
      <c r="A1058" t="str">
        <f>IF(Belegerfassung!C1066&lt;&gt;"",0,"")</f>
        <v/>
      </c>
      <c r="B1058" t="str">
        <f>IFERROR(VLOOKUP(Belegerfassung!I1066,Konten!A:D,2,FALSE),"")</f>
        <v/>
      </c>
      <c r="C1058" t="str">
        <f>IF(A1058&lt;&gt;"",TEXT(Belegerfassung!C1066,"TT.MM.JJJJ"),"")</f>
        <v/>
      </c>
      <c r="D1058" t="str">
        <f>IFERROR(VLOOKUP(Belegerfassung!A1066,Abfrage!$E$2:$F$20,2,FALSE),"")</f>
        <v/>
      </c>
      <c r="E1058" t="str">
        <f>IF(A1058&lt;&gt;"",Belegerfassung!B1066,"")</f>
        <v/>
      </c>
      <c r="F1058" t="str">
        <f>IF(Belegerfassung!L1066="","",IF(Belegerfassung!L1066&lt;&gt;"",IF(Belegerfassung!L1066&lt;&gt;"",IF(Belegerfassung!J1066&lt;&gt;0,VLOOKUP(Belegerfassung!L1066,Abfrage!$A$2:$C$19,2,),VLOOKUP(Belegerfassung!L1066,Abfrage!$A$2:$C$19,3,)),"")))</f>
        <v/>
      </c>
      <c r="G1058" t="str">
        <f t="shared" si="48"/>
        <v/>
      </c>
      <c r="H1058" s="31" t="str">
        <f>IF(A1058&lt;&gt;"",-Belegerfassung!J1066+Belegerfassung!K1066,"")</f>
        <v/>
      </c>
      <c r="I1058" s="49" t="str">
        <f>IFERROR(IF(H1058&lt;&gt;"",Belegerfassung!L1066*100,""),IF(OR(Belegerfassung!L1066="Leistung EU - Erlöse",Belegerfassung!L1066="Lieferungen EU-Erlöse",Belegerfassung!L1066="EUST",Belegerfassung!L1066="Bauleistungen 20%")=TRUE,"",MID(Belegerfassung!L1066,4,2)))</f>
        <v/>
      </c>
      <c r="J1058" s="6" t="str">
        <f>IF(A1058&lt;&gt;"",LEFT(Belegerfassung!D1066,40),"")</f>
        <v/>
      </c>
      <c r="K1058" t="str">
        <f>IF(A1058&lt;&gt;"",VLOOKUP(D1058,Abfrage!$F$2:$G$21,2,FALSE),"")</f>
        <v/>
      </c>
      <c r="L1058" s="6" t="str">
        <f>IF(Belegerfassung!H1066&lt;&gt;"",Belegerfassung!H1066,"")</f>
        <v/>
      </c>
      <c r="M1058" t="str">
        <f>IFERROR(IF(Belegerfassung!E1066&lt;&gt;"",VLOOKUP(Belegerfassung!E1066,Abfrage!$L$2:$M$15,2,),""),"")</f>
        <v/>
      </c>
      <c r="N1058" t="str">
        <f t="shared" si="49"/>
        <v/>
      </c>
      <c r="O1058" t="str">
        <f t="shared" si="50"/>
        <v/>
      </c>
      <c r="P1058" t="str">
        <f>IF(Belegerfassung!G1066&lt;&gt;"",CONCATENATE(Belegerfassung!G1066,".pdf"),"")</f>
        <v/>
      </c>
    </row>
    <row r="1059" spans="1:16">
      <c r="A1059" t="str">
        <f>IF(Belegerfassung!C1067&lt;&gt;"",0,"")</f>
        <v/>
      </c>
      <c r="B1059" t="str">
        <f>IFERROR(VLOOKUP(Belegerfassung!I1067,Konten!A:D,2,FALSE),"")</f>
        <v/>
      </c>
      <c r="C1059" t="str">
        <f>IF(A1059&lt;&gt;"",TEXT(Belegerfassung!C1067,"TT.MM.JJJJ"),"")</f>
        <v/>
      </c>
      <c r="D1059" t="str">
        <f>IFERROR(VLOOKUP(Belegerfassung!A1067,Abfrage!$E$2:$F$20,2,FALSE),"")</f>
        <v/>
      </c>
      <c r="E1059" t="str">
        <f>IF(A1059&lt;&gt;"",Belegerfassung!B1067,"")</f>
        <v/>
      </c>
      <c r="F1059" t="str">
        <f>IF(Belegerfassung!L1067="","",IF(Belegerfassung!L1067&lt;&gt;"",IF(Belegerfassung!L1067&lt;&gt;"",IF(Belegerfassung!J1067&lt;&gt;0,VLOOKUP(Belegerfassung!L1067,Abfrage!$A$2:$C$19,2,),VLOOKUP(Belegerfassung!L1067,Abfrage!$A$2:$C$19,3,)),"")))</f>
        <v/>
      </c>
      <c r="G1059" t="str">
        <f t="shared" si="48"/>
        <v/>
      </c>
      <c r="H1059" s="31" t="str">
        <f>IF(A1059&lt;&gt;"",-Belegerfassung!J1067+Belegerfassung!K1067,"")</f>
        <v/>
      </c>
      <c r="I1059" s="49" t="str">
        <f>IFERROR(IF(H1059&lt;&gt;"",Belegerfassung!L1067*100,""),IF(OR(Belegerfassung!L1067="Leistung EU - Erlöse",Belegerfassung!L1067="Lieferungen EU-Erlöse",Belegerfassung!L1067="EUST",Belegerfassung!L1067="Bauleistungen 20%")=TRUE,"",MID(Belegerfassung!L1067,4,2)))</f>
        <v/>
      </c>
      <c r="J1059" s="6" t="str">
        <f>IF(A1059&lt;&gt;"",LEFT(Belegerfassung!D1067,40),"")</f>
        <v/>
      </c>
      <c r="K1059" t="str">
        <f>IF(A1059&lt;&gt;"",VLOOKUP(D1059,Abfrage!$F$2:$G$21,2,FALSE),"")</f>
        <v/>
      </c>
      <c r="L1059" s="6" t="str">
        <f>IF(Belegerfassung!H1067&lt;&gt;"",Belegerfassung!H1067,"")</f>
        <v/>
      </c>
      <c r="M1059" t="str">
        <f>IFERROR(IF(Belegerfassung!E1067&lt;&gt;"",VLOOKUP(Belegerfassung!E1067,Abfrage!$L$2:$M$15,2,),""),"")</f>
        <v/>
      </c>
      <c r="N1059" t="str">
        <f t="shared" si="49"/>
        <v/>
      </c>
      <c r="O1059" t="str">
        <f t="shared" si="50"/>
        <v/>
      </c>
      <c r="P1059" t="str">
        <f>IF(Belegerfassung!G1067&lt;&gt;"",CONCATENATE(Belegerfassung!G1067,".pdf"),"")</f>
        <v/>
      </c>
    </row>
    <row r="1060" spans="1:16">
      <c r="A1060" t="str">
        <f>IF(Belegerfassung!C1068&lt;&gt;"",0,"")</f>
        <v/>
      </c>
      <c r="B1060" t="str">
        <f>IFERROR(VLOOKUP(Belegerfassung!I1068,Konten!A:D,2,FALSE),"")</f>
        <v/>
      </c>
      <c r="C1060" t="str">
        <f>IF(A1060&lt;&gt;"",TEXT(Belegerfassung!C1068,"TT.MM.JJJJ"),"")</f>
        <v/>
      </c>
      <c r="D1060" t="str">
        <f>IFERROR(VLOOKUP(Belegerfassung!A1068,Abfrage!$E$2:$F$20,2,FALSE),"")</f>
        <v/>
      </c>
      <c r="E1060" t="str">
        <f>IF(A1060&lt;&gt;"",Belegerfassung!B1068,"")</f>
        <v/>
      </c>
      <c r="F1060" t="str">
        <f>IF(Belegerfassung!L1068="","",IF(Belegerfassung!L1068&lt;&gt;"",IF(Belegerfassung!L1068&lt;&gt;"",IF(Belegerfassung!J1068&lt;&gt;0,VLOOKUP(Belegerfassung!L1068,Abfrage!$A$2:$C$19,2,),VLOOKUP(Belegerfassung!L1068,Abfrage!$A$2:$C$19,3,)),"")))</f>
        <v/>
      </c>
      <c r="G1060" t="str">
        <f t="shared" si="48"/>
        <v/>
      </c>
      <c r="H1060" s="31" t="str">
        <f>IF(A1060&lt;&gt;"",-Belegerfassung!J1068+Belegerfassung!K1068,"")</f>
        <v/>
      </c>
      <c r="I1060" s="49" t="str">
        <f>IFERROR(IF(H1060&lt;&gt;"",Belegerfassung!L1068*100,""),IF(OR(Belegerfassung!L1068="Leistung EU - Erlöse",Belegerfassung!L1068="Lieferungen EU-Erlöse",Belegerfassung!L1068="EUST",Belegerfassung!L1068="Bauleistungen 20%")=TRUE,"",MID(Belegerfassung!L1068,4,2)))</f>
        <v/>
      </c>
      <c r="J1060" s="6" t="str">
        <f>IF(A1060&lt;&gt;"",LEFT(Belegerfassung!D1068,40),"")</f>
        <v/>
      </c>
      <c r="K1060" t="str">
        <f>IF(A1060&lt;&gt;"",VLOOKUP(D1060,Abfrage!$F$2:$G$21,2,FALSE),"")</f>
        <v/>
      </c>
      <c r="L1060" s="6" t="str">
        <f>IF(Belegerfassung!H1068&lt;&gt;"",Belegerfassung!H1068,"")</f>
        <v/>
      </c>
      <c r="M1060" t="str">
        <f>IFERROR(IF(Belegerfassung!E1068&lt;&gt;"",VLOOKUP(Belegerfassung!E1068,Abfrage!$L$2:$M$15,2,),""),"")</f>
        <v/>
      </c>
      <c r="N1060" t="str">
        <f t="shared" si="49"/>
        <v/>
      </c>
      <c r="O1060" t="str">
        <f t="shared" si="50"/>
        <v/>
      </c>
      <c r="P1060" t="str">
        <f>IF(Belegerfassung!G1068&lt;&gt;"",CONCATENATE(Belegerfassung!G1068,".pdf"),"")</f>
        <v/>
      </c>
    </row>
    <row r="1061" spans="1:16">
      <c r="A1061" t="str">
        <f>IF(Belegerfassung!C1069&lt;&gt;"",0,"")</f>
        <v/>
      </c>
      <c r="B1061" t="str">
        <f>IFERROR(VLOOKUP(Belegerfassung!I1069,Konten!A:D,2,FALSE),"")</f>
        <v/>
      </c>
      <c r="C1061" t="str">
        <f>IF(A1061&lt;&gt;"",TEXT(Belegerfassung!C1069,"TT.MM.JJJJ"),"")</f>
        <v/>
      </c>
      <c r="D1061" t="str">
        <f>IFERROR(VLOOKUP(Belegerfassung!A1069,Abfrage!$E$2:$F$20,2,FALSE),"")</f>
        <v/>
      </c>
      <c r="E1061" t="str">
        <f>IF(A1061&lt;&gt;"",Belegerfassung!B1069,"")</f>
        <v/>
      </c>
      <c r="F1061" t="str">
        <f>IF(Belegerfassung!L1069="","",IF(Belegerfassung!L1069&lt;&gt;"",IF(Belegerfassung!L1069&lt;&gt;"",IF(Belegerfassung!J1069&lt;&gt;0,VLOOKUP(Belegerfassung!L1069,Abfrage!$A$2:$C$19,2,),VLOOKUP(Belegerfassung!L1069,Abfrage!$A$2:$C$19,3,)),"")))</f>
        <v/>
      </c>
      <c r="G1061" t="str">
        <f t="shared" si="48"/>
        <v/>
      </c>
      <c r="H1061" s="31" t="str">
        <f>IF(A1061&lt;&gt;"",-Belegerfassung!J1069+Belegerfassung!K1069,"")</f>
        <v/>
      </c>
      <c r="I1061" s="49" t="str">
        <f>IFERROR(IF(H1061&lt;&gt;"",Belegerfassung!L1069*100,""),IF(OR(Belegerfassung!L1069="Leistung EU - Erlöse",Belegerfassung!L1069="Lieferungen EU-Erlöse",Belegerfassung!L1069="EUST",Belegerfassung!L1069="Bauleistungen 20%")=TRUE,"",MID(Belegerfassung!L1069,4,2)))</f>
        <v/>
      </c>
      <c r="J1061" s="6" t="str">
        <f>IF(A1061&lt;&gt;"",LEFT(Belegerfassung!D1069,40),"")</f>
        <v/>
      </c>
      <c r="K1061" t="str">
        <f>IF(A1061&lt;&gt;"",VLOOKUP(D1061,Abfrage!$F$2:$G$21,2,FALSE),"")</f>
        <v/>
      </c>
      <c r="L1061" s="6" t="str">
        <f>IF(Belegerfassung!H1069&lt;&gt;"",Belegerfassung!H1069,"")</f>
        <v/>
      </c>
      <c r="M1061" t="str">
        <f>IFERROR(IF(Belegerfassung!E1069&lt;&gt;"",VLOOKUP(Belegerfassung!E1069,Abfrage!$L$2:$M$15,2,),""),"")</f>
        <v/>
      </c>
      <c r="N1061" t="str">
        <f t="shared" si="49"/>
        <v/>
      </c>
      <c r="O1061" t="str">
        <f t="shared" si="50"/>
        <v/>
      </c>
      <c r="P1061" t="str">
        <f>IF(Belegerfassung!G1069&lt;&gt;"",CONCATENATE(Belegerfassung!G1069,".pdf"),"")</f>
        <v/>
      </c>
    </row>
    <row r="1062" spans="1:16">
      <c r="A1062" t="str">
        <f>IF(Belegerfassung!C1070&lt;&gt;"",0,"")</f>
        <v/>
      </c>
      <c r="B1062" t="str">
        <f>IFERROR(VLOOKUP(Belegerfassung!I1070,Konten!A:D,2,FALSE),"")</f>
        <v/>
      </c>
      <c r="C1062" t="str">
        <f>IF(A1062&lt;&gt;"",TEXT(Belegerfassung!C1070,"TT.MM.JJJJ"),"")</f>
        <v/>
      </c>
      <c r="D1062" t="str">
        <f>IFERROR(VLOOKUP(Belegerfassung!A1070,Abfrage!$E$2:$F$20,2,FALSE),"")</f>
        <v/>
      </c>
      <c r="E1062" t="str">
        <f>IF(A1062&lt;&gt;"",Belegerfassung!B1070,"")</f>
        <v/>
      </c>
      <c r="F1062" t="str">
        <f>IF(Belegerfassung!L1070="","",IF(Belegerfassung!L1070&lt;&gt;"",IF(Belegerfassung!L1070&lt;&gt;"",IF(Belegerfassung!J1070&lt;&gt;0,VLOOKUP(Belegerfassung!L1070,Abfrage!$A$2:$C$19,2,),VLOOKUP(Belegerfassung!L1070,Abfrage!$A$2:$C$19,3,)),"")))</f>
        <v/>
      </c>
      <c r="G1062" t="str">
        <f t="shared" si="48"/>
        <v/>
      </c>
      <c r="H1062" s="31" t="str">
        <f>IF(A1062&lt;&gt;"",-Belegerfassung!J1070+Belegerfassung!K1070,"")</f>
        <v/>
      </c>
      <c r="I1062" s="49" t="str">
        <f>IFERROR(IF(H1062&lt;&gt;"",Belegerfassung!L1070*100,""),IF(OR(Belegerfassung!L1070="Leistung EU - Erlöse",Belegerfassung!L1070="Lieferungen EU-Erlöse",Belegerfassung!L1070="EUST",Belegerfassung!L1070="Bauleistungen 20%")=TRUE,"",MID(Belegerfassung!L1070,4,2)))</f>
        <v/>
      </c>
      <c r="J1062" s="6" t="str">
        <f>IF(A1062&lt;&gt;"",LEFT(Belegerfassung!D1070,40),"")</f>
        <v/>
      </c>
      <c r="K1062" t="str">
        <f>IF(A1062&lt;&gt;"",VLOOKUP(D1062,Abfrage!$F$2:$G$21,2,FALSE),"")</f>
        <v/>
      </c>
      <c r="L1062" s="6" t="str">
        <f>IF(Belegerfassung!H1070&lt;&gt;"",Belegerfassung!H1070,"")</f>
        <v/>
      </c>
      <c r="M1062" t="str">
        <f>IFERROR(IF(Belegerfassung!E1070&lt;&gt;"",VLOOKUP(Belegerfassung!E1070,Abfrage!$L$2:$M$15,2,),""),"")</f>
        <v/>
      </c>
      <c r="N1062" t="str">
        <f t="shared" si="49"/>
        <v/>
      </c>
      <c r="O1062" t="str">
        <f t="shared" si="50"/>
        <v/>
      </c>
      <c r="P1062" t="str">
        <f>IF(Belegerfassung!G1070&lt;&gt;"",CONCATENATE(Belegerfassung!G1070,".pdf"),"")</f>
        <v/>
      </c>
    </row>
    <row r="1063" spans="1:16">
      <c r="A1063" t="str">
        <f>IF(Belegerfassung!C1071&lt;&gt;"",0,"")</f>
        <v/>
      </c>
      <c r="B1063" t="str">
        <f>IFERROR(VLOOKUP(Belegerfassung!I1071,Konten!A:D,2,FALSE),"")</f>
        <v/>
      </c>
      <c r="C1063" t="str">
        <f>IF(A1063&lt;&gt;"",TEXT(Belegerfassung!C1071,"TT.MM.JJJJ"),"")</f>
        <v/>
      </c>
      <c r="D1063" t="str">
        <f>IFERROR(VLOOKUP(Belegerfassung!A1071,Abfrage!$E$2:$F$20,2,FALSE),"")</f>
        <v/>
      </c>
      <c r="E1063" t="str">
        <f>IF(A1063&lt;&gt;"",Belegerfassung!B1071,"")</f>
        <v/>
      </c>
      <c r="F1063" t="str">
        <f>IF(Belegerfassung!L1071="","",IF(Belegerfassung!L1071&lt;&gt;"",IF(Belegerfassung!L1071&lt;&gt;"",IF(Belegerfassung!J1071&lt;&gt;0,VLOOKUP(Belegerfassung!L1071,Abfrage!$A$2:$C$19,2,),VLOOKUP(Belegerfassung!L1071,Abfrage!$A$2:$C$19,3,)),"")))</f>
        <v/>
      </c>
      <c r="G1063" t="str">
        <f t="shared" si="48"/>
        <v/>
      </c>
      <c r="H1063" s="31" t="str">
        <f>IF(A1063&lt;&gt;"",-Belegerfassung!J1071+Belegerfassung!K1071,"")</f>
        <v/>
      </c>
      <c r="I1063" s="49" t="str">
        <f>IFERROR(IF(H1063&lt;&gt;"",Belegerfassung!L1071*100,""),IF(OR(Belegerfassung!L1071="Leistung EU - Erlöse",Belegerfassung!L1071="Lieferungen EU-Erlöse",Belegerfassung!L1071="EUST",Belegerfassung!L1071="Bauleistungen 20%")=TRUE,"",MID(Belegerfassung!L1071,4,2)))</f>
        <v/>
      </c>
      <c r="J1063" s="6" t="str">
        <f>IF(A1063&lt;&gt;"",LEFT(Belegerfassung!D1071,40),"")</f>
        <v/>
      </c>
      <c r="K1063" t="str">
        <f>IF(A1063&lt;&gt;"",VLOOKUP(D1063,Abfrage!$F$2:$G$21,2,FALSE),"")</f>
        <v/>
      </c>
      <c r="L1063" s="6" t="str">
        <f>IF(Belegerfassung!H1071&lt;&gt;"",Belegerfassung!H1071,"")</f>
        <v/>
      </c>
      <c r="M1063" t="str">
        <f>IFERROR(IF(Belegerfassung!E1071&lt;&gt;"",VLOOKUP(Belegerfassung!E1071,Abfrage!$L$2:$M$15,2,),""),"")</f>
        <v/>
      </c>
      <c r="N1063" t="str">
        <f t="shared" si="49"/>
        <v/>
      </c>
      <c r="O1063" t="str">
        <f t="shared" si="50"/>
        <v/>
      </c>
      <c r="P1063" t="str">
        <f>IF(Belegerfassung!G1071&lt;&gt;"",CONCATENATE(Belegerfassung!G1071,".pdf"),"")</f>
        <v/>
      </c>
    </row>
    <row r="1064" spans="1:16">
      <c r="A1064" t="str">
        <f>IF(Belegerfassung!C1072&lt;&gt;"",0,"")</f>
        <v/>
      </c>
      <c r="B1064" t="str">
        <f>IFERROR(VLOOKUP(Belegerfassung!I1072,Konten!A:D,2,FALSE),"")</f>
        <v/>
      </c>
      <c r="C1064" t="str">
        <f>IF(A1064&lt;&gt;"",TEXT(Belegerfassung!C1072,"TT.MM.JJJJ"),"")</f>
        <v/>
      </c>
      <c r="D1064" t="str">
        <f>IFERROR(VLOOKUP(Belegerfassung!A1072,Abfrage!$E$2:$F$20,2,FALSE),"")</f>
        <v/>
      </c>
      <c r="E1064" t="str">
        <f>IF(A1064&lt;&gt;"",Belegerfassung!B1072,"")</f>
        <v/>
      </c>
      <c r="F1064" t="str">
        <f>IF(Belegerfassung!L1072="","",IF(Belegerfassung!L1072&lt;&gt;"",IF(Belegerfassung!L1072&lt;&gt;"",IF(Belegerfassung!J1072&lt;&gt;0,VLOOKUP(Belegerfassung!L1072,Abfrage!$A$2:$C$19,2,),VLOOKUP(Belegerfassung!L1072,Abfrage!$A$2:$C$19,3,)),"")))</f>
        <v/>
      </c>
      <c r="G1064" t="str">
        <f t="shared" si="48"/>
        <v/>
      </c>
      <c r="H1064" s="31" t="str">
        <f>IF(A1064&lt;&gt;"",-Belegerfassung!J1072+Belegerfassung!K1072,"")</f>
        <v/>
      </c>
      <c r="I1064" s="49" t="str">
        <f>IFERROR(IF(H1064&lt;&gt;"",Belegerfassung!L1072*100,""),IF(OR(Belegerfassung!L1072="Leistung EU - Erlöse",Belegerfassung!L1072="Lieferungen EU-Erlöse",Belegerfassung!L1072="EUST",Belegerfassung!L1072="Bauleistungen 20%")=TRUE,"",MID(Belegerfassung!L1072,4,2)))</f>
        <v/>
      </c>
      <c r="J1064" s="6" t="str">
        <f>IF(A1064&lt;&gt;"",LEFT(Belegerfassung!D1072,40),"")</f>
        <v/>
      </c>
      <c r="K1064" t="str">
        <f>IF(A1064&lt;&gt;"",VLOOKUP(D1064,Abfrage!$F$2:$G$21,2,FALSE),"")</f>
        <v/>
      </c>
      <c r="L1064" s="6" t="str">
        <f>IF(Belegerfassung!H1072&lt;&gt;"",Belegerfassung!H1072,"")</f>
        <v/>
      </c>
      <c r="M1064" t="str">
        <f>IFERROR(IF(Belegerfassung!E1072&lt;&gt;"",VLOOKUP(Belegerfassung!E1072,Abfrage!$L$2:$M$15,2,),""),"")</f>
        <v/>
      </c>
      <c r="N1064" t="str">
        <f t="shared" si="49"/>
        <v/>
      </c>
      <c r="O1064" t="str">
        <f t="shared" si="50"/>
        <v/>
      </c>
      <c r="P1064" t="str">
        <f>IF(Belegerfassung!G1072&lt;&gt;"",CONCATENATE(Belegerfassung!G1072,".pdf"),"")</f>
        <v/>
      </c>
    </row>
    <row r="1065" spans="1:16">
      <c r="A1065" t="str">
        <f>IF(Belegerfassung!C1073&lt;&gt;"",0,"")</f>
        <v/>
      </c>
      <c r="B1065" t="str">
        <f>IFERROR(VLOOKUP(Belegerfassung!I1073,Konten!A:D,2,FALSE),"")</f>
        <v/>
      </c>
      <c r="C1065" t="str">
        <f>IF(A1065&lt;&gt;"",TEXT(Belegerfassung!C1073,"TT.MM.JJJJ"),"")</f>
        <v/>
      </c>
      <c r="D1065" t="str">
        <f>IFERROR(VLOOKUP(Belegerfassung!A1073,Abfrage!$E$2:$F$20,2,FALSE),"")</f>
        <v/>
      </c>
      <c r="E1065" t="str">
        <f>IF(A1065&lt;&gt;"",Belegerfassung!B1073,"")</f>
        <v/>
      </c>
      <c r="F1065" t="str">
        <f>IF(Belegerfassung!L1073="","",IF(Belegerfassung!L1073&lt;&gt;"",IF(Belegerfassung!L1073&lt;&gt;"",IF(Belegerfassung!J1073&lt;&gt;0,VLOOKUP(Belegerfassung!L1073,Abfrage!$A$2:$C$19,2,),VLOOKUP(Belegerfassung!L1073,Abfrage!$A$2:$C$19,3,)),"")))</f>
        <v/>
      </c>
      <c r="G1065" t="str">
        <f t="shared" si="48"/>
        <v/>
      </c>
      <c r="H1065" s="31" t="str">
        <f>IF(A1065&lt;&gt;"",-Belegerfassung!J1073+Belegerfassung!K1073,"")</f>
        <v/>
      </c>
      <c r="I1065" s="49" t="str">
        <f>IFERROR(IF(H1065&lt;&gt;"",Belegerfassung!L1073*100,""),IF(OR(Belegerfassung!L1073="Leistung EU - Erlöse",Belegerfassung!L1073="Lieferungen EU-Erlöse",Belegerfassung!L1073="EUST",Belegerfassung!L1073="Bauleistungen 20%")=TRUE,"",MID(Belegerfassung!L1073,4,2)))</f>
        <v/>
      </c>
      <c r="J1065" s="6" t="str">
        <f>IF(A1065&lt;&gt;"",LEFT(Belegerfassung!D1073,40),"")</f>
        <v/>
      </c>
      <c r="K1065" t="str">
        <f>IF(A1065&lt;&gt;"",VLOOKUP(D1065,Abfrage!$F$2:$G$21,2,FALSE),"")</f>
        <v/>
      </c>
      <c r="L1065" s="6" t="str">
        <f>IF(Belegerfassung!H1073&lt;&gt;"",Belegerfassung!H1073,"")</f>
        <v/>
      </c>
      <c r="M1065" t="str">
        <f>IFERROR(IF(Belegerfassung!E1073&lt;&gt;"",VLOOKUP(Belegerfassung!E1073,Abfrage!$L$2:$M$15,2,),""),"")</f>
        <v/>
      </c>
      <c r="N1065" t="str">
        <f t="shared" si="49"/>
        <v/>
      </c>
      <c r="O1065" t="str">
        <f t="shared" si="50"/>
        <v/>
      </c>
      <c r="P1065" t="str">
        <f>IF(Belegerfassung!G1073&lt;&gt;"",CONCATENATE(Belegerfassung!G1073,".pdf"),"")</f>
        <v/>
      </c>
    </row>
    <row r="1066" spans="1:16">
      <c r="A1066" t="str">
        <f>IF(Belegerfassung!C1074&lt;&gt;"",0,"")</f>
        <v/>
      </c>
      <c r="B1066" t="str">
        <f>IFERROR(VLOOKUP(Belegerfassung!I1074,Konten!A:D,2,FALSE),"")</f>
        <v/>
      </c>
      <c r="C1066" t="str">
        <f>IF(A1066&lt;&gt;"",TEXT(Belegerfassung!C1074,"TT.MM.JJJJ"),"")</f>
        <v/>
      </c>
      <c r="D1066" t="str">
        <f>IFERROR(VLOOKUP(Belegerfassung!A1074,Abfrage!$E$2:$F$20,2,FALSE),"")</f>
        <v/>
      </c>
      <c r="E1066" t="str">
        <f>IF(A1066&lt;&gt;"",Belegerfassung!B1074,"")</f>
        <v/>
      </c>
      <c r="F1066" t="str">
        <f>IF(Belegerfassung!L1074="","",IF(Belegerfassung!L1074&lt;&gt;"",IF(Belegerfassung!L1074&lt;&gt;"",IF(Belegerfassung!J1074&lt;&gt;0,VLOOKUP(Belegerfassung!L1074,Abfrage!$A$2:$C$19,2,),VLOOKUP(Belegerfassung!L1074,Abfrage!$A$2:$C$19,3,)),"")))</f>
        <v/>
      </c>
      <c r="G1066" t="str">
        <f t="shared" si="48"/>
        <v/>
      </c>
      <c r="H1066" s="31" t="str">
        <f>IF(A1066&lt;&gt;"",-Belegerfassung!J1074+Belegerfassung!K1074,"")</f>
        <v/>
      </c>
      <c r="I1066" s="49" t="str">
        <f>IFERROR(IF(H1066&lt;&gt;"",Belegerfassung!L1074*100,""),IF(OR(Belegerfassung!L1074="Leistung EU - Erlöse",Belegerfassung!L1074="Lieferungen EU-Erlöse",Belegerfassung!L1074="EUST",Belegerfassung!L1074="Bauleistungen 20%")=TRUE,"",MID(Belegerfassung!L1074,4,2)))</f>
        <v/>
      </c>
      <c r="J1066" s="6" t="str">
        <f>IF(A1066&lt;&gt;"",LEFT(Belegerfassung!D1074,40),"")</f>
        <v/>
      </c>
      <c r="K1066" t="str">
        <f>IF(A1066&lt;&gt;"",VLOOKUP(D1066,Abfrage!$F$2:$G$21,2,FALSE),"")</f>
        <v/>
      </c>
      <c r="L1066" s="6" t="str">
        <f>IF(Belegerfassung!H1074&lt;&gt;"",Belegerfassung!H1074,"")</f>
        <v/>
      </c>
      <c r="M1066" t="str">
        <f>IFERROR(IF(Belegerfassung!E1074&lt;&gt;"",VLOOKUP(Belegerfassung!E1074,Abfrage!$L$2:$M$15,2,),""),"")</f>
        <v/>
      </c>
      <c r="N1066" t="str">
        <f t="shared" si="49"/>
        <v/>
      </c>
      <c r="O1066" t="str">
        <f t="shared" si="50"/>
        <v/>
      </c>
      <c r="P1066" t="str">
        <f>IF(Belegerfassung!G1074&lt;&gt;"",CONCATENATE(Belegerfassung!G1074,".pdf"),"")</f>
        <v/>
      </c>
    </row>
    <row r="1067" spans="1:16">
      <c r="A1067" t="str">
        <f>IF(Belegerfassung!C1075&lt;&gt;"",0,"")</f>
        <v/>
      </c>
      <c r="B1067" t="str">
        <f>IFERROR(VLOOKUP(Belegerfassung!I1075,Konten!A:D,2,FALSE),"")</f>
        <v/>
      </c>
      <c r="C1067" t="str">
        <f>IF(A1067&lt;&gt;"",TEXT(Belegerfassung!C1075,"TT.MM.JJJJ"),"")</f>
        <v/>
      </c>
      <c r="D1067" t="str">
        <f>IFERROR(VLOOKUP(Belegerfassung!A1075,Abfrage!$E$2:$F$20,2,FALSE),"")</f>
        <v/>
      </c>
      <c r="E1067" t="str">
        <f>IF(A1067&lt;&gt;"",Belegerfassung!B1075,"")</f>
        <v/>
      </c>
      <c r="F1067" t="str">
        <f>IF(Belegerfassung!L1075="","",IF(Belegerfassung!L1075&lt;&gt;"",IF(Belegerfassung!L1075&lt;&gt;"",IF(Belegerfassung!J1075&lt;&gt;0,VLOOKUP(Belegerfassung!L1075,Abfrage!$A$2:$C$19,2,),VLOOKUP(Belegerfassung!L1075,Abfrage!$A$2:$C$19,3,)),"")))</f>
        <v/>
      </c>
      <c r="G1067" t="str">
        <f t="shared" si="48"/>
        <v/>
      </c>
      <c r="H1067" s="31" t="str">
        <f>IF(A1067&lt;&gt;"",-Belegerfassung!J1075+Belegerfassung!K1075,"")</f>
        <v/>
      </c>
      <c r="I1067" s="49" t="str">
        <f>IFERROR(IF(H1067&lt;&gt;"",Belegerfassung!L1075*100,""),IF(OR(Belegerfassung!L1075="Leistung EU - Erlöse",Belegerfassung!L1075="Lieferungen EU-Erlöse",Belegerfassung!L1075="EUST",Belegerfassung!L1075="Bauleistungen 20%")=TRUE,"",MID(Belegerfassung!L1075,4,2)))</f>
        <v/>
      </c>
      <c r="J1067" s="6" t="str">
        <f>IF(A1067&lt;&gt;"",LEFT(Belegerfassung!D1075,40),"")</f>
        <v/>
      </c>
      <c r="K1067" t="str">
        <f>IF(A1067&lt;&gt;"",VLOOKUP(D1067,Abfrage!$F$2:$G$21,2,FALSE),"")</f>
        <v/>
      </c>
      <c r="L1067" s="6" t="str">
        <f>IF(Belegerfassung!H1075&lt;&gt;"",Belegerfassung!H1075,"")</f>
        <v/>
      </c>
      <c r="M1067" t="str">
        <f>IFERROR(IF(Belegerfassung!E1075&lt;&gt;"",VLOOKUP(Belegerfassung!E1075,Abfrage!$L$2:$M$15,2,),""),"")</f>
        <v/>
      </c>
      <c r="N1067" t="str">
        <f t="shared" si="49"/>
        <v/>
      </c>
      <c r="O1067" t="str">
        <f t="shared" si="50"/>
        <v/>
      </c>
      <c r="P1067" t="str">
        <f>IF(Belegerfassung!G1075&lt;&gt;"",CONCATENATE(Belegerfassung!G1075,".pdf"),"")</f>
        <v/>
      </c>
    </row>
    <row r="1068" spans="1:16">
      <c r="A1068" t="str">
        <f>IF(Belegerfassung!C1076&lt;&gt;"",0,"")</f>
        <v/>
      </c>
      <c r="B1068" t="str">
        <f>IFERROR(VLOOKUP(Belegerfassung!I1076,Konten!A:D,2,FALSE),"")</f>
        <v/>
      </c>
      <c r="C1068" t="str">
        <f>IF(A1068&lt;&gt;"",TEXT(Belegerfassung!C1076,"TT.MM.JJJJ"),"")</f>
        <v/>
      </c>
      <c r="D1068" t="str">
        <f>IFERROR(VLOOKUP(Belegerfassung!A1076,Abfrage!$E$2:$F$20,2,FALSE),"")</f>
        <v/>
      </c>
      <c r="E1068" t="str">
        <f>IF(A1068&lt;&gt;"",Belegerfassung!B1076,"")</f>
        <v/>
      </c>
      <c r="F1068" t="str">
        <f>IF(Belegerfassung!L1076="","",IF(Belegerfassung!L1076&lt;&gt;"",IF(Belegerfassung!L1076&lt;&gt;"",IF(Belegerfassung!J1076&lt;&gt;0,VLOOKUP(Belegerfassung!L1076,Abfrage!$A$2:$C$19,2,),VLOOKUP(Belegerfassung!L1076,Abfrage!$A$2:$C$19,3,)),"")))</f>
        <v/>
      </c>
      <c r="G1068" t="str">
        <f t="shared" si="48"/>
        <v/>
      </c>
      <c r="H1068" s="31" t="str">
        <f>IF(A1068&lt;&gt;"",-Belegerfassung!J1076+Belegerfassung!K1076,"")</f>
        <v/>
      </c>
      <c r="I1068" s="49" t="str">
        <f>IFERROR(IF(H1068&lt;&gt;"",Belegerfassung!L1076*100,""),IF(OR(Belegerfassung!L1076="Leistung EU - Erlöse",Belegerfassung!L1076="Lieferungen EU-Erlöse",Belegerfassung!L1076="EUST",Belegerfassung!L1076="Bauleistungen 20%")=TRUE,"",MID(Belegerfassung!L1076,4,2)))</f>
        <v/>
      </c>
      <c r="J1068" s="6" t="str">
        <f>IF(A1068&lt;&gt;"",LEFT(Belegerfassung!D1076,40),"")</f>
        <v/>
      </c>
      <c r="K1068" t="str">
        <f>IF(A1068&lt;&gt;"",VLOOKUP(D1068,Abfrage!$F$2:$G$21,2,FALSE),"")</f>
        <v/>
      </c>
      <c r="L1068" s="6" t="str">
        <f>IF(Belegerfassung!H1076&lt;&gt;"",Belegerfassung!H1076,"")</f>
        <v/>
      </c>
      <c r="M1068" t="str">
        <f>IFERROR(IF(Belegerfassung!E1076&lt;&gt;"",VLOOKUP(Belegerfassung!E1076,Abfrage!$L$2:$M$15,2,),""),"")</f>
        <v/>
      </c>
      <c r="N1068" t="str">
        <f t="shared" si="49"/>
        <v/>
      </c>
      <c r="O1068" t="str">
        <f t="shared" si="50"/>
        <v/>
      </c>
      <c r="P1068" t="str">
        <f>IF(Belegerfassung!G1076&lt;&gt;"",CONCATENATE(Belegerfassung!G1076,".pdf"),"")</f>
        <v/>
      </c>
    </row>
    <row r="1069" spans="1:16">
      <c r="A1069" t="str">
        <f>IF(Belegerfassung!C1077&lt;&gt;"",0,"")</f>
        <v/>
      </c>
      <c r="B1069" t="str">
        <f>IFERROR(VLOOKUP(Belegerfassung!I1077,Konten!A:D,2,FALSE),"")</f>
        <v/>
      </c>
      <c r="C1069" t="str">
        <f>IF(A1069&lt;&gt;"",TEXT(Belegerfassung!C1077,"TT.MM.JJJJ"),"")</f>
        <v/>
      </c>
      <c r="D1069" t="str">
        <f>IFERROR(VLOOKUP(Belegerfassung!A1077,Abfrage!$E$2:$F$20,2,FALSE),"")</f>
        <v/>
      </c>
      <c r="E1069" t="str">
        <f>IF(A1069&lt;&gt;"",Belegerfassung!B1077,"")</f>
        <v/>
      </c>
      <c r="F1069" t="str">
        <f>IF(Belegerfassung!L1077="","",IF(Belegerfassung!L1077&lt;&gt;"",IF(Belegerfassung!L1077&lt;&gt;"",IF(Belegerfassung!J1077&lt;&gt;0,VLOOKUP(Belegerfassung!L1077,Abfrage!$A$2:$C$19,2,),VLOOKUP(Belegerfassung!L1077,Abfrage!$A$2:$C$19,3,)),"")))</f>
        <v/>
      </c>
      <c r="G1069" t="str">
        <f t="shared" si="48"/>
        <v/>
      </c>
      <c r="H1069" s="31" t="str">
        <f>IF(A1069&lt;&gt;"",-Belegerfassung!J1077+Belegerfassung!K1077,"")</f>
        <v/>
      </c>
      <c r="I1069" s="49" t="str">
        <f>IFERROR(IF(H1069&lt;&gt;"",Belegerfassung!L1077*100,""),IF(OR(Belegerfassung!L1077="Leistung EU - Erlöse",Belegerfassung!L1077="Lieferungen EU-Erlöse",Belegerfassung!L1077="EUST",Belegerfassung!L1077="Bauleistungen 20%")=TRUE,"",MID(Belegerfassung!L1077,4,2)))</f>
        <v/>
      </c>
      <c r="J1069" s="6" t="str">
        <f>IF(A1069&lt;&gt;"",LEFT(Belegerfassung!D1077,40),"")</f>
        <v/>
      </c>
      <c r="K1069" t="str">
        <f>IF(A1069&lt;&gt;"",VLOOKUP(D1069,Abfrage!$F$2:$G$21,2,FALSE),"")</f>
        <v/>
      </c>
      <c r="L1069" s="6" t="str">
        <f>IF(Belegerfassung!H1077&lt;&gt;"",Belegerfassung!H1077,"")</f>
        <v/>
      </c>
      <c r="M1069" t="str">
        <f>IFERROR(IF(Belegerfassung!E1077&lt;&gt;"",VLOOKUP(Belegerfassung!E1077,Abfrage!$L$2:$M$15,2,),""),"")</f>
        <v/>
      </c>
      <c r="N1069" t="str">
        <f t="shared" si="49"/>
        <v/>
      </c>
      <c r="O1069" t="str">
        <f t="shared" si="50"/>
        <v/>
      </c>
      <c r="P1069" t="str">
        <f>IF(Belegerfassung!G1077&lt;&gt;"",CONCATENATE(Belegerfassung!G1077,".pdf"),"")</f>
        <v/>
      </c>
    </row>
    <row r="1070" spans="1:16">
      <c r="A1070" t="str">
        <f>IF(Belegerfassung!C1078&lt;&gt;"",0,"")</f>
        <v/>
      </c>
      <c r="B1070" t="str">
        <f>IFERROR(VLOOKUP(Belegerfassung!I1078,Konten!A:D,2,FALSE),"")</f>
        <v/>
      </c>
      <c r="C1070" t="str">
        <f>IF(A1070&lt;&gt;"",TEXT(Belegerfassung!C1078,"TT.MM.JJJJ"),"")</f>
        <v/>
      </c>
      <c r="D1070" t="str">
        <f>IFERROR(VLOOKUP(Belegerfassung!A1078,Abfrage!$E$2:$F$20,2,FALSE),"")</f>
        <v/>
      </c>
      <c r="E1070" t="str">
        <f>IF(A1070&lt;&gt;"",Belegerfassung!B1078,"")</f>
        <v/>
      </c>
      <c r="F1070" t="str">
        <f>IF(Belegerfassung!L1078="","",IF(Belegerfassung!L1078&lt;&gt;"",IF(Belegerfassung!L1078&lt;&gt;"",IF(Belegerfassung!J1078&lt;&gt;0,VLOOKUP(Belegerfassung!L1078,Abfrage!$A$2:$C$19,2,),VLOOKUP(Belegerfassung!L1078,Abfrage!$A$2:$C$19,3,)),"")))</f>
        <v/>
      </c>
      <c r="G1070" t="str">
        <f t="shared" si="48"/>
        <v/>
      </c>
      <c r="H1070" s="31" t="str">
        <f>IF(A1070&lt;&gt;"",-Belegerfassung!J1078+Belegerfassung!K1078,"")</f>
        <v/>
      </c>
      <c r="I1070" s="49" t="str">
        <f>IFERROR(IF(H1070&lt;&gt;"",Belegerfassung!L1078*100,""),IF(OR(Belegerfassung!L1078="Leistung EU - Erlöse",Belegerfassung!L1078="Lieferungen EU-Erlöse",Belegerfassung!L1078="EUST",Belegerfassung!L1078="Bauleistungen 20%")=TRUE,"",MID(Belegerfassung!L1078,4,2)))</f>
        <v/>
      </c>
      <c r="J1070" s="6" t="str">
        <f>IF(A1070&lt;&gt;"",LEFT(Belegerfassung!D1078,40),"")</f>
        <v/>
      </c>
      <c r="K1070" t="str">
        <f>IF(A1070&lt;&gt;"",VLOOKUP(D1070,Abfrage!$F$2:$G$21,2,FALSE),"")</f>
        <v/>
      </c>
      <c r="L1070" s="6" t="str">
        <f>IF(Belegerfassung!H1078&lt;&gt;"",Belegerfassung!H1078,"")</f>
        <v/>
      </c>
      <c r="M1070" t="str">
        <f>IFERROR(IF(Belegerfassung!E1078&lt;&gt;"",VLOOKUP(Belegerfassung!E1078,Abfrage!$L$2:$M$15,2,),""),"")</f>
        <v/>
      </c>
      <c r="N1070" t="str">
        <f t="shared" si="49"/>
        <v/>
      </c>
      <c r="O1070" t="str">
        <f t="shared" si="50"/>
        <v/>
      </c>
      <c r="P1070" t="str">
        <f>IF(Belegerfassung!G1078&lt;&gt;"",CONCATENATE(Belegerfassung!G1078,".pdf"),"")</f>
        <v/>
      </c>
    </row>
    <row r="1071" spans="1:16">
      <c r="A1071" t="str">
        <f>IF(Belegerfassung!C1079&lt;&gt;"",0,"")</f>
        <v/>
      </c>
      <c r="B1071" t="str">
        <f>IFERROR(VLOOKUP(Belegerfassung!I1079,Konten!A:D,2,FALSE),"")</f>
        <v/>
      </c>
      <c r="C1071" t="str">
        <f>IF(A1071&lt;&gt;"",TEXT(Belegerfassung!C1079,"TT.MM.JJJJ"),"")</f>
        <v/>
      </c>
      <c r="D1071" t="str">
        <f>IFERROR(VLOOKUP(Belegerfassung!A1079,Abfrage!$E$2:$F$20,2,FALSE),"")</f>
        <v/>
      </c>
      <c r="E1071" t="str">
        <f>IF(A1071&lt;&gt;"",Belegerfassung!B1079,"")</f>
        <v/>
      </c>
      <c r="F1071" t="str">
        <f>IF(Belegerfassung!L1079="","",IF(Belegerfassung!L1079&lt;&gt;"",IF(Belegerfassung!L1079&lt;&gt;"",IF(Belegerfassung!J1079&lt;&gt;0,VLOOKUP(Belegerfassung!L1079,Abfrage!$A$2:$C$19,2,),VLOOKUP(Belegerfassung!L1079,Abfrage!$A$2:$C$19,3,)),"")))</f>
        <v/>
      </c>
      <c r="G1071" t="str">
        <f t="shared" si="48"/>
        <v/>
      </c>
      <c r="H1071" s="31" t="str">
        <f>IF(A1071&lt;&gt;"",-Belegerfassung!J1079+Belegerfassung!K1079,"")</f>
        <v/>
      </c>
      <c r="I1071" s="49" t="str">
        <f>IFERROR(IF(H1071&lt;&gt;"",Belegerfassung!L1079*100,""),IF(OR(Belegerfassung!L1079="Leistung EU - Erlöse",Belegerfassung!L1079="Lieferungen EU-Erlöse",Belegerfassung!L1079="EUST",Belegerfassung!L1079="Bauleistungen 20%")=TRUE,"",MID(Belegerfassung!L1079,4,2)))</f>
        <v/>
      </c>
      <c r="J1071" s="6" t="str">
        <f>IF(A1071&lt;&gt;"",LEFT(Belegerfassung!D1079,40),"")</f>
        <v/>
      </c>
      <c r="K1071" t="str">
        <f>IF(A1071&lt;&gt;"",VLOOKUP(D1071,Abfrage!$F$2:$G$21,2,FALSE),"")</f>
        <v/>
      </c>
      <c r="L1071" s="6" t="str">
        <f>IF(Belegerfassung!H1079&lt;&gt;"",Belegerfassung!H1079,"")</f>
        <v/>
      </c>
      <c r="M1071" t="str">
        <f>IFERROR(IF(Belegerfassung!E1079&lt;&gt;"",VLOOKUP(Belegerfassung!E1079,Abfrage!$L$2:$M$15,2,),""),"")</f>
        <v/>
      </c>
      <c r="N1071" t="str">
        <f t="shared" si="49"/>
        <v/>
      </c>
      <c r="O1071" t="str">
        <f t="shared" si="50"/>
        <v/>
      </c>
      <c r="P1071" t="str">
        <f>IF(Belegerfassung!G1079&lt;&gt;"",CONCATENATE(Belegerfassung!G1079,".pdf"),"")</f>
        <v/>
      </c>
    </row>
    <row r="1072" spans="1:16">
      <c r="A1072" t="str">
        <f>IF(Belegerfassung!C1080&lt;&gt;"",0,"")</f>
        <v/>
      </c>
      <c r="B1072" t="str">
        <f>IFERROR(VLOOKUP(Belegerfassung!I1080,Konten!A:D,2,FALSE),"")</f>
        <v/>
      </c>
      <c r="C1072" t="str">
        <f>IF(A1072&lt;&gt;"",TEXT(Belegerfassung!C1080,"TT.MM.JJJJ"),"")</f>
        <v/>
      </c>
      <c r="D1072" t="str">
        <f>IFERROR(VLOOKUP(Belegerfassung!A1080,Abfrage!$E$2:$F$20,2,FALSE),"")</f>
        <v/>
      </c>
      <c r="E1072" t="str">
        <f>IF(A1072&lt;&gt;"",Belegerfassung!B1080,"")</f>
        <v/>
      </c>
      <c r="F1072" t="str">
        <f>IF(Belegerfassung!L1080="","",IF(Belegerfassung!L1080&lt;&gt;"",IF(Belegerfassung!L1080&lt;&gt;"",IF(Belegerfassung!J1080&lt;&gt;0,VLOOKUP(Belegerfassung!L1080,Abfrage!$A$2:$C$19,2,),VLOOKUP(Belegerfassung!L1080,Abfrage!$A$2:$C$19,3,)),"")))</f>
        <v/>
      </c>
      <c r="G1072" t="str">
        <f t="shared" si="48"/>
        <v/>
      </c>
      <c r="H1072" s="31" t="str">
        <f>IF(A1072&lt;&gt;"",-Belegerfassung!J1080+Belegerfassung!K1080,"")</f>
        <v/>
      </c>
      <c r="I1072" s="49" t="str">
        <f>IFERROR(IF(H1072&lt;&gt;"",Belegerfassung!L1080*100,""),IF(OR(Belegerfassung!L1080="Leistung EU - Erlöse",Belegerfassung!L1080="Lieferungen EU-Erlöse",Belegerfassung!L1080="EUST",Belegerfassung!L1080="Bauleistungen 20%")=TRUE,"",MID(Belegerfassung!L1080,4,2)))</f>
        <v/>
      </c>
      <c r="J1072" s="6" t="str">
        <f>IF(A1072&lt;&gt;"",LEFT(Belegerfassung!D1080,40),"")</f>
        <v/>
      </c>
      <c r="K1072" t="str">
        <f>IF(A1072&lt;&gt;"",VLOOKUP(D1072,Abfrage!$F$2:$G$21,2,FALSE),"")</f>
        <v/>
      </c>
      <c r="L1072" s="6" t="str">
        <f>IF(Belegerfassung!H1080&lt;&gt;"",Belegerfassung!H1080,"")</f>
        <v/>
      </c>
      <c r="M1072" t="str">
        <f>IFERROR(IF(Belegerfassung!E1080&lt;&gt;"",VLOOKUP(Belegerfassung!E1080,Abfrage!$L$2:$M$15,2,),""),"")</f>
        <v/>
      </c>
      <c r="N1072" t="str">
        <f t="shared" si="49"/>
        <v/>
      </c>
      <c r="O1072" t="str">
        <f t="shared" si="50"/>
        <v/>
      </c>
      <c r="P1072" t="str">
        <f>IF(Belegerfassung!G1080&lt;&gt;"",CONCATENATE(Belegerfassung!G1080,".pdf"),"")</f>
        <v/>
      </c>
    </row>
    <row r="1073" spans="1:16">
      <c r="A1073" t="str">
        <f>IF(Belegerfassung!C1081&lt;&gt;"",0,"")</f>
        <v/>
      </c>
      <c r="B1073" t="str">
        <f>IFERROR(VLOOKUP(Belegerfassung!I1081,Konten!A:D,2,FALSE),"")</f>
        <v/>
      </c>
      <c r="C1073" t="str">
        <f>IF(A1073&lt;&gt;"",TEXT(Belegerfassung!C1081,"TT.MM.JJJJ"),"")</f>
        <v/>
      </c>
      <c r="D1073" t="str">
        <f>IFERROR(VLOOKUP(Belegerfassung!A1081,Abfrage!$E$2:$F$20,2,FALSE),"")</f>
        <v/>
      </c>
      <c r="E1073" t="str">
        <f>IF(A1073&lt;&gt;"",Belegerfassung!B1081,"")</f>
        <v/>
      </c>
      <c r="F1073" t="str">
        <f>IF(Belegerfassung!L1081="","",IF(Belegerfassung!L1081&lt;&gt;"",IF(Belegerfassung!L1081&lt;&gt;"",IF(Belegerfassung!J1081&lt;&gt;0,VLOOKUP(Belegerfassung!L1081,Abfrage!$A$2:$C$19,2,),VLOOKUP(Belegerfassung!L1081,Abfrage!$A$2:$C$19,3,)),"")))</f>
        <v/>
      </c>
      <c r="G1073" t="str">
        <f t="shared" si="48"/>
        <v/>
      </c>
      <c r="H1073" s="31" t="str">
        <f>IF(A1073&lt;&gt;"",-Belegerfassung!J1081+Belegerfassung!K1081,"")</f>
        <v/>
      </c>
      <c r="I1073" s="49" t="str">
        <f>IFERROR(IF(H1073&lt;&gt;"",Belegerfassung!L1081*100,""),IF(OR(Belegerfassung!L1081="Leistung EU - Erlöse",Belegerfassung!L1081="Lieferungen EU-Erlöse",Belegerfassung!L1081="EUST",Belegerfassung!L1081="Bauleistungen 20%")=TRUE,"",MID(Belegerfassung!L1081,4,2)))</f>
        <v/>
      </c>
      <c r="J1073" s="6" t="str">
        <f>IF(A1073&lt;&gt;"",LEFT(Belegerfassung!D1081,40),"")</f>
        <v/>
      </c>
      <c r="K1073" t="str">
        <f>IF(A1073&lt;&gt;"",VLOOKUP(D1073,Abfrage!$F$2:$G$21,2,FALSE),"")</f>
        <v/>
      </c>
      <c r="L1073" s="6" t="str">
        <f>IF(Belegerfassung!H1081&lt;&gt;"",Belegerfassung!H1081,"")</f>
        <v/>
      </c>
      <c r="M1073" t="str">
        <f>IFERROR(IF(Belegerfassung!E1081&lt;&gt;"",VLOOKUP(Belegerfassung!E1081,Abfrage!$L$2:$M$15,2,),""),"")</f>
        <v/>
      </c>
      <c r="N1073" t="str">
        <f t="shared" si="49"/>
        <v/>
      </c>
      <c r="O1073" t="str">
        <f t="shared" si="50"/>
        <v/>
      </c>
      <c r="P1073" t="str">
        <f>IF(Belegerfassung!G1081&lt;&gt;"",CONCATENATE(Belegerfassung!G1081,".pdf"),"")</f>
        <v/>
      </c>
    </row>
    <row r="1074" spans="1:16">
      <c r="A1074" t="str">
        <f>IF(Belegerfassung!C1082&lt;&gt;"",0,"")</f>
        <v/>
      </c>
      <c r="B1074" t="str">
        <f>IFERROR(VLOOKUP(Belegerfassung!I1082,Konten!A:D,2,FALSE),"")</f>
        <v/>
      </c>
      <c r="C1074" t="str">
        <f>IF(A1074&lt;&gt;"",TEXT(Belegerfassung!C1082,"TT.MM.JJJJ"),"")</f>
        <v/>
      </c>
      <c r="D1074" t="str">
        <f>IFERROR(VLOOKUP(Belegerfassung!A1082,Abfrage!$E$2:$F$20,2,FALSE),"")</f>
        <v/>
      </c>
      <c r="E1074" t="str">
        <f>IF(A1074&lt;&gt;"",Belegerfassung!B1082,"")</f>
        <v/>
      </c>
      <c r="F1074" t="str">
        <f>IF(Belegerfassung!L1082="","",IF(Belegerfassung!L1082&lt;&gt;"",IF(Belegerfassung!L1082&lt;&gt;"",IF(Belegerfassung!J1082&lt;&gt;0,VLOOKUP(Belegerfassung!L1082,Abfrage!$A$2:$C$19,2,),VLOOKUP(Belegerfassung!L1082,Abfrage!$A$2:$C$19,3,)),"")))</f>
        <v/>
      </c>
      <c r="G1074" t="str">
        <f t="shared" si="48"/>
        <v/>
      </c>
      <c r="H1074" s="31" t="str">
        <f>IF(A1074&lt;&gt;"",-Belegerfassung!J1082+Belegerfassung!K1082,"")</f>
        <v/>
      </c>
      <c r="I1074" s="49" t="str">
        <f>IFERROR(IF(H1074&lt;&gt;"",Belegerfassung!L1082*100,""),IF(OR(Belegerfassung!L1082="Leistung EU - Erlöse",Belegerfassung!L1082="Lieferungen EU-Erlöse",Belegerfassung!L1082="EUST",Belegerfassung!L1082="Bauleistungen 20%")=TRUE,"",MID(Belegerfassung!L1082,4,2)))</f>
        <v/>
      </c>
      <c r="J1074" s="6" t="str">
        <f>IF(A1074&lt;&gt;"",LEFT(Belegerfassung!D1082,40),"")</f>
        <v/>
      </c>
      <c r="K1074" t="str">
        <f>IF(A1074&lt;&gt;"",VLOOKUP(D1074,Abfrage!$F$2:$G$21,2,FALSE),"")</f>
        <v/>
      </c>
      <c r="L1074" s="6" t="str">
        <f>IF(Belegerfassung!H1082&lt;&gt;"",Belegerfassung!H1082,"")</f>
        <v/>
      </c>
      <c r="M1074" t="str">
        <f>IFERROR(IF(Belegerfassung!E1082&lt;&gt;"",VLOOKUP(Belegerfassung!E1082,Abfrage!$L$2:$M$15,2,),""),"")</f>
        <v/>
      </c>
      <c r="N1074" t="str">
        <f t="shared" si="49"/>
        <v/>
      </c>
      <c r="O1074" t="str">
        <f t="shared" si="50"/>
        <v/>
      </c>
      <c r="P1074" t="str">
        <f>IF(Belegerfassung!G1082&lt;&gt;"",CONCATENATE(Belegerfassung!G1082,".pdf"),"")</f>
        <v/>
      </c>
    </row>
    <row r="1075" spans="1:16">
      <c r="A1075" t="str">
        <f>IF(Belegerfassung!C1083&lt;&gt;"",0,"")</f>
        <v/>
      </c>
      <c r="B1075" t="str">
        <f>IFERROR(VLOOKUP(Belegerfassung!I1083,Konten!A:D,2,FALSE),"")</f>
        <v/>
      </c>
      <c r="C1075" t="str">
        <f>IF(A1075&lt;&gt;"",TEXT(Belegerfassung!C1083,"TT.MM.JJJJ"),"")</f>
        <v/>
      </c>
      <c r="D1075" t="str">
        <f>IFERROR(VLOOKUP(Belegerfassung!A1083,Abfrage!$E$2:$F$20,2,FALSE),"")</f>
        <v/>
      </c>
      <c r="E1075" t="str">
        <f>IF(A1075&lt;&gt;"",Belegerfassung!B1083,"")</f>
        <v/>
      </c>
      <c r="F1075" t="str">
        <f>IF(Belegerfassung!L1083="","",IF(Belegerfassung!L1083&lt;&gt;"",IF(Belegerfassung!L1083&lt;&gt;"",IF(Belegerfassung!J1083&lt;&gt;0,VLOOKUP(Belegerfassung!L1083,Abfrage!$A$2:$C$19,2,),VLOOKUP(Belegerfassung!L1083,Abfrage!$A$2:$C$19,3,)),"")))</f>
        <v/>
      </c>
      <c r="G1075" t="str">
        <f t="shared" si="48"/>
        <v/>
      </c>
      <c r="H1075" s="31" t="str">
        <f>IF(A1075&lt;&gt;"",-Belegerfassung!J1083+Belegerfassung!K1083,"")</f>
        <v/>
      </c>
      <c r="I1075" s="49" t="str">
        <f>IFERROR(IF(H1075&lt;&gt;"",Belegerfassung!L1083*100,""),IF(OR(Belegerfassung!L1083="Leistung EU - Erlöse",Belegerfassung!L1083="Lieferungen EU-Erlöse",Belegerfassung!L1083="EUST",Belegerfassung!L1083="Bauleistungen 20%")=TRUE,"",MID(Belegerfassung!L1083,4,2)))</f>
        <v/>
      </c>
      <c r="J1075" s="6" t="str">
        <f>IF(A1075&lt;&gt;"",LEFT(Belegerfassung!D1083,40),"")</f>
        <v/>
      </c>
      <c r="K1075" t="str">
        <f>IF(A1075&lt;&gt;"",VLOOKUP(D1075,Abfrage!$F$2:$G$21,2,FALSE),"")</f>
        <v/>
      </c>
      <c r="L1075" s="6" t="str">
        <f>IF(Belegerfassung!H1083&lt;&gt;"",Belegerfassung!H1083,"")</f>
        <v/>
      </c>
      <c r="M1075" t="str">
        <f>IFERROR(IF(Belegerfassung!E1083&lt;&gt;"",VLOOKUP(Belegerfassung!E1083,Abfrage!$L$2:$M$15,2,),""),"")</f>
        <v/>
      </c>
      <c r="N1075" t="str">
        <f t="shared" si="49"/>
        <v/>
      </c>
      <c r="O1075" t="str">
        <f t="shared" si="50"/>
        <v/>
      </c>
      <c r="P1075" t="str">
        <f>IF(Belegerfassung!G1083&lt;&gt;"",CONCATENATE(Belegerfassung!G1083,".pdf"),"")</f>
        <v/>
      </c>
    </row>
    <row r="1076" spans="1:16">
      <c r="A1076" t="str">
        <f>IF(Belegerfassung!C1084&lt;&gt;"",0,"")</f>
        <v/>
      </c>
      <c r="B1076" t="str">
        <f>IFERROR(VLOOKUP(Belegerfassung!I1084,Konten!A:D,2,FALSE),"")</f>
        <v/>
      </c>
      <c r="C1076" t="str">
        <f>IF(A1076&lt;&gt;"",TEXT(Belegerfassung!C1084,"TT.MM.JJJJ"),"")</f>
        <v/>
      </c>
      <c r="D1076" t="str">
        <f>IFERROR(VLOOKUP(Belegerfassung!A1084,Abfrage!$E$2:$F$20,2,FALSE),"")</f>
        <v/>
      </c>
      <c r="E1076" t="str">
        <f>IF(A1076&lt;&gt;"",Belegerfassung!B1084,"")</f>
        <v/>
      </c>
      <c r="F1076" t="str">
        <f>IF(Belegerfassung!L1084="","",IF(Belegerfassung!L1084&lt;&gt;"",IF(Belegerfassung!L1084&lt;&gt;"",IF(Belegerfassung!J1084&lt;&gt;0,VLOOKUP(Belegerfassung!L1084,Abfrage!$A$2:$C$19,2,),VLOOKUP(Belegerfassung!L1084,Abfrage!$A$2:$C$19,3,)),"")))</f>
        <v/>
      </c>
      <c r="G1076" t="str">
        <f t="shared" si="48"/>
        <v/>
      </c>
      <c r="H1076" s="31" t="str">
        <f>IF(A1076&lt;&gt;"",-Belegerfassung!J1084+Belegerfassung!K1084,"")</f>
        <v/>
      </c>
      <c r="I1076" s="49" t="str">
        <f>IFERROR(IF(H1076&lt;&gt;"",Belegerfassung!L1084*100,""),IF(OR(Belegerfassung!L1084="Leistung EU - Erlöse",Belegerfassung!L1084="Lieferungen EU-Erlöse",Belegerfassung!L1084="EUST",Belegerfassung!L1084="Bauleistungen 20%")=TRUE,"",MID(Belegerfassung!L1084,4,2)))</f>
        <v/>
      </c>
      <c r="J1076" s="6" t="str">
        <f>IF(A1076&lt;&gt;"",LEFT(Belegerfassung!D1084,40),"")</f>
        <v/>
      </c>
      <c r="K1076" t="str">
        <f>IF(A1076&lt;&gt;"",VLOOKUP(D1076,Abfrage!$F$2:$G$21,2,FALSE),"")</f>
        <v/>
      </c>
      <c r="L1076" s="6" t="str">
        <f>IF(Belegerfassung!H1084&lt;&gt;"",Belegerfassung!H1084,"")</f>
        <v/>
      </c>
      <c r="M1076" t="str">
        <f>IFERROR(IF(Belegerfassung!E1084&lt;&gt;"",VLOOKUP(Belegerfassung!E1084,Abfrage!$L$2:$M$15,2,),""),"")</f>
        <v/>
      </c>
      <c r="N1076" t="str">
        <f t="shared" si="49"/>
        <v/>
      </c>
      <c r="O1076" t="str">
        <f t="shared" si="50"/>
        <v/>
      </c>
      <c r="P1076" t="str">
        <f>IF(Belegerfassung!G1084&lt;&gt;"",CONCATENATE(Belegerfassung!G1084,".pdf"),"")</f>
        <v/>
      </c>
    </row>
    <row r="1077" spans="1:16">
      <c r="A1077" t="str">
        <f>IF(Belegerfassung!C1085&lt;&gt;"",0,"")</f>
        <v/>
      </c>
      <c r="B1077" t="str">
        <f>IFERROR(VLOOKUP(Belegerfassung!I1085,Konten!A:D,2,FALSE),"")</f>
        <v/>
      </c>
      <c r="C1077" t="str">
        <f>IF(A1077&lt;&gt;"",TEXT(Belegerfassung!C1085,"TT.MM.JJJJ"),"")</f>
        <v/>
      </c>
      <c r="D1077" t="str">
        <f>IFERROR(VLOOKUP(Belegerfassung!A1085,Abfrage!$E$2:$F$20,2,FALSE),"")</f>
        <v/>
      </c>
      <c r="E1077" t="str">
        <f>IF(A1077&lt;&gt;"",Belegerfassung!B1085,"")</f>
        <v/>
      </c>
      <c r="F1077" t="str">
        <f>IF(Belegerfassung!L1085="","",IF(Belegerfassung!L1085&lt;&gt;"",IF(Belegerfassung!L1085&lt;&gt;"",IF(Belegerfassung!J1085&lt;&gt;0,VLOOKUP(Belegerfassung!L1085,Abfrage!$A$2:$C$19,2,),VLOOKUP(Belegerfassung!L1085,Abfrage!$A$2:$C$19,3,)),"")))</f>
        <v/>
      </c>
      <c r="G1077" t="str">
        <f t="shared" si="48"/>
        <v/>
      </c>
      <c r="H1077" s="31" t="str">
        <f>IF(A1077&lt;&gt;"",-Belegerfassung!J1085+Belegerfassung!K1085,"")</f>
        <v/>
      </c>
      <c r="I1077" s="49" t="str">
        <f>IFERROR(IF(H1077&lt;&gt;"",Belegerfassung!L1085*100,""),IF(OR(Belegerfassung!L1085="Leistung EU - Erlöse",Belegerfassung!L1085="Lieferungen EU-Erlöse",Belegerfassung!L1085="EUST",Belegerfassung!L1085="Bauleistungen 20%")=TRUE,"",MID(Belegerfassung!L1085,4,2)))</f>
        <v/>
      </c>
      <c r="J1077" s="6" t="str">
        <f>IF(A1077&lt;&gt;"",LEFT(Belegerfassung!D1085,40),"")</f>
        <v/>
      </c>
      <c r="K1077" t="str">
        <f>IF(A1077&lt;&gt;"",VLOOKUP(D1077,Abfrage!$F$2:$G$21,2,FALSE),"")</f>
        <v/>
      </c>
      <c r="L1077" s="6" t="str">
        <f>IF(Belegerfassung!H1085&lt;&gt;"",Belegerfassung!H1085,"")</f>
        <v/>
      </c>
      <c r="M1077" t="str">
        <f>IFERROR(IF(Belegerfassung!E1085&lt;&gt;"",VLOOKUP(Belegerfassung!E1085,Abfrage!$L$2:$M$15,2,),""),"")</f>
        <v/>
      </c>
      <c r="N1077" t="str">
        <f t="shared" si="49"/>
        <v/>
      </c>
      <c r="O1077" t="str">
        <f t="shared" si="50"/>
        <v/>
      </c>
      <c r="P1077" t="str">
        <f>IF(Belegerfassung!G1085&lt;&gt;"",CONCATENATE(Belegerfassung!G1085,".pdf"),"")</f>
        <v/>
      </c>
    </row>
    <row r="1078" spans="1:16">
      <c r="A1078" t="str">
        <f>IF(Belegerfassung!C1086&lt;&gt;"",0,"")</f>
        <v/>
      </c>
      <c r="B1078" t="str">
        <f>IFERROR(VLOOKUP(Belegerfassung!I1086,Konten!A:D,2,FALSE),"")</f>
        <v/>
      </c>
      <c r="C1078" t="str">
        <f>IF(A1078&lt;&gt;"",TEXT(Belegerfassung!C1086,"TT.MM.JJJJ"),"")</f>
        <v/>
      </c>
      <c r="D1078" t="str">
        <f>IFERROR(VLOOKUP(Belegerfassung!A1086,Abfrage!$E$2:$F$20,2,FALSE),"")</f>
        <v/>
      </c>
      <c r="E1078" t="str">
        <f>IF(A1078&lt;&gt;"",Belegerfassung!B1086,"")</f>
        <v/>
      </c>
      <c r="F1078" t="str">
        <f>IF(Belegerfassung!L1086="","",IF(Belegerfassung!L1086&lt;&gt;"",IF(Belegerfassung!L1086&lt;&gt;"",IF(Belegerfassung!J1086&lt;&gt;0,VLOOKUP(Belegerfassung!L1086,Abfrage!$A$2:$C$19,2,),VLOOKUP(Belegerfassung!L1086,Abfrage!$A$2:$C$19,3,)),"")))</f>
        <v/>
      </c>
      <c r="G1078" t="str">
        <f t="shared" si="48"/>
        <v/>
      </c>
      <c r="H1078" s="31" t="str">
        <f>IF(A1078&lt;&gt;"",-Belegerfassung!J1086+Belegerfassung!K1086,"")</f>
        <v/>
      </c>
      <c r="I1078" s="49" t="str">
        <f>IFERROR(IF(H1078&lt;&gt;"",Belegerfassung!L1086*100,""),IF(OR(Belegerfassung!L1086="Leistung EU - Erlöse",Belegerfassung!L1086="Lieferungen EU-Erlöse",Belegerfassung!L1086="EUST",Belegerfassung!L1086="Bauleistungen 20%")=TRUE,"",MID(Belegerfassung!L1086,4,2)))</f>
        <v/>
      </c>
      <c r="J1078" s="6" t="str">
        <f>IF(A1078&lt;&gt;"",LEFT(Belegerfassung!D1086,40),"")</f>
        <v/>
      </c>
      <c r="K1078" t="str">
        <f>IF(A1078&lt;&gt;"",VLOOKUP(D1078,Abfrage!$F$2:$G$21,2,FALSE),"")</f>
        <v/>
      </c>
      <c r="L1078" s="6" t="str">
        <f>IF(Belegerfassung!H1086&lt;&gt;"",Belegerfassung!H1086,"")</f>
        <v/>
      </c>
      <c r="M1078" t="str">
        <f>IFERROR(IF(Belegerfassung!E1086&lt;&gt;"",VLOOKUP(Belegerfassung!E1086,Abfrage!$L$2:$M$15,2,),""),"")</f>
        <v/>
      </c>
      <c r="N1078" t="str">
        <f t="shared" si="49"/>
        <v/>
      </c>
      <c r="O1078" t="str">
        <f t="shared" si="50"/>
        <v/>
      </c>
      <c r="P1078" t="str">
        <f>IF(Belegerfassung!G1086&lt;&gt;"",CONCATENATE(Belegerfassung!G1086,".pdf"),"")</f>
        <v/>
      </c>
    </row>
    <row r="1079" spans="1:16">
      <c r="A1079" t="str">
        <f>IF(Belegerfassung!C1087&lt;&gt;"",0,"")</f>
        <v/>
      </c>
      <c r="B1079" t="str">
        <f>IFERROR(VLOOKUP(Belegerfassung!I1087,Konten!A:D,2,FALSE),"")</f>
        <v/>
      </c>
      <c r="C1079" t="str">
        <f>IF(A1079&lt;&gt;"",TEXT(Belegerfassung!C1087,"TT.MM.JJJJ"),"")</f>
        <v/>
      </c>
      <c r="D1079" t="str">
        <f>IFERROR(VLOOKUP(Belegerfassung!A1087,Abfrage!$E$2:$F$20,2,FALSE),"")</f>
        <v/>
      </c>
      <c r="E1079" t="str">
        <f>IF(A1079&lt;&gt;"",Belegerfassung!B1087,"")</f>
        <v/>
      </c>
      <c r="F1079" t="str">
        <f>IF(Belegerfassung!L1087="","",IF(Belegerfassung!L1087&lt;&gt;"",IF(Belegerfassung!L1087&lt;&gt;"",IF(Belegerfassung!J1087&lt;&gt;0,VLOOKUP(Belegerfassung!L1087,Abfrage!$A$2:$C$19,2,),VLOOKUP(Belegerfassung!L1087,Abfrage!$A$2:$C$19,3,)),"")))</f>
        <v/>
      </c>
      <c r="G1079" t="str">
        <f t="shared" si="48"/>
        <v/>
      </c>
      <c r="H1079" s="31" t="str">
        <f>IF(A1079&lt;&gt;"",-Belegerfassung!J1087+Belegerfassung!K1087,"")</f>
        <v/>
      </c>
      <c r="I1079" s="49" t="str">
        <f>IFERROR(IF(H1079&lt;&gt;"",Belegerfassung!L1087*100,""),IF(OR(Belegerfassung!L1087="Leistung EU - Erlöse",Belegerfassung!L1087="Lieferungen EU-Erlöse",Belegerfassung!L1087="EUST",Belegerfassung!L1087="Bauleistungen 20%")=TRUE,"",MID(Belegerfassung!L1087,4,2)))</f>
        <v/>
      </c>
      <c r="J1079" s="6" t="str">
        <f>IF(A1079&lt;&gt;"",LEFT(Belegerfassung!D1087,40),"")</f>
        <v/>
      </c>
      <c r="K1079" t="str">
        <f>IF(A1079&lt;&gt;"",VLOOKUP(D1079,Abfrage!$F$2:$G$21,2,FALSE),"")</f>
        <v/>
      </c>
      <c r="L1079" s="6" t="str">
        <f>IF(Belegerfassung!H1087&lt;&gt;"",Belegerfassung!H1087,"")</f>
        <v/>
      </c>
      <c r="M1079" t="str">
        <f>IFERROR(IF(Belegerfassung!E1087&lt;&gt;"",VLOOKUP(Belegerfassung!E1087,Abfrage!$L$2:$M$15,2,),""),"")</f>
        <v/>
      </c>
      <c r="N1079" t="str">
        <f t="shared" si="49"/>
        <v/>
      </c>
      <c r="O1079" t="str">
        <f t="shared" si="50"/>
        <v/>
      </c>
      <c r="P1079" t="str">
        <f>IF(Belegerfassung!G1087&lt;&gt;"",CONCATENATE(Belegerfassung!G1087,".pdf"),"")</f>
        <v/>
      </c>
    </row>
    <row r="1080" spans="1:16">
      <c r="A1080" t="str">
        <f>IF(Belegerfassung!C1088&lt;&gt;"",0,"")</f>
        <v/>
      </c>
      <c r="B1080" t="str">
        <f>IFERROR(VLOOKUP(Belegerfassung!I1088,Konten!A:D,2,FALSE),"")</f>
        <v/>
      </c>
      <c r="C1080" t="str">
        <f>IF(A1080&lt;&gt;"",TEXT(Belegerfassung!C1088,"TT.MM.JJJJ"),"")</f>
        <v/>
      </c>
      <c r="D1080" t="str">
        <f>IFERROR(VLOOKUP(Belegerfassung!A1088,Abfrage!$E$2:$F$20,2,FALSE),"")</f>
        <v/>
      </c>
      <c r="E1080" t="str">
        <f>IF(A1080&lt;&gt;"",Belegerfassung!B1088,"")</f>
        <v/>
      </c>
      <c r="F1080" t="str">
        <f>IF(Belegerfassung!L1088="","",IF(Belegerfassung!L1088&lt;&gt;"",IF(Belegerfassung!L1088&lt;&gt;"",IF(Belegerfassung!J1088&lt;&gt;0,VLOOKUP(Belegerfassung!L1088,Abfrage!$A$2:$C$19,2,),VLOOKUP(Belegerfassung!L1088,Abfrage!$A$2:$C$19,3,)),"")))</f>
        <v/>
      </c>
      <c r="G1080" t="str">
        <f t="shared" si="48"/>
        <v/>
      </c>
      <c r="H1080" s="31" t="str">
        <f>IF(A1080&lt;&gt;"",-Belegerfassung!J1088+Belegerfassung!K1088,"")</f>
        <v/>
      </c>
      <c r="I1080" s="49" t="str">
        <f>IFERROR(IF(H1080&lt;&gt;"",Belegerfassung!L1088*100,""),IF(OR(Belegerfassung!L1088="Leistung EU - Erlöse",Belegerfassung!L1088="Lieferungen EU-Erlöse",Belegerfassung!L1088="EUST",Belegerfassung!L1088="Bauleistungen 20%")=TRUE,"",MID(Belegerfassung!L1088,4,2)))</f>
        <v/>
      </c>
      <c r="J1080" s="6" t="str">
        <f>IF(A1080&lt;&gt;"",LEFT(Belegerfassung!D1088,40),"")</f>
        <v/>
      </c>
      <c r="K1080" t="str">
        <f>IF(A1080&lt;&gt;"",VLOOKUP(D1080,Abfrage!$F$2:$G$21,2,FALSE),"")</f>
        <v/>
      </c>
      <c r="L1080" s="6" t="str">
        <f>IF(Belegerfassung!H1088&lt;&gt;"",Belegerfassung!H1088,"")</f>
        <v/>
      </c>
      <c r="M1080" t="str">
        <f>IFERROR(IF(Belegerfassung!E1088&lt;&gt;"",VLOOKUP(Belegerfassung!E1088,Abfrage!$L$2:$M$15,2,),""),"")</f>
        <v/>
      </c>
      <c r="N1080" t="str">
        <f t="shared" si="49"/>
        <v/>
      </c>
      <c r="O1080" t="str">
        <f t="shared" si="50"/>
        <v/>
      </c>
      <c r="P1080" t="str">
        <f>IF(Belegerfassung!G1088&lt;&gt;"",CONCATENATE(Belegerfassung!G1088,".pdf"),"")</f>
        <v/>
      </c>
    </row>
    <row r="1081" spans="1:16">
      <c r="A1081" t="str">
        <f>IF(Belegerfassung!C1089&lt;&gt;"",0,"")</f>
        <v/>
      </c>
      <c r="B1081" t="str">
        <f>IFERROR(VLOOKUP(Belegerfassung!I1089,Konten!A:D,2,FALSE),"")</f>
        <v/>
      </c>
      <c r="C1081" t="str">
        <f>IF(A1081&lt;&gt;"",TEXT(Belegerfassung!C1089,"TT.MM.JJJJ"),"")</f>
        <v/>
      </c>
      <c r="D1081" t="str">
        <f>IFERROR(VLOOKUP(Belegerfassung!A1089,Abfrage!$E$2:$F$20,2,FALSE),"")</f>
        <v/>
      </c>
      <c r="E1081" t="str">
        <f>IF(A1081&lt;&gt;"",Belegerfassung!B1089,"")</f>
        <v/>
      </c>
      <c r="F1081" t="str">
        <f>IF(Belegerfassung!L1089="","",IF(Belegerfassung!L1089&lt;&gt;"",IF(Belegerfassung!L1089&lt;&gt;"",IF(Belegerfassung!J1089&lt;&gt;0,VLOOKUP(Belegerfassung!L1089,Abfrage!$A$2:$C$19,2,),VLOOKUP(Belegerfassung!L1089,Abfrage!$A$2:$C$19,3,)),"")))</f>
        <v/>
      </c>
      <c r="G1081" t="str">
        <f t="shared" si="48"/>
        <v/>
      </c>
      <c r="H1081" s="31" t="str">
        <f>IF(A1081&lt;&gt;"",-Belegerfassung!J1089+Belegerfassung!K1089,"")</f>
        <v/>
      </c>
      <c r="I1081" s="49" t="str">
        <f>IFERROR(IF(H1081&lt;&gt;"",Belegerfassung!L1089*100,""),IF(OR(Belegerfassung!L1089="Leistung EU - Erlöse",Belegerfassung!L1089="Lieferungen EU-Erlöse",Belegerfassung!L1089="EUST",Belegerfassung!L1089="Bauleistungen 20%")=TRUE,"",MID(Belegerfassung!L1089,4,2)))</f>
        <v/>
      </c>
      <c r="J1081" s="6" t="str">
        <f>IF(A1081&lt;&gt;"",LEFT(Belegerfassung!D1089,40),"")</f>
        <v/>
      </c>
      <c r="K1081" t="str">
        <f>IF(A1081&lt;&gt;"",VLOOKUP(D1081,Abfrage!$F$2:$G$21,2,FALSE),"")</f>
        <v/>
      </c>
      <c r="L1081" s="6" t="str">
        <f>IF(Belegerfassung!H1089&lt;&gt;"",Belegerfassung!H1089,"")</f>
        <v/>
      </c>
      <c r="M1081" t="str">
        <f>IFERROR(IF(Belegerfassung!E1089&lt;&gt;"",VLOOKUP(Belegerfassung!E1089,Abfrage!$L$2:$M$15,2,),""),"")</f>
        <v/>
      </c>
      <c r="N1081" t="str">
        <f t="shared" si="49"/>
        <v/>
      </c>
      <c r="O1081" t="str">
        <f t="shared" si="50"/>
        <v/>
      </c>
      <c r="P1081" t="str">
        <f>IF(Belegerfassung!G1089&lt;&gt;"",CONCATENATE(Belegerfassung!G1089,".pdf"),"")</f>
        <v/>
      </c>
    </row>
    <row r="1082" spans="1:16">
      <c r="A1082" t="str">
        <f>IF(Belegerfassung!C1090&lt;&gt;"",0,"")</f>
        <v/>
      </c>
      <c r="B1082" t="str">
        <f>IFERROR(VLOOKUP(Belegerfassung!I1090,Konten!A:D,2,FALSE),"")</f>
        <v/>
      </c>
      <c r="C1082" t="str">
        <f>IF(A1082&lt;&gt;"",TEXT(Belegerfassung!C1090,"TT.MM.JJJJ"),"")</f>
        <v/>
      </c>
      <c r="D1082" t="str">
        <f>IFERROR(VLOOKUP(Belegerfassung!A1090,Abfrage!$E$2:$F$20,2,FALSE),"")</f>
        <v/>
      </c>
      <c r="E1082" t="str">
        <f>IF(A1082&lt;&gt;"",Belegerfassung!B1090,"")</f>
        <v/>
      </c>
      <c r="F1082" t="str">
        <f>IF(Belegerfassung!L1090="","",IF(Belegerfassung!L1090&lt;&gt;"",IF(Belegerfassung!L1090&lt;&gt;"",IF(Belegerfassung!J1090&lt;&gt;0,VLOOKUP(Belegerfassung!L1090,Abfrage!$A$2:$C$19,2,),VLOOKUP(Belegerfassung!L1090,Abfrage!$A$2:$C$19,3,)),"")))</f>
        <v/>
      </c>
      <c r="G1082" t="str">
        <f t="shared" si="48"/>
        <v/>
      </c>
      <c r="H1082" s="31" t="str">
        <f>IF(A1082&lt;&gt;"",-Belegerfassung!J1090+Belegerfassung!K1090,"")</f>
        <v/>
      </c>
      <c r="I1082" s="49" t="str">
        <f>IFERROR(IF(H1082&lt;&gt;"",Belegerfassung!L1090*100,""),IF(OR(Belegerfassung!L1090="Leistung EU - Erlöse",Belegerfassung!L1090="Lieferungen EU-Erlöse",Belegerfassung!L1090="EUST",Belegerfassung!L1090="Bauleistungen 20%")=TRUE,"",MID(Belegerfassung!L1090,4,2)))</f>
        <v/>
      </c>
      <c r="J1082" s="6" t="str">
        <f>IF(A1082&lt;&gt;"",LEFT(Belegerfassung!D1090,40),"")</f>
        <v/>
      </c>
      <c r="K1082" t="str">
        <f>IF(A1082&lt;&gt;"",VLOOKUP(D1082,Abfrage!$F$2:$G$21,2,FALSE),"")</f>
        <v/>
      </c>
      <c r="L1082" s="6" t="str">
        <f>IF(Belegerfassung!H1090&lt;&gt;"",Belegerfassung!H1090,"")</f>
        <v/>
      </c>
      <c r="M1082" t="str">
        <f>IFERROR(IF(Belegerfassung!E1090&lt;&gt;"",VLOOKUP(Belegerfassung!E1090,Abfrage!$L$2:$M$15,2,),""),"")</f>
        <v/>
      </c>
      <c r="N1082" t="str">
        <f t="shared" si="49"/>
        <v/>
      </c>
      <c r="O1082" t="str">
        <f t="shared" si="50"/>
        <v/>
      </c>
      <c r="P1082" t="str">
        <f>IF(Belegerfassung!G1090&lt;&gt;"",CONCATENATE(Belegerfassung!G1090,".pdf"),"")</f>
        <v/>
      </c>
    </row>
    <row r="1083" spans="1:16">
      <c r="A1083" t="str">
        <f>IF(Belegerfassung!C1091&lt;&gt;"",0,"")</f>
        <v/>
      </c>
      <c r="B1083" t="str">
        <f>IFERROR(VLOOKUP(Belegerfassung!I1091,Konten!A:D,2,FALSE),"")</f>
        <v/>
      </c>
      <c r="C1083" t="str">
        <f>IF(A1083&lt;&gt;"",TEXT(Belegerfassung!C1091,"TT.MM.JJJJ"),"")</f>
        <v/>
      </c>
      <c r="D1083" t="str">
        <f>IFERROR(VLOOKUP(Belegerfassung!A1091,Abfrage!$E$2:$F$20,2,FALSE),"")</f>
        <v/>
      </c>
      <c r="E1083" t="str">
        <f>IF(A1083&lt;&gt;"",Belegerfassung!B1091,"")</f>
        <v/>
      </c>
      <c r="F1083" t="str">
        <f>IF(Belegerfassung!L1091="","",IF(Belegerfassung!L1091&lt;&gt;"",IF(Belegerfassung!L1091&lt;&gt;"",IF(Belegerfassung!J1091&lt;&gt;0,VLOOKUP(Belegerfassung!L1091,Abfrage!$A$2:$C$19,2,),VLOOKUP(Belegerfassung!L1091,Abfrage!$A$2:$C$19,3,)),"")))</f>
        <v/>
      </c>
      <c r="G1083" t="str">
        <f t="shared" si="48"/>
        <v/>
      </c>
      <c r="H1083" s="31" t="str">
        <f>IF(A1083&lt;&gt;"",-Belegerfassung!J1091+Belegerfassung!K1091,"")</f>
        <v/>
      </c>
      <c r="I1083" s="49" t="str">
        <f>IFERROR(IF(H1083&lt;&gt;"",Belegerfassung!L1091*100,""),IF(OR(Belegerfassung!L1091="Leistung EU - Erlöse",Belegerfassung!L1091="Lieferungen EU-Erlöse",Belegerfassung!L1091="EUST",Belegerfassung!L1091="Bauleistungen 20%")=TRUE,"",MID(Belegerfassung!L1091,4,2)))</f>
        <v/>
      </c>
      <c r="J1083" s="6" t="str">
        <f>IF(A1083&lt;&gt;"",LEFT(Belegerfassung!D1091,40),"")</f>
        <v/>
      </c>
      <c r="K1083" t="str">
        <f>IF(A1083&lt;&gt;"",VLOOKUP(D1083,Abfrage!$F$2:$G$21,2,FALSE),"")</f>
        <v/>
      </c>
      <c r="L1083" s="6" t="str">
        <f>IF(Belegerfassung!H1091&lt;&gt;"",Belegerfassung!H1091,"")</f>
        <v/>
      </c>
      <c r="M1083" t="str">
        <f>IFERROR(IF(Belegerfassung!E1091&lt;&gt;"",VLOOKUP(Belegerfassung!E1091,Abfrage!$L$2:$M$15,2,),""),"")</f>
        <v/>
      </c>
      <c r="N1083" t="str">
        <f t="shared" si="49"/>
        <v/>
      </c>
      <c r="O1083" t="str">
        <f t="shared" si="50"/>
        <v/>
      </c>
      <c r="P1083" t="str">
        <f>IF(Belegerfassung!G1091&lt;&gt;"",CONCATENATE(Belegerfassung!G1091,".pdf"),"")</f>
        <v/>
      </c>
    </row>
    <row r="1084" spans="1:16">
      <c r="A1084" t="str">
        <f>IF(Belegerfassung!C1092&lt;&gt;"",0,"")</f>
        <v/>
      </c>
      <c r="B1084" t="str">
        <f>IFERROR(VLOOKUP(Belegerfassung!I1092,Konten!A:D,2,FALSE),"")</f>
        <v/>
      </c>
      <c r="C1084" t="str">
        <f>IF(A1084&lt;&gt;"",TEXT(Belegerfassung!C1092,"TT.MM.JJJJ"),"")</f>
        <v/>
      </c>
      <c r="D1084" t="str">
        <f>IFERROR(VLOOKUP(Belegerfassung!A1092,Abfrage!$E$2:$F$20,2,FALSE),"")</f>
        <v/>
      </c>
      <c r="E1084" t="str">
        <f>IF(A1084&lt;&gt;"",Belegerfassung!B1092,"")</f>
        <v/>
      </c>
      <c r="F1084" t="str">
        <f>IF(Belegerfassung!L1092="","",IF(Belegerfassung!L1092&lt;&gt;"",IF(Belegerfassung!L1092&lt;&gt;"",IF(Belegerfassung!J1092&lt;&gt;0,VLOOKUP(Belegerfassung!L1092,Abfrage!$A$2:$C$19,2,),VLOOKUP(Belegerfassung!L1092,Abfrage!$A$2:$C$19,3,)),"")))</f>
        <v/>
      </c>
      <c r="G1084" t="str">
        <f t="shared" si="48"/>
        <v/>
      </c>
      <c r="H1084" s="31" t="str">
        <f>IF(A1084&lt;&gt;"",-Belegerfassung!J1092+Belegerfassung!K1092,"")</f>
        <v/>
      </c>
      <c r="I1084" s="49" t="str">
        <f>IFERROR(IF(H1084&lt;&gt;"",Belegerfassung!L1092*100,""),IF(OR(Belegerfassung!L1092="Leistung EU - Erlöse",Belegerfassung!L1092="Lieferungen EU-Erlöse",Belegerfassung!L1092="EUST",Belegerfassung!L1092="Bauleistungen 20%")=TRUE,"",MID(Belegerfassung!L1092,4,2)))</f>
        <v/>
      </c>
      <c r="J1084" s="6" t="str">
        <f>IF(A1084&lt;&gt;"",LEFT(Belegerfassung!D1092,40),"")</f>
        <v/>
      </c>
      <c r="K1084" t="str">
        <f>IF(A1084&lt;&gt;"",VLOOKUP(D1084,Abfrage!$F$2:$G$21,2,FALSE),"")</f>
        <v/>
      </c>
      <c r="L1084" s="6" t="str">
        <f>IF(Belegerfassung!H1092&lt;&gt;"",Belegerfassung!H1092,"")</f>
        <v/>
      </c>
      <c r="M1084" t="str">
        <f>IFERROR(IF(Belegerfassung!E1092&lt;&gt;"",VLOOKUP(Belegerfassung!E1092,Abfrage!$L$2:$M$15,2,),""),"")</f>
        <v/>
      </c>
      <c r="N1084" t="str">
        <f t="shared" si="49"/>
        <v/>
      </c>
      <c r="O1084" t="str">
        <f t="shared" si="50"/>
        <v/>
      </c>
      <c r="P1084" t="str">
        <f>IF(Belegerfassung!G1092&lt;&gt;"",CONCATENATE(Belegerfassung!G1092,".pdf"),"")</f>
        <v/>
      </c>
    </row>
    <row r="1085" spans="1:16">
      <c r="A1085" t="str">
        <f>IF(Belegerfassung!C1093&lt;&gt;"",0,"")</f>
        <v/>
      </c>
      <c r="B1085" t="str">
        <f>IFERROR(VLOOKUP(Belegerfassung!I1093,Konten!A:D,2,FALSE),"")</f>
        <v/>
      </c>
      <c r="C1085" t="str">
        <f>IF(A1085&lt;&gt;"",TEXT(Belegerfassung!C1093,"TT.MM.JJJJ"),"")</f>
        <v/>
      </c>
      <c r="D1085" t="str">
        <f>IFERROR(VLOOKUP(Belegerfassung!A1093,Abfrage!$E$2:$F$20,2,FALSE),"")</f>
        <v/>
      </c>
      <c r="E1085" t="str">
        <f>IF(A1085&lt;&gt;"",Belegerfassung!B1093,"")</f>
        <v/>
      </c>
      <c r="F1085" t="str">
        <f>IF(Belegerfassung!L1093="","",IF(Belegerfassung!L1093&lt;&gt;"",IF(Belegerfassung!L1093&lt;&gt;"",IF(Belegerfassung!J1093&lt;&gt;0,VLOOKUP(Belegerfassung!L1093,Abfrage!$A$2:$C$19,2,),VLOOKUP(Belegerfassung!L1093,Abfrage!$A$2:$C$19,3,)),"")))</f>
        <v/>
      </c>
      <c r="G1085" t="str">
        <f t="shared" si="48"/>
        <v/>
      </c>
      <c r="H1085" s="31" t="str">
        <f>IF(A1085&lt;&gt;"",-Belegerfassung!J1093+Belegerfassung!K1093,"")</f>
        <v/>
      </c>
      <c r="I1085" s="49" t="str">
        <f>IFERROR(IF(H1085&lt;&gt;"",Belegerfassung!L1093*100,""),IF(OR(Belegerfassung!L1093="Leistung EU - Erlöse",Belegerfassung!L1093="Lieferungen EU-Erlöse",Belegerfassung!L1093="EUST",Belegerfassung!L1093="Bauleistungen 20%")=TRUE,"",MID(Belegerfassung!L1093,4,2)))</f>
        <v/>
      </c>
      <c r="J1085" s="6" t="str">
        <f>IF(A1085&lt;&gt;"",LEFT(Belegerfassung!D1093,40),"")</f>
        <v/>
      </c>
      <c r="K1085" t="str">
        <f>IF(A1085&lt;&gt;"",VLOOKUP(D1085,Abfrage!$F$2:$G$21,2,FALSE),"")</f>
        <v/>
      </c>
      <c r="L1085" s="6" t="str">
        <f>IF(Belegerfassung!H1093&lt;&gt;"",Belegerfassung!H1093,"")</f>
        <v/>
      </c>
      <c r="M1085" t="str">
        <f>IFERROR(IF(Belegerfassung!E1093&lt;&gt;"",VLOOKUP(Belegerfassung!E1093,Abfrage!$L$2:$M$15,2,),""),"")</f>
        <v/>
      </c>
      <c r="N1085" t="str">
        <f t="shared" si="49"/>
        <v/>
      </c>
      <c r="O1085" t="str">
        <f t="shared" si="50"/>
        <v/>
      </c>
      <c r="P1085" t="str">
        <f>IF(Belegerfassung!G1093&lt;&gt;"",CONCATENATE(Belegerfassung!G1093,".pdf"),"")</f>
        <v/>
      </c>
    </row>
    <row r="1086" spans="1:16">
      <c r="A1086" t="str">
        <f>IF(Belegerfassung!C1094&lt;&gt;"",0,"")</f>
        <v/>
      </c>
      <c r="B1086" t="str">
        <f>IFERROR(VLOOKUP(Belegerfassung!I1094,Konten!A:D,2,FALSE),"")</f>
        <v/>
      </c>
      <c r="C1086" t="str">
        <f>IF(A1086&lt;&gt;"",TEXT(Belegerfassung!C1094,"TT.MM.JJJJ"),"")</f>
        <v/>
      </c>
      <c r="D1086" t="str">
        <f>IFERROR(VLOOKUP(Belegerfassung!A1094,Abfrage!$E$2:$F$20,2,FALSE),"")</f>
        <v/>
      </c>
      <c r="E1086" t="str">
        <f>IF(A1086&lt;&gt;"",Belegerfassung!B1094,"")</f>
        <v/>
      </c>
      <c r="F1086" t="str">
        <f>IF(Belegerfassung!L1094="","",IF(Belegerfassung!L1094&lt;&gt;"",IF(Belegerfassung!L1094&lt;&gt;"",IF(Belegerfassung!J1094&lt;&gt;0,VLOOKUP(Belegerfassung!L1094,Abfrage!$A$2:$C$19,2,),VLOOKUP(Belegerfassung!L1094,Abfrage!$A$2:$C$19,3,)),"")))</f>
        <v/>
      </c>
      <c r="G1086" t="str">
        <f t="shared" si="48"/>
        <v/>
      </c>
      <c r="H1086" s="31" t="str">
        <f>IF(A1086&lt;&gt;"",-Belegerfassung!J1094+Belegerfassung!K1094,"")</f>
        <v/>
      </c>
      <c r="I1086" s="49" t="str">
        <f>IFERROR(IF(H1086&lt;&gt;"",Belegerfassung!L1094*100,""),IF(OR(Belegerfassung!L1094="Leistung EU - Erlöse",Belegerfassung!L1094="Lieferungen EU-Erlöse",Belegerfassung!L1094="EUST",Belegerfassung!L1094="Bauleistungen 20%")=TRUE,"",MID(Belegerfassung!L1094,4,2)))</f>
        <v/>
      </c>
      <c r="J1086" s="6" t="str">
        <f>IF(A1086&lt;&gt;"",LEFT(Belegerfassung!D1094,40),"")</f>
        <v/>
      </c>
      <c r="K1086" t="str">
        <f>IF(A1086&lt;&gt;"",VLOOKUP(D1086,Abfrage!$F$2:$G$21,2,FALSE),"")</f>
        <v/>
      </c>
      <c r="L1086" s="6" t="str">
        <f>IF(Belegerfassung!H1094&lt;&gt;"",Belegerfassung!H1094,"")</f>
        <v/>
      </c>
      <c r="M1086" t="str">
        <f>IFERROR(IF(Belegerfassung!E1094&lt;&gt;"",VLOOKUP(Belegerfassung!E1094,Abfrage!$L$2:$M$15,2,),""),"")</f>
        <v/>
      </c>
      <c r="N1086" t="str">
        <f t="shared" si="49"/>
        <v/>
      </c>
      <c r="O1086" t="str">
        <f t="shared" si="50"/>
        <v/>
      </c>
      <c r="P1086" t="str">
        <f>IF(Belegerfassung!G1094&lt;&gt;"",CONCATENATE(Belegerfassung!G1094,".pdf"),"")</f>
        <v/>
      </c>
    </row>
    <row r="1087" spans="1:16">
      <c r="A1087" t="str">
        <f>IF(Belegerfassung!C1095&lt;&gt;"",0,"")</f>
        <v/>
      </c>
      <c r="B1087" t="str">
        <f>IFERROR(VLOOKUP(Belegerfassung!I1095,Konten!A:D,2,FALSE),"")</f>
        <v/>
      </c>
      <c r="C1087" t="str">
        <f>IF(A1087&lt;&gt;"",TEXT(Belegerfassung!C1095,"TT.MM.JJJJ"),"")</f>
        <v/>
      </c>
      <c r="D1087" t="str">
        <f>IFERROR(VLOOKUP(Belegerfassung!A1095,Abfrage!$E$2:$F$20,2,FALSE),"")</f>
        <v/>
      </c>
      <c r="E1087" t="str">
        <f>IF(A1087&lt;&gt;"",Belegerfassung!B1095,"")</f>
        <v/>
      </c>
      <c r="F1087" t="str">
        <f>IF(Belegerfassung!L1095="","",IF(Belegerfassung!L1095&lt;&gt;"",IF(Belegerfassung!L1095&lt;&gt;"",IF(Belegerfassung!J1095&lt;&gt;0,VLOOKUP(Belegerfassung!L1095,Abfrage!$A$2:$C$19,2,),VLOOKUP(Belegerfassung!L1095,Abfrage!$A$2:$C$19,3,)),"")))</f>
        <v/>
      </c>
      <c r="G1087" t="str">
        <f t="shared" si="48"/>
        <v/>
      </c>
      <c r="H1087" s="31" t="str">
        <f>IF(A1087&lt;&gt;"",-Belegerfassung!J1095+Belegerfassung!K1095,"")</f>
        <v/>
      </c>
      <c r="I1087" s="49" t="str">
        <f>IFERROR(IF(H1087&lt;&gt;"",Belegerfassung!L1095*100,""),IF(OR(Belegerfassung!L1095="Leistung EU - Erlöse",Belegerfassung!L1095="Lieferungen EU-Erlöse",Belegerfassung!L1095="EUST",Belegerfassung!L1095="Bauleistungen 20%")=TRUE,"",MID(Belegerfassung!L1095,4,2)))</f>
        <v/>
      </c>
      <c r="J1087" s="6" t="str">
        <f>IF(A1087&lt;&gt;"",LEFT(Belegerfassung!D1095,40),"")</f>
        <v/>
      </c>
      <c r="K1087" t="str">
        <f>IF(A1087&lt;&gt;"",VLOOKUP(D1087,Abfrage!$F$2:$G$21,2,FALSE),"")</f>
        <v/>
      </c>
      <c r="L1087" s="6" t="str">
        <f>IF(Belegerfassung!H1095&lt;&gt;"",Belegerfassung!H1095,"")</f>
        <v/>
      </c>
      <c r="M1087" t="str">
        <f>IFERROR(IF(Belegerfassung!E1095&lt;&gt;"",VLOOKUP(Belegerfassung!E1095,Abfrage!$L$2:$M$15,2,),""),"")</f>
        <v/>
      </c>
      <c r="N1087" t="str">
        <f t="shared" si="49"/>
        <v/>
      </c>
      <c r="O1087" t="str">
        <f t="shared" si="50"/>
        <v/>
      </c>
      <c r="P1087" t="str">
        <f>IF(Belegerfassung!G1095&lt;&gt;"",CONCATENATE(Belegerfassung!G1095,".pdf"),"")</f>
        <v/>
      </c>
    </row>
    <row r="1088" spans="1:16">
      <c r="A1088" t="str">
        <f>IF(Belegerfassung!C1096&lt;&gt;"",0,"")</f>
        <v/>
      </c>
      <c r="B1088" t="str">
        <f>IFERROR(VLOOKUP(Belegerfassung!I1096,Konten!A:D,2,FALSE),"")</f>
        <v/>
      </c>
      <c r="C1088" t="str">
        <f>IF(A1088&lt;&gt;"",TEXT(Belegerfassung!C1096,"TT.MM.JJJJ"),"")</f>
        <v/>
      </c>
      <c r="D1088" t="str">
        <f>IFERROR(VLOOKUP(Belegerfassung!A1096,Abfrage!$E$2:$F$20,2,FALSE),"")</f>
        <v/>
      </c>
      <c r="E1088" t="str">
        <f>IF(A1088&lt;&gt;"",Belegerfassung!B1096,"")</f>
        <v/>
      </c>
      <c r="F1088" t="str">
        <f>IF(Belegerfassung!L1096="","",IF(Belegerfassung!L1096&lt;&gt;"",IF(Belegerfassung!L1096&lt;&gt;"",IF(Belegerfassung!J1096&lt;&gt;0,VLOOKUP(Belegerfassung!L1096,Abfrage!$A$2:$C$19,2,),VLOOKUP(Belegerfassung!L1096,Abfrage!$A$2:$C$19,3,)),"")))</f>
        <v/>
      </c>
      <c r="G1088" t="str">
        <f t="shared" si="48"/>
        <v/>
      </c>
      <c r="H1088" s="31" t="str">
        <f>IF(A1088&lt;&gt;"",-Belegerfassung!J1096+Belegerfassung!K1096,"")</f>
        <v/>
      </c>
      <c r="I1088" s="49" t="str">
        <f>IFERROR(IF(H1088&lt;&gt;"",Belegerfassung!L1096*100,""),IF(OR(Belegerfassung!L1096="Leistung EU - Erlöse",Belegerfassung!L1096="Lieferungen EU-Erlöse",Belegerfassung!L1096="EUST",Belegerfassung!L1096="Bauleistungen 20%")=TRUE,"",MID(Belegerfassung!L1096,4,2)))</f>
        <v/>
      </c>
      <c r="J1088" s="6" t="str">
        <f>IF(A1088&lt;&gt;"",LEFT(Belegerfassung!D1096,40),"")</f>
        <v/>
      </c>
      <c r="K1088" t="str">
        <f>IF(A1088&lt;&gt;"",VLOOKUP(D1088,Abfrage!$F$2:$G$21,2,FALSE),"")</f>
        <v/>
      </c>
      <c r="L1088" s="6" t="str">
        <f>IF(Belegerfassung!H1096&lt;&gt;"",Belegerfassung!H1096,"")</f>
        <v/>
      </c>
      <c r="M1088" t="str">
        <f>IFERROR(IF(Belegerfassung!E1096&lt;&gt;"",VLOOKUP(Belegerfassung!E1096,Abfrage!$L$2:$M$15,2,),""),"")</f>
        <v/>
      </c>
      <c r="N1088" t="str">
        <f t="shared" si="49"/>
        <v/>
      </c>
      <c r="O1088" t="str">
        <f t="shared" si="50"/>
        <v/>
      </c>
      <c r="P1088" t="str">
        <f>IF(Belegerfassung!G1096&lt;&gt;"",CONCATENATE(Belegerfassung!G1096,".pdf"),"")</f>
        <v/>
      </c>
    </row>
    <row r="1089" spans="1:16">
      <c r="A1089" t="str">
        <f>IF(Belegerfassung!C1097&lt;&gt;"",0,"")</f>
        <v/>
      </c>
      <c r="B1089" t="str">
        <f>IFERROR(VLOOKUP(Belegerfassung!I1097,Konten!A:D,2,FALSE),"")</f>
        <v/>
      </c>
      <c r="C1089" t="str">
        <f>IF(A1089&lt;&gt;"",TEXT(Belegerfassung!C1097,"TT.MM.JJJJ"),"")</f>
        <v/>
      </c>
      <c r="D1089" t="str">
        <f>IFERROR(VLOOKUP(Belegerfassung!A1097,Abfrage!$E$2:$F$20,2,FALSE),"")</f>
        <v/>
      </c>
      <c r="E1089" t="str">
        <f>IF(A1089&lt;&gt;"",Belegerfassung!B1097,"")</f>
        <v/>
      </c>
      <c r="F1089" t="str">
        <f>IF(Belegerfassung!L1097="","",IF(Belegerfassung!L1097&lt;&gt;"",IF(Belegerfassung!L1097&lt;&gt;"",IF(Belegerfassung!J1097&lt;&gt;0,VLOOKUP(Belegerfassung!L1097,Abfrage!$A$2:$C$19,2,),VLOOKUP(Belegerfassung!L1097,Abfrage!$A$2:$C$19,3,)),"")))</f>
        <v/>
      </c>
      <c r="G1089" t="str">
        <f t="shared" si="48"/>
        <v/>
      </c>
      <c r="H1089" s="31" t="str">
        <f>IF(A1089&lt;&gt;"",-Belegerfassung!J1097+Belegerfassung!K1097,"")</f>
        <v/>
      </c>
      <c r="I1089" s="49" t="str">
        <f>IFERROR(IF(H1089&lt;&gt;"",Belegerfassung!L1097*100,""),IF(OR(Belegerfassung!L1097="Leistung EU - Erlöse",Belegerfassung!L1097="Lieferungen EU-Erlöse",Belegerfassung!L1097="EUST",Belegerfassung!L1097="Bauleistungen 20%")=TRUE,"",MID(Belegerfassung!L1097,4,2)))</f>
        <v/>
      </c>
      <c r="J1089" s="6" t="str">
        <f>IF(A1089&lt;&gt;"",LEFT(Belegerfassung!D1097,40),"")</f>
        <v/>
      </c>
      <c r="K1089" t="str">
        <f>IF(A1089&lt;&gt;"",VLOOKUP(D1089,Abfrage!$F$2:$G$21,2,FALSE),"")</f>
        <v/>
      </c>
      <c r="L1089" s="6" t="str">
        <f>IF(Belegerfassung!H1097&lt;&gt;"",Belegerfassung!H1097,"")</f>
        <v/>
      </c>
      <c r="M1089" t="str">
        <f>IFERROR(IF(Belegerfassung!E1097&lt;&gt;"",VLOOKUP(Belegerfassung!E1097,Abfrage!$L$2:$M$15,2,),""),"")</f>
        <v/>
      </c>
      <c r="N1089" t="str">
        <f t="shared" si="49"/>
        <v/>
      </c>
      <c r="O1089" t="str">
        <f t="shared" si="50"/>
        <v/>
      </c>
      <c r="P1089" t="str">
        <f>IF(Belegerfassung!G1097&lt;&gt;"",CONCATENATE(Belegerfassung!G1097,".pdf"),"")</f>
        <v/>
      </c>
    </row>
    <row r="1090" spans="1:16">
      <c r="A1090" t="str">
        <f>IF(Belegerfassung!C1098&lt;&gt;"",0,"")</f>
        <v/>
      </c>
      <c r="B1090" t="str">
        <f>IFERROR(VLOOKUP(Belegerfassung!I1098,Konten!A:D,2,FALSE),"")</f>
        <v/>
      </c>
      <c r="C1090" t="str">
        <f>IF(A1090&lt;&gt;"",TEXT(Belegerfassung!C1098,"TT.MM.JJJJ"),"")</f>
        <v/>
      </c>
      <c r="D1090" t="str">
        <f>IFERROR(VLOOKUP(Belegerfassung!A1098,Abfrage!$E$2:$F$20,2,FALSE),"")</f>
        <v/>
      </c>
      <c r="E1090" t="str">
        <f>IF(A1090&lt;&gt;"",Belegerfassung!B1098,"")</f>
        <v/>
      </c>
      <c r="F1090" t="str">
        <f>IF(Belegerfassung!L1098="","",IF(Belegerfassung!L1098&lt;&gt;"",IF(Belegerfassung!L1098&lt;&gt;"",IF(Belegerfassung!J1098&lt;&gt;0,VLOOKUP(Belegerfassung!L1098,Abfrage!$A$2:$C$19,2,),VLOOKUP(Belegerfassung!L1098,Abfrage!$A$2:$C$19,3,)),"")))</f>
        <v/>
      </c>
      <c r="G1090" t="str">
        <f t="shared" si="48"/>
        <v/>
      </c>
      <c r="H1090" s="31" t="str">
        <f>IF(A1090&lt;&gt;"",-Belegerfassung!J1098+Belegerfassung!K1098,"")</f>
        <v/>
      </c>
      <c r="I1090" s="49" t="str">
        <f>IFERROR(IF(H1090&lt;&gt;"",Belegerfassung!L1098*100,""),IF(OR(Belegerfassung!L1098="Leistung EU - Erlöse",Belegerfassung!L1098="Lieferungen EU-Erlöse",Belegerfassung!L1098="EUST",Belegerfassung!L1098="Bauleistungen 20%")=TRUE,"",MID(Belegerfassung!L1098,4,2)))</f>
        <v/>
      </c>
      <c r="J1090" s="6" t="str">
        <f>IF(A1090&lt;&gt;"",LEFT(Belegerfassung!D1098,40),"")</f>
        <v/>
      </c>
      <c r="K1090" t="str">
        <f>IF(A1090&lt;&gt;"",VLOOKUP(D1090,Abfrage!$F$2:$G$21,2,FALSE),"")</f>
        <v/>
      </c>
      <c r="L1090" s="6" t="str">
        <f>IF(Belegerfassung!H1098&lt;&gt;"",Belegerfassung!H1098,"")</f>
        <v/>
      </c>
      <c r="M1090" t="str">
        <f>IFERROR(IF(Belegerfassung!E1098&lt;&gt;"",VLOOKUP(Belegerfassung!E1098,Abfrage!$L$2:$M$15,2,),""),"")</f>
        <v/>
      </c>
      <c r="N1090" t="str">
        <f t="shared" si="49"/>
        <v/>
      </c>
      <c r="O1090" t="str">
        <f t="shared" si="50"/>
        <v/>
      </c>
      <c r="P1090" t="str">
        <f>IF(Belegerfassung!G1098&lt;&gt;"",CONCATENATE(Belegerfassung!G1098,".pdf"),"")</f>
        <v/>
      </c>
    </row>
    <row r="1091" spans="1:16">
      <c r="A1091" t="str">
        <f>IF(Belegerfassung!C1099&lt;&gt;"",0,"")</f>
        <v/>
      </c>
      <c r="B1091" t="str">
        <f>IFERROR(VLOOKUP(Belegerfassung!I1099,Konten!A:D,2,FALSE),"")</f>
        <v/>
      </c>
      <c r="C1091" t="str">
        <f>IF(A1091&lt;&gt;"",TEXT(Belegerfassung!C1099,"TT.MM.JJJJ"),"")</f>
        <v/>
      </c>
      <c r="D1091" t="str">
        <f>IFERROR(VLOOKUP(Belegerfassung!A1099,Abfrage!$E$2:$F$20,2,FALSE),"")</f>
        <v/>
      </c>
      <c r="E1091" t="str">
        <f>IF(A1091&lt;&gt;"",Belegerfassung!B1099,"")</f>
        <v/>
      </c>
      <c r="F1091" t="str">
        <f>IF(Belegerfassung!L1099="","",IF(Belegerfassung!L1099&lt;&gt;"",IF(Belegerfassung!L1099&lt;&gt;"",IF(Belegerfassung!J1099&lt;&gt;0,VLOOKUP(Belegerfassung!L1099,Abfrage!$A$2:$C$19,2,),VLOOKUP(Belegerfassung!L1099,Abfrage!$A$2:$C$19,3,)),"")))</f>
        <v/>
      </c>
      <c r="G1091" t="str">
        <f t="shared" ref="G1091:G1154" si="51">IF(A1091&lt;&gt;"",1,"")</f>
        <v/>
      </c>
      <c r="H1091" s="31" t="str">
        <f>IF(A1091&lt;&gt;"",-Belegerfassung!J1099+Belegerfassung!K1099,"")</f>
        <v/>
      </c>
      <c r="I1091" s="49" t="str">
        <f>IFERROR(IF(H1091&lt;&gt;"",Belegerfassung!L1099*100,""),IF(OR(Belegerfassung!L1099="Leistung EU - Erlöse",Belegerfassung!L1099="Lieferungen EU-Erlöse",Belegerfassung!L1099="EUST",Belegerfassung!L1099="Bauleistungen 20%")=TRUE,"",MID(Belegerfassung!L1099,4,2)))</f>
        <v/>
      </c>
      <c r="J1091" s="6" t="str">
        <f>IF(A1091&lt;&gt;"",LEFT(Belegerfassung!D1099,40),"")</f>
        <v/>
      </c>
      <c r="K1091" t="str">
        <f>IF(A1091&lt;&gt;"",VLOOKUP(D1091,Abfrage!$F$2:$G$21,2,FALSE),"")</f>
        <v/>
      </c>
      <c r="L1091" s="6" t="str">
        <f>IF(Belegerfassung!H1099&lt;&gt;"",Belegerfassung!H1099,"")</f>
        <v/>
      </c>
      <c r="M1091" t="str">
        <f>IFERROR(IF(Belegerfassung!E1099&lt;&gt;"",VLOOKUP(Belegerfassung!E1099,Abfrage!$L$2:$M$15,2,),""),"")</f>
        <v/>
      </c>
      <c r="N1091" t="str">
        <f t="shared" ref="N1091:N1154" si="52">IF(A1091&lt;&gt;"","E","")</f>
        <v/>
      </c>
      <c r="O1091" t="str">
        <f t="shared" ref="O1091:O1154" si="53">IF(A1091&lt;&gt;"","A","")</f>
        <v/>
      </c>
      <c r="P1091" t="str">
        <f>IF(Belegerfassung!G1099&lt;&gt;"",CONCATENATE(Belegerfassung!G1099,".pdf"),"")</f>
        <v/>
      </c>
    </row>
    <row r="1092" spans="1:16">
      <c r="A1092" t="str">
        <f>IF(Belegerfassung!C1100&lt;&gt;"",0,"")</f>
        <v/>
      </c>
      <c r="B1092" t="str">
        <f>IFERROR(VLOOKUP(Belegerfassung!I1100,Konten!A:D,2,FALSE),"")</f>
        <v/>
      </c>
      <c r="C1092" t="str">
        <f>IF(A1092&lt;&gt;"",TEXT(Belegerfassung!C1100,"TT.MM.JJJJ"),"")</f>
        <v/>
      </c>
      <c r="D1092" t="str">
        <f>IFERROR(VLOOKUP(Belegerfassung!A1100,Abfrage!$E$2:$F$20,2,FALSE),"")</f>
        <v/>
      </c>
      <c r="E1092" t="str">
        <f>IF(A1092&lt;&gt;"",Belegerfassung!B1100,"")</f>
        <v/>
      </c>
      <c r="F1092" t="str">
        <f>IF(Belegerfassung!L1100="","",IF(Belegerfassung!L1100&lt;&gt;"",IF(Belegerfassung!L1100&lt;&gt;"",IF(Belegerfassung!J1100&lt;&gt;0,VLOOKUP(Belegerfassung!L1100,Abfrage!$A$2:$C$19,2,),VLOOKUP(Belegerfassung!L1100,Abfrage!$A$2:$C$19,3,)),"")))</f>
        <v/>
      </c>
      <c r="G1092" t="str">
        <f t="shared" si="51"/>
        <v/>
      </c>
      <c r="H1092" s="31" t="str">
        <f>IF(A1092&lt;&gt;"",-Belegerfassung!J1100+Belegerfassung!K1100,"")</f>
        <v/>
      </c>
      <c r="I1092" s="49" t="str">
        <f>IFERROR(IF(H1092&lt;&gt;"",Belegerfassung!L1100*100,""),IF(OR(Belegerfassung!L1100="Leistung EU - Erlöse",Belegerfassung!L1100="Lieferungen EU-Erlöse",Belegerfassung!L1100="EUST",Belegerfassung!L1100="Bauleistungen 20%")=TRUE,"",MID(Belegerfassung!L1100,4,2)))</f>
        <v/>
      </c>
      <c r="J1092" s="6" t="str">
        <f>IF(A1092&lt;&gt;"",LEFT(Belegerfassung!D1100,40),"")</f>
        <v/>
      </c>
      <c r="K1092" t="str">
        <f>IF(A1092&lt;&gt;"",VLOOKUP(D1092,Abfrage!$F$2:$G$21,2,FALSE),"")</f>
        <v/>
      </c>
      <c r="L1092" s="6" t="str">
        <f>IF(Belegerfassung!H1100&lt;&gt;"",Belegerfassung!H1100,"")</f>
        <v/>
      </c>
      <c r="M1092" t="str">
        <f>IFERROR(IF(Belegerfassung!E1100&lt;&gt;"",VLOOKUP(Belegerfassung!E1100,Abfrage!$L$2:$M$15,2,),""),"")</f>
        <v/>
      </c>
      <c r="N1092" t="str">
        <f t="shared" si="52"/>
        <v/>
      </c>
      <c r="O1092" t="str">
        <f t="shared" si="53"/>
        <v/>
      </c>
      <c r="P1092" t="str">
        <f>IF(Belegerfassung!G1100&lt;&gt;"",CONCATENATE(Belegerfassung!G1100,".pdf"),"")</f>
        <v/>
      </c>
    </row>
    <row r="1093" spans="1:16">
      <c r="A1093" t="str">
        <f>IF(Belegerfassung!C1101&lt;&gt;"",0,"")</f>
        <v/>
      </c>
      <c r="B1093" t="str">
        <f>IFERROR(VLOOKUP(Belegerfassung!I1101,Konten!A:D,2,FALSE),"")</f>
        <v/>
      </c>
      <c r="C1093" t="str">
        <f>IF(A1093&lt;&gt;"",TEXT(Belegerfassung!C1101,"TT.MM.JJJJ"),"")</f>
        <v/>
      </c>
      <c r="D1093" t="str">
        <f>IFERROR(VLOOKUP(Belegerfassung!A1101,Abfrage!$E$2:$F$20,2,FALSE),"")</f>
        <v/>
      </c>
      <c r="E1093" t="str">
        <f>IF(A1093&lt;&gt;"",Belegerfassung!B1101,"")</f>
        <v/>
      </c>
      <c r="F1093" t="str">
        <f>IF(Belegerfassung!L1101="","",IF(Belegerfassung!L1101&lt;&gt;"",IF(Belegerfassung!L1101&lt;&gt;"",IF(Belegerfassung!J1101&lt;&gt;0,VLOOKUP(Belegerfassung!L1101,Abfrage!$A$2:$C$19,2,),VLOOKUP(Belegerfassung!L1101,Abfrage!$A$2:$C$19,3,)),"")))</f>
        <v/>
      </c>
      <c r="G1093" t="str">
        <f t="shared" si="51"/>
        <v/>
      </c>
      <c r="H1093" s="31" t="str">
        <f>IF(A1093&lt;&gt;"",-Belegerfassung!J1101+Belegerfassung!K1101,"")</f>
        <v/>
      </c>
      <c r="I1093" s="49" t="str">
        <f>IFERROR(IF(H1093&lt;&gt;"",Belegerfassung!L1101*100,""),IF(OR(Belegerfassung!L1101="Leistung EU - Erlöse",Belegerfassung!L1101="Lieferungen EU-Erlöse",Belegerfassung!L1101="EUST",Belegerfassung!L1101="Bauleistungen 20%")=TRUE,"",MID(Belegerfassung!L1101,4,2)))</f>
        <v/>
      </c>
      <c r="J1093" s="6" t="str">
        <f>IF(A1093&lt;&gt;"",LEFT(Belegerfassung!D1101,40),"")</f>
        <v/>
      </c>
      <c r="K1093" t="str">
        <f>IF(A1093&lt;&gt;"",VLOOKUP(D1093,Abfrage!$F$2:$G$21,2,FALSE),"")</f>
        <v/>
      </c>
      <c r="L1093" s="6" t="str">
        <f>IF(Belegerfassung!H1101&lt;&gt;"",Belegerfassung!H1101,"")</f>
        <v/>
      </c>
      <c r="M1093" t="str">
        <f>IFERROR(IF(Belegerfassung!E1101&lt;&gt;"",VLOOKUP(Belegerfassung!E1101,Abfrage!$L$2:$M$15,2,),""),"")</f>
        <v/>
      </c>
      <c r="N1093" t="str">
        <f t="shared" si="52"/>
        <v/>
      </c>
      <c r="O1093" t="str">
        <f t="shared" si="53"/>
        <v/>
      </c>
      <c r="P1093" t="str">
        <f>IF(Belegerfassung!G1101&lt;&gt;"",CONCATENATE(Belegerfassung!G1101,".pdf"),"")</f>
        <v/>
      </c>
    </row>
    <row r="1094" spans="1:16">
      <c r="A1094" t="str">
        <f>IF(Belegerfassung!C1102&lt;&gt;"",0,"")</f>
        <v/>
      </c>
      <c r="B1094" t="str">
        <f>IFERROR(VLOOKUP(Belegerfassung!I1102,Konten!A:D,2,FALSE),"")</f>
        <v/>
      </c>
      <c r="C1094" t="str">
        <f>IF(A1094&lt;&gt;"",TEXT(Belegerfassung!C1102,"TT.MM.JJJJ"),"")</f>
        <v/>
      </c>
      <c r="D1094" t="str">
        <f>IFERROR(VLOOKUP(Belegerfassung!A1102,Abfrage!$E$2:$F$20,2,FALSE),"")</f>
        <v/>
      </c>
      <c r="E1094" t="str">
        <f>IF(A1094&lt;&gt;"",Belegerfassung!B1102,"")</f>
        <v/>
      </c>
      <c r="F1094" t="str">
        <f>IF(Belegerfassung!L1102="","",IF(Belegerfassung!L1102&lt;&gt;"",IF(Belegerfassung!L1102&lt;&gt;"",IF(Belegerfassung!J1102&lt;&gt;0,VLOOKUP(Belegerfassung!L1102,Abfrage!$A$2:$C$19,2,),VLOOKUP(Belegerfassung!L1102,Abfrage!$A$2:$C$19,3,)),"")))</f>
        <v/>
      </c>
      <c r="G1094" t="str">
        <f t="shared" si="51"/>
        <v/>
      </c>
      <c r="H1094" s="31" t="str">
        <f>IF(A1094&lt;&gt;"",-Belegerfassung!J1102+Belegerfassung!K1102,"")</f>
        <v/>
      </c>
      <c r="I1094" s="49" t="str">
        <f>IFERROR(IF(H1094&lt;&gt;"",Belegerfassung!L1102*100,""),IF(OR(Belegerfassung!L1102="Leistung EU - Erlöse",Belegerfassung!L1102="Lieferungen EU-Erlöse",Belegerfassung!L1102="EUST",Belegerfassung!L1102="Bauleistungen 20%")=TRUE,"",MID(Belegerfassung!L1102,4,2)))</f>
        <v/>
      </c>
      <c r="J1094" s="6" t="str">
        <f>IF(A1094&lt;&gt;"",LEFT(Belegerfassung!D1102,40),"")</f>
        <v/>
      </c>
      <c r="K1094" t="str">
        <f>IF(A1094&lt;&gt;"",VLOOKUP(D1094,Abfrage!$F$2:$G$21,2,FALSE),"")</f>
        <v/>
      </c>
      <c r="L1094" s="6" t="str">
        <f>IF(Belegerfassung!H1102&lt;&gt;"",Belegerfassung!H1102,"")</f>
        <v/>
      </c>
      <c r="M1094" t="str">
        <f>IFERROR(IF(Belegerfassung!E1102&lt;&gt;"",VLOOKUP(Belegerfassung!E1102,Abfrage!$L$2:$M$15,2,),""),"")</f>
        <v/>
      </c>
      <c r="N1094" t="str">
        <f t="shared" si="52"/>
        <v/>
      </c>
      <c r="O1094" t="str">
        <f t="shared" si="53"/>
        <v/>
      </c>
      <c r="P1094" t="str">
        <f>IF(Belegerfassung!G1102&lt;&gt;"",CONCATENATE(Belegerfassung!G1102,".pdf"),"")</f>
        <v/>
      </c>
    </row>
    <row r="1095" spans="1:16">
      <c r="A1095" t="str">
        <f>IF(Belegerfassung!C1103&lt;&gt;"",0,"")</f>
        <v/>
      </c>
      <c r="B1095" t="str">
        <f>IFERROR(VLOOKUP(Belegerfassung!I1103,Konten!A:D,2,FALSE),"")</f>
        <v/>
      </c>
      <c r="C1095" t="str">
        <f>IF(A1095&lt;&gt;"",TEXT(Belegerfassung!C1103,"TT.MM.JJJJ"),"")</f>
        <v/>
      </c>
      <c r="D1095" t="str">
        <f>IFERROR(VLOOKUP(Belegerfassung!A1103,Abfrage!$E$2:$F$20,2,FALSE),"")</f>
        <v/>
      </c>
      <c r="E1095" t="str">
        <f>IF(A1095&lt;&gt;"",Belegerfassung!B1103,"")</f>
        <v/>
      </c>
      <c r="F1095" t="str">
        <f>IF(Belegerfassung!L1103="","",IF(Belegerfassung!L1103&lt;&gt;"",IF(Belegerfassung!L1103&lt;&gt;"",IF(Belegerfassung!J1103&lt;&gt;0,VLOOKUP(Belegerfassung!L1103,Abfrage!$A$2:$C$19,2,),VLOOKUP(Belegerfassung!L1103,Abfrage!$A$2:$C$19,3,)),"")))</f>
        <v/>
      </c>
      <c r="G1095" t="str">
        <f t="shared" si="51"/>
        <v/>
      </c>
      <c r="H1095" s="31" t="str">
        <f>IF(A1095&lt;&gt;"",-Belegerfassung!J1103+Belegerfassung!K1103,"")</f>
        <v/>
      </c>
      <c r="I1095" s="49" t="str">
        <f>IFERROR(IF(H1095&lt;&gt;"",Belegerfassung!L1103*100,""),IF(OR(Belegerfassung!L1103="Leistung EU - Erlöse",Belegerfassung!L1103="Lieferungen EU-Erlöse",Belegerfassung!L1103="EUST",Belegerfassung!L1103="Bauleistungen 20%")=TRUE,"",MID(Belegerfassung!L1103,4,2)))</f>
        <v/>
      </c>
      <c r="J1095" s="6" t="str">
        <f>IF(A1095&lt;&gt;"",LEFT(Belegerfassung!D1103,40),"")</f>
        <v/>
      </c>
      <c r="K1095" t="str">
        <f>IF(A1095&lt;&gt;"",VLOOKUP(D1095,Abfrage!$F$2:$G$21,2,FALSE),"")</f>
        <v/>
      </c>
      <c r="L1095" s="6" t="str">
        <f>IF(Belegerfassung!H1103&lt;&gt;"",Belegerfassung!H1103,"")</f>
        <v/>
      </c>
      <c r="M1095" t="str">
        <f>IFERROR(IF(Belegerfassung!E1103&lt;&gt;"",VLOOKUP(Belegerfassung!E1103,Abfrage!$L$2:$M$15,2,),""),"")</f>
        <v/>
      </c>
      <c r="N1095" t="str">
        <f t="shared" si="52"/>
        <v/>
      </c>
      <c r="O1095" t="str">
        <f t="shared" si="53"/>
        <v/>
      </c>
      <c r="P1095" t="str">
        <f>IF(Belegerfassung!G1103&lt;&gt;"",CONCATENATE(Belegerfassung!G1103,".pdf"),"")</f>
        <v/>
      </c>
    </row>
    <row r="1096" spans="1:16">
      <c r="A1096" t="str">
        <f>IF(Belegerfassung!C1104&lt;&gt;"",0,"")</f>
        <v/>
      </c>
      <c r="B1096" t="str">
        <f>IFERROR(VLOOKUP(Belegerfassung!I1104,Konten!A:D,2,FALSE),"")</f>
        <v/>
      </c>
      <c r="C1096" t="str">
        <f>IF(A1096&lt;&gt;"",TEXT(Belegerfassung!C1104,"TT.MM.JJJJ"),"")</f>
        <v/>
      </c>
      <c r="D1096" t="str">
        <f>IFERROR(VLOOKUP(Belegerfassung!A1104,Abfrage!$E$2:$F$20,2,FALSE),"")</f>
        <v/>
      </c>
      <c r="E1096" t="str">
        <f>IF(A1096&lt;&gt;"",Belegerfassung!B1104,"")</f>
        <v/>
      </c>
      <c r="F1096" t="str">
        <f>IF(Belegerfassung!L1104="","",IF(Belegerfassung!L1104&lt;&gt;"",IF(Belegerfassung!L1104&lt;&gt;"",IF(Belegerfassung!J1104&lt;&gt;0,VLOOKUP(Belegerfassung!L1104,Abfrage!$A$2:$C$19,2,),VLOOKUP(Belegerfassung!L1104,Abfrage!$A$2:$C$19,3,)),"")))</f>
        <v/>
      </c>
      <c r="G1096" t="str">
        <f t="shared" si="51"/>
        <v/>
      </c>
      <c r="H1096" s="31" t="str">
        <f>IF(A1096&lt;&gt;"",-Belegerfassung!J1104+Belegerfassung!K1104,"")</f>
        <v/>
      </c>
      <c r="I1096" s="49" t="str">
        <f>IFERROR(IF(H1096&lt;&gt;"",Belegerfassung!L1104*100,""),IF(OR(Belegerfassung!L1104="Leistung EU - Erlöse",Belegerfassung!L1104="Lieferungen EU-Erlöse",Belegerfassung!L1104="EUST",Belegerfassung!L1104="Bauleistungen 20%")=TRUE,"",MID(Belegerfassung!L1104,4,2)))</f>
        <v/>
      </c>
      <c r="J1096" s="6" t="str">
        <f>IF(A1096&lt;&gt;"",LEFT(Belegerfassung!D1104,40),"")</f>
        <v/>
      </c>
      <c r="K1096" t="str">
        <f>IF(A1096&lt;&gt;"",VLOOKUP(D1096,Abfrage!$F$2:$G$21,2,FALSE),"")</f>
        <v/>
      </c>
      <c r="L1096" s="6" t="str">
        <f>IF(Belegerfassung!H1104&lt;&gt;"",Belegerfassung!H1104,"")</f>
        <v/>
      </c>
      <c r="M1096" t="str">
        <f>IFERROR(IF(Belegerfassung!E1104&lt;&gt;"",VLOOKUP(Belegerfassung!E1104,Abfrage!$L$2:$M$15,2,),""),"")</f>
        <v/>
      </c>
      <c r="N1096" t="str">
        <f t="shared" si="52"/>
        <v/>
      </c>
      <c r="O1096" t="str">
        <f t="shared" si="53"/>
        <v/>
      </c>
      <c r="P1096" t="str">
        <f>IF(Belegerfassung!G1104&lt;&gt;"",CONCATENATE(Belegerfassung!G1104,".pdf"),"")</f>
        <v/>
      </c>
    </row>
    <row r="1097" spans="1:16">
      <c r="A1097" t="str">
        <f>IF(Belegerfassung!C1105&lt;&gt;"",0,"")</f>
        <v/>
      </c>
      <c r="B1097" t="str">
        <f>IFERROR(VLOOKUP(Belegerfassung!I1105,Konten!A:D,2,FALSE),"")</f>
        <v/>
      </c>
      <c r="C1097" t="str">
        <f>IF(A1097&lt;&gt;"",TEXT(Belegerfassung!C1105,"TT.MM.JJJJ"),"")</f>
        <v/>
      </c>
      <c r="D1097" t="str">
        <f>IFERROR(VLOOKUP(Belegerfassung!A1105,Abfrage!$E$2:$F$20,2,FALSE),"")</f>
        <v/>
      </c>
      <c r="E1097" t="str">
        <f>IF(A1097&lt;&gt;"",Belegerfassung!B1105,"")</f>
        <v/>
      </c>
      <c r="F1097" t="str">
        <f>IF(Belegerfassung!L1105="","",IF(Belegerfassung!L1105&lt;&gt;"",IF(Belegerfassung!L1105&lt;&gt;"",IF(Belegerfassung!J1105&lt;&gt;0,VLOOKUP(Belegerfassung!L1105,Abfrage!$A$2:$C$19,2,),VLOOKUP(Belegerfassung!L1105,Abfrage!$A$2:$C$19,3,)),"")))</f>
        <v/>
      </c>
      <c r="G1097" t="str">
        <f t="shared" si="51"/>
        <v/>
      </c>
      <c r="H1097" s="31" t="str">
        <f>IF(A1097&lt;&gt;"",-Belegerfassung!J1105+Belegerfassung!K1105,"")</f>
        <v/>
      </c>
      <c r="I1097" s="49" t="str">
        <f>IFERROR(IF(H1097&lt;&gt;"",Belegerfassung!L1105*100,""),IF(OR(Belegerfassung!L1105="Leistung EU - Erlöse",Belegerfassung!L1105="Lieferungen EU-Erlöse",Belegerfassung!L1105="EUST",Belegerfassung!L1105="Bauleistungen 20%")=TRUE,"",MID(Belegerfassung!L1105,4,2)))</f>
        <v/>
      </c>
      <c r="J1097" s="6" t="str">
        <f>IF(A1097&lt;&gt;"",LEFT(Belegerfassung!D1105,40),"")</f>
        <v/>
      </c>
      <c r="K1097" t="str">
        <f>IF(A1097&lt;&gt;"",VLOOKUP(D1097,Abfrage!$F$2:$G$21,2,FALSE),"")</f>
        <v/>
      </c>
      <c r="L1097" s="6" t="str">
        <f>IF(Belegerfassung!H1105&lt;&gt;"",Belegerfassung!H1105,"")</f>
        <v/>
      </c>
      <c r="M1097" t="str">
        <f>IFERROR(IF(Belegerfassung!E1105&lt;&gt;"",VLOOKUP(Belegerfassung!E1105,Abfrage!$L$2:$M$15,2,),""),"")</f>
        <v/>
      </c>
      <c r="N1097" t="str">
        <f t="shared" si="52"/>
        <v/>
      </c>
      <c r="O1097" t="str">
        <f t="shared" si="53"/>
        <v/>
      </c>
      <c r="P1097" t="str">
        <f>IF(Belegerfassung!G1105&lt;&gt;"",CONCATENATE(Belegerfassung!G1105,".pdf"),"")</f>
        <v/>
      </c>
    </row>
    <row r="1098" spans="1:16">
      <c r="A1098" t="str">
        <f>IF(Belegerfassung!C1106&lt;&gt;"",0,"")</f>
        <v/>
      </c>
      <c r="B1098" t="str">
        <f>IFERROR(VLOOKUP(Belegerfassung!I1106,Konten!A:D,2,FALSE),"")</f>
        <v/>
      </c>
      <c r="C1098" t="str">
        <f>IF(A1098&lt;&gt;"",TEXT(Belegerfassung!C1106,"TT.MM.JJJJ"),"")</f>
        <v/>
      </c>
      <c r="D1098" t="str">
        <f>IFERROR(VLOOKUP(Belegerfassung!A1106,Abfrage!$E$2:$F$20,2,FALSE),"")</f>
        <v/>
      </c>
      <c r="E1098" t="str">
        <f>IF(A1098&lt;&gt;"",Belegerfassung!B1106,"")</f>
        <v/>
      </c>
      <c r="F1098" t="str">
        <f>IF(Belegerfassung!L1106="","",IF(Belegerfassung!L1106&lt;&gt;"",IF(Belegerfassung!L1106&lt;&gt;"",IF(Belegerfassung!J1106&lt;&gt;0,VLOOKUP(Belegerfassung!L1106,Abfrage!$A$2:$C$19,2,),VLOOKUP(Belegerfassung!L1106,Abfrage!$A$2:$C$19,3,)),"")))</f>
        <v/>
      </c>
      <c r="G1098" t="str">
        <f t="shared" si="51"/>
        <v/>
      </c>
      <c r="H1098" s="31" t="str">
        <f>IF(A1098&lt;&gt;"",-Belegerfassung!J1106+Belegerfassung!K1106,"")</f>
        <v/>
      </c>
      <c r="I1098" s="49" t="str">
        <f>IFERROR(IF(H1098&lt;&gt;"",Belegerfassung!L1106*100,""),IF(OR(Belegerfassung!L1106="Leistung EU - Erlöse",Belegerfassung!L1106="Lieferungen EU-Erlöse",Belegerfassung!L1106="EUST",Belegerfassung!L1106="Bauleistungen 20%")=TRUE,"",MID(Belegerfassung!L1106,4,2)))</f>
        <v/>
      </c>
      <c r="J1098" s="6" t="str">
        <f>IF(A1098&lt;&gt;"",LEFT(Belegerfassung!D1106,40),"")</f>
        <v/>
      </c>
      <c r="K1098" t="str">
        <f>IF(A1098&lt;&gt;"",VLOOKUP(D1098,Abfrage!$F$2:$G$21,2,FALSE),"")</f>
        <v/>
      </c>
      <c r="L1098" s="6" t="str">
        <f>IF(Belegerfassung!H1106&lt;&gt;"",Belegerfassung!H1106,"")</f>
        <v/>
      </c>
      <c r="M1098" t="str">
        <f>IFERROR(IF(Belegerfassung!E1106&lt;&gt;"",VLOOKUP(Belegerfassung!E1106,Abfrage!$L$2:$M$15,2,),""),"")</f>
        <v/>
      </c>
      <c r="N1098" t="str">
        <f t="shared" si="52"/>
        <v/>
      </c>
      <c r="O1098" t="str">
        <f t="shared" si="53"/>
        <v/>
      </c>
      <c r="P1098" t="str">
        <f>IF(Belegerfassung!G1106&lt;&gt;"",CONCATENATE(Belegerfassung!G1106,".pdf"),"")</f>
        <v/>
      </c>
    </row>
    <row r="1099" spans="1:16">
      <c r="A1099" t="str">
        <f>IF(Belegerfassung!C1107&lt;&gt;"",0,"")</f>
        <v/>
      </c>
      <c r="B1099" t="str">
        <f>IFERROR(VLOOKUP(Belegerfassung!I1107,Konten!A:D,2,FALSE),"")</f>
        <v/>
      </c>
      <c r="C1099" t="str">
        <f>IF(A1099&lt;&gt;"",TEXT(Belegerfassung!C1107,"TT.MM.JJJJ"),"")</f>
        <v/>
      </c>
      <c r="D1099" t="str">
        <f>IFERROR(VLOOKUP(Belegerfassung!A1107,Abfrage!$E$2:$F$20,2,FALSE),"")</f>
        <v/>
      </c>
      <c r="E1099" t="str">
        <f>IF(A1099&lt;&gt;"",Belegerfassung!B1107,"")</f>
        <v/>
      </c>
      <c r="F1099" t="str">
        <f>IF(Belegerfassung!L1107="","",IF(Belegerfassung!L1107&lt;&gt;"",IF(Belegerfassung!L1107&lt;&gt;"",IF(Belegerfassung!J1107&lt;&gt;0,VLOOKUP(Belegerfassung!L1107,Abfrage!$A$2:$C$19,2,),VLOOKUP(Belegerfassung!L1107,Abfrage!$A$2:$C$19,3,)),"")))</f>
        <v/>
      </c>
      <c r="G1099" t="str">
        <f t="shared" si="51"/>
        <v/>
      </c>
      <c r="H1099" s="31" t="str">
        <f>IF(A1099&lt;&gt;"",-Belegerfassung!J1107+Belegerfassung!K1107,"")</f>
        <v/>
      </c>
      <c r="I1099" s="49" t="str">
        <f>IFERROR(IF(H1099&lt;&gt;"",Belegerfassung!L1107*100,""),IF(OR(Belegerfassung!L1107="Leistung EU - Erlöse",Belegerfassung!L1107="Lieferungen EU-Erlöse",Belegerfassung!L1107="EUST",Belegerfassung!L1107="Bauleistungen 20%")=TRUE,"",MID(Belegerfassung!L1107,4,2)))</f>
        <v/>
      </c>
      <c r="J1099" s="6" t="str">
        <f>IF(A1099&lt;&gt;"",LEFT(Belegerfassung!D1107,40),"")</f>
        <v/>
      </c>
      <c r="K1099" t="str">
        <f>IF(A1099&lt;&gt;"",VLOOKUP(D1099,Abfrage!$F$2:$G$21,2,FALSE),"")</f>
        <v/>
      </c>
      <c r="L1099" s="6" t="str">
        <f>IF(Belegerfassung!H1107&lt;&gt;"",Belegerfassung!H1107,"")</f>
        <v/>
      </c>
      <c r="M1099" t="str">
        <f>IFERROR(IF(Belegerfassung!E1107&lt;&gt;"",VLOOKUP(Belegerfassung!E1107,Abfrage!$L$2:$M$15,2,),""),"")</f>
        <v/>
      </c>
      <c r="N1099" t="str">
        <f t="shared" si="52"/>
        <v/>
      </c>
      <c r="O1099" t="str">
        <f t="shared" si="53"/>
        <v/>
      </c>
      <c r="P1099" t="str">
        <f>IF(Belegerfassung!G1107&lt;&gt;"",CONCATENATE(Belegerfassung!G1107,".pdf"),"")</f>
        <v/>
      </c>
    </row>
    <row r="1100" spans="1:16">
      <c r="A1100" t="str">
        <f>IF(Belegerfassung!C1108&lt;&gt;"",0,"")</f>
        <v/>
      </c>
      <c r="B1100" t="str">
        <f>IFERROR(VLOOKUP(Belegerfassung!I1108,Konten!A:D,2,FALSE),"")</f>
        <v/>
      </c>
      <c r="C1100" t="str">
        <f>IF(A1100&lt;&gt;"",TEXT(Belegerfassung!C1108,"TT.MM.JJJJ"),"")</f>
        <v/>
      </c>
      <c r="D1100" t="str">
        <f>IFERROR(VLOOKUP(Belegerfassung!A1108,Abfrage!$E$2:$F$20,2,FALSE),"")</f>
        <v/>
      </c>
      <c r="E1100" t="str">
        <f>IF(A1100&lt;&gt;"",Belegerfassung!B1108,"")</f>
        <v/>
      </c>
      <c r="F1100" t="str">
        <f>IF(Belegerfassung!L1108="","",IF(Belegerfassung!L1108&lt;&gt;"",IF(Belegerfassung!L1108&lt;&gt;"",IF(Belegerfassung!J1108&lt;&gt;0,VLOOKUP(Belegerfassung!L1108,Abfrage!$A$2:$C$19,2,),VLOOKUP(Belegerfassung!L1108,Abfrage!$A$2:$C$19,3,)),"")))</f>
        <v/>
      </c>
      <c r="G1100" t="str">
        <f t="shared" si="51"/>
        <v/>
      </c>
      <c r="H1100" s="31" t="str">
        <f>IF(A1100&lt;&gt;"",-Belegerfassung!J1108+Belegerfassung!K1108,"")</f>
        <v/>
      </c>
      <c r="I1100" s="49" t="str">
        <f>IFERROR(IF(H1100&lt;&gt;"",Belegerfassung!L1108*100,""),IF(OR(Belegerfassung!L1108="Leistung EU - Erlöse",Belegerfassung!L1108="Lieferungen EU-Erlöse",Belegerfassung!L1108="EUST",Belegerfassung!L1108="Bauleistungen 20%")=TRUE,"",MID(Belegerfassung!L1108,4,2)))</f>
        <v/>
      </c>
      <c r="J1100" s="6" t="str">
        <f>IF(A1100&lt;&gt;"",LEFT(Belegerfassung!D1108,40),"")</f>
        <v/>
      </c>
      <c r="K1100" t="str">
        <f>IF(A1100&lt;&gt;"",VLOOKUP(D1100,Abfrage!$F$2:$G$21,2,FALSE),"")</f>
        <v/>
      </c>
      <c r="L1100" s="6" t="str">
        <f>IF(Belegerfassung!H1108&lt;&gt;"",Belegerfassung!H1108,"")</f>
        <v/>
      </c>
      <c r="M1100" t="str">
        <f>IFERROR(IF(Belegerfassung!E1108&lt;&gt;"",VLOOKUP(Belegerfassung!E1108,Abfrage!$L$2:$M$15,2,),""),"")</f>
        <v/>
      </c>
      <c r="N1100" t="str">
        <f t="shared" si="52"/>
        <v/>
      </c>
      <c r="O1100" t="str">
        <f t="shared" si="53"/>
        <v/>
      </c>
      <c r="P1100" t="str">
        <f>IF(Belegerfassung!G1108&lt;&gt;"",CONCATENATE(Belegerfassung!G1108,".pdf"),"")</f>
        <v/>
      </c>
    </row>
    <row r="1101" spans="1:16">
      <c r="A1101" t="str">
        <f>IF(Belegerfassung!C1109&lt;&gt;"",0,"")</f>
        <v/>
      </c>
      <c r="B1101" t="str">
        <f>IFERROR(VLOOKUP(Belegerfassung!I1109,Konten!A:D,2,FALSE),"")</f>
        <v/>
      </c>
      <c r="C1101" t="str">
        <f>IF(A1101&lt;&gt;"",TEXT(Belegerfassung!C1109,"TT.MM.JJJJ"),"")</f>
        <v/>
      </c>
      <c r="D1101" t="str">
        <f>IFERROR(VLOOKUP(Belegerfassung!A1109,Abfrage!$E$2:$F$20,2,FALSE),"")</f>
        <v/>
      </c>
      <c r="E1101" t="str">
        <f>IF(A1101&lt;&gt;"",Belegerfassung!B1109,"")</f>
        <v/>
      </c>
      <c r="F1101" t="str">
        <f>IF(Belegerfassung!L1109="","",IF(Belegerfassung!L1109&lt;&gt;"",IF(Belegerfassung!L1109&lt;&gt;"",IF(Belegerfassung!J1109&lt;&gt;0,VLOOKUP(Belegerfassung!L1109,Abfrage!$A$2:$C$19,2,),VLOOKUP(Belegerfassung!L1109,Abfrage!$A$2:$C$19,3,)),"")))</f>
        <v/>
      </c>
      <c r="G1101" t="str">
        <f t="shared" si="51"/>
        <v/>
      </c>
      <c r="H1101" s="31" t="str">
        <f>IF(A1101&lt;&gt;"",-Belegerfassung!J1109+Belegerfassung!K1109,"")</f>
        <v/>
      </c>
      <c r="I1101" s="49" t="str">
        <f>IFERROR(IF(H1101&lt;&gt;"",Belegerfassung!L1109*100,""),IF(OR(Belegerfassung!L1109="Leistung EU - Erlöse",Belegerfassung!L1109="Lieferungen EU-Erlöse",Belegerfassung!L1109="EUST",Belegerfassung!L1109="Bauleistungen 20%")=TRUE,"",MID(Belegerfassung!L1109,4,2)))</f>
        <v/>
      </c>
      <c r="J1101" s="6" t="str">
        <f>IF(A1101&lt;&gt;"",LEFT(Belegerfassung!D1109,40),"")</f>
        <v/>
      </c>
      <c r="K1101" t="str">
        <f>IF(A1101&lt;&gt;"",VLOOKUP(D1101,Abfrage!$F$2:$G$21,2,FALSE),"")</f>
        <v/>
      </c>
      <c r="L1101" s="6" t="str">
        <f>IF(Belegerfassung!H1109&lt;&gt;"",Belegerfassung!H1109,"")</f>
        <v/>
      </c>
      <c r="M1101" t="str">
        <f>IFERROR(IF(Belegerfassung!E1109&lt;&gt;"",VLOOKUP(Belegerfassung!E1109,Abfrage!$L$2:$M$15,2,),""),"")</f>
        <v/>
      </c>
      <c r="N1101" t="str">
        <f t="shared" si="52"/>
        <v/>
      </c>
      <c r="O1101" t="str">
        <f t="shared" si="53"/>
        <v/>
      </c>
      <c r="P1101" t="str">
        <f>IF(Belegerfassung!G1109&lt;&gt;"",CONCATENATE(Belegerfassung!G1109,".pdf"),"")</f>
        <v/>
      </c>
    </row>
    <row r="1102" spans="1:16">
      <c r="A1102" t="str">
        <f>IF(Belegerfassung!C1110&lt;&gt;"",0,"")</f>
        <v/>
      </c>
      <c r="B1102" t="str">
        <f>IFERROR(VLOOKUP(Belegerfassung!I1110,Konten!A:D,2,FALSE),"")</f>
        <v/>
      </c>
      <c r="C1102" t="str">
        <f>IF(A1102&lt;&gt;"",TEXT(Belegerfassung!C1110,"TT.MM.JJJJ"),"")</f>
        <v/>
      </c>
      <c r="D1102" t="str">
        <f>IFERROR(VLOOKUP(Belegerfassung!A1110,Abfrage!$E$2:$F$20,2,FALSE),"")</f>
        <v/>
      </c>
      <c r="E1102" t="str">
        <f>IF(A1102&lt;&gt;"",Belegerfassung!B1110,"")</f>
        <v/>
      </c>
      <c r="F1102" t="str">
        <f>IF(Belegerfassung!L1110="","",IF(Belegerfassung!L1110&lt;&gt;"",IF(Belegerfassung!L1110&lt;&gt;"",IF(Belegerfassung!J1110&lt;&gt;0,VLOOKUP(Belegerfassung!L1110,Abfrage!$A$2:$C$19,2,),VLOOKUP(Belegerfassung!L1110,Abfrage!$A$2:$C$19,3,)),"")))</f>
        <v/>
      </c>
      <c r="G1102" t="str">
        <f t="shared" si="51"/>
        <v/>
      </c>
      <c r="H1102" s="31" t="str">
        <f>IF(A1102&lt;&gt;"",-Belegerfassung!J1110+Belegerfassung!K1110,"")</f>
        <v/>
      </c>
      <c r="I1102" s="49" t="str">
        <f>IFERROR(IF(H1102&lt;&gt;"",Belegerfassung!L1110*100,""),IF(OR(Belegerfassung!L1110="Leistung EU - Erlöse",Belegerfassung!L1110="Lieferungen EU-Erlöse",Belegerfassung!L1110="EUST",Belegerfassung!L1110="Bauleistungen 20%")=TRUE,"",MID(Belegerfassung!L1110,4,2)))</f>
        <v/>
      </c>
      <c r="J1102" s="6" t="str">
        <f>IF(A1102&lt;&gt;"",LEFT(Belegerfassung!D1110,40),"")</f>
        <v/>
      </c>
      <c r="K1102" t="str">
        <f>IF(A1102&lt;&gt;"",VLOOKUP(D1102,Abfrage!$F$2:$G$21,2,FALSE),"")</f>
        <v/>
      </c>
      <c r="L1102" s="6" t="str">
        <f>IF(Belegerfassung!H1110&lt;&gt;"",Belegerfassung!H1110,"")</f>
        <v/>
      </c>
      <c r="M1102" t="str">
        <f>IFERROR(IF(Belegerfassung!E1110&lt;&gt;"",VLOOKUP(Belegerfassung!E1110,Abfrage!$L$2:$M$15,2,),""),"")</f>
        <v/>
      </c>
      <c r="N1102" t="str">
        <f t="shared" si="52"/>
        <v/>
      </c>
      <c r="O1102" t="str">
        <f t="shared" si="53"/>
        <v/>
      </c>
      <c r="P1102" t="str">
        <f>IF(Belegerfassung!G1110&lt;&gt;"",CONCATENATE(Belegerfassung!G1110,".pdf"),"")</f>
        <v/>
      </c>
    </row>
    <row r="1103" spans="1:16">
      <c r="A1103" t="str">
        <f>IF(Belegerfassung!C1111&lt;&gt;"",0,"")</f>
        <v/>
      </c>
      <c r="B1103" t="str">
        <f>IFERROR(VLOOKUP(Belegerfassung!I1111,Konten!A:D,2,FALSE),"")</f>
        <v/>
      </c>
      <c r="C1103" t="str">
        <f>IF(A1103&lt;&gt;"",TEXT(Belegerfassung!C1111,"TT.MM.JJJJ"),"")</f>
        <v/>
      </c>
      <c r="D1103" t="str">
        <f>IFERROR(VLOOKUP(Belegerfassung!A1111,Abfrage!$E$2:$F$20,2,FALSE),"")</f>
        <v/>
      </c>
      <c r="E1103" t="str">
        <f>IF(A1103&lt;&gt;"",Belegerfassung!B1111,"")</f>
        <v/>
      </c>
      <c r="F1103" t="str">
        <f>IF(Belegerfassung!L1111="","",IF(Belegerfassung!L1111&lt;&gt;"",IF(Belegerfassung!L1111&lt;&gt;"",IF(Belegerfassung!J1111&lt;&gt;0,VLOOKUP(Belegerfassung!L1111,Abfrage!$A$2:$C$19,2,),VLOOKUP(Belegerfassung!L1111,Abfrage!$A$2:$C$19,3,)),"")))</f>
        <v/>
      </c>
      <c r="G1103" t="str">
        <f t="shared" si="51"/>
        <v/>
      </c>
      <c r="H1103" s="31" t="str">
        <f>IF(A1103&lt;&gt;"",-Belegerfassung!J1111+Belegerfassung!K1111,"")</f>
        <v/>
      </c>
      <c r="I1103" s="49" t="str">
        <f>IFERROR(IF(H1103&lt;&gt;"",Belegerfassung!L1111*100,""),IF(OR(Belegerfassung!L1111="Leistung EU - Erlöse",Belegerfassung!L1111="Lieferungen EU-Erlöse",Belegerfassung!L1111="EUST",Belegerfassung!L1111="Bauleistungen 20%")=TRUE,"",MID(Belegerfassung!L1111,4,2)))</f>
        <v/>
      </c>
      <c r="J1103" s="6" t="str">
        <f>IF(A1103&lt;&gt;"",LEFT(Belegerfassung!D1111,40),"")</f>
        <v/>
      </c>
      <c r="K1103" t="str">
        <f>IF(A1103&lt;&gt;"",VLOOKUP(D1103,Abfrage!$F$2:$G$21,2,FALSE),"")</f>
        <v/>
      </c>
      <c r="L1103" s="6" t="str">
        <f>IF(Belegerfassung!H1111&lt;&gt;"",Belegerfassung!H1111,"")</f>
        <v/>
      </c>
      <c r="M1103" t="str">
        <f>IFERROR(IF(Belegerfassung!E1111&lt;&gt;"",VLOOKUP(Belegerfassung!E1111,Abfrage!$L$2:$M$15,2,),""),"")</f>
        <v/>
      </c>
      <c r="N1103" t="str">
        <f t="shared" si="52"/>
        <v/>
      </c>
      <c r="O1103" t="str">
        <f t="shared" si="53"/>
        <v/>
      </c>
      <c r="P1103" t="str">
        <f>IF(Belegerfassung!G1111&lt;&gt;"",CONCATENATE(Belegerfassung!G1111,".pdf"),"")</f>
        <v/>
      </c>
    </row>
    <row r="1104" spans="1:16">
      <c r="A1104" t="str">
        <f>IF(Belegerfassung!C1112&lt;&gt;"",0,"")</f>
        <v/>
      </c>
      <c r="B1104" t="str">
        <f>IFERROR(VLOOKUP(Belegerfassung!I1112,Konten!A:D,2,FALSE),"")</f>
        <v/>
      </c>
      <c r="C1104" t="str">
        <f>IF(A1104&lt;&gt;"",TEXT(Belegerfassung!C1112,"TT.MM.JJJJ"),"")</f>
        <v/>
      </c>
      <c r="D1104" t="str">
        <f>IFERROR(VLOOKUP(Belegerfassung!A1112,Abfrage!$E$2:$F$20,2,FALSE),"")</f>
        <v/>
      </c>
      <c r="E1104" t="str">
        <f>IF(A1104&lt;&gt;"",Belegerfassung!B1112,"")</f>
        <v/>
      </c>
      <c r="F1104" t="str">
        <f>IF(Belegerfassung!L1112="","",IF(Belegerfassung!L1112&lt;&gt;"",IF(Belegerfassung!L1112&lt;&gt;"",IF(Belegerfassung!J1112&lt;&gt;0,VLOOKUP(Belegerfassung!L1112,Abfrage!$A$2:$C$19,2,),VLOOKUP(Belegerfassung!L1112,Abfrage!$A$2:$C$19,3,)),"")))</f>
        <v/>
      </c>
      <c r="G1104" t="str">
        <f t="shared" si="51"/>
        <v/>
      </c>
      <c r="H1104" s="31" t="str">
        <f>IF(A1104&lt;&gt;"",-Belegerfassung!J1112+Belegerfassung!K1112,"")</f>
        <v/>
      </c>
      <c r="I1104" s="49" t="str">
        <f>IFERROR(IF(H1104&lt;&gt;"",Belegerfassung!L1112*100,""),IF(OR(Belegerfassung!L1112="Leistung EU - Erlöse",Belegerfassung!L1112="Lieferungen EU-Erlöse",Belegerfassung!L1112="EUST",Belegerfassung!L1112="Bauleistungen 20%")=TRUE,"",MID(Belegerfassung!L1112,4,2)))</f>
        <v/>
      </c>
      <c r="J1104" s="6" t="str">
        <f>IF(A1104&lt;&gt;"",LEFT(Belegerfassung!D1112,40),"")</f>
        <v/>
      </c>
      <c r="K1104" t="str">
        <f>IF(A1104&lt;&gt;"",VLOOKUP(D1104,Abfrage!$F$2:$G$21,2,FALSE),"")</f>
        <v/>
      </c>
      <c r="L1104" s="6" t="str">
        <f>IF(Belegerfassung!H1112&lt;&gt;"",Belegerfassung!H1112,"")</f>
        <v/>
      </c>
      <c r="M1104" t="str">
        <f>IFERROR(IF(Belegerfassung!E1112&lt;&gt;"",VLOOKUP(Belegerfassung!E1112,Abfrage!$L$2:$M$15,2,),""),"")</f>
        <v/>
      </c>
      <c r="N1104" t="str">
        <f t="shared" si="52"/>
        <v/>
      </c>
      <c r="O1104" t="str">
        <f t="shared" si="53"/>
        <v/>
      </c>
      <c r="P1104" t="str">
        <f>IF(Belegerfassung!G1112&lt;&gt;"",CONCATENATE(Belegerfassung!G1112,".pdf"),"")</f>
        <v/>
      </c>
    </row>
    <row r="1105" spans="1:16">
      <c r="A1105" t="str">
        <f>IF(Belegerfassung!C1113&lt;&gt;"",0,"")</f>
        <v/>
      </c>
      <c r="B1105" t="str">
        <f>IFERROR(VLOOKUP(Belegerfassung!I1113,Konten!A:D,2,FALSE),"")</f>
        <v/>
      </c>
      <c r="C1105" t="str">
        <f>IF(A1105&lt;&gt;"",TEXT(Belegerfassung!C1113,"TT.MM.JJJJ"),"")</f>
        <v/>
      </c>
      <c r="D1105" t="str">
        <f>IFERROR(VLOOKUP(Belegerfassung!A1113,Abfrage!$E$2:$F$20,2,FALSE),"")</f>
        <v/>
      </c>
      <c r="E1105" t="str">
        <f>IF(A1105&lt;&gt;"",Belegerfassung!B1113,"")</f>
        <v/>
      </c>
      <c r="F1105" t="str">
        <f>IF(Belegerfassung!L1113="","",IF(Belegerfassung!L1113&lt;&gt;"",IF(Belegerfassung!L1113&lt;&gt;"",IF(Belegerfassung!J1113&lt;&gt;0,VLOOKUP(Belegerfassung!L1113,Abfrage!$A$2:$C$19,2,),VLOOKUP(Belegerfassung!L1113,Abfrage!$A$2:$C$19,3,)),"")))</f>
        <v/>
      </c>
      <c r="G1105" t="str">
        <f t="shared" si="51"/>
        <v/>
      </c>
      <c r="H1105" s="31" t="str">
        <f>IF(A1105&lt;&gt;"",-Belegerfassung!J1113+Belegerfassung!K1113,"")</f>
        <v/>
      </c>
      <c r="I1105" s="49" t="str">
        <f>IFERROR(IF(H1105&lt;&gt;"",Belegerfassung!L1113*100,""),IF(OR(Belegerfassung!L1113="Leistung EU - Erlöse",Belegerfassung!L1113="Lieferungen EU-Erlöse",Belegerfassung!L1113="EUST",Belegerfassung!L1113="Bauleistungen 20%")=TRUE,"",MID(Belegerfassung!L1113,4,2)))</f>
        <v/>
      </c>
      <c r="J1105" s="6" t="str">
        <f>IF(A1105&lt;&gt;"",LEFT(Belegerfassung!D1113,40),"")</f>
        <v/>
      </c>
      <c r="K1105" t="str">
        <f>IF(A1105&lt;&gt;"",VLOOKUP(D1105,Abfrage!$F$2:$G$21,2,FALSE),"")</f>
        <v/>
      </c>
      <c r="L1105" s="6" t="str">
        <f>IF(Belegerfassung!H1113&lt;&gt;"",Belegerfassung!H1113,"")</f>
        <v/>
      </c>
      <c r="M1105" t="str">
        <f>IFERROR(IF(Belegerfassung!E1113&lt;&gt;"",VLOOKUP(Belegerfassung!E1113,Abfrage!$L$2:$M$15,2,),""),"")</f>
        <v/>
      </c>
      <c r="N1105" t="str">
        <f t="shared" si="52"/>
        <v/>
      </c>
      <c r="O1105" t="str">
        <f t="shared" si="53"/>
        <v/>
      </c>
      <c r="P1105" t="str">
        <f>IF(Belegerfassung!G1113&lt;&gt;"",CONCATENATE(Belegerfassung!G1113,".pdf"),"")</f>
        <v/>
      </c>
    </row>
    <row r="1106" spans="1:16">
      <c r="A1106" t="str">
        <f>IF(Belegerfassung!C1114&lt;&gt;"",0,"")</f>
        <v/>
      </c>
      <c r="B1106" t="str">
        <f>IFERROR(VLOOKUP(Belegerfassung!I1114,Konten!A:D,2,FALSE),"")</f>
        <v/>
      </c>
      <c r="C1106" t="str">
        <f>IF(A1106&lt;&gt;"",TEXT(Belegerfassung!C1114,"TT.MM.JJJJ"),"")</f>
        <v/>
      </c>
      <c r="D1106" t="str">
        <f>IFERROR(VLOOKUP(Belegerfassung!A1114,Abfrage!$E$2:$F$20,2,FALSE),"")</f>
        <v/>
      </c>
      <c r="E1106" t="str">
        <f>IF(A1106&lt;&gt;"",Belegerfassung!B1114,"")</f>
        <v/>
      </c>
      <c r="F1106" t="str">
        <f>IF(Belegerfassung!L1114="","",IF(Belegerfassung!L1114&lt;&gt;"",IF(Belegerfassung!L1114&lt;&gt;"",IF(Belegerfassung!J1114&lt;&gt;0,VLOOKUP(Belegerfassung!L1114,Abfrage!$A$2:$C$19,2,),VLOOKUP(Belegerfassung!L1114,Abfrage!$A$2:$C$19,3,)),"")))</f>
        <v/>
      </c>
      <c r="G1106" t="str">
        <f t="shared" si="51"/>
        <v/>
      </c>
      <c r="H1106" s="31" t="str">
        <f>IF(A1106&lt;&gt;"",-Belegerfassung!J1114+Belegerfassung!K1114,"")</f>
        <v/>
      </c>
      <c r="I1106" s="49" t="str">
        <f>IFERROR(IF(H1106&lt;&gt;"",Belegerfassung!L1114*100,""),IF(OR(Belegerfassung!L1114="Leistung EU - Erlöse",Belegerfassung!L1114="Lieferungen EU-Erlöse",Belegerfassung!L1114="EUST",Belegerfassung!L1114="Bauleistungen 20%")=TRUE,"",MID(Belegerfassung!L1114,4,2)))</f>
        <v/>
      </c>
      <c r="J1106" s="6" t="str">
        <f>IF(A1106&lt;&gt;"",LEFT(Belegerfassung!D1114,40),"")</f>
        <v/>
      </c>
      <c r="K1106" t="str">
        <f>IF(A1106&lt;&gt;"",VLOOKUP(D1106,Abfrage!$F$2:$G$21,2,FALSE),"")</f>
        <v/>
      </c>
      <c r="L1106" s="6" t="str">
        <f>IF(Belegerfassung!H1114&lt;&gt;"",Belegerfassung!H1114,"")</f>
        <v/>
      </c>
      <c r="M1106" t="str">
        <f>IFERROR(IF(Belegerfassung!E1114&lt;&gt;"",VLOOKUP(Belegerfassung!E1114,Abfrage!$L$2:$M$15,2,),""),"")</f>
        <v/>
      </c>
      <c r="N1106" t="str">
        <f t="shared" si="52"/>
        <v/>
      </c>
      <c r="O1106" t="str">
        <f t="shared" si="53"/>
        <v/>
      </c>
      <c r="P1106" t="str">
        <f>IF(Belegerfassung!G1114&lt;&gt;"",CONCATENATE(Belegerfassung!G1114,".pdf"),"")</f>
        <v/>
      </c>
    </row>
    <row r="1107" spans="1:16">
      <c r="A1107" t="str">
        <f>IF(Belegerfassung!C1115&lt;&gt;"",0,"")</f>
        <v/>
      </c>
      <c r="B1107" t="str">
        <f>IFERROR(VLOOKUP(Belegerfassung!I1115,Konten!A:D,2,FALSE),"")</f>
        <v/>
      </c>
      <c r="C1107" t="str">
        <f>IF(A1107&lt;&gt;"",TEXT(Belegerfassung!C1115,"TT.MM.JJJJ"),"")</f>
        <v/>
      </c>
      <c r="D1107" t="str">
        <f>IFERROR(VLOOKUP(Belegerfassung!A1115,Abfrage!$E$2:$F$20,2,FALSE),"")</f>
        <v/>
      </c>
      <c r="E1107" t="str">
        <f>IF(A1107&lt;&gt;"",Belegerfassung!B1115,"")</f>
        <v/>
      </c>
      <c r="F1107" t="str">
        <f>IF(Belegerfassung!L1115="","",IF(Belegerfassung!L1115&lt;&gt;"",IF(Belegerfassung!L1115&lt;&gt;"",IF(Belegerfassung!J1115&lt;&gt;0,VLOOKUP(Belegerfassung!L1115,Abfrage!$A$2:$C$19,2,),VLOOKUP(Belegerfassung!L1115,Abfrage!$A$2:$C$19,3,)),"")))</f>
        <v/>
      </c>
      <c r="G1107" t="str">
        <f t="shared" si="51"/>
        <v/>
      </c>
      <c r="H1107" s="31" t="str">
        <f>IF(A1107&lt;&gt;"",-Belegerfassung!J1115+Belegerfassung!K1115,"")</f>
        <v/>
      </c>
      <c r="I1107" s="49" t="str">
        <f>IFERROR(IF(H1107&lt;&gt;"",Belegerfassung!L1115*100,""),IF(OR(Belegerfassung!L1115="Leistung EU - Erlöse",Belegerfassung!L1115="Lieferungen EU-Erlöse",Belegerfassung!L1115="EUST",Belegerfassung!L1115="Bauleistungen 20%")=TRUE,"",MID(Belegerfassung!L1115,4,2)))</f>
        <v/>
      </c>
      <c r="J1107" s="6" t="str">
        <f>IF(A1107&lt;&gt;"",LEFT(Belegerfassung!D1115,40),"")</f>
        <v/>
      </c>
      <c r="K1107" t="str">
        <f>IF(A1107&lt;&gt;"",VLOOKUP(D1107,Abfrage!$F$2:$G$21,2,FALSE),"")</f>
        <v/>
      </c>
      <c r="L1107" s="6" t="str">
        <f>IF(Belegerfassung!H1115&lt;&gt;"",Belegerfassung!H1115,"")</f>
        <v/>
      </c>
      <c r="M1107" t="str">
        <f>IFERROR(IF(Belegerfassung!E1115&lt;&gt;"",VLOOKUP(Belegerfassung!E1115,Abfrage!$L$2:$M$15,2,),""),"")</f>
        <v/>
      </c>
      <c r="N1107" t="str">
        <f t="shared" si="52"/>
        <v/>
      </c>
      <c r="O1107" t="str">
        <f t="shared" si="53"/>
        <v/>
      </c>
      <c r="P1107" t="str">
        <f>IF(Belegerfassung!G1115&lt;&gt;"",CONCATENATE(Belegerfassung!G1115,".pdf"),"")</f>
        <v/>
      </c>
    </row>
    <row r="1108" spans="1:16">
      <c r="A1108" t="str">
        <f>IF(Belegerfassung!C1116&lt;&gt;"",0,"")</f>
        <v/>
      </c>
      <c r="B1108" t="str">
        <f>IFERROR(VLOOKUP(Belegerfassung!I1116,Konten!A:D,2,FALSE),"")</f>
        <v/>
      </c>
      <c r="C1108" t="str">
        <f>IF(A1108&lt;&gt;"",TEXT(Belegerfassung!C1116,"TT.MM.JJJJ"),"")</f>
        <v/>
      </c>
      <c r="D1108" t="str">
        <f>IFERROR(VLOOKUP(Belegerfassung!A1116,Abfrage!$E$2:$F$20,2,FALSE),"")</f>
        <v/>
      </c>
      <c r="E1108" t="str">
        <f>IF(A1108&lt;&gt;"",Belegerfassung!B1116,"")</f>
        <v/>
      </c>
      <c r="F1108" t="str">
        <f>IF(Belegerfassung!L1116="","",IF(Belegerfassung!L1116&lt;&gt;"",IF(Belegerfassung!L1116&lt;&gt;"",IF(Belegerfassung!J1116&lt;&gt;0,VLOOKUP(Belegerfassung!L1116,Abfrage!$A$2:$C$19,2,),VLOOKUP(Belegerfassung!L1116,Abfrage!$A$2:$C$19,3,)),"")))</f>
        <v/>
      </c>
      <c r="G1108" t="str">
        <f t="shared" si="51"/>
        <v/>
      </c>
      <c r="H1108" s="31" t="str">
        <f>IF(A1108&lt;&gt;"",-Belegerfassung!J1116+Belegerfassung!K1116,"")</f>
        <v/>
      </c>
      <c r="I1108" s="49" t="str">
        <f>IFERROR(IF(H1108&lt;&gt;"",Belegerfassung!L1116*100,""),IF(OR(Belegerfassung!L1116="Leistung EU - Erlöse",Belegerfassung!L1116="Lieferungen EU-Erlöse",Belegerfassung!L1116="EUST",Belegerfassung!L1116="Bauleistungen 20%")=TRUE,"",MID(Belegerfassung!L1116,4,2)))</f>
        <v/>
      </c>
      <c r="J1108" s="6" t="str">
        <f>IF(A1108&lt;&gt;"",LEFT(Belegerfassung!D1116,40),"")</f>
        <v/>
      </c>
      <c r="K1108" t="str">
        <f>IF(A1108&lt;&gt;"",VLOOKUP(D1108,Abfrage!$F$2:$G$21,2,FALSE),"")</f>
        <v/>
      </c>
      <c r="L1108" s="6" t="str">
        <f>IF(Belegerfassung!H1116&lt;&gt;"",Belegerfassung!H1116,"")</f>
        <v/>
      </c>
      <c r="M1108" t="str">
        <f>IFERROR(IF(Belegerfassung!E1116&lt;&gt;"",VLOOKUP(Belegerfassung!E1116,Abfrage!$L$2:$M$15,2,),""),"")</f>
        <v/>
      </c>
      <c r="N1108" t="str">
        <f t="shared" si="52"/>
        <v/>
      </c>
      <c r="O1108" t="str">
        <f t="shared" si="53"/>
        <v/>
      </c>
      <c r="P1108" t="str">
        <f>IF(Belegerfassung!G1116&lt;&gt;"",CONCATENATE(Belegerfassung!G1116,".pdf"),"")</f>
        <v/>
      </c>
    </row>
    <row r="1109" spans="1:16">
      <c r="A1109" t="str">
        <f>IF(Belegerfassung!C1117&lt;&gt;"",0,"")</f>
        <v/>
      </c>
      <c r="B1109" t="str">
        <f>IFERROR(VLOOKUP(Belegerfassung!I1117,Konten!A:D,2,FALSE),"")</f>
        <v/>
      </c>
      <c r="C1109" t="str">
        <f>IF(A1109&lt;&gt;"",TEXT(Belegerfassung!C1117,"TT.MM.JJJJ"),"")</f>
        <v/>
      </c>
      <c r="D1109" t="str">
        <f>IFERROR(VLOOKUP(Belegerfassung!A1117,Abfrage!$E$2:$F$20,2,FALSE),"")</f>
        <v/>
      </c>
      <c r="E1109" t="str">
        <f>IF(A1109&lt;&gt;"",Belegerfassung!B1117,"")</f>
        <v/>
      </c>
      <c r="F1109" t="str">
        <f>IF(Belegerfassung!L1117="","",IF(Belegerfassung!L1117&lt;&gt;"",IF(Belegerfassung!L1117&lt;&gt;"",IF(Belegerfassung!J1117&lt;&gt;0,VLOOKUP(Belegerfassung!L1117,Abfrage!$A$2:$C$19,2,),VLOOKUP(Belegerfassung!L1117,Abfrage!$A$2:$C$19,3,)),"")))</f>
        <v/>
      </c>
      <c r="G1109" t="str">
        <f t="shared" si="51"/>
        <v/>
      </c>
      <c r="H1109" s="31" t="str">
        <f>IF(A1109&lt;&gt;"",-Belegerfassung!J1117+Belegerfassung!K1117,"")</f>
        <v/>
      </c>
      <c r="I1109" s="49" t="str">
        <f>IFERROR(IF(H1109&lt;&gt;"",Belegerfassung!L1117*100,""),IF(OR(Belegerfassung!L1117="Leistung EU - Erlöse",Belegerfassung!L1117="Lieferungen EU-Erlöse",Belegerfassung!L1117="EUST",Belegerfassung!L1117="Bauleistungen 20%")=TRUE,"",MID(Belegerfassung!L1117,4,2)))</f>
        <v/>
      </c>
      <c r="J1109" s="6" t="str">
        <f>IF(A1109&lt;&gt;"",LEFT(Belegerfassung!D1117,40),"")</f>
        <v/>
      </c>
      <c r="K1109" t="str">
        <f>IF(A1109&lt;&gt;"",VLOOKUP(D1109,Abfrage!$F$2:$G$21,2,FALSE),"")</f>
        <v/>
      </c>
      <c r="L1109" s="6" t="str">
        <f>IF(Belegerfassung!H1117&lt;&gt;"",Belegerfassung!H1117,"")</f>
        <v/>
      </c>
      <c r="M1109" t="str">
        <f>IFERROR(IF(Belegerfassung!E1117&lt;&gt;"",VLOOKUP(Belegerfassung!E1117,Abfrage!$L$2:$M$15,2,),""),"")</f>
        <v/>
      </c>
      <c r="N1109" t="str">
        <f t="shared" si="52"/>
        <v/>
      </c>
      <c r="O1109" t="str">
        <f t="shared" si="53"/>
        <v/>
      </c>
      <c r="P1109" t="str">
        <f>IF(Belegerfassung!G1117&lt;&gt;"",CONCATENATE(Belegerfassung!G1117,".pdf"),"")</f>
        <v/>
      </c>
    </row>
    <row r="1110" spans="1:16">
      <c r="A1110" t="str">
        <f>IF(Belegerfassung!C1118&lt;&gt;"",0,"")</f>
        <v/>
      </c>
      <c r="B1110" t="str">
        <f>IFERROR(VLOOKUP(Belegerfassung!I1118,Konten!A:D,2,FALSE),"")</f>
        <v/>
      </c>
      <c r="C1110" t="str">
        <f>IF(A1110&lt;&gt;"",TEXT(Belegerfassung!C1118,"TT.MM.JJJJ"),"")</f>
        <v/>
      </c>
      <c r="D1110" t="str">
        <f>IFERROR(VLOOKUP(Belegerfassung!A1118,Abfrage!$E$2:$F$20,2,FALSE),"")</f>
        <v/>
      </c>
      <c r="E1110" t="str">
        <f>IF(A1110&lt;&gt;"",Belegerfassung!B1118,"")</f>
        <v/>
      </c>
      <c r="F1110" t="str">
        <f>IF(Belegerfassung!L1118="","",IF(Belegerfassung!L1118&lt;&gt;"",IF(Belegerfassung!L1118&lt;&gt;"",IF(Belegerfassung!J1118&lt;&gt;0,VLOOKUP(Belegerfassung!L1118,Abfrage!$A$2:$C$19,2,),VLOOKUP(Belegerfassung!L1118,Abfrage!$A$2:$C$19,3,)),"")))</f>
        <v/>
      </c>
      <c r="G1110" t="str">
        <f t="shared" si="51"/>
        <v/>
      </c>
      <c r="H1110" s="31" t="str">
        <f>IF(A1110&lt;&gt;"",-Belegerfassung!J1118+Belegerfassung!K1118,"")</f>
        <v/>
      </c>
      <c r="I1110" s="49" t="str">
        <f>IFERROR(IF(H1110&lt;&gt;"",Belegerfassung!L1118*100,""),IF(OR(Belegerfassung!L1118="Leistung EU - Erlöse",Belegerfassung!L1118="Lieferungen EU-Erlöse",Belegerfassung!L1118="EUST",Belegerfassung!L1118="Bauleistungen 20%")=TRUE,"",MID(Belegerfassung!L1118,4,2)))</f>
        <v/>
      </c>
      <c r="J1110" s="6" t="str">
        <f>IF(A1110&lt;&gt;"",LEFT(Belegerfassung!D1118,40),"")</f>
        <v/>
      </c>
      <c r="K1110" t="str">
        <f>IF(A1110&lt;&gt;"",VLOOKUP(D1110,Abfrage!$F$2:$G$21,2,FALSE),"")</f>
        <v/>
      </c>
      <c r="L1110" s="6" t="str">
        <f>IF(Belegerfassung!H1118&lt;&gt;"",Belegerfassung!H1118,"")</f>
        <v/>
      </c>
      <c r="M1110" t="str">
        <f>IFERROR(IF(Belegerfassung!E1118&lt;&gt;"",VLOOKUP(Belegerfassung!E1118,Abfrage!$L$2:$M$15,2,),""),"")</f>
        <v/>
      </c>
      <c r="N1110" t="str">
        <f t="shared" si="52"/>
        <v/>
      </c>
      <c r="O1110" t="str">
        <f t="shared" si="53"/>
        <v/>
      </c>
      <c r="P1110" t="str">
        <f>IF(Belegerfassung!G1118&lt;&gt;"",CONCATENATE(Belegerfassung!G1118,".pdf"),"")</f>
        <v/>
      </c>
    </row>
    <row r="1111" spans="1:16">
      <c r="A1111" t="str">
        <f>IF(Belegerfassung!C1119&lt;&gt;"",0,"")</f>
        <v/>
      </c>
      <c r="B1111" t="str">
        <f>IFERROR(VLOOKUP(Belegerfassung!I1119,Konten!A:D,2,FALSE),"")</f>
        <v/>
      </c>
      <c r="C1111" t="str">
        <f>IF(A1111&lt;&gt;"",TEXT(Belegerfassung!C1119,"TT.MM.JJJJ"),"")</f>
        <v/>
      </c>
      <c r="D1111" t="str">
        <f>IFERROR(VLOOKUP(Belegerfassung!A1119,Abfrage!$E$2:$F$20,2,FALSE),"")</f>
        <v/>
      </c>
      <c r="E1111" t="str">
        <f>IF(A1111&lt;&gt;"",Belegerfassung!B1119,"")</f>
        <v/>
      </c>
      <c r="F1111" t="str">
        <f>IF(Belegerfassung!L1119="","",IF(Belegerfassung!L1119&lt;&gt;"",IF(Belegerfassung!L1119&lt;&gt;"",IF(Belegerfassung!J1119&lt;&gt;0,VLOOKUP(Belegerfassung!L1119,Abfrage!$A$2:$C$19,2,),VLOOKUP(Belegerfassung!L1119,Abfrage!$A$2:$C$19,3,)),"")))</f>
        <v/>
      </c>
      <c r="G1111" t="str">
        <f t="shared" si="51"/>
        <v/>
      </c>
      <c r="H1111" s="31" t="str">
        <f>IF(A1111&lt;&gt;"",-Belegerfassung!J1119+Belegerfassung!K1119,"")</f>
        <v/>
      </c>
      <c r="I1111" s="49" t="str">
        <f>IFERROR(IF(H1111&lt;&gt;"",Belegerfassung!L1119*100,""),IF(OR(Belegerfassung!L1119="Leistung EU - Erlöse",Belegerfassung!L1119="Lieferungen EU-Erlöse",Belegerfassung!L1119="EUST",Belegerfassung!L1119="Bauleistungen 20%")=TRUE,"",MID(Belegerfassung!L1119,4,2)))</f>
        <v/>
      </c>
      <c r="J1111" s="6" t="str">
        <f>IF(A1111&lt;&gt;"",LEFT(Belegerfassung!D1119,40),"")</f>
        <v/>
      </c>
      <c r="K1111" t="str">
        <f>IF(A1111&lt;&gt;"",VLOOKUP(D1111,Abfrage!$F$2:$G$21,2,FALSE),"")</f>
        <v/>
      </c>
      <c r="L1111" s="6" t="str">
        <f>IF(Belegerfassung!H1119&lt;&gt;"",Belegerfassung!H1119,"")</f>
        <v/>
      </c>
      <c r="M1111" t="str">
        <f>IFERROR(IF(Belegerfassung!E1119&lt;&gt;"",VLOOKUP(Belegerfassung!E1119,Abfrage!$L$2:$M$15,2,),""),"")</f>
        <v/>
      </c>
      <c r="N1111" t="str">
        <f t="shared" si="52"/>
        <v/>
      </c>
      <c r="O1111" t="str">
        <f t="shared" si="53"/>
        <v/>
      </c>
      <c r="P1111" t="str">
        <f>IF(Belegerfassung!G1119&lt;&gt;"",CONCATENATE(Belegerfassung!G1119,".pdf"),"")</f>
        <v/>
      </c>
    </row>
    <row r="1112" spans="1:16">
      <c r="A1112" t="str">
        <f>IF(Belegerfassung!C1120&lt;&gt;"",0,"")</f>
        <v/>
      </c>
      <c r="B1112" t="str">
        <f>IFERROR(VLOOKUP(Belegerfassung!I1120,Konten!A:D,2,FALSE),"")</f>
        <v/>
      </c>
      <c r="C1112" t="str">
        <f>IF(A1112&lt;&gt;"",TEXT(Belegerfassung!C1120,"TT.MM.JJJJ"),"")</f>
        <v/>
      </c>
      <c r="D1112" t="str">
        <f>IFERROR(VLOOKUP(Belegerfassung!A1120,Abfrage!$E$2:$F$20,2,FALSE),"")</f>
        <v/>
      </c>
      <c r="E1112" t="str">
        <f>IF(A1112&lt;&gt;"",Belegerfassung!B1120,"")</f>
        <v/>
      </c>
      <c r="F1112" t="str">
        <f>IF(Belegerfassung!L1120="","",IF(Belegerfassung!L1120&lt;&gt;"",IF(Belegerfassung!L1120&lt;&gt;"",IF(Belegerfassung!J1120&lt;&gt;0,VLOOKUP(Belegerfassung!L1120,Abfrage!$A$2:$C$19,2,),VLOOKUP(Belegerfassung!L1120,Abfrage!$A$2:$C$19,3,)),"")))</f>
        <v/>
      </c>
      <c r="G1112" t="str">
        <f t="shared" si="51"/>
        <v/>
      </c>
      <c r="H1112" s="31" t="str">
        <f>IF(A1112&lt;&gt;"",-Belegerfassung!J1120+Belegerfassung!K1120,"")</f>
        <v/>
      </c>
      <c r="I1112" s="49" t="str">
        <f>IFERROR(IF(H1112&lt;&gt;"",Belegerfassung!L1120*100,""),IF(OR(Belegerfassung!L1120="Leistung EU - Erlöse",Belegerfassung!L1120="Lieferungen EU-Erlöse",Belegerfassung!L1120="EUST",Belegerfassung!L1120="Bauleistungen 20%")=TRUE,"",MID(Belegerfassung!L1120,4,2)))</f>
        <v/>
      </c>
      <c r="J1112" s="6" t="str">
        <f>IF(A1112&lt;&gt;"",LEFT(Belegerfassung!D1120,40),"")</f>
        <v/>
      </c>
      <c r="K1112" t="str">
        <f>IF(A1112&lt;&gt;"",VLOOKUP(D1112,Abfrage!$F$2:$G$21,2,FALSE),"")</f>
        <v/>
      </c>
      <c r="L1112" s="6" t="str">
        <f>IF(Belegerfassung!H1120&lt;&gt;"",Belegerfassung!H1120,"")</f>
        <v/>
      </c>
      <c r="M1112" t="str">
        <f>IFERROR(IF(Belegerfassung!E1120&lt;&gt;"",VLOOKUP(Belegerfassung!E1120,Abfrage!$L$2:$M$15,2,),""),"")</f>
        <v/>
      </c>
      <c r="N1112" t="str">
        <f t="shared" si="52"/>
        <v/>
      </c>
      <c r="O1112" t="str">
        <f t="shared" si="53"/>
        <v/>
      </c>
      <c r="P1112" t="str">
        <f>IF(Belegerfassung!G1120&lt;&gt;"",CONCATENATE(Belegerfassung!G1120,".pdf"),"")</f>
        <v/>
      </c>
    </row>
    <row r="1113" spans="1:16">
      <c r="A1113" t="str">
        <f>IF(Belegerfassung!C1121&lt;&gt;"",0,"")</f>
        <v/>
      </c>
      <c r="B1113" t="str">
        <f>IFERROR(VLOOKUP(Belegerfassung!I1121,Konten!A:D,2,FALSE),"")</f>
        <v/>
      </c>
      <c r="C1113" t="str">
        <f>IF(A1113&lt;&gt;"",TEXT(Belegerfassung!C1121,"TT.MM.JJJJ"),"")</f>
        <v/>
      </c>
      <c r="D1113" t="str">
        <f>IFERROR(VLOOKUP(Belegerfassung!A1121,Abfrage!$E$2:$F$20,2,FALSE),"")</f>
        <v/>
      </c>
      <c r="E1113" t="str">
        <f>IF(A1113&lt;&gt;"",Belegerfassung!B1121,"")</f>
        <v/>
      </c>
      <c r="F1113" t="str">
        <f>IF(Belegerfassung!L1121="","",IF(Belegerfassung!L1121&lt;&gt;"",IF(Belegerfassung!L1121&lt;&gt;"",IF(Belegerfassung!J1121&lt;&gt;0,VLOOKUP(Belegerfassung!L1121,Abfrage!$A$2:$C$19,2,),VLOOKUP(Belegerfassung!L1121,Abfrage!$A$2:$C$19,3,)),"")))</f>
        <v/>
      </c>
      <c r="G1113" t="str">
        <f t="shared" si="51"/>
        <v/>
      </c>
      <c r="H1113" s="31" t="str">
        <f>IF(A1113&lt;&gt;"",-Belegerfassung!J1121+Belegerfassung!K1121,"")</f>
        <v/>
      </c>
      <c r="I1113" s="49" t="str">
        <f>IFERROR(IF(H1113&lt;&gt;"",Belegerfassung!L1121*100,""),IF(OR(Belegerfassung!L1121="Leistung EU - Erlöse",Belegerfassung!L1121="Lieferungen EU-Erlöse",Belegerfassung!L1121="EUST",Belegerfassung!L1121="Bauleistungen 20%")=TRUE,"",MID(Belegerfassung!L1121,4,2)))</f>
        <v/>
      </c>
      <c r="J1113" s="6" t="str">
        <f>IF(A1113&lt;&gt;"",LEFT(Belegerfassung!D1121,40),"")</f>
        <v/>
      </c>
      <c r="K1113" t="str">
        <f>IF(A1113&lt;&gt;"",VLOOKUP(D1113,Abfrage!$F$2:$G$21,2,FALSE),"")</f>
        <v/>
      </c>
      <c r="L1113" s="6" t="str">
        <f>IF(Belegerfassung!H1121&lt;&gt;"",Belegerfassung!H1121,"")</f>
        <v/>
      </c>
      <c r="M1113" t="str">
        <f>IFERROR(IF(Belegerfassung!E1121&lt;&gt;"",VLOOKUP(Belegerfassung!E1121,Abfrage!$L$2:$M$15,2,),""),"")</f>
        <v/>
      </c>
      <c r="N1113" t="str">
        <f t="shared" si="52"/>
        <v/>
      </c>
      <c r="O1113" t="str">
        <f t="shared" si="53"/>
        <v/>
      </c>
      <c r="P1113" t="str">
        <f>IF(Belegerfassung!G1121&lt;&gt;"",CONCATENATE(Belegerfassung!G1121,".pdf"),"")</f>
        <v/>
      </c>
    </row>
    <row r="1114" spans="1:16">
      <c r="A1114" t="str">
        <f>IF(Belegerfassung!C1122&lt;&gt;"",0,"")</f>
        <v/>
      </c>
      <c r="B1114" t="str">
        <f>IFERROR(VLOOKUP(Belegerfassung!I1122,Konten!A:D,2,FALSE),"")</f>
        <v/>
      </c>
      <c r="C1114" t="str">
        <f>IF(A1114&lt;&gt;"",TEXT(Belegerfassung!C1122,"TT.MM.JJJJ"),"")</f>
        <v/>
      </c>
      <c r="D1114" t="str">
        <f>IFERROR(VLOOKUP(Belegerfassung!A1122,Abfrage!$E$2:$F$20,2,FALSE),"")</f>
        <v/>
      </c>
      <c r="E1114" t="str">
        <f>IF(A1114&lt;&gt;"",Belegerfassung!B1122,"")</f>
        <v/>
      </c>
      <c r="F1114" t="str">
        <f>IF(Belegerfassung!L1122="","",IF(Belegerfassung!L1122&lt;&gt;"",IF(Belegerfassung!L1122&lt;&gt;"",IF(Belegerfassung!J1122&lt;&gt;0,VLOOKUP(Belegerfassung!L1122,Abfrage!$A$2:$C$19,2,),VLOOKUP(Belegerfassung!L1122,Abfrage!$A$2:$C$19,3,)),"")))</f>
        <v/>
      </c>
      <c r="G1114" t="str">
        <f t="shared" si="51"/>
        <v/>
      </c>
      <c r="H1114" s="31" t="str">
        <f>IF(A1114&lt;&gt;"",-Belegerfassung!J1122+Belegerfassung!K1122,"")</f>
        <v/>
      </c>
      <c r="I1114" s="49" t="str">
        <f>IFERROR(IF(H1114&lt;&gt;"",Belegerfassung!L1122*100,""),IF(OR(Belegerfassung!L1122="Leistung EU - Erlöse",Belegerfassung!L1122="Lieferungen EU-Erlöse",Belegerfassung!L1122="EUST",Belegerfassung!L1122="Bauleistungen 20%")=TRUE,"",MID(Belegerfassung!L1122,4,2)))</f>
        <v/>
      </c>
      <c r="J1114" s="6" t="str">
        <f>IF(A1114&lt;&gt;"",LEFT(Belegerfassung!D1122,40),"")</f>
        <v/>
      </c>
      <c r="K1114" t="str">
        <f>IF(A1114&lt;&gt;"",VLOOKUP(D1114,Abfrage!$F$2:$G$21,2,FALSE),"")</f>
        <v/>
      </c>
      <c r="L1114" s="6" t="str">
        <f>IF(Belegerfassung!H1122&lt;&gt;"",Belegerfassung!H1122,"")</f>
        <v/>
      </c>
      <c r="M1114" t="str">
        <f>IFERROR(IF(Belegerfassung!E1122&lt;&gt;"",VLOOKUP(Belegerfassung!E1122,Abfrage!$L$2:$M$15,2,),""),"")</f>
        <v/>
      </c>
      <c r="N1114" t="str">
        <f t="shared" si="52"/>
        <v/>
      </c>
      <c r="O1114" t="str">
        <f t="shared" si="53"/>
        <v/>
      </c>
      <c r="P1114" t="str">
        <f>IF(Belegerfassung!G1122&lt;&gt;"",CONCATENATE(Belegerfassung!G1122,".pdf"),"")</f>
        <v/>
      </c>
    </row>
    <row r="1115" spans="1:16">
      <c r="A1115" t="str">
        <f>IF(Belegerfassung!C1123&lt;&gt;"",0,"")</f>
        <v/>
      </c>
      <c r="B1115" t="str">
        <f>IFERROR(VLOOKUP(Belegerfassung!I1123,Konten!A:D,2,FALSE),"")</f>
        <v/>
      </c>
      <c r="C1115" t="str">
        <f>IF(A1115&lt;&gt;"",TEXT(Belegerfassung!C1123,"TT.MM.JJJJ"),"")</f>
        <v/>
      </c>
      <c r="D1115" t="str">
        <f>IFERROR(VLOOKUP(Belegerfassung!A1123,Abfrage!$E$2:$F$20,2,FALSE),"")</f>
        <v/>
      </c>
      <c r="E1115" t="str">
        <f>IF(A1115&lt;&gt;"",Belegerfassung!B1123,"")</f>
        <v/>
      </c>
      <c r="F1115" t="str">
        <f>IF(Belegerfassung!L1123="","",IF(Belegerfassung!L1123&lt;&gt;"",IF(Belegerfassung!L1123&lt;&gt;"",IF(Belegerfassung!J1123&lt;&gt;0,VLOOKUP(Belegerfassung!L1123,Abfrage!$A$2:$C$19,2,),VLOOKUP(Belegerfassung!L1123,Abfrage!$A$2:$C$19,3,)),"")))</f>
        <v/>
      </c>
      <c r="G1115" t="str">
        <f t="shared" si="51"/>
        <v/>
      </c>
      <c r="H1115" s="31" t="str">
        <f>IF(A1115&lt;&gt;"",-Belegerfassung!J1123+Belegerfassung!K1123,"")</f>
        <v/>
      </c>
      <c r="I1115" s="49" t="str">
        <f>IFERROR(IF(H1115&lt;&gt;"",Belegerfassung!L1123*100,""),IF(OR(Belegerfassung!L1123="Leistung EU - Erlöse",Belegerfassung!L1123="Lieferungen EU-Erlöse",Belegerfassung!L1123="EUST",Belegerfassung!L1123="Bauleistungen 20%")=TRUE,"",MID(Belegerfassung!L1123,4,2)))</f>
        <v/>
      </c>
      <c r="J1115" s="6" t="str">
        <f>IF(A1115&lt;&gt;"",LEFT(Belegerfassung!D1123,40),"")</f>
        <v/>
      </c>
      <c r="K1115" t="str">
        <f>IF(A1115&lt;&gt;"",VLOOKUP(D1115,Abfrage!$F$2:$G$21,2,FALSE),"")</f>
        <v/>
      </c>
      <c r="L1115" s="6" t="str">
        <f>IF(Belegerfassung!H1123&lt;&gt;"",Belegerfassung!H1123,"")</f>
        <v/>
      </c>
      <c r="M1115" t="str">
        <f>IFERROR(IF(Belegerfassung!E1123&lt;&gt;"",VLOOKUP(Belegerfassung!E1123,Abfrage!$L$2:$M$15,2,),""),"")</f>
        <v/>
      </c>
      <c r="N1115" t="str">
        <f t="shared" si="52"/>
        <v/>
      </c>
      <c r="O1115" t="str">
        <f t="shared" si="53"/>
        <v/>
      </c>
      <c r="P1115" t="str">
        <f>IF(Belegerfassung!G1123&lt;&gt;"",CONCATENATE(Belegerfassung!G1123,".pdf"),"")</f>
        <v/>
      </c>
    </row>
    <row r="1116" spans="1:16">
      <c r="A1116" t="str">
        <f>IF(Belegerfassung!C1124&lt;&gt;"",0,"")</f>
        <v/>
      </c>
      <c r="B1116" t="str">
        <f>IFERROR(VLOOKUP(Belegerfassung!I1124,Konten!A:D,2,FALSE),"")</f>
        <v/>
      </c>
      <c r="C1116" t="str">
        <f>IF(A1116&lt;&gt;"",TEXT(Belegerfassung!C1124,"TT.MM.JJJJ"),"")</f>
        <v/>
      </c>
      <c r="D1116" t="str">
        <f>IFERROR(VLOOKUP(Belegerfassung!A1124,Abfrage!$E$2:$F$20,2,FALSE),"")</f>
        <v/>
      </c>
      <c r="E1116" t="str">
        <f>IF(A1116&lt;&gt;"",Belegerfassung!B1124,"")</f>
        <v/>
      </c>
      <c r="F1116" t="str">
        <f>IF(Belegerfassung!L1124="","",IF(Belegerfassung!L1124&lt;&gt;"",IF(Belegerfassung!L1124&lt;&gt;"",IF(Belegerfassung!J1124&lt;&gt;0,VLOOKUP(Belegerfassung!L1124,Abfrage!$A$2:$C$19,2,),VLOOKUP(Belegerfassung!L1124,Abfrage!$A$2:$C$19,3,)),"")))</f>
        <v/>
      </c>
      <c r="G1116" t="str">
        <f t="shared" si="51"/>
        <v/>
      </c>
      <c r="H1116" s="31" t="str">
        <f>IF(A1116&lt;&gt;"",-Belegerfassung!J1124+Belegerfassung!K1124,"")</f>
        <v/>
      </c>
      <c r="I1116" s="49" t="str">
        <f>IFERROR(IF(H1116&lt;&gt;"",Belegerfassung!L1124*100,""),IF(OR(Belegerfassung!L1124="Leistung EU - Erlöse",Belegerfassung!L1124="Lieferungen EU-Erlöse",Belegerfassung!L1124="EUST",Belegerfassung!L1124="Bauleistungen 20%")=TRUE,"",MID(Belegerfassung!L1124,4,2)))</f>
        <v/>
      </c>
      <c r="J1116" s="6" t="str">
        <f>IF(A1116&lt;&gt;"",LEFT(Belegerfassung!D1124,40),"")</f>
        <v/>
      </c>
      <c r="K1116" t="str">
        <f>IF(A1116&lt;&gt;"",VLOOKUP(D1116,Abfrage!$F$2:$G$21,2,FALSE),"")</f>
        <v/>
      </c>
      <c r="L1116" s="6" t="str">
        <f>IF(Belegerfassung!H1124&lt;&gt;"",Belegerfassung!H1124,"")</f>
        <v/>
      </c>
      <c r="M1116" t="str">
        <f>IFERROR(IF(Belegerfassung!E1124&lt;&gt;"",VLOOKUP(Belegerfassung!E1124,Abfrage!$L$2:$M$15,2,),""),"")</f>
        <v/>
      </c>
      <c r="N1116" t="str">
        <f t="shared" si="52"/>
        <v/>
      </c>
      <c r="O1116" t="str">
        <f t="shared" si="53"/>
        <v/>
      </c>
      <c r="P1116" t="str">
        <f>IF(Belegerfassung!G1124&lt;&gt;"",CONCATENATE(Belegerfassung!G1124,".pdf"),"")</f>
        <v/>
      </c>
    </row>
    <row r="1117" spans="1:16">
      <c r="A1117" t="str">
        <f>IF(Belegerfassung!C1125&lt;&gt;"",0,"")</f>
        <v/>
      </c>
      <c r="B1117" t="str">
        <f>IFERROR(VLOOKUP(Belegerfassung!I1125,Konten!A:D,2,FALSE),"")</f>
        <v/>
      </c>
      <c r="C1117" t="str">
        <f>IF(A1117&lt;&gt;"",TEXT(Belegerfassung!C1125,"TT.MM.JJJJ"),"")</f>
        <v/>
      </c>
      <c r="D1117" t="str">
        <f>IFERROR(VLOOKUP(Belegerfassung!A1125,Abfrage!$E$2:$F$20,2,FALSE),"")</f>
        <v/>
      </c>
      <c r="E1117" t="str">
        <f>IF(A1117&lt;&gt;"",Belegerfassung!B1125,"")</f>
        <v/>
      </c>
      <c r="F1117" t="str">
        <f>IF(Belegerfassung!L1125="","",IF(Belegerfassung!L1125&lt;&gt;"",IF(Belegerfassung!L1125&lt;&gt;"",IF(Belegerfassung!J1125&lt;&gt;0,VLOOKUP(Belegerfassung!L1125,Abfrage!$A$2:$C$19,2,),VLOOKUP(Belegerfassung!L1125,Abfrage!$A$2:$C$19,3,)),"")))</f>
        <v/>
      </c>
      <c r="G1117" t="str">
        <f t="shared" si="51"/>
        <v/>
      </c>
      <c r="H1117" s="31" t="str">
        <f>IF(A1117&lt;&gt;"",-Belegerfassung!J1125+Belegerfassung!K1125,"")</f>
        <v/>
      </c>
      <c r="I1117" s="49" t="str">
        <f>IFERROR(IF(H1117&lt;&gt;"",Belegerfassung!L1125*100,""),IF(OR(Belegerfassung!L1125="Leistung EU - Erlöse",Belegerfassung!L1125="Lieferungen EU-Erlöse",Belegerfassung!L1125="EUST",Belegerfassung!L1125="Bauleistungen 20%")=TRUE,"",MID(Belegerfassung!L1125,4,2)))</f>
        <v/>
      </c>
      <c r="J1117" s="6" t="str">
        <f>IF(A1117&lt;&gt;"",LEFT(Belegerfassung!D1125,40),"")</f>
        <v/>
      </c>
      <c r="K1117" t="str">
        <f>IF(A1117&lt;&gt;"",VLOOKUP(D1117,Abfrage!$F$2:$G$21,2,FALSE),"")</f>
        <v/>
      </c>
      <c r="L1117" s="6" t="str">
        <f>IF(Belegerfassung!H1125&lt;&gt;"",Belegerfassung!H1125,"")</f>
        <v/>
      </c>
      <c r="M1117" t="str">
        <f>IFERROR(IF(Belegerfassung!E1125&lt;&gt;"",VLOOKUP(Belegerfassung!E1125,Abfrage!$L$2:$M$15,2,),""),"")</f>
        <v/>
      </c>
      <c r="N1117" t="str">
        <f t="shared" si="52"/>
        <v/>
      </c>
      <c r="O1117" t="str">
        <f t="shared" si="53"/>
        <v/>
      </c>
      <c r="P1117" t="str">
        <f>IF(Belegerfassung!G1125&lt;&gt;"",CONCATENATE(Belegerfassung!G1125,".pdf"),"")</f>
        <v/>
      </c>
    </row>
    <row r="1118" spans="1:16">
      <c r="A1118" t="str">
        <f>IF(Belegerfassung!C1126&lt;&gt;"",0,"")</f>
        <v/>
      </c>
      <c r="B1118" t="str">
        <f>IFERROR(VLOOKUP(Belegerfassung!I1126,Konten!A:D,2,FALSE),"")</f>
        <v/>
      </c>
      <c r="C1118" t="str">
        <f>IF(A1118&lt;&gt;"",TEXT(Belegerfassung!C1126,"TT.MM.JJJJ"),"")</f>
        <v/>
      </c>
      <c r="D1118" t="str">
        <f>IFERROR(VLOOKUP(Belegerfassung!A1126,Abfrage!$E$2:$F$20,2,FALSE),"")</f>
        <v/>
      </c>
      <c r="E1118" t="str">
        <f>IF(A1118&lt;&gt;"",Belegerfassung!B1126,"")</f>
        <v/>
      </c>
      <c r="F1118" t="str">
        <f>IF(Belegerfassung!L1126="","",IF(Belegerfassung!L1126&lt;&gt;"",IF(Belegerfassung!L1126&lt;&gt;"",IF(Belegerfassung!J1126&lt;&gt;0,VLOOKUP(Belegerfassung!L1126,Abfrage!$A$2:$C$19,2,),VLOOKUP(Belegerfassung!L1126,Abfrage!$A$2:$C$19,3,)),"")))</f>
        <v/>
      </c>
      <c r="G1118" t="str">
        <f t="shared" si="51"/>
        <v/>
      </c>
      <c r="H1118" s="31" t="str">
        <f>IF(A1118&lt;&gt;"",-Belegerfassung!J1126+Belegerfassung!K1126,"")</f>
        <v/>
      </c>
      <c r="I1118" s="49" t="str">
        <f>IFERROR(IF(H1118&lt;&gt;"",Belegerfassung!L1126*100,""),IF(OR(Belegerfassung!L1126="Leistung EU - Erlöse",Belegerfassung!L1126="Lieferungen EU-Erlöse",Belegerfassung!L1126="EUST",Belegerfassung!L1126="Bauleistungen 20%")=TRUE,"",MID(Belegerfassung!L1126,4,2)))</f>
        <v/>
      </c>
      <c r="J1118" s="6" t="str">
        <f>IF(A1118&lt;&gt;"",LEFT(Belegerfassung!D1126,40),"")</f>
        <v/>
      </c>
      <c r="K1118" t="str">
        <f>IF(A1118&lt;&gt;"",VLOOKUP(D1118,Abfrage!$F$2:$G$21,2,FALSE),"")</f>
        <v/>
      </c>
      <c r="L1118" s="6" t="str">
        <f>IF(Belegerfassung!H1126&lt;&gt;"",Belegerfassung!H1126,"")</f>
        <v/>
      </c>
      <c r="M1118" t="str">
        <f>IFERROR(IF(Belegerfassung!E1126&lt;&gt;"",VLOOKUP(Belegerfassung!E1126,Abfrage!$L$2:$M$15,2,),""),"")</f>
        <v/>
      </c>
      <c r="N1118" t="str">
        <f t="shared" si="52"/>
        <v/>
      </c>
      <c r="O1118" t="str">
        <f t="shared" si="53"/>
        <v/>
      </c>
      <c r="P1118" t="str">
        <f>IF(Belegerfassung!G1126&lt;&gt;"",CONCATENATE(Belegerfassung!G1126,".pdf"),"")</f>
        <v/>
      </c>
    </row>
    <row r="1119" spans="1:16">
      <c r="A1119" t="str">
        <f>IF(Belegerfassung!C1127&lt;&gt;"",0,"")</f>
        <v/>
      </c>
      <c r="B1119" t="str">
        <f>IFERROR(VLOOKUP(Belegerfassung!I1127,Konten!A:D,2,FALSE),"")</f>
        <v/>
      </c>
      <c r="C1119" t="str">
        <f>IF(A1119&lt;&gt;"",TEXT(Belegerfassung!C1127,"TT.MM.JJJJ"),"")</f>
        <v/>
      </c>
      <c r="D1119" t="str">
        <f>IFERROR(VLOOKUP(Belegerfassung!A1127,Abfrage!$E$2:$F$20,2,FALSE),"")</f>
        <v/>
      </c>
      <c r="E1119" t="str">
        <f>IF(A1119&lt;&gt;"",Belegerfassung!B1127,"")</f>
        <v/>
      </c>
      <c r="F1119" t="str">
        <f>IF(Belegerfassung!L1127="","",IF(Belegerfassung!L1127&lt;&gt;"",IF(Belegerfassung!L1127&lt;&gt;"",IF(Belegerfassung!J1127&lt;&gt;0,VLOOKUP(Belegerfassung!L1127,Abfrage!$A$2:$C$19,2,),VLOOKUP(Belegerfassung!L1127,Abfrage!$A$2:$C$19,3,)),"")))</f>
        <v/>
      </c>
      <c r="G1119" t="str">
        <f t="shared" si="51"/>
        <v/>
      </c>
      <c r="H1119" s="31" t="str">
        <f>IF(A1119&lt;&gt;"",-Belegerfassung!J1127+Belegerfassung!K1127,"")</f>
        <v/>
      </c>
      <c r="I1119" s="49" t="str">
        <f>IFERROR(IF(H1119&lt;&gt;"",Belegerfassung!L1127*100,""),IF(OR(Belegerfassung!L1127="Leistung EU - Erlöse",Belegerfassung!L1127="Lieferungen EU-Erlöse",Belegerfassung!L1127="EUST",Belegerfassung!L1127="Bauleistungen 20%")=TRUE,"",MID(Belegerfassung!L1127,4,2)))</f>
        <v/>
      </c>
      <c r="J1119" s="6" t="str">
        <f>IF(A1119&lt;&gt;"",LEFT(Belegerfassung!D1127,40),"")</f>
        <v/>
      </c>
      <c r="K1119" t="str">
        <f>IF(A1119&lt;&gt;"",VLOOKUP(D1119,Abfrage!$F$2:$G$21,2,FALSE),"")</f>
        <v/>
      </c>
      <c r="L1119" s="6" t="str">
        <f>IF(Belegerfassung!H1127&lt;&gt;"",Belegerfassung!H1127,"")</f>
        <v/>
      </c>
      <c r="M1119" t="str">
        <f>IFERROR(IF(Belegerfassung!E1127&lt;&gt;"",VLOOKUP(Belegerfassung!E1127,Abfrage!$L$2:$M$15,2,),""),"")</f>
        <v/>
      </c>
      <c r="N1119" t="str">
        <f t="shared" si="52"/>
        <v/>
      </c>
      <c r="O1119" t="str">
        <f t="shared" si="53"/>
        <v/>
      </c>
      <c r="P1119" t="str">
        <f>IF(Belegerfassung!G1127&lt;&gt;"",CONCATENATE(Belegerfassung!G1127,".pdf"),"")</f>
        <v/>
      </c>
    </row>
    <row r="1120" spans="1:16">
      <c r="A1120" t="str">
        <f>IF(Belegerfassung!C1128&lt;&gt;"",0,"")</f>
        <v/>
      </c>
      <c r="B1120" t="str">
        <f>IFERROR(VLOOKUP(Belegerfassung!I1128,Konten!A:D,2,FALSE),"")</f>
        <v/>
      </c>
      <c r="C1120" t="str">
        <f>IF(A1120&lt;&gt;"",TEXT(Belegerfassung!C1128,"TT.MM.JJJJ"),"")</f>
        <v/>
      </c>
      <c r="D1120" t="str">
        <f>IFERROR(VLOOKUP(Belegerfassung!A1128,Abfrage!$E$2:$F$20,2,FALSE),"")</f>
        <v/>
      </c>
      <c r="E1120" t="str">
        <f>IF(A1120&lt;&gt;"",Belegerfassung!B1128,"")</f>
        <v/>
      </c>
      <c r="F1120" t="str">
        <f>IF(Belegerfassung!L1128="","",IF(Belegerfassung!L1128&lt;&gt;"",IF(Belegerfassung!L1128&lt;&gt;"",IF(Belegerfassung!J1128&lt;&gt;0,VLOOKUP(Belegerfassung!L1128,Abfrage!$A$2:$C$19,2,),VLOOKUP(Belegerfassung!L1128,Abfrage!$A$2:$C$19,3,)),"")))</f>
        <v/>
      </c>
      <c r="G1120" t="str">
        <f t="shared" si="51"/>
        <v/>
      </c>
      <c r="H1120" s="31" t="str">
        <f>IF(A1120&lt;&gt;"",-Belegerfassung!J1128+Belegerfassung!K1128,"")</f>
        <v/>
      </c>
      <c r="I1120" s="49" t="str">
        <f>IFERROR(IF(H1120&lt;&gt;"",Belegerfassung!L1128*100,""),IF(OR(Belegerfassung!L1128="Leistung EU - Erlöse",Belegerfassung!L1128="Lieferungen EU-Erlöse",Belegerfassung!L1128="EUST",Belegerfassung!L1128="Bauleistungen 20%")=TRUE,"",MID(Belegerfassung!L1128,4,2)))</f>
        <v/>
      </c>
      <c r="J1120" s="6" t="str">
        <f>IF(A1120&lt;&gt;"",LEFT(Belegerfassung!D1128,40),"")</f>
        <v/>
      </c>
      <c r="K1120" t="str">
        <f>IF(A1120&lt;&gt;"",VLOOKUP(D1120,Abfrage!$F$2:$G$21,2,FALSE),"")</f>
        <v/>
      </c>
      <c r="L1120" s="6" t="str">
        <f>IF(Belegerfassung!H1128&lt;&gt;"",Belegerfassung!H1128,"")</f>
        <v/>
      </c>
      <c r="M1120" t="str">
        <f>IFERROR(IF(Belegerfassung!E1128&lt;&gt;"",VLOOKUP(Belegerfassung!E1128,Abfrage!$L$2:$M$15,2,),""),"")</f>
        <v/>
      </c>
      <c r="N1120" t="str">
        <f t="shared" si="52"/>
        <v/>
      </c>
      <c r="O1120" t="str">
        <f t="shared" si="53"/>
        <v/>
      </c>
      <c r="P1120" t="str">
        <f>IF(Belegerfassung!G1128&lt;&gt;"",CONCATENATE(Belegerfassung!G1128,".pdf"),"")</f>
        <v/>
      </c>
    </row>
    <row r="1121" spans="1:16">
      <c r="A1121" t="str">
        <f>IF(Belegerfassung!C1129&lt;&gt;"",0,"")</f>
        <v/>
      </c>
      <c r="B1121" t="str">
        <f>IFERROR(VLOOKUP(Belegerfassung!I1129,Konten!A:D,2,FALSE),"")</f>
        <v/>
      </c>
      <c r="C1121" t="str">
        <f>IF(A1121&lt;&gt;"",TEXT(Belegerfassung!C1129,"TT.MM.JJJJ"),"")</f>
        <v/>
      </c>
      <c r="D1121" t="str">
        <f>IFERROR(VLOOKUP(Belegerfassung!A1129,Abfrage!$E$2:$F$20,2,FALSE),"")</f>
        <v/>
      </c>
      <c r="E1121" t="str">
        <f>IF(A1121&lt;&gt;"",Belegerfassung!B1129,"")</f>
        <v/>
      </c>
      <c r="F1121" t="str">
        <f>IF(Belegerfassung!L1129="","",IF(Belegerfassung!L1129&lt;&gt;"",IF(Belegerfassung!L1129&lt;&gt;"",IF(Belegerfassung!J1129&lt;&gt;0,VLOOKUP(Belegerfassung!L1129,Abfrage!$A$2:$C$19,2,),VLOOKUP(Belegerfassung!L1129,Abfrage!$A$2:$C$19,3,)),"")))</f>
        <v/>
      </c>
      <c r="G1121" t="str">
        <f t="shared" si="51"/>
        <v/>
      </c>
      <c r="H1121" s="31" t="str">
        <f>IF(A1121&lt;&gt;"",-Belegerfassung!J1129+Belegerfassung!K1129,"")</f>
        <v/>
      </c>
      <c r="I1121" s="49" t="str">
        <f>IFERROR(IF(H1121&lt;&gt;"",Belegerfassung!L1129*100,""),IF(OR(Belegerfassung!L1129="Leistung EU - Erlöse",Belegerfassung!L1129="Lieferungen EU-Erlöse",Belegerfassung!L1129="EUST",Belegerfassung!L1129="Bauleistungen 20%")=TRUE,"",MID(Belegerfassung!L1129,4,2)))</f>
        <v/>
      </c>
      <c r="J1121" s="6" t="str">
        <f>IF(A1121&lt;&gt;"",LEFT(Belegerfassung!D1129,40),"")</f>
        <v/>
      </c>
      <c r="K1121" t="str">
        <f>IF(A1121&lt;&gt;"",VLOOKUP(D1121,Abfrage!$F$2:$G$21,2,FALSE),"")</f>
        <v/>
      </c>
      <c r="L1121" s="6" t="str">
        <f>IF(Belegerfassung!H1129&lt;&gt;"",Belegerfassung!H1129,"")</f>
        <v/>
      </c>
      <c r="M1121" t="str">
        <f>IFERROR(IF(Belegerfassung!E1129&lt;&gt;"",VLOOKUP(Belegerfassung!E1129,Abfrage!$L$2:$M$15,2,),""),"")</f>
        <v/>
      </c>
      <c r="N1121" t="str">
        <f t="shared" si="52"/>
        <v/>
      </c>
      <c r="O1121" t="str">
        <f t="shared" si="53"/>
        <v/>
      </c>
      <c r="P1121" t="str">
        <f>IF(Belegerfassung!G1129&lt;&gt;"",CONCATENATE(Belegerfassung!G1129,".pdf"),"")</f>
        <v/>
      </c>
    </row>
    <row r="1122" spans="1:16">
      <c r="A1122" t="str">
        <f>IF(Belegerfassung!C1130&lt;&gt;"",0,"")</f>
        <v/>
      </c>
      <c r="B1122" t="str">
        <f>IFERROR(VLOOKUP(Belegerfassung!I1130,Konten!A:D,2,FALSE),"")</f>
        <v/>
      </c>
      <c r="C1122" t="str">
        <f>IF(A1122&lt;&gt;"",TEXT(Belegerfassung!C1130,"TT.MM.JJJJ"),"")</f>
        <v/>
      </c>
      <c r="D1122" t="str">
        <f>IFERROR(VLOOKUP(Belegerfassung!A1130,Abfrage!$E$2:$F$20,2,FALSE),"")</f>
        <v/>
      </c>
      <c r="E1122" t="str">
        <f>IF(A1122&lt;&gt;"",Belegerfassung!B1130,"")</f>
        <v/>
      </c>
      <c r="F1122" t="str">
        <f>IF(Belegerfassung!L1130="","",IF(Belegerfassung!L1130&lt;&gt;"",IF(Belegerfassung!L1130&lt;&gt;"",IF(Belegerfassung!J1130&lt;&gt;0,VLOOKUP(Belegerfassung!L1130,Abfrage!$A$2:$C$19,2,),VLOOKUP(Belegerfassung!L1130,Abfrage!$A$2:$C$19,3,)),"")))</f>
        <v/>
      </c>
      <c r="G1122" t="str">
        <f t="shared" si="51"/>
        <v/>
      </c>
      <c r="H1122" s="31" t="str">
        <f>IF(A1122&lt;&gt;"",-Belegerfassung!J1130+Belegerfassung!K1130,"")</f>
        <v/>
      </c>
      <c r="I1122" s="49" t="str">
        <f>IFERROR(IF(H1122&lt;&gt;"",Belegerfassung!L1130*100,""),IF(OR(Belegerfassung!L1130="Leistung EU - Erlöse",Belegerfassung!L1130="Lieferungen EU-Erlöse",Belegerfassung!L1130="EUST",Belegerfassung!L1130="Bauleistungen 20%")=TRUE,"",MID(Belegerfassung!L1130,4,2)))</f>
        <v/>
      </c>
      <c r="J1122" s="6" t="str">
        <f>IF(A1122&lt;&gt;"",LEFT(Belegerfassung!D1130,40),"")</f>
        <v/>
      </c>
      <c r="K1122" t="str">
        <f>IF(A1122&lt;&gt;"",VLOOKUP(D1122,Abfrage!$F$2:$G$21,2,FALSE),"")</f>
        <v/>
      </c>
      <c r="L1122" s="6" t="str">
        <f>IF(Belegerfassung!H1130&lt;&gt;"",Belegerfassung!H1130,"")</f>
        <v/>
      </c>
      <c r="M1122" t="str">
        <f>IFERROR(IF(Belegerfassung!E1130&lt;&gt;"",VLOOKUP(Belegerfassung!E1130,Abfrage!$L$2:$M$15,2,),""),"")</f>
        <v/>
      </c>
      <c r="N1122" t="str">
        <f t="shared" si="52"/>
        <v/>
      </c>
      <c r="O1122" t="str">
        <f t="shared" si="53"/>
        <v/>
      </c>
      <c r="P1122" t="str">
        <f>IF(Belegerfassung!G1130&lt;&gt;"",CONCATENATE(Belegerfassung!G1130,".pdf"),"")</f>
        <v/>
      </c>
    </row>
    <row r="1123" spans="1:16">
      <c r="A1123" t="str">
        <f>IF(Belegerfassung!C1131&lt;&gt;"",0,"")</f>
        <v/>
      </c>
      <c r="B1123" t="str">
        <f>IFERROR(VLOOKUP(Belegerfassung!I1131,Konten!A:D,2,FALSE),"")</f>
        <v/>
      </c>
      <c r="C1123" t="str">
        <f>IF(A1123&lt;&gt;"",TEXT(Belegerfassung!C1131,"TT.MM.JJJJ"),"")</f>
        <v/>
      </c>
      <c r="D1123" t="str">
        <f>IFERROR(VLOOKUP(Belegerfassung!A1131,Abfrage!$E$2:$F$20,2,FALSE),"")</f>
        <v/>
      </c>
      <c r="E1123" t="str">
        <f>IF(A1123&lt;&gt;"",Belegerfassung!B1131,"")</f>
        <v/>
      </c>
      <c r="F1123" t="str">
        <f>IF(Belegerfassung!L1131="","",IF(Belegerfassung!L1131&lt;&gt;"",IF(Belegerfassung!L1131&lt;&gt;"",IF(Belegerfassung!J1131&lt;&gt;0,VLOOKUP(Belegerfassung!L1131,Abfrage!$A$2:$C$19,2,),VLOOKUP(Belegerfassung!L1131,Abfrage!$A$2:$C$19,3,)),"")))</f>
        <v/>
      </c>
      <c r="G1123" t="str">
        <f t="shared" si="51"/>
        <v/>
      </c>
      <c r="H1123" s="31" t="str">
        <f>IF(A1123&lt;&gt;"",-Belegerfassung!J1131+Belegerfassung!K1131,"")</f>
        <v/>
      </c>
      <c r="I1123" s="49" t="str">
        <f>IFERROR(IF(H1123&lt;&gt;"",Belegerfassung!L1131*100,""),IF(OR(Belegerfassung!L1131="Leistung EU - Erlöse",Belegerfassung!L1131="Lieferungen EU-Erlöse",Belegerfassung!L1131="EUST",Belegerfassung!L1131="Bauleistungen 20%")=TRUE,"",MID(Belegerfassung!L1131,4,2)))</f>
        <v/>
      </c>
      <c r="J1123" s="6" t="str">
        <f>IF(A1123&lt;&gt;"",LEFT(Belegerfassung!D1131,40),"")</f>
        <v/>
      </c>
      <c r="K1123" t="str">
        <f>IF(A1123&lt;&gt;"",VLOOKUP(D1123,Abfrage!$F$2:$G$21,2,FALSE),"")</f>
        <v/>
      </c>
      <c r="L1123" s="6" t="str">
        <f>IF(Belegerfassung!H1131&lt;&gt;"",Belegerfassung!H1131,"")</f>
        <v/>
      </c>
      <c r="M1123" t="str">
        <f>IFERROR(IF(Belegerfassung!E1131&lt;&gt;"",VLOOKUP(Belegerfassung!E1131,Abfrage!$L$2:$M$15,2,),""),"")</f>
        <v/>
      </c>
      <c r="N1123" t="str">
        <f t="shared" si="52"/>
        <v/>
      </c>
      <c r="O1123" t="str">
        <f t="shared" si="53"/>
        <v/>
      </c>
      <c r="P1123" t="str">
        <f>IF(Belegerfassung!G1131&lt;&gt;"",CONCATENATE(Belegerfassung!G1131,".pdf"),"")</f>
        <v/>
      </c>
    </row>
    <row r="1124" spans="1:16">
      <c r="A1124" t="str">
        <f>IF(Belegerfassung!C1132&lt;&gt;"",0,"")</f>
        <v/>
      </c>
      <c r="B1124" t="str">
        <f>IFERROR(VLOOKUP(Belegerfassung!I1132,Konten!A:D,2,FALSE),"")</f>
        <v/>
      </c>
      <c r="C1124" t="str">
        <f>IF(A1124&lt;&gt;"",TEXT(Belegerfassung!C1132,"TT.MM.JJJJ"),"")</f>
        <v/>
      </c>
      <c r="D1124" t="str">
        <f>IFERROR(VLOOKUP(Belegerfassung!A1132,Abfrage!$E$2:$F$20,2,FALSE),"")</f>
        <v/>
      </c>
      <c r="E1124" t="str">
        <f>IF(A1124&lt;&gt;"",Belegerfassung!B1132,"")</f>
        <v/>
      </c>
      <c r="F1124" t="str">
        <f>IF(Belegerfassung!L1132="","",IF(Belegerfassung!L1132&lt;&gt;"",IF(Belegerfassung!L1132&lt;&gt;"",IF(Belegerfassung!J1132&lt;&gt;0,VLOOKUP(Belegerfassung!L1132,Abfrage!$A$2:$C$19,2,),VLOOKUP(Belegerfassung!L1132,Abfrage!$A$2:$C$19,3,)),"")))</f>
        <v/>
      </c>
      <c r="G1124" t="str">
        <f t="shared" si="51"/>
        <v/>
      </c>
      <c r="H1124" s="31" t="str">
        <f>IF(A1124&lt;&gt;"",-Belegerfassung!J1132+Belegerfassung!K1132,"")</f>
        <v/>
      </c>
      <c r="I1124" s="49" t="str">
        <f>IFERROR(IF(H1124&lt;&gt;"",Belegerfassung!L1132*100,""),IF(OR(Belegerfassung!L1132="Leistung EU - Erlöse",Belegerfassung!L1132="Lieferungen EU-Erlöse",Belegerfassung!L1132="EUST",Belegerfassung!L1132="Bauleistungen 20%")=TRUE,"",MID(Belegerfassung!L1132,4,2)))</f>
        <v/>
      </c>
      <c r="J1124" s="6" t="str">
        <f>IF(A1124&lt;&gt;"",LEFT(Belegerfassung!D1132,40),"")</f>
        <v/>
      </c>
      <c r="K1124" t="str">
        <f>IF(A1124&lt;&gt;"",VLOOKUP(D1124,Abfrage!$F$2:$G$21,2,FALSE),"")</f>
        <v/>
      </c>
      <c r="L1124" s="6" t="str">
        <f>IF(Belegerfassung!H1132&lt;&gt;"",Belegerfassung!H1132,"")</f>
        <v/>
      </c>
      <c r="M1124" t="str">
        <f>IFERROR(IF(Belegerfassung!E1132&lt;&gt;"",VLOOKUP(Belegerfassung!E1132,Abfrage!$L$2:$M$15,2,),""),"")</f>
        <v/>
      </c>
      <c r="N1124" t="str">
        <f t="shared" si="52"/>
        <v/>
      </c>
      <c r="O1124" t="str">
        <f t="shared" si="53"/>
        <v/>
      </c>
      <c r="P1124" t="str">
        <f>IF(Belegerfassung!G1132&lt;&gt;"",CONCATENATE(Belegerfassung!G1132,".pdf"),"")</f>
        <v/>
      </c>
    </row>
    <row r="1125" spans="1:16">
      <c r="A1125" t="str">
        <f>IF(Belegerfassung!C1133&lt;&gt;"",0,"")</f>
        <v/>
      </c>
      <c r="B1125" t="str">
        <f>IFERROR(VLOOKUP(Belegerfassung!I1133,Konten!A:D,2,FALSE),"")</f>
        <v/>
      </c>
      <c r="C1125" t="str">
        <f>IF(A1125&lt;&gt;"",TEXT(Belegerfassung!C1133,"TT.MM.JJJJ"),"")</f>
        <v/>
      </c>
      <c r="D1125" t="str">
        <f>IFERROR(VLOOKUP(Belegerfassung!A1133,Abfrage!$E$2:$F$20,2,FALSE),"")</f>
        <v/>
      </c>
      <c r="E1125" t="str">
        <f>IF(A1125&lt;&gt;"",Belegerfassung!B1133,"")</f>
        <v/>
      </c>
      <c r="F1125" t="str">
        <f>IF(Belegerfassung!L1133="","",IF(Belegerfassung!L1133&lt;&gt;"",IF(Belegerfassung!L1133&lt;&gt;"",IF(Belegerfassung!J1133&lt;&gt;0,VLOOKUP(Belegerfassung!L1133,Abfrage!$A$2:$C$19,2,),VLOOKUP(Belegerfassung!L1133,Abfrage!$A$2:$C$19,3,)),"")))</f>
        <v/>
      </c>
      <c r="G1125" t="str">
        <f t="shared" si="51"/>
        <v/>
      </c>
      <c r="H1125" s="31" t="str">
        <f>IF(A1125&lt;&gt;"",-Belegerfassung!J1133+Belegerfassung!K1133,"")</f>
        <v/>
      </c>
      <c r="I1125" s="49" t="str">
        <f>IFERROR(IF(H1125&lt;&gt;"",Belegerfassung!L1133*100,""),IF(OR(Belegerfassung!L1133="Leistung EU - Erlöse",Belegerfassung!L1133="Lieferungen EU-Erlöse",Belegerfassung!L1133="EUST",Belegerfassung!L1133="Bauleistungen 20%")=TRUE,"",MID(Belegerfassung!L1133,4,2)))</f>
        <v/>
      </c>
      <c r="J1125" s="6" t="str">
        <f>IF(A1125&lt;&gt;"",LEFT(Belegerfassung!D1133,40),"")</f>
        <v/>
      </c>
      <c r="K1125" t="str">
        <f>IF(A1125&lt;&gt;"",VLOOKUP(D1125,Abfrage!$F$2:$G$21,2,FALSE),"")</f>
        <v/>
      </c>
      <c r="L1125" s="6" t="str">
        <f>IF(Belegerfassung!H1133&lt;&gt;"",Belegerfassung!H1133,"")</f>
        <v/>
      </c>
      <c r="M1125" t="str">
        <f>IFERROR(IF(Belegerfassung!E1133&lt;&gt;"",VLOOKUP(Belegerfassung!E1133,Abfrage!$L$2:$M$15,2,),""),"")</f>
        <v/>
      </c>
      <c r="N1125" t="str">
        <f t="shared" si="52"/>
        <v/>
      </c>
      <c r="O1125" t="str">
        <f t="shared" si="53"/>
        <v/>
      </c>
      <c r="P1125" t="str">
        <f>IF(Belegerfassung!G1133&lt;&gt;"",CONCATENATE(Belegerfassung!G1133,".pdf"),"")</f>
        <v/>
      </c>
    </row>
    <row r="1126" spans="1:16">
      <c r="A1126" t="str">
        <f>IF(Belegerfassung!C1134&lt;&gt;"",0,"")</f>
        <v/>
      </c>
      <c r="B1126" t="str">
        <f>IFERROR(VLOOKUP(Belegerfassung!I1134,Konten!A:D,2,FALSE),"")</f>
        <v/>
      </c>
      <c r="C1126" t="str">
        <f>IF(A1126&lt;&gt;"",TEXT(Belegerfassung!C1134,"TT.MM.JJJJ"),"")</f>
        <v/>
      </c>
      <c r="D1126" t="str">
        <f>IFERROR(VLOOKUP(Belegerfassung!A1134,Abfrage!$E$2:$F$20,2,FALSE),"")</f>
        <v/>
      </c>
      <c r="E1126" t="str">
        <f>IF(A1126&lt;&gt;"",Belegerfassung!B1134,"")</f>
        <v/>
      </c>
      <c r="F1126" t="str">
        <f>IF(Belegerfassung!L1134="","",IF(Belegerfassung!L1134&lt;&gt;"",IF(Belegerfassung!L1134&lt;&gt;"",IF(Belegerfassung!J1134&lt;&gt;0,VLOOKUP(Belegerfassung!L1134,Abfrage!$A$2:$C$19,2,),VLOOKUP(Belegerfassung!L1134,Abfrage!$A$2:$C$19,3,)),"")))</f>
        <v/>
      </c>
      <c r="G1126" t="str">
        <f t="shared" si="51"/>
        <v/>
      </c>
      <c r="H1126" s="31" t="str">
        <f>IF(A1126&lt;&gt;"",-Belegerfassung!J1134+Belegerfassung!K1134,"")</f>
        <v/>
      </c>
      <c r="I1126" s="49" t="str">
        <f>IFERROR(IF(H1126&lt;&gt;"",Belegerfassung!L1134*100,""),IF(OR(Belegerfassung!L1134="Leistung EU - Erlöse",Belegerfassung!L1134="Lieferungen EU-Erlöse",Belegerfassung!L1134="EUST",Belegerfassung!L1134="Bauleistungen 20%")=TRUE,"",MID(Belegerfassung!L1134,4,2)))</f>
        <v/>
      </c>
      <c r="J1126" s="6" t="str">
        <f>IF(A1126&lt;&gt;"",LEFT(Belegerfassung!D1134,40),"")</f>
        <v/>
      </c>
      <c r="K1126" t="str">
        <f>IF(A1126&lt;&gt;"",VLOOKUP(D1126,Abfrage!$F$2:$G$21,2,FALSE),"")</f>
        <v/>
      </c>
      <c r="L1126" s="6" t="str">
        <f>IF(Belegerfassung!H1134&lt;&gt;"",Belegerfassung!H1134,"")</f>
        <v/>
      </c>
      <c r="M1126" t="str">
        <f>IFERROR(IF(Belegerfassung!E1134&lt;&gt;"",VLOOKUP(Belegerfassung!E1134,Abfrage!$L$2:$M$15,2,),""),"")</f>
        <v/>
      </c>
      <c r="N1126" t="str">
        <f t="shared" si="52"/>
        <v/>
      </c>
      <c r="O1126" t="str">
        <f t="shared" si="53"/>
        <v/>
      </c>
      <c r="P1126" t="str">
        <f>IF(Belegerfassung!G1134&lt;&gt;"",CONCATENATE(Belegerfassung!G1134,".pdf"),"")</f>
        <v/>
      </c>
    </row>
    <row r="1127" spans="1:16">
      <c r="A1127" t="str">
        <f>IF(Belegerfassung!C1135&lt;&gt;"",0,"")</f>
        <v/>
      </c>
      <c r="B1127" t="str">
        <f>IFERROR(VLOOKUP(Belegerfassung!I1135,Konten!A:D,2,FALSE),"")</f>
        <v/>
      </c>
      <c r="C1127" t="str">
        <f>IF(A1127&lt;&gt;"",TEXT(Belegerfassung!C1135,"TT.MM.JJJJ"),"")</f>
        <v/>
      </c>
      <c r="D1127" t="str">
        <f>IFERROR(VLOOKUP(Belegerfassung!A1135,Abfrage!$E$2:$F$20,2,FALSE),"")</f>
        <v/>
      </c>
      <c r="E1127" t="str">
        <f>IF(A1127&lt;&gt;"",Belegerfassung!B1135,"")</f>
        <v/>
      </c>
      <c r="F1127" t="str">
        <f>IF(Belegerfassung!L1135="","",IF(Belegerfassung!L1135&lt;&gt;"",IF(Belegerfassung!L1135&lt;&gt;"",IF(Belegerfassung!J1135&lt;&gt;0,VLOOKUP(Belegerfassung!L1135,Abfrage!$A$2:$C$19,2,),VLOOKUP(Belegerfassung!L1135,Abfrage!$A$2:$C$19,3,)),"")))</f>
        <v/>
      </c>
      <c r="G1127" t="str">
        <f t="shared" si="51"/>
        <v/>
      </c>
      <c r="H1127" s="31" t="str">
        <f>IF(A1127&lt;&gt;"",-Belegerfassung!J1135+Belegerfassung!K1135,"")</f>
        <v/>
      </c>
      <c r="I1127" s="49" t="str">
        <f>IFERROR(IF(H1127&lt;&gt;"",Belegerfassung!L1135*100,""),IF(OR(Belegerfassung!L1135="Leistung EU - Erlöse",Belegerfassung!L1135="Lieferungen EU-Erlöse",Belegerfassung!L1135="EUST",Belegerfassung!L1135="Bauleistungen 20%")=TRUE,"",MID(Belegerfassung!L1135,4,2)))</f>
        <v/>
      </c>
      <c r="J1127" s="6" t="str">
        <f>IF(A1127&lt;&gt;"",LEFT(Belegerfassung!D1135,40),"")</f>
        <v/>
      </c>
      <c r="K1127" t="str">
        <f>IF(A1127&lt;&gt;"",VLOOKUP(D1127,Abfrage!$F$2:$G$21,2,FALSE),"")</f>
        <v/>
      </c>
      <c r="L1127" s="6" t="str">
        <f>IF(Belegerfassung!H1135&lt;&gt;"",Belegerfassung!H1135,"")</f>
        <v/>
      </c>
      <c r="M1127" t="str">
        <f>IFERROR(IF(Belegerfassung!E1135&lt;&gt;"",VLOOKUP(Belegerfassung!E1135,Abfrage!$L$2:$M$15,2,),""),"")</f>
        <v/>
      </c>
      <c r="N1127" t="str">
        <f t="shared" si="52"/>
        <v/>
      </c>
      <c r="O1127" t="str">
        <f t="shared" si="53"/>
        <v/>
      </c>
      <c r="P1127" t="str">
        <f>IF(Belegerfassung!G1135&lt;&gt;"",CONCATENATE(Belegerfassung!G1135,".pdf"),"")</f>
        <v/>
      </c>
    </row>
    <row r="1128" spans="1:16">
      <c r="A1128" t="str">
        <f>IF(Belegerfassung!C1136&lt;&gt;"",0,"")</f>
        <v/>
      </c>
      <c r="B1128" t="str">
        <f>IFERROR(VLOOKUP(Belegerfassung!I1136,Konten!A:D,2,FALSE),"")</f>
        <v/>
      </c>
      <c r="C1128" t="str">
        <f>IF(A1128&lt;&gt;"",TEXT(Belegerfassung!C1136,"TT.MM.JJJJ"),"")</f>
        <v/>
      </c>
      <c r="D1128" t="str">
        <f>IFERROR(VLOOKUP(Belegerfassung!A1136,Abfrage!$E$2:$F$20,2,FALSE),"")</f>
        <v/>
      </c>
      <c r="E1128" t="str">
        <f>IF(A1128&lt;&gt;"",Belegerfassung!B1136,"")</f>
        <v/>
      </c>
      <c r="F1128" t="str">
        <f>IF(Belegerfassung!L1136="","",IF(Belegerfassung!L1136&lt;&gt;"",IF(Belegerfassung!L1136&lt;&gt;"",IF(Belegerfassung!J1136&lt;&gt;0,VLOOKUP(Belegerfassung!L1136,Abfrage!$A$2:$C$19,2,),VLOOKUP(Belegerfassung!L1136,Abfrage!$A$2:$C$19,3,)),"")))</f>
        <v/>
      </c>
      <c r="G1128" t="str">
        <f t="shared" si="51"/>
        <v/>
      </c>
      <c r="H1128" s="31" t="str">
        <f>IF(A1128&lt;&gt;"",-Belegerfassung!J1136+Belegerfassung!K1136,"")</f>
        <v/>
      </c>
      <c r="I1128" s="49" t="str">
        <f>IFERROR(IF(H1128&lt;&gt;"",Belegerfassung!L1136*100,""),IF(OR(Belegerfassung!L1136="Leistung EU - Erlöse",Belegerfassung!L1136="Lieferungen EU-Erlöse",Belegerfassung!L1136="EUST",Belegerfassung!L1136="Bauleistungen 20%")=TRUE,"",MID(Belegerfassung!L1136,4,2)))</f>
        <v/>
      </c>
      <c r="J1128" s="6" t="str">
        <f>IF(A1128&lt;&gt;"",LEFT(Belegerfassung!D1136,40),"")</f>
        <v/>
      </c>
      <c r="K1128" t="str">
        <f>IF(A1128&lt;&gt;"",VLOOKUP(D1128,Abfrage!$F$2:$G$21,2,FALSE),"")</f>
        <v/>
      </c>
      <c r="L1128" s="6" t="str">
        <f>IF(Belegerfassung!H1136&lt;&gt;"",Belegerfassung!H1136,"")</f>
        <v/>
      </c>
      <c r="M1128" t="str">
        <f>IFERROR(IF(Belegerfassung!E1136&lt;&gt;"",VLOOKUP(Belegerfassung!E1136,Abfrage!$L$2:$M$15,2,),""),"")</f>
        <v/>
      </c>
      <c r="N1128" t="str">
        <f t="shared" si="52"/>
        <v/>
      </c>
      <c r="O1128" t="str">
        <f t="shared" si="53"/>
        <v/>
      </c>
      <c r="P1128" t="str">
        <f>IF(Belegerfassung!G1136&lt;&gt;"",CONCATENATE(Belegerfassung!G1136,".pdf"),"")</f>
        <v/>
      </c>
    </row>
    <row r="1129" spans="1:16">
      <c r="A1129" t="str">
        <f>IF(Belegerfassung!C1137&lt;&gt;"",0,"")</f>
        <v/>
      </c>
      <c r="B1129" t="str">
        <f>IFERROR(VLOOKUP(Belegerfassung!I1137,Konten!A:D,2,FALSE),"")</f>
        <v/>
      </c>
      <c r="C1129" t="str">
        <f>IF(A1129&lt;&gt;"",TEXT(Belegerfassung!C1137,"TT.MM.JJJJ"),"")</f>
        <v/>
      </c>
      <c r="D1129" t="str">
        <f>IFERROR(VLOOKUP(Belegerfassung!A1137,Abfrage!$E$2:$F$20,2,FALSE),"")</f>
        <v/>
      </c>
      <c r="E1129" t="str">
        <f>IF(A1129&lt;&gt;"",Belegerfassung!B1137,"")</f>
        <v/>
      </c>
      <c r="F1129" t="str">
        <f>IF(Belegerfassung!L1137="","",IF(Belegerfassung!L1137&lt;&gt;"",IF(Belegerfassung!L1137&lt;&gt;"",IF(Belegerfassung!J1137&lt;&gt;0,VLOOKUP(Belegerfassung!L1137,Abfrage!$A$2:$C$19,2,),VLOOKUP(Belegerfassung!L1137,Abfrage!$A$2:$C$19,3,)),"")))</f>
        <v/>
      </c>
      <c r="G1129" t="str">
        <f t="shared" si="51"/>
        <v/>
      </c>
      <c r="H1129" s="31" t="str">
        <f>IF(A1129&lt;&gt;"",-Belegerfassung!J1137+Belegerfassung!K1137,"")</f>
        <v/>
      </c>
      <c r="I1129" s="49" t="str">
        <f>IFERROR(IF(H1129&lt;&gt;"",Belegerfassung!L1137*100,""),IF(OR(Belegerfassung!L1137="Leistung EU - Erlöse",Belegerfassung!L1137="Lieferungen EU-Erlöse",Belegerfassung!L1137="EUST",Belegerfassung!L1137="Bauleistungen 20%")=TRUE,"",MID(Belegerfassung!L1137,4,2)))</f>
        <v/>
      </c>
      <c r="J1129" s="6" t="str">
        <f>IF(A1129&lt;&gt;"",LEFT(Belegerfassung!D1137,40),"")</f>
        <v/>
      </c>
      <c r="K1129" t="str">
        <f>IF(A1129&lt;&gt;"",VLOOKUP(D1129,Abfrage!$F$2:$G$21,2,FALSE),"")</f>
        <v/>
      </c>
      <c r="L1129" s="6" t="str">
        <f>IF(Belegerfassung!H1137&lt;&gt;"",Belegerfassung!H1137,"")</f>
        <v/>
      </c>
      <c r="M1129" t="str">
        <f>IFERROR(IF(Belegerfassung!E1137&lt;&gt;"",VLOOKUP(Belegerfassung!E1137,Abfrage!$L$2:$M$15,2,),""),"")</f>
        <v/>
      </c>
      <c r="N1129" t="str">
        <f t="shared" si="52"/>
        <v/>
      </c>
      <c r="O1129" t="str">
        <f t="shared" si="53"/>
        <v/>
      </c>
      <c r="P1129" t="str">
        <f>IF(Belegerfassung!G1137&lt;&gt;"",CONCATENATE(Belegerfassung!G1137,".pdf"),"")</f>
        <v/>
      </c>
    </row>
    <row r="1130" spans="1:16">
      <c r="A1130" t="str">
        <f>IF(Belegerfassung!C1138&lt;&gt;"",0,"")</f>
        <v/>
      </c>
      <c r="B1130" t="str">
        <f>IFERROR(VLOOKUP(Belegerfassung!I1138,Konten!A:D,2,FALSE),"")</f>
        <v/>
      </c>
      <c r="C1130" t="str">
        <f>IF(A1130&lt;&gt;"",TEXT(Belegerfassung!C1138,"TT.MM.JJJJ"),"")</f>
        <v/>
      </c>
      <c r="D1130" t="str">
        <f>IFERROR(VLOOKUP(Belegerfassung!A1138,Abfrage!$E$2:$F$20,2,FALSE),"")</f>
        <v/>
      </c>
      <c r="E1130" t="str">
        <f>IF(A1130&lt;&gt;"",Belegerfassung!B1138,"")</f>
        <v/>
      </c>
      <c r="F1130" t="str">
        <f>IF(Belegerfassung!L1138="","",IF(Belegerfassung!L1138&lt;&gt;"",IF(Belegerfassung!L1138&lt;&gt;"",IF(Belegerfassung!J1138&lt;&gt;0,VLOOKUP(Belegerfassung!L1138,Abfrage!$A$2:$C$19,2,),VLOOKUP(Belegerfassung!L1138,Abfrage!$A$2:$C$19,3,)),"")))</f>
        <v/>
      </c>
      <c r="G1130" t="str">
        <f t="shared" si="51"/>
        <v/>
      </c>
      <c r="H1130" s="31" t="str">
        <f>IF(A1130&lt;&gt;"",-Belegerfassung!J1138+Belegerfassung!K1138,"")</f>
        <v/>
      </c>
      <c r="I1130" s="49" t="str">
        <f>IFERROR(IF(H1130&lt;&gt;"",Belegerfassung!L1138*100,""),IF(OR(Belegerfassung!L1138="Leistung EU - Erlöse",Belegerfassung!L1138="Lieferungen EU-Erlöse",Belegerfassung!L1138="EUST",Belegerfassung!L1138="Bauleistungen 20%")=TRUE,"",MID(Belegerfassung!L1138,4,2)))</f>
        <v/>
      </c>
      <c r="J1130" s="6" t="str">
        <f>IF(A1130&lt;&gt;"",LEFT(Belegerfassung!D1138,40),"")</f>
        <v/>
      </c>
      <c r="K1130" t="str">
        <f>IF(A1130&lt;&gt;"",VLOOKUP(D1130,Abfrage!$F$2:$G$21,2,FALSE),"")</f>
        <v/>
      </c>
      <c r="L1130" s="6" t="str">
        <f>IF(Belegerfassung!H1138&lt;&gt;"",Belegerfassung!H1138,"")</f>
        <v/>
      </c>
      <c r="M1130" t="str">
        <f>IFERROR(IF(Belegerfassung!E1138&lt;&gt;"",VLOOKUP(Belegerfassung!E1138,Abfrage!$L$2:$M$15,2,),""),"")</f>
        <v/>
      </c>
      <c r="N1130" t="str">
        <f t="shared" si="52"/>
        <v/>
      </c>
      <c r="O1130" t="str">
        <f t="shared" si="53"/>
        <v/>
      </c>
      <c r="P1130" t="str">
        <f>IF(Belegerfassung!G1138&lt;&gt;"",CONCATENATE(Belegerfassung!G1138,".pdf"),"")</f>
        <v/>
      </c>
    </row>
    <row r="1131" spans="1:16">
      <c r="A1131" t="str">
        <f>IF(Belegerfassung!C1139&lt;&gt;"",0,"")</f>
        <v/>
      </c>
      <c r="B1131" t="str">
        <f>IFERROR(VLOOKUP(Belegerfassung!I1139,Konten!A:D,2,FALSE),"")</f>
        <v/>
      </c>
      <c r="C1131" t="str">
        <f>IF(A1131&lt;&gt;"",TEXT(Belegerfassung!C1139,"TT.MM.JJJJ"),"")</f>
        <v/>
      </c>
      <c r="D1131" t="str">
        <f>IFERROR(VLOOKUP(Belegerfassung!A1139,Abfrage!$E$2:$F$20,2,FALSE),"")</f>
        <v/>
      </c>
      <c r="E1131" t="str">
        <f>IF(A1131&lt;&gt;"",Belegerfassung!B1139,"")</f>
        <v/>
      </c>
      <c r="F1131" t="str">
        <f>IF(Belegerfassung!L1139="","",IF(Belegerfassung!L1139&lt;&gt;"",IF(Belegerfassung!L1139&lt;&gt;"",IF(Belegerfassung!J1139&lt;&gt;0,VLOOKUP(Belegerfassung!L1139,Abfrage!$A$2:$C$19,2,),VLOOKUP(Belegerfassung!L1139,Abfrage!$A$2:$C$19,3,)),"")))</f>
        <v/>
      </c>
      <c r="G1131" t="str">
        <f t="shared" si="51"/>
        <v/>
      </c>
      <c r="H1131" s="31" t="str">
        <f>IF(A1131&lt;&gt;"",-Belegerfassung!J1139+Belegerfassung!K1139,"")</f>
        <v/>
      </c>
      <c r="I1131" s="49" t="str">
        <f>IFERROR(IF(H1131&lt;&gt;"",Belegerfassung!L1139*100,""),IF(OR(Belegerfassung!L1139="Leistung EU - Erlöse",Belegerfassung!L1139="Lieferungen EU-Erlöse",Belegerfassung!L1139="EUST",Belegerfassung!L1139="Bauleistungen 20%")=TRUE,"",MID(Belegerfassung!L1139,4,2)))</f>
        <v/>
      </c>
      <c r="J1131" s="6" t="str">
        <f>IF(A1131&lt;&gt;"",LEFT(Belegerfassung!D1139,40),"")</f>
        <v/>
      </c>
      <c r="K1131" t="str">
        <f>IF(A1131&lt;&gt;"",VLOOKUP(D1131,Abfrage!$F$2:$G$21,2,FALSE),"")</f>
        <v/>
      </c>
      <c r="L1131" s="6" t="str">
        <f>IF(Belegerfassung!H1139&lt;&gt;"",Belegerfassung!H1139,"")</f>
        <v/>
      </c>
      <c r="M1131" t="str">
        <f>IFERROR(IF(Belegerfassung!E1139&lt;&gt;"",VLOOKUP(Belegerfassung!E1139,Abfrage!$L$2:$M$15,2,),""),"")</f>
        <v/>
      </c>
      <c r="N1131" t="str">
        <f t="shared" si="52"/>
        <v/>
      </c>
      <c r="O1131" t="str">
        <f t="shared" si="53"/>
        <v/>
      </c>
      <c r="P1131" t="str">
        <f>IF(Belegerfassung!G1139&lt;&gt;"",CONCATENATE(Belegerfassung!G1139,".pdf"),"")</f>
        <v/>
      </c>
    </row>
    <row r="1132" spans="1:16">
      <c r="A1132" t="str">
        <f>IF(Belegerfassung!C1140&lt;&gt;"",0,"")</f>
        <v/>
      </c>
      <c r="B1132" t="str">
        <f>IFERROR(VLOOKUP(Belegerfassung!I1140,Konten!A:D,2,FALSE),"")</f>
        <v/>
      </c>
      <c r="C1132" t="str">
        <f>IF(A1132&lt;&gt;"",TEXT(Belegerfassung!C1140,"TT.MM.JJJJ"),"")</f>
        <v/>
      </c>
      <c r="D1132" t="str">
        <f>IFERROR(VLOOKUP(Belegerfassung!A1140,Abfrage!$E$2:$F$20,2,FALSE),"")</f>
        <v/>
      </c>
      <c r="E1132" t="str">
        <f>IF(A1132&lt;&gt;"",Belegerfassung!B1140,"")</f>
        <v/>
      </c>
      <c r="F1132" t="str">
        <f>IF(Belegerfassung!L1140="","",IF(Belegerfassung!L1140&lt;&gt;"",IF(Belegerfassung!L1140&lt;&gt;"",IF(Belegerfassung!J1140&lt;&gt;0,VLOOKUP(Belegerfassung!L1140,Abfrage!$A$2:$C$19,2,),VLOOKUP(Belegerfassung!L1140,Abfrage!$A$2:$C$19,3,)),"")))</f>
        <v/>
      </c>
      <c r="G1132" t="str">
        <f t="shared" si="51"/>
        <v/>
      </c>
      <c r="H1132" s="31" t="str">
        <f>IF(A1132&lt;&gt;"",-Belegerfassung!J1140+Belegerfassung!K1140,"")</f>
        <v/>
      </c>
      <c r="I1132" s="49" t="str">
        <f>IFERROR(IF(H1132&lt;&gt;"",Belegerfassung!L1140*100,""),IF(OR(Belegerfassung!L1140="Leistung EU - Erlöse",Belegerfassung!L1140="Lieferungen EU-Erlöse",Belegerfassung!L1140="EUST",Belegerfassung!L1140="Bauleistungen 20%")=TRUE,"",MID(Belegerfassung!L1140,4,2)))</f>
        <v/>
      </c>
      <c r="J1132" s="6" t="str">
        <f>IF(A1132&lt;&gt;"",LEFT(Belegerfassung!D1140,40),"")</f>
        <v/>
      </c>
      <c r="K1132" t="str">
        <f>IF(A1132&lt;&gt;"",VLOOKUP(D1132,Abfrage!$F$2:$G$21,2,FALSE),"")</f>
        <v/>
      </c>
      <c r="L1132" s="6" t="str">
        <f>IF(Belegerfassung!H1140&lt;&gt;"",Belegerfassung!H1140,"")</f>
        <v/>
      </c>
      <c r="M1132" t="str">
        <f>IFERROR(IF(Belegerfassung!E1140&lt;&gt;"",VLOOKUP(Belegerfassung!E1140,Abfrage!$L$2:$M$15,2,),""),"")</f>
        <v/>
      </c>
      <c r="N1132" t="str">
        <f t="shared" si="52"/>
        <v/>
      </c>
      <c r="O1132" t="str">
        <f t="shared" si="53"/>
        <v/>
      </c>
      <c r="P1132" t="str">
        <f>IF(Belegerfassung!G1140&lt;&gt;"",CONCATENATE(Belegerfassung!G1140,".pdf"),"")</f>
        <v/>
      </c>
    </row>
    <row r="1133" spans="1:16">
      <c r="A1133" t="str">
        <f>IF(Belegerfassung!C1141&lt;&gt;"",0,"")</f>
        <v/>
      </c>
      <c r="B1133" t="str">
        <f>IFERROR(VLOOKUP(Belegerfassung!I1141,Konten!A:D,2,FALSE),"")</f>
        <v/>
      </c>
      <c r="C1133" t="str">
        <f>IF(A1133&lt;&gt;"",TEXT(Belegerfassung!C1141,"TT.MM.JJJJ"),"")</f>
        <v/>
      </c>
      <c r="D1133" t="str">
        <f>IFERROR(VLOOKUP(Belegerfassung!A1141,Abfrage!$E$2:$F$20,2,FALSE),"")</f>
        <v/>
      </c>
      <c r="E1133" t="str">
        <f>IF(A1133&lt;&gt;"",Belegerfassung!B1141,"")</f>
        <v/>
      </c>
      <c r="F1133" t="str">
        <f>IF(Belegerfassung!L1141="","",IF(Belegerfassung!L1141&lt;&gt;"",IF(Belegerfassung!L1141&lt;&gt;"",IF(Belegerfassung!J1141&lt;&gt;0,VLOOKUP(Belegerfassung!L1141,Abfrage!$A$2:$C$19,2,),VLOOKUP(Belegerfassung!L1141,Abfrage!$A$2:$C$19,3,)),"")))</f>
        <v/>
      </c>
      <c r="G1133" t="str">
        <f t="shared" si="51"/>
        <v/>
      </c>
      <c r="H1133" s="31" t="str">
        <f>IF(A1133&lt;&gt;"",-Belegerfassung!J1141+Belegerfassung!K1141,"")</f>
        <v/>
      </c>
      <c r="I1133" s="49" t="str">
        <f>IFERROR(IF(H1133&lt;&gt;"",Belegerfassung!L1141*100,""),IF(OR(Belegerfassung!L1141="Leistung EU - Erlöse",Belegerfassung!L1141="Lieferungen EU-Erlöse",Belegerfassung!L1141="EUST",Belegerfassung!L1141="Bauleistungen 20%")=TRUE,"",MID(Belegerfassung!L1141,4,2)))</f>
        <v/>
      </c>
      <c r="J1133" s="6" t="str">
        <f>IF(A1133&lt;&gt;"",LEFT(Belegerfassung!D1141,40),"")</f>
        <v/>
      </c>
      <c r="K1133" t="str">
        <f>IF(A1133&lt;&gt;"",VLOOKUP(D1133,Abfrage!$F$2:$G$21,2,FALSE),"")</f>
        <v/>
      </c>
      <c r="L1133" s="6" t="str">
        <f>IF(Belegerfassung!H1141&lt;&gt;"",Belegerfassung!H1141,"")</f>
        <v/>
      </c>
      <c r="M1133" t="str">
        <f>IFERROR(IF(Belegerfassung!E1141&lt;&gt;"",VLOOKUP(Belegerfassung!E1141,Abfrage!$L$2:$M$15,2,),""),"")</f>
        <v/>
      </c>
      <c r="N1133" t="str">
        <f t="shared" si="52"/>
        <v/>
      </c>
      <c r="O1133" t="str">
        <f t="shared" si="53"/>
        <v/>
      </c>
      <c r="P1133" t="str">
        <f>IF(Belegerfassung!G1141&lt;&gt;"",CONCATENATE(Belegerfassung!G1141,".pdf"),"")</f>
        <v/>
      </c>
    </row>
    <row r="1134" spans="1:16">
      <c r="A1134" t="str">
        <f>IF(Belegerfassung!C1142&lt;&gt;"",0,"")</f>
        <v/>
      </c>
      <c r="B1134" t="str">
        <f>IFERROR(VLOOKUP(Belegerfassung!I1142,Konten!A:D,2,FALSE),"")</f>
        <v/>
      </c>
      <c r="C1134" t="str">
        <f>IF(A1134&lt;&gt;"",TEXT(Belegerfassung!C1142,"TT.MM.JJJJ"),"")</f>
        <v/>
      </c>
      <c r="D1134" t="str">
        <f>IFERROR(VLOOKUP(Belegerfassung!A1142,Abfrage!$E$2:$F$20,2,FALSE),"")</f>
        <v/>
      </c>
      <c r="E1134" t="str">
        <f>IF(A1134&lt;&gt;"",Belegerfassung!B1142,"")</f>
        <v/>
      </c>
      <c r="F1134" t="str">
        <f>IF(Belegerfassung!L1142="","",IF(Belegerfassung!L1142&lt;&gt;"",IF(Belegerfassung!L1142&lt;&gt;"",IF(Belegerfassung!J1142&lt;&gt;0,VLOOKUP(Belegerfassung!L1142,Abfrage!$A$2:$C$19,2,),VLOOKUP(Belegerfassung!L1142,Abfrage!$A$2:$C$19,3,)),"")))</f>
        <v/>
      </c>
      <c r="G1134" t="str">
        <f t="shared" si="51"/>
        <v/>
      </c>
      <c r="H1134" s="31" t="str">
        <f>IF(A1134&lt;&gt;"",-Belegerfassung!J1142+Belegerfassung!K1142,"")</f>
        <v/>
      </c>
      <c r="I1134" s="49" t="str">
        <f>IFERROR(IF(H1134&lt;&gt;"",Belegerfassung!L1142*100,""),IF(OR(Belegerfassung!L1142="Leistung EU - Erlöse",Belegerfassung!L1142="Lieferungen EU-Erlöse",Belegerfassung!L1142="EUST",Belegerfassung!L1142="Bauleistungen 20%")=TRUE,"",MID(Belegerfassung!L1142,4,2)))</f>
        <v/>
      </c>
      <c r="J1134" s="6" t="str">
        <f>IF(A1134&lt;&gt;"",LEFT(Belegerfassung!D1142,40),"")</f>
        <v/>
      </c>
      <c r="K1134" t="str">
        <f>IF(A1134&lt;&gt;"",VLOOKUP(D1134,Abfrage!$F$2:$G$21,2,FALSE),"")</f>
        <v/>
      </c>
      <c r="L1134" s="6" t="str">
        <f>IF(Belegerfassung!H1142&lt;&gt;"",Belegerfassung!H1142,"")</f>
        <v/>
      </c>
      <c r="M1134" t="str">
        <f>IFERROR(IF(Belegerfassung!E1142&lt;&gt;"",VLOOKUP(Belegerfassung!E1142,Abfrage!$L$2:$M$15,2,),""),"")</f>
        <v/>
      </c>
      <c r="N1134" t="str">
        <f t="shared" si="52"/>
        <v/>
      </c>
      <c r="O1134" t="str">
        <f t="shared" si="53"/>
        <v/>
      </c>
      <c r="P1134" t="str">
        <f>IF(Belegerfassung!G1142&lt;&gt;"",CONCATENATE(Belegerfassung!G1142,".pdf"),"")</f>
        <v/>
      </c>
    </row>
    <row r="1135" spans="1:16">
      <c r="A1135" t="str">
        <f>IF(Belegerfassung!C1143&lt;&gt;"",0,"")</f>
        <v/>
      </c>
      <c r="B1135" t="str">
        <f>IFERROR(VLOOKUP(Belegerfassung!I1143,Konten!A:D,2,FALSE),"")</f>
        <v/>
      </c>
      <c r="C1135" t="str">
        <f>IF(A1135&lt;&gt;"",TEXT(Belegerfassung!C1143,"TT.MM.JJJJ"),"")</f>
        <v/>
      </c>
      <c r="D1135" t="str">
        <f>IFERROR(VLOOKUP(Belegerfassung!A1143,Abfrage!$E$2:$F$20,2,FALSE),"")</f>
        <v/>
      </c>
      <c r="E1135" t="str">
        <f>IF(A1135&lt;&gt;"",Belegerfassung!B1143,"")</f>
        <v/>
      </c>
      <c r="F1135" t="str">
        <f>IF(Belegerfassung!L1143="","",IF(Belegerfassung!L1143&lt;&gt;"",IF(Belegerfassung!L1143&lt;&gt;"",IF(Belegerfassung!J1143&lt;&gt;0,VLOOKUP(Belegerfassung!L1143,Abfrage!$A$2:$C$19,2,),VLOOKUP(Belegerfassung!L1143,Abfrage!$A$2:$C$19,3,)),"")))</f>
        <v/>
      </c>
      <c r="G1135" t="str">
        <f t="shared" si="51"/>
        <v/>
      </c>
      <c r="H1135" s="31" t="str">
        <f>IF(A1135&lt;&gt;"",-Belegerfassung!J1143+Belegerfassung!K1143,"")</f>
        <v/>
      </c>
      <c r="I1135" s="49" t="str">
        <f>IFERROR(IF(H1135&lt;&gt;"",Belegerfassung!L1143*100,""),IF(OR(Belegerfassung!L1143="Leistung EU - Erlöse",Belegerfassung!L1143="Lieferungen EU-Erlöse",Belegerfassung!L1143="EUST",Belegerfassung!L1143="Bauleistungen 20%")=TRUE,"",MID(Belegerfassung!L1143,4,2)))</f>
        <v/>
      </c>
      <c r="J1135" s="6" t="str">
        <f>IF(A1135&lt;&gt;"",LEFT(Belegerfassung!D1143,40),"")</f>
        <v/>
      </c>
      <c r="K1135" t="str">
        <f>IF(A1135&lt;&gt;"",VLOOKUP(D1135,Abfrage!$F$2:$G$21,2,FALSE),"")</f>
        <v/>
      </c>
      <c r="L1135" s="6" t="str">
        <f>IF(Belegerfassung!H1143&lt;&gt;"",Belegerfassung!H1143,"")</f>
        <v/>
      </c>
      <c r="M1135" t="str">
        <f>IFERROR(IF(Belegerfassung!E1143&lt;&gt;"",VLOOKUP(Belegerfassung!E1143,Abfrage!$L$2:$M$15,2,),""),"")</f>
        <v/>
      </c>
      <c r="N1135" t="str">
        <f t="shared" si="52"/>
        <v/>
      </c>
      <c r="O1135" t="str">
        <f t="shared" si="53"/>
        <v/>
      </c>
      <c r="P1135" t="str">
        <f>IF(Belegerfassung!G1143&lt;&gt;"",CONCATENATE(Belegerfassung!G1143,".pdf"),"")</f>
        <v/>
      </c>
    </row>
    <row r="1136" spans="1:16">
      <c r="A1136" t="str">
        <f>IF(Belegerfassung!C1144&lt;&gt;"",0,"")</f>
        <v/>
      </c>
      <c r="B1136" t="str">
        <f>IFERROR(VLOOKUP(Belegerfassung!I1144,Konten!A:D,2,FALSE),"")</f>
        <v/>
      </c>
      <c r="C1136" t="str">
        <f>IF(A1136&lt;&gt;"",TEXT(Belegerfassung!C1144,"TT.MM.JJJJ"),"")</f>
        <v/>
      </c>
      <c r="D1136" t="str">
        <f>IFERROR(VLOOKUP(Belegerfassung!A1144,Abfrage!$E$2:$F$20,2,FALSE),"")</f>
        <v/>
      </c>
      <c r="E1136" t="str">
        <f>IF(A1136&lt;&gt;"",Belegerfassung!B1144,"")</f>
        <v/>
      </c>
      <c r="F1136" t="str">
        <f>IF(Belegerfassung!L1144="","",IF(Belegerfassung!L1144&lt;&gt;"",IF(Belegerfassung!L1144&lt;&gt;"",IF(Belegerfassung!J1144&lt;&gt;0,VLOOKUP(Belegerfassung!L1144,Abfrage!$A$2:$C$19,2,),VLOOKUP(Belegerfassung!L1144,Abfrage!$A$2:$C$19,3,)),"")))</f>
        <v/>
      </c>
      <c r="G1136" t="str">
        <f t="shared" si="51"/>
        <v/>
      </c>
      <c r="H1136" s="31" t="str">
        <f>IF(A1136&lt;&gt;"",-Belegerfassung!J1144+Belegerfassung!K1144,"")</f>
        <v/>
      </c>
      <c r="I1136" s="49" t="str">
        <f>IFERROR(IF(H1136&lt;&gt;"",Belegerfassung!L1144*100,""),IF(OR(Belegerfassung!L1144="Leistung EU - Erlöse",Belegerfassung!L1144="Lieferungen EU-Erlöse",Belegerfassung!L1144="EUST",Belegerfassung!L1144="Bauleistungen 20%")=TRUE,"",MID(Belegerfassung!L1144,4,2)))</f>
        <v/>
      </c>
      <c r="J1136" s="6" t="str">
        <f>IF(A1136&lt;&gt;"",LEFT(Belegerfassung!D1144,40),"")</f>
        <v/>
      </c>
      <c r="K1136" t="str">
        <f>IF(A1136&lt;&gt;"",VLOOKUP(D1136,Abfrage!$F$2:$G$21,2,FALSE),"")</f>
        <v/>
      </c>
      <c r="L1136" s="6" t="str">
        <f>IF(Belegerfassung!H1144&lt;&gt;"",Belegerfassung!H1144,"")</f>
        <v/>
      </c>
      <c r="M1136" t="str">
        <f>IFERROR(IF(Belegerfassung!E1144&lt;&gt;"",VLOOKUP(Belegerfassung!E1144,Abfrage!$L$2:$M$15,2,),""),"")</f>
        <v/>
      </c>
      <c r="N1136" t="str">
        <f t="shared" si="52"/>
        <v/>
      </c>
      <c r="O1136" t="str">
        <f t="shared" si="53"/>
        <v/>
      </c>
      <c r="P1136" t="str">
        <f>IF(Belegerfassung!G1144&lt;&gt;"",CONCATENATE(Belegerfassung!G1144,".pdf"),"")</f>
        <v/>
      </c>
    </row>
    <row r="1137" spans="1:16">
      <c r="A1137" t="str">
        <f>IF(Belegerfassung!C1145&lt;&gt;"",0,"")</f>
        <v/>
      </c>
      <c r="B1137" t="str">
        <f>IFERROR(VLOOKUP(Belegerfassung!I1145,Konten!A:D,2,FALSE),"")</f>
        <v/>
      </c>
      <c r="C1137" t="str">
        <f>IF(A1137&lt;&gt;"",TEXT(Belegerfassung!C1145,"TT.MM.JJJJ"),"")</f>
        <v/>
      </c>
      <c r="D1137" t="str">
        <f>IFERROR(VLOOKUP(Belegerfassung!A1145,Abfrage!$E$2:$F$20,2,FALSE),"")</f>
        <v/>
      </c>
      <c r="E1137" t="str">
        <f>IF(A1137&lt;&gt;"",Belegerfassung!B1145,"")</f>
        <v/>
      </c>
      <c r="F1137" t="str">
        <f>IF(Belegerfassung!L1145="","",IF(Belegerfassung!L1145&lt;&gt;"",IF(Belegerfassung!L1145&lt;&gt;"",IF(Belegerfassung!J1145&lt;&gt;0,VLOOKUP(Belegerfassung!L1145,Abfrage!$A$2:$C$19,2,),VLOOKUP(Belegerfassung!L1145,Abfrage!$A$2:$C$19,3,)),"")))</f>
        <v/>
      </c>
      <c r="G1137" t="str">
        <f t="shared" si="51"/>
        <v/>
      </c>
      <c r="H1137" s="31" t="str">
        <f>IF(A1137&lt;&gt;"",-Belegerfassung!J1145+Belegerfassung!K1145,"")</f>
        <v/>
      </c>
      <c r="I1137" s="49" t="str">
        <f>IFERROR(IF(H1137&lt;&gt;"",Belegerfassung!L1145*100,""),IF(OR(Belegerfassung!L1145="Leistung EU - Erlöse",Belegerfassung!L1145="Lieferungen EU-Erlöse",Belegerfassung!L1145="EUST",Belegerfassung!L1145="Bauleistungen 20%")=TRUE,"",MID(Belegerfassung!L1145,4,2)))</f>
        <v/>
      </c>
      <c r="J1137" s="6" t="str">
        <f>IF(A1137&lt;&gt;"",LEFT(Belegerfassung!D1145,40),"")</f>
        <v/>
      </c>
      <c r="K1137" t="str">
        <f>IF(A1137&lt;&gt;"",VLOOKUP(D1137,Abfrage!$F$2:$G$21,2,FALSE),"")</f>
        <v/>
      </c>
      <c r="L1137" s="6" t="str">
        <f>IF(Belegerfassung!H1145&lt;&gt;"",Belegerfassung!H1145,"")</f>
        <v/>
      </c>
      <c r="M1137" t="str">
        <f>IFERROR(IF(Belegerfassung!E1145&lt;&gt;"",VLOOKUP(Belegerfassung!E1145,Abfrage!$L$2:$M$15,2,),""),"")</f>
        <v/>
      </c>
      <c r="N1137" t="str">
        <f t="shared" si="52"/>
        <v/>
      </c>
      <c r="O1137" t="str">
        <f t="shared" si="53"/>
        <v/>
      </c>
      <c r="P1137" t="str">
        <f>IF(Belegerfassung!G1145&lt;&gt;"",CONCATENATE(Belegerfassung!G1145,".pdf"),"")</f>
        <v/>
      </c>
    </row>
    <row r="1138" spans="1:16">
      <c r="A1138" t="str">
        <f>IF(Belegerfassung!C1146&lt;&gt;"",0,"")</f>
        <v/>
      </c>
      <c r="B1138" t="str">
        <f>IFERROR(VLOOKUP(Belegerfassung!I1146,Konten!A:D,2,FALSE),"")</f>
        <v/>
      </c>
      <c r="C1138" t="str">
        <f>IF(A1138&lt;&gt;"",TEXT(Belegerfassung!C1146,"TT.MM.JJJJ"),"")</f>
        <v/>
      </c>
      <c r="D1138" t="str">
        <f>IFERROR(VLOOKUP(Belegerfassung!A1146,Abfrage!$E$2:$F$20,2,FALSE),"")</f>
        <v/>
      </c>
      <c r="E1138" t="str">
        <f>IF(A1138&lt;&gt;"",Belegerfassung!B1146,"")</f>
        <v/>
      </c>
      <c r="F1138" t="str">
        <f>IF(Belegerfassung!L1146="","",IF(Belegerfassung!L1146&lt;&gt;"",IF(Belegerfassung!L1146&lt;&gt;"",IF(Belegerfassung!J1146&lt;&gt;0,VLOOKUP(Belegerfassung!L1146,Abfrage!$A$2:$C$19,2,),VLOOKUP(Belegerfassung!L1146,Abfrage!$A$2:$C$19,3,)),"")))</f>
        <v/>
      </c>
      <c r="G1138" t="str">
        <f t="shared" si="51"/>
        <v/>
      </c>
      <c r="H1138" s="31" t="str">
        <f>IF(A1138&lt;&gt;"",-Belegerfassung!J1146+Belegerfassung!K1146,"")</f>
        <v/>
      </c>
      <c r="I1138" s="49" t="str">
        <f>IFERROR(IF(H1138&lt;&gt;"",Belegerfassung!L1146*100,""),IF(OR(Belegerfassung!L1146="Leistung EU - Erlöse",Belegerfassung!L1146="Lieferungen EU-Erlöse",Belegerfassung!L1146="EUST",Belegerfassung!L1146="Bauleistungen 20%")=TRUE,"",MID(Belegerfassung!L1146,4,2)))</f>
        <v/>
      </c>
      <c r="J1138" s="6" t="str">
        <f>IF(A1138&lt;&gt;"",LEFT(Belegerfassung!D1146,40),"")</f>
        <v/>
      </c>
      <c r="K1138" t="str">
        <f>IF(A1138&lt;&gt;"",VLOOKUP(D1138,Abfrage!$F$2:$G$21,2,FALSE),"")</f>
        <v/>
      </c>
      <c r="L1138" s="6" t="str">
        <f>IF(Belegerfassung!H1146&lt;&gt;"",Belegerfassung!H1146,"")</f>
        <v/>
      </c>
      <c r="M1138" t="str">
        <f>IFERROR(IF(Belegerfassung!E1146&lt;&gt;"",VLOOKUP(Belegerfassung!E1146,Abfrage!$L$2:$M$15,2,),""),"")</f>
        <v/>
      </c>
      <c r="N1138" t="str">
        <f t="shared" si="52"/>
        <v/>
      </c>
      <c r="O1138" t="str">
        <f t="shared" si="53"/>
        <v/>
      </c>
      <c r="P1138" t="str">
        <f>IF(Belegerfassung!G1146&lt;&gt;"",CONCATENATE(Belegerfassung!G1146,".pdf"),"")</f>
        <v/>
      </c>
    </row>
    <row r="1139" spans="1:16">
      <c r="A1139" t="str">
        <f>IF(Belegerfassung!C1147&lt;&gt;"",0,"")</f>
        <v/>
      </c>
      <c r="B1139" t="str">
        <f>IFERROR(VLOOKUP(Belegerfassung!I1147,Konten!A:D,2,FALSE),"")</f>
        <v/>
      </c>
      <c r="C1139" t="str">
        <f>IF(A1139&lt;&gt;"",TEXT(Belegerfassung!C1147,"TT.MM.JJJJ"),"")</f>
        <v/>
      </c>
      <c r="D1139" t="str">
        <f>IFERROR(VLOOKUP(Belegerfassung!A1147,Abfrage!$E$2:$F$20,2,FALSE),"")</f>
        <v/>
      </c>
      <c r="E1139" t="str">
        <f>IF(A1139&lt;&gt;"",Belegerfassung!B1147,"")</f>
        <v/>
      </c>
      <c r="F1139" t="str">
        <f>IF(Belegerfassung!L1147="","",IF(Belegerfassung!L1147&lt;&gt;"",IF(Belegerfassung!L1147&lt;&gt;"",IF(Belegerfassung!J1147&lt;&gt;0,VLOOKUP(Belegerfassung!L1147,Abfrage!$A$2:$C$19,2,),VLOOKUP(Belegerfassung!L1147,Abfrage!$A$2:$C$19,3,)),"")))</f>
        <v/>
      </c>
      <c r="G1139" t="str">
        <f t="shared" si="51"/>
        <v/>
      </c>
      <c r="H1139" s="31" t="str">
        <f>IF(A1139&lt;&gt;"",-Belegerfassung!J1147+Belegerfassung!K1147,"")</f>
        <v/>
      </c>
      <c r="I1139" s="49" t="str">
        <f>IFERROR(IF(H1139&lt;&gt;"",Belegerfassung!L1147*100,""),IF(OR(Belegerfassung!L1147="Leistung EU - Erlöse",Belegerfassung!L1147="Lieferungen EU-Erlöse",Belegerfassung!L1147="EUST",Belegerfassung!L1147="Bauleistungen 20%")=TRUE,"",MID(Belegerfassung!L1147,4,2)))</f>
        <v/>
      </c>
      <c r="J1139" s="6" t="str">
        <f>IF(A1139&lt;&gt;"",LEFT(Belegerfassung!D1147,40),"")</f>
        <v/>
      </c>
      <c r="K1139" t="str">
        <f>IF(A1139&lt;&gt;"",VLOOKUP(D1139,Abfrage!$F$2:$G$21,2,FALSE),"")</f>
        <v/>
      </c>
      <c r="L1139" s="6" t="str">
        <f>IF(Belegerfassung!H1147&lt;&gt;"",Belegerfassung!H1147,"")</f>
        <v/>
      </c>
      <c r="M1139" t="str">
        <f>IFERROR(IF(Belegerfassung!E1147&lt;&gt;"",VLOOKUP(Belegerfassung!E1147,Abfrage!$L$2:$M$15,2,),""),"")</f>
        <v/>
      </c>
      <c r="N1139" t="str">
        <f t="shared" si="52"/>
        <v/>
      </c>
      <c r="O1139" t="str">
        <f t="shared" si="53"/>
        <v/>
      </c>
      <c r="P1139" t="str">
        <f>IF(Belegerfassung!G1147&lt;&gt;"",CONCATENATE(Belegerfassung!G1147,".pdf"),"")</f>
        <v/>
      </c>
    </row>
    <row r="1140" spans="1:16">
      <c r="A1140" t="str">
        <f>IF(Belegerfassung!C1148&lt;&gt;"",0,"")</f>
        <v/>
      </c>
      <c r="B1140" t="str">
        <f>IFERROR(VLOOKUP(Belegerfassung!I1148,Konten!A:D,2,FALSE),"")</f>
        <v/>
      </c>
      <c r="C1140" t="str">
        <f>IF(A1140&lt;&gt;"",TEXT(Belegerfassung!C1148,"TT.MM.JJJJ"),"")</f>
        <v/>
      </c>
      <c r="D1140" t="str">
        <f>IFERROR(VLOOKUP(Belegerfassung!A1148,Abfrage!$E$2:$F$20,2,FALSE),"")</f>
        <v/>
      </c>
      <c r="E1140" t="str">
        <f>IF(A1140&lt;&gt;"",Belegerfassung!B1148,"")</f>
        <v/>
      </c>
      <c r="F1140" t="str">
        <f>IF(Belegerfassung!L1148="","",IF(Belegerfassung!L1148&lt;&gt;"",IF(Belegerfassung!L1148&lt;&gt;"",IF(Belegerfassung!J1148&lt;&gt;0,VLOOKUP(Belegerfassung!L1148,Abfrage!$A$2:$C$19,2,),VLOOKUP(Belegerfassung!L1148,Abfrage!$A$2:$C$19,3,)),"")))</f>
        <v/>
      </c>
      <c r="G1140" t="str">
        <f t="shared" si="51"/>
        <v/>
      </c>
      <c r="H1140" s="31" t="str">
        <f>IF(A1140&lt;&gt;"",-Belegerfassung!J1148+Belegerfassung!K1148,"")</f>
        <v/>
      </c>
      <c r="I1140" s="49" t="str">
        <f>IFERROR(IF(H1140&lt;&gt;"",Belegerfassung!L1148*100,""),IF(OR(Belegerfassung!L1148="Leistung EU - Erlöse",Belegerfassung!L1148="Lieferungen EU-Erlöse",Belegerfassung!L1148="EUST",Belegerfassung!L1148="Bauleistungen 20%")=TRUE,"",MID(Belegerfassung!L1148,4,2)))</f>
        <v/>
      </c>
      <c r="J1140" s="6" t="str">
        <f>IF(A1140&lt;&gt;"",LEFT(Belegerfassung!D1148,40),"")</f>
        <v/>
      </c>
      <c r="K1140" t="str">
        <f>IF(A1140&lt;&gt;"",VLOOKUP(D1140,Abfrage!$F$2:$G$21,2,FALSE),"")</f>
        <v/>
      </c>
      <c r="L1140" s="6" t="str">
        <f>IF(Belegerfassung!H1148&lt;&gt;"",Belegerfassung!H1148,"")</f>
        <v/>
      </c>
      <c r="M1140" t="str">
        <f>IFERROR(IF(Belegerfassung!E1148&lt;&gt;"",VLOOKUP(Belegerfassung!E1148,Abfrage!$L$2:$M$15,2,),""),"")</f>
        <v/>
      </c>
      <c r="N1140" t="str">
        <f t="shared" si="52"/>
        <v/>
      </c>
      <c r="O1140" t="str">
        <f t="shared" si="53"/>
        <v/>
      </c>
      <c r="P1140" t="str">
        <f>IF(Belegerfassung!G1148&lt;&gt;"",CONCATENATE(Belegerfassung!G1148,".pdf"),"")</f>
        <v/>
      </c>
    </row>
    <row r="1141" spans="1:16">
      <c r="A1141" t="str">
        <f>IF(Belegerfassung!C1149&lt;&gt;"",0,"")</f>
        <v/>
      </c>
      <c r="B1141" t="str">
        <f>IFERROR(VLOOKUP(Belegerfassung!I1149,Konten!A:D,2,FALSE),"")</f>
        <v/>
      </c>
      <c r="C1141" t="str">
        <f>IF(A1141&lt;&gt;"",TEXT(Belegerfassung!C1149,"TT.MM.JJJJ"),"")</f>
        <v/>
      </c>
      <c r="D1141" t="str">
        <f>IFERROR(VLOOKUP(Belegerfassung!A1149,Abfrage!$E$2:$F$20,2,FALSE),"")</f>
        <v/>
      </c>
      <c r="E1141" t="str">
        <f>IF(A1141&lt;&gt;"",Belegerfassung!B1149,"")</f>
        <v/>
      </c>
      <c r="F1141" t="str">
        <f>IF(Belegerfassung!L1149="","",IF(Belegerfassung!L1149&lt;&gt;"",IF(Belegerfassung!L1149&lt;&gt;"",IF(Belegerfassung!J1149&lt;&gt;0,VLOOKUP(Belegerfassung!L1149,Abfrage!$A$2:$C$19,2,),VLOOKUP(Belegerfassung!L1149,Abfrage!$A$2:$C$19,3,)),"")))</f>
        <v/>
      </c>
      <c r="G1141" t="str">
        <f t="shared" si="51"/>
        <v/>
      </c>
      <c r="H1141" s="31" t="str">
        <f>IF(A1141&lt;&gt;"",-Belegerfassung!J1149+Belegerfassung!K1149,"")</f>
        <v/>
      </c>
      <c r="I1141" s="49" t="str">
        <f>IFERROR(IF(H1141&lt;&gt;"",Belegerfassung!L1149*100,""),IF(OR(Belegerfassung!L1149="Leistung EU - Erlöse",Belegerfassung!L1149="Lieferungen EU-Erlöse",Belegerfassung!L1149="EUST",Belegerfassung!L1149="Bauleistungen 20%")=TRUE,"",MID(Belegerfassung!L1149,4,2)))</f>
        <v/>
      </c>
      <c r="J1141" s="6" t="str">
        <f>IF(A1141&lt;&gt;"",LEFT(Belegerfassung!D1149,40),"")</f>
        <v/>
      </c>
      <c r="K1141" t="str">
        <f>IF(A1141&lt;&gt;"",VLOOKUP(D1141,Abfrage!$F$2:$G$21,2,FALSE),"")</f>
        <v/>
      </c>
      <c r="L1141" s="6" t="str">
        <f>IF(Belegerfassung!H1149&lt;&gt;"",Belegerfassung!H1149,"")</f>
        <v/>
      </c>
      <c r="M1141" t="str">
        <f>IFERROR(IF(Belegerfassung!E1149&lt;&gt;"",VLOOKUP(Belegerfassung!E1149,Abfrage!$L$2:$M$15,2,),""),"")</f>
        <v/>
      </c>
      <c r="N1141" t="str">
        <f t="shared" si="52"/>
        <v/>
      </c>
      <c r="O1141" t="str">
        <f t="shared" si="53"/>
        <v/>
      </c>
      <c r="P1141" t="str">
        <f>IF(Belegerfassung!G1149&lt;&gt;"",CONCATENATE(Belegerfassung!G1149,".pdf"),"")</f>
        <v/>
      </c>
    </row>
    <row r="1142" spans="1:16">
      <c r="A1142" t="str">
        <f>IF(Belegerfassung!C1150&lt;&gt;"",0,"")</f>
        <v/>
      </c>
      <c r="B1142" t="str">
        <f>IFERROR(VLOOKUP(Belegerfassung!I1150,Konten!A:D,2,FALSE),"")</f>
        <v/>
      </c>
      <c r="C1142" t="str">
        <f>IF(A1142&lt;&gt;"",TEXT(Belegerfassung!C1150,"TT.MM.JJJJ"),"")</f>
        <v/>
      </c>
      <c r="D1142" t="str">
        <f>IFERROR(VLOOKUP(Belegerfassung!A1150,Abfrage!$E$2:$F$20,2,FALSE),"")</f>
        <v/>
      </c>
      <c r="E1142" t="str">
        <f>IF(A1142&lt;&gt;"",Belegerfassung!B1150,"")</f>
        <v/>
      </c>
      <c r="F1142" t="str">
        <f>IF(Belegerfassung!L1150="","",IF(Belegerfassung!L1150&lt;&gt;"",IF(Belegerfassung!L1150&lt;&gt;"",IF(Belegerfassung!J1150&lt;&gt;0,VLOOKUP(Belegerfassung!L1150,Abfrage!$A$2:$C$19,2,),VLOOKUP(Belegerfassung!L1150,Abfrage!$A$2:$C$19,3,)),"")))</f>
        <v/>
      </c>
      <c r="G1142" t="str">
        <f t="shared" si="51"/>
        <v/>
      </c>
      <c r="H1142" s="31" t="str">
        <f>IF(A1142&lt;&gt;"",-Belegerfassung!J1150+Belegerfassung!K1150,"")</f>
        <v/>
      </c>
      <c r="I1142" s="49" t="str">
        <f>IFERROR(IF(H1142&lt;&gt;"",Belegerfassung!L1150*100,""),IF(OR(Belegerfassung!L1150="Leistung EU - Erlöse",Belegerfassung!L1150="Lieferungen EU-Erlöse",Belegerfassung!L1150="EUST",Belegerfassung!L1150="Bauleistungen 20%")=TRUE,"",MID(Belegerfassung!L1150,4,2)))</f>
        <v/>
      </c>
      <c r="J1142" s="6" t="str">
        <f>IF(A1142&lt;&gt;"",LEFT(Belegerfassung!D1150,40),"")</f>
        <v/>
      </c>
      <c r="K1142" t="str">
        <f>IF(A1142&lt;&gt;"",VLOOKUP(D1142,Abfrage!$F$2:$G$21,2,FALSE),"")</f>
        <v/>
      </c>
      <c r="L1142" s="6" t="str">
        <f>IF(Belegerfassung!H1150&lt;&gt;"",Belegerfassung!H1150,"")</f>
        <v/>
      </c>
      <c r="M1142" t="str">
        <f>IFERROR(IF(Belegerfassung!E1150&lt;&gt;"",VLOOKUP(Belegerfassung!E1150,Abfrage!$L$2:$M$15,2,),""),"")</f>
        <v/>
      </c>
      <c r="N1142" t="str">
        <f t="shared" si="52"/>
        <v/>
      </c>
      <c r="O1142" t="str">
        <f t="shared" si="53"/>
        <v/>
      </c>
      <c r="P1142" t="str">
        <f>IF(Belegerfassung!G1150&lt;&gt;"",CONCATENATE(Belegerfassung!G1150,".pdf"),"")</f>
        <v/>
      </c>
    </row>
    <row r="1143" spans="1:16">
      <c r="A1143" t="str">
        <f>IF(Belegerfassung!C1151&lt;&gt;"",0,"")</f>
        <v/>
      </c>
      <c r="B1143" t="str">
        <f>IFERROR(VLOOKUP(Belegerfassung!I1151,Konten!A:D,2,FALSE),"")</f>
        <v/>
      </c>
      <c r="C1143" t="str">
        <f>IF(A1143&lt;&gt;"",TEXT(Belegerfassung!C1151,"TT.MM.JJJJ"),"")</f>
        <v/>
      </c>
      <c r="D1143" t="str">
        <f>IFERROR(VLOOKUP(Belegerfassung!A1151,Abfrage!$E$2:$F$20,2,FALSE),"")</f>
        <v/>
      </c>
      <c r="E1143" t="str">
        <f>IF(A1143&lt;&gt;"",Belegerfassung!B1151,"")</f>
        <v/>
      </c>
      <c r="F1143" t="str">
        <f>IF(Belegerfassung!L1151="","",IF(Belegerfassung!L1151&lt;&gt;"",IF(Belegerfassung!L1151&lt;&gt;"",IF(Belegerfassung!J1151&lt;&gt;0,VLOOKUP(Belegerfassung!L1151,Abfrage!$A$2:$C$19,2,),VLOOKUP(Belegerfassung!L1151,Abfrage!$A$2:$C$19,3,)),"")))</f>
        <v/>
      </c>
      <c r="G1143" t="str">
        <f t="shared" si="51"/>
        <v/>
      </c>
      <c r="H1143" s="31" t="str">
        <f>IF(A1143&lt;&gt;"",-Belegerfassung!J1151+Belegerfassung!K1151,"")</f>
        <v/>
      </c>
      <c r="I1143" s="49" t="str">
        <f>IFERROR(IF(H1143&lt;&gt;"",Belegerfassung!L1151*100,""),IF(OR(Belegerfassung!L1151="Leistung EU - Erlöse",Belegerfassung!L1151="Lieferungen EU-Erlöse",Belegerfassung!L1151="EUST",Belegerfassung!L1151="Bauleistungen 20%")=TRUE,"",MID(Belegerfassung!L1151,4,2)))</f>
        <v/>
      </c>
      <c r="J1143" s="6" t="str">
        <f>IF(A1143&lt;&gt;"",LEFT(Belegerfassung!D1151,40),"")</f>
        <v/>
      </c>
      <c r="K1143" t="str">
        <f>IF(A1143&lt;&gt;"",VLOOKUP(D1143,Abfrage!$F$2:$G$21,2,FALSE),"")</f>
        <v/>
      </c>
      <c r="L1143" s="6" t="str">
        <f>IF(Belegerfassung!H1151&lt;&gt;"",Belegerfassung!H1151,"")</f>
        <v/>
      </c>
      <c r="M1143" t="str">
        <f>IFERROR(IF(Belegerfassung!E1151&lt;&gt;"",VLOOKUP(Belegerfassung!E1151,Abfrage!$L$2:$M$15,2,),""),"")</f>
        <v/>
      </c>
      <c r="N1143" t="str">
        <f t="shared" si="52"/>
        <v/>
      </c>
      <c r="O1143" t="str">
        <f t="shared" si="53"/>
        <v/>
      </c>
      <c r="P1143" t="str">
        <f>IF(Belegerfassung!G1151&lt;&gt;"",CONCATENATE(Belegerfassung!G1151,".pdf"),"")</f>
        <v/>
      </c>
    </row>
    <row r="1144" spans="1:16">
      <c r="A1144" t="str">
        <f>IF(Belegerfassung!C1152&lt;&gt;"",0,"")</f>
        <v/>
      </c>
      <c r="B1144" t="str">
        <f>IFERROR(VLOOKUP(Belegerfassung!I1152,Konten!A:D,2,FALSE),"")</f>
        <v/>
      </c>
      <c r="C1144" t="str">
        <f>IF(A1144&lt;&gt;"",TEXT(Belegerfassung!C1152,"TT.MM.JJJJ"),"")</f>
        <v/>
      </c>
      <c r="D1144" t="str">
        <f>IFERROR(VLOOKUP(Belegerfassung!A1152,Abfrage!$E$2:$F$20,2,FALSE),"")</f>
        <v/>
      </c>
      <c r="E1144" t="str">
        <f>IF(A1144&lt;&gt;"",Belegerfassung!B1152,"")</f>
        <v/>
      </c>
      <c r="F1144" t="str">
        <f>IF(Belegerfassung!L1152="","",IF(Belegerfassung!L1152&lt;&gt;"",IF(Belegerfassung!L1152&lt;&gt;"",IF(Belegerfassung!J1152&lt;&gt;0,VLOOKUP(Belegerfassung!L1152,Abfrage!$A$2:$C$19,2,),VLOOKUP(Belegerfassung!L1152,Abfrage!$A$2:$C$19,3,)),"")))</f>
        <v/>
      </c>
      <c r="G1144" t="str">
        <f t="shared" si="51"/>
        <v/>
      </c>
      <c r="H1144" s="31" t="str">
        <f>IF(A1144&lt;&gt;"",-Belegerfassung!J1152+Belegerfassung!K1152,"")</f>
        <v/>
      </c>
      <c r="I1144" s="49" t="str">
        <f>IFERROR(IF(H1144&lt;&gt;"",Belegerfassung!L1152*100,""),IF(OR(Belegerfassung!L1152="Leistung EU - Erlöse",Belegerfassung!L1152="Lieferungen EU-Erlöse",Belegerfassung!L1152="EUST",Belegerfassung!L1152="Bauleistungen 20%")=TRUE,"",MID(Belegerfassung!L1152,4,2)))</f>
        <v/>
      </c>
      <c r="J1144" s="6" t="str">
        <f>IF(A1144&lt;&gt;"",LEFT(Belegerfassung!D1152,40),"")</f>
        <v/>
      </c>
      <c r="K1144" t="str">
        <f>IF(A1144&lt;&gt;"",VLOOKUP(D1144,Abfrage!$F$2:$G$21,2,FALSE),"")</f>
        <v/>
      </c>
      <c r="L1144" s="6" t="str">
        <f>IF(Belegerfassung!H1152&lt;&gt;"",Belegerfassung!H1152,"")</f>
        <v/>
      </c>
      <c r="M1144" t="str">
        <f>IFERROR(IF(Belegerfassung!E1152&lt;&gt;"",VLOOKUP(Belegerfassung!E1152,Abfrage!$L$2:$M$15,2,),""),"")</f>
        <v/>
      </c>
      <c r="N1144" t="str">
        <f t="shared" si="52"/>
        <v/>
      </c>
      <c r="O1144" t="str">
        <f t="shared" si="53"/>
        <v/>
      </c>
      <c r="P1144" t="str">
        <f>IF(Belegerfassung!G1152&lt;&gt;"",CONCATENATE(Belegerfassung!G1152,".pdf"),"")</f>
        <v/>
      </c>
    </row>
    <row r="1145" spans="1:16">
      <c r="A1145" t="str">
        <f>IF(Belegerfassung!C1153&lt;&gt;"",0,"")</f>
        <v/>
      </c>
      <c r="B1145" t="str">
        <f>IFERROR(VLOOKUP(Belegerfassung!I1153,Konten!A:D,2,FALSE),"")</f>
        <v/>
      </c>
      <c r="C1145" t="str">
        <f>IF(A1145&lt;&gt;"",TEXT(Belegerfassung!C1153,"TT.MM.JJJJ"),"")</f>
        <v/>
      </c>
      <c r="D1145" t="str">
        <f>IFERROR(VLOOKUP(Belegerfassung!A1153,Abfrage!$E$2:$F$20,2,FALSE),"")</f>
        <v/>
      </c>
      <c r="E1145" t="str">
        <f>IF(A1145&lt;&gt;"",Belegerfassung!B1153,"")</f>
        <v/>
      </c>
      <c r="F1145" t="str">
        <f>IF(Belegerfassung!L1153="","",IF(Belegerfassung!L1153&lt;&gt;"",IF(Belegerfassung!L1153&lt;&gt;"",IF(Belegerfassung!J1153&lt;&gt;0,VLOOKUP(Belegerfassung!L1153,Abfrage!$A$2:$C$19,2,),VLOOKUP(Belegerfassung!L1153,Abfrage!$A$2:$C$19,3,)),"")))</f>
        <v/>
      </c>
      <c r="G1145" t="str">
        <f t="shared" si="51"/>
        <v/>
      </c>
      <c r="H1145" s="31" t="str">
        <f>IF(A1145&lt;&gt;"",-Belegerfassung!J1153+Belegerfassung!K1153,"")</f>
        <v/>
      </c>
      <c r="I1145" s="49" t="str">
        <f>IFERROR(IF(H1145&lt;&gt;"",Belegerfassung!L1153*100,""),IF(OR(Belegerfassung!L1153="Leistung EU - Erlöse",Belegerfassung!L1153="Lieferungen EU-Erlöse",Belegerfassung!L1153="EUST",Belegerfassung!L1153="Bauleistungen 20%")=TRUE,"",MID(Belegerfassung!L1153,4,2)))</f>
        <v/>
      </c>
      <c r="J1145" s="6" t="str">
        <f>IF(A1145&lt;&gt;"",LEFT(Belegerfassung!D1153,40),"")</f>
        <v/>
      </c>
      <c r="K1145" t="str">
        <f>IF(A1145&lt;&gt;"",VLOOKUP(D1145,Abfrage!$F$2:$G$21,2,FALSE),"")</f>
        <v/>
      </c>
      <c r="L1145" s="6" t="str">
        <f>IF(Belegerfassung!H1153&lt;&gt;"",Belegerfassung!H1153,"")</f>
        <v/>
      </c>
      <c r="M1145" t="str">
        <f>IFERROR(IF(Belegerfassung!E1153&lt;&gt;"",VLOOKUP(Belegerfassung!E1153,Abfrage!$L$2:$M$15,2,),""),"")</f>
        <v/>
      </c>
      <c r="N1145" t="str">
        <f t="shared" si="52"/>
        <v/>
      </c>
      <c r="O1145" t="str">
        <f t="shared" si="53"/>
        <v/>
      </c>
      <c r="P1145" t="str">
        <f>IF(Belegerfassung!G1153&lt;&gt;"",CONCATENATE(Belegerfassung!G1153,".pdf"),"")</f>
        <v/>
      </c>
    </row>
    <row r="1146" spans="1:16">
      <c r="A1146" t="str">
        <f>IF(Belegerfassung!C1154&lt;&gt;"",0,"")</f>
        <v/>
      </c>
      <c r="B1146" t="str">
        <f>IFERROR(VLOOKUP(Belegerfassung!I1154,Konten!A:D,2,FALSE),"")</f>
        <v/>
      </c>
      <c r="C1146" t="str">
        <f>IF(A1146&lt;&gt;"",TEXT(Belegerfassung!C1154,"TT.MM.JJJJ"),"")</f>
        <v/>
      </c>
      <c r="D1146" t="str">
        <f>IFERROR(VLOOKUP(Belegerfassung!A1154,Abfrage!$E$2:$F$20,2,FALSE),"")</f>
        <v/>
      </c>
      <c r="E1146" t="str">
        <f>IF(A1146&lt;&gt;"",Belegerfassung!B1154,"")</f>
        <v/>
      </c>
      <c r="F1146" t="str">
        <f>IF(Belegerfassung!L1154="","",IF(Belegerfassung!L1154&lt;&gt;"",IF(Belegerfassung!L1154&lt;&gt;"",IF(Belegerfassung!J1154&lt;&gt;0,VLOOKUP(Belegerfassung!L1154,Abfrage!$A$2:$C$19,2,),VLOOKUP(Belegerfassung!L1154,Abfrage!$A$2:$C$19,3,)),"")))</f>
        <v/>
      </c>
      <c r="G1146" t="str">
        <f t="shared" si="51"/>
        <v/>
      </c>
      <c r="H1146" s="31" t="str">
        <f>IF(A1146&lt;&gt;"",-Belegerfassung!J1154+Belegerfassung!K1154,"")</f>
        <v/>
      </c>
      <c r="I1146" s="49" t="str">
        <f>IFERROR(IF(H1146&lt;&gt;"",Belegerfassung!L1154*100,""),IF(OR(Belegerfassung!L1154="Leistung EU - Erlöse",Belegerfassung!L1154="Lieferungen EU-Erlöse",Belegerfassung!L1154="EUST",Belegerfassung!L1154="Bauleistungen 20%")=TRUE,"",MID(Belegerfassung!L1154,4,2)))</f>
        <v/>
      </c>
      <c r="J1146" s="6" t="str">
        <f>IF(A1146&lt;&gt;"",LEFT(Belegerfassung!D1154,40),"")</f>
        <v/>
      </c>
      <c r="K1146" t="str">
        <f>IF(A1146&lt;&gt;"",VLOOKUP(D1146,Abfrage!$F$2:$G$21,2,FALSE),"")</f>
        <v/>
      </c>
      <c r="L1146" s="6" t="str">
        <f>IF(Belegerfassung!H1154&lt;&gt;"",Belegerfassung!H1154,"")</f>
        <v/>
      </c>
      <c r="M1146" t="str">
        <f>IFERROR(IF(Belegerfassung!E1154&lt;&gt;"",VLOOKUP(Belegerfassung!E1154,Abfrage!$L$2:$M$15,2,),""),"")</f>
        <v/>
      </c>
      <c r="N1146" t="str">
        <f t="shared" si="52"/>
        <v/>
      </c>
      <c r="O1146" t="str">
        <f t="shared" si="53"/>
        <v/>
      </c>
      <c r="P1146" t="str">
        <f>IF(Belegerfassung!G1154&lt;&gt;"",CONCATENATE(Belegerfassung!G1154,".pdf"),"")</f>
        <v/>
      </c>
    </row>
    <row r="1147" spans="1:16">
      <c r="A1147" t="str">
        <f>IF(Belegerfassung!C1155&lt;&gt;"",0,"")</f>
        <v/>
      </c>
      <c r="B1147" t="str">
        <f>IFERROR(VLOOKUP(Belegerfassung!I1155,Konten!A:D,2,FALSE),"")</f>
        <v/>
      </c>
      <c r="C1147" t="str">
        <f>IF(A1147&lt;&gt;"",TEXT(Belegerfassung!C1155,"TT.MM.JJJJ"),"")</f>
        <v/>
      </c>
      <c r="D1147" t="str">
        <f>IFERROR(VLOOKUP(Belegerfassung!A1155,Abfrage!$E$2:$F$20,2,FALSE),"")</f>
        <v/>
      </c>
      <c r="E1147" t="str">
        <f>IF(A1147&lt;&gt;"",Belegerfassung!B1155,"")</f>
        <v/>
      </c>
      <c r="F1147" t="str">
        <f>IF(Belegerfassung!L1155="","",IF(Belegerfassung!L1155&lt;&gt;"",IF(Belegerfassung!L1155&lt;&gt;"",IF(Belegerfassung!J1155&lt;&gt;0,VLOOKUP(Belegerfassung!L1155,Abfrage!$A$2:$C$19,2,),VLOOKUP(Belegerfassung!L1155,Abfrage!$A$2:$C$19,3,)),"")))</f>
        <v/>
      </c>
      <c r="G1147" t="str">
        <f t="shared" si="51"/>
        <v/>
      </c>
      <c r="H1147" s="31" t="str">
        <f>IF(A1147&lt;&gt;"",-Belegerfassung!J1155+Belegerfassung!K1155,"")</f>
        <v/>
      </c>
      <c r="I1147" s="49" t="str">
        <f>IFERROR(IF(H1147&lt;&gt;"",Belegerfassung!L1155*100,""),IF(OR(Belegerfassung!L1155="Leistung EU - Erlöse",Belegerfassung!L1155="Lieferungen EU-Erlöse",Belegerfassung!L1155="EUST",Belegerfassung!L1155="Bauleistungen 20%")=TRUE,"",MID(Belegerfassung!L1155,4,2)))</f>
        <v/>
      </c>
      <c r="J1147" s="6" t="str">
        <f>IF(A1147&lt;&gt;"",LEFT(Belegerfassung!D1155,40),"")</f>
        <v/>
      </c>
      <c r="K1147" t="str">
        <f>IF(A1147&lt;&gt;"",VLOOKUP(D1147,Abfrage!$F$2:$G$21,2,FALSE),"")</f>
        <v/>
      </c>
      <c r="L1147" s="6" t="str">
        <f>IF(Belegerfassung!H1155&lt;&gt;"",Belegerfassung!H1155,"")</f>
        <v/>
      </c>
      <c r="M1147" t="str">
        <f>IFERROR(IF(Belegerfassung!E1155&lt;&gt;"",VLOOKUP(Belegerfassung!E1155,Abfrage!$L$2:$M$15,2,),""),"")</f>
        <v/>
      </c>
      <c r="N1147" t="str">
        <f t="shared" si="52"/>
        <v/>
      </c>
      <c r="O1147" t="str">
        <f t="shared" si="53"/>
        <v/>
      </c>
      <c r="P1147" t="str">
        <f>IF(Belegerfassung!G1155&lt;&gt;"",CONCATENATE(Belegerfassung!G1155,".pdf"),"")</f>
        <v/>
      </c>
    </row>
    <row r="1148" spans="1:16">
      <c r="A1148" t="str">
        <f>IF(Belegerfassung!C1156&lt;&gt;"",0,"")</f>
        <v/>
      </c>
      <c r="B1148" t="str">
        <f>IFERROR(VLOOKUP(Belegerfassung!I1156,Konten!A:D,2,FALSE),"")</f>
        <v/>
      </c>
      <c r="C1148" t="str">
        <f>IF(A1148&lt;&gt;"",TEXT(Belegerfassung!C1156,"TT.MM.JJJJ"),"")</f>
        <v/>
      </c>
      <c r="D1148" t="str">
        <f>IFERROR(VLOOKUP(Belegerfassung!A1156,Abfrage!$E$2:$F$20,2,FALSE),"")</f>
        <v/>
      </c>
      <c r="E1148" t="str">
        <f>IF(A1148&lt;&gt;"",Belegerfassung!B1156,"")</f>
        <v/>
      </c>
      <c r="F1148" t="str">
        <f>IF(Belegerfassung!L1156="","",IF(Belegerfassung!L1156&lt;&gt;"",IF(Belegerfassung!L1156&lt;&gt;"",IF(Belegerfassung!J1156&lt;&gt;0,VLOOKUP(Belegerfassung!L1156,Abfrage!$A$2:$C$19,2,),VLOOKUP(Belegerfassung!L1156,Abfrage!$A$2:$C$19,3,)),"")))</f>
        <v/>
      </c>
      <c r="G1148" t="str">
        <f t="shared" si="51"/>
        <v/>
      </c>
      <c r="H1148" s="31" t="str">
        <f>IF(A1148&lt;&gt;"",-Belegerfassung!J1156+Belegerfassung!K1156,"")</f>
        <v/>
      </c>
      <c r="I1148" s="49" t="str">
        <f>IFERROR(IF(H1148&lt;&gt;"",Belegerfassung!L1156*100,""),IF(OR(Belegerfassung!L1156="Leistung EU - Erlöse",Belegerfassung!L1156="Lieferungen EU-Erlöse",Belegerfassung!L1156="EUST",Belegerfassung!L1156="Bauleistungen 20%")=TRUE,"",MID(Belegerfassung!L1156,4,2)))</f>
        <v/>
      </c>
      <c r="J1148" s="6" t="str">
        <f>IF(A1148&lt;&gt;"",LEFT(Belegerfassung!D1156,40),"")</f>
        <v/>
      </c>
      <c r="K1148" t="str">
        <f>IF(A1148&lt;&gt;"",VLOOKUP(D1148,Abfrage!$F$2:$G$21,2,FALSE),"")</f>
        <v/>
      </c>
      <c r="L1148" s="6" t="str">
        <f>IF(Belegerfassung!H1156&lt;&gt;"",Belegerfassung!H1156,"")</f>
        <v/>
      </c>
      <c r="M1148" t="str">
        <f>IFERROR(IF(Belegerfassung!E1156&lt;&gt;"",VLOOKUP(Belegerfassung!E1156,Abfrage!$L$2:$M$15,2,),""),"")</f>
        <v/>
      </c>
      <c r="N1148" t="str">
        <f t="shared" si="52"/>
        <v/>
      </c>
      <c r="O1148" t="str">
        <f t="shared" si="53"/>
        <v/>
      </c>
      <c r="P1148" t="str">
        <f>IF(Belegerfassung!G1156&lt;&gt;"",CONCATENATE(Belegerfassung!G1156,".pdf"),"")</f>
        <v/>
      </c>
    </row>
    <row r="1149" spans="1:16">
      <c r="A1149" t="str">
        <f>IF(Belegerfassung!C1157&lt;&gt;"",0,"")</f>
        <v/>
      </c>
      <c r="B1149" t="str">
        <f>IFERROR(VLOOKUP(Belegerfassung!I1157,Konten!A:D,2,FALSE),"")</f>
        <v/>
      </c>
      <c r="C1149" t="str">
        <f>IF(A1149&lt;&gt;"",TEXT(Belegerfassung!C1157,"TT.MM.JJJJ"),"")</f>
        <v/>
      </c>
      <c r="D1149" t="str">
        <f>IFERROR(VLOOKUP(Belegerfassung!A1157,Abfrage!$E$2:$F$20,2,FALSE),"")</f>
        <v/>
      </c>
      <c r="E1149" t="str">
        <f>IF(A1149&lt;&gt;"",Belegerfassung!B1157,"")</f>
        <v/>
      </c>
      <c r="F1149" t="str">
        <f>IF(Belegerfassung!L1157="","",IF(Belegerfassung!L1157&lt;&gt;"",IF(Belegerfassung!L1157&lt;&gt;"",IF(Belegerfassung!J1157&lt;&gt;0,VLOOKUP(Belegerfassung!L1157,Abfrage!$A$2:$C$19,2,),VLOOKUP(Belegerfassung!L1157,Abfrage!$A$2:$C$19,3,)),"")))</f>
        <v/>
      </c>
      <c r="G1149" t="str">
        <f t="shared" si="51"/>
        <v/>
      </c>
      <c r="H1149" s="31" t="str">
        <f>IF(A1149&lt;&gt;"",-Belegerfassung!J1157+Belegerfassung!K1157,"")</f>
        <v/>
      </c>
      <c r="I1149" s="49" t="str">
        <f>IFERROR(IF(H1149&lt;&gt;"",Belegerfassung!L1157*100,""),IF(OR(Belegerfassung!L1157="Leistung EU - Erlöse",Belegerfassung!L1157="Lieferungen EU-Erlöse",Belegerfassung!L1157="EUST",Belegerfassung!L1157="Bauleistungen 20%")=TRUE,"",MID(Belegerfassung!L1157,4,2)))</f>
        <v/>
      </c>
      <c r="J1149" s="6" t="str">
        <f>IF(A1149&lt;&gt;"",LEFT(Belegerfassung!D1157,40),"")</f>
        <v/>
      </c>
      <c r="K1149" t="str">
        <f>IF(A1149&lt;&gt;"",VLOOKUP(D1149,Abfrage!$F$2:$G$21,2,FALSE),"")</f>
        <v/>
      </c>
      <c r="L1149" s="6" t="str">
        <f>IF(Belegerfassung!H1157&lt;&gt;"",Belegerfassung!H1157,"")</f>
        <v/>
      </c>
      <c r="M1149" t="str">
        <f>IFERROR(IF(Belegerfassung!E1157&lt;&gt;"",VLOOKUP(Belegerfassung!E1157,Abfrage!$L$2:$M$15,2,),""),"")</f>
        <v/>
      </c>
      <c r="N1149" t="str">
        <f t="shared" si="52"/>
        <v/>
      </c>
      <c r="O1149" t="str">
        <f t="shared" si="53"/>
        <v/>
      </c>
      <c r="P1149" t="str">
        <f>IF(Belegerfassung!G1157&lt;&gt;"",CONCATENATE(Belegerfassung!G1157,".pdf"),"")</f>
        <v/>
      </c>
    </row>
    <row r="1150" spans="1:16">
      <c r="A1150" t="str">
        <f>IF(Belegerfassung!C1158&lt;&gt;"",0,"")</f>
        <v/>
      </c>
      <c r="B1150" t="str">
        <f>IFERROR(VLOOKUP(Belegerfassung!I1158,Konten!A:D,2,FALSE),"")</f>
        <v/>
      </c>
      <c r="C1150" t="str">
        <f>IF(A1150&lt;&gt;"",TEXT(Belegerfassung!C1158,"TT.MM.JJJJ"),"")</f>
        <v/>
      </c>
      <c r="D1150" t="str">
        <f>IFERROR(VLOOKUP(Belegerfassung!A1158,Abfrage!$E$2:$F$20,2,FALSE),"")</f>
        <v/>
      </c>
      <c r="E1150" t="str">
        <f>IF(A1150&lt;&gt;"",Belegerfassung!B1158,"")</f>
        <v/>
      </c>
      <c r="F1150" t="str">
        <f>IF(Belegerfassung!L1158="","",IF(Belegerfassung!L1158&lt;&gt;"",IF(Belegerfassung!L1158&lt;&gt;"",IF(Belegerfassung!J1158&lt;&gt;0,VLOOKUP(Belegerfassung!L1158,Abfrage!$A$2:$C$19,2,),VLOOKUP(Belegerfassung!L1158,Abfrage!$A$2:$C$19,3,)),"")))</f>
        <v/>
      </c>
      <c r="G1150" t="str">
        <f t="shared" si="51"/>
        <v/>
      </c>
      <c r="H1150" s="31" t="str">
        <f>IF(A1150&lt;&gt;"",-Belegerfassung!J1158+Belegerfassung!K1158,"")</f>
        <v/>
      </c>
      <c r="I1150" s="49" t="str">
        <f>IFERROR(IF(H1150&lt;&gt;"",Belegerfassung!L1158*100,""),IF(OR(Belegerfassung!L1158="Leistung EU - Erlöse",Belegerfassung!L1158="Lieferungen EU-Erlöse",Belegerfassung!L1158="EUST",Belegerfassung!L1158="Bauleistungen 20%")=TRUE,"",MID(Belegerfassung!L1158,4,2)))</f>
        <v/>
      </c>
      <c r="J1150" s="6" t="str">
        <f>IF(A1150&lt;&gt;"",LEFT(Belegerfassung!D1158,40),"")</f>
        <v/>
      </c>
      <c r="K1150" t="str">
        <f>IF(A1150&lt;&gt;"",VLOOKUP(D1150,Abfrage!$F$2:$G$21,2,FALSE),"")</f>
        <v/>
      </c>
      <c r="L1150" s="6" t="str">
        <f>IF(Belegerfassung!H1158&lt;&gt;"",Belegerfassung!H1158,"")</f>
        <v/>
      </c>
      <c r="M1150" t="str">
        <f>IFERROR(IF(Belegerfassung!E1158&lt;&gt;"",VLOOKUP(Belegerfassung!E1158,Abfrage!$L$2:$M$15,2,),""),"")</f>
        <v/>
      </c>
      <c r="N1150" t="str">
        <f t="shared" si="52"/>
        <v/>
      </c>
      <c r="O1150" t="str">
        <f t="shared" si="53"/>
        <v/>
      </c>
      <c r="P1150" t="str">
        <f>IF(Belegerfassung!G1158&lt;&gt;"",CONCATENATE(Belegerfassung!G1158,".pdf"),"")</f>
        <v/>
      </c>
    </row>
    <row r="1151" spans="1:16">
      <c r="A1151" t="str">
        <f>IF(Belegerfassung!C1159&lt;&gt;"",0,"")</f>
        <v/>
      </c>
      <c r="B1151" t="str">
        <f>IFERROR(VLOOKUP(Belegerfassung!I1159,Konten!A:D,2,FALSE),"")</f>
        <v/>
      </c>
      <c r="C1151" t="str">
        <f>IF(A1151&lt;&gt;"",TEXT(Belegerfassung!C1159,"TT.MM.JJJJ"),"")</f>
        <v/>
      </c>
      <c r="D1151" t="str">
        <f>IFERROR(VLOOKUP(Belegerfassung!A1159,Abfrage!$E$2:$F$20,2,FALSE),"")</f>
        <v/>
      </c>
      <c r="E1151" t="str">
        <f>IF(A1151&lt;&gt;"",Belegerfassung!B1159,"")</f>
        <v/>
      </c>
      <c r="F1151" t="str">
        <f>IF(Belegerfassung!L1159="","",IF(Belegerfassung!L1159&lt;&gt;"",IF(Belegerfassung!L1159&lt;&gt;"",IF(Belegerfassung!J1159&lt;&gt;0,VLOOKUP(Belegerfassung!L1159,Abfrage!$A$2:$C$19,2,),VLOOKUP(Belegerfassung!L1159,Abfrage!$A$2:$C$19,3,)),"")))</f>
        <v/>
      </c>
      <c r="G1151" t="str">
        <f t="shared" si="51"/>
        <v/>
      </c>
      <c r="H1151" s="31" t="str">
        <f>IF(A1151&lt;&gt;"",-Belegerfassung!J1159+Belegerfassung!K1159,"")</f>
        <v/>
      </c>
      <c r="I1151" s="49" t="str">
        <f>IFERROR(IF(H1151&lt;&gt;"",Belegerfassung!L1159*100,""),IF(OR(Belegerfassung!L1159="Leistung EU - Erlöse",Belegerfassung!L1159="Lieferungen EU-Erlöse",Belegerfassung!L1159="EUST",Belegerfassung!L1159="Bauleistungen 20%")=TRUE,"",MID(Belegerfassung!L1159,4,2)))</f>
        <v/>
      </c>
      <c r="J1151" s="6" t="str">
        <f>IF(A1151&lt;&gt;"",LEFT(Belegerfassung!D1159,40),"")</f>
        <v/>
      </c>
      <c r="K1151" t="str">
        <f>IF(A1151&lt;&gt;"",VLOOKUP(D1151,Abfrage!$F$2:$G$21,2,FALSE),"")</f>
        <v/>
      </c>
      <c r="L1151" s="6" t="str">
        <f>IF(Belegerfassung!H1159&lt;&gt;"",Belegerfassung!H1159,"")</f>
        <v/>
      </c>
      <c r="M1151" t="str">
        <f>IFERROR(IF(Belegerfassung!E1159&lt;&gt;"",VLOOKUP(Belegerfassung!E1159,Abfrage!$L$2:$M$15,2,),""),"")</f>
        <v/>
      </c>
      <c r="N1151" t="str">
        <f t="shared" si="52"/>
        <v/>
      </c>
      <c r="O1151" t="str">
        <f t="shared" si="53"/>
        <v/>
      </c>
      <c r="P1151" t="str">
        <f>IF(Belegerfassung!G1159&lt;&gt;"",CONCATENATE(Belegerfassung!G1159,".pdf"),"")</f>
        <v/>
      </c>
    </row>
    <row r="1152" spans="1:16">
      <c r="A1152" t="str">
        <f>IF(Belegerfassung!C1160&lt;&gt;"",0,"")</f>
        <v/>
      </c>
      <c r="B1152" t="str">
        <f>IFERROR(VLOOKUP(Belegerfassung!I1160,Konten!A:D,2,FALSE),"")</f>
        <v/>
      </c>
      <c r="C1152" t="str">
        <f>IF(A1152&lt;&gt;"",TEXT(Belegerfassung!C1160,"TT.MM.JJJJ"),"")</f>
        <v/>
      </c>
      <c r="D1152" t="str">
        <f>IFERROR(VLOOKUP(Belegerfassung!A1160,Abfrage!$E$2:$F$20,2,FALSE),"")</f>
        <v/>
      </c>
      <c r="E1152" t="str">
        <f>IF(A1152&lt;&gt;"",Belegerfassung!B1160,"")</f>
        <v/>
      </c>
      <c r="F1152" t="str">
        <f>IF(Belegerfassung!L1160="","",IF(Belegerfassung!L1160&lt;&gt;"",IF(Belegerfassung!L1160&lt;&gt;"",IF(Belegerfassung!J1160&lt;&gt;0,VLOOKUP(Belegerfassung!L1160,Abfrage!$A$2:$C$19,2,),VLOOKUP(Belegerfassung!L1160,Abfrage!$A$2:$C$19,3,)),"")))</f>
        <v/>
      </c>
      <c r="G1152" t="str">
        <f t="shared" si="51"/>
        <v/>
      </c>
      <c r="H1152" s="31" t="str">
        <f>IF(A1152&lt;&gt;"",-Belegerfassung!J1160+Belegerfassung!K1160,"")</f>
        <v/>
      </c>
      <c r="I1152" s="49" t="str">
        <f>IFERROR(IF(H1152&lt;&gt;"",Belegerfassung!L1160*100,""),IF(OR(Belegerfassung!L1160="Leistung EU - Erlöse",Belegerfassung!L1160="Lieferungen EU-Erlöse",Belegerfassung!L1160="EUST",Belegerfassung!L1160="Bauleistungen 20%")=TRUE,"",MID(Belegerfassung!L1160,4,2)))</f>
        <v/>
      </c>
      <c r="J1152" s="6" t="str">
        <f>IF(A1152&lt;&gt;"",LEFT(Belegerfassung!D1160,40),"")</f>
        <v/>
      </c>
      <c r="K1152" t="str">
        <f>IF(A1152&lt;&gt;"",VLOOKUP(D1152,Abfrage!$F$2:$G$21,2,FALSE),"")</f>
        <v/>
      </c>
      <c r="L1152" s="6" t="str">
        <f>IF(Belegerfassung!H1160&lt;&gt;"",Belegerfassung!H1160,"")</f>
        <v/>
      </c>
      <c r="M1152" t="str">
        <f>IFERROR(IF(Belegerfassung!E1160&lt;&gt;"",VLOOKUP(Belegerfassung!E1160,Abfrage!$L$2:$M$15,2,),""),"")</f>
        <v/>
      </c>
      <c r="N1152" t="str">
        <f t="shared" si="52"/>
        <v/>
      </c>
      <c r="O1152" t="str">
        <f t="shared" si="53"/>
        <v/>
      </c>
      <c r="P1152" t="str">
        <f>IF(Belegerfassung!G1160&lt;&gt;"",CONCATENATE(Belegerfassung!G1160,".pdf"),"")</f>
        <v/>
      </c>
    </row>
    <row r="1153" spans="1:16">
      <c r="A1153" t="str">
        <f>IF(Belegerfassung!C1161&lt;&gt;"",0,"")</f>
        <v/>
      </c>
      <c r="B1153" t="str">
        <f>IFERROR(VLOOKUP(Belegerfassung!I1161,Konten!A:D,2,FALSE),"")</f>
        <v/>
      </c>
      <c r="C1153" t="str">
        <f>IF(A1153&lt;&gt;"",TEXT(Belegerfassung!C1161,"TT.MM.JJJJ"),"")</f>
        <v/>
      </c>
      <c r="D1153" t="str">
        <f>IFERROR(VLOOKUP(Belegerfassung!A1161,Abfrage!$E$2:$F$20,2,FALSE),"")</f>
        <v/>
      </c>
      <c r="E1153" t="str">
        <f>IF(A1153&lt;&gt;"",Belegerfassung!B1161,"")</f>
        <v/>
      </c>
      <c r="F1153" t="str">
        <f>IF(Belegerfassung!L1161="","",IF(Belegerfassung!L1161&lt;&gt;"",IF(Belegerfassung!L1161&lt;&gt;"",IF(Belegerfassung!J1161&lt;&gt;0,VLOOKUP(Belegerfassung!L1161,Abfrage!$A$2:$C$19,2,),VLOOKUP(Belegerfassung!L1161,Abfrage!$A$2:$C$19,3,)),"")))</f>
        <v/>
      </c>
      <c r="G1153" t="str">
        <f t="shared" si="51"/>
        <v/>
      </c>
      <c r="H1153" s="31" t="str">
        <f>IF(A1153&lt;&gt;"",-Belegerfassung!J1161+Belegerfassung!K1161,"")</f>
        <v/>
      </c>
      <c r="I1153" s="49" t="str">
        <f>IFERROR(IF(H1153&lt;&gt;"",Belegerfassung!L1161*100,""),IF(OR(Belegerfassung!L1161="Leistung EU - Erlöse",Belegerfassung!L1161="Lieferungen EU-Erlöse",Belegerfassung!L1161="EUST",Belegerfassung!L1161="Bauleistungen 20%")=TRUE,"",MID(Belegerfassung!L1161,4,2)))</f>
        <v/>
      </c>
      <c r="J1153" s="6" t="str">
        <f>IF(A1153&lt;&gt;"",LEFT(Belegerfassung!D1161,40),"")</f>
        <v/>
      </c>
      <c r="K1153" t="str">
        <f>IF(A1153&lt;&gt;"",VLOOKUP(D1153,Abfrage!$F$2:$G$21,2,FALSE),"")</f>
        <v/>
      </c>
      <c r="L1153" s="6" t="str">
        <f>IF(Belegerfassung!H1161&lt;&gt;"",Belegerfassung!H1161,"")</f>
        <v/>
      </c>
      <c r="M1153" t="str">
        <f>IFERROR(IF(Belegerfassung!E1161&lt;&gt;"",VLOOKUP(Belegerfassung!E1161,Abfrage!$L$2:$M$15,2,),""),"")</f>
        <v/>
      </c>
      <c r="N1153" t="str">
        <f t="shared" si="52"/>
        <v/>
      </c>
      <c r="O1153" t="str">
        <f t="shared" si="53"/>
        <v/>
      </c>
      <c r="P1153" t="str">
        <f>IF(Belegerfassung!G1161&lt;&gt;"",CONCATENATE(Belegerfassung!G1161,".pdf"),"")</f>
        <v/>
      </c>
    </row>
    <row r="1154" spans="1:16">
      <c r="A1154" t="str">
        <f>IF(Belegerfassung!C1162&lt;&gt;"",0,"")</f>
        <v/>
      </c>
      <c r="B1154" t="str">
        <f>IFERROR(VLOOKUP(Belegerfassung!I1162,Konten!A:D,2,FALSE),"")</f>
        <v/>
      </c>
      <c r="C1154" t="str">
        <f>IF(A1154&lt;&gt;"",TEXT(Belegerfassung!C1162,"TT.MM.JJJJ"),"")</f>
        <v/>
      </c>
      <c r="D1154" t="str">
        <f>IFERROR(VLOOKUP(Belegerfassung!A1162,Abfrage!$E$2:$F$20,2,FALSE),"")</f>
        <v/>
      </c>
      <c r="E1154" t="str">
        <f>IF(A1154&lt;&gt;"",Belegerfassung!B1162,"")</f>
        <v/>
      </c>
      <c r="F1154" t="str">
        <f>IF(Belegerfassung!L1162="","",IF(Belegerfassung!L1162&lt;&gt;"",IF(Belegerfassung!L1162&lt;&gt;"",IF(Belegerfassung!J1162&lt;&gt;0,VLOOKUP(Belegerfassung!L1162,Abfrage!$A$2:$C$19,2,),VLOOKUP(Belegerfassung!L1162,Abfrage!$A$2:$C$19,3,)),"")))</f>
        <v/>
      </c>
      <c r="G1154" t="str">
        <f t="shared" si="51"/>
        <v/>
      </c>
      <c r="H1154" s="31" t="str">
        <f>IF(A1154&lt;&gt;"",-Belegerfassung!J1162+Belegerfassung!K1162,"")</f>
        <v/>
      </c>
      <c r="I1154" s="49" t="str">
        <f>IFERROR(IF(H1154&lt;&gt;"",Belegerfassung!L1162*100,""),IF(OR(Belegerfassung!L1162="Leistung EU - Erlöse",Belegerfassung!L1162="Lieferungen EU-Erlöse",Belegerfassung!L1162="EUST",Belegerfassung!L1162="Bauleistungen 20%")=TRUE,"",MID(Belegerfassung!L1162,4,2)))</f>
        <v/>
      </c>
      <c r="J1154" s="6" t="str">
        <f>IF(A1154&lt;&gt;"",LEFT(Belegerfassung!D1162,40),"")</f>
        <v/>
      </c>
      <c r="K1154" t="str">
        <f>IF(A1154&lt;&gt;"",VLOOKUP(D1154,Abfrage!$F$2:$G$21,2,FALSE),"")</f>
        <v/>
      </c>
      <c r="L1154" s="6" t="str">
        <f>IF(Belegerfassung!H1162&lt;&gt;"",Belegerfassung!H1162,"")</f>
        <v/>
      </c>
      <c r="M1154" t="str">
        <f>IFERROR(IF(Belegerfassung!E1162&lt;&gt;"",VLOOKUP(Belegerfassung!E1162,Abfrage!$L$2:$M$15,2,),""),"")</f>
        <v/>
      </c>
      <c r="N1154" t="str">
        <f t="shared" si="52"/>
        <v/>
      </c>
      <c r="O1154" t="str">
        <f t="shared" si="53"/>
        <v/>
      </c>
      <c r="P1154" t="str">
        <f>IF(Belegerfassung!G1162&lt;&gt;"",CONCATENATE(Belegerfassung!G1162,".pdf"),"")</f>
        <v/>
      </c>
    </row>
    <row r="1155" spans="1:16">
      <c r="A1155" t="str">
        <f>IF(Belegerfassung!C1163&lt;&gt;"",0,"")</f>
        <v/>
      </c>
      <c r="B1155" t="str">
        <f>IFERROR(VLOOKUP(Belegerfassung!I1163,Konten!A:D,2,FALSE),"")</f>
        <v/>
      </c>
      <c r="C1155" t="str">
        <f>IF(A1155&lt;&gt;"",TEXT(Belegerfassung!C1163,"TT.MM.JJJJ"),"")</f>
        <v/>
      </c>
      <c r="D1155" t="str">
        <f>IFERROR(VLOOKUP(Belegerfassung!A1163,Abfrage!$E$2:$F$20,2,FALSE),"")</f>
        <v/>
      </c>
      <c r="E1155" t="str">
        <f>IF(A1155&lt;&gt;"",Belegerfassung!B1163,"")</f>
        <v/>
      </c>
      <c r="F1155" t="str">
        <f>IF(Belegerfassung!L1163="","",IF(Belegerfassung!L1163&lt;&gt;"",IF(Belegerfassung!L1163&lt;&gt;"",IF(Belegerfassung!J1163&lt;&gt;0,VLOOKUP(Belegerfassung!L1163,Abfrage!$A$2:$C$19,2,),VLOOKUP(Belegerfassung!L1163,Abfrage!$A$2:$C$19,3,)),"")))</f>
        <v/>
      </c>
      <c r="G1155" t="str">
        <f t="shared" ref="G1155:G1218" si="54">IF(A1155&lt;&gt;"",1,"")</f>
        <v/>
      </c>
      <c r="H1155" s="31" t="str">
        <f>IF(A1155&lt;&gt;"",-Belegerfassung!J1163+Belegerfassung!K1163,"")</f>
        <v/>
      </c>
      <c r="I1155" s="49" t="str">
        <f>IFERROR(IF(H1155&lt;&gt;"",Belegerfassung!L1163*100,""),IF(OR(Belegerfassung!L1163="Leistung EU - Erlöse",Belegerfassung!L1163="Lieferungen EU-Erlöse",Belegerfassung!L1163="EUST",Belegerfassung!L1163="Bauleistungen 20%")=TRUE,"",MID(Belegerfassung!L1163,4,2)))</f>
        <v/>
      </c>
      <c r="J1155" s="6" t="str">
        <f>IF(A1155&lt;&gt;"",LEFT(Belegerfassung!D1163,40),"")</f>
        <v/>
      </c>
      <c r="K1155" t="str">
        <f>IF(A1155&lt;&gt;"",VLOOKUP(D1155,Abfrage!$F$2:$G$21,2,FALSE),"")</f>
        <v/>
      </c>
      <c r="L1155" s="6" t="str">
        <f>IF(Belegerfassung!H1163&lt;&gt;"",Belegerfassung!H1163,"")</f>
        <v/>
      </c>
      <c r="M1155" t="str">
        <f>IFERROR(IF(Belegerfassung!E1163&lt;&gt;"",VLOOKUP(Belegerfassung!E1163,Abfrage!$L$2:$M$15,2,),""),"")</f>
        <v/>
      </c>
      <c r="N1155" t="str">
        <f t="shared" ref="N1155:N1218" si="55">IF(A1155&lt;&gt;"","E","")</f>
        <v/>
      </c>
      <c r="O1155" t="str">
        <f t="shared" ref="O1155:O1218" si="56">IF(A1155&lt;&gt;"","A","")</f>
        <v/>
      </c>
      <c r="P1155" t="str">
        <f>IF(Belegerfassung!G1163&lt;&gt;"",CONCATENATE(Belegerfassung!G1163,".pdf"),"")</f>
        <v/>
      </c>
    </row>
    <row r="1156" spans="1:16">
      <c r="A1156" t="str">
        <f>IF(Belegerfassung!C1164&lt;&gt;"",0,"")</f>
        <v/>
      </c>
      <c r="B1156" t="str">
        <f>IFERROR(VLOOKUP(Belegerfassung!I1164,Konten!A:D,2,FALSE),"")</f>
        <v/>
      </c>
      <c r="C1156" t="str">
        <f>IF(A1156&lt;&gt;"",TEXT(Belegerfassung!C1164,"TT.MM.JJJJ"),"")</f>
        <v/>
      </c>
      <c r="D1156" t="str">
        <f>IFERROR(VLOOKUP(Belegerfassung!A1164,Abfrage!$E$2:$F$20,2,FALSE),"")</f>
        <v/>
      </c>
      <c r="E1156" t="str">
        <f>IF(A1156&lt;&gt;"",Belegerfassung!B1164,"")</f>
        <v/>
      </c>
      <c r="F1156" t="str">
        <f>IF(Belegerfassung!L1164="","",IF(Belegerfassung!L1164&lt;&gt;"",IF(Belegerfassung!L1164&lt;&gt;"",IF(Belegerfassung!J1164&lt;&gt;0,VLOOKUP(Belegerfassung!L1164,Abfrage!$A$2:$C$19,2,),VLOOKUP(Belegerfassung!L1164,Abfrage!$A$2:$C$19,3,)),"")))</f>
        <v/>
      </c>
      <c r="G1156" t="str">
        <f t="shared" si="54"/>
        <v/>
      </c>
      <c r="H1156" s="31" t="str">
        <f>IF(A1156&lt;&gt;"",-Belegerfassung!J1164+Belegerfassung!K1164,"")</f>
        <v/>
      </c>
      <c r="I1156" s="49" t="str">
        <f>IFERROR(IF(H1156&lt;&gt;"",Belegerfassung!L1164*100,""),IF(OR(Belegerfassung!L1164="Leistung EU - Erlöse",Belegerfassung!L1164="Lieferungen EU-Erlöse",Belegerfassung!L1164="EUST",Belegerfassung!L1164="Bauleistungen 20%")=TRUE,"",MID(Belegerfassung!L1164,4,2)))</f>
        <v/>
      </c>
      <c r="J1156" s="6" t="str">
        <f>IF(A1156&lt;&gt;"",LEFT(Belegerfassung!D1164,40),"")</f>
        <v/>
      </c>
      <c r="K1156" t="str">
        <f>IF(A1156&lt;&gt;"",VLOOKUP(D1156,Abfrage!$F$2:$G$21,2,FALSE),"")</f>
        <v/>
      </c>
      <c r="L1156" s="6" t="str">
        <f>IF(Belegerfassung!H1164&lt;&gt;"",Belegerfassung!H1164,"")</f>
        <v/>
      </c>
      <c r="M1156" t="str">
        <f>IFERROR(IF(Belegerfassung!E1164&lt;&gt;"",VLOOKUP(Belegerfassung!E1164,Abfrage!$L$2:$M$15,2,),""),"")</f>
        <v/>
      </c>
      <c r="N1156" t="str">
        <f t="shared" si="55"/>
        <v/>
      </c>
      <c r="O1156" t="str">
        <f t="shared" si="56"/>
        <v/>
      </c>
      <c r="P1156" t="str">
        <f>IF(Belegerfassung!G1164&lt;&gt;"",CONCATENATE(Belegerfassung!G1164,".pdf"),"")</f>
        <v/>
      </c>
    </row>
    <row r="1157" spans="1:16">
      <c r="A1157" t="str">
        <f>IF(Belegerfassung!C1165&lt;&gt;"",0,"")</f>
        <v/>
      </c>
      <c r="B1157" t="str">
        <f>IFERROR(VLOOKUP(Belegerfassung!I1165,Konten!A:D,2,FALSE),"")</f>
        <v/>
      </c>
      <c r="C1157" t="str">
        <f>IF(A1157&lt;&gt;"",TEXT(Belegerfassung!C1165,"TT.MM.JJJJ"),"")</f>
        <v/>
      </c>
      <c r="D1157" t="str">
        <f>IFERROR(VLOOKUP(Belegerfassung!A1165,Abfrage!$E$2:$F$20,2,FALSE),"")</f>
        <v/>
      </c>
      <c r="E1157" t="str">
        <f>IF(A1157&lt;&gt;"",Belegerfassung!B1165,"")</f>
        <v/>
      </c>
      <c r="F1157" t="str">
        <f>IF(Belegerfassung!L1165="","",IF(Belegerfassung!L1165&lt;&gt;"",IF(Belegerfassung!L1165&lt;&gt;"",IF(Belegerfassung!J1165&lt;&gt;0,VLOOKUP(Belegerfassung!L1165,Abfrage!$A$2:$C$19,2,),VLOOKUP(Belegerfassung!L1165,Abfrage!$A$2:$C$19,3,)),"")))</f>
        <v/>
      </c>
      <c r="G1157" t="str">
        <f t="shared" si="54"/>
        <v/>
      </c>
      <c r="H1157" s="31" t="str">
        <f>IF(A1157&lt;&gt;"",-Belegerfassung!J1165+Belegerfassung!K1165,"")</f>
        <v/>
      </c>
      <c r="I1157" s="49" t="str">
        <f>IFERROR(IF(H1157&lt;&gt;"",Belegerfassung!L1165*100,""),IF(OR(Belegerfassung!L1165="Leistung EU - Erlöse",Belegerfassung!L1165="Lieferungen EU-Erlöse",Belegerfassung!L1165="EUST",Belegerfassung!L1165="Bauleistungen 20%")=TRUE,"",MID(Belegerfassung!L1165,4,2)))</f>
        <v/>
      </c>
      <c r="J1157" s="6" t="str">
        <f>IF(A1157&lt;&gt;"",LEFT(Belegerfassung!D1165,40),"")</f>
        <v/>
      </c>
      <c r="K1157" t="str">
        <f>IF(A1157&lt;&gt;"",VLOOKUP(D1157,Abfrage!$F$2:$G$21,2,FALSE),"")</f>
        <v/>
      </c>
      <c r="L1157" s="6" t="str">
        <f>IF(Belegerfassung!H1165&lt;&gt;"",Belegerfassung!H1165,"")</f>
        <v/>
      </c>
      <c r="M1157" t="str">
        <f>IFERROR(IF(Belegerfassung!E1165&lt;&gt;"",VLOOKUP(Belegerfassung!E1165,Abfrage!$L$2:$M$15,2,),""),"")</f>
        <v/>
      </c>
      <c r="N1157" t="str">
        <f t="shared" si="55"/>
        <v/>
      </c>
      <c r="O1157" t="str">
        <f t="shared" si="56"/>
        <v/>
      </c>
      <c r="P1157" t="str">
        <f>IF(Belegerfassung!G1165&lt;&gt;"",CONCATENATE(Belegerfassung!G1165,".pdf"),"")</f>
        <v/>
      </c>
    </row>
    <row r="1158" spans="1:16">
      <c r="A1158" t="str">
        <f>IF(Belegerfassung!C1166&lt;&gt;"",0,"")</f>
        <v/>
      </c>
      <c r="B1158" t="str">
        <f>IFERROR(VLOOKUP(Belegerfassung!I1166,Konten!A:D,2,FALSE),"")</f>
        <v/>
      </c>
      <c r="C1158" t="str">
        <f>IF(A1158&lt;&gt;"",TEXT(Belegerfassung!C1166,"TT.MM.JJJJ"),"")</f>
        <v/>
      </c>
      <c r="D1158" t="str">
        <f>IFERROR(VLOOKUP(Belegerfassung!A1166,Abfrage!$E$2:$F$20,2,FALSE),"")</f>
        <v/>
      </c>
      <c r="E1158" t="str">
        <f>IF(A1158&lt;&gt;"",Belegerfassung!B1166,"")</f>
        <v/>
      </c>
      <c r="F1158" t="str">
        <f>IF(Belegerfassung!L1166="","",IF(Belegerfassung!L1166&lt;&gt;"",IF(Belegerfassung!L1166&lt;&gt;"",IF(Belegerfassung!J1166&lt;&gt;0,VLOOKUP(Belegerfassung!L1166,Abfrage!$A$2:$C$19,2,),VLOOKUP(Belegerfassung!L1166,Abfrage!$A$2:$C$19,3,)),"")))</f>
        <v/>
      </c>
      <c r="G1158" t="str">
        <f t="shared" si="54"/>
        <v/>
      </c>
      <c r="H1158" s="31" t="str">
        <f>IF(A1158&lt;&gt;"",-Belegerfassung!J1166+Belegerfassung!K1166,"")</f>
        <v/>
      </c>
      <c r="I1158" s="49" t="str">
        <f>IFERROR(IF(H1158&lt;&gt;"",Belegerfassung!L1166*100,""),IF(OR(Belegerfassung!L1166="Leistung EU - Erlöse",Belegerfassung!L1166="Lieferungen EU-Erlöse",Belegerfassung!L1166="EUST",Belegerfassung!L1166="Bauleistungen 20%")=TRUE,"",MID(Belegerfassung!L1166,4,2)))</f>
        <v/>
      </c>
      <c r="J1158" s="6" t="str">
        <f>IF(A1158&lt;&gt;"",LEFT(Belegerfassung!D1166,40),"")</f>
        <v/>
      </c>
      <c r="K1158" t="str">
        <f>IF(A1158&lt;&gt;"",VLOOKUP(D1158,Abfrage!$F$2:$G$21,2,FALSE),"")</f>
        <v/>
      </c>
      <c r="L1158" s="6" t="str">
        <f>IF(Belegerfassung!H1166&lt;&gt;"",Belegerfassung!H1166,"")</f>
        <v/>
      </c>
      <c r="M1158" t="str">
        <f>IFERROR(IF(Belegerfassung!E1166&lt;&gt;"",VLOOKUP(Belegerfassung!E1166,Abfrage!$L$2:$M$15,2,),""),"")</f>
        <v/>
      </c>
      <c r="N1158" t="str">
        <f t="shared" si="55"/>
        <v/>
      </c>
      <c r="O1158" t="str">
        <f t="shared" si="56"/>
        <v/>
      </c>
      <c r="P1158" t="str">
        <f>IF(Belegerfassung!G1166&lt;&gt;"",CONCATENATE(Belegerfassung!G1166,".pdf"),"")</f>
        <v/>
      </c>
    </row>
    <row r="1159" spans="1:16">
      <c r="A1159" t="str">
        <f>IF(Belegerfassung!C1167&lt;&gt;"",0,"")</f>
        <v/>
      </c>
      <c r="B1159" t="str">
        <f>IFERROR(VLOOKUP(Belegerfassung!I1167,Konten!A:D,2,FALSE),"")</f>
        <v/>
      </c>
      <c r="C1159" t="str">
        <f>IF(A1159&lt;&gt;"",TEXT(Belegerfassung!C1167,"TT.MM.JJJJ"),"")</f>
        <v/>
      </c>
      <c r="D1159" t="str">
        <f>IFERROR(VLOOKUP(Belegerfassung!A1167,Abfrage!$E$2:$F$20,2,FALSE),"")</f>
        <v/>
      </c>
      <c r="E1159" t="str">
        <f>IF(A1159&lt;&gt;"",Belegerfassung!B1167,"")</f>
        <v/>
      </c>
      <c r="F1159" t="str">
        <f>IF(Belegerfassung!L1167="","",IF(Belegerfassung!L1167&lt;&gt;"",IF(Belegerfassung!L1167&lt;&gt;"",IF(Belegerfassung!J1167&lt;&gt;0,VLOOKUP(Belegerfassung!L1167,Abfrage!$A$2:$C$19,2,),VLOOKUP(Belegerfassung!L1167,Abfrage!$A$2:$C$19,3,)),"")))</f>
        <v/>
      </c>
      <c r="G1159" t="str">
        <f t="shared" si="54"/>
        <v/>
      </c>
      <c r="H1159" s="31" t="str">
        <f>IF(A1159&lt;&gt;"",-Belegerfassung!J1167+Belegerfassung!K1167,"")</f>
        <v/>
      </c>
      <c r="I1159" s="49" t="str">
        <f>IFERROR(IF(H1159&lt;&gt;"",Belegerfassung!L1167*100,""),IF(OR(Belegerfassung!L1167="Leistung EU - Erlöse",Belegerfassung!L1167="Lieferungen EU-Erlöse",Belegerfassung!L1167="EUST",Belegerfassung!L1167="Bauleistungen 20%")=TRUE,"",MID(Belegerfassung!L1167,4,2)))</f>
        <v/>
      </c>
      <c r="J1159" s="6" t="str">
        <f>IF(A1159&lt;&gt;"",LEFT(Belegerfassung!D1167,40),"")</f>
        <v/>
      </c>
      <c r="K1159" t="str">
        <f>IF(A1159&lt;&gt;"",VLOOKUP(D1159,Abfrage!$F$2:$G$21,2,FALSE),"")</f>
        <v/>
      </c>
      <c r="L1159" s="6" t="str">
        <f>IF(Belegerfassung!H1167&lt;&gt;"",Belegerfassung!H1167,"")</f>
        <v/>
      </c>
      <c r="M1159" t="str">
        <f>IFERROR(IF(Belegerfassung!E1167&lt;&gt;"",VLOOKUP(Belegerfassung!E1167,Abfrage!$L$2:$M$15,2,),""),"")</f>
        <v/>
      </c>
      <c r="N1159" t="str">
        <f t="shared" si="55"/>
        <v/>
      </c>
      <c r="O1159" t="str">
        <f t="shared" si="56"/>
        <v/>
      </c>
      <c r="P1159" t="str">
        <f>IF(Belegerfassung!G1167&lt;&gt;"",CONCATENATE(Belegerfassung!G1167,".pdf"),"")</f>
        <v/>
      </c>
    </row>
    <row r="1160" spans="1:16">
      <c r="A1160" t="str">
        <f>IF(Belegerfassung!C1168&lt;&gt;"",0,"")</f>
        <v/>
      </c>
      <c r="B1160" t="str">
        <f>IFERROR(VLOOKUP(Belegerfassung!I1168,Konten!A:D,2,FALSE),"")</f>
        <v/>
      </c>
      <c r="C1160" t="str">
        <f>IF(A1160&lt;&gt;"",TEXT(Belegerfassung!C1168,"TT.MM.JJJJ"),"")</f>
        <v/>
      </c>
      <c r="D1160" t="str">
        <f>IFERROR(VLOOKUP(Belegerfassung!A1168,Abfrage!$E$2:$F$20,2,FALSE),"")</f>
        <v/>
      </c>
      <c r="E1160" t="str">
        <f>IF(A1160&lt;&gt;"",Belegerfassung!B1168,"")</f>
        <v/>
      </c>
      <c r="F1160" t="str">
        <f>IF(Belegerfassung!L1168="","",IF(Belegerfassung!L1168&lt;&gt;"",IF(Belegerfassung!L1168&lt;&gt;"",IF(Belegerfassung!J1168&lt;&gt;0,VLOOKUP(Belegerfassung!L1168,Abfrage!$A$2:$C$19,2,),VLOOKUP(Belegerfassung!L1168,Abfrage!$A$2:$C$19,3,)),"")))</f>
        <v/>
      </c>
      <c r="G1160" t="str">
        <f t="shared" si="54"/>
        <v/>
      </c>
      <c r="H1160" s="31" t="str">
        <f>IF(A1160&lt;&gt;"",-Belegerfassung!J1168+Belegerfassung!K1168,"")</f>
        <v/>
      </c>
      <c r="I1160" s="49" t="str">
        <f>IFERROR(IF(H1160&lt;&gt;"",Belegerfassung!L1168*100,""),IF(OR(Belegerfassung!L1168="Leistung EU - Erlöse",Belegerfassung!L1168="Lieferungen EU-Erlöse",Belegerfassung!L1168="EUST",Belegerfassung!L1168="Bauleistungen 20%")=TRUE,"",MID(Belegerfassung!L1168,4,2)))</f>
        <v/>
      </c>
      <c r="J1160" s="6" t="str">
        <f>IF(A1160&lt;&gt;"",LEFT(Belegerfassung!D1168,40),"")</f>
        <v/>
      </c>
      <c r="K1160" t="str">
        <f>IF(A1160&lt;&gt;"",VLOOKUP(D1160,Abfrage!$F$2:$G$21,2,FALSE),"")</f>
        <v/>
      </c>
      <c r="L1160" s="6" t="str">
        <f>IF(Belegerfassung!H1168&lt;&gt;"",Belegerfassung!H1168,"")</f>
        <v/>
      </c>
      <c r="M1160" t="str">
        <f>IFERROR(IF(Belegerfassung!E1168&lt;&gt;"",VLOOKUP(Belegerfassung!E1168,Abfrage!$L$2:$M$15,2,),""),"")</f>
        <v/>
      </c>
      <c r="N1160" t="str">
        <f t="shared" si="55"/>
        <v/>
      </c>
      <c r="O1160" t="str">
        <f t="shared" si="56"/>
        <v/>
      </c>
      <c r="P1160" t="str">
        <f>IF(Belegerfassung!G1168&lt;&gt;"",CONCATENATE(Belegerfassung!G1168,".pdf"),"")</f>
        <v/>
      </c>
    </row>
    <row r="1161" spans="1:16">
      <c r="A1161" t="str">
        <f>IF(Belegerfassung!C1169&lt;&gt;"",0,"")</f>
        <v/>
      </c>
      <c r="B1161" t="str">
        <f>IFERROR(VLOOKUP(Belegerfassung!I1169,Konten!A:D,2,FALSE),"")</f>
        <v/>
      </c>
      <c r="C1161" t="str">
        <f>IF(A1161&lt;&gt;"",TEXT(Belegerfassung!C1169,"TT.MM.JJJJ"),"")</f>
        <v/>
      </c>
      <c r="D1161" t="str">
        <f>IFERROR(VLOOKUP(Belegerfassung!A1169,Abfrage!$E$2:$F$20,2,FALSE),"")</f>
        <v/>
      </c>
      <c r="E1161" t="str">
        <f>IF(A1161&lt;&gt;"",Belegerfassung!B1169,"")</f>
        <v/>
      </c>
      <c r="F1161" t="str">
        <f>IF(Belegerfassung!L1169="","",IF(Belegerfassung!L1169&lt;&gt;"",IF(Belegerfassung!L1169&lt;&gt;"",IF(Belegerfassung!J1169&lt;&gt;0,VLOOKUP(Belegerfassung!L1169,Abfrage!$A$2:$C$19,2,),VLOOKUP(Belegerfassung!L1169,Abfrage!$A$2:$C$19,3,)),"")))</f>
        <v/>
      </c>
      <c r="G1161" t="str">
        <f t="shared" si="54"/>
        <v/>
      </c>
      <c r="H1161" s="31" t="str">
        <f>IF(A1161&lt;&gt;"",-Belegerfassung!J1169+Belegerfassung!K1169,"")</f>
        <v/>
      </c>
      <c r="I1161" s="49" t="str">
        <f>IFERROR(IF(H1161&lt;&gt;"",Belegerfassung!L1169*100,""),IF(OR(Belegerfassung!L1169="Leistung EU - Erlöse",Belegerfassung!L1169="Lieferungen EU-Erlöse",Belegerfassung!L1169="EUST",Belegerfassung!L1169="Bauleistungen 20%")=TRUE,"",MID(Belegerfassung!L1169,4,2)))</f>
        <v/>
      </c>
      <c r="J1161" s="6" t="str">
        <f>IF(A1161&lt;&gt;"",LEFT(Belegerfassung!D1169,40),"")</f>
        <v/>
      </c>
      <c r="K1161" t="str">
        <f>IF(A1161&lt;&gt;"",VLOOKUP(D1161,Abfrage!$F$2:$G$21,2,FALSE),"")</f>
        <v/>
      </c>
      <c r="L1161" s="6" t="str">
        <f>IF(Belegerfassung!H1169&lt;&gt;"",Belegerfassung!H1169,"")</f>
        <v/>
      </c>
      <c r="M1161" t="str">
        <f>IFERROR(IF(Belegerfassung!E1169&lt;&gt;"",VLOOKUP(Belegerfassung!E1169,Abfrage!$L$2:$M$15,2,),""),"")</f>
        <v/>
      </c>
      <c r="N1161" t="str">
        <f t="shared" si="55"/>
        <v/>
      </c>
      <c r="O1161" t="str">
        <f t="shared" si="56"/>
        <v/>
      </c>
      <c r="P1161" t="str">
        <f>IF(Belegerfassung!G1169&lt;&gt;"",CONCATENATE(Belegerfassung!G1169,".pdf"),"")</f>
        <v/>
      </c>
    </row>
    <row r="1162" spans="1:16">
      <c r="A1162" t="str">
        <f>IF(Belegerfassung!C1170&lt;&gt;"",0,"")</f>
        <v/>
      </c>
      <c r="B1162" t="str">
        <f>IFERROR(VLOOKUP(Belegerfassung!I1170,Konten!A:D,2,FALSE),"")</f>
        <v/>
      </c>
      <c r="C1162" t="str">
        <f>IF(A1162&lt;&gt;"",TEXT(Belegerfassung!C1170,"TT.MM.JJJJ"),"")</f>
        <v/>
      </c>
      <c r="D1162" t="str">
        <f>IFERROR(VLOOKUP(Belegerfassung!A1170,Abfrage!$E$2:$F$20,2,FALSE),"")</f>
        <v/>
      </c>
      <c r="E1162" t="str">
        <f>IF(A1162&lt;&gt;"",Belegerfassung!B1170,"")</f>
        <v/>
      </c>
      <c r="F1162" t="str">
        <f>IF(Belegerfassung!L1170="","",IF(Belegerfassung!L1170&lt;&gt;"",IF(Belegerfassung!L1170&lt;&gt;"",IF(Belegerfassung!J1170&lt;&gt;0,VLOOKUP(Belegerfassung!L1170,Abfrage!$A$2:$C$19,2,),VLOOKUP(Belegerfassung!L1170,Abfrage!$A$2:$C$19,3,)),"")))</f>
        <v/>
      </c>
      <c r="G1162" t="str">
        <f t="shared" si="54"/>
        <v/>
      </c>
      <c r="H1162" s="31" t="str">
        <f>IF(A1162&lt;&gt;"",-Belegerfassung!J1170+Belegerfassung!K1170,"")</f>
        <v/>
      </c>
      <c r="I1162" s="49" t="str">
        <f>IFERROR(IF(H1162&lt;&gt;"",Belegerfassung!L1170*100,""),IF(OR(Belegerfassung!L1170="Leistung EU - Erlöse",Belegerfassung!L1170="Lieferungen EU-Erlöse",Belegerfassung!L1170="EUST",Belegerfassung!L1170="Bauleistungen 20%")=TRUE,"",MID(Belegerfassung!L1170,4,2)))</f>
        <v/>
      </c>
      <c r="J1162" s="6" t="str">
        <f>IF(A1162&lt;&gt;"",LEFT(Belegerfassung!D1170,40),"")</f>
        <v/>
      </c>
      <c r="K1162" t="str">
        <f>IF(A1162&lt;&gt;"",VLOOKUP(D1162,Abfrage!$F$2:$G$21,2,FALSE),"")</f>
        <v/>
      </c>
      <c r="L1162" s="6" t="str">
        <f>IF(Belegerfassung!H1170&lt;&gt;"",Belegerfassung!H1170,"")</f>
        <v/>
      </c>
      <c r="M1162" t="str">
        <f>IFERROR(IF(Belegerfassung!E1170&lt;&gt;"",VLOOKUP(Belegerfassung!E1170,Abfrage!$L$2:$M$15,2,),""),"")</f>
        <v/>
      </c>
      <c r="N1162" t="str">
        <f t="shared" si="55"/>
        <v/>
      </c>
      <c r="O1162" t="str">
        <f t="shared" si="56"/>
        <v/>
      </c>
      <c r="P1162" t="str">
        <f>IF(Belegerfassung!G1170&lt;&gt;"",CONCATENATE(Belegerfassung!G1170,".pdf"),"")</f>
        <v/>
      </c>
    </row>
    <row r="1163" spans="1:16">
      <c r="A1163" t="str">
        <f>IF(Belegerfassung!C1171&lt;&gt;"",0,"")</f>
        <v/>
      </c>
      <c r="B1163" t="str">
        <f>IFERROR(VLOOKUP(Belegerfassung!I1171,Konten!A:D,2,FALSE),"")</f>
        <v/>
      </c>
      <c r="C1163" t="str">
        <f>IF(A1163&lt;&gt;"",TEXT(Belegerfassung!C1171,"TT.MM.JJJJ"),"")</f>
        <v/>
      </c>
      <c r="D1163" t="str">
        <f>IFERROR(VLOOKUP(Belegerfassung!A1171,Abfrage!$E$2:$F$20,2,FALSE),"")</f>
        <v/>
      </c>
      <c r="E1163" t="str">
        <f>IF(A1163&lt;&gt;"",Belegerfassung!B1171,"")</f>
        <v/>
      </c>
      <c r="F1163" t="str">
        <f>IF(Belegerfassung!L1171="","",IF(Belegerfassung!L1171&lt;&gt;"",IF(Belegerfassung!L1171&lt;&gt;"",IF(Belegerfassung!J1171&lt;&gt;0,VLOOKUP(Belegerfassung!L1171,Abfrage!$A$2:$C$19,2,),VLOOKUP(Belegerfassung!L1171,Abfrage!$A$2:$C$19,3,)),"")))</f>
        <v/>
      </c>
      <c r="G1163" t="str">
        <f t="shared" si="54"/>
        <v/>
      </c>
      <c r="H1163" s="31" t="str">
        <f>IF(A1163&lt;&gt;"",-Belegerfassung!J1171+Belegerfassung!K1171,"")</f>
        <v/>
      </c>
      <c r="I1163" s="49" t="str">
        <f>IFERROR(IF(H1163&lt;&gt;"",Belegerfassung!L1171*100,""),IF(OR(Belegerfassung!L1171="Leistung EU - Erlöse",Belegerfassung!L1171="Lieferungen EU-Erlöse",Belegerfassung!L1171="EUST",Belegerfassung!L1171="Bauleistungen 20%")=TRUE,"",MID(Belegerfassung!L1171,4,2)))</f>
        <v/>
      </c>
      <c r="J1163" s="6" t="str">
        <f>IF(A1163&lt;&gt;"",LEFT(Belegerfassung!D1171,40),"")</f>
        <v/>
      </c>
      <c r="K1163" t="str">
        <f>IF(A1163&lt;&gt;"",VLOOKUP(D1163,Abfrage!$F$2:$G$21,2,FALSE),"")</f>
        <v/>
      </c>
      <c r="L1163" s="6" t="str">
        <f>IF(Belegerfassung!H1171&lt;&gt;"",Belegerfassung!H1171,"")</f>
        <v/>
      </c>
      <c r="M1163" t="str">
        <f>IFERROR(IF(Belegerfassung!E1171&lt;&gt;"",VLOOKUP(Belegerfassung!E1171,Abfrage!$L$2:$M$15,2,),""),"")</f>
        <v/>
      </c>
      <c r="N1163" t="str">
        <f t="shared" si="55"/>
        <v/>
      </c>
      <c r="O1163" t="str">
        <f t="shared" si="56"/>
        <v/>
      </c>
      <c r="P1163" t="str">
        <f>IF(Belegerfassung!G1171&lt;&gt;"",CONCATENATE(Belegerfassung!G1171,".pdf"),"")</f>
        <v/>
      </c>
    </row>
    <row r="1164" spans="1:16">
      <c r="A1164" t="str">
        <f>IF(Belegerfassung!C1172&lt;&gt;"",0,"")</f>
        <v/>
      </c>
      <c r="B1164" t="str">
        <f>IFERROR(VLOOKUP(Belegerfassung!I1172,Konten!A:D,2,FALSE),"")</f>
        <v/>
      </c>
      <c r="C1164" t="str">
        <f>IF(A1164&lt;&gt;"",TEXT(Belegerfassung!C1172,"TT.MM.JJJJ"),"")</f>
        <v/>
      </c>
      <c r="D1164" t="str">
        <f>IFERROR(VLOOKUP(Belegerfassung!A1172,Abfrage!$E$2:$F$20,2,FALSE),"")</f>
        <v/>
      </c>
      <c r="E1164" t="str">
        <f>IF(A1164&lt;&gt;"",Belegerfassung!B1172,"")</f>
        <v/>
      </c>
      <c r="F1164" t="str">
        <f>IF(Belegerfassung!L1172="","",IF(Belegerfassung!L1172&lt;&gt;"",IF(Belegerfassung!L1172&lt;&gt;"",IF(Belegerfassung!J1172&lt;&gt;0,VLOOKUP(Belegerfassung!L1172,Abfrage!$A$2:$C$19,2,),VLOOKUP(Belegerfassung!L1172,Abfrage!$A$2:$C$19,3,)),"")))</f>
        <v/>
      </c>
      <c r="G1164" t="str">
        <f t="shared" si="54"/>
        <v/>
      </c>
      <c r="H1164" s="31" t="str">
        <f>IF(A1164&lt;&gt;"",-Belegerfassung!J1172+Belegerfassung!K1172,"")</f>
        <v/>
      </c>
      <c r="I1164" s="49" t="str">
        <f>IFERROR(IF(H1164&lt;&gt;"",Belegerfassung!L1172*100,""),IF(OR(Belegerfassung!L1172="Leistung EU - Erlöse",Belegerfassung!L1172="Lieferungen EU-Erlöse",Belegerfassung!L1172="EUST",Belegerfassung!L1172="Bauleistungen 20%")=TRUE,"",MID(Belegerfassung!L1172,4,2)))</f>
        <v/>
      </c>
      <c r="J1164" s="6" t="str">
        <f>IF(A1164&lt;&gt;"",LEFT(Belegerfassung!D1172,40),"")</f>
        <v/>
      </c>
      <c r="K1164" t="str">
        <f>IF(A1164&lt;&gt;"",VLOOKUP(D1164,Abfrage!$F$2:$G$21,2,FALSE),"")</f>
        <v/>
      </c>
      <c r="L1164" s="6" t="str">
        <f>IF(Belegerfassung!H1172&lt;&gt;"",Belegerfassung!H1172,"")</f>
        <v/>
      </c>
      <c r="M1164" t="str">
        <f>IFERROR(IF(Belegerfassung!E1172&lt;&gt;"",VLOOKUP(Belegerfassung!E1172,Abfrage!$L$2:$M$15,2,),""),"")</f>
        <v/>
      </c>
      <c r="N1164" t="str">
        <f t="shared" si="55"/>
        <v/>
      </c>
      <c r="O1164" t="str">
        <f t="shared" si="56"/>
        <v/>
      </c>
      <c r="P1164" t="str">
        <f>IF(Belegerfassung!G1172&lt;&gt;"",CONCATENATE(Belegerfassung!G1172,".pdf"),"")</f>
        <v/>
      </c>
    </row>
    <row r="1165" spans="1:16">
      <c r="A1165" t="str">
        <f>IF(Belegerfassung!C1173&lt;&gt;"",0,"")</f>
        <v/>
      </c>
      <c r="B1165" t="str">
        <f>IFERROR(VLOOKUP(Belegerfassung!I1173,Konten!A:D,2,FALSE),"")</f>
        <v/>
      </c>
      <c r="C1165" t="str">
        <f>IF(A1165&lt;&gt;"",TEXT(Belegerfassung!C1173,"TT.MM.JJJJ"),"")</f>
        <v/>
      </c>
      <c r="D1165" t="str">
        <f>IFERROR(VLOOKUP(Belegerfassung!A1173,Abfrage!$E$2:$F$20,2,FALSE),"")</f>
        <v/>
      </c>
      <c r="E1165" t="str">
        <f>IF(A1165&lt;&gt;"",Belegerfassung!B1173,"")</f>
        <v/>
      </c>
      <c r="F1165" t="str">
        <f>IF(Belegerfassung!L1173="","",IF(Belegerfassung!L1173&lt;&gt;"",IF(Belegerfassung!L1173&lt;&gt;"",IF(Belegerfassung!J1173&lt;&gt;0,VLOOKUP(Belegerfassung!L1173,Abfrage!$A$2:$C$19,2,),VLOOKUP(Belegerfassung!L1173,Abfrage!$A$2:$C$19,3,)),"")))</f>
        <v/>
      </c>
      <c r="G1165" t="str">
        <f t="shared" si="54"/>
        <v/>
      </c>
      <c r="H1165" s="31" t="str">
        <f>IF(A1165&lt;&gt;"",-Belegerfassung!J1173+Belegerfassung!K1173,"")</f>
        <v/>
      </c>
      <c r="I1165" s="49" t="str">
        <f>IFERROR(IF(H1165&lt;&gt;"",Belegerfassung!L1173*100,""),IF(OR(Belegerfassung!L1173="Leistung EU - Erlöse",Belegerfassung!L1173="Lieferungen EU-Erlöse",Belegerfassung!L1173="EUST",Belegerfassung!L1173="Bauleistungen 20%")=TRUE,"",MID(Belegerfassung!L1173,4,2)))</f>
        <v/>
      </c>
      <c r="J1165" s="6" t="str">
        <f>IF(A1165&lt;&gt;"",LEFT(Belegerfassung!D1173,40),"")</f>
        <v/>
      </c>
      <c r="K1165" t="str">
        <f>IF(A1165&lt;&gt;"",VLOOKUP(D1165,Abfrage!$F$2:$G$21,2,FALSE),"")</f>
        <v/>
      </c>
      <c r="L1165" s="6" t="str">
        <f>IF(Belegerfassung!H1173&lt;&gt;"",Belegerfassung!H1173,"")</f>
        <v/>
      </c>
      <c r="M1165" t="str">
        <f>IFERROR(IF(Belegerfassung!E1173&lt;&gt;"",VLOOKUP(Belegerfassung!E1173,Abfrage!$L$2:$M$15,2,),""),"")</f>
        <v/>
      </c>
      <c r="N1165" t="str">
        <f t="shared" si="55"/>
        <v/>
      </c>
      <c r="O1165" t="str">
        <f t="shared" si="56"/>
        <v/>
      </c>
      <c r="P1165" t="str">
        <f>IF(Belegerfassung!G1173&lt;&gt;"",CONCATENATE(Belegerfassung!G1173,".pdf"),"")</f>
        <v/>
      </c>
    </row>
    <row r="1166" spans="1:16">
      <c r="A1166" t="str">
        <f>IF(Belegerfassung!C1174&lt;&gt;"",0,"")</f>
        <v/>
      </c>
      <c r="B1166" t="str">
        <f>IFERROR(VLOOKUP(Belegerfassung!I1174,Konten!A:D,2,FALSE),"")</f>
        <v/>
      </c>
      <c r="C1166" t="str">
        <f>IF(A1166&lt;&gt;"",TEXT(Belegerfassung!C1174,"TT.MM.JJJJ"),"")</f>
        <v/>
      </c>
      <c r="D1166" t="str">
        <f>IFERROR(VLOOKUP(Belegerfassung!A1174,Abfrage!$E$2:$F$20,2,FALSE),"")</f>
        <v/>
      </c>
      <c r="E1166" t="str">
        <f>IF(A1166&lt;&gt;"",Belegerfassung!B1174,"")</f>
        <v/>
      </c>
      <c r="F1166" t="str">
        <f>IF(Belegerfassung!L1174="","",IF(Belegerfassung!L1174&lt;&gt;"",IF(Belegerfassung!L1174&lt;&gt;"",IF(Belegerfassung!J1174&lt;&gt;0,VLOOKUP(Belegerfassung!L1174,Abfrage!$A$2:$C$19,2,),VLOOKUP(Belegerfassung!L1174,Abfrage!$A$2:$C$19,3,)),"")))</f>
        <v/>
      </c>
      <c r="G1166" t="str">
        <f t="shared" si="54"/>
        <v/>
      </c>
      <c r="H1166" s="31" t="str">
        <f>IF(A1166&lt;&gt;"",-Belegerfassung!J1174+Belegerfassung!K1174,"")</f>
        <v/>
      </c>
      <c r="I1166" s="49" t="str">
        <f>IFERROR(IF(H1166&lt;&gt;"",Belegerfassung!L1174*100,""),IF(OR(Belegerfassung!L1174="Leistung EU - Erlöse",Belegerfassung!L1174="Lieferungen EU-Erlöse",Belegerfassung!L1174="EUST",Belegerfassung!L1174="Bauleistungen 20%")=TRUE,"",MID(Belegerfassung!L1174,4,2)))</f>
        <v/>
      </c>
      <c r="J1166" s="6" t="str">
        <f>IF(A1166&lt;&gt;"",LEFT(Belegerfassung!D1174,40),"")</f>
        <v/>
      </c>
      <c r="K1166" t="str">
        <f>IF(A1166&lt;&gt;"",VLOOKUP(D1166,Abfrage!$F$2:$G$21,2,FALSE),"")</f>
        <v/>
      </c>
      <c r="L1166" s="6" t="str">
        <f>IF(Belegerfassung!H1174&lt;&gt;"",Belegerfassung!H1174,"")</f>
        <v/>
      </c>
      <c r="M1166" t="str">
        <f>IFERROR(IF(Belegerfassung!E1174&lt;&gt;"",VLOOKUP(Belegerfassung!E1174,Abfrage!$L$2:$M$15,2,),""),"")</f>
        <v/>
      </c>
      <c r="N1166" t="str">
        <f t="shared" si="55"/>
        <v/>
      </c>
      <c r="O1166" t="str">
        <f t="shared" si="56"/>
        <v/>
      </c>
      <c r="P1166" t="str">
        <f>IF(Belegerfassung!G1174&lt;&gt;"",CONCATENATE(Belegerfassung!G1174,".pdf"),"")</f>
        <v/>
      </c>
    </row>
    <row r="1167" spans="1:16">
      <c r="A1167" t="str">
        <f>IF(Belegerfassung!C1175&lt;&gt;"",0,"")</f>
        <v/>
      </c>
      <c r="B1167" t="str">
        <f>IFERROR(VLOOKUP(Belegerfassung!I1175,Konten!A:D,2,FALSE),"")</f>
        <v/>
      </c>
      <c r="C1167" t="str">
        <f>IF(A1167&lt;&gt;"",TEXT(Belegerfassung!C1175,"TT.MM.JJJJ"),"")</f>
        <v/>
      </c>
      <c r="D1167" t="str">
        <f>IFERROR(VLOOKUP(Belegerfassung!A1175,Abfrage!$E$2:$F$20,2,FALSE),"")</f>
        <v/>
      </c>
      <c r="E1167" t="str">
        <f>IF(A1167&lt;&gt;"",Belegerfassung!B1175,"")</f>
        <v/>
      </c>
      <c r="F1167" t="str">
        <f>IF(Belegerfassung!L1175="","",IF(Belegerfassung!L1175&lt;&gt;"",IF(Belegerfassung!L1175&lt;&gt;"",IF(Belegerfassung!J1175&lt;&gt;0,VLOOKUP(Belegerfassung!L1175,Abfrage!$A$2:$C$19,2,),VLOOKUP(Belegerfassung!L1175,Abfrage!$A$2:$C$19,3,)),"")))</f>
        <v/>
      </c>
      <c r="G1167" t="str">
        <f t="shared" si="54"/>
        <v/>
      </c>
      <c r="H1167" s="31" t="str">
        <f>IF(A1167&lt;&gt;"",-Belegerfassung!J1175+Belegerfassung!K1175,"")</f>
        <v/>
      </c>
      <c r="I1167" s="49" t="str">
        <f>IFERROR(IF(H1167&lt;&gt;"",Belegerfassung!L1175*100,""),IF(OR(Belegerfassung!L1175="Leistung EU - Erlöse",Belegerfassung!L1175="Lieferungen EU-Erlöse",Belegerfassung!L1175="EUST",Belegerfassung!L1175="Bauleistungen 20%")=TRUE,"",MID(Belegerfassung!L1175,4,2)))</f>
        <v/>
      </c>
      <c r="J1167" s="6" t="str">
        <f>IF(A1167&lt;&gt;"",LEFT(Belegerfassung!D1175,40),"")</f>
        <v/>
      </c>
      <c r="K1167" t="str">
        <f>IF(A1167&lt;&gt;"",VLOOKUP(D1167,Abfrage!$F$2:$G$21,2,FALSE),"")</f>
        <v/>
      </c>
      <c r="L1167" s="6" t="str">
        <f>IF(Belegerfassung!H1175&lt;&gt;"",Belegerfassung!H1175,"")</f>
        <v/>
      </c>
      <c r="M1167" t="str">
        <f>IFERROR(IF(Belegerfassung!E1175&lt;&gt;"",VLOOKUP(Belegerfassung!E1175,Abfrage!$L$2:$M$15,2,),""),"")</f>
        <v/>
      </c>
      <c r="N1167" t="str">
        <f t="shared" si="55"/>
        <v/>
      </c>
      <c r="O1167" t="str">
        <f t="shared" si="56"/>
        <v/>
      </c>
      <c r="P1167" t="str">
        <f>IF(Belegerfassung!G1175&lt;&gt;"",CONCATENATE(Belegerfassung!G1175,".pdf"),"")</f>
        <v/>
      </c>
    </row>
    <row r="1168" spans="1:16">
      <c r="A1168" t="str">
        <f>IF(Belegerfassung!C1176&lt;&gt;"",0,"")</f>
        <v/>
      </c>
      <c r="B1168" t="str">
        <f>IFERROR(VLOOKUP(Belegerfassung!I1176,Konten!A:D,2,FALSE),"")</f>
        <v/>
      </c>
      <c r="C1168" t="str">
        <f>IF(A1168&lt;&gt;"",TEXT(Belegerfassung!C1176,"TT.MM.JJJJ"),"")</f>
        <v/>
      </c>
      <c r="D1168" t="str">
        <f>IFERROR(VLOOKUP(Belegerfassung!A1176,Abfrage!$E$2:$F$20,2,FALSE),"")</f>
        <v/>
      </c>
      <c r="E1168" t="str">
        <f>IF(A1168&lt;&gt;"",Belegerfassung!B1176,"")</f>
        <v/>
      </c>
      <c r="F1168" t="str">
        <f>IF(Belegerfassung!L1176="","",IF(Belegerfassung!L1176&lt;&gt;"",IF(Belegerfassung!L1176&lt;&gt;"",IF(Belegerfassung!J1176&lt;&gt;0,VLOOKUP(Belegerfassung!L1176,Abfrage!$A$2:$C$19,2,),VLOOKUP(Belegerfassung!L1176,Abfrage!$A$2:$C$19,3,)),"")))</f>
        <v/>
      </c>
      <c r="G1168" t="str">
        <f t="shared" si="54"/>
        <v/>
      </c>
      <c r="H1168" s="31" t="str">
        <f>IF(A1168&lt;&gt;"",-Belegerfassung!J1176+Belegerfassung!K1176,"")</f>
        <v/>
      </c>
      <c r="I1168" s="49" t="str">
        <f>IFERROR(IF(H1168&lt;&gt;"",Belegerfassung!L1176*100,""),IF(OR(Belegerfassung!L1176="Leistung EU - Erlöse",Belegerfassung!L1176="Lieferungen EU-Erlöse",Belegerfassung!L1176="EUST",Belegerfassung!L1176="Bauleistungen 20%")=TRUE,"",MID(Belegerfassung!L1176,4,2)))</f>
        <v/>
      </c>
      <c r="J1168" s="6" t="str">
        <f>IF(A1168&lt;&gt;"",LEFT(Belegerfassung!D1176,40),"")</f>
        <v/>
      </c>
      <c r="K1168" t="str">
        <f>IF(A1168&lt;&gt;"",VLOOKUP(D1168,Abfrage!$F$2:$G$21,2,FALSE),"")</f>
        <v/>
      </c>
      <c r="L1168" s="6" t="str">
        <f>IF(Belegerfassung!H1176&lt;&gt;"",Belegerfassung!H1176,"")</f>
        <v/>
      </c>
      <c r="M1168" t="str">
        <f>IFERROR(IF(Belegerfassung!E1176&lt;&gt;"",VLOOKUP(Belegerfassung!E1176,Abfrage!$L$2:$M$15,2,),""),"")</f>
        <v/>
      </c>
      <c r="N1168" t="str">
        <f t="shared" si="55"/>
        <v/>
      </c>
      <c r="O1168" t="str">
        <f t="shared" si="56"/>
        <v/>
      </c>
      <c r="P1168" t="str">
        <f>IF(Belegerfassung!G1176&lt;&gt;"",CONCATENATE(Belegerfassung!G1176,".pdf"),"")</f>
        <v/>
      </c>
    </row>
    <row r="1169" spans="1:16">
      <c r="A1169" t="str">
        <f>IF(Belegerfassung!C1177&lt;&gt;"",0,"")</f>
        <v/>
      </c>
      <c r="B1169" t="str">
        <f>IFERROR(VLOOKUP(Belegerfassung!I1177,Konten!A:D,2,FALSE),"")</f>
        <v/>
      </c>
      <c r="C1169" t="str">
        <f>IF(A1169&lt;&gt;"",TEXT(Belegerfassung!C1177,"TT.MM.JJJJ"),"")</f>
        <v/>
      </c>
      <c r="D1169" t="str">
        <f>IFERROR(VLOOKUP(Belegerfassung!A1177,Abfrage!$E$2:$F$20,2,FALSE),"")</f>
        <v/>
      </c>
      <c r="E1169" t="str">
        <f>IF(A1169&lt;&gt;"",Belegerfassung!B1177,"")</f>
        <v/>
      </c>
      <c r="F1169" t="str">
        <f>IF(Belegerfassung!L1177="","",IF(Belegerfassung!L1177&lt;&gt;"",IF(Belegerfassung!L1177&lt;&gt;"",IF(Belegerfassung!J1177&lt;&gt;0,VLOOKUP(Belegerfassung!L1177,Abfrage!$A$2:$C$19,2,),VLOOKUP(Belegerfassung!L1177,Abfrage!$A$2:$C$19,3,)),"")))</f>
        <v/>
      </c>
      <c r="G1169" t="str">
        <f t="shared" si="54"/>
        <v/>
      </c>
      <c r="H1169" s="31" t="str">
        <f>IF(A1169&lt;&gt;"",-Belegerfassung!J1177+Belegerfassung!K1177,"")</f>
        <v/>
      </c>
      <c r="I1169" s="49" t="str">
        <f>IFERROR(IF(H1169&lt;&gt;"",Belegerfassung!L1177*100,""),IF(OR(Belegerfassung!L1177="Leistung EU - Erlöse",Belegerfassung!L1177="Lieferungen EU-Erlöse",Belegerfassung!L1177="EUST",Belegerfassung!L1177="Bauleistungen 20%")=TRUE,"",MID(Belegerfassung!L1177,4,2)))</f>
        <v/>
      </c>
      <c r="J1169" s="6" t="str">
        <f>IF(A1169&lt;&gt;"",LEFT(Belegerfassung!D1177,40),"")</f>
        <v/>
      </c>
      <c r="K1169" t="str">
        <f>IF(A1169&lt;&gt;"",VLOOKUP(D1169,Abfrage!$F$2:$G$21,2,FALSE),"")</f>
        <v/>
      </c>
      <c r="L1169" s="6" t="str">
        <f>IF(Belegerfassung!H1177&lt;&gt;"",Belegerfassung!H1177,"")</f>
        <v/>
      </c>
      <c r="M1169" t="str">
        <f>IFERROR(IF(Belegerfassung!E1177&lt;&gt;"",VLOOKUP(Belegerfassung!E1177,Abfrage!$L$2:$M$15,2,),""),"")</f>
        <v/>
      </c>
      <c r="N1169" t="str">
        <f t="shared" si="55"/>
        <v/>
      </c>
      <c r="O1169" t="str">
        <f t="shared" si="56"/>
        <v/>
      </c>
      <c r="P1169" t="str">
        <f>IF(Belegerfassung!G1177&lt;&gt;"",CONCATENATE(Belegerfassung!G1177,".pdf"),"")</f>
        <v/>
      </c>
    </row>
    <row r="1170" spans="1:16">
      <c r="A1170" t="str">
        <f>IF(Belegerfassung!C1178&lt;&gt;"",0,"")</f>
        <v/>
      </c>
      <c r="B1170" t="str">
        <f>IFERROR(VLOOKUP(Belegerfassung!I1178,Konten!A:D,2,FALSE),"")</f>
        <v/>
      </c>
      <c r="C1170" t="str">
        <f>IF(A1170&lt;&gt;"",TEXT(Belegerfassung!C1178,"TT.MM.JJJJ"),"")</f>
        <v/>
      </c>
      <c r="D1170" t="str">
        <f>IFERROR(VLOOKUP(Belegerfassung!A1178,Abfrage!$E$2:$F$20,2,FALSE),"")</f>
        <v/>
      </c>
      <c r="E1170" t="str">
        <f>IF(A1170&lt;&gt;"",Belegerfassung!B1178,"")</f>
        <v/>
      </c>
      <c r="F1170" t="str">
        <f>IF(Belegerfassung!L1178="","",IF(Belegerfassung!L1178&lt;&gt;"",IF(Belegerfassung!L1178&lt;&gt;"",IF(Belegerfassung!J1178&lt;&gt;0,VLOOKUP(Belegerfassung!L1178,Abfrage!$A$2:$C$19,2,),VLOOKUP(Belegerfassung!L1178,Abfrage!$A$2:$C$19,3,)),"")))</f>
        <v/>
      </c>
      <c r="G1170" t="str">
        <f t="shared" si="54"/>
        <v/>
      </c>
      <c r="H1170" s="31" t="str">
        <f>IF(A1170&lt;&gt;"",-Belegerfassung!J1178+Belegerfassung!K1178,"")</f>
        <v/>
      </c>
      <c r="I1170" s="49" t="str">
        <f>IFERROR(IF(H1170&lt;&gt;"",Belegerfassung!L1178*100,""),IF(OR(Belegerfassung!L1178="Leistung EU - Erlöse",Belegerfassung!L1178="Lieferungen EU-Erlöse",Belegerfassung!L1178="EUST",Belegerfassung!L1178="Bauleistungen 20%")=TRUE,"",MID(Belegerfassung!L1178,4,2)))</f>
        <v/>
      </c>
      <c r="J1170" s="6" t="str">
        <f>IF(A1170&lt;&gt;"",LEFT(Belegerfassung!D1178,40),"")</f>
        <v/>
      </c>
      <c r="K1170" t="str">
        <f>IF(A1170&lt;&gt;"",VLOOKUP(D1170,Abfrage!$F$2:$G$21,2,FALSE),"")</f>
        <v/>
      </c>
      <c r="L1170" s="6" t="str">
        <f>IF(Belegerfassung!H1178&lt;&gt;"",Belegerfassung!H1178,"")</f>
        <v/>
      </c>
      <c r="M1170" t="str">
        <f>IFERROR(IF(Belegerfassung!E1178&lt;&gt;"",VLOOKUP(Belegerfassung!E1178,Abfrage!$L$2:$M$15,2,),""),"")</f>
        <v/>
      </c>
      <c r="N1170" t="str">
        <f t="shared" si="55"/>
        <v/>
      </c>
      <c r="O1170" t="str">
        <f t="shared" si="56"/>
        <v/>
      </c>
      <c r="P1170" t="str">
        <f>IF(Belegerfassung!G1178&lt;&gt;"",CONCATENATE(Belegerfassung!G1178,".pdf"),"")</f>
        <v/>
      </c>
    </row>
    <row r="1171" spans="1:16">
      <c r="A1171" t="str">
        <f>IF(Belegerfassung!C1179&lt;&gt;"",0,"")</f>
        <v/>
      </c>
      <c r="B1171" t="str">
        <f>IFERROR(VLOOKUP(Belegerfassung!I1179,Konten!A:D,2,FALSE),"")</f>
        <v/>
      </c>
      <c r="C1171" t="str">
        <f>IF(A1171&lt;&gt;"",TEXT(Belegerfassung!C1179,"TT.MM.JJJJ"),"")</f>
        <v/>
      </c>
      <c r="D1171" t="str">
        <f>IFERROR(VLOOKUP(Belegerfassung!A1179,Abfrage!$E$2:$F$20,2,FALSE),"")</f>
        <v/>
      </c>
      <c r="E1171" t="str">
        <f>IF(A1171&lt;&gt;"",Belegerfassung!B1179,"")</f>
        <v/>
      </c>
      <c r="F1171" t="str">
        <f>IF(Belegerfassung!L1179="","",IF(Belegerfassung!L1179&lt;&gt;"",IF(Belegerfassung!L1179&lt;&gt;"",IF(Belegerfassung!J1179&lt;&gt;0,VLOOKUP(Belegerfassung!L1179,Abfrage!$A$2:$C$19,2,),VLOOKUP(Belegerfassung!L1179,Abfrage!$A$2:$C$19,3,)),"")))</f>
        <v/>
      </c>
      <c r="G1171" t="str">
        <f t="shared" si="54"/>
        <v/>
      </c>
      <c r="H1171" s="31" t="str">
        <f>IF(A1171&lt;&gt;"",-Belegerfassung!J1179+Belegerfassung!K1179,"")</f>
        <v/>
      </c>
      <c r="I1171" s="49" t="str">
        <f>IFERROR(IF(H1171&lt;&gt;"",Belegerfassung!L1179*100,""),IF(OR(Belegerfassung!L1179="Leistung EU - Erlöse",Belegerfassung!L1179="Lieferungen EU-Erlöse",Belegerfassung!L1179="EUST",Belegerfassung!L1179="Bauleistungen 20%")=TRUE,"",MID(Belegerfassung!L1179,4,2)))</f>
        <v/>
      </c>
      <c r="J1171" s="6" t="str">
        <f>IF(A1171&lt;&gt;"",LEFT(Belegerfassung!D1179,40),"")</f>
        <v/>
      </c>
      <c r="K1171" t="str">
        <f>IF(A1171&lt;&gt;"",VLOOKUP(D1171,Abfrage!$F$2:$G$21,2,FALSE),"")</f>
        <v/>
      </c>
      <c r="L1171" s="6" t="str">
        <f>IF(Belegerfassung!H1179&lt;&gt;"",Belegerfassung!H1179,"")</f>
        <v/>
      </c>
      <c r="M1171" t="str">
        <f>IFERROR(IF(Belegerfassung!E1179&lt;&gt;"",VLOOKUP(Belegerfassung!E1179,Abfrage!$L$2:$M$15,2,),""),"")</f>
        <v/>
      </c>
      <c r="N1171" t="str">
        <f t="shared" si="55"/>
        <v/>
      </c>
      <c r="O1171" t="str">
        <f t="shared" si="56"/>
        <v/>
      </c>
      <c r="P1171" t="str">
        <f>IF(Belegerfassung!G1179&lt;&gt;"",CONCATENATE(Belegerfassung!G1179,".pdf"),"")</f>
        <v/>
      </c>
    </row>
    <row r="1172" spans="1:16">
      <c r="A1172" t="str">
        <f>IF(Belegerfassung!C1180&lt;&gt;"",0,"")</f>
        <v/>
      </c>
      <c r="B1172" t="str">
        <f>IFERROR(VLOOKUP(Belegerfassung!I1180,Konten!A:D,2,FALSE),"")</f>
        <v/>
      </c>
      <c r="C1172" t="str">
        <f>IF(A1172&lt;&gt;"",TEXT(Belegerfassung!C1180,"TT.MM.JJJJ"),"")</f>
        <v/>
      </c>
      <c r="D1172" t="str">
        <f>IFERROR(VLOOKUP(Belegerfassung!A1180,Abfrage!$E$2:$F$20,2,FALSE),"")</f>
        <v/>
      </c>
      <c r="E1172" t="str">
        <f>IF(A1172&lt;&gt;"",Belegerfassung!B1180,"")</f>
        <v/>
      </c>
      <c r="F1172" t="str">
        <f>IF(Belegerfassung!L1180="","",IF(Belegerfassung!L1180&lt;&gt;"",IF(Belegerfassung!L1180&lt;&gt;"",IF(Belegerfassung!J1180&lt;&gt;0,VLOOKUP(Belegerfassung!L1180,Abfrage!$A$2:$C$19,2,),VLOOKUP(Belegerfassung!L1180,Abfrage!$A$2:$C$19,3,)),"")))</f>
        <v/>
      </c>
      <c r="G1172" t="str">
        <f t="shared" si="54"/>
        <v/>
      </c>
      <c r="H1172" s="31" t="str">
        <f>IF(A1172&lt;&gt;"",-Belegerfassung!J1180+Belegerfassung!K1180,"")</f>
        <v/>
      </c>
      <c r="I1172" s="49" t="str">
        <f>IFERROR(IF(H1172&lt;&gt;"",Belegerfassung!L1180*100,""),IF(OR(Belegerfassung!L1180="Leistung EU - Erlöse",Belegerfassung!L1180="Lieferungen EU-Erlöse",Belegerfassung!L1180="EUST",Belegerfassung!L1180="Bauleistungen 20%")=TRUE,"",MID(Belegerfassung!L1180,4,2)))</f>
        <v/>
      </c>
      <c r="J1172" s="6" t="str">
        <f>IF(A1172&lt;&gt;"",LEFT(Belegerfassung!D1180,40),"")</f>
        <v/>
      </c>
      <c r="K1172" t="str">
        <f>IF(A1172&lt;&gt;"",VLOOKUP(D1172,Abfrage!$F$2:$G$21,2,FALSE),"")</f>
        <v/>
      </c>
      <c r="L1172" s="6" t="str">
        <f>IF(Belegerfassung!H1180&lt;&gt;"",Belegerfassung!H1180,"")</f>
        <v/>
      </c>
      <c r="M1172" t="str">
        <f>IFERROR(IF(Belegerfassung!E1180&lt;&gt;"",VLOOKUP(Belegerfassung!E1180,Abfrage!$L$2:$M$15,2,),""),"")</f>
        <v/>
      </c>
      <c r="N1172" t="str">
        <f t="shared" si="55"/>
        <v/>
      </c>
      <c r="O1172" t="str">
        <f t="shared" si="56"/>
        <v/>
      </c>
      <c r="P1172" t="str">
        <f>IF(Belegerfassung!G1180&lt;&gt;"",CONCATENATE(Belegerfassung!G1180,".pdf"),"")</f>
        <v/>
      </c>
    </row>
    <row r="1173" spans="1:16">
      <c r="A1173" t="str">
        <f>IF(Belegerfassung!C1181&lt;&gt;"",0,"")</f>
        <v/>
      </c>
      <c r="B1173" t="str">
        <f>IFERROR(VLOOKUP(Belegerfassung!I1181,Konten!A:D,2,FALSE),"")</f>
        <v/>
      </c>
      <c r="C1173" t="str">
        <f>IF(A1173&lt;&gt;"",TEXT(Belegerfassung!C1181,"TT.MM.JJJJ"),"")</f>
        <v/>
      </c>
      <c r="D1173" t="str">
        <f>IFERROR(VLOOKUP(Belegerfassung!A1181,Abfrage!$E$2:$F$20,2,FALSE),"")</f>
        <v/>
      </c>
      <c r="E1173" t="str">
        <f>IF(A1173&lt;&gt;"",Belegerfassung!B1181,"")</f>
        <v/>
      </c>
      <c r="F1173" t="str">
        <f>IF(Belegerfassung!L1181="","",IF(Belegerfassung!L1181&lt;&gt;"",IF(Belegerfassung!L1181&lt;&gt;"",IF(Belegerfassung!J1181&lt;&gt;0,VLOOKUP(Belegerfassung!L1181,Abfrage!$A$2:$C$19,2,),VLOOKUP(Belegerfassung!L1181,Abfrage!$A$2:$C$19,3,)),"")))</f>
        <v/>
      </c>
      <c r="G1173" t="str">
        <f t="shared" si="54"/>
        <v/>
      </c>
      <c r="H1173" s="31" t="str">
        <f>IF(A1173&lt;&gt;"",-Belegerfassung!J1181+Belegerfassung!K1181,"")</f>
        <v/>
      </c>
      <c r="I1173" s="49" t="str">
        <f>IFERROR(IF(H1173&lt;&gt;"",Belegerfassung!L1181*100,""),IF(OR(Belegerfassung!L1181="Leistung EU - Erlöse",Belegerfassung!L1181="Lieferungen EU-Erlöse",Belegerfassung!L1181="EUST",Belegerfassung!L1181="Bauleistungen 20%")=TRUE,"",MID(Belegerfassung!L1181,4,2)))</f>
        <v/>
      </c>
      <c r="J1173" s="6" t="str">
        <f>IF(A1173&lt;&gt;"",LEFT(Belegerfassung!D1181,40),"")</f>
        <v/>
      </c>
      <c r="K1173" t="str">
        <f>IF(A1173&lt;&gt;"",VLOOKUP(D1173,Abfrage!$F$2:$G$21,2,FALSE),"")</f>
        <v/>
      </c>
      <c r="L1173" s="6" t="str">
        <f>IF(Belegerfassung!H1181&lt;&gt;"",Belegerfassung!H1181,"")</f>
        <v/>
      </c>
      <c r="M1173" t="str">
        <f>IFERROR(IF(Belegerfassung!E1181&lt;&gt;"",VLOOKUP(Belegerfassung!E1181,Abfrage!$L$2:$M$15,2,),""),"")</f>
        <v/>
      </c>
      <c r="N1173" t="str">
        <f t="shared" si="55"/>
        <v/>
      </c>
      <c r="O1173" t="str">
        <f t="shared" si="56"/>
        <v/>
      </c>
      <c r="P1173" t="str">
        <f>IF(Belegerfassung!G1181&lt;&gt;"",CONCATENATE(Belegerfassung!G1181,".pdf"),"")</f>
        <v/>
      </c>
    </row>
    <row r="1174" spans="1:16">
      <c r="A1174" t="str">
        <f>IF(Belegerfassung!C1182&lt;&gt;"",0,"")</f>
        <v/>
      </c>
      <c r="B1174" t="str">
        <f>IFERROR(VLOOKUP(Belegerfassung!I1182,Konten!A:D,2,FALSE),"")</f>
        <v/>
      </c>
      <c r="C1174" t="str">
        <f>IF(A1174&lt;&gt;"",TEXT(Belegerfassung!C1182,"TT.MM.JJJJ"),"")</f>
        <v/>
      </c>
      <c r="D1174" t="str">
        <f>IFERROR(VLOOKUP(Belegerfassung!A1182,Abfrage!$E$2:$F$20,2,FALSE),"")</f>
        <v/>
      </c>
      <c r="E1174" t="str">
        <f>IF(A1174&lt;&gt;"",Belegerfassung!B1182,"")</f>
        <v/>
      </c>
      <c r="F1174" t="str">
        <f>IF(Belegerfassung!L1182="","",IF(Belegerfassung!L1182&lt;&gt;"",IF(Belegerfassung!L1182&lt;&gt;"",IF(Belegerfassung!J1182&lt;&gt;0,VLOOKUP(Belegerfassung!L1182,Abfrage!$A$2:$C$19,2,),VLOOKUP(Belegerfassung!L1182,Abfrage!$A$2:$C$19,3,)),"")))</f>
        <v/>
      </c>
      <c r="G1174" t="str">
        <f t="shared" si="54"/>
        <v/>
      </c>
      <c r="H1174" s="31" t="str">
        <f>IF(A1174&lt;&gt;"",-Belegerfassung!J1182+Belegerfassung!K1182,"")</f>
        <v/>
      </c>
      <c r="I1174" s="49" t="str">
        <f>IFERROR(IF(H1174&lt;&gt;"",Belegerfassung!L1182*100,""),IF(OR(Belegerfassung!L1182="Leistung EU - Erlöse",Belegerfassung!L1182="Lieferungen EU-Erlöse",Belegerfassung!L1182="EUST",Belegerfassung!L1182="Bauleistungen 20%")=TRUE,"",MID(Belegerfassung!L1182,4,2)))</f>
        <v/>
      </c>
      <c r="J1174" s="6" t="str">
        <f>IF(A1174&lt;&gt;"",LEFT(Belegerfassung!D1182,40),"")</f>
        <v/>
      </c>
      <c r="K1174" t="str">
        <f>IF(A1174&lt;&gt;"",VLOOKUP(D1174,Abfrage!$F$2:$G$21,2,FALSE),"")</f>
        <v/>
      </c>
      <c r="L1174" s="6" t="str">
        <f>IF(Belegerfassung!H1182&lt;&gt;"",Belegerfassung!H1182,"")</f>
        <v/>
      </c>
      <c r="M1174" t="str">
        <f>IFERROR(IF(Belegerfassung!E1182&lt;&gt;"",VLOOKUP(Belegerfassung!E1182,Abfrage!$L$2:$M$15,2,),""),"")</f>
        <v/>
      </c>
      <c r="N1174" t="str">
        <f t="shared" si="55"/>
        <v/>
      </c>
      <c r="O1174" t="str">
        <f t="shared" si="56"/>
        <v/>
      </c>
      <c r="P1174" t="str">
        <f>IF(Belegerfassung!G1182&lt;&gt;"",CONCATENATE(Belegerfassung!G1182,".pdf"),"")</f>
        <v/>
      </c>
    </row>
    <row r="1175" spans="1:16">
      <c r="A1175" t="str">
        <f>IF(Belegerfassung!C1183&lt;&gt;"",0,"")</f>
        <v/>
      </c>
      <c r="B1175" t="str">
        <f>IFERROR(VLOOKUP(Belegerfassung!I1183,Konten!A:D,2,FALSE),"")</f>
        <v/>
      </c>
      <c r="C1175" t="str">
        <f>IF(A1175&lt;&gt;"",TEXT(Belegerfassung!C1183,"TT.MM.JJJJ"),"")</f>
        <v/>
      </c>
      <c r="D1175" t="str">
        <f>IFERROR(VLOOKUP(Belegerfassung!A1183,Abfrage!$E$2:$F$20,2,FALSE),"")</f>
        <v/>
      </c>
      <c r="E1175" t="str">
        <f>IF(A1175&lt;&gt;"",Belegerfassung!B1183,"")</f>
        <v/>
      </c>
      <c r="F1175" t="str">
        <f>IF(Belegerfassung!L1183="","",IF(Belegerfassung!L1183&lt;&gt;"",IF(Belegerfassung!L1183&lt;&gt;"",IF(Belegerfassung!J1183&lt;&gt;0,VLOOKUP(Belegerfassung!L1183,Abfrage!$A$2:$C$19,2,),VLOOKUP(Belegerfassung!L1183,Abfrage!$A$2:$C$19,3,)),"")))</f>
        <v/>
      </c>
      <c r="G1175" t="str">
        <f t="shared" si="54"/>
        <v/>
      </c>
      <c r="H1175" s="31" t="str">
        <f>IF(A1175&lt;&gt;"",-Belegerfassung!J1183+Belegerfassung!K1183,"")</f>
        <v/>
      </c>
      <c r="I1175" s="49" t="str">
        <f>IFERROR(IF(H1175&lt;&gt;"",Belegerfassung!L1183*100,""),IF(OR(Belegerfassung!L1183="Leistung EU - Erlöse",Belegerfassung!L1183="Lieferungen EU-Erlöse",Belegerfassung!L1183="EUST",Belegerfassung!L1183="Bauleistungen 20%")=TRUE,"",MID(Belegerfassung!L1183,4,2)))</f>
        <v/>
      </c>
      <c r="J1175" s="6" t="str">
        <f>IF(A1175&lt;&gt;"",LEFT(Belegerfassung!D1183,40),"")</f>
        <v/>
      </c>
      <c r="K1175" t="str">
        <f>IF(A1175&lt;&gt;"",VLOOKUP(D1175,Abfrage!$F$2:$G$21,2,FALSE),"")</f>
        <v/>
      </c>
      <c r="L1175" s="6" t="str">
        <f>IF(Belegerfassung!H1183&lt;&gt;"",Belegerfassung!H1183,"")</f>
        <v/>
      </c>
      <c r="M1175" t="str">
        <f>IFERROR(IF(Belegerfassung!E1183&lt;&gt;"",VLOOKUP(Belegerfassung!E1183,Abfrage!$L$2:$M$15,2,),""),"")</f>
        <v/>
      </c>
      <c r="N1175" t="str">
        <f t="shared" si="55"/>
        <v/>
      </c>
      <c r="O1175" t="str">
        <f t="shared" si="56"/>
        <v/>
      </c>
      <c r="P1175" t="str">
        <f>IF(Belegerfassung!G1183&lt;&gt;"",CONCATENATE(Belegerfassung!G1183,".pdf"),"")</f>
        <v/>
      </c>
    </row>
    <row r="1176" spans="1:16">
      <c r="A1176" t="str">
        <f>IF(Belegerfassung!C1184&lt;&gt;"",0,"")</f>
        <v/>
      </c>
      <c r="B1176" t="str">
        <f>IFERROR(VLOOKUP(Belegerfassung!I1184,Konten!A:D,2,FALSE),"")</f>
        <v/>
      </c>
      <c r="C1176" t="str">
        <f>IF(A1176&lt;&gt;"",TEXT(Belegerfassung!C1184,"TT.MM.JJJJ"),"")</f>
        <v/>
      </c>
      <c r="D1176" t="str">
        <f>IFERROR(VLOOKUP(Belegerfassung!A1184,Abfrage!$E$2:$F$20,2,FALSE),"")</f>
        <v/>
      </c>
      <c r="E1176" t="str">
        <f>IF(A1176&lt;&gt;"",Belegerfassung!B1184,"")</f>
        <v/>
      </c>
      <c r="F1176" t="str">
        <f>IF(Belegerfassung!L1184="","",IF(Belegerfassung!L1184&lt;&gt;"",IF(Belegerfassung!L1184&lt;&gt;"",IF(Belegerfassung!J1184&lt;&gt;0,VLOOKUP(Belegerfassung!L1184,Abfrage!$A$2:$C$19,2,),VLOOKUP(Belegerfassung!L1184,Abfrage!$A$2:$C$19,3,)),"")))</f>
        <v/>
      </c>
      <c r="G1176" t="str">
        <f t="shared" si="54"/>
        <v/>
      </c>
      <c r="H1176" s="31" t="str">
        <f>IF(A1176&lt;&gt;"",-Belegerfassung!J1184+Belegerfassung!K1184,"")</f>
        <v/>
      </c>
      <c r="I1176" s="49" t="str">
        <f>IFERROR(IF(H1176&lt;&gt;"",Belegerfassung!L1184*100,""),IF(OR(Belegerfassung!L1184="Leistung EU - Erlöse",Belegerfassung!L1184="Lieferungen EU-Erlöse",Belegerfassung!L1184="EUST",Belegerfassung!L1184="Bauleistungen 20%")=TRUE,"",MID(Belegerfassung!L1184,4,2)))</f>
        <v/>
      </c>
      <c r="J1176" s="6" t="str">
        <f>IF(A1176&lt;&gt;"",LEFT(Belegerfassung!D1184,40),"")</f>
        <v/>
      </c>
      <c r="K1176" t="str">
        <f>IF(A1176&lt;&gt;"",VLOOKUP(D1176,Abfrage!$F$2:$G$21,2,FALSE),"")</f>
        <v/>
      </c>
      <c r="L1176" s="6" t="str">
        <f>IF(Belegerfassung!H1184&lt;&gt;"",Belegerfassung!H1184,"")</f>
        <v/>
      </c>
      <c r="M1176" t="str">
        <f>IFERROR(IF(Belegerfassung!E1184&lt;&gt;"",VLOOKUP(Belegerfassung!E1184,Abfrage!$L$2:$M$15,2,),""),"")</f>
        <v/>
      </c>
      <c r="N1176" t="str">
        <f t="shared" si="55"/>
        <v/>
      </c>
      <c r="O1176" t="str">
        <f t="shared" si="56"/>
        <v/>
      </c>
      <c r="P1176" t="str">
        <f>IF(Belegerfassung!G1184&lt;&gt;"",CONCATENATE(Belegerfassung!G1184,".pdf"),"")</f>
        <v/>
      </c>
    </row>
    <row r="1177" spans="1:16">
      <c r="A1177" t="str">
        <f>IF(Belegerfassung!C1185&lt;&gt;"",0,"")</f>
        <v/>
      </c>
      <c r="B1177" t="str">
        <f>IFERROR(VLOOKUP(Belegerfassung!I1185,Konten!A:D,2,FALSE),"")</f>
        <v/>
      </c>
      <c r="C1177" t="str">
        <f>IF(A1177&lt;&gt;"",TEXT(Belegerfassung!C1185,"TT.MM.JJJJ"),"")</f>
        <v/>
      </c>
      <c r="D1177" t="str">
        <f>IFERROR(VLOOKUP(Belegerfassung!A1185,Abfrage!$E$2:$F$20,2,FALSE),"")</f>
        <v/>
      </c>
      <c r="E1177" t="str">
        <f>IF(A1177&lt;&gt;"",Belegerfassung!B1185,"")</f>
        <v/>
      </c>
      <c r="F1177" t="str">
        <f>IF(Belegerfassung!L1185="","",IF(Belegerfassung!L1185&lt;&gt;"",IF(Belegerfassung!L1185&lt;&gt;"",IF(Belegerfassung!J1185&lt;&gt;0,VLOOKUP(Belegerfassung!L1185,Abfrage!$A$2:$C$19,2,),VLOOKUP(Belegerfassung!L1185,Abfrage!$A$2:$C$19,3,)),"")))</f>
        <v/>
      </c>
      <c r="G1177" t="str">
        <f t="shared" si="54"/>
        <v/>
      </c>
      <c r="H1177" s="31" t="str">
        <f>IF(A1177&lt;&gt;"",-Belegerfassung!J1185+Belegerfassung!K1185,"")</f>
        <v/>
      </c>
      <c r="I1177" s="49" t="str">
        <f>IFERROR(IF(H1177&lt;&gt;"",Belegerfassung!L1185*100,""),IF(OR(Belegerfassung!L1185="Leistung EU - Erlöse",Belegerfassung!L1185="Lieferungen EU-Erlöse",Belegerfassung!L1185="EUST",Belegerfassung!L1185="Bauleistungen 20%")=TRUE,"",MID(Belegerfassung!L1185,4,2)))</f>
        <v/>
      </c>
      <c r="J1177" s="6" t="str">
        <f>IF(A1177&lt;&gt;"",LEFT(Belegerfassung!D1185,40),"")</f>
        <v/>
      </c>
      <c r="K1177" t="str">
        <f>IF(A1177&lt;&gt;"",VLOOKUP(D1177,Abfrage!$F$2:$G$21,2,FALSE),"")</f>
        <v/>
      </c>
      <c r="L1177" s="6" t="str">
        <f>IF(Belegerfassung!H1185&lt;&gt;"",Belegerfassung!H1185,"")</f>
        <v/>
      </c>
      <c r="M1177" t="str">
        <f>IFERROR(IF(Belegerfassung!E1185&lt;&gt;"",VLOOKUP(Belegerfassung!E1185,Abfrage!$L$2:$M$15,2,),""),"")</f>
        <v/>
      </c>
      <c r="N1177" t="str">
        <f t="shared" si="55"/>
        <v/>
      </c>
      <c r="O1177" t="str">
        <f t="shared" si="56"/>
        <v/>
      </c>
      <c r="P1177" t="str">
        <f>IF(Belegerfassung!G1185&lt;&gt;"",CONCATENATE(Belegerfassung!G1185,".pdf"),"")</f>
        <v/>
      </c>
    </row>
    <row r="1178" spans="1:16">
      <c r="A1178" t="str">
        <f>IF(Belegerfassung!C1186&lt;&gt;"",0,"")</f>
        <v/>
      </c>
      <c r="B1178" t="str">
        <f>IFERROR(VLOOKUP(Belegerfassung!I1186,Konten!A:D,2,FALSE),"")</f>
        <v/>
      </c>
      <c r="C1178" t="str">
        <f>IF(A1178&lt;&gt;"",TEXT(Belegerfassung!C1186,"TT.MM.JJJJ"),"")</f>
        <v/>
      </c>
      <c r="D1178" t="str">
        <f>IFERROR(VLOOKUP(Belegerfassung!A1186,Abfrage!$E$2:$F$20,2,FALSE),"")</f>
        <v/>
      </c>
      <c r="E1178" t="str">
        <f>IF(A1178&lt;&gt;"",Belegerfassung!B1186,"")</f>
        <v/>
      </c>
      <c r="F1178" t="str">
        <f>IF(Belegerfassung!L1186="","",IF(Belegerfassung!L1186&lt;&gt;"",IF(Belegerfassung!L1186&lt;&gt;"",IF(Belegerfassung!J1186&lt;&gt;0,VLOOKUP(Belegerfassung!L1186,Abfrage!$A$2:$C$19,2,),VLOOKUP(Belegerfassung!L1186,Abfrage!$A$2:$C$19,3,)),"")))</f>
        <v/>
      </c>
      <c r="G1178" t="str">
        <f t="shared" si="54"/>
        <v/>
      </c>
      <c r="H1178" s="31" t="str">
        <f>IF(A1178&lt;&gt;"",-Belegerfassung!J1186+Belegerfassung!K1186,"")</f>
        <v/>
      </c>
      <c r="I1178" s="49" t="str">
        <f>IFERROR(IF(H1178&lt;&gt;"",Belegerfassung!L1186*100,""),IF(OR(Belegerfassung!L1186="Leistung EU - Erlöse",Belegerfassung!L1186="Lieferungen EU-Erlöse",Belegerfassung!L1186="EUST",Belegerfassung!L1186="Bauleistungen 20%")=TRUE,"",MID(Belegerfassung!L1186,4,2)))</f>
        <v/>
      </c>
      <c r="J1178" s="6" t="str">
        <f>IF(A1178&lt;&gt;"",LEFT(Belegerfassung!D1186,40),"")</f>
        <v/>
      </c>
      <c r="K1178" t="str">
        <f>IF(A1178&lt;&gt;"",VLOOKUP(D1178,Abfrage!$F$2:$G$21,2,FALSE),"")</f>
        <v/>
      </c>
      <c r="L1178" s="6" t="str">
        <f>IF(Belegerfassung!H1186&lt;&gt;"",Belegerfassung!H1186,"")</f>
        <v/>
      </c>
      <c r="M1178" t="str">
        <f>IFERROR(IF(Belegerfassung!E1186&lt;&gt;"",VLOOKUP(Belegerfassung!E1186,Abfrage!$L$2:$M$15,2,),""),"")</f>
        <v/>
      </c>
      <c r="N1178" t="str">
        <f t="shared" si="55"/>
        <v/>
      </c>
      <c r="O1178" t="str">
        <f t="shared" si="56"/>
        <v/>
      </c>
      <c r="P1178" t="str">
        <f>IF(Belegerfassung!G1186&lt;&gt;"",CONCATENATE(Belegerfassung!G1186,".pdf"),"")</f>
        <v/>
      </c>
    </row>
    <row r="1179" spans="1:16">
      <c r="A1179" t="str">
        <f>IF(Belegerfassung!C1187&lt;&gt;"",0,"")</f>
        <v/>
      </c>
      <c r="B1179" t="str">
        <f>IFERROR(VLOOKUP(Belegerfassung!I1187,Konten!A:D,2,FALSE),"")</f>
        <v/>
      </c>
      <c r="C1179" t="str">
        <f>IF(A1179&lt;&gt;"",TEXT(Belegerfassung!C1187,"TT.MM.JJJJ"),"")</f>
        <v/>
      </c>
      <c r="D1179" t="str">
        <f>IFERROR(VLOOKUP(Belegerfassung!A1187,Abfrage!$E$2:$F$20,2,FALSE),"")</f>
        <v/>
      </c>
      <c r="E1179" t="str">
        <f>IF(A1179&lt;&gt;"",Belegerfassung!B1187,"")</f>
        <v/>
      </c>
      <c r="F1179" t="str">
        <f>IF(Belegerfassung!L1187="","",IF(Belegerfassung!L1187&lt;&gt;"",IF(Belegerfassung!L1187&lt;&gt;"",IF(Belegerfassung!J1187&lt;&gt;0,VLOOKUP(Belegerfassung!L1187,Abfrage!$A$2:$C$19,2,),VLOOKUP(Belegerfassung!L1187,Abfrage!$A$2:$C$19,3,)),"")))</f>
        <v/>
      </c>
      <c r="G1179" t="str">
        <f t="shared" si="54"/>
        <v/>
      </c>
      <c r="H1179" s="31" t="str">
        <f>IF(A1179&lt;&gt;"",-Belegerfassung!J1187+Belegerfassung!K1187,"")</f>
        <v/>
      </c>
      <c r="I1179" s="49" t="str">
        <f>IFERROR(IF(H1179&lt;&gt;"",Belegerfassung!L1187*100,""),IF(OR(Belegerfassung!L1187="Leistung EU - Erlöse",Belegerfassung!L1187="Lieferungen EU-Erlöse",Belegerfassung!L1187="EUST",Belegerfassung!L1187="Bauleistungen 20%")=TRUE,"",MID(Belegerfassung!L1187,4,2)))</f>
        <v/>
      </c>
      <c r="J1179" s="6" t="str">
        <f>IF(A1179&lt;&gt;"",LEFT(Belegerfassung!D1187,40),"")</f>
        <v/>
      </c>
      <c r="K1179" t="str">
        <f>IF(A1179&lt;&gt;"",VLOOKUP(D1179,Abfrage!$F$2:$G$21,2,FALSE),"")</f>
        <v/>
      </c>
      <c r="L1179" s="6" t="str">
        <f>IF(Belegerfassung!H1187&lt;&gt;"",Belegerfassung!H1187,"")</f>
        <v/>
      </c>
      <c r="M1179" t="str">
        <f>IFERROR(IF(Belegerfassung!E1187&lt;&gt;"",VLOOKUP(Belegerfassung!E1187,Abfrage!$L$2:$M$15,2,),""),"")</f>
        <v/>
      </c>
      <c r="N1179" t="str">
        <f t="shared" si="55"/>
        <v/>
      </c>
      <c r="O1179" t="str">
        <f t="shared" si="56"/>
        <v/>
      </c>
      <c r="P1179" t="str">
        <f>IF(Belegerfassung!G1187&lt;&gt;"",CONCATENATE(Belegerfassung!G1187,".pdf"),"")</f>
        <v/>
      </c>
    </row>
    <row r="1180" spans="1:16">
      <c r="A1180" t="str">
        <f>IF(Belegerfassung!C1188&lt;&gt;"",0,"")</f>
        <v/>
      </c>
      <c r="B1180" t="str">
        <f>IFERROR(VLOOKUP(Belegerfassung!I1188,Konten!A:D,2,FALSE),"")</f>
        <v/>
      </c>
      <c r="C1180" t="str">
        <f>IF(A1180&lt;&gt;"",TEXT(Belegerfassung!C1188,"TT.MM.JJJJ"),"")</f>
        <v/>
      </c>
      <c r="D1180" t="str">
        <f>IFERROR(VLOOKUP(Belegerfassung!A1188,Abfrage!$E$2:$F$20,2,FALSE),"")</f>
        <v/>
      </c>
      <c r="E1180" t="str">
        <f>IF(A1180&lt;&gt;"",Belegerfassung!B1188,"")</f>
        <v/>
      </c>
      <c r="F1180" t="str">
        <f>IF(Belegerfassung!L1188="","",IF(Belegerfassung!L1188&lt;&gt;"",IF(Belegerfassung!L1188&lt;&gt;"",IF(Belegerfassung!J1188&lt;&gt;0,VLOOKUP(Belegerfassung!L1188,Abfrage!$A$2:$C$19,2,),VLOOKUP(Belegerfassung!L1188,Abfrage!$A$2:$C$19,3,)),"")))</f>
        <v/>
      </c>
      <c r="G1180" t="str">
        <f t="shared" si="54"/>
        <v/>
      </c>
      <c r="H1180" s="31" t="str">
        <f>IF(A1180&lt;&gt;"",-Belegerfassung!J1188+Belegerfassung!K1188,"")</f>
        <v/>
      </c>
      <c r="I1180" s="49" t="str">
        <f>IFERROR(IF(H1180&lt;&gt;"",Belegerfassung!L1188*100,""),IF(OR(Belegerfassung!L1188="Leistung EU - Erlöse",Belegerfassung!L1188="Lieferungen EU-Erlöse",Belegerfassung!L1188="EUST",Belegerfassung!L1188="Bauleistungen 20%")=TRUE,"",MID(Belegerfassung!L1188,4,2)))</f>
        <v/>
      </c>
      <c r="J1180" s="6" t="str">
        <f>IF(A1180&lt;&gt;"",LEFT(Belegerfassung!D1188,40),"")</f>
        <v/>
      </c>
      <c r="K1180" t="str">
        <f>IF(A1180&lt;&gt;"",VLOOKUP(D1180,Abfrage!$F$2:$G$21,2,FALSE),"")</f>
        <v/>
      </c>
      <c r="L1180" s="6" t="str">
        <f>IF(Belegerfassung!H1188&lt;&gt;"",Belegerfassung!H1188,"")</f>
        <v/>
      </c>
      <c r="M1180" t="str">
        <f>IFERROR(IF(Belegerfassung!E1188&lt;&gt;"",VLOOKUP(Belegerfassung!E1188,Abfrage!$L$2:$M$15,2,),""),"")</f>
        <v/>
      </c>
      <c r="N1180" t="str">
        <f t="shared" si="55"/>
        <v/>
      </c>
      <c r="O1180" t="str">
        <f t="shared" si="56"/>
        <v/>
      </c>
      <c r="P1180" t="str">
        <f>IF(Belegerfassung!G1188&lt;&gt;"",CONCATENATE(Belegerfassung!G1188,".pdf"),"")</f>
        <v/>
      </c>
    </row>
    <row r="1181" spans="1:16">
      <c r="A1181" t="str">
        <f>IF(Belegerfassung!C1189&lt;&gt;"",0,"")</f>
        <v/>
      </c>
      <c r="B1181" t="str">
        <f>IFERROR(VLOOKUP(Belegerfassung!I1189,Konten!A:D,2,FALSE),"")</f>
        <v/>
      </c>
      <c r="C1181" t="str">
        <f>IF(A1181&lt;&gt;"",TEXT(Belegerfassung!C1189,"TT.MM.JJJJ"),"")</f>
        <v/>
      </c>
      <c r="D1181" t="str">
        <f>IFERROR(VLOOKUP(Belegerfassung!A1189,Abfrage!$E$2:$F$20,2,FALSE),"")</f>
        <v/>
      </c>
      <c r="E1181" t="str">
        <f>IF(A1181&lt;&gt;"",Belegerfassung!B1189,"")</f>
        <v/>
      </c>
      <c r="F1181" t="str">
        <f>IF(Belegerfassung!L1189="","",IF(Belegerfassung!L1189&lt;&gt;"",IF(Belegerfassung!L1189&lt;&gt;"",IF(Belegerfassung!J1189&lt;&gt;0,VLOOKUP(Belegerfassung!L1189,Abfrage!$A$2:$C$19,2,),VLOOKUP(Belegerfassung!L1189,Abfrage!$A$2:$C$19,3,)),"")))</f>
        <v/>
      </c>
      <c r="G1181" t="str">
        <f t="shared" si="54"/>
        <v/>
      </c>
      <c r="H1181" s="31" t="str">
        <f>IF(A1181&lt;&gt;"",-Belegerfassung!J1189+Belegerfassung!K1189,"")</f>
        <v/>
      </c>
      <c r="I1181" s="49" t="str">
        <f>IFERROR(IF(H1181&lt;&gt;"",Belegerfassung!L1189*100,""),IF(OR(Belegerfassung!L1189="Leistung EU - Erlöse",Belegerfassung!L1189="Lieferungen EU-Erlöse",Belegerfassung!L1189="EUST",Belegerfassung!L1189="Bauleistungen 20%")=TRUE,"",MID(Belegerfassung!L1189,4,2)))</f>
        <v/>
      </c>
      <c r="J1181" s="6" t="str">
        <f>IF(A1181&lt;&gt;"",LEFT(Belegerfassung!D1189,40),"")</f>
        <v/>
      </c>
      <c r="K1181" t="str">
        <f>IF(A1181&lt;&gt;"",VLOOKUP(D1181,Abfrage!$F$2:$G$21,2,FALSE),"")</f>
        <v/>
      </c>
      <c r="L1181" s="6" t="str">
        <f>IF(Belegerfassung!H1189&lt;&gt;"",Belegerfassung!H1189,"")</f>
        <v/>
      </c>
      <c r="M1181" t="str">
        <f>IFERROR(IF(Belegerfassung!E1189&lt;&gt;"",VLOOKUP(Belegerfassung!E1189,Abfrage!$L$2:$M$15,2,),""),"")</f>
        <v/>
      </c>
      <c r="N1181" t="str">
        <f t="shared" si="55"/>
        <v/>
      </c>
      <c r="O1181" t="str">
        <f t="shared" si="56"/>
        <v/>
      </c>
      <c r="P1181" t="str">
        <f>IF(Belegerfassung!G1189&lt;&gt;"",CONCATENATE(Belegerfassung!G1189,".pdf"),"")</f>
        <v/>
      </c>
    </row>
    <row r="1182" spans="1:16">
      <c r="A1182" t="str">
        <f>IF(Belegerfassung!C1190&lt;&gt;"",0,"")</f>
        <v/>
      </c>
      <c r="B1182" t="str">
        <f>IFERROR(VLOOKUP(Belegerfassung!I1190,Konten!A:D,2,FALSE),"")</f>
        <v/>
      </c>
      <c r="C1182" t="str">
        <f>IF(A1182&lt;&gt;"",TEXT(Belegerfassung!C1190,"TT.MM.JJJJ"),"")</f>
        <v/>
      </c>
      <c r="D1182" t="str">
        <f>IFERROR(VLOOKUP(Belegerfassung!A1190,Abfrage!$E$2:$F$20,2,FALSE),"")</f>
        <v/>
      </c>
      <c r="E1182" t="str">
        <f>IF(A1182&lt;&gt;"",Belegerfassung!B1190,"")</f>
        <v/>
      </c>
      <c r="F1182" t="str">
        <f>IF(Belegerfassung!L1190="","",IF(Belegerfassung!L1190&lt;&gt;"",IF(Belegerfassung!L1190&lt;&gt;"",IF(Belegerfassung!J1190&lt;&gt;0,VLOOKUP(Belegerfassung!L1190,Abfrage!$A$2:$C$19,2,),VLOOKUP(Belegerfassung!L1190,Abfrage!$A$2:$C$19,3,)),"")))</f>
        <v/>
      </c>
      <c r="G1182" t="str">
        <f t="shared" si="54"/>
        <v/>
      </c>
      <c r="H1182" s="31" t="str">
        <f>IF(A1182&lt;&gt;"",-Belegerfassung!J1190+Belegerfassung!K1190,"")</f>
        <v/>
      </c>
      <c r="I1182" s="49" t="str">
        <f>IFERROR(IF(H1182&lt;&gt;"",Belegerfassung!L1190*100,""),IF(OR(Belegerfassung!L1190="Leistung EU - Erlöse",Belegerfassung!L1190="Lieferungen EU-Erlöse",Belegerfassung!L1190="EUST",Belegerfassung!L1190="Bauleistungen 20%")=TRUE,"",MID(Belegerfassung!L1190,4,2)))</f>
        <v/>
      </c>
      <c r="J1182" s="6" t="str">
        <f>IF(A1182&lt;&gt;"",LEFT(Belegerfassung!D1190,40),"")</f>
        <v/>
      </c>
      <c r="K1182" t="str">
        <f>IF(A1182&lt;&gt;"",VLOOKUP(D1182,Abfrage!$F$2:$G$21,2,FALSE),"")</f>
        <v/>
      </c>
      <c r="L1182" s="6" t="str">
        <f>IF(Belegerfassung!H1190&lt;&gt;"",Belegerfassung!H1190,"")</f>
        <v/>
      </c>
      <c r="M1182" t="str">
        <f>IFERROR(IF(Belegerfassung!E1190&lt;&gt;"",VLOOKUP(Belegerfassung!E1190,Abfrage!$L$2:$M$15,2,),""),"")</f>
        <v/>
      </c>
      <c r="N1182" t="str">
        <f t="shared" si="55"/>
        <v/>
      </c>
      <c r="O1182" t="str">
        <f t="shared" si="56"/>
        <v/>
      </c>
      <c r="P1182" t="str">
        <f>IF(Belegerfassung!G1190&lt;&gt;"",CONCATENATE(Belegerfassung!G1190,".pdf"),"")</f>
        <v/>
      </c>
    </row>
    <row r="1183" spans="1:16">
      <c r="A1183" t="str">
        <f>IF(Belegerfassung!C1191&lt;&gt;"",0,"")</f>
        <v/>
      </c>
      <c r="B1183" t="str">
        <f>IFERROR(VLOOKUP(Belegerfassung!I1191,Konten!A:D,2,FALSE),"")</f>
        <v/>
      </c>
      <c r="C1183" t="str">
        <f>IF(A1183&lt;&gt;"",TEXT(Belegerfassung!C1191,"TT.MM.JJJJ"),"")</f>
        <v/>
      </c>
      <c r="D1183" t="str">
        <f>IFERROR(VLOOKUP(Belegerfassung!A1191,Abfrage!$E$2:$F$20,2,FALSE),"")</f>
        <v/>
      </c>
      <c r="E1183" t="str">
        <f>IF(A1183&lt;&gt;"",Belegerfassung!B1191,"")</f>
        <v/>
      </c>
      <c r="F1183" t="str">
        <f>IF(Belegerfassung!L1191="","",IF(Belegerfassung!L1191&lt;&gt;"",IF(Belegerfassung!L1191&lt;&gt;"",IF(Belegerfassung!J1191&lt;&gt;0,VLOOKUP(Belegerfassung!L1191,Abfrage!$A$2:$C$19,2,),VLOOKUP(Belegerfassung!L1191,Abfrage!$A$2:$C$19,3,)),"")))</f>
        <v/>
      </c>
      <c r="G1183" t="str">
        <f t="shared" si="54"/>
        <v/>
      </c>
      <c r="H1183" s="31" t="str">
        <f>IF(A1183&lt;&gt;"",-Belegerfassung!J1191+Belegerfassung!K1191,"")</f>
        <v/>
      </c>
      <c r="I1183" s="49" t="str">
        <f>IFERROR(IF(H1183&lt;&gt;"",Belegerfassung!L1191*100,""),IF(OR(Belegerfassung!L1191="Leistung EU - Erlöse",Belegerfassung!L1191="Lieferungen EU-Erlöse",Belegerfassung!L1191="EUST",Belegerfassung!L1191="Bauleistungen 20%")=TRUE,"",MID(Belegerfassung!L1191,4,2)))</f>
        <v/>
      </c>
      <c r="J1183" s="6" t="str">
        <f>IF(A1183&lt;&gt;"",LEFT(Belegerfassung!D1191,40),"")</f>
        <v/>
      </c>
      <c r="K1183" t="str">
        <f>IF(A1183&lt;&gt;"",VLOOKUP(D1183,Abfrage!$F$2:$G$21,2,FALSE),"")</f>
        <v/>
      </c>
      <c r="L1183" s="6" t="str">
        <f>IF(Belegerfassung!H1191&lt;&gt;"",Belegerfassung!H1191,"")</f>
        <v/>
      </c>
      <c r="M1183" t="str">
        <f>IFERROR(IF(Belegerfassung!E1191&lt;&gt;"",VLOOKUP(Belegerfassung!E1191,Abfrage!$L$2:$M$15,2,),""),"")</f>
        <v/>
      </c>
      <c r="N1183" t="str">
        <f t="shared" si="55"/>
        <v/>
      </c>
      <c r="O1183" t="str">
        <f t="shared" si="56"/>
        <v/>
      </c>
      <c r="P1183" t="str">
        <f>IF(Belegerfassung!G1191&lt;&gt;"",CONCATENATE(Belegerfassung!G1191,".pdf"),"")</f>
        <v/>
      </c>
    </row>
    <row r="1184" spans="1:16">
      <c r="A1184" t="str">
        <f>IF(Belegerfassung!C1192&lt;&gt;"",0,"")</f>
        <v/>
      </c>
      <c r="B1184" t="str">
        <f>IFERROR(VLOOKUP(Belegerfassung!I1192,Konten!A:D,2,FALSE),"")</f>
        <v/>
      </c>
      <c r="C1184" t="str">
        <f>IF(A1184&lt;&gt;"",TEXT(Belegerfassung!C1192,"TT.MM.JJJJ"),"")</f>
        <v/>
      </c>
      <c r="D1184" t="str">
        <f>IFERROR(VLOOKUP(Belegerfassung!A1192,Abfrage!$E$2:$F$20,2,FALSE),"")</f>
        <v/>
      </c>
      <c r="E1184" t="str">
        <f>IF(A1184&lt;&gt;"",Belegerfassung!B1192,"")</f>
        <v/>
      </c>
      <c r="F1184" t="str">
        <f>IF(Belegerfassung!L1192="","",IF(Belegerfassung!L1192&lt;&gt;"",IF(Belegerfassung!L1192&lt;&gt;"",IF(Belegerfassung!J1192&lt;&gt;0,VLOOKUP(Belegerfassung!L1192,Abfrage!$A$2:$C$19,2,),VLOOKUP(Belegerfassung!L1192,Abfrage!$A$2:$C$19,3,)),"")))</f>
        <v/>
      </c>
      <c r="G1184" t="str">
        <f t="shared" si="54"/>
        <v/>
      </c>
      <c r="H1184" s="31" t="str">
        <f>IF(A1184&lt;&gt;"",-Belegerfassung!J1192+Belegerfassung!K1192,"")</f>
        <v/>
      </c>
      <c r="I1184" s="49" t="str">
        <f>IFERROR(IF(H1184&lt;&gt;"",Belegerfassung!L1192*100,""),IF(OR(Belegerfassung!L1192="Leistung EU - Erlöse",Belegerfassung!L1192="Lieferungen EU-Erlöse",Belegerfassung!L1192="EUST",Belegerfassung!L1192="Bauleistungen 20%")=TRUE,"",MID(Belegerfassung!L1192,4,2)))</f>
        <v/>
      </c>
      <c r="J1184" s="6" t="str">
        <f>IF(A1184&lt;&gt;"",LEFT(Belegerfassung!D1192,40),"")</f>
        <v/>
      </c>
      <c r="K1184" t="str">
        <f>IF(A1184&lt;&gt;"",VLOOKUP(D1184,Abfrage!$F$2:$G$21,2,FALSE),"")</f>
        <v/>
      </c>
      <c r="L1184" s="6" t="str">
        <f>IF(Belegerfassung!H1192&lt;&gt;"",Belegerfassung!H1192,"")</f>
        <v/>
      </c>
      <c r="M1184" t="str">
        <f>IFERROR(IF(Belegerfassung!E1192&lt;&gt;"",VLOOKUP(Belegerfassung!E1192,Abfrage!$L$2:$M$15,2,),""),"")</f>
        <v/>
      </c>
      <c r="N1184" t="str">
        <f t="shared" si="55"/>
        <v/>
      </c>
      <c r="O1184" t="str">
        <f t="shared" si="56"/>
        <v/>
      </c>
      <c r="P1184" t="str">
        <f>IF(Belegerfassung!G1192&lt;&gt;"",CONCATENATE(Belegerfassung!G1192,".pdf"),"")</f>
        <v/>
      </c>
    </row>
    <row r="1185" spans="1:16">
      <c r="A1185" t="str">
        <f>IF(Belegerfassung!C1193&lt;&gt;"",0,"")</f>
        <v/>
      </c>
      <c r="B1185" t="str">
        <f>IFERROR(VLOOKUP(Belegerfassung!I1193,Konten!A:D,2,FALSE),"")</f>
        <v/>
      </c>
      <c r="C1185" t="str">
        <f>IF(A1185&lt;&gt;"",TEXT(Belegerfassung!C1193,"TT.MM.JJJJ"),"")</f>
        <v/>
      </c>
      <c r="D1185" t="str">
        <f>IFERROR(VLOOKUP(Belegerfassung!A1193,Abfrage!$E$2:$F$20,2,FALSE),"")</f>
        <v/>
      </c>
      <c r="E1185" t="str">
        <f>IF(A1185&lt;&gt;"",Belegerfassung!B1193,"")</f>
        <v/>
      </c>
      <c r="F1185" t="str">
        <f>IF(Belegerfassung!L1193="","",IF(Belegerfassung!L1193&lt;&gt;"",IF(Belegerfassung!L1193&lt;&gt;"",IF(Belegerfassung!J1193&lt;&gt;0,VLOOKUP(Belegerfassung!L1193,Abfrage!$A$2:$C$19,2,),VLOOKUP(Belegerfassung!L1193,Abfrage!$A$2:$C$19,3,)),"")))</f>
        <v/>
      </c>
      <c r="G1185" t="str">
        <f t="shared" si="54"/>
        <v/>
      </c>
      <c r="H1185" s="31" t="str">
        <f>IF(A1185&lt;&gt;"",-Belegerfassung!J1193+Belegerfassung!K1193,"")</f>
        <v/>
      </c>
      <c r="I1185" s="49" t="str">
        <f>IFERROR(IF(H1185&lt;&gt;"",Belegerfassung!L1193*100,""),IF(OR(Belegerfassung!L1193="Leistung EU - Erlöse",Belegerfassung!L1193="Lieferungen EU-Erlöse",Belegerfassung!L1193="EUST",Belegerfassung!L1193="Bauleistungen 20%")=TRUE,"",MID(Belegerfassung!L1193,4,2)))</f>
        <v/>
      </c>
      <c r="J1185" s="6" t="str">
        <f>IF(A1185&lt;&gt;"",LEFT(Belegerfassung!D1193,40),"")</f>
        <v/>
      </c>
      <c r="K1185" t="str">
        <f>IF(A1185&lt;&gt;"",VLOOKUP(D1185,Abfrage!$F$2:$G$21,2,FALSE),"")</f>
        <v/>
      </c>
      <c r="L1185" s="6" t="str">
        <f>IF(Belegerfassung!H1193&lt;&gt;"",Belegerfassung!H1193,"")</f>
        <v/>
      </c>
      <c r="M1185" t="str">
        <f>IFERROR(IF(Belegerfassung!E1193&lt;&gt;"",VLOOKUP(Belegerfassung!E1193,Abfrage!$L$2:$M$15,2,),""),"")</f>
        <v/>
      </c>
      <c r="N1185" t="str">
        <f t="shared" si="55"/>
        <v/>
      </c>
      <c r="O1185" t="str">
        <f t="shared" si="56"/>
        <v/>
      </c>
      <c r="P1185" t="str">
        <f>IF(Belegerfassung!G1193&lt;&gt;"",CONCATENATE(Belegerfassung!G1193,".pdf"),"")</f>
        <v/>
      </c>
    </row>
    <row r="1186" spans="1:16">
      <c r="A1186" t="str">
        <f>IF(Belegerfassung!C1194&lt;&gt;"",0,"")</f>
        <v/>
      </c>
      <c r="B1186" t="str">
        <f>IFERROR(VLOOKUP(Belegerfassung!I1194,Konten!A:D,2,FALSE),"")</f>
        <v/>
      </c>
      <c r="C1186" t="str">
        <f>IF(A1186&lt;&gt;"",TEXT(Belegerfassung!C1194,"TT.MM.JJJJ"),"")</f>
        <v/>
      </c>
      <c r="D1186" t="str">
        <f>IFERROR(VLOOKUP(Belegerfassung!A1194,Abfrage!$E$2:$F$20,2,FALSE),"")</f>
        <v/>
      </c>
      <c r="E1186" t="str">
        <f>IF(A1186&lt;&gt;"",Belegerfassung!B1194,"")</f>
        <v/>
      </c>
      <c r="F1186" t="str">
        <f>IF(Belegerfassung!L1194="","",IF(Belegerfassung!L1194&lt;&gt;"",IF(Belegerfassung!L1194&lt;&gt;"",IF(Belegerfassung!J1194&lt;&gt;0,VLOOKUP(Belegerfassung!L1194,Abfrage!$A$2:$C$19,2,),VLOOKUP(Belegerfassung!L1194,Abfrage!$A$2:$C$19,3,)),"")))</f>
        <v/>
      </c>
      <c r="G1186" t="str">
        <f t="shared" si="54"/>
        <v/>
      </c>
      <c r="H1186" s="31" t="str">
        <f>IF(A1186&lt;&gt;"",-Belegerfassung!J1194+Belegerfassung!K1194,"")</f>
        <v/>
      </c>
      <c r="I1186" s="49" t="str">
        <f>IFERROR(IF(H1186&lt;&gt;"",Belegerfassung!L1194*100,""),IF(OR(Belegerfassung!L1194="Leistung EU - Erlöse",Belegerfassung!L1194="Lieferungen EU-Erlöse",Belegerfassung!L1194="EUST",Belegerfassung!L1194="Bauleistungen 20%")=TRUE,"",MID(Belegerfassung!L1194,4,2)))</f>
        <v/>
      </c>
      <c r="J1186" s="6" t="str">
        <f>IF(A1186&lt;&gt;"",LEFT(Belegerfassung!D1194,40),"")</f>
        <v/>
      </c>
      <c r="K1186" t="str">
        <f>IF(A1186&lt;&gt;"",VLOOKUP(D1186,Abfrage!$F$2:$G$21,2,FALSE),"")</f>
        <v/>
      </c>
      <c r="L1186" s="6" t="str">
        <f>IF(Belegerfassung!H1194&lt;&gt;"",Belegerfassung!H1194,"")</f>
        <v/>
      </c>
      <c r="M1186" t="str">
        <f>IFERROR(IF(Belegerfassung!E1194&lt;&gt;"",VLOOKUP(Belegerfassung!E1194,Abfrage!$L$2:$M$15,2,),""),"")</f>
        <v/>
      </c>
      <c r="N1186" t="str">
        <f t="shared" si="55"/>
        <v/>
      </c>
      <c r="O1186" t="str">
        <f t="shared" si="56"/>
        <v/>
      </c>
      <c r="P1186" t="str">
        <f>IF(Belegerfassung!G1194&lt;&gt;"",CONCATENATE(Belegerfassung!G1194,".pdf"),"")</f>
        <v/>
      </c>
    </row>
    <row r="1187" spans="1:16">
      <c r="A1187" t="str">
        <f>IF(Belegerfassung!C1195&lt;&gt;"",0,"")</f>
        <v/>
      </c>
      <c r="B1187" t="str">
        <f>IFERROR(VLOOKUP(Belegerfassung!I1195,Konten!A:D,2,FALSE),"")</f>
        <v/>
      </c>
      <c r="C1187" t="str">
        <f>IF(A1187&lt;&gt;"",TEXT(Belegerfassung!C1195,"TT.MM.JJJJ"),"")</f>
        <v/>
      </c>
      <c r="D1187" t="str">
        <f>IFERROR(VLOOKUP(Belegerfassung!A1195,Abfrage!$E$2:$F$20,2,FALSE),"")</f>
        <v/>
      </c>
      <c r="E1187" t="str">
        <f>IF(A1187&lt;&gt;"",Belegerfassung!B1195,"")</f>
        <v/>
      </c>
      <c r="F1187" t="str">
        <f>IF(Belegerfassung!L1195="","",IF(Belegerfassung!L1195&lt;&gt;"",IF(Belegerfassung!L1195&lt;&gt;"",IF(Belegerfassung!J1195&lt;&gt;0,VLOOKUP(Belegerfassung!L1195,Abfrage!$A$2:$C$19,2,),VLOOKUP(Belegerfassung!L1195,Abfrage!$A$2:$C$19,3,)),"")))</f>
        <v/>
      </c>
      <c r="G1187" t="str">
        <f t="shared" si="54"/>
        <v/>
      </c>
      <c r="H1187" s="31" t="str">
        <f>IF(A1187&lt;&gt;"",-Belegerfassung!J1195+Belegerfassung!K1195,"")</f>
        <v/>
      </c>
      <c r="I1187" s="49" t="str">
        <f>IFERROR(IF(H1187&lt;&gt;"",Belegerfassung!L1195*100,""),IF(OR(Belegerfassung!L1195="Leistung EU - Erlöse",Belegerfassung!L1195="Lieferungen EU-Erlöse",Belegerfassung!L1195="EUST",Belegerfassung!L1195="Bauleistungen 20%")=TRUE,"",MID(Belegerfassung!L1195,4,2)))</f>
        <v/>
      </c>
      <c r="J1187" s="6" t="str">
        <f>IF(A1187&lt;&gt;"",LEFT(Belegerfassung!D1195,40),"")</f>
        <v/>
      </c>
      <c r="K1187" t="str">
        <f>IF(A1187&lt;&gt;"",VLOOKUP(D1187,Abfrage!$F$2:$G$21,2,FALSE),"")</f>
        <v/>
      </c>
      <c r="L1187" s="6" t="str">
        <f>IF(Belegerfassung!H1195&lt;&gt;"",Belegerfassung!H1195,"")</f>
        <v/>
      </c>
      <c r="M1187" t="str">
        <f>IFERROR(IF(Belegerfassung!E1195&lt;&gt;"",VLOOKUP(Belegerfassung!E1195,Abfrage!$L$2:$M$15,2,),""),"")</f>
        <v/>
      </c>
      <c r="N1187" t="str">
        <f t="shared" si="55"/>
        <v/>
      </c>
      <c r="O1187" t="str">
        <f t="shared" si="56"/>
        <v/>
      </c>
      <c r="P1187" t="str">
        <f>IF(Belegerfassung!G1195&lt;&gt;"",CONCATENATE(Belegerfassung!G1195,".pdf"),"")</f>
        <v/>
      </c>
    </row>
    <row r="1188" spans="1:16">
      <c r="A1188" t="str">
        <f>IF(Belegerfassung!C1196&lt;&gt;"",0,"")</f>
        <v/>
      </c>
      <c r="B1188" t="str">
        <f>IFERROR(VLOOKUP(Belegerfassung!I1196,Konten!A:D,2,FALSE),"")</f>
        <v/>
      </c>
      <c r="C1188" t="str">
        <f>IF(A1188&lt;&gt;"",TEXT(Belegerfassung!C1196,"TT.MM.JJJJ"),"")</f>
        <v/>
      </c>
      <c r="D1188" t="str">
        <f>IFERROR(VLOOKUP(Belegerfassung!A1196,Abfrage!$E$2:$F$20,2,FALSE),"")</f>
        <v/>
      </c>
      <c r="E1188" t="str">
        <f>IF(A1188&lt;&gt;"",Belegerfassung!B1196,"")</f>
        <v/>
      </c>
      <c r="F1188" t="str">
        <f>IF(Belegerfassung!L1196="","",IF(Belegerfassung!L1196&lt;&gt;"",IF(Belegerfassung!L1196&lt;&gt;"",IF(Belegerfassung!J1196&lt;&gt;0,VLOOKUP(Belegerfassung!L1196,Abfrage!$A$2:$C$19,2,),VLOOKUP(Belegerfassung!L1196,Abfrage!$A$2:$C$19,3,)),"")))</f>
        <v/>
      </c>
      <c r="G1188" t="str">
        <f t="shared" si="54"/>
        <v/>
      </c>
      <c r="H1188" s="31" t="str">
        <f>IF(A1188&lt;&gt;"",-Belegerfassung!J1196+Belegerfassung!K1196,"")</f>
        <v/>
      </c>
      <c r="I1188" s="49" t="str">
        <f>IFERROR(IF(H1188&lt;&gt;"",Belegerfassung!L1196*100,""),IF(OR(Belegerfassung!L1196="Leistung EU - Erlöse",Belegerfassung!L1196="Lieferungen EU-Erlöse",Belegerfassung!L1196="EUST",Belegerfassung!L1196="Bauleistungen 20%")=TRUE,"",MID(Belegerfassung!L1196,4,2)))</f>
        <v/>
      </c>
      <c r="J1188" s="6" t="str">
        <f>IF(A1188&lt;&gt;"",LEFT(Belegerfassung!D1196,40),"")</f>
        <v/>
      </c>
      <c r="K1188" t="str">
        <f>IF(A1188&lt;&gt;"",VLOOKUP(D1188,Abfrage!$F$2:$G$21,2,FALSE),"")</f>
        <v/>
      </c>
      <c r="L1188" s="6" t="str">
        <f>IF(Belegerfassung!H1196&lt;&gt;"",Belegerfassung!H1196,"")</f>
        <v/>
      </c>
      <c r="M1188" t="str">
        <f>IFERROR(IF(Belegerfassung!E1196&lt;&gt;"",VLOOKUP(Belegerfassung!E1196,Abfrage!$L$2:$M$15,2,),""),"")</f>
        <v/>
      </c>
      <c r="N1188" t="str">
        <f t="shared" si="55"/>
        <v/>
      </c>
      <c r="O1188" t="str">
        <f t="shared" si="56"/>
        <v/>
      </c>
      <c r="P1188" t="str">
        <f>IF(Belegerfassung!G1196&lt;&gt;"",CONCATENATE(Belegerfassung!G1196,".pdf"),"")</f>
        <v/>
      </c>
    </row>
    <row r="1189" spans="1:16">
      <c r="A1189" t="str">
        <f>IF(Belegerfassung!C1197&lt;&gt;"",0,"")</f>
        <v/>
      </c>
      <c r="B1189" t="str">
        <f>IFERROR(VLOOKUP(Belegerfassung!I1197,Konten!A:D,2,FALSE),"")</f>
        <v/>
      </c>
      <c r="C1189" t="str">
        <f>IF(A1189&lt;&gt;"",TEXT(Belegerfassung!C1197,"TT.MM.JJJJ"),"")</f>
        <v/>
      </c>
      <c r="D1189" t="str">
        <f>IFERROR(VLOOKUP(Belegerfassung!A1197,Abfrage!$E$2:$F$20,2,FALSE),"")</f>
        <v/>
      </c>
      <c r="E1189" t="str">
        <f>IF(A1189&lt;&gt;"",Belegerfassung!B1197,"")</f>
        <v/>
      </c>
      <c r="F1189" t="str">
        <f>IF(Belegerfassung!L1197="","",IF(Belegerfassung!L1197&lt;&gt;"",IF(Belegerfassung!L1197&lt;&gt;"",IF(Belegerfassung!J1197&lt;&gt;0,VLOOKUP(Belegerfassung!L1197,Abfrage!$A$2:$C$19,2,),VLOOKUP(Belegerfassung!L1197,Abfrage!$A$2:$C$19,3,)),"")))</f>
        <v/>
      </c>
      <c r="G1189" t="str">
        <f t="shared" si="54"/>
        <v/>
      </c>
      <c r="H1189" s="31" t="str">
        <f>IF(A1189&lt;&gt;"",-Belegerfassung!J1197+Belegerfassung!K1197,"")</f>
        <v/>
      </c>
      <c r="I1189" s="49" t="str">
        <f>IFERROR(IF(H1189&lt;&gt;"",Belegerfassung!L1197*100,""),IF(OR(Belegerfassung!L1197="Leistung EU - Erlöse",Belegerfassung!L1197="Lieferungen EU-Erlöse",Belegerfassung!L1197="EUST",Belegerfassung!L1197="Bauleistungen 20%")=TRUE,"",MID(Belegerfassung!L1197,4,2)))</f>
        <v/>
      </c>
      <c r="J1189" s="6" t="str">
        <f>IF(A1189&lt;&gt;"",LEFT(Belegerfassung!D1197,40),"")</f>
        <v/>
      </c>
      <c r="K1189" t="str">
        <f>IF(A1189&lt;&gt;"",VLOOKUP(D1189,Abfrage!$F$2:$G$21,2,FALSE),"")</f>
        <v/>
      </c>
      <c r="L1189" s="6" t="str">
        <f>IF(Belegerfassung!H1197&lt;&gt;"",Belegerfassung!H1197,"")</f>
        <v/>
      </c>
      <c r="M1189" t="str">
        <f>IFERROR(IF(Belegerfassung!E1197&lt;&gt;"",VLOOKUP(Belegerfassung!E1197,Abfrage!$L$2:$M$15,2,),""),"")</f>
        <v/>
      </c>
      <c r="N1189" t="str">
        <f t="shared" si="55"/>
        <v/>
      </c>
      <c r="O1189" t="str">
        <f t="shared" si="56"/>
        <v/>
      </c>
      <c r="P1189" t="str">
        <f>IF(Belegerfassung!G1197&lt;&gt;"",CONCATENATE(Belegerfassung!G1197,".pdf"),"")</f>
        <v/>
      </c>
    </row>
    <row r="1190" spans="1:16">
      <c r="A1190" t="str">
        <f>IF(Belegerfassung!C1198&lt;&gt;"",0,"")</f>
        <v/>
      </c>
      <c r="B1190" t="str">
        <f>IFERROR(VLOOKUP(Belegerfassung!I1198,Konten!A:D,2,FALSE),"")</f>
        <v/>
      </c>
      <c r="C1190" t="str">
        <f>IF(A1190&lt;&gt;"",TEXT(Belegerfassung!C1198,"TT.MM.JJJJ"),"")</f>
        <v/>
      </c>
      <c r="D1190" t="str">
        <f>IFERROR(VLOOKUP(Belegerfassung!A1198,Abfrage!$E$2:$F$20,2,FALSE),"")</f>
        <v/>
      </c>
      <c r="E1190" t="str">
        <f>IF(A1190&lt;&gt;"",Belegerfassung!B1198,"")</f>
        <v/>
      </c>
      <c r="F1190" t="str">
        <f>IF(Belegerfassung!L1198="","",IF(Belegerfassung!L1198&lt;&gt;"",IF(Belegerfassung!L1198&lt;&gt;"",IF(Belegerfassung!J1198&lt;&gt;0,VLOOKUP(Belegerfassung!L1198,Abfrage!$A$2:$C$19,2,),VLOOKUP(Belegerfassung!L1198,Abfrage!$A$2:$C$19,3,)),"")))</f>
        <v/>
      </c>
      <c r="G1190" t="str">
        <f t="shared" si="54"/>
        <v/>
      </c>
      <c r="H1190" s="31" t="str">
        <f>IF(A1190&lt;&gt;"",-Belegerfassung!J1198+Belegerfassung!K1198,"")</f>
        <v/>
      </c>
      <c r="I1190" s="49" t="str">
        <f>IFERROR(IF(H1190&lt;&gt;"",Belegerfassung!L1198*100,""),IF(OR(Belegerfassung!L1198="Leistung EU - Erlöse",Belegerfassung!L1198="Lieferungen EU-Erlöse",Belegerfassung!L1198="EUST",Belegerfassung!L1198="Bauleistungen 20%")=TRUE,"",MID(Belegerfassung!L1198,4,2)))</f>
        <v/>
      </c>
      <c r="J1190" s="6" t="str">
        <f>IF(A1190&lt;&gt;"",LEFT(Belegerfassung!D1198,40),"")</f>
        <v/>
      </c>
      <c r="K1190" t="str">
        <f>IF(A1190&lt;&gt;"",VLOOKUP(D1190,Abfrage!$F$2:$G$21,2,FALSE),"")</f>
        <v/>
      </c>
      <c r="L1190" s="6" t="str">
        <f>IF(Belegerfassung!H1198&lt;&gt;"",Belegerfassung!H1198,"")</f>
        <v/>
      </c>
      <c r="M1190" t="str">
        <f>IFERROR(IF(Belegerfassung!E1198&lt;&gt;"",VLOOKUP(Belegerfassung!E1198,Abfrage!$L$2:$M$15,2,),""),"")</f>
        <v/>
      </c>
      <c r="N1190" t="str">
        <f t="shared" si="55"/>
        <v/>
      </c>
      <c r="O1190" t="str">
        <f t="shared" si="56"/>
        <v/>
      </c>
      <c r="P1190" t="str">
        <f>IF(Belegerfassung!G1198&lt;&gt;"",CONCATENATE(Belegerfassung!G1198,".pdf"),"")</f>
        <v/>
      </c>
    </row>
    <row r="1191" spans="1:16">
      <c r="A1191" t="str">
        <f>IF(Belegerfassung!C1199&lt;&gt;"",0,"")</f>
        <v/>
      </c>
      <c r="B1191" t="str">
        <f>IFERROR(VLOOKUP(Belegerfassung!I1199,Konten!A:D,2,FALSE),"")</f>
        <v/>
      </c>
      <c r="C1191" t="str">
        <f>IF(A1191&lt;&gt;"",TEXT(Belegerfassung!C1199,"TT.MM.JJJJ"),"")</f>
        <v/>
      </c>
      <c r="D1191" t="str">
        <f>IFERROR(VLOOKUP(Belegerfassung!A1199,Abfrage!$E$2:$F$20,2,FALSE),"")</f>
        <v/>
      </c>
      <c r="E1191" t="str">
        <f>IF(A1191&lt;&gt;"",Belegerfassung!B1199,"")</f>
        <v/>
      </c>
      <c r="F1191" t="str">
        <f>IF(Belegerfassung!L1199="","",IF(Belegerfassung!L1199&lt;&gt;"",IF(Belegerfassung!L1199&lt;&gt;"",IF(Belegerfassung!J1199&lt;&gt;0,VLOOKUP(Belegerfassung!L1199,Abfrage!$A$2:$C$19,2,),VLOOKUP(Belegerfassung!L1199,Abfrage!$A$2:$C$19,3,)),"")))</f>
        <v/>
      </c>
      <c r="G1191" t="str">
        <f t="shared" si="54"/>
        <v/>
      </c>
      <c r="H1191" s="31" t="str">
        <f>IF(A1191&lt;&gt;"",-Belegerfassung!J1199+Belegerfassung!K1199,"")</f>
        <v/>
      </c>
      <c r="I1191" s="49" t="str">
        <f>IFERROR(IF(H1191&lt;&gt;"",Belegerfassung!L1199*100,""),IF(OR(Belegerfassung!L1199="Leistung EU - Erlöse",Belegerfassung!L1199="Lieferungen EU-Erlöse",Belegerfassung!L1199="EUST",Belegerfassung!L1199="Bauleistungen 20%")=TRUE,"",MID(Belegerfassung!L1199,4,2)))</f>
        <v/>
      </c>
      <c r="J1191" s="6" t="str">
        <f>IF(A1191&lt;&gt;"",LEFT(Belegerfassung!D1199,40),"")</f>
        <v/>
      </c>
      <c r="K1191" t="str">
        <f>IF(A1191&lt;&gt;"",VLOOKUP(D1191,Abfrage!$F$2:$G$21,2,FALSE),"")</f>
        <v/>
      </c>
      <c r="L1191" s="6" t="str">
        <f>IF(Belegerfassung!H1199&lt;&gt;"",Belegerfassung!H1199,"")</f>
        <v/>
      </c>
      <c r="M1191" t="str">
        <f>IFERROR(IF(Belegerfassung!E1199&lt;&gt;"",VLOOKUP(Belegerfassung!E1199,Abfrage!$L$2:$M$15,2,),""),"")</f>
        <v/>
      </c>
      <c r="N1191" t="str">
        <f t="shared" si="55"/>
        <v/>
      </c>
      <c r="O1191" t="str">
        <f t="shared" si="56"/>
        <v/>
      </c>
      <c r="P1191" t="str">
        <f>IF(Belegerfassung!G1199&lt;&gt;"",CONCATENATE(Belegerfassung!G1199,".pdf"),"")</f>
        <v/>
      </c>
    </row>
    <row r="1192" spans="1:16">
      <c r="A1192" t="str">
        <f>IF(Belegerfassung!C1200&lt;&gt;"",0,"")</f>
        <v/>
      </c>
      <c r="B1192" t="str">
        <f>IFERROR(VLOOKUP(Belegerfassung!I1200,Konten!A:D,2,FALSE),"")</f>
        <v/>
      </c>
      <c r="C1192" t="str">
        <f>IF(A1192&lt;&gt;"",TEXT(Belegerfassung!C1200,"TT.MM.JJJJ"),"")</f>
        <v/>
      </c>
      <c r="D1192" t="str">
        <f>IFERROR(VLOOKUP(Belegerfassung!A1200,Abfrage!$E$2:$F$20,2,FALSE),"")</f>
        <v/>
      </c>
      <c r="E1192" t="str">
        <f>IF(A1192&lt;&gt;"",Belegerfassung!B1200,"")</f>
        <v/>
      </c>
      <c r="F1192" t="str">
        <f>IF(Belegerfassung!L1200="","",IF(Belegerfassung!L1200&lt;&gt;"",IF(Belegerfassung!L1200&lt;&gt;"",IF(Belegerfassung!J1200&lt;&gt;0,VLOOKUP(Belegerfassung!L1200,Abfrage!$A$2:$C$19,2,),VLOOKUP(Belegerfassung!L1200,Abfrage!$A$2:$C$19,3,)),"")))</f>
        <v/>
      </c>
      <c r="G1192" t="str">
        <f t="shared" si="54"/>
        <v/>
      </c>
      <c r="H1192" s="31" t="str">
        <f>IF(A1192&lt;&gt;"",-Belegerfassung!J1200+Belegerfassung!K1200,"")</f>
        <v/>
      </c>
      <c r="I1192" s="49" t="str">
        <f>IFERROR(IF(H1192&lt;&gt;"",Belegerfassung!L1200*100,""),IF(OR(Belegerfassung!L1200="Leistung EU - Erlöse",Belegerfassung!L1200="Lieferungen EU-Erlöse",Belegerfassung!L1200="EUST",Belegerfassung!L1200="Bauleistungen 20%")=TRUE,"",MID(Belegerfassung!L1200,4,2)))</f>
        <v/>
      </c>
      <c r="J1192" s="6" t="str">
        <f>IF(A1192&lt;&gt;"",LEFT(Belegerfassung!D1200,40),"")</f>
        <v/>
      </c>
      <c r="K1192" t="str">
        <f>IF(A1192&lt;&gt;"",VLOOKUP(D1192,Abfrage!$F$2:$G$21,2,FALSE),"")</f>
        <v/>
      </c>
      <c r="L1192" s="6" t="str">
        <f>IF(Belegerfassung!H1200&lt;&gt;"",Belegerfassung!H1200,"")</f>
        <v/>
      </c>
      <c r="M1192" t="str">
        <f>IFERROR(IF(Belegerfassung!E1200&lt;&gt;"",VLOOKUP(Belegerfassung!E1200,Abfrage!$L$2:$M$15,2,),""),"")</f>
        <v/>
      </c>
      <c r="N1192" t="str">
        <f t="shared" si="55"/>
        <v/>
      </c>
      <c r="O1192" t="str">
        <f t="shared" si="56"/>
        <v/>
      </c>
      <c r="P1192" t="str">
        <f>IF(Belegerfassung!G1200&lt;&gt;"",CONCATENATE(Belegerfassung!G1200,".pdf"),"")</f>
        <v/>
      </c>
    </row>
    <row r="1193" spans="1:16">
      <c r="A1193" t="str">
        <f>IF(Belegerfassung!C1201&lt;&gt;"",0,"")</f>
        <v/>
      </c>
      <c r="B1193" t="str">
        <f>IFERROR(VLOOKUP(Belegerfassung!I1201,Konten!A:D,2,FALSE),"")</f>
        <v/>
      </c>
      <c r="C1193" t="str">
        <f>IF(A1193&lt;&gt;"",TEXT(Belegerfassung!C1201,"TT.MM.JJJJ"),"")</f>
        <v/>
      </c>
      <c r="D1193" t="str">
        <f>IFERROR(VLOOKUP(Belegerfassung!A1201,Abfrage!$E$2:$F$20,2,FALSE),"")</f>
        <v/>
      </c>
      <c r="E1193" t="str">
        <f>IF(A1193&lt;&gt;"",Belegerfassung!B1201,"")</f>
        <v/>
      </c>
      <c r="F1193" t="str">
        <f>IF(Belegerfassung!L1201="","",IF(Belegerfassung!L1201&lt;&gt;"",IF(Belegerfassung!L1201&lt;&gt;"",IF(Belegerfassung!J1201&lt;&gt;0,VLOOKUP(Belegerfassung!L1201,Abfrage!$A$2:$C$19,2,),VLOOKUP(Belegerfassung!L1201,Abfrage!$A$2:$C$19,3,)),"")))</f>
        <v/>
      </c>
      <c r="G1193" t="str">
        <f t="shared" si="54"/>
        <v/>
      </c>
      <c r="H1193" s="31" t="str">
        <f>IF(A1193&lt;&gt;"",-Belegerfassung!J1201+Belegerfassung!K1201,"")</f>
        <v/>
      </c>
      <c r="I1193" s="49" t="str">
        <f>IFERROR(IF(H1193&lt;&gt;"",Belegerfassung!L1201*100,""),IF(OR(Belegerfassung!L1201="Leistung EU - Erlöse",Belegerfassung!L1201="Lieferungen EU-Erlöse",Belegerfassung!L1201="EUST",Belegerfassung!L1201="Bauleistungen 20%")=TRUE,"",MID(Belegerfassung!L1201,4,2)))</f>
        <v/>
      </c>
      <c r="J1193" s="6" t="str">
        <f>IF(A1193&lt;&gt;"",LEFT(Belegerfassung!D1201,40),"")</f>
        <v/>
      </c>
      <c r="K1193" t="str">
        <f>IF(A1193&lt;&gt;"",VLOOKUP(D1193,Abfrage!$F$2:$G$21,2,FALSE),"")</f>
        <v/>
      </c>
      <c r="L1193" s="6" t="str">
        <f>IF(Belegerfassung!H1201&lt;&gt;"",Belegerfassung!H1201,"")</f>
        <v/>
      </c>
      <c r="M1193" t="str">
        <f>IFERROR(IF(Belegerfassung!E1201&lt;&gt;"",VLOOKUP(Belegerfassung!E1201,Abfrage!$L$2:$M$15,2,),""),"")</f>
        <v/>
      </c>
      <c r="N1193" t="str">
        <f t="shared" si="55"/>
        <v/>
      </c>
      <c r="O1193" t="str">
        <f t="shared" si="56"/>
        <v/>
      </c>
      <c r="P1193" t="str">
        <f>IF(Belegerfassung!G1201&lt;&gt;"",CONCATENATE(Belegerfassung!G1201,".pdf"),"")</f>
        <v/>
      </c>
    </row>
    <row r="1194" spans="1:16">
      <c r="A1194" t="str">
        <f>IF(Belegerfassung!C1202&lt;&gt;"",0,"")</f>
        <v/>
      </c>
      <c r="B1194" t="str">
        <f>IFERROR(VLOOKUP(Belegerfassung!I1202,Konten!A:D,2,FALSE),"")</f>
        <v/>
      </c>
      <c r="C1194" t="str">
        <f>IF(A1194&lt;&gt;"",TEXT(Belegerfassung!C1202,"TT.MM.JJJJ"),"")</f>
        <v/>
      </c>
      <c r="D1194" t="str">
        <f>IFERROR(VLOOKUP(Belegerfassung!A1202,Abfrage!$E$2:$F$20,2,FALSE),"")</f>
        <v/>
      </c>
      <c r="E1194" t="str">
        <f>IF(A1194&lt;&gt;"",Belegerfassung!B1202,"")</f>
        <v/>
      </c>
      <c r="F1194" t="str">
        <f>IF(Belegerfassung!L1202="","",IF(Belegerfassung!L1202&lt;&gt;"",IF(Belegerfassung!L1202&lt;&gt;"",IF(Belegerfassung!J1202&lt;&gt;0,VLOOKUP(Belegerfassung!L1202,Abfrage!$A$2:$C$19,2,),VLOOKUP(Belegerfassung!L1202,Abfrage!$A$2:$C$19,3,)),"")))</f>
        <v/>
      </c>
      <c r="G1194" t="str">
        <f t="shared" si="54"/>
        <v/>
      </c>
      <c r="H1194" s="31" t="str">
        <f>IF(A1194&lt;&gt;"",-Belegerfassung!J1202+Belegerfassung!K1202,"")</f>
        <v/>
      </c>
      <c r="I1194" s="49" t="str">
        <f>IFERROR(IF(H1194&lt;&gt;"",Belegerfassung!L1202*100,""),IF(OR(Belegerfassung!L1202="Leistung EU - Erlöse",Belegerfassung!L1202="Lieferungen EU-Erlöse",Belegerfassung!L1202="EUST",Belegerfassung!L1202="Bauleistungen 20%")=TRUE,"",MID(Belegerfassung!L1202,4,2)))</f>
        <v/>
      </c>
      <c r="J1194" s="6" t="str">
        <f>IF(A1194&lt;&gt;"",LEFT(Belegerfassung!D1202,40),"")</f>
        <v/>
      </c>
      <c r="K1194" t="str">
        <f>IF(A1194&lt;&gt;"",VLOOKUP(D1194,Abfrage!$F$2:$G$21,2,FALSE),"")</f>
        <v/>
      </c>
      <c r="L1194" s="6" t="str">
        <f>IF(Belegerfassung!H1202&lt;&gt;"",Belegerfassung!H1202,"")</f>
        <v/>
      </c>
      <c r="M1194" t="str">
        <f>IFERROR(IF(Belegerfassung!E1202&lt;&gt;"",VLOOKUP(Belegerfassung!E1202,Abfrage!$L$2:$M$15,2,),""),"")</f>
        <v/>
      </c>
      <c r="N1194" t="str">
        <f t="shared" si="55"/>
        <v/>
      </c>
      <c r="O1194" t="str">
        <f t="shared" si="56"/>
        <v/>
      </c>
      <c r="P1194" t="str">
        <f>IF(Belegerfassung!G1202&lt;&gt;"",CONCATENATE(Belegerfassung!G1202,".pdf"),"")</f>
        <v/>
      </c>
    </row>
    <row r="1195" spans="1:16">
      <c r="A1195" t="str">
        <f>IF(Belegerfassung!C1203&lt;&gt;"",0,"")</f>
        <v/>
      </c>
      <c r="B1195" t="str">
        <f>IFERROR(VLOOKUP(Belegerfassung!I1203,Konten!A:D,2,FALSE),"")</f>
        <v/>
      </c>
      <c r="C1195" t="str">
        <f>IF(A1195&lt;&gt;"",TEXT(Belegerfassung!C1203,"TT.MM.JJJJ"),"")</f>
        <v/>
      </c>
      <c r="D1195" t="str">
        <f>IFERROR(VLOOKUP(Belegerfassung!A1203,Abfrage!$E$2:$F$20,2,FALSE),"")</f>
        <v/>
      </c>
      <c r="E1195" t="str">
        <f>IF(A1195&lt;&gt;"",Belegerfassung!B1203,"")</f>
        <v/>
      </c>
      <c r="F1195" t="str">
        <f>IF(Belegerfassung!L1203="","",IF(Belegerfassung!L1203&lt;&gt;"",IF(Belegerfassung!L1203&lt;&gt;"",IF(Belegerfassung!J1203&lt;&gt;0,VLOOKUP(Belegerfassung!L1203,Abfrage!$A$2:$C$19,2,),VLOOKUP(Belegerfassung!L1203,Abfrage!$A$2:$C$19,3,)),"")))</f>
        <v/>
      </c>
      <c r="G1195" t="str">
        <f t="shared" si="54"/>
        <v/>
      </c>
      <c r="H1195" s="31" t="str">
        <f>IF(A1195&lt;&gt;"",-Belegerfassung!J1203+Belegerfassung!K1203,"")</f>
        <v/>
      </c>
      <c r="I1195" s="49" t="str">
        <f>IFERROR(IF(H1195&lt;&gt;"",Belegerfassung!L1203*100,""),IF(OR(Belegerfassung!L1203="Leistung EU - Erlöse",Belegerfassung!L1203="Lieferungen EU-Erlöse",Belegerfassung!L1203="EUST",Belegerfassung!L1203="Bauleistungen 20%")=TRUE,"",MID(Belegerfassung!L1203,4,2)))</f>
        <v/>
      </c>
      <c r="J1195" s="6" t="str">
        <f>IF(A1195&lt;&gt;"",LEFT(Belegerfassung!D1203,40),"")</f>
        <v/>
      </c>
      <c r="K1195" t="str">
        <f>IF(A1195&lt;&gt;"",VLOOKUP(D1195,Abfrage!$F$2:$G$21,2,FALSE),"")</f>
        <v/>
      </c>
      <c r="L1195" s="6" t="str">
        <f>IF(Belegerfassung!H1203&lt;&gt;"",Belegerfassung!H1203,"")</f>
        <v/>
      </c>
      <c r="M1195" t="str">
        <f>IFERROR(IF(Belegerfassung!E1203&lt;&gt;"",VLOOKUP(Belegerfassung!E1203,Abfrage!$L$2:$M$15,2,),""),"")</f>
        <v/>
      </c>
      <c r="N1195" t="str">
        <f t="shared" si="55"/>
        <v/>
      </c>
      <c r="O1195" t="str">
        <f t="shared" si="56"/>
        <v/>
      </c>
      <c r="P1195" t="str">
        <f>IF(Belegerfassung!G1203&lt;&gt;"",CONCATENATE(Belegerfassung!G1203,".pdf"),"")</f>
        <v/>
      </c>
    </row>
    <row r="1196" spans="1:16">
      <c r="A1196" t="str">
        <f>IF(Belegerfassung!C1204&lt;&gt;"",0,"")</f>
        <v/>
      </c>
      <c r="B1196" t="str">
        <f>IFERROR(VLOOKUP(Belegerfassung!I1204,Konten!A:D,2,FALSE),"")</f>
        <v/>
      </c>
      <c r="C1196" t="str">
        <f>IF(A1196&lt;&gt;"",TEXT(Belegerfassung!C1204,"TT.MM.JJJJ"),"")</f>
        <v/>
      </c>
      <c r="D1196" t="str">
        <f>IFERROR(VLOOKUP(Belegerfassung!A1204,Abfrage!$E$2:$F$20,2,FALSE),"")</f>
        <v/>
      </c>
      <c r="E1196" t="str">
        <f>IF(A1196&lt;&gt;"",Belegerfassung!B1204,"")</f>
        <v/>
      </c>
      <c r="F1196" t="str">
        <f>IF(Belegerfassung!L1204="","",IF(Belegerfassung!L1204&lt;&gt;"",IF(Belegerfassung!L1204&lt;&gt;"",IF(Belegerfassung!J1204&lt;&gt;0,VLOOKUP(Belegerfassung!L1204,Abfrage!$A$2:$C$19,2,),VLOOKUP(Belegerfassung!L1204,Abfrage!$A$2:$C$19,3,)),"")))</f>
        <v/>
      </c>
      <c r="G1196" t="str">
        <f t="shared" si="54"/>
        <v/>
      </c>
      <c r="H1196" s="31" t="str">
        <f>IF(A1196&lt;&gt;"",-Belegerfassung!J1204+Belegerfassung!K1204,"")</f>
        <v/>
      </c>
      <c r="I1196" s="49" t="str">
        <f>IFERROR(IF(H1196&lt;&gt;"",Belegerfassung!L1204*100,""),IF(OR(Belegerfassung!L1204="Leistung EU - Erlöse",Belegerfassung!L1204="Lieferungen EU-Erlöse",Belegerfassung!L1204="EUST",Belegerfassung!L1204="Bauleistungen 20%")=TRUE,"",MID(Belegerfassung!L1204,4,2)))</f>
        <v/>
      </c>
      <c r="J1196" s="6" t="str">
        <f>IF(A1196&lt;&gt;"",LEFT(Belegerfassung!D1204,40),"")</f>
        <v/>
      </c>
      <c r="K1196" t="str">
        <f>IF(A1196&lt;&gt;"",VLOOKUP(D1196,Abfrage!$F$2:$G$21,2,FALSE),"")</f>
        <v/>
      </c>
      <c r="L1196" s="6" t="str">
        <f>IF(Belegerfassung!H1204&lt;&gt;"",Belegerfassung!H1204,"")</f>
        <v/>
      </c>
      <c r="M1196" t="str">
        <f>IFERROR(IF(Belegerfassung!E1204&lt;&gt;"",VLOOKUP(Belegerfassung!E1204,Abfrage!$L$2:$M$15,2,),""),"")</f>
        <v/>
      </c>
      <c r="N1196" t="str">
        <f t="shared" si="55"/>
        <v/>
      </c>
      <c r="O1196" t="str">
        <f t="shared" si="56"/>
        <v/>
      </c>
      <c r="P1196" t="str">
        <f>IF(Belegerfassung!G1204&lt;&gt;"",CONCATENATE(Belegerfassung!G1204,".pdf"),"")</f>
        <v/>
      </c>
    </row>
    <row r="1197" spans="1:16">
      <c r="A1197" t="str">
        <f>IF(Belegerfassung!C1205&lt;&gt;"",0,"")</f>
        <v/>
      </c>
      <c r="B1197" t="str">
        <f>IFERROR(VLOOKUP(Belegerfassung!I1205,Konten!A:D,2,FALSE),"")</f>
        <v/>
      </c>
      <c r="C1197" t="str">
        <f>IF(A1197&lt;&gt;"",TEXT(Belegerfassung!C1205,"TT.MM.JJJJ"),"")</f>
        <v/>
      </c>
      <c r="D1197" t="str">
        <f>IFERROR(VLOOKUP(Belegerfassung!A1205,Abfrage!$E$2:$F$20,2,FALSE),"")</f>
        <v/>
      </c>
      <c r="E1197" t="str">
        <f>IF(A1197&lt;&gt;"",Belegerfassung!B1205,"")</f>
        <v/>
      </c>
      <c r="F1197" t="str">
        <f>IF(Belegerfassung!L1205="","",IF(Belegerfassung!L1205&lt;&gt;"",IF(Belegerfassung!L1205&lt;&gt;"",IF(Belegerfassung!J1205&lt;&gt;0,VLOOKUP(Belegerfassung!L1205,Abfrage!$A$2:$C$19,2,),VLOOKUP(Belegerfassung!L1205,Abfrage!$A$2:$C$19,3,)),"")))</f>
        <v/>
      </c>
      <c r="G1197" t="str">
        <f t="shared" si="54"/>
        <v/>
      </c>
      <c r="H1197" s="31" t="str">
        <f>IF(A1197&lt;&gt;"",-Belegerfassung!J1205+Belegerfassung!K1205,"")</f>
        <v/>
      </c>
      <c r="I1197" s="49" t="str">
        <f>IFERROR(IF(H1197&lt;&gt;"",Belegerfassung!L1205*100,""),IF(OR(Belegerfassung!L1205="Leistung EU - Erlöse",Belegerfassung!L1205="Lieferungen EU-Erlöse",Belegerfassung!L1205="EUST",Belegerfassung!L1205="Bauleistungen 20%")=TRUE,"",MID(Belegerfassung!L1205,4,2)))</f>
        <v/>
      </c>
      <c r="J1197" s="6" t="str">
        <f>IF(A1197&lt;&gt;"",LEFT(Belegerfassung!D1205,40),"")</f>
        <v/>
      </c>
      <c r="K1197" t="str">
        <f>IF(A1197&lt;&gt;"",VLOOKUP(D1197,Abfrage!$F$2:$G$21,2,FALSE),"")</f>
        <v/>
      </c>
      <c r="L1197" s="6" t="str">
        <f>IF(Belegerfassung!H1205&lt;&gt;"",Belegerfassung!H1205,"")</f>
        <v/>
      </c>
      <c r="M1197" t="str">
        <f>IFERROR(IF(Belegerfassung!E1205&lt;&gt;"",VLOOKUP(Belegerfassung!E1205,Abfrage!$L$2:$M$15,2,),""),"")</f>
        <v/>
      </c>
      <c r="N1197" t="str">
        <f t="shared" si="55"/>
        <v/>
      </c>
      <c r="O1197" t="str">
        <f t="shared" si="56"/>
        <v/>
      </c>
      <c r="P1197" t="str">
        <f>IF(Belegerfassung!G1205&lt;&gt;"",CONCATENATE(Belegerfassung!G1205,".pdf"),"")</f>
        <v/>
      </c>
    </row>
    <row r="1198" spans="1:16">
      <c r="A1198" t="str">
        <f>IF(Belegerfassung!C1206&lt;&gt;"",0,"")</f>
        <v/>
      </c>
      <c r="B1198" t="str">
        <f>IFERROR(VLOOKUP(Belegerfassung!I1206,Konten!A:D,2,FALSE),"")</f>
        <v/>
      </c>
      <c r="C1198" t="str">
        <f>IF(A1198&lt;&gt;"",TEXT(Belegerfassung!C1206,"TT.MM.JJJJ"),"")</f>
        <v/>
      </c>
      <c r="D1198" t="str">
        <f>IFERROR(VLOOKUP(Belegerfassung!A1206,Abfrage!$E$2:$F$20,2,FALSE),"")</f>
        <v/>
      </c>
      <c r="E1198" t="str">
        <f>IF(A1198&lt;&gt;"",Belegerfassung!B1206,"")</f>
        <v/>
      </c>
      <c r="F1198" t="str">
        <f>IF(Belegerfassung!L1206="","",IF(Belegerfassung!L1206&lt;&gt;"",IF(Belegerfassung!L1206&lt;&gt;"",IF(Belegerfassung!J1206&lt;&gt;0,VLOOKUP(Belegerfassung!L1206,Abfrage!$A$2:$C$19,2,),VLOOKUP(Belegerfassung!L1206,Abfrage!$A$2:$C$19,3,)),"")))</f>
        <v/>
      </c>
      <c r="G1198" t="str">
        <f t="shared" si="54"/>
        <v/>
      </c>
      <c r="H1198" s="31" t="str">
        <f>IF(A1198&lt;&gt;"",-Belegerfassung!J1206+Belegerfassung!K1206,"")</f>
        <v/>
      </c>
      <c r="I1198" s="49" t="str">
        <f>IFERROR(IF(H1198&lt;&gt;"",Belegerfassung!L1206*100,""),IF(OR(Belegerfassung!L1206="Leistung EU - Erlöse",Belegerfassung!L1206="Lieferungen EU-Erlöse",Belegerfassung!L1206="EUST",Belegerfassung!L1206="Bauleistungen 20%")=TRUE,"",MID(Belegerfassung!L1206,4,2)))</f>
        <v/>
      </c>
      <c r="J1198" s="6" t="str">
        <f>IF(A1198&lt;&gt;"",LEFT(Belegerfassung!D1206,40),"")</f>
        <v/>
      </c>
      <c r="K1198" t="str">
        <f>IF(A1198&lt;&gt;"",VLOOKUP(D1198,Abfrage!$F$2:$G$21,2,FALSE),"")</f>
        <v/>
      </c>
      <c r="L1198" s="6" t="str">
        <f>IF(Belegerfassung!H1206&lt;&gt;"",Belegerfassung!H1206,"")</f>
        <v/>
      </c>
      <c r="M1198" t="str">
        <f>IFERROR(IF(Belegerfassung!E1206&lt;&gt;"",VLOOKUP(Belegerfassung!E1206,Abfrage!$L$2:$M$15,2,),""),"")</f>
        <v/>
      </c>
      <c r="N1198" t="str">
        <f t="shared" si="55"/>
        <v/>
      </c>
      <c r="O1198" t="str">
        <f t="shared" si="56"/>
        <v/>
      </c>
      <c r="P1198" t="str">
        <f>IF(Belegerfassung!G1206&lt;&gt;"",CONCATENATE(Belegerfassung!G1206,".pdf"),"")</f>
        <v/>
      </c>
    </row>
    <row r="1199" spans="1:16">
      <c r="A1199" t="str">
        <f>IF(Belegerfassung!C1207&lt;&gt;"",0,"")</f>
        <v/>
      </c>
      <c r="B1199" t="str">
        <f>IFERROR(VLOOKUP(Belegerfassung!I1207,Konten!A:D,2,FALSE),"")</f>
        <v/>
      </c>
      <c r="C1199" t="str">
        <f>IF(A1199&lt;&gt;"",TEXT(Belegerfassung!C1207,"TT.MM.JJJJ"),"")</f>
        <v/>
      </c>
      <c r="D1199" t="str">
        <f>IFERROR(VLOOKUP(Belegerfassung!A1207,Abfrage!$E$2:$F$20,2,FALSE),"")</f>
        <v/>
      </c>
      <c r="E1199" t="str">
        <f>IF(A1199&lt;&gt;"",Belegerfassung!B1207,"")</f>
        <v/>
      </c>
      <c r="F1199" t="str">
        <f>IF(Belegerfassung!L1207="","",IF(Belegerfassung!L1207&lt;&gt;"",IF(Belegerfassung!L1207&lt;&gt;"",IF(Belegerfassung!J1207&lt;&gt;0,VLOOKUP(Belegerfassung!L1207,Abfrage!$A$2:$C$19,2,),VLOOKUP(Belegerfassung!L1207,Abfrage!$A$2:$C$19,3,)),"")))</f>
        <v/>
      </c>
      <c r="G1199" t="str">
        <f t="shared" si="54"/>
        <v/>
      </c>
      <c r="H1199" s="31" t="str">
        <f>IF(A1199&lt;&gt;"",-Belegerfassung!J1207+Belegerfassung!K1207,"")</f>
        <v/>
      </c>
      <c r="I1199" s="49" t="str">
        <f>IFERROR(IF(H1199&lt;&gt;"",Belegerfassung!L1207*100,""),IF(OR(Belegerfassung!L1207="Leistung EU - Erlöse",Belegerfassung!L1207="Lieferungen EU-Erlöse",Belegerfassung!L1207="EUST",Belegerfassung!L1207="Bauleistungen 20%")=TRUE,"",MID(Belegerfassung!L1207,4,2)))</f>
        <v/>
      </c>
      <c r="J1199" s="6" t="str">
        <f>IF(A1199&lt;&gt;"",LEFT(Belegerfassung!D1207,40),"")</f>
        <v/>
      </c>
      <c r="K1199" t="str">
        <f>IF(A1199&lt;&gt;"",VLOOKUP(D1199,Abfrage!$F$2:$G$21,2,FALSE),"")</f>
        <v/>
      </c>
      <c r="L1199" s="6" t="str">
        <f>IF(Belegerfassung!H1207&lt;&gt;"",Belegerfassung!H1207,"")</f>
        <v/>
      </c>
      <c r="M1199" t="str">
        <f>IFERROR(IF(Belegerfassung!E1207&lt;&gt;"",VLOOKUP(Belegerfassung!E1207,Abfrage!$L$2:$M$15,2,),""),"")</f>
        <v/>
      </c>
      <c r="N1199" t="str">
        <f t="shared" si="55"/>
        <v/>
      </c>
      <c r="O1199" t="str">
        <f t="shared" si="56"/>
        <v/>
      </c>
      <c r="P1199" t="str">
        <f>IF(Belegerfassung!G1207&lt;&gt;"",CONCATENATE(Belegerfassung!G1207,".pdf"),"")</f>
        <v/>
      </c>
    </row>
    <row r="1200" spans="1:16">
      <c r="A1200" t="str">
        <f>IF(Belegerfassung!C1208&lt;&gt;"",0,"")</f>
        <v/>
      </c>
      <c r="B1200" t="str">
        <f>IFERROR(VLOOKUP(Belegerfassung!I1208,Konten!A:D,2,FALSE),"")</f>
        <v/>
      </c>
      <c r="C1200" t="str">
        <f>IF(A1200&lt;&gt;"",TEXT(Belegerfassung!C1208,"TT.MM.JJJJ"),"")</f>
        <v/>
      </c>
      <c r="D1200" t="str">
        <f>IFERROR(VLOOKUP(Belegerfassung!A1208,Abfrage!$E$2:$F$20,2,FALSE),"")</f>
        <v/>
      </c>
      <c r="E1200" t="str">
        <f>IF(A1200&lt;&gt;"",Belegerfassung!B1208,"")</f>
        <v/>
      </c>
      <c r="F1200" t="str">
        <f>IF(Belegerfassung!L1208="","",IF(Belegerfassung!L1208&lt;&gt;"",IF(Belegerfassung!L1208&lt;&gt;"",IF(Belegerfassung!J1208&lt;&gt;0,VLOOKUP(Belegerfassung!L1208,Abfrage!$A$2:$C$19,2,),VLOOKUP(Belegerfassung!L1208,Abfrage!$A$2:$C$19,3,)),"")))</f>
        <v/>
      </c>
      <c r="G1200" t="str">
        <f t="shared" si="54"/>
        <v/>
      </c>
      <c r="H1200" s="31" t="str">
        <f>IF(A1200&lt;&gt;"",-Belegerfassung!J1208+Belegerfassung!K1208,"")</f>
        <v/>
      </c>
      <c r="I1200" s="49" t="str">
        <f>IFERROR(IF(H1200&lt;&gt;"",Belegerfassung!L1208*100,""),IF(OR(Belegerfassung!L1208="Leistung EU - Erlöse",Belegerfassung!L1208="Lieferungen EU-Erlöse",Belegerfassung!L1208="EUST",Belegerfassung!L1208="Bauleistungen 20%")=TRUE,"",MID(Belegerfassung!L1208,4,2)))</f>
        <v/>
      </c>
      <c r="J1200" s="6" t="str">
        <f>IF(A1200&lt;&gt;"",LEFT(Belegerfassung!D1208,40),"")</f>
        <v/>
      </c>
      <c r="K1200" t="str">
        <f>IF(A1200&lt;&gt;"",VLOOKUP(D1200,Abfrage!$F$2:$G$21,2,FALSE),"")</f>
        <v/>
      </c>
      <c r="L1200" s="6" t="str">
        <f>IF(Belegerfassung!H1208&lt;&gt;"",Belegerfassung!H1208,"")</f>
        <v/>
      </c>
      <c r="M1200" t="str">
        <f>IFERROR(IF(Belegerfassung!E1208&lt;&gt;"",VLOOKUP(Belegerfassung!E1208,Abfrage!$L$2:$M$15,2,),""),"")</f>
        <v/>
      </c>
      <c r="N1200" t="str">
        <f t="shared" si="55"/>
        <v/>
      </c>
      <c r="O1200" t="str">
        <f t="shared" si="56"/>
        <v/>
      </c>
      <c r="P1200" t="str">
        <f>IF(Belegerfassung!G1208&lt;&gt;"",CONCATENATE(Belegerfassung!G1208,".pdf"),"")</f>
        <v/>
      </c>
    </row>
    <row r="1201" spans="1:16">
      <c r="A1201" t="str">
        <f>IF(Belegerfassung!C1209&lt;&gt;"",0,"")</f>
        <v/>
      </c>
      <c r="B1201" t="str">
        <f>IFERROR(VLOOKUP(Belegerfassung!I1209,Konten!A:D,2,FALSE),"")</f>
        <v/>
      </c>
      <c r="C1201" t="str">
        <f>IF(A1201&lt;&gt;"",TEXT(Belegerfassung!C1209,"TT.MM.JJJJ"),"")</f>
        <v/>
      </c>
      <c r="D1201" t="str">
        <f>IFERROR(VLOOKUP(Belegerfassung!A1209,Abfrage!$E$2:$F$20,2,FALSE),"")</f>
        <v/>
      </c>
      <c r="E1201" t="str">
        <f>IF(A1201&lt;&gt;"",Belegerfassung!B1209,"")</f>
        <v/>
      </c>
      <c r="F1201" t="str">
        <f>IF(Belegerfassung!L1209="","",IF(Belegerfassung!L1209&lt;&gt;"",IF(Belegerfassung!L1209&lt;&gt;"",IF(Belegerfassung!J1209&lt;&gt;0,VLOOKUP(Belegerfassung!L1209,Abfrage!$A$2:$C$19,2,),VLOOKUP(Belegerfassung!L1209,Abfrage!$A$2:$C$19,3,)),"")))</f>
        <v/>
      </c>
      <c r="G1201" t="str">
        <f t="shared" si="54"/>
        <v/>
      </c>
      <c r="H1201" s="31" t="str">
        <f>IF(A1201&lt;&gt;"",-Belegerfassung!J1209+Belegerfassung!K1209,"")</f>
        <v/>
      </c>
      <c r="I1201" s="49" t="str">
        <f>IFERROR(IF(H1201&lt;&gt;"",Belegerfassung!L1209*100,""),IF(OR(Belegerfassung!L1209="Leistung EU - Erlöse",Belegerfassung!L1209="Lieferungen EU-Erlöse",Belegerfassung!L1209="EUST",Belegerfassung!L1209="Bauleistungen 20%")=TRUE,"",MID(Belegerfassung!L1209,4,2)))</f>
        <v/>
      </c>
      <c r="J1201" s="6" t="str">
        <f>IF(A1201&lt;&gt;"",LEFT(Belegerfassung!D1209,40),"")</f>
        <v/>
      </c>
      <c r="K1201" t="str">
        <f>IF(A1201&lt;&gt;"",VLOOKUP(D1201,Abfrage!$F$2:$G$21,2,FALSE),"")</f>
        <v/>
      </c>
      <c r="L1201" s="6" t="str">
        <f>IF(Belegerfassung!H1209&lt;&gt;"",Belegerfassung!H1209,"")</f>
        <v/>
      </c>
      <c r="M1201" t="str">
        <f>IFERROR(IF(Belegerfassung!E1209&lt;&gt;"",VLOOKUP(Belegerfassung!E1209,Abfrage!$L$2:$M$15,2,),""),"")</f>
        <v/>
      </c>
      <c r="N1201" t="str">
        <f t="shared" si="55"/>
        <v/>
      </c>
      <c r="O1201" t="str">
        <f t="shared" si="56"/>
        <v/>
      </c>
      <c r="P1201" t="str">
        <f>IF(Belegerfassung!G1209&lt;&gt;"",CONCATENATE(Belegerfassung!G1209,".pdf"),"")</f>
        <v/>
      </c>
    </row>
    <row r="1202" spans="1:16">
      <c r="A1202" t="str">
        <f>IF(Belegerfassung!C1210&lt;&gt;"",0,"")</f>
        <v/>
      </c>
      <c r="B1202" t="str">
        <f>IFERROR(VLOOKUP(Belegerfassung!I1210,Konten!A:D,2,FALSE),"")</f>
        <v/>
      </c>
      <c r="C1202" t="str">
        <f>IF(A1202&lt;&gt;"",TEXT(Belegerfassung!C1210,"TT.MM.JJJJ"),"")</f>
        <v/>
      </c>
      <c r="D1202" t="str">
        <f>IFERROR(VLOOKUP(Belegerfassung!A1210,Abfrage!$E$2:$F$20,2,FALSE),"")</f>
        <v/>
      </c>
      <c r="E1202" t="str">
        <f>IF(A1202&lt;&gt;"",Belegerfassung!B1210,"")</f>
        <v/>
      </c>
      <c r="F1202" t="str">
        <f>IF(Belegerfassung!L1210="","",IF(Belegerfassung!L1210&lt;&gt;"",IF(Belegerfassung!L1210&lt;&gt;"",IF(Belegerfassung!J1210&lt;&gt;0,VLOOKUP(Belegerfassung!L1210,Abfrage!$A$2:$C$19,2,),VLOOKUP(Belegerfassung!L1210,Abfrage!$A$2:$C$19,3,)),"")))</f>
        <v/>
      </c>
      <c r="G1202" t="str">
        <f t="shared" si="54"/>
        <v/>
      </c>
      <c r="H1202" s="31" t="str">
        <f>IF(A1202&lt;&gt;"",-Belegerfassung!J1210+Belegerfassung!K1210,"")</f>
        <v/>
      </c>
      <c r="I1202" s="49" t="str">
        <f>IFERROR(IF(H1202&lt;&gt;"",Belegerfassung!L1210*100,""),IF(OR(Belegerfassung!L1210="Leistung EU - Erlöse",Belegerfassung!L1210="Lieferungen EU-Erlöse",Belegerfassung!L1210="EUST",Belegerfassung!L1210="Bauleistungen 20%")=TRUE,"",MID(Belegerfassung!L1210,4,2)))</f>
        <v/>
      </c>
      <c r="J1202" s="6" t="str">
        <f>IF(A1202&lt;&gt;"",LEFT(Belegerfassung!D1210,40),"")</f>
        <v/>
      </c>
      <c r="K1202" t="str">
        <f>IF(A1202&lt;&gt;"",VLOOKUP(D1202,Abfrage!$F$2:$G$21,2,FALSE),"")</f>
        <v/>
      </c>
      <c r="L1202" s="6" t="str">
        <f>IF(Belegerfassung!H1210&lt;&gt;"",Belegerfassung!H1210,"")</f>
        <v/>
      </c>
      <c r="M1202" t="str">
        <f>IFERROR(IF(Belegerfassung!E1210&lt;&gt;"",VLOOKUP(Belegerfassung!E1210,Abfrage!$L$2:$M$15,2,),""),"")</f>
        <v/>
      </c>
      <c r="N1202" t="str">
        <f t="shared" si="55"/>
        <v/>
      </c>
      <c r="O1202" t="str">
        <f t="shared" si="56"/>
        <v/>
      </c>
      <c r="P1202" t="str">
        <f>IF(Belegerfassung!G1210&lt;&gt;"",CONCATENATE(Belegerfassung!G1210,".pdf"),"")</f>
        <v/>
      </c>
    </row>
    <row r="1203" spans="1:16">
      <c r="A1203" t="str">
        <f>IF(Belegerfassung!C1211&lt;&gt;"",0,"")</f>
        <v/>
      </c>
      <c r="B1203" t="str">
        <f>IFERROR(VLOOKUP(Belegerfassung!I1211,Konten!A:D,2,FALSE),"")</f>
        <v/>
      </c>
      <c r="C1203" t="str">
        <f>IF(A1203&lt;&gt;"",TEXT(Belegerfassung!C1211,"TT.MM.JJJJ"),"")</f>
        <v/>
      </c>
      <c r="D1203" t="str">
        <f>IFERROR(VLOOKUP(Belegerfassung!A1211,Abfrage!$E$2:$F$20,2,FALSE),"")</f>
        <v/>
      </c>
      <c r="E1203" t="str">
        <f>IF(A1203&lt;&gt;"",Belegerfassung!B1211,"")</f>
        <v/>
      </c>
      <c r="F1203" t="str">
        <f>IF(Belegerfassung!L1211="","",IF(Belegerfassung!L1211&lt;&gt;"",IF(Belegerfassung!L1211&lt;&gt;"",IF(Belegerfassung!J1211&lt;&gt;0,VLOOKUP(Belegerfassung!L1211,Abfrage!$A$2:$C$19,2,),VLOOKUP(Belegerfassung!L1211,Abfrage!$A$2:$C$19,3,)),"")))</f>
        <v/>
      </c>
      <c r="G1203" t="str">
        <f t="shared" si="54"/>
        <v/>
      </c>
      <c r="H1203" s="31" t="str">
        <f>IF(A1203&lt;&gt;"",-Belegerfassung!J1211+Belegerfassung!K1211,"")</f>
        <v/>
      </c>
      <c r="I1203" s="49" t="str">
        <f>IFERROR(IF(H1203&lt;&gt;"",Belegerfassung!L1211*100,""),IF(OR(Belegerfassung!L1211="Leistung EU - Erlöse",Belegerfassung!L1211="Lieferungen EU-Erlöse",Belegerfassung!L1211="EUST",Belegerfassung!L1211="Bauleistungen 20%")=TRUE,"",MID(Belegerfassung!L1211,4,2)))</f>
        <v/>
      </c>
      <c r="J1203" s="6" t="str">
        <f>IF(A1203&lt;&gt;"",LEFT(Belegerfassung!D1211,40),"")</f>
        <v/>
      </c>
      <c r="K1203" t="str">
        <f>IF(A1203&lt;&gt;"",VLOOKUP(D1203,Abfrage!$F$2:$G$21,2,FALSE),"")</f>
        <v/>
      </c>
      <c r="L1203" s="6" t="str">
        <f>IF(Belegerfassung!H1211&lt;&gt;"",Belegerfassung!H1211,"")</f>
        <v/>
      </c>
      <c r="M1203" t="str">
        <f>IFERROR(IF(Belegerfassung!E1211&lt;&gt;"",VLOOKUP(Belegerfassung!E1211,Abfrage!$L$2:$M$15,2,),""),"")</f>
        <v/>
      </c>
      <c r="N1203" t="str">
        <f t="shared" si="55"/>
        <v/>
      </c>
      <c r="O1203" t="str">
        <f t="shared" si="56"/>
        <v/>
      </c>
      <c r="P1203" t="str">
        <f>IF(Belegerfassung!G1211&lt;&gt;"",CONCATENATE(Belegerfassung!G1211,".pdf"),"")</f>
        <v/>
      </c>
    </row>
    <row r="1204" spans="1:16">
      <c r="A1204" t="str">
        <f>IF(Belegerfassung!C1212&lt;&gt;"",0,"")</f>
        <v/>
      </c>
      <c r="B1204" t="str">
        <f>IFERROR(VLOOKUP(Belegerfassung!I1212,Konten!A:D,2,FALSE),"")</f>
        <v/>
      </c>
      <c r="C1204" t="str">
        <f>IF(A1204&lt;&gt;"",TEXT(Belegerfassung!C1212,"TT.MM.JJJJ"),"")</f>
        <v/>
      </c>
      <c r="D1204" t="str">
        <f>IFERROR(VLOOKUP(Belegerfassung!A1212,Abfrage!$E$2:$F$20,2,FALSE),"")</f>
        <v/>
      </c>
      <c r="E1204" t="str">
        <f>IF(A1204&lt;&gt;"",Belegerfassung!B1212,"")</f>
        <v/>
      </c>
      <c r="F1204" t="str">
        <f>IF(Belegerfassung!L1212="","",IF(Belegerfassung!L1212&lt;&gt;"",IF(Belegerfassung!L1212&lt;&gt;"",IF(Belegerfassung!J1212&lt;&gt;0,VLOOKUP(Belegerfassung!L1212,Abfrage!$A$2:$C$19,2,),VLOOKUP(Belegerfassung!L1212,Abfrage!$A$2:$C$19,3,)),"")))</f>
        <v/>
      </c>
      <c r="G1204" t="str">
        <f t="shared" si="54"/>
        <v/>
      </c>
      <c r="H1204" s="31" t="str">
        <f>IF(A1204&lt;&gt;"",-Belegerfassung!J1212+Belegerfassung!K1212,"")</f>
        <v/>
      </c>
      <c r="I1204" s="49" t="str">
        <f>IFERROR(IF(H1204&lt;&gt;"",Belegerfassung!L1212*100,""),IF(OR(Belegerfassung!L1212="Leistung EU - Erlöse",Belegerfassung!L1212="Lieferungen EU-Erlöse",Belegerfassung!L1212="EUST",Belegerfassung!L1212="Bauleistungen 20%")=TRUE,"",MID(Belegerfassung!L1212,4,2)))</f>
        <v/>
      </c>
      <c r="J1204" s="6" t="str">
        <f>IF(A1204&lt;&gt;"",LEFT(Belegerfassung!D1212,40),"")</f>
        <v/>
      </c>
      <c r="K1204" t="str">
        <f>IF(A1204&lt;&gt;"",VLOOKUP(D1204,Abfrage!$F$2:$G$21,2,FALSE),"")</f>
        <v/>
      </c>
      <c r="L1204" s="6" t="str">
        <f>IF(Belegerfassung!H1212&lt;&gt;"",Belegerfassung!H1212,"")</f>
        <v/>
      </c>
      <c r="M1204" t="str">
        <f>IFERROR(IF(Belegerfassung!E1212&lt;&gt;"",VLOOKUP(Belegerfassung!E1212,Abfrage!$L$2:$M$15,2,),""),"")</f>
        <v/>
      </c>
      <c r="N1204" t="str">
        <f t="shared" si="55"/>
        <v/>
      </c>
      <c r="O1204" t="str">
        <f t="shared" si="56"/>
        <v/>
      </c>
      <c r="P1204" t="str">
        <f>IF(Belegerfassung!G1212&lt;&gt;"",CONCATENATE(Belegerfassung!G1212,".pdf"),"")</f>
        <v/>
      </c>
    </row>
    <row r="1205" spans="1:16">
      <c r="A1205" t="str">
        <f>IF(Belegerfassung!C1213&lt;&gt;"",0,"")</f>
        <v/>
      </c>
      <c r="B1205" t="str">
        <f>IFERROR(VLOOKUP(Belegerfassung!I1213,Konten!A:D,2,FALSE),"")</f>
        <v/>
      </c>
      <c r="C1205" t="str">
        <f>IF(A1205&lt;&gt;"",TEXT(Belegerfassung!C1213,"TT.MM.JJJJ"),"")</f>
        <v/>
      </c>
      <c r="D1205" t="str">
        <f>IFERROR(VLOOKUP(Belegerfassung!A1213,Abfrage!$E$2:$F$20,2,FALSE),"")</f>
        <v/>
      </c>
      <c r="E1205" t="str">
        <f>IF(A1205&lt;&gt;"",Belegerfassung!B1213,"")</f>
        <v/>
      </c>
      <c r="F1205" t="str">
        <f>IF(Belegerfassung!L1213="","",IF(Belegerfassung!L1213&lt;&gt;"",IF(Belegerfassung!L1213&lt;&gt;"",IF(Belegerfassung!J1213&lt;&gt;0,VLOOKUP(Belegerfassung!L1213,Abfrage!$A$2:$C$19,2,),VLOOKUP(Belegerfassung!L1213,Abfrage!$A$2:$C$19,3,)),"")))</f>
        <v/>
      </c>
      <c r="G1205" t="str">
        <f t="shared" si="54"/>
        <v/>
      </c>
      <c r="H1205" s="31" t="str">
        <f>IF(A1205&lt;&gt;"",-Belegerfassung!J1213+Belegerfassung!K1213,"")</f>
        <v/>
      </c>
      <c r="I1205" s="49" t="str">
        <f>IFERROR(IF(H1205&lt;&gt;"",Belegerfassung!L1213*100,""),IF(OR(Belegerfassung!L1213="Leistung EU - Erlöse",Belegerfassung!L1213="Lieferungen EU-Erlöse",Belegerfassung!L1213="EUST",Belegerfassung!L1213="Bauleistungen 20%")=TRUE,"",MID(Belegerfassung!L1213,4,2)))</f>
        <v/>
      </c>
      <c r="J1205" s="6" t="str">
        <f>IF(A1205&lt;&gt;"",LEFT(Belegerfassung!D1213,40),"")</f>
        <v/>
      </c>
      <c r="K1205" t="str">
        <f>IF(A1205&lt;&gt;"",VLOOKUP(D1205,Abfrage!$F$2:$G$21,2,FALSE),"")</f>
        <v/>
      </c>
      <c r="L1205" s="6" t="str">
        <f>IF(Belegerfassung!H1213&lt;&gt;"",Belegerfassung!H1213,"")</f>
        <v/>
      </c>
      <c r="M1205" t="str">
        <f>IFERROR(IF(Belegerfassung!E1213&lt;&gt;"",VLOOKUP(Belegerfassung!E1213,Abfrage!$L$2:$M$15,2,),""),"")</f>
        <v/>
      </c>
      <c r="N1205" t="str">
        <f t="shared" si="55"/>
        <v/>
      </c>
      <c r="O1205" t="str">
        <f t="shared" si="56"/>
        <v/>
      </c>
      <c r="P1205" t="str">
        <f>IF(Belegerfassung!G1213&lt;&gt;"",CONCATENATE(Belegerfassung!G1213,".pdf"),"")</f>
        <v/>
      </c>
    </row>
    <row r="1206" spans="1:16">
      <c r="A1206" t="str">
        <f>IF(Belegerfassung!C1214&lt;&gt;"",0,"")</f>
        <v/>
      </c>
      <c r="B1206" t="str">
        <f>IFERROR(VLOOKUP(Belegerfassung!I1214,Konten!A:D,2,FALSE),"")</f>
        <v/>
      </c>
      <c r="C1206" t="str">
        <f>IF(A1206&lt;&gt;"",TEXT(Belegerfassung!C1214,"TT.MM.JJJJ"),"")</f>
        <v/>
      </c>
      <c r="D1206" t="str">
        <f>IFERROR(VLOOKUP(Belegerfassung!A1214,Abfrage!$E$2:$F$20,2,FALSE),"")</f>
        <v/>
      </c>
      <c r="E1206" t="str">
        <f>IF(A1206&lt;&gt;"",Belegerfassung!B1214,"")</f>
        <v/>
      </c>
      <c r="F1206" t="str">
        <f>IF(Belegerfassung!L1214="","",IF(Belegerfassung!L1214&lt;&gt;"",IF(Belegerfassung!L1214&lt;&gt;"",IF(Belegerfassung!J1214&lt;&gt;0,VLOOKUP(Belegerfassung!L1214,Abfrage!$A$2:$C$19,2,),VLOOKUP(Belegerfassung!L1214,Abfrage!$A$2:$C$19,3,)),"")))</f>
        <v/>
      </c>
      <c r="G1206" t="str">
        <f t="shared" si="54"/>
        <v/>
      </c>
      <c r="H1206" s="31" t="str">
        <f>IF(A1206&lt;&gt;"",-Belegerfassung!J1214+Belegerfassung!K1214,"")</f>
        <v/>
      </c>
      <c r="I1206" s="49" t="str">
        <f>IFERROR(IF(H1206&lt;&gt;"",Belegerfassung!L1214*100,""),IF(OR(Belegerfassung!L1214="Leistung EU - Erlöse",Belegerfassung!L1214="Lieferungen EU-Erlöse",Belegerfassung!L1214="EUST",Belegerfassung!L1214="Bauleistungen 20%")=TRUE,"",MID(Belegerfassung!L1214,4,2)))</f>
        <v/>
      </c>
      <c r="J1206" s="6" t="str">
        <f>IF(A1206&lt;&gt;"",LEFT(Belegerfassung!D1214,40),"")</f>
        <v/>
      </c>
      <c r="K1206" t="str">
        <f>IF(A1206&lt;&gt;"",VLOOKUP(D1206,Abfrage!$F$2:$G$21,2,FALSE),"")</f>
        <v/>
      </c>
      <c r="L1206" s="6" t="str">
        <f>IF(Belegerfassung!H1214&lt;&gt;"",Belegerfassung!H1214,"")</f>
        <v/>
      </c>
      <c r="M1206" t="str">
        <f>IFERROR(IF(Belegerfassung!E1214&lt;&gt;"",VLOOKUP(Belegerfassung!E1214,Abfrage!$L$2:$M$15,2,),""),"")</f>
        <v/>
      </c>
      <c r="N1206" t="str">
        <f t="shared" si="55"/>
        <v/>
      </c>
      <c r="O1206" t="str">
        <f t="shared" si="56"/>
        <v/>
      </c>
      <c r="P1206" t="str">
        <f>IF(Belegerfassung!G1214&lt;&gt;"",CONCATENATE(Belegerfassung!G1214,".pdf"),"")</f>
        <v/>
      </c>
    </row>
    <row r="1207" spans="1:16">
      <c r="A1207" t="str">
        <f>IF(Belegerfassung!C1215&lt;&gt;"",0,"")</f>
        <v/>
      </c>
      <c r="B1207" t="str">
        <f>IFERROR(VLOOKUP(Belegerfassung!I1215,Konten!A:D,2,FALSE),"")</f>
        <v/>
      </c>
      <c r="C1207" t="str">
        <f>IF(A1207&lt;&gt;"",TEXT(Belegerfassung!C1215,"TT.MM.JJJJ"),"")</f>
        <v/>
      </c>
      <c r="D1207" t="str">
        <f>IFERROR(VLOOKUP(Belegerfassung!A1215,Abfrage!$E$2:$F$20,2,FALSE),"")</f>
        <v/>
      </c>
      <c r="E1207" t="str">
        <f>IF(A1207&lt;&gt;"",Belegerfassung!B1215,"")</f>
        <v/>
      </c>
      <c r="F1207" t="str">
        <f>IF(Belegerfassung!L1215="","",IF(Belegerfassung!L1215&lt;&gt;"",IF(Belegerfassung!L1215&lt;&gt;"",IF(Belegerfassung!J1215&lt;&gt;0,VLOOKUP(Belegerfassung!L1215,Abfrage!$A$2:$C$19,2,),VLOOKUP(Belegerfassung!L1215,Abfrage!$A$2:$C$19,3,)),"")))</f>
        <v/>
      </c>
      <c r="G1207" t="str">
        <f t="shared" si="54"/>
        <v/>
      </c>
      <c r="H1207" s="31" t="str">
        <f>IF(A1207&lt;&gt;"",-Belegerfassung!J1215+Belegerfassung!K1215,"")</f>
        <v/>
      </c>
      <c r="I1207" s="49" t="str">
        <f>IFERROR(IF(H1207&lt;&gt;"",Belegerfassung!L1215*100,""),IF(OR(Belegerfassung!L1215="Leistung EU - Erlöse",Belegerfassung!L1215="Lieferungen EU-Erlöse",Belegerfassung!L1215="EUST",Belegerfassung!L1215="Bauleistungen 20%")=TRUE,"",MID(Belegerfassung!L1215,4,2)))</f>
        <v/>
      </c>
      <c r="J1207" s="6" t="str">
        <f>IF(A1207&lt;&gt;"",LEFT(Belegerfassung!D1215,40),"")</f>
        <v/>
      </c>
      <c r="K1207" t="str">
        <f>IF(A1207&lt;&gt;"",VLOOKUP(D1207,Abfrage!$F$2:$G$21,2,FALSE),"")</f>
        <v/>
      </c>
      <c r="L1207" s="6" t="str">
        <f>IF(Belegerfassung!H1215&lt;&gt;"",Belegerfassung!H1215,"")</f>
        <v/>
      </c>
      <c r="M1207" t="str">
        <f>IFERROR(IF(Belegerfassung!E1215&lt;&gt;"",VLOOKUP(Belegerfassung!E1215,Abfrage!$L$2:$M$15,2,),""),"")</f>
        <v/>
      </c>
      <c r="N1207" t="str">
        <f t="shared" si="55"/>
        <v/>
      </c>
      <c r="O1207" t="str">
        <f t="shared" si="56"/>
        <v/>
      </c>
      <c r="P1207" t="str">
        <f>IF(Belegerfassung!G1215&lt;&gt;"",CONCATENATE(Belegerfassung!G1215,".pdf"),"")</f>
        <v/>
      </c>
    </row>
    <row r="1208" spans="1:16">
      <c r="A1208" t="str">
        <f>IF(Belegerfassung!C1216&lt;&gt;"",0,"")</f>
        <v/>
      </c>
      <c r="B1208" t="str">
        <f>IFERROR(VLOOKUP(Belegerfassung!I1216,Konten!A:D,2,FALSE),"")</f>
        <v/>
      </c>
      <c r="C1208" t="str">
        <f>IF(A1208&lt;&gt;"",TEXT(Belegerfassung!C1216,"TT.MM.JJJJ"),"")</f>
        <v/>
      </c>
      <c r="D1208" t="str">
        <f>IFERROR(VLOOKUP(Belegerfassung!A1216,Abfrage!$E$2:$F$20,2,FALSE),"")</f>
        <v/>
      </c>
      <c r="E1208" t="str">
        <f>IF(A1208&lt;&gt;"",Belegerfassung!B1216,"")</f>
        <v/>
      </c>
      <c r="F1208" t="str">
        <f>IF(Belegerfassung!L1216="","",IF(Belegerfassung!L1216&lt;&gt;"",IF(Belegerfassung!L1216&lt;&gt;"",IF(Belegerfassung!J1216&lt;&gt;0,VLOOKUP(Belegerfassung!L1216,Abfrage!$A$2:$C$19,2,),VLOOKUP(Belegerfassung!L1216,Abfrage!$A$2:$C$19,3,)),"")))</f>
        <v/>
      </c>
      <c r="G1208" t="str">
        <f t="shared" si="54"/>
        <v/>
      </c>
      <c r="H1208" s="31" t="str">
        <f>IF(A1208&lt;&gt;"",-Belegerfassung!J1216+Belegerfassung!K1216,"")</f>
        <v/>
      </c>
      <c r="I1208" s="49" t="str">
        <f>IFERROR(IF(H1208&lt;&gt;"",Belegerfassung!L1216*100,""),IF(OR(Belegerfassung!L1216="Leistung EU - Erlöse",Belegerfassung!L1216="Lieferungen EU-Erlöse",Belegerfassung!L1216="EUST",Belegerfassung!L1216="Bauleistungen 20%")=TRUE,"",MID(Belegerfassung!L1216,4,2)))</f>
        <v/>
      </c>
      <c r="J1208" s="6" t="str">
        <f>IF(A1208&lt;&gt;"",LEFT(Belegerfassung!D1216,40),"")</f>
        <v/>
      </c>
      <c r="K1208" t="str">
        <f>IF(A1208&lt;&gt;"",VLOOKUP(D1208,Abfrage!$F$2:$G$21,2,FALSE),"")</f>
        <v/>
      </c>
      <c r="L1208" s="6" t="str">
        <f>IF(Belegerfassung!H1216&lt;&gt;"",Belegerfassung!H1216,"")</f>
        <v/>
      </c>
      <c r="M1208" t="str">
        <f>IFERROR(IF(Belegerfassung!E1216&lt;&gt;"",VLOOKUP(Belegerfassung!E1216,Abfrage!$L$2:$M$15,2,),""),"")</f>
        <v/>
      </c>
      <c r="N1208" t="str">
        <f t="shared" si="55"/>
        <v/>
      </c>
      <c r="O1208" t="str">
        <f t="shared" si="56"/>
        <v/>
      </c>
      <c r="P1208" t="str">
        <f>IF(Belegerfassung!G1216&lt;&gt;"",CONCATENATE(Belegerfassung!G1216,".pdf"),"")</f>
        <v/>
      </c>
    </row>
    <row r="1209" spans="1:16">
      <c r="A1209" t="str">
        <f>IF(Belegerfassung!C1217&lt;&gt;"",0,"")</f>
        <v/>
      </c>
      <c r="B1209" t="str">
        <f>IFERROR(VLOOKUP(Belegerfassung!I1217,Konten!A:D,2,FALSE),"")</f>
        <v/>
      </c>
      <c r="C1209" t="str">
        <f>IF(A1209&lt;&gt;"",TEXT(Belegerfassung!C1217,"TT.MM.JJJJ"),"")</f>
        <v/>
      </c>
      <c r="D1209" t="str">
        <f>IFERROR(VLOOKUP(Belegerfassung!A1217,Abfrage!$E$2:$F$20,2,FALSE),"")</f>
        <v/>
      </c>
      <c r="E1209" t="str">
        <f>IF(A1209&lt;&gt;"",Belegerfassung!B1217,"")</f>
        <v/>
      </c>
      <c r="F1209" t="str">
        <f>IF(Belegerfassung!L1217="","",IF(Belegerfassung!L1217&lt;&gt;"",IF(Belegerfassung!L1217&lt;&gt;"",IF(Belegerfassung!J1217&lt;&gt;0,VLOOKUP(Belegerfassung!L1217,Abfrage!$A$2:$C$19,2,),VLOOKUP(Belegerfassung!L1217,Abfrage!$A$2:$C$19,3,)),"")))</f>
        <v/>
      </c>
      <c r="G1209" t="str">
        <f t="shared" si="54"/>
        <v/>
      </c>
      <c r="H1209" s="31" t="str">
        <f>IF(A1209&lt;&gt;"",-Belegerfassung!J1217+Belegerfassung!K1217,"")</f>
        <v/>
      </c>
      <c r="I1209" s="49" t="str">
        <f>IFERROR(IF(H1209&lt;&gt;"",Belegerfassung!L1217*100,""),IF(OR(Belegerfassung!L1217="Leistung EU - Erlöse",Belegerfassung!L1217="Lieferungen EU-Erlöse",Belegerfassung!L1217="EUST",Belegerfassung!L1217="Bauleistungen 20%")=TRUE,"",MID(Belegerfassung!L1217,4,2)))</f>
        <v/>
      </c>
      <c r="J1209" s="6" t="str">
        <f>IF(A1209&lt;&gt;"",LEFT(Belegerfassung!D1217,40),"")</f>
        <v/>
      </c>
      <c r="K1209" t="str">
        <f>IF(A1209&lt;&gt;"",VLOOKUP(D1209,Abfrage!$F$2:$G$21,2,FALSE),"")</f>
        <v/>
      </c>
      <c r="L1209" s="6" t="str">
        <f>IF(Belegerfassung!H1217&lt;&gt;"",Belegerfassung!H1217,"")</f>
        <v/>
      </c>
      <c r="M1209" t="str">
        <f>IFERROR(IF(Belegerfassung!E1217&lt;&gt;"",VLOOKUP(Belegerfassung!E1217,Abfrage!$L$2:$M$15,2,),""),"")</f>
        <v/>
      </c>
      <c r="N1209" t="str">
        <f t="shared" si="55"/>
        <v/>
      </c>
      <c r="O1209" t="str">
        <f t="shared" si="56"/>
        <v/>
      </c>
      <c r="P1209" t="str">
        <f>IF(Belegerfassung!G1217&lt;&gt;"",CONCATENATE(Belegerfassung!G1217,".pdf"),"")</f>
        <v/>
      </c>
    </row>
    <row r="1210" spans="1:16">
      <c r="A1210" t="str">
        <f>IF(Belegerfassung!C1218&lt;&gt;"",0,"")</f>
        <v/>
      </c>
      <c r="B1210" t="str">
        <f>IFERROR(VLOOKUP(Belegerfassung!I1218,Konten!A:D,2,FALSE),"")</f>
        <v/>
      </c>
      <c r="C1210" t="str">
        <f>IF(A1210&lt;&gt;"",TEXT(Belegerfassung!C1218,"TT.MM.JJJJ"),"")</f>
        <v/>
      </c>
      <c r="D1210" t="str">
        <f>IFERROR(VLOOKUP(Belegerfassung!A1218,Abfrage!$E$2:$F$20,2,FALSE),"")</f>
        <v/>
      </c>
      <c r="E1210" t="str">
        <f>IF(A1210&lt;&gt;"",Belegerfassung!B1218,"")</f>
        <v/>
      </c>
      <c r="F1210" t="str">
        <f>IF(Belegerfassung!L1218="","",IF(Belegerfassung!L1218&lt;&gt;"",IF(Belegerfassung!L1218&lt;&gt;"",IF(Belegerfassung!J1218&lt;&gt;0,VLOOKUP(Belegerfassung!L1218,Abfrage!$A$2:$C$19,2,),VLOOKUP(Belegerfassung!L1218,Abfrage!$A$2:$C$19,3,)),"")))</f>
        <v/>
      </c>
      <c r="G1210" t="str">
        <f t="shared" si="54"/>
        <v/>
      </c>
      <c r="H1210" s="31" t="str">
        <f>IF(A1210&lt;&gt;"",-Belegerfassung!J1218+Belegerfassung!K1218,"")</f>
        <v/>
      </c>
      <c r="I1210" s="49" t="str">
        <f>IFERROR(IF(H1210&lt;&gt;"",Belegerfassung!L1218*100,""),IF(OR(Belegerfassung!L1218="Leistung EU - Erlöse",Belegerfassung!L1218="Lieferungen EU-Erlöse",Belegerfassung!L1218="EUST",Belegerfassung!L1218="Bauleistungen 20%")=TRUE,"",MID(Belegerfassung!L1218,4,2)))</f>
        <v/>
      </c>
      <c r="J1210" s="6" t="str">
        <f>IF(A1210&lt;&gt;"",LEFT(Belegerfassung!D1218,40),"")</f>
        <v/>
      </c>
      <c r="K1210" t="str">
        <f>IF(A1210&lt;&gt;"",VLOOKUP(D1210,Abfrage!$F$2:$G$21,2,FALSE),"")</f>
        <v/>
      </c>
      <c r="L1210" s="6" t="str">
        <f>IF(Belegerfassung!H1218&lt;&gt;"",Belegerfassung!H1218,"")</f>
        <v/>
      </c>
      <c r="M1210" t="str">
        <f>IFERROR(IF(Belegerfassung!E1218&lt;&gt;"",VLOOKUP(Belegerfassung!E1218,Abfrage!$L$2:$M$15,2,),""),"")</f>
        <v/>
      </c>
      <c r="N1210" t="str">
        <f t="shared" si="55"/>
        <v/>
      </c>
      <c r="O1210" t="str">
        <f t="shared" si="56"/>
        <v/>
      </c>
      <c r="P1210" t="str">
        <f>IF(Belegerfassung!G1218&lt;&gt;"",CONCATENATE(Belegerfassung!G1218,".pdf"),"")</f>
        <v/>
      </c>
    </row>
    <row r="1211" spans="1:16">
      <c r="A1211" t="str">
        <f>IF(Belegerfassung!C1219&lt;&gt;"",0,"")</f>
        <v/>
      </c>
      <c r="B1211" t="str">
        <f>IFERROR(VLOOKUP(Belegerfassung!I1219,Konten!A:D,2,FALSE),"")</f>
        <v/>
      </c>
      <c r="C1211" t="str">
        <f>IF(A1211&lt;&gt;"",TEXT(Belegerfassung!C1219,"TT.MM.JJJJ"),"")</f>
        <v/>
      </c>
      <c r="D1211" t="str">
        <f>IFERROR(VLOOKUP(Belegerfassung!A1219,Abfrage!$E$2:$F$20,2,FALSE),"")</f>
        <v/>
      </c>
      <c r="E1211" t="str">
        <f>IF(A1211&lt;&gt;"",Belegerfassung!B1219,"")</f>
        <v/>
      </c>
      <c r="F1211" t="str">
        <f>IF(Belegerfassung!L1219="","",IF(Belegerfassung!L1219&lt;&gt;"",IF(Belegerfassung!L1219&lt;&gt;"",IF(Belegerfassung!J1219&lt;&gt;0,VLOOKUP(Belegerfassung!L1219,Abfrage!$A$2:$C$19,2,),VLOOKUP(Belegerfassung!L1219,Abfrage!$A$2:$C$19,3,)),"")))</f>
        <v/>
      </c>
      <c r="G1211" t="str">
        <f t="shared" si="54"/>
        <v/>
      </c>
      <c r="H1211" s="31" t="str">
        <f>IF(A1211&lt;&gt;"",-Belegerfassung!J1219+Belegerfassung!K1219,"")</f>
        <v/>
      </c>
      <c r="I1211" s="49" t="str">
        <f>IFERROR(IF(H1211&lt;&gt;"",Belegerfassung!L1219*100,""),IF(OR(Belegerfassung!L1219="Leistung EU - Erlöse",Belegerfassung!L1219="Lieferungen EU-Erlöse",Belegerfassung!L1219="EUST",Belegerfassung!L1219="Bauleistungen 20%")=TRUE,"",MID(Belegerfassung!L1219,4,2)))</f>
        <v/>
      </c>
      <c r="J1211" s="6" t="str">
        <f>IF(A1211&lt;&gt;"",LEFT(Belegerfassung!D1219,40),"")</f>
        <v/>
      </c>
      <c r="K1211" t="str">
        <f>IF(A1211&lt;&gt;"",VLOOKUP(D1211,Abfrage!$F$2:$G$21,2,FALSE),"")</f>
        <v/>
      </c>
      <c r="L1211" s="6" t="str">
        <f>IF(Belegerfassung!H1219&lt;&gt;"",Belegerfassung!H1219,"")</f>
        <v/>
      </c>
      <c r="M1211" t="str">
        <f>IFERROR(IF(Belegerfassung!E1219&lt;&gt;"",VLOOKUP(Belegerfassung!E1219,Abfrage!$L$2:$M$15,2,),""),"")</f>
        <v/>
      </c>
      <c r="N1211" t="str">
        <f t="shared" si="55"/>
        <v/>
      </c>
      <c r="O1211" t="str">
        <f t="shared" si="56"/>
        <v/>
      </c>
      <c r="P1211" t="str">
        <f>IF(Belegerfassung!G1219&lt;&gt;"",CONCATENATE(Belegerfassung!G1219,".pdf"),"")</f>
        <v/>
      </c>
    </row>
    <row r="1212" spans="1:16">
      <c r="A1212" t="str">
        <f>IF(Belegerfassung!C1220&lt;&gt;"",0,"")</f>
        <v/>
      </c>
      <c r="B1212" t="str">
        <f>IFERROR(VLOOKUP(Belegerfassung!I1220,Konten!A:D,2,FALSE),"")</f>
        <v/>
      </c>
      <c r="C1212" t="str">
        <f>IF(A1212&lt;&gt;"",TEXT(Belegerfassung!C1220,"TT.MM.JJJJ"),"")</f>
        <v/>
      </c>
      <c r="D1212" t="str">
        <f>IFERROR(VLOOKUP(Belegerfassung!A1220,Abfrage!$E$2:$F$20,2,FALSE),"")</f>
        <v/>
      </c>
      <c r="E1212" t="str">
        <f>IF(A1212&lt;&gt;"",Belegerfassung!B1220,"")</f>
        <v/>
      </c>
      <c r="F1212" t="str">
        <f>IF(Belegerfassung!L1220="","",IF(Belegerfassung!L1220&lt;&gt;"",IF(Belegerfassung!L1220&lt;&gt;"",IF(Belegerfassung!J1220&lt;&gt;0,VLOOKUP(Belegerfassung!L1220,Abfrage!$A$2:$C$19,2,),VLOOKUP(Belegerfassung!L1220,Abfrage!$A$2:$C$19,3,)),"")))</f>
        <v/>
      </c>
      <c r="G1212" t="str">
        <f t="shared" si="54"/>
        <v/>
      </c>
      <c r="H1212" s="31" t="str">
        <f>IF(A1212&lt;&gt;"",-Belegerfassung!J1220+Belegerfassung!K1220,"")</f>
        <v/>
      </c>
      <c r="I1212" s="49" t="str">
        <f>IFERROR(IF(H1212&lt;&gt;"",Belegerfassung!L1220*100,""),IF(OR(Belegerfassung!L1220="Leistung EU - Erlöse",Belegerfassung!L1220="Lieferungen EU-Erlöse",Belegerfassung!L1220="EUST",Belegerfassung!L1220="Bauleistungen 20%")=TRUE,"",MID(Belegerfassung!L1220,4,2)))</f>
        <v/>
      </c>
      <c r="J1212" s="6" t="str">
        <f>IF(A1212&lt;&gt;"",LEFT(Belegerfassung!D1220,40),"")</f>
        <v/>
      </c>
      <c r="K1212" t="str">
        <f>IF(A1212&lt;&gt;"",VLOOKUP(D1212,Abfrage!$F$2:$G$21,2,FALSE),"")</f>
        <v/>
      </c>
      <c r="L1212" s="6" t="str">
        <f>IF(Belegerfassung!H1220&lt;&gt;"",Belegerfassung!H1220,"")</f>
        <v/>
      </c>
      <c r="M1212" t="str">
        <f>IFERROR(IF(Belegerfassung!E1220&lt;&gt;"",VLOOKUP(Belegerfassung!E1220,Abfrage!$L$2:$M$15,2,),""),"")</f>
        <v/>
      </c>
      <c r="N1212" t="str">
        <f t="shared" si="55"/>
        <v/>
      </c>
      <c r="O1212" t="str">
        <f t="shared" si="56"/>
        <v/>
      </c>
      <c r="P1212" t="str">
        <f>IF(Belegerfassung!G1220&lt;&gt;"",CONCATENATE(Belegerfassung!G1220,".pdf"),"")</f>
        <v/>
      </c>
    </row>
    <row r="1213" spans="1:16">
      <c r="A1213" t="str">
        <f>IF(Belegerfassung!C1221&lt;&gt;"",0,"")</f>
        <v/>
      </c>
      <c r="B1213" t="str">
        <f>IFERROR(VLOOKUP(Belegerfassung!I1221,Konten!A:D,2,FALSE),"")</f>
        <v/>
      </c>
      <c r="C1213" t="str">
        <f>IF(A1213&lt;&gt;"",TEXT(Belegerfassung!C1221,"TT.MM.JJJJ"),"")</f>
        <v/>
      </c>
      <c r="D1213" t="str">
        <f>IFERROR(VLOOKUP(Belegerfassung!A1221,Abfrage!$E$2:$F$20,2,FALSE),"")</f>
        <v/>
      </c>
      <c r="E1213" t="str">
        <f>IF(A1213&lt;&gt;"",Belegerfassung!B1221,"")</f>
        <v/>
      </c>
      <c r="F1213" t="str">
        <f>IF(Belegerfassung!L1221="","",IF(Belegerfassung!L1221&lt;&gt;"",IF(Belegerfassung!L1221&lt;&gt;"",IF(Belegerfassung!J1221&lt;&gt;0,VLOOKUP(Belegerfassung!L1221,Abfrage!$A$2:$C$19,2,),VLOOKUP(Belegerfassung!L1221,Abfrage!$A$2:$C$19,3,)),"")))</f>
        <v/>
      </c>
      <c r="G1213" t="str">
        <f t="shared" si="54"/>
        <v/>
      </c>
      <c r="H1213" s="31" t="str">
        <f>IF(A1213&lt;&gt;"",-Belegerfassung!J1221+Belegerfassung!K1221,"")</f>
        <v/>
      </c>
      <c r="I1213" s="49" t="str">
        <f>IFERROR(IF(H1213&lt;&gt;"",Belegerfassung!L1221*100,""),IF(OR(Belegerfassung!L1221="Leistung EU - Erlöse",Belegerfassung!L1221="Lieferungen EU-Erlöse",Belegerfassung!L1221="EUST",Belegerfassung!L1221="Bauleistungen 20%")=TRUE,"",MID(Belegerfassung!L1221,4,2)))</f>
        <v/>
      </c>
      <c r="J1213" s="6" t="str">
        <f>IF(A1213&lt;&gt;"",LEFT(Belegerfassung!D1221,40),"")</f>
        <v/>
      </c>
      <c r="K1213" t="str">
        <f>IF(A1213&lt;&gt;"",VLOOKUP(D1213,Abfrage!$F$2:$G$21,2,FALSE),"")</f>
        <v/>
      </c>
      <c r="L1213" s="6" t="str">
        <f>IF(Belegerfassung!H1221&lt;&gt;"",Belegerfassung!H1221,"")</f>
        <v/>
      </c>
      <c r="M1213" t="str">
        <f>IFERROR(IF(Belegerfassung!E1221&lt;&gt;"",VLOOKUP(Belegerfassung!E1221,Abfrage!$L$2:$M$15,2,),""),"")</f>
        <v/>
      </c>
      <c r="N1213" t="str">
        <f t="shared" si="55"/>
        <v/>
      </c>
      <c r="O1213" t="str">
        <f t="shared" si="56"/>
        <v/>
      </c>
      <c r="P1213" t="str">
        <f>IF(Belegerfassung!G1221&lt;&gt;"",CONCATENATE(Belegerfassung!G1221,".pdf"),"")</f>
        <v/>
      </c>
    </row>
    <row r="1214" spans="1:16">
      <c r="A1214" t="str">
        <f>IF(Belegerfassung!C1222&lt;&gt;"",0,"")</f>
        <v/>
      </c>
      <c r="B1214" t="str">
        <f>IFERROR(VLOOKUP(Belegerfassung!I1222,Konten!A:D,2,FALSE),"")</f>
        <v/>
      </c>
      <c r="C1214" t="str">
        <f>IF(A1214&lt;&gt;"",TEXT(Belegerfassung!C1222,"TT.MM.JJJJ"),"")</f>
        <v/>
      </c>
      <c r="D1214" t="str">
        <f>IFERROR(VLOOKUP(Belegerfassung!A1222,Abfrage!$E$2:$F$20,2,FALSE),"")</f>
        <v/>
      </c>
      <c r="E1214" t="str">
        <f>IF(A1214&lt;&gt;"",Belegerfassung!B1222,"")</f>
        <v/>
      </c>
      <c r="F1214" t="str">
        <f>IF(Belegerfassung!L1222="","",IF(Belegerfassung!L1222&lt;&gt;"",IF(Belegerfassung!L1222&lt;&gt;"",IF(Belegerfassung!J1222&lt;&gt;0,VLOOKUP(Belegerfassung!L1222,Abfrage!$A$2:$C$19,2,),VLOOKUP(Belegerfassung!L1222,Abfrage!$A$2:$C$19,3,)),"")))</f>
        <v/>
      </c>
      <c r="G1214" t="str">
        <f t="shared" si="54"/>
        <v/>
      </c>
      <c r="H1214" s="31" t="str">
        <f>IF(A1214&lt;&gt;"",-Belegerfassung!J1222+Belegerfassung!K1222,"")</f>
        <v/>
      </c>
      <c r="I1214" s="49" t="str">
        <f>IFERROR(IF(H1214&lt;&gt;"",Belegerfassung!L1222*100,""),IF(OR(Belegerfassung!L1222="Leistung EU - Erlöse",Belegerfassung!L1222="Lieferungen EU-Erlöse",Belegerfassung!L1222="EUST",Belegerfassung!L1222="Bauleistungen 20%")=TRUE,"",MID(Belegerfassung!L1222,4,2)))</f>
        <v/>
      </c>
      <c r="J1214" s="6" t="str">
        <f>IF(A1214&lt;&gt;"",LEFT(Belegerfassung!D1222,40),"")</f>
        <v/>
      </c>
      <c r="K1214" t="str">
        <f>IF(A1214&lt;&gt;"",VLOOKUP(D1214,Abfrage!$F$2:$G$21,2,FALSE),"")</f>
        <v/>
      </c>
      <c r="L1214" s="6" t="str">
        <f>IF(Belegerfassung!H1222&lt;&gt;"",Belegerfassung!H1222,"")</f>
        <v/>
      </c>
      <c r="M1214" t="str">
        <f>IFERROR(IF(Belegerfassung!E1222&lt;&gt;"",VLOOKUP(Belegerfassung!E1222,Abfrage!$L$2:$M$15,2,),""),"")</f>
        <v/>
      </c>
      <c r="N1214" t="str">
        <f t="shared" si="55"/>
        <v/>
      </c>
      <c r="O1214" t="str">
        <f t="shared" si="56"/>
        <v/>
      </c>
      <c r="P1214" t="str">
        <f>IF(Belegerfassung!G1222&lt;&gt;"",CONCATENATE(Belegerfassung!G1222,".pdf"),"")</f>
        <v/>
      </c>
    </row>
    <row r="1215" spans="1:16">
      <c r="A1215" t="str">
        <f>IF(Belegerfassung!C1223&lt;&gt;"",0,"")</f>
        <v/>
      </c>
      <c r="B1215" t="str">
        <f>IFERROR(VLOOKUP(Belegerfassung!I1223,Konten!A:D,2,FALSE),"")</f>
        <v/>
      </c>
      <c r="C1215" t="str">
        <f>IF(A1215&lt;&gt;"",TEXT(Belegerfassung!C1223,"TT.MM.JJJJ"),"")</f>
        <v/>
      </c>
      <c r="D1215" t="str">
        <f>IFERROR(VLOOKUP(Belegerfassung!A1223,Abfrage!$E$2:$F$20,2,FALSE),"")</f>
        <v/>
      </c>
      <c r="E1215" t="str">
        <f>IF(A1215&lt;&gt;"",Belegerfassung!B1223,"")</f>
        <v/>
      </c>
      <c r="F1215" t="str">
        <f>IF(Belegerfassung!L1223="","",IF(Belegerfassung!L1223&lt;&gt;"",IF(Belegerfassung!L1223&lt;&gt;"",IF(Belegerfassung!J1223&lt;&gt;0,VLOOKUP(Belegerfassung!L1223,Abfrage!$A$2:$C$19,2,),VLOOKUP(Belegerfassung!L1223,Abfrage!$A$2:$C$19,3,)),"")))</f>
        <v/>
      </c>
      <c r="G1215" t="str">
        <f t="shared" si="54"/>
        <v/>
      </c>
      <c r="H1215" s="31" t="str">
        <f>IF(A1215&lt;&gt;"",-Belegerfassung!J1223+Belegerfassung!K1223,"")</f>
        <v/>
      </c>
      <c r="I1215" s="49" t="str">
        <f>IFERROR(IF(H1215&lt;&gt;"",Belegerfassung!L1223*100,""),IF(OR(Belegerfassung!L1223="Leistung EU - Erlöse",Belegerfassung!L1223="Lieferungen EU-Erlöse",Belegerfassung!L1223="EUST",Belegerfassung!L1223="Bauleistungen 20%")=TRUE,"",MID(Belegerfassung!L1223,4,2)))</f>
        <v/>
      </c>
      <c r="J1215" s="6" t="str">
        <f>IF(A1215&lt;&gt;"",LEFT(Belegerfassung!D1223,40),"")</f>
        <v/>
      </c>
      <c r="K1215" t="str">
        <f>IF(A1215&lt;&gt;"",VLOOKUP(D1215,Abfrage!$F$2:$G$21,2,FALSE),"")</f>
        <v/>
      </c>
      <c r="L1215" s="6" t="str">
        <f>IF(Belegerfassung!H1223&lt;&gt;"",Belegerfassung!H1223,"")</f>
        <v/>
      </c>
      <c r="M1215" t="str">
        <f>IFERROR(IF(Belegerfassung!E1223&lt;&gt;"",VLOOKUP(Belegerfassung!E1223,Abfrage!$L$2:$M$15,2,),""),"")</f>
        <v/>
      </c>
      <c r="N1215" t="str">
        <f t="shared" si="55"/>
        <v/>
      </c>
      <c r="O1215" t="str">
        <f t="shared" si="56"/>
        <v/>
      </c>
      <c r="P1215" t="str">
        <f>IF(Belegerfassung!G1223&lt;&gt;"",CONCATENATE(Belegerfassung!G1223,".pdf"),"")</f>
        <v/>
      </c>
    </row>
    <row r="1216" spans="1:16">
      <c r="A1216" t="str">
        <f>IF(Belegerfassung!C1224&lt;&gt;"",0,"")</f>
        <v/>
      </c>
      <c r="B1216" t="str">
        <f>IFERROR(VLOOKUP(Belegerfassung!I1224,Konten!A:D,2,FALSE),"")</f>
        <v/>
      </c>
      <c r="C1216" t="str">
        <f>IF(A1216&lt;&gt;"",TEXT(Belegerfassung!C1224,"TT.MM.JJJJ"),"")</f>
        <v/>
      </c>
      <c r="D1216" t="str">
        <f>IFERROR(VLOOKUP(Belegerfassung!A1224,Abfrage!$E$2:$F$20,2,FALSE),"")</f>
        <v/>
      </c>
      <c r="E1216" t="str">
        <f>IF(A1216&lt;&gt;"",Belegerfassung!B1224,"")</f>
        <v/>
      </c>
      <c r="F1216" t="str">
        <f>IF(Belegerfassung!L1224="","",IF(Belegerfassung!L1224&lt;&gt;"",IF(Belegerfassung!L1224&lt;&gt;"",IF(Belegerfassung!J1224&lt;&gt;0,VLOOKUP(Belegerfassung!L1224,Abfrage!$A$2:$C$19,2,),VLOOKUP(Belegerfassung!L1224,Abfrage!$A$2:$C$19,3,)),"")))</f>
        <v/>
      </c>
      <c r="G1216" t="str">
        <f t="shared" si="54"/>
        <v/>
      </c>
      <c r="H1216" s="31" t="str">
        <f>IF(A1216&lt;&gt;"",-Belegerfassung!J1224+Belegerfassung!K1224,"")</f>
        <v/>
      </c>
      <c r="I1216" s="49" t="str">
        <f>IFERROR(IF(H1216&lt;&gt;"",Belegerfassung!L1224*100,""),IF(OR(Belegerfassung!L1224="Leistung EU - Erlöse",Belegerfassung!L1224="Lieferungen EU-Erlöse",Belegerfassung!L1224="EUST",Belegerfassung!L1224="Bauleistungen 20%")=TRUE,"",MID(Belegerfassung!L1224,4,2)))</f>
        <v/>
      </c>
      <c r="J1216" s="6" t="str">
        <f>IF(A1216&lt;&gt;"",LEFT(Belegerfassung!D1224,40),"")</f>
        <v/>
      </c>
      <c r="K1216" t="str">
        <f>IF(A1216&lt;&gt;"",VLOOKUP(D1216,Abfrage!$F$2:$G$21,2,FALSE),"")</f>
        <v/>
      </c>
      <c r="L1216" s="6" t="str">
        <f>IF(Belegerfassung!H1224&lt;&gt;"",Belegerfassung!H1224,"")</f>
        <v/>
      </c>
      <c r="M1216" t="str">
        <f>IFERROR(IF(Belegerfassung!E1224&lt;&gt;"",VLOOKUP(Belegerfassung!E1224,Abfrage!$L$2:$M$15,2,),""),"")</f>
        <v/>
      </c>
      <c r="N1216" t="str">
        <f t="shared" si="55"/>
        <v/>
      </c>
      <c r="O1216" t="str">
        <f t="shared" si="56"/>
        <v/>
      </c>
      <c r="P1216" t="str">
        <f>IF(Belegerfassung!G1224&lt;&gt;"",CONCATENATE(Belegerfassung!G1224,".pdf"),"")</f>
        <v/>
      </c>
    </row>
    <row r="1217" spans="1:16">
      <c r="A1217" t="str">
        <f>IF(Belegerfassung!C1225&lt;&gt;"",0,"")</f>
        <v/>
      </c>
      <c r="B1217" t="str">
        <f>IFERROR(VLOOKUP(Belegerfassung!I1225,Konten!A:D,2,FALSE),"")</f>
        <v/>
      </c>
      <c r="C1217" t="str">
        <f>IF(A1217&lt;&gt;"",TEXT(Belegerfassung!C1225,"TT.MM.JJJJ"),"")</f>
        <v/>
      </c>
      <c r="D1217" t="str">
        <f>IFERROR(VLOOKUP(Belegerfassung!A1225,Abfrage!$E$2:$F$20,2,FALSE),"")</f>
        <v/>
      </c>
      <c r="E1217" t="str">
        <f>IF(A1217&lt;&gt;"",Belegerfassung!B1225,"")</f>
        <v/>
      </c>
      <c r="F1217" t="str">
        <f>IF(Belegerfassung!L1225="","",IF(Belegerfassung!L1225&lt;&gt;"",IF(Belegerfassung!L1225&lt;&gt;"",IF(Belegerfassung!J1225&lt;&gt;0,VLOOKUP(Belegerfassung!L1225,Abfrage!$A$2:$C$19,2,),VLOOKUP(Belegerfassung!L1225,Abfrage!$A$2:$C$19,3,)),"")))</f>
        <v/>
      </c>
      <c r="G1217" t="str">
        <f t="shared" si="54"/>
        <v/>
      </c>
      <c r="H1217" s="31" t="str">
        <f>IF(A1217&lt;&gt;"",-Belegerfassung!J1225+Belegerfassung!K1225,"")</f>
        <v/>
      </c>
      <c r="I1217" s="49" t="str">
        <f>IFERROR(IF(H1217&lt;&gt;"",Belegerfassung!L1225*100,""),IF(OR(Belegerfassung!L1225="Leistung EU - Erlöse",Belegerfassung!L1225="Lieferungen EU-Erlöse",Belegerfassung!L1225="EUST",Belegerfassung!L1225="Bauleistungen 20%")=TRUE,"",MID(Belegerfassung!L1225,4,2)))</f>
        <v/>
      </c>
      <c r="J1217" s="6" t="str">
        <f>IF(A1217&lt;&gt;"",LEFT(Belegerfassung!D1225,40),"")</f>
        <v/>
      </c>
      <c r="K1217" t="str">
        <f>IF(A1217&lt;&gt;"",VLOOKUP(D1217,Abfrage!$F$2:$G$21,2,FALSE),"")</f>
        <v/>
      </c>
      <c r="L1217" s="6" t="str">
        <f>IF(Belegerfassung!H1225&lt;&gt;"",Belegerfassung!H1225,"")</f>
        <v/>
      </c>
      <c r="M1217" t="str">
        <f>IFERROR(IF(Belegerfassung!E1225&lt;&gt;"",VLOOKUP(Belegerfassung!E1225,Abfrage!$L$2:$M$15,2,),""),"")</f>
        <v/>
      </c>
      <c r="N1217" t="str">
        <f t="shared" si="55"/>
        <v/>
      </c>
      <c r="O1217" t="str">
        <f t="shared" si="56"/>
        <v/>
      </c>
      <c r="P1217" t="str">
        <f>IF(Belegerfassung!G1225&lt;&gt;"",CONCATENATE(Belegerfassung!G1225,".pdf"),"")</f>
        <v/>
      </c>
    </row>
    <row r="1218" spans="1:16">
      <c r="A1218" t="str">
        <f>IF(Belegerfassung!C1226&lt;&gt;"",0,"")</f>
        <v/>
      </c>
      <c r="B1218" t="str">
        <f>IFERROR(VLOOKUP(Belegerfassung!I1226,Konten!A:D,2,FALSE),"")</f>
        <v/>
      </c>
      <c r="C1218" t="str">
        <f>IF(A1218&lt;&gt;"",TEXT(Belegerfassung!C1226,"TT.MM.JJJJ"),"")</f>
        <v/>
      </c>
      <c r="D1218" t="str">
        <f>IFERROR(VLOOKUP(Belegerfassung!A1226,Abfrage!$E$2:$F$20,2,FALSE),"")</f>
        <v/>
      </c>
      <c r="E1218" t="str">
        <f>IF(A1218&lt;&gt;"",Belegerfassung!B1226,"")</f>
        <v/>
      </c>
      <c r="F1218" t="str">
        <f>IF(Belegerfassung!L1226="","",IF(Belegerfassung!L1226&lt;&gt;"",IF(Belegerfassung!L1226&lt;&gt;"",IF(Belegerfassung!J1226&lt;&gt;0,VLOOKUP(Belegerfassung!L1226,Abfrage!$A$2:$C$19,2,),VLOOKUP(Belegerfassung!L1226,Abfrage!$A$2:$C$19,3,)),"")))</f>
        <v/>
      </c>
      <c r="G1218" t="str">
        <f t="shared" si="54"/>
        <v/>
      </c>
      <c r="H1218" s="31" t="str">
        <f>IF(A1218&lt;&gt;"",-Belegerfassung!J1226+Belegerfassung!K1226,"")</f>
        <v/>
      </c>
      <c r="I1218" s="49" t="str">
        <f>IFERROR(IF(H1218&lt;&gt;"",Belegerfassung!L1226*100,""),IF(OR(Belegerfassung!L1226="Leistung EU - Erlöse",Belegerfassung!L1226="Lieferungen EU-Erlöse",Belegerfassung!L1226="EUST",Belegerfassung!L1226="Bauleistungen 20%")=TRUE,"",MID(Belegerfassung!L1226,4,2)))</f>
        <v/>
      </c>
      <c r="J1218" s="6" t="str">
        <f>IF(A1218&lt;&gt;"",LEFT(Belegerfassung!D1226,40),"")</f>
        <v/>
      </c>
      <c r="K1218" t="str">
        <f>IF(A1218&lt;&gt;"",VLOOKUP(D1218,Abfrage!$F$2:$G$21,2,FALSE),"")</f>
        <v/>
      </c>
      <c r="L1218" s="6" t="str">
        <f>IF(Belegerfassung!H1226&lt;&gt;"",Belegerfassung!H1226,"")</f>
        <v/>
      </c>
      <c r="M1218" t="str">
        <f>IFERROR(IF(Belegerfassung!E1226&lt;&gt;"",VLOOKUP(Belegerfassung!E1226,Abfrage!$L$2:$M$15,2,),""),"")</f>
        <v/>
      </c>
      <c r="N1218" t="str">
        <f t="shared" si="55"/>
        <v/>
      </c>
      <c r="O1218" t="str">
        <f t="shared" si="56"/>
        <v/>
      </c>
      <c r="P1218" t="str">
        <f>IF(Belegerfassung!G1226&lt;&gt;"",CONCATENATE(Belegerfassung!G1226,".pdf"),"")</f>
        <v/>
      </c>
    </row>
    <row r="1219" spans="1:16">
      <c r="A1219" t="str">
        <f>IF(Belegerfassung!C1227&lt;&gt;"",0,"")</f>
        <v/>
      </c>
      <c r="B1219" t="str">
        <f>IFERROR(VLOOKUP(Belegerfassung!I1227,Konten!A:D,2,FALSE),"")</f>
        <v/>
      </c>
      <c r="C1219" t="str">
        <f>IF(A1219&lt;&gt;"",TEXT(Belegerfassung!C1227,"TT.MM.JJJJ"),"")</f>
        <v/>
      </c>
      <c r="D1219" t="str">
        <f>IFERROR(VLOOKUP(Belegerfassung!A1227,Abfrage!$E$2:$F$20,2,FALSE),"")</f>
        <v/>
      </c>
      <c r="E1219" t="str">
        <f>IF(A1219&lt;&gt;"",Belegerfassung!B1227,"")</f>
        <v/>
      </c>
      <c r="F1219" t="str">
        <f>IF(Belegerfassung!L1227="","",IF(Belegerfassung!L1227&lt;&gt;"",IF(Belegerfassung!L1227&lt;&gt;"",IF(Belegerfassung!J1227&lt;&gt;0,VLOOKUP(Belegerfassung!L1227,Abfrage!$A$2:$C$19,2,),VLOOKUP(Belegerfassung!L1227,Abfrage!$A$2:$C$19,3,)),"")))</f>
        <v/>
      </c>
      <c r="G1219" t="str">
        <f t="shared" ref="G1219:G1282" si="57">IF(A1219&lt;&gt;"",1,"")</f>
        <v/>
      </c>
      <c r="H1219" s="31" t="str">
        <f>IF(A1219&lt;&gt;"",-Belegerfassung!J1227+Belegerfassung!K1227,"")</f>
        <v/>
      </c>
      <c r="I1219" s="49" t="str">
        <f>IFERROR(IF(H1219&lt;&gt;"",Belegerfassung!L1227*100,""),IF(OR(Belegerfassung!L1227="Leistung EU - Erlöse",Belegerfassung!L1227="Lieferungen EU-Erlöse",Belegerfassung!L1227="EUST",Belegerfassung!L1227="Bauleistungen 20%")=TRUE,"",MID(Belegerfassung!L1227,4,2)))</f>
        <v/>
      </c>
      <c r="J1219" s="6" t="str">
        <f>IF(A1219&lt;&gt;"",LEFT(Belegerfassung!D1227,40),"")</f>
        <v/>
      </c>
      <c r="K1219" t="str">
        <f>IF(A1219&lt;&gt;"",VLOOKUP(D1219,Abfrage!$F$2:$G$21,2,FALSE),"")</f>
        <v/>
      </c>
      <c r="L1219" s="6" t="str">
        <f>IF(Belegerfassung!H1227&lt;&gt;"",Belegerfassung!H1227,"")</f>
        <v/>
      </c>
      <c r="M1219" t="str">
        <f>IFERROR(IF(Belegerfassung!E1227&lt;&gt;"",VLOOKUP(Belegerfassung!E1227,Abfrage!$L$2:$M$15,2,),""),"")</f>
        <v/>
      </c>
      <c r="N1219" t="str">
        <f t="shared" ref="N1219:N1282" si="58">IF(A1219&lt;&gt;"","E","")</f>
        <v/>
      </c>
      <c r="O1219" t="str">
        <f t="shared" ref="O1219:O1282" si="59">IF(A1219&lt;&gt;"","A","")</f>
        <v/>
      </c>
      <c r="P1219" t="str">
        <f>IF(Belegerfassung!G1227&lt;&gt;"",CONCATENATE(Belegerfassung!G1227,".pdf"),"")</f>
        <v/>
      </c>
    </row>
    <row r="1220" spans="1:16">
      <c r="A1220" t="str">
        <f>IF(Belegerfassung!C1228&lt;&gt;"",0,"")</f>
        <v/>
      </c>
      <c r="B1220" t="str">
        <f>IFERROR(VLOOKUP(Belegerfassung!I1228,Konten!A:D,2,FALSE),"")</f>
        <v/>
      </c>
      <c r="C1220" t="str">
        <f>IF(A1220&lt;&gt;"",TEXT(Belegerfassung!C1228,"TT.MM.JJJJ"),"")</f>
        <v/>
      </c>
      <c r="D1220" t="str">
        <f>IFERROR(VLOOKUP(Belegerfassung!A1228,Abfrage!$E$2:$F$20,2,FALSE),"")</f>
        <v/>
      </c>
      <c r="E1220" t="str">
        <f>IF(A1220&lt;&gt;"",Belegerfassung!B1228,"")</f>
        <v/>
      </c>
      <c r="F1220" t="str">
        <f>IF(Belegerfassung!L1228="","",IF(Belegerfassung!L1228&lt;&gt;"",IF(Belegerfassung!L1228&lt;&gt;"",IF(Belegerfassung!J1228&lt;&gt;0,VLOOKUP(Belegerfassung!L1228,Abfrage!$A$2:$C$19,2,),VLOOKUP(Belegerfassung!L1228,Abfrage!$A$2:$C$19,3,)),"")))</f>
        <v/>
      </c>
      <c r="G1220" t="str">
        <f t="shared" si="57"/>
        <v/>
      </c>
      <c r="H1220" s="31" t="str">
        <f>IF(A1220&lt;&gt;"",-Belegerfassung!J1228+Belegerfassung!K1228,"")</f>
        <v/>
      </c>
      <c r="I1220" s="49" t="str">
        <f>IFERROR(IF(H1220&lt;&gt;"",Belegerfassung!L1228*100,""),IF(OR(Belegerfassung!L1228="Leistung EU - Erlöse",Belegerfassung!L1228="Lieferungen EU-Erlöse",Belegerfassung!L1228="EUST",Belegerfassung!L1228="Bauleistungen 20%")=TRUE,"",MID(Belegerfassung!L1228,4,2)))</f>
        <v/>
      </c>
      <c r="J1220" s="6" t="str">
        <f>IF(A1220&lt;&gt;"",LEFT(Belegerfassung!D1228,40),"")</f>
        <v/>
      </c>
      <c r="K1220" t="str">
        <f>IF(A1220&lt;&gt;"",VLOOKUP(D1220,Abfrage!$F$2:$G$21,2,FALSE),"")</f>
        <v/>
      </c>
      <c r="L1220" s="6" t="str">
        <f>IF(Belegerfassung!H1228&lt;&gt;"",Belegerfassung!H1228,"")</f>
        <v/>
      </c>
      <c r="M1220" t="str">
        <f>IFERROR(IF(Belegerfassung!E1228&lt;&gt;"",VLOOKUP(Belegerfassung!E1228,Abfrage!$L$2:$M$15,2,),""),"")</f>
        <v/>
      </c>
      <c r="N1220" t="str">
        <f t="shared" si="58"/>
        <v/>
      </c>
      <c r="O1220" t="str">
        <f t="shared" si="59"/>
        <v/>
      </c>
      <c r="P1220" t="str">
        <f>IF(Belegerfassung!G1228&lt;&gt;"",CONCATENATE(Belegerfassung!G1228,".pdf"),"")</f>
        <v/>
      </c>
    </row>
    <row r="1221" spans="1:16">
      <c r="A1221" t="str">
        <f>IF(Belegerfassung!C1229&lt;&gt;"",0,"")</f>
        <v/>
      </c>
      <c r="B1221" t="str">
        <f>IFERROR(VLOOKUP(Belegerfassung!I1229,Konten!A:D,2,FALSE),"")</f>
        <v/>
      </c>
      <c r="C1221" t="str">
        <f>IF(A1221&lt;&gt;"",TEXT(Belegerfassung!C1229,"TT.MM.JJJJ"),"")</f>
        <v/>
      </c>
      <c r="D1221" t="str">
        <f>IFERROR(VLOOKUP(Belegerfassung!A1229,Abfrage!$E$2:$F$20,2,FALSE),"")</f>
        <v/>
      </c>
      <c r="E1221" t="str">
        <f>IF(A1221&lt;&gt;"",Belegerfassung!B1229,"")</f>
        <v/>
      </c>
      <c r="F1221" t="str">
        <f>IF(Belegerfassung!L1229="","",IF(Belegerfassung!L1229&lt;&gt;"",IF(Belegerfassung!L1229&lt;&gt;"",IF(Belegerfassung!J1229&lt;&gt;0,VLOOKUP(Belegerfassung!L1229,Abfrage!$A$2:$C$19,2,),VLOOKUP(Belegerfassung!L1229,Abfrage!$A$2:$C$19,3,)),"")))</f>
        <v/>
      </c>
      <c r="G1221" t="str">
        <f t="shared" si="57"/>
        <v/>
      </c>
      <c r="H1221" s="31" t="str">
        <f>IF(A1221&lt;&gt;"",-Belegerfassung!J1229+Belegerfassung!K1229,"")</f>
        <v/>
      </c>
      <c r="I1221" s="49" t="str">
        <f>IFERROR(IF(H1221&lt;&gt;"",Belegerfassung!L1229*100,""),IF(OR(Belegerfassung!L1229="Leistung EU - Erlöse",Belegerfassung!L1229="Lieferungen EU-Erlöse",Belegerfassung!L1229="EUST",Belegerfassung!L1229="Bauleistungen 20%")=TRUE,"",MID(Belegerfassung!L1229,4,2)))</f>
        <v/>
      </c>
      <c r="J1221" s="6" t="str">
        <f>IF(A1221&lt;&gt;"",LEFT(Belegerfassung!D1229,40),"")</f>
        <v/>
      </c>
      <c r="K1221" t="str">
        <f>IF(A1221&lt;&gt;"",VLOOKUP(D1221,Abfrage!$F$2:$G$21,2,FALSE),"")</f>
        <v/>
      </c>
      <c r="L1221" s="6" t="str">
        <f>IF(Belegerfassung!H1229&lt;&gt;"",Belegerfassung!H1229,"")</f>
        <v/>
      </c>
      <c r="M1221" t="str">
        <f>IFERROR(IF(Belegerfassung!E1229&lt;&gt;"",VLOOKUP(Belegerfassung!E1229,Abfrage!$L$2:$M$15,2,),""),"")</f>
        <v/>
      </c>
      <c r="N1221" t="str">
        <f t="shared" si="58"/>
        <v/>
      </c>
      <c r="O1221" t="str">
        <f t="shared" si="59"/>
        <v/>
      </c>
      <c r="P1221" t="str">
        <f>IF(Belegerfassung!G1229&lt;&gt;"",CONCATENATE(Belegerfassung!G1229,".pdf"),"")</f>
        <v/>
      </c>
    </row>
    <row r="1222" spans="1:16">
      <c r="A1222" t="str">
        <f>IF(Belegerfassung!C1230&lt;&gt;"",0,"")</f>
        <v/>
      </c>
      <c r="B1222" t="str">
        <f>IFERROR(VLOOKUP(Belegerfassung!I1230,Konten!A:D,2,FALSE),"")</f>
        <v/>
      </c>
      <c r="C1222" t="str">
        <f>IF(A1222&lt;&gt;"",TEXT(Belegerfassung!C1230,"TT.MM.JJJJ"),"")</f>
        <v/>
      </c>
      <c r="D1222" t="str">
        <f>IFERROR(VLOOKUP(Belegerfassung!A1230,Abfrage!$E$2:$F$20,2,FALSE),"")</f>
        <v/>
      </c>
      <c r="E1222" t="str">
        <f>IF(A1222&lt;&gt;"",Belegerfassung!B1230,"")</f>
        <v/>
      </c>
      <c r="F1222" t="str">
        <f>IF(Belegerfassung!L1230="","",IF(Belegerfassung!L1230&lt;&gt;"",IF(Belegerfassung!L1230&lt;&gt;"",IF(Belegerfassung!J1230&lt;&gt;0,VLOOKUP(Belegerfassung!L1230,Abfrage!$A$2:$C$19,2,),VLOOKUP(Belegerfassung!L1230,Abfrage!$A$2:$C$19,3,)),"")))</f>
        <v/>
      </c>
      <c r="G1222" t="str">
        <f t="shared" si="57"/>
        <v/>
      </c>
      <c r="H1222" s="31" t="str">
        <f>IF(A1222&lt;&gt;"",-Belegerfassung!J1230+Belegerfassung!K1230,"")</f>
        <v/>
      </c>
      <c r="I1222" s="49" t="str">
        <f>IFERROR(IF(H1222&lt;&gt;"",Belegerfassung!L1230*100,""),IF(OR(Belegerfassung!L1230="Leistung EU - Erlöse",Belegerfassung!L1230="Lieferungen EU-Erlöse",Belegerfassung!L1230="EUST",Belegerfassung!L1230="Bauleistungen 20%")=TRUE,"",MID(Belegerfassung!L1230,4,2)))</f>
        <v/>
      </c>
      <c r="J1222" s="6" t="str">
        <f>IF(A1222&lt;&gt;"",LEFT(Belegerfassung!D1230,40),"")</f>
        <v/>
      </c>
      <c r="K1222" t="str">
        <f>IF(A1222&lt;&gt;"",VLOOKUP(D1222,Abfrage!$F$2:$G$21,2,FALSE),"")</f>
        <v/>
      </c>
      <c r="L1222" s="6" t="str">
        <f>IF(Belegerfassung!H1230&lt;&gt;"",Belegerfassung!H1230,"")</f>
        <v/>
      </c>
      <c r="M1222" t="str">
        <f>IFERROR(IF(Belegerfassung!E1230&lt;&gt;"",VLOOKUP(Belegerfassung!E1230,Abfrage!$L$2:$M$15,2,),""),"")</f>
        <v/>
      </c>
      <c r="N1222" t="str">
        <f t="shared" si="58"/>
        <v/>
      </c>
      <c r="O1222" t="str">
        <f t="shared" si="59"/>
        <v/>
      </c>
      <c r="P1222" t="str">
        <f>IF(Belegerfassung!G1230&lt;&gt;"",CONCATENATE(Belegerfassung!G1230,".pdf"),"")</f>
        <v/>
      </c>
    </row>
    <row r="1223" spans="1:16">
      <c r="A1223" t="str">
        <f>IF(Belegerfassung!C1231&lt;&gt;"",0,"")</f>
        <v/>
      </c>
      <c r="B1223" t="str">
        <f>IFERROR(VLOOKUP(Belegerfassung!I1231,Konten!A:D,2,FALSE),"")</f>
        <v/>
      </c>
      <c r="C1223" t="str">
        <f>IF(A1223&lt;&gt;"",TEXT(Belegerfassung!C1231,"TT.MM.JJJJ"),"")</f>
        <v/>
      </c>
      <c r="D1223" t="str">
        <f>IFERROR(VLOOKUP(Belegerfassung!A1231,Abfrage!$E$2:$F$20,2,FALSE),"")</f>
        <v/>
      </c>
      <c r="E1223" t="str">
        <f>IF(A1223&lt;&gt;"",Belegerfassung!B1231,"")</f>
        <v/>
      </c>
      <c r="F1223" t="str">
        <f>IF(Belegerfassung!L1231="","",IF(Belegerfassung!L1231&lt;&gt;"",IF(Belegerfassung!L1231&lt;&gt;"",IF(Belegerfassung!J1231&lt;&gt;0,VLOOKUP(Belegerfassung!L1231,Abfrage!$A$2:$C$19,2,),VLOOKUP(Belegerfassung!L1231,Abfrage!$A$2:$C$19,3,)),"")))</f>
        <v/>
      </c>
      <c r="G1223" t="str">
        <f t="shared" si="57"/>
        <v/>
      </c>
      <c r="H1223" s="31" t="str">
        <f>IF(A1223&lt;&gt;"",-Belegerfassung!J1231+Belegerfassung!K1231,"")</f>
        <v/>
      </c>
      <c r="I1223" s="49" t="str">
        <f>IFERROR(IF(H1223&lt;&gt;"",Belegerfassung!L1231*100,""),IF(OR(Belegerfassung!L1231="Leistung EU - Erlöse",Belegerfassung!L1231="Lieferungen EU-Erlöse",Belegerfassung!L1231="EUST",Belegerfassung!L1231="Bauleistungen 20%")=TRUE,"",MID(Belegerfassung!L1231,4,2)))</f>
        <v/>
      </c>
      <c r="J1223" s="6" t="str">
        <f>IF(A1223&lt;&gt;"",LEFT(Belegerfassung!D1231,40),"")</f>
        <v/>
      </c>
      <c r="K1223" t="str">
        <f>IF(A1223&lt;&gt;"",VLOOKUP(D1223,Abfrage!$F$2:$G$21,2,FALSE),"")</f>
        <v/>
      </c>
      <c r="L1223" s="6" t="str">
        <f>IF(Belegerfassung!H1231&lt;&gt;"",Belegerfassung!H1231,"")</f>
        <v/>
      </c>
      <c r="M1223" t="str">
        <f>IFERROR(IF(Belegerfassung!E1231&lt;&gt;"",VLOOKUP(Belegerfassung!E1231,Abfrage!$L$2:$M$15,2,),""),"")</f>
        <v/>
      </c>
      <c r="N1223" t="str">
        <f t="shared" si="58"/>
        <v/>
      </c>
      <c r="O1223" t="str">
        <f t="shared" si="59"/>
        <v/>
      </c>
      <c r="P1223" t="str">
        <f>IF(Belegerfassung!G1231&lt;&gt;"",CONCATENATE(Belegerfassung!G1231,".pdf"),"")</f>
        <v/>
      </c>
    </row>
    <row r="1224" spans="1:16">
      <c r="A1224" t="str">
        <f>IF(Belegerfassung!C1232&lt;&gt;"",0,"")</f>
        <v/>
      </c>
      <c r="B1224" t="str">
        <f>IFERROR(VLOOKUP(Belegerfassung!I1232,Konten!A:D,2,FALSE),"")</f>
        <v/>
      </c>
      <c r="C1224" t="str">
        <f>IF(A1224&lt;&gt;"",TEXT(Belegerfassung!C1232,"TT.MM.JJJJ"),"")</f>
        <v/>
      </c>
      <c r="D1224" t="str">
        <f>IFERROR(VLOOKUP(Belegerfassung!A1232,Abfrage!$E$2:$F$20,2,FALSE),"")</f>
        <v/>
      </c>
      <c r="E1224" t="str">
        <f>IF(A1224&lt;&gt;"",Belegerfassung!B1232,"")</f>
        <v/>
      </c>
      <c r="F1224" t="str">
        <f>IF(Belegerfassung!L1232="","",IF(Belegerfassung!L1232&lt;&gt;"",IF(Belegerfassung!L1232&lt;&gt;"",IF(Belegerfassung!J1232&lt;&gt;0,VLOOKUP(Belegerfassung!L1232,Abfrage!$A$2:$C$19,2,),VLOOKUP(Belegerfassung!L1232,Abfrage!$A$2:$C$19,3,)),"")))</f>
        <v/>
      </c>
      <c r="G1224" t="str">
        <f t="shared" si="57"/>
        <v/>
      </c>
      <c r="H1224" s="31" t="str">
        <f>IF(A1224&lt;&gt;"",-Belegerfassung!J1232+Belegerfassung!K1232,"")</f>
        <v/>
      </c>
      <c r="I1224" s="49" t="str">
        <f>IFERROR(IF(H1224&lt;&gt;"",Belegerfassung!L1232*100,""),IF(OR(Belegerfassung!L1232="Leistung EU - Erlöse",Belegerfassung!L1232="Lieferungen EU-Erlöse",Belegerfassung!L1232="EUST",Belegerfassung!L1232="Bauleistungen 20%")=TRUE,"",MID(Belegerfassung!L1232,4,2)))</f>
        <v/>
      </c>
      <c r="J1224" s="6" t="str">
        <f>IF(A1224&lt;&gt;"",LEFT(Belegerfassung!D1232,40),"")</f>
        <v/>
      </c>
      <c r="K1224" t="str">
        <f>IF(A1224&lt;&gt;"",VLOOKUP(D1224,Abfrage!$F$2:$G$21,2,FALSE),"")</f>
        <v/>
      </c>
      <c r="L1224" s="6" t="str">
        <f>IF(Belegerfassung!H1232&lt;&gt;"",Belegerfassung!H1232,"")</f>
        <v/>
      </c>
      <c r="M1224" t="str">
        <f>IFERROR(IF(Belegerfassung!E1232&lt;&gt;"",VLOOKUP(Belegerfassung!E1232,Abfrage!$L$2:$M$15,2,),""),"")</f>
        <v/>
      </c>
      <c r="N1224" t="str">
        <f t="shared" si="58"/>
        <v/>
      </c>
      <c r="O1224" t="str">
        <f t="shared" si="59"/>
        <v/>
      </c>
      <c r="P1224" t="str">
        <f>IF(Belegerfassung!G1232&lt;&gt;"",CONCATENATE(Belegerfassung!G1232,".pdf"),"")</f>
        <v/>
      </c>
    </row>
    <row r="1225" spans="1:16">
      <c r="A1225" t="str">
        <f>IF(Belegerfassung!C1233&lt;&gt;"",0,"")</f>
        <v/>
      </c>
      <c r="B1225" t="str">
        <f>IFERROR(VLOOKUP(Belegerfassung!I1233,Konten!A:D,2,FALSE),"")</f>
        <v/>
      </c>
      <c r="C1225" t="str">
        <f>IF(A1225&lt;&gt;"",TEXT(Belegerfassung!C1233,"TT.MM.JJJJ"),"")</f>
        <v/>
      </c>
      <c r="D1225" t="str">
        <f>IFERROR(VLOOKUP(Belegerfassung!A1233,Abfrage!$E$2:$F$20,2,FALSE),"")</f>
        <v/>
      </c>
      <c r="E1225" t="str">
        <f>IF(A1225&lt;&gt;"",Belegerfassung!B1233,"")</f>
        <v/>
      </c>
      <c r="F1225" t="str">
        <f>IF(Belegerfassung!L1233="","",IF(Belegerfassung!L1233&lt;&gt;"",IF(Belegerfassung!L1233&lt;&gt;"",IF(Belegerfassung!J1233&lt;&gt;0,VLOOKUP(Belegerfassung!L1233,Abfrage!$A$2:$C$19,2,),VLOOKUP(Belegerfassung!L1233,Abfrage!$A$2:$C$19,3,)),"")))</f>
        <v/>
      </c>
      <c r="G1225" t="str">
        <f t="shared" si="57"/>
        <v/>
      </c>
      <c r="H1225" s="31" t="str">
        <f>IF(A1225&lt;&gt;"",-Belegerfassung!J1233+Belegerfassung!K1233,"")</f>
        <v/>
      </c>
      <c r="I1225" s="49" t="str">
        <f>IFERROR(IF(H1225&lt;&gt;"",Belegerfassung!L1233*100,""),IF(OR(Belegerfassung!L1233="Leistung EU - Erlöse",Belegerfassung!L1233="Lieferungen EU-Erlöse",Belegerfassung!L1233="EUST",Belegerfassung!L1233="Bauleistungen 20%")=TRUE,"",MID(Belegerfassung!L1233,4,2)))</f>
        <v/>
      </c>
      <c r="J1225" s="6" t="str">
        <f>IF(A1225&lt;&gt;"",LEFT(Belegerfassung!D1233,40),"")</f>
        <v/>
      </c>
      <c r="K1225" t="str">
        <f>IF(A1225&lt;&gt;"",VLOOKUP(D1225,Abfrage!$F$2:$G$21,2,FALSE),"")</f>
        <v/>
      </c>
      <c r="L1225" s="6" t="str">
        <f>IF(Belegerfassung!H1233&lt;&gt;"",Belegerfassung!H1233,"")</f>
        <v/>
      </c>
      <c r="M1225" t="str">
        <f>IFERROR(IF(Belegerfassung!E1233&lt;&gt;"",VLOOKUP(Belegerfassung!E1233,Abfrage!$L$2:$M$15,2,),""),"")</f>
        <v/>
      </c>
      <c r="N1225" t="str">
        <f t="shared" si="58"/>
        <v/>
      </c>
      <c r="O1225" t="str">
        <f t="shared" si="59"/>
        <v/>
      </c>
      <c r="P1225" t="str">
        <f>IF(Belegerfassung!G1233&lt;&gt;"",CONCATENATE(Belegerfassung!G1233,".pdf"),"")</f>
        <v/>
      </c>
    </row>
    <row r="1226" spans="1:16">
      <c r="A1226" t="str">
        <f>IF(Belegerfassung!C1234&lt;&gt;"",0,"")</f>
        <v/>
      </c>
      <c r="B1226" t="str">
        <f>IFERROR(VLOOKUP(Belegerfassung!I1234,Konten!A:D,2,FALSE),"")</f>
        <v/>
      </c>
      <c r="C1226" t="str">
        <f>IF(A1226&lt;&gt;"",TEXT(Belegerfassung!C1234,"TT.MM.JJJJ"),"")</f>
        <v/>
      </c>
      <c r="D1226" t="str">
        <f>IFERROR(VLOOKUP(Belegerfassung!A1234,Abfrage!$E$2:$F$20,2,FALSE),"")</f>
        <v/>
      </c>
      <c r="E1226" t="str">
        <f>IF(A1226&lt;&gt;"",Belegerfassung!B1234,"")</f>
        <v/>
      </c>
      <c r="F1226" t="str">
        <f>IF(Belegerfassung!L1234="","",IF(Belegerfassung!L1234&lt;&gt;"",IF(Belegerfassung!L1234&lt;&gt;"",IF(Belegerfassung!J1234&lt;&gt;0,VLOOKUP(Belegerfassung!L1234,Abfrage!$A$2:$C$19,2,),VLOOKUP(Belegerfassung!L1234,Abfrage!$A$2:$C$19,3,)),"")))</f>
        <v/>
      </c>
      <c r="G1226" t="str">
        <f t="shared" si="57"/>
        <v/>
      </c>
      <c r="H1226" s="31" t="str">
        <f>IF(A1226&lt;&gt;"",-Belegerfassung!J1234+Belegerfassung!K1234,"")</f>
        <v/>
      </c>
      <c r="I1226" s="49" t="str">
        <f>IFERROR(IF(H1226&lt;&gt;"",Belegerfassung!L1234*100,""),IF(OR(Belegerfassung!L1234="Leistung EU - Erlöse",Belegerfassung!L1234="Lieferungen EU-Erlöse",Belegerfassung!L1234="EUST",Belegerfassung!L1234="Bauleistungen 20%")=TRUE,"",MID(Belegerfassung!L1234,4,2)))</f>
        <v/>
      </c>
      <c r="J1226" s="6" t="str">
        <f>IF(A1226&lt;&gt;"",LEFT(Belegerfassung!D1234,40),"")</f>
        <v/>
      </c>
      <c r="K1226" t="str">
        <f>IF(A1226&lt;&gt;"",VLOOKUP(D1226,Abfrage!$F$2:$G$21,2,FALSE),"")</f>
        <v/>
      </c>
      <c r="L1226" s="6" t="str">
        <f>IF(Belegerfassung!H1234&lt;&gt;"",Belegerfassung!H1234,"")</f>
        <v/>
      </c>
      <c r="M1226" t="str">
        <f>IFERROR(IF(Belegerfassung!E1234&lt;&gt;"",VLOOKUP(Belegerfassung!E1234,Abfrage!$L$2:$M$15,2,),""),"")</f>
        <v/>
      </c>
      <c r="N1226" t="str">
        <f t="shared" si="58"/>
        <v/>
      </c>
      <c r="O1226" t="str">
        <f t="shared" si="59"/>
        <v/>
      </c>
      <c r="P1226" t="str">
        <f>IF(Belegerfassung!G1234&lt;&gt;"",CONCATENATE(Belegerfassung!G1234,".pdf"),"")</f>
        <v/>
      </c>
    </row>
    <row r="1227" spans="1:16">
      <c r="A1227" t="str">
        <f>IF(Belegerfassung!C1235&lt;&gt;"",0,"")</f>
        <v/>
      </c>
      <c r="B1227" t="str">
        <f>IFERROR(VLOOKUP(Belegerfassung!I1235,Konten!A:D,2,FALSE),"")</f>
        <v/>
      </c>
      <c r="C1227" t="str">
        <f>IF(A1227&lt;&gt;"",TEXT(Belegerfassung!C1235,"TT.MM.JJJJ"),"")</f>
        <v/>
      </c>
      <c r="D1227" t="str">
        <f>IFERROR(VLOOKUP(Belegerfassung!A1235,Abfrage!$E$2:$F$20,2,FALSE),"")</f>
        <v/>
      </c>
      <c r="E1227" t="str">
        <f>IF(A1227&lt;&gt;"",Belegerfassung!B1235,"")</f>
        <v/>
      </c>
      <c r="F1227" t="str">
        <f>IF(Belegerfassung!L1235="","",IF(Belegerfassung!L1235&lt;&gt;"",IF(Belegerfassung!L1235&lt;&gt;"",IF(Belegerfassung!J1235&lt;&gt;0,VLOOKUP(Belegerfassung!L1235,Abfrage!$A$2:$C$19,2,),VLOOKUP(Belegerfassung!L1235,Abfrage!$A$2:$C$19,3,)),"")))</f>
        <v/>
      </c>
      <c r="G1227" t="str">
        <f t="shared" si="57"/>
        <v/>
      </c>
      <c r="H1227" s="31" t="str">
        <f>IF(A1227&lt;&gt;"",-Belegerfassung!J1235+Belegerfassung!K1235,"")</f>
        <v/>
      </c>
      <c r="I1227" s="49" t="str">
        <f>IFERROR(IF(H1227&lt;&gt;"",Belegerfassung!L1235*100,""),IF(OR(Belegerfassung!L1235="Leistung EU - Erlöse",Belegerfassung!L1235="Lieferungen EU-Erlöse",Belegerfassung!L1235="EUST",Belegerfassung!L1235="Bauleistungen 20%")=TRUE,"",MID(Belegerfassung!L1235,4,2)))</f>
        <v/>
      </c>
      <c r="J1227" s="6" t="str">
        <f>IF(A1227&lt;&gt;"",LEFT(Belegerfassung!D1235,40),"")</f>
        <v/>
      </c>
      <c r="K1227" t="str">
        <f>IF(A1227&lt;&gt;"",VLOOKUP(D1227,Abfrage!$F$2:$G$21,2,FALSE),"")</f>
        <v/>
      </c>
      <c r="L1227" s="6" t="str">
        <f>IF(Belegerfassung!H1235&lt;&gt;"",Belegerfassung!H1235,"")</f>
        <v/>
      </c>
      <c r="M1227" t="str">
        <f>IFERROR(IF(Belegerfassung!E1235&lt;&gt;"",VLOOKUP(Belegerfassung!E1235,Abfrage!$L$2:$M$15,2,),""),"")</f>
        <v/>
      </c>
      <c r="N1227" t="str">
        <f t="shared" si="58"/>
        <v/>
      </c>
      <c r="O1227" t="str">
        <f t="shared" si="59"/>
        <v/>
      </c>
      <c r="P1227" t="str">
        <f>IF(Belegerfassung!G1235&lt;&gt;"",CONCATENATE(Belegerfassung!G1235,".pdf"),"")</f>
        <v/>
      </c>
    </row>
    <row r="1228" spans="1:16">
      <c r="A1228" t="str">
        <f>IF(Belegerfassung!C1236&lt;&gt;"",0,"")</f>
        <v/>
      </c>
      <c r="B1228" t="str">
        <f>IFERROR(VLOOKUP(Belegerfassung!I1236,Konten!A:D,2,FALSE),"")</f>
        <v/>
      </c>
      <c r="C1228" t="str">
        <f>IF(A1228&lt;&gt;"",TEXT(Belegerfassung!C1236,"TT.MM.JJJJ"),"")</f>
        <v/>
      </c>
      <c r="D1228" t="str">
        <f>IFERROR(VLOOKUP(Belegerfassung!A1236,Abfrage!$E$2:$F$20,2,FALSE),"")</f>
        <v/>
      </c>
      <c r="E1228" t="str">
        <f>IF(A1228&lt;&gt;"",Belegerfassung!B1236,"")</f>
        <v/>
      </c>
      <c r="F1228" t="str">
        <f>IF(Belegerfassung!L1236="","",IF(Belegerfassung!L1236&lt;&gt;"",IF(Belegerfassung!L1236&lt;&gt;"",IF(Belegerfassung!J1236&lt;&gt;0,VLOOKUP(Belegerfassung!L1236,Abfrage!$A$2:$C$19,2,),VLOOKUP(Belegerfassung!L1236,Abfrage!$A$2:$C$19,3,)),"")))</f>
        <v/>
      </c>
      <c r="G1228" t="str">
        <f t="shared" si="57"/>
        <v/>
      </c>
      <c r="H1228" s="31" t="str">
        <f>IF(A1228&lt;&gt;"",-Belegerfassung!J1236+Belegerfassung!K1236,"")</f>
        <v/>
      </c>
      <c r="I1228" s="49" t="str">
        <f>IFERROR(IF(H1228&lt;&gt;"",Belegerfassung!L1236*100,""),IF(OR(Belegerfassung!L1236="Leistung EU - Erlöse",Belegerfassung!L1236="Lieferungen EU-Erlöse",Belegerfassung!L1236="EUST",Belegerfassung!L1236="Bauleistungen 20%")=TRUE,"",MID(Belegerfassung!L1236,4,2)))</f>
        <v/>
      </c>
      <c r="J1228" s="6" t="str">
        <f>IF(A1228&lt;&gt;"",LEFT(Belegerfassung!D1236,40),"")</f>
        <v/>
      </c>
      <c r="K1228" t="str">
        <f>IF(A1228&lt;&gt;"",VLOOKUP(D1228,Abfrage!$F$2:$G$21,2,FALSE),"")</f>
        <v/>
      </c>
      <c r="L1228" s="6" t="str">
        <f>IF(Belegerfassung!H1236&lt;&gt;"",Belegerfassung!H1236,"")</f>
        <v/>
      </c>
      <c r="M1228" t="str">
        <f>IFERROR(IF(Belegerfassung!E1236&lt;&gt;"",VLOOKUP(Belegerfassung!E1236,Abfrage!$L$2:$M$15,2,),""),"")</f>
        <v/>
      </c>
      <c r="N1228" t="str">
        <f t="shared" si="58"/>
        <v/>
      </c>
      <c r="O1228" t="str">
        <f t="shared" si="59"/>
        <v/>
      </c>
      <c r="P1228" t="str">
        <f>IF(Belegerfassung!G1236&lt;&gt;"",CONCATENATE(Belegerfassung!G1236,".pdf"),"")</f>
        <v/>
      </c>
    </row>
    <row r="1229" spans="1:16">
      <c r="A1229" t="str">
        <f>IF(Belegerfassung!C1237&lt;&gt;"",0,"")</f>
        <v/>
      </c>
      <c r="B1229" t="str">
        <f>IFERROR(VLOOKUP(Belegerfassung!I1237,Konten!A:D,2,FALSE),"")</f>
        <v/>
      </c>
      <c r="C1229" t="str">
        <f>IF(A1229&lt;&gt;"",TEXT(Belegerfassung!C1237,"TT.MM.JJJJ"),"")</f>
        <v/>
      </c>
      <c r="D1229" t="str">
        <f>IFERROR(VLOOKUP(Belegerfassung!A1237,Abfrage!$E$2:$F$20,2,FALSE),"")</f>
        <v/>
      </c>
      <c r="E1229" t="str">
        <f>IF(A1229&lt;&gt;"",Belegerfassung!B1237,"")</f>
        <v/>
      </c>
      <c r="F1229" t="str">
        <f>IF(Belegerfassung!L1237="","",IF(Belegerfassung!L1237&lt;&gt;"",IF(Belegerfassung!L1237&lt;&gt;"",IF(Belegerfassung!J1237&lt;&gt;0,VLOOKUP(Belegerfassung!L1237,Abfrage!$A$2:$C$19,2,),VLOOKUP(Belegerfassung!L1237,Abfrage!$A$2:$C$19,3,)),"")))</f>
        <v/>
      </c>
      <c r="G1229" t="str">
        <f t="shared" si="57"/>
        <v/>
      </c>
      <c r="H1229" s="31" t="str">
        <f>IF(A1229&lt;&gt;"",-Belegerfassung!J1237+Belegerfassung!K1237,"")</f>
        <v/>
      </c>
      <c r="I1229" s="49" t="str">
        <f>IFERROR(IF(H1229&lt;&gt;"",Belegerfassung!L1237*100,""),IF(OR(Belegerfassung!L1237="Leistung EU - Erlöse",Belegerfassung!L1237="Lieferungen EU-Erlöse",Belegerfassung!L1237="EUST",Belegerfassung!L1237="Bauleistungen 20%")=TRUE,"",MID(Belegerfassung!L1237,4,2)))</f>
        <v/>
      </c>
      <c r="J1229" s="6" t="str">
        <f>IF(A1229&lt;&gt;"",LEFT(Belegerfassung!D1237,40),"")</f>
        <v/>
      </c>
      <c r="K1229" t="str">
        <f>IF(A1229&lt;&gt;"",VLOOKUP(D1229,Abfrage!$F$2:$G$21,2,FALSE),"")</f>
        <v/>
      </c>
      <c r="L1229" s="6" t="str">
        <f>IF(Belegerfassung!H1237&lt;&gt;"",Belegerfassung!H1237,"")</f>
        <v/>
      </c>
      <c r="M1229" t="str">
        <f>IFERROR(IF(Belegerfassung!E1237&lt;&gt;"",VLOOKUP(Belegerfassung!E1237,Abfrage!$L$2:$M$15,2,),""),"")</f>
        <v/>
      </c>
      <c r="N1229" t="str">
        <f t="shared" si="58"/>
        <v/>
      </c>
      <c r="O1229" t="str">
        <f t="shared" si="59"/>
        <v/>
      </c>
      <c r="P1229" t="str">
        <f>IF(Belegerfassung!G1237&lt;&gt;"",CONCATENATE(Belegerfassung!G1237,".pdf"),"")</f>
        <v/>
      </c>
    </row>
    <row r="1230" spans="1:16">
      <c r="A1230" t="str">
        <f>IF(Belegerfassung!C1238&lt;&gt;"",0,"")</f>
        <v/>
      </c>
      <c r="B1230" t="str">
        <f>IFERROR(VLOOKUP(Belegerfassung!I1238,Konten!A:D,2,FALSE),"")</f>
        <v/>
      </c>
      <c r="C1230" t="str">
        <f>IF(A1230&lt;&gt;"",TEXT(Belegerfassung!C1238,"TT.MM.JJJJ"),"")</f>
        <v/>
      </c>
      <c r="D1230" t="str">
        <f>IFERROR(VLOOKUP(Belegerfassung!A1238,Abfrage!$E$2:$F$20,2,FALSE),"")</f>
        <v/>
      </c>
      <c r="E1230" t="str">
        <f>IF(A1230&lt;&gt;"",Belegerfassung!B1238,"")</f>
        <v/>
      </c>
      <c r="F1230" t="str">
        <f>IF(Belegerfassung!L1238="","",IF(Belegerfassung!L1238&lt;&gt;"",IF(Belegerfassung!L1238&lt;&gt;"",IF(Belegerfassung!J1238&lt;&gt;0,VLOOKUP(Belegerfassung!L1238,Abfrage!$A$2:$C$19,2,),VLOOKUP(Belegerfassung!L1238,Abfrage!$A$2:$C$19,3,)),"")))</f>
        <v/>
      </c>
      <c r="G1230" t="str">
        <f t="shared" si="57"/>
        <v/>
      </c>
      <c r="H1230" s="31" t="str">
        <f>IF(A1230&lt;&gt;"",-Belegerfassung!J1238+Belegerfassung!K1238,"")</f>
        <v/>
      </c>
      <c r="I1230" s="49" t="str">
        <f>IFERROR(IF(H1230&lt;&gt;"",Belegerfassung!L1238*100,""),IF(OR(Belegerfassung!L1238="Leistung EU - Erlöse",Belegerfassung!L1238="Lieferungen EU-Erlöse",Belegerfassung!L1238="EUST",Belegerfassung!L1238="Bauleistungen 20%")=TRUE,"",MID(Belegerfassung!L1238,4,2)))</f>
        <v/>
      </c>
      <c r="J1230" s="6" t="str">
        <f>IF(A1230&lt;&gt;"",LEFT(Belegerfassung!D1238,40),"")</f>
        <v/>
      </c>
      <c r="K1230" t="str">
        <f>IF(A1230&lt;&gt;"",VLOOKUP(D1230,Abfrage!$F$2:$G$21,2,FALSE),"")</f>
        <v/>
      </c>
      <c r="L1230" s="6" t="str">
        <f>IF(Belegerfassung!H1238&lt;&gt;"",Belegerfassung!H1238,"")</f>
        <v/>
      </c>
      <c r="M1230" t="str">
        <f>IFERROR(IF(Belegerfassung!E1238&lt;&gt;"",VLOOKUP(Belegerfassung!E1238,Abfrage!$L$2:$M$15,2,),""),"")</f>
        <v/>
      </c>
      <c r="N1230" t="str">
        <f t="shared" si="58"/>
        <v/>
      </c>
      <c r="O1230" t="str">
        <f t="shared" si="59"/>
        <v/>
      </c>
      <c r="P1230" t="str">
        <f>IF(Belegerfassung!G1238&lt;&gt;"",CONCATENATE(Belegerfassung!G1238,".pdf"),"")</f>
        <v/>
      </c>
    </row>
    <row r="1231" spans="1:16">
      <c r="A1231" t="str">
        <f>IF(Belegerfassung!C1239&lt;&gt;"",0,"")</f>
        <v/>
      </c>
      <c r="B1231" t="str">
        <f>IFERROR(VLOOKUP(Belegerfassung!I1239,Konten!A:D,2,FALSE),"")</f>
        <v/>
      </c>
      <c r="C1231" t="str">
        <f>IF(A1231&lt;&gt;"",TEXT(Belegerfassung!C1239,"TT.MM.JJJJ"),"")</f>
        <v/>
      </c>
      <c r="D1231" t="str">
        <f>IFERROR(VLOOKUP(Belegerfassung!A1239,Abfrage!$E$2:$F$20,2,FALSE),"")</f>
        <v/>
      </c>
      <c r="E1231" t="str">
        <f>IF(A1231&lt;&gt;"",Belegerfassung!B1239,"")</f>
        <v/>
      </c>
      <c r="F1231" t="str">
        <f>IF(Belegerfassung!L1239="","",IF(Belegerfassung!L1239&lt;&gt;"",IF(Belegerfassung!L1239&lt;&gt;"",IF(Belegerfassung!J1239&lt;&gt;0,VLOOKUP(Belegerfassung!L1239,Abfrage!$A$2:$C$19,2,),VLOOKUP(Belegerfassung!L1239,Abfrage!$A$2:$C$19,3,)),"")))</f>
        <v/>
      </c>
      <c r="G1231" t="str">
        <f t="shared" si="57"/>
        <v/>
      </c>
      <c r="H1231" s="31" t="str">
        <f>IF(A1231&lt;&gt;"",-Belegerfassung!J1239+Belegerfassung!K1239,"")</f>
        <v/>
      </c>
      <c r="I1231" s="49" t="str">
        <f>IFERROR(IF(H1231&lt;&gt;"",Belegerfassung!L1239*100,""),IF(OR(Belegerfassung!L1239="Leistung EU - Erlöse",Belegerfassung!L1239="Lieferungen EU-Erlöse",Belegerfassung!L1239="EUST",Belegerfassung!L1239="Bauleistungen 20%")=TRUE,"",MID(Belegerfassung!L1239,4,2)))</f>
        <v/>
      </c>
      <c r="J1231" s="6" t="str">
        <f>IF(A1231&lt;&gt;"",LEFT(Belegerfassung!D1239,40),"")</f>
        <v/>
      </c>
      <c r="K1231" t="str">
        <f>IF(A1231&lt;&gt;"",VLOOKUP(D1231,Abfrage!$F$2:$G$21,2,FALSE),"")</f>
        <v/>
      </c>
      <c r="L1231" s="6" t="str">
        <f>IF(Belegerfassung!H1239&lt;&gt;"",Belegerfassung!H1239,"")</f>
        <v/>
      </c>
      <c r="M1231" t="str">
        <f>IFERROR(IF(Belegerfassung!E1239&lt;&gt;"",VLOOKUP(Belegerfassung!E1239,Abfrage!$L$2:$M$15,2,),""),"")</f>
        <v/>
      </c>
      <c r="N1231" t="str">
        <f t="shared" si="58"/>
        <v/>
      </c>
      <c r="O1231" t="str">
        <f t="shared" si="59"/>
        <v/>
      </c>
      <c r="P1231" t="str">
        <f>IF(Belegerfassung!G1239&lt;&gt;"",CONCATENATE(Belegerfassung!G1239,".pdf"),"")</f>
        <v/>
      </c>
    </row>
    <row r="1232" spans="1:16">
      <c r="A1232" t="str">
        <f>IF(Belegerfassung!C1240&lt;&gt;"",0,"")</f>
        <v/>
      </c>
      <c r="B1232" t="str">
        <f>IFERROR(VLOOKUP(Belegerfassung!I1240,Konten!A:D,2,FALSE),"")</f>
        <v/>
      </c>
      <c r="C1232" t="str">
        <f>IF(A1232&lt;&gt;"",TEXT(Belegerfassung!C1240,"TT.MM.JJJJ"),"")</f>
        <v/>
      </c>
      <c r="D1232" t="str">
        <f>IFERROR(VLOOKUP(Belegerfassung!A1240,Abfrage!$E$2:$F$20,2,FALSE),"")</f>
        <v/>
      </c>
      <c r="E1232" t="str">
        <f>IF(A1232&lt;&gt;"",Belegerfassung!B1240,"")</f>
        <v/>
      </c>
      <c r="F1232" t="str">
        <f>IF(Belegerfassung!L1240="","",IF(Belegerfassung!L1240&lt;&gt;"",IF(Belegerfassung!L1240&lt;&gt;"",IF(Belegerfassung!J1240&lt;&gt;0,VLOOKUP(Belegerfassung!L1240,Abfrage!$A$2:$C$19,2,),VLOOKUP(Belegerfassung!L1240,Abfrage!$A$2:$C$19,3,)),"")))</f>
        <v/>
      </c>
      <c r="G1232" t="str">
        <f t="shared" si="57"/>
        <v/>
      </c>
      <c r="H1232" s="31" t="str">
        <f>IF(A1232&lt;&gt;"",-Belegerfassung!J1240+Belegerfassung!K1240,"")</f>
        <v/>
      </c>
      <c r="I1232" s="49" t="str">
        <f>IFERROR(IF(H1232&lt;&gt;"",Belegerfassung!L1240*100,""),IF(OR(Belegerfassung!L1240="Leistung EU - Erlöse",Belegerfassung!L1240="Lieferungen EU-Erlöse",Belegerfassung!L1240="EUST",Belegerfassung!L1240="Bauleistungen 20%")=TRUE,"",MID(Belegerfassung!L1240,4,2)))</f>
        <v/>
      </c>
      <c r="J1232" s="6" t="str">
        <f>IF(A1232&lt;&gt;"",LEFT(Belegerfassung!D1240,40),"")</f>
        <v/>
      </c>
      <c r="K1232" t="str">
        <f>IF(A1232&lt;&gt;"",VLOOKUP(D1232,Abfrage!$F$2:$G$21,2,FALSE),"")</f>
        <v/>
      </c>
      <c r="L1232" s="6" t="str">
        <f>IF(Belegerfassung!H1240&lt;&gt;"",Belegerfassung!H1240,"")</f>
        <v/>
      </c>
      <c r="M1232" t="str">
        <f>IFERROR(IF(Belegerfassung!E1240&lt;&gt;"",VLOOKUP(Belegerfassung!E1240,Abfrage!$L$2:$M$15,2,),""),"")</f>
        <v/>
      </c>
      <c r="N1232" t="str">
        <f t="shared" si="58"/>
        <v/>
      </c>
      <c r="O1232" t="str">
        <f t="shared" si="59"/>
        <v/>
      </c>
      <c r="P1232" t="str">
        <f>IF(Belegerfassung!G1240&lt;&gt;"",CONCATENATE(Belegerfassung!G1240,".pdf"),"")</f>
        <v/>
      </c>
    </row>
    <row r="1233" spans="1:16">
      <c r="A1233" t="str">
        <f>IF(Belegerfassung!C1241&lt;&gt;"",0,"")</f>
        <v/>
      </c>
      <c r="B1233" t="str">
        <f>IFERROR(VLOOKUP(Belegerfassung!I1241,Konten!A:D,2,FALSE),"")</f>
        <v/>
      </c>
      <c r="C1233" t="str">
        <f>IF(A1233&lt;&gt;"",TEXT(Belegerfassung!C1241,"TT.MM.JJJJ"),"")</f>
        <v/>
      </c>
      <c r="D1233" t="str">
        <f>IFERROR(VLOOKUP(Belegerfassung!A1241,Abfrage!$E$2:$F$20,2,FALSE),"")</f>
        <v/>
      </c>
      <c r="E1233" t="str">
        <f>IF(A1233&lt;&gt;"",Belegerfassung!B1241,"")</f>
        <v/>
      </c>
      <c r="F1233" t="str">
        <f>IF(Belegerfassung!L1241="","",IF(Belegerfassung!L1241&lt;&gt;"",IF(Belegerfassung!L1241&lt;&gt;"",IF(Belegerfassung!J1241&lt;&gt;0,VLOOKUP(Belegerfassung!L1241,Abfrage!$A$2:$C$19,2,),VLOOKUP(Belegerfassung!L1241,Abfrage!$A$2:$C$19,3,)),"")))</f>
        <v/>
      </c>
      <c r="G1233" t="str">
        <f t="shared" si="57"/>
        <v/>
      </c>
      <c r="H1233" s="31" t="str">
        <f>IF(A1233&lt;&gt;"",-Belegerfassung!J1241+Belegerfassung!K1241,"")</f>
        <v/>
      </c>
      <c r="I1233" s="49" t="str">
        <f>IFERROR(IF(H1233&lt;&gt;"",Belegerfassung!L1241*100,""),IF(OR(Belegerfassung!L1241="Leistung EU - Erlöse",Belegerfassung!L1241="Lieferungen EU-Erlöse",Belegerfassung!L1241="EUST",Belegerfassung!L1241="Bauleistungen 20%")=TRUE,"",MID(Belegerfassung!L1241,4,2)))</f>
        <v/>
      </c>
      <c r="J1233" s="6" t="str">
        <f>IF(A1233&lt;&gt;"",LEFT(Belegerfassung!D1241,40),"")</f>
        <v/>
      </c>
      <c r="K1233" t="str">
        <f>IF(A1233&lt;&gt;"",VLOOKUP(D1233,Abfrage!$F$2:$G$21,2,FALSE),"")</f>
        <v/>
      </c>
      <c r="L1233" s="6" t="str">
        <f>IF(Belegerfassung!H1241&lt;&gt;"",Belegerfassung!H1241,"")</f>
        <v/>
      </c>
      <c r="M1233" t="str">
        <f>IFERROR(IF(Belegerfassung!E1241&lt;&gt;"",VLOOKUP(Belegerfassung!E1241,Abfrage!$L$2:$M$15,2,),""),"")</f>
        <v/>
      </c>
      <c r="N1233" t="str">
        <f t="shared" si="58"/>
        <v/>
      </c>
      <c r="O1233" t="str">
        <f t="shared" si="59"/>
        <v/>
      </c>
      <c r="P1233" t="str">
        <f>IF(Belegerfassung!G1241&lt;&gt;"",CONCATENATE(Belegerfassung!G1241,".pdf"),"")</f>
        <v/>
      </c>
    </row>
    <row r="1234" spans="1:16">
      <c r="A1234" t="str">
        <f>IF(Belegerfassung!C1242&lt;&gt;"",0,"")</f>
        <v/>
      </c>
      <c r="B1234" t="str">
        <f>IFERROR(VLOOKUP(Belegerfassung!I1242,Konten!A:D,2,FALSE),"")</f>
        <v/>
      </c>
      <c r="C1234" t="str">
        <f>IF(A1234&lt;&gt;"",TEXT(Belegerfassung!C1242,"TT.MM.JJJJ"),"")</f>
        <v/>
      </c>
      <c r="D1234" t="str">
        <f>IFERROR(VLOOKUP(Belegerfassung!A1242,Abfrage!$E$2:$F$20,2,FALSE),"")</f>
        <v/>
      </c>
      <c r="E1234" t="str">
        <f>IF(A1234&lt;&gt;"",Belegerfassung!B1242,"")</f>
        <v/>
      </c>
      <c r="F1234" t="str">
        <f>IF(Belegerfassung!L1242="","",IF(Belegerfassung!L1242&lt;&gt;"",IF(Belegerfassung!L1242&lt;&gt;"",IF(Belegerfassung!J1242&lt;&gt;0,VLOOKUP(Belegerfassung!L1242,Abfrage!$A$2:$C$19,2,),VLOOKUP(Belegerfassung!L1242,Abfrage!$A$2:$C$19,3,)),"")))</f>
        <v/>
      </c>
      <c r="G1234" t="str">
        <f t="shared" si="57"/>
        <v/>
      </c>
      <c r="H1234" s="31" t="str">
        <f>IF(A1234&lt;&gt;"",-Belegerfassung!J1242+Belegerfassung!K1242,"")</f>
        <v/>
      </c>
      <c r="I1234" s="49" t="str">
        <f>IFERROR(IF(H1234&lt;&gt;"",Belegerfassung!L1242*100,""),IF(OR(Belegerfassung!L1242="Leistung EU - Erlöse",Belegerfassung!L1242="Lieferungen EU-Erlöse",Belegerfassung!L1242="EUST",Belegerfassung!L1242="Bauleistungen 20%")=TRUE,"",MID(Belegerfassung!L1242,4,2)))</f>
        <v/>
      </c>
      <c r="J1234" s="6" t="str">
        <f>IF(A1234&lt;&gt;"",LEFT(Belegerfassung!D1242,40),"")</f>
        <v/>
      </c>
      <c r="K1234" t="str">
        <f>IF(A1234&lt;&gt;"",VLOOKUP(D1234,Abfrage!$F$2:$G$21,2,FALSE),"")</f>
        <v/>
      </c>
      <c r="L1234" s="6" t="str">
        <f>IF(Belegerfassung!H1242&lt;&gt;"",Belegerfassung!H1242,"")</f>
        <v/>
      </c>
      <c r="M1234" t="str">
        <f>IFERROR(IF(Belegerfassung!E1242&lt;&gt;"",VLOOKUP(Belegerfassung!E1242,Abfrage!$L$2:$M$15,2,),""),"")</f>
        <v/>
      </c>
      <c r="N1234" t="str">
        <f t="shared" si="58"/>
        <v/>
      </c>
      <c r="O1234" t="str">
        <f t="shared" si="59"/>
        <v/>
      </c>
      <c r="P1234" t="str">
        <f>IF(Belegerfassung!G1242&lt;&gt;"",CONCATENATE(Belegerfassung!G1242,".pdf"),"")</f>
        <v/>
      </c>
    </row>
    <row r="1235" spans="1:16">
      <c r="A1235" t="str">
        <f>IF(Belegerfassung!C1243&lt;&gt;"",0,"")</f>
        <v/>
      </c>
      <c r="B1235" t="str">
        <f>IFERROR(VLOOKUP(Belegerfassung!I1243,Konten!A:D,2,FALSE),"")</f>
        <v/>
      </c>
      <c r="C1235" t="str">
        <f>IF(A1235&lt;&gt;"",TEXT(Belegerfassung!C1243,"TT.MM.JJJJ"),"")</f>
        <v/>
      </c>
      <c r="D1235" t="str">
        <f>IFERROR(VLOOKUP(Belegerfassung!A1243,Abfrage!$E$2:$F$20,2,FALSE),"")</f>
        <v/>
      </c>
      <c r="E1235" t="str">
        <f>IF(A1235&lt;&gt;"",Belegerfassung!B1243,"")</f>
        <v/>
      </c>
      <c r="F1235" t="str">
        <f>IF(Belegerfassung!L1243="","",IF(Belegerfassung!L1243&lt;&gt;"",IF(Belegerfassung!L1243&lt;&gt;"",IF(Belegerfassung!J1243&lt;&gt;0,VLOOKUP(Belegerfassung!L1243,Abfrage!$A$2:$C$19,2,),VLOOKUP(Belegerfassung!L1243,Abfrage!$A$2:$C$19,3,)),"")))</f>
        <v/>
      </c>
      <c r="G1235" t="str">
        <f t="shared" si="57"/>
        <v/>
      </c>
      <c r="H1235" s="31" t="str">
        <f>IF(A1235&lt;&gt;"",-Belegerfassung!J1243+Belegerfassung!K1243,"")</f>
        <v/>
      </c>
      <c r="I1235" s="49" t="str">
        <f>IFERROR(IF(H1235&lt;&gt;"",Belegerfassung!L1243*100,""),IF(OR(Belegerfassung!L1243="Leistung EU - Erlöse",Belegerfassung!L1243="Lieferungen EU-Erlöse",Belegerfassung!L1243="EUST",Belegerfassung!L1243="Bauleistungen 20%")=TRUE,"",MID(Belegerfassung!L1243,4,2)))</f>
        <v/>
      </c>
      <c r="J1235" s="6" t="str">
        <f>IF(A1235&lt;&gt;"",LEFT(Belegerfassung!D1243,40),"")</f>
        <v/>
      </c>
      <c r="K1235" t="str">
        <f>IF(A1235&lt;&gt;"",VLOOKUP(D1235,Abfrage!$F$2:$G$21,2,FALSE),"")</f>
        <v/>
      </c>
      <c r="L1235" s="6" t="str">
        <f>IF(Belegerfassung!H1243&lt;&gt;"",Belegerfassung!H1243,"")</f>
        <v/>
      </c>
      <c r="M1235" t="str">
        <f>IFERROR(IF(Belegerfassung!E1243&lt;&gt;"",VLOOKUP(Belegerfassung!E1243,Abfrage!$L$2:$M$15,2,),""),"")</f>
        <v/>
      </c>
      <c r="N1235" t="str">
        <f t="shared" si="58"/>
        <v/>
      </c>
      <c r="O1235" t="str">
        <f t="shared" si="59"/>
        <v/>
      </c>
      <c r="P1235" t="str">
        <f>IF(Belegerfassung!G1243&lt;&gt;"",CONCATENATE(Belegerfassung!G1243,".pdf"),"")</f>
        <v/>
      </c>
    </row>
    <row r="1236" spans="1:16">
      <c r="A1236" t="str">
        <f>IF(Belegerfassung!C1244&lt;&gt;"",0,"")</f>
        <v/>
      </c>
      <c r="B1236" t="str">
        <f>IFERROR(VLOOKUP(Belegerfassung!I1244,Konten!A:D,2,FALSE),"")</f>
        <v/>
      </c>
      <c r="C1236" t="str">
        <f>IF(A1236&lt;&gt;"",TEXT(Belegerfassung!C1244,"TT.MM.JJJJ"),"")</f>
        <v/>
      </c>
      <c r="D1236" t="str">
        <f>IFERROR(VLOOKUP(Belegerfassung!A1244,Abfrage!$E$2:$F$20,2,FALSE),"")</f>
        <v/>
      </c>
      <c r="E1236" t="str">
        <f>IF(A1236&lt;&gt;"",Belegerfassung!B1244,"")</f>
        <v/>
      </c>
      <c r="F1236" t="str">
        <f>IF(Belegerfassung!L1244="","",IF(Belegerfassung!L1244&lt;&gt;"",IF(Belegerfassung!L1244&lt;&gt;"",IF(Belegerfassung!J1244&lt;&gt;0,VLOOKUP(Belegerfassung!L1244,Abfrage!$A$2:$C$19,2,),VLOOKUP(Belegerfassung!L1244,Abfrage!$A$2:$C$19,3,)),"")))</f>
        <v/>
      </c>
      <c r="G1236" t="str">
        <f t="shared" si="57"/>
        <v/>
      </c>
      <c r="H1236" s="31" t="str">
        <f>IF(A1236&lt;&gt;"",-Belegerfassung!J1244+Belegerfassung!K1244,"")</f>
        <v/>
      </c>
      <c r="I1236" s="49" t="str">
        <f>IFERROR(IF(H1236&lt;&gt;"",Belegerfassung!L1244*100,""),IF(OR(Belegerfassung!L1244="Leistung EU - Erlöse",Belegerfassung!L1244="Lieferungen EU-Erlöse",Belegerfassung!L1244="EUST",Belegerfassung!L1244="Bauleistungen 20%")=TRUE,"",MID(Belegerfassung!L1244,4,2)))</f>
        <v/>
      </c>
      <c r="J1236" s="6" t="str">
        <f>IF(A1236&lt;&gt;"",LEFT(Belegerfassung!D1244,40),"")</f>
        <v/>
      </c>
      <c r="K1236" t="str">
        <f>IF(A1236&lt;&gt;"",VLOOKUP(D1236,Abfrage!$F$2:$G$21,2,FALSE),"")</f>
        <v/>
      </c>
      <c r="L1236" s="6" t="str">
        <f>IF(Belegerfassung!H1244&lt;&gt;"",Belegerfassung!H1244,"")</f>
        <v/>
      </c>
      <c r="M1236" t="str">
        <f>IFERROR(IF(Belegerfassung!E1244&lt;&gt;"",VLOOKUP(Belegerfassung!E1244,Abfrage!$L$2:$M$15,2,),""),"")</f>
        <v/>
      </c>
      <c r="N1236" t="str">
        <f t="shared" si="58"/>
        <v/>
      </c>
      <c r="O1236" t="str">
        <f t="shared" si="59"/>
        <v/>
      </c>
      <c r="P1236" t="str">
        <f>IF(Belegerfassung!G1244&lt;&gt;"",CONCATENATE(Belegerfassung!G1244,".pdf"),"")</f>
        <v/>
      </c>
    </row>
    <row r="1237" spans="1:16">
      <c r="A1237" t="str">
        <f>IF(Belegerfassung!C1245&lt;&gt;"",0,"")</f>
        <v/>
      </c>
      <c r="B1237" t="str">
        <f>IFERROR(VLOOKUP(Belegerfassung!I1245,Konten!A:D,2,FALSE),"")</f>
        <v/>
      </c>
      <c r="C1237" t="str">
        <f>IF(A1237&lt;&gt;"",TEXT(Belegerfassung!C1245,"TT.MM.JJJJ"),"")</f>
        <v/>
      </c>
      <c r="D1237" t="str">
        <f>IFERROR(VLOOKUP(Belegerfassung!A1245,Abfrage!$E$2:$F$20,2,FALSE),"")</f>
        <v/>
      </c>
      <c r="E1237" t="str">
        <f>IF(A1237&lt;&gt;"",Belegerfassung!B1245,"")</f>
        <v/>
      </c>
      <c r="F1237" t="str">
        <f>IF(Belegerfassung!L1245="","",IF(Belegerfassung!L1245&lt;&gt;"",IF(Belegerfassung!L1245&lt;&gt;"",IF(Belegerfassung!J1245&lt;&gt;0,VLOOKUP(Belegerfassung!L1245,Abfrage!$A$2:$C$19,2,),VLOOKUP(Belegerfassung!L1245,Abfrage!$A$2:$C$19,3,)),"")))</f>
        <v/>
      </c>
      <c r="G1237" t="str">
        <f t="shared" si="57"/>
        <v/>
      </c>
      <c r="H1237" s="31" t="str">
        <f>IF(A1237&lt;&gt;"",-Belegerfassung!J1245+Belegerfassung!K1245,"")</f>
        <v/>
      </c>
      <c r="I1237" s="49" t="str">
        <f>IFERROR(IF(H1237&lt;&gt;"",Belegerfassung!L1245*100,""),IF(OR(Belegerfassung!L1245="Leistung EU - Erlöse",Belegerfassung!L1245="Lieferungen EU-Erlöse",Belegerfassung!L1245="EUST",Belegerfassung!L1245="Bauleistungen 20%")=TRUE,"",MID(Belegerfassung!L1245,4,2)))</f>
        <v/>
      </c>
      <c r="J1237" s="6" t="str">
        <f>IF(A1237&lt;&gt;"",LEFT(Belegerfassung!D1245,40),"")</f>
        <v/>
      </c>
      <c r="K1237" t="str">
        <f>IF(A1237&lt;&gt;"",VLOOKUP(D1237,Abfrage!$F$2:$G$21,2,FALSE),"")</f>
        <v/>
      </c>
      <c r="L1237" s="6" t="str">
        <f>IF(Belegerfassung!H1245&lt;&gt;"",Belegerfassung!H1245,"")</f>
        <v/>
      </c>
      <c r="M1237" t="str">
        <f>IFERROR(IF(Belegerfassung!E1245&lt;&gt;"",VLOOKUP(Belegerfassung!E1245,Abfrage!$L$2:$M$15,2,),""),"")</f>
        <v/>
      </c>
      <c r="N1237" t="str">
        <f t="shared" si="58"/>
        <v/>
      </c>
      <c r="O1237" t="str">
        <f t="shared" si="59"/>
        <v/>
      </c>
      <c r="P1237" t="str">
        <f>IF(Belegerfassung!G1245&lt;&gt;"",CONCATENATE(Belegerfassung!G1245,".pdf"),"")</f>
        <v/>
      </c>
    </row>
    <row r="1238" spans="1:16">
      <c r="A1238" t="str">
        <f>IF(Belegerfassung!C1246&lt;&gt;"",0,"")</f>
        <v/>
      </c>
      <c r="B1238" t="str">
        <f>IFERROR(VLOOKUP(Belegerfassung!I1246,Konten!A:D,2,FALSE),"")</f>
        <v/>
      </c>
      <c r="C1238" t="str">
        <f>IF(A1238&lt;&gt;"",TEXT(Belegerfassung!C1246,"TT.MM.JJJJ"),"")</f>
        <v/>
      </c>
      <c r="D1238" t="str">
        <f>IFERROR(VLOOKUP(Belegerfassung!A1246,Abfrage!$E$2:$F$20,2,FALSE),"")</f>
        <v/>
      </c>
      <c r="E1238" t="str">
        <f>IF(A1238&lt;&gt;"",Belegerfassung!B1246,"")</f>
        <v/>
      </c>
      <c r="F1238" t="str">
        <f>IF(Belegerfassung!L1246="","",IF(Belegerfassung!L1246&lt;&gt;"",IF(Belegerfassung!L1246&lt;&gt;"",IF(Belegerfassung!J1246&lt;&gt;0,VLOOKUP(Belegerfassung!L1246,Abfrage!$A$2:$C$19,2,),VLOOKUP(Belegerfassung!L1246,Abfrage!$A$2:$C$19,3,)),"")))</f>
        <v/>
      </c>
      <c r="G1238" t="str">
        <f t="shared" si="57"/>
        <v/>
      </c>
      <c r="H1238" s="31" t="str">
        <f>IF(A1238&lt;&gt;"",-Belegerfassung!J1246+Belegerfassung!K1246,"")</f>
        <v/>
      </c>
      <c r="I1238" s="49" t="str">
        <f>IFERROR(IF(H1238&lt;&gt;"",Belegerfassung!L1246*100,""),IF(OR(Belegerfassung!L1246="Leistung EU - Erlöse",Belegerfassung!L1246="Lieferungen EU-Erlöse",Belegerfassung!L1246="EUST",Belegerfassung!L1246="Bauleistungen 20%")=TRUE,"",MID(Belegerfassung!L1246,4,2)))</f>
        <v/>
      </c>
      <c r="J1238" s="6" t="str">
        <f>IF(A1238&lt;&gt;"",LEFT(Belegerfassung!D1246,40),"")</f>
        <v/>
      </c>
      <c r="K1238" t="str">
        <f>IF(A1238&lt;&gt;"",VLOOKUP(D1238,Abfrage!$F$2:$G$21,2,FALSE),"")</f>
        <v/>
      </c>
      <c r="L1238" s="6" t="str">
        <f>IF(Belegerfassung!H1246&lt;&gt;"",Belegerfassung!H1246,"")</f>
        <v/>
      </c>
      <c r="M1238" t="str">
        <f>IFERROR(IF(Belegerfassung!E1246&lt;&gt;"",VLOOKUP(Belegerfassung!E1246,Abfrage!$L$2:$M$15,2,),""),"")</f>
        <v/>
      </c>
      <c r="N1238" t="str">
        <f t="shared" si="58"/>
        <v/>
      </c>
      <c r="O1238" t="str">
        <f t="shared" si="59"/>
        <v/>
      </c>
      <c r="P1238" t="str">
        <f>IF(Belegerfassung!G1246&lt;&gt;"",CONCATENATE(Belegerfassung!G1246,".pdf"),"")</f>
        <v/>
      </c>
    </row>
    <row r="1239" spans="1:16">
      <c r="A1239" t="str">
        <f>IF(Belegerfassung!C1247&lt;&gt;"",0,"")</f>
        <v/>
      </c>
      <c r="B1239" t="str">
        <f>IFERROR(VLOOKUP(Belegerfassung!I1247,Konten!A:D,2,FALSE),"")</f>
        <v/>
      </c>
      <c r="C1239" t="str">
        <f>IF(A1239&lt;&gt;"",TEXT(Belegerfassung!C1247,"TT.MM.JJJJ"),"")</f>
        <v/>
      </c>
      <c r="D1239" t="str">
        <f>IFERROR(VLOOKUP(Belegerfassung!A1247,Abfrage!$E$2:$F$20,2,FALSE),"")</f>
        <v/>
      </c>
      <c r="E1239" t="str">
        <f>IF(A1239&lt;&gt;"",Belegerfassung!B1247,"")</f>
        <v/>
      </c>
      <c r="F1239" t="str">
        <f>IF(Belegerfassung!L1247="","",IF(Belegerfassung!L1247&lt;&gt;"",IF(Belegerfassung!L1247&lt;&gt;"",IF(Belegerfassung!J1247&lt;&gt;0,VLOOKUP(Belegerfassung!L1247,Abfrage!$A$2:$C$19,2,),VLOOKUP(Belegerfassung!L1247,Abfrage!$A$2:$C$19,3,)),"")))</f>
        <v/>
      </c>
      <c r="G1239" t="str">
        <f t="shared" si="57"/>
        <v/>
      </c>
      <c r="H1239" s="31" t="str">
        <f>IF(A1239&lt;&gt;"",-Belegerfassung!J1247+Belegerfassung!K1247,"")</f>
        <v/>
      </c>
      <c r="I1239" s="49" t="str">
        <f>IFERROR(IF(H1239&lt;&gt;"",Belegerfassung!L1247*100,""),IF(OR(Belegerfassung!L1247="Leistung EU - Erlöse",Belegerfassung!L1247="Lieferungen EU-Erlöse",Belegerfassung!L1247="EUST",Belegerfassung!L1247="Bauleistungen 20%")=TRUE,"",MID(Belegerfassung!L1247,4,2)))</f>
        <v/>
      </c>
      <c r="J1239" s="6" t="str">
        <f>IF(A1239&lt;&gt;"",LEFT(Belegerfassung!D1247,40),"")</f>
        <v/>
      </c>
      <c r="K1239" t="str">
        <f>IF(A1239&lt;&gt;"",VLOOKUP(D1239,Abfrage!$F$2:$G$21,2,FALSE),"")</f>
        <v/>
      </c>
      <c r="L1239" s="6" t="str">
        <f>IF(Belegerfassung!H1247&lt;&gt;"",Belegerfassung!H1247,"")</f>
        <v/>
      </c>
      <c r="M1239" t="str">
        <f>IFERROR(IF(Belegerfassung!E1247&lt;&gt;"",VLOOKUP(Belegerfassung!E1247,Abfrage!$L$2:$M$15,2,),""),"")</f>
        <v/>
      </c>
      <c r="N1239" t="str">
        <f t="shared" si="58"/>
        <v/>
      </c>
      <c r="O1239" t="str">
        <f t="shared" si="59"/>
        <v/>
      </c>
      <c r="P1239" t="str">
        <f>IF(Belegerfassung!G1247&lt;&gt;"",CONCATENATE(Belegerfassung!G1247,".pdf"),"")</f>
        <v/>
      </c>
    </row>
    <row r="1240" spans="1:16">
      <c r="A1240" t="str">
        <f>IF(Belegerfassung!C1248&lt;&gt;"",0,"")</f>
        <v/>
      </c>
      <c r="B1240" t="str">
        <f>IFERROR(VLOOKUP(Belegerfassung!I1248,Konten!A:D,2,FALSE),"")</f>
        <v/>
      </c>
      <c r="C1240" t="str">
        <f>IF(A1240&lt;&gt;"",TEXT(Belegerfassung!C1248,"TT.MM.JJJJ"),"")</f>
        <v/>
      </c>
      <c r="D1240" t="str">
        <f>IFERROR(VLOOKUP(Belegerfassung!A1248,Abfrage!$E$2:$F$20,2,FALSE),"")</f>
        <v/>
      </c>
      <c r="E1240" t="str">
        <f>IF(A1240&lt;&gt;"",Belegerfassung!B1248,"")</f>
        <v/>
      </c>
      <c r="F1240" t="str">
        <f>IF(Belegerfassung!L1248="","",IF(Belegerfassung!L1248&lt;&gt;"",IF(Belegerfassung!L1248&lt;&gt;"",IF(Belegerfassung!J1248&lt;&gt;0,VLOOKUP(Belegerfassung!L1248,Abfrage!$A$2:$C$19,2,),VLOOKUP(Belegerfassung!L1248,Abfrage!$A$2:$C$19,3,)),"")))</f>
        <v/>
      </c>
      <c r="G1240" t="str">
        <f t="shared" si="57"/>
        <v/>
      </c>
      <c r="H1240" s="31" t="str">
        <f>IF(A1240&lt;&gt;"",-Belegerfassung!J1248+Belegerfassung!K1248,"")</f>
        <v/>
      </c>
      <c r="I1240" s="49" t="str">
        <f>IFERROR(IF(H1240&lt;&gt;"",Belegerfassung!L1248*100,""),IF(OR(Belegerfassung!L1248="Leistung EU - Erlöse",Belegerfassung!L1248="Lieferungen EU-Erlöse",Belegerfassung!L1248="EUST",Belegerfassung!L1248="Bauleistungen 20%")=TRUE,"",MID(Belegerfassung!L1248,4,2)))</f>
        <v/>
      </c>
      <c r="J1240" s="6" t="str">
        <f>IF(A1240&lt;&gt;"",LEFT(Belegerfassung!D1248,40),"")</f>
        <v/>
      </c>
      <c r="K1240" t="str">
        <f>IF(A1240&lt;&gt;"",VLOOKUP(D1240,Abfrage!$F$2:$G$21,2,FALSE),"")</f>
        <v/>
      </c>
      <c r="L1240" s="6" t="str">
        <f>IF(Belegerfassung!H1248&lt;&gt;"",Belegerfassung!H1248,"")</f>
        <v/>
      </c>
      <c r="M1240" t="str">
        <f>IFERROR(IF(Belegerfassung!E1248&lt;&gt;"",VLOOKUP(Belegerfassung!E1248,Abfrage!$L$2:$M$15,2,),""),"")</f>
        <v/>
      </c>
      <c r="N1240" t="str">
        <f t="shared" si="58"/>
        <v/>
      </c>
      <c r="O1240" t="str">
        <f t="shared" si="59"/>
        <v/>
      </c>
      <c r="P1240" t="str">
        <f>IF(Belegerfassung!G1248&lt;&gt;"",CONCATENATE(Belegerfassung!G1248,".pdf"),"")</f>
        <v/>
      </c>
    </row>
    <row r="1241" spans="1:16">
      <c r="A1241" t="str">
        <f>IF(Belegerfassung!C1249&lt;&gt;"",0,"")</f>
        <v/>
      </c>
      <c r="B1241" t="str">
        <f>IFERROR(VLOOKUP(Belegerfassung!I1249,Konten!A:D,2,FALSE),"")</f>
        <v/>
      </c>
      <c r="C1241" t="str">
        <f>IF(A1241&lt;&gt;"",TEXT(Belegerfassung!C1249,"TT.MM.JJJJ"),"")</f>
        <v/>
      </c>
      <c r="D1241" t="str">
        <f>IFERROR(VLOOKUP(Belegerfassung!A1249,Abfrage!$E$2:$F$20,2,FALSE),"")</f>
        <v/>
      </c>
      <c r="E1241" t="str">
        <f>IF(A1241&lt;&gt;"",Belegerfassung!B1249,"")</f>
        <v/>
      </c>
      <c r="F1241" t="str">
        <f>IF(Belegerfassung!L1249="","",IF(Belegerfassung!L1249&lt;&gt;"",IF(Belegerfassung!L1249&lt;&gt;"",IF(Belegerfassung!J1249&lt;&gt;0,VLOOKUP(Belegerfassung!L1249,Abfrage!$A$2:$C$19,2,),VLOOKUP(Belegerfassung!L1249,Abfrage!$A$2:$C$19,3,)),"")))</f>
        <v/>
      </c>
      <c r="G1241" t="str">
        <f t="shared" si="57"/>
        <v/>
      </c>
      <c r="H1241" s="31" t="str">
        <f>IF(A1241&lt;&gt;"",-Belegerfassung!J1249+Belegerfassung!K1249,"")</f>
        <v/>
      </c>
      <c r="I1241" s="49" t="str">
        <f>IFERROR(IF(H1241&lt;&gt;"",Belegerfassung!L1249*100,""),IF(OR(Belegerfassung!L1249="Leistung EU - Erlöse",Belegerfassung!L1249="Lieferungen EU-Erlöse",Belegerfassung!L1249="EUST",Belegerfassung!L1249="Bauleistungen 20%")=TRUE,"",MID(Belegerfassung!L1249,4,2)))</f>
        <v/>
      </c>
      <c r="J1241" s="6" t="str">
        <f>IF(A1241&lt;&gt;"",LEFT(Belegerfassung!D1249,40),"")</f>
        <v/>
      </c>
      <c r="K1241" t="str">
        <f>IF(A1241&lt;&gt;"",VLOOKUP(D1241,Abfrage!$F$2:$G$21,2,FALSE),"")</f>
        <v/>
      </c>
      <c r="L1241" s="6" t="str">
        <f>IF(Belegerfassung!H1249&lt;&gt;"",Belegerfassung!H1249,"")</f>
        <v/>
      </c>
      <c r="M1241" t="str">
        <f>IFERROR(IF(Belegerfassung!E1249&lt;&gt;"",VLOOKUP(Belegerfassung!E1249,Abfrage!$L$2:$M$15,2,),""),"")</f>
        <v/>
      </c>
      <c r="N1241" t="str">
        <f t="shared" si="58"/>
        <v/>
      </c>
      <c r="O1241" t="str">
        <f t="shared" si="59"/>
        <v/>
      </c>
      <c r="P1241" t="str">
        <f>IF(Belegerfassung!G1249&lt;&gt;"",CONCATENATE(Belegerfassung!G1249,".pdf"),"")</f>
        <v/>
      </c>
    </row>
    <row r="1242" spans="1:16">
      <c r="A1242" t="str">
        <f>IF(Belegerfassung!C1250&lt;&gt;"",0,"")</f>
        <v/>
      </c>
      <c r="B1242" t="str">
        <f>IFERROR(VLOOKUP(Belegerfassung!I1250,Konten!A:D,2,FALSE),"")</f>
        <v/>
      </c>
      <c r="C1242" t="str">
        <f>IF(A1242&lt;&gt;"",TEXT(Belegerfassung!C1250,"TT.MM.JJJJ"),"")</f>
        <v/>
      </c>
      <c r="D1242" t="str">
        <f>IFERROR(VLOOKUP(Belegerfassung!A1250,Abfrage!$E$2:$F$20,2,FALSE),"")</f>
        <v/>
      </c>
      <c r="E1242" t="str">
        <f>IF(A1242&lt;&gt;"",Belegerfassung!B1250,"")</f>
        <v/>
      </c>
      <c r="F1242" t="str">
        <f>IF(Belegerfassung!L1250="","",IF(Belegerfassung!L1250&lt;&gt;"",IF(Belegerfassung!L1250&lt;&gt;"",IF(Belegerfassung!J1250&lt;&gt;0,VLOOKUP(Belegerfassung!L1250,Abfrage!$A$2:$C$19,2,),VLOOKUP(Belegerfassung!L1250,Abfrage!$A$2:$C$19,3,)),"")))</f>
        <v/>
      </c>
      <c r="G1242" t="str">
        <f t="shared" si="57"/>
        <v/>
      </c>
      <c r="H1242" s="31" t="str">
        <f>IF(A1242&lt;&gt;"",-Belegerfassung!J1250+Belegerfassung!K1250,"")</f>
        <v/>
      </c>
      <c r="I1242" s="49" t="str">
        <f>IFERROR(IF(H1242&lt;&gt;"",Belegerfassung!L1250*100,""),IF(OR(Belegerfassung!L1250="Leistung EU - Erlöse",Belegerfassung!L1250="Lieferungen EU-Erlöse",Belegerfassung!L1250="EUST",Belegerfassung!L1250="Bauleistungen 20%")=TRUE,"",MID(Belegerfassung!L1250,4,2)))</f>
        <v/>
      </c>
      <c r="J1242" s="6" t="str">
        <f>IF(A1242&lt;&gt;"",LEFT(Belegerfassung!D1250,40),"")</f>
        <v/>
      </c>
      <c r="K1242" t="str">
        <f>IF(A1242&lt;&gt;"",VLOOKUP(D1242,Abfrage!$F$2:$G$21,2,FALSE),"")</f>
        <v/>
      </c>
      <c r="L1242" s="6" t="str">
        <f>IF(Belegerfassung!H1250&lt;&gt;"",Belegerfassung!H1250,"")</f>
        <v/>
      </c>
      <c r="M1242" t="str">
        <f>IFERROR(IF(Belegerfassung!E1250&lt;&gt;"",VLOOKUP(Belegerfassung!E1250,Abfrage!$L$2:$M$15,2,),""),"")</f>
        <v/>
      </c>
      <c r="N1242" t="str">
        <f t="shared" si="58"/>
        <v/>
      </c>
      <c r="O1242" t="str">
        <f t="shared" si="59"/>
        <v/>
      </c>
      <c r="P1242" t="str">
        <f>IF(Belegerfassung!G1250&lt;&gt;"",CONCATENATE(Belegerfassung!G1250,".pdf"),"")</f>
        <v/>
      </c>
    </row>
    <row r="1243" spans="1:16">
      <c r="A1243" t="str">
        <f>IF(Belegerfassung!C1251&lt;&gt;"",0,"")</f>
        <v/>
      </c>
      <c r="B1243" t="str">
        <f>IFERROR(VLOOKUP(Belegerfassung!I1251,Konten!A:D,2,FALSE),"")</f>
        <v/>
      </c>
      <c r="C1243" t="str">
        <f>IF(A1243&lt;&gt;"",TEXT(Belegerfassung!C1251,"TT.MM.JJJJ"),"")</f>
        <v/>
      </c>
      <c r="D1243" t="str">
        <f>IFERROR(VLOOKUP(Belegerfassung!A1251,Abfrage!$E$2:$F$20,2,FALSE),"")</f>
        <v/>
      </c>
      <c r="E1243" t="str">
        <f>IF(A1243&lt;&gt;"",Belegerfassung!B1251,"")</f>
        <v/>
      </c>
      <c r="F1243" t="str">
        <f>IF(Belegerfassung!L1251="","",IF(Belegerfassung!L1251&lt;&gt;"",IF(Belegerfassung!L1251&lt;&gt;"",IF(Belegerfassung!J1251&lt;&gt;0,VLOOKUP(Belegerfassung!L1251,Abfrage!$A$2:$C$19,2,),VLOOKUP(Belegerfassung!L1251,Abfrage!$A$2:$C$19,3,)),"")))</f>
        <v/>
      </c>
      <c r="G1243" t="str">
        <f t="shared" si="57"/>
        <v/>
      </c>
      <c r="H1243" s="31" t="str">
        <f>IF(A1243&lt;&gt;"",-Belegerfassung!J1251+Belegerfassung!K1251,"")</f>
        <v/>
      </c>
      <c r="I1243" s="49" t="str">
        <f>IFERROR(IF(H1243&lt;&gt;"",Belegerfassung!L1251*100,""),IF(OR(Belegerfassung!L1251="Leistung EU - Erlöse",Belegerfassung!L1251="Lieferungen EU-Erlöse",Belegerfassung!L1251="EUST",Belegerfassung!L1251="Bauleistungen 20%")=TRUE,"",MID(Belegerfassung!L1251,4,2)))</f>
        <v/>
      </c>
      <c r="J1243" s="6" t="str">
        <f>IF(A1243&lt;&gt;"",LEFT(Belegerfassung!D1251,40),"")</f>
        <v/>
      </c>
      <c r="K1243" t="str">
        <f>IF(A1243&lt;&gt;"",VLOOKUP(D1243,Abfrage!$F$2:$G$21,2,FALSE),"")</f>
        <v/>
      </c>
      <c r="L1243" s="6" t="str">
        <f>IF(Belegerfassung!H1251&lt;&gt;"",Belegerfassung!H1251,"")</f>
        <v/>
      </c>
      <c r="M1243" t="str">
        <f>IFERROR(IF(Belegerfassung!E1251&lt;&gt;"",VLOOKUP(Belegerfassung!E1251,Abfrage!$L$2:$M$15,2,),""),"")</f>
        <v/>
      </c>
      <c r="N1243" t="str">
        <f t="shared" si="58"/>
        <v/>
      </c>
      <c r="O1243" t="str">
        <f t="shared" si="59"/>
        <v/>
      </c>
      <c r="P1243" t="str">
        <f>IF(Belegerfassung!G1251&lt;&gt;"",CONCATENATE(Belegerfassung!G1251,".pdf"),"")</f>
        <v/>
      </c>
    </row>
    <row r="1244" spans="1:16">
      <c r="A1244" t="str">
        <f>IF(Belegerfassung!C1252&lt;&gt;"",0,"")</f>
        <v/>
      </c>
      <c r="B1244" t="str">
        <f>IFERROR(VLOOKUP(Belegerfassung!I1252,Konten!A:D,2,FALSE),"")</f>
        <v/>
      </c>
      <c r="C1244" t="str">
        <f>IF(A1244&lt;&gt;"",TEXT(Belegerfassung!C1252,"TT.MM.JJJJ"),"")</f>
        <v/>
      </c>
      <c r="D1244" t="str">
        <f>IFERROR(VLOOKUP(Belegerfassung!A1252,Abfrage!$E$2:$F$20,2,FALSE),"")</f>
        <v/>
      </c>
      <c r="E1244" t="str">
        <f>IF(A1244&lt;&gt;"",Belegerfassung!B1252,"")</f>
        <v/>
      </c>
      <c r="F1244" t="str">
        <f>IF(Belegerfassung!L1252="","",IF(Belegerfassung!L1252&lt;&gt;"",IF(Belegerfassung!L1252&lt;&gt;"",IF(Belegerfassung!J1252&lt;&gt;0,VLOOKUP(Belegerfassung!L1252,Abfrage!$A$2:$C$19,2,),VLOOKUP(Belegerfassung!L1252,Abfrage!$A$2:$C$19,3,)),"")))</f>
        <v/>
      </c>
      <c r="G1244" t="str">
        <f t="shared" si="57"/>
        <v/>
      </c>
      <c r="H1244" s="31" t="str">
        <f>IF(A1244&lt;&gt;"",-Belegerfassung!J1252+Belegerfassung!K1252,"")</f>
        <v/>
      </c>
      <c r="I1244" s="49" t="str">
        <f>IFERROR(IF(H1244&lt;&gt;"",Belegerfassung!L1252*100,""),IF(OR(Belegerfassung!L1252="Leistung EU - Erlöse",Belegerfassung!L1252="Lieferungen EU-Erlöse",Belegerfassung!L1252="EUST",Belegerfassung!L1252="Bauleistungen 20%")=TRUE,"",MID(Belegerfassung!L1252,4,2)))</f>
        <v/>
      </c>
      <c r="J1244" s="6" t="str">
        <f>IF(A1244&lt;&gt;"",LEFT(Belegerfassung!D1252,40),"")</f>
        <v/>
      </c>
      <c r="K1244" t="str">
        <f>IF(A1244&lt;&gt;"",VLOOKUP(D1244,Abfrage!$F$2:$G$21,2,FALSE),"")</f>
        <v/>
      </c>
      <c r="L1244" s="6" t="str">
        <f>IF(Belegerfassung!H1252&lt;&gt;"",Belegerfassung!H1252,"")</f>
        <v/>
      </c>
      <c r="M1244" t="str">
        <f>IFERROR(IF(Belegerfassung!E1252&lt;&gt;"",VLOOKUP(Belegerfassung!E1252,Abfrage!$L$2:$M$15,2,),""),"")</f>
        <v/>
      </c>
      <c r="N1244" t="str">
        <f t="shared" si="58"/>
        <v/>
      </c>
      <c r="O1244" t="str">
        <f t="shared" si="59"/>
        <v/>
      </c>
      <c r="P1244" t="str">
        <f>IF(Belegerfassung!G1252&lt;&gt;"",CONCATENATE(Belegerfassung!G1252,".pdf"),"")</f>
        <v/>
      </c>
    </row>
    <row r="1245" spans="1:16">
      <c r="A1245" t="str">
        <f>IF(Belegerfassung!C1253&lt;&gt;"",0,"")</f>
        <v/>
      </c>
      <c r="B1245" t="str">
        <f>IFERROR(VLOOKUP(Belegerfassung!I1253,Konten!A:D,2,FALSE),"")</f>
        <v/>
      </c>
      <c r="C1245" t="str">
        <f>IF(A1245&lt;&gt;"",TEXT(Belegerfassung!C1253,"TT.MM.JJJJ"),"")</f>
        <v/>
      </c>
      <c r="D1245" t="str">
        <f>IFERROR(VLOOKUP(Belegerfassung!A1253,Abfrage!$E$2:$F$20,2,FALSE),"")</f>
        <v/>
      </c>
      <c r="E1245" t="str">
        <f>IF(A1245&lt;&gt;"",Belegerfassung!B1253,"")</f>
        <v/>
      </c>
      <c r="F1245" t="str">
        <f>IF(Belegerfassung!L1253="","",IF(Belegerfassung!L1253&lt;&gt;"",IF(Belegerfassung!L1253&lt;&gt;"",IF(Belegerfassung!J1253&lt;&gt;0,VLOOKUP(Belegerfassung!L1253,Abfrage!$A$2:$C$19,2,),VLOOKUP(Belegerfassung!L1253,Abfrage!$A$2:$C$19,3,)),"")))</f>
        <v/>
      </c>
      <c r="G1245" t="str">
        <f t="shared" si="57"/>
        <v/>
      </c>
      <c r="H1245" s="31" t="str">
        <f>IF(A1245&lt;&gt;"",-Belegerfassung!J1253+Belegerfassung!K1253,"")</f>
        <v/>
      </c>
      <c r="I1245" s="49" t="str">
        <f>IFERROR(IF(H1245&lt;&gt;"",Belegerfassung!L1253*100,""),IF(OR(Belegerfassung!L1253="Leistung EU - Erlöse",Belegerfassung!L1253="Lieferungen EU-Erlöse",Belegerfassung!L1253="EUST",Belegerfassung!L1253="Bauleistungen 20%")=TRUE,"",MID(Belegerfassung!L1253,4,2)))</f>
        <v/>
      </c>
      <c r="J1245" s="6" t="str">
        <f>IF(A1245&lt;&gt;"",LEFT(Belegerfassung!D1253,40),"")</f>
        <v/>
      </c>
      <c r="K1245" t="str">
        <f>IF(A1245&lt;&gt;"",VLOOKUP(D1245,Abfrage!$F$2:$G$21,2,FALSE),"")</f>
        <v/>
      </c>
      <c r="L1245" s="6" t="str">
        <f>IF(Belegerfassung!H1253&lt;&gt;"",Belegerfassung!H1253,"")</f>
        <v/>
      </c>
      <c r="M1245" t="str">
        <f>IFERROR(IF(Belegerfassung!E1253&lt;&gt;"",VLOOKUP(Belegerfassung!E1253,Abfrage!$L$2:$M$15,2,),""),"")</f>
        <v/>
      </c>
      <c r="N1245" t="str">
        <f t="shared" si="58"/>
        <v/>
      </c>
      <c r="O1245" t="str">
        <f t="shared" si="59"/>
        <v/>
      </c>
      <c r="P1245" t="str">
        <f>IF(Belegerfassung!G1253&lt;&gt;"",CONCATENATE(Belegerfassung!G1253,".pdf"),"")</f>
        <v/>
      </c>
    </row>
    <row r="1246" spans="1:16">
      <c r="A1246" t="str">
        <f>IF(Belegerfassung!C1254&lt;&gt;"",0,"")</f>
        <v/>
      </c>
      <c r="B1246" t="str">
        <f>IFERROR(VLOOKUP(Belegerfassung!I1254,Konten!A:D,2,FALSE),"")</f>
        <v/>
      </c>
      <c r="C1246" t="str">
        <f>IF(A1246&lt;&gt;"",TEXT(Belegerfassung!C1254,"TT.MM.JJJJ"),"")</f>
        <v/>
      </c>
      <c r="D1246" t="str">
        <f>IFERROR(VLOOKUP(Belegerfassung!A1254,Abfrage!$E$2:$F$20,2,FALSE),"")</f>
        <v/>
      </c>
      <c r="E1246" t="str">
        <f>IF(A1246&lt;&gt;"",Belegerfassung!B1254,"")</f>
        <v/>
      </c>
      <c r="F1246" t="str">
        <f>IF(Belegerfassung!L1254="","",IF(Belegerfassung!L1254&lt;&gt;"",IF(Belegerfassung!L1254&lt;&gt;"",IF(Belegerfassung!J1254&lt;&gt;0,VLOOKUP(Belegerfassung!L1254,Abfrage!$A$2:$C$19,2,),VLOOKUP(Belegerfassung!L1254,Abfrage!$A$2:$C$19,3,)),"")))</f>
        <v/>
      </c>
      <c r="G1246" t="str">
        <f t="shared" si="57"/>
        <v/>
      </c>
      <c r="H1246" s="31" t="str">
        <f>IF(A1246&lt;&gt;"",-Belegerfassung!J1254+Belegerfassung!K1254,"")</f>
        <v/>
      </c>
      <c r="I1246" s="49" t="str">
        <f>IFERROR(IF(H1246&lt;&gt;"",Belegerfassung!L1254*100,""),IF(OR(Belegerfassung!L1254="Leistung EU - Erlöse",Belegerfassung!L1254="Lieferungen EU-Erlöse",Belegerfassung!L1254="EUST",Belegerfassung!L1254="Bauleistungen 20%")=TRUE,"",MID(Belegerfassung!L1254,4,2)))</f>
        <v/>
      </c>
      <c r="J1246" s="6" t="str">
        <f>IF(A1246&lt;&gt;"",LEFT(Belegerfassung!D1254,40),"")</f>
        <v/>
      </c>
      <c r="K1246" t="str">
        <f>IF(A1246&lt;&gt;"",VLOOKUP(D1246,Abfrage!$F$2:$G$21,2,FALSE),"")</f>
        <v/>
      </c>
      <c r="L1246" s="6" t="str">
        <f>IF(Belegerfassung!H1254&lt;&gt;"",Belegerfassung!H1254,"")</f>
        <v/>
      </c>
      <c r="M1246" t="str">
        <f>IFERROR(IF(Belegerfassung!E1254&lt;&gt;"",VLOOKUP(Belegerfassung!E1254,Abfrage!$L$2:$M$15,2,),""),"")</f>
        <v/>
      </c>
      <c r="N1246" t="str">
        <f t="shared" si="58"/>
        <v/>
      </c>
      <c r="O1246" t="str">
        <f t="shared" si="59"/>
        <v/>
      </c>
      <c r="P1246" t="str">
        <f>IF(Belegerfassung!G1254&lt;&gt;"",CONCATENATE(Belegerfassung!G1254,".pdf"),"")</f>
        <v/>
      </c>
    </row>
    <row r="1247" spans="1:16">
      <c r="A1247" t="str">
        <f>IF(Belegerfassung!C1255&lt;&gt;"",0,"")</f>
        <v/>
      </c>
      <c r="B1247" t="str">
        <f>IFERROR(VLOOKUP(Belegerfassung!I1255,Konten!A:D,2,FALSE),"")</f>
        <v/>
      </c>
      <c r="C1247" t="str">
        <f>IF(A1247&lt;&gt;"",TEXT(Belegerfassung!C1255,"TT.MM.JJJJ"),"")</f>
        <v/>
      </c>
      <c r="D1247" t="str">
        <f>IFERROR(VLOOKUP(Belegerfassung!A1255,Abfrage!$E$2:$F$20,2,FALSE),"")</f>
        <v/>
      </c>
      <c r="E1247" t="str">
        <f>IF(A1247&lt;&gt;"",Belegerfassung!B1255,"")</f>
        <v/>
      </c>
      <c r="F1247" t="str">
        <f>IF(Belegerfassung!L1255="","",IF(Belegerfassung!L1255&lt;&gt;"",IF(Belegerfassung!L1255&lt;&gt;"",IF(Belegerfassung!J1255&lt;&gt;0,VLOOKUP(Belegerfassung!L1255,Abfrage!$A$2:$C$19,2,),VLOOKUP(Belegerfassung!L1255,Abfrage!$A$2:$C$19,3,)),"")))</f>
        <v/>
      </c>
      <c r="G1247" t="str">
        <f t="shared" si="57"/>
        <v/>
      </c>
      <c r="H1247" s="31" t="str">
        <f>IF(A1247&lt;&gt;"",-Belegerfassung!J1255+Belegerfassung!K1255,"")</f>
        <v/>
      </c>
      <c r="I1247" s="49" t="str">
        <f>IFERROR(IF(H1247&lt;&gt;"",Belegerfassung!L1255*100,""),IF(OR(Belegerfassung!L1255="Leistung EU - Erlöse",Belegerfassung!L1255="Lieferungen EU-Erlöse",Belegerfassung!L1255="EUST",Belegerfassung!L1255="Bauleistungen 20%")=TRUE,"",MID(Belegerfassung!L1255,4,2)))</f>
        <v/>
      </c>
      <c r="J1247" s="6" t="str">
        <f>IF(A1247&lt;&gt;"",LEFT(Belegerfassung!D1255,40),"")</f>
        <v/>
      </c>
      <c r="K1247" t="str">
        <f>IF(A1247&lt;&gt;"",VLOOKUP(D1247,Abfrage!$F$2:$G$21,2,FALSE),"")</f>
        <v/>
      </c>
      <c r="L1247" s="6" t="str">
        <f>IF(Belegerfassung!H1255&lt;&gt;"",Belegerfassung!H1255,"")</f>
        <v/>
      </c>
      <c r="M1247" t="str">
        <f>IFERROR(IF(Belegerfassung!E1255&lt;&gt;"",VLOOKUP(Belegerfassung!E1255,Abfrage!$L$2:$M$15,2,),""),"")</f>
        <v/>
      </c>
      <c r="N1247" t="str">
        <f t="shared" si="58"/>
        <v/>
      </c>
      <c r="O1247" t="str">
        <f t="shared" si="59"/>
        <v/>
      </c>
      <c r="P1247" t="str">
        <f>IF(Belegerfassung!G1255&lt;&gt;"",CONCATENATE(Belegerfassung!G1255,".pdf"),"")</f>
        <v/>
      </c>
    </row>
    <row r="1248" spans="1:16">
      <c r="A1248" t="str">
        <f>IF(Belegerfassung!C1256&lt;&gt;"",0,"")</f>
        <v/>
      </c>
      <c r="B1248" t="str">
        <f>IFERROR(VLOOKUP(Belegerfassung!I1256,Konten!A:D,2,FALSE),"")</f>
        <v/>
      </c>
      <c r="C1248" t="str">
        <f>IF(A1248&lt;&gt;"",TEXT(Belegerfassung!C1256,"TT.MM.JJJJ"),"")</f>
        <v/>
      </c>
      <c r="D1248" t="str">
        <f>IFERROR(VLOOKUP(Belegerfassung!A1256,Abfrage!$E$2:$F$20,2,FALSE),"")</f>
        <v/>
      </c>
      <c r="E1248" t="str">
        <f>IF(A1248&lt;&gt;"",Belegerfassung!B1256,"")</f>
        <v/>
      </c>
      <c r="F1248" t="str">
        <f>IF(Belegerfassung!L1256="","",IF(Belegerfassung!L1256&lt;&gt;"",IF(Belegerfassung!L1256&lt;&gt;"",IF(Belegerfassung!J1256&lt;&gt;0,VLOOKUP(Belegerfassung!L1256,Abfrage!$A$2:$C$19,2,),VLOOKUP(Belegerfassung!L1256,Abfrage!$A$2:$C$19,3,)),"")))</f>
        <v/>
      </c>
      <c r="G1248" t="str">
        <f t="shared" si="57"/>
        <v/>
      </c>
      <c r="H1248" s="31" t="str">
        <f>IF(A1248&lt;&gt;"",-Belegerfassung!J1256+Belegerfassung!K1256,"")</f>
        <v/>
      </c>
      <c r="I1248" s="49" t="str">
        <f>IFERROR(IF(H1248&lt;&gt;"",Belegerfassung!L1256*100,""),IF(OR(Belegerfassung!L1256="Leistung EU - Erlöse",Belegerfassung!L1256="Lieferungen EU-Erlöse",Belegerfassung!L1256="EUST",Belegerfassung!L1256="Bauleistungen 20%")=TRUE,"",MID(Belegerfassung!L1256,4,2)))</f>
        <v/>
      </c>
      <c r="J1248" s="6" t="str">
        <f>IF(A1248&lt;&gt;"",LEFT(Belegerfassung!D1256,40),"")</f>
        <v/>
      </c>
      <c r="K1248" t="str">
        <f>IF(A1248&lt;&gt;"",VLOOKUP(D1248,Abfrage!$F$2:$G$21,2,FALSE),"")</f>
        <v/>
      </c>
      <c r="L1248" s="6" t="str">
        <f>IF(Belegerfassung!H1256&lt;&gt;"",Belegerfassung!H1256,"")</f>
        <v/>
      </c>
      <c r="M1248" t="str">
        <f>IFERROR(IF(Belegerfassung!E1256&lt;&gt;"",VLOOKUP(Belegerfassung!E1256,Abfrage!$L$2:$M$15,2,),""),"")</f>
        <v/>
      </c>
      <c r="N1248" t="str">
        <f t="shared" si="58"/>
        <v/>
      </c>
      <c r="O1248" t="str">
        <f t="shared" si="59"/>
        <v/>
      </c>
      <c r="P1248" t="str">
        <f>IF(Belegerfassung!G1256&lt;&gt;"",CONCATENATE(Belegerfassung!G1256,".pdf"),"")</f>
        <v/>
      </c>
    </row>
    <row r="1249" spans="1:16">
      <c r="A1249" t="str">
        <f>IF(Belegerfassung!C1257&lt;&gt;"",0,"")</f>
        <v/>
      </c>
      <c r="B1249" t="str">
        <f>IFERROR(VLOOKUP(Belegerfassung!I1257,Konten!A:D,2,FALSE),"")</f>
        <v/>
      </c>
      <c r="C1249" t="str">
        <f>IF(A1249&lt;&gt;"",TEXT(Belegerfassung!C1257,"TT.MM.JJJJ"),"")</f>
        <v/>
      </c>
      <c r="D1249" t="str">
        <f>IFERROR(VLOOKUP(Belegerfassung!A1257,Abfrage!$E$2:$F$20,2,FALSE),"")</f>
        <v/>
      </c>
      <c r="E1249" t="str">
        <f>IF(A1249&lt;&gt;"",Belegerfassung!B1257,"")</f>
        <v/>
      </c>
      <c r="F1249" t="str">
        <f>IF(Belegerfassung!L1257="","",IF(Belegerfassung!L1257&lt;&gt;"",IF(Belegerfassung!L1257&lt;&gt;"",IF(Belegerfassung!J1257&lt;&gt;0,VLOOKUP(Belegerfassung!L1257,Abfrage!$A$2:$C$19,2,),VLOOKUP(Belegerfassung!L1257,Abfrage!$A$2:$C$19,3,)),"")))</f>
        <v/>
      </c>
      <c r="G1249" t="str">
        <f t="shared" si="57"/>
        <v/>
      </c>
      <c r="H1249" s="31" t="str">
        <f>IF(A1249&lt;&gt;"",-Belegerfassung!J1257+Belegerfassung!K1257,"")</f>
        <v/>
      </c>
      <c r="I1249" s="49" t="str">
        <f>IFERROR(IF(H1249&lt;&gt;"",Belegerfassung!L1257*100,""),IF(OR(Belegerfassung!L1257="Leistung EU - Erlöse",Belegerfassung!L1257="Lieferungen EU-Erlöse",Belegerfassung!L1257="EUST",Belegerfassung!L1257="Bauleistungen 20%")=TRUE,"",MID(Belegerfassung!L1257,4,2)))</f>
        <v/>
      </c>
      <c r="J1249" s="6" t="str">
        <f>IF(A1249&lt;&gt;"",LEFT(Belegerfassung!D1257,40),"")</f>
        <v/>
      </c>
      <c r="K1249" t="str">
        <f>IF(A1249&lt;&gt;"",VLOOKUP(D1249,Abfrage!$F$2:$G$21,2,FALSE),"")</f>
        <v/>
      </c>
      <c r="L1249" s="6" t="str">
        <f>IF(Belegerfassung!H1257&lt;&gt;"",Belegerfassung!H1257,"")</f>
        <v/>
      </c>
      <c r="M1249" t="str">
        <f>IFERROR(IF(Belegerfassung!E1257&lt;&gt;"",VLOOKUP(Belegerfassung!E1257,Abfrage!$L$2:$M$15,2,),""),"")</f>
        <v/>
      </c>
      <c r="N1249" t="str">
        <f t="shared" si="58"/>
        <v/>
      </c>
      <c r="O1249" t="str">
        <f t="shared" si="59"/>
        <v/>
      </c>
      <c r="P1249" t="str">
        <f>IF(Belegerfassung!G1257&lt;&gt;"",CONCATENATE(Belegerfassung!G1257,".pdf"),"")</f>
        <v/>
      </c>
    </row>
    <row r="1250" spans="1:16">
      <c r="A1250" t="str">
        <f>IF(Belegerfassung!C1258&lt;&gt;"",0,"")</f>
        <v/>
      </c>
      <c r="B1250" t="str">
        <f>IFERROR(VLOOKUP(Belegerfassung!I1258,Konten!A:D,2,FALSE),"")</f>
        <v/>
      </c>
      <c r="C1250" t="str">
        <f>IF(A1250&lt;&gt;"",TEXT(Belegerfassung!C1258,"TT.MM.JJJJ"),"")</f>
        <v/>
      </c>
      <c r="D1250" t="str">
        <f>IFERROR(VLOOKUP(Belegerfassung!A1258,Abfrage!$E$2:$F$20,2,FALSE),"")</f>
        <v/>
      </c>
      <c r="E1250" t="str">
        <f>IF(A1250&lt;&gt;"",Belegerfassung!B1258,"")</f>
        <v/>
      </c>
      <c r="F1250" t="str">
        <f>IF(Belegerfassung!L1258="","",IF(Belegerfassung!L1258&lt;&gt;"",IF(Belegerfassung!L1258&lt;&gt;"",IF(Belegerfassung!J1258&lt;&gt;0,VLOOKUP(Belegerfassung!L1258,Abfrage!$A$2:$C$19,2,),VLOOKUP(Belegerfassung!L1258,Abfrage!$A$2:$C$19,3,)),"")))</f>
        <v/>
      </c>
      <c r="G1250" t="str">
        <f t="shared" si="57"/>
        <v/>
      </c>
      <c r="H1250" s="31" t="str">
        <f>IF(A1250&lt;&gt;"",-Belegerfassung!J1258+Belegerfassung!K1258,"")</f>
        <v/>
      </c>
      <c r="I1250" s="49" t="str">
        <f>IFERROR(IF(H1250&lt;&gt;"",Belegerfassung!L1258*100,""),IF(OR(Belegerfassung!L1258="Leistung EU - Erlöse",Belegerfassung!L1258="Lieferungen EU-Erlöse",Belegerfassung!L1258="EUST",Belegerfassung!L1258="Bauleistungen 20%")=TRUE,"",MID(Belegerfassung!L1258,4,2)))</f>
        <v/>
      </c>
      <c r="J1250" s="6" t="str">
        <f>IF(A1250&lt;&gt;"",LEFT(Belegerfassung!D1258,40),"")</f>
        <v/>
      </c>
      <c r="K1250" t="str">
        <f>IF(A1250&lt;&gt;"",VLOOKUP(D1250,Abfrage!$F$2:$G$21,2,FALSE),"")</f>
        <v/>
      </c>
      <c r="L1250" s="6" t="str">
        <f>IF(Belegerfassung!H1258&lt;&gt;"",Belegerfassung!H1258,"")</f>
        <v/>
      </c>
      <c r="M1250" t="str">
        <f>IFERROR(IF(Belegerfassung!E1258&lt;&gt;"",VLOOKUP(Belegerfassung!E1258,Abfrage!$L$2:$M$15,2,),""),"")</f>
        <v/>
      </c>
      <c r="N1250" t="str">
        <f t="shared" si="58"/>
        <v/>
      </c>
      <c r="O1250" t="str">
        <f t="shared" si="59"/>
        <v/>
      </c>
      <c r="P1250" t="str">
        <f>IF(Belegerfassung!G1258&lt;&gt;"",CONCATENATE(Belegerfassung!G1258,".pdf"),"")</f>
        <v/>
      </c>
    </row>
    <row r="1251" spans="1:16">
      <c r="A1251" t="str">
        <f>IF(Belegerfassung!C1259&lt;&gt;"",0,"")</f>
        <v/>
      </c>
      <c r="B1251" t="str">
        <f>IFERROR(VLOOKUP(Belegerfassung!I1259,Konten!A:D,2,FALSE),"")</f>
        <v/>
      </c>
      <c r="C1251" t="str">
        <f>IF(A1251&lt;&gt;"",TEXT(Belegerfassung!C1259,"TT.MM.JJJJ"),"")</f>
        <v/>
      </c>
      <c r="D1251" t="str">
        <f>IFERROR(VLOOKUP(Belegerfassung!A1259,Abfrage!$E$2:$F$20,2,FALSE),"")</f>
        <v/>
      </c>
      <c r="E1251" t="str">
        <f>IF(A1251&lt;&gt;"",Belegerfassung!B1259,"")</f>
        <v/>
      </c>
      <c r="F1251" t="str">
        <f>IF(Belegerfassung!L1259="","",IF(Belegerfassung!L1259&lt;&gt;"",IF(Belegerfassung!L1259&lt;&gt;"",IF(Belegerfassung!J1259&lt;&gt;0,VLOOKUP(Belegerfassung!L1259,Abfrage!$A$2:$C$19,2,),VLOOKUP(Belegerfassung!L1259,Abfrage!$A$2:$C$19,3,)),"")))</f>
        <v/>
      </c>
      <c r="G1251" t="str">
        <f t="shared" si="57"/>
        <v/>
      </c>
      <c r="H1251" s="31" t="str">
        <f>IF(A1251&lt;&gt;"",-Belegerfassung!J1259+Belegerfassung!K1259,"")</f>
        <v/>
      </c>
      <c r="I1251" s="49" t="str">
        <f>IFERROR(IF(H1251&lt;&gt;"",Belegerfassung!L1259*100,""),IF(OR(Belegerfassung!L1259="Leistung EU - Erlöse",Belegerfassung!L1259="Lieferungen EU-Erlöse",Belegerfassung!L1259="EUST",Belegerfassung!L1259="Bauleistungen 20%")=TRUE,"",MID(Belegerfassung!L1259,4,2)))</f>
        <v/>
      </c>
      <c r="J1251" s="6" t="str">
        <f>IF(A1251&lt;&gt;"",LEFT(Belegerfassung!D1259,40),"")</f>
        <v/>
      </c>
      <c r="K1251" t="str">
        <f>IF(A1251&lt;&gt;"",VLOOKUP(D1251,Abfrage!$F$2:$G$21,2,FALSE),"")</f>
        <v/>
      </c>
      <c r="L1251" s="6" t="str">
        <f>IF(Belegerfassung!H1259&lt;&gt;"",Belegerfassung!H1259,"")</f>
        <v/>
      </c>
      <c r="M1251" t="str">
        <f>IFERROR(IF(Belegerfassung!E1259&lt;&gt;"",VLOOKUP(Belegerfassung!E1259,Abfrage!$L$2:$M$15,2,),""),"")</f>
        <v/>
      </c>
      <c r="N1251" t="str">
        <f t="shared" si="58"/>
        <v/>
      </c>
      <c r="O1251" t="str">
        <f t="shared" si="59"/>
        <v/>
      </c>
      <c r="P1251" t="str">
        <f>IF(Belegerfassung!G1259&lt;&gt;"",CONCATENATE(Belegerfassung!G1259,".pdf"),"")</f>
        <v/>
      </c>
    </row>
    <row r="1252" spans="1:16">
      <c r="A1252" t="str">
        <f>IF(Belegerfassung!C1260&lt;&gt;"",0,"")</f>
        <v/>
      </c>
      <c r="B1252" t="str">
        <f>IFERROR(VLOOKUP(Belegerfassung!I1260,Konten!A:D,2,FALSE),"")</f>
        <v/>
      </c>
      <c r="C1252" t="str">
        <f>IF(A1252&lt;&gt;"",TEXT(Belegerfassung!C1260,"TT.MM.JJJJ"),"")</f>
        <v/>
      </c>
      <c r="D1252" t="str">
        <f>IFERROR(VLOOKUP(Belegerfassung!A1260,Abfrage!$E$2:$F$20,2,FALSE),"")</f>
        <v/>
      </c>
      <c r="E1252" t="str">
        <f>IF(A1252&lt;&gt;"",Belegerfassung!B1260,"")</f>
        <v/>
      </c>
      <c r="F1252" t="str">
        <f>IF(Belegerfassung!L1260="","",IF(Belegerfassung!L1260&lt;&gt;"",IF(Belegerfassung!L1260&lt;&gt;"",IF(Belegerfassung!J1260&lt;&gt;0,VLOOKUP(Belegerfassung!L1260,Abfrage!$A$2:$C$19,2,),VLOOKUP(Belegerfassung!L1260,Abfrage!$A$2:$C$19,3,)),"")))</f>
        <v/>
      </c>
      <c r="G1252" t="str">
        <f t="shared" si="57"/>
        <v/>
      </c>
      <c r="H1252" s="31" t="str">
        <f>IF(A1252&lt;&gt;"",-Belegerfassung!J1260+Belegerfassung!K1260,"")</f>
        <v/>
      </c>
      <c r="I1252" s="49" t="str">
        <f>IFERROR(IF(H1252&lt;&gt;"",Belegerfassung!L1260*100,""),IF(OR(Belegerfassung!L1260="Leistung EU - Erlöse",Belegerfassung!L1260="Lieferungen EU-Erlöse",Belegerfassung!L1260="EUST",Belegerfassung!L1260="Bauleistungen 20%")=TRUE,"",MID(Belegerfassung!L1260,4,2)))</f>
        <v/>
      </c>
      <c r="J1252" s="6" t="str">
        <f>IF(A1252&lt;&gt;"",LEFT(Belegerfassung!D1260,40),"")</f>
        <v/>
      </c>
      <c r="K1252" t="str">
        <f>IF(A1252&lt;&gt;"",VLOOKUP(D1252,Abfrage!$F$2:$G$21,2,FALSE),"")</f>
        <v/>
      </c>
      <c r="L1252" s="6" t="str">
        <f>IF(Belegerfassung!H1260&lt;&gt;"",Belegerfassung!H1260,"")</f>
        <v/>
      </c>
      <c r="M1252" t="str">
        <f>IFERROR(IF(Belegerfassung!E1260&lt;&gt;"",VLOOKUP(Belegerfassung!E1260,Abfrage!$L$2:$M$15,2,),""),"")</f>
        <v/>
      </c>
      <c r="N1252" t="str">
        <f t="shared" si="58"/>
        <v/>
      </c>
      <c r="O1252" t="str">
        <f t="shared" si="59"/>
        <v/>
      </c>
      <c r="P1252" t="str">
        <f>IF(Belegerfassung!G1260&lt;&gt;"",CONCATENATE(Belegerfassung!G1260,".pdf"),"")</f>
        <v/>
      </c>
    </row>
    <row r="1253" spans="1:16">
      <c r="A1253" t="str">
        <f>IF(Belegerfassung!C1261&lt;&gt;"",0,"")</f>
        <v/>
      </c>
      <c r="B1253" t="str">
        <f>IFERROR(VLOOKUP(Belegerfassung!I1261,Konten!A:D,2,FALSE),"")</f>
        <v/>
      </c>
      <c r="C1253" t="str">
        <f>IF(A1253&lt;&gt;"",TEXT(Belegerfassung!C1261,"TT.MM.JJJJ"),"")</f>
        <v/>
      </c>
      <c r="D1253" t="str">
        <f>IFERROR(VLOOKUP(Belegerfassung!A1261,Abfrage!$E$2:$F$20,2,FALSE),"")</f>
        <v/>
      </c>
      <c r="E1253" t="str">
        <f>IF(A1253&lt;&gt;"",Belegerfassung!B1261,"")</f>
        <v/>
      </c>
      <c r="F1253" t="str">
        <f>IF(Belegerfassung!L1261="","",IF(Belegerfassung!L1261&lt;&gt;"",IF(Belegerfassung!L1261&lt;&gt;"",IF(Belegerfassung!J1261&lt;&gt;0,VLOOKUP(Belegerfassung!L1261,Abfrage!$A$2:$C$19,2,),VLOOKUP(Belegerfassung!L1261,Abfrage!$A$2:$C$19,3,)),"")))</f>
        <v/>
      </c>
      <c r="G1253" t="str">
        <f t="shared" si="57"/>
        <v/>
      </c>
      <c r="H1253" s="31" t="str">
        <f>IF(A1253&lt;&gt;"",-Belegerfassung!J1261+Belegerfassung!K1261,"")</f>
        <v/>
      </c>
      <c r="I1253" s="49" t="str">
        <f>IFERROR(IF(H1253&lt;&gt;"",Belegerfassung!L1261*100,""),IF(OR(Belegerfassung!L1261="Leistung EU - Erlöse",Belegerfassung!L1261="Lieferungen EU-Erlöse",Belegerfassung!L1261="EUST",Belegerfassung!L1261="Bauleistungen 20%")=TRUE,"",MID(Belegerfassung!L1261,4,2)))</f>
        <v/>
      </c>
      <c r="J1253" s="6" t="str">
        <f>IF(A1253&lt;&gt;"",LEFT(Belegerfassung!D1261,40),"")</f>
        <v/>
      </c>
      <c r="K1253" t="str">
        <f>IF(A1253&lt;&gt;"",VLOOKUP(D1253,Abfrage!$F$2:$G$21,2,FALSE),"")</f>
        <v/>
      </c>
      <c r="L1253" s="6" t="str">
        <f>IF(Belegerfassung!H1261&lt;&gt;"",Belegerfassung!H1261,"")</f>
        <v/>
      </c>
      <c r="M1253" t="str">
        <f>IFERROR(IF(Belegerfassung!E1261&lt;&gt;"",VLOOKUP(Belegerfassung!E1261,Abfrage!$L$2:$M$15,2,),""),"")</f>
        <v/>
      </c>
      <c r="N1253" t="str">
        <f t="shared" si="58"/>
        <v/>
      </c>
      <c r="O1253" t="str">
        <f t="shared" si="59"/>
        <v/>
      </c>
      <c r="P1253" t="str">
        <f>IF(Belegerfassung!G1261&lt;&gt;"",CONCATENATE(Belegerfassung!G1261,".pdf"),"")</f>
        <v/>
      </c>
    </row>
    <row r="1254" spans="1:16">
      <c r="A1254" t="str">
        <f>IF(Belegerfassung!C1262&lt;&gt;"",0,"")</f>
        <v/>
      </c>
      <c r="B1254" t="str">
        <f>IFERROR(VLOOKUP(Belegerfassung!I1262,Konten!A:D,2,FALSE),"")</f>
        <v/>
      </c>
      <c r="C1254" t="str">
        <f>IF(A1254&lt;&gt;"",TEXT(Belegerfassung!C1262,"TT.MM.JJJJ"),"")</f>
        <v/>
      </c>
      <c r="D1254" t="str">
        <f>IFERROR(VLOOKUP(Belegerfassung!A1262,Abfrage!$E$2:$F$20,2,FALSE),"")</f>
        <v/>
      </c>
      <c r="E1254" t="str">
        <f>IF(A1254&lt;&gt;"",Belegerfassung!B1262,"")</f>
        <v/>
      </c>
      <c r="F1254" t="str">
        <f>IF(Belegerfassung!L1262="","",IF(Belegerfassung!L1262&lt;&gt;"",IF(Belegerfassung!L1262&lt;&gt;"",IF(Belegerfassung!J1262&lt;&gt;0,VLOOKUP(Belegerfassung!L1262,Abfrage!$A$2:$C$19,2,),VLOOKUP(Belegerfassung!L1262,Abfrage!$A$2:$C$19,3,)),"")))</f>
        <v/>
      </c>
      <c r="G1254" t="str">
        <f t="shared" si="57"/>
        <v/>
      </c>
      <c r="H1254" s="31" t="str">
        <f>IF(A1254&lt;&gt;"",-Belegerfassung!J1262+Belegerfassung!K1262,"")</f>
        <v/>
      </c>
      <c r="I1254" s="49" t="str">
        <f>IFERROR(IF(H1254&lt;&gt;"",Belegerfassung!L1262*100,""),IF(OR(Belegerfassung!L1262="Leistung EU - Erlöse",Belegerfassung!L1262="Lieferungen EU-Erlöse",Belegerfassung!L1262="EUST",Belegerfassung!L1262="Bauleistungen 20%")=TRUE,"",MID(Belegerfassung!L1262,4,2)))</f>
        <v/>
      </c>
      <c r="J1254" s="6" t="str">
        <f>IF(A1254&lt;&gt;"",LEFT(Belegerfassung!D1262,40),"")</f>
        <v/>
      </c>
      <c r="K1254" t="str">
        <f>IF(A1254&lt;&gt;"",VLOOKUP(D1254,Abfrage!$F$2:$G$21,2,FALSE),"")</f>
        <v/>
      </c>
      <c r="L1254" s="6" t="str">
        <f>IF(Belegerfassung!H1262&lt;&gt;"",Belegerfassung!H1262,"")</f>
        <v/>
      </c>
      <c r="M1254" t="str">
        <f>IFERROR(IF(Belegerfassung!E1262&lt;&gt;"",VLOOKUP(Belegerfassung!E1262,Abfrage!$L$2:$M$15,2,),""),"")</f>
        <v/>
      </c>
      <c r="N1254" t="str">
        <f t="shared" si="58"/>
        <v/>
      </c>
      <c r="O1254" t="str">
        <f t="shared" si="59"/>
        <v/>
      </c>
      <c r="P1254" t="str">
        <f>IF(Belegerfassung!G1262&lt;&gt;"",CONCATENATE(Belegerfassung!G1262,".pdf"),"")</f>
        <v/>
      </c>
    </row>
    <row r="1255" spans="1:16">
      <c r="A1255" t="str">
        <f>IF(Belegerfassung!C1263&lt;&gt;"",0,"")</f>
        <v/>
      </c>
      <c r="B1255" t="str">
        <f>IFERROR(VLOOKUP(Belegerfassung!I1263,Konten!A:D,2,FALSE),"")</f>
        <v/>
      </c>
      <c r="C1255" t="str">
        <f>IF(A1255&lt;&gt;"",TEXT(Belegerfassung!C1263,"TT.MM.JJJJ"),"")</f>
        <v/>
      </c>
      <c r="D1255" t="str">
        <f>IFERROR(VLOOKUP(Belegerfassung!A1263,Abfrage!$E$2:$F$20,2,FALSE),"")</f>
        <v/>
      </c>
      <c r="E1255" t="str">
        <f>IF(A1255&lt;&gt;"",Belegerfassung!B1263,"")</f>
        <v/>
      </c>
      <c r="F1255" t="str">
        <f>IF(Belegerfassung!L1263="","",IF(Belegerfassung!L1263&lt;&gt;"",IF(Belegerfassung!L1263&lt;&gt;"",IF(Belegerfassung!J1263&lt;&gt;0,VLOOKUP(Belegerfassung!L1263,Abfrage!$A$2:$C$19,2,),VLOOKUP(Belegerfassung!L1263,Abfrage!$A$2:$C$19,3,)),"")))</f>
        <v/>
      </c>
      <c r="G1255" t="str">
        <f t="shared" si="57"/>
        <v/>
      </c>
      <c r="H1255" s="31" t="str">
        <f>IF(A1255&lt;&gt;"",-Belegerfassung!J1263+Belegerfassung!K1263,"")</f>
        <v/>
      </c>
      <c r="I1255" s="49" t="str">
        <f>IFERROR(IF(H1255&lt;&gt;"",Belegerfassung!L1263*100,""),IF(OR(Belegerfassung!L1263="Leistung EU - Erlöse",Belegerfassung!L1263="Lieferungen EU-Erlöse",Belegerfassung!L1263="EUST",Belegerfassung!L1263="Bauleistungen 20%")=TRUE,"",MID(Belegerfassung!L1263,4,2)))</f>
        <v/>
      </c>
      <c r="J1255" s="6" t="str">
        <f>IF(A1255&lt;&gt;"",LEFT(Belegerfassung!D1263,40),"")</f>
        <v/>
      </c>
      <c r="K1255" t="str">
        <f>IF(A1255&lt;&gt;"",VLOOKUP(D1255,Abfrage!$F$2:$G$21,2,FALSE),"")</f>
        <v/>
      </c>
      <c r="L1255" s="6" t="str">
        <f>IF(Belegerfassung!H1263&lt;&gt;"",Belegerfassung!H1263,"")</f>
        <v/>
      </c>
      <c r="M1255" t="str">
        <f>IFERROR(IF(Belegerfassung!E1263&lt;&gt;"",VLOOKUP(Belegerfassung!E1263,Abfrage!$L$2:$M$15,2,),""),"")</f>
        <v/>
      </c>
      <c r="N1255" t="str">
        <f t="shared" si="58"/>
        <v/>
      </c>
      <c r="O1255" t="str">
        <f t="shared" si="59"/>
        <v/>
      </c>
      <c r="P1255" t="str">
        <f>IF(Belegerfassung!G1263&lt;&gt;"",CONCATENATE(Belegerfassung!G1263,".pdf"),"")</f>
        <v/>
      </c>
    </row>
    <row r="1256" spans="1:16">
      <c r="A1256" t="str">
        <f>IF(Belegerfassung!C1264&lt;&gt;"",0,"")</f>
        <v/>
      </c>
      <c r="B1256" t="str">
        <f>IFERROR(VLOOKUP(Belegerfassung!I1264,Konten!A:D,2,FALSE),"")</f>
        <v/>
      </c>
      <c r="C1256" t="str">
        <f>IF(A1256&lt;&gt;"",TEXT(Belegerfassung!C1264,"TT.MM.JJJJ"),"")</f>
        <v/>
      </c>
      <c r="D1256" t="str">
        <f>IFERROR(VLOOKUP(Belegerfassung!A1264,Abfrage!$E$2:$F$20,2,FALSE),"")</f>
        <v/>
      </c>
      <c r="E1256" t="str">
        <f>IF(A1256&lt;&gt;"",Belegerfassung!B1264,"")</f>
        <v/>
      </c>
      <c r="F1256" t="str">
        <f>IF(Belegerfassung!L1264="","",IF(Belegerfassung!L1264&lt;&gt;"",IF(Belegerfassung!L1264&lt;&gt;"",IF(Belegerfassung!J1264&lt;&gt;0,VLOOKUP(Belegerfassung!L1264,Abfrage!$A$2:$C$19,2,),VLOOKUP(Belegerfassung!L1264,Abfrage!$A$2:$C$19,3,)),"")))</f>
        <v/>
      </c>
      <c r="G1256" t="str">
        <f t="shared" si="57"/>
        <v/>
      </c>
      <c r="H1256" s="31" t="str">
        <f>IF(A1256&lt;&gt;"",-Belegerfassung!J1264+Belegerfassung!K1264,"")</f>
        <v/>
      </c>
      <c r="I1256" s="49" t="str">
        <f>IFERROR(IF(H1256&lt;&gt;"",Belegerfassung!L1264*100,""),IF(OR(Belegerfassung!L1264="Leistung EU - Erlöse",Belegerfassung!L1264="Lieferungen EU-Erlöse",Belegerfassung!L1264="EUST",Belegerfassung!L1264="Bauleistungen 20%")=TRUE,"",MID(Belegerfassung!L1264,4,2)))</f>
        <v/>
      </c>
      <c r="J1256" s="6" t="str">
        <f>IF(A1256&lt;&gt;"",LEFT(Belegerfassung!D1264,40),"")</f>
        <v/>
      </c>
      <c r="K1256" t="str">
        <f>IF(A1256&lt;&gt;"",VLOOKUP(D1256,Abfrage!$F$2:$G$21,2,FALSE),"")</f>
        <v/>
      </c>
      <c r="L1256" s="6" t="str">
        <f>IF(Belegerfassung!H1264&lt;&gt;"",Belegerfassung!H1264,"")</f>
        <v/>
      </c>
      <c r="M1256" t="str">
        <f>IFERROR(IF(Belegerfassung!E1264&lt;&gt;"",VLOOKUP(Belegerfassung!E1264,Abfrage!$L$2:$M$15,2,),""),"")</f>
        <v/>
      </c>
      <c r="N1256" t="str">
        <f t="shared" si="58"/>
        <v/>
      </c>
      <c r="O1256" t="str">
        <f t="shared" si="59"/>
        <v/>
      </c>
      <c r="P1256" t="str">
        <f>IF(Belegerfassung!G1264&lt;&gt;"",CONCATENATE(Belegerfassung!G1264,".pdf"),"")</f>
        <v/>
      </c>
    </row>
    <row r="1257" spans="1:16">
      <c r="A1257" t="str">
        <f>IF(Belegerfassung!C1265&lt;&gt;"",0,"")</f>
        <v/>
      </c>
      <c r="B1257" t="str">
        <f>IFERROR(VLOOKUP(Belegerfassung!I1265,Konten!A:D,2,FALSE),"")</f>
        <v/>
      </c>
      <c r="C1257" t="str">
        <f>IF(A1257&lt;&gt;"",TEXT(Belegerfassung!C1265,"TT.MM.JJJJ"),"")</f>
        <v/>
      </c>
      <c r="D1257" t="str">
        <f>IFERROR(VLOOKUP(Belegerfassung!A1265,Abfrage!$E$2:$F$20,2,FALSE),"")</f>
        <v/>
      </c>
      <c r="E1257" t="str">
        <f>IF(A1257&lt;&gt;"",Belegerfassung!B1265,"")</f>
        <v/>
      </c>
      <c r="F1257" t="str">
        <f>IF(Belegerfassung!L1265="","",IF(Belegerfassung!L1265&lt;&gt;"",IF(Belegerfassung!L1265&lt;&gt;"",IF(Belegerfassung!J1265&lt;&gt;0,VLOOKUP(Belegerfassung!L1265,Abfrage!$A$2:$C$19,2,),VLOOKUP(Belegerfassung!L1265,Abfrage!$A$2:$C$19,3,)),"")))</f>
        <v/>
      </c>
      <c r="G1257" t="str">
        <f t="shared" si="57"/>
        <v/>
      </c>
      <c r="H1257" s="31" t="str">
        <f>IF(A1257&lt;&gt;"",-Belegerfassung!J1265+Belegerfassung!K1265,"")</f>
        <v/>
      </c>
      <c r="I1257" s="49" t="str">
        <f>IFERROR(IF(H1257&lt;&gt;"",Belegerfassung!L1265*100,""),IF(OR(Belegerfassung!L1265="Leistung EU - Erlöse",Belegerfassung!L1265="Lieferungen EU-Erlöse",Belegerfassung!L1265="EUST",Belegerfassung!L1265="Bauleistungen 20%")=TRUE,"",MID(Belegerfassung!L1265,4,2)))</f>
        <v/>
      </c>
      <c r="J1257" s="6" t="str">
        <f>IF(A1257&lt;&gt;"",LEFT(Belegerfassung!D1265,40),"")</f>
        <v/>
      </c>
      <c r="K1257" t="str">
        <f>IF(A1257&lt;&gt;"",VLOOKUP(D1257,Abfrage!$F$2:$G$21,2,FALSE),"")</f>
        <v/>
      </c>
      <c r="L1257" s="6" t="str">
        <f>IF(Belegerfassung!H1265&lt;&gt;"",Belegerfassung!H1265,"")</f>
        <v/>
      </c>
      <c r="M1257" t="str">
        <f>IFERROR(IF(Belegerfassung!E1265&lt;&gt;"",VLOOKUP(Belegerfassung!E1265,Abfrage!$L$2:$M$15,2,),""),"")</f>
        <v/>
      </c>
      <c r="N1257" t="str">
        <f t="shared" si="58"/>
        <v/>
      </c>
      <c r="O1257" t="str">
        <f t="shared" si="59"/>
        <v/>
      </c>
      <c r="P1257" t="str">
        <f>IF(Belegerfassung!G1265&lt;&gt;"",CONCATENATE(Belegerfassung!G1265,".pdf"),"")</f>
        <v/>
      </c>
    </row>
    <row r="1258" spans="1:16">
      <c r="A1258" t="str">
        <f>IF(Belegerfassung!C1266&lt;&gt;"",0,"")</f>
        <v/>
      </c>
      <c r="B1258" t="str">
        <f>IFERROR(VLOOKUP(Belegerfassung!I1266,Konten!A:D,2,FALSE),"")</f>
        <v/>
      </c>
      <c r="C1258" t="str">
        <f>IF(A1258&lt;&gt;"",TEXT(Belegerfassung!C1266,"TT.MM.JJJJ"),"")</f>
        <v/>
      </c>
      <c r="D1258" t="str">
        <f>IFERROR(VLOOKUP(Belegerfassung!A1266,Abfrage!$E$2:$F$20,2,FALSE),"")</f>
        <v/>
      </c>
      <c r="E1258" t="str">
        <f>IF(A1258&lt;&gt;"",Belegerfassung!B1266,"")</f>
        <v/>
      </c>
      <c r="F1258" t="str">
        <f>IF(Belegerfassung!L1266="","",IF(Belegerfassung!L1266&lt;&gt;"",IF(Belegerfassung!L1266&lt;&gt;"",IF(Belegerfassung!J1266&lt;&gt;0,VLOOKUP(Belegerfassung!L1266,Abfrage!$A$2:$C$19,2,),VLOOKUP(Belegerfassung!L1266,Abfrage!$A$2:$C$19,3,)),"")))</f>
        <v/>
      </c>
      <c r="G1258" t="str">
        <f t="shared" si="57"/>
        <v/>
      </c>
      <c r="H1258" s="31" t="str">
        <f>IF(A1258&lt;&gt;"",-Belegerfassung!J1266+Belegerfassung!K1266,"")</f>
        <v/>
      </c>
      <c r="I1258" s="49" t="str">
        <f>IFERROR(IF(H1258&lt;&gt;"",Belegerfassung!L1266*100,""),IF(OR(Belegerfassung!L1266="Leistung EU - Erlöse",Belegerfassung!L1266="Lieferungen EU-Erlöse",Belegerfassung!L1266="EUST",Belegerfassung!L1266="Bauleistungen 20%")=TRUE,"",MID(Belegerfassung!L1266,4,2)))</f>
        <v/>
      </c>
      <c r="J1258" s="6" t="str">
        <f>IF(A1258&lt;&gt;"",LEFT(Belegerfassung!D1266,40),"")</f>
        <v/>
      </c>
      <c r="K1258" t="str">
        <f>IF(A1258&lt;&gt;"",VLOOKUP(D1258,Abfrage!$F$2:$G$21,2,FALSE),"")</f>
        <v/>
      </c>
      <c r="L1258" s="6" t="str">
        <f>IF(Belegerfassung!H1266&lt;&gt;"",Belegerfassung!H1266,"")</f>
        <v/>
      </c>
      <c r="M1258" t="str">
        <f>IFERROR(IF(Belegerfassung!E1266&lt;&gt;"",VLOOKUP(Belegerfassung!E1266,Abfrage!$L$2:$M$15,2,),""),"")</f>
        <v/>
      </c>
      <c r="N1258" t="str">
        <f t="shared" si="58"/>
        <v/>
      </c>
      <c r="O1258" t="str">
        <f t="shared" si="59"/>
        <v/>
      </c>
      <c r="P1258" t="str">
        <f>IF(Belegerfassung!G1266&lt;&gt;"",CONCATENATE(Belegerfassung!G1266,".pdf"),"")</f>
        <v/>
      </c>
    </row>
    <row r="1259" spans="1:16">
      <c r="A1259" t="str">
        <f>IF(Belegerfassung!C1267&lt;&gt;"",0,"")</f>
        <v/>
      </c>
      <c r="B1259" t="str">
        <f>IFERROR(VLOOKUP(Belegerfassung!I1267,Konten!A:D,2,FALSE),"")</f>
        <v/>
      </c>
      <c r="C1259" t="str">
        <f>IF(A1259&lt;&gt;"",TEXT(Belegerfassung!C1267,"TT.MM.JJJJ"),"")</f>
        <v/>
      </c>
      <c r="D1259" t="str">
        <f>IFERROR(VLOOKUP(Belegerfassung!A1267,Abfrage!$E$2:$F$20,2,FALSE),"")</f>
        <v/>
      </c>
      <c r="E1259" t="str">
        <f>IF(A1259&lt;&gt;"",Belegerfassung!B1267,"")</f>
        <v/>
      </c>
      <c r="F1259" t="str">
        <f>IF(Belegerfassung!L1267="","",IF(Belegerfassung!L1267&lt;&gt;"",IF(Belegerfassung!L1267&lt;&gt;"",IF(Belegerfassung!J1267&lt;&gt;0,VLOOKUP(Belegerfassung!L1267,Abfrage!$A$2:$C$19,2,),VLOOKUP(Belegerfassung!L1267,Abfrage!$A$2:$C$19,3,)),"")))</f>
        <v/>
      </c>
      <c r="G1259" t="str">
        <f t="shared" si="57"/>
        <v/>
      </c>
      <c r="H1259" s="31" t="str">
        <f>IF(A1259&lt;&gt;"",-Belegerfassung!J1267+Belegerfassung!K1267,"")</f>
        <v/>
      </c>
      <c r="I1259" s="49" t="str">
        <f>IFERROR(IF(H1259&lt;&gt;"",Belegerfassung!L1267*100,""),IF(OR(Belegerfassung!L1267="Leistung EU - Erlöse",Belegerfassung!L1267="Lieferungen EU-Erlöse",Belegerfassung!L1267="EUST",Belegerfassung!L1267="Bauleistungen 20%")=TRUE,"",MID(Belegerfassung!L1267,4,2)))</f>
        <v/>
      </c>
      <c r="J1259" s="6" t="str">
        <f>IF(A1259&lt;&gt;"",LEFT(Belegerfassung!D1267,40),"")</f>
        <v/>
      </c>
      <c r="K1259" t="str">
        <f>IF(A1259&lt;&gt;"",VLOOKUP(D1259,Abfrage!$F$2:$G$21,2,FALSE),"")</f>
        <v/>
      </c>
      <c r="L1259" s="6" t="str">
        <f>IF(Belegerfassung!H1267&lt;&gt;"",Belegerfassung!H1267,"")</f>
        <v/>
      </c>
      <c r="M1259" t="str">
        <f>IFERROR(IF(Belegerfassung!E1267&lt;&gt;"",VLOOKUP(Belegerfassung!E1267,Abfrage!$L$2:$M$15,2,),""),"")</f>
        <v/>
      </c>
      <c r="N1259" t="str">
        <f t="shared" si="58"/>
        <v/>
      </c>
      <c r="O1259" t="str">
        <f t="shared" si="59"/>
        <v/>
      </c>
      <c r="P1259" t="str">
        <f>IF(Belegerfassung!G1267&lt;&gt;"",CONCATENATE(Belegerfassung!G1267,".pdf"),"")</f>
        <v/>
      </c>
    </row>
    <row r="1260" spans="1:16">
      <c r="A1260" t="str">
        <f>IF(Belegerfassung!C1268&lt;&gt;"",0,"")</f>
        <v/>
      </c>
      <c r="B1260" t="str">
        <f>IFERROR(VLOOKUP(Belegerfassung!I1268,Konten!A:D,2,FALSE),"")</f>
        <v/>
      </c>
      <c r="C1260" t="str">
        <f>IF(A1260&lt;&gt;"",TEXT(Belegerfassung!C1268,"TT.MM.JJJJ"),"")</f>
        <v/>
      </c>
      <c r="D1260" t="str">
        <f>IFERROR(VLOOKUP(Belegerfassung!A1268,Abfrage!$E$2:$F$20,2,FALSE),"")</f>
        <v/>
      </c>
      <c r="E1260" t="str">
        <f>IF(A1260&lt;&gt;"",Belegerfassung!B1268,"")</f>
        <v/>
      </c>
      <c r="F1260" t="str">
        <f>IF(Belegerfassung!L1268="","",IF(Belegerfassung!L1268&lt;&gt;"",IF(Belegerfassung!L1268&lt;&gt;"",IF(Belegerfassung!J1268&lt;&gt;0,VLOOKUP(Belegerfassung!L1268,Abfrage!$A$2:$C$19,2,),VLOOKUP(Belegerfassung!L1268,Abfrage!$A$2:$C$19,3,)),"")))</f>
        <v/>
      </c>
      <c r="G1260" t="str">
        <f t="shared" si="57"/>
        <v/>
      </c>
      <c r="H1260" s="31" t="str">
        <f>IF(A1260&lt;&gt;"",-Belegerfassung!J1268+Belegerfassung!K1268,"")</f>
        <v/>
      </c>
      <c r="I1260" s="49" t="str">
        <f>IFERROR(IF(H1260&lt;&gt;"",Belegerfassung!L1268*100,""),IF(OR(Belegerfassung!L1268="Leistung EU - Erlöse",Belegerfassung!L1268="Lieferungen EU-Erlöse",Belegerfassung!L1268="EUST",Belegerfassung!L1268="Bauleistungen 20%")=TRUE,"",MID(Belegerfassung!L1268,4,2)))</f>
        <v/>
      </c>
      <c r="J1260" s="6" t="str">
        <f>IF(A1260&lt;&gt;"",LEFT(Belegerfassung!D1268,40),"")</f>
        <v/>
      </c>
      <c r="K1260" t="str">
        <f>IF(A1260&lt;&gt;"",VLOOKUP(D1260,Abfrage!$F$2:$G$21,2,FALSE),"")</f>
        <v/>
      </c>
      <c r="L1260" s="6" t="str">
        <f>IF(Belegerfassung!H1268&lt;&gt;"",Belegerfassung!H1268,"")</f>
        <v/>
      </c>
      <c r="M1260" t="str">
        <f>IFERROR(IF(Belegerfassung!E1268&lt;&gt;"",VLOOKUP(Belegerfassung!E1268,Abfrage!$L$2:$M$15,2,),""),"")</f>
        <v/>
      </c>
      <c r="N1260" t="str">
        <f t="shared" si="58"/>
        <v/>
      </c>
      <c r="O1260" t="str">
        <f t="shared" si="59"/>
        <v/>
      </c>
      <c r="P1260" t="str">
        <f>IF(Belegerfassung!G1268&lt;&gt;"",CONCATENATE(Belegerfassung!G1268,".pdf"),"")</f>
        <v/>
      </c>
    </row>
    <row r="1261" spans="1:16">
      <c r="A1261" t="str">
        <f>IF(Belegerfassung!C1269&lt;&gt;"",0,"")</f>
        <v/>
      </c>
      <c r="B1261" t="str">
        <f>IFERROR(VLOOKUP(Belegerfassung!I1269,Konten!A:D,2,FALSE),"")</f>
        <v/>
      </c>
      <c r="C1261" t="str">
        <f>IF(A1261&lt;&gt;"",TEXT(Belegerfassung!C1269,"TT.MM.JJJJ"),"")</f>
        <v/>
      </c>
      <c r="D1261" t="str">
        <f>IFERROR(VLOOKUP(Belegerfassung!A1269,Abfrage!$E$2:$F$20,2,FALSE),"")</f>
        <v/>
      </c>
      <c r="E1261" t="str">
        <f>IF(A1261&lt;&gt;"",Belegerfassung!B1269,"")</f>
        <v/>
      </c>
      <c r="F1261" t="str">
        <f>IF(Belegerfassung!L1269="","",IF(Belegerfassung!L1269&lt;&gt;"",IF(Belegerfassung!L1269&lt;&gt;"",IF(Belegerfassung!J1269&lt;&gt;0,VLOOKUP(Belegerfassung!L1269,Abfrage!$A$2:$C$19,2,),VLOOKUP(Belegerfassung!L1269,Abfrage!$A$2:$C$19,3,)),"")))</f>
        <v/>
      </c>
      <c r="G1261" t="str">
        <f t="shared" si="57"/>
        <v/>
      </c>
      <c r="H1261" s="31" t="str">
        <f>IF(A1261&lt;&gt;"",-Belegerfassung!J1269+Belegerfassung!K1269,"")</f>
        <v/>
      </c>
      <c r="I1261" s="49" t="str">
        <f>IFERROR(IF(H1261&lt;&gt;"",Belegerfassung!L1269*100,""),IF(OR(Belegerfassung!L1269="Leistung EU - Erlöse",Belegerfassung!L1269="Lieferungen EU-Erlöse",Belegerfassung!L1269="EUST",Belegerfassung!L1269="Bauleistungen 20%")=TRUE,"",MID(Belegerfassung!L1269,4,2)))</f>
        <v/>
      </c>
      <c r="J1261" s="6" t="str">
        <f>IF(A1261&lt;&gt;"",LEFT(Belegerfassung!D1269,40),"")</f>
        <v/>
      </c>
      <c r="K1261" t="str">
        <f>IF(A1261&lt;&gt;"",VLOOKUP(D1261,Abfrage!$F$2:$G$21,2,FALSE),"")</f>
        <v/>
      </c>
      <c r="L1261" s="6" t="str">
        <f>IF(Belegerfassung!H1269&lt;&gt;"",Belegerfassung!H1269,"")</f>
        <v/>
      </c>
      <c r="M1261" t="str">
        <f>IFERROR(IF(Belegerfassung!E1269&lt;&gt;"",VLOOKUP(Belegerfassung!E1269,Abfrage!$L$2:$M$15,2,),""),"")</f>
        <v/>
      </c>
      <c r="N1261" t="str">
        <f t="shared" si="58"/>
        <v/>
      </c>
      <c r="O1261" t="str">
        <f t="shared" si="59"/>
        <v/>
      </c>
      <c r="P1261" t="str">
        <f>IF(Belegerfassung!G1269&lt;&gt;"",CONCATENATE(Belegerfassung!G1269,".pdf"),"")</f>
        <v/>
      </c>
    </row>
    <row r="1262" spans="1:16">
      <c r="A1262" t="str">
        <f>IF(Belegerfassung!C1270&lt;&gt;"",0,"")</f>
        <v/>
      </c>
      <c r="B1262" t="str">
        <f>IFERROR(VLOOKUP(Belegerfassung!I1270,Konten!A:D,2,FALSE),"")</f>
        <v/>
      </c>
      <c r="C1262" t="str">
        <f>IF(A1262&lt;&gt;"",TEXT(Belegerfassung!C1270,"TT.MM.JJJJ"),"")</f>
        <v/>
      </c>
      <c r="D1262" t="str">
        <f>IFERROR(VLOOKUP(Belegerfassung!A1270,Abfrage!$E$2:$F$20,2,FALSE),"")</f>
        <v/>
      </c>
      <c r="E1262" t="str">
        <f>IF(A1262&lt;&gt;"",Belegerfassung!B1270,"")</f>
        <v/>
      </c>
      <c r="F1262" t="str">
        <f>IF(Belegerfassung!L1270="","",IF(Belegerfassung!L1270&lt;&gt;"",IF(Belegerfassung!L1270&lt;&gt;"",IF(Belegerfassung!J1270&lt;&gt;0,VLOOKUP(Belegerfassung!L1270,Abfrage!$A$2:$C$19,2,),VLOOKUP(Belegerfassung!L1270,Abfrage!$A$2:$C$19,3,)),"")))</f>
        <v/>
      </c>
      <c r="G1262" t="str">
        <f t="shared" si="57"/>
        <v/>
      </c>
      <c r="H1262" s="31" t="str">
        <f>IF(A1262&lt;&gt;"",-Belegerfassung!J1270+Belegerfassung!K1270,"")</f>
        <v/>
      </c>
      <c r="I1262" s="49" t="str">
        <f>IFERROR(IF(H1262&lt;&gt;"",Belegerfassung!L1270*100,""),IF(OR(Belegerfassung!L1270="Leistung EU - Erlöse",Belegerfassung!L1270="Lieferungen EU-Erlöse",Belegerfassung!L1270="EUST",Belegerfassung!L1270="Bauleistungen 20%")=TRUE,"",MID(Belegerfassung!L1270,4,2)))</f>
        <v/>
      </c>
      <c r="J1262" s="6" t="str">
        <f>IF(A1262&lt;&gt;"",LEFT(Belegerfassung!D1270,40),"")</f>
        <v/>
      </c>
      <c r="K1262" t="str">
        <f>IF(A1262&lt;&gt;"",VLOOKUP(D1262,Abfrage!$F$2:$G$21,2,FALSE),"")</f>
        <v/>
      </c>
      <c r="L1262" s="6" t="str">
        <f>IF(Belegerfassung!H1270&lt;&gt;"",Belegerfassung!H1270,"")</f>
        <v/>
      </c>
      <c r="M1262" t="str">
        <f>IFERROR(IF(Belegerfassung!E1270&lt;&gt;"",VLOOKUP(Belegerfassung!E1270,Abfrage!$L$2:$M$15,2,),""),"")</f>
        <v/>
      </c>
      <c r="N1262" t="str">
        <f t="shared" si="58"/>
        <v/>
      </c>
      <c r="O1262" t="str">
        <f t="shared" si="59"/>
        <v/>
      </c>
      <c r="P1262" t="str">
        <f>IF(Belegerfassung!G1270&lt;&gt;"",CONCATENATE(Belegerfassung!G1270,".pdf"),"")</f>
        <v/>
      </c>
    </row>
    <row r="1263" spans="1:16">
      <c r="A1263" t="str">
        <f>IF(Belegerfassung!C1271&lt;&gt;"",0,"")</f>
        <v/>
      </c>
      <c r="B1263" t="str">
        <f>IFERROR(VLOOKUP(Belegerfassung!I1271,Konten!A:D,2,FALSE),"")</f>
        <v/>
      </c>
      <c r="C1263" t="str">
        <f>IF(A1263&lt;&gt;"",TEXT(Belegerfassung!C1271,"TT.MM.JJJJ"),"")</f>
        <v/>
      </c>
      <c r="D1263" t="str">
        <f>IFERROR(VLOOKUP(Belegerfassung!A1271,Abfrage!$E$2:$F$20,2,FALSE),"")</f>
        <v/>
      </c>
      <c r="E1263" t="str">
        <f>IF(A1263&lt;&gt;"",Belegerfassung!B1271,"")</f>
        <v/>
      </c>
      <c r="F1263" t="str">
        <f>IF(Belegerfassung!L1271="","",IF(Belegerfassung!L1271&lt;&gt;"",IF(Belegerfassung!L1271&lt;&gt;"",IF(Belegerfassung!J1271&lt;&gt;0,VLOOKUP(Belegerfassung!L1271,Abfrage!$A$2:$C$19,2,),VLOOKUP(Belegerfassung!L1271,Abfrage!$A$2:$C$19,3,)),"")))</f>
        <v/>
      </c>
      <c r="G1263" t="str">
        <f t="shared" si="57"/>
        <v/>
      </c>
      <c r="H1263" s="31" t="str">
        <f>IF(A1263&lt;&gt;"",-Belegerfassung!J1271+Belegerfassung!K1271,"")</f>
        <v/>
      </c>
      <c r="I1263" s="49" t="str">
        <f>IFERROR(IF(H1263&lt;&gt;"",Belegerfassung!L1271*100,""),IF(OR(Belegerfassung!L1271="Leistung EU - Erlöse",Belegerfassung!L1271="Lieferungen EU-Erlöse",Belegerfassung!L1271="EUST",Belegerfassung!L1271="Bauleistungen 20%")=TRUE,"",MID(Belegerfassung!L1271,4,2)))</f>
        <v/>
      </c>
      <c r="J1263" s="6" t="str">
        <f>IF(A1263&lt;&gt;"",LEFT(Belegerfassung!D1271,40),"")</f>
        <v/>
      </c>
      <c r="K1263" t="str">
        <f>IF(A1263&lt;&gt;"",VLOOKUP(D1263,Abfrage!$F$2:$G$21,2,FALSE),"")</f>
        <v/>
      </c>
      <c r="L1263" s="6" t="str">
        <f>IF(Belegerfassung!H1271&lt;&gt;"",Belegerfassung!H1271,"")</f>
        <v/>
      </c>
      <c r="M1263" t="str">
        <f>IFERROR(IF(Belegerfassung!E1271&lt;&gt;"",VLOOKUP(Belegerfassung!E1271,Abfrage!$L$2:$M$15,2,),""),"")</f>
        <v/>
      </c>
      <c r="N1263" t="str">
        <f t="shared" si="58"/>
        <v/>
      </c>
      <c r="O1263" t="str">
        <f t="shared" si="59"/>
        <v/>
      </c>
      <c r="P1263" t="str">
        <f>IF(Belegerfassung!G1271&lt;&gt;"",CONCATENATE(Belegerfassung!G1271,".pdf"),"")</f>
        <v/>
      </c>
    </row>
    <row r="1264" spans="1:16">
      <c r="A1264" t="str">
        <f>IF(Belegerfassung!C1272&lt;&gt;"",0,"")</f>
        <v/>
      </c>
      <c r="B1264" t="str">
        <f>IFERROR(VLOOKUP(Belegerfassung!I1272,Konten!A:D,2,FALSE),"")</f>
        <v/>
      </c>
      <c r="C1264" t="str">
        <f>IF(A1264&lt;&gt;"",TEXT(Belegerfassung!C1272,"TT.MM.JJJJ"),"")</f>
        <v/>
      </c>
      <c r="D1264" t="str">
        <f>IFERROR(VLOOKUP(Belegerfassung!A1272,Abfrage!$E$2:$F$20,2,FALSE),"")</f>
        <v/>
      </c>
      <c r="E1264" t="str">
        <f>IF(A1264&lt;&gt;"",Belegerfassung!B1272,"")</f>
        <v/>
      </c>
      <c r="F1264" t="str">
        <f>IF(Belegerfassung!L1272="","",IF(Belegerfassung!L1272&lt;&gt;"",IF(Belegerfassung!L1272&lt;&gt;"",IF(Belegerfassung!J1272&lt;&gt;0,VLOOKUP(Belegerfassung!L1272,Abfrage!$A$2:$C$19,2,),VLOOKUP(Belegerfassung!L1272,Abfrage!$A$2:$C$19,3,)),"")))</f>
        <v/>
      </c>
      <c r="G1264" t="str">
        <f t="shared" si="57"/>
        <v/>
      </c>
      <c r="H1264" s="31" t="str">
        <f>IF(A1264&lt;&gt;"",-Belegerfassung!J1272+Belegerfassung!K1272,"")</f>
        <v/>
      </c>
      <c r="I1264" s="49" t="str">
        <f>IFERROR(IF(H1264&lt;&gt;"",Belegerfassung!L1272*100,""),IF(OR(Belegerfassung!L1272="Leistung EU - Erlöse",Belegerfassung!L1272="Lieferungen EU-Erlöse",Belegerfassung!L1272="EUST",Belegerfassung!L1272="Bauleistungen 20%")=TRUE,"",MID(Belegerfassung!L1272,4,2)))</f>
        <v/>
      </c>
      <c r="J1264" s="6" t="str">
        <f>IF(A1264&lt;&gt;"",LEFT(Belegerfassung!D1272,40),"")</f>
        <v/>
      </c>
      <c r="K1264" t="str">
        <f>IF(A1264&lt;&gt;"",VLOOKUP(D1264,Abfrage!$F$2:$G$21,2,FALSE),"")</f>
        <v/>
      </c>
      <c r="L1264" s="6" t="str">
        <f>IF(Belegerfassung!H1272&lt;&gt;"",Belegerfassung!H1272,"")</f>
        <v/>
      </c>
      <c r="M1264" t="str">
        <f>IFERROR(IF(Belegerfassung!E1272&lt;&gt;"",VLOOKUP(Belegerfassung!E1272,Abfrage!$L$2:$M$15,2,),""),"")</f>
        <v/>
      </c>
      <c r="N1264" t="str">
        <f t="shared" si="58"/>
        <v/>
      </c>
      <c r="O1264" t="str">
        <f t="shared" si="59"/>
        <v/>
      </c>
      <c r="P1264" t="str">
        <f>IF(Belegerfassung!G1272&lt;&gt;"",CONCATENATE(Belegerfassung!G1272,".pdf"),"")</f>
        <v/>
      </c>
    </row>
    <row r="1265" spans="1:16">
      <c r="A1265" t="str">
        <f>IF(Belegerfassung!C1273&lt;&gt;"",0,"")</f>
        <v/>
      </c>
      <c r="B1265" t="str">
        <f>IFERROR(VLOOKUP(Belegerfassung!I1273,Konten!A:D,2,FALSE),"")</f>
        <v/>
      </c>
      <c r="C1265" t="str">
        <f>IF(A1265&lt;&gt;"",TEXT(Belegerfassung!C1273,"TT.MM.JJJJ"),"")</f>
        <v/>
      </c>
      <c r="D1265" t="str">
        <f>IFERROR(VLOOKUP(Belegerfassung!A1273,Abfrage!$E$2:$F$20,2,FALSE),"")</f>
        <v/>
      </c>
      <c r="E1265" t="str">
        <f>IF(A1265&lt;&gt;"",Belegerfassung!B1273,"")</f>
        <v/>
      </c>
      <c r="F1265" t="str">
        <f>IF(Belegerfassung!L1273="","",IF(Belegerfassung!L1273&lt;&gt;"",IF(Belegerfassung!L1273&lt;&gt;"",IF(Belegerfassung!J1273&lt;&gt;0,VLOOKUP(Belegerfassung!L1273,Abfrage!$A$2:$C$19,2,),VLOOKUP(Belegerfassung!L1273,Abfrage!$A$2:$C$19,3,)),"")))</f>
        <v/>
      </c>
      <c r="G1265" t="str">
        <f t="shared" si="57"/>
        <v/>
      </c>
      <c r="H1265" s="31" t="str">
        <f>IF(A1265&lt;&gt;"",-Belegerfassung!J1273+Belegerfassung!K1273,"")</f>
        <v/>
      </c>
      <c r="I1265" s="49" t="str">
        <f>IFERROR(IF(H1265&lt;&gt;"",Belegerfassung!L1273*100,""),IF(OR(Belegerfassung!L1273="Leistung EU - Erlöse",Belegerfassung!L1273="Lieferungen EU-Erlöse",Belegerfassung!L1273="EUST",Belegerfassung!L1273="Bauleistungen 20%")=TRUE,"",MID(Belegerfassung!L1273,4,2)))</f>
        <v/>
      </c>
      <c r="J1265" s="6" t="str">
        <f>IF(A1265&lt;&gt;"",LEFT(Belegerfassung!D1273,40),"")</f>
        <v/>
      </c>
      <c r="K1265" t="str">
        <f>IF(A1265&lt;&gt;"",VLOOKUP(D1265,Abfrage!$F$2:$G$21,2,FALSE),"")</f>
        <v/>
      </c>
      <c r="L1265" s="6" t="str">
        <f>IF(Belegerfassung!H1273&lt;&gt;"",Belegerfassung!H1273,"")</f>
        <v/>
      </c>
      <c r="M1265" t="str">
        <f>IFERROR(IF(Belegerfassung!E1273&lt;&gt;"",VLOOKUP(Belegerfassung!E1273,Abfrage!$L$2:$M$15,2,),""),"")</f>
        <v/>
      </c>
      <c r="N1265" t="str">
        <f t="shared" si="58"/>
        <v/>
      </c>
      <c r="O1265" t="str">
        <f t="shared" si="59"/>
        <v/>
      </c>
      <c r="P1265" t="str">
        <f>IF(Belegerfassung!G1273&lt;&gt;"",CONCATENATE(Belegerfassung!G1273,".pdf"),"")</f>
        <v/>
      </c>
    </row>
    <row r="1266" spans="1:16">
      <c r="A1266" t="str">
        <f>IF(Belegerfassung!C1274&lt;&gt;"",0,"")</f>
        <v/>
      </c>
      <c r="B1266" t="str">
        <f>IFERROR(VLOOKUP(Belegerfassung!I1274,Konten!A:D,2,FALSE),"")</f>
        <v/>
      </c>
      <c r="C1266" t="str">
        <f>IF(A1266&lt;&gt;"",TEXT(Belegerfassung!C1274,"TT.MM.JJJJ"),"")</f>
        <v/>
      </c>
      <c r="D1266" t="str">
        <f>IFERROR(VLOOKUP(Belegerfassung!A1274,Abfrage!$E$2:$F$20,2,FALSE),"")</f>
        <v/>
      </c>
      <c r="E1266" t="str">
        <f>IF(A1266&lt;&gt;"",Belegerfassung!B1274,"")</f>
        <v/>
      </c>
      <c r="F1266" t="str">
        <f>IF(Belegerfassung!L1274="","",IF(Belegerfassung!L1274&lt;&gt;"",IF(Belegerfassung!L1274&lt;&gt;"",IF(Belegerfassung!J1274&lt;&gt;0,VLOOKUP(Belegerfassung!L1274,Abfrage!$A$2:$C$19,2,),VLOOKUP(Belegerfassung!L1274,Abfrage!$A$2:$C$19,3,)),"")))</f>
        <v/>
      </c>
      <c r="G1266" t="str">
        <f t="shared" si="57"/>
        <v/>
      </c>
      <c r="H1266" s="31" t="str">
        <f>IF(A1266&lt;&gt;"",-Belegerfassung!J1274+Belegerfassung!K1274,"")</f>
        <v/>
      </c>
      <c r="I1266" s="49" t="str">
        <f>IFERROR(IF(H1266&lt;&gt;"",Belegerfassung!L1274*100,""),IF(OR(Belegerfassung!L1274="Leistung EU - Erlöse",Belegerfassung!L1274="Lieferungen EU-Erlöse",Belegerfassung!L1274="EUST",Belegerfassung!L1274="Bauleistungen 20%")=TRUE,"",MID(Belegerfassung!L1274,4,2)))</f>
        <v/>
      </c>
      <c r="J1266" s="6" t="str">
        <f>IF(A1266&lt;&gt;"",LEFT(Belegerfassung!D1274,40),"")</f>
        <v/>
      </c>
      <c r="K1266" t="str">
        <f>IF(A1266&lt;&gt;"",VLOOKUP(D1266,Abfrage!$F$2:$G$21,2,FALSE),"")</f>
        <v/>
      </c>
      <c r="L1266" s="6" t="str">
        <f>IF(Belegerfassung!H1274&lt;&gt;"",Belegerfassung!H1274,"")</f>
        <v/>
      </c>
      <c r="M1266" t="str">
        <f>IFERROR(IF(Belegerfassung!E1274&lt;&gt;"",VLOOKUP(Belegerfassung!E1274,Abfrage!$L$2:$M$15,2,),""),"")</f>
        <v/>
      </c>
      <c r="N1266" t="str">
        <f t="shared" si="58"/>
        <v/>
      </c>
      <c r="O1266" t="str">
        <f t="shared" si="59"/>
        <v/>
      </c>
      <c r="P1266" t="str">
        <f>IF(Belegerfassung!G1274&lt;&gt;"",CONCATENATE(Belegerfassung!G1274,".pdf"),"")</f>
        <v/>
      </c>
    </row>
    <row r="1267" spans="1:16">
      <c r="A1267" t="str">
        <f>IF(Belegerfassung!C1275&lt;&gt;"",0,"")</f>
        <v/>
      </c>
      <c r="B1267" t="str">
        <f>IFERROR(VLOOKUP(Belegerfassung!I1275,Konten!A:D,2,FALSE),"")</f>
        <v/>
      </c>
      <c r="C1267" t="str">
        <f>IF(A1267&lt;&gt;"",TEXT(Belegerfassung!C1275,"TT.MM.JJJJ"),"")</f>
        <v/>
      </c>
      <c r="D1267" t="str">
        <f>IFERROR(VLOOKUP(Belegerfassung!A1275,Abfrage!$E$2:$F$20,2,FALSE),"")</f>
        <v/>
      </c>
      <c r="E1267" t="str">
        <f>IF(A1267&lt;&gt;"",Belegerfassung!B1275,"")</f>
        <v/>
      </c>
      <c r="F1267" t="str">
        <f>IF(Belegerfassung!L1275="","",IF(Belegerfassung!L1275&lt;&gt;"",IF(Belegerfassung!L1275&lt;&gt;"",IF(Belegerfassung!J1275&lt;&gt;0,VLOOKUP(Belegerfassung!L1275,Abfrage!$A$2:$C$19,2,),VLOOKUP(Belegerfassung!L1275,Abfrage!$A$2:$C$19,3,)),"")))</f>
        <v/>
      </c>
      <c r="G1267" t="str">
        <f t="shared" si="57"/>
        <v/>
      </c>
      <c r="H1267" s="31" t="str">
        <f>IF(A1267&lt;&gt;"",-Belegerfassung!J1275+Belegerfassung!K1275,"")</f>
        <v/>
      </c>
      <c r="I1267" s="49" t="str">
        <f>IFERROR(IF(H1267&lt;&gt;"",Belegerfassung!L1275*100,""),IF(OR(Belegerfassung!L1275="Leistung EU - Erlöse",Belegerfassung!L1275="Lieferungen EU-Erlöse",Belegerfassung!L1275="EUST",Belegerfassung!L1275="Bauleistungen 20%")=TRUE,"",MID(Belegerfassung!L1275,4,2)))</f>
        <v/>
      </c>
      <c r="J1267" s="6" t="str">
        <f>IF(A1267&lt;&gt;"",LEFT(Belegerfassung!D1275,40),"")</f>
        <v/>
      </c>
      <c r="K1267" t="str">
        <f>IF(A1267&lt;&gt;"",VLOOKUP(D1267,Abfrage!$F$2:$G$21,2,FALSE),"")</f>
        <v/>
      </c>
      <c r="L1267" s="6" t="str">
        <f>IF(Belegerfassung!H1275&lt;&gt;"",Belegerfassung!H1275,"")</f>
        <v/>
      </c>
      <c r="M1267" t="str">
        <f>IFERROR(IF(Belegerfassung!E1275&lt;&gt;"",VLOOKUP(Belegerfassung!E1275,Abfrage!$L$2:$M$15,2,),""),"")</f>
        <v/>
      </c>
      <c r="N1267" t="str">
        <f t="shared" si="58"/>
        <v/>
      </c>
      <c r="O1267" t="str">
        <f t="shared" si="59"/>
        <v/>
      </c>
      <c r="P1267" t="str">
        <f>IF(Belegerfassung!G1275&lt;&gt;"",CONCATENATE(Belegerfassung!G1275,".pdf"),"")</f>
        <v/>
      </c>
    </row>
    <row r="1268" spans="1:16">
      <c r="A1268" t="str">
        <f>IF(Belegerfassung!C1276&lt;&gt;"",0,"")</f>
        <v/>
      </c>
      <c r="B1268" t="str">
        <f>IFERROR(VLOOKUP(Belegerfassung!I1276,Konten!A:D,2,FALSE),"")</f>
        <v/>
      </c>
      <c r="C1268" t="str">
        <f>IF(A1268&lt;&gt;"",TEXT(Belegerfassung!C1276,"TT.MM.JJJJ"),"")</f>
        <v/>
      </c>
      <c r="D1268" t="str">
        <f>IFERROR(VLOOKUP(Belegerfassung!A1276,Abfrage!$E$2:$F$20,2,FALSE),"")</f>
        <v/>
      </c>
      <c r="E1268" t="str">
        <f>IF(A1268&lt;&gt;"",Belegerfassung!B1276,"")</f>
        <v/>
      </c>
      <c r="F1268" t="str">
        <f>IF(Belegerfassung!L1276="","",IF(Belegerfassung!L1276&lt;&gt;"",IF(Belegerfassung!L1276&lt;&gt;"",IF(Belegerfassung!J1276&lt;&gt;0,VLOOKUP(Belegerfassung!L1276,Abfrage!$A$2:$C$19,2,),VLOOKUP(Belegerfassung!L1276,Abfrage!$A$2:$C$19,3,)),"")))</f>
        <v/>
      </c>
      <c r="G1268" t="str">
        <f t="shared" si="57"/>
        <v/>
      </c>
      <c r="H1268" s="31" t="str">
        <f>IF(A1268&lt;&gt;"",-Belegerfassung!J1276+Belegerfassung!K1276,"")</f>
        <v/>
      </c>
      <c r="I1268" s="49" t="str">
        <f>IFERROR(IF(H1268&lt;&gt;"",Belegerfassung!L1276*100,""),IF(OR(Belegerfassung!L1276="Leistung EU - Erlöse",Belegerfassung!L1276="Lieferungen EU-Erlöse",Belegerfassung!L1276="EUST",Belegerfassung!L1276="Bauleistungen 20%")=TRUE,"",MID(Belegerfassung!L1276,4,2)))</f>
        <v/>
      </c>
      <c r="J1268" s="6" t="str">
        <f>IF(A1268&lt;&gt;"",LEFT(Belegerfassung!D1276,40),"")</f>
        <v/>
      </c>
      <c r="K1268" t="str">
        <f>IF(A1268&lt;&gt;"",VLOOKUP(D1268,Abfrage!$F$2:$G$21,2,FALSE),"")</f>
        <v/>
      </c>
      <c r="L1268" s="6" t="str">
        <f>IF(Belegerfassung!H1276&lt;&gt;"",Belegerfassung!H1276,"")</f>
        <v/>
      </c>
      <c r="M1268" t="str">
        <f>IFERROR(IF(Belegerfassung!E1276&lt;&gt;"",VLOOKUP(Belegerfassung!E1276,Abfrage!$L$2:$M$15,2,),""),"")</f>
        <v/>
      </c>
      <c r="N1268" t="str">
        <f t="shared" si="58"/>
        <v/>
      </c>
      <c r="O1268" t="str">
        <f t="shared" si="59"/>
        <v/>
      </c>
      <c r="P1268" t="str">
        <f>IF(Belegerfassung!G1276&lt;&gt;"",CONCATENATE(Belegerfassung!G1276,".pdf"),"")</f>
        <v/>
      </c>
    </row>
    <row r="1269" spans="1:16">
      <c r="A1269" t="str">
        <f>IF(Belegerfassung!C1277&lt;&gt;"",0,"")</f>
        <v/>
      </c>
      <c r="B1269" t="str">
        <f>IFERROR(VLOOKUP(Belegerfassung!I1277,Konten!A:D,2,FALSE),"")</f>
        <v/>
      </c>
      <c r="C1269" t="str">
        <f>IF(A1269&lt;&gt;"",TEXT(Belegerfassung!C1277,"TT.MM.JJJJ"),"")</f>
        <v/>
      </c>
      <c r="D1269" t="str">
        <f>IFERROR(VLOOKUP(Belegerfassung!A1277,Abfrage!$E$2:$F$20,2,FALSE),"")</f>
        <v/>
      </c>
      <c r="E1269" t="str">
        <f>IF(A1269&lt;&gt;"",Belegerfassung!B1277,"")</f>
        <v/>
      </c>
      <c r="F1269" t="str">
        <f>IF(Belegerfassung!L1277="","",IF(Belegerfassung!L1277&lt;&gt;"",IF(Belegerfassung!L1277&lt;&gt;"",IF(Belegerfassung!J1277&lt;&gt;0,VLOOKUP(Belegerfassung!L1277,Abfrage!$A$2:$C$19,2,),VLOOKUP(Belegerfassung!L1277,Abfrage!$A$2:$C$19,3,)),"")))</f>
        <v/>
      </c>
      <c r="G1269" t="str">
        <f t="shared" si="57"/>
        <v/>
      </c>
      <c r="H1269" s="31" t="str">
        <f>IF(A1269&lt;&gt;"",-Belegerfassung!J1277+Belegerfassung!K1277,"")</f>
        <v/>
      </c>
      <c r="I1269" s="49" t="str">
        <f>IFERROR(IF(H1269&lt;&gt;"",Belegerfassung!L1277*100,""),IF(OR(Belegerfassung!L1277="Leistung EU - Erlöse",Belegerfassung!L1277="Lieferungen EU-Erlöse",Belegerfassung!L1277="EUST",Belegerfassung!L1277="Bauleistungen 20%")=TRUE,"",MID(Belegerfassung!L1277,4,2)))</f>
        <v/>
      </c>
      <c r="J1269" s="6" t="str">
        <f>IF(A1269&lt;&gt;"",LEFT(Belegerfassung!D1277,40),"")</f>
        <v/>
      </c>
      <c r="K1269" t="str">
        <f>IF(A1269&lt;&gt;"",VLOOKUP(D1269,Abfrage!$F$2:$G$21,2,FALSE),"")</f>
        <v/>
      </c>
      <c r="L1269" s="6" t="str">
        <f>IF(Belegerfassung!H1277&lt;&gt;"",Belegerfassung!H1277,"")</f>
        <v/>
      </c>
      <c r="M1269" t="str">
        <f>IFERROR(IF(Belegerfassung!E1277&lt;&gt;"",VLOOKUP(Belegerfassung!E1277,Abfrage!$L$2:$M$15,2,),""),"")</f>
        <v/>
      </c>
      <c r="N1269" t="str">
        <f t="shared" si="58"/>
        <v/>
      </c>
      <c r="O1269" t="str">
        <f t="shared" si="59"/>
        <v/>
      </c>
      <c r="P1269" t="str">
        <f>IF(Belegerfassung!G1277&lt;&gt;"",CONCATENATE(Belegerfassung!G1277,".pdf"),"")</f>
        <v/>
      </c>
    </row>
    <row r="1270" spans="1:16">
      <c r="A1270" t="str">
        <f>IF(Belegerfassung!C1278&lt;&gt;"",0,"")</f>
        <v/>
      </c>
      <c r="B1270" t="str">
        <f>IFERROR(VLOOKUP(Belegerfassung!I1278,Konten!A:D,2,FALSE),"")</f>
        <v/>
      </c>
      <c r="C1270" t="str">
        <f>IF(A1270&lt;&gt;"",TEXT(Belegerfassung!C1278,"TT.MM.JJJJ"),"")</f>
        <v/>
      </c>
      <c r="D1270" t="str">
        <f>IFERROR(VLOOKUP(Belegerfassung!A1278,Abfrage!$E$2:$F$20,2,FALSE),"")</f>
        <v/>
      </c>
      <c r="E1270" t="str">
        <f>IF(A1270&lt;&gt;"",Belegerfassung!B1278,"")</f>
        <v/>
      </c>
      <c r="F1270" t="str">
        <f>IF(Belegerfassung!L1278="","",IF(Belegerfassung!L1278&lt;&gt;"",IF(Belegerfassung!L1278&lt;&gt;"",IF(Belegerfassung!J1278&lt;&gt;0,VLOOKUP(Belegerfassung!L1278,Abfrage!$A$2:$C$19,2,),VLOOKUP(Belegerfassung!L1278,Abfrage!$A$2:$C$19,3,)),"")))</f>
        <v/>
      </c>
      <c r="G1270" t="str">
        <f t="shared" si="57"/>
        <v/>
      </c>
      <c r="H1270" s="31" t="str">
        <f>IF(A1270&lt;&gt;"",-Belegerfassung!J1278+Belegerfassung!K1278,"")</f>
        <v/>
      </c>
      <c r="I1270" s="49" t="str">
        <f>IFERROR(IF(H1270&lt;&gt;"",Belegerfassung!L1278*100,""),IF(OR(Belegerfassung!L1278="Leistung EU - Erlöse",Belegerfassung!L1278="Lieferungen EU-Erlöse",Belegerfassung!L1278="EUST",Belegerfassung!L1278="Bauleistungen 20%")=TRUE,"",MID(Belegerfassung!L1278,4,2)))</f>
        <v/>
      </c>
      <c r="J1270" s="6" t="str">
        <f>IF(A1270&lt;&gt;"",LEFT(Belegerfassung!D1278,40),"")</f>
        <v/>
      </c>
      <c r="K1270" t="str">
        <f>IF(A1270&lt;&gt;"",VLOOKUP(D1270,Abfrage!$F$2:$G$21,2,FALSE),"")</f>
        <v/>
      </c>
      <c r="L1270" s="6" t="str">
        <f>IF(Belegerfassung!H1278&lt;&gt;"",Belegerfassung!H1278,"")</f>
        <v/>
      </c>
      <c r="M1270" t="str">
        <f>IFERROR(IF(Belegerfassung!E1278&lt;&gt;"",VLOOKUP(Belegerfassung!E1278,Abfrage!$L$2:$M$15,2,),""),"")</f>
        <v/>
      </c>
      <c r="N1270" t="str">
        <f t="shared" si="58"/>
        <v/>
      </c>
      <c r="O1270" t="str">
        <f t="shared" si="59"/>
        <v/>
      </c>
      <c r="P1270" t="str">
        <f>IF(Belegerfassung!G1278&lt;&gt;"",CONCATENATE(Belegerfassung!G1278,".pdf"),"")</f>
        <v/>
      </c>
    </row>
    <row r="1271" spans="1:16">
      <c r="A1271" t="str">
        <f>IF(Belegerfassung!C1279&lt;&gt;"",0,"")</f>
        <v/>
      </c>
      <c r="B1271" t="str">
        <f>IFERROR(VLOOKUP(Belegerfassung!I1279,Konten!A:D,2,FALSE),"")</f>
        <v/>
      </c>
      <c r="C1271" t="str">
        <f>IF(A1271&lt;&gt;"",TEXT(Belegerfassung!C1279,"TT.MM.JJJJ"),"")</f>
        <v/>
      </c>
      <c r="D1271" t="str">
        <f>IFERROR(VLOOKUP(Belegerfassung!A1279,Abfrage!$E$2:$F$20,2,FALSE),"")</f>
        <v/>
      </c>
      <c r="E1271" t="str">
        <f>IF(A1271&lt;&gt;"",Belegerfassung!B1279,"")</f>
        <v/>
      </c>
      <c r="F1271" t="str">
        <f>IF(Belegerfassung!L1279="","",IF(Belegerfassung!L1279&lt;&gt;"",IF(Belegerfassung!L1279&lt;&gt;"",IF(Belegerfassung!J1279&lt;&gt;0,VLOOKUP(Belegerfassung!L1279,Abfrage!$A$2:$C$19,2,),VLOOKUP(Belegerfassung!L1279,Abfrage!$A$2:$C$19,3,)),"")))</f>
        <v/>
      </c>
      <c r="G1271" t="str">
        <f t="shared" si="57"/>
        <v/>
      </c>
      <c r="H1271" s="31" t="str">
        <f>IF(A1271&lt;&gt;"",-Belegerfassung!J1279+Belegerfassung!K1279,"")</f>
        <v/>
      </c>
      <c r="I1271" s="49" t="str">
        <f>IFERROR(IF(H1271&lt;&gt;"",Belegerfassung!L1279*100,""),IF(OR(Belegerfassung!L1279="Leistung EU - Erlöse",Belegerfassung!L1279="Lieferungen EU-Erlöse",Belegerfassung!L1279="EUST",Belegerfassung!L1279="Bauleistungen 20%")=TRUE,"",MID(Belegerfassung!L1279,4,2)))</f>
        <v/>
      </c>
      <c r="J1271" s="6" t="str">
        <f>IF(A1271&lt;&gt;"",LEFT(Belegerfassung!D1279,40),"")</f>
        <v/>
      </c>
      <c r="K1271" t="str">
        <f>IF(A1271&lt;&gt;"",VLOOKUP(D1271,Abfrage!$F$2:$G$21,2,FALSE),"")</f>
        <v/>
      </c>
      <c r="L1271" s="6" t="str">
        <f>IF(Belegerfassung!H1279&lt;&gt;"",Belegerfassung!H1279,"")</f>
        <v/>
      </c>
      <c r="M1271" t="str">
        <f>IFERROR(IF(Belegerfassung!E1279&lt;&gt;"",VLOOKUP(Belegerfassung!E1279,Abfrage!$L$2:$M$15,2,),""),"")</f>
        <v/>
      </c>
      <c r="N1271" t="str">
        <f t="shared" si="58"/>
        <v/>
      </c>
      <c r="O1271" t="str">
        <f t="shared" si="59"/>
        <v/>
      </c>
      <c r="P1271" t="str">
        <f>IF(Belegerfassung!G1279&lt;&gt;"",CONCATENATE(Belegerfassung!G1279,".pdf"),"")</f>
        <v/>
      </c>
    </row>
    <row r="1272" spans="1:16">
      <c r="A1272" t="str">
        <f>IF(Belegerfassung!C1280&lt;&gt;"",0,"")</f>
        <v/>
      </c>
      <c r="B1272" t="str">
        <f>IFERROR(VLOOKUP(Belegerfassung!I1280,Konten!A:D,2,FALSE),"")</f>
        <v/>
      </c>
      <c r="C1272" t="str">
        <f>IF(A1272&lt;&gt;"",TEXT(Belegerfassung!C1280,"TT.MM.JJJJ"),"")</f>
        <v/>
      </c>
      <c r="D1272" t="str">
        <f>IFERROR(VLOOKUP(Belegerfassung!A1280,Abfrage!$E$2:$F$20,2,FALSE),"")</f>
        <v/>
      </c>
      <c r="E1272" t="str">
        <f>IF(A1272&lt;&gt;"",Belegerfassung!B1280,"")</f>
        <v/>
      </c>
      <c r="F1272" t="str">
        <f>IF(Belegerfassung!L1280="","",IF(Belegerfassung!L1280&lt;&gt;"",IF(Belegerfassung!L1280&lt;&gt;"",IF(Belegerfassung!J1280&lt;&gt;0,VLOOKUP(Belegerfassung!L1280,Abfrage!$A$2:$C$19,2,),VLOOKUP(Belegerfassung!L1280,Abfrage!$A$2:$C$19,3,)),"")))</f>
        <v/>
      </c>
      <c r="G1272" t="str">
        <f t="shared" si="57"/>
        <v/>
      </c>
      <c r="H1272" s="31" t="str">
        <f>IF(A1272&lt;&gt;"",-Belegerfassung!J1280+Belegerfassung!K1280,"")</f>
        <v/>
      </c>
      <c r="I1272" s="49" t="str">
        <f>IFERROR(IF(H1272&lt;&gt;"",Belegerfassung!L1280*100,""),IF(OR(Belegerfassung!L1280="Leistung EU - Erlöse",Belegerfassung!L1280="Lieferungen EU-Erlöse",Belegerfassung!L1280="EUST",Belegerfassung!L1280="Bauleistungen 20%")=TRUE,"",MID(Belegerfassung!L1280,4,2)))</f>
        <v/>
      </c>
      <c r="J1272" s="6" t="str">
        <f>IF(A1272&lt;&gt;"",LEFT(Belegerfassung!D1280,40),"")</f>
        <v/>
      </c>
      <c r="K1272" t="str">
        <f>IF(A1272&lt;&gt;"",VLOOKUP(D1272,Abfrage!$F$2:$G$21,2,FALSE),"")</f>
        <v/>
      </c>
      <c r="L1272" s="6" t="str">
        <f>IF(Belegerfassung!H1280&lt;&gt;"",Belegerfassung!H1280,"")</f>
        <v/>
      </c>
      <c r="M1272" t="str">
        <f>IFERROR(IF(Belegerfassung!E1280&lt;&gt;"",VLOOKUP(Belegerfassung!E1280,Abfrage!$L$2:$M$15,2,),""),"")</f>
        <v/>
      </c>
      <c r="N1272" t="str">
        <f t="shared" si="58"/>
        <v/>
      </c>
      <c r="O1272" t="str">
        <f t="shared" si="59"/>
        <v/>
      </c>
      <c r="P1272" t="str">
        <f>IF(Belegerfassung!G1280&lt;&gt;"",CONCATENATE(Belegerfassung!G1280,".pdf"),"")</f>
        <v/>
      </c>
    </row>
    <row r="1273" spans="1:16">
      <c r="A1273" t="str">
        <f>IF(Belegerfassung!C1281&lt;&gt;"",0,"")</f>
        <v/>
      </c>
      <c r="B1273" t="str">
        <f>IFERROR(VLOOKUP(Belegerfassung!I1281,Konten!A:D,2,FALSE),"")</f>
        <v/>
      </c>
      <c r="C1273" t="str">
        <f>IF(A1273&lt;&gt;"",TEXT(Belegerfassung!C1281,"TT.MM.JJJJ"),"")</f>
        <v/>
      </c>
      <c r="D1273" t="str">
        <f>IFERROR(VLOOKUP(Belegerfassung!A1281,Abfrage!$E$2:$F$20,2,FALSE),"")</f>
        <v/>
      </c>
      <c r="E1273" t="str">
        <f>IF(A1273&lt;&gt;"",Belegerfassung!B1281,"")</f>
        <v/>
      </c>
      <c r="F1273" t="str">
        <f>IF(Belegerfassung!L1281="","",IF(Belegerfassung!L1281&lt;&gt;"",IF(Belegerfassung!L1281&lt;&gt;"",IF(Belegerfassung!J1281&lt;&gt;0,VLOOKUP(Belegerfassung!L1281,Abfrage!$A$2:$C$19,2,),VLOOKUP(Belegerfassung!L1281,Abfrage!$A$2:$C$19,3,)),"")))</f>
        <v/>
      </c>
      <c r="G1273" t="str">
        <f t="shared" si="57"/>
        <v/>
      </c>
      <c r="H1273" s="31" t="str">
        <f>IF(A1273&lt;&gt;"",-Belegerfassung!J1281+Belegerfassung!K1281,"")</f>
        <v/>
      </c>
      <c r="I1273" s="49" t="str">
        <f>IFERROR(IF(H1273&lt;&gt;"",Belegerfassung!L1281*100,""),IF(OR(Belegerfassung!L1281="Leistung EU - Erlöse",Belegerfassung!L1281="Lieferungen EU-Erlöse",Belegerfassung!L1281="EUST",Belegerfassung!L1281="Bauleistungen 20%")=TRUE,"",MID(Belegerfassung!L1281,4,2)))</f>
        <v/>
      </c>
      <c r="J1273" s="6" t="str">
        <f>IF(A1273&lt;&gt;"",LEFT(Belegerfassung!D1281,40),"")</f>
        <v/>
      </c>
      <c r="K1273" t="str">
        <f>IF(A1273&lt;&gt;"",VLOOKUP(D1273,Abfrage!$F$2:$G$21,2,FALSE),"")</f>
        <v/>
      </c>
      <c r="L1273" s="6" t="str">
        <f>IF(Belegerfassung!H1281&lt;&gt;"",Belegerfassung!H1281,"")</f>
        <v/>
      </c>
      <c r="M1273" t="str">
        <f>IFERROR(IF(Belegerfassung!E1281&lt;&gt;"",VLOOKUP(Belegerfassung!E1281,Abfrage!$L$2:$M$15,2,),""),"")</f>
        <v/>
      </c>
      <c r="N1273" t="str">
        <f t="shared" si="58"/>
        <v/>
      </c>
      <c r="O1273" t="str">
        <f t="shared" si="59"/>
        <v/>
      </c>
      <c r="P1273" t="str">
        <f>IF(Belegerfassung!G1281&lt;&gt;"",CONCATENATE(Belegerfassung!G1281,".pdf"),"")</f>
        <v/>
      </c>
    </row>
    <row r="1274" spans="1:16">
      <c r="A1274" t="str">
        <f>IF(Belegerfassung!C1282&lt;&gt;"",0,"")</f>
        <v/>
      </c>
      <c r="B1274" t="str">
        <f>IFERROR(VLOOKUP(Belegerfassung!I1282,Konten!A:D,2,FALSE),"")</f>
        <v/>
      </c>
      <c r="C1274" t="str">
        <f>IF(A1274&lt;&gt;"",TEXT(Belegerfassung!C1282,"TT.MM.JJJJ"),"")</f>
        <v/>
      </c>
      <c r="D1274" t="str">
        <f>IFERROR(VLOOKUP(Belegerfassung!A1282,Abfrage!$E$2:$F$20,2,FALSE),"")</f>
        <v/>
      </c>
      <c r="E1274" t="str">
        <f>IF(A1274&lt;&gt;"",Belegerfassung!B1282,"")</f>
        <v/>
      </c>
      <c r="F1274" t="str">
        <f>IF(Belegerfassung!L1282="","",IF(Belegerfassung!L1282&lt;&gt;"",IF(Belegerfassung!L1282&lt;&gt;"",IF(Belegerfassung!J1282&lt;&gt;0,VLOOKUP(Belegerfassung!L1282,Abfrage!$A$2:$C$19,2,),VLOOKUP(Belegerfassung!L1282,Abfrage!$A$2:$C$19,3,)),"")))</f>
        <v/>
      </c>
      <c r="G1274" t="str">
        <f t="shared" si="57"/>
        <v/>
      </c>
      <c r="H1274" s="31" t="str">
        <f>IF(A1274&lt;&gt;"",-Belegerfassung!J1282+Belegerfassung!K1282,"")</f>
        <v/>
      </c>
      <c r="I1274" s="49" t="str">
        <f>IFERROR(IF(H1274&lt;&gt;"",Belegerfassung!L1282*100,""),IF(OR(Belegerfassung!L1282="Leistung EU - Erlöse",Belegerfassung!L1282="Lieferungen EU-Erlöse",Belegerfassung!L1282="EUST",Belegerfassung!L1282="Bauleistungen 20%")=TRUE,"",MID(Belegerfassung!L1282,4,2)))</f>
        <v/>
      </c>
      <c r="J1274" s="6" t="str">
        <f>IF(A1274&lt;&gt;"",LEFT(Belegerfassung!D1282,40),"")</f>
        <v/>
      </c>
      <c r="K1274" t="str">
        <f>IF(A1274&lt;&gt;"",VLOOKUP(D1274,Abfrage!$F$2:$G$21,2,FALSE),"")</f>
        <v/>
      </c>
      <c r="L1274" s="6" t="str">
        <f>IF(Belegerfassung!H1282&lt;&gt;"",Belegerfassung!H1282,"")</f>
        <v/>
      </c>
      <c r="M1274" t="str">
        <f>IFERROR(IF(Belegerfassung!E1282&lt;&gt;"",VLOOKUP(Belegerfassung!E1282,Abfrage!$L$2:$M$15,2,),""),"")</f>
        <v/>
      </c>
      <c r="N1274" t="str">
        <f t="shared" si="58"/>
        <v/>
      </c>
      <c r="O1274" t="str">
        <f t="shared" si="59"/>
        <v/>
      </c>
      <c r="P1274" t="str">
        <f>IF(Belegerfassung!G1282&lt;&gt;"",CONCATENATE(Belegerfassung!G1282,".pdf"),"")</f>
        <v/>
      </c>
    </row>
    <row r="1275" spans="1:16">
      <c r="A1275" t="str">
        <f>IF(Belegerfassung!C1283&lt;&gt;"",0,"")</f>
        <v/>
      </c>
      <c r="B1275" t="str">
        <f>IFERROR(VLOOKUP(Belegerfassung!I1283,Konten!A:D,2,FALSE),"")</f>
        <v/>
      </c>
      <c r="C1275" t="str">
        <f>IF(A1275&lt;&gt;"",TEXT(Belegerfassung!C1283,"TT.MM.JJJJ"),"")</f>
        <v/>
      </c>
      <c r="D1275" t="str">
        <f>IFERROR(VLOOKUP(Belegerfassung!A1283,Abfrage!$E$2:$F$20,2,FALSE),"")</f>
        <v/>
      </c>
      <c r="E1275" t="str">
        <f>IF(A1275&lt;&gt;"",Belegerfassung!B1283,"")</f>
        <v/>
      </c>
      <c r="F1275" t="str">
        <f>IF(Belegerfassung!L1283="","",IF(Belegerfassung!L1283&lt;&gt;"",IF(Belegerfassung!L1283&lt;&gt;"",IF(Belegerfassung!J1283&lt;&gt;0,VLOOKUP(Belegerfassung!L1283,Abfrage!$A$2:$C$19,2,),VLOOKUP(Belegerfassung!L1283,Abfrage!$A$2:$C$19,3,)),"")))</f>
        <v/>
      </c>
      <c r="G1275" t="str">
        <f t="shared" si="57"/>
        <v/>
      </c>
      <c r="H1275" s="31" t="str">
        <f>IF(A1275&lt;&gt;"",-Belegerfassung!J1283+Belegerfassung!K1283,"")</f>
        <v/>
      </c>
      <c r="I1275" s="49" t="str">
        <f>IFERROR(IF(H1275&lt;&gt;"",Belegerfassung!L1283*100,""),IF(OR(Belegerfassung!L1283="Leistung EU - Erlöse",Belegerfassung!L1283="Lieferungen EU-Erlöse",Belegerfassung!L1283="EUST",Belegerfassung!L1283="Bauleistungen 20%")=TRUE,"",MID(Belegerfassung!L1283,4,2)))</f>
        <v/>
      </c>
      <c r="J1275" s="6" t="str">
        <f>IF(A1275&lt;&gt;"",LEFT(Belegerfassung!D1283,40),"")</f>
        <v/>
      </c>
      <c r="K1275" t="str">
        <f>IF(A1275&lt;&gt;"",VLOOKUP(D1275,Abfrage!$F$2:$G$21,2,FALSE),"")</f>
        <v/>
      </c>
      <c r="L1275" s="6" t="str">
        <f>IF(Belegerfassung!H1283&lt;&gt;"",Belegerfassung!H1283,"")</f>
        <v/>
      </c>
      <c r="M1275" t="str">
        <f>IFERROR(IF(Belegerfassung!E1283&lt;&gt;"",VLOOKUP(Belegerfassung!E1283,Abfrage!$L$2:$M$15,2,),""),"")</f>
        <v/>
      </c>
      <c r="N1275" t="str">
        <f t="shared" si="58"/>
        <v/>
      </c>
      <c r="O1275" t="str">
        <f t="shared" si="59"/>
        <v/>
      </c>
      <c r="P1275" t="str">
        <f>IF(Belegerfassung!G1283&lt;&gt;"",CONCATENATE(Belegerfassung!G1283,".pdf"),"")</f>
        <v/>
      </c>
    </row>
    <row r="1276" spans="1:16">
      <c r="A1276" t="str">
        <f>IF(Belegerfassung!C1284&lt;&gt;"",0,"")</f>
        <v/>
      </c>
      <c r="B1276" t="str">
        <f>IFERROR(VLOOKUP(Belegerfassung!I1284,Konten!A:D,2,FALSE),"")</f>
        <v/>
      </c>
      <c r="C1276" t="str">
        <f>IF(A1276&lt;&gt;"",TEXT(Belegerfassung!C1284,"TT.MM.JJJJ"),"")</f>
        <v/>
      </c>
      <c r="D1276" t="str">
        <f>IFERROR(VLOOKUP(Belegerfassung!A1284,Abfrage!$E$2:$F$20,2,FALSE),"")</f>
        <v/>
      </c>
      <c r="E1276" t="str">
        <f>IF(A1276&lt;&gt;"",Belegerfassung!B1284,"")</f>
        <v/>
      </c>
      <c r="F1276" t="str">
        <f>IF(Belegerfassung!L1284="","",IF(Belegerfassung!L1284&lt;&gt;"",IF(Belegerfassung!L1284&lt;&gt;"",IF(Belegerfassung!J1284&lt;&gt;0,VLOOKUP(Belegerfassung!L1284,Abfrage!$A$2:$C$19,2,),VLOOKUP(Belegerfassung!L1284,Abfrage!$A$2:$C$19,3,)),"")))</f>
        <v/>
      </c>
      <c r="G1276" t="str">
        <f t="shared" si="57"/>
        <v/>
      </c>
      <c r="H1276" s="31" t="str">
        <f>IF(A1276&lt;&gt;"",-Belegerfassung!J1284+Belegerfassung!K1284,"")</f>
        <v/>
      </c>
      <c r="I1276" s="49" t="str">
        <f>IFERROR(IF(H1276&lt;&gt;"",Belegerfassung!L1284*100,""),IF(OR(Belegerfassung!L1284="Leistung EU - Erlöse",Belegerfassung!L1284="Lieferungen EU-Erlöse",Belegerfassung!L1284="EUST",Belegerfassung!L1284="Bauleistungen 20%")=TRUE,"",MID(Belegerfassung!L1284,4,2)))</f>
        <v/>
      </c>
      <c r="J1276" s="6" t="str">
        <f>IF(A1276&lt;&gt;"",LEFT(Belegerfassung!D1284,40),"")</f>
        <v/>
      </c>
      <c r="K1276" t="str">
        <f>IF(A1276&lt;&gt;"",VLOOKUP(D1276,Abfrage!$F$2:$G$21,2,FALSE),"")</f>
        <v/>
      </c>
      <c r="L1276" s="6" t="str">
        <f>IF(Belegerfassung!H1284&lt;&gt;"",Belegerfassung!H1284,"")</f>
        <v/>
      </c>
      <c r="M1276" t="str">
        <f>IFERROR(IF(Belegerfassung!E1284&lt;&gt;"",VLOOKUP(Belegerfassung!E1284,Abfrage!$L$2:$M$15,2,),""),"")</f>
        <v/>
      </c>
      <c r="N1276" t="str">
        <f t="shared" si="58"/>
        <v/>
      </c>
      <c r="O1276" t="str">
        <f t="shared" si="59"/>
        <v/>
      </c>
      <c r="P1276" t="str">
        <f>IF(Belegerfassung!G1284&lt;&gt;"",CONCATENATE(Belegerfassung!G1284,".pdf"),"")</f>
        <v/>
      </c>
    </row>
    <row r="1277" spans="1:16">
      <c r="A1277" t="str">
        <f>IF(Belegerfassung!C1285&lt;&gt;"",0,"")</f>
        <v/>
      </c>
      <c r="B1277" t="str">
        <f>IFERROR(VLOOKUP(Belegerfassung!I1285,Konten!A:D,2,FALSE),"")</f>
        <v/>
      </c>
      <c r="C1277" t="str">
        <f>IF(A1277&lt;&gt;"",TEXT(Belegerfassung!C1285,"TT.MM.JJJJ"),"")</f>
        <v/>
      </c>
      <c r="D1277" t="str">
        <f>IFERROR(VLOOKUP(Belegerfassung!A1285,Abfrage!$E$2:$F$20,2,FALSE),"")</f>
        <v/>
      </c>
      <c r="E1277" t="str">
        <f>IF(A1277&lt;&gt;"",Belegerfassung!B1285,"")</f>
        <v/>
      </c>
      <c r="F1277" t="str">
        <f>IF(Belegerfassung!L1285="","",IF(Belegerfassung!L1285&lt;&gt;"",IF(Belegerfassung!L1285&lt;&gt;"",IF(Belegerfassung!J1285&lt;&gt;0,VLOOKUP(Belegerfassung!L1285,Abfrage!$A$2:$C$19,2,),VLOOKUP(Belegerfassung!L1285,Abfrage!$A$2:$C$19,3,)),"")))</f>
        <v/>
      </c>
      <c r="G1277" t="str">
        <f t="shared" si="57"/>
        <v/>
      </c>
      <c r="H1277" s="31" t="str">
        <f>IF(A1277&lt;&gt;"",-Belegerfassung!J1285+Belegerfassung!K1285,"")</f>
        <v/>
      </c>
      <c r="I1277" s="49" t="str">
        <f>IFERROR(IF(H1277&lt;&gt;"",Belegerfassung!L1285*100,""),IF(OR(Belegerfassung!L1285="Leistung EU - Erlöse",Belegerfassung!L1285="Lieferungen EU-Erlöse",Belegerfassung!L1285="EUST",Belegerfassung!L1285="Bauleistungen 20%")=TRUE,"",MID(Belegerfassung!L1285,4,2)))</f>
        <v/>
      </c>
      <c r="J1277" s="6" t="str">
        <f>IF(A1277&lt;&gt;"",LEFT(Belegerfassung!D1285,40),"")</f>
        <v/>
      </c>
      <c r="K1277" t="str">
        <f>IF(A1277&lt;&gt;"",VLOOKUP(D1277,Abfrage!$F$2:$G$21,2,FALSE),"")</f>
        <v/>
      </c>
      <c r="L1277" s="6" t="str">
        <f>IF(Belegerfassung!H1285&lt;&gt;"",Belegerfassung!H1285,"")</f>
        <v/>
      </c>
      <c r="M1277" t="str">
        <f>IFERROR(IF(Belegerfassung!E1285&lt;&gt;"",VLOOKUP(Belegerfassung!E1285,Abfrage!$L$2:$M$15,2,),""),"")</f>
        <v/>
      </c>
      <c r="N1277" t="str">
        <f t="shared" si="58"/>
        <v/>
      </c>
      <c r="O1277" t="str">
        <f t="shared" si="59"/>
        <v/>
      </c>
      <c r="P1277" t="str">
        <f>IF(Belegerfassung!G1285&lt;&gt;"",CONCATENATE(Belegerfassung!G1285,".pdf"),"")</f>
        <v/>
      </c>
    </row>
    <row r="1278" spans="1:16">
      <c r="A1278" t="str">
        <f>IF(Belegerfassung!C1286&lt;&gt;"",0,"")</f>
        <v/>
      </c>
      <c r="B1278" t="str">
        <f>IFERROR(VLOOKUP(Belegerfassung!I1286,Konten!A:D,2,FALSE),"")</f>
        <v/>
      </c>
      <c r="C1278" t="str">
        <f>IF(A1278&lt;&gt;"",TEXT(Belegerfassung!C1286,"TT.MM.JJJJ"),"")</f>
        <v/>
      </c>
      <c r="D1278" t="str">
        <f>IFERROR(VLOOKUP(Belegerfassung!A1286,Abfrage!$E$2:$F$20,2,FALSE),"")</f>
        <v/>
      </c>
      <c r="E1278" t="str">
        <f>IF(A1278&lt;&gt;"",Belegerfassung!B1286,"")</f>
        <v/>
      </c>
      <c r="F1278" t="str">
        <f>IF(Belegerfassung!L1286="","",IF(Belegerfassung!L1286&lt;&gt;"",IF(Belegerfassung!L1286&lt;&gt;"",IF(Belegerfassung!J1286&lt;&gt;0,VLOOKUP(Belegerfassung!L1286,Abfrage!$A$2:$C$19,2,),VLOOKUP(Belegerfassung!L1286,Abfrage!$A$2:$C$19,3,)),"")))</f>
        <v/>
      </c>
      <c r="G1278" t="str">
        <f t="shared" si="57"/>
        <v/>
      </c>
      <c r="H1278" s="31" t="str">
        <f>IF(A1278&lt;&gt;"",-Belegerfassung!J1286+Belegerfassung!K1286,"")</f>
        <v/>
      </c>
      <c r="I1278" s="49" t="str">
        <f>IFERROR(IF(H1278&lt;&gt;"",Belegerfassung!L1286*100,""),IF(OR(Belegerfassung!L1286="Leistung EU - Erlöse",Belegerfassung!L1286="Lieferungen EU-Erlöse",Belegerfassung!L1286="EUST",Belegerfassung!L1286="Bauleistungen 20%")=TRUE,"",MID(Belegerfassung!L1286,4,2)))</f>
        <v/>
      </c>
      <c r="J1278" s="6" t="str">
        <f>IF(A1278&lt;&gt;"",LEFT(Belegerfassung!D1286,40),"")</f>
        <v/>
      </c>
      <c r="K1278" t="str">
        <f>IF(A1278&lt;&gt;"",VLOOKUP(D1278,Abfrage!$F$2:$G$21,2,FALSE),"")</f>
        <v/>
      </c>
      <c r="L1278" s="6" t="str">
        <f>IF(Belegerfassung!H1286&lt;&gt;"",Belegerfassung!H1286,"")</f>
        <v/>
      </c>
      <c r="M1278" t="str">
        <f>IFERROR(IF(Belegerfassung!E1286&lt;&gt;"",VLOOKUP(Belegerfassung!E1286,Abfrage!$L$2:$M$15,2,),""),"")</f>
        <v/>
      </c>
      <c r="N1278" t="str">
        <f t="shared" si="58"/>
        <v/>
      </c>
      <c r="O1278" t="str">
        <f t="shared" si="59"/>
        <v/>
      </c>
      <c r="P1278" t="str">
        <f>IF(Belegerfassung!G1286&lt;&gt;"",CONCATENATE(Belegerfassung!G1286,".pdf"),"")</f>
        <v/>
      </c>
    </row>
    <row r="1279" spans="1:16">
      <c r="A1279" t="str">
        <f>IF(Belegerfassung!C1287&lt;&gt;"",0,"")</f>
        <v/>
      </c>
      <c r="B1279" t="str">
        <f>IFERROR(VLOOKUP(Belegerfassung!I1287,Konten!A:D,2,FALSE),"")</f>
        <v/>
      </c>
      <c r="C1279" t="str">
        <f>IF(A1279&lt;&gt;"",TEXT(Belegerfassung!C1287,"TT.MM.JJJJ"),"")</f>
        <v/>
      </c>
      <c r="D1279" t="str">
        <f>IFERROR(VLOOKUP(Belegerfassung!A1287,Abfrage!$E$2:$F$20,2,FALSE),"")</f>
        <v/>
      </c>
      <c r="E1279" t="str">
        <f>IF(A1279&lt;&gt;"",Belegerfassung!B1287,"")</f>
        <v/>
      </c>
      <c r="F1279" t="str">
        <f>IF(Belegerfassung!L1287="","",IF(Belegerfassung!L1287&lt;&gt;"",IF(Belegerfassung!L1287&lt;&gt;"",IF(Belegerfassung!J1287&lt;&gt;0,VLOOKUP(Belegerfassung!L1287,Abfrage!$A$2:$C$19,2,),VLOOKUP(Belegerfassung!L1287,Abfrage!$A$2:$C$19,3,)),"")))</f>
        <v/>
      </c>
      <c r="G1279" t="str">
        <f t="shared" si="57"/>
        <v/>
      </c>
      <c r="H1279" s="31" t="str">
        <f>IF(A1279&lt;&gt;"",-Belegerfassung!J1287+Belegerfassung!K1287,"")</f>
        <v/>
      </c>
      <c r="I1279" s="49" t="str">
        <f>IFERROR(IF(H1279&lt;&gt;"",Belegerfassung!L1287*100,""),IF(OR(Belegerfassung!L1287="Leistung EU - Erlöse",Belegerfassung!L1287="Lieferungen EU-Erlöse",Belegerfassung!L1287="EUST",Belegerfassung!L1287="Bauleistungen 20%")=TRUE,"",MID(Belegerfassung!L1287,4,2)))</f>
        <v/>
      </c>
      <c r="J1279" s="6" t="str">
        <f>IF(A1279&lt;&gt;"",LEFT(Belegerfassung!D1287,40),"")</f>
        <v/>
      </c>
      <c r="K1279" t="str">
        <f>IF(A1279&lt;&gt;"",VLOOKUP(D1279,Abfrage!$F$2:$G$21,2,FALSE),"")</f>
        <v/>
      </c>
      <c r="L1279" s="6" t="str">
        <f>IF(Belegerfassung!H1287&lt;&gt;"",Belegerfassung!H1287,"")</f>
        <v/>
      </c>
      <c r="M1279" t="str">
        <f>IFERROR(IF(Belegerfassung!E1287&lt;&gt;"",VLOOKUP(Belegerfassung!E1287,Abfrage!$L$2:$M$15,2,),""),"")</f>
        <v/>
      </c>
      <c r="N1279" t="str">
        <f t="shared" si="58"/>
        <v/>
      </c>
      <c r="O1279" t="str">
        <f t="shared" si="59"/>
        <v/>
      </c>
      <c r="P1279" t="str">
        <f>IF(Belegerfassung!G1287&lt;&gt;"",CONCATENATE(Belegerfassung!G1287,".pdf"),"")</f>
        <v/>
      </c>
    </row>
    <row r="1280" spans="1:16">
      <c r="A1280" t="str">
        <f>IF(Belegerfassung!C1288&lt;&gt;"",0,"")</f>
        <v/>
      </c>
      <c r="B1280" t="str">
        <f>IFERROR(VLOOKUP(Belegerfassung!I1288,Konten!A:D,2,FALSE),"")</f>
        <v/>
      </c>
      <c r="C1280" t="str">
        <f>IF(A1280&lt;&gt;"",TEXT(Belegerfassung!C1288,"TT.MM.JJJJ"),"")</f>
        <v/>
      </c>
      <c r="D1280" t="str">
        <f>IFERROR(VLOOKUP(Belegerfassung!A1288,Abfrage!$E$2:$F$20,2,FALSE),"")</f>
        <v/>
      </c>
      <c r="E1280" t="str">
        <f>IF(A1280&lt;&gt;"",Belegerfassung!B1288,"")</f>
        <v/>
      </c>
      <c r="F1280" t="str">
        <f>IF(Belegerfassung!L1288="","",IF(Belegerfassung!L1288&lt;&gt;"",IF(Belegerfassung!L1288&lt;&gt;"",IF(Belegerfassung!J1288&lt;&gt;0,VLOOKUP(Belegerfassung!L1288,Abfrage!$A$2:$C$19,2,),VLOOKUP(Belegerfassung!L1288,Abfrage!$A$2:$C$19,3,)),"")))</f>
        <v/>
      </c>
      <c r="G1280" t="str">
        <f t="shared" si="57"/>
        <v/>
      </c>
      <c r="H1280" s="31" t="str">
        <f>IF(A1280&lt;&gt;"",-Belegerfassung!J1288+Belegerfassung!K1288,"")</f>
        <v/>
      </c>
      <c r="I1280" s="49" t="str">
        <f>IFERROR(IF(H1280&lt;&gt;"",Belegerfassung!L1288*100,""),IF(OR(Belegerfassung!L1288="Leistung EU - Erlöse",Belegerfassung!L1288="Lieferungen EU-Erlöse",Belegerfassung!L1288="EUST",Belegerfassung!L1288="Bauleistungen 20%")=TRUE,"",MID(Belegerfassung!L1288,4,2)))</f>
        <v/>
      </c>
      <c r="J1280" s="6" t="str">
        <f>IF(A1280&lt;&gt;"",LEFT(Belegerfassung!D1288,40),"")</f>
        <v/>
      </c>
      <c r="K1280" t="str">
        <f>IF(A1280&lt;&gt;"",VLOOKUP(D1280,Abfrage!$F$2:$G$21,2,FALSE),"")</f>
        <v/>
      </c>
      <c r="L1280" s="6" t="str">
        <f>IF(Belegerfassung!H1288&lt;&gt;"",Belegerfassung!H1288,"")</f>
        <v/>
      </c>
      <c r="M1280" t="str">
        <f>IFERROR(IF(Belegerfassung!E1288&lt;&gt;"",VLOOKUP(Belegerfassung!E1288,Abfrage!$L$2:$M$15,2,),""),"")</f>
        <v/>
      </c>
      <c r="N1280" t="str">
        <f t="shared" si="58"/>
        <v/>
      </c>
      <c r="O1280" t="str">
        <f t="shared" si="59"/>
        <v/>
      </c>
      <c r="P1280" t="str">
        <f>IF(Belegerfassung!G1288&lt;&gt;"",CONCATENATE(Belegerfassung!G1288,".pdf"),"")</f>
        <v/>
      </c>
    </row>
    <row r="1281" spans="1:16">
      <c r="A1281" t="str">
        <f>IF(Belegerfassung!C1289&lt;&gt;"",0,"")</f>
        <v/>
      </c>
      <c r="B1281" t="str">
        <f>IFERROR(VLOOKUP(Belegerfassung!I1289,Konten!A:D,2,FALSE),"")</f>
        <v/>
      </c>
      <c r="C1281" t="str">
        <f>IF(A1281&lt;&gt;"",TEXT(Belegerfassung!C1289,"TT.MM.JJJJ"),"")</f>
        <v/>
      </c>
      <c r="D1281" t="str">
        <f>IFERROR(VLOOKUP(Belegerfassung!A1289,Abfrage!$E$2:$F$20,2,FALSE),"")</f>
        <v/>
      </c>
      <c r="E1281" t="str">
        <f>IF(A1281&lt;&gt;"",Belegerfassung!B1289,"")</f>
        <v/>
      </c>
      <c r="F1281" t="str">
        <f>IF(Belegerfassung!L1289="","",IF(Belegerfassung!L1289&lt;&gt;"",IF(Belegerfassung!L1289&lt;&gt;"",IF(Belegerfassung!J1289&lt;&gt;0,VLOOKUP(Belegerfassung!L1289,Abfrage!$A$2:$C$19,2,),VLOOKUP(Belegerfassung!L1289,Abfrage!$A$2:$C$19,3,)),"")))</f>
        <v/>
      </c>
      <c r="G1281" t="str">
        <f t="shared" si="57"/>
        <v/>
      </c>
      <c r="H1281" s="31" t="str">
        <f>IF(A1281&lt;&gt;"",-Belegerfassung!J1289+Belegerfassung!K1289,"")</f>
        <v/>
      </c>
      <c r="I1281" s="49" t="str">
        <f>IFERROR(IF(H1281&lt;&gt;"",Belegerfassung!L1289*100,""),IF(OR(Belegerfassung!L1289="Leistung EU - Erlöse",Belegerfassung!L1289="Lieferungen EU-Erlöse",Belegerfassung!L1289="EUST",Belegerfassung!L1289="Bauleistungen 20%")=TRUE,"",MID(Belegerfassung!L1289,4,2)))</f>
        <v/>
      </c>
      <c r="J1281" s="6" t="str">
        <f>IF(A1281&lt;&gt;"",LEFT(Belegerfassung!D1289,40),"")</f>
        <v/>
      </c>
      <c r="K1281" t="str">
        <f>IF(A1281&lt;&gt;"",VLOOKUP(D1281,Abfrage!$F$2:$G$21,2,FALSE),"")</f>
        <v/>
      </c>
      <c r="L1281" s="6" t="str">
        <f>IF(Belegerfassung!H1289&lt;&gt;"",Belegerfassung!H1289,"")</f>
        <v/>
      </c>
      <c r="M1281" t="str">
        <f>IFERROR(IF(Belegerfassung!E1289&lt;&gt;"",VLOOKUP(Belegerfassung!E1289,Abfrage!$L$2:$M$15,2,),""),"")</f>
        <v/>
      </c>
      <c r="N1281" t="str">
        <f t="shared" si="58"/>
        <v/>
      </c>
      <c r="O1281" t="str">
        <f t="shared" si="59"/>
        <v/>
      </c>
      <c r="P1281" t="str">
        <f>IF(Belegerfassung!G1289&lt;&gt;"",CONCATENATE(Belegerfassung!G1289,".pdf"),"")</f>
        <v/>
      </c>
    </row>
    <row r="1282" spans="1:16">
      <c r="A1282" t="str">
        <f>IF(Belegerfassung!C1290&lt;&gt;"",0,"")</f>
        <v/>
      </c>
      <c r="B1282" t="str">
        <f>IFERROR(VLOOKUP(Belegerfassung!I1290,Konten!A:D,2,FALSE),"")</f>
        <v/>
      </c>
      <c r="C1282" t="str">
        <f>IF(A1282&lt;&gt;"",TEXT(Belegerfassung!C1290,"TT.MM.JJJJ"),"")</f>
        <v/>
      </c>
      <c r="D1282" t="str">
        <f>IFERROR(VLOOKUP(Belegerfassung!A1290,Abfrage!$E$2:$F$20,2,FALSE),"")</f>
        <v/>
      </c>
      <c r="E1282" t="str">
        <f>IF(A1282&lt;&gt;"",Belegerfassung!B1290,"")</f>
        <v/>
      </c>
      <c r="F1282" t="str">
        <f>IF(Belegerfassung!L1290="","",IF(Belegerfassung!L1290&lt;&gt;"",IF(Belegerfassung!L1290&lt;&gt;"",IF(Belegerfassung!J1290&lt;&gt;0,VLOOKUP(Belegerfassung!L1290,Abfrage!$A$2:$C$19,2,),VLOOKUP(Belegerfassung!L1290,Abfrage!$A$2:$C$19,3,)),"")))</f>
        <v/>
      </c>
      <c r="G1282" t="str">
        <f t="shared" si="57"/>
        <v/>
      </c>
      <c r="H1282" s="31" t="str">
        <f>IF(A1282&lt;&gt;"",-Belegerfassung!J1290+Belegerfassung!K1290,"")</f>
        <v/>
      </c>
      <c r="I1282" s="49" t="str">
        <f>IFERROR(IF(H1282&lt;&gt;"",Belegerfassung!L1290*100,""),IF(OR(Belegerfassung!L1290="Leistung EU - Erlöse",Belegerfassung!L1290="Lieferungen EU-Erlöse",Belegerfassung!L1290="EUST",Belegerfassung!L1290="Bauleistungen 20%")=TRUE,"",MID(Belegerfassung!L1290,4,2)))</f>
        <v/>
      </c>
      <c r="J1282" s="6" t="str">
        <f>IF(A1282&lt;&gt;"",LEFT(Belegerfassung!D1290,40),"")</f>
        <v/>
      </c>
      <c r="K1282" t="str">
        <f>IF(A1282&lt;&gt;"",VLOOKUP(D1282,Abfrage!$F$2:$G$21,2,FALSE),"")</f>
        <v/>
      </c>
      <c r="L1282" s="6" t="str">
        <f>IF(Belegerfassung!H1290&lt;&gt;"",Belegerfassung!H1290,"")</f>
        <v/>
      </c>
      <c r="M1282" t="str">
        <f>IFERROR(IF(Belegerfassung!E1290&lt;&gt;"",VLOOKUP(Belegerfassung!E1290,Abfrage!$L$2:$M$15,2,),""),"")</f>
        <v/>
      </c>
      <c r="N1282" t="str">
        <f t="shared" si="58"/>
        <v/>
      </c>
      <c r="O1282" t="str">
        <f t="shared" si="59"/>
        <v/>
      </c>
      <c r="P1282" t="str">
        <f>IF(Belegerfassung!G1290&lt;&gt;"",CONCATENATE(Belegerfassung!G1290,".pdf"),"")</f>
        <v/>
      </c>
    </row>
    <row r="1283" spans="1:16">
      <c r="A1283" t="str">
        <f>IF(Belegerfassung!C1291&lt;&gt;"",0,"")</f>
        <v/>
      </c>
      <c r="B1283" t="str">
        <f>IFERROR(VLOOKUP(Belegerfassung!I1291,Konten!A:D,2,FALSE),"")</f>
        <v/>
      </c>
      <c r="C1283" t="str">
        <f>IF(A1283&lt;&gt;"",TEXT(Belegerfassung!C1291,"TT.MM.JJJJ"),"")</f>
        <v/>
      </c>
      <c r="D1283" t="str">
        <f>IFERROR(VLOOKUP(Belegerfassung!A1291,Abfrage!$E$2:$F$20,2,FALSE),"")</f>
        <v/>
      </c>
      <c r="E1283" t="str">
        <f>IF(A1283&lt;&gt;"",Belegerfassung!B1291,"")</f>
        <v/>
      </c>
      <c r="F1283" t="str">
        <f>IF(Belegerfassung!L1291="","",IF(Belegerfassung!L1291&lt;&gt;"",IF(Belegerfassung!L1291&lt;&gt;"",IF(Belegerfassung!J1291&lt;&gt;0,VLOOKUP(Belegerfassung!L1291,Abfrage!$A$2:$C$19,2,),VLOOKUP(Belegerfassung!L1291,Abfrage!$A$2:$C$19,3,)),"")))</f>
        <v/>
      </c>
      <c r="G1283" t="str">
        <f t="shared" ref="G1283:G1346" si="60">IF(A1283&lt;&gt;"",1,"")</f>
        <v/>
      </c>
      <c r="H1283" s="31" t="str">
        <f>IF(A1283&lt;&gt;"",-Belegerfassung!J1291+Belegerfassung!K1291,"")</f>
        <v/>
      </c>
      <c r="I1283" s="49" t="str">
        <f>IFERROR(IF(H1283&lt;&gt;"",Belegerfassung!L1291*100,""),IF(OR(Belegerfassung!L1291="Leistung EU - Erlöse",Belegerfassung!L1291="Lieferungen EU-Erlöse",Belegerfassung!L1291="EUST",Belegerfassung!L1291="Bauleistungen 20%")=TRUE,"",MID(Belegerfassung!L1291,4,2)))</f>
        <v/>
      </c>
      <c r="J1283" s="6" t="str">
        <f>IF(A1283&lt;&gt;"",LEFT(Belegerfassung!D1291,40),"")</f>
        <v/>
      </c>
      <c r="K1283" t="str">
        <f>IF(A1283&lt;&gt;"",VLOOKUP(D1283,Abfrage!$F$2:$G$21,2,FALSE),"")</f>
        <v/>
      </c>
      <c r="L1283" s="6" t="str">
        <f>IF(Belegerfassung!H1291&lt;&gt;"",Belegerfassung!H1291,"")</f>
        <v/>
      </c>
      <c r="M1283" t="str">
        <f>IFERROR(IF(Belegerfassung!E1291&lt;&gt;"",VLOOKUP(Belegerfassung!E1291,Abfrage!$L$2:$M$15,2,),""),"")</f>
        <v/>
      </c>
      <c r="N1283" t="str">
        <f t="shared" ref="N1283:N1346" si="61">IF(A1283&lt;&gt;"","E","")</f>
        <v/>
      </c>
      <c r="O1283" t="str">
        <f t="shared" ref="O1283:O1346" si="62">IF(A1283&lt;&gt;"","A","")</f>
        <v/>
      </c>
      <c r="P1283" t="str">
        <f>IF(Belegerfassung!G1291&lt;&gt;"",CONCATENATE(Belegerfassung!G1291,".pdf"),"")</f>
        <v/>
      </c>
    </row>
    <row r="1284" spans="1:16">
      <c r="A1284" t="str">
        <f>IF(Belegerfassung!C1292&lt;&gt;"",0,"")</f>
        <v/>
      </c>
      <c r="B1284" t="str">
        <f>IFERROR(VLOOKUP(Belegerfassung!I1292,Konten!A:D,2,FALSE),"")</f>
        <v/>
      </c>
      <c r="C1284" t="str">
        <f>IF(A1284&lt;&gt;"",TEXT(Belegerfassung!C1292,"TT.MM.JJJJ"),"")</f>
        <v/>
      </c>
      <c r="D1284" t="str">
        <f>IFERROR(VLOOKUP(Belegerfassung!A1292,Abfrage!$E$2:$F$20,2,FALSE),"")</f>
        <v/>
      </c>
      <c r="E1284" t="str">
        <f>IF(A1284&lt;&gt;"",Belegerfassung!B1292,"")</f>
        <v/>
      </c>
      <c r="F1284" t="str">
        <f>IF(Belegerfassung!L1292="","",IF(Belegerfassung!L1292&lt;&gt;"",IF(Belegerfassung!L1292&lt;&gt;"",IF(Belegerfassung!J1292&lt;&gt;0,VLOOKUP(Belegerfassung!L1292,Abfrage!$A$2:$C$19,2,),VLOOKUP(Belegerfassung!L1292,Abfrage!$A$2:$C$19,3,)),"")))</f>
        <v/>
      </c>
      <c r="G1284" t="str">
        <f t="shared" si="60"/>
        <v/>
      </c>
      <c r="H1284" s="31" t="str">
        <f>IF(A1284&lt;&gt;"",-Belegerfassung!J1292+Belegerfassung!K1292,"")</f>
        <v/>
      </c>
      <c r="I1284" s="49" t="str">
        <f>IFERROR(IF(H1284&lt;&gt;"",Belegerfassung!L1292*100,""),IF(OR(Belegerfassung!L1292="Leistung EU - Erlöse",Belegerfassung!L1292="Lieferungen EU-Erlöse",Belegerfassung!L1292="EUST",Belegerfassung!L1292="Bauleistungen 20%")=TRUE,"",MID(Belegerfassung!L1292,4,2)))</f>
        <v/>
      </c>
      <c r="J1284" s="6" t="str">
        <f>IF(A1284&lt;&gt;"",LEFT(Belegerfassung!D1292,40),"")</f>
        <v/>
      </c>
      <c r="K1284" t="str">
        <f>IF(A1284&lt;&gt;"",VLOOKUP(D1284,Abfrage!$F$2:$G$21,2,FALSE),"")</f>
        <v/>
      </c>
      <c r="L1284" s="6" t="str">
        <f>IF(Belegerfassung!H1292&lt;&gt;"",Belegerfassung!H1292,"")</f>
        <v/>
      </c>
      <c r="M1284" t="str">
        <f>IFERROR(IF(Belegerfassung!E1292&lt;&gt;"",VLOOKUP(Belegerfassung!E1292,Abfrage!$L$2:$M$15,2,),""),"")</f>
        <v/>
      </c>
      <c r="N1284" t="str">
        <f t="shared" si="61"/>
        <v/>
      </c>
      <c r="O1284" t="str">
        <f t="shared" si="62"/>
        <v/>
      </c>
      <c r="P1284" t="str">
        <f>IF(Belegerfassung!G1292&lt;&gt;"",CONCATENATE(Belegerfassung!G1292,".pdf"),"")</f>
        <v/>
      </c>
    </row>
    <row r="1285" spans="1:16">
      <c r="A1285" t="str">
        <f>IF(Belegerfassung!C1293&lt;&gt;"",0,"")</f>
        <v/>
      </c>
      <c r="B1285" t="str">
        <f>IFERROR(VLOOKUP(Belegerfassung!I1293,Konten!A:D,2,FALSE),"")</f>
        <v/>
      </c>
      <c r="C1285" t="str">
        <f>IF(A1285&lt;&gt;"",TEXT(Belegerfassung!C1293,"TT.MM.JJJJ"),"")</f>
        <v/>
      </c>
      <c r="D1285" t="str">
        <f>IFERROR(VLOOKUP(Belegerfassung!A1293,Abfrage!$E$2:$F$20,2,FALSE),"")</f>
        <v/>
      </c>
      <c r="E1285" t="str">
        <f>IF(A1285&lt;&gt;"",Belegerfassung!B1293,"")</f>
        <v/>
      </c>
      <c r="F1285" t="str">
        <f>IF(Belegerfassung!L1293="","",IF(Belegerfassung!L1293&lt;&gt;"",IF(Belegerfassung!L1293&lt;&gt;"",IF(Belegerfassung!J1293&lt;&gt;0,VLOOKUP(Belegerfassung!L1293,Abfrage!$A$2:$C$19,2,),VLOOKUP(Belegerfassung!L1293,Abfrage!$A$2:$C$19,3,)),"")))</f>
        <v/>
      </c>
      <c r="G1285" t="str">
        <f t="shared" si="60"/>
        <v/>
      </c>
      <c r="H1285" s="31" t="str">
        <f>IF(A1285&lt;&gt;"",-Belegerfassung!J1293+Belegerfassung!K1293,"")</f>
        <v/>
      </c>
      <c r="I1285" s="49" t="str">
        <f>IFERROR(IF(H1285&lt;&gt;"",Belegerfassung!L1293*100,""),IF(OR(Belegerfassung!L1293="Leistung EU - Erlöse",Belegerfassung!L1293="Lieferungen EU-Erlöse",Belegerfassung!L1293="EUST",Belegerfassung!L1293="Bauleistungen 20%")=TRUE,"",MID(Belegerfassung!L1293,4,2)))</f>
        <v/>
      </c>
      <c r="J1285" s="6" t="str">
        <f>IF(A1285&lt;&gt;"",LEFT(Belegerfassung!D1293,40),"")</f>
        <v/>
      </c>
      <c r="K1285" t="str">
        <f>IF(A1285&lt;&gt;"",VLOOKUP(D1285,Abfrage!$F$2:$G$21,2,FALSE),"")</f>
        <v/>
      </c>
      <c r="L1285" s="6" t="str">
        <f>IF(Belegerfassung!H1293&lt;&gt;"",Belegerfassung!H1293,"")</f>
        <v/>
      </c>
      <c r="M1285" t="str">
        <f>IFERROR(IF(Belegerfassung!E1293&lt;&gt;"",VLOOKUP(Belegerfassung!E1293,Abfrage!$L$2:$M$15,2,),""),"")</f>
        <v/>
      </c>
      <c r="N1285" t="str">
        <f t="shared" si="61"/>
        <v/>
      </c>
      <c r="O1285" t="str">
        <f t="shared" si="62"/>
        <v/>
      </c>
      <c r="P1285" t="str">
        <f>IF(Belegerfassung!G1293&lt;&gt;"",CONCATENATE(Belegerfassung!G1293,".pdf"),"")</f>
        <v/>
      </c>
    </row>
    <row r="1286" spans="1:16">
      <c r="A1286" t="str">
        <f>IF(Belegerfassung!C1294&lt;&gt;"",0,"")</f>
        <v/>
      </c>
      <c r="B1286" t="str">
        <f>IFERROR(VLOOKUP(Belegerfassung!I1294,Konten!A:D,2,FALSE),"")</f>
        <v/>
      </c>
      <c r="C1286" t="str">
        <f>IF(A1286&lt;&gt;"",TEXT(Belegerfassung!C1294,"TT.MM.JJJJ"),"")</f>
        <v/>
      </c>
      <c r="D1286" t="str">
        <f>IFERROR(VLOOKUP(Belegerfassung!A1294,Abfrage!$E$2:$F$20,2,FALSE),"")</f>
        <v/>
      </c>
      <c r="E1286" t="str">
        <f>IF(A1286&lt;&gt;"",Belegerfassung!B1294,"")</f>
        <v/>
      </c>
      <c r="F1286" t="str">
        <f>IF(Belegerfassung!L1294="","",IF(Belegerfassung!L1294&lt;&gt;"",IF(Belegerfassung!L1294&lt;&gt;"",IF(Belegerfassung!J1294&lt;&gt;0,VLOOKUP(Belegerfassung!L1294,Abfrage!$A$2:$C$19,2,),VLOOKUP(Belegerfassung!L1294,Abfrage!$A$2:$C$19,3,)),"")))</f>
        <v/>
      </c>
      <c r="G1286" t="str">
        <f t="shared" si="60"/>
        <v/>
      </c>
      <c r="H1286" s="31" t="str">
        <f>IF(A1286&lt;&gt;"",-Belegerfassung!J1294+Belegerfassung!K1294,"")</f>
        <v/>
      </c>
      <c r="I1286" s="49" t="str">
        <f>IFERROR(IF(H1286&lt;&gt;"",Belegerfassung!L1294*100,""),IF(OR(Belegerfassung!L1294="Leistung EU - Erlöse",Belegerfassung!L1294="Lieferungen EU-Erlöse",Belegerfassung!L1294="EUST",Belegerfassung!L1294="Bauleistungen 20%")=TRUE,"",MID(Belegerfassung!L1294,4,2)))</f>
        <v/>
      </c>
      <c r="J1286" s="6" t="str">
        <f>IF(A1286&lt;&gt;"",LEFT(Belegerfassung!D1294,40),"")</f>
        <v/>
      </c>
      <c r="K1286" t="str">
        <f>IF(A1286&lt;&gt;"",VLOOKUP(D1286,Abfrage!$F$2:$G$21,2,FALSE),"")</f>
        <v/>
      </c>
      <c r="L1286" s="6" t="str">
        <f>IF(Belegerfassung!H1294&lt;&gt;"",Belegerfassung!H1294,"")</f>
        <v/>
      </c>
      <c r="M1286" t="str">
        <f>IFERROR(IF(Belegerfassung!E1294&lt;&gt;"",VLOOKUP(Belegerfassung!E1294,Abfrage!$L$2:$M$15,2,),""),"")</f>
        <v/>
      </c>
      <c r="N1286" t="str">
        <f t="shared" si="61"/>
        <v/>
      </c>
      <c r="O1286" t="str">
        <f t="shared" si="62"/>
        <v/>
      </c>
      <c r="P1286" t="str">
        <f>IF(Belegerfassung!G1294&lt;&gt;"",CONCATENATE(Belegerfassung!G1294,".pdf"),"")</f>
        <v/>
      </c>
    </row>
    <row r="1287" spans="1:16">
      <c r="A1287" t="str">
        <f>IF(Belegerfassung!C1295&lt;&gt;"",0,"")</f>
        <v/>
      </c>
      <c r="B1287" t="str">
        <f>IFERROR(VLOOKUP(Belegerfassung!I1295,Konten!A:D,2,FALSE),"")</f>
        <v/>
      </c>
      <c r="C1287" t="str">
        <f>IF(A1287&lt;&gt;"",TEXT(Belegerfassung!C1295,"TT.MM.JJJJ"),"")</f>
        <v/>
      </c>
      <c r="D1287" t="str">
        <f>IFERROR(VLOOKUP(Belegerfassung!A1295,Abfrage!$E$2:$F$20,2,FALSE),"")</f>
        <v/>
      </c>
      <c r="E1287" t="str">
        <f>IF(A1287&lt;&gt;"",Belegerfassung!B1295,"")</f>
        <v/>
      </c>
      <c r="F1287" t="str">
        <f>IF(Belegerfassung!L1295="","",IF(Belegerfassung!L1295&lt;&gt;"",IF(Belegerfassung!L1295&lt;&gt;"",IF(Belegerfassung!J1295&lt;&gt;0,VLOOKUP(Belegerfassung!L1295,Abfrage!$A$2:$C$19,2,),VLOOKUP(Belegerfassung!L1295,Abfrage!$A$2:$C$19,3,)),"")))</f>
        <v/>
      </c>
      <c r="G1287" t="str">
        <f t="shared" si="60"/>
        <v/>
      </c>
      <c r="H1287" s="31" t="str">
        <f>IF(A1287&lt;&gt;"",-Belegerfassung!J1295+Belegerfassung!K1295,"")</f>
        <v/>
      </c>
      <c r="I1287" s="49" t="str">
        <f>IFERROR(IF(H1287&lt;&gt;"",Belegerfassung!L1295*100,""),IF(OR(Belegerfassung!L1295="Leistung EU - Erlöse",Belegerfassung!L1295="Lieferungen EU-Erlöse",Belegerfassung!L1295="EUST",Belegerfassung!L1295="Bauleistungen 20%")=TRUE,"",MID(Belegerfassung!L1295,4,2)))</f>
        <v/>
      </c>
      <c r="J1287" s="6" t="str">
        <f>IF(A1287&lt;&gt;"",LEFT(Belegerfassung!D1295,40),"")</f>
        <v/>
      </c>
      <c r="K1287" t="str">
        <f>IF(A1287&lt;&gt;"",VLOOKUP(D1287,Abfrage!$F$2:$G$21,2,FALSE),"")</f>
        <v/>
      </c>
      <c r="L1287" s="6" t="str">
        <f>IF(Belegerfassung!H1295&lt;&gt;"",Belegerfassung!H1295,"")</f>
        <v/>
      </c>
      <c r="M1287" t="str">
        <f>IFERROR(IF(Belegerfassung!E1295&lt;&gt;"",VLOOKUP(Belegerfassung!E1295,Abfrage!$L$2:$M$15,2,),""),"")</f>
        <v/>
      </c>
      <c r="N1287" t="str">
        <f t="shared" si="61"/>
        <v/>
      </c>
      <c r="O1287" t="str">
        <f t="shared" si="62"/>
        <v/>
      </c>
      <c r="P1287" t="str">
        <f>IF(Belegerfassung!G1295&lt;&gt;"",CONCATENATE(Belegerfassung!G1295,".pdf"),"")</f>
        <v/>
      </c>
    </row>
    <row r="1288" spans="1:16">
      <c r="A1288" t="str">
        <f>IF(Belegerfassung!C1296&lt;&gt;"",0,"")</f>
        <v/>
      </c>
      <c r="B1288" t="str">
        <f>IFERROR(VLOOKUP(Belegerfassung!I1296,Konten!A:D,2,FALSE),"")</f>
        <v/>
      </c>
      <c r="C1288" t="str">
        <f>IF(A1288&lt;&gt;"",TEXT(Belegerfassung!C1296,"TT.MM.JJJJ"),"")</f>
        <v/>
      </c>
      <c r="D1288" t="str">
        <f>IFERROR(VLOOKUP(Belegerfassung!A1296,Abfrage!$E$2:$F$20,2,FALSE),"")</f>
        <v/>
      </c>
      <c r="E1288" t="str">
        <f>IF(A1288&lt;&gt;"",Belegerfassung!B1296,"")</f>
        <v/>
      </c>
      <c r="F1288" t="str">
        <f>IF(Belegerfassung!L1296="","",IF(Belegerfassung!L1296&lt;&gt;"",IF(Belegerfassung!L1296&lt;&gt;"",IF(Belegerfassung!J1296&lt;&gt;0,VLOOKUP(Belegerfassung!L1296,Abfrage!$A$2:$C$19,2,),VLOOKUP(Belegerfassung!L1296,Abfrage!$A$2:$C$19,3,)),"")))</f>
        <v/>
      </c>
      <c r="G1288" t="str">
        <f t="shared" si="60"/>
        <v/>
      </c>
      <c r="H1288" s="31" t="str">
        <f>IF(A1288&lt;&gt;"",-Belegerfassung!J1296+Belegerfassung!K1296,"")</f>
        <v/>
      </c>
      <c r="I1288" s="49" t="str">
        <f>IFERROR(IF(H1288&lt;&gt;"",Belegerfassung!L1296*100,""),IF(OR(Belegerfassung!L1296="Leistung EU - Erlöse",Belegerfassung!L1296="Lieferungen EU-Erlöse",Belegerfassung!L1296="EUST",Belegerfassung!L1296="Bauleistungen 20%")=TRUE,"",MID(Belegerfassung!L1296,4,2)))</f>
        <v/>
      </c>
      <c r="J1288" s="6" t="str">
        <f>IF(A1288&lt;&gt;"",LEFT(Belegerfassung!D1296,40),"")</f>
        <v/>
      </c>
      <c r="K1288" t="str">
        <f>IF(A1288&lt;&gt;"",VLOOKUP(D1288,Abfrage!$F$2:$G$21,2,FALSE),"")</f>
        <v/>
      </c>
      <c r="L1288" s="6" t="str">
        <f>IF(Belegerfassung!H1296&lt;&gt;"",Belegerfassung!H1296,"")</f>
        <v/>
      </c>
      <c r="M1288" t="str">
        <f>IFERROR(IF(Belegerfassung!E1296&lt;&gt;"",VLOOKUP(Belegerfassung!E1296,Abfrage!$L$2:$M$15,2,),""),"")</f>
        <v/>
      </c>
      <c r="N1288" t="str">
        <f t="shared" si="61"/>
        <v/>
      </c>
      <c r="O1288" t="str">
        <f t="shared" si="62"/>
        <v/>
      </c>
      <c r="P1288" t="str">
        <f>IF(Belegerfassung!G1296&lt;&gt;"",CONCATENATE(Belegerfassung!G1296,".pdf"),"")</f>
        <v/>
      </c>
    </row>
    <row r="1289" spans="1:16">
      <c r="A1289" t="str">
        <f>IF(Belegerfassung!C1297&lt;&gt;"",0,"")</f>
        <v/>
      </c>
      <c r="B1289" t="str">
        <f>IFERROR(VLOOKUP(Belegerfassung!I1297,Konten!A:D,2,FALSE),"")</f>
        <v/>
      </c>
      <c r="C1289" t="str">
        <f>IF(A1289&lt;&gt;"",TEXT(Belegerfassung!C1297,"TT.MM.JJJJ"),"")</f>
        <v/>
      </c>
      <c r="D1289" t="str">
        <f>IFERROR(VLOOKUP(Belegerfassung!A1297,Abfrage!$E$2:$F$20,2,FALSE),"")</f>
        <v/>
      </c>
      <c r="E1289" t="str">
        <f>IF(A1289&lt;&gt;"",Belegerfassung!B1297,"")</f>
        <v/>
      </c>
      <c r="F1289" t="str">
        <f>IF(Belegerfassung!L1297="","",IF(Belegerfassung!L1297&lt;&gt;"",IF(Belegerfassung!L1297&lt;&gt;"",IF(Belegerfassung!J1297&lt;&gt;0,VLOOKUP(Belegerfassung!L1297,Abfrage!$A$2:$C$19,2,),VLOOKUP(Belegerfassung!L1297,Abfrage!$A$2:$C$19,3,)),"")))</f>
        <v/>
      </c>
      <c r="G1289" t="str">
        <f t="shared" si="60"/>
        <v/>
      </c>
      <c r="H1289" s="31" t="str">
        <f>IF(A1289&lt;&gt;"",-Belegerfassung!J1297+Belegerfassung!K1297,"")</f>
        <v/>
      </c>
      <c r="I1289" s="49" t="str">
        <f>IFERROR(IF(H1289&lt;&gt;"",Belegerfassung!L1297*100,""),IF(OR(Belegerfassung!L1297="Leistung EU - Erlöse",Belegerfassung!L1297="Lieferungen EU-Erlöse",Belegerfassung!L1297="EUST",Belegerfassung!L1297="Bauleistungen 20%")=TRUE,"",MID(Belegerfassung!L1297,4,2)))</f>
        <v/>
      </c>
      <c r="J1289" s="6" t="str">
        <f>IF(A1289&lt;&gt;"",LEFT(Belegerfassung!D1297,40),"")</f>
        <v/>
      </c>
      <c r="K1289" t="str">
        <f>IF(A1289&lt;&gt;"",VLOOKUP(D1289,Abfrage!$F$2:$G$21,2,FALSE),"")</f>
        <v/>
      </c>
      <c r="L1289" s="6" t="str">
        <f>IF(Belegerfassung!H1297&lt;&gt;"",Belegerfassung!H1297,"")</f>
        <v/>
      </c>
      <c r="M1289" t="str">
        <f>IFERROR(IF(Belegerfassung!E1297&lt;&gt;"",VLOOKUP(Belegerfassung!E1297,Abfrage!$L$2:$M$15,2,),""),"")</f>
        <v/>
      </c>
      <c r="N1289" t="str">
        <f t="shared" si="61"/>
        <v/>
      </c>
      <c r="O1289" t="str">
        <f t="shared" si="62"/>
        <v/>
      </c>
      <c r="P1289" t="str">
        <f>IF(Belegerfassung!G1297&lt;&gt;"",CONCATENATE(Belegerfassung!G1297,".pdf"),"")</f>
        <v/>
      </c>
    </row>
    <row r="1290" spans="1:16">
      <c r="A1290" t="str">
        <f>IF(Belegerfassung!C1298&lt;&gt;"",0,"")</f>
        <v/>
      </c>
      <c r="B1290" t="str">
        <f>IFERROR(VLOOKUP(Belegerfassung!I1298,Konten!A:D,2,FALSE),"")</f>
        <v/>
      </c>
      <c r="C1290" t="str">
        <f>IF(A1290&lt;&gt;"",TEXT(Belegerfassung!C1298,"TT.MM.JJJJ"),"")</f>
        <v/>
      </c>
      <c r="D1290" t="str">
        <f>IFERROR(VLOOKUP(Belegerfassung!A1298,Abfrage!$E$2:$F$20,2,FALSE),"")</f>
        <v/>
      </c>
      <c r="E1290" t="str">
        <f>IF(A1290&lt;&gt;"",Belegerfassung!B1298,"")</f>
        <v/>
      </c>
      <c r="F1290" t="str">
        <f>IF(Belegerfassung!L1298="","",IF(Belegerfassung!L1298&lt;&gt;"",IF(Belegerfassung!L1298&lt;&gt;"",IF(Belegerfassung!J1298&lt;&gt;0,VLOOKUP(Belegerfassung!L1298,Abfrage!$A$2:$C$19,2,),VLOOKUP(Belegerfassung!L1298,Abfrage!$A$2:$C$19,3,)),"")))</f>
        <v/>
      </c>
      <c r="G1290" t="str">
        <f t="shared" si="60"/>
        <v/>
      </c>
      <c r="H1290" s="31" t="str">
        <f>IF(A1290&lt;&gt;"",-Belegerfassung!J1298+Belegerfassung!K1298,"")</f>
        <v/>
      </c>
      <c r="I1290" s="49" t="str">
        <f>IFERROR(IF(H1290&lt;&gt;"",Belegerfassung!L1298*100,""),IF(OR(Belegerfassung!L1298="Leistung EU - Erlöse",Belegerfassung!L1298="Lieferungen EU-Erlöse",Belegerfassung!L1298="EUST",Belegerfassung!L1298="Bauleistungen 20%")=TRUE,"",MID(Belegerfassung!L1298,4,2)))</f>
        <v/>
      </c>
      <c r="J1290" s="6" t="str">
        <f>IF(A1290&lt;&gt;"",LEFT(Belegerfassung!D1298,40),"")</f>
        <v/>
      </c>
      <c r="K1290" t="str">
        <f>IF(A1290&lt;&gt;"",VLOOKUP(D1290,Abfrage!$F$2:$G$21,2,FALSE),"")</f>
        <v/>
      </c>
      <c r="L1290" s="6" t="str">
        <f>IF(Belegerfassung!H1298&lt;&gt;"",Belegerfassung!H1298,"")</f>
        <v/>
      </c>
      <c r="M1290" t="str">
        <f>IFERROR(IF(Belegerfassung!E1298&lt;&gt;"",VLOOKUP(Belegerfassung!E1298,Abfrage!$L$2:$M$15,2,),""),"")</f>
        <v/>
      </c>
      <c r="N1290" t="str">
        <f t="shared" si="61"/>
        <v/>
      </c>
      <c r="O1290" t="str">
        <f t="shared" si="62"/>
        <v/>
      </c>
      <c r="P1290" t="str">
        <f>IF(Belegerfassung!G1298&lt;&gt;"",CONCATENATE(Belegerfassung!G1298,".pdf"),"")</f>
        <v/>
      </c>
    </row>
    <row r="1291" spans="1:16">
      <c r="A1291" t="str">
        <f>IF(Belegerfassung!C1299&lt;&gt;"",0,"")</f>
        <v/>
      </c>
      <c r="B1291" t="str">
        <f>IFERROR(VLOOKUP(Belegerfassung!I1299,Konten!A:D,2,FALSE),"")</f>
        <v/>
      </c>
      <c r="C1291" t="str">
        <f>IF(A1291&lt;&gt;"",TEXT(Belegerfassung!C1299,"TT.MM.JJJJ"),"")</f>
        <v/>
      </c>
      <c r="D1291" t="str">
        <f>IFERROR(VLOOKUP(Belegerfassung!A1299,Abfrage!$E$2:$F$20,2,FALSE),"")</f>
        <v/>
      </c>
      <c r="E1291" t="str">
        <f>IF(A1291&lt;&gt;"",Belegerfassung!B1299,"")</f>
        <v/>
      </c>
      <c r="F1291" t="str">
        <f>IF(Belegerfassung!L1299="","",IF(Belegerfassung!L1299&lt;&gt;"",IF(Belegerfassung!L1299&lt;&gt;"",IF(Belegerfassung!J1299&lt;&gt;0,VLOOKUP(Belegerfassung!L1299,Abfrage!$A$2:$C$19,2,),VLOOKUP(Belegerfassung!L1299,Abfrage!$A$2:$C$19,3,)),"")))</f>
        <v/>
      </c>
      <c r="G1291" t="str">
        <f t="shared" si="60"/>
        <v/>
      </c>
      <c r="H1291" s="31" t="str">
        <f>IF(A1291&lt;&gt;"",-Belegerfassung!J1299+Belegerfassung!K1299,"")</f>
        <v/>
      </c>
      <c r="I1291" s="49" t="str">
        <f>IFERROR(IF(H1291&lt;&gt;"",Belegerfassung!L1299*100,""),IF(OR(Belegerfassung!L1299="Leistung EU - Erlöse",Belegerfassung!L1299="Lieferungen EU-Erlöse",Belegerfassung!L1299="EUST",Belegerfassung!L1299="Bauleistungen 20%")=TRUE,"",MID(Belegerfassung!L1299,4,2)))</f>
        <v/>
      </c>
      <c r="J1291" s="6" t="str">
        <f>IF(A1291&lt;&gt;"",LEFT(Belegerfassung!D1299,40),"")</f>
        <v/>
      </c>
      <c r="K1291" t="str">
        <f>IF(A1291&lt;&gt;"",VLOOKUP(D1291,Abfrage!$F$2:$G$21,2,FALSE),"")</f>
        <v/>
      </c>
      <c r="L1291" s="6" t="str">
        <f>IF(Belegerfassung!H1299&lt;&gt;"",Belegerfassung!H1299,"")</f>
        <v/>
      </c>
      <c r="M1291" t="str">
        <f>IFERROR(IF(Belegerfassung!E1299&lt;&gt;"",VLOOKUP(Belegerfassung!E1299,Abfrage!$L$2:$M$15,2,),""),"")</f>
        <v/>
      </c>
      <c r="N1291" t="str">
        <f t="shared" si="61"/>
        <v/>
      </c>
      <c r="O1291" t="str">
        <f t="shared" si="62"/>
        <v/>
      </c>
      <c r="P1291" t="str">
        <f>IF(Belegerfassung!G1299&lt;&gt;"",CONCATENATE(Belegerfassung!G1299,".pdf"),"")</f>
        <v/>
      </c>
    </row>
    <row r="1292" spans="1:16">
      <c r="A1292" t="str">
        <f>IF(Belegerfassung!C1300&lt;&gt;"",0,"")</f>
        <v/>
      </c>
      <c r="B1292" t="str">
        <f>IFERROR(VLOOKUP(Belegerfassung!I1300,Konten!A:D,2,FALSE),"")</f>
        <v/>
      </c>
      <c r="C1292" t="str">
        <f>IF(A1292&lt;&gt;"",TEXT(Belegerfassung!C1300,"TT.MM.JJJJ"),"")</f>
        <v/>
      </c>
      <c r="D1292" t="str">
        <f>IFERROR(VLOOKUP(Belegerfassung!A1300,Abfrage!$E$2:$F$20,2,FALSE),"")</f>
        <v/>
      </c>
      <c r="E1292" t="str">
        <f>IF(A1292&lt;&gt;"",Belegerfassung!B1300,"")</f>
        <v/>
      </c>
      <c r="F1292" t="str">
        <f>IF(Belegerfassung!L1300="","",IF(Belegerfassung!L1300&lt;&gt;"",IF(Belegerfassung!L1300&lt;&gt;"",IF(Belegerfassung!J1300&lt;&gt;0,VLOOKUP(Belegerfassung!L1300,Abfrage!$A$2:$C$19,2,),VLOOKUP(Belegerfassung!L1300,Abfrage!$A$2:$C$19,3,)),"")))</f>
        <v/>
      </c>
      <c r="G1292" t="str">
        <f t="shared" si="60"/>
        <v/>
      </c>
      <c r="H1292" s="31" t="str">
        <f>IF(A1292&lt;&gt;"",-Belegerfassung!J1300+Belegerfassung!K1300,"")</f>
        <v/>
      </c>
      <c r="I1292" s="49" t="str">
        <f>IFERROR(IF(H1292&lt;&gt;"",Belegerfassung!L1300*100,""),IF(OR(Belegerfassung!L1300="Leistung EU - Erlöse",Belegerfassung!L1300="Lieferungen EU-Erlöse",Belegerfassung!L1300="EUST",Belegerfassung!L1300="Bauleistungen 20%")=TRUE,"",MID(Belegerfassung!L1300,4,2)))</f>
        <v/>
      </c>
      <c r="J1292" s="6" t="str">
        <f>IF(A1292&lt;&gt;"",LEFT(Belegerfassung!D1300,40),"")</f>
        <v/>
      </c>
      <c r="K1292" t="str">
        <f>IF(A1292&lt;&gt;"",VLOOKUP(D1292,Abfrage!$F$2:$G$21,2,FALSE),"")</f>
        <v/>
      </c>
      <c r="L1292" s="6" t="str">
        <f>IF(Belegerfassung!H1300&lt;&gt;"",Belegerfassung!H1300,"")</f>
        <v/>
      </c>
      <c r="M1292" t="str">
        <f>IFERROR(IF(Belegerfassung!E1300&lt;&gt;"",VLOOKUP(Belegerfassung!E1300,Abfrage!$L$2:$M$15,2,),""),"")</f>
        <v/>
      </c>
      <c r="N1292" t="str">
        <f t="shared" si="61"/>
        <v/>
      </c>
      <c r="O1292" t="str">
        <f t="shared" si="62"/>
        <v/>
      </c>
      <c r="P1292" t="str">
        <f>IF(Belegerfassung!G1300&lt;&gt;"",CONCATENATE(Belegerfassung!G1300,".pdf"),"")</f>
        <v/>
      </c>
    </row>
    <row r="1293" spans="1:16">
      <c r="A1293" t="str">
        <f>IF(Belegerfassung!C1301&lt;&gt;"",0,"")</f>
        <v/>
      </c>
      <c r="B1293" t="str">
        <f>IFERROR(VLOOKUP(Belegerfassung!I1301,Konten!A:D,2,FALSE),"")</f>
        <v/>
      </c>
      <c r="C1293" t="str">
        <f>IF(A1293&lt;&gt;"",TEXT(Belegerfassung!C1301,"TT.MM.JJJJ"),"")</f>
        <v/>
      </c>
      <c r="D1293" t="str">
        <f>IFERROR(VLOOKUP(Belegerfassung!A1301,Abfrage!$E$2:$F$20,2,FALSE),"")</f>
        <v/>
      </c>
      <c r="E1293" t="str">
        <f>IF(A1293&lt;&gt;"",Belegerfassung!B1301,"")</f>
        <v/>
      </c>
      <c r="F1293" t="str">
        <f>IF(Belegerfassung!L1301="","",IF(Belegerfassung!L1301&lt;&gt;"",IF(Belegerfassung!L1301&lt;&gt;"",IF(Belegerfassung!J1301&lt;&gt;0,VLOOKUP(Belegerfassung!L1301,Abfrage!$A$2:$C$19,2,),VLOOKUP(Belegerfassung!L1301,Abfrage!$A$2:$C$19,3,)),"")))</f>
        <v/>
      </c>
      <c r="G1293" t="str">
        <f t="shared" si="60"/>
        <v/>
      </c>
      <c r="H1293" s="31" t="str">
        <f>IF(A1293&lt;&gt;"",-Belegerfassung!J1301+Belegerfassung!K1301,"")</f>
        <v/>
      </c>
      <c r="I1293" s="49" t="str">
        <f>IFERROR(IF(H1293&lt;&gt;"",Belegerfassung!L1301*100,""),IF(OR(Belegerfassung!L1301="Leistung EU - Erlöse",Belegerfassung!L1301="Lieferungen EU-Erlöse",Belegerfassung!L1301="EUST",Belegerfassung!L1301="Bauleistungen 20%")=TRUE,"",MID(Belegerfassung!L1301,4,2)))</f>
        <v/>
      </c>
      <c r="J1293" s="6" t="str">
        <f>IF(A1293&lt;&gt;"",LEFT(Belegerfassung!D1301,40),"")</f>
        <v/>
      </c>
      <c r="K1293" t="str">
        <f>IF(A1293&lt;&gt;"",VLOOKUP(D1293,Abfrage!$F$2:$G$21,2,FALSE),"")</f>
        <v/>
      </c>
      <c r="L1293" s="6" t="str">
        <f>IF(Belegerfassung!H1301&lt;&gt;"",Belegerfassung!H1301,"")</f>
        <v/>
      </c>
      <c r="M1293" t="str">
        <f>IFERROR(IF(Belegerfassung!E1301&lt;&gt;"",VLOOKUP(Belegerfassung!E1301,Abfrage!$L$2:$M$15,2,),""),"")</f>
        <v/>
      </c>
      <c r="N1293" t="str">
        <f t="shared" si="61"/>
        <v/>
      </c>
      <c r="O1293" t="str">
        <f t="shared" si="62"/>
        <v/>
      </c>
      <c r="P1293" t="str">
        <f>IF(Belegerfassung!G1301&lt;&gt;"",CONCATENATE(Belegerfassung!G1301,".pdf"),"")</f>
        <v/>
      </c>
    </row>
    <row r="1294" spans="1:16">
      <c r="A1294" t="str">
        <f>IF(Belegerfassung!C1302&lt;&gt;"",0,"")</f>
        <v/>
      </c>
      <c r="B1294" t="str">
        <f>IFERROR(VLOOKUP(Belegerfassung!I1302,Konten!A:D,2,FALSE),"")</f>
        <v/>
      </c>
      <c r="C1294" t="str">
        <f>IF(A1294&lt;&gt;"",TEXT(Belegerfassung!C1302,"TT.MM.JJJJ"),"")</f>
        <v/>
      </c>
      <c r="D1294" t="str">
        <f>IFERROR(VLOOKUP(Belegerfassung!A1302,Abfrage!$E$2:$F$20,2,FALSE),"")</f>
        <v/>
      </c>
      <c r="E1294" t="str">
        <f>IF(A1294&lt;&gt;"",Belegerfassung!B1302,"")</f>
        <v/>
      </c>
      <c r="F1294" t="str">
        <f>IF(Belegerfassung!L1302="","",IF(Belegerfassung!L1302&lt;&gt;"",IF(Belegerfassung!L1302&lt;&gt;"",IF(Belegerfassung!J1302&lt;&gt;0,VLOOKUP(Belegerfassung!L1302,Abfrage!$A$2:$C$19,2,),VLOOKUP(Belegerfassung!L1302,Abfrage!$A$2:$C$19,3,)),"")))</f>
        <v/>
      </c>
      <c r="G1294" t="str">
        <f t="shared" si="60"/>
        <v/>
      </c>
      <c r="H1294" s="31" t="str">
        <f>IF(A1294&lt;&gt;"",-Belegerfassung!J1302+Belegerfassung!K1302,"")</f>
        <v/>
      </c>
      <c r="I1294" s="49" t="str">
        <f>IFERROR(IF(H1294&lt;&gt;"",Belegerfassung!L1302*100,""),IF(OR(Belegerfassung!L1302="Leistung EU - Erlöse",Belegerfassung!L1302="Lieferungen EU-Erlöse",Belegerfassung!L1302="EUST",Belegerfassung!L1302="Bauleistungen 20%")=TRUE,"",MID(Belegerfassung!L1302,4,2)))</f>
        <v/>
      </c>
      <c r="J1294" s="6" t="str">
        <f>IF(A1294&lt;&gt;"",LEFT(Belegerfassung!D1302,40),"")</f>
        <v/>
      </c>
      <c r="K1294" t="str">
        <f>IF(A1294&lt;&gt;"",VLOOKUP(D1294,Abfrage!$F$2:$G$21,2,FALSE),"")</f>
        <v/>
      </c>
      <c r="L1294" s="6" t="str">
        <f>IF(Belegerfassung!H1302&lt;&gt;"",Belegerfassung!H1302,"")</f>
        <v/>
      </c>
      <c r="M1294" t="str">
        <f>IFERROR(IF(Belegerfassung!E1302&lt;&gt;"",VLOOKUP(Belegerfassung!E1302,Abfrage!$L$2:$M$15,2,),""),"")</f>
        <v/>
      </c>
      <c r="N1294" t="str">
        <f t="shared" si="61"/>
        <v/>
      </c>
      <c r="O1294" t="str">
        <f t="shared" si="62"/>
        <v/>
      </c>
      <c r="P1294" t="str">
        <f>IF(Belegerfassung!G1302&lt;&gt;"",CONCATENATE(Belegerfassung!G1302,".pdf"),"")</f>
        <v/>
      </c>
    </row>
    <row r="1295" spans="1:16">
      <c r="A1295" t="str">
        <f>IF(Belegerfassung!C1303&lt;&gt;"",0,"")</f>
        <v/>
      </c>
      <c r="B1295" t="str">
        <f>IFERROR(VLOOKUP(Belegerfassung!I1303,Konten!A:D,2,FALSE),"")</f>
        <v/>
      </c>
      <c r="C1295" t="str">
        <f>IF(A1295&lt;&gt;"",TEXT(Belegerfassung!C1303,"TT.MM.JJJJ"),"")</f>
        <v/>
      </c>
      <c r="D1295" t="str">
        <f>IFERROR(VLOOKUP(Belegerfassung!A1303,Abfrage!$E$2:$F$20,2,FALSE),"")</f>
        <v/>
      </c>
      <c r="E1295" t="str">
        <f>IF(A1295&lt;&gt;"",Belegerfassung!B1303,"")</f>
        <v/>
      </c>
      <c r="F1295" t="str">
        <f>IF(Belegerfassung!L1303="","",IF(Belegerfassung!L1303&lt;&gt;"",IF(Belegerfassung!L1303&lt;&gt;"",IF(Belegerfassung!J1303&lt;&gt;0,VLOOKUP(Belegerfassung!L1303,Abfrage!$A$2:$C$19,2,),VLOOKUP(Belegerfassung!L1303,Abfrage!$A$2:$C$19,3,)),"")))</f>
        <v/>
      </c>
      <c r="G1295" t="str">
        <f t="shared" si="60"/>
        <v/>
      </c>
      <c r="H1295" s="31" t="str">
        <f>IF(A1295&lt;&gt;"",-Belegerfassung!J1303+Belegerfassung!K1303,"")</f>
        <v/>
      </c>
      <c r="I1295" s="49" t="str">
        <f>IFERROR(IF(H1295&lt;&gt;"",Belegerfassung!L1303*100,""),IF(OR(Belegerfassung!L1303="Leistung EU - Erlöse",Belegerfassung!L1303="Lieferungen EU-Erlöse",Belegerfassung!L1303="EUST",Belegerfassung!L1303="Bauleistungen 20%")=TRUE,"",MID(Belegerfassung!L1303,4,2)))</f>
        <v/>
      </c>
      <c r="J1295" s="6" t="str">
        <f>IF(A1295&lt;&gt;"",LEFT(Belegerfassung!D1303,40),"")</f>
        <v/>
      </c>
      <c r="K1295" t="str">
        <f>IF(A1295&lt;&gt;"",VLOOKUP(D1295,Abfrage!$F$2:$G$21,2,FALSE),"")</f>
        <v/>
      </c>
      <c r="L1295" s="6" t="str">
        <f>IF(Belegerfassung!H1303&lt;&gt;"",Belegerfassung!H1303,"")</f>
        <v/>
      </c>
      <c r="M1295" t="str">
        <f>IFERROR(IF(Belegerfassung!E1303&lt;&gt;"",VLOOKUP(Belegerfassung!E1303,Abfrage!$L$2:$M$15,2,),""),"")</f>
        <v/>
      </c>
      <c r="N1295" t="str">
        <f t="shared" si="61"/>
        <v/>
      </c>
      <c r="O1295" t="str">
        <f t="shared" si="62"/>
        <v/>
      </c>
      <c r="P1295" t="str">
        <f>IF(Belegerfassung!G1303&lt;&gt;"",CONCATENATE(Belegerfassung!G1303,".pdf"),"")</f>
        <v/>
      </c>
    </row>
    <row r="1296" spans="1:16">
      <c r="A1296" t="str">
        <f>IF(Belegerfassung!C1304&lt;&gt;"",0,"")</f>
        <v/>
      </c>
      <c r="B1296" t="str">
        <f>IFERROR(VLOOKUP(Belegerfassung!I1304,Konten!A:D,2,FALSE),"")</f>
        <v/>
      </c>
      <c r="C1296" t="str">
        <f>IF(A1296&lt;&gt;"",TEXT(Belegerfassung!C1304,"TT.MM.JJJJ"),"")</f>
        <v/>
      </c>
      <c r="D1296" t="str">
        <f>IFERROR(VLOOKUP(Belegerfassung!A1304,Abfrage!$E$2:$F$20,2,FALSE),"")</f>
        <v/>
      </c>
      <c r="E1296" t="str">
        <f>IF(A1296&lt;&gt;"",Belegerfassung!B1304,"")</f>
        <v/>
      </c>
      <c r="F1296" t="str">
        <f>IF(Belegerfassung!L1304="","",IF(Belegerfassung!L1304&lt;&gt;"",IF(Belegerfassung!L1304&lt;&gt;"",IF(Belegerfassung!J1304&lt;&gt;0,VLOOKUP(Belegerfassung!L1304,Abfrage!$A$2:$C$19,2,),VLOOKUP(Belegerfassung!L1304,Abfrage!$A$2:$C$19,3,)),"")))</f>
        <v/>
      </c>
      <c r="G1296" t="str">
        <f t="shared" si="60"/>
        <v/>
      </c>
      <c r="H1296" s="31" t="str">
        <f>IF(A1296&lt;&gt;"",-Belegerfassung!J1304+Belegerfassung!K1304,"")</f>
        <v/>
      </c>
      <c r="I1296" s="49" t="str">
        <f>IFERROR(IF(H1296&lt;&gt;"",Belegerfassung!L1304*100,""),IF(OR(Belegerfassung!L1304="Leistung EU - Erlöse",Belegerfassung!L1304="Lieferungen EU-Erlöse",Belegerfassung!L1304="EUST",Belegerfassung!L1304="Bauleistungen 20%")=TRUE,"",MID(Belegerfassung!L1304,4,2)))</f>
        <v/>
      </c>
      <c r="J1296" s="6" t="str">
        <f>IF(A1296&lt;&gt;"",LEFT(Belegerfassung!D1304,40),"")</f>
        <v/>
      </c>
      <c r="K1296" t="str">
        <f>IF(A1296&lt;&gt;"",VLOOKUP(D1296,Abfrage!$F$2:$G$21,2,FALSE),"")</f>
        <v/>
      </c>
      <c r="L1296" s="6" t="str">
        <f>IF(Belegerfassung!H1304&lt;&gt;"",Belegerfassung!H1304,"")</f>
        <v/>
      </c>
      <c r="M1296" t="str">
        <f>IFERROR(IF(Belegerfassung!E1304&lt;&gt;"",VLOOKUP(Belegerfassung!E1304,Abfrage!$L$2:$M$15,2,),""),"")</f>
        <v/>
      </c>
      <c r="N1296" t="str">
        <f t="shared" si="61"/>
        <v/>
      </c>
      <c r="O1296" t="str">
        <f t="shared" si="62"/>
        <v/>
      </c>
      <c r="P1296" t="str">
        <f>IF(Belegerfassung!G1304&lt;&gt;"",CONCATENATE(Belegerfassung!G1304,".pdf"),"")</f>
        <v/>
      </c>
    </row>
    <row r="1297" spans="1:16">
      <c r="A1297" t="str">
        <f>IF(Belegerfassung!C1305&lt;&gt;"",0,"")</f>
        <v/>
      </c>
      <c r="B1297" t="str">
        <f>IFERROR(VLOOKUP(Belegerfassung!I1305,Konten!A:D,2,FALSE),"")</f>
        <v/>
      </c>
      <c r="C1297" t="str">
        <f>IF(A1297&lt;&gt;"",TEXT(Belegerfassung!C1305,"TT.MM.JJJJ"),"")</f>
        <v/>
      </c>
      <c r="D1297" t="str">
        <f>IFERROR(VLOOKUP(Belegerfassung!A1305,Abfrage!$E$2:$F$20,2,FALSE),"")</f>
        <v/>
      </c>
      <c r="E1297" t="str">
        <f>IF(A1297&lt;&gt;"",Belegerfassung!B1305,"")</f>
        <v/>
      </c>
      <c r="F1297" t="str">
        <f>IF(Belegerfassung!L1305="","",IF(Belegerfassung!L1305&lt;&gt;"",IF(Belegerfassung!L1305&lt;&gt;"",IF(Belegerfassung!J1305&lt;&gt;0,VLOOKUP(Belegerfassung!L1305,Abfrage!$A$2:$C$19,2,),VLOOKUP(Belegerfassung!L1305,Abfrage!$A$2:$C$19,3,)),"")))</f>
        <v/>
      </c>
      <c r="G1297" t="str">
        <f t="shared" si="60"/>
        <v/>
      </c>
      <c r="H1297" s="31" t="str">
        <f>IF(A1297&lt;&gt;"",-Belegerfassung!J1305+Belegerfassung!K1305,"")</f>
        <v/>
      </c>
      <c r="I1297" s="49" t="str">
        <f>IFERROR(IF(H1297&lt;&gt;"",Belegerfassung!L1305*100,""),IF(OR(Belegerfassung!L1305="Leistung EU - Erlöse",Belegerfassung!L1305="Lieferungen EU-Erlöse",Belegerfassung!L1305="EUST",Belegerfassung!L1305="Bauleistungen 20%")=TRUE,"",MID(Belegerfassung!L1305,4,2)))</f>
        <v/>
      </c>
      <c r="J1297" s="6" t="str">
        <f>IF(A1297&lt;&gt;"",LEFT(Belegerfassung!D1305,40),"")</f>
        <v/>
      </c>
      <c r="K1297" t="str">
        <f>IF(A1297&lt;&gt;"",VLOOKUP(D1297,Abfrage!$F$2:$G$21,2,FALSE),"")</f>
        <v/>
      </c>
      <c r="L1297" s="6" t="str">
        <f>IF(Belegerfassung!H1305&lt;&gt;"",Belegerfassung!H1305,"")</f>
        <v/>
      </c>
      <c r="M1297" t="str">
        <f>IFERROR(IF(Belegerfassung!E1305&lt;&gt;"",VLOOKUP(Belegerfassung!E1305,Abfrage!$L$2:$M$15,2,),""),"")</f>
        <v/>
      </c>
      <c r="N1297" t="str">
        <f t="shared" si="61"/>
        <v/>
      </c>
      <c r="O1297" t="str">
        <f t="shared" si="62"/>
        <v/>
      </c>
      <c r="P1297" t="str">
        <f>IF(Belegerfassung!G1305&lt;&gt;"",CONCATENATE(Belegerfassung!G1305,".pdf"),"")</f>
        <v/>
      </c>
    </row>
    <row r="1298" spans="1:16">
      <c r="A1298" t="str">
        <f>IF(Belegerfassung!C1306&lt;&gt;"",0,"")</f>
        <v/>
      </c>
      <c r="B1298" t="str">
        <f>IFERROR(VLOOKUP(Belegerfassung!I1306,Konten!A:D,2,FALSE),"")</f>
        <v/>
      </c>
      <c r="C1298" t="str">
        <f>IF(A1298&lt;&gt;"",TEXT(Belegerfassung!C1306,"TT.MM.JJJJ"),"")</f>
        <v/>
      </c>
      <c r="D1298" t="str">
        <f>IFERROR(VLOOKUP(Belegerfassung!A1306,Abfrage!$E$2:$F$20,2,FALSE),"")</f>
        <v/>
      </c>
      <c r="E1298" t="str">
        <f>IF(A1298&lt;&gt;"",Belegerfassung!B1306,"")</f>
        <v/>
      </c>
      <c r="F1298" t="str">
        <f>IF(Belegerfassung!L1306="","",IF(Belegerfassung!L1306&lt;&gt;"",IF(Belegerfassung!L1306&lt;&gt;"",IF(Belegerfassung!J1306&lt;&gt;0,VLOOKUP(Belegerfassung!L1306,Abfrage!$A$2:$C$19,2,),VLOOKUP(Belegerfassung!L1306,Abfrage!$A$2:$C$19,3,)),"")))</f>
        <v/>
      </c>
      <c r="G1298" t="str">
        <f t="shared" si="60"/>
        <v/>
      </c>
      <c r="H1298" s="31" t="str">
        <f>IF(A1298&lt;&gt;"",-Belegerfassung!J1306+Belegerfassung!K1306,"")</f>
        <v/>
      </c>
      <c r="I1298" s="49" t="str">
        <f>IFERROR(IF(H1298&lt;&gt;"",Belegerfassung!L1306*100,""),IF(OR(Belegerfassung!L1306="Leistung EU - Erlöse",Belegerfassung!L1306="Lieferungen EU-Erlöse",Belegerfassung!L1306="EUST",Belegerfassung!L1306="Bauleistungen 20%")=TRUE,"",MID(Belegerfassung!L1306,4,2)))</f>
        <v/>
      </c>
      <c r="J1298" s="6" t="str">
        <f>IF(A1298&lt;&gt;"",LEFT(Belegerfassung!D1306,40),"")</f>
        <v/>
      </c>
      <c r="K1298" t="str">
        <f>IF(A1298&lt;&gt;"",VLOOKUP(D1298,Abfrage!$F$2:$G$21,2,FALSE),"")</f>
        <v/>
      </c>
      <c r="L1298" s="6" t="str">
        <f>IF(Belegerfassung!H1306&lt;&gt;"",Belegerfassung!H1306,"")</f>
        <v/>
      </c>
      <c r="M1298" t="str">
        <f>IFERROR(IF(Belegerfassung!E1306&lt;&gt;"",VLOOKUP(Belegerfassung!E1306,Abfrage!$L$2:$M$15,2,),""),"")</f>
        <v/>
      </c>
      <c r="N1298" t="str">
        <f t="shared" si="61"/>
        <v/>
      </c>
      <c r="O1298" t="str">
        <f t="shared" si="62"/>
        <v/>
      </c>
      <c r="P1298" t="str">
        <f>IF(Belegerfassung!G1306&lt;&gt;"",CONCATENATE(Belegerfassung!G1306,".pdf"),"")</f>
        <v/>
      </c>
    </row>
    <row r="1299" spans="1:16">
      <c r="A1299" t="str">
        <f>IF(Belegerfassung!C1307&lt;&gt;"",0,"")</f>
        <v/>
      </c>
      <c r="B1299" t="str">
        <f>IFERROR(VLOOKUP(Belegerfassung!I1307,Konten!A:D,2,FALSE),"")</f>
        <v/>
      </c>
      <c r="C1299" t="str">
        <f>IF(A1299&lt;&gt;"",TEXT(Belegerfassung!C1307,"TT.MM.JJJJ"),"")</f>
        <v/>
      </c>
      <c r="D1299" t="str">
        <f>IFERROR(VLOOKUP(Belegerfassung!A1307,Abfrage!$E$2:$F$20,2,FALSE),"")</f>
        <v/>
      </c>
      <c r="E1299" t="str">
        <f>IF(A1299&lt;&gt;"",Belegerfassung!B1307,"")</f>
        <v/>
      </c>
      <c r="F1299" t="str">
        <f>IF(Belegerfassung!L1307="","",IF(Belegerfassung!L1307&lt;&gt;"",IF(Belegerfassung!L1307&lt;&gt;"",IF(Belegerfassung!J1307&lt;&gt;0,VLOOKUP(Belegerfassung!L1307,Abfrage!$A$2:$C$19,2,),VLOOKUP(Belegerfassung!L1307,Abfrage!$A$2:$C$19,3,)),"")))</f>
        <v/>
      </c>
      <c r="G1299" t="str">
        <f t="shared" si="60"/>
        <v/>
      </c>
      <c r="H1299" s="31" t="str">
        <f>IF(A1299&lt;&gt;"",-Belegerfassung!J1307+Belegerfassung!K1307,"")</f>
        <v/>
      </c>
      <c r="I1299" s="49" t="str">
        <f>IFERROR(IF(H1299&lt;&gt;"",Belegerfassung!L1307*100,""),IF(OR(Belegerfassung!L1307="Leistung EU - Erlöse",Belegerfassung!L1307="Lieferungen EU-Erlöse",Belegerfassung!L1307="EUST",Belegerfassung!L1307="Bauleistungen 20%")=TRUE,"",MID(Belegerfassung!L1307,4,2)))</f>
        <v/>
      </c>
      <c r="J1299" s="6" t="str">
        <f>IF(A1299&lt;&gt;"",LEFT(Belegerfassung!D1307,40),"")</f>
        <v/>
      </c>
      <c r="K1299" t="str">
        <f>IF(A1299&lt;&gt;"",VLOOKUP(D1299,Abfrage!$F$2:$G$21,2,FALSE),"")</f>
        <v/>
      </c>
      <c r="L1299" s="6" t="str">
        <f>IF(Belegerfassung!H1307&lt;&gt;"",Belegerfassung!H1307,"")</f>
        <v/>
      </c>
      <c r="M1299" t="str">
        <f>IFERROR(IF(Belegerfassung!E1307&lt;&gt;"",VLOOKUP(Belegerfassung!E1307,Abfrage!$L$2:$M$15,2,),""),"")</f>
        <v/>
      </c>
      <c r="N1299" t="str">
        <f t="shared" si="61"/>
        <v/>
      </c>
      <c r="O1299" t="str">
        <f t="shared" si="62"/>
        <v/>
      </c>
      <c r="P1299" t="str">
        <f>IF(Belegerfassung!G1307&lt;&gt;"",CONCATENATE(Belegerfassung!G1307,".pdf"),"")</f>
        <v/>
      </c>
    </row>
    <row r="1300" spans="1:16">
      <c r="A1300" t="str">
        <f>IF(Belegerfassung!C1308&lt;&gt;"",0,"")</f>
        <v/>
      </c>
      <c r="B1300" t="str">
        <f>IFERROR(VLOOKUP(Belegerfassung!I1308,Konten!A:D,2,FALSE),"")</f>
        <v/>
      </c>
      <c r="C1300" t="str">
        <f>IF(A1300&lt;&gt;"",TEXT(Belegerfassung!C1308,"TT.MM.JJJJ"),"")</f>
        <v/>
      </c>
      <c r="D1300" t="str">
        <f>IFERROR(VLOOKUP(Belegerfassung!A1308,Abfrage!$E$2:$F$20,2,FALSE),"")</f>
        <v/>
      </c>
      <c r="E1300" t="str">
        <f>IF(A1300&lt;&gt;"",Belegerfassung!B1308,"")</f>
        <v/>
      </c>
      <c r="F1300" t="str">
        <f>IF(Belegerfassung!L1308="","",IF(Belegerfassung!L1308&lt;&gt;"",IF(Belegerfassung!L1308&lt;&gt;"",IF(Belegerfassung!J1308&lt;&gt;0,VLOOKUP(Belegerfassung!L1308,Abfrage!$A$2:$C$19,2,),VLOOKUP(Belegerfassung!L1308,Abfrage!$A$2:$C$19,3,)),"")))</f>
        <v/>
      </c>
      <c r="G1300" t="str">
        <f t="shared" si="60"/>
        <v/>
      </c>
      <c r="H1300" s="31" t="str">
        <f>IF(A1300&lt;&gt;"",-Belegerfassung!J1308+Belegerfassung!K1308,"")</f>
        <v/>
      </c>
      <c r="I1300" s="49" t="str">
        <f>IFERROR(IF(H1300&lt;&gt;"",Belegerfassung!L1308*100,""),IF(OR(Belegerfassung!L1308="Leistung EU - Erlöse",Belegerfassung!L1308="Lieferungen EU-Erlöse",Belegerfassung!L1308="EUST",Belegerfassung!L1308="Bauleistungen 20%")=TRUE,"",MID(Belegerfassung!L1308,4,2)))</f>
        <v/>
      </c>
      <c r="J1300" s="6" t="str">
        <f>IF(A1300&lt;&gt;"",LEFT(Belegerfassung!D1308,40),"")</f>
        <v/>
      </c>
      <c r="K1300" t="str">
        <f>IF(A1300&lt;&gt;"",VLOOKUP(D1300,Abfrage!$F$2:$G$21,2,FALSE),"")</f>
        <v/>
      </c>
      <c r="L1300" s="6" t="str">
        <f>IF(Belegerfassung!H1308&lt;&gt;"",Belegerfassung!H1308,"")</f>
        <v/>
      </c>
      <c r="M1300" t="str">
        <f>IFERROR(IF(Belegerfassung!E1308&lt;&gt;"",VLOOKUP(Belegerfassung!E1308,Abfrage!$L$2:$M$15,2,),""),"")</f>
        <v/>
      </c>
      <c r="N1300" t="str">
        <f t="shared" si="61"/>
        <v/>
      </c>
      <c r="O1300" t="str">
        <f t="shared" si="62"/>
        <v/>
      </c>
      <c r="P1300" t="str">
        <f>IF(Belegerfassung!G1308&lt;&gt;"",CONCATENATE(Belegerfassung!G1308,".pdf"),"")</f>
        <v/>
      </c>
    </row>
    <row r="1301" spans="1:16">
      <c r="A1301" t="str">
        <f>IF(Belegerfassung!C1309&lt;&gt;"",0,"")</f>
        <v/>
      </c>
      <c r="B1301" t="str">
        <f>IFERROR(VLOOKUP(Belegerfassung!I1309,Konten!A:D,2,FALSE),"")</f>
        <v/>
      </c>
      <c r="C1301" t="str">
        <f>IF(A1301&lt;&gt;"",TEXT(Belegerfassung!C1309,"TT.MM.JJJJ"),"")</f>
        <v/>
      </c>
      <c r="D1301" t="str">
        <f>IFERROR(VLOOKUP(Belegerfassung!A1309,Abfrage!$E$2:$F$20,2,FALSE),"")</f>
        <v/>
      </c>
      <c r="E1301" t="str">
        <f>IF(A1301&lt;&gt;"",Belegerfassung!B1309,"")</f>
        <v/>
      </c>
      <c r="F1301" t="str">
        <f>IF(Belegerfassung!L1309="","",IF(Belegerfassung!L1309&lt;&gt;"",IF(Belegerfassung!L1309&lt;&gt;"",IF(Belegerfassung!J1309&lt;&gt;0,VLOOKUP(Belegerfassung!L1309,Abfrage!$A$2:$C$19,2,),VLOOKUP(Belegerfassung!L1309,Abfrage!$A$2:$C$19,3,)),"")))</f>
        <v/>
      </c>
      <c r="G1301" t="str">
        <f t="shared" si="60"/>
        <v/>
      </c>
      <c r="H1301" s="31" t="str">
        <f>IF(A1301&lt;&gt;"",-Belegerfassung!J1309+Belegerfassung!K1309,"")</f>
        <v/>
      </c>
      <c r="I1301" s="49" t="str">
        <f>IFERROR(IF(H1301&lt;&gt;"",Belegerfassung!L1309*100,""),IF(OR(Belegerfassung!L1309="Leistung EU - Erlöse",Belegerfassung!L1309="Lieferungen EU-Erlöse",Belegerfassung!L1309="EUST",Belegerfassung!L1309="Bauleistungen 20%")=TRUE,"",MID(Belegerfassung!L1309,4,2)))</f>
        <v/>
      </c>
      <c r="J1301" s="6" t="str">
        <f>IF(A1301&lt;&gt;"",LEFT(Belegerfassung!D1309,40),"")</f>
        <v/>
      </c>
      <c r="K1301" t="str">
        <f>IF(A1301&lt;&gt;"",VLOOKUP(D1301,Abfrage!$F$2:$G$21,2,FALSE),"")</f>
        <v/>
      </c>
      <c r="L1301" s="6" t="str">
        <f>IF(Belegerfassung!H1309&lt;&gt;"",Belegerfassung!H1309,"")</f>
        <v/>
      </c>
      <c r="M1301" t="str">
        <f>IFERROR(IF(Belegerfassung!E1309&lt;&gt;"",VLOOKUP(Belegerfassung!E1309,Abfrage!$L$2:$M$15,2,),""),"")</f>
        <v/>
      </c>
      <c r="N1301" t="str">
        <f t="shared" si="61"/>
        <v/>
      </c>
      <c r="O1301" t="str">
        <f t="shared" si="62"/>
        <v/>
      </c>
      <c r="P1301" t="str">
        <f>IF(Belegerfassung!G1309&lt;&gt;"",CONCATENATE(Belegerfassung!G1309,".pdf"),"")</f>
        <v/>
      </c>
    </row>
    <row r="1302" spans="1:16">
      <c r="A1302" t="str">
        <f>IF(Belegerfassung!C1310&lt;&gt;"",0,"")</f>
        <v/>
      </c>
      <c r="B1302" t="str">
        <f>IFERROR(VLOOKUP(Belegerfassung!I1310,Konten!A:D,2,FALSE),"")</f>
        <v/>
      </c>
      <c r="C1302" t="str">
        <f>IF(A1302&lt;&gt;"",TEXT(Belegerfassung!C1310,"TT.MM.JJJJ"),"")</f>
        <v/>
      </c>
      <c r="D1302" t="str">
        <f>IFERROR(VLOOKUP(Belegerfassung!A1310,Abfrage!$E$2:$F$20,2,FALSE),"")</f>
        <v/>
      </c>
      <c r="E1302" t="str">
        <f>IF(A1302&lt;&gt;"",Belegerfassung!B1310,"")</f>
        <v/>
      </c>
      <c r="F1302" t="str">
        <f>IF(Belegerfassung!L1310="","",IF(Belegerfassung!L1310&lt;&gt;"",IF(Belegerfassung!L1310&lt;&gt;"",IF(Belegerfassung!J1310&lt;&gt;0,VLOOKUP(Belegerfassung!L1310,Abfrage!$A$2:$C$19,2,),VLOOKUP(Belegerfassung!L1310,Abfrage!$A$2:$C$19,3,)),"")))</f>
        <v/>
      </c>
      <c r="G1302" t="str">
        <f t="shared" si="60"/>
        <v/>
      </c>
      <c r="H1302" s="31" t="str">
        <f>IF(A1302&lt;&gt;"",-Belegerfassung!J1310+Belegerfassung!K1310,"")</f>
        <v/>
      </c>
      <c r="I1302" s="49" t="str">
        <f>IFERROR(IF(H1302&lt;&gt;"",Belegerfassung!L1310*100,""),IF(OR(Belegerfassung!L1310="Leistung EU - Erlöse",Belegerfassung!L1310="Lieferungen EU-Erlöse",Belegerfassung!L1310="EUST",Belegerfassung!L1310="Bauleistungen 20%")=TRUE,"",MID(Belegerfassung!L1310,4,2)))</f>
        <v/>
      </c>
      <c r="J1302" s="6" t="str">
        <f>IF(A1302&lt;&gt;"",LEFT(Belegerfassung!D1310,40),"")</f>
        <v/>
      </c>
      <c r="K1302" t="str">
        <f>IF(A1302&lt;&gt;"",VLOOKUP(D1302,Abfrage!$F$2:$G$21,2,FALSE),"")</f>
        <v/>
      </c>
      <c r="L1302" s="6" t="str">
        <f>IF(Belegerfassung!H1310&lt;&gt;"",Belegerfassung!H1310,"")</f>
        <v/>
      </c>
      <c r="M1302" t="str">
        <f>IFERROR(IF(Belegerfassung!E1310&lt;&gt;"",VLOOKUP(Belegerfassung!E1310,Abfrage!$L$2:$M$15,2,),""),"")</f>
        <v/>
      </c>
      <c r="N1302" t="str">
        <f t="shared" si="61"/>
        <v/>
      </c>
      <c r="O1302" t="str">
        <f t="shared" si="62"/>
        <v/>
      </c>
      <c r="P1302" t="str">
        <f>IF(Belegerfassung!G1310&lt;&gt;"",CONCATENATE(Belegerfassung!G1310,".pdf"),"")</f>
        <v/>
      </c>
    </row>
    <row r="1303" spans="1:16">
      <c r="A1303" t="str">
        <f>IF(Belegerfassung!C1311&lt;&gt;"",0,"")</f>
        <v/>
      </c>
      <c r="B1303" t="str">
        <f>IFERROR(VLOOKUP(Belegerfassung!I1311,Konten!A:D,2,FALSE),"")</f>
        <v/>
      </c>
      <c r="C1303" t="str">
        <f>IF(A1303&lt;&gt;"",TEXT(Belegerfassung!C1311,"TT.MM.JJJJ"),"")</f>
        <v/>
      </c>
      <c r="D1303" t="str">
        <f>IFERROR(VLOOKUP(Belegerfassung!A1311,Abfrage!$E$2:$F$20,2,FALSE),"")</f>
        <v/>
      </c>
      <c r="E1303" t="str">
        <f>IF(A1303&lt;&gt;"",Belegerfassung!B1311,"")</f>
        <v/>
      </c>
      <c r="F1303" t="str">
        <f>IF(Belegerfassung!L1311="","",IF(Belegerfassung!L1311&lt;&gt;"",IF(Belegerfassung!L1311&lt;&gt;"",IF(Belegerfassung!J1311&lt;&gt;0,VLOOKUP(Belegerfassung!L1311,Abfrage!$A$2:$C$19,2,),VLOOKUP(Belegerfassung!L1311,Abfrage!$A$2:$C$19,3,)),"")))</f>
        <v/>
      </c>
      <c r="G1303" t="str">
        <f t="shared" si="60"/>
        <v/>
      </c>
      <c r="H1303" s="31" t="str">
        <f>IF(A1303&lt;&gt;"",-Belegerfassung!J1311+Belegerfassung!K1311,"")</f>
        <v/>
      </c>
      <c r="I1303" s="49" t="str">
        <f>IFERROR(IF(H1303&lt;&gt;"",Belegerfassung!L1311*100,""),IF(OR(Belegerfassung!L1311="Leistung EU - Erlöse",Belegerfassung!L1311="Lieferungen EU-Erlöse",Belegerfassung!L1311="EUST",Belegerfassung!L1311="Bauleistungen 20%")=TRUE,"",MID(Belegerfassung!L1311,4,2)))</f>
        <v/>
      </c>
      <c r="J1303" s="6" t="str">
        <f>IF(A1303&lt;&gt;"",LEFT(Belegerfassung!D1311,40),"")</f>
        <v/>
      </c>
      <c r="K1303" t="str">
        <f>IF(A1303&lt;&gt;"",VLOOKUP(D1303,Abfrage!$F$2:$G$21,2,FALSE),"")</f>
        <v/>
      </c>
      <c r="L1303" s="6" t="str">
        <f>IF(Belegerfassung!H1311&lt;&gt;"",Belegerfassung!H1311,"")</f>
        <v/>
      </c>
      <c r="M1303" t="str">
        <f>IFERROR(IF(Belegerfassung!E1311&lt;&gt;"",VLOOKUP(Belegerfassung!E1311,Abfrage!$L$2:$M$15,2,),""),"")</f>
        <v/>
      </c>
      <c r="N1303" t="str">
        <f t="shared" si="61"/>
        <v/>
      </c>
      <c r="O1303" t="str">
        <f t="shared" si="62"/>
        <v/>
      </c>
      <c r="P1303" t="str">
        <f>IF(Belegerfassung!G1311&lt;&gt;"",CONCATENATE(Belegerfassung!G1311,".pdf"),"")</f>
        <v/>
      </c>
    </row>
    <row r="1304" spans="1:16">
      <c r="A1304" t="str">
        <f>IF(Belegerfassung!C1312&lt;&gt;"",0,"")</f>
        <v/>
      </c>
      <c r="B1304" t="str">
        <f>IFERROR(VLOOKUP(Belegerfassung!I1312,Konten!A:D,2,FALSE),"")</f>
        <v/>
      </c>
      <c r="C1304" t="str">
        <f>IF(A1304&lt;&gt;"",TEXT(Belegerfassung!C1312,"TT.MM.JJJJ"),"")</f>
        <v/>
      </c>
      <c r="D1304" t="str">
        <f>IFERROR(VLOOKUP(Belegerfassung!A1312,Abfrage!$E$2:$F$20,2,FALSE),"")</f>
        <v/>
      </c>
      <c r="E1304" t="str">
        <f>IF(A1304&lt;&gt;"",Belegerfassung!B1312,"")</f>
        <v/>
      </c>
      <c r="F1304" t="str">
        <f>IF(Belegerfassung!L1312="","",IF(Belegerfassung!L1312&lt;&gt;"",IF(Belegerfassung!L1312&lt;&gt;"",IF(Belegerfassung!J1312&lt;&gt;0,VLOOKUP(Belegerfassung!L1312,Abfrage!$A$2:$C$19,2,),VLOOKUP(Belegerfassung!L1312,Abfrage!$A$2:$C$19,3,)),"")))</f>
        <v/>
      </c>
      <c r="G1304" t="str">
        <f t="shared" si="60"/>
        <v/>
      </c>
      <c r="H1304" s="31" t="str">
        <f>IF(A1304&lt;&gt;"",-Belegerfassung!J1312+Belegerfassung!K1312,"")</f>
        <v/>
      </c>
      <c r="I1304" s="49" t="str">
        <f>IFERROR(IF(H1304&lt;&gt;"",Belegerfassung!L1312*100,""),IF(OR(Belegerfassung!L1312="Leistung EU - Erlöse",Belegerfassung!L1312="Lieferungen EU-Erlöse",Belegerfassung!L1312="EUST",Belegerfassung!L1312="Bauleistungen 20%")=TRUE,"",MID(Belegerfassung!L1312,4,2)))</f>
        <v/>
      </c>
      <c r="J1304" s="6" t="str">
        <f>IF(A1304&lt;&gt;"",LEFT(Belegerfassung!D1312,40),"")</f>
        <v/>
      </c>
      <c r="K1304" t="str">
        <f>IF(A1304&lt;&gt;"",VLOOKUP(D1304,Abfrage!$F$2:$G$21,2,FALSE),"")</f>
        <v/>
      </c>
      <c r="L1304" s="6" t="str">
        <f>IF(Belegerfassung!H1312&lt;&gt;"",Belegerfassung!H1312,"")</f>
        <v/>
      </c>
      <c r="M1304" t="str">
        <f>IFERROR(IF(Belegerfassung!E1312&lt;&gt;"",VLOOKUP(Belegerfassung!E1312,Abfrage!$L$2:$M$15,2,),""),"")</f>
        <v/>
      </c>
      <c r="N1304" t="str">
        <f t="shared" si="61"/>
        <v/>
      </c>
      <c r="O1304" t="str">
        <f t="shared" si="62"/>
        <v/>
      </c>
      <c r="P1304" t="str">
        <f>IF(Belegerfassung!G1312&lt;&gt;"",CONCATENATE(Belegerfassung!G1312,".pdf"),"")</f>
        <v/>
      </c>
    </row>
    <row r="1305" spans="1:16">
      <c r="A1305" t="str">
        <f>IF(Belegerfassung!C1313&lt;&gt;"",0,"")</f>
        <v/>
      </c>
      <c r="B1305" t="str">
        <f>IFERROR(VLOOKUP(Belegerfassung!I1313,Konten!A:D,2,FALSE),"")</f>
        <v/>
      </c>
      <c r="C1305" t="str">
        <f>IF(A1305&lt;&gt;"",TEXT(Belegerfassung!C1313,"TT.MM.JJJJ"),"")</f>
        <v/>
      </c>
      <c r="D1305" t="str">
        <f>IFERROR(VLOOKUP(Belegerfassung!A1313,Abfrage!$E$2:$F$20,2,FALSE),"")</f>
        <v/>
      </c>
      <c r="E1305" t="str">
        <f>IF(A1305&lt;&gt;"",Belegerfassung!B1313,"")</f>
        <v/>
      </c>
      <c r="F1305" t="str">
        <f>IF(Belegerfassung!L1313="","",IF(Belegerfassung!L1313&lt;&gt;"",IF(Belegerfassung!L1313&lt;&gt;"",IF(Belegerfassung!J1313&lt;&gt;0,VLOOKUP(Belegerfassung!L1313,Abfrage!$A$2:$C$19,2,),VLOOKUP(Belegerfassung!L1313,Abfrage!$A$2:$C$19,3,)),"")))</f>
        <v/>
      </c>
      <c r="G1305" t="str">
        <f t="shared" si="60"/>
        <v/>
      </c>
      <c r="H1305" s="31" t="str">
        <f>IF(A1305&lt;&gt;"",-Belegerfassung!J1313+Belegerfassung!K1313,"")</f>
        <v/>
      </c>
      <c r="I1305" s="49" t="str">
        <f>IFERROR(IF(H1305&lt;&gt;"",Belegerfassung!L1313*100,""),IF(OR(Belegerfassung!L1313="Leistung EU - Erlöse",Belegerfassung!L1313="Lieferungen EU-Erlöse",Belegerfassung!L1313="EUST",Belegerfassung!L1313="Bauleistungen 20%")=TRUE,"",MID(Belegerfassung!L1313,4,2)))</f>
        <v/>
      </c>
      <c r="J1305" s="6" t="str">
        <f>IF(A1305&lt;&gt;"",LEFT(Belegerfassung!D1313,40),"")</f>
        <v/>
      </c>
      <c r="K1305" t="str">
        <f>IF(A1305&lt;&gt;"",VLOOKUP(D1305,Abfrage!$F$2:$G$21,2,FALSE),"")</f>
        <v/>
      </c>
      <c r="L1305" s="6" t="str">
        <f>IF(Belegerfassung!H1313&lt;&gt;"",Belegerfassung!H1313,"")</f>
        <v/>
      </c>
      <c r="M1305" t="str">
        <f>IFERROR(IF(Belegerfassung!E1313&lt;&gt;"",VLOOKUP(Belegerfassung!E1313,Abfrage!$L$2:$M$15,2,),""),"")</f>
        <v/>
      </c>
      <c r="N1305" t="str">
        <f t="shared" si="61"/>
        <v/>
      </c>
      <c r="O1305" t="str">
        <f t="shared" si="62"/>
        <v/>
      </c>
      <c r="P1305" t="str">
        <f>IF(Belegerfassung!G1313&lt;&gt;"",CONCATENATE(Belegerfassung!G1313,".pdf"),"")</f>
        <v/>
      </c>
    </row>
    <row r="1306" spans="1:16">
      <c r="A1306" t="str">
        <f>IF(Belegerfassung!C1314&lt;&gt;"",0,"")</f>
        <v/>
      </c>
      <c r="B1306" t="str">
        <f>IFERROR(VLOOKUP(Belegerfassung!I1314,Konten!A:D,2,FALSE),"")</f>
        <v/>
      </c>
      <c r="C1306" t="str">
        <f>IF(A1306&lt;&gt;"",TEXT(Belegerfassung!C1314,"TT.MM.JJJJ"),"")</f>
        <v/>
      </c>
      <c r="D1306" t="str">
        <f>IFERROR(VLOOKUP(Belegerfassung!A1314,Abfrage!$E$2:$F$20,2,FALSE),"")</f>
        <v/>
      </c>
      <c r="E1306" t="str">
        <f>IF(A1306&lt;&gt;"",Belegerfassung!B1314,"")</f>
        <v/>
      </c>
      <c r="F1306" t="str">
        <f>IF(Belegerfassung!L1314="","",IF(Belegerfassung!L1314&lt;&gt;"",IF(Belegerfassung!L1314&lt;&gt;"",IF(Belegerfassung!J1314&lt;&gt;0,VLOOKUP(Belegerfassung!L1314,Abfrage!$A$2:$C$19,2,),VLOOKUP(Belegerfassung!L1314,Abfrage!$A$2:$C$19,3,)),"")))</f>
        <v/>
      </c>
      <c r="G1306" t="str">
        <f t="shared" si="60"/>
        <v/>
      </c>
      <c r="H1306" s="31" t="str">
        <f>IF(A1306&lt;&gt;"",-Belegerfassung!J1314+Belegerfassung!K1314,"")</f>
        <v/>
      </c>
      <c r="I1306" s="49" t="str">
        <f>IFERROR(IF(H1306&lt;&gt;"",Belegerfassung!L1314*100,""),IF(OR(Belegerfassung!L1314="Leistung EU - Erlöse",Belegerfassung!L1314="Lieferungen EU-Erlöse",Belegerfassung!L1314="EUST",Belegerfassung!L1314="Bauleistungen 20%")=TRUE,"",MID(Belegerfassung!L1314,4,2)))</f>
        <v/>
      </c>
      <c r="J1306" s="6" t="str">
        <f>IF(A1306&lt;&gt;"",LEFT(Belegerfassung!D1314,40),"")</f>
        <v/>
      </c>
      <c r="K1306" t="str">
        <f>IF(A1306&lt;&gt;"",VLOOKUP(D1306,Abfrage!$F$2:$G$21,2,FALSE),"")</f>
        <v/>
      </c>
      <c r="L1306" s="6" t="str">
        <f>IF(Belegerfassung!H1314&lt;&gt;"",Belegerfassung!H1314,"")</f>
        <v/>
      </c>
      <c r="M1306" t="str">
        <f>IFERROR(IF(Belegerfassung!E1314&lt;&gt;"",VLOOKUP(Belegerfassung!E1314,Abfrage!$L$2:$M$15,2,),""),"")</f>
        <v/>
      </c>
      <c r="N1306" t="str">
        <f t="shared" si="61"/>
        <v/>
      </c>
      <c r="O1306" t="str">
        <f t="shared" si="62"/>
        <v/>
      </c>
      <c r="P1306" t="str">
        <f>IF(Belegerfassung!G1314&lt;&gt;"",CONCATENATE(Belegerfassung!G1314,".pdf"),"")</f>
        <v/>
      </c>
    </row>
    <row r="1307" spans="1:16">
      <c r="A1307" t="str">
        <f>IF(Belegerfassung!C1315&lt;&gt;"",0,"")</f>
        <v/>
      </c>
      <c r="B1307" t="str">
        <f>IFERROR(VLOOKUP(Belegerfassung!I1315,Konten!A:D,2,FALSE),"")</f>
        <v/>
      </c>
      <c r="C1307" t="str">
        <f>IF(A1307&lt;&gt;"",TEXT(Belegerfassung!C1315,"TT.MM.JJJJ"),"")</f>
        <v/>
      </c>
      <c r="D1307" t="str">
        <f>IFERROR(VLOOKUP(Belegerfassung!A1315,Abfrage!$E$2:$F$20,2,FALSE),"")</f>
        <v/>
      </c>
      <c r="E1307" t="str">
        <f>IF(A1307&lt;&gt;"",Belegerfassung!B1315,"")</f>
        <v/>
      </c>
      <c r="F1307" t="str">
        <f>IF(Belegerfassung!L1315="","",IF(Belegerfassung!L1315&lt;&gt;"",IF(Belegerfassung!L1315&lt;&gt;"",IF(Belegerfassung!J1315&lt;&gt;0,VLOOKUP(Belegerfassung!L1315,Abfrage!$A$2:$C$19,2,),VLOOKUP(Belegerfassung!L1315,Abfrage!$A$2:$C$19,3,)),"")))</f>
        <v/>
      </c>
      <c r="G1307" t="str">
        <f t="shared" si="60"/>
        <v/>
      </c>
      <c r="H1307" s="31" t="str">
        <f>IF(A1307&lt;&gt;"",-Belegerfassung!J1315+Belegerfassung!K1315,"")</f>
        <v/>
      </c>
      <c r="I1307" s="49" t="str">
        <f>IFERROR(IF(H1307&lt;&gt;"",Belegerfassung!L1315*100,""),IF(OR(Belegerfassung!L1315="Leistung EU - Erlöse",Belegerfassung!L1315="Lieferungen EU-Erlöse",Belegerfassung!L1315="EUST",Belegerfassung!L1315="Bauleistungen 20%")=TRUE,"",MID(Belegerfassung!L1315,4,2)))</f>
        <v/>
      </c>
      <c r="J1307" s="6" t="str">
        <f>IF(A1307&lt;&gt;"",LEFT(Belegerfassung!D1315,40),"")</f>
        <v/>
      </c>
      <c r="K1307" t="str">
        <f>IF(A1307&lt;&gt;"",VLOOKUP(D1307,Abfrage!$F$2:$G$21,2,FALSE),"")</f>
        <v/>
      </c>
      <c r="L1307" s="6" t="str">
        <f>IF(Belegerfassung!H1315&lt;&gt;"",Belegerfassung!H1315,"")</f>
        <v/>
      </c>
      <c r="M1307" t="str">
        <f>IFERROR(IF(Belegerfassung!E1315&lt;&gt;"",VLOOKUP(Belegerfassung!E1315,Abfrage!$L$2:$M$15,2,),""),"")</f>
        <v/>
      </c>
      <c r="N1307" t="str">
        <f t="shared" si="61"/>
        <v/>
      </c>
      <c r="O1307" t="str">
        <f t="shared" si="62"/>
        <v/>
      </c>
      <c r="P1307" t="str">
        <f>IF(Belegerfassung!G1315&lt;&gt;"",CONCATENATE(Belegerfassung!G1315,".pdf"),"")</f>
        <v/>
      </c>
    </row>
    <row r="1308" spans="1:16">
      <c r="A1308" t="str">
        <f>IF(Belegerfassung!C1316&lt;&gt;"",0,"")</f>
        <v/>
      </c>
      <c r="B1308" t="str">
        <f>IFERROR(VLOOKUP(Belegerfassung!I1316,Konten!A:D,2,FALSE),"")</f>
        <v/>
      </c>
      <c r="C1308" t="str">
        <f>IF(A1308&lt;&gt;"",TEXT(Belegerfassung!C1316,"TT.MM.JJJJ"),"")</f>
        <v/>
      </c>
      <c r="D1308" t="str">
        <f>IFERROR(VLOOKUP(Belegerfassung!A1316,Abfrage!$E$2:$F$20,2,FALSE),"")</f>
        <v/>
      </c>
      <c r="E1308" t="str">
        <f>IF(A1308&lt;&gt;"",Belegerfassung!B1316,"")</f>
        <v/>
      </c>
      <c r="F1308" t="str">
        <f>IF(Belegerfassung!L1316="","",IF(Belegerfassung!L1316&lt;&gt;"",IF(Belegerfassung!L1316&lt;&gt;"",IF(Belegerfassung!J1316&lt;&gt;0,VLOOKUP(Belegerfassung!L1316,Abfrage!$A$2:$C$19,2,),VLOOKUP(Belegerfassung!L1316,Abfrage!$A$2:$C$19,3,)),"")))</f>
        <v/>
      </c>
      <c r="G1308" t="str">
        <f t="shared" si="60"/>
        <v/>
      </c>
      <c r="H1308" s="31" t="str">
        <f>IF(A1308&lt;&gt;"",-Belegerfassung!J1316+Belegerfassung!K1316,"")</f>
        <v/>
      </c>
      <c r="I1308" s="49" t="str">
        <f>IFERROR(IF(H1308&lt;&gt;"",Belegerfassung!L1316*100,""),IF(OR(Belegerfassung!L1316="Leistung EU - Erlöse",Belegerfassung!L1316="Lieferungen EU-Erlöse",Belegerfassung!L1316="EUST",Belegerfassung!L1316="Bauleistungen 20%")=TRUE,"",MID(Belegerfassung!L1316,4,2)))</f>
        <v/>
      </c>
      <c r="J1308" s="6" t="str">
        <f>IF(A1308&lt;&gt;"",LEFT(Belegerfassung!D1316,40),"")</f>
        <v/>
      </c>
      <c r="K1308" t="str">
        <f>IF(A1308&lt;&gt;"",VLOOKUP(D1308,Abfrage!$F$2:$G$21,2,FALSE),"")</f>
        <v/>
      </c>
      <c r="L1308" s="6" t="str">
        <f>IF(Belegerfassung!H1316&lt;&gt;"",Belegerfassung!H1316,"")</f>
        <v/>
      </c>
      <c r="M1308" t="str">
        <f>IFERROR(IF(Belegerfassung!E1316&lt;&gt;"",VLOOKUP(Belegerfassung!E1316,Abfrage!$L$2:$M$15,2,),""),"")</f>
        <v/>
      </c>
      <c r="N1308" t="str">
        <f t="shared" si="61"/>
        <v/>
      </c>
      <c r="O1308" t="str">
        <f t="shared" si="62"/>
        <v/>
      </c>
      <c r="P1308" t="str">
        <f>IF(Belegerfassung!G1316&lt;&gt;"",CONCATENATE(Belegerfassung!G1316,".pdf"),"")</f>
        <v/>
      </c>
    </row>
    <row r="1309" spans="1:16">
      <c r="A1309" t="str">
        <f>IF(Belegerfassung!C1317&lt;&gt;"",0,"")</f>
        <v/>
      </c>
      <c r="B1309" t="str">
        <f>IFERROR(VLOOKUP(Belegerfassung!I1317,Konten!A:D,2,FALSE),"")</f>
        <v/>
      </c>
      <c r="C1309" t="str">
        <f>IF(A1309&lt;&gt;"",TEXT(Belegerfassung!C1317,"TT.MM.JJJJ"),"")</f>
        <v/>
      </c>
      <c r="D1309" t="str">
        <f>IFERROR(VLOOKUP(Belegerfassung!A1317,Abfrage!$E$2:$F$20,2,FALSE),"")</f>
        <v/>
      </c>
      <c r="E1309" t="str">
        <f>IF(A1309&lt;&gt;"",Belegerfassung!B1317,"")</f>
        <v/>
      </c>
      <c r="F1309" t="str">
        <f>IF(Belegerfassung!L1317="","",IF(Belegerfassung!L1317&lt;&gt;"",IF(Belegerfassung!L1317&lt;&gt;"",IF(Belegerfassung!J1317&lt;&gt;0,VLOOKUP(Belegerfassung!L1317,Abfrage!$A$2:$C$19,2,),VLOOKUP(Belegerfassung!L1317,Abfrage!$A$2:$C$19,3,)),"")))</f>
        <v/>
      </c>
      <c r="G1309" t="str">
        <f t="shared" si="60"/>
        <v/>
      </c>
      <c r="H1309" s="31" t="str">
        <f>IF(A1309&lt;&gt;"",-Belegerfassung!J1317+Belegerfassung!K1317,"")</f>
        <v/>
      </c>
      <c r="I1309" s="49" t="str">
        <f>IFERROR(IF(H1309&lt;&gt;"",Belegerfassung!L1317*100,""),IF(OR(Belegerfassung!L1317="Leistung EU - Erlöse",Belegerfassung!L1317="Lieferungen EU-Erlöse",Belegerfassung!L1317="EUST",Belegerfassung!L1317="Bauleistungen 20%")=TRUE,"",MID(Belegerfassung!L1317,4,2)))</f>
        <v/>
      </c>
      <c r="J1309" s="6" t="str">
        <f>IF(A1309&lt;&gt;"",LEFT(Belegerfassung!D1317,40),"")</f>
        <v/>
      </c>
      <c r="K1309" t="str">
        <f>IF(A1309&lt;&gt;"",VLOOKUP(D1309,Abfrage!$F$2:$G$21,2,FALSE),"")</f>
        <v/>
      </c>
      <c r="L1309" s="6" t="str">
        <f>IF(Belegerfassung!H1317&lt;&gt;"",Belegerfassung!H1317,"")</f>
        <v/>
      </c>
      <c r="M1309" t="str">
        <f>IFERROR(IF(Belegerfassung!E1317&lt;&gt;"",VLOOKUP(Belegerfassung!E1317,Abfrage!$L$2:$M$15,2,),""),"")</f>
        <v/>
      </c>
      <c r="N1309" t="str">
        <f t="shared" si="61"/>
        <v/>
      </c>
      <c r="O1309" t="str">
        <f t="shared" si="62"/>
        <v/>
      </c>
      <c r="P1309" t="str">
        <f>IF(Belegerfassung!G1317&lt;&gt;"",CONCATENATE(Belegerfassung!G1317,".pdf"),"")</f>
        <v/>
      </c>
    </row>
    <row r="1310" spans="1:16">
      <c r="A1310" t="str">
        <f>IF(Belegerfassung!C1318&lt;&gt;"",0,"")</f>
        <v/>
      </c>
      <c r="B1310" t="str">
        <f>IFERROR(VLOOKUP(Belegerfassung!I1318,Konten!A:D,2,FALSE),"")</f>
        <v/>
      </c>
      <c r="C1310" t="str">
        <f>IF(A1310&lt;&gt;"",TEXT(Belegerfassung!C1318,"TT.MM.JJJJ"),"")</f>
        <v/>
      </c>
      <c r="D1310" t="str">
        <f>IFERROR(VLOOKUP(Belegerfassung!A1318,Abfrage!$E$2:$F$20,2,FALSE),"")</f>
        <v/>
      </c>
      <c r="E1310" t="str">
        <f>IF(A1310&lt;&gt;"",Belegerfassung!B1318,"")</f>
        <v/>
      </c>
      <c r="F1310" t="str">
        <f>IF(Belegerfassung!L1318="","",IF(Belegerfassung!L1318&lt;&gt;"",IF(Belegerfassung!L1318&lt;&gt;"",IF(Belegerfassung!J1318&lt;&gt;0,VLOOKUP(Belegerfassung!L1318,Abfrage!$A$2:$C$19,2,),VLOOKUP(Belegerfassung!L1318,Abfrage!$A$2:$C$19,3,)),"")))</f>
        <v/>
      </c>
      <c r="G1310" t="str">
        <f t="shared" si="60"/>
        <v/>
      </c>
      <c r="H1310" s="31" t="str">
        <f>IF(A1310&lt;&gt;"",-Belegerfassung!J1318+Belegerfassung!K1318,"")</f>
        <v/>
      </c>
      <c r="I1310" s="49" t="str">
        <f>IFERROR(IF(H1310&lt;&gt;"",Belegerfassung!L1318*100,""),IF(OR(Belegerfassung!L1318="Leistung EU - Erlöse",Belegerfassung!L1318="Lieferungen EU-Erlöse",Belegerfassung!L1318="EUST",Belegerfassung!L1318="Bauleistungen 20%")=TRUE,"",MID(Belegerfassung!L1318,4,2)))</f>
        <v/>
      </c>
      <c r="J1310" s="6" t="str">
        <f>IF(A1310&lt;&gt;"",LEFT(Belegerfassung!D1318,40),"")</f>
        <v/>
      </c>
      <c r="K1310" t="str">
        <f>IF(A1310&lt;&gt;"",VLOOKUP(D1310,Abfrage!$F$2:$G$21,2,FALSE),"")</f>
        <v/>
      </c>
      <c r="L1310" s="6" t="str">
        <f>IF(Belegerfassung!H1318&lt;&gt;"",Belegerfassung!H1318,"")</f>
        <v/>
      </c>
      <c r="M1310" t="str">
        <f>IFERROR(IF(Belegerfassung!E1318&lt;&gt;"",VLOOKUP(Belegerfassung!E1318,Abfrage!$L$2:$M$15,2,),""),"")</f>
        <v/>
      </c>
      <c r="N1310" t="str">
        <f t="shared" si="61"/>
        <v/>
      </c>
      <c r="O1310" t="str">
        <f t="shared" si="62"/>
        <v/>
      </c>
      <c r="P1310" t="str">
        <f>IF(Belegerfassung!G1318&lt;&gt;"",CONCATENATE(Belegerfassung!G1318,".pdf"),"")</f>
        <v/>
      </c>
    </row>
    <row r="1311" spans="1:16">
      <c r="A1311" t="str">
        <f>IF(Belegerfassung!C1319&lt;&gt;"",0,"")</f>
        <v/>
      </c>
      <c r="B1311" t="str">
        <f>IFERROR(VLOOKUP(Belegerfassung!I1319,Konten!A:D,2,FALSE),"")</f>
        <v/>
      </c>
      <c r="C1311" t="str">
        <f>IF(A1311&lt;&gt;"",TEXT(Belegerfassung!C1319,"TT.MM.JJJJ"),"")</f>
        <v/>
      </c>
      <c r="D1311" t="str">
        <f>IFERROR(VLOOKUP(Belegerfassung!A1319,Abfrage!$E$2:$F$20,2,FALSE),"")</f>
        <v/>
      </c>
      <c r="E1311" t="str">
        <f>IF(A1311&lt;&gt;"",Belegerfassung!B1319,"")</f>
        <v/>
      </c>
      <c r="F1311" t="str">
        <f>IF(Belegerfassung!L1319="","",IF(Belegerfassung!L1319&lt;&gt;"",IF(Belegerfassung!L1319&lt;&gt;"",IF(Belegerfassung!J1319&lt;&gt;0,VLOOKUP(Belegerfassung!L1319,Abfrage!$A$2:$C$19,2,),VLOOKUP(Belegerfassung!L1319,Abfrage!$A$2:$C$19,3,)),"")))</f>
        <v/>
      </c>
      <c r="G1311" t="str">
        <f t="shared" si="60"/>
        <v/>
      </c>
      <c r="H1311" s="31" t="str">
        <f>IF(A1311&lt;&gt;"",-Belegerfassung!J1319+Belegerfassung!K1319,"")</f>
        <v/>
      </c>
      <c r="I1311" s="49" t="str">
        <f>IFERROR(IF(H1311&lt;&gt;"",Belegerfassung!L1319*100,""),IF(OR(Belegerfassung!L1319="Leistung EU - Erlöse",Belegerfassung!L1319="Lieferungen EU-Erlöse",Belegerfassung!L1319="EUST",Belegerfassung!L1319="Bauleistungen 20%")=TRUE,"",MID(Belegerfassung!L1319,4,2)))</f>
        <v/>
      </c>
      <c r="J1311" s="6" t="str">
        <f>IF(A1311&lt;&gt;"",LEFT(Belegerfassung!D1319,40),"")</f>
        <v/>
      </c>
      <c r="K1311" t="str">
        <f>IF(A1311&lt;&gt;"",VLOOKUP(D1311,Abfrage!$F$2:$G$21,2,FALSE),"")</f>
        <v/>
      </c>
      <c r="L1311" s="6" t="str">
        <f>IF(Belegerfassung!H1319&lt;&gt;"",Belegerfassung!H1319,"")</f>
        <v/>
      </c>
      <c r="M1311" t="str">
        <f>IFERROR(IF(Belegerfassung!E1319&lt;&gt;"",VLOOKUP(Belegerfassung!E1319,Abfrage!$L$2:$M$15,2,),""),"")</f>
        <v/>
      </c>
      <c r="N1311" t="str">
        <f t="shared" si="61"/>
        <v/>
      </c>
      <c r="O1311" t="str">
        <f t="shared" si="62"/>
        <v/>
      </c>
      <c r="P1311" t="str">
        <f>IF(Belegerfassung!G1319&lt;&gt;"",CONCATENATE(Belegerfassung!G1319,".pdf"),"")</f>
        <v/>
      </c>
    </row>
    <row r="1312" spans="1:16">
      <c r="A1312" t="str">
        <f>IF(Belegerfassung!C1320&lt;&gt;"",0,"")</f>
        <v/>
      </c>
      <c r="B1312" t="str">
        <f>IFERROR(VLOOKUP(Belegerfassung!I1320,Konten!A:D,2,FALSE),"")</f>
        <v/>
      </c>
      <c r="C1312" t="str">
        <f>IF(A1312&lt;&gt;"",TEXT(Belegerfassung!C1320,"TT.MM.JJJJ"),"")</f>
        <v/>
      </c>
      <c r="D1312" t="str">
        <f>IFERROR(VLOOKUP(Belegerfassung!A1320,Abfrage!$E$2:$F$20,2,FALSE),"")</f>
        <v/>
      </c>
      <c r="E1312" t="str">
        <f>IF(A1312&lt;&gt;"",Belegerfassung!B1320,"")</f>
        <v/>
      </c>
      <c r="F1312" t="str">
        <f>IF(Belegerfassung!L1320="","",IF(Belegerfassung!L1320&lt;&gt;"",IF(Belegerfassung!L1320&lt;&gt;"",IF(Belegerfassung!J1320&lt;&gt;0,VLOOKUP(Belegerfassung!L1320,Abfrage!$A$2:$C$19,2,),VLOOKUP(Belegerfassung!L1320,Abfrage!$A$2:$C$19,3,)),"")))</f>
        <v/>
      </c>
      <c r="G1312" t="str">
        <f t="shared" si="60"/>
        <v/>
      </c>
      <c r="H1312" s="31" t="str">
        <f>IF(A1312&lt;&gt;"",-Belegerfassung!J1320+Belegerfassung!K1320,"")</f>
        <v/>
      </c>
      <c r="I1312" s="49" t="str">
        <f>IFERROR(IF(H1312&lt;&gt;"",Belegerfassung!L1320*100,""),IF(OR(Belegerfassung!L1320="Leistung EU - Erlöse",Belegerfassung!L1320="Lieferungen EU-Erlöse",Belegerfassung!L1320="EUST",Belegerfassung!L1320="Bauleistungen 20%")=TRUE,"",MID(Belegerfassung!L1320,4,2)))</f>
        <v/>
      </c>
      <c r="J1312" s="6" t="str">
        <f>IF(A1312&lt;&gt;"",LEFT(Belegerfassung!D1320,40),"")</f>
        <v/>
      </c>
      <c r="K1312" t="str">
        <f>IF(A1312&lt;&gt;"",VLOOKUP(D1312,Abfrage!$F$2:$G$21,2,FALSE),"")</f>
        <v/>
      </c>
      <c r="L1312" s="6" t="str">
        <f>IF(Belegerfassung!H1320&lt;&gt;"",Belegerfassung!H1320,"")</f>
        <v/>
      </c>
      <c r="M1312" t="str">
        <f>IFERROR(IF(Belegerfassung!E1320&lt;&gt;"",VLOOKUP(Belegerfassung!E1320,Abfrage!$L$2:$M$15,2,),""),"")</f>
        <v/>
      </c>
      <c r="N1312" t="str">
        <f t="shared" si="61"/>
        <v/>
      </c>
      <c r="O1312" t="str">
        <f t="shared" si="62"/>
        <v/>
      </c>
      <c r="P1312" t="str">
        <f>IF(Belegerfassung!G1320&lt;&gt;"",CONCATENATE(Belegerfassung!G1320,".pdf"),"")</f>
        <v/>
      </c>
    </row>
    <row r="1313" spans="1:16">
      <c r="A1313" t="str">
        <f>IF(Belegerfassung!C1321&lt;&gt;"",0,"")</f>
        <v/>
      </c>
      <c r="B1313" t="str">
        <f>IFERROR(VLOOKUP(Belegerfassung!I1321,Konten!A:D,2,FALSE),"")</f>
        <v/>
      </c>
      <c r="C1313" t="str">
        <f>IF(A1313&lt;&gt;"",TEXT(Belegerfassung!C1321,"TT.MM.JJJJ"),"")</f>
        <v/>
      </c>
      <c r="D1313" t="str">
        <f>IFERROR(VLOOKUP(Belegerfassung!A1321,Abfrage!$E$2:$F$20,2,FALSE),"")</f>
        <v/>
      </c>
      <c r="E1313" t="str">
        <f>IF(A1313&lt;&gt;"",Belegerfassung!B1321,"")</f>
        <v/>
      </c>
      <c r="F1313" t="str">
        <f>IF(Belegerfassung!L1321="","",IF(Belegerfassung!L1321&lt;&gt;"",IF(Belegerfassung!L1321&lt;&gt;"",IF(Belegerfassung!J1321&lt;&gt;0,VLOOKUP(Belegerfassung!L1321,Abfrage!$A$2:$C$19,2,),VLOOKUP(Belegerfassung!L1321,Abfrage!$A$2:$C$19,3,)),"")))</f>
        <v/>
      </c>
      <c r="G1313" t="str">
        <f t="shared" si="60"/>
        <v/>
      </c>
      <c r="H1313" s="31" t="str">
        <f>IF(A1313&lt;&gt;"",-Belegerfassung!J1321+Belegerfassung!K1321,"")</f>
        <v/>
      </c>
      <c r="I1313" s="49" t="str">
        <f>IFERROR(IF(H1313&lt;&gt;"",Belegerfassung!L1321*100,""),IF(OR(Belegerfassung!L1321="Leistung EU - Erlöse",Belegerfassung!L1321="Lieferungen EU-Erlöse",Belegerfassung!L1321="EUST",Belegerfassung!L1321="Bauleistungen 20%")=TRUE,"",MID(Belegerfassung!L1321,4,2)))</f>
        <v/>
      </c>
      <c r="J1313" s="6" t="str">
        <f>IF(A1313&lt;&gt;"",LEFT(Belegerfassung!D1321,40),"")</f>
        <v/>
      </c>
      <c r="K1313" t="str">
        <f>IF(A1313&lt;&gt;"",VLOOKUP(D1313,Abfrage!$F$2:$G$21,2,FALSE),"")</f>
        <v/>
      </c>
      <c r="L1313" s="6" t="str">
        <f>IF(Belegerfassung!H1321&lt;&gt;"",Belegerfassung!H1321,"")</f>
        <v/>
      </c>
      <c r="M1313" t="str">
        <f>IFERROR(IF(Belegerfassung!E1321&lt;&gt;"",VLOOKUP(Belegerfassung!E1321,Abfrage!$L$2:$M$15,2,),""),"")</f>
        <v/>
      </c>
      <c r="N1313" t="str">
        <f t="shared" si="61"/>
        <v/>
      </c>
      <c r="O1313" t="str">
        <f t="shared" si="62"/>
        <v/>
      </c>
      <c r="P1313" t="str">
        <f>IF(Belegerfassung!G1321&lt;&gt;"",CONCATENATE(Belegerfassung!G1321,".pdf"),"")</f>
        <v/>
      </c>
    </row>
    <row r="1314" spans="1:16">
      <c r="A1314" t="str">
        <f>IF(Belegerfassung!C1322&lt;&gt;"",0,"")</f>
        <v/>
      </c>
      <c r="B1314" t="str">
        <f>IFERROR(VLOOKUP(Belegerfassung!I1322,Konten!A:D,2,FALSE),"")</f>
        <v/>
      </c>
      <c r="C1314" t="str">
        <f>IF(A1314&lt;&gt;"",TEXT(Belegerfassung!C1322,"TT.MM.JJJJ"),"")</f>
        <v/>
      </c>
      <c r="D1314" t="str">
        <f>IFERROR(VLOOKUP(Belegerfassung!A1322,Abfrage!$E$2:$F$20,2,FALSE),"")</f>
        <v/>
      </c>
      <c r="E1314" t="str">
        <f>IF(A1314&lt;&gt;"",Belegerfassung!B1322,"")</f>
        <v/>
      </c>
      <c r="F1314" t="str">
        <f>IF(Belegerfassung!L1322="","",IF(Belegerfassung!L1322&lt;&gt;"",IF(Belegerfassung!L1322&lt;&gt;"",IF(Belegerfassung!J1322&lt;&gt;0,VLOOKUP(Belegerfassung!L1322,Abfrage!$A$2:$C$19,2,),VLOOKUP(Belegerfassung!L1322,Abfrage!$A$2:$C$19,3,)),"")))</f>
        <v/>
      </c>
      <c r="G1314" t="str">
        <f t="shared" si="60"/>
        <v/>
      </c>
      <c r="H1314" s="31" t="str">
        <f>IF(A1314&lt;&gt;"",-Belegerfassung!J1322+Belegerfassung!K1322,"")</f>
        <v/>
      </c>
      <c r="I1314" s="49" t="str">
        <f>IFERROR(IF(H1314&lt;&gt;"",Belegerfassung!L1322*100,""),IF(OR(Belegerfassung!L1322="Leistung EU - Erlöse",Belegerfassung!L1322="Lieferungen EU-Erlöse",Belegerfassung!L1322="EUST",Belegerfassung!L1322="Bauleistungen 20%")=TRUE,"",MID(Belegerfassung!L1322,4,2)))</f>
        <v/>
      </c>
      <c r="J1314" s="6" t="str">
        <f>IF(A1314&lt;&gt;"",LEFT(Belegerfassung!D1322,40),"")</f>
        <v/>
      </c>
      <c r="K1314" t="str">
        <f>IF(A1314&lt;&gt;"",VLOOKUP(D1314,Abfrage!$F$2:$G$21,2,FALSE),"")</f>
        <v/>
      </c>
      <c r="L1314" s="6" t="str">
        <f>IF(Belegerfassung!H1322&lt;&gt;"",Belegerfassung!H1322,"")</f>
        <v/>
      </c>
      <c r="M1314" t="str">
        <f>IFERROR(IF(Belegerfassung!E1322&lt;&gt;"",VLOOKUP(Belegerfassung!E1322,Abfrage!$L$2:$M$15,2,),""),"")</f>
        <v/>
      </c>
      <c r="N1314" t="str">
        <f t="shared" si="61"/>
        <v/>
      </c>
      <c r="O1314" t="str">
        <f t="shared" si="62"/>
        <v/>
      </c>
      <c r="P1314" t="str">
        <f>IF(Belegerfassung!G1322&lt;&gt;"",CONCATENATE(Belegerfassung!G1322,".pdf"),"")</f>
        <v/>
      </c>
    </row>
    <row r="1315" spans="1:16">
      <c r="A1315" t="str">
        <f>IF(Belegerfassung!C1323&lt;&gt;"",0,"")</f>
        <v/>
      </c>
      <c r="B1315" t="str">
        <f>IFERROR(VLOOKUP(Belegerfassung!I1323,Konten!A:D,2,FALSE),"")</f>
        <v/>
      </c>
      <c r="C1315" t="str">
        <f>IF(A1315&lt;&gt;"",TEXT(Belegerfassung!C1323,"TT.MM.JJJJ"),"")</f>
        <v/>
      </c>
      <c r="D1315" t="str">
        <f>IFERROR(VLOOKUP(Belegerfassung!A1323,Abfrage!$E$2:$F$20,2,FALSE),"")</f>
        <v/>
      </c>
      <c r="E1315" t="str">
        <f>IF(A1315&lt;&gt;"",Belegerfassung!B1323,"")</f>
        <v/>
      </c>
      <c r="F1315" t="str">
        <f>IF(Belegerfassung!L1323="","",IF(Belegerfassung!L1323&lt;&gt;"",IF(Belegerfassung!L1323&lt;&gt;"",IF(Belegerfassung!J1323&lt;&gt;0,VLOOKUP(Belegerfassung!L1323,Abfrage!$A$2:$C$19,2,),VLOOKUP(Belegerfassung!L1323,Abfrage!$A$2:$C$19,3,)),"")))</f>
        <v/>
      </c>
      <c r="G1315" t="str">
        <f t="shared" si="60"/>
        <v/>
      </c>
      <c r="H1315" s="31" t="str">
        <f>IF(A1315&lt;&gt;"",-Belegerfassung!J1323+Belegerfassung!K1323,"")</f>
        <v/>
      </c>
      <c r="I1315" s="49" t="str">
        <f>IFERROR(IF(H1315&lt;&gt;"",Belegerfassung!L1323*100,""),IF(OR(Belegerfassung!L1323="Leistung EU - Erlöse",Belegerfassung!L1323="Lieferungen EU-Erlöse",Belegerfassung!L1323="EUST",Belegerfassung!L1323="Bauleistungen 20%")=TRUE,"",MID(Belegerfassung!L1323,4,2)))</f>
        <v/>
      </c>
      <c r="J1315" s="6" t="str">
        <f>IF(A1315&lt;&gt;"",LEFT(Belegerfassung!D1323,40),"")</f>
        <v/>
      </c>
      <c r="K1315" t="str">
        <f>IF(A1315&lt;&gt;"",VLOOKUP(D1315,Abfrage!$F$2:$G$21,2,FALSE),"")</f>
        <v/>
      </c>
      <c r="L1315" s="6" t="str">
        <f>IF(Belegerfassung!H1323&lt;&gt;"",Belegerfassung!H1323,"")</f>
        <v/>
      </c>
      <c r="M1315" t="str">
        <f>IFERROR(IF(Belegerfassung!E1323&lt;&gt;"",VLOOKUP(Belegerfassung!E1323,Abfrage!$L$2:$M$15,2,),""),"")</f>
        <v/>
      </c>
      <c r="N1315" t="str">
        <f t="shared" si="61"/>
        <v/>
      </c>
      <c r="O1315" t="str">
        <f t="shared" si="62"/>
        <v/>
      </c>
      <c r="P1315" t="str">
        <f>IF(Belegerfassung!G1323&lt;&gt;"",CONCATENATE(Belegerfassung!G1323,".pdf"),"")</f>
        <v/>
      </c>
    </row>
    <row r="1316" spans="1:16">
      <c r="A1316" t="str">
        <f>IF(Belegerfassung!C1324&lt;&gt;"",0,"")</f>
        <v/>
      </c>
      <c r="B1316" t="str">
        <f>IFERROR(VLOOKUP(Belegerfassung!I1324,Konten!A:D,2,FALSE),"")</f>
        <v/>
      </c>
      <c r="C1316" t="str">
        <f>IF(A1316&lt;&gt;"",TEXT(Belegerfassung!C1324,"TT.MM.JJJJ"),"")</f>
        <v/>
      </c>
      <c r="D1316" t="str">
        <f>IFERROR(VLOOKUP(Belegerfassung!A1324,Abfrage!$E$2:$F$20,2,FALSE),"")</f>
        <v/>
      </c>
      <c r="E1316" t="str">
        <f>IF(A1316&lt;&gt;"",Belegerfassung!B1324,"")</f>
        <v/>
      </c>
      <c r="F1316" t="str">
        <f>IF(Belegerfassung!L1324="","",IF(Belegerfassung!L1324&lt;&gt;"",IF(Belegerfassung!L1324&lt;&gt;"",IF(Belegerfassung!J1324&lt;&gt;0,VLOOKUP(Belegerfassung!L1324,Abfrage!$A$2:$C$19,2,),VLOOKUP(Belegerfassung!L1324,Abfrage!$A$2:$C$19,3,)),"")))</f>
        <v/>
      </c>
      <c r="G1316" t="str">
        <f t="shared" si="60"/>
        <v/>
      </c>
      <c r="H1316" s="31" t="str">
        <f>IF(A1316&lt;&gt;"",-Belegerfassung!J1324+Belegerfassung!K1324,"")</f>
        <v/>
      </c>
      <c r="I1316" s="49" t="str">
        <f>IFERROR(IF(H1316&lt;&gt;"",Belegerfassung!L1324*100,""),IF(OR(Belegerfassung!L1324="Leistung EU - Erlöse",Belegerfassung!L1324="Lieferungen EU-Erlöse",Belegerfassung!L1324="EUST",Belegerfassung!L1324="Bauleistungen 20%")=TRUE,"",MID(Belegerfassung!L1324,4,2)))</f>
        <v/>
      </c>
      <c r="J1316" s="6" t="str">
        <f>IF(A1316&lt;&gt;"",LEFT(Belegerfassung!D1324,40),"")</f>
        <v/>
      </c>
      <c r="K1316" t="str">
        <f>IF(A1316&lt;&gt;"",VLOOKUP(D1316,Abfrage!$F$2:$G$21,2,FALSE),"")</f>
        <v/>
      </c>
      <c r="L1316" s="6" t="str">
        <f>IF(Belegerfassung!H1324&lt;&gt;"",Belegerfassung!H1324,"")</f>
        <v/>
      </c>
      <c r="M1316" t="str">
        <f>IFERROR(IF(Belegerfassung!E1324&lt;&gt;"",VLOOKUP(Belegerfassung!E1324,Abfrage!$L$2:$M$15,2,),""),"")</f>
        <v/>
      </c>
      <c r="N1316" t="str">
        <f t="shared" si="61"/>
        <v/>
      </c>
      <c r="O1316" t="str">
        <f t="shared" si="62"/>
        <v/>
      </c>
      <c r="P1316" t="str">
        <f>IF(Belegerfassung!G1324&lt;&gt;"",CONCATENATE(Belegerfassung!G1324,".pdf"),"")</f>
        <v/>
      </c>
    </row>
    <row r="1317" spans="1:16">
      <c r="A1317" t="str">
        <f>IF(Belegerfassung!C1325&lt;&gt;"",0,"")</f>
        <v/>
      </c>
      <c r="B1317" t="str">
        <f>IFERROR(VLOOKUP(Belegerfassung!I1325,Konten!A:D,2,FALSE),"")</f>
        <v/>
      </c>
      <c r="C1317" t="str">
        <f>IF(A1317&lt;&gt;"",TEXT(Belegerfassung!C1325,"TT.MM.JJJJ"),"")</f>
        <v/>
      </c>
      <c r="D1317" t="str">
        <f>IFERROR(VLOOKUP(Belegerfassung!A1325,Abfrage!$E$2:$F$20,2,FALSE),"")</f>
        <v/>
      </c>
      <c r="E1317" t="str">
        <f>IF(A1317&lt;&gt;"",Belegerfassung!B1325,"")</f>
        <v/>
      </c>
      <c r="F1317" t="str">
        <f>IF(Belegerfassung!L1325="","",IF(Belegerfassung!L1325&lt;&gt;"",IF(Belegerfassung!L1325&lt;&gt;"",IF(Belegerfassung!J1325&lt;&gt;0,VLOOKUP(Belegerfassung!L1325,Abfrage!$A$2:$C$19,2,),VLOOKUP(Belegerfassung!L1325,Abfrage!$A$2:$C$19,3,)),"")))</f>
        <v/>
      </c>
      <c r="G1317" t="str">
        <f t="shared" si="60"/>
        <v/>
      </c>
      <c r="H1317" s="31" t="str">
        <f>IF(A1317&lt;&gt;"",-Belegerfassung!J1325+Belegerfassung!K1325,"")</f>
        <v/>
      </c>
      <c r="I1317" s="49" t="str">
        <f>IFERROR(IF(H1317&lt;&gt;"",Belegerfassung!L1325*100,""),IF(OR(Belegerfassung!L1325="Leistung EU - Erlöse",Belegerfassung!L1325="Lieferungen EU-Erlöse",Belegerfassung!L1325="EUST",Belegerfassung!L1325="Bauleistungen 20%")=TRUE,"",MID(Belegerfassung!L1325,4,2)))</f>
        <v/>
      </c>
      <c r="J1317" s="6" t="str">
        <f>IF(A1317&lt;&gt;"",LEFT(Belegerfassung!D1325,40),"")</f>
        <v/>
      </c>
      <c r="K1317" t="str">
        <f>IF(A1317&lt;&gt;"",VLOOKUP(D1317,Abfrage!$F$2:$G$21,2,FALSE),"")</f>
        <v/>
      </c>
      <c r="L1317" s="6" t="str">
        <f>IF(Belegerfassung!H1325&lt;&gt;"",Belegerfassung!H1325,"")</f>
        <v/>
      </c>
      <c r="M1317" t="str">
        <f>IFERROR(IF(Belegerfassung!E1325&lt;&gt;"",VLOOKUP(Belegerfassung!E1325,Abfrage!$L$2:$M$15,2,),""),"")</f>
        <v/>
      </c>
      <c r="N1317" t="str">
        <f t="shared" si="61"/>
        <v/>
      </c>
      <c r="O1317" t="str">
        <f t="shared" si="62"/>
        <v/>
      </c>
      <c r="P1317" t="str">
        <f>IF(Belegerfassung!G1325&lt;&gt;"",CONCATENATE(Belegerfassung!G1325,".pdf"),"")</f>
        <v/>
      </c>
    </row>
    <row r="1318" spans="1:16">
      <c r="A1318" t="str">
        <f>IF(Belegerfassung!C1326&lt;&gt;"",0,"")</f>
        <v/>
      </c>
      <c r="B1318" t="str">
        <f>IFERROR(VLOOKUP(Belegerfassung!I1326,Konten!A:D,2,FALSE),"")</f>
        <v/>
      </c>
      <c r="C1318" t="str">
        <f>IF(A1318&lt;&gt;"",TEXT(Belegerfassung!C1326,"TT.MM.JJJJ"),"")</f>
        <v/>
      </c>
      <c r="D1318" t="str">
        <f>IFERROR(VLOOKUP(Belegerfassung!A1326,Abfrage!$E$2:$F$20,2,FALSE),"")</f>
        <v/>
      </c>
      <c r="E1318" t="str">
        <f>IF(A1318&lt;&gt;"",Belegerfassung!B1326,"")</f>
        <v/>
      </c>
      <c r="F1318" t="str">
        <f>IF(Belegerfassung!L1326="","",IF(Belegerfassung!L1326&lt;&gt;"",IF(Belegerfassung!L1326&lt;&gt;"",IF(Belegerfassung!J1326&lt;&gt;0,VLOOKUP(Belegerfassung!L1326,Abfrage!$A$2:$C$19,2,),VLOOKUP(Belegerfassung!L1326,Abfrage!$A$2:$C$19,3,)),"")))</f>
        <v/>
      </c>
      <c r="G1318" t="str">
        <f t="shared" si="60"/>
        <v/>
      </c>
      <c r="H1318" s="31" t="str">
        <f>IF(A1318&lt;&gt;"",-Belegerfassung!J1326+Belegerfassung!K1326,"")</f>
        <v/>
      </c>
      <c r="I1318" s="49" t="str">
        <f>IFERROR(IF(H1318&lt;&gt;"",Belegerfassung!L1326*100,""),IF(OR(Belegerfassung!L1326="Leistung EU - Erlöse",Belegerfassung!L1326="Lieferungen EU-Erlöse",Belegerfassung!L1326="EUST",Belegerfassung!L1326="Bauleistungen 20%")=TRUE,"",MID(Belegerfassung!L1326,4,2)))</f>
        <v/>
      </c>
      <c r="J1318" s="6" t="str">
        <f>IF(A1318&lt;&gt;"",LEFT(Belegerfassung!D1326,40),"")</f>
        <v/>
      </c>
      <c r="K1318" t="str">
        <f>IF(A1318&lt;&gt;"",VLOOKUP(D1318,Abfrage!$F$2:$G$21,2,FALSE),"")</f>
        <v/>
      </c>
      <c r="L1318" s="6" t="str">
        <f>IF(Belegerfassung!H1326&lt;&gt;"",Belegerfassung!H1326,"")</f>
        <v/>
      </c>
      <c r="M1318" t="str">
        <f>IFERROR(IF(Belegerfassung!E1326&lt;&gt;"",VLOOKUP(Belegerfassung!E1326,Abfrage!$L$2:$M$15,2,),""),"")</f>
        <v/>
      </c>
      <c r="N1318" t="str">
        <f t="shared" si="61"/>
        <v/>
      </c>
      <c r="O1318" t="str">
        <f t="shared" si="62"/>
        <v/>
      </c>
      <c r="P1318" t="str">
        <f>IF(Belegerfassung!G1326&lt;&gt;"",CONCATENATE(Belegerfassung!G1326,".pdf"),"")</f>
        <v/>
      </c>
    </row>
    <row r="1319" spans="1:16">
      <c r="A1319" t="str">
        <f>IF(Belegerfassung!C1327&lt;&gt;"",0,"")</f>
        <v/>
      </c>
      <c r="B1319" t="str">
        <f>IFERROR(VLOOKUP(Belegerfassung!I1327,Konten!A:D,2,FALSE),"")</f>
        <v/>
      </c>
      <c r="C1319" t="str">
        <f>IF(A1319&lt;&gt;"",TEXT(Belegerfassung!C1327,"TT.MM.JJJJ"),"")</f>
        <v/>
      </c>
      <c r="D1319" t="str">
        <f>IFERROR(VLOOKUP(Belegerfassung!A1327,Abfrage!$E$2:$F$20,2,FALSE),"")</f>
        <v/>
      </c>
      <c r="E1319" t="str">
        <f>IF(A1319&lt;&gt;"",Belegerfassung!B1327,"")</f>
        <v/>
      </c>
      <c r="F1319" t="str">
        <f>IF(Belegerfassung!L1327="","",IF(Belegerfassung!L1327&lt;&gt;"",IF(Belegerfassung!L1327&lt;&gt;"",IF(Belegerfassung!J1327&lt;&gt;0,VLOOKUP(Belegerfassung!L1327,Abfrage!$A$2:$C$19,2,),VLOOKUP(Belegerfassung!L1327,Abfrage!$A$2:$C$19,3,)),"")))</f>
        <v/>
      </c>
      <c r="G1319" t="str">
        <f t="shared" si="60"/>
        <v/>
      </c>
      <c r="H1319" s="31" t="str">
        <f>IF(A1319&lt;&gt;"",-Belegerfassung!J1327+Belegerfassung!K1327,"")</f>
        <v/>
      </c>
      <c r="I1319" s="49" t="str">
        <f>IFERROR(IF(H1319&lt;&gt;"",Belegerfassung!L1327*100,""),IF(OR(Belegerfassung!L1327="Leistung EU - Erlöse",Belegerfassung!L1327="Lieferungen EU-Erlöse",Belegerfassung!L1327="EUST",Belegerfassung!L1327="Bauleistungen 20%")=TRUE,"",MID(Belegerfassung!L1327,4,2)))</f>
        <v/>
      </c>
      <c r="J1319" s="6" t="str">
        <f>IF(A1319&lt;&gt;"",LEFT(Belegerfassung!D1327,40),"")</f>
        <v/>
      </c>
      <c r="K1319" t="str">
        <f>IF(A1319&lt;&gt;"",VLOOKUP(D1319,Abfrage!$F$2:$G$21,2,FALSE),"")</f>
        <v/>
      </c>
      <c r="L1319" s="6" t="str">
        <f>IF(Belegerfassung!H1327&lt;&gt;"",Belegerfassung!H1327,"")</f>
        <v/>
      </c>
      <c r="M1319" t="str">
        <f>IFERROR(IF(Belegerfassung!E1327&lt;&gt;"",VLOOKUP(Belegerfassung!E1327,Abfrage!$L$2:$M$15,2,),""),"")</f>
        <v/>
      </c>
      <c r="N1319" t="str">
        <f t="shared" si="61"/>
        <v/>
      </c>
      <c r="O1319" t="str">
        <f t="shared" si="62"/>
        <v/>
      </c>
      <c r="P1319" t="str">
        <f>IF(Belegerfassung!G1327&lt;&gt;"",CONCATENATE(Belegerfassung!G1327,".pdf"),"")</f>
        <v/>
      </c>
    </row>
    <row r="1320" spans="1:16">
      <c r="A1320" t="str">
        <f>IF(Belegerfassung!C1328&lt;&gt;"",0,"")</f>
        <v/>
      </c>
      <c r="B1320" t="str">
        <f>IFERROR(VLOOKUP(Belegerfassung!I1328,Konten!A:D,2,FALSE),"")</f>
        <v/>
      </c>
      <c r="C1320" t="str">
        <f>IF(A1320&lt;&gt;"",TEXT(Belegerfassung!C1328,"TT.MM.JJJJ"),"")</f>
        <v/>
      </c>
      <c r="D1320" t="str">
        <f>IFERROR(VLOOKUP(Belegerfassung!A1328,Abfrage!$E$2:$F$20,2,FALSE),"")</f>
        <v/>
      </c>
      <c r="E1320" t="str">
        <f>IF(A1320&lt;&gt;"",Belegerfassung!B1328,"")</f>
        <v/>
      </c>
      <c r="F1320" t="str">
        <f>IF(Belegerfassung!L1328="","",IF(Belegerfassung!L1328&lt;&gt;"",IF(Belegerfassung!L1328&lt;&gt;"",IF(Belegerfassung!J1328&lt;&gt;0,VLOOKUP(Belegerfassung!L1328,Abfrage!$A$2:$C$19,2,),VLOOKUP(Belegerfassung!L1328,Abfrage!$A$2:$C$19,3,)),"")))</f>
        <v/>
      </c>
      <c r="G1320" t="str">
        <f t="shared" si="60"/>
        <v/>
      </c>
      <c r="H1320" s="31" t="str">
        <f>IF(A1320&lt;&gt;"",-Belegerfassung!J1328+Belegerfassung!K1328,"")</f>
        <v/>
      </c>
      <c r="I1320" s="49" t="str">
        <f>IFERROR(IF(H1320&lt;&gt;"",Belegerfassung!L1328*100,""),IF(OR(Belegerfassung!L1328="Leistung EU - Erlöse",Belegerfassung!L1328="Lieferungen EU-Erlöse",Belegerfassung!L1328="EUST",Belegerfassung!L1328="Bauleistungen 20%")=TRUE,"",MID(Belegerfassung!L1328,4,2)))</f>
        <v/>
      </c>
      <c r="J1320" s="6" t="str">
        <f>IF(A1320&lt;&gt;"",LEFT(Belegerfassung!D1328,40),"")</f>
        <v/>
      </c>
      <c r="K1320" t="str">
        <f>IF(A1320&lt;&gt;"",VLOOKUP(D1320,Abfrage!$F$2:$G$21,2,FALSE),"")</f>
        <v/>
      </c>
      <c r="L1320" s="6" t="str">
        <f>IF(Belegerfassung!H1328&lt;&gt;"",Belegerfassung!H1328,"")</f>
        <v/>
      </c>
      <c r="M1320" t="str">
        <f>IFERROR(IF(Belegerfassung!E1328&lt;&gt;"",VLOOKUP(Belegerfassung!E1328,Abfrage!$L$2:$M$15,2,),""),"")</f>
        <v/>
      </c>
      <c r="N1320" t="str">
        <f t="shared" si="61"/>
        <v/>
      </c>
      <c r="O1320" t="str">
        <f t="shared" si="62"/>
        <v/>
      </c>
      <c r="P1320" t="str">
        <f>IF(Belegerfassung!G1328&lt;&gt;"",CONCATENATE(Belegerfassung!G1328,".pdf"),"")</f>
        <v/>
      </c>
    </row>
    <row r="1321" spans="1:16">
      <c r="A1321" t="str">
        <f>IF(Belegerfassung!C1329&lt;&gt;"",0,"")</f>
        <v/>
      </c>
      <c r="B1321" t="str">
        <f>IFERROR(VLOOKUP(Belegerfassung!I1329,Konten!A:D,2,FALSE),"")</f>
        <v/>
      </c>
      <c r="C1321" t="str">
        <f>IF(A1321&lt;&gt;"",TEXT(Belegerfassung!C1329,"TT.MM.JJJJ"),"")</f>
        <v/>
      </c>
      <c r="D1321" t="str">
        <f>IFERROR(VLOOKUP(Belegerfassung!A1329,Abfrage!$E$2:$F$20,2,FALSE),"")</f>
        <v/>
      </c>
      <c r="E1321" t="str">
        <f>IF(A1321&lt;&gt;"",Belegerfassung!B1329,"")</f>
        <v/>
      </c>
      <c r="F1321" t="str">
        <f>IF(Belegerfassung!L1329="","",IF(Belegerfassung!L1329&lt;&gt;"",IF(Belegerfassung!L1329&lt;&gt;"",IF(Belegerfassung!J1329&lt;&gt;0,VLOOKUP(Belegerfassung!L1329,Abfrage!$A$2:$C$19,2,),VLOOKUP(Belegerfassung!L1329,Abfrage!$A$2:$C$19,3,)),"")))</f>
        <v/>
      </c>
      <c r="G1321" t="str">
        <f t="shared" si="60"/>
        <v/>
      </c>
      <c r="H1321" s="31" t="str">
        <f>IF(A1321&lt;&gt;"",-Belegerfassung!J1329+Belegerfassung!K1329,"")</f>
        <v/>
      </c>
      <c r="I1321" s="49" t="str">
        <f>IFERROR(IF(H1321&lt;&gt;"",Belegerfassung!L1329*100,""),IF(OR(Belegerfassung!L1329="Leistung EU - Erlöse",Belegerfassung!L1329="Lieferungen EU-Erlöse",Belegerfassung!L1329="EUST",Belegerfassung!L1329="Bauleistungen 20%")=TRUE,"",MID(Belegerfassung!L1329,4,2)))</f>
        <v/>
      </c>
      <c r="J1321" s="6" t="str">
        <f>IF(A1321&lt;&gt;"",LEFT(Belegerfassung!D1329,40),"")</f>
        <v/>
      </c>
      <c r="K1321" t="str">
        <f>IF(A1321&lt;&gt;"",VLOOKUP(D1321,Abfrage!$F$2:$G$21,2,FALSE),"")</f>
        <v/>
      </c>
      <c r="L1321" s="6" t="str">
        <f>IF(Belegerfassung!H1329&lt;&gt;"",Belegerfassung!H1329,"")</f>
        <v/>
      </c>
      <c r="M1321" t="str">
        <f>IFERROR(IF(Belegerfassung!E1329&lt;&gt;"",VLOOKUP(Belegerfassung!E1329,Abfrage!$L$2:$M$15,2,),""),"")</f>
        <v/>
      </c>
      <c r="N1321" t="str">
        <f t="shared" si="61"/>
        <v/>
      </c>
      <c r="O1321" t="str">
        <f t="shared" si="62"/>
        <v/>
      </c>
      <c r="P1321" t="str">
        <f>IF(Belegerfassung!G1329&lt;&gt;"",CONCATENATE(Belegerfassung!G1329,".pdf"),"")</f>
        <v/>
      </c>
    </row>
    <row r="1322" spans="1:16">
      <c r="A1322" t="str">
        <f>IF(Belegerfassung!C1330&lt;&gt;"",0,"")</f>
        <v/>
      </c>
      <c r="B1322" t="str">
        <f>IFERROR(VLOOKUP(Belegerfassung!I1330,Konten!A:D,2,FALSE),"")</f>
        <v/>
      </c>
      <c r="C1322" t="str">
        <f>IF(A1322&lt;&gt;"",TEXT(Belegerfassung!C1330,"TT.MM.JJJJ"),"")</f>
        <v/>
      </c>
      <c r="D1322" t="str">
        <f>IFERROR(VLOOKUP(Belegerfassung!A1330,Abfrage!$E$2:$F$20,2,FALSE),"")</f>
        <v/>
      </c>
      <c r="E1322" t="str">
        <f>IF(A1322&lt;&gt;"",Belegerfassung!B1330,"")</f>
        <v/>
      </c>
      <c r="F1322" t="str">
        <f>IF(Belegerfassung!L1330="","",IF(Belegerfassung!L1330&lt;&gt;"",IF(Belegerfassung!L1330&lt;&gt;"",IF(Belegerfassung!J1330&lt;&gt;0,VLOOKUP(Belegerfassung!L1330,Abfrage!$A$2:$C$19,2,),VLOOKUP(Belegerfassung!L1330,Abfrage!$A$2:$C$19,3,)),"")))</f>
        <v/>
      </c>
      <c r="G1322" t="str">
        <f t="shared" si="60"/>
        <v/>
      </c>
      <c r="H1322" s="31" t="str">
        <f>IF(A1322&lt;&gt;"",-Belegerfassung!J1330+Belegerfassung!K1330,"")</f>
        <v/>
      </c>
      <c r="I1322" s="49" t="str">
        <f>IFERROR(IF(H1322&lt;&gt;"",Belegerfassung!L1330*100,""),IF(OR(Belegerfassung!L1330="Leistung EU - Erlöse",Belegerfassung!L1330="Lieferungen EU-Erlöse",Belegerfassung!L1330="EUST",Belegerfassung!L1330="Bauleistungen 20%")=TRUE,"",MID(Belegerfassung!L1330,4,2)))</f>
        <v/>
      </c>
      <c r="J1322" s="6" t="str">
        <f>IF(A1322&lt;&gt;"",LEFT(Belegerfassung!D1330,40),"")</f>
        <v/>
      </c>
      <c r="K1322" t="str">
        <f>IF(A1322&lt;&gt;"",VLOOKUP(D1322,Abfrage!$F$2:$G$21,2,FALSE),"")</f>
        <v/>
      </c>
      <c r="L1322" s="6" t="str">
        <f>IF(Belegerfassung!H1330&lt;&gt;"",Belegerfassung!H1330,"")</f>
        <v/>
      </c>
      <c r="M1322" t="str">
        <f>IFERROR(IF(Belegerfassung!E1330&lt;&gt;"",VLOOKUP(Belegerfassung!E1330,Abfrage!$L$2:$M$15,2,),""),"")</f>
        <v/>
      </c>
      <c r="N1322" t="str">
        <f t="shared" si="61"/>
        <v/>
      </c>
      <c r="O1322" t="str">
        <f t="shared" si="62"/>
        <v/>
      </c>
      <c r="P1322" t="str">
        <f>IF(Belegerfassung!G1330&lt;&gt;"",CONCATENATE(Belegerfassung!G1330,".pdf"),"")</f>
        <v/>
      </c>
    </row>
    <row r="1323" spans="1:16">
      <c r="A1323" t="str">
        <f>IF(Belegerfassung!C1331&lt;&gt;"",0,"")</f>
        <v/>
      </c>
      <c r="B1323" t="str">
        <f>IFERROR(VLOOKUP(Belegerfassung!I1331,Konten!A:D,2,FALSE),"")</f>
        <v/>
      </c>
      <c r="C1323" t="str">
        <f>IF(A1323&lt;&gt;"",TEXT(Belegerfassung!C1331,"TT.MM.JJJJ"),"")</f>
        <v/>
      </c>
      <c r="D1323" t="str">
        <f>IFERROR(VLOOKUP(Belegerfassung!A1331,Abfrage!$E$2:$F$20,2,FALSE),"")</f>
        <v/>
      </c>
      <c r="E1323" t="str">
        <f>IF(A1323&lt;&gt;"",Belegerfassung!B1331,"")</f>
        <v/>
      </c>
      <c r="F1323" t="str">
        <f>IF(Belegerfassung!L1331="","",IF(Belegerfassung!L1331&lt;&gt;"",IF(Belegerfassung!L1331&lt;&gt;"",IF(Belegerfassung!J1331&lt;&gt;0,VLOOKUP(Belegerfassung!L1331,Abfrage!$A$2:$C$19,2,),VLOOKUP(Belegerfassung!L1331,Abfrage!$A$2:$C$19,3,)),"")))</f>
        <v/>
      </c>
      <c r="G1323" t="str">
        <f t="shared" si="60"/>
        <v/>
      </c>
      <c r="H1323" s="31" t="str">
        <f>IF(A1323&lt;&gt;"",-Belegerfassung!J1331+Belegerfassung!K1331,"")</f>
        <v/>
      </c>
      <c r="I1323" s="49" t="str">
        <f>IFERROR(IF(H1323&lt;&gt;"",Belegerfassung!L1331*100,""),IF(OR(Belegerfassung!L1331="Leistung EU - Erlöse",Belegerfassung!L1331="Lieferungen EU-Erlöse",Belegerfassung!L1331="EUST",Belegerfassung!L1331="Bauleistungen 20%")=TRUE,"",MID(Belegerfassung!L1331,4,2)))</f>
        <v/>
      </c>
      <c r="J1323" s="6" t="str">
        <f>IF(A1323&lt;&gt;"",LEFT(Belegerfassung!D1331,40),"")</f>
        <v/>
      </c>
      <c r="K1323" t="str">
        <f>IF(A1323&lt;&gt;"",VLOOKUP(D1323,Abfrage!$F$2:$G$21,2,FALSE),"")</f>
        <v/>
      </c>
      <c r="L1323" s="6" t="str">
        <f>IF(Belegerfassung!H1331&lt;&gt;"",Belegerfassung!H1331,"")</f>
        <v/>
      </c>
      <c r="M1323" t="str">
        <f>IFERROR(IF(Belegerfassung!E1331&lt;&gt;"",VLOOKUP(Belegerfassung!E1331,Abfrage!$L$2:$M$15,2,),""),"")</f>
        <v/>
      </c>
      <c r="N1323" t="str">
        <f t="shared" si="61"/>
        <v/>
      </c>
      <c r="O1323" t="str">
        <f t="shared" si="62"/>
        <v/>
      </c>
      <c r="P1323" t="str">
        <f>IF(Belegerfassung!G1331&lt;&gt;"",CONCATENATE(Belegerfassung!G1331,".pdf"),"")</f>
        <v/>
      </c>
    </row>
    <row r="1324" spans="1:16">
      <c r="A1324" t="str">
        <f>IF(Belegerfassung!C1332&lt;&gt;"",0,"")</f>
        <v/>
      </c>
      <c r="B1324" t="str">
        <f>IFERROR(VLOOKUP(Belegerfassung!I1332,Konten!A:D,2,FALSE),"")</f>
        <v/>
      </c>
      <c r="C1324" t="str">
        <f>IF(A1324&lt;&gt;"",TEXT(Belegerfassung!C1332,"TT.MM.JJJJ"),"")</f>
        <v/>
      </c>
      <c r="D1324" t="str">
        <f>IFERROR(VLOOKUP(Belegerfassung!A1332,Abfrage!$E$2:$F$20,2,FALSE),"")</f>
        <v/>
      </c>
      <c r="E1324" t="str">
        <f>IF(A1324&lt;&gt;"",Belegerfassung!B1332,"")</f>
        <v/>
      </c>
      <c r="F1324" t="str">
        <f>IF(Belegerfassung!L1332="","",IF(Belegerfassung!L1332&lt;&gt;"",IF(Belegerfassung!L1332&lt;&gt;"",IF(Belegerfassung!J1332&lt;&gt;0,VLOOKUP(Belegerfassung!L1332,Abfrage!$A$2:$C$19,2,),VLOOKUP(Belegerfassung!L1332,Abfrage!$A$2:$C$19,3,)),"")))</f>
        <v/>
      </c>
      <c r="G1324" t="str">
        <f t="shared" si="60"/>
        <v/>
      </c>
      <c r="H1324" s="31" t="str">
        <f>IF(A1324&lt;&gt;"",-Belegerfassung!J1332+Belegerfassung!K1332,"")</f>
        <v/>
      </c>
      <c r="I1324" s="49" t="str">
        <f>IFERROR(IF(H1324&lt;&gt;"",Belegerfassung!L1332*100,""),IF(OR(Belegerfassung!L1332="Leistung EU - Erlöse",Belegerfassung!L1332="Lieferungen EU-Erlöse",Belegerfassung!L1332="EUST",Belegerfassung!L1332="Bauleistungen 20%")=TRUE,"",MID(Belegerfassung!L1332,4,2)))</f>
        <v/>
      </c>
      <c r="J1324" s="6" t="str">
        <f>IF(A1324&lt;&gt;"",LEFT(Belegerfassung!D1332,40),"")</f>
        <v/>
      </c>
      <c r="K1324" t="str">
        <f>IF(A1324&lt;&gt;"",VLOOKUP(D1324,Abfrage!$F$2:$G$21,2,FALSE),"")</f>
        <v/>
      </c>
      <c r="L1324" s="6" t="str">
        <f>IF(Belegerfassung!H1332&lt;&gt;"",Belegerfassung!H1332,"")</f>
        <v/>
      </c>
      <c r="M1324" t="str">
        <f>IFERROR(IF(Belegerfassung!E1332&lt;&gt;"",VLOOKUP(Belegerfassung!E1332,Abfrage!$L$2:$M$15,2,),""),"")</f>
        <v/>
      </c>
      <c r="N1324" t="str">
        <f t="shared" si="61"/>
        <v/>
      </c>
      <c r="O1324" t="str">
        <f t="shared" si="62"/>
        <v/>
      </c>
      <c r="P1324" t="str">
        <f>IF(Belegerfassung!G1332&lt;&gt;"",CONCATENATE(Belegerfassung!G1332,".pdf"),"")</f>
        <v/>
      </c>
    </row>
    <row r="1325" spans="1:16">
      <c r="A1325" t="str">
        <f>IF(Belegerfassung!C1333&lt;&gt;"",0,"")</f>
        <v/>
      </c>
      <c r="B1325" t="str">
        <f>IFERROR(VLOOKUP(Belegerfassung!I1333,Konten!A:D,2,FALSE),"")</f>
        <v/>
      </c>
      <c r="C1325" t="str">
        <f>IF(A1325&lt;&gt;"",TEXT(Belegerfassung!C1333,"TT.MM.JJJJ"),"")</f>
        <v/>
      </c>
      <c r="D1325" t="str">
        <f>IFERROR(VLOOKUP(Belegerfassung!A1333,Abfrage!$E$2:$F$20,2,FALSE),"")</f>
        <v/>
      </c>
      <c r="E1325" t="str">
        <f>IF(A1325&lt;&gt;"",Belegerfassung!B1333,"")</f>
        <v/>
      </c>
      <c r="F1325" t="str">
        <f>IF(Belegerfassung!L1333="","",IF(Belegerfassung!L1333&lt;&gt;"",IF(Belegerfassung!L1333&lt;&gt;"",IF(Belegerfassung!J1333&lt;&gt;0,VLOOKUP(Belegerfassung!L1333,Abfrage!$A$2:$C$19,2,),VLOOKUP(Belegerfassung!L1333,Abfrage!$A$2:$C$19,3,)),"")))</f>
        <v/>
      </c>
      <c r="G1325" t="str">
        <f t="shared" si="60"/>
        <v/>
      </c>
      <c r="H1325" s="31" t="str">
        <f>IF(A1325&lt;&gt;"",-Belegerfassung!J1333+Belegerfassung!K1333,"")</f>
        <v/>
      </c>
      <c r="I1325" s="49" t="str">
        <f>IFERROR(IF(H1325&lt;&gt;"",Belegerfassung!L1333*100,""),IF(OR(Belegerfassung!L1333="Leistung EU - Erlöse",Belegerfassung!L1333="Lieferungen EU-Erlöse",Belegerfassung!L1333="EUST",Belegerfassung!L1333="Bauleistungen 20%")=TRUE,"",MID(Belegerfassung!L1333,4,2)))</f>
        <v/>
      </c>
      <c r="J1325" s="6" t="str">
        <f>IF(A1325&lt;&gt;"",LEFT(Belegerfassung!D1333,40),"")</f>
        <v/>
      </c>
      <c r="K1325" t="str">
        <f>IF(A1325&lt;&gt;"",VLOOKUP(D1325,Abfrage!$F$2:$G$21,2,FALSE),"")</f>
        <v/>
      </c>
      <c r="L1325" s="6" t="str">
        <f>IF(Belegerfassung!H1333&lt;&gt;"",Belegerfassung!H1333,"")</f>
        <v/>
      </c>
      <c r="M1325" t="str">
        <f>IFERROR(IF(Belegerfassung!E1333&lt;&gt;"",VLOOKUP(Belegerfassung!E1333,Abfrage!$L$2:$M$15,2,),""),"")</f>
        <v/>
      </c>
      <c r="N1325" t="str">
        <f t="shared" si="61"/>
        <v/>
      </c>
      <c r="O1325" t="str">
        <f t="shared" si="62"/>
        <v/>
      </c>
      <c r="P1325" t="str">
        <f>IF(Belegerfassung!G1333&lt;&gt;"",CONCATENATE(Belegerfassung!G1333,".pdf"),"")</f>
        <v/>
      </c>
    </row>
    <row r="1326" spans="1:16">
      <c r="A1326" t="str">
        <f>IF(Belegerfassung!C1334&lt;&gt;"",0,"")</f>
        <v/>
      </c>
      <c r="B1326" t="str">
        <f>IFERROR(VLOOKUP(Belegerfassung!I1334,Konten!A:D,2,FALSE),"")</f>
        <v/>
      </c>
      <c r="C1326" t="str">
        <f>IF(A1326&lt;&gt;"",TEXT(Belegerfassung!C1334,"TT.MM.JJJJ"),"")</f>
        <v/>
      </c>
      <c r="D1326" t="str">
        <f>IFERROR(VLOOKUP(Belegerfassung!A1334,Abfrage!$E$2:$F$20,2,FALSE),"")</f>
        <v/>
      </c>
      <c r="E1326" t="str">
        <f>IF(A1326&lt;&gt;"",Belegerfassung!B1334,"")</f>
        <v/>
      </c>
      <c r="F1326" t="str">
        <f>IF(Belegerfassung!L1334="","",IF(Belegerfassung!L1334&lt;&gt;"",IF(Belegerfassung!L1334&lt;&gt;"",IF(Belegerfassung!J1334&lt;&gt;0,VLOOKUP(Belegerfassung!L1334,Abfrage!$A$2:$C$19,2,),VLOOKUP(Belegerfassung!L1334,Abfrage!$A$2:$C$19,3,)),"")))</f>
        <v/>
      </c>
      <c r="G1326" t="str">
        <f t="shared" si="60"/>
        <v/>
      </c>
      <c r="H1326" s="31" t="str">
        <f>IF(A1326&lt;&gt;"",-Belegerfassung!J1334+Belegerfassung!K1334,"")</f>
        <v/>
      </c>
      <c r="I1326" s="49" t="str">
        <f>IFERROR(IF(H1326&lt;&gt;"",Belegerfassung!L1334*100,""),IF(OR(Belegerfassung!L1334="Leistung EU - Erlöse",Belegerfassung!L1334="Lieferungen EU-Erlöse",Belegerfassung!L1334="EUST",Belegerfassung!L1334="Bauleistungen 20%")=TRUE,"",MID(Belegerfassung!L1334,4,2)))</f>
        <v/>
      </c>
      <c r="J1326" s="6" t="str">
        <f>IF(A1326&lt;&gt;"",LEFT(Belegerfassung!D1334,40),"")</f>
        <v/>
      </c>
      <c r="K1326" t="str">
        <f>IF(A1326&lt;&gt;"",VLOOKUP(D1326,Abfrage!$F$2:$G$21,2,FALSE),"")</f>
        <v/>
      </c>
      <c r="L1326" s="6" t="str">
        <f>IF(Belegerfassung!H1334&lt;&gt;"",Belegerfassung!H1334,"")</f>
        <v/>
      </c>
      <c r="M1326" t="str">
        <f>IFERROR(IF(Belegerfassung!E1334&lt;&gt;"",VLOOKUP(Belegerfassung!E1334,Abfrage!$L$2:$M$15,2,),""),"")</f>
        <v/>
      </c>
      <c r="N1326" t="str">
        <f t="shared" si="61"/>
        <v/>
      </c>
      <c r="O1326" t="str">
        <f t="shared" si="62"/>
        <v/>
      </c>
      <c r="P1326" t="str">
        <f>IF(Belegerfassung!G1334&lt;&gt;"",CONCATENATE(Belegerfassung!G1334,".pdf"),"")</f>
        <v/>
      </c>
    </row>
    <row r="1327" spans="1:16">
      <c r="A1327" t="str">
        <f>IF(Belegerfassung!C1335&lt;&gt;"",0,"")</f>
        <v/>
      </c>
      <c r="B1327" t="str">
        <f>IFERROR(VLOOKUP(Belegerfassung!I1335,Konten!A:D,2,FALSE),"")</f>
        <v/>
      </c>
      <c r="C1327" t="str">
        <f>IF(A1327&lt;&gt;"",TEXT(Belegerfassung!C1335,"TT.MM.JJJJ"),"")</f>
        <v/>
      </c>
      <c r="D1327" t="str">
        <f>IFERROR(VLOOKUP(Belegerfassung!A1335,Abfrage!$E$2:$F$20,2,FALSE),"")</f>
        <v/>
      </c>
      <c r="E1327" t="str">
        <f>IF(A1327&lt;&gt;"",Belegerfassung!B1335,"")</f>
        <v/>
      </c>
      <c r="F1327" t="str">
        <f>IF(Belegerfassung!L1335="","",IF(Belegerfassung!L1335&lt;&gt;"",IF(Belegerfassung!L1335&lt;&gt;"",IF(Belegerfassung!J1335&lt;&gt;0,VLOOKUP(Belegerfassung!L1335,Abfrage!$A$2:$C$19,2,),VLOOKUP(Belegerfassung!L1335,Abfrage!$A$2:$C$19,3,)),"")))</f>
        <v/>
      </c>
      <c r="G1327" t="str">
        <f t="shared" si="60"/>
        <v/>
      </c>
      <c r="H1327" s="31" t="str">
        <f>IF(A1327&lt;&gt;"",-Belegerfassung!J1335+Belegerfassung!K1335,"")</f>
        <v/>
      </c>
      <c r="I1327" s="49" t="str">
        <f>IFERROR(IF(H1327&lt;&gt;"",Belegerfassung!L1335*100,""),IF(OR(Belegerfassung!L1335="Leistung EU - Erlöse",Belegerfassung!L1335="Lieferungen EU-Erlöse",Belegerfassung!L1335="EUST",Belegerfassung!L1335="Bauleistungen 20%")=TRUE,"",MID(Belegerfassung!L1335,4,2)))</f>
        <v/>
      </c>
      <c r="J1327" s="6" t="str">
        <f>IF(A1327&lt;&gt;"",LEFT(Belegerfassung!D1335,40),"")</f>
        <v/>
      </c>
      <c r="K1327" t="str">
        <f>IF(A1327&lt;&gt;"",VLOOKUP(D1327,Abfrage!$F$2:$G$21,2,FALSE),"")</f>
        <v/>
      </c>
      <c r="L1327" s="6" t="str">
        <f>IF(Belegerfassung!H1335&lt;&gt;"",Belegerfassung!H1335,"")</f>
        <v/>
      </c>
      <c r="M1327" t="str">
        <f>IFERROR(IF(Belegerfassung!E1335&lt;&gt;"",VLOOKUP(Belegerfassung!E1335,Abfrage!$L$2:$M$15,2,),""),"")</f>
        <v/>
      </c>
      <c r="N1327" t="str">
        <f t="shared" si="61"/>
        <v/>
      </c>
      <c r="O1327" t="str">
        <f t="shared" si="62"/>
        <v/>
      </c>
      <c r="P1327" t="str">
        <f>IF(Belegerfassung!G1335&lt;&gt;"",CONCATENATE(Belegerfassung!G1335,".pdf"),"")</f>
        <v/>
      </c>
    </row>
    <row r="1328" spans="1:16">
      <c r="A1328" t="str">
        <f>IF(Belegerfassung!C1336&lt;&gt;"",0,"")</f>
        <v/>
      </c>
      <c r="B1328" t="str">
        <f>IFERROR(VLOOKUP(Belegerfassung!I1336,Konten!A:D,2,FALSE),"")</f>
        <v/>
      </c>
      <c r="C1328" t="str">
        <f>IF(A1328&lt;&gt;"",TEXT(Belegerfassung!C1336,"TT.MM.JJJJ"),"")</f>
        <v/>
      </c>
      <c r="D1328" t="str">
        <f>IFERROR(VLOOKUP(Belegerfassung!A1336,Abfrage!$E$2:$F$20,2,FALSE),"")</f>
        <v/>
      </c>
      <c r="E1328" t="str">
        <f>IF(A1328&lt;&gt;"",Belegerfassung!B1336,"")</f>
        <v/>
      </c>
      <c r="F1328" t="str">
        <f>IF(Belegerfassung!L1336="","",IF(Belegerfassung!L1336&lt;&gt;"",IF(Belegerfassung!L1336&lt;&gt;"",IF(Belegerfassung!J1336&lt;&gt;0,VLOOKUP(Belegerfassung!L1336,Abfrage!$A$2:$C$19,2,),VLOOKUP(Belegerfassung!L1336,Abfrage!$A$2:$C$19,3,)),"")))</f>
        <v/>
      </c>
      <c r="G1328" t="str">
        <f t="shared" si="60"/>
        <v/>
      </c>
      <c r="H1328" s="31" t="str">
        <f>IF(A1328&lt;&gt;"",-Belegerfassung!J1336+Belegerfassung!K1336,"")</f>
        <v/>
      </c>
      <c r="I1328" s="49" t="str">
        <f>IFERROR(IF(H1328&lt;&gt;"",Belegerfassung!L1336*100,""),IF(OR(Belegerfassung!L1336="Leistung EU - Erlöse",Belegerfassung!L1336="Lieferungen EU-Erlöse",Belegerfassung!L1336="EUST",Belegerfassung!L1336="Bauleistungen 20%")=TRUE,"",MID(Belegerfassung!L1336,4,2)))</f>
        <v/>
      </c>
      <c r="J1328" s="6" t="str">
        <f>IF(A1328&lt;&gt;"",LEFT(Belegerfassung!D1336,40),"")</f>
        <v/>
      </c>
      <c r="K1328" t="str">
        <f>IF(A1328&lt;&gt;"",VLOOKUP(D1328,Abfrage!$F$2:$G$21,2,FALSE),"")</f>
        <v/>
      </c>
      <c r="L1328" s="6" t="str">
        <f>IF(Belegerfassung!H1336&lt;&gt;"",Belegerfassung!H1336,"")</f>
        <v/>
      </c>
      <c r="M1328" t="str">
        <f>IFERROR(IF(Belegerfassung!E1336&lt;&gt;"",VLOOKUP(Belegerfassung!E1336,Abfrage!$L$2:$M$15,2,),""),"")</f>
        <v/>
      </c>
      <c r="N1328" t="str">
        <f t="shared" si="61"/>
        <v/>
      </c>
      <c r="O1328" t="str">
        <f t="shared" si="62"/>
        <v/>
      </c>
      <c r="P1328" t="str">
        <f>IF(Belegerfassung!G1336&lt;&gt;"",CONCATENATE(Belegerfassung!G1336,".pdf"),"")</f>
        <v/>
      </c>
    </row>
    <row r="1329" spans="1:16">
      <c r="A1329" t="str">
        <f>IF(Belegerfassung!C1337&lt;&gt;"",0,"")</f>
        <v/>
      </c>
      <c r="B1329" t="str">
        <f>IFERROR(VLOOKUP(Belegerfassung!I1337,Konten!A:D,2,FALSE),"")</f>
        <v/>
      </c>
      <c r="C1329" t="str">
        <f>IF(A1329&lt;&gt;"",TEXT(Belegerfassung!C1337,"TT.MM.JJJJ"),"")</f>
        <v/>
      </c>
      <c r="D1329" t="str">
        <f>IFERROR(VLOOKUP(Belegerfassung!A1337,Abfrage!$E$2:$F$20,2,FALSE),"")</f>
        <v/>
      </c>
      <c r="E1329" t="str">
        <f>IF(A1329&lt;&gt;"",Belegerfassung!B1337,"")</f>
        <v/>
      </c>
      <c r="F1329" t="str">
        <f>IF(Belegerfassung!L1337="","",IF(Belegerfassung!L1337&lt;&gt;"",IF(Belegerfassung!L1337&lt;&gt;"",IF(Belegerfassung!J1337&lt;&gt;0,VLOOKUP(Belegerfassung!L1337,Abfrage!$A$2:$C$19,2,),VLOOKUP(Belegerfassung!L1337,Abfrage!$A$2:$C$19,3,)),"")))</f>
        <v/>
      </c>
      <c r="G1329" t="str">
        <f t="shared" si="60"/>
        <v/>
      </c>
      <c r="H1329" s="31" t="str">
        <f>IF(A1329&lt;&gt;"",-Belegerfassung!J1337+Belegerfassung!K1337,"")</f>
        <v/>
      </c>
      <c r="I1329" s="49" t="str">
        <f>IFERROR(IF(H1329&lt;&gt;"",Belegerfassung!L1337*100,""),IF(OR(Belegerfassung!L1337="Leistung EU - Erlöse",Belegerfassung!L1337="Lieferungen EU-Erlöse",Belegerfassung!L1337="EUST",Belegerfassung!L1337="Bauleistungen 20%")=TRUE,"",MID(Belegerfassung!L1337,4,2)))</f>
        <v/>
      </c>
      <c r="J1329" s="6" t="str">
        <f>IF(A1329&lt;&gt;"",LEFT(Belegerfassung!D1337,40),"")</f>
        <v/>
      </c>
      <c r="K1329" t="str">
        <f>IF(A1329&lt;&gt;"",VLOOKUP(D1329,Abfrage!$F$2:$G$21,2,FALSE),"")</f>
        <v/>
      </c>
      <c r="L1329" s="6" t="str">
        <f>IF(Belegerfassung!H1337&lt;&gt;"",Belegerfassung!H1337,"")</f>
        <v/>
      </c>
      <c r="M1329" t="str">
        <f>IFERROR(IF(Belegerfassung!E1337&lt;&gt;"",VLOOKUP(Belegerfassung!E1337,Abfrage!$L$2:$M$15,2,),""),"")</f>
        <v/>
      </c>
      <c r="N1329" t="str">
        <f t="shared" si="61"/>
        <v/>
      </c>
      <c r="O1329" t="str">
        <f t="shared" si="62"/>
        <v/>
      </c>
      <c r="P1329" t="str">
        <f>IF(Belegerfassung!G1337&lt;&gt;"",CONCATENATE(Belegerfassung!G1337,".pdf"),"")</f>
        <v/>
      </c>
    </row>
    <row r="1330" spans="1:16">
      <c r="A1330" t="str">
        <f>IF(Belegerfassung!C1338&lt;&gt;"",0,"")</f>
        <v/>
      </c>
      <c r="B1330" t="str">
        <f>IFERROR(VLOOKUP(Belegerfassung!I1338,Konten!A:D,2,FALSE),"")</f>
        <v/>
      </c>
      <c r="C1330" t="str">
        <f>IF(A1330&lt;&gt;"",TEXT(Belegerfassung!C1338,"TT.MM.JJJJ"),"")</f>
        <v/>
      </c>
      <c r="D1330" t="str">
        <f>IFERROR(VLOOKUP(Belegerfassung!A1338,Abfrage!$E$2:$F$20,2,FALSE),"")</f>
        <v/>
      </c>
      <c r="E1330" t="str">
        <f>IF(A1330&lt;&gt;"",Belegerfassung!B1338,"")</f>
        <v/>
      </c>
      <c r="F1330" t="str">
        <f>IF(Belegerfassung!L1338="","",IF(Belegerfassung!L1338&lt;&gt;"",IF(Belegerfassung!L1338&lt;&gt;"",IF(Belegerfassung!J1338&lt;&gt;0,VLOOKUP(Belegerfassung!L1338,Abfrage!$A$2:$C$19,2,),VLOOKUP(Belegerfassung!L1338,Abfrage!$A$2:$C$19,3,)),"")))</f>
        <v/>
      </c>
      <c r="G1330" t="str">
        <f t="shared" si="60"/>
        <v/>
      </c>
      <c r="H1330" s="31" t="str">
        <f>IF(A1330&lt;&gt;"",-Belegerfassung!J1338+Belegerfassung!K1338,"")</f>
        <v/>
      </c>
      <c r="I1330" s="49" t="str">
        <f>IFERROR(IF(H1330&lt;&gt;"",Belegerfassung!L1338*100,""),IF(OR(Belegerfassung!L1338="Leistung EU - Erlöse",Belegerfassung!L1338="Lieferungen EU-Erlöse",Belegerfassung!L1338="EUST",Belegerfassung!L1338="Bauleistungen 20%")=TRUE,"",MID(Belegerfassung!L1338,4,2)))</f>
        <v/>
      </c>
      <c r="J1330" s="6" t="str">
        <f>IF(A1330&lt;&gt;"",LEFT(Belegerfassung!D1338,40),"")</f>
        <v/>
      </c>
      <c r="K1330" t="str">
        <f>IF(A1330&lt;&gt;"",VLOOKUP(D1330,Abfrage!$F$2:$G$21,2,FALSE),"")</f>
        <v/>
      </c>
      <c r="L1330" s="6" t="str">
        <f>IF(Belegerfassung!H1338&lt;&gt;"",Belegerfassung!H1338,"")</f>
        <v/>
      </c>
      <c r="M1330" t="str">
        <f>IFERROR(IF(Belegerfassung!E1338&lt;&gt;"",VLOOKUP(Belegerfassung!E1338,Abfrage!$L$2:$M$15,2,),""),"")</f>
        <v/>
      </c>
      <c r="N1330" t="str">
        <f t="shared" si="61"/>
        <v/>
      </c>
      <c r="O1330" t="str">
        <f t="shared" si="62"/>
        <v/>
      </c>
      <c r="P1330" t="str">
        <f>IF(Belegerfassung!G1338&lt;&gt;"",CONCATENATE(Belegerfassung!G1338,".pdf"),"")</f>
        <v/>
      </c>
    </row>
    <row r="1331" spans="1:16">
      <c r="A1331" t="str">
        <f>IF(Belegerfassung!C1339&lt;&gt;"",0,"")</f>
        <v/>
      </c>
      <c r="B1331" t="str">
        <f>IFERROR(VLOOKUP(Belegerfassung!I1339,Konten!A:D,2,FALSE),"")</f>
        <v/>
      </c>
      <c r="C1331" t="str">
        <f>IF(A1331&lt;&gt;"",TEXT(Belegerfassung!C1339,"TT.MM.JJJJ"),"")</f>
        <v/>
      </c>
      <c r="D1331" t="str">
        <f>IFERROR(VLOOKUP(Belegerfassung!A1339,Abfrage!$E$2:$F$20,2,FALSE),"")</f>
        <v/>
      </c>
      <c r="E1331" t="str">
        <f>IF(A1331&lt;&gt;"",Belegerfassung!B1339,"")</f>
        <v/>
      </c>
      <c r="F1331" t="str">
        <f>IF(Belegerfassung!L1339="","",IF(Belegerfassung!L1339&lt;&gt;"",IF(Belegerfassung!L1339&lt;&gt;"",IF(Belegerfassung!J1339&lt;&gt;0,VLOOKUP(Belegerfassung!L1339,Abfrage!$A$2:$C$19,2,),VLOOKUP(Belegerfassung!L1339,Abfrage!$A$2:$C$19,3,)),"")))</f>
        <v/>
      </c>
      <c r="G1331" t="str">
        <f t="shared" si="60"/>
        <v/>
      </c>
      <c r="H1331" s="31" t="str">
        <f>IF(A1331&lt;&gt;"",-Belegerfassung!J1339+Belegerfassung!K1339,"")</f>
        <v/>
      </c>
      <c r="I1331" s="49" t="str">
        <f>IFERROR(IF(H1331&lt;&gt;"",Belegerfassung!L1339*100,""),IF(OR(Belegerfassung!L1339="Leistung EU - Erlöse",Belegerfassung!L1339="Lieferungen EU-Erlöse",Belegerfassung!L1339="EUST",Belegerfassung!L1339="Bauleistungen 20%")=TRUE,"",MID(Belegerfassung!L1339,4,2)))</f>
        <v/>
      </c>
      <c r="J1331" s="6" t="str">
        <f>IF(A1331&lt;&gt;"",LEFT(Belegerfassung!D1339,40),"")</f>
        <v/>
      </c>
      <c r="K1331" t="str">
        <f>IF(A1331&lt;&gt;"",VLOOKUP(D1331,Abfrage!$F$2:$G$21,2,FALSE),"")</f>
        <v/>
      </c>
      <c r="L1331" s="6" t="str">
        <f>IF(Belegerfassung!H1339&lt;&gt;"",Belegerfassung!H1339,"")</f>
        <v/>
      </c>
      <c r="M1331" t="str">
        <f>IFERROR(IF(Belegerfassung!E1339&lt;&gt;"",VLOOKUP(Belegerfassung!E1339,Abfrage!$L$2:$M$15,2,),""),"")</f>
        <v/>
      </c>
      <c r="N1331" t="str">
        <f t="shared" si="61"/>
        <v/>
      </c>
      <c r="O1331" t="str">
        <f t="shared" si="62"/>
        <v/>
      </c>
      <c r="P1331" t="str">
        <f>IF(Belegerfassung!G1339&lt;&gt;"",CONCATENATE(Belegerfassung!G1339,".pdf"),"")</f>
        <v/>
      </c>
    </row>
    <row r="1332" spans="1:16">
      <c r="A1332" t="str">
        <f>IF(Belegerfassung!C1340&lt;&gt;"",0,"")</f>
        <v/>
      </c>
      <c r="B1332" t="str">
        <f>IFERROR(VLOOKUP(Belegerfassung!I1340,Konten!A:D,2,FALSE),"")</f>
        <v/>
      </c>
      <c r="C1332" t="str">
        <f>IF(A1332&lt;&gt;"",TEXT(Belegerfassung!C1340,"TT.MM.JJJJ"),"")</f>
        <v/>
      </c>
      <c r="D1332" t="str">
        <f>IFERROR(VLOOKUP(Belegerfassung!A1340,Abfrage!$E$2:$F$20,2,FALSE),"")</f>
        <v/>
      </c>
      <c r="E1332" t="str">
        <f>IF(A1332&lt;&gt;"",Belegerfassung!B1340,"")</f>
        <v/>
      </c>
      <c r="F1332" t="str">
        <f>IF(Belegerfassung!L1340="","",IF(Belegerfassung!L1340&lt;&gt;"",IF(Belegerfassung!L1340&lt;&gt;"",IF(Belegerfassung!J1340&lt;&gt;0,VLOOKUP(Belegerfassung!L1340,Abfrage!$A$2:$C$19,2,),VLOOKUP(Belegerfassung!L1340,Abfrage!$A$2:$C$19,3,)),"")))</f>
        <v/>
      </c>
      <c r="G1332" t="str">
        <f t="shared" si="60"/>
        <v/>
      </c>
      <c r="H1332" s="31" t="str">
        <f>IF(A1332&lt;&gt;"",-Belegerfassung!J1340+Belegerfassung!K1340,"")</f>
        <v/>
      </c>
      <c r="I1332" s="49" t="str">
        <f>IFERROR(IF(H1332&lt;&gt;"",Belegerfassung!L1340*100,""),IF(OR(Belegerfassung!L1340="Leistung EU - Erlöse",Belegerfassung!L1340="Lieferungen EU-Erlöse",Belegerfassung!L1340="EUST",Belegerfassung!L1340="Bauleistungen 20%")=TRUE,"",MID(Belegerfassung!L1340,4,2)))</f>
        <v/>
      </c>
      <c r="J1332" s="6" t="str">
        <f>IF(A1332&lt;&gt;"",LEFT(Belegerfassung!D1340,40),"")</f>
        <v/>
      </c>
      <c r="K1332" t="str">
        <f>IF(A1332&lt;&gt;"",VLOOKUP(D1332,Abfrage!$F$2:$G$21,2,FALSE),"")</f>
        <v/>
      </c>
      <c r="L1332" s="6" t="str">
        <f>IF(Belegerfassung!H1340&lt;&gt;"",Belegerfassung!H1340,"")</f>
        <v/>
      </c>
      <c r="M1332" t="str">
        <f>IFERROR(IF(Belegerfassung!E1340&lt;&gt;"",VLOOKUP(Belegerfassung!E1340,Abfrage!$L$2:$M$15,2,),""),"")</f>
        <v/>
      </c>
      <c r="N1332" t="str">
        <f t="shared" si="61"/>
        <v/>
      </c>
      <c r="O1332" t="str">
        <f t="shared" si="62"/>
        <v/>
      </c>
      <c r="P1332" t="str">
        <f>IF(Belegerfassung!G1340&lt;&gt;"",CONCATENATE(Belegerfassung!G1340,".pdf"),"")</f>
        <v/>
      </c>
    </row>
    <row r="1333" spans="1:16">
      <c r="A1333" t="str">
        <f>IF(Belegerfassung!C1341&lt;&gt;"",0,"")</f>
        <v/>
      </c>
      <c r="B1333" t="str">
        <f>IFERROR(VLOOKUP(Belegerfassung!I1341,Konten!A:D,2,FALSE),"")</f>
        <v/>
      </c>
      <c r="C1333" t="str">
        <f>IF(A1333&lt;&gt;"",TEXT(Belegerfassung!C1341,"TT.MM.JJJJ"),"")</f>
        <v/>
      </c>
      <c r="D1333" t="str">
        <f>IFERROR(VLOOKUP(Belegerfassung!A1341,Abfrage!$E$2:$F$20,2,FALSE),"")</f>
        <v/>
      </c>
      <c r="E1333" t="str">
        <f>IF(A1333&lt;&gt;"",Belegerfassung!B1341,"")</f>
        <v/>
      </c>
      <c r="F1333" t="str">
        <f>IF(Belegerfassung!L1341="","",IF(Belegerfassung!L1341&lt;&gt;"",IF(Belegerfassung!L1341&lt;&gt;"",IF(Belegerfassung!J1341&lt;&gt;0,VLOOKUP(Belegerfassung!L1341,Abfrage!$A$2:$C$19,2,),VLOOKUP(Belegerfassung!L1341,Abfrage!$A$2:$C$19,3,)),"")))</f>
        <v/>
      </c>
      <c r="G1333" t="str">
        <f t="shared" si="60"/>
        <v/>
      </c>
      <c r="H1333" s="31" t="str">
        <f>IF(A1333&lt;&gt;"",-Belegerfassung!J1341+Belegerfassung!K1341,"")</f>
        <v/>
      </c>
      <c r="I1333" s="49" t="str">
        <f>IFERROR(IF(H1333&lt;&gt;"",Belegerfassung!L1341*100,""),IF(OR(Belegerfassung!L1341="Leistung EU - Erlöse",Belegerfassung!L1341="Lieferungen EU-Erlöse",Belegerfassung!L1341="EUST",Belegerfassung!L1341="Bauleistungen 20%")=TRUE,"",MID(Belegerfassung!L1341,4,2)))</f>
        <v/>
      </c>
      <c r="J1333" s="6" t="str">
        <f>IF(A1333&lt;&gt;"",LEFT(Belegerfassung!D1341,40),"")</f>
        <v/>
      </c>
      <c r="K1333" t="str">
        <f>IF(A1333&lt;&gt;"",VLOOKUP(D1333,Abfrage!$F$2:$G$21,2,FALSE),"")</f>
        <v/>
      </c>
      <c r="L1333" s="6" t="str">
        <f>IF(Belegerfassung!H1341&lt;&gt;"",Belegerfassung!H1341,"")</f>
        <v/>
      </c>
      <c r="M1333" t="str">
        <f>IFERROR(IF(Belegerfassung!E1341&lt;&gt;"",VLOOKUP(Belegerfassung!E1341,Abfrage!$L$2:$M$15,2,),""),"")</f>
        <v/>
      </c>
      <c r="N1333" t="str">
        <f t="shared" si="61"/>
        <v/>
      </c>
      <c r="O1333" t="str">
        <f t="shared" si="62"/>
        <v/>
      </c>
      <c r="P1333" t="str">
        <f>IF(Belegerfassung!G1341&lt;&gt;"",CONCATENATE(Belegerfassung!G1341,".pdf"),"")</f>
        <v/>
      </c>
    </row>
    <row r="1334" spans="1:16">
      <c r="A1334" t="str">
        <f>IF(Belegerfassung!C1342&lt;&gt;"",0,"")</f>
        <v/>
      </c>
      <c r="B1334" t="str">
        <f>IFERROR(VLOOKUP(Belegerfassung!I1342,Konten!A:D,2,FALSE),"")</f>
        <v/>
      </c>
      <c r="C1334" t="str">
        <f>IF(A1334&lt;&gt;"",TEXT(Belegerfassung!C1342,"TT.MM.JJJJ"),"")</f>
        <v/>
      </c>
      <c r="D1334" t="str">
        <f>IFERROR(VLOOKUP(Belegerfassung!A1342,Abfrage!$E$2:$F$20,2,FALSE),"")</f>
        <v/>
      </c>
      <c r="E1334" t="str">
        <f>IF(A1334&lt;&gt;"",Belegerfassung!B1342,"")</f>
        <v/>
      </c>
      <c r="F1334" t="str">
        <f>IF(Belegerfassung!L1342="","",IF(Belegerfassung!L1342&lt;&gt;"",IF(Belegerfassung!L1342&lt;&gt;"",IF(Belegerfassung!J1342&lt;&gt;0,VLOOKUP(Belegerfassung!L1342,Abfrage!$A$2:$C$19,2,),VLOOKUP(Belegerfassung!L1342,Abfrage!$A$2:$C$19,3,)),"")))</f>
        <v/>
      </c>
      <c r="G1334" t="str">
        <f t="shared" si="60"/>
        <v/>
      </c>
      <c r="H1334" s="31" t="str">
        <f>IF(A1334&lt;&gt;"",-Belegerfassung!J1342+Belegerfassung!K1342,"")</f>
        <v/>
      </c>
      <c r="I1334" s="49" t="str">
        <f>IFERROR(IF(H1334&lt;&gt;"",Belegerfassung!L1342*100,""),IF(OR(Belegerfassung!L1342="Leistung EU - Erlöse",Belegerfassung!L1342="Lieferungen EU-Erlöse",Belegerfassung!L1342="EUST",Belegerfassung!L1342="Bauleistungen 20%")=TRUE,"",MID(Belegerfassung!L1342,4,2)))</f>
        <v/>
      </c>
      <c r="J1334" s="6" t="str">
        <f>IF(A1334&lt;&gt;"",LEFT(Belegerfassung!D1342,40),"")</f>
        <v/>
      </c>
      <c r="K1334" t="str">
        <f>IF(A1334&lt;&gt;"",VLOOKUP(D1334,Abfrage!$F$2:$G$21,2,FALSE),"")</f>
        <v/>
      </c>
      <c r="L1334" s="6" t="str">
        <f>IF(Belegerfassung!H1342&lt;&gt;"",Belegerfassung!H1342,"")</f>
        <v/>
      </c>
      <c r="M1334" t="str">
        <f>IFERROR(IF(Belegerfassung!E1342&lt;&gt;"",VLOOKUP(Belegerfassung!E1342,Abfrage!$L$2:$M$15,2,),""),"")</f>
        <v/>
      </c>
      <c r="N1334" t="str">
        <f t="shared" si="61"/>
        <v/>
      </c>
      <c r="O1334" t="str">
        <f t="shared" si="62"/>
        <v/>
      </c>
      <c r="P1334" t="str">
        <f>IF(Belegerfassung!G1342&lt;&gt;"",CONCATENATE(Belegerfassung!G1342,".pdf"),"")</f>
        <v/>
      </c>
    </row>
    <row r="1335" spans="1:16">
      <c r="A1335" t="str">
        <f>IF(Belegerfassung!C1343&lt;&gt;"",0,"")</f>
        <v/>
      </c>
      <c r="B1335" t="str">
        <f>IFERROR(VLOOKUP(Belegerfassung!I1343,Konten!A:D,2,FALSE),"")</f>
        <v/>
      </c>
      <c r="C1335" t="str">
        <f>IF(A1335&lt;&gt;"",TEXT(Belegerfassung!C1343,"TT.MM.JJJJ"),"")</f>
        <v/>
      </c>
      <c r="D1335" t="str">
        <f>IFERROR(VLOOKUP(Belegerfassung!A1343,Abfrage!$E$2:$F$20,2,FALSE),"")</f>
        <v/>
      </c>
      <c r="E1335" t="str">
        <f>IF(A1335&lt;&gt;"",Belegerfassung!B1343,"")</f>
        <v/>
      </c>
      <c r="F1335" t="str">
        <f>IF(Belegerfassung!L1343="","",IF(Belegerfassung!L1343&lt;&gt;"",IF(Belegerfassung!L1343&lt;&gt;"",IF(Belegerfassung!J1343&lt;&gt;0,VLOOKUP(Belegerfassung!L1343,Abfrage!$A$2:$C$19,2,),VLOOKUP(Belegerfassung!L1343,Abfrage!$A$2:$C$19,3,)),"")))</f>
        <v/>
      </c>
      <c r="G1335" t="str">
        <f t="shared" si="60"/>
        <v/>
      </c>
      <c r="H1335" s="31" t="str">
        <f>IF(A1335&lt;&gt;"",-Belegerfassung!J1343+Belegerfassung!K1343,"")</f>
        <v/>
      </c>
      <c r="I1335" s="49" t="str">
        <f>IFERROR(IF(H1335&lt;&gt;"",Belegerfassung!L1343*100,""),IF(OR(Belegerfassung!L1343="Leistung EU - Erlöse",Belegerfassung!L1343="Lieferungen EU-Erlöse",Belegerfassung!L1343="EUST",Belegerfassung!L1343="Bauleistungen 20%")=TRUE,"",MID(Belegerfassung!L1343,4,2)))</f>
        <v/>
      </c>
      <c r="J1335" s="6" t="str">
        <f>IF(A1335&lt;&gt;"",LEFT(Belegerfassung!D1343,40),"")</f>
        <v/>
      </c>
      <c r="K1335" t="str">
        <f>IF(A1335&lt;&gt;"",VLOOKUP(D1335,Abfrage!$F$2:$G$21,2,FALSE),"")</f>
        <v/>
      </c>
      <c r="L1335" s="6" t="str">
        <f>IF(Belegerfassung!H1343&lt;&gt;"",Belegerfassung!H1343,"")</f>
        <v/>
      </c>
      <c r="M1335" t="str">
        <f>IFERROR(IF(Belegerfassung!E1343&lt;&gt;"",VLOOKUP(Belegerfassung!E1343,Abfrage!$L$2:$M$15,2,),""),"")</f>
        <v/>
      </c>
      <c r="N1335" t="str">
        <f t="shared" si="61"/>
        <v/>
      </c>
      <c r="O1335" t="str">
        <f t="shared" si="62"/>
        <v/>
      </c>
      <c r="P1335" t="str">
        <f>IF(Belegerfassung!G1343&lt;&gt;"",CONCATENATE(Belegerfassung!G1343,".pdf"),"")</f>
        <v/>
      </c>
    </row>
    <row r="1336" spans="1:16">
      <c r="A1336" t="str">
        <f>IF(Belegerfassung!C1344&lt;&gt;"",0,"")</f>
        <v/>
      </c>
      <c r="B1336" t="str">
        <f>IFERROR(VLOOKUP(Belegerfassung!I1344,Konten!A:D,2,FALSE),"")</f>
        <v/>
      </c>
      <c r="C1336" t="str">
        <f>IF(A1336&lt;&gt;"",TEXT(Belegerfassung!C1344,"TT.MM.JJJJ"),"")</f>
        <v/>
      </c>
      <c r="D1336" t="str">
        <f>IFERROR(VLOOKUP(Belegerfassung!A1344,Abfrage!$E$2:$F$20,2,FALSE),"")</f>
        <v/>
      </c>
      <c r="E1336" t="str">
        <f>IF(A1336&lt;&gt;"",Belegerfassung!B1344,"")</f>
        <v/>
      </c>
      <c r="F1336" t="str">
        <f>IF(Belegerfassung!L1344="","",IF(Belegerfassung!L1344&lt;&gt;"",IF(Belegerfassung!L1344&lt;&gt;"",IF(Belegerfassung!J1344&lt;&gt;0,VLOOKUP(Belegerfassung!L1344,Abfrage!$A$2:$C$19,2,),VLOOKUP(Belegerfassung!L1344,Abfrage!$A$2:$C$19,3,)),"")))</f>
        <v/>
      </c>
      <c r="G1336" t="str">
        <f t="shared" si="60"/>
        <v/>
      </c>
      <c r="H1336" s="31" t="str">
        <f>IF(A1336&lt;&gt;"",-Belegerfassung!J1344+Belegerfassung!K1344,"")</f>
        <v/>
      </c>
      <c r="I1336" s="49" t="str">
        <f>IFERROR(IF(H1336&lt;&gt;"",Belegerfassung!L1344*100,""),IF(OR(Belegerfassung!L1344="Leistung EU - Erlöse",Belegerfassung!L1344="Lieferungen EU-Erlöse",Belegerfassung!L1344="EUST",Belegerfassung!L1344="Bauleistungen 20%")=TRUE,"",MID(Belegerfassung!L1344,4,2)))</f>
        <v/>
      </c>
      <c r="J1336" s="6" t="str">
        <f>IF(A1336&lt;&gt;"",LEFT(Belegerfassung!D1344,40),"")</f>
        <v/>
      </c>
      <c r="K1336" t="str">
        <f>IF(A1336&lt;&gt;"",VLOOKUP(D1336,Abfrage!$F$2:$G$21,2,FALSE),"")</f>
        <v/>
      </c>
      <c r="L1336" s="6" t="str">
        <f>IF(Belegerfassung!H1344&lt;&gt;"",Belegerfassung!H1344,"")</f>
        <v/>
      </c>
      <c r="M1336" t="str">
        <f>IFERROR(IF(Belegerfassung!E1344&lt;&gt;"",VLOOKUP(Belegerfassung!E1344,Abfrage!$L$2:$M$15,2,),""),"")</f>
        <v/>
      </c>
      <c r="N1336" t="str">
        <f t="shared" si="61"/>
        <v/>
      </c>
      <c r="O1336" t="str">
        <f t="shared" si="62"/>
        <v/>
      </c>
      <c r="P1336" t="str">
        <f>IF(Belegerfassung!G1344&lt;&gt;"",CONCATENATE(Belegerfassung!G1344,".pdf"),"")</f>
        <v/>
      </c>
    </row>
    <row r="1337" spans="1:16">
      <c r="A1337" t="str">
        <f>IF(Belegerfassung!C1345&lt;&gt;"",0,"")</f>
        <v/>
      </c>
      <c r="B1337" t="str">
        <f>IFERROR(VLOOKUP(Belegerfassung!I1345,Konten!A:D,2,FALSE),"")</f>
        <v/>
      </c>
      <c r="C1337" t="str">
        <f>IF(A1337&lt;&gt;"",TEXT(Belegerfassung!C1345,"TT.MM.JJJJ"),"")</f>
        <v/>
      </c>
      <c r="D1337" t="str">
        <f>IFERROR(VLOOKUP(Belegerfassung!A1345,Abfrage!$E$2:$F$20,2,FALSE),"")</f>
        <v/>
      </c>
      <c r="E1337" t="str">
        <f>IF(A1337&lt;&gt;"",Belegerfassung!B1345,"")</f>
        <v/>
      </c>
      <c r="F1337" t="str">
        <f>IF(Belegerfassung!L1345="","",IF(Belegerfassung!L1345&lt;&gt;"",IF(Belegerfassung!L1345&lt;&gt;"",IF(Belegerfassung!J1345&lt;&gt;0,VLOOKUP(Belegerfassung!L1345,Abfrage!$A$2:$C$19,2,),VLOOKUP(Belegerfassung!L1345,Abfrage!$A$2:$C$19,3,)),"")))</f>
        <v/>
      </c>
      <c r="G1337" t="str">
        <f t="shared" si="60"/>
        <v/>
      </c>
      <c r="H1337" s="31" t="str">
        <f>IF(A1337&lt;&gt;"",-Belegerfassung!J1345+Belegerfassung!K1345,"")</f>
        <v/>
      </c>
      <c r="I1337" s="49" t="str">
        <f>IFERROR(IF(H1337&lt;&gt;"",Belegerfassung!L1345*100,""),IF(OR(Belegerfassung!L1345="Leistung EU - Erlöse",Belegerfassung!L1345="Lieferungen EU-Erlöse",Belegerfassung!L1345="EUST",Belegerfassung!L1345="Bauleistungen 20%")=TRUE,"",MID(Belegerfassung!L1345,4,2)))</f>
        <v/>
      </c>
      <c r="J1337" s="6" t="str">
        <f>IF(A1337&lt;&gt;"",LEFT(Belegerfassung!D1345,40),"")</f>
        <v/>
      </c>
      <c r="K1337" t="str">
        <f>IF(A1337&lt;&gt;"",VLOOKUP(D1337,Abfrage!$F$2:$G$21,2,FALSE),"")</f>
        <v/>
      </c>
      <c r="L1337" s="6" t="str">
        <f>IF(Belegerfassung!H1345&lt;&gt;"",Belegerfassung!H1345,"")</f>
        <v/>
      </c>
      <c r="M1337" t="str">
        <f>IFERROR(IF(Belegerfassung!E1345&lt;&gt;"",VLOOKUP(Belegerfassung!E1345,Abfrage!$L$2:$M$15,2,),""),"")</f>
        <v/>
      </c>
      <c r="N1337" t="str">
        <f t="shared" si="61"/>
        <v/>
      </c>
      <c r="O1337" t="str">
        <f t="shared" si="62"/>
        <v/>
      </c>
      <c r="P1337" t="str">
        <f>IF(Belegerfassung!G1345&lt;&gt;"",CONCATENATE(Belegerfassung!G1345,".pdf"),"")</f>
        <v/>
      </c>
    </row>
    <row r="1338" spans="1:16">
      <c r="A1338" t="str">
        <f>IF(Belegerfassung!C1346&lt;&gt;"",0,"")</f>
        <v/>
      </c>
      <c r="B1338" t="str">
        <f>IFERROR(VLOOKUP(Belegerfassung!I1346,Konten!A:D,2,FALSE),"")</f>
        <v/>
      </c>
      <c r="C1338" t="str">
        <f>IF(A1338&lt;&gt;"",TEXT(Belegerfassung!C1346,"TT.MM.JJJJ"),"")</f>
        <v/>
      </c>
      <c r="D1338" t="str">
        <f>IFERROR(VLOOKUP(Belegerfassung!A1346,Abfrage!$E$2:$F$20,2,FALSE),"")</f>
        <v/>
      </c>
      <c r="E1338" t="str">
        <f>IF(A1338&lt;&gt;"",Belegerfassung!B1346,"")</f>
        <v/>
      </c>
      <c r="F1338" t="str">
        <f>IF(Belegerfassung!L1346="","",IF(Belegerfassung!L1346&lt;&gt;"",IF(Belegerfassung!L1346&lt;&gt;"",IF(Belegerfassung!J1346&lt;&gt;0,VLOOKUP(Belegerfassung!L1346,Abfrage!$A$2:$C$19,2,),VLOOKUP(Belegerfassung!L1346,Abfrage!$A$2:$C$19,3,)),"")))</f>
        <v/>
      </c>
      <c r="G1338" t="str">
        <f t="shared" si="60"/>
        <v/>
      </c>
      <c r="H1338" s="31" t="str">
        <f>IF(A1338&lt;&gt;"",-Belegerfassung!J1346+Belegerfassung!K1346,"")</f>
        <v/>
      </c>
      <c r="I1338" s="49" t="str">
        <f>IFERROR(IF(H1338&lt;&gt;"",Belegerfassung!L1346*100,""),IF(OR(Belegerfassung!L1346="Leistung EU - Erlöse",Belegerfassung!L1346="Lieferungen EU-Erlöse",Belegerfassung!L1346="EUST",Belegerfassung!L1346="Bauleistungen 20%")=TRUE,"",MID(Belegerfassung!L1346,4,2)))</f>
        <v/>
      </c>
      <c r="J1338" s="6" t="str">
        <f>IF(A1338&lt;&gt;"",LEFT(Belegerfassung!D1346,40),"")</f>
        <v/>
      </c>
      <c r="K1338" t="str">
        <f>IF(A1338&lt;&gt;"",VLOOKUP(D1338,Abfrage!$F$2:$G$21,2,FALSE),"")</f>
        <v/>
      </c>
      <c r="L1338" s="6" t="str">
        <f>IF(Belegerfassung!H1346&lt;&gt;"",Belegerfassung!H1346,"")</f>
        <v/>
      </c>
      <c r="M1338" t="str">
        <f>IFERROR(IF(Belegerfassung!E1346&lt;&gt;"",VLOOKUP(Belegerfassung!E1346,Abfrage!$L$2:$M$15,2,),""),"")</f>
        <v/>
      </c>
      <c r="N1338" t="str">
        <f t="shared" si="61"/>
        <v/>
      </c>
      <c r="O1338" t="str">
        <f t="shared" si="62"/>
        <v/>
      </c>
      <c r="P1338" t="str">
        <f>IF(Belegerfassung!G1346&lt;&gt;"",CONCATENATE(Belegerfassung!G1346,".pdf"),"")</f>
        <v/>
      </c>
    </row>
    <row r="1339" spans="1:16">
      <c r="A1339" t="str">
        <f>IF(Belegerfassung!C1347&lt;&gt;"",0,"")</f>
        <v/>
      </c>
      <c r="B1339" t="str">
        <f>IFERROR(VLOOKUP(Belegerfassung!I1347,Konten!A:D,2,FALSE),"")</f>
        <v/>
      </c>
      <c r="C1339" t="str">
        <f>IF(A1339&lt;&gt;"",TEXT(Belegerfassung!C1347,"TT.MM.JJJJ"),"")</f>
        <v/>
      </c>
      <c r="D1339" t="str">
        <f>IFERROR(VLOOKUP(Belegerfassung!A1347,Abfrage!$E$2:$F$20,2,FALSE),"")</f>
        <v/>
      </c>
      <c r="E1339" t="str">
        <f>IF(A1339&lt;&gt;"",Belegerfassung!B1347,"")</f>
        <v/>
      </c>
      <c r="F1339" t="str">
        <f>IF(Belegerfassung!L1347="","",IF(Belegerfassung!L1347&lt;&gt;"",IF(Belegerfassung!L1347&lt;&gt;"",IF(Belegerfassung!J1347&lt;&gt;0,VLOOKUP(Belegerfassung!L1347,Abfrage!$A$2:$C$19,2,),VLOOKUP(Belegerfassung!L1347,Abfrage!$A$2:$C$19,3,)),"")))</f>
        <v/>
      </c>
      <c r="G1339" t="str">
        <f t="shared" si="60"/>
        <v/>
      </c>
      <c r="H1339" s="31" t="str">
        <f>IF(A1339&lt;&gt;"",-Belegerfassung!J1347+Belegerfassung!K1347,"")</f>
        <v/>
      </c>
      <c r="I1339" s="49" t="str">
        <f>IFERROR(IF(H1339&lt;&gt;"",Belegerfassung!L1347*100,""),IF(OR(Belegerfassung!L1347="Leistung EU - Erlöse",Belegerfassung!L1347="Lieferungen EU-Erlöse",Belegerfassung!L1347="EUST",Belegerfassung!L1347="Bauleistungen 20%")=TRUE,"",MID(Belegerfassung!L1347,4,2)))</f>
        <v/>
      </c>
      <c r="J1339" s="6" t="str">
        <f>IF(A1339&lt;&gt;"",LEFT(Belegerfassung!D1347,40),"")</f>
        <v/>
      </c>
      <c r="K1339" t="str">
        <f>IF(A1339&lt;&gt;"",VLOOKUP(D1339,Abfrage!$F$2:$G$21,2,FALSE),"")</f>
        <v/>
      </c>
      <c r="L1339" s="6" t="str">
        <f>IF(Belegerfassung!H1347&lt;&gt;"",Belegerfassung!H1347,"")</f>
        <v/>
      </c>
      <c r="M1339" t="str">
        <f>IFERROR(IF(Belegerfassung!E1347&lt;&gt;"",VLOOKUP(Belegerfassung!E1347,Abfrage!$L$2:$M$15,2,),""),"")</f>
        <v/>
      </c>
      <c r="N1339" t="str">
        <f t="shared" si="61"/>
        <v/>
      </c>
      <c r="O1339" t="str">
        <f t="shared" si="62"/>
        <v/>
      </c>
      <c r="P1339" t="str">
        <f>IF(Belegerfassung!G1347&lt;&gt;"",CONCATENATE(Belegerfassung!G1347,".pdf"),"")</f>
        <v/>
      </c>
    </row>
    <row r="1340" spans="1:16">
      <c r="A1340" t="str">
        <f>IF(Belegerfassung!C1348&lt;&gt;"",0,"")</f>
        <v/>
      </c>
      <c r="B1340" t="str">
        <f>IFERROR(VLOOKUP(Belegerfassung!I1348,Konten!A:D,2,FALSE),"")</f>
        <v/>
      </c>
      <c r="C1340" t="str">
        <f>IF(A1340&lt;&gt;"",TEXT(Belegerfassung!C1348,"TT.MM.JJJJ"),"")</f>
        <v/>
      </c>
      <c r="D1340" t="str">
        <f>IFERROR(VLOOKUP(Belegerfassung!A1348,Abfrage!$E$2:$F$20,2,FALSE),"")</f>
        <v/>
      </c>
      <c r="E1340" t="str">
        <f>IF(A1340&lt;&gt;"",Belegerfassung!B1348,"")</f>
        <v/>
      </c>
      <c r="F1340" t="str">
        <f>IF(Belegerfassung!L1348="","",IF(Belegerfassung!L1348&lt;&gt;"",IF(Belegerfassung!L1348&lt;&gt;"",IF(Belegerfassung!J1348&lt;&gt;0,VLOOKUP(Belegerfassung!L1348,Abfrage!$A$2:$C$19,2,),VLOOKUP(Belegerfassung!L1348,Abfrage!$A$2:$C$19,3,)),"")))</f>
        <v/>
      </c>
      <c r="G1340" t="str">
        <f t="shared" si="60"/>
        <v/>
      </c>
      <c r="H1340" s="31" t="str">
        <f>IF(A1340&lt;&gt;"",-Belegerfassung!J1348+Belegerfassung!K1348,"")</f>
        <v/>
      </c>
      <c r="I1340" s="49" t="str">
        <f>IFERROR(IF(H1340&lt;&gt;"",Belegerfassung!L1348*100,""),IF(OR(Belegerfassung!L1348="Leistung EU - Erlöse",Belegerfassung!L1348="Lieferungen EU-Erlöse",Belegerfassung!L1348="EUST",Belegerfassung!L1348="Bauleistungen 20%")=TRUE,"",MID(Belegerfassung!L1348,4,2)))</f>
        <v/>
      </c>
      <c r="J1340" s="6" t="str">
        <f>IF(A1340&lt;&gt;"",LEFT(Belegerfassung!D1348,40),"")</f>
        <v/>
      </c>
      <c r="K1340" t="str">
        <f>IF(A1340&lt;&gt;"",VLOOKUP(D1340,Abfrage!$F$2:$G$21,2,FALSE),"")</f>
        <v/>
      </c>
      <c r="L1340" s="6" t="str">
        <f>IF(Belegerfassung!H1348&lt;&gt;"",Belegerfassung!H1348,"")</f>
        <v/>
      </c>
      <c r="M1340" t="str">
        <f>IFERROR(IF(Belegerfassung!E1348&lt;&gt;"",VLOOKUP(Belegerfassung!E1348,Abfrage!$L$2:$M$15,2,),""),"")</f>
        <v/>
      </c>
      <c r="N1340" t="str">
        <f t="shared" si="61"/>
        <v/>
      </c>
      <c r="O1340" t="str">
        <f t="shared" si="62"/>
        <v/>
      </c>
      <c r="P1340" t="str">
        <f>IF(Belegerfassung!G1348&lt;&gt;"",CONCATENATE(Belegerfassung!G1348,".pdf"),"")</f>
        <v/>
      </c>
    </row>
    <row r="1341" spans="1:16">
      <c r="A1341" t="str">
        <f>IF(Belegerfassung!C1349&lt;&gt;"",0,"")</f>
        <v/>
      </c>
      <c r="B1341" t="str">
        <f>IFERROR(VLOOKUP(Belegerfassung!I1349,Konten!A:D,2,FALSE),"")</f>
        <v/>
      </c>
      <c r="C1341" t="str">
        <f>IF(A1341&lt;&gt;"",TEXT(Belegerfassung!C1349,"TT.MM.JJJJ"),"")</f>
        <v/>
      </c>
      <c r="D1341" t="str">
        <f>IFERROR(VLOOKUP(Belegerfassung!A1349,Abfrage!$E$2:$F$20,2,FALSE),"")</f>
        <v/>
      </c>
      <c r="E1341" t="str">
        <f>IF(A1341&lt;&gt;"",Belegerfassung!B1349,"")</f>
        <v/>
      </c>
      <c r="F1341" t="str">
        <f>IF(Belegerfassung!L1349="","",IF(Belegerfassung!L1349&lt;&gt;"",IF(Belegerfassung!L1349&lt;&gt;"",IF(Belegerfassung!J1349&lt;&gt;0,VLOOKUP(Belegerfassung!L1349,Abfrage!$A$2:$C$19,2,),VLOOKUP(Belegerfassung!L1349,Abfrage!$A$2:$C$19,3,)),"")))</f>
        <v/>
      </c>
      <c r="G1341" t="str">
        <f t="shared" si="60"/>
        <v/>
      </c>
      <c r="H1341" s="31" t="str">
        <f>IF(A1341&lt;&gt;"",-Belegerfassung!J1349+Belegerfassung!K1349,"")</f>
        <v/>
      </c>
      <c r="I1341" s="49" t="str">
        <f>IFERROR(IF(H1341&lt;&gt;"",Belegerfassung!L1349*100,""),IF(OR(Belegerfassung!L1349="Leistung EU - Erlöse",Belegerfassung!L1349="Lieferungen EU-Erlöse",Belegerfassung!L1349="EUST",Belegerfassung!L1349="Bauleistungen 20%")=TRUE,"",MID(Belegerfassung!L1349,4,2)))</f>
        <v/>
      </c>
      <c r="J1341" s="6" t="str">
        <f>IF(A1341&lt;&gt;"",LEFT(Belegerfassung!D1349,40),"")</f>
        <v/>
      </c>
      <c r="K1341" t="str">
        <f>IF(A1341&lt;&gt;"",VLOOKUP(D1341,Abfrage!$F$2:$G$21,2,FALSE),"")</f>
        <v/>
      </c>
      <c r="L1341" s="6" t="str">
        <f>IF(Belegerfassung!H1349&lt;&gt;"",Belegerfassung!H1349,"")</f>
        <v/>
      </c>
      <c r="M1341" t="str">
        <f>IFERROR(IF(Belegerfassung!E1349&lt;&gt;"",VLOOKUP(Belegerfassung!E1349,Abfrage!$L$2:$M$15,2,),""),"")</f>
        <v/>
      </c>
      <c r="N1341" t="str">
        <f t="shared" si="61"/>
        <v/>
      </c>
      <c r="O1341" t="str">
        <f t="shared" si="62"/>
        <v/>
      </c>
      <c r="P1341" t="str">
        <f>IF(Belegerfassung!G1349&lt;&gt;"",CONCATENATE(Belegerfassung!G1349,".pdf"),"")</f>
        <v/>
      </c>
    </row>
    <row r="1342" spans="1:16">
      <c r="A1342" t="str">
        <f>IF(Belegerfassung!C1350&lt;&gt;"",0,"")</f>
        <v/>
      </c>
      <c r="B1342" t="str">
        <f>IFERROR(VLOOKUP(Belegerfassung!I1350,Konten!A:D,2,FALSE),"")</f>
        <v/>
      </c>
      <c r="C1342" t="str">
        <f>IF(A1342&lt;&gt;"",TEXT(Belegerfassung!C1350,"TT.MM.JJJJ"),"")</f>
        <v/>
      </c>
      <c r="D1342" t="str">
        <f>IFERROR(VLOOKUP(Belegerfassung!A1350,Abfrage!$E$2:$F$20,2,FALSE),"")</f>
        <v/>
      </c>
      <c r="E1342" t="str">
        <f>IF(A1342&lt;&gt;"",Belegerfassung!B1350,"")</f>
        <v/>
      </c>
      <c r="F1342" t="str">
        <f>IF(Belegerfassung!L1350="","",IF(Belegerfassung!L1350&lt;&gt;"",IF(Belegerfassung!L1350&lt;&gt;"",IF(Belegerfassung!J1350&lt;&gt;0,VLOOKUP(Belegerfassung!L1350,Abfrage!$A$2:$C$19,2,),VLOOKUP(Belegerfassung!L1350,Abfrage!$A$2:$C$19,3,)),"")))</f>
        <v/>
      </c>
      <c r="G1342" t="str">
        <f t="shared" si="60"/>
        <v/>
      </c>
      <c r="H1342" s="31" t="str">
        <f>IF(A1342&lt;&gt;"",-Belegerfassung!J1350+Belegerfassung!K1350,"")</f>
        <v/>
      </c>
      <c r="I1342" s="49" t="str">
        <f>IFERROR(IF(H1342&lt;&gt;"",Belegerfassung!L1350*100,""),IF(OR(Belegerfassung!L1350="Leistung EU - Erlöse",Belegerfassung!L1350="Lieferungen EU-Erlöse",Belegerfassung!L1350="EUST",Belegerfassung!L1350="Bauleistungen 20%")=TRUE,"",MID(Belegerfassung!L1350,4,2)))</f>
        <v/>
      </c>
      <c r="J1342" s="6" t="str">
        <f>IF(A1342&lt;&gt;"",LEFT(Belegerfassung!D1350,40),"")</f>
        <v/>
      </c>
      <c r="K1342" t="str">
        <f>IF(A1342&lt;&gt;"",VLOOKUP(D1342,Abfrage!$F$2:$G$21,2,FALSE),"")</f>
        <v/>
      </c>
      <c r="L1342" s="6" t="str">
        <f>IF(Belegerfassung!H1350&lt;&gt;"",Belegerfassung!H1350,"")</f>
        <v/>
      </c>
      <c r="M1342" t="str">
        <f>IFERROR(IF(Belegerfassung!E1350&lt;&gt;"",VLOOKUP(Belegerfassung!E1350,Abfrage!$L$2:$M$15,2,),""),"")</f>
        <v/>
      </c>
      <c r="N1342" t="str">
        <f t="shared" si="61"/>
        <v/>
      </c>
      <c r="O1342" t="str">
        <f t="shared" si="62"/>
        <v/>
      </c>
      <c r="P1342" t="str">
        <f>IF(Belegerfassung!G1350&lt;&gt;"",CONCATENATE(Belegerfassung!G1350,".pdf"),"")</f>
        <v/>
      </c>
    </row>
    <row r="1343" spans="1:16">
      <c r="A1343" t="str">
        <f>IF(Belegerfassung!C1351&lt;&gt;"",0,"")</f>
        <v/>
      </c>
      <c r="B1343" t="str">
        <f>IFERROR(VLOOKUP(Belegerfassung!I1351,Konten!A:D,2,FALSE),"")</f>
        <v/>
      </c>
      <c r="C1343" t="str">
        <f>IF(A1343&lt;&gt;"",TEXT(Belegerfassung!C1351,"TT.MM.JJJJ"),"")</f>
        <v/>
      </c>
      <c r="D1343" t="str">
        <f>IFERROR(VLOOKUP(Belegerfassung!A1351,Abfrage!$E$2:$F$20,2,FALSE),"")</f>
        <v/>
      </c>
      <c r="E1343" t="str">
        <f>IF(A1343&lt;&gt;"",Belegerfassung!B1351,"")</f>
        <v/>
      </c>
      <c r="F1343" t="str">
        <f>IF(Belegerfassung!L1351="","",IF(Belegerfassung!L1351&lt;&gt;"",IF(Belegerfassung!L1351&lt;&gt;"",IF(Belegerfassung!J1351&lt;&gt;0,VLOOKUP(Belegerfassung!L1351,Abfrage!$A$2:$C$19,2,),VLOOKUP(Belegerfassung!L1351,Abfrage!$A$2:$C$19,3,)),"")))</f>
        <v/>
      </c>
      <c r="G1343" t="str">
        <f t="shared" si="60"/>
        <v/>
      </c>
      <c r="H1343" s="31" t="str">
        <f>IF(A1343&lt;&gt;"",-Belegerfassung!J1351+Belegerfassung!K1351,"")</f>
        <v/>
      </c>
      <c r="I1343" s="49" t="str">
        <f>IFERROR(IF(H1343&lt;&gt;"",Belegerfassung!L1351*100,""),IF(OR(Belegerfassung!L1351="Leistung EU - Erlöse",Belegerfassung!L1351="Lieferungen EU-Erlöse",Belegerfassung!L1351="EUST",Belegerfassung!L1351="Bauleistungen 20%")=TRUE,"",MID(Belegerfassung!L1351,4,2)))</f>
        <v/>
      </c>
      <c r="J1343" s="6" t="str">
        <f>IF(A1343&lt;&gt;"",LEFT(Belegerfassung!D1351,40),"")</f>
        <v/>
      </c>
      <c r="K1343" t="str">
        <f>IF(A1343&lt;&gt;"",VLOOKUP(D1343,Abfrage!$F$2:$G$21,2,FALSE),"")</f>
        <v/>
      </c>
      <c r="L1343" s="6" t="str">
        <f>IF(Belegerfassung!H1351&lt;&gt;"",Belegerfassung!H1351,"")</f>
        <v/>
      </c>
      <c r="M1343" t="str">
        <f>IFERROR(IF(Belegerfassung!E1351&lt;&gt;"",VLOOKUP(Belegerfassung!E1351,Abfrage!$L$2:$M$15,2,),""),"")</f>
        <v/>
      </c>
      <c r="N1343" t="str">
        <f t="shared" si="61"/>
        <v/>
      </c>
      <c r="O1343" t="str">
        <f t="shared" si="62"/>
        <v/>
      </c>
      <c r="P1343" t="str">
        <f>IF(Belegerfassung!G1351&lt;&gt;"",CONCATENATE(Belegerfassung!G1351,".pdf"),"")</f>
        <v/>
      </c>
    </row>
    <row r="1344" spans="1:16">
      <c r="A1344" t="str">
        <f>IF(Belegerfassung!C1352&lt;&gt;"",0,"")</f>
        <v/>
      </c>
      <c r="B1344" t="str">
        <f>IFERROR(VLOOKUP(Belegerfassung!I1352,Konten!A:D,2,FALSE),"")</f>
        <v/>
      </c>
      <c r="C1344" t="str">
        <f>IF(A1344&lt;&gt;"",TEXT(Belegerfassung!C1352,"TT.MM.JJJJ"),"")</f>
        <v/>
      </c>
      <c r="D1344" t="str">
        <f>IFERROR(VLOOKUP(Belegerfassung!A1352,Abfrage!$E$2:$F$20,2,FALSE),"")</f>
        <v/>
      </c>
      <c r="E1344" t="str">
        <f>IF(A1344&lt;&gt;"",Belegerfassung!B1352,"")</f>
        <v/>
      </c>
      <c r="F1344" t="str">
        <f>IF(Belegerfassung!L1352="","",IF(Belegerfassung!L1352&lt;&gt;"",IF(Belegerfassung!L1352&lt;&gt;"",IF(Belegerfassung!J1352&lt;&gt;0,VLOOKUP(Belegerfassung!L1352,Abfrage!$A$2:$C$19,2,),VLOOKUP(Belegerfassung!L1352,Abfrage!$A$2:$C$19,3,)),"")))</f>
        <v/>
      </c>
      <c r="G1344" t="str">
        <f t="shared" si="60"/>
        <v/>
      </c>
      <c r="H1344" s="31" t="str">
        <f>IF(A1344&lt;&gt;"",-Belegerfassung!J1352+Belegerfassung!K1352,"")</f>
        <v/>
      </c>
      <c r="I1344" s="49" t="str">
        <f>IFERROR(IF(H1344&lt;&gt;"",Belegerfassung!L1352*100,""),IF(OR(Belegerfassung!L1352="Leistung EU - Erlöse",Belegerfassung!L1352="Lieferungen EU-Erlöse",Belegerfassung!L1352="EUST",Belegerfassung!L1352="Bauleistungen 20%")=TRUE,"",MID(Belegerfassung!L1352,4,2)))</f>
        <v/>
      </c>
      <c r="J1344" s="6" t="str">
        <f>IF(A1344&lt;&gt;"",LEFT(Belegerfassung!D1352,40),"")</f>
        <v/>
      </c>
      <c r="K1344" t="str">
        <f>IF(A1344&lt;&gt;"",VLOOKUP(D1344,Abfrage!$F$2:$G$21,2,FALSE),"")</f>
        <v/>
      </c>
      <c r="L1344" s="6" t="str">
        <f>IF(Belegerfassung!H1352&lt;&gt;"",Belegerfassung!H1352,"")</f>
        <v/>
      </c>
      <c r="M1344" t="str">
        <f>IFERROR(IF(Belegerfassung!E1352&lt;&gt;"",VLOOKUP(Belegerfassung!E1352,Abfrage!$L$2:$M$15,2,),""),"")</f>
        <v/>
      </c>
      <c r="N1344" t="str">
        <f t="shared" si="61"/>
        <v/>
      </c>
      <c r="O1344" t="str">
        <f t="shared" si="62"/>
        <v/>
      </c>
      <c r="P1344" t="str">
        <f>IF(Belegerfassung!G1352&lt;&gt;"",CONCATENATE(Belegerfassung!G1352,".pdf"),"")</f>
        <v/>
      </c>
    </row>
    <row r="1345" spans="1:16">
      <c r="A1345" t="str">
        <f>IF(Belegerfassung!C1353&lt;&gt;"",0,"")</f>
        <v/>
      </c>
      <c r="B1345" t="str">
        <f>IFERROR(VLOOKUP(Belegerfassung!I1353,Konten!A:D,2,FALSE),"")</f>
        <v/>
      </c>
      <c r="C1345" t="str">
        <f>IF(A1345&lt;&gt;"",TEXT(Belegerfassung!C1353,"TT.MM.JJJJ"),"")</f>
        <v/>
      </c>
      <c r="D1345" t="str">
        <f>IFERROR(VLOOKUP(Belegerfassung!A1353,Abfrage!$E$2:$F$20,2,FALSE),"")</f>
        <v/>
      </c>
      <c r="E1345" t="str">
        <f>IF(A1345&lt;&gt;"",Belegerfassung!B1353,"")</f>
        <v/>
      </c>
      <c r="F1345" t="str">
        <f>IF(Belegerfassung!L1353="","",IF(Belegerfassung!L1353&lt;&gt;"",IF(Belegerfassung!L1353&lt;&gt;"",IF(Belegerfassung!J1353&lt;&gt;0,VLOOKUP(Belegerfassung!L1353,Abfrage!$A$2:$C$19,2,),VLOOKUP(Belegerfassung!L1353,Abfrage!$A$2:$C$19,3,)),"")))</f>
        <v/>
      </c>
      <c r="G1345" t="str">
        <f t="shared" si="60"/>
        <v/>
      </c>
      <c r="H1345" s="31" t="str">
        <f>IF(A1345&lt;&gt;"",-Belegerfassung!J1353+Belegerfassung!K1353,"")</f>
        <v/>
      </c>
      <c r="I1345" s="49" t="str">
        <f>IFERROR(IF(H1345&lt;&gt;"",Belegerfassung!L1353*100,""),IF(OR(Belegerfassung!L1353="Leistung EU - Erlöse",Belegerfassung!L1353="Lieferungen EU-Erlöse",Belegerfassung!L1353="EUST",Belegerfassung!L1353="Bauleistungen 20%")=TRUE,"",MID(Belegerfassung!L1353,4,2)))</f>
        <v/>
      </c>
      <c r="J1345" s="6" t="str">
        <f>IF(A1345&lt;&gt;"",LEFT(Belegerfassung!D1353,40),"")</f>
        <v/>
      </c>
      <c r="K1345" t="str">
        <f>IF(A1345&lt;&gt;"",VLOOKUP(D1345,Abfrage!$F$2:$G$21,2,FALSE),"")</f>
        <v/>
      </c>
      <c r="L1345" s="6" t="str">
        <f>IF(Belegerfassung!H1353&lt;&gt;"",Belegerfassung!H1353,"")</f>
        <v/>
      </c>
      <c r="M1345" t="str">
        <f>IFERROR(IF(Belegerfassung!E1353&lt;&gt;"",VLOOKUP(Belegerfassung!E1353,Abfrage!$L$2:$M$15,2,),""),"")</f>
        <v/>
      </c>
      <c r="N1345" t="str">
        <f t="shared" si="61"/>
        <v/>
      </c>
      <c r="O1345" t="str">
        <f t="shared" si="62"/>
        <v/>
      </c>
      <c r="P1345" t="str">
        <f>IF(Belegerfassung!G1353&lt;&gt;"",CONCATENATE(Belegerfassung!G1353,".pdf"),"")</f>
        <v/>
      </c>
    </row>
    <row r="1346" spans="1:16">
      <c r="A1346" t="str">
        <f>IF(Belegerfassung!C1354&lt;&gt;"",0,"")</f>
        <v/>
      </c>
      <c r="B1346" t="str">
        <f>IFERROR(VLOOKUP(Belegerfassung!I1354,Konten!A:D,2,FALSE),"")</f>
        <v/>
      </c>
      <c r="C1346" t="str">
        <f>IF(A1346&lt;&gt;"",TEXT(Belegerfassung!C1354,"TT.MM.JJJJ"),"")</f>
        <v/>
      </c>
      <c r="D1346" t="str">
        <f>IFERROR(VLOOKUP(Belegerfassung!A1354,Abfrage!$E$2:$F$20,2,FALSE),"")</f>
        <v/>
      </c>
      <c r="E1346" t="str">
        <f>IF(A1346&lt;&gt;"",Belegerfassung!B1354,"")</f>
        <v/>
      </c>
      <c r="F1346" t="str">
        <f>IF(Belegerfassung!L1354="","",IF(Belegerfassung!L1354&lt;&gt;"",IF(Belegerfassung!L1354&lt;&gt;"",IF(Belegerfassung!J1354&lt;&gt;0,VLOOKUP(Belegerfassung!L1354,Abfrage!$A$2:$C$19,2,),VLOOKUP(Belegerfassung!L1354,Abfrage!$A$2:$C$19,3,)),"")))</f>
        <v/>
      </c>
      <c r="G1346" t="str">
        <f t="shared" si="60"/>
        <v/>
      </c>
      <c r="H1346" s="31" t="str">
        <f>IF(A1346&lt;&gt;"",-Belegerfassung!J1354+Belegerfassung!K1354,"")</f>
        <v/>
      </c>
      <c r="I1346" s="49" t="str">
        <f>IFERROR(IF(H1346&lt;&gt;"",Belegerfassung!L1354*100,""),IF(OR(Belegerfassung!L1354="Leistung EU - Erlöse",Belegerfassung!L1354="Lieferungen EU-Erlöse",Belegerfassung!L1354="EUST",Belegerfassung!L1354="Bauleistungen 20%")=TRUE,"",MID(Belegerfassung!L1354,4,2)))</f>
        <v/>
      </c>
      <c r="J1346" s="6" t="str">
        <f>IF(A1346&lt;&gt;"",LEFT(Belegerfassung!D1354,40),"")</f>
        <v/>
      </c>
      <c r="K1346" t="str">
        <f>IF(A1346&lt;&gt;"",VLOOKUP(D1346,Abfrage!$F$2:$G$21,2,FALSE),"")</f>
        <v/>
      </c>
      <c r="L1346" s="6" t="str">
        <f>IF(Belegerfassung!H1354&lt;&gt;"",Belegerfassung!H1354,"")</f>
        <v/>
      </c>
      <c r="M1346" t="str">
        <f>IFERROR(IF(Belegerfassung!E1354&lt;&gt;"",VLOOKUP(Belegerfassung!E1354,Abfrage!$L$2:$M$15,2,),""),"")</f>
        <v/>
      </c>
      <c r="N1346" t="str">
        <f t="shared" si="61"/>
        <v/>
      </c>
      <c r="O1346" t="str">
        <f t="shared" si="62"/>
        <v/>
      </c>
      <c r="P1346" t="str">
        <f>IF(Belegerfassung!G1354&lt;&gt;"",CONCATENATE(Belegerfassung!G1354,".pdf"),"")</f>
        <v/>
      </c>
    </row>
    <row r="1347" spans="1:16">
      <c r="A1347" t="str">
        <f>IF(Belegerfassung!C1355&lt;&gt;"",0,"")</f>
        <v/>
      </c>
      <c r="B1347" t="str">
        <f>IFERROR(VLOOKUP(Belegerfassung!I1355,Konten!A:D,2,FALSE),"")</f>
        <v/>
      </c>
      <c r="C1347" t="str">
        <f>IF(A1347&lt;&gt;"",TEXT(Belegerfassung!C1355,"TT.MM.JJJJ"),"")</f>
        <v/>
      </c>
      <c r="D1347" t="str">
        <f>IFERROR(VLOOKUP(Belegerfassung!A1355,Abfrage!$E$2:$F$20,2,FALSE),"")</f>
        <v/>
      </c>
      <c r="E1347" t="str">
        <f>IF(A1347&lt;&gt;"",Belegerfassung!B1355,"")</f>
        <v/>
      </c>
      <c r="F1347" t="str">
        <f>IF(Belegerfassung!L1355="","",IF(Belegerfassung!L1355&lt;&gt;"",IF(Belegerfassung!L1355&lt;&gt;"",IF(Belegerfassung!J1355&lt;&gt;0,VLOOKUP(Belegerfassung!L1355,Abfrage!$A$2:$C$19,2,),VLOOKUP(Belegerfassung!L1355,Abfrage!$A$2:$C$19,3,)),"")))</f>
        <v/>
      </c>
      <c r="G1347" t="str">
        <f t="shared" ref="G1347:G1410" si="63">IF(A1347&lt;&gt;"",1,"")</f>
        <v/>
      </c>
      <c r="H1347" s="31" t="str">
        <f>IF(A1347&lt;&gt;"",-Belegerfassung!J1355+Belegerfassung!K1355,"")</f>
        <v/>
      </c>
      <c r="I1347" s="49" t="str">
        <f>IFERROR(IF(H1347&lt;&gt;"",Belegerfassung!L1355*100,""),IF(OR(Belegerfassung!L1355="Leistung EU - Erlöse",Belegerfassung!L1355="Lieferungen EU-Erlöse",Belegerfassung!L1355="EUST",Belegerfassung!L1355="Bauleistungen 20%")=TRUE,"",MID(Belegerfassung!L1355,4,2)))</f>
        <v/>
      </c>
      <c r="J1347" s="6" t="str">
        <f>IF(A1347&lt;&gt;"",LEFT(Belegerfassung!D1355,40),"")</f>
        <v/>
      </c>
      <c r="K1347" t="str">
        <f>IF(A1347&lt;&gt;"",VLOOKUP(D1347,Abfrage!$F$2:$G$21,2,FALSE),"")</f>
        <v/>
      </c>
      <c r="L1347" s="6" t="str">
        <f>IF(Belegerfassung!H1355&lt;&gt;"",Belegerfassung!H1355,"")</f>
        <v/>
      </c>
      <c r="M1347" t="str">
        <f>IFERROR(IF(Belegerfassung!E1355&lt;&gt;"",VLOOKUP(Belegerfassung!E1355,Abfrage!$L$2:$M$15,2,),""),"")</f>
        <v/>
      </c>
      <c r="N1347" t="str">
        <f t="shared" ref="N1347:N1410" si="64">IF(A1347&lt;&gt;"","E","")</f>
        <v/>
      </c>
      <c r="O1347" t="str">
        <f t="shared" ref="O1347:O1410" si="65">IF(A1347&lt;&gt;"","A","")</f>
        <v/>
      </c>
      <c r="P1347" t="str">
        <f>IF(Belegerfassung!G1355&lt;&gt;"",CONCATENATE(Belegerfassung!G1355,".pdf"),"")</f>
        <v/>
      </c>
    </row>
    <row r="1348" spans="1:16">
      <c r="A1348" t="str">
        <f>IF(Belegerfassung!C1356&lt;&gt;"",0,"")</f>
        <v/>
      </c>
      <c r="B1348" t="str">
        <f>IFERROR(VLOOKUP(Belegerfassung!I1356,Konten!A:D,2,FALSE),"")</f>
        <v/>
      </c>
      <c r="C1348" t="str">
        <f>IF(A1348&lt;&gt;"",TEXT(Belegerfassung!C1356,"TT.MM.JJJJ"),"")</f>
        <v/>
      </c>
      <c r="D1348" t="str">
        <f>IFERROR(VLOOKUP(Belegerfassung!A1356,Abfrage!$E$2:$F$20,2,FALSE),"")</f>
        <v/>
      </c>
      <c r="E1348" t="str">
        <f>IF(A1348&lt;&gt;"",Belegerfassung!B1356,"")</f>
        <v/>
      </c>
      <c r="F1348" t="str">
        <f>IF(Belegerfassung!L1356="","",IF(Belegerfassung!L1356&lt;&gt;"",IF(Belegerfassung!L1356&lt;&gt;"",IF(Belegerfassung!J1356&lt;&gt;0,VLOOKUP(Belegerfassung!L1356,Abfrage!$A$2:$C$19,2,),VLOOKUP(Belegerfassung!L1356,Abfrage!$A$2:$C$19,3,)),"")))</f>
        <v/>
      </c>
      <c r="G1348" t="str">
        <f t="shared" si="63"/>
        <v/>
      </c>
      <c r="H1348" s="31" t="str">
        <f>IF(A1348&lt;&gt;"",-Belegerfassung!J1356+Belegerfassung!K1356,"")</f>
        <v/>
      </c>
      <c r="I1348" s="49" t="str">
        <f>IFERROR(IF(H1348&lt;&gt;"",Belegerfassung!L1356*100,""),IF(OR(Belegerfassung!L1356="Leistung EU - Erlöse",Belegerfassung!L1356="Lieferungen EU-Erlöse",Belegerfassung!L1356="EUST",Belegerfassung!L1356="Bauleistungen 20%")=TRUE,"",MID(Belegerfassung!L1356,4,2)))</f>
        <v/>
      </c>
      <c r="J1348" s="6" t="str">
        <f>IF(A1348&lt;&gt;"",LEFT(Belegerfassung!D1356,40),"")</f>
        <v/>
      </c>
      <c r="K1348" t="str">
        <f>IF(A1348&lt;&gt;"",VLOOKUP(D1348,Abfrage!$F$2:$G$21,2,FALSE),"")</f>
        <v/>
      </c>
      <c r="L1348" s="6" t="str">
        <f>IF(Belegerfassung!H1356&lt;&gt;"",Belegerfassung!H1356,"")</f>
        <v/>
      </c>
      <c r="M1348" t="str">
        <f>IFERROR(IF(Belegerfassung!E1356&lt;&gt;"",VLOOKUP(Belegerfassung!E1356,Abfrage!$L$2:$M$15,2,),""),"")</f>
        <v/>
      </c>
      <c r="N1348" t="str">
        <f t="shared" si="64"/>
        <v/>
      </c>
      <c r="O1348" t="str">
        <f t="shared" si="65"/>
        <v/>
      </c>
      <c r="P1348" t="str">
        <f>IF(Belegerfassung!G1356&lt;&gt;"",CONCATENATE(Belegerfassung!G1356,".pdf"),"")</f>
        <v/>
      </c>
    </row>
    <row r="1349" spans="1:16">
      <c r="A1349" t="str">
        <f>IF(Belegerfassung!C1357&lt;&gt;"",0,"")</f>
        <v/>
      </c>
      <c r="B1349" t="str">
        <f>IFERROR(VLOOKUP(Belegerfassung!I1357,Konten!A:D,2,FALSE),"")</f>
        <v/>
      </c>
      <c r="C1349" t="str">
        <f>IF(A1349&lt;&gt;"",TEXT(Belegerfassung!C1357,"TT.MM.JJJJ"),"")</f>
        <v/>
      </c>
      <c r="D1349" t="str">
        <f>IFERROR(VLOOKUP(Belegerfassung!A1357,Abfrage!$E$2:$F$20,2,FALSE),"")</f>
        <v/>
      </c>
      <c r="E1349" t="str">
        <f>IF(A1349&lt;&gt;"",Belegerfassung!B1357,"")</f>
        <v/>
      </c>
      <c r="F1349" t="str">
        <f>IF(Belegerfassung!L1357="","",IF(Belegerfassung!L1357&lt;&gt;"",IF(Belegerfassung!L1357&lt;&gt;"",IF(Belegerfassung!J1357&lt;&gt;0,VLOOKUP(Belegerfassung!L1357,Abfrage!$A$2:$C$19,2,),VLOOKUP(Belegerfassung!L1357,Abfrage!$A$2:$C$19,3,)),"")))</f>
        <v/>
      </c>
      <c r="G1349" t="str">
        <f t="shared" si="63"/>
        <v/>
      </c>
      <c r="H1349" s="31" t="str">
        <f>IF(A1349&lt;&gt;"",-Belegerfassung!J1357+Belegerfassung!K1357,"")</f>
        <v/>
      </c>
      <c r="I1349" s="49" t="str">
        <f>IFERROR(IF(H1349&lt;&gt;"",Belegerfassung!L1357*100,""),IF(OR(Belegerfassung!L1357="Leistung EU - Erlöse",Belegerfassung!L1357="Lieferungen EU-Erlöse",Belegerfassung!L1357="EUST",Belegerfassung!L1357="Bauleistungen 20%")=TRUE,"",MID(Belegerfassung!L1357,4,2)))</f>
        <v/>
      </c>
      <c r="J1349" s="6" t="str">
        <f>IF(A1349&lt;&gt;"",LEFT(Belegerfassung!D1357,40),"")</f>
        <v/>
      </c>
      <c r="K1349" t="str">
        <f>IF(A1349&lt;&gt;"",VLOOKUP(D1349,Abfrage!$F$2:$G$21,2,FALSE),"")</f>
        <v/>
      </c>
      <c r="L1349" s="6" t="str">
        <f>IF(Belegerfassung!H1357&lt;&gt;"",Belegerfassung!H1357,"")</f>
        <v/>
      </c>
      <c r="M1349" t="str">
        <f>IFERROR(IF(Belegerfassung!E1357&lt;&gt;"",VLOOKUP(Belegerfassung!E1357,Abfrage!$L$2:$M$15,2,),""),"")</f>
        <v/>
      </c>
      <c r="N1349" t="str">
        <f t="shared" si="64"/>
        <v/>
      </c>
      <c r="O1349" t="str">
        <f t="shared" si="65"/>
        <v/>
      </c>
      <c r="P1349" t="str">
        <f>IF(Belegerfassung!G1357&lt;&gt;"",CONCATENATE(Belegerfassung!G1357,".pdf"),"")</f>
        <v/>
      </c>
    </row>
    <row r="1350" spans="1:16">
      <c r="A1350" t="str">
        <f>IF(Belegerfassung!C1358&lt;&gt;"",0,"")</f>
        <v/>
      </c>
      <c r="B1350" t="str">
        <f>IFERROR(VLOOKUP(Belegerfassung!I1358,Konten!A:D,2,FALSE),"")</f>
        <v/>
      </c>
      <c r="C1350" t="str">
        <f>IF(A1350&lt;&gt;"",TEXT(Belegerfassung!C1358,"TT.MM.JJJJ"),"")</f>
        <v/>
      </c>
      <c r="D1350" t="str">
        <f>IFERROR(VLOOKUP(Belegerfassung!A1358,Abfrage!$E$2:$F$20,2,FALSE),"")</f>
        <v/>
      </c>
      <c r="E1350" t="str">
        <f>IF(A1350&lt;&gt;"",Belegerfassung!B1358,"")</f>
        <v/>
      </c>
      <c r="F1350" t="str">
        <f>IF(Belegerfassung!L1358="","",IF(Belegerfassung!L1358&lt;&gt;"",IF(Belegerfassung!L1358&lt;&gt;"",IF(Belegerfassung!J1358&lt;&gt;0,VLOOKUP(Belegerfassung!L1358,Abfrage!$A$2:$C$19,2,),VLOOKUP(Belegerfassung!L1358,Abfrage!$A$2:$C$19,3,)),"")))</f>
        <v/>
      </c>
      <c r="G1350" t="str">
        <f t="shared" si="63"/>
        <v/>
      </c>
      <c r="H1350" s="31" t="str">
        <f>IF(A1350&lt;&gt;"",-Belegerfassung!J1358+Belegerfassung!K1358,"")</f>
        <v/>
      </c>
      <c r="I1350" s="49" t="str">
        <f>IFERROR(IF(H1350&lt;&gt;"",Belegerfassung!L1358*100,""),IF(OR(Belegerfassung!L1358="Leistung EU - Erlöse",Belegerfassung!L1358="Lieferungen EU-Erlöse",Belegerfassung!L1358="EUST",Belegerfassung!L1358="Bauleistungen 20%")=TRUE,"",MID(Belegerfassung!L1358,4,2)))</f>
        <v/>
      </c>
      <c r="J1350" s="6" t="str">
        <f>IF(A1350&lt;&gt;"",LEFT(Belegerfassung!D1358,40),"")</f>
        <v/>
      </c>
      <c r="K1350" t="str">
        <f>IF(A1350&lt;&gt;"",VLOOKUP(D1350,Abfrage!$F$2:$G$21,2,FALSE),"")</f>
        <v/>
      </c>
      <c r="L1350" s="6" t="str">
        <f>IF(Belegerfassung!H1358&lt;&gt;"",Belegerfassung!H1358,"")</f>
        <v/>
      </c>
      <c r="M1350" t="str">
        <f>IFERROR(IF(Belegerfassung!E1358&lt;&gt;"",VLOOKUP(Belegerfassung!E1358,Abfrage!$L$2:$M$15,2,),""),"")</f>
        <v/>
      </c>
      <c r="N1350" t="str">
        <f t="shared" si="64"/>
        <v/>
      </c>
      <c r="O1350" t="str">
        <f t="shared" si="65"/>
        <v/>
      </c>
      <c r="P1350" t="str">
        <f>IF(Belegerfassung!G1358&lt;&gt;"",CONCATENATE(Belegerfassung!G1358,".pdf"),"")</f>
        <v/>
      </c>
    </row>
    <row r="1351" spans="1:16">
      <c r="A1351" t="str">
        <f>IF(Belegerfassung!C1359&lt;&gt;"",0,"")</f>
        <v/>
      </c>
      <c r="B1351" t="str">
        <f>IFERROR(VLOOKUP(Belegerfassung!I1359,Konten!A:D,2,FALSE),"")</f>
        <v/>
      </c>
      <c r="C1351" t="str">
        <f>IF(A1351&lt;&gt;"",TEXT(Belegerfassung!C1359,"TT.MM.JJJJ"),"")</f>
        <v/>
      </c>
      <c r="D1351" t="str">
        <f>IFERROR(VLOOKUP(Belegerfassung!A1359,Abfrage!$E$2:$F$20,2,FALSE),"")</f>
        <v/>
      </c>
      <c r="E1351" t="str">
        <f>IF(A1351&lt;&gt;"",Belegerfassung!B1359,"")</f>
        <v/>
      </c>
      <c r="F1351" t="str">
        <f>IF(Belegerfassung!L1359="","",IF(Belegerfassung!L1359&lt;&gt;"",IF(Belegerfassung!L1359&lt;&gt;"",IF(Belegerfassung!J1359&lt;&gt;0,VLOOKUP(Belegerfassung!L1359,Abfrage!$A$2:$C$19,2,),VLOOKUP(Belegerfassung!L1359,Abfrage!$A$2:$C$19,3,)),"")))</f>
        <v/>
      </c>
      <c r="G1351" t="str">
        <f t="shared" si="63"/>
        <v/>
      </c>
      <c r="H1351" s="31" t="str">
        <f>IF(A1351&lt;&gt;"",-Belegerfassung!J1359+Belegerfassung!K1359,"")</f>
        <v/>
      </c>
      <c r="I1351" s="49" t="str">
        <f>IFERROR(IF(H1351&lt;&gt;"",Belegerfassung!L1359*100,""),IF(OR(Belegerfassung!L1359="Leistung EU - Erlöse",Belegerfassung!L1359="Lieferungen EU-Erlöse",Belegerfassung!L1359="EUST",Belegerfassung!L1359="Bauleistungen 20%")=TRUE,"",MID(Belegerfassung!L1359,4,2)))</f>
        <v/>
      </c>
      <c r="J1351" s="6" t="str">
        <f>IF(A1351&lt;&gt;"",LEFT(Belegerfassung!D1359,40),"")</f>
        <v/>
      </c>
      <c r="K1351" t="str">
        <f>IF(A1351&lt;&gt;"",VLOOKUP(D1351,Abfrage!$F$2:$G$21,2,FALSE),"")</f>
        <v/>
      </c>
      <c r="L1351" s="6" t="str">
        <f>IF(Belegerfassung!H1359&lt;&gt;"",Belegerfassung!H1359,"")</f>
        <v/>
      </c>
      <c r="M1351" t="str">
        <f>IFERROR(IF(Belegerfassung!E1359&lt;&gt;"",VLOOKUP(Belegerfassung!E1359,Abfrage!$L$2:$M$15,2,),""),"")</f>
        <v/>
      </c>
      <c r="N1351" t="str">
        <f t="shared" si="64"/>
        <v/>
      </c>
      <c r="O1351" t="str">
        <f t="shared" si="65"/>
        <v/>
      </c>
      <c r="P1351" t="str">
        <f>IF(Belegerfassung!G1359&lt;&gt;"",CONCATENATE(Belegerfassung!G1359,".pdf"),"")</f>
        <v/>
      </c>
    </row>
    <row r="1352" spans="1:16">
      <c r="A1352" t="str">
        <f>IF(Belegerfassung!C1360&lt;&gt;"",0,"")</f>
        <v/>
      </c>
      <c r="B1352" t="str">
        <f>IFERROR(VLOOKUP(Belegerfassung!I1360,Konten!A:D,2,FALSE),"")</f>
        <v/>
      </c>
      <c r="C1352" t="str">
        <f>IF(A1352&lt;&gt;"",TEXT(Belegerfassung!C1360,"TT.MM.JJJJ"),"")</f>
        <v/>
      </c>
      <c r="D1352" t="str">
        <f>IFERROR(VLOOKUP(Belegerfassung!A1360,Abfrage!$E$2:$F$20,2,FALSE),"")</f>
        <v/>
      </c>
      <c r="E1352" t="str">
        <f>IF(A1352&lt;&gt;"",Belegerfassung!B1360,"")</f>
        <v/>
      </c>
      <c r="F1352" t="str">
        <f>IF(Belegerfassung!L1360="","",IF(Belegerfassung!L1360&lt;&gt;"",IF(Belegerfassung!L1360&lt;&gt;"",IF(Belegerfassung!J1360&lt;&gt;0,VLOOKUP(Belegerfassung!L1360,Abfrage!$A$2:$C$19,2,),VLOOKUP(Belegerfassung!L1360,Abfrage!$A$2:$C$19,3,)),"")))</f>
        <v/>
      </c>
      <c r="G1352" t="str">
        <f t="shared" si="63"/>
        <v/>
      </c>
      <c r="H1352" s="31" t="str">
        <f>IF(A1352&lt;&gt;"",-Belegerfassung!J1360+Belegerfassung!K1360,"")</f>
        <v/>
      </c>
      <c r="I1352" s="49" t="str">
        <f>IFERROR(IF(H1352&lt;&gt;"",Belegerfassung!L1360*100,""),IF(OR(Belegerfassung!L1360="Leistung EU - Erlöse",Belegerfassung!L1360="Lieferungen EU-Erlöse",Belegerfassung!L1360="EUST",Belegerfassung!L1360="Bauleistungen 20%")=TRUE,"",MID(Belegerfassung!L1360,4,2)))</f>
        <v/>
      </c>
      <c r="J1352" s="6" t="str">
        <f>IF(A1352&lt;&gt;"",LEFT(Belegerfassung!D1360,40),"")</f>
        <v/>
      </c>
      <c r="K1352" t="str">
        <f>IF(A1352&lt;&gt;"",VLOOKUP(D1352,Abfrage!$F$2:$G$21,2,FALSE),"")</f>
        <v/>
      </c>
      <c r="L1352" s="6" t="str">
        <f>IF(Belegerfassung!H1360&lt;&gt;"",Belegerfassung!H1360,"")</f>
        <v/>
      </c>
      <c r="M1352" t="str">
        <f>IFERROR(IF(Belegerfassung!E1360&lt;&gt;"",VLOOKUP(Belegerfassung!E1360,Abfrage!$L$2:$M$15,2,),""),"")</f>
        <v/>
      </c>
      <c r="N1352" t="str">
        <f t="shared" si="64"/>
        <v/>
      </c>
      <c r="O1352" t="str">
        <f t="shared" si="65"/>
        <v/>
      </c>
      <c r="P1352" t="str">
        <f>IF(Belegerfassung!G1360&lt;&gt;"",CONCATENATE(Belegerfassung!G1360,".pdf"),"")</f>
        <v/>
      </c>
    </row>
    <row r="1353" spans="1:16">
      <c r="A1353" t="str">
        <f>IF(Belegerfassung!C1361&lt;&gt;"",0,"")</f>
        <v/>
      </c>
      <c r="B1353" t="str">
        <f>IFERROR(VLOOKUP(Belegerfassung!I1361,Konten!A:D,2,FALSE),"")</f>
        <v/>
      </c>
      <c r="C1353" t="str">
        <f>IF(A1353&lt;&gt;"",TEXT(Belegerfassung!C1361,"TT.MM.JJJJ"),"")</f>
        <v/>
      </c>
      <c r="D1353" t="str">
        <f>IFERROR(VLOOKUP(Belegerfassung!A1361,Abfrage!$E$2:$F$20,2,FALSE),"")</f>
        <v/>
      </c>
      <c r="E1353" t="str">
        <f>IF(A1353&lt;&gt;"",Belegerfassung!B1361,"")</f>
        <v/>
      </c>
      <c r="F1353" t="str">
        <f>IF(Belegerfassung!L1361="","",IF(Belegerfassung!L1361&lt;&gt;"",IF(Belegerfassung!L1361&lt;&gt;"",IF(Belegerfassung!J1361&lt;&gt;0,VLOOKUP(Belegerfassung!L1361,Abfrage!$A$2:$C$19,2,),VLOOKUP(Belegerfassung!L1361,Abfrage!$A$2:$C$19,3,)),"")))</f>
        <v/>
      </c>
      <c r="G1353" t="str">
        <f t="shared" si="63"/>
        <v/>
      </c>
      <c r="H1353" s="31" t="str">
        <f>IF(A1353&lt;&gt;"",-Belegerfassung!J1361+Belegerfassung!K1361,"")</f>
        <v/>
      </c>
      <c r="I1353" s="49" t="str">
        <f>IFERROR(IF(H1353&lt;&gt;"",Belegerfassung!L1361*100,""),IF(OR(Belegerfassung!L1361="Leistung EU - Erlöse",Belegerfassung!L1361="Lieferungen EU-Erlöse",Belegerfassung!L1361="EUST",Belegerfassung!L1361="Bauleistungen 20%")=TRUE,"",MID(Belegerfassung!L1361,4,2)))</f>
        <v/>
      </c>
      <c r="J1353" s="6" t="str">
        <f>IF(A1353&lt;&gt;"",LEFT(Belegerfassung!D1361,40),"")</f>
        <v/>
      </c>
      <c r="K1353" t="str">
        <f>IF(A1353&lt;&gt;"",VLOOKUP(D1353,Abfrage!$F$2:$G$21,2,FALSE),"")</f>
        <v/>
      </c>
      <c r="L1353" s="6" t="str">
        <f>IF(Belegerfassung!H1361&lt;&gt;"",Belegerfassung!H1361,"")</f>
        <v/>
      </c>
      <c r="M1353" t="str">
        <f>IFERROR(IF(Belegerfassung!E1361&lt;&gt;"",VLOOKUP(Belegerfassung!E1361,Abfrage!$L$2:$M$15,2,),""),"")</f>
        <v/>
      </c>
      <c r="N1353" t="str">
        <f t="shared" si="64"/>
        <v/>
      </c>
      <c r="O1353" t="str">
        <f t="shared" si="65"/>
        <v/>
      </c>
      <c r="P1353" t="str">
        <f>IF(Belegerfassung!G1361&lt;&gt;"",CONCATENATE(Belegerfassung!G1361,".pdf"),"")</f>
        <v/>
      </c>
    </row>
    <row r="1354" spans="1:16">
      <c r="A1354" t="str">
        <f>IF(Belegerfassung!C1362&lt;&gt;"",0,"")</f>
        <v/>
      </c>
      <c r="B1354" t="str">
        <f>IFERROR(VLOOKUP(Belegerfassung!I1362,Konten!A:D,2,FALSE),"")</f>
        <v/>
      </c>
      <c r="C1354" t="str">
        <f>IF(A1354&lt;&gt;"",TEXT(Belegerfassung!C1362,"TT.MM.JJJJ"),"")</f>
        <v/>
      </c>
      <c r="D1354" t="str">
        <f>IFERROR(VLOOKUP(Belegerfassung!A1362,Abfrage!$E$2:$F$20,2,FALSE),"")</f>
        <v/>
      </c>
      <c r="E1354" t="str">
        <f>IF(A1354&lt;&gt;"",Belegerfassung!B1362,"")</f>
        <v/>
      </c>
      <c r="F1354" t="str">
        <f>IF(Belegerfassung!L1362="","",IF(Belegerfassung!L1362&lt;&gt;"",IF(Belegerfassung!L1362&lt;&gt;"",IF(Belegerfassung!J1362&lt;&gt;0,VLOOKUP(Belegerfassung!L1362,Abfrage!$A$2:$C$19,2,),VLOOKUP(Belegerfassung!L1362,Abfrage!$A$2:$C$19,3,)),"")))</f>
        <v/>
      </c>
      <c r="G1354" t="str">
        <f t="shared" si="63"/>
        <v/>
      </c>
      <c r="H1354" s="31" t="str">
        <f>IF(A1354&lt;&gt;"",-Belegerfassung!J1362+Belegerfassung!K1362,"")</f>
        <v/>
      </c>
      <c r="I1354" s="49" t="str">
        <f>IFERROR(IF(H1354&lt;&gt;"",Belegerfassung!L1362*100,""),IF(OR(Belegerfassung!L1362="Leistung EU - Erlöse",Belegerfassung!L1362="Lieferungen EU-Erlöse",Belegerfassung!L1362="EUST",Belegerfassung!L1362="Bauleistungen 20%")=TRUE,"",MID(Belegerfassung!L1362,4,2)))</f>
        <v/>
      </c>
      <c r="J1354" s="6" t="str">
        <f>IF(A1354&lt;&gt;"",LEFT(Belegerfassung!D1362,40),"")</f>
        <v/>
      </c>
      <c r="K1354" t="str">
        <f>IF(A1354&lt;&gt;"",VLOOKUP(D1354,Abfrage!$F$2:$G$21,2,FALSE),"")</f>
        <v/>
      </c>
      <c r="L1354" s="6" t="str">
        <f>IF(Belegerfassung!H1362&lt;&gt;"",Belegerfassung!H1362,"")</f>
        <v/>
      </c>
      <c r="M1354" t="str">
        <f>IFERROR(IF(Belegerfassung!E1362&lt;&gt;"",VLOOKUP(Belegerfassung!E1362,Abfrage!$L$2:$M$15,2,),""),"")</f>
        <v/>
      </c>
      <c r="N1354" t="str">
        <f t="shared" si="64"/>
        <v/>
      </c>
      <c r="O1354" t="str">
        <f t="shared" si="65"/>
        <v/>
      </c>
      <c r="P1354" t="str">
        <f>IF(Belegerfassung!G1362&lt;&gt;"",CONCATENATE(Belegerfassung!G1362,".pdf"),"")</f>
        <v/>
      </c>
    </row>
    <row r="1355" spans="1:16">
      <c r="A1355" t="str">
        <f>IF(Belegerfassung!C1363&lt;&gt;"",0,"")</f>
        <v/>
      </c>
      <c r="B1355" t="str">
        <f>IFERROR(VLOOKUP(Belegerfassung!I1363,Konten!A:D,2,FALSE),"")</f>
        <v/>
      </c>
      <c r="C1355" t="str">
        <f>IF(A1355&lt;&gt;"",TEXT(Belegerfassung!C1363,"TT.MM.JJJJ"),"")</f>
        <v/>
      </c>
      <c r="D1355" t="str">
        <f>IFERROR(VLOOKUP(Belegerfassung!A1363,Abfrage!$E$2:$F$20,2,FALSE),"")</f>
        <v/>
      </c>
      <c r="E1355" t="str">
        <f>IF(A1355&lt;&gt;"",Belegerfassung!B1363,"")</f>
        <v/>
      </c>
      <c r="F1355" t="str">
        <f>IF(Belegerfassung!L1363="","",IF(Belegerfassung!L1363&lt;&gt;"",IF(Belegerfassung!L1363&lt;&gt;"",IF(Belegerfassung!J1363&lt;&gt;0,VLOOKUP(Belegerfassung!L1363,Abfrage!$A$2:$C$19,2,),VLOOKUP(Belegerfassung!L1363,Abfrage!$A$2:$C$19,3,)),"")))</f>
        <v/>
      </c>
      <c r="G1355" t="str">
        <f t="shared" si="63"/>
        <v/>
      </c>
      <c r="H1355" s="31" t="str">
        <f>IF(A1355&lt;&gt;"",-Belegerfassung!J1363+Belegerfassung!K1363,"")</f>
        <v/>
      </c>
      <c r="I1355" s="49" t="str">
        <f>IFERROR(IF(H1355&lt;&gt;"",Belegerfassung!L1363*100,""),IF(OR(Belegerfassung!L1363="Leistung EU - Erlöse",Belegerfassung!L1363="Lieferungen EU-Erlöse",Belegerfassung!L1363="EUST",Belegerfassung!L1363="Bauleistungen 20%")=TRUE,"",MID(Belegerfassung!L1363,4,2)))</f>
        <v/>
      </c>
      <c r="J1355" s="6" t="str">
        <f>IF(A1355&lt;&gt;"",LEFT(Belegerfassung!D1363,40),"")</f>
        <v/>
      </c>
      <c r="K1355" t="str">
        <f>IF(A1355&lt;&gt;"",VLOOKUP(D1355,Abfrage!$F$2:$G$21,2,FALSE),"")</f>
        <v/>
      </c>
      <c r="L1355" s="6" t="str">
        <f>IF(Belegerfassung!H1363&lt;&gt;"",Belegerfassung!H1363,"")</f>
        <v/>
      </c>
      <c r="M1355" t="str">
        <f>IFERROR(IF(Belegerfassung!E1363&lt;&gt;"",VLOOKUP(Belegerfassung!E1363,Abfrage!$L$2:$M$15,2,),""),"")</f>
        <v/>
      </c>
      <c r="N1355" t="str">
        <f t="shared" si="64"/>
        <v/>
      </c>
      <c r="O1355" t="str">
        <f t="shared" si="65"/>
        <v/>
      </c>
      <c r="P1355" t="str">
        <f>IF(Belegerfassung!G1363&lt;&gt;"",CONCATENATE(Belegerfassung!G1363,".pdf"),"")</f>
        <v/>
      </c>
    </row>
    <row r="1356" spans="1:16">
      <c r="A1356" t="str">
        <f>IF(Belegerfassung!C1364&lt;&gt;"",0,"")</f>
        <v/>
      </c>
      <c r="B1356" t="str">
        <f>IFERROR(VLOOKUP(Belegerfassung!I1364,Konten!A:D,2,FALSE),"")</f>
        <v/>
      </c>
      <c r="C1356" t="str">
        <f>IF(A1356&lt;&gt;"",TEXT(Belegerfassung!C1364,"TT.MM.JJJJ"),"")</f>
        <v/>
      </c>
      <c r="D1356" t="str">
        <f>IFERROR(VLOOKUP(Belegerfassung!A1364,Abfrage!$E$2:$F$20,2,FALSE),"")</f>
        <v/>
      </c>
      <c r="E1356" t="str">
        <f>IF(A1356&lt;&gt;"",Belegerfassung!B1364,"")</f>
        <v/>
      </c>
      <c r="F1356" t="str">
        <f>IF(Belegerfassung!L1364="","",IF(Belegerfassung!L1364&lt;&gt;"",IF(Belegerfassung!L1364&lt;&gt;"",IF(Belegerfassung!J1364&lt;&gt;0,VLOOKUP(Belegerfassung!L1364,Abfrage!$A$2:$C$19,2,),VLOOKUP(Belegerfassung!L1364,Abfrage!$A$2:$C$19,3,)),"")))</f>
        <v/>
      </c>
      <c r="G1356" t="str">
        <f t="shared" si="63"/>
        <v/>
      </c>
      <c r="H1356" s="31" t="str">
        <f>IF(A1356&lt;&gt;"",-Belegerfassung!J1364+Belegerfassung!K1364,"")</f>
        <v/>
      </c>
      <c r="I1356" s="49" t="str">
        <f>IFERROR(IF(H1356&lt;&gt;"",Belegerfassung!L1364*100,""),IF(OR(Belegerfassung!L1364="Leistung EU - Erlöse",Belegerfassung!L1364="Lieferungen EU-Erlöse",Belegerfassung!L1364="EUST",Belegerfassung!L1364="Bauleistungen 20%")=TRUE,"",MID(Belegerfassung!L1364,4,2)))</f>
        <v/>
      </c>
      <c r="J1356" s="6" t="str">
        <f>IF(A1356&lt;&gt;"",LEFT(Belegerfassung!D1364,40),"")</f>
        <v/>
      </c>
      <c r="K1356" t="str">
        <f>IF(A1356&lt;&gt;"",VLOOKUP(D1356,Abfrage!$F$2:$G$21,2,FALSE),"")</f>
        <v/>
      </c>
      <c r="L1356" s="6" t="str">
        <f>IF(Belegerfassung!H1364&lt;&gt;"",Belegerfassung!H1364,"")</f>
        <v/>
      </c>
      <c r="M1356" t="str">
        <f>IFERROR(IF(Belegerfassung!E1364&lt;&gt;"",VLOOKUP(Belegerfassung!E1364,Abfrage!$L$2:$M$15,2,),""),"")</f>
        <v/>
      </c>
      <c r="N1356" t="str">
        <f t="shared" si="64"/>
        <v/>
      </c>
      <c r="O1356" t="str">
        <f t="shared" si="65"/>
        <v/>
      </c>
      <c r="P1356" t="str">
        <f>IF(Belegerfassung!G1364&lt;&gt;"",CONCATENATE(Belegerfassung!G1364,".pdf"),"")</f>
        <v/>
      </c>
    </row>
    <row r="1357" spans="1:16">
      <c r="A1357" t="str">
        <f>IF(Belegerfassung!C1365&lt;&gt;"",0,"")</f>
        <v/>
      </c>
      <c r="B1357" t="str">
        <f>IFERROR(VLOOKUP(Belegerfassung!I1365,Konten!A:D,2,FALSE),"")</f>
        <v/>
      </c>
      <c r="C1357" t="str">
        <f>IF(A1357&lt;&gt;"",TEXT(Belegerfassung!C1365,"TT.MM.JJJJ"),"")</f>
        <v/>
      </c>
      <c r="D1357" t="str">
        <f>IFERROR(VLOOKUP(Belegerfassung!A1365,Abfrage!$E$2:$F$20,2,FALSE),"")</f>
        <v/>
      </c>
      <c r="E1357" t="str">
        <f>IF(A1357&lt;&gt;"",Belegerfassung!B1365,"")</f>
        <v/>
      </c>
      <c r="F1357" t="str">
        <f>IF(Belegerfassung!L1365="","",IF(Belegerfassung!L1365&lt;&gt;"",IF(Belegerfassung!L1365&lt;&gt;"",IF(Belegerfassung!J1365&lt;&gt;0,VLOOKUP(Belegerfassung!L1365,Abfrage!$A$2:$C$19,2,),VLOOKUP(Belegerfassung!L1365,Abfrage!$A$2:$C$19,3,)),"")))</f>
        <v/>
      </c>
      <c r="G1357" t="str">
        <f t="shared" si="63"/>
        <v/>
      </c>
      <c r="H1357" s="31" t="str">
        <f>IF(A1357&lt;&gt;"",-Belegerfassung!J1365+Belegerfassung!K1365,"")</f>
        <v/>
      </c>
      <c r="I1357" s="49" t="str">
        <f>IFERROR(IF(H1357&lt;&gt;"",Belegerfassung!L1365*100,""),IF(OR(Belegerfassung!L1365="Leistung EU - Erlöse",Belegerfassung!L1365="Lieferungen EU-Erlöse",Belegerfassung!L1365="EUST",Belegerfassung!L1365="Bauleistungen 20%")=TRUE,"",MID(Belegerfassung!L1365,4,2)))</f>
        <v/>
      </c>
      <c r="J1357" s="6" t="str">
        <f>IF(A1357&lt;&gt;"",LEFT(Belegerfassung!D1365,40),"")</f>
        <v/>
      </c>
      <c r="K1357" t="str">
        <f>IF(A1357&lt;&gt;"",VLOOKUP(D1357,Abfrage!$F$2:$G$21,2,FALSE),"")</f>
        <v/>
      </c>
      <c r="L1357" s="6" t="str">
        <f>IF(Belegerfassung!H1365&lt;&gt;"",Belegerfassung!H1365,"")</f>
        <v/>
      </c>
      <c r="M1357" t="str">
        <f>IFERROR(IF(Belegerfassung!E1365&lt;&gt;"",VLOOKUP(Belegerfassung!E1365,Abfrage!$L$2:$M$15,2,),""),"")</f>
        <v/>
      </c>
      <c r="N1357" t="str">
        <f t="shared" si="64"/>
        <v/>
      </c>
      <c r="O1357" t="str">
        <f t="shared" si="65"/>
        <v/>
      </c>
      <c r="P1357" t="str">
        <f>IF(Belegerfassung!G1365&lt;&gt;"",CONCATENATE(Belegerfassung!G1365,".pdf"),"")</f>
        <v/>
      </c>
    </row>
    <row r="1358" spans="1:16">
      <c r="A1358" t="str">
        <f>IF(Belegerfassung!C1366&lt;&gt;"",0,"")</f>
        <v/>
      </c>
      <c r="B1358" t="str">
        <f>IFERROR(VLOOKUP(Belegerfassung!I1366,Konten!A:D,2,FALSE),"")</f>
        <v/>
      </c>
      <c r="C1358" t="str">
        <f>IF(A1358&lt;&gt;"",TEXT(Belegerfassung!C1366,"TT.MM.JJJJ"),"")</f>
        <v/>
      </c>
      <c r="D1358" t="str">
        <f>IFERROR(VLOOKUP(Belegerfassung!A1366,Abfrage!$E$2:$F$20,2,FALSE),"")</f>
        <v/>
      </c>
      <c r="E1358" t="str">
        <f>IF(A1358&lt;&gt;"",Belegerfassung!B1366,"")</f>
        <v/>
      </c>
      <c r="F1358" t="str">
        <f>IF(Belegerfassung!L1366="","",IF(Belegerfassung!L1366&lt;&gt;"",IF(Belegerfassung!L1366&lt;&gt;"",IF(Belegerfassung!J1366&lt;&gt;0,VLOOKUP(Belegerfassung!L1366,Abfrage!$A$2:$C$19,2,),VLOOKUP(Belegerfassung!L1366,Abfrage!$A$2:$C$19,3,)),"")))</f>
        <v/>
      </c>
      <c r="G1358" t="str">
        <f t="shared" si="63"/>
        <v/>
      </c>
      <c r="H1358" s="31" t="str">
        <f>IF(A1358&lt;&gt;"",-Belegerfassung!J1366+Belegerfassung!K1366,"")</f>
        <v/>
      </c>
      <c r="I1358" s="49" t="str">
        <f>IFERROR(IF(H1358&lt;&gt;"",Belegerfassung!L1366*100,""),IF(OR(Belegerfassung!L1366="Leistung EU - Erlöse",Belegerfassung!L1366="Lieferungen EU-Erlöse",Belegerfassung!L1366="EUST",Belegerfassung!L1366="Bauleistungen 20%")=TRUE,"",MID(Belegerfassung!L1366,4,2)))</f>
        <v/>
      </c>
      <c r="J1358" s="6" t="str">
        <f>IF(A1358&lt;&gt;"",LEFT(Belegerfassung!D1366,40),"")</f>
        <v/>
      </c>
      <c r="K1358" t="str">
        <f>IF(A1358&lt;&gt;"",VLOOKUP(D1358,Abfrage!$F$2:$G$21,2,FALSE),"")</f>
        <v/>
      </c>
      <c r="L1358" s="6" t="str">
        <f>IF(Belegerfassung!H1366&lt;&gt;"",Belegerfassung!H1366,"")</f>
        <v/>
      </c>
      <c r="M1358" t="str">
        <f>IFERROR(IF(Belegerfassung!E1366&lt;&gt;"",VLOOKUP(Belegerfassung!E1366,Abfrage!$L$2:$M$15,2,),""),"")</f>
        <v/>
      </c>
      <c r="N1358" t="str">
        <f t="shared" si="64"/>
        <v/>
      </c>
      <c r="O1358" t="str">
        <f t="shared" si="65"/>
        <v/>
      </c>
      <c r="P1358" t="str">
        <f>IF(Belegerfassung!G1366&lt;&gt;"",CONCATENATE(Belegerfassung!G1366,".pdf"),"")</f>
        <v/>
      </c>
    </row>
    <row r="1359" spans="1:16">
      <c r="A1359" t="str">
        <f>IF(Belegerfassung!C1367&lt;&gt;"",0,"")</f>
        <v/>
      </c>
      <c r="B1359" t="str">
        <f>IFERROR(VLOOKUP(Belegerfassung!I1367,Konten!A:D,2,FALSE),"")</f>
        <v/>
      </c>
      <c r="C1359" t="str">
        <f>IF(A1359&lt;&gt;"",TEXT(Belegerfassung!C1367,"TT.MM.JJJJ"),"")</f>
        <v/>
      </c>
      <c r="D1359" t="str">
        <f>IFERROR(VLOOKUP(Belegerfassung!A1367,Abfrage!$E$2:$F$20,2,FALSE),"")</f>
        <v/>
      </c>
      <c r="E1359" t="str">
        <f>IF(A1359&lt;&gt;"",Belegerfassung!B1367,"")</f>
        <v/>
      </c>
      <c r="F1359" t="str">
        <f>IF(Belegerfassung!L1367="","",IF(Belegerfassung!L1367&lt;&gt;"",IF(Belegerfassung!L1367&lt;&gt;"",IF(Belegerfassung!J1367&lt;&gt;0,VLOOKUP(Belegerfassung!L1367,Abfrage!$A$2:$C$19,2,),VLOOKUP(Belegerfassung!L1367,Abfrage!$A$2:$C$19,3,)),"")))</f>
        <v/>
      </c>
      <c r="G1359" t="str">
        <f t="shared" si="63"/>
        <v/>
      </c>
      <c r="H1359" s="31" t="str">
        <f>IF(A1359&lt;&gt;"",-Belegerfassung!J1367+Belegerfassung!K1367,"")</f>
        <v/>
      </c>
      <c r="I1359" s="49" t="str">
        <f>IFERROR(IF(H1359&lt;&gt;"",Belegerfassung!L1367*100,""),IF(OR(Belegerfassung!L1367="Leistung EU - Erlöse",Belegerfassung!L1367="Lieferungen EU-Erlöse",Belegerfassung!L1367="EUST",Belegerfassung!L1367="Bauleistungen 20%")=TRUE,"",MID(Belegerfassung!L1367,4,2)))</f>
        <v/>
      </c>
      <c r="J1359" s="6" t="str">
        <f>IF(A1359&lt;&gt;"",LEFT(Belegerfassung!D1367,40),"")</f>
        <v/>
      </c>
      <c r="K1359" t="str">
        <f>IF(A1359&lt;&gt;"",VLOOKUP(D1359,Abfrage!$F$2:$G$21,2,FALSE),"")</f>
        <v/>
      </c>
      <c r="L1359" s="6" t="str">
        <f>IF(Belegerfassung!H1367&lt;&gt;"",Belegerfassung!H1367,"")</f>
        <v/>
      </c>
      <c r="M1359" t="str">
        <f>IFERROR(IF(Belegerfassung!E1367&lt;&gt;"",VLOOKUP(Belegerfassung!E1367,Abfrage!$L$2:$M$15,2,),""),"")</f>
        <v/>
      </c>
      <c r="N1359" t="str">
        <f t="shared" si="64"/>
        <v/>
      </c>
      <c r="O1359" t="str">
        <f t="shared" si="65"/>
        <v/>
      </c>
      <c r="P1359" t="str">
        <f>IF(Belegerfassung!G1367&lt;&gt;"",CONCATENATE(Belegerfassung!G1367,".pdf"),"")</f>
        <v/>
      </c>
    </row>
    <row r="1360" spans="1:16">
      <c r="A1360" t="str">
        <f>IF(Belegerfassung!C1368&lt;&gt;"",0,"")</f>
        <v/>
      </c>
      <c r="B1360" t="str">
        <f>IFERROR(VLOOKUP(Belegerfassung!I1368,Konten!A:D,2,FALSE),"")</f>
        <v/>
      </c>
      <c r="C1360" t="str">
        <f>IF(A1360&lt;&gt;"",TEXT(Belegerfassung!C1368,"TT.MM.JJJJ"),"")</f>
        <v/>
      </c>
      <c r="D1360" t="str">
        <f>IFERROR(VLOOKUP(Belegerfassung!A1368,Abfrage!$E$2:$F$20,2,FALSE),"")</f>
        <v/>
      </c>
      <c r="E1360" t="str">
        <f>IF(A1360&lt;&gt;"",Belegerfassung!B1368,"")</f>
        <v/>
      </c>
      <c r="F1360" t="str">
        <f>IF(Belegerfassung!L1368="","",IF(Belegerfassung!L1368&lt;&gt;"",IF(Belegerfassung!L1368&lt;&gt;"",IF(Belegerfassung!J1368&lt;&gt;0,VLOOKUP(Belegerfassung!L1368,Abfrage!$A$2:$C$19,2,),VLOOKUP(Belegerfassung!L1368,Abfrage!$A$2:$C$19,3,)),"")))</f>
        <v/>
      </c>
      <c r="G1360" t="str">
        <f t="shared" si="63"/>
        <v/>
      </c>
      <c r="H1360" s="31" t="str">
        <f>IF(A1360&lt;&gt;"",-Belegerfassung!J1368+Belegerfassung!K1368,"")</f>
        <v/>
      </c>
      <c r="I1360" s="49" t="str">
        <f>IFERROR(IF(H1360&lt;&gt;"",Belegerfassung!L1368*100,""),IF(OR(Belegerfassung!L1368="Leistung EU - Erlöse",Belegerfassung!L1368="Lieferungen EU-Erlöse",Belegerfassung!L1368="EUST",Belegerfassung!L1368="Bauleistungen 20%")=TRUE,"",MID(Belegerfassung!L1368,4,2)))</f>
        <v/>
      </c>
      <c r="J1360" s="6" t="str">
        <f>IF(A1360&lt;&gt;"",LEFT(Belegerfassung!D1368,40),"")</f>
        <v/>
      </c>
      <c r="K1360" t="str">
        <f>IF(A1360&lt;&gt;"",VLOOKUP(D1360,Abfrage!$F$2:$G$21,2,FALSE),"")</f>
        <v/>
      </c>
      <c r="L1360" s="6" t="str">
        <f>IF(Belegerfassung!H1368&lt;&gt;"",Belegerfassung!H1368,"")</f>
        <v/>
      </c>
      <c r="M1360" t="str">
        <f>IFERROR(IF(Belegerfassung!E1368&lt;&gt;"",VLOOKUP(Belegerfassung!E1368,Abfrage!$L$2:$M$15,2,),""),"")</f>
        <v/>
      </c>
      <c r="N1360" t="str">
        <f t="shared" si="64"/>
        <v/>
      </c>
      <c r="O1360" t="str">
        <f t="shared" si="65"/>
        <v/>
      </c>
      <c r="P1360" t="str">
        <f>IF(Belegerfassung!G1368&lt;&gt;"",CONCATENATE(Belegerfassung!G1368,".pdf"),"")</f>
        <v/>
      </c>
    </row>
    <row r="1361" spans="1:16">
      <c r="A1361" t="str">
        <f>IF(Belegerfassung!C1369&lt;&gt;"",0,"")</f>
        <v/>
      </c>
      <c r="B1361" t="str">
        <f>IFERROR(VLOOKUP(Belegerfassung!I1369,Konten!A:D,2,FALSE),"")</f>
        <v/>
      </c>
      <c r="C1361" t="str">
        <f>IF(A1361&lt;&gt;"",TEXT(Belegerfassung!C1369,"TT.MM.JJJJ"),"")</f>
        <v/>
      </c>
      <c r="D1361" t="str">
        <f>IFERROR(VLOOKUP(Belegerfassung!A1369,Abfrage!$E$2:$F$20,2,FALSE),"")</f>
        <v/>
      </c>
      <c r="E1361" t="str">
        <f>IF(A1361&lt;&gt;"",Belegerfassung!B1369,"")</f>
        <v/>
      </c>
      <c r="F1361" t="str">
        <f>IF(Belegerfassung!L1369="","",IF(Belegerfassung!L1369&lt;&gt;"",IF(Belegerfassung!L1369&lt;&gt;"",IF(Belegerfassung!J1369&lt;&gt;0,VLOOKUP(Belegerfassung!L1369,Abfrage!$A$2:$C$19,2,),VLOOKUP(Belegerfassung!L1369,Abfrage!$A$2:$C$19,3,)),"")))</f>
        <v/>
      </c>
      <c r="G1361" t="str">
        <f t="shared" si="63"/>
        <v/>
      </c>
      <c r="H1361" s="31" t="str">
        <f>IF(A1361&lt;&gt;"",-Belegerfassung!J1369+Belegerfassung!K1369,"")</f>
        <v/>
      </c>
      <c r="I1361" s="49" t="str">
        <f>IFERROR(IF(H1361&lt;&gt;"",Belegerfassung!L1369*100,""),IF(OR(Belegerfassung!L1369="Leistung EU - Erlöse",Belegerfassung!L1369="Lieferungen EU-Erlöse",Belegerfassung!L1369="EUST",Belegerfassung!L1369="Bauleistungen 20%")=TRUE,"",MID(Belegerfassung!L1369,4,2)))</f>
        <v/>
      </c>
      <c r="J1361" s="6" t="str">
        <f>IF(A1361&lt;&gt;"",LEFT(Belegerfassung!D1369,40),"")</f>
        <v/>
      </c>
      <c r="K1361" t="str">
        <f>IF(A1361&lt;&gt;"",VLOOKUP(D1361,Abfrage!$F$2:$G$21,2,FALSE),"")</f>
        <v/>
      </c>
      <c r="L1361" s="6" t="str">
        <f>IF(Belegerfassung!H1369&lt;&gt;"",Belegerfassung!H1369,"")</f>
        <v/>
      </c>
      <c r="M1361" t="str">
        <f>IFERROR(IF(Belegerfassung!E1369&lt;&gt;"",VLOOKUP(Belegerfassung!E1369,Abfrage!$L$2:$M$15,2,),""),"")</f>
        <v/>
      </c>
      <c r="N1361" t="str">
        <f t="shared" si="64"/>
        <v/>
      </c>
      <c r="O1361" t="str">
        <f t="shared" si="65"/>
        <v/>
      </c>
      <c r="P1361" t="str">
        <f>IF(Belegerfassung!G1369&lt;&gt;"",CONCATENATE(Belegerfassung!G1369,".pdf"),"")</f>
        <v/>
      </c>
    </row>
    <row r="1362" spans="1:16">
      <c r="A1362" t="str">
        <f>IF(Belegerfassung!C1370&lt;&gt;"",0,"")</f>
        <v/>
      </c>
      <c r="B1362" t="str">
        <f>IFERROR(VLOOKUP(Belegerfassung!I1370,Konten!A:D,2,FALSE),"")</f>
        <v/>
      </c>
      <c r="C1362" t="str">
        <f>IF(A1362&lt;&gt;"",TEXT(Belegerfassung!C1370,"TT.MM.JJJJ"),"")</f>
        <v/>
      </c>
      <c r="D1362" t="str">
        <f>IFERROR(VLOOKUP(Belegerfassung!A1370,Abfrage!$E$2:$F$20,2,FALSE),"")</f>
        <v/>
      </c>
      <c r="E1362" t="str">
        <f>IF(A1362&lt;&gt;"",Belegerfassung!B1370,"")</f>
        <v/>
      </c>
      <c r="F1362" t="str">
        <f>IF(Belegerfassung!L1370="","",IF(Belegerfassung!L1370&lt;&gt;"",IF(Belegerfassung!L1370&lt;&gt;"",IF(Belegerfassung!J1370&lt;&gt;0,VLOOKUP(Belegerfassung!L1370,Abfrage!$A$2:$C$19,2,),VLOOKUP(Belegerfassung!L1370,Abfrage!$A$2:$C$19,3,)),"")))</f>
        <v/>
      </c>
      <c r="G1362" t="str">
        <f t="shared" si="63"/>
        <v/>
      </c>
      <c r="H1362" s="31" t="str">
        <f>IF(A1362&lt;&gt;"",-Belegerfassung!J1370+Belegerfassung!K1370,"")</f>
        <v/>
      </c>
      <c r="I1362" s="49" t="str">
        <f>IFERROR(IF(H1362&lt;&gt;"",Belegerfassung!L1370*100,""),IF(OR(Belegerfassung!L1370="Leistung EU - Erlöse",Belegerfassung!L1370="Lieferungen EU-Erlöse",Belegerfassung!L1370="EUST",Belegerfassung!L1370="Bauleistungen 20%")=TRUE,"",MID(Belegerfassung!L1370,4,2)))</f>
        <v/>
      </c>
      <c r="J1362" s="6" t="str">
        <f>IF(A1362&lt;&gt;"",LEFT(Belegerfassung!D1370,40),"")</f>
        <v/>
      </c>
      <c r="K1362" t="str">
        <f>IF(A1362&lt;&gt;"",VLOOKUP(D1362,Abfrage!$F$2:$G$21,2,FALSE),"")</f>
        <v/>
      </c>
      <c r="L1362" s="6" t="str">
        <f>IF(Belegerfassung!H1370&lt;&gt;"",Belegerfassung!H1370,"")</f>
        <v/>
      </c>
      <c r="M1362" t="str">
        <f>IFERROR(IF(Belegerfassung!E1370&lt;&gt;"",VLOOKUP(Belegerfassung!E1370,Abfrage!$L$2:$M$15,2,),""),"")</f>
        <v/>
      </c>
      <c r="N1362" t="str">
        <f t="shared" si="64"/>
        <v/>
      </c>
      <c r="O1362" t="str">
        <f t="shared" si="65"/>
        <v/>
      </c>
      <c r="P1362" t="str">
        <f>IF(Belegerfassung!G1370&lt;&gt;"",CONCATENATE(Belegerfassung!G1370,".pdf"),"")</f>
        <v/>
      </c>
    </row>
    <row r="1363" spans="1:16">
      <c r="A1363" t="str">
        <f>IF(Belegerfassung!C1371&lt;&gt;"",0,"")</f>
        <v/>
      </c>
      <c r="B1363" t="str">
        <f>IFERROR(VLOOKUP(Belegerfassung!I1371,Konten!A:D,2,FALSE),"")</f>
        <v/>
      </c>
      <c r="C1363" t="str">
        <f>IF(A1363&lt;&gt;"",TEXT(Belegerfassung!C1371,"TT.MM.JJJJ"),"")</f>
        <v/>
      </c>
      <c r="D1363" t="str">
        <f>IFERROR(VLOOKUP(Belegerfassung!A1371,Abfrage!$E$2:$F$20,2,FALSE),"")</f>
        <v/>
      </c>
      <c r="E1363" t="str">
        <f>IF(A1363&lt;&gt;"",Belegerfassung!B1371,"")</f>
        <v/>
      </c>
      <c r="F1363" t="str">
        <f>IF(Belegerfassung!L1371="","",IF(Belegerfassung!L1371&lt;&gt;"",IF(Belegerfassung!L1371&lt;&gt;"",IF(Belegerfassung!J1371&lt;&gt;0,VLOOKUP(Belegerfassung!L1371,Abfrage!$A$2:$C$19,2,),VLOOKUP(Belegerfassung!L1371,Abfrage!$A$2:$C$19,3,)),"")))</f>
        <v/>
      </c>
      <c r="G1363" t="str">
        <f t="shared" si="63"/>
        <v/>
      </c>
      <c r="H1363" s="31" t="str">
        <f>IF(A1363&lt;&gt;"",-Belegerfassung!J1371+Belegerfassung!K1371,"")</f>
        <v/>
      </c>
      <c r="I1363" s="49" t="str">
        <f>IFERROR(IF(H1363&lt;&gt;"",Belegerfassung!L1371*100,""),IF(OR(Belegerfassung!L1371="Leistung EU - Erlöse",Belegerfassung!L1371="Lieferungen EU-Erlöse",Belegerfassung!L1371="EUST",Belegerfassung!L1371="Bauleistungen 20%")=TRUE,"",MID(Belegerfassung!L1371,4,2)))</f>
        <v/>
      </c>
      <c r="J1363" s="6" t="str">
        <f>IF(A1363&lt;&gt;"",LEFT(Belegerfassung!D1371,40),"")</f>
        <v/>
      </c>
      <c r="K1363" t="str">
        <f>IF(A1363&lt;&gt;"",VLOOKUP(D1363,Abfrage!$F$2:$G$21,2,FALSE),"")</f>
        <v/>
      </c>
      <c r="L1363" s="6" t="str">
        <f>IF(Belegerfassung!H1371&lt;&gt;"",Belegerfassung!H1371,"")</f>
        <v/>
      </c>
      <c r="M1363" t="str">
        <f>IFERROR(IF(Belegerfassung!E1371&lt;&gt;"",VLOOKUP(Belegerfassung!E1371,Abfrage!$L$2:$M$15,2,),""),"")</f>
        <v/>
      </c>
      <c r="N1363" t="str">
        <f t="shared" si="64"/>
        <v/>
      </c>
      <c r="O1363" t="str">
        <f t="shared" si="65"/>
        <v/>
      </c>
      <c r="P1363" t="str">
        <f>IF(Belegerfassung!G1371&lt;&gt;"",CONCATENATE(Belegerfassung!G1371,".pdf"),"")</f>
        <v/>
      </c>
    </row>
    <row r="1364" spans="1:16">
      <c r="A1364" t="str">
        <f>IF(Belegerfassung!C1372&lt;&gt;"",0,"")</f>
        <v/>
      </c>
      <c r="B1364" t="str">
        <f>IFERROR(VLOOKUP(Belegerfassung!I1372,Konten!A:D,2,FALSE),"")</f>
        <v/>
      </c>
      <c r="C1364" t="str">
        <f>IF(A1364&lt;&gt;"",TEXT(Belegerfassung!C1372,"TT.MM.JJJJ"),"")</f>
        <v/>
      </c>
      <c r="D1364" t="str">
        <f>IFERROR(VLOOKUP(Belegerfassung!A1372,Abfrage!$E$2:$F$20,2,FALSE),"")</f>
        <v/>
      </c>
      <c r="E1364" t="str">
        <f>IF(A1364&lt;&gt;"",Belegerfassung!B1372,"")</f>
        <v/>
      </c>
      <c r="F1364" t="str">
        <f>IF(Belegerfassung!L1372="","",IF(Belegerfassung!L1372&lt;&gt;"",IF(Belegerfassung!L1372&lt;&gt;"",IF(Belegerfassung!J1372&lt;&gt;0,VLOOKUP(Belegerfassung!L1372,Abfrage!$A$2:$C$19,2,),VLOOKUP(Belegerfassung!L1372,Abfrage!$A$2:$C$19,3,)),"")))</f>
        <v/>
      </c>
      <c r="G1364" t="str">
        <f t="shared" si="63"/>
        <v/>
      </c>
      <c r="H1364" s="31" t="str">
        <f>IF(A1364&lt;&gt;"",-Belegerfassung!J1372+Belegerfassung!K1372,"")</f>
        <v/>
      </c>
      <c r="I1364" s="49" t="str">
        <f>IFERROR(IF(H1364&lt;&gt;"",Belegerfassung!L1372*100,""),IF(OR(Belegerfassung!L1372="Leistung EU - Erlöse",Belegerfassung!L1372="Lieferungen EU-Erlöse",Belegerfassung!L1372="EUST",Belegerfassung!L1372="Bauleistungen 20%")=TRUE,"",MID(Belegerfassung!L1372,4,2)))</f>
        <v/>
      </c>
      <c r="J1364" s="6" t="str">
        <f>IF(A1364&lt;&gt;"",LEFT(Belegerfassung!D1372,40),"")</f>
        <v/>
      </c>
      <c r="K1364" t="str">
        <f>IF(A1364&lt;&gt;"",VLOOKUP(D1364,Abfrage!$F$2:$G$21,2,FALSE),"")</f>
        <v/>
      </c>
      <c r="L1364" s="6" t="str">
        <f>IF(Belegerfassung!H1372&lt;&gt;"",Belegerfassung!H1372,"")</f>
        <v/>
      </c>
      <c r="M1364" t="str">
        <f>IFERROR(IF(Belegerfassung!E1372&lt;&gt;"",VLOOKUP(Belegerfassung!E1372,Abfrage!$L$2:$M$15,2,),""),"")</f>
        <v/>
      </c>
      <c r="N1364" t="str">
        <f t="shared" si="64"/>
        <v/>
      </c>
      <c r="O1364" t="str">
        <f t="shared" si="65"/>
        <v/>
      </c>
      <c r="P1364" t="str">
        <f>IF(Belegerfassung!G1372&lt;&gt;"",CONCATENATE(Belegerfassung!G1372,".pdf"),"")</f>
        <v/>
      </c>
    </row>
    <row r="1365" spans="1:16">
      <c r="A1365" t="str">
        <f>IF(Belegerfassung!C1373&lt;&gt;"",0,"")</f>
        <v/>
      </c>
      <c r="B1365" t="str">
        <f>IFERROR(VLOOKUP(Belegerfassung!I1373,Konten!A:D,2,FALSE),"")</f>
        <v/>
      </c>
      <c r="C1365" t="str">
        <f>IF(A1365&lt;&gt;"",TEXT(Belegerfassung!C1373,"TT.MM.JJJJ"),"")</f>
        <v/>
      </c>
      <c r="D1365" t="str">
        <f>IFERROR(VLOOKUP(Belegerfassung!A1373,Abfrage!$E$2:$F$20,2,FALSE),"")</f>
        <v/>
      </c>
      <c r="E1365" t="str">
        <f>IF(A1365&lt;&gt;"",Belegerfassung!B1373,"")</f>
        <v/>
      </c>
      <c r="F1365" t="str">
        <f>IF(Belegerfassung!L1373="","",IF(Belegerfassung!L1373&lt;&gt;"",IF(Belegerfassung!L1373&lt;&gt;"",IF(Belegerfassung!J1373&lt;&gt;0,VLOOKUP(Belegerfassung!L1373,Abfrage!$A$2:$C$19,2,),VLOOKUP(Belegerfassung!L1373,Abfrage!$A$2:$C$19,3,)),"")))</f>
        <v/>
      </c>
      <c r="G1365" t="str">
        <f t="shared" si="63"/>
        <v/>
      </c>
      <c r="H1365" s="31" t="str">
        <f>IF(A1365&lt;&gt;"",-Belegerfassung!J1373+Belegerfassung!K1373,"")</f>
        <v/>
      </c>
      <c r="I1365" s="49" t="str">
        <f>IFERROR(IF(H1365&lt;&gt;"",Belegerfassung!L1373*100,""),IF(OR(Belegerfassung!L1373="Leistung EU - Erlöse",Belegerfassung!L1373="Lieferungen EU-Erlöse",Belegerfassung!L1373="EUST",Belegerfassung!L1373="Bauleistungen 20%")=TRUE,"",MID(Belegerfassung!L1373,4,2)))</f>
        <v/>
      </c>
      <c r="J1365" s="6" t="str">
        <f>IF(A1365&lt;&gt;"",LEFT(Belegerfassung!D1373,40),"")</f>
        <v/>
      </c>
      <c r="K1365" t="str">
        <f>IF(A1365&lt;&gt;"",VLOOKUP(D1365,Abfrage!$F$2:$G$21,2,FALSE),"")</f>
        <v/>
      </c>
      <c r="L1365" s="6" t="str">
        <f>IF(Belegerfassung!H1373&lt;&gt;"",Belegerfassung!H1373,"")</f>
        <v/>
      </c>
      <c r="M1365" t="str">
        <f>IFERROR(IF(Belegerfassung!E1373&lt;&gt;"",VLOOKUP(Belegerfassung!E1373,Abfrage!$L$2:$M$15,2,),""),"")</f>
        <v/>
      </c>
      <c r="N1365" t="str">
        <f t="shared" si="64"/>
        <v/>
      </c>
      <c r="O1365" t="str">
        <f t="shared" si="65"/>
        <v/>
      </c>
      <c r="P1365" t="str">
        <f>IF(Belegerfassung!G1373&lt;&gt;"",CONCATENATE(Belegerfassung!G1373,".pdf"),"")</f>
        <v/>
      </c>
    </row>
    <row r="1366" spans="1:16">
      <c r="A1366" t="str">
        <f>IF(Belegerfassung!C1374&lt;&gt;"",0,"")</f>
        <v/>
      </c>
      <c r="B1366" t="str">
        <f>IFERROR(VLOOKUP(Belegerfassung!I1374,Konten!A:D,2,FALSE),"")</f>
        <v/>
      </c>
      <c r="C1366" t="str">
        <f>IF(A1366&lt;&gt;"",TEXT(Belegerfassung!C1374,"TT.MM.JJJJ"),"")</f>
        <v/>
      </c>
      <c r="D1366" t="str">
        <f>IFERROR(VLOOKUP(Belegerfassung!A1374,Abfrage!$E$2:$F$20,2,FALSE),"")</f>
        <v/>
      </c>
      <c r="E1366" t="str">
        <f>IF(A1366&lt;&gt;"",Belegerfassung!B1374,"")</f>
        <v/>
      </c>
      <c r="F1366" t="str">
        <f>IF(Belegerfassung!L1374="","",IF(Belegerfassung!L1374&lt;&gt;"",IF(Belegerfassung!L1374&lt;&gt;"",IF(Belegerfassung!J1374&lt;&gt;0,VLOOKUP(Belegerfassung!L1374,Abfrage!$A$2:$C$19,2,),VLOOKUP(Belegerfassung!L1374,Abfrage!$A$2:$C$19,3,)),"")))</f>
        <v/>
      </c>
      <c r="G1366" t="str">
        <f t="shared" si="63"/>
        <v/>
      </c>
      <c r="H1366" s="31" t="str">
        <f>IF(A1366&lt;&gt;"",-Belegerfassung!J1374+Belegerfassung!K1374,"")</f>
        <v/>
      </c>
      <c r="I1366" s="49" t="str">
        <f>IFERROR(IF(H1366&lt;&gt;"",Belegerfassung!L1374*100,""),IF(OR(Belegerfassung!L1374="Leistung EU - Erlöse",Belegerfassung!L1374="Lieferungen EU-Erlöse",Belegerfassung!L1374="EUST",Belegerfassung!L1374="Bauleistungen 20%")=TRUE,"",MID(Belegerfassung!L1374,4,2)))</f>
        <v/>
      </c>
      <c r="J1366" s="6" t="str">
        <f>IF(A1366&lt;&gt;"",LEFT(Belegerfassung!D1374,40),"")</f>
        <v/>
      </c>
      <c r="K1366" t="str">
        <f>IF(A1366&lt;&gt;"",VLOOKUP(D1366,Abfrage!$F$2:$G$21,2,FALSE),"")</f>
        <v/>
      </c>
      <c r="L1366" s="6" t="str">
        <f>IF(Belegerfassung!H1374&lt;&gt;"",Belegerfassung!H1374,"")</f>
        <v/>
      </c>
      <c r="M1366" t="str">
        <f>IFERROR(IF(Belegerfassung!E1374&lt;&gt;"",VLOOKUP(Belegerfassung!E1374,Abfrage!$L$2:$M$15,2,),""),"")</f>
        <v/>
      </c>
      <c r="N1366" t="str">
        <f t="shared" si="64"/>
        <v/>
      </c>
      <c r="O1366" t="str">
        <f t="shared" si="65"/>
        <v/>
      </c>
      <c r="P1366" t="str">
        <f>IF(Belegerfassung!G1374&lt;&gt;"",CONCATENATE(Belegerfassung!G1374,".pdf"),"")</f>
        <v/>
      </c>
    </row>
    <row r="1367" spans="1:16">
      <c r="A1367" t="str">
        <f>IF(Belegerfassung!C1375&lt;&gt;"",0,"")</f>
        <v/>
      </c>
      <c r="B1367" t="str">
        <f>IFERROR(VLOOKUP(Belegerfassung!I1375,Konten!A:D,2,FALSE),"")</f>
        <v/>
      </c>
      <c r="C1367" t="str">
        <f>IF(A1367&lt;&gt;"",TEXT(Belegerfassung!C1375,"TT.MM.JJJJ"),"")</f>
        <v/>
      </c>
      <c r="D1367" t="str">
        <f>IFERROR(VLOOKUP(Belegerfassung!A1375,Abfrage!$E$2:$F$20,2,FALSE),"")</f>
        <v/>
      </c>
      <c r="E1367" t="str">
        <f>IF(A1367&lt;&gt;"",Belegerfassung!B1375,"")</f>
        <v/>
      </c>
      <c r="F1367" t="str">
        <f>IF(Belegerfassung!L1375="","",IF(Belegerfassung!L1375&lt;&gt;"",IF(Belegerfassung!L1375&lt;&gt;"",IF(Belegerfassung!J1375&lt;&gt;0,VLOOKUP(Belegerfassung!L1375,Abfrage!$A$2:$C$19,2,),VLOOKUP(Belegerfassung!L1375,Abfrage!$A$2:$C$19,3,)),"")))</f>
        <v/>
      </c>
      <c r="G1367" t="str">
        <f t="shared" si="63"/>
        <v/>
      </c>
      <c r="H1367" s="31" t="str">
        <f>IF(A1367&lt;&gt;"",-Belegerfassung!J1375+Belegerfassung!K1375,"")</f>
        <v/>
      </c>
      <c r="I1367" s="49" t="str">
        <f>IFERROR(IF(H1367&lt;&gt;"",Belegerfassung!L1375*100,""),IF(OR(Belegerfassung!L1375="Leistung EU - Erlöse",Belegerfassung!L1375="Lieferungen EU-Erlöse",Belegerfassung!L1375="EUST",Belegerfassung!L1375="Bauleistungen 20%")=TRUE,"",MID(Belegerfassung!L1375,4,2)))</f>
        <v/>
      </c>
      <c r="J1367" s="6" t="str">
        <f>IF(A1367&lt;&gt;"",LEFT(Belegerfassung!D1375,40),"")</f>
        <v/>
      </c>
      <c r="K1367" t="str">
        <f>IF(A1367&lt;&gt;"",VLOOKUP(D1367,Abfrage!$F$2:$G$21,2,FALSE),"")</f>
        <v/>
      </c>
      <c r="L1367" s="6" t="str">
        <f>IF(Belegerfassung!H1375&lt;&gt;"",Belegerfassung!H1375,"")</f>
        <v/>
      </c>
      <c r="M1367" t="str">
        <f>IFERROR(IF(Belegerfassung!E1375&lt;&gt;"",VLOOKUP(Belegerfassung!E1375,Abfrage!$L$2:$M$15,2,),""),"")</f>
        <v/>
      </c>
      <c r="N1367" t="str">
        <f t="shared" si="64"/>
        <v/>
      </c>
      <c r="O1367" t="str">
        <f t="shared" si="65"/>
        <v/>
      </c>
      <c r="P1367" t="str">
        <f>IF(Belegerfassung!G1375&lt;&gt;"",CONCATENATE(Belegerfassung!G1375,".pdf"),"")</f>
        <v/>
      </c>
    </row>
    <row r="1368" spans="1:16">
      <c r="A1368" t="str">
        <f>IF(Belegerfassung!C1376&lt;&gt;"",0,"")</f>
        <v/>
      </c>
      <c r="B1368" t="str">
        <f>IFERROR(VLOOKUP(Belegerfassung!I1376,Konten!A:D,2,FALSE),"")</f>
        <v/>
      </c>
      <c r="C1368" t="str">
        <f>IF(A1368&lt;&gt;"",TEXT(Belegerfassung!C1376,"TT.MM.JJJJ"),"")</f>
        <v/>
      </c>
      <c r="D1368" t="str">
        <f>IFERROR(VLOOKUP(Belegerfassung!A1376,Abfrage!$E$2:$F$20,2,FALSE),"")</f>
        <v/>
      </c>
      <c r="E1368" t="str">
        <f>IF(A1368&lt;&gt;"",Belegerfassung!B1376,"")</f>
        <v/>
      </c>
      <c r="F1368" t="str">
        <f>IF(Belegerfassung!L1376="","",IF(Belegerfassung!L1376&lt;&gt;"",IF(Belegerfassung!L1376&lt;&gt;"",IF(Belegerfassung!J1376&lt;&gt;0,VLOOKUP(Belegerfassung!L1376,Abfrage!$A$2:$C$19,2,),VLOOKUP(Belegerfassung!L1376,Abfrage!$A$2:$C$19,3,)),"")))</f>
        <v/>
      </c>
      <c r="G1368" t="str">
        <f t="shared" si="63"/>
        <v/>
      </c>
      <c r="H1368" s="31" t="str">
        <f>IF(A1368&lt;&gt;"",-Belegerfassung!J1376+Belegerfassung!K1376,"")</f>
        <v/>
      </c>
      <c r="I1368" s="49" t="str">
        <f>IFERROR(IF(H1368&lt;&gt;"",Belegerfassung!L1376*100,""),IF(OR(Belegerfassung!L1376="Leistung EU - Erlöse",Belegerfassung!L1376="Lieferungen EU-Erlöse",Belegerfassung!L1376="EUST",Belegerfassung!L1376="Bauleistungen 20%")=TRUE,"",MID(Belegerfassung!L1376,4,2)))</f>
        <v/>
      </c>
      <c r="J1368" s="6" t="str">
        <f>IF(A1368&lt;&gt;"",LEFT(Belegerfassung!D1376,40),"")</f>
        <v/>
      </c>
      <c r="K1368" t="str">
        <f>IF(A1368&lt;&gt;"",VLOOKUP(D1368,Abfrage!$F$2:$G$21,2,FALSE),"")</f>
        <v/>
      </c>
      <c r="L1368" s="6" t="str">
        <f>IF(Belegerfassung!H1376&lt;&gt;"",Belegerfassung!H1376,"")</f>
        <v/>
      </c>
      <c r="M1368" t="str">
        <f>IFERROR(IF(Belegerfassung!E1376&lt;&gt;"",VLOOKUP(Belegerfassung!E1376,Abfrage!$L$2:$M$15,2,),""),"")</f>
        <v/>
      </c>
      <c r="N1368" t="str">
        <f t="shared" si="64"/>
        <v/>
      </c>
      <c r="O1368" t="str">
        <f t="shared" si="65"/>
        <v/>
      </c>
      <c r="P1368" t="str">
        <f>IF(Belegerfassung!G1376&lt;&gt;"",CONCATENATE(Belegerfassung!G1376,".pdf"),"")</f>
        <v/>
      </c>
    </row>
    <row r="1369" spans="1:16">
      <c r="A1369" t="str">
        <f>IF(Belegerfassung!C1377&lt;&gt;"",0,"")</f>
        <v/>
      </c>
      <c r="B1369" t="str">
        <f>IFERROR(VLOOKUP(Belegerfassung!I1377,Konten!A:D,2,FALSE),"")</f>
        <v/>
      </c>
      <c r="C1369" t="str">
        <f>IF(A1369&lt;&gt;"",TEXT(Belegerfassung!C1377,"TT.MM.JJJJ"),"")</f>
        <v/>
      </c>
      <c r="D1369" t="str">
        <f>IFERROR(VLOOKUP(Belegerfassung!A1377,Abfrage!$E$2:$F$20,2,FALSE),"")</f>
        <v/>
      </c>
      <c r="E1369" t="str">
        <f>IF(A1369&lt;&gt;"",Belegerfassung!B1377,"")</f>
        <v/>
      </c>
      <c r="F1369" t="str">
        <f>IF(Belegerfassung!L1377="","",IF(Belegerfassung!L1377&lt;&gt;"",IF(Belegerfassung!L1377&lt;&gt;"",IF(Belegerfassung!J1377&lt;&gt;0,VLOOKUP(Belegerfassung!L1377,Abfrage!$A$2:$C$19,2,),VLOOKUP(Belegerfassung!L1377,Abfrage!$A$2:$C$19,3,)),"")))</f>
        <v/>
      </c>
      <c r="G1369" t="str">
        <f t="shared" si="63"/>
        <v/>
      </c>
      <c r="H1369" s="31" t="str">
        <f>IF(A1369&lt;&gt;"",-Belegerfassung!J1377+Belegerfassung!K1377,"")</f>
        <v/>
      </c>
      <c r="I1369" s="49" t="str">
        <f>IFERROR(IF(H1369&lt;&gt;"",Belegerfassung!L1377*100,""),IF(OR(Belegerfassung!L1377="Leistung EU - Erlöse",Belegerfassung!L1377="Lieferungen EU-Erlöse",Belegerfassung!L1377="EUST",Belegerfassung!L1377="Bauleistungen 20%")=TRUE,"",MID(Belegerfassung!L1377,4,2)))</f>
        <v/>
      </c>
      <c r="J1369" s="6" t="str">
        <f>IF(A1369&lt;&gt;"",LEFT(Belegerfassung!D1377,40),"")</f>
        <v/>
      </c>
      <c r="K1369" t="str">
        <f>IF(A1369&lt;&gt;"",VLOOKUP(D1369,Abfrage!$F$2:$G$21,2,FALSE),"")</f>
        <v/>
      </c>
      <c r="L1369" s="6" t="str">
        <f>IF(Belegerfassung!H1377&lt;&gt;"",Belegerfassung!H1377,"")</f>
        <v/>
      </c>
      <c r="M1369" t="str">
        <f>IFERROR(IF(Belegerfassung!E1377&lt;&gt;"",VLOOKUP(Belegerfassung!E1377,Abfrage!$L$2:$M$15,2,),""),"")</f>
        <v/>
      </c>
      <c r="N1369" t="str">
        <f t="shared" si="64"/>
        <v/>
      </c>
      <c r="O1369" t="str">
        <f t="shared" si="65"/>
        <v/>
      </c>
      <c r="P1369" t="str">
        <f>IF(Belegerfassung!G1377&lt;&gt;"",CONCATENATE(Belegerfassung!G1377,".pdf"),"")</f>
        <v/>
      </c>
    </row>
    <row r="1370" spans="1:16">
      <c r="A1370" t="str">
        <f>IF(Belegerfassung!C1378&lt;&gt;"",0,"")</f>
        <v/>
      </c>
      <c r="B1370" t="str">
        <f>IFERROR(VLOOKUP(Belegerfassung!I1378,Konten!A:D,2,FALSE),"")</f>
        <v/>
      </c>
      <c r="C1370" t="str">
        <f>IF(A1370&lt;&gt;"",TEXT(Belegerfassung!C1378,"TT.MM.JJJJ"),"")</f>
        <v/>
      </c>
      <c r="D1370" t="str">
        <f>IFERROR(VLOOKUP(Belegerfassung!A1378,Abfrage!$E$2:$F$20,2,FALSE),"")</f>
        <v/>
      </c>
      <c r="E1370" t="str">
        <f>IF(A1370&lt;&gt;"",Belegerfassung!B1378,"")</f>
        <v/>
      </c>
      <c r="F1370" t="str">
        <f>IF(Belegerfassung!L1378="","",IF(Belegerfassung!L1378&lt;&gt;"",IF(Belegerfassung!L1378&lt;&gt;"",IF(Belegerfassung!J1378&lt;&gt;0,VLOOKUP(Belegerfassung!L1378,Abfrage!$A$2:$C$19,2,),VLOOKUP(Belegerfassung!L1378,Abfrage!$A$2:$C$19,3,)),"")))</f>
        <v/>
      </c>
      <c r="G1370" t="str">
        <f t="shared" si="63"/>
        <v/>
      </c>
      <c r="H1370" s="31" t="str">
        <f>IF(A1370&lt;&gt;"",-Belegerfassung!J1378+Belegerfassung!K1378,"")</f>
        <v/>
      </c>
      <c r="I1370" s="49" t="str">
        <f>IFERROR(IF(H1370&lt;&gt;"",Belegerfassung!L1378*100,""),IF(OR(Belegerfassung!L1378="Leistung EU - Erlöse",Belegerfassung!L1378="Lieferungen EU-Erlöse",Belegerfassung!L1378="EUST",Belegerfassung!L1378="Bauleistungen 20%")=TRUE,"",MID(Belegerfassung!L1378,4,2)))</f>
        <v/>
      </c>
      <c r="J1370" s="6" t="str">
        <f>IF(A1370&lt;&gt;"",LEFT(Belegerfassung!D1378,40),"")</f>
        <v/>
      </c>
      <c r="K1370" t="str">
        <f>IF(A1370&lt;&gt;"",VLOOKUP(D1370,Abfrage!$F$2:$G$21,2,FALSE),"")</f>
        <v/>
      </c>
      <c r="L1370" s="6" t="str">
        <f>IF(Belegerfassung!H1378&lt;&gt;"",Belegerfassung!H1378,"")</f>
        <v/>
      </c>
      <c r="M1370" t="str">
        <f>IFERROR(IF(Belegerfassung!E1378&lt;&gt;"",VLOOKUP(Belegerfassung!E1378,Abfrage!$L$2:$M$15,2,),""),"")</f>
        <v/>
      </c>
      <c r="N1370" t="str">
        <f t="shared" si="64"/>
        <v/>
      </c>
      <c r="O1370" t="str">
        <f t="shared" si="65"/>
        <v/>
      </c>
      <c r="P1370" t="str">
        <f>IF(Belegerfassung!G1378&lt;&gt;"",CONCATENATE(Belegerfassung!G1378,".pdf"),"")</f>
        <v/>
      </c>
    </row>
    <row r="1371" spans="1:16">
      <c r="A1371" t="str">
        <f>IF(Belegerfassung!C1379&lt;&gt;"",0,"")</f>
        <v/>
      </c>
      <c r="B1371" t="str">
        <f>IFERROR(VLOOKUP(Belegerfassung!I1379,Konten!A:D,2,FALSE),"")</f>
        <v/>
      </c>
      <c r="C1371" t="str">
        <f>IF(A1371&lt;&gt;"",TEXT(Belegerfassung!C1379,"TT.MM.JJJJ"),"")</f>
        <v/>
      </c>
      <c r="D1371" t="str">
        <f>IFERROR(VLOOKUP(Belegerfassung!A1379,Abfrage!$E$2:$F$20,2,FALSE),"")</f>
        <v/>
      </c>
      <c r="E1371" t="str">
        <f>IF(A1371&lt;&gt;"",Belegerfassung!B1379,"")</f>
        <v/>
      </c>
      <c r="F1371" t="str">
        <f>IF(Belegerfassung!L1379="","",IF(Belegerfassung!L1379&lt;&gt;"",IF(Belegerfassung!L1379&lt;&gt;"",IF(Belegerfassung!J1379&lt;&gt;0,VLOOKUP(Belegerfassung!L1379,Abfrage!$A$2:$C$19,2,),VLOOKUP(Belegerfassung!L1379,Abfrage!$A$2:$C$19,3,)),"")))</f>
        <v/>
      </c>
      <c r="G1371" t="str">
        <f t="shared" si="63"/>
        <v/>
      </c>
      <c r="H1371" s="31" t="str">
        <f>IF(A1371&lt;&gt;"",-Belegerfassung!J1379+Belegerfassung!K1379,"")</f>
        <v/>
      </c>
      <c r="I1371" s="49" t="str">
        <f>IFERROR(IF(H1371&lt;&gt;"",Belegerfassung!L1379*100,""),IF(OR(Belegerfassung!L1379="Leistung EU - Erlöse",Belegerfassung!L1379="Lieferungen EU-Erlöse",Belegerfassung!L1379="EUST",Belegerfassung!L1379="Bauleistungen 20%")=TRUE,"",MID(Belegerfassung!L1379,4,2)))</f>
        <v/>
      </c>
      <c r="J1371" s="6" t="str">
        <f>IF(A1371&lt;&gt;"",LEFT(Belegerfassung!D1379,40),"")</f>
        <v/>
      </c>
      <c r="K1371" t="str">
        <f>IF(A1371&lt;&gt;"",VLOOKUP(D1371,Abfrage!$F$2:$G$21,2,FALSE),"")</f>
        <v/>
      </c>
      <c r="L1371" s="6" t="str">
        <f>IF(Belegerfassung!H1379&lt;&gt;"",Belegerfassung!H1379,"")</f>
        <v/>
      </c>
      <c r="M1371" t="str">
        <f>IFERROR(IF(Belegerfassung!E1379&lt;&gt;"",VLOOKUP(Belegerfassung!E1379,Abfrage!$L$2:$M$15,2,),""),"")</f>
        <v/>
      </c>
      <c r="N1371" t="str">
        <f t="shared" si="64"/>
        <v/>
      </c>
      <c r="O1371" t="str">
        <f t="shared" si="65"/>
        <v/>
      </c>
      <c r="P1371" t="str">
        <f>IF(Belegerfassung!G1379&lt;&gt;"",CONCATENATE(Belegerfassung!G1379,".pdf"),"")</f>
        <v/>
      </c>
    </row>
    <row r="1372" spans="1:16">
      <c r="A1372" t="str">
        <f>IF(Belegerfassung!C1380&lt;&gt;"",0,"")</f>
        <v/>
      </c>
      <c r="B1372" t="str">
        <f>IFERROR(VLOOKUP(Belegerfassung!I1380,Konten!A:D,2,FALSE),"")</f>
        <v/>
      </c>
      <c r="C1372" t="str">
        <f>IF(A1372&lt;&gt;"",TEXT(Belegerfassung!C1380,"TT.MM.JJJJ"),"")</f>
        <v/>
      </c>
      <c r="D1372" t="str">
        <f>IFERROR(VLOOKUP(Belegerfassung!A1380,Abfrage!$E$2:$F$20,2,FALSE),"")</f>
        <v/>
      </c>
      <c r="E1372" t="str">
        <f>IF(A1372&lt;&gt;"",Belegerfassung!B1380,"")</f>
        <v/>
      </c>
      <c r="F1372" t="str">
        <f>IF(Belegerfassung!L1380="","",IF(Belegerfassung!L1380&lt;&gt;"",IF(Belegerfassung!L1380&lt;&gt;"",IF(Belegerfassung!J1380&lt;&gt;0,VLOOKUP(Belegerfassung!L1380,Abfrage!$A$2:$C$19,2,),VLOOKUP(Belegerfassung!L1380,Abfrage!$A$2:$C$19,3,)),"")))</f>
        <v/>
      </c>
      <c r="G1372" t="str">
        <f t="shared" si="63"/>
        <v/>
      </c>
      <c r="H1372" s="31" t="str">
        <f>IF(A1372&lt;&gt;"",-Belegerfassung!J1380+Belegerfassung!K1380,"")</f>
        <v/>
      </c>
      <c r="I1372" s="49" t="str">
        <f>IFERROR(IF(H1372&lt;&gt;"",Belegerfassung!L1380*100,""),IF(OR(Belegerfassung!L1380="Leistung EU - Erlöse",Belegerfassung!L1380="Lieferungen EU-Erlöse",Belegerfassung!L1380="EUST",Belegerfassung!L1380="Bauleistungen 20%")=TRUE,"",MID(Belegerfassung!L1380,4,2)))</f>
        <v/>
      </c>
      <c r="J1372" s="6" t="str">
        <f>IF(A1372&lt;&gt;"",LEFT(Belegerfassung!D1380,40),"")</f>
        <v/>
      </c>
      <c r="K1372" t="str">
        <f>IF(A1372&lt;&gt;"",VLOOKUP(D1372,Abfrage!$F$2:$G$21,2,FALSE),"")</f>
        <v/>
      </c>
      <c r="L1372" s="6" t="str">
        <f>IF(Belegerfassung!H1380&lt;&gt;"",Belegerfassung!H1380,"")</f>
        <v/>
      </c>
      <c r="M1372" t="str">
        <f>IFERROR(IF(Belegerfassung!E1380&lt;&gt;"",VLOOKUP(Belegerfassung!E1380,Abfrage!$L$2:$M$15,2,),""),"")</f>
        <v/>
      </c>
      <c r="N1372" t="str">
        <f t="shared" si="64"/>
        <v/>
      </c>
      <c r="O1372" t="str">
        <f t="shared" si="65"/>
        <v/>
      </c>
      <c r="P1372" t="str">
        <f>IF(Belegerfassung!G1380&lt;&gt;"",CONCATENATE(Belegerfassung!G1380,".pdf"),"")</f>
        <v/>
      </c>
    </row>
    <row r="1373" spans="1:16">
      <c r="A1373" t="str">
        <f>IF(Belegerfassung!C1381&lt;&gt;"",0,"")</f>
        <v/>
      </c>
      <c r="B1373" t="str">
        <f>IFERROR(VLOOKUP(Belegerfassung!I1381,Konten!A:D,2,FALSE),"")</f>
        <v/>
      </c>
      <c r="C1373" t="str">
        <f>IF(A1373&lt;&gt;"",TEXT(Belegerfassung!C1381,"TT.MM.JJJJ"),"")</f>
        <v/>
      </c>
      <c r="D1373" t="str">
        <f>IFERROR(VLOOKUP(Belegerfassung!A1381,Abfrage!$E$2:$F$20,2,FALSE),"")</f>
        <v/>
      </c>
      <c r="E1373" t="str">
        <f>IF(A1373&lt;&gt;"",Belegerfassung!B1381,"")</f>
        <v/>
      </c>
      <c r="F1373" t="str">
        <f>IF(Belegerfassung!L1381="","",IF(Belegerfassung!L1381&lt;&gt;"",IF(Belegerfassung!L1381&lt;&gt;"",IF(Belegerfassung!J1381&lt;&gt;0,VLOOKUP(Belegerfassung!L1381,Abfrage!$A$2:$C$19,2,),VLOOKUP(Belegerfassung!L1381,Abfrage!$A$2:$C$19,3,)),"")))</f>
        <v/>
      </c>
      <c r="G1373" t="str">
        <f t="shared" si="63"/>
        <v/>
      </c>
      <c r="H1373" s="31" t="str">
        <f>IF(A1373&lt;&gt;"",-Belegerfassung!J1381+Belegerfassung!K1381,"")</f>
        <v/>
      </c>
      <c r="I1373" s="49" t="str">
        <f>IFERROR(IF(H1373&lt;&gt;"",Belegerfassung!L1381*100,""),IF(OR(Belegerfassung!L1381="Leistung EU - Erlöse",Belegerfassung!L1381="Lieferungen EU-Erlöse",Belegerfassung!L1381="EUST",Belegerfassung!L1381="Bauleistungen 20%")=TRUE,"",MID(Belegerfassung!L1381,4,2)))</f>
        <v/>
      </c>
      <c r="J1373" s="6" t="str">
        <f>IF(A1373&lt;&gt;"",LEFT(Belegerfassung!D1381,40),"")</f>
        <v/>
      </c>
      <c r="K1373" t="str">
        <f>IF(A1373&lt;&gt;"",VLOOKUP(D1373,Abfrage!$F$2:$G$21,2,FALSE),"")</f>
        <v/>
      </c>
      <c r="L1373" s="6" t="str">
        <f>IF(Belegerfassung!H1381&lt;&gt;"",Belegerfassung!H1381,"")</f>
        <v/>
      </c>
      <c r="M1373" t="str">
        <f>IFERROR(IF(Belegerfassung!E1381&lt;&gt;"",VLOOKUP(Belegerfassung!E1381,Abfrage!$L$2:$M$15,2,),""),"")</f>
        <v/>
      </c>
      <c r="N1373" t="str">
        <f t="shared" si="64"/>
        <v/>
      </c>
      <c r="O1373" t="str">
        <f t="shared" si="65"/>
        <v/>
      </c>
      <c r="P1373" t="str">
        <f>IF(Belegerfassung!G1381&lt;&gt;"",CONCATENATE(Belegerfassung!G1381,".pdf"),"")</f>
        <v/>
      </c>
    </row>
    <row r="1374" spans="1:16">
      <c r="A1374" t="str">
        <f>IF(Belegerfassung!C1382&lt;&gt;"",0,"")</f>
        <v/>
      </c>
      <c r="B1374" t="str">
        <f>IFERROR(VLOOKUP(Belegerfassung!I1382,Konten!A:D,2,FALSE),"")</f>
        <v/>
      </c>
      <c r="C1374" t="str">
        <f>IF(A1374&lt;&gt;"",TEXT(Belegerfassung!C1382,"TT.MM.JJJJ"),"")</f>
        <v/>
      </c>
      <c r="D1374" t="str">
        <f>IFERROR(VLOOKUP(Belegerfassung!A1382,Abfrage!$E$2:$F$20,2,FALSE),"")</f>
        <v/>
      </c>
      <c r="E1374" t="str">
        <f>IF(A1374&lt;&gt;"",Belegerfassung!B1382,"")</f>
        <v/>
      </c>
      <c r="F1374" t="str">
        <f>IF(Belegerfassung!L1382="","",IF(Belegerfassung!L1382&lt;&gt;"",IF(Belegerfassung!L1382&lt;&gt;"",IF(Belegerfassung!J1382&lt;&gt;0,VLOOKUP(Belegerfassung!L1382,Abfrage!$A$2:$C$19,2,),VLOOKUP(Belegerfassung!L1382,Abfrage!$A$2:$C$19,3,)),"")))</f>
        <v/>
      </c>
      <c r="G1374" t="str">
        <f t="shared" si="63"/>
        <v/>
      </c>
      <c r="H1374" s="31" t="str">
        <f>IF(A1374&lt;&gt;"",-Belegerfassung!J1382+Belegerfassung!K1382,"")</f>
        <v/>
      </c>
      <c r="I1374" s="49" t="str">
        <f>IFERROR(IF(H1374&lt;&gt;"",Belegerfassung!L1382*100,""),IF(OR(Belegerfassung!L1382="Leistung EU - Erlöse",Belegerfassung!L1382="Lieferungen EU-Erlöse",Belegerfassung!L1382="EUST",Belegerfassung!L1382="Bauleistungen 20%")=TRUE,"",MID(Belegerfassung!L1382,4,2)))</f>
        <v/>
      </c>
      <c r="J1374" s="6" t="str">
        <f>IF(A1374&lt;&gt;"",LEFT(Belegerfassung!D1382,40),"")</f>
        <v/>
      </c>
      <c r="K1374" t="str">
        <f>IF(A1374&lt;&gt;"",VLOOKUP(D1374,Abfrage!$F$2:$G$21,2,FALSE),"")</f>
        <v/>
      </c>
      <c r="L1374" s="6" t="str">
        <f>IF(Belegerfassung!H1382&lt;&gt;"",Belegerfassung!H1382,"")</f>
        <v/>
      </c>
      <c r="M1374" t="str">
        <f>IFERROR(IF(Belegerfassung!E1382&lt;&gt;"",VLOOKUP(Belegerfassung!E1382,Abfrage!$L$2:$M$15,2,),""),"")</f>
        <v/>
      </c>
      <c r="N1374" t="str">
        <f t="shared" si="64"/>
        <v/>
      </c>
      <c r="O1374" t="str">
        <f t="shared" si="65"/>
        <v/>
      </c>
      <c r="P1374" t="str">
        <f>IF(Belegerfassung!G1382&lt;&gt;"",CONCATENATE(Belegerfassung!G1382,".pdf"),"")</f>
        <v/>
      </c>
    </row>
    <row r="1375" spans="1:16">
      <c r="A1375" t="str">
        <f>IF(Belegerfassung!C1383&lt;&gt;"",0,"")</f>
        <v/>
      </c>
      <c r="B1375" t="str">
        <f>IFERROR(VLOOKUP(Belegerfassung!I1383,Konten!A:D,2,FALSE),"")</f>
        <v/>
      </c>
      <c r="C1375" t="str">
        <f>IF(A1375&lt;&gt;"",TEXT(Belegerfassung!C1383,"TT.MM.JJJJ"),"")</f>
        <v/>
      </c>
      <c r="D1375" t="str">
        <f>IFERROR(VLOOKUP(Belegerfassung!A1383,Abfrage!$E$2:$F$20,2,FALSE),"")</f>
        <v/>
      </c>
      <c r="E1375" t="str">
        <f>IF(A1375&lt;&gt;"",Belegerfassung!B1383,"")</f>
        <v/>
      </c>
      <c r="F1375" t="str">
        <f>IF(Belegerfassung!L1383="","",IF(Belegerfassung!L1383&lt;&gt;"",IF(Belegerfassung!L1383&lt;&gt;"",IF(Belegerfassung!J1383&lt;&gt;0,VLOOKUP(Belegerfassung!L1383,Abfrage!$A$2:$C$19,2,),VLOOKUP(Belegerfassung!L1383,Abfrage!$A$2:$C$19,3,)),"")))</f>
        <v/>
      </c>
      <c r="G1375" t="str">
        <f t="shared" si="63"/>
        <v/>
      </c>
      <c r="H1375" s="31" t="str">
        <f>IF(A1375&lt;&gt;"",-Belegerfassung!J1383+Belegerfassung!K1383,"")</f>
        <v/>
      </c>
      <c r="I1375" s="49" t="str">
        <f>IFERROR(IF(H1375&lt;&gt;"",Belegerfassung!L1383*100,""),IF(OR(Belegerfassung!L1383="Leistung EU - Erlöse",Belegerfassung!L1383="Lieferungen EU-Erlöse",Belegerfassung!L1383="EUST",Belegerfassung!L1383="Bauleistungen 20%")=TRUE,"",MID(Belegerfassung!L1383,4,2)))</f>
        <v/>
      </c>
      <c r="J1375" s="6" t="str">
        <f>IF(A1375&lt;&gt;"",LEFT(Belegerfassung!D1383,40),"")</f>
        <v/>
      </c>
      <c r="K1375" t="str">
        <f>IF(A1375&lt;&gt;"",VLOOKUP(D1375,Abfrage!$F$2:$G$21,2,FALSE),"")</f>
        <v/>
      </c>
      <c r="L1375" s="6" t="str">
        <f>IF(Belegerfassung!H1383&lt;&gt;"",Belegerfassung!H1383,"")</f>
        <v/>
      </c>
      <c r="M1375" t="str">
        <f>IFERROR(IF(Belegerfassung!E1383&lt;&gt;"",VLOOKUP(Belegerfassung!E1383,Abfrage!$L$2:$M$15,2,),""),"")</f>
        <v/>
      </c>
      <c r="N1375" t="str">
        <f t="shared" si="64"/>
        <v/>
      </c>
      <c r="O1375" t="str">
        <f t="shared" si="65"/>
        <v/>
      </c>
      <c r="P1375" t="str">
        <f>IF(Belegerfassung!G1383&lt;&gt;"",CONCATENATE(Belegerfassung!G1383,".pdf"),"")</f>
        <v/>
      </c>
    </row>
    <row r="1376" spans="1:16">
      <c r="A1376" t="str">
        <f>IF(Belegerfassung!C1384&lt;&gt;"",0,"")</f>
        <v/>
      </c>
      <c r="B1376" t="str">
        <f>IFERROR(VLOOKUP(Belegerfassung!I1384,Konten!A:D,2,FALSE),"")</f>
        <v/>
      </c>
      <c r="C1376" t="str">
        <f>IF(A1376&lt;&gt;"",TEXT(Belegerfassung!C1384,"TT.MM.JJJJ"),"")</f>
        <v/>
      </c>
      <c r="D1376" t="str">
        <f>IFERROR(VLOOKUP(Belegerfassung!A1384,Abfrage!$E$2:$F$20,2,FALSE),"")</f>
        <v/>
      </c>
      <c r="E1376" t="str">
        <f>IF(A1376&lt;&gt;"",Belegerfassung!B1384,"")</f>
        <v/>
      </c>
      <c r="F1376" t="str">
        <f>IF(Belegerfassung!L1384="","",IF(Belegerfassung!L1384&lt;&gt;"",IF(Belegerfassung!L1384&lt;&gt;"",IF(Belegerfassung!J1384&lt;&gt;0,VLOOKUP(Belegerfassung!L1384,Abfrage!$A$2:$C$19,2,),VLOOKUP(Belegerfassung!L1384,Abfrage!$A$2:$C$19,3,)),"")))</f>
        <v/>
      </c>
      <c r="G1376" t="str">
        <f t="shared" si="63"/>
        <v/>
      </c>
      <c r="H1376" s="31" t="str">
        <f>IF(A1376&lt;&gt;"",-Belegerfassung!J1384+Belegerfassung!K1384,"")</f>
        <v/>
      </c>
      <c r="I1376" s="49" t="str">
        <f>IFERROR(IF(H1376&lt;&gt;"",Belegerfassung!L1384*100,""),IF(OR(Belegerfassung!L1384="Leistung EU - Erlöse",Belegerfassung!L1384="Lieferungen EU-Erlöse",Belegerfassung!L1384="EUST",Belegerfassung!L1384="Bauleistungen 20%")=TRUE,"",MID(Belegerfassung!L1384,4,2)))</f>
        <v/>
      </c>
      <c r="J1376" s="6" t="str">
        <f>IF(A1376&lt;&gt;"",LEFT(Belegerfassung!D1384,40),"")</f>
        <v/>
      </c>
      <c r="K1376" t="str">
        <f>IF(A1376&lt;&gt;"",VLOOKUP(D1376,Abfrage!$F$2:$G$21,2,FALSE),"")</f>
        <v/>
      </c>
      <c r="L1376" s="6" t="str">
        <f>IF(Belegerfassung!H1384&lt;&gt;"",Belegerfassung!H1384,"")</f>
        <v/>
      </c>
      <c r="M1376" t="str">
        <f>IFERROR(IF(Belegerfassung!E1384&lt;&gt;"",VLOOKUP(Belegerfassung!E1384,Abfrage!$L$2:$M$15,2,),""),"")</f>
        <v/>
      </c>
      <c r="N1376" t="str">
        <f t="shared" si="64"/>
        <v/>
      </c>
      <c r="O1376" t="str">
        <f t="shared" si="65"/>
        <v/>
      </c>
      <c r="P1376" t="str">
        <f>IF(Belegerfassung!G1384&lt;&gt;"",CONCATENATE(Belegerfassung!G1384,".pdf"),"")</f>
        <v/>
      </c>
    </row>
    <row r="1377" spans="1:16">
      <c r="A1377" t="str">
        <f>IF(Belegerfassung!C1385&lt;&gt;"",0,"")</f>
        <v/>
      </c>
      <c r="B1377" t="str">
        <f>IFERROR(VLOOKUP(Belegerfassung!I1385,Konten!A:D,2,FALSE),"")</f>
        <v/>
      </c>
      <c r="C1377" t="str">
        <f>IF(A1377&lt;&gt;"",TEXT(Belegerfassung!C1385,"TT.MM.JJJJ"),"")</f>
        <v/>
      </c>
      <c r="D1377" t="str">
        <f>IFERROR(VLOOKUP(Belegerfassung!A1385,Abfrage!$E$2:$F$20,2,FALSE),"")</f>
        <v/>
      </c>
      <c r="E1377" t="str">
        <f>IF(A1377&lt;&gt;"",Belegerfassung!B1385,"")</f>
        <v/>
      </c>
      <c r="F1377" t="str">
        <f>IF(Belegerfassung!L1385="","",IF(Belegerfassung!L1385&lt;&gt;"",IF(Belegerfassung!L1385&lt;&gt;"",IF(Belegerfassung!J1385&lt;&gt;0,VLOOKUP(Belegerfassung!L1385,Abfrage!$A$2:$C$19,2,),VLOOKUP(Belegerfassung!L1385,Abfrage!$A$2:$C$19,3,)),"")))</f>
        <v/>
      </c>
      <c r="G1377" t="str">
        <f t="shared" si="63"/>
        <v/>
      </c>
      <c r="H1377" s="31" t="str">
        <f>IF(A1377&lt;&gt;"",-Belegerfassung!J1385+Belegerfassung!K1385,"")</f>
        <v/>
      </c>
      <c r="I1377" s="49" t="str">
        <f>IFERROR(IF(H1377&lt;&gt;"",Belegerfassung!L1385*100,""),IF(OR(Belegerfassung!L1385="Leistung EU - Erlöse",Belegerfassung!L1385="Lieferungen EU-Erlöse",Belegerfassung!L1385="EUST",Belegerfassung!L1385="Bauleistungen 20%")=TRUE,"",MID(Belegerfassung!L1385,4,2)))</f>
        <v/>
      </c>
      <c r="J1377" s="6" t="str">
        <f>IF(A1377&lt;&gt;"",LEFT(Belegerfassung!D1385,40),"")</f>
        <v/>
      </c>
      <c r="K1377" t="str">
        <f>IF(A1377&lt;&gt;"",VLOOKUP(D1377,Abfrage!$F$2:$G$21,2,FALSE),"")</f>
        <v/>
      </c>
      <c r="L1377" s="6" t="str">
        <f>IF(Belegerfassung!H1385&lt;&gt;"",Belegerfassung!H1385,"")</f>
        <v/>
      </c>
      <c r="M1377" t="str">
        <f>IFERROR(IF(Belegerfassung!E1385&lt;&gt;"",VLOOKUP(Belegerfassung!E1385,Abfrage!$L$2:$M$15,2,),""),"")</f>
        <v/>
      </c>
      <c r="N1377" t="str">
        <f t="shared" si="64"/>
        <v/>
      </c>
      <c r="O1377" t="str">
        <f t="shared" si="65"/>
        <v/>
      </c>
      <c r="P1377" t="str">
        <f>IF(Belegerfassung!G1385&lt;&gt;"",CONCATENATE(Belegerfassung!G1385,".pdf"),"")</f>
        <v/>
      </c>
    </row>
    <row r="1378" spans="1:16">
      <c r="A1378" t="str">
        <f>IF(Belegerfassung!C1386&lt;&gt;"",0,"")</f>
        <v/>
      </c>
      <c r="B1378" t="str">
        <f>IFERROR(VLOOKUP(Belegerfassung!I1386,Konten!A:D,2,FALSE),"")</f>
        <v/>
      </c>
      <c r="C1378" t="str">
        <f>IF(A1378&lt;&gt;"",TEXT(Belegerfassung!C1386,"TT.MM.JJJJ"),"")</f>
        <v/>
      </c>
      <c r="D1378" t="str">
        <f>IFERROR(VLOOKUP(Belegerfassung!A1386,Abfrage!$E$2:$F$20,2,FALSE),"")</f>
        <v/>
      </c>
      <c r="E1378" t="str">
        <f>IF(A1378&lt;&gt;"",Belegerfassung!B1386,"")</f>
        <v/>
      </c>
      <c r="F1378" t="str">
        <f>IF(Belegerfassung!L1386="","",IF(Belegerfassung!L1386&lt;&gt;"",IF(Belegerfassung!L1386&lt;&gt;"",IF(Belegerfassung!J1386&lt;&gt;0,VLOOKUP(Belegerfassung!L1386,Abfrage!$A$2:$C$19,2,),VLOOKUP(Belegerfassung!L1386,Abfrage!$A$2:$C$19,3,)),"")))</f>
        <v/>
      </c>
      <c r="G1378" t="str">
        <f t="shared" si="63"/>
        <v/>
      </c>
      <c r="H1378" s="31" t="str">
        <f>IF(A1378&lt;&gt;"",-Belegerfassung!J1386+Belegerfassung!K1386,"")</f>
        <v/>
      </c>
      <c r="I1378" s="49" t="str">
        <f>IFERROR(IF(H1378&lt;&gt;"",Belegerfassung!L1386*100,""),IF(OR(Belegerfassung!L1386="Leistung EU - Erlöse",Belegerfassung!L1386="Lieferungen EU-Erlöse",Belegerfassung!L1386="EUST",Belegerfassung!L1386="Bauleistungen 20%")=TRUE,"",MID(Belegerfassung!L1386,4,2)))</f>
        <v/>
      </c>
      <c r="J1378" s="6" t="str">
        <f>IF(A1378&lt;&gt;"",LEFT(Belegerfassung!D1386,40),"")</f>
        <v/>
      </c>
      <c r="K1378" t="str">
        <f>IF(A1378&lt;&gt;"",VLOOKUP(D1378,Abfrage!$F$2:$G$21,2,FALSE),"")</f>
        <v/>
      </c>
      <c r="L1378" s="6" t="str">
        <f>IF(Belegerfassung!H1386&lt;&gt;"",Belegerfassung!H1386,"")</f>
        <v/>
      </c>
      <c r="M1378" t="str">
        <f>IFERROR(IF(Belegerfassung!E1386&lt;&gt;"",VLOOKUP(Belegerfassung!E1386,Abfrage!$L$2:$M$15,2,),""),"")</f>
        <v/>
      </c>
      <c r="N1378" t="str">
        <f t="shared" si="64"/>
        <v/>
      </c>
      <c r="O1378" t="str">
        <f t="shared" si="65"/>
        <v/>
      </c>
      <c r="P1378" t="str">
        <f>IF(Belegerfassung!G1386&lt;&gt;"",CONCATENATE(Belegerfassung!G1386,".pdf"),"")</f>
        <v/>
      </c>
    </row>
    <row r="1379" spans="1:16">
      <c r="A1379" t="str">
        <f>IF(Belegerfassung!C1387&lt;&gt;"",0,"")</f>
        <v/>
      </c>
      <c r="B1379" t="str">
        <f>IFERROR(VLOOKUP(Belegerfassung!I1387,Konten!A:D,2,FALSE),"")</f>
        <v/>
      </c>
      <c r="C1379" t="str">
        <f>IF(A1379&lt;&gt;"",TEXT(Belegerfassung!C1387,"TT.MM.JJJJ"),"")</f>
        <v/>
      </c>
      <c r="D1379" t="str">
        <f>IFERROR(VLOOKUP(Belegerfassung!A1387,Abfrage!$E$2:$F$20,2,FALSE),"")</f>
        <v/>
      </c>
      <c r="E1379" t="str">
        <f>IF(A1379&lt;&gt;"",Belegerfassung!B1387,"")</f>
        <v/>
      </c>
      <c r="F1379" t="str">
        <f>IF(Belegerfassung!L1387="","",IF(Belegerfassung!L1387&lt;&gt;"",IF(Belegerfassung!L1387&lt;&gt;"",IF(Belegerfassung!J1387&lt;&gt;0,VLOOKUP(Belegerfassung!L1387,Abfrage!$A$2:$C$19,2,),VLOOKUP(Belegerfassung!L1387,Abfrage!$A$2:$C$19,3,)),"")))</f>
        <v/>
      </c>
      <c r="G1379" t="str">
        <f t="shared" si="63"/>
        <v/>
      </c>
      <c r="H1379" s="31" t="str">
        <f>IF(A1379&lt;&gt;"",-Belegerfassung!J1387+Belegerfassung!K1387,"")</f>
        <v/>
      </c>
      <c r="I1379" s="49" t="str">
        <f>IFERROR(IF(H1379&lt;&gt;"",Belegerfassung!L1387*100,""),IF(OR(Belegerfassung!L1387="Leistung EU - Erlöse",Belegerfassung!L1387="Lieferungen EU-Erlöse",Belegerfassung!L1387="EUST",Belegerfassung!L1387="Bauleistungen 20%")=TRUE,"",MID(Belegerfassung!L1387,4,2)))</f>
        <v/>
      </c>
      <c r="J1379" s="6" t="str">
        <f>IF(A1379&lt;&gt;"",LEFT(Belegerfassung!D1387,40),"")</f>
        <v/>
      </c>
      <c r="K1379" t="str">
        <f>IF(A1379&lt;&gt;"",VLOOKUP(D1379,Abfrage!$F$2:$G$21,2,FALSE),"")</f>
        <v/>
      </c>
      <c r="L1379" s="6" t="str">
        <f>IF(Belegerfassung!H1387&lt;&gt;"",Belegerfassung!H1387,"")</f>
        <v/>
      </c>
      <c r="M1379" t="str">
        <f>IFERROR(IF(Belegerfassung!E1387&lt;&gt;"",VLOOKUP(Belegerfassung!E1387,Abfrage!$L$2:$M$15,2,),""),"")</f>
        <v/>
      </c>
      <c r="N1379" t="str">
        <f t="shared" si="64"/>
        <v/>
      </c>
      <c r="O1379" t="str">
        <f t="shared" si="65"/>
        <v/>
      </c>
      <c r="P1379" t="str">
        <f>IF(Belegerfassung!G1387&lt;&gt;"",CONCATENATE(Belegerfassung!G1387,".pdf"),"")</f>
        <v/>
      </c>
    </row>
    <row r="1380" spans="1:16">
      <c r="A1380" t="str">
        <f>IF(Belegerfassung!C1388&lt;&gt;"",0,"")</f>
        <v/>
      </c>
      <c r="B1380" t="str">
        <f>IFERROR(VLOOKUP(Belegerfassung!I1388,Konten!A:D,2,FALSE),"")</f>
        <v/>
      </c>
      <c r="C1380" t="str">
        <f>IF(A1380&lt;&gt;"",TEXT(Belegerfassung!C1388,"TT.MM.JJJJ"),"")</f>
        <v/>
      </c>
      <c r="D1380" t="str">
        <f>IFERROR(VLOOKUP(Belegerfassung!A1388,Abfrage!$E$2:$F$20,2,FALSE),"")</f>
        <v/>
      </c>
      <c r="E1380" t="str">
        <f>IF(A1380&lt;&gt;"",Belegerfassung!B1388,"")</f>
        <v/>
      </c>
      <c r="F1380" t="str">
        <f>IF(Belegerfassung!L1388="","",IF(Belegerfassung!L1388&lt;&gt;"",IF(Belegerfassung!L1388&lt;&gt;"",IF(Belegerfassung!J1388&lt;&gt;0,VLOOKUP(Belegerfassung!L1388,Abfrage!$A$2:$C$19,2,),VLOOKUP(Belegerfassung!L1388,Abfrage!$A$2:$C$19,3,)),"")))</f>
        <v/>
      </c>
      <c r="G1380" t="str">
        <f t="shared" si="63"/>
        <v/>
      </c>
      <c r="H1380" s="31" t="str">
        <f>IF(A1380&lt;&gt;"",-Belegerfassung!J1388+Belegerfassung!K1388,"")</f>
        <v/>
      </c>
      <c r="I1380" s="49" t="str">
        <f>IFERROR(IF(H1380&lt;&gt;"",Belegerfassung!L1388*100,""),IF(OR(Belegerfassung!L1388="Leistung EU - Erlöse",Belegerfassung!L1388="Lieferungen EU-Erlöse",Belegerfassung!L1388="EUST",Belegerfassung!L1388="Bauleistungen 20%")=TRUE,"",MID(Belegerfassung!L1388,4,2)))</f>
        <v/>
      </c>
      <c r="J1380" s="6" t="str">
        <f>IF(A1380&lt;&gt;"",LEFT(Belegerfassung!D1388,40),"")</f>
        <v/>
      </c>
      <c r="K1380" t="str">
        <f>IF(A1380&lt;&gt;"",VLOOKUP(D1380,Abfrage!$F$2:$G$21,2,FALSE),"")</f>
        <v/>
      </c>
      <c r="L1380" s="6" t="str">
        <f>IF(Belegerfassung!H1388&lt;&gt;"",Belegerfassung!H1388,"")</f>
        <v/>
      </c>
      <c r="M1380" t="str">
        <f>IFERROR(IF(Belegerfassung!E1388&lt;&gt;"",VLOOKUP(Belegerfassung!E1388,Abfrage!$L$2:$M$15,2,),""),"")</f>
        <v/>
      </c>
      <c r="N1380" t="str">
        <f t="shared" si="64"/>
        <v/>
      </c>
      <c r="O1380" t="str">
        <f t="shared" si="65"/>
        <v/>
      </c>
      <c r="P1380" t="str">
        <f>IF(Belegerfassung!G1388&lt;&gt;"",CONCATENATE(Belegerfassung!G1388,".pdf"),"")</f>
        <v/>
      </c>
    </row>
    <row r="1381" spans="1:16">
      <c r="A1381" t="str">
        <f>IF(Belegerfassung!C1389&lt;&gt;"",0,"")</f>
        <v/>
      </c>
      <c r="B1381" t="str">
        <f>IFERROR(VLOOKUP(Belegerfassung!I1389,Konten!A:D,2,FALSE),"")</f>
        <v/>
      </c>
      <c r="C1381" t="str">
        <f>IF(A1381&lt;&gt;"",TEXT(Belegerfassung!C1389,"TT.MM.JJJJ"),"")</f>
        <v/>
      </c>
      <c r="D1381" t="str">
        <f>IFERROR(VLOOKUP(Belegerfassung!A1389,Abfrage!$E$2:$F$20,2,FALSE),"")</f>
        <v/>
      </c>
      <c r="E1381" t="str">
        <f>IF(A1381&lt;&gt;"",Belegerfassung!B1389,"")</f>
        <v/>
      </c>
      <c r="F1381" t="str">
        <f>IF(Belegerfassung!L1389="","",IF(Belegerfassung!L1389&lt;&gt;"",IF(Belegerfassung!L1389&lt;&gt;"",IF(Belegerfassung!J1389&lt;&gt;0,VLOOKUP(Belegerfassung!L1389,Abfrage!$A$2:$C$19,2,),VLOOKUP(Belegerfassung!L1389,Abfrage!$A$2:$C$19,3,)),"")))</f>
        <v/>
      </c>
      <c r="G1381" t="str">
        <f t="shared" si="63"/>
        <v/>
      </c>
      <c r="H1381" s="31" t="str">
        <f>IF(A1381&lt;&gt;"",-Belegerfassung!J1389+Belegerfassung!K1389,"")</f>
        <v/>
      </c>
      <c r="I1381" s="49" t="str">
        <f>IFERROR(IF(H1381&lt;&gt;"",Belegerfassung!L1389*100,""),IF(OR(Belegerfassung!L1389="Leistung EU - Erlöse",Belegerfassung!L1389="Lieferungen EU-Erlöse",Belegerfassung!L1389="EUST",Belegerfassung!L1389="Bauleistungen 20%")=TRUE,"",MID(Belegerfassung!L1389,4,2)))</f>
        <v/>
      </c>
      <c r="J1381" s="6" t="str">
        <f>IF(A1381&lt;&gt;"",LEFT(Belegerfassung!D1389,40),"")</f>
        <v/>
      </c>
      <c r="K1381" t="str">
        <f>IF(A1381&lt;&gt;"",VLOOKUP(D1381,Abfrage!$F$2:$G$21,2,FALSE),"")</f>
        <v/>
      </c>
      <c r="L1381" s="6" t="str">
        <f>IF(Belegerfassung!H1389&lt;&gt;"",Belegerfassung!H1389,"")</f>
        <v/>
      </c>
      <c r="M1381" t="str">
        <f>IFERROR(IF(Belegerfassung!E1389&lt;&gt;"",VLOOKUP(Belegerfassung!E1389,Abfrage!$L$2:$M$15,2,),""),"")</f>
        <v/>
      </c>
      <c r="N1381" t="str">
        <f t="shared" si="64"/>
        <v/>
      </c>
      <c r="O1381" t="str">
        <f t="shared" si="65"/>
        <v/>
      </c>
      <c r="P1381" t="str">
        <f>IF(Belegerfassung!G1389&lt;&gt;"",CONCATENATE(Belegerfassung!G1389,".pdf"),"")</f>
        <v/>
      </c>
    </row>
    <row r="1382" spans="1:16">
      <c r="A1382" t="str">
        <f>IF(Belegerfassung!C1390&lt;&gt;"",0,"")</f>
        <v/>
      </c>
      <c r="B1382" t="str">
        <f>IFERROR(VLOOKUP(Belegerfassung!I1390,Konten!A:D,2,FALSE),"")</f>
        <v/>
      </c>
      <c r="C1382" t="str">
        <f>IF(A1382&lt;&gt;"",TEXT(Belegerfassung!C1390,"TT.MM.JJJJ"),"")</f>
        <v/>
      </c>
      <c r="D1382" t="str">
        <f>IFERROR(VLOOKUP(Belegerfassung!A1390,Abfrage!$E$2:$F$20,2,FALSE),"")</f>
        <v/>
      </c>
      <c r="E1382" t="str">
        <f>IF(A1382&lt;&gt;"",Belegerfassung!B1390,"")</f>
        <v/>
      </c>
      <c r="F1382" t="str">
        <f>IF(Belegerfassung!L1390="","",IF(Belegerfassung!L1390&lt;&gt;"",IF(Belegerfassung!L1390&lt;&gt;"",IF(Belegerfassung!J1390&lt;&gt;0,VLOOKUP(Belegerfassung!L1390,Abfrage!$A$2:$C$19,2,),VLOOKUP(Belegerfassung!L1390,Abfrage!$A$2:$C$19,3,)),"")))</f>
        <v/>
      </c>
      <c r="G1382" t="str">
        <f t="shared" si="63"/>
        <v/>
      </c>
      <c r="H1382" s="31" t="str">
        <f>IF(A1382&lt;&gt;"",-Belegerfassung!J1390+Belegerfassung!K1390,"")</f>
        <v/>
      </c>
      <c r="I1382" s="49" t="str">
        <f>IFERROR(IF(H1382&lt;&gt;"",Belegerfassung!L1390*100,""),IF(OR(Belegerfassung!L1390="Leistung EU - Erlöse",Belegerfassung!L1390="Lieferungen EU-Erlöse",Belegerfassung!L1390="EUST",Belegerfassung!L1390="Bauleistungen 20%")=TRUE,"",MID(Belegerfassung!L1390,4,2)))</f>
        <v/>
      </c>
      <c r="J1382" s="6" t="str">
        <f>IF(A1382&lt;&gt;"",LEFT(Belegerfassung!D1390,40),"")</f>
        <v/>
      </c>
      <c r="K1382" t="str">
        <f>IF(A1382&lt;&gt;"",VLOOKUP(D1382,Abfrage!$F$2:$G$21,2,FALSE),"")</f>
        <v/>
      </c>
      <c r="L1382" s="6" t="str">
        <f>IF(Belegerfassung!H1390&lt;&gt;"",Belegerfassung!H1390,"")</f>
        <v/>
      </c>
      <c r="M1382" t="str">
        <f>IFERROR(IF(Belegerfassung!E1390&lt;&gt;"",VLOOKUP(Belegerfassung!E1390,Abfrage!$L$2:$M$15,2,),""),"")</f>
        <v/>
      </c>
      <c r="N1382" t="str">
        <f t="shared" si="64"/>
        <v/>
      </c>
      <c r="O1382" t="str">
        <f t="shared" si="65"/>
        <v/>
      </c>
      <c r="P1382" t="str">
        <f>IF(Belegerfassung!G1390&lt;&gt;"",CONCATENATE(Belegerfassung!G1390,".pdf"),"")</f>
        <v/>
      </c>
    </row>
    <row r="1383" spans="1:16">
      <c r="A1383" t="str">
        <f>IF(Belegerfassung!C1391&lt;&gt;"",0,"")</f>
        <v/>
      </c>
      <c r="B1383" t="str">
        <f>IFERROR(VLOOKUP(Belegerfassung!I1391,Konten!A:D,2,FALSE),"")</f>
        <v/>
      </c>
      <c r="C1383" t="str">
        <f>IF(A1383&lt;&gt;"",TEXT(Belegerfassung!C1391,"TT.MM.JJJJ"),"")</f>
        <v/>
      </c>
      <c r="D1383" t="str">
        <f>IFERROR(VLOOKUP(Belegerfassung!A1391,Abfrage!$E$2:$F$20,2,FALSE),"")</f>
        <v/>
      </c>
      <c r="E1383" t="str">
        <f>IF(A1383&lt;&gt;"",Belegerfassung!B1391,"")</f>
        <v/>
      </c>
      <c r="F1383" t="str">
        <f>IF(Belegerfassung!L1391="","",IF(Belegerfassung!L1391&lt;&gt;"",IF(Belegerfassung!L1391&lt;&gt;"",IF(Belegerfassung!J1391&lt;&gt;0,VLOOKUP(Belegerfassung!L1391,Abfrage!$A$2:$C$19,2,),VLOOKUP(Belegerfassung!L1391,Abfrage!$A$2:$C$19,3,)),"")))</f>
        <v/>
      </c>
      <c r="G1383" t="str">
        <f t="shared" si="63"/>
        <v/>
      </c>
      <c r="H1383" s="31" t="str">
        <f>IF(A1383&lt;&gt;"",-Belegerfassung!J1391+Belegerfassung!K1391,"")</f>
        <v/>
      </c>
      <c r="I1383" s="49" t="str">
        <f>IFERROR(IF(H1383&lt;&gt;"",Belegerfassung!L1391*100,""),IF(OR(Belegerfassung!L1391="Leistung EU - Erlöse",Belegerfassung!L1391="Lieferungen EU-Erlöse",Belegerfassung!L1391="EUST",Belegerfassung!L1391="Bauleistungen 20%")=TRUE,"",MID(Belegerfassung!L1391,4,2)))</f>
        <v/>
      </c>
      <c r="J1383" s="6" t="str">
        <f>IF(A1383&lt;&gt;"",LEFT(Belegerfassung!D1391,40),"")</f>
        <v/>
      </c>
      <c r="K1383" t="str">
        <f>IF(A1383&lt;&gt;"",VLOOKUP(D1383,Abfrage!$F$2:$G$21,2,FALSE),"")</f>
        <v/>
      </c>
      <c r="L1383" s="6" t="str">
        <f>IF(Belegerfassung!H1391&lt;&gt;"",Belegerfassung!H1391,"")</f>
        <v/>
      </c>
      <c r="M1383" t="str">
        <f>IFERROR(IF(Belegerfassung!E1391&lt;&gt;"",VLOOKUP(Belegerfassung!E1391,Abfrage!$L$2:$M$15,2,),""),"")</f>
        <v/>
      </c>
      <c r="N1383" t="str">
        <f t="shared" si="64"/>
        <v/>
      </c>
      <c r="O1383" t="str">
        <f t="shared" si="65"/>
        <v/>
      </c>
      <c r="P1383" t="str">
        <f>IF(Belegerfassung!G1391&lt;&gt;"",CONCATENATE(Belegerfassung!G1391,".pdf"),"")</f>
        <v/>
      </c>
    </row>
    <row r="1384" spans="1:16">
      <c r="A1384" t="str">
        <f>IF(Belegerfassung!C1392&lt;&gt;"",0,"")</f>
        <v/>
      </c>
      <c r="B1384" t="str">
        <f>IFERROR(VLOOKUP(Belegerfassung!I1392,Konten!A:D,2,FALSE),"")</f>
        <v/>
      </c>
      <c r="C1384" t="str">
        <f>IF(A1384&lt;&gt;"",TEXT(Belegerfassung!C1392,"TT.MM.JJJJ"),"")</f>
        <v/>
      </c>
      <c r="D1384" t="str">
        <f>IFERROR(VLOOKUP(Belegerfassung!A1392,Abfrage!$E$2:$F$20,2,FALSE),"")</f>
        <v/>
      </c>
      <c r="E1384" t="str">
        <f>IF(A1384&lt;&gt;"",Belegerfassung!B1392,"")</f>
        <v/>
      </c>
      <c r="F1384" t="str">
        <f>IF(Belegerfassung!L1392="","",IF(Belegerfassung!L1392&lt;&gt;"",IF(Belegerfassung!L1392&lt;&gt;"",IF(Belegerfassung!J1392&lt;&gt;0,VLOOKUP(Belegerfassung!L1392,Abfrage!$A$2:$C$19,2,),VLOOKUP(Belegerfassung!L1392,Abfrage!$A$2:$C$19,3,)),"")))</f>
        <v/>
      </c>
      <c r="G1384" t="str">
        <f t="shared" si="63"/>
        <v/>
      </c>
      <c r="H1384" s="31" t="str">
        <f>IF(A1384&lt;&gt;"",-Belegerfassung!J1392+Belegerfassung!K1392,"")</f>
        <v/>
      </c>
      <c r="I1384" s="49" t="str">
        <f>IFERROR(IF(H1384&lt;&gt;"",Belegerfassung!L1392*100,""),IF(OR(Belegerfassung!L1392="Leistung EU - Erlöse",Belegerfassung!L1392="Lieferungen EU-Erlöse",Belegerfassung!L1392="EUST",Belegerfassung!L1392="Bauleistungen 20%")=TRUE,"",MID(Belegerfassung!L1392,4,2)))</f>
        <v/>
      </c>
      <c r="J1384" s="6" t="str">
        <f>IF(A1384&lt;&gt;"",LEFT(Belegerfassung!D1392,40),"")</f>
        <v/>
      </c>
      <c r="K1384" t="str">
        <f>IF(A1384&lt;&gt;"",VLOOKUP(D1384,Abfrage!$F$2:$G$21,2,FALSE),"")</f>
        <v/>
      </c>
      <c r="L1384" s="6" t="str">
        <f>IF(Belegerfassung!H1392&lt;&gt;"",Belegerfassung!H1392,"")</f>
        <v/>
      </c>
      <c r="M1384" t="str">
        <f>IFERROR(IF(Belegerfassung!E1392&lt;&gt;"",VLOOKUP(Belegerfassung!E1392,Abfrage!$L$2:$M$15,2,),""),"")</f>
        <v/>
      </c>
      <c r="N1384" t="str">
        <f t="shared" si="64"/>
        <v/>
      </c>
      <c r="O1384" t="str">
        <f t="shared" si="65"/>
        <v/>
      </c>
      <c r="P1384" t="str">
        <f>IF(Belegerfassung!G1392&lt;&gt;"",CONCATENATE(Belegerfassung!G1392,".pdf"),"")</f>
        <v/>
      </c>
    </row>
    <row r="1385" spans="1:16">
      <c r="A1385" t="str">
        <f>IF(Belegerfassung!C1393&lt;&gt;"",0,"")</f>
        <v/>
      </c>
      <c r="B1385" t="str">
        <f>IFERROR(VLOOKUP(Belegerfassung!I1393,Konten!A:D,2,FALSE),"")</f>
        <v/>
      </c>
      <c r="C1385" t="str">
        <f>IF(A1385&lt;&gt;"",TEXT(Belegerfassung!C1393,"TT.MM.JJJJ"),"")</f>
        <v/>
      </c>
      <c r="D1385" t="str">
        <f>IFERROR(VLOOKUP(Belegerfassung!A1393,Abfrage!$E$2:$F$20,2,FALSE),"")</f>
        <v/>
      </c>
      <c r="E1385" t="str">
        <f>IF(A1385&lt;&gt;"",Belegerfassung!B1393,"")</f>
        <v/>
      </c>
      <c r="F1385" t="str">
        <f>IF(Belegerfassung!L1393="","",IF(Belegerfassung!L1393&lt;&gt;"",IF(Belegerfassung!L1393&lt;&gt;"",IF(Belegerfassung!J1393&lt;&gt;0,VLOOKUP(Belegerfassung!L1393,Abfrage!$A$2:$C$19,2,),VLOOKUP(Belegerfassung!L1393,Abfrage!$A$2:$C$19,3,)),"")))</f>
        <v/>
      </c>
      <c r="G1385" t="str">
        <f t="shared" si="63"/>
        <v/>
      </c>
      <c r="H1385" s="31" t="str">
        <f>IF(A1385&lt;&gt;"",-Belegerfassung!J1393+Belegerfassung!K1393,"")</f>
        <v/>
      </c>
      <c r="I1385" s="49" t="str">
        <f>IFERROR(IF(H1385&lt;&gt;"",Belegerfassung!L1393*100,""),IF(OR(Belegerfassung!L1393="Leistung EU - Erlöse",Belegerfassung!L1393="Lieferungen EU-Erlöse",Belegerfassung!L1393="EUST",Belegerfassung!L1393="Bauleistungen 20%")=TRUE,"",MID(Belegerfassung!L1393,4,2)))</f>
        <v/>
      </c>
      <c r="J1385" s="6" t="str">
        <f>IF(A1385&lt;&gt;"",LEFT(Belegerfassung!D1393,40),"")</f>
        <v/>
      </c>
      <c r="K1385" t="str">
        <f>IF(A1385&lt;&gt;"",VLOOKUP(D1385,Abfrage!$F$2:$G$21,2,FALSE),"")</f>
        <v/>
      </c>
      <c r="L1385" s="6" t="str">
        <f>IF(Belegerfassung!H1393&lt;&gt;"",Belegerfassung!H1393,"")</f>
        <v/>
      </c>
      <c r="M1385" t="str">
        <f>IFERROR(IF(Belegerfassung!E1393&lt;&gt;"",VLOOKUP(Belegerfassung!E1393,Abfrage!$L$2:$M$15,2,),""),"")</f>
        <v/>
      </c>
      <c r="N1385" t="str">
        <f t="shared" si="64"/>
        <v/>
      </c>
      <c r="O1385" t="str">
        <f t="shared" si="65"/>
        <v/>
      </c>
      <c r="P1385" t="str">
        <f>IF(Belegerfassung!G1393&lt;&gt;"",CONCATENATE(Belegerfassung!G1393,".pdf"),"")</f>
        <v/>
      </c>
    </row>
    <row r="1386" spans="1:16">
      <c r="A1386" t="str">
        <f>IF(Belegerfassung!C1394&lt;&gt;"",0,"")</f>
        <v/>
      </c>
      <c r="B1386" t="str">
        <f>IFERROR(VLOOKUP(Belegerfassung!I1394,Konten!A:D,2,FALSE),"")</f>
        <v/>
      </c>
      <c r="C1386" t="str">
        <f>IF(A1386&lt;&gt;"",TEXT(Belegerfassung!C1394,"TT.MM.JJJJ"),"")</f>
        <v/>
      </c>
      <c r="D1386" t="str">
        <f>IFERROR(VLOOKUP(Belegerfassung!A1394,Abfrage!$E$2:$F$20,2,FALSE),"")</f>
        <v/>
      </c>
      <c r="E1386" t="str">
        <f>IF(A1386&lt;&gt;"",Belegerfassung!B1394,"")</f>
        <v/>
      </c>
      <c r="F1386" t="str">
        <f>IF(Belegerfassung!L1394="","",IF(Belegerfassung!L1394&lt;&gt;"",IF(Belegerfassung!L1394&lt;&gt;"",IF(Belegerfassung!J1394&lt;&gt;0,VLOOKUP(Belegerfassung!L1394,Abfrage!$A$2:$C$19,2,),VLOOKUP(Belegerfassung!L1394,Abfrage!$A$2:$C$19,3,)),"")))</f>
        <v/>
      </c>
      <c r="G1386" t="str">
        <f t="shared" si="63"/>
        <v/>
      </c>
      <c r="H1386" s="31" t="str">
        <f>IF(A1386&lt;&gt;"",-Belegerfassung!J1394+Belegerfassung!K1394,"")</f>
        <v/>
      </c>
      <c r="I1386" s="49" t="str">
        <f>IFERROR(IF(H1386&lt;&gt;"",Belegerfassung!L1394*100,""),IF(OR(Belegerfassung!L1394="Leistung EU - Erlöse",Belegerfassung!L1394="Lieferungen EU-Erlöse",Belegerfassung!L1394="EUST",Belegerfassung!L1394="Bauleistungen 20%")=TRUE,"",MID(Belegerfassung!L1394,4,2)))</f>
        <v/>
      </c>
      <c r="J1386" s="6" t="str">
        <f>IF(A1386&lt;&gt;"",LEFT(Belegerfassung!D1394,40),"")</f>
        <v/>
      </c>
      <c r="K1386" t="str">
        <f>IF(A1386&lt;&gt;"",VLOOKUP(D1386,Abfrage!$F$2:$G$21,2,FALSE),"")</f>
        <v/>
      </c>
      <c r="L1386" s="6" t="str">
        <f>IF(Belegerfassung!H1394&lt;&gt;"",Belegerfassung!H1394,"")</f>
        <v/>
      </c>
      <c r="M1386" t="str">
        <f>IFERROR(IF(Belegerfassung!E1394&lt;&gt;"",VLOOKUP(Belegerfassung!E1394,Abfrage!$L$2:$M$15,2,),""),"")</f>
        <v/>
      </c>
      <c r="N1386" t="str">
        <f t="shared" si="64"/>
        <v/>
      </c>
      <c r="O1386" t="str">
        <f t="shared" si="65"/>
        <v/>
      </c>
      <c r="P1386" t="str">
        <f>IF(Belegerfassung!G1394&lt;&gt;"",CONCATENATE(Belegerfassung!G1394,".pdf"),"")</f>
        <v/>
      </c>
    </row>
    <row r="1387" spans="1:16">
      <c r="A1387" t="str">
        <f>IF(Belegerfassung!C1395&lt;&gt;"",0,"")</f>
        <v/>
      </c>
      <c r="B1387" t="str">
        <f>IFERROR(VLOOKUP(Belegerfassung!I1395,Konten!A:D,2,FALSE),"")</f>
        <v/>
      </c>
      <c r="C1387" t="str">
        <f>IF(A1387&lt;&gt;"",TEXT(Belegerfassung!C1395,"TT.MM.JJJJ"),"")</f>
        <v/>
      </c>
      <c r="D1387" t="str">
        <f>IFERROR(VLOOKUP(Belegerfassung!A1395,Abfrage!$E$2:$F$20,2,FALSE),"")</f>
        <v/>
      </c>
      <c r="E1387" t="str">
        <f>IF(A1387&lt;&gt;"",Belegerfassung!B1395,"")</f>
        <v/>
      </c>
      <c r="F1387" t="str">
        <f>IF(Belegerfassung!L1395="","",IF(Belegerfassung!L1395&lt;&gt;"",IF(Belegerfassung!L1395&lt;&gt;"",IF(Belegerfassung!J1395&lt;&gt;0,VLOOKUP(Belegerfassung!L1395,Abfrage!$A$2:$C$19,2,),VLOOKUP(Belegerfassung!L1395,Abfrage!$A$2:$C$19,3,)),"")))</f>
        <v/>
      </c>
      <c r="G1387" t="str">
        <f t="shared" si="63"/>
        <v/>
      </c>
      <c r="H1387" s="31" t="str">
        <f>IF(A1387&lt;&gt;"",-Belegerfassung!J1395+Belegerfassung!K1395,"")</f>
        <v/>
      </c>
      <c r="I1387" s="49" t="str">
        <f>IFERROR(IF(H1387&lt;&gt;"",Belegerfassung!L1395*100,""),IF(OR(Belegerfassung!L1395="Leistung EU - Erlöse",Belegerfassung!L1395="Lieferungen EU-Erlöse",Belegerfassung!L1395="EUST",Belegerfassung!L1395="Bauleistungen 20%")=TRUE,"",MID(Belegerfassung!L1395,4,2)))</f>
        <v/>
      </c>
      <c r="J1387" s="6" t="str">
        <f>IF(A1387&lt;&gt;"",LEFT(Belegerfassung!D1395,40),"")</f>
        <v/>
      </c>
      <c r="K1387" t="str">
        <f>IF(A1387&lt;&gt;"",VLOOKUP(D1387,Abfrage!$F$2:$G$21,2,FALSE),"")</f>
        <v/>
      </c>
      <c r="L1387" s="6" t="str">
        <f>IF(Belegerfassung!H1395&lt;&gt;"",Belegerfassung!H1395,"")</f>
        <v/>
      </c>
      <c r="M1387" t="str">
        <f>IFERROR(IF(Belegerfassung!E1395&lt;&gt;"",VLOOKUP(Belegerfassung!E1395,Abfrage!$L$2:$M$15,2,),""),"")</f>
        <v/>
      </c>
      <c r="N1387" t="str">
        <f t="shared" si="64"/>
        <v/>
      </c>
      <c r="O1387" t="str">
        <f t="shared" si="65"/>
        <v/>
      </c>
      <c r="P1387" t="str">
        <f>IF(Belegerfassung!G1395&lt;&gt;"",CONCATENATE(Belegerfassung!G1395,".pdf"),"")</f>
        <v/>
      </c>
    </row>
    <row r="1388" spans="1:16">
      <c r="A1388" t="str">
        <f>IF(Belegerfassung!C1396&lt;&gt;"",0,"")</f>
        <v/>
      </c>
      <c r="B1388" t="str">
        <f>IFERROR(VLOOKUP(Belegerfassung!I1396,Konten!A:D,2,FALSE),"")</f>
        <v/>
      </c>
      <c r="C1388" t="str">
        <f>IF(A1388&lt;&gt;"",TEXT(Belegerfassung!C1396,"TT.MM.JJJJ"),"")</f>
        <v/>
      </c>
      <c r="D1388" t="str">
        <f>IFERROR(VLOOKUP(Belegerfassung!A1396,Abfrage!$E$2:$F$20,2,FALSE),"")</f>
        <v/>
      </c>
      <c r="E1388" t="str">
        <f>IF(A1388&lt;&gt;"",Belegerfassung!B1396,"")</f>
        <v/>
      </c>
      <c r="F1388" t="str">
        <f>IF(Belegerfassung!L1396="","",IF(Belegerfassung!L1396&lt;&gt;"",IF(Belegerfassung!L1396&lt;&gt;"",IF(Belegerfassung!J1396&lt;&gt;0,VLOOKUP(Belegerfassung!L1396,Abfrage!$A$2:$C$19,2,),VLOOKUP(Belegerfassung!L1396,Abfrage!$A$2:$C$19,3,)),"")))</f>
        <v/>
      </c>
      <c r="G1388" t="str">
        <f t="shared" si="63"/>
        <v/>
      </c>
      <c r="H1388" s="31" t="str">
        <f>IF(A1388&lt;&gt;"",-Belegerfassung!J1396+Belegerfassung!K1396,"")</f>
        <v/>
      </c>
      <c r="I1388" s="49" t="str">
        <f>IFERROR(IF(H1388&lt;&gt;"",Belegerfassung!L1396*100,""),IF(OR(Belegerfassung!L1396="Leistung EU - Erlöse",Belegerfassung!L1396="Lieferungen EU-Erlöse",Belegerfassung!L1396="EUST",Belegerfassung!L1396="Bauleistungen 20%")=TRUE,"",MID(Belegerfassung!L1396,4,2)))</f>
        <v/>
      </c>
      <c r="J1388" s="6" t="str">
        <f>IF(A1388&lt;&gt;"",LEFT(Belegerfassung!D1396,40),"")</f>
        <v/>
      </c>
      <c r="K1388" t="str">
        <f>IF(A1388&lt;&gt;"",VLOOKUP(D1388,Abfrage!$F$2:$G$21,2,FALSE),"")</f>
        <v/>
      </c>
      <c r="L1388" s="6" t="str">
        <f>IF(Belegerfassung!H1396&lt;&gt;"",Belegerfassung!H1396,"")</f>
        <v/>
      </c>
      <c r="M1388" t="str">
        <f>IFERROR(IF(Belegerfassung!E1396&lt;&gt;"",VLOOKUP(Belegerfassung!E1396,Abfrage!$L$2:$M$15,2,),""),"")</f>
        <v/>
      </c>
      <c r="N1388" t="str">
        <f t="shared" si="64"/>
        <v/>
      </c>
      <c r="O1388" t="str">
        <f t="shared" si="65"/>
        <v/>
      </c>
      <c r="P1388" t="str">
        <f>IF(Belegerfassung!G1396&lt;&gt;"",CONCATENATE(Belegerfassung!G1396,".pdf"),"")</f>
        <v/>
      </c>
    </row>
    <row r="1389" spans="1:16">
      <c r="A1389" t="str">
        <f>IF(Belegerfassung!C1397&lt;&gt;"",0,"")</f>
        <v/>
      </c>
      <c r="B1389" t="str">
        <f>IFERROR(VLOOKUP(Belegerfassung!I1397,Konten!A:D,2,FALSE),"")</f>
        <v/>
      </c>
      <c r="C1389" t="str">
        <f>IF(A1389&lt;&gt;"",TEXT(Belegerfassung!C1397,"TT.MM.JJJJ"),"")</f>
        <v/>
      </c>
      <c r="D1389" t="str">
        <f>IFERROR(VLOOKUP(Belegerfassung!A1397,Abfrage!$E$2:$F$20,2,FALSE),"")</f>
        <v/>
      </c>
      <c r="E1389" t="str">
        <f>IF(A1389&lt;&gt;"",Belegerfassung!B1397,"")</f>
        <v/>
      </c>
      <c r="F1389" t="str">
        <f>IF(Belegerfassung!L1397="","",IF(Belegerfassung!L1397&lt;&gt;"",IF(Belegerfassung!L1397&lt;&gt;"",IF(Belegerfassung!J1397&lt;&gt;0,VLOOKUP(Belegerfassung!L1397,Abfrage!$A$2:$C$19,2,),VLOOKUP(Belegerfassung!L1397,Abfrage!$A$2:$C$19,3,)),"")))</f>
        <v/>
      </c>
      <c r="G1389" t="str">
        <f t="shared" si="63"/>
        <v/>
      </c>
      <c r="H1389" s="31" t="str">
        <f>IF(A1389&lt;&gt;"",-Belegerfassung!J1397+Belegerfassung!K1397,"")</f>
        <v/>
      </c>
      <c r="I1389" s="49" t="str">
        <f>IFERROR(IF(H1389&lt;&gt;"",Belegerfassung!L1397*100,""),IF(OR(Belegerfassung!L1397="Leistung EU - Erlöse",Belegerfassung!L1397="Lieferungen EU-Erlöse",Belegerfassung!L1397="EUST",Belegerfassung!L1397="Bauleistungen 20%")=TRUE,"",MID(Belegerfassung!L1397,4,2)))</f>
        <v/>
      </c>
      <c r="J1389" s="6" t="str">
        <f>IF(A1389&lt;&gt;"",LEFT(Belegerfassung!D1397,40),"")</f>
        <v/>
      </c>
      <c r="K1389" t="str">
        <f>IF(A1389&lt;&gt;"",VLOOKUP(D1389,Abfrage!$F$2:$G$21,2,FALSE),"")</f>
        <v/>
      </c>
      <c r="L1389" s="6" t="str">
        <f>IF(Belegerfassung!H1397&lt;&gt;"",Belegerfassung!H1397,"")</f>
        <v/>
      </c>
      <c r="M1389" t="str">
        <f>IFERROR(IF(Belegerfassung!E1397&lt;&gt;"",VLOOKUP(Belegerfassung!E1397,Abfrage!$L$2:$M$15,2,),""),"")</f>
        <v/>
      </c>
      <c r="N1389" t="str">
        <f t="shared" si="64"/>
        <v/>
      </c>
      <c r="O1389" t="str">
        <f t="shared" si="65"/>
        <v/>
      </c>
      <c r="P1389" t="str">
        <f>IF(Belegerfassung!G1397&lt;&gt;"",CONCATENATE(Belegerfassung!G1397,".pdf"),"")</f>
        <v/>
      </c>
    </row>
    <row r="1390" spans="1:16">
      <c r="A1390" t="str">
        <f>IF(Belegerfassung!C1398&lt;&gt;"",0,"")</f>
        <v/>
      </c>
      <c r="B1390" t="str">
        <f>IFERROR(VLOOKUP(Belegerfassung!I1398,Konten!A:D,2,FALSE),"")</f>
        <v/>
      </c>
      <c r="C1390" t="str">
        <f>IF(A1390&lt;&gt;"",TEXT(Belegerfassung!C1398,"TT.MM.JJJJ"),"")</f>
        <v/>
      </c>
      <c r="D1390" t="str">
        <f>IFERROR(VLOOKUP(Belegerfassung!A1398,Abfrage!$E$2:$F$20,2,FALSE),"")</f>
        <v/>
      </c>
      <c r="E1390" t="str">
        <f>IF(A1390&lt;&gt;"",Belegerfassung!B1398,"")</f>
        <v/>
      </c>
      <c r="F1390" t="str">
        <f>IF(Belegerfassung!L1398="","",IF(Belegerfassung!L1398&lt;&gt;"",IF(Belegerfassung!L1398&lt;&gt;"",IF(Belegerfassung!J1398&lt;&gt;0,VLOOKUP(Belegerfassung!L1398,Abfrage!$A$2:$C$19,2,),VLOOKUP(Belegerfassung!L1398,Abfrage!$A$2:$C$19,3,)),"")))</f>
        <v/>
      </c>
      <c r="G1390" t="str">
        <f t="shared" si="63"/>
        <v/>
      </c>
      <c r="H1390" s="31" t="str">
        <f>IF(A1390&lt;&gt;"",-Belegerfassung!J1398+Belegerfassung!K1398,"")</f>
        <v/>
      </c>
      <c r="I1390" s="49" t="str">
        <f>IFERROR(IF(H1390&lt;&gt;"",Belegerfassung!L1398*100,""),IF(OR(Belegerfassung!L1398="Leistung EU - Erlöse",Belegerfassung!L1398="Lieferungen EU-Erlöse",Belegerfassung!L1398="EUST",Belegerfassung!L1398="Bauleistungen 20%")=TRUE,"",MID(Belegerfassung!L1398,4,2)))</f>
        <v/>
      </c>
      <c r="J1390" s="6" t="str">
        <f>IF(A1390&lt;&gt;"",LEFT(Belegerfassung!D1398,40),"")</f>
        <v/>
      </c>
      <c r="K1390" t="str">
        <f>IF(A1390&lt;&gt;"",VLOOKUP(D1390,Abfrage!$F$2:$G$21,2,FALSE),"")</f>
        <v/>
      </c>
      <c r="L1390" s="6" t="str">
        <f>IF(Belegerfassung!H1398&lt;&gt;"",Belegerfassung!H1398,"")</f>
        <v/>
      </c>
      <c r="M1390" t="str">
        <f>IFERROR(IF(Belegerfassung!E1398&lt;&gt;"",VLOOKUP(Belegerfassung!E1398,Abfrage!$L$2:$M$15,2,),""),"")</f>
        <v/>
      </c>
      <c r="N1390" t="str">
        <f t="shared" si="64"/>
        <v/>
      </c>
      <c r="O1390" t="str">
        <f t="shared" si="65"/>
        <v/>
      </c>
      <c r="P1390" t="str">
        <f>IF(Belegerfassung!G1398&lt;&gt;"",CONCATENATE(Belegerfassung!G1398,".pdf"),"")</f>
        <v/>
      </c>
    </row>
    <row r="1391" spans="1:16">
      <c r="A1391" t="str">
        <f>IF(Belegerfassung!C1399&lt;&gt;"",0,"")</f>
        <v/>
      </c>
      <c r="B1391" t="str">
        <f>IFERROR(VLOOKUP(Belegerfassung!I1399,Konten!A:D,2,FALSE),"")</f>
        <v/>
      </c>
      <c r="C1391" t="str">
        <f>IF(A1391&lt;&gt;"",TEXT(Belegerfassung!C1399,"TT.MM.JJJJ"),"")</f>
        <v/>
      </c>
      <c r="D1391" t="str">
        <f>IFERROR(VLOOKUP(Belegerfassung!A1399,Abfrage!$E$2:$F$20,2,FALSE),"")</f>
        <v/>
      </c>
      <c r="E1391" t="str">
        <f>IF(A1391&lt;&gt;"",Belegerfassung!B1399,"")</f>
        <v/>
      </c>
      <c r="F1391" t="str">
        <f>IF(Belegerfassung!L1399="","",IF(Belegerfassung!L1399&lt;&gt;"",IF(Belegerfassung!L1399&lt;&gt;"",IF(Belegerfassung!J1399&lt;&gt;0,VLOOKUP(Belegerfassung!L1399,Abfrage!$A$2:$C$19,2,),VLOOKUP(Belegerfassung!L1399,Abfrage!$A$2:$C$19,3,)),"")))</f>
        <v/>
      </c>
      <c r="G1391" t="str">
        <f t="shared" si="63"/>
        <v/>
      </c>
      <c r="H1391" s="31" t="str">
        <f>IF(A1391&lt;&gt;"",-Belegerfassung!J1399+Belegerfassung!K1399,"")</f>
        <v/>
      </c>
      <c r="I1391" s="49" t="str">
        <f>IFERROR(IF(H1391&lt;&gt;"",Belegerfassung!L1399*100,""),IF(OR(Belegerfassung!L1399="Leistung EU - Erlöse",Belegerfassung!L1399="Lieferungen EU-Erlöse",Belegerfassung!L1399="EUST",Belegerfassung!L1399="Bauleistungen 20%")=TRUE,"",MID(Belegerfassung!L1399,4,2)))</f>
        <v/>
      </c>
      <c r="J1391" s="6" t="str">
        <f>IF(A1391&lt;&gt;"",LEFT(Belegerfassung!D1399,40),"")</f>
        <v/>
      </c>
      <c r="K1391" t="str">
        <f>IF(A1391&lt;&gt;"",VLOOKUP(D1391,Abfrage!$F$2:$G$21,2,FALSE),"")</f>
        <v/>
      </c>
      <c r="L1391" s="6" t="str">
        <f>IF(Belegerfassung!H1399&lt;&gt;"",Belegerfassung!H1399,"")</f>
        <v/>
      </c>
      <c r="M1391" t="str">
        <f>IFERROR(IF(Belegerfassung!E1399&lt;&gt;"",VLOOKUP(Belegerfassung!E1399,Abfrage!$L$2:$M$15,2,),""),"")</f>
        <v/>
      </c>
      <c r="N1391" t="str">
        <f t="shared" si="64"/>
        <v/>
      </c>
      <c r="O1391" t="str">
        <f t="shared" si="65"/>
        <v/>
      </c>
      <c r="P1391" t="str">
        <f>IF(Belegerfassung!G1399&lt;&gt;"",CONCATENATE(Belegerfassung!G1399,".pdf"),"")</f>
        <v/>
      </c>
    </row>
    <row r="1392" spans="1:16">
      <c r="A1392" t="str">
        <f>IF(Belegerfassung!C1400&lt;&gt;"",0,"")</f>
        <v/>
      </c>
      <c r="B1392" t="str">
        <f>IFERROR(VLOOKUP(Belegerfassung!I1400,Konten!A:D,2,FALSE),"")</f>
        <v/>
      </c>
      <c r="C1392" t="str">
        <f>IF(A1392&lt;&gt;"",TEXT(Belegerfassung!C1400,"TT.MM.JJJJ"),"")</f>
        <v/>
      </c>
      <c r="D1392" t="str">
        <f>IFERROR(VLOOKUP(Belegerfassung!A1400,Abfrage!$E$2:$F$20,2,FALSE),"")</f>
        <v/>
      </c>
      <c r="E1392" t="str">
        <f>IF(A1392&lt;&gt;"",Belegerfassung!B1400,"")</f>
        <v/>
      </c>
      <c r="F1392" t="str">
        <f>IF(Belegerfassung!L1400="","",IF(Belegerfassung!L1400&lt;&gt;"",IF(Belegerfassung!L1400&lt;&gt;"",IF(Belegerfassung!J1400&lt;&gt;0,VLOOKUP(Belegerfassung!L1400,Abfrage!$A$2:$C$19,2,),VLOOKUP(Belegerfassung!L1400,Abfrage!$A$2:$C$19,3,)),"")))</f>
        <v/>
      </c>
      <c r="G1392" t="str">
        <f t="shared" si="63"/>
        <v/>
      </c>
      <c r="H1392" s="31" t="str">
        <f>IF(A1392&lt;&gt;"",-Belegerfassung!J1400+Belegerfassung!K1400,"")</f>
        <v/>
      </c>
      <c r="I1392" s="49" t="str">
        <f>IFERROR(IF(H1392&lt;&gt;"",Belegerfassung!L1400*100,""),IF(OR(Belegerfassung!L1400="Leistung EU - Erlöse",Belegerfassung!L1400="Lieferungen EU-Erlöse",Belegerfassung!L1400="EUST",Belegerfassung!L1400="Bauleistungen 20%")=TRUE,"",MID(Belegerfassung!L1400,4,2)))</f>
        <v/>
      </c>
      <c r="J1392" s="6" t="str">
        <f>IF(A1392&lt;&gt;"",LEFT(Belegerfassung!D1400,40),"")</f>
        <v/>
      </c>
      <c r="K1392" t="str">
        <f>IF(A1392&lt;&gt;"",VLOOKUP(D1392,Abfrage!$F$2:$G$21,2,FALSE),"")</f>
        <v/>
      </c>
      <c r="L1392" s="6" t="str">
        <f>IF(Belegerfassung!H1400&lt;&gt;"",Belegerfassung!H1400,"")</f>
        <v/>
      </c>
      <c r="M1392" t="str">
        <f>IFERROR(IF(Belegerfassung!E1400&lt;&gt;"",VLOOKUP(Belegerfassung!E1400,Abfrage!$L$2:$M$15,2,),""),"")</f>
        <v/>
      </c>
      <c r="N1392" t="str">
        <f t="shared" si="64"/>
        <v/>
      </c>
      <c r="O1392" t="str">
        <f t="shared" si="65"/>
        <v/>
      </c>
      <c r="P1392" t="str">
        <f>IF(Belegerfassung!G1400&lt;&gt;"",CONCATENATE(Belegerfassung!G1400,".pdf"),"")</f>
        <v/>
      </c>
    </row>
    <row r="1393" spans="1:16">
      <c r="A1393" t="str">
        <f>IF(Belegerfassung!C1401&lt;&gt;"",0,"")</f>
        <v/>
      </c>
      <c r="B1393" t="str">
        <f>IFERROR(VLOOKUP(Belegerfassung!I1401,Konten!A:D,2,FALSE),"")</f>
        <v/>
      </c>
      <c r="C1393" t="str">
        <f>IF(A1393&lt;&gt;"",TEXT(Belegerfassung!C1401,"TT.MM.JJJJ"),"")</f>
        <v/>
      </c>
      <c r="D1393" t="str">
        <f>IFERROR(VLOOKUP(Belegerfassung!A1401,Abfrage!$E$2:$F$20,2,FALSE),"")</f>
        <v/>
      </c>
      <c r="E1393" t="str">
        <f>IF(A1393&lt;&gt;"",Belegerfassung!B1401,"")</f>
        <v/>
      </c>
      <c r="F1393" t="str">
        <f>IF(Belegerfassung!L1401="","",IF(Belegerfassung!L1401&lt;&gt;"",IF(Belegerfassung!L1401&lt;&gt;"",IF(Belegerfassung!J1401&lt;&gt;0,VLOOKUP(Belegerfassung!L1401,Abfrage!$A$2:$C$19,2,),VLOOKUP(Belegerfassung!L1401,Abfrage!$A$2:$C$19,3,)),"")))</f>
        <v/>
      </c>
      <c r="G1393" t="str">
        <f t="shared" si="63"/>
        <v/>
      </c>
      <c r="H1393" s="31" t="str">
        <f>IF(A1393&lt;&gt;"",-Belegerfassung!J1401+Belegerfassung!K1401,"")</f>
        <v/>
      </c>
      <c r="I1393" s="49" t="str">
        <f>IFERROR(IF(H1393&lt;&gt;"",Belegerfassung!L1401*100,""),IF(OR(Belegerfassung!L1401="Leistung EU - Erlöse",Belegerfassung!L1401="Lieferungen EU-Erlöse",Belegerfassung!L1401="EUST",Belegerfassung!L1401="Bauleistungen 20%")=TRUE,"",MID(Belegerfassung!L1401,4,2)))</f>
        <v/>
      </c>
      <c r="J1393" s="6" t="str">
        <f>IF(A1393&lt;&gt;"",LEFT(Belegerfassung!D1401,40),"")</f>
        <v/>
      </c>
      <c r="K1393" t="str">
        <f>IF(A1393&lt;&gt;"",VLOOKUP(D1393,Abfrage!$F$2:$G$21,2,FALSE),"")</f>
        <v/>
      </c>
      <c r="L1393" s="6" t="str">
        <f>IF(Belegerfassung!H1401&lt;&gt;"",Belegerfassung!H1401,"")</f>
        <v/>
      </c>
      <c r="M1393" t="str">
        <f>IFERROR(IF(Belegerfassung!E1401&lt;&gt;"",VLOOKUP(Belegerfassung!E1401,Abfrage!$L$2:$M$15,2,),""),"")</f>
        <v/>
      </c>
      <c r="N1393" t="str">
        <f t="shared" si="64"/>
        <v/>
      </c>
      <c r="O1393" t="str">
        <f t="shared" si="65"/>
        <v/>
      </c>
      <c r="P1393" t="str">
        <f>IF(Belegerfassung!G1401&lt;&gt;"",CONCATENATE(Belegerfassung!G1401,".pdf"),"")</f>
        <v/>
      </c>
    </row>
    <row r="1394" spans="1:16">
      <c r="A1394" t="str">
        <f>IF(Belegerfassung!C1402&lt;&gt;"",0,"")</f>
        <v/>
      </c>
      <c r="B1394" t="str">
        <f>IFERROR(VLOOKUP(Belegerfassung!I1402,Konten!A:D,2,FALSE),"")</f>
        <v/>
      </c>
      <c r="C1394" t="str">
        <f>IF(A1394&lt;&gt;"",TEXT(Belegerfassung!C1402,"TT.MM.JJJJ"),"")</f>
        <v/>
      </c>
      <c r="D1394" t="str">
        <f>IFERROR(VLOOKUP(Belegerfassung!A1402,Abfrage!$E$2:$F$20,2,FALSE),"")</f>
        <v/>
      </c>
      <c r="E1394" t="str">
        <f>IF(A1394&lt;&gt;"",Belegerfassung!B1402,"")</f>
        <v/>
      </c>
      <c r="F1394" t="str">
        <f>IF(Belegerfassung!L1402="","",IF(Belegerfassung!L1402&lt;&gt;"",IF(Belegerfassung!L1402&lt;&gt;"",IF(Belegerfassung!J1402&lt;&gt;0,VLOOKUP(Belegerfassung!L1402,Abfrage!$A$2:$C$19,2,),VLOOKUP(Belegerfassung!L1402,Abfrage!$A$2:$C$19,3,)),"")))</f>
        <v/>
      </c>
      <c r="G1394" t="str">
        <f t="shared" si="63"/>
        <v/>
      </c>
      <c r="H1394" s="31" t="str">
        <f>IF(A1394&lt;&gt;"",-Belegerfassung!J1402+Belegerfassung!K1402,"")</f>
        <v/>
      </c>
      <c r="I1394" s="49" t="str">
        <f>IFERROR(IF(H1394&lt;&gt;"",Belegerfassung!L1402*100,""),IF(OR(Belegerfassung!L1402="Leistung EU - Erlöse",Belegerfassung!L1402="Lieferungen EU-Erlöse",Belegerfassung!L1402="EUST",Belegerfassung!L1402="Bauleistungen 20%")=TRUE,"",MID(Belegerfassung!L1402,4,2)))</f>
        <v/>
      </c>
      <c r="J1394" s="6" t="str">
        <f>IF(A1394&lt;&gt;"",LEFT(Belegerfassung!D1402,40),"")</f>
        <v/>
      </c>
      <c r="K1394" t="str">
        <f>IF(A1394&lt;&gt;"",VLOOKUP(D1394,Abfrage!$F$2:$G$21,2,FALSE),"")</f>
        <v/>
      </c>
      <c r="L1394" s="6" t="str">
        <f>IF(Belegerfassung!H1402&lt;&gt;"",Belegerfassung!H1402,"")</f>
        <v/>
      </c>
      <c r="M1394" t="str">
        <f>IFERROR(IF(Belegerfassung!E1402&lt;&gt;"",VLOOKUP(Belegerfassung!E1402,Abfrage!$L$2:$M$15,2,),""),"")</f>
        <v/>
      </c>
      <c r="N1394" t="str">
        <f t="shared" si="64"/>
        <v/>
      </c>
      <c r="O1394" t="str">
        <f t="shared" si="65"/>
        <v/>
      </c>
      <c r="P1394" t="str">
        <f>IF(Belegerfassung!G1402&lt;&gt;"",CONCATENATE(Belegerfassung!G1402,".pdf"),"")</f>
        <v/>
      </c>
    </row>
    <row r="1395" spans="1:16">
      <c r="A1395" t="str">
        <f>IF(Belegerfassung!C1403&lt;&gt;"",0,"")</f>
        <v/>
      </c>
      <c r="B1395" t="str">
        <f>IFERROR(VLOOKUP(Belegerfassung!I1403,Konten!A:D,2,FALSE),"")</f>
        <v/>
      </c>
      <c r="C1395" t="str">
        <f>IF(A1395&lt;&gt;"",TEXT(Belegerfassung!C1403,"TT.MM.JJJJ"),"")</f>
        <v/>
      </c>
      <c r="D1395" t="str">
        <f>IFERROR(VLOOKUP(Belegerfassung!A1403,Abfrage!$E$2:$F$20,2,FALSE),"")</f>
        <v/>
      </c>
      <c r="E1395" t="str">
        <f>IF(A1395&lt;&gt;"",Belegerfassung!B1403,"")</f>
        <v/>
      </c>
      <c r="F1395" t="str">
        <f>IF(Belegerfassung!L1403="","",IF(Belegerfassung!L1403&lt;&gt;"",IF(Belegerfassung!L1403&lt;&gt;"",IF(Belegerfassung!J1403&lt;&gt;0,VLOOKUP(Belegerfassung!L1403,Abfrage!$A$2:$C$19,2,),VLOOKUP(Belegerfassung!L1403,Abfrage!$A$2:$C$19,3,)),"")))</f>
        <v/>
      </c>
      <c r="G1395" t="str">
        <f t="shared" si="63"/>
        <v/>
      </c>
      <c r="H1395" s="31" t="str">
        <f>IF(A1395&lt;&gt;"",-Belegerfassung!J1403+Belegerfassung!K1403,"")</f>
        <v/>
      </c>
      <c r="I1395" s="49" t="str">
        <f>IFERROR(IF(H1395&lt;&gt;"",Belegerfassung!L1403*100,""),IF(OR(Belegerfassung!L1403="Leistung EU - Erlöse",Belegerfassung!L1403="Lieferungen EU-Erlöse",Belegerfassung!L1403="EUST",Belegerfassung!L1403="Bauleistungen 20%")=TRUE,"",MID(Belegerfassung!L1403,4,2)))</f>
        <v/>
      </c>
      <c r="J1395" s="6" t="str">
        <f>IF(A1395&lt;&gt;"",LEFT(Belegerfassung!D1403,40),"")</f>
        <v/>
      </c>
      <c r="K1395" t="str">
        <f>IF(A1395&lt;&gt;"",VLOOKUP(D1395,Abfrage!$F$2:$G$21,2,FALSE),"")</f>
        <v/>
      </c>
      <c r="L1395" s="6" t="str">
        <f>IF(Belegerfassung!H1403&lt;&gt;"",Belegerfassung!H1403,"")</f>
        <v/>
      </c>
      <c r="M1395" t="str">
        <f>IFERROR(IF(Belegerfassung!E1403&lt;&gt;"",VLOOKUP(Belegerfassung!E1403,Abfrage!$L$2:$M$15,2,),""),"")</f>
        <v/>
      </c>
      <c r="N1395" t="str">
        <f t="shared" si="64"/>
        <v/>
      </c>
      <c r="O1395" t="str">
        <f t="shared" si="65"/>
        <v/>
      </c>
      <c r="P1395" t="str">
        <f>IF(Belegerfassung!G1403&lt;&gt;"",CONCATENATE(Belegerfassung!G1403,".pdf"),"")</f>
        <v/>
      </c>
    </row>
    <row r="1396" spans="1:16">
      <c r="A1396" t="str">
        <f>IF(Belegerfassung!C1404&lt;&gt;"",0,"")</f>
        <v/>
      </c>
      <c r="B1396" t="str">
        <f>IFERROR(VLOOKUP(Belegerfassung!I1404,Konten!A:D,2,FALSE),"")</f>
        <v/>
      </c>
      <c r="C1396" t="str">
        <f>IF(A1396&lt;&gt;"",TEXT(Belegerfassung!C1404,"TT.MM.JJJJ"),"")</f>
        <v/>
      </c>
      <c r="D1396" t="str">
        <f>IFERROR(VLOOKUP(Belegerfassung!A1404,Abfrage!$E$2:$F$20,2,FALSE),"")</f>
        <v/>
      </c>
      <c r="E1396" t="str">
        <f>IF(A1396&lt;&gt;"",Belegerfassung!B1404,"")</f>
        <v/>
      </c>
      <c r="F1396" t="str">
        <f>IF(Belegerfassung!L1404="","",IF(Belegerfassung!L1404&lt;&gt;"",IF(Belegerfassung!L1404&lt;&gt;"",IF(Belegerfassung!J1404&lt;&gt;0,VLOOKUP(Belegerfassung!L1404,Abfrage!$A$2:$C$19,2,),VLOOKUP(Belegerfassung!L1404,Abfrage!$A$2:$C$19,3,)),"")))</f>
        <v/>
      </c>
      <c r="G1396" t="str">
        <f t="shared" si="63"/>
        <v/>
      </c>
      <c r="H1396" s="31" t="str">
        <f>IF(A1396&lt;&gt;"",-Belegerfassung!J1404+Belegerfassung!K1404,"")</f>
        <v/>
      </c>
      <c r="I1396" s="49" t="str">
        <f>IFERROR(IF(H1396&lt;&gt;"",Belegerfassung!L1404*100,""),IF(OR(Belegerfassung!L1404="Leistung EU - Erlöse",Belegerfassung!L1404="Lieferungen EU-Erlöse",Belegerfassung!L1404="EUST",Belegerfassung!L1404="Bauleistungen 20%")=TRUE,"",MID(Belegerfassung!L1404,4,2)))</f>
        <v/>
      </c>
      <c r="J1396" s="6" t="str">
        <f>IF(A1396&lt;&gt;"",LEFT(Belegerfassung!D1404,40),"")</f>
        <v/>
      </c>
      <c r="K1396" t="str">
        <f>IF(A1396&lt;&gt;"",VLOOKUP(D1396,Abfrage!$F$2:$G$21,2,FALSE),"")</f>
        <v/>
      </c>
      <c r="L1396" s="6" t="str">
        <f>IF(Belegerfassung!H1404&lt;&gt;"",Belegerfassung!H1404,"")</f>
        <v/>
      </c>
      <c r="M1396" t="str">
        <f>IFERROR(IF(Belegerfassung!E1404&lt;&gt;"",VLOOKUP(Belegerfassung!E1404,Abfrage!$L$2:$M$15,2,),""),"")</f>
        <v/>
      </c>
      <c r="N1396" t="str">
        <f t="shared" si="64"/>
        <v/>
      </c>
      <c r="O1396" t="str">
        <f t="shared" si="65"/>
        <v/>
      </c>
      <c r="P1396" t="str">
        <f>IF(Belegerfassung!G1404&lt;&gt;"",CONCATENATE(Belegerfassung!G1404,".pdf"),"")</f>
        <v/>
      </c>
    </row>
    <row r="1397" spans="1:16">
      <c r="A1397" t="str">
        <f>IF(Belegerfassung!C1405&lt;&gt;"",0,"")</f>
        <v/>
      </c>
      <c r="B1397" t="str">
        <f>IFERROR(VLOOKUP(Belegerfassung!I1405,Konten!A:D,2,FALSE),"")</f>
        <v/>
      </c>
      <c r="C1397" t="str">
        <f>IF(A1397&lt;&gt;"",TEXT(Belegerfassung!C1405,"TT.MM.JJJJ"),"")</f>
        <v/>
      </c>
      <c r="D1397" t="str">
        <f>IFERROR(VLOOKUP(Belegerfassung!A1405,Abfrage!$E$2:$F$20,2,FALSE),"")</f>
        <v/>
      </c>
      <c r="E1397" t="str">
        <f>IF(A1397&lt;&gt;"",Belegerfassung!B1405,"")</f>
        <v/>
      </c>
      <c r="F1397" t="str">
        <f>IF(Belegerfassung!L1405="","",IF(Belegerfassung!L1405&lt;&gt;"",IF(Belegerfassung!L1405&lt;&gt;"",IF(Belegerfassung!J1405&lt;&gt;0,VLOOKUP(Belegerfassung!L1405,Abfrage!$A$2:$C$19,2,),VLOOKUP(Belegerfassung!L1405,Abfrage!$A$2:$C$19,3,)),"")))</f>
        <v/>
      </c>
      <c r="G1397" t="str">
        <f t="shared" si="63"/>
        <v/>
      </c>
      <c r="H1397" s="31" t="str">
        <f>IF(A1397&lt;&gt;"",-Belegerfassung!J1405+Belegerfassung!K1405,"")</f>
        <v/>
      </c>
      <c r="I1397" s="49" t="str">
        <f>IFERROR(IF(H1397&lt;&gt;"",Belegerfassung!L1405*100,""),IF(OR(Belegerfassung!L1405="Leistung EU - Erlöse",Belegerfassung!L1405="Lieferungen EU-Erlöse",Belegerfassung!L1405="EUST",Belegerfassung!L1405="Bauleistungen 20%")=TRUE,"",MID(Belegerfassung!L1405,4,2)))</f>
        <v/>
      </c>
      <c r="J1397" s="6" t="str">
        <f>IF(A1397&lt;&gt;"",LEFT(Belegerfassung!D1405,40),"")</f>
        <v/>
      </c>
      <c r="K1397" t="str">
        <f>IF(A1397&lt;&gt;"",VLOOKUP(D1397,Abfrage!$F$2:$G$21,2,FALSE),"")</f>
        <v/>
      </c>
      <c r="L1397" s="6" t="str">
        <f>IF(Belegerfassung!H1405&lt;&gt;"",Belegerfassung!H1405,"")</f>
        <v/>
      </c>
      <c r="M1397" t="str">
        <f>IFERROR(IF(Belegerfassung!E1405&lt;&gt;"",VLOOKUP(Belegerfassung!E1405,Abfrage!$L$2:$M$15,2,),""),"")</f>
        <v/>
      </c>
      <c r="N1397" t="str">
        <f t="shared" si="64"/>
        <v/>
      </c>
      <c r="O1397" t="str">
        <f t="shared" si="65"/>
        <v/>
      </c>
      <c r="P1397" t="str">
        <f>IF(Belegerfassung!G1405&lt;&gt;"",CONCATENATE(Belegerfassung!G1405,".pdf"),"")</f>
        <v/>
      </c>
    </row>
    <row r="1398" spans="1:16">
      <c r="A1398" t="str">
        <f>IF(Belegerfassung!C1406&lt;&gt;"",0,"")</f>
        <v/>
      </c>
      <c r="B1398" t="str">
        <f>IFERROR(VLOOKUP(Belegerfassung!I1406,Konten!A:D,2,FALSE),"")</f>
        <v/>
      </c>
      <c r="C1398" t="str">
        <f>IF(A1398&lt;&gt;"",TEXT(Belegerfassung!C1406,"TT.MM.JJJJ"),"")</f>
        <v/>
      </c>
      <c r="D1398" t="str">
        <f>IFERROR(VLOOKUP(Belegerfassung!A1406,Abfrage!$E$2:$F$20,2,FALSE),"")</f>
        <v/>
      </c>
      <c r="E1398" t="str">
        <f>IF(A1398&lt;&gt;"",Belegerfassung!B1406,"")</f>
        <v/>
      </c>
      <c r="F1398" t="str">
        <f>IF(Belegerfassung!L1406="","",IF(Belegerfassung!L1406&lt;&gt;"",IF(Belegerfassung!L1406&lt;&gt;"",IF(Belegerfassung!J1406&lt;&gt;0,VLOOKUP(Belegerfassung!L1406,Abfrage!$A$2:$C$19,2,),VLOOKUP(Belegerfassung!L1406,Abfrage!$A$2:$C$19,3,)),"")))</f>
        <v/>
      </c>
      <c r="G1398" t="str">
        <f t="shared" si="63"/>
        <v/>
      </c>
      <c r="H1398" s="31" t="str">
        <f>IF(A1398&lt;&gt;"",-Belegerfassung!J1406+Belegerfassung!K1406,"")</f>
        <v/>
      </c>
      <c r="I1398" s="49" t="str">
        <f>IFERROR(IF(H1398&lt;&gt;"",Belegerfassung!L1406*100,""),IF(OR(Belegerfassung!L1406="Leistung EU - Erlöse",Belegerfassung!L1406="Lieferungen EU-Erlöse",Belegerfassung!L1406="EUST",Belegerfassung!L1406="Bauleistungen 20%")=TRUE,"",MID(Belegerfassung!L1406,4,2)))</f>
        <v/>
      </c>
      <c r="J1398" s="6" t="str">
        <f>IF(A1398&lt;&gt;"",LEFT(Belegerfassung!D1406,40),"")</f>
        <v/>
      </c>
      <c r="K1398" t="str">
        <f>IF(A1398&lt;&gt;"",VLOOKUP(D1398,Abfrage!$F$2:$G$21,2,FALSE),"")</f>
        <v/>
      </c>
      <c r="L1398" s="6" t="str">
        <f>IF(Belegerfassung!H1406&lt;&gt;"",Belegerfassung!H1406,"")</f>
        <v/>
      </c>
      <c r="M1398" t="str">
        <f>IFERROR(IF(Belegerfassung!E1406&lt;&gt;"",VLOOKUP(Belegerfassung!E1406,Abfrage!$L$2:$M$15,2,),""),"")</f>
        <v/>
      </c>
      <c r="N1398" t="str">
        <f t="shared" si="64"/>
        <v/>
      </c>
      <c r="O1398" t="str">
        <f t="shared" si="65"/>
        <v/>
      </c>
      <c r="P1398" t="str">
        <f>IF(Belegerfassung!G1406&lt;&gt;"",CONCATENATE(Belegerfassung!G1406,".pdf"),"")</f>
        <v/>
      </c>
    </row>
    <row r="1399" spans="1:16">
      <c r="A1399" t="str">
        <f>IF(Belegerfassung!C1407&lt;&gt;"",0,"")</f>
        <v/>
      </c>
      <c r="B1399" t="str">
        <f>IFERROR(VLOOKUP(Belegerfassung!I1407,Konten!A:D,2,FALSE),"")</f>
        <v/>
      </c>
      <c r="C1399" t="str">
        <f>IF(A1399&lt;&gt;"",TEXT(Belegerfassung!C1407,"TT.MM.JJJJ"),"")</f>
        <v/>
      </c>
      <c r="D1399" t="str">
        <f>IFERROR(VLOOKUP(Belegerfassung!A1407,Abfrage!$E$2:$F$20,2,FALSE),"")</f>
        <v/>
      </c>
      <c r="E1399" t="str">
        <f>IF(A1399&lt;&gt;"",Belegerfassung!B1407,"")</f>
        <v/>
      </c>
      <c r="F1399" t="str">
        <f>IF(Belegerfassung!L1407="","",IF(Belegerfassung!L1407&lt;&gt;"",IF(Belegerfassung!L1407&lt;&gt;"",IF(Belegerfassung!J1407&lt;&gt;0,VLOOKUP(Belegerfassung!L1407,Abfrage!$A$2:$C$19,2,),VLOOKUP(Belegerfassung!L1407,Abfrage!$A$2:$C$19,3,)),"")))</f>
        <v/>
      </c>
      <c r="G1399" t="str">
        <f t="shared" si="63"/>
        <v/>
      </c>
      <c r="H1399" s="31" t="str">
        <f>IF(A1399&lt;&gt;"",-Belegerfassung!J1407+Belegerfassung!K1407,"")</f>
        <v/>
      </c>
      <c r="I1399" s="49" t="str">
        <f>IFERROR(IF(H1399&lt;&gt;"",Belegerfassung!L1407*100,""),IF(OR(Belegerfassung!L1407="Leistung EU - Erlöse",Belegerfassung!L1407="Lieferungen EU-Erlöse",Belegerfassung!L1407="EUST",Belegerfassung!L1407="Bauleistungen 20%")=TRUE,"",MID(Belegerfassung!L1407,4,2)))</f>
        <v/>
      </c>
      <c r="J1399" s="6" t="str">
        <f>IF(A1399&lt;&gt;"",LEFT(Belegerfassung!D1407,40),"")</f>
        <v/>
      </c>
      <c r="K1399" t="str">
        <f>IF(A1399&lt;&gt;"",VLOOKUP(D1399,Abfrage!$F$2:$G$21,2,FALSE),"")</f>
        <v/>
      </c>
      <c r="L1399" s="6" t="str">
        <f>IF(Belegerfassung!H1407&lt;&gt;"",Belegerfassung!H1407,"")</f>
        <v/>
      </c>
      <c r="M1399" t="str">
        <f>IFERROR(IF(Belegerfassung!E1407&lt;&gt;"",VLOOKUP(Belegerfassung!E1407,Abfrage!$L$2:$M$15,2,),""),"")</f>
        <v/>
      </c>
      <c r="N1399" t="str">
        <f t="shared" si="64"/>
        <v/>
      </c>
      <c r="O1399" t="str">
        <f t="shared" si="65"/>
        <v/>
      </c>
      <c r="P1399" t="str">
        <f>IF(Belegerfassung!G1407&lt;&gt;"",CONCATENATE(Belegerfassung!G1407,".pdf"),"")</f>
        <v/>
      </c>
    </row>
    <row r="1400" spans="1:16">
      <c r="A1400" t="str">
        <f>IF(Belegerfassung!C1408&lt;&gt;"",0,"")</f>
        <v/>
      </c>
      <c r="B1400" t="str">
        <f>IFERROR(VLOOKUP(Belegerfassung!I1408,Konten!A:D,2,FALSE),"")</f>
        <v/>
      </c>
      <c r="C1400" t="str">
        <f>IF(A1400&lt;&gt;"",TEXT(Belegerfassung!C1408,"TT.MM.JJJJ"),"")</f>
        <v/>
      </c>
      <c r="D1400" t="str">
        <f>IFERROR(VLOOKUP(Belegerfassung!A1408,Abfrage!$E$2:$F$20,2,FALSE),"")</f>
        <v/>
      </c>
      <c r="E1400" t="str">
        <f>IF(A1400&lt;&gt;"",Belegerfassung!B1408,"")</f>
        <v/>
      </c>
      <c r="F1400" t="str">
        <f>IF(Belegerfassung!L1408="","",IF(Belegerfassung!L1408&lt;&gt;"",IF(Belegerfassung!L1408&lt;&gt;"",IF(Belegerfassung!J1408&lt;&gt;0,VLOOKUP(Belegerfassung!L1408,Abfrage!$A$2:$C$19,2,),VLOOKUP(Belegerfassung!L1408,Abfrage!$A$2:$C$19,3,)),"")))</f>
        <v/>
      </c>
      <c r="G1400" t="str">
        <f t="shared" si="63"/>
        <v/>
      </c>
      <c r="H1400" s="31" t="str">
        <f>IF(A1400&lt;&gt;"",-Belegerfassung!J1408+Belegerfassung!K1408,"")</f>
        <v/>
      </c>
      <c r="I1400" s="49" t="str">
        <f>IFERROR(IF(H1400&lt;&gt;"",Belegerfassung!L1408*100,""),IF(OR(Belegerfassung!L1408="Leistung EU - Erlöse",Belegerfassung!L1408="Lieferungen EU-Erlöse",Belegerfassung!L1408="EUST",Belegerfassung!L1408="Bauleistungen 20%")=TRUE,"",MID(Belegerfassung!L1408,4,2)))</f>
        <v/>
      </c>
      <c r="J1400" s="6" t="str">
        <f>IF(A1400&lt;&gt;"",LEFT(Belegerfassung!D1408,40),"")</f>
        <v/>
      </c>
      <c r="K1400" t="str">
        <f>IF(A1400&lt;&gt;"",VLOOKUP(D1400,Abfrage!$F$2:$G$21,2,FALSE),"")</f>
        <v/>
      </c>
      <c r="L1400" s="6" t="str">
        <f>IF(Belegerfassung!H1408&lt;&gt;"",Belegerfassung!H1408,"")</f>
        <v/>
      </c>
      <c r="M1400" t="str">
        <f>IFERROR(IF(Belegerfassung!E1408&lt;&gt;"",VLOOKUP(Belegerfassung!E1408,Abfrage!$L$2:$M$15,2,),""),"")</f>
        <v/>
      </c>
      <c r="N1400" t="str">
        <f t="shared" si="64"/>
        <v/>
      </c>
      <c r="O1400" t="str">
        <f t="shared" si="65"/>
        <v/>
      </c>
      <c r="P1400" t="str">
        <f>IF(Belegerfassung!G1408&lt;&gt;"",CONCATENATE(Belegerfassung!G1408,".pdf"),"")</f>
        <v/>
      </c>
    </row>
    <row r="1401" spans="1:16">
      <c r="A1401" t="str">
        <f>IF(Belegerfassung!C1409&lt;&gt;"",0,"")</f>
        <v/>
      </c>
      <c r="B1401" t="str">
        <f>IFERROR(VLOOKUP(Belegerfassung!I1409,Konten!A:D,2,FALSE),"")</f>
        <v/>
      </c>
      <c r="C1401" t="str">
        <f>IF(A1401&lt;&gt;"",TEXT(Belegerfassung!C1409,"TT.MM.JJJJ"),"")</f>
        <v/>
      </c>
      <c r="D1401" t="str">
        <f>IFERROR(VLOOKUP(Belegerfassung!A1409,Abfrage!$E$2:$F$20,2,FALSE),"")</f>
        <v/>
      </c>
      <c r="E1401" t="str">
        <f>IF(A1401&lt;&gt;"",Belegerfassung!B1409,"")</f>
        <v/>
      </c>
      <c r="F1401" t="str">
        <f>IF(Belegerfassung!L1409="","",IF(Belegerfassung!L1409&lt;&gt;"",IF(Belegerfassung!L1409&lt;&gt;"",IF(Belegerfassung!J1409&lt;&gt;0,VLOOKUP(Belegerfassung!L1409,Abfrage!$A$2:$C$19,2,),VLOOKUP(Belegerfassung!L1409,Abfrage!$A$2:$C$19,3,)),"")))</f>
        <v/>
      </c>
      <c r="G1401" t="str">
        <f t="shared" si="63"/>
        <v/>
      </c>
      <c r="H1401" s="31" t="str">
        <f>IF(A1401&lt;&gt;"",-Belegerfassung!J1409+Belegerfassung!K1409,"")</f>
        <v/>
      </c>
      <c r="I1401" s="49" t="str">
        <f>IFERROR(IF(H1401&lt;&gt;"",Belegerfassung!L1409*100,""),IF(OR(Belegerfassung!L1409="Leistung EU - Erlöse",Belegerfassung!L1409="Lieferungen EU-Erlöse",Belegerfassung!L1409="EUST",Belegerfassung!L1409="Bauleistungen 20%")=TRUE,"",MID(Belegerfassung!L1409,4,2)))</f>
        <v/>
      </c>
      <c r="J1401" s="6" t="str">
        <f>IF(A1401&lt;&gt;"",LEFT(Belegerfassung!D1409,40),"")</f>
        <v/>
      </c>
      <c r="K1401" t="str">
        <f>IF(A1401&lt;&gt;"",VLOOKUP(D1401,Abfrage!$F$2:$G$21,2,FALSE),"")</f>
        <v/>
      </c>
      <c r="L1401" s="6" t="str">
        <f>IF(Belegerfassung!H1409&lt;&gt;"",Belegerfassung!H1409,"")</f>
        <v/>
      </c>
      <c r="M1401" t="str">
        <f>IFERROR(IF(Belegerfassung!E1409&lt;&gt;"",VLOOKUP(Belegerfassung!E1409,Abfrage!$L$2:$M$15,2,),""),"")</f>
        <v/>
      </c>
      <c r="N1401" t="str">
        <f t="shared" si="64"/>
        <v/>
      </c>
      <c r="O1401" t="str">
        <f t="shared" si="65"/>
        <v/>
      </c>
      <c r="P1401" t="str">
        <f>IF(Belegerfassung!G1409&lt;&gt;"",CONCATENATE(Belegerfassung!G1409,".pdf"),"")</f>
        <v/>
      </c>
    </row>
    <row r="1402" spans="1:16">
      <c r="A1402" t="str">
        <f>IF(Belegerfassung!C1410&lt;&gt;"",0,"")</f>
        <v/>
      </c>
      <c r="B1402" t="str">
        <f>IFERROR(VLOOKUP(Belegerfassung!I1410,Konten!A:D,2,FALSE),"")</f>
        <v/>
      </c>
      <c r="C1402" t="str">
        <f>IF(A1402&lt;&gt;"",TEXT(Belegerfassung!C1410,"TT.MM.JJJJ"),"")</f>
        <v/>
      </c>
      <c r="D1402" t="str">
        <f>IFERROR(VLOOKUP(Belegerfassung!A1410,Abfrage!$E$2:$F$20,2,FALSE),"")</f>
        <v/>
      </c>
      <c r="E1402" t="str">
        <f>IF(A1402&lt;&gt;"",Belegerfassung!B1410,"")</f>
        <v/>
      </c>
      <c r="F1402" t="str">
        <f>IF(Belegerfassung!L1410="","",IF(Belegerfassung!L1410&lt;&gt;"",IF(Belegerfassung!L1410&lt;&gt;"",IF(Belegerfassung!J1410&lt;&gt;0,VLOOKUP(Belegerfassung!L1410,Abfrage!$A$2:$C$19,2,),VLOOKUP(Belegerfassung!L1410,Abfrage!$A$2:$C$19,3,)),"")))</f>
        <v/>
      </c>
      <c r="G1402" t="str">
        <f t="shared" si="63"/>
        <v/>
      </c>
      <c r="H1402" s="31" t="str">
        <f>IF(A1402&lt;&gt;"",-Belegerfassung!J1410+Belegerfassung!K1410,"")</f>
        <v/>
      </c>
      <c r="I1402" s="49" t="str">
        <f>IFERROR(IF(H1402&lt;&gt;"",Belegerfassung!L1410*100,""),IF(OR(Belegerfassung!L1410="Leistung EU - Erlöse",Belegerfassung!L1410="Lieferungen EU-Erlöse",Belegerfassung!L1410="EUST",Belegerfassung!L1410="Bauleistungen 20%")=TRUE,"",MID(Belegerfassung!L1410,4,2)))</f>
        <v/>
      </c>
      <c r="J1402" s="6" t="str">
        <f>IF(A1402&lt;&gt;"",LEFT(Belegerfassung!D1410,40),"")</f>
        <v/>
      </c>
      <c r="K1402" t="str">
        <f>IF(A1402&lt;&gt;"",VLOOKUP(D1402,Abfrage!$F$2:$G$21,2,FALSE),"")</f>
        <v/>
      </c>
      <c r="L1402" s="6" t="str">
        <f>IF(Belegerfassung!H1410&lt;&gt;"",Belegerfassung!H1410,"")</f>
        <v/>
      </c>
      <c r="M1402" t="str">
        <f>IFERROR(IF(Belegerfassung!E1410&lt;&gt;"",VLOOKUP(Belegerfassung!E1410,Abfrage!$L$2:$M$15,2,),""),"")</f>
        <v/>
      </c>
      <c r="N1402" t="str">
        <f t="shared" si="64"/>
        <v/>
      </c>
      <c r="O1402" t="str">
        <f t="shared" si="65"/>
        <v/>
      </c>
      <c r="P1402" t="str">
        <f>IF(Belegerfassung!G1410&lt;&gt;"",CONCATENATE(Belegerfassung!G1410,".pdf"),"")</f>
        <v/>
      </c>
    </row>
    <row r="1403" spans="1:16">
      <c r="A1403" t="str">
        <f>IF(Belegerfassung!C1411&lt;&gt;"",0,"")</f>
        <v/>
      </c>
      <c r="B1403" t="str">
        <f>IFERROR(VLOOKUP(Belegerfassung!I1411,Konten!A:D,2,FALSE),"")</f>
        <v/>
      </c>
      <c r="C1403" t="str">
        <f>IF(A1403&lt;&gt;"",TEXT(Belegerfassung!C1411,"TT.MM.JJJJ"),"")</f>
        <v/>
      </c>
      <c r="D1403" t="str">
        <f>IFERROR(VLOOKUP(Belegerfassung!A1411,Abfrage!$E$2:$F$20,2,FALSE),"")</f>
        <v/>
      </c>
      <c r="E1403" t="str">
        <f>IF(A1403&lt;&gt;"",Belegerfassung!B1411,"")</f>
        <v/>
      </c>
      <c r="F1403" t="str">
        <f>IF(Belegerfassung!L1411="","",IF(Belegerfassung!L1411&lt;&gt;"",IF(Belegerfassung!L1411&lt;&gt;"",IF(Belegerfassung!J1411&lt;&gt;0,VLOOKUP(Belegerfassung!L1411,Abfrage!$A$2:$C$19,2,),VLOOKUP(Belegerfassung!L1411,Abfrage!$A$2:$C$19,3,)),"")))</f>
        <v/>
      </c>
      <c r="G1403" t="str">
        <f t="shared" si="63"/>
        <v/>
      </c>
      <c r="H1403" s="31" t="str">
        <f>IF(A1403&lt;&gt;"",-Belegerfassung!J1411+Belegerfassung!K1411,"")</f>
        <v/>
      </c>
      <c r="I1403" s="49" t="str">
        <f>IFERROR(IF(H1403&lt;&gt;"",Belegerfassung!L1411*100,""),IF(OR(Belegerfassung!L1411="Leistung EU - Erlöse",Belegerfassung!L1411="Lieferungen EU-Erlöse",Belegerfassung!L1411="EUST",Belegerfassung!L1411="Bauleistungen 20%")=TRUE,"",MID(Belegerfassung!L1411,4,2)))</f>
        <v/>
      </c>
      <c r="J1403" s="6" t="str">
        <f>IF(A1403&lt;&gt;"",LEFT(Belegerfassung!D1411,40),"")</f>
        <v/>
      </c>
      <c r="K1403" t="str">
        <f>IF(A1403&lt;&gt;"",VLOOKUP(D1403,Abfrage!$F$2:$G$21,2,FALSE),"")</f>
        <v/>
      </c>
      <c r="L1403" s="6" t="str">
        <f>IF(Belegerfassung!H1411&lt;&gt;"",Belegerfassung!H1411,"")</f>
        <v/>
      </c>
      <c r="M1403" t="str">
        <f>IFERROR(IF(Belegerfassung!E1411&lt;&gt;"",VLOOKUP(Belegerfassung!E1411,Abfrage!$L$2:$M$15,2,),""),"")</f>
        <v/>
      </c>
      <c r="N1403" t="str">
        <f t="shared" si="64"/>
        <v/>
      </c>
      <c r="O1403" t="str">
        <f t="shared" si="65"/>
        <v/>
      </c>
      <c r="P1403" t="str">
        <f>IF(Belegerfassung!G1411&lt;&gt;"",CONCATENATE(Belegerfassung!G1411,".pdf"),"")</f>
        <v/>
      </c>
    </row>
    <row r="1404" spans="1:16">
      <c r="A1404" t="str">
        <f>IF(Belegerfassung!C1412&lt;&gt;"",0,"")</f>
        <v/>
      </c>
      <c r="B1404" t="str">
        <f>IFERROR(VLOOKUP(Belegerfassung!I1412,Konten!A:D,2,FALSE),"")</f>
        <v/>
      </c>
      <c r="C1404" t="str">
        <f>IF(A1404&lt;&gt;"",TEXT(Belegerfassung!C1412,"TT.MM.JJJJ"),"")</f>
        <v/>
      </c>
      <c r="D1404" t="str">
        <f>IFERROR(VLOOKUP(Belegerfassung!A1412,Abfrage!$E$2:$F$20,2,FALSE),"")</f>
        <v/>
      </c>
      <c r="E1404" t="str">
        <f>IF(A1404&lt;&gt;"",Belegerfassung!B1412,"")</f>
        <v/>
      </c>
      <c r="F1404" t="str">
        <f>IF(Belegerfassung!L1412="","",IF(Belegerfassung!L1412&lt;&gt;"",IF(Belegerfassung!L1412&lt;&gt;"",IF(Belegerfassung!J1412&lt;&gt;0,VLOOKUP(Belegerfassung!L1412,Abfrage!$A$2:$C$19,2,),VLOOKUP(Belegerfassung!L1412,Abfrage!$A$2:$C$19,3,)),"")))</f>
        <v/>
      </c>
      <c r="G1404" t="str">
        <f t="shared" si="63"/>
        <v/>
      </c>
      <c r="H1404" s="31" t="str">
        <f>IF(A1404&lt;&gt;"",-Belegerfassung!J1412+Belegerfassung!K1412,"")</f>
        <v/>
      </c>
      <c r="I1404" s="49" t="str">
        <f>IFERROR(IF(H1404&lt;&gt;"",Belegerfassung!L1412*100,""),IF(OR(Belegerfassung!L1412="Leistung EU - Erlöse",Belegerfassung!L1412="Lieferungen EU-Erlöse",Belegerfassung!L1412="EUST",Belegerfassung!L1412="Bauleistungen 20%")=TRUE,"",MID(Belegerfassung!L1412,4,2)))</f>
        <v/>
      </c>
      <c r="J1404" s="6" t="str">
        <f>IF(A1404&lt;&gt;"",LEFT(Belegerfassung!D1412,40),"")</f>
        <v/>
      </c>
      <c r="K1404" t="str">
        <f>IF(A1404&lt;&gt;"",VLOOKUP(D1404,Abfrage!$F$2:$G$21,2,FALSE),"")</f>
        <v/>
      </c>
      <c r="L1404" s="6" t="str">
        <f>IF(Belegerfassung!H1412&lt;&gt;"",Belegerfassung!H1412,"")</f>
        <v/>
      </c>
      <c r="M1404" t="str">
        <f>IFERROR(IF(Belegerfassung!E1412&lt;&gt;"",VLOOKUP(Belegerfassung!E1412,Abfrage!$L$2:$M$15,2,),""),"")</f>
        <v/>
      </c>
      <c r="N1404" t="str">
        <f t="shared" si="64"/>
        <v/>
      </c>
      <c r="O1404" t="str">
        <f t="shared" si="65"/>
        <v/>
      </c>
      <c r="P1404" t="str">
        <f>IF(Belegerfassung!G1412&lt;&gt;"",CONCATENATE(Belegerfassung!G1412,".pdf"),"")</f>
        <v/>
      </c>
    </row>
    <row r="1405" spans="1:16">
      <c r="A1405" t="str">
        <f>IF(Belegerfassung!C1413&lt;&gt;"",0,"")</f>
        <v/>
      </c>
      <c r="B1405" t="str">
        <f>IFERROR(VLOOKUP(Belegerfassung!I1413,Konten!A:D,2,FALSE),"")</f>
        <v/>
      </c>
      <c r="C1405" t="str">
        <f>IF(A1405&lt;&gt;"",TEXT(Belegerfassung!C1413,"TT.MM.JJJJ"),"")</f>
        <v/>
      </c>
      <c r="D1405" t="str">
        <f>IFERROR(VLOOKUP(Belegerfassung!A1413,Abfrage!$E$2:$F$20,2,FALSE),"")</f>
        <v/>
      </c>
      <c r="E1405" t="str">
        <f>IF(A1405&lt;&gt;"",Belegerfassung!B1413,"")</f>
        <v/>
      </c>
      <c r="F1405" t="str">
        <f>IF(Belegerfassung!L1413="","",IF(Belegerfassung!L1413&lt;&gt;"",IF(Belegerfassung!L1413&lt;&gt;"",IF(Belegerfassung!J1413&lt;&gt;0,VLOOKUP(Belegerfassung!L1413,Abfrage!$A$2:$C$19,2,),VLOOKUP(Belegerfassung!L1413,Abfrage!$A$2:$C$19,3,)),"")))</f>
        <v/>
      </c>
      <c r="G1405" t="str">
        <f t="shared" si="63"/>
        <v/>
      </c>
      <c r="H1405" s="31" t="str">
        <f>IF(A1405&lt;&gt;"",-Belegerfassung!J1413+Belegerfassung!K1413,"")</f>
        <v/>
      </c>
      <c r="I1405" s="49" t="str">
        <f>IFERROR(IF(H1405&lt;&gt;"",Belegerfassung!L1413*100,""),IF(OR(Belegerfassung!L1413="Leistung EU - Erlöse",Belegerfassung!L1413="Lieferungen EU-Erlöse",Belegerfassung!L1413="EUST",Belegerfassung!L1413="Bauleistungen 20%")=TRUE,"",MID(Belegerfassung!L1413,4,2)))</f>
        <v/>
      </c>
      <c r="J1405" s="6" t="str">
        <f>IF(A1405&lt;&gt;"",LEFT(Belegerfassung!D1413,40),"")</f>
        <v/>
      </c>
      <c r="K1405" t="str">
        <f>IF(A1405&lt;&gt;"",VLOOKUP(D1405,Abfrage!$F$2:$G$21,2,FALSE),"")</f>
        <v/>
      </c>
      <c r="L1405" s="6" t="str">
        <f>IF(Belegerfassung!H1413&lt;&gt;"",Belegerfassung!H1413,"")</f>
        <v/>
      </c>
      <c r="M1405" t="str">
        <f>IFERROR(IF(Belegerfassung!E1413&lt;&gt;"",VLOOKUP(Belegerfassung!E1413,Abfrage!$L$2:$M$15,2,),""),"")</f>
        <v/>
      </c>
      <c r="N1405" t="str">
        <f t="shared" si="64"/>
        <v/>
      </c>
      <c r="O1405" t="str">
        <f t="shared" si="65"/>
        <v/>
      </c>
      <c r="P1405" t="str">
        <f>IF(Belegerfassung!G1413&lt;&gt;"",CONCATENATE(Belegerfassung!G1413,".pdf"),"")</f>
        <v/>
      </c>
    </row>
    <row r="1406" spans="1:16">
      <c r="A1406" t="str">
        <f>IF(Belegerfassung!C1414&lt;&gt;"",0,"")</f>
        <v/>
      </c>
      <c r="B1406" t="str">
        <f>IFERROR(VLOOKUP(Belegerfassung!I1414,Konten!A:D,2,FALSE),"")</f>
        <v/>
      </c>
      <c r="C1406" t="str">
        <f>IF(A1406&lt;&gt;"",TEXT(Belegerfassung!C1414,"TT.MM.JJJJ"),"")</f>
        <v/>
      </c>
      <c r="D1406" t="str">
        <f>IFERROR(VLOOKUP(Belegerfassung!A1414,Abfrage!$E$2:$F$20,2,FALSE),"")</f>
        <v/>
      </c>
      <c r="E1406" t="str">
        <f>IF(A1406&lt;&gt;"",Belegerfassung!B1414,"")</f>
        <v/>
      </c>
      <c r="F1406" t="str">
        <f>IF(Belegerfassung!L1414="","",IF(Belegerfassung!L1414&lt;&gt;"",IF(Belegerfassung!L1414&lt;&gt;"",IF(Belegerfassung!J1414&lt;&gt;0,VLOOKUP(Belegerfassung!L1414,Abfrage!$A$2:$C$19,2,),VLOOKUP(Belegerfassung!L1414,Abfrage!$A$2:$C$19,3,)),"")))</f>
        <v/>
      </c>
      <c r="G1406" t="str">
        <f t="shared" si="63"/>
        <v/>
      </c>
      <c r="H1406" s="31" t="str">
        <f>IF(A1406&lt;&gt;"",-Belegerfassung!J1414+Belegerfassung!K1414,"")</f>
        <v/>
      </c>
      <c r="I1406" s="49" t="str">
        <f>IFERROR(IF(H1406&lt;&gt;"",Belegerfassung!L1414*100,""),IF(OR(Belegerfassung!L1414="Leistung EU - Erlöse",Belegerfassung!L1414="Lieferungen EU-Erlöse",Belegerfassung!L1414="EUST",Belegerfassung!L1414="Bauleistungen 20%")=TRUE,"",MID(Belegerfassung!L1414,4,2)))</f>
        <v/>
      </c>
      <c r="J1406" s="6" t="str">
        <f>IF(A1406&lt;&gt;"",LEFT(Belegerfassung!D1414,40),"")</f>
        <v/>
      </c>
      <c r="K1406" t="str">
        <f>IF(A1406&lt;&gt;"",VLOOKUP(D1406,Abfrage!$F$2:$G$21,2,FALSE),"")</f>
        <v/>
      </c>
      <c r="L1406" s="6" t="str">
        <f>IF(Belegerfassung!H1414&lt;&gt;"",Belegerfassung!H1414,"")</f>
        <v/>
      </c>
      <c r="M1406" t="str">
        <f>IFERROR(IF(Belegerfassung!E1414&lt;&gt;"",VLOOKUP(Belegerfassung!E1414,Abfrage!$L$2:$M$15,2,),""),"")</f>
        <v/>
      </c>
      <c r="N1406" t="str">
        <f t="shared" si="64"/>
        <v/>
      </c>
      <c r="O1406" t="str">
        <f t="shared" si="65"/>
        <v/>
      </c>
      <c r="P1406" t="str">
        <f>IF(Belegerfassung!G1414&lt;&gt;"",CONCATENATE(Belegerfassung!G1414,".pdf"),"")</f>
        <v/>
      </c>
    </row>
    <row r="1407" spans="1:16">
      <c r="A1407" t="str">
        <f>IF(Belegerfassung!C1415&lt;&gt;"",0,"")</f>
        <v/>
      </c>
      <c r="B1407" t="str">
        <f>IFERROR(VLOOKUP(Belegerfassung!I1415,Konten!A:D,2,FALSE),"")</f>
        <v/>
      </c>
      <c r="C1407" t="str">
        <f>IF(A1407&lt;&gt;"",TEXT(Belegerfassung!C1415,"TT.MM.JJJJ"),"")</f>
        <v/>
      </c>
      <c r="D1407" t="str">
        <f>IFERROR(VLOOKUP(Belegerfassung!A1415,Abfrage!$E$2:$F$20,2,FALSE),"")</f>
        <v/>
      </c>
      <c r="E1407" t="str">
        <f>IF(A1407&lt;&gt;"",Belegerfassung!B1415,"")</f>
        <v/>
      </c>
      <c r="F1407" t="str">
        <f>IF(Belegerfassung!L1415="","",IF(Belegerfassung!L1415&lt;&gt;"",IF(Belegerfassung!L1415&lt;&gt;"",IF(Belegerfassung!J1415&lt;&gt;0,VLOOKUP(Belegerfassung!L1415,Abfrage!$A$2:$C$19,2,),VLOOKUP(Belegerfassung!L1415,Abfrage!$A$2:$C$19,3,)),"")))</f>
        <v/>
      </c>
      <c r="G1407" t="str">
        <f t="shared" si="63"/>
        <v/>
      </c>
      <c r="H1407" s="31" t="str">
        <f>IF(A1407&lt;&gt;"",-Belegerfassung!J1415+Belegerfassung!K1415,"")</f>
        <v/>
      </c>
      <c r="I1407" s="49" t="str">
        <f>IFERROR(IF(H1407&lt;&gt;"",Belegerfassung!L1415*100,""),IF(OR(Belegerfassung!L1415="Leistung EU - Erlöse",Belegerfassung!L1415="Lieferungen EU-Erlöse",Belegerfassung!L1415="EUST",Belegerfassung!L1415="Bauleistungen 20%")=TRUE,"",MID(Belegerfassung!L1415,4,2)))</f>
        <v/>
      </c>
      <c r="J1407" s="6" t="str">
        <f>IF(A1407&lt;&gt;"",LEFT(Belegerfassung!D1415,40),"")</f>
        <v/>
      </c>
      <c r="K1407" t="str">
        <f>IF(A1407&lt;&gt;"",VLOOKUP(D1407,Abfrage!$F$2:$G$21,2,FALSE),"")</f>
        <v/>
      </c>
      <c r="L1407" s="6" t="str">
        <f>IF(Belegerfassung!H1415&lt;&gt;"",Belegerfassung!H1415,"")</f>
        <v/>
      </c>
      <c r="M1407" t="str">
        <f>IFERROR(IF(Belegerfassung!E1415&lt;&gt;"",VLOOKUP(Belegerfassung!E1415,Abfrage!$L$2:$M$15,2,),""),"")</f>
        <v/>
      </c>
      <c r="N1407" t="str">
        <f t="shared" si="64"/>
        <v/>
      </c>
      <c r="O1407" t="str">
        <f t="shared" si="65"/>
        <v/>
      </c>
      <c r="P1407" t="str">
        <f>IF(Belegerfassung!G1415&lt;&gt;"",CONCATENATE(Belegerfassung!G1415,".pdf"),"")</f>
        <v/>
      </c>
    </row>
    <row r="1408" spans="1:16">
      <c r="A1408" t="str">
        <f>IF(Belegerfassung!C1416&lt;&gt;"",0,"")</f>
        <v/>
      </c>
      <c r="B1408" t="str">
        <f>IFERROR(VLOOKUP(Belegerfassung!I1416,Konten!A:D,2,FALSE),"")</f>
        <v/>
      </c>
      <c r="C1408" t="str">
        <f>IF(A1408&lt;&gt;"",TEXT(Belegerfassung!C1416,"TT.MM.JJJJ"),"")</f>
        <v/>
      </c>
      <c r="D1408" t="str">
        <f>IFERROR(VLOOKUP(Belegerfassung!A1416,Abfrage!$E$2:$F$20,2,FALSE),"")</f>
        <v/>
      </c>
      <c r="E1408" t="str">
        <f>IF(A1408&lt;&gt;"",Belegerfassung!B1416,"")</f>
        <v/>
      </c>
      <c r="F1408" t="str">
        <f>IF(Belegerfassung!L1416="","",IF(Belegerfassung!L1416&lt;&gt;"",IF(Belegerfassung!L1416&lt;&gt;"",IF(Belegerfassung!J1416&lt;&gt;0,VLOOKUP(Belegerfassung!L1416,Abfrage!$A$2:$C$19,2,),VLOOKUP(Belegerfassung!L1416,Abfrage!$A$2:$C$19,3,)),"")))</f>
        <v/>
      </c>
      <c r="G1408" t="str">
        <f t="shared" si="63"/>
        <v/>
      </c>
      <c r="H1408" s="31" t="str">
        <f>IF(A1408&lt;&gt;"",-Belegerfassung!J1416+Belegerfassung!K1416,"")</f>
        <v/>
      </c>
      <c r="I1408" s="49" t="str">
        <f>IFERROR(IF(H1408&lt;&gt;"",Belegerfassung!L1416*100,""),IF(OR(Belegerfassung!L1416="Leistung EU - Erlöse",Belegerfassung!L1416="Lieferungen EU-Erlöse",Belegerfassung!L1416="EUST",Belegerfassung!L1416="Bauleistungen 20%")=TRUE,"",MID(Belegerfassung!L1416,4,2)))</f>
        <v/>
      </c>
      <c r="J1408" s="6" t="str">
        <f>IF(A1408&lt;&gt;"",LEFT(Belegerfassung!D1416,40),"")</f>
        <v/>
      </c>
      <c r="K1408" t="str">
        <f>IF(A1408&lt;&gt;"",VLOOKUP(D1408,Abfrage!$F$2:$G$21,2,FALSE),"")</f>
        <v/>
      </c>
      <c r="L1408" s="6" t="str">
        <f>IF(Belegerfassung!H1416&lt;&gt;"",Belegerfassung!H1416,"")</f>
        <v/>
      </c>
      <c r="M1408" t="str">
        <f>IFERROR(IF(Belegerfassung!E1416&lt;&gt;"",VLOOKUP(Belegerfassung!E1416,Abfrage!$L$2:$M$15,2,),""),"")</f>
        <v/>
      </c>
      <c r="N1408" t="str">
        <f t="shared" si="64"/>
        <v/>
      </c>
      <c r="O1408" t="str">
        <f t="shared" si="65"/>
        <v/>
      </c>
      <c r="P1408" t="str">
        <f>IF(Belegerfassung!G1416&lt;&gt;"",CONCATENATE(Belegerfassung!G1416,".pdf"),"")</f>
        <v/>
      </c>
    </row>
    <row r="1409" spans="1:16">
      <c r="A1409" t="str">
        <f>IF(Belegerfassung!C1417&lt;&gt;"",0,"")</f>
        <v/>
      </c>
      <c r="B1409" t="str">
        <f>IFERROR(VLOOKUP(Belegerfassung!I1417,Konten!A:D,2,FALSE),"")</f>
        <v/>
      </c>
      <c r="C1409" t="str">
        <f>IF(A1409&lt;&gt;"",TEXT(Belegerfassung!C1417,"TT.MM.JJJJ"),"")</f>
        <v/>
      </c>
      <c r="D1409" t="str">
        <f>IFERROR(VLOOKUP(Belegerfassung!A1417,Abfrage!$E$2:$F$20,2,FALSE),"")</f>
        <v/>
      </c>
      <c r="E1409" t="str">
        <f>IF(A1409&lt;&gt;"",Belegerfassung!B1417,"")</f>
        <v/>
      </c>
      <c r="F1409" t="str">
        <f>IF(Belegerfassung!L1417="","",IF(Belegerfassung!L1417&lt;&gt;"",IF(Belegerfassung!L1417&lt;&gt;"",IF(Belegerfassung!J1417&lt;&gt;0,VLOOKUP(Belegerfassung!L1417,Abfrage!$A$2:$C$19,2,),VLOOKUP(Belegerfassung!L1417,Abfrage!$A$2:$C$19,3,)),"")))</f>
        <v/>
      </c>
      <c r="G1409" t="str">
        <f t="shared" si="63"/>
        <v/>
      </c>
      <c r="H1409" s="31" t="str">
        <f>IF(A1409&lt;&gt;"",-Belegerfassung!J1417+Belegerfassung!K1417,"")</f>
        <v/>
      </c>
      <c r="I1409" s="49" t="str">
        <f>IFERROR(IF(H1409&lt;&gt;"",Belegerfassung!L1417*100,""),IF(OR(Belegerfassung!L1417="Leistung EU - Erlöse",Belegerfassung!L1417="Lieferungen EU-Erlöse",Belegerfassung!L1417="EUST",Belegerfassung!L1417="Bauleistungen 20%")=TRUE,"",MID(Belegerfassung!L1417,4,2)))</f>
        <v/>
      </c>
      <c r="J1409" s="6" t="str">
        <f>IF(A1409&lt;&gt;"",LEFT(Belegerfassung!D1417,40),"")</f>
        <v/>
      </c>
      <c r="K1409" t="str">
        <f>IF(A1409&lt;&gt;"",VLOOKUP(D1409,Abfrage!$F$2:$G$21,2,FALSE),"")</f>
        <v/>
      </c>
      <c r="L1409" s="6" t="str">
        <f>IF(Belegerfassung!H1417&lt;&gt;"",Belegerfassung!H1417,"")</f>
        <v/>
      </c>
      <c r="M1409" t="str">
        <f>IFERROR(IF(Belegerfassung!E1417&lt;&gt;"",VLOOKUP(Belegerfassung!E1417,Abfrage!$L$2:$M$15,2,),""),"")</f>
        <v/>
      </c>
      <c r="N1409" t="str">
        <f t="shared" si="64"/>
        <v/>
      </c>
      <c r="O1409" t="str">
        <f t="shared" si="65"/>
        <v/>
      </c>
      <c r="P1409" t="str">
        <f>IF(Belegerfassung!G1417&lt;&gt;"",CONCATENATE(Belegerfassung!G1417,".pdf"),"")</f>
        <v/>
      </c>
    </row>
    <row r="1410" spans="1:16">
      <c r="A1410" t="str">
        <f>IF(Belegerfassung!C1418&lt;&gt;"",0,"")</f>
        <v/>
      </c>
      <c r="B1410" t="str">
        <f>IFERROR(VLOOKUP(Belegerfassung!I1418,Konten!A:D,2,FALSE),"")</f>
        <v/>
      </c>
      <c r="C1410" t="str">
        <f>IF(A1410&lt;&gt;"",TEXT(Belegerfassung!C1418,"TT.MM.JJJJ"),"")</f>
        <v/>
      </c>
      <c r="D1410" t="str">
        <f>IFERROR(VLOOKUP(Belegerfassung!A1418,Abfrage!$E$2:$F$20,2,FALSE),"")</f>
        <v/>
      </c>
      <c r="E1410" t="str">
        <f>IF(A1410&lt;&gt;"",Belegerfassung!B1418,"")</f>
        <v/>
      </c>
      <c r="F1410" t="str">
        <f>IF(Belegerfassung!L1418="","",IF(Belegerfassung!L1418&lt;&gt;"",IF(Belegerfassung!L1418&lt;&gt;"",IF(Belegerfassung!J1418&lt;&gt;0,VLOOKUP(Belegerfassung!L1418,Abfrage!$A$2:$C$19,2,),VLOOKUP(Belegerfassung!L1418,Abfrage!$A$2:$C$19,3,)),"")))</f>
        <v/>
      </c>
      <c r="G1410" t="str">
        <f t="shared" si="63"/>
        <v/>
      </c>
      <c r="H1410" s="31" t="str">
        <f>IF(A1410&lt;&gt;"",-Belegerfassung!J1418+Belegerfassung!K1418,"")</f>
        <v/>
      </c>
      <c r="I1410" s="49" t="str">
        <f>IFERROR(IF(H1410&lt;&gt;"",Belegerfassung!L1418*100,""),IF(OR(Belegerfassung!L1418="Leistung EU - Erlöse",Belegerfassung!L1418="Lieferungen EU-Erlöse",Belegerfassung!L1418="EUST",Belegerfassung!L1418="Bauleistungen 20%")=TRUE,"",MID(Belegerfassung!L1418,4,2)))</f>
        <v/>
      </c>
      <c r="J1410" s="6" t="str">
        <f>IF(A1410&lt;&gt;"",LEFT(Belegerfassung!D1418,40),"")</f>
        <v/>
      </c>
      <c r="K1410" t="str">
        <f>IF(A1410&lt;&gt;"",VLOOKUP(D1410,Abfrage!$F$2:$G$21,2,FALSE),"")</f>
        <v/>
      </c>
      <c r="L1410" s="6" t="str">
        <f>IF(Belegerfassung!H1418&lt;&gt;"",Belegerfassung!H1418,"")</f>
        <v/>
      </c>
      <c r="M1410" t="str">
        <f>IFERROR(IF(Belegerfassung!E1418&lt;&gt;"",VLOOKUP(Belegerfassung!E1418,Abfrage!$L$2:$M$15,2,),""),"")</f>
        <v/>
      </c>
      <c r="N1410" t="str">
        <f t="shared" si="64"/>
        <v/>
      </c>
      <c r="O1410" t="str">
        <f t="shared" si="65"/>
        <v/>
      </c>
      <c r="P1410" t="str">
        <f>IF(Belegerfassung!G1418&lt;&gt;"",CONCATENATE(Belegerfassung!G1418,".pdf"),"")</f>
        <v/>
      </c>
    </row>
    <row r="1411" spans="1:16">
      <c r="A1411" t="str">
        <f>IF(Belegerfassung!C1419&lt;&gt;"",0,"")</f>
        <v/>
      </c>
      <c r="B1411" t="str">
        <f>IFERROR(VLOOKUP(Belegerfassung!I1419,Konten!A:D,2,FALSE),"")</f>
        <v/>
      </c>
      <c r="C1411" t="str">
        <f>IF(A1411&lt;&gt;"",TEXT(Belegerfassung!C1419,"TT.MM.JJJJ"),"")</f>
        <v/>
      </c>
      <c r="D1411" t="str">
        <f>IFERROR(VLOOKUP(Belegerfassung!A1419,Abfrage!$E$2:$F$20,2,FALSE),"")</f>
        <v/>
      </c>
      <c r="E1411" t="str">
        <f>IF(A1411&lt;&gt;"",Belegerfassung!B1419,"")</f>
        <v/>
      </c>
      <c r="F1411" t="str">
        <f>IF(Belegerfassung!L1419="","",IF(Belegerfassung!L1419&lt;&gt;"",IF(Belegerfassung!L1419&lt;&gt;"",IF(Belegerfassung!J1419&lt;&gt;0,VLOOKUP(Belegerfassung!L1419,Abfrage!$A$2:$C$19,2,),VLOOKUP(Belegerfassung!L1419,Abfrage!$A$2:$C$19,3,)),"")))</f>
        <v/>
      </c>
      <c r="G1411" t="str">
        <f t="shared" ref="G1411:G1474" si="66">IF(A1411&lt;&gt;"",1,"")</f>
        <v/>
      </c>
      <c r="H1411" s="31" t="str">
        <f>IF(A1411&lt;&gt;"",-Belegerfassung!J1419+Belegerfassung!K1419,"")</f>
        <v/>
      </c>
      <c r="I1411" s="49" t="str">
        <f>IFERROR(IF(H1411&lt;&gt;"",Belegerfassung!L1419*100,""),IF(OR(Belegerfassung!L1419="Leistung EU - Erlöse",Belegerfassung!L1419="Lieferungen EU-Erlöse",Belegerfassung!L1419="EUST",Belegerfassung!L1419="Bauleistungen 20%")=TRUE,"",MID(Belegerfassung!L1419,4,2)))</f>
        <v/>
      </c>
      <c r="J1411" s="6" t="str">
        <f>IF(A1411&lt;&gt;"",LEFT(Belegerfassung!D1419,40),"")</f>
        <v/>
      </c>
      <c r="K1411" t="str">
        <f>IF(A1411&lt;&gt;"",VLOOKUP(D1411,Abfrage!$F$2:$G$21,2,FALSE),"")</f>
        <v/>
      </c>
      <c r="L1411" s="6" t="str">
        <f>IF(Belegerfassung!H1419&lt;&gt;"",Belegerfassung!H1419,"")</f>
        <v/>
      </c>
      <c r="M1411" t="str">
        <f>IFERROR(IF(Belegerfassung!E1419&lt;&gt;"",VLOOKUP(Belegerfassung!E1419,Abfrage!$L$2:$M$15,2,),""),"")</f>
        <v/>
      </c>
      <c r="N1411" t="str">
        <f t="shared" ref="N1411:N1474" si="67">IF(A1411&lt;&gt;"","E","")</f>
        <v/>
      </c>
      <c r="O1411" t="str">
        <f t="shared" ref="O1411:O1474" si="68">IF(A1411&lt;&gt;"","A","")</f>
        <v/>
      </c>
      <c r="P1411" t="str">
        <f>IF(Belegerfassung!G1419&lt;&gt;"",CONCATENATE(Belegerfassung!G1419,".pdf"),"")</f>
        <v/>
      </c>
    </row>
    <row r="1412" spans="1:16">
      <c r="A1412" t="str">
        <f>IF(Belegerfassung!C1420&lt;&gt;"",0,"")</f>
        <v/>
      </c>
      <c r="B1412" t="str">
        <f>IFERROR(VLOOKUP(Belegerfassung!I1420,Konten!A:D,2,FALSE),"")</f>
        <v/>
      </c>
      <c r="C1412" t="str">
        <f>IF(A1412&lt;&gt;"",TEXT(Belegerfassung!C1420,"TT.MM.JJJJ"),"")</f>
        <v/>
      </c>
      <c r="D1412" t="str">
        <f>IFERROR(VLOOKUP(Belegerfassung!A1420,Abfrage!$E$2:$F$20,2,FALSE),"")</f>
        <v/>
      </c>
      <c r="E1412" t="str">
        <f>IF(A1412&lt;&gt;"",Belegerfassung!B1420,"")</f>
        <v/>
      </c>
      <c r="F1412" t="str">
        <f>IF(Belegerfassung!L1420="","",IF(Belegerfassung!L1420&lt;&gt;"",IF(Belegerfassung!L1420&lt;&gt;"",IF(Belegerfassung!J1420&lt;&gt;0,VLOOKUP(Belegerfassung!L1420,Abfrage!$A$2:$C$19,2,),VLOOKUP(Belegerfassung!L1420,Abfrage!$A$2:$C$19,3,)),"")))</f>
        <v/>
      </c>
      <c r="G1412" t="str">
        <f t="shared" si="66"/>
        <v/>
      </c>
      <c r="H1412" s="31" t="str">
        <f>IF(A1412&lt;&gt;"",-Belegerfassung!J1420+Belegerfassung!K1420,"")</f>
        <v/>
      </c>
      <c r="I1412" s="49" t="str">
        <f>IFERROR(IF(H1412&lt;&gt;"",Belegerfassung!L1420*100,""),IF(OR(Belegerfassung!L1420="Leistung EU - Erlöse",Belegerfassung!L1420="Lieferungen EU-Erlöse",Belegerfassung!L1420="EUST",Belegerfassung!L1420="Bauleistungen 20%")=TRUE,"",MID(Belegerfassung!L1420,4,2)))</f>
        <v/>
      </c>
      <c r="J1412" s="6" t="str">
        <f>IF(A1412&lt;&gt;"",LEFT(Belegerfassung!D1420,40),"")</f>
        <v/>
      </c>
      <c r="K1412" t="str">
        <f>IF(A1412&lt;&gt;"",VLOOKUP(D1412,Abfrage!$F$2:$G$21,2,FALSE),"")</f>
        <v/>
      </c>
      <c r="L1412" s="6" t="str">
        <f>IF(Belegerfassung!H1420&lt;&gt;"",Belegerfassung!H1420,"")</f>
        <v/>
      </c>
      <c r="M1412" t="str">
        <f>IFERROR(IF(Belegerfassung!E1420&lt;&gt;"",VLOOKUP(Belegerfassung!E1420,Abfrage!$L$2:$M$15,2,),""),"")</f>
        <v/>
      </c>
      <c r="N1412" t="str">
        <f t="shared" si="67"/>
        <v/>
      </c>
      <c r="O1412" t="str">
        <f t="shared" si="68"/>
        <v/>
      </c>
      <c r="P1412" t="str">
        <f>IF(Belegerfassung!G1420&lt;&gt;"",CONCATENATE(Belegerfassung!G1420,".pdf"),"")</f>
        <v/>
      </c>
    </row>
    <row r="1413" spans="1:16">
      <c r="A1413" t="str">
        <f>IF(Belegerfassung!C1421&lt;&gt;"",0,"")</f>
        <v/>
      </c>
      <c r="B1413" t="str">
        <f>IFERROR(VLOOKUP(Belegerfassung!I1421,Konten!A:D,2,FALSE),"")</f>
        <v/>
      </c>
      <c r="C1413" t="str">
        <f>IF(A1413&lt;&gt;"",TEXT(Belegerfassung!C1421,"TT.MM.JJJJ"),"")</f>
        <v/>
      </c>
      <c r="D1413" t="str">
        <f>IFERROR(VLOOKUP(Belegerfassung!A1421,Abfrage!$E$2:$F$20,2,FALSE),"")</f>
        <v/>
      </c>
      <c r="E1413" t="str">
        <f>IF(A1413&lt;&gt;"",Belegerfassung!B1421,"")</f>
        <v/>
      </c>
      <c r="F1413" t="str">
        <f>IF(Belegerfassung!L1421="","",IF(Belegerfassung!L1421&lt;&gt;"",IF(Belegerfassung!L1421&lt;&gt;"",IF(Belegerfassung!J1421&lt;&gt;0,VLOOKUP(Belegerfassung!L1421,Abfrage!$A$2:$C$19,2,),VLOOKUP(Belegerfassung!L1421,Abfrage!$A$2:$C$19,3,)),"")))</f>
        <v/>
      </c>
      <c r="G1413" t="str">
        <f t="shared" si="66"/>
        <v/>
      </c>
      <c r="H1413" s="31" t="str">
        <f>IF(A1413&lt;&gt;"",-Belegerfassung!J1421+Belegerfassung!K1421,"")</f>
        <v/>
      </c>
      <c r="I1413" s="49" t="str">
        <f>IFERROR(IF(H1413&lt;&gt;"",Belegerfassung!L1421*100,""),IF(OR(Belegerfassung!L1421="Leistung EU - Erlöse",Belegerfassung!L1421="Lieferungen EU-Erlöse",Belegerfassung!L1421="EUST",Belegerfassung!L1421="Bauleistungen 20%")=TRUE,"",MID(Belegerfassung!L1421,4,2)))</f>
        <v/>
      </c>
      <c r="J1413" s="6" t="str">
        <f>IF(A1413&lt;&gt;"",LEFT(Belegerfassung!D1421,40),"")</f>
        <v/>
      </c>
      <c r="K1413" t="str">
        <f>IF(A1413&lt;&gt;"",VLOOKUP(D1413,Abfrage!$F$2:$G$21,2,FALSE),"")</f>
        <v/>
      </c>
      <c r="L1413" s="6" t="str">
        <f>IF(Belegerfassung!H1421&lt;&gt;"",Belegerfassung!H1421,"")</f>
        <v/>
      </c>
      <c r="M1413" t="str">
        <f>IFERROR(IF(Belegerfassung!E1421&lt;&gt;"",VLOOKUP(Belegerfassung!E1421,Abfrage!$L$2:$M$15,2,),""),"")</f>
        <v/>
      </c>
      <c r="N1413" t="str">
        <f t="shared" si="67"/>
        <v/>
      </c>
      <c r="O1413" t="str">
        <f t="shared" si="68"/>
        <v/>
      </c>
      <c r="P1413" t="str">
        <f>IF(Belegerfassung!G1421&lt;&gt;"",CONCATENATE(Belegerfassung!G1421,".pdf"),"")</f>
        <v/>
      </c>
    </row>
    <row r="1414" spans="1:16">
      <c r="A1414" t="str">
        <f>IF(Belegerfassung!C1422&lt;&gt;"",0,"")</f>
        <v/>
      </c>
      <c r="B1414" t="str">
        <f>IFERROR(VLOOKUP(Belegerfassung!I1422,Konten!A:D,2,FALSE),"")</f>
        <v/>
      </c>
      <c r="C1414" t="str">
        <f>IF(A1414&lt;&gt;"",TEXT(Belegerfassung!C1422,"TT.MM.JJJJ"),"")</f>
        <v/>
      </c>
      <c r="D1414" t="str">
        <f>IFERROR(VLOOKUP(Belegerfassung!A1422,Abfrage!$E$2:$F$20,2,FALSE),"")</f>
        <v/>
      </c>
      <c r="E1414" t="str">
        <f>IF(A1414&lt;&gt;"",Belegerfassung!B1422,"")</f>
        <v/>
      </c>
      <c r="F1414" t="str">
        <f>IF(Belegerfassung!L1422="","",IF(Belegerfassung!L1422&lt;&gt;"",IF(Belegerfassung!L1422&lt;&gt;"",IF(Belegerfassung!J1422&lt;&gt;0,VLOOKUP(Belegerfassung!L1422,Abfrage!$A$2:$C$19,2,),VLOOKUP(Belegerfassung!L1422,Abfrage!$A$2:$C$19,3,)),"")))</f>
        <v/>
      </c>
      <c r="G1414" t="str">
        <f t="shared" si="66"/>
        <v/>
      </c>
      <c r="H1414" s="31" t="str">
        <f>IF(A1414&lt;&gt;"",-Belegerfassung!J1422+Belegerfassung!K1422,"")</f>
        <v/>
      </c>
      <c r="I1414" s="49" t="str">
        <f>IFERROR(IF(H1414&lt;&gt;"",Belegerfassung!L1422*100,""),IF(OR(Belegerfassung!L1422="Leistung EU - Erlöse",Belegerfassung!L1422="Lieferungen EU-Erlöse",Belegerfassung!L1422="EUST",Belegerfassung!L1422="Bauleistungen 20%")=TRUE,"",MID(Belegerfassung!L1422,4,2)))</f>
        <v/>
      </c>
      <c r="J1414" s="6" t="str">
        <f>IF(A1414&lt;&gt;"",LEFT(Belegerfassung!D1422,40),"")</f>
        <v/>
      </c>
      <c r="K1414" t="str">
        <f>IF(A1414&lt;&gt;"",VLOOKUP(D1414,Abfrage!$F$2:$G$21,2,FALSE),"")</f>
        <v/>
      </c>
      <c r="L1414" s="6" t="str">
        <f>IF(Belegerfassung!H1422&lt;&gt;"",Belegerfassung!H1422,"")</f>
        <v/>
      </c>
      <c r="M1414" t="str">
        <f>IFERROR(IF(Belegerfassung!E1422&lt;&gt;"",VLOOKUP(Belegerfassung!E1422,Abfrage!$L$2:$M$15,2,),""),"")</f>
        <v/>
      </c>
      <c r="N1414" t="str">
        <f t="shared" si="67"/>
        <v/>
      </c>
      <c r="O1414" t="str">
        <f t="shared" si="68"/>
        <v/>
      </c>
      <c r="P1414" t="str">
        <f>IF(Belegerfassung!G1422&lt;&gt;"",CONCATENATE(Belegerfassung!G1422,".pdf"),"")</f>
        <v/>
      </c>
    </row>
    <row r="1415" spans="1:16">
      <c r="A1415" t="str">
        <f>IF(Belegerfassung!C1423&lt;&gt;"",0,"")</f>
        <v/>
      </c>
      <c r="B1415" t="str">
        <f>IFERROR(VLOOKUP(Belegerfassung!I1423,Konten!A:D,2,FALSE),"")</f>
        <v/>
      </c>
      <c r="C1415" t="str">
        <f>IF(A1415&lt;&gt;"",TEXT(Belegerfassung!C1423,"TT.MM.JJJJ"),"")</f>
        <v/>
      </c>
      <c r="D1415" t="str">
        <f>IFERROR(VLOOKUP(Belegerfassung!A1423,Abfrage!$E$2:$F$20,2,FALSE),"")</f>
        <v/>
      </c>
      <c r="E1415" t="str">
        <f>IF(A1415&lt;&gt;"",Belegerfassung!B1423,"")</f>
        <v/>
      </c>
      <c r="F1415" t="str">
        <f>IF(Belegerfassung!L1423="","",IF(Belegerfassung!L1423&lt;&gt;"",IF(Belegerfassung!L1423&lt;&gt;"",IF(Belegerfassung!J1423&lt;&gt;0,VLOOKUP(Belegerfassung!L1423,Abfrage!$A$2:$C$19,2,),VLOOKUP(Belegerfassung!L1423,Abfrage!$A$2:$C$19,3,)),"")))</f>
        <v/>
      </c>
      <c r="G1415" t="str">
        <f t="shared" si="66"/>
        <v/>
      </c>
      <c r="H1415" s="31" t="str">
        <f>IF(A1415&lt;&gt;"",-Belegerfassung!J1423+Belegerfassung!K1423,"")</f>
        <v/>
      </c>
      <c r="I1415" s="49" t="str">
        <f>IFERROR(IF(H1415&lt;&gt;"",Belegerfassung!L1423*100,""),IF(OR(Belegerfassung!L1423="Leistung EU - Erlöse",Belegerfassung!L1423="Lieferungen EU-Erlöse",Belegerfassung!L1423="EUST",Belegerfassung!L1423="Bauleistungen 20%")=TRUE,"",MID(Belegerfassung!L1423,4,2)))</f>
        <v/>
      </c>
      <c r="J1415" s="6" t="str">
        <f>IF(A1415&lt;&gt;"",LEFT(Belegerfassung!D1423,40),"")</f>
        <v/>
      </c>
      <c r="K1415" t="str">
        <f>IF(A1415&lt;&gt;"",VLOOKUP(D1415,Abfrage!$F$2:$G$21,2,FALSE),"")</f>
        <v/>
      </c>
      <c r="L1415" s="6" t="str">
        <f>IF(Belegerfassung!H1423&lt;&gt;"",Belegerfassung!H1423,"")</f>
        <v/>
      </c>
      <c r="M1415" t="str">
        <f>IFERROR(IF(Belegerfassung!E1423&lt;&gt;"",VLOOKUP(Belegerfassung!E1423,Abfrage!$L$2:$M$15,2,),""),"")</f>
        <v/>
      </c>
      <c r="N1415" t="str">
        <f t="shared" si="67"/>
        <v/>
      </c>
      <c r="O1415" t="str">
        <f t="shared" si="68"/>
        <v/>
      </c>
      <c r="P1415" t="str">
        <f>IF(Belegerfassung!G1423&lt;&gt;"",CONCATENATE(Belegerfassung!G1423,".pdf"),"")</f>
        <v/>
      </c>
    </row>
    <row r="1416" spans="1:16">
      <c r="A1416" t="str">
        <f>IF(Belegerfassung!C1424&lt;&gt;"",0,"")</f>
        <v/>
      </c>
      <c r="B1416" t="str">
        <f>IFERROR(VLOOKUP(Belegerfassung!I1424,Konten!A:D,2,FALSE),"")</f>
        <v/>
      </c>
      <c r="C1416" t="str">
        <f>IF(A1416&lt;&gt;"",TEXT(Belegerfassung!C1424,"TT.MM.JJJJ"),"")</f>
        <v/>
      </c>
      <c r="D1416" t="str">
        <f>IFERROR(VLOOKUP(Belegerfassung!A1424,Abfrage!$E$2:$F$20,2,FALSE),"")</f>
        <v/>
      </c>
      <c r="E1416" t="str">
        <f>IF(A1416&lt;&gt;"",Belegerfassung!B1424,"")</f>
        <v/>
      </c>
      <c r="F1416" t="str">
        <f>IF(Belegerfassung!L1424="","",IF(Belegerfassung!L1424&lt;&gt;"",IF(Belegerfassung!L1424&lt;&gt;"",IF(Belegerfassung!J1424&lt;&gt;0,VLOOKUP(Belegerfassung!L1424,Abfrage!$A$2:$C$19,2,),VLOOKUP(Belegerfassung!L1424,Abfrage!$A$2:$C$19,3,)),"")))</f>
        <v/>
      </c>
      <c r="G1416" t="str">
        <f t="shared" si="66"/>
        <v/>
      </c>
      <c r="H1416" s="31" t="str">
        <f>IF(A1416&lt;&gt;"",-Belegerfassung!J1424+Belegerfassung!K1424,"")</f>
        <v/>
      </c>
      <c r="I1416" s="49" t="str">
        <f>IFERROR(IF(H1416&lt;&gt;"",Belegerfassung!L1424*100,""),IF(OR(Belegerfassung!L1424="Leistung EU - Erlöse",Belegerfassung!L1424="Lieferungen EU-Erlöse",Belegerfassung!L1424="EUST",Belegerfassung!L1424="Bauleistungen 20%")=TRUE,"",MID(Belegerfassung!L1424,4,2)))</f>
        <v/>
      </c>
      <c r="J1416" s="6" t="str">
        <f>IF(A1416&lt;&gt;"",LEFT(Belegerfassung!D1424,40),"")</f>
        <v/>
      </c>
      <c r="K1416" t="str">
        <f>IF(A1416&lt;&gt;"",VLOOKUP(D1416,Abfrage!$F$2:$G$21,2,FALSE),"")</f>
        <v/>
      </c>
      <c r="L1416" s="6" t="str">
        <f>IF(Belegerfassung!H1424&lt;&gt;"",Belegerfassung!H1424,"")</f>
        <v/>
      </c>
      <c r="M1416" t="str">
        <f>IFERROR(IF(Belegerfassung!E1424&lt;&gt;"",VLOOKUP(Belegerfassung!E1424,Abfrage!$L$2:$M$15,2,),""),"")</f>
        <v/>
      </c>
      <c r="N1416" t="str">
        <f t="shared" si="67"/>
        <v/>
      </c>
      <c r="O1416" t="str">
        <f t="shared" si="68"/>
        <v/>
      </c>
      <c r="P1416" t="str">
        <f>IF(Belegerfassung!G1424&lt;&gt;"",CONCATENATE(Belegerfassung!G1424,".pdf"),"")</f>
        <v/>
      </c>
    </row>
    <row r="1417" spans="1:16">
      <c r="A1417" t="str">
        <f>IF(Belegerfassung!C1425&lt;&gt;"",0,"")</f>
        <v/>
      </c>
      <c r="B1417" t="str">
        <f>IFERROR(VLOOKUP(Belegerfassung!I1425,Konten!A:D,2,FALSE),"")</f>
        <v/>
      </c>
      <c r="C1417" t="str">
        <f>IF(A1417&lt;&gt;"",TEXT(Belegerfassung!C1425,"TT.MM.JJJJ"),"")</f>
        <v/>
      </c>
      <c r="D1417" t="str">
        <f>IFERROR(VLOOKUP(Belegerfassung!A1425,Abfrage!$E$2:$F$20,2,FALSE),"")</f>
        <v/>
      </c>
      <c r="E1417" t="str">
        <f>IF(A1417&lt;&gt;"",Belegerfassung!B1425,"")</f>
        <v/>
      </c>
      <c r="F1417" t="str">
        <f>IF(Belegerfassung!L1425="","",IF(Belegerfassung!L1425&lt;&gt;"",IF(Belegerfassung!L1425&lt;&gt;"",IF(Belegerfassung!J1425&lt;&gt;0,VLOOKUP(Belegerfassung!L1425,Abfrage!$A$2:$C$19,2,),VLOOKUP(Belegerfassung!L1425,Abfrage!$A$2:$C$19,3,)),"")))</f>
        <v/>
      </c>
      <c r="G1417" t="str">
        <f t="shared" si="66"/>
        <v/>
      </c>
      <c r="H1417" s="31" t="str">
        <f>IF(A1417&lt;&gt;"",-Belegerfassung!J1425+Belegerfassung!K1425,"")</f>
        <v/>
      </c>
      <c r="I1417" s="49" t="str">
        <f>IFERROR(IF(H1417&lt;&gt;"",Belegerfassung!L1425*100,""),IF(OR(Belegerfassung!L1425="Leistung EU - Erlöse",Belegerfassung!L1425="Lieferungen EU-Erlöse",Belegerfassung!L1425="EUST",Belegerfassung!L1425="Bauleistungen 20%")=TRUE,"",MID(Belegerfassung!L1425,4,2)))</f>
        <v/>
      </c>
      <c r="J1417" s="6" t="str">
        <f>IF(A1417&lt;&gt;"",LEFT(Belegerfassung!D1425,40),"")</f>
        <v/>
      </c>
      <c r="K1417" t="str">
        <f>IF(A1417&lt;&gt;"",VLOOKUP(D1417,Abfrage!$F$2:$G$21,2,FALSE),"")</f>
        <v/>
      </c>
      <c r="L1417" s="6" t="str">
        <f>IF(Belegerfassung!H1425&lt;&gt;"",Belegerfassung!H1425,"")</f>
        <v/>
      </c>
      <c r="M1417" t="str">
        <f>IFERROR(IF(Belegerfassung!E1425&lt;&gt;"",VLOOKUP(Belegerfassung!E1425,Abfrage!$L$2:$M$15,2,),""),"")</f>
        <v/>
      </c>
      <c r="N1417" t="str">
        <f t="shared" si="67"/>
        <v/>
      </c>
      <c r="O1417" t="str">
        <f t="shared" si="68"/>
        <v/>
      </c>
      <c r="P1417" t="str">
        <f>IF(Belegerfassung!G1425&lt;&gt;"",CONCATENATE(Belegerfassung!G1425,".pdf"),"")</f>
        <v/>
      </c>
    </row>
    <row r="1418" spans="1:16">
      <c r="A1418" t="str">
        <f>IF(Belegerfassung!C1426&lt;&gt;"",0,"")</f>
        <v/>
      </c>
      <c r="B1418" t="str">
        <f>IFERROR(VLOOKUP(Belegerfassung!I1426,Konten!A:D,2,FALSE),"")</f>
        <v/>
      </c>
      <c r="C1418" t="str">
        <f>IF(A1418&lt;&gt;"",TEXT(Belegerfassung!C1426,"TT.MM.JJJJ"),"")</f>
        <v/>
      </c>
      <c r="D1418" t="str">
        <f>IFERROR(VLOOKUP(Belegerfassung!A1426,Abfrage!$E$2:$F$20,2,FALSE),"")</f>
        <v/>
      </c>
      <c r="E1418" t="str">
        <f>IF(A1418&lt;&gt;"",Belegerfassung!B1426,"")</f>
        <v/>
      </c>
      <c r="F1418" t="str">
        <f>IF(Belegerfassung!L1426="","",IF(Belegerfassung!L1426&lt;&gt;"",IF(Belegerfassung!L1426&lt;&gt;"",IF(Belegerfassung!J1426&lt;&gt;0,VLOOKUP(Belegerfassung!L1426,Abfrage!$A$2:$C$19,2,),VLOOKUP(Belegerfassung!L1426,Abfrage!$A$2:$C$19,3,)),"")))</f>
        <v/>
      </c>
      <c r="G1418" t="str">
        <f t="shared" si="66"/>
        <v/>
      </c>
      <c r="H1418" s="31" t="str">
        <f>IF(A1418&lt;&gt;"",-Belegerfassung!J1426+Belegerfassung!K1426,"")</f>
        <v/>
      </c>
      <c r="I1418" s="49" t="str">
        <f>IFERROR(IF(H1418&lt;&gt;"",Belegerfassung!L1426*100,""),IF(OR(Belegerfassung!L1426="Leistung EU - Erlöse",Belegerfassung!L1426="Lieferungen EU-Erlöse",Belegerfassung!L1426="EUST",Belegerfassung!L1426="Bauleistungen 20%")=TRUE,"",MID(Belegerfassung!L1426,4,2)))</f>
        <v/>
      </c>
      <c r="J1418" s="6" t="str">
        <f>IF(A1418&lt;&gt;"",LEFT(Belegerfassung!D1426,40),"")</f>
        <v/>
      </c>
      <c r="K1418" t="str">
        <f>IF(A1418&lt;&gt;"",VLOOKUP(D1418,Abfrage!$F$2:$G$21,2,FALSE),"")</f>
        <v/>
      </c>
      <c r="L1418" s="6" t="str">
        <f>IF(Belegerfassung!H1426&lt;&gt;"",Belegerfassung!H1426,"")</f>
        <v/>
      </c>
      <c r="M1418" t="str">
        <f>IFERROR(IF(Belegerfassung!E1426&lt;&gt;"",VLOOKUP(Belegerfassung!E1426,Abfrage!$L$2:$M$15,2,),""),"")</f>
        <v/>
      </c>
      <c r="N1418" t="str">
        <f t="shared" si="67"/>
        <v/>
      </c>
      <c r="O1418" t="str">
        <f t="shared" si="68"/>
        <v/>
      </c>
      <c r="P1418" t="str">
        <f>IF(Belegerfassung!G1426&lt;&gt;"",CONCATENATE(Belegerfassung!G1426,".pdf"),"")</f>
        <v/>
      </c>
    </row>
    <row r="1419" spans="1:16">
      <c r="A1419" t="str">
        <f>IF(Belegerfassung!C1427&lt;&gt;"",0,"")</f>
        <v/>
      </c>
      <c r="B1419" t="str">
        <f>IFERROR(VLOOKUP(Belegerfassung!I1427,Konten!A:D,2,FALSE),"")</f>
        <v/>
      </c>
      <c r="C1419" t="str">
        <f>IF(A1419&lt;&gt;"",TEXT(Belegerfassung!C1427,"TT.MM.JJJJ"),"")</f>
        <v/>
      </c>
      <c r="D1419" t="str">
        <f>IFERROR(VLOOKUP(Belegerfassung!A1427,Abfrage!$E$2:$F$20,2,FALSE),"")</f>
        <v/>
      </c>
      <c r="E1419" t="str">
        <f>IF(A1419&lt;&gt;"",Belegerfassung!B1427,"")</f>
        <v/>
      </c>
      <c r="F1419" t="str">
        <f>IF(Belegerfassung!L1427="","",IF(Belegerfassung!L1427&lt;&gt;"",IF(Belegerfassung!L1427&lt;&gt;"",IF(Belegerfassung!J1427&lt;&gt;0,VLOOKUP(Belegerfassung!L1427,Abfrage!$A$2:$C$19,2,),VLOOKUP(Belegerfassung!L1427,Abfrage!$A$2:$C$19,3,)),"")))</f>
        <v/>
      </c>
      <c r="G1419" t="str">
        <f t="shared" si="66"/>
        <v/>
      </c>
      <c r="H1419" s="31" t="str">
        <f>IF(A1419&lt;&gt;"",-Belegerfassung!J1427+Belegerfassung!K1427,"")</f>
        <v/>
      </c>
      <c r="I1419" s="49" t="str">
        <f>IFERROR(IF(H1419&lt;&gt;"",Belegerfassung!L1427*100,""),IF(OR(Belegerfassung!L1427="Leistung EU - Erlöse",Belegerfassung!L1427="Lieferungen EU-Erlöse",Belegerfassung!L1427="EUST",Belegerfassung!L1427="Bauleistungen 20%")=TRUE,"",MID(Belegerfassung!L1427,4,2)))</f>
        <v/>
      </c>
      <c r="J1419" s="6" t="str">
        <f>IF(A1419&lt;&gt;"",LEFT(Belegerfassung!D1427,40),"")</f>
        <v/>
      </c>
      <c r="K1419" t="str">
        <f>IF(A1419&lt;&gt;"",VLOOKUP(D1419,Abfrage!$F$2:$G$21,2,FALSE),"")</f>
        <v/>
      </c>
      <c r="L1419" s="6" t="str">
        <f>IF(Belegerfassung!H1427&lt;&gt;"",Belegerfassung!H1427,"")</f>
        <v/>
      </c>
      <c r="M1419" t="str">
        <f>IFERROR(IF(Belegerfassung!E1427&lt;&gt;"",VLOOKUP(Belegerfassung!E1427,Abfrage!$L$2:$M$15,2,),""),"")</f>
        <v/>
      </c>
      <c r="N1419" t="str">
        <f t="shared" si="67"/>
        <v/>
      </c>
      <c r="O1419" t="str">
        <f t="shared" si="68"/>
        <v/>
      </c>
      <c r="P1419" t="str">
        <f>IF(Belegerfassung!G1427&lt;&gt;"",CONCATENATE(Belegerfassung!G1427,".pdf"),"")</f>
        <v/>
      </c>
    </row>
    <row r="1420" spans="1:16">
      <c r="A1420" t="str">
        <f>IF(Belegerfassung!C1428&lt;&gt;"",0,"")</f>
        <v/>
      </c>
      <c r="B1420" t="str">
        <f>IFERROR(VLOOKUP(Belegerfassung!I1428,Konten!A:D,2,FALSE),"")</f>
        <v/>
      </c>
      <c r="C1420" t="str">
        <f>IF(A1420&lt;&gt;"",TEXT(Belegerfassung!C1428,"TT.MM.JJJJ"),"")</f>
        <v/>
      </c>
      <c r="D1420" t="str">
        <f>IFERROR(VLOOKUP(Belegerfassung!A1428,Abfrage!$E$2:$F$20,2,FALSE),"")</f>
        <v/>
      </c>
      <c r="E1420" t="str">
        <f>IF(A1420&lt;&gt;"",Belegerfassung!B1428,"")</f>
        <v/>
      </c>
      <c r="F1420" t="str">
        <f>IF(Belegerfassung!L1428="","",IF(Belegerfassung!L1428&lt;&gt;"",IF(Belegerfassung!L1428&lt;&gt;"",IF(Belegerfassung!J1428&lt;&gt;0,VLOOKUP(Belegerfassung!L1428,Abfrage!$A$2:$C$19,2,),VLOOKUP(Belegerfassung!L1428,Abfrage!$A$2:$C$19,3,)),"")))</f>
        <v/>
      </c>
      <c r="G1420" t="str">
        <f t="shared" si="66"/>
        <v/>
      </c>
      <c r="H1420" s="31" t="str">
        <f>IF(A1420&lt;&gt;"",-Belegerfassung!J1428+Belegerfassung!K1428,"")</f>
        <v/>
      </c>
      <c r="I1420" s="49" t="str">
        <f>IFERROR(IF(H1420&lt;&gt;"",Belegerfassung!L1428*100,""),IF(OR(Belegerfassung!L1428="Leistung EU - Erlöse",Belegerfassung!L1428="Lieferungen EU-Erlöse",Belegerfassung!L1428="EUST",Belegerfassung!L1428="Bauleistungen 20%")=TRUE,"",MID(Belegerfassung!L1428,4,2)))</f>
        <v/>
      </c>
      <c r="J1420" s="6" t="str">
        <f>IF(A1420&lt;&gt;"",LEFT(Belegerfassung!D1428,40),"")</f>
        <v/>
      </c>
      <c r="K1420" t="str">
        <f>IF(A1420&lt;&gt;"",VLOOKUP(D1420,Abfrage!$F$2:$G$21,2,FALSE),"")</f>
        <v/>
      </c>
      <c r="L1420" s="6" t="str">
        <f>IF(Belegerfassung!H1428&lt;&gt;"",Belegerfassung!H1428,"")</f>
        <v/>
      </c>
      <c r="M1420" t="str">
        <f>IFERROR(IF(Belegerfassung!E1428&lt;&gt;"",VLOOKUP(Belegerfassung!E1428,Abfrage!$L$2:$M$15,2,),""),"")</f>
        <v/>
      </c>
      <c r="N1420" t="str">
        <f t="shared" si="67"/>
        <v/>
      </c>
      <c r="O1420" t="str">
        <f t="shared" si="68"/>
        <v/>
      </c>
      <c r="P1420" t="str">
        <f>IF(Belegerfassung!G1428&lt;&gt;"",CONCATENATE(Belegerfassung!G1428,".pdf"),"")</f>
        <v/>
      </c>
    </row>
    <row r="1421" spans="1:16">
      <c r="A1421" t="str">
        <f>IF(Belegerfassung!C1429&lt;&gt;"",0,"")</f>
        <v/>
      </c>
      <c r="B1421" t="str">
        <f>IFERROR(VLOOKUP(Belegerfassung!I1429,Konten!A:D,2,FALSE),"")</f>
        <v/>
      </c>
      <c r="C1421" t="str">
        <f>IF(A1421&lt;&gt;"",TEXT(Belegerfassung!C1429,"TT.MM.JJJJ"),"")</f>
        <v/>
      </c>
      <c r="D1421" t="str">
        <f>IFERROR(VLOOKUP(Belegerfassung!A1429,Abfrage!$E$2:$F$20,2,FALSE),"")</f>
        <v/>
      </c>
      <c r="E1421" t="str">
        <f>IF(A1421&lt;&gt;"",Belegerfassung!B1429,"")</f>
        <v/>
      </c>
      <c r="F1421" t="str">
        <f>IF(Belegerfassung!L1429="","",IF(Belegerfassung!L1429&lt;&gt;"",IF(Belegerfassung!L1429&lt;&gt;"",IF(Belegerfassung!J1429&lt;&gt;0,VLOOKUP(Belegerfassung!L1429,Abfrage!$A$2:$C$19,2,),VLOOKUP(Belegerfassung!L1429,Abfrage!$A$2:$C$19,3,)),"")))</f>
        <v/>
      </c>
      <c r="G1421" t="str">
        <f t="shared" si="66"/>
        <v/>
      </c>
      <c r="H1421" s="31" t="str">
        <f>IF(A1421&lt;&gt;"",-Belegerfassung!J1429+Belegerfassung!K1429,"")</f>
        <v/>
      </c>
      <c r="I1421" s="49" t="str">
        <f>IFERROR(IF(H1421&lt;&gt;"",Belegerfassung!L1429*100,""),IF(OR(Belegerfassung!L1429="Leistung EU - Erlöse",Belegerfassung!L1429="Lieferungen EU-Erlöse",Belegerfassung!L1429="EUST",Belegerfassung!L1429="Bauleistungen 20%")=TRUE,"",MID(Belegerfassung!L1429,4,2)))</f>
        <v/>
      </c>
      <c r="J1421" s="6" t="str">
        <f>IF(A1421&lt;&gt;"",LEFT(Belegerfassung!D1429,40),"")</f>
        <v/>
      </c>
      <c r="K1421" t="str">
        <f>IF(A1421&lt;&gt;"",VLOOKUP(D1421,Abfrage!$F$2:$G$21,2,FALSE),"")</f>
        <v/>
      </c>
      <c r="L1421" s="6" t="str">
        <f>IF(Belegerfassung!H1429&lt;&gt;"",Belegerfassung!H1429,"")</f>
        <v/>
      </c>
      <c r="M1421" t="str">
        <f>IFERROR(IF(Belegerfassung!E1429&lt;&gt;"",VLOOKUP(Belegerfassung!E1429,Abfrage!$L$2:$M$15,2,),""),"")</f>
        <v/>
      </c>
      <c r="N1421" t="str">
        <f t="shared" si="67"/>
        <v/>
      </c>
      <c r="O1421" t="str">
        <f t="shared" si="68"/>
        <v/>
      </c>
      <c r="P1421" t="str">
        <f>IF(Belegerfassung!G1429&lt;&gt;"",CONCATENATE(Belegerfassung!G1429,".pdf"),"")</f>
        <v/>
      </c>
    </row>
    <row r="1422" spans="1:16">
      <c r="A1422" t="str">
        <f>IF(Belegerfassung!C1430&lt;&gt;"",0,"")</f>
        <v/>
      </c>
      <c r="B1422" t="str">
        <f>IFERROR(VLOOKUP(Belegerfassung!I1430,Konten!A:D,2,FALSE),"")</f>
        <v/>
      </c>
      <c r="C1422" t="str">
        <f>IF(A1422&lt;&gt;"",TEXT(Belegerfassung!C1430,"TT.MM.JJJJ"),"")</f>
        <v/>
      </c>
      <c r="D1422" t="str">
        <f>IFERROR(VLOOKUP(Belegerfassung!A1430,Abfrage!$E$2:$F$20,2,FALSE),"")</f>
        <v/>
      </c>
      <c r="E1422" t="str">
        <f>IF(A1422&lt;&gt;"",Belegerfassung!B1430,"")</f>
        <v/>
      </c>
      <c r="F1422" t="str">
        <f>IF(Belegerfassung!L1430="","",IF(Belegerfassung!L1430&lt;&gt;"",IF(Belegerfassung!L1430&lt;&gt;"",IF(Belegerfassung!J1430&lt;&gt;0,VLOOKUP(Belegerfassung!L1430,Abfrage!$A$2:$C$19,2,),VLOOKUP(Belegerfassung!L1430,Abfrage!$A$2:$C$19,3,)),"")))</f>
        <v/>
      </c>
      <c r="G1422" t="str">
        <f t="shared" si="66"/>
        <v/>
      </c>
      <c r="H1422" s="31" t="str">
        <f>IF(A1422&lt;&gt;"",-Belegerfassung!J1430+Belegerfassung!K1430,"")</f>
        <v/>
      </c>
      <c r="I1422" s="49" t="str">
        <f>IFERROR(IF(H1422&lt;&gt;"",Belegerfassung!L1430*100,""),IF(OR(Belegerfassung!L1430="Leistung EU - Erlöse",Belegerfassung!L1430="Lieferungen EU-Erlöse",Belegerfassung!L1430="EUST",Belegerfassung!L1430="Bauleistungen 20%")=TRUE,"",MID(Belegerfassung!L1430,4,2)))</f>
        <v/>
      </c>
      <c r="J1422" s="6" t="str">
        <f>IF(A1422&lt;&gt;"",LEFT(Belegerfassung!D1430,40),"")</f>
        <v/>
      </c>
      <c r="K1422" t="str">
        <f>IF(A1422&lt;&gt;"",VLOOKUP(D1422,Abfrage!$F$2:$G$21,2,FALSE),"")</f>
        <v/>
      </c>
      <c r="L1422" s="6" t="str">
        <f>IF(Belegerfassung!H1430&lt;&gt;"",Belegerfassung!H1430,"")</f>
        <v/>
      </c>
      <c r="M1422" t="str">
        <f>IFERROR(IF(Belegerfassung!E1430&lt;&gt;"",VLOOKUP(Belegerfassung!E1430,Abfrage!$L$2:$M$15,2,),""),"")</f>
        <v/>
      </c>
      <c r="N1422" t="str">
        <f t="shared" si="67"/>
        <v/>
      </c>
      <c r="O1422" t="str">
        <f t="shared" si="68"/>
        <v/>
      </c>
      <c r="P1422" t="str">
        <f>IF(Belegerfassung!G1430&lt;&gt;"",CONCATENATE(Belegerfassung!G1430,".pdf"),"")</f>
        <v/>
      </c>
    </row>
    <row r="1423" spans="1:16">
      <c r="A1423" t="str">
        <f>IF(Belegerfassung!C1431&lt;&gt;"",0,"")</f>
        <v/>
      </c>
      <c r="B1423" t="str">
        <f>IFERROR(VLOOKUP(Belegerfassung!I1431,Konten!A:D,2,FALSE),"")</f>
        <v/>
      </c>
      <c r="C1423" t="str">
        <f>IF(A1423&lt;&gt;"",TEXT(Belegerfassung!C1431,"TT.MM.JJJJ"),"")</f>
        <v/>
      </c>
      <c r="D1423" t="str">
        <f>IFERROR(VLOOKUP(Belegerfassung!A1431,Abfrage!$E$2:$F$20,2,FALSE),"")</f>
        <v/>
      </c>
      <c r="E1423" t="str">
        <f>IF(A1423&lt;&gt;"",Belegerfassung!B1431,"")</f>
        <v/>
      </c>
      <c r="F1423" t="str">
        <f>IF(Belegerfassung!L1431="","",IF(Belegerfassung!L1431&lt;&gt;"",IF(Belegerfassung!L1431&lt;&gt;"",IF(Belegerfassung!J1431&lt;&gt;0,VLOOKUP(Belegerfassung!L1431,Abfrage!$A$2:$C$19,2,),VLOOKUP(Belegerfassung!L1431,Abfrage!$A$2:$C$19,3,)),"")))</f>
        <v/>
      </c>
      <c r="G1423" t="str">
        <f t="shared" si="66"/>
        <v/>
      </c>
      <c r="H1423" s="31" t="str">
        <f>IF(A1423&lt;&gt;"",-Belegerfassung!J1431+Belegerfassung!K1431,"")</f>
        <v/>
      </c>
      <c r="I1423" s="49" t="str">
        <f>IFERROR(IF(H1423&lt;&gt;"",Belegerfassung!L1431*100,""),IF(OR(Belegerfassung!L1431="Leistung EU - Erlöse",Belegerfassung!L1431="Lieferungen EU-Erlöse",Belegerfassung!L1431="EUST",Belegerfassung!L1431="Bauleistungen 20%")=TRUE,"",MID(Belegerfassung!L1431,4,2)))</f>
        <v/>
      </c>
      <c r="J1423" s="6" t="str">
        <f>IF(A1423&lt;&gt;"",LEFT(Belegerfassung!D1431,40),"")</f>
        <v/>
      </c>
      <c r="K1423" t="str">
        <f>IF(A1423&lt;&gt;"",VLOOKUP(D1423,Abfrage!$F$2:$G$21,2,FALSE),"")</f>
        <v/>
      </c>
      <c r="L1423" s="6" t="str">
        <f>IF(Belegerfassung!H1431&lt;&gt;"",Belegerfassung!H1431,"")</f>
        <v/>
      </c>
      <c r="M1423" t="str">
        <f>IFERROR(IF(Belegerfassung!E1431&lt;&gt;"",VLOOKUP(Belegerfassung!E1431,Abfrage!$L$2:$M$15,2,),""),"")</f>
        <v/>
      </c>
      <c r="N1423" t="str">
        <f t="shared" si="67"/>
        <v/>
      </c>
      <c r="O1423" t="str">
        <f t="shared" si="68"/>
        <v/>
      </c>
      <c r="P1423" t="str">
        <f>IF(Belegerfassung!G1431&lt;&gt;"",CONCATENATE(Belegerfassung!G1431,".pdf"),"")</f>
        <v/>
      </c>
    </row>
    <row r="1424" spans="1:16">
      <c r="A1424" t="str">
        <f>IF(Belegerfassung!C1432&lt;&gt;"",0,"")</f>
        <v/>
      </c>
      <c r="B1424" t="str">
        <f>IFERROR(VLOOKUP(Belegerfassung!I1432,Konten!A:D,2,FALSE),"")</f>
        <v/>
      </c>
      <c r="C1424" t="str">
        <f>IF(A1424&lt;&gt;"",TEXT(Belegerfassung!C1432,"TT.MM.JJJJ"),"")</f>
        <v/>
      </c>
      <c r="D1424" t="str">
        <f>IFERROR(VLOOKUP(Belegerfassung!A1432,Abfrage!$E$2:$F$20,2,FALSE),"")</f>
        <v/>
      </c>
      <c r="E1424" t="str">
        <f>IF(A1424&lt;&gt;"",Belegerfassung!B1432,"")</f>
        <v/>
      </c>
      <c r="F1424" t="str">
        <f>IF(Belegerfassung!L1432="","",IF(Belegerfassung!L1432&lt;&gt;"",IF(Belegerfassung!L1432&lt;&gt;"",IF(Belegerfassung!J1432&lt;&gt;0,VLOOKUP(Belegerfassung!L1432,Abfrage!$A$2:$C$19,2,),VLOOKUP(Belegerfassung!L1432,Abfrage!$A$2:$C$19,3,)),"")))</f>
        <v/>
      </c>
      <c r="G1424" t="str">
        <f t="shared" si="66"/>
        <v/>
      </c>
      <c r="H1424" s="31" t="str">
        <f>IF(A1424&lt;&gt;"",-Belegerfassung!J1432+Belegerfassung!K1432,"")</f>
        <v/>
      </c>
      <c r="I1424" s="49" t="str">
        <f>IFERROR(IF(H1424&lt;&gt;"",Belegerfassung!L1432*100,""),IF(OR(Belegerfassung!L1432="Leistung EU - Erlöse",Belegerfassung!L1432="Lieferungen EU-Erlöse",Belegerfassung!L1432="EUST",Belegerfassung!L1432="Bauleistungen 20%")=TRUE,"",MID(Belegerfassung!L1432,4,2)))</f>
        <v/>
      </c>
      <c r="J1424" s="6" t="str">
        <f>IF(A1424&lt;&gt;"",LEFT(Belegerfassung!D1432,40),"")</f>
        <v/>
      </c>
      <c r="K1424" t="str">
        <f>IF(A1424&lt;&gt;"",VLOOKUP(D1424,Abfrage!$F$2:$G$21,2,FALSE),"")</f>
        <v/>
      </c>
      <c r="L1424" s="6" t="str">
        <f>IF(Belegerfassung!H1432&lt;&gt;"",Belegerfassung!H1432,"")</f>
        <v/>
      </c>
      <c r="M1424" t="str">
        <f>IFERROR(IF(Belegerfassung!E1432&lt;&gt;"",VLOOKUP(Belegerfassung!E1432,Abfrage!$L$2:$M$15,2,),""),"")</f>
        <v/>
      </c>
      <c r="N1424" t="str">
        <f t="shared" si="67"/>
        <v/>
      </c>
      <c r="O1424" t="str">
        <f t="shared" si="68"/>
        <v/>
      </c>
      <c r="P1424" t="str">
        <f>IF(Belegerfassung!G1432&lt;&gt;"",CONCATENATE(Belegerfassung!G1432,".pdf"),"")</f>
        <v/>
      </c>
    </row>
    <row r="1425" spans="1:16">
      <c r="A1425" t="str">
        <f>IF(Belegerfassung!C1433&lt;&gt;"",0,"")</f>
        <v/>
      </c>
      <c r="B1425" t="str">
        <f>IFERROR(VLOOKUP(Belegerfassung!I1433,Konten!A:D,2,FALSE),"")</f>
        <v/>
      </c>
      <c r="C1425" t="str">
        <f>IF(A1425&lt;&gt;"",TEXT(Belegerfassung!C1433,"TT.MM.JJJJ"),"")</f>
        <v/>
      </c>
      <c r="D1425" t="str">
        <f>IFERROR(VLOOKUP(Belegerfassung!A1433,Abfrage!$E$2:$F$20,2,FALSE),"")</f>
        <v/>
      </c>
      <c r="E1425" t="str">
        <f>IF(A1425&lt;&gt;"",Belegerfassung!B1433,"")</f>
        <v/>
      </c>
      <c r="F1425" t="str">
        <f>IF(Belegerfassung!L1433="","",IF(Belegerfassung!L1433&lt;&gt;"",IF(Belegerfassung!L1433&lt;&gt;"",IF(Belegerfassung!J1433&lt;&gt;0,VLOOKUP(Belegerfassung!L1433,Abfrage!$A$2:$C$19,2,),VLOOKUP(Belegerfassung!L1433,Abfrage!$A$2:$C$19,3,)),"")))</f>
        <v/>
      </c>
      <c r="G1425" t="str">
        <f t="shared" si="66"/>
        <v/>
      </c>
      <c r="H1425" s="31" t="str">
        <f>IF(A1425&lt;&gt;"",-Belegerfassung!J1433+Belegerfassung!K1433,"")</f>
        <v/>
      </c>
      <c r="I1425" s="49" t="str">
        <f>IFERROR(IF(H1425&lt;&gt;"",Belegerfassung!L1433*100,""),IF(OR(Belegerfassung!L1433="Leistung EU - Erlöse",Belegerfassung!L1433="Lieferungen EU-Erlöse",Belegerfassung!L1433="EUST",Belegerfassung!L1433="Bauleistungen 20%")=TRUE,"",MID(Belegerfassung!L1433,4,2)))</f>
        <v/>
      </c>
      <c r="J1425" s="6" t="str">
        <f>IF(A1425&lt;&gt;"",LEFT(Belegerfassung!D1433,40),"")</f>
        <v/>
      </c>
      <c r="K1425" t="str">
        <f>IF(A1425&lt;&gt;"",VLOOKUP(D1425,Abfrage!$F$2:$G$21,2,FALSE),"")</f>
        <v/>
      </c>
      <c r="L1425" s="6" t="str">
        <f>IF(Belegerfassung!H1433&lt;&gt;"",Belegerfassung!H1433,"")</f>
        <v/>
      </c>
      <c r="M1425" t="str">
        <f>IFERROR(IF(Belegerfassung!E1433&lt;&gt;"",VLOOKUP(Belegerfassung!E1433,Abfrage!$L$2:$M$15,2,),""),"")</f>
        <v/>
      </c>
      <c r="N1425" t="str">
        <f t="shared" si="67"/>
        <v/>
      </c>
      <c r="O1425" t="str">
        <f t="shared" si="68"/>
        <v/>
      </c>
      <c r="P1425" t="str">
        <f>IF(Belegerfassung!G1433&lt;&gt;"",CONCATENATE(Belegerfassung!G1433,".pdf"),"")</f>
        <v/>
      </c>
    </row>
    <row r="1426" spans="1:16">
      <c r="A1426" t="str">
        <f>IF(Belegerfassung!C1434&lt;&gt;"",0,"")</f>
        <v/>
      </c>
      <c r="B1426" t="str">
        <f>IFERROR(VLOOKUP(Belegerfassung!I1434,Konten!A:D,2,FALSE),"")</f>
        <v/>
      </c>
      <c r="C1426" t="str">
        <f>IF(A1426&lt;&gt;"",TEXT(Belegerfassung!C1434,"TT.MM.JJJJ"),"")</f>
        <v/>
      </c>
      <c r="D1426" t="str">
        <f>IFERROR(VLOOKUP(Belegerfassung!A1434,Abfrage!$E$2:$F$20,2,FALSE),"")</f>
        <v/>
      </c>
      <c r="E1426" t="str">
        <f>IF(A1426&lt;&gt;"",Belegerfassung!B1434,"")</f>
        <v/>
      </c>
      <c r="F1426" t="str">
        <f>IF(Belegerfassung!L1434="","",IF(Belegerfassung!L1434&lt;&gt;"",IF(Belegerfassung!L1434&lt;&gt;"",IF(Belegerfassung!J1434&lt;&gt;0,VLOOKUP(Belegerfassung!L1434,Abfrage!$A$2:$C$19,2,),VLOOKUP(Belegerfassung!L1434,Abfrage!$A$2:$C$19,3,)),"")))</f>
        <v/>
      </c>
      <c r="G1426" t="str">
        <f t="shared" si="66"/>
        <v/>
      </c>
      <c r="H1426" s="31" t="str">
        <f>IF(A1426&lt;&gt;"",-Belegerfassung!J1434+Belegerfassung!K1434,"")</f>
        <v/>
      </c>
      <c r="I1426" s="49" t="str">
        <f>IFERROR(IF(H1426&lt;&gt;"",Belegerfassung!L1434*100,""),IF(OR(Belegerfassung!L1434="Leistung EU - Erlöse",Belegerfassung!L1434="Lieferungen EU-Erlöse",Belegerfassung!L1434="EUST",Belegerfassung!L1434="Bauleistungen 20%")=TRUE,"",MID(Belegerfassung!L1434,4,2)))</f>
        <v/>
      </c>
      <c r="J1426" s="6" t="str">
        <f>IF(A1426&lt;&gt;"",LEFT(Belegerfassung!D1434,40),"")</f>
        <v/>
      </c>
      <c r="K1426" t="str">
        <f>IF(A1426&lt;&gt;"",VLOOKUP(D1426,Abfrage!$F$2:$G$21,2,FALSE),"")</f>
        <v/>
      </c>
      <c r="L1426" s="6" t="str">
        <f>IF(Belegerfassung!H1434&lt;&gt;"",Belegerfassung!H1434,"")</f>
        <v/>
      </c>
      <c r="M1426" t="str">
        <f>IFERROR(IF(Belegerfassung!E1434&lt;&gt;"",VLOOKUP(Belegerfassung!E1434,Abfrage!$L$2:$M$15,2,),""),"")</f>
        <v/>
      </c>
      <c r="N1426" t="str">
        <f t="shared" si="67"/>
        <v/>
      </c>
      <c r="O1426" t="str">
        <f t="shared" si="68"/>
        <v/>
      </c>
      <c r="P1426" t="str">
        <f>IF(Belegerfassung!G1434&lt;&gt;"",CONCATENATE(Belegerfassung!G1434,".pdf"),"")</f>
        <v/>
      </c>
    </row>
    <row r="1427" spans="1:16">
      <c r="A1427" t="str">
        <f>IF(Belegerfassung!C1435&lt;&gt;"",0,"")</f>
        <v/>
      </c>
      <c r="B1427" t="str">
        <f>IFERROR(VLOOKUP(Belegerfassung!I1435,Konten!A:D,2,FALSE),"")</f>
        <v/>
      </c>
      <c r="C1427" t="str">
        <f>IF(A1427&lt;&gt;"",TEXT(Belegerfassung!C1435,"TT.MM.JJJJ"),"")</f>
        <v/>
      </c>
      <c r="D1427" t="str">
        <f>IFERROR(VLOOKUP(Belegerfassung!A1435,Abfrage!$E$2:$F$20,2,FALSE),"")</f>
        <v/>
      </c>
      <c r="E1427" t="str">
        <f>IF(A1427&lt;&gt;"",Belegerfassung!B1435,"")</f>
        <v/>
      </c>
      <c r="F1427" t="str">
        <f>IF(Belegerfassung!L1435="","",IF(Belegerfassung!L1435&lt;&gt;"",IF(Belegerfassung!L1435&lt;&gt;"",IF(Belegerfassung!J1435&lt;&gt;0,VLOOKUP(Belegerfassung!L1435,Abfrage!$A$2:$C$19,2,),VLOOKUP(Belegerfassung!L1435,Abfrage!$A$2:$C$19,3,)),"")))</f>
        <v/>
      </c>
      <c r="G1427" t="str">
        <f t="shared" si="66"/>
        <v/>
      </c>
      <c r="H1427" s="31" t="str">
        <f>IF(A1427&lt;&gt;"",-Belegerfassung!J1435+Belegerfassung!K1435,"")</f>
        <v/>
      </c>
      <c r="I1427" s="49" t="str">
        <f>IFERROR(IF(H1427&lt;&gt;"",Belegerfassung!L1435*100,""),IF(OR(Belegerfassung!L1435="Leistung EU - Erlöse",Belegerfassung!L1435="Lieferungen EU-Erlöse",Belegerfassung!L1435="EUST",Belegerfassung!L1435="Bauleistungen 20%")=TRUE,"",MID(Belegerfassung!L1435,4,2)))</f>
        <v/>
      </c>
      <c r="J1427" s="6" t="str">
        <f>IF(A1427&lt;&gt;"",LEFT(Belegerfassung!D1435,40),"")</f>
        <v/>
      </c>
      <c r="K1427" t="str">
        <f>IF(A1427&lt;&gt;"",VLOOKUP(D1427,Abfrage!$F$2:$G$21,2,FALSE),"")</f>
        <v/>
      </c>
      <c r="L1427" s="6" t="str">
        <f>IF(Belegerfassung!H1435&lt;&gt;"",Belegerfassung!H1435,"")</f>
        <v/>
      </c>
      <c r="M1427" t="str">
        <f>IFERROR(IF(Belegerfassung!E1435&lt;&gt;"",VLOOKUP(Belegerfassung!E1435,Abfrage!$L$2:$M$15,2,),""),"")</f>
        <v/>
      </c>
      <c r="N1427" t="str">
        <f t="shared" si="67"/>
        <v/>
      </c>
      <c r="O1427" t="str">
        <f t="shared" si="68"/>
        <v/>
      </c>
      <c r="P1427" t="str">
        <f>IF(Belegerfassung!G1435&lt;&gt;"",CONCATENATE(Belegerfassung!G1435,".pdf"),"")</f>
        <v/>
      </c>
    </row>
    <row r="1428" spans="1:16">
      <c r="A1428" t="str">
        <f>IF(Belegerfassung!C1436&lt;&gt;"",0,"")</f>
        <v/>
      </c>
      <c r="B1428" t="str">
        <f>IFERROR(VLOOKUP(Belegerfassung!I1436,Konten!A:D,2,FALSE),"")</f>
        <v/>
      </c>
      <c r="C1428" t="str">
        <f>IF(A1428&lt;&gt;"",TEXT(Belegerfassung!C1436,"TT.MM.JJJJ"),"")</f>
        <v/>
      </c>
      <c r="D1428" t="str">
        <f>IFERROR(VLOOKUP(Belegerfassung!A1436,Abfrage!$E$2:$F$20,2,FALSE),"")</f>
        <v/>
      </c>
      <c r="E1428" t="str">
        <f>IF(A1428&lt;&gt;"",Belegerfassung!B1436,"")</f>
        <v/>
      </c>
      <c r="F1428" t="str">
        <f>IF(Belegerfassung!L1436="","",IF(Belegerfassung!L1436&lt;&gt;"",IF(Belegerfassung!L1436&lt;&gt;"",IF(Belegerfassung!J1436&lt;&gt;0,VLOOKUP(Belegerfassung!L1436,Abfrage!$A$2:$C$19,2,),VLOOKUP(Belegerfassung!L1436,Abfrage!$A$2:$C$19,3,)),"")))</f>
        <v/>
      </c>
      <c r="G1428" t="str">
        <f t="shared" si="66"/>
        <v/>
      </c>
      <c r="H1428" s="31" t="str">
        <f>IF(A1428&lt;&gt;"",-Belegerfassung!J1436+Belegerfassung!K1436,"")</f>
        <v/>
      </c>
      <c r="I1428" s="49" t="str">
        <f>IFERROR(IF(H1428&lt;&gt;"",Belegerfassung!L1436*100,""),IF(OR(Belegerfassung!L1436="Leistung EU - Erlöse",Belegerfassung!L1436="Lieferungen EU-Erlöse",Belegerfassung!L1436="EUST",Belegerfassung!L1436="Bauleistungen 20%")=TRUE,"",MID(Belegerfassung!L1436,4,2)))</f>
        <v/>
      </c>
      <c r="J1428" s="6" t="str">
        <f>IF(A1428&lt;&gt;"",LEFT(Belegerfassung!D1436,40),"")</f>
        <v/>
      </c>
      <c r="K1428" t="str">
        <f>IF(A1428&lt;&gt;"",VLOOKUP(D1428,Abfrage!$F$2:$G$21,2,FALSE),"")</f>
        <v/>
      </c>
      <c r="L1428" s="6" t="str">
        <f>IF(Belegerfassung!H1436&lt;&gt;"",Belegerfassung!H1436,"")</f>
        <v/>
      </c>
      <c r="M1428" t="str">
        <f>IFERROR(IF(Belegerfassung!E1436&lt;&gt;"",VLOOKUP(Belegerfassung!E1436,Abfrage!$L$2:$M$15,2,),""),"")</f>
        <v/>
      </c>
      <c r="N1428" t="str">
        <f t="shared" si="67"/>
        <v/>
      </c>
      <c r="O1428" t="str">
        <f t="shared" si="68"/>
        <v/>
      </c>
      <c r="P1428" t="str">
        <f>IF(Belegerfassung!G1436&lt;&gt;"",CONCATENATE(Belegerfassung!G1436,".pdf"),"")</f>
        <v/>
      </c>
    </row>
    <row r="1429" spans="1:16">
      <c r="A1429" t="str">
        <f>IF(Belegerfassung!C1437&lt;&gt;"",0,"")</f>
        <v/>
      </c>
      <c r="B1429" t="str">
        <f>IFERROR(VLOOKUP(Belegerfassung!I1437,Konten!A:D,2,FALSE),"")</f>
        <v/>
      </c>
      <c r="C1429" t="str">
        <f>IF(A1429&lt;&gt;"",TEXT(Belegerfassung!C1437,"TT.MM.JJJJ"),"")</f>
        <v/>
      </c>
      <c r="D1429" t="str">
        <f>IFERROR(VLOOKUP(Belegerfassung!A1437,Abfrage!$E$2:$F$20,2,FALSE),"")</f>
        <v/>
      </c>
      <c r="E1429" t="str">
        <f>IF(A1429&lt;&gt;"",Belegerfassung!B1437,"")</f>
        <v/>
      </c>
      <c r="F1429" t="str">
        <f>IF(Belegerfassung!L1437="","",IF(Belegerfassung!L1437&lt;&gt;"",IF(Belegerfassung!L1437&lt;&gt;"",IF(Belegerfassung!J1437&lt;&gt;0,VLOOKUP(Belegerfassung!L1437,Abfrage!$A$2:$C$19,2,),VLOOKUP(Belegerfassung!L1437,Abfrage!$A$2:$C$19,3,)),"")))</f>
        <v/>
      </c>
      <c r="G1429" t="str">
        <f t="shared" si="66"/>
        <v/>
      </c>
      <c r="H1429" s="31" t="str">
        <f>IF(A1429&lt;&gt;"",-Belegerfassung!J1437+Belegerfassung!K1437,"")</f>
        <v/>
      </c>
      <c r="I1429" s="49" t="str">
        <f>IFERROR(IF(H1429&lt;&gt;"",Belegerfassung!L1437*100,""),IF(OR(Belegerfassung!L1437="Leistung EU - Erlöse",Belegerfassung!L1437="Lieferungen EU-Erlöse",Belegerfassung!L1437="EUST",Belegerfassung!L1437="Bauleistungen 20%")=TRUE,"",MID(Belegerfassung!L1437,4,2)))</f>
        <v/>
      </c>
      <c r="J1429" s="6" t="str">
        <f>IF(A1429&lt;&gt;"",LEFT(Belegerfassung!D1437,40),"")</f>
        <v/>
      </c>
      <c r="K1429" t="str">
        <f>IF(A1429&lt;&gt;"",VLOOKUP(D1429,Abfrage!$F$2:$G$21,2,FALSE),"")</f>
        <v/>
      </c>
      <c r="L1429" s="6" t="str">
        <f>IF(Belegerfassung!H1437&lt;&gt;"",Belegerfassung!H1437,"")</f>
        <v/>
      </c>
      <c r="M1429" t="str">
        <f>IFERROR(IF(Belegerfassung!E1437&lt;&gt;"",VLOOKUP(Belegerfassung!E1437,Abfrage!$L$2:$M$15,2,),""),"")</f>
        <v/>
      </c>
      <c r="N1429" t="str">
        <f t="shared" si="67"/>
        <v/>
      </c>
      <c r="O1429" t="str">
        <f t="shared" si="68"/>
        <v/>
      </c>
      <c r="P1429" t="str">
        <f>IF(Belegerfassung!G1437&lt;&gt;"",CONCATENATE(Belegerfassung!G1437,".pdf"),"")</f>
        <v/>
      </c>
    </row>
    <row r="1430" spans="1:16">
      <c r="A1430" t="str">
        <f>IF(Belegerfassung!C1438&lt;&gt;"",0,"")</f>
        <v/>
      </c>
      <c r="B1430" t="str">
        <f>IFERROR(VLOOKUP(Belegerfassung!I1438,Konten!A:D,2,FALSE),"")</f>
        <v/>
      </c>
      <c r="C1430" t="str">
        <f>IF(A1430&lt;&gt;"",TEXT(Belegerfassung!C1438,"TT.MM.JJJJ"),"")</f>
        <v/>
      </c>
      <c r="D1430" t="str">
        <f>IFERROR(VLOOKUP(Belegerfassung!A1438,Abfrage!$E$2:$F$20,2,FALSE),"")</f>
        <v/>
      </c>
      <c r="E1430" t="str">
        <f>IF(A1430&lt;&gt;"",Belegerfassung!B1438,"")</f>
        <v/>
      </c>
      <c r="F1430" t="str">
        <f>IF(Belegerfassung!L1438="","",IF(Belegerfassung!L1438&lt;&gt;"",IF(Belegerfassung!L1438&lt;&gt;"",IF(Belegerfassung!J1438&lt;&gt;0,VLOOKUP(Belegerfassung!L1438,Abfrage!$A$2:$C$19,2,),VLOOKUP(Belegerfassung!L1438,Abfrage!$A$2:$C$19,3,)),"")))</f>
        <v/>
      </c>
      <c r="G1430" t="str">
        <f t="shared" si="66"/>
        <v/>
      </c>
      <c r="H1430" s="31" t="str">
        <f>IF(A1430&lt;&gt;"",-Belegerfassung!J1438+Belegerfassung!K1438,"")</f>
        <v/>
      </c>
      <c r="I1430" s="49" t="str">
        <f>IFERROR(IF(H1430&lt;&gt;"",Belegerfassung!L1438*100,""),IF(OR(Belegerfassung!L1438="Leistung EU - Erlöse",Belegerfassung!L1438="Lieferungen EU-Erlöse",Belegerfassung!L1438="EUST",Belegerfassung!L1438="Bauleistungen 20%")=TRUE,"",MID(Belegerfassung!L1438,4,2)))</f>
        <v/>
      </c>
      <c r="J1430" s="6" t="str">
        <f>IF(A1430&lt;&gt;"",LEFT(Belegerfassung!D1438,40),"")</f>
        <v/>
      </c>
      <c r="K1430" t="str">
        <f>IF(A1430&lt;&gt;"",VLOOKUP(D1430,Abfrage!$F$2:$G$21,2,FALSE),"")</f>
        <v/>
      </c>
      <c r="L1430" s="6" t="str">
        <f>IF(Belegerfassung!H1438&lt;&gt;"",Belegerfassung!H1438,"")</f>
        <v/>
      </c>
      <c r="M1430" t="str">
        <f>IFERROR(IF(Belegerfassung!E1438&lt;&gt;"",VLOOKUP(Belegerfassung!E1438,Abfrage!$L$2:$M$15,2,),""),"")</f>
        <v/>
      </c>
      <c r="N1430" t="str">
        <f t="shared" si="67"/>
        <v/>
      </c>
      <c r="O1430" t="str">
        <f t="shared" si="68"/>
        <v/>
      </c>
      <c r="P1430" t="str">
        <f>IF(Belegerfassung!G1438&lt;&gt;"",CONCATENATE(Belegerfassung!G1438,".pdf"),"")</f>
        <v/>
      </c>
    </row>
    <row r="1431" spans="1:16">
      <c r="A1431" t="str">
        <f>IF(Belegerfassung!C1439&lt;&gt;"",0,"")</f>
        <v/>
      </c>
      <c r="B1431" t="str">
        <f>IFERROR(VLOOKUP(Belegerfassung!I1439,Konten!A:D,2,FALSE),"")</f>
        <v/>
      </c>
      <c r="C1431" t="str">
        <f>IF(A1431&lt;&gt;"",TEXT(Belegerfassung!C1439,"TT.MM.JJJJ"),"")</f>
        <v/>
      </c>
      <c r="D1431" t="str">
        <f>IFERROR(VLOOKUP(Belegerfassung!A1439,Abfrage!$E$2:$F$20,2,FALSE),"")</f>
        <v/>
      </c>
      <c r="E1431" t="str">
        <f>IF(A1431&lt;&gt;"",Belegerfassung!B1439,"")</f>
        <v/>
      </c>
      <c r="F1431" t="str">
        <f>IF(Belegerfassung!L1439="","",IF(Belegerfassung!L1439&lt;&gt;"",IF(Belegerfassung!L1439&lt;&gt;"",IF(Belegerfassung!J1439&lt;&gt;0,VLOOKUP(Belegerfassung!L1439,Abfrage!$A$2:$C$19,2,),VLOOKUP(Belegerfassung!L1439,Abfrage!$A$2:$C$19,3,)),"")))</f>
        <v/>
      </c>
      <c r="G1431" t="str">
        <f t="shared" si="66"/>
        <v/>
      </c>
      <c r="H1431" s="31" t="str">
        <f>IF(A1431&lt;&gt;"",-Belegerfassung!J1439+Belegerfassung!K1439,"")</f>
        <v/>
      </c>
      <c r="I1431" s="49" t="str">
        <f>IFERROR(IF(H1431&lt;&gt;"",Belegerfassung!L1439*100,""),IF(OR(Belegerfassung!L1439="Leistung EU - Erlöse",Belegerfassung!L1439="Lieferungen EU-Erlöse",Belegerfassung!L1439="EUST",Belegerfassung!L1439="Bauleistungen 20%")=TRUE,"",MID(Belegerfassung!L1439,4,2)))</f>
        <v/>
      </c>
      <c r="J1431" s="6" t="str">
        <f>IF(A1431&lt;&gt;"",LEFT(Belegerfassung!D1439,40),"")</f>
        <v/>
      </c>
      <c r="K1431" t="str">
        <f>IF(A1431&lt;&gt;"",VLOOKUP(D1431,Abfrage!$F$2:$G$21,2,FALSE),"")</f>
        <v/>
      </c>
      <c r="L1431" s="6" t="str">
        <f>IF(Belegerfassung!H1439&lt;&gt;"",Belegerfassung!H1439,"")</f>
        <v/>
      </c>
      <c r="M1431" t="str">
        <f>IFERROR(IF(Belegerfassung!E1439&lt;&gt;"",VLOOKUP(Belegerfassung!E1439,Abfrage!$L$2:$M$15,2,),""),"")</f>
        <v/>
      </c>
      <c r="N1431" t="str">
        <f t="shared" si="67"/>
        <v/>
      </c>
      <c r="O1431" t="str">
        <f t="shared" si="68"/>
        <v/>
      </c>
      <c r="P1431" t="str">
        <f>IF(Belegerfassung!G1439&lt;&gt;"",CONCATENATE(Belegerfassung!G1439,".pdf"),"")</f>
        <v/>
      </c>
    </row>
    <row r="1432" spans="1:16">
      <c r="A1432" t="str">
        <f>IF(Belegerfassung!C1440&lt;&gt;"",0,"")</f>
        <v/>
      </c>
      <c r="B1432" t="str">
        <f>IFERROR(VLOOKUP(Belegerfassung!I1440,Konten!A:D,2,FALSE),"")</f>
        <v/>
      </c>
      <c r="C1432" t="str">
        <f>IF(A1432&lt;&gt;"",TEXT(Belegerfassung!C1440,"TT.MM.JJJJ"),"")</f>
        <v/>
      </c>
      <c r="D1432" t="str">
        <f>IFERROR(VLOOKUP(Belegerfassung!A1440,Abfrage!$E$2:$F$20,2,FALSE),"")</f>
        <v/>
      </c>
      <c r="E1432" t="str">
        <f>IF(A1432&lt;&gt;"",Belegerfassung!B1440,"")</f>
        <v/>
      </c>
      <c r="F1432" t="str">
        <f>IF(Belegerfassung!L1440="","",IF(Belegerfassung!L1440&lt;&gt;"",IF(Belegerfassung!L1440&lt;&gt;"",IF(Belegerfassung!J1440&lt;&gt;0,VLOOKUP(Belegerfassung!L1440,Abfrage!$A$2:$C$19,2,),VLOOKUP(Belegerfassung!L1440,Abfrage!$A$2:$C$19,3,)),"")))</f>
        <v/>
      </c>
      <c r="G1432" t="str">
        <f t="shared" si="66"/>
        <v/>
      </c>
      <c r="H1432" s="31" t="str">
        <f>IF(A1432&lt;&gt;"",-Belegerfassung!J1440+Belegerfassung!K1440,"")</f>
        <v/>
      </c>
      <c r="I1432" s="49" t="str">
        <f>IFERROR(IF(H1432&lt;&gt;"",Belegerfassung!L1440*100,""),IF(OR(Belegerfassung!L1440="Leistung EU - Erlöse",Belegerfassung!L1440="Lieferungen EU-Erlöse",Belegerfassung!L1440="EUST",Belegerfassung!L1440="Bauleistungen 20%")=TRUE,"",MID(Belegerfassung!L1440,4,2)))</f>
        <v/>
      </c>
      <c r="J1432" s="6" t="str">
        <f>IF(A1432&lt;&gt;"",LEFT(Belegerfassung!D1440,40),"")</f>
        <v/>
      </c>
      <c r="K1432" t="str">
        <f>IF(A1432&lt;&gt;"",VLOOKUP(D1432,Abfrage!$F$2:$G$21,2,FALSE),"")</f>
        <v/>
      </c>
      <c r="L1432" s="6" t="str">
        <f>IF(Belegerfassung!H1440&lt;&gt;"",Belegerfassung!H1440,"")</f>
        <v/>
      </c>
      <c r="M1432" t="str">
        <f>IFERROR(IF(Belegerfassung!E1440&lt;&gt;"",VLOOKUP(Belegerfassung!E1440,Abfrage!$L$2:$M$15,2,),""),"")</f>
        <v/>
      </c>
      <c r="N1432" t="str">
        <f t="shared" si="67"/>
        <v/>
      </c>
      <c r="O1432" t="str">
        <f t="shared" si="68"/>
        <v/>
      </c>
      <c r="P1432" t="str">
        <f>IF(Belegerfassung!G1440&lt;&gt;"",CONCATENATE(Belegerfassung!G1440,".pdf"),"")</f>
        <v/>
      </c>
    </row>
    <row r="1433" spans="1:16">
      <c r="A1433" t="str">
        <f>IF(Belegerfassung!C1441&lt;&gt;"",0,"")</f>
        <v/>
      </c>
      <c r="B1433" t="str">
        <f>IFERROR(VLOOKUP(Belegerfassung!I1441,Konten!A:D,2,FALSE),"")</f>
        <v/>
      </c>
      <c r="C1433" t="str">
        <f>IF(A1433&lt;&gt;"",TEXT(Belegerfassung!C1441,"TT.MM.JJJJ"),"")</f>
        <v/>
      </c>
      <c r="D1433" t="str">
        <f>IFERROR(VLOOKUP(Belegerfassung!A1441,Abfrage!$E$2:$F$20,2,FALSE),"")</f>
        <v/>
      </c>
      <c r="E1433" t="str">
        <f>IF(A1433&lt;&gt;"",Belegerfassung!B1441,"")</f>
        <v/>
      </c>
      <c r="F1433" t="str">
        <f>IF(Belegerfassung!L1441="","",IF(Belegerfassung!L1441&lt;&gt;"",IF(Belegerfassung!L1441&lt;&gt;"",IF(Belegerfassung!J1441&lt;&gt;0,VLOOKUP(Belegerfassung!L1441,Abfrage!$A$2:$C$19,2,),VLOOKUP(Belegerfassung!L1441,Abfrage!$A$2:$C$19,3,)),"")))</f>
        <v/>
      </c>
      <c r="G1433" t="str">
        <f t="shared" si="66"/>
        <v/>
      </c>
      <c r="H1433" s="31" t="str">
        <f>IF(A1433&lt;&gt;"",-Belegerfassung!J1441+Belegerfassung!K1441,"")</f>
        <v/>
      </c>
      <c r="I1433" s="49" t="str">
        <f>IFERROR(IF(H1433&lt;&gt;"",Belegerfassung!L1441*100,""),IF(OR(Belegerfassung!L1441="Leistung EU - Erlöse",Belegerfassung!L1441="Lieferungen EU-Erlöse",Belegerfassung!L1441="EUST",Belegerfassung!L1441="Bauleistungen 20%")=TRUE,"",MID(Belegerfassung!L1441,4,2)))</f>
        <v/>
      </c>
      <c r="J1433" s="6" t="str">
        <f>IF(A1433&lt;&gt;"",LEFT(Belegerfassung!D1441,40),"")</f>
        <v/>
      </c>
      <c r="K1433" t="str">
        <f>IF(A1433&lt;&gt;"",VLOOKUP(D1433,Abfrage!$F$2:$G$21,2,FALSE),"")</f>
        <v/>
      </c>
      <c r="L1433" s="6" t="str">
        <f>IF(Belegerfassung!H1441&lt;&gt;"",Belegerfassung!H1441,"")</f>
        <v/>
      </c>
      <c r="M1433" t="str">
        <f>IFERROR(IF(Belegerfassung!E1441&lt;&gt;"",VLOOKUP(Belegerfassung!E1441,Abfrage!$L$2:$M$15,2,),""),"")</f>
        <v/>
      </c>
      <c r="N1433" t="str">
        <f t="shared" si="67"/>
        <v/>
      </c>
      <c r="O1433" t="str">
        <f t="shared" si="68"/>
        <v/>
      </c>
      <c r="P1433" t="str">
        <f>IF(Belegerfassung!G1441&lt;&gt;"",CONCATENATE(Belegerfassung!G1441,".pdf"),"")</f>
        <v/>
      </c>
    </row>
    <row r="1434" spans="1:16">
      <c r="A1434" t="str">
        <f>IF(Belegerfassung!C1442&lt;&gt;"",0,"")</f>
        <v/>
      </c>
      <c r="B1434" t="str">
        <f>IFERROR(VLOOKUP(Belegerfassung!I1442,Konten!A:D,2,FALSE),"")</f>
        <v/>
      </c>
      <c r="C1434" t="str">
        <f>IF(A1434&lt;&gt;"",TEXT(Belegerfassung!C1442,"TT.MM.JJJJ"),"")</f>
        <v/>
      </c>
      <c r="D1434" t="str">
        <f>IFERROR(VLOOKUP(Belegerfassung!A1442,Abfrage!$E$2:$F$20,2,FALSE),"")</f>
        <v/>
      </c>
      <c r="E1434" t="str">
        <f>IF(A1434&lt;&gt;"",Belegerfassung!B1442,"")</f>
        <v/>
      </c>
      <c r="F1434" t="str">
        <f>IF(Belegerfassung!L1442="","",IF(Belegerfassung!L1442&lt;&gt;"",IF(Belegerfassung!L1442&lt;&gt;"",IF(Belegerfassung!J1442&lt;&gt;0,VLOOKUP(Belegerfassung!L1442,Abfrage!$A$2:$C$19,2,),VLOOKUP(Belegerfassung!L1442,Abfrage!$A$2:$C$19,3,)),"")))</f>
        <v/>
      </c>
      <c r="G1434" t="str">
        <f t="shared" si="66"/>
        <v/>
      </c>
      <c r="H1434" s="31" t="str">
        <f>IF(A1434&lt;&gt;"",-Belegerfassung!J1442+Belegerfassung!K1442,"")</f>
        <v/>
      </c>
      <c r="I1434" s="49" t="str">
        <f>IFERROR(IF(H1434&lt;&gt;"",Belegerfassung!L1442*100,""),IF(OR(Belegerfassung!L1442="Leistung EU - Erlöse",Belegerfassung!L1442="Lieferungen EU-Erlöse",Belegerfassung!L1442="EUST",Belegerfassung!L1442="Bauleistungen 20%")=TRUE,"",MID(Belegerfassung!L1442,4,2)))</f>
        <v/>
      </c>
      <c r="J1434" s="6" t="str">
        <f>IF(A1434&lt;&gt;"",LEFT(Belegerfassung!D1442,40),"")</f>
        <v/>
      </c>
      <c r="K1434" t="str">
        <f>IF(A1434&lt;&gt;"",VLOOKUP(D1434,Abfrage!$F$2:$G$21,2,FALSE),"")</f>
        <v/>
      </c>
      <c r="L1434" s="6" t="str">
        <f>IF(Belegerfassung!H1442&lt;&gt;"",Belegerfassung!H1442,"")</f>
        <v/>
      </c>
      <c r="M1434" t="str">
        <f>IFERROR(IF(Belegerfassung!E1442&lt;&gt;"",VLOOKUP(Belegerfassung!E1442,Abfrage!$L$2:$M$15,2,),""),"")</f>
        <v/>
      </c>
      <c r="N1434" t="str">
        <f t="shared" si="67"/>
        <v/>
      </c>
      <c r="O1434" t="str">
        <f t="shared" si="68"/>
        <v/>
      </c>
      <c r="P1434" t="str">
        <f>IF(Belegerfassung!G1442&lt;&gt;"",CONCATENATE(Belegerfassung!G1442,".pdf"),"")</f>
        <v/>
      </c>
    </row>
    <row r="1435" spans="1:16">
      <c r="A1435" t="str">
        <f>IF(Belegerfassung!C1443&lt;&gt;"",0,"")</f>
        <v/>
      </c>
      <c r="B1435" t="str">
        <f>IFERROR(VLOOKUP(Belegerfassung!I1443,Konten!A:D,2,FALSE),"")</f>
        <v/>
      </c>
      <c r="C1435" t="str">
        <f>IF(A1435&lt;&gt;"",TEXT(Belegerfassung!C1443,"TT.MM.JJJJ"),"")</f>
        <v/>
      </c>
      <c r="D1435" t="str">
        <f>IFERROR(VLOOKUP(Belegerfassung!A1443,Abfrage!$E$2:$F$20,2,FALSE),"")</f>
        <v/>
      </c>
      <c r="E1435" t="str">
        <f>IF(A1435&lt;&gt;"",Belegerfassung!B1443,"")</f>
        <v/>
      </c>
      <c r="F1435" t="str">
        <f>IF(Belegerfassung!L1443="","",IF(Belegerfassung!L1443&lt;&gt;"",IF(Belegerfassung!L1443&lt;&gt;"",IF(Belegerfassung!J1443&lt;&gt;0,VLOOKUP(Belegerfassung!L1443,Abfrage!$A$2:$C$19,2,),VLOOKUP(Belegerfassung!L1443,Abfrage!$A$2:$C$19,3,)),"")))</f>
        <v/>
      </c>
      <c r="G1435" t="str">
        <f t="shared" si="66"/>
        <v/>
      </c>
      <c r="H1435" s="31" t="str">
        <f>IF(A1435&lt;&gt;"",-Belegerfassung!J1443+Belegerfassung!K1443,"")</f>
        <v/>
      </c>
      <c r="I1435" s="49" t="str">
        <f>IFERROR(IF(H1435&lt;&gt;"",Belegerfassung!L1443*100,""),IF(OR(Belegerfassung!L1443="Leistung EU - Erlöse",Belegerfassung!L1443="Lieferungen EU-Erlöse",Belegerfassung!L1443="EUST",Belegerfassung!L1443="Bauleistungen 20%")=TRUE,"",MID(Belegerfassung!L1443,4,2)))</f>
        <v/>
      </c>
      <c r="J1435" s="6" t="str">
        <f>IF(A1435&lt;&gt;"",LEFT(Belegerfassung!D1443,40),"")</f>
        <v/>
      </c>
      <c r="K1435" t="str">
        <f>IF(A1435&lt;&gt;"",VLOOKUP(D1435,Abfrage!$F$2:$G$21,2,FALSE),"")</f>
        <v/>
      </c>
      <c r="L1435" s="6" t="str">
        <f>IF(Belegerfassung!H1443&lt;&gt;"",Belegerfassung!H1443,"")</f>
        <v/>
      </c>
      <c r="M1435" t="str">
        <f>IFERROR(IF(Belegerfassung!E1443&lt;&gt;"",VLOOKUP(Belegerfassung!E1443,Abfrage!$L$2:$M$15,2,),""),"")</f>
        <v/>
      </c>
      <c r="N1435" t="str">
        <f t="shared" si="67"/>
        <v/>
      </c>
      <c r="O1435" t="str">
        <f t="shared" si="68"/>
        <v/>
      </c>
      <c r="P1435" t="str">
        <f>IF(Belegerfassung!G1443&lt;&gt;"",CONCATENATE(Belegerfassung!G1443,".pdf"),"")</f>
        <v/>
      </c>
    </row>
    <row r="1436" spans="1:16">
      <c r="A1436" t="str">
        <f>IF(Belegerfassung!C1444&lt;&gt;"",0,"")</f>
        <v/>
      </c>
      <c r="B1436" t="str">
        <f>IFERROR(VLOOKUP(Belegerfassung!I1444,Konten!A:D,2,FALSE),"")</f>
        <v/>
      </c>
      <c r="C1436" t="str">
        <f>IF(A1436&lt;&gt;"",TEXT(Belegerfassung!C1444,"TT.MM.JJJJ"),"")</f>
        <v/>
      </c>
      <c r="D1436" t="str">
        <f>IFERROR(VLOOKUP(Belegerfassung!A1444,Abfrage!$E$2:$F$20,2,FALSE),"")</f>
        <v/>
      </c>
      <c r="E1436" t="str">
        <f>IF(A1436&lt;&gt;"",Belegerfassung!B1444,"")</f>
        <v/>
      </c>
      <c r="F1436" t="str">
        <f>IF(Belegerfassung!L1444="","",IF(Belegerfassung!L1444&lt;&gt;"",IF(Belegerfassung!L1444&lt;&gt;"",IF(Belegerfassung!J1444&lt;&gt;0,VLOOKUP(Belegerfassung!L1444,Abfrage!$A$2:$C$19,2,),VLOOKUP(Belegerfassung!L1444,Abfrage!$A$2:$C$19,3,)),"")))</f>
        <v/>
      </c>
      <c r="G1436" t="str">
        <f t="shared" si="66"/>
        <v/>
      </c>
      <c r="H1436" s="31" t="str">
        <f>IF(A1436&lt;&gt;"",-Belegerfassung!J1444+Belegerfassung!K1444,"")</f>
        <v/>
      </c>
      <c r="I1436" s="49" t="str">
        <f>IFERROR(IF(H1436&lt;&gt;"",Belegerfassung!L1444*100,""),IF(OR(Belegerfassung!L1444="Leistung EU - Erlöse",Belegerfassung!L1444="Lieferungen EU-Erlöse",Belegerfassung!L1444="EUST",Belegerfassung!L1444="Bauleistungen 20%")=TRUE,"",MID(Belegerfassung!L1444,4,2)))</f>
        <v/>
      </c>
      <c r="J1436" s="6" t="str">
        <f>IF(A1436&lt;&gt;"",LEFT(Belegerfassung!D1444,40),"")</f>
        <v/>
      </c>
      <c r="K1436" t="str">
        <f>IF(A1436&lt;&gt;"",VLOOKUP(D1436,Abfrage!$F$2:$G$21,2,FALSE),"")</f>
        <v/>
      </c>
      <c r="L1436" s="6" t="str">
        <f>IF(Belegerfassung!H1444&lt;&gt;"",Belegerfassung!H1444,"")</f>
        <v/>
      </c>
      <c r="M1436" t="str">
        <f>IFERROR(IF(Belegerfassung!E1444&lt;&gt;"",VLOOKUP(Belegerfassung!E1444,Abfrage!$L$2:$M$15,2,),""),"")</f>
        <v/>
      </c>
      <c r="N1436" t="str">
        <f t="shared" si="67"/>
        <v/>
      </c>
      <c r="O1436" t="str">
        <f t="shared" si="68"/>
        <v/>
      </c>
      <c r="P1436" t="str">
        <f>IF(Belegerfassung!G1444&lt;&gt;"",CONCATENATE(Belegerfassung!G1444,".pdf"),"")</f>
        <v/>
      </c>
    </row>
    <row r="1437" spans="1:16">
      <c r="A1437" t="str">
        <f>IF(Belegerfassung!C1445&lt;&gt;"",0,"")</f>
        <v/>
      </c>
      <c r="B1437" t="str">
        <f>IFERROR(VLOOKUP(Belegerfassung!I1445,Konten!A:D,2,FALSE),"")</f>
        <v/>
      </c>
      <c r="C1437" t="str">
        <f>IF(A1437&lt;&gt;"",TEXT(Belegerfassung!C1445,"TT.MM.JJJJ"),"")</f>
        <v/>
      </c>
      <c r="D1437" t="str">
        <f>IFERROR(VLOOKUP(Belegerfassung!A1445,Abfrage!$E$2:$F$20,2,FALSE),"")</f>
        <v/>
      </c>
      <c r="E1437" t="str">
        <f>IF(A1437&lt;&gt;"",Belegerfassung!B1445,"")</f>
        <v/>
      </c>
      <c r="F1437" t="str">
        <f>IF(Belegerfassung!L1445="","",IF(Belegerfassung!L1445&lt;&gt;"",IF(Belegerfassung!L1445&lt;&gt;"",IF(Belegerfassung!J1445&lt;&gt;0,VLOOKUP(Belegerfassung!L1445,Abfrage!$A$2:$C$19,2,),VLOOKUP(Belegerfassung!L1445,Abfrage!$A$2:$C$19,3,)),"")))</f>
        <v/>
      </c>
      <c r="G1437" t="str">
        <f t="shared" si="66"/>
        <v/>
      </c>
      <c r="H1437" s="31" t="str">
        <f>IF(A1437&lt;&gt;"",-Belegerfassung!J1445+Belegerfassung!K1445,"")</f>
        <v/>
      </c>
      <c r="I1437" s="49" t="str">
        <f>IFERROR(IF(H1437&lt;&gt;"",Belegerfassung!L1445*100,""),IF(OR(Belegerfassung!L1445="Leistung EU - Erlöse",Belegerfassung!L1445="Lieferungen EU-Erlöse",Belegerfassung!L1445="EUST",Belegerfassung!L1445="Bauleistungen 20%")=TRUE,"",MID(Belegerfassung!L1445,4,2)))</f>
        <v/>
      </c>
      <c r="J1437" s="6" t="str">
        <f>IF(A1437&lt;&gt;"",LEFT(Belegerfassung!D1445,40),"")</f>
        <v/>
      </c>
      <c r="K1437" t="str">
        <f>IF(A1437&lt;&gt;"",VLOOKUP(D1437,Abfrage!$F$2:$G$21,2,FALSE),"")</f>
        <v/>
      </c>
      <c r="L1437" s="6" t="str">
        <f>IF(Belegerfassung!H1445&lt;&gt;"",Belegerfassung!H1445,"")</f>
        <v/>
      </c>
      <c r="M1437" t="str">
        <f>IFERROR(IF(Belegerfassung!E1445&lt;&gt;"",VLOOKUP(Belegerfassung!E1445,Abfrage!$L$2:$M$15,2,),""),"")</f>
        <v/>
      </c>
      <c r="N1437" t="str">
        <f t="shared" si="67"/>
        <v/>
      </c>
      <c r="O1437" t="str">
        <f t="shared" si="68"/>
        <v/>
      </c>
      <c r="P1437" t="str">
        <f>IF(Belegerfassung!G1445&lt;&gt;"",CONCATENATE(Belegerfassung!G1445,".pdf"),"")</f>
        <v/>
      </c>
    </row>
    <row r="1438" spans="1:16">
      <c r="A1438" t="str">
        <f>IF(Belegerfassung!C1446&lt;&gt;"",0,"")</f>
        <v/>
      </c>
      <c r="B1438" t="str">
        <f>IFERROR(VLOOKUP(Belegerfassung!I1446,Konten!A:D,2,FALSE),"")</f>
        <v/>
      </c>
      <c r="C1438" t="str">
        <f>IF(A1438&lt;&gt;"",TEXT(Belegerfassung!C1446,"TT.MM.JJJJ"),"")</f>
        <v/>
      </c>
      <c r="D1438" t="str">
        <f>IFERROR(VLOOKUP(Belegerfassung!A1446,Abfrage!$E$2:$F$20,2,FALSE),"")</f>
        <v/>
      </c>
      <c r="E1438" t="str">
        <f>IF(A1438&lt;&gt;"",Belegerfassung!B1446,"")</f>
        <v/>
      </c>
      <c r="F1438" t="str">
        <f>IF(Belegerfassung!L1446="","",IF(Belegerfassung!L1446&lt;&gt;"",IF(Belegerfassung!L1446&lt;&gt;"",IF(Belegerfassung!J1446&lt;&gt;0,VLOOKUP(Belegerfassung!L1446,Abfrage!$A$2:$C$19,2,),VLOOKUP(Belegerfassung!L1446,Abfrage!$A$2:$C$19,3,)),"")))</f>
        <v/>
      </c>
      <c r="G1438" t="str">
        <f t="shared" si="66"/>
        <v/>
      </c>
      <c r="H1438" s="31" t="str">
        <f>IF(A1438&lt;&gt;"",-Belegerfassung!J1446+Belegerfassung!K1446,"")</f>
        <v/>
      </c>
      <c r="I1438" s="49" t="str">
        <f>IFERROR(IF(H1438&lt;&gt;"",Belegerfassung!L1446*100,""),IF(OR(Belegerfassung!L1446="Leistung EU - Erlöse",Belegerfassung!L1446="Lieferungen EU-Erlöse",Belegerfassung!L1446="EUST",Belegerfassung!L1446="Bauleistungen 20%")=TRUE,"",MID(Belegerfassung!L1446,4,2)))</f>
        <v/>
      </c>
      <c r="J1438" s="6" t="str">
        <f>IF(A1438&lt;&gt;"",LEFT(Belegerfassung!D1446,40),"")</f>
        <v/>
      </c>
      <c r="K1438" t="str">
        <f>IF(A1438&lt;&gt;"",VLOOKUP(D1438,Abfrage!$F$2:$G$21,2,FALSE),"")</f>
        <v/>
      </c>
      <c r="L1438" s="6" t="str">
        <f>IF(Belegerfassung!H1446&lt;&gt;"",Belegerfassung!H1446,"")</f>
        <v/>
      </c>
      <c r="M1438" t="str">
        <f>IFERROR(IF(Belegerfassung!E1446&lt;&gt;"",VLOOKUP(Belegerfassung!E1446,Abfrage!$L$2:$M$15,2,),""),"")</f>
        <v/>
      </c>
      <c r="N1438" t="str">
        <f t="shared" si="67"/>
        <v/>
      </c>
      <c r="O1438" t="str">
        <f t="shared" si="68"/>
        <v/>
      </c>
      <c r="P1438" t="str">
        <f>IF(Belegerfassung!G1446&lt;&gt;"",CONCATENATE(Belegerfassung!G1446,".pdf"),"")</f>
        <v/>
      </c>
    </row>
    <row r="1439" spans="1:16">
      <c r="A1439" t="str">
        <f>IF(Belegerfassung!C1447&lt;&gt;"",0,"")</f>
        <v/>
      </c>
      <c r="B1439" t="str">
        <f>IFERROR(VLOOKUP(Belegerfassung!I1447,Konten!A:D,2,FALSE),"")</f>
        <v/>
      </c>
      <c r="C1439" t="str">
        <f>IF(A1439&lt;&gt;"",TEXT(Belegerfassung!C1447,"TT.MM.JJJJ"),"")</f>
        <v/>
      </c>
      <c r="D1439" t="str">
        <f>IFERROR(VLOOKUP(Belegerfassung!A1447,Abfrage!$E$2:$F$20,2,FALSE),"")</f>
        <v/>
      </c>
      <c r="E1439" t="str">
        <f>IF(A1439&lt;&gt;"",Belegerfassung!B1447,"")</f>
        <v/>
      </c>
      <c r="F1439" t="str">
        <f>IF(Belegerfassung!L1447="","",IF(Belegerfassung!L1447&lt;&gt;"",IF(Belegerfassung!L1447&lt;&gt;"",IF(Belegerfassung!J1447&lt;&gt;0,VLOOKUP(Belegerfassung!L1447,Abfrage!$A$2:$C$19,2,),VLOOKUP(Belegerfassung!L1447,Abfrage!$A$2:$C$19,3,)),"")))</f>
        <v/>
      </c>
      <c r="G1439" t="str">
        <f t="shared" si="66"/>
        <v/>
      </c>
      <c r="H1439" s="31" t="str">
        <f>IF(A1439&lt;&gt;"",-Belegerfassung!J1447+Belegerfassung!K1447,"")</f>
        <v/>
      </c>
      <c r="I1439" s="49" t="str">
        <f>IFERROR(IF(H1439&lt;&gt;"",Belegerfassung!L1447*100,""),IF(OR(Belegerfassung!L1447="Leistung EU - Erlöse",Belegerfassung!L1447="Lieferungen EU-Erlöse",Belegerfassung!L1447="EUST",Belegerfassung!L1447="Bauleistungen 20%")=TRUE,"",MID(Belegerfassung!L1447,4,2)))</f>
        <v/>
      </c>
      <c r="J1439" s="6" t="str">
        <f>IF(A1439&lt;&gt;"",LEFT(Belegerfassung!D1447,40),"")</f>
        <v/>
      </c>
      <c r="K1439" t="str">
        <f>IF(A1439&lt;&gt;"",VLOOKUP(D1439,Abfrage!$F$2:$G$21,2,FALSE),"")</f>
        <v/>
      </c>
      <c r="L1439" s="6" t="str">
        <f>IF(Belegerfassung!H1447&lt;&gt;"",Belegerfassung!H1447,"")</f>
        <v/>
      </c>
      <c r="M1439" t="str">
        <f>IFERROR(IF(Belegerfassung!E1447&lt;&gt;"",VLOOKUP(Belegerfassung!E1447,Abfrage!$L$2:$M$15,2,),""),"")</f>
        <v/>
      </c>
      <c r="N1439" t="str">
        <f t="shared" si="67"/>
        <v/>
      </c>
      <c r="O1439" t="str">
        <f t="shared" si="68"/>
        <v/>
      </c>
      <c r="P1439" t="str">
        <f>IF(Belegerfassung!G1447&lt;&gt;"",CONCATENATE(Belegerfassung!G1447,".pdf"),"")</f>
        <v/>
      </c>
    </row>
    <row r="1440" spans="1:16">
      <c r="A1440" t="str">
        <f>IF(Belegerfassung!C1448&lt;&gt;"",0,"")</f>
        <v/>
      </c>
      <c r="B1440" t="str">
        <f>IFERROR(VLOOKUP(Belegerfassung!I1448,Konten!A:D,2,FALSE),"")</f>
        <v/>
      </c>
      <c r="C1440" t="str">
        <f>IF(A1440&lt;&gt;"",TEXT(Belegerfassung!C1448,"TT.MM.JJJJ"),"")</f>
        <v/>
      </c>
      <c r="D1440" t="str">
        <f>IFERROR(VLOOKUP(Belegerfassung!A1448,Abfrage!$E$2:$F$20,2,FALSE),"")</f>
        <v/>
      </c>
      <c r="E1440" t="str">
        <f>IF(A1440&lt;&gt;"",Belegerfassung!B1448,"")</f>
        <v/>
      </c>
      <c r="F1440" t="str">
        <f>IF(Belegerfassung!L1448="","",IF(Belegerfassung!L1448&lt;&gt;"",IF(Belegerfassung!L1448&lt;&gt;"",IF(Belegerfassung!J1448&lt;&gt;0,VLOOKUP(Belegerfassung!L1448,Abfrage!$A$2:$C$19,2,),VLOOKUP(Belegerfassung!L1448,Abfrage!$A$2:$C$19,3,)),"")))</f>
        <v/>
      </c>
      <c r="G1440" t="str">
        <f t="shared" si="66"/>
        <v/>
      </c>
      <c r="H1440" s="31" t="str">
        <f>IF(A1440&lt;&gt;"",-Belegerfassung!J1448+Belegerfassung!K1448,"")</f>
        <v/>
      </c>
      <c r="I1440" s="49" t="str">
        <f>IFERROR(IF(H1440&lt;&gt;"",Belegerfassung!L1448*100,""),IF(OR(Belegerfassung!L1448="Leistung EU - Erlöse",Belegerfassung!L1448="Lieferungen EU-Erlöse",Belegerfassung!L1448="EUST",Belegerfassung!L1448="Bauleistungen 20%")=TRUE,"",MID(Belegerfassung!L1448,4,2)))</f>
        <v/>
      </c>
      <c r="J1440" s="6" t="str">
        <f>IF(A1440&lt;&gt;"",LEFT(Belegerfassung!D1448,40),"")</f>
        <v/>
      </c>
      <c r="K1440" t="str">
        <f>IF(A1440&lt;&gt;"",VLOOKUP(D1440,Abfrage!$F$2:$G$21,2,FALSE),"")</f>
        <v/>
      </c>
      <c r="L1440" s="6" t="str">
        <f>IF(Belegerfassung!H1448&lt;&gt;"",Belegerfassung!H1448,"")</f>
        <v/>
      </c>
      <c r="M1440" t="str">
        <f>IFERROR(IF(Belegerfassung!E1448&lt;&gt;"",VLOOKUP(Belegerfassung!E1448,Abfrage!$L$2:$M$15,2,),""),"")</f>
        <v/>
      </c>
      <c r="N1440" t="str">
        <f t="shared" si="67"/>
        <v/>
      </c>
      <c r="O1440" t="str">
        <f t="shared" si="68"/>
        <v/>
      </c>
      <c r="P1440" t="str">
        <f>IF(Belegerfassung!G1448&lt;&gt;"",CONCATENATE(Belegerfassung!G1448,".pdf"),"")</f>
        <v/>
      </c>
    </row>
    <row r="1441" spans="1:16">
      <c r="A1441" t="str">
        <f>IF(Belegerfassung!C1449&lt;&gt;"",0,"")</f>
        <v/>
      </c>
      <c r="B1441" t="str">
        <f>IFERROR(VLOOKUP(Belegerfassung!I1449,Konten!A:D,2,FALSE),"")</f>
        <v/>
      </c>
      <c r="C1441" t="str">
        <f>IF(A1441&lt;&gt;"",TEXT(Belegerfassung!C1449,"TT.MM.JJJJ"),"")</f>
        <v/>
      </c>
      <c r="D1441" t="str">
        <f>IFERROR(VLOOKUP(Belegerfassung!A1449,Abfrage!$E$2:$F$20,2,FALSE),"")</f>
        <v/>
      </c>
      <c r="E1441" t="str">
        <f>IF(A1441&lt;&gt;"",Belegerfassung!B1449,"")</f>
        <v/>
      </c>
      <c r="F1441" t="str">
        <f>IF(Belegerfassung!L1449="","",IF(Belegerfassung!L1449&lt;&gt;"",IF(Belegerfassung!L1449&lt;&gt;"",IF(Belegerfassung!J1449&lt;&gt;0,VLOOKUP(Belegerfassung!L1449,Abfrage!$A$2:$C$19,2,),VLOOKUP(Belegerfassung!L1449,Abfrage!$A$2:$C$19,3,)),"")))</f>
        <v/>
      </c>
      <c r="G1441" t="str">
        <f t="shared" si="66"/>
        <v/>
      </c>
      <c r="H1441" s="31" t="str">
        <f>IF(A1441&lt;&gt;"",-Belegerfassung!J1449+Belegerfassung!K1449,"")</f>
        <v/>
      </c>
      <c r="I1441" s="49" t="str">
        <f>IFERROR(IF(H1441&lt;&gt;"",Belegerfassung!L1449*100,""),IF(OR(Belegerfassung!L1449="Leistung EU - Erlöse",Belegerfassung!L1449="Lieferungen EU-Erlöse",Belegerfassung!L1449="EUST",Belegerfassung!L1449="Bauleistungen 20%")=TRUE,"",MID(Belegerfassung!L1449,4,2)))</f>
        <v/>
      </c>
      <c r="J1441" s="6" t="str">
        <f>IF(A1441&lt;&gt;"",LEFT(Belegerfassung!D1449,40),"")</f>
        <v/>
      </c>
      <c r="K1441" t="str">
        <f>IF(A1441&lt;&gt;"",VLOOKUP(D1441,Abfrage!$F$2:$G$21,2,FALSE),"")</f>
        <v/>
      </c>
      <c r="L1441" s="6" t="str">
        <f>IF(Belegerfassung!H1449&lt;&gt;"",Belegerfassung!H1449,"")</f>
        <v/>
      </c>
      <c r="M1441" t="str">
        <f>IFERROR(IF(Belegerfassung!E1449&lt;&gt;"",VLOOKUP(Belegerfassung!E1449,Abfrage!$L$2:$M$15,2,),""),"")</f>
        <v/>
      </c>
      <c r="N1441" t="str">
        <f t="shared" si="67"/>
        <v/>
      </c>
      <c r="O1441" t="str">
        <f t="shared" si="68"/>
        <v/>
      </c>
      <c r="P1441" t="str">
        <f>IF(Belegerfassung!G1449&lt;&gt;"",CONCATENATE(Belegerfassung!G1449,".pdf"),"")</f>
        <v/>
      </c>
    </row>
    <row r="1442" spans="1:16">
      <c r="A1442" t="str">
        <f>IF(Belegerfassung!C1450&lt;&gt;"",0,"")</f>
        <v/>
      </c>
      <c r="B1442" t="str">
        <f>IFERROR(VLOOKUP(Belegerfassung!I1450,Konten!A:D,2,FALSE),"")</f>
        <v/>
      </c>
      <c r="C1442" t="str">
        <f>IF(A1442&lt;&gt;"",TEXT(Belegerfassung!C1450,"TT.MM.JJJJ"),"")</f>
        <v/>
      </c>
      <c r="D1442" t="str">
        <f>IFERROR(VLOOKUP(Belegerfassung!A1450,Abfrage!$E$2:$F$20,2,FALSE),"")</f>
        <v/>
      </c>
      <c r="E1442" t="str">
        <f>IF(A1442&lt;&gt;"",Belegerfassung!B1450,"")</f>
        <v/>
      </c>
      <c r="F1442" t="str">
        <f>IF(Belegerfassung!L1450="","",IF(Belegerfassung!L1450&lt;&gt;"",IF(Belegerfassung!L1450&lt;&gt;"",IF(Belegerfassung!J1450&lt;&gt;0,VLOOKUP(Belegerfassung!L1450,Abfrage!$A$2:$C$19,2,),VLOOKUP(Belegerfassung!L1450,Abfrage!$A$2:$C$19,3,)),"")))</f>
        <v/>
      </c>
      <c r="G1442" t="str">
        <f t="shared" si="66"/>
        <v/>
      </c>
      <c r="H1442" s="31" t="str">
        <f>IF(A1442&lt;&gt;"",-Belegerfassung!J1450+Belegerfassung!K1450,"")</f>
        <v/>
      </c>
      <c r="I1442" s="49" t="str">
        <f>IFERROR(IF(H1442&lt;&gt;"",Belegerfassung!L1450*100,""),IF(OR(Belegerfassung!L1450="Leistung EU - Erlöse",Belegerfassung!L1450="Lieferungen EU-Erlöse",Belegerfassung!L1450="EUST",Belegerfassung!L1450="Bauleistungen 20%")=TRUE,"",MID(Belegerfassung!L1450,4,2)))</f>
        <v/>
      </c>
      <c r="J1442" s="6" t="str">
        <f>IF(A1442&lt;&gt;"",LEFT(Belegerfassung!D1450,40),"")</f>
        <v/>
      </c>
      <c r="K1442" t="str">
        <f>IF(A1442&lt;&gt;"",VLOOKUP(D1442,Abfrage!$F$2:$G$21,2,FALSE),"")</f>
        <v/>
      </c>
      <c r="L1442" s="6" t="str">
        <f>IF(Belegerfassung!H1450&lt;&gt;"",Belegerfassung!H1450,"")</f>
        <v/>
      </c>
      <c r="M1442" t="str">
        <f>IFERROR(IF(Belegerfassung!E1450&lt;&gt;"",VLOOKUP(Belegerfassung!E1450,Abfrage!$L$2:$M$15,2,),""),"")</f>
        <v/>
      </c>
      <c r="N1442" t="str">
        <f t="shared" si="67"/>
        <v/>
      </c>
      <c r="O1442" t="str">
        <f t="shared" si="68"/>
        <v/>
      </c>
      <c r="P1442" t="str">
        <f>IF(Belegerfassung!G1450&lt;&gt;"",CONCATENATE(Belegerfassung!G1450,".pdf"),"")</f>
        <v/>
      </c>
    </row>
    <row r="1443" spans="1:16">
      <c r="A1443" t="str">
        <f>IF(Belegerfassung!C1451&lt;&gt;"",0,"")</f>
        <v/>
      </c>
      <c r="B1443" t="str">
        <f>IFERROR(VLOOKUP(Belegerfassung!I1451,Konten!A:D,2,FALSE),"")</f>
        <v/>
      </c>
      <c r="C1443" t="str">
        <f>IF(A1443&lt;&gt;"",TEXT(Belegerfassung!C1451,"TT.MM.JJJJ"),"")</f>
        <v/>
      </c>
      <c r="D1443" t="str">
        <f>IFERROR(VLOOKUP(Belegerfassung!A1451,Abfrage!$E$2:$F$20,2,FALSE),"")</f>
        <v/>
      </c>
      <c r="E1443" t="str">
        <f>IF(A1443&lt;&gt;"",Belegerfassung!B1451,"")</f>
        <v/>
      </c>
      <c r="F1443" t="str">
        <f>IF(Belegerfassung!L1451="","",IF(Belegerfassung!L1451&lt;&gt;"",IF(Belegerfassung!L1451&lt;&gt;"",IF(Belegerfassung!J1451&lt;&gt;0,VLOOKUP(Belegerfassung!L1451,Abfrage!$A$2:$C$19,2,),VLOOKUP(Belegerfassung!L1451,Abfrage!$A$2:$C$19,3,)),"")))</f>
        <v/>
      </c>
      <c r="G1443" t="str">
        <f t="shared" si="66"/>
        <v/>
      </c>
      <c r="H1443" s="31" t="str">
        <f>IF(A1443&lt;&gt;"",-Belegerfassung!J1451+Belegerfassung!K1451,"")</f>
        <v/>
      </c>
      <c r="I1443" s="49" t="str">
        <f>IFERROR(IF(H1443&lt;&gt;"",Belegerfassung!L1451*100,""),IF(OR(Belegerfassung!L1451="Leistung EU - Erlöse",Belegerfassung!L1451="Lieferungen EU-Erlöse",Belegerfassung!L1451="EUST",Belegerfassung!L1451="Bauleistungen 20%")=TRUE,"",MID(Belegerfassung!L1451,4,2)))</f>
        <v/>
      </c>
      <c r="J1443" s="6" t="str">
        <f>IF(A1443&lt;&gt;"",LEFT(Belegerfassung!D1451,40),"")</f>
        <v/>
      </c>
      <c r="K1443" t="str">
        <f>IF(A1443&lt;&gt;"",VLOOKUP(D1443,Abfrage!$F$2:$G$21,2,FALSE),"")</f>
        <v/>
      </c>
      <c r="L1443" s="6" t="str">
        <f>IF(Belegerfassung!H1451&lt;&gt;"",Belegerfassung!H1451,"")</f>
        <v/>
      </c>
      <c r="M1443" t="str">
        <f>IFERROR(IF(Belegerfassung!E1451&lt;&gt;"",VLOOKUP(Belegerfassung!E1451,Abfrage!$L$2:$M$15,2,),""),"")</f>
        <v/>
      </c>
      <c r="N1443" t="str">
        <f t="shared" si="67"/>
        <v/>
      </c>
      <c r="O1443" t="str">
        <f t="shared" si="68"/>
        <v/>
      </c>
      <c r="P1443" t="str">
        <f>IF(Belegerfassung!G1451&lt;&gt;"",CONCATENATE(Belegerfassung!G1451,".pdf"),"")</f>
        <v/>
      </c>
    </row>
    <row r="1444" spans="1:16">
      <c r="A1444" t="str">
        <f>IF(Belegerfassung!C1452&lt;&gt;"",0,"")</f>
        <v/>
      </c>
      <c r="B1444" t="str">
        <f>IFERROR(VLOOKUP(Belegerfassung!I1452,Konten!A:D,2,FALSE),"")</f>
        <v/>
      </c>
      <c r="C1444" t="str">
        <f>IF(A1444&lt;&gt;"",TEXT(Belegerfassung!C1452,"TT.MM.JJJJ"),"")</f>
        <v/>
      </c>
      <c r="D1444" t="str">
        <f>IFERROR(VLOOKUP(Belegerfassung!A1452,Abfrage!$E$2:$F$20,2,FALSE),"")</f>
        <v/>
      </c>
      <c r="E1444" t="str">
        <f>IF(A1444&lt;&gt;"",Belegerfassung!B1452,"")</f>
        <v/>
      </c>
      <c r="F1444" t="str">
        <f>IF(Belegerfassung!L1452="","",IF(Belegerfassung!L1452&lt;&gt;"",IF(Belegerfassung!L1452&lt;&gt;"",IF(Belegerfassung!J1452&lt;&gt;0,VLOOKUP(Belegerfassung!L1452,Abfrage!$A$2:$C$19,2,),VLOOKUP(Belegerfassung!L1452,Abfrage!$A$2:$C$19,3,)),"")))</f>
        <v/>
      </c>
      <c r="G1444" t="str">
        <f t="shared" si="66"/>
        <v/>
      </c>
      <c r="H1444" s="31" t="str">
        <f>IF(A1444&lt;&gt;"",-Belegerfassung!J1452+Belegerfassung!K1452,"")</f>
        <v/>
      </c>
      <c r="I1444" s="49" t="str">
        <f>IFERROR(IF(H1444&lt;&gt;"",Belegerfassung!L1452*100,""),IF(OR(Belegerfassung!L1452="Leistung EU - Erlöse",Belegerfassung!L1452="Lieferungen EU-Erlöse",Belegerfassung!L1452="EUST",Belegerfassung!L1452="Bauleistungen 20%")=TRUE,"",MID(Belegerfassung!L1452,4,2)))</f>
        <v/>
      </c>
      <c r="J1444" s="6" t="str">
        <f>IF(A1444&lt;&gt;"",LEFT(Belegerfassung!D1452,40),"")</f>
        <v/>
      </c>
      <c r="K1444" t="str">
        <f>IF(A1444&lt;&gt;"",VLOOKUP(D1444,Abfrage!$F$2:$G$21,2,FALSE),"")</f>
        <v/>
      </c>
      <c r="L1444" s="6" t="str">
        <f>IF(Belegerfassung!H1452&lt;&gt;"",Belegerfassung!H1452,"")</f>
        <v/>
      </c>
      <c r="M1444" t="str">
        <f>IFERROR(IF(Belegerfassung!E1452&lt;&gt;"",VLOOKUP(Belegerfassung!E1452,Abfrage!$L$2:$M$15,2,),""),"")</f>
        <v/>
      </c>
      <c r="N1444" t="str">
        <f t="shared" si="67"/>
        <v/>
      </c>
      <c r="O1444" t="str">
        <f t="shared" si="68"/>
        <v/>
      </c>
      <c r="P1444" t="str">
        <f>IF(Belegerfassung!G1452&lt;&gt;"",CONCATENATE(Belegerfassung!G1452,".pdf"),"")</f>
        <v/>
      </c>
    </row>
    <row r="1445" spans="1:16">
      <c r="A1445" t="str">
        <f>IF(Belegerfassung!C1453&lt;&gt;"",0,"")</f>
        <v/>
      </c>
      <c r="B1445" t="str">
        <f>IFERROR(VLOOKUP(Belegerfassung!I1453,Konten!A:D,2,FALSE),"")</f>
        <v/>
      </c>
      <c r="C1445" t="str">
        <f>IF(A1445&lt;&gt;"",TEXT(Belegerfassung!C1453,"TT.MM.JJJJ"),"")</f>
        <v/>
      </c>
      <c r="D1445" t="str">
        <f>IFERROR(VLOOKUP(Belegerfassung!A1453,Abfrage!$E$2:$F$20,2,FALSE),"")</f>
        <v/>
      </c>
      <c r="E1445" t="str">
        <f>IF(A1445&lt;&gt;"",Belegerfassung!B1453,"")</f>
        <v/>
      </c>
      <c r="F1445" t="str">
        <f>IF(Belegerfassung!L1453="","",IF(Belegerfassung!L1453&lt;&gt;"",IF(Belegerfassung!L1453&lt;&gt;"",IF(Belegerfassung!J1453&lt;&gt;0,VLOOKUP(Belegerfassung!L1453,Abfrage!$A$2:$C$19,2,),VLOOKUP(Belegerfassung!L1453,Abfrage!$A$2:$C$19,3,)),"")))</f>
        <v/>
      </c>
      <c r="G1445" t="str">
        <f t="shared" si="66"/>
        <v/>
      </c>
      <c r="H1445" s="31" t="str">
        <f>IF(A1445&lt;&gt;"",-Belegerfassung!J1453+Belegerfassung!K1453,"")</f>
        <v/>
      </c>
      <c r="I1445" s="49" t="str">
        <f>IFERROR(IF(H1445&lt;&gt;"",Belegerfassung!L1453*100,""),IF(OR(Belegerfassung!L1453="Leistung EU - Erlöse",Belegerfassung!L1453="Lieferungen EU-Erlöse",Belegerfassung!L1453="EUST",Belegerfassung!L1453="Bauleistungen 20%")=TRUE,"",MID(Belegerfassung!L1453,4,2)))</f>
        <v/>
      </c>
      <c r="J1445" s="6" t="str">
        <f>IF(A1445&lt;&gt;"",LEFT(Belegerfassung!D1453,40),"")</f>
        <v/>
      </c>
      <c r="K1445" t="str">
        <f>IF(A1445&lt;&gt;"",VLOOKUP(D1445,Abfrage!$F$2:$G$21,2,FALSE),"")</f>
        <v/>
      </c>
      <c r="L1445" s="6" t="str">
        <f>IF(Belegerfassung!H1453&lt;&gt;"",Belegerfassung!H1453,"")</f>
        <v/>
      </c>
      <c r="M1445" t="str">
        <f>IFERROR(IF(Belegerfassung!E1453&lt;&gt;"",VLOOKUP(Belegerfassung!E1453,Abfrage!$L$2:$M$15,2,),""),"")</f>
        <v/>
      </c>
      <c r="N1445" t="str">
        <f t="shared" si="67"/>
        <v/>
      </c>
      <c r="O1445" t="str">
        <f t="shared" si="68"/>
        <v/>
      </c>
      <c r="P1445" t="str">
        <f>IF(Belegerfassung!G1453&lt;&gt;"",CONCATENATE(Belegerfassung!G1453,".pdf"),"")</f>
        <v/>
      </c>
    </row>
    <row r="1446" spans="1:16">
      <c r="A1446" t="str">
        <f>IF(Belegerfassung!C1454&lt;&gt;"",0,"")</f>
        <v/>
      </c>
      <c r="B1446" t="str">
        <f>IFERROR(VLOOKUP(Belegerfassung!I1454,Konten!A:D,2,FALSE),"")</f>
        <v/>
      </c>
      <c r="C1446" t="str">
        <f>IF(A1446&lt;&gt;"",TEXT(Belegerfassung!C1454,"TT.MM.JJJJ"),"")</f>
        <v/>
      </c>
      <c r="D1446" t="str">
        <f>IFERROR(VLOOKUP(Belegerfassung!A1454,Abfrage!$E$2:$F$20,2,FALSE),"")</f>
        <v/>
      </c>
      <c r="E1446" t="str">
        <f>IF(A1446&lt;&gt;"",Belegerfassung!B1454,"")</f>
        <v/>
      </c>
      <c r="F1446" t="str">
        <f>IF(Belegerfassung!L1454="","",IF(Belegerfassung!L1454&lt;&gt;"",IF(Belegerfassung!L1454&lt;&gt;"",IF(Belegerfassung!J1454&lt;&gt;0,VLOOKUP(Belegerfassung!L1454,Abfrage!$A$2:$C$19,2,),VLOOKUP(Belegerfassung!L1454,Abfrage!$A$2:$C$19,3,)),"")))</f>
        <v/>
      </c>
      <c r="G1446" t="str">
        <f t="shared" si="66"/>
        <v/>
      </c>
      <c r="H1446" s="31" t="str">
        <f>IF(A1446&lt;&gt;"",-Belegerfassung!J1454+Belegerfassung!K1454,"")</f>
        <v/>
      </c>
      <c r="I1446" s="49" t="str">
        <f>IFERROR(IF(H1446&lt;&gt;"",Belegerfassung!L1454*100,""),IF(OR(Belegerfassung!L1454="Leistung EU - Erlöse",Belegerfassung!L1454="Lieferungen EU-Erlöse",Belegerfassung!L1454="EUST",Belegerfassung!L1454="Bauleistungen 20%")=TRUE,"",MID(Belegerfassung!L1454,4,2)))</f>
        <v/>
      </c>
      <c r="J1446" s="6" t="str">
        <f>IF(A1446&lt;&gt;"",LEFT(Belegerfassung!D1454,40),"")</f>
        <v/>
      </c>
      <c r="K1446" t="str">
        <f>IF(A1446&lt;&gt;"",VLOOKUP(D1446,Abfrage!$F$2:$G$21,2,FALSE),"")</f>
        <v/>
      </c>
      <c r="L1446" s="6" t="str">
        <f>IF(Belegerfassung!H1454&lt;&gt;"",Belegerfassung!H1454,"")</f>
        <v/>
      </c>
      <c r="M1446" t="str">
        <f>IFERROR(IF(Belegerfassung!E1454&lt;&gt;"",VLOOKUP(Belegerfassung!E1454,Abfrage!$L$2:$M$15,2,),""),"")</f>
        <v/>
      </c>
      <c r="N1446" t="str">
        <f t="shared" si="67"/>
        <v/>
      </c>
      <c r="O1446" t="str">
        <f t="shared" si="68"/>
        <v/>
      </c>
      <c r="P1446" t="str">
        <f>IF(Belegerfassung!G1454&lt;&gt;"",CONCATENATE(Belegerfassung!G1454,".pdf"),"")</f>
        <v/>
      </c>
    </row>
    <row r="1447" spans="1:16">
      <c r="A1447" t="str">
        <f>IF(Belegerfassung!C1455&lt;&gt;"",0,"")</f>
        <v/>
      </c>
      <c r="B1447" t="str">
        <f>IFERROR(VLOOKUP(Belegerfassung!I1455,Konten!A:D,2,FALSE),"")</f>
        <v/>
      </c>
      <c r="C1447" t="str">
        <f>IF(A1447&lt;&gt;"",TEXT(Belegerfassung!C1455,"TT.MM.JJJJ"),"")</f>
        <v/>
      </c>
      <c r="D1447" t="str">
        <f>IFERROR(VLOOKUP(Belegerfassung!A1455,Abfrage!$E$2:$F$20,2,FALSE),"")</f>
        <v/>
      </c>
      <c r="E1447" t="str">
        <f>IF(A1447&lt;&gt;"",Belegerfassung!B1455,"")</f>
        <v/>
      </c>
      <c r="F1447" t="str">
        <f>IF(Belegerfassung!L1455="","",IF(Belegerfassung!L1455&lt;&gt;"",IF(Belegerfassung!L1455&lt;&gt;"",IF(Belegerfassung!J1455&lt;&gt;0,VLOOKUP(Belegerfassung!L1455,Abfrage!$A$2:$C$19,2,),VLOOKUP(Belegerfassung!L1455,Abfrage!$A$2:$C$19,3,)),"")))</f>
        <v/>
      </c>
      <c r="G1447" t="str">
        <f t="shared" si="66"/>
        <v/>
      </c>
      <c r="H1447" s="31" t="str">
        <f>IF(A1447&lt;&gt;"",-Belegerfassung!J1455+Belegerfassung!K1455,"")</f>
        <v/>
      </c>
      <c r="I1447" s="49" t="str">
        <f>IFERROR(IF(H1447&lt;&gt;"",Belegerfassung!L1455*100,""),IF(OR(Belegerfassung!L1455="Leistung EU - Erlöse",Belegerfassung!L1455="Lieferungen EU-Erlöse",Belegerfassung!L1455="EUST",Belegerfassung!L1455="Bauleistungen 20%")=TRUE,"",MID(Belegerfassung!L1455,4,2)))</f>
        <v/>
      </c>
      <c r="J1447" s="6" t="str">
        <f>IF(A1447&lt;&gt;"",LEFT(Belegerfassung!D1455,40),"")</f>
        <v/>
      </c>
      <c r="K1447" t="str">
        <f>IF(A1447&lt;&gt;"",VLOOKUP(D1447,Abfrage!$F$2:$G$21,2,FALSE),"")</f>
        <v/>
      </c>
      <c r="L1447" s="6" t="str">
        <f>IF(Belegerfassung!H1455&lt;&gt;"",Belegerfassung!H1455,"")</f>
        <v/>
      </c>
      <c r="M1447" t="str">
        <f>IFERROR(IF(Belegerfassung!E1455&lt;&gt;"",VLOOKUP(Belegerfassung!E1455,Abfrage!$L$2:$M$15,2,),""),"")</f>
        <v/>
      </c>
      <c r="N1447" t="str">
        <f t="shared" si="67"/>
        <v/>
      </c>
      <c r="O1447" t="str">
        <f t="shared" si="68"/>
        <v/>
      </c>
      <c r="P1447" t="str">
        <f>IF(Belegerfassung!G1455&lt;&gt;"",CONCATENATE(Belegerfassung!G1455,".pdf"),"")</f>
        <v/>
      </c>
    </row>
    <row r="1448" spans="1:16">
      <c r="A1448" t="str">
        <f>IF(Belegerfassung!C1456&lt;&gt;"",0,"")</f>
        <v/>
      </c>
      <c r="B1448" t="str">
        <f>IFERROR(VLOOKUP(Belegerfassung!I1456,Konten!A:D,2,FALSE),"")</f>
        <v/>
      </c>
      <c r="C1448" t="str">
        <f>IF(A1448&lt;&gt;"",TEXT(Belegerfassung!C1456,"TT.MM.JJJJ"),"")</f>
        <v/>
      </c>
      <c r="D1448" t="str">
        <f>IFERROR(VLOOKUP(Belegerfassung!A1456,Abfrage!$E$2:$F$20,2,FALSE),"")</f>
        <v/>
      </c>
      <c r="E1448" t="str">
        <f>IF(A1448&lt;&gt;"",Belegerfassung!B1456,"")</f>
        <v/>
      </c>
      <c r="F1448" t="str">
        <f>IF(Belegerfassung!L1456="","",IF(Belegerfassung!L1456&lt;&gt;"",IF(Belegerfassung!L1456&lt;&gt;"",IF(Belegerfassung!J1456&lt;&gt;0,VLOOKUP(Belegerfassung!L1456,Abfrage!$A$2:$C$19,2,),VLOOKUP(Belegerfassung!L1456,Abfrage!$A$2:$C$19,3,)),"")))</f>
        <v/>
      </c>
      <c r="G1448" t="str">
        <f t="shared" si="66"/>
        <v/>
      </c>
      <c r="H1448" s="31" t="str">
        <f>IF(A1448&lt;&gt;"",-Belegerfassung!J1456+Belegerfassung!K1456,"")</f>
        <v/>
      </c>
      <c r="I1448" s="49" t="str">
        <f>IFERROR(IF(H1448&lt;&gt;"",Belegerfassung!L1456*100,""),IF(OR(Belegerfassung!L1456="Leistung EU - Erlöse",Belegerfassung!L1456="Lieferungen EU-Erlöse",Belegerfassung!L1456="EUST",Belegerfassung!L1456="Bauleistungen 20%")=TRUE,"",MID(Belegerfassung!L1456,4,2)))</f>
        <v/>
      </c>
      <c r="J1448" s="6" t="str">
        <f>IF(A1448&lt;&gt;"",LEFT(Belegerfassung!D1456,40),"")</f>
        <v/>
      </c>
      <c r="K1448" t="str">
        <f>IF(A1448&lt;&gt;"",VLOOKUP(D1448,Abfrage!$F$2:$G$21,2,FALSE),"")</f>
        <v/>
      </c>
      <c r="L1448" s="6" t="str">
        <f>IF(Belegerfassung!H1456&lt;&gt;"",Belegerfassung!H1456,"")</f>
        <v/>
      </c>
      <c r="M1448" t="str">
        <f>IFERROR(IF(Belegerfassung!E1456&lt;&gt;"",VLOOKUP(Belegerfassung!E1456,Abfrage!$L$2:$M$15,2,),""),"")</f>
        <v/>
      </c>
      <c r="N1448" t="str">
        <f t="shared" si="67"/>
        <v/>
      </c>
      <c r="O1448" t="str">
        <f t="shared" si="68"/>
        <v/>
      </c>
      <c r="P1448" t="str">
        <f>IF(Belegerfassung!G1456&lt;&gt;"",CONCATENATE(Belegerfassung!G1456,".pdf"),"")</f>
        <v/>
      </c>
    </row>
    <row r="1449" spans="1:16">
      <c r="A1449" t="str">
        <f>IF(Belegerfassung!C1457&lt;&gt;"",0,"")</f>
        <v/>
      </c>
      <c r="B1449" t="str">
        <f>IFERROR(VLOOKUP(Belegerfassung!I1457,Konten!A:D,2,FALSE),"")</f>
        <v/>
      </c>
      <c r="C1449" t="str">
        <f>IF(A1449&lt;&gt;"",TEXT(Belegerfassung!C1457,"TT.MM.JJJJ"),"")</f>
        <v/>
      </c>
      <c r="D1449" t="str">
        <f>IFERROR(VLOOKUP(Belegerfassung!A1457,Abfrage!$E$2:$F$20,2,FALSE),"")</f>
        <v/>
      </c>
      <c r="E1449" t="str">
        <f>IF(A1449&lt;&gt;"",Belegerfassung!B1457,"")</f>
        <v/>
      </c>
      <c r="F1449" t="str">
        <f>IF(Belegerfassung!L1457="","",IF(Belegerfassung!L1457&lt;&gt;"",IF(Belegerfassung!L1457&lt;&gt;"",IF(Belegerfassung!J1457&lt;&gt;0,VLOOKUP(Belegerfassung!L1457,Abfrage!$A$2:$C$19,2,),VLOOKUP(Belegerfassung!L1457,Abfrage!$A$2:$C$19,3,)),"")))</f>
        <v/>
      </c>
      <c r="G1449" t="str">
        <f t="shared" si="66"/>
        <v/>
      </c>
      <c r="H1449" s="31" t="str">
        <f>IF(A1449&lt;&gt;"",-Belegerfassung!J1457+Belegerfassung!K1457,"")</f>
        <v/>
      </c>
      <c r="I1449" s="49" t="str">
        <f>IFERROR(IF(H1449&lt;&gt;"",Belegerfassung!L1457*100,""),IF(OR(Belegerfassung!L1457="Leistung EU - Erlöse",Belegerfassung!L1457="Lieferungen EU-Erlöse",Belegerfassung!L1457="EUST",Belegerfassung!L1457="Bauleistungen 20%")=TRUE,"",MID(Belegerfassung!L1457,4,2)))</f>
        <v/>
      </c>
      <c r="J1449" s="6" t="str">
        <f>IF(A1449&lt;&gt;"",LEFT(Belegerfassung!D1457,40),"")</f>
        <v/>
      </c>
      <c r="K1449" t="str">
        <f>IF(A1449&lt;&gt;"",VLOOKUP(D1449,Abfrage!$F$2:$G$21,2,FALSE),"")</f>
        <v/>
      </c>
      <c r="L1449" s="6" t="str">
        <f>IF(Belegerfassung!H1457&lt;&gt;"",Belegerfassung!H1457,"")</f>
        <v/>
      </c>
      <c r="M1449" t="str">
        <f>IFERROR(IF(Belegerfassung!E1457&lt;&gt;"",VLOOKUP(Belegerfassung!E1457,Abfrage!$L$2:$M$15,2,),""),"")</f>
        <v/>
      </c>
      <c r="N1449" t="str">
        <f t="shared" si="67"/>
        <v/>
      </c>
      <c r="O1449" t="str">
        <f t="shared" si="68"/>
        <v/>
      </c>
      <c r="P1449" t="str">
        <f>IF(Belegerfassung!G1457&lt;&gt;"",CONCATENATE(Belegerfassung!G1457,".pdf"),"")</f>
        <v/>
      </c>
    </row>
    <row r="1450" spans="1:16">
      <c r="A1450" t="str">
        <f>IF(Belegerfassung!C1458&lt;&gt;"",0,"")</f>
        <v/>
      </c>
      <c r="B1450" t="str">
        <f>IFERROR(VLOOKUP(Belegerfassung!I1458,Konten!A:D,2,FALSE),"")</f>
        <v/>
      </c>
      <c r="C1450" t="str">
        <f>IF(A1450&lt;&gt;"",TEXT(Belegerfassung!C1458,"TT.MM.JJJJ"),"")</f>
        <v/>
      </c>
      <c r="D1450" t="str">
        <f>IFERROR(VLOOKUP(Belegerfassung!A1458,Abfrage!$E$2:$F$20,2,FALSE),"")</f>
        <v/>
      </c>
      <c r="E1450" t="str">
        <f>IF(A1450&lt;&gt;"",Belegerfassung!B1458,"")</f>
        <v/>
      </c>
      <c r="F1450" t="str">
        <f>IF(Belegerfassung!L1458="","",IF(Belegerfassung!L1458&lt;&gt;"",IF(Belegerfassung!L1458&lt;&gt;"",IF(Belegerfassung!J1458&lt;&gt;0,VLOOKUP(Belegerfassung!L1458,Abfrage!$A$2:$C$19,2,),VLOOKUP(Belegerfassung!L1458,Abfrage!$A$2:$C$19,3,)),"")))</f>
        <v/>
      </c>
      <c r="G1450" t="str">
        <f t="shared" si="66"/>
        <v/>
      </c>
      <c r="H1450" s="31" t="str">
        <f>IF(A1450&lt;&gt;"",-Belegerfassung!J1458+Belegerfassung!K1458,"")</f>
        <v/>
      </c>
      <c r="I1450" s="49" t="str">
        <f>IFERROR(IF(H1450&lt;&gt;"",Belegerfassung!L1458*100,""),IF(OR(Belegerfassung!L1458="Leistung EU - Erlöse",Belegerfassung!L1458="Lieferungen EU-Erlöse",Belegerfassung!L1458="EUST",Belegerfassung!L1458="Bauleistungen 20%")=TRUE,"",MID(Belegerfassung!L1458,4,2)))</f>
        <v/>
      </c>
      <c r="J1450" s="6" t="str">
        <f>IF(A1450&lt;&gt;"",LEFT(Belegerfassung!D1458,40),"")</f>
        <v/>
      </c>
      <c r="K1450" t="str">
        <f>IF(A1450&lt;&gt;"",VLOOKUP(D1450,Abfrage!$F$2:$G$21,2,FALSE),"")</f>
        <v/>
      </c>
      <c r="L1450" s="6" t="str">
        <f>IF(Belegerfassung!H1458&lt;&gt;"",Belegerfassung!H1458,"")</f>
        <v/>
      </c>
      <c r="M1450" t="str">
        <f>IFERROR(IF(Belegerfassung!E1458&lt;&gt;"",VLOOKUP(Belegerfassung!E1458,Abfrage!$L$2:$M$15,2,),""),"")</f>
        <v/>
      </c>
      <c r="N1450" t="str">
        <f t="shared" si="67"/>
        <v/>
      </c>
      <c r="O1450" t="str">
        <f t="shared" si="68"/>
        <v/>
      </c>
      <c r="P1450" t="str">
        <f>IF(Belegerfassung!G1458&lt;&gt;"",CONCATENATE(Belegerfassung!G1458,".pdf"),"")</f>
        <v/>
      </c>
    </row>
    <row r="1451" spans="1:16">
      <c r="A1451" t="str">
        <f>IF(Belegerfassung!C1459&lt;&gt;"",0,"")</f>
        <v/>
      </c>
      <c r="B1451" t="str">
        <f>IFERROR(VLOOKUP(Belegerfassung!I1459,Konten!A:D,2,FALSE),"")</f>
        <v/>
      </c>
      <c r="C1451" t="str">
        <f>IF(A1451&lt;&gt;"",TEXT(Belegerfassung!C1459,"TT.MM.JJJJ"),"")</f>
        <v/>
      </c>
      <c r="D1451" t="str">
        <f>IFERROR(VLOOKUP(Belegerfassung!A1459,Abfrage!$E$2:$F$20,2,FALSE),"")</f>
        <v/>
      </c>
      <c r="E1451" t="str">
        <f>IF(A1451&lt;&gt;"",Belegerfassung!B1459,"")</f>
        <v/>
      </c>
      <c r="F1451" t="str">
        <f>IF(Belegerfassung!L1459="","",IF(Belegerfassung!L1459&lt;&gt;"",IF(Belegerfassung!L1459&lt;&gt;"",IF(Belegerfassung!J1459&lt;&gt;0,VLOOKUP(Belegerfassung!L1459,Abfrage!$A$2:$C$19,2,),VLOOKUP(Belegerfassung!L1459,Abfrage!$A$2:$C$19,3,)),"")))</f>
        <v/>
      </c>
      <c r="G1451" t="str">
        <f t="shared" si="66"/>
        <v/>
      </c>
      <c r="H1451" s="31" t="str">
        <f>IF(A1451&lt;&gt;"",-Belegerfassung!J1459+Belegerfassung!K1459,"")</f>
        <v/>
      </c>
      <c r="I1451" s="49" t="str">
        <f>IFERROR(IF(H1451&lt;&gt;"",Belegerfassung!L1459*100,""),IF(OR(Belegerfassung!L1459="Leistung EU - Erlöse",Belegerfassung!L1459="Lieferungen EU-Erlöse",Belegerfassung!L1459="EUST",Belegerfassung!L1459="Bauleistungen 20%")=TRUE,"",MID(Belegerfassung!L1459,4,2)))</f>
        <v/>
      </c>
      <c r="J1451" s="6" t="str">
        <f>IF(A1451&lt;&gt;"",LEFT(Belegerfassung!D1459,40),"")</f>
        <v/>
      </c>
      <c r="K1451" t="str">
        <f>IF(A1451&lt;&gt;"",VLOOKUP(D1451,Abfrage!$F$2:$G$21,2,FALSE),"")</f>
        <v/>
      </c>
      <c r="L1451" s="6" t="str">
        <f>IF(Belegerfassung!H1459&lt;&gt;"",Belegerfassung!H1459,"")</f>
        <v/>
      </c>
      <c r="M1451" t="str">
        <f>IFERROR(IF(Belegerfassung!E1459&lt;&gt;"",VLOOKUP(Belegerfassung!E1459,Abfrage!$L$2:$M$15,2,),""),"")</f>
        <v/>
      </c>
      <c r="N1451" t="str">
        <f t="shared" si="67"/>
        <v/>
      </c>
      <c r="O1451" t="str">
        <f t="shared" si="68"/>
        <v/>
      </c>
      <c r="P1451" t="str">
        <f>IF(Belegerfassung!G1459&lt;&gt;"",CONCATENATE(Belegerfassung!G1459,".pdf"),"")</f>
        <v/>
      </c>
    </row>
    <row r="1452" spans="1:16">
      <c r="A1452" t="str">
        <f>IF(Belegerfassung!C1460&lt;&gt;"",0,"")</f>
        <v/>
      </c>
      <c r="B1452" t="str">
        <f>IFERROR(VLOOKUP(Belegerfassung!I1460,Konten!A:D,2,FALSE),"")</f>
        <v/>
      </c>
      <c r="C1452" t="str">
        <f>IF(A1452&lt;&gt;"",TEXT(Belegerfassung!C1460,"TT.MM.JJJJ"),"")</f>
        <v/>
      </c>
      <c r="D1452" t="str">
        <f>IFERROR(VLOOKUP(Belegerfassung!A1460,Abfrage!$E$2:$F$20,2,FALSE),"")</f>
        <v/>
      </c>
      <c r="E1452" t="str">
        <f>IF(A1452&lt;&gt;"",Belegerfassung!B1460,"")</f>
        <v/>
      </c>
      <c r="F1452" t="str">
        <f>IF(Belegerfassung!L1460="","",IF(Belegerfassung!L1460&lt;&gt;"",IF(Belegerfassung!L1460&lt;&gt;"",IF(Belegerfassung!J1460&lt;&gt;0,VLOOKUP(Belegerfassung!L1460,Abfrage!$A$2:$C$19,2,),VLOOKUP(Belegerfassung!L1460,Abfrage!$A$2:$C$19,3,)),"")))</f>
        <v/>
      </c>
      <c r="G1452" t="str">
        <f t="shared" si="66"/>
        <v/>
      </c>
      <c r="H1452" s="31" t="str">
        <f>IF(A1452&lt;&gt;"",-Belegerfassung!J1460+Belegerfassung!K1460,"")</f>
        <v/>
      </c>
      <c r="I1452" s="49" t="str">
        <f>IFERROR(IF(H1452&lt;&gt;"",Belegerfassung!L1460*100,""),IF(OR(Belegerfassung!L1460="Leistung EU - Erlöse",Belegerfassung!L1460="Lieferungen EU-Erlöse",Belegerfassung!L1460="EUST",Belegerfassung!L1460="Bauleistungen 20%")=TRUE,"",MID(Belegerfassung!L1460,4,2)))</f>
        <v/>
      </c>
      <c r="J1452" s="6" t="str">
        <f>IF(A1452&lt;&gt;"",LEFT(Belegerfassung!D1460,40),"")</f>
        <v/>
      </c>
      <c r="K1452" t="str">
        <f>IF(A1452&lt;&gt;"",VLOOKUP(D1452,Abfrage!$F$2:$G$21,2,FALSE),"")</f>
        <v/>
      </c>
      <c r="L1452" s="6" t="str">
        <f>IF(Belegerfassung!H1460&lt;&gt;"",Belegerfassung!H1460,"")</f>
        <v/>
      </c>
      <c r="M1452" t="str">
        <f>IFERROR(IF(Belegerfassung!E1460&lt;&gt;"",VLOOKUP(Belegerfassung!E1460,Abfrage!$L$2:$M$15,2,),""),"")</f>
        <v/>
      </c>
      <c r="N1452" t="str">
        <f t="shared" si="67"/>
        <v/>
      </c>
      <c r="O1452" t="str">
        <f t="shared" si="68"/>
        <v/>
      </c>
      <c r="P1452" t="str">
        <f>IF(Belegerfassung!G1460&lt;&gt;"",CONCATENATE(Belegerfassung!G1460,".pdf"),"")</f>
        <v/>
      </c>
    </row>
    <row r="1453" spans="1:16">
      <c r="A1453" t="str">
        <f>IF(Belegerfassung!C1461&lt;&gt;"",0,"")</f>
        <v/>
      </c>
      <c r="B1453" t="str">
        <f>IFERROR(VLOOKUP(Belegerfassung!I1461,Konten!A:D,2,FALSE),"")</f>
        <v/>
      </c>
      <c r="C1453" t="str">
        <f>IF(A1453&lt;&gt;"",TEXT(Belegerfassung!C1461,"TT.MM.JJJJ"),"")</f>
        <v/>
      </c>
      <c r="D1453" t="str">
        <f>IFERROR(VLOOKUP(Belegerfassung!A1461,Abfrage!$E$2:$F$20,2,FALSE),"")</f>
        <v/>
      </c>
      <c r="E1453" t="str">
        <f>IF(A1453&lt;&gt;"",Belegerfassung!B1461,"")</f>
        <v/>
      </c>
      <c r="F1453" t="str">
        <f>IF(Belegerfassung!L1461="","",IF(Belegerfassung!L1461&lt;&gt;"",IF(Belegerfassung!L1461&lt;&gt;"",IF(Belegerfassung!J1461&lt;&gt;0,VLOOKUP(Belegerfassung!L1461,Abfrage!$A$2:$C$19,2,),VLOOKUP(Belegerfassung!L1461,Abfrage!$A$2:$C$19,3,)),"")))</f>
        <v/>
      </c>
      <c r="G1453" t="str">
        <f t="shared" si="66"/>
        <v/>
      </c>
      <c r="H1453" s="31" t="str">
        <f>IF(A1453&lt;&gt;"",-Belegerfassung!J1461+Belegerfassung!K1461,"")</f>
        <v/>
      </c>
      <c r="I1453" s="49" t="str">
        <f>IFERROR(IF(H1453&lt;&gt;"",Belegerfassung!L1461*100,""),IF(OR(Belegerfassung!L1461="Leistung EU - Erlöse",Belegerfassung!L1461="Lieferungen EU-Erlöse",Belegerfassung!L1461="EUST",Belegerfassung!L1461="Bauleistungen 20%")=TRUE,"",MID(Belegerfassung!L1461,4,2)))</f>
        <v/>
      </c>
      <c r="J1453" s="6" t="str">
        <f>IF(A1453&lt;&gt;"",LEFT(Belegerfassung!D1461,40),"")</f>
        <v/>
      </c>
      <c r="K1453" t="str">
        <f>IF(A1453&lt;&gt;"",VLOOKUP(D1453,Abfrage!$F$2:$G$21,2,FALSE),"")</f>
        <v/>
      </c>
      <c r="L1453" s="6" t="str">
        <f>IF(Belegerfassung!H1461&lt;&gt;"",Belegerfassung!H1461,"")</f>
        <v/>
      </c>
      <c r="M1453" t="str">
        <f>IFERROR(IF(Belegerfassung!E1461&lt;&gt;"",VLOOKUP(Belegerfassung!E1461,Abfrage!$L$2:$M$15,2,),""),"")</f>
        <v/>
      </c>
      <c r="N1453" t="str">
        <f t="shared" si="67"/>
        <v/>
      </c>
      <c r="O1453" t="str">
        <f t="shared" si="68"/>
        <v/>
      </c>
      <c r="P1453" t="str">
        <f>IF(Belegerfassung!G1461&lt;&gt;"",CONCATENATE(Belegerfassung!G1461,".pdf"),"")</f>
        <v/>
      </c>
    </row>
    <row r="1454" spans="1:16">
      <c r="A1454" t="str">
        <f>IF(Belegerfassung!C1462&lt;&gt;"",0,"")</f>
        <v/>
      </c>
      <c r="B1454" t="str">
        <f>IFERROR(VLOOKUP(Belegerfassung!I1462,Konten!A:D,2,FALSE),"")</f>
        <v/>
      </c>
      <c r="C1454" t="str">
        <f>IF(A1454&lt;&gt;"",TEXT(Belegerfassung!C1462,"TT.MM.JJJJ"),"")</f>
        <v/>
      </c>
      <c r="D1454" t="str">
        <f>IFERROR(VLOOKUP(Belegerfassung!A1462,Abfrage!$E$2:$F$20,2,FALSE),"")</f>
        <v/>
      </c>
      <c r="E1454" t="str">
        <f>IF(A1454&lt;&gt;"",Belegerfassung!B1462,"")</f>
        <v/>
      </c>
      <c r="F1454" t="str">
        <f>IF(Belegerfassung!L1462="","",IF(Belegerfassung!L1462&lt;&gt;"",IF(Belegerfassung!L1462&lt;&gt;"",IF(Belegerfassung!J1462&lt;&gt;0,VLOOKUP(Belegerfassung!L1462,Abfrage!$A$2:$C$19,2,),VLOOKUP(Belegerfassung!L1462,Abfrage!$A$2:$C$19,3,)),"")))</f>
        <v/>
      </c>
      <c r="G1454" t="str">
        <f t="shared" si="66"/>
        <v/>
      </c>
      <c r="H1454" s="31" t="str">
        <f>IF(A1454&lt;&gt;"",-Belegerfassung!J1462+Belegerfassung!K1462,"")</f>
        <v/>
      </c>
      <c r="I1454" s="49" t="str">
        <f>IFERROR(IF(H1454&lt;&gt;"",Belegerfassung!L1462*100,""),IF(OR(Belegerfassung!L1462="Leistung EU - Erlöse",Belegerfassung!L1462="Lieferungen EU-Erlöse",Belegerfassung!L1462="EUST",Belegerfassung!L1462="Bauleistungen 20%")=TRUE,"",MID(Belegerfassung!L1462,4,2)))</f>
        <v/>
      </c>
      <c r="J1454" s="6" t="str">
        <f>IF(A1454&lt;&gt;"",LEFT(Belegerfassung!D1462,40),"")</f>
        <v/>
      </c>
      <c r="K1454" t="str">
        <f>IF(A1454&lt;&gt;"",VLOOKUP(D1454,Abfrage!$F$2:$G$21,2,FALSE),"")</f>
        <v/>
      </c>
      <c r="L1454" s="6" t="str">
        <f>IF(Belegerfassung!H1462&lt;&gt;"",Belegerfassung!H1462,"")</f>
        <v/>
      </c>
      <c r="M1454" t="str">
        <f>IFERROR(IF(Belegerfassung!E1462&lt;&gt;"",VLOOKUP(Belegerfassung!E1462,Abfrage!$L$2:$M$15,2,),""),"")</f>
        <v/>
      </c>
      <c r="N1454" t="str">
        <f t="shared" si="67"/>
        <v/>
      </c>
      <c r="O1454" t="str">
        <f t="shared" si="68"/>
        <v/>
      </c>
      <c r="P1454" t="str">
        <f>IF(Belegerfassung!G1462&lt;&gt;"",CONCATENATE(Belegerfassung!G1462,".pdf"),"")</f>
        <v/>
      </c>
    </row>
    <row r="1455" spans="1:16">
      <c r="A1455" t="str">
        <f>IF(Belegerfassung!C1463&lt;&gt;"",0,"")</f>
        <v/>
      </c>
      <c r="B1455" t="str">
        <f>IFERROR(VLOOKUP(Belegerfassung!I1463,Konten!A:D,2,FALSE),"")</f>
        <v/>
      </c>
      <c r="C1455" t="str">
        <f>IF(A1455&lt;&gt;"",TEXT(Belegerfassung!C1463,"TT.MM.JJJJ"),"")</f>
        <v/>
      </c>
      <c r="D1455" t="str">
        <f>IFERROR(VLOOKUP(Belegerfassung!A1463,Abfrage!$E$2:$F$20,2,FALSE),"")</f>
        <v/>
      </c>
      <c r="E1455" t="str">
        <f>IF(A1455&lt;&gt;"",Belegerfassung!B1463,"")</f>
        <v/>
      </c>
      <c r="F1455" t="str">
        <f>IF(Belegerfassung!L1463="","",IF(Belegerfassung!L1463&lt;&gt;"",IF(Belegerfassung!L1463&lt;&gt;"",IF(Belegerfassung!J1463&lt;&gt;0,VLOOKUP(Belegerfassung!L1463,Abfrage!$A$2:$C$19,2,),VLOOKUP(Belegerfassung!L1463,Abfrage!$A$2:$C$19,3,)),"")))</f>
        <v/>
      </c>
      <c r="G1455" t="str">
        <f t="shared" si="66"/>
        <v/>
      </c>
      <c r="H1455" s="31" t="str">
        <f>IF(A1455&lt;&gt;"",-Belegerfassung!J1463+Belegerfassung!K1463,"")</f>
        <v/>
      </c>
      <c r="I1455" s="49" t="str">
        <f>IFERROR(IF(H1455&lt;&gt;"",Belegerfassung!L1463*100,""),IF(OR(Belegerfassung!L1463="Leistung EU - Erlöse",Belegerfassung!L1463="Lieferungen EU-Erlöse",Belegerfassung!L1463="EUST",Belegerfassung!L1463="Bauleistungen 20%")=TRUE,"",MID(Belegerfassung!L1463,4,2)))</f>
        <v/>
      </c>
      <c r="J1455" s="6" t="str">
        <f>IF(A1455&lt;&gt;"",LEFT(Belegerfassung!D1463,40),"")</f>
        <v/>
      </c>
      <c r="K1455" t="str">
        <f>IF(A1455&lt;&gt;"",VLOOKUP(D1455,Abfrage!$F$2:$G$21,2,FALSE),"")</f>
        <v/>
      </c>
      <c r="L1455" s="6" t="str">
        <f>IF(Belegerfassung!H1463&lt;&gt;"",Belegerfassung!H1463,"")</f>
        <v/>
      </c>
      <c r="M1455" t="str">
        <f>IFERROR(IF(Belegerfassung!E1463&lt;&gt;"",VLOOKUP(Belegerfassung!E1463,Abfrage!$L$2:$M$15,2,),""),"")</f>
        <v/>
      </c>
      <c r="N1455" t="str">
        <f t="shared" si="67"/>
        <v/>
      </c>
      <c r="O1455" t="str">
        <f t="shared" si="68"/>
        <v/>
      </c>
      <c r="P1455" t="str">
        <f>IF(Belegerfassung!G1463&lt;&gt;"",CONCATENATE(Belegerfassung!G1463,".pdf"),"")</f>
        <v/>
      </c>
    </row>
    <row r="1456" spans="1:16">
      <c r="A1456" t="str">
        <f>IF(Belegerfassung!C1464&lt;&gt;"",0,"")</f>
        <v/>
      </c>
      <c r="B1456" t="str">
        <f>IFERROR(VLOOKUP(Belegerfassung!I1464,Konten!A:D,2,FALSE),"")</f>
        <v/>
      </c>
      <c r="C1456" t="str">
        <f>IF(A1456&lt;&gt;"",TEXT(Belegerfassung!C1464,"TT.MM.JJJJ"),"")</f>
        <v/>
      </c>
      <c r="D1456" t="str">
        <f>IFERROR(VLOOKUP(Belegerfassung!A1464,Abfrage!$E$2:$F$20,2,FALSE),"")</f>
        <v/>
      </c>
      <c r="E1456" t="str">
        <f>IF(A1456&lt;&gt;"",Belegerfassung!B1464,"")</f>
        <v/>
      </c>
      <c r="F1456" t="str">
        <f>IF(Belegerfassung!L1464="","",IF(Belegerfassung!L1464&lt;&gt;"",IF(Belegerfassung!L1464&lt;&gt;"",IF(Belegerfassung!J1464&lt;&gt;0,VLOOKUP(Belegerfassung!L1464,Abfrage!$A$2:$C$19,2,),VLOOKUP(Belegerfassung!L1464,Abfrage!$A$2:$C$19,3,)),"")))</f>
        <v/>
      </c>
      <c r="G1456" t="str">
        <f t="shared" si="66"/>
        <v/>
      </c>
      <c r="H1456" s="31" t="str">
        <f>IF(A1456&lt;&gt;"",-Belegerfassung!J1464+Belegerfassung!K1464,"")</f>
        <v/>
      </c>
      <c r="I1456" s="49" t="str">
        <f>IFERROR(IF(H1456&lt;&gt;"",Belegerfassung!L1464*100,""),IF(OR(Belegerfassung!L1464="Leistung EU - Erlöse",Belegerfassung!L1464="Lieferungen EU-Erlöse",Belegerfassung!L1464="EUST",Belegerfassung!L1464="Bauleistungen 20%")=TRUE,"",MID(Belegerfassung!L1464,4,2)))</f>
        <v/>
      </c>
      <c r="J1456" s="6" t="str">
        <f>IF(A1456&lt;&gt;"",LEFT(Belegerfassung!D1464,40),"")</f>
        <v/>
      </c>
      <c r="K1456" t="str">
        <f>IF(A1456&lt;&gt;"",VLOOKUP(D1456,Abfrage!$F$2:$G$21,2,FALSE),"")</f>
        <v/>
      </c>
      <c r="L1456" s="6" t="str">
        <f>IF(Belegerfassung!H1464&lt;&gt;"",Belegerfassung!H1464,"")</f>
        <v/>
      </c>
      <c r="M1456" t="str">
        <f>IFERROR(IF(Belegerfassung!E1464&lt;&gt;"",VLOOKUP(Belegerfassung!E1464,Abfrage!$L$2:$M$15,2,),""),"")</f>
        <v/>
      </c>
      <c r="N1456" t="str">
        <f t="shared" si="67"/>
        <v/>
      </c>
      <c r="O1456" t="str">
        <f t="shared" si="68"/>
        <v/>
      </c>
      <c r="P1456" t="str">
        <f>IF(Belegerfassung!G1464&lt;&gt;"",CONCATENATE(Belegerfassung!G1464,".pdf"),"")</f>
        <v/>
      </c>
    </row>
    <row r="1457" spans="1:16">
      <c r="A1457" t="str">
        <f>IF(Belegerfassung!C1465&lt;&gt;"",0,"")</f>
        <v/>
      </c>
      <c r="B1457" t="str">
        <f>IFERROR(VLOOKUP(Belegerfassung!I1465,Konten!A:D,2,FALSE),"")</f>
        <v/>
      </c>
      <c r="C1457" t="str">
        <f>IF(A1457&lt;&gt;"",TEXT(Belegerfassung!C1465,"TT.MM.JJJJ"),"")</f>
        <v/>
      </c>
      <c r="D1457" t="str">
        <f>IFERROR(VLOOKUP(Belegerfassung!A1465,Abfrage!$E$2:$F$20,2,FALSE),"")</f>
        <v/>
      </c>
      <c r="E1457" t="str">
        <f>IF(A1457&lt;&gt;"",Belegerfassung!B1465,"")</f>
        <v/>
      </c>
      <c r="F1457" t="str">
        <f>IF(Belegerfassung!L1465="","",IF(Belegerfassung!L1465&lt;&gt;"",IF(Belegerfassung!L1465&lt;&gt;"",IF(Belegerfassung!J1465&lt;&gt;0,VLOOKUP(Belegerfassung!L1465,Abfrage!$A$2:$C$19,2,),VLOOKUP(Belegerfassung!L1465,Abfrage!$A$2:$C$19,3,)),"")))</f>
        <v/>
      </c>
      <c r="G1457" t="str">
        <f t="shared" si="66"/>
        <v/>
      </c>
      <c r="H1457" s="31" t="str">
        <f>IF(A1457&lt;&gt;"",-Belegerfassung!J1465+Belegerfassung!K1465,"")</f>
        <v/>
      </c>
      <c r="I1457" s="49" t="str">
        <f>IFERROR(IF(H1457&lt;&gt;"",Belegerfassung!L1465*100,""),IF(OR(Belegerfassung!L1465="Leistung EU - Erlöse",Belegerfassung!L1465="Lieferungen EU-Erlöse",Belegerfassung!L1465="EUST",Belegerfassung!L1465="Bauleistungen 20%")=TRUE,"",MID(Belegerfassung!L1465,4,2)))</f>
        <v/>
      </c>
      <c r="J1457" s="6" t="str">
        <f>IF(A1457&lt;&gt;"",LEFT(Belegerfassung!D1465,40),"")</f>
        <v/>
      </c>
      <c r="K1457" t="str">
        <f>IF(A1457&lt;&gt;"",VLOOKUP(D1457,Abfrage!$F$2:$G$21,2,FALSE),"")</f>
        <v/>
      </c>
      <c r="L1457" s="6" t="str">
        <f>IF(Belegerfassung!H1465&lt;&gt;"",Belegerfassung!H1465,"")</f>
        <v/>
      </c>
      <c r="M1457" t="str">
        <f>IFERROR(IF(Belegerfassung!E1465&lt;&gt;"",VLOOKUP(Belegerfassung!E1465,Abfrage!$L$2:$M$15,2,),""),"")</f>
        <v/>
      </c>
      <c r="N1457" t="str">
        <f t="shared" si="67"/>
        <v/>
      </c>
      <c r="O1457" t="str">
        <f t="shared" si="68"/>
        <v/>
      </c>
      <c r="P1457" t="str">
        <f>IF(Belegerfassung!G1465&lt;&gt;"",CONCATENATE(Belegerfassung!G1465,".pdf"),"")</f>
        <v/>
      </c>
    </row>
    <row r="1458" spans="1:16">
      <c r="A1458" t="str">
        <f>IF(Belegerfassung!C1466&lt;&gt;"",0,"")</f>
        <v/>
      </c>
      <c r="B1458" t="str">
        <f>IFERROR(VLOOKUP(Belegerfassung!I1466,Konten!A:D,2,FALSE),"")</f>
        <v/>
      </c>
      <c r="C1458" t="str">
        <f>IF(A1458&lt;&gt;"",TEXT(Belegerfassung!C1466,"TT.MM.JJJJ"),"")</f>
        <v/>
      </c>
      <c r="D1458" t="str">
        <f>IFERROR(VLOOKUP(Belegerfassung!A1466,Abfrage!$E$2:$F$20,2,FALSE),"")</f>
        <v/>
      </c>
      <c r="E1458" t="str">
        <f>IF(A1458&lt;&gt;"",Belegerfassung!B1466,"")</f>
        <v/>
      </c>
      <c r="F1458" t="str">
        <f>IF(Belegerfassung!L1466="","",IF(Belegerfassung!L1466&lt;&gt;"",IF(Belegerfassung!L1466&lt;&gt;"",IF(Belegerfassung!J1466&lt;&gt;0,VLOOKUP(Belegerfassung!L1466,Abfrage!$A$2:$C$19,2,),VLOOKUP(Belegerfassung!L1466,Abfrage!$A$2:$C$19,3,)),"")))</f>
        <v/>
      </c>
      <c r="G1458" t="str">
        <f t="shared" si="66"/>
        <v/>
      </c>
      <c r="H1458" s="31" t="str">
        <f>IF(A1458&lt;&gt;"",-Belegerfassung!J1466+Belegerfassung!K1466,"")</f>
        <v/>
      </c>
      <c r="I1458" s="49" t="str">
        <f>IFERROR(IF(H1458&lt;&gt;"",Belegerfassung!L1466*100,""),IF(OR(Belegerfassung!L1466="Leistung EU - Erlöse",Belegerfassung!L1466="Lieferungen EU-Erlöse",Belegerfassung!L1466="EUST",Belegerfassung!L1466="Bauleistungen 20%")=TRUE,"",MID(Belegerfassung!L1466,4,2)))</f>
        <v/>
      </c>
      <c r="J1458" s="6" t="str">
        <f>IF(A1458&lt;&gt;"",LEFT(Belegerfassung!D1466,40),"")</f>
        <v/>
      </c>
      <c r="K1458" t="str">
        <f>IF(A1458&lt;&gt;"",VLOOKUP(D1458,Abfrage!$F$2:$G$21,2,FALSE),"")</f>
        <v/>
      </c>
      <c r="L1458" s="6" t="str">
        <f>IF(Belegerfassung!H1466&lt;&gt;"",Belegerfassung!H1466,"")</f>
        <v/>
      </c>
      <c r="M1458" t="str">
        <f>IFERROR(IF(Belegerfassung!E1466&lt;&gt;"",VLOOKUP(Belegerfassung!E1466,Abfrage!$L$2:$M$15,2,),""),"")</f>
        <v/>
      </c>
      <c r="N1458" t="str">
        <f t="shared" si="67"/>
        <v/>
      </c>
      <c r="O1458" t="str">
        <f t="shared" si="68"/>
        <v/>
      </c>
      <c r="P1458" t="str">
        <f>IF(Belegerfassung!G1466&lt;&gt;"",CONCATENATE(Belegerfassung!G1466,".pdf"),"")</f>
        <v/>
      </c>
    </row>
    <row r="1459" spans="1:16">
      <c r="A1459" t="str">
        <f>IF(Belegerfassung!C1467&lt;&gt;"",0,"")</f>
        <v/>
      </c>
      <c r="B1459" t="str">
        <f>IFERROR(VLOOKUP(Belegerfassung!I1467,Konten!A:D,2,FALSE),"")</f>
        <v/>
      </c>
      <c r="C1459" t="str">
        <f>IF(A1459&lt;&gt;"",TEXT(Belegerfassung!C1467,"TT.MM.JJJJ"),"")</f>
        <v/>
      </c>
      <c r="D1459" t="str">
        <f>IFERROR(VLOOKUP(Belegerfassung!A1467,Abfrage!$E$2:$F$20,2,FALSE),"")</f>
        <v/>
      </c>
      <c r="E1459" t="str">
        <f>IF(A1459&lt;&gt;"",Belegerfassung!B1467,"")</f>
        <v/>
      </c>
      <c r="F1459" t="str">
        <f>IF(Belegerfassung!L1467="","",IF(Belegerfassung!L1467&lt;&gt;"",IF(Belegerfassung!L1467&lt;&gt;"",IF(Belegerfassung!J1467&lt;&gt;0,VLOOKUP(Belegerfassung!L1467,Abfrage!$A$2:$C$19,2,),VLOOKUP(Belegerfassung!L1467,Abfrage!$A$2:$C$19,3,)),"")))</f>
        <v/>
      </c>
      <c r="G1459" t="str">
        <f t="shared" si="66"/>
        <v/>
      </c>
      <c r="H1459" s="31" t="str">
        <f>IF(A1459&lt;&gt;"",-Belegerfassung!J1467+Belegerfassung!K1467,"")</f>
        <v/>
      </c>
      <c r="I1459" s="49" t="str">
        <f>IFERROR(IF(H1459&lt;&gt;"",Belegerfassung!L1467*100,""),IF(OR(Belegerfassung!L1467="Leistung EU - Erlöse",Belegerfassung!L1467="Lieferungen EU-Erlöse",Belegerfassung!L1467="EUST",Belegerfassung!L1467="Bauleistungen 20%")=TRUE,"",MID(Belegerfassung!L1467,4,2)))</f>
        <v/>
      </c>
      <c r="J1459" s="6" t="str">
        <f>IF(A1459&lt;&gt;"",LEFT(Belegerfassung!D1467,40),"")</f>
        <v/>
      </c>
      <c r="K1459" t="str">
        <f>IF(A1459&lt;&gt;"",VLOOKUP(D1459,Abfrage!$F$2:$G$21,2,FALSE),"")</f>
        <v/>
      </c>
      <c r="L1459" s="6" t="str">
        <f>IF(Belegerfassung!H1467&lt;&gt;"",Belegerfassung!H1467,"")</f>
        <v/>
      </c>
      <c r="M1459" t="str">
        <f>IFERROR(IF(Belegerfassung!E1467&lt;&gt;"",VLOOKUP(Belegerfassung!E1467,Abfrage!$L$2:$M$15,2,),""),"")</f>
        <v/>
      </c>
      <c r="N1459" t="str">
        <f t="shared" si="67"/>
        <v/>
      </c>
      <c r="O1459" t="str">
        <f t="shared" si="68"/>
        <v/>
      </c>
      <c r="P1459" t="str">
        <f>IF(Belegerfassung!G1467&lt;&gt;"",CONCATENATE(Belegerfassung!G1467,".pdf"),"")</f>
        <v/>
      </c>
    </row>
    <row r="1460" spans="1:16">
      <c r="A1460" t="str">
        <f>IF(Belegerfassung!C1468&lt;&gt;"",0,"")</f>
        <v/>
      </c>
      <c r="B1460" t="str">
        <f>IFERROR(VLOOKUP(Belegerfassung!I1468,Konten!A:D,2,FALSE),"")</f>
        <v/>
      </c>
      <c r="C1460" t="str">
        <f>IF(A1460&lt;&gt;"",TEXT(Belegerfassung!C1468,"TT.MM.JJJJ"),"")</f>
        <v/>
      </c>
      <c r="D1460" t="str">
        <f>IFERROR(VLOOKUP(Belegerfassung!A1468,Abfrage!$E$2:$F$20,2,FALSE),"")</f>
        <v/>
      </c>
      <c r="E1460" t="str">
        <f>IF(A1460&lt;&gt;"",Belegerfassung!B1468,"")</f>
        <v/>
      </c>
      <c r="F1460" t="str">
        <f>IF(Belegerfassung!L1468="","",IF(Belegerfassung!L1468&lt;&gt;"",IF(Belegerfassung!L1468&lt;&gt;"",IF(Belegerfassung!J1468&lt;&gt;0,VLOOKUP(Belegerfassung!L1468,Abfrage!$A$2:$C$19,2,),VLOOKUP(Belegerfassung!L1468,Abfrage!$A$2:$C$19,3,)),"")))</f>
        <v/>
      </c>
      <c r="G1460" t="str">
        <f t="shared" si="66"/>
        <v/>
      </c>
      <c r="H1460" s="31" t="str">
        <f>IF(A1460&lt;&gt;"",-Belegerfassung!J1468+Belegerfassung!K1468,"")</f>
        <v/>
      </c>
      <c r="I1460" s="49" t="str">
        <f>IFERROR(IF(H1460&lt;&gt;"",Belegerfassung!L1468*100,""),IF(OR(Belegerfassung!L1468="Leistung EU - Erlöse",Belegerfassung!L1468="Lieferungen EU-Erlöse",Belegerfassung!L1468="EUST",Belegerfassung!L1468="Bauleistungen 20%")=TRUE,"",MID(Belegerfassung!L1468,4,2)))</f>
        <v/>
      </c>
      <c r="J1460" s="6" t="str">
        <f>IF(A1460&lt;&gt;"",LEFT(Belegerfassung!D1468,40),"")</f>
        <v/>
      </c>
      <c r="K1460" t="str">
        <f>IF(A1460&lt;&gt;"",VLOOKUP(D1460,Abfrage!$F$2:$G$21,2,FALSE),"")</f>
        <v/>
      </c>
      <c r="L1460" s="6" t="str">
        <f>IF(Belegerfassung!H1468&lt;&gt;"",Belegerfassung!H1468,"")</f>
        <v/>
      </c>
      <c r="M1460" t="str">
        <f>IFERROR(IF(Belegerfassung!E1468&lt;&gt;"",VLOOKUP(Belegerfassung!E1468,Abfrage!$L$2:$M$15,2,),""),"")</f>
        <v/>
      </c>
      <c r="N1460" t="str">
        <f t="shared" si="67"/>
        <v/>
      </c>
      <c r="O1460" t="str">
        <f t="shared" si="68"/>
        <v/>
      </c>
      <c r="P1460" t="str">
        <f>IF(Belegerfassung!G1468&lt;&gt;"",CONCATENATE(Belegerfassung!G1468,".pdf"),"")</f>
        <v/>
      </c>
    </row>
    <row r="1461" spans="1:16">
      <c r="A1461" t="str">
        <f>IF(Belegerfassung!C1469&lt;&gt;"",0,"")</f>
        <v/>
      </c>
      <c r="B1461" t="str">
        <f>IFERROR(VLOOKUP(Belegerfassung!I1469,Konten!A:D,2,FALSE),"")</f>
        <v/>
      </c>
      <c r="C1461" t="str">
        <f>IF(A1461&lt;&gt;"",TEXT(Belegerfassung!C1469,"TT.MM.JJJJ"),"")</f>
        <v/>
      </c>
      <c r="D1461" t="str">
        <f>IFERROR(VLOOKUP(Belegerfassung!A1469,Abfrage!$E$2:$F$20,2,FALSE),"")</f>
        <v/>
      </c>
      <c r="E1461" t="str">
        <f>IF(A1461&lt;&gt;"",Belegerfassung!B1469,"")</f>
        <v/>
      </c>
      <c r="F1461" t="str">
        <f>IF(Belegerfassung!L1469="","",IF(Belegerfassung!L1469&lt;&gt;"",IF(Belegerfassung!L1469&lt;&gt;"",IF(Belegerfassung!J1469&lt;&gt;0,VLOOKUP(Belegerfassung!L1469,Abfrage!$A$2:$C$19,2,),VLOOKUP(Belegerfassung!L1469,Abfrage!$A$2:$C$19,3,)),"")))</f>
        <v/>
      </c>
      <c r="G1461" t="str">
        <f t="shared" si="66"/>
        <v/>
      </c>
      <c r="H1461" s="31" t="str">
        <f>IF(A1461&lt;&gt;"",-Belegerfassung!J1469+Belegerfassung!K1469,"")</f>
        <v/>
      </c>
      <c r="I1461" s="49" t="str">
        <f>IFERROR(IF(H1461&lt;&gt;"",Belegerfassung!L1469*100,""),IF(OR(Belegerfassung!L1469="Leistung EU - Erlöse",Belegerfassung!L1469="Lieferungen EU-Erlöse",Belegerfassung!L1469="EUST",Belegerfassung!L1469="Bauleistungen 20%")=TRUE,"",MID(Belegerfassung!L1469,4,2)))</f>
        <v/>
      </c>
      <c r="J1461" s="6" t="str">
        <f>IF(A1461&lt;&gt;"",LEFT(Belegerfassung!D1469,40),"")</f>
        <v/>
      </c>
      <c r="K1461" t="str">
        <f>IF(A1461&lt;&gt;"",VLOOKUP(D1461,Abfrage!$F$2:$G$21,2,FALSE),"")</f>
        <v/>
      </c>
      <c r="L1461" s="6" t="str">
        <f>IF(Belegerfassung!H1469&lt;&gt;"",Belegerfassung!H1469,"")</f>
        <v/>
      </c>
      <c r="M1461" t="str">
        <f>IFERROR(IF(Belegerfassung!E1469&lt;&gt;"",VLOOKUP(Belegerfassung!E1469,Abfrage!$L$2:$M$15,2,),""),"")</f>
        <v/>
      </c>
      <c r="N1461" t="str">
        <f t="shared" si="67"/>
        <v/>
      </c>
      <c r="O1461" t="str">
        <f t="shared" si="68"/>
        <v/>
      </c>
      <c r="P1461" t="str">
        <f>IF(Belegerfassung!G1469&lt;&gt;"",CONCATENATE(Belegerfassung!G1469,".pdf"),"")</f>
        <v/>
      </c>
    </row>
    <row r="1462" spans="1:16">
      <c r="A1462" t="str">
        <f>IF(Belegerfassung!C1470&lt;&gt;"",0,"")</f>
        <v/>
      </c>
      <c r="B1462" t="str">
        <f>IFERROR(VLOOKUP(Belegerfassung!I1470,Konten!A:D,2,FALSE),"")</f>
        <v/>
      </c>
      <c r="C1462" t="str">
        <f>IF(A1462&lt;&gt;"",TEXT(Belegerfassung!C1470,"TT.MM.JJJJ"),"")</f>
        <v/>
      </c>
      <c r="D1462" t="str">
        <f>IFERROR(VLOOKUP(Belegerfassung!A1470,Abfrage!$E$2:$F$20,2,FALSE),"")</f>
        <v/>
      </c>
      <c r="E1462" t="str">
        <f>IF(A1462&lt;&gt;"",Belegerfassung!B1470,"")</f>
        <v/>
      </c>
      <c r="F1462" t="str">
        <f>IF(Belegerfassung!L1470="","",IF(Belegerfassung!L1470&lt;&gt;"",IF(Belegerfassung!L1470&lt;&gt;"",IF(Belegerfassung!J1470&lt;&gt;0,VLOOKUP(Belegerfassung!L1470,Abfrage!$A$2:$C$19,2,),VLOOKUP(Belegerfassung!L1470,Abfrage!$A$2:$C$19,3,)),"")))</f>
        <v/>
      </c>
      <c r="G1462" t="str">
        <f t="shared" si="66"/>
        <v/>
      </c>
      <c r="H1462" s="31" t="str">
        <f>IF(A1462&lt;&gt;"",-Belegerfassung!J1470+Belegerfassung!K1470,"")</f>
        <v/>
      </c>
      <c r="I1462" s="49" t="str">
        <f>IFERROR(IF(H1462&lt;&gt;"",Belegerfassung!L1470*100,""),IF(OR(Belegerfassung!L1470="Leistung EU - Erlöse",Belegerfassung!L1470="Lieferungen EU-Erlöse",Belegerfassung!L1470="EUST",Belegerfassung!L1470="Bauleistungen 20%")=TRUE,"",MID(Belegerfassung!L1470,4,2)))</f>
        <v/>
      </c>
      <c r="J1462" s="6" t="str">
        <f>IF(A1462&lt;&gt;"",LEFT(Belegerfassung!D1470,40),"")</f>
        <v/>
      </c>
      <c r="K1462" t="str">
        <f>IF(A1462&lt;&gt;"",VLOOKUP(D1462,Abfrage!$F$2:$G$21,2,FALSE),"")</f>
        <v/>
      </c>
      <c r="L1462" s="6" t="str">
        <f>IF(Belegerfassung!H1470&lt;&gt;"",Belegerfassung!H1470,"")</f>
        <v/>
      </c>
      <c r="M1462" t="str">
        <f>IFERROR(IF(Belegerfassung!E1470&lt;&gt;"",VLOOKUP(Belegerfassung!E1470,Abfrage!$L$2:$M$15,2,),""),"")</f>
        <v/>
      </c>
      <c r="N1462" t="str">
        <f t="shared" si="67"/>
        <v/>
      </c>
      <c r="O1462" t="str">
        <f t="shared" si="68"/>
        <v/>
      </c>
      <c r="P1462" t="str">
        <f>IF(Belegerfassung!G1470&lt;&gt;"",CONCATENATE(Belegerfassung!G1470,".pdf"),"")</f>
        <v/>
      </c>
    </row>
    <row r="1463" spans="1:16">
      <c r="A1463" t="str">
        <f>IF(Belegerfassung!C1471&lt;&gt;"",0,"")</f>
        <v/>
      </c>
      <c r="B1463" t="str">
        <f>IFERROR(VLOOKUP(Belegerfassung!I1471,Konten!A:D,2,FALSE),"")</f>
        <v/>
      </c>
      <c r="C1463" t="str">
        <f>IF(A1463&lt;&gt;"",TEXT(Belegerfassung!C1471,"TT.MM.JJJJ"),"")</f>
        <v/>
      </c>
      <c r="D1463" t="str">
        <f>IFERROR(VLOOKUP(Belegerfassung!A1471,Abfrage!$E$2:$F$20,2,FALSE),"")</f>
        <v/>
      </c>
      <c r="E1463" t="str">
        <f>IF(A1463&lt;&gt;"",Belegerfassung!B1471,"")</f>
        <v/>
      </c>
      <c r="F1463" t="str">
        <f>IF(Belegerfassung!L1471="","",IF(Belegerfassung!L1471&lt;&gt;"",IF(Belegerfassung!L1471&lt;&gt;"",IF(Belegerfassung!J1471&lt;&gt;0,VLOOKUP(Belegerfassung!L1471,Abfrage!$A$2:$C$19,2,),VLOOKUP(Belegerfassung!L1471,Abfrage!$A$2:$C$19,3,)),"")))</f>
        <v/>
      </c>
      <c r="G1463" t="str">
        <f t="shared" si="66"/>
        <v/>
      </c>
      <c r="H1463" s="31" t="str">
        <f>IF(A1463&lt;&gt;"",-Belegerfassung!J1471+Belegerfassung!K1471,"")</f>
        <v/>
      </c>
      <c r="I1463" s="49" t="str">
        <f>IFERROR(IF(H1463&lt;&gt;"",Belegerfassung!L1471*100,""),IF(OR(Belegerfassung!L1471="Leistung EU - Erlöse",Belegerfassung!L1471="Lieferungen EU-Erlöse",Belegerfassung!L1471="EUST",Belegerfassung!L1471="Bauleistungen 20%")=TRUE,"",MID(Belegerfassung!L1471,4,2)))</f>
        <v/>
      </c>
      <c r="J1463" s="6" t="str">
        <f>IF(A1463&lt;&gt;"",LEFT(Belegerfassung!D1471,40),"")</f>
        <v/>
      </c>
      <c r="K1463" t="str">
        <f>IF(A1463&lt;&gt;"",VLOOKUP(D1463,Abfrage!$F$2:$G$21,2,FALSE),"")</f>
        <v/>
      </c>
      <c r="L1463" s="6" t="str">
        <f>IF(Belegerfassung!H1471&lt;&gt;"",Belegerfassung!H1471,"")</f>
        <v/>
      </c>
      <c r="M1463" t="str">
        <f>IFERROR(IF(Belegerfassung!E1471&lt;&gt;"",VLOOKUP(Belegerfassung!E1471,Abfrage!$L$2:$M$15,2,),""),"")</f>
        <v/>
      </c>
      <c r="N1463" t="str">
        <f t="shared" si="67"/>
        <v/>
      </c>
      <c r="O1463" t="str">
        <f t="shared" si="68"/>
        <v/>
      </c>
      <c r="P1463" t="str">
        <f>IF(Belegerfassung!G1471&lt;&gt;"",CONCATENATE(Belegerfassung!G1471,".pdf"),"")</f>
        <v/>
      </c>
    </row>
    <row r="1464" spans="1:16">
      <c r="A1464" t="str">
        <f>IF(Belegerfassung!C1472&lt;&gt;"",0,"")</f>
        <v/>
      </c>
      <c r="B1464" t="str">
        <f>IFERROR(VLOOKUP(Belegerfassung!I1472,Konten!A:D,2,FALSE),"")</f>
        <v/>
      </c>
      <c r="C1464" t="str">
        <f>IF(A1464&lt;&gt;"",TEXT(Belegerfassung!C1472,"TT.MM.JJJJ"),"")</f>
        <v/>
      </c>
      <c r="D1464" t="str">
        <f>IFERROR(VLOOKUP(Belegerfassung!A1472,Abfrage!$E$2:$F$20,2,FALSE),"")</f>
        <v/>
      </c>
      <c r="E1464" t="str">
        <f>IF(A1464&lt;&gt;"",Belegerfassung!B1472,"")</f>
        <v/>
      </c>
      <c r="F1464" t="str">
        <f>IF(Belegerfassung!L1472="","",IF(Belegerfassung!L1472&lt;&gt;"",IF(Belegerfassung!L1472&lt;&gt;"",IF(Belegerfassung!J1472&lt;&gt;0,VLOOKUP(Belegerfassung!L1472,Abfrage!$A$2:$C$19,2,),VLOOKUP(Belegerfassung!L1472,Abfrage!$A$2:$C$19,3,)),"")))</f>
        <v/>
      </c>
      <c r="G1464" t="str">
        <f t="shared" si="66"/>
        <v/>
      </c>
      <c r="H1464" s="31" t="str">
        <f>IF(A1464&lt;&gt;"",-Belegerfassung!J1472+Belegerfassung!K1472,"")</f>
        <v/>
      </c>
      <c r="I1464" s="49" t="str">
        <f>IFERROR(IF(H1464&lt;&gt;"",Belegerfassung!L1472*100,""),IF(OR(Belegerfassung!L1472="Leistung EU - Erlöse",Belegerfassung!L1472="Lieferungen EU-Erlöse",Belegerfassung!L1472="EUST",Belegerfassung!L1472="Bauleistungen 20%")=TRUE,"",MID(Belegerfassung!L1472,4,2)))</f>
        <v/>
      </c>
      <c r="J1464" s="6" t="str">
        <f>IF(A1464&lt;&gt;"",LEFT(Belegerfassung!D1472,40),"")</f>
        <v/>
      </c>
      <c r="K1464" t="str">
        <f>IF(A1464&lt;&gt;"",VLOOKUP(D1464,Abfrage!$F$2:$G$21,2,FALSE),"")</f>
        <v/>
      </c>
      <c r="L1464" s="6" t="str">
        <f>IF(Belegerfassung!H1472&lt;&gt;"",Belegerfassung!H1472,"")</f>
        <v/>
      </c>
      <c r="M1464" t="str">
        <f>IFERROR(IF(Belegerfassung!E1472&lt;&gt;"",VLOOKUP(Belegerfassung!E1472,Abfrage!$L$2:$M$15,2,),""),"")</f>
        <v/>
      </c>
      <c r="N1464" t="str">
        <f t="shared" si="67"/>
        <v/>
      </c>
      <c r="O1464" t="str">
        <f t="shared" si="68"/>
        <v/>
      </c>
      <c r="P1464" t="str">
        <f>IF(Belegerfassung!G1472&lt;&gt;"",CONCATENATE(Belegerfassung!G1472,".pdf"),"")</f>
        <v/>
      </c>
    </row>
    <row r="1465" spans="1:16">
      <c r="A1465" t="str">
        <f>IF(Belegerfassung!C1473&lt;&gt;"",0,"")</f>
        <v/>
      </c>
      <c r="B1465" t="str">
        <f>IFERROR(VLOOKUP(Belegerfassung!I1473,Konten!A:D,2,FALSE),"")</f>
        <v/>
      </c>
      <c r="C1465" t="str">
        <f>IF(A1465&lt;&gt;"",TEXT(Belegerfassung!C1473,"TT.MM.JJJJ"),"")</f>
        <v/>
      </c>
      <c r="D1465" t="str">
        <f>IFERROR(VLOOKUP(Belegerfassung!A1473,Abfrage!$E$2:$F$20,2,FALSE),"")</f>
        <v/>
      </c>
      <c r="E1465" t="str">
        <f>IF(A1465&lt;&gt;"",Belegerfassung!B1473,"")</f>
        <v/>
      </c>
      <c r="F1465" t="str">
        <f>IF(Belegerfassung!L1473="","",IF(Belegerfassung!L1473&lt;&gt;"",IF(Belegerfassung!L1473&lt;&gt;"",IF(Belegerfassung!J1473&lt;&gt;0,VLOOKUP(Belegerfassung!L1473,Abfrage!$A$2:$C$19,2,),VLOOKUP(Belegerfassung!L1473,Abfrage!$A$2:$C$19,3,)),"")))</f>
        <v/>
      </c>
      <c r="G1465" t="str">
        <f t="shared" si="66"/>
        <v/>
      </c>
      <c r="H1465" s="31" t="str">
        <f>IF(A1465&lt;&gt;"",-Belegerfassung!J1473+Belegerfassung!K1473,"")</f>
        <v/>
      </c>
      <c r="I1465" s="49" t="str">
        <f>IFERROR(IF(H1465&lt;&gt;"",Belegerfassung!L1473*100,""),IF(OR(Belegerfassung!L1473="Leistung EU - Erlöse",Belegerfassung!L1473="Lieferungen EU-Erlöse",Belegerfassung!L1473="EUST",Belegerfassung!L1473="Bauleistungen 20%")=TRUE,"",MID(Belegerfassung!L1473,4,2)))</f>
        <v/>
      </c>
      <c r="J1465" s="6" t="str">
        <f>IF(A1465&lt;&gt;"",LEFT(Belegerfassung!D1473,40),"")</f>
        <v/>
      </c>
      <c r="K1465" t="str">
        <f>IF(A1465&lt;&gt;"",VLOOKUP(D1465,Abfrage!$F$2:$G$21,2,FALSE),"")</f>
        <v/>
      </c>
      <c r="L1465" s="6" t="str">
        <f>IF(Belegerfassung!H1473&lt;&gt;"",Belegerfassung!H1473,"")</f>
        <v/>
      </c>
      <c r="M1465" t="str">
        <f>IFERROR(IF(Belegerfassung!E1473&lt;&gt;"",VLOOKUP(Belegerfassung!E1473,Abfrage!$L$2:$M$15,2,),""),"")</f>
        <v/>
      </c>
      <c r="N1465" t="str">
        <f t="shared" si="67"/>
        <v/>
      </c>
      <c r="O1465" t="str">
        <f t="shared" si="68"/>
        <v/>
      </c>
      <c r="P1465" t="str">
        <f>IF(Belegerfassung!G1473&lt;&gt;"",CONCATENATE(Belegerfassung!G1473,".pdf"),"")</f>
        <v/>
      </c>
    </row>
    <row r="1466" spans="1:16">
      <c r="A1466" t="str">
        <f>IF(Belegerfassung!C1474&lt;&gt;"",0,"")</f>
        <v/>
      </c>
      <c r="B1466" t="str">
        <f>IFERROR(VLOOKUP(Belegerfassung!I1474,Konten!A:D,2,FALSE),"")</f>
        <v/>
      </c>
      <c r="C1466" t="str">
        <f>IF(A1466&lt;&gt;"",TEXT(Belegerfassung!C1474,"TT.MM.JJJJ"),"")</f>
        <v/>
      </c>
      <c r="D1466" t="str">
        <f>IFERROR(VLOOKUP(Belegerfassung!A1474,Abfrage!$E$2:$F$20,2,FALSE),"")</f>
        <v/>
      </c>
      <c r="E1466" t="str">
        <f>IF(A1466&lt;&gt;"",Belegerfassung!B1474,"")</f>
        <v/>
      </c>
      <c r="F1466" t="str">
        <f>IF(Belegerfassung!L1474="","",IF(Belegerfassung!L1474&lt;&gt;"",IF(Belegerfassung!L1474&lt;&gt;"",IF(Belegerfassung!J1474&lt;&gt;0,VLOOKUP(Belegerfassung!L1474,Abfrage!$A$2:$C$19,2,),VLOOKUP(Belegerfassung!L1474,Abfrage!$A$2:$C$19,3,)),"")))</f>
        <v/>
      </c>
      <c r="G1466" t="str">
        <f t="shared" si="66"/>
        <v/>
      </c>
      <c r="H1466" s="31" t="str">
        <f>IF(A1466&lt;&gt;"",-Belegerfassung!J1474+Belegerfassung!K1474,"")</f>
        <v/>
      </c>
      <c r="I1466" s="49" t="str">
        <f>IFERROR(IF(H1466&lt;&gt;"",Belegerfassung!L1474*100,""),IF(OR(Belegerfassung!L1474="Leistung EU - Erlöse",Belegerfassung!L1474="Lieferungen EU-Erlöse",Belegerfassung!L1474="EUST",Belegerfassung!L1474="Bauleistungen 20%")=TRUE,"",MID(Belegerfassung!L1474,4,2)))</f>
        <v/>
      </c>
      <c r="J1466" s="6" t="str">
        <f>IF(A1466&lt;&gt;"",LEFT(Belegerfassung!D1474,40),"")</f>
        <v/>
      </c>
      <c r="K1466" t="str">
        <f>IF(A1466&lt;&gt;"",VLOOKUP(D1466,Abfrage!$F$2:$G$21,2,FALSE),"")</f>
        <v/>
      </c>
      <c r="L1466" s="6" t="str">
        <f>IF(Belegerfassung!H1474&lt;&gt;"",Belegerfassung!H1474,"")</f>
        <v/>
      </c>
      <c r="M1466" t="str">
        <f>IFERROR(IF(Belegerfassung!E1474&lt;&gt;"",VLOOKUP(Belegerfassung!E1474,Abfrage!$L$2:$M$15,2,),""),"")</f>
        <v/>
      </c>
      <c r="N1466" t="str">
        <f t="shared" si="67"/>
        <v/>
      </c>
      <c r="O1466" t="str">
        <f t="shared" si="68"/>
        <v/>
      </c>
      <c r="P1466" t="str">
        <f>IF(Belegerfassung!G1474&lt;&gt;"",CONCATENATE(Belegerfassung!G1474,".pdf"),"")</f>
        <v/>
      </c>
    </row>
    <row r="1467" spans="1:16">
      <c r="A1467" t="str">
        <f>IF(Belegerfassung!C1475&lt;&gt;"",0,"")</f>
        <v/>
      </c>
      <c r="B1467" t="str">
        <f>IFERROR(VLOOKUP(Belegerfassung!I1475,Konten!A:D,2,FALSE),"")</f>
        <v/>
      </c>
      <c r="C1467" t="str">
        <f>IF(A1467&lt;&gt;"",TEXT(Belegerfassung!C1475,"TT.MM.JJJJ"),"")</f>
        <v/>
      </c>
      <c r="D1467" t="str">
        <f>IFERROR(VLOOKUP(Belegerfassung!A1475,Abfrage!$E$2:$F$20,2,FALSE),"")</f>
        <v/>
      </c>
      <c r="E1467" t="str">
        <f>IF(A1467&lt;&gt;"",Belegerfassung!B1475,"")</f>
        <v/>
      </c>
      <c r="F1467" t="str">
        <f>IF(Belegerfassung!L1475="","",IF(Belegerfassung!L1475&lt;&gt;"",IF(Belegerfassung!L1475&lt;&gt;"",IF(Belegerfassung!J1475&lt;&gt;0,VLOOKUP(Belegerfassung!L1475,Abfrage!$A$2:$C$19,2,),VLOOKUP(Belegerfassung!L1475,Abfrage!$A$2:$C$19,3,)),"")))</f>
        <v/>
      </c>
      <c r="G1467" t="str">
        <f t="shared" si="66"/>
        <v/>
      </c>
      <c r="H1467" s="31" t="str">
        <f>IF(A1467&lt;&gt;"",-Belegerfassung!J1475+Belegerfassung!K1475,"")</f>
        <v/>
      </c>
      <c r="I1467" s="49" t="str">
        <f>IFERROR(IF(H1467&lt;&gt;"",Belegerfassung!L1475*100,""),IF(OR(Belegerfassung!L1475="Leistung EU - Erlöse",Belegerfassung!L1475="Lieferungen EU-Erlöse",Belegerfassung!L1475="EUST",Belegerfassung!L1475="Bauleistungen 20%")=TRUE,"",MID(Belegerfassung!L1475,4,2)))</f>
        <v/>
      </c>
      <c r="J1467" s="6" t="str">
        <f>IF(A1467&lt;&gt;"",LEFT(Belegerfassung!D1475,40),"")</f>
        <v/>
      </c>
      <c r="K1467" t="str">
        <f>IF(A1467&lt;&gt;"",VLOOKUP(D1467,Abfrage!$F$2:$G$21,2,FALSE),"")</f>
        <v/>
      </c>
      <c r="L1467" s="6" t="str">
        <f>IF(Belegerfassung!H1475&lt;&gt;"",Belegerfassung!H1475,"")</f>
        <v/>
      </c>
      <c r="M1467" t="str">
        <f>IFERROR(IF(Belegerfassung!E1475&lt;&gt;"",VLOOKUP(Belegerfassung!E1475,Abfrage!$L$2:$M$15,2,),""),"")</f>
        <v/>
      </c>
      <c r="N1467" t="str">
        <f t="shared" si="67"/>
        <v/>
      </c>
      <c r="O1467" t="str">
        <f t="shared" si="68"/>
        <v/>
      </c>
      <c r="P1467" t="str">
        <f>IF(Belegerfassung!G1475&lt;&gt;"",CONCATENATE(Belegerfassung!G1475,".pdf"),"")</f>
        <v/>
      </c>
    </row>
    <row r="1468" spans="1:16">
      <c r="A1468" t="str">
        <f>IF(Belegerfassung!C1476&lt;&gt;"",0,"")</f>
        <v/>
      </c>
      <c r="B1468" t="str">
        <f>IFERROR(VLOOKUP(Belegerfassung!I1476,Konten!A:D,2,FALSE),"")</f>
        <v/>
      </c>
      <c r="C1468" t="str">
        <f>IF(A1468&lt;&gt;"",TEXT(Belegerfassung!C1476,"TT.MM.JJJJ"),"")</f>
        <v/>
      </c>
      <c r="D1468" t="str">
        <f>IFERROR(VLOOKUP(Belegerfassung!A1476,Abfrage!$E$2:$F$20,2,FALSE),"")</f>
        <v/>
      </c>
      <c r="E1468" t="str">
        <f>IF(A1468&lt;&gt;"",Belegerfassung!B1476,"")</f>
        <v/>
      </c>
      <c r="F1468" t="str">
        <f>IF(Belegerfassung!L1476="","",IF(Belegerfassung!L1476&lt;&gt;"",IF(Belegerfassung!L1476&lt;&gt;"",IF(Belegerfassung!J1476&lt;&gt;0,VLOOKUP(Belegerfassung!L1476,Abfrage!$A$2:$C$19,2,),VLOOKUP(Belegerfassung!L1476,Abfrage!$A$2:$C$19,3,)),"")))</f>
        <v/>
      </c>
      <c r="G1468" t="str">
        <f t="shared" si="66"/>
        <v/>
      </c>
      <c r="H1468" s="31" t="str">
        <f>IF(A1468&lt;&gt;"",-Belegerfassung!J1476+Belegerfassung!K1476,"")</f>
        <v/>
      </c>
      <c r="I1468" s="49" t="str">
        <f>IFERROR(IF(H1468&lt;&gt;"",Belegerfassung!L1476*100,""),IF(OR(Belegerfassung!L1476="Leistung EU - Erlöse",Belegerfassung!L1476="Lieferungen EU-Erlöse",Belegerfassung!L1476="EUST",Belegerfassung!L1476="Bauleistungen 20%")=TRUE,"",MID(Belegerfassung!L1476,4,2)))</f>
        <v/>
      </c>
      <c r="J1468" s="6" t="str">
        <f>IF(A1468&lt;&gt;"",LEFT(Belegerfassung!D1476,40),"")</f>
        <v/>
      </c>
      <c r="K1468" t="str">
        <f>IF(A1468&lt;&gt;"",VLOOKUP(D1468,Abfrage!$F$2:$G$21,2,FALSE),"")</f>
        <v/>
      </c>
      <c r="L1468" s="6" t="str">
        <f>IF(Belegerfassung!H1476&lt;&gt;"",Belegerfassung!H1476,"")</f>
        <v/>
      </c>
      <c r="M1468" t="str">
        <f>IFERROR(IF(Belegerfassung!E1476&lt;&gt;"",VLOOKUP(Belegerfassung!E1476,Abfrage!$L$2:$M$15,2,),""),"")</f>
        <v/>
      </c>
      <c r="N1468" t="str">
        <f t="shared" si="67"/>
        <v/>
      </c>
      <c r="O1468" t="str">
        <f t="shared" si="68"/>
        <v/>
      </c>
      <c r="P1468" t="str">
        <f>IF(Belegerfassung!G1476&lt;&gt;"",CONCATENATE(Belegerfassung!G1476,".pdf"),"")</f>
        <v/>
      </c>
    </row>
    <row r="1469" spans="1:16">
      <c r="A1469" t="str">
        <f>IF(Belegerfassung!C1477&lt;&gt;"",0,"")</f>
        <v/>
      </c>
      <c r="B1469" t="str">
        <f>IFERROR(VLOOKUP(Belegerfassung!I1477,Konten!A:D,2,FALSE),"")</f>
        <v/>
      </c>
      <c r="C1469" t="str">
        <f>IF(A1469&lt;&gt;"",TEXT(Belegerfassung!C1477,"TT.MM.JJJJ"),"")</f>
        <v/>
      </c>
      <c r="D1469" t="str">
        <f>IFERROR(VLOOKUP(Belegerfassung!A1477,Abfrage!$E$2:$F$20,2,FALSE),"")</f>
        <v/>
      </c>
      <c r="E1469" t="str">
        <f>IF(A1469&lt;&gt;"",Belegerfassung!B1477,"")</f>
        <v/>
      </c>
      <c r="F1469" t="str">
        <f>IF(Belegerfassung!L1477="","",IF(Belegerfassung!L1477&lt;&gt;"",IF(Belegerfassung!L1477&lt;&gt;"",IF(Belegerfassung!J1477&lt;&gt;0,VLOOKUP(Belegerfassung!L1477,Abfrage!$A$2:$C$19,2,),VLOOKUP(Belegerfassung!L1477,Abfrage!$A$2:$C$19,3,)),"")))</f>
        <v/>
      </c>
      <c r="G1469" t="str">
        <f t="shared" si="66"/>
        <v/>
      </c>
      <c r="H1469" s="31" t="str">
        <f>IF(A1469&lt;&gt;"",-Belegerfassung!J1477+Belegerfassung!K1477,"")</f>
        <v/>
      </c>
      <c r="I1469" s="49" t="str">
        <f>IFERROR(IF(H1469&lt;&gt;"",Belegerfassung!L1477*100,""),IF(OR(Belegerfassung!L1477="Leistung EU - Erlöse",Belegerfassung!L1477="Lieferungen EU-Erlöse",Belegerfassung!L1477="EUST",Belegerfassung!L1477="Bauleistungen 20%")=TRUE,"",MID(Belegerfassung!L1477,4,2)))</f>
        <v/>
      </c>
      <c r="J1469" s="6" t="str">
        <f>IF(A1469&lt;&gt;"",LEFT(Belegerfassung!D1477,40),"")</f>
        <v/>
      </c>
      <c r="K1469" t="str">
        <f>IF(A1469&lt;&gt;"",VLOOKUP(D1469,Abfrage!$F$2:$G$21,2,FALSE),"")</f>
        <v/>
      </c>
      <c r="L1469" s="6" t="str">
        <f>IF(Belegerfassung!H1477&lt;&gt;"",Belegerfassung!H1477,"")</f>
        <v/>
      </c>
      <c r="M1469" t="str">
        <f>IFERROR(IF(Belegerfassung!E1477&lt;&gt;"",VLOOKUP(Belegerfassung!E1477,Abfrage!$L$2:$M$15,2,),""),"")</f>
        <v/>
      </c>
      <c r="N1469" t="str">
        <f t="shared" si="67"/>
        <v/>
      </c>
      <c r="O1469" t="str">
        <f t="shared" si="68"/>
        <v/>
      </c>
      <c r="P1469" t="str">
        <f>IF(Belegerfassung!G1477&lt;&gt;"",CONCATENATE(Belegerfassung!G1477,".pdf"),"")</f>
        <v/>
      </c>
    </row>
    <row r="1470" spans="1:16">
      <c r="A1470" t="str">
        <f>IF(Belegerfassung!C1478&lt;&gt;"",0,"")</f>
        <v/>
      </c>
      <c r="B1470" t="str">
        <f>IFERROR(VLOOKUP(Belegerfassung!I1478,Konten!A:D,2,FALSE),"")</f>
        <v/>
      </c>
      <c r="C1470" t="str">
        <f>IF(A1470&lt;&gt;"",TEXT(Belegerfassung!C1478,"TT.MM.JJJJ"),"")</f>
        <v/>
      </c>
      <c r="D1470" t="str">
        <f>IFERROR(VLOOKUP(Belegerfassung!A1478,Abfrage!$E$2:$F$20,2,FALSE),"")</f>
        <v/>
      </c>
      <c r="E1470" t="str">
        <f>IF(A1470&lt;&gt;"",Belegerfassung!B1478,"")</f>
        <v/>
      </c>
      <c r="F1470" t="str">
        <f>IF(Belegerfassung!L1478="","",IF(Belegerfassung!L1478&lt;&gt;"",IF(Belegerfassung!L1478&lt;&gt;"",IF(Belegerfassung!J1478&lt;&gt;0,VLOOKUP(Belegerfassung!L1478,Abfrage!$A$2:$C$19,2,),VLOOKUP(Belegerfassung!L1478,Abfrage!$A$2:$C$19,3,)),"")))</f>
        <v/>
      </c>
      <c r="G1470" t="str">
        <f t="shared" si="66"/>
        <v/>
      </c>
      <c r="H1470" s="31" t="str">
        <f>IF(A1470&lt;&gt;"",-Belegerfassung!J1478+Belegerfassung!K1478,"")</f>
        <v/>
      </c>
      <c r="I1470" s="49" t="str">
        <f>IFERROR(IF(H1470&lt;&gt;"",Belegerfassung!L1478*100,""),IF(OR(Belegerfassung!L1478="Leistung EU - Erlöse",Belegerfassung!L1478="Lieferungen EU-Erlöse",Belegerfassung!L1478="EUST",Belegerfassung!L1478="Bauleistungen 20%")=TRUE,"",MID(Belegerfassung!L1478,4,2)))</f>
        <v/>
      </c>
      <c r="J1470" s="6" t="str">
        <f>IF(A1470&lt;&gt;"",LEFT(Belegerfassung!D1478,40),"")</f>
        <v/>
      </c>
      <c r="K1470" t="str">
        <f>IF(A1470&lt;&gt;"",VLOOKUP(D1470,Abfrage!$F$2:$G$21,2,FALSE),"")</f>
        <v/>
      </c>
      <c r="L1470" s="6" t="str">
        <f>IF(Belegerfassung!H1478&lt;&gt;"",Belegerfassung!H1478,"")</f>
        <v/>
      </c>
      <c r="M1470" t="str">
        <f>IFERROR(IF(Belegerfassung!E1478&lt;&gt;"",VLOOKUP(Belegerfassung!E1478,Abfrage!$L$2:$M$15,2,),""),"")</f>
        <v/>
      </c>
      <c r="N1470" t="str">
        <f t="shared" si="67"/>
        <v/>
      </c>
      <c r="O1470" t="str">
        <f t="shared" si="68"/>
        <v/>
      </c>
      <c r="P1470" t="str">
        <f>IF(Belegerfassung!G1478&lt;&gt;"",CONCATENATE(Belegerfassung!G1478,".pdf"),"")</f>
        <v/>
      </c>
    </row>
    <row r="1471" spans="1:16">
      <c r="A1471" t="str">
        <f>IF(Belegerfassung!C1479&lt;&gt;"",0,"")</f>
        <v/>
      </c>
      <c r="B1471" t="str">
        <f>IFERROR(VLOOKUP(Belegerfassung!I1479,Konten!A:D,2,FALSE),"")</f>
        <v/>
      </c>
      <c r="C1471" t="str">
        <f>IF(A1471&lt;&gt;"",TEXT(Belegerfassung!C1479,"TT.MM.JJJJ"),"")</f>
        <v/>
      </c>
      <c r="D1471" t="str">
        <f>IFERROR(VLOOKUP(Belegerfassung!A1479,Abfrage!$E$2:$F$20,2,FALSE),"")</f>
        <v/>
      </c>
      <c r="E1471" t="str">
        <f>IF(A1471&lt;&gt;"",Belegerfassung!B1479,"")</f>
        <v/>
      </c>
      <c r="F1471" t="str">
        <f>IF(Belegerfassung!L1479="","",IF(Belegerfassung!L1479&lt;&gt;"",IF(Belegerfassung!L1479&lt;&gt;"",IF(Belegerfassung!J1479&lt;&gt;0,VLOOKUP(Belegerfassung!L1479,Abfrage!$A$2:$C$19,2,),VLOOKUP(Belegerfassung!L1479,Abfrage!$A$2:$C$19,3,)),"")))</f>
        <v/>
      </c>
      <c r="G1471" t="str">
        <f t="shared" si="66"/>
        <v/>
      </c>
      <c r="H1471" s="31" t="str">
        <f>IF(A1471&lt;&gt;"",-Belegerfassung!J1479+Belegerfassung!K1479,"")</f>
        <v/>
      </c>
      <c r="I1471" s="49" t="str">
        <f>IFERROR(IF(H1471&lt;&gt;"",Belegerfassung!L1479*100,""),IF(OR(Belegerfassung!L1479="Leistung EU - Erlöse",Belegerfassung!L1479="Lieferungen EU-Erlöse",Belegerfassung!L1479="EUST",Belegerfassung!L1479="Bauleistungen 20%")=TRUE,"",MID(Belegerfassung!L1479,4,2)))</f>
        <v/>
      </c>
      <c r="J1471" s="6" t="str">
        <f>IF(A1471&lt;&gt;"",LEFT(Belegerfassung!D1479,40),"")</f>
        <v/>
      </c>
      <c r="K1471" t="str">
        <f>IF(A1471&lt;&gt;"",VLOOKUP(D1471,Abfrage!$F$2:$G$21,2,FALSE),"")</f>
        <v/>
      </c>
      <c r="L1471" s="6" t="str">
        <f>IF(Belegerfassung!H1479&lt;&gt;"",Belegerfassung!H1479,"")</f>
        <v/>
      </c>
      <c r="M1471" t="str">
        <f>IFERROR(IF(Belegerfassung!E1479&lt;&gt;"",VLOOKUP(Belegerfassung!E1479,Abfrage!$L$2:$M$15,2,),""),"")</f>
        <v/>
      </c>
      <c r="N1471" t="str">
        <f t="shared" si="67"/>
        <v/>
      </c>
      <c r="O1471" t="str">
        <f t="shared" si="68"/>
        <v/>
      </c>
      <c r="P1471" t="str">
        <f>IF(Belegerfassung!G1479&lt;&gt;"",CONCATENATE(Belegerfassung!G1479,".pdf"),"")</f>
        <v/>
      </c>
    </row>
    <row r="1472" spans="1:16">
      <c r="A1472" t="str">
        <f>IF(Belegerfassung!C1480&lt;&gt;"",0,"")</f>
        <v/>
      </c>
      <c r="B1472" t="str">
        <f>IFERROR(VLOOKUP(Belegerfassung!I1480,Konten!A:D,2,FALSE),"")</f>
        <v/>
      </c>
      <c r="C1472" t="str">
        <f>IF(A1472&lt;&gt;"",TEXT(Belegerfassung!C1480,"TT.MM.JJJJ"),"")</f>
        <v/>
      </c>
      <c r="D1472" t="str">
        <f>IFERROR(VLOOKUP(Belegerfassung!A1480,Abfrage!$E$2:$F$20,2,FALSE),"")</f>
        <v/>
      </c>
      <c r="E1472" t="str">
        <f>IF(A1472&lt;&gt;"",Belegerfassung!B1480,"")</f>
        <v/>
      </c>
      <c r="F1472" t="str">
        <f>IF(Belegerfassung!L1480="","",IF(Belegerfassung!L1480&lt;&gt;"",IF(Belegerfassung!L1480&lt;&gt;"",IF(Belegerfassung!J1480&lt;&gt;0,VLOOKUP(Belegerfassung!L1480,Abfrage!$A$2:$C$19,2,),VLOOKUP(Belegerfassung!L1480,Abfrage!$A$2:$C$19,3,)),"")))</f>
        <v/>
      </c>
      <c r="G1472" t="str">
        <f t="shared" si="66"/>
        <v/>
      </c>
      <c r="H1472" s="31" t="str">
        <f>IF(A1472&lt;&gt;"",-Belegerfassung!J1480+Belegerfassung!K1480,"")</f>
        <v/>
      </c>
      <c r="I1472" s="49" t="str">
        <f>IFERROR(IF(H1472&lt;&gt;"",Belegerfassung!L1480*100,""),IF(OR(Belegerfassung!L1480="Leistung EU - Erlöse",Belegerfassung!L1480="Lieferungen EU-Erlöse",Belegerfassung!L1480="EUST",Belegerfassung!L1480="Bauleistungen 20%")=TRUE,"",MID(Belegerfassung!L1480,4,2)))</f>
        <v/>
      </c>
      <c r="J1472" s="6" t="str">
        <f>IF(A1472&lt;&gt;"",LEFT(Belegerfassung!D1480,40),"")</f>
        <v/>
      </c>
      <c r="K1472" t="str">
        <f>IF(A1472&lt;&gt;"",VLOOKUP(D1472,Abfrage!$F$2:$G$21,2,FALSE),"")</f>
        <v/>
      </c>
      <c r="L1472" s="6" t="str">
        <f>IF(Belegerfassung!H1480&lt;&gt;"",Belegerfassung!H1480,"")</f>
        <v/>
      </c>
      <c r="M1472" t="str">
        <f>IFERROR(IF(Belegerfassung!E1480&lt;&gt;"",VLOOKUP(Belegerfassung!E1480,Abfrage!$L$2:$M$15,2,),""),"")</f>
        <v/>
      </c>
      <c r="N1472" t="str">
        <f t="shared" si="67"/>
        <v/>
      </c>
      <c r="O1472" t="str">
        <f t="shared" si="68"/>
        <v/>
      </c>
      <c r="P1472" t="str">
        <f>IF(Belegerfassung!G1480&lt;&gt;"",CONCATENATE(Belegerfassung!G1480,".pdf"),"")</f>
        <v/>
      </c>
    </row>
    <row r="1473" spans="1:16">
      <c r="A1473" t="str">
        <f>IF(Belegerfassung!C1481&lt;&gt;"",0,"")</f>
        <v/>
      </c>
      <c r="B1473" t="str">
        <f>IFERROR(VLOOKUP(Belegerfassung!I1481,Konten!A:D,2,FALSE),"")</f>
        <v/>
      </c>
      <c r="C1473" t="str">
        <f>IF(A1473&lt;&gt;"",TEXT(Belegerfassung!C1481,"TT.MM.JJJJ"),"")</f>
        <v/>
      </c>
      <c r="D1473" t="str">
        <f>IFERROR(VLOOKUP(Belegerfassung!A1481,Abfrage!$E$2:$F$20,2,FALSE),"")</f>
        <v/>
      </c>
      <c r="E1473" t="str">
        <f>IF(A1473&lt;&gt;"",Belegerfassung!B1481,"")</f>
        <v/>
      </c>
      <c r="F1473" t="str">
        <f>IF(Belegerfassung!L1481="","",IF(Belegerfassung!L1481&lt;&gt;"",IF(Belegerfassung!L1481&lt;&gt;"",IF(Belegerfassung!J1481&lt;&gt;0,VLOOKUP(Belegerfassung!L1481,Abfrage!$A$2:$C$19,2,),VLOOKUP(Belegerfassung!L1481,Abfrage!$A$2:$C$19,3,)),"")))</f>
        <v/>
      </c>
      <c r="G1473" t="str">
        <f t="shared" si="66"/>
        <v/>
      </c>
      <c r="H1473" s="31" t="str">
        <f>IF(A1473&lt;&gt;"",-Belegerfassung!J1481+Belegerfassung!K1481,"")</f>
        <v/>
      </c>
      <c r="I1473" s="49" t="str">
        <f>IFERROR(IF(H1473&lt;&gt;"",Belegerfassung!L1481*100,""),IF(OR(Belegerfassung!L1481="Leistung EU - Erlöse",Belegerfassung!L1481="Lieferungen EU-Erlöse",Belegerfassung!L1481="EUST",Belegerfassung!L1481="Bauleistungen 20%")=TRUE,"",MID(Belegerfassung!L1481,4,2)))</f>
        <v/>
      </c>
      <c r="J1473" s="6" t="str">
        <f>IF(A1473&lt;&gt;"",LEFT(Belegerfassung!D1481,40),"")</f>
        <v/>
      </c>
      <c r="K1473" t="str">
        <f>IF(A1473&lt;&gt;"",VLOOKUP(D1473,Abfrage!$F$2:$G$21,2,FALSE),"")</f>
        <v/>
      </c>
      <c r="L1473" s="6" t="str">
        <f>IF(Belegerfassung!H1481&lt;&gt;"",Belegerfassung!H1481,"")</f>
        <v/>
      </c>
      <c r="M1473" t="str">
        <f>IFERROR(IF(Belegerfassung!E1481&lt;&gt;"",VLOOKUP(Belegerfassung!E1481,Abfrage!$L$2:$M$15,2,),""),"")</f>
        <v/>
      </c>
      <c r="N1473" t="str">
        <f t="shared" si="67"/>
        <v/>
      </c>
      <c r="O1473" t="str">
        <f t="shared" si="68"/>
        <v/>
      </c>
      <c r="P1473" t="str">
        <f>IF(Belegerfassung!G1481&lt;&gt;"",CONCATENATE(Belegerfassung!G1481,".pdf"),"")</f>
        <v/>
      </c>
    </row>
    <row r="1474" spans="1:16">
      <c r="A1474" t="str">
        <f>IF(Belegerfassung!C1482&lt;&gt;"",0,"")</f>
        <v/>
      </c>
      <c r="B1474" t="str">
        <f>IFERROR(VLOOKUP(Belegerfassung!I1482,Konten!A:D,2,FALSE),"")</f>
        <v/>
      </c>
      <c r="C1474" t="str">
        <f>IF(A1474&lt;&gt;"",TEXT(Belegerfassung!C1482,"TT.MM.JJJJ"),"")</f>
        <v/>
      </c>
      <c r="D1474" t="str">
        <f>IFERROR(VLOOKUP(Belegerfassung!A1482,Abfrage!$E$2:$F$20,2,FALSE),"")</f>
        <v/>
      </c>
      <c r="E1474" t="str">
        <f>IF(A1474&lt;&gt;"",Belegerfassung!B1482,"")</f>
        <v/>
      </c>
      <c r="F1474" t="str">
        <f>IF(Belegerfassung!L1482="","",IF(Belegerfassung!L1482&lt;&gt;"",IF(Belegerfassung!L1482&lt;&gt;"",IF(Belegerfassung!J1482&lt;&gt;0,VLOOKUP(Belegerfassung!L1482,Abfrage!$A$2:$C$19,2,),VLOOKUP(Belegerfassung!L1482,Abfrage!$A$2:$C$19,3,)),"")))</f>
        <v/>
      </c>
      <c r="G1474" t="str">
        <f t="shared" si="66"/>
        <v/>
      </c>
      <c r="H1474" s="31" t="str">
        <f>IF(A1474&lt;&gt;"",-Belegerfassung!J1482+Belegerfassung!K1482,"")</f>
        <v/>
      </c>
      <c r="I1474" s="49" t="str">
        <f>IFERROR(IF(H1474&lt;&gt;"",Belegerfassung!L1482*100,""),IF(OR(Belegerfassung!L1482="Leistung EU - Erlöse",Belegerfassung!L1482="Lieferungen EU-Erlöse",Belegerfassung!L1482="EUST",Belegerfassung!L1482="Bauleistungen 20%")=TRUE,"",MID(Belegerfassung!L1482,4,2)))</f>
        <v/>
      </c>
      <c r="J1474" s="6" t="str">
        <f>IF(A1474&lt;&gt;"",LEFT(Belegerfassung!D1482,40),"")</f>
        <v/>
      </c>
      <c r="K1474" t="str">
        <f>IF(A1474&lt;&gt;"",VLOOKUP(D1474,Abfrage!$F$2:$G$21,2,FALSE),"")</f>
        <v/>
      </c>
      <c r="L1474" s="6" t="str">
        <f>IF(Belegerfassung!H1482&lt;&gt;"",Belegerfassung!H1482,"")</f>
        <v/>
      </c>
      <c r="M1474" t="str">
        <f>IFERROR(IF(Belegerfassung!E1482&lt;&gt;"",VLOOKUP(Belegerfassung!E1482,Abfrage!$L$2:$M$15,2,),""),"")</f>
        <v/>
      </c>
      <c r="N1474" t="str">
        <f t="shared" si="67"/>
        <v/>
      </c>
      <c r="O1474" t="str">
        <f t="shared" si="68"/>
        <v/>
      </c>
      <c r="P1474" t="str">
        <f>IF(Belegerfassung!G1482&lt;&gt;"",CONCATENATE(Belegerfassung!G1482,".pdf"),"")</f>
        <v/>
      </c>
    </row>
    <row r="1475" spans="1:16">
      <c r="A1475" t="str">
        <f>IF(Belegerfassung!C1483&lt;&gt;"",0,"")</f>
        <v/>
      </c>
      <c r="B1475" t="str">
        <f>IFERROR(VLOOKUP(Belegerfassung!I1483,Konten!A:D,2,FALSE),"")</f>
        <v/>
      </c>
      <c r="C1475" t="str">
        <f>IF(A1475&lt;&gt;"",TEXT(Belegerfassung!C1483,"TT.MM.JJJJ"),"")</f>
        <v/>
      </c>
      <c r="D1475" t="str">
        <f>IFERROR(VLOOKUP(Belegerfassung!A1483,Abfrage!$E$2:$F$20,2,FALSE),"")</f>
        <v/>
      </c>
      <c r="E1475" t="str">
        <f>IF(A1475&lt;&gt;"",Belegerfassung!B1483,"")</f>
        <v/>
      </c>
      <c r="F1475" t="str">
        <f>IF(Belegerfassung!L1483="","",IF(Belegerfassung!L1483&lt;&gt;"",IF(Belegerfassung!L1483&lt;&gt;"",IF(Belegerfassung!J1483&lt;&gt;0,VLOOKUP(Belegerfassung!L1483,Abfrage!$A$2:$C$19,2,),VLOOKUP(Belegerfassung!L1483,Abfrage!$A$2:$C$19,3,)),"")))</f>
        <v/>
      </c>
      <c r="G1475" t="str">
        <f t="shared" ref="G1475:G1538" si="69">IF(A1475&lt;&gt;"",1,"")</f>
        <v/>
      </c>
      <c r="H1475" s="31" t="str">
        <f>IF(A1475&lt;&gt;"",-Belegerfassung!J1483+Belegerfassung!K1483,"")</f>
        <v/>
      </c>
      <c r="I1475" s="49" t="str">
        <f>IFERROR(IF(H1475&lt;&gt;"",Belegerfassung!L1483*100,""),IF(OR(Belegerfassung!L1483="Leistung EU - Erlöse",Belegerfassung!L1483="Lieferungen EU-Erlöse",Belegerfassung!L1483="EUST",Belegerfassung!L1483="Bauleistungen 20%")=TRUE,"",MID(Belegerfassung!L1483,4,2)))</f>
        <v/>
      </c>
      <c r="J1475" s="6" t="str">
        <f>IF(A1475&lt;&gt;"",LEFT(Belegerfassung!D1483,40),"")</f>
        <v/>
      </c>
      <c r="K1475" t="str">
        <f>IF(A1475&lt;&gt;"",VLOOKUP(D1475,Abfrage!$F$2:$G$21,2,FALSE),"")</f>
        <v/>
      </c>
      <c r="L1475" s="6" t="str">
        <f>IF(Belegerfassung!H1483&lt;&gt;"",Belegerfassung!H1483,"")</f>
        <v/>
      </c>
      <c r="M1475" t="str">
        <f>IFERROR(IF(Belegerfassung!E1483&lt;&gt;"",VLOOKUP(Belegerfassung!E1483,Abfrage!$L$2:$M$15,2,),""),"")</f>
        <v/>
      </c>
      <c r="N1475" t="str">
        <f t="shared" ref="N1475:N1538" si="70">IF(A1475&lt;&gt;"","E","")</f>
        <v/>
      </c>
      <c r="O1475" t="str">
        <f t="shared" ref="O1475:O1538" si="71">IF(A1475&lt;&gt;"","A","")</f>
        <v/>
      </c>
      <c r="P1475" t="str">
        <f>IF(Belegerfassung!G1483&lt;&gt;"",CONCATENATE(Belegerfassung!G1483,".pdf"),"")</f>
        <v/>
      </c>
    </row>
    <row r="1476" spans="1:16">
      <c r="A1476" t="str">
        <f>IF(Belegerfassung!C1484&lt;&gt;"",0,"")</f>
        <v/>
      </c>
      <c r="B1476" t="str">
        <f>IFERROR(VLOOKUP(Belegerfassung!I1484,Konten!A:D,2,FALSE),"")</f>
        <v/>
      </c>
      <c r="C1476" t="str">
        <f>IF(A1476&lt;&gt;"",TEXT(Belegerfassung!C1484,"TT.MM.JJJJ"),"")</f>
        <v/>
      </c>
      <c r="D1476" t="str">
        <f>IFERROR(VLOOKUP(Belegerfassung!A1484,Abfrage!$E$2:$F$20,2,FALSE),"")</f>
        <v/>
      </c>
      <c r="E1476" t="str">
        <f>IF(A1476&lt;&gt;"",Belegerfassung!B1484,"")</f>
        <v/>
      </c>
      <c r="F1476" t="str">
        <f>IF(Belegerfassung!L1484="","",IF(Belegerfassung!L1484&lt;&gt;"",IF(Belegerfassung!L1484&lt;&gt;"",IF(Belegerfassung!J1484&lt;&gt;0,VLOOKUP(Belegerfassung!L1484,Abfrage!$A$2:$C$19,2,),VLOOKUP(Belegerfassung!L1484,Abfrage!$A$2:$C$19,3,)),"")))</f>
        <v/>
      </c>
      <c r="G1476" t="str">
        <f t="shared" si="69"/>
        <v/>
      </c>
      <c r="H1476" s="31" t="str">
        <f>IF(A1476&lt;&gt;"",-Belegerfassung!J1484+Belegerfassung!K1484,"")</f>
        <v/>
      </c>
      <c r="I1476" s="49" t="str">
        <f>IFERROR(IF(H1476&lt;&gt;"",Belegerfassung!L1484*100,""),IF(OR(Belegerfassung!L1484="Leistung EU - Erlöse",Belegerfassung!L1484="Lieferungen EU-Erlöse",Belegerfassung!L1484="EUST",Belegerfassung!L1484="Bauleistungen 20%")=TRUE,"",MID(Belegerfassung!L1484,4,2)))</f>
        <v/>
      </c>
      <c r="J1476" s="6" t="str">
        <f>IF(A1476&lt;&gt;"",LEFT(Belegerfassung!D1484,40),"")</f>
        <v/>
      </c>
      <c r="K1476" t="str">
        <f>IF(A1476&lt;&gt;"",VLOOKUP(D1476,Abfrage!$F$2:$G$21,2,FALSE),"")</f>
        <v/>
      </c>
      <c r="L1476" s="6" t="str">
        <f>IF(Belegerfassung!H1484&lt;&gt;"",Belegerfassung!H1484,"")</f>
        <v/>
      </c>
      <c r="M1476" t="str">
        <f>IFERROR(IF(Belegerfassung!E1484&lt;&gt;"",VLOOKUP(Belegerfassung!E1484,Abfrage!$L$2:$M$15,2,),""),"")</f>
        <v/>
      </c>
      <c r="N1476" t="str">
        <f t="shared" si="70"/>
        <v/>
      </c>
      <c r="O1476" t="str">
        <f t="shared" si="71"/>
        <v/>
      </c>
      <c r="P1476" t="str">
        <f>IF(Belegerfassung!G1484&lt;&gt;"",CONCATENATE(Belegerfassung!G1484,".pdf"),"")</f>
        <v/>
      </c>
    </row>
    <row r="1477" spans="1:16">
      <c r="A1477" t="str">
        <f>IF(Belegerfassung!C1485&lt;&gt;"",0,"")</f>
        <v/>
      </c>
      <c r="B1477" t="str">
        <f>IFERROR(VLOOKUP(Belegerfassung!I1485,Konten!A:D,2,FALSE),"")</f>
        <v/>
      </c>
      <c r="C1477" t="str">
        <f>IF(A1477&lt;&gt;"",TEXT(Belegerfassung!C1485,"TT.MM.JJJJ"),"")</f>
        <v/>
      </c>
      <c r="D1477" t="str">
        <f>IFERROR(VLOOKUP(Belegerfassung!A1485,Abfrage!$E$2:$F$20,2,FALSE),"")</f>
        <v/>
      </c>
      <c r="E1477" t="str">
        <f>IF(A1477&lt;&gt;"",Belegerfassung!B1485,"")</f>
        <v/>
      </c>
      <c r="F1477" t="str">
        <f>IF(Belegerfassung!L1485="","",IF(Belegerfassung!L1485&lt;&gt;"",IF(Belegerfassung!L1485&lt;&gt;"",IF(Belegerfassung!J1485&lt;&gt;0,VLOOKUP(Belegerfassung!L1485,Abfrage!$A$2:$C$19,2,),VLOOKUP(Belegerfassung!L1485,Abfrage!$A$2:$C$19,3,)),"")))</f>
        <v/>
      </c>
      <c r="G1477" t="str">
        <f t="shared" si="69"/>
        <v/>
      </c>
      <c r="H1477" s="31" t="str">
        <f>IF(A1477&lt;&gt;"",-Belegerfassung!J1485+Belegerfassung!K1485,"")</f>
        <v/>
      </c>
      <c r="I1477" s="49" t="str">
        <f>IFERROR(IF(H1477&lt;&gt;"",Belegerfassung!L1485*100,""),IF(OR(Belegerfassung!L1485="Leistung EU - Erlöse",Belegerfassung!L1485="Lieferungen EU-Erlöse",Belegerfassung!L1485="EUST",Belegerfassung!L1485="Bauleistungen 20%")=TRUE,"",MID(Belegerfassung!L1485,4,2)))</f>
        <v/>
      </c>
      <c r="J1477" s="6" t="str">
        <f>IF(A1477&lt;&gt;"",LEFT(Belegerfassung!D1485,40),"")</f>
        <v/>
      </c>
      <c r="K1477" t="str">
        <f>IF(A1477&lt;&gt;"",VLOOKUP(D1477,Abfrage!$F$2:$G$21,2,FALSE),"")</f>
        <v/>
      </c>
      <c r="L1477" s="6" t="str">
        <f>IF(Belegerfassung!H1485&lt;&gt;"",Belegerfassung!H1485,"")</f>
        <v/>
      </c>
      <c r="M1477" t="str">
        <f>IFERROR(IF(Belegerfassung!E1485&lt;&gt;"",VLOOKUP(Belegerfassung!E1485,Abfrage!$L$2:$M$15,2,),""),"")</f>
        <v/>
      </c>
      <c r="N1477" t="str">
        <f t="shared" si="70"/>
        <v/>
      </c>
      <c r="O1477" t="str">
        <f t="shared" si="71"/>
        <v/>
      </c>
      <c r="P1477" t="str">
        <f>IF(Belegerfassung!G1485&lt;&gt;"",CONCATENATE(Belegerfassung!G1485,".pdf"),"")</f>
        <v/>
      </c>
    </row>
    <row r="1478" spans="1:16">
      <c r="A1478" t="str">
        <f>IF(Belegerfassung!C1486&lt;&gt;"",0,"")</f>
        <v/>
      </c>
      <c r="B1478" t="str">
        <f>IFERROR(VLOOKUP(Belegerfassung!I1486,Konten!A:D,2,FALSE),"")</f>
        <v/>
      </c>
      <c r="C1478" t="str">
        <f>IF(A1478&lt;&gt;"",TEXT(Belegerfassung!C1486,"TT.MM.JJJJ"),"")</f>
        <v/>
      </c>
      <c r="D1478" t="str">
        <f>IFERROR(VLOOKUP(Belegerfassung!A1486,Abfrage!$E$2:$F$20,2,FALSE),"")</f>
        <v/>
      </c>
      <c r="E1478" t="str">
        <f>IF(A1478&lt;&gt;"",Belegerfassung!B1486,"")</f>
        <v/>
      </c>
      <c r="F1478" t="str">
        <f>IF(Belegerfassung!L1486="","",IF(Belegerfassung!L1486&lt;&gt;"",IF(Belegerfassung!L1486&lt;&gt;"",IF(Belegerfassung!J1486&lt;&gt;0,VLOOKUP(Belegerfassung!L1486,Abfrage!$A$2:$C$19,2,),VLOOKUP(Belegerfassung!L1486,Abfrage!$A$2:$C$19,3,)),"")))</f>
        <v/>
      </c>
      <c r="G1478" t="str">
        <f t="shared" si="69"/>
        <v/>
      </c>
      <c r="H1478" s="31" t="str">
        <f>IF(A1478&lt;&gt;"",-Belegerfassung!J1486+Belegerfassung!K1486,"")</f>
        <v/>
      </c>
      <c r="I1478" s="49" t="str">
        <f>IFERROR(IF(H1478&lt;&gt;"",Belegerfassung!L1486*100,""),IF(OR(Belegerfassung!L1486="Leistung EU - Erlöse",Belegerfassung!L1486="Lieferungen EU-Erlöse",Belegerfassung!L1486="EUST",Belegerfassung!L1486="Bauleistungen 20%")=TRUE,"",MID(Belegerfassung!L1486,4,2)))</f>
        <v/>
      </c>
      <c r="J1478" s="6" t="str">
        <f>IF(A1478&lt;&gt;"",LEFT(Belegerfassung!D1486,40),"")</f>
        <v/>
      </c>
      <c r="K1478" t="str">
        <f>IF(A1478&lt;&gt;"",VLOOKUP(D1478,Abfrage!$F$2:$G$21,2,FALSE),"")</f>
        <v/>
      </c>
      <c r="L1478" s="6" t="str">
        <f>IF(Belegerfassung!H1486&lt;&gt;"",Belegerfassung!H1486,"")</f>
        <v/>
      </c>
      <c r="M1478" t="str">
        <f>IFERROR(IF(Belegerfassung!E1486&lt;&gt;"",VLOOKUP(Belegerfassung!E1486,Abfrage!$L$2:$M$15,2,),""),"")</f>
        <v/>
      </c>
      <c r="N1478" t="str">
        <f t="shared" si="70"/>
        <v/>
      </c>
      <c r="O1478" t="str">
        <f t="shared" si="71"/>
        <v/>
      </c>
      <c r="P1478" t="str">
        <f>IF(Belegerfassung!G1486&lt;&gt;"",CONCATENATE(Belegerfassung!G1486,".pdf"),"")</f>
        <v/>
      </c>
    </row>
    <row r="1479" spans="1:16">
      <c r="A1479" t="str">
        <f>IF(Belegerfassung!C1487&lt;&gt;"",0,"")</f>
        <v/>
      </c>
      <c r="B1479" t="str">
        <f>IFERROR(VLOOKUP(Belegerfassung!I1487,Konten!A:D,2,FALSE),"")</f>
        <v/>
      </c>
      <c r="C1479" t="str">
        <f>IF(A1479&lt;&gt;"",TEXT(Belegerfassung!C1487,"TT.MM.JJJJ"),"")</f>
        <v/>
      </c>
      <c r="D1479" t="str">
        <f>IFERROR(VLOOKUP(Belegerfassung!A1487,Abfrage!$E$2:$F$20,2,FALSE),"")</f>
        <v/>
      </c>
      <c r="E1479" t="str">
        <f>IF(A1479&lt;&gt;"",Belegerfassung!B1487,"")</f>
        <v/>
      </c>
      <c r="F1479" t="str">
        <f>IF(Belegerfassung!L1487="","",IF(Belegerfassung!L1487&lt;&gt;"",IF(Belegerfassung!L1487&lt;&gt;"",IF(Belegerfassung!J1487&lt;&gt;0,VLOOKUP(Belegerfassung!L1487,Abfrage!$A$2:$C$19,2,),VLOOKUP(Belegerfassung!L1487,Abfrage!$A$2:$C$19,3,)),"")))</f>
        <v/>
      </c>
      <c r="G1479" t="str">
        <f t="shared" si="69"/>
        <v/>
      </c>
      <c r="H1479" s="31" t="str">
        <f>IF(A1479&lt;&gt;"",-Belegerfassung!J1487+Belegerfassung!K1487,"")</f>
        <v/>
      </c>
      <c r="I1479" s="49" t="str">
        <f>IFERROR(IF(H1479&lt;&gt;"",Belegerfassung!L1487*100,""),IF(OR(Belegerfassung!L1487="Leistung EU - Erlöse",Belegerfassung!L1487="Lieferungen EU-Erlöse",Belegerfassung!L1487="EUST",Belegerfassung!L1487="Bauleistungen 20%")=TRUE,"",MID(Belegerfassung!L1487,4,2)))</f>
        <v/>
      </c>
      <c r="J1479" s="6" t="str">
        <f>IF(A1479&lt;&gt;"",LEFT(Belegerfassung!D1487,40),"")</f>
        <v/>
      </c>
      <c r="K1479" t="str">
        <f>IF(A1479&lt;&gt;"",VLOOKUP(D1479,Abfrage!$F$2:$G$21,2,FALSE),"")</f>
        <v/>
      </c>
      <c r="L1479" s="6" t="str">
        <f>IF(Belegerfassung!H1487&lt;&gt;"",Belegerfassung!H1487,"")</f>
        <v/>
      </c>
      <c r="M1479" t="str">
        <f>IFERROR(IF(Belegerfassung!E1487&lt;&gt;"",VLOOKUP(Belegerfassung!E1487,Abfrage!$L$2:$M$15,2,),""),"")</f>
        <v/>
      </c>
      <c r="N1479" t="str">
        <f t="shared" si="70"/>
        <v/>
      </c>
      <c r="O1479" t="str">
        <f t="shared" si="71"/>
        <v/>
      </c>
      <c r="P1479" t="str">
        <f>IF(Belegerfassung!G1487&lt;&gt;"",CONCATENATE(Belegerfassung!G1487,".pdf"),"")</f>
        <v/>
      </c>
    </row>
    <row r="1480" spans="1:16">
      <c r="A1480" t="str">
        <f>IF(Belegerfassung!C1488&lt;&gt;"",0,"")</f>
        <v/>
      </c>
      <c r="B1480" t="str">
        <f>IFERROR(VLOOKUP(Belegerfassung!I1488,Konten!A:D,2,FALSE),"")</f>
        <v/>
      </c>
      <c r="C1480" t="str">
        <f>IF(A1480&lt;&gt;"",TEXT(Belegerfassung!C1488,"TT.MM.JJJJ"),"")</f>
        <v/>
      </c>
      <c r="D1480" t="str">
        <f>IFERROR(VLOOKUP(Belegerfassung!A1488,Abfrage!$E$2:$F$20,2,FALSE),"")</f>
        <v/>
      </c>
      <c r="E1480" t="str">
        <f>IF(A1480&lt;&gt;"",Belegerfassung!B1488,"")</f>
        <v/>
      </c>
      <c r="F1480" t="str">
        <f>IF(Belegerfassung!L1488="","",IF(Belegerfassung!L1488&lt;&gt;"",IF(Belegerfassung!L1488&lt;&gt;"",IF(Belegerfassung!J1488&lt;&gt;0,VLOOKUP(Belegerfassung!L1488,Abfrage!$A$2:$C$19,2,),VLOOKUP(Belegerfassung!L1488,Abfrage!$A$2:$C$19,3,)),"")))</f>
        <v/>
      </c>
      <c r="G1480" t="str">
        <f t="shared" si="69"/>
        <v/>
      </c>
      <c r="H1480" s="31" t="str">
        <f>IF(A1480&lt;&gt;"",-Belegerfassung!J1488+Belegerfassung!K1488,"")</f>
        <v/>
      </c>
      <c r="I1480" s="49" t="str">
        <f>IFERROR(IF(H1480&lt;&gt;"",Belegerfassung!L1488*100,""),IF(OR(Belegerfassung!L1488="Leistung EU - Erlöse",Belegerfassung!L1488="Lieferungen EU-Erlöse",Belegerfassung!L1488="EUST",Belegerfassung!L1488="Bauleistungen 20%")=TRUE,"",MID(Belegerfassung!L1488,4,2)))</f>
        <v/>
      </c>
      <c r="J1480" s="6" t="str">
        <f>IF(A1480&lt;&gt;"",LEFT(Belegerfassung!D1488,40),"")</f>
        <v/>
      </c>
      <c r="K1480" t="str">
        <f>IF(A1480&lt;&gt;"",VLOOKUP(D1480,Abfrage!$F$2:$G$21,2,FALSE),"")</f>
        <v/>
      </c>
      <c r="L1480" s="6" t="str">
        <f>IF(Belegerfassung!H1488&lt;&gt;"",Belegerfassung!H1488,"")</f>
        <v/>
      </c>
      <c r="M1480" t="str">
        <f>IFERROR(IF(Belegerfassung!E1488&lt;&gt;"",VLOOKUP(Belegerfassung!E1488,Abfrage!$L$2:$M$15,2,),""),"")</f>
        <v/>
      </c>
      <c r="N1480" t="str">
        <f t="shared" si="70"/>
        <v/>
      </c>
      <c r="O1480" t="str">
        <f t="shared" si="71"/>
        <v/>
      </c>
      <c r="P1480" t="str">
        <f>IF(Belegerfassung!G1488&lt;&gt;"",CONCATENATE(Belegerfassung!G1488,".pdf"),"")</f>
        <v/>
      </c>
    </row>
    <row r="1481" spans="1:16">
      <c r="A1481" t="str">
        <f>IF(Belegerfassung!C1489&lt;&gt;"",0,"")</f>
        <v/>
      </c>
      <c r="B1481" t="str">
        <f>IFERROR(VLOOKUP(Belegerfassung!I1489,Konten!A:D,2,FALSE),"")</f>
        <v/>
      </c>
      <c r="C1481" t="str">
        <f>IF(A1481&lt;&gt;"",TEXT(Belegerfassung!C1489,"TT.MM.JJJJ"),"")</f>
        <v/>
      </c>
      <c r="D1481" t="str">
        <f>IFERROR(VLOOKUP(Belegerfassung!A1489,Abfrage!$E$2:$F$20,2,FALSE),"")</f>
        <v/>
      </c>
      <c r="E1481" t="str">
        <f>IF(A1481&lt;&gt;"",Belegerfassung!B1489,"")</f>
        <v/>
      </c>
      <c r="F1481" t="str">
        <f>IF(Belegerfassung!L1489="","",IF(Belegerfassung!L1489&lt;&gt;"",IF(Belegerfassung!L1489&lt;&gt;"",IF(Belegerfassung!J1489&lt;&gt;0,VLOOKUP(Belegerfassung!L1489,Abfrage!$A$2:$C$19,2,),VLOOKUP(Belegerfassung!L1489,Abfrage!$A$2:$C$19,3,)),"")))</f>
        <v/>
      </c>
      <c r="G1481" t="str">
        <f t="shared" si="69"/>
        <v/>
      </c>
      <c r="H1481" s="31" t="str">
        <f>IF(A1481&lt;&gt;"",-Belegerfassung!J1489+Belegerfassung!K1489,"")</f>
        <v/>
      </c>
      <c r="I1481" s="49" t="str">
        <f>IFERROR(IF(H1481&lt;&gt;"",Belegerfassung!L1489*100,""),IF(OR(Belegerfassung!L1489="Leistung EU - Erlöse",Belegerfassung!L1489="Lieferungen EU-Erlöse",Belegerfassung!L1489="EUST",Belegerfassung!L1489="Bauleistungen 20%")=TRUE,"",MID(Belegerfassung!L1489,4,2)))</f>
        <v/>
      </c>
      <c r="J1481" s="6" t="str">
        <f>IF(A1481&lt;&gt;"",LEFT(Belegerfassung!D1489,40),"")</f>
        <v/>
      </c>
      <c r="K1481" t="str">
        <f>IF(A1481&lt;&gt;"",VLOOKUP(D1481,Abfrage!$F$2:$G$21,2,FALSE),"")</f>
        <v/>
      </c>
      <c r="L1481" s="6" t="str">
        <f>IF(Belegerfassung!H1489&lt;&gt;"",Belegerfassung!H1489,"")</f>
        <v/>
      </c>
      <c r="M1481" t="str">
        <f>IFERROR(IF(Belegerfassung!E1489&lt;&gt;"",VLOOKUP(Belegerfassung!E1489,Abfrage!$L$2:$M$15,2,),""),"")</f>
        <v/>
      </c>
      <c r="N1481" t="str">
        <f t="shared" si="70"/>
        <v/>
      </c>
      <c r="O1481" t="str">
        <f t="shared" si="71"/>
        <v/>
      </c>
      <c r="P1481" t="str">
        <f>IF(Belegerfassung!G1489&lt;&gt;"",CONCATENATE(Belegerfassung!G1489,".pdf"),"")</f>
        <v/>
      </c>
    </row>
    <row r="1482" spans="1:16">
      <c r="A1482" t="str">
        <f>IF(Belegerfassung!C1490&lt;&gt;"",0,"")</f>
        <v/>
      </c>
      <c r="B1482" t="str">
        <f>IFERROR(VLOOKUP(Belegerfassung!I1490,Konten!A:D,2,FALSE),"")</f>
        <v/>
      </c>
      <c r="C1482" t="str">
        <f>IF(A1482&lt;&gt;"",TEXT(Belegerfassung!C1490,"TT.MM.JJJJ"),"")</f>
        <v/>
      </c>
      <c r="D1482" t="str">
        <f>IFERROR(VLOOKUP(Belegerfassung!A1490,Abfrage!$E$2:$F$20,2,FALSE),"")</f>
        <v/>
      </c>
      <c r="E1482" t="str">
        <f>IF(A1482&lt;&gt;"",Belegerfassung!B1490,"")</f>
        <v/>
      </c>
      <c r="F1482" t="str">
        <f>IF(Belegerfassung!L1490="","",IF(Belegerfassung!L1490&lt;&gt;"",IF(Belegerfassung!L1490&lt;&gt;"",IF(Belegerfassung!J1490&lt;&gt;0,VLOOKUP(Belegerfassung!L1490,Abfrage!$A$2:$C$19,2,),VLOOKUP(Belegerfassung!L1490,Abfrage!$A$2:$C$19,3,)),"")))</f>
        <v/>
      </c>
      <c r="G1482" t="str">
        <f t="shared" si="69"/>
        <v/>
      </c>
      <c r="H1482" s="31" t="str">
        <f>IF(A1482&lt;&gt;"",-Belegerfassung!J1490+Belegerfassung!K1490,"")</f>
        <v/>
      </c>
      <c r="I1482" s="49" t="str">
        <f>IFERROR(IF(H1482&lt;&gt;"",Belegerfassung!L1490*100,""),IF(OR(Belegerfassung!L1490="Leistung EU - Erlöse",Belegerfassung!L1490="Lieferungen EU-Erlöse",Belegerfassung!L1490="EUST",Belegerfassung!L1490="Bauleistungen 20%")=TRUE,"",MID(Belegerfassung!L1490,4,2)))</f>
        <v/>
      </c>
      <c r="J1482" s="6" t="str">
        <f>IF(A1482&lt;&gt;"",LEFT(Belegerfassung!D1490,40),"")</f>
        <v/>
      </c>
      <c r="K1482" t="str">
        <f>IF(A1482&lt;&gt;"",VLOOKUP(D1482,Abfrage!$F$2:$G$21,2,FALSE),"")</f>
        <v/>
      </c>
      <c r="L1482" s="6" t="str">
        <f>IF(Belegerfassung!H1490&lt;&gt;"",Belegerfassung!H1490,"")</f>
        <v/>
      </c>
      <c r="M1482" t="str">
        <f>IFERROR(IF(Belegerfassung!E1490&lt;&gt;"",VLOOKUP(Belegerfassung!E1490,Abfrage!$L$2:$M$15,2,),""),"")</f>
        <v/>
      </c>
      <c r="N1482" t="str">
        <f t="shared" si="70"/>
        <v/>
      </c>
      <c r="O1482" t="str">
        <f t="shared" si="71"/>
        <v/>
      </c>
      <c r="P1482" t="str">
        <f>IF(Belegerfassung!G1490&lt;&gt;"",CONCATENATE(Belegerfassung!G1490,".pdf"),"")</f>
        <v/>
      </c>
    </row>
    <row r="1483" spans="1:16">
      <c r="A1483" t="str">
        <f>IF(Belegerfassung!C1491&lt;&gt;"",0,"")</f>
        <v/>
      </c>
      <c r="B1483" t="str">
        <f>IFERROR(VLOOKUP(Belegerfassung!I1491,Konten!A:D,2,FALSE),"")</f>
        <v/>
      </c>
      <c r="C1483" t="str">
        <f>IF(A1483&lt;&gt;"",TEXT(Belegerfassung!C1491,"TT.MM.JJJJ"),"")</f>
        <v/>
      </c>
      <c r="D1483" t="str">
        <f>IFERROR(VLOOKUP(Belegerfassung!A1491,Abfrage!$E$2:$F$20,2,FALSE),"")</f>
        <v/>
      </c>
      <c r="E1483" t="str">
        <f>IF(A1483&lt;&gt;"",Belegerfassung!B1491,"")</f>
        <v/>
      </c>
      <c r="F1483" t="str">
        <f>IF(Belegerfassung!L1491="","",IF(Belegerfassung!L1491&lt;&gt;"",IF(Belegerfassung!L1491&lt;&gt;"",IF(Belegerfassung!J1491&lt;&gt;0,VLOOKUP(Belegerfassung!L1491,Abfrage!$A$2:$C$19,2,),VLOOKUP(Belegerfassung!L1491,Abfrage!$A$2:$C$19,3,)),"")))</f>
        <v/>
      </c>
      <c r="G1483" t="str">
        <f t="shared" si="69"/>
        <v/>
      </c>
      <c r="H1483" s="31" t="str">
        <f>IF(A1483&lt;&gt;"",-Belegerfassung!J1491+Belegerfassung!K1491,"")</f>
        <v/>
      </c>
      <c r="I1483" s="49" t="str">
        <f>IFERROR(IF(H1483&lt;&gt;"",Belegerfassung!L1491*100,""),IF(OR(Belegerfassung!L1491="Leistung EU - Erlöse",Belegerfassung!L1491="Lieferungen EU-Erlöse",Belegerfassung!L1491="EUST",Belegerfassung!L1491="Bauleistungen 20%")=TRUE,"",MID(Belegerfassung!L1491,4,2)))</f>
        <v/>
      </c>
      <c r="J1483" s="6" t="str">
        <f>IF(A1483&lt;&gt;"",LEFT(Belegerfassung!D1491,40),"")</f>
        <v/>
      </c>
      <c r="K1483" t="str">
        <f>IF(A1483&lt;&gt;"",VLOOKUP(D1483,Abfrage!$F$2:$G$21,2,FALSE),"")</f>
        <v/>
      </c>
      <c r="L1483" s="6" t="str">
        <f>IF(Belegerfassung!H1491&lt;&gt;"",Belegerfassung!H1491,"")</f>
        <v/>
      </c>
      <c r="M1483" t="str">
        <f>IFERROR(IF(Belegerfassung!E1491&lt;&gt;"",VLOOKUP(Belegerfassung!E1491,Abfrage!$L$2:$M$15,2,),""),"")</f>
        <v/>
      </c>
      <c r="N1483" t="str">
        <f t="shared" si="70"/>
        <v/>
      </c>
      <c r="O1483" t="str">
        <f t="shared" si="71"/>
        <v/>
      </c>
      <c r="P1483" t="str">
        <f>IF(Belegerfassung!G1491&lt;&gt;"",CONCATENATE(Belegerfassung!G1491,".pdf"),"")</f>
        <v/>
      </c>
    </row>
    <row r="1484" spans="1:16">
      <c r="A1484" t="str">
        <f>IF(Belegerfassung!C1492&lt;&gt;"",0,"")</f>
        <v/>
      </c>
      <c r="B1484" t="str">
        <f>IFERROR(VLOOKUP(Belegerfassung!I1492,Konten!A:D,2,FALSE),"")</f>
        <v/>
      </c>
      <c r="C1484" t="str">
        <f>IF(A1484&lt;&gt;"",TEXT(Belegerfassung!C1492,"TT.MM.JJJJ"),"")</f>
        <v/>
      </c>
      <c r="D1484" t="str">
        <f>IFERROR(VLOOKUP(Belegerfassung!A1492,Abfrage!$E$2:$F$20,2,FALSE),"")</f>
        <v/>
      </c>
      <c r="E1484" t="str">
        <f>IF(A1484&lt;&gt;"",Belegerfassung!B1492,"")</f>
        <v/>
      </c>
      <c r="F1484" t="str">
        <f>IF(Belegerfassung!L1492="","",IF(Belegerfassung!L1492&lt;&gt;"",IF(Belegerfassung!L1492&lt;&gt;"",IF(Belegerfassung!J1492&lt;&gt;0,VLOOKUP(Belegerfassung!L1492,Abfrage!$A$2:$C$19,2,),VLOOKUP(Belegerfassung!L1492,Abfrage!$A$2:$C$19,3,)),"")))</f>
        <v/>
      </c>
      <c r="G1484" t="str">
        <f t="shared" si="69"/>
        <v/>
      </c>
      <c r="H1484" s="31" t="str">
        <f>IF(A1484&lt;&gt;"",-Belegerfassung!J1492+Belegerfassung!K1492,"")</f>
        <v/>
      </c>
      <c r="I1484" s="49" t="str">
        <f>IFERROR(IF(H1484&lt;&gt;"",Belegerfassung!L1492*100,""),IF(OR(Belegerfassung!L1492="Leistung EU - Erlöse",Belegerfassung!L1492="Lieferungen EU-Erlöse",Belegerfassung!L1492="EUST",Belegerfassung!L1492="Bauleistungen 20%")=TRUE,"",MID(Belegerfassung!L1492,4,2)))</f>
        <v/>
      </c>
      <c r="J1484" s="6" t="str">
        <f>IF(A1484&lt;&gt;"",LEFT(Belegerfassung!D1492,40),"")</f>
        <v/>
      </c>
      <c r="K1484" t="str">
        <f>IF(A1484&lt;&gt;"",VLOOKUP(D1484,Abfrage!$F$2:$G$21,2,FALSE),"")</f>
        <v/>
      </c>
      <c r="L1484" s="6" t="str">
        <f>IF(Belegerfassung!H1492&lt;&gt;"",Belegerfassung!H1492,"")</f>
        <v/>
      </c>
      <c r="M1484" t="str">
        <f>IFERROR(IF(Belegerfassung!E1492&lt;&gt;"",VLOOKUP(Belegerfassung!E1492,Abfrage!$L$2:$M$15,2,),""),"")</f>
        <v/>
      </c>
      <c r="N1484" t="str">
        <f t="shared" si="70"/>
        <v/>
      </c>
      <c r="O1484" t="str">
        <f t="shared" si="71"/>
        <v/>
      </c>
      <c r="P1484" t="str">
        <f>IF(Belegerfassung!G1492&lt;&gt;"",CONCATENATE(Belegerfassung!G1492,".pdf"),"")</f>
        <v/>
      </c>
    </row>
    <row r="1485" spans="1:16">
      <c r="A1485" t="str">
        <f>IF(Belegerfassung!C1493&lt;&gt;"",0,"")</f>
        <v/>
      </c>
      <c r="B1485" t="str">
        <f>IFERROR(VLOOKUP(Belegerfassung!I1493,Konten!A:D,2,FALSE),"")</f>
        <v/>
      </c>
      <c r="C1485" t="str">
        <f>IF(A1485&lt;&gt;"",TEXT(Belegerfassung!C1493,"TT.MM.JJJJ"),"")</f>
        <v/>
      </c>
      <c r="D1485" t="str">
        <f>IFERROR(VLOOKUP(Belegerfassung!A1493,Abfrage!$E$2:$F$20,2,FALSE),"")</f>
        <v/>
      </c>
      <c r="E1485" t="str">
        <f>IF(A1485&lt;&gt;"",Belegerfassung!B1493,"")</f>
        <v/>
      </c>
      <c r="F1485" t="str">
        <f>IF(Belegerfassung!L1493="","",IF(Belegerfassung!L1493&lt;&gt;"",IF(Belegerfassung!L1493&lt;&gt;"",IF(Belegerfassung!J1493&lt;&gt;0,VLOOKUP(Belegerfassung!L1493,Abfrage!$A$2:$C$19,2,),VLOOKUP(Belegerfassung!L1493,Abfrage!$A$2:$C$19,3,)),"")))</f>
        <v/>
      </c>
      <c r="G1485" t="str">
        <f t="shared" si="69"/>
        <v/>
      </c>
      <c r="H1485" s="31" t="str">
        <f>IF(A1485&lt;&gt;"",-Belegerfassung!J1493+Belegerfassung!K1493,"")</f>
        <v/>
      </c>
      <c r="I1485" s="49" t="str">
        <f>IFERROR(IF(H1485&lt;&gt;"",Belegerfassung!L1493*100,""),IF(OR(Belegerfassung!L1493="Leistung EU - Erlöse",Belegerfassung!L1493="Lieferungen EU-Erlöse",Belegerfassung!L1493="EUST",Belegerfassung!L1493="Bauleistungen 20%")=TRUE,"",MID(Belegerfassung!L1493,4,2)))</f>
        <v/>
      </c>
      <c r="J1485" s="6" t="str">
        <f>IF(A1485&lt;&gt;"",LEFT(Belegerfassung!D1493,40),"")</f>
        <v/>
      </c>
      <c r="K1485" t="str">
        <f>IF(A1485&lt;&gt;"",VLOOKUP(D1485,Abfrage!$F$2:$G$21,2,FALSE),"")</f>
        <v/>
      </c>
      <c r="L1485" s="6" t="str">
        <f>IF(Belegerfassung!H1493&lt;&gt;"",Belegerfassung!H1493,"")</f>
        <v/>
      </c>
      <c r="M1485" t="str">
        <f>IFERROR(IF(Belegerfassung!E1493&lt;&gt;"",VLOOKUP(Belegerfassung!E1493,Abfrage!$L$2:$M$15,2,),""),"")</f>
        <v/>
      </c>
      <c r="N1485" t="str">
        <f t="shared" si="70"/>
        <v/>
      </c>
      <c r="O1485" t="str">
        <f t="shared" si="71"/>
        <v/>
      </c>
      <c r="P1485" t="str">
        <f>IF(Belegerfassung!G1493&lt;&gt;"",CONCATENATE(Belegerfassung!G1493,".pdf"),"")</f>
        <v/>
      </c>
    </row>
    <row r="1486" spans="1:16">
      <c r="A1486" t="str">
        <f>IF(Belegerfassung!C1494&lt;&gt;"",0,"")</f>
        <v/>
      </c>
      <c r="B1486" t="str">
        <f>IFERROR(VLOOKUP(Belegerfassung!I1494,Konten!A:D,2,FALSE),"")</f>
        <v/>
      </c>
      <c r="C1486" t="str">
        <f>IF(A1486&lt;&gt;"",TEXT(Belegerfassung!C1494,"TT.MM.JJJJ"),"")</f>
        <v/>
      </c>
      <c r="D1486" t="str">
        <f>IFERROR(VLOOKUP(Belegerfassung!A1494,Abfrage!$E$2:$F$20,2,FALSE),"")</f>
        <v/>
      </c>
      <c r="E1486" t="str">
        <f>IF(A1486&lt;&gt;"",Belegerfassung!B1494,"")</f>
        <v/>
      </c>
      <c r="F1486" t="str">
        <f>IF(Belegerfassung!L1494="","",IF(Belegerfassung!L1494&lt;&gt;"",IF(Belegerfassung!L1494&lt;&gt;"",IF(Belegerfassung!J1494&lt;&gt;0,VLOOKUP(Belegerfassung!L1494,Abfrage!$A$2:$C$19,2,),VLOOKUP(Belegerfassung!L1494,Abfrage!$A$2:$C$19,3,)),"")))</f>
        <v/>
      </c>
      <c r="G1486" t="str">
        <f t="shared" si="69"/>
        <v/>
      </c>
      <c r="H1486" s="31" t="str">
        <f>IF(A1486&lt;&gt;"",-Belegerfassung!J1494+Belegerfassung!K1494,"")</f>
        <v/>
      </c>
      <c r="I1486" s="49" t="str">
        <f>IFERROR(IF(H1486&lt;&gt;"",Belegerfassung!L1494*100,""),IF(OR(Belegerfassung!L1494="Leistung EU - Erlöse",Belegerfassung!L1494="Lieferungen EU-Erlöse",Belegerfassung!L1494="EUST",Belegerfassung!L1494="Bauleistungen 20%")=TRUE,"",MID(Belegerfassung!L1494,4,2)))</f>
        <v/>
      </c>
      <c r="J1486" s="6" t="str">
        <f>IF(A1486&lt;&gt;"",LEFT(Belegerfassung!D1494,40),"")</f>
        <v/>
      </c>
      <c r="K1486" t="str">
        <f>IF(A1486&lt;&gt;"",VLOOKUP(D1486,Abfrage!$F$2:$G$21,2,FALSE),"")</f>
        <v/>
      </c>
      <c r="L1486" s="6" t="str">
        <f>IF(Belegerfassung!H1494&lt;&gt;"",Belegerfassung!H1494,"")</f>
        <v/>
      </c>
      <c r="M1486" t="str">
        <f>IFERROR(IF(Belegerfassung!E1494&lt;&gt;"",VLOOKUP(Belegerfassung!E1494,Abfrage!$L$2:$M$15,2,),""),"")</f>
        <v/>
      </c>
      <c r="N1486" t="str">
        <f t="shared" si="70"/>
        <v/>
      </c>
      <c r="O1486" t="str">
        <f t="shared" si="71"/>
        <v/>
      </c>
      <c r="P1486" t="str">
        <f>IF(Belegerfassung!G1494&lt;&gt;"",CONCATENATE(Belegerfassung!G1494,".pdf"),"")</f>
        <v/>
      </c>
    </row>
    <row r="1487" spans="1:16">
      <c r="A1487" t="str">
        <f>IF(Belegerfassung!C1495&lt;&gt;"",0,"")</f>
        <v/>
      </c>
      <c r="B1487" t="str">
        <f>IFERROR(VLOOKUP(Belegerfassung!I1495,Konten!A:D,2,FALSE),"")</f>
        <v/>
      </c>
      <c r="C1487" t="str">
        <f>IF(A1487&lt;&gt;"",TEXT(Belegerfassung!C1495,"TT.MM.JJJJ"),"")</f>
        <v/>
      </c>
      <c r="D1487" t="str">
        <f>IFERROR(VLOOKUP(Belegerfassung!A1495,Abfrage!$E$2:$F$20,2,FALSE),"")</f>
        <v/>
      </c>
      <c r="E1487" t="str">
        <f>IF(A1487&lt;&gt;"",Belegerfassung!B1495,"")</f>
        <v/>
      </c>
      <c r="F1487" t="str">
        <f>IF(Belegerfassung!L1495="","",IF(Belegerfassung!L1495&lt;&gt;"",IF(Belegerfassung!L1495&lt;&gt;"",IF(Belegerfassung!J1495&lt;&gt;0,VLOOKUP(Belegerfassung!L1495,Abfrage!$A$2:$C$19,2,),VLOOKUP(Belegerfassung!L1495,Abfrage!$A$2:$C$19,3,)),"")))</f>
        <v/>
      </c>
      <c r="G1487" t="str">
        <f t="shared" si="69"/>
        <v/>
      </c>
      <c r="H1487" s="31" t="str">
        <f>IF(A1487&lt;&gt;"",-Belegerfassung!J1495+Belegerfassung!K1495,"")</f>
        <v/>
      </c>
      <c r="I1487" s="49" t="str">
        <f>IFERROR(IF(H1487&lt;&gt;"",Belegerfassung!L1495*100,""),IF(OR(Belegerfassung!L1495="Leistung EU - Erlöse",Belegerfassung!L1495="Lieferungen EU-Erlöse",Belegerfassung!L1495="EUST",Belegerfassung!L1495="Bauleistungen 20%")=TRUE,"",MID(Belegerfassung!L1495,4,2)))</f>
        <v/>
      </c>
      <c r="J1487" s="6" t="str">
        <f>IF(A1487&lt;&gt;"",LEFT(Belegerfassung!D1495,40),"")</f>
        <v/>
      </c>
      <c r="K1487" t="str">
        <f>IF(A1487&lt;&gt;"",VLOOKUP(D1487,Abfrage!$F$2:$G$21,2,FALSE),"")</f>
        <v/>
      </c>
      <c r="L1487" s="6" t="str">
        <f>IF(Belegerfassung!H1495&lt;&gt;"",Belegerfassung!H1495,"")</f>
        <v/>
      </c>
      <c r="M1487" t="str">
        <f>IFERROR(IF(Belegerfassung!E1495&lt;&gt;"",VLOOKUP(Belegerfassung!E1495,Abfrage!$L$2:$M$15,2,),""),"")</f>
        <v/>
      </c>
      <c r="N1487" t="str">
        <f t="shared" si="70"/>
        <v/>
      </c>
      <c r="O1487" t="str">
        <f t="shared" si="71"/>
        <v/>
      </c>
      <c r="P1487" t="str">
        <f>IF(Belegerfassung!G1495&lt;&gt;"",CONCATENATE(Belegerfassung!G1495,".pdf"),"")</f>
        <v/>
      </c>
    </row>
    <row r="1488" spans="1:16">
      <c r="A1488" t="str">
        <f>IF(Belegerfassung!C1496&lt;&gt;"",0,"")</f>
        <v/>
      </c>
      <c r="B1488" t="str">
        <f>IFERROR(VLOOKUP(Belegerfassung!I1496,Konten!A:D,2,FALSE),"")</f>
        <v/>
      </c>
      <c r="C1488" t="str">
        <f>IF(A1488&lt;&gt;"",TEXT(Belegerfassung!C1496,"TT.MM.JJJJ"),"")</f>
        <v/>
      </c>
      <c r="D1488" t="str">
        <f>IFERROR(VLOOKUP(Belegerfassung!A1496,Abfrage!$E$2:$F$20,2,FALSE),"")</f>
        <v/>
      </c>
      <c r="E1488" t="str">
        <f>IF(A1488&lt;&gt;"",Belegerfassung!B1496,"")</f>
        <v/>
      </c>
      <c r="F1488" t="str">
        <f>IF(Belegerfassung!L1496="","",IF(Belegerfassung!L1496&lt;&gt;"",IF(Belegerfassung!L1496&lt;&gt;"",IF(Belegerfassung!J1496&lt;&gt;0,VLOOKUP(Belegerfassung!L1496,Abfrage!$A$2:$C$19,2,),VLOOKUP(Belegerfassung!L1496,Abfrage!$A$2:$C$19,3,)),"")))</f>
        <v/>
      </c>
      <c r="G1488" t="str">
        <f t="shared" si="69"/>
        <v/>
      </c>
      <c r="H1488" s="31" t="str">
        <f>IF(A1488&lt;&gt;"",-Belegerfassung!J1496+Belegerfassung!K1496,"")</f>
        <v/>
      </c>
      <c r="I1488" s="49" t="str">
        <f>IFERROR(IF(H1488&lt;&gt;"",Belegerfassung!L1496*100,""),IF(OR(Belegerfassung!L1496="Leistung EU - Erlöse",Belegerfassung!L1496="Lieferungen EU-Erlöse",Belegerfassung!L1496="EUST",Belegerfassung!L1496="Bauleistungen 20%")=TRUE,"",MID(Belegerfassung!L1496,4,2)))</f>
        <v/>
      </c>
      <c r="J1488" s="6" t="str">
        <f>IF(A1488&lt;&gt;"",LEFT(Belegerfassung!D1496,40),"")</f>
        <v/>
      </c>
      <c r="K1488" t="str">
        <f>IF(A1488&lt;&gt;"",VLOOKUP(D1488,Abfrage!$F$2:$G$21,2,FALSE),"")</f>
        <v/>
      </c>
      <c r="L1488" s="6" t="str">
        <f>IF(Belegerfassung!H1496&lt;&gt;"",Belegerfassung!H1496,"")</f>
        <v/>
      </c>
      <c r="M1488" t="str">
        <f>IFERROR(IF(Belegerfassung!E1496&lt;&gt;"",VLOOKUP(Belegerfassung!E1496,Abfrage!$L$2:$M$15,2,),""),"")</f>
        <v/>
      </c>
      <c r="N1488" t="str">
        <f t="shared" si="70"/>
        <v/>
      </c>
      <c r="O1488" t="str">
        <f t="shared" si="71"/>
        <v/>
      </c>
      <c r="P1488" t="str">
        <f>IF(Belegerfassung!G1496&lt;&gt;"",CONCATENATE(Belegerfassung!G1496,".pdf"),"")</f>
        <v/>
      </c>
    </row>
    <row r="1489" spans="1:16">
      <c r="A1489" t="str">
        <f>IF(Belegerfassung!C1497&lt;&gt;"",0,"")</f>
        <v/>
      </c>
      <c r="B1489" t="str">
        <f>IFERROR(VLOOKUP(Belegerfassung!I1497,Konten!A:D,2,FALSE),"")</f>
        <v/>
      </c>
      <c r="C1489" t="str">
        <f>IF(A1489&lt;&gt;"",TEXT(Belegerfassung!C1497,"TT.MM.JJJJ"),"")</f>
        <v/>
      </c>
      <c r="D1489" t="str">
        <f>IFERROR(VLOOKUP(Belegerfassung!A1497,Abfrage!$E$2:$F$20,2,FALSE),"")</f>
        <v/>
      </c>
      <c r="E1489" t="str">
        <f>IF(A1489&lt;&gt;"",Belegerfassung!B1497,"")</f>
        <v/>
      </c>
      <c r="F1489" t="str">
        <f>IF(Belegerfassung!L1497="","",IF(Belegerfassung!L1497&lt;&gt;"",IF(Belegerfassung!L1497&lt;&gt;"",IF(Belegerfassung!J1497&lt;&gt;0,VLOOKUP(Belegerfassung!L1497,Abfrage!$A$2:$C$19,2,),VLOOKUP(Belegerfassung!L1497,Abfrage!$A$2:$C$19,3,)),"")))</f>
        <v/>
      </c>
      <c r="G1489" t="str">
        <f t="shared" si="69"/>
        <v/>
      </c>
      <c r="H1489" s="31" t="str">
        <f>IF(A1489&lt;&gt;"",-Belegerfassung!J1497+Belegerfassung!K1497,"")</f>
        <v/>
      </c>
      <c r="I1489" s="49" t="str">
        <f>IFERROR(IF(H1489&lt;&gt;"",Belegerfassung!L1497*100,""),IF(OR(Belegerfassung!L1497="Leistung EU - Erlöse",Belegerfassung!L1497="Lieferungen EU-Erlöse",Belegerfassung!L1497="EUST",Belegerfassung!L1497="Bauleistungen 20%")=TRUE,"",MID(Belegerfassung!L1497,4,2)))</f>
        <v/>
      </c>
      <c r="J1489" s="6" t="str">
        <f>IF(A1489&lt;&gt;"",LEFT(Belegerfassung!D1497,40),"")</f>
        <v/>
      </c>
      <c r="K1489" t="str">
        <f>IF(A1489&lt;&gt;"",VLOOKUP(D1489,Abfrage!$F$2:$G$21,2,FALSE),"")</f>
        <v/>
      </c>
      <c r="L1489" s="6" t="str">
        <f>IF(Belegerfassung!H1497&lt;&gt;"",Belegerfassung!H1497,"")</f>
        <v/>
      </c>
      <c r="M1489" t="str">
        <f>IFERROR(IF(Belegerfassung!E1497&lt;&gt;"",VLOOKUP(Belegerfassung!E1497,Abfrage!$L$2:$M$15,2,),""),"")</f>
        <v/>
      </c>
      <c r="N1489" t="str">
        <f t="shared" si="70"/>
        <v/>
      </c>
      <c r="O1489" t="str">
        <f t="shared" si="71"/>
        <v/>
      </c>
      <c r="P1489" t="str">
        <f>IF(Belegerfassung!G1497&lt;&gt;"",CONCATENATE(Belegerfassung!G1497,".pdf"),"")</f>
        <v/>
      </c>
    </row>
    <row r="1490" spans="1:16">
      <c r="A1490" t="str">
        <f>IF(Belegerfassung!C1498&lt;&gt;"",0,"")</f>
        <v/>
      </c>
      <c r="B1490" t="str">
        <f>IFERROR(VLOOKUP(Belegerfassung!I1498,Konten!A:D,2,FALSE),"")</f>
        <v/>
      </c>
      <c r="C1490" t="str">
        <f>IF(A1490&lt;&gt;"",TEXT(Belegerfassung!C1498,"TT.MM.JJJJ"),"")</f>
        <v/>
      </c>
      <c r="D1490" t="str">
        <f>IFERROR(VLOOKUP(Belegerfassung!A1498,Abfrage!$E$2:$F$20,2,FALSE),"")</f>
        <v/>
      </c>
      <c r="E1490" t="str">
        <f>IF(A1490&lt;&gt;"",Belegerfassung!B1498,"")</f>
        <v/>
      </c>
      <c r="F1490" t="str">
        <f>IF(Belegerfassung!L1498="","",IF(Belegerfassung!L1498&lt;&gt;"",IF(Belegerfassung!L1498&lt;&gt;"",IF(Belegerfassung!J1498&lt;&gt;0,VLOOKUP(Belegerfassung!L1498,Abfrage!$A$2:$C$19,2,),VLOOKUP(Belegerfassung!L1498,Abfrage!$A$2:$C$19,3,)),"")))</f>
        <v/>
      </c>
      <c r="G1490" t="str">
        <f t="shared" si="69"/>
        <v/>
      </c>
      <c r="H1490" s="31" t="str">
        <f>IF(A1490&lt;&gt;"",-Belegerfassung!J1498+Belegerfassung!K1498,"")</f>
        <v/>
      </c>
      <c r="I1490" s="49" t="str">
        <f>IFERROR(IF(H1490&lt;&gt;"",Belegerfassung!L1498*100,""),IF(OR(Belegerfassung!L1498="Leistung EU - Erlöse",Belegerfassung!L1498="Lieferungen EU-Erlöse",Belegerfassung!L1498="EUST",Belegerfassung!L1498="Bauleistungen 20%")=TRUE,"",MID(Belegerfassung!L1498,4,2)))</f>
        <v/>
      </c>
      <c r="J1490" s="6" t="str">
        <f>IF(A1490&lt;&gt;"",LEFT(Belegerfassung!D1498,40),"")</f>
        <v/>
      </c>
      <c r="K1490" t="str">
        <f>IF(A1490&lt;&gt;"",VLOOKUP(D1490,Abfrage!$F$2:$G$21,2,FALSE),"")</f>
        <v/>
      </c>
      <c r="L1490" s="6" t="str">
        <f>IF(Belegerfassung!H1498&lt;&gt;"",Belegerfassung!H1498,"")</f>
        <v/>
      </c>
      <c r="M1490" t="str">
        <f>IFERROR(IF(Belegerfassung!E1498&lt;&gt;"",VLOOKUP(Belegerfassung!E1498,Abfrage!$L$2:$M$15,2,),""),"")</f>
        <v/>
      </c>
      <c r="N1490" t="str">
        <f t="shared" si="70"/>
        <v/>
      </c>
      <c r="O1490" t="str">
        <f t="shared" si="71"/>
        <v/>
      </c>
      <c r="P1490" t="str">
        <f>IF(Belegerfassung!G1498&lt;&gt;"",CONCATENATE(Belegerfassung!G1498,".pdf"),"")</f>
        <v/>
      </c>
    </row>
    <row r="1491" spans="1:16">
      <c r="A1491" t="str">
        <f>IF(Belegerfassung!C1499&lt;&gt;"",0,"")</f>
        <v/>
      </c>
      <c r="B1491" t="str">
        <f>IFERROR(VLOOKUP(Belegerfassung!I1499,Konten!A:D,2,FALSE),"")</f>
        <v/>
      </c>
      <c r="C1491" t="str">
        <f>IF(A1491&lt;&gt;"",TEXT(Belegerfassung!C1499,"TT.MM.JJJJ"),"")</f>
        <v/>
      </c>
      <c r="D1491" t="str">
        <f>IFERROR(VLOOKUP(Belegerfassung!A1499,Abfrage!$E$2:$F$20,2,FALSE),"")</f>
        <v/>
      </c>
      <c r="E1491" t="str">
        <f>IF(A1491&lt;&gt;"",Belegerfassung!B1499,"")</f>
        <v/>
      </c>
      <c r="F1491" t="str">
        <f>IF(Belegerfassung!L1499="","",IF(Belegerfassung!L1499&lt;&gt;"",IF(Belegerfassung!L1499&lt;&gt;"",IF(Belegerfassung!J1499&lt;&gt;0,VLOOKUP(Belegerfassung!L1499,Abfrage!$A$2:$C$19,2,),VLOOKUP(Belegerfassung!L1499,Abfrage!$A$2:$C$19,3,)),"")))</f>
        <v/>
      </c>
      <c r="G1491" t="str">
        <f t="shared" si="69"/>
        <v/>
      </c>
      <c r="H1491" s="31" t="str">
        <f>IF(A1491&lt;&gt;"",-Belegerfassung!J1499+Belegerfassung!K1499,"")</f>
        <v/>
      </c>
      <c r="I1491" s="49" t="str">
        <f>IFERROR(IF(H1491&lt;&gt;"",Belegerfassung!L1499*100,""),IF(OR(Belegerfassung!L1499="Leistung EU - Erlöse",Belegerfassung!L1499="Lieferungen EU-Erlöse",Belegerfassung!L1499="EUST",Belegerfassung!L1499="Bauleistungen 20%")=TRUE,"",MID(Belegerfassung!L1499,4,2)))</f>
        <v/>
      </c>
      <c r="J1491" s="6" t="str">
        <f>IF(A1491&lt;&gt;"",LEFT(Belegerfassung!D1499,40),"")</f>
        <v/>
      </c>
      <c r="K1491" t="str">
        <f>IF(A1491&lt;&gt;"",VLOOKUP(D1491,Abfrage!$F$2:$G$21,2,FALSE),"")</f>
        <v/>
      </c>
      <c r="L1491" s="6" t="str">
        <f>IF(Belegerfassung!H1499&lt;&gt;"",Belegerfassung!H1499,"")</f>
        <v/>
      </c>
      <c r="M1491" t="str">
        <f>IFERROR(IF(Belegerfassung!E1499&lt;&gt;"",VLOOKUP(Belegerfassung!E1499,Abfrage!$L$2:$M$15,2,),""),"")</f>
        <v/>
      </c>
      <c r="N1491" t="str">
        <f t="shared" si="70"/>
        <v/>
      </c>
      <c r="O1491" t="str">
        <f t="shared" si="71"/>
        <v/>
      </c>
      <c r="P1491" t="str">
        <f>IF(Belegerfassung!G1499&lt;&gt;"",CONCATENATE(Belegerfassung!G1499,".pdf"),"")</f>
        <v/>
      </c>
    </row>
    <row r="1492" spans="1:16">
      <c r="A1492" t="str">
        <f>IF(Belegerfassung!C1500&lt;&gt;"",0,"")</f>
        <v/>
      </c>
      <c r="B1492" t="str">
        <f>IFERROR(VLOOKUP(Belegerfassung!I1500,Konten!A:D,2,FALSE),"")</f>
        <v/>
      </c>
      <c r="C1492" t="str">
        <f>IF(A1492&lt;&gt;"",TEXT(Belegerfassung!C1500,"TT.MM.JJJJ"),"")</f>
        <v/>
      </c>
      <c r="D1492" t="str">
        <f>IFERROR(VLOOKUP(Belegerfassung!A1500,Abfrage!$E$2:$F$20,2,FALSE),"")</f>
        <v/>
      </c>
      <c r="E1492" t="str">
        <f>IF(A1492&lt;&gt;"",Belegerfassung!B1500,"")</f>
        <v/>
      </c>
      <c r="F1492" t="str">
        <f>IF(Belegerfassung!L1500="","",IF(Belegerfassung!L1500&lt;&gt;"",IF(Belegerfassung!L1500&lt;&gt;"",IF(Belegerfassung!J1500&lt;&gt;0,VLOOKUP(Belegerfassung!L1500,Abfrage!$A$2:$C$19,2,),VLOOKUP(Belegerfassung!L1500,Abfrage!$A$2:$C$19,3,)),"")))</f>
        <v/>
      </c>
      <c r="G1492" t="str">
        <f t="shared" si="69"/>
        <v/>
      </c>
      <c r="H1492" s="31" t="str">
        <f>IF(A1492&lt;&gt;"",-Belegerfassung!J1500+Belegerfassung!K1500,"")</f>
        <v/>
      </c>
      <c r="I1492" s="49" t="str">
        <f>IFERROR(IF(H1492&lt;&gt;"",Belegerfassung!L1500*100,""),IF(OR(Belegerfassung!L1500="Leistung EU - Erlöse",Belegerfassung!L1500="Lieferungen EU-Erlöse",Belegerfassung!L1500="EUST",Belegerfassung!L1500="Bauleistungen 20%")=TRUE,"",MID(Belegerfassung!L1500,4,2)))</f>
        <v/>
      </c>
      <c r="J1492" s="6" t="str">
        <f>IF(A1492&lt;&gt;"",LEFT(Belegerfassung!D1500,40),"")</f>
        <v/>
      </c>
      <c r="K1492" t="str">
        <f>IF(A1492&lt;&gt;"",VLOOKUP(D1492,Abfrage!$F$2:$G$21,2,FALSE),"")</f>
        <v/>
      </c>
      <c r="L1492" s="6" t="str">
        <f>IF(Belegerfassung!H1500&lt;&gt;"",Belegerfassung!H1500,"")</f>
        <v/>
      </c>
      <c r="M1492" t="str">
        <f>IFERROR(IF(Belegerfassung!E1500&lt;&gt;"",VLOOKUP(Belegerfassung!E1500,Abfrage!$L$2:$M$15,2,),""),"")</f>
        <v/>
      </c>
      <c r="N1492" t="str">
        <f t="shared" si="70"/>
        <v/>
      </c>
      <c r="O1492" t="str">
        <f t="shared" si="71"/>
        <v/>
      </c>
      <c r="P1492" t="str">
        <f>IF(Belegerfassung!G1500&lt;&gt;"",CONCATENATE(Belegerfassung!G1500,".pdf"),"")</f>
        <v/>
      </c>
    </row>
    <row r="1493" spans="1:16">
      <c r="A1493" t="str">
        <f>IF(Belegerfassung!C1501&lt;&gt;"",0,"")</f>
        <v/>
      </c>
      <c r="B1493" t="str">
        <f>IFERROR(VLOOKUP(Belegerfassung!I1501,Konten!A:D,2,FALSE),"")</f>
        <v/>
      </c>
      <c r="C1493" t="str">
        <f>IF(A1493&lt;&gt;"",TEXT(Belegerfassung!C1501,"TT.MM.JJJJ"),"")</f>
        <v/>
      </c>
      <c r="D1493" t="str">
        <f>IFERROR(VLOOKUP(Belegerfassung!A1501,Abfrage!$E$2:$F$20,2,FALSE),"")</f>
        <v/>
      </c>
      <c r="E1493" t="str">
        <f>IF(A1493&lt;&gt;"",Belegerfassung!B1501,"")</f>
        <v/>
      </c>
      <c r="F1493" t="str">
        <f>IF(Belegerfassung!L1501="","",IF(Belegerfassung!L1501&lt;&gt;"",IF(Belegerfassung!L1501&lt;&gt;"",IF(Belegerfassung!J1501&lt;&gt;0,VLOOKUP(Belegerfassung!L1501,Abfrage!$A$2:$C$19,2,),VLOOKUP(Belegerfassung!L1501,Abfrage!$A$2:$C$19,3,)),"")))</f>
        <v/>
      </c>
      <c r="G1493" t="str">
        <f t="shared" si="69"/>
        <v/>
      </c>
      <c r="H1493" s="31" t="str">
        <f>IF(A1493&lt;&gt;"",-Belegerfassung!J1501+Belegerfassung!K1501,"")</f>
        <v/>
      </c>
      <c r="I1493" s="49" t="str">
        <f>IFERROR(IF(H1493&lt;&gt;"",Belegerfassung!L1501*100,""),IF(OR(Belegerfassung!L1501="Leistung EU - Erlöse",Belegerfassung!L1501="Lieferungen EU-Erlöse",Belegerfassung!L1501="EUST",Belegerfassung!L1501="Bauleistungen 20%")=TRUE,"",MID(Belegerfassung!L1501,4,2)))</f>
        <v/>
      </c>
      <c r="J1493" s="6" t="str">
        <f>IF(A1493&lt;&gt;"",LEFT(Belegerfassung!D1501,40),"")</f>
        <v/>
      </c>
      <c r="K1493" t="str">
        <f>IF(A1493&lt;&gt;"",VLOOKUP(D1493,Abfrage!$F$2:$G$21,2,FALSE),"")</f>
        <v/>
      </c>
      <c r="L1493" s="6" t="str">
        <f>IF(Belegerfassung!H1501&lt;&gt;"",Belegerfassung!H1501,"")</f>
        <v/>
      </c>
      <c r="M1493" t="str">
        <f>IFERROR(IF(Belegerfassung!E1501&lt;&gt;"",VLOOKUP(Belegerfassung!E1501,Abfrage!$L$2:$M$15,2,),""),"")</f>
        <v/>
      </c>
      <c r="N1493" t="str">
        <f t="shared" si="70"/>
        <v/>
      </c>
      <c r="O1493" t="str">
        <f t="shared" si="71"/>
        <v/>
      </c>
      <c r="P1493" t="str">
        <f>IF(Belegerfassung!G1501&lt;&gt;"",CONCATENATE(Belegerfassung!G1501,".pdf"),"")</f>
        <v/>
      </c>
    </row>
    <row r="1494" spans="1:16">
      <c r="A1494" t="str">
        <f>IF(Belegerfassung!C1502&lt;&gt;"",0,"")</f>
        <v/>
      </c>
      <c r="B1494" t="str">
        <f>IFERROR(VLOOKUP(Belegerfassung!I1502,Konten!A:D,2,FALSE),"")</f>
        <v/>
      </c>
      <c r="C1494" t="str">
        <f>IF(A1494&lt;&gt;"",TEXT(Belegerfassung!C1502,"TT.MM.JJJJ"),"")</f>
        <v/>
      </c>
      <c r="D1494" t="str">
        <f>IFERROR(VLOOKUP(Belegerfassung!A1502,Abfrage!$E$2:$F$20,2,FALSE),"")</f>
        <v/>
      </c>
      <c r="E1494" t="str">
        <f>IF(A1494&lt;&gt;"",Belegerfassung!B1502,"")</f>
        <v/>
      </c>
      <c r="F1494" t="str">
        <f>IF(Belegerfassung!L1502="","",IF(Belegerfassung!L1502&lt;&gt;"",IF(Belegerfassung!L1502&lt;&gt;"",IF(Belegerfassung!J1502&lt;&gt;0,VLOOKUP(Belegerfassung!L1502,Abfrage!$A$2:$C$19,2,),VLOOKUP(Belegerfassung!L1502,Abfrage!$A$2:$C$19,3,)),"")))</f>
        <v/>
      </c>
      <c r="G1494" t="str">
        <f t="shared" si="69"/>
        <v/>
      </c>
      <c r="H1494" s="31" t="str">
        <f>IF(A1494&lt;&gt;"",-Belegerfassung!J1502+Belegerfassung!K1502,"")</f>
        <v/>
      </c>
      <c r="I1494" s="49" t="str">
        <f>IFERROR(IF(H1494&lt;&gt;"",Belegerfassung!L1502*100,""),IF(OR(Belegerfassung!L1502="Leistung EU - Erlöse",Belegerfassung!L1502="Lieferungen EU-Erlöse",Belegerfassung!L1502="EUST",Belegerfassung!L1502="Bauleistungen 20%")=TRUE,"",MID(Belegerfassung!L1502,4,2)))</f>
        <v/>
      </c>
      <c r="J1494" s="6" t="str">
        <f>IF(A1494&lt;&gt;"",LEFT(Belegerfassung!D1502,40),"")</f>
        <v/>
      </c>
      <c r="K1494" t="str">
        <f>IF(A1494&lt;&gt;"",VLOOKUP(D1494,Abfrage!$F$2:$G$21,2,FALSE),"")</f>
        <v/>
      </c>
      <c r="L1494" s="6" t="str">
        <f>IF(Belegerfassung!H1502&lt;&gt;"",Belegerfassung!H1502,"")</f>
        <v/>
      </c>
      <c r="M1494" t="str">
        <f>IFERROR(IF(Belegerfassung!E1502&lt;&gt;"",VLOOKUP(Belegerfassung!E1502,Abfrage!$L$2:$M$15,2,),""),"")</f>
        <v/>
      </c>
      <c r="N1494" t="str">
        <f t="shared" si="70"/>
        <v/>
      </c>
      <c r="O1494" t="str">
        <f t="shared" si="71"/>
        <v/>
      </c>
      <c r="P1494" t="str">
        <f>IF(Belegerfassung!G1502&lt;&gt;"",CONCATENATE(Belegerfassung!G1502,".pdf"),"")</f>
        <v/>
      </c>
    </row>
    <row r="1495" spans="1:16">
      <c r="A1495" t="str">
        <f>IF(Belegerfassung!C1503&lt;&gt;"",0,"")</f>
        <v/>
      </c>
      <c r="B1495" t="str">
        <f>IFERROR(VLOOKUP(Belegerfassung!I1503,Konten!A:D,2,FALSE),"")</f>
        <v/>
      </c>
      <c r="C1495" t="str">
        <f>IF(A1495&lt;&gt;"",TEXT(Belegerfassung!C1503,"TT.MM.JJJJ"),"")</f>
        <v/>
      </c>
      <c r="D1495" t="str">
        <f>IFERROR(VLOOKUP(Belegerfassung!A1503,Abfrage!$E$2:$F$20,2,FALSE),"")</f>
        <v/>
      </c>
      <c r="E1495" t="str">
        <f>IF(A1495&lt;&gt;"",Belegerfassung!B1503,"")</f>
        <v/>
      </c>
      <c r="F1495" t="str">
        <f>IF(Belegerfassung!L1503="","",IF(Belegerfassung!L1503&lt;&gt;"",IF(Belegerfassung!L1503&lt;&gt;"",IF(Belegerfassung!J1503&lt;&gt;0,VLOOKUP(Belegerfassung!L1503,Abfrage!$A$2:$C$19,2,),VLOOKUP(Belegerfassung!L1503,Abfrage!$A$2:$C$19,3,)),"")))</f>
        <v/>
      </c>
      <c r="G1495" t="str">
        <f t="shared" si="69"/>
        <v/>
      </c>
      <c r="H1495" s="31" t="str">
        <f>IF(A1495&lt;&gt;"",-Belegerfassung!J1503+Belegerfassung!K1503,"")</f>
        <v/>
      </c>
      <c r="I1495" s="49" t="str">
        <f>IFERROR(IF(H1495&lt;&gt;"",Belegerfassung!L1503*100,""),IF(OR(Belegerfassung!L1503="Leistung EU - Erlöse",Belegerfassung!L1503="Lieferungen EU-Erlöse",Belegerfassung!L1503="EUST",Belegerfassung!L1503="Bauleistungen 20%")=TRUE,"",MID(Belegerfassung!L1503,4,2)))</f>
        <v/>
      </c>
      <c r="J1495" s="6" t="str">
        <f>IF(A1495&lt;&gt;"",LEFT(Belegerfassung!D1503,40),"")</f>
        <v/>
      </c>
      <c r="K1495" t="str">
        <f>IF(A1495&lt;&gt;"",VLOOKUP(D1495,Abfrage!$F$2:$G$21,2,FALSE),"")</f>
        <v/>
      </c>
      <c r="L1495" s="6" t="str">
        <f>IF(Belegerfassung!H1503&lt;&gt;"",Belegerfassung!H1503,"")</f>
        <v/>
      </c>
      <c r="M1495" t="str">
        <f>IFERROR(IF(Belegerfassung!E1503&lt;&gt;"",VLOOKUP(Belegerfassung!E1503,Abfrage!$L$2:$M$15,2,),""),"")</f>
        <v/>
      </c>
      <c r="N1495" t="str">
        <f t="shared" si="70"/>
        <v/>
      </c>
      <c r="O1495" t="str">
        <f t="shared" si="71"/>
        <v/>
      </c>
      <c r="P1495" t="str">
        <f>IF(Belegerfassung!G1503&lt;&gt;"",CONCATENATE(Belegerfassung!G1503,".pdf"),"")</f>
        <v/>
      </c>
    </row>
    <row r="1496" spans="1:16">
      <c r="A1496" t="str">
        <f>IF(Belegerfassung!C1504&lt;&gt;"",0,"")</f>
        <v/>
      </c>
      <c r="B1496" t="str">
        <f>IFERROR(VLOOKUP(Belegerfassung!I1504,Konten!A:D,2,FALSE),"")</f>
        <v/>
      </c>
      <c r="C1496" t="str">
        <f>IF(A1496&lt;&gt;"",TEXT(Belegerfassung!C1504,"TT.MM.JJJJ"),"")</f>
        <v/>
      </c>
      <c r="D1496" t="str">
        <f>IFERROR(VLOOKUP(Belegerfassung!A1504,Abfrage!$E$2:$F$20,2,FALSE),"")</f>
        <v/>
      </c>
      <c r="E1496" t="str">
        <f>IF(A1496&lt;&gt;"",Belegerfassung!B1504,"")</f>
        <v/>
      </c>
      <c r="F1496" t="str">
        <f>IF(Belegerfassung!L1504="","",IF(Belegerfassung!L1504&lt;&gt;"",IF(Belegerfassung!L1504&lt;&gt;"",IF(Belegerfassung!J1504&lt;&gt;0,VLOOKUP(Belegerfassung!L1504,Abfrage!$A$2:$C$19,2,),VLOOKUP(Belegerfassung!L1504,Abfrage!$A$2:$C$19,3,)),"")))</f>
        <v/>
      </c>
      <c r="G1496" t="str">
        <f t="shared" si="69"/>
        <v/>
      </c>
      <c r="H1496" s="31" t="str">
        <f>IF(A1496&lt;&gt;"",-Belegerfassung!J1504+Belegerfassung!K1504,"")</f>
        <v/>
      </c>
      <c r="I1496" s="49" t="str">
        <f>IFERROR(IF(H1496&lt;&gt;"",Belegerfassung!L1504*100,""),IF(OR(Belegerfassung!L1504="Leistung EU - Erlöse",Belegerfassung!L1504="Lieferungen EU-Erlöse",Belegerfassung!L1504="EUST",Belegerfassung!L1504="Bauleistungen 20%")=TRUE,"",MID(Belegerfassung!L1504,4,2)))</f>
        <v/>
      </c>
      <c r="J1496" s="6" t="str">
        <f>IF(A1496&lt;&gt;"",LEFT(Belegerfassung!D1504,40),"")</f>
        <v/>
      </c>
      <c r="K1496" t="str">
        <f>IF(A1496&lt;&gt;"",VLOOKUP(D1496,Abfrage!$F$2:$G$21,2,FALSE),"")</f>
        <v/>
      </c>
      <c r="L1496" s="6" t="str">
        <f>IF(Belegerfassung!H1504&lt;&gt;"",Belegerfassung!H1504,"")</f>
        <v/>
      </c>
      <c r="M1496" t="str">
        <f>IFERROR(IF(Belegerfassung!E1504&lt;&gt;"",VLOOKUP(Belegerfassung!E1504,Abfrage!$L$2:$M$15,2,),""),"")</f>
        <v/>
      </c>
      <c r="N1496" t="str">
        <f t="shared" si="70"/>
        <v/>
      </c>
      <c r="O1496" t="str">
        <f t="shared" si="71"/>
        <v/>
      </c>
      <c r="P1496" t="str">
        <f>IF(Belegerfassung!G1504&lt;&gt;"",CONCATENATE(Belegerfassung!G1504,".pdf"),"")</f>
        <v/>
      </c>
    </row>
    <row r="1497" spans="1:16">
      <c r="A1497" t="str">
        <f>IF(Belegerfassung!C1505&lt;&gt;"",0,"")</f>
        <v/>
      </c>
      <c r="B1497" t="str">
        <f>IFERROR(VLOOKUP(Belegerfassung!I1505,Konten!A:D,2,FALSE),"")</f>
        <v/>
      </c>
      <c r="C1497" t="str">
        <f>IF(A1497&lt;&gt;"",TEXT(Belegerfassung!C1505,"TT.MM.JJJJ"),"")</f>
        <v/>
      </c>
      <c r="D1497" t="str">
        <f>IFERROR(VLOOKUP(Belegerfassung!A1505,Abfrage!$E$2:$F$20,2,FALSE),"")</f>
        <v/>
      </c>
      <c r="E1497" t="str">
        <f>IF(A1497&lt;&gt;"",Belegerfassung!B1505,"")</f>
        <v/>
      </c>
      <c r="F1497" t="str">
        <f>IF(Belegerfassung!L1505="","",IF(Belegerfassung!L1505&lt;&gt;"",IF(Belegerfassung!L1505&lt;&gt;"",IF(Belegerfassung!J1505&lt;&gt;0,VLOOKUP(Belegerfassung!L1505,Abfrage!$A$2:$C$19,2,),VLOOKUP(Belegerfassung!L1505,Abfrage!$A$2:$C$19,3,)),"")))</f>
        <v/>
      </c>
      <c r="G1497" t="str">
        <f t="shared" si="69"/>
        <v/>
      </c>
      <c r="H1497" s="31" t="str">
        <f>IF(A1497&lt;&gt;"",-Belegerfassung!J1505+Belegerfassung!K1505,"")</f>
        <v/>
      </c>
      <c r="I1497" s="49" t="str">
        <f>IFERROR(IF(H1497&lt;&gt;"",Belegerfassung!L1505*100,""),IF(OR(Belegerfassung!L1505="Leistung EU - Erlöse",Belegerfassung!L1505="Lieferungen EU-Erlöse",Belegerfassung!L1505="EUST",Belegerfassung!L1505="Bauleistungen 20%")=TRUE,"",MID(Belegerfassung!L1505,4,2)))</f>
        <v/>
      </c>
      <c r="J1497" s="6" t="str">
        <f>IF(A1497&lt;&gt;"",LEFT(Belegerfassung!D1505,40),"")</f>
        <v/>
      </c>
      <c r="K1497" t="str">
        <f>IF(A1497&lt;&gt;"",VLOOKUP(D1497,Abfrage!$F$2:$G$21,2,FALSE),"")</f>
        <v/>
      </c>
      <c r="L1497" s="6" t="str">
        <f>IF(Belegerfassung!H1505&lt;&gt;"",Belegerfassung!H1505,"")</f>
        <v/>
      </c>
      <c r="M1497" t="str">
        <f>IFERROR(IF(Belegerfassung!E1505&lt;&gt;"",VLOOKUP(Belegerfassung!E1505,Abfrage!$L$2:$M$15,2,),""),"")</f>
        <v/>
      </c>
      <c r="N1497" t="str">
        <f t="shared" si="70"/>
        <v/>
      </c>
      <c r="O1497" t="str">
        <f t="shared" si="71"/>
        <v/>
      </c>
      <c r="P1497" t="str">
        <f>IF(Belegerfassung!G1505&lt;&gt;"",CONCATENATE(Belegerfassung!G1505,".pdf"),"")</f>
        <v/>
      </c>
    </row>
    <row r="1498" spans="1:16">
      <c r="A1498" t="str">
        <f>IF(Belegerfassung!C1506&lt;&gt;"",0,"")</f>
        <v/>
      </c>
      <c r="B1498" t="str">
        <f>IFERROR(VLOOKUP(Belegerfassung!I1506,Konten!A:D,2,FALSE),"")</f>
        <v/>
      </c>
      <c r="C1498" t="str">
        <f>IF(A1498&lt;&gt;"",TEXT(Belegerfassung!C1506,"TT.MM.JJJJ"),"")</f>
        <v/>
      </c>
      <c r="D1498" t="str">
        <f>IFERROR(VLOOKUP(Belegerfassung!A1506,Abfrage!$E$2:$F$20,2,FALSE),"")</f>
        <v/>
      </c>
      <c r="E1498" t="str">
        <f>IF(A1498&lt;&gt;"",Belegerfassung!B1506,"")</f>
        <v/>
      </c>
      <c r="F1498" t="str">
        <f>IF(Belegerfassung!L1506="","",IF(Belegerfassung!L1506&lt;&gt;"",IF(Belegerfassung!L1506&lt;&gt;"",IF(Belegerfassung!J1506&lt;&gt;0,VLOOKUP(Belegerfassung!L1506,Abfrage!$A$2:$C$19,2,),VLOOKUP(Belegerfassung!L1506,Abfrage!$A$2:$C$19,3,)),"")))</f>
        <v/>
      </c>
      <c r="G1498" t="str">
        <f t="shared" si="69"/>
        <v/>
      </c>
      <c r="H1498" s="31" t="str">
        <f>IF(A1498&lt;&gt;"",-Belegerfassung!J1506+Belegerfassung!K1506,"")</f>
        <v/>
      </c>
      <c r="I1498" s="49" t="str">
        <f>IFERROR(IF(H1498&lt;&gt;"",Belegerfassung!L1506*100,""),IF(OR(Belegerfassung!L1506="Leistung EU - Erlöse",Belegerfassung!L1506="Lieferungen EU-Erlöse",Belegerfassung!L1506="EUST",Belegerfassung!L1506="Bauleistungen 20%")=TRUE,"",MID(Belegerfassung!L1506,4,2)))</f>
        <v/>
      </c>
      <c r="J1498" s="6" t="str">
        <f>IF(A1498&lt;&gt;"",LEFT(Belegerfassung!D1506,40),"")</f>
        <v/>
      </c>
      <c r="K1498" t="str">
        <f>IF(A1498&lt;&gt;"",VLOOKUP(D1498,Abfrage!$F$2:$G$21,2,FALSE),"")</f>
        <v/>
      </c>
      <c r="L1498" s="6" t="str">
        <f>IF(Belegerfassung!H1506&lt;&gt;"",Belegerfassung!H1506,"")</f>
        <v/>
      </c>
      <c r="M1498" t="str">
        <f>IFERROR(IF(Belegerfassung!E1506&lt;&gt;"",VLOOKUP(Belegerfassung!E1506,Abfrage!$L$2:$M$15,2,),""),"")</f>
        <v/>
      </c>
      <c r="N1498" t="str">
        <f t="shared" si="70"/>
        <v/>
      </c>
      <c r="O1498" t="str">
        <f t="shared" si="71"/>
        <v/>
      </c>
      <c r="P1498" t="str">
        <f>IF(Belegerfassung!G1506&lt;&gt;"",CONCATENATE(Belegerfassung!G1506,".pdf"),"")</f>
        <v/>
      </c>
    </row>
    <row r="1499" spans="1:16">
      <c r="A1499" t="str">
        <f>IF(Belegerfassung!C1507&lt;&gt;"",0,"")</f>
        <v/>
      </c>
      <c r="B1499" t="str">
        <f>IFERROR(VLOOKUP(Belegerfassung!I1507,Konten!A:D,2,FALSE),"")</f>
        <v/>
      </c>
      <c r="C1499" t="str">
        <f>IF(A1499&lt;&gt;"",TEXT(Belegerfassung!C1507,"TT.MM.JJJJ"),"")</f>
        <v/>
      </c>
      <c r="D1499" t="str">
        <f>IFERROR(VLOOKUP(Belegerfassung!A1507,Abfrage!$E$2:$F$20,2,FALSE),"")</f>
        <v/>
      </c>
      <c r="E1499" t="str">
        <f>IF(A1499&lt;&gt;"",Belegerfassung!B1507,"")</f>
        <v/>
      </c>
      <c r="F1499" t="str">
        <f>IF(Belegerfassung!L1507="","",IF(Belegerfassung!L1507&lt;&gt;"",IF(Belegerfassung!L1507&lt;&gt;"",IF(Belegerfassung!J1507&lt;&gt;0,VLOOKUP(Belegerfassung!L1507,Abfrage!$A$2:$C$19,2,),VLOOKUP(Belegerfassung!L1507,Abfrage!$A$2:$C$19,3,)),"")))</f>
        <v/>
      </c>
      <c r="G1499" t="str">
        <f t="shared" si="69"/>
        <v/>
      </c>
      <c r="H1499" s="31" t="str">
        <f>IF(A1499&lt;&gt;"",-Belegerfassung!J1507+Belegerfassung!K1507,"")</f>
        <v/>
      </c>
      <c r="I1499" s="49" t="str">
        <f>IFERROR(IF(H1499&lt;&gt;"",Belegerfassung!L1507*100,""),IF(OR(Belegerfassung!L1507="Leistung EU - Erlöse",Belegerfassung!L1507="Lieferungen EU-Erlöse",Belegerfassung!L1507="EUST",Belegerfassung!L1507="Bauleistungen 20%")=TRUE,"",MID(Belegerfassung!L1507,4,2)))</f>
        <v/>
      </c>
      <c r="J1499" s="6" t="str">
        <f>IF(A1499&lt;&gt;"",LEFT(Belegerfassung!D1507,40),"")</f>
        <v/>
      </c>
      <c r="K1499" t="str">
        <f>IF(A1499&lt;&gt;"",VLOOKUP(D1499,Abfrage!$F$2:$G$21,2,FALSE),"")</f>
        <v/>
      </c>
      <c r="L1499" s="6" t="str">
        <f>IF(Belegerfassung!H1507&lt;&gt;"",Belegerfassung!H1507,"")</f>
        <v/>
      </c>
      <c r="M1499" t="str">
        <f>IFERROR(IF(Belegerfassung!E1507&lt;&gt;"",VLOOKUP(Belegerfassung!E1507,Abfrage!$L$2:$M$15,2,),""),"")</f>
        <v/>
      </c>
      <c r="N1499" t="str">
        <f t="shared" si="70"/>
        <v/>
      </c>
      <c r="O1499" t="str">
        <f t="shared" si="71"/>
        <v/>
      </c>
      <c r="P1499" t="str">
        <f>IF(Belegerfassung!G1507&lt;&gt;"",CONCATENATE(Belegerfassung!G1507,".pdf"),"")</f>
        <v/>
      </c>
    </row>
    <row r="1500" spans="1:16">
      <c r="A1500" t="str">
        <f>IF(Belegerfassung!C1508&lt;&gt;"",0,"")</f>
        <v/>
      </c>
      <c r="B1500" t="str">
        <f>IFERROR(VLOOKUP(Belegerfassung!I1508,Konten!A:D,2,FALSE),"")</f>
        <v/>
      </c>
      <c r="C1500" t="str">
        <f>IF(A1500&lt;&gt;"",TEXT(Belegerfassung!C1508,"TT.MM.JJJJ"),"")</f>
        <v/>
      </c>
      <c r="D1500" t="str">
        <f>IFERROR(VLOOKUP(Belegerfassung!A1508,Abfrage!$E$2:$F$20,2,FALSE),"")</f>
        <v/>
      </c>
      <c r="E1500" t="str">
        <f>IF(A1500&lt;&gt;"",Belegerfassung!B1508,"")</f>
        <v/>
      </c>
      <c r="F1500" t="str">
        <f>IF(Belegerfassung!L1508="","",IF(Belegerfassung!L1508&lt;&gt;"",IF(Belegerfassung!L1508&lt;&gt;"",IF(Belegerfassung!J1508&lt;&gt;0,VLOOKUP(Belegerfassung!L1508,Abfrage!$A$2:$C$19,2,),VLOOKUP(Belegerfassung!L1508,Abfrage!$A$2:$C$19,3,)),"")))</f>
        <v/>
      </c>
      <c r="G1500" t="str">
        <f t="shared" si="69"/>
        <v/>
      </c>
      <c r="H1500" s="31" t="str">
        <f>IF(A1500&lt;&gt;"",-Belegerfassung!J1508+Belegerfassung!K1508,"")</f>
        <v/>
      </c>
      <c r="I1500" s="49" t="str">
        <f>IFERROR(IF(H1500&lt;&gt;"",Belegerfassung!L1508*100,""),IF(OR(Belegerfassung!L1508="Leistung EU - Erlöse",Belegerfassung!L1508="Lieferungen EU-Erlöse",Belegerfassung!L1508="EUST",Belegerfassung!L1508="Bauleistungen 20%")=TRUE,"",MID(Belegerfassung!L1508,4,2)))</f>
        <v/>
      </c>
      <c r="J1500" s="6" t="str">
        <f>IF(A1500&lt;&gt;"",LEFT(Belegerfassung!D1508,40),"")</f>
        <v/>
      </c>
      <c r="K1500" t="str">
        <f>IF(A1500&lt;&gt;"",VLOOKUP(D1500,Abfrage!$F$2:$G$21,2,FALSE),"")</f>
        <v/>
      </c>
      <c r="L1500" s="6" t="str">
        <f>IF(Belegerfassung!H1508&lt;&gt;"",Belegerfassung!H1508,"")</f>
        <v/>
      </c>
      <c r="M1500" t="str">
        <f>IFERROR(IF(Belegerfassung!E1508&lt;&gt;"",VLOOKUP(Belegerfassung!E1508,Abfrage!$L$2:$M$15,2,),""),"")</f>
        <v/>
      </c>
      <c r="N1500" t="str">
        <f t="shared" si="70"/>
        <v/>
      </c>
      <c r="O1500" t="str">
        <f t="shared" si="71"/>
        <v/>
      </c>
      <c r="P1500" t="str">
        <f>IF(Belegerfassung!G1508&lt;&gt;"",CONCATENATE(Belegerfassung!G1508,".pdf"),"")</f>
        <v/>
      </c>
    </row>
    <row r="1501" spans="1:16">
      <c r="A1501" t="str">
        <f>IF(Belegerfassung!C1509&lt;&gt;"",0,"")</f>
        <v/>
      </c>
      <c r="B1501" t="str">
        <f>IFERROR(VLOOKUP(Belegerfassung!I1509,Konten!A:D,2,FALSE),"")</f>
        <v/>
      </c>
      <c r="C1501" t="str">
        <f>IF(A1501&lt;&gt;"",TEXT(Belegerfassung!C1509,"TT.MM.JJJJ"),"")</f>
        <v/>
      </c>
      <c r="D1501" t="str">
        <f>IFERROR(VLOOKUP(Belegerfassung!A1509,Abfrage!$E$2:$F$20,2,FALSE),"")</f>
        <v/>
      </c>
      <c r="E1501" t="str">
        <f>IF(A1501&lt;&gt;"",Belegerfassung!B1509,"")</f>
        <v/>
      </c>
      <c r="F1501" t="str">
        <f>IF(Belegerfassung!L1509="","",IF(Belegerfassung!L1509&lt;&gt;"",IF(Belegerfassung!L1509&lt;&gt;"",IF(Belegerfassung!J1509&lt;&gt;0,VLOOKUP(Belegerfassung!L1509,Abfrage!$A$2:$C$19,2,),VLOOKUP(Belegerfassung!L1509,Abfrage!$A$2:$C$19,3,)),"")))</f>
        <v/>
      </c>
      <c r="G1501" t="str">
        <f t="shared" si="69"/>
        <v/>
      </c>
      <c r="H1501" s="31" t="str">
        <f>IF(A1501&lt;&gt;"",-Belegerfassung!J1509+Belegerfassung!K1509,"")</f>
        <v/>
      </c>
      <c r="I1501" s="49" t="str">
        <f>IFERROR(IF(H1501&lt;&gt;"",Belegerfassung!L1509*100,""),IF(OR(Belegerfassung!L1509="Leistung EU - Erlöse",Belegerfassung!L1509="Lieferungen EU-Erlöse",Belegerfassung!L1509="EUST",Belegerfassung!L1509="Bauleistungen 20%")=TRUE,"",MID(Belegerfassung!L1509,4,2)))</f>
        <v/>
      </c>
      <c r="J1501" s="6" t="str">
        <f>IF(A1501&lt;&gt;"",LEFT(Belegerfassung!D1509,40),"")</f>
        <v/>
      </c>
      <c r="K1501" t="str">
        <f>IF(A1501&lt;&gt;"",VLOOKUP(D1501,Abfrage!$F$2:$G$21,2,FALSE),"")</f>
        <v/>
      </c>
      <c r="L1501" s="6" t="str">
        <f>IF(Belegerfassung!H1509&lt;&gt;"",Belegerfassung!H1509,"")</f>
        <v/>
      </c>
      <c r="M1501" t="str">
        <f>IFERROR(IF(Belegerfassung!E1509&lt;&gt;"",VLOOKUP(Belegerfassung!E1509,Abfrage!$L$2:$M$15,2,),""),"")</f>
        <v/>
      </c>
      <c r="N1501" t="str">
        <f t="shared" si="70"/>
        <v/>
      </c>
      <c r="O1501" t="str">
        <f t="shared" si="71"/>
        <v/>
      </c>
      <c r="P1501" t="str">
        <f>IF(Belegerfassung!G1509&lt;&gt;"",CONCATENATE(Belegerfassung!G1509,".pdf"),"")</f>
        <v/>
      </c>
    </row>
    <row r="1502" spans="1:16">
      <c r="A1502" t="str">
        <f>IF(Belegerfassung!C1510&lt;&gt;"",0,"")</f>
        <v/>
      </c>
      <c r="B1502" t="str">
        <f>IFERROR(VLOOKUP(Belegerfassung!I1510,Konten!A:D,2,FALSE),"")</f>
        <v/>
      </c>
      <c r="C1502" t="str">
        <f>IF(A1502&lt;&gt;"",TEXT(Belegerfassung!C1510,"TT.MM.JJJJ"),"")</f>
        <v/>
      </c>
      <c r="D1502" t="str">
        <f>IFERROR(VLOOKUP(Belegerfassung!A1510,Abfrage!$E$2:$F$20,2,FALSE),"")</f>
        <v/>
      </c>
      <c r="E1502" t="str">
        <f>IF(A1502&lt;&gt;"",Belegerfassung!B1510,"")</f>
        <v/>
      </c>
      <c r="F1502" t="str">
        <f>IF(Belegerfassung!L1510="","",IF(Belegerfassung!L1510&lt;&gt;"",IF(Belegerfassung!L1510&lt;&gt;"",IF(Belegerfassung!J1510&lt;&gt;0,VLOOKUP(Belegerfassung!L1510,Abfrage!$A$2:$C$19,2,),VLOOKUP(Belegerfassung!L1510,Abfrage!$A$2:$C$19,3,)),"")))</f>
        <v/>
      </c>
      <c r="G1502" t="str">
        <f t="shared" si="69"/>
        <v/>
      </c>
      <c r="H1502" s="31" t="str">
        <f>IF(A1502&lt;&gt;"",-Belegerfassung!J1510+Belegerfassung!K1510,"")</f>
        <v/>
      </c>
      <c r="I1502" s="49" t="str">
        <f>IFERROR(IF(H1502&lt;&gt;"",Belegerfassung!L1510*100,""),IF(OR(Belegerfassung!L1510="Leistung EU - Erlöse",Belegerfassung!L1510="Lieferungen EU-Erlöse",Belegerfassung!L1510="EUST",Belegerfassung!L1510="Bauleistungen 20%")=TRUE,"",MID(Belegerfassung!L1510,4,2)))</f>
        <v/>
      </c>
      <c r="J1502" s="6" t="str">
        <f>IF(A1502&lt;&gt;"",LEFT(Belegerfassung!D1510,40),"")</f>
        <v/>
      </c>
      <c r="K1502" t="str">
        <f>IF(A1502&lt;&gt;"",VLOOKUP(D1502,Abfrage!$F$2:$G$21,2,FALSE),"")</f>
        <v/>
      </c>
      <c r="L1502" s="6" t="str">
        <f>IF(Belegerfassung!H1510&lt;&gt;"",Belegerfassung!H1510,"")</f>
        <v/>
      </c>
      <c r="M1502" t="str">
        <f>IFERROR(IF(Belegerfassung!E1510&lt;&gt;"",VLOOKUP(Belegerfassung!E1510,Abfrage!$L$2:$M$15,2,),""),"")</f>
        <v/>
      </c>
      <c r="N1502" t="str">
        <f t="shared" si="70"/>
        <v/>
      </c>
      <c r="O1502" t="str">
        <f t="shared" si="71"/>
        <v/>
      </c>
      <c r="P1502" t="str">
        <f>IF(Belegerfassung!G1510&lt;&gt;"",CONCATENATE(Belegerfassung!G1510,".pdf"),"")</f>
        <v/>
      </c>
    </row>
    <row r="1503" spans="1:16">
      <c r="A1503" t="str">
        <f>IF(Belegerfassung!C1511&lt;&gt;"",0,"")</f>
        <v/>
      </c>
      <c r="B1503" t="str">
        <f>IFERROR(VLOOKUP(Belegerfassung!I1511,Konten!A:D,2,FALSE),"")</f>
        <v/>
      </c>
      <c r="C1503" t="str">
        <f>IF(A1503&lt;&gt;"",TEXT(Belegerfassung!C1511,"TT.MM.JJJJ"),"")</f>
        <v/>
      </c>
      <c r="D1503" t="str">
        <f>IFERROR(VLOOKUP(Belegerfassung!A1511,Abfrage!$E$2:$F$20,2,FALSE),"")</f>
        <v/>
      </c>
      <c r="E1503" t="str">
        <f>IF(A1503&lt;&gt;"",Belegerfassung!B1511,"")</f>
        <v/>
      </c>
      <c r="F1503" t="str">
        <f>IF(Belegerfassung!L1511="","",IF(Belegerfassung!L1511&lt;&gt;"",IF(Belegerfassung!L1511&lt;&gt;"",IF(Belegerfassung!J1511&lt;&gt;0,VLOOKUP(Belegerfassung!L1511,Abfrage!$A$2:$C$19,2,),VLOOKUP(Belegerfassung!L1511,Abfrage!$A$2:$C$19,3,)),"")))</f>
        <v/>
      </c>
      <c r="G1503" t="str">
        <f t="shared" si="69"/>
        <v/>
      </c>
      <c r="H1503" s="31" t="str">
        <f>IF(A1503&lt;&gt;"",-Belegerfassung!J1511+Belegerfassung!K1511,"")</f>
        <v/>
      </c>
      <c r="I1503" s="49" t="str">
        <f>IFERROR(IF(H1503&lt;&gt;"",Belegerfassung!L1511*100,""),IF(OR(Belegerfassung!L1511="Leistung EU - Erlöse",Belegerfassung!L1511="Lieferungen EU-Erlöse",Belegerfassung!L1511="EUST",Belegerfassung!L1511="Bauleistungen 20%")=TRUE,"",MID(Belegerfassung!L1511,4,2)))</f>
        <v/>
      </c>
      <c r="J1503" s="6" t="str">
        <f>IF(A1503&lt;&gt;"",LEFT(Belegerfassung!D1511,40),"")</f>
        <v/>
      </c>
      <c r="K1503" t="str">
        <f>IF(A1503&lt;&gt;"",VLOOKUP(D1503,Abfrage!$F$2:$G$21,2,FALSE),"")</f>
        <v/>
      </c>
      <c r="L1503" s="6" t="str">
        <f>IF(Belegerfassung!H1511&lt;&gt;"",Belegerfassung!H1511,"")</f>
        <v/>
      </c>
      <c r="M1503" t="str">
        <f>IFERROR(IF(Belegerfassung!E1511&lt;&gt;"",VLOOKUP(Belegerfassung!E1511,Abfrage!$L$2:$M$15,2,),""),"")</f>
        <v/>
      </c>
      <c r="N1503" t="str">
        <f t="shared" si="70"/>
        <v/>
      </c>
      <c r="O1503" t="str">
        <f t="shared" si="71"/>
        <v/>
      </c>
      <c r="P1503" t="str">
        <f>IF(Belegerfassung!G1511&lt;&gt;"",CONCATENATE(Belegerfassung!G1511,".pdf"),"")</f>
        <v/>
      </c>
    </row>
    <row r="1504" spans="1:16">
      <c r="A1504" t="str">
        <f>IF(Belegerfassung!C1512&lt;&gt;"",0,"")</f>
        <v/>
      </c>
      <c r="B1504" t="str">
        <f>IFERROR(VLOOKUP(Belegerfassung!I1512,Konten!A:D,2,FALSE),"")</f>
        <v/>
      </c>
      <c r="C1504" t="str">
        <f>IF(A1504&lt;&gt;"",TEXT(Belegerfassung!C1512,"TT.MM.JJJJ"),"")</f>
        <v/>
      </c>
      <c r="D1504" t="str">
        <f>IFERROR(VLOOKUP(Belegerfassung!A1512,Abfrage!$E$2:$F$20,2,FALSE),"")</f>
        <v/>
      </c>
      <c r="E1504" t="str">
        <f>IF(A1504&lt;&gt;"",Belegerfassung!B1512,"")</f>
        <v/>
      </c>
      <c r="F1504" t="str">
        <f>IF(Belegerfassung!L1512="","",IF(Belegerfassung!L1512&lt;&gt;"",IF(Belegerfassung!L1512&lt;&gt;"",IF(Belegerfassung!J1512&lt;&gt;0,VLOOKUP(Belegerfassung!L1512,Abfrage!$A$2:$C$19,2,),VLOOKUP(Belegerfassung!L1512,Abfrage!$A$2:$C$19,3,)),"")))</f>
        <v/>
      </c>
      <c r="G1504" t="str">
        <f t="shared" si="69"/>
        <v/>
      </c>
      <c r="H1504" s="31" t="str">
        <f>IF(A1504&lt;&gt;"",-Belegerfassung!J1512+Belegerfassung!K1512,"")</f>
        <v/>
      </c>
      <c r="I1504" s="49" t="str">
        <f>IFERROR(IF(H1504&lt;&gt;"",Belegerfassung!L1512*100,""),IF(OR(Belegerfassung!L1512="Leistung EU - Erlöse",Belegerfassung!L1512="Lieferungen EU-Erlöse",Belegerfassung!L1512="EUST",Belegerfassung!L1512="Bauleistungen 20%")=TRUE,"",MID(Belegerfassung!L1512,4,2)))</f>
        <v/>
      </c>
      <c r="J1504" s="6" t="str">
        <f>IF(A1504&lt;&gt;"",LEFT(Belegerfassung!D1512,40),"")</f>
        <v/>
      </c>
      <c r="K1504" t="str">
        <f>IF(A1504&lt;&gt;"",VLOOKUP(D1504,Abfrage!$F$2:$G$21,2,FALSE),"")</f>
        <v/>
      </c>
      <c r="L1504" s="6" t="str">
        <f>IF(Belegerfassung!H1512&lt;&gt;"",Belegerfassung!H1512,"")</f>
        <v/>
      </c>
      <c r="M1504" t="str">
        <f>IFERROR(IF(Belegerfassung!E1512&lt;&gt;"",VLOOKUP(Belegerfassung!E1512,Abfrage!$L$2:$M$15,2,),""),"")</f>
        <v/>
      </c>
      <c r="N1504" t="str">
        <f t="shared" si="70"/>
        <v/>
      </c>
      <c r="O1504" t="str">
        <f t="shared" si="71"/>
        <v/>
      </c>
      <c r="P1504" t="str">
        <f>IF(Belegerfassung!G1512&lt;&gt;"",CONCATENATE(Belegerfassung!G1512,".pdf"),"")</f>
        <v/>
      </c>
    </row>
    <row r="1505" spans="1:16">
      <c r="A1505" t="str">
        <f>IF(Belegerfassung!C1513&lt;&gt;"",0,"")</f>
        <v/>
      </c>
      <c r="B1505" t="str">
        <f>IFERROR(VLOOKUP(Belegerfassung!I1513,Konten!A:D,2,FALSE),"")</f>
        <v/>
      </c>
      <c r="C1505" t="str">
        <f>IF(A1505&lt;&gt;"",TEXT(Belegerfassung!C1513,"TT.MM.JJJJ"),"")</f>
        <v/>
      </c>
      <c r="D1505" t="str">
        <f>IFERROR(VLOOKUP(Belegerfassung!A1513,Abfrage!$E$2:$F$20,2,FALSE),"")</f>
        <v/>
      </c>
      <c r="E1505" t="str">
        <f>IF(A1505&lt;&gt;"",Belegerfassung!B1513,"")</f>
        <v/>
      </c>
      <c r="F1505" t="str">
        <f>IF(Belegerfassung!L1513="","",IF(Belegerfassung!L1513&lt;&gt;"",IF(Belegerfassung!L1513&lt;&gt;"",IF(Belegerfassung!J1513&lt;&gt;0,VLOOKUP(Belegerfassung!L1513,Abfrage!$A$2:$C$19,2,),VLOOKUP(Belegerfassung!L1513,Abfrage!$A$2:$C$19,3,)),"")))</f>
        <v/>
      </c>
      <c r="G1505" t="str">
        <f t="shared" si="69"/>
        <v/>
      </c>
      <c r="H1505" s="31" t="str">
        <f>IF(A1505&lt;&gt;"",-Belegerfassung!J1513+Belegerfassung!K1513,"")</f>
        <v/>
      </c>
      <c r="I1505" s="49" t="str">
        <f>IFERROR(IF(H1505&lt;&gt;"",Belegerfassung!L1513*100,""),IF(OR(Belegerfassung!L1513="Leistung EU - Erlöse",Belegerfassung!L1513="Lieferungen EU-Erlöse",Belegerfassung!L1513="EUST",Belegerfassung!L1513="Bauleistungen 20%")=TRUE,"",MID(Belegerfassung!L1513,4,2)))</f>
        <v/>
      </c>
      <c r="J1505" s="6" t="str">
        <f>IF(A1505&lt;&gt;"",LEFT(Belegerfassung!D1513,40),"")</f>
        <v/>
      </c>
      <c r="K1505" t="str">
        <f>IF(A1505&lt;&gt;"",VLOOKUP(D1505,Abfrage!$F$2:$G$21,2,FALSE),"")</f>
        <v/>
      </c>
      <c r="L1505" s="6" t="str">
        <f>IF(Belegerfassung!H1513&lt;&gt;"",Belegerfassung!H1513,"")</f>
        <v/>
      </c>
      <c r="M1505" t="str">
        <f>IFERROR(IF(Belegerfassung!E1513&lt;&gt;"",VLOOKUP(Belegerfassung!E1513,Abfrage!$L$2:$M$15,2,),""),"")</f>
        <v/>
      </c>
      <c r="N1505" t="str">
        <f t="shared" si="70"/>
        <v/>
      </c>
      <c r="O1505" t="str">
        <f t="shared" si="71"/>
        <v/>
      </c>
      <c r="P1505" t="str">
        <f>IF(Belegerfassung!G1513&lt;&gt;"",CONCATENATE(Belegerfassung!G1513,".pdf"),"")</f>
        <v/>
      </c>
    </row>
    <row r="1506" spans="1:16">
      <c r="A1506" t="str">
        <f>IF(Belegerfassung!C1514&lt;&gt;"",0,"")</f>
        <v/>
      </c>
      <c r="B1506" t="str">
        <f>IFERROR(VLOOKUP(Belegerfassung!I1514,Konten!A:D,2,FALSE),"")</f>
        <v/>
      </c>
      <c r="C1506" t="str">
        <f>IF(A1506&lt;&gt;"",TEXT(Belegerfassung!C1514,"TT.MM.JJJJ"),"")</f>
        <v/>
      </c>
      <c r="D1506" t="str">
        <f>IFERROR(VLOOKUP(Belegerfassung!A1514,Abfrage!$E$2:$F$20,2,FALSE),"")</f>
        <v/>
      </c>
      <c r="E1506" t="str">
        <f>IF(A1506&lt;&gt;"",Belegerfassung!B1514,"")</f>
        <v/>
      </c>
      <c r="F1506" t="str">
        <f>IF(Belegerfassung!L1514="","",IF(Belegerfassung!L1514&lt;&gt;"",IF(Belegerfassung!L1514&lt;&gt;"",IF(Belegerfassung!J1514&lt;&gt;0,VLOOKUP(Belegerfassung!L1514,Abfrage!$A$2:$C$19,2,),VLOOKUP(Belegerfassung!L1514,Abfrage!$A$2:$C$19,3,)),"")))</f>
        <v/>
      </c>
      <c r="G1506" t="str">
        <f t="shared" si="69"/>
        <v/>
      </c>
      <c r="H1506" s="31" t="str">
        <f>IF(A1506&lt;&gt;"",-Belegerfassung!J1514+Belegerfassung!K1514,"")</f>
        <v/>
      </c>
      <c r="I1506" s="49" t="str">
        <f>IFERROR(IF(H1506&lt;&gt;"",Belegerfassung!L1514*100,""),IF(OR(Belegerfassung!L1514="Leistung EU - Erlöse",Belegerfassung!L1514="Lieferungen EU-Erlöse",Belegerfassung!L1514="EUST",Belegerfassung!L1514="Bauleistungen 20%")=TRUE,"",MID(Belegerfassung!L1514,4,2)))</f>
        <v/>
      </c>
      <c r="J1506" s="6" t="str">
        <f>IF(A1506&lt;&gt;"",LEFT(Belegerfassung!D1514,40),"")</f>
        <v/>
      </c>
      <c r="K1506" t="str">
        <f>IF(A1506&lt;&gt;"",VLOOKUP(D1506,Abfrage!$F$2:$G$21,2,FALSE),"")</f>
        <v/>
      </c>
      <c r="L1506" s="6" t="str">
        <f>IF(Belegerfassung!H1514&lt;&gt;"",Belegerfassung!H1514,"")</f>
        <v/>
      </c>
      <c r="M1506" t="str">
        <f>IFERROR(IF(Belegerfassung!E1514&lt;&gt;"",VLOOKUP(Belegerfassung!E1514,Abfrage!$L$2:$M$15,2,),""),"")</f>
        <v/>
      </c>
      <c r="N1506" t="str">
        <f t="shared" si="70"/>
        <v/>
      </c>
      <c r="O1506" t="str">
        <f t="shared" si="71"/>
        <v/>
      </c>
      <c r="P1506" t="str">
        <f>IF(Belegerfassung!G1514&lt;&gt;"",CONCATENATE(Belegerfassung!G1514,".pdf"),"")</f>
        <v/>
      </c>
    </row>
    <row r="1507" spans="1:16">
      <c r="A1507" t="str">
        <f>IF(Belegerfassung!C1515&lt;&gt;"",0,"")</f>
        <v/>
      </c>
      <c r="B1507" t="str">
        <f>IFERROR(VLOOKUP(Belegerfassung!I1515,Konten!A:D,2,FALSE),"")</f>
        <v/>
      </c>
      <c r="C1507" t="str">
        <f>IF(A1507&lt;&gt;"",TEXT(Belegerfassung!C1515,"TT.MM.JJJJ"),"")</f>
        <v/>
      </c>
      <c r="D1507" t="str">
        <f>IFERROR(VLOOKUP(Belegerfassung!A1515,Abfrage!$E$2:$F$20,2,FALSE),"")</f>
        <v/>
      </c>
      <c r="E1507" t="str">
        <f>IF(A1507&lt;&gt;"",Belegerfassung!B1515,"")</f>
        <v/>
      </c>
      <c r="F1507" t="str">
        <f>IF(Belegerfassung!L1515="","",IF(Belegerfassung!L1515&lt;&gt;"",IF(Belegerfassung!L1515&lt;&gt;"",IF(Belegerfassung!J1515&lt;&gt;0,VLOOKUP(Belegerfassung!L1515,Abfrage!$A$2:$C$19,2,),VLOOKUP(Belegerfassung!L1515,Abfrage!$A$2:$C$19,3,)),"")))</f>
        <v/>
      </c>
      <c r="G1507" t="str">
        <f t="shared" si="69"/>
        <v/>
      </c>
      <c r="H1507" s="31" t="str">
        <f>IF(A1507&lt;&gt;"",-Belegerfassung!J1515+Belegerfassung!K1515,"")</f>
        <v/>
      </c>
      <c r="I1507" s="49" t="str">
        <f>IFERROR(IF(H1507&lt;&gt;"",Belegerfassung!L1515*100,""),IF(OR(Belegerfassung!L1515="Leistung EU - Erlöse",Belegerfassung!L1515="Lieferungen EU-Erlöse",Belegerfassung!L1515="EUST",Belegerfassung!L1515="Bauleistungen 20%")=TRUE,"",MID(Belegerfassung!L1515,4,2)))</f>
        <v/>
      </c>
      <c r="J1507" s="6" t="str">
        <f>IF(A1507&lt;&gt;"",LEFT(Belegerfassung!D1515,40),"")</f>
        <v/>
      </c>
      <c r="K1507" t="str">
        <f>IF(A1507&lt;&gt;"",VLOOKUP(D1507,Abfrage!$F$2:$G$21,2,FALSE),"")</f>
        <v/>
      </c>
      <c r="L1507" s="6" t="str">
        <f>IF(Belegerfassung!H1515&lt;&gt;"",Belegerfassung!H1515,"")</f>
        <v/>
      </c>
      <c r="M1507" t="str">
        <f>IFERROR(IF(Belegerfassung!E1515&lt;&gt;"",VLOOKUP(Belegerfassung!E1515,Abfrage!$L$2:$M$15,2,),""),"")</f>
        <v/>
      </c>
      <c r="N1507" t="str">
        <f t="shared" si="70"/>
        <v/>
      </c>
      <c r="O1507" t="str">
        <f t="shared" si="71"/>
        <v/>
      </c>
      <c r="P1507" t="str">
        <f>IF(Belegerfassung!G1515&lt;&gt;"",CONCATENATE(Belegerfassung!G1515,".pdf"),"")</f>
        <v/>
      </c>
    </row>
    <row r="1508" spans="1:16">
      <c r="A1508" t="str">
        <f>IF(Belegerfassung!C1516&lt;&gt;"",0,"")</f>
        <v/>
      </c>
      <c r="B1508" t="str">
        <f>IFERROR(VLOOKUP(Belegerfassung!I1516,Konten!A:D,2,FALSE),"")</f>
        <v/>
      </c>
      <c r="C1508" t="str">
        <f>IF(A1508&lt;&gt;"",TEXT(Belegerfassung!C1516,"TT.MM.JJJJ"),"")</f>
        <v/>
      </c>
      <c r="D1508" t="str">
        <f>IFERROR(VLOOKUP(Belegerfassung!A1516,Abfrage!$E$2:$F$20,2,FALSE),"")</f>
        <v/>
      </c>
      <c r="E1508" t="str">
        <f>IF(A1508&lt;&gt;"",Belegerfassung!B1516,"")</f>
        <v/>
      </c>
      <c r="F1508" t="str">
        <f>IF(Belegerfassung!L1516="","",IF(Belegerfassung!L1516&lt;&gt;"",IF(Belegerfassung!L1516&lt;&gt;"",IF(Belegerfassung!J1516&lt;&gt;0,VLOOKUP(Belegerfassung!L1516,Abfrage!$A$2:$C$19,2,),VLOOKUP(Belegerfassung!L1516,Abfrage!$A$2:$C$19,3,)),"")))</f>
        <v/>
      </c>
      <c r="G1508" t="str">
        <f t="shared" si="69"/>
        <v/>
      </c>
      <c r="H1508" s="31" t="str">
        <f>IF(A1508&lt;&gt;"",-Belegerfassung!J1516+Belegerfassung!K1516,"")</f>
        <v/>
      </c>
      <c r="I1508" s="49" t="str">
        <f>IFERROR(IF(H1508&lt;&gt;"",Belegerfassung!L1516*100,""),IF(OR(Belegerfassung!L1516="Leistung EU - Erlöse",Belegerfassung!L1516="Lieferungen EU-Erlöse",Belegerfassung!L1516="EUST",Belegerfassung!L1516="Bauleistungen 20%")=TRUE,"",MID(Belegerfassung!L1516,4,2)))</f>
        <v/>
      </c>
      <c r="J1508" s="6" t="str">
        <f>IF(A1508&lt;&gt;"",LEFT(Belegerfassung!D1516,40),"")</f>
        <v/>
      </c>
      <c r="K1508" t="str">
        <f>IF(A1508&lt;&gt;"",VLOOKUP(D1508,Abfrage!$F$2:$G$21,2,FALSE),"")</f>
        <v/>
      </c>
      <c r="L1508" s="6" t="str">
        <f>IF(Belegerfassung!H1516&lt;&gt;"",Belegerfassung!H1516,"")</f>
        <v/>
      </c>
      <c r="M1508" t="str">
        <f>IFERROR(IF(Belegerfassung!E1516&lt;&gt;"",VLOOKUP(Belegerfassung!E1516,Abfrage!$L$2:$M$15,2,),""),"")</f>
        <v/>
      </c>
      <c r="N1508" t="str">
        <f t="shared" si="70"/>
        <v/>
      </c>
      <c r="O1508" t="str">
        <f t="shared" si="71"/>
        <v/>
      </c>
      <c r="P1508" t="str">
        <f>IF(Belegerfassung!G1516&lt;&gt;"",CONCATENATE(Belegerfassung!G1516,".pdf"),"")</f>
        <v/>
      </c>
    </row>
    <row r="1509" spans="1:16">
      <c r="A1509" t="str">
        <f>IF(Belegerfassung!C1517&lt;&gt;"",0,"")</f>
        <v/>
      </c>
      <c r="B1509" t="str">
        <f>IFERROR(VLOOKUP(Belegerfassung!I1517,Konten!A:D,2,FALSE),"")</f>
        <v/>
      </c>
      <c r="C1509" t="str">
        <f>IF(A1509&lt;&gt;"",TEXT(Belegerfassung!C1517,"TT.MM.JJJJ"),"")</f>
        <v/>
      </c>
      <c r="D1509" t="str">
        <f>IFERROR(VLOOKUP(Belegerfassung!A1517,Abfrage!$E$2:$F$20,2,FALSE),"")</f>
        <v/>
      </c>
      <c r="E1509" t="str">
        <f>IF(A1509&lt;&gt;"",Belegerfassung!B1517,"")</f>
        <v/>
      </c>
      <c r="F1509" t="str">
        <f>IF(Belegerfassung!L1517="","",IF(Belegerfassung!L1517&lt;&gt;"",IF(Belegerfassung!L1517&lt;&gt;"",IF(Belegerfassung!J1517&lt;&gt;0,VLOOKUP(Belegerfassung!L1517,Abfrage!$A$2:$C$19,2,),VLOOKUP(Belegerfassung!L1517,Abfrage!$A$2:$C$19,3,)),"")))</f>
        <v/>
      </c>
      <c r="G1509" t="str">
        <f t="shared" si="69"/>
        <v/>
      </c>
      <c r="H1509" s="31" t="str">
        <f>IF(A1509&lt;&gt;"",-Belegerfassung!J1517+Belegerfassung!K1517,"")</f>
        <v/>
      </c>
      <c r="I1509" s="49" t="str">
        <f>IFERROR(IF(H1509&lt;&gt;"",Belegerfassung!L1517*100,""),IF(OR(Belegerfassung!L1517="Leistung EU - Erlöse",Belegerfassung!L1517="Lieferungen EU-Erlöse",Belegerfassung!L1517="EUST",Belegerfassung!L1517="Bauleistungen 20%")=TRUE,"",MID(Belegerfassung!L1517,4,2)))</f>
        <v/>
      </c>
      <c r="J1509" s="6" t="str">
        <f>IF(A1509&lt;&gt;"",LEFT(Belegerfassung!D1517,40),"")</f>
        <v/>
      </c>
      <c r="K1509" t="str">
        <f>IF(A1509&lt;&gt;"",VLOOKUP(D1509,Abfrage!$F$2:$G$21,2,FALSE),"")</f>
        <v/>
      </c>
      <c r="L1509" s="6" t="str">
        <f>IF(Belegerfassung!H1517&lt;&gt;"",Belegerfassung!H1517,"")</f>
        <v/>
      </c>
      <c r="M1509" t="str">
        <f>IFERROR(IF(Belegerfassung!E1517&lt;&gt;"",VLOOKUP(Belegerfassung!E1517,Abfrage!$L$2:$M$15,2,),""),"")</f>
        <v/>
      </c>
      <c r="N1509" t="str">
        <f t="shared" si="70"/>
        <v/>
      </c>
      <c r="O1509" t="str">
        <f t="shared" si="71"/>
        <v/>
      </c>
      <c r="P1509" t="str">
        <f>IF(Belegerfassung!G1517&lt;&gt;"",CONCATENATE(Belegerfassung!G1517,".pdf"),"")</f>
        <v/>
      </c>
    </row>
    <row r="1510" spans="1:16">
      <c r="A1510" t="str">
        <f>IF(Belegerfassung!C1518&lt;&gt;"",0,"")</f>
        <v/>
      </c>
      <c r="B1510" t="str">
        <f>IFERROR(VLOOKUP(Belegerfassung!I1518,Konten!A:D,2,FALSE),"")</f>
        <v/>
      </c>
      <c r="C1510" t="str">
        <f>IF(A1510&lt;&gt;"",TEXT(Belegerfassung!C1518,"TT.MM.JJJJ"),"")</f>
        <v/>
      </c>
      <c r="D1510" t="str">
        <f>IFERROR(VLOOKUP(Belegerfassung!A1518,Abfrage!$E$2:$F$20,2,FALSE),"")</f>
        <v/>
      </c>
      <c r="E1510" t="str">
        <f>IF(A1510&lt;&gt;"",Belegerfassung!B1518,"")</f>
        <v/>
      </c>
      <c r="F1510" t="str">
        <f>IF(Belegerfassung!L1518="","",IF(Belegerfassung!L1518&lt;&gt;"",IF(Belegerfassung!L1518&lt;&gt;"",IF(Belegerfassung!J1518&lt;&gt;0,VLOOKUP(Belegerfassung!L1518,Abfrage!$A$2:$C$19,2,),VLOOKUP(Belegerfassung!L1518,Abfrage!$A$2:$C$19,3,)),"")))</f>
        <v/>
      </c>
      <c r="G1510" t="str">
        <f t="shared" si="69"/>
        <v/>
      </c>
      <c r="H1510" s="31" t="str">
        <f>IF(A1510&lt;&gt;"",-Belegerfassung!J1518+Belegerfassung!K1518,"")</f>
        <v/>
      </c>
      <c r="I1510" s="49" t="str">
        <f>IFERROR(IF(H1510&lt;&gt;"",Belegerfassung!L1518*100,""),IF(OR(Belegerfassung!L1518="Leistung EU - Erlöse",Belegerfassung!L1518="Lieferungen EU-Erlöse",Belegerfassung!L1518="EUST",Belegerfassung!L1518="Bauleistungen 20%")=TRUE,"",MID(Belegerfassung!L1518,4,2)))</f>
        <v/>
      </c>
      <c r="J1510" s="6" t="str">
        <f>IF(A1510&lt;&gt;"",LEFT(Belegerfassung!D1518,40),"")</f>
        <v/>
      </c>
      <c r="K1510" t="str">
        <f>IF(A1510&lt;&gt;"",VLOOKUP(D1510,Abfrage!$F$2:$G$21,2,FALSE),"")</f>
        <v/>
      </c>
      <c r="L1510" s="6" t="str">
        <f>IF(Belegerfassung!H1518&lt;&gt;"",Belegerfassung!H1518,"")</f>
        <v/>
      </c>
      <c r="M1510" t="str">
        <f>IFERROR(IF(Belegerfassung!E1518&lt;&gt;"",VLOOKUP(Belegerfassung!E1518,Abfrage!$L$2:$M$15,2,),""),"")</f>
        <v/>
      </c>
      <c r="N1510" t="str">
        <f t="shared" si="70"/>
        <v/>
      </c>
      <c r="O1510" t="str">
        <f t="shared" si="71"/>
        <v/>
      </c>
      <c r="P1510" t="str">
        <f>IF(Belegerfassung!G1518&lt;&gt;"",CONCATENATE(Belegerfassung!G1518,".pdf"),"")</f>
        <v/>
      </c>
    </row>
    <row r="1511" spans="1:16">
      <c r="A1511" t="str">
        <f>IF(Belegerfassung!C1519&lt;&gt;"",0,"")</f>
        <v/>
      </c>
      <c r="B1511" t="str">
        <f>IFERROR(VLOOKUP(Belegerfassung!I1519,Konten!A:D,2,FALSE),"")</f>
        <v/>
      </c>
      <c r="C1511" t="str">
        <f>IF(A1511&lt;&gt;"",TEXT(Belegerfassung!C1519,"TT.MM.JJJJ"),"")</f>
        <v/>
      </c>
      <c r="D1511" t="str">
        <f>IFERROR(VLOOKUP(Belegerfassung!A1519,Abfrage!$E$2:$F$20,2,FALSE),"")</f>
        <v/>
      </c>
      <c r="E1511" t="str">
        <f>IF(A1511&lt;&gt;"",Belegerfassung!B1519,"")</f>
        <v/>
      </c>
      <c r="F1511" t="str">
        <f>IF(Belegerfassung!L1519="","",IF(Belegerfassung!L1519&lt;&gt;"",IF(Belegerfassung!L1519&lt;&gt;"",IF(Belegerfassung!J1519&lt;&gt;0,VLOOKUP(Belegerfassung!L1519,Abfrage!$A$2:$C$19,2,),VLOOKUP(Belegerfassung!L1519,Abfrage!$A$2:$C$19,3,)),"")))</f>
        <v/>
      </c>
      <c r="G1511" t="str">
        <f t="shared" si="69"/>
        <v/>
      </c>
      <c r="H1511" s="31" t="str">
        <f>IF(A1511&lt;&gt;"",-Belegerfassung!J1519+Belegerfassung!K1519,"")</f>
        <v/>
      </c>
      <c r="I1511" s="49" t="str">
        <f>IFERROR(IF(H1511&lt;&gt;"",Belegerfassung!L1519*100,""),IF(OR(Belegerfassung!L1519="Leistung EU - Erlöse",Belegerfassung!L1519="Lieferungen EU-Erlöse",Belegerfassung!L1519="EUST",Belegerfassung!L1519="Bauleistungen 20%")=TRUE,"",MID(Belegerfassung!L1519,4,2)))</f>
        <v/>
      </c>
      <c r="J1511" s="6" t="str">
        <f>IF(A1511&lt;&gt;"",LEFT(Belegerfassung!D1519,40),"")</f>
        <v/>
      </c>
      <c r="K1511" t="str">
        <f>IF(A1511&lt;&gt;"",VLOOKUP(D1511,Abfrage!$F$2:$G$21,2,FALSE),"")</f>
        <v/>
      </c>
      <c r="L1511" s="6" t="str">
        <f>IF(Belegerfassung!H1519&lt;&gt;"",Belegerfassung!H1519,"")</f>
        <v/>
      </c>
      <c r="M1511" t="str">
        <f>IFERROR(IF(Belegerfassung!E1519&lt;&gt;"",VLOOKUP(Belegerfassung!E1519,Abfrage!$L$2:$M$15,2,),""),"")</f>
        <v/>
      </c>
      <c r="N1511" t="str">
        <f t="shared" si="70"/>
        <v/>
      </c>
      <c r="O1511" t="str">
        <f t="shared" si="71"/>
        <v/>
      </c>
      <c r="P1511" t="str">
        <f>IF(Belegerfassung!G1519&lt;&gt;"",CONCATENATE(Belegerfassung!G1519,".pdf"),"")</f>
        <v/>
      </c>
    </row>
    <row r="1512" spans="1:16">
      <c r="A1512" t="str">
        <f>IF(Belegerfassung!C1520&lt;&gt;"",0,"")</f>
        <v/>
      </c>
      <c r="B1512" t="str">
        <f>IFERROR(VLOOKUP(Belegerfassung!I1520,Konten!A:D,2,FALSE),"")</f>
        <v/>
      </c>
      <c r="C1512" t="str">
        <f>IF(A1512&lt;&gt;"",TEXT(Belegerfassung!C1520,"TT.MM.JJJJ"),"")</f>
        <v/>
      </c>
      <c r="D1512" t="str">
        <f>IFERROR(VLOOKUP(Belegerfassung!A1520,Abfrage!$E$2:$F$20,2,FALSE),"")</f>
        <v/>
      </c>
      <c r="E1512" t="str">
        <f>IF(A1512&lt;&gt;"",Belegerfassung!B1520,"")</f>
        <v/>
      </c>
      <c r="F1512" t="str">
        <f>IF(Belegerfassung!L1520="","",IF(Belegerfassung!L1520&lt;&gt;"",IF(Belegerfassung!L1520&lt;&gt;"",IF(Belegerfassung!J1520&lt;&gt;0,VLOOKUP(Belegerfassung!L1520,Abfrage!$A$2:$C$19,2,),VLOOKUP(Belegerfassung!L1520,Abfrage!$A$2:$C$19,3,)),"")))</f>
        <v/>
      </c>
      <c r="G1512" t="str">
        <f t="shared" si="69"/>
        <v/>
      </c>
      <c r="H1512" s="31" t="str">
        <f>IF(A1512&lt;&gt;"",-Belegerfassung!J1520+Belegerfassung!K1520,"")</f>
        <v/>
      </c>
      <c r="I1512" s="49" t="str">
        <f>IFERROR(IF(H1512&lt;&gt;"",Belegerfassung!L1520*100,""),IF(OR(Belegerfassung!L1520="Leistung EU - Erlöse",Belegerfassung!L1520="Lieferungen EU-Erlöse",Belegerfassung!L1520="EUST",Belegerfassung!L1520="Bauleistungen 20%")=TRUE,"",MID(Belegerfassung!L1520,4,2)))</f>
        <v/>
      </c>
      <c r="J1512" s="6" t="str">
        <f>IF(A1512&lt;&gt;"",LEFT(Belegerfassung!D1520,40),"")</f>
        <v/>
      </c>
      <c r="K1512" t="str">
        <f>IF(A1512&lt;&gt;"",VLOOKUP(D1512,Abfrage!$F$2:$G$21,2,FALSE),"")</f>
        <v/>
      </c>
      <c r="L1512" s="6" t="str">
        <f>IF(Belegerfassung!H1520&lt;&gt;"",Belegerfassung!H1520,"")</f>
        <v/>
      </c>
      <c r="M1512" t="str">
        <f>IFERROR(IF(Belegerfassung!E1520&lt;&gt;"",VLOOKUP(Belegerfassung!E1520,Abfrage!$L$2:$M$15,2,),""),"")</f>
        <v/>
      </c>
      <c r="N1512" t="str">
        <f t="shared" si="70"/>
        <v/>
      </c>
      <c r="O1512" t="str">
        <f t="shared" si="71"/>
        <v/>
      </c>
      <c r="P1512" t="str">
        <f>IF(Belegerfassung!G1520&lt;&gt;"",CONCATENATE(Belegerfassung!G1520,".pdf"),"")</f>
        <v/>
      </c>
    </row>
    <row r="1513" spans="1:16">
      <c r="A1513" t="str">
        <f>IF(Belegerfassung!C1521&lt;&gt;"",0,"")</f>
        <v/>
      </c>
      <c r="B1513" t="str">
        <f>IFERROR(VLOOKUP(Belegerfassung!I1521,Konten!A:D,2,FALSE),"")</f>
        <v/>
      </c>
      <c r="C1513" t="str">
        <f>IF(A1513&lt;&gt;"",TEXT(Belegerfassung!C1521,"TT.MM.JJJJ"),"")</f>
        <v/>
      </c>
      <c r="D1513" t="str">
        <f>IFERROR(VLOOKUP(Belegerfassung!A1521,Abfrage!$E$2:$F$20,2,FALSE),"")</f>
        <v/>
      </c>
      <c r="E1513" t="str">
        <f>IF(A1513&lt;&gt;"",Belegerfassung!B1521,"")</f>
        <v/>
      </c>
      <c r="F1513" t="str">
        <f>IF(Belegerfassung!L1521="","",IF(Belegerfassung!L1521&lt;&gt;"",IF(Belegerfassung!L1521&lt;&gt;"",IF(Belegerfassung!J1521&lt;&gt;0,VLOOKUP(Belegerfassung!L1521,Abfrage!$A$2:$C$19,2,),VLOOKUP(Belegerfassung!L1521,Abfrage!$A$2:$C$19,3,)),"")))</f>
        <v/>
      </c>
      <c r="G1513" t="str">
        <f t="shared" si="69"/>
        <v/>
      </c>
      <c r="H1513" s="31" t="str">
        <f>IF(A1513&lt;&gt;"",-Belegerfassung!J1521+Belegerfassung!K1521,"")</f>
        <v/>
      </c>
      <c r="I1513" s="49" t="str">
        <f>IFERROR(IF(H1513&lt;&gt;"",Belegerfassung!L1521*100,""),IF(OR(Belegerfassung!L1521="Leistung EU - Erlöse",Belegerfassung!L1521="Lieferungen EU-Erlöse",Belegerfassung!L1521="EUST",Belegerfassung!L1521="Bauleistungen 20%")=TRUE,"",MID(Belegerfassung!L1521,4,2)))</f>
        <v/>
      </c>
      <c r="J1513" s="6" t="str">
        <f>IF(A1513&lt;&gt;"",LEFT(Belegerfassung!D1521,40),"")</f>
        <v/>
      </c>
      <c r="K1513" t="str">
        <f>IF(A1513&lt;&gt;"",VLOOKUP(D1513,Abfrage!$F$2:$G$21,2,FALSE),"")</f>
        <v/>
      </c>
      <c r="L1513" s="6" t="str">
        <f>IF(Belegerfassung!H1521&lt;&gt;"",Belegerfassung!H1521,"")</f>
        <v/>
      </c>
      <c r="M1513" t="str">
        <f>IFERROR(IF(Belegerfassung!E1521&lt;&gt;"",VLOOKUP(Belegerfassung!E1521,Abfrage!$L$2:$M$15,2,),""),"")</f>
        <v/>
      </c>
      <c r="N1513" t="str">
        <f t="shared" si="70"/>
        <v/>
      </c>
      <c r="O1513" t="str">
        <f t="shared" si="71"/>
        <v/>
      </c>
      <c r="P1513" t="str">
        <f>IF(Belegerfassung!G1521&lt;&gt;"",CONCATENATE(Belegerfassung!G1521,".pdf"),"")</f>
        <v/>
      </c>
    </row>
    <row r="1514" spans="1:16">
      <c r="A1514" t="str">
        <f>IF(Belegerfassung!C1522&lt;&gt;"",0,"")</f>
        <v/>
      </c>
      <c r="B1514" t="str">
        <f>IFERROR(VLOOKUP(Belegerfassung!I1522,Konten!A:D,2,FALSE),"")</f>
        <v/>
      </c>
      <c r="C1514" t="str">
        <f>IF(A1514&lt;&gt;"",TEXT(Belegerfassung!C1522,"TT.MM.JJJJ"),"")</f>
        <v/>
      </c>
      <c r="D1514" t="str">
        <f>IFERROR(VLOOKUP(Belegerfassung!A1522,Abfrage!$E$2:$F$20,2,FALSE),"")</f>
        <v/>
      </c>
      <c r="E1514" t="str">
        <f>IF(A1514&lt;&gt;"",Belegerfassung!B1522,"")</f>
        <v/>
      </c>
      <c r="F1514" t="str">
        <f>IF(Belegerfassung!L1522="","",IF(Belegerfassung!L1522&lt;&gt;"",IF(Belegerfassung!L1522&lt;&gt;"",IF(Belegerfassung!J1522&lt;&gt;0,VLOOKUP(Belegerfassung!L1522,Abfrage!$A$2:$C$19,2,),VLOOKUP(Belegerfassung!L1522,Abfrage!$A$2:$C$19,3,)),"")))</f>
        <v/>
      </c>
      <c r="G1514" t="str">
        <f t="shared" si="69"/>
        <v/>
      </c>
      <c r="H1514" s="31" t="str">
        <f>IF(A1514&lt;&gt;"",-Belegerfassung!J1522+Belegerfassung!K1522,"")</f>
        <v/>
      </c>
      <c r="I1514" s="49" t="str">
        <f>IFERROR(IF(H1514&lt;&gt;"",Belegerfassung!L1522*100,""),IF(OR(Belegerfassung!L1522="Leistung EU - Erlöse",Belegerfassung!L1522="Lieferungen EU-Erlöse",Belegerfassung!L1522="EUST",Belegerfassung!L1522="Bauleistungen 20%")=TRUE,"",MID(Belegerfassung!L1522,4,2)))</f>
        <v/>
      </c>
      <c r="J1514" s="6" t="str">
        <f>IF(A1514&lt;&gt;"",LEFT(Belegerfassung!D1522,40),"")</f>
        <v/>
      </c>
      <c r="K1514" t="str">
        <f>IF(A1514&lt;&gt;"",VLOOKUP(D1514,Abfrage!$F$2:$G$21,2,FALSE),"")</f>
        <v/>
      </c>
      <c r="L1514" s="6" t="str">
        <f>IF(Belegerfassung!H1522&lt;&gt;"",Belegerfassung!H1522,"")</f>
        <v/>
      </c>
      <c r="M1514" t="str">
        <f>IFERROR(IF(Belegerfassung!E1522&lt;&gt;"",VLOOKUP(Belegerfassung!E1522,Abfrage!$L$2:$M$15,2,),""),"")</f>
        <v/>
      </c>
      <c r="N1514" t="str">
        <f t="shared" si="70"/>
        <v/>
      </c>
      <c r="O1514" t="str">
        <f t="shared" si="71"/>
        <v/>
      </c>
      <c r="P1514" t="str">
        <f>IF(Belegerfassung!G1522&lt;&gt;"",CONCATENATE(Belegerfassung!G1522,".pdf"),"")</f>
        <v/>
      </c>
    </row>
    <row r="1515" spans="1:16">
      <c r="A1515" t="str">
        <f>IF(Belegerfassung!C1523&lt;&gt;"",0,"")</f>
        <v/>
      </c>
      <c r="B1515" t="str">
        <f>IFERROR(VLOOKUP(Belegerfassung!I1523,Konten!A:D,2,FALSE),"")</f>
        <v/>
      </c>
      <c r="C1515" t="str">
        <f>IF(A1515&lt;&gt;"",TEXT(Belegerfassung!C1523,"TT.MM.JJJJ"),"")</f>
        <v/>
      </c>
      <c r="D1515" t="str">
        <f>IFERROR(VLOOKUP(Belegerfassung!A1523,Abfrage!$E$2:$F$20,2,FALSE),"")</f>
        <v/>
      </c>
      <c r="E1515" t="str">
        <f>IF(A1515&lt;&gt;"",Belegerfassung!B1523,"")</f>
        <v/>
      </c>
      <c r="F1515" t="str">
        <f>IF(Belegerfassung!L1523="","",IF(Belegerfassung!L1523&lt;&gt;"",IF(Belegerfassung!L1523&lt;&gt;"",IF(Belegerfassung!J1523&lt;&gt;0,VLOOKUP(Belegerfassung!L1523,Abfrage!$A$2:$C$19,2,),VLOOKUP(Belegerfassung!L1523,Abfrage!$A$2:$C$19,3,)),"")))</f>
        <v/>
      </c>
      <c r="G1515" t="str">
        <f t="shared" si="69"/>
        <v/>
      </c>
      <c r="H1515" s="31" t="str">
        <f>IF(A1515&lt;&gt;"",-Belegerfassung!J1523+Belegerfassung!K1523,"")</f>
        <v/>
      </c>
      <c r="I1515" s="49" t="str">
        <f>IFERROR(IF(H1515&lt;&gt;"",Belegerfassung!L1523*100,""),IF(OR(Belegerfassung!L1523="Leistung EU - Erlöse",Belegerfassung!L1523="Lieferungen EU-Erlöse",Belegerfassung!L1523="EUST",Belegerfassung!L1523="Bauleistungen 20%")=TRUE,"",MID(Belegerfassung!L1523,4,2)))</f>
        <v/>
      </c>
      <c r="J1515" s="6" t="str">
        <f>IF(A1515&lt;&gt;"",LEFT(Belegerfassung!D1523,40),"")</f>
        <v/>
      </c>
      <c r="K1515" t="str">
        <f>IF(A1515&lt;&gt;"",VLOOKUP(D1515,Abfrage!$F$2:$G$21,2,FALSE),"")</f>
        <v/>
      </c>
      <c r="L1515" s="6" t="str">
        <f>IF(Belegerfassung!H1523&lt;&gt;"",Belegerfassung!H1523,"")</f>
        <v/>
      </c>
      <c r="M1515" t="str">
        <f>IFERROR(IF(Belegerfassung!E1523&lt;&gt;"",VLOOKUP(Belegerfassung!E1523,Abfrage!$L$2:$M$15,2,),""),"")</f>
        <v/>
      </c>
      <c r="N1515" t="str">
        <f t="shared" si="70"/>
        <v/>
      </c>
      <c r="O1515" t="str">
        <f t="shared" si="71"/>
        <v/>
      </c>
      <c r="P1515" t="str">
        <f>IF(Belegerfassung!G1523&lt;&gt;"",CONCATENATE(Belegerfassung!G1523,".pdf"),"")</f>
        <v/>
      </c>
    </row>
    <row r="1516" spans="1:16">
      <c r="A1516" t="str">
        <f>IF(Belegerfassung!C1524&lt;&gt;"",0,"")</f>
        <v/>
      </c>
      <c r="B1516" t="str">
        <f>IFERROR(VLOOKUP(Belegerfassung!I1524,Konten!A:D,2,FALSE),"")</f>
        <v/>
      </c>
      <c r="C1516" t="str">
        <f>IF(A1516&lt;&gt;"",TEXT(Belegerfassung!C1524,"TT.MM.JJJJ"),"")</f>
        <v/>
      </c>
      <c r="D1516" t="str">
        <f>IFERROR(VLOOKUP(Belegerfassung!A1524,Abfrage!$E$2:$F$20,2,FALSE),"")</f>
        <v/>
      </c>
      <c r="E1516" t="str">
        <f>IF(A1516&lt;&gt;"",Belegerfassung!B1524,"")</f>
        <v/>
      </c>
      <c r="F1516" t="str">
        <f>IF(Belegerfassung!L1524="","",IF(Belegerfassung!L1524&lt;&gt;"",IF(Belegerfassung!L1524&lt;&gt;"",IF(Belegerfassung!J1524&lt;&gt;0,VLOOKUP(Belegerfassung!L1524,Abfrage!$A$2:$C$19,2,),VLOOKUP(Belegerfassung!L1524,Abfrage!$A$2:$C$19,3,)),"")))</f>
        <v/>
      </c>
      <c r="G1516" t="str">
        <f t="shared" si="69"/>
        <v/>
      </c>
      <c r="H1516" s="31" t="str">
        <f>IF(A1516&lt;&gt;"",-Belegerfassung!J1524+Belegerfassung!K1524,"")</f>
        <v/>
      </c>
      <c r="I1516" s="49" t="str">
        <f>IFERROR(IF(H1516&lt;&gt;"",Belegerfassung!L1524*100,""),IF(OR(Belegerfassung!L1524="Leistung EU - Erlöse",Belegerfassung!L1524="Lieferungen EU-Erlöse",Belegerfassung!L1524="EUST",Belegerfassung!L1524="Bauleistungen 20%")=TRUE,"",MID(Belegerfassung!L1524,4,2)))</f>
        <v/>
      </c>
      <c r="J1516" s="6" t="str">
        <f>IF(A1516&lt;&gt;"",LEFT(Belegerfassung!D1524,40),"")</f>
        <v/>
      </c>
      <c r="K1516" t="str">
        <f>IF(A1516&lt;&gt;"",VLOOKUP(D1516,Abfrage!$F$2:$G$21,2,FALSE),"")</f>
        <v/>
      </c>
      <c r="L1516" s="6" t="str">
        <f>IF(Belegerfassung!H1524&lt;&gt;"",Belegerfassung!H1524,"")</f>
        <v/>
      </c>
      <c r="M1516" t="str">
        <f>IFERROR(IF(Belegerfassung!E1524&lt;&gt;"",VLOOKUP(Belegerfassung!E1524,Abfrage!$L$2:$M$15,2,),""),"")</f>
        <v/>
      </c>
      <c r="N1516" t="str">
        <f t="shared" si="70"/>
        <v/>
      </c>
      <c r="O1516" t="str">
        <f t="shared" si="71"/>
        <v/>
      </c>
      <c r="P1516" t="str">
        <f>IF(Belegerfassung!G1524&lt;&gt;"",CONCATENATE(Belegerfassung!G1524,".pdf"),"")</f>
        <v/>
      </c>
    </row>
    <row r="1517" spans="1:16">
      <c r="A1517" t="str">
        <f>IF(Belegerfassung!C1525&lt;&gt;"",0,"")</f>
        <v/>
      </c>
      <c r="B1517" t="str">
        <f>IFERROR(VLOOKUP(Belegerfassung!I1525,Konten!A:D,2,FALSE),"")</f>
        <v/>
      </c>
      <c r="C1517" t="str">
        <f>IF(A1517&lt;&gt;"",TEXT(Belegerfassung!C1525,"TT.MM.JJJJ"),"")</f>
        <v/>
      </c>
      <c r="D1517" t="str">
        <f>IFERROR(VLOOKUP(Belegerfassung!A1525,Abfrage!$E$2:$F$20,2,FALSE),"")</f>
        <v/>
      </c>
      <c r="E1517" t="str">
        <f>IF(A1517&lt;&gt;"",Belegerfassung!B1525,"")</f>
        <v/>
      </c>
      <c r="F1517" t="str">
        <f>IF(Belegerfassung!L1525="","",IF(Belegerfassung!L1525&lt;&gt;"",IF(Belegerfassung!L1525&lt;&gt;"",IF(Belegerfassung!J1525&lt;&gt;0,VLOOKUP(Belegerfassung!L1525,Abfrage!$A$2:$C$19,2,),VLOOKUP(Belegerfassung!L1525,Abfrage!$A$2:$C$19,3,)),"")))</f>
        <v/>
      </c>
      <c r="G1517" t="str">
        <f t="shared" si="69"/>
        <v/>
      </c>
      <c r="H1517" s="31" t="str">
        <f>IF(A1517&lt;&gt;"",-Belegerfassung!J1525+Belegerfassung!K1525,"")</f>
        <v/>
      </c>
      <c r="I1517" s="49" t="str">
        <f>IFERROR(IF(H1517&lt;&gt;"",Belegerfassung!L1525*100,""),IF(OR(Belegerfassung!L1525="Leistung EU - Erlöse",Belegerfassung!L1525="Lieferungen EU-Erlöse",Belegerfassung!L1525="EUST",Belegerfassung!L1525="Bauleistungen 20%")=TRUE,"",MID(Belegerfassung!L1525,4,2)))</f>
        <v/>
      </c>
      <c r="J1517" s="6" t="str">
        <f>IF(A1517&lt;&gt;"",LEFT(Belegerfassung!D1525,40),"")</f>
        <v/>
      </c>
      <c r="K1517" t="str">
        <f>IF(A1517&lt;&gt;"",VLOOKUP(D1517,Abfrage!$F$2:$G$21,2,FALSE),"")</f>
        <v/>
      </c>
      <c r="L1517" s="6" t="str">
        <f>IF(Belegerfassung!H1525&lt;&gt;"",Belegerfassung!H1525,"")</f>
        <v/>
      </c>
      <c r="M1517" t="str">
        <f>IFERROR(IF(Belegerfassung!E1525&lt;&gt;"",VLOOKUP(Belegerfassung!E1525,Abfrage!$L$2:$M$15,2,),""),"")</f>
        <v/>
      </c>
      <c r="N1517" t="str">
        <f t="shared" si="70"/>
        <v/>
      </c>
      <c r="O1517" t="str">
        <f t="shared" si="71"/>
        <v/>
      </c>
      <c r="P1517" t="str">
        <f>IF(Belegerfassung!G1525&lt;&gt;"",CONCATENATE(Belegerfassung!G1525,".pdf"),"")</f>
        <v/>
      </c>
    </row>
    <row r="1518" spans="1:16">
      <c r="A1518" t="str">
        <f>IF(Belegerfassung!C1526&lt;&gt;"",0,"")</f>
        <v/>
      </c>
      <c r="B1518" t="str">
        <f>IFERROR(VLOOKUP(Belegerfassung!I1526,Konten!A:D,2,FALSE),"")</f>
        <v/>
      </c>
      <c r="C1518" t="str">
        <f>IF(A1518&lt;&gt;"",TEXT(Belegerfassung!C1526,"TT.MM.JJJJ"),"")</f>
        <v/>
      </c>
      <c r="D1518" t="str">
        <f>IFERROR(VLOOKUP(Belegerfassung!A1526,Abfrage!$E$2:$F$20,2,FALSE),"")</f>
        <v/>
      </c>
      <c r="E1518" t="str">
        <f>IF(A1518&lt;&gt;"",Belegerfassung!B1526,"")</f>
        <v/>
      </c>
      <c r="F1518" t="str">
        <f>IF(Belegerfassung!L1526="","",IF(Belegerfassung!L1526&lt;&gt;"",IF(Belegerfassung!L1526&lt;&gt;"",IF(Belegerfassung!J1526&lt;&gt;0,VLOOKUP(Belegerfassung!L1526,Abfrage!$A$2:$C$19,2,),VLOOKUP(Belegerfassung!L1526,Abfrage!$A$2:$C$19,3,)),"")))</f>
        <v/>
      </c>
      <c r="G1518" t="str">
        <f t="shared" si="69"/>
        <v/>
      </c>
      <c r="H1518" s="31" t="str">
        <f>IF(A1518&lt;&gt;"",-Belegerfassung!J1526+Belegerfassung!K1526,"")</f>
        <v/>
      </c>
      <c r="I1518" s="49" t="str">
        <f>IFERROR(IF(H1518&lt;&gt;"",Belegerfassung!L1526*100,""),IF(OR(Belegerfassung!L1526="Leistung EU - Erlöse",Belegerfassung!L1526="Lieferungen EU-Erlöse",Belegerfassung!L1526="EUST",Belegerfassung!L1526="Bauleistungen 20%")=TRUE,"",MID(Belegerfassung!L1526,4,2)))</f>
        <v/>
      </c>
      <c r="J1518" s="6" t="str">
        <f>IF(A1518&lt;&gt;"",LEFT(Belegerfassung!D1526,40),"")</f>
        <v/>
      </c>
      <c r="K1518" t="str">
        <f>IF(A1518&lt;&gt;"",VLOOKUP(D1518,Abfrage!$F$2:$G$21,2,FALSE),"")</f>
        <v/>
      </c>
      <c r="L1518" s="6" t="str">
        <f>IF(Belegerfassung!H1526&lt;&gt;"",Belegerfassung!H1526,"")</f>
        <v/>
      </c>
      <c r="M1518" t="str">
        <f>IFERROR(IF(Belegerfassung!E1526&lt;&gt;"",VLOOKUP(Belegerfassung!E1526,Abfrage!$L$2:$M$15,2,),""),"")</f>
        <v/>
      </c>
      <c r="N1518" t="str">
        <f t="shared" si="70"/>
        <v/>
      </c>
      <c r="O1518" t="str">
        <f t="shared" si="71"/>
        <v/>
      </c>
      <c r="P1518" t="str">
        <f>IF(Belegerfassung!G1526&lt;&gt;"",CONCATENATE(Belegerfassung!G1526,".pdf"),"")</f>
        <v/>
      </c>
    </row>
    <row r="1519" spans="1:16">
      <c r="A1519" t="str">
        <f>IF(Belegerfassung!C1527&lt;&gt;"",0,"")</f>
        <v/>
      </c>
      <c r="B1519" t="str">
        <f>IFERROR(VLOOKUP(Belegerfassung!I1527,Konten!A:D,2,FALSE),"")</f>
        <v/>
      </c>
      <c r="C1519" t="str">
        <f>IF(A1519&lt;&gt;"",TEXT(Belegerfassung!C1527,"TT.MM.JJJJ"),"")</f>
        <v/>
      </c>
      <c r="D1519" t="str">
        <f>IFERROR(VLOOKUP(Belegerfassung!A1527,Abfrage!$E$2:$F$20,2,FALSE),"")</f>
        <v/>
      </c>
      <c r="E1519" t="str">
        <f>IF(A1519&lt;&gt;"",Belegerfassung!B1527,"")</f>
        <v/>
      </c>
      <c r="F1519" t="str">
        <f>IF(Belegerfassung!L1527="","",IF(Belegerfassung!L1527&lt;&gt;"",IF(Belegerfassung!L1527&lt;&gt;"",IF(Belegerfassung!J1527&lt;&gt;0,VLOOKUP(Belegerfassung!L1527,Abfrage!$A$2:$C$19,2,),VLOOKUP(Belegerfassung!L1527,Abfrage!$A$2:$C$19,3,)),"")))</f>
        <v/>
      </c>
      <c r="G1519" t="str">
        <f t="shared" si="69"/>
        <v/>
      </c>
      <c r="H1519" s="31" t="str">
        <f>IF(A1519&lt;&gt;"",-Belegerfassung!J1527+Belegerfassung!K1527,"")</f>
        <v/>
      </c>
      <c r="I1519" s="49" t="str">
        <f>IFERROR(IF(H1519&lt;&gt;"",Belegerfassung!L1527*100,""),IF(OR(Belegerfassung!L1527="Leistung EU - Erlöse",Belegerfassung!L1527="Lieferungen EU-Erlöse",Belegerfassung!L1527="EUST",Belegerfassung!L1527="Bauleistungen 20%")=TRUE,"",MID(Belegerfassung!L1527,4,2)))</f>
        <v/>
      </c>
      <c r="J1519" s="6" t="str">
        <f>IF(A1519&lt;&gt;"",LEFT(Belegerfassung!D1527,40),"")</f>
        <v/>
      </c>
      <c r="K1519" t="str">
        <f>IF(A1519&lt;&gt;"",VLOOKUP(D1519,Abfrage!$F$2:$G$21,2,FALSE),"")</f>
        <v/>
      </c>
      <c r="L1519" s="6" t="str">
        <f>IF(Belegerfassung!H1527&lt;&gt;"",Belegerfassung!H1527,"")</f>
        <v/>
      </c>
      <c r="M1519" t="str">
        <f>IFERROR(IF(Belegerfassung!E1527&lt;&gt;"",VLOOKUP(Belegerfassung!E1527,Abfrage!$L$2:$M$15,2,),""),"")</f>
        <v/>
      </c>
      <c r="N1519" t="str">
        <f t="shared" si="70"/>
        <v/>
      </c>
      <c r="O1519" t="str">
        <f t="shared" si="71"/>
        <v/>
      </c>
      <c r="P1519" t="str">
        <f>IF(Belegerfassung!G1527&lt;&gt;"",CONCATENATE(Belegerfassung!G1527,".pdf"),"")</f>
        <v/>
      </c>
    </row>
    <row r="1520" spans="1:16">
      <c r="A1520" t="str">
        <f>IF(Belegerfassung!C1528&lt;&gt;"",0,"")</f>
        <v/>
      </c>
      <c r="B1520" t="str">
        <f>IFERROR(VLOOKUP(Belegerfassung!I1528,Konten!A:D,2,FALSE),"")</f>
        <v/>
      </c>
      <c r="C1520" t="str">
        <f>IF(A1520&lt;&gt;"",TEXT(Belegerfassung!C1528,"TT.MM.JJJJ"),"")</f>
        <v/>
      </c>
      <c r="D1520" t="str">
        <f>IFERROR(VLOOKUP(Belegerfassung!A1528,Abfrage!$E$2:$F$20,2,FALSE),"")</f>
        <v/>
      </c>
      <c r="E1520" t="str">
        <f>IF(A1520&lt;&gt;"",Belegerfassung!B1528,"")</f>
        <v/>
      </c>
      <c r="F1520" t="str">
        <f>IF(Belegerfassung!L1528="","",IF(Belegerfassung!L1528&lt;&gt;"",IF(Belegerfassung!L1528&lt;&gt;"",IF(Belegerfassung!J1528&lt;&gt;0,VLOOKUP(Belegerfassung!L1528,Abfrage!$A$2:$C$19,2,),VLOOKUP(Belegerfassung!L1528,Abfrage!$A$2:$C$19,3,)),"")))</f>
        <v/>
      </c>
      <c r="G1520" t="str">
        <f t="shared" si="69"/>
        <v/>
      </c>
      <c r="H1520" s="31" t="str">
        <f>IF(A1520&lt;&gt;"",-Belegerfassung!J1528+Belegerfassung!K1528,"")</f>
        <v/>
      </c>
      <c r="I1520" s="49" t="str">
        <f>IFERROR(IF(H1520&lt;&gt;"",Belegerfassung!L1528*100,""),IF(OR(Belegerfassung!L1528="Leistung EU - Erlöse",Belegerfassung!L1528="Lieferungen EU-Erlöse",Belegerfassung!L1528="EUST",Belegerfassung!L1528="Bauleistungen 20%")=TRUE,"",MID(Belegerfassung!L1528,4,2)))</f>
        <v/>
      </c>
      <c r="J1520" s="6" t="str">
        <f>IF(A1520&lt;&gt;"",LEFT(Belegerfassung!D1528,40),"")</f>
        <v/>
      </c>
      <c r="K1520" t="str">
        <f>IF(A1520&lt;&gt;"",VLOOKUP(D1520,Abfrage!$F$2:$G$21,2,FALSE),"")</f>
        <v/>
      </c>
      <c r="L1520" s="6" t="str">
        <f>IF(Belegerfassung!H1528&lt;&gt;"",Belegerfassung!H1528,"")</f>
        <v/>
      </c>
      <c r="M1520" t="str">
        <f>IFERROR(IF(Belegerfassung!E1528&lt;&gt;"",VLOOKUP(Belegerfassung!E1528,Abfrage!$L$2:$M$15,2,),""),"")</f>
        <v/>
      </c>
      <c r="N1520" t="str">
        <f t="shared" si="70"/>
        <v/>
      </c>
      <c r="O1520" t="str">
        <f t="shared" si="71"/>
        <v/>
      </c>
      <c r="P1520" t="str">
        <f>IF(Belegerfassung!G1528&lt;&gt;"",CONCATENATE(Belegerfassung!G1528,".pdf"),"")</f>
        <v/>
      </c>
    </row>
    <row r="1521" spans="1:16">
      <c r="A1521" t="str">
        <f>IF(Belegerfassung!C1529&lt;&gt;"",0,"")</f>
        <v/>
      </c>
      <c r="B1521" t="str">
        <f>IFERROR(VLOOKUP(Belegerfassung!I1529,Konten!A:D,2,FALSE),"")</f>
        <v/>
      </c>
      <c r="C1521" t="str">
        <f>IF(A1521&lt;&gt;"",TEXT(Belegerfassung!C1529,"TT.MM.JJJJ"),"")</f>
        <v/>
      </c>
      <c r="D1521" t="str">
        <f>IFERROR(VLOOKUP(Belegerfassung!A1529,Abfrage!$E$2:$F$20,2,FALSE),"")</f>
        <v/>
      </c>
      <c r="E1521" t="str">
        <f>IF(A1521&lt;&gt;"",Belegerfassung!B1529,"")</f>
        <v/>
      </c>
      <c r="F1521" t="str">
        <f>IF(Belegerfassung!L1529="","",IF(Belegerfassung!L1529&lt;&gt;"",IF(Belegerfassung!L1529&lt;&gt;"",IF(Belegerfassung!J1529&lt;&gt;0,VLOOKUP(Belegerfassung!L1529,Abfrage!$A$2:$C$19,2,),VLOOKUP(Belegerfassung!L1529,Abfrage!$A$2:$C$19,3,)),"")))</f>
        <v/>
      </c>
      <c r="G1521" t="str">
        <f t="shared" si="69"/>
        <v/>
      </c>
      <c r="H1521" s="31" t="str">
        <f>IF(A1521&lt;&gt;"",-Belegerfassung!J1529+Belegerfassung!K1529,"")</f>
        <v/>
      </c>
      <c r="I1521" s="49" t="str">
        <f>IFERROR(IF(H1521&lt;&gt;"",Belegerfassung!L1529*100,""),IF(OR(Belegerfassung!L1529="Leistung EU - Erlöse",Belegerfassung!L1529="Lieferungen EU-Erlöse",Belegerfassung!L1529="EUST",Belegerfassung!L1529="Bauleistungen 20%")=TRUE,"",MID(Belegerfassung!L1529,4,2)))</f>
        <v/>
      </c>
      <c r="J1521" s="6" t="str">
        <f>IF(A1521&lt;&gt;"",LEFT(Belegerfassung!D1529,40),"")</f>
        <v/>
      </c>
      <c r="K1521" t="str">
        <f>IF(A1521&lt;&gt;"",VLOOKUP(D1521,Abfrage!$F$2:$G$21,2,FALSE),"")</f>
        <v/>
      </c>
      <c r="L1521" s="6" t="str">
        <f>IF(Belegerfassung!H1529&lt;&gt;"",Belegerfassung!H1529,"")</f>
        <v/>
      </c>
      <c r="M1521" t="str">
        <f>IFERROR(IF(Belegerfassung!E1529&lt;&gt;"",VLOOKUP(Belegerfassung!E1529,Abfrage!$L$2:$M$15,2,),""),"")</f>
        <v/>
      </c>
      <c r="N1521" t="str">
        <f t="shared" si="70"/>
        <v/>
      </c>
      <c r="O1521" t="str">
        <f t="shared" si="71"/>
        <v/>
      </c>
      <c r="P1521" t="str">
        <f>IF(Belegerfassung!G1529&lt;&gt;"",CONCATENATE(Belegerfassung!G1529,".pdf"),"")</f>
        <v/>
      </c>
    </row>
    <row r="1522" spans="1:16">
      <c r="A1522" t="str">
        <f>IF(Belegerfassung!C1530&lt;&gt;"",0,"")</f>
        <v/>
      </c>
      <c r="B1522" t="str">
        <f>IFERROR(VLOOKUP(Belegerfassung!I1530,Konten!A:D,2,FALSE),"")</f>
        <v/>
      </c>
      <c r="C1522" t="str">
        <f>IF(A1522&lt;&gt;"",TEXT(Belegerfassung!C1530,"TT.MM.JJJJ"),"")</f>
        <v/>
      </c>
      <c r="D1522" t="str">
        <f>IFERROR(VLOOKUP(Belegerfassung!A1530,Abfrage!$E$2:$F$20,2,FALSE),"")</f>
        <v/>
      </c>
      <c r="E1522" t="str">
        <f>IF(A1522&lt;&gt;"",Belegerfassung!B1530,"")</f>
        <v/>
      </c>
      <c r="F1522" t="str">
        <f>IF(Belegerfassung!L1530="","",IF(Belegerfassung!L1530&lt;&gt;"",IF(Belegerfassung!L1530&lt;&gt;"",IF(Belegerfassung!J1530&lt;&gt;0,VLOOKUP(Belegerfassung!L1530,Abfrage!$A$2:$C$19,2,),VLOOKUP(Belegerfassung!L1530,Abfrage!$A$2:$C$19,3,)),"")))</f>
        <v/>
      </c>
      <c r="G1522" t="str">
        <f t="shared" si="69"/>
        <v/>
      </c>
      <c r="H1522" s="31" t="str">
        <f>IF(A1522&lt;&gt;"",-Belegerfassung!J1530+Belegerfassung!K1530,"")</f>
        <v/>
      </c>
      <c r="I1522" s="49" t="str">
        <f>IFERROR(IF(H1522&lt;&gt;"",Belegerfassung!L1530*100,""),IF(OR(Belegerfassung!L1530="Leistung EU - Erlöse",Belegerfassung!L1530="Lieferungen EU-Erlöse",Belegerfassung!L1530="EUST",Belegerfassung!L1530="Bauleistungen 20%")=TRUE,"",MID(Belegerfassung!L1530,4,2)))</f>
        <v/>
      </c>
      <c r="J1522" s="6" t="str">
        <f>IF(A1522&lt;&gt;"",LEFT(Belegerfassung!D1530,40),"")</f>
        <v/>
      </c>
      <c r="K1522" t="str">
        <f>IF(A1522&lt;&gt;"",VLOOKUP(D1522,Abfrage!$F$2:$G$21,2,FALSE),"")</f>
        <v/>
      </c>
      <c r="L1522" s="6" t="str">
        <f>IF(Belegerfassung!H1530&lt;&gt;"",Belegerfassung!H1530,"")</f>
        <v/>
      </c>
      <c r="M1522" t="str">
        <f>IFERROR(IF(Belegerfassung!E1530&lt;&gt;"",VLOOKUP(Belegerfassung!E1530,Abfrage!$L$2:$M$15,2,),""),"")</f>
        <v/>
      </c>
      <c r="N1522" t="str">
        <f t="shared" si="70"/>
        <v/>
      </c>
      <c r="O1522" t="str">
        <f t="shared" si="71"/>
        <v/>
      </c>
      <c r="P1522" t="str">
        <f>IF(Belegerfassung!G1530&lt;&gt;"",CONCATENATE(Belegerfassung!G1530,".pdf"),"")</f>
        <v/>
      </c>
    </row>
    <row r="1523" spans="1:16">
      <c r="A1523" t="str">
        <f>IF(Belegerfassung!C1531&lt;&gt;"",0,"")</f>
        <v/>
      </c>
      <c r="B1523" t="str">
        <f>IFERROR(VLOOKUP(Belegerfassung!I1531,Konten!A:D,2,FALSE),"")</f>
        <v/>
      </c>
      <c r="C1523" t="str">
        <f>IF(A1523&lt;&gt;"",TEXT(Belegerfassung!C1531,"TT.MM.JJJJ"),"")</f>
        <v/>
      </c>
      <c r="D1523" t="str">
        <f>IFERROR(VLOOKUP(Belegerfassung!A1531,Abfrage!$E$2:$F$20,2,FALSE),"")</f>
        <v/>
      </c>
      <c r="E1523" t="str">
        <f>IF(A1523&lt;&gt;"",Belegerfassung!B1531,"")</f>
        <v/>
      </c>
      <c r="F1523" t="str">
        <f>IF(Belegerfassung!L1531="","",IF(Belegerfassung!L1531&lt;&gt;"",IF(Belegerfassung!L1531&lt;&gt;"",IF(Belegerfassung!J1531&lt;&gt;0,VLOOKUP(Belegerfassung!L1531,Abfrage!$A$2:$C$19,2,),VLOOKUP(Belegerfassung!L1531,Abfrage!$A$2:$C$19,3,)),"")))</f>
        <v/>
      </c>
      <c r="G1523" t="str">
        <f t="shared" si="69"/>
        <v/>
      </c>
      <c r="H1523" s="31" t="str">
        <f>IF(A1523&lt;&gt;"",-Belegerfassung!J1531+Belegerfassung!K1531,"")</f>
        <v/>
      </c>
      <c r="I1523" s="49" t="str">
        <f>IFERROR(IF(H1523&lt;&gt;"",Belegerfassung!L1531*100,""),IF(OR(Belegerfassung!L1531="Leistung EU - Erlöse",Belegerfassung!L1531="Lieferungen EU-Erlöse",Belegerfassung!L1531="EUST",Belegerfassung!L1531="Bauleistungen 20%")=TRUE,"",MID(Belegerfassung!L1531,4,2)))</f>
        <v/>
      </c>
      <c r="J1523" s="6" t="str">
        <f>IF(A1523&lt;&gt;"",LEFT(Belegerfassung!D1531,40),"")</f>
        <v/>
      </c>
      <c r="K1523" t="str">
        <f>IF(A1523&lt;&gt;"",VLOOKUP(D1523,Abfrage!$F$2:$G$21,2,FALSE),"")</f>
        <v/>
      </c>
      <c r="L1523" s="6" t="str">
        <f>IF(Belegerfassung!H1531&lt;&gt;"",Belegerfassung!H1531,"")</f>
        <v/>
      </c>
      <c r="M1523" t="str">
        <f>IFERROR(IF(Belegerfassung!E1531&lt;&gt;"",VLOOKUP(Belegerfassung!E1531,Abfrage!$L$2:$M$15,2,),""),"")</f>
        <v/>
      </c>
      <c r="N1523" t="str">
        <f t="shared" si="70"/>
        <v/>
      </c>
      <c r="O1523" t="str">
        <f t="shared" si="71"/>
        <v/>
      </c>
      <c r="P1523" t="str">
        <f>IF(Belegerfassung!G1531&lt;&gt;"",CONCATENATE(Belegerfassung!G1531,".pdf"),"")</f>
        <v/>
      </c>
    </row>
    <row r="1524" spans="1:16">
      <c r="A1524" t="str">
        <f>IF(Belegerfassung!C1532&lt;&gt;"",0,"")</f>
        <v/>
      </c>
      <c r="B1524" t="str">
        <f>IFERROR(VLOOKUP(Belegerfassung!I1532,Konten!A:D,2,FALSE),"")</f>
        <v/>
      </c>
      <c r="C1524" t="str">
        <f>IF(A1524&lt;&gt;"",TEXT(Belegerfassung!C1532,"TT.MM.JJJJ"),"")</f>
        <v/>
      </c>
      <c r="D1524" t="str">
        <f>IFERROR(VLOOKUP(Belegerfassung!A1532,Abfrage!$E$2:$F$20,2,FALSE),"")</f>
        <v/>
      </c>
      <c r="E1524" t="str">
        <f>IF(A1524&lt;&gt;"",Belegerfassung!B1532,"")</f>
        <v/>
      </c>
      <c r="F1524" t="str">
        <f>IF(Belegerfassung!L1532="","",IF(Belegerfassung!L1532&lt;&gt;"",IF(Belegerfassung!L1532&lt;&gt;"",IF(Belegerfassung!J1532&lt;&gt;0,VLOOKUP(Belegerfassung!L1532,Abfrage!$A$2:$C$19,2,),VLOOKUP(Belegerfassung!L1532,Abfrage!$A$2:$C$19,3,)),"")))</f>
        <v/>
      </c>
      <c r="G1524" t="str">
        <f t="shared" si="69"/>
        <v/>
      </c>
      <c r="H1524" s="31" t="str">
        <f>IF(A1524&lt;&gt;"",-Belegerfassung!J1532+Belegerfassung!K1532,"")</f>
        <v/>
      </c>
      <c r="I1524" s="49" t="str">
        <f>IFERROR(IF(H1524&lt;&gt;"",Belegerfassung!L1532*100,""),IF(OR(Belegerfassung!L1532="Leistung EU - Erlöse",Belegerfassung!L1532="Lieferungen EU-Erlöse",Belegerfassung!L1532="EUST",Belegerfassung!L1532="Bauleistungen 20%")=TRUE,"",MID(Belegerfassung!L1532,4,2)))</f>
        <v/>
      </c>
      <c r="J1524" s="6" t="str">
        <f>IF(A1524&lt;&gt;"",LEFT(Belegerfassung!D1532,40),"")</f>
        <v/>
      </c>
      <c r="K1524" t="str">
        <f>IF(A1524&lt;&gt;"",VLOOKUP(D1524,Abfrage!$F$2:$G$21,2,FALSE),"")</f>
        <v/>
      </c>
      <c r="L1524" s="6" t="str">
        <f>IF(Belegerfassung!H1532&lt;&gt;"",Belegerfassung!H1532,"")</f>
        <v/>
      </c>
      <c r="M1524" t="str">
        <f>IFERROR(IF(Belegerfassung!E1532&lt;&gt;"",VLOOKUP(Belegerfassung!E1532,Abfrage!$L$2:$M$15,2,),""),"")</f>
        <v/>
      </c>
      <c r="N1524" t="str">
        <f t="shared" si="70"/>
        <v/>
      </c>
      <c r="O1524" t="str">
        <f t="shared" si="71"/>
        <v/>
      </c>
      <c r="P1524" t="str">
        <f>IF(Belegerfassung!G1532&lt;&gt;"",CONCATENATE(Belegerfassung!G1532,".pdf"),"")</f>
        <v/>
      </c>
    </row>
    <row r="1525" spans="1:16">
      <c r="A1525" t="str">
        <f>IF(Belegerfassung!C1533&lt;&gt;"",0,"")</f>
        <v/>
      </c>
      <c r="B1525" t="str">
        <f>IFERROR(VLOOKUP(Belegerfassung!I1533,Konten!A:D,2,FALSE),"")</f>
        <v/>
      </c>
      <c r="C1525" t="str">
        <f>IF(A1525&lt;&gt;"",TEXT(Belegerfassung!C1533,"TT.MM.JJJJ"),"")</f>
        <v/>
      </c>
      <c r="D1525" t="str">
        <f>IFERROR(VLOOKUP(Belegerfassung!A1533,Abfrage!$E$2:$F$20,2,FALSE),"")</f>
        <v/>
      </c>
      <c r="E1525" t="str">
        <f>IF(A1525&lt;&gt;"",Belegerfassung!B1533,"")</f>
        <v/>
      </c>
      <c r="F1525" t="str">
        <f>IF(Belegerfassung!L1533="","",IF(Belegerfassung!L1533&lt;&gt;"",IF(Belegerfassung!L1533&lt;&gt;"",IF(Belegerfassung!J1533&lt;&gt;0,VLOOKUP(Belegerfassung!L1533,Abfrage!$A$2:$C$19,2,),VLOOKUP(Belegerfassung!L1533,Abfrage!$A$2:$C$19,3,)),"")))</f>
        <v/>
      </c>
      <c r="G1525" t="str">
        <f t="shared" si="69"/>
        <v/>
      </c>
      <c r="H1525" s="31" t="str">
        <f>IF(A1525&lt;&gt;"",-Belegerfassung!J1533+Belegerfassung!K1533,"")</f>
        <v/>
      </c>
      <c r="I1525" s="49" t="str">
        <f>IFERROR(IF(H1525&lt;&gt;"",Belegerfassung!L1533*100,""),IF(OR(Belegerfassung!L1533="Leistung EU - Erlöse",Belegerfassung!L1533="Lieferungen EU-Erlöse",Belegerfassung!L1533="EUST",Belegerfassung!L1533="Bauleistungen 20%")=TRUE,"",MID(Belegerfassung!L1533,4,2)))</f>
        <v/>
      </c>
      <c r="J1525" s="6" t="str">
        <f>IF(A1525&lt;&gt;"",LEFT(Belegerfassung!D1533,40),"")</f>
        <v/>
      </c>
      <c r="K1525" t="str">
        <f>IF(A1525&lt;&gt;"",VLOOKUP(D1525,Abfrage!$F$2:$G$21,2,FALSE),"")</f>
        <v/>
      </c>
      <c r="L1525" s="6" t="str">
        <f>IF(Belegerfassung!H1533&lt;&gt;"",Belegerfassung!H1533,"")</f>
        <v/>
      </c>
      <c r="M1525" t="str">
        <f>IFERROR(IF(Belegerfassung!E1533&lt;&gt;"",VLOOKUP(Belegerfassung!E1533,Abfrage!$L$2:$M$15,2,),""),"")</f>
        <v/>
      </c>
      <c r="N1525" t="str">
        <f t="shared" si="70"/>
        <v/>
      </c>
      <c r="O1525" t="str">
        <f t="shared" si="71"/>
        <v/>
      </c>
      <c r="P1525" t="str">
        <f>IF(Belegerfassung!G1533&lt;&gt;"",CONCATENATE(Belegerfassung!G1533,".pdf"),"")</f>
        <v/>
      </c>
    </row>
    <row r="1526" spans="1:16">
      <c r="A1526" t="str">
        <f>IF(Belegerfassung!C1534&lt;&gt;"",0,"")</f>
        <v/>
      </c>
      <c r="B1526" t="str">
        <f>IFERROR(VLOOKUP(Belegerfassung!I1534,Konten!A:D,2,FALSE),"")</f>
        <v/>
      </c>
      <c r="C1526" t="str">
        <f>IF(A1526&lt;&gt;"",TEXT(Belegerfassung!C1534,"TT.MM.JJJJ"),"")</f>
        <v/>
      </c>
      <c r="D1526" t="str">
        <f>IFERROR(VLOOKUP(Belegerfassung!A1534,Abfrage!$E$2:$F$20,2,FALSE),"")</f>
        <v/>
      </c>
      <c r="E1526" t="str">
        <f>IF(A1526&lt;&gt;"",Belegerfassung!B1534,"")</f>
        <v/>
      </c>
      <c r="F1526" t="str">
        <f>IF(Belegerfassung!L1534="","",IF(Belegerfassung!L1534&lt;&gt;"",IF(Belegerfassung!L1534&lt;&gt;"",IF(Belegerfassung!J1534&lt;&gt;0,VLOOKUP(Belegerfassung!L1534,Abfrage!$A$2:$C$19,2,),VLOOKUP(Belegerfassung!L1534,Abfrage!$A$2:$C$19,3,)),"")))</f>
        <v/>
      </c>
      <c r="G1526" t="str">
        <f t="shared" si="69"/>
        <v/>
      </c>
      <c r="H1526" s="31" t="str">
        <f>IF(A1526&lt;&gt;"",-Belegerfassung!J1534+Belegerfassung!K1534,"")</f>
        <v/>
      </c>
      <c r="I1526" s="49" t="str">
        <f>IFERROR(IF(H1526&lt;&gt;"",Belegerfassung!L1534*100,""),IF(OR(Belegerfassung!L1534="Leistung EU - Erlöse",Belegerfassung!L1534="Lieferungen EU-Erlöse",Belegerfassung!L1534="EUST",Belegerfassung!L1534="Bauleistungen 20%")=TRUE,"",MID(Belegerfassung!L1534,4,2)))</f>
        <v/>
      </c>
      <c r="J1526" s="6" t="str">
        <f>IF(A1526&lt;&gt;"",LEFT(Belegerfassung!D1534,40),"")</f>
        <v/>
      </c>
      <c r="K1526" t="str">
        <f>IF(A1526&lt;&gt;"",VLOOKUP(D1526,Abfrage!$F$2:$G$21,2,FALSE),"")</f>
        <v/>
      </c>
      <c r="L1526" s="6" t="str">
        <f>IF(Belegerfassung!H1534&lt;&gt;"",Belegerfassung!H1534,"")</f>
        <v/>
      </c>
      <c r="M1526" t="str">
        <f>IFERROR(IF(Belegerfassung!E1534&lt;&gt;"",VLOOKUP(Belegerfassung!E1534,Abfrage!$L$2:$M$15,2,),""),"")</f>
        <v/>
      </c>
      <c r="N1526" t="str">
        <f t="shared" si="70"/>
        <v/>
      </c>
      <c r="O1526" t="str">
        <f t="shared" si="71"/>
        <v/>
      </c>
      <c r="P1526" t="str">
        <f>IF(Belegerfassung!G1534&lt;&gt;"",CONCATENATE(Belegerfassung!G1534,".pdf"),"")</f>
        <v/>
      </c>
    </row>
    <row r="1527" spans="1:16">
      <c r="A1527" t="str">
        <f>IF(Belegerfassung!C1535&lt;&gt;"",0,"")</f>
        <v/>
      </c>
      <c r="B1527" t="str">
        <f>IFERROR(VLOOKUP(Belegerfassung!I1535,Konten!A:D,2,FALSE),"")</f>
        <v/>
      </c>
      <c r="C1527" t="str">
        <f>IF(A1527&lt;&gt;"",TEXT(Belegerfassung!C1535,"TT.MM.JJJJ"),"")</f>
        <v/>
      </c>
      <c r="D1527" t="str">
        <f>IFERROR(VLOOKUP(Belegerfassung!A1535,Abfrage!$E$2:$F$20,2,FALSE),"")</f>
        <v/>
      </c>
      <c r="E1527" t="str">
        <f>IF(A1527&lt;&gt;"",Belegerfassung!B1535,"")</f>
        <v/>
      </c>
      <c r="F1527" t="str">
        <f>IF(Belegerfassung!L1535="","",IF(Belegerfassung!L1535&lt;&gt;"",IF(Belegerfassung!L1535&lt;&gt;"",IF(Belegerfassung!J1535&lt;&gt;0,VLOOKUP(Belegerfassung!L1535,Abfrage!$A$2:$C$19,2,),VLOOKUP(Belegerfassung!L1535,Abfrage!$A$2:$C$19,3,)),"")))</f>
        <v/>
      </c>
      <c r="G1527" t="str">
        <f t="shared" si="69"/>
        <v/>
      </c>
      <c r="H1527" s="31" t="str">
        <f>IF(A1527&lt;&gt;"",-Belegerfassung!J1535+Belegerfassung!K1535,"")</f>
        <v/>
      </c>
      <c r="I1527" s="49" t="str">
        <f>IFERROR(IF(H1527&lt;&gt;"",Belegerfassung!L1535*100,""),IF(OR(Belegerfassung!L1535="Leistung EU - Erlöse",Belegerfassung!L1535="Lieferungen EU-Erlöse",Belegerfassung!L1535="EUST",Belegerfassung!L1535="Bauleistungen 20%")=TRUE,"",MID(Belegerfassung!L1535,4,2)))</f>
        <v/>
      </c>
      <c r="J1527" s="6" t="str">
        <f>IF(A1527&lt;&gt;"",LEFT(Belegerfassung!D1535,40),"")</f>
        <v/>
      </c>
      <c r="K1527" t="str">
        <f>IF(A1527&lt;&gt;"",VLOOKUP(D1527,Abfrage!$F$2:$G$21,2,FALSE),"")</f>
        <v/>
      </c>
      <c r="L1527" s="6" t="str">
        <f>IF(Belegerfassung!H1535&lt;&gt;"",Belegerfassung!H1535,"")</f>
        <v/>
      </c>
      <c r="M1527" t="str">
        <f>IFERROR(IF(Belegerfassung!E1535&lt;&gt;"",VLOOKUP(Belegerfassung!E1535,Abfrage!$L$2:$M$15,2,),""),"")</f>
        <v/>
      </c>
      <c r="N1527" t="str">
        <f t="shared" si="70"/>
        <v/>
      </c>
      <c r="O1527" t="str">
        <f t="shared" si="71"/>
        <v/>
      </c>
      <c r="P1527" t="str">
        <f>IF(Belegerfassung!G1535&lt;&gt;"",CONCATENATE(Belegerfassung!G1535,".pdf"),"")</f>
        <v/>
      </c>
    </row>
    <row r="1528" spans="1:16">
      <c r="A1528" t="str">
        <f>IF(Belegerfassung!C1536&lt;&gt;"",0,"")</f>
        <v/>
      </c>
      <c r="B1528" t="str">
        <f>IFERROR(VLOOKUP(Belegerfassung!I1536,Konten!A:D,2,FALSE),"")</f>
        <v/>
      </c>
      <c r="C1528" t="str">
        <f>IF(A1528&lt;&gt;"",TEXT(Belegerfassung!C1536,"TT.MM.JJJJ"),"")</f>
        <v/>
      </c>
      <c r="D1528" t="str">
        <f>IFERROR(VLOOKUP(Belegerfassung!A1536,Abfrage!$E$2:$F$20,2,FALSE),"")</f>
        <v/>
      </c>
      <c r="E1528" t="str">
        <f>IF(A1528&lt;&gt;"",Belegerfassung!B1536,"")</f>
        <v/>
      </c>
      <c r="F1528" t="str">
        <f>IF(Belegerfassung!L1536="","",IF(Belegerfassung!L1536&lt;&gt;"",IF(Belegerfassung!L1536&lt;&gt;"",IF(Belegerfassung!J1536&lt;&gt;0,VLOOKUP(Belegerfassung!L1536,Abfrage!$A$2:$C$19,2,),VLOOKUP(Belegerfassung!L1536,Abfrage!$A$2:$C$19,3,)),"")))</f>
        <v/>
      </c>
      <c r="G1528" t="str">
        <f t="shared" si="69"/>
        <v/>
      </c>
      <c r="H1528" s="31" t="str">
        <f>IF(A1528&lt;&gt;"",-Belegerfassung!J1536+Belegerfassung!K1536,"")</f>
        <v/>
      </c>
      <c r="I1528" s="49" t="str">
        <f>IFERROR(IF(H1528&lt;&gt;"",Belegerfassung!L1536*100,""),IF(OR(Belegerfassung!L1536="Leistung EU - Erlöse",Belegerfassung!L1536="Lieferungen EU-Erlöse",Belegerfassung!L1536="EUST",Belegerfassung!L1536="Bauleistungen 20%")=TRUE,"",MID(Belegerfassung!L1536,4,2)))</f>
        <v/>
      </c>
      <c r="J1528" s="6" t="str">
        <f>IF(A1528&lt;&gt;"",LEFT(Belegerfassung!D1536,40),"")</f>
        <v/>
      </c>
      <c r="K1528" t="str">
        <f>IF(A1528&lt;&gt;"",VLOOKUP(D1528,Abfrage!$F$2:$G$21,2,FALSE),"")</f>
        <v/>
      </c>
      <c r="L1528" s="6" t="str">
        <f>IF(Belegerfassung!H1536&lt;&gt;"",Belegerfassung!H1536,"")</f>
        <v/>
      </c>
      <c r="M1528" t="str">
        <f>IFERROR(IF(Belegerfassung!E1536&lt;&gt;"",VLOOKUP(Belegerfassung!E1536,Abfrage!$L$2:$M$15,2,),""),"")</f>
        <v/>
      </c>
      <c r="N1528" t="str">
        <f t="shared" si="70"/>
        <v/>
      </c>
      <c r="O1528" t="str">
        <f t="shared" si="71"/>
        <v/>
      </c>
      <c r="P1528" t="str">
        <f>IF(Belegerfassung!G1536&lt;&gt;"",CONCATENATE(Belegerfassung!G1536,".pdf"),"")</f>
        <v/>
      </c>
    </row>
    <row r="1529" spans="1:16">
      <c r="A1529" t="str">
        <f>IF(Belegerfassung!C1537&lt;&gt;"",0,"")</f>
        <v/>
      </c>
      <c r="B1529" t="str">
        <f>IFERROR(VLOOKUP(Belegerfassung!I1537,Konten!A:D,2,FALSE),"")</f>
        <v/>
      </c>
      <c r="C1529" t="str">
        <f>IF(A1529&lt;&gt;"",TEXT(Belegerfassung!C1537,"TT.MM.JJJJ"),"")</f>
        <v/>
      </c>
      <c r="D1529" t="str">
        <f>IFERROR(VLOOKUP(Belegerfassung!A1537,Abfrage!$E$2:$F$20,2,FALSE),"")</f>
        <v/>
      </c>
      <c r="E1529" t="str">
        <f>IF(A1529&lt;&gt;"",Belegerfassung!B1537,"")</f>
        <v/>
      </c>
      <c r="F1529" t="str">
        <f>IF(Belegerfassung!L1537="","",IF(Belegerfassung!L1537&lt;&gt;"",IF(Belegerfassung!L1537&lt;&gt;"",IF(Belegerfassung!J1537&lt;&gt;0,VLOOKUP(Belegerfassung!L1537,Abfrage!$A$2:$C$19,2,),VLOOKUP(Belegerfassung!L1537,Abfrage!$A$2:$C$19,3,)),"")))</f>
        <v/>
      </c>
      <c r="G1529" t="str">
        <f t="shared" si="69"/>
        <v/>
      </c>
      <c r="H1529" s="31" t="str">
        <f>IF(A1529&lt;&gt;"",-Belegerfassung!J1537+Belegerfassung!K1537,"")</f>
        <v/>
      </c>
      <c r="I1529" s="49" t="str">
        <f>IFERROR(IF(H1529&lt;&gt;"",Belegerfassung!L1537*100,""),IF(OR(Belegerfassung!L1537="Leistung EU - Erlöse",Belegerfassung!L1537="Lieferungen EU-Erlöse",Belegerfassung!L1537="EUST",Belegerfassung!L1537="Bauleistungen 20%")=TRUE,"",MID(Belegerfassung!L1537,4,2)))</f>
        <v/>
      </c>
      <c r="J1529" s="6" t="str">
        <f>IF(A1529&lt;&gt;"",LEFT(Belegerfassung!D1537,40),"")</f>
        <v/>
      </c>
      <c r="K1529" t="str">
        <f>IF(A1529&lt;&gt;"",VLOOKUP(D1529,Abfrage!$F$2:$G$21,2,FALSE),"")</f>
        <v/>
      </c>
      <c r="L1529" s="6" t="str">
        <f>IF(Belegerfassung!H1537&lt;&gt;"",Belegerfassung!H1537,"")</f>
        <v/>
      </c>
      <c r="M1529" t="str">
        <f>IFERROR(IF(Belegerfassung!E1537&lt;&gt;"",VLOOKUP(Belegerfassung!E1537,Abfrage!$L$2:$M$15,2,),""),"")</f>
        <v/>
      </c>
      <c r="N1529" t="str">
        <f t="shared" si="70"/>
        <v/>
      </c>
      <c r="O1529" t="str">
        <f t="shared" si="71"/>
        <v/>
      </c>
      <c r="P1529" t="str">
        <f>IF(Belegerfassung!G1537&lt;&gt;"",CONCATENATE(Belegerfassung!G1537,".pdf"),"")</f>
        <v/>
      </c>
    </row>
    <row r="1530" spans="1:16">
      <c r="A1530" t="str">
        <f>IF(Belegerfassung!C1538&lt;&gt;"",0,"")</f>
        <v/>
      </c>
      <c r="B1530" t="str">
        <f>IFERROR(VLOOKUP(Belegerfassung!I1538,Konten!A:D,2,FALSE),"")</f>
        <v/>
      </c>
      <c r="C1530" t="str">
        <f>IF(A1530&lt;&gt;"",TEXT(Belegerfassung!C1538,"TT.MM.JJJJ"),"")</f>
        <v/>
      </c>
      <c r="D1530" t="str">
        <f>IFERROR(VLOOKUP(Belegerfassung!A1538,Abfrage!$E$2:$F$20,2,FALSE),"")</f>
        <v/>
      </c>
      <c r="E1530" t="str">
        <f>IF(A1530&lt;&gt;"",Belegerfassung!B1538,"")</f>
        <v/>
      </c>
      <c r="F1530" t="str">
        <f>IF(Belegerfassung!L1538="","",IF(Belegerfassung!L1538&lt;&gt;"",IF(Belegerfassung!L1538&lt;&gt;"",IF(Belegerfassung!J1538&lt;&gt;0,VLOOKUP(Belegerfassung!L1538,Abfrage!$A$2:$C$19,2,),VLOOKUP(Belegerfassung!L1538,Abfrage!$A$2:$C$19,3,)),"")))</f>
        <v/>
      </c>
      <c r="G1530" t="str">
        <f t="shared" si="69"/>
        <v/>
      </c>
      <c r="H1530" s="31" t="str">
        <f>IF(A1530&lt;&gt;"",-Belegerfassung!J1538+Belegerfassung!K1538,"")</f>
        <v/>
      </c>
      <c r="I1530" s="49" t="str">
        <f>IFERROR(IF(H1530&lt;&gt;"",Belegerfassung!L1538*100,""),IF(OR(Belegerfassung!L1538="Leistung EU - Erlöse",Belegerfassung!L1538="Lieferungen EU-Erlöse",Belegerfassung!L1538="EUST",Belegerfassung!L1538="Bauleistungen 20%")=TRUE,"",MID(Belegerfassung!L1538,4,2)))</f>
        <v/>
      </c>
      <c r="J1530" s="6" t="str">
        <f>IF(A1530&lt;&gt;"",LEFT(Belegerfassung!D1538,40),"")</f>
        <v/>
      </c>
      <c r="K1530" t="str">
        <f>IF(A1530&lt;&gt;"",VLOOKUP(D1530,Abfrage!$F$2:$G$21,2,FALSE),"")</f>
        <v/>
      </c>
      <c r="L1530" s="6" t="str">
        <f>IF(Belegerfassung!H1538&lt;&gt;"",Belegerfassung!H1538,"")</f>
        <v/>
      </c>
      <c r="M1530" t="str">
        <f>IFERROR(IF(Belegerfassung!E1538&lt;&gt;"",VLOOKUP(Belegerfassung!E1538,Abfrage!$L$2:$M$15,2,),""),"")</f>
        <v/>
      </c>
      <c r="N1530" t="str">
        <f t="shared" si="70"/>
        <v/>
      </c>
      <c r="O1530" t="str">
        <f t="shared" si="71"/>
        <v/>
      </c>
      <c r="P1530" t="str">
        <f>IF(Belegerfassung!G1538&lt;&gt;"",CONCATENATE(Belegerfassung!G1538,".pdf"),"")</f>
        <v/>
      </c>
    </row>
    <row r="1531" spans="1:16">
      <c r="A1531" t="str">
        <f>IF(Belegerfassung!C1539&lt;&gt;"",0,"")</f>
        <v/>
      </c>
      <c r="B1531" t="str">
        <f>IFERROR(VLOOKUP(Belegerfassung!I1539,Konten!A:D,2,FALSE),"")</f>
        <v/>
      </c>
      <c r="C1531" t="str">
        <f>IF(A1531&lt;&gt;"",TEXT(Belegerfassung!C1539,"TT.MM.JJJJ"),"")</f>
        <v/>
      </c>
      <c r="D1531" t="str">
        <f>IFERROR(VLOOKUP(Belegerfassung!A1539,Abfrage!$E$2:$F$20,2,FALSE),"")</f>
        <v/>
      </c>
      <c r="E1531" t="str">
        <f>IF(A1531&lt;&gt;"",Belegerfassung!B1539,"")</f>
        <v/>
      </c>
      <c r="F1531" t="str">
        <f>IF(Belegerfassung!L1539="","",IF(Belegerfassung!L1539&lt;&gt;"",IF(Belegerfassung!L1539&lt;&gt;"",IF(Belegerfassung!J1539&lt;&gt;0,VLOOKUP(Belegerfassung!L1539,Abfrage!$A$2:$C$19,2,),VLOOKUP(Belegerfassung!L1539,Abfrage!$A$2:$C$19,3,)),"")))</f>
        <v/>
      </c>
      <c r="G1531" t="str">
        <f t="shared" si="69"/>
        <v/>
      </c>
      <c r="H1531" s="31" t="str">
        <f>IF(A1531&lt;&gt;"",-Belegerfassung!J1539+Belegerfassung!K1539,"")</f>
        <v/>
      </c>
      <c r="I1531" s="49" t="str">
        <f>IFERROR(IF(H1531&lt;&gt;"",Belegerfassung!L1539*100,""),IF(OR(Belegerfassung!L1539="Leistung EU - Erlöse",Belegerfassung!L1539="Lieferungen EU-Erlöse",Belegerfassung!L1539="EUST",Belegerfassung!L1539="Bauleistungen 20%")=TRUE,"",MID(Belegerfassung!L1539,4,2)))</f>
        <v/>
      </c>
      <c r="J1531" s="6" t="str">
        <f>IF(A1531&lt;&gt;"",LEFT(Belegerfassung!D1539,40),"")</f>
        <v/>
      </c>
      <c r="K1531" t="str">
        <f>IF(A1531&lt;&gt;"",VLOOKUP(D1531,Abfrage!$F$2:$G$21,2,FALSE),"")</f>
        <v/>
      </c>
      <c r="L1531" s="6" t="str">
        <f>IF(Belegerfassung!H1539&lt;&gt;"",Belegerfassung!H1539,"")</f>
        <v/>
      </c>
      <c r="M1531" t="str">
        <f>IFERROR(IF(Belegerfassung!E1539&lt;&gt;"",VLOOKUP(Belegerfassung!E1539,Abfrage!$L$2:$M$15,2,),""),"")</f>
        <v/>
      </c>
      <c r="N1531" t="str">
        <f t="shared" si="70"/>
        <v/>
      </c>
      <c r="O1531" t="str">
        <f t="shared" si="71"/>
        <v/>
      </c>
      <c r="P1531" t="str">
        <f>IF(Belegerfassung!G1539&lt;&gt;"",CONCATENATE(Belegerfassung!G1539,".pdf"),"")</f>
        <v/>
      </c>
    </row>
    <row r="1532" spans="1:16">
      <c r="A1532" t="str">
        <f>IF(Belegerfassung!C1540&lt;&gt;"",0,"")</f>
        <v/>
      </c>
      <c r="B1532" t="str">
        <f>IFERROR(VLOOKUP(Belegerfassung!I1540,Konten!A:D,2,FALSE),"")</f>
        <v/>
      </c>
      <c r="C1532" t="str">
        <f>IF(A1532&lt;&gt;"",TEXT(Belegerfassung!C1540,"TT.MM.JJJJ"),"")</f>
        <v/>
      </c>
      <c r="D1532" t="str">
        <f>IFERROR(VLOOKUP(Belegerfassung!A1540,Abfrage!$E$2:$F$20,2,FALSE),"")</f>
        <v/>
      </c>
      <c r="E1532" t="str">
        <f>IF(A1532&lt;&gt;"",Belegerfassung!B1540,"")</f>
        <v/>
      </c>
      <c r="F1532" t="str">
        <f>IF(Belegerfassung!L1540="","",IF(Belegerfassung!L1540&lt;&gt;"",IF(Belegerfassung!L1540&lt;&gt;"",IF(Belegerfassung!J1540&lt;&gt;0,VLOOKUP(Belegerfassung!L1540,Abfrage!$A$2:$C$19,2,),VLOOKUP(Belegerfassung!L1540,Abfrage!$A$2:$C$19,3,)),"")))</f>
        <v/>
      </c>
      <c r="G1532" t="str">
        <f t="shared" si="69"/>
        <v/>
      </c>
      <c r="H1532" s="31" t="str">
        <f>IF(A1532&lt;&gt;"",-Belegerfassung!J1540+Belegerfassung!K1540,"")</f>
        <v/>
      </c>
      <c r="I1532" s="49" t="str">
        <f>IFERROR(IF(H1532&lt;&gt;"",Belegerfassung!L1540*100,""),IF(OR(Belegerfassung!L1540="Leistung EU - Erlöse",Belegerfassung!L1540="Lieferungen EU-Erlöse",Belegerfassung!L1540="EUST",Belegerfassung!L1540="Bauleistungen 20%")=TRUE,"",MID(Belegerfassung!L1540,4,2)))</f>
        <v/>
      </c>
      <c r="J1532" s="6" t="str">
        <f>IF(A1532&lt;&gt;"",LEFT(Belegerfassung!D1540,40),"")</f>
        <v/>
      </c>
      <c r="K1532" t="str">
        <f>IF(A1532&lt;&gt;"",VLOOKUP(D1532,Abfrage!$F$2:$G$21,2,FALSE),"")</f>
        <v/>
      </c>
      <c r="L1532" s="6" t="str">
        <f>IF(Belegerfassung!H1540&lt;&gt;"",Belegerfassung!H1540,"")</f>
        <v/>
      </c>
      <c r="M1532" t="str">
        <f>IFERROR(IF(Belegerfassung!E1540&lt;&gt;"",VLOOKUP(Belegerfassung!E1540,Abfrage!$L$2:$M$15,2,),""),"")</f>
        <v/>
      </c>
      <c r="N1532" t="str">
        <f t="shared" si="70"/>
        <v/>
      </c>
      <c r="O1532" t="str">
        <f t="shared" si="71"/>
        <v/>
      </c>
      <c r="P1532" t="str">
        <f>IF(Belegerfassung!G1540&lt;&gt;"",CONCATENATE(Belegerfassung!G1540,".pdf"),"")</f>
        <v/>
      </c>
    </row>
    <row r="1533" spans="1:16">
      <c r="A1533" t="str">
        <f>IF(Belegerfassung!C1541&lt;&gt;"",0,"")</f>
        <v/>
      </c>
      <c r="B1533" t="str">
        <f>IFERROR(VLOOKUP(Belegerfassung!I1541,Konten!A:D,2,FALSE),"")</f>
        <v/>
      </c>
      <c r="C1533" t="str">
        <f>IF(A1533&lt;&gt;"",TEXT(Belegerfassung!C1541,"TT.MM.JJJJ"),"")</f>
        <v/>
      </c>
      <c r="D1533" t="str">
        <f>IFERROR(VLOOKUP(Belegerfassung!A1541,Abfrage!$E$2:$F$20,2,FALSE),"")</f>
        <v/>
      </c>
      <c r="E1533" t="str">
        <f>IF(A1533&lt;&gt;"",Belegerfassung!B1541,"")</f>
        <v/>
      </c>
      <c r="F1533" t="str">
        <f>IF(Belegerfassung!L1541="","",IF(Belegerfassung!L1541&lt;&gt;"",IF(Belegerfassung!L1541&lt;&gt;"",IF(Belegerfassung!J1541&lt;&gt;0,VLOOKUP(Belegerfassung!L1541,Abfrage!$A$2:$C$19,2,),VLOOKUP(Belegerfassung!L1541,Abfrage!$A$2:$C$19,3,)),"")))</f>
        <v/>
      </c>
      <c r="G1533" t="str">
        <f t="shared" si="69"/>
        <v/>
      </c>
      <c r="H1533" s="31" t="str">
        <f>IF(A1533&lt;&gt;"",-Belegerfassung!J1541+Belegerfassung!K1541,"")</f>
        <v/>
      </c>
      <c r="I1533" s="49" t="str">
        <f>IFERROR(IF(H1533&lt;&gt;"",Belegerfassung!L1541*100,""),IF(OR(Belegerfassung!L1541="Leistung EU - Erlöse",Belegerfassung!L1541="Lieferungen EU-Erlöse",Belegerfassung!L1541="EUST",Belegerfassung!L1541="Bauleistungen 20%")=TRUE,"",MID(Belegerfassung!L1541,4,2)))</f>
        <v/>
      </c>
      <c r="J1533" s="6" t="str">
        <f>IF(A1533&lt;&gt;"",LEFT(Belegerfassung!D1541,40),"")</f>
        <v/>
      </c>
      <c r="K1533" t="str">
        <f>IF(A1533&lt;&gt;"",VLOOKUP(D1533,Abfrage!$F$2:$G$21,2,FALSE),"")</f>
        <v/>
      </c>
      <c r="L1533" s="6" t="str">
        <f>IF(Belegerfassung!H1541&lt;&gt;"",Belegerfassung!H1541,"")</f>
        <v/>
      </c>
      <c r="M1533" t="str">
        <f>IFERROR(IF(Belegerfassung!E1541&lt;&gt;"",VLOOKUP(Belegerfassung!E1541,Abfrage!$L$2:$M$15,2,),""),"")</f>
        <v/>
      </c>
      <c r="N1533" t="str">
        <f t="shared" si="70"/>
        <v/>
      </c>
      <c r="O1533" t="str">
        <f t="shared" si="71"/>
        <v/>
      </c>
      <c r="P1533" t="str">
        <f>IF(Belegerfassung!G1541&lt;&gt;"",CONCATENATE(Belegerfassung!G1541,".pdf"),"")</f>
        <v/>
      </c>
    </row>
    <row r="1534" spans="1:16">
      <c r="A1534" t="str">
        <f>IF(Belegerfassung!C1542&lt;&gt;"",0,"")</f>
        <v/>
      </c>
      <c r="B1534" t="str">
        <f>IFERROR(VLOOKUP(Belegerfassung!I1542,Konten!A:D,2,FALSE),"")</f>
        <v/>
      </c>
      <c r="C1534" t="str">
        <f>IF(A1534&lt;&gt;"",TEXT(Belegerfassung!C1542,"TT.MM.JJJJ"),"")</f>
        <v/>
      </c>
      <c r="D1534" t="str">
        <f>IFERROR(VLOOKUP(Belegerfassung!A1542,Abfrage!$E$2:$F$20,2,FALSE),"")</f>
        <v/>
      </c>
      <c r="E1534" t="str">
        <f>IF(A1534&lt;&gt;"",Belegerfassung!B1542,"")</f>
        <v/>
      </c>
      <c r="F1534" t="str">
        <f>IF(Belegerfassung!L1542="","",IF(Belegerfassung!L1542&lt;&gt;"",IF(Belegerfassung!L1542&lt;&gt;"",IF(Belegerfassung!J1542&lt;&gt;0,VLOOKUP(Belegerfassung!L1542,Abfrage!$A$2:$C$19,2,),VLOOKUP(Belegerfassung!L1542,Abfrage!$A$2:$C$19,3,)),"")))</f>
        <v/>
      </c>
      <c r="G1534" t="str">
        <f t="shared" si="69"/>
        <v/>
      </c>
      <c r="H1534" s="31" t="str">
        <f>IF(A1534&lt;&gt;"",-Belegerfassung!J1542+Belegerfassung!K1542,"")</f>
        <v/>
      </c>
      <c r="I1534" s="49" t="str">
        <f>IFERROR(IF(H1534&lt;&gt;"",Belegerfassung!L1542*100,""),IF(OR(Belegerfassung!L1542="Leistung EU - Erlöse",Belegerfassung!L1542="Lieferungen EU-Erlöse",Belegerfassung!L1542="EUST",Belegerfassung!L1542="Bauleistungen 20%")=TRUE,"",MID(Belegerfassung!L1542,4,2)))</f>
        <v/>
      </c>
      <c r="J1534" s="6" t="str">
        <f>IF(A1534&lt;&gt;"",LEFT(Belegerfassung!D1542,40),"")</f>
        <v/>
      </c>
      <c r="K1534" t="str">
        <f>IF(A1534&lt;&gt;"",VLOOKUP(D1534,Abfrage!$F$2:$G$21,2,FALSE),"")</f>
        <v/>
      </c>
      <c r="L1534" s="6" t="str">
        <f>IF(Belegerfassung!H1542&lt;&gt;"",Belegerfassung!H1542,"")</f>
        <v/>
      </c>
      <c r="M1534" t="str">
        <f>IFERROR(IF(Belegerfassung!E1542&lt;&gt;"",VLOOKUP(Belegerfassung!E1542,Abfrage!$L$2:$M$15,2,),""),"")</f>
        <v/>
      </c>
      <c r="N1534" t="str">
        <f t="shared" si="70"/>
        <v/>
      </c>
      <c r="O1534" t="str">
        <f t="shared" si="71"/>
        <v/>
      </c>
      <c r="P1534" t="str">
        <f>IF(Belegerfassung!G1542&lt;&gt;"",CONCATENATE(Belegerfassung!G1542,".pdf"),"")</f>
        <v/>
      </c>
    </row>
    <row r="1535" spans="1:16">
      <c r="A1535" t="str">
        <f>IF(Belegerfassung!C1543&lt;&gt;"",0,"")</f>
        <v/>
      </c>
      <c r="B1535" t="str">
        <f>IFERROR(VLOOKUP(Belegerfassung!I1543,Konten!A:D,2,FALSE),"")</f>
        <v/>
      </c>
      <c r="C1535" t="str">
        <f>IF(A1535&lt;&gt;"",TEXT(Belegerfassung!C1543,"TT.MM.JJJJ"),"")</f>
        <v/>
      </c>
      <c r="D1535" t="str">
        <f>IFERROR(VLOOKUP(Belegerfassung!A1543,Abfrage!$E$2:$F$20,2,FALSE),"")</f>
        <v/>
      </c>
      <c r="E1535" t="str">
        <f>IF(A1535&lt;&gt;"",Belegerfassung!B1543,"")</f>
        <v/>
      </c>
      <c r="F1535" t="str">
        <f>IF(Belegerfassung!L1543="","",IF(Belegerfassung!L1543&lt;&gt;"",IF(Belegerfassung!L1543&lt;&gt;"",IF(Belegerfassung!J1543&lt;&gt;0,VLOOKUP(Belegerfassung!L1543,Abfrage!$A$2:$C$19,2,),VLOOKUP(Belegerfassung!L1543,Abfrage!$A$2:$C$19,3,)),"")))</f>
        <v/>
      </c>
      <c r="G1535" t="str">
        <f t="shared" si="69"/>
        <v/>
      </c>
      <c r="H1535" s="31" t="str">
        <f>IF(A1535&lt;&gt;"",-Belegerfassung!J1543+Belegerfassung!K1543,"")</f>
        <v/>
      </c>
      <c r="I1535" s="49" t="str">
        <f>IFERROR(IF(H1535&lt;&gt;"",Belegerfassung!L1543*100,""),IF(OR(Belegerfassung!L1543="Leistung EU - Erlöse",Belegerfassung!L1543="Lieferungen EU-Erlöse",Belegerfassung!L1543="EUST",Belegerfassung!L1543="Bauleistungen 20%")=TRUE,"",MID(Belegerfassung!L1543,4,2)))</f>
        <v/>
      </c>
      <c r="J1535" s="6" t="str">
        <f>IF(A1535&lt;&gt;"",LEFT(Belegerfassung!D1543,40),"")</f>
        <v/>
      </c>
      <c r="K1535" t="str">
        <f>IF(A1535&lt;&gt;"",VLOOKUP(D1535,Abfrage!$F$2:$G$21,2,FALSE),"")</f>
        <v/>
      </c>
      <c r="L1535" s="6" t="str">
        <f>IF(Belegerfassung!H1543&lt;&gt;"",Belegerfassung!H1543,"")</f>
        <v/>
      </c>
      <c r="M1535" t="str">
        <f>IFERROR(IF(Belegerfassung!E1543&lt;&gt;"",VLOOKUP(Belegerfassung!E1543,Abfrage!$L$2:$M$15,2,),""),"")</f>
        <v/>
      </c>
      <c r="N1535" t="str">
        <f t="shared" si="70"/>
        <v/>
      </c>
      <c r="O1535" t="str">
        <f t="shared" si="71"/>
        <v/>
      </c>
      <c r="P1535" t="str">
        <f>IF(Belegerfassung!G1543&lt;&gt;"",CONCATENATE(Belegerfassung!G1543,".pdf"),"")</f>
        <v/>
      </c>
    </row>
    <row r="1536" spans="1:16">
      <c r="A1536" t="str">
        <f>IF(Belegerfassung!C1544&lt;&gt;"",0,"")</f>
        <v/>
      </c>
      <c r="B1536" t="str">
        <f>IFERROR(VLOOKUP(Belegerfassung!I1544,Konten!A:D,2,FALSE),"")</f>
        <v/>
      </c>
      <c r="C1536" t="str">
        <f>IF(A1536&lt;&gt;"",TEXT(Belegerfassung!C1544,"TT.MM.JJJJ"),"")</f>
        <v/>
      </c>
      <c r="D1536" t="str">
        <f>IFERROR(VLOOKUP(Belegerfassung!A1544,Abfrage!$E$2:$F$20,2,FALSE),"")</f>
        <v/>
      </c>
      <c r="E1536" t="str">
        <f>IF(A1536&lt;&gt;"",Belegerfassung!B1544,"")</f>
        <v/>
      </c>
      <c r="F1536" t="str">
        <f>IF(Belegerfassung!L1544="","",IF(Belegerfassung!L1544&lt;&gt;"",IF(Belegerfassung!L1544&lt;&gt;"",IF(Belegerfassung!J1544&lt;&gt;0,VLOOKUP(Belegerfassung!L1544,Abfrage!$A$2:$C$19,2,),VLOOKUP(Belegerfassung!L1544,Abfrage!$A$2:$C$19,3,)),"")))</f>
        <v/>
      </c>
      <c r="G1536" t="str">
        <f t="shared" si="69"/>
        <v/>
      </c>
      <c r="H1536" s="31" t="str">
        <f>IF(A1536&lt;&gt;"",-Belegerfassung!J1544+Belegerfassung!K1544,"")</f>
        <v/>
      </c>
      <c r="I1536" s="49" t="str">
        <f>IFERROR(IF(H1536&lt;&gt;"",Belegerfassung!L1544*100,""),IF(OR(Belegerfassung!L1544="Leistung EU - Erlöse",Belegerfassung!L1544="Lieferungen EU-Erlöse",Belegerfassung!L1544="EUST",Belegerfassung!L1544="Bauleistungen 20%")=TRUE,"",MID(Belegerfassung!L1544,4,2)))</f>
        <v/>
      </c>
      <c r="J1536" s="6" t="str">
        <f>IF(A1536&lt;&gt;"",LEFT(Belegerfassung!D1544,40),"")</f>
        <v/>
      </c>
      <c r="K1536" t="str">
        <f>IF(A1536&lt;&gt;"",VLOOKUP(D1536,Abfrage!$F$2:$G$21,2,FALSE),"")</f>
        <v/>
      </c>
      <c r="L1536" s="6" t="str">
        <f>IF(Belegerfassung!H1544&lt;&gt;"",Belegerfassung!H1544,"")</f>
        <v/>
      </c>
      <c r="M1536" t="str">
        <f>IFERROR(IF(Belegerfassung!E1544&lt;&gt;"",VLOOKUP(Belegerfassung!E1544,Abfrage!$L$2:$M$15,2,),""),"")</f>
        <v/>
      </c>
      <c r="N1536" t="str">
        <f t="shared" si="70"/>
        <v/>
      </c>
      <c r="O1536" t="str">
        <f t="shared" si="71"/>
        <v/>
      </c>
      <c r="P1536" t="str">
        <f>IF(Belegerfassung!G1544&lt;&gt;"",CONCATENATE(Belegerfassung!G1544,".pdf"),"")</f>
        <v/>
      </c>
    </row>
    <row r="1537" spans="1:16">
      <c r="A1537" t="str">
        <f>IF(Belegerfassung!C1545&lt;&gt;"",0,"")</f>
        <v/>
      </c>
      <c r="B1537" t="str">
        <f>IFERROR(VLOOKUP(Belegerfassung!I1545,Konten!A:D,2,FALSE),"")</f>
        <v/>
      </c>
      <c r="C1537" t="str">
        <f>IF(A1537&lt;&gt;"",TEXT(Belegerfassung!C1545,"TT.MM.JJJJ"),"")</f>
        <v/>
      </c>
      <c r="D1537" t="str">
        <f>IFERROR(VLOOKUP(Belegerfassung!A1545,Abfrage!$E$2:$F$20,2,FALSE),"")</f>
        <v/>
      </c>
      <c r="E1537" t="str">
        <f>IF(A1537&lt;&gt;"",Belegerfassung!B1545,"")</f>
        <v/>
      </c>
      <c r="F1537" t="str">
        <f>IF(Belegerfassung!L1545="","",IF(Belegerfassung!L1545&lt;&gt;"",IF(Belegerfassung!L1545&lt;&gt;"",IF(Belegerfassung!J1545&lt;&gt;0,VLOOKUP(Belegerfassung!L1545,Abfrage!$A$2:$C$19,2,),VLOOKUP(Belegerfassung!L1545,Abfrage!$A$2:$C$19,3,)),"")))</f>
        <v/>
      </c>
      <c r="G1537" t="str">
        <f t="shared" si="69"/>
        <v/>
      </c>
      <c r="H1537" s="31" t="str">
        <f>IF(A1537&lt;&gt;"",-Belegerfassung!J1545+Belegerfassung!K1545,"")</f>
        <v/>
      </c>
      <c r="I1537" s="49" t="str">
        <f>IFERROR(IF(H1537&lt;&gt;"",Belegerfassung!L1545*100,""),IF(OR(Belegerfassung!L1545="Leistung EU - Erlöse",Belegerfassung!L1545="Lieferungen EU-Erlöse",Belegerfassung!L1545="EUST",Belegerfassung!L1545="Bauleistungen 20%")=TRUE,"",MID(Belegerfassung!L1545,4,2)))</f>
        <v/>
      </c>
      <c r="J1537" s="6" t="str">
        <f>IF(A1537&lt;&gt;"",LEFT(Belegerfassung!D1545,40),"")</f>
        <v/>
      </c>
      <c r="K1537" t="str">
        <f>IF(A1537&lt;&gt;"",VLOOKUP(D1537,Abfrage!$F$2:$G$21,2,FALSE),"")</f>
        <v/>
      </c>
      <c r="L1537" s="6" t="str">
        <f>IF(Belegerfassung!H1545&lt;&gt;"",Belegerfassung!H1545,"")</f>
        <v/>
      </c>
      <c r="M1537" t="str">
        <f>IFERROR(IF(Belegerfassung!E1545&lt;&gt;"",VLOOKUP(Belegerfassung!E1545,Abfrage!$L$2:$M$15,2,),""),"")</f>
        <v/>
      </c>
      <c r="N1537" t="str">
        <f t="shared" si="70"/>
        <v/>
      </c>
      <c r="O1537" t="str">
        <f t="shared" si="71"/>
        <v/>
      </c>
      <c r="P1537" t="str">
        <f>IF(Belegerfassung!G1545&lt;&gt;"",CONCATENATE(Belegerfassung!G1545,".pdf"),"")</f>
        <v/>
      </c>
    </row>
    <row r="1538" spans="1:16">
      <c r="A1538" t="str">
        <f>IF(Belegerfassung!C1546&lt;&gt;"",0,"")</f>
        <v/>
      </c>
      <c r="B1538" t="str">
        <f>IFERROR(VLOOKUP(Belegerfassung!I1546,Konten!A:D,2,FALSE),"")</f>
        <v/>
      </c>
      <c r="C1538" t="str">
        <f>IF(A1538&lt;&gt;"",TEXT(Belegerfassung!C1546,"TT.MM.JJJJ"),"")</f>
        <v/>
      </c>
      <c r="D1538" t="str">
        <f>IFERROR(VLOOKUP(Belegerfassung!A1546,Abfrage!$E$2:$F$20,2,FALSE),"")</f>
        <v/>
      </c>
      <c r="E1538" t="str">
        <f>IF(A1538&lt;&gt;"",Belegerfassung!B1546,"")</f>
        <v/>
      </c>
      <c r="F1538" t="str">
        <f>IF(Belegerfassung!L1546="","",IF(Belegerfassung!L1546&lt;&gt;"",IF(Belegerfassung!L1546&lt;&gt;"",IF(Belegerfassung!J1546&lt;&gt;0,VLOOKUP(Belegerfassung!L1546,Abfrage!$A$2:$C$19,2,),VLOOKUP(Belegerfassung!L1546,Abfrage!$A$2:$C$19,3,)),"")))</f>
        <v/>
      </c>
      <c r="G1538" t="str">
        <f t="shared" si="69"/>
        <v/>
      </c>
      <c r="H1538" s="31" t="str">
        <f>IF(A1538&lt;&gt;"",-Belegerfassung!J1546+Belegerfassung!K1546,"")</f>
        <v/>
      </c>
      <c r="I1538" s="49" t="str">
        <f>IFERROR(IF(H1538&lt;&gt;"",Belegerfassung!L1546*100,""),IF(OR(Belegerfassung!L1546="Leistung EU - Erlöse",Belegerfassung!L1546="Lieferungen EU-Erlöse",Belegerfassung!L1546="EUST",Belegerfassung!L1546="Bauleistungen 20%")=TRUE,"",MID(Belegerfassung!L1546,4,2)))</f>
        <v/>
      </c>
      <c r="J1538" s="6" t="str">
        <f>IF(A1538&lt;&gt;"",LEFT(Belegerfassung!D1546,40),"")</f>
        <v/>
      </c>
      <c r="K1538" t="str">
        <f>IF(A1538&lt;&gt;"",VLOOKUP(D1538,Abfrage!$F$2:$G$21,2,FALSE),"")</f>
        <v/>
      </c>
      <c r="L1538" s="6" t="str">
        <f>IF(Belegerfassung!H1546&lt;&gt;"",Belegerfassung!H1546,"")</f>
        <v/>
      </c>
      <c r="M1538" t="str">
        <f>IFERROR(IF(Belegerfassung!E1546&lt;&gt;"",VLOOKUP(Belegerfassung!E1546,Abfrage!$L$2:$M$15,2,),""),"")</f>
        <v/>
      </c>
      <c r="N1538" t="str">
        <f t="shared" si="70"/>
        <v/>
      </c>
      <c r="O1538" t="str">
        <f t="shared" si="71"/>
        <v/>
      </c>
      <c r="P1538" t="str">
        <f>IF(Belegerfassung!G1546&lt;&gt;"",CONCATENATE(Belegerfassung!G1546,".pdf"),"")</f>
        <v/>
      </c>
    </row>
    <row r="1539" spans="1:16">
      <c r="A1539" t="str">
        <f>IF(Belegerfassung!C1547&lt;&gt;"",0,"")</f>
        <v/>
      </c>
      <c r="B1539" t="str">
        <f>IFERROR(VLOOKUP(Belegerfassung!I1547,Konten!A:D,2,FALSE),"")</f>
        <v/>
      </c>
      <c r="C1539" t="str">
        <f>IF(A1539&lt;&gt;"",TEXT(Belegerfassung!C1547,"TT.MM.JJJJ"),"")</f>
        <v/>
      </c>
      <c r="D1539" t="str">
        <f>IFERROR(VLOOKUP(Belegerfassung!A1547,Abfrage!$E$2:$F$20,2,FALSE),"")</f>
        <v/>
      </c>
      <c r="E1539" t="str">
        <f>IF(A1539&lt;&gt;"",Belegerfassung!B1547,"")</f>
        <v/>
      </c>
      <c r="F1539" t="str">
        <f>IF(Belegerfassung!L1547="","",IF(Belegerfassung!L1547&lt;&gt;"",IF(Belegerfassung!L1547&lt;&gt;"",IF(Belegerfassung!J1547&lt;&gt;0,VLOOKUP(Belegerfassung!L1547,Abfrage!$A$2:$C$19,2,),VLOOKUP(Belegerfassung!L1547,Abfrage!$A$2:$C$19,3,)),"")))</f>
        <v/>
      </c>
      <c r="G1539" t="str">
        <f t="shared" ref="G1539:G1602" si="72">IF(A1539&lt;&gt;"",1,"")</f>
        <v/>
      </c>
      <c r="H1539" s="31" t="str">
        <f>IF(A1539&lt;&gt;"",-Belegerfassung!J1547+Belegerfassung!K1547,"")</f>
        <v/>
      </c>
      <c r="I1539" s="49" t="str">
        <f>IFERROR(IF(H1539&lt;&gt;"",Belegerfassung!L1547*100,""),IF(OR(Belegerfassung!L1547="Leistung EU - Erlöse",Belegerfassung!L1547="Lieferungen EU-Erlöse",Belegerfassung!L1547="EUST",Belegerfassung!L1547="Bauleistungen 20%")=TRUE,"",MID(Belegerfassung!L1547,4,2)))</f>
        <v/>
      </c>
      <c r="J1539" s="6" t="str">
        <f>IF(A1539&lt;&gt;"",LEFT(Belegerfassung!D1547,40),"")</f>
        <v/>
      </c>
      <c r="K1539" t="str">
        <f>IF(A1539&lt;&gt;"",VLOOKUP(D1539,Abfrage!$F$2:$G$21,2,FALSE),"")</f>
        <v/>
      </c>
      <c r="L1539" s="6" t="str">
        <f>IF(Belegerfassung!H1547&lt;&gt;"",Belegerfassung!H1547,"")</f>
        <v/>
      </c>
      <c r="M1539" t="str">
        <f>IFERROR(IF(Belegerfassung!E1547&lt;&gt;"",VLOOKUP(Belegerfassung!E1547,Abfrage!$L$2:$M$15,2,),""),"")</f>
        <v/>
      </c>
      <c r="N1539" t="str">
        <f t="shared" ref="N1539:N1602" si="73">IF(A1539&lt;&gt;"","E","")</f>
        <v/>
      </c>
      <c r="O1539" t="str">
        <f t="shared" ref="O1539:O1602" si="74">IF(A1539&lt;&gt;"","A","")</f>
        <v/>
      </c>
      <c r="P1539" t="str">
        <f>IF(Belegerfassung!G1547&lt;&gt;"",CONCATENATE(Belegerfassung!G1547,".pdf"),"")</f>
        <v/>
      </c>
    </row>
    <row r="1540" spans="1:16">
      <c r="A1540" t="str">
        <f>IF(Belegerfassung!C1548&lt;&gt;"",0,"")</f>
        <v/>
      </c>
      <c r="B1540" t="str">
        <f>IFERROR(VLOOKUP(Belegerfassung!I1548,Konten!A:D,2,FALSE),"")</f>
        <v/>
      </c>
      <c r="C1540" t="str">
        <f>IF(A1540&lt;&gt;"",TEXT(Belegerfassung!C1548,"TT.MM.JJJJ"),"")</f>
        <v/>
      </c>
      <c r="D1540" t="str">
        <f>IFERROR(VLOOKUP(Belegerfassung!A1548,Abfrage!$E$2:$F$20,2,FALSE),"")</f>
        <v/>
      </c>
      <c r="E1540" t="str">
        <f>IF(A1540&lt;&gt;"",Belegerfassung!B1548,"")</f>
        <v/>
      </c>
      <c r="F1540" t="str">
        <f>IF(Belegerfassung!L1548="","",IF(Belegerfassung!L1548&lt;&gt;"",IF(Belegerfassung!L1548&lt;&gt;"",IF(Belegerfassung!J1548&lt;&gt;0,VLOOKUP(Belegerfassung!L1548,Abfrage!$A$2:$C$19,2,),VLOOKUP(Belegerfassung!L1548,Abfrage!$A$2:$C$19,3,)),"")))</f>
        <v/>
      </c>
      <c r="G1540" t="str">
        <f t="shared" si="72"/>
        <v/>
      </c>
      <c r="H1540" s="31" t="str">
        <f>IF(A1540&lt;&gt;"",-Belegerfassung!J1548+Belegerfassung!K1548,"")</f>
        <v/>
      </c>
      <c r="I1540" s="49" t="str">
        <f>IFERROR(IF(H1540&lt;&gt;"",Belegerfassung!L1548*100,""),IF(OR(Belegerfassung!L1548="Leistung EU - Erlöse",Belegerfassung!L1548="Lieferungen EU-Erlöse",Belegerfassung!L1548="EUST",Belegerfassung!L1548="Bauleistungen 20%")=TRUE,"",MID(Belegerfassung!L1548,4,2)))</f>
        <v/>
      </c>
      <c r="J1540" s="6" t="str">
        <f>IF(A1540&lt;&gt;"",LEFT(Belegerfassung!D1548,40),"")</f>
        <v/>
      </c>
      <c r="K1540" t="str">
        <f>IF(A1540&lt;&gt;"",VLOOKUP(D1540,Abfrage!$F$2:$G$21,2,FALSE),"")</f>
        <v/>
      </c>
      <c r="L1540" s="6" t="str">
        <f>IF(Belegerfassung!H1548&lt;&gt;"",Belegerfassung!H1548,"")</f>
        <v/>
      </c>
      <c r="M1540" t="str">
        <f>IFERROR(IF(Belegerfassung!E1548&lt;&gt;"",VLOOKUP(Belegerfassung!E1548,Abfrage!$L$2:$M$15,2,),""),"")</f>
        <v/>
      </c>
      <c r="N1540" t="str">
        <f t="shared" si="73"/>
        <v/>
      </c>
      <c r="O1540" t="str">
        <f t="shared" si="74"/>
        <v/>
      </c>
      <c r="P1540" t="str">
        <f>IF(Belegerfassung!G1548&lt;&gt;"",CONCATENATE(Belegerfassung!G1548,".pdf"),"")</f>
        <v/>
      </c>
    </row>
    <row r="1541" spans="1:16">
      <c r="A1541" t="str">
        <f>IF(Belegerfassung!C1549&lt;&gt;"",0,"")</f>
        <v/>
      </c>
      <c r="B1541" t="str">
        <f>IFERROR(VLOOKUP(Belegerfassung!I1549,Konten!A:D,2,FALSE),"")</f>
        <v/>
      </c>
      <c r="C1541" t="str">
        <f>IF(A1541&lt;&gt;"",TEXT(Belegerfassung!C1549,"TT.MM.JJJJ"),"")</f>
        <v/>
      </c>
      <c r="D1541" t="str">
        <f>IFERROR(VLOOKUP(Belegerfassung!A1549,Abfrage!$E$2:$F$20,2,FALSE),"")</f>
        <v/>
      </c>
      <c r="E1541" t="str">
        <f>IF(A1541&lt;&gt;"",Belegerfassung!B1549,"")</f>
        <v/>
      </c>
      <c r="F1541" t="str">
        <f>IF(Belegerfassung!L1549="","",IF(Belegerfassung!L1549&lt;&gt;"",IF(Belegerfassung!L1549&lt;&gt;"",IF(Belegerfassung!J1549&lt;&gt;0,VLOOKUP(Belegerfassung!L1549,Abfrage!$A$2:$C$19,2,),VLOOKUP(Belegerfassung!L1549,Abfrage!$A$2:$C$19,3,)),"")))</f>
        <v/>
      </c>
      <c r="G1541" t="str">
        <f t="shared" si="72"/>
        <v/>
      </c>
      <c r="H1541" s="31" t="str">
        <f>IF(A1541&lt;&gt;"",-Belegerfassung!J1549+Belegerfassung!K1549,"")</f>
        <v/>
      </c>
      <c r="I1541" s="49" t="str">
        <f>IFERROR(IF(H1541&lt;&gt;"",Belegerfassung!L1549*100,""),IF(OR(Belegerfassung!L1549="Leistung EU - Erlöse",Belegerfassung!L1549="Lieferungen EU-Erlöse",Belegerfassung!L1549="EUST",Belegerfassung!L1549="Bauleistungen 20%")=TRUE,"",MID(Belegerfassung!L1549,4,2)))</f>
        <v/>
      </c>
      <c r="J1541" s="6" t="str">
        <f>IF(A1541&lt;&gt;"",LEFT(Belegerfassung!D1549,40),"")</f>
        <v/>
      </c>
      <c r="K1541" t="str">
        <f>IF(A1541&lt;&gt;"",VLOOKUP(D1541,Abfrage!$F$2:$G$21,2,FALSE),"")</f>
        <v/>
      </c>
      <c r="L1541" s="6" t="str">
        <f>IF(Belegerfassung!H1549&lt;&gt;"",Belegerfassung!H1549,"")</f>
        <v/>
      </c>
      <c r="M1541" t="str">
        <f>IFERROR(IF(Belegerfassung!E1549&lt;&gt;"",VLOOKUP(Belegerfassung!E1549,Abfrage!$L$2:$M$15,2,),""),"")</f>
        <v/>
      </c>
      <c r="N1541" t="str">
        <f t="shared" si="73"/>
        <v/>
      </c>
      <c r="O1541" t="str">
        <f t="shared" si="74"/>
        <v/>
      </c>
      <c r="P1541" t="str">
        <f>IF(Belegerfassung!G1549&lt;&gt;"",CONCATENATE(Belegerfassung!G1549,".pdf"),"")</f>
        <v/>
      </c>
    </row>
    <row r="1542" spans="1:16">
      <c r="A1542" t="str">
        <f>IF(Belegerfassung!C1550&lt;&gt;"",0,"")</f>
        <v/>
      </c>
      <c r="B1542" t="str">
        <f>IFERROR(VLOOKUP(Belegerfassung!I1550,Konten!A:D,2,FALSE),"")</f>
        <v/>
      </c>
      <c r="C1542" t="str">
        <f>IF(A1542&lt;&gt;"",TEXT(Belegerfassung!C1550,"TT.MM.JJJJ"),"")</f>
        <v/>
      </c>
      <c r="D1542" t="str">
        <f>IFERROR(VLOOKUP(Belegerfassung!A1550,Abfrage!$E$2:$F$20,2,FALSE),"")</f>
        <v/>
      </c>
      <c r="E1542" t="str">
        <f>IF(A1542&lt;&gt;"",Belegerfassung!B1550,"")</f>
        <v/>
      </c>
      <c r="F1542" t="str">
        <f>IF(Belegerfassung!L1550="","",IF(Belegerfassung!L1550&lt;&gt;"",IF(Belegerfassung!L1550&lt;&gt;"",IF(Belegerfassung!J1550&lt;&gt;0,VLOOKUP(Belegerfassung!L1550,Abfrage!$A$2:$C$19,2,),VLOOKUP(Belegerfassung!L1550,Abfrage!$A$2:$C$19,3,)),"")))</f>
        <v/>
      </c>
      <c r="G1542" t="str">
        <f t="shared" si="72"/>
        <v/>
      </c>
      <c r="H1542" s="31" t="str">
        <f>IF(A1542&lt;&gt;"",-Belegerfassung!J1550+Belegerfassung!K1550,"")</f>
        <v/>
      </c>
      <c r="I1542" s="49" t="str">
        <f>IFERROR(IF(H1542&lt;&gt;"",Belegerfassung!L1550*100,""),IF(OR(Belegerfassung!L1550="Leistung EU - Erlöse",Belegerfassung!L1550="Lieferungen EU-Erlöse",Belegerfassung!L1550="EUST",Belegerfassung!L1550="Bauleistungen 20%")=TRUE,"",MID(Belegerfassung!L1550,4,2)))</f>
        <v/>
      </c>
      <c r="J1542" s="6" t="str">
        <f>IF(A1542&lt;&gt;"",LEFT(Belegerfassung!D1550,40),"")</f>
        <v/>
      </c>
      <c r="K1542" t="str">
        <f>IF(A1542&lt;&gt;"",VLOOKUP(D1542,Abfrage!$F$2:$G$21,2,FALSE),"")</f>
        <v/>
      </c>
      <c r="L1542" s="6" t="str">
        <f>IF(Belegerfassung!H1550&lt;&gt;"",Belegerfassung!H1550,"")</f>
        <v/>
      </c>
      <c r="M1542" t="str">
        <f>IFERROR(IF(Belegerfassung!E1550&lt;&gt;"",VLOOKUP(Belegerfassung!E1550,Abfrage!$L$2:$M$15,2,),""),"")</f>
        <v/>
      </c>
      <c r="N1542" t="str">
        <f t="shared" si="73"/>
        <v/>
      </c>
      <c r="O1542" t="str">
        <f t="shared" si="74"/>
        <v/>
      </c>
      <c r="P1542" t="str">
        <f>IF(Belegerfassung!G1550&lt;&gt;"",CONCATENATE(Belegerfassung!G1550,".pdf"),"")</f>
        <v/>
      </c>
    </row>
    <row r="1543" spans="1:16">
      <c r="A1543" t="str">
        <f>IF(Belegerfassung!C1551&lt;&gt;"",0,"")</f>
        <v/>
      </c>
      <c r="B1543" t="str">
        <f>IFERROR(VLOOKUP(Belegerfassung!I1551,Konten!A:D,2,FALSE),"")</f>
        <v/>
      </c>
      <c r="C1543" t="str">
        <f>IF(A1543&lt;&gt;"",TEXT(Belegerfassung!C1551,"TT.MM.JJJJ"),"")</f>
        <v/>
      </c>
      <c r="D1543" t="str">
        <f>IFERROR(VLOOKUP(Belegerfassung!A1551,Abfrage!$E$2:$F$20,2,FALSE),"")</f>
        <v/>
      </c>
      <c r="E1543" t="str">
        <f>IF(A1543&lt;&gt;"",Belegerfassung!B1551,"")</f>
        <v/>
      </c>
      <c r="F1543" t="str">
        <f>IF(Belegerfassung!L1551="","",IF(Belegerfassung!L1551&lt;&gt;"",IF(Belegerfassung!L1551&lt;&gt;"",IF(Belegerfassung!J1551&lt;&gt;0,VLOOKUP(Belegerfassung!L1551,Abfrage!$A$2:$C$19,2,),VLOOKUP(Belegerfassung!L1551,Abfrage!$A$2:$C$19,3,)),"")))</f>
        <v/>
      </c>
      <c r="G1543" t="str">
        <f t="shared" si="72"/>
        <v/>
      </c>
      <c r="H1543" s="31" t="str">
        <f>IF(A1543&lt;&gt;"",-Belegerfassung!J1551+Belegerfassung!K1551,"")</f>
        <v/>
      </c>
      <c r="I1543" s="49" t="str">
        <f>IFERROR(IF(H1543&lt;&gt;"",Belegerfassung!L1551*100,""),IF(OR(Belegerfassung!L1551="Leistung EU - Erlöse",Belegerfassung!L1551="Lieferungen EU-Erlöse",Belegerfassung!L1551="EUST",Belegerfassung!L1551="Bauleistungen 20%")=TRUE,"",MID(Belegerfassung!L1551,4,2)))</f>
        <v/>
      </c>
      <c r="J1543" s="6" t="str">
        <f>IF(A1543&lt;&gt;"",LEFT(Belegerfassung!D1551,40),"")</f>
        <v/>
      </c>
      <c r="K1543" t="str">
        <f>IF(A1543&lt;&gt;"",VLOOKUP(D1543,Abfrage!$F$2:$G$21,2,FALSE),"")</f>
        <v/>
      </c>
      <c r="L1543" s="6" t="str">
        <f>IF(Belegerfassung!H1551&lt;&gt;"",Belegerfassung!H1551,"")</f>
        <v/>
      </c>
      <c r="M1543" t="str">
        <f>IFERROR(IF(Belegerfassung!E1551&lt;&gt;"",VLOOKUP(Belegerfassung!E1551,Abfrage!$L$2:$M$15,2,),""),"")</f>
        <v/>
      </c>
      <c r="N1543" t="str">
        <f t="shared" si="73"/>
        <v/>
      </c>
      <c r="O1543" t="str">
        <f t="shared" si="74"/>
        <v/>
      </c>
      <c r="P1543" t="str">
        <f>IF(Belegerfassung!G1551&lt;&gt;"",CONCATENATE(Belegerfassung!G1551,".pdf"),"")</f>
        <v/>
      </c>
    </row>
    <row r="1544" spans="1:16">
      <c r="A1544" t="str">
        <f>IF(Belegerfassung!C1552&lt;&gt;"",0,"")</f>
        <v/>
      </c>
      <c r="B1544" t="str">
        <f>IFERROR(VLOOKUP(Belegerfassung!I1552,Konten!A:D,2,FALSE),"")</f>
        <v/>
      </c>
      <c r="C1544" t="str">
        <f>IF(A1544&lt;&gt;"",TEXT(Belegerfassung!C1552,"TT.MM.JJJJ"),"")</f>
        <v/>
      </c>
      <c r="D1544" t="str">
        <f>IFERROR(VLOOKUP(Belegerfassung!A1552,Abfrage!$E$2:$F$20,2,FALSE),"")</f>
        <v/>
      </c>
      <c r="E1544" t="str">
        <f>IF(A1544&lt;&gt;"",Belegerfassung!B1552,"")</f>
        <v/>
      </c>
      <c r="F1544" t="str">
        <f>IF(Belegerfassung!L1552="","",IF(Belegerfassung!L1552&lt;&gt;"",IF(Belegerfassung!L1552&lt;&gt;"",IF(Belegerfassung!J1552&lt;&gt;0,VLOOKUP(Belegerfassung!L1552,Abfrage!$A$2:$C$19,2,),VLOOKUP(Belegerfassung!L1552,Abfrage!$A$2:$C$19,3,)),"")))</f>
        <v/>
      </c>
      <c r="G1544" t="str">
        <f t="shared" si="72"/>
        <v/>
      </c>
      <c r="H1544" s="31" t="str">
        <f>IF(A1544&lt;&gt;"",-Belegerfassung!J1552+Belegerfassung!K1552,"")</f>
        <v/>
      </c>
      <c r="I1544" s="49" t="str">
        <f>IFERROR(IF(H1544&lt;&gt;"",Belegerfassung!L1552*100,""),IF(OR(Belegerfassung!L1552="Leistung EU - Erlöse",Belegerfassung!L1552="Lieferungen EU-Erlöse",Belegerfassung!L1552="EUST",Belegerfassung!L1552="Bauleistungen 20%")=TRUE,"",MID(Belegerfassung!L1552,4,2)))</f>
        <v/>
      </c>
      <c r="J1544" s="6" t="str">
        <f>IF(A1544&lt;&gt;"",LEFT(Belegerfassung!D1552,40),"")</f>
        <v/>
      </c>
      <c r="K1544" t="str">
        <f>IF(A1544&lt;&gt;"",VLOOKUP(D1544,Abfrage!$F$2:$G$21,2,FALSE),"")</f>
        <v/>
      </c>
      <c r="L1544" s="6" t="str">
        <f>IF(Belegerfassung!H1552&lt;&gt;"",Belegerfassung!H1552,"")</f>
        <v/>
      </c>
      <c r="M1544" t="str">
        <f>IFERROR(IF(Belegerfassung!E1552&lt;&gt;"",VLOOKUP(Belegerfassung!E1552,Abfrage!$L$2:$M$15,2,),""),"")</f>
        <v/>
      </c>
      <c r="N1544" t="str">
        <f t="shared" si="73"/>
        <v/>
      </c>
      <c r="O1544" t="str">
        <f t="shared" si="74"/>
        <v/>
      </c>
      <c r="P1544" t="str">
        <f>IF(Belegerfassung!G1552&lt;&gt;"",CONCATENATE(Belegerfassung!G1552,".pdf"),"")</f>
        <v/>
      </c>
    </row>
    <row r="1545" spans="1:16">
      <c r="A1545" t="str">
        <f>IF(Belegerfassung!C1553&lt;&gt;"",0,"")</f>
        <v/>
      </c>
      <c r="B1545" t="str">
        <f>IFERROR(VLOOKUP(Belegerfassung!I1553,Konten!A:D,2,FALSE),"")</f>
        <v/>
      </c>
      <c r="C1545" t="str">
        <f>IF(A1545&lt;&gt;"",TEXT(Belegerfassung!C1553,"TT.MM.JJJJ"),"")</f>
        <v/>
      </c>
      <c r="D1545" t="str">
        <f>IFERROR(VLOOKUP(Belegerfassung!A1553,Abfrage!$E$2:$F$20,2,FALSE),"")</f>
        <v/>
      </c>
      <c r="E1545" t="str">
        <f>IF(A1545&lt;&gt;"",Belegerfassung!B1553,"")</f>
        <v/>
      </c>
      <c r="F1545" t="str">
        <f>IF(Belegerfassung!L1553="","",IF(Belegerfassung!L1553&lt;&gt;"",IF(Belegerfassung!L1553&lt;&gt;"",IF(Belegerfassung!J1553&lt;&gt;0,VLOOKUP(Belegerfassung!L1553,Abfrage!$A$2:$C$19,2,),VLOOKUP(Belegerfassung!L1553,Abfrage!$A$2:$C$19,3,)),"")))</f>
        <v/>
      </c>
      <c r="G1545" t="str">
        <f t="shared" si="72"/>
        <v/>
      </c>
      <c r="H1545" s="31" t="str">
        <f>IF(A1545&lt;&gt;"",-Belegerfassung!J1553+Belegerfassung!K1553,"")</f>
        <v/>
      </c>
      <c r="I1545" s="49" t="str">
        <f>IFERROR(IF(H1545&lt;&gt;"",Belegerfassung!L1553*100,""),IF(OR(Belegerfassung!L1553="Leistung EU - Erlöse",Belegerfassung!L1553="Lieferungen EU-Erlöse",Belegerfassung!L1553="EUST",Belegerfassung!L1553="Bauleistungen 20%")=TRUE,"",MID(Belegerfassung!L1553,4,2)))</f>
        <v/>
      </c>
      <c r="J1545" s="6" t="str">
        <f>IF(A1545&lt;&gt;"",LEFT(Belegerfassung!D1553,40),"")</f>
        <v/>
      </c>
      <c r="K1545" t="str">
        <f>IF(A1545&lt;&gt;"",VLOOKUP(D1545,Abfrage!$F$2:$G$21,2,FALSE),"")</f>
        <v/>
      </c>
      <c r="L1545" s="6" t="str">
        <f>IF(Belegerfassung!H1553&lt;&gt;"",Belegerfassung!H1553,"")</f>
        <v/>
      </c>
      <c r="M1545" t="str">
        <f>IFERROR(IF(Belegerfassung!E1553&lt;&gt;"",VLOOKUP(Belegerfassung!E1553,Abfrage!$L$2:$M$15,2,),""),"")</f>
        <v/>
      </c>
      <c r="N1545" t="str">
        <f t="shared" si="73"/>
        <v/>
      </c>
      <c r="O1545" t="str">
        <f t="shared" si="74"/>
        <v/>
      </c>
      <c r="P1545" t="str">
        <f>IF(Belegerfassung!G1553&lt;&gt;"",CONCATENATE(Belegerfassung!G1553,".pdf"),"")</f>
        <v/>
      </c>
    </row>
    <row r="1546" spans="1:16">
      <c r="A1546" t="str">
        <f>IF(Belegerfassung!C1554&lt;&gt;"",0,"")</f>
        <v/>
      </c>
      <c r="B1546" t="str">
        <f>IFERROR(VLOOKUP(Belegerfassung!I1554,Konten!A:D,2,FALSE),"")</f>
        <v/>
      </c>
      <c r="C1546" t="str">
        <f>IF(A1546&lt;&gt;"",TEXT(Belegerfassung!C1554,"TT.MM.JJJJ"),"")</f>
        <v/>
      </c>
      <c r="D1546" t="str">
        <f>IFERROR(VLOOKUP(Belegerfassung!A1554,Abfrage!$E$2:$F$20,2,FALSE),"")</f>
        <v/>
      </c>
      <c r="E1546" t="str">
        <f>IF(A1546&lt;&gt;"",Belegerfassung!B1554,"")</f>
        <v/>
      </c>
      <c r="F1546" t="str">
        <f>IF(Belegerfassung!L1554="","",IF(Belegerfassung!L1554&lt;&gt;"",IF(Belegerfassung!L1554&lt;&gt;"",IF(Belegerfassung!J1554&lt;&gt;0,VLOOKUP(Belegerfassung!L1554,Abfrage!$A$2:$C$19,2,),VLOOKUP(Belegerfassung!L1554,Abfrage!$A$2:$C$19,3,)),"")))</f>
        <v/>
      </c>
      <c r="G1546" t="str">
        <f t="shared" si="72"/>
        <v/>
      </c>
      <c r="H1546" s="31" t="str">
        <f>IF(A1546&lt;&gt;"",-Belegerfassung!J1554+Belegerfassung!K1554,"")</f>
        <v/>
      </c>
      <c r="I1546" s="49" t="str">
        <f>IFERROR(IF(H1546&lt;&gt;"",Belegerfassung!L1554*100,""),IF(OR(Belegerfassung!L1554="Leistung EU - Erlöse",Belegerfassung!L1554="Lieferungen EU-Erlöse",Belegerfassung!L1554="EUST",Belegerfassung!L1554="Bauleistungen 20%")=TRUE,"",MID(Belegerfassung!L1554,4,2)))</f>
        <v/>
      </c>
      <c r="J1546" s="6" t="str">
        <f>IF(A1546&lt;&gt;"",LEFT(Belegerfassung!D1554,40),"")</f>
        <v/>
      </c>
      <c r="K1546" t="str">
        <f>IF(A1546&lt;&gt;"",VLOOKUP(D1546,Abfrage!$F$2:$G$21,2,FALSE),"")</f>
        <v/>
      </c>
      <c r="L1546" s="6" t="str">
        <f>IF(Belegerfassung!H1554&lt;&gt;"",Belegerfassung!H1554,"")</f>
        <v/>
      </c>
      <c r="M1546" t="str">
        <f>IFERROR(IF(Belegerfassung!E1554&lt;&gt;"",VLOOKUP(Belegerfassung!E1554,Abfrage!$L$2:$M$15,2,),""),"")</f>
        <v/>
      </c>
      <c r="N1546" t="str">
        <f t="shared" si="73"/>
        <v/>
      </c>
      <c r="O1546" t="str">
        <f t="shared" si="74"/>
        <v/>
      </c>
      <c r="P1546" t="str">
        <f>IF(Belegerfassung!G1554&lt;&gt;"",CONCATENATE(Belegerfassung!G1554,".pdf"),"")</f>
        <v/>
      </c>
    </row>
    <row r="1547" spans="1:16">
      <c r="A1547" t="str">
        <f>IF(Belegerfassung!C1555&lt;&gt;"",0,"")</f>
        <v/>
      </c>
      <c r="B1547" t="str">
        <f>IFERROR(VLOOKUP(Belegerfassung!I1555,Konten!A:D,2,FALSE),"")</f>
        <v/>
      </c>
      <c r="C1547" t="str">
        <f>IF(A1547&lt;&gt;"",TEXT(Belegerfassung!C1555,"TT.MM.JJJJ"),"")</f>
        <v/>
      </c>
      <c r="D1547" t="str">
        <f>IFERROR(VLOOKUP(Belegerfassung!A1555,Abfrage!$E$2:$F$20,2,FALSE),"")</f>
        <v/>
      </c>
      <c r="E1547" t="str">
        <f>IF(A1547&lt;&gt;"",Belegerfassung!B1555,"")</f>
        <v/>
      </c>
      <c r="F1547" t="str">
        <f>IF(Belegerfassung!L1555="","",IF(Belegerfassung!L1555&lt;&gt;"",IF(Belegerfassung!L1555&lt;&gt;"",IF(Belegerfassung!J1555&lt;&gt;0,VLOOKUP(Belegerfassung!L1555,Abfrage!$A$2:$C$19,2,),VLOOKUP(Belegerfassung!L1555,Abfrage!$A$2:$C$19,3,)),"")))</f>
        <v/>
      </c>
      <c r="G1547" t="str">
        <f t="shared" si="72"/>
        <v/>
      </c>
      <c r="H1547" s="31" t="str">
        <f>IF(A1547&lt;&gt;"",-Belegerfassung!J1555+Belegerfassung!K1555,"")</f>
        <v/>
      </c>
      <c r="I1547" s="49" t="str">
        <f>IFERROR(IF(H1547&lt;&gt;"",Belegerfassung!L1555*100,""),IF(OR(Belegerfassung!L1555="Leistung EU - Erlöse",Belegerfassung!L1555="Lieferungen EU-Erlöse",Belegerfassung!L1555="EUST",Belegerfassung!L1555="Bauleistungen 20%")=TRUE,"",MID(Belegerfassung!L1555,4,2)))</f>
        <v/>
      </c>
      <c r="J1547" s="6" t="str">
        <f>IF(A1547&lt;&gt;"",LEFT(Belegerfassung!D1555,40),"")</f>
        <v/>
      </c>
      <c r="K1547" t="str">
        <f>IF(A1547&lt;&gt;"",VLOOKUP(D1547,Abfrage!$F$2:$G$21,2,FALSE),"")</f>
        <v/>
      </c>
      <c r="L1547" s="6" t="str">
        <f>IF(Belegerfassung!H1555&lt;&gt;"",Belegerfassung!H1555,"")</f>
        <v/>
      </c>
      <c r="M1547" t="str">
        <f>IFERROR(IF(Belegerfassung!E1555&lt;&gt;"",VLOOKUP(Belegerfassung!E1555,Abfrage!$L$2:$M$15,2,),""),"")</f>
        <v/>
      </c>
      <c r="N1547" t="str">
        <f t="shared" si="73"/>
        <v/>
      </c>
      <c r="O1547" t="str">
        <f t="shared" si="74"/>
        <v/>
      </c>
      <c r="P1547" t="str">
        <f>IF(Belegerfassung!G1555&lt;&gt;"",CONCATENATE(Belegerfassung!G1555,".pdf"),"")</f>
        <v/>
      </c>
    </row>
    <row r="1548" spans="1:16">
      <c r="A1548" t="str">
        <f>IF(Belegerfassung!C1556&lt;&gt;"",0,"")</f>
        <v/>
      </c>
      <c r="B1548" t="str">
        <f>IFERROR(VLOOKUP(Belegerfassung!I1556,Konten!A:D,2,FALSE),"")</f>
        <v/>
      </c>
      <c r="C1548" t="str">
        <f>IF(A1548&lt;&gt;"",TEXT(Belegerfassung!C1556,"TT.MM.JJJJ"),"")</f>
        <v/>
      </c>
      <c r="D1548" t="str">
        <f>IFERROR(VLOOKUP(Belegerfassung!A1556,Abfrage!$E$2:$F$20,2,FALSE),"")</f>
        <v/>
      </c>
      <c r="E1548" t="str">
        <f>IF(A1548&lt;&gt;"",Belegerfassung!B1556,"")</f>
        <v/>
      </c>
      <c r="F1548" t="str">
        <f>IF(Belegerfassung!L1556="","",IF(Belegerfassung!L1556&lt;&gt;"",IF(Belegerfassung!L1556&lt;&gt;"",IF(Belegerfassung!J1556&lt;&gt;0,VLOOKUP(Belegerfassung!L1556,Abfrage!$A$2:$C$19,2,),VLOOKUP(Belegerfassung!L1556,Abfrage!$A$2:$C$19,3,)),"")))</f>
        <v/>
      </c>
      <c r="G1548" t="str">
        <f t="shared" si="72"/>
        <v/>
      </c>
      <c r="H1548" s="31" t="str">
        <f>IF(A1548&lt;&gt;"",-Belegerfassung!J1556+Belegerfassung!K1556,"")</f>
        <v/>
      </c>
      <c r="I1548" s="49" t="str">
        <f>IFERROR(IF(H1548&lt;&gt;"",Belegerfassung!L1556*100,""),IF(OR(Belegerfassung!L1556="Leistung EU - Erlöse",Belegerfassung!L1556="Lieferungen EU-Erlöse",Belegerfassung!L1556="EUST",Belegerfassung!L1556="Bauleistungen 20%")=TRUE,"",MID(Belegerfassung!L1556,4,2)))</f>
        <v/>
      </c>
      <c r="J1548" s="6" t="str">
        <f>IF(A1548&lt;&gt;"",LEFT(Belegerfassung!D1556,40),"")</f>
        <v/>
      </c>
      <c r="K1548" t="str">
        <f>IF(A1548&lt;&gt;"",VLOOKUP(D1548,Abfrage!$F$2:$G$21,2,FALSE),"")</f>
        <v/>
      </c>
      <c r="L1548" s="6" t="str">
        <f>IF(Belegerfassung!H1556&lt;&gt;"",Belegerfassung!H1556,"")</f>
        <v/>
      </c>
      <c r="M1548" t="str">
        <f>IFERROR(IF(Belegerfassung!E1556&lt;&gt;"",VLOOKUP(Belegerfassung!E1556,Abfrage!$L$2:$M$15,2,),""),"")</f>
        <v/>
      </c>
      <c r="N1548" t="str">
        <f t="shared" si="73"/>
        <v/>
      </c>
      <c r="O1548" t="str">
        <f t="shared" si="74"/>
        <v/>
      </c>
      <c r="P1548" t="str">
        <f>IF(Belegerfassung!G1556&lt;&gt;"",CONCATENATE(Belegerfassung!G1556,".pdf"),"")</f>
        <v/>
      </c>
    </row>
    <row r="1549" spans="1:16">
      <c r="A1549" t="str">
        <f>IF(Belegerfassung!C1557&lt;&gt;"",0,"")</f>
        <v/>
      </c>
      <c r="B1549" t="str">
        <f>IFERROR(VLOOKUP(Belegerfassung!I1557,Konten!A:D,2,FALSE),"")</f>
        <v/>
      </c>
      <c r="C1549" t="str">
        <f>IF(A1549&lt;&gt;"",TEXT(Belegerfassung!C1557,"TT.MM.JJJJ"),"")</f>
        <v/>
      </c>
      <c r="D1549" t="str">
        <f>IFERROR(VLOOKUP(Belegerfassung!A1557,Abfrage!$E$2:$F$20,2,FALSE),"")</f>
        <v/>
      </c>
      <c r="E1549" t="str">
        <f>IF(A1549&lt;&gt;"",Belegerfassung!B1557,"")</f>
        <v/>
      </c>
      <c r="F1549" t="str">
        <f>IF(Belegerfassung!L1557="","",IF(Belegerfassung!L1557&lt;&gt;"",IF(Belegerfassung!L1557&lt;&gt;"",IF(Belegerfassung!J1557&lt;&gt;0,VLOOKUP(Belegerfassung!L1557,Abfrage!$A$2:$C$19,2,),VLOOKUP(Belegerfassung!L1557,Abfrage!$A$2:$C$19,3,)),"")))</f>
        <v/>
      </c>
      <c r="G1549" t="str">
        <f t="shared" si="72"/>
        <v/>
      </c>
      <c r="H1549" s="31" t="str">
        <f>IF(A1549&lt;&gt;"",-Belegerfassung!J1557+Belegerfassung!K1557,"")</f>
        <v/>
      </c>
      <c r="I1549" s="49" t="str">
        <f>IFERROR(IF(H1549&lt;&gt;"",Belegerfassung!L1557*100,""),IF(OR(Belegerfassung!L1557="Leistung EU - Erlöse",Belegerfassung!L1557="Lieferungen EU-Erlöse",Belegerfassung!L1557="EUST",Belegerfassung!L1557="Bauleistungen 20%")=TRUE,"",MID(Belegerfassung!L1557,4,2)))</f>
        <v/>
      </c>
      <c r="J1549" s="6" t="str">
        <f>IF(A1549&lt;&gt;"",LEFT(Belegerfassung!D1557,40),"")</f>
        <v/>
      </c>
      <c r="K1549" t="str">
        <f>IF(A1549&lt;&gt;"",VLOOKUP(D1549,Abfrage!$F$2:$G$21,2,FALSE),"")</f>
        <v/>
      </c>
      <c r="L1549" s="6" t="str">
        <f>IF(Belegerfassung!H1557&lt;&gt;"",Belegerfassung!H1557,"")</f>
        <v/>
      </c>
      <c r="M1549" t="str">
        <f>IFERROR(IF(Belegerfassung!E1557&lt;&gt;"",VLOOKUP(Belegerfassung!E1557,Abfrage!$L$2:$M$15,2,),""),"")</f>
        <v/>
      </c>
      <c r="N1549" t="str">
        <f t="shared" si="73"/>
        <v/>
      </c>
      <c r="O1549" t="str">
        <f t="shared" si="74"/>
        <v/>
      </c>
      <c r="P1549" t="str">
        <f>IF(Belegerfassung!G1557&lt;&gt;"",CONCATENATE(Belegerfassung!G1557,".pdf"),"")</f>
        <v/>
      </c>
    </row>
    <row r="1550" spans="1:16">
      <c r="A1550" t="str">
        <f>IF(Belegerfassung!C1558&lt;&gt;"",0,"")</f>
        <v/>
      </c>
      <c r="B1550" t="str">
        <f>IFERROR(VLOOKUP(Belegerfassung!I1558,Konten!A:D,2,FALSE),"")</f>
        <v/>
      </c>
      <c r="C1550" t="str">
        <f>IF(A1550&lt;&gt;"",TEXT(Belegerfassung!C1558,"TT.MM.JJJJ"),"")</f>
        <v/>
      </c>
      <c r="D1550" t="str">
        <f>IFERROR(VLOOKUP(Belegerfassung!A1558,Abfrage!$E$2:$F$20,2,FALSE),"")</f>
        <v/>
      </c>
      <c r="E1550" t="str">
        <f>IF(A1550&lt;&gt;"",Belegerfassung!B1558,"")</f>
        <v/>
      </c>
      <c r="F1550" t="str">
        <f>IF(Belegerfassung!L1558="","",IF(Belegerfassung!L1558&lt;&gt;"",IF(Belegerfassung!L1558&lt;&gt;"",IF(Belegerfassung!J1558&lt;&gt;0,VLOOKUP(Belegerfassung!L1558,Abfrage!$A$2:$C$19,2,),VLOOKUP(Belegerfassung!L1558,Abfrage!$A$2:$C$19,3,)),"")))</f>
        <v/>
      </c>
      <c r="G1550" t="str">
        <f t="shared" si="72"/>
        <v/>
      </c>
      <c r="H1550" s="31" t="str">
        <f>IF(A1550&lt;&gt;"",-Belegerfassung!J1558+Belegerfassung!K1558,"")</f>
        <v/>
      </c>
      <c r="I1550" s="49" t="str">
        <f>IFERROR(IF(H1550&lt;&gt;"",Belegerfassung!L1558*100,""),IF(OR(Belegerfassung!L1558="Leistung EU - Erlöse",Belegerfassung!L1558="Lieferungen EU-Erlöse",Belegerfassung!L1558="EUST",Belegerfassung!L1558="Bauleistungen 20%")=TRUE,"",MID(Belegerfassung!L1558,4,2)))</f>
        <v/>
      </c>
      <c r="J1550" s="6" t="str">
        <f>IF(A1550&lt;&gt;"",LEFT(Belegerfassung!D1558,40),"")</f>
        <v/>
      </c>
      <c r="K1550" t="str">
        <f>IF(A1550&lt;&gt;"",VLOOKUP(D1550,Abfrage!$F$2:$G$21,2,FALSE),"")</f>
        <v/>
      </c>
      <c r="L1550" s="6" t="str">
        <f>IF(Belegerfassung!H1558&lt;&gt;"",Belegerfassung!H1558,"")</f>
        <v/>
      </c>
      <c r="M1550" t="str">
        <f>IFERROR(IF(Belegerfassung!E1558&lt;&gt;"",VLOOKUP(Belegerfassung!E1558,Abfrage!$L$2:$M$15,2,),""),"")</f>
        <v/>
      </c>
      <c r="N1550" t="str">
        <f t="shared" si="73"/>
        <v/>
      </c>
      <c r="O1550" t="str">
        <f t="shared" si="74"/>
        <v/>
      </c>
      <c r="P1550" t="str">
        <f>IF(Belegerfassung!G1558&lt;&gt;"",CONCATENATE(Belegerfassung!G1558,".pdf"),"")</f>
        <v/>
      </c>
    </row>
    <row r="1551" spans="1:16">
      <c r="A1551" t="str">
        <f>IF(Belegerfassung!C1559&lt;&gt;"",0,"")</f>
        <v/>
      </c>
      <c r="B1551" t="str">
        <f>IFERROR(VLOOKUP(Belegerfassung!I1559,Konten!A:D,2,FALSE),"")</f>
        <v/>
      </c>
      <c r="C1551" t="str">
        <f>IF(A1551&lt;&gt;"",TEXT(Belegerfassung!C1559,"TT.MM.JJJJ"),"")</f>
        <v/>
      </c>
      <c r="D1551" t="str">
        <f>IFERROR(VLOOKUP(Belegerfassung!A1559,Abfrage!$E$2:$F$20,2,FALSE),"")</f>
        <v/>
      </c>
      <c r="E1551" t="str">
        <f>IF(A1551&lt;&gt;"",Belegerfassung!B1559,"")</f>
        <v/>
      </c>
      <c r="F1551" t="str">
        <f>IF(Belegerfassung!L1559="","",IF(Belegerfassung!L1559&lt;&gt;"",IF(Belegerfassung!L1559&lt;&gt;"",IF(Belegerfassung!J1559&lt;&gt;0,VLOOKUP(Belegerfassung!L1559,Abfrage!$A$2:$C$19,2,),VLOOKUP(Belegerfassung!L1559,Abfrage!$A$2:$C$19,3,)),"")))</f>
        <v/>
      </c>
      <c r="G1551" t="str">
        <f t="shared" si="72"/>
        <v/>
      </c>
      <c r="H1551" s="31" t="str">
        <f>IF(A1551&lt;&gt;"",-Belegerfassung!J1559+Belegerfassung!K1559,"")</f>
        <v/>
      </c>
      <c r="I1551" s="49" t="str">
        <f>IFERROR(IF(H1551&lt;&gt;"",Belegerfassung!L1559*100,""),IF(OR(Belegerfassung!L1559="Leistung EU - Erlöse",Belegerfassung!L1559="Lieferungen EU-Erlöse",Belegerfassung!L1559="EUST",Belegerfassung!L1559="Bauleistungen 20%")=TRUE,"",MID(Belegerfassung!L1559,4,2)))</f>
        <v/>
      </c>
      <c r="J1551" s="6" t="str">
        <f>IF(A1551&lt;&gt;"",LEFT(Belegerfassung!D1559,40),"")</f>
        <v/>
      </c>
      <c r="K1551" t="str">
        <f>IF(A1551&lt;&gt;"",VLOOKUP(D1551,Abfrage!$F$2:$G$21,2,FALSE),"")</f>
        <v/>
      </c>
      <c r="L1551" s="6" t="str">
        <f>IF(Belegerfassung!H1559&lt;&gt;"",Belegerfassung!H1559,"")</f>
        <v/>
      </c>
      <c r="M1551" t="str">
        <f>IFERROR(IF(Belegerfassung!E1559&lt;&gt;"",VLOOKUP(Belegerfassung!E1559,Abfrage!$L$2:$M$15,2,),""),"")</f>
        <v/>
      </c>
      <c r="N1551" t="str">
        <f t="shared" si="73"/>
        <v/>
      </c>
      <c r="O1551" t="str">
        <f t="shared" si="74"/>
        <v/>
      </c>
      <c r="P1551" t="str">
        <f>IF(Belegerfassung!G1559&lt;&gt;"",CONCATENATE(Belegerfassung!G1559,".pdf"),"")</f>
        <v/>
      </c>
    </row>
    <row r="1552" spans="1:16">
      <c r="A1552" t="str">
        <f>IF(Belegerfassung!C1560&lt;&gt;"",0,"")</f>
        <v/>
      </c>
      <c r="B1552" t="str">
        <f>IFERROR(VLOOKUP(Belegerfassung!I1560,Konten!A:D,2,FALSE),"")</f>
        <v/>
      </c>
      <c r="C1552" t="str">
        <f>IF(A1552&lt;&gt;"",TEXT(Belegerfassung!C1560,"TT.MM.JJJJ"),"")</f>
        <v/>
      </c>
      <c r="D1552" t="str">
        <f>IFERROR(VLOOKUP(Belegerfassung!A1560,Abfrage!$E$2:$F$20,2,FALSE),"")</f>
        <v/>
      </c>
      <c r="E1552" t="str">
        <f>IF(A1552&lt;&gt;"",Belegerfassung!B1560,"")</f>
        <v/>
      </c>
      <c r="F1552" t="str">
        <f>IF(Belegerfassung!L1560="","",IF(Belegerfassung!L1560&lt;&gt;"",IF(Belegerfassung!L1560&lt;&gt;"",IF(Belegerfassung!J1560&lt;&gt;0,VLOOKUP(Belegerfassung!L1560,Abfrage!$A$2:$C$19,2,),VLOOKUP(Belegerfassung!L1560,Abfrage!$A$2:$C$19,3,)),"")))</f>
        <v/>
      </c>
      <c r="G1552" t="str">
        <f t="shared" si="72"/>
        <v/>
      </c>
      <c r="H1552" s="31" t="str">
        <f>IF(A1552&lt;&gt;"",-Belegerfassung!J1560+Belegerfassung!K1560,"")</f>
        <v/>
      </c>
      <c r="I1552" s="49" t="str">
        <f>IFERROR(IF(H1552&lt;&gt;"",Belegerfassung!L1560*100,""),IF(OR(Belegerfassung!L1560="Leistung EU - Erlöse",Belegerfassung!L1560="Lieferungen EU-Erlöse",Belegerfassung!L1560="EUST",Belegerfassung!L1560="Bauleistungen 20%")=TRUE,"",MID(Belegerfassung!L1560,4,2)))</f>
        <v/>
      </c>
      <c r="J1552" s="6" t="str">
        <f>IF(A1552&lt;&gt;"",LEFT(Belegerfassung!D1560,40),"")</f>
        <v/>
      </c>
      <c r="K1552" t="str">
        <f>IF(A1552&lt;&gt;"",VLOOKUP(D1552,Abfrage!$F$2:$G$21,2,FALSE),"")</f>
        <v/>
      </c>
      <c r="L1552" s="6" t="str">
        <f>IF(Belegerfassung!H1560&lt;&gt;"",Belegerfassung!H1560,"")</f>
        <v/>
      </c>
      <c r="M1552" t="str">
        <f>IFERROR(IF(Belegerfassung!E1560&lt;&gt;"",VLOOKUP(Belegerfassung!E1560,Abfrage!$L$2:$M$15,2,),""),"")</f>
        <v/>
      </c>
      <c r="N1552" t="str">
        <f t="shared" si="73"/>
        <v/>
      </c>
      <c r="O1552" t="str">
        <f t="shared" si="74"/>
        <v/>
      </c>
      <c r="P1552" t="str">
        <f>IF(Belegerfassung!G1560&lt;&gt;"",CONCATENATE(Belegerfassung!G1560,".pdf"),"")</f>
        <v/>
      </c>
    </row>
    <row r="1553" spans="1:16">
      <c r="A1553" t="str">
        <f>IF(Belegerfassung!C1561&lt;&gt;"",0,"")</f>
        <v/>
      </c>
      <c r="B1553" t="str">
        <f>IFERROR(VLOOKUP(Belegerfassung!I1561,Konten!A:D,2,FALSE),"")</f>
        <v/>
      </c>
      <c r="C1553" t="str">
        <f>IF(A1553&lt;&gt;"",TEXT(Belegerfassung!C1561,"TT.MM.JJJJ"),"")</f>
        <v/>
      </c>
      <c r="D1553" t="str">
        <f>IFERROR(VLOOKUP(Belegerfassung!A1561,Abfrage!$E$2:$F$20,2,FALSE),"")</f>
        <v/>
      </c>
      <c r="E1553" t="str">
        <f>IF(A1553&lt;&gt;"",Belegerfassung!B1561,"")</f>
        <v/>
      </c>
      <c r="F1553" t="str">
        <f>IF(Belegerfassung!L1561="","",IF(Belegerfassung!L1561&lt;&gt;"",IF(Belegerfassung!L1561&lt;&gt;"",IF(Belegerfassung!J1561&lt;&gt;0,VLOOKUP(Belegerfassung!L1561,Abfrage!$A$2:$C$19,2,),VLOOKUP(Belegerfassung!L1561,Abfrage!$A$2:$C$19,3,)),"")))</f>
        <v/>
      </c>
      <c r="G1553" t="str">
        <f t="shared" si="72"/>
        <v/>
      </c>
      <c r="H1553" s="31" t="str">
        <f>IF(A1553&lt;&gt;"",-Belegerfassung!J1561+Belegerfassung!K1561,"")</f>
        <v/>
      </c>
      <c r="I1553" s="49" t="str">
        <f>IFERROR(IF(H1553&lt;&gt;"",Belegerfassung!L1561*100,""),IF(OR(Belegerfassung!L1561="Leistung EU - Erlöse",Belegerfassung!L1561="Lieferungen EU-Erlöse",Belegerfassung!L1561="EUST",Belegerfassung!L1561="Bauleistungen 20%")=TRUE,"",MID(Belegerfassung!L1561,4,2)))</f>
        <v/>
      </c>
      <c r="J1553" s="6" t="str">
        <f>IF(A1553&lt;&gt;"",LEFT(Belegerfassung!D1561,40),"")</f>
        <v/>
      </c>
      <c r="K1553" t="str">
        <f>IF(A1553&lt;&gt;"",VLOOKUP(D1553,Abfrage!$F$2:$G$21,2,FALSE),"")</f>
        <v/>
      </c>
      <c r="L1553" s="6" t="str">
        <f>IF(Belegerfassung!H1561&lt;&gt;"",Belegerfassung!H1561,"")</f>
        <v/>
      </c>
      <c r="M1553" t="str">
        <f>IFERROR(IF(Belegerfassung!E1561&lt;&gt;"",VLOOKUP(Belegerfassung!E1561,Abfrage!$L$2:$M$15,2,),""),"")</f>
        <v/>
      </c>
      <c r="N1553" t="str">
        <f t="shared" si="73"/>
        <v/>
      </c>
      <c r="O1553" t="str">
        <f t="shared" si="74"/>
        <v/>
      </c>
      <c r="P1553" t="str">
        <f>IF(Belegerfassung!G1561&lt;&gt;"",CONCATENATE(Belegerfassung!G1561,".pdf"),"")</f>
        <v/>
      </c>
    </row>
    <row r="1554" spans="1:16">
      <c r="A1554" t="str">
        <f>IF(Belegerfassung!C1562&lt;&gt;"",0,"")</f>
        <v/>
      </c>
      <c r="B1554" t="str">
        <f>IFERROR(VLOOKUP(Belegerfassung!I1562,Konten!A:D,2,FALSE),"")</f>
        <v/>
      </c>
      <c r="C1554" t="str">
        <f>IF(A1554&lt;&gt;"",TEXT(Belegerfassung!C1562,"TT.MM.JJJJ"),"")</f>
        <v/>
      </c>
      <c r="D1554" t="str">
        <f>IFERROR(VLOOKUP(Belegerfassung!A1562,Abfrage!$E$2:$F$20,2,FALSE),"")</f>
        <v/>
      </c>
      <c r="E1554" t="str">
        <f>IF(A1554&lt;&gt;"",Belegerfassung!B1562,"")</f>
        <v/>
      </c>
      <c r="F1554" t="str">
        <f>IF(Belegerfassung!L1562="","",IF(Belegerfassung!L1562&lt;&gt;"",IF(Belegerfassung!L1562&lt;&gt;"",IF(Belegerfassung!J1562&lt;&gt;0,VLOOKUP(Belegerfassung!L1562,Abfrage!$A$2:$C$19,2,),VLOOKUP(Belegerfassung!L1562,Abfrage!$A$2:$C$19,3,)),"")))</f>
        <v/>
      </c>
      <c r="G1554" t="str">
        <f t="shared" si="72"/>
        <v/>
      </c>
      <c r="H1554" s="31" t="str">
        <f>IF(A1554&lt;&gt;"",-Belegerfassung!J1562+Belegerfassung!K1562,"")</f>
        <v/>
      </c>
      <c r="I1554" s="49" t="str">
        <f>IFERROR(IF(H1554&lt;&gt;"",Belegerfassung!L1562*100,""),IF(OR(Belegerfassung!L1562="Leistung EU - Erlöse",Belegerfassung!L1562="Lieferungen EU-Erlöse",Belegerfassung!L1562="EUST",Belegerfassung!L1562="Bauleistungen 20%")=TRUE,"",MID(Belegerfassung!L1562,4,2)))</f>
        <v/>
      </c>
      <c r="J1554" s="6" t="str">
        <f>IF(A1554&lt;&gt;"",LEFT(Belegerfassung!D1562,40),"")</f>
        <v/>
      </c>
      <c r="K1554" t="str">
        <f>IF(A1554&lt;&gt;"",VLOOKUP(D1554,Abfrage!$F$2:$G$21,2,FALSE),"")</f>
        <v/>
      </c>
      <c r="L1554" s="6" t="str">
        <f>IF(Belegerfassung!H1562&lt;&gt;"",Belegerfassung!H1562,"")</f>
        <v/>
      </c>
      <c r="M1554" t="str">
        <f>IFERROR(IF(Belegerfassung!E1562&lt;&gt;"",VLOOKUP(Belegerfassung!E1562,Abfrage!$L$2:$M$15,2,),""),"")</f>
        <v/>
      </c>
      <c r="N1554" t="str">
        <f t="shared" si="73"/>
        <v/>
      </c>
      <c r="O1554" t="str">
        <f t="shared" si="74"/>
        <v/>
      </c>
      <c r="P1554" t="str">
        <f>IF(Belegerfassung!G1562&lt;&gt;"",CONCATENATE(Belegerfassung!G1562,".pdf"),"")</f>
        <v/>
      </c>
    </row>
    <row r="1555" spans="1:16">
      <c r="A1555" t="str">
        <f>IF(Belegerfassung!C1563&lt;&gt;"",0,"")</f>
        <v/>
      </c>
      <c r="B1555" t="str">
        <f>IFERROR(VLOOKUP(Belegerfassung!I1563,Konten!A:D,2,FALSE),"")</f>
        <v/>
      </c>
      <c r="C1555" t="str">
        <f>IF(A1555&lt;&gt;"",TEXT(Belegerfassung!C1563,"TT.MM.JJJJ"),"")</f>
        <v/>
      </c>
      <c r="D1555" t="str">
        <f>IFERROR(VLOOKUP(Belegerfassung!A1563,Abfrage!$E$2:$F$20,2,FALSE),"")</f>
        <v/>
      </c>
      <c r="E1555" t="str">
        <f>IF(A1555&lt;&gt;"",Belegerfassung!B1563,"")</f>
        <v/>
      </c>
      <c r="F1555" t="str">
        <f>IF(Belegerfassung!L1563="","",IF(Belegerfassung!L1563&lt;&gt;"",IF(Belegerfassung!L1563&lt;&gt;"",IF(Belegerfassung!J1563&lt;&gt;0,VLOOKUP(Belegerfassung!L1563,Abfrage!$A$2:$C$19,2,),VLOOKUP(Belegerfassung!L1563,Abfrage!$A$2:$C$19,3,)),"")))</f>
        <v/>
      </c>
      <c r="G1555" t="str">
        <f t="shared" si="72"/>
        <v/>
      </c>
      <c r="H1555" s="31" t="str">
        <f>IF(A1555&lt;&gt;"",-Belegerfassung!J1563+Belegerfassung!K1563,"")</f>
        <v/>
      </c>
      <c r="I1555" s="49" t="str">
        <f>IFERROR(IF(H1555&lt;&gt;"",Belegerfassung!L1563*100,""),IF(OR(Belegerfassung!L1563="Leistung EU - Erlöse",Belegerfassung!L1563="Lieferungen EU-Erlöse",Belegerfassung!L1563="EUST",Belegerfassung!L1563="Bauleistungen 20%")=TRUE,"",MID(Belegerfassung!L1563,4,2)))</f>
        <v/>
      </c>
      <c r="J1555" s="6" t="str">
        <f>IF(A1555&lt;&gt;"",LEFT(Belegerfassung!D1563,40),"")</f>
        <v/>
      </c>
      <c r="K1555" t="str">
        <f>IF(A1555&lt;&gt;"",VLOOKUP(D1555,Abfrage!$F$2:$G$21,2,FALSE),"")</f>
        <v/>
      </c>
      <c r="L1555" s="6" t="str">
        <f>IF(Belegerfassung!H1563&lt;&gt;"",Belegerfassung!H1563,"")</f>
        <v/>
      </c>
      <c r="M1555" t="str">
        <f>IFERROR(IF(Belegerfassung!E1563&lt;&gt;"",VLOOKUP(Belegerfassung!E1563,Abfrage!$L$2:$M$15,2,),""),"")</f>
        <v/>
      </c>
      <c r="N1555" t="str">
        <f t="shared" si="73"/>
        <v/>
      </c>
      <c r="O1555" t="str">
        <f t="shared" si="74"/>
        <v/>
      </c>
      <c r="P1555" t="str">
        <f>IF(Belegerfassung!G1563&lt;&gt;"",CONCATENATE(Belegerfassung!G1563,".pdf"),"")</f>
        <v/>
      </c>
    </row>
    <row r="1556" spans="1:16">
      <c r="A1556" t="str">
        <f>IF(Belegerfassung!C1564&lt;&gt;"",0,"")</f>
        <v/>
      </c>
      <c r="B1556" t="str">
        <f>IFERROR(VLOOKUP(Belegerfassung!I1564,Konten!A:D,2,FALSE),"")</f>
        <v/>
      </c>
      <c r="C1556" t="str">
        <f>IF(A1556&lt;&gt;"",TEXT(Belegerfassung!C1564,"TT.MM.JJJJ"),"")</f>
        <v/>
      </c>
      <c r="D1556" t="str">
        <f>IFERROR(VLOOKUP(Belegerfassung!A1564,Abfrage!$E$2:$F$20,2,FALSE),"")</f>
        <v/>
      </c>
      <c r="E1556" t="str">
        <f>IF(A1556&lt;&gt;"",Belegerfassung!B1564,"")</f>
        <v/>
      </c>
      <c r="F1556" t="str">
        <f>IF(Belegerfassung!L1564="","",IF(Belegerfassung!L1564&lt;&gt;"",IF(Belegerfassung!L1564&lt;&gt;"",IF(Belegerfassung!J1564&lt;&gt;0,VLOOKUP(Belegerfassung!L1564,Abfrage!$A$2:$C$19,2,),VLOOKUP(Belegerfassung!L1564,Abfrage!$A$2:$C$19,3,)),"")))</f>
        <v/>
      </c>
      <c r="G1556" t="str">
        <f t="shared" si="72"/>
        <v/>
      </c>
      <c r="H1556" s="31" t="str">
        <f>IF(A1556&lt;&gt;"",-Belegerfassung!J1564+Belegerfassung!K1564,"")</f>
        <v/>
      </c>
      <c r="I1556" s="49" t="str">
        <f>IFERROR(IF(H1556&lt;&gt;"",Belegerfassung!L1564*100,""),IF(OR(Belegerfassung!L1564="Leistung EU - Erlöse",Belegerfassung!L1564="Lieferungen EU-Erlöse",Belegerfassung!L1564="EUST",Belegerfassung!L1564="Bauleistungen 20%")=TRUE,"",MID(Belegerfassung!L1564,4,2)))</f>
        <v/>
      </c>
      <c r="J1556" s="6" t="str">
        <f>IF(A1556&lt;&gt;"",LEFT(Belegerfassung!D1564,40),"")</f>
        <v/>
      </c>
      <c r="K1556" t="str">
        <f>IF(A1556&lt;&gt;"",VLOOKUP(D1556,Abfrage!$F$2:$G$21,2,FALSE),"")</f>
        <v/>
      </c>
      <c r="L1556" s="6" t="str">
        <f>IF(Belegerfassung!H1564&lt;&gt;"",Belegerfassung!H1564,"")</f>
        <v/>
      </c>
      <c r="M1556" t="str">
        <f>IFERROR(IF(Belegerfassung!E1564&lt;&gt;"",VLOOKUP(Belegerfassung!E1564,Abfrage!$L$2:$M$15,2,),""),"")</f>
        <v/>
      </c>
      <c r="N1556" t="str">
        <f t="shared" si="73"/>
        <v/>
      </c>
      <c r="O1556" t="str">
        <f t="shared" si="74"/>
        <v/>
      </c>
      <c r="P1556" t="str">
        <f>IF(Belegerfassung!G1564&lt;&gt;"",CONCATENATE(Belegerfassung!G1564,".pdf"),"")</f>
        <v/>
      </c>
    </row>
    <row r="1557" spans="1:16">
      <c r="A1557" t="str">
        <f>IF(Belegerfassung!C1565&lt;&gt;"",0,"")</f>
        <v/>
      </c>
      <c r="B1557" t="str">
        <f>IFERROR(VLOOKUP(Belegerfassung!I1565,Konten!A:D,2,FALSE),"")</f>
        <v/>
      </c>
      <c r="C1557" t="str">
        <f>IF(A1557&lt;&gt;"",TEXT(Belegerfassung!C1565,"TT.MM.JJJJ"),"")</f>
        <v/>
      </c>
      <c r="D1557" t="str">
        <f>IFERROR(VLOOKUP(Belegerfassung!A1565,Abfrage!$E$2:$F$20,2,FALSE),"")</f>
        <v/>
      </c>
      <c r="E1557" t="str">
        <f>IF(A1557&lt;&gt;"",Belegerfassung!B1565,"")</f>
        <v/>
      </c>
      <c r="F1557" t="str">
        <f>IF(Belegerfassung!L1565="","",IF(Belegerfassung!L1565&lt;&gt;"",IF(Belegerfassung!L1565&lt;&gt;"",IF(Belegerfassung!J1565&lt;&gt;0,VLOOKUP(Belegerfassung!L1565,Abfrage!$A$2:$C$19,2,),VLOOKUP(Belegerfassung!L1565,Abfrage!$A$2:$C$19,3,)),"")))</f>
        <v/>
      </c>
      <c r="G1557" t="str">
        <f t="shared" si="72"/>
        <v/>
      </c>
      <c r="H1557" s="31" t="str">
        <f>IF(A1557&lt;&gt;"",-Belegerfassung!J1565+Belegerfassung!K1565,"")</f>
        <v/>
      </c>
      <c r="I1557" s="49" t="str">
        <f>IFERROR(IF(H1557&lt;&gt;"",Belegerfassung!L1565*100,""),IF(OR(Belegerfassung!L1565="Leistung EU - Erlöse",Belegerfassung!L1565="Lieferungen EU-Erlöse",Belegerfassung!L1565="EUST",Belegerfassung!L1565="Bauleistungen 20%")=TRUE,"",MID(Belegerfassung!L1565,4,2)))</f>
        <v/>
      </c>
      <c r="J1557" s="6" t="str">
        <f>IF(A1557&lt;&gt;"",LEFT(Belegerfassung!D1565,40),"")</f>
        <v/>
      </c>
      <c r="K1557" t="str">
        <f>IF(A1557&lt;&gt;"",VLOOKUP(D1557,Abfrage!$F$2:$G$21,2,FALSE),"")</f>
        <v/>
      </c>
      <c r="L1557" s="6" t="str">
        <f>IF(Belegerfassung!H1565&lt;&gt;"",Belegerfassung!H1565,"")</f>
        <v/>
      </c>
      <c r="M1557" t="str">
        <f>IFERROR(IF(Belegerfassung!E1565&lt;&gt;"",VLOOKUP(Belegerfassung!E1565,Abfrage!$L$2:$M$15,2,),""),"")</f>
        <v/>
      </c>
      <c r="N1557" t="str">
        <f t="shared" si="73"/>
        <v/>
      </c>
      <c r="O1557" t="str">
        <f t="shared" si="74"/>
        <v/>
      </c>
      <c r="P1557" t="str">
        <f>IF(Belegerfassung!G1565&lt;&gt;"",CONCATENATE(Belegerfassung!G1565,".pdf"),"")</f>
        <v/>
      </c>
    </row>
    <row r="1558" spans="1:16">
      <c r="A1558" t="str">
        <f>IF(Belegerfassung!C1566&lt;&gt;"",0,"")</f>
        <v/>
      </c>
      <c r="B1558" t="str">
        <f>IFERROR(VLOOKUP(Belegerfassung!I1566,Konten!A:D,2,FALSE),"")</f>
        <v/>
      </c>
      <c r="C1558" t="str">
        <f>IF(A1558&lt;&gt;"",TEXT(Belegerfassung!C1566,"TT.MM.JJJJ"),"")</f>
        <v/>
      </c>
      <c r="D1558" t="str">
        <f>IFERROR(VLOOKUP(Belegerfassung!A1566,Abfrage!$E$2:$F$20,2,FALSE),"")</f>
        <v/>
      </c>
      <c r="E1558" t="str">
        <f>IF(A1558&lt;&gt;"",Belegerfassung!B1566,"")</f>
        <v/>
      </c>
      <c r="F1558" t="str">
        <f>IF(Belegerfassung!L1566="","",IF(Belegerfassung!L1566&lt;&gt;"",IF(Belegerfassung!L1566&lt;&gt;"",IF(Belegerfassung!J1566&lt;&gt;0,VLOOKUP(Belegerfassung!L1566,Abfrage!$A$2:$C$19,2,),VLOOKUP(Belegerfassung!L1566,Abfrage!$A$2:$C$19,3,)),"")))</f>
        <v/>
      </c>
      <c r="G1558" t="str">
        <f t="shared" si="72"/>
        <v/>
      </c>
      <c r="H1558" s="31" t="str">
        <f>IF(A1558&lt;&gt;"",-Belegerfassung!J1566+Belegerfassung!K1566,"")</f>
        <v/>
      </c>
      <c r="I1558" s="49" t="str">
        <f>IFERROR(IF(H1558&lt;&gt;"",Belegerfassung!L1566*100,""),IF(OR(Belegerfassung!L1566="Leistung EU - Erlöse",Belegerfassung!L1566="Lieferungen EU-Erlöse",Belegerfassung!L1566="EUST",Belegerfassung!L1566="Bauleistungen 20%")=TRUE,"",MID(Belegerfassung!L1566,4,2)))</f>
        <v/>
      </c>
      <c r="J1558" s="6" t="str">
        <f>IF(A1558&lt;&gt;"",LEFT(Belegerfassung!D1566,40),"")</f>
        <v/>
      </c>
      <c r="K1558" t="str">
        <f>IF(A1558&lt;&gt;"",VLOOKUP(D1558,Abfrage!$F$2:$G$21,2,FALSE),"")</f>
        <v/>
      </c>
      <c r="L1558" s="6" t="str">
        <f>IF(Belegerfassung!H1566&lt;&gt;"",Belegerfassung!H1566,"")</f>
        <v/>
      </c>
      <c r="M1558" t="str">
        <f>IFERROR(IF(Belegerfassung!E1566&lt;&gt;"",VLOOKUP(Belegerfassung!E1566,Abfrage!$L$2:$M$15,2,),""),"")</f>
        <v/>
      </c>
      <c r="N1558" t="str">
        <f t="shared" si="73"/>
        <v/>
      </c>
      <c r="O1558" t="str">
        <f t="shared" si="74"/>
        <v/>
      </c>
      <c r="P1558" t="str">
        <f>IF(Belegerfassung!G1566&lt;&gt;"",CONCATENATE(Belegerfassung!G1566,".pdf"),"")</f>
        <v/>
      </c>
    </row>
    <row r="1559" spans="1:16">
      <c r="A1559" t="str">
        <f>IF(Belegerfassung!C1567&lt;&gt;"",0,"")</f>
        <v/>
      </c>
      <c r="B1559" t="str">
        <f>IFERROR(VLOOKUP(Belegerfassung!I1567,Konten!A:D,2,FALSE),"")</f>
        <v/>
      </c>
      <c r="C1559" t="str">
        <f>IF(A1559&lt;&gt;"",TEXT(Belegerfassung!C1567,"TT.MM.JJJJ"),"")</f>
        <v/>
      </c>
      <c r="D1559" t="str">
        <f>IFERROR(VLOOKUP(Belegerfassung!A1567,Abfrage!$E$2:$F$20,2,FALSE),"")</f>
        <v/>
      </c>
      <c r="E1559" t="str">
        <f>IF(A1559&lt;&gt;"",Belegerfassung!B1567,"")</f>
        <v/>
      </c>
      <c r="F1559" t="str">
        <f>IF(Belegerfassung!L1567="","",IF(Belegerfassung!L1567&lt;&gt;"",IF(Belegerfassung!L1567&lt;&gt;"",IF(Belegerfassung!J1567&lt;&gt;0,VLOOKUP(Belegerfassung!L1567,Abfrage!$A$2:$C$19,2,),VLOOKUP(Belegerfassung!L1567,Abfrage!$A$2:$C$19,3,)),"")))</f>
        <v/>
      </c>
      <c r="G1559" t="str">
        <f t="shared" si="72"/>
        <v/>
      </c>
      <c r="H1559" s="31" t="str">
        <f>IF(A1559&lt;&gt;"",-Belegerfassung!J1567+Belegerfassung!K1567,"")</f>
        <v/>
      </c>
      <c r="I1559" s="49" t="str">
        <f>IFERROR(IF(H1559&lt;&gt;"",Belegerfassung!L1567*100,""),IF(OR(Belegerfassung!L1567="Leistung EU - Erlöse",Belegerfassung!L1567="Lieferungen EU-Erlöse",Belegerfassung!L1567="EUST",Belegerfassung!L1567="Bauleistungen 20%")=TRUE,"",MID(Belegerfassung!L1567,4,2)))</f>
        <v/>
      </c>
      <c r="J1559" s="6" t="str">
        <f>IF(A1559&lt;&gt;"",LEFT(Belegerfassung!D1567,40),"")</f>
        <v/>
      </c>
      <c r="K1559" t="str">
        <f>IF(A1559&lt;&gt;"",VLOOKUP(D1559,Abfrage!$F$2:$G$21,2,FALSE),"")</f>
        <v/>
      </c>
      <c r="L1559" s="6" t="str">
        <f>IF(Belegerfassung!H1567&lt;&gt;"",Belegerfassung!H1567,"")</f>
        <v/>
      </c>
      <c r="M1559" t="str">
        <f>IFERROR(IF(Belegerfassung!E1567&lt;&gt;"",VLOOKUP(Belegerfassung!E1567,Abfrage!$L$2:$M$15,2,),""),"")</f>
        <v/>
      </c>
      <c r="N1559" t="str">
        <f t="shared" si="73"/>
        <v/>
      </c>
      <c r="O1559" t="str">
        <f t="shared" si="74"/>
        <v/>
      </c>
      <c r="P1559" t="str">
        <f>IF(Belegerfassung!G1567&lt;&gt;"",CONCATENATE(Belegerfassung!G1567,".pdf"),"")</f>
        <v/>
      </c>
    </row>
    <row r="1560" spans="1:16">
      <c r="A1560" t="str">
        <f>IF(Belegerfassung!C1568&lt;&gt;"",0,"")</f>
        <v/>
      </c>
      <c r="B1560" t="str">
        <f>IFERROR(VLOOKUP(Belegerfassung!I1568,Konten!A:D,2,FALSE),"")</f>
        <v/>
      </c>
      <c r="C1560" t="str">
        <f>IF(A1560&lt;&gt;"",TEXT(Belegerfassung!C1568,"TT.MM.JJJJ"),"")</f>
        <v/>
      </c>
      <c r="D1560" t="str">
        <f>IFERROR(VLOOKUP(Belegerfassung!A1568,Abfrage!$E$2:$F$20,2,FALSE),"")</f>
        <v/>
      </c>
      <c r="E1560" t="str">
        <f>IF(A1560&lt;&gt;"",Belegerfassung!B1568,"")</f>
        <v/>
      </c>
      <c r="F1560" t="str">
        <f>IF(Belegerfassung!L1568="","",IF(Belegerfassung!L1568&lt;&gt;"",IF(Belegerfassung!L1568&lt;&gt;"",IF(Belegerfassung!J1568&lt;&gt;0,VLOOKUP(Belegerfassung!L1568,Abfrage!$A$2:$C$19,2,),VLOOKUP(Belegerfassung!L1568,Abfrage!$A$2:$C$19,3,)),"")))</f>
        <v/>
      </c>
      <c r="G1560" t="str">
        <f t="shared" si="72"/>
        <v/>
      </c>
      <c r="H1560" s="31" t="str">
        <f>IF(A1560&lt;&gt;"",-Belegerfassung!J1568+Belegerfassung!K1568,"")</f>
        <v/>
      </c>
      <c r="I1560" s="49" t="str">
        <f>IFERROR(IF(H1560&lt;&gt;"",Belegerfassung!L1568*100,""),IF(OR(Belegerfassung!L1568="Leistung EU - Erlöse",Belegerfassung!L1568="Lieferungen EU-Erlöse",Belegerfassung!L1568="EUST",Belegerfassung!L1568="Bauleistungen 20%")=TRUE,"",MID(Belegerfassung!L1568,4,2)))</f>
        <v/>
      </c>
      <c r="J1560" s="6" t="str">
        <f>IF(A1560&lt;&gt;"",LEFT(Belegerfassung!D1568,40),"")</f>
        <v/>
      </c>
      <c r="K1560" t="str">
        <f>IF(A1560&lt;&gt;"",VLOOKUP(D1560,Abfrage!$F$2:$G$21,2,FALSE),"")</f>
        <v/>
      </c>
      <c r="L1560" s="6" t="str">
        <f>IF(Belegerfassung!H1568&lt;&gt;"",Belegerfassung!H1568,"")</f>
        <v/>
      </c>
      <c r="M1560" t="str">
        <f>IFERROR(IF(Belegerfassung!E1568&lt;&gt;"",VLOOKUP(Belegerfassung!E1568,Abfrage!$L$2:$M$15,2,),""),"")</f>
        <v/>
      </c>
      <c r="N1560" t="str">
        <f t="shared" si="73"/>
        <v/>
      </c>
      <c r="O1560" t="str">
        <f t="shared" si="74"/>
        <v/>
      </c>
      <c r="P1560" t="str">
        <f>IF(Belegerfassung!G1568&lt;&gt;"",CONCATENATE(Belegerfassung!G1568,".pdf"),"")</f>
        <v/>
      </c>
    </row>
    <row r="1561" spans="1:16">
      <c r="A1561" t="str">
        <f>IF(Belegerfassung!C1569&lt;&gt;"",0,"")</f>
        <v/>
      </c>
      <c r="B1561" t="str">
        <f>IFERROR(VLOOKUP(Belegerfassung!I1569,Konten!A:D,2,FALSE),"")</f>
        <v/>
      </c>
      <c r="C1561" t="str">
        <f>IF(A1561&lt;&gt;"",TEXT(Belegerfassung!C1569,"TT.MM.JJJJ"),"")</f>
        <v/>
      </c>
      <c r="D1561" t="str">
        <f>IFERROR(VLOOKUP(Belegerfassung!A1569,Abfrage!$E$2:$F$20,2,FALSE),"")</f>
        <v/>
      </c>
      <c r="E1561" t="str">
        <f>IF(A1561&lt;&gt;"",Belegerfassung!B1569,"")</f>
        <v/>
      </c>
      <c r="F1561" t="str">
        <f>IF(Belegerfassung!L1569="","",IF(Belegerfassung!L1569&lt;&gt;"",IF(Belegerfassung!L1569&lt;&gt;"",IF(Belegerfassung!J1569&lt;&gt;0,VLOOKUP(Belegerfassung!L1569,Abfrage!$A$2:$C$19,2,),VLOOKUP(Belegerfassung!L1569,Abfrage!$A$2:$C$19,3,)),"")))</f>
        <v/>
      </c>
      <c r="G1561" t="str">
        <f t="shared" si="72"/>
        <v/>
      </c>
      <c r="H1561" s="31" t="str">
        <f>IF(A1561&lt;&gt;"",-Belegerfassung!J1569+Belegerfassung!K1569,"")</f>
        <v/>
      </c>
      <c r="I1561" s="49" t="str">
        <f>IFERROR(IF(H1561&lt;&gt;"",Belegerfassung!L1569*100,""),IF(OR(Belegerfassung!L1569="Leistung EU - Erlöse",Belegerfassung!L1569="Lieferungen EU-Erlöse",Belegerfassung!L1569="EUST",Belegerfassung!L1569="Bauleistungen 20%")=TRUE,"",MID(Belegerfassung!L1569,4,2)))</f>
        <v/>
      </c>
      <c r="J1561" s="6" t="str">
        <f>IF(A1561&lt;&gt;"",LEFT(Belegerfassung!D1569,40),"")</f>
        <v/>
      </c>
      <c r="K1561" t="str">
        <f>IF(A1561&lt;&gt;"",VLOOKUP(D1561,Abfrage!$F$2:$G$21,2,FALSE),"")</f>
        <v/>
      </c>
      <c r="L1561" s="6" t="str">
        <f>IF(Belegerfassung!H1569&lt;&gt;"",Belegerfassung!H1569,"")</f>
        <v/>
      </c>
      <c r="M1561" t="str">
        <f>IFERROR(IF(Belegerfassung!E1569&lt;&gt;"",VLOOKUP(Belegerfassung!E1569,Abfrage!$L$2:$M$15,2,),""),"")</f>
        <v/>
      </c>
      <c r="N1561" t="str">
        <f t="shared" si="73"/>
        <v/>
      </c>
      <c r="O1561" t="str">
        <f t="shared" si="74"/>
        <v/>
      </c>
      <c r="P1561" t="str">
        <f>IF(Belegerfassung!G1569&lt;&gt;"",CONCATENATE(Belegerfassung!G1569,".pdf"),"")</f>
        <v/>
      </c>
    </row>
    <row r="1562" spans="1:16">
      <c r="A1562" t="str">
        <f>IF(Belegerfassung!C1570&lt;&gt;"",0,"")</f>
        <v/>
      </c>
      <c r="B1562" t="str">
        <f>IFERROR(VLOOKUP(Belegerfassung!I1570,Konten!A:D,2,FALSE),"")</f>
        <v/>
      </c>
      <c r="C1562" t="str">
        <f>IF(A1562&lt;&gt;"",TEXT(Belegerfassung!C1570,"TT.MM.JJJJ"),"")</f>
        <v/>
      </c>
      <c r="D1562" t="str">
        <f>IFERROR(VLOOKUP(Belegerfassung!A1570,Abfrage!$E$2:$F$20,2,FALSE),"")</f>
        <v/>
      </c>
      <c r="E1562" t="str">
        <f>IF(A1562&lt;&gt;"",Belegerfassung!B1570,"")</f>
        <v/>
      </c>
      <c r="F1562" t="str">
        <f>IF(Belegerfassung!L1570="","",IF(Belegerfassung!L1570&lt;&gt;"",IF(Belegerfassung!L1570&lt;&gt;"",IF(Belegerfassung!J1570&lt;&gt;0,VLOOKUP(Belegerfassung!L1570,Abfrage!$A$2:$C$19,2,),VLOOKUP(Belegerfassung!L1570,Abfrage!$A$2:$C$19,3,)),"")))</f>
        <v/>
      </c>
      <c r="G1562" t="str">
        <f t="shared" si="72"/>
        <v/>
      </c>
      <c r="H1562" s="31" t="str">
        <f>IF(A1562&lt;&gt;"",-Belegerfassung!J1570+Belegerfassung!K1570,"")</f>
        <v/>
      </c>
      <c r="I1562" s="49" t="str">
        <f>IFERROR(IF(H1562&lt;&gt;"",Belegerfassung!L1570*100,""),IF(OR(Belegerfassung!L1570="Leistung EU - Erlöse",Belegerfassung!L1570="Lieferungen EU-Erlöse",Belegerfassung!L1570="EUST",Belegerfassung!L1570="Bauleistungen 20%")=TRUE,"",MID(Belegerfassung!L1570,4,2)))</f>
        <v/>
      </c>
      <c r="J1562" s="6" t="str">
        <f>IF(A1562&lt;&gt;"",LEFT(Belegerfassung!D1570,40),"")</f>
        <v/>
      </c>
      <c r="K1562" t="str">
        <f>IF(A1562&lt;&gt;"",VLOOKUP(D1562,Abfrage!$F$2:$G$21,2,FALSE),"")</f>
        <v/>
      </c>
      <c r="L1562" s="6" t="str">
        <f>IF(Belegerfassung!H1570&lt;&gt;"",Belegerfassung!H1570,"")</f>
        <v/>
      </c>
      <c r="M1562" t="str">
        <f>IFERROR(IF(Belegerfassung!E1570&lt;&gt;"",VLOOKUP(Belegerfassung!E1570,Abfrage!$L$2:$M$15,2,),""),"")</f>
        <v/>
      </c>
      <c r="N1562" t="str">
        <f t="shared" si="73"/>
        <v/>
      </c>
      <c r="O1562" t="str">
        <f t="shared" si="74"/>
        <v/>
      </c>
      <c r="P1562" t="str">
        <f>IF(Belegerfassung!G1570&lt;&gt;"",CONCATENATE(Belegerfassung!G1570,".pdf"),"")</f>
        <v/>
      </c>
    </row>
    <row r="1563" spans="1:16">
      <c r="A1563" t="str">
        <f>IF(Belegerfassung!C1571&lt;&gt;"",0,"")</f>
        <v/>
      </c>
      <c r="B1563" t="str">
        <f>IFERROR(VLOOKUP(Belegerfassung!I1571,Konten!A:D,2,FALSE),"")</f>
        <v/>
      </c>
      <c r="C1563" t="str">
        <f>IF(A1563&lt;&gt;"",TEXT(Belegerfassung!C1571,"TT.MM.JJJJ"),"")</f>
        <v/>
      </c>
      <c r="D1563" t="str">
        <f>IFERROR(VLOOKUP(Belegerfassung!A1571,Abfrage!$E$2:$F$20,2,FALSE),"")</f>
        <v/>
      </c>
      <c r="E1563" t="str">
        <f>IF(A1563&lt;&gt;"",Belegerfassung!B1571,"")</f>
        <v/>
      </c>
      <c r="F1563" t="str">
        <f>IF(Belegerfassung!L1571="","",IF(Belegerfassung!L1571&lt;&gt;"",IF(Belegerfassung!L1571&lt;&gt;"",IF(Belegerfassung!J1571&lt;&gt;0,VLOOKUP(Belegerfassung!L1571,Abfrage!$A$2:$C$19,2,),VLOOKUP(Belegerfassung!L1571,Abfrage!$A$2:$C$19,3,)),"")))</f>
        <v/>
      </c>
      <c r="G1563" t="str">
        <f t="shared" si="72"/>
        <v/>
      </c>
      <c r="H1563" s="31" t="str">
        <f>IF(A1563&lt;&gt;"",-Belegerfassung!J1571+Belegerfassung!K1571,"")</f>
        <v/>
      </c>
      <c r="I1563" s="49" t="str">
        <f>IFERROR(IF(H1563&lt;&gt;"",Belegerfassung!L1571*100,""),IF(OR(Belegerfassung!L1571="Leistung EU - Erlöse",Belegerfassung!L1571="Lieferungen EU-Erlöse",Belegerfassung!L1571="EUST",Belegerfassung!L1571="Bauleistungen 20%")=TRUE,"",MID(Belegerfassung!L1571,4,2)))</f>
        <v/>
      </c>
      <c r="J1563" s="6" t="str">
        <f>IF(A1563&lt;&gt;"",LEFT(Belegerfassung!D1571,40),"")</f>
        <v/>
      </c>
      <c r="K1563" t="str">
        <f>IF(A1563&lt;&gt;"",VLOOKUP(D1563,Abfrage!$F$2:$G$21,2,FALSE),"")</f>
        <v/>
      </c>
      <c r="L1563" s="6" t="str">
        <f>IF(Belegerfassung!H1571&lt;&gt;"",Belegerfassung!H1571,"")</f>
        <v/>
      </c>
      <c r="M1563" t="str">
        <f>IFERROR(IF(Belegerfassung!E1571&lt;&gt;"",VLOOKUP(Belegerfassung!E1571,Abfrage!$L$2:$M$15,2,),""),"")</f>
        <v/>
      </c>
      <c r="N1563" t="str">
        <f t="shared" si="73"/>
        <v/>
      </c>
      <c r="O1563" t="str">
        <f t="shared" si="74"/>
        <v/>
      </c>
      <c r="P1563" t="str">
        <f>IF(Belegerfassung!G1571&lt;&gt;"",CONCATENATE(Belegerfassung!G1571,".pdf"),"")</f>
        <v/>
      </c>
    </row>
    <row r="1564" spans="1:16">
      <c r="A1564" t="str">
        <f>IF(Belegerfassung!C1572&lt;&gt;"",0,"")</f>
        <v/>
      </c>
      <c r="B1564" t="str">
        <f>IFERROR(VLOOKUP(Belegerfassung!I1572,Konten!A:D,2,FALSE),"")</f>
        <v/>
      </c>
      <c r="C1564" t="str">
        <f>IF(A1564&lt;&gt;"",TEXT(Belegerfassung!C1572,"TT.MM.JJJJ"),"")</f>
        <v/>
      </c>
      <c r="D1564" t="str">
        <f>IFERROR(VLOOKUP(Belegerfassung!A1572,Abfrage!$E$2:$F$20,2,FALSE),"")</f>
        <v/>
      </c>
      <c r="E1564" t="str">
        <f>IF(A1564&lt;&gt;"",Belegerfassung!B1572,"")</f>
        <v/>
      </c>
      <c r="F1564" t="str">
        <f>IF(Belegerfassung!L1572="","",IF(Belegerfassung!L1572&lt;&gt;"",IF(Belegerfassung!L1572&lt;&gt;"",IF(Belegerfassung!J1572&lt;&gt;0,VLOOKUP(Belegerfassung!L1572,Abfrage!$A$2:$C$19,2,),VLOOKUP(Belegerfassung!L1572,Abfrage!$A$2:$C$19,3,)),"")))</f>
        <v/>
      </c>
      <c r="G1564" t="str">
        <f t="shared" si="72"/>
        <v/>
      </c>
      <c r="H1564" s="31" t="str">
        <f>IF(A1564&lt;&gt;"",-Belegerfassung!J1572+Belegerfassung!K1572,"")</f>
        <v/>
      </c>
      <c r="I1564" s="49" t="str">
        <f>IFERROR(IF(H1564&lt;&gt;"",Belegerfassung!L1572*100,""),IF(OR(Belegerfassung!L1572="Leistung EU - Erlöse",Belegerfassung!L1572="Lieferungen EU-Erlöse",Belegerfassung!L1572="EUST",Belegerfassung!L1572="Bauleistungen 20%")=TRUE,"",MID(Belegerfassung!L1572,4,2)))</f>
        <v/>
      </c>
      <c r="J1564" s="6" t="str">
        <f>IF(A1564&lt;&gt;"",LEFT(Belegerfassung!D1572,40),"")</f>
        <v/>
      </c>
      <c r="K1564" t="str">
        <f>IF(A1564&lt;&gt;"",VLOOKUP(D1564,Abfrage!$F$2:$G$21,2,FALSE),"")</f>
        <v/>
      </c>
      <c r="L1564" s="6" t="str">
        <f>IF(Belegerfassung!H1572&lt;&gt;"",Belegerfassung!H1572,"")</f>
        <v/>
      </c>
      <c r="M1564" t="str">
        <f>IFERROR(IF(Belegerfassung!E1572&lt;&gt;"",VLOOKUP(Belegerfassung!E1572,Abfrage!$L$2:$M$15,2,),""),"")</f>
        <v/>
      </c>
      <c r="N1564" t="str">
        <f t="shared" si="73"/>
        <v/>
      </c>
      <c r="O1564" t="str">
        <f t="shared" si="74"/>
        <v/>
      </c>
      <c r="P1564" t="str">
        <f>IF(Belegerfassung!G1572&lt;&gt;"",CONCATENATE(Belegerfassung!G1572,".pdf"),"")</f>
        <v/>
      </c>
    </row>
    <row r="1565" spans="1:16">
      <c r="A1565" t="str">
        <f>IF(Belegerfassung!C1573&lt;&gt;"",0,"")</f>
        <v/>
      </c>
      <c r="B1565" t="str">
        <f>IFERROR(VLOOKUP(Belegerfassung!I1573,Konten!A:D,2,FALSE),"")</f>
        <v/>
      </c>
      <c r="C1565" t="str">
        <f>IF(A1565&lt;&gt;"",TEXT(Belegerfassung!C1573,"TT.MM.JJJJ"),"")</f>
        <v/>
      </c>
      <c r="D1565" t="str">
        <f>IFERROR(VLOOKUP(Belegerfassung!A1573,Abfrage!$E$2:$F$20,2,FALSE),"")</f>
        <v/>
      </c>
      <c r="E1565" t="str">
        <f>IF(A1565&lt;&gt;"",Belegerfassung!B1573,"")</f>
        <v/>
      </c>
      <c r="F1565" t="str">
        <f>IF(Belegerfassung!L1573="","",IF(Belegerfassung!L1573&lt;&gt;"",IF(Belegerfassung!L1573&lt;&gt;"",IF(Belegerfassung!J1573&lt;&gt;0,VLOOKUP(Belegerfassung!L1573,Abfrage!$A$2:$C$19,2,),VLOOKUP(Belegerfassung!L1573,Abfrage!$A$2:$C$19,3,)),"")))</f>
        <v/>
      </c>
      <c r="G1565" t="str">
        <f t="shared" si="72"/>
        <v/>
      </c>
      <c r="H1565" s="31" t="str">
        <f>IF(A1565&lt;&gt;"",-Belegerfassung!J1573+Belegerfassung!K1573,"")</f>
        <v/>
      </c>
      <c r="I1565" s="49" t="str">
        <f>IFERROR(IF(H1565&lt;&gt;"",Belegerfassung!L1573*100,""),IF(OR(Belegerfassung!L1573="Leistung EU - Erlöse",Belegerfassung!L1573="Lieferungen EU-Erlöse",Belegerfassung!L1573="EUST",Belegerfassung!L1573="Bauleistungen 20%")=TRUE,"",MID(Belegerfassung!L1573,4,2)))</f>
        <v/>
      </c>
      <c r="J1565" s="6" t="str">
        <f>IF(A1565&lt;&gt;"",LEFT(Belegerfassung!D1573,40),"")</f>
        <v/>
      </c>
      <c r="K1565" t="str">
        <f>IF(A1565&lt;&gt;"",VLOOKUP(D1565,Abfrage!$F$2:$G$21,2,FALSE),"")</f>
        <v/>
      </c>
      <c r="L1565" s="6" t="str">
        <f>IF(Belegerfassung!H1573&lt;&gt;"",Belegerfassung!H1573,"")</f>
        <v/>
      </c>
      <c r="M1565" t="str">
        <f>IFERROR(IF(Belegerfassung!E1573&lt;&gt;"",VLOOKUP(Belegerfassung!E1573,Abfrage!$L$2:$M$15,2,),""),"")</f>
        <v/>
      </c>
      <c r="N1565" t="str">
        <f t="shared" si="73"/>
        <v/>
      </c>
      <c r="O1565" t="str">
        <f t="shared" si="74"/>
        <v/>
      </c>
      <c r="P1565" t="str">
        <f>IF(Belegerfassung!G1573&lt;&gt;"",CONCATENATE(Belegerfassung!G1573,".pdf"),"")</f>
        <v/>
      </c>
    </row>
    <row r="1566" spans="1:16">
      <c r="A1566" t="str">
        <f>IF(Belegerfassung!C1574&lt;&gt;"",0,"")</f>
        <v/>
      </c>
      <c r="B1566" t="str">
        <f>IFERROR(VLOOKUP(Belegerfassung!I1574,Konten!A:D,2,FALSE),"")</f>
        <v/>
      </c>
      <c r="C1566" t="str">
        <f>IF(A1566&lt;&gt;"",TEXT(Belegerfassung!C1574,"TT.MM.JJJJ"),"")</f>
        <v/>
      </c>
      <c r="D1566" t="str">
        <f>IFERROR(VLOOKUP(Belegerfassung!A1574,Abfrage!$E$2:$F$20,2,FALSE),"")</f>
        <v/>
      </c>
      <c r="E1566" t="str">
        <f>IF(A1566&lt;&gt;"",Belegerfassung!B1574,"")</f>
        <v/>
      </c>
      <c r="F1566" t="str">
        <f>IF(Belegerfassung!L1574="","",IF(Belegerfassung!L1574&lt;&gt;"",IF(Belegerfassung!L1574&lt;&gt;"",IF(Belegerfassung!J1574&lt;&gt;0,VLOOKUP(Belegerfassung!L1574,Abfrage!$A$2:$C$19,2,),VLOOKUP(Belegerfassung!L1574,Abfrage!$A$2:$C$19,3,)),"")))</f>
        <v/>
      </c>
      <c r="G1566" t="str">
        <f t="shared" si="72"/>
        <v/>
      </c>
      <c r="H1566" s="31" t="str">
        <f>IF(A1566&lt;&gt;"",-Belegerfassung!J1574+Belegerfassung!K1574,"")</f>
        <v/>
      </c>
      <c r="I1566" s="49" t="str">
        <f>IFERROR(IF(H1566&lt;&gt;"",Belegerfassung!L1574*100,""),IF(OR(Belegerfassung!L1574="Leistung EU - Erlöse",Belegerfassung!L1574="Lieferungen EU-Erlöse",Belegerfassung!L1574="EUST",Belegerfassung!L1574="Bauleistungen 20%")=TRUE,"",MID(Belegerfassung!L1574,4,2)))</f>
        <v/>
      </c>
      <c r="J1566" s="6" t="str">
        <f>IF(A1566&lt;&gt;"",LEFT(Belegerfassung!D1574,40),"")</f>
        <v/>
      </c>
      <c r="K1566" t="str">
        <f>IF(A1566&lt;&gt;"",VLOOKUP(D1566,Abfrage!$F$2:$G$21,2,FALSE),"")</f>
        <v/>
      </c>
      <c r="L1566" s="6" t="str">
        <f>IF(Belegerfassung!H1574&lt;&gt;"",Belegerfassung!H1574,"")</f>
        <v/>
      </c>
      <c r="M1566" t="str">
        <f>IFERROR(IF(Belegerfassung!E1574&lt;&gt;"",VLOOKUP(Belegerfassung!E1574,Abfrage!$L$2:$M$15,2,),""),"")</f>
        <v/>
      </c>
      <c r="N1566" t="str">
        <f t="shared" si="73"/>
        <v/>
      </c>
      <c r="O1566" t="str">
        <f t="shared" si="74"/>
        <v/>
      </c>
      <c r="P1566" t="str">
        <f>IF(Belegerfassung!G1574&lt;&gt;"",CONCATENATE(Belegerfassung!G1574,".pdf"),"")</f>
        <v/>
      </c>
    </row>
    <row r="1567" spans="1:16">
      <c r="A1567" t="str">
        <f>IF(Belegerfassung!C1575&lt;&gt;"",0,"")</f>
        <v/>
      </c>
      <c r="B1567" t="str">
        <f>IFERROR(VLOOKUP(Belegerfassung!I1575,Konten!A:D,2,FALSE),"")</f>
        <v/>
      </c>
      <c r="C1567" t="str">
        <f>IF(A1567&lt;&gt;"",TEXT(Belegerfassung!C1575,"TT.MM.JJJJ"),"")</f>
        <v/>
      </c>
      <c r="D1567" t="str">
        <f>IFERROR(VLOOKUP(Belegerfassung!A1575,Abfrage!$E$2:$F$20,2,FALSE),"")</f>
        <v/>
      </c>
      <c r="E1567" t="str">
        <f>IF(A1567&lt;&gt;"",Belegerfassung!B1575,"")</f>
        <v/>
      </c>
      <c r="F1567" t="str">
        <f>IF(Belegerfassung!L1575="","",IF(Belegerfassung!L1575&lt;&gt;"",IF(Belegerfassung!L1575&lt;&gt;"",IF(Belegerfassung!J1575&lt;&gt;0,VLOOKUP(Belegerfassung!L1575,Abfrage!$A$2:$C$19,2,),VLOOKUP(Belegerfassung!L1575,Abfrage!$A$2:$C$19,3,)),"")))</f>
        <v/>
      </c>
      <c r="G1567" t="str">
        <f t="shared" si="72"/>
        <v/>
      </c>
      <c r="H1567" s="31" t="str">
        <f>IF(A1567&lt;&gt;"",-Belegerfassung!J1575+Belegerfassung!K1575,"")</f>
        <v/>
      </c>
      <c r="I1567" s="49" t="str">
        <f>IFERROR(IF(H1567&lt;&gt;"",Belegerfassung!L1575*100,""),IF(OR(Belegerfassung!L1575="Leistung EU - Erlöse",Belegerfassung!L1575="Lieferungen EU-Erlöse",Belegerfassung!L1575="EUST",Belegerfassung!L1575="Bauleistungen 20%")=TRUE,"",MID(Belegerfassung!L1575,4,2)))</f>
        <v/>
      </c>
      <c r="J1567" s="6" t="str">
        <f>IF(A1567&lt;&gt;"",LEFT(Belegerfassung!D1575,40),"")</f>
        <v/>
      </c>
      <c r="K1567" t="str">
        <f>IF(A1567&lt;&gt;"",VLOOKUP(D1567,Abfrage!$F$2:$G$21,2,FALSE),"")</f>
        <v/>
      </c>
      <c r="L1567" s="6" t="str">
        <f>IF(Belegerfassung!H1575&lt;&gt;"",Belegerfassung!H1575,"")</f>
        <v/>
      </c>
      <c r="M1567" t="str">
        <f>IFERROR(IF(Belegerfassung!E1575&lt;&gt;"",VLOOKUP(Belegerfassung!E1575,Abfrage!$L$2:$M$15,2,),""),"")</f>
        <v/>
      </c>
      <c r="N1567" t="str">
        <f t="shared" si="73"/>
        <v/>
      </c>
      <c r="O1567" t="str">
        <f t="shared" si="74"/>
        <v/>
      </c>
      <c r="P1567" t="str">
        <f>IF(Belegerfassung!G1575&lt;&gt;"",CONCATENATE(Belegerfassung!G1575,".pdf"),"")</f>
        <v/>
      </c>
    </row>
    <row r="1568" spans="1:16">
      <c r="A1568" t="str">
        <f>IF(Belegerfassung!C1576&lt;&gt;"",0,"")</f>
        <v/>
      </c>
      <c r="B1568" t="str">
        <f>IFERROR(VLOOKUP(Belegerfassung!I1576,Konten!A:D,2,FALSE),"")</f>
        <v/>
      </c>
      <c r="C1568" t="str">
        <f>IF(A1568&lt;&gt;"",TEXT(Belegerfassung!C1576,"TT.MM.JJJJ"),"")</f>
        <v/>
      </c>
      <c r="D1568" t="str">
        <f>IFERROR(VLOOKUP(Belegerfassung!A1576,Abfrage!$E$2:$F$20,2,FALSE),"")</f>
        <v/>
      </c>
      <c r="E1568" t="str">
        <f>IF(A1568&lt;&gt;"",Belegerfassung!B1576,"")</f>
        <v/>
      </c>
      <c r="F1568" t="str">
        <f>IF(Belegerfassung!L1576="","",IF(Belegerfassung!L1576&lt;&gt;"",IF(Belegerfassung!L1576&lt;&gt;"",IF(Belegerfassung!J1576&lt;&gt;0,VLOOKUP(Belegerfassung!L1576,Abfrage!$A$2:$C$19,2,),VLOOKUP(Belegerfassung!L1576,Abfrage!$A$2:$C$19,3,)),"")))</f>
        <v/>
      </c>
      <c r="G1568" t="str">
        <f t="shared" si="72"/>
        <v/>
      </c>
      <c r="H1568" s="31" t="str">
        <f>IF(A1568&lt;&gt;"",-Belegerfassung!J1576+Belegerfassung!K1576,"")</f>
        <v/>
      </c>
      <c r="I1568" s="49" t="str">
        <f>IFERROR(IF(H1568&lt;&gt;"",Belegerfassung!L1576*100,""),IF(OR(Belegerfassung!L1576="Leistung EU - Erlöse",Belegerfassung!L1576="Lieferungen EU-Erlöse",Belegerfassung!L1576="EUST",Belegerfassung!L1576="Bauleistungen 20%")=TRUE,"",MID(Belegerfassung!L1576,4,2)))</f>
        <v/>
      </c>
      <c r="J1568" s="6" t="str">
        <f>IF(A1568&lt;&gt;"",LEFT(Belegerfassung!D1576,40),"")</f>
        <v/>
      </c>
      <c r="K1568" t="str">
        <f>IF(A1568&lt;&gt;"",VLOOKUP(D1568,Abfrage!$F$2:$G$21,2,FALSE),"")</f>
        <v/>
      </c>
      <c r="L1568" s="6" t="str">
        <f>IF(Belegerfassung!H1576&lt;&gt;"",Belegerfassung!H1576,"")</f>
        <v/>
      </c>
      <c r="M1568" t="str">
        <f>IFERROR(IF(Belegerfassung!E1576&lt;&gt;"",VLOOKUP(Belegerfassung!E1576,Abfrage!$L$2:$M$15,2,),""),"")</f>
        <v/>
      </c>
      <c r="N1568" t="str">
        <f t="shared" si="73"/>
        <v/>
      </c>
      <c r="O1568" t="str">
        <f t="shared" si="74"/>
        <v/>
      </c>
      <c r="P1568" t="str">
        <f>IF(Belegerfassung!G1576&lt;&gt;"",CONCATENATE(Belegerfassung!G1576,".pdf"),"")</f>
        <v/>
      </c>
    </row>
    <row r="1569" spans="1:16">
      <c r="A1569" t="str">
        <f>IF(Belegerfassung!C1577&lt;&gt;"",0,"")</f>
        <v/>
      </c>
      <c r="B1569" t="str">
        <f>IFERROR(VLOOKUP(Belegerfassung!I1577,Konten!A:D,2,FALSE),"")</f>
        <v/>
      </c>
      <c r="C1569" t="str">
        <f>IF(A1569&lt;&gt;"",TEXT(Belegerfassung!C1577,"TT.MM.JJJJ"),"")</f>
        <v/>
      </c>
      <c r="D1569" t="str">
        <f>IFERROR(VLOOKUP(Belegerfassung!A1577,Abfrage!$E$2:$F$20,2,FALSE),"")</f>
        <v/>
      </c>
      <c r="E1569" t="str">
        <f>IF(A1569&lt;&gt;"",Belegerfassung!B1577,"")</f>
        <v/>
      </c>
      <c r="F1569" t="str">
        <f>IF(Belegerfassung!L1577="","",IF(Belegerfassung!L1577&lt;&gt;"",IF(Belegerfassung!L1577&lt;&gt;"",IF(Belegerfassung!J1577&lt;&gt;0,VLOOKUP(Belegerfassung!L1577,Abfrage!$A$2:$C$19,2,),VLOOKUP(Belegerfassung!L1577,Abfrage!$A$2:$C$19,3,)),"")))</f>
        <v/>
      </c>
      <c r="G1569" t="str">
        <f t="shared" si="72"/>
        <v/>
      </c>
      <c r="H1569" s="31" t="str">
        <f>IF(A1569&lt;&gt;"",-Belegerfassung!J1577+Belegerfassung!K1577,"")</f>
        <v/>
      </c>
      <c r="I1569" s="49" t="str">
        <f>IFERROR(IF(H1569&lt;&gt;"",Belegerfassung!L1577*100,""),IF(OR(Belegerfassung!L1577="Leistung EU - Erlöse",Belegerfassung!L1577="Lieferungen EU-Erlöse",Belegerfassung!L1577="EUST",Belegerfassung!L1577="Bauleistungen 20%")=TRUE,"",MID(Belegerfassung!L1577,4,2)))</f>
        <v/>
      </c>
      <c r="J1569" s="6" t="str">
        <f>IF(A1569&lt;&gt;"",LEFT(Belegerfassung!D1577,40),"")</f>
        <v/>
      </c>
      <c r="K1569" t="str">
        <f>IF(A1569&lt;&gt;"",VLOOKUP(D1569,Abfrage!$F$2:$G$21,2,FALSE),"")</f>
        <v/>
      </c>
      <c r="L1569" s="6" t="str">
        <f>IF(Belegerfassung!H1577&lt;&gt;"",Belegerfassung!H1577,"")</f>
        <v/>
      </c>
      <c r="M1569" t="str">
        <f>IFERROR(IF(Belegerfassung!E1577&lt;&gt;"",VLOOKUP(Belegerfassung!E1577,Abfrage!$L$2:$M$15,2,),""),"")</f>
        <v/>
      </c>
      <c r="N1569" t="str">
        <f t="shared" si="73"/>
        <v/>
      </c>
      <c r="O1569" t="str">
        <f t="shared" si="74"/>
        <v/>
      </c>
      <c r="P1569" t="str">
        <f>IF(Belegerfassung!G1577&lt;&gt;"",CONCATENATE(Belegerfassung!G1577,".pdf"),"")</f>
        <v/>
      </c>
    </row>
    <row r="1570" spans="1:16">
      <c r="A1570" t="str">
        <f>IF(Belegerfassung!C1578&lt;&gt;"",0,"")</f>
        <v/>
      </c>
      <c r="B1570" t="str">
        <f>IFERROR(VLOOKUP(Belegerfassung!I1578,Konten!A:D,2,FALSE),"")</f>
        <v/>
      </c>
      <c r="C1570" t="str">
        <f>IF(A1570&lt;&gt;"",TEXT(Belegerfassung!C1578,"TT.MM.JJJJ"),"")</f>
        <v/>
      </c>
      <c r="D1570" t="str">
        <f>IFERROR(VLOOKUP(Belegerfassung!A1578,Abfrage!$E$2:$F$20,2,FALSE),"")</f>
        <v/>
      </c>
      <c r="E1570" t="str">
        <f>IF(A1570&lt;&gt;"",Belegerfassung!B1578,"")</f>
        <v/>
      </c>
      <c r="F1570" t="str">
        <f>IF(Belegerfassung!L1578="","",IF(Belegerfassung!L1578&lt;&gt;"",IF(Belegerfassung!L1578&lt;&gt;"",IF(Belegerfassung!J1578&lt;&gt;0,VLOOKUP(Belegerfassung!L1578,Abfrage!$A$2:$C$19,2,),VLOOKUP(Belegerfassung!L1578,Abfrage!$A$2:$C$19,3,)),"")))</f>
        <v/>
      </c>
      <c r="G1570" t="str">
        <f t="shared" si="72"/>
        <v/>
      </c>
      <c r="H1570" s="31" t="str">
        <f>IF(A1570&lt;&gt;"",-Belegerfassung!J1578+Belegerfassung!K1578,"")</f>
        <v/>
      </c>
      <c r="I1570" s="49" t="str">
        <f>IFERROR(IF(H1570&lt;&gt;"",Belegerfassung!L1578*100,""),IF(OR(Belegerfassung!L1578="Leistung EU - Erlöse",Belegerfassung!L1578="Lieferungen EU-Erlöse",Belegerfassung!L1578="EUST",Belegerfassung!L1578="Bauleistungen 20%")=TRUE,"",MID(Belegerfassung!L1578,4,2)))</f>
        <v/>
      </c>
      <c r="J1570" s="6" t="str">
        <f>IF(A1570&lt;&gt;"",LEFT(Belegerfassung!D1578,40),"")</f>
        <v/>
      </c>
      <c r="K1570" t="str">
        <f>IF(A1570&lt;&gt;"",VLOOKUP(D1570,Abfrage!$F$2:$G$21,2,FALSE),"")</f>
        <v/>
      </c>
      <c r="L1570" s="6" t="str">
        <f>IF(Belegerfassung!H1578&lt;&gt;"",Belegerfassung!H1578,"")</f>
        <v/>
      </c>
      <c r="M1570" t="str">
        <f>IFERROR(IF(Belegerfassung!E1578&lt;&gt;"",VLOOKUP(Belegerfassung!E1578,Abfrage!$L$2:$M$15,2,),""),"")</f>
        <v/>
      </c>
      <c r="N1570" t="str">
        <f t="shared" si="73"/>
        <v/>
      </c>
      <c r="O1570" t="str">
        <f t="shared" si="74"/>
        <v/>
      </c>
      <c r="P1570" t="str">
        <f>IF(Belegerfassung!G1578&lt;&gt;"",CONCATENATE(Belegerfassung!G1578,".pdf"),"")</f>
        <v/>
      </c>
    </row>
    <row r="1571" spans="1:16">
      <c r="A1571" t="str">
        <f>IF(Belegerfassung!C1579&lt;&gt;"",0,"")</f>
        <v/>
      </c>
      <c r="B1571" t="str">
        <f>IFERROR(VLOOKUP(Belegerfassung!I1579,Konten!A:D,2,FALSE),"")</f>
        <v/>
      </c>
      <c r="C1571" t="str">
        <f>IF(A1571&lt;&gt;"",TEXT(Belegerfassung!C1579,"TT.MM.JJJJ"),"")</f>
        <v/>
      </c>
      <c r="D1571" t="str">
        <f>IFERROR(VLOOKUP(Belegerfassung!A1579,Abfrage!$E$2:$F$20,2,FALSE),"")</f>
        <v/>
      </c>
      <c r="E1571" t="str">
        <f>IF(A1571&lt;&gt;"",Belegerfassung!B1579,"")</f>
        <v/>
      </c>
      <c r="F1571" t="str">
        <f>IF(Belegerfassung!L1579="","",IF(Belegerfassung!L1579&lt;&gt;"",IF(Belegerfassung!L1579&lt;&gt;"",IF(Belegerfassung!J1579&lt;&gt;0,VLOOKUP(Belegerfassung!L1579,Abfrage!$A$2:$C$19,2,),VLOOKUP(Belegerfassung!L1579,Abfrage!$A$2:$C$19,3,)),"")))</f>
        <v/>
      </c>
      <c r="G1571" t="str">
        <f t="shared" si="72"/>
        <v/>
      </c>
      <c r="H1571" s="31" t="str">
        <f>IF(A1571&lt;&gt;"",-Belegerfassung!J1579+Belegerfassung!K1579,"")</f>
        <v/>
      </c>
      <c r="I1571" s="49" t="str">
        <f>IFERROR(IF(H1571&lt;&gt;"",Belegerfassung!L1579*100,""),IF(OR(Belegerfassung!L1579="Leistung EU - Erlöse",Belegerfassung!L1579="Lieferungen EU-Erlöse",Belegerfassung!L1579="EUST",Belegerfassung!L1579="Bauleistungen 20%")=TRUE,"",MID(Belegerfassung!L1579,4,2)))</f>
        <v/>
      </c>
      <c r="J1571" s="6" t="str">
        <f>IF(A1571&lt;&gt;"",LEFT(Belegerfassung!D1579,40),"")</f>
        <v/>
      </c>
      <c r="K1571" t="str">
        <f>IF(A1571&lt;&gt;"",VLOOKUP(D1571,Abfrage!$F$2:$G$21,2,FALSE),"")</f>
        <v/>
      </c>
      <c r="L1571" s="6" t="str">
        <f>IF(Belegerfassung!H1579&lt;&gt;"",Belegerfassung!H1579,"")</f>
        <v/>
      </c>
      <c r="M1571" t="str">
        <f>IFERROR(IF(Belegerfassung!E1579&lt;&gt;"",VLOOKUP(Belegerfassung!E1579,Abfrage!$L$2:$M$15,2,),""),"")</f>
        <v/>
      </c>
      <c r="N1571" t="str">
        <f t="shared" si="73"/>
        <v/>
      </c>
      <c r="O1571" t="str">
        <f t="shared" si="74"/>
        <v/>
      </c>
      <c r="P1571" t="str">
        <f>IF(Belegerfassung!G1579&lt;&gt;"",CONCATENATE(Belegerfassung!G1579,".pdf"),"")</f>
        <v/>
      </c>
    </row>
    <row r="1572" spans="1:16">
      <c r="A1572" t="str">
        <f>IF(Belegerfassung!C1580&lt;&gt;"",0,"")</f>
        <v/>
      </c>
      <c r="B1572" t="str">
        <f>IFERROR(VLOOKUP(Belegerfassung!I1580,Konten!A:D,2,FALSE),"")</f>
        <v/>
      </c>
      <c r="C1572" t="str">
        <f>IF(A1572&lt;&gt;"",TEXT(Belegerfassung!C1580,"TT.MM.JJJJ"),"")</f>
        <v/>
      </c>
      <c r="D1572" t="str">
        <f>IFERROR(VLOOKUP(Belegerfassung!A1580,Abfrage!$E$2:$F$20,2,FALSE),"")</f>
        <v/>
      </c>
      <c r="E1572" t="str">
        <f>IF(A1572&lt;&gt;"",Belegerfassung!B1580,"")</f>
        <v/>
      </c>
      <c r="F1572" t="str">
        <f>IF(Belegerfassung!L1580="","",IF(Belegerfassung!L1580&lt;&gt;"",IF(Belegerfassung!L1580&lt;&gt;"",IF(Belegerfassung!J1580&lt;&gt;0,VLOOKUP(Belegerfassung!L1580,Abfrage!$A$2:$C$19,2,),VLOOKUP(Belegerfassung!L1580,Abfrage!$A$2:$C$19,3,)),"")))</f>
        <v/>
      </c>
      <c r="G1572" t="str">
        <f t="shared" si="72"/>
        <v/>
      </c>
      <c r="H1572" s="31" t="str">
        <f>IF(A1572&lt;&gt;"",-Belegerfassung!J1580+Belegerfassung!K1580,"")</f>
        <v/>
      </c>
      <c r="I1572" s="49" t="str">
        <f>IFERROR(IF(H1572&lt;&gt;"",Belegerfassung!L1580*100,""),IF(OR(Belegerfassung!L1580="Leistung EU - Erlöse",Belegerfassung!L1580="Lieferungen EU-Erlöse",Belegerfassung!L1580="EUST",Belegerfassung!L1580="Bauleistungen 20%")=TRUE,"",MID(Belegerfassung!L1580,4,2)))</f>
        <v/>
      </c>
      <c r="J1572" s="6" t="str">
        <f>IF(A1572&lt;&gt;"",LEFT(Belegerfassung!D1580,40),"")</f>
        <v/>
      </c>
      <c r="K1572" t="str">
        <f>IF(A1572&lt;&gt;"",VLOOKUP(D1572,Abfrage!$F$2:$G$21,2,FALSE),"")</f>
        <v/>
      </c>
      <c r="L1572" s="6" t="str">
        <f>IF(Belegerfassung!H1580&lt;&gt;"",Belegerfassung!H1580,"")</f>
        <v/>
      </c>
      <c r="M1572" t="str">
        <f>IFERROR(IF(Belegerfassung!E1580&lt;&gt;"",VLOOKUP(Belegerfassung!E1580,Abfrage!$L$2:$M$15,2,),""),"")</f>
        <v/>
      </c>
      <c r="N1572" t="str">
        <f t="shared" si="73"/>
        <v/>
      </c>
      <c r="O1572" t="str">
        <f t="shared" si="74"/>
        <v/>
      </c>
      <c r="P1572" t="str">
        <f>IF(Belegerfassung!G1580&lt;&gt;"",CONCATENATE(Belegerfassung!G1580,".pdf"),"")</f>
        <v/>
      </c>
    </row>
    <row r="1573" spans="1:16">
      <c r="A1573" t="str">
        <f>IF(Belegerfassung!C1581&lt;&gt;"",0,"")</f>
        <v/>
      </c>
      <c r="B1573" t="str">
        <f>IFERROR(VLOOKUP(Belegerfassung!I1581,Konten!A:D,2,FALSE),"")</f>
        <v/>
      </c>
      <c r="C1573" t="str">
        <f>IF(A1573&lt;&gt;"",TEXT(Belegerfassung!C1581,"TT.MM.JJJJ"),"")</f>
        <v/>
      </c>
      <c r="D1573" t="str">
        <f>IFERROR(VLOOKUP(Belegerfassung!A1581,Abfrage!$E$2:$F$20,2,FALSE),"")</f>
        <v/>
      </c>
      <c r="E1573" t="str">
        <f>IF(A1573&lt;&gt;"",Belegerfassung!B1581,"")</f>
        <v/>
      </c>
      <c r="F1573" t="str">
        <f>IF(Belegerfassung!L1581="","",IF(Belegerfassung!L1581&lt;&gt;"",IF(Belegerfassung!L1581&lt;&gt;"",IF(Belegerfassung!J1581&lt;&gt;0,VLOOKUP(Belegerfassung!L1581,Abfrage!$A$2:$C$19,2,),VLOOKUP(Belegerfassung!L1581,Abfrage!$A$2:$C$19,3,)),"")))</f>
        <v/>
      </c>
      <c r="G1573" t="str">
        <f t="shared" si="72"/>
        <v/>
      </c>
      <c r="H1573" s="31" t="str">
        <f>IF(A1573&lt;&gt;"",-Belegerfassung!J1581+Belegerfassung!K1581,"")</f>
        <v/>
      </c>
      <c r="I1573" s="49" t="str">
        <f>IFERROR(IF(H1573&lt;&gt;"",Belegerfassung!L1581*100,""),IF(OR(Belegerfassung!L1581="Leistung EU - Erlöse",Belegerfassung!L1581="Lieferungen EU-Erlöse",Belegerfassung!L1581="EUST",Belegerfassung!L1581="Bauleistungen 20%")=TRUE,"",MID(Belegerfassung!L1581,4,2)))</f>
        <v/>
      </c>
      <c r="J1573" s="6" t="str">
        <f>IF(A1573&lt;&gt;"",LEFT(Belegerfassung!D1581,40),"")</f>
        <v/>
      </c>
      <c r="K1573" t="str">
        <f>IF(A1573&lt;&gt;"",VLOOKUP(D1573,Abfrage!$F$2:$G$21,2,FALSE),"")</f>
        <v/>
      </c>
      <c r="L1573" s="6" t="str">
        <f>IF(Belegerfassung!H1581&lt;&gt;"",Belegerfassung!H1581,"")</f>
        <v/>
      </c>
      <c r="M1573" t="str">
        <f>IFERROR(IF(Belegerfassung!E1581&lt;&gt;"",VLOOKUP(Belegerfassung!E1581,Abfrage!$L$2:$M$15,2,),""),"")</f>
        <v/>
      </c>
      <c r="N1573" t="str">
        <f t="shared" si="73"/>
        <v/>
      </c>
      <c r="O1573" t="str">
        <f t="shared" si="74"/>
        <v/>
      </c>
      <c r="P1573" t="str">
        <f>IF(Belegerfassung!G1581&lt;&gt;"",CONCATENATE(Belegerfassung!G1581,".pdf"),"")</f>
        <v/>
      </c>
    </row>
    <row r="1574" spans="1:16">
      <c r="A1574" t="str">
        <f>IF(Belegerfassung!C1582&lt;&gt;"",0,"")</f>
        <v/>
      </c>
      <c r="B1574" t="str">
        <f>IFERROR(VLOOKUP(Belegerfassung!I1582,Konten!A:D,2,FALSE),"")</f>
        <v/>
      </c>
      <c r="C1574" t="str">
        <f>IF(A1574&lt;&gt;"",TEXT(Belegerfassung!C1582,"TT.MM.JJJJ"),"")</f>
        <v/>
      </c>
      <c r="D1574" t="str">
        <f>IFERROR(VLOOKUP(Belegerfassung!A1582,Abfrage!$E$2:$F$20,2,FALSE),"")</f>
        <v/>
      </c>
      <c r="E1574" t="str">
        <f>IF(A1574&lt;&gt;"",Belegerfassung!B1582,"")</f>
        <v/>
      </c>
      <c r="F1574" t="str">
        <f>IF(Belegerfassung!L1582="","",IF(Belegerfassung!L1582&lt;&gt;"",IF(Belegerfassung!L1582&lt;&gt;"",IF(Belegerfassung!J1582&lt;&gt;0,VLOOKUP(Belegerfassung!L1582,Abfrage!$A$2:$C$19,2,),VLOOKUP(Belegerfassung!L1582,Abfrage!$A$2:$C$19,3,)),"")))</f>
        <v/>
      </c>
      <c r="G1574" t="str">
        <f t="shared" si="72"/>
        <v/>
      </c>
      <c r="H1574" s="31" t="str">
        <f>IF(A1574&lt;&gt;"",-Belegerfassung!J1582+Belegerfassung!K1582,"")</f>
        <v/>
      </c>
      <c r="I1574" s="49" t="str">
        <f>IFERROR(IF(H1574&lt;&gt;"",Belegerfassung!L1582*100,""),IF(OR(Belegerfassung!L1582="Leistung EU - Erlöse",Belegerfassung!L1582="Lieferungen EU-Erlöse",Belegerfassung!L1582="EUST",Belegerfassung!L1582="Bauleistungen 20%")=TRUE,"",MID(Belegerfassung!L1582,4,2)))</f>
        <v/>
      </c>
      <c r="J1574" s="6" t="str">
        <f>IF(A1574&lt;&gt;"",LEFT(Belegerfassung!D1582,40),"")</f>
        <v/>
      </c>
      <c r="K1574" t="str">
        <f>IF(A1574&lt;&gt;"",VLOOKUP(D1574,Abfrage!$F$2:$G$21,2,FALSE),"")</f>
        <v/>
      </c>
      <c r="L1574" s="6" t="str">
        <f>IF(Belegerfassung!H1582&lt;&gt;"",Belegerfassung!H1582,"")</f>
        <v/>
      </c>
      <c r="M1574" t="str">
        <f>IFERROR(IF(Belegerfassung!E1582&lt;&gt;"",VLOOKUP(Belegerfassung!E1582,Abfrage!$L$2:$M$15,2,),""),"")</f>
        <v/>
      </c>
      <c r="N1574" t="str">
        <f t="shared" si="73"/>
        <v/>
      </c>
      <c r="O1574" t="str">
        <f t="shared" si="74"/>
        <v/>
      </c>
      <c r="P1574" t="str">
        <f>IF(Belegerfassung!G1582&lt;&gt;"",CONCATENATE(Belegerfassung!G1582,".pdf"),"")</f>
        <v/>
      </c>
    </row>
    <row r="1575" spans="1:16">
      <c r="A1575" t="str">
        <f>IF(Belegerfassung!C1583&lt;&gt;"",0,"")</f>
        <v/>
      </c>
      <c r="B1575" t="str">
        <f>IFERROR(VLOOKUP(Belegerfassung!I1583,Konten!A:D,2,FALSE),"")</f>
        <v/>
      </c>
      <c r="C1575" t="str">
        <f>IF(A1575&lt;&gt;"",TEXT(Belegerfassung!C1583,"TT.MM.JJJJ"),"")</f>
        <v/>
      </c>
      <c r="D1575" t="str">
        <f>IFERROR(VLOOKUP(Belegerfassung!A1583,Abfrage!$E$2:$F$20,2,FALSE),"")</f>
        <v/>
      </c>
      <c r="E1575" t="str">
        <f>IF(A1575&lt;&gt;"",Belegerfassung!B1583,"")</f>
        <v/>
      </c>
      <c r="F1575" t="str">
        <f>IF(Belegerfassung!L1583="","",IF(Belegerfassung!L1583&lt;&gt;"",IF(Belegerfassung!L1583&lt;&gt;"",IF(Belegerfassung!J1583&lt;&gt;0,VLOOKUP(Belegerfassung!L1583,Abfrage!$A$2:$C$19,2,),VLOOKUP(Belegerfassung!L1583,Abfrage!$A$2:$C$19,3,)),"")))</f>
        <v/>
      </c>
      <c r="G1575" t="str">
        <f t="shared" si="72"/>
        <v/>
      </c>
      <c r="H1575" s="31" t="str">
        <f>IF(A1575&lt;&gt;"",-Belegerfassung!J1583+Belegerfassung!K1583,"")</f>
        <v/>
      </c>
      <c r="I1575" s="49" t="str">
        <f>IFERROR(IF(H1575&lt;&gt;"",Belegerfassung!L1583*100,""),IF(OR(Belegerfassung!L1583="Leistung EU - Erlöse",Belegerfassung!L1583="Lieferungen EU-Erlöse",Belegerfassung!L1583="EUST",Belegerfassung!L1583="Bauleistungen 20%")=TRUE,"",MID(Belegerfassung!L1583,4,2)))</f>
        <v/>
      </c>
      <c r="J1575" s="6" t="str">
        <f>IF(A1575&lt;&gt;"",LEFT(Belegerfassung!D1583,40),"")</f>
        <v/>
      </c>
      <c r="K1575" t="str">
        <f>IF(A1575&lt;&gt;"",VLOOKUP(D1575,Abfrage!$F$2:$G$21,2,FALSE),"")</f>
        <v/>
      </c>
      <c r="L1575" s="6" t="str">
        <f>IF(Belegerfassung!H1583&lt;&gt;"",Belegerfassung!H1583,"")</f>
        <v/>
      </c>
      <c r="M1575" t="str">
        <f>IFERROR(IF(Belegerfassung!E1583&lt;&gt;"",VLOOKUP(Belegerfassung!E1583,Abfrage!$L$2:$M$15,2,),""),"")</f>
        <v/>
      </c>
      <c r="N1575" t="str">
        <f t="shared" si="73"/>
        <v/>
      </c>
      <c r="O1575" t="str">
        <f t="shared" si="74"/>
        <v/>
      </c>
      <c r="P1575" t="str">
        <f>IF(Belegerfassung!G1583&lt;&gt;"",CONCATENATE(Belegerfassung!G1583,".pdf"),"")</f>
        <v/>
      </c>
    </row>
    <row r="1576" spans="1:16">
      <c r="A1576" t="str">
        <f>IF(Belegerfassung!C1584&lt;&gt;"",0,"")</f>
        <v/>
      </c>
      <c r="B1576" t="str">
        <f>IFERROR(VLOOKUP(Belegerfassung!I1584,Konten!A:D,2,FALSE),"")</f>
        <v/>
      </c>
      <c r="C1576" t="str">
        <f>IF(A1576&lt;&gt;"",TEXT(Belegerfassung!C1584,"TT.MM.JJJJ"),"")</f>
        <v/>
      </c>
      <c r="D1576" t="str">
        <f>IFERROR(VLOOKUP(Belegerfassung!A1584,Abfrage!$E$2:$F$20,2,FALSE),"")</f>
        <v/>
      </c>
      <c r="E1576" t="str">
        <f>IF(A1576&lt;&gt;"",Belegerfassung!B1584,"")</f>
        <v/>
      </c>
      <c r="F1576" t="str">
        <f>IF(Belegerfassung!L1584="","",IF(Belegerfassung!L1584&lt;&gt;"",IF(Belegerfassung!L1584&lt;&gt;"",IF(Belegerfassung!J1584&lt;&gt;0,VLOOKUP(Belegerfassung!L1584,Abfrage!$A$2:$C$19,2,),VLOOKUP(Belegerfassung!L1584,Abfrage!$A$2:$C$19,3,)),"")))</f>
        <v/>
      </c>
      <c r="G1576" t="str">
        <f t="shared" si="72"/>
        <v/>
      </c>
      <c r="H1576" s="31" t="str">
        <f>IF(A1576&lt;&gt;"",-Belegerfassung!J1584+Belegerfassung!K1584,"")</f>
        <v/>
      </c>
      <c r="I1576" s="49" t="str">
        <f>IFERROR(IF(H1576&lt;&gt;"",Belegerfassung!L1584*100,""),IF(OR(Belegerfassung!L1584="Leistung EU - Erlöse",Belegerfassung!L1584="Lieferungen EU-Erlöse",Belegerfassung!L1584="EUST",Belegerfassung!L1584="Bauleistungen 20%")=TRUE,"",MID(Belegerfassung!L1584,4,2)))</f>
        <v/>
      </c>
      <c r="J1576" s="6" t="str">
        <f>IF(A1576&lt;&gt;"",LEFT(Belegerfassung!D1584,40),"")</f>
        <v/>
      </c>
      <c r="K1576" t="str">
        <f>IF(A1576&lt;&gt;"",VLOOKUP(D1576,Abfrage!$F$2:$G$21,2,FALSE),"")</f>
        <v/>
      </c>
      <c r="L1576" s="6" t="str">
        <f>IF(Belegerfassung!H1584&lt;&gt;"",Belegerfassung!H1584,"")</f>
        <v/>
      </c>
      <c r="M1576" t="str">
        <f>IFERROR(IF(Belegerfassung!E1584&lt;&gt;"",VLOOKUP(Belegerfassung!E1584,Abfrage!$L$2:$M$15,2,),""),"")</f>
        <v/>
      </c>
      <c r="N1576" t="str">
        <f t="shared" si="73"/>
        <v/>
      </c>
      <c r="O1576" t="str">
        <f t="shared" si="74"/>
        <v/>
      </c>
      <c r="P1576" t="str">
        <f>IF(Belegerfassung!G1584&lt;&gt;"",CONCATENATE(Belegerfassung!G1584,".pdf"),"")</f>
        <v/>
      </c>
    </row>
    <row r="1577" spans="1:16">
      <c r="A1577" t="str">
        <f>IF(Belegerfassung!C1585&lt;&gt;"",0,"")</f>
        <v/>
      </c>
      <c r="B1577" t="str">
        <f>IFERROR(VLOOKUP(Belegerfassung!I1585,Konten!A:D,2,FALSE),"")</f>
        <v/>
      </c>
      <c r="C1577" t="str">
        <f>IF(A1577&lt;&gt;"",TEXT(Belegerfassung!C1585,"TT.MM.JJJJ"),"")</f>
        <v/>
      </c>
      <c r="D1577" t="str">
        <f>IFERROR(VLOOKUP(Belegerfassung!A1585,Abfrage!$E$2:$F$20,2,FALSE),"")</f>
        <v/>
      </c>
      <c r="E1577" t="str">
        <f>IF(A1577&lt;&gt;"",Belegerfassung!B1585,"")</f>
        <v/>
      </c>
      <c r="F1577" t="str">
        <f>IF(Belegerfassung!L1585="","",IF(Belegerfassung!L1585&lt;&gt;"",IF(Belegerfassung!L1585&lt;&gt;"",IF(Belegerfassung!J1585&lt;&gt;0,VLOOKUP(Belegerfassung!L1585,Abfrage!$A$2:$C$19,2,),VLOOKUP(Belegerfassung!L1585,Abfrage!$A$2:$C$19,3,)),"")))</f>
        <v/>
      </c>
      <c r="G1577" t="str">
        <f t="shared" si="72"/>
        <v/>
      </c>
      <c r="H1577" s="31" t="str">
        <f>IF(A1577&lt;&gt;"",-Belegerfassung!J1585+Belegerfassung!K1585,"")</f>
        <v/>
      </c>
      <c r="I1577" s="49" t="str">
        <f>IFERROR(IF(H1577&lt;&gt;"",Belegerfassung!L1585*100,""),IF(OR(Belegerfassung!L1585="Leistung EU - Erlöse",Belegerfassung!L1585="Lieferungen EU-Erlöse",Belegerfassung!L1585="EUST",Belegerfassung!L1585="Bauleistungen 20%")=TRUE,"",MID(Belegerfassung!L1585,4,2)))</f>
        <v/>
      </c>
      <c r="J1577" s="6" t="str">
        <f>IF(A1577&lt;&gt;"",LEFT(Belegerfassung!D1585,40),"")</f>
        <v/>
      </c>
      <c r="K1577" t="str">
        <f>IF(A1577&lt;&gt;"",VLOOKUP(D1577,Abfrage!$F$2:$G$21,2,FALSE),"")</f>
        <v/>
      </c>
      <c r="L1577" s="6" t="str">
        <f>IF(Belegerfassung!H1585&lt;&gt;"",Belegerfassung!H1585,"")</f>
        <v/>
      </c>
      <c r="M1577" t="str">
        <f>IFERROR(IF(Belegerfassung!E1585&lt;&gt;"",VLOOKUP(Belegerfassung!E1585,Abfrage!$L$2:$M$15,2,),""),"")</f>
        <v/>
      </c>
      <c r="N1577" t="str">
        <f t="shared" si="73"/>
        <v/>
      </c>
      <c r="O1577" t="str">
        <f t="shared" si="74"/>
        <v/>
      </c>
      <c r="P1577" t="str">
        <f>IF(Belegerfassung!G1585&lt;&gt;"",CONCATENATE(Belegerfassung!G1585,".pdf"),"")</f>
        <v/>
      </c>
    </row>
    <row r="1578" spans="1:16">
      <c r="A1578" t="str">
        <f>IF(Belegerfassung!C1586&lt;&gt;"",0,"")</f>
        <v/>
      </c>
      <c r="B1578" t="str">
        <f>IFERROR(VLOOKUP(Belegerfassung!I1586,Konten!A:D,2,FALSE),"")</f>
        <v/>
      </c>
      <c r="C1578" t="str">
        <f>IF(A1578&lt;&gt;"",TEXT(Belegerfassung!C1586,"TT.MM.JJJJ"),"")</f>
        <v/>
      </c>
      <c r="D1578" t="str">
        <f>IFERROR(VLOOKUP(Belegerfassung!A1586,Abfrage!$E$2:$F$20,2,FALSE),"")</f>
        <v/>
      </c>
      <c r="E1578" t="str">
        <f>IF(A1578&lt;&gt;"",Belegerfassung!B1586,"")</f>
        <v/>
      </c>
      <c r="F1578" t="str">
        <f>IF(Belegerfassung!L1586="","",IF(Belegerfassung!L1586&lt;&gt;"",IF(Belegerfassung!L1586&lt;&gt;"",IF(Belegerfassung!J1586&lt;&gt;0,VLOOKUP(Belegerfassung!L1586,Abfrage!$A$2:$C$19,2,),VLOOKUP(Belegerfassung!L1586,Abfrage!$A$2:$C$19,3,)),"")))</f>
        <v/>
      </c>
      <c r="G1578" t="str">
        <f t="shared" si="72"/>
        <v/>
      </c>
      <c r="H1578" s="31" t="str">
        <f>IF(A1578&lt;&gt;"",-Belegerfassung!J1586+Belegerfassung!K1586,"")</f>
        <v/>
      </c>
      <c r="I1578" s="49" t="str">
        <f>IFERROR(IF(H1578&lt;&gt;"",Belegerfassung!L1586*100,""),IF(OR(Belegerfassung!L1586="Leistung EU - Erlöse",Belegerfassung!L1586="Lieferungen EU-Erlöse",Belegerfassung!L1586="EUST",Belegerfassung!L1586="Bauleistungen 20%")=TRUE,"",MID(Belegerfassung!L1586,4,2)))</f>
        <v/>
      </c>
      <c r="J1578" s="6" t="str">
        <f>IF(A1578&lt;&gt;"",LEFT(Belegerfassung!D1586,40),"")</f>
        <v/>
      </c>
      <c r="K1578" t="str">
        <f>IF(A1578&lt;&gt;"",VLOOKUP(D1578,Abfrage!$F$2:$G$21,2,FALSE),"")</f>
        <v/>
      </c>
      <c r="L1578" s="6" t="str">
        <f>IF(Belegerfassung!H1586&lt;&gt;"",Belegerfassung!H1586,"")</f>
        <v/>
      </c>
      <c r="M1578" t="str">
        <f>IFERROR(IF(Belegerfassung!E1586&lt;&gt;"",VLOOKUP(Belegerfassung!E1586,Abfrage!$L$2:$M$15,2,),""),"")</f>
        <v/>
      </c>
      <c r="N1578" t="str">
        <f t="shared" si="73"/>
        <v/>
      </c>
      <c r="O1578" t="str">
        <f t="shared" si="74"/>
        <v/>
      </c>
      <c r="P1578" t="str">
        <f>IF(Belegerfassung!G1586&lt;&gt;"",CONCATENATE(Belegerfassung!G1586,".pdf"),"")</f>
        <v/>
      </c>
    </row>
    <row r="1579" spans="1:16">
      <c r="A1579" t="str">
        <f>IF(Belegerfassung!C1587&lt;&gt;"",0,"")</f>
        <v/>
      </c>
      <c r="B1579" t="str">
        <f>IFERROR(VLOOKUP(Belegerfassung!I1587,Konten!A:D,2,FALSE),"")</f>
        <v/>
      </c>
      <c r="C1579" t="str">
        <f>IF(A1579&lt;&gt;"",TEXT(Belegerfassung!C1587,"TT.MM.JJJJ"),"")</f>
        <v/>
      </c>
      <c r="D1579" t="str">
        <f>IFERROR(VLOOKUP(Belegerfassung!A1587,Abfrage!$E$2:$F$20,2,FALSE),"")</f>
        <v/>
      </c>
      <c r="E1579" t="str">
        <f>IF(A1579&lt;&gt;"",Belegerfassung!B1587,"")</f>
        <v/>
      </c>
      <c r="F1579" t="str">
        <f>IF(Belegerfassung!L1587="","",IF(Belegerfassung!L1587&lt;&gt;"",IF(Belegerfassung!L1587&lt;&gt;"",IF(Belegerfassung!J1587&lt;&gt;0,VLOOKUP(Belegerfassung!L1587,Abfrage!$A$2:$C$19,2,),VLOOKUP(Belegerfassung!L1587,Abfrage!$A$2:$C$19,3,)),"")))</f>
        <v/>
      </c>
      <c r="G1579" t="str">
        <f t="shared" si="72"/>
        <v/>
      </c>
      <c r="H1579" s="31" t="str">
        <f>IF(A1579&lt;&gt;"",-Belegerfassung!J1587+Belegerfassung!K1587,"")</f>
        <v/>
      </c>
      <c r="I1579" s="49" t="str">
        <f>IFERROR(IF(H1579&lt;&gt;"",Belegerfassung!L1587*100,""),IF(OR(Belegerfassung!L1587="Leistung EU - Erlöse",Belegerfassung!L1587="Lieferungen EU-Erlöse",Belegerfassung!L1587="EUST",Belegerfassung!L1587="Bauleistungen 20%")=TRUE,"",MID(Belegerfassung!L1587,4,2)))</f>
        <v/>
      </c>
      <c r="J1579" s="6" t="str">
        <f>IF(A1579&lt;&gt;"",LEFT(Belegerfassung!D1587,40),"")</f>
        <v/>
      </c>
      <c r="K1579" t="str">
        <f>IF(A1579&lt;&gt;"",VLOOKUP(D1579,Abfrage!$F$2:$G$21,2,FALSE),"")</f>
        <v/>
      </c>
      <c r="L1579" s="6" t="str">
        <f>IF(Belegerfassung!H1587&lt;&gt;"",Belegerfassung!H1587,"")</f>
        <v/>
      </c>
      <c r="M1579" t="str">
        <f>IFERROR(IF(Belegerfassung!E1587&lt;&gt;"",VLOOKUP(Belegerfassung!E1587,Abfrage!$L$2:$M$15,2,),""),"")</f>
        <v/>
      </c>
      <c r="N1579" t="str">
        <f t="shared" si="73"/>
        <v/>
      </c>
      <c r="O1579" t="str">
        <f t="shared" si="74"/>
        <v/>
      </c>
      <c r="P1579" t="str">
        <f>IF(Belegerfassung!G1587&lt;&gt;"",CONCATENATE(Belegerfassung!G1587,".pdf"),"")</f>
        <v/>
      </c>
    </row>
    <row r="1580" spans="1:16">
      <c r="A1580" t="str">
        <f>IF(Belegerfassung!C1588&lt;&gt;"",0,"")</f>
        <v/>
      </c>
      <c r="B1580" t="str">
        <f>IFERROR(VLOOKUP(Belegerfassung!I1588,Konten!A:D,2,FALSE),"")</f>
        <v/>
      </c>
      <c r="C1580" t="str">
        <f>IF(A1580&lt;&gt;"",TEXT(Belegerfassung!C1588,"TT.MM.JJJJ"),"")</f>
        <v/>
      </c>
      <c r="D1580" t="str">
        <f>IFERROR(VLOOKUP(Belegerfassung!A1588,Abfrage!$E$2:$F$20,2,FALSE),"")</f>
        <v/>
      </c>
      <c r="E1580" t="str">
        <f>IF(A1580&lt;&gt;"",Belegerfassung!B1588,"")</f>
        <v/>
      </c>
      <c r="F1580" t="str">
        <f>IF(Belegerfassung!L1588="","",IF(Belegerfassung!L1588&lt;&gt;"",IF(Belegerfassung!L1588&lt;&gt;"",IF(Belegerfassung!J1588&lt;&gt;0,VLOOKUP(Belegerfassung!L1588,Abfrage!$A$2:$C$19,2,),VLOOKUP(Belegerfassung!L1588,Abfrage!$A$2:$C$19,3,)),"")))</f>
        <v/>
      </c>
      <c r="G1580" t="str">
        <f t="shared" si="72"/>
        <v/>
      </c>
      <c r="H1580" s="31" t="str">
        <f>IF(A1580&lt;&gt;"",-Belegerfassung!J1588+Belegerfassung!K1588,"")</f>
        <v/>
      </c>
      <c r="I1580" s="49" t="str">
        <f>IFERROR(IF(H1580&lt;&gt;"",Belegerfassung!L1588*100,""),IF(OR(Belegerfassung!L1588="Leistung EU - Erlöse",Belegerfassung!L1588="Lieferungen EU-Erlöse",Belegerfassung!L1588="EUST",Belegerfassung!L1588="Bauleistungen 20%")=TRUE,"",MID(Belegerfassung!L1588,4,2)))</f>
        <v/>
      </c>
      <c r="J1580" s="6" t="str">
        <f>IF(A1580&lt;&gt;"",LEFT(Belegerfassung!D1588,40),"")</f>
        <v/>
      </c>
      <c r="K1580" t="str">
        <f>IF(A1580&lt;&gt;"",VLOOKUP(D1580,Abfrage!$F$2:$G$21,2,FALSE),"")</f>
        <v/>
      </c>
      <c r="L1580" s="6" t="str">
        <f>IF(Belegerfassung!H1588&lt;&gt;"",Belegerfassung!H1588,"")</f>
        <v/>
      </c>
      <c r="M1580" t="str">
        <f>IFERROR(IF(Belegerfassung!E1588&lt;&gt;"",VLOOKUP(Belegerfassung!E1588,Abfrage!$L$2:$M$15,2,),""),"")</f>
        <v/>
      </c>
      <c r="N1580" t="str">
        <f t="shared" si="73"/>
        <v/>
      </c>
      <c r="O1580" t="str">
        <f t="shared" si="74"/>
        <v/>
      </c>
      <c r="P1580" t="str">
        <f>IF(Belegerfassung!G1588&lt;&gt;"",CONCATENATE(Belegerfassung!G1588,".pdf"),"")</f>
        <v/>
      </c>
    </row>
    <row r="1581" spans="1:16">
      <c r="A1581" t="str">
        <f>IF(Belegerfassung!C1589&lt;&gt;"",0,"")</f>
        <v/>
      </c>
      <c r="B1581" t="str">
        <f>IFERROR(VLOOKUP(Belegerfassung!I1589,Konten!A:D,2,FALSE),"")</f>
        <v/>
      </c>
      <c r="C1581" t="str">
        <f>IF(A1581&lt;&gt;"",TEXT(Belegerfassung!C1589,"TT.MM.JJJJ"),"")</f>
        <v/>
      </c>
      <c r="D1581" t="str">
        <f>IFERROR(VLOOKUP(Belegerfassung!A1589,Abfrage!$E$2:$F$20,2,FALSE),"")</f>
        <v/>
      </c>
      <c r="E1581" t="str">
        <f>IF(A1581&lt;&gt;"",Belegerfassung!B1589,"")</f>
        <v/>
      </c>
      <c r="F1581" t="str">
        <f>IF(Belegerfassung!L1589="","",IF(Belegerfassung!L1589&lt;&gt;"",IF(Belegerfassung!L1589&lt;&gt;"",IF(Belegerfassung!J1589&lt;&gt;0,VLOOKUP(Belegerfassung!L1589,Abfrage!$A$2:$C$19,2,),VLOOKUP(Belegerfassung!L1589,Abfrage!$A$2:$C$19,3,)),"")))</f>
        <v/>
      </c>
      <c r="G1581" t="str">
        <f t="shared" si="72"/>
        <v/>
      </c>
      <c r="H1581" s="31" t="str">
        <f>IF(A1581&lt;&gt;"",-Belegerfassung!J1589+Belegerfassung!K1589,"")</f>
        <v/>
      </c>
      <c r="I1581" s="49" t="str">
        <f>IFERROR(IF(H1581&lt;&gt;"",Belegerfassung!L1589*100,""),IF(OR(Belegerfassung!L1589="Leistung EU - Erlöse",Belegerfassung!L1589="Lieferungen EU-Erlöse",Belegerfassung!L1589="EUST",Belegerfassung!L1589="Bauleistungen 20%")=TRUE,"",MID(Belegerfassung!L1589,4,2)))</f>
        <v/>
      </c>
      <c r="J1581" s="6" t="str">
        <f>IF(A1581&lt;&gt;"",LEFT(Belegerfassung!D1589,40),"")</f>
        <v/>
      </c>
      <c r="K1581" t="str">
        <f>IF(A1581&lt;&gt;"",VLOOKUP(D1581,Abfrage!$F$2:$G$21,2,FALSE),"")</f>
        <v/>
      </c>
      <c r="L1581" s="6" t="str">
        <f>IF(Belegerfassung!H1589&lt;&gt;"",Belegerfassung!H1589,"")</f>
        <v/>
      </c>
      <c r="M1581" t="str">
        <f>IFERROR(IF(Belegerfassung!E1589&lt;&gt;"",VLOOKUP(Belegerfassung!E1589,Abfrage!$L$2:$M$15,2,),""),"")</f>
        <v/>
      </c>
      <c r="N1581" t="str">
        <f t="shared" si="73"/>
        <v/>
      </c>
      <c r="O1581" t="str">
        <f t="shared" si="74"/>
        <v/>
      </c>
      <c r="P1581" t="str">
        <f>IF(Belegerfassung!G1589&lt;&gt;"",CONCATENATE(Belegerfassung!G1589,".pdf"),"")</f>
        <v/>
      </c>
    </row>
    <row r="1582" spans="1:16">
      <c r="A1582" t="str">
        <f>IF(Belegerfassung!C1590&lt;&gt;"",0,"")</f>
        <v/>
      </c>
      <c r="B1582" t="str">
        <f>IFERROR(VLOOKUP(Belegerfassung!I1590,Konten!A:D,2,FALSE),"")</f>
        <v/>
      </c>
      <c r="C1582" t="str">
        <f>IF(A1582&lt;&gt;"",TEXT(Belegerfassung!C1590,"TT.MM.JJJJ"),"")</f>
        <v/>
      </c>
      <c r="D1582" t="str">
        <f>IFERROR(VLOOKUP(Belegerfassung!A1590,Abfrage!$E$2:$F$20,2,FALSE),"")</f>
        <v/>
      </c>
      <c r="E1582" t="str">
        <f>IF(A1582&lt;&gt;"",Belegerfassung!B1590,"")</f>
        <v/>
      </c>
      <c r="F1582" t="str">
        <f>IF(Belegerfassung!L1590="","",IF(Belegerfassung!L1590&lt;&gt;"",IF(Belegerfassung!L1590&lt;&gt;"",IF(Belegerfassung!J1590&lt;&gt;0,VLOOKUP(Belegerfassung!L1590,Abfrage!$A$2:$C$19,2,),VLOOKUP(Belegerfassung!L1590,Abfrage!$A$2:$C$19,3,)),"")))</f>
        <v/>
      </c>
      <c r="G1582" t="str">
        <f t="shared" si="72"/>
        <v/>
      </c>
      <c r="H1582" s="31" t="str">
        <f>IF(A1582&lt;&gt;"",-Belegerfassung!J1590+Belegerfassung!K1590,"")</f>
        <v/>
      </c>
      <c r="I1582" s="49" t="str">
        <f>IFERROR(IF(H1582&lt;&gt;"",Belegerfassung!L1590*100,""),IF(OR(Belegerfassung!L1590="Leistung EU - Erlöse",Belegerfassung!L1590="Lieferungen EU-Erlöse",Belegerfassung!L1590="EUST",Belegerfassung!L1590="Bauleistungen 20%")=TRUE,"",MID(Belegerfassung!L1590,4,2)))</f>
        <v/>
      </c>
      <c r="J1582" s="6" t="str">
        <f>IF(A1582&lt;&gt;"",LEFT(Belegerfassung!D1590,40),"")</f>
        <v/>
      </c>
      <c r="K1582" t="str">
        <f>IF(A1582&lt;&gt;"",VLOOKUP(D1582,Abfrage!$F$2:$G$21,2,FALSE),"")</f>
        <v/>
      </c>
      <c r="L1582" s="6" t="str">
        <f>IF(Belegerfassung!H1590&lt;&gt;"",Belegerfassung!H1590,"")</f>
        <v/>
      </c>
      <c r="M1582" t="str">
        <f>IFERROR(IF(Belegerfassung!E1590&lt;&gt;"",VLOOKUP(Belegerfassung!E1590,Abfrage!$L$2:$M$15,2,),""),"")</f>
        <v/>
      </c>
      <c r="N1582" t="str">
        <f t="shared" si="73"/>
        <v/>
      </c>
      <c r="O1582" t="str">
        <f t="shared" si="74"/>
        <v/>
      </c>
      <c r="P1582" t="str">
        <f>IF(Belegerfassung!G1590&lt;&gt;"",CONCATENATE(Belegerfassung!G1590,".pdf"),"")</f>
        <v/>
      </c>
    </row>
    <row r="1583" spans="1:16">
      <c r="A1583" t="str">
        <f>IF(Belegerfassung!C1591&lt;&gt;"",0,"")</f>
        <v/>
      </c>
      <c r="B1583" t="str">
        <f>IFERROR(VLOOKUP(Belegerfassung!I1591,Konten!A:D,2,FALSE),"")</f>
        <v/>
      </c>
      <c r="C1583" t="str">
        <f>IF(A1583&lt;&gt;"",TEXT(Belegerfassung!C1591,"TT.MM.JJJJ"),"")</f>
        <v/>
      </c>
      <c r="D1583" t="str">
        <f>IFERROR(VLOOKUP(Belegerfassung!A1591,Abfrage!$E$2:$F$20,2,FALSE),"")</f>
        <v/>
      </c>
      <c r="E1583" t="str">
        <f>IF(A1583&lt;&gt;"",Belegerfassung!B1591,"")</f>
        <v/>
      </c>
      <c r="F1583" t="str">
        <f>IF(Belegerfassung!L1591="","",IF(Belegerfassung!L1591&lt;&gt;"",IF(Belegerfassung!L1591&lt;&gt;"",IF(Belegerfassung!J1591&lt;&gt;0,VLOOKUP(Belegerfassung!L1591,Abfrage!$A$2:$C$19,2,),VLOOKUP(Belegerfassung!L1591,Abfrage!$A$2:$C$19,3,)),"")))</f>
        <v/>
      </c>
      <c r="G1583" t="str">
        <f t="shared" si="72"/>
        <v/>
      </c>
      <c r="H1583" s="31" t="str">
        <f>IF(A1583&lt;&gt;"",-Belegerfassung!J1591+Belegerfassung!K1591,"")</f>
        <v/>
      </c>
      <c r="I1583" s="49" t="str">
        <f>IFERROR(IF(H1583&lt;&gt;"",Belegerfassung!L1591*100,""),IF(OR(Belegerfassung!L1591="Leistung EU - Erlöse",Belegerfassung!L1591="Lieferungen EU-Erlöse",Belegerfassung!L1591="EUST",Belegerfassung!L1591="Bauleistungen 20%")=TRUE,"",MID(Belegerfassung!L1591,4,2)))</f>
        <v/>
      </c>
      <c r="J1583" s="6" t="str">
        <f>IF(A1583&lt;&gt;"",LEFT(Belegerfassung!D1591,40),"")</f>
        <v/>
      </c>
      <c r="K1583" t="str">
        <f>IF(A1583&lt;&gt;"",VLOOKUP(D1583,Abfrage!$F$2:$G$21,2,FALSE),"")</f>
        <v/>
      </c>
      <c r="L1583" s="6" t="str">
        <f>IF(Belegerfassung!H1591&lt;&gt;"",Belegerfassung!H1591,"")</f>
        <v/>
      </c>
      <c r="M1583" t="str">
        <f>IFERROR(IF(Belegerfassung!E1591&lt;&gt;"",VLOOKUP(Belegerfassung!E1591,Abfrage!$L$2:$M$15,2,),""),"")</f>
        <v/>
      </c>
      <c r="N1583" t="str">
        <f t="shared" si="73"/>
        <v/>
      </c>
      <c r="O1583" t="str">
        <f t="shared" si="74"/>
        <v/>
      </c>
      <c r="P1583" t="str">
        <f>IF(Belegerfassung!G1591&lt;&gt;"",CONCATENATE(Belegerfassung!G1591,".pdf"),"")</f>
        <v/>
      </c>
    </row>
    <row r="1584" spans="1:16">
      <c r="A1584" t="str">
        <f>IF(Belegerfassung!C1592&lt;&gt;"",0,"")</f>
        <v/>
      </c>
      <c r="B1584" t="str">
        <f>IFERROR(VLOOKUP(Belegerfassung!I1592,Konten!A:D,2,FALSE),"")</f>
        <v/>
      </c>
      <c r="C1584" t="str">
        <f>IF(A1584&lt;&gt;"",TEXT(Belegerfassung!C1592,"TT.MM.JJJJ"),"")</f>
        <v/>
      </c>
      <c r="D1584" t="str">
        <f>IFERROR(VLOOKUP(Belegerfassung!A1592,Abfrage!$E$2:$F$20,2,FALSE),"")</f>
        <v/>
      </c>
      <c r="E1584" t="str">
        <f>IF(A1584&lt;&gt;"",Belegerfassung!B1592,"")</f>
        <v/>
      </c>
      <c r="F1584" t="str">
        <f>IF(Belegerfassung!L1592="","",IF(Belegerfassung!L1592&lt;&gt;"",IF(Belegerfassung!L1592&lt;&gt;"",IF(Belegerfassung!J1592&lt;&gt;0,VLOOKUP(Belegerfassung!L1592,Abfrage!$A$2:$C$19,2,),VLOOKUP(Belegerfassung!L1592,Abfrage!$A$2:$C$19,3,)),"")))</f>
        <v/>
      </c>
      <c r="G1584" t="str">
        <f t="shared" si="72"/>
        <v/>
      </c>
      <c r="H1584" s="31" t="str">
        <f>IF(A1584&lt;&gt;"",-Belegerfassung!J1592+Belegerfassung!K1592,"")</f>
        <v/>
      </c>
      <c r="I1584" s="49" t="str">
        <f>IFERROR(IF(H1584&lt;&gt;"",Belegerfassung!L1592*100,""),IF(OR(Belegerfassung!L1592="Leistung EU - Erlöse",Belegerfassung!L1592="Lieferungen EU-Erlöse",Belegerfassung!L1592="EUST",Belegerfassung!L1592="Bauleistungen 20%")=TRUE,"",MID(Belegerfassung!L1592,4,2)))</f>
        <v/>
      </c>
      <c r="J1584" s="6" t="str">
        <f>IF(A1584&lt;&gt;"",LEFT(Belegerfassung!D1592,40),"")</f>
        <v/>
      </c>
      <c r="K1584" t="str">
        <f>IF(A1584&lt;&gt;"",VLOOKUP(D1584,Abfrage!$F$2:$G$21,2,FALSE),"")</f>
        <v/>
      </c>
      <c r="L1584" s="6" t="str">
        <f>IF(Belegerfassung!H1592&lt;&gt;"",Belegerfassung!H1592,"")</f>
        <v/>
      </c>
      <c r="M1584" t="str">
        <f>IFERROR(IF(Belegerfassung!E1592&lt;&gt;"",VLOOKUP(Belegerfassung!E1592,Abfrage!$L$2:$M$15,2,),""),"")</f>
        <v/>
      </c>
      <c r="N1584" t="str">
        <f t="shared" si="73"/>
        <v/>
      </c>
      <c r="O1584" t="str">
        <f t="shared" si="74"/>
        <v/>
      </c>
      <c r="P1584" t="str">
        <f>IF(Belegerfassung!G1592&lt;&gt;"",CONCATENATE(Belegerfassung!G1592,".pdf"),"")</f>
        <v/>
      </c>
    </row>
    <row r="1585" spans="1:16">
      <c r="A1585" t="str">
        <f>IF(Belegerfassung!C1593&lt;&gt;"",0,"")</f>
        <v/>
      </c>
      <c r="B1585" t="str">
        <f>IFERROR(VLOOKUP(Belegerfassung!I1593,Konten!A:D,2,FALSE),"")</f>
        <v/>
      </c>
      <c r="C1585" t="str">
        <f>IF(A1585&lt;&gt;"",TEXT(Belegerfassung!C1593,"TT.MM.JJJJ"),"")</f>
        <v/>
      </c>
      <c r="D1585" t="str">
        <f>IFERROR(VLOOKUP(Belegerfassung!A1593,Abfrage!$E$2:$F$20,2,FALSE),"")</f>
        <v/>
      </c>
      <c r="E1585" t="str">
        <f>IF(A1585&lt;&gt;"",Belegerfassung!B1593,"")</f>
        <v/>
      </c>
      <c r="F1585" t="str">
        <f>IF(Belegerfassung!L1593="","",IF(Belegerfassung!L1593&lt;&gt;"",IF(Belegerfassung!L1593&lt;&gt;"",IF(Belegerfassung!J1593&lt;&gt;0,VLOOKUP(Belegerfassung!L1593,Abfrage!$A$2:$C$19,2,),VLOOKUP(Belegerfassung!L1593,Abfrage!$A$2:$C$19,3,)),"")))</f>
        <v/>
      </c>
      <c r="G1585" t="str">
        <f t="shared" si="72"/>
        <v/>
      </c>
      <c r="H1585" s="31" t="str">
        <f>IF(A1585&lt;&gt;"",-Belegerfassung!J1593+Belegerfassung!K1593,"")</f>
        <v/>
      </c>
      <c r="I1585" s="49" t="str">
        <f>IFERROR(IF(H1585&lt;&gt;"",Belegerfassung!L1593*100,""),IF(OR(Belegerfassung!L1593="Leistung EU - Erlöse",Belegerfassung!L1593="Lieferungen EU-Erlöse",Belegerfassung!L1593="EUST",Belegerfassung!L1593="Bauleistungen 20%")=TRUE,"",MID(Belegerfassung!L1593,4,2)))</f>
        <v/>
      </c>
      <c r="J1585" s="6" t="str">
        <f>IF(A1585&lt;&gt;"",LEFT(Belegerfassung!D1593,40),"")</f>
        <v/>
      </c>
      <c r="K1585" t="str">
        <f>IF(A1585&lt;&gt;"",VLOOKUP(D1585,Abfrage!$F$2:$G$21,2,FALSE),"")</f>
        <v/>
      </c>
      <c r="L1585" s="6" t="str">
        <f>IF(Belegerfassung!H1593&lt;&gt;"",Belegerfassung!H1593,"")</f>
        <v/>
      </c>
      <c r="M1585" t="str">
        <f>IFERROR(IF(Belegerfassung!E1593&lt;&gt;"",VLOOKUP(Belegerfassung!E1593,Abfrage!$L$2:$M$15,2,),""),"")</f>
        <v/>
      </c>
      <c r="N1585" t="str">
        <f t="shared" si="73"/>
        <v/>
      </c>
      <c r="O1585" t="str">
        <f t="shared" si="74"/>
        <v/>
      </c>
      <c r="P1585" t="str">
        <f>IF(Belegerfassung!G1593&lt;&gt;"",CONCATENATE(Belegerfassung!G1593,".pdf"),"")</f>
        <v/>
      </c>
    </row>
    <row r="1586" spans="1:16">
      <c r="A1586" t="str">
        <f>IF(Belegerfassung!C1594&lt;&gt;"",0,"")</f>
        <v/>
      </c>
      <c r="B1586" t="str">
        <f>IFERROR(VLOOKUP(Belegerfassung!I1594,Konten!A:D,2,FALSE),"")</f>
        <v/>
      </c>
      <c r="C1586" t="str">
        <f>IF(A1586&lt;&gt;"",TEXT(Belegerfassung!C1594,"TT.MM.JJJJ"),"")</f>
        <v/>
      </c>
      <c r="D1586" t="str">
        <f>IFERROR(VLOOKUP(Belegerfassung!A1594,Abfrage!$E$2:$F$20,2,FALSE),"")</f>
        <v/>
      </c>
      <c r="E1586" t="str">
        <f>IF(A1586&lt;&gt;"",Belegerfassung!B1594,"")</f>
        <v/>
      </c>
      <c r="F1586" t="str">
        <f>IF(Belegerfassung!L1594="","",IF(Belegerfassung!L1594&lt;&gt;"",IF(Belegerfassung!L1594&lt;&gt;"",IF(Belegerfassung!J1594&lt;&gt;0,VLOOKUP(Belegerfassung!L1594,Abfrage!$A$2:$C$19,2,),VLOOKUP(Belegerfassung!L1594,Abfrage!$A$2:$C$19,3,)),"")))</f>
        <v/>
      </c>
      <c r="G1586" t="str">
        <f t="shared" si="72"/>
        <v/>
      </c>
      <c r="H1586" s="31" t="str">
        <f>IF(A1586&lt;&gt;"",-Belegerfassung!J1594+Belegerfassung!K1594,"")</f>
        <v/>
      </c>
      <c r="I1586" s="49" t="str">
        <f>IFERROR(IF(H1586&lt;&gt;"",Belegerfassung!L1594*100,""),IF(OR(Belegerfassung!L1594="Leistung EU - Erlöse",Belegerfassung!L1594="Lieferungen EU-Erlöse",Belegerfassung!L1594="EUST",Belegerfassung!L1594="Bauleistungen 20%")=TRUE,"",MID(Belegerfassung!L1594,4,2)))</f>
        <v/>
      </c>
      <c r="J1586" s="6" t="str">
        <f>IF(A1586&lt;&gt;"",LEFT(Belegerfassung!D1594,40),"")</f>
        <v/>
      </c>
      <c r="K1586" t="str">
        <f>IF(A1586&lt;&gt;"",VLOOKUP(D1586,Abfrage!$F$2:$G$21,2,FALSE),"")</f>
        <v/>
      </c>
      <c r="L1586" s="6" t="str">
        <f>IF(Belegerfassung!H1594&lt;&gt;"",Belegerfassung!H1594,"")</f>
        <v/>
      </c>
      <c r="M1586" t="str">
        <f>IFERROR(IF(Belegerfassung!E1594&lt;&gt;"",VLOOKUP(Belegerfassung!E1594,Abfrage!$L$2:$M$15,2,),""),"")</f>
        <v/>
      </c>
      <c r="N1586" t="str">
        <f t="shared" si="73"/>
        <v/>
      </c>
      <c r="O1586" t="str">
        <f t="shared" si="74"/>
        <v/>
      </c>
      <c r="P1586" t="str">
        <f>IF(Belegerfassung!G1594&lt;&gt;"",CONCATENATE(Belegerfassung!G1594,".pdf"),"")</f>
        <v/>
      </c>
    </row>
    <row r="1587" spans="1:16">
      <c r="A1587" t="str">
        <f>IF(Belegerfassung!C1595&lt;&gt;"",0,"")</f>
        <v/>
      </c>
      <c r="B1587" t="str">
        <f>IFERROR(VLOOKUP(Belegerfassung!I1595,Konten!A:D,2,FALSE),"")</f>
        <v/>
      </c>
      <c r="C1587" t="str">
        <f>IF(A1587&lt;&gt;"",TEXT(Belegerfassung!C1595,"TT.MM.JJJJ"),"")</f>
        <v/>
      </c>
      <c r="D1587" t="str">
        <f>IFERROR(VLOOKUP(Belegerfassung!A1595,Abfrage!$E$2:$F$20,2,FALSE),"")</f>
        <v/>
      </c>
      <c r="E1587" t="str">
        <f>IF(A1587&lt;&gt;"",Belegerfassung!B1595,"")</f>
        <v/>
      </c>
      <c r="F1587" t="str">
        <f>IF(Belegerfassung!L1595="","",IF(Belegerfassung!L1595&lt;&gt;"",IF(Belegerfassung!L1595&lt;&gt;"",IF(Belegerfassung!J1595&lt;&gt;0,VLOOKUP(Belegerfassung!L1595,Abfrage!$A$2:$C$19,2,),VLOOKUP(Belegerfassung!L1595,Abfrage!$A$2:$C$19,3,)),"")))</f>
        <v/>
      </c>
      <c r="G1587" t="str">
        <f t="shared" si="72"/>
        <v/>
      </c>
      <c r="H1587" s="31" t="str">
        <f>IF(A1587&lt;&gt;"",-Belegerfassung!J1595+Belegerfassung!K1595,"")</f>
        <v/>
      </c>
      <c r="I1587" s="49" t="str">
        <f>IFERROR(IF(H1587&lt;&gt;"",Belegerfassung!L1595*100,""),IF(OR(Belegerfassung!L1595="Leistung EU - Erlöse",Belegerfassung!L1595="Lieferungen EU-Erlöse",Belegerfassung!L1595="EUST",Belegerfassung!L1595="Bauleistungen 20%")=TRUE,"",MID(Belegerfassung!L1595,4,2)))</f>
        <v/>
      </c>
      <c r="J1587" s="6" t="str">
        <f>IF(A1587&lt;&gt;"",LEFT(Belegerfassung!D1595,40),"")</f>
        <v/>
      </c>
      <c r="K1587" t="str">
        <f>IF(A1587&lt;&gt;"",VLOOKUP(D1587,Abfrage!$F$2:$G$21,2,FALSE),"")</f>
        <v/>
      </c>
      <c r="L1587" s="6" t="str">
        <f>IF(Belegerfassung!H1595&lt;&gt;"",Belegerfassung!H1595,"")</f>
        <v/>
      </c>
      <c r="M1587" t="str">
        <f>IFERROR(IF(Belegerfassung!E1595&lt;&gt;"",VLOOKUP(Belegerfassung!E1595,Abfrage!$L$2:$M$15,2,),""),"")</f>
        <v/>
      </c>
      <c r="N1587" t="str">
        <f t="shared" si="73"/>
        <v/>
      </c>
      <c r="O1587" t="str">
        <f t="shared" si="74"/>
        <v/>
      </c>
      <c r="P1587" t="str">
        <f>IF(Belegerfassung!G1595&lt;&gt;"",CONCATENATE(Belegerfassung!G1595,".pdf"),"")</f>
        <v/>
      </c>
    </row>
    <row r="1588" spans="1:16">
      <c r="A1588" t="str">
        <f>IF(Belegerfassung!C1596&lt;&gt;"",0,"")</f>
        <v/>
      </c>
      <c r="B1588" t="str">
        <f>IFERROR(VLOOKUP(Belegerfassung!I1596,Konten!A:D,2,FALSE),"")</f>
        <v/>
      </c>
      <c r="C1588" t="str">
        <f>IF(A1588&lt;&gt;"",TEXT(Belegerfassung!C1596,"TT.MM.JJJJ"),"")</f>
        <v/>
      </c>
      <c r="D1588" t="str">
        <f>IFERROR(VLOOKUP(Belegerfassung!A1596,Abfrage!$E$2:$F$20,2,FALSE),"")</f>
        <v/>
      </c>
      <c r="E1588" t="str">
        <f>IF(A1588&lt;&gt;"",Belegerfassung!B1596,"")</f>
        <v/>
      </c>
      <c r="F1588" t="str">
        <f>IF(Belegerfassung!L1596="","",IF(Belegerfassung!L1596&lt;&gt;"",IF(Belegerfassung!L1596&lt;&gt;"",IF(Belegerfassung!J1596&lt;&gt;0,VLOOKUP(Belegerfassung!L1596,Abfrage!$A$2:$C$19,2,),VLOOKUP(Belegerfassung!L1596,Abfrage!$A$2:$C$19,3,)),"")))</f>
        <v/>
      </c>
      <c r="G1588" t="str">
        <f t="shared" si="72"/>
        <v/>
      </c>
      <c r="H1588" s="31" t="str">
        <f>IF(A1588&lt;&gt;"",-Belegerfassung!J1596+Belegerfassung!K1596,"")</f>
        <v/>
      </c>
      <c r="I1588" s="49" t="str">
        <f>IFERROR(IF(H1588&lt;&gt;"",Belegerfassung!L1596*100,""),IF(OR(Belegerfassung!L1596="Leistung EU - Erlöse",Belegerfassung!L1596="Lieferungen EU-Erlöse",Belegerfassung!L1596="EUST",Belegerfassung!L1596="Bauleistungen 20%")=TRUE,"",MID(Belegerfassung!L1596,4,2)))</f>
        <v/>
      </c>
      <c r="J1588" s="6" t="str">
        <f>IF(A1588&lt;&gt;"",LEFT(Belegerfassung!D1596,40),"")</f>
        <v/>
      </c>
      <c r="K1588" t="str">
        <f>IF(A1588&lt;&gt;"",VLOOKUP(D1588,Abfrage!$F$2:$G$21,2,FALSE),"")</f>
        <v/>
      </c>
      <c r="L1588" s="6" t="str">
        <f>IF(Belegerfassung!H1596&lt;&gt;"",Belegerfassung!H1596,"")</f>
        <v/>
      </c>
      <c r="M1588" t="str">
        <f>IFERROR(IF(Belegerfassung!E1596&lt;&gt;"",VLOOKUP(Belegerfassung!E1596,Abfrage!$L$2:$M$15,2,),""),"")</f>
        <v/>
      </c>
      <c r="N1588" t="str">
        <f t="shared" si="73"/>
        <v/>
      </c>
      <c r="O1588" t="str">
        <f t="shared" si="74"/>
        <v/>
      </c>
      <c r="P1588" t="str">
        <f>IF(Belegerfassung!G1596&lt;&gt;"",CONCATENATE(Belegerfassung!G1596,".pdf"),"")</f>
        <v/>
      </c>
    </row>
    <row r="1589" spans="1:16">
      <c r="A1589" t="str">
        <f>IF(Belegerfassung!C1597&lt;&gt;"",0,"")</f>
        <v/>
      </c>
      <c r="B1589" t="str">
        <f>IFERROR(VLOOKUP(Belegerfassung!I1597,Konten!A:D,2,FALSE),"")</f>
        <v/>
      </c>
      <c r="C1589" t="str">
        <f>IF(A1589&lt;&gt;"",TEXT(Belegerfassung!C1597,"TT.MM.JJJJ"),"")</f>
        <v/>
      </c>
      <c r="D1589" t="str">
        <f>IFERROR(VLOOKUP(Belegerfassung!A1597,Abfrage!$E$2:$F$20,2,FALSE),"")</f>
        <v/>
      </c>
      <c r="E1589" t="str">
        <f>IF(A1589&lt;&gt;"",Belegerfassung!B1597,"")</f>
        <v/>
      </c>
      <c r="F1589" t="str">
        <f>IF(Belegerfassung!L1597="","",IF(Belegerfassung!L1597&lt;&gt;"",IF(Belegerfassung!L1597&lt;&gt;"",IF(Belegerfassung!J1597&lt;&gt;0,VLOOKUP(Belegerfassung!L1597,Abfrage!$A$2:$C$19,2,),VLOOKUP(Belegerfassung!L1597,Abfrage!$A$2:$C$19,3,)),"")))</f>
        <v/>
      </c>
      <c r="G1589" t="str">
        <f t="shared" si="72"/>
        <v/>
      </c>
      <c r="H1589" s="31" t="str">
        <f>IF(A1589&lt;&gt;"",-Belegerfassung!J1597+Belegerfassung!K1597,"")</f>
        <v/>
      </c>
      <c r="I1589" s="49" t="str">
        <f>IFERROR(IF(H1589&lt;&gt;"",Belegerfassung!L1597*100,""),IF(OR(Belegerfassung!L1597="Leistung EU - Erlöse",Belegerfassung!L1597="Lieferungen EU-Erlöse",Belegerfassung!L1597="EUST",Belegerfassung!L1597="Bauleistungen 20%")=TRUE,"",MID(Belegerfassung!L1597,4,2)))</f>
        <v/>
      </c>
      <c r="J1589" s="6" t="str">
        <f>IF(A1589&lt;&gt;"",LEFT(Belegerfassung!D1597,40),"")</f>
        <v/>
      </c>
      <c r="K1589" t="str">
        <f>IF(A1589&lt;&gt;"",VLOOKUP(D1589,Abfrage!$F$2:$G$21,2,FALSE),"")</f>
        <v/>
      </c>
      <c r="L1589" s="6" t="str">
        <f>IF(Belegerfassung!H1597&lt;&gt;"",Belegerfassung!H1597,"")</f>
        <v/>
      </c>
      <c r="M1589" t="str">
        <f>IFERROR(IF(Belegerfassung!E1597&lt;&gt;"",VLOOKUP(Belegerfassung!E1597,Abfrage!$L$2:$M$15,2,),""),"")</f>
        <v/>
      </c>
      <c r="N1589" t="str">
        <f t="shared" si="73"/>
        <v/>
      </c>
      <c r="O1589" t="str">
        <f t="shared" si="74"/>
        <v/>
      </c>
      <c r="P1589" t="str">
        <f>IF(Belegerfassung!G1597&lt;&gt;"",CONCATENATE(Belegerfassung!G1597,".pdf"),"")</f>
        <v/>
      </c>
    </row>
    <row r="1590" spans="1:16">
      <c r="A1590" t="str">
        <f>IF(Belegerfassung!C1598&lt;&gt;"",0,"")</f>
        <v/>
      </c>
      <c r="B1590" t="str">
        <f>IFERROR(VLOOKUP(Belegerfassung!I1598,Konten!A:D,2,FALSE),"")</f>
        <v/>
      </c>
      <c r="C1590" t="str">
        <f>IF(A1590&lt;&gt;"",TEXT(Belegerfassung!C1598,"TT.MM.JJJJ"),"")</f>
        <v/>
      </c>
      <c r="D1590" t="str">
        <f>IFERROR(VLOOKUP(Belegerfassung!A1598,Abfrage!$E$2:$F$20,2,FALSE),"")</f>
        <v/>
      </c>
      <c r="E1590" t="str">
        <f>IF(A1590&lt;&gt;"",Belegerfassung!B1598,"")</f>
        <v/>
      </c>
      <c r="F1590" t="str">
        <f>IF(Belegerfassung!L1598="","",IF(Belegerfassung!L1598&lt;&gt;"",IF(Belegerfassung!L1598&lt;&gt;"",IF(Belegerfassung!J1598&lt;&gt;0,VLOOKUP(Belegerfassung!L1598,Abfrage!$A$2:$C$19,2,),VLOOKUP(Belegerfassung!L1598,Abfrage!$A$2:$C$19,3,)),"")))</f>
        <v/>
      </c>
      <c r="G1590" t="str">
        <f t="shared" si="72"/>
        <v/>
      </c>
      <c r="H1590" s="31" t="str">
        <f>IF(A1590&lt;&gt;"",-Belegerfassung!J1598+Belegerfassung!K1598,"")</f>
        <v/>
      </c>
      <c r="I1590" s="49" t="str">
        <f>IFERROR(IF(H1590&lt;&gt;"",Belegerfassung!L1598*100,""),IF(OR(Belegerfassung!L1598="Leistung EU - Erlöse",Belegerfassung!L1598="Lieferungen EU-Erlöse",Belegerfassung!L1598="EUST",Belegerfassung!L1598="Bauleistungen 20%")=TRUE,"",MID(Belegerfassung!L1598,4,2)))</f>
        <v/>
      </c>
      <c r="J1590" s="6" t="str">
        <f>IF(A1590&lt;&gt;"",LEFT(Belegerfassung!D1598,40),"")</f>
        <v/>
      </c>
      <c r="K1590" t="str">
        <f>IF(A1590&lt;&gt;"",VLOOKUP(D1590,Abfrage!$F$2:$G$21,2,FALSE),"")</f>
        <v/>
      </c>
      <c r="L1590" s="6" t="str">
        <f>IF(Belegerfassung!H1598&lt;&gt;"",Belegerfassung!H1598,"")</f>
        <v/>
      </c>
      <c r="M1590" t="str">
        <f>IFERROR(IF(Belegerfassung!E1598&lt;&gt;"",VLOOKUP(Belegerfassung!E1598,Abfrage!$L$2:$M$15,2,),""),"")</f>
        <v/>
      </c>
      <c r="N1590" t="str">
        <f t="shared" si="73"/>
        <v/>
      </c>
      <c r="O1590" t="str">
        <f t="shared" si="74"/>
        <v/>
      </c>
      <c r="P1590" t="str">
        <f>IF(Belegerfassung!G1598&lt;&gt;"",CONCATENATE(Belegerfassung!G1598,".pdf"),"")</f>
        <v/>
      </c>
    </row>
    <row r="1591" spans="1:16">
      <c r="A1591" t="str">
        <f>IF(Belegerfassung!C1599&lt;&gt;"",0,"")</f>
        <v/>
      </c>
      <c r="B1591" t="str">
        <f>IFERROR(VLOOKUP(Belegerfassung!I1599,Konten!A:D,2,FALSE),"")</f>
        <v/>
      </c>
      <c r="C1591" t="str">
        <f>IF(A1591&lt;&gt;"",TEXT(Belegerfassung!C1599,"TT.MM.JJJJ"),"")</f>
        <v/>
      </c>
      <c r="D1591" t="str">
        <f>IFERROR(VLOOKUP(Belegerfassung!A1599,Abfrage!$E$2:$F$20,2,FALSE),"")</f>
        <v/>
      </c>
      <c r="E1591" t="str">
        <f>IF(A1591&lt;&gt;"",Belegerfassung!B1599,"")</f>
        <v/>
      </c>
      <c r="F1591" t="str">
        <f>IF(Belegerfassung!L1599="","",IF(Belegerfassung!L1599&lt;&gt;"",IF(Belegerfassung!L1599&lt;&gt;"",IF(Belegerfassung!J1599&lt;&gt;0,VLOOKUP(Belegerfassung!L1599,Abfrage!$A$2:$C$19,2,),VLOOKUP(Belegerfassung!L1599,Abfrage!$A$2:$C$19,3,)),"")))</f>
        <v/>
      </c>
      <c r="G1591" t="str">
        <f t="shared" si="72"/>
        <v/>
      </c>
      <c r="H1591" s="31" t="str">
        <f>IF(A1591&lt;&gt;"",-Belegerfassung!J1599+Belegerfassung!K1599,"")</f>
        <v/>
      </c>
      <c r="I1591" s="49" t="str">
        <f>IFERROR(IF(H1591&lt;&gt;"",Belegerfassung!L1599*100,""),IF(OR(Belegerfassung!L1599="Leistung EU - Erlöse",Belegerfassung!L1599="Lieferungen EU-Erlöse",Belegerfassung!L1599="EUST",Belegerfassung!L1599="Bauleistungen 20%")=TRUE,"",MID(Belegerfassung!L1599,4,2)))</f>
        <v/>
      </c>
      <c r="J1591" s="6" t="str">
        <f>IF(A1591&lt;&gt;"",LEFT(Belegerfassung!D1599,40),"")</f>
        <v/>
      </c>
      <c r="K1591" t="str">
        <f>IF(A1591&lt;&gt;"",VLOOKUP(D1591,Abfrage!$F$2:$G$21,2,FALSE),"")</f>
        <v/>
      </c>
      <c r="L1591" s="6" t="str">
        <f>IF(Belegerfassung!H1599&lt;&gt;"",Belegerfassung!H1599,"")</f>
        <v/>
      </c>
      <c r="M1591" t="str">
        <f>IFERROR(IF(Belegerfassung!E1599&lt;&gt;"",VLOOKUP(Belegerfassung!E1599,Abfrage!$L$2:$M$15,2,),""),"")</f>
        <v/>
      </c>
      <c r="N1591" t="str">
        <f t="shared" si="73"/>
        <v/>
      </c>
      <c r="O1591" t="str">
        <f t="shared" si="74"/>
        <v/>
      </c>
      <c r="P1591" t="str">
        <f>IF(Belegerfassung!G1599&lt;&gt;"",CONCATENATE(Belegerfassung!G1599,".pdf"),"")</f>
        <v/>
      </c>
    </row>
    <row r="1592" spans="1:16">
      <c r="A1592" t="str">
        <f>IF(Belegerfassung!C1600&lt;&gt;"",0,"")</f>
        <v/>
      </c>
      <c r="B1592" t="str">
        <f>IFERROR(VLOOKUP(Belegerfassung!I1600,Konten!A:D,2,FALSE),"")</f>
        <v/>
      </c>
      <c r="C1592" t="str">
        <f>IF(A1592&lt;&gt;"",TEXT(Belegerfassung!C1600,"TT.MM.JJJJ"),"")</f>
        <v/>
      </c>
      <c r="D1592" t="str">
        <f>IFERROR(VLOOKUP(Belegerfassung!A1600,Abfrage!$E$2:$F$20,2,FALSE),"")</f>
        <v/>
      </c>
      <c r="E1592" t="str">
        <f>IF(A1592&lt;&gt;"",Belegerfassung!B1600,"")</f>
        <v/>
      </c>
      <c r="F1592" t="str">
        <f>IF(Belegerfassung!L1600="","",IF(Belegerfassung!L1600&lt;&gt;"",IF(Belegerfassung!L1600&lt;&gt;"",IF(Belegerfassung!J1600&lt;&gt;0,VLOOKUP(Belegerfassung!L1600,Abfrage!$A$2:$C$19,2,),VLOOKUP(Belegerfassung!L1600,Abfrage!$A$2:$C$19,3,)),"")))</f>
        <v/>
      </c>
      <c r="G1592" t="str">
        <f t="shared" si="72"/>
        <v/>
      </c>
      <c r="H1592" s="31" t="str">
        <f>IF(A1592&lt;&gt;"",-Belegerfassung!J1600+Belegerfassung!K1600,"")</f>
        <v/>
      </c>
      <c r="I1592" s="49" t="str">
        <f>IFERROR(IF(H1592&lt;&gt;"",Belegerfassung!L1600*100,""),IF(OR(Belegerfassung!L1600="Leistung EU - Erlöse",Belegerfassung!L1600="Lieferungen EU-Erlöse",Belegerfassung!L1600="EUST",Belegerfassung!L1600="Bauleistungen 20%")=TRUE,"",MID(Belegerfassung!L1600,4,2)))</f>
        <v/>
      </c>
      <c r="J1592" s="6" t="str">
        <f>IF(A1592&lt;&gt;"",LEFT(Belegerfassung!D1600,40),"")</f>
        <v/>
      </c>
      <c r="K1592" t="str">
        <f>IF(A1592&lt;&gt;"",VLOOKUP(D1592,Abfrage!$F$2:$G$21,2,FALSE),"")</f>
        <v/>
      </c>
      <c r="L1592" s="6" t="str">
        <f>IF(Belegerfassung!H1600&lt;&gt;"",Belegerfassung!H1600,"")</f>
        <v/>
      </c>
      <c r="M1592" t="str">
        <f>IFERROR(IF(Belegerfassung!E1600&lt;&gt;"",VLOOKUP(Belegerfassung!E1600,Abfrage!$L$2:$M$15,2,),""),"")</f>
        <v/>
      </c>
      <c r="N1592" t="str">
        <f t="shared" si="73"/>
        <v/>
      </c>
      <c r="O1592" t="str">
        <f t="shared" si="74"/>
        <v/>
      </c>
      <c r="P1592" t="str">
        <f>IF(Belegerfassung!G1600&lt;&gt;"",CONCATENATE(Belegerfassung!G1600,".pdf"),"")</f>
        <v/>
      </c>
    </row>
    <row r="1593" spans="1:16">
      <c r="A1593" t="str">
        <f>IF(Belegerfassung!C1601&lt;&gt;"",0,"")</f>
        <v/>
      </c>
      <c r="B1593" t="str">
        <f>IFERROR(VLOOKUP(Belegerfassung!I1601,Konten!A:D,2,FALSE),"")</f>
        <v/>
      </c>
      <c r="C1593" t="str">
        <f>IF(A1593&lt;&gt;"",TEXT(Belegerfassung!C1601,"TT.MM.JJJJ"),"")</f>
        <v/>
      </c>
      <c r="D1593" t="str">
        <f>IFERROR(VLOOKUP(Belegerfassung!A1601,Abfrage!$E$2:$F$20,2,FALSE),"")</f>
        <v/>
      </c>
      <c r="E1593" t="str">
        <f>IF(A1593&lt;&gt;"",Belegerfassung!B1601,"")</f>
        <v/>
      </c>
      <c r="F1593" t="str">
        <f>IF(Belegerfassung!L1601="","",IF(Belegerfassung!L1601&lt;&gt;"",IF(Belegerfassung!L1601&lt;&gt;"",IF(Belegerfassung!J1601&lt;&gt;0,VLOOKUP(Belegerfassung!L1601,Abfrage!$A$2:$C$19,2,),VLOOKUP(Belegerfassung!L1601,Abfrage!$A$2:$C$19,3,)),"")))</f>
        <v/>
      </c>
      <c r="G1593" t="str">
        <f t="shared" si="72"/>
        <v/>
      </c>
      <c r="H1593" s="31" t="str">
        <f>IF(A1593&lt;&gt;"",-Belegerfassung!J1601+Belegerfassung!K1601,"")</f>
        <v/>
      </c>
      <c r="I1593" s="49" t="str">
        <f>IFERROR(IF(H1593&lt;&gt;"",Belegerfassung!L1601*100,""),IF(OR(Belegerfassung!L1601="Leistung EU - Erlöse",Belegerfassung!L1601="Lieferungen EU-Erlöse",Belegerfassung!L1601="EUST",Belegerfassung!L1601="Bauleistungen 20%")=TRUE,"",MID(Belegerfassung!L1601,4,2)))</f>
        <v/>
      </c>
      <c r="J1593" s="6" t="str">
        <f>IF(A1593&lt;&gt;"",LEFT(Belegerfassung!D1601,40),"")</f>
        <v/>
      </c>
      <c r="K1593" t="str">
        <f>IF(A1593&lt;&gt;"",VLOOKUP(D1593,Abfrage!$F$2:$G$21,2,FALSE),"")</f>
        <v/>
      </c>
      <c r="L1593" s="6" t="str">
        <f>IF(Belegerfassung!H1601&lt;&gt;"",Belegerfassung!H1601,"")</f>
        <v/>
      </c>
      <c r="M1593" t="str">
        <f>IFERROR(IF(Belegerfassung!E1601&lt;&gt;"",VLOOKUP(Belegerfassung!E1601,Abfrage!$L$2:$M$15,2,),""),"")</f>
        <v/>
      </c>
      <c r="N1593" t="str">
        <f t="shared" si="73"/>
        <v/>
      </c>
      <c r="O1593" t="str">
        <f t="shared" si="74"/>
        <v/>
      </c>
      <c r="P1593" t="str">
        <f>IF(Belegerfassung!G1601&lt;&gt;"",CONCATENATE(Belegerfassung!G1601,".pdf"),"")</f>
        <v/>
      </c>
    </row>
    <row r="1594" spans="1:16">
      <c r="A1594" t="str">
        <f>IF(Belegerfassung!C1602&lt;&gt;"",0,"")</f>
        <v/>
      </c>
      <c r="B1594" t="str">
        <f>IFERROR(VLOOKUP(Belegerfassung!I1602,Konten!A:D,2,FALSE),"")</f>
        <v/>
      </c>
      <c r="C1594" t="str">
        <f>IF(A1594&lt;&gt;"",TEXT(Belegerfassung!C1602,"TT.MM.JJJJ"),"")</f>
        <v/>
      </c>
      <c r="D1594" t="str">
        <f>IFERROR(VLOOKUP(Belegerfassung!A1602,Abfrage!$E$2:$F$20,2,FALSE),"")</f>
        <v/>
      </c>
      <c r="E1594" t="str">
        <f>IF(A1594&lt;&gt;"",Belegerfassung!B1602,"")</f>
        <v/>
      </c>
      <c r="F1594" t="str">
        <f>IF(Belegerfassung!L1602="","",IF(Belegerfassung!L1602&lt;&gt;"",IF(Belegerfassung!L1602&lt;&gt;"",IF(Belegerfassung!J1602&lt;&gt;0,VLOOKUP(Belegerfassung!L1602,Abfrage!$A$2:$C$19,2,),VLOOKUP(Belegerfassung!L1602,Abfrage!$A$2:$C$19,3,)),"")))</f>
        <v/>
      </c>
      <c r="G1594" t="str">
        <f t="shared" si="72"/>
        <v/>
      </c>
      <c r="H1594" s="31" t="str">
        <f>IF(A1594&lt;&gt;"",-Belegerfassung!J1602+Belegerfassung!K1602,"")</f>
        <v/>
      </c>
      <c r="I1594" s="49" t="str">
        <f>IFERROR(IF(H1594&lt;&gt;"",Belegerfassung!L1602*100,""),IF(OR(Belegerfassung!L1602="Leistung EU - Erlöse",Belegerfassung!L1602="Lieferungen EU-Erlöse",Belegerfassung!L1602="EUST",Belegerfassung!L1602="Bauleistungen 20%")=TRUE,"",MID(Belegerfassung!L1602,4,2)))</f>
        <v/>
      </c>
      <c r="J1594" s="6" t="str">
        <f>IF(A1594&lt;&gt;"",LEFT(Belegerfassung!D1602,40),"")</f>
        <v/>
      </c>
      <c r="K1594" t="str">
        <f>IF(A1594&lt;&gt;"",VLOOKUP(D1594,Abfrage!$F$2:$G$21,2,FALSE),"")</f>
        <v/>
      </c>
      <c r="L1594" s="6" t="str">
        <f>IF(Belegerfassung!H1602&lt;&gt;"",Belegerfassung!H1602,"")</f>
        <v/>
      </c>
      <c r="M1594" t="str">
        <f>IFERROR(IF(Belegerfassung!E1602&lt;&gt;"",VLOOKUP(Belegerfassung!E1602,Abfrage!$L$2:$M$15,2,),""),"")</f>
        <v/>
      </c>
      <c r="N1594" t="str">
        <f t="shared" si="73"/>
        <v/>
      </c>
      <c r="O1594" t="str">
        <f t="shared" si="74"/>
        <v/>
      </c>
      <c r="P1594" t="str">
        <f>IF(Belegerfassung!G1602&lt;&gt;"",CONCATENATE(Belegerfassung!G1602,".pdf"),"")</f>
        <v/>
      </c>
    </row>
    <row r="1595" spans="1:16">
      <c r="A1595" t="str">
        <f>IF(Belegerfassung!C1603&lt;&gt;"",0,"")</f>
        <v/>
      </c>
      <c r="B1595" t="str">
        <f>IFERROR(VLOOKUP(Belegerfassung!I1603,Konten!A:D,2,FALSE),"")</f>
        <v/>
      </c>
      <c r="C1595" t="str">
        <f>IF(A1595&lt;&gt;"",TEXT(Belegerfassung!C1603,"TT.MM.JJJJ"),"")</f>
        <v/>
      </c>
      <c r="D1595" t="str">
        <f>IFERROR(VLOOKUP(Belegerfassung!A1603,Abfrage!$E$2:$F$20,2,FALSE),"")</f>
        <v/>
      </c>
      <c r="E1595" t="str">
        <f>IF(A1595&lt;&gt;"",Belegerfassung!B1603,"")</f>
        <v/>
      </c>
      <c r="F1595" t="str">
        <f>IF(Belegerfassung!L1603="","",IF(Belegerfassung!L1603&lt;&gt;"",IF(Belegerfassung!L1603&lt;&gt;"",IF(Belegerfassung!J1603&lt;&gt;0,VLOOKUP(Belegerfassung!L1603,Abfrage!$A$2:$C$19,2,),VLOOKUP(Belegerfassung!L1603,Abfrage!$A$2:$C$19,3,)),"")))</f>
        <v/>
      </c>
      <c r="G1595" t="str">
        <f t="shared" si="72"/>
        <v/>
      </c>
      <c r="H1595" s="31" t="str">
        <f>IF(A1595&lt;&gt;"",-Belegerfassung!J1603+Belegerfassung!K1603,"")</f>
        <v/>
      </c>
      <c r="I1595" s="49" t="str">
        <f>IFERROR(IF(H1595&lt;&gt;"",Belegerfassung!L1603*100,""),IF(OR(Belegerfassung!L1603="Leistung EU - Erlöse",Belegerfassung!L1603="Lieferungen EU-Erlöse",Belegerfassung!L1603="EUST",Belegerfassung!L1603="Bauleistungen 20%")=TRUE,"",MID(Belegerfassung!L1603,4,2)))</f>
        <v/>
      </c>
      <c r="J1595" s="6" t="str">
        <f>IF(A1595&lt;&gt;"",LEFT(Belegerfassung!D1603,40),"")</f>
        <v/>
      </c>
      <c r="K1595" t="str">
        <f>IF(A1595&lt;&gt;"",VLOOKUP(D1595,Abfrage!$F$2:$G$21,2,FALSE),"")</f>
        <v/>
      </c>
      <c r="L1595" s="6" t="str">
        <f>IF(Belegerfassung!H1603&lt;&gt;"",Belegerfassung!H1603,"")</f>
        <v/>
      </c>
      <c r="M1595" t="str">
        <f>IFERROR(IF(Belegerfassung!E1603&lt;&gt;"",VLOOKUP(Belegerfassung!E1603,Abfrage!$L$2:$M$15,2,),""),"")</f>
        <v/>
      </c>
      <c r="N1595" t="str">
        <f t="shared" si="73"/>
        <v/>
      </c>
      <c r="O1595" t="str">
        <f t="shared" si="74"/>
        <v/>
      </c>
      <c r="P1595" t="str">
        <f>IF(Belegerfassung!G1603&lt;&gt;"",CONCATENATE(Belegerfassung!G1603,".pdf"),"")</f>
        <v/>
      </c>
    </row>
    <row r="1596" spans="1:16">
      <c r="A1596" t="str">
        <f>IF(Belegerfassung!C1604&lt;&gt;"",0,"")</f>
        <v/>
      </c>
      <c r="B1596" t="str">
        <f>IFERROR(VLOOKUP(Belegerfassung!I1604,Konten!A:D,2,FALSE),"")</f>
        <v/>
      </c>
      <c r="C1596" t="str">
        <f>IF(A1596&lt;&gt;"",TEXT(Belegerfassung!C1604,"TT.MM.JJJJ"),"")</f>
        <v/>
      </c>
      <c r="D1596" t="str">
        <f>IFERROR(VLOOKUP(Belegerfassung!A1604,Abfrage!$E$2:$F$20,2,FALSE),"")</f>
        <v/>
      </c>
      <c r="E1596" t="str">
        <f>IF(A1596&lt;&gt;"",Belegerfassung!B1604,"")</f>
        <v/>
      </c>
      <c r="F1596" t="str">
        <f>IF(Belegerfassung!L1604="","",IF(Belegerfassung!L1604&lt;&gt;"",IF(Belegerfassung!L1604&lt;&gt;"",IF(Belegerfassung!J1604&lt;&gt;0,VLOOKUP(Belegerfassung!L1604,Abfrage!$A$2:$C$19,2,),VLOOKUP(Belegerfassung!L1604,Abfrage!$A$2:$C$19,3,)),"")))</f>
        <v/>
      </c>
      <c r="G1596" t="str">
        <f t="shared" si="72"/>
        <v/>
      </c>
      <c r="H1596" s="31" t="str">
        <f>IF(A1596&lt;&gt;"",-Belegerfassung!J1604+Belegerfassung!K1604,"")</f>
        <v/>
      </c>
      <c r="I1596" s="49" t="str">
        <f>IFERROR(IF(H1596&lt;&gt;"",Belegerfassung!L1604*100,""),IF(OR(Belegerfassung!L1604="Leistung EU - Erlöse",Belegerfassung!L1604="Lieferungen EU-Erlöse",Belegerfassung!L1604="EUST",Belegerfassung!L1604="Bauleistungen 20%")=TRUE,"",MID(Belegerfassung!L1604,4,2)))</f>
        <v/>
      </c>
      <c r="J1596" s="6" t="str">
        <f>IF(A1596&lt;&gt;"",LEFT(Belegerfassung!D1604,40),"")</f>
        <v/>
      </c>
      <c r="K1596" t="str">
        <f>IF(A1596&lt;&gt;"",VLOOKUP(D1596,Abfrage!$F$2:$G$21,2,FALSE),"")</f>
        <v/>
      </c>
      <c r="L1596" s="6" t="str">
        <f>IF(Belegerfassung!H1604&lt;&gt;"",Belegerfassung!H1604,"")</f>
        <v/>
      </c>
      <c r="M1596" t="str">
        <f>IFERROR(IF(Belegerfassung!E1604&lt;&gt;"",VLOOKUP(Belegerfassung!E1604,Abfrage!$L$2:$M$15,2,),""),"")</f>
        <v/>
      </c>
      <c r="N1596" t="str">
        <f t="shared" si="73"/>
        <v/>
      </c>
      <c r="O1596" t="str">
        <f t="shared" si="74"/>
        <v/>
      </c>
      <c r="P1596" t="str">
        <f>IF(Belegerfassung!G1604&lt;&gt;"",CONCATENATE(Belegerfassung!G1604,".pdf"),"")</f>
        <v/>
      </c>
    </row>
    <row r="1597" spans="1:16">
      <c r="A1597" t="str">
        <f>IF(Belegerfassung!C1605&lt;&gt;"",0,"")</f>
        <v/>
      </c>
      <c r="B1597" t="str">
        <f>IFERROR(VLOOKUP(Belegerfassung!I1605,Konten!A:D,2,FALSE),"")</f>
        <v/>
      </c>
      <c r="C1597" t="str">
        <f>IF(A1597&lt;&gt;"",TEXT(Belegerfassung!C1605,"TT.MM.JJJJ"),"")</f>
        <v/>
      </c>
      <c r="D1597" t="str">
        <f>IFERROR(VLOOKUP(Belegerfassung!A1605,Abfrage!$E$2:$F$20,2,FALSE),"")</f>
        <v/>
      </c>
      <c r="E1597" t="str">
        <f>IF(A1597&lt;&gt;"",Belegerfassung!B1605,"")</f>
        <v/>
      </c>
      <c r="F1597" t="str">
        <f>IF(Belegerfassung!L1605="","",IF(Belegerfassung!L1605&lt;&gt;"",IF(Belegerfassung!L1605&lt;&gt;"",IF(Belegerfassung!J1605&lt;&gt;0,VLOOKUP(Belegerfassung!L1605,Abfrage!$A$2:$C$19,2,),VLOOKUP(Belegerfassung!L1605,Abfrage!$A$2:$C$19,3,)),"")))</f>
        <v/>
      </c>
      <c r="G1597" t="str">
        <f t="shared" si="72"/>
        <v/>
      </c>
      <c r="H1597" s="31" t="str">
        <f>IF(A1597&lt;&gt;"",-Belegerfassung!J1605+Belegerfassung!K1605,"")</f>
        <v/>
      </c>
      <c r="I1597" s="49" t="str">
        <f>IFERROR(IF(H1597&lt;&gt;"",Belegerfassung!L1605*100,""),IF(OR(Belegerfassung!L1605="Leistung EU - Erlöse",Belegerfassung!L1605="Lieferungen EU-Erlöse",Belegerfassung!L1605="EUST",Belegerfassung!L1605="Bauleistungen 20%")=TRUE,"",MID(Belegerfassung!L1605,4,2)))</f>
        <v/>
      </c>
      <c r="J1597" s="6" t="str">
        <f>IF(A1597&lt;&gt;"",LEFT(Belegerfassung!D1605,40),"")</f>
        <v/>
      </c>
      <c r="K1597" t="str">
        <f>IF(A1597&lt;&gt;"",VLOOKUP(D1597,Abfrage!$F$2:$G$21,2,FALSE),"")</f>
        <v/>
      </c>
      <c r="L1597" s="6" t="str">
        <f>IF(Belegerfassung!H1605&lt;&gt;"",Belegerfassung!H1605,"")</f>
        <v/>
      </c>
      <c r="M1597" t="str">
        <f>IFERROR(IF(Belegerfassung!E1605&lt;&gt;"",VLOOKUP(Belegerfassung!E1605,Abfrage!$L$2:$M$15,2,),""),"")</f>
        <v/>
      </c>
      <c r="N1597" t="str">
        <f t="shared" si="73"/>
        <v/>
      </c>
      <c r="O1597" t="str">
        <f t="shared" si="74"/>
        <v/>
      </c>
      <c r="P1597" t="str">
        <f>IF(Belegerfassung!G1605&lt;&gt;"",CONCATENATE(Belegerfassung!G1605,".pdf"),"")</f>
        <v/>
      </c>
    </row>
    <row r="1598" spans="1:16">
      <c r="A1598" t="str">
        <f>IF(Belegerfassung!C1606&lt;&gt;"",0,"")</f>
        <v/>
      </c>
      <c r="B1598" t="str">
        <f>IFERROR(VLOOKUP(Belegerfassung!I1606,Konten!A:D,2,FALSE),"")</f>
        <v/>
      </c>
      <c r="C1598" t="str">
        <f>IF(A1598&lt;&gt;"",TEXT(Belegerfassung!C1606,"TT.MM.JJJJ"),"")</f>
        <v/>
      </c>
      <c r="D1598" t="str">
        <f>IFERROR(VLOOKUP(Belegerfassung!A1606,Abfrage!$E$2:$F$20,2,FALSE),"")</f>
        <v/>
      </c>
      <c r="E1598" t="str">
        <f>IF(A1598&lt;&gt;"",Belegerfassung!B1606,"")</f>
        <v/>
      </c>
      <c r="F1598" t="str">
        <f>IF(Belegerfassung!L1606="","",IF(Belegerfassung!L1606&lt;&gt;"",IF(Belegerfassung!L1606&lt;&gt;"",IF(Belegerfassung!J1606&lt;&gt;0,VLOOKUP(Belegerfassung!L1606,Abfrage!$A$2:$C$19,2,),VLOOKUP(Belegerfassung!L1606,Abfrage!$A$2:$C$19,3,)),"")))</f>
        <v/>
      </c>
      <c r="G1598" t="str">
        <f t="shared" si="72"/>
        <v/>
      </c>
      <c r="H1598" s="31" t="str">
        <f>IF(A1598&lt;&gt;"",-Belegerfassung!J1606+Belegerfassung!K1606,"")</f>
        <v/>
      </c>
      <c r="I1598" s="49" t="str">
        <f>IFERROR(IF(H1598&lt;&gt;"",Belegerfassung!L1606*100,""),IF(OR(Belegerfassung!L1606="Leistung EU - Erlöse",Belegerfassung!L1606="Lieferungen EU-Erlöse",Belegerfassung!L1606="EUST",Belegerfassung!L1606="Bauleistungen 20%")=TRUE,"",MID(Belegerfassung!L1606,4,2)))</f>
        <v/>
      </c>
      <c r="J1598" s="6" t="str">
        <f>IF(A1598&lt;&gt;"",LEFT(Belegerfassung!D1606,40),"")</f>
        <v/>
      </c>
      <c r="K1598" t="str">
        <f>IF(A1598&lt;&gt;"",VLOOKUP(D1598,Abfrage!$F$2:$G$21,2,FALSE),"")</f>
        <v/>
      </c>
      <c r="L1598" s="6" t="str">
        <f>IF(Belegerfassung!H1606&lt;&gt;"",Belegerfassung!H1606,"")</f>
        <v/>
      </c>
      <c r="M1598" t="str">
        <f>IFERROR(IF(Belegerfassung!E1606&lt;&gt;"",VLOOKUP(Belegerfassung!E1606,Abfrage!$L$2:$M$15,2,),""),"")</f>
        <v/>
      </c>
      <c r="N1598" t="str">
        <f t="shared" si="73"/>
        <v/>
      </c>
      <c r="O1598" t="str">
        <f t="shared" si="74"/>
        <v/>
      </c>
      <c r="P1598" t="str">
        <f>IF(Belegerfassung!G1606&lt;&gt;"",CONCATENATE(Belegerfassung!G1606,".pdf"),"")</f>
        <v/>
      </c>
    </row>
    <row r="1599" spans="1:16">
      <c r="A1599" t="str">
        <f>IF(Belegerfassung!C1607&lt;&gt;"",0,"")</f>
        <v/>
      </c>
      <c r="B1599" t="str">
        <f>IFERROR(VLOOKUP(Belegerfassung!I1607,Konten!A:D,2,FALSE),"")</f>
        <v/>
      </c>
      <c r="C1599" t="str">
        <f>IF(A1599&lt;&gt;"",TEXT(Belegerfassung!C1607,"TT.MM.JJJJ"),"")</f>
        <v/>
      </c>
      <c r="D1599" t="str">
        <f>IFERROR(VLOOKUP(Belegerfassung!A1607,Abfrage!$E$2:$F$20,2,FALSE),"")</f>
        <v/>
      </c>
      <c r="E1599" t="str">
        <f>IF(A1599&lt;&gt;"",Belegerfassung!B1607,"")</f>
        <v/>
      </c>
      <c r="F1599" t="str">
        <f>IF(Belegerfassung!L1607="","",IF(Belegerfassung!L1607&lt;&gt;"",IF(Belegerfassung!L1607&lt;&gt;"",IF(Belegerfassung!J1607&lt;&gt;0,VLOOKUP(Belegerfassung!L1607,Abfrage!$A$2:$C$19,2,),VLOOKUP(Belegerfassung!L1607,Abfrage!$A$2:$C$19,3,)),"")))</f>
        <v/>
      </c>
      <c r="G1599" t="str">
        <f t="shared" si="72"/>
        <v/>
      </c>
      <c r="H1599" s="31" t="str">
        <f>IF(A1599&lt;&gt;"",-Belegerfassung!J1607+Belegerfassung!K1607,"")</f>
        <v/>
      </c>
      <c r="I1599" s="49" t="str">
        <f>IFERROR(IF(H1599&lt;&gt;"",Belegerfassung!L1607*100,""),IF(OR(Belegerfassung!L1607="Leistung EU - Erlöse",Belegerfassung!L1607="Lieferungen EU-Erlöse",Belegerfassung!L1607="EUST",Belegerfassung!L1607="Bauleistungen 20%")=TRUE,"",MID(Belegerfassung!L1607,4,2)))</f>
        <v/>
      </c>
      <c r="J1599" s="6" t="str">
        <f>IF(A1599&lt;&gt;"",LEFT(Belegerfassung!D1607,40),"")</f>
        <v/>
      </c>
      <c r="K1599" t="str">
        <f>IF(A1599&lt;&gt;"",VLOOKUP(D1599,Abfrage!$F$2:$G$21,2,FALSE),"")</f>
        <v/>
      </c>
      <c r="L1599" s="6" t="str">
        <f>IF(Belegerfassung!H1607&lt;&gt;"",Belegerfassung!H1607,"")</f>
        <v/>
      </c>
      <c r="M1599" t="str">
        <f>IFERROR(IF(Belegerfassung!E1607&lt;&gt;"",VLOOKUP(Belegerfassung!E1607,Abfrage!$L$2:$M$15,2,),""),"")</f>
        <v/>
      </c>
      <c r="N1599" t="str">
        <f t="shared" si="73"/>
        <v/>
      </c>
      <c r="O1599" t="str">
        <f t="shared" si="74"/>
        <v/>
      </c>
      <c r="P1599" t="str">
        <f>IF(Belegerfassung!G1607&lt;&gt;"",CONCATENATE(Belegerfassung!G1607,".pdf"),"")</f>
        <v/>
      </c>
    </row>
    <row r="1600" spans="1:16">
      <c r="A1600" t="str">
        <f>IF(Belegerfassung!C1608&lt;&gt;"",0,"")</f>
        <v/>
      </c>
      <c r="B1600" t="str">
        <f>IFERROR(VLOOKUP(Belegerfassung!I1608,Konten!A:D,2,FALSE),"")</f>
        <v/>
      </c>
      <c r="C1600" t="str">
        <f>IF(A1600&lt;&gt;"",TEXT(Belegerfassung!C1608,"TT.MM.JJJJ"),"")</f>
        <v/>
      </c>
      <c r="D1600" t="str">
        <f>IFERROR(VLOOKUP(Belegerfassung!A1608,Abfrage!$E$2:$F$20,2,FALSE),"")</f>
        <v/>
      </c>
      <c r="E1600" t="str">
        <f>IF(A1600&lt;&gt;"",Belegerfassung!B1608,"")</f>
        <v/>
      </c>
      <c r="F1600" t="str">
        <f>IF(Belegerfassung!L1608="","",IF(Belegerfassung!L1608&lt;&gt;"",IF(Belegerfassung!L1608&lt;&gt;"",IF(Belegerfassung!J1608&lt;&gt;0,VLOOKUP(Belegerfassung!L1608,Abfrage!$A$2:$C$19,2,),VLOOKUP(Belegerfassung!L1608,Abfrage!$A$2:$C$19,3,)),"")))</f>
        <v/>
      </c>
      <c r="G1600" t="str">
        <f t="shared" si="72"/>
        <v/>
      </c>
      <c r="H1600" s="31" t="str">
        <f>IF(A1600&lt;&gt;"",-Belegerfassung!J1608+Belegerfassung!K1608,"")</f>
        <v/>
      </c>
      <c r="I1600" s="49" t="str">
        <f>IFERROR(IF(H1600&lt;&gt;"",Belegerfassung!L1608*100,""),IF(OR(Belegerfassung!L1608="Leistung EU - Erlöse",Belegerfassung!L1608="Lieferungen EU-Erlöse",Belegerfassung!L1608="EUST",Belegerfassung!L1608="Bauleistungen 20%")=TRUE,"",MID(Belegerfassung!L1608,4,2)))</f>
        <v/>
      </c>
      <c r="J1600" s="6" t="str">
        <f>IF(A1600&lt;&gt;"",LEFT(Belegerfassung!D1608,40),"")</f>
        <v/>
      </c>
      <c r="K1600" t="str">
        <f>IF(A1600&lt;&gt;"",VLOOKUP(D1600,Abfrage!$F$2:$G$21,2,FALSE),"")</f>
        <v/>
      </c>
      <c r="L1600" s="6" t="str">
        <f>IF(Belegerfassung!H1608&lt;&gt;"",Belegerfassung!H1608,"")</f>
        <v/>
      </c>
      <c r="M1600" t="str">
        <f>IFERROR(IF(Belegerfassung!E1608&lt;&gt;"",VLOOKUP(Belegerfassung!E1608,Abfrage!$L$2:$M$15,2,),""),"")</f>
        <v/>
      </c>
      <c r="N1600" t="str">
        <f t="shared" si="73"/>
        <v/>
      </c>
      <c r="O1600" t="str">
        <f t="shared" si="74"/>
        <v/>
      </c>
      <c r="P1600" t="str">
        <f>IF(Belegerfassung!G1608&lt;&gt;"",CONCATENATE(Belegerfassung!G1608,".pdf"),"")</f>
        <v/>
      </c>
    </row>
    <row r="1601" spans="1:16">
      <c r="A1601" t="str">
        <f>IF(Belegerfassung!C1609&lt;&gt;"",0,"")</f>
        <v/>
      </c>
      <c r="B1601" t="str">
        <f>IFERROR(VLOOKUP(Belegerfassung!I1609,Konten!A:D,2,FALSE),"")</f>
        <v/>
      </c>
      <c r="C1601" t="str">
        <f>IF(A1601&lt;&gt;"",TEXT(Belegerfassung!C1609,"TT.MM.JJJJ"),"")</f>
        <v/>
      </c>
      <c r="D1601" t="str">
        <f>IFERROR(VLOOKUP(Belegerfassung!A1609,Abfrage!$E$2:$F$20,2,FALSE),"")</f>
        <v/>
      </c>
      <c r="E1601" t="str">
        <f>IF(A1601&lt;&gt;"",Belegerfassung!B1609,"")</f>
        <v/>
      </c>
      <c r="F1601" t="str">
        <f>IF(Belegerfassung!L1609="","",IF(Belegerfassung!L1609&lt;&gt;"",IF(Belegerfassung!L1609&lt;&gt;"",IF(Belegerfassung!J1609&lt;&gt;0,VLOOKUP(Belegerfassung!L1609,Abfrage!$A$2:$C$19,2,),VLOOKUP(Belegerfassung!L1609,Abfrage!$A$2:$C$19,3,)),"")))</f>
        <v/>
      </c>
      <c r="G1601" t="str">
        <f t="shared" si="72"/>
        <v/>
      </c>
      <c r="H1601" s="31" t="str">
        <f>IF(A1601&lt;&gt;"",-Belegerfassung!J1609+Belegerfassung!K1609,"")</f>
        <v/>
      </c>
      <c r="I1601" s="49" t="str">
        <f>IFERROR(IF(H1601&lt;&gt;"",Belegerfassung!L1609*100,""),IF(OR(Belegerfassung!L1609="Leistung EU - Erlöse",Belegerfassung!L1609="Lieferungen EU-Erlöse",Belegerfassung!L1609="EUST",Belegerfassung!L1609="Bauleistungen 20%")=TRUE,"",MID(Belegerfassung!L1609,4,2)))</f>
        <v/>
      </c>
      <c r="J1601" s="6" t="str">
        <f>IF(A1601&lt;&gt;"",LEFT(Belegerfassung!D1609,40),"")</f>
        <v/>
      </c>
      <c r="K1601" t="str">
        <f>IF(A1601&lt;&gt;"",VLOOKUP(D1601,Abfrage!$F$2:$G$21,2,FALSE),"")</f>
        <v/>
      </c>
      <c r="L1601" s="6" t="str">
        <f>IF(Belegerfassung!H1609&lt;&gt;"",Belegerfassung!H1609,"")</f>
        <v/>
      </c>
      <c r="M1601" t="str">
        <f>IFERROR(IF(Belegerfassung!E1609&lt;&gt;"",VLOOKUP(Belegerfassung!E1609,Abfrage!$L$2:$M$15,2,),""),"")</f>
        <v/>
      </c>
      <c r="N1601" t="str">
        <f t="shared" si="73"/>
        <v/>
      </c>
      <c r="O1601" t="str">
        <f t="shared" si="74"/>
        <v/>
      </c>
      <c r="P1601" t="str">
        <f>IF(Belegerfassung!G1609&lt;&gt;"",CONCATENATE(Belegerfassung!G1609,".pdf"),"")</f>
        <v/>
      </c>
    </row>
    <row r="1602" spans="1:16">
      <c r="A1602" t="str">
        <f>IF(Belegerfassung!C1610&lt;&gt;"",0,"")</f>
        <v/>
      </c>
      <c r="B1602" t="str">
        <f>IFERROR(VLOOKUP(Belegerfassung!I1610,Konten!A:D,2,FALSE),"")</f>
        <v/>
      </c>
      <c r="C1602" t="str">
        <f>IF(A1602&lt;&gt;"",TEXT(Belegerfassung!C1610,"TT.MM.JJJJ"),"")</f>
        <v/>
      </c>
      <c r="D1602" t="str">
        <f>IFERROR(VLOOKUP(Belegerfassung!A1610,Abfrage!$E$2:$F$20,2,FALSE),"")</f>
        <v/>
      </c>
      <c r="E1602" t="str">
        <f>IF(A1602&lt;&gt;"",Belegerfassung!B1610,"")</f>
        <v/>
      </c>
      <c r="F1602" t="str">
        <f>IF(Belegerfassung!L1610="","",IF(Belegerfassung!L1610&lt;&gt;"",IF(Belegerfassung!L1610&lt;&gt;"",IF(Belegerfassung!J1610&lt;&gt;0,VLOOKUP(Belegerfassung!L1610,Abfrage!$A$2:$C$19,2,),VLOOKUP(Belegerfassung!L1610,Abfrage!$A$2:$C$19,3,)),"")))</f>
        <v/>
      </c>
      <c r="G1602" t="str">
        <f t="shared" si="72"/>
        <v/>
      </c>
      <c r="H1602" s="31" t="str">
        <f>IF(A1602&lt;&gt;"",-Belegerfassung!J1610+Belegerfassung!K1610,"")</f>
        <v/>
      </c>
      <c r="I1602" s="49" t="str">
        <f>IFERROR(IF(H1602&lt;&gt;"",Belegerfassung!L1610*100,""),IF(OR(Belegerfassung!L1610="Leistung EU - Erlöse",Belegerfassung!L1610="Lieferungen EU-Erlöse",Belegerfassung!L1610="EUST",Belegerfassung!L1610="Bauleistungen 20%")=TRUE,"",MID(Belegerfassung!L1610,4,2)))</f>
        <v/>
      </c>
      <c r="J1602" s="6" t="str">
        <f>IF(A1602&lt;&gt;"",LEFT(Belegerfassung!D1610,40),"")</f>
        <v/>
      </c>
      <c r="K1602" t="str">
        <f>IF(A1602&lt;&gt;"",VLOOKUP(D1602,Abfrage!$F$2:$G$21,2,FALSE),"")</f>
        <v/>
      </c>
      <c r="L1602" s="6" t="str">
        <f>IF(Belegerfassung!H1610&lt;&gt;"",Belegerfassung!H1610,"")</f>
        <v/>
      </c>
      <c r="M1602" t="str">
        <f>IFERROR(IF(Belegerfassung!E1610&lt;&gt;"",VLOOKUP(Belegerfassung!E1610,Abfrage!$L$2:$M$15,2,),""),"")</f>
        <v/>
      </c>
      <c r="N1602" t="str">
        <f t="shared" si="73"/>
        <v/>
      </c>
      <c r="O1602" t="str">
        <f t="shared" si="74"/>
        <v/>
      </c>
      <c r="P1602" t="str">
        <f>IF(Belegerfassung!G1610&lt;&gt;"",CONCATENATE(Belegerfassung!G1610,".pdf"),"")</f>
        <v/>
      </c>
    </row>
    <row r="1603" spans="1:16">
      <c r="A1603" t="str">
        <f>IF(Belegerfassung!C1611&lt;&gt;"",0,"")</f>
        <v/>
      </c>
      <c r="B1603" t="str">
        <f>IFERROR(VLOOKUP(Belegerfassung!I1611,Konten!A:D,2,FALSE),"")</f>
        <v/>
      </c>
      <c r="C1603" t="str">
        <f>IF(A1603&lt;&gt;"",TEXT(Belegerfassung!C1611,"TT.MM.JJJJ"),"")</f>
        <v/>
      </c>
      <c r="D1603" t="str">
        <f>IFERROR(VLOOKUP(Belegerfassung!A1611,Abfrage!$E$2:$F$20,2,FALSE),"")</f>
        <v/>
      </c>
      <c r="E1603" t="str">
        <f>IF(A1603&lt;&gt;"",Belegerfassung!B1611,"")</f>
        <v/>
      </c>
      <c r="F1603" t="str">
        <f>IF(Belegerfassung!L1611="","",IF(Belegerfassung!L1611&lt;&gt;"",IF(Belegerfassung!L1611&lt;&gt;"",IF(Belegerfassung!J1611&lt;&gt;0,VLOOKUP(Belegerfassung!L1611,Abfrage!$A$2:$C$19,2,),VLOOKUP(Belegerfassung!L1611,Abfrage!$A$2:$C$19,3,)),"")))</f>
        <v/>
      </c>
      <c r="G1603" t="str">
        <f t="shared" ref="G1603:G1666" si="75">IF(A1603&lt;&gt;"",1,"")</f>
        <v/>
      </c>
      <c r="H1603" s="31" t="str">
        <f>IF(A1603&lt;&gt;"",-Belegerfassung!J1611+Belegerfassung!K1611,"")</f>
        <v/>
      </c>
      <c r="I1603" s="49" t="str">
        <f>IFERROR(IF(H1603&lt;&gt;"",Belegerfassung!L1611*100,""),IF(OR(Belegerfassung!L1611="Leistung EU - Erlöse",Belegerfassung!L1611="Lieferungen EU-Erlöse",Belegerfassung!L1611="EUST",Belegerfassung!L1611="Bauleistungen 20%")=TRUE,"",MID(Belegerfassung!L1611,4,2)))</f>
        <v/>
      </c>
      <c r="J1603" s="6" t="str">
        <f>IF(A1603&lt;&gt;"",LEFT(Belegerfassung!D1611,40),"")</f>
        <v/>
      </c>
      <c r="K1603" t="str">
        <f>IF(A1603&lt;&gt;"",VLOOKUP(D1603,Abfrage!$F$2:$G$21,2,FALSE),"")</f>
        <v/>
      </c>
      <c r="L1603" s="6" t="str">
        <f>IF(Belegerfassung!H1611&lt;&gt;"",Belegerfassung!H1611,"")</f>
        <v/>
      </c>
      <c r="M1603" t="str">
        <f>IFERROR(IF(Belegerfassung!E1611&lt;&gt;"",VLOOKUP(Belegerfassung!E1611,Abfrage!$L$2:$M$15,2,),""),"")</f>
        <v/>
      </c>
      <c r="N1603" t="str">
        <f t="shared" ref="N1603:N1666" si="76">IF(A1603&lt;&gt;"","E","")</f>
        <v/>
      </c>
      <c r="O1603" t="str">
        <f t="shared" ref="O1603:O1666" si="77">IF(A1603&lt;&gt;"","A","")</f>
        <v/>
      </c>
      <c r="P1603" t="str">
        <f>IF(Belegerfassung!G1611&lt;&gt;"",CONCATENATE(Belegerfassung!G1611,".pdf"),"")</f>
        <v/>
      </c>
    </row>
    <row r="1604" spans="1:16">
      <c r="A1604" t="str">
        <f>IF(Belegerfassung!C1612&lt;&gt;"",0,"")</f>
        <v/>
      </c>
      <c r="B1604" t="str">
        <f>IFERROR(VLOOKUP(Belegerfassung!I1612,Konten!A:D,2,FALSE),"")</f>
        <v/>
      </c>
      <c r="C1604" t="str">
        <f>IF(A1604&lt;&gt;"",TEXT(Belegerfassung!C1612,"TT.MM.JJJJ"),"")</f>
        <v/>
      </c>
      <c r="D1604" t="str">
        <f>IFERROR(VLOOKUP(Belegerfassung!A1612,Abfrage!$E$2:$F$20,2,FALSE),"")</f>
        <v/>
      </c>
      <c r="E1604" t="str">
        <f>IF(A1604&lt;&gt;"",Belegerfassung!B1612,"")</f>
        <v/>
      </c>
      <c r="F1604" t="str">
        <f>IF(Belegerfassung!L1612="","",IF(Belegerfassung!L1612&lt;&gt;"",IF(Belegerfassung!L1612&lt;&gt;"",IF(Belegerfassung!J1612&lt;&gt;0,VLOOKUP(Belegerfassung!L1612,Abfrage!$A$2:$C$19,2,),VLOOKUP(Belegerfassung!L1612,Abfrage!$A$2:$C$19,3,)),"")))</f>
        <v/>
      </c>
      <c r="G1604" t="str">
        <f t="shared" si="75"/>
        <v/>
      </c>
      <c r="H1604" s="31" t="str">
        <f>IF(A1604&lt;&gt;"",-Belegerfassung!J1612+Belegerfassung!K1612,"")</f>
        <v/>
      </c>
      <c r="I1604" s="49" t="str">
        <f>IFERROR(IF(H1604&lt;&gt;"",Belegerfassung!L1612*100,""),IF(OR(Belegerfassung!L1612="Leistung EU - Erlöse",Belegerfassung!L1612="Lieferungen EU-Erlöse",Belegerfassung!L1612="EUST",Belegerfassung!L1612="Bauleistungen 20%")=TRUE,"",MID(Belegerfassung!L1612,4,2)))</f>
        <v/>
      </c>
      <c r="J1604" s="6" t="str">
        <f>IF(A1604&lt;&gt;"",LEFT(Belegerfassung!D1612,40),"")</f>
        <v/>
      </c>
      <c r="K1604" t="str">
        <f>IF(A1604&lt;&gt;"",VLOOKUP(D1604,Abfrage!$F$2:$G$21,2,FALSE),"")</f>
        <v/>
      </c>
      <c r="L1604" s="6" t="str">
        <f>IF(Belegerfassung!H1612&lt;&gt;"",Belegerfassung!H1612,"")</f>
        <v/>
      </c>
      <c r="M1604" t="str">
        <f>IFERROR(IF(Belegerfassung!E1612&lt;&gt;"",VLOOKUP(Belegerfassung!E1612,Abfrage!$L$2:$M$15,2,),""),"")</f>
        <v/>
      </c>
      <c r="N1604" t="str">
        <f t="shared" si="76"/>
        <v/>
      </c>
      <c r="O1604" t="str">
        <f t="shared" si="77"/>
        <v/>
      </c>
      <c r="P1604" t="str">
        <f>IF(Belegerfassung!G1612&lt;&gt;"",CONCATENATE(Belegerfassung!G1612,".pdf"),"")</f>
        <v/>
      </c>
    </row>
    <row r="1605" spans="1:16">
      <c r="A1605" t="str">
        <f>IF(Belegerfassung!C1613&lt;&gt;"",0,"")</f>
        <v/>
      </c>
      <c r="B1605" t="str">
        <f>IFERROR(VLOOKUP(Belegerfassung!I1613,Konten!A:D,2,FALSE),"")</f>
        <v/>
      </c>
      <c r="C1605" t="str">
        <f>IF(A1605&lt;&gt;"",TEXT(Belegerfassung!C1613,"TT.MM.JJJJ"),"")</f>
        <v/>
      </c>
      <c r="D1605" t="str">
        <f>IFERROR(VLOOKUP(Belegerfassung!A1613,Abfrage!$E$2:$F$20,2,FALSE),"")</f>
        <v/>
      </c>
      <c r="E1605" t="str">
        <f>IF(A1605&lt;&gt;"",Belegerfassung!B1613,"")</f>
        <v/>
      </c>
      <c r="F1605" t="str">
        <f>IF(Belegerfassung!L1613="","",IF(Belegerfassung!L1613&lt;&gt;"",IF(Belegerfassung!L1613&lt;&gt;"",IF(Belegerfassung!J1613&lt;&gt;0,VLOOKUP(Belegerfassung!L1613,Abfrage!$A$2:$C$19,2,),VLOOKUP(Belegerfassung!L1613,Abfrage!$A$2:$C$19,3,)),"")))</f>
        <v/>
      </c>
      <c r="G1605" t="str">
        <f t="shared" si="75"/>
        <v/>
      </c>
      <c r="H1605" s="31" t="str">
        <f>IF(A1605&lt;&gt;"",-Belegerfassung!J1613+Belegerfassung!K1613,"")</f>
        <v/>
      </c>
      <c r="I1605" s="49" t="str">
        <f>IFERROR(IF(H1605&lt;&gt;"",Belegerfassung!L1613*100,""),IF(OR(Belegerfassung!L1613="Leistung EU - Erlöse",Belegerfassung!L1613="Lieferungen EU-Erlöse",Belegerfassung!L1613="EUST",Belegerfassung!L1613="Bauleistungen 20%")=TRUE,"",MID(Belegerfassung!L1613,4,2)))</f>
        <v/>
      </c>
      <c r="J1605" s="6" t="str">
        <f>IF(A1605&lt;&gt;"",LEFT(Belegerfassung!D1613,40),"")</f>
        <v/>
      </c>
      <c r="K1605" t="str">
        <f>IF(A1605&lt;&gt;"",VLOOKUP(D1605,Abfrage!$F$2:$G$21,2,FALSE),"")</f>
        <v/>
      </c>
      <c r="L1605" s="6" t="str">
        <f>IF(Belegerfassung!H1613&lt;&gt;"",Belegerfassung!H1613,"")</f>
        <v/>
      </c>
      <c r="M1605" t="str">
        <f>IFERROR(IF(Belegerfassung!E1613&lt;&gt;"",VLOOKUP(Belegerfassung!E1613,Abfrage!$L$2:$M$15,2,),""),"")</f>
        <v/>
      </c>
      <c r="N1605" t="str">
        <f t="shared" si="76"/>
        <v/>
      </c>
      <c r="O1605" t="str">
        <f t="shared" si="77"/>
        <v/>
      </c>
      <c r="P1605" t="str">
        <f>IF(Belegerfassung!G1613&lt;&gt;"",CONCATENATE(Belegerfassung!G1613,".pdf"),"")</f>
        <v/>
      </c>
    </row>
    <row r="1606" spans="1:16">
      <c r="A1606" t="str">
        <f>IF(Belegerfassung!C1614&lt;&gt;"",0,"")</f>
        <v/>
      </c>
      <c r="B1606" t="str">
        <f>IFERROR(VLOOKUP(Belegerfassung!I1614,Konten!A:D,2,FALSE),"")</f>
        <v/>
      </c>
      <c r="C1606" t="str">
        <f>IF(A1606&lt;&gt;"",TEXT(Belegerfassung!C1614,"TT.MM.JJJJ"),"")</f>
        <v/>
      </c>
      <c r="D1606" t="str">
        <f>IFERROR(VLOOKUP(Belegerfassung!A1614,Abfrage!$E$2:$F$20,2,FALSE),"")</f>
        <v/>
      </c>
      <c r="E1606" t="str">
        <f>IF(A1606&lt;&gt;"",Belegerfassung!B1614,"")</f>
        <v/>
      </c>
      <c r="F1606" t="str">
        <f>IF(Belegerfassung!L1614="","",IF(Belegerfassung!L1614&lt;&gt;"",IF(Belegerfassung!L1614&lt;&gt;"",IF(Belegerfassung!J1614&lt;&gt;0,VLOOKUP(Belegerfassung!L1614,Abfrage!$A$2:$C$19,2,),VLOOKUP(Belegerfassung!L1614,Abfrage!$A$2:$C$19,3,)),"")))</f>
        <v/>
      </c>
      <c r="G1606" t="str">
        <f t="shared" si="75"/>
        <v/>
      </c>
      <c r="H1606" s="31" t="str">
        <f>IF(A1606&lt;&gt;"",-Belegerfassung!J1614+Belegerfassung!K1614,"")</f>
        <v/>
      </c>
      <c r="I1606" s="49" t="str">
        <f>IFERROR(IF(H1606&lt;&gt;"",Belegerfassung!L1614*100,""),IF(OR(Belegerfassung!L1614="Leistung EU - Erlöse",Belegerfassung!L1614="Lieferungen EU-Erlöse",Belegerfassung!L1614="EUST",Belegerfassung!L1614="Bauleistungen 20%")=TRUE,"",MID(Belegerfassung!L1614,4,2)))</f>
        <v/>
      </c>
      <c r="J1606" s="6" t="str">
        <f>IF(A1606&lt;&gt;"",LEFT(Belegerfassung!D1614,40),"")</f>
        <v/>
      </c>
      <c r="K1606" t="str">
        <f>IF(A1606&lt;&gt;"",VLOOKUP(D1606,Abfrage!$F$2:$G$21,2,FALSE),"")</f>
        <v/>
      </c>
      <c r="L1606" s="6" t="str">
        <f>IF(Belegerfassung!H1614&lt;&gt;"",Belegerfassung!H1614,"")</f>
        <v/>
      </c>
      <c r="M1606" t="str">
        <f>IFERROR(IF(Belegerfassung!E1614&lt;&gt;"",VLOOKUP(Belegerfassung!E1614,Abfrage!$L$2:$M$15,2,),""),"")</f>
        <v/>
      </c>
      <c r="N1606" t="str">
        <f t="shared" si="76"/>
        <v/>
      </c>
      <c r="O1606" t="str">
        <f t="shared" si="77"/>
        <v/>
      </c>
      <c r="P1606" t="str">
        <f>IF(Belegerfassung!G1614&lt;&gt;"",CONCATENATE(Belegerfassung!G1614,".pdf"),"")</f>
        <v/>
      </c>
    </row>
    <row r="1607" spans="1:16">
      <c r="A1607" t="str">
        <f>IF(Belegerfassung!C1615&lt;&gt;"",0,"")</f>
        <v/>
      </c>
      <c r="B1607" t="str">
        <f>IFERROR(VLOOKUP(Belegerfassung!I1615,Konten!A:D,2,FALSE),"")</f>
        <v/>
      </c>
      <c r="C1607" t="str">
        <f>IF(A1607&lt;&gt;"",TEXT(Belegerfassung!C1615,"TT.MM.JJJJ"),"")</f>
        <v/>
      </c>
      <c r="D1607" t="str">
        <f>IFERROR(VLOOKUP(Belegerfassung!A1615,Abfrage!$E$2:$F$20,2,FALSE),"")</f>
        <v/>
      </c>
      <c r="E1607" t="str">
        <f>IF(A1607&lt;&gt;"",Belegerfassung!B1615,"")</f>
        <v/>
      </c>
      <c r="F1607" t="str">
        <f>IF(Belegerfassung!L1615="","",IF(Belegerfassung!L1615&lt;&gt;"",IF(Belegerfassung!L1615&lt;&gt;"",IF(Belegerfassung!J1615&lt;&gt;0,VLOOKUP(Belegerfassung!L1615,Abfrage!$A$2:$C$19,2,),VLOOKUP(Belegerfassung!L1615,Abfrage!$A$2:$C$19,3,)),"")))</f>
        <v/>
      </c>
      <c r="G1607" t="str">
        <f t="shared" si="75"/>
        <v/>
      </c>
      <c r="H1607" s="31" t="str">
        <f>IF(A1607&lt;&gt;"",-Belegerfassung!J1615+Belegerfassung!K1615,"")</f>
        <v/>
      </c>
      <c r="I1607" s="49" t="str">
        <f>IFERROR(IF(H1607&lt;&gt;"",Belegerfassung!L1615*100,""),IF(OR(Belegerfassung!L1615="Leistung EU - Erlöse",Belegerfassung!L1615="Lieferungen EU-Erlöse",Belegerfassung!L1615="EUST",Belegerfassung!L1615="Bauleistungen 20%")=TRUE,"",MID(Belegerfassung!L1615,4,2)))</f>
        <v/>
      </c>
      <c r="J1607" s="6" t="str">
        <f>IF(A1607&lt;&gt;"",LEFT(Belegerfassung!D1615,40),"")</f>
        <v/>
      </c>
      <c r="K1607" t="str">
        <f>IF(A1607&lt;&gt;"",VLOOKUP(D1607,Abfrage!$F$2:$G$21,2,FALSE),"")</f>
        <v/>
      </c>
      <c r="L1607" s="6" t="str">
        <f>IF(Belegerfassung!H1615&lt;&gt;"",Belegerfassung!H1615,"")</f>
        <v/>
      </c>
      <c r="M1607" t="str">
        <f>IFERROR(IF(Belegerfassung!E1615&lt;&gt;"",VLOOKUP(Belegerfassung!E1615,Abfrage!$L$2:$M$15,2,),""),"")</f>
        <v/>
      </c>
      <c r="N1607" t="str">
        <f t="shared" si="76"/>
        <v/>
      </c>
      <c r="O1607" t="str">
        <f t="shared" si="77"/>
        <v/>
      </c>
      <c r="P1607" t="str">
        <f>IF(Belegerfassung!G1615&lt;&gt;"",CONCATENATE(Belegerfassung!G1615,".pdf"),"")</f>
        <v/>
      </c>
    </row>
    <row r="1608" spans="1:16">
      <c r="A1608" t="str">
        <f>IF(Belegerfassung!C1616&lt;&gt;"",0,"")</f>
        <v/>
      </c>
      <c r="B1608" t="str">
        <f>IFERROR(VLOOKUP(Belegerfassung!I1616,Konten!A:D,2,FALSE),"")</f>
        <v/>
      </c>
      <c r="C1608" t="str">
        <f>IF(A1608&lt;&gt;"",TEXT(Belegerfassung!C1616,"TT.MM.JJJJ"),"")</f>
        <v/>
      </c>
      <c r="D1608" t="str">
        <f>IFERROR(VLOOKUP(Belegerfassung!A1616,Abfrage!$E$2:$F$20,2,FALSE),"")</f>
        <v/>
      </c>
      <c r="E1608" t="str">
        <f>IF(A1608&lt;&gt;"",Belegerfassung!B1616,"")</f>
        <v/>
      </c>
      <c r="F1608" t="str">
        <f>IF(Belegerfassung!L1616="","",IF(Belegerfassung!L1616&lt;&gt;"",IF(Belegerfassung!L1616&lt;&gt;"",IF(Belegerfassung!J1616&lt;&gt;0,VLOOKUP(Belegerfassung!L1616,Abfrage!$A$2:$C$19,2,),VLOOKUP(Belegerfassung!L1616,Abfrage!$A$2:$C$19,3,)),"")))</f>
        <v/>
      </c>
      <c r="G1608" t="str">
        <f t="shared" si="75"/>
        <v/>
      </c>
      <c r="H1608" s="31" t="str">
        <f>IF(A1608&lt;&gt;"",-Belegerfassung!J1616+Belegerfassung!K1616,"")</f>
        <v/>
      </c>
      <c r="I1608" s="49" t="str">
        <f>IFERROR(IF(H1608&lt;&gt;"",Belegerfassung!L1616*100,""),IF(OR(Belegerfassung!L1616="Leistung EU - Erlöse",Belegerfassung!L1616="Lieferungen EU-Erlöse",Belegerfassung!L1616="EUST",Belegerfassung!L1616="Bauleistungen 20%")=TRUE,"",MID(Belegerfassung!L1616,4,2)))</f>
        <v/>
      </c>
      <c r="J1608" s="6" t="str">
        <f>IF(A1608&lt;&gt;"",LEFT(Belegerfassung!D1616,40),"")</f>
        <v/>
      </c>
      <c r="K1608" t="str">
        <f>IF(A1608&lt;&gt;"",VLOOKUP(D1608,Abfrage!$F$2:$G$21,2,FALSE),"")</f>
        <v/>
      </c>
      <c r="L1608" s="6" t="str">
        <f>IF(Belegerfassung!H1616&lt;&gt;"",Belegerfassung!H1616,"")</f>
        <v/>
      </c>
      <c r="M1608" t="str">
        <f>IFERROR(IF(Belegerfassung!E1616&lt;&gt;"",VLOOKUP(Belegerfassung!E1616,Abfrage!$L$2:$M$15,2,),""),"")</f>
        <v/>
      </c>
      <c r="N1608" t="str">
        <f t="shared" si="76"/>
        <v/>
      </c>
      <c r="O1608" t="str">
        <f t="shared" si="77"/>
        <v/>
      </c>
      <c r="P1608" t="str">
        <f>IF(Belegerfassung!G1616&lt;&gt;"",CONCATENATE(Belegerfassung!G1616,".pdf"),"")</f>
        <v/>
      </c>
    </row>
    <row r="1609" spans="1:16">
      <c r="A1609" t="str">
        <f>IF(Belegerfassung!C1617&lt;&gt;"",0,"")</f>
        <v/>
      </c>
      <c r="B1609" t="str">
        <f>IFERROR(VLOOKUP(Belegerfassung!I1617,Konten!A:D,2,FALSE),"")</f>
        <v/>
      </c>
      <c r="C1609" t="str">
        <f>IF(A1609&lt;&gt;"",TEXT(Belegerfassung!C1617,"TT.MM.JJJJ"),"")</f>
        <v/>
      </c>
      <c r="D1609" t="str">
        <f>IFERROR(VLOOKUP(Belegerfassung!A1617,Abfrage!$E$2:$F$20,2,FALSE),"")</f>
        <v/>
      </c>
      <c r="E1609" t="str">
        <f>IF(A1609&lt;&gt;"",Belegerfassung!B1617,"")</f>
        <v/>
      </c>
      <c r="F1609" t="str">
        <f>IF(Belegerfassung!L1617="","",IF(Belegerfassung!L1617&lt;&gt;"",IF(Belegerfassung!L1617&lt;&gt;"",IF(Belegerfassung!J1617&lt;&gt;0,VLOOKUP(Belegerfassung!L1617,Abfrage!$A$2:$C$19,2,),VLOOKUP(Belegerfassung!L1617,Abfrage!$A$2:$C$19,3,)),"")))</f>
        <v/>
      </c>
      <c r="G1609" t="str">
        <f t="shared" si="75"/>
        <v/>
      </c>
      <c r="H1609" s="31" t="str">
        <f>IF(A1609&lt;&gt;"",-Belegerfassung!J1617+Belegerfassung!K1617,"")</f>
        <v/>
      </c>
      <c r="I1609" s="49" t="str">
        <f>IFERROR(IF(H1609&lt;&gt;"",Belegerfassung!L1617*100,""),IF(OR(Belegerfassung!L1617="Leistung EU - Erlöse",Belegerfassung!L1617="Lieferungen EU-Erlöse",Belegerfassung!L1617="EUST",Belegerfassung!L1617="Bauleistungen 20%")=TRUE,"",MID(Belegerfassung!L1617,4,2)))</f>
        <v/>
      </c>
      <c r="J1609" s="6" t="str">
        <f>IF(A1609&lt;&gt;"",LEFT(Belegerfassung!D1617,40),"")</f>
        <v/>
      </c>
      <c r="K1609" t="str">
        <f>IF(A1609&lt;&gt;"",VLOOKUP(D1609,Abfrage!$F$2:$G$21,2,FALSE),"")</f>
        <v/>
      </c>
      <c r="L1609" s="6" t="str">
        <f>IF(Belegerfassung!H1617&lt;&gt;"",Belegerfassung!H1617,"")</f>
        <v/>
      </c>
      <c r="M1609" t="str">
        <f>IFERROR(IF(Belegerfassung!E1617&lt;&gt;"",VLOOKUP(Belegerfassung!E1617,Abfrage!$L$2:$M$15,2,),""),"")</f>
        <v/>
      </c>
      <c r="N1609" t="str">
        <f t="shared" si="76"/>
        <v/>
      </c>
      <c r="O1609" t="str">
        <f t="shared" si="77"/>
        <v/>
      </c>
      <c r="P1609" t="str">
        <f>IF(Belegerfassung!G1617&lt;&gt;"",CONCATENATE(Belegerfassung!G1617,".pdf"),"")</f>
        <v/>
      </c>
    </row>
    <row r="1610" spans="1:16">
      <c r="A1610" t="str">
        <f>IF(Belegerfassung!C1618&lt;&gt;"",0,"")</f>
        <v/>
      </c>
      <c r="B1610" t="str">
        <f>IFERROR(VLOOKUP(Belegerfassung!I1618,Konten!A:D,2,FALSE),"")</f>
        <v/>
      </c>
      <c r="C1610" t="str">
        <f>IF(A1610&lt;&gt;"",TEXT(Belegerfassung!C1618,"TT.MM.JJJJ"),"")</f>
        <v/>
      </c>
      <c r="D1610" t="str">
        <f>IFERROR(VLOOKUP(Belegerfassung!A1618,Abfrage!$E$2:$F$20,2,FALSE),"")</f>
        <v/>
      </c>
      <c r="E1610" t="str">
        <f>IF(A1610&lt;&gt;"",Belegerfassung!B1618,"")</f>
        <v/>
      </c>
      <c r="F1610" t="str">
        <f>IF(Belegerfassung!L1618="","",IF(Belegerfassung!L1618&lt;&gt;"",IF(Belegerfassung!L1618&lt;&gt;"",IF(Belegerfassung!J1618&lt;&gt;0,VLOOKUP(Belegerfassung!L1618,Abfrage!$A$2:$C$19,2,),VLOOKUP(Belegerfassung!L1618,Abfrage!$A$2:$C$19,3,)),"")))</f>
        <v/>
      </c>
      <c r="G1610" t="str">
        <f t="shared" si="75"/>
        <v/>
      </c>
      <c r="H1610" s="31" t="str">
        <f>IF(A1610&lt;&gt;"",-Belegerfassung!J1618+Belegerfassung!K1618,"")</f>
        <v/>
      </c>
      <c r="I1610" s="49" t="str">
        <f>IFERROR(IF(H1610&lt;&gt;"",Belegerfassung!L1618*100,""),IF(OR(Belegerfassung!L1618="Leistung EU - Erlöse",Belegerfassung!L1618="Lieferungen EU-Erlöse",Belegerfassung!L1618="EUST",Belegerfassung!L1618="Bauleistungen 20%")=TRUE,"",MID(Belegerfassung!L1618,4,2)))</f>
        <v/>
      </c>
      <c r="J1610" s="6" t="str">
        <f>IF(A1610&lt;&gt;"",LEFT(Belegerfassung!D1618,40),"")</f>
        <v/>
      </c>
      <c r="K1610" t="str">
        <f>IF(A1610&lt;&gt;"",VLOOKUP(D1610,Abfrage!$F$2:$G$21,2,FALSE),"")</f>
        <v/>
      </c>
      <c r="L1610" s="6" t="str">
        <f>IF(Belegerfassung!H1618&lt;&gt;"",Belegerfassung!H1618,"")</f>
        <v/>
      </c>
      <c r="M1610" t="str">
        <f>IFERROR(IF(Belegerfassung!E1618&lt;&gt;"",VLOOKUP(Belegerfassung!E1618,Abfrage!$L$2:$M$15,2,),""),"")</f>
        <v/>
      </c>
      <c r="N1610" t="str">
        <f t="shared" si="76"/>
        <v/>
      </c>
      <c r="O1610" t="str">
        <f t="shared" si="77"/>
        <v/>
      </c>
      <c r="P1610" t="str">
        <f>IF(Belegerfassung!G1618&lt;&gt;"",CONCATENATE(Belegerfassung!G1618,".pdf"),"")</f>
        <v/>
      </c>
    </row>
    <row r="1611" spans="1:16">
      <c r="A1611" t="str">
        <f>IF(Belegerfassung!C1619&lt;&gt;"",0,"")</f>
        <v/>
      </c>
      <c r="B1611" t="str">
        <f>IFERROR(VLOOKUP(Belegerfassung!I1619,Konten!A:D,2,FALSE),"")</f>
        <v/>
      </c>
      <c r="C1611" t="str">
        <f>IF(A1611&lt;&gt;"",TEXT(Belegerfassung!C1619,"TT.MM.JJJJ"),"")</f>
        <v/>
      </c>
      <c r="D1611" t="str">
        <f>IFERROR(VLOOKUP(Belegerfassung!A1619,Abfrage!$E$2:$F$20,2,FALSE),"")</f>
        <v/>
      </c>
      <c r="E1611" t="str">
        <f>IF(A1611&lt;&gt;"",Belegerfassung!B1619,"")</f>
        <v/>
      </c>
      <c r="F1611" t="str">
        <f>IF(Belegerfassung!L1619="","",IF(Belegerfassung!L1619&lt;&gt;"",IF(Belegerfassung!L1619&lt;&gt;"",IF(Belegerfassung!J1619&lt;&gt;0,VLOOKUP(Belegerfassung!L1619,Abfrage!$A$2:$C$19,2,),VLOOKUP(Belegerfassung!L1619,Abfrage!$A$2:$C$19,3,)),"")))</f>
        <v/>
      </c>
      <c r="G1611" t="str">
        <f t="shared" si="75"/>
        <v/>
      </c>
      <c r="H1611" s="31" t="str">
        <f>IF(A1611&lt;&gt;"",-Belegerfassung!J1619+Belegerfassung!K1619,"")</f>
        <v/>
      </c>
      <c r="I1611" s="49" t="str">
        <f>IFERROR(IF(H1611&lt;&gt;"",Belegerfassung!L1619*100,""),IF(OR(Belegerfassung!L1619="Leistung EU - Erlöse",Belegerfassung!L1619="Lieferungen EU-Erlöse",Belegerfassung!L1619="EUST",Belegerfassung!L1619="Bauleistungen 20%")=TRUE,"",MID(Belegerfassung!L1619,4,2)))</f>
        <v/>
      </c>
      <c r="J1611" s="6" t="str">
        <f>IF(A1611&lt;&gt;"",LEFT(Belegerfassung!D1619,40),"")</f>
        <v/>
      </c>
      <c r="K1611" t="str">
        <f>IF(A1611&lt;&gt;"",VLOOKUP(D1611,Abfrage!$F$2:$G$21,2,FALSE),"")</f>
        <v/>
      </c>
      <c r="L1611" s="6" t="str">
        <f>IF(Belegerfassung!H1619&lt;&gt;"",Belegerfassung!H1619,"")</f>
        <v/>
      </c>
      <c r="M1611" t="str">
        <f>IFERROR(IF(Belegerfassung!E1619&lt;&gt;"",VLOOKUP(Belegerfassung!E1619,Abfrage!$L$2:$M$15,2,),""),"")</f>
        <v/>
      </c>
      <c r="N1611" t="str">
        <f t="shared" si="76"/>
        <v/>
      </c>
      <c r="O1611" t="str">
        <f t="shared" si="77"/>
        <v/>
      </c>
      <c r="P1611" t="str">
        <f>IF(Belegerfassung!G1619&lt;&gt;"",CONCATENATE(Belegerfassung!G1619,".pdf"),"")</f>
        <v/>
      </c>
    </row>
    <row r="1612" spans="1:16">
      <c r="A1612" t="str">
        <f>IF(Belegerfassung!C1620&lt;&gt;"",0,"")</f>
        <v/>
      </c>
      <c r="B1612" t="str">
        <f>IFERROR(VLOOKUP(Belegerfassung!I1620,Konten!A:D,2,FALSE),"")</f>
        <v/>
      </c>
      <c r="C1612" t="str">
        <f>IF(A1612&lt;&gt;"",TEXT(Belegerfassung!C1620,"TT.MM.JJJJ"),"")</f>
        <v/>
      </c>
      <c r="D1612" t="str">
        <f>IFERROR(VLOOKUP(Belegerfassung!A1620,Abfrage!$E$2:$F$20,2,FALSE),"")</f>
        <v/>
      </c>
      <c r="E1612" t="str">
        <f>IF(A1612&lt;&gt;"",Belegerfassung!B1620,"")</f>
        <v/>
      </c>
      <c r="F1612" t="str">
        <f>IF(Belegerfassung!L1620="","",IF(Belegerfassung!L1620&lt;&gt;"",IF(Belegerfassung!L1620&lt;&gt;"",IF(Belegerfassung!J1620&lt;&gt;0,VLOOKUP(Belegerfassung!L1620,Abfrage!$A$2:$C$19,2,),VLOOKUP(Belegerfassung!L1620,Abfrage!$A$2:$C$19,3,)),"")))</f>
        <v/>
      </c>
      <c r="G1612" t="str">
        <f t="shared" si="75"/>
        <v/>
      </c>
      <c r="H1612" s="31" t="str">
        <f>IF(A1612&lt;&gt;"",-Belegerfassung!J1620+Belegerfassung!K1620,"")</f>
        <v/>
      </c>
      <c r="I1612" s="49" t="str">
        <f>IFERROR(IF(H1612&lt;&gt;"",Belegerfassung!L1620*100,""),IF(OR(Belegerfassung!L1620="Leistung EU - Erlöse",Belegerfassung!L1620="Lieferungen EU-Erlöse",Belegerfassung!L1620="EUST",Belegerfassung!L1620="Bauleistungen 20%")=TRUE,"",MID(Belegerfassung!L1620,4,2)))</f>
        <v/>
      </c>
      <c r="J1612" s="6" t="str">
        <f>IF(A1612&lt;&gt;"",LEFT(Belegerfassung!D1620,40),"")</f>
        <v/>
      </c>
      <c r="K1612" t="str">
        <f>IF(A1612&lt;&gt;"",VLOOKUP(D1612,Abfrage!$F$2:$G$21,2,FALSE),"")</f>
        <v/>
      </c>
      <c r="L1612" s="6" t="str">
        <f>IF(Belegerfassung!H1620&lt;&gt;"",Belegerfassung!H1620,"")</f>
        <v/>
      </c>
      <c r="M1612" t="str">
        <f>IFERROR(IF(Belegerfassung!E1620&lt;&gt;"",VLOOKUP(Belegerfassung!E1620,Abfrage!$L$2:$M$15,2,),""),"")</f>
        <v/>
      </c>
      <c r="N1612" t="str">
        <f t="shared" si="76"/>
        <v/>
      </c>
      <c r="O1612" t="str">
        <f t="shared" si="77"/>
        <v/>
      </c>
      <c r="P1612" t="str">
        <f>IF(Belegerfassung!G1620&lt;&gt;"",CONCATENATE(Belegerfassung!G1620,".pdf"),"")</f>
        <v/>
      </c>
    </row>
    <row r="1613" spans="1:16">
      <c r="A1613" t="str">
        <f>IF(Belegerfassung!C1621&lt;&gt;"",0,"")</f>
        <v/>
      </c>
      <c r="B1613" t="str">
        <f>IFERROR(VLOOKUP(Belegerfassung!I1621,Konten!A:D,2,FALSE),"")</f>
        <v/>
      </c>
      <c r="C1613" t="str">
        <f>IF(A1613&lt;&gt;"",TEXT(Belegerfassung!C1621,"TT.MM.JJJJ"),"")</f>
        <v/>
      </c>
      <c r="D1613" t="str">
        <f>IFERROR(VLOOKUP(Belegerfassung!A1621,Abfrage!$E$2:$F$20,2,FALSE),"")</f>
        <v/>
      </c>
      <c r="E1613" t="str">
        <f>IF(A1613&lt;&gt;"",Belegerfassung!B1621,"")</f>
        <v/>
      </c>
      <c r="F1613" t="str">
        <f>IF(Belegerfassung!L1621="","",IF(Belegerfassung!L1621&lt;&gt;"",IF(Belegerfassung!L1621&lt;&gt;"",IF(Belegerfassung!J1621&lt;&gt;0,VLOOKUP(Belegerfassung!L1621,Abfrage!$A$2:$C$19,2,),VLOOKUP(Belegerfassung!L1621,Abfrage!$A$2:$C$19,3,)),"")))</f>
        <v/>
      </c>
      <c r="G1613" t="str">
        <f t="shared" si="75"/>
        <v/>
      </c>
      <c r="H1613" s="31" t="str">
        <f>IF(A1613&lt;&gt;"",-Belegerfassung!J1621+Belegerfassung!K1621,"")</f>
        <v/>
      </c>
      <c r="I1613" s="49" t="str">
        <f>IFERROR(IF(H1613&lt;&gt;"",Belegerfassung!L1621*100,""),IF(OR(Belegerfassung!L1621="Leistung EU - Erlöse",Belegerfassung!L1621="Lieferungen EU-Erlöse",Belegerfassung!L1621="EUST",Belegerfassung!L1621="Bauleistungen 20%")=TRUE,"",MID(Belegerfassung!L1621,4,2)))</f>
        <v/>
      </c>
      <c r="J1613" s="6" t="str">
        <f>IF(A1613&lt;&gt;"",LEFT(Belegerfassung!D1621,40),"")</f>
        <v/>
      </c>
      <c r="K1613" t="str">
        <f>IF(A1613&lt;&gt;"",VLOOKUP(D1613,Abfrage!$F$2:$G$21,2,FALSE),"")</f>
        <v/>
      </c>
      <c r="L1613" s="6" t="str">
        <f>IF(Belegerfassung!H1621&lt;&gt;"",Belegerfassung!H1621,"")</f>
        <v/>
      </c>
      <c r="M1613" t="str">
        <f>IFERROR(IF(Belegerfassung!E1621&lt;&gt;"",VLOOKUP(Belegerfassung!E1621,Abfrage!$L$2:$M$15,2,),""),"")</f>
        <v/>
      </c>
      <c r="N1613" t="str">
        <f t="shared" si="76"/>
        <v/>
      </c>
      <c r="O1613" t="str">
        <f t="shared" si="77"/>
        <v/>
      </c>
      <c r="P1613" t="str">
        <f>IF(Belegerfassung!G1621&lt;&gt;"",CONCATENATE(Belegerfassung!G1621,".pdf"),"")</f>
        <v/>
      </c>
    </row>
    <row r="1614" spans="1:16">
      <c r="A1614" t="str">
        <f>IF(Belegerfassung!C1622&lt;&gt;"",0,"")</f>
        <v/>
      </c>
      <c r="B1614" t="str">
        <f>IFERROR(VLOOKUP(Belegerfassung!I1622,Konten!A:D,2,FALSE),"")</f>
        <v/>
      </c>
      <c r="C1614" t="str">
        <f>IF(A1614&lt;&gt;"",TEXT(Belegerfassung!C1622,"TT.MM.JJJJ"),"")</f>
        <v/>
      </c>
      <c r="D1614" t="str">
        <f>IFERROR(VLOOKUP(Belegerfassung!A1622,Abfrage!$E$2:$F$20,2,FALSE),"")</f>
        <v/>
      </c>
      <c r="E1614" t="str">
        <f>IF(A1614&lt;&gt;"",Belegerfassung!B1622,"")</f>
        <v/>
      </c>
      <c r="F1614" t="str">
        <f>IF(Belegerfassung!L1622="","",IF(Belegerfassung!L1622&lt;&gt;"",IF(Belegerfassung!L1622&lt;&gt;"",IF(Belegerfassung!J1622&lt;&gt;0,VLOOKUP(Belegerfassung!L1622,Abfrage!$A$2:$C$19,2,),VLOOKUP(Belegerfassung!L1622,Abfrage!$A$2:$C$19,3,)),"")))</f>
        <v/>
      </c>
      <c r="G1614" t="str">
        <f t="shared" si="75"/>
        <v/>
      </c>
      <c r="H1614" s="31" t="str">
        <f>IF(A1614&lt;&gt;"",-Belegerfassung!J1622+Belegerfassung!K1622,"")</f>
        <v/>
      </c>
      <c r="I1614" s="49" t="str">
        <f>IFERROR(IF(H1614&lt;&gt;"",Belegerfassung!L1622*100,""),IF(OR(Belegerfassung!L1622="Leistung EU - Erlöse",Belegerfassung!L1622="Lieferungen EU-Erlöse",Belegerfassung!L1622="EUST",Belegerfassung!L1622="Bauleistungen 20%")=TRUE,"",MID(Belegerfassung!L1622,4,2)))</f>
        <v/>
      </c>
      <c r="J1614" s="6" t="str">
        <f>IF(A1614&lt;&gt;"",LEFT(Belegerfassung!D1622,40),"")</f>
        <v/>
      </c>
      <c r="K1614" t="str">
        <f>IF(A1614&lt;&gt;"",VLOOKUP(D1614,Abfrage!$F$2:$G$21,2,FALSE),"")</f>
        <v/>
      </c>
      <c r="L1614" s="6" t="str">
        <f>IF(Belegerfassung!H1622&lt;&gt;"",Belegerfassung!H1622,"")</f>
        <v/>
      </c>
      <c r="M1614" t="str">
        <f>IFERROR(IF(Belegerfassung!E1622&lt;&gt;"",VLOOKUP(Belegerfassung!E1622,Abfrage!$L$2:$M$15,2,),""),"")</f>
        <v/>
      </c>
      <c r="N1614" t="str">
        <f t="shared" si="76"/>
        <v/>
      </c>
      <c r="O1614" t="str">
        <f t="shared" si="77"/>
        <v/>
      </c>
      <c r="P1614" t="str">
        <f>IF(Belegerfassung!G1622&lt;&gt;"",CONCATENATE(Belegerfassung!G1622,".pdf"),"")</f>
        <v/>
      </c>
    </row>
    <row r="1615" spans="1:16">
      <c r="A1615" t="str">
        <f>IF(Belegerfassung!C1623&lt;&gt;"",0,"")</f>
        <v/>
      </c>
      <c r="B1615" t="str">
        <f>IFERROR(VLOOKUP(Belegerfassung!I1623,Konten!A:D,2,FALSE),"")</f>
        <v/>
      </c>
      <c r="C1615" t="str">
        <f>IF(A1615&lt;&gt;"",TEXT(Belegerfassung!C1623,"TT.MM.JJJJ"),"")</f>
        <v/>
      </c>
      <c r="D1615" t="str">
        <f>IFERROR(VLOOKUP(Belegerfassung!A1623,Abfrage!$E$2:$F$20,2,FALSE),"")</f>
        <v/>
      </c>
      <c r="E1615" t="str">
        <f>IF(A1615&lt;&gt;"",Belegerfassung!B1623,"")</f>
        <v/>
      </c>
      <c r="F1615" t="str">
        <f>IF(Belegerfassung!L1623="","",IF(Belegerfassung!L1623&lt;&gt;"",IF(Belegerfassung!L1623&lt;&gt;"",IF(Belegerfassung!J1623&lt;&gt;0,VLOOKUP(Belegerfassung!L1623,Abfrage!$A$2:$C$19,2,),VLOOKUP(Belegerfassung!L1623,Abfrage!$A$2:$C$19,3,)),"")))</f>
        <v/>
      </c>
      <c r="G1615" t="str">
        <f t="shared" si="75"/>
        <v/>
      </c>
      <c r="H1615" s="31" t="str">
        <f>IF(A1615&lt;&gt;"",-Belegerfassung!J1623+Belegerfassung!K1623,"")</f>
        <v/>
      </c>
      <c r="I1615" s="49" t="str">
        <f>IFERROR(IF(H1615&lt;&gt;"",Belegerfassung!L1623*100,""),IF(OR(Belegerfassung!L1623="Leistung EU - Erlöse",Belegerfassung!L1623="Lieferungen EU-Erlöse",Belegerfassung!L1623="EUST",Belegerfassung!L1623="Bauleistungen 20%")=TRUE,"",MID(Belegerfassung!L1623,4,2)))</f>
        <v/>
      </c>
      <c r="J1615" s="6" t="str">
        <f>IF(A1615&lt;&gt;"",LEFT(Belegerfassung!D1623,40),"")</f>
        <v/>
      </c>
      <c r="K1615" t="str">
        <f>IF(A1615&lt;&gt;"",VLOOKUP(D1615,Abfrage!$F$2:$G$21,2,FALSE),"")</f>
        <v/>
      </c>
      <c r="L1615" s="6" t="str">
        <f>IF(Belegerfassung!H1623&lt;&gt;"",Belegerfassung!H1623,"")</f>
        <v/>
      </c>
      <c r="M1615" t="str">
        <f>IFERROR(IF(Belegerfassung!E1623&lt;&gt;"",VLOOKUP(Belegerfassung!E1623,Abfrage!$L$2:$M$15,2,),""),"")</f>
        <v/>
      </c>
      <c r="N1615" t="str">
        <f t="shared" si="76"/>
        <v/>
      </c>
      <c r="O1615" t="str">
        <f t="shared" si="77"/>
        <v/>
      </c>
      <c r="P1615" t="str">
        <f>IF(Belegerfassung!G1623&lt;&gt;"",CONCATENATE(Belegerfassung!G1623,".pdf"),"")</f>
        <v/>
      </c>
    </row>
    <row r="1616" spans="1:16">
      <c r="A1616" t="str">
        <f>IF(Belegerfassung!C1624&lt;&gt;"",0,"")</f>
        <v/>
      </c>
      <c r="B1616" t="str">
        <f>IFERROR(VLOOKUP(Belegerfassung!I1624,Konten!A:D,2,FALSE),"")</f>
        <v/>
      </c>
      <c r="C1616" t="str">
        <f>IF(A1616&lt;&gt;"",TEXT(Belegerfassung!C1624,"TT.MM.JJJJ"),"")</f>
        <v/>
      </c>
      <c r="D1616" t="str">
        <f>IFERROR(VLOOKUP(Belegerfassung!A1624,Abfrage!$E$2:$F$20,2,FALSE),"")</f>
        <v/>
      </c>
      <c r="E1616" t="str">
        <f>IF(A1616&lt;&gt;"",Belegerfassung!B1624,"")</f>
        <v/>
      </c>
      <c r="F1616" t="str">
        <f>IF(Belegerfassung!L1624="","",IF(Belegerfassung!L1624&lt;&gt;"",IF(Belegerfassung!L1624&lt;&gt;"",IF(Belegerfassung!J1624&lt;&gt;0,VLOOKUP(Belegerfassung!L1624,Abfrage!$A$2:$C$19,2,),VLOOKUP(Belegerfassung!L1624,Abfrage!$A$2:$C$19,3,)),"")))</f>
        <v/>
      </c>
      <c r="G1616" t="str">
        <f t="shared" si="75"/>
        <v/>
      </c>
      <c r="H1616" s="31" t="str">
        <f>IF(A1616&lt;&gt;"",-Belegerfassung!J1624+Belegerfassung!K1624,"")</f>
        <v/>
      </c>
      <c r="I1616" s="49" t="str">
        <f>IFERROR(IF(H1616&lt;&gt;"",Belegerfassung!L1624*100,""),IF(OR(Belegerfassung!L1624="Leistung EU - Erlöse",Belegerfassung!L1624="Lieferungen EU-Erlöse",Belegerfassung!L1624="EUST",Belegerfassung!L1624="Bauleistungen 20%")=TRUE,"",MID(Belegerfassung!L1624,4,2)))</f>
        <v/>
      </c>
      <c r="J1616" s="6" t="str">
        <f>IF(A1616&lt;&gt;"",LEFT(Belegerfassung!D1624,40),"")</f>
        <v/>
      </c>
      <c r="K1616" t="str">
        <f>IF(A1616&lt;&gt;"",VLOOKUP(D1616,Abfrage!$F$2:$G$21,2,FALSE),"")</f>
        <v/>
      </c>
      <c r="L1616" s="6" t="str">
        <f>IF(Belegerfassung!H1624&lt;&gt;"",Belegerfassung!H1624,"")</f>
        <v/>
      </c>
      <c r="M1616" t="str">
        <f>IFERROR(IF(Belegerfassung!E1624&lt;&gt;"",VLOOKUP(Belegerfassung!E1624,Abfrage!$L$2:$M$15,2,),""),"")</f>
        <v/>
      </c>
      <c r="N1616" t="str">
        <f t="shared" si="76"/>
        <v/>
      </c>
      <c r="O1616" t="str">
        <f t="shared" si="77"/>
        <v/>
      </c>
      <c r="P1616" t="str">
        <f>IF(Belegerfassung!G1624&lt;&gt;"",CONCATENATE(Belegerfassung!G1624,".pdf"),"")</f>
        <v/>
      </c>
    </row>
    <row r="1617" spans="1:16">
      <c r="A1617" t="str">
        <f>IF(Belegerfassung!C1625&lt;&gt;"",0,"")</f>
        <v/>
      </c>
      <c r="B1617" t="str">
        <f>IFERROR(VLOOKUP(Belegerfassung!I1625,Konten!A:D,2,FALSE),"")</f>
        <v/>
      </c>
      <c r="C1617" t="str">
        <f>IF(A1617&lt;&gt;"",TEXT(Belegerfassung!C1625,"TT.MM.JJJJ"),"")</f>
        <v/>
      </c>
      <c r="D1617" t="str">
        <f>IFERROR(VLOOKUP(Belegerfassung!A1625,Abfrage!$E$2:$F$20,2,FALSE),"")</f>
        <v/>
      </c>
      <c r="E1617" t="str">
        <f>IF(A1617&lt;&gt;"",Belegerfassung!B1625,"")</f>
        <v/>
      </c>
      <c r="F1617" t="str">
        <f>IF(Belegerfassung!L1625="","",IF(Belegerfassung!L1625&lt;&gt;"",IF(Belegerfassung!L1625&lt;&gt;"",IF(Belegerfassung!J1625&lt;&gt;0,VLOOKUP(Belegerfassung!L1625,Abfrage!$A$2:$C$19,2,),VLOOKUP(Belegerfassung!L1625,Abfrage!$A$2:$C$19,3,)),"")))</f>
        <v/>
      </c>
      <c r="G1617" t="str">
        <f t="shared" si="75"/>
        <v/>
      </c>
      <c r="H1617" s="31" t="str">
        <f>IF(A1617&lt;&gt;"",-Belegerfassung!J1625+Belegerfassung!K1625,"")</f>
        <v/>
      </c>
      <c r="I1617" s="49" t="str">
        <f>IFERROR(IF(H1617&lt;&gt;"",Belegerfassung!L1625*100,""),IF(OR(Belegerfassung!L1625="Leistung EU - Erlöse",Belegerfassung!L1625="Lieferungen EU-Erlöse",Belegerfassung!L1625="EUST",Belegerfassung!L1625="Bauleistungen 20%")=TRUE,"",MID(Belegerfassung!L1625,4,2)))</f>
        <v/>
      </c>
      <c r="J1617" s="6" t="str">
        <f>IF(A1617&lt;&gt;"",LEFT(Belegerfassung!D1625,40),"")</f>
        <v/>
      </c>
      <c r="K1617" t="str">
        <f>IF(A1617&lt;&gt;"",VLOOKUP(D1617,Abfrage!$F$2:$G$21,2,FALSE),"")</f>
        <v/>
      </c>
      <c r="L1617" s="6" t="str">
        <f>IF(Belegerfassung!H1625&lt;&gt;"",Belegerfassung!H1625,"")</f>
        <v/>
      </c>
      <c r="M1617" t="str">
        <f>IFERROR(IF(Belegerfassung!E1625&lt;&gt;"",VLOOKUP(Belegerfassung!E1625,Abfrage!$L$2:$M$15,2,),""),"")</f>
        <v/>
      </c>
      <c r="N1617" t="str">
        <f t="shared" si="76"/>
        <v/>
      </c>
      <c r="O1617" t="str">
        <f t="shared" si="77"/>
        <v/>
      </c>
      <c r="P1617" t="str">
        <f>IF(Belegerfassung!G1625&lt;&gt;"",CONCATENATE(Belegerfassung!G1625,".pdf"),"")</f>
        <v/>
      </c>
    </row>
    <row r="1618" spans="1:16">
      <c r="A1618" t="str">
        <f>IF(Belegerfassung!C1626&lt;&gt;"",0,"")</f>
        <v/>
      </c>
      <c r="B1618" t="str">
        <f>IFERROR(VLOOKUP(Belegerfassung!I1626,Konten!A:D,2,FALSE),"")</f>
        <v/>
      </c>
      <c r="C1618" t="str">
        <f>IF(A1618&lt;&gt;"",TEXT(Belegerfassung!C1626,"TT.MM.JJJJ"),"")</f>
        <v/>
      </c>
      <c r="D1618" t="str">
        <f>IFERROR(VLOOKUP(Belegerfassung!A1626,Abfrage!$E$2:$F$20,2,FALSE),"")</f>
        <v/>
      </c>
      <c r="E1618" t="str">
        <f>IF(A1618&lt;&gt;"",Belegerfassung!B1626,"")</f>
        <v/>
      </c>
      <c r="F1618" t="str">
        <f>IF(Belegerfassung!L1626="","",IF(Belegerfassung!L1626&lt;&gt;"",IF(Belegerfassung!L1626&lt;&gt;"",IF(Belegerfassung!J1626&lt;&gt;0,VLOOKUP(Belegerfassung!L1626,Abfrage!$A$2:$C$19,2,),VLOOKUP(Belegerfassung!L1626,Abfrage!$A$2:$C$19,3,)),"")))</f>
        <v/>
      </c>
      <c r="G1618" t="str">
        <f t="shared" si="75"/>
        <v/>
      </c>
      <c r="H1618" s="31" t="str">
        <f>IF(A1618&lt;&gt;"",-Belegerfassung!J1626+Belegerfassung!K1626,"")</f>
        <v/>
      </c>
      <c r="I1618" s="49" t="str">
        <f>IFERROR(IF(H1618&lt;&gt;"",Belegerfassung!L1626*100,""),IF(OR(Belegerfassung!L1626="Leistung EU - Erlöse",Belegerfassung!L1626="Lieferungen EU-Erlöse",Belegerfassung!L1626="EUST",Belegerfassung!L1626="Bauleistungen 20%")=TRUE,"",MID(Belegerfassung!L1626,4,2)))</f>
        <v/>
      </c>
      <c r="J1618" s="6" t="str">
        <f>IF(A1618&lt;&gt;"",LEFT(Belegerfassung!D1626,40),"")</f>
        <v/>
      </c>
      <c r="K1618" t="str">
        <f>IF(A1618&lt;&gt;"",VLOOKUP(D1618,Abfrage!$F$2:$G$21,2,FALSE),"")</f>
        <v/>
      </c>
      <c r="L1618" s="6" t="str">
        <f>IF(Belegerfassung!H1626&lt;&gt;"",Belegerfassung!H1626,"")</f>
        <v/>
      </c>
      <c r="M1618" t="str">
        <f>IFERROR(IF(Belegerfassung!E1626&lt;&gt;"",VLOOKUP(Belegerfassung!E1626,Abfrage!$L$2:$M$15,2,),""),"")</f>
        <v/>
      </c>
      <c r="N1618" t="str">
        <f t="shared" si="76"/>
        <v/>
      </c>
      <c r="O1618" t="str">
        <f t="shared" si="77"/>
        <v/>
      </c>
      <c r="P1618" t="str">
        <f>IF(Belegerfassung!G1626&lt;&gt;"",CONCATENATE(Belegerfassung!G1626,".pdf"),"")</f>
        <v/>
      </c>
    </row>
    <row r="1619" spans="1:16">
      <c r="A1619" t="str">
        <f>IF(Belegerfassung!C1627&lt;&gt;"",0,"")</f>
        <v/>
      </c>
      <c r="B1619" t="str">
        <f>IFERROR(VLOOKUP(Belegerfassung!I1627,Konten!A:D,2,FALSE),"")</f>
        <v/>
      </c>
      <c r="C1619" t="str">
        <f>IF(A1619&lt;&gt;"",TEXT(Belegerfassung!C1627,"TT.MM.JJJJ"),"")</f>
        <v/>
      </c>
      <c r="D1619" t="str">
        <f>IFERROR(VLOOKUP(Belegerfassung!A1627,Abfrage!$E$2:$F$20,2,FALSE),"")</f>
        <v/>
      </c>
      <c r="E1619" t="str">
        <f>IF(A1619&lt;&gt;"",Belegerfassung!B1627,"")</f>
        <v/>
      </c>
      <c r="F1619" t="str">
        <f>IF(Belegerfassung!L1627="","",IF(Belegerfassung!L1627&lt;&gt;"",IF(Belegerfassung!L1627&lt;&gt;"",IF(Belegerfassung!J1627&lt;&gt;0,VLOOKUP(Belegerfassung!L1627,Abfrage!$A$2:$C$19,2,),VLOOKUP(Belegerfassung!L1627,Abfrage!$A$2:$C$19,3,)),"")))</f>
        <v/>
      </c>
      <c r="G1619" t="str">
        <f t="shared" si="75"/>
        <v/>
      </c>
      <c r="H1619" s="31" t="str">
        <f>IF(A1619&lt;&gt;"",-Belegerfassung!J1627+Belegerfassung!K1627,"")</f>
        <v/>
      </c>
      <c r="I1619" s="49" t="str">
        <f>IFERROR(IF(H1619&lt;&gt;"",Belegerfassung!L1627*100,""),IF(OR(Belegerfassung!L1627="Leistung EU - Erlöse",Belegerfassung!L1627="Lieferungen EU-Erlöse",Belegerfassung!L1627="EUST",Belegerfassung!L1627="Bauleistungen 20%")=TRUE,"",MID(Belegerfassung!L1627,4,2)))</f>
        <v/>
      </c>
      <c r="J1619" s="6" t="str">
        <f>IF(A1619&lt;&gt;"",LEFT(Belegerfassung!D1627,40),"")</f>
        <v/>
      </c>
      <c r="K1619" t="str">
        <f>IF(A1619&lt;&gt;"",VLOOKUP(D1619,Abfrage!$F$2:$G$21,2,FALSE),"")</f>
        <v/>
      </c>
      <c r="L1619" s="6" t="str">
        <f>IF(Belegerfassung!H1627&lt;&gt;"",Belegerfassung!H1627,"")</f>
        <v/>
      </c>
      <c r="M1619" t="str">
        <f>IFERROR(IF(Belegerfassung!E1627&lt;&gt;"",VLOOKUP(Belegerfassung!E1627,Abfrage!$L$2:$M$15,2,),""),"")</f>
        <v/>
      </c>
      <c r="N1619" t="str">
        <f t="shared" si="76"/>
        <v/>
      </c>
      <c r="O1619" t="str">
        <f t="shared" si="77"/>
        <v/>
      </c>
      <c r="P1619" t="str">
        <f>IF(Belegerfassung!G1627&lt;&gt;"",CONCATENATE(Belegerfassung!G1627,".pdf"),"")</f>
        <v/>
      </c>
    </row>
    <row r="1620" spans="1:16">
      <c r="A1620" t="str">
        <f>IF(Belegerfassung!C1628&lt;&gt;"",0,"")</f>
        <v/>
      </c>
      <c r="B1620" t="str">
        <f>IFERROR(VLOOKUP(Belegerfassung!I1628,Konten!A:D,2,FALSE),"")</f>
        <v/>
      </c>
      <c r="C1620" t="str">
        <f>IF(A1620&lt;&gt;"",TEXT(Belegerfassung!C1628,"TT.MM.JJJJ"),"")</f>
        <v/>
      </c>
      <c r="D1620" t="str">
        <f>IFERROR(VLOOKUP(Belegerfassung!A1628,Abfrage!$E$2:$F$20,2,FALSE),"")</f>
        <v/>
      </c>
      <c r="E1620" t="str">
        <f>IF(A1620&lt;&gt;"",Belegerfassung!B1628,"")</f>
        <v/>
      </c>
      <c r="F1620" t="str">
        <f>IF(Belegerfassung!L1628="","",IF(Belegerfassung!L1628&lt;&gt;"",IF(Belegerfassung!L1628&lt;&gt;"",IF(Belegerfassung!J1628&lt;&gt;0,VLOOKUP(Belegerfassung!L1628,Abfrage!$A$2:$C$19,2,),VLOOKUP(Belegerfassung!L1628,Abfrage!$A$2:$C$19,3,)),"")))</f>
        <v/>
      </c>
      <c r="G1620" t="str">
        <f t="shared" si="75"/>
        <v/>
      </c>
      <c r="H1620" s="31" t="str">
        <f>IF(A1620&lt;&gt;"",-Belegerfassung!J1628+Belegerfassung!K1628,"")</f>
        <v/>
      </c>
      <c r="I1620" s="49" t="str">
        <f>IFERROR(IF(H1620&lt;&gt;"",Belegerfassung!L1628*100,""),IF(OR(Belegerfassung!L1628="Leistung EU - Erlöse",Belegerfassung!L1628="Lieferungen EU-Erlöse",Belegerfassung!L1628="EUST",Belegerfassung!L1628="Bauleistungen 20%")=TRUE,"",MID(Belegerfassung!L1628,4,2)))</f>
        <v/>
      </c>
      <c r="J1620" s="6" t="str">
        <f>IF(A1620&lt;&gt;"",LEFT(Belegerfassung!D1628,40),"")</f>
        <v/>
      </c>
      <c r="K1620" t="str">
        <f>IF(A1620&lt;&gt;"",VLOOKUP(D1620,Abfrage!$F$2:$G$21,2,FALSE),"")</f>
        <v/>
      </c>
      <c r="L1620" s="6" t="str">
        <f>IF(Belegerfassung!H1628&lt;&gt;"",Belegerfassung!H1628,"")</f>
        <v/>
      </c>
      <c r="M1620" t="str">
        <f>IFERROR(IF(Belegerfassung!E1628&lt;&gt;"",VLOOKUP(Belegerfassung!E1628,Abfrage!$L$2:$M$15,2,),""),"")</f>
        <v/>
      </c>
      <c r="N1620" t="str">
        <f t="shared" si="76"/>
        <v/>
      </c>
      <c r="O1620" t="str">
        <f t="shared" si="77"/>
        <v/>
      </c>
      <c r="P1620" t="str">
        <f>IF(Belegerfassung!G1628&lt;&gt;"",CONCATENATE(Belegerfassung!G1628,".pdf"),"")</f>
        <v/>
      </c>
    </row>
    <row r="1621" spans="1:16">
      <c r="A1621" t="str">
        <f>IF(Belegerfassung!C1629&lt;&gt;"",0,"")</f>
        <v/>
      </c>
      <c r="B1621" t="str">
        <f>IFERROR(VLOOKUP(Belegerfassung!I1629,Konten!A:D,2,FALSE),"")</f>
        <v/>
      </c>
      <c r="C1621" t="str">
        <f>IF(A1621&lt;&gt;"",TEXT(Belegerfassung!C1629,"TT.MM.JJJJ"),"")</f>
        <v/>
      </c>
      <c r="D1621" t="str">
        <f>IFERROR(VLOOKUP(Belegerfassung!A1629,Abfrage!$E$2:$F$20,2,FALSE),"")</f>
        <v/>
      </c>
      <c r="E1621" t="str">
        <f>IF(A1621&lt;&gt;"",Belegerfassung!B1629,"")</f>
        <v/>
      </c>
      <c r="F1621" t="str">
        <f>IF(Belegerfassung!L1629="","",IF(Belegerfassung!L1629&lt;&gt;"",IF(Belegerfassung!L1629&lt;&gt;"",IF(Belegerfassung!J1629&lt;&gt;0,VLOOKUP(Belegerfassung!L1629,Abfrage!$A$2:$C$19,2,),VLOOKUP(Belegerfassung!L1629,Abfrage!$A$2:$C$19,3,)),"")))</f>
        <v/>
      </c>
      <c r="G1621" t="str">
        <f t="shared" si="75"/>
        <v/>
      </c>
      <c r="H1621" s="31" t="str">
        <f>IF(A1621&lt;&gt;"",-Belegerfassung!J1629+Belegerfassung!K1629,"")</f>
        <v/>
      </c>
      <c r="I1621" s="49" t="str">
        <f>IFERROR(IF(H1621&lt;&gt;"",Belegerfassung!L1629*100,""),IF(OR(Belegerfassung!L1629="Leistung EU - Erlöse",Belegerfassung!L1629="Lieferungen EU-Erlöse",Belegerfassung!L1629="EUST",Belegerfassung!L1629="Bauleistungen 20%")=TRUE,"",MID(Belegerfassung!L1629,4,2)))</f>
        <v/>
      </c>
      <c r="J1621" s="6" t="str">
        <f>IF(A1621&lt;&gt;"",LEFT(Belegerfassung!D1629,40),"")</f>
        <v/>
      </c>
      <c r="K1621" t="str">
        <f>IF(A1621&lt;&gt;"",VLOOKUP(D1621,Abfrage!$F$2:$G$21,2,FALSE),"")</f>
        <v/>
      </c>
      <c r="L1621" s="6" t="str">
        <f>IF(Belegerfassung!H1629&lt;&gt;"",Belegerfassung!H1629,"")</f>
        <v/>
      </c>
      <c r="M1621" t="str">
        <f>IFERROR(IF(Belegerfassung!E1629&lt;&gt;"",VLOOKUP(Belegerfassung!E1629,Abfrage!$L$2:$M$15,2,),""),"")</f>
        <v/>
      </c>
      <c r="N1621" t="str">
        <f t="shared" si="76"/>
        <v/>
      </c>
      <c r="O1621" t="str">
        <f t="shared" si="77"/>
        <v/>
      </c>
      <c r="P1621" t="str">
        <f>IF(Belegerfassung!G1629&lt;&gt;"",CONCATENATE(Belegerfassung!G1629,".pdf"),"")</f>
        <v/>
      </c>
    </row>
    <row r="1622" spans="1:16">
      <c r="A1622" t="str">
        <f>IF(Belegerfassung!C1630&lt;&gt;"",0,"")</f>
        <v/>
      </c>
      <c r="B1622" t="str">
        <f>IFERROR(VLOOKUP(Belegerfassung!I1630,Konten!A:D,2,FALSE),"")</f>
        <v/>
      </c>
      <c r="C1622" t="str">
        <f>IF(A1622&lt;&gt;"",TEXT(Belegerfassung!C1630,"TT.MM.JJJJ"),"")</f>
        <v/>
      </c>
      <c r="D1622" t="str">
        <f>IFERROR(VLOOKUP(Belegerfassung!A1630,Abfrage!$E$2:$F$20,2,FALSE),"")</f>
        <v/>
      </c>
      <c r="E1622" t="str">
        <f>IF(A1622&lt;&gt;"",Belegerfassung!B1630,"")</f>
        <v/>
      </c>
      <c r="F1622" t="str">
        <f>IF(Belegerfassung!L1630="","",IF(Belegerfassung!L1630&lt;&gt;"",IF(Belegerfassung!L1630&lt;&gt;"",IF(Belegerfassung!J1630&lt;&gt;0,VLOOKUP(Belegerfassung!L1630,Abfrage!$A$2:$C$19,2,),VLOOKUP(Belegerfassung!L1630,Abfrage!$A$2:$C$19,3,)),"")))</f>
        <v/>
      </c>
      <c r="G1622" t="str">
        <f t="shared" si="75"/>
        <v/>
      </c>
      <c r="H1622" s="31" t="str">
        <f>IF(A1622&lt;&gt;"",-Belegerfassung!J1630+Belegerfassung!K1630,"")</f>
        <v/>
      </c>
      <c r="I1622" s="49" t="str">
        <f>IFERROR(IF(H1622&lt;&gt;"",Belegerfassung!L1630*100,""),IF(OR(Belegerfassung!L1630="Leistung EU - Erlöse",Belegerfassung!L1630="Lieferungen EU-Erlöse",Belegerfassung!L1630="EUST",Belegerfassung!L1630="Bauleistungen 20%")=TRUE,"",MID(Belegerfassung!L1630,4,2)))</f>
        <v/>
      </c>
      <c r="J1622" s="6" t="str">
        <f>IF(A1622&lt;&gt;"",LEFT(Belegerfassung!D1630,40),"")</f>
        <v/>
      </c>
      <c r="K1622" t="str">
        <f>IF(A1622&lt;&gt;"",VLOOKUP(D1622,Abfrage!$F$2:$G$21,2,FALSE),"")</f>
        <v/>
      </c>
      <c r="L1622" s="6" t="str">
        <f>IF(Belegerfassung!H1630&lt;&gt;"",Belegerfassung!H1630,"")</f>
        <v/>
      </c>
      <c r="M1622" t="str">
        <f>IFERROR(IF(Belegerfassung!E1630&lt;&gt;"",VLOOKUP(Belegerfassung!E1630,Abfrage!$L$2:$M$15,2,),""),"")</f>
        <v/>
      </c>
      <c r="N1622" t="str">
        <f t="shared" si="76"/>
        <v/>
      </c>
      <c r="O1622" t="str">
        <f t="shared" si="77"/>
        <v/>
      </c>
      <c r="P1622" t="str">
        <f>IF(Belegerfassung!G1630&lt;&gt;"",CONCATENATE(Belegerfassung!G1630,".pdf"),"")</f>
        <v/>
      </c>
    </row>
    <row r="1623" spans="1:16">
      <c r="A1623" t="str">
        <f>IF(Belegerfassung!C1631&lt;&gt;"",0,"")</f>
        <v/>
      </c>
      <c r="B1623" t="str">
        <f>IFERROR(VLOOKUP(Belegerfassung!I1631,Konten!A:D,2,FALSE),"")</f>
        <v/>
      </c>
      <c r="C1623" t="str">
        <f>IF(A1623&lt;&gt;"",TEXT(Belegerfassung!C1631,"TT.MM.JJJJ"),"")</f>
        <v/>
      </c>
      <c r="D1623" t="str">
        <f>IFERROR(VLOOKUP(Belegerfassung!A1631,Abfrage!$E$2:$F$20,2,FALSE),"")</f>
        <v/>
      </c>
      <c r="E1623" t="str">
        <f>IF(A1623&lt;&gt;"",Belegerfassung!B1631,"")</f>
        <v/>
      </c>
      <c r="F1623" t="str">
        <f>IF(Belegerfassung!L1631="","",IF(Belegerfassung!L1631&lt;&gt;"",IF(Belegerfassung!L1631&lt;&gt;"",IF(Belegerfassung!J1631&lt;&gt;0,VLOOKUP(Belegerfassung!L1631,Abfrage!$A$2:$C$19,2,),VLOOKUP(Belegerfassung!L1631,Abfrage!$A$2:$C$19,3,)),"")))</f>
        <v/>
      </c>
      <c r="G1623" t="str">
        <f t="shared" si="75"/>
        <v/>
      </c>
      <c r="H1623" s="31" t="str">
        <f>IF(A1623&lt;&gt;"",-Belegerfassung!J1631+Belegerfassung!K1631,"")</f>
        <v/>
      </c>
      <c r="I1623" s="49" t="str">
        <f>IFERROR(IF(H1623&lt;&gt;"",Belegerfassung!L1631*100,""),IF(OR(Belegerfassung!L1631="Leistung EU - Erlöse",Belegerfassung!L1631="Lieferungen EU-Erlöse",Belegerfassung!L1631="EUST",Belegerfassung!L1631="Bauleistungen 20%")=TRUE,"",MID(Belegerfassung!L1631,4,2)))</f>
        <v/>
      </c>
      <c r="J1623" s="6" t="str">
        <f>IF(A1623&lt;&gt;"",LEFT(Belegerfassung!D1631,40),"")</f>
        <v/>
      </c>
      <c r="K1623" t="str">
        <f>IF(A1623&lt;&gt;"",VLOOKUP(D1623,Abfrage!$F$2:$G$21,2,FALSE),"")</f>
        <v/>
      </c>
      <c r="L1623" s="6" t="str">
        <f>IF(Belegerfassung!H1631&lt;&gt;"",Belegerfassung!H1631,"")</f>
        <v/>
      </c>
      <c r="M1623" t="str">
        <f>IFERROR(IF(Belegerfassung!E1631&lt;&gt;"",VLOOKUP(Belegerfassung!E1631,Abfrage!$L$2:$M$15,2,),""),"")</f>
        <v/>
      </c>
      <c r="N1623" t="str">
        <f t="shared" si="76"/>
        <v/>
      </c>
      <c r="O1623" t="str">
        <f t="shared" si="77"/>
        <v/>
      </c>
      <c r="P1623" t="str">
        <f>IF(Belegerfassung!G1631&lt;&gt;"",CONCATENATE(Belegerfassung!G1631,".pdf"),"")</f>
        <v/>
      </c>
    </row>
    <row r="1624" spans="1:16">
      <c r="A1624" t="str">
        <f>IF(Belegerfassung!C1632&lt;&gt;"",0,"")</f>
        <v/>
      </c>
      <c r="B1624" t="str">
        <f>IFERROR(VLOOKUP(Belegerfassung!I1632,Konten!A:D,2,FALSE),"")</f>
        <v/>
      </c>
      <c r="C1624" t="str">
        <f>IF(A1624&lt;&gt;"",TEXT(Belegerfassung!C1632,"TT.MM.JJJJ"),"")</f>
        <v/>
      </c>
      <c r="D1624" t="str">
        <f>IFERROR(VLOOKUP(Belegerfassung!A1632,Abfrage!$E$2:$F$20,2,FALSE),"")</f>
        <v/>
      </c>
      <c r="E1624" t="str">
        <f>IF(A1624&lt;&gt;"",Belegerfassung!B1632,"")</f>
        <v/>
      </c>
      <c r="F1624" t="str">
        <f>IF(Belegerfassung!L1632="","",IF(Belegerfassung!L1632&lt;&gt;"",IF(Belegerfassung!L1632&lt;&gt;"",IF(Belegerfassung!J1632&lt;&gt;0,VLOOKUP(Belegerfassung!L1632,Abfrage!$A$2:$C$19,2,),VLOOKUP(Belegerfassung!L1632,Abfrage!$A$2:$C$19,3,)),"")))</f>
        <v/>
      </c>
      <c r="G1624" t="str">
        <f t="shared" si="75"/>
        <v/>
      </c>
      <c r="H1624" s="31" t="str">
        <f>IF(A1624&lt;&gt;"",-Belegerfassung!J1632+Belegerfassung!K1632,"")</f>
        <v/>
      </c>
      <c r="I1624" s="49" t="str">
        <f>IFERROR(IF(H1624&lt;&gt;"",Belegerfassung!L1632*100,""),IF(OR(Belegerfassung!L1632="Leistung EU - Erlöse",Belegerfassung!L1632="Lieferungen EU-Erlöse",Belegerfassung!L1632="EUST",Belegerfassung!L1632="Bauleistungen 20%")=TRUE,"",MID(Belegerfassung!L1632,4,2)))</f>
        <v/>
      </c>
      <c r="J1624" s="6" t="str">
        <f>IF(A1624&lt;&gt;"",LEFT(Belegerfassung!D1632,40),"")</f>
        <v/>
      </c>
      <c r="K1624" t="str">
        <f>IF(A1624&lt;&gt;"",VLOOKUP(D1624,Abfrage!$F$2:$G$21,2,FALSE),"")</f>
        <v/>
      </c>
      <c r="L1624" s="6" t="str">
        <f>IF(Belegerfassung!H1632&lt;&gt;"",Belegerfassung!H1632,"")</f>
        <v/>
      </c>
      <c r="M1624" t="str">
        <f>IFERROR(IF(Belegerfassung!E1632&lt;&gt;"",VLOOKUP(Belegerfassung!E1632,Abfrage!$L$2:$M$15,2,),""),"")</f>
        <v/>
      </c>
      <c r="N1624" t="str">
        <f t="shared" si="76"/>
        <v/>
      </c>
      <c r="O1624" t="str">
        <f t="shared" si="77"/>
        <v/>
      </c>
      <c r="P1624" t="str">
        <f>IF(Belegerfassung!G1632&lt;&gt;"",CONCATENATE(Belegerfassung!G1632,".pdf"),"")</f>
        <v/>
      </c>
    </row>
    <row r="1625" spans="1:16">
      <c r="A1625" t="str">
        <f>IF(Belegerfassung!C1633&lt;&gt;"",0,"")</f>
        <v/>
      </c>
      <c r="B1625" t="str">
        <f>IFERROR(VLOOKUP(Belegerfassung!I1633,Konten!A:D,2,FALSE),"")</f>
        <v/>
      </c>
      <c r="C1625" t="str">
        <f>IF(A1625&lt;&gt;"",TEXT(Belegerfassung!C1633,"TT.MM.JJJJ"),"")</f>
        <v/>
      </c>
      <c r="D1625" t="str">
        <f>IFERROR(VLOOKUP(Belegerfassung!A1633,Abfrage!$E$2:$F$20,2,FALSE),"")</f>
        <v/>
      </c>
      <c r="E1625" t="str">
        <f>IF(A1625&lt;&gt;"",Belegerfassung!B1633,"")</f>
        <v/>
      </c>
      <c r="F1625" t="str">
        <f>IF(Belegerfassung!L1633="","",IF(Belegerfassung!L1633&lt;&gt;"",IF(Belegerfassung!L1633&lt;&gt;"",IF(Belegerfassung!J1633&lt;&gt;0,VLOOKUP(Belegerfassung!L1633,Abfrage!$A$2:$C$19,2,),VLOOKUP(Belegerfassung!L1633,Abfrage!$A$2:$C$19,3,)),"")))</f>
        <v/>
      </c>
      <c r="G1625" t="str">
        <f t="shared" si="75"/>
        <v/>
      </c>
      <c r="H1625" s="31" t="str">
        <f>IF(A1625&lt;&gt;"",-Belegerfassung!J1633+Belegerfassung!K1633,"")</f>
        <v/>
      </c>
      <c r="I1625" s="49" t="str">
        <f>IFERROR(IF(H1625&lt;&gt;"",Belegerfassung!L1633*100,""),IF(OR(Belegerfassung!L1633="Leistung EU - Erlöse",Belegerfassung!L1633="Lieferungen EU-Erlöse",Belegerfassung!L1633="EUST",Belegerfassung!L1633="Bauleistungen 20%")=TRUE,"",MID(Belegerfassung!L1633,4,2)))</f>
        <v/>
      </c>
      <c r="J1625" s="6" t="str">
        <f>IF(A1625&lt;&gt;"",LEFT(Belegerfassung!D1633,40),"")</f>
        <v/>
      </c>
      <c r="K1625" t="str">
        <f>IF(A1625&lt;&gt;"",VLOOKUP(D1625,Abfrage!$F$2:$G$21,2,FALSE),"")</f>
        <v/>
      </c>
      <c r="L1625" s="6" t="str">
        <f>IF(Belegerfassung!H1633&lt;&gt;"",Belegerfassung!H1633,"")</f>
        <v/>
      </c>
      <c r="M1625" t="str">
        <f>IFERROR(IF(Belegerfassung!E1633&lt;&gt;"",VLOOKUP(Belegerfassung!E1633,Abfrage!$L$2:$M$15,2,),""),"")</f>
        <v/>
      </c>
      <c r="N1625" t="str">
        <f t="shared" si="76"/>
        <v/>
      </c>
      <c r="O1625" t="str">
        <f t="shared" si="77"/>
        <v/>
      </c>
      <c r="P1625" t="str">
        <f>IF(Belegerfassung!G1633&lt;&gt;"",CONCATENATE(Belegerfassung!G1633,".pdf"),"")</f>
        <v/>
      </c>
    </row>
    <row r="1626" spans="1:16">
      <c r="A1626" t="str">
        <f>IF(Belegerfassung!C1634&lt;&gt;"",0,"")</f>
        <v/>
      </c>
      <c r="B1626" t="str">
        <f>IFERROR(VLOOKUP(Belegerfassung!I1634,Konten!A:D,2,FALSE),"")</f>
        <v/>
      </c>
      <c r="C1626" t="str">
        <f>IF(A1626&lt;&gt;"",TEXT(Belegerfassung!C1634,"TT.MM.JJJJ"),"")</f>
        <v/>
      </c>
      <c r="D1626" t="str">
        <f>IFERROR(VLOOKUP(Belegerfassung!A1634,Abfrage!$E$2:$F$20,2,FALSE),"")</f>
        <v/>
      </c>
      <c r="E1626" t="str">
        <f>IF(A1626&lt;&gt;"",Belegerfassung!B1634,"")</f>
        <v/>
      </c>
      <c r="F1626" t="str">
        <f>IF(Belegerfassung!L1634="","",IF(Belegerfassung!L1634&lt;&gt;"",IF(Belegerfassung!L1634&lt;&gt;"",IF(Belegerfassung!J1634&lt;&gt;0,VLOOKUP(Belegerfassung!L1634,Abfrage!$A$2:$C$19,2,),VLOOKUP(Belegerfassung!L1634,Abfrage!$A$2:$C$19,3,)),"")))</f>
        <v/>
      </c>
      <c r="G1626" t="str">
        <f t="shared" si="75"/>
        <v/>
      </c>
      <c r="H1626" s="31" t="str">
        <f>IF(A1626&lt;&gt;"",-Belegerfassung!J1634+Belegerfassung!K1634,"")</f>
        <v/>
      </c>
      <c r="I1626" s="49" t="str">
        <f>IFERROR(IF(H1626&lt;&gt;"",Belegerfassung!L1634*100,""),IF(OR(Belegerfassung!L1634="Leistung EU - Erlöse",Belegerfassung!L1634="Lieferungen EU-Erlöse",Belegerfassung!L1634="EUST",Belegerfassung!L1634="Bauleistungen 20%")=TRUE,"",MID(Belegerfassung!L1634,4,2)))</f>
        <v/>
      </c>
      <c r="J1626" s="6" t="str">
        <f>IF(A1626&lt;&gt;"",LEFT(Belegerfassung!D1634,40),"")</f>
        <v/>
      </c>
      <c r="K1626" t="str">
        <f>IF(A1626&lt;&gt;"",VLOOKUP(D1626,Abfrage!$F$2:$G$21,2,FALSE),"")</f>
        <v/>
      </c>
      <c r="L1626" s="6" t="str">
        <f>IF(Belegerfassung!H1634&lt;&gt;"",Belegerfassung!H1634,"")</f>
        <v/>
      </c>
      <c r="M1626" t="str">
        <f>IFERROR(IF(Belegerfassung!E1634&lt;&gt;"",VLOOKUP(Belegerfassung!E1634,Abfrage!$L$2:$M$15,2,),""),"")</f>
        <v/>
      </c>
      <c r="N1626" t="str">
        <f t="shared" si="76"/>
        <v/>
      </c>
      <c r="O1626" t="str">
        <f t="shared" si="77"/>
        <v/>
      </c>
      <c r="P1626" t="str">
        <f>IF(Belegerfassung!G1634&lt;&gt;"",CONCATENATE(Belegerfassung!G1634,".pdf"),"")</f>
        <v/>
      </c>
    </row>
    <row r="1627" spans="1:16">
      <c r="A1627" t="str">
        <f>IF(Belegerfassung!C1635&lt;&gt;"",0,"")</f>
        <v/>
      </c>
      <c r="B1627" t="str">
        <f>IFERROR(VLOOKUP(Belegerfassung!I1635,Konten!A:D,2,FALSE),"")</f>
        <v/>
      </c>
      <c r="C1627" t="str">
        <f>IF(A1627&lt;&gt;"",TEXT(Belegerfassung!C1635,"TT.MM.JJJJ"),"")</f>
        <v/>
      </c>
      <c r="D1627" t="str">
        <f>IFERROR(VLOOKUP(Belegerfassung!A1635,Abfrage!$E$2:$F$20,2,FALSE),"")</f>
        <v/>
      </c>
      <c r="E1627" t="str">
        <f>IF(A1627&lt;&gt;"",Belegerfassung!B1635,"")</f>
        <v/>
      </c>
      <c r="F1627" t="str">
        <f>IF(Belegerfassung!L1635="","",IF(Belegerfassung!L1635&lt;&gt;"",IF(Belegerfassung!L1635&lt;&gt;"",IF(Belegerfassung!J1635&lt;&gt;0,VLOOKUP(Belegerfassung!L1635,Abfrage!$A$2:$C$19,2,),VLOOKUP(Belegerfassung!L1635,Abfrage!$A$2:$C$19,3,)),"")))</f>
        <v/>
      </c>
      <c r="G1627" t="str">
        <f t="shared" si="75"/>
        <v/>
      </c>
      <c r="H1627" s="31" t="str">
        <f>IF(A1627&lt;&gt;"",-Belegerfassung!J1635+Belegerfassung!K1635,"")</f>
        <v/>
      </c>
      <c r="I1627" s="49" t="str">
        <f>IFERROR(IF(H1627&lt;&gt;"",Belegerfassung!L1635*100,""),IF(OR(Belegerfassung!L1635="Leistung EU - Erlöse",Belegerfassung!L1635="Lieferungen EU-Erlöse",Belegerfassung!L1635="EUST",Belegerfassung!L1635="Bauleistungen 20%")=TRUE,"",MID(Belegerfassung!L1635,4,2)))</f>
        <v/>
      </c>
      <c r="J1627" s="6" t="str">
        <f>IF(A1627&lt;&gt;"",LEFT(Belegerfassung!D1635,40),"")</f>
        <v/>
      </c>
      <c r="K1627" t="str">
        <f>IF(A1627&lt;&gt;"",VLOOKUP(D1627,Abfrage!$F$2:$G$21,2,FALSE),"")</f>
        <v/>
      </c>
      <c r="L1627" s="6" t="str">
        <f>IF(Belegerfassung!H1635&lt;&gt;"",Belegerfassung!H1635,"")</f>
        <v/>
      </c>
      <c r="M1627" t="str">
        <f>IFERROR(IF(Belegerfassung!E1635&lt;&gt;"",VLOOKUP(Belegerfassung!E1635,Abfrage!$L$2:$M$15,2,),""),"")</f>
        <v/>
      </c>
      <c r="N1627" t="str">
        <f t="shared" si="76"/>
        <v/>
      </c>
      <c r="O1627" t="str">
        <f t="shared" si="77"/>
        <v/>
      </c>
      <c r="P1627" t="str">
        <f>IF(Belegerfassung!G1635&lt;&gt;"",CONCATENATE(Belegerfassung!G1635,".pdf"),"")</f>
        <v/>
      </c>
    </row>
    <row r="1628" spans="1:16">
      <c r="A1628" t="str">
        <f>IF(Belegerfassung!C1636&lt;&gt;"",0,"")</f>
        <v/>
      </c>
      <c r="B1628" t="str">
        <f>IFERROR(VLOOKUP(Belegerfassung!I1636,Konten!A:D,2,FALSE),"")</f>
        <v/>
      </c>
      <c r="C1628" t="str">
        <f>IF(A1628&lt;&gt;"",TEXT(Belegerfassung!C1636,"TT.MM.JJJJ"),"")</f>
        <v/>
      </c>
      <c r="D1628" t="str">
        <f>IFERROR(VLOOKUP(Belegerfassung!A1636,Abfrage!$E$2:$F$20,2,FALSE),"")</f>
        <v/>
      </c>
      <c r="E1628" t="str">
        <f>IF(A1628&lt;&gt;"",Belegerfassung!B1636,"")</f>
        <v/>
      </c>
      <c r="F1628" t="str">
        <f>IF(Belegerfassung!L1636="","",IF(Belegerfassung!L1636&lt;&gt;"",IF(Belegerfassung!L1636&lt;&gt;"",IF(Belegerfassung!J1636&lt;&gt;0,VLOOKUP(Belegerfassung!L1636,Abfrage!$A$2:$C$19,2,),VLOOKUP(Belegerfassung!L1636,Abfrage!$A$2:$C$19,3,)),"")))</f>
        <v/>
      </c>
      <c r="G1628" t="str">
        <f t="shared" si="75"/>
        <v/>
      </c>
      <c r="H1628" s="31" t="str">
        <f>IF(A1628&lt;&gt;"",-Belegerfassung!J1636+Belegerfassung!K1636,"")</f>
        <v/>
      </c>
      <c r="I1628" s="49" t="str">
        <f>IFERROR(IF(H1628&lt;&gt;"",Belegerfassung!L1636*100,""),IF(OR(Belegerfassung!L1636="Leistung EU - Erlöse",Belegerfassung!L1636="Lieferungen EU-Erlöse",Belegerfassung!L1636="EUST",Belegerfassung!L1636="Bauleistungen 20%")=TRUE,"",MID(Belegerfassung!L1636,4,2)))</f>
        <v/>
      </c>
      <c r="J1628" s="6" t="str">
        <f>IF(A1628&lt;&gt;"",LEFT(Belegerfassung!D1636,40),"")</f>
        <v/>
      </c>
      <c r="K1628" t="str">
        <f>IF(A1628&lt;&gt;"",VLOOKUP(D1628,Abfrage!$F$2:$G$21,2,FALSE),"")</f>
        <v/>
      </c>
      <c r="L1628" s="6" t="str">
        <f>IF(Belegerfassung!H1636&lt;&gt;"",Belegerfassung!H1636,"")</f>
        <v/>
      </c>
      <c r="M1628" t="str">
        <f>IFERROR(IF(Belegerfassung!E1636&lt;&gt;"",VLOOKUP(Belegerfassung!E1636,Abfrage!$L$2:$M$15,2,),""),"")</f>
        <v/>
      </c>
      <c r="N1628" t="str">
        <f t="shared" si="76"/>
        <v/>
      </c>
      <c r="O1628" t="str">
        <f t="shared" si="77"/>
        <v/>
      </c>
      <c r="P1628" t="str">
        <f>IF(Belegerfassung!G1636&lt;&gt;"",CONCATENATE(Belegerfassung!G1636,".pdf"),"")</f>
        <v/>
      </c>
    </row>
    <row r="1629" spans="1:16">
      <c r="A1629" t="str">
        <f>IF(Belegerfassung!C1637&lt;&gt;"",0,"")</f>
        <v/>
      </c>
      <c r="B1629" t="str">
        <f>IFERROR(VLOOKUP(Belegerfassung!I1637,Konten!A:D,2,FALSE),"")</f>
        <v/>
      </c>
      <c r="C1629" t="str">
        <f>IF(A1629&lt;&gt;"",TEXT(Belegerfassung!C1637,"TT.MM.JJJJ"),"")</f>
        <v/>
      </c>
      <c r="D1629" t="str">
        <f>IFERROR(VLOOKUP(Belegerfassung!A1637,Abfrage!$E$2:$F$20,2,FALSE),"")</f>
        <v/>
      </c>
      <c r="E1629" t="str">
        <f>IF(A1629&lt;&gt;"",Belegerfassung!B1637,"")</f>
        <v/>
      </c>
      <c r="F1629" t="str">
        <f>IF(Belegerfassung!L1637="","",IF(Belegerfassung!L1637&lt;&gt;"",IF(Belegerfassung!L1637&lt;&gt;"",IF(Belegerfassung!J1637&lt;&gt;0,VLOOKUP(Belegerfassung!L1637,Abfrage!$A$2:$C$19,2,),VLOOKUP(Belegerfassung!L1637,Abfrage!$A$2:$C$19,3,)),"")))</f>
        <v/>
      </c>
      <c r="G1629" t="str">
        <f t="shared" si="75"/>
        <v/>
      </c>
      <c r="H1629" s="31" t="str">
        <f>IF(A1629&lt;&gt;"",-Belegerfassung!J1637+Belegerfassung!K1637,"")</f>
        <v/>
      </c>
      <c r="I1629" s="49" t="str">
        <f>IFERROR(IF(H1629&lt;&gt;"",Belegerfassung!L1637*100,""),IF(OR(Belegerfassung!L1637="Leistung EU - Erlöse",Belegerfassung!L1637="Lieferungen EU-Erlöse",Belegerfassung!L1637="EUST",Belegerfassung!L1637="Bauleistungen 20%")=TRUE,"",MID(Belegerfassung!L1637,4,2)))</f>
        <v/>
      </c>
      <c r="J1629" s="6" t="str">
        <f>IF(A1629&lt;&gt;"",LEFT(Belegerfassung!D1637,40),"")</f>
        <v/>
      </c>
      <c r="K1629" t="str">
        <f>IF(A1629&lt;&gt;"",VLOOKUP(D1629,Abfrage!$F$2:$G$21,2,FALSE),"")</f>
        <v/>
      </c>
      <c r="L1629" s="6" t="str">
        <f>IF(Belegerfassung!H1637&lt;&gt;"",Belegerfassung!H1637,"")</f>
        <v/>
      </c>
      <c r="M1629" t="str">
        <f>IFERROR(IF(Belegerfassung!E1637&lt;&gt;"",VLOOKUP(Belegerfassung!E1637,Abfrage!$L$2:$M$15,2,),""),"")</f>
        <v/>
      </c>
      <c r="N1629" t="str">
        <f t="shared" si="76"/>
        <v/>
      </c>
      <c r="O1629" t="str">
        <f t="shared" si="77"/>
        <v/>
      </c>
      <c r="P1629" t="str">
        <f>IF(Belegerfassung!G1637&lt;&gt;"",CONCATENATE(Belegerfassung!G1637,".pdf"),"")</f>
        <v/>
      </c>
    </row>
    <row r="1630" spans="1:16">
      <c r="A1630" t="str">
        <f>IF(Belegerfassung!C1638&lt;&gt;"",0,"")</f>
        <v/>
      </c>
      <c r="B1630" t="str">
        <f>IFERROR(VLOOKUP(Belegerfassung!I1638,Konten!A:D,2,FALSE),"")</f>
        <v/>
      </c>
      <c r="C1630" t="str">
        <f>IF(A1630&lt;&gt;"",TEXT(Belegerfassung!C1638,"TT.MM.JJJJ"),"")</f>
        <v/>
      </c>
      <c r="D1630" t="str">
        <f>IFERROR(VLOOKUP(Belegerfassung!A1638,Abfrage!$E$2:$F$20,2,FALSE),"")</f>
        <v/>
      </c>
      <c r="E1630" t="str">
        <f>IF(A1630&lt;&gt;"",Belegerfassung!B1638,"")</f>
        <v/>
      </c>
      <c r="F1630" t="str">
        <f>IF(Belegerfassung!L1638="","",IF(Belegerfassung!L1638&lt;&gt;"",IF(Belegerfassung!L1638&lt;&gt;"",IF(Belegerfassung!J1638&lt;&gt;0,VLOOKUP(Belegerfassung!L1638,Abfrage!$A$2:$C$19,2,),VLOOKUP(Belegerfassung!L1638,Abfrage!$A$2:$C$19,3,)),"")))</f>
        <v/>
      </c>
      <c r="G1630" t="str">
        <f t="shared" si="75"/>
        <v/>
      </c>
      <c r="H1630" s="31" t="str">
        <f>IF(A1630&lt;&gt;"",-Belegerfassung!J1638+Belegerfassung!K1638,"")</f>
        <v/>
      </c>
      <c r="I1630" s="49" t="str">
        <f>IFERROR(IF(H1630&lt;&gt;"",Belegerfassung!L1638*100,""),IF(OR(Belegerfassung!L1638="Leistung EU - Erlöse",Belegerfassung!L1638="Lieferungen EU-Erlöse",Belegerfassung!L1638="EUST",Belegerfassung!L1638="Bauleistungen 20%")=TRUE,"",MID(Belegerfassung!L1638,4,2)))</f>
        <v/>
      </c>
      <c r="J1630" s="6" t="str">
        <f>IF(A1630&lt;&gt;"",LEFT(Belegerfassung!D1638,40),"")</f>
        <v/>
      </c>
      <c r="K1630" t="str">
        <f>IF(A1630&lt;&gt;"",VLOOKUP(D1630,Abfrage!$F$2:$G$21,2,FALSE),"")</f>
        <v/>
      </c>
      <c r="L1630" s="6" t="str">
        <f>IF(Belegerfassung!H1638&lt;&gt;"",Belegerfassung!H1638,"")</f>
        <v/>
      </c>
      <c r="M1630" t="str">
        <f>IFERROR(IF(Belegerfassung!E1638&lt;&gt;"",VLOOKUP(Belegerfassung!E1638,Abfrage!$L$2:$M$15,2,),""),"")</f>
        <v/>
      </c>
      <c r="N1630" t="str">
        <f t="shared" si="76"/>
        <v/>
      </c>
      <c r="O1630" t="str">
        <f t="shared" si="77"/>
        <v/>
      </c>
      <c r="P1630" t="str">
        <f>IF(Belegerfassung!G1638&lt;&gt;"",CONCATENATE(Belegerfassung!G1638,".pdf"),"")</f>
        <v/>
      </c>
    </row>
    <row r="1631" spans="1:16">
      <c r="A1631" t="str">
        <f>IF(Belegerfassung!C1639&lt;&gt;"",0,"")</f>
        <v/>
      </c>
      <c r="B1631" t="str">
        <f>IFERROR(VLOOKUP(Belegerfassung!I1639,Konten!A:D,2,FALSE),"")</f>
        <v/>
      </c>
      <c r="C1631" t="str">
        <f>IF(A1631&lt;&gt;"",TEXT(Belegerfassung!C1639,"TT.MM.JJJJ"),"")</f>
        <v/>
      </c>
      <c r="D1631" t="str">
        <f>IFERROR(VLOOKUP(Belegerfassung!A1639,Abfrage!$E$2:$F$20,2,FALSE),"")</f>
        <v/>
      </c>
      <c r="E1631" t="str">
        <f>IF(A1631&lt;&gt;"",Belegerfassung!B1639,"")</f>
        <v/>
      </c>
      <c r="F1631" t="str">
        <f>IF(Belegerfassung!L1639="","",IF(Belegerfassung!L1639&lt;&gt;"",IF(Belegerfassung!L1639&lt;&gt;"",IF(Belegerfassung!J1639&lt;&gt;0,VLOOKUP(Belegerfassung!L1639,Abfrage!$A$2:$C$19,2,),VLOOKUP(Belegerfassung!L1639,Abfrage!$A$2:$C$19,3,)),"")))</f>
        <v/>
      </c>
      <c r="G1631" t="str">
        <f t="shared" si="75"/>
        <v/>
      </c>
      <c r="H1631" s="31" t="str">
        <f>IF(A1631&lt;&gt;"",-Belegerfassung!J1639+Belegerfassung!K1639,"")</f>
        <v/>
      </c>
      <c r="I1631" s="49" t="str">
        <f>IFERROR(IF(H1631&lt;&gt;"",Belegerfassung!L1639*100,""),IF(OR(Belegerfassung!L1639="Leistung EU - Erlöse",Belegerfassung!L1639="Lieferungen EU-Erlöse",Belegerfassung!L1639="EUST",Belegerfassung!L1639="Bauleistungen 20%")=TRUE,"",MID(Belegerfassung!L1639,4,2)))</f>
        <v/>
      </c>
      <c r="J1631" s="6" t="str">
        <f>IF(A1631&lt;&gt;"",LEFT(Belegerfassung!D1639,40),"")</f>
        <v/>
      </c>
      <c r="K1631" t="str">
        <f>IF(A1631&lt;&gt;"",VLOOKUP(D1631,Abfrage!$F$2:$G$21,2,FALSE),"")</f>
        <v/>
      </c>
      <c r="L1631" s="6" t="str">
        <f>IF(Belegerfassung!H1639&lt;&gt;"",Belegerfassung!H1639,"")</f>
        <v/>
      </c>
      <c r="M1631" t="str">
        <f>IFERROR(IF(Belegerfassung!E1639&lt;&gt;"",VLOOKUP(Belegerfassung!E1639,Abfrage!$L$2:$M$15,2,),""),"")</f>
        <v/>
      </c>
      <c r="N1631" t="str">
        <f t="shared" si="76"/>
        <v/>
      </c>
      <c r="O1631" t="str">
        <f t="shared" si="77"/>
        <v/>
      </c>
      <c r="P1631" t="str">
        <f>IF(Belegerfassung!G1639&lt;&gt;"",CONCATENATE(Belegerfassung!G1639,".pdf"),"")</f>
        <v/>
      </c>
    </row>
    <row r="1632" spans="1:16">
      <c r="A1632" t="str">
        <f>IF(Belegerfassung!C1640&lt;&gt;"",0,"")</f>
        <v/>
      </c>
      <c r="B1632" t="str">
        <f>IFERROR(VLOOKUP(Belegerfassung!I1640,Konten!A:D,2,FALSE),"")</f>
        <v/>
      </c>
      <c r="C1632" t="str">
        <f>IF(A1632&lt;&gt;"",TEXT(Belegerfassung!C1640,"TT.MM.JJJJ"),"")</f>
        <v/>
      </c>
      <c r="D1632" t="str">
        <f>IFERROR(VLOOKUP(Belegerfassung!A1640,Abfrage!$E$2:$F$20,2,FALSE),"")</f>
        <v/>
      </c>
      <c r="E1632" t="str">
        <f>IF(A1632&lt;&gt;"",Belegerfassung!B1640,"")</f>
        <v/>
      </c>
      <c r="F1632" t="str">
        <f>IF(Belegerfassung!L1640="","",IF(Belegerfassung!L1640&lt;&gt;"",IF(Belegerfassung!L1640&lt;&gt;"",IF(Belegerfassung!J1640&lt;&gt;0,VLOOKUP(Belegerfassung!L1640,Abfrage!$A$2:$C$19,2,),VLOOKUP(Belegerfassung!L1640,Abfrage!$A$2:$C$19,3,)),"")))</f>
        <v/>
      </c>
      <c r="G1632" t="str">
        <f t="shared" si="75"/>
        <v/>
      </c>
      <c r="H1632" s="31" t="str">
        <f>IF(A1632&lt;&gt;"",-Belegerfassung!J1640+Belegerfassung!K1640,"")</f>
        <v/>
      </c>
      <c r="I1632" s="49" t="str">
        <f>IFERROR(IF(H1632&lt;&gt;"",Belegerfassung!L1640*100,""),IF(OR(Belegerfassung!L1640="Leistung EU - Erlöse",Belegerfassung!L1640="Lieferungen EU-Erlöse",Belegerfassung!L1640="EUST",Belegerfassung!L1640="Bauleistungen 20%")=TRUE,"",MID(Belegerfassung!L1640,4,2)))</f>
        <v/>
      </c>
      <c r="J1632" s="6" t="str">
        <f>IF(A1632&lt;&gt;"",LEFT(Belegerfassung!D1640,40),"")</f>
        <v/>
      </c>
      <c r="K1632" t="str">
        <f>IF(A1632&lt;&gt;"",VLOOKUP(D1632,Abfrage!$F$2:$G$21,2,FALSE),"")</f>
        <v/>
      </c>
      <c r="L1632" s="6" t="str">
        <f>IF(Belegerfassung!H1640&lt;&gt;"",Belegerfassung!H1640,"")</f>
        <v/>
      </c>
      <c r="M1632" t="str">
        <f>IFERROR(IF(Belegerfassung!E1640&lt;&gt;"",VLOOKUP(Belegerfassung!E1640,Abfrage!$L$2:$M$15,2,),""),"")</f>
        <v/>
      </c>
      <c r="N1632" t="str">
        <f t="shared" si="76"/>
        <v/>
      </c>
      <c r="O1632" t="str">
        <f t="shared" si="77"/>
        <v/>
      </c>
      <c r="P1632" t="str">
        <f>IF(Belegerfassung!G1640&lt;&gt;"",CONCATENATE(Belegerfassung!G1640,".pdf"),"")</f>
        <v/>
      </c>
    </row>
    <row r="1633" spans="1:16">
      <c r="A1633" t="str">
        <f>IF(Belegerfassung!C1641&lt;&gt;"",0,"")</f>
        <v/>
      </c>
      <c r="B1633" t="str">
        <f>IFERROR(VLOOKUP(Belegerfassung!I1641,Konten!A:D,2,FALSE),"")</f>
        <v/>
      </c>
      <c r="C1633" t="str">
        <f>IF(A1633&lt;&gt;"",TEXT(Belegerfassung!C1641,"TT.MM.JJJJ"),"")</f>
        <v/>
      </c>
      <c r="D1633" t="str">
        <f>IFERROR(VLOOKUP(Belegerfassung!A1641,Abfrage!$E$2:$F$20,2,FALSE),"")</f>
        <v/>
      </c>
      <c r="E1633" t="str">
        <f>IF(A1633&lt;&gt;"",Belegerfassung!B1641,"")</f>
        <v/>
      </c>
      <c r="F1633" t="str">
        <f>IF(Belegerfassung!L1641="","",IF(Belegerfassung!L1641&lt;&gt;"",IF(Belegerfassung!L1641&lt;&gt;"",IF(Belegerfassung!J1641&lt;&gt;0,VLOOKUP(Belegerfassung!L1641,Abfrage!$A$2:$C$19,2,),VLOOKUP(Belegerfassung!L1641,Abfrage!$A$2:$C$19,3,)),"")))</f>
        <v/>
      </c>
      <c r="G1633" t="str">
        <f t="shared" si="75"/>
        <v/>
      </c>
      <c r="H1633" s="31" t="str">
        <f>IF(A1633&lt;&gt;"",-Belegerfassung!J1641+Belegerfassung!K1641,"")</f>
        <v/>
      </c>
      <c r="I1633" s="49" t="str">
        <f>IFERROR(IF(H1633&lt;&gt;"",Belegerfassung!L1641*100,""),IF(OR(Belegerfassung!L1641="Leistung EU - Erlöse",Belegerfassung!L1641="Lieferungen EU-Erlöse",Belegerfassung!L1641="EUST",Belegerfassung!L1641="Bauleistungen 20%")=TRUE,"",MID(Belegerfassung!L1641,4,2)))</f>
        <v/>
      </c>
      <c r="J1633" s="6" t="str">
        <f>IF(A1633&lt;&gt;"",LEFT(Belegerfassung!D1641,40),"")</f>
        <v/>
      </c>
      <c r="K1633" t="str">
        <f>IF(A1633&lt;&gt;"",VLOOKUP(D1633,Abfrage!$F$2:$G$21,2,FALSE),"")</f>
        <v/>
      </c>
      <c r="L1633" s="6" t="str">
        <f>IF(Belegerfassung!H1641&lt;&gt;"",Belegerfassung!H1641,"")</f>
        <v/>
      </c>
      <c r="M1633" t="str">
        <f>IFERROR(IF(Belegerfassung!E1641&lt;&gt;"",VLOOKUP(Belegerfassung!E1641,Abfrage!$L$2:$M$15,2,),""),"")</f>
        <v/>
      </c>
      <c r="N1633" t="str">
        <f t="shared" si="76"/>
        <v/>
      </c>
      <c r="O1633" t="str">
        <f t="shared" si="77"/>
        <v/>
      </c>
      <c r="P1633" t="str">
        <f>IF(Belegerfassung!G1641&lt;&gt;"",CONCATENATE(Belegerfassung!G1641,".pdf"),"")</f>
        <v/>
      </c>
    </row>
    <row r="1634" spans="1:16">
      <c r="A1634" t="str">
        <f>IF(Belegerfassung!C1642&lt;&gt;"",0,"")</f>
        <v/>
      </c>
      <c r="B1634" t="str">
        <f>IFERROR(VLOOKUP(Belegerfassung!I1642,Konten!A:D,2,FALSE),"")</f>
        <v/>
      </c>
      <c r="C1634" t="str">
        <f>IF(A1634&lt;&gt;"",TEXT(Belegerfassung!C1642,"TT.MM.JJJJ"),"")</f>
        <v/>
      </c>
      <c r="D1634" t="str">
        <f>IFERROR(VLOOKUP(Belegerfassung!A1642,Abfrage!$E$2:$F$20,2,FALSE),"")</f>
        <v/>
      </c>
      <c r="E1634" t="str">
        <f>IF(A1634&lt;&gt;"",Belegerfassung!B1642,"")</f>
        <v/>
      </c>
      <c r="F1634" t="str">
        <f>IF(Belegerfassung!L1642="","",IF(Belegerfassung!L1642&lt;&gt;"",IF(Belegerfassung!L1642&lt;&gt;"",IF(Belegerfassung!J1642&lt;&gt;0,VLOOKUP(Belegerfassung!L1642,Abfrage!$A$2:$C$19,2,),VLOOKUP(Belegerfassung!L1642,Abfrage!$A$2:$C$19,3,)),"")))</f>
        <v/>
      </c>
      <c r="G1634" t="str">
        <f t="shared" si="75"/>
        <v/>
      </c>
      <c r="H1634" s="31" t="str">
        <f>IF(A1634&lt;&gt;"",-Belegerfassung!J1642+Belegerfassung!K1642,"")</f>
        <v/>
      </c>
      <c r="I1634" s="49" t="str">
        <f>IFERROR(IF(H1634&lt;&gt;"",Belegerfassung!L1642*100,""),IF(OR(Belegerfassung!L1642="Leistung EU - Erlöse",Belegerfassung!L1642="Lieferungen EU-Erlöse",Belegerfassung!L1642="EUST",Belegerfassung!L1642="Bauleistungen 20%")=TRUE,"",MID(Belegerfassung!L1642,4,2)))</f>
        <v/>
      </c>
      <c r="J1634" s="6" t="str">
        <f>IF(A1634&lt;&gt;"",LEFT(Belegerfassung!D1642,40),"")</f>
        <v/>
      </c>
      <c r="K1634" t="str">
        <f>IF(A1634&lt;&gt;"",VLOOKUP(D1634,Abfrage!$F$2:$G$21,2,FALSE),"")</f>
        <v/>
      </c>
      <c r="L1634" s="6" t="str">
        <f>IF(Belegerfassung!H1642&lt;&gt;"",Belegerfassung!H1642,"")</f>
        <v/>
      </c>
      <c r="M1634" t="str">
        <f>IFERROR(IF(Belegerfassung!E1642&lt;&gt;"",VLOOKUP(Belegerfassung!E1642,Abfrage!$L$2:$M$15,2,),""),"")</f>
        <v/>
      </c>
      <c r="N1634" t="str">
        <f t="shared" si="76"/>
        <v/>
      </c>
      <c r="O1634" t="str">
        <f t="shared" si="77"/>
        <v/>
      </c>
      <c r="P1634" t="str">
        <f>IF(Belegerfassung!G1642&lt;&gt;"",CONCATENATE(Belegerfassung!G1642,".pdf"),"")</f>
        <v/>
      </c>
    </row>
    <row r="1635" spans="1:16">
      <c r="A1635" t="str">
        <f>IF(Belegerfassung!C1643&lt;&gt;"",0,"")</f>
        <v/>
      </c>
      <c r="B1635" t="str">
        <f>IFERROR(VLOOKUP(Belegerfassung!I1643,Konten!A:D,2,FALSE),"")</f>
        <v/>
      </c>
      <c r="C1635" t="str">
        <f>IF(A1635&lt;&gt;"",TEXT(Belegerfassung!C1643,"TT.MM.JJJJ"),"")</f>
        <v/>
      </c>
      <c r="D1635" t="str">
        <f>IFERROR(VLOOKUP(Belegerfassung!A1643,Abfrage!$E$2:$F$20,2,FALSE),"")</f>
        <v/>
      </c>
      <c r="E1635" t="str">
        <f>IF(A1635&lt;&gt;"",Belegerfassung!B1643,"")</f>
        <v/>
      </c>
      <c r="F1635" t="str">
        <f>IF(Belegerfassung!L1643="","",IF(Belegerfassung!L1643&lt;&gt;"",IF(Belegerfassung!L1643&lt;&gt;"",IF(Belegerfassung!J1643&lt;&gt;0,VLOOKUP(Belegerfassung!L1643,Abfrage!$A$2:$C$19,2,),VLOOKUP(Belegerfassung!L1643,Abfrage!$A$2:$C$19,3,)),"")))</f>
        <v/>
      </c>
      <c r="G1635" t="str">
        <f t="shared" si="75"/>
        <v/>
      </c>
      <c r="H1635" s="31" t="str">
        <f>IF(A1635&lt;&gt;"",-Belegerfassung!J1643+Belegerfassung!K1643,"")</f>
        <v/>
      </c>
      <c r="I1635" s="49" t="str">
        <f>IFERROR(IF(H1635&lt;&gt;"",Belegerfassung!L1643*100,""),IF(OR(Belegerfassung!L1643="Leistung EU - Erlöse",Belegerfassung!L1643="Lieferungen EU-Erlöse",Belegerfassung!L1643="EUST",Belegerfassung!L1643="Bauleistungen 20%")=TRUE,"",MID(Belegerfassung!L1643,4,2)))</f>
        <v/>
      </c>
      <c r="J1635" s="6" t="str">
        <f>IF(A1635&lt;&gt;"",LEFT(Belegerfassung!D1643,40),"")</f>
        <v/>
      </c>
      <c r="K1635" t="str">
        <f>IF(A1635&lt;&gt;"",VLOOKUP(D1635,Abfrage!$F$2:$G$21,2,FALSE),"")</f>
        <v/>
      </c>
      <c r="L1635" s="6" t="str">
        <f>IF(Belegerfassung!H1643&lt;&gt;"",Belegerfassung!H1643,"")</f>
        <v/>
      </c>
      <c r="M1635" t="str">
        <f>IFERROR(IF(Belegerfassung!E1643&lt;&gt;"",VLOOKUP(Belegerfassung!E1643,Abfrage!$L$2:$M$15,2,),""),"")</f>
        <v/>
      </c>
      <c r="N1635" t="str">
        <f t="shared" si="76"/>
        <v/>
      </c>
      <c r="O1635" t="str">
        <f t="shared" si="77"/>
        <v/>
      </c>
      <c r="P1635" t="str">
        <f>IF(Belegerfassung!G1643&lt;&gt;"",CONCATENATE(Belegerfassung!G1643,".pdf"),"")</f>
        <v/>
      </c>
    </row>
    <row r="1636" spans="1:16">
      <c r="A1636" t="str">
        <f>IF(Belegerfassung!C1644&lt;&gt;"",0,"")</f>
        <v/>
      </c>
      <c r="B1636" t="str">
        <f>IFERROR(VLOOKUP(Belegerfassung!I1644,Konten!A:D,2,FALSE),"")</f>
        <v/>
      </c>
      <c r="C1636" t="str">
        <f>IF(A1636&lt;&gt;"",TEXT(Belegerfassung!C1644,"TT.MM.JJJJ"),"")</f>
        <v/>
      </c>
      <c r="D1636" t="str">
        <f>IFERROR(VLOOKUP(Belegerfassung!A1644,Abfrage!$E$2:$F$20,2,FALSE),"")</f>
        <v/>
      </c>
      <c r="E1636" t="str">
        <f>IF(A1636&lt;&gt;"",Belegerfassung!B1644,"")</f>
        <v/>
      </c>
      <c r="F1636" t="str">
        <f>IF(Belegerfassung!L1644="","",IF(Belegerfassung!L1644&lt;&gt;"",IF(Belegerfassung!L1644&lt;&gt;"",IF(Belegerfassung!J1644&lt;&gt;0,VLOOKUP(Belegerfassung!L1644,Abfrage!$A$2:$C$19,2,),VLOOKUP(Belegerfassung!L1644,Abfrage!$A$2:$C$19,3,)),"")))</f>
        <v/>
      </c>
      <c r="G1636" t="str">
        <f t="shared" si="75"/>
        <v/>
      </c>
      <c r="H1636" s="31" t="str">
        <f>IF(A1636&lt;&gt;"",-Belegerfassung!J1644+Belegerfassung!K1644,"")</f>
        <v/>
      </c>
      <c r="I1636" s="49" t="str">
        <f>IFERROR(IF(H1636&lt;&gt;"",Belegerfassung!L1644*100,""),IF(OR(Belegerfassung!L1644="Leistung EU - Erlöse",Belegerfassung!L1644="Lieferungen EU-Erlöse",Belegerfassung!L1644="EUST",Belegerfassung!L1644="Bauleistungen 20%")=TRUE,"",MID(Belegerfassung!L1644,4,2)))</f>
        <v/>
      </c>
      <c r="J1636" s="6" t="str">
        <f>IF(A1636&lt;&gt;"",LEFT(Belegerfassung!D1644,40),"")</f>
        <v/>
      </c>
      <c r="K1636" t="str">
        <f>IF(A1636&lt;&gt;"",VLOOKUP(D1636,Abfrage!$F$2:$G$21,2,FALSE),"")</f>
        <v/>
      </c>
      <c r="L1636" s="6" t="str">
        <f>IF(Belegerfassung!H1644&lt;&gt;"",Belegerfassung!H1644,"")</f>
        <v/>
      </c>
      <c r="M1636" t="str">
        <f>IFERROR(IF(Belegerfassung!E1644&lt;&gt;"",VLOOKUP(Belegerfassung!E1644,Abfrage!$L$2:$M$15,2,),""),"")</f>
        <v/>
      </c>
      <c r="N1636" t="str">
        <f t="shared" si="76"/>
        <v/>
      </c>
      <c r="O1636" t="str">
        <f t="shared" si="77"/>
        <v/>
      </c>
      <c r="P1636" t="str">
        <f>IF(Belegerfassung!G1644&lt;&gt;"",CONCATENATE(Belegerfassung!G1644,".pdf"),"")</f>
        <v/>
      </c>
    </row>
    <row r="1637" spans="1:16">
      <c r="A1637" t="str">
        <f>IF(Belegerfassung!C1645&lt;&gt;"",0,"")</f>
        <v/>
      </c>
      <c r="B1637" t="str">
        <f>IFERROR(VLOOKUP(Belegerfassung!I1645,Konten!A:D,2,FALSE),"")</f>
        <v/>
      </c>
      <c r="C1637" t="str">
        <f>IF(A1637&lt;&gt;"",TEXT(Belegerfassung!C1645,"TT.MM.JJJJ"),"")</f>
        <v/>
      </c>
      <c r="D1637" t="str">
        <f>IFERROR(VLOOKUP(Belegerfassung!A1645,Abfrage!$E$2:$F$20,2,FALSE),"")</f>
        <v/>
      </c>
      <c r="E1637" t="str">
        <f>IF(A1637&lt;&gt;"",Belegerfassung!B1645,"")</f>
        <v/>
      </c>
      <c r="F1637" t="str">
        <f>IF(Belegerfassung!L1645="","",IF(Belegerfassung!L1645&lt;&gt;"",IF(Belegerfassung!L1645&lt;&gt;"",IF(Belegerfassung!J1645&lt;&gt;0,VLOOKUP(Belegerfassung!L1645,Abfrage!$A$2:$C$19,2,),VLOOKUP(Belegerfassung!L1645,Abfrage!$A$2:$C$19,3,)),"")))</f>
        <v/>
      </c>
      <c r="G1637" t="str">
        <f t="shared" si="75"/>
        <v/>
      </c>
      <c r="H1637" s="31" t="str">
        <f>IF(A1637&lt;&gt;"",-Belegerfassung!J1645+Belegerfassung!K1645,"")</f>
        <v/>
      </c>
      <c r="I1637" s="49" t="str">
        <f>IFERROR(IF(H1637&lt;&gt;"",Belegerfassung!L1645*100,""),IF(OR(Belegerfassung!L1645="Leistung EU - Erlöse",Belegerfassung!L1645="Lieferungen EU-Erlöse",Belegerfassung!L1645="EUST",Belegerfassung!L1645="Bauleistungen 20%")=TRUE,"",MID(Belegerfassung!L1645,4,2)))</f>
        <v/>
      </c>
      <c r="J1637" s="6" t="str">
        <f>IF(A1637&lt;&gt;"",LEFT(Belegerfassung!D1645,40),"")</f>
        <v/>
      </c>
      <c r="K1637" t="str">
        <f>IF(A1637&lt;&gt;"",VLOOKUP(D1637,Abfrage!$F$2:$G$21,2,FALSE),"")</f>
        <v/>
      </c>
      <c r="L1637" s="6" t="str">
        <f>IF(Belegerfassung!H1645&lt;&gt;"",Belegerfassung!H1645,"")</f>
        <v/>
      </c>
      <c r="M1637" t="str">
        <f>IFERROR(IF(Belegerfassung!E1645&lt;&gt;"",VLOOKUP(Belegerfassung!E1645,Abfrage!$L$2:$M$15,2,),""),"")</f>
        <v/>
      </c>
      <c r="N1637" t="str">
        <f t="shared" si="76"/>
        <v/>
      </c>
      <c r="O1637" t="str">
        <f t="shared" si="77"/>
        <v/>
      </c>
      <c r="P1637" t="str">
        <f>IF(Belegerfassung!G1645&lt;&gt;"",CONCATENATE(Belegerfassung!G1645,".pdf"),"")</f>
        <v/>
      </c>
    </row>
    <row r="1638" spans="1:16">
      <c r="A1638" t="str">
        <f>IF(Belegerfassung!C1646&lt;&gt;"",0,"")</f>
        <v/>
      </c>
      <c r="B1638" t="str">
        <f>IFERROR(VLOOKUP(Belegerfassung!I1646,Konten!A:D,2,FALSE),"")</f>
        <v/>
      </c>
      <c r="C1638" t="str">
        <f>IF(A1638&lt;&gt;"",TEXT(Belegerfassung!C1646,"TT.MM.JJJJ"),"")</f>
        <v/>
      </c>
      <c r="D1638" t="str">
        <f>IFERROR(VLOOKUP(Belegerfassung!A1646,Abfrage!$E$2:$F$20,2,FALSE),"")</f>
        <v/>
      </c>
      <c r="E1638" t="str">
        <f>IF(A1638&lt;&gt;"",Belegerfassung!B1646,"")</f>
        <v/>
      </c>
      <c r="F1638" t="str">
        <f>IF(Belegerfassung!L1646="","",IF(Belegerfassung!L1646&lt;&gt;"",IF(Belegerfassung!L1646&lt;&gt;"",IF(Belegerfassung!J1646&lt;&gt;0,VLOOKUP(Belegerfassung!L1646,Abfrage!$A$2:$C$19,2,),VLOOKUP(Belegerfassung!L1646,Abfrage!$A$2:$C$19,3,)),"")))</f>
        <v/>
      </c>
      <c r="G1638" t="str">
        <f t="shared" si="75"/>
        <v/>
      </c>
      <c r="H1638" s="31" t="str">
        <f>IF(A1638&lt;&gt;"",-Belegerfassung!J1646+Belegerfassung!K1646,"")</f>
        <v/>
      </c>
      <c r="I1638" s="49" t="str">
        <f>IFERROR(IF(H1638&lt;&gt;"",Belegerfassung!L1646*100,""),IF(OR(Belegerfassung!L1646="Leistung EU - Erlöse",Belegerfassung!L1646="Lieferungen EU-Erlöse",Belegerfassung!L1646="EUST",Belegerfassung!L1646="Bauleistungen 20%")=TRUE,"",MID(Belegerfassung!L1646,4,2)))</f>
        <v/>
      </c>
      <c r="J1638" s="6" t="str">
        <f>IF(A1638&lt;&gt;"",LEFT(Belegerfassung!D1646,40),"")</f>
        <v/>
      </c>
      <c r="K1638" t="str">
        <f>IF(A1638&lt;&gt;"",VLOOKUP(D1638,Abfrage!$F$2:$G$21,2,FALSE),"")</f>
        <v/>
      </c>
      <c r="L1638" s="6" t="str">
        <f>IF(Belegerfassung!H1646&lt;&gt;"",Belegerfassung!H1646,"")</f>
        <v/>
      </c>
      <c r="M1638" t="str">
        <f>IFERROR(IF(Belegerfassung!E1646&lt;&gt;"",VLOOKUP(Belegerfassung!E1646,Abfrage!$L$2:$M$15,2,),""),"")</f>
        <v/>
      </c>
      <c r="N1638" t="str">
        <f t="shared" si="76"/>
        <v/>
      </c>
      <c r="O1638" t="str">
        <f t="shared" si="77"/>
        <v/>
      </c>
      <c r="P1638" t="str">
        <f>IF(Belegerfassung!G1646&lt;&gt;"",CONCATENATE(Belegerfassung!G1646,".pdf"),"")</f>
        <v/>
      </c>
    </row>
    <row r="1639" spans="1:16">
      <c r="A1639" t="str">
        <f>IF(Belegerfassung!C1647&lt;&gt;"",0,"")</f>
        <v/>
      </c>
      <c r="B1639" t="str">
        <f>IFERROR(VLOOKUP(Belegerfassung!I1647,Konten!A:D,2,FALSE),"")</f>
        <v/>
      </c>
      <c r="C1639" t="str">
        <f>IF(A1639&lt;&gt;"",TEXT(Belegerfassung!C1647,"TT.MM.JJJJ"),"")</f>
        <v/>
      </c>
      <c r="D1639" t="str">
        <f>IFERROR(VLOOKUP(Belegerfassung!A1647,Abfrage!$E$2:$F$20,2,FALSE),"")</f>
        <v/>
      </c>
      <c r="E1639" t="str">
        <f>IF(A1639&lt;&gt;"",Belegerfassung!B1647,"")</f>
        <v/>
      </c>
      <c r="F1639" t="str">
        <f>IF(Belegerfassung!L1647="","",IF(Belegerfassung!L1647&lt;&gt;"",IF(Belegerfassung!L1647&lt;&gt;"",IF(Belegerfassung!J1647&lt;&gt;0,VLOOKUP(Belegerfassung!L1647,Abfrage!$A$2:$C$19,2,),VLOOKUP(Belegerfassung!L1647,Abfrage!$A$2:$C$19,3,)),"")))</f>
        <v/>
      </c>
      <c r="G1639" t="str">
        <f t="shared" si="75"/>
        <v/>
      </c>
      <c r="H1639" s="31" t="str">
        <f>IF(A1639&lt;&gt;"",-Belegerfassung!J1647+Belegerfassung!K1647,"")</f>
        <v/>
      </c>
      <c r="I1639" s="49" t="str">
        <f>IFERROR(IF(H1639&lt;&gt;"",Belegerfassung!L1647*100,""),IF(OR(Belegerfassung!L1647="Leistung EU - Erlöse",Belegerfassung!L1647="Lieferungen EU-Erlöse",Belegerfassung!L1647="EUST",Belegerfassung!L1647="Bauleistungen 20%")=TRUE,"",MID(Belegerfassung!L1647,4,2)))</f>
        <v/>
      </c>
      <c r="J1639" s="6" t="str">
        <f>IF(A1639&lt;&gt;"",LEFT(Belegerfassung!D1647,40),"")</f>
        <v/>
      </c>
      <c r="K1639" t="str">
        <f>IF(A1639&lt;&gt;"",VLOOKUP(D1639,Abfrage!$F$2:$G$21,2,FALSE),"")</f>
        <v/>
      </c>
      <c r="L1639" s="6" t="str">
        <f>IF(Belegerfassung!H1647&lt;&gt;"",Belegerfassung!H1647,"")</f>
        <v/>
      </c>
      <c r="M1639" t="str">
        <f>IFERROR(IF(Belegerfassung!E1647&lt;&gt;"",VLOOKUP(Belegerfassung!E1647,Abfrage!$L$2:$M$15,2,),""),"")</f>
        <v/>
      </c>
      <c r="N1639" t="str">
        <f t="shared" si="76"/>
        <v/>
      </c>
      <c r="O1639" t="str">
        <f t="shared" si="77"/>
        <v/>
      </c>
      <c r="P1639" t="str">
        <f>IF(Belegerfassung!G1647&lt;&gt;"",CONCATENATE(Belegerfassung!G1647,".pdf"),"")</f>
        <v/>
      </c>
    </row>
    <row r="1640" spans="1:16">
      <c r="A1640" t="str">
        <f>IF(Belegerfassung!C1648&lt;&gt;"",0,"")</f>
        <v/>
      </c>
      <c r="B1640" t="str">
        <f>IFERROR(VLOOKUP(Belegerfassung!I1648,Konten!A:D,2,FALSE),"")</f>
        <v/>
      </c>
      <c r="C1640" t="str">
        <f>IF(A1640&lt;&gt;"",TEXT(Belegerfassung!C1648,"TT.MM.JJJJ"),"")</f>
        <v/>
      </c>
      <c r="D1640" t="str">
        <f>IFERROR(VLOOKUP(Belegerfassung!A1648,Abfrage!$E$2:$F$20,2,FALSE),"")</f>
        <v/>
      </c>
      <c r="E1640" t="str">
        <f>IF(A1640&lt;&gt;"",Belegerfassung!B1648,"")</f>
        <v/>
      </c>
      <c r="F1640" t="str">
        <f>IF(Belegerfassung!L1648="","",IF(Belegerfassung!L1648&lt;&gt;"",IF(Belegerfassung!L1648&lt;&gt;"",IF(Belegerfassung!J1648&lt;&gt;0,VLOOKUP(Belegerfassung!L1648,Abfrage!$A$2:$C$19,2,),VLOOKUP(Belegerfassung!L1648,Abfrage!$A$2:$C$19,3,)),"")))</f>
        <v/>
      </c>
      <c r="G1640" t="str">
        <f t="shared" si="75"/>
        <v/>
      </c>
      <c r="H1640" s="31" t="str">
        <f>IF(A1640&lt;&gt;"",-Belegerfassung!J1648+Belegerfassung!K1648,"")</f>
        <v/>
      </c>
      <c r="I1640" s="49" t="str">
        <f>IFERROR(IF(H1640&lt;&gt;"",Belegerfassung!L1648*100,""),IF(OR(Belegerfassung!L1648="Leistung EU - Erlöse",Belegerfassung!L1648="Lieferungen EU-Erlöse",Belegerfassung!L1648="EUST",Belegerfassung!L1648="Bauleistungen 20%")=TRUE,"",MID(Belegerfassung!L1648,4,2)))</f>
        <v/>
      </c>
      <c r="J1640" s="6" t="str">
        <f>IF(A1640&lt;&gt;"",LEFT(Belegerfassung!D1648,40),"")</f>
        <v/>
      </c>
      <c r="K1640" t="str">
        <f>IF(A1640&lt;&gt;"",VLOOKUP(D1640,Abfrage!$F$2:$G$21,2,FALSE),"")</f>
        <v/>
      </c>
      <c r="L1640" s="6" t="str">
        <f>IF(Belegerfassung!H1648&lt;&gt;"",Belegerfassung!H1648,"")</f>
        <v/>
      </c>
      <c r="M1640" t="str">
        <f>IFERROR(IF(Belegerfassung!E1648&lt;&gt;"",VLOOKUP(Belegerfassung!E1648,Abfrage!$L$2:$M$15,2,),""),"")</f>
        <v/>
      </c>
      <c r="N1640" t="str">
        <f t="shared" si="76"/>
        <v/>
      </c>
      <c r="O1640" t="str">
        <f t="shared" si="77"/>
        <v/>
      </c>
      <c r="P1640" t="str">
        <f>IF(Belegerfassung!G1648&lt;&gt;"",CONCATENATE(Belegerfassung!G1648,".pdf"),"")</f>
        <v/>
      </c>
    </row>
    <row r="1641" spans="1:16">
      <c r="A1641" t="str">
        <f>IF(Belegerfassung!C1649&lt;&gt;"",0,"")</f>
        <v/>
      </c>
      <c r="B1641" t="str">
        <f>IFERROR(VLOOKUP(Belegerfassung!I1649,Konten!A:D,2,FALSE),"")</f>
        <v/>
      </c>
      <c r="C1641" t="str">
        <f>IF(A1641&lt;&gt;"",TEXT(Belegerfassung!C1649,"TT.MM.JJJJ"),"")</f>
        <v/>
      </c>
      <c r="D1641" t="str">
        <f>IFERROR(VLOOKUP(Belegerfassung!A1649,Abfrage!$E$2:$F$20,2,FALSE),"")</f>
        <v/>
      </c>
      <c r="E1641" t="str">
        <f>IF(A1641&lt;&gt;"",Belegerfassung!B1649,"")</f>
        <v/>
      </c>
      <c r="F1641" t="str">
        <f>IF(Belegerfassung!L1649="","",IF(Belegerfassung!L1649&lt;&gt;"",IF(Belegerfassung!L1649&lt;&gt;"",IF(Belegerfassung!J1649&lt;&gt;0,VLOOKUP(Belegerfassung!L1649,Abfrage!$A$2:$C$19,2,),VLOOKUP(Belegerfassung!L1649,Abfrage!$A$2:$C$19,3,)),"")))</f>
        <v/>
      </c>
      <c r="G1641" t="str">
        <f t="shared" si="75"/>
        <v/>
      </c>
      <c r="H1641" s="31" t="str">
        <f>IF(A1641&lt;&gt;"",-Belegerfassung!J1649+Belegerfassung!K1649,"")</f>
        <v/>
      </c>
      <c r="I1641" s="49" t="str">
        <f>IFERROR(IF(H1641&lt;&gt;"",Belegerfassung!L1649*100,""),IF(OR(Belegerfassung!L1649="Leistung EU - Erlöse",Belegerfassung!L1649="Lieferungen EU-Erlöse",Belegerfassung!L1649="EUST",Belegerfassung!L1649="Bauleistungen 20%")=TRUE,"",MID(Belegerfassung!L1649,4,2)))</f>
        <v/>
      </c>
      <c r="J1641" s="6" t="str">
        <f>IF(A1641&lt;&gt;"",LEFT(Belegerfassung!D1649,40),"")</f>
        <v/>
      </c>
      <c r="K1641" t="str">
        <f>IF(A1641&lt;&gt;"",VLOOKUP(D1641,Abfrage!$F$2:$G$21,2,FALSE),"")</f>
        <v/>
      </c>
      <c r="L1641" s="6" t="str">
        <f>IF(Belegerfassung!H1649&lt;&gt;"",Belegerfassung!H1649,"")</f>
        <v/>
      </c>
      <c r="M1641" t="str">
        <f>IFERROR(IF(Belegerfassung!E1649&lt;&gt;"",VLOOKUP(Belegerfassung!E1649,Abfrage!$L$2:$M$15,2,),""),"")</f>
        <v/>
      </c>
      <c r="N1641" t="str">
        <f t="shared" si="76"/>
        <v/>
      </c>
      <c r="O1641" t="str">
        <f t="shared" si="77"/>
        <v/>
      </c>
      <c r="P1641" t="str">
        <f>IF(Belegerfassung!G1649&lt;&gt;"",CONCATENATE(Belegerfassung!G1649,".pdf"),"")</f>
        <v/>
      </c>
    </row>
    <row r="1642" spans="1:16">
      <c r="A1642" t="str">
        <f>IF(Belegerfassung!C1650&lt;&gt;"",0,"")</f>
        <v/>
      </c>
      <c r="B1642" t="str">
        <f>IFERROR(VLOOKUP(Belegerfassung!I1650,Konten!A:D,2,FALSE),"")</f>
        <v/>
      </c>
      <c r="C1642" t="str">
        <f>IF(A1642&lt;&gt;"",TEXT(Belegerfassung!C1650,"TT.MM.JJJJ"),"")</f>
        <v/>
      </c>
      <c r="D1642" t="str">
        <f>IFERROR(VLOOKUP(Belegerfassung!A1650,Abfrage!$E$2:$F$20,2,FALSE),"")</f>
        <v/>
      </c>
      <c r="E1642" t="str">
        <f>IF(A1642&lt;&gt;"",Belegerfassung!B1650,"")</f>
        <v/>
      </c>
      <c r="F1642" t="str">
        <f>IF(Belegerfassung!L1650="","",IF(Belegerfassung!L1650&lt;&gt;"",IF(Belegerfassung!L1650&lt;&gt;"",IF(Belegerfassung!J1650&lt;&gt;0,VLOOKUP(Belegerfassung!L1650,Abfrage!$A$2:$C$19,2,),VLOOKUP(Belegerfassung!L1650,Abfrage!$A$2:$C$19,3,)),"")))</f>
        <v/>
      </c>
      <c r="G1642" t="str">
        <f t="shared" si="75"/>
        <v/>
      </c>
      <c r="H1642" s="31" t="str">
        <f>IF(A1642&lt;&gt;"",-Belegerfassung!J1650+Belegerfassung!K1650,"")</f>
        <v/>
      </c>
      <c r="I1642" s="49" t="str">
        <f>IFERROR(IF(H1642&lt;&gt;"",Belegerfassung!L1650*100,""),IF(OR(Belegerfassung!L1650="Leistung EU - Erlöse",Belegerfassung!L1650="Lieferungen EU-Erlöse",Belegerfassung!L1650="EUST",Belegerfassung!L1650="Bauleistungen 20%")=TRUE,"",MID(Belegerfassung!L1650,4,2)))</f>
        <v/>
      </c>
      <c r="J1642" s="6" t="str">
        <f>IF(A1642&lt;&gt;"",LEFT(Belegerfassung!D1650,40),"")</f>
        <v/>
      </c>
      <c r="K1642" t="str">
        <f>IF(A1642&lt;&gt;"",VLOOKUP(D1642,Abfrage!$F$2:$G$21,2,FALSE),"")</f>
        <v/>
      </c>
      <c r="L1642" s="6" t="str">
        <f>IF(Belegerfassung!H1650&lt;&gt;"",Belegerfassung!H1650,"")</f>
        <v/>
      </c>
      <c r="M1642" t="str">
        <f>IFERROR(IF(Belegerfassung!E1650&lt;&gt;"",VLOOKUP(Belegerfassung!E1650,Abfrage!$L$2:$M$15,2,),""),"")</f>
        <v/>
      </c>
      <c r="N1642" t="str">
        <f t="shared" si="76"/>
        <v/>
      </c>
      <c r="O1642" t="str">
        <f t="shared" si="77"/>
        <v/>
      </c>
      <c r="P1642" t="str">
        <f>IF(Belegerfassung!G1650&lt;&gt;"",CONCATENATE(Belegerfassung!G1650,".pdf"),"")</f>
        <v/>
      </c>
    </row>
    <row r="1643" spans="1:16">
      <c r="A1643" t="str">
        <f>IF(Belegerfassung!C1651&lt;&gt;"",0,"")</f>
        <v/>
      </c>
      <c r="B1643" t="str">
        <f>IFERROR(VLOOKUP(Belegerfassung!I1651,Konten!A:D,2,FALSE),"")</f>
        <v/>
      </c>
      <c r="C1643" t="str">
        <f>IF(A1643&lt;&gt;"",TEXT(Belegerfassung!C1651,"TT.MM.JJJJ"),"")</f>
        <v/>
      </c>
      <c r="D1643" t="str">
        <f>IFERROR(VLOOKUP(Belegerfassung!A1651,Abfrage!$E$2:$F$20,2,FALSE),"")</f>
        <v/>
      </c>
      <c r="E1643" t="str">
        <f>IF(A1643&lt;&gt;"",Belegerfassung!B1651,"")</f>
        <v/>
      </c>
      <c r="F1643" t="str">
        <f>IF(Belegerfassung!L1651="","",IF(Belegerfassung!L1651&lt;&gt;"",IF(Belegerfassung!L1651&lt;&gt;"",IF(Belegerfassung!J1651&lt;&gt;0,VLOOKUP(Belegerfassung!L1651,Abfrage!$A$2:$C$19,2,),VLOOKUP(Belegerfassung!L1651,Abfrage!$A$2:$C$19,3,)),"")))</f>
        <v/>
      </c>
      <c r="G1643" t="str">
        <f t="shared" si="75"/>
        <v/>
      </c>
      <c r="H1643" s="31" t="str">
        <f>IF(A1643&lt;&gt;"",-Belegerfassung!J1651+Belegerfassung!K1651,"")</f>
        <v/>
      </c>
      <c r="I1643" s="49" t="str">
        <f>IFERROR(IF(H1643&lt;&gt;"",Belegerfassung!L1651*100,""),IF(OR(Belegerfassung!L1651="Leistung EU - Erlöse",Belegerfassung!L1651="Lieferungen EU-Erlöse",Belegerfassung!L1651="EUST",Belegerfassung!L1651="Bauleistungen 20%")=TRUE,"",MID(Belegerfassung!L1651,4,2)))</f>
        <v/>
      </c>
      <c r="J1643" s="6" t="str">
        <f>IF(A1643&lt;&gt;"",LEFT(Belegerfassung!D1651,40),"")</f>
        <v/>
      </c>
      <c r="K1643" t="str">
        <f>IF(A1643&lt;&gt;"",VLOOKUP(D1643,Abfrage!$F$2:$G$21,2,FALSE),"")</f>
        <v/>
      </c>
      <c r="L1643" s="6" t="str">
        <f>IF(Belegerfassung!H1651&lt;&gt;"",Belegerfassung!H1651,"")</f>
        <v/>
      </c>
      <c r="M1643" t="str">
        <f>IFERROR(IF(Belegerfassung!E1651&lt;&gt;"",VLOOKUP(Belegerfassung!E1651,Abfrage!$L$2:$M$15,2,),""),"")</f>
        <v/>
      </c>
      <c r="N1643" t="str">
        <f t="shared" si="76"/>
        <v/>
      </c>
      <c r="O1643" t="str">
        <f t="shared" si="77"/>
        <v/>
      </c>
      <c r="P1643" t="str">
        <f>IF(Belegerfassung!G1651&lt;&gt;"",CONCATENATE(Belegerfassung!G1651,".pdf"),"")</f>
        <v/>
      </c>
    </row>
    <row r="1644" spans="1:16">
      <c r="A1644" t="str">
        <f>IF(Belegerfassung!C1652&lt;&gt;"",0,"")</f>
        <v/>
      </c>
      <c r="B1644" t="str">
        <f>IFERROR(VLOOKUP(Belegerfassung!I1652,Konten!A:D,2,FALSE),"")</f>
        <v/>
      </c>
      <c r="C1644" t="str">
        <f>IF(A1644&lt;&gt;"",TEXT(Belegerfassung!C1652,"TT.MM.JJJJ"),"")</f>
        <v/>
      </c>
      <c r="D1644" t="str">
        <f>IFERROR(VLOOKUP(Belegerfassung!A1652,Abfrage!$E$2:$F$20,2,FALSE),"")</f>
        <v/>
      </c>
      <c r="E1644" t="str">
        <f>IF(A1644&lt;&gt;"",Belegerfassung!B1652,"")</f>
        <v/>
      </c>
      <c r="F1644" t="str">
        <f>IF(Belegerfassung!L1652="","",IF(Belegerfassung!L1652&lt;&gt;"",IF(Belegerfassung!L1652&lt;&gt;"",IF(Belegerfassung!J1652&lt;&gt;0,VLOOKUP(Belegerfassung!L1652,Abfrage!$A$2:$C$19,2,),VLOOKUP(Belegerfassung!L1652,Abfrage!$A$2:$C$19,3,)),"")))</f>
        <v/>
      </c>
      <c r="G1644" t="str">
        <f t="shared" si="75"/>
        <v/>
      </c>
      <c r="H1644" s="31" t="str">
        <f>IF(A1644&lt;&gt;"",-Belegerfassung!J1652+Belegerfassung!K1652,"")</f>
        <v/>
      </c>
      <c r="I1644" s="49" t="str">
        <f>IFERROR(IF(H1644&lt;&gt;"",Belegerfassung!L1652*100,""),IF(OR(Belegerfassung!L1652="Leistung EU - Erlöse",Belegerfassung!L1652="Lieferungen EU-Erlöse",Belegerfassung!L1652="EUST",Belegerfassung!L1652="Bauleistungen 20%")=TRUE,"",MID(Belegerfassung!L1652,4,2)))</f>
        <v/>
      </c>
      <c r="J1644" s="6" t="str">
        <f>IF(A1644&lt;&gt;"",LEFT(Belegerfassung!D1652,40),"")</f>
        <v/>
      </c>
      <c r="K1644" t="str">
        <f>IF(A1644&lt;&gt;"",VLOOKUP(D1644,Abfrage!$F$2:$G$21,2,FALSE),"")</f>
        <v/>
      </c>
      <c r="L1644" s="6" t="str">
        <f>IF(Belegerfassung!H1652&lt;&gt;"",Belegerfassung!H1652,"")</f>
        <v/>
      </c>
      <c r="M1644" t="str">
        <f>IFERROR(IF(Belegerfassung!E1652&lt;&gt;"",VLOOKUP(Belegerfassung!E1652,Abfrage!$L$2:$M$15,2,),""),"")</f>
        <v/>
      </c>
      <c r="N1644" t="str">
        <f t="shared" si="76"/>
        <v/>
      </c>
      <c r="O1644" t="str">
        <f t="shared" si="77"/>
        <v/>
      </c>
      <c r="P1644" t="str">
        <f>IF(Belegerfassung!G1652&lt;&gt;"",CONCATENATE(Belegerfassung!G1652,".pdf"),"")</f>
        <v/>
      </c>
    </row>
    <row r="1645" spans="1:16">
      <c r="A1645" t="str">
        <f>IF(Belegerfassung!C1653&lt;&gt;"",0,"")</f>
        <v/>
      </c>
      <c r="B1645" t="str">
        <f>IFERROR(VLOOKUP(Belegerfassung!I1653,Konten!A:D,2,FALSE),"")</f>
        <v/>
      </c>
      <c r="C1645" t="str">
        <f>IF(A1645&lt;&gt;"",TEXT(Belegerfassung!C1653,"TT.MM.JJJJ"),"")</f>
        <v/>
      </c>
      <c r="D1645" t="str">
        <f>IFERROR(VLOOKUP(Belegerfassung!A1653,Abfrage!$E$2:$F$20,2,FALSE),"")</f>
        <v/>
      </c>
      <c r="E1645" t="str">
        <f>IF(A1645&lt;&gt;"",Belegerfassung!B1653,"")</f>
        <v/>
      </c>
      <c r="F1645" t="str">
        <f>IF(Belegerfassung!L1653="","",IF(Belegerfassung!L1653&lt;&gt;"",IF(Belegerfassung!L1653&lt;&gt;"",IF(Belegerfassung!J1653&lt;&gt;0,VLOOKUP(Belegerfassung!L1653,Abfrage!$A$2:$C$19,2,),VLOOKUP(Belegerfassung!L1653,Abfrage!$A$2:$C$19,3,)),"")))</f>
        <v/>
      </c>
      <c r="G1645" t="str">
        <f t="shared" si="75"/>
        <v/>
      </c>
      <c r="H1645" s="31" t="str">
        <f>IF(A1645&lt;&gt;"",-Belegerfassung!J1653+Belegerfassung!K1653,"")</f>
        <v/>
      </c>
      <c r="I1645" s="49" t="str">
        <f>IFERROR(IF(H1645&lt;&gt;"",Belegerfassung!L1653*100,""),IF(OR(Belegerfassung!L1653="Leistung EU - Erlöse",Belegerfassung!L1653="Lieferungen EU-Erlöse",Belegerfassung!L1653="EUST",Belegerfassung!L1653="Bauleistungen 20%")=TRUE,"",MID(Belegerfassung!L1653,4,2)))</f>
        <v/>
      </c>
      <c r="J1645" s="6" t="str">
        <f>IF(A1645&lt;&gt;"",LEFT(Belegerfassung!D1653,40),"")</f>
        <v/>
      </c>
      <c r="K1645" t="str">
        <f>IF(A1645&lt;&gt;"",VLOOKUP(D1645,Abfrage!$F$2:$G$21,2,FALSE),"")</f>
        <v/>
      </c>
      <c r="L1645" s="6" t="str">
        <f>IF(Belegerfassung!H1653&lt;&gt;"",Belegerfassung!H1653,"")</f>
        <v/>
      </c>
      <c r="M1645" t="str">
        <f>IFERROR(IF(Belegerfassung!E1653&lt;&gt;"",VLOOKUP(Belegerfassung!E1653,Abfrage!$L$2:$M$15,2,),""),"")</f>
        <v/>
      </c>
      <c r="N1645" t="str">
        <f t="shared" si="76"/>
        <v/>
      </c>
      <c r="O1645" t="str">
        <f t="shared" si="77"/>
        <v/>
      </c>
      <c r="P1645" t="str">
        <f>IF(Belegerfassung!G1653&lt;&gt;"",CONCATENATE(Belegerfassung!G1653,".pdf"),"")</f>
        <v/>
      </c>
    </row>
    <row r="1646" spans="1:16">
      <c r="A1646" t="str">
        <f>IF(Belegerfassung!C1654&lt;&gt;"",0,"")</f>
        <v/>
      </c>
      <c r="B1646" t="str">
        <f>IFERROR(VLOOKUP(Belegerfassung!I1654,Konten!A:D,2,FALSE),"")</f>
        <v/>
      </c>
      <c r="C1646" t="str">
        <f>IF(A1646&lt;&gt;"",TEXT(Belegerfassung!C1654,"TT.MM.JJJJ"),"")</f>
        <v/>
      </c>
      <c r="D1646" t="str">
        <f>IFERROR(VLOOKUP(Belegerfassung!A1654,Abfrage!$E$2:$F$20,2,FALSE),"")</f>
        <v/>
      </c>
      <c r="E1646" t="str">
        <f>IF(A1646&lt;&gt;"",Belegerfassung!B1654,"")</f>
        <v/>
      </c>
      <c r="F1646" t="str">
        <f>IF(Belegerfassung!L1654="","",IF(Belegerfassung!L1654&lt;&gt;"",IF(Belegerfassung!L1654&lt;&gt;"",IF(Belegerfassung!J1654&lt;&gt;0,VLOOKUP(Belegerfassung!L1654,Abfrage!$A$2:$C$19,2,),VLOOKUP(Belegerfassung!L1654,Abfrage!$A$2:$C$19,3,)),"")))</f>
        <v/>
      </c>
      <c r="G1646" t="str">
        <f t="shared" si="75"/>
        <v/>
      </c>
      <c r="H1646" s="31" t="str">
        <f>IF(A1646&lt;&gt;"",-Belegerfassung!J1654+Belegerfassung!K1654,"")</f>
        <v/>
      </c>
      <c r="I1646" s="49" t="str">
        <f>IFERROR(IF(H1646&lt;&gt;"",Belegerfassung!L1654*100,""),IF(OR(Belegerfassung!L1654="Leistung EU - Erlöse",Belegerfassung!L1654="Lieferungen EU-Erlöse",Belegerfassung!L1654="EUST",Belegerfassung!L1654="Bauleistungen 20%")=TRUE,"",MID(Belegerfassung!L1654,4,2)))</f>
        <v/>
      </c>
      <c r="J1646" s="6" t="str">
        <f>IF(A1646&lt;&gt;"",LEFT(Belegerfassung!D1654,40),"")</f>
        <v/>
      </c>
      <c r="K1646" t="str">
        <f>IF(A1646&lt;&gt;"",VLOOKUP(D1646,Abfrage!$F$2:$G$21,2,FALSE),"")</f>
        <v/>
      </c>
      <c r="L1646" s="6" t="str">
        <f>IF(Belegerfassung!H1654&lt;&gt;"",Belegerfassung!H1654,"")</f>
        <v/>
      </c>
      <c r="M1646" t="str">
        <f>IFERROR(IF(Belegerfassung!E1654&lt;&gt;"",VLOOKUP(Belegerfassung!E1654,Abfrage!$L$2:$M$15,2,),""),"")</f>
        <v/>
      </c>
      <c r="N1646" t="str">
        <f t="shared" si="76"/>
        <v/>
      </c>
      <c r="O1646" t="str">
        <f t="shared" si="77"/>
        <v/>
      </c>
      <c r="P1646" t="str">
        <f>IF(Belegerfassung!G1654&lt;&gt;"",CONCATENATE(Belegerfassung!G1654,".pdf"),"")</f>
        <v/>
      </c>
    </row>
    <row r="1647" spans="1:16">
      <c r="A1647" t="str">
        <f>IF(Belegerfassung!C1655&lt;&gt;"",0,"")</f>
        <v/>
      </c>
      <c r="B1647" t="str">
        <f>IFERROR(VLOOKUP(Belegerfassung!I1655,Konten!A:D,2,FALSE),"")</f>
        <v/>
      </c>
      <c r="C1647" t="str">
        <f>IF(A1647&lt;&gt;"",TEXT(Belegerfassung!C1655,"TT.MM.JJJJ"),"")</f>
        <v/>
      </c>
      <c r="D1647" t="str">
        <f>IFERROR(VLOOKUP(Belegerfassung!A1655,Abfrage!$E$2:$F$20,2,FALSE),"")</f>
        <v/>
      </c>
      <c r="E1647" t="str">
        <f>IF(A1647&lt;&gt;"",Belegerfassung!B1655,"")</f>
        <v/>
      </c>
      <c r="F1647" t="str">
        <f>IF(Belegerfassung!L1655="","",IF(Belegerfassung!L1655&lt;&gt;"",IF(Belegerfassung!L1655&lt;&gt;"",IF(Belegerfassung!J1655&lt;&gt;0,VLOOKUP(Belegerfassung!L1655,Abfrage!$A$2:$C$19,2,),VLOOKUP(Belegerfassung!L1655,Abfrage!$A$2:$C$19,3,)),"")))</f>
        <v/>
      </c>
      <c r="G1647" t="str">
        <f t="shared" si="75"/>
        <v/>
      </c>
      <c r="H1647" s="31" t="str">
        <f>IF(A1647&lt;&gt;"",-Belegerfassung!J1655+Belegerfassung!K1655,"")</f>
        <v/>
      </c>
      <c r="I1647" s="49" t="str">
        <f>IFERROR(IF(H1647&lt;&gt;"",Belegerfassung!L1655*100,""),IF(OR(Belegerfassung!L1655="Leistung EU - Erlöse",Belegerfassung!L1655="Lieferungen EU-Erlöse",Belegerfassung!L1655="EUST",Belegerfassung!L1655="Bauleistungen 20%")=TRUE,"",MID(Belegerfassung!L1655,4,2)))</f>
        <v/>
      </c>
      <c r="J1647" s="6" t="str">
        <f>IF(A1647&lt;&gt;"",LEFT(Belegerfassung!D1655,40),"")</f>
        <v/>
      </c>
      <c r="K1647" t="str">
        <f>IF(A1647&lt;&gt;"",VLOOKUP(D1647,Abfrage!$F$2:$G$21,2,FALSE),"")</f>
        <v/>
      </c>
      <c r="L1647" s="6" t="str">
        <f>IF(Belegerfassung!H1655&lt;&gt;"",Belegerfassung!H1655,"")</f>
        <v/>
      </c>
      <c r="M1647" t="str">
        <f>IFERROR(IF(Belegerfassung!E1655&lt;&gt;"",VLOOKUP(Belegerfassung!E1655,Abfrage!$L$2:$M$15,2,),""),"")</f>
        <v/>
      </c>
      <c r="N1647" t="str">
        <f t="shared" si="76"/>
        <v/>
      </c>
      <c r="O1647" t="str">
        <f t="shared" si="77"/>
        <v/>
      </c>
      <c r="P1647" t="str">
        <f>IF(Belegerfassung!G1655&lt;&gt;"",CONCATENATE(Belegerfassung!G1655,".pdf"),"")</f>
        <v/>
      </c>
    </row>
    <row r="1648" spans="1:16">
      <c r="A1648" t="str">
        <f>IF(Belegerfassung!C1656&lt;&gt;"",0,"")</f>
        <v/>
      </c>
      <c r="B1648" t="str">
        <f>IFERROR(VLOOKUP(Belegerfassung!I1656,Konten!A:D,2,FALSE),"")</f>
        <v/>
      </c>
      <c r="C1648" t="str">
        <f>IF(A1648&lt;&gt;"",TEXT(Belegerfassung!C1656,"TT.MM.JJJJ"),"")</f>
        <v/>
      </c>
      <c r="D1648" t="str">
        <f>IFERROR(VLOOKUP(Belegerfassung!A1656,Abfrage!$E$2:$F$20,2,FALSE),"")</f>
        <v/>
      </c>
      <c r="E1648" t="str">
        <f>IF(A1648&lt;&gt;"",Belegerfassung!B1656,"")</f>
        <v/>
      </c>
      <c r="F1648" t="str">
        <f>IF(Belegerfassung!L1656="","",IF(Belegerfassung!L1656&lt;&gt;"",IF(Belegerfassung!L1656&lt;&gt;"",IF(Belegerfassung!J1656&lt;&gt;0,VLOOKUP(Belegerfassung!L1656,Abfrage!$A$2:$C$19,2,),VLOOKUP(Belegerfassung!L1656,Abfrage!$A$2:$C$19,3,)),"")))</f>
        <v/>
      </c>
      <c r="G1648" t="str">
        <f t="shared" si="75"/>
        <v/>
      </c>
      <c r="H1648" s="31" t="str">
        <f>IF(A1648&lt;&gt;"",-Belegerfassung!J1656+Belegerfassung!K1656,"")</f>
        <v/>
      </c>
      <c r="I1648" s="49" t="str">
        <f>IFERROR(IF(H1648&lt;&gt;"",Belegerfassung!L1656*100,""),IF(OR(Belegerfassung!L1656="Leistung EU - Erlöse",Belegerfassung!L1656="Lieferungen EU-Erlöse",Belegerfassung!L1656="EUST",Belegerfassung!L1656="Bauleistungen 20%")=TRUE,"",MID(Belegerfassung!L1656,4,2)))</f>
        <v/>
      </c>
      <c r="J1648" s="6" t="str">
        <f>IF(A1648&lt;&gt;"",LEFT(Belegerfassung!D1656,40),"")</f>
        <v/>
      </c>
      <c r="K1648" t="str">
        <f>IF(A1648&lt;&gt;"",VLOOKUP(D1648,Abfrage!$F$2:$G$21,2,FALSE),"")</f>
        <v/>
      </c>
      <c r="L1648" s="6" t="str">
        <f>IF(Belegerfassung!H1656&lt;&gt;"",Belegerfassung!H1656,"")</f>
        <v/>
      </c>
      <c r="M1648" t="str">
        <f>IFERROR(IF(Belegerfassung!E1656&lt;&gt;"",VLOOKUP(Belegerfassung!E1656,Abfrage!$L$2:$M$15,2,),""),"")</f>
        <v/>
      </c>
      <c r="N1648" t="str">
        <f t="shared" si="76"/>
        <v/>
      </c>
      <c r="O1648" t="str">
        <f t="shared" si="77"/>
        <v/>
      </c>
      <c r="P1648" t="str">
        <f>IF(Belegerfassung!G1656&lt;&gt;"",CONCATENATE(Belegerfassung!G1656,".pdf"),"")</f>
        <v/>
      </c>
    </row>
    <row r="1649" spans="1:16">
      <c r="A1649" t="str">
        <f>IF(Belegerfassung!C1657&lt;&gt;"",0,"")</f>
        <v/>
      </c>
      <c r="B1649" t="str">
        <f>IFERROR(VLOOKUP(Belegerfassung!I1657,Konten!A:D,2,FALSE),"")</f>
        <v/>
      </c>
      <c r="C1649" t="str">
        <f>IF(A1649&lt;&gt;"",TEXT(Belegerfassung!C1657,"TT.MM.JJJJ"),"")</f>
        <v/>
      </c>
      <c r="D1649" t="str">
        <f>IFERROR(VLOOKUP(Belegerfassung!A1657,Abfrage!$E$2:$F$20,2,FALSE),"")</f>
        <v/>
      </c>
      <c r="E1649" t="str">
        <f>IF(A1649&lt;&gt;"",Belegerfassung!B1657,"")</f>
        <v/>
      </c>
      <c r="F1649" t="str">
        <f>IF(Belegerfassung!L1657="","",IF(Belegerfassung!L1657&lt;&gt;"",IF(Belegerfassung!L1657&lt;&gt;"",IF(Belegerfassung!J1657&lt;&gt;0,VLOOKUP(Belegerfassung!L1657,Abfrage!$A$2:$C$19,2,),VLOOKUP(Belegerfassung!L1657,Abfrage!$A$2:$C$19,3,)),"")))</f>
        <v/>
      </c>
      <c r="G1649" t="str">
        <f t="shared" si="75"/>
        <v/>
      </c>
      <c r="H1649" s="31" t="str">
        <f>IF(A1649&lt;&gt;"",-Belegerfassung!J1657+Belegerfassung!K1657,"")</f>
        <v/>
      </c>
      <c r="I1649" s="49" t="str">
        <f>IFERROR(IF(H1649&lt;&gt;"",Belegerfassung!L1657*100,""),IF(OR(Belegerfassung!L1657="Leistung EU - Erlöse",Belegerfassung!L1657="Lieferungen EU-Erlöse",Belegerfassung!L1657="EUST",Belegerfassung!L1657="Bauleistungen 20%")=TRUE,"",MID(Belegerfassung!L1657,4,2)))</f>
        <v/>
      </c>
      <c r="J1649" s="6" t="str">
        <f>IF(A1649&lt;&gt;"",LEFT(Belegerfassung!D1657,40),"")</f>
        <v/>
      </c>
      <c r="K1649" t="str">
        <f>IF(A1649&lt;&gt;"",VLOOKUP(D1649,Abfrage!$F$2:$G$21,2,FALSE),"")</f>
        <v/>
      </c>
      <c r="L1649" s="6" t="str">
        <f>IF(Belegerfassung!H1657&lt;&gt;"",Belegerfassung!H1657,"")</f>
        <v/>
      </c>
      <c r="M1649" t="str">
        <f>IFERROR(IF(Belegerfassung!E1657&lt;&gt;"",VLOOKUP(Belegerfassung!E1657,Abfrage!$L$2:$M$15,2,),""),"")</f>
        <v/>
      </c>
      <c r="N1649" t="str">
        <f t="shared" si="76"/>
        <v/>
      </c>
      <c r="O1649" t="str">
        <f t="shared" si="77"/>
        <v/>
      </c>
      <c r="P1649" t="str">
        <f>IF(Belegerfassung!G1657&lt;&gt;"",CONCATENATE(Belegerfassung!G1657,".pdf"),"")</f>
        <v/>
      </c>
    </row>
    <row r="1650" spans="1:16">
      <c r="A1650" t="str">
        <f>IF(Belegerfassung!C1658&lt;&gt;"",0,"")</f>
        <v/>
      </c>
      <c r="B1650" t="str">
        <f>IFERROR(VLOOKUP(Belegerfassung!I1658,Konten!A:D,2,FALSE),"")</f>
        <v/>
      </c>
      <c r="C1650" t="str">
        <f>IF(A1650&lt;&gt;"",TEXT(Belegerfassung!C1658,"TT.MM.JJJJ"),"")</f>
        <v/>
      </c>
      <c r="D1650" t="str">
        <f>IFERROR(VLOOKUP(Belegerfassung!A1658,Abfrage!$E$2:$F$20,2,FALSE),"")</f>
        <v/>
      </c>
      <c r="E1650" t="str">
        <f>IF(A1650&lt;&gt;"",Belegerfassung!B1658,"")</f>
        <v/>
      </c>
      <c r="F1650" t="str">
        <f>IF(Belegerfassung!L1658="","",IF(Belegerfassung!L1658&lt;&gt;"",IF(Belegerfassung!L1658&lt;&gt;"",IF(Belegerfassung!J1658&lt;&gt;0,VLOOKUP(Belegerfassung!L1658,Abfrage!$A$2:$C$19,2,),VLOOKUP(Belegerfassung!L1658,Abfrage!$A$2:$C$19,3,)),"")))</f>
        <v/>
      </c>
      <c r="G1650" t="str">
        <f t="shared" si="75"/>
        <v/>
      </c>
      <c r="H1650" s="31" t="str">
        <f>IF(A1650&lt;&gt;"",-Belegerfassung!J1658+Belegerfassung!K1658,"")</f>
        <v/>
      </c>
      <c r="I1650" s="49" t="str">
        <f>IFERROR(IF(H1650&lt;&gt;"",Belegerfassung!L1658*100,""),IF(OR(Belegerfassung!L1658="Leistung EU - Erlöse",Belegerfassung!L1658="Lieferungen EU-Erlöse",Belegerfassung!L1658="EUST",Belegerfassung!L1658="Bauleistungen 20%")=TRUE,"",MID(Belegerfassung!L1658,4,2)))</f>
        <v/>
      </c>
      <c r="J1650" s="6" t="str">
        <f>IF(A1650&lt;&gt;"",LEFT(Belegerfassung!D1658,40),"")</f>
        <v/>
      </c>
      <c r="K1650" t="str">
        <f>IF(A1650&lt;&gt;"",VLOOKUP(D1650,Abfrage!$F$2:$G$21,2,FALSE),"")</f>
        <v/>
      </c>
      <c r="L1650" s="6" t="str">
        <f>IF(Belegerfassung!H1658&lt;&gt;"",Belegerfassung!H1658,"")</f>
        <v/>
      </c>
      <c r="M1650" t="str">
        <f>IFERROR(IF(Belegerfassung!E1658&lt;&gt;"",VLOOKUP(Belegerfassung!E1658,Abfrage!$L$2:$M$15,2,),""),"")</f>
        <v/>
      </c>
      <c r="N1650" t="str">
        <f t="shared" si="76"/>
        <v/>
      </c>
      <c r="O1650" t="str">
        <f t="shared" si="77"/>
        <v/>
      </c>
      <c r="P1650" t="str">
        <f>IF(Belegerfassung!G1658&lt;&gt;"",CONCATENATE(Belegerfassung!G1658,".pdf"),"")</f>
        <v/>
      </c>
    </row>
    <row r="1651" spans="1:16">
      <c r="A1651" t="str">
        <f>IF(Belegerfassung!C1659&lt;&gt;"",0,"")</f>
        <v/>
      </c>
      <c r="B1651" t="str">
        <f>IFERROR(VLOOKUP(Belegerfassung!I1659,Konten!A:D,2,FALSE),"")</f>
        <v/>
      </c>
      <c r="C1651" t="str">
        <f>IF(A1651&lt;&gt;"",TEXT(Belegerfassung!C1659,"TT.MM.JJJJ"),"")</f>
        <v/>
      </c>
      <c r="D1651" t="str">
        <f>IFERROR(VLOOKUP(Belegerfassung!A1659,Abfrage!$E$2:$F$20,2,FALSE),"")</f>
        <v/>
      </c>
      <c r="E1651" t="str">
        <f>IF(A1651&lt;&gt;"",Belegerfassung!B1659,"")</f>
        <v/>
      </c>
      <c r="F1651" t="str">
        <f>IF(Belegerfassung!L1659="","",IF(Belegerfassung!L1659&lt;&gt;"",IF(Belegerfassung!L1659&lt;&gt;"",IF(Belegerfassung!J1659&lt;&gt;0,VLOOKUP(Belegerfassung!L1659,Abfrage!$A$2:$C$19,2,),VLOOKUP(Belegerfassung!L1659,Abfrage!$A$2:$C$19,3,)),"")))</f>
        <v/>
      </c>
      <c r="G1651" t="str">
        <f t="shared" si="75"/>
        <v/>
      </c>
      <c r="H1651" s="31" t="str">
        <f>IF(A1651&lt;&gt;"",-Belegerfassung!J1659+Belegerfassung!K1659,"")</f>
        <v/>
      </c>
      <c r="I1651" s="49" t="str">
        <f>IFERROR(IF(H1651&lt;&gt;"",Belegerfassung!L1659*100,""),IF(OR(Belegerfassung!L1659="Leistung EU - Erlöse",Belegerfassung!L1659="Lieferungen EU-Erlöse",Belegerfassung!L1659="EUST",Belegerfassung!L1659="Bauleistungen 20%")=TRUE,"",MID(Belegerfassung!L1659,4,2)))</f>
        <v/>
      </c>
      <c r="J1651" s="6" t="str">
        <f>IF(A1651&lt;&gt;"",LEFT(Belegerfassung!D1659,40),"")</f>
        <v/>
      </c>
      <c r="K1651" t="str">
        <f>IF(A1651&lt;&gt;"",VLOOKUP(D1651,Abfrage!$F$2:$G$21,2,FALSE),"")</f>
        <v/>
      </c>
      <c r="L1651" s="6" t="str">
        <f>IF(Belegerfassung!H1659&lt;&gt;"",Belegerfassung!H1659,"")</f>
        <v/>
      </c>
      <c r="M1651" t="str">
        <f>IFERROR(IF(Belegerfassung!E1659&lt;&gt;"",VLOOKUP(Belegerfassung!E1659,Abfrage!$L$2:$M$15,2,),""),"")</f>
        <v/>
      </c>
      <c r="N1651" t="str">
        <f t="shared" si="76"/>
        <v/>
      </c>
      <c r="O1651" t="str">
        <f t="shared" si="77"/>
        <v/>
      </c>
      <c r="P1651" t="str">
        <f>IF(Belegerfassung!G1659&lt;&gt;"",CONCATENATE(Belegerfassung!G1659,".pdf"),"")</f>
        <v/>
      </c>
    </row>
    <row r="1652" spans="1:16">
      <c r="A1652" t="str">
        <f>IF(Belegerfassung!C1660&lt;&gt;"",0,"")</f>
        <v/>
      </c>
      <c r="B1652" t="str">
        <f>IFERROR(VLOOKUP(Belegerfassung!I1660,Konten!A:D,2,FALSE),"")</f>
        <v/>
      </c>
      <c r="C1652" t="str">
        <f>IF(A1652&lt;&gt;"",TEXT(Belegerfassung!C1660,"TT.MM.JJJJ"),"")</f>
        <v/>
      </c>
      <c r="D1652" t="str">
        <f>IFERROR(VLOOKUP(Belegerfassung!A1660,Abfrage!$E$2:$F$20,2,FALSE),"")</f>
        <v/>
      </c>
      <c r="E1652" t="str">
        <f>IF(A1652&lt;&gt;"",Belegerfassung!B1660,"")</f>
        <v/>
      </c>
      <c r="F1652" t="str">
        <f>IF(Belegerfassung!L1660="","",IF(Belegerfassung!L1660&lt;&gt;"",IF(Belegerfassung!L1660&lt;&gt;"",IF(Belegerfassung!J1660&lt;&gt;0,VLOOKUP(Belegerfassung!L1660,Abfrage!$A$2:$C$19,2,),VLOOKUP(Belegerfassung!L1660,Abfrage!$A$2:$C$19,3,)),"")))</f>
        <v/>
      </c>
      <c r="G1652" t="str">
        <f t="shared" si="75"/>
        <v/>
      </c>
      <c r="H1652" s="31" t="str">
        <f>IF(A1652&lt;&gt;"",-Belegerfassung!J1660+Belegerfassung!K1660,"")</f>
        <v/>
      </c>
      <c r="I1652" s="49" t="str">
        <f>IFERROR(IF(H1652&lt;&gt;"",Belegerfassung!L1660*100,""),IF(OR(Belegerfassung!L1660="Leistung EU - Erlöse",Belegerfassung!L1660="Lieferungen EU-Erlöse",Belegerfassung!L1660="EUST",Belegerfassung!L1660="Bauleistungen 20%")=TRUE,"",MID(Belegerfassung!L1660,4,2)))</f>
        <v/>
      </c>
      <c r="J1652" s="6" t="str">
        <f>IF(A1652&lt;&gt;"",LEFT(Belegerfassung!D1660,40),"")</f>
        <v/>
      </c>
      <c r="K1652" t="str">
        <f>IF(A1652&lt;&gt;"",VLOOKUP(D1652,Abfrage!$F$2:$G$21,2,FALSE),"")</f>
        <v/>
      </c>
      <c r="L1652" s="6" t="str">
        <f>IF(Belegerfassung!H1660&lt;&gt;"",Belegerfassung!H1660,"")</f>
        <v/>
      </c>
      <c r="M1652" t="str">
        <f>IFERROR(IF(Belegerfassung!E1660&lt;&gt;"",VLOOKUP(Belegerfassung!E1660,Abfrage!$L$2:$M$15,2,),""),"")</f>
        <v/>
      </c>
      <c r="N1652" t="str">
        <f t="shared" si="76"/>
        <v/>
      </c>
      <c r="O1652" t="str">
        <f t="shared" si="77"/>
        <v/>
      </c>
      <c r="P1652" t="str">
        <f>IF(Belegerfassung!G1660&lt;&gt;"",CONCATENATE(Belegerfassung!G1660,".pdf"),"")</f>
        <v/>
      </c>
    </row>
    <row r="1653" spans="1:16">
      <c r="A1653" t="str">
        <f>IF(Belegerfassung!C1661&lt;&gt;"",0,"")</f>
        <v/>
      </c>
      <c r="B1653" t="str">
        <f>IFERROR(VLOOKUP(Belegerfassung!I1661,Konten!A:D,2,FALSE),"")</f>
        <v/>
      </c>
      <c r="C1653" t="str">
        <f>IF(A1653&lt;&gt;"",TEXT(Belegerfassung!C1661,"TT.MM.JJJJ"),"")</f>
        <v/>
      </c>
      <c r="D1653" t="str">
        <f>IFERROR(VLOOKUP(Belegerfassung!A1661,Abfrage!$E$2:$F$20,2,FALSE),"")</f>
        <v/>
      </c>
      <c r="E1653" t="str">
        <f>IF(A1653&lt;&gt;"",Belegerfassung!B1661,"")</f>
        <v/>
      </c>
      <c r="F1653" t="str">
        <f>IF(Belegerfassung!L1661="","",IF(Belegerfassung!L1661&lt;&gt;"",IF(Belegerfassung!L1661&lt;&gt;"",IF(Belegerfassung!J1661&lt;&gt;0,VLOOKUP(Belegerfassung!L1661,Abfrage!$A$2:$C$19,2,),VLOOKUP(Belegerfassung!L1661,Abfrage!$A$2:$C$19,3,)),"")))</f>
        <v/>
      </c>
      <c r="G1653" t="str">
        <f t="shared" si="75"/>
        <v/>
      </c>
      <c r="H1653" s="31" t="str">
        <f>IF(A1653&lt;&gt;"",-Belegerfassung!J1661+Belegerfassung!K1661,"")</f>
        <v/>
      </c>
      <c r="I1653" s="49" t="str">
        <f>IFERROR(IF(H1653&lt;&gt;"",Belegerfassung!L1661*100,""),IF(OR(Belegerfassung!L1661="Leistung EU - Erlöse",Belegerfassung!L1661="Lieferungen EU-Erlöse",Belegerfassung!L1661="EUST",Belegerfassung!L1661="Bauleistungen 20%")=TRUE,"",MID(Belegerfassung!L1661,4,2)))</f>
        <v/>
      </c>
      <c r="J1653" s="6" t="str">
        <f>IF(A1653&lt;&gt;"",LEFT(Belegerfassung!D1661,40),"")</f>
        <v/>
      </c>
      <c r="K1653" t="str">
        <f>IF(A1653&lt;&gt;"",VLOOKUP(D1653,Abfrage!$F$2:$G$21,2,FALSE),"")</f>
        <v/>
      </c>
      <c r="L1653" s="6" t="str">
        <f>IF(Belegerfassung!H1661&lt;&gt;"",Belegerfassung!H1661,"")</f>
        <v/>
      </c>
      <c r="M1653" t="str">
        <f>IFERROR(IF(Belegerfassung!E1661&lt;&gt;"",VLOOKUP(Belegerfassung!E1661,Abfrage!$L$2:$M$15,2,),""),"")</f>
        <v/>
      </c>
      <c r="N1653" t="str">
        <f t="shared" si="76"/>
        <v/>
      </c>
      <c r="O1653" t="str">
        <f t="shared" si="77"/>
        <v/>
      </c>
      <c r="P1653" t="str">
        <f>IF(Belegerfassung!G1661&lt;&gt;"",CONCATENATE(Belegerfassung!G1661,".pdf"),"")</f>
        <v/>
      </c>
    </row>
    <row r="1654" spans="1:16">
      <c r="A1654" t="str">
        <f>IF(Belegerfassung!C1662&lt;&gt;"",0,"")</f>
        <v/>
      </c>
      <c r="B1654" t="str">
        <f>IFERROR(VLOOKUP(Belegerfassung!I1662,Konten!A:D,2,FALSE),"")</f>
        <v/>
      </c>
      <c r="C1654" t="str">
        <f>IF(A1654&lt;&gt;"",TEXT(Belegerfassung!C1662,"TT.MM.JJJJ"),"")</f>
        <v/>
      </c>
      <c r="D1654" t="str">
        <f>IFERROR(VLOOKUP(Belegerfassung!A1662,Abfrage!$E$2:$F$20,2,FALSE),"")</f>
        <v/>
      </c>
      <c r="E1654" t="str">
        <f>IF(A1654&lt;&gt;"",Belegerfassung!B1662,"")</f>
        <v/>
      </c>
      <c r="F1654" t="str">
        <f>IF(Belegerfassung!L1662="","",IF(Belegerfassung!L1662&lt;&gt;"",IF(Belegerfassung!L1662&lt;&gt;"",IF(Belegerfassung!J1662&lt;&gt;0,VLOOKUP(Belegerfassung!L1662,Abfrage!$A$2:$C$19,2,),VLOOKUP(Belegerfassung!L1662,Abfrage!$A$2:$C$19,3,)),"")))</f>
        <v/>
      </c>
      <c r="G1654" t="str">
        <f t="shared" si="75"/>
        <v/>
      </c>
      <c r="H1654" s="31" t="str">
        <f>IF(A1654&lt;&gt;"",-Belegerfassung!J1662+Belegerfassung!K1662,"")</f>
        <v/>
      </c>
      <c r="I1654" s="49" t="str">
        <f>IFERROR(IF(H1654&lt;&gt;"",Belegerfassung!L1662*100,""),IF(OR(Belegerfassung!L1662="Leistung EU - Erlöse",Belegerfassung!L1662="Lieferungen EU-Erlöse",Belegerfassung!L1662="EUST",Belegerfassung!L1662="Bauleistungen 20%")=TRUE,"",MID(Belegerfassung!L1662,4,2)))</f>
        <v/>
      </c>
      <c r="J1654" s="6" t="str">
        <f>IF(A1654&lt;&gt;"",LEFT(Belegerfassung!D1662,40),"")</f>
        <v/>
      </c>
      <c r="K1654" t="str">
        <f>IF(A1654&lt;&gt;"",VLOOKUP(D1654,Abfrage!$F$2:$G$21,2,FALSE),"")</f>
        <v/>
      </c>
      <c r="L1654" s="6" t="str">
        <f>IF(Belegerfassung!H1662&lt;&gt;"",Belegerfassung!H1662,"")</f>
        <v/>
      </c>
      <c r="M1654" t="str">
        <f>IFERROR(IF(Belegerfassung!E1662&lt;&gt;"",VLOOKUP(Belegerfassung!E1662,Abfrage!$L$2:$M$15,2,),""),"")</f>
        <v/>
      </c>
      <c r="N1654" t="str">
        <f t="shared" si="76"/>
        <v/>
      </c>
      <c r="O1654" t="str">
        <f t="shared" si="77"/>
        <v/>
      </c>
      <c r="P1654" t="str">
        <f>IF(Belegerfassung!G1662&lt;&gt;"",CONCATENATE(Belegerfassung!G1662,".pdf"),"")</f>
        <v/>
      </c>
    </row>
    <row r="1655" spans="1:16">
      <c r="A1655" t="str">
        <f>IF(Belegerfassung!C1663&lt;&gt;"",0,"")</f>
        <v/>
      </c>
      <c r="B1655" t="str">
        <f>IFERROR(VLOOKUP(Belegerfassung!I1663,Konten!A:D,2,FALSE),"")</f>
        <v/>
      </c>
      <c r="C1655" t="str">
        <f>IF(A1655&lt;&gt;"",TEXT(Belegerfassung!C1663,"TT.MM.JJJJ"),"")</f>
        <v/>
      </c>
      <c r="D1655" t="str">
        <f>IFERROR(VLOOKUP(Belegerfassung!A1663,Abfrage!$E$2:$F$20,2,FALSE),"")</f>
        <v/>
      </c>
      <c r="E1655" t="str">
        <f>IF(A1655&lt;&gt;"",Belegerfassung!B1663,"")</f>
        <v/>
      </c>
      <c r="F1655" t="str">
        <f>IF(Belegerfassung!L1663="","",IF(Belegerfassung!L1663&lt;&gt;"",IF(Belegerfassung!L1663&lt;&gt;"",IF(Belegerfassung!J1663&lt;&gt;0,VLOOKUP(Belegerfassung!L1663,Abfrage!$A$2:$C$19,2,),VLOOKUP(Belegerfassung!L1663,Abfrage!$A$2:$C$19,3,)),"")))</f>
        <v/>
      </c>
      <c r="G1655" t="str">
        <f t="shared" si="75"/>
        <v/>
      </c>
      <c r="H1655" s="31" t="str">
        <f>IF(A1655&lt;&gt;"",-Belegerfassung!J1663+Belegerfassung!K1663,"")</f>
        <v/>
      </c>
      <c r="I1655" s="49" t="str">
        <f>IFERROR(IF(H1655&lt;&gt;"",Belegerfassung!L1663*100,""),IF(OR(Belegerfassung!L1663="Leistung EU - Erlöse",Belegerfassung!L1663="Lieferungen EU-Erlöse",Belegerfassung!L1663="EUST",Belegerfassung!L1663="Bauleistungen 20%")=TRUE,"",MID(Belegerfassung!L1663,4,2)))</f>
        <v/>
      </c>
      <c r="J1655" s="6" t="str">
        <f>IF(A1655&lt;&gt;"",LEFT(Belegerfassung!D1663,40),"")</f>
        <v/>
      </c>
      <c r="K1655" t="str">
        <f>IF(A1655&lt;&gt;"",VLOOKUP(D1655,Abfrage!$F$2:$G$21,2,FALSE),"")</f>
        <v/>
      </c>
      <c r="L1655" s="6" t="str">
        <f>IF(Belegerfassung!H1663&lt;&gt;"",Belegerfassung!H1663,"")</f>
        <v/>
      </c>
      <c r="M1655" t="str">
        <f>IFERROR(IF(Belegerfassung!E1663&lt;&gt;"",VLOOKUP(Belegerfassung!E1663,Abfrage!$L$2:$M$15,2,),""),"")</f>
        <v/>
      </c>
      <c r="N1655" t="str">
        <f t="shared" si="76"/>
        <v/>
      </c>
      <c r="O1655" t="str">
        <f t="shared" si="77"/>
        <v/>
      </c>
      <c r="P1655" t="str">
        <f>IF(Belegerfassung!G1663&lt;&gt;"",CONCATENATE(Belegerfassung!G1663,".pdf"),"")</f>
        <v/>
      </c>
    </row>
    <row r="1656" spans="1:16">
      <c r="A1656" t="str">
        <f>IF(Belegerfassung!C1664&lt;&gt;"",0,"")</f>
        <v/>
      </c>
      <c r="B1656" t="str">
        <f>IFERROR(VLOOKUP(Belegerfassung!I1664,Konten!A:D,2,FALSE),"")</f>
        <v/>
      </c>
      <c r="C1656" t="str">
        <f>IF(A1656&lt;&gt;"",TEXT(Belegerfassung!C1664,"TT.MM.JJJJ"),"")</f>
        <v/>
      </c>
      <c r="D1656" t="str">
        <f>IFERROR(VLOOKUP(Belegerfassung!A1664,Abfrage!$E$2:$F$20,2,FALSE),"")</f>
        <v/>
      </c>
      <c r="E1656" t="str">
        <f>IF(A1656&lt;&gt;"",Belegerfassung!B1664,"")</f>
        <v/>
      </c>
      <c r="F1656" t="str">
        <f>IF(Belegerfassung!L1664="","",IF(Belegerfassung!L1664&lt;&gt;"",IF(Belegerfassung!L1664&lt;&gt;"",IF(Belegerfassung!J1664&lt;&gt;0,VLOOKUP(Belegerfassung!L1664,Abfrage!$A$2:$C$19,2,),VLOOKUP(Belegerfassung!L1664,Abfrage!$A$2:$C$19,3,)),"")))</f>
        <v/>
      </c>
      <c r="G1656" t="str">
        <f t="shared" si="75"/>
        <v/>
      </c>
      <c r="H1656" s="31" t="str">
        <f>IF(A1656&lt;&gt;"",-Belegerfassung!J1664+Belegerfassung!K1664,"")</f>
        <v/>
      </c>
      <c r="I1656" s="49" t="str">
        <f>IFERROR(IF(H1656&lt;&gt;"",Belegerfassung!L1664*100,""),IF(OR(Belegerfassung!L1664="Leistung EU - Erlöse",Belegerfassung!L1664="Lieferungen EU-Erlöse",Belegerfassung!L1664="EUST",Belegerfassung!L1664="Bauleistungen 20%")=TRUE,"",MID(Belegerfassung!L1664,4,2)))</f>
        <v/>
      </c>
      <c r="J1656" s="6" t="str">
        <f>IF(A1656&lt;&gt;"",LEFT(Belegerfassung!D1664,40),"")</f>
        <v/>
      </c>
      <c r="K1656" t="str">
        <f>IF(A1656&lt;&gt;"",VLOOKUP(D1656,Abfrage!$F$2:$G$21,2,FALSE),"")</f>
        <v/>
      </c>
      <c r="L1656" s="6" t="str">
        <f>IF(Belegerfassung!H1664&lt;&gt;"",Belegerfassung!H1664,"")</f>
        <v/>
      </c>
      <c r="M1656" t="str">
        <f>IFERROR(IF(Belegerfassung!E1664&lt;&gt;"",VLOOKUP(Belegerfassung!E1664,Abfrage!$L$2:$M$15,2,),""),"")</f>
        <v/>
      </c>
      <c r="N1656" t="str">
        <f t="shared" si="76"/>
        <v/>
      </c>
      <c r="O1656" t="str">
        <f t="shared" si="77"/>
        <v/>
      </c>
      <c r="P1656" t="str">
        <f>IF(Belegerfassung!G1664&lt;&gt;"",CONCATENATE(Belegerfassung!G1664,".pdf"),"")</f>
        <v/>
      </c>
    </row>
    <row r="1657" spans="1:16">
      <c r="A1657" t="str">
        <f>IF(Belegerfassung!C1665&lt;&gt;"",0,"")</f>
        <v/>
      </c>
      <c r="B1657" t="str">
        <f>IFERROR(VLOOKUP(Belegerfassung!I1665,Konten!A:D,2,FALSE),"")</f>
        <v/>
      </c>
      <c r="C1657" t="str">
        <f>IF(A1657&lt;&gt;"",TEXT(Belegerfassung!C1665,"TT.MM.JJJJ"),"")</f>
        <v/>
      </c>
      <c r="D1657" t="str">
        <f>IFERROR(VLOOKUP(Belegerfassung!A1665,Abfrage!$E$2:$F$20,2,FALSE),"")</f>
        <v/>
      </c>
      <c r="E1657" t="str">
        <f>IF(A1657&lt;&gt;"",Belegerfassung!B1665,"")</f>
        <v/>
      </c>
      <c r="F1657" t="str">
        <f>IF(Belegerfassung!L1665="","",IF(Belegerfassung!L1665&lt;&gt;"",IF(Belegerfassung!L1665&lt;&gt;"",IF(Belegerfassung!J1665&lt;&gt;0,VLOOKUP(Belegerfassung!L1665,Abfrage!$A$2:$C$19,2,),VLOOKUP(Belegerfassung!L1665,Abfrage!$A$2:$C$19,3,)),"")))</f>
        <v/>
      </c>
      <c r="G1657" t="str">
        <f t="shared" si="75"/>
        <v/>
      </c>
      <c r="H1657" s="31" t="str">
        <f>IF(A1657&lt;&gt;"",-Belegerfassung!J1665+Belegerfassung!K1665,"")</f>
        <v/>
      </c>
      <c r="I1657" s="49" t="str">
        <f>IFERROR(IF(H1657&lt;&gt;"",Belegerfassung!L1665*100,""),IF(OR(Belegerfassung!L1665="Leistung EU - Erlöse",Belegerfassung!L1665="Lieferungen EU-Erlöse",Belegerfassung!L1665="EUST",Belegerfassung!L1665="Bauleistungen 20%")=TRUE,"",MID(Belegerfassung!L1665,4,2)))</f>
        <v/>
      </c>
      <c r="J1657" s="6" t="str">
        <f>IF(A1657&lt;&gt;"",LEFT(Belegerfassung!D1665,40),"")</f>
        <v/>
      </c>
      <c r="K1657" t="str">
        <f>IF(A1657&lt;&gt;"",VLOOKUP(D1657,Abfrage!$F$2:$G$21,2,FALSE),"")</f>
        <v/>
      </c>
      <c r="L1657" s="6" t="str">
        <f>IF(Belegerfassung!H1665&lt;&gt;"",Belegerfassung!H1665,"")</f>
        <v/>
      </c>
      <c r="M1657" t="str">
        <f>IFERROR(IF(Belegerfassung!E1665&lt;&gt;"",VLOOKUP(Belegerfassung!E1665,Abfrage!$L$2:$M$15,2,),""),"")</f>
        <v/>
      </c>
      <c r="N1657" t="str">
        <f t="shared" si="76"/>
        <v/>
      </c>
      <c r="O1657" t="str">
        <f t="shared" si="77"/>
        <v/>
      </c>
      <c r="P1657" t="str">
        <f>IF(Belegerfassung!G1665&lt;&gt;"",CONCATENATE(Belegerfassung!G1665,".pdf"),"")</f>
        <v/>
      </c>
    </row>
    <row r="1658" spans="1:16">
      <c r="A1658" t="str">
        <f>IF(Belegerfassung!C1666&lt;&gt;"",0,"")</f>
        <v/>
      </c>
      <c r="B1658" t="str">
        <f>IFERROR(VLOOKUP(Belegerfassung!I1666,Konten!A:D,2,FALSE),"")</f>
        <v/>
      </c>
      <c r="C1658" t="str">
        <f>IF(A1658&lt;&gt;"",TEXT(Belegerfassung!C1666,"TT.MM.JJJJ"),"")</f>
        <v/>
      </c>
      <c r="D1658" t="str">
        <f>IFERROR(VLOOKUP(Belegerfassung!A1666,Abfrage!$E$2:$F$20,2,FALSE),"")</f>
        <v/>
      </c>
      <c r="E1658" t="str">
        <f>IF(A1658&lt;&gt;"",Belegerfassung!B1666,"")</f>
        <v/>
      </c>
      <c r="F1658" t="str">
        <f>IF(Belegerfassung!L1666="","",IF(Belegerfassung!L1666&lt;&gt;"",IF(Belegerfassung!L1666&lt;&gt;"",IF(Belegerfassung!J1666&lt;&gt;0,VLOOKUP(Belegerfassung!L1666,Abfrage!$A$2:$C$19,2,),VLOOKUP(Belegerfassung!L1666,Abfrage!$A$2:$C$19,3,)),"")))</f>
        <v/>
      </c>
      <c r="G1658" t="str">
        <f t="shared" si="75"/>
        <v/>
      </c>
      <c r="H1658" s="31" t="str">
        <f>IF(A1658&lt;&gt;"",-Belegerfassung!J1666+Belegerfassung!K1666,"")</f>
        <v/>
      </c>
      <c r="I1658" s="49" t="str">
        <f>IFERROR(IF(H1658&lt;&gt;"",Belegerfassung!L1666*100,""),IF(OR(Belegerfassung!L1666="Leistung EU - Erlöse",Belegerfassung!L1666="Lieferungen EU-Erlöse",Belegerfassung!L1666="EUST",Belegerfassung!L1666="Bauleistungen 20%")=TRUE,"",MID(Belegerfassung!L1666,4,2)))</f>
        <v/>
      </c>
      <c r="J1658" s="6" t="str">
        <f>IF(A1658&lt;&gt;"",LEFT(Belegerfassung!D1666,40),"")</f>
        <v/>
      </c>
      <c r="K1658" t="str">
        <f>IF(A1658&lt;&gt;"",VLOOKUP(D1658,Abfrage!$F$2:$G$21,2,FALSE),"")</f>
        <v/>
      </c>
      <c r="L1658" s="6" t="str">
        <f>IF(Belegerfassung!H1666&lt;&gt;"",Belegerfassung!H1666,"")</f>
        <v/>
      </c>
      <c r="M1658" t="str">
        <f>IFERROR(IF(Belegerfassung!E1666&lt;&gt;"",VLOOKUP(Belegerfassung!E1666,Abfrage!$L$2:$M$15,2,),""),"")</f>
        <v/>
      </c>
      <c r="N1658" t="str">
        <f t="shared" si="76"/>
        <v/>
      </c>
      <c r="O1658" t="str">
        <f t="shared" si="77"/>
        <v/>
      </c>
      <c r="P1658" t="str">
        <f>IF(Belegerfassung!G1666&lt;&gt;"",CONCATENATE(Belegerfassung!G1666,".pdf"),"")</f>
        <v/>
      </c>
    </row>
    <row r="1659" spans="1:16">
      <c r="A1659" t="str">
        <f>IF(Belegerfassung!C1667&lt;&gt;"",0,"")</f>
        <v/>
      </c>
      <c r="B1659" t="str">
        <f>IFERROR(VLOOKUP(Belegerfassung!I1667,Konten!A:D,2,FALSE),"")</f>
        <v/>
      </c>
      <c r="C1659" t="str">
        <f>IF(A1659&lt;&gt;"",TEXT(Belegerfassung!C1667,"TT.MM.JJJJ"),"")</f>
        <v/>
      </c>
      <c r="D1659" t="str">
        <f>IFERROR(VLOOKUP(Belegerfassung!A1667,Abfrage!$E$2:$F$20,2,FALSE),"")</f>
        <v/>
      </c>
      <c r="E1659" t="str">
        <f>IF(A1659&lt;&gt;"",Belegerfassung!B1667,"")</f>
        <v/>
      </c>
      <c r="F1659" t="str">
        <f>IF(Belegerfassung!L1667="","",IF(Belegerfassung!L1667&lt;&gt;"",IF(Belegerfassung!L1667&lt;&gt;"",IF(Belegerfassung!J1667&lt;&gt;0,VLOOKUP(Belegerfassung!L1667,Abfrage!$A$2:$C$19,2,),VLOOKUP(Belegerfassung!L1667,Abfrage!$A$2:$C$19,3,)),"")))</f>
        <v/>
      </c>
      <c r="G1659" t="str">
        <f t="shared" si="75"/>
        <v/>
      </c>
      <c r="H1659" s="31" t="str">
        <f>IF(A1659&lt;&gt;"",-Belegerfassung!J1667+Belegerfassung!K1667,"")</f>
        <v/>
      </c>
      <c r="I1659" s="49" t="str">
        <f>IFERROR(IF(H1659&lt;&gt;"",Belegerfassung!L1667*100,""),IF(OR(Belegerfassung!L1667="Leistung EU - Erlöse",Belegerfassung!L1667="Lieferungen EU-Erlöse",Belegerfassung!L1667="EUST",Belegerfassung!L1667="Bauleistungen 20%")=TRUE,"",MID(Belegerfassung!L1667,4,2)))</f>
        <v/>
      </c>
      <c r="J1659" s="6" t="str">
        <f>IF(A1659&lt;&gt;"",LEFT(Belegerfassung!D1667,40),"")</f>
        <v/>
      </c>
      <c r="K1659" t="str">
        <f>IF(A1659&lt;&gt;"",VLOOKUP(D1659,Abfrage!$F$2:$G$21,2,FALSE),"")</f>
        <v/>
      </c>
      <c r="L1659" s="6" t="str">
        <f>IF(Belegerfassung!H1667&lt;&gt;"",Belegerfassung!H1667,"")</f>
        <v/>
      </c>
      <c r="M1659" t="str">
        <f>IFERROR(IF(Belegerfassung!E1667&lt;&gt;"",VLOOKUP(Belegerfassung!E1667,Abfrage!$L$2:$M$15,2,),""),"")</f>
        <v/>
      </c>
      <c r="N1659" t="str">
        <f t="shared" si="76"/>
        <v/>
      </c>
      <c r="O1659" t="str">
        <f t="shared" si="77"/>
        <v/>
      </c>
      <c r="P1659" t="str">
        <f>IF(Belegerfassung!G1667&lt;&gt;"",CONCATENATE(Belegerfassung!G1667,".pdf"),"")</f>
        <v/>
      </c>
    </row>
    <row r="1660" spans="1:16">
      <c r="A1660" t="str">
        <f>IF(Belegerfassung!C1668&lt;&gt;"",0,"")</f>
        <v/>
      </c>
      <c r="B1660" t="str">
        <f>IFERROR(VLOOKUP(Belegerfassung!I1668,Konten!A:D,2,FALSE),"")</f>
        <v/>
      </c>
      <c r="C1660" t="str">
        <f>IF(A1660&lt;&gt;"",TEXT(Belegerfassung!C1668,"TT.MM.JJJJ"),"")</f>
        <v/>
      </c>
      <c r="D1660" t="str">
        <f>IFERROR(VLOOKUP(Belegerfassung!A1668,Abfrage!$E$2:$F$20,2,FALSE),"")</f>
        <v/>
      </c>
      <c r="E1660" t="str">
        <f>IF(A1660&lt;&gt;"",Belegerfassung!B1668,"")</f>
        <v/>
      </c>
      <c r="F1660" t="str">
        <f>IF(Belegerfassung!L1668="","",IF(Belegerfassung!L1668&lt;&gt;"",IF(Belegerfassung!L1668&lt;&gt;"",IF(Belegerfassung!J1668&lt;&gt;0,VLOOKUP(Belegerfassung!L1668,Abfrage!$A$2:$C$19,2,),VLOOKUP(Belegerfassung!L1668,Abfrage!$A$2:$C$19,3,)),"")))</f>
        <v/>
      </c>
      <c r="G1660" t="str">
        <f t="shared" si="75"/>
        <v/>
      </c>
      <c r="H1660" s="31" t="str">
        <f>IF(A1660&lt;&gt;"",-Belegerfassung!J1668+Belegerfassung!K1668,"")</f>
        <v/>
      </c>
      <c r="I1660" s="49" t="str">
        <f>IFERROR(IF(H1660&lt;&gt;"",Belegerfassung!L1668*100,""),IF(OR(Belegerfassung!L1668="Leistung EU - Erlöse",Belegerfassung!L1668="Lieferungen EU-Erlöse",Belegerfassung!L1668="EUST",Belegerfassung!L1668="Bauleistungen 20%")=TRUE,"",MID(Belegerfassung!L1668,4,2)))</f>
        <v/>
      </c>
      <c r="J1660" s="6" t="str">
        <f>IF(A1660&lt;&gt;"",LEFT(Belegerfassung!D1668,40),"")</f>
        <v/>
      </c>
      <c r="K1660" t="str">
        <f>IF(A1660&lt;&gt;"",VLOOKUP(D1660,Abfrage!$F$2:$G$21,2,FALSE),"")</f>
        <v/>
      </c>
      <c r="L1660" s="6" t="str">
        <f>IF(Belegerfassung!H1668&lt;&gt;"",Belegerfassung!H1668,"")</f>
        <v/>
      </c>
      <c r="M1660" t="str">
        <f>IFERROR(IF(Belegerfassung!E1668&lt;&gt;"",VLOOKUP(Belegerfassung!E1668,Abfrage!$L$2:$M$15,2,),""),"")</f>
        <v/>
      </c>
      <c r="N1660" t="str">
        <f t="shared" si="76"/>
        <v/>
      </c>
      <c r="O1660" t="str">
        <f t="shared" si="77"/>
        <v/>
      </c>
      <c r="P1660" t="str">
        <f>IF(Belegerfassung!G1668&lt;&gt;"",CONCATENATE(Belegerfassung!G1668,".pdf"),"")</f>
        <v/>
      </c>
    </row>
    <row r="1661" spans="1:16">
      <c r="A1661" t="str">
        <f>IF(Belegerfassung!C1669&lt;&gt;"",0,"")</f>
        <v/>
      </c>
      <c r="B1661" t="str">
        <f>IFERROR(VLOOKUP(Belegerfassung!I1669,Konten!A:D,2,FALSE),"")</f>
        <v/>
      </c>
      <c r="C1661" t="str">
        <f>IF(A1661&lt;&gt;"",TEXT(Belegerfassung!C1669,"TT.MM.JJJJ"),"")</f>
        <v/>
      </c>
      <c r="D1661" t="str">
        <f>IFERROR(VLOOKUP(Belegerfassung!A1669,Abfrage!$E$2:$F$20,2,FALSE),"")</f>
        <v/>
      </c>
      <c r="E1661" t="str">
        <f>IF(A1661&lt;&gt;"",Belegerfassung!B1669,"")</f>
        <v/>
      </c>
      <c r="F1661" t="str">
        <f>IF(Belegerfassung!L1669="","",IF(Belegerfassung!L1669&lt;&gt;"",IF(Belegerfassung!L1669&lt;&gt;"",IF(Belegerfassung!J1669&lt;&gt;0,VLOOKUP(Belegerfassung!L1669,Abfrage!$A$2:$C$19,2,),VLOOKUP(Belegerfassung!L1669,Abfrage!$A$2:$C$19,3,)),"")))</f>
        <v/>
      </c>
      <c r="G1661" t="str">
        <f t="shared" si="75"/>
        <v/>
      </c>
      <c r="H1661" s="31" t="str">
        <f>IF(A1661&lt;&gt;"",-Belegerfassung!J1669+Belegerfassung!K1669,"")</f>
        <v/>
      </c>
      <c r="I1661" s="49" t="str">
        <f>IFERROR(IF(H1661&lt;&gt;"",Belegerfassung!L1669*100,""),IF(OR(Belegerfassung!L1669="Leistung EU - Erlöse",Belegerfassung!L1669="Lieferungen EU-Erlöse",Belegerfassung!L1669="EUST",Belegerfassung!L1669="Bauleistungen 20%")=TRUE,"",MID(Belegerfassung!L1669,4,2)))</f>
        <v/>
      </c>
      <c r="J1661" s="6" t="str">
        <f>IF(A1661&lt;&gt;"",LEFT(Belegerfassung!D1669,40),"")</f>
        <v/>
      </c>
      <c r="K1661" t="str">
        <f>IF(A1661&lt;&gt;"",VLOOKUP(D1661,Abfrage!$F$2:$G$21,2,FALSE),"")</f>
        <v/>
      </c>
      <c r="L1661" s="6" t="str">
        <f>IF(Belegerfassung!H1669&lt;&gt;"",Belegerfassung!H1669,"")</f>
        <v/>
      </c>
      <c r="M1661" t="str">
        <f>IFERROR(IF(Belegerfassung!E1669&lt;&gt;"",VLOOKUP(Belegerfassung!E1669,Abfrage!$L$2:$M$15,2,),""),"")</f>
        <v/>
      </c>
      <c r="N1661" t="str">
        <f t="shared" si="76"/>
        <v/>
      </c>
      <c r="O1661" t="str">
        <f t="shared" si="77"/>
        <v/>
      </c>
      <c r="P1661" t="str">
        <f>IF(Belegerfassung!G1669&lt;&gt;"",CONCATENATE(Belegerfassung!G1669,".pdf"),"")</f>
        <v/>
      </c>
    </row>
    <row r="1662" spans="1:16">
      <c r="A1662" t="str">
        <f>IF(Belegerfassung!C1670&lt;&gt;"",0,"")</f>
        <v/>
      </c>
      <c r="B1662" t="str">
        <f>IFERROR(VLOOKUP(Belegerfassung!I1670,Konten!A:D,2,FALSE),"")</f>
        <v/>
      </c>
      <c r="C1662" t="str">
        <f>IF(A1662&lt;&gt;"",TEXT(Belegerfassung!C1670,"TT.MM.JJJJ"),"")</f>
        <v/>
      </c>
      <c r="D1662" t="str">
        <f>IFERROR(VLOOKUP(Belegerfassung!A1670,Abfrage!$E$2:$F$20,2,FALSE),"")</f>
        <v/>
      </c>
      <c r="E1662" t="str">
        <f>IF(A1662&lt;&gt;"",Belegerfassung!B1670,"")</f>
        <v/>
      </c>
      <c r="F1662" t="str">
        <f>IF(Belegerfassung!L1670="","",IF(Belegerfassung!L1670&lt;&gt;"",IF(Belegerfassung!L1670&lt;&gt;"",IF(Belegerfassung!J1670&lt;&gt;0,VLOOKUP(Belegerfassung!L1670,Abfrage!$A$2:$C$19,2,),VLOOKUP(Belegerfassung!L1670,Abfrage!$A$2:$C$19,3,)),"")))</f>
        <v/>
      </c>
      <c r="G1662" t="str">
        <f t="shared" si="75"/>
        <v/>
      </c>
      <c r="H1662" s="31" t="str">
        <f>IF(A1662&lt;&gt;"",-Belegerfassung!J1670+Belegerfassung!K1670,"")</f>
        <v/>
      </c>
      <c r="I1662" s="49" t="str">
        <f>IFERROR(IF(H1662&lt;&gt;"",Belegerfassung!L1670*100,""),IF(OR(Belegerfassung!L1670="Leistung EU - Erlöse",Belegerfassung!L1670="Lieferungen EU-Erlöse",Belegerfassung!L1670="EUST",Belegerfassung!L1670="Bauleistungen 20%")=TRUE,"",MID(Belegerfassung!L1670,4,2)))</f>
        <v/>
      </c>
      <c r="J1662" s="6" t="str">
        <f>IF(A1662&lt;&gt;"",LEFT(Belegerfassung!D1670,40),"")</f>
        <v/>
      </c>
      <c r="K1662" t="str">
        <f>IF(A1662&lt;&gt;"",VLOOKUP(D1662,Abfrage!$F$2:$G$21,2,FALSE),"")</f>
        <v/>
      </c>
      <c r="L1662" s="6" t="str">
        <f>IF(Belegerfassung!H1670&lt;&gt;"",Belegerfassung!H1670,"")</f>
        <v/>
      </c>
      <c r="M1662" t="str">
        <f>IFERROR(IF(Belegerfassung!E1670&lt;&gt;"",VLOOKUP(Belegerfassung!E1670,Abfrage!$L$2:$M$15,2,),""),"")</f>
        <v/>
      </c>
      <c r="N1662" t="str">
        <f t="shared" si="76"/>
        <v/>
      </c>
      <c r="O1662" t="str">
        <f t="shared" si="77"/>
        <v/>
      </c>
      <c r="P1662" t="str">
        <f>IF(Belegerfassung!G1670&lt;&gt;"",CONCATENATE(Belegerfassung!G1670,".pdf"),"")</f>
        <v/>
      </c>
    </row>
    <row r="1663" spans="1:16">
      <c r="A1663" t="str">
        <f>IF(Belegerfassung!C1671&lt;&gt;"",0,"")</f>
        <v/>
      </c>
      <c r="B1663" t="str">
        <f>IFERROR(VLOOKUP(Belegerfassung!I1671,Konten!A:D,2,FALSE),"")</f>
        <v/>
      </c>
      <c r="C1663" t="str">
        <f>IF(A1663&lt;&gt;"",TEXT(Belegerfassung!C1671,"TT.MM.JJJJ"),"")</f>
        <v/>
      </c>
      <c r="D1663" t="str">
        <f>IFERROR(VLOOKUP(Belegerfassung!A1671,Abfrage!$E$2:$F$20,2,FALSE),"")</f>
        <v/>
      </c>
      <c r="E1663" t="str">
        <f>IF(A1663&lt;&gt;"",Belegerfassung!B1671,"")</f>
        <v/>
      </c>
      <c r="F1663" t="str">
        <f>IF(Belegerfassung!L1671="","",IF(Belegerfassung!L1671&lt;&gt;"",IF(Belegerfassung!L1671&lt;&gt;"",IF(Belegerfassung!J1671&lt;&gt;0,VLOOKUP(Belegerfassung!L1671,Abfrage!$A$2:$C$19,2,),VLOOKUP(Belegerfassung!L1671,Abfrage!$A$2:$C$19,3,)),"")))</f>
        <v/>
      </c>
      <c r="G1663" t="str">
        <f t="shared" si="75"/>
        <v/>
      </c>
      <c r="H1663" s="31" t="str">
        <f>IF(A1663&lt;&gt;"",-Belegerfassung!J1671+Belegerfassung!K1671,"")</f>
        <v/>
      </c>
      <c r="I1663" s="49" t="str">
        <f>IFERROR(IF(H1663&lt;&gt;"",Belegerfassung!L1671*100,""),IF(OR(Belegerfassung!L1671="Leistung EU - Erlöse",Belegerfassung!L1671="Lieferungen EU-Erlöse",Belegerfassung!L1671="EUST",Belegerfassung!L1671="Bauleistungen 20%")=TRUE,"",MID(Belegerfassung!L1671,4,2)))</f>
        <v/>
      </c>
      <c r="J1663" s="6" t="str">
        <f>IF(A1663&lt;&gt;"",LEFT(Belegerfassung!D1671,40),"")</f>
        <v/>
      </c>
      <c r="K1663" t="str">
        <f>IF(A1663&lt;&gt;"",VLOOKUP(D1663,Abfrage!$F$2:$G$21,2,FALSE),"")</f>
        <v/>
      </c>
      <c r="L1663" s="6" t="str">
        <f>IF(Belegerfassung!H1671&lt;&gt;"",Belegerfassung!H1671,"")</f>
        <v/>
      </c>
      <c r="M1663" t="str">
        <f>IFERROR(IF(Belegerfassung!E1671&lt;&gt;"",VLOOKUP(Belegerfassung!E1671,Abfrage!$L$2:$M$15,2,),""),"")</f>
        <v/>
      </c>
      <c r="N1663" t="str">
        <f t="shared" si="76"/>
        <v/>
      </c>
      <c r="O1663" t="str">
        <f t="shared" si="77"/>
        <v/>
      </c>
      <c r="P1663" t="str">
        <f>IF(Belegerfassung!G1671&lt;&gt;"",CONCATENATE(Belegerfassung!G1671,".pdf"),"")</f>
        <v/>
      </c>
    </row>
    <row r="1664" spans="1:16">
      <c r="A1664" t="str">
        <f>IF(Belegerfassung!C1672&lt;&gt;"",0,"")</f>
        <v/>
      </c>
      <c r="B1664" t="str">
        <f>IFERROR(VLOOKUP(Belegerfassung!I1672,Konten!A:D,2,FALSE),"")</f>
        <v/>
      </c>
      <c r="C1664" t="str">
        <f>IF(A1664&lt;&gt;"",TEXT(Belegerfassung!C1672,"TT.MM.JJJJ"),"")</f>
        <v/>
      </c>
      <c r="D1664" t="str">
        <f>IFERROR(VLOOKUP(Belegerfassung!A1672,Abfrage!$E$2:$F$20,2,FALSE),"")</f>
        <v/>
      </c>
      <c r="E1664" t="str">
        <f>IF(A1664&lt;&gt;"",Belegerfassung!B1672,"")</f>
        <v/>
      </c>
      <c r="F1664" t="str">
        <f>IF(Belegerfassung!L1672="","",IF(Belegerfassung!L1672&lt;&gt;"",IF(Belegerfassung!L1672&lt;&gt;"",IF(Belegerfassung!J1672&lt;&gt;0,VLOOKUP(Belegerfassung!L1672,Abfrage!$A$2:$C$19,2,),VLOOKUP(Belegerfassung!L1672,Abfrage!$A$2:$C$19,3,)),"")))</f>
        <v/>
      </c>
      <c r="G1664" t="str">
        <f t="shared" si="75"/>
        <v/>
      </c>
      <c r="H1664" s="31" t="str">
        <f>IF(A1664&lt;&gt;"",-Belegerfassung!J1672+Belegerfassung!K1672,"")</f>
        <v/>
      </c>
      <c r="I1664" s="49" t="str">
        <f>IFERROR(IF(H1664&lt;&gt;"",Belegerfassung!L1672*100,""),IF(OR(Belegerfassung!L1672="Leistung EU - Erlöse",Belegerfassung!L1672="Lieferungen EU-Erlöse",Belegerfassung!L1672="EUST",Belegerfassung!L1672="Bauleistungen 20%")=TRUE,"",MID(Belegerfassung!L1672,4,2)))</f>
        <v/>
      </c>
      <c r="J1664" s="6" t="str">
        <f>IF(A1664&lt;&gt;"",LEFT(Belegerfassung!D1672,40),"")</f>
        <v/>
      </c>
      <c r="K1664" t="str">
        <f>IF(A1664&lt;&gt;"",VLOOKUP(D1664,Abfrage!$F$2:$G$21,2,FALSE),"")</f>
        <v/>
      </c>
      <c r="L1664" s="6" t="str">
        <f>IF(Belegerfassung!H1672&lt;&gt;"",Belegerfassung!H1672,"")</f>
        <v/>
      </c>
      <c r="M1664" t="str">
        <f>IFERROR(IF(Belegerfassung!E1672&lt;&gt;"",VLOOKUP(Belegerfassung!E1672,Abfrage!$L$2:$M$15,2,),""),"")</f>
        <v/>
      </c>
      <c r="N1664" t="str">
        <f t="shared" si="76"/>
        <v/>
      </c>
      <c r="O1664" t="str">
        <f t="shared" si="77"/>
        <v/>
      </c>
      <c r="P1664" t="str">
        <f>IF(Belegerfassung!G1672&lt;&gt;"",CONCATENATE(Belegerfassung!G1672,".pdf"),"")</f>
        <v/>
      </c>
    </row>
    <row r="1665" spans="1:16">
      <c r="A1665" t="str">
        <f>IF(Belegerfassung!C1673&lt;&gt;"",0,"")</f>
        <v/>
      </c>
      <c r="B1665" t="str">
        <f>IFERROR(VLOOKUP(Belegerfassung!I1673,Konten!A:D,2,FALSE),"")</f>
        <v/>
      </c>
      <c r="C1665" t="str">
        <f>IF(A1665&lt;&gt;"",TEXT(Belegerfassung!C1673,"TT.MM.JJJJ"),"")</f>
        <v/>
      </c>
      <c r="D1665" t="str">
        <f>IFERROR(VLOOKUP(Belegerfassung!A1673,Abfrage!$E$2:$F$20,2,FALSE),"")</f>
        <v/>
      </c>
      <c r="E1665" t="str">
        <f>IF(A1665&lt;&gt;"",Belegerfassung!B1673,"")</f>
        <v/>
      </c>
      <c r="F1665" t="str">
        <f>IF(Belegerfassung!L1673="","",IF(Belegerfassung!L1673&lt;&gt;"",IF(Belegerfassung!L1673&lt;&gt;"",IF(Belegerfassung!J1673&lt;&gt;0,VLOOKUP(Belegerfassung!L1673,Abfrage!$A$2:$C$19,2,),VLOOKUP(Belegerfassung!L1673,Abfrage!$A$2:$C$19,3,)),"")))</f>
        <v/>
      </c>
      <c r="G1665" t="str">
        <f t="shared" si="75"/>
        <v/>
      </c>
      <c r="H1665" s="31" t="str">
        <f>IF(A1665&lt;&gt;"",-Belegerfassung!J1673+Belegerfassung!K1673,"")</f>
        <v/>
      </c>
      <c r="I1665" s="49" t="str">
        <f>IFERROR(IF(H1665&lt;&gt;"",Belegerfassung!L1673*100,""),IF(OR(Belegerfassung!L1673="Leistung EU - Erlöse",Belegerfassung!L1673="Lieferungen EU-Erlöse",Belegerfassung!L1673="EUST",Belegerfassung!L1673="Bauleistungen 20%")=TRUE,"",MID(Belegerfassung!L1673,4,2)))</f>
        <v/>
      </c>
      <c r="J1665" s="6" t="str">
        <f>IF(A1665&lt;&gt;"",LEFT(Belegerfassung!D1673,40),"")</f>
        <v/>
      </c>
      <c r="K1665" t="str">
        <f>IF(A1665&lt;&gt;"",VLOOKUP(D1665,Abfrage!$F$2:$G$21,2,FALSE),"")</f>
        <v/>
      </c>
      <c r="L1665" s="6" t="str">
        <f>IF(Belegerfassung!H1673&lt;&gt;"",Belegerfassung!H1673,"")</f>
        <v/>
      </c>
      <c r="M1665" t="str">
        <f>IFERROR(IF(Belegerfassung!E1673&lt;&gt;"",VLOOKUP(Belegerfassung!E1673,Abfrage!$L$2:$M$15,2,),""),"")</f>
        <v/>
      </c>
      <c r="N1665" t="str">
        <f t="shared" si="76"/>
        <v/>
      </c>
      <c r="O1665" t="str">
        <f t="shared" si="77"/>
        <v/>
      </c>
      <c r="P1665" t="str">
        <f>IF(Belegerfassung!G1673&lt;&gt;"",CONCATENATE(Belegerfassung!G1673,".pdf"),"")</f>
        <v/>
      </c>
    </row>
    <row r="1666" spans="1:16">
      <c r="A1666" t="str">
        <f>IF(Belegerfassung!C1674&lt;&gt;"",0,"")</f>
        <v/>
      </c>
      <c r="B1666" t="str">
        <f>IFERROR(VLOOKUP(Belegerfassung!I1674,Konten!A:D,2,FALSE),"")</f>
        <v/>
      </c>
      <c r="C1666" t="str">
        <f>IF(A1666&lt;&gt;"",TEXT(Belegerfassung!C1674,"TT.MM.JJJJ"),"")</f>
        <v/>
      </c>
      <c r="D1666" t="str">
        <f>IFERROR(VLOOKUP(Belegerfassung!A1674,Abfrage!$E$2:$F$20,2,FALSE),"")</f>
        <v/>
      </c>
      <c r="E1666" t="str">
        <f>IF(A1666&lt;&gt;"",Belegerfassung!B1674,"")</f>
        <v/>
      </c>
      <c r="F1666" t="str">
        <f>IF(Belegerfassung!L1674="","",IF(Belegerfassung!L1674&lt;&gt;"",IF(Belegerfassung!L1674&lt;&gt;"",IF(Belegerfassung!J1674&lt;&gt;0,VLOOKUP(Belegerfassung!L1674,Abfrage!$A$2:$C$19,2,),VLOOKUP(Belegerfassung!L1674,Abfrage!$A$2:$C$19,3,)),"")))</f>
        <v/>
      </c>
      <c r="G1666" t="str">
        <f t="shared" si="75"/>
        <v/>
      </c>
      <c r="H1666" s="31" t="str">
        <f>IF(A1666&lt;&gt;"",-Belegerfassung!J1674+Belegerfassung!K1674,"")</f>
        <v/>
      </c>
      <c r="I1666" s="49" t="str">
        <f>IFERROR(IF(H1666&lt;&gt;"",Belegerfassung!L1674*100,""),IF(OR(Belegerfassung!L1674="Leistung EU - Erlöse",Belegerfassung!L1674="Lieferungen EU-Erlöse",Belegerfassung!L1674="EUST",Belegerfassung!L1674="Bauleistungen 20%")=TRUE,"",MID(Belegerfassung!L1674,4,2)))</f>
        <v/>
      </c>
      <c r="J1666" s="6" t="str">
        <f>IF(A1666&lt;&gt;"",LEFT(Belegerfassung!D1674,40),"")</f>
        <v/>
      </c>
      <c r="K1666" t="str">
        <f>IF(A1666&lt;&gt;"",VLOOKUP(D1666,Abfrage!$F$2:$G$21,2,FALSE),"")</f>
        <v/>
      </c>
      <c r="L1666" s="6" t="str">
        <f>IF(Belegerfassung!H1674&lt;&gt;"",Belegerfassung!H1674,"")</f>
        <v/>
      </c>
      <c r="M1666" t="str">
        <f>IFERROR(IF(Belegerfassung!E1674&lt;&gt;"",VLOOKUP(Belegerfassung!E1674,Abfrage!$L$2:$M$15,2,),""),"")</f>
        <v/>
      </c>
      <c r="N1666" t="str">
        <f t="shared" si="76"/>
        <v/>
      </c>
      <c r="O1666" t="str">
        <f t="shared" si="77"/>
        <v/>
      </c>
      <c r="P1666" t="str">
        <f>IF(Belegerfassung!G1674&lt;&gt;"",CONCATENATE(Belegerfassung!G1674,".pdf"),"")</f>
        <v/>
      </c>
    </row>
    <row r="1667" spans="1:16">
      <c r="A1667" t="str">
        <f>IF(Belegerfassung!C1675&lt;&gt;"",0,"")</f>
        <v/>
      </c>
      <c r="B1667" t="str">
        <f>IFERROR(VLOOKUP(Belegerfassung!I1675,Konten!A:D,2,FALSE),"")</f>
        <v/>
      </c>
      <c r="C1667" t="str">
        <f>IF(A1667&lt;&gt;"",TEXT(Belegerfassung!C1675,"TT.MM.JJJJ"),"")</f>
        <v/>
      </c>
      <c r="D1667" t="str">
        <f>IFERROR(VLOOKUP(Belegerfassung!A1675,Abfrage!$E$2:$F$20,2,FALSE),"")</f>
        <v/>
      </c>
      <c r="E1667" t="str">
        <f>IF(A1667&lt;&gt;"",Belegerfassung!B1675,"")</f>
        <v/>
      </c>
      <c r="F1667" t="str">
        <f>IF(Belegerfassung!L1675="","",IF(Belegerfassung!L1675&lt;&gt;"",IF(Belegerfassung!L1675&lt;&gt;"",IF(Belegerfassung!J1675&lt;&gt;0,VLOOKUP(Belegerfassung!L1675,Abfrage!$A$2:$C$19,2,),VLOOKUP(Belegerfassung!L1675,Abfrage!$A$2:$C$19,3,)),"")))</f>
        <v/>
      </c>
      <c r="G1667" t="str">
        <f t="shared" ref="G1667:G1730" si="78">IF(A1667&lt;&gt;"",1,"")</f>
        <v/>
      </c>
      <c r="H1667" s="31" t="str">
        <f>IF(A1667&lt;&gt;"",-Belegerfassung!J1675+Belegerfassung!K1675,"")</f>
        <v/>
      </c>
      <c r="I1667" s="49" t="str">
        <f>IFERROR(IF(H1667&lt;&gt;"",Belegerfassung!L1675*100,""),IF(OR(Belegerfassung!L1675="Leistung EU - Erlöse",Belegerfassung!L1675="Lieferungen EU-Erlöse",Belegerfassung!L1675="EUST",Belegerfassung!L1675="Bauleistungen 20%")=TRUE,"",MID(Belegerfassung!L1675,4,2)))</f>
        <v/>
      </c>
      <c r="J1667" s="6" t="str">
        <f>IF(A1667&lt;&gt;"",LEFT(Belegerfassung!D1675,40),"")</f>
        <v/>
      </c>
      <c r="K1667" t="str">
        <f>IF(A1667&lt;&gt;"",VLOOKUP(D1667,Abfrage!$F$2:$G$21,2,FALSE),"")</f>
        <v/>
      </c>
      <c r="L1667" s="6" t="str">
        <f>IF(Belegerfassung!H1675&lt;&gt;"",Belegerfassung!H1675,"")</f>
        <v/>
      </c>
      <c r="M1667" t="str">
        <f>IFERROR(IF(Belegerfassung!E1675&lt;&gt;"",VLOOKUP(Belegerfassung!E1675,Abfrage!$L$2:$M$15,2,),""),"")</f>
        <v/>
      </c>
      <c r="N1667" t="str">
        <f t="shared" ref="N1667:N1730" si="79">IF(A1667&lt;&gt;"","E","")</f>
        <v/>
      </c>
      <c r="O1667" t="str">
        <f t="shared" ref="O1667:O1730" si="80">IF(A1667&lt;&gt;"","A","")</f>
        <v/>
      </c>
      <c r="P1667" t="str">
        <f>IF(Belegerfassung!G1675&lt;&gt;"",CONCATENATE(Belegerfassung!G1675,".pdf"),"")</f>
        <v/>
      </c>
    </row>
    <row r="1668" spans="1:16">
      <c r="A1668" t="str">
        <f>IF(Belegerfassung!C1676&lt;&gt;"",0,"")</f>
        <v/>
      </c>
      <c r="B1668" t="str">
        <f>IFERROR(VLOOKUP(Belegerfassung!I1676,Konten!A:D,2,FALSE),"")</f>
        <v/>
      </c>
      <c r="C1668" t="str">
        <f>IF(A1668&lt;&gt;"",TEXT(Belegerfassung!C1676,"TT.MM.JJJJ"),"")</f>
        <v/>
      </c>
      <c r="D1668" t="str">
        <f>IFERROR(VLOOKUP(Belegerfassung!A1676,Abfrage!$E$2:$F$20,2,FALSE),"")</f>
        <v/>
      </c>
      <c r="E1668" t="str">
        <f>IF(A1668&lt;&gt;"",Belegerfassung!B1676,"")</f>
        <v/>
      </c>
      <c r="F1668" t="str">
        <f>IF(Belegerfassung!L1676="","",IF(Belegerfassung!L1676&lt;&gt;"",IF(Belegerfassung!L1676&lt;&gt;"",IF(Belegerfassung!J1676&lt;&gt;0,VLOOKUP(Belegerfassung!L1676,Abfrage!$A$2:$C$19,2,),VLOOKUP(Belegerfassung!L1676,Abfrage!$A$2:$C$19,3,)),"")))</f>
        <v/>
      </c>
      <c r="G1668" t="str">
        <f t="shared" si="78"/>
        <v/>
      </c>
      <c r="H1668" s="31" t="str">
        <f>IF(A1668&lt;&gt;"",-Belegerfassung!J1676+Belegerfassung!K1676,"")</f>
        <v/>
      </c>
      <c r="I1668" s="49" t="str">
        <f>IFERROR(IF(H1668&lt;&gt;"",Belegerfassung!L1676*100,""),IF(OR(Belegerfassung!L1676="Leistung EU - Erlöse",Belegerfassung!L1676="Lieferungen EU-Erlöse",Belegerfassung!L1676="EUST",Belegerfassung!L1676="Bauleistungen 20%")=TRUE,"",MID(Belegerfassung!L1676,4,2)))</f>
        <v/>
      </c>
      <c r="J1668" s="6" t="str">
        <f>IF(A1668&lt;&gt;"",LEFT(Belegerfassung!D1676,40),"")</f>
        <v/>
      </c>
      <c r="K1668" t="str">
        <f>IF(A1668&lt;&gt;"",VLOOKUP(D1668,Abfrage!$F$2:$G$21,2,FALSE),"")</f>
        <v/>
      </c>
      <c r="L1668" s="6" t="str">
        <f>IF(Belegerfassung!H1676&lt;&gt;"",Belegerfassung!H1676,"")</f>
        <v/>
      </c>
      <c r="M1668" t="str">
        <f>IFERROR(IF(Belegerfassung!E1676&lt;&gt;"",VLOOKUP(Belegerfassung!E1676,Abfrage!$L$2:$M$15,2,),""),"")</f>
        <v/>
      </c>
      <c r="N1668" t="str">
        <f t="shared" si="79"/>
        <v/>
      </c>
      <c r="O1668" t="str">
        <f t="shared" si="80"/>
        <v/>
      </c>
      <c r="P1668" t="str">
        <f>IF(Belegerfassung!G1676&lt;&gt;"",CONCATENATE(Belegerfassung!G1676,".pdf"),"")</f>
        <v/>
      </c>
    </row>
    <row r="1669" spans="1:16">
      <c r="A1669" t="str">
        <f>IF(Belegerfassung!C1677&lt;&gt;"",0,"")</f>
        <v/>
      </c>
      <c r="B1669" t="str">
        <f>IFERROR(VLOOKUP(Belegerfassung!I1677,Konten!A:D,2,FALSE),"")</f>
        <v/>
      </c>
      <c r="C1669" t="str">
        <f>IF(A1669&lt;&gt;"",TEXT(Belegerfassung!C1677,"TT.MM.JJJJ"),"")</f>
        <v/>
      </c>
      <c r="D1669" t="str">
        <f>IFERROR(VLOOKUP(Belegerfassung!A1677,Abfrage!$E$2:$F$20,2,FALSE),"")</f>
        <v/>
      </c>
      <c r="E1669" t="str">
        <f>IF(A1669&lt;&gt;"",Belegerfassung!B1677,"")</f>
        <v/>
      </c>
      <c r="F1669" t="str">
        <f>IF(Belegerfassung!L1677="","",IF(Belegerfassung!L1677&lt;&gt;"",IF(Belegerfassung!L1677&lt;&gt;"",IF(Belegerfassung!J1677&lt;&gt;0,VLOOKUP(Belegerfassung!L1677,Abfrage!$A$2:$C$19,2,),VLOOKUP(Belegerfassung!L1677,Abfrage!$A$2:$C$19,3,)),"")))</f>
        <v/>
      </c>
      <c r="G1669" t="str">
        <f t="shared" si="78"/>
        <v/>
      </c>
      <c r="H1669" s="31" t="str">
        <f>IF(A1669&lt;&gt;"",-Belegerfassung!J1677+Belegerfassung!K1677,"")</f>
        <v/>
      </c>
      <c r="I1669" s="49" t="str">
        <f>IFERROR(IF(H1669&lt;&gt;"",Belegerfassung!L1677*100,""),IF(OR(Belegerfassung!L1677="Leistung EU - Erlöse",Belegerfassung!L1677="Lieferungen EU-Erlöse",Belegerfassung!L1677="EUST",Belegerfassung!L1677="Bauleistungen 20%")=TRUE,"",MID(Belegerfassung!L1677,4,2)))</f>
        <v/>
      </c>
      <c r="J1669" s="6" t="str">
        <f>IF(A1669&lt;&gt;"",LEFT(Belegerfassung!D1677,40),"")</f>
        <v/>
      </c>
      <c r="K1669" t="str">
        <f>IF(A1669&lt;&gt;"",VLOOKUP(D1669,Abfrage!$F$2:$G$21,2,FALSE),"")</f>
        <v/>
      </c>
      <c r="L1669" s="6" t="str">
        <f>IF(Belegerfassung!H1677&lt;&gt;"",Belegerfassung!H1677,"")</f>
        <v/>
      </c>
      <c r="M1669" t="str">
        <f>IFERROR(IF(Belegerfassung!E1677&lt;&gt;"",VLOOKUP(Belegerfassung!E1677,Abfrage!$L$2:$M$15,2,),""),"")</f>
        <v/>
      </c>
      <c r="N1669" t="str">
        <f t="shared" si="79"/>
        <v/>
      </c>
      <c r="O1669" t="str">
        <f t="shared" si="80"/>
        <v/>
      </c>
      <c r="P1669" t="str">
        <f>IF(Belegerfassung!G1677&lt;&gt;"",CONCATENATE(Belegerfassung!G1677,".pdf"),"")</f>
        <v/>
      </c>
    </row>
    <row r="1670" spans="1:16">
      <c r="A1670" t="str">
        <f>IF(Belegerfassung!C1678&lt;&gt;"",0,"")</f>
        <v/>
      </c>
      <c r="B1670" t="str">
        <f>IFERROR(VLOOKUP(Belegerfassung!I1678,Konten!A:D,2,FALSE),"")</f>
        <v/>
      </c>
      <c r="C1670" t="str">
        <f>IF(A1670&lt;&gt;"",TEXT(Belegerfassung!C1678,"TT.MM.JJJJ"),"")</f>
        <v/>
      </c>
      <c r="D1670" t="str">
        <f>IFERROR(VLOOKUP(Belegerfassung!A1678,Abfrage!$E$2:$F$20,2,FALSE),"")</f>
        <v/>
      </c>
      <c r="E1670" t="str">
        <f>IF(A1670&lt;&gt;"",Belegerfassung!B1678,"")</f>
        <v/>
      </c>
      <c r="F1670" t="str">
        <f>IF(Belegerfassung!L1678="","",IF(Belegerfassung!L1678&lt;&gt;"",IF(Belegerfassung!L1678&lt;&gt;"",IF(Belegerfassung!J1678&lt;&gt;0,VLOOKUP(Belegerfassung!L1678,Abfrage!$A$2:$C$19,2,),VLOOKUP(Belegerfassung!L1678,Abfrage!$A$2:$C$19,3,)),"")))</f>
        <v/>
      </c>
      <c r="G1670" t="str">
        <f t="shared" si="78"/>
        <v/>
      </c>
      <c r="H1670" s="31" t="str">
        <f>IF(A1670&lt;&gt;"",-Belegerfassung!J1678+Belegerfassung!K1678,"")</f>
        <v/>
      </c>
      <c r="I1670" s="49" t="str">
        <f>IFERROR(IF(H1670&lt;&gt;"",Belegerfassung!L1678*100,""),IF(OR(Belegerfassung!L1678="Leistung EU - Erlöse",Belegerfassung!L1678="Lieferungen EU-Erlöse",Belegerfassung!L1678="EUST",Belegerfassung!L1678="Bauleistungen 20%")=TRUE,"",MID(Belegerfassung!L1678,4,2)))</f>
        <v/>
      </c>
      <c r="J1670" s="6" t="str">
        <f>IF(A1670&lt;&gt;"",LEFT(Belegerfassung!D1678,40),"")</f>
        <v/>
      </c>
      <c r="K1670" t="str">
        <f>IF(A1670&lt;&gt;"",VLOOKUP(D1670,Abfrage!$F$2:$G$21,2,FALSE),"")</f>
        <v/>
      </c>
      <c r="L1670" s="6" t="str">
        <f>IF(Belegerfassung!H1678&lt;&gt;"",Belegerfassung!H1678,"")</f>
        <v/>
      </c>
      <c r="M1670" t="str">
        <f>IFERROR(IF(Belegerfassung!E1678&lt;&gt;"",VLOOKUP(Belegerfassung!E1678,Abfrage!$L$2:$M$15,2,),""),"")</f>
        <v/>
      </c>
      <c r="N1670" t="str">
        <f t="shared" si="79"/>
        <v/>
      </c>
      <c r="O1670" t="str">
        <f t="shared" si="80"/>
        <v/>
      </c>
      <c r="P1670" t="str">
        <f>IF(Belegerfassung!G1678&lt;&gt;"",CONCATENATE(Belegerfassung!G1678,".pdf"),"")</f>
        <v/>
      </c>
    </row>
    <row r="1671" spans="1:16">
      <c r="A1671" t="str">
        <f>IF(Belegerfassung!C1679&lt;&gt;"",0,"")</f>
        <v/>
      </c>
      <c r="B1671" t="str">
        <f>IFERROR(VLOOKUP(Belegerfassung!I1679,Konten!A:D,2,FALSE),"")</f>
        <v/>
      </c>
      <c r="C1671" t="str">
        <f>IF(A1671&lt;&gt;"",TEXT(Belegerfassung!C1679,"TT.MM.JJJJ"),"")</f>
        <v/>
      </c>
      <c r="D1671" t="str">
        <f>IFERROR(VLOOKUP(Belegerfassung!A1679,Abfrage!$E$2:$F$20,2,FALSE),"")</f>
        <v/>
      </c>
      <c r="E1671" t="str">
        <f>IF(A1671&lt;&gt;"",Belegerfassung!B1679,"")</f>
        <v/>
      </c>
      <c r="F1671" t="str">
        <f>IF(Belegerfassung!L1679="","",IF(Belegerfassung!L1679&lt;&gt;"",IF(Belegerfassung!L1679&lt;&gt;"",IF(Belegerfassung!J1679&lt;&gt;0,VLOOKUP(Belegerfassung!L1679,Abfrage!$A$2:$C$19,2,),VLOOKUP(Belegerfassung!L1679,Abfrage!$A$2:$C$19,3,)),"")))</f>
        <v/>
      </c>
      <c r="G1671" t="str">
        <f t="shared" si="78"/>
        <v/>
      </c>
      <c r="H1671" s="31" t="str">
        <f>IF(A1671&lt;&gt;"",-Belegerfassung!J1679+Belegerfassung!K1679,"")</f>
        <v/>
      </c>
      <c r="I1671" s="49" t="str">
        <f>IFERROR(IF(H1671&lt;&gt;"",Belegerfassung!L1679*100,""),IF(OR(Belegerfassung!L1679="Leistung EU - Erlöse",Belegerfassung!L1679="Lieferungen EU-Erlöse",Belegerfassung!L1679="EUST",Belegerfassung!L1679="Bauleistungen 20%")=TRUE,"",MID(Belegerfassung!L1679,4,2)))</f>
        <v/>
      </c>
      <c r="J1671" s="6" t="str">
        <f>IF(A1671&lt;&gt;"",LEFT(Belegerfassung!D1679,40),"")</f>
        <v/>
      </c>
      <c r="K1671" t="str">
        <f>IF(A1671&lt;&gt;"",VLOOKUP(D1671,Abfrage!$F$2:$G$21,2,FALSE),"")</f>
        <v/>
      </c>
      <c r="L1671" s="6" t="str">
        <f>IF(Belegerfassung!H1679&lt;&gt;"",Belegerfassung!H1679,"")</f>
        <v/>
      </c>
      <c r="M1671" t="str">
        <f>IFERROR(IF(Belegerfassung!E1679&lt;&gt;"",VLOOKUP(Belegerfassung!E1679,Abfrage!$L$2:$M$15,2,),""),"")</f>
        <v/>
      </c>
      <c r="N1671" t="str">
        <f t="shared" si="79"/>
        <v/>
      </c>
      <c r="O1671" t="str">
        <f t="shared" si="80"/>
        <v/>
      </c>
      <c r="P1671" t="str">
        <f>IF(Belegerfassung!G1679&lt;&gt;"",CONCATENATE(Belegerfassung!G1679,".pdf"),"")</f>
        <v/>
      </c>
    </row>
    <row r="1672" spans="1:16">
      <c r="A1672" t="str">
        <f>IF(Belegerfassung!C1680&lt;&gt;"",0,"")</f>
        <v/>
      </c>
      <c r="B1672" t="str">
        <f>IFERROR(VLOOKUP(Belegerfassung!I1680,Konten!A:D,2,FALSE),"")</f>
        <v/>
      </c>
      <c r="C1672" t="str">
        <f>IF(A1672&lt;&gt;"",TEXT(Belegerfassung!C1680,"TT.MM.JJJJ"),"")</f>
        <v/>
      </c>
      <c r="D1672" t="str">
        <f>IFERROR(VLOOKUP(Belegerfassung!A1680,Abfrage!$E$2:$F$20,2,FALSE),"")</f>
        <v/>
      </c>
      <c r="E1672" t="str">
        <f>IF(A1672&lt;&gt;"",Belegerfassung!B1680,"")</f>
        <v/>
      </c>
      <c r="F1672" t="str">
        <f>IF(Belegerfassung!L1680="","",IF(Belegerfassung!L1680&lt;&gt;"",IF(Belegerfassung!L1680&lt;&gt;"",IF(Belegerfassung!J1680&lt;&gt;0,VLOOKUP(Belegerfassung!L1680,Abfrage!$A$2:$C$19,2,),VLOOKUP(Belegerfassung!L1680,Abfrage!$A$2:$C$19,3,)),"")))</f>
        <v/>
      </c>
      <c r="G1672" t="str">
        <f t="shared" si="78"/>
        <v/>
      </c>
      <c r="H1672" s="31" t="str">
        <f>IF(A1672&lt;&gt;"",-Belegerfassung!J1680+Belegerfassung!K1680,"")</f>
        <v/>
      </c>
      <c r="I1672" s="49" t="str">
        <f>IFERROR(IF(H1672&lt;&gt;"",Belegerfassung!L1680*100,""),IF(OR(Belegerfassung!L1680="Leistung EU - Erlöse",Belegerfassung!L1680="Lieferungen EU-Erlöse",Belegerfassung!L1680="EUST",Belegerfassung!L1680="Bauleistungen 20%")=TRUE,"",MID(Belegerfassung!L1680,4,2)))</f>
        <v/>
      </c>
      <c r="J1672" s="6" t="str">
        <f>IF(A1672&lt;&gt;"",LEFT(Belegerfassung!D1680,40),"")</f>
        <v/>
      </c>
      <c r="K1672" t="str">
        <f>IF(A1672&lt;&gt;"",VLOOKUP(D1672,Abfrage!$F$2:$G$21,2,FALSE),"")</f>
        <v/>
      </c>
      <c r="L1672" s="6" t="str">
        <f>IF(Belegerfassung!H1680&lt;&gt;"",Belegerfassung!H1680,"")</f>
        <v/>
      </c>
      <c r="M1672" t="str">
        <f>IFERROR(IF(Belegerfassung!E1680&lt;&gt;"",VLOOKUP(Belegerfassung!E1680,Abfrage!$L$2:$M$15,2,),""),"")</f>
        <v/>
      </c>
      <c r="N1672" t="str">
        <f t="shared" si="79"/>
        <v/>
      </c>
      <c r="O1672" t="str">
        <f t="shared" si="80"/>
        <v/>
      </c>
      <c r="P1672" t="str">
        <f>IF(Belegerfassung!G1680&lt;&gt;"",CONCATENATE(Belegerfassung!G1680,".pdf"),"")</f>
        <v/>
      </c>
    </row>
    <row r="1673" spans="1:16">
      <c r="A1673" t="str">
        <f>IF(Belegerfassung!C1681&lt;&gt;"",0,"")</f>
        <v/>
      </c>
      <c r="B1673" t="str">
        <f>IFERROR(VLOOKUP(Belegerfassung!I1681,Konten!A:D,2,FALSE),"")</f>
        <v/>
      </c>
      <c r="C1673" t="str">
        <f>IF(A1673&lt;&gt;"",TEXT(Belegerfassung!C1681,"TT.MM.JJJJ"),"")</f>
        <v/>
      </c>
      <c r="D1673" t="str">
        <f>IFERROR(VLOOKUP(Belegerfassung!A1681,Abfrage!$E$2:$F$20,2,FALSE),"")</f>
        <v/>
      </c>
      <c r="E1673" t="str">
        <f>IF(A1673&lt;&gt;"",Belegerfassung!B1681,"")</f>
        <v/>
      </c>
      <c r="F1673" t="str">
        <f>IF(Belegerfassung!L1681="","",IF(Belegerfassung!L1681&lt;&gt;"",IF(Belegerfassung!L1681&lt;&gt;"",IF(Belegerfassung!J1681&lt;&gt;0,VLOOKUP(Belegerfassung!L1681,Abfrage!$A$2:$C$19,2,),VLOOKUP(Belegerfassung!L1681,Abfrage!$A$2:$C$19,3,)),"")))</f>
        <v/>
      </c>
      <c r="G1673" t="str">
        <f t="shared" si="78"/>
        <v/>
      </c>
      <c r="H1673" s="31" t="str">
        <f>IF(A1673&lt;&gt;"",-Belegerfassung!J1681+Belegerfassung!K1681,"")</f>
        <v/>
      </c>
      <c r="I1673" s="49" t="str">
        <f>IFERROR(IF(H1673&lt;&gt;"",Belegerfassung!L1681*100,""),IF(OR(Belegerfassung!L1681="Leistung EU - Erlöse",Belegerfassung!L1681="Lieferungen EU-Erlöse",Belegerfassung!L1681="EUST",Belegerfassung!L1681="Bauleistungen 20%")=TRUE,"",MID(Belegerfassung!L1681,4,2)))</f>
        <v/>
      </c>
      <c r="J1673" s="6" t="str">
        <f>IF(A1673&lt;&gt;"",LEFT(Belegerfassung!D1681,40),"")</f>
        <v/>
      </c>
      <c r="K1673" t="str">
        <f>IF(A1673&lt;&gt;"",VLOOKUP(D1673,Abfrage!$F$2:$G$21,2,FALSE),"")</f>
        <v/>
      </c>
      <c r="L1673" s="6" t="str">
        <f>IF(Belegerfassung!H1681&lt;&gt;"",Belegerfassung!H1681,"")</f>
        <v/>
      </c>
      <c r="M1673" t="str">
        <f>IFERROR(IF(Belegerfassung!E1681&lt;&gt;"",VLOOKUP(Belegerfassung!E1681,Abfrage!$L$2:$M$15,2,),""),"")</f>
        <v/>
      </c>
      <c r="N1673" t="str">
        <f t="shared" si="79"/>
        <v/>
      </c>
      <c r="O1673" t="str">
        <f t="shared" si="80"/>
        <v/>
      </c>
      <c r="P1673" t="str">
        <f>IF(Belegerfassung!G1681&lt;&gt;"",CONCATENATE(Belegerfassung!G1681,".pdf"),"")</f>
        <v/>
      </c>
    </row>
    <row r="1674" spans="1:16">
      <c r="A1674" t="str">
        <f>IF(Belegerfassung!C1682&lt;&gt;"",0,"")</f>
        <v/>
      </c>
      <c r="B1674" t="str">
        <f>IFERROR(VLOOKUP(Belegerfassung!I1682,Konten!A:D,2,FALSE),"")</f>
        <v/>
      </c>
      <c r="C1674" t="str">
        <f>IF(A1674&lt;&gt;"",TEXT(Belegerfassung!C1682,"TT.MM.JJJJ"),"")</f>
        <v/>
      </c>
      <c r="D1674" t="str">
        <f>IFERROR(VLOOKUP(Belegerfassung!A1682,Abfrage!$E$2:$F$20,2,FALSE),"")</f>
        <v/>
      </c>
      <c r="E1674" t="str">
        <f>IF(A1674&lt;&gt;"",Belegerfassung!B1682,"")</f>
        <v/>
      </c>
      <c r="F1674" t="str">
        <f>IF(Belegerfassung!L1682="","",IF(Belegerfassung!L1682&lt;&gt;"",IF(Belegerfassung!L1682&lt;&gt;"",IF(Belegerfassung!J1682&lt;&gt;0,VLOOKUP(Belegerfassung!L1682,Abfrage!$A$2:$C$19,2,),VLOOKUP(Belegerfassung!L1682,Abfrage!$A$2:$C$19,3,)),"")))</f>
        <v/>
      </c>
      <c r="G1674" t="str">
        <f t="shared" si="78"/>
        <v/>
      </c>
      <c r="H1674" s="31" t="str">
        <f>IF(A1674&lt;&gt;"",-Belegerfassung!J1682+Belegerfassung!K1682,"")</f>
        <v/>
      </c>
      <c r="I1674" s="49" t="str">
        <f>IFERROR(IF(H1674&lt;&gt;"",Belegerfassung!L1682*100,""),IF(OR(Belegerfassung!L1682="Leistung EU - Erlöse",Belegerfassung!L1682="Lieferungen EU-Erlöse",Belegerfassung!L1682="EUST",Belegerfassung!L1682="Bauleistungen 20%")=TRUE,"",MID(Belegerfassung!L1682,4,2)))</f>
        <v/>
      </c>
      <c r="J1674" s="6" t="str">
        <f>IF(A1674&lt;&gt;"",LEFT(Belegerfassung!D1682,40),"")</f>
        <v/>
      </c>
      <c r="K1674" t="str">
        <f>IF(A1674&lt;&gt;"",VLOOKUP(D1674,Abfrage!$F$2:$G$21,2,FALSE),"")</f>
        <v/>
      </c>
      <c r="L1674" s="6" t="str">
        <f>IF(Belegerfassung!H1682&lt;&gt;"",Belegerfassung!H1682,"")</f>
        <v/>
      </c>
      <c r="M1674" t="str">
        <f>IFERROR(IF(Belegerfassung!E1682&lt;&gt;"",VLOOKUP(Belegerfassung!E1682,Abfrage!$L$2:$M$15,2,),""),"")</f>
        <v/>
      </c>
      <c r="N1674" t="str">
        <f t="shared" si="79"/>
        <v/>
      </c>
      <c r="O1674" t="str">
        <f t="shared" si="80"/>
        <v/>
      </c>
      <c r="P1674" t="str">
        <f>IF(Belegerfassung!G1682&lt;&gt;"",CONCATENATE(Belegerfassung!G1682,".pdf"),"")</f>
        <v/>
      </c>
    </row>
    <row r="1675" spans="1:16">
      <c r="A1675" t="str">
        <f>IF(Belegerfassung!C1683&lt;&gt;"",0,"")</f>
        <v/>
      </c>
      <c r="B1675" t="str">
        <f>IFERROR(VLOOKUP(Belegerfassung!I1683,Konten!A:D,2,FALSE),"")</f>
        <v/>
      </c>
      <c r="C1675" t="str">
        <f>IF(A1675&lt;&gt;"",TEXT(Belegerfassung!C1683,"TT.MM.JJJJ"),"")</f>
        <v/>
      </c>
      <c r="D1675" t="str">
        <f>IFERROR(VLOOKUP(Belegerfassung!A1683,Abfrage!$E$2:$F$20,2,FALSE),"")</f>
        <v/>
      </c>
      <c r="E1675" t="str">
        <f>IF(A1675&lt;&gt;"",Belegerfassung!B1683,"")</f>
        <v/>
      </c>
      <c r="F1675" t="str">
        <f>IF(Belegerfassung!L1683="","",IF(Belegerfassung!L1683&lt;&gt;"",IF(Belegerfassung!L1683&lt;&gt;"",IF(Belegerfassung!J1683&lt;&gt;0,VLOOKUP(Belegerfassung!L1683,Abfrage!$A$2:$C$19,2,),VLOOKUP(Belegerfassung!L1683,Abfrage!$A$2:$C$19,3,)),"")))</f>
        <v/>
      </c>
      <c r="G1675" t="str">
        <f t="shared" si="78"/>
        <v/>
      </c>
      <c r="H1675" s="31" t="str">
        <f>IF(A1675&lt;&gt;"",-Belegerfassung!J1683+Belegerfassung!K1683,"")</f>
        <v/>
      </c>
      <c r="I1675" s="49" t="str">
        <f>IFERROR(IF(H1675&lt;&gt;"",Belegerfassung!L1683*100,""),IF(OR(Belegerfassung!L1683="Leistung EU - Erlöse",Belegerfassung!L1683="Lieferungen EU-Erlöse",Belegerfassung!L1683="EUST",Belegerfassung!L1683="Bauleistungen 20%")=TRUE,"",MID(Belegerfassung!L1683,4,2)))</f>
        <v/>
      </c>
      <c r="J1675" s="6" t="str">
        <f>IF(A1675&lt;&gt;"",LEFT(Belegerfassung!D1683,40),"")</f>
        <v/>
      </c>
      <c r="K1675" t="str">
        <f>IF(A1675&lt;&gt;"",VLOOKUP(D1675,Abfrage!$F$2:$G$21,2,FALSE),"")</f>
        <v/>
      </c>
      <c r="L1675" s="6" t="str">
        <f>IF(Belegerfassung!H1683&lt;&gt;"",Belegerfassung!H1683,"")</f>
        <v/>
      </c>
      <c r="M1675" t="str">
        <f>IFERROR(IF(Belegerfassung!E1683&lt;&gt;"",VLOOKUP(Belegerfassung!E1683,Abfrage!$L$2:$M$15,2,),""),"")</f>
        <v/>
      </c>
      <c r="N1675" t="str">
        <f t="shared" si="79"/>
        <v/>
      </c>
      <c r="O1675" t="str">
        <f t="shared" si="80"/>
        <v/>
      </c>
      <c r="P1675" t="str">
        <f>IF(Belegerfassung!G1683&lt;&gt;"",CONCATENATE(Belegerfassung!G1683,".pdf"),"")</f>
        <v/>
      </c>
    </row>
    <row r="1676" spans="1:16">
      <c r="A1676" t="str">
        <f>IF(Belegerfassung!C1684&lt;&gt;"",0,"")</f>
        <v/>
      </c>
      <c r="B1676" t="str">
        <f>IFERROR(VLOOKUP(Belegerfassung!I1684,Konten!A:D,2,FALSE),"")</f>
        <v/>
      </c>
      <c r="C1676" t="str">
        <f>IF(A1676&lt;&gt;"",TEXT(Belegerfassung!C1684,"TT.MM.JJJJ"),"")</f>
        <v/>
      </c>
      <c r="D1676" t="str">
        <f>IFERROR(VLOOKUP(Belegerfassung!A1684,Abfrage!$E$2:$F$20,2,FALSE),"")</f>
        <v/>
      </c>
      <c r="E1676" t="str">
        <f>IF(A1676&lt;&gt;"",Belegerfassung!B1684,"")</f>
        <v/>
      </c>
      <c r="F1676" t="str">
        <f>IF(Belegerfassung!L1684="","",IF(Belegerfassung!L1684&lt;&gt;"",IF(Belegerfassung!L1684&lt;&gt;"",IF(Belegerfassung!J1684&lt;&gt;0,VLOOKUP(Belegerfassung!L1684,Abfrage!$A$2:$C$19,2,),VLOOKUP(Belegerfassung!L1684,Abfrage!$A$2:$C$19,3,)),"")))</f>
        <v/>
      </c>
      <c r="G1676" t="str">
        <f t="shared" si="78"/>
        <v/>
      </c>
      <c r="H1676" s="31" t="str">
        <f>IF(A1676&lt;&gt;"",-Belegerfassung!J1684+Belegerfassung!K1684,"")</f>
        <v/>
      </c>
      <c r="I1676" s="49" t="str">
        <f>IFERROR(IF(H1676&lt;&gt;"",Belegerfassung!L1684*100,""),IF(OR(Belegerfassung!L1684="Leistung EU - Erlöse",Belegerfassung!L1684="Lieferungen EU-Erlöse",Belegerfassung!L1684="EUST",Belegerfassung!L1684="Bauleistungen 20%")=TRUE,"",MID(Belegerfassung!L1684,4,2)))</f>
        <v/>
      </c>
      <c r="J1676" s="6" t="str">
        <f>IF(A1676&lt;&gt;"",LEFT(Belegerfassung!D1684,40),"")</f>
        <v/>
      </c>
      <c r="K1676" t="str">
        <f>IF(A1676&lt;&gt;"",VLOOKUP(D1676,Abfrage!$F$2:$G$21,2,FALSE),"")</f>
        <v/>
      </c>
      <c r="L1676" s="6" t="str">
        <f>IF(Belegerfassung!H1684&lt;&gt;"",Belegerfassung!H1684,"")</f>
        <v/>
      </c>
      <c r="M1676" t="str">
        <f>IFERROR(IF(Belegerfassung!E1684&lt;&gt;"",VLOOKUP(Belegerfassung!E1684,Abfrage!$L$2:$M$15,2,),""),"")</f>
        <v/>
      </c>
      <c r="N1676" t="str">
        <f t="shared" si="79"/>
        <v/>
      </c>
      <c r="O1676" t="str">
        <f t="shared" si="80"/>
        <v/>
      </c>
      <c r="P1676" t="str">
        <f>IF(Belegerfassung!G1684&lt;&gt;"",CONCATENATE(Belegerfassung!G1684,".pdf"),"")</f>
        <v/>
      </c>
    </row>
    <row r="1677" spans="1:16">
      <c r="A1677" t="str">
        <f>IF(Belegerfassung!C1685&lt;&gt;"",0,"")</f>
        <v/>
      </c>
      <c r="B1677" t="str">
        <f>IFERROR(VLOOKUP(Belegerfassung!I1685,Konten!A:D,2,FALSE),"")</f>
        <v/>
      </c>
      <c r="C1677" t="str">
        <f>IF(A1677&lt;&gt;"",TEXT(Belegerfassung!C1685,"TT.MM.JJJJ"),"")</f>
        <v/>
      </c>
      <c r="D1677" t="str">
        <f>IFERROR(VLOOKUP(Belegerfassung!A1685,Abfrage!$E$2:$F$20,2,FALSE),"")</f>
        <v/>
      </c>
      <c r="E1677" t="str">
        <f>IF(A1677&lt;&gt;"",Belegerfassung!B1685,"")</f>
        <v/>
      </c>
      <c r="F1677" t="str">
        <f>IF(Belegerfassung!L1685="","",IF(Belegerfassung!L1685&lt;&gt;"",IF(Belegerfassung!L1685&lt;&gt;"",IF(Belegerfassung!J1685&lt;&gt;0,VLOOKUP(Belegerfassung!L1685,Abfrage!$A$2:$C$19,2,),VLOOKUP(Belegerfassung!L1685,Abfrage!$A$2:$C$19,3,)),"")))</f>
        <v/>
      </c>
      <c r="G1677" t="str">
        <f t="shared" si="78"/>
        <v/>
      </c>
      <c r="H1677" s="31" t="str">
        <f>IF(A1677&lt;&gt;"",-Belegerfassung!J1685+Belegerfassung!K1685,"")</f>
        <v/>
      </c>
      <c r="I1677" s="49" t="str">
        <f>IFERROR(IF(H1677&lt;&gt;"",Belegerfassung!L1685*100,""),IF(OR(Belegerfassung!L1685="Leistung EU - Erlöse",Belegerfassung!L1685="Lieferungen EU-Erlöse",Belegerfassung!L1685="EUST",Belegerfassung!L1685="Bauleistungen 20%")=TRUE,"",MID(Belegerfassung!L1685,4,2)))</f>
        <v/>
      </c>
      <c r="J1677" s="6" t="str">
        <f>IF(A1677&lt;&gt;"",LEFT(Belegerfassung!D1685,40),"")</f>
        <v/>
      </c>
      <c r="K1677" t="str">
        <f>IF(A1677&lt;&gt;"",VLOOKUP(D1677,Abfrage!$F$2:$G$21,2,FALSE),"")</f>
        <v/>
      </c>
      <c r="L1677" s="6" t="str">
        <f>IF(Belegerfassung!H1685&lt;&gt;"",Belegerfassung!H1685,"")</f>
        <v/>
      </c>
      <c r="M1677" t="str">
        <f>IFERROR(IF(Belegerfassung!E1685&lt;&gt;"",VLOOKUP(Belegerfassung!E1685,Abfrage!$L$2:$M$15,2,),""),"")</f>
        <v/>
      </c>
      <c r="N1677" t="str">
        <f t="shared" si="79"/>
        <v/>
      </c>
      <c r="O1677" t="str">
        <f t="shared" si="80"/>
        <v/>
      </c>
      <c r="P1677" t="str">
        <f>IF(Belegerfassung!G1685&lt;&gt;"",CONCATENATE(Belegerfassung!G1685,".pdf"),"")</f>
        <v/>
      </c>
    </row>
    <row r="1678" spans="1:16">
      <c r="A1678" t="str">
        <f>IF(Belegerfassung!C1686&lt;&gt;"",0,"")</f>
        <v/>
      </c>
      <c r="B1678" t="str">
        <f>IFERROR(VLOOKUP(Belegerfassung!I1686,Konten!A:D,2,FALSE),"")</f>
        <v/>
      </c>
      <c r="C1678" t="str">
        <f>IF(A1678&lt;&gt;"",TEXT(Belegerfassung!C1686,"TT.MM.JJJJ"),"")</f>
        <v/>
      </c>
      <c r="D1678" t="str">
        <f>IFERROR(VLOOKUP(Belegerfassung!A1686,Abfrage!$E$2:$F$20,2,FALSE),"")</f>
        <v/>
      </c>
      <c r="E1678" t="str">
        <f>IF(A1678&lt;&gt;"",Belegerfassung!B1686,"")</f>
        <v/>
      </c>
      <c r="F1678" t="str">
        <f>IF(Belegerfassung!L1686="","",IF(Belegerfassung!L1686&lt;&gt;"",IF(Belegerfassung!L1686&lt;&gt;"",IF(Belegerfassung!J1686&lt;&gt;0,VLOOKUP(Belegerfassung!L1686,Abfrage!$A$2:$C$19,2,),VLOOKUP(Belegerfassung!L1686,Abfrage!$A$2:$C$19,3,)),"")))</f>
        <v/>
      </c>
      <c r="G1678" t="str">
        <f t="shared" si="78"/>
        <v/>
      </c>
      <c r="H1678" s="31" t="str">
        <f>IF(A1678&lt;&gt;"",-Belegerfassung!J1686+Belegerfassung!K1686,"")</f>
        <v/>
      </c>
      <c r="I1678" s="49" t="str">
        <f>IFERROR(IF(H1678&lt;&gt;"",Belegerfassung!L1686*100,""),IF(OR(Belegerfassung!L1686="Leistung EU - Erlöse",Belegerfassung!L1686="Lieferungen EU-Erlöse",Belegerfassung!L1686="EUST",Belegerfassung!L1686="Bauleistungen 20%")=TRUE,"",MID(Belegerfassung!L1686,4,2)))</f>
        <v/>
      </c>
      <c r="J1678" s="6" t="str">
        <f>IF(A1678&lt;&gt;"",LEFT(Belegerfassung!D1686,40),"")</f>
        <v/>
      </c>
      <c r="K1678" t="str">
        <f>IF(A1678&lt;&gt;"",VLOOKUP(D1678,Abfrage!$F$2:$G$21,2,FALSE),"")</f>
        <v/>
      </c>
      <c r="L1678" s="6" t="str">
        <f>IF(Belegerfassung!H1686&lt;&gt;"",Belegerfassung!H1686,"")</f>
        <v/>
      </c>
      <c r="M1678" t="str">
        <f>IFERROR(IF(Belegerfassung!E1686&lt;&gt;"",VLOOKUP(Belegerfassung!E1686,Abfrage!$L$2:$M$15,2,),""),"")</f>
        <v/>
      </c>
      <c r="N1678" t="str">
        <f t="shared" si="79"/>
        <v/>
      </c>
      <c r="O1678" t="str">
        <f t="shared" si="80"/>
        <v/>
      </c>
      <c r="P1678" t="str">
        <f>IF(Belegerfassung!G1686&lt;&gt;"",CONCATENATE(Belegerfassung!G1686,".pdf"),"")</f>
        <v/>
      </c>
    </row>
    <row r="1679" spans="1:16">
      <c r="A1679" t="str">
        <f>IF(Belegerfassung!C1687&lt;&gt;"",0,"")</f>
        <v/>
      </c>
      <c r="B1679" t="str">
        <f>IFERROR(VLOOKUP(Belegerfassung!I1687,Konten!A:D,2,FALSE),"")</f>
        <v/>
      </c>
      <c r="C1679" t="str">
        <f>IF(A1679&lt;&gt;"",TEXT(Belegerfassung!C1687,"TT.MM.JJJJ"),"")</f>
        <v/>
      </c>
      <c r="D1679" t="str">
        <f>IFERROR(VLOOKUP(Belegerfassung!A1687,Abfrage!$E$2:$F$20,2,FALSE),"")</f>
        <v/>
      </c>
      <c r="E1679" t="str">
        <f>IF(A1679&lt;&gt;"",Belegerfassung!B1687,"")</f>
        <v/>
      </c>
      <c r="F1679" t="str">
        <f>IF(Belegerfassung!L1687="","",IF(Belegerfassung!L1687&lt;&gt;"",IF(Belegerfassung!L1687&lt;&gt;"",IF(Belegerfassung!J1687&lt;&gt;0,VLOOKUP(Belegerfassung!L1687,Abfrage!$A$2:$C$19,2,),VLOOKUP(Belegerfassung!L1687,Abfrage!$A$2:$C$19,3,)),"")))</f>
        <v/>
      </c>
      <c r="G1679" t="str">
        <f t="shared" si="78"/>
        <v/>
      </c>
      <c r="H1679" s="31" t="str">
        <f>IF(A1679&lt;&gt;"",-Belegerfassung!J1687+Belegerfassung!K1687,"")</f>
        <v/>
      </c>
      <c r="I1679" s="49" t="str">
        <f>IFERROR(IF(H1679&lt;&gt;"",Belegerfassung!L1687*100,""),IF(OR(Belegerfassung!L1687="Leistung EU - Erlöse",Belegerfassung!L1687="Lieferungen EU-Erlöse",Belegerfassung!L1687="EUST",Belegerfassung!L1687="Bauleistungen 20%")=TRUE,"",MID(Belegerfassung!L1687,4,2)))</f>
        <v/>
      </c>
      <c r="J1679" s="6" t="str">
        <f>IF(A1679&lt;&gt;"",LEFT(Belegerfassung!D1687,40),"")</f>
        <v/>
      </c>
      <c r="K1679" t="str">
        <f>IF(A1679&lt;&gt;"",VLOOKUP(D1679,Abfrage!$F$2:$G$21,2,FALSE),"")</f>
        <v/>
      </c>
      <c r="L1679" s="6" t="str">
        <f>IF(Belegerfassung!H1687&lt;&gt;"",Belegerfassung!H1687,"")</f>
        <v/>
      </c>
      <c r="M1679" t="str">
        <f>IFERROR(IF(Belegerfassung!E1687&lt;&gt;"",VLOOKUP(Belegerfassung!E1687,Abfrage!$L$2:$M$15,2,),""),"")</f>
        <v/>
      </c>
      <c r="N1679" t="str">
        <f t="shared" si="79"/>
        <v/>
      </c>
      <c r="O1679" t="str">
        <f t="shared" si="80"/>
        <v/>
      </c>
      <c r="P1679" t="str">
        <f>IF(Belegerfassung!G1687&lt;&gt;"",CONCATENATE(Belegerfassung!G1687,".pdf"),"")</f>
        <v/>
      </c>
    </row>
    <row r="1680" spans="1:16">
      <c r="A1680" t="str">
        <f>IF(Belegerfassung!C1688&lt;&gt;"",0,"")</f>
        <v/>
      </c>
      <c r="B1680" t="str">
        <f>IFERROR(VLOOKUP(Belegerfassung!I1688,Konten!A:D,2,FALSE),"")</f>
        <v/>
      </c>
      <c r="C1680" t="str">
        <f>IF(A1680&lt;&gt;"",TEXT(Belegerfassung!C1688,"TT.MM.JJJJ"),"")</f>
        <v/>
      </c>
      <c r="D1680" t="str">
        <f>IFERROR(VLOOKUP(Belegerfassung!A1688,Abfrage!$E$2:$F$20,2,FALSE),"")</f>
        <v/>
      </c>
      <c r="E1680" t="str">
        <f>IF(A1680&lt;&gt;"",Belegerfassung!B1688,"")</f>
        <v/>
      </c>
      <c r="F1680" t="str">
        <f>IF(Belegerfassung!L1688="","",IF(Belegerfassung!L1688&lt;&gt;"",IF(Belegerfassung!L1688&lt;&gt;"",IF(Belegerfassung!J1688&lt;&gt;0,VLOOKUP(Belegerfassung!L1688,Abfrage!$A$2:$C$19,2,),VLOOKUP(Belegerfassung!L1688,Abfrage!$A$2:$C$19,3,)),"")))</f>
        <v/>
      </c>
      <c r="G1680" t="str">
        <f t="shared" si="78"/>
        <v/>
      </c>
      <c r="H1680" s="31" t="str">
        <f>IF(A1680&lt;&gt;"",-Belegerfassung!J1688+Belegerfassung!K1688,"")</f>
        <v/>
      </c>
      <c r="I1680" s="49" t="str">
        <f>IFERROR(IF(H1680&lt;&gt;"",Belegerfassung!L1688*100,""),IF(OR(Belegerfassung!L1688="Leistung EU - Erlöse",Belegerfassung!L1688="Lieferungen EU-Erlöse",Belegerfassung!L1688="EUST",Belegerfassung!L1688="Bauleistungen 20%")=TRUE,"",MID(Belegerfassung!L1688,4,2)))</f>
        <v/>
      </c>
      <c r="J1680" s="6" t="str">
        <f>IF(A1680&lt;&gt;"",LEFT(Belegerfassung!D1688,40),"")</f>
        <v/>
      </c>
      <c r="K1680" t="str">
        <f>IF(A1680&lt;&gt;"",VLOOKUP(D1680,Abfrage!$F$2:$G$21,2,FALSE),"")</f>
        <v/>
      </c>
      <c r="L1680" s="6" t="str">
        <f>IF(Belegerfassung!H1688&lt;&gt;"",Belegerfassung!H1688,"")</f>
        <v/>
      </c>
      <c r="M1680" t="str">
        <f>IFERROR(IF(Belegerfassung!E1688&lt;&gt;"",VLOOKUP(Belegerfassung!E1688,Abfrage!$L$2:$M$15,2,),""),"")</f>
        <v/>
      </c>
      <c r="N1680" t="str">
        <f t="shared" si="79"/>
        <v/>
      </c>
      <c r="O1680" t="str">
        <f t="shared" si="80"/>
        <v/>
      </c>
      <c r="P1680" t="str">
        <f>IF(Belegerfassung!G1688&lt;&gt;"",CONCATENATE(Belegerfassung!G1688,".pdf"),"")</f>
        <v/>
      </c>
    </row>
    <row r="1681" spans="1:16">
      <c r="A1681" t="str">
        <f>IF(Belegerfassung!C1689&lt;&gt;"",0,"")</f>
        <v/>
      </c>
      <c r="B1681" t="str">
        <f>IFERROR(VLOOKUP(Belegerfassung!I1689,Konten!A:D,2,FALSE),"")</f>
        <v/>
      </c>
      <c r="C1681" t="str">
        <f>IF(A1681&lt;&gt;"",TEXT(Belegerfassung!C1689,"TT.MM.JJJJ"),"")</f>
        <v/>
      </c>
      <c r="D1681" t="str">
        <f>IFERROR(VLOOKUP(Belegerfassung!A1689,Abfrage!$E$2:$F$20,2,FALSE),"")</f>
        <v/>
      </c>
      <c r="E1681" t="str">
        <f>IF(A1681&lt;&gt;"",Belegerfassung!B1689,"")</f>
        <v/>
      </c>
      <c r="F1681" t="str">
        <f>IF(Belegerfassung!L1689="","",IF(Belegerfassung!L1689&lt;&gt;"",IF(Belegerfassung!L1689&lt;&gt;"",IF(Belegerfassung!J1689&lt;&gt;0,VLOOKUP(Belegerfassung!L1689,Abfrage!$A$2:$C$19,2,),VLOOKUP(Belegerfassung!L1689,Abfrage!$A$2:$C$19,3,)),"")))</f>
        <v/>
      </c>
      <c r="G1681" t="str">
        <f t="shared" si="78"/>
        <v/>
      </c>
      <c r="H1681" s="31" t="str">
        <f>IF(A1681&lt;&gt;"",-Belegerfassung!J1689+Belegerfassung!K1689,"")</f>
        <v/>
      </c>
      <c r="I1681" s="49" t="str">
        <f>IFERROR(IF(H1681&lt;&gt;"",Belegerfassung!L1689*100,""),IF(OR(Belegerfassung!L1689="Leistung EU - Erlöse",Belegerfassung!L1689="Lieferungen EU-Erlöse",Belegerfassung!L1689="EUST",Belegerfassung!L1689="Bauleistungen 20%")=TRUE,"",MID(Belegerfassung!L1689,4,2)))</f>
        <v/>
      </c>
      <c r="J1681" s="6" t="str">
        <f>IF(A1681&lt;&gt;"",LEFT(Belegerfassung!D1689,40),"")</f>
        <v/>
      </c>
      <c r="K1681" t="str">
        <f>IF(A1681&lt;&gt;"",VLOOKUP(D1681,Abfrage!$F$2:$G$21,2,FALSE),"")</f>
        <v/>
      </c>
      <c r="L1681" s="6" t="str">
        <f>IF(Belegerfassung!H1689&lt;&gt;"",Belegerfassung!H1689,"")</f>
        <v/>
      </c>
      <c r="M1681" t="str">
        <f>IFERROR(IF(Belegerfassung!E1689&lt;&gt;"",VLOOKUP(Belegerfassung!E1689,Abfrage!$L$2:$M$15,2,),""),"")</f>
        <v/>
      </c>
      <c r="N1681" t="str">
        <f t="shared" si="79"/>
        <v/>
      </c>
      <c r="O1681" t="str">
        <f t="shared" si="80"/>
        <v/>
      </c>
      <c r="P1681" t="str">
        <f>IF(Belegerfassung!G1689&lt;&gt;"",CONCATENATE(Belegerfassung!G1689,".pdf"),"")</f>
        <v/>
      </c>
    </row>
    <row r="1682" spans="1:16">
      <c r="A1682" t="str">
        <f>IF(Belegerfassung!C1690&lt;&gt;"",0,"")</f>
        <v/>
      </c>
      <c r="B1682" t="str">
        <f>IFERROR(VLOOKUP(Belegerfassung!I1690,Konten!A:D,2,FALSE),"")</f>
        <v/>
      </c>
      <c r="C1682" t="str">
        <f>IF(A1682&lt;&gt;"",TEXT(Belegerfassung!C1690,"TT.MM.JJJJ"),"")</f>
        <v/>
      </c>
      <c r="D1682" t="str">
        <f>IFERROR(VLOOKUP(Belegerfassung!A1690,Abfrage!$E$2:$F$20,2,FALSE),"")</f>
        <v/>
      </c>
      <c r="E1682" t="str">
        <f>IF(A1682&lt;&gt;"",Belegerfassung!B1690,"")</f>
        <v/>
      </c>
      <c r="F1682" t="str">
        <f>IF(Belegerfassung!L1690="","",IF(Belegerfassung!L1690&lt;&gt;"",IF(Belegerfassung!L1690&lt;&gt;"",IF(Belegerfassung!J1690&lt;&gt;0,VLOOKUP(Belegerfassung!L1690,Abfrage!$A$2:$C$19,2,),VLOOKUP(Belegerfassung!L1690,Abfrage!$A$2:$C$19,3,)),"")))</f>
        <v/>
      </c>
      <c r="G1682" t="str">
        <f t="shared" si="78"/>
        <v/>
      </c>
      <c r="H1682" s="31" t="str">
        <f>IF(A1682&lt;&gt;"",-Belegerfassung!J1690+Belegerfassung!K1690,"")</f>
        <v/>
      </c>
      <c r="I1682" s="49" t="str">
        <f>IFERROR(IF(H1682&lt;&gt;"",Belegerfassung!L1690*100,""),IF(OR(Belegerfassung!L1690="Leistung EU - Erlöse",Belegerfassung!L1690="Lieferungen EU-Erlöse",Belegerfassung!L1690="EUST",Belegerfassung!L1690="Bauleistungen 20%")=TRUE,"",MID(Belegerfassung!L1690,4,2)))</f>
        <v/>
      </c>
      <c r="J1682" s="6" t="str">
        <f>IF(A1682&lt;&gt;"",LEFT(Belegerfassung!D1690,40),"")</f>
        <v/>
      </c>
      <c r="K1682" t="str">
        <f>IF(A1682&lt;&gt;"",VLOOKUP(D1682,Abfrage!$F$2:$G$21,2,FALSE),"")</f>
        <v/>
      </c>
      <c r="L1682" s="6" t="str">
        <f>IF(Belegerfassung!H1690&lt;&gt;"",Belegerfassung!H1690,"")</f>
        <v/>
      </c>
      <c r="M1682" t="str">
        <f>IFERROR(IF(Belegerfassung!E1690&lt;&gt;"",VLOOKUP(Belegerfassung!E1690,Abfrage!$L$2:$M$15,2,),""),"")</f>
        <v/>
      </c>
      <c r="N1682" t="str">
        <f t="shared" si="79"/>
        <v/>
      </c>
      <c r="O1682" t="str">
        <f t="shared" si="80"/>
        <v/>
      </c>
      <c r="P1682" t="str">
        <f>IF(Belegerfassung!G1690&lt;&gt;"",CONCATENATE(Belegerfassung!G1690,".pdf"),"")</f>
        <v/>
      </c>
    </row>
    <row r="1683" spans="1:16">
      <c r="A1683" t="str">
        <f>IF(Belegerfassung!C1691&lt;&gt;"",0,"")</f>
        <v/>
      </c>
      <c r="B1683" t="str">
        <f>IFERROR(VLOOKUP(Belegerfassung!I1691,Konten!A:D,2,FALSE),"")</f>
        <v/>
      </c>
      <c r="C1683" t="str">
        <f>IF(A1683&lt;&gt;"",TEXT(Belegerfassung!C1691,"TT.MM.JJJJ"),"")</f>
        <v/>
      </c>
      <c r="D1683" t="str">
        <f>IFERROR(VLOOKUP(Belegerfassung!A1691,Abfrage!$E$2:$F$20,2,FALSE),"")</f>
        <v/>
      </c>
      <c r="E1683" t="str">
        <f>IF(A1683&lt;&gt;"",Belegerfassung!B1691,"")</f>
        <v/>
      </c>
      <c r="F1683" t="str">
        <f>IF(Belegerfassung!L1691="","",IF(Belegerfassung!L1691&lt;&gt;"",IF(Belegerfassung!L1691&lt;&gt;"",IF(Belegerfassung!J1691&lt;&gt;0,VLOOKUP(Belegerfassung!L1691,Abfrage!$A$2:$C$19,2,),VLOOKUP(Belegerfassung!L1691,Abfrage!$A$2:$C$19,3,)),"")))</f>
        <v/>
      </c>
      <c r="G1683" t="str">
        <f t="shared" si="78"/>
        <v/>
      </c>
      <c r="H1683" s="31" t="str">
        <f>IF(A1683&lt;&gt;"",-Belegerfassung!J1691+Belegerfassung!K1691,"")</f>
        <v/>
      </c>
      <c r="I1683" s="49" t="str">
        <f>IFERROR(IF(H1683&lt;&gt;"",Belegerfassung!L1691*100,""),IF(OR(Belegerfassung!L1691="Leistung EU - Erlöse",Belegerfassung!L1691="Lieferungen EU-Erlöse",Belegerfassung!L1691="EUST",Belegerfassung!L1691="Bauleistungen 20%")=TRUE,"",MID(Belegerfassung!L1691,4,2)))</f>
        <v/>
      </c>
      <c r="J1683" s="6" t="str">
        <f>IF(A1683&lt;&gt;"",LEFT(Belegerfassung!D1691,40),"")</f>
        <v/>
      </c>
      <c r="K1683" t="str">
        <f>IF(A1683&lt;&gt;"",VLOOKUP(D1683,Abfrage!$F$2:$G$21,2,FALSE),"")</f>
        <v/>
      </c>
      <c r="L1683" s="6" t="str">
        <f>IF(Belegerfassung!H1691&lt;&gt;"",Belegerfassung!H1691,"")</f>
        <v/>
      </c>
      <c r="M1683" t="str">
        <f>IFERROR(IF(Belegerfassung!E1691&lt;&gt;"",VLOOKUP(Belegerfassung!E1691,Abfrage!$L$2:$M$15,2,),""),"")</f>
        <v/>
      </c>
      <c r="N1683" t="str">
        <f t="shared" si="79"/>
        <v/>
      </c>
      <c r="O1683" t="str">
        <f t="shared" si="80"/>
        <v/>
      </c>
      <c r="P1683" t="str">
        <f>IF(Belegerfassung!G1691&lt;&gt;"",CONCATENATE(Belegerfassung!G1691,".pdf"),"")</f>
        <v/>
      </c>
    </row>
    <row r="1684" spans="1:16">
      <c r="A1684" t="str">
        <f>IF(Belegerfassung!C1692&lt;&gt;"",0,"")</f>
        <v/>
      </c>
      <c r="B1684" t="str">
        <f>IFERROR(VLOOKUP(Belegerfassung!I1692,Konten!A:D,2,FALSE),"")</f>
        <v/>
      </c>
      <c r="C1684" t="str">
        <f>IF(A1684&lt;&gt;"",TEXT(Belegerfassung!C1692,"TT.MM.JJJJ"),"")</f>
        <v/>
      </c>
      <c r="D1684" t="str">
        <f>IFERROR(VLOOKUP(Belegerfassung!A1692,Abfrage!$E$2:$F$20,2,FALSE),"")</f>
        <v/>
      </c>
      <c r="E1684" t="str">
        <f>IF(A1684&lt;&gt;"",Belegerfassung!B1692,"")</f>
        <v/>
      </c>
      <c r="F1684" t="str">
        <f>IF(Belegerfassung!L1692="","",IF(Belegerfassung!L1692&lt;&gt;"",IF(Belegerfassung!L1692&lt;&gt;"",IF(Belegerfassung!J1692&lt;&gt;0,VLOOKUP(Belegerfassung!L1692,Abfrage!$A$2:$C$19,2,),VLOOKUP(Belegerfassung!L1692,Abfrage!$A$2:$C$19,3,)),"")))</f>
        <v/>
      </c>
      <c r="G1684" t="str">
        <f t="shared" si="78"/>
        <v/>
      </c>
      <c r="H1684" s="31" t="str">
        <f>IF(A1684&lt;&gt;"",-Belegerfassung!J1692+Belegerfassung!K1692,"")</f>
        <v/>
      </c>
      <c r="I1684" s="49" t="str">
        <f>IFERROR(IF(H1684&lt;&gt;"",Belegerfassung!L1692*100,""),IF(OR(Belegerfassung!L1692="Leistung EU - Erlöse",Belegerfassung!L1692="Lieferungen EU-Erlöse",Belegerfassung!L1692="EUST",Belegerfassung!L1692="Bauleistungen 20%")=TRUE,"",MID(Belegerfassung!L1692,4,2)))</f>
        <v/>
      </c>
      <c r="J1684" s="6" t="str">
        <f>IF(A1684&lt;&gt;"",LEFT(Belegerfassung!D1692,40),"")</f>
        <v/>
      </c>
      <c r="K1684" t="str">
        <f>IF(A1684&lt;&gt;"",VLOOKUP(D1684,Abfrage!$F$2:$G$21,2,FALSE),"")</f>
        <v/>
      </c>
      <c r="L1684" s="6" t="str">
        <f>IF(Belegerfassung!H1692&lt;&gt;"",Belegerfassung!H1692,"")</f>
        <v/>
      </c>
      <c r="M1684" t="str">
        <f>IFERROR(IF(Belegerfassung!E1692&lt;&gt;"",VLOOKUP(Belegerfassung!E1692,Abfrage!$L$2:$M$15,2,),""),"")</f>
        <v/>
      </c>
      <c r="N1684" t="str">
        <f t="shared" si="79"/>
        <v/>
      </c>
      <c r="O1684" t="str">
        <f t="shared" si="80"/>
        <v/>
      </c>
      <c r="P1684" t="str">
        <f>IF(Belegerfassung!G1692&lt;&gt;"",CONCATENATE(Belegerfassung!G1692,".pdf"),"")</f>
        <v/>
      </c>
    </row>
    <row r="1685" spans="1:16">
      <c r="A1685" t="str">
        <f>IF(Belegerfassung!C1693&lt;&gt;"",0,"")</f>
        <v/>
      </c>
      <c r="B1685" t="str">
        <f>IFERROR(VLOOKUP(Belegerfassung!I1693,Konten!A:D,2,FALSE),"")</f>
        <v/>
      </c>
      <c r="C1685" t="str">
        <f>IF(A1685&lt;&gt;"",TEXT(Belegerfassung!C1693,"TT.MM.JJJJ"),"")</f>
        <v/>
      </c>
      <c r="D1685" t="str">
        <f>IFERROR(VLOOKUP(Belegerfassung!A1693,Abfrage!$E$2:$F$20,2,FALSE),"")</f>
        <v/>
      </c>
      <c r="E1685" t="str">
        <f>IF(A1685&lt;&gt;"",Belegerfassung!B1693,"")</f>
        <v/>
      </c>
      <c r="F1685" t="str">
        <f>IF(Belegerfassung!L1693="","",IF(Belegerfassung!L1693&lt;&gt;"",IF(Belegerfassung!L1693&lt;&gt;"",IF(Belegerfassung!J1693&lt;&gt;0,VLOOKUP(Belegerfassung!L1693,Abfrage!$A$2:$C$19,2,),VLOOKUP(Belegerfassung!L1693,Abfrage!$A$2:$C$19,3,)),"")))</f>
        <v/>
      </c>
      <c r="G1685" t="str">
        <f t="shared" si="78"/>
        <v/>
      </c>
      <c r="H1685" s="31" t="str">
        <f>IF(A1685&lt;&gt;"",-Belegerfassung!J1693+Belegerfassung!K1693,"")</f>
        <v/>
      </c>
      <c r="I1685" s="49" t="str">
        <f>IFERROR(IF(H1685&lt;&gt;"",Belegerfassung!L1693*100,""),IF(OR(Belegerfassung!L1693="Leistung EU - Erlöse",Belegerfassung!L1693="Lieferungen EU-Erlöse",Belegerfassung!L1693="EUST",Belegerfassung!L1693="Bauleistungen 20%")=TRUE,"",MID(Belegerfassung!L1693,4,2)))</f>
        <v/>
      </c>
      <c r="J1685" s="6" t="str">
        <f>IF(A1685&lt;&gt;"",LEFT(Belegerfassung!D1693,40),"")</f>
        <v/>
      </c>
      <c r="K1685" t="str">
        <f>IF(A1685&lt;&gt;"",VLOOKUP(D1685,Abfrage!$F$2:$G$21,2,FALSE),"")</f>
        <v/>
      </c>
      <c r="L1685" s="6" t="str">
        <f>IF(Belegerfassung!H1693&lt;&gt;"",Belegerfassung!H1693,"")</f>
        <v/>
      </c>
      <c r="M1685" t="str">
        <f>IFERROR(IF(Belegerfassung!E1693&lt;&gt;"",VLOOKUP(Belegerfassung!E1693,Abfrage!$L$2:$M$15,2,),""),"")</f>
        <v/>
      </c>
      <c r="N1685" t="str">
        <f t="shared" si="79"/>
        <v/>
      </c>
      <c r="O1685" t="str">
        <f t="shared" si="80"/>
        <v/>
      </c>
      <c r="P1685" t="str">
        <f>IF(Belegerfassung!G1693&lt;&gt;"",CONCATENATE(Belegerfassung!G1693,".pdf"),"")</f>
        <v/>
      </c>
    </row>
    <row r="1686" spans="1:16">
      <c r="A1686" t="str">
        <f>IF(Belegerfassung!C1694&lt;&gt;"",0,"")</f>
        <v/>
      </c>
      <c r="B1686" t="str">
        <f>IFERROR(VLOOKUP(Belegerfassung!I1694,Konten!A:D,2,FALSE),"")</f>
        <v/>
      </c>
      <c r="C1686" t="str">
        <f>IF(A1686&lt;&gt;"",TEXT(Belegerfassung!C1694,"TT.MM.JJJJ"),"")</f>
        <v/>
      </c>
      <c r="D1686" t="str">
        <f>IFERROR(VLOOKUP(Belegerfassung!A1694,Abfrage!$E$2:$F$20,2,FALSE),"")</f>
        <v/>
      </c>
      <c r="E1686" t="str">
        <f>IF(A1686&lt;&gt;"",Belegerfassung!B1694,"")</f>
        <v/>
      </c>
      <c r="F1686" t="str">
        <f>IF(Belegerfassung!L1694="","",IF(Belegerfassung!L1694&lt;&gt;"",IF(Belegerfassung!L1694&lt;&gt;"",IF(Belegerfassung!J1694&lt;&gt;0,VLOOKUP(Belegerfassung!L1694,Abfrage!$A$2:$C$19,2,),VLOOKUP(Belegerfassung!L1694,Abfrage!$A$2:$C$19,3,)),"")))</f>
        <v/>
      </c>
      <c r="G1686" t="str">
        <f t="shared" si="78"/>
        <v/>
      </c>
      <c r="H1686" s="31" t="str">
        <f>IF(A1686&lt;&gt;"",-Belegerfassung!J1694+Belegerfassung!K1694,"")</f>
        <v/>
      </c>
      <c r="I1686" s="49" t="str">
        <f>IFERROR(IF(H1686&lt;&gt;"",Belegerfassung!L1694*100,""),IF(OR(Belegerfassung!L1694="Leistung EU - Erlöse",Belegerfassung!L1694="Lieferungen EU-Erlöse",Belegerfassung!L1694="EUST",Belegerfassung!L1694="Bauleistungen 20%")=TRUE,"",MID(Belegerfassung!L1694,4,2)))</f>
        <v/>
      </c>
      <c r="J1686" s="6" t="str">
        <f>IF(A1686&lt;&gt;"",LEFT(Belegerfassung!D1694,40),"")</f>
        <v/>
      </c>
      <c r="K1686" t="str">
        <f>IF(A1686&lt;&gt;"",VLOOKUP(D1686,Abfrage!$F$2:$G$21,2,FALSE),"")</f>
        <v/>
      </c>
      <c r="L1686" s="6" t="str">
        <f>IF(Belegerfassung!H1694&lt;&gt;"",Belegerfassung!H1694,"")</f>
        <v/>
      </c>
      <c r="M1686" t="str">
        <f>IFERROR(IF(Belegerfassung!E1694&lt;&gt;"",VLOOKUP(Belegerfassung!E1694,Abfrage!$L$2:$M$15,2,),""),"")</f>
        <v/>
      </c>
      <c r="N1686" t="str">
        <f t="shared" si="79"/>
        <v/>
      </c>
      <c r="O1686" t="str">
        <f t="shared" si="80"/>
        <v/>
      </c>
      <c r="P1686" t="str">
        <f>IF(Belegerfassung!G1694&lt;&gt;"",CONCATENATE(Belegerfassung!G1694,".pdf"),"")</f>
        <v/>
      </c>
    </row>
    <row r="1687" spans="1:16">
      <c r="A1687" t="str">
        <f>IF(Belegerfassung!C1695&lt;&gt;"",0,"")</f>
        <v/>
      </c>
      <c r="B1687" t="str">
        <f>IFERROR(VLOOKUP(Belegerfassung!I1695,Konten!A:D,2,FALSE),"")</f>
        <v/>
      </c>
      <c r="C1687" t="str">
        <f>IF(A1687&lt;&gt;"",TEXT(Belegerfassung!C1695,"TT.MM.JJJJ"),"")</f>
        <v/>
      </c>
      <c r="D1687" t="str">
        <f>IFERROR(VLOOKUP(Belegerfassung!A1695,Abfrage!$E$2:$F$20,2,FALSE),"")</f>
        <v/>
      </c>
      <c r="E1687" t="str">
        <f>IF(A1687&lt;&gt;"",Belegerfassung!B1695,"")</f>
        <v/>
      </c>
      <c r="F1687" t="str">
        <f>IF(Belegerfassung!L1695="","",IF(Belegerfassung!L1695&lt;&gt;"",IF(Belegerfassung!L1695&lt;&gt;"",IF(Belegerfassung!J1695&lt;&gt;0,VLOOKUP(Belegerfassung!L1695,Abfrage!$A$2:$C$19,2,),VLOOKUP(Belegerfassung!L1695,Abfrage!$A$2:$C$19,3,)),"")))</f>
        <v/>
      </c>
      <c r="G1687" t="str">
        <f t="shared" si="78"/>
        <v/>
      </c>
      <c r="H1687" s="31" t="str">
        <f>IF(A1687&lt;&gt;"",-Belegerfassung!J1695+Belegerfassung!K1695,"")</f>
        <v/>
      </c>
      <c r="I1687" s="49" t="str">
        <f>IFERROR(IF(H1687&lt;&gt;"",Belegerfassung!L1695*100,""),IF(OR(Belegerfassung!L1695="Leistung EU - Erlöse",Belegerfassung!L1695="Lieferungen EU-Erlöse",Belegerfassung!L1695="EUST",Belegerfassung!L1695="Bauleistungen 20%")=TRUE,"",MID(Belegerfassung!L1695,4,2)))</f>
        <v/>
      </c>
      <c r="J1687" s="6" t="str">
        <f>IF(A1687&lt;&gt;"",LEFT(Belegerfassung!D1695,40),"")</f>
        <v/>
      </c>
      <c r="K1687" t="str">
        <f>IF(A1687&lt;&gt;"",VLOOKUP(D1687,Abfrage!$F$2:$G$21,2,FALSE),"")</f>
        <v/>
      </c>
      <c r="L1687" s="6" t="str">
        <f>IF(Belegerfassung!H1695&lt;&gt;"",Belegerfassung!H1695,"")</f>
        <v/>
      </c>
      <c r="M1687" t="str">
        <f>IFERROR(IF(Belegerfassung!E1695&lt;&gt;"",VLOOKUP(Belegerfassung!E1695,Abfrage!$L$2:$M$15,2,),""),"")</f>
        <v/>
      </c>
      <c r="N1687" t="str">
        <f t="shared" si="79"/>
        <v/>
      </c>
      <c r="O1687" t="str">
        <f t="shared" si="80"/>
        <v/>
      </c>
      <c r="P1687" t="str">
        <f>IF(Belegerfassung!G1695&lt;&gt;"",CONCATENATE(Belegerfassung!G1695,".pdf"),"")</f>
        <v/>
      </c>
    </row>
    <row r="1688" spans="1:16">
      <c r="A1688" t="str">
        <f>IF(Belegerfassung!C1696&lt;&gt;"",0,"")</f>
        <v/>
      </c>
      <c r="B1688" t="str">
        <f>IFERROR(VLOOKUP(Belegerfassung!I1696,Konten!A:D,2,FALSE),"")</f>
        <v/>
      </c>
      <c r="C1688" t="str">
        <f>IF(A1688&lt;&gt;"",TEXT(Belegerfassung!C1696,"TT.MM.JJJJ"),"")</f>
        <v/>
      </c>
      <c r="D1688" t="str">
        <f>IFERROR(VLOOKUP(Belegerfassung!A1696,Abfrage!$E$2:$F$20,2,FALSE),"")</f>
        <v/>
      </c>
      <c r="E1688" t="str">
        <f>IF(A1688&lt;&gt;"",Belegerfassung!B1696,"")</f>
        <v/>
      </c>
      <c r="F1688" t="str">
        <f>IF(Belegerfassung!L1696="","",IF(Belegerfassung!L1696&lt;&gt;"",IF(Belegerfassung!L1696&lt;&gt;"",IF(Belegerfassung!J1696&lt;&gt;0,VLOOKUP(Belegerfassung!L1696,Abfrage!$A$2:$C$19,2,),VLOOKUP(Belegerfassung!L1696,Abfrage!$A$2:$C$19,3,)),"")))</f>
        <v/>
      </c>
      <c r="G1688" t="str">
        <f t="shared" si="78"/>
        <v/>
      </c>
      <c r="H1688" s="31" t="str">
        <f>IF(A1688&lt;&gt;"",-Belegerfassung!J1696+Belegerfassung!K1696,"")</f>
        <v/>
      </c>
      <c r="I1688" s="49" t="str">
        <f>IFERROR(IF(H1688&lt;&gt;"",Belegerfassung!L1696*100,""),IF(OR(Belegerfassung!L1696="Leistung EU - Erlöse",Belegerfassung!L1696="Lieferungen EU-Erlöse",Belegerfassung!L1696="EUST",Belegerfassung!L1696="Bauleistungen 20%")=TRUE,"",MID(Belegerfassung!L1696,4,2)))</f>
        <v/>
      </c>
      <c r="J1688" s="6" t="str">
        <f>IF(A1688&lt;&gt;"",LEFT(Belegerfassung!D1696,40),"")</f>
        <v/>
      </c>
      <c r="K1688" t="str">
        <f>IF(A1688&lt;&gt;"",VLOOKUP(D1688,Abfrage!$F$2:$G$21,2,FALSE),"")</f>
        <v/>
      </c>
      <c r="L1688" s="6" t="str">
        <f>IF(Belegerfassung!H1696&lt;&gt;"",Belegerfassung!H1696,"")</f>
        <v/>
      </c>
      <c r="M1688" t="str">
        <f>IFERROR(IF(Belegerfassung!E1696&lt;&gt;"",VLOOKUP(Belegerfassung!E1696,Abfrage!$L$2:$M$15,2,),""),"")</f>
        <v/>
      </c>
      <c r="N1688" t="str">
        <f t="shared" si="79"/>
        <v/>
      </c>
      <c r="O1688" t="str">
        <f t="shared" si="80"/>
        <v/>
      </c>
      <c r="P1688" t="str">
        <f>IF(Belegerfassung!G1696&lt;&gt;"",CONCATENATE(Belegerfassung!G1696,".pdf"),"")</f>
        <v/>
      </c>
    </row>
    <row r="1689" spans="1:16">
      <c r="A1689" t="str">
        <f>IF(Belegerfassung!C1697&lt;&gt;"",0,"")</f>
        <v/>
      </c>
      <c r="B1689" t="str">
        <f>IFERROR(VLOOKUP(Belegerfassung!I1697,Konten!A:D,2,FALSE),"")</f>
        <v/>
      </c>
      <c r="C1689" t="str">
        <f>IF(A1689&lt;&gt;"",TEXT(Belegerfassung!C1697,"TT.MM.JJJJ"),"")</f>
        <v/>
      </c>
      <c r="D1689" t="str">
        <f>IFERROR(VLOOKUP(Belegerfassung!A1697,Abfrage!$E$2:$F$20,2,FALSE),"")</f>
        <v/>
      </c>
      <c r="E1689" t="str">
        <f>IF(A1689&lt;&gt;"",Belegerfassung!B1697,"")</f>
        <v/>
      </c>
      <c r="F1689" t="str">
        <f>IF(Belegerfassung!L1697="","",IF(Belegerfassung!L1697&lt;&gt;"",IF(Belegerfassung!L1697&lt;&gt;"",IF(Belegerfassung!J1697&lt;&gt;0,VLOOKUP(Belegerfassung!L1697,Abfrage!$A$2:$C$19,2,),VLOOKUP(Belegerfassung!L1697,Abfrage!$A$2:$C$19,3,)),"")))</f>
        <v/>
      </c>
      <c r="G1689" t="str">
        <f t="shared" si="78"/>
        <v/>
      </c>
      <c r="H1689" s="31" t="str">
        <f>IF(A1689&lt;&gt;"",-Belegerfassung!J1697+Belegerfassung!K1697,"")</f>
        <v/>
      </c>
      <c r="I1689" s="49" t="str">
        <f>IFERROR(IF(H1689&lt;&gt;"",Belegerfassung!L1697*100,""),IF(OR(Belegerfassung!L1697="Leistung EU - Erlöse",Belegerfassung!L1697="Lieferungen EU-Erlöse",Belegerfassung!L1697="EUST",Belegerfassung!L1697="Bauleistungen 20%")=TRUE,"",MID(Belegerfassung!L1697,4,2)))</f>
        <v/>
      </c>
      <c r="J1689" s="6" t="str">
        <f>IF(A1689&lt;&gt;"",LEFT(Belegerfassung!D1697,40),"")</f>
        <v/>
      </c>
      <c r="K1689" t="str">
        <f>IF(A1689&lt;&gt;"",VLOOKUP(D1689,Abfrage!$F$2:$G$21,2,FALSE),"")</f>
        <v/>
      </c>
      <c r="L1689" s="6" t="str">
        <f>IF(Belegerfassung!H1697&lt;&gt;"",Belegerfassung!H1697,"")</f>
        <v/>
      </c>
      <c r="M1689" t="str">
        <f>IFERROR(IF(Belegerfassung!E1697&lt;&gt;"",VLOOKUP(Belegerfassung!E1697,Abfrage!$L$2:$M$15,2,),""),"")</f>
        <v/>
      </c>
      <c r="N1689" t="str">
        <f t="shared" si="79"/>
        <v/>
      </c>
      <c r="O1689" t="str">
        <f t="shared" si="80"/>
        <v/>
      </c>
      <c r="P1689" t="str">
        <f>IF(Belegerfassung!G1697&lt;&gt;"",CONCATENATE(Belegerfassung!G1697,".pdf"),"")</f>
        <v/>
      </c>
    </row>
    <row r="1690" spans="1:16">
      <c r="A1690" t="str">
        <f>IF(Belegerfassung!C1698&lt;&gt;"",0,"")</f>
        <v/>
      </c>
      <c r="B1690" t="str">
        <f>IFERROR(VLOOKUP(Belegerfassung!I1698,Konten!A:D,2,FALSE),"")</f>
        <v/>
      </c>
      <c r="C1690" t="str">
        <f>IF(A1690&lt;&gt;"",TEXT(Belegerfassung!C1698,"TT.MM.JJJJ"),"")</f>
        <v/>
      </c>
      <c r="D1690" t="str">
        <f>IFERROR(VLOOKUP(Belegerfassung!A1698,Abfrage!$E$2:$F$20,2,FALSE),"")</f>
        <v/>
      </c>
      <c r="E1690" t="str">
        <f>IF(A1690&lt;&gt;"",Belegerfassung!B1698,"")</f>
        <v/>
      </c>
      <c r="F1690" t="str">
        <f>IF(Belegerfassung!L1698="","",IF(Belegerfassung!L1698&lt;&gt;"",IF(Belegerfassung!L1698&lt;&gt;"",IF(Belegerfassung!J1698&lt;&gt;0,VLOOKUP(Belegerfassung!L1698,Abfrage!$A$2:$C$19,2,),VLOOKUP(Belegerfassung!L1698,Abfrage!$A$2:$C$19,3,)),"")))</f>
        <v/>
      </c>
      <c r="G1690" t="str">
        <f t="shared" si="78"/>
        <v/>
      </c>
      <c r="H1690" s="31" t="str">
        <f>IF(A1690&lt;&gt;"",-Belegerfassung!J1698+Belegerfassung!K1698,"")</f>
        <v/>
      </c>
      <c r="I1690" s="49" t="str">
        <f>IFERROR(IF(H1690&lt;&gt;"",Belegerfassung!L1698*100,""),IF(OR(Belegerfassung!L1698="Leistung EU - Erlöse",Belegerfassung!L1698="Lieferungen EU-Erlöse",Belegerfassung!L1698="EUST",Belegerfassung!L1698="Bauleistungen 20%")=TRUE,"",MID(Belegerfassung!L1698,4,2)))</f>
        <v/>
      </c>
      <c r="J1690" s="6" t="str">
        <f>IF(A1690&lt;&gt;"",LEFT(Belegerfassung!D1698,40),"")</f>
        <v/>
      </c>
      <c r="K1690" t="str">
        <f>IF(A1690&lt;&gt;"",VLOOKUP(D1690,Abfrage!$F$2:$G$21,2,FALSE),"")</f>
        <v/>
      </c>
      <c r="L1690" s="6" t="str">
        <f>IF(Belegerfassung!H1698&lt;&gt;"",Belegerfassung!H1698,"")</f>
        <v/>
      </c>
      <c r="M1690" t="str">
        <f>IFERROR(IF(Belegerfassung!E1698&lt;&gt;"",VLOOKUP(Belegerfassung!E1698,Abfrage!$L$2:$M$15,2,),""),"")</f>
        <v/>
      </c>
      <c r="N1690" t="str">
        <f t="shared" si="79"/>
        <v/>
      </c>
      <c r="O1690" t="str">
        <f t="shared" si="80"/>
        <v/>
      </c>
      <c r="P1690" t="str">
        <f>IF(Belegerfassung!G1698&lt;&gt;"",CONCATENATE(Belegerfassung!G1698,".pdf"),"")</f>
        <v/>
      </c>
    </row>
    <row r="1691" spans="1:16">
      <c r="A1691" t="str">
        <f>IF(Belegerfassung!C1699&lt;&gt;"",0,"")</f>
        <v/>
      </c>
      <c r="B1691" t="str">
        <f>IFERROR(VLOOKUP(Belegerfassung!I1699,Konten!A:D,2,FALSE),"")</f>
        <v/>
      </c>
      <c r="C1691" t="str">
        <f>IF(A1691&lt;&gt;"",TEXT(Belegerfassung!C1699,"TT.MM.JJJJ"),"")</f>
        <v/>
      </c>
      <c r="D1691" t="str">
        <f>IFERROR(VLOOKUP(Belegerfassung!A1699,Abfrage!$E$2:$F$20,2,FALSE),"")</f>
        <v/>
      </c>
      <c r="E1691" t="str">
        <f>IF(A1691&lt;&gt;"",Belegerfassung!B1699,"")</f>
        <v/>
      </c>
      <c r="F1691" t="str">
        <f>IF(Belegerfassung!L1699="","",IF(Belegerfassung!L1699&lt;&gt;"",IF(Belegerfassung!L1699&lt;&gt;"",IF(Belegerfassung!J1699&lt;&gt;0,VLOOKUP(Belegerfassung!L1699,Abfrage!$A$2:$C$19,2,),VLOOKUP(Belegerfassung!L1699,Abfrage!$A$2:$C$19,3,)),"")))</f>
        <v/>
      </c>
      <c r="G1691" t="str">
        <f t="shared" si="78"/>
        <v/>
      </c>
      <c r="H1691" s="31" t="str">
        <f>IF(A1691&lt;&gt;"",-Belegerfassung!J1699+Belegerfassung!K1699,"")</f>
        <v/>
      </c>
      <c r="I1691" s="49" t="str">
        <f>IFERROR(IF(H1691&lt;&gt;"",Belegerfassung!L1699*100,""),IF(OR(Belegerfassung!L1699="Leistung EU - Erlöse",Belegerfassung!L1699="Lieferungen EU-Erlöse",Belegerfassung!L1699="EUST",Belegerfassung!L1699="Bauleistungen 20%")=TRUE,"",MID(Belegerfassung!L1699,4,2)))</f>
        <v/>
      </c>
      <c r="J1691" s="6" t="str">
        <f>IF(A1691&lt;&gt;"",LEFT(Belegerfassung!D1699,40),"")</f>
        <v/>
      </c>
      <c r="K1691" t="str">
        <f>IF(A1691&lt;&gt;"",VLOOKUP(D1691,Abfrage!$F$2:$G$21,2,FALSE),"")</f>
        <v/>
      </c>
      <c r="L1691" s="6" t="str">
        <f>IF(Belegerfassung!H1699&lt;&gt;"",Belegerfassung!H1699,"")</f>
        <v/>
      </c>
      <c r="M1691" t="str">
        <f>IFERROR(IF(Belegerfassung!E1699&lt;&gt;"",VLOOKUP(Belegerfassung!E1699,Abfrage!$L$2:$M$15,2,),""),"")</f>
        <v/>
      </c>
      <c r="N1691" t="str">
        <f t="shared" si="79"/>
        <v/>
      </c>
      <c r="O1691" t="str">
        <f t="shared" si="80"/>
        <v/>
      </c>
      <c r="P1691" t="str">
        <f>IF(Belegerfassung!G1699&lt;&gt;"",CONCATENATE(Belegerfassung!G1699,".pdf"),"")</f>
        <v/>
      </c>
    </row>
    <row r="1692" spans="1:16">
      <c r="A1692" t="str">
        <f>IF(Belegerfassung!C1700&lt;&gt;"",0,"")</f>
        <v/>
      </c>
      <c r="B1692" t="str">
        <f>IFERROR(VLOOKUP(Belegerfassung!I1700,Konten!A:D,2,FALSE),"")</f>
        <v/>
      </c>
      <c r="C1692" t="str">
        <f>IF(A1692&lt;&gt;"",TEXT(Belegerfassung!C1700,"TT.MM.JJJJ"),"")</f>
        <v/>
      </c>
      <c r="D1692" t="str">
        <f>IFERROR(VLOOKUP(Belegerfassung!A1700,Abfrage!$E$2:$F$20,2,FALSE),"")</f>
        <v/>
      </c>
      <c r="E1692" t="str">
        <f>IF(A1692&lt;&gt;"",Belegerfassung!B1700,"")</f>
        <v/>
      </c>
      <c r="F1692" t="str">
        <f>IF(Belegerfassung!L1700="","",IF(Belegerfassung!L1700&lt;&gt;"",IF(Belegerfassung!L1700&lt;&gt;"",IF(Belegerfassung!J1700&lt;&gt;0,VLOOKUP(Belegerfassung!L1700,Abfrage!$A$2:$C$19,2,),VLOOKUP(Belegerfassung!L1700,Abfrage!$A$2:$C$19,3,)),"")))</f>
        <v/>
      </c>
      <c r="G1692" t="str">
        <f t="shared" si="78"/>
        <v/>
      </c>
      <c r="H1692" s="31" t="str">
        <f>IF(A1692&lt;&gt;"",-Belegerfassung!J1700+Belegerfassung!K1700,"")</f>
        <v/>
      </c>
      <c r="I1692" s="49" t="str">
        <f>IFERROR(IF(H1692&lt;&gt;"",Belegerfassung!L1700*100,""),IF(OR(Belegerfassung!L1700="Leistung EU - Erlöse",Belegerfassung!L1700="Lieferungen EU-Erlöse",Belegerfassung!L1700="EUST",Belegerfassung!L1700="Bauleistungen 20%")=TRUE,"",MID(Belegerfassung!L1700,4,2)))</f>
        <v/>
      </c>
      <c r="J1692" s="6" t="str">
        <f>IF(A1692&lt;&gt;"",LEFT(Belegerfassung!D1700,40),"")</f>
        <v/>
      </c>
      <c r="K1692" t="str">
        <f>IF(A1692&lt;&gt;"",VLOOKUP(D1692,Abfrage!$F$2:$G$21,2,FALSE),"")</f>
        <v/>
      </c>
      <c r="L1692" s="6" t="str">
        <f>IF(Belegerfassung!H1700&lt;&gt;"",Belegerfassung!H1700,"")</f>
        <v/>
      </c>
      <c r="M1692" t="str">
        <f>IFERROR(IF(Belegerfassung!E1700&lt;&gt;"",VLOOKUP(Belegerfassung!E1700,Abfrage!$L$2:$M$15,2,),""),"")</f>
        <v/>
      </c>
      <c r="N1692" t="str">
        <f t="shared" si="79"/>
        <v/>
      </c>
      <c r="O1692" t="str">
        <f t="shared" si="80"/>
        <v/>
      </c>
      <c r="P1692" t="str">
        <f>IF(Belegerfassung!G1700&lt;&gt;"",CONCATENATE(Belegerfassung!G1700,".pdf"),"")</f>
        <v/>
      </c>
    </row>
    <row r="1693" spans="1:16">
      <c r="A1693" t="str">
        <f>IF(Belegerfassung!C1701&lt;&gt;"",0,"")</f>
        <v/>
      </c>
      <c r="B1693" t="str">
        <f>IFERROR(VLOOKUP(Belegerfassung!I1701,Konten!A:D,2,FALSE),"")</f>
        <v/>
      </c>
      <c r="C1693" t="str">
        <f>IF(A1693&lt;&gt;"",TEXT(Belegerfassung!C1701,"TT.MM.JJJJ"),"")</f>
        <v/>
      </c>
      <c r="D1693" t="str">
        <f>IFERROR(VLOOKUP(Belegerfassung!A1701,Abfrage!$E$2:$F$20,2,FALSE),"")</f>
        <v/>
      </c>
      <c r="E1693" t="str">
        <f>IF(A1693&lt;&gt;"",Belegerfassung!B1701,"")</f>
        <v/>
      </c>
      <c r="F1693" t="str">
        <f>IF(Belegerfassung!L1701="","",IF(Belegerfassung!L1701&lt;&gt;"",IF(Belegerfassung!L1701&lt;&gt;"",IF(Belegerfassung!J1701&lt;&gt;0,VLOOKUP(Belegerfassung!L1701,Abfrage!$A$2:$C$19,2,),VLOOKUP(Belegerfassung!L1701,Abfrage!$A$2:$C$19,3,)),"")))</f>
        <v/>
      </c>
      <c r="G1693" t="str">
        <f t="shared" si="78"/>
        <v/>
      </c>
      <c r="H1693" s="31" t="str">
        <f>IF(A1693&lt;&gt;"",-Belegerfassung!J1701+Belegerfassung!K1701,"")</f>
        <v/>
      </c>
      <c r="I1693" s="49" t="str">
        <f>IFERROR(IF(H1693&lt;&gt;"",Belegerfassung!L1701*100,""),IF(OR(Belegerfassung!L1701="Leistung EU - Erlöse",Belegerfassung!L1701="Lieferungen EU-Erlöse",Belegerfassung!L1701="EUST",Belegerfassung!L1701="Bauleistungen 20%")=TRUE,"",MID(Belegerfassung!L1701,4,2)))</f>
        <v/>
      </c>
      <c r="J1693" s="6" t="str">
        <f>IF(A1693&lt;&gt;"",LEFT(Belegerfassung!D1701,40),"")</f>
        <v/>
      </c>
      <c r="K1693" t="str">
        <f>IF(A1693&lt;&gt;"",VLOOKUP(D1693,Abfrage!$F$2:$G$21,2,FALSE),"")</f>
        <v/>
      </c>
      <c r="L1693" s="6" t="str">
        <f>IF(Belegerfassung!H1701&lt;&gt;"",Belegerfassung!H1701,"")</f>
        <v/>
      </c>
      <c r="M1693" t="str">
        <f>IFERROR(IF(Belegerfassung!E1701&lt;&gt;"",VLOOKUP(Belegerfassung!E1701,Abfrage!$L$2:$M$15,2,),""),"")</f>
        <v/>
      </c>
      <c r="N1693" t="str">
        <f t="shared" si="79"/>
        <v/>
      </c>
      <c r="O1693" t="str">
        <f t="shared" si="80"/>
        <v/>
      </c>
      <c r="P1693" t="str">
        <f>IF(Belegerfassung!G1701&lt;&gt;"",CONCATENATE(Belegerfassung!G1701,".pdf"),"")</f>
        <v/>
      </c>
    </row>
    <row r="1694" spans="1:16">
      <c r="A1694" t="str">
        <f>IF(Belegerfassung!C1702&lt;&gt;"",0,"")</f>
        <v/>
      </c>
      <c r="B1694" t="str">
        <f>IFERROR(VLOOKUP(Belegerfassung!I1702,Konten!A:D,2,FALSE),"")</f>
        <v/>
      </c>
      <c r="C1694" t="str">
        <f>IF(A1694&lt;&gt;"",TEXT(Belegerfassung!C1702,"TT.MM.JJJJ"),"")</f>
        <v/>
      </c>
      <c r="D1694" t="str">
        <f>IFERROR(VLOOKUP(Belegerfassung!A1702,Abfrage!$E$2:$F$20,2,FALSE),"")</f>
        <v/>
      </c>
      <c r="E1694" t="str">
        <f>IF(A1694&lt;&gt;"",Belegerfassung!B1702,"")</f>
        <v/>
      </c>
      <c r="F1694" t="str">
        <f>IF(Belegerfassung!L1702="","",IF(Belegerfassung!L1702&lt;&gt;"",IF(Belegerfassung!L1702&lt;&gt;"",IF(Belegerfassung!J1702&lt;&gt;0,VLOOKUP(Belegerfassung!L1702,Abfrage!$A$2:$C$19,2,),VLOOKUP(Belegerfassung!L1702,Abfrage!$A$2:$C$19,3,)),"")))</f>
        <v/>
      </c>
      <c r="G1694" t="str">
        <f t="shared" si="78"/>
        <v/>
      </c>
      <c r="H1694" s="31" t="str">
        <f>IF(A1694&lt;&gt;"",-Belegerfassung!J1702+Belegerfassung!K1702,"")</f>
        <v/>
      </c>
      <c r="I1694" s="49" t="str">
        <f>IFERROR(IF(H1694&lt;&gt;"",Belegerfassung!L1702*100,""),IF(OR(Belegerfassung!L1702="Leistung EU - Erlöse",Belegerfassung!L1702="Lieferungen EU-Erlöse",Belegerfassung!L1702="EUST",Belegerfassung!L1702="Bauleistungen 20%")=TRUE,"",MID(Belegerfassung!L1702,4,2)))</f>
        <v/>
      </c>
      <c r="J1694" s="6" t="str">
        <f>IF(A1694&lt;&gt;"",LEFT(Belegerfassung!D1702,40),"")</f>
        <v/>
      </c>
      <c r="K1694" t="str">
        <f>IF(A1694&lt;&gt;"",VLOOKUP(D1694,Abfrage!$F$2:$G$21,2,FALSE),"")</f>
        <v/>
      </c>
      <c r="L1694" s="6" t="str">
        <f>IF(Belegerfassung!H1702&lt;&gt;"",Belegerfassung!H1702,"")</f>
        <v/>
      </c>
      <c r="M1694" t="str">
        <f>IFERROR(IF(Belegerfassung!E1702&lt;&gt;"",VLOOKUP(Belegerfassung!E1702,Abfrage!$L$2:$M$15,2,),""),"")</f>
        <v/>
      </c>
      <c r="N1694" t="str">
        <f t="shared" si="79"/>
        <v/>
      </c>
      <c r="O1694" t="str">
        <f t="shared" si="80"/>
        <v/>
      </c>
      <c r="P1694" t="str">
        <f>IF(Belegerfassung!G1702&lt;&gt;"",CONCATENATE(Belegerfassung!G1702,".pdf"),"")</f>
        <v/>
      </c>
    </row>
    <row r="1695" spans="1:16">
      <c r="A1695" t="str">
        <f>IF(Belegerfassung!C1703&lt;&gt;"",0,"")</f>
        <v/>
      </c>
      <c r="B1695" t="str">
        <f>IFERROR(VLOOKUP(Belegerfassung!I1703,Konten!A:D,2,FALSE),"")</f>
        <v/>
      </c>
      <c r="C1695" t="str">
        <f>IF(A1695&lt;&gt;"",TEXT(Belegerfassung!C1703,"TT.MM.JJJJ"),"")</f>
        <v/>
      </c>
      <c r="D1695" t="str">
        <f>IFERROR(VLOOKUP(Belegerfassung!A1703,Abfrage!$E$2:$F$20,2,FALSE),"")</f>
        <v/>
      </c>
      <c r="E1695" t="str">
        <f>IF(A1695&lt;&gt;"",Belegerfassung!B1703,"")</f>
        <v/>
      </c>
      <c r="F1695" t="str">
        <f>IF(Belegerfassung!L1703="","",IF(Belegerfassung!L1703&lt;&gt;"",IF(Belegerfassung!L1703&lt;&gt;"",IF(Belegerfassung!J1703&lt;&gt;0,VLOOKUP(Belegerfassung!L1703,Abfrage!$A$2:$C$19,2,),VLOOKUP(Belegerfassung!L1703,Abfrage!$A$2:$C$19,3,)),"")))</f>
        <v/>
      </c>
      <c r="G1695" t="str">
        <f t="shared" si="78"/>
        <v/>
      </c>
      <c r="H1695" s="31" t="str">
        <f>IF(A1695&lt;&gt;"",-Belegerfassung!J1703+Belegerfassung!K1703,"")</f>
        <v/>
      </c>
      <c r="I1695" s="49" t="str">
        <f>IFERROR(IF(H1695&lt;&gt;"",Belegerfassung!L1703*100,""),IF(OR(Belegerfassung!L1703="Leistung EU - Erlöse",Belegerfassung!L1703="Lieferungen EU-Erlöse",Belegerfassung!L1703="EUST",Belegerfassung!L1703="Bauleistungen 20%")=TRUE,"",MID(Belegerfassung!L1703,4,2)))</f>
        <v/>
      </c>
      <c r="J1695" s="6" t="str">
        <f>IF(A1695&lt;&gt;"",LEFT(Belegerfassung!D1703,40),"")</f>
        <v/>
      </c>
      <c r="K1695" t="str">
        <f>IF(A1695&lt;&gt;"",VLOOKUP(D1695,Abfrage!$F$2:$G$21,2,FALSE),"")</f>
        <v/>
      </c>
      <c r="L1695" s="6" t="str">
        <f>IF(Belegerfassung!H1703&lt;&gt;"",Belegerfassung!H1703,"")</f>
        <v/>
      </c>
      <c r="M1695" t="str">
        <f>IFERROR(IF(Belegerfassung!E1703&lt;&gt;"",VLOOKUP(Belegerfassung!E1703,Abfrage!$L$2:$M$15,2,),""),"")</f>
        <v/>
      </c>
      <c r="N1695" t="str">
        <f t="shared" si="79"/>
        <v/>
      </c>
      <c r="O1695" t="str">
        <f t="shared" si="80"/>
        <v/>
      </c>
      <c r="P1695" t="str">
        <f>IF(Belegerfassung!G1703&lt;&gt;"",CONCATENATE(Belegerfassung!G1703,".pdf"),"")</f>
        <v/>
      </c>
    </row>
    <row r="1696" spans="1:16">
      <c r="A1696" t="str">
        <f>IF(Belegerfassung!C1704&lt;&gt;"",0,"")</f>
        <v/>
      </c>
      <c r="B1696" t="str">
        <f>IFERROR(VLOOKUP(Belegerfassung!I1704,Konten!A:D,2,FALSE),"")</f>
        <v/>
      </c>
      <c r="C1696" t="str">
        <f>IF(A1696&lt;&gt;"",TEXT(Belegerfassung!C1704,"TT.MM.JJJJ"),"")</f>
        <v/>
      </c>
      <c r="D1696" t="str">
        <f>IFERROR(VLOOKUP(Belegerfassung!A1704,Abfrage!$E$2:$F$20,2,FALSE),"")</f>
        <v/>
      </c>
      <c r="E1696" t="str">
        <f>IF(A1696&lt;&gt;"",Belegerfassung!B1704,"")</f>
        <v/>
      </c>
      <c r="F1696" t="str">
        <f>IF(Belegerfassung!L1704="","",IF(Belegerfassung!L1704&lt;&gt;"",IF(Belegerfassung!L1704&lt;&gt;"",IF(Belegerfassung!J1704&lt;&gt;0,VLOOKUP(Belegerfassung!L1704,Abfrage!$A$2:$C$19,2,),VLOOKUP(Belegerfassung!L1704,Abfrage!$A$2:$C$19,3,)),"")))</f>
        <v/>
      </c>
      <c r="G1696" t="str">
        <f t="shared" si="78"/>
        <v/>
      </c>
      <c r="H1696" s="31" t="str">
        <f>IF(A1696&lt;&gt;"",-Belegerfassung!J1704+Belegerfassung!K1704,"")</f>
        <v/>
      </c>
      <c r="I1696" s="49" t="str">
        <f>IFERROR(IF(H1696&lt;&gt;"",Belegerfassung!L1704*100,""),IF(OR(Belegerfassung!L1704="Leistung EU - Erlöse",Belegerfassung!L1704="Lieferungen EU-Erlöse",Belegerfassung!L1704="EUST",Belegerfassung!L1704="Bauleistungen 20%")=TRUE,"",MID(Belegerfassung!L1704,4,2)))</f>
        <v/>
      </c>
      <c r="J1696" s="6" t="str">
        <f>IF(A1696&lt;&gt;"",LEFT(Belegerfassung!D1704,40),"")</f>
        <v/>
      </c>
      <c r="K1696" t="str">
        <f>IF(A1696&lt;&gt;"",VLOOKUP(D1696,Abfrage!$F$2:$G$21,2,FALSE),"")</f>
        <v/>
      </c>
      <c r="L1696" s="6" t="str">
        <f>IF(Belegerfassung!H1704&lt;&gt;"",Belegerfassung!H1704,"")</f>
        <v/>
      </c>
      <c r="M1696" t="str">
        <f>IFERROR(IF(Belegerfassung!E1704&lt;&gt;"",VLOOKUP(Belegerfassung!E1704,Abfrage!$L$2:$M$15,2,),""),"")</f>
        <v/>
      </c>
      <c r="N1696" t="str">
        <f t="shared" si="79"/>
        <v/>
      </c>
      <c r="O1696" t="str">
        <f t="shared" si="80"/>
        <v/>
      </c>
      <c r="P1696" t="str">
        <f>IF(Belegerfassung!G1704&lt;&gt;"",CONCATENATE(Belegerfassung!G1704,".pdf"),"")</f>
        <v/>
      </c>
    </row>
    <row r="1697" spans="1:16">
      <c r="A1697" t="str">
        <f>IF(Belegerfassung!C1705&lt;&gt;"",0,"")</f>
        <v/>
      </c>
      <c r="B1697" t="str">
        <f>IFERROR(VLOOKUP(Belegerfassung!I1705,Konten!A:D,2,FALSE),"")</f>
        <v/>
      </c>
      <c r="C1697" t="str">
        <f>IF(A1697&lt;&gt;"",TEXT(Belegerfassung!C1705,"TT.MM.JJJJ"),"")</f>
        <v/>
      </c>
      <c r="D1697" t="str">
        <f>IFERROR(VLOOKUP(Belegerfassung!A1705,Abfrage!$E$2:$F$20,2,FALSE),"")</f>
        <v/>
      </c>
      <c r="E1697" t="str">
        <f>IF(A1697&lt;&gt;"",Belegerfassung!B1705,"")</f>
        <v/>
      </c>
      <c r="F1697" t="str">
        <f>IF(Belegerfassung!L1705="","",IF(Belegerfassung!L1705&lt;&gt;"",IF(Belegerfassung!L1705&lt;&gt;"",IF(Belegerfassung!J1705&lt;&gt;0,VLOOKUP(Belegerfassung!L1705,Abfrage!$A$2:$C$19,2,),VLOOKUP(Belegerfassung!L1705,Abfrage!$A$2:$C$19,3,)),"")))</f>
        <v/>
      </c>
      <c r="G1697" t="str">
        <f t="shared" si="78"/>
        <v/>
      </c>
      <c r="H1697" s="31" t="str">
        <f>IF(A1697&lt;&gt;"",-Belegerfassung!J1705+Belegerfassung!K1705,"")</f>
        <v/>
      </c>
      <c r="I1697" s="49" t="str">
        <f>IFERROR(IF(H1697&lt;&gt;"",Belegerfassung!L1705*100,""),IF(OR(Belegerfassung!L1705="Leistung EU - Erlöse",Belegerfassung!L1705="Lieferungen EU-Erlöse",Belegerfassung!L1705="EUST",Belegerfassung!L1705="Bauleistungen 20%")=TRUE,"",MID(Belegerfassung!L1705,4,2)))</f>
        <v/>
      </c>
      <c r="J1697" s="6" t="str">
        <f>IF(A1697&lt;&gt;"",LEFT(Belegerfassung!D1705,40),"")</f>
        <v/>
      </c>
      <c r="K1697" t="str">
        <f>IF(A1697&lt;&gt;"",VLOOKUP(D1697,Abfrage!$F$2:$G$21,2,FALSE),"")</f>
        <v/>
      </c>
      <c r="L1697" s="6" t="str">
        <f>IF(Belegerfassung!H1705&lt;&gt;"",Belegerfassung!H1705,"")</f>
        <v/>
      </c>
      <c r="M1697" t="str">
        <f>IFERROR(IF(Belegerfassung!E1705&lt;&gt;"",VLOOKUP(Belegerfassung!E1705,Abfrage!$L$2:$M$15,2,),""),"")</f>
        <v/>
      </c>
      <c r="N1697" t="str">
        <f t="shared" si="79"/>
        <v/>
      </c>
      <c r="O1697" t="str">
        <f t="shared" si="80"/>
        <v/>
      </c>
      <c r="P1697" t="str">
        <f>IF(Belegerfassung!G1705&lt;&gt;"",CONCATENATE(Belegerfassung!G1705,".pdf"),"")</f>
        <v/>
      </c>
    </row>
    <row r="1698" spans="1:16">
      <c r="A1698" t="str">
        <f>IF(Belegerfassung!C1706&lt;&gt;"",0,"")</f>
        <v/>
      </c>
      <c r="B1698" t="str">
        <f>IFERROR(VLOOKUP(Belegerfassung!I1706,Konten!A:D,2,FALSE),"")</f>
        <v/>
      </c>
      <c r="C1698" t="str">
        <f>IF(A1698&lt;&gt;"",TEXT(Belegerfassung!C1706,"TT.MM.JJJJ"),"")</f>
        <v/>
      </c>
      <c r="D1698" t="str">
        <f>IFERROR(VLOOKUP(Belegerfassung!A1706,Abfrage!$E$2:$F$20,2,FALSE),"")</f>
        <v/>
      </c>
      <c r="E1698" t="str">
        <f>IF(A1698&lt;&gt;"",Belegerfassung!B1706,"")</f>
        <v/>
      </c>
      <c r="F1698" t="str">
        <f>IF(Belegerfassung!L1706="","",IF(Belegerfassung!L1706&lt;&gt;"",IF(Belegerfassung!L1706&lt;&gt;"",IF(Belegerfassung!J1706&lt;&gt;0,VLOOKUP(Belegerfassung!L1706,Abfrage!$A$2:$C$19,2,),VLOOKUP(Belegerfassung!L1706,Abfrage!$A$2:$C$19,3,)),"")))</f>
        <v/>
      </c>
      <c r="G1698" t="str">
        <f t="shared" si="78"/>
        <v/>
      </c>
      <c r="H1698" s="31" t="str">
        <f>IF(A1698&lt;&gt;"",-Belegerfassung!J1706+Belegerfassung!K1706,"")</f>
        <v/>
      </c>
      <c r="I1698" s="49" t="str">
        <f>IFERROR(IF(H1698&lt;&gt;"",Belegerfassung!L1706*100,""),IF(OR(Belegerfassung!L1706="Leistung EU - Erlöse",Belegerfassung!L1706="Lieferungen EU-Erlöse",Belegerfassung!L1706="EUST",Belegerfassung!L1706="Bauleistungen 20%")=TRUE,"",MID(Belegerfassung!L1706,4,2)))</f>
        <v/>
      </c>
      <c r="J1698" s="6" t="str">
        <f>IF(A1698&lt;&gt;"",LEFT(Belegerfassung!D1706,40),"")</f>
        <v/>
      </c>
      <c r="K1698" t="str">
        <f>IF(A1698&lt;&gt;"",VLOOKUP(D1698,Abfrage!$F$2:$G$21,2,FALSE),"")</f>
        <v/>
      </c>
      <c r="L1698" s="6" t="str">
        <f>IF(Belegerfassung!H1706&lt;&gt;"",Belegerfassung!H1706,"")</f>
        <v/>
      </c>
      <c r="M1698" t="str">
        <f>IFERROR(IF(Belegerfassung!E1706&lt;&gt;"",VLOOKUP(Belegerfassung!E1706,Abfrage!$L$2:$M$15,2,),""),"")</f>
        <v/>
      </c>
      <c r="N1698" t="str">
        <f t="shared" si="79"/>
        <v/>
      </c>
      <c r="O1698" t="str">
        <f t="shared" si="80"/>
        <v/>
      </c>
      <c r="P1698" t="str">
        <f>IF(Belegerfassung!G1706&lt;&gt;"",CONCATENATE(Belegerfassung!G1706,".pdf"),"")</f>
        <v/>
      </c>
    </row>
    <row r="1699" spans="1:16">
      <c r="A1699" t="str">
        <f>IF(Belegerfassung!C1707&lt;&gt;"",0,"")</f>
        <v/>
      </c>
      <c r="B1699" t="str">
        <f>IFERROR(VLOOKUP(Belegerfassung!I1707,Konten!A:D,2,FALSE),"")</f>
        <v/>
      </c>
      <c r="C1699" t="str">
        <f>IF(A1699&lt;&gt;"",TEXT(Belegerfassung!C1707,"TT.MM.JJJJ"),"")</f>
        <v/>
      </c>
      <c r="D1699" t="str">
        <f>IFERROR(VLOOKUP(Belegerfassung!A1707,Abfrage!$E$2:$F$20,2,FALSE),"")</f>
        <v/>
      </c>
      <c r="E1699" t="str">
        <f>IF(A1699&lt;&gt;"",Belegerfassung!B1707,"")</f>
        <v/>
      </c>
      <c r="F1699" t="str">
        <f>IF(Belegerfassung!L1707="","",IF(Belegerfassung!L1707&lt;&gt;"",IF(Belegerfassung!L1707&lt;&gt;"",IF(Belegerfassung!J1707&lt;&gt;0,VLOOKUP(Belegerfassung!L1707,Abfrage!$A$2:$C$19,2,),VLOOKUP(Belegerfassung!L1707,Abfrage!$A$2:$C$19,3,)),"")))</f>
        <v/>
      </c>
      <c r="G1699" t="str">
        <f t="shared" si="78"/>
        <v/>
      </c>
      <c r="H1699" s="31" t="str">
        <f>IF(A1699&lt;&gt;"",-Belegerfassung!J1707+Belegerfassung!K1707,"")</f>
        <v/>
      </c>
      <c r="I1699" s="49" t="str">
        <f>IFERROR(IF(H1699&lt;&gt;"",Belegerfassung!L1707*100,""),IF(OR(Belegerfassung!L1707="Leistung EU - Erlöse",Belegerfassung!L1707="Lieferungen EU-Erlöse",Belegerfassung!L1707="EUST",Belegerfassung!L1707="Bauleistungen 20%")=TRUE,"",MID(Belegerfassung!L1707,4,2)))</f>
        <v/>
      </c>
      <c r="J1699" s="6" t="str">
        <f>IF(A1699&lt;&gt;"",LEFT(Belegerfassung!D1707,40),"")</f>
        <v/>
      </c>
      <c r="K1699" t="str">
        <f>IF(A1699&lt;&gt;"",VLOOKUP(D1699,Abfrage!$F$2:$G$21,2,FALSE),"")</f>
        <v/>
      </c>
      <c r="L1699" s="6" t="str">
        <f>IF(Belegerfassung!H1707&lt;&gt;"",Belegerfassung!H1707,"")</f>
        <v/>
      </c>
      <c r="M1699" t="str">
        <f>IFERROR(IF(Belegerfassung!E1707&lt;&gt;"",VLOOKUP(Belegerfassung!E1707,Abfrage!$L$2:$M$15,2,),""),"")</f>
        <v/>
      </c>
      <c r="N1699" t="str">
        <f t="shared" si="79"/>
        <v/>
      </c>
      <c r="O1699" t="str">
        <f t="shared" si="80"/>
        <v/>
      </c>
      <c r="P1699" t="str">
        <f>IF(Belegerfassung!G1707&lt;&gt;"",CONCATENATE(Belegerfassung!G1707,".pdf"),"")</f>
        <v/>
      </c>
    </row>
    <row r="1700" spans="1:16">
      <c r="A1700" t="str">
        <f>IF(Belegerfassung!C1708&lt;&gt;"",0,"")</f>
        <v/>
      </c>
      <c r="B1700" t="str">
        <f>IFERROR(VLOOKUP(Belegerfassung!I1708,Konten!A:D,2,FALSE),"")</f>
        <v/>
      </c>
      <c r="C1700" t="str">
        <f>IF(A1700&lt;&gt;"",TEXT(Belegerfassung!C1708,"TT.MM.JJJJ"),"")</f>
        <v/>
      </c>
      <c r="D1700" t="str">
        <f>IFERROR(VLOOKUP(Belegerfassung!A1708,Abfrage!$E$2:$F$20,2,FALSE),"")</f>
        <v/>
      </c>
      <c r="E1700" t="str">
        <f>IF(A1700&lt;&gt;"",Belegerfassung!B1708,"")</f>
        <v/>
      </c>
      <c r="F1700" t="str">
        <f>IF(Belegerfassung!L1708="","",IF(Belegerfassung!L1708&lt;&gt;"",IF(Belegerfassung!L1708&lt;&gt;"",IF(Belegerfassung!J1708&lt;&gt;0,VLOOKUP(Belegerfassung!L1708,Abfrage!$A$2:$C$19,2,),VLOOKUP(Belegerfassung!L1708,Abfrage!$A$2:$C$19,3,)),"")))</f>
        <v/>
      </c>
      <c r="G1700" t="str">
        <f t="shared" si="78"/>
        <v/>
      </c>
      <c r="H1700" s="31" t="str">
        <f>IF(A1700&lt;&gt;"",-Belegerfassung!J1708+Belegerfassung!K1708,"")</f>
        <v/>
      </c>
      <c r="I1700" s="49" t="str">
        <f>IFERROR(IF(H1700&lt;&gt;"",Belegerfassung!L1708*100,""),IF(OR(Belegerfassung!L1708="Leistung EU - Erlöse",Belegerfassung!L1708="Lieferungen EU-Erlöse",Belegerfassung!L1708="EUST",Belegerfassung!L1708="Bauleistungen 20%")=TRUE,"",MID(Belegerfassung!L1708,4,2)))</f>
        <v/>
      </c>
      <c r="J1700" s="6" t="str">
        <f>IF(A1700&lt;&gt;"",LEFT(Belegerfassung!D1708,40),"")</f>
        <v/>
      </c>
      <c r="K1700" t="str">
        <f>IF(A1700&lt;&gt;"",VLOOKUP(D1700,Abfrage!$F$2:$G$21,2,FALSE),"")</f>
        <v/>
      </c>
      <c r="L1700" s="6" t="str">
        <f>IF(Belegerfassung!H1708&lt;&gt;"",Belegerfassung!H1708,"")</f>
        <v/>
      </c>
      <c r="M1700" t="str">
        <f>IFERROR(IF(Belegerfassung!E1708&lt;&gt;"",VLOOKUP(Belegerfassung!E1708,Abfrage!$L$2:$M$15,2,),""),"")</f>
        <v/>
      </c>
      <c r="N1700" t="str">
        <f t="shared" si="79"/>
        <v/>
      </c>
      <c r="O1700" t="str">
        <f t="shared" si="80"/>
        <v/>
      </c>
      <c r="P1700" t="str">
        <f>IF(Belegerfassung!G1708&lt;&gt;"",CONCATENATE(Belegerfassung!G1708,".pdf"),"")</f>
        <v/>
      </c>
    </row>
    <row r="1701" spans="1:16">
      <c r="A1701" t="str">
        <f>IF(Belegerfassung!C1709&lt;&gt;"",0,"")</f>
        <v/>
      </c>
      <c r="B1701" t="str">
        <f>IFERROR(VLOOKUP(Belegerfassung!I1709,Konten!A:D,2,FALSE),"")</f>
        <v/>
      </c>
      <c r="C1701" t="str">
        <f>IF(A1701&lt;&gt;"",TEXT(Belegerfassung!C1709,"TT.MM.JJJJ"),"")</f>
        <v/>
      </c>
      <c r="D1701" t="str">
        <f>IFERROR(VLOOKUP(Belegerfassung!A1709,Abfrage!$E$2:$F$20,2,FALSE),"")</f>
        <v/>
      </c>
      <c r="E1701" t="str">
        <f>IF(A1701&lt;&gt;"",Belegerfassung!B1709,"")</f>
        <v/>
      </c>
      <c r="F1701" t="str">
        <f>IF(Belegerfassung!L1709="","",IF(Belegerfassung!L1709&lt;&gt;"",IF(Belegerfassung!L1709&lt;&gt;"",IF(Belegerfassung!J1709&lt;&gt;0,VLOOKUP(Belegerfassung!L1709,Abfrage!$A$2:$C$19,2,),VLOOKUP(Belegerfassung!L1709,Abfrage!$A$2:$C$19,3,)),"")))</f>
        <v/>
      </c>
      <c r="G1701" t="str">
        <f t="shared" si="78"/>
        <v/>
      </c>
      <c r="H1701" s="31" t="str">
        <f>IF(A1701&lt;&gt;"",-Belegerfassung!J1709+Belegerfassung!K1709,"")</f>
        <v/>
      </c>
      <c r="I1701" s="49" t="str">
        <f>IFERROR(IF(H1701&lt;&gt;"",Belegerfassung!L1709*100,""),IF(OR(Belegerfassung!L1709="Leistung EU - Erlöse",Belegerfassung!L1709="Lieferungen EU-Erlöse",Belegerfassung!L1709="EUST",Belegerfassung!L1709="Bauleistungen 20%")=TRUE,"",MID(Belegerfassung!L1709,4,2)))</f>
        <v/>
      </c>
      <c r="J1701" s="6" t="str">
        <f>IF(A1701&lt;&gt;"",LEFT(Belegerfassung!D1709,40),"")</f>
        <v/>
      </c>
      <c r="K1701" t="str">
        <f>IF(A1701&lt;&gt;"",VLOOKUP(D1701,Abfrage!$F$2:$G$21,2,FALSE),"")</f>
        <v/>
      </c>
      <c r="L1701" s="6" t="str">
        <f>IF(Belegerfassung!H1709&lt;&gt;"",Belegerfassung!H1709,"")</f>
        <v/>
      </c>
      <c r="M1701" t="str">
        <f>IFERROR(IF(Belegerfassung!E1709&lt;&gt;"",VLOOKUP(Belegerfassung!E1709,Abfrage!$L$2:$M$15,2,),""),"")</f>
        <v/>
      </c>
      <c r="N1701" t="str">
        <f t="shared" si="79"/>
        <v/>
      </c>
      <c r="O1701" t="str">
        <f t="shared" si="80"/>
        <v/>
      </c>
      <c r="P1701" t="str">
        <f>IF(Belegerfassung!G1709&lt;&gt;"",CONCATENATE(Belegerfassung!G1709,".pdf"),"")</f>
        <v/>
      </c>
    </row>
    <row r="1702" spans="1:16">
      <c r="A1702" t="str">
        <f>IF(Belegerfassung!C1710&lt;&gt;"",0,"")</f>
        <v/>
      </c>
      <c r="B1702" t="str">
        <f>IFERROR(VLOOKUP(Belegerfassung!I1710,Konten!A:D,2,FALSE),"")</f>
        <v/>
      </c>
      <c r="C1702" t="str">
        <f>IF(A1702&lt;&gt;"",TEXT(Belegerfassung!C1710,"TT.MM.JJJJ"),"")</f>
        <v/>
      </c>
      <c r="D1702" t="str">
        <f>IFERROR(VLOOKUP(Belegerfassung!A1710,Abfrage!$E$2:$F$20,2,FALSE),"")</f>
        <v/>
      </c>
      <c r="E1702" t="str">
        <f>IF(A1702&lt;&gt;"",Belegerfassung!B1710,"")</f>
        <v/>
      </c>
      <c r="F1702" t="str">
        <f>IF(Belegerfassung!L1710="","",IF(Belegerfassung!L1710&lt;&gt;"",IF(Belegerfassung!L1710&lt;&gt;"",IF(Belegerfassung!J1710&lt;&gt;0,VLOOKUP(Belegerfassung!L1710,Abfrage!$A$2:$C$19,2,),VLOOKUP(Belegerfassung!L1710,Abfrage!$A$2:$C$19,3,)),"")))</f>
        <v/>
      </c>
      <c r="G1702" t="str">
        <f t="shared" si="78"/>
        <v/>
      </c>
      <c r="H1702" s="31" t="str">
        <f>IF(A1702&lt;&gt;"",-Belegerfassung!J1710+Belegerfassung!K1710,"")</f>
        <v/>
      </c>
      <c r="I1702" s="49" t="str">
        <f>IFERROR(IF(H1702&lt;&gt;"",Belegerfassung!L1710*100,""),IF(OR(Belegerfassung!L1710="Leistung EU - Erlöse",Belegerfassung!L1710="Lieferungen EU-Erlöse",Belegerfassung!L1710="EUST",Belegerfassung!L1710="Bauleistungen 20%")=TRUE,"",MID(Belegerfassung!L1710,4,2)))</f>
        <v/>
      </c>
      <c r="J1702" s="6" t="str">
        <f>IF(A1702&lt;&gt;"",LEFT(Belegerfassung!D1710,40),"")</f>
        <v/>
      </c>
      <c r="K1702" t="str">
        <f>IF(A1702&lt;&gt;"",VLOOKUP(D1702,Abfrage!$F$2:$G$21,2,FALSE),"")</f>
        <v/>
      </c>
      <c r="L1702" s="6" t="str">
        <f>IF(Belegerfassung!H1710&lt;&gt;"",Belegerfassung!H1710,"")</f>
        <v/>
      </c>
      <c r="M1702" t="str">
        <f>IFERROR(IF(Belegerfassung!E1710&lt;&gt;"",VLOOKUP(Belegerfassung!E1710,Abfrage!$L$2:$M$15,2,),""),"")</f>
        <v/>
      </c>
      <c r="N1702" t="str">
        <f t="shared" si="79"/>
        <v/>
      </c>
      <c r="O1702" t="str">
        <f t="shared" si="80"/>
        <v/>
      </c>
      <c r="P1702" t="str">
        <f>IF(Belegerfassung!G1710&lt;&gt;"",CONCATENATE(Belegerfassung!G1710,".pdf"),"")</f>
        <v/>
      </c>
    </row>
    <row r="1703" spans="1:16">
      <c r="A1703" t="str">
        <f>IF(Belegerfassung!C1711&lt;&gt;"",0,"")</f>
        <v/>
      </c>
      <c r="B1703" t="str">
        <f>IFERROR(VLOOKUP(Belegerfassung!I1711,Konten!A:D,2,FALSE),"")</f>
        <v/>
      </c>
      <c r="C1703" t="str">
        <f>IF(A1703&lt;&gt;"",TEXT(Belegerfassung!C1711,"TT.MM.JJJJ"),"")</f>
        <v/>
      </c>
      <c r="D1703" t="str">
        <f>IFERROR(VLOOKUP(Belegerfassung!A1711,Abfrage!$E$2:$F$20,2,FALSE),"")</f>
        <v/>
      </c>
      <c r="E1703" t="str">
        <f>IF(A1703&lt;&gt;"",Belegerfassung!B1711,"")</f>
        <v/>
      </c>
      <c r="F1703" t="str">
        <f>IF(Belegerfassung!L1711="","",IF(Belegerfassung!L1711&lt;&gt;"",IF(Belegerfassung!L1711&lt;&gt;"",IF(Belegerfassung!J1711&lt;&gt;0,VLOOKUP(Belegerfassung!L1711,Abfrage!$A$2:$C$19,2,),VLOOKUP(Belegerfassung!L1711,Abfrage!$A$2:$C$19,3,)),"")))</f>
        <v/>
      </c>
      <c r="G1703" t="str">
        <f t="shared" si="78"/>
        <v/>
      </c>
      <c r="H1703" s="31" t="str">
        <f>IF(A1703&lt;&gt;"",-Belegerfassung!J1711+Belegerfassung!K1711,"")</f>
        <v/>
      </c>
      <c r="I1703" s="49" t="str">
        <f>IFERROR(IF(H1703&lt;&gt;"",Belegerfassung!L1711*100,""),IF(OR(Belegerfassung!L1711="Leistung EU - Erlöse",Belegerfassung!L1711="Lieferungen EU-Erlöse",Belegerfassung!L1711="EUST",Belegerfassung!L1711="Bauleistungen 20%")=TRUE,"",MID(Belegerfassung!L1711,4,2)))</f>
        <v/>
      </c>
      <c r="J1703" s="6" t="str">
        <f>IF(A1703&lt;&gt;"",LEFT(Belegerfassung!D1711,40),"")</f>
        <v/>
      </c>
      <c r="K1703" t="str">
        <f>IF(A1703&lt;&gt;"",VLOOKUP(D1703,Abfrage!$F$2:$G$21,2,FALSE),"")</f>
        <v/>
      </c>
      <c r="L1703" s="6" t="str">
        <f>IF(Belegerfassung!H1711&lt;&gt;"",Belegerfassung!H1711,"")</f>
        <v/>
      </c>
      <c r="M1703" t="str">
        <f>IFERROR(IF(Belegerfassung!E1711&lt;&gt;"",VLOOKUP(Belegerfassung!E1711,Abfrage!$L$2:$M$15,2,),""),"")</f>
        <v/>
      </c>
      <c r="N1703" t="str">
        <f t="shared" si="79"/>
        <v/>
      </c>
      <c r="O1703" t="str">
        <f t="shared" si="80"/>
        <v/>
      </c>
      <c r="P1703" t="str">
        <f>IF(Belegerfassung!G1711&lt;&gt;"",CONCATENATE(Belegerfassung!G1711,".pdf"),"")</f>
        <v/>
      </c>
    </row>
    <row r="1704" spans="1:16">
      <c r="A1704" t="str">
        <f>IF(Belegerfassung!C1712&lt;&gt;"",0,"")</f>
        <v/>
      </c>
      <c r="B1704" t="str">
        <f>IFERROR(VLOOKUP(Belegerfassung!I1712,Konten!A:D,2,FALSE),"")</f>
        <v/>
      </c>
      <c r="C1704" t="str">
        <f>IF(A1704&lt;&gt;"",TEXT(Belegerfassung!C1712,"TT.MM.JJJJ"),"")</f>
        <v/>
      </c>
      <c r="D1704" t="str">
        <f>IFERROR(VLOOKUP(Belegerfassung!A1712,Abfrage!$E$2:$F$20,2,FALSE),"")</f>
        <v/>
      </c>
      <c r="E1704" t="str">
        <f>IF(A1704&lt;&gt;"",Belegerfassung!B1712,"")</f>
        <v/>
      </c>
      <c r="F1704" t="str">
        <f>IF(Belegerfassung!L1712="","",IF(Belegerfassung!L1712&lt;&gt;"",IF(Belegerfassung!L1712&lt;&gt;"",IF(Belegerfassung!J1712&lt;&gt;0,VLOOKUP(Belegerfassung!L1712,Abfrage!$A$2:$C$19,2,),VLOOKUP(Belegerfassung!L1712,Abfrage!$A$2:$C$19,3,)),"")))</f>
        <v/>
      </c>
      <c r="G1704" t="str">
        <f t="shared" si="78"/>
        <v/>
      </c>
      <c r="H1704" s="31" t="str">
        <f>IF(A1704&lt;&gt;"",-Belegerfassung!J1712+Belegerfassung!K1712,"")</f>
        <v/>
      </c>
      <c r="I1704" s="49" t="str">
        <f>IFERROR(IF(H1704&lt;&gt;"",Belegerfassung!L1712*100,""),IF(OR(Belegerfassung!L1712="Leistung EU - Erlöse",Belegerfassung!L1712="Lieferungen EU-Erlöse",Belegerfassung!L1712="EUST",Belegerfassung!L1712="Bauleistungen 20%")=TRUE,"",MID(Belegerfassung!L1712,4,2)))</f>
        <v/>
      </c>
      <c r="J1704" s="6" t="str">
        <f>IF(A1704&lt;&gt;"",LEFT(Belegerfassung!D1712,40),"")</f>
        <v/>
      </c>
      <c r="K1704" t="str">
        <f>IF(A1704&lt;&gt;"",VLOOKUP(D1704,Abfrage!$F$2:$G$21,2,FALSE),"")</f>
        <v/>
      </c>
      <c r="L1704" s="6" t="str">
        <f>IF(Belegerfassung!H1712&lt;&gt;"",Belegerfassung!H1712,"")</f>
        <v/>
      </c>
      <c r="M1704" t="str">
        <f>IFERROR(IF(Belegerfassung!E1712&lt;&gt;"",VLOOKUP(Belegerfassung!E1712,Abfrage!$L$2:$M$15,2,),""),"")</f>
        <v/>
      </c>
      <c r="N1704" t="str">
        <f t="shared" si="79"/>
        <v/>
      </c>
      <c r="O1704" t="str">
        <f t="shared" si="80"/>
        <v/>
      </c>
      <c r="P1704" t="str">
        <f>IF(Belegerfassung!G1712&lt;&gt;"",CONCATENATE(Belegerfassung!G1712,".pdf"),"")</f>
        <v/>
      </c>
    </row>
    <row r="1705" spans="1:16">
      <c r="A1705" t="str">
        <f>IF(Belegerfassung!C1713&lt;&gt;"",0,"")</f>
        <v/>
      </c>
      <c r="B1705" t="str">
        <f>IFERROR(VLOOKUP(Belegerfassung!I1713,Konten!A:D,2,FALSE),"")</f>
        <v/>
      </c>
      <c r="C1705" t="str">
        <f>IF(A1705&lt;&gt;"",TEXT(Belegerfassung!C1713,"TT.MM.JJJJ"),"")</f>
        <v/>
      </c>
      <c r="D1705" t="str">
        <f>IFERROR(VLOOKUP(Belegerfassung!A1713,Abfrage!$E$2:$F$20,2,FALSE),"")</f>
        <v/>
      </c>
      <c r="E1705" t="str">
        <f>IF(A1705&lt;&gt;"",Belegerfassung!B1713,"")</f>
        <v/>
      </c>
      <c r="F1705" t="str">
        <f>IF(Belegerfassung!L1713="","",IF(Belegerfassung!L1713&lt;&gt;"",IF(Belegerfassung!L1713&lt;&gt;"",IF(Belegerfassung!J1713&lt;&gt;0,VLOOKUP(Belegerfassung!L1713,Abfrage!$A$2:$C$19,2,),VLOOKUP(Belegerfassung!L1713,Abfrage!$A$2:$C$19,3,)),"")))</f>
        <v/>
      </c>
      <c r="G1705" t="str">
        <f t="shared" si="78"/>
        <v/>
      </c>
      <c r="H1705" s="31" t="str">
        <f>IF(A1705&lt;&gt;"",-Belegerfassung!J1713+Belegerfassung!K1713,"")</f>
        <v/>
      </c>
      <c r="I1705" s="49" t="str">
        <f>IFERROR(IF(H1705&lt;&gt;"",Belegerfassung!L1713*100,""),IF(OR(Belegerfassung!L1713="Leistung EU - Erlöse",Belegerfassung!L1713="Lieferungen EU-Erlöse",Belegerfassung!L1713="EUST",Belegerfassung!L1713="Bauleistungen 20%")=TRUE,"",MID(Belegerfassung!L1713,4,2)))</f>
        <v/>
      </c>
      <c r="J1705" s="6" t="str">
        <f>IF(A1705&lt;&gt;"",LEFT(Belegerfassung!D1713,40),"")</f>
        <v/>
      </c>
      <c r="K1705" t="str">
        <f>IF(A1705&lt;&gt;"",VLOOKUP(D1705,Abfrage!$F$2:$G$21,2,FALSE),"")</f>
        <v/>
      </c>
      <c r="L1705" s="6" t="str">
        <f>IF(Belegerfassung!H1713&lt;&gt;"",Belegerfassung!H1713,"")</f>
        <v/>
      </c>
      <c r="M1705" t="str">
        <f>IFERROR(IF(Belegerfassung!E1713&lt;&gt;"",VLOOKUP(Belegerfassung!E1713,Abfrage!$L$2:$M$15,2,),""),"")</f>
        <v/>
      </c>
      <c r="N1705" t="str">
        <f t="shared" si="79"/>
        <v/>
      </c>
      <c r="O1705" t="str">
        <f t="shared" si="80"/>
        <v/>
      </c>
      <c r="P1705" t="str">
        <f>IF(Belegerfassung!G1713&lt;&gt;"",CONCATENATE(Belegerfassung!G1713,".pdf"),"")</f>
        <v/>
      </c>
    </row>
    <row r="1706" spans="1:16">
      <c r="A1706" t="str">
        <f>IF(Belegerfassung!C1714&lt;&gt;"",0,"")</f>
        <v/>
      </c>
      <c r="B1706" t="str">
        <f>IFERROR(VLOOKUP(Belegerfassung!I1714,Konten!A:D,2,FALSE),"")</f>
        <v/>
      </c>
      <c r="C1706" t="str">
        <f>IF(A1706&lt;&gt;"",TEXT(Belegerfassung!C1714,"TT.MM.JJJJ"),"")</f>
        <v/>
      </c>
      <c r="D1706" t="str">
        <f>IFERROR(VLOOKUP(Belegerfassung!A1714,Abfrage!$E$2:$F$20,2,FALSE),"")</f>
        <v/>
      </c>
      <c r="E1706" t="str">
        <f>IF(A1706&lt;&gt;"",Belegerfassung!B1714,"")</f>
        <v/>
      </c>
      <c r="F1706" t="str">
        <f>IF(Belegerfassung!L1714="","",IF(Belegerfassung!L1714&lt;&gt;"",IF(Belegerfassung!L1714&lt;&gt;"",IF(Belegerfassung!J1714&lt;&gt;0,VLOOKUP(Belegerfassung!L1714,Abfrage!$A$2:$C$19,2,),VLOOKUP(Belegerfassung!L1714,Abfrage!$A$2:$C$19,3,)),"")))</f>
        <v/>
      </c>
      <c r="G1706" t="str">
        <f t="shared" si="78"/>
        <v/>
      </c>
      <c r="H1706" s="31" t="str">
        <f>IF(A1706&lt;&gt;"",-Belegerfassung!J1714+Belegerfassung!K1714,"")</f>
        <v/>
      </c>
      <c r="I1706" s="49" t="str">
        <f>IFERROR(IF(H1706&lt;&gt;"",Belegerfassung!L1714*100,""),IF(OR(Belegerfassung!L1714="Leistung EU - Erlöse",Belegerfassung!L1714="Lieferungen EU-Erlöse",Belegerfassung!L1714="EUST",Belegerfassung!L1714="Bauleistungen 20%")=TRUE,"",MID(Belegerfassung!L1714,4,2)))</f>
        <v/>
      </c>
      <c r="J1706" s="6" t="str">
        <f>IF(A1706&lt;&gt;"",LEFT(Belegerfassung!D1714,40),"")</f>
        <v/>
      </c>
      <c r="K1706" t="str">
        <f>IF(A1706&lt;&gt;"",VLOOKUP(D1706,Abfrage!$F$2:$G$21,2,FALSE),"")</f>
        <v/>
      </c>
      <c r="L1706" s="6" t="str">
        <f>IF(Belegerfassung!H1714&lt;&gt;"",Belegerfassung!H1714,"")</f>
        <v/>
      </c>
      <c r="M1706" t="str">
        <f>IFERROR(IF(Belegerfassung!E1714&lt;&gt;"",VLOOKUP(Belegerfassung!E1714,Abfrage!$L$2:$M$15,2,),""),"")</f>
        <v/>
      </c>
      <c r="N1706" t="str">
        <f t="shared" si="79"/>
        <v/>
      </c>
      <c r="O1706" t="str">
        <f t="shared" si="80"/>
        <v/>
      </c>
      <c r="P1706" t="str">
        <f>IF(Belegerfassung!G1714&lt;&gt;"",CONCATENATE(Belegerfassung!G1714,".pdf"),"")</f>
        <v/>
      </c>
    </row>
    <row r="1707" spans="1:16">
      <c r="A1707" t="str">
        <f>IF(Belegerfassung!C1715&lt;&gt;"",0,"")</f>
        <v/>
      </c>
      <c r="B1707" t="str">
        <f>IFERROR(VLOOKUP(Belegerfassung!I1715,Konten!A:D,2,FALSE),"")</f>
        <v/>
      </c>
      <c r="C1707" t="str">
        <f>IF(A1707&lt;&gt;"",TEXT(Belegerfassung!C1715,"TT.MM.JJJJ"),"")</f>
        <v/>
      </c>
      <c r="D1707" t="str">
        <f>IFERROR(VLOOKUP(Belegerfassung!A1715,Abfrage!$E$2:$F$20,2,FALSE),"")</f>
        <v/>
      </c>
      <c r="E1707" t="str">
        <f>IF(A1707&lt;&gt;"",Belegerfassung!B1715,"")</f>
        <v/>
      </c>
      <c r="F1707" t="str">
        <f>IF(Belegerfassung!L1715="","",IF(Belegerfassung!L1715&lt;&gt;"",IF(Belegerfassung!L1715&lt;&gt;"",IF(Belegerfassung!J1715&lt;&gt;0,VLOOKUP(Belegerfassung!L1715,Abfrage!$A$2:$C$19,2,),VLOOKUP(Belegerfassung!L1715,Abfrage!$A$2:$C$19,3,)),"")))</f>
        <v/>
      </c>
      <c r="G1707" t="str">
        <f t="shared" si="78"/>
        <v/>
      </c>
      <c r="H1707" s="31" t="str">
        <f>IF(A1707&lt;&gt;"",-Belegerfassung!J1715+Belegerfassung!K1715,"")</f>
        <v/>
      </c>
      <c r="I1707" s="49" t="str">
        <f>IFERROR(IF(H1707&lt;&gt;"",Belegerfassung!L1715*100,""),IF(OR(Belegerfassung!L1715="Leistung EU - Erlöse",Belegerfassung!L1715="Lieferungen EU-Erlöse",Belegerfassung!L1715="EUST",Belegerfassung!L1715="Bauleistungen 20%")=TRUE,"",MID(Belegerfassung!L1715,4,2)))</f>
        <v/>
      </c>
      <c r="J1707" s="6" t="str">
        <f>IF(A1707&lt;&gt;"",LEFT(Belegerfassung!D1715,40),"")</f>
        <v/>
      </c>
      <c r="K1707" t="str">
        <f>IF(A1707&lt;&gt;"",VLOOKUP(D1707,Abfrage!$F$2:$G$21,2,FALSE),"")</f>
        <v/>
      </c>
      <c r="L1707" s="6" t="str">
        <f>IF(Belegerfassung!H1715&lt;&gt;"",Belegerfassung!H1715,"")</f>
        <v/>
      </c>
      <c r="M1707" t="str">
        <f>IFERROR(IF(Belegerfassung!E1715&lt;&gt;"",VLOOKUP(Belegerfassung!E1715,Abfrage!$L$2:$M$15,2,),""),"")</f>
        <v/>
      </c>
      <c r="N1707" t="str">
        <f t="shared" si="79"/>
        <v/>
      </c>
      <c r="O1707" t="str">
        <f t="shared" si="80"/>
        <v/>
      </c>
      <c r="P1707" t="str">
        <f>IF(Belegerfassung!G1715&lt;&gt;"",CONCATENATE(Belegerfassung!G1715,".pdf"),"")</f>
        <v/>
      </c>
    </row>
    <row r="1708" spans="1:16">
      <c r="A1708" t="str">
        <f>IF(Belegerfassung!C1716&lt;&gt;"",0,"")</f>
        <v/>
      </c>
      <c r="B1708" t="str">
        <f>IFERROR(VLOOKUP(Belegerfassung!I1716,Konten!A:D,2,FALSE),"")</f>
        <v/>
      </c>
      <c r="C1708" t="str">
        <f>IF(A1708&lt;&gt;"",TEXT(Belegerfassung!C1716,"TT.MM.JJJJ"),"")</f>
        <v/>
      </c>
      <c r="D1708" t="str">
        <f>IFERROR(VLOOKUP(Belegerfassung!A1716,Abfrage!$E$2:$F$20,2,FALSE),"")</f>
        <v/>
      </c>
      <c r="E1708" t="str">
        <f>IF(A1708&lt;&gt;"",Belegerfassung!B1716,"")</f>
        <v/>
      </c>
      <c r="F1708" t="str">
        <f>IF(Belegerfassung!L1716="","",IF(Belegerfassung!L1716&lt;&gt;"",IF(Belegerfassung!L1716&lt;&gt;"",IF(Belegerfassung!J1716&lt;&gt;0,VLOOKUP(Belegerfassung!L1716,Abfrage!$A$2:$C$19,2,),VLOOKUP(Belegerfassung!L1716,Abfrage!$A$2:$C$19,3,)),"")))</f>
        <v/>
      </c>
      <c r="G1708" t="str">
        <f t="shared" si="78"/>
        <v/>
      </c>
      <c r="H1708" s="31" t="str">
        <f>IF(A1708&lt;&gt;"",-Belegerfassung!J1716+Belegerfassung!K1716,"")</f>
        <v/>
      </c>
      <c r="I1708" s="49" t="str">
        <f>IFERROR(IF(H1708&lt;&gt;"",Belegerfassung!L1716*100,""),IF(OR(Belegerfassung!L1716="Leistung EU - Erlöse",Belegerfassung!L1716="Lieferungen EU-Erlöse",Belegerfassung!L1716="EUST",Belegerfassung!L1716="Bauleistungen 20%")=TRUE,"",MID(Belegerfassung!L1716,4,2)))</f>
        <v/>
      </c>
      <c r="J1708" s="6" t="str">
        <f>IF(A1708&lt;&gt;"",LEFT(Belegerfassung!D1716,40),"")</f>
        <v/>
      </c>
      <c r="K1708" t="str">
        <f>IF(A1708&lt;&gt;"",VLOOKUP(D1708,Abfrage!$F$2:$G$21,2,FALSE),"")</f>
        <v/>
      </c>
      <c r="L1708" s="6" t="str">
        <f>IF(Belegerfassung!H1716&lt;&gt;"",Belegerfassung!H1716,"")</f>
        <v/>
      </c>
      <c r="M1708" t="str">
        <f>IFERROR(IF(Belegerfassung!E1716&lt;&gt;"",VLOOKUP(Belegerfassung!E1716,Abfrage!$L$2:$M$15,2,),""),"")</f>
        <v/>
      </c>
      <c r="N1708" t="str">
        <f t="shared" si="79"/>
        <v/>
      </c>
      <c r="O1708" t="str">
        <f t="shared" si="80"/>
        <v/>
      </c>
      <c r="P1708" t="str">
        <f>IF(Belegerfassung!G1716&lt;&gt;"",CONCATENATE(Belegerfassung!G1716,".pdf"),"")</f>
        <v/>
      </c>
    </row>
    <row r="1709" spans="1:16">
      <c r="A1709" t="str">
        <f>IF(Belegerfassung!C1717&lt;&gt;"",0,"")</f>
        <v/>
      </c>
      <c r="B1709" t="str">
        <f>IFERROR(VLOOKUP(Belegerfassung!I1717,Konten!A:D,2,FALSE),"")</f>
        <v/>
      </c>
      <c r="C1709" t="str">
        <f>IF(A1709&lt;&gt;"",TEXT(Belegerfassung!C1717,"TT.MM.JJJJ"),"")</f>
        <v/>
      </c>
      <c r="D1709" t="str">
        <f>IFERROR(VLOOKUP(Belegerfassung!A1717,Abfrage!$E$2:$F$20,2,FALSE),"")</f>
        <v/>
      </c>
      <c r="E1709" t="str">
        <f>IF(A1709&lt;&gt;"",Belegerfassung!B1717,"")</f>
        <v/>
      </c>
      <c r="F1709" t="str">
        <f>IF(Belegerfassung!L1717="","",IF(Belegerfassung!L1717&lt;&gt;"",IF(Belegerfassung!L1717&lt;&gt;"",IF(Belegerfassung!J1717&lt;&gt;0,VLOOKUP(Belegerfassung!L1717,Abfrage!$A$2:$C$19,2,),VLOOKUP(Belegerfassung!L1717,Abfrage!$A$2:$C$19,3,)),"")))</f>
        <v/>
      </c>
      <c r="G1709" t="str">
        <f t="shared" si="78"/>
        <v/>
      </c>
      <c r="H1709" s="31" t="str">
        <f>IF(A1709&lt;&gt;"",-Belegerfassung!J1717+Belegerfassung!K1717,"")</f>
        <v/>
      </c>
      <c r="I1709" s="49" t="str">
        <f>IFERROR(IF(H1709&lt;&gt;"",Belegerfassung!L1717*100,""),IF(OR(Belegerfassung!L1717="Leistung EU - Erlöse",Belegerfassung!L1717="Lieferungen EU-Erlöse",Belegerfassung!L1717="EUST",Belegerfassung!L1717="Bauleistungen 20%")=TRUE,"",MID(Belegerfassung!L1717,4,2)))</f>
        <v/>
      </c>
      <c r="J1709" s="6" t="str">
        <f>IF(A1709&lt;&gt;"",LEFT(Belegerfassung!D1717,40),"")</f>
        <v/>
      </c>
      <c r="K1709" t="str">
        <f>IF(A1709&lt;&gt;"",VLOOKUP(D1709,Abfrage!$F$2:$G$21,2,FALSE),"")</f>
        <v/>
      </c>
      <c r="L1709" s="6" t="str">
        <f>IF(Belegerfassung!H1717&lt;&gt;"",Belegerfassung!H1717,"")</f>
        <v/>
      </c>
      <c r="M1709" t="str">
        <f>IFERROR(IF(Belegerfassung!E1717&lt;&gt;"",VLOOKUP(Belegerfassung!E1717,Abfrage!$L$2:$M$15,2,),""),"")</f>
        <v/>
      </c>
      <c r="N1709" t="str">
        <f t="shared" si="79"/>
        <v/>
      </c>
      <c r="O1709" t="str">
        <f t="shared" si="80"/>
        <v/>
      </c>
      <c r="P1709" t="str">
        <f>IF(Belegerfassung!G1717&lt;&gt;"",CONCATENATE(Belegerfassung!G1717,".pdf"),"")</f>
        <v/>
      </c>
    </row>
    <row r="1710" spans="1:16">
      <c r="A1710" t="str">
        <f>IF(Belegerfassung!C1718&lt;&gt;"",0,"")</f>
        <v/>
      </c>
      <c r="B1710" t="str">
        <f>IFERROR(VLOOKUP(Belegerfassung!I1718,Konten!A:D,2,FALSE),"")</f>
        <v/>
      </c>
      <c r="C1710" t="str">
        <f>IF(A1710&lt;&gt;"",TEXT(Belegerfassung!C1718,"TT.MM.JJJJ"),"")</f>
        <v/>
      </c>
      <c r="D1710" t="str">
        <f>IFERROR(VLOOKUP(Belegerfassung!A1718,Abfrage!$E$2:$F$20,2,FALSE),"")</f>
        <v/>
      </c>
      <c r="E1710" t="str">
        <f>IF(A1710&lt;&gt;"",Belegerfassung!B1718,"")</f>
        <v/>
      </c>
      <c r="F1710" t="str">
        <f>IF(Belegerfassung!L1718="","",IF(Belegerfassung!L1718&lt;&gt;"",IF(Belegerfassung!L1718&lt;&gt;"",IF(Belegerfassung!J1718&lt;&gt;0,VLOOKUP(Belegerfassung!L1718,Abfrage!$A$2:$C$19,2,),VLOOKUP(Belegerfassung!L1718,Abfrage!$A$2:$C$19,3,)),"")))</f>
        <v/>
      </c>
      <c r="G1710" t="str">
        <f t="shared" si="78"/>
        <v/>
      </c>
      <c r="H1710" s="31" t="str">
        <f>IF(A1710&lt;&gt;"",-Belegerfassung!J1718+Belegerfassung!K1718,"")</f>
        <v/>
      </c>
      <c r="I1710" s="49" t="str">
        <f>IFERROR(IF(H1710&lt;&gt;"",Belegerfassung!L1718*100,""),IF(OR(Belegerfassung!L1718="Leistung EU - Erlöse",Belegerfassung!L1718="Lieferungen EU-Erlöse",Belegerfassung!L1718="EUST",Belegerfassung!L1718="Bauleistungen 20%")=TRUE,"",MID(Belegerfassung!L1718,4,2)))</f>
        <v/>
      </c>
      <c r="J1710" s="6" t="str">
        <f>IF(A1710&lt;&gt;"",LEFT(Belegerfassung!D1718,40),"")</f>
        <v/>
      </c>
      <c r="K1710" t="str">
        <f>IF(A1710&lt;&gt;"",VLOOKUP(D1710,Abfrage!$F$2:$G$21,2,FALSE),"")</f>
        <v/>
      </c>
      <c r="L1710" s="6" t="str">
        <f>IF(Belegerfassung!H1718&lt;&gt;"",Belegerfassung!H1718,"")</f>
        <v/>
      </c>
      <c r="M1710" t="str">
        <f>IFERROR(IF(Belegerfassung!E1718&lt;&gt;"",VLOOKUP(Belegerfassung!E1718,Abfrage!$L$2:$M$15,2,),""),"")</f>
        <v/>
      </c>
      <c r="N1710" t="str">
        <f t="shared" si="79"/>
        <v/>
      </c>
      <c r="O1710" t="str">
        <f t="shared" si="80"/>
        <v/>
      </c>
      <c r="P1710" t="str">
        <f>IF(Belegerfassung!G1718&lt;&gt;"",CONCATENATE(Belegerfassung!G1718,".pdf"),"")</f>
        <v/>
      </c>
    </row>
    <row r="1711" spans="1:16">
      <c r="A1711" t="str">
        <f>IF(Belegerfassung!C1719&lt;&gt;"",0,"")</f>
        <v/>
      </c>
      <c r="B1711" t="str">
        <f>IFERROR(VLOOKUP(Belegerfassung!I1719,Konten!A:D,2,FALSE),"")</f>
        <v/>
      </c>
      <c r="C1711" t="str">
        <f>IF(A1711&lt;&gt;"",TEXT(Belegerfassung!C1719,"TT.MM.JJJJ"),"")</f>
        <v/>
      </c>
      <c r="D1711" t="str">
        <f>IFERROR(VLOOKUP(Belegerfassung!A1719,Abfrage!$E$2:$F$20,2,FALSE),"")</f>
        <v/>
      </c>
      <c r="E1711" t="str">
        <f>IF(A1711&lt;&gt;"",Belegerfassung!B1719,"")</f>
        <v/>
      </c>
      <c r="F1711" t="str">
        <f>IF(Belegerfassung!L1719="","",IF(Belegerfassung!L1719&lt;&gt;"",IF(Belegerfassung!L1719&lt;&gt;"",IF(Belegerfassung!J1719&lt;&gt;0,VLOOKUP(Belegerfassung!L1719,Abfrage!$A$2:$C$19,2,),VLOOKUP(Belegerfassung!L1719,Abfrage!$A$2:$C$19,3,)),"")))</f>
        <v/>
      </c>
      <c r="G1711" t="str">
        <f t="shared" si="78"/>
        <v/>
      </c>
      <c r="H1711" s="31" t="str">
        <f>IF(A1711&lt;&gt;"",-Belegerfassung!J1719+Belegerfassung!K1719,"")</f>
        <v/>
      </c>
      <c r="I1711" s="49" t="str">
        <f>IFERROR(IF(H1711&lt;&gt;"",Belegerfassung!L1719*100,""),IF(OR(Belegerfassung!L1719="Leistung EU - Erlöse",Belegerfassung!L1719="Lieferungen EU-Erlöse",Belegerfassung!L1719="EUST",Belegerfassung!L1719="Bauleistungen 20%")=TRUE,"",MID(Belegerfassung!L1719,4,2)))</f>
        <v/>
      </c>
      <c r="J1711" s="6" t="str">
        <f>IF(A1711&lt;&gt;"",LEFT(Belegerfassung!D1719,40),"")</f>
        <v/>
      </c>
      <c r="K1711" t="str">
        <f>IF(A1711&lt;&gt;"",VLOOKUP(D1711,Abfrage!$F$2:$G$21,2,FALSE),"")</f>
        <v/>
      </c>
      <c r="L1711" s="6" t="str">
        <f>IF(Belegerfassung!H1719&lt;&gt;"",Belegerfassung!H1719,"")</f>
        <v/>
      </c>
      <c r="M1711" t="str">
        <f>IFERROR(IF(Belegerfassung!E1719&lt;&gt;"",VLOOKUP(Belegerfassung!E1719,Abfrage!$L$2:$M$15,2,),""),"")</f>
        <v/>
      </c>
      <c r="N1711" t="str">
        <f t="shared" si="79"/>
        <v/>
      </c>
      <c r="O1711" t="str">
        <f t="shared" si="80"/>
        <v/>
      </c>
      <c r="P1711" t="str">
        <f>IF(Belegerfassung!G1719&lt;&gt;"",CONCATENATE(Belegerfassung!G1719,".pdf"),"")</f>
        <v/>
      </c>
    </row>
    <row r="1712" spans="1:16">
      <c r="A1712" t="str">
        <f>IF(Belegerfassung!C1720&lt;&gt;"",0,"")</f>
        <v/>
      </c>
      <c r="B1712" t="str">
        <f>IFERROR(VLOOKUP(Belegerfassung!I1720,Konten!A:D,2,FALSE),"")</f>
        <v/>
      </c>
      <c r="C1712" t="str">
        <f>IF(A1712&lt;&gt;"",TEXT(Belegerfassung!C1720,"TT.MM.JJJJ"),"")</f>
        <v/>
      </c>
      <c r="D1712" t="str">
        <f>IFERROR(VLOOKUP(Belegerfassung!A1720,Abfrage!$E$2:$F$20,2,FALSE),"")</f>
        <v/>
      </c>
      <c r="E1712" t="str">
        <f>IF(A1712&lt;&gt;"",Belegerfassung!B1720,"")</f>
        <v/>
      </c>
      <c r="F1712" t="str">
        <f>IF(Belegerfassung!L1720="","",IF(Belegerfassung!L1720&lt;&gt;"",IF(Belegerfassung!L1720&lt;&gt;"",IF(Belegerfassung!J1720&lt;&gt;0,VLOOKUP(Belegerfassung!L1720,Abfrage!$A$2:$C$19,2,),VLOOKUP(Belegerfassung!L1720,Abfrage!$A$2:$C$19,3,)),"")))</f>
        <v/>
      </c>
      <c r="G1712" t="str">
        <f t="shared" si="78"/>
        <v/>
      </c>
      <c r="H1712" s="31" t="str">
        <f>IF(A1712&lt;&gt;"",-Belegerfassung!J1720+Belegerfassung!K1720,"")</f>
        <v/>
      </c>
      <c r="I1712" s="49" t="str">
        <f>IFERROR(IF(H1712&lt;&gt;"",Belegerfassung!L1720*100,""),IF(OR(Belegerfassung!L1720="Leistung EU - Erlöse",Belegerfassung!L1720="Lieferungen EU-Erlöse",Belegerfassung!L1720="EUST",Belegerfassung!L1720="Bauleistungen 20%")=TRUE,"",MID(Belegerfassung!L1720,4,2)))</f>
        <v/>
      </c>
      <c r="J1712" s="6" t="str">
        <f>IF(A1712&lt;&gt;"",LEFT(Belegerfassung!D1720,40),"")</f>
        <v/>
      </c>
      <c r="K1712" t="str">
        <f>IF(A1712&lt;&gt;"",VLOOKUP(D1712,Abfrage!$F$2:$G$21,2,FALSE),"")</f>
        <v/>
      </c>
      <c r="L1712" s="6" t="str">
        <f>IF(Belegerfassung!H1720&lt;&gt;"",Belegerfassung!H1720,"")</f>
        <v/>
      </c>
      <c r="M1712" t="str">
        <f>IFERROR(IF(Belegerfassung!E1720&lt;&gt;"",VLOOKUP(Belegerfassung!E1720,Abfrage!$L$2:$M$15,2,),""),"")</f>
        <v/>
      </c>
      <c r="N1712" t="str">
        <f t="shared" si="79"/>
        <v/>
      </c>
      <c r="O1712" t="str">
        <f t="shared" si="80"/>
        <v/>
      </c>
      <c r="P1712" t="str">
        <f>IF(Belegerfassung!G1720&lt;&gt;"",CONCATENATE(Belegerfassung!G1720,".pdf"),"")</f>
        <v/>
      </c>
    </row>
    <row r="1713" spans="1:16">
      <c r="A1713" t="str">
        <f>IF(Belegerfassung!C1721&lt;&gt;"",0,"")</f>
        <v/>
      </c>
      <c r="B1713" t="str">
        <f>IFERROR(VLOOKUP(Belegerfassung!I1721,Konten!A:D,2,FALSE),"")</f>
        <v/>
      </c>
      <c r="C1713" t="str">
        <f>IF(A1713&lt;&gt;"",TEXT(Belegerfassung!C1721,"TT.MM.JJJJ"),"")</f>
        <v/>
      </c>
      <c r="D1713" t="str">
        <f>IFERROR(VLOOKUP(Belegerfassung!A1721,Abfrage!$E$2:$F$20,2,FALSE),"")</f>
        <v/>
      </c>
      <c r="E1713" t="str">
        <f>IF(A1713&lt;&gt;"",Belegerfassung!B1721,"")</f>
        <v/>
      </c>
      <c r="F1713" t="str">
        <f>IF(Belegerfassung!L1721="","",IF(Belegerfassung!L1721&lt;&gt;"",IF(Belegerfassung!L1721&lt;&gt;"",IF(Belegerfassung!J1721&lt;&gt;0,VLOOKUP(Belegerfassung!L1721,Abfrage!$A$2:$C$19,2,),VLOOKUP(Belegerfassung!L1721,Abfrage!$A$2:$C$19,3,)),"")))</f>
        <v/>
      </c>
      <c r="G1713" t="str">
        <f t="shared" si="78"/>
        <v/>
      </c>
      <c r="H1713" s="31" t="str">
        <f>IF(A1713&lt;&gt;"",-Belegerfassung!J1721+Belegerfassung!K1721,"")</f>
        <v/>
      </c>
      <c r="I1713" s="49" t="str">
        <f>IFERROR(IF(H1713&lt;&gt;"",Belegerfassung!L1721*100,""),IF(OR(Belegerfassung!L1721="Leistung EU - Erlöse",Belegerfassung!L1721="Lieferungen EU-Erlöse",Belegerfassung!L1721="EUST",Belegerfassung!L1721="Bauleistungen 20%")=TRUE,"",MID(Belegerfassung!L1721,4,2)))</f>
        <v/>
      </c>
      <c r="J1713" s="6" t="str">
        <f>IF(A1713&lt;&gt;"",LEFT(Belegerfassung!D1721,40),"")</f>
        <v/>
      </c>
      <c r="K1713" t="str">
        <f>IF(A1713&lt;&gt;"",VLOOKUP(D1713,Abfrage!$F$2:$G$21,2,FALSE),"")</f>
        <v/>
      </c>
      <c r="L1713" s="6" t="str">
        <f>IF(Belegerfassung!H1721&lt;&gt;"",Belegerfassung!H1721,"")</f>
        <v/>
      </c>
      <c r="M1713" t="str">
        <f>IFERROR(IF(Belegerfassung!E1721&lt;&gt;"",VLOOKUP(Belegerfassung!E1721,Abfrage!$L$2:$M$15,2,),""),"")</f>
        <v/>
      </c>
      <c r="N1713" t="str">
        <f t="shared" si="79"/>
        <v/>
      </c>
      <c r="O1713" t="str">
        <f t="shared" si="80"/>
        <v/>
      </c>
      <c r="P1713" t="str">
        <f>IF(Belegerfassung!G1721&lt;&gt;"",CONCATENATE(Belegerfassung!G1721,".pdf"),"")</f>
        <v/>
      </c>
    </row>
    <row r="1714" spans="1:16">
      <c r="A1714" t="str">
        <f>IF(Belegerfassung!C1722&lt;&gt;"",0,"")</f>
        <v/>
      </c>
      <c r="B1714" t="str">
        <f>IFERROR(VLOOKUP(Belegerfassung!I1722,Konten!A:D,2,FALSE),"")</f>
        <v/>
      </c>
      <c r="C1714" t="str">
        <f>IF(A1714&lt;&gt;"",TEXT(Belegerfassung!C1722,"TT.MM.JJJJ"),"")</f>
        <v/>
      </c>
      <c r="D1714" t="str">
        <f>IFERROR(VLOOKUP(Belegerfassung!A1722,Abfrage!$E$2:$F$20,2,FALSE),"")</f>
        <v/>
      </c>
      <c r="E1714" t="str">
        <f>IF(A1714&lt;&gt;"",Belegerfassung!B1722,"")</f>
        <v/>
      </c>
      <c r="F1714" t="str">
        <f>IF(Belegerfassung!L1722="","",IF(Belegerfassung!L1722&lt;&gt;"",IF(Belegerfassung!L1722&lt;&gt;"",IF(Belegerfassung!J1722&lt;&gt;0,VLOOKUP(Belegerfassung!L1722,Abfrage!$A$2:$C$19,2,),VLOOKUP(Belegerfassung!L1722,Abfrage!$A$2:$C$19,3,)),"")))</f>
        <v/>
      </c>
      <c r="G1714" t="str">
        <f t="shared" si="78"/>
        <v/>
      </c>
      <c r="H1714" s="31" t="str">
        <f>IF(A1714&lt;&gt;"",-Belegerfassung!J1722+Belegerfassung!K1722,"")</f>
        <v/>
      </c>
      <c r="I1714" s="49" t="str">
        <f>IFERROR(IF(H1714&lt;&gt;"",Belegerfassung!L1722*100,""),IF(OR(Belegerfassung!L1722="Leistung EU - Erlöse",Belegerfassung!L1722="Lieferungen EU-Erlöse",Belegerfassung!L1722="EUST",Belegerfassung!L1722="Bauleistungen 20%")=TRUE,"",MID(Belegerfassung!L1722,4,2)))</f>
        <v/>
      </c>
      <c r="J1714" s="6" t="str">
        <f>IF(A1714&lt;&gt;"",LEFT(Belegerfassung!D1722,40),"")</f>
        <v/>
      </c>
      <c r="K1714" t="str">
        <f>IF(A1714&lt;&gt;"",VLOOKUP(D1714,Abfrage!$F$2:$G$21,2,FALSE),"")</f>
        <v/>
      </c>
      <c r="L1714" s="6" t="str">
        <f>IF(Belegerfassung!H1722&lt;&gt;"",Belegerfassung!H1722,"")</f>
        <v/>
      </c>
      <c r="M1714" t="str">
        <f>IFERROR(IF(Belegerfassung!E1722&lt;&gt;"",VLOOKUP(Belegerfassung!E1722,Abfrage!$L$2:$M$15,2,),""),"")</f>
        <v/>
      </c>
      <c r="N1714" t="str">
        <f t="shared" si="79"/>
        <v/>
      </c>
      <c r="O1714" t="str">
        <f t="shared" si="80"/>
        <v/>
      </c>
      <c r="P1714" t="str">
        <f>IF(Belegerfassung!G1722&lt;&gt;"",CONCATENATE(Belegerfassung!G1722,".pdf"),"")</f>
        <v/>
      </c>
    </row>
    <row r="1715" spans="1:16">
      <c r="A1715" t="str">
        <f>IF(Belegerfassung!C1723&lt;&gt;"",0,"")</f>
        <v/>
      </c>
      <c r="B1715" t="str">
        <f>IFERROR(VLOOKUP(Belegerfassung!I1723,Konten!A:D,2,FALSE),"")</f>
        <v/>
      </c>
      <c r="C1715" t="str">
        <f>IF(A1715&lt;&gt;"",TEXT(Belegerfassung!C1723,"TT.MM.JJJJ"),"")</f>
        <v/>
      </c>
      <c r="D1715" t="str">
        <f>IFERROR(VLOOKUP(Belegerfassung!A1723,Abfrage!$E$2:$F$20,2,FALSE),"")</f>
        <v/>
      </c>
      <c r="E1715" t="str">
        <f>IF(A1715&lt;&gt;"",Belegerfassung!B1723,"")</f>
        <v/>
      </c>
      <c r="F1715" t="str">
        <f>IF(Belegerfassung!L1723="","",IF(Belegerfassung!L1723&lt;&gt;"",IF(Belegerfassung!L1723&lt;&gt;"",IF(Belegerfassung!J1723&lt;&gt;0,VLOOKUP(Belegerfassung!L1723,Abfrage!$A$2:$C$19,2,),VLOOKUP(Belegerfassung!L1723,Abfrage!$A$2:$C$19,3,)),"")))</f>
        <v/>
      </c>
      <c r="G1715" t="str">
        <f t="shared" si="78"/>
        <v/>
      </c>
      <c r="H1715" s="31" t="str">
        <f>IF(A1715&lt;&gt;"",-Belegerfassung!J1723+Belegerfassung!K1723,"")</f>
        <v/>
      </c>
      <c r="I1715" s="49" t="str">
        <f>IFERROR(IF(H1715&lt;&gt;"",Belegerfassung!L1723*100,""),IF(OR(Belegerfassung!L1723="Leistung EU - Erlöse",Belegerfassung!L1723="Lieferungen EU-Erlöse",Belegerfassung!L1723="EUST",Belegerfassung!L1723="Bauleistungen 20%")=TRUE,"",MID(Belegerfassung!L1723,4,2)))</f>
        <v/>
      </c>
      <c r="J1715" s="6" t="str">
        <f>IF(A1715&lt;&gt;"",LEFT(Belegerfassung!D1723,40),"")</f>
        <v/>
      </c>
      <c r="K1715" t="str">
        <f>IF(A1715&lt;&gt;"",VLOOKUP(D1715,Abfrage!$F$2:$G$21,2,FALSE),"")</f>
        <v/>
      </c>
      <c r="L1715" s="6" t="str">
        <f>IF(Belegerfassung!H1723&lt;&gt;"",Belegerfassung!H1723,"")</f>
        <v/>
      </c>
      <c r="M1715" t="str">
        <f>IFERROR(IF(Belegerfassung!E1723&lt;&gt;"",VLOOKUP(Belegerfassung!E1723,Abfrage!$L$2:$M$15,2,),""),"")</f>
        <v/>
      </c>
      <c r="N1715" t="str">
        <f t="shared" si="79"/>
        <v/>
      </c>
      <c r="O1715" t="str">
        <f t="shared" si="80"/>
        <v/>
      </c>
      <c r="P1715" t="str">
        <f>IF(Belegerfassung!G1723&lt;&gt;"",CONCATENATE(Belegerfassung!G1723,".pdf"),"")</f>
        <v/>
      </c>
    </row>
    <row r="1716" spans="1:16">
      <c r="A1716" t="str">
        <f>IF(Belegerfassung!C1724&lt;&gt;"",0,"")</f>
        <v/>
      </c>
      <c r="B1716" t="str">
        <f>IFERROR(VLOOKUP(Belegerfassung!I1724,Konten!A:D,2,FALSE),"")</f>
        <v/>
      </c>
      <c r="C1716" t="str">
        <f>IF(A1716&lt;&gt;"",TEXT(Belegerfassung!C1724,"TT.MM.JJJJ"),"")</f>
        <v/>
      </c>
      <c r="D1716" t="str">
        <f>IFERROR(VLOOKUP(Belegerfassung!A1724,Abfrage!$E$2:$F$20,2,FALSE),"")</f>
        <v/>
      </c>
      <c r="E1716" t="str">
        <f>IF(A1716&lt;&gt;"",Belegerfassung!B1724,"")</f>
        <v/>
      </c>
      <c r="F1716" t="str">
        <f>IF(Belegerfassung!L1724="","",IF(Belegerfassung!L1724&lt;&gt;"",IF(Belegerfassung!L1724&lt;&gt;"",IF(Belegerfassung!J1724&lt;&gt;0,VLOOKUP(Belegerfassung!L1724,Abfrage!$A$2:$C$19,2,),VLOOKUP(Belegerfassung!L1724,Abfrage!$A$2:$C$19,3,)),"")))</f>
        <v/>
      </c>
      <c r="G1716" t="str">
        <f t="shared" si="78"/>
        <v/>
      </c>
      <c r="H1716" s="31" t="str">
        <f>IF(A1716&lt;&gt;"",-Belegerfassung!J1724+Belegerfassung!K1724,"")</f>
        <v/>
      </c>
      <c r="I1716" s="49" t="str">
        <f>IFERROR(IF(H1716&lt;&gt;"",Belegerfassung!L1724*100,""),IF(OR(Belegerfassung!L1724="Leistung EU - Erlöse",Belegerfassung!L1724="Lieferungen EU-Erlöse",Belegerfassung!L1724="EUST",Belegerfassung!L1724="Bauleistungen 20%")=TRUE,"",MID(Belegerfassung!L1724,4,2)))</f>
        <v/>
      </c>
      <c r="J1716" s="6" t="str">
        <f>IF(A1716&lt;&gt;"",LEFT(Belegerfassung!D1724,40),"")</f>
        <v/>
      </c>
      <c r="K1716" t="str">
        <f>IF(A1716&lt;&gt;"",VLOOKUP(D1716,Abfrage!$F$2:$G$21,2,FALSE),"")</f>
        <v/>
      </c>
      <c r="L1716" s="6" t="str">
        <f>IF(Belegerfassung!H1724&lt;&gt;"",Belegerfassung!H1724,"")</f>
        <v/>
      </c>
      <c r="M1716" t="str">
        <f>IFERROR(IF(Belegerfassung!E1724&lt;&gt;"",VLOOKUP(Belegerfassung!E1724,Abfrage!$L$2:$M$15,2,),""),"")</f>
        <v/>
      </c>
      <c r="N1716" t="str">
        <f t="shared" si="79"/>
        <v/>
      </c>
      <c r="O1716" t="str">
        <f t="shared" si="80"/>
        <v/>
      </c>
      <c r="P1716" t="str">
        <f>IF(Belegerfassung!G1724&lt;&gt;"",CONCATENATE(Belegerfassung!G1724,".pdf"),"")</f>
        <v/>
      </c>
    </row>
    <row r="1717" spans="1:16">
      <c r="A1717" t="str">
        <f>IF(Belegerfassung!C1725&lt;&gt;"",0,"")</f>
        <v/>
      </c>
      <c r="B1717" t="str">
        <f>IFERROR(VLOOKUP(Belegerfassung!I1725,Konten!A:D,2,FALSE),"")</f>
        <v/>
      </c>
      <c r="C1717" t="str">
        <f>IF(A1717&lt;&gt;"",TEXT(Belegerfassung!C1725,"TT.MM.JJJJ"),"")</f>
        <v/>
      </c>
      <c r="D1717" t="str">
        <f>IFERROR(VLOOKUP(Belegerfassung!A1725,Abfrage!$E$2:$F$20,2,FALSE),"")</f>
        <v/>
      </c>
      <c r="E1717" t="str">
        <f>IF(A1717&lt;&gt;"",Belegerfassung!B1725,"")</f>
        <v/>
      </c>
      <c r="F1717" t="str">
        <f>IF(Belegerfassung!L1725="","",IF(Belegerfassung!L1725&lt;&gt;"",IF(Belegerfassung!L1725&lt;&gt;"",IF(Belegerfassung!J1725&lt;&gt;0,VLOOKUP(Belegerfassung!L1725,Abfrage!$A$2:$C$19,2,),VLOOKUP(Belegerfassung!L1725,Abfrage!$A$2:$C$19,3,)),"")))</f>
        <v/>
      </c>
      <c r="G1717" t="str">
        <f t="shared" si="78"/>
        <v/>
      </c>
      <c r="H1717" s="31" t="str">
        <f>IF(A1717&lt;&gt;"",-Belegerfassung!J1725+Belegerfassung!K1725,"")</f>
        <v/>
      </c>
      <c r="I1717" s="49" t="str">
        <f>IFERROR(IF(H1717&lt;&gt;"",Belegerfassung!L1725*100,""),IF(OR(Belegerfassung!L1725="Leistung EU - Erlöse",Belegerfassung!L1725="Lieferungen EU-Erlöse",Belegerfassung!L1725="EUST",Belegerfassung!L1725="Bauleistungen 20%")=TRUE,"",MID(Belegerfassung!L1725,4,2)))</f>
        <v/>
      </c>
      <c r="J1717" s="6" t="str">
        <f>IF(A1717&lt;&gt;"",LEFT(Belegerfassung!D1725,40),"")</f>
        <v/>
      </c>
      <c r="K1717" t="str">
        <f>IF(A1717&lt;&gt;"",VLOOKUP(D1717,Abfrage!$F$2:$G$21,2,FALSE),"")</f>
        <v/>
      </c>
      <c r="L1717" s="6" t="str">
        <f>IF(Belegerfassung!H1725&lt;&gt;"",Belegerfassung!H1725,"")</f>
        <v/>
      </c>
      <c r="M1717" t="str">
        <f>IFERROR(IF(Belegerfassung!E1725&lt;&gt;"",VLOOKUP(Belegerfassung!E1725,Abfrage!$L$2:$M$15,2,),""),"")</f>
        <v/>
      </c>
      <c r="N1717" t="str">
        <f t="shared" si="79"/>
        <v/>
      </c>
      <c r="O1717" t="str">
        <f t="shared" si="80"/>
        <v/>
      </c>
      <c r="P1717" t="str">
        <f>IF(Belegerfassung!G1725&lt;&gt;"",CONCATENATE(Belegerfassung!G1725,".pdf"),"")</f>
        <v/>
      </c>
    </row>
    <row r="1718" spans="1:16">
      <c r="A1718" t="str">
        <f>IF(Belegerfassung!C1726&lt;&gt;"",0,"")</f>
        <v/>
      </c>
      <c r="B1718" t="str">
        <f>IFERROR(VLOOKUP(Belegerfassung!I1726,Konten!A:D,2,FALSE),"")</f>
        <v/>
      </c>
      <c r="C1718" t="str">
        <f>IF(A1718&lt;&gt;"",TEXT(Belegerfassung!C1726,"TT.MM.JJJJ"),"")</f>
        <v/>
      </c>
      <c r="D1718" t="str">
        <f>IFERROR(VLOOKUP(Belegerfassung!A1726,Abfrage!$E$2:$F$20,2,FALSE),"")</f>
        <v/>
      </c>
      <c r="E1718" t="str">
        <f>IF(A1718&lt;&gt;"",Belegerfassung!B1726,"")</f>
        <v/>
      </c>
      <c r="F1718" t="str">
        <f>IF(Belegerfassung!L1726="","",IF(Belegerfassung!L1726&lt;&gt;"",IF(Belegerfassung!L1726&lt;&gt;"",IF(Belegerfassung!J1726&lt;&gt;0,VLOOKUP(Belegerfassung!L1726,Abfrage!$A$2:$C$19,2,),VLOOKUP(Belegerfassung!L1726,Abfrage!$A$2:$C$19,3,)),"")))</f>
        <v/>
      </c>
      <c r="G1718" t="str">
        <f t="shared" si="78"/>
        <v/>
      </c>
      <c r="H1718" s="31" t="str">
        <f>IF(A1718&lt;&gt;"",-Belegerfassung!J1726+Belegerfassung!K1726,"")</f>
        <v/>
      </c>
      <c r="I1718" s="49" t="str">
        <f>IFERROR(IF(H1718&lt;&gt;"",Belegerfassung!L1726*100,""),IF(OR(Belegerfassung!L1726="Leistung EU - Erlöse",Belegerfassung!L1726="Lieferungen EU-Erlöse",Belegerfassung!L1726="EUST",Belegerfassung!L1726="Bauleistungen 20%")=TRUE,"",MID(Belegerfassung!L1726,4,2)))</f>
        <v/>
      </c>
      <c r="J1718" s="6" t="str">
        <f>IF(A1718&lt;&gt;"",LEFT(Belegerfassung!D1726,40),"")</f>
        <v/>
      </c>
      <c r="K1718" t="str">
        <f>IF(A1718&lt;&gt;"",VLOOKUP(D1718,Abfrage!$F$2:$G$21,2,FALSE),"")</f>
        <v/>
      </c>
      <c r="L1718" s="6" t="str">
        <f>IF(Belegerfassung!H1726&lt;&gt;"",Belegerfassung!H1726,"")</f>
        <v/>
      </c>
      <c r="M1718" t="str">
        <f>IFERROR(IF(Belegerfassung!E1726&lt;&gt;"",VLOOKUP(Belegerfassung!E1726,Abfrage!$L$2:$M$15,2,),""),"")</f>
        <v/>
      </c>
      <c r="N1718" t="str">
        <f t="shared" si="79"/>
        <v/>
      </c>
      <c r="O1718" t="str">
        <f t="shared" si="80"/>
        <v/>
      </c>
      <c r="P1718" t="str">
        <f>IF(Belegerfassung!G1726&lt;&gt;"",CONCATENATE(Belegerfassung!G1726,".pdf"),"")</f>
        <v/>
      </c>
    </row>
    <row r="1719" spans="1:16">
      <c r="A1719" t="str">
        <f>IF(Belegerfassung!C1727&lt;&gt;"",0,"")</f>
        <v/>
      </c>
      <c r="B1719" t="str">
        <f>IFERROR(VLOOKUP(Belegerfassung!I1727,Konten!A:D,2,FALSE),"")</f>
        <v/>
      </c>
      <c r="C1719" t="str">
        <f>IF(A1719&lt;&gt;"",TEXT(Belegerfassung!C1727,"TT.MM.JJJJ"),"")</f>
        <v/>
      </c>
      <c r="D1719" t="str">
        <f>IFERROR(VLOOKUP(Belegerfassung!A1727,Abfrage!$E$2:$F$20,2,FALSE),"")</f>
        <v/>
      </c>
      <c r="E1719" t="str">
        <f>IF(A1719&lt;&gt;"",Belegerfassung!B1727,"")</f>
        <v/>
      </c>
      <c r="F1719" t="str">
        <f>IF(Belegerfassung!L1727="","",IF(Belegerfassung!L1727&lt;&gt;"",IF(Belegerfassung!L1727&lt;&gt;"",IF(Belegerfassung!J1727&lt;&gt;0,VLOOKUP(Belegerfassung!L1727,Abfrage!$A$2:$C$19,2,),VLOOKUP(Belegerfassung!L1727,Abfrage!$A$2:$C$19,3,)),"")))</f>
        <v/>
      </c>
      <c r="G1719" t="str">
        <f t="shared" si="78"/>
        <v/>
      </c>
      <c r="H1719" s="31" t="str">
        <f>IF(A1719&lt;&gt;"",-Belegerfassung!J1727+Belegerfassung!K1727,"")</f>
        <v/>
      </c>
      <c r="I1719" s="49" t="str">
        <f>IFERROR(IF(H1719&lt;&gt;"",Belegerfassung!L1727*100,""),IF(OR(Belegerfassung!L1727="Leistung EU - Erlöse",Belegerfassung!L1727="Lieferungen EU-Erlöse",Belegerfassung!L1727="EUST",Belegerfassung!L1727="Bauleistungen 20%")=TRUE,"",MID(Belegerfassung!L1727,4,2)))</f>
        <v/>
      </c>
      <c r="J1719" s="6" t="str">
        <f>IF(A1719&lt;&gt;"",LEFT(Belegerfassung!D1727,40),"")</f>
        <v/>
      </c>
      <c r="K1719" t="str">
        <f>IF(A1719&lt;&gt;"",VLOOKUP(D1719,Abfrage!$F$2:$G$21,2,FALSE),"")</f>
        <v/>
      </c>
      <c r="L1719" s="6" t="str">
        <f>IF(Belegerfassung!H1727&lt;&gt;"",Belegerfassung!H1727,"")</f>
        <v/>
      </c>
      <c r="M1719" t="str">
        <f>IFERROR(IF(Belegerfassung!E1727&lt;&gt;"",VLOOKUP(Belegerfassung!E1727,Abfrage!$L$2:$M$15,2,),""),"")</f>
        <v/>
      </c>
      <c r="N1719" t="str">
        <f t="shared" si="79"/>
        <v/>
      </c>
      <c r="O1719" t="str">
        <f t="shared" si="80"/>
        <v/>
      </c>
      <c r="P1719" t="str">
        <f>IF(Belegerfassung!G1727&lt;&gt;"",CONCATENATE(Belegerfassung!G1727,".pdf"),"")</f>
        <v/>
      </c>
    </row>
    <row r="1720" spans="1:16">
      <c r="A1720" t="str">
        <f>IF(Belegerfassung!C1728&lt;&gt;"",0,"")</f>
        <v/>
      </c>
      <c r="B1720" t="str">
        <f>IFERROR(VLOOKUP(Belegerfassung!I1728,Konten!A:D,2,FALSE),"")</f>
        <v/>
      </c>
      <c r="C1720" t="str">
        <f>IF(A1720&lt;&gt;"",TEXT(Belegerfassung!C1728,"TT.MM.JJJJ"),"")</f>
        <v/>
      </c>
      <c r="D1720" t="str">
        <f>IFERROR(VLOOKUP(Belegerfassung!A1728,Abfrage!$E$2:$F$20,2,FALSE),"")</f>
        <v/>
      </c>
      <c r="E1720" t="str">
        <f>IF(A1720&lt;&gt;"",Belegerfassung!B1728,"")</f>
        <v/>
      </c>
      <c r="F1720" t="str">
        <f>IF(Belegerfassung!L1728="","",IF(Belegerfassung!L1728&lt;&gt;"",IF(Belegerfassung!L1728&lt;&gt;"",IF(Belegerfassung!J1728&lt;&gt;0,VLOOKUP(Belegerfassung!L1728,Abfrage!$A$2:$C$19,2,),VLOOKUP(Belegerfassung!L1728,Abfrage!$A$2:$C$19,3,)),"")))</f>
        <v/>
      </c>
      <c r="G1720" t="str">
        <f t="shared" si="78"/>
        <v/>
      </c>
      <c r="H1720" s="31" t="str">
        <f>IF(A1720&lt;&gt;"",-Belegerfassung!J1728+Belegerfassung!K1728,"")</f>
        <v/>
      </c>
      <c r="I1720" s="49" t="str">
        <f>IFERROR(IF(H1720&lt;&gt;"",Belegerfassung!L1728*100,""),IF(OR(Belegerfassung!L1728="Leistung EU - Erlöse",Belegerfassung!L1728="Lieferungen EU-Erlöse",Belegerfassung!L1728="EUST",Belegerfassung!L1728="Bauleistungen 20%")=TRUE,"",MID(Belegerfassung!L1728,4,2)))</f>
        <v/>
      </c>
      <c r="J1720" s="6" t="str">
        <f>IF(A1720&lt;&gt;"",LEFT(Belegerfassung!D1728,40),"")</f>
        <v/>
      </c>
      <c r="K1720" t="str">
        <f>IF(A1720&lt;&gt;"",VLOOKUP(D1720,Abfrage!$F$2:$G$21,2,FALSE),"")</f>
        <v/>
      </c>
      <c r="L1720" s="6" t="str">
        <f>IF(Belegerfassung!H1728&lt;&gt;"",Belegerfassung!H1728,"")</f>
        <v/>
      </c>
      <c r="M1720" t="str">
        <f>IFERROR(IF(Belegerfassung!E1728&lt;&gt;"",VLOOKUP(Belegerfassung!E1728,Abfrage!$L$2:$M$15,2,),""),"")</f>
        <v/>
      </c>
      <c r="N1720" t="str">
        <f t="shared" si="79"/>
        <v/>
      </c>
      <c r="O1720" t="str">
        <f t="shared" si="80"/>
        <v/>
      </c>
      <c r="P1720" t="str">
        <f>IF(Belegerfassung!G1728&lt;&gt;"",CONCATENATE(Belegerfassung!G1728,".pdf"),"")</f>
        <v/>
      </c>
    </row>
    <row r="1721" spans="1:16">
      <c r="A1721" t="str">
        <f>IF(Belegerfassung!C1729&lt;&gt;"",0,"")</f>
        <v/>
      </c>
      <c r="B1721" t="str">
        <f>IFERROR(VLOOKUP(Belegerfassung!I1729,Konten!A:D,2,FALSE),"")</f>
        <v/>
      </c>
      <c r="C1721" t="str">
        <f>IF(A1721&lt;&gt;"",TEXT(Belegerfassung!C1729,"TT.MM.JJJJ"),"")</f>
        <v/>
      </c>
      <c r="D1721" t="str">
        <f>IFERROR(VLOOKUP(Belegerfassung!A1729,Abfrage!$E$2:$F$20,2,FALSE),"")</f>
        <v/>
      </c>
      <c r="E1721" t="str">
        <f>IF(A1721&lt;&gt;"",Belegerfassung!B1729,"")</f>
        <v/>
      </c>
      <c r="F1721" t="str">
        <f>IF(Belegerfassung!L1729="","",IF(Belegerfassung!L1729&lt;&gt;"",IF(Belegerfassung!L1729&lt;&gt;"",IF(Belegerfassung!J1729&lt;&gt;0,VLOOKUP(Belegerfassung!L1729,Abfrage!$A$2:$C$19,2,),VLOOKUP(Belegerfassung!L1729,Abfrage!$A$2:$C$19,3,)),"")))</f>
        <v/>
      </c>
      <c r="G1721" t="str">
        <f t="shared" si="78"/>
        <v/>
      </c>
      <c r="H1721" s="31" t="str">
        <f>IF(A1721&lt;&gt;"",-Belegerfassung!J1729+Belegerfassung!K1729,"")</f>
        <v/>
      </c>
      <c r="I1721" s="49" t="str">
        <f>IFERROR(IF(H1721&lt;&gt;"",Belegerfassung!L1729*100,""),IF(OR(Belegerfassung!L1729="Leistung EU - Erlöse",Belegerfassung!L1729="Lieferungen EU-Erlöse",Belegerfassung!L1729="EUST",Belegerfassung!L1729="Bauleistungen 20%")=TRUE,"",MID(Belegerfassung!L1729,4,2)))</f>
        <v/>
      </c>
      <c r="J1721" s="6" t="str">
        <f>IF(A1721&lt;&gt;"",LEFT(Belegerfassung!D1729,40),"")</f>
        <v/>
      </c>
      <c r="K1721" t="str">
        <f>IF(A1721&lt;&gt;"",VLOOKUP(D1721,Abfrage!$F$2:$G$21,2,FALSE),"")</f>
        <v/>
      </c>
      <c r="L1721" s="6" t="str">
        <f>IF(Belegerfassung!H1729&lt;&gt;"",Belegerfassung!H1729,"")</f>
        <v/>
      </c>
      <c r="M1721" t="str">
        <f>IFERROR(IF(Belegerfassung!E1729&lt;&gt;"",VLOOKUP(Belegerfassung!E1729,Abfrage!$L$2:$M$15,2,),""),"")</f>
        <v/>
      </c>
      <c r="N1721" t="str">
        <f t="shared" si="79"/>
        <v/>
      </c>
      <c r="O1721" t="str">
        <f t="shared" si="80"/>
        <v/>
      </c>
      <c r="P1721" t="str">
        <f>IF(Belegerfassung!G1729&lt;&gt;"",CONCATENATE(Belegerfassung!G1729,".pdf"),"")</f>
        <v/>
      </c>
    </row>
    <row r="1722" spans="1:16">
      <c r="A1722" t="str">
        <f>IF(Belegerfassung!C1730&lt;&gt;"",0,"")</f>
        <v/>
      </c>
      <c r="B1722" t="str">
        <f>IFERROR(VLOOKUP(Belegerfassung!I1730,Konten!A:D,2,FALSE),"")</f>
        <v/>
      </c>
      <c r="C1722" t="str">
        <f>IF(A1722&lt;&gt;"",TEXT(Belegerfassung!C1730,"TT.MM.JJJJ"),"")</f>
        <v/>
      </c>
      <c r="D1722" t="str">
        <f>IFERROR(VLOOKUP(Belegerfassung!A1730,Abfrage!$E$2:$F$20,2,FALSE),"")</f>
        <v/>
      </c>
      <c r="E1722" t="str">
        <f>IF(A1722&lt;&gt;"",Belegerfassung!B1730,"")</f>
        <v/>
      </c>
      <c r="F1722" t="str">
        <f>IF(Belegerfassung!L1730="","",IF(Belegerfassung!L1730&lt;&gt;"",IF(Belegerfassung!L1730&lt;&gt;"",IF(Belegerfassung!J1730&lt;&gt;0,VLOOKUP(Belegerfassung!L1730,Abfrage!$A$2:$C$19,2,),VLOOKUP(Belegerfassung!L1730,Abfrage!$A$2:$C$19,3,)),"")))</f>
        <v/>
      </c>
      <c r="G1722" t="str">
        <f t="shared" si="78"/>
        <v/>
      </c>
      <c r="H1722" s="31" t="str">
        <f>IF(A1722&lt;&gt;"",-Belegerfassung!J1730+Belegerfassung!K1730,"")</f>
        <v/>
      </c>
      <c r="I1722" s="49" t="str">
        <f>IFERROR(IF(H1722&lt;&gt;"",Belegerfassung!L1730*100,""),IF(OR(Belegerfassung!L1730="Leistung EU - Erlöse",Belegerfassung!L1730="Lieferungen EU-Erlöse",Belegerfassung!L1730="EUST",Belegerfassung!L1730="Bauleistungen 20%")=TRUE,"",MID(Belegerfassung!L1730,4,2)))</f>
        <v/>
      </c>
      <c r="J1722" s="6" t="str">
        <f>IF(A1722&lt;&gt;"",LEFT(Belegerfassung!D1730,40),"")</f>
        <v/>
      </c>
      <c r="K1722" t="str">
        <f>IF(A1722&lt;&gt;"",VLOOKUP(D1722,Abfrage!$F$2:$G$21,2,FALSE),"")</f>
        <v/>
      </c>
      <c r="L1722" s="6" t="str">
        <f>IF(Belegerfassung!H1730&lt;&gt;"",Belegerfassung!H1730,"")</f>
        <v/>
      </c>
      <c r="M1722" t="str">
        <f>IFERROR(IF(Belegerfassung!E1730&lt;&gt;"",VLOOKUP(Belegerfassung!E1730,Abfrage!$L$2:$M$15,2,),""),"")</f>
        <v/>
      </c>
      <c r="N1722" t="str">
        <f t="shared" si="79"/>
        <v/>
      </c>
      <c r="O1722" t="str">
        <f t="shared" si="80"/>
        <v/>
      </c>
      <c r="P1722" t="str">
        <f>IF(Belegerfassung!G1730&lt;&gt;"",CONCATENATE(Belegerfassung!G1730,".pdf"),"")</f>
        <v/>
      </c>
    </row>
    <row r="1723" spans="1:16">
      <c r="A1723" t="str">
        <f>IF(Belegerfassung!C1731&lt;&gt;"",0,"")</f>
        <v/>
      </c>
      <c r="B1723" t="str">
        <f>IFERROR(VLOOKUP(Belegerfassung!I1731,Konten!A:D,2,FALSE),"")</f>
        <v/>
      </c>
      <c r="C1723" t="str">
        <f>IF(A1723&lt;&gt;"",TEXT(Belegerfassung!C1731,"TT.MM.JJJJ"),"")</f>
        <v/>
      </c>
      <c r="D1723" t="str">
        <f>IFERROR(VLOOKUP(Belegerfassung!A1731,Abfrage!$E$2:$F$20,2,FALSE),"")</f>
        <v/>
      </c>
      <c r="E1723" t="str">
        <f>IF(A1723&lt;&gt;"",Belegerfassung!B1731,"")</f>
        <v/>
      </c>
      <c r="F1723" t="str">
        <f>IF(Belegerfassung!L1731="","",IF(Belegerfassung!L1731&lt;&gt;"",IF(Belegerfassung!L1731&lt;&gt;"",IF(Belegerfassung!J1731&lt;&gt;0,VLOOKUP(Belegerfassung!L1731,Abfrage!$A$2:$C$19,2,),VLOOKUP(Belegerfassung!L1731,Abfrage!$A$2:$C$19,3,)),"")))</f>
        <v/>
      </c>
      <c r="G1723" t="str">
        <f t="shared" si="78"/>
        <v/>
      </c>
      <c r="H1723" s="31" t="str">
        <f>IF(A1723&lt;&gt;"",-Belegerfassung!J1731+Belegerfassung!K1731,"")</f>
        <v/>
      </c>
      <c r="I1723" s="49" t="str">
        <f>IFERROR(IF(H1723&lt;&gt;"",Belegerfassung!L1731*100,""),IF(OR(Belegerfassung!L1731="Leistung EU - Erlöse",Belegerfassung!L1731="Lieferungen EU-Erlöse",Belegerfassung!L1731="EUST",Belegerfassung!L1731="Bauleistungen 20%")=TRUE,"",MID(Belegerfassung!L1731,4,2)))</f>
        <v/>
      </c>
      <c r="J1723" s="6" t="str">
        <f>IF(A1723&lt;&gt;"",LEFT(Belegerfassung!D1731,40),"")</f>
        <v/>
      </c>
      <c r="K1723" t="str">
        <f>IF(A1723&lt;&gt;"",VLOOKUP(D1723,Abfrage!$F$2:$G$21,2,FALSE),"")</f>
        <v/>
      </c>
      <c r="L1723" s="6" t="str">
        <f>IF(Belegerfassung!H1731&lt;&gt;"",Belegerfassung!H1731,"")</f>
        <v/>
      </c>
      <c r="M1723" t="str">
        <f>IFERROR(IF(Belegerfassung!E1731&lt;&gt;"",VLOOKUP(Belegerfassung!E1731,Abfrage!$L$2:$M$15,2,),""),"")</f>
        <v/>
      </c>
      <c r="N1723" t="str">
        <f t="shared" si="79"/>
        <v/>
      </c>
      <c r="O1723" t="str">
        <f t="shared" si="80"/>
        <v/>
      </c>
      <c r="P1723" t="str">
        <f>IF(Belegerfassung!G1731&lt;&gt;"",CONCATENATE(Belegerfassung!G1731,".pdf"),"")</f>
        <v/>
      </c>
    </row>
    <row r="1724" spans="1:16">
      <c r="A1724" t="str">
        <f>IF(Belegerfassung!C1732&lt;&gt;"",0,"")</f>
        <v/>
      </c>
      <c r="B1724" t="str">
        <f>IFERROR(VLOOKUP(Belegerfassung!I1732,Konten!A:D,2,FALSE),"")</f>
        <v/>
      </c>
      <c r="C1724" t="str">
        <f>IF(A1724&lt;&gt;"",TEXT(Belegerfassung!C1732,"TT.MM.JJJJ"),"")</f>
        <v/>
      </c>
      <c r="D1724" t="str">
        <f>IFERROR(VLOOKUP(Belegerfassung!A1732,Abfrage!$E$2:$F$20,2,FALSE),"")</f>
        <v/>
      </c>
      <c r="E1724" t="str">
        <f>IF(A1724&lt;&gt;"",Belegerfassung!B1732,"")</f>
        <v/>
      </c>
      <c r="F1724" t="str">
        <f>IF(Belegerfassung!L1732="","",IF(Belegerfassung!L1732&lt;&gt;"",IF(Belegerfassung!L1732&lt;&gt;"",IF(Belegerfassung!J1732&lt;&gt;0,VLOOKUP(Belegerfassung!L1732,Abfrage!$A$2:$C$19,2,),VLOOKUP(Belegerfassung!L1732,Abfrage!$A$2:$C$19,3,)),"")))</f>
        <v/>
      </c>
      <c r="G1724" t="str">
        <f t="shared" si="78"/>
        <v/>
      </c>
      <c r="H1724" s="31" t="str">
        <f>IF(A1724&lt;&gt;"",-Belegerfassung!J1732+Belegerfassung!K1732,"")</f>
        <v/>
      </c>
      <c r="I1724" s="49" t="str">
        <f>IFERROR(IF(H1724&lt;&gt;"",Belegerfassung!L1732*100,""),IF(OR(Belegerfassung!L1732="Leistung EU - Erlöse",Belegerfassung!L1732="Lieferungen EU-Erlöse",Belegerfassung!L1732="EUST",Belegerfassung!L1732="Bauleistungen 20%")=TRUE,"",MID(Belegerfassung!L1732,4,2)))</f>
        <v/>
      </c>
      <c r="J1724" s="6" t="str">
        <f>IF(A1724&lt;&gt;"",LEFT(Belegerfassung!D1732,40),"")</f>
        <v/>
      </c>
      <c r="K1724" t="str">
        <f>IF(A1724&lt;&gt;"",VLOOKUP(D1724,Abfrage!$F$2:$G$21,2,FALSE),"")</f>
        <v/>
      </c>
      <c r="L1724" s="6" t="str">
        <f>IF(Belegerfassung!H1732&lt;&gt;"",Belegerfassung!H1732,"")</f>
        <v/>
      </c>
      <c r="M1724" t="str">
        <f>IFERROR(IF(Belegerfassung!E1732&lt;&gt;"",VLOOKUP(Belegerfassung!E1732,Abfrage!$L$2:$M$15,2,),""),"")</f>
        <v/>
      </c>
      <c r="N1724" t="str">
        <f t="shared" si="79"/>
        <v/>
      </c>
      <c r="O1724" t="str">
        <f t="shared" si="80"/>
        <v/>
      </c>
      <c r="P1724" t="str">
        <f>IF(Belegerfassung!G1732&lt;&gt;"",CONCATENATE(Belegerfassung!G1732,".pdf"),"")</f>
        <v/>
      </c>
    </row>
    <row r="1725" spans="1:16">
      <c r="A1725" t="str">
        <f>IF(Belegerfassung!C1733&lt;&gt;"",0,"")</f>
        <v/>
      </c>
      <c r="B1725" t="str">
        <f>IFERROR(VLOOKUP(Belegerfassung!I1733,Konten!A:D,2,FALSE),"")</f>
        <v/>
      </c>
      <c r="C1725" t="str">
        <f>IF(A1725&lt;&gt;"",TEXT(Belegerfassung!C1733,"TT.MM.JJJJ"),"")</f>
        <v/>
      </c>
      <c r="D1725" t="str">
        <f>IFERROR(VLOOKUP(Belegerfassung!A1733,Abfrage!$E$2:$F$20,2,FALSE),"")</f>
        <v/>
      </c>
      <c r="E1725" t="str">
        <f>IF(A1725&lt;&gt;"",Belegerfassung!B1733,"")</f>
        <v/>
      </c>
      <c r="F1725" t="str">
        <f>IF(Belegerfassung!L1733="","",IF(Belegerfassung!L1733&lt;&gt;"",IF(Belegerfassung!L1733&lt;&gt;"",IF(Belegerfassung!J1733&lt;&gt;0,VLOOKUP(Belegerfassung!L1733,Abfrage!$A$2:$C$19,2,),VLOOKUP(Belegerfassung!L1733,Abfrage!$A$2:$C$19,3,)),"")))</f>
        <v/>
      </c>
      <c r="G1725" t="str">
        <f t="shared" si="78"/>
        <v/>
      </c>
      <c r="H1725" s="31" t="str">
        <f>IF(A1725&lt;&gt;"",-Belegerfassung!J1733+Belegerfassung!K1733,"")</f>
        <v/>
      </c>
      <c r="I1725" s="49" t="str">
        <f>IFERROR(IF(H1725&lt;&gt;"",Belegerfassung!L1733*100,""),IF(OR(Belegerfassung!L1733="Leistung EU - Erlöse",Belegerfassung!L1733="Lieferungen EU-Erlöse",Belegerfassung!L1733="EUST",Belegerfassung!L1733="Bauleistungen 20%")=TRUE,"",MID(Belegerfassung!L1733,4,2)))</f>
        <v/>
      </c>
      <c r="J1725" s="6" t="str">
        <f>IF(A1725&lt;&gt;"",LEFT(Belegerfassung!D1733,40),"")</f>
        <v/>
      </c>
      <c r="K1725" t="str">
        <f>IF(A1725&lt;&gt;"",VLOOKUP(D1725,Abfrage!$F$2:$G$21,2,FALSE),"")</f>
        <v/>
      </c>
      <c r="L1725" s="6" t="str">
        <f>IF(Belegerfassung!H1733&lt;&gt;"",Belegerfassung!H1733,"")</f>
        <v/>
      </c>
      <c r="M1725" t="str">
        <f>IFERROR(IF(Belegerfassung!E1733&lt;&gt;"",VLOOKUP(Belegerfassung!E1733,Abfrage!$L$2:$M$15,2,),""),"")</f>
        <v/>
      </c>
      <c r="N1725" t="str">
        <f t="shared" si="79"/>
        <v/>
      </c>
      <c r="O1725" t="str">
        <f t="shared" si="80"/>
        <v/>
      </c>
      <c r="P1725" t="str">
        <f>IF(Belegerfassung!G1733&lt;&gt;"",CONCATENATE(Belegerfassung!G1733,".pdf"),"")</f>
        <v/>
      </c>
    </row>
    <row r="1726" spans="1:16">
      <c r="A1726" t="str">
        <f>IF(Belegerfassung!C1734&lt;&gt;"",0,"")</f>
        <v/>
      </c>
      <c r="B1726" t="str">
        <f>IFERROR(VLOOKUP(Belegerfassung!I1734,Konten!A:D,2,FALSE),"")</f>
        <v/>
      </c>
      <c r="C1726" t="str">
        <f>IF(A1726&lt;&gt;"",TEXT(Belegerfassung!C1734,"TT.MM.JJJJ"),"")</f>
        <v/>
      </c>
      <c r="D1726" t="str">
        <f>IFERROR(VLOOKUP(Belegerfassung!A1734,Abfrage!$E$2:$F$20,2,FALSE),"")</f>
        <v/>
      </c>
      <c r="E1726" t="str">
        <f>IF(A1726&lt;&gt;"",Belegerfassung!B1734,"")</f>
        <v/>
      </c>
      <c r="F1726" t="str">
        <f>IF(Belegerfassung!L1734="","",IF(Belegerfassung!L1734&lt;&gt;"",IF(Belegerfassung!L1734&lt;&gt;"",IF(Belegerfassung!J1734&lt;&gt;0,VLOOKUP(Belegerfassung!L1734,Abfrage!$A$2:$C$19,2,),VLOOKUP(Belegerfassung!L1734,Abfrage!$A$2:$C$19,3,)),"")))</f>
        <v/>
      </c>
      <c r="G1726" t="str">
        <f t="shared" si="78"/>
        <v/>
      </c>
      <c r="H1726" s="31" t="str">
        <f>IF(A1726&lt;&gt;"",-Belegerfassung!J1734+Belegerfassung!K1734,"")</f>
        <v/>
      </c>
      <c r="I1726" s="49" t="str">
        <f>IFERROR(IF(H1726&lt;&gt;"",Belegerfassung!L1734*100,""),IF(OR(Belegerfassung!L1734="Leistung EU - Erlöse",Belegerfassung!L1734="Lieferungen EU-Erlöse",Belegerfassung!L1734="EUST",Belegerfassung!L1734="Bauleistungen 20%")=TRUE,"",MID(Belegerfassung!L1734,4,2)))</f>
        <v/>
      </c>
      <c r="J1726" s="6" t="str">
        <f>IF(A1726&lt;&gt;"",LEFT(Belegerfassung!D1734,40),"")</f>
        <v/>
      </c>
      <c r="K1726" t="str">
        <f>IF(A1726&lt;&gt;"",VLOOKUP(D1726,Abfrage!$F$2:$G$21,2,FALSE),"")</f>
        <v/>
      </c>
      <c r="L1726" s="6" t="str">
        <f>IF(Belegerfassung!H1734&lt;&gt;"",Belegerfassung!H1734,"")</f>
        <v/>
      </c>
      <c r="M1726" t="str">
        <f>IFERROR(IF(Belegerfassung!E1734&lt;&gt;"",VLOOKUP(Belegerfassung!E1734,Abfrage!$L$2:$M$15,2,),""),"")</f>
        <v/>
      </c>
      <c r="N1726" t="str">
        <f t="shared" si="79"/>
        <v/>
      </c>
      <c r="O1726" t="str">
        <f t="shared" si="80"/>
        <v/>
      </c>
      <c r="P1726" t="str">
        <f>IF(Belegerfassung!G1734&lt;&gt;"",CONCATENATE(Belegerfassung!G1734,".pdf"),"")</f>
        <v/>
      </c>
    </row>
    <row r="1727" spans="1:16">
      <c r="A1727" t="str">
        <f>IF(Belegerfassung!C1735&lt;&gt;"",0,"")</f>
        <v/>
      </c>
      <c r="B1727" t="str">
        <f>IFERROR(VLOOKUP(Belegerfassung!I1735,Konten!A:D,2,FALSE),"")</f>
        <v/>
      </c>
      <c r="C1727" t="str">
        <f>IF(A1727&lt;&gt;"",TEXT(Belegerfassung!C1735,"TT.MM.JJJJ"),"")</f>
        <v/>
      </c>
      <c r="D1727" t="str">
        <f>IFERROR(VLOOKUP(Belegerfassung!A1735,Abfrage!$E$2:$F$20,2,FALSE),"")</f>
        <v/>
      </c>
      <c r="E1727" t="str">
        <f>IF(A1727&lt;&gt;"",Belegerfassung!B1735,"")</f>
        <v/>
      </c>
      <c r="F1727" t="str">
        <f>IF(Belegerfassung!L1735="","",IF(Belegerfassung!L1735&lt;&gt;"",IF(Belegerfassung!L1735&lt;&gt;"",IF(Belegerfassung!J1735&lt;&gt;0,VLOOKUP(Belegerfassung!L1735,Abfrage!$A$2:$C$19,2,),VLOOKUP(Belegerfassung!L1735,Abfrage!$A$2:$C$19,3,)),"")))</f>
        <v/>
      </c>
      <c r="G1727" t="str">
        <f t="shared" si="78"/>
        <v/>
      </c>
      <c r="H1727" s="31" t="str">
        <f>IF(A1727&lt;&gt;"",-Belegerfassung!J1735+Belegerfassung!K1735,"")</f>
        <v/>
      </c>
      <c r="I1727" s="49" t="str">
        <f>IFERROR(IF(H1727&lt;&gt;"",Belegerfassung!L1735*100,""),IF(OR(Belegerfassung!L1735="Leistung EU - Erlöse",Belegerfassung!L1735="Lieferungen EU-Erlöse",Belegerfassung!L1735="EUST",Belegerfassung!L1735="Bauleistungen 20%")=TRUE,"",MID(Belegerfassung!L1735,4,2)))</f>
        <v/>
      </c>
      <c r="J1727" s="6" t="str">
        <f>IF(A1727&lt;&gt;"",LEFT(Belegerfassung!D1735,40),"")</f>
        <v/>
      </c>
      <c r="K1727" t="str">
        <f>IF(A1727&lt;&gt;"",VLOOKUP(D1727,Abfrage!$F$2:$G$21,2,FALSE),"")</f>
        <v/>
      </c>
      <c r="L1727" s="6" t="str">
        <f>IF(Belegerfassung!H1735&lt;&gt;"",Belegerfassung!H1735,"")</f>
        <v/>
      </c>
      <c r="M1727" t="str">
        <f>IFERROR(IF(Belegerfassung!E1735&lt;&gt;"",VLOOKUP(Belegerfassung!E1735,Abfrage!$L$2:$M$15,2,),""),"")</f>
        <v/>
      </c>
      <c r="N1727" t="str">
        <f t="shared" si="79"/>
        <v/>
      </c>
      <c r="O1727" t="str">
        <f t="shared" si="80"/>
        <v/>
      </c>
      <c r="P1727" t="str">
        <f>IF(Belegerfassung!G1735&lt;&gt;"",CONCATENATE(Belegerfassung!G1735,".pdf"),"")</f>
        <v/>
      </c>
    </row>
    <row r="1728" spans="1:16">
      <c r="A1728" t="str">
        <f>IF(Belegerfassung!C1736&lt;&gt;"",0,"")</f>
        <v/>
      </c>
      <c r="B1728" t="str">
        <f>IFERROR(VLOOKUP(Belegerfassung!I1736,Konten!A:D,2,FALSE),"")</f>
        <v/>
      </c>
      <c r="C1728" t="str">
        <f>IF(A1728&lt;&gt;"",TEXT(Belegerfassung!C1736,"TT.MM.JJJJ"),"")</f>
        <v/>
      </c>
      <c r="D1728" t="str">
        <f>IFERROR(VLOOKUP(Belegerfassung!A1736,Abfrage!$E$2:$F$20,2,FALSE),"")</f>
        <v/>
      </c>
      <c r="E1728" t="str">
        <f>IF(A1728&lt;&gt;"",Belegerfassung!B1736,"")</f>
        <v/>
      </c>
      <c r="F1728" t="str">
        <f>IF(Belegerfassung!L1736="","",IF(Belegerfassung!L1736&lt;&gt;"",IF(Belegerfassung!L1736&lt;&gt;"",IF(Belegerfassung!J1736&lt;&gt;0,VLOOKUP(Belegerfassung!L1736,Abfrage!$A$2:$C$19,2,),VLOOKUP(Belegerfassung!L1736,Abfrage!$A$2:$C$19,3,)),"")))</f>
        <v/>
      </c>
      <c r="G1728" t="str">
        <f t="shared" si="78"/>
        <v/>
      </c>
      <c r="H1728" s="31" t="str">
        <f>IF(A1728&lt;&gt;"",-Belegerfassung!J1736+Belegerfassung!K1736,"")</f>
        <v/>
      </c>
      <c r="I1728" s="49" t="str">
        <f>IFERROR(IF(H1728&lt;&gt;"",Belegerfassung!L1736*100,""),IF(OR(Belegerfassung!L1736="Leistung EU - Erlöse",Belegerfassung!L1736="Lieferungen EU-Erlöse",Belegerfassung!L1736="EUST",Belegerfassung!L1736="Bauleistungen 20%")=TRUE,"",MID(Belegerfassung!L1736,4,2)))</f>
        <v/>
      </c>
      <c r="J1728" s="6" t="str">
        <f>IF(A1728&lt;&gt;"",LEFT(Belegerfassung!D1736,40),"")</f>
        <v/>
      </c>
      <c r="K1728" t="str">
        <f>IF(A1728&lt;&gt;"",VLOOKUP(D1728,Abfrage!$F$2:$G$21,2,FALSE),"")</f>
        <v/>
      </c>
      <c r="L1728" s="6" t="str">
        <f>IF(Belegerfassung!H1736&lt;&gt;"",Belegerfassung!H1736,"")</f>
        <v/>
      </c>
      <c r="M1728" t="str">
        <f>IFERROR(IF(Belegerfassung!E1736&lt;&gt;"",VLOOKUP(Belegerfassung!E1736,Abfrage!$L$2:$M$15,2,),""),"")</f>
        <v/>
      </c>
      <c r="N1728" t="str">
        <f t="shared" si="79"/>
        <v/>
      </c>
      <c r="O1728" t="str">
        <f t="shared" si="80"/>
        <v/>
      </c>
      <c r="P1728" t="str">
        <f>IF(Belegerfassung!G1736&lt;&gt;"",CONCATENATE(Belegerfassung!G1736,".pdf"),"")</f>
        <v/>
      </c>
    </row>
    <row r="1729" spans="1:16">
      <c r="A1729" t="str">
        <f>IF(Belegerfassung!C1737&lt;&gt;"",0,"")</f>
        <v/>
      </c>
      <c r="B1729" t="str">
        <f>IFERROR(VLOOKUP(Belegerfassung!I1737,Konten!A:D,2,FALSE),"")</f>
        <v/>
      </c>
      <c r="C1729" t="str">
        <f>IF(A1729&lt;&gt;"",TEXT(Belegerfassung!C1737,"TT.MM.JJJJ"),"")</f>
        <v/>
      </c>
      <c r="D1729" t="str">
        <f>IFERROR(VLOOKUP(Belegerfassung!A1737,Abfrage!$E$2:$F$20,2,FALSE),"")</f>
        <v/>
      </c>
      <c r="E1729" t="str">
        <f>IF(A1729&lt;&gt;"",Belegerfassung!B1737,"")</f>
        <v/>
      </c>
      <c r="F1729" t="str">
        <f>IF(Belegerfassung!L1737="","",IF(Belegerfassung!L1737&lt;&gt;"",IF(Belegerfassung!L1737&lt;&gt;"",IF(Belegerfassung!J1737&lt;&gt;0,VLOOKUP(Belegerfassung!L1737,Abfrage!$A$2:$C$19,2,),VLOOKUP(Belegerfassung!L1737,Abfrage!$A$2:$C$19,3,)),"")))</f>
        <v/>
      </c>
      <c r="G1729" t="str">
        <f t="shared" si="78"/>
        <v/>
      </c>
      <c r="H1729" s="31" t="str">
        <f>IF(A1729&lt;&gt;"",-Belegerfassung!J1737+Belegerfassung!K1737,"")</f>
        <v/>
      </c>
      <c r="I1729" s="49" t="str">
        <f>IFERROR(IF(H1729&lt;&gt;"",Belegerfassung!L1737*100,""),IF(OR(Belegerfassung!L1737="Leistung EU - Erlöse",Belegerfassung!L1737="Lieferungen EU-Erlöse",Belegerfassung!L1737="EUST",Belegerfassung!L1737="Bauleistungen 20%")=TRUE,"",MID(Belegerfassung!L1737,4,2)))</f>
        <v/>
      </c>
      <c r="J1729" s="6" t="str">
        <f>IF(A1729&lt;&gt;"",LEFT(Belegerfassung!D1737,40),"")</f>
        <v/>
      </c>
      <c r="K1729" t="str">
        <f>IF(A1729&lt;&gt;"",VLOOKUP(D1729,Abfrage!$F$2:$G$21,2,FALSE),"")</f>
        <v/>
      </c>
      <c r="L1729" s="6" t="str">
        <f>IF(Belegerfassung!H1737&lt;&gt;"",Belegerfassung!H1737,"")</f>
        <v/>
      </c>
      <c r="M1729" t="str">
        <f>IFERROR(IF(Belegerfassung!E1737&lt;&gt;"",VLOOKUP(Belegerfassung!E1737,Abfrage!$L$2:$M$15,2,),""),"")</f>
        <v/>
      </c>
      <c r="N1729" t="str">
        <f t="shared" si="79"/>
        <v/>
      </c>
      <c r="O1729" t="str">
        <f t="shared" si="80"/>
        <v/>
      </c>
      <c r="P1729" t="str">
        <f>IF(Belegerfassung!G1737&lt;&gt;"",CONCATENATE(Belegerfassung!G1737,".pdf"),"")</f>
        <v/>
      </c>
    </row>
    <row r="1730" spans="1:16">
      <c r="A1730" t="str">
        <f>IF(Belegerfassung!C1738&lt;&gt;"",0,"")</f>
        <v/>
      </c>
      <c r="B1730" t="str">
        <f>IFERROR(VLOOKUP(Belegerfassung!I1738,Konten!A:D,2,FALSE),"")</f>
        <v/>
      </c>
      <c r="C1730" t="str">
        <f>IF(A1730&lt;&gt;"",TEXT(Belegerfassung!C1738,"TT.MM.JJJJ"),"")</f>
        <v/>
      </c>
      <c r="D1730" t="str">
        <f>IFERROR(VLOOKUP(Belegerfassung!A1738,Abfrage!$E$2:$F$20,2,FALSE),"")</f>
        <v/>
      </c>
      <c r="E1730" t="str">
        <f>IF(A1730&lt;&gt;"",Belegerfassung!B1738,"")</f>
        <v/>
      </c>
      <c r="F1730" t="str">
        <f>IF(Belegerfassung!L1738="","",IF(Belegerfassung!L1738&lt;&gt;"",IF(Belegerfassung!L1738&lt;&gt;"",IF(Belegerfassung!J1738&lt;&gt;0,VLOOKUP(Belegerfassung!L1738,Abfrage!$A$2:$C$19,2,),VLOOKUP(Belegerfassung!L1738,Abfrage!$A$2:$C$19,3,)),"")))</f>
        <v/>
      </c>
      <c r="G1730" t="str">
        <f t="shared" si="78"/>
        <v/>
      </c>
      <c r="H1730" s="31" t="str">
        <f>IF(A1730&lt;&gt;"",-Belegerfassung!J1738+Belegerfassung!K1738,"")</f>
        <v/>
      </c>
      <c r="I1730" s="49" t="str">
        <f>IFERROR(IF(H1730&lt;&gt;"",Belegerfassung!L1738*100,""),IF(OR(Belegerfassung!L1738="Leistung EU - Erlöse",Belegerfassung!L1738="Lieferungen EU-Erlöse",Belegerfassung!L1738="EUST",Belegerfassung!L1738="Bauleistungen 20%")=TRUE,"",MID(Belegerfassung!L1738,4,2)))</f>
        <v/>
      </c>
      <c r="J1730" s="6" t="str">
        <f>IF(A1730&lt;&gt;"",LEFT(Belegerfassung!D1738,40),"")</f>
        <v/>
      </c>
      <c r="K1730" t="str">
        <f>IF(A1730&lt;&gt;"",VLOOKUP(D1730,Abfrage!$F$2:$G$21,2,FALSE),"")</f>
        <v/>
      </c>
      <c r="L1730" s="6" t="str">
        <f>IF(Belegerfassung!H1738&lt;&gt;"",Belegerfassung!H1738,"")</f>
        <v/>
      </c>
      <c r="M1730" t="str">
        <f>IFERROR(IF(Belegerfassung!E1738&lt;&gt;"",VLOOKUP(Belegerfassung!E1738,Abfrage!$L$2:$M$15,2,),""),"")</f>
        <v/>
      </c>
      <c r="N1730" t="str">
        <f t="shared" si="79"/>
        <v/>
      </c>
      <c r="O1730" t="str">
        <f t="shared" si="80"/>
        <v/>
      </c>
      <c r="P1730" t="str">
        <f>IF(Belegerfassung!G1738&lt;&gt;"",CONCATENATE(Belegerfassung!G1738,".pdf"),"")</f>
        <v/>
      </c>
    </row>
    <row r="1731" spans="1:16">
      <c r="A1731" t="str">
        <f>IF(Belegerfassung!C1739&lt;&gt;"",0,"")</f>
        <v/>
      </c>
      <c r="B1731" t="str">
        <f>IFERROR(VLOOKUP(Belegerfassung!I1739,Konten!A:D,2,FALSE),"")</f>
        <v/>
      </c>
      <c r="C1731" t="str">
        <f>IF(A1731&lt;&gt;"",TEXT(Belegerfassung!C1739,"TT.MM.JJJJ"),"")</f>
        <v/>
      </c>
      <c r="D1731" t="str">
        <f>IFERROR(VLOOKUP(Belegerfassung!A1739,Abfrage!$E$2:$F$20,2,FALSE),"")</f>
        <v/>
      </c>
      <c r="E1731" t="str">
        <f>IF(A1731&lt;&gt;"",Belegerfassung!B1739,"")</f>
        <v/>
      </c>
      <c r="F1731" t="str">
        <f>IF(Belegerfassung!L1739="","",IF(Belegerfassung!L1739&lt;&gt;"",IF(Belegerfassung!L1739&lt;&gt;"",IF(Belegerfassung!J1739&lt;&gt;0,VLOOKUP(Belegerfassung!L1739,Abfrage!$A$2:$C$19,2,),VLOOKUP(Belegerfassung!L1739,Abfrage!$A$2:$C$19,3,)),"")))</f>
        <v/>
      </c>
      <c r="G1731" t="str">
        <f t="shared" ref="G1731:G1794" si="81">IF(A1731&lt;&gt;"",1,"")</f>
        <v/>
      </c>
      <c r="H1731" s="31" t="str">
        <f>IF(A1731&lt;&gt;"",-Belegerfassung!J1739+Belegerfassung!K1739,"")</f>
        <v/>
      </c>
      <c r="I1731" s="49" t="str">
        <f>IFERROR(IF(H1731&lt;&gt;"",Belegerfassung!L1739*100,""),IF(OR(Belegerfassung!L1739="Leistung EU - Erlöse",Belegerfassung!L1739="Lieferungen EU-Erlöse",Belegerfassung!L1739="EUST",Belegerfassung!L1739="Bauleistungen 20%")=TRUE,"",MID(Belegerfassung!L1739,4,2)))</f>
        <v/>
      </c>
      <c r="J1731" s="6" t="str">
        <f>IF(A1731&lt;&gt;"",LEFT(Belegerfassung!D1739,40),"")</f>
        <v/>
      </c>
      <c r="K1731" t="str">
        <f>IF(A1731&lt;&gt;"",VLOOKUP(D1731,Abfrage!$F$2:$G$21,2,FALSE),"")</f>
        <v/>
      </c>
      <c r="L1731" s="6" t="str">
        <f>IF(Belegerfassung!H1739&lt;&gt;"",Belegerfassung!H1739,"")</f>
        <v/>
      </c>
      <c r="M1731" t="str">
        <f>IFERROR(IF(Belegerfassung!E1739&lt;&gt;"",VLOOKUP(Belegerfassung!E1739,Abfrage!$L$2:$M$15,2,),""),"")</f>
        <v/>
      </c>
      <c r="N1731" t="str">
        <f t="shared" ref="N1731:N1794" si="82">IF(A1731&lt;&gt;"","E","")</f>
        <v/>
      </c>
      <c r="O1731" t="str">
        <f t="shared" ref="O1731:O1794" si="83">IF(A1731&lt;&gt;"","A","")</f>
        <v/>
      </c>
      <c r="P1731" t="str">
        <f>IF(Belegerfassung!G1739&lt;&gt;"",CONCATENATE(Belegerfassung!G1739,".pdf"),"")</f>
        <v/>
      </c>
    </row>
    <row r="1732" spans="1:16">
      <c r="A1732" t="str">
        <f>IF(Belegerfassung!C1740&lt;&gt;"",0,"")</f>
        <v/>
      </c>
      <c r="B1732" t="str">
        <f>IFERROR(VLOOKUP(Belegerfassung!I1740,Konten!A:D,2,FALSE),"")</f>
        <v/>
      </c>
      <c r="C1732" t="str">
        <f>IF(A1732&lt;&gt;"",TEXT(Belegerfassung!C1740,"TT.MM.JJJJ"),"")</f>
        <v/>
      </c>
      <c r="D1732" t="str">
        <f>IFERROR(VLOOKUP(Belegerfassung!A1740,Abfrage!$E$2:$F$20,2,FALSE),"")</f>
        <v/>
      </c>
      <c r="E1732" t="str">
        <f>IF(A1732&lt;&gt;"",Belegerfassung!B1740,"")</f>
        <v/>
      </c>
      <c r="F1732" t="str">
        <f>IF(Belegerfassung!L1740="","",IF(Belegerfassung!L1740&lt;&gt;"",IF(Belegerfassung!L1740&lt;&gt;"",IF(Belegerfassung!J1740&lt;&gt;0,VLOOKUP(Belegerfassung!L1740,Abfrage!$A$2:$C$19,2,),VLOOKUP(Belegerfassung!L1740,Abfrage!$A$2:$C$19,3,)),"")))</f>
        <v/>
      </c>
      <c r="G1732" t="str">
        <f t="shared" si="81"/>
        <v/>
      </c>
      <c r="H1732" s="31" t="str">
        <f>IF(A1732&lt;&gt;"",-Belegerfassung!J1740+Belegerfassung!K1740,"")</f>
        <v/>
      </c>
      <c r="I1732" s="49" t="str">
        <f>IFERROR(IF(H1732&lt;&gt;"",Belegerfassung!L1740*100,""),IF(OR(Belegerfassung!L1740="Leistung EU - Erlöse",Belegerfassung!L1740="Lieferungen EU-Erlöse",Belegerfassung!L1740="EUST",Belegerfassung!L1740="Bauleistungen 20%")=TRUE,"",MID(Belegerfassung!L1740,4,2)))</f>
        <v/>
      </c>
      <c r="J1732" s="6" t="str">
        <f>IF(A1732&lt;&gt;"",LEFT(Belegerfassung!D1740,40),"")</f>
        <v/>
      </c>
      <c r="K1732" t="str">
        <f>IF(A1732&lt;&gt;"",VLOOKUP(D1732,Abfrage!$F$2:$G$21,2,FALSE),"")</f>
        <v/>
      </c>
      <c r="L1732" s="6" t="str">
        <f>IF(Belegerfassung!H1740&lt;&gt;"",Belegerfassung!H1740,"")</f>
        <v/>
      </c>
      <c r="M1732" t="str">
        <f>IFERROR(IF(Belegerfassung!E1740&lt;&gt;"",VLOOKUP(Belegerfassung!E1740,Abfrage!$L$2:$M$15,2,),""),"")</f>
        <v/>
      </c>
      <c r="N1732" t="str">
        <f t="shared" si="82"/>
        <v/>
      </c>
      <c r="O1732" t="str">
        <f t="shared" si="83"/>
        <v/>
      </c>
      <c r="P1732" t="str">
        <f>IF(Belegerfassung!G1740&lt;&gt;"",CONCATENATE(Belegerfassung!G1740,".pdf"),"")</f>
        <v/>
      </c>
    </row>
    <row r="1733" spans="1:16">
      <c r="A1733" t="str">
        <f>IF(Belegerfassung!C1741&lt;&gt;"",0,"")</f>
        <v/>
      </c>
      <c r="B1733" t="str">
        <f>IFERROR(VLOOKUP(Belegerfassung!I1741,Konten!A:D,2,FALSE),"")</f>
        <v/>
      </c>
      <c r="C1733" t="str">
        <f>IF(A1733&lt;&gt;"",TEXT(Belegerfassung!C1741,"TT.MM.JJJJ"),"")</f>
        <v/>
      </c>
      <c r="D1733" t="str">
        <f>IFERROR(VLOOKUP(Belegerfassung!A1741,Abfrage!$E$2:$F$20,2,FALSE),"")</f>
        <v/>
      </c>
      <c r="E1733" t="str">
        <f>IF(A1733&lt;&gt;"",Belegerfassung!B1741,"")</f>
        <v/>
      </c>
      <c r="F1733" t="str">
        <f>IF(Belegerfassung!L1741="","",IF(Belegerfassung!L1741&lt;&gt;"",IF(Belegerfassung!L1741&lt;&gt;"",IF(Belegerfassung!J1741&lt;&gt;0,VLOOKUP(Belegerfassung!L1741,Abfrage!$A$2:$C$19,2,),VLOOKUP(Belegerfassung!L1741,Abfrage!$A$2:$C$19,3,)),"")))</f>
        <v/>
      </c>
      <c r="G1733" t="str">
        <f t="shared" si="81"/>
        <v/>
      </c>
      <c r="H1733" s="31" t="str">
        <f>IF(A1733&lt;&gt;"",-Belegerfassung!J1741+Belegerfassung!K1741,"")</f>
        <v/>
      </c>
      <c r="I1733" s="49" t="str">
        <f>IFERROR(IF(H1733&lt;&gt;"",Belegerfassung!L1741*100,""),IF(OR(Belegerfassung!L1741="Leistung EU - Erlöse",Belegerfassung!L1741="Lieferungen EU-Erlöse",Belegerfassung!L1741="EUST",Belegerfassung!L1741="Bauleistungen 20%")=TRUE,"",MID(Belegerfassung!L1741,4,2)))</f>
        <v/>
      </c>
      <c r="J1733" s="6" t="str">
        <f>IF(A1733&lt;&gt;"",LEFT(Belegerfassung!D1741,40),"")</f>
        <v/>
      </c>
      <c r="K1733" t="str">
        <f>IF(A1733&lt;&gt;"",VLOOKUP(D1733,Abfrage!$F$2:$G$21,2,FALSE),"")</f>
        <v/>
      </c>
      <c r="L1733" s="6" t="str">
        <f>IF(Belegerfassung!H1741&lt;&gt;"",Belegerfassung!H1741,"")</f>
        <v/>
      </c>
      <c r="M1733" t="str">
        <f>IFERROR(IF(Belegerfassung!E1741&lt;&gt;"",VLOOKUP(Belegerfassung!E1741,Abfrage!$L$2:$M$15,2,),""),"")</f>
        <v/>
      </c>
      <c r="N1733" t="str">
        <f t="shared" si="82"/>
        <v/>
      </c>
      <c r="O1733" t="str">
        <f t="shared" si="83"/>
        <v/>
      </c>
      <c r="P1733" t="str">
        <f>IF(Belegerfassung!G1741&lt;&gt;"",CONCATENATE(Belegerfassung!G1741,".pdf"),"")</f>
        <v/>
      </c>
    </row>
    <row r="1734" spans="1:16">
      <c r="A1734" t="str">
        <f>IF(Belegerfassung!C1742&lt;&gt;"",0,"")</f>
        <v/>
      </c>
      <c r="B1734" t="str">
        <f>IFERROR(VLOOKUP(Belegerfassung!I1742,Konten!A:D,2,FALSE),"")</f>
        <v/>
      </c>
      <c r="C1734" t="str">
        <f>IF(A1734&lt;&gt;"",TEXT(Belegerfassung!C1742,"TT.MM.JJJJ"),"")</f>
        <v/>
      </c>
      <c r="D1734" t="str">
        <f>IFERROR(VLOOKUP(Belegerfassung!A1742,Abfrage!$E$2:$F$20,2,FALSE),"")</f>
        <v/>
      </c>
      <c r="E1734" t="str">
        <f>IF(A1734&lt;&gt;"",Belegerfassung!B1742,"")</f>
        <v/>
      </c>
      <c r="F1734" t="str">
        <f>IF(Belegerfassung!L1742="","",IF(Belegerfassung!L1742&lt;&gt;"",IF(Belegerfassung!L1742&lt;&gt;"",IF(Belegerfassung!J1742&lt;&gt;0,VLOOKUP(Belegerfassung!L1742,Abfrage!$A$2:$C$19,2,),VLOOKUP(Belegerfassung!L1742,Abfrage!$A$2:$C$19,3,)),"")))</f>
        <v/>
      </c>
      <c r="G1734" t="str">
        <f t="shared" si="81"/>
        <v/>
      </c>
      <c r="H1734" s="31" t="str">
        <f>IF(A1734&lt;&gt;"",-Belegerfassung!J1742+Belegerfassung!K1742,"")</f>
        <v/>
      </c>
      <c r="I1734" s="49" t="str">
        <f>IFERROR(IF(H1734&lt;&gt;"",Belegerfassung!L1742*100,""),IF(OR(Belegerfassung!L1742="Leistung EU - Erlöse",Belegerfassung!L1742="Lieferungen EU-Erlöse",Belegerfassung!L1742="EUST",Belegerfassung!L1742="Bauleistungen 20%")=TRUE,"",MID(Belegerfassung!L1742,4,2)))</f>
        <v/>
      </c>
      <c r="J1734" s="6" t="str">
        <f>IF(A1734&lt;&gt;"",LEFT(Belegerfassung!D1742,40),"")</f>
        <v/>
      </c>
      <c r="K1734" t="str">
        <f>IF(A1734&lt;&gt;"",VLOOKUP(D1734,Abfrage!$F$2:$G$21,2,FALSE),"")</f>
        <v/>
      </c>
      <c r="L1734" s="6" t="str">
        <f>IF(Belegerfassung!H1742&lt;&gt;"",Belegerfassung!H1742,"")</f>
        <v/>
      </c>
      <c r="M1734" t="str">
        <f>IFERROR(IF(Belegerfassung!E1742&lt;&gt;"",VLOOKUP(Belegerfassung!E1742,Abfrage!$L$2:$M$15,2,),""),"")</f>
        <v/>
      </c>
      <c r="N1734" t="str">
        <f t="shared" si="82"/>
        <v/>
      </c>
      <c r="O1734" t="str">
        <f t="shared" si="83"/>
        <v/>
      </c>
      <c r="P1734" t="str">
        <f>IF(Belegerfassung!G1742&lt;&gt;"",CONCATENATE(Belegerfassung!G1742,".pdf"),"")</f>
        <v/>
      </c>
    </row>
    <row r="1735" spans="1:16">
      <c r="A1735" t="str">
        <f>IF(Belegerfassung!C1743&lt;&gt;"",0,"")</f>
        <v/>
      </c>
      <c r="B1735" t="str">
        <f>IFERROR(VLOOKUP(Belegerfassung!I1743,Konten!A:D,2,FALSE),"")</f>
        <v/>
      </c>
      <c r="C1735" t="str">
        <f>IF(A1735&lt;&gt;"",TEXT(Belegerfassung!C1743,"TT.MM.JJJJ"),"")</f>
        <v/>
      </c>
      <c r="D1735" t="str">
        <f>IFERROR(VLOOKUP(Belegerfassung!A1743,Abfrage!$E$2:$F$20,2,FALSE),"")</f>
        <v/>
      </c>
      <c r="E1735" t="str">
        <f>IF(A1735&lt;&gt;"",Belegerfassung!B1743,"")</f>
        <v/>
      </c>
      <c r="F1735" t="str">
        <f>IF(Belegerfassung!L1743="","",IF(Belegerfassung!L1743&lt;&gt;"",IF(Belegerfassung!L1743&lt;&gt;"",IF(Belegerfassung!J1743&lt;&gt;0,VLOOKUP(Belegerfassung!L1743,Abfrage!$A$2:$C$19,2,),VLOOKUP(Belegerfassung!L1743,Abfrage!$A$2:$C$19,3,)),"")))</f>
        <v/>
      </c>
      <c r="G1735" t="str">
        <f t="shared" si="81"/>
        <v/>
      </c>
      <c r="H1735" s="31" t="str">
        <f>IF(A1735&lt;&gt;"",-Belegerfassung!J1743+Belegerfassung!K1743,"")</f>
        <v/>
      </c>
      <c r="I1735" s="49" t="str">
        <f>IFERROR(IF(H1735&lt;&gt;"",Belegerfassung!L1743*100,""),IF(OR(Belegerfassung!L1743="Leistung EU - Erlöse",Belegerfassung!L1743="Lieferungen EU-Erlöse",Belegerfassung!L1743="EUST",Belegerfassung!L1743="Bauleistungen 20%")=TRUE,"",MID(Belegerfassung!L1743,4,2)))</f>
        <v/>
      </c>
      <c r="J1735" s="6" t="str">
        <f>IF(A1735&lt;&gt;"",LEFT(Belegerfassung!D1743,40),"")</f>
        <v/>
      </c>
      <c r="K1735" t="str">
        <f>IF(A1735&lt;&gt;"",VLOOKUP(D1735,Abfrage!$F$2:$G$21,2,FALSE),"")</f>
        <v/>
      </c>
      <c r="L1735" s="6" t="str">
        <f>IF(Belegerfassung!H1743&lt;&gt;"",Belegerfassung!H1743,"")</f>
        <v/>
      </c>
      <c r="M1735" t="str">
        <f>IFERROR(IF(Belegerfassung!E1743&lt;&gt;"",VLOOKUP(Belegerfassung!E1743,Abfrage!$L$2:$M$15,2,),""),"")</f>
        <v/>
      </c>
      <c r="N1735" t="str">
        <f t="shared" si="82"/>
        <v/>
      </c>
      <c r="O1735" t="str">
        <f t="shared" si="83"/>
        <v/>
      </c>
      <c r="P1735" t="str">
        <f>IF(Belegerfassung!G1743&lt;&gt;"",CONCATENATE(Belegerfassung!G1743,".pdf"),"")</f>
        <v/>
      </c>
    </row>
    <row r="1736" spans="1:16">
      <c r="A1736" t="str">
        <f>IF(Belegerfassung!C1744&lt;&gt;"",0,"")</f>
        <v/>
      </c>
      <c r="B1736" t="str">
        <f>IFERROR(VLOOKUP(Belegerfassung!I1744,Konten!A:D,2,FALSE),"")</f>
        <v/>
      </c>
      <c r="C1736" t="str">
        <f>IF(A1736&lt;&gt;"",TEXT(Belegerfassung!C1744,"TT.MM.JJJJ"),"")</f>
        <v/>
      </c>
      <c r="D1736" t="str">
        <f>IFERROR(VLOOKUP(Belegerfassung!A1744,Abfrage!$E$2:$F$20,2,FALSE),"")</f>
        <v/>
      </c>
      <c r="E1736" t="str">
        <f>IF(A1736&lt;&gt;"",Belegerfassung!B1744,"")</f>
        <v/>
      </c>
      <c r="F1736" t="str">
        <f>IF(Belegerfassung!L1744="","",IF(Belegerfassung!L1744&lt;&gt;"",IF(Belegerfassung!L1744&lt;&gt;"",IF(Belegerfassung!J1744&lt;&gt;0,VLOOKUP(Belegerfassung!L1744,Abfrage!$A$2:$C$19,2,),VLOOKUP(Belegerfassung!L1744,Abfrage!$A$2:$C$19,3,)),"")))</f>
        <v/>
      </c>
      <c r="G1736" t="str">
        <f t="shared" si="81"/>
        <v/>
      </c>
      <c r="H1736" s="31" t="str">
        <f>IF(A1736&lt;&gt;"",-Belegerfassung!J1744+Belegerfassung!K1744,"")</f>
        <v/>
      </c>
      <c r="I1736" s="49" t="str">
        <f>IFERROR(IF(H1736&lt;&gt;"",Belegerfassung!L1744*100,""),IF(OR(Belegerfassung!L1744="Leistung EU - Erlöse",Belegerfassung!L1744="Lieferungen EU-Erlöse",Belegerfassung!L1744="EUST",Belegerfassung!L1744="Bauleistungen 20%")=TRUE,"",MID(Belegerfassung!L1744,4,2)))</f>
        <v/>
      </c>
      <c r="J1736" s="6" t="str">
        <f>IF(A1736&lt;&gt;"",LEFT(Belegerfassung!D1744,40),"")</f>
        <v/>
      </c>
      <c r="K1736" t="str">
        <f>IF(A1736&lt;&gt;"",VLOOKUP(D1736,Abfrage!$F$2:$G$21,2,FALSE),"")</f>
        <v/>
      </c>
      <c r="L1736" s="6" t="str">
        <f>IF(Belegerfassung!H1744&lt;&gt;"",Belegerfassung!H1744,"")</f>
        <v/>
      </c>
      <c r="M1736" t="str">
        <f>IFERROR(IF(Belegerfassung!E1744&lt;&gt;"",VLOOKUP(Belegerfassung!E1744,Abfrage!$L$2:$M$15,2,),""),"")</f>
        <v/>
      </c>
      <c r="N1736" t="str">
        <f t="shared" si="82"/>
        <v/>
      </c>
      <c r="O1736" t="str">
        <f t="shared" si="83"/>
        <v/>
      </c>
      <c r="P1736" t="str">
        <f>IF(Belegerfassung!G1744&lt;&gt;"",CONCATENATE(Belegerfassung!G1744,".pdf"),"")</f>
        <v/>
      </c>
    </row>
    <row r="1737" spans="1:16">
      <c r="A1737" t="str">
        <f>IF(Belegerfassung!C1745&lt;&gt;"",0,"")</f>
        <v/>
      </c>
      <c r="B1737" t="str">
        <f>IFERROR(VLOOKUP(Belegerfassung!I1745,Konten!A:D,2,FALSE),"")</f>
        <v/>
      </c>
      <c r="C1737" t="str">
        <f>IF(A1737&lt;&gt;"",TEXT(Belegerfassung!C1745,"TT.MM.JJJJ"),"")</f>
        <v/>
      </c>
      <c r="D1737" t="str">
        <f>IFERROR(VLOOKUP(Belegerfassung!A1745,Abfrage!$E$2:$F$20,2,FALSE),"")</f>
        <v/>
      </c>
      <c r="E1737" t="str">
        <f>IF(A1737&lt;&gt;"",Belegerfassung!B1745,"")</f>
        <v/>
      </c>
      <c r="F1737" t="str">
        <f>IF(Belegerfassung!L1745="","",IF(Belegerfassung!L1745&lt;&gt;"",IF(Belegerfassung!L1745&lt;&gt;"",IF(Belegerfassung!J1745&lt;&gt;0,VLOOKUP(Belegerfassung!L1745,Abfrage!$A$2:$C$19,2,),VLOOKUP(Belegerfassung!L1745,Abfrage!$A$2:$C$19,3,)),"")))</f>
        <v/>
      </c>
      <c r="G1737" t="str">
        <f t="shared" si="81"/>
        <v/>
      </c>
      <c r="H1737" s="31" t="str">
        <f>IF(A1737&lt;&gt;"",-Belegerfassung!J1745+Belegerfassung!K1745,"")</f>
        <v/>
      </c>
      <c r="I1737" s="49" t="str">
        <f>IFERROR(IF(H1737&lt;&gt;"",Belegerfassung!L1745*100,""),IF(OR(Belegerfassung!L1745="Leistung EU - Erlöse",Belegerfassung!L1745="Lieferungen EU-Erlöse",Belegerfassung!L1745="EUST",Belegerfassung!L1745="Bauleistungen 20%")=TRUE,"",MID(Belegerfassung!L1745,4,2)))</f>
        <v/>
      </c>
      <c r="J1737" s="6" t="str">
        <f>IF(A1737&lt;&gt;"",LEFT(Belegerfassung!D1745,40),"")</f>
        <v/>
      </c>
      <c r="K1737" t="str">
        <f>IF(A1737&lt;&gt;"",VLOOKUP(D1737,Abfrage!$F$2:$G$21,2,FALSE),"")</f>
        <v/>
      </c>
      <c r="L1737" s="6" t="str">
        <f>IF(Belegerfassung!H1745&lt;&gt;"",Belegerfassung!H1745,"")</f>
        <v/>
      </c>
      <c r="M1737" t="str">
        <f>IFERROR(IF(Belegerfassung!E1745&lt;&gt;"",VLOOKUP(Belegerfassung!E1745,Abfrage!$L$2:$M$15,2,),""),"")</f>
        <v/>
      </c>
      <c r="N1737" t="str">
        <f t="shared" si="82"/>
        <v/>
      </c>
      <c r="O1737" t="str">
        <f t="shared" si="83"/>
        <v/>
      </c>
      <c r="P1737" t="str">
        <f>IF(Belegerfassung!G1745&lt;&gt;"",CONCATENATE(Belegerfassung!G1745,".pdf"),"")</f>
        <v/>
      </c>
    </row>
    <row r="1738" spans="1:16">
      <c r="A1738" t="str">
        <f>IF(Belegerfassung!C1746&lt;&gt;"",0,"")</f>
        <v/>
      </c>
      <c r="B1738" t="str">
        <f>IFERROR(VLOOKUP(Belegerfassung!I1746,Konten!A:D,2,FALSE),"")</f>
        <v/>
      </c>
      <c r="C1738" t="str">
        <f>IF(A1738&lt;&gt;"",TEXT(Belegerfassung!C1746,"TT.MM.JJJJ"),"")</f>
        <v/>
      </c>
      <c r="D1738" t="str">
        <f>IFERROR(VLOOKUP(Belegerfassung!A1746,Abfrage!$E$2:$F$20,2,FALSE),"")</f>
        <v/>
      </c>
      <c r="E1738" t="str">
        <f>IF(A1738&lt;&gt;"",Belegerfassung!B1746,"")</f>
        <v/>
      </c>
      <c r="F1738" t="str">
        <f>IF(Belegerfassung!L1746="","",IF(Belegerfassung!L1746&lt;&gt;"",IF(Belegerfassung!L1746&lt;&gt;"",IF(Belegerfassung!J1746&lt;&gt;0,VLOOKUP(Belegerfassung!L1746,Abfrage!$A$2:$C$19,2,),VLOOKUP(Belegerfassung!L1746,Abfrage!$A$2:$C$19,3,)),"")))</f>
        <v/>
      </c>
      <c r="G1738" t="str">
        <f t="shared" si="81"/>
        <v/>
      </c>
      <c r="H1738" s="31" t="str">
        <f>IF(A1738&lt;&gt;"",-Belegerfassung!J1746+Belegerfassung!K1746,"")</f>
        <v/>
      </c>
      <c r="I1738" s="49" t="str">
        <f>IFERROR(IF(H1738&lt;&gt;"",Belegerfassung!L1746*100,""),IF(OR(Belegerfassung!L1746="Leistung EU - Erlöse",Belegerfassung!L1746="Lieferungen EU-Erlöse",Belegerfassung!L1746="EUST",Belegerfassung!L1746="Bauleistungen 20%")=TRUE,"",MID(Belegerfassung!L1746,4,2)))</f>
        <v/>
      </c>
      <c r="J1738" s="6" t="str">
        <f>IF(A1738&lt;&gt;"",LEFT(Belegerfassung!D1746,40),"")</f>
        <v/>
      </c>
      <c r="K1738" t="str">
        <f>IF(A1738&lt;&gt;"",VLOOKUP(D1738,Abfrage!$F$2:$G$21,2,FALSE),"")</f>
        <v/>
      </c>
      <c r="L1738" s="6" t="str">
        <f>IF(Belegerfassung!H1746&lt;&gt;"",Belegerfassung!H1746,"")</f>
        <v/>
      </c>
      <c r="M1738" t="str">
        <f>IFERROR(IF(Belegerfassung!E1746&lt;&gt;"",VLOOKUP(Belegerfassung!E1746,Abfrage!$L$2:$M$15,2,),""),"")</f>
        <v/>
      </c>
      <c r="N1738" t="str">
        <f t="shared" si="82"/>
        <v/>
      </c>
      <c r="O1738" t="str">
        <f t="shared" si="83"/>
        <v/>
      </c>
      <c r="P1738" t="str">
        <f>IF(Belegerfassung!G1746&lt;&gt;"",CONCATENATE(Belegerfassung!G1746,".pdf"),"")</f>
        <v/>
      </c>
    </row>
    <row r="1739" spans="1:16">
      <c r="A1739" t="str">
        <f>IF(Belegerfassung!C1747&lt;&gt;"",0,"")</f>
        <v/>
      </c>
      <c r="B1739" t="str">
        <f>IFERROR(VLOOKUP(Belegerfassung!I1747,Konten!A:D,2,FALSE),"")</f>
        <v/>
      </c>
      <c r="C1739" t="str">
        <f>IF(A1739&lt;&gt;"",TEXT(Belegerfassung!C1747,"TT.MM.JJJJ"),"")</f>
        <v/>
      </c>
      <c r="D1739" t="str">
        <f>IFERROR(VLOOKUP(Belegerfassung!A1747,Abfrage!$E$2:$F$20,2,FALSE),"")</f>
        <v/>
      </c>
      <c r="E1739" t="str">
        <f>IF(A1739&lt;&gt;"",Belegerfassung!B1747,"")</f>
        <v/>
      </c>
      <c r="F1739" t="str">
        <f>IF(Belegerfassung!L1747="","",IF(Belegerfassung!L1747&lt;&gt;"",IF(Belegerfassung!L1747&lt;&gt;"",IF(Belegerfassung!J1747&lt;&gt;0,VLOOKUP(Belegerfassung!L1747,Abfrage!$A$2:$C$19,2,),VLOOKUP(Belegerfassung!L1747,Abfrage!$A$2:$C$19,3,)),"")))</f>
        <v/>
      </c>
      <c r="G1739" t="str">
        <f t="shared" si="81"/>
        <v/>
      </c>
      <c r="H1739" s="31" t="str">
        <f>IF(A1739&lt;&gt;"",-Belegerfassung!J1747+Belegerfassung!K1747,"")</f>
        <v/>
      </c>
      <c r="I1739" s="49" t="str">
        <f>IFERROR(IF(H1739&lt;&gt;"",Belegerfassung!L1747*100,""),IF(OR(Belegerfassung!L1747="Leistung EU - Erlöse",Belegerfassung!L1747="Lieferungen EU-Erlöse",Belegerfassung!L1747="EUST",Belegerfassung!L1747="Bauleistungen 20%")=TRUE,"",MID(Belegerfassung!L1747,4,2)))</f>
        <v/>
      </c>
      <c r="J1739" s="6" t="str">
        <f>IF(A1739&lt;&gt;"",LEFT(Belegerfassung!D1747,40),"")</f>
        <v/>
      </c>
      <c r="K1739" t="str">
        <f>IF(A1739&lt;&gt;"",VLOOKUP(D1739,Abfrage!$F$2:$G$21,2,FALSE),"")</f>
        <v/>
      </c>
      <c r="L1739" s="6" t="str">
        <f>IF(Belegerfassung!H1747&lt;&gt;"",Belegerfassung!H1747,"")</f>
        <v/>
      </c>
      <c r="M1739" t="str">
        <f>IFERROR(IF(Belegerfassung!E1747&lt;&gt;"",VLOOKUP(Belegerfassung!E1747,Abfrage!$L$2:$M$15,2,),""),"")</f>
        <v/>
      </c>
      <c r="N1739" t="str">
        <f t="shared" si="82"/>
        <v/>
      </c>
      <c r="O1739" t="str">
        <f t="shared" si="83"/>
        <v/>
      </c>
      <c r="P1739" t="str">
        <f>IF(Belegerfassung!G1747&lt;&gt;"",CONCATENATE(Belegerfassung!G1747,".pdf"),"")</f>
        <v/>
      </c>
    </row>
    <row r="1740" spans="1:16">
      <c r="A1740" t="str">
        <f>IF(Belegerfassung!C1748&lt;&gt;"",0,"")</f>
        <v/>
      </c>
      <c r="B1740" t="str">
        <f>IFERROR(VLOOKUP(Belegerfassung!I1748,Konten!A:D,2,FALSE),"")</f>
        <v/>
      </c>
      <c r="C1740" t="str">
        <f>IF(A1740&lt;&gt;"",TEXT(Belegerfassung!C1748,"TT.MM.JJJJ"),"")</f>
        <v/>
      </c>
      <c r="D1740" t="str">
        <f>IFERROR(VLOOKUP(Belegerfassung!A1748,Abfrage!$E$2:$F$20,2,FALSE),"")</f>
        <v/>
      </c>
      <c r="E1740" t="str">
        <f>IF(A1740&lt;&gt;"",Belegerfassung!B1748,"")</f>
        <v/>
      </c>
      <c r="F1740" t="str">
        <f>IF(Belegerfassung!L1748="","",IF(Belegerfassung!L1748&lt;&gt;"",IF(Belegerfassung!L1748&lt;&gt;"",IF(Belegerfassung!J1748&lt;&gt;0,VLOOKUP(Belegerfassung!L1748,Abfrage!$A$2:$C$19,2,),VLOOKUP(Belegerfassung!L1748,Abfrage!$A$2:$C$19,3,)),"")))</f>
        <v/>
      </c>
      <c r="G1740" t="str">
        <f t="shared" si="81"/>
        <v/>
      </c>
      <c r="H1740" s="31" t="str">
        <f>IF(A1740&lt;&gt;"",-Belegerfassung!J1748+Belegerfassung!K1748,"")</f>
        <v/>
      </c>
      <c r="I1740" s="49" t="str">
        <f>IFERROR(IF(H1740&lt;&gt;"",Belegerfassung!L1748*100,""),IF(OR(Belegerfassung!L1748="Leistung EU - Erlöse",Belegerfassung!L1748="Lieferungen EU-Erlöse",Belegerfassung!L1748="EUST",Belegerfassung!L1748="Bauleistungen 20%")=TRUE,"",MID(Belegerfassung!L1748,4,2)))</f>
        <v/>
      </c>
      <c r="J1740" s="6" t="str">
        <f>IF(A1740&lt;&gt;"",LEFT(Belegerfassung!D1748,40),"")</f>
        <v/>
      </c>
      <c r="K1740" t="str">
        <f>IF(A1740&lt;&gt;"",VLOOKUP(D1740,Abfrage!$F$2:$G$21,2,FALSE),"")</f>
        <v/>
      </c>
      <c r="L1740" s="6" t="str">
        <f>IF(Belegerfassung!H1748&lt;&gt;"",Belegerfassung!H1748,"")</f>
        <v/>
      </c>
      <c r="M1740" t="str">
        <f>IFERROR(IF(Belegerfassung!E1748&lt;&gt;"",VLOOKUP(Belegerfassung!E1748,Abfrage!$L$2:$M$15,2,),""),"")</f>
        <v/>
      </c>
      <c r="N1740" t="str">
        <f t="shared" si="82"/>
        <v/>
      </c>
      <c r="O1740" t="str">
        <f t="shared" si="83"/>
        <v/>
      </c>
      <c r="P1740" t="str">
        <f>IF(Belegerfassung!G1748&lt;&gt;"",CONCATENATE(Belegerfassung!G1748,".pdf"),"")</f>
        <v/>
      </c>
    </row>
    <row r="1741" spans="1:16">
      <c r="A1741" t="str">
        <f>IF(Belegerfassung!C1749&lt;&gt;"",0,"")</f>
        <v/>
      </c>
      <c r="B1741" t="str">
        <f>IFERROR(VLOOKUP(Belegerfassung!I1749,Konten!A:D,2,FALSE),"")</f>
        <v/>
      </c>
      <c r="C1741" t="str">
        <f>IF(A1741&lt;&gt;"",TEXT(Belegerfassung!C1749,"TT.MM.JJJJ"),"")</f>
        <v/>
      </c>
      <c r="D1741" t="str">
        <f>IFERROR(VLOOKUP(Belegerfassung!A1749,Abfrage!$E$2:$F$20,2,FALSE),"")</f>
        <v/>
      </c>
      <c r="E1741" t="str">
        <f>IF(A1741&lt;&gt;"",Belegerfassung!B1749,"")</f>
        <v/>
      </c>
      <c r="F1741" t="str">
        <f>IF(Belegerfassung!L1749="","",IF(Belegerfassung!L1749&lt;&gt;"",IF(Belegerfassung!L1749&lt;&gt;"",IF(Belegerfassung!J1749&lt;&gt;0,VLOOKUP(Belegerfassung!L1749,Abfrage!$A$2:$C$19,2,),VLOOKUP(Belegerfassung!L1749,Abfrage!$A$2:$C$19,3,)),"")))</f>
        <v/>
      </c>
      <c r="G1741" t="str">
        <f t="shared" si="81"/>
        <v/>
      </c>
      <c r="H1741" s="31" t="str">
        <f>IF(A1741&lt;&gt;"",-Belegerfassung!J1749+Belegerfassung!K1749,"")</f>
        <v/>
      </c>
      <c r="I1741" s="49" t="str">
        <f>IFERROR(IF(H1741&lt;&gt;"",Belegerfassung!L1749*100,""),IF(OR(Belegerfassung!L1749="Leistung EU - Erlöse",Belegerfassung!L1749="Lieferungen EU-Erlöse",Belegerfassung!L1749="EUST",Belegerfassung!L1749="Bauleistungen 20%")=TRUE,"",MID(Belegerfassung!L1749,4,2)))</f>
        <v/>
      </c>
      <c r="J1741" s="6" t="str">
        <f>IF(A1741&lt;&gt;"",LEFT(Belegerfassung!D1749,40),"")</f>
        <v/>
      </c>
      <c r="K1741" t="str">
        <f>IF(A1741&lt;&gt;"",VLOOKUP(D1741,Abfrage!$F$2:$G$21,2,FALSE),"")</f>
        <v/>
      </c>
      <c r="L1741" s="6" t="str">
        <f>IF(Belegerfassung!H1749&lt;&gt;"",Belegerfassung!H1749,"")</f>
        <v/>
      </c>
      <c r="M1741" t="str">
        <f>IFERROR(IF(Belegerfassung!E1749&lt;&gt;"",VLOOKUP(Belegerfassung!E1749,Abfrage!$L$2:$M$15,2,),""),"")</f>
        <v/>
      </c>
      <c r="N1741" t="str">
        <f t="shared" si="82"/>
        <v/>
      </c>
      <c r="O1741" t="str">
        <f t="shared" si="83"/>
        <v/>
      </c>
      <c r="P1741" t="str">
        <f>IF(Belegerfassung!G1749&lt;&gt;"",CONCATENATE(Belegerfassung!G1749,".pdf"),"")</f>
        <v/>
      </c>
    </row>
    <row r="1742" spans="1:16">
      <c r="A1742" t="str">
        <f>IF(Belegerfassung!C1750&lt;&gt;"",0,"")</f>
        <v/>
      </c>
      <c r="B1742" t="str">
        <f>IFERROR(VLOOKUP(Belegerfassung!I1750,Konten!A:D,2,FALSE),"")</f>
        <v/>
      </c>
      <c r="C1742" t="str">
        <f>IF(A1742&lt;&gt;"",TEXT(Belegerfassung!C1750,"TT.MM.JJJJ"),"")</f>
        <v/>
      </c>
      <c r="D1742" t="str">
        <f>IFERROR(VLOOKUP(Belegerfassung!A1750,Abfrage!$E$2:$F$20,2,FALSE),"")</f>
        <v/>
      </c>
      <c r="E1742" t="str">
        <f>IF(A1742&lt;&gt;"",Belegerfassung!B1750,"")</f>
        <v/>
      </c>
      <c r="F1742" t="str">
        <f>IF(Belegerfassung!L1750="","",IF(Belegerfassung!L1750&lt;&gt;"",IF(Belegerfassung!L1750&lt;&gt;"",IF(Belegerfassung!J1750&lt;&gt;0,VLOOKUP(Belegerfassung!L1750,Abfrage!$A$2:$C$19,2,),VLOOKUP(Belegerfassung!L1750,Abfrage!$A$2:$C$19,3,)),"")))</f>
        <v/>
      </c>
      <c r="G1742" t="str">
        <f t="shared" si="81"/>
        <v/>
      </c>
      <c r="H1742" s="31" t="str">
        <f>IF(A1742&lt;&gt;"",-Belegerfassung!J1750+Belegerfassung!K1750,"")</f>
        <v/>
      </c>
      <c r="I1742" s="49" t="str">
        <f>IFERROR(IF(H1742&lt;&gt;"",Belegerfassung!L1750*100,""),IF(OR(Belegerfassung!L1750="Leistung EU - Erlöse",Belegerfassung!L1750="Lieferungen EU-Erlöse",Belegerfassung!L1750="EUST",Belegerfassung!L1750="Bauleistungen 20%")=TRUE,"",MID(Belegerfassung!L1750,4,2)))</f>
        <v/>
      </c>
      <c r="J1742" s="6" t="str">
        <f>IF(A1742&lt;&gt;"",LEFT(Belegerfassung!D1750,40),"")</f>
        <v/>
      </c>
      <c r="K1742" t="str">
        <f>IF(A1742&lt;&gt;"",VLOOKUP(D1742,Abfrage!$F$2:$G$21,2,FALSE),"")</f>
        <v/>
      </c>
      <c r="L1742" s="6" t="str">
        <f>IF(Belegerfassung!H1750&lt;&gt;"",Belegerfassung!H1750,"")</f>
        <v/>
      </c>
      <c r="M1742" t="str">
        <f>IFERROR(IF(Belegerfassung!E1750&lt;&gt;"",VLOOKUP(Belegerfassung!E1750,Abfrage!$L$2:$M$15,2,),""),"")</f>
        <v/>
      </c>
      <c r="N1742" t="str">
        <f t="shared" si="82"/>
        <v/>
      </c>
      <c r="O1742" t="str">
        <f t="shared" si="83"/>
        <v/>
      </c>
      <c r="P1742" t="str">
        <f>IF(Belegerfassung!G1750&lt;&gt;"",CONCATENATE(Belegerfassung!G1750,".pdf"),"")</f>
        <v/>
      </c>
    </row>
    <row r="1743" spans="1:16">
      <c r="A1743" t="str">
        <f>IF(Belegerfassung!C1751&lt;&gt;"",0,"")</f>
        <v/>
      </c>
      <c r="B1743" t="str">
        <f>IFERROR(VLOOKUP(Belegerfassung!I1751,Konten!A:D,2,FALSE),"")</f>
        <v/>
      </c>
      <c r="C1743" t="str">
        <f>IF(A1743&lt;&gt;"",TEXT(Belegerfassung!C1751,"TT.MM.JJJJ"),"")</f>
        <v/>
      </c>
      <c r="D1743" t="str">
        <f>IFERROR(VLOOKUP(Belegerfassung!A1751,Abfrage!$E$2:$F$20,2,FALSE),"")</f>
        <v/>
      </c>
      <c r="E1743" t="str">
        <f>IF(A1743&lt;&gt;"",Belegerfassung!B1751,"")</f>
        <v/>
      </c>
      <c r="F1743" t="str">
        <f>IF(Belegerfassung!L1751="","",IF(Belegerfassung!L1751&lt;&gt;"",IF(Belegerfassung!L1751&lt;&gt;"",IF(Belegerfassung!J1751&lt;&gt;0,VLOOKUP(Belegerfassung!L1751,Abfrage!$A$2:$C$19,2,),VLOOKUP(Belegerfassung!L1751,Abfrage!$A$2:$C$19,3,)),"")))</f>
        <v/>
      </c>
      <c r="G1743" t="str">
        <f t="shared" si="81"/>
        <v/>
      </c>
      <c r="H1743" s="31" t="str">
        <f>IF(A1743&lt;&gt;"",-Belegerfassung!J1751+Belegerfassung!K1751,"")</f>
        <v/>
      </c>
      <c r="I1743" s="49" t="str">
        <f>IFERROR(IF(H1743&lt;&gt;"",Belegerfassung!L1751*100,""),IF(OR(Belegerfassung!L1751="Leistung EU - Erlöse",Belegerfassung!L1751="Lieferungen EU-Erlöse",Belegerfassung!L1751="EUST",Belegerfassung!L1751="Bauleistungen 20%")=TRUE,"",MID(Belegerfassung!L1751,4,2)))</f>
        <v/>
      </c>
      <c r="J1743" s="6" t="str">
        <f>IF(A1743&lt;&gt;"",LEFT(Belegerfassung!D1751,40),"")</f>
        <v/>
      </c>
      <c r="K1743" t="str">
        <f>IF(A1743&lt;&gt;"",VLOOKUP(D1743,Abfrage!$F$2:$G$21,2,FALSE),"")</f>
        <v/>
      </c>
      <c r="L1743" s="6" t="str">
        <f>IF(Belegerfassung!H1751&lt;&gt;"",Belegerfassung!H1751,"")</f>
        <v/>
      </c>
      <c r="M1743" t="str">
        <f>IFERROR(IF(Belegerfassung!E1751&lt;&gt;"",VLOOKUP(Belegerfassung!E1751,Abfrage!$L$2:$M$15,2,),""),"")</f>
        <v/>
      </c>
      <c r="N1743" t="str">
        <f t="shared" si="82"/>
        <v/>
      </c>
      <c r="O1743" t="str">
        <f t="shared" si="83"/>
        <v/>
      </c>
      <c r="P1743" t="str">
        <f>IF(Belegerfassung!G1751&lt;&gt;"",CONCATENATE(Belegerfassung!G1751,".pdf"),"")</f>
        <v/>
      </c>
    </row>
    <row r="1744" spans="1:16">
      <c r="A1744" t="str">
        <f>IF(Belegerfassung!C1752&lt;&gt;"",0,"")</f>
        <v/>
      </c>
      <c r="B1744" t="str">
        <f>IFERROR(VLOOKUP(Belegerfassung!I1752,Konten!A:D,2,FALSE),"")</f>
        <v/>
      </c>
      <c r="C1744" t="str">
        <f>IF(A1744&lt;&gt;"",TEXT(Belegerfassung!C1752,"TT.MM.JJJJ"),"")</f>
        <v/>
      </c>
      <c r="D1744" t="str">
        <f>IFERROR(VLOOKUP(Belegerfassung!A1752,Abfrage!$E$2:$F$20,2,FALSE),"")</f>
        <v/>
      </c>
      <c r="E1744" t="str">
        <f>IF(A1744&lt;&gt;"",Belegerfassung!B1752,"")</f>
        <v/>
      </c>
      <c r="F1744" t="str">
        <f>IF(Belegerfassung!L1752="","",IF(Belegerfassung!L1752&lt;&gt;"",IF(Belegerfassung!L1752&lt;&gt;"",IF(Belegerfassung!J1752&lt;&gt;0,VLOOKUP(Belegerfassung!L1752,Abfrage!$A$2:$C$19,2,),VLOOKUP(Belegerfassung!L1752,Abfrage!$A$2:$C$19,3,)),"")))</f>
        <v/>
      </c>
      <c r="G1744" t="str">
        <f t="shared" si="81"/>
        <v/>
      </c>
      <c r="H1744" s="31" t="str">
        <f>IF(A1744&lt;&gt;"",-Belegerfassung!J1752+Belegerfassung!K1752,"")</f>
        <v/>
      </c>
      <c r="I1744" s="49" t="str">
        <f>IFERROR(IF(H1744&lt;&gt;"",Belegerfassung!L1752*100,""),IF(OR(Belegerfassung!L1752="Leistung EU - Erlöse",Belegerfassung!L1752="Lieferungen EU-Erlöse",Belegerfassung!L1752="EUST",Belegerfassung!L1752="Bauleistungen 20%")=TRUE,"",MID(Belegerfassung!L1752,4,2)))</f>
        <v/>
      </c>
      <c r="J1744" s="6" t="str">
        <f>IF(A1744&lt;&gt;"",LEFT(Belegerfassung!D1752,40),"")</f>
        <v/>
      </c>
      <c r="K1744" t="str">
        <f>IF(A1744&lt;&gt;"",VLOOKUP(D1744,Abfrage!$F$2:$G$21,2,FALSE),"")</f>
        <v/>
      </c>
      <c r="L1744" s="6" t="str">
        <f>IF(Belegerfassung!H1752&lt;&gt;"",Belegerfassung!H1752,"")</f>
        <v/>
      </c>
      <c r="M1744" t="str">
        <f>IFERROR(IF(Belegerfassung!E1752&lt;&gt;"",VLOOKUP(Belegerfassung!E1752,Abfrage!$L$2:$M$15,2,),""),"")</f>
        <v/>
      </c>
      <c r="N1744" t="str">
        <f t="shared" si="82"/>
        <v/>
      </c>
      <c r="O1744" t="str">
        <f t="shared" si="83"/>
        <v/>
      </c>
      <c r="P1744" t="str">
        <f>IF(Belegerfassung!G1752&lt;&gt;"",CONCATENATE(Belegerfassung!G1752,".pdf"),"")</f>
        <v/>
      </c>
    </row>
    <row r="1745" spans="1:16">
      <c r="A1745" t="str">
        <f>IF(Belegerfassung!C1753&lt;&gt;"",0,"")</f>
        <v/>
      </c>
      <c r="B1745" t="str">
        <f>IFERROR(VLOOKUP(Belegerfassung!I1753,Konten!A:D,2,FALSE),"")</f>
        <v/>
      </c>
      <c r="C1745" t="str">
        <f>IF(A1745&lt;&gt;"",TEXT(Belegerfassung!C1753,"TT.MM.JJJJ"),"")</f>
        <v/>
      </c>
      <c r="D1745" t="str">
        <f>IFERROR(VLOOKUP(Belegerfassung!A1753,Abfrage!$E$2:$F$20,2,FALSE),"")</f>
        <v/>
      </c>
      <c r="E1745" t="str">
        <f>IF(A1745&lt;&gt;"",Belegerfassung!B1753,"")</f>
        <v/>
      </c>
      <c r="F1745" t="str">
        <f>IF(Belegerfassung!L1753="","",IF(Belegerfassung!L1753&lt;&gt;"",IF(Belegerfassung!L1753&lt;&gt;"",IF(Belegerfassung!J1753&lt;&gt;0,VLOOKUP(Belegerfassung!L1753,Abfrage!$A$2:$C$19,2,),VLOOKUP(Belegerfassung!L1753,Abfrage!$A$2:$C$19,3,)),"")))</f>
        <v/>
      </c>
      <c r="G1745" t="str">
        <f t="shared" si="81"/>
        <v/>
      </c>
      <c r="H1745" s="31" t="str">
        <f>IF(A1745&lt;&gt;"",-Belegerfassung!J1753+Belegerfassung!K1753,"")</f>
        <v/>
      </c>
      <c r="I1745" s="49" t="str">
        <f>IFERROR(IF(H1745&lt;&gt;"",Belegerfassung!L1753*100,""),IF(OR(Belegerfassung!L1753="Leistung EU - Erlöse",Belegerfassung!L1753="Lieferungen EU-Erlöse",Belegerfassung!L1753="EUST",Belegerfassung!L1753="Bauleistungen 20%")=TRUE,"",MID(Belegerfassung!L1753,4,2)))</f>
        <v/>
      </c>
      <c r="J1745" s="6" t="str">
        <f>IF(A1745&lt;&gt;"",LEFT(Belegerfassung!D1753,40),"")</f>
        <v/>
      </c>
      <c r="K1745" t="str">
        <f>IF(A1745&lt;&gt;"",VLOOKUP(D1745,Abfrage!$F$2:$G$21,2,FALSE),"")</f>
        <v/>
      </c>
      <c r="L1745" s="6" t="str">
        <f>IF(Belegerfassung!H1753&lt;&gt;"",Belegerfassung!H1753,"")</f>
        <v/>
      </c>
      <c r="M1745" t="str">
        <f>IFERROR(IF(Belegerfassung!E1753&lt;&gt;"",VLOOKUP(Belegerfassung!E1753,Abfrage!$L$2:$M$15,2,),""),"")</f>
        <v/>
      </c>
      <c r="N1745" t="str">
        <f t="shared" si="82"/>
        <v/>
      </c>
      <c r="O1745" t="str">
        <f t="shared" si="83"/>
        <v/>
      </c>
      <c r="P1745" t="str">
        <f>IF(Belegerfassung!G1753&lt;&gt;"",CONCATENATE(Belegerfassung!G1753,".pdf"),"")</f>
        <v/>
      </c>
    </row>
    <row r="1746" spans="1:16">
      <c r="A1746" t="str">
        <f>IF(Belegerfassung!C1754&lt;&gt;"",0,"")</f>
        <v/>
      </c>
      <c r="B1746" t="str">
        <f>IFERROR(VLOOKUP(Belegerfassung!I1754,Konten!A:D,2,FALSE),"")</f>
        <v/>
      </c>
      <c r="C1746" t="str">
        <f>IF(A1746&lt;&gt;"",TEXT(Belegerfassung!C1754,"TT.MM.JJJJ"),"")</f>
        <v/>
      </c>
      <c r="D1746" t="str">
        <f>IFERROR(VLOOKUP(Belegerfassung!A1754,Abfrage!$E$2:$F$20,2,FALSE),"")</f>
        <v/>
      </c>
      <c r="E1746" t="str">
        <f>IF(A1746&lt;&gt;"",Belegerfassung!B1754,"")</f>
        <v/>
      </c>
      <c r="F1746" t="str">
        <f>IF(Belegerfassung!L1754="","",IF(Belegerfassung!L1754&lt;&gt;"",IF(Belegerfassung!L1754&lt;&gt;"",IF(Belegerfassung!J1754&lt;&gt;0,VLOOKUP(Belegerfassung!L1754,Abfrage!$A$2:$C$19,2,),VLOOKUP(Belegerfassung!L1754,Abfrage!$A$2:$C$19,3,)),"")))</f>
        <v/>
      </c>
      <c r="G1746" t="str">
        <f t="shared" si="81"/>
        <v/>
      </c>
      <c r="H1746" s="31" t="str">
        <f>IF(A1746&lt;&gt;"",-Belegerfassung!J1754+Belegerfassung!K1754,"")</f>
        <v/>
      </c>
      <c r="I1746" s="49" t="str">
        <f>IFERROR(IF(H1746&lt;&gt;"",Belegerfassung!L1754*100,""),IF(OR(Belegerfassung!L1754="Leistung EU - Erlöse",Belegerfassung!L1754="Lieferungen EU-Erlöse",Belegerfassung!L1754="EUST",Belegerfassung!L1754="Bauleistungen 20%")=TRUE,"",MID(Belegerfassung!L1754,4,2)))</f>
        <v/>
      </c>
      <c r="J1746" s="6" t="str">
        <f>IF(A1746&lt;&gt;"",LEFT(Belegerfassung!D1754,40),"")</f>
        <v/>
      </c>
      <c r="K1746" t="str">
        <f>IF(A1746&lt;&gt;"",VLOOKUP(D1746,Abfrage!$F$2:$G$21,2,FALSE),"")</f>
        <v/>
      </c>
      <c r="L1746" s="6" t="str">
        <f>IF(Belegerfassung!H1754&lt;&gt;"",Belegerfassung!H1754,"")</f>
        <v/>
      </c>
      <c r="M1746" t="str">
        <f>IFERROR(IF(Belegerfassung!E1754&lt;&gt;"",VLOOKUP(Belegerfassung!E1754,Abfrage!$L$2:$M$15,2,),""),"")</f>
        <v/>
      </c>
      <c r="N1746" t="str">
        <f t="shared" si="82"/>
        <v/>
      </c>
      <c r="O1746" t="str">
        <f t="shared" si="83"/>
        <v/>
      </c>
      <c r="P1746" t="str">
        <f>IF(Belegerfassung!G1754&lt;&gt;"",CONCATENATE(Belegerfassung!G1754,".pdf"),"")</f>
        <v/>
      </c>
    </row>
    <row r="1747" spans="1:16">
      <c r="A1747" t="str">
        <f>IF(Belegerfassung!C1755&lt;&gt;"",0,"")</f>
        <v/>
      </c>
      <c r="B1747" t="str">
        <f>IFERROR(VLOOKUP(Belegerfassung!I1755,Konten!A:D,2,FALSE),"")</f>
        <v/>
      </c>
      <c r="C1747" t="str">
        <f>IF(A1747&lt;&gt;"",TEXT(Belegerfassung!C1755,"TT.MM.JJJJ"),"")</f>
        <v/>
      </c>
      <c r="D1747" t="str">
        <f>IFERROR(VLOOKUP(Belegerfassung!A1755,Abfrage!$E$2:$F$20,2,FALSE),"")</f>
        <v/>
      </c>
      <c r="E1747" t="str">
        <f>IF(A1747&lt;&gt;"",Belegerfassung!B1755,"")</f>
        <v/>
      </c>
      <c r="F1747" t="str">
        <f>IF(Belegerfassung!L1755="","",IF(Belegerfassung!L1755&lt;&gt;"",IF(Belegerfassung!L1755&lt;&gt;"",IF(Belegerfassung!J1755&lt;&gt;0,VLOOKUP(Belegerfassung!L1755,Abfrage!$A$2:$C$19,2,),VLOOKUP(Belegerfassung!L1755,Abfrage!$A$2:$C$19,3,)),"")))</f>
        <v/>
      </c>
      <c r="G1747" t="str">
        <f t="shared" si="81"/>
        <v/>
      </c>
      <c r="H1747" s="31" t="str">
        <f>IF(A1747&lt;&gt;"",-Belegerfassung!J1755+Belegerfassung!K1755,"")</f>
        <v/>
      </c>
      <c r="I1747" s="49" t="str">
        <f>IFERROR(IF(H1747&lt;&gt;"",Belegerfassung!L1755*100,""),IF(OR(Belegerfassung!L1755="Leistung EU - Erlöse",Belegerfassung!L1755="Lieferungen EU-Erlöse",Belegerfassung!L1755="EUST",Belegerfassung!L1755="Bauleistungen 20%")=TRUE,"",MID(Belegerfassung!L1755,4,2)))</f>
        <v/>
      </c>
      <c r="J1747" s="6" t="str">
        <f>IF(A1747&lt;&gt;"",LEFT(Belegerfassung!D1755,40),"")</f>
        <v/>
      </c>
      <c r="K1747" t="str">
        <f>IF(A1747&lt;&gt;"",VLOOKUP(D1747,Abfrage!$F$2:$G$21,2,FALSE),"")</f>
        <v/>
      </c>
      <c r="L1747" s="6" t="str">
        <f>IF(Belegerfassung!H1755&lt;&gt;"",Belegerfassung!H1755,"")</f>
        <v/>
      </c>
      <c r="M1747" t="str">
        <f>IFERROR(IF(Belegerfassung!E1755&lt;&gt;"",VLOOKUP(Belegerfassung!E1755,Abfrage!$L$2:$M$15,2,),""),"")</f>
        <v/>
      </c>
      <c r="N1747" t="str">
        <f t="shared" si="82"/>
        <v/>
      </c>
      <c r="O1747" t="str">
        <f t="shared" si="83"/>
        <v/>
      </c>
      <c r="P1747" t="str">
        <f>IF(Belegerfassung!G1755&lt;&gt;"",CONCATENATE(Belegerfassung!G1755,".pdf"),"")</f>
        <v/>
      </c>
    </row>
    <row r="1748" spans="1:16">
      <c r="A1748" t="str">
        <f>IF(Belegerfassung!C1756&lt;&gt;"",0,"")</f>
        <v/>
      </c>
      <c r="B1748" t="str">
        <f>IFERROR(VLOOKUP(Belegerfassung!I1756,Konten!A:D,2,FALSE),"")</f>
        <v/>
      </c>
      <c r="C1748" t="str">
        <f>IF(A1748&lt;&gt;"",TEXT(Belegerfassung!C1756,"TT.MM.JJJJ"),"")</f>
        <v/>
      </c>
      <c r="D1748" t="str">
        <f>IFERROR(VLOOKUP(Belegerfassung!A1756,Abfrage!$E$2:$F$20,2,FALSE),"")</f>
        <v/>
      </c>
      <c r="E1748" t="str">
        <f>IF(A1748&lt;&gt;"",Belegerfassung!B1756,"")</f>
        <v/>
      </c>
      <c r="F1748" t="str">
        <f>IF(Belegerfassung!L1756="","",IF(Belegerfassung!L1756&lt;&gt;"",IF(Belegerfassung!L1756&lt;&gt;"",IF(Belegerfassung!J1756&lt;&gt;0,VLOOKUP(Belegerfassung!L1756,Abfrage!$A$2:$C$19,2,),VLOOKUP(Belegerfassung!L1756,Abfrage!$A$2:$C$19,3,)),"")))</f>
        <v/>
      </c>
      <c r="G1748" t="str">
        <f t="shared" si="81"/>
        <v/>
      </c>
      <c r="H1748" s="31" t="str">
        <f>IF(A1748&lt;&gt;"",-Belegerfassung!J1756+Belegerfassung!K1756,"")</f>
        <v/>
      </c>
      <c r="I1748" s="49" t="str">
        <f>IFERROR(IF(H1748&lt;&gt;"",Belegerfassung!L1756*100,""),IF(OR(Belegerfassung!L1756="Leistung EU - Erlöse",Belegerfassung!L1756="Lieferungen EU-Erlöse",Belegerfassung!L1756="EUST",Belegerfassung!L1756="Bauleistungen 20%")=TRUE,"",MID(Belegerfassung!L1756,4,2)))</f>
        <v/>
      </c>
      <c r="J1748" s="6" t="str">
        <f>IF(A1748&lt;&gt;"",LEFT(Belegerfassung!D1756,40),"")</f>
        <v/>
      </c>
      <c r="K1748" t="str">
        <f>IF(A1748&lt;&gt;"",VLOOKUP(D1748,Abfrage!$F$2:$G$21,2,FALSE),"")</f>
        <v/>
      </c>
      <c r="L1748" s="6" t="str">
        <f>IF(Belegerfassung!H1756&lt;&gt;"",Belegerfassung!H1756,"")</f>
        <v/>
      </c>
      <c r="M1748" t="str">
        <f>IFERROR(IF(Belegerfassung!E1756&lt;&gt;"",VLOOKUP(Belegerfassung!E1756,Abfrage!$L$2:$M$15,2,),""),"")</f>
        <v/>
      </c>
      <c r="N1748" t="str">
        <f t="shared" si="82"/>
        <v/>
      </c>
      <c r="O1748" t="str">
        <f t="shared" si="83"/>
        <v/>
      </c>
      <c r="P1748" t="str">
        <f>IF(Belegerfassung!G1756&lt;&gt;"",CONCATENATE(Belegerfassung!G1756,".pdf"),"")</f>
        <v/>
      </c>
    </row>
    <row r="1749" spans="1:16">
      <c r="A1749" t="str">
        <f>IF(Belegerfassung!C1757&lt;&gt;"",0,"")</f>
        <v/>
      </c>
      <c r="B1749" t="str">
        <f>IFERROR(VLOOKUP(Belegerfassung!I1757,Konten!A:D,2,FALSE),"")</f>
        <v/>
      </c>
      <c r="C1749" t="str">
        <f>IF(A1749&lt;&gt;"",TEXT(Belegerfassung!C1757,"TT.MM.JJJJ"),"")</f>
        <v/>
      </c>
      <c r="D1749" t="str">
        <f>IFERROR(VLOOKUP(Belegerfassung!A1757,Abfrage!$E$2:$F$20,2,FALSE),"")</f>
        <v/>
      </c>
      <c r="E1749" t="str">
        <f>IF(A1749&lt;&gt;"",Belegerfassung!B1757,"")</f>
        <v/>
      </c>
      <c r="F1749" t="str">
        <f>IF(Belegerfassung!L1757="","",IF(Belegerfassung!L1757&lt;&gt;"",IF(Belegerfassung!L1757&lt;&gt;"",IF(Belegerfassung!J1757&lt;&gt;0,VLOOKUP(Belegerfassung!L1757,Abfrage!$A$2:$C$19,2,),VLOOKUP(Belegerfassung!L1757,Abfrage!$A$2:$C$19,3,)),"")))</f>
        <v/>
      </c>
      <c r="G1749" t="str">
        <f t="shared" si="81"/>
        <v/>
      </c>
      <c r="H1749" s="31" t="str">
        <f>IF(A1749&lt;&gt;"",-Belegerfassung!J1757+Belegerfassung!K1757,"")</f>
        <v/>
      </c>
      <c r="I1749" s="49" t="str">
        <f>IFERROR(IF(H1749&lt;&gt;"",Belegerfassung!L1757*100,""),IF(OR(Belegerfassung!L1757="Leistung EU - Erlöse",Belegerfassung!L1757="Lieferungen EU-Erlöse",Belegerfassung!L1757="EUST",Belegerfassung!L1757="Bauleistungen 20%")=TRUE,"",MID(Belegerfassung!L1757,4,2)))</f>
        <v/>
      </c>
      <c r="J1749" s="6" t="str">
        <f>IF(A1749&lt;&gt;"",LEFT(Belegerfassung!D1757,40),"")</f>
        <v/>
      </c>
      <c r="K1749" t="str">
        <f>IF(A1749&lt;&gt;"",VLOOKUP(D1749,Abfrage!$F$2:$G$21,2,FALSE),"")</f>
        <v/>
      </c>
      <c r="L1749" s="6" t="str">
        <f>IF(Belegerfassung!H1757&lt;&gt;"",Belegerfassung!H1757,"")</f>
        <v/>
      </c>
      <c r="M1749" t="str">
        <f>IFERROR(IF(Belegerfassung!E1757&lt;&gt;"",VLOOKUP(Belegerfassung!E1757,Abfrage!$L$2:$M$15,2,),""),"")</f>
        <v/>
      </c>
      <c r="N1749" t="str">
        <f t="shared" si="82"/>
        <v/>
      </c>
      <c r="O1749" t="str">
        <f t="shared" si="83"/>
        <v/>
      </c>
      <c r="P1749" t="str">
        <f>IF(Belegerfassung!G1757&lt;&gt;"",CONCATENATE(Belegerfassung!G1757,".pdf"),"")</f>
        <v/>
      </c>
    </row>
    <row r="1750" spans="1:16">
      <c r="A1750" t="str">
        <f>IF(Belegerfassung!C1758&lt;&gt;"",0,"")</f>
        <v/>
      </c>
      <c r="B1750" t="str">
        <f>IFERROR(VLOOKUP(Belegerfassung!I1758,Konten!A:D,2,FALSE),"")</f>
        <v/>
      </c>
      <c r="C1750" t="str">
        <f>IF(A1750&lt;&gt;"",TEXT(Belegerfassung!C1758,"TT.MM.JJJJ"),"")</f>
        <v/>
      </c>
      <c r="D1750" t="str">
        <f>IFERROR(VLOOKUP(Belegerfassung!A1758,Abfrage!$E$2:$F$20,2,FALSE),"")</f>
        <v/>
      </c>
      <c r="E1750" t="str">
        <f>IF(A1750&lt;&gt;"",Belegerfassung!B1758,"")</f>
        <v/>
      </c>
      <c r="F1750" t="str">
        <f>IF(Belegerfassung!L1758="","",IF(Belegerfassung!L1758&lt;&gt;"",IF(Belegerfassung!L1758&lt;&gt;"",IF(Belegerfassung!J1758&lt;&gt;0,VLOOKUP(Belegerfassung!L1758,Abfrage!$A$2:$C$19,2,),VLOOKUP(Belegerfassung!L1758,Abfrage!$A$2:$C$19,3,)),"")))</f>
        <v/>
      </c>
      <c r="G1750" t="str">
        <f t="shared" si="81"/>
        <v/>
      </c>
      <c r="H1750" s="31" t="str">
        <f>IF(A1750&lt;&gt;"",-Belegerfassung!J1758+Belegerfassung!K1758,"")</f>
        <v/>
      </c>
      <c r="I1750" s="49" t="str">
        <f>IFERROR(IF(H1750&lt;&gt;"",Belegerfassung!L1758*100,""),IF(OR(Belegerfassung!L1758="Leistung EU - Erlöse",Belegerfassung!L1758="Lieferungen EU-Erlöse",Belegerfassung!L1758="EUST",Belegerfassung!L1758="Bauleistungen 20%")=TRUE,"",MID(Belegerfassung!L1758,4,2)))</f>
        <v/>
      </c>
      <c r="J1750" s="6" t="str">
        <f>IF(A1750&lt;&gt;"",LEFT(Belegerfassung!D1758,40),"")</f>
        <v/>
      </c>
      <c r="K1750" t="str">
        <f>IF(A1750&lt;&gt;"",VLOOKUP(D1750,Abfrage!$F$2:$G$21,2,FALSE),"")</f>
        <v/>
      </c>
      <c r="L1750" s="6" t="str">
        <f>IF(Belegerfassung!H1758&lt;&gt;"",Belegerfassung!H1758,"")</f>
        <v/>
      </c>
      <c r="M1750" t="str">
        <f>IFERROR(IF(Belegerfassung!E1758&lt;&gt;"",VLOOKUP(Belegerfassung!E1758,Abfrage!$L$2:$M$15,2,),""),"")</f>
        <v/>
      </c>
      <c r="N1750" t="str">
        <f t="shared" si="82"/>
        <v/>
      </c>
      <c r="O1750" t="str">
        <f t="shared" si="83"/>
        <v/>
      </c>
      <c r="P1750" t="str">
        <f>IF(Belegerfassung!G1758&lt;&gt;"",CONCATENATE(Belegerfassung!G1758,".pdf"),"")</f>
        <v/>
      </c>
    </row>
    <row r="1751" spans="1:16">
      <c r="A1751" t="str">
        <f>IF(Belegerfassung!C1759&lt;&gt;"",0,"")</f>
        <v/>
      </c>
      <c r="B1751" t="str">
        <f>IFERROR(VLOOKUP(Belegerfassung!I1759,Konten!A:D,2,FALSE),"")</f>
        <v/>
      </c>
      <c r="C1751" t="str">
        <f>IF(A1751&lt;&gt;"",TEXT(Belegerfassung!C1759,"TT.MM.JJJJ"),"")</f>
        <v/>
      </c>
      <c r="D1751" t="str">
        <f>IFERROR(VLOOKUP(Belegerfassung!A1759,Abfrage!$E$2:$F$20,2,FALSE),"")</f>
        <v/>
      </c>
      <c r="E1751" t="str">
        <f>IF(A1751&lt;&gt;"",Belegerfassung!B1759,"")</f>
        <v/>
      </c>
      <c r="F1751" t="str">
        <f>IF(Belegerfassung!L1759="","",IF(Belegerfassung!L1759&lt;&gt;"",IF(Belegerfassung!L1759&lt;&gt;"",IF(Belegerfassung!J1759&lt;&gt;0,VLOOKUP(Belegerfassung!L1759,Abfrage!$A$2:$C$19,2,),VLOOKUP(Belegerfassung!L1759,Abfrage!$A$2:$C$19,3,)),"")))</f>
        <v/>
      </c>
      <c r="G1751" t="str">
        <f t="shared" si="81"/>
        <v/>
      </c>
      <c r="H1751" s="31" t="str">
        <f>IF(A1751&lt;&gt;"",-Belegerfassung!J1759+Belegerfassung!K1759,"")</f>
        <v/>
      </c>
      <c r="I1751" s="49" t="str">
        <f>IFERROR(IF(H1751&lt;&gt;"",Belegerfassung!L1759*100,""),IF(OR(Belegerfassung!L1759="Leistung EU - Erlöse",Belegerfassung!L1759="Lieferungen EU-Erlöse",Belegerfassung!L1759="EUST",Belegerfassung!L1759="Bauleistungen 20%")=TRUE,"",MID(Belegerfassung!L1759,4,2)))</f>
        <v/>
      </c>
      <c r="J1751" s="6" t="str">
        <f>IF(A1751&lt;&gt;"",LEFT(Belegerfassung!D1759,40),"")</f>
        <v/>
      </c>
      <c r="K1751" t="str">
        <f>IF(A1751&lt;&gt;"",VLOOKUP(D1751,Abfrage!$F$2:$G$21,2,FALSE),"")</f>
        <v/>
      </c>
      <c r="L1751" s="6" t="str">
        <f>IF(Belegerfassung!H1759&lt;&gt;"",Belegerfassung!H1759,"")</f>
        <v/>
      </c>
      <c r="M1751" t="str">
        <f>IFERROR(IF(Belegerfassung!E1759&lt;&gt;"",VLOOKUP(Belegerfassung!E1759,Abfrage!$L$2:$M$15,2,),""),"")</f>
        <v/>
      </c>
      <c r="N1751" t="str">
        <f t="shared" si="82"/>
        <v/>
      </c>
      <c r="O1751" t="str">
        <f t="shared" si="83"/>
        <v/>
      </c>
      <c r="P1751" t="str">
        <f>IF(Belegerfassung!G1759&lt;&gt;"",CONCATENATE(Belegerfassung!G1759,".pdf"),"")</f>
        <v/>
      </c>
    </row>
    <row r="1752" spans="1:16">
      <c r="A1752" t="str">
        <f>IF(Belegerfassung!C1760&lt;&gt;"",0,"")</f>
        <v/>
      </c>
      <c r="B1752" t="str">
        <f>IFERROR(VLOOKUP(Belegerfassung!I1760,Konten!A:D,2,FALSE),"")</f>
        <v/>
      </c>
      <c r="C1752" t="str">
        <f>IF(A1752&lt;&gt;"",TEXT(Belegerfassung!C1760,"TT.MM.JJJJ"),"")</f>
        <v/>
      </c>
      <c r="D1752" t="str">
        <f>IFERROR(VLOOKUP(Belegerfassung!A1760,Abfrage!$E$2:$F$20,2,FALSE),"")</f>
        <v/>
      </c>
      <c r="E1752" t="str">
        <f>IF(A1752&lt;&gt;"",Belegerfassung!B1760,"")</f>
        <v/>
      </c>
      <c r="F1752" t="str">
        <f>IF(Belegerfassung!L1760="","",IF(Belegerfassung!L1760&lt;&gt;"",IF(Belegerfassung!L1760&lt;&gt;"",IF(Belegerfassung!J1760&lt;&gt;0,VLOOKUP(Belegerfassung!L1760,Abfrage!$A$2:$C$19,2,),VLOOKUP(Belegerfassung!L1760,Abfrage!$A$2:$C$19,3,)),"")))</f>
        <v/>
      </c>
      <c r="G1752" t="str">
        <f t="shared" si="81"/>
        <v/>
      </c>
      <c r="H1752" s="31" t="str">
        <f>IF(A1752&lt;&gt;"",-Belegerfassung!J1760+Belegerfassung!K1760,"")</f>
        <v/>
      </c>
      <c r="I1752" s="49" t="str">
        <f>IFERROR(IF(H1752&lt;&gt;"",Belegerfassung!L1760*100,""),IF(OR(Belegerfassung!L1760="Leistung EU - Erlöse",Belegerfassung!L1760="Lieferungen EU-Erlöse",Belegerfassung!L1760="EUST",Belegerfassung!L1760="Bauleistungen 20%")=TRUE,"",MID(Belegerfassung!L1760,4,2)))</f>
        <v/>
      </c>
      <c r="J1752" s="6" t="str">
        <f>IF(A1752&lt;&gt;"",LEFT(Belegerfassung!D1760,40),"")</f>
        <v/>
      </c>
      <c r="K1752" t="str">
        <f>IF(A1752&lt;&gt;"",VLOOKUP(D1752,Abfrage!$F$2:$G$21,2,FALSE),"")</f>
        <v/>
      </c>
      <c r="L1752" s="6" t="str">
        <f>IF(Belegerfassung!H1760&lt;&gt;"",Belegerfassung!H1760,"")</f>
        <v/>
      </c>
      <c r="M1752" t="str">
        <f>IFERROR(IF(Belegerfassung!E1760&lt;&gt;"",VLOOKUP(Belegerfassung!E1760,Abfrage!$L$2:$M$15,2,),""),"")</f>
        <v/>
      </c>
      <c r="N1752" t="str">
        <f t="shared" si="82"/>
        <v/>
      </c>
      <c r="O1752" t="str">
        <f t="shared" si="83"/>
        <v/>
      </c>
      <c r="P1752" t="str">
        <f>IF(Belegerfassung!G1760&lt;&gt;"",CONCATENATE(Belegerfassung!G1760,".pdf"),"")</f>
        <v/>
      </c>
    </row>
    <row r="1753" spans="1:16">
      <c r="A1753" t="str">
        <f>IF(Belegerfassung!C1761&lt;&gt;"",0,"")</f>
        <v/>
      </c>
      <c r="B1753" t="str">
        <f>IFERROR(VLOOKUP(Belegerfassung!I1761,Konten!A:D,2,FALSE),"")</f>
        <v/>
      </c>
      <c r="C1753" t="str">
        <f>IF(A1753&lt;&gt;"",TEXT(Belegerfassung!C1761,"TT.MM.JJJJ"),"")</f>
        <v/>
      </c>
      <c r="D1753" t="str">
        <f>IFERROR(VLOOKUP(Belegerfassung!A1761,Abfrage!$E$2:$F$20,2,FALSE),"")</f>
        <v/>
      </c>
      <c r="E1753" t="str">
        <f>IF(A1753&lt;&gt;"",Belegerfassung!B1761,"")</f>
        <v/>
      </c>
      <c r="F1753" t="str">
        <f>IF(Belegerfassung!L1761="","",IF(Belegerfassung!L1761&lt;&gt;"",IF(Belegerfassung!L1761&lt;&gt;"",IF(Belegerfassung!J1761&lt;&gt;0,VLOOKUP(Belegerfassung!L1761,Abfrage!$A$2:$C$19,2,),VLOOKUP(Belegerfassung!L1761,Abfrage!$A$2:$C$19,3,)),"")))</f>
        <v/>
      </c>
      <c r="G1753" t="str">
        <f t="shared" si="81"/>
        <v/>
      </c>
      <c r="H1753" s="31" t="str">
        <f>IF(A1753&lt;&gt;"",-Belegerfassung!J1761+Belegerfassung!K1761,"")</f>
        <v/>
      </c>
      <c r="I1753" s="49" t="str">
        <f>IFERROR(IF(H1753&lt;&gt;"",Belegerfassung!L1761*100,""),IF(OR(Belegerfassung!L1761="Leistung EU - Erlöse",Belegerfassung!L1761="Lieferungen EU-Erlöse",Belegerfassung!L1761="EUST",Belegerfassung!L1761="Bauleistungen 20%")=TRUE,"",MID(Belegerfassung!L1761,4,2)))</f>
        <v/>
      </c>
      <c r="J1753" s="6" t="str">
        <f>IF(A1753&lt;&gt;"",LEFT(Belegerfassung!D1761,40),"")</f>
        <v/>
      </c>
      <c r="K1753" t="str">
        <f>IF(A1753&lt;&gt;"",VLOOKUP(D1753,Abfrage!$F$2:$G$21,2,FALSE),"")</f>
        <v/>
      </c>
      <c r="L1753" s="6" t="str">
        <f>IF(Belegerfassung!H1761&lt;&gt;"",Belegerfassung!H1761,"")</f>
        <v/>
      </c>
      <c r="M1753" t="str">
        <f>IFERROR(IF(Belegerfassung!E1761&lt;&gt;"",VLOOKUP(Belegerfassung!E1761,Abfrage!$L$2:$M$15,2,),""),"")</f>
        <v/>
      </c>
      <c r="N1753" t="str">
        <f t="shared" si="82"/>
        <v/>
      </c>
      <c r="O1753" t="str">
        <f t="shared" si="83"/>
        <v/>
      </c>
      <c r="P1753" t="str">
        <f>IF(Belegerfassung!G1761&lt;&gt;"",CONCATENATE(Belegerfassung!G1761,".pdf"),"")</f>
        <v/>
      </c>
    </row>
    <row r="1754" spans="1:16">
      <c r="A1754" t="str">
        <f>IF(Belegerfassung!C1762&lt;&gt;"",0,"")</f>
        <v/>
      </c>
      <c r="B1754" t="str">
        <f>IFERROR(VLOOKUP(Belegerfassung!I1762,Konten!A:D,2,FALSE),"")</f>
        <v/>
      </c>
      <c r="C1754" t="str">
        <f>IF(A1754&lt;&gt;"",TEXT(Belegerfassung!C1762,"TT.MM.JJJJ"),"")</f>
        <v/>
      </c>
      <c r="D1754" t="str">
        <f>IFERROR(VLOOKUP(Belegerfassung!A1762,Abfrage!$E$2:$F$20,2,FALSE),"")</f>
        <v/>
      </c>
      <c r="E1754" t="str">
        <f>IF(A1754&lt;&gt;"",Belegerfassung!B1762,"")</f>
        <v/>
      </c>
      <c r="F1754" t="str">
        <f>IF(Belegerfassung!L1762="","",IF(Belegerfassung!L1762&lt;&gt;"",IF(Belegerfassung!L1762&lt;&gt;"",IF(Belegerfassung!J1762&lt;&gt;0,VLOOKUP(Belegerfassung!L1762,Abfrage!$A$2:$C$19,2,),VLOOKUP(Belegerfassung!L1762,Abfrage!$A$2:$C$19,3,)),"")))</f>
        <v/>
      </c>
      <c r="G1754" t="str">
        <f t="shared" si="81"/>
        <v/>
      </c>
      <c r="H1754" s="31" t="str">
        <f>IF(A1754&lt;&gt;"",-Belegerfassung!J1762+Belegerfassung!K1762,"")</f>
        <v/>
      </c>
      <c r="I1754" s="49" t="str">
        <f>IFERROR(IF(H1754&lt;&gt;"",Belegerfassung!L1762*100,""),IF(OR(Belegerfassung!L1762="Leistung EU - Erlöse",Belegerfassung!L1762="Lieferungen EU-Erlöse",Belegerfassung!L1762="EUST",Belegerfassung!L1762="Bauleistungen 20%")=TRUE,"",MID(Belegerfassung!L1762,4,2)))</f>
        <v/>
      </c>
      <c r="J1754" s="6" t="str">
        <f>IF(A1754&lt;&gt;"",LEFT(Belegerfassung!D1762,40),"")</f>
        <v/>
      </c>
      <c r="K1754" t="str">
        <f>IF(A1754&lt;&gt;"",VLOOKUP(D1754,Abfrage!$F$2:$G$21,2,FALSE),"")</f>
        <v/>
      </c>
      <c r="L1754" s="6" t="str">
        <f>IF(Belegerfassung!H1762&lt;&gt;"",Belegerfassung!H1762,"")</f>
        <v/>
      </c>
      <c r="M1754" t="str">
        <f>IFERROR(IF(Belegerfassung!E1762&lt;&gt;"",VLOOKUP(Belegerfassung!E1762,Abfrage!$L$2:$M$15,2,),""),"")</f>
        <v/>
      </c>
      <c r="N1754" t="str">
        <f t="shared" si="82"/>
        <v/>
      </c>
      <c r="O1754" t="str">
        <f t="shared" si="83"/>
        <v/>
      </c>
      <c r="P1754" t="str">
        <f>IF(Belegerfassung!G1762&lt;&gt;"",CONCATENATE(Belegerfassung!G1762,".pdf"),"")</f>
        <v/>
      </c>
    </row>
    <row r="1755" spans="1:16">
      <c r="A1755" t="str">
        <f>IF(Belegerfassung!C1763&lt;&gt;"",0,"")</f>
        <v/>
      </c>
      <c r="B1755" t="str">
        <f>IFERROR(VLOOKUP(Belegerfassung!I1763,Konten!A:D,2,FALSE),"")</f>
        <v/>
      </c>
      <c r="C1755" t="str">
        <f>IF(A1755&lt;&gt;"",TEXT(Belegerfassung!C1763,"TT.MM.JJJJ"),"")</f>
        <v/>
      </c>
      <c r="D1755" t="str">
        <f>IFERROR(VLOOKUP(Belegerfassung!A1763,Abfrage!$E$2:$F$20,2,FALSE),"")</f>
        <v/>
      </c>
      <c r="E1755" t="str">
        <f>IF(A1755&lt;&gt;"",Belegerfassung!B1763,"")</f>
        <v/>
      </c>
      <c r="F1755" t="str">
        <f>IF(Belegerfassung!L1763="","",IF(Belegerfassung!L1763&lt;&gt;"",IF(Belegerfassung!L1763&lt;&gt;"",IF(Belegerfassung!J1763&lt;&gt;0,VLOOKUP(Belegerfassung!L1763,Abfrage!$A$2:$C$19,2,),VLOOKUP(Belegerfassung!L1763,Abfrage!$A$2:$C$19,3,)),"")))</f>
        <v/>
      </c>
      <c r="G1755" t="str">
        <f t="shared" si="81"/>
        <v/>
      </c>
      <c r="H1755" s="31" t="str">
        <f>IF(A1755&lt;&gt;"",-Belegerfassung!J1763+Belegerfassung!K1763,"")</f>
        <v/>
      </c>
      <c r="I1755" s="49" t="str">
        <f>IFERROR(IF(H1755&lt;&gt;"",Belegerfassung!L1763*100,""),IF(OR(Belegerfassung!L1763="Leistung EU - Erlöse",Belegerfassung!L1763="Lieferungen EU-Erlöse",Belegerfassung!L1763="EUST",Belegerfassung!L1763="Bauleistungen 20%")=TRUE,"",MID(Belegerfassung!L1763,4,2)))</f>
        <v/>
      </c>
      <c r="J1755" s="6" t="str">
        <f>IF(A1755&lt;&gt;"",LEFT(Belegerfassung!D1763,40),"")</f>
        <v/>
      </c>
      <c r="K1755" t="str">
        <f>IF(A1755&lt;&gt;"",VLOOKUP(D1755,Abfrage!$F$2:$G$21,2,FALSE),"")</f>
        <v/>
      </c>
      <c r="L1755" s="6" t="str">
        <f>IF(Belegerfassung!H1763&lt;&gt;"",Belegerfassung!H1763,"")</f>
        <v/>
      </c>
      <c r="M1755" t="str">
        <f>IFERROR(IF(Belegerfassung!E1763&lt;&gt;"",VLOOKUP(Belegerfassung!E1763,Abfrage!$L$2:$M$15,2,),""),"")</f>
        <v/>
      </c>
      <c r="N1755" t="str">
        <f t="shared" si="82"/>
        <v/>
      </c>
      <c r="O1755" t="str">
        <f t="shared" si="83"/>
        <v/>
      </c>
      <c r="P1755" t="str">
        <f>IF(Belegerfassung!G1763&lt;&gt;"",CONCATENATE(Belegerfassung!G1763,".pdf"),"")</f>
        <v/>
      </c>
    </row>
    <row r="1756" spans="1:16">
      <c r="A1756" t="str">
        <f>IF(Belegerfassung!C1764&lt;&gt;"",0,"")</f>
        <v/>
      </c>
      <c r="B1756" t="str">
        <f>IFERROR(VLOOKUP(Belegerfassung!I1764,Konten!A:D,2,FALSE),"")</f>
        <v/>
      </c>
      <c r="C1756" t="str">
        <f>IF(A1756&lt;&gt;"",TEXT(Belegerfassung!C1764,"TT.MM.JJJJ"),"")</f>
        <v/>
      </c>
      <c r="D1756" t="str">
        <f>IFERROR(VLOOKUP(Belegerfassung!A1764,Abfrage!$E$2:$F$20,2,FALSE),"")</f>
        <v/>
      </c>
      <c r="E1756" t="str">
        <f>IF(A1756&lt;&gt;"",Belegerfassung!B1764,"")</f>
        <v/>
      </c>
      <c r="F1756" t="str">
        <f>IF(Belegerfassung!L1764="","",IF(Belegerfassung!L1764&lt;&gt;"",IF(Belegerfassung!L1764&lt;&gt;"",IF(Belegerfassung!J1764&lt;&gt;0,VLOOKUP(Belegerfassung!L1764,Abfrage!$A$2:$C$19,2,),VLOOKUP(Belegerfassung!L1764,Abfrage!$A$2:$C$19,3,)),"")))</f>
        <v/>
      </c>
      <c r="G1756" t="str">
        <f t="shared" si="81"/>
        <v/>
      </c>
      <c r="H1756" s="31" t="str">
        <f>IF(A1756&lt;&gt;"",-Belegerfassung!J1764+Belegerfassung!K1764,"")</f>
        <v/>
      </c>
      <c r="I1756" s="49" t="str">
        <f>IFERROR(IF(H1756&lt;&gt;"",Belegerfassung!L1764*100,""),IF(OR(Belegerfassung!L1764="Leistung EU - Erlöse",Belegerfassung!L1764="Lieferungen EU-Erlöse",Belegerfassung!L1764="EUST",Belegerfassung!L1764="Bauleistungen 20%")=TRUE,"",MID(Belegerfassung!L1764,4,2)))</f>
        <v/>
      </c>
      <c r="J1756" s="6" t="str">
        <f>IF(A1756&lt;&gt;"",LEFT(Belegerfassung!D1764,40),"")</f>
        <v/>
      </c>
      <c r="K1756" t="str">
        <f>IF(A1756&lt;&gt;"",VLOOKUP(D1756,Abfrage!$F$2:$G$21,2,FALSE),"")</f>
        <v/>
      </c>
      <c r="L1756" s="6" t="str">
        <f>IF(Belegerfassung!H1764&lt;&gt;"",Belegerfassung!H1764,"")</f>
        <v/>
      </c>
      <c r="M1756" t="str">
        <f>IFERROR(IF(Belegerfassung!E1764&lt;&gt;"",VLOOKUP(Belegerfassung!E1764,Abfrage!$L$2:$M$15,2,),""),"")</f>
        <v/>
      </c>
      <c r="N1756" t="str">
        <f t="shared" si="82"/>
        <v/>
      </c>
      <c r="O1756" t="str">
        <f t="shared" si="83"/>
        <v/>
      </c>
      <c r="P1756" t="str">
        <f>IF(Belegerfassung!G1764&lt;&gt;"",CONCATENATE(Belegerfassung!G1764,".pdf"),"")</f>
        <v/>
      </c>
    </row>
    <row r="1757" spans="1:16">
      <c r="A1757" t="str">
        <f>IF(Belegerfassung!C1765&lt;&gt;"",0,"")</f>
        <v/>
      </c>
      <c r="B1757" t="str">
        <f>IFERROR(VLOOKUP(Belegerfassung!I1765,Konten!A:D,2,FALSE),"")</f>
        <v/>
      </c>
      <c r="C1757" t="str">
        <f>IF(A1757&lt;&gt;"",TEXT(Belegerfassung!C1765,"TT.MM.JJJJ"),"")</f>
        <v/>
      </c>
      <c r="D1757" t="str">
        <f>IFERROR(VLOOKUP(Belegerfassung!A1765,Abfrage!$E$2:$F$20,2,FALSE),"")</f>
        <v/>
      </c>
      <c r="E1757" t="str">
        <f>IF(A1757&lt;&gt;"",Belegerfassung!B1765,"")</f>
        <v/>
      </c>
      <c r="F1757" t="str">
        <f>IF(Belegerfassung!L1765="","",IF(Belegerfassung!L1765&lt;&gt;"",IF(Belegerfassung!L1765&lt;&gt;"",IF(Belegerfassung!J1765&lt;&gt;0,VLOOKUP(Belegerfassung!L1765,Abfrage!$A$2:$C$19,2,),VLOOKUP(Belegerfassung!L1765,Abfrage!$A$2:$C$19,3,)),"")))</f>
        <v/>
      </c>
      <c r="G1757" t="str">
        <f t="shared" si="81"/>
        <v/>
      </c>
      <c r="H1757" s="31" t="str">
        <f>IF(A1757&lt;&gt;"",-Belegerfassung!J1765+Belegerfassung!K1765,"")</f>
        <v/>
      </c>
      <c r="I1757" s="49" t="str">
        <f>IFERROR(IF(H1757&lt;&gt;"",Belegerfassung!L1765*100,""),IF(OR(Belegerfassung!L1765="Leistung EU - Erlöse",Belegerfassung!L1765="Lieferungen EU-Erlöse",Belegerfassung!L1765="EUST",Belegerfassung!L1765="Bauleistungen 20%")=TRUE,"",MID(Belegerfassung!L1765,4,2)))</f>
        <v/>
      </c>
      <c r="J1757" s="6" t="str">
        <f>IF(A1757&lt;&gt;"",LEFT(Belegerfassung!D1765,40),"")</f>
        <v/>
      </c>
      <c r="K1757" t="str">
        <f>IF(A1757&lt;&gt;"",VLOOKUP(D1757,Abfrage!$F$2:$G$21,2,FALSE),"")</f>
        <v/>
      </c>
      <c r="L1757" s="6" t="str">
        <f>IF(Belegerfassung!H1765&lt;&gt;"",Belegerfassung!H1765,"")</f>
        <v/>
      </c>
      <c r="M1757" t="str">
        <f>IFERROR(IF(Belegerfassung!E1765&lt;&gt;"",VLOOKUP(Belegerfassung!E1765,Abfrage!$L$2:$M$15,2,),""),"")</f>
        <v/>
      </c>
      <c r="N1757" t="str">
        <f t="shared" si="82"/>
        <v/>
      </c>
      <c r="O1757" t="str">
        <f t="shared" si="83"/>
        <v/>
      </c>
      <c r="P1757" t="str">
        <f>IF(Belegerfassung!G1765&lt;&gt;"",CONCATENATE(Belegerfassung!G1765,".pdf"),"")</f>
        <v/>
      </c>
    </row>
    <row r="1758" spans="1:16">
      <c r="A1758" t="str">
        <f>IF(Belegerfassung!C1766&lt;&gt;"",0,"")</f>
        <v/>
      </c>
      <c r="B1758" t="str">
        <f>IFERROR(VLOOKUP(Belegerfassung!I1766,Konten!A:D,2,FALSE),"")</f>
        <v/>
      </c>
      <c r="C1758" t="str">
        <f>IF(A1758&lt;&gt;"",TEXT(Belegerfassung!C1766,"TT.MM.JJJJ"),"")</f>
        <v/>
      </c>
      <c r="D1758" t="str">
        <f>IFERROR(VLOOKUP(Belegerfassung!A1766,Abfrage!$E$2:$F$20,2,FALSE),"")</f>
        <v/>
      </c>
      <c r="E1758" t="str">
        <f>IF(A1758&lt;&gt;"",Belegerfassung!B1766,"")</f>
        <v/>
      </c>
      <c r="F1758" t="str">
        <f>IF(Belegerfassung!L1766="","",IF(Belegerfassung!L1766&lt;&gt;"",IF(Belegerfassung!L1766&lt;&gt;"",IF(Belegerfassung!J1766&lt;&gt;0,VLOOKUP(Belegerfassung!L1766,Abfrage!$A$2:$C$19,2,),VLOOKUP(Belegerfassung!L1766,Abfrage!$A$2:$C$19,3,)),"")))</f>
        <v/>
      </c>
      <c r="G1758" t="str">
        <f t="shared" si="81"/>
        <v/>
      </c>
      <c r="H1758" s="31" t="str">
        <f>IF(A1758&lt;&gt;"",-Belegerfassung!J1766+Belegerfassung!K1766,"")</f>
        <v/>
      </c>
      <c r="I1758" s="49" t="str">
        <f>IFERROR(IF(H1758&lt;&gt;"",Belegerfassung!L1766*100,""),IF(OR(Belegerfassung!L1766="Leistung EU - Erlöse",Belegerfassung!L1766="Lieferungen EU-Erlöse",Belegerfassung!L1766="EUST",Belegerfassung!L1766="Bauleistungen 20%")=TRUE,"",MID(Belegerfassung!L1766,4,2)))</f>
        <v/>
      </c>
      <c r="J1758" s="6" t="str">
        <f>IF(A1758&lt;&gt;"",LEFT(Belegerfassung!D1766,40),"")</f>
        <v/>
      </c>
      <c r="K1758" t="str">
        <f>IF(A1758&lt;&gt;"",VLOOKUP(D1758,Abfrage!$F$2:$G$21,2,FALSE),"")</f>
        <v/>
      </c>
      <c r="L1758" s="6" t="str">
        <f>IF(Belegerfassung!H1766&lt;&gt;"",Belegerfassung!H1766,"")</f>
        <v/>
      </c>
      <c r="M1758" t="str">
        <f>IFERROR(IF(Belegerfassung!E1766&lt;&gt;"",VLOOKUP(Belegerfassung!E1766,Abfrage!$L$2:$M$15,2,),""),"")</f>
        <v/>
      </c>
      <c r="N1758" t="str">
        <f t="shared" si="82"/>
        <v/>
      </c>
      <c r="O1758" t="str">
        <f t="shared" si="83"/>
        <v/>
      </c>
      <c r="P1758" t="str">
        <f>IF(Belegerfassung!G1766&lt;&gt;"",CONCATENATE(Belegerfassung!G1766,".pdf"),"")</f>
        <v/>
      </c>
    </row>
    <row r="1759" spans="1:16">
      <c r="A1759" t="str">
        <f>IF(Belegerfassung!C1767&lt;&gt;"",0,"")</f>
        <v/>
      </c>
      <c r="B1759" t="str">
        <f>IFERROR(VLOOKUP(Belegerfassung!I1767,Konten!A:D,2,FALSE),"")</f>
        <v/>
      </c>
      <c r="C1759" t="str">
        <f>IF(A1759&lt;&gt;"",TEXT(Belegerfassung!C1767,"TT.MM.JJJJ"),"")</f>
        <v/>
      </c>
      <c r="D1759" t="str">
        <f>IFERROR(VLOOKUP(Belegerfassung!A1767,Abfrage!$E$2:$F$20,2,FALSE),"")</f>
        <v/>
      </c>
      <c r="E1759" t="str">
        <f>IF(A1759&lt;&gt;"",Belegerfassung!B1767,"")</f>
        <v/>
      </c>
      <c r="F1759" t="str">
        <f>IF(Belegerfassung!L1767="","",IF(Belegerfassung!L1767&lt;&gt;"",IF(Belegerfassung!L1767&lt;&gt;"",IF(Belegerfassung!J1767&lt;&gt;0,VLOOKUP(Belegerfassung!L1767,Abfrage!$A$2:$C$19,2,),VLOOKUP(Belegerfassung!L1767,Abfrage!$A$2:$C$19,3,)),"")))</f>
        <v/>
      </c>
      <c r="G1759" t="str">
        <f t="shared" si="81"/>
        <v/>
      </c>
      <c r="H1759" s="31" t="str">
        <f>IF(A1759&lt;&gt;"",-Belegerfassung!J1767+Belegerfassung!K1767,"")</f>
        <v/>
      </c>
      <c r="I1759" s="49" t="str">
        <f>IFERROR(IF(H1759&lt;&gt;"",Belegerfassung!L1767*100,""),IF(OR(Belegerfassung!L1767="Leistung EU - Erlöse",Belegerfassung!L1767="Lieferungen EU-Erlöse",Belegerfassung!L1767="EUST",Belegerfassung!L1767="Bauleistungen 20%")=TRUE,"",MID(Belegerfassung!L1767,4,2)))</f>
        <v/>
      </c>
      <c r="J1759" s="6" t="str">
        <f>IF(A1759&lt;&gt;"",LEFT(Belegerfassung!D1767,40),"")</f>
        <v/>
      </c>
      <c r="K1759" t="str">
        <f>IF(A1759&lt;&gt;"",VLOOKUP(D1759,Abfrage!$F$2:$G$21,2,FALSE),"")</f>
        <v/>
      </c>
      <c r="L1759" s="6" t="str">
        <f>IF(Belegerfassung!H1767&lt;&gt;"",Belegerfassung!H1767,"")</f>
        <v/>
      </c>
      <c r="M1759" t="str">
        <f>IFERROR(IF(Belegerfassung!E1767&lt;&gt;"",VLOOKUP(Belegerfassung!E1767,Abfrage!$L$2:$M$15,2,),""),"")</f>
        <v/>
      </c>
      <c r="N1759" t="str">
        <f t="shared" si="82"/>
        <v/>
      </c>
      <c r="O1759" t="str">
        <f t="shared" si="83"/>
        <v/>
      </c>
      <c r="P1759" t="str">
        <f>IF(Belegerfassung!G1767&lt;&gt;"",CONCATENATE(Belegerfassung!G1767,".pdf"),"")</f>
        <v/>
      </c>
    </row>
    <row r="1760" spans="1:16">
      <c r="A1760" t="str">
        <f>IF(Belegerfassung!C1768&lt;&gt;"",0,"")</f>
        <v/>
      </c>
      <c r="B1760" t="str">
        <f>IFERROR(VLOOKUP(Belegerfassung!I1768,Konten!A:D,2,FALSE),"")</f>
        <v/>
      </c>
      <c r="C1760" t="str">
        <f>IF(A1760&lt;&gt;"",TEXT(Belegerfassung!C1768,"TT.MM.JJJJ"),"")</f>
        <v/>
      </c>
      <c r="D1760" t="str">
        <f>IFERROR(VLOOKUP(Belegerfassung!A1768,Abfrage!$E$2:$F$20,2,FALSE),"")</f>
        <v/>
      </c>
      <c r="E1760" t="str">
        <f>IF(A1760&lt;&gt;"",Belegerfassung!B1768,"")</f>
        <v/>
      </c>
      <c r="F1760" t="str">
        <f>IF(Belegerfassung!L1768="","",IF(Belegerfassung!L1768&lt;&gt;"",IF(Belegerfassung!L1768&lt;&gt;"",IF(Belegerfassung!J1768&lt;&gt;0,VLOOKUP(Belegerfassung!L1768,Abfrage!$A$2:$C$19,2,),VLOOKUP(Belegerfassung!L1768,Abfrage!$A$2:$C$19,3,)),"")))</f>
        <v/>
      </c>
      <c r="G1760" t="str">
        <f t="shared" si="81"/>
        <v/>
      </c>
      <c r="H1760" s="31" t="str">
        <f>IF(A1760&lt;&gt;"",-Belegerfassung!J1768+Belegerfassung!K1768,"")</f>
        <v/>
      </c>
      <c r="I1760" s="49" t="str">
        <f>IFERROR(IF(H1760&lt;&gt;"",Belegerfassung!L1768*100,""),IF(OR(Belegerfassung!L1768="Leistung EU - Erlöse",Belegerfassung!L1768="Lieferungen EU-Erlöse",Belegerfassung!L1768="EUST",Belegerfassung!L1768="Bauleistungen 20%")=TRUE,"",MID(Belegerfassung!L1768,4,2)))</f>
        <v/>
      </c>
      <c r="J1760" s="6" t="str">
        <f>IF(A1760&lt;&gt;"",LEFT(Belegerfassung!D1768,40),"")</f>
        <v/>
      </c>
      <c r="K1760" t="str">
        <f>IF(A1760&lt;&gt;"",VLOOKUP(D1760,Abfrage!$F$2:$G$21,2,FALSE),"")</f>
        <v/>
      </c>
      <c r="L1760" s="6" t="str">
        <f>IF(Belegerfassung!H1768&lt;&gt;"",Belegerfassung!H1768,"")</f>
        <v/>
      </c>
      <c r="M1760" t="str">
        <f>IFERROR(IF(Belegerfassung!E1768&lt;&gt;"",VLOOKUP(Belegerfassung!E1768,Abfrage!$L$2:$M$15,2,),""),"")</f>
        <v/>
      </c>
      <c r="N1760" t="str">
        <f t="shared" si="82"/>
        <v/>
      </c>
      <c r="O1760" t="str">
        <f t="shared" si="83"/>
        <v/>
      </c>
      <c r="P1760" t="str">
        <f>IF(Belegerfassung!G1768&lt;&gt;"",CONCATENATE(Belegerfassung!G1768,".pdf"),"")</f>
        <v/>
      </c>
    </row>
    <row r="1761" spans="1:16">
      <c r="A1761" t="str">
        <f>IF(Belegerfassung!C1769&lt;&gt;"",0,"")</f>
        <v/>
      </c>
      <c r="B1761" t="str">
        <f>IFERROR(VLOOKUP(Belegerfassung!I1769,Konten!A:D,2,FALSE),"")</f>
        <v/>
      </c>
      <c r="C1761" t="str">
        <f>IF(A1761&lt;&gt;"",TEXT(Belegerfassung!C1769,"TT.MM.JJJJ"),"")</f>
        <v/>
      </c>
      <c r="D1761" t="str">
        <f>IFERROR(VLOOKUP(Belegerfassung!A1769,Abfrage!$E$2:$F$20,2,FALSE),"")</f>
        <v/>
      </c>
      <c r="E1761" t="str">
        <f>IF(A1761&lt;&gt;"",Belegerfassung!B1769,"")</f>
        <v/>
      </c>
      <c r="F1761" t="str">
        <f>IF(Belegerfassung!L1769="","",IF(Belegerfassung!L1769&lt;&gt;"",IF(Belegerfassung!L1769&lt;&gt;"",IF(Belegerfassung!J1769&lt;&gt;0,VLOOKUP(Belegerfassung!L1769,Abfrage!$A$2:$C$19,2,),VLOOKUP(Belegerfassung!L1769,Abfrage!$A$2:$C$19,3,)),"")))</f>
        <v/>
      </c>
      <c r="G1761" t="str">
        <f t="shared" si="81"/>
        <v/>
      </c>
      <c r="H1761" s="31" t="str">
        <f>IF(A1761&lt;&gt;"",-Belegerfassung!J1769+Belegerfassung!K1769,"")</f>
        <v/>
      </c>
      <c r="I1761" s="49" t="str">
        <f>IFERROR(IF(H1761&lt;&gt;"",Belegerfassung!L1769*100,""),IF(OR(Belegerfassung!L1769="Leistung EU - Erlöse",Belegerfassung!L1769="Lieferungen EU-Erlöse",Belegerfassung!L1769="EUST",Belegerfassung!L1769="Bauleistungen 20%")=TRUE,"",MID(Belegerfassung!L1769,4,2)))</f>
        <v/>
      </c>
      <c r="J1761" s="6" t="str">
        <f>IF(A1761&lt;&gt;"",LEFT(Belegerfassung!D1769,40),"")</f>
        <v/>
      </c>
      <c r="K1761" t="str">
        <f>IF(A1761&lt;&gt;"",VLOOKUP(D1761,Abfrage!$F$2:$G$21,2,FALSE),"")</f>
        <v/>
      </c>
      <c r="L1761" s="6" t="str">
        <f>IF(Belegerfassung!H1769&lt;&gt;"",Belegerfassung!H1769,"")</f>
        <v/>
      </c>
      <c r="M1761" t="str">
        <f>IFERROR(IF(Belegerfassung!E1769&lt;&gt;"",VLOOKUP(Belegerfassung!E1769,Abfrage!$L$2:$M$15,2,),""),"")</f>
        <v/>
      </c>
      <c r="N1761" t="str">
        <f t="shared" si="82"/>
        <v/>
      </c>
      <c r="O1761" t="str">
        <f t="shared" si="83"/>
        <v/>
      </c>
      <c r="P1761" t="str">
        <f>IF(Belegerfassung!G1769&lt;&gt;"",CONCATENATE(Belegerfassung!G1769,".pdf"),"")</f>
        <v/>
      </c>
    </row>
    <row r="1762" spans="1:16">
      <c r="A1762" t="str">
        <f>IF(Belegerfassung!C1770&lt;&gt;"",0,"")</f>
        <v/>
      </c>
      <c r="B1762" t="str">
        <f>IFERROR(VLOOKUP(Belegerfassung!I1770,Konten!A:D,2,FALSE),"")</f>
        <v/>
      </c>
      <c r="C1762" t="str">
        <f>IF(A1762&lt;&gt;"",TEXT(Belegerfassung!C1770,"TT.MM.JJJJ"),"")</f>
        <v/>
      </c>
      <c r="D1762" t="str">
        <f>IFERROR(VLOOKUP(Belegerfassung!A1770,Abfrage!$E$2:$F$20,2,FALSE),"")</f>
        <v/>
      </c>
      <c r="E1762" t="str">
        <f>IF(A1762&lt;&gt;"",Belegerfassung!B1770,"")</f>
        <v/>
      </c>
      <c r="F1762" t="str">
        <f>IF(Belegerfassung!L1770="","",IF(Belegerfassung!L1770&lt;&gt;"",IF(Belegerfassung!L1770&lt;&gt;"",IF(Belegerfassung!J1770&lt;&gt;0,VLOOKUP(Belegerfassung!L1770,Abfrage!$A$2:$C$19,2,),VLOOKUP(Belegerfassung!L1770,Abfrage!$A$2:$C$19,3,)),"")))</f>
        <v/>
      </c>
      <c r="G1762" t="str">
        <f t="shared" si="81"/>
        <v/>
      </c>
      <c r="H1762" s="31" t="str">
        <f>IF(A1762&lt;&gt;"",-Belegerfassung!J1770+Belegerfassung!K1770,"")</f>
        <v/>
      </c>
      <c r="I1762" s="49" t="str">
        <f>IFERROR(IF(H1762&lt;&gt;"",Belegerfassung!L1770*100,""),IF(OR(Belegerfassung!L1770="Leistung EU - Erlöse",Belegerfassung!L1770="Lieferungen EU-Erlöse",Belegerfassung!L1770="EUST",Belegerfassung!L1770="Bauleistungen 20%")=TRUE,"",MID(Belegerfassung!L1770,4,2)))</f>
        <v/>
      </c>
      <c r="J1762" s="6" t="str">
        <f>IF(A1762&lt;&gt;"",LEFT(Belegerfassung!D1770,40),"")</f>
        <v/>
      </c>
      <c r="K1762" t="str">
        <f>IF(A1762&lt;&gt;"",VLOOKUP(D1762,Abfrage!$F$2:$G$21,2,FALSE),"")</f>
        <v/>
      </c>
      <c r="L1762" s="6" t="str">
        <f>IF(Belegerfassung!H1770&lt;&gt;"",Belegerfassung!H1770,"")</f>
        <v/>
      </c>
      <c r="M1762" t="str">
        <f>IFERROR(IF(Belegerfassung!E1770&lt;&gt;"",VLOOKUP(Belegerfassung!E1770,Abfrage!$L$2:$M$15,2,),""),"")</f>
        <v/>
      </c>
      <c r="N1762" t="str">
        <f t="shared" si="82"/>
        <v/>
      </c>
      <c r="O1762" t="str">
        <f t="shared" si="83"/>
        <v/>
      </c>
      <c r="P1762" t="str">
        <f>IF(Belegerfassung!G1770&lt;&gt;"",CONCATENATE(Belegerfassung!G1770,".pdf"),"")</f>
        <v/>
      </c>
    </row>
    <row r="1763" spans="1:16">
      <c r="A1763" t="str">
        <f>IF(Belegerfassung!C1771&lt;&gt;"",0,"")</f>
        <v/>
      </c>
      <c r="B1763" t="str">
        <f>IFERROR(VLOOKUP(Belegerfassung!I1771,Konten!A:D,2,FALSE),"")</f>
        <v/>
      </c>
      <c r="C1763" t="str">
        <f>IF(A1763&lt;&gt;"",TEXT(Belegerfassung!C1771,"TT.MM.JJJJ"),"")</f>
        <v/>
      </c>
      <c r="D1763" t="str">
        <f>IFERROR(VLOOKUP(Belegerfassung!A1771,Abfrage!$E$2:$F$20,2,FALSE),"")</f>
        <v/>
      </c>
      <c r="E1763" t="str">
        <f>IF(A1763&lt;&gt;"",Belegerfassung!B1771,"")</f>
        <v/>
      </c>
      <c r="F1763" t="str">
        <f>IF(Belegerfassung!L1771="","",IF(Belegerfassung!L1771&lt;&gt;"",IF(Belegerfassung!L1771&lt;&gt;"",IF(Belegerfassung!J1771&lt;&gt;0,VLOOKUP(Belegerfassung!L1771,Abfrage!$A$2:$C$19,2,),VLOOKUP(Belegerfassung!L1771,Abfrage!$A$2:$C$19,3,)),"")))</f>
        <v/>
      </c>
      <c r="G1763" t="str">
        <f t="shared" si="81"/>
        <v/>
      </c>
      <c r="H1763" s="31" t="str">
        <f>IF(A1763&lt;&gt;"",-Belegerfassung!J1771+Belegerfassung!K1771,"")</f>
        <v/>
      </c>
      <c r="I1763" s="49" t="str">
        <f>IFERROR(IF(H1763&lt;&gt;"",Belegerfassung!L1771*100,""),IF(OR(Belegerfassung!L1771="Leistung EU - Erlöse",Belegerfassung!L1771="Lieferungen EU-Erlöse",Belegerfassung!L1771="EUST",Belegerfassung!L1771="Bauleistungen 20%")=TRUE,"",MID(Belegerfassung!L1771,4,2)))</f>
        <v/>
      </c>
      <c r="J1763" s="6" t="str">
        <f>IF(A1763&lt;&gt;"",LEFT(Belegerfassung!D1771,40),"")</f>
        <v/>
      </c>
      <c r="K1763" t="str">
        <f>IF(A1763&lt;&gt;"",VLOOKUP(D1763,Abfrage!$F$2:$G$21,2,FALSE),"")</f>
        <v/>
      </c>
      <c r="L1763" s="6" t="str">
        <f>IF(Belegerfassung!H1771&lt;&gt;"",Belegerfassung!H1771,"")</f>
        <v/>
      </c>
      <c r="M1763" t="str">
        <f>IFERROR(IF(Belegerfassung!E1771&lt;&gt;"",VLOOKUP(Belegerfassung!E1771,Abfrage!$L$2:$M$15,2,),""),"")</f>
        <v/>
      </c>
      <c r="N1763" t="str">
        <f t="shared" si="82"/>
        <v/>
      </c>
      <c r="O1763" t="str">
        <f t="shared" si="83"/>
        <v/>
      </c>
      <c r="P1763" t="str">
        <f>IF(Belegerfassung!G1771&lt;&gt;"",CONCATENATE(Belegerfassung!G1771,".pdf"),"")</f>
        <v/>
      </c>
    </row>
    <row r="1764" spans="1:16">
      <c r="A1764" t="str">
        <f>IF(Belegerfassung!C1772&lt;&gt;"",0,"")</f>
        <v/>
      </c>
      <c r="B1764" t="str">
        <f>IFERROR(VLOOKUP(Belegerfassung!I1772,Konten!A:D,2,FALSE),"")</f>
        <v/>
      </c>
      <c r="C1764" t="str">
        <f>IF(A1764&lt;&gt;"",TEXT(Belegerfassung!C1772,"TT.MM.JJJJ"),"")</f>
        <v/>
      </c>
      <c r="D1764" t="str">
        <f>IFERROR(VLOOKUP(Belegerfassung!A1772,Abfrage!$E$2:$F$20,2,FALSE),"")</f>
        <v/>
      </c>
      <c r="E1764" t="str">
        <f>IF(A1764&lt;&gt;"",Belegerfassung!B1772,"")</f>
        <v/>
      </c>
      <c r="F1764" t="str">
        <f>IF(Belegerfassung!L1772="","",IF(Belegerfassung!L1772&lt;&gt;"",IF(Belegerfassung!L1772&lt;&gt;"",IF(Belegerfassung!J1772&lt;&gt;0,VLOOKUP(Belegerfassung!L1772,Abfrage!$A$2:$C$19,2,),VLOOKUP(Belegerfassung!L1772,Abfrage!$A$2:$C$19,3,)),"")))</f>
        <v/>
      </c>
      <c r="G1764" t="str">
        <f t="shared" si="81"/>
        <v/>
      </c>
      <c r="H1764" s="31" t="str">
        <f>IF(A1764&lt;&gt;"",-Belegerfassung!J1772+Belegerfassung!K1772,"")</f>
        <v/>
      </c>
      <c r="I1764" s="49" t="str">
        <f>IFERROR(IF(H1764&lt;&gt;"",Belegerfassung!L1772*100,""),IF(OR(Belegerfassung!L1772="Leistung EU - Erlöse",Belegerfassung!L1772="Lieferungen EU-Erlöse",Belegerfassung!L1772="EUST",Belegerfassung!L1772="Bauleistungen 20%")=TRUE,"",MID(Belegerfassung!L1772,4,2)))</f>
        <v/>
      </c>
      <c r="J1764" s="6" t="str">
        <f>IF(A1764&lt;&gt;"",LEFT(Belegerfassung!D1772,40),"")</f>
        <v/>
      </c>
      <c r="K1764" t="str">
        <f>IF(A1764&lt;&gt;"",VLOOKUP(D1764,Abfrage!$F$2:$G$21,2,FALSE),"")</f>
        <v/>
      </c>
      <c r="L1764" s="6" t="str">
        <f>IF(Belegerfassung!H1772&lt;&gt;"",Belegerfassung!H1772,"")</f>
        <v/>
      </c>
      <c r="M1764" t="str">
        <f>IFERROR(IF(Belegerfassung!E1772&lt;&gt;"",VLOOKUP(Belegerfassung!E1772,Abfrage!$L$2:$M$15,2,),""),"")</f>
        <v/>
      </c>
      <c r="N1764" t="str">
        <f t="shared" si="82"/>
        <v/>
      </c>
      <c r="O1764" t="str">
        <f t="shared" si="83"/>
        <v/>
      </c>
      <c r="P1764" t="str">
        <f>IF(Belegerfassung!G1772&lt;&gt;"",CONCATENATE(Belegerfassung!G1772,".pdf"),"")</f>
        <v/>
      </c>
    </row>
    <row r="1765" spans="1:16">
      <c r="A1765" t="str">
        <f>IF(Belegerfassung!C1773&lt;&gt;"",0,"")</f>
        <v/>
      </c>
      <c r="B1765" t="str">
        <f>IFERROR(VLOOKUP(Belegerfassung!I1773,Konten!A:D,2,FALSE),"")</f>
        <v/>
      </c>
      <c r="C1765" t="str">
        <f>IF(A1765&lt;&gt;"",TEXT(Belegerfassung!C1773,"TT.MM.JJJJ"),"")</f>
        <v/>
      </c>
      <c r="D1765" t="str">
        <f>IFERROR(VLOOKUP(Belegerfassung!A1773,Abfrage!$E$2:$F$20,2,FALSE),"")</f>
        <v/>
      </c>
      <c r="E1765" t="str">
        <f>IF(A1765&lt;&gt;"",Belegerfassung!B1773,"")</f>
        <v/>
      </c>
      <c r="F1765" t="str">
        <f>IF(Belegerfassung!L1773="","",IF(Belegerfassung!L1773&lt;&gt;"",IF(Belegerfassung!L1773&lt;&gt;"",IF(Belegerfassung!J1773&lt;&gt;0,VLOOKUP(Belegerfassung!L1773,Abfrage!$A$2:$C$19,2,),VLOOKUP(Belegerfassung!L1773,Abfrage!$A$2:$C$19,3,)),"")))</f>
        <v/>
      </c>
      <c r="G1765" t="str">
        <f t="shared" si="81"/>
        <v/>
      </c>
      <c r="H1765" s="31" t="str">
        <f>IF(A1765&lt;&gt;"",-Belegerfassung!J1773+Belegerfassung!K1773,"")</f>
        <v/>
      </c>
      <c r="I1765" s="49" t="str">
        <f>IFERROR(IF(H1765&lt;&gt;"",Belegerfassung!L1773*100,""),IF(OR(Belegerfassung!L1773="Leistung EU - Erlöse",Belegerfassung!L1773="Lieferungen EU-Erlöse",Belegerfassung!L1773="EUST",Belegerfassung!L1773="Bauleistungen 20%")=TRUE,"",MID(Belegerfassung!L1773,4,2)))</f>
        <v/>
      </c>
      <c r="J1765" s="6" t="str">
        <f>IF(A1765&lt;&gt;"",LEFT(Belegerfassung!D1773,40),"")</f>
        <v/>
      </c>
      <c r="K1765" t="str">
        <f>IF(A1765&lt;&gt;"",VLOOKUP(D1765,Abfrage!$F$2:$G$21,2,FALSE),"")</f>
        <v/>
      </c>
      <c r="L1765" s="6" t="str">
        <f>IF(Belegerfassung!H1773&lt;&gt;"",Belegerfassung!H1773,"")</f>
        <v/>
      </c>
      <c r="M1765" t="str">
        <f>IFERROR(IF(Belegerfassung!E1773&lt;&gt;"",VLOOKUP(Belegerfassung!E1773,Abfrage!$L$2:$M$15,2,),""),"")</f>
        <v/>
      </c>
      <c r="N1765" t="str">
        <f t="shared" si="82"/>
        <v/>
      </c>
      <c r="O1765" t="str">
        <f t="shared" si="83"/>
        <v/>
      </c>
      <c r="P1765" t="str">
        <f>IF(Belegerfassung!G1773&lt;&gt;"",CONCATENATE(Belegerfassung!G1773,".pdf"),"")</f>
        <v/>
      </c>
    </row>
    <row r="1766" spans="1:16">
      <c r="A1766" t="str">
        <f>IF(Belegerfassung!C1774&lt;&gt;"",0,"")</f>
        <v/>
      </c>
      <c r="B1766" t="str">
        <f>IFERROR(VLOOKUP(Belegerfassung!I1774,Konten!A:D,2,FALSE),"")</f>
        <v/>
      </c>
      <c r="C1766" t="str">
        <f>IF(A1766&lt;&gt;"",TEXT(Belegerfassung!C1774,"TT.MM.JJJJ"),"")</f>
        <v/>
      </c>
      <c r="D1766" t="str">
        <f>IFERROR(VLOOKUP(Belegerfassung!A1774,Abfrage!$E$2:$F$20,2,FALSE),"")</f>
        <v/>
      </c>
      <c r="E1766" t="str">
        <f>IF(A1766&lt;&gt;"",Belegerfassung!B1774,"")</f>
        <v/>
      </c>
      <c r="F1766" t="str">
        <f>IF(Belegerfassung!L1774="","",IF(Belegerfassung!L1774&lt;&gt;"",IF(Belegerfassung!L1774&lt;&gt;"",IF(Belegerfassung!J1774&lt;&gt;0,VLOOKUP(Belegerfassung!L1774,Abfrage!$A$2:$C$19,2,),VLOOKUP(Belegerfassung!L1774,Abfrage!$A$2:$C$19,3,)),"")))</f>
        <v/>
      </c>
      <c r="G1766" t="str">
        <f t="shared" si="81"/>
        <v/>
      </c>
      <c r="H1766" s="31" t="str">
        <f>IF(A1766&lt;&gt;"",-Belegerfassung!J1774+Belegerfassung!K1774,"")</f>
        <v/>
      </c>
      <c r="I1766" s="49" t="str">
        <f>IFERROR(IF(H1766&lt;&gt;"",Belegerfassung!L1774*100,""),IF(OR(Belegerfassung!L1774="Leistung EU - Erlöse",Belegerfassung!L1774="Lieferungen EU-Erlöse",Belegerfassung!L1774="EUST",Belegerfassung!L1774="Bauleistungen 20%")=TRUE,"",MID(Belegerfassung!L1774,4,2)))</f>
        <v/>
      </c>
      <c r="J1766" s="6" t="str">
        <f>IF(A1766&lt;&gt;"",LEFT(Belegerfassung!D1774,40),"")</f>
        <v/>
      </c>
      <c r="K1766" t="str">
        <f>IF(A1766&lt;&gt;"",VLOOKUP(D1766,Abfrage!$F$2:$G$21,2,FALSE),"")</f>
        <v/>
      </c>
      <c r="L1766" s="6" t="str">
        <f>IF(Belegerfassung!H1774&lt;&gt;"",Belegerfassung!H1774,"")</f>
        <v/>
      </c>
      <c r="M1766" t="str">
        <f>IFERROR(IF(Belegerfassung!E1774&lt;&gt;"",VLOOKUP(Belegerfassung!E1774,Abfrage!$L$2:$M$15,2,),""),"")</f>
        <v/>
      </c>
      <c r="N1766" t="str">
        <f t="shared" si="82"/>
        <v/>
      </c>
      <c r="O1766" t="str">
        <f t="shared" si="83"/>
        <v/>
      </c>
      <c r="P1766" t="str">
        <f>IF(Belegerfassung!G1774&lt;&gt;"",CONCATENATE(Belegerfassung!G1774,".pdf"),"")</f>
        <v/>
      </c>
    </row>
    <row r="1767" spans="1:16">
      <c r="A1767" t="str">
        <f>IF(Belegerfassung!C1775&lt;&gt;"",0,"")</f>
        <v/>
      </c>
      <c r="B1767" t="str">
        <f>IFERROR(VLOOKUP(Belegerfassung!I1775,Konten!A:D,2,FALSE),"")</f>
        <v/>
      </c>
      <c r="C1767" t="str">
        <f>IF(A1767&lt;&gt;"",TEXT(Belegerfassung!C1775,"TT.MM.JJJJ"),"")</f>
        <v/>
      </c>
      <c r="D1767" t="str">
        <f>IFERROR(VLOOKUP(Belegerfassung!A1775,Abfrage!$E$2:$F$20,2,FALSE),"")</f>
        <v/>
      </c>
      <c r="E1767" t="str">
        <f>IF(A1767&lt;&gt;"",Belegerfassung!B1775,"")</f>
        <v/>
      </c>
      <c r="F1767" t="str">
        <f>IF(Belegerfassung!L1775="","",IF(Belegerfassung!L1775&lt;&gt;"",IF(Belegerfassung!L1775&lt;&gt;"",IF(Belegerfassung!J1775&lt;&gt;0,VLOOKUP(Belegerfassung!L1775,Abfrage!$A$2:$C$19,2,),VLOOKUP(Belegerfassung!L1775,Abfrage!$A$2:$C$19,3,)),"")))</f>
        <v/>
      </c>
      <c r="G1767" t="str">
        <f t="shared" si="81"/>
        <v/>
      </c>
      <c r="H1767" s="31" t="str">
        <f>IF(A1767&lt;&gt;"",-Belegerfassung!J1775+Belegerfassung!K1775,"")</f>
        <v/>
      </c>
      <c r="I1767" s="49" t="str">
        <f>IFERROR(IF(H1767&lt;&gt;"",Belegerfassung!L1775*100,""),IF(OR(Belegerfassung!L1775="Leistung EU - Erlöse",Belegerfassung!L1775="Lieferungen EU-Erlöse",Belegerfassung!L1775="EUST",Belegerfassung!L1775="Bauleistungen 20%")=TRUE,"",MID(Belegerfassung!L1775,4,2)))</f>
        <v/>
      </c>
      <c r="J1767" s="6" t="str">
        <f>IF(A1767&lt;&gt;"",LEFT(Belegerfassung!D1775,40),"")</f>
        <v/>
      </c>
      <c r="K1767" t="str">
        <f>IF(A1767&lt;&gt;"",VLOOKUP(D1767,Abfrage!$F$2:$G$21,2,FALSE),"")</f>
        <v/>
      </c>
      <c r="L1767" s="6" t="str">
        <f>IF(Belegerfassung!H1775&lt;&gt;"",Belegerfassung!H1775,"")</f>
        <v/>
      </c>
      <c r="M1767" t="str">
        <f>IFERROR(IF(Belegerfassung!E1775&lt;&gt;"",VLOOKUP(Belegerfassung!E1775,Abfrage!$L$2:$M$15,2,),""),"")</f>
        <v/>
      </c>
      <c r="N1767" t="str">
        <f t="shared" si="82"/>
        <v/>
      </c>
      <c r="O1767" t="str">
        <f t="shared" si="83"/>
        <v/>
      </c>
      <c r="P1767" t="str">
        <f>IF(Belegerfassung!G1775&lt;&gt;"",CONCATENATE(Belegerfassung!G1775,".pdf"),"")</f>
        <v/>
      </c>
    </row>
    <row r="1768" spans="1:16">
      <c r="A1768" t="str">
        <f>IF(Belegerfassung!C1776&lt;&gt;"",0,"")</f>
        <v/>
      </c>
      <c r="B1768" t="str">
        <f>IFERROR(VLOOKUP(Belegerfassung!I1776,Konten!A:D,2,FALSE),"")</f>
        <v/>
      </c>
      <c r="C1768" t="str">
        <f>IF(A1768&lt;&gt;"",TEXT(Belegerfassung!C1776,"TT.MM.JJJJ"),"")</f>
        <v/>
      </c>
      <c r="D1768" t="str">
        <f>IFERROR(VLOOKUP(Belegerfassung!A1776,Abfrage!$E$2:$F$20,2,FALSE),"")</f>
        <v/>
      </c>
      <c r="E1768" t="str">
        <f>IF(A1768&lt;&gt;"",Belegerfassung!B1776,"")</f>
        <v/>
      </c>
      <c r="F1768" t="str">
        <f>IF(Belegerfassung!L1776="","",IF(Belegerfassung!L1776&lt;&gt;"",IF(Belegerfassung!L1776&lt;&gt;"",IF(Belegerfassung!J1776&lt;&gt;0,VLOOKUP(Belegerfassung!L1776,Abfrage!$A$2:$C$19,2,),VLOOKUP(Belegerfassung!L1776,Abfrage!$A$2:$C$19,3,)),"")))</f>
        <v/>
      </c>
      <c r="G1768" t="str">
        <f t="shared" si="81"/>
        <v/>
      </c>
      <c r="H1768" s="31" t="str">
        <f>IF(A1768&lt;&gt;"",-Belegerfassung!J1776+Belegerfassung!K1776,"")</f>
        <v/>
      </c>
      <c r="I1768" s="49" t="str">
        <f>IFERROR(IF(H1768&lt;&gt;"",Belegerfassung!L1776*100,""),IF(OR(Belegerfassung!L1776="Leistung EU - Erlöse",Belegerfassung!L1776="Lieferungen EU-Erlöse",Belegerfassung!L1776="EUST",Belegerfassung!L1776="Bauleistungen 20%")=TRUE,"",MID(Belegerfassung!L1776,4,2)))</f>
        <v/>
      </c>
      <c r="J1768" s="6" t="str">
        <f>IF(A1768&lt;&gt;"",LEFT(Belegerfassung!D1776,40),"")</f>
        <v/>
      </c>
      <c r="K1768" t="str">
        <f>IF(A1768&lt;&gt;"",VLOOKUP(D1768,Abfrage!$F$2:$G$21,2,FALSE),"")</f>
        <v/>
      </c>
      <c r="L1768" s="6" t="str">
        <f>IF(Belegerfassung!H1776&lt;&gt;"",Belegerfassung!H1776,"")</f>
        <v/>
      </c>
      <c r="M1768" t="str">
        <f>IFERROR(IF(Belegerfassung!E1776&lt;&gt;"",VLOOKUP(Belegerfassung!E1776,Abfrage!$L$2:$M$15,2,),""),"")</f>
        <v/>
      </c>
      <c r="N1768" t="str">
        <f t="shared" si="82"/>
        <v/>
      </c>
      <c r="O1768" t="str">
        <f t="shared" si="83"/>
        <v/>
      </c>
      <c r="P1768" t="str">
        <f>IF(Belegerfassung!G1776&lt;&gt;"",CONCATENATE(Belegerfassung!G1776,".pdf"),"")</f>
        <v/>
      </c>
    </row>
    <row r="1769" spans="1:16">
      <c r="A1769" t="str">
        <f>IF(Belegerfassung!C1777&lt;&gt;"",0,"")</f>
        <v/>
      </c>
      <c r="B1769" t="str">
        <f>IFERROR(VLOOKUP(Belegerfassung!I1777,Konten!A:D,2,FALSE),"")</f>
        <v/>
      </c>
      <c r="C1769" t="str">
        <f>IF(A1769&lt;&gt;"",TEXT(Belegerfassung!C1777,"TT.MM.JJJJ"),"")</f>
        <v/>
      </c>
      <c r="D1769" t="str">
        <f>IFERROR(VLOOKUP(Belegerfassung!A1777,Abfrage!$E$2:$F$20,2,FALSE),"")</f>
        <v/>
      </c>
      <c r="E1769" t="str">
        <f>IF(A1769&lt;&gt;"",Belegerfassung!B1777,"")</f>
        <v/>
      </c>
      <c r="F1769" t="str">
        <f>IF(Belegerfassung!L1777="","",IF(Belegerfassung!L1777&lt;&gt;"",IF(Belegerfassung!L1777&lt;&gt;"",IF(Belegerfassung!J1777&lt;&gt;0,VLOOKUP(Belegerfassung!L1777,Abfrage!$A$2:$C$19,2,),VLOOKUP(Belegerfassung!L1777,Abfrage!$A$2:$C$19,3,)),"")))</f>
        <v/>
      </c>
      <c r="G1769" t="str">
        <f t="shared" si="81"/>
        <v/>
      </c>
      <c r="H1769" s="31" t="str">
        <f>IF(A1769&lt;&gt;"",-Belegerfassung!J1777+Belegerfassung!K1777,"")</f>
        <v/>
      </c>
      <c r="I1769" s="49" t="str">
        <f>IFERROR(IF(H1769&lt;&gt;"",Belegerfassung!L1777*100,""),IF(OR(Belegerfassung!L1777="Leistung EU - Erlöse",Belegerfassung!L1777="Lieferungen EU-Erlöse",Belegerfassung!L1777="EUST",Belegerfassung!L1777="Bauleistungen 20%")=TRUE,"",MID(Belegerfassung!L1777,4,2)))</f>
        <v/>
      </c>
      <c r="J1769" s="6" t="str">
        <f>IF(A1769&lt;&gt;"",LEFT(Belegerfassung!D1777,40),"")</f>
        <v/>
      </c>
      <c r="K1769" t="str">
        <f>IF(A1769&lt;&gt;"",VLOOKUP(D1769,Abfrage!$F$2:$G$21,2,FALSE),"")</f>
        <v/>
      </c>
      <c r="L1769" s="6" t="str">
        <f>IF(Belegerfassung!H1777&lt;&gt;"",Belegerfassung!H1777,"")</f>
        <v/>
      </c>
      <c r="M1769" t="str">
        <f>IFERROR(IF(Belegerfassung!E1777&lt;&gt;"",VLOOKUP(Belegerfassung!E1777,Abfrage!$L$2:$M$15,2,),""),"")</f>
        <v/>
      </c>
      <c r="N1769" t="str">
        <f t="shared" si="82"/>
        <v/>
      </c>
      <c r="O1769" t="str">
        <f t="shared" si="83"/>
        <v/>
      </c>
      <c r="P1769" t="str">
        <f>IF(Belegerfassung!G1777&lt;&gt;"",CONCATENATE(Belegerfassung!G1777,".pdf"),"")</f>
        <v/>
      </c>
    </row>
    <row r="1770" spans="1:16">
      <c r="A1770" t="str">
        <f>IF(Belegerfassung!C1778&lt;&gt;"",0,"")</f>
        <v/>
      </c>
      <c r="B1770" t="str">
        <f>IFERROR(VLOOKUP(Belegerfassung!I1778,Konten!A:D,2,FALSE),"")</f>
        <v/>
      </c>
      <c r="C1770" t="str">
        <f>IF(A1770&lt;&gt;"",TEXT(Belegerfassung!C1778,"TT.MM.JJJJ"),"")</f>
        <v/>
      </c>
      <c r="D1770" t="str">
        <f>IFERROR(VLOOKUP(Belegerfassung!A1778,Abfrage!$E$2:$F$20,2,FALSE),"")</f>
        <v/>
      </c>
      <c r="E1770" t="str">
        <f>IF(A1770&lt;&gt;"",Belegerfassung!B1778,"")</f>
        <v/>
      </c>
      <c r="F1770" t="str">
        <f>IF(Belegerfassung!L1778="","",IF(Belegerfassung!L1778&lt;&gt;"",IF(Belegerfassung!L1778&lt;&gt;"",IF(Belegerfassung!J1778&lt;&gt;0,VLOOKUP(Belegerfassung!L1778,Abfrage!$A$2:$C$19,2,),VLOOKUP(Belegerfassung!L1778,Abfrage!$A$2:$C$19,3,)),"")))</f>
        <v/>
      </c>
      <c r="G1770" t="str">
        <f t="shared" si="81"/>
        <v/>
      </c>
      <c r="H1770" s="31" t="str">
        <f>IF(A1770&lt;&gt;"",-Belegerfassung!J1778+Belegerfassung!K1778,"")</f>
        <v/>
      </c>
      <c r="I1770" s="49" t="str">
        <f>IFERROR(IF(H1770&lt;&gt;"",Belegerfassung!L1778*100,""),IF(OR(Belegerfassung!L1778="Leistung EU - Erlöse",Belegerfassung!L1778="Lieferungen EU-Erlöse",Belegerfassung!L1778="EUST",Belegerfassung!L1778="Bauleistungen 20%")=TRUE,"",MID(Belegerfassung!L1778,4,2)))</f>
        <v/>
      </c>
      <c r="J1770" s="6" t="str">
        <f>IF(A1770&lt;&gt;"",LEFT(Belegerfassung!D1778,40),"")</f>
        <v/>
      </c>
      <c r="K1770" t="str">
        <f>IF(A1770&lt;&gt;"",VLOOKUP(D1770,Abfrage!$F$2:$G$21,2,FALSE),"")</f>
        <v/>
      </c>
      <c r="L1770" s="6" t="str">
        <f>IF(Belegerfassung!H1778&lt;&gt;"",Belegerfassung!H1778,"")</f>
        <v/>
      </c>
      <c r="M1770" t="str">
        <f>IFERROR(IF(Belegerfassung!E1778&lt;&gt;"",VLOOKUP(Belegerfassung!E1778,Abfrage!$L$2:$M$15,2,),""),"")</f>
        <v/>
      </c>
      <c r="N1770" t="str">
        <f t="shared" si="82"/>
        <v/>
      </c>
      <c r="O1770" t="str">
        <f t="shared" si="83"/>
        <v/>
      </c>
      <c r="P1770" t="str">
        <f>IF(Belegerfassung!G1778&lt;&gt;"",CONCATENATE(Belegerfassung!G1778,".pdf"),"")</f>
        <v/>
      </c>
    </row>
    <row r="1771" spans="1:16">
      <c r="A1771" t="str">
        <f>IF(Belegerfassung!C1779&lt;&gt;"",0,"")</f>
        <v/>
      </c>
      <c r="B1771" t="str">
        <f>IFERROR(VLOOKUP(Belegerfassung!I1779,Konten!A:D,2,FALSE),"")</f>
        <v/>
      </c>
      <c r="C1771" t="str">
        <f>IF(A1771&lt;&gt;"",TEXT(Belegerfassung!C1779,"TT.MM.JJJJ"),"")</f>
        <v/>
      </c>
      <c r="D1771" t="str">
        <f>IFERROR(VLOOKUP(Belegerfassung!A1779,Abfrage!$E$2:$F$20,2,FALSE),"")</f>
        <v/>
      </c>
      <c r="E1771" t="str">
        <f>IF(A1771&lt;&gt;"",Belegerfassung!B1779,"")</f>
        <v/>
      </c>
      <c r="F1771" t="str">
        <f>IF(Belegerfassung!L1779="","",IF(Belegerfassung!L1779&lt;&gt;"",IF(Belegerfassung!L1779&lt;&gt;"",IF(Belegerfassung!J1779&lt;&gt;0,VLOOKUP(Belegerfassung!L1779,Abfrage!$A$2:$C$19,2,),VLOOKUP(Belegerfassung!L1779,Abfrage!$A$2:$C$19,3,)),"")))</f>
        <v/>
      </c>
      <c r="G1771" t="str">
        <f t="shared" si="81"/>
        <v/>
      </c>
      <c r="H1771" s="31" t="str">
        <f>IF(A1771&lt;&gt;"",-Belegerfassung!J1779+Belegerfassung!K1779,"")</f>
        <v/>
      </c>
      <c r="I1771" s="49" t="str">
        <f>IFERROR(IF(H1771&lt;&gt;"",Belegerfassung!L1779*100,""),IF(OR(Belegerfassung!L1779="Leistung EU - Erlöse",Belegerfassung!L1779="Lieferungen EU-Erlöse",Belegerfassung!L1779="EUST",Belegerfassung!L1779="Bauleistungen 20%")=TRUE,"",MID(Belegerfassung!L1779,4,2)))</f>
        <v/>
      </c>
      <c r="J1771" s="6" t="str">
        <f>IF(A1771&lt;&gt;"",LEFT(Belegerfassung!D1779,40),"")</f>
        <v/>
      </c>
      <c r="K1771" t="str">
        <f>IF(A1771&lt;&gt;"",VLOOKUP(D1771,Abfrage!$F$2:$G$21,2,FALSE),"")</f>
        <v/>
      </c>
      <c r="L1771" s="6" t="str">
        <f>IF(Belegerfassung!H1779&lt;&gt;"",Belegerfassung!H1779,"")</f>
        <v/>
      </c>
      <c r="M1771" t="str">
        <f>IFERROR(IF(Belegerfassung!E1779&lt;&gt;"",VLOOKUP(Belegerfassung!E1779,Abfrage!$L$2:$M$15,2,),""),"")</f>
        <v/>
      </c>
      <c r="N1771" t="str">
        <f t="shared" si="82"/>
        <v/>
      </c>
      <c r="O1771" t="str">
        <f t="shared" si="83"/>
        <v/>
      </c>
      <c r="P1771" t="str">
        <f>IF(Belegerfassung!G1779&lt;&gt;"",CONCATENATE(Belegerfassung!G1779,".pdf"),"")</f>
        <v/>
      </c>
    </row>
    <row r="1772" spans="1:16">
      <c r="A1772" t="str">
        <f>IF(Belegerfassung!C1780&lt;&gt;"",0,"")</f>
        <v/>
      </c>
      <c r="B1772" t="str">
        <f>IFERROR(VLOOKUP(Belegerfassung!I1780,Konten!A:D,2,FALSE),"")</f>
        <v/>
      </c>
      <c r="C1772" t="str">
        <f>IF(A1772&lt;&gt;"",TEXT(Belegerfassung!C1780,"TT.MM.JJJJ"),"")</f>
        <v/>
      </c>
      <c r="D1772" t="str">
        <f>IFERROR(VLOOKUP(Belegerfassung!A1780,Abfrage!$E$2:$F$20,2,FALSE),"")</f>
        <v/>
      </c>
      <c r="E1772" t="str">
        <f>IF(A1772&lt;&gt;"",Belegerfassung!B1780,"")</f>
        <v/>
      </c>
      <c r="F1772" t="str">
        <f>IF(Belegerfassung!L1780="","",IF(Belegerfassung!L1780&lt;&gt;"",IF(Belegerfassung!L1780&lt;&gt;"",IF(Belegerfassung!J1780&lt;&gt;0,VLOOKUP(Belegerfassung!L1780,Abfrage!$A$2:$C$19,2,),VLOOKUP(Belegerfassung!L1780,Abfrage!$A$2:$C$19,3,)),"")))</f>
        <v/>
      </c>
      <c r="G1772" t="str">
        <f t="shared" si="81"/>
        <v/>
      </c>
      <c r="H1772" s="31" t="str">
        <f>IF(A1772&lt;&gt;"",-Belegerfassung!J1780+Belegerfassung!K1780,"")</f>
        <v/>
      </c>
      <c r="I1772" s="49" t="str">
        <f>IFERROR(IF(H1772&lt;&gt;"",Belegerfassung!L1780*100,""),IF(OR(Belegerfassung!L1780="Leistung EU - Erlöse",Belegerfassung!L1780="Lieferungen EU-Erlöse",Belegerfassung!L1780="EUST",Belegerfassung!L1780="Bauleistungen 20%")=TRUE,"",MID(Belegerfassung!L1780,4,2)))</f>
        <v/>
      </c>
      <c r="J1772" s="6" t="str">
        <f>IF(A1772&lt;&gt;"",LEFT(Belegerfassung!D1780,40),"")</f>
        <v/>
      </c>
      <c r="K1772" t="str">
        <f>IF(A1772&lt;&gt;"",VLOOKUP(D1772,Abfrage!$F$2:$G$21,2,FALSE),"")</f>
        <v/>
      </c>
      <c r="L1772" s="6" t="str">
        <f>IF(Belegerfassung!H1780&lt;&gt;"",Belegerfassung!H1780,"")</f>
        <v/>
      </c>
      <c r="M1772" t="str">
        <f>IFERROR(IF(Belegerfassung!E1780&lt;&gt;"",VLOOKUP(Belegerfassung!E1780,Abfrage!$L$2:$M$15,2,),""),"")</f>
        <v/>
      </c>
      <c r="N1772" t="str">
        <f t="shared" si="82"/>
        <v/>
      </c>
      <c r="O1772" t="str">
        <f t="shared" si="83"/>
        <v/>
      </c>
      <c r="P1772" t="str">
        <f>IF(Belegerfassung!G1780&lt;&gt;"",CONCATENATE(Belegerfassung!G1780,".pdf"),"")</f>
        <v/>
      </c>
    </row>
    <row r="1773" spans="1:16">
      <c r="A1773" t="str">
        <f>IF(Belegerfassung!C1781&lt;&gt;"",0,"")</f>
        <v/>
      </c>
      <c r="B1773" t="str">
        <f>IFERROR(VLOOKUP(Belegerfassung!I1781,Konten!A:D,2,FALSE),"")</f>
        <v/>
      </c>
      <c r="C1773" t="str">
        <f>IF(A1773&lt;&gt;"",TEXT(Belegerfassung!C1781,"TT.MM.JJJJ"),"")</f>
        <v/>
      </c>
      <c r="D1773" t="str">
        <f>IFERROR(VLOOKUP(Belegerfassung!A1781,Abfrage!$E$2:$F$20,2,FALSE),"")</f>
        <v/>
      </c>
      <c r="E1773" t="str">
        <f>IF(A1773&lt;&gt;"",Belegerfassung!B1781,"")</f>
        <v/>
      </c>
      <c r="F1773" t="str">
        <f>IF(Belegerfassung!L1781="","",IF(Belegerfassung!L1781&lt;&gt;"",IF(Belegerfassung!L1781&lt;&gt;"",IF(Belegerfassung!J1781&lt;&gt;0,VLOOKUP(Belegerfassung!L1781,Abfrage!$A$2:$C$19,2,),VLOOKUP(Belegerfassung!L1781,Abfrage!$A$2:$C$19,3,)),"")))</f>
        <v/>
      </c>
      <c r="G1773" t="str">
        <f t="shared" si="81"/>
        <v/>
      </c>
      <c r="H1773" s="31" t="str">
        <f>IF(A1773&lt;&gt;"",-Belegerfassung!J1781+Belegerfassung!K1781,"")</f>
        <v/>
      </c>
      <c r="I1773" s="49" t="str">
        <f>IFERROR(IF(H1773&lt;&gt;"",Belegerfassung!L1781*100,""),IF(OR(Belegerfassung!L1781="Leistung EU - Erlöse",Belegerfassung!L1781="Lieferungen EU-Erlöse",Belegerfassung!L1781="EUST",Belegerfassung!L1781="Bauleistungen 20%")=TRUE,"",MID(Belegerfassung!L1781,4,2)))</f>
        <v/>
      </c>
      <c r="J1773" s="6" t="str">
        <f>IF(A1773&lt;&gt;"",LEFT(Belegerfassung!D1781,40),"")</f>
        <v/>
      </c>
      <c r="K1773" t="str">
        <f>IF(A1773&lt;&gt;"",VLOOKUP(D1773,Abfrage!$F$2:$G$21,2,FALSE),"")</f>
        <v/>
      </c>
      <c r="L1773" s="6" t="str">
        <f>IF(Belegerfassung!H1781&lt;&gt;"",Belegerfassung!H1781,"")</f>
        <v/>
      </c>
      <c r="M1773" t="str">
        <f>IFERROR(IF(Belegerfassung!E1781&lt;&gt;"",VLOOKUP(Belegerfassung!E1781,Abfrage!$L$2:$M$15,2,),""),"")</f>
        <v/>
      </c>
      <c r="N1773" t="str">
        <f t="shared" si="82"/>
        <v/>
      </c>
      <c r="O1773" t="str">
        <f t="shared" si="83"/>
        <v/>
      </c>
      <c r="P1773" t="str">
        <f>IF(Belegerfassung!G1781&lt;&gt;"",CONCATENATE(Belegerfassung!G1781,".pdf"),"")</f>
        <v/>
      </c>
    </row>
    <row r="1774" spans="1:16">
      <c r="A1774" t="str">
        <f>IF(Belegerfassung!C1782&lt;&gt;"",0,"")</f>
        <v/>
      </c>
      <c r="B1774" t="str">
        <f>IFERROR(VLOOKUP(Belegerfassung!I1782,Konten!A:D,2,FALSE),"")</f>
        <v/>
      </c>
      <c r="C1774" t="str">
        <f>IF(A1774&lt;&gt;"",TEXT(Belegerfassung!C1782,"TT.MM.JJJJ"),"")</f>
        <v/>
      </c>
      <c r="D1774" t="str">
        <f>IFERROR(VLOOKUP(Belegerfassung!A1782,Abfrage!$E$2:$F$20,2,FALSE),"")</f>
        <v/>
      </c>
      <c r="E1774" t="str">
        <f>IF(A1774&lt;&gt;"",Belegerfassung!B1782,"")</f>
        <v/>
      </c>
      <c r="F1774" t="str">
        <f>IF(Belegerfassung!L1782="","",IF(Belegerfassung!L1782&lt;&gt;"",IF(Belegerfassung!L1782&lt;&gt;"",IF(Belegerfassung!J1782&lt;&gt;0,VLOOKUP(Belegerfassung!L1782,Abfrage!$A$2:$C$19,2,),VLOOKUP(Belegerfassung!L1782,Abfrage!$A$2:$C$19,3,)),"")))</f>
        <v/>
      </c>
      <c r="G1774" t="str">
        <f t="shared" si="81"/>
        <v/>
      </c>
      <c r="H1774" s="31" t="str">
        <f>IF(A1774&lt;&gt;"",-Belegerfassung!J1782+Belegerfassung!K1782,"")</f>
        <v/>
      </c>
      <c r="I1774" s="49" t="str">
        <f>IFERROR(IF(H1774&lt;&gt;"",Belegerfassung!L1782*100,""),IF(OR(Belegerfassung!L1782="Leistung EU - Erlöse",Belegerfassung!L1782="Lieferungen EU-Erlöse",Belegerfassung!L1782="EUST",Belegerfassung!L1782="Bauleistungen 20%")=TRUE,"",MID(Belegerfassung!L1782,4,2)))</f>
        <v/>
      </c>
      <c r="J1774" s="6" t="str">
        <f>IF(A1774&lt;&gt;"",LEFT(Belegerfassung!D1782,40),"")</f>
        <v/>
      </c>
      <c r="K1774" t="str">
        <f>IF(A1774&lt;&gt;"",VLOOKUP(D1774,Abfrage!$F$2:$G$21,2,FALSE),"")</f>
        <v/>
      </c>
      <c r="L1774" s="6" t="str">
        <f>IF(Belegerfassung!H1782&lt;&gt;"",Belegerfassung!H1782,"")</f>
        <v/>
      </c>
      <c r="M1774" t="str">
        <f>IFERROR(IF(Belegerfassung!E1782&lt;&gt;"",VLOOKUP(Belegerfassung!E1782,Abfrage!$L$2:$M$15,2,),""),"")</f>
        <v/>
      </c>
      <c r="N1774" t="str">
        <f t="shared" si="82"/>
        <v/>
      </c>
      <c r="O1774" t="str">
        <f t="shared" si="83"/>
        <v/>
      </c>
      <c r="P1774" t="str">
        <f>IF(Belegerfassung!G1782&lt;&gt;"",CONCATENATE(Belegerfassung!G1782,".pdf"),"")</f>
        <v/>
      </c>
    </row>
    <row r="1775" spans="1:16">
      <c r="A1775" t="str">
        <f>IF(Belegerfassung!C1783&lt;&gt;"",0,"")</f>
        <v/>
      </c>
      <c r="B1775" t="str">
        <f>IFERROR(VLOOKUP(Belegerfassung!I1783,Konten!A:D,2,FALSE),"")</f>
        <v/>
      </c>
      <c r="C1775" t="str">
        <f>IF(A1775&lt;&gt;"",TEXT(Belegerfassung!C1783,"TT.MM.JJJJ"),"")</f>
        <v/>
      </c>
      <c r="D1775" t="str">
        <f>IFERROR(VLOOKUP(Belegerfassung!A1783,Abfrage!$E$2:$F$20,2,FALSE),"")</f>
        <v/>
      </c>
      <c r="E1775" t="str">
        <f>IF(A1775&lt;&gt;"",Belegerfassung!B1783,"")</f>
        <v/>
      </c>
      <c r="F1775" t="str">
        <f>IF(Belegerfassung!L1783="","",IF(Belegerfassung!L1783&lt;&gt;"",IF(Belegerfassung!L1783&lt;&gt;"",IF(Belegerfassung!J1783&lt;&gt;0,VLOOKUP(Belegerfassung!L1783,Abfrage!$A$2:$C$19,2,),VLOOKUP(Belegerfassung!L1783,Abfrage!$A$2:$C$19,3,)),"")))</f>
        <v/>
      </c>
      <c r="G1775" t="str">
        <f t="shared" si="81"/>
        <v/>
      </c>
      <c r="H1775" s="31" t="str">
        <f>IF(A1775&lt;&gt;"",-Belegerfassung!J1783+Belegerfassung!K1783,"")</f>
        <v/>
      </c>
      <c r="I1775" s="49" t="str">
        <f>IFERROR(IF(H1775&lt;&gt;"",Belegerfassung!L1783*100,""),IF(OR(Belegerfassung!L1783="Leistung EU - Erlöse",Belegerfassung!L1783="Lieferungen EU-Erlöse",Belegerfassung!L1783="EUST",Belegerfassung!L1783="Bauleistungen 20%")=TRUE,"",MID(Belegerfassung!L1783,4,2)))</f>
        <v/>
      </c>
      <c r="J1775" s="6" t="str">
        <f>IF(A1775&lt;&gt;"",LEFT(Belegerfassung!D1783,40),"")</f>
        <v/>
      </c>
      <c r="K1775" t="str">
        <f>IF(A1775&lt;&gt;"",VLOOKUP(D1775,Abfrage!$F$2:$G$21,2,FALSE),"")</f>
        <v/>
      </c>
      <c r="L1775" s="6" t="str">
        <f>IF(Belegerfassung!H1783&lt;&gt;"",Belegerfassung!H1783,"")</f>
        <v/>
      </c>
      <c r="M1775" t="str">
        <f>IFERROR(IF(Belegerfassung!E1783&lt;&gt;"",VLOOKUP(Belegerfassung!E1783,Abfrage!$L$2:$M$15,2,),""),"")</f>
        <v/>
      </c>
      <c r="N1775" t="str">
        <f t="shared" si="82"/>
        <v/>
      </c>
      <c r="O1775" t="str">
        <f t="shared" si="83"/>
        <v/>
      </c>
      <c r="P1775" t="str">
        <f>IF(Belegerfassung!G1783&lt;&gt;"",CONCATENATE(Belegerfassung!G1783,".pdf"),"")</f>
        <v/>
      </c>
    </row>
    <row r="1776" spans="1:16">
      <c r="A1776" t="str">
        <f>IF(Belegerfassung!C1784&lt;&gt;"",0,"")</f>
        <v/>
      </c>
      <c r="B1776" t="str">
        <f>IFERROR(VLOOKUP(Belegerfassung!I1784,Konten!A:D,2,FALSE),"")</f>
        <v/>
      </c>
      <c r="C1776" t="str">
        <f>IF(A1776&lt;&gt;"",TEXT(Belegerfassung!C1784,"TT.MM.JJJJ"),"")</f>
        <v/>
      </c>
      <c r="D1776" t="str">
        <f>IFERROR(VLOOKUP(Belegerfassung!A1784,Abfrage!$E$2:$F$20,2,FALSE),"")</f>
        <v/>
      </c>
      <c r="E1776" t="str">
        <f>IF(A1776&lt;&gt;"",Belegerfassung!B1784,"")</f>
        <v/>
      </c>
      <c r="F1776" t="str">
        <f>IF(Belegerfassung!L1784="","",IF(Belegerfassung!L1784&lt;&gt;"",IF(Belegerfassung!L1784&lt;&gt;"",IF(Belegerfassung!J1784&lt;&gt;0,VLOOKUP(Belegerfassung!L1784,Abfrage!$A$2:$C$19,2,),VLOOKUP(Belegerfassung!L1784,Abfrage!$A$2:$C$19,3,)),"")))</f>
        <v/>
      </c>
      <c r="G1776" t="str">
        <f t="shared" si="81"/>
        <v/>
      </c>
      <c r="H1776" s="31" t="str">
        <f>IF(A1776&lt;&gt;"",-Belegerfassung!J1784+Belegerfassung!K1784,"")</f>
        <v/>
      </c>
      <c r="I1776" s="49" t="str">
        <f>IFERROR(IF(H1776&lt;&gt;"",Belegerfassung!L1784*100,""),IF(OR(Belegerfassung!L1784="Leistung EU - Erlöse",Belegerfassung!L1784="Lieferungen EU-Erlöse",Belegerfassung!L1784="EUST",Belegerfassung!L1784="Bauleistungen 20%")=TRUE,"",MID(Belegerfassung!L1784,4,2)))</f>
        <v/>
      </c>
      <c r="J1776" s="6" t="str">
        <f>IF(A1776&lt;&gt;"",LEFT(Belegerfassung!D1784,40),"")</f>
        <v/>
      </c>
      <c r="K1776" t="str">
        <f>IF(A1776&lt;&gt;"",VLOOKUP(D1776,Abfrage!$F$2:$G$21,2,FALSE),"")</f>
        <v/>
      </c>
      <c r="L1776" s="6" t="str">
        <f>IF(Belegerfassung!H1784&lt;&gt;"",Belegerfassung!H1784,"")</f>
        <v/>
      </c>
      <c r="M1776" t="str">
        <f>IFERROR(IF(Belegerfassung!E1784&lt;&gt;"",VLOOKUP(Belegerfassung!E1784,Abfrage!$L$2:$M$15,2,),""),"")</f>
        <v/>
      </c>
      <c r="N1776" t="str">
        <f t="shared" si="82"/>
        <v/>
      </c>
      <c r="O1776" t="str">
        <f t="shared" si="83"/>
        <v/>
      </c>
      <c r="P1776" t="str">
        <f>IF(Belegerfassung!G1784&lt;&gt;"",CONCATENATE(Belegerfassung!G1784,".pdf"),"")</f>
        <v/>
      </c>
    </row>
    <row r="1777" spans="1:16">
      <c r="A1777" t="str">
        <f>IF(Belegerfassung!C1785&lt;&gt;"",0,"")</f>
        <v/>
      </c>
      <c r="B1777" t="str">
        <f>IFERROR(VLOOKUP(Belegerfassung!I1785,Konten!A:D,2,FALSE),"")</f>
        <v/>
      </c>
      <c r="C1777" t="str">
        <f>IF(A1777&lt;&gt;"",TEXT(Belegerfassung!C1785,"TT.MM.JJJJ"),"")</f>
        <v/>
      </c>
      <c r="D1777" t="str">
        <f>IFERROR(VLOOKUP(Belegerfassung!A1785,Abfrage!$E$2:$F$20,2,FALSE),"")</f>
        <v/>
      </c>
      <c r="E1777" t="str">
        <f>IF(A1777&lt;&gt;"",Belegerfassung!B1785,"")</f>
        <v/>
      </c>
      <c r="F1777" t="str">
        <f>IF(Belegerfassung!L1785="","",IF(Belegerfassung!L1785&lt;&gt;"",IF(Belegerfassung!L1785&lt;&gt;"",IF(Belegerfassung!J1785&lt;&gt;0,VLOOKUP(Belegerfassung!L1785,Abfrage!$A$2:$C$19,2,),VLOOKUP(Belegerfassung!L1785,Abfrage!$A$2:$C$19,3,)),"")))</f>
        <v/>
      </c>
      <c r="G1777" t="str">
        <f t="shared" si="81"/>
        <v/>
      </c>
      <c r="H1777" s="31" t="str">
        <f>IF(A1777&lt;&gt;"",-Belegerfassung!J1785+Belegerfassung!K1785,"")</f>
        <v/>
      </c>
      <c r="I1777" s="49" t="str">
        <f>IFERROR(IF(H1777&lt;&gt;"",Belegerfassung!L1785*100,""),IF(OR(Belegerfassung!L1785="Leistung EU - Erlöse",Belegerfassung!L1785="Lieferungen EU-Erlöse",Belegerfassung!L1785="EUST",Belegerfassung!L1785="Bauleistungen 20%")=TRUE,"",MID(Belegerfassung!L1785,4,2)))</f>
        <v/>
      </c>
      <c r="J1777" s="6" t="str">
        <f>IF(A1777&lt;&gt;"",LEFT(Belegerfassung!D1785,40),"")</f>
        <v/>
      </c>
      <c r="K1777" t="str">
        <f>IF(A1777&lt;&gt;"",VLOOKUP(D1777,Abfrage!$F$2:$G$21,2,FALSE),"")</f>
        <v/>
      </c>
      <c r="L1777" s="6" t="str">
        <f>IF(Belegerfassung!H1785&lt;&gt;"",Belegerfassung!H1785,"")</f>
        <v/>
      </c>
      <c r="M1777" t="str">
        <f>IFERROR(IF(Belegerfassung!E1785&lt;&gt;"",VLOOKUP(Belegerfassung!E1785,Abfrage!$L$2:$M$15,2,),""),"")</f>
        <v/>
      </c>
      <c r="N1777" t="str">
        <f t="shared" si="82"/>
        <v/>
      </c>
      <c r="O1777" t="str">
        <f t="shared" si="83"/>
        <v/>
      </c>
      <c r="P1777" t="str">
        <f>IF(Belegerfassung!G1785&lt;&gt;"",CONCATENATE(Belegerfassung!G1785,".pdf"),"")</f>
        <v/>
      </c>
    </row>
    <row r="1778" spans="1:16">
      <c r="A1778" t="str">
        <f>IF(Belegerfassung!C1786&lt;&gt;"",0,"")</f>
        <v/>
      </c>
      <c r="B1778" t="str">
        <f>IFERROR(VLOOKUP(Belegerfassung!I1786,Konten!A:D,2,FALSE),"")</f>
        <v/>
      </c>
      <c r="C1778" t="str">
        <f>IF(A1778&lt;&gt;"",TEXT(Belegerfassung!C1786,"TT.MM.JJJJ"),"")</f>
        <v/>
      </c>
      <c r="D1778" t="str">
        <f>IFERROR(VLOOKUP(Belegerfassung!A1786,Abfrage!$E$2:$F$20,2,FALSE),"")</f>
        <v/>
      </c>
      <c r="E1778" t="str">
        <f>IF(A1778&lt;&gt;"",Belegerfassung!B1786,"")</f>
        <v/>
      </c>
      <c r="F1778" t="str">
        <f>IF(Belegerfassung!L1786="","",IF(Belegerfassung!L1786&lt;&gt;"",IF(Belegerfassung!L1786&lt;&gt;"",IF(Belegerfassung!J1786&lt;&gt;0,VLOOKUP(Belegerfassung!L1786,Abfrage!$A$2:$C$19,2,),VLOOKUP(Belegerfassung!L1786,Abfrage!$A$2:$C$19,3,)),"")))</f>
        <v/>
      </c>
      <c r="G1778" t="str">
        <f t="shared" si="81"/>
        <v/>
      </c>
      <c r="H1778" s="31" t="str">
        <f>IF(A1778&lt;&gt;"",-Belegerfassung!J1786+Belegerfassung!K1786,"")</f>
        <v/>
      </c>
      <c r="I1778" s="49" t="str">
        <f>IFERROR(IF(H1778&lt;&gt;"",Belegerfassung!L1786*100,""),IF(OR(Belegerfassung!L1786="Leistung EU - Erlöse",Belegerfassung!L1786="Lieferungen EU-Erlöse",Belegerfassung!L1786="EUST",Belegerfassung!L1786="Bauleistungen 20%")=TRUE,"",MID(Belegerfassung!L1786,4,2)))</f>
        <v/>
      </c>
      <c r="J1778" s="6" t="str">
        <f>IF(A1778&lt;&gt;"",LEFT(Belegerfassung!D1786,40),"")</f>
        <v/>
      </c>
      <c r="K1778" t="str">
        <f>IF(A1778&lt;&gt;"",VLOOKUP(D1778,Abfrage!$F$2:$G$21,2,FALSE),"")</f>
        <v/>
      </c>
      <c r="L1778" s="6" t="str">
        <f>IF(Belegerfassung!H1786&lt;&gt;"",Belegerfassung!H1786,"")</f>
        <v/>
      </c>
      <c r="M1778" t="str">
        <f>IFERROR(IF(Belegerfassung!E1786&lt;&gt;"",VLOOKUP(Belegerfassung!E1786,Abfrage!$L$2:$M$15,2,),""),"")</f>
        <v/>
      </c>
      <c r="N1778" t="str">
        <f t="shared" si="82"/>
        <v/>
      </c>
      <c r="O1778" t="str">
        <f t="shared" si="83"/>
        <v/>
      </c>
      <c r="P1778" t="str">
        <f>IF(Belegerfassung!G1786&lt;&gt;"",CONCATENATE(Belegerfassung!G1786,".pdf"),"")</f>
        <v/>
      </c>
    </row>
    <row r="1779" spans="1:16">
      <c r="A1779" t="str">
        <f>IF(Belegerfassung!C1787&lt;&gt;"",0,"")</f>
        <v/>
      </c>
      <c r="B1779" t="str">
        <f>IFERROR(VLOOKUP(Belegerfassung!I1787,Konten!A:D,2,FALSE),"")</f>
        <v/>
      </c>
      <c r="C1779" t="str">
        <f>IF(A1779&lt;&gt;"",TEXT(Belegerfassung!C1787,"TT.MM.JJJJ"),"")</f>
        <v/>
      </c>
      <c r="D1779" t="str">
        <f>IFERROR(VLOOKUP(Belegerfassung!A1787,Abfrage!$E$2:$F$20,2,FALSE),"")</f>
        <v/>
      </c>
      <c r="E1779" t="str">
        <f>IF(A1779&lt;&gt;"",Belegerfassung!B1787,"")</f>
        <v/>
      </c>
      <c r="F1779" t="str">
        <f>IF(Belegerfassung!L1787="","",IF(Belegerfassung!L1787&lt;&gt;"",IF(Belegerfassung!L1787&lt;&gt;"",IF(Belegerfassung!J1787&lt;&gt;0,VLOOKUP(Belegerfassung!L1787,Abfrage!$A$2:$C$19,2,),VLOOKUP(Belegerfassung!L1787,Abfrage!$A$2:$C$19,3,)),"")))</f>
        <v/>
      </c>
      <c r="G1779" t="str">
        <f t="shared" si="81"/>
        <v/>
      </c>
      <c r="H1779" s="31" t="str">
        <f>IF(A1779&lt;&gt;"",-Belegerfassung!J1787+Belegerfassung!K1787,"")</f>
        <v/>
      </c>
      <c r="I1779" s="49" t="str">
        <f>IFERROR(IF(H1779&lt;&gt;"",Belegerfassung!L1787*100,""),IF(OR(Belegerfassung!L1787="Leistung EU - Erlöse",Belegerfassung!L1787="Lieferungen EU-Erlöse",Belegerfassung!L1787="EUST",Belegerfassung!L1787="Bauleistungen 20%")=TRUE,"",MID(Belegerfassung!L1787,4,2)))</f>
        <v/>
      </c>
      <c r="J1779" s="6" t="str">
        <f>IF(A1779&lt;&gt;"",LEFT(Belegerfassung!D1787,40),"")</f>
        <v/>
      </c>
      <c r="K1779" t="str">
        <f>IF(A1779&lt;&gt;"",VLOOKUP(D1779,Abfrage!$F$2:$G$21,2,FALSE),"")</f>
        <v/>
      </c>
      <c r="L1779" s="6" t="str">
        <f>IF(Belegerfassung!H1787&lt;&gt;"",Belegerfassung!H1787,"")</f>
        <v/>
      </c>
      <c r="M1779" t="str">
        <f>IFERROR(IF(Belegerfassung!E1787&lt;&gt;"",VLOOKUP(Belegerfassung!E1787,Abfrage!$L$2:$M$15,2,),""),"")</f>
        <v/>
      </c>
      <c r="N1779" t="str">
        <f t="shared" si="82"/>
        <v/>
      </c>
      <c r="O1779" t="str">
        <f t="shared" si="83"/>
        <v/>
      </c>
      <c r="P1779" t="str">
        <f>IF(Belegerfassung!G1787&lt;&gt;"",CONCATENATE(Belegerfassung!G1787,".pdf"),"")</f>
        <v/>
      </c>
    </row>
    <row r="1780" spans="1:16">
      <c r="A1780" t="str">
        <f>IF(Belegerfassung!C1788&lt;&gt;"",0,"")</f>
        <v/>
      </c>
      <c r="B1780" t="str">
        <f>IFERROR(VLOOKUP(Belegerfassung!I1788,Konten!A:D,2,FALSE),"")</f>
        <v/>
      </c>
      <c r="C1780" t="str">
        <f>IF(A1780&lt;&gt;"",TEXT(Belegerfassung!C1788,"TT.MM.JJJJ"),"")</f>
        <v/>
      </c>
      <c r="D1780" t="str">
        <f>IFERROR(VLOOKUP(Belegerfassung!A1788,Abfrage!$E$2:$F$20,2,FALSE),"")</f>
        <v/>
      </c>
      <c r="E1780" t="str">
        <f>IF(A1780&lt;&gt;"",Belegerfassung!B1788,"")</f>
        <v/>
      </c>
      <c r="F1780" t="str">
        <f>IF(Belegerfassung!L1788="","",IF(Belegerfassung!L1788&lt;&gt;"",IF(Belegerfassung!L1788&lt;&gt;"",IF(Belegerfassung!J1788&lt;&gt;0,VLOOKUP(Belegerfassung!L1788,Abfrage!$A$2:$C$19,2,),VLOOKUP(Belegerfassung!L1788,Abfrage!$A$2:$C$19,3,)),"")))</f>
        <v/>
      </c>
      <c r="G1780" t="str">
        <f t="shared" si="81"/>
        <v/>
      </c>
      <c r="H1780" s="31" t="str">
        <f>IF(A1780&lt;&gt;"",-Belegerfassung!J1788+Belegerfassung!K1788,"")</f>
        <v/>
      </c>
      <c r="I1780" s="49" t="str">
        <f>IFERROR(IF(H1780&lt;&gt;"",Belegerfassung!L1788*100,""),IF(OR(Belegerfassung!L1788="Leistung EU - Erlöse",Belegerfassung!L1788="Lieferungen EU-Erlöse",Belegerfassung!L1788="EUST",Belegerfassung!L1788="Bauleistungen 20%")=TRUE,"",MID(Belegerfassung!L1788,4,2)))</f>
        <v/>
      </c>
      <c r="J1780" s="6" t="str">
        <f>IF(A1780&lt;&gt;"",LEFT(Belegerfassung!D1788,40),"")</f>
        <v/>
      </c>
      <c r="K1780" t="str">
        <f>IF(A1780&lt;&gt;"",VLOOKUP(D1780,Abfrage!$F$2:$G$21,2,FALSE),"")</f>
        <v/>
      </c>
      <c r="L1780" s="6" t="str">
        <f>IF(Belegerfassung!H1788&lt;&gt;"",Belegerfassung!H1788,"")</f>
        <v/>
      </c>
      <c r="M1780" t="str">
        <f>IFERROR(IF(Belegerfassung!E1788&lt;&gt;"",VLOOKUP(Belegerfassung!E1788,Abfrage!$L$2:$M$15,2,),""),"")</f>
        <v/>
      </c>
      <c r="N1780" t="str">
        <f t="shared" si="82"/>
        <v/>
      </c>
      <c r="O1780" t="str">
        <f t="shared" si="83"/>
        <v/>
      </c>
      <c r="P1780" t="str">
        <f>IF(Belegerfassung!G1788&lt;&gt;"",CONCATENATE(Belegerfassung!G1788,".pdf"),"")</f>
        <v/>
      </c>
    </row>
    <row r="1781" spans="1:16">
      <c r="A1781" t="str">
        <f>IF(Belegerfassung!C1789&lt;&gt;"",0,"")</f>
        <v/>
      </c>
      <c r="B1781" t="str">
        <f>IFERROR(VLOOKUP(Belegerfassung!I1789,Konten!A:D,2,FALSE),"")</f>
        <v/>
      </c>
      <c r="C1781" t="str">
        <f>IF(A1781&lt;&gt;"",TEXT(Belegerfassung!C1789,"TT.MM.JJJJ"),"")</f>
        <v/>
      </c>
      <c r="D1781" t="str">
        <f>IFERROR(VLOOKUP(Belegerfassung!A1789,Abfrage!$E$2:$F$20,2,FALSE),"")</f>
        <v/>
      </c>
      <c r="E1781" t="str">
        <f>IF(A1781&lt;&gt;"",Belegerfassung!B1789,"")</f>
        <v/>
      </c>
      <c r="F1781" t="str">
        <f>IF(Belegerfassung!L1789="","",IF(Belegerfassung!L1789&lt;&gt;"",IF(Belegerfassung!L1789&lt;&gt;"",IF(Belegerfassung!J1789&lt;&gt;0,VLOOKUP(Belegerfassung!L1789,Abfrage!$A$2:$C$19,2,),VLOOKUP(Belegerfassung!L1789,Abfrage!$A$2:$C$19,3,)),"")))</f>
        <v/>
      </c>
      <c r="G1781" t="str">
        <f t="shared" si="81"/>
        <v/>
      </c>
      <c r="H1781" s="31" t="str">
        <f>IF(A1781&lt;&gt;"",-Belegerfassung!J1789+Belegerfassung!K1789,"")</f>
        <v/>
      </c>
      <c r="I1781" s="49" t="str">
        <f>IFERROR(IF(H1781&lt;&gt;"",Belegerfassung!L1789*100,""),IF(OR(Belegerfassung!L1789="Leistung EU - Erlöse",Belegerfassung!L1789="Lieferungen EU-Erlöse",Belegerfassung!L1789="EUST",Belegerfassung!L1789="Bauleistungen 20%")=TRUE,"",MID(Belegerfassung!L1789,4,2)))</f>
        <v/>
      </c>
      <c r="J1781" s="6" t="str">
        <f>IF(A1781&lt;&gt;"",LEFT(Belegerfassung!D1789,40),"")</f>
        <v/>
      </c>
      <c r="K1781" t="str">
        <f>IF(A1781&lt;&gt;"",VLOOKUP(D1781,Abfrage!$F$2:$G$21,2,FALSE),"")</f>
        <v/>
      </c>
      <c r="L1781" s="6" t="str">
        <f>IF(Belegerfassung!H1789&lt;&gt;"",Belegerfassung!H1789,"")</f>
        <v/>
      </c>
      <c r="M1781" t="str">
        <f>IFERROR(IF(Belegerfassung!E1789&lt;&gt;"",VLOOKUP(Belegerfassung!E1789,Abfrage!$L$2:$M$15,2,),""),"")</f>
        <v/>
      </c>
      <c r="N1781" t="str">
        <f t="shared" si="82"/>
        <v/>
      </c>
      <c r="O1781" t="str">
        <f t="shared" si="83"/>
        <v/>
      </c>
      <c r="P1781" t="str">
        <f>IF(Belegerfassung!G1789&lt;&gt;"",CONCATENATE(Belegerfassung!G1789,".pdf"),"")</f>
        <v/>
      </c>
    </row>
    <row r="1782" spans="1:16">
      <c r="A1782" t="str">
        <f>IF(Belegerfassung!C1790&lt;&gt;"",0,"")</f>
        <v/>
      </c>
      <c r="B1782" t="str">
        <f>IFERROR(VLOOKUP(Belegerfassung!I1790,Konten!A:D,2,FALSE),"")</f>
        <v/>
      </c>
      <c r="C1782" t="str">
        <f>IF(A1782&lt;&gt;"",TEXT(Belegerfassung!C1790,"TT.MM.JJJJ"),"")</f>
        <v/>
      </c>
      <c r="D1782" t="str">
        <f>IFERROR(VLOOKUP(Belegerfassung!A1790,Abfrage!$E$2:$F$20,2,FALSE),"")</f>
        <v/>
      </c>
      <c r="E1782" t="str">
        <f>IF(A1782&lt;&gt;"",Belegerfassung!B1790,"")</f>
        <v/>
      </c>
      <c r="F1782" t="str">
        <f>IF(Belegerfassung!L1790="","",IF(Belegerfassung!L1790&lt;&gt;"",IF(Belegerfassung!L1790&lt;&gt;"",IF(Belegerfassung!J1790&lt;&gt;0,VLOOKUP(Belegerfassung!L1790,Abfrage!$A$2:$C$19,2,),VLOOKUP(Belegerfassung!L1790,Abfrage!$A$2:$C$19,3,)),"")))</f>
        <v/>
      </c>
      <c r="G1782" t="str">
        <f t="shared" si="81"/>
        <v/>
      </c>
      <c r="H1782" s="31" t="str">
        <f>IF(A1782&lt;&gt;"",-Belegerfassung!J1790+Belegerfassung!K1790,"")</f>
        <v/>
      </c>
      <c r="I1782" s="49" t="str">
        <f>IFERROR(IF(H1782&lt;&gt;"",Belegerfassung!L1790*100,""),IF(OR(Belegerfassung!L1790="Leistung EU - Erlöse",Belegerfassung!L1790="Lieferungen EU-Erlöse",Belegerfassung!L1790="EUST",Belegerfassung!L1790="Bauleistungen 20%")=TRUE,"",MID(Belegerfassung!L1790,4,2)))</f>
        <v/>
      </c>
      <c r="J1782" s="6" t="str">
        <f>IF(A1782&lt;&gt;"",LEFT(Belegerfassung!D1790,40),"")</f>
        <v/>
      </c>
      <c r="K1782" t="str">
        <f>IF(A1782&lt;&gt;"",VLOOKUP(D1782,Abfrage!$F$2:$G$21,2,FALSE),"")</f>
        <v/>
      </c>
      <c r="L1782" s="6" t="str">
        <f>IF(Belegerfassung!H1790&lt;&gt;"",Belegerfassung!H1790,"")</f>
        <v/>
      </c>
      <c r="M1782" t="str">
        <f>IFERROR(IF(Belegerfassung!E1790&lt;&gt;"",VLOOKUP(Belegerfassung!E1790,Abfrage!$L$2:$M$15,2,),""),"")</f>
        <v/>
      </c>
      <c r="N1782" t="str">
        <f t="shared" si="82"/>
        <v/>
      </c>
      <c r="O1782" t="str">
        <f t="shared" si="83"/>
        <v/>
      </c>
      <c r="P1782" t="str">
        <f>IF(Belegerfassung!G1790&lt;&gt;"",CONCATENATE(Belegerfassung!G1790,".pdf"),"")</f>
        <v/>
      </c>
    </row>
    <row r="1783" spans="1:16">
      <c r="A1783" t="str">
        <f>IF(Belegerfassung!C1791&lt;&gt;"",0,"")</f>
        <v/>
      </c>
      <c r="B1783" t="str">
        <f>IFERROR(VLOOKUP(Belegerfassung!I1791,Konten!A:D,2,FALSE),"")</f>
        <v/>
      </c>
      <c r="C1783" t="str">
        <f>IF(A1783&lt;&gt;"",TEXT(Belegerfassung!C1791,"TT.MM.JJJJ"),"")</f>
        <v/>
      </c>
      <c r="D1783" t="str">
        <f>IFERROR(VLOOKUP(Belegerfassung!A1791,Abfrage!$E$2:$F$20,2,FALSE),"")</f>
        <v/>
      </c>
      <c r="E1783" t="str">
        <f>IF(A1783&lt;&gt;"",Belegerfassung!B1791,"")</f>
        <v/>
      </c>
      <c r="F1783" t="str">
        <f>IF(Belegerfassung!L1791="","",IF(Belegerfassung!L1791&lt;&gt;"",IF(Belegerfassung!L1791&lt;&gt;"",IF(Belegerfassung!J1791&lt;&gt;0,VLOOKUP(Belegerfassung!L1791,Abfrage!$A$2:$C$19,2,),VLOOKUP(Belegerfassung!L1791,Abfrage!$A$2:$C$19,3,)),"")))</f>
        <v/>
      </c>
      <c r="G1783" t="str">
        <f t="shared" si="81"/>
        <v/>
      </c>
      <c r="H1783" s="31" t="str">
        <f>IF(A1783&lt;&gt;"",-Belegerfassung!J1791+Belegerfassung!K1791,"")</f>
        <v/>
      </c>
      <c r="I1783" s="49" t="str">
        <f>IFERROR(IF(H1783&lt;&gt;"",Belegerfassung!L1791*100,""),IF(OR(Belegerfassung!L1791="Leistung EU - Erlöse",Belegerfassung!L1791="Lieferungen EU-Erlöse",Belegerfassung!L1791="EUST",Belegerfassung!L1791="Bauleistungen 20%")=TRUE,"",MID(Belegerfassung!L1791,4,2)))</f>
        <v/>
      </c>
      <c r="J1783" s="6" t="str">
        <f>IF(A1783&lt;&gt;"",LEFT(Belegerfassung!D1791,40),"")</f>
        <v/>
      </c>
      <c r="K1783" t="str">
        <f>IF(A1783&lt;&gt;"",VLOOKUP(D1783,Abfrage!$F$2:$G$21,2,FALSE),"")</f>
        <v/>
      </c>
      <c r="L1783" s="6" t="str">
        <f>IF(Belegerfassung!H1791&lt;&gt;"",Belegerfassung!H1791,"")</f>
        <v/>
      </c>
      <c r="M1783" t="str">
        <f>IFERROR(IF(Belegerfassung!E1791&lt;&gt;"",VLOOKUP(Belegerfassung!E1791,Abfrage!$L$2:$M$15,2,),""),"")</f>
        <v/>
      </c>
      <c r="N1783" t="str">
        <f t="shared" si="82"/>
        <v/>
      </c>
      <c r="O1783" t="str">
        <f t="shared" si="83"/>
        <v/>
      </c>
      <c r="P1783" t="str">
        <f>IF(Belegerfassung!G1791&lt;&gt;"",CONCATENATE(Belegerfassung!G1791,".pdf"),"")</f>
        <v/>
      </c>
    </row>
    <row r="1784" spans="1:16">
      <c r="A1784" t="str">
        <f>IF(Belegerfassung!C1792&lt;&gt;"",0,"")</f>
        <v/>
      </c>
      <c r="B1784" t="str">
        <f>IFERROR(VLOOKUP(Belegerfassung!I1792,Konten!A:D,2,FALSE),"")</f>
        <v/>
      </c>
      <c r="C1784" t="str">
        <f>IF(A1784&lt;&gt;"",TEXT(Belegerfassung!C1792,"TT.MM.JJJJ"),"")</f>
        <v/>
      </c>
      <c r="D1784" t="str">
        <f>IFERROR(VLOOKUP(Belegerfassung!A1792,Abfrage!$E$2:$F$20,2,FALSE),"")</f>
        <v/>
      </c>
      <c r="E1784" t="str">
        <f>IF(A1784&lt;&gt;"",Belegerfassung!B1792,"")</f>
        <v/>
      </c>
      <c r="F1784" t="str">
        <f>IF(Belegerfassung!L1792="","",IF(Belegerfassung!L1792&lt;&gt;"",IF(Belegerfassung!L1792&lt;&gt;"",IF(Belegerfassung!J1792&lt;&gt;0,VLOOKUP(Belegerfassung!L1792,Abfrage!$A$2:$C$19,2,),VLOOKUP(Belegerfassung!L1792,Abfrage!$A$2:$C$19,3,)),"")))</f>
        <v/>
      </c>
      <c r="G1784" t="str">
        <f t="shared" si="81"/>
        <v/>
      </c>
      <c r="H1784" s="31" t="str">
        <f>IF(A1784&lt;&gt;"",-Belegerfassung!J1792+Belegerfassung!K1792,"")</f>
        <v/>
      </c>
      <c r="I1784" s="49" t="str">
        <f>IFERROR(IF(H1784&lt;&gt;"",Belegerfassung!L1792*100,""),IF(OR(Belegerfassung!L1792="Leistung EU - Erlöse",Belegerfassung!L1792="Lieferungen EU-Erlöse",Belegerfassung!L1792="EUST",Belegerfassung!L1792="Bauleistungen 20%")=TRUE,"",MID(Belegerfassung!L1792,4,2)))</f>
        <v/>
      </c>
      <c r="J1784" s="6" t="str">
        <f>IF(A1784&lt;&gt;"",LEFT(Belegerfassung!D1792,40),"")</f>
        <v/>
      </c>
      <c r="K1784" t="str">
        <f>IF(A1784&lt;&gt;"",VLOOKUP(D1784,Abfrage!$F$2:$G$21,2,FALSE),"")</f>
        <v/>
      </c>
      <c r="L1784" s="6" t="str">
        <f>IF(Belegerfassung!H1792&lt;&gt;"",Belegerfassung!H1792,"")</f>
        <v/>
      </c>
      <c r="M1784" t="str">
        <f>IFERROR(IF(Belegerfassung!E1792&lt;&gt;"",VLOOKUP(Belegerfassung!E1792,Abfrage!$L$2:$M$15,2,),""),"")</f>
        <v/>
      </c>
      <c r="N1784" t="str">
        <f t="shared" si="82"/>
        <v/>
      </c>
      <c r="O1784" t="str">
        <f t="shared" si="83"/>
        <v/>
      </c>
      <c r="P1784" t="str">
        <f>IF(Belegerfassung!G1792&lt;&gt;"",CONCATENATE(Belegerfassung!G1792,".pdf"),"")</f>
        <v/>
      </c>
    </row>
    <row r="1785" spans="1:16">
      <c r="A1785" t="str">
        <f>IF(Belegerfassung!C1793&lt;&gt;"",0,"")</f>
        <v/>
      </c>
      <c r="B1785" t="str">
        <f>IFERROR(VLOOKUP(Belegerfassung!I1793,Konten!A:D,2,FALSE),"")</f>
        <v/>
      </c>
      <c r="C1785" t="str">
        <f>IF(A1785&lt;&gt;"",TEXT(Belegerfassung!C1793,"TT.MM.JJJJ"),"")</f>
        <v/>
      </c>
      <c r="D1785" t="str">
        <f>IFERROR(VLOOKUP(Belegerfassung!A1793,Abfrage!$E$2:$F$20,2,FALSE),"")</f>
        <v/>
      </c>
      <c r="E1785" t="str">
        <f>IF(A1785&lt;&gt;"",Belegerfassung!B1793,"")</f>
        <v/>
      </c>
      <c r="F1785" t="str">
        <f>IF(Belegerfassung!L1793="","",IF(Belegerfassung!L1793&lt;&gt;"",IF(Belegerfassung!L1793&lt;&gt;"",IF(Belegerfassung!J1793&lt;&gt;0,VLOOKUP(Belegerfassung!L1793,Abfrage!$A$2:$C$19,2,),VLOOKUP(Belegerfassung!L1793,Abfrage!$A$2:$C$19,3,)),"")))</f>
        <v/>
      </c>
      <c r="G1785" t="str">
        <f t="shared" si="81"/>
        <v/>
      </c>
      <c r="H1785" s="31" t="str">
        <f>IF(A1785&lt;&gt;"",-Belegerfassung!J1793+Belegerfassung!K1793,"")</f>
        <v/>
      </c>
      <c r="I1785" s="49" t="str">
        <f>IFERROR(IF(H1785&lt;&gt;"",Belegerfassung!L1793*100,""),IF(OR(Belegerfassung!L1793="Leistung EU - Erlöse",Belegerfassung!L1793="Lieferungen EU-Erlöse",Belegerfassung!L1793="EUST",Belegerfassung!L1793="Bauleistungen 20%")=TRUE,"",MID(Belegerfassung!L1793,4,2)))</f>
        <v/>
      </c>
      <c r="J1785" s="6" t="str">
        <f>IF(A1785&lt;&gt;"",LEFT(Belegerfassung!D1793,40),"")</f>
        <v/>
      </c>
      <c r="K1785" t="str">
        <f>IF(A1785&lt;&gt;"",VLOOKUP(D1785,Abfrage!$F$2:$G$21,2,FALSE),"")</f>
        <v/>
      </c>
      <c r="L1785" s="6" t="str">
        <f>IF(Belegerfassung!H1793&lt;&gt;"",Belegerfassung!H1793,"")</f>
        <v/>
      </c>
      <c r="M1785" t="str">
        <f>IFERROR(IF(Belegerfassung!E1793&lt;&gt;"",VLOOKUP(Belegerfassung!E1793,Abfrage!$L$2:$M$15,2,),""),"")</f>
        <v/>
      </c>
      <c r="N1785" t="str">
        <f t="shared" si="82"/>
        <v/>
      </c>
      <c r="O1785" t="str">
        <f t="shared" si="83"/>
        <v/>
      </c>
      <c r="P1785" t="str">
        <f>IF(Belegerfassung!G1793&lt;&gt;"",CONCATENATE(Belegerfassung!G1793,".pdf"),"")</f>
        <v/>
      </c>
    </row>
    <row r="1786" spans="1:16">
      <c r="A1786" t="str">
        <f>IF(Belegerfassung!C1794&lt;&gt;"",0,"")</f>
        <v/>
      </c>
      <c r="B1786" t="str">
        <f>IFERROR(VLOOKUP(Belegerfassung!I1794,Konten!A:D,2,FALSE),"")</f>
        <v/>
      </c>
      <c r="C1786" t="str">
        <f>IF(A1786&lt;&gt;"",TEXT(Belegerfassung!C1794,"TT.MM.JJJJ"),"")</f>
        <v/>
      </c>
      <c r="D1786" t="str">
        <f>IFERROR(VLOOKUP(Belegerfassung!A1794,Abfrage!$E$2:$F$20,2,FALSE),"")</f>
        <v/>
      </c>
      <c r="E1786" t="str">
        <f>IF(A1786&lt;&gt;"",Belegerfassung!B1794,"")</f>
        <v/>
      </c>
      <c r="F1786" t="str">
        <f>IF(Belegerfassung!L1794="","",IF(Belegerfassung!L1794&lt;&gt;"",IF(Belegerfassung!L1794&lt;&gt;"",IF(Belegerfassung!J1794&lt;&gt;0,VLOOKUP(Belegerfassung!L1794,Abfrage!$A$2:$C$19,2,),VLOOKUP(Belegerfassung!L1794,Abfrage!$A$2:$C$19,3,)),"")))</f>
        <v/>
      </c>
      <c r="G1786" t="str">
        <f t="shared" si="81"/>
        <v/>
      </c>
      <c r="H1786" s="31" t="str">
        <f>IF(A1786&lt;&gt;"",-Belegerfassung!J1794+Belegerfassung!K1794,"")</f>
        <v/>
      </c>
      <c r="I1786" s="49" t="str">
        <f>IFERROR(IF(H1786&lt;&gt;"",Belegerfassung!L1794*100,""),IF(OR(Belegerfassung!L1794="Leistung EU - Erlöse",Belegerfassung!L1794="Lieferungen EU-Erlöse",Belegerfassung!L1794="EUST",Belegerfassung!L1794="Bauleistungen 20%")=TRUE,"",MID(Belegerfassung!L1794,4,2)))</f>
        <v/>
      </c>
      <c r="J1786" s="6" t="str">
        <f>IF(A1786&lt;&gt;"",LEFT(Belegerfassung!D1794,40),"")</f>
        <v/>
      </c>
      <c r="K1786" t="str">
        <f>IF(A1786&lt;&gt;"",VLOOKUP(D1786,Abfrage!$F$2:$G$21,2,FALSE),"")</f>
        <v/>
      </c>
      <c r="L1786" s="6" t="str">
        <f>IF(Belegerfassung!H1794&lt;&gt;"",Belegerfassung!H1794,"")</f>
        <v/>
      </c>
      <c r="M1786" t="str">
        <f>IFERROR(IF(Belegerfassung!E1794&lt;&gt;"",VLOOKUP(Belegerfassung!E1794,Abfrage!$L$2:$M$15,2,),""),"")</f>
        <v/>
      </c>
      <c r="N1786" t="str">
        <f t="shared" si="82"/>
        <v/>
      </c>
      <c r="O1786" t="str">
        <f t="shared" si="83"/>
        <v/>
      </c>
      <c r="P1786" t="str">
        <f>IF(Belegerfassung!G1794&lt;&gt;"",CONCATENATE(Belegerfassung!G1794,".pdf"),"")</f>
        <v/>
      </c>
    </row>
    <row r="1787" spans="1:16">
      <c r="A1787" t="str">
        <f>IF(Belegerfassung!C1795&lt;&gt;"",0,"")</f>
        <v/>
      </c>
      <c r="B1787" t="str">
        <f>IFERROR(VLOOKUP(Belegerfassung!I1795,Konten!A:D,2,FALSE),"")</f>
        <v/>
      </c>
      <c r="C1787" t="str">
        <f>IF(A1787&lt;&gt;"",TEXT(Belegerfassung!C1795,"TT.MM.JJJJ"),"")</f>
        <v/>
      </c>
      <c r="D1787" t="str">
        <f>IFERROR(VLOOKUP(Belegerfassung!A1795,Abfrage!$E$2:$F$20,2,FALSE),"")</f>
        <v/>
      </c>
      <c r="E1787" t="str">
        <f>IF(A1787&lt;&gt;"",Belegerfassung!B1795,"")</f>
        <v/>
      </c>
      <c r="F1787" t="str">
        <f>IF(Belegerfassung!L1795="","",IF(Belegerfassung!L1795&lt;&gt;"",IF(Belegerfassung!L1795&lt;&gt;"",IF(Belegerfassung!J1795&lt;&gt;0,VLOOKUP(Belegerfassung!L1795,Abfrage!$A$2:$C$19,2,),VLOOKUP(Belegerfassung!L1795,Abfrage!$A$2:$C$19,3,)),"")))</f>
        <v/>
      </c>
      <c r="G1787" t="str">
        <f t="shared" si="81"/>
        <v/>
      </c>
      <c r="H1787" s="31" t="str">
        <f>IF(A1787&lt;&gt;"",-Belegerfassung!J1795+Belegerfassung!K1795,"")</f>
        <v/>
      </c>
      <c r="I1787" s="49" t="str">
        <f>IFERROR(IF(H1787&lt;&gt;"",Belegerfassung!L1795*100,""),IF(OR(Belegerfassung!L1795="Leistung EU - Erlöse",Belegerfassung!L1795="Lieferungen EU-Erlöse",Belegerfassung!L1795="EUST",Belegerfassung!L1795="Bauleistungen 20%")=TRUE,"",MID(Belegerfassung!L1795,4,2)))</f>
        <v/>
      </c>
      <c r="J1787" s="6" t="str">
        <f>IF(A1787&lt;&gt;"",LEFT(Belegerfassung!D1795,40),"")</f>
        <v/>
      </c>
      <c r="K1787" t="str">
        <f>IF(A1787&lt;&gt;"",VLOOKUP(D1787,Abfrage!$F$2:$G$21,2,FALSE),"")</f>
        <v/>
      </c>
      <c r="L1787" s="6" t="str">
        <f>IF(Belegerfassung!H1795&lt;&gt;"",Belegerfassung!H1795,"")</f>
        <v/>
      </c>
      <c r="M1787" t="str">
        <f>IFERROR(IF(Belegerfassung!E1795&lt;&gt;"",VLOOKUP(Belegerfassung!E1795,Abfrage!$L$2:$M$15,2,),""),"")</f>
        <v/>
      </c>
      <c r="N1787" t="str">
        <f t="shared" si="82"/>
        <v/>
      </c>
      <c r="O1787" t="str">
        <f t="shared" si="83"/>
        <v/>
      </c>
      <c r="P1787" t="str">
        <f>IF(Belegerfassung!G1795&lt;&gt;"",CONCATENATE(Belegerfassung!G1795,".pdf"),"")</f>
        <v/>
      </c>
    </row>
    <row r="1788" spans="1:16">
      <c r="A1788" t="str">
        <f>IF(Belegerfassung!C1796&lt;&gt;"",0,"")</f>
        <v/>
      </c>
      <c r="B1788" t="str">
        <f>IFERROR(VLOOKUP(Belegerfassung!I1796,Konten!A:D,2,FALSE),"")</f>
        <v/>
      </c>
      <c r="C1788" t="str">
        <f>IF(A1788&lt;&gt;"",TEXT(Belegerfassung!C1796,"TT.MM.JJJJ"),"")</f>
        <v/>
      </c>
      <c r="D1788" t="str">
        <f>IFERROR(VLOOKUP(Belegerfassung!A1796,Abfrage!$E$2:$F$20,2,FALSE),"")</f>
        <v/>
      </c>
      <c r="E1788" t="str">
        <f>IF(A1788&lt;&gt;"",Belegerfassung!B1796,"")</f>
        <v/>
      </c>
      <c r="F1788" t="str">
        <f>IF(Belegerfassung!L1796="","",IF(Belegerfassung!L1796&lt;&gt;"",IF(Belegerfassung!L1796&lt;&gt;"",IF(Belegerfassung!J1796&lt;&gt;0,VLOOKUP(Belegerfassung!L1796,Abfrage!$A$2:$C$19,2,),VLOOKUP(Belegerfassung!L1796,Abfrage!$A$2:$C$19,3,)),"")))</f>
        <v/>
      </c>
      <c r="G1788" t="str">
        <f t="shared" si="81"/>
        <v/>
      </c>
      <c r="H1788" s="31" t="str">
        <f>IF(A1788&lt;&gt;"",-Belegerfassung!J1796+Belegerfassung!K1796,"")</f>
        <v/>
      </c>
      <c r="I1788" s="49" t="str">
        <f>IFERROR(IF(H1788&lt;&gt;"",Belegerfassung!L1796*100,""),IF(OR(Belegerfassung!L1796="Leistung EU - Erlöse",Belegerfassung!L1796="Lieferungen EU-Erlöse",Belegerfassung!L1796="EUST",Belegerfassung!L1796="Bauleistungen 20%")=TRUE,"",MID(Belegerfassung!L1796,4,2)))</f>
        <v/>
      </c>
      <c r="J1788" s="6" t="str">
        <f>IF(A1788&lt;&gt;"",LEFT(Belegerfassung!D1796,40),"")</f>
        <v/>
      </c>
      <c r="K1788" t="str">
        <f>IF(A1788&lt;&gt;"",VLOOKUP(D1788,Abfrage!$F$2:$G$21,2,FALSE),"")</f>
        <v/>
      </c>
      <c r="L1788" s="6" t="str">
        <f>IF(Belegerfassung!H1796&lt;&gt;"",Belegerfassung!H1796,"")</f>
        <v/>
      </c>
      <c r="M1788" t="str">
        <f>IFERROR(IF(Belegerfassung!E1796&lt;&gt;"",VLOOKUP(Belegerfassung!E1796,Abfrage!$L$2:$M$15,2,),""),"")</f>
        <v/>
      </c>
      <c r="N1788" t="str">
        <f t="shared" si="82"/>
        <v/>
      </c>
      <c r="O1788" t="str">
        <f t="shared" si="83"/>
        <v/>
      </c>
      <c r="P1788" t="str">
        <f>IF(Belegerfassung!G1796&lt;&gt;"",CONCATENATE(Belegerfassung!G1796,".pdf"),"")</f>
        <v/>
      </c>
    </row>
    <row r="1789" spans="1:16">
      <c r="A1789" t="str">
        <f>IF(Belegerfassung!C1797&lt;&gt;"",0,"")</f>
        <v/>
      </c>
      <c r="B1789" t="str">
        <f>IFERROR(VLOOKUP(Belegerfassung!I1797,Konten!A:D,2,FALSE),"")</f>
        <v/>
      </c>
      <c r="C1789" t="str">
        <f>IF(A1789&lt;&gt;"",TEXT(Belegerfassung!C1797,"TT.MM.JJJJ"),"")</f>
        <v/>
      </c>
      <c r="D1789" t="str">
        <f>IFERROR(VLOOKUP(Belegerfassung!A1797,Abfrage!$E$2:$F$20,2,FALSE),"")</f>
        <v/>
      </c>
      <c r="E1789" t="str">
        <f>IF(A1789&lt;&gt;"",Belegerfassung!B1797,"")</f>
        <v/>
      </c>
      <c r="F1789" t="str">
        <f>IF(Belegerfassung!L1797="","",IF(Belegerfassung!L1797&lt;&gt;"",IF(Belegerfassung!L1797&lt;&gt;"",IF(Belegerfassung!J1797&lt;&gt;0,VLOOKUP(Belegerfassung!L1797,Abfrage!$A$2:$C$19,2,),VLOOKUP(Belegerfassung!L1797,Abfrage!$A$2:$C$19,3,)),"")))</f>
        <v/>
      </c>
      <c r="G1789" t="str">
        <f t="shared" si="81"/>
        <v/>
      </c>
      <c r="H1789" s="31" t="str">
        <f>IF(A1789&lt;&gt;"",-Belegerfassung!J1797+Belegerfassung!K1797,"")</f>
        <v/>
      </c>
      <c r="I1789" s="49" t="str">
        <f>IFERROR(IF(H1789&lt;&gt;"",Belegerfassung!L1797*100,""),IF(OR(Belegerfassung!L1797="Leistung EU - Erlöse",Belegerfassung!L1797="Lieferungen EU-Erlöse",Belegerfassung!L1797="EUST",Belegerfassung!L1797="Bauleistungen 20%")=TRUE,"",MID(Belegerfassung!L1797,4,2)))</f>
        <v/>
      </c>
      <c r="J1789" s="6" t="str">
        <f>IF(A1789&lt;&gt;"",LEFT(Belegerfassung!D1797,40),"")</f>
        <v/>
      </c>
      <c r="K1789" t="str">
        <f>IF(A1789&lt;&gt;"",VLOOKUP(D1789,Abfrage!$F$2:$G$21,2,FALSE),"")</f>
        <v/>
      </c>
      <c r="L1789" s="6" t="str">
        <f>IF(Belegerfassung!H1797&lt;&gt;"",Belegerfassung!H1797,"")</f>
        <v/>
      </c>
      <c r="M1789" t="str">
        <f>IFERROR(IF(Belegerfassung!E1797&lt;&gt;"",VLOOKUP(Belegerfassung!E1797,Abfrage!$L$2:$M$15,2,),""),"")</f>
        <v/>
      </c>
      <c r="N1789" t="str">
        <f t="shared" si="82"/>
        <v/>
      </c>
      <c r="O1789" t="str">
        <f t="shared" si="83"/>
        <v/>
      </c>
      <c r="P1789" t="str">
        <f>IF(Belegerfassung!G1797&lt;&gt;"",CONCATENATE(Belegerfassung!G1797,".pdf"),"")</f>
        <v/>
      </c>
    </row>
    <row r="1790" spans="1:16">
      <c r="A1790" t="str">
        <f>IF(Belegerfassung!C1798&lt;&gt;"",0,"")</f>
        <v/>
      </c>
      <c r="B1790" t="str">
        <f>IFERROR(VLOOKUP(Belegerfassung!I1798,Konten!A:D,2,FALSE),"")</f>
        <v/>
      </c>
      <c r="C1790" t="str">
        <f>IF(A1790&lt;&gt;"",TEXT(Belegerfassung!C1798,"TT.MM.JJJJ"),"")</f>
        <v/>
      </c>
      <c r="D1790" t="str">
        <f>IFERROR(VLOOKUP(Belegerfassung!A1798,Abfrage!$E$2:$F$20,2,FALSE),"")</f>
        <v/>
      </c>
      <c r="E1790" t="str">
        <f>IF(A1790&lt;&gt;"",Belegerfassung!B1798,"")</f>
        <v/>
      </c>
      <c r="F1790" t="str">
        <f>IF(Belegerfassung!L1798="","",IF(Belegerfassung!L1798&lt;&gt;"",IF(Belegerfassung!L1798&lt;&gt;"",IF(Belegerfassung!J1798&lt;&gt;0,VLOOKUP(Belegerfassung!L1798,Abfrage!$A$2:$C$19,2,),VLOOKUP(Belegerfassung!L1798,Abfrage!$A$2:$C$19,3,)),"")))</f>
        <v/>
      </c>
      <c r="G1790" t="str">
        <f t="shared" si="81"/>
        <v/>
      </c>
      <c r="H1790" s="31" t="str">
        <f>IF(A1790&lt;&gt;"",-Belegerfassung!J1798+Belegerfassung!K1798,"")</f>
        <v/>
      </c>
      <c r="I1790" s="49" t="str">
        <f>IFERROR(IF(H1790&lt;&gt;"",Belegerfassung!L1798*100,""),IF(OR(Belegerfassung!L1798="Leistung EU - Erlöse",Belegerfassung!L1798="Lieferungen EU-Erlöse",Belegerfassung!L1798="EUST",Belegerfassung!L1798="Bauleistungen 20%")=TRUE,"",MID(Belegerfassung!L1798,4,2)))</f>
        <v/>
      </c>
      <c r="J1790" s="6" t="str">
        <f>IF(A1790&lt;&gt;"",LEFT(Belegerfassung!D1798,40),"")</f>
        <v/>
      </c>
      <c r="K1790" t="str">
        <f>IF(A1790&lt;&gt;"",VLOOKUP(D1790,Abfrage!$F$2:$G$21,2,FALSE),"")</f>
        <v/>
      </c>
      <c r="L1790" s="6" t="str">
        <f>IF(Belegerfassung!H1798&lt;&gt;"",Belegerfassung!H1798,"")</f>
        <v/>
      </c>
      <c r="M1790" t="str">
        <f>IFERROR(IF(Belegerfassung!E1798&lt;&gt;"",VLOOKUP(Belegerfassung!E1798,Abfrage!$L$2:$M$15,2,),""),"")</f>
        <v/>
      </c>
      <c r="N1790" t="str">
        <f t="shared" si="82"/>
        <v/>
      </c>
      <c r="O1790" t="str">
        <f t="shared" si="83"/>
        <v/>
      </c>
      <c r="P1790" t="str">
        <f>IF(Belegerfassung!G1798&lt;&gt;"",CONCATENATE(Belegerfassung!G1798,".pdf"),"")</f>
        <v/>
      </c>
    </row>
    <row r="1791" spans="1:16">
      <c r="A1791" t="str">
        <f>IF(Belegerfassung!C1799&lt;&gt;"",0,"")</f>
        <v/>
      </c>
      <c r="B1791" t="str">
        <f>IFERROR(VLOOKUP(Belegerfassung!I1799,Konten!A:D,2,FALSE),"")</f>
        <v/>
      </c>
      <c r="C1791" t="str">
        <f>IF(A1791&lt;&gt;"",TEXT(Belegerfassung!C1799,"TT.MM.JJJJ"),"")</f>
        <v/>
      </c>
      <c r="D1791" t="str">
        <f>IFERROR(VLOOKUP(Belegerfassung!A1799,Abfrage!$E$2:$F$20,2,FALSE),"")</f>
        <v/>
      </c>
      <c r="E1791" t="str">
        <f>IF(A1791&lt;&gt;"",Belegerfassung!B1799,"")</f>
        <v/>
      </c>
      <c r="F1791" t="str">
        <f>IF(Belegerfassung!L1799="","",IF(Belegerfassung!L1799&lt;&gt;"",IF(Belegerfassung!L1799&lt;&gt;"",IF(Belegerfassung!J1799&lt;&gt;0,VLOOKUP(Belegerfassung!L1799,Abfrage!$A$2:$C$19,2,),VLOOKUP(Belegerfassung!L1799,Abfrage!$A$2:$C$19,3,)),"")))</f>
        <v/>
      </c>
      <c r="G1791" t="str">
        <f t="shared" si="81"/>
        <v/>
      </c>
      <c r="H1791" s="31" t="str">
        <f>IF(A1791&lt;&gt;"",-Belegerfassung!J1799+Belegerfassung!K1799,"")</f>
        <v/>
      </c>
      <c r="I1791" s="49" t="str">
        <f>IFERROR(IF(H1791&lt;&gt;"",Belegerfassung!L1799*100,""),IF(OR(Belegerfassung!L1799="Leistung EU - Erlöse",Belegerfassung!L1799="Lieferungen EU-Erlöse",Belegerfassung!L1799="EUST",Belegerfassung!L1799="Bauleistungen 20%")=TRUE,"",MID(Belegerfassung!L1799,4,2)))</f>
        <v/>
      </c>
      <c r="J1791" s="6" t="str">
        <f>IF(A1791&lt;&gt;"",LEFT(Belegerfassung!D1799,40),"")</f>
        <v/>
      </c>
      <c r="K1791" t="str">
        <f>IF(A1791&lt;&gt;"",VLOOKUP(D1791,Abfrage!$F$2:$G$21,2,FALSE),"")</f>
        <v/>
      </c>
      <c r="L1791" s="6" t="str">
        <f>IF(Belegerfassung!H1799&lt;&gt;"",Belegerfassung!H1799,"")</f>
        <v/>
      </c>
      <c r="M1791" t="str">
        <f>IFERROR(IF(Belegerfassung!E1799&lt;&gt;"",VLOOKUP(Belegerfassung!E1799,Abfrage!$L$2:$M$15,2,),""),"")</f>
        <v/>
      </c>
      <c r="N1791" t="str">
        <f t="shared" si="82"/>
        <v/>
      </c>
      <c r="O1791" t="str">
        <f t="shared" si="83"/>
        <v/>
      </c>
      <c r="P1791" t="str">
        <f>IF(Belegerfassung!G1799&lt;&gt;"",CONCATENATE(Belegerfassung!G1799,".pdf"),"")</f>
        <v/>
      </c>
    </row>
    <row r="1792" spans="1:16">
      <c r="A1792" t="str">
        <f>IF(Belegerfassung!C1800&lt;&gt;"",0,"")</f>
        <v/>
      </c>
      <c r="B1792" t="str">
        <f>IFERROR(VLOOKUP(Belegerfassung!I1800,Konten!A:D,2,FALSE),"")</f>
        <v/>
      </c>
      <c r="C1792" t="str">
        <f>IF(A1792&lt;&gt;"",TEXT(Belegerfassung!C1800,"TT.MM.JJJJ"),"")</f>
        <v/>
      </c>
      <c r="D1792" t="str">
        <f>IFERROR(VLOOKUP(Belegerfassung!A1800,Abfrage!$E$2:$F$20,2,FALSE),"")</f>
        <v/>
      </c>
      <c r="E1792" t="str">
        <f>IF(A1792&lt;&gt;"",Belegerfassung!B1800,"")</f>
        <v/>
      </c>
      <c r="F1792" t="str">
        <f>IF(Belegerfassung!L1800="","",IF(Belegerfassung!L1800&lt;&gt;"",IF(Belegerfassung!L1800&lt;&gt;"",IF(Belegerfassung!J1800&lt;&gt;0,VLOOKUP(Belegerfassung!L1800,Abfrage!$A$2:$C$19,2,),VLOOKUP(Belegerfassung!L1800,Abfrage!$A$2:$C$19,3,)),"")))</f>
        <v/>
      </c>
      <c r="G1792" t="str">
        <f t="shared" si="81"/>
        <v/>
      </c>
      <c r="H1792" s="31" t="str">
        <f>IF(A1792&lt;&gt;"",-Belegerfassung!J1800+Belegerfassung!K1800,"")</f>
        <v/>
      </c>
      <c r="I1792" s="49" t="str">
        <f>IFERROR(IF(H1792&lt;&gt;"",Belegerfassung!L1800*100,""),IF(OR(Belegerfassung!L1800="Leistung EU - Erlöse",Belegerfassung!L1800="Lieferungen EU-Erlöse",Belegerfassung!L1800="EUST",Belegerfassung!L1800="Bauleistungen 20%")=TRUE,"",MID(Belegerfassung!L1800,4,2)))</f>
        <v/>
      </c>
      <c r="J1792" s="6" t="str">
        <f>IF(A1792&lt;&gt;"",LEFT(Belegerfassung!D1800,40),"")</f>
        <v/>
      </c>
      <c r="K1792" t="str">
        <f>IF(A1792&lt;&gt;"",VLOOKUP(D1792,Abfrage!$F$2:$G$21,2,FALSE),"")</f>
        <v/>
      </c>
      <c r="L1792" s="6" t="str">
        <f>IF(Belegerfassung!H1800&lt;&gt;"",Belegerfassung!H1800,"")</f>
        <v/>
      </c>
      <c r="M1792" t="str">
        <f>IFERROR(IF(Belegerfassung!E1800&lt;&gt;"",VLOOKUP(Belegerfassung!E1800,Abfrage!$L$2:$M$15,2,),""),"")</f>
        <v/>
      </c>
      <c r="N1792" t="str">
        <f t="shared" si="82"/>
        <v/>
      </c>
      <c r="O1792" t="str">
        <f t="shared" si="83"/>
        <v/>
      </c>
      <c r="P1792" t="str">
        <f>IF(Belegerfassung!G1800&lt;&gt;"",CONCATENATE(Belegerfassung!G1800,".pdf"),"")</f>
        <v/>
      </c>
    </row>
    <row r="1793" spans="1:16">
      <c r="A1793" t="str">
        <f>IF(Belegerfassung!C1801&lt;&gt;"",0,"")</f>
        <v/>
      </c>
      <c r="B1793" t="str">
        <f>IFERROR(VLOOKUP(Belegerfassung!I1801,Konten!A:D,2,FALSE),"")</f>
        <v/>
      </c>
      <c r="C1793" t="str">
        <f>IF(A1793&lt;&gt;"",TEXT(Belegerfassung!C1801,"TT.MM.JJJJ"),"")</f>
        <v/>
      </c>
      <c r="D1793" t="str">
        <f>IFERROR(VLOOKUP(Belegerfassung!A1801,Abfrage!$E$2:$F$20,2,FALSE),"")</f>
        <v/>
      </c>
      <c r="E1793" t="str">
        <f>IF(A1793&lt;&gt;"",Belegerfassung!B1801,"")</f>
        <v/>
      </c>
      <c r="F1793" t="str">
        <f>IF(Belegerfassung!L1801="","",IF(Belegerfassung!L1801&lt;&gt;"",IF(Belegerfassung!L1801&lt;&gt;"",IF(Belegerfassung!J1801&lt;&gt;0,VLOOKUP(Belegerfassung!L1801,Abfrage!$A$2:$C$19,2,),VLOOKUP(Belegerfassung!L1801,Abfrage!$A$2:$C$19,3,)),"")))</f>
        <v/>
      </c>
      <c r="G1793" t="str">
        <f t="shared" si="81"/>
        <v/>
      </c>
      <c r="H1793" s="31" t="str">
        <f>IF(A1793&lt;&gt;"",-Belegerfassung!J1801+Belegerfassung!K1801,"")</f>
        <v/>
      </c>
      <c r="I1793" s="49" t="str">
        <f>IFERROR(IF(H1793&lt;&gt;"",Belegerfassung!L1801*100,""),IF(OR(Belegerfassung!L1801="Leistung EU - Erlöse",Belegerfassung!L1801="Lieferungen EU-Erlöse",Belegerfassung!L1801="EUST",Belegerfassung!L1801="Bauleistungen 20%")=TRUE,"",MID(Belegerfassung!L1801,4,2)))</f>
        <v/>
      </c>
      <c r="J1793" s="6" t="str">
        <f>IF(A1793&lt;&gt;"",LEFT(Belegerfassung!D1801,40),"")</f>
        <v/>
      </c>
      <c r="K1793" t="str">
        <f>IF(A1793&lt;&gt;"",VLOOKUP(D1793,Abfrage!$F$2:$G$21,2,FALSE),"")</f>
        <v/>
      </c>
      <c r="L1793" s="6" t="str">
        <f>IF(Belegerfassung!H1801&lt;&gt;"",Belegerfassung!H1801,"")</f>
        <v/>
      </c>
      <c r="M1793" t="str">
        <f>IFERROR(IF(Belegerfassung!E1801&lt;&gt;"",VLOOKUP(Belegerfassung!E1801,Abfrage!$L$2:$M$15,2,),""),"")</f>
        <v/>
      </c>
      <c r="N1793" t="str">
        <f t="shared" si="82"/>
        <v/>
      </c>
      <c r="O1793" t="str">
        <f t="shared" si="83"/>
        <v/>
      </c>
      <c r="P1793" t="str">
        <f>IF(Belegerfassung!G1801&lt;&gt;"",CONCATENATE(Belegerfassung!G1801,".pdf"),"")</f>
        <v/>
      </c>
    </row>
    <row r="1794" spans="1:16">
      <c r="A1794" t="str">
        <f>IF(Belegerfassung!C1802&lt;&gt;"",0,"")</f>
        <v/>
      </c>
      <c r="B1794" t="str">
        <f>IFERROR(VLOOKUP(Belegerfassung!I1802,Konten!A:D,2,FALSE),"")</f>
        <v/>
      </c>
      <c r="C1794" t="str">
        <f>IF(A1794&lt;&gt;"",TEXT(Belegerfassung!C1802,"TT.MM.JJJJ"),"")</f>
        <v/>
      </c>
      <c r="D1794" t="str">
        <f>IFERROR(VLOOKUP(Belegerfassung!A1802,Abfrage!$E$2:$F$20,2,FALSE),"")</f>
        <v/>
      </c>
      <c r="E1794" t="str">
        <f>IF(A1794&lt;&gt;"",Belegerfassung!B1802,"")</f>
        <v/>
      </c>
      <c r="F1794" t="str">
        <f>IF(Belegerfassung!L1802="","",IF(Belegerfassung!L1802&lt;&gt;"",IF(Belegerfassung!L1802&lt;&gt;"",IF(Belegerfassung!J1802&lt;&gt;0,VLOOKUP(Belegerfassung!L1802,Abfrage!$A$2:$C$19,2,),VLOOKUP(Belegerfassung!L1802,Abfrage!$A$2:$C$19,3,)),"")))</f>
        <v/>
      </c>
      <c r="G1794" t="str">
        <f t="shared" si="81"/>
        <v/>
      </c>
      <c r="H1794" s="31" t="str">
        <f>IF(A1794&lt;&gt;"",-Belegerfassung!J1802+Belegerfassung!K1802,"")</f>
        <v/>
      </c>
      <c r="I1794" s="49" t="str">
        <f>IFERROR(IF(H1794&lt;&gt;"",Belegerfassung!L1802*100,""),IF(OR(Belegerfassung!L1802="Leistung EU - Erlöse",Belegerfassung!L1802="Lieferungen EU-Erlöse",Belegerfassung!L1802="EUST",Belegerfassung!L1802="Bauleistungen 20%")=TRUE,"",MID(Belegerfassung!L1802,4,2)))</f>
        <v/>
      </c>
      <c r="J1794" s="6" t="str">
        <f>IF(A1794&lt;&gt;"",LEFT(Belegerfassung!D1802,40),"")</f>
        <v/>
      </c>
      <c r="K1794" t="str">
        <f>IF(A1794&lt;&gt;"",VLOOKUP(D1794,Abfrage!$F$2:$G$21,2,FALSE),"")</f>
        <v/>
      </c>
      <c r="L1794" s="6" t="str">
        <f>IF(Belegerfassung!H1802&lt;&gt;"",Belegerfassung!H1802,"")</f>
        <v/>
      </c>
      <c r="M1794" t="str">
        <f>IFERROR(IF(Belegerfassung!E1802&lt;&gt;"",VLOOKUP(Belegerfassung!E1802,Abfrage!$L$2:$M$15,2,),""),"")</f>
        <v/>
      </c>
      <c r="N1794" t="str">
        <f t="shared" si="82"/>
        <v/>
      </c>
      <c r="O1794" t="str">
        <f t="shared" si="83"/>
        <v/>
      </c>
      <c r="P1794" t="str">
        <f>IF(Belegerfassung!G1802&lt;&gt;"",CONCATENATE(Belegerfassung!G1802,".pdf"),"")</f>
        <v/>
      </c>
    </row>
    <row r="1795" spans="1:16">
      <c r="A1795" t="str">
        <f>IF(Belegerfassung!C1803&lt;&gt;"",0,"")</f>
        <v/>
      </c>
      <c r="B1795" t="str">
        <f>IFERROR(VLOOKUP(Belegerfassung!I1803,Konten!A:D,2,FALSE),"")</f>
        <v/>
      </c>
      <c r="C1795" t="str">
        <f>IF(A1795&lt;&gt;"",TEXT(Belegerfassung!C1803,"TT.MM.JJJJ"),"")</f>
        <v/>
      </c>
      <c r="D1795" t="str">
        <f>IFERROR(VLOOKUP(Belegerfassung!A1803,Abfrage!$E$2:$F$20,2,FALSE),"")</f>
        <v/>
      </c>
      <c r="E1795" t="str">
        <f>IF(A1795&lt;&gt;"",Belegerfassung!B1803,"")</f>
        <v/>
      </c>
      <c r="F1795" t="str">
        <f>IF(Belegerfassung!L1803="","",IF(Belegerfassung!L1803&lt;&gt;"",IF(Belegerfassung!L1803&lt;&gt;"",IF(Belegerfassung!J1803&lt;&gt;0,VLOOKUP(Belegerfassung!L1803,Abfrage!$A$2:$C$19,2,),VLOOKUP(Belegerfassung!L1803,Abfrage!$A$2:$C$19,3,)),"")))</f>
        <v/>
      </c>
      <c r="G1795" t="str">
        <f t="shared" ref="G1795:G1858" si="84">IF(A1795&lt;&gt;"",1,"")</f>
        <v/>
      </c>
      <c r="H1795" s="31" t="str">
        <f>IF(A1795&lt;&gt;"",-Belegerfassung!J1803+Belegerfassung!K1803,"")</f>
        <v/>
      </c>
      <c r="I1795" s="49" t="str">
        <f>IFERROR(IF(H1795&lt;&gt;"",Belegerfassung!L1803*100,""),IF(OR(Belegerfassung!L1803="Leistung EU - Erlöse",Belegerfassung!L1803="Lieferungen EU-Erlöse",Belegerfassung!L1803="EUST",Belegerfassung!L1803="Bauleistungen 20%")=TRUE,"",MID(Belegerfassung!L1803,4,2)))</f>
        <v/>
      </c>
      <c r="J1795" s="6" t="str">
        <f>IF(A1795&lt;&gt;"",LEFT(Belegerfassung!D1803,40),"")</f>
        <v/>
      </c>
      <c r="K1795" t="str">
        <f>IF(A1795&lt;&gt;"",VLOOKUP(D1795,Abfrage!$F$2:$G$21,2,FALSE),"")</f>
        <v/>
      </c>
      <c r="L1795" s="6" t="str">
        <f>IF(Belegerfassung!H1803&lt;&gt;"",Belegerfassung!H1803,"")</f>
        <v/>
      </c>
      <c r="M1795" t="str">
        <f>IFERROR(IF(Belegerfassung!E1803&lt;&gt;"",VLOOKUP(Belegerfassung!E1803,Abfrage!$L$2:$M$15,2,),""),"")</f>
        <v/>
      </c>
      <c r="N1795" t="str">
        <f t="shared" ref="N1795:N1858" si="85">IF(A1795&lt;&gt;"","E","")</f>
        <v/>
      </c>
      <c r="O1795" t="str">
        <f t="shared" ref="O1795:O1858" si="86">IF(A1795&lt;&gt;"","A","")</f>
        <v/>
      </c>
      <c r="P1795" t="str">
        <f>IF(Belegerfassung!G1803&lt;&gt;"",CONCATENATE(Belegerfassung!G1803,".pdf"),"")</f>
        <v/>
      </c>
    </row>
    <row r="1796" spans="1:16">
      <c r="A1796" t="str">
        <f>IF(Belegerfassung!C1804&lt;&gt;"",0,"")</f>
        <v/>
      </c>
      <c r="B1796" t="str">
        <f>IFERROR(VLOOKUP(Belegerfassung!I1804,Konten!A:D,2,FALSE),"")</f>
        <v/>
      </c>
      <c r="C1796" t="str">
        <f>IF(A1796&lt;&gt;"",TEXT(Belegerfassung!C1804,"TT.MM.JJJJ"),"")</f>
        <v/>
      </c>
      <c r="D1796" t="str">
        <f>IFERROR(VLOOKUP(Belegerfassung!A1804,Abfrage!$E$2:$F$20,2,FALSE),"")</f>
        <v/>
      </c>
      <c r="E1796" t="str">
        <f>IF(A1796&lt;&gt;"",Belegerfassung!B1804,"")</f>
        <v/>
      </c>
      <c r="F1796" t="str">
        <f>IF(Belegerfassung!L1804="","",IF(Belegerfassung!L1804&lt;&gt;"",IF(Belegerfassung!L1804&lt;&gt;"",IF(Belegerfassung!J1804&lt;&gt;0,VLOOKUP(Belegerfassung!L1804,Abfrage!$A$2:$C$19,2,),VLOOKUP(Belegerfassung!L1804,Abfrage!$A$2:$C$19,3,)),"")))</f>
        <v/>
      </c>
      <c r="G1796" t="str">
        <f t="shared" si="84"/>
        <v/>
      </c>
      <c r="H1796" s="31" t="str">
        <f>IF(A1796&lt;&gt;"",-Belegerfassung!J1804+Belegerfassung!K1804,"")</f>
        <v/>
      </c>
      <c r="I1796" s="49" t="str">
        <f>IFERROR(IF(H1796&lt;&gt;"",Belegerfassung!L1804*100,""),IF(OR(Belegerfassung!L1804="Leistung EU - Erlöse",Belegerfassung!L1804="Lieferungen EU-Erlöse",Belegerfassung!L1804="EUST",Belegerfassung!L1804="Bauleistungen 20%")=TRUE,"",MID(Belegerfassung!L1804,4,2)))</f>
        <v/>
      </c>
      <c r="J1796" s="6" t="str">
        <f>IF(A1796&lt;&gt;"",LEFT(Belegerfassung!D1804,40),"")</f>
        <v/>
      </c>
      <c r="K1796" t="str">
        <f>IF(A1796&lt;&gt;"",VLOOKUP(D1796,Abfrage!$F$2:$G$21,2,FALSE),"")</f>
        <v/>
      </c>
      <c r="L1796" s="6" t="str">
        <f>IF(Belegerfassung!H1804&lt;&gt;"",Belegerfassung!H1804,"")</f>
        <v/>
      </c>
      <c r="M1796" t="str">
        <f>IFERROR(IF(Belegerfassung!E1804&lt;&gt;"",VLOOKUP(Belegerfassung!E1804,Abfrage!$L$2:$M$15,2,),""),"")</f>
        <v/>
      </c>
      <c r="N1796" t="str">
        <f t="shared" si="85"/>
        <v/>
      </c>
      <c r="O1796" t="str">
        <f t="shared" si="86"/>
        <v/>
      </c>
      <c r="P1796" t="str">
        <f>IF(Belegerfassung!G1804&lt;&gt;"",CONCATENATE(Belegerfassung!G1804,".pdf"),"")</f>
        <v/>
      </c>
    </row>
    <row r="1797" spans="1:16">
      <c r="A1797" t="str">
        <f>IF(Belegerfassung!C1805&lt;&gt;"",0,"")</f>
        <v/>
      </c>
      <c r="B1797" t="str">
        <f>IFERROR(VLOOKUP(Belegerfassung!I1805,Konten!A:D,2,FALSE),"")</f>
        <v/>
      </c>
      <c r="C1797" t="str">
        <f>IF(A1797&lt;&gt;"",TEXT(Belegerfassung!C1805,"TT.MM.JJJJ"),"")</f>
        <v/>
      </c>
      <c r="D1797" t="str">
        <f>IFERROR(VLOOKUP(Belegerfassung!A1805,Abfrage!$E$2:$F$20,2,FALSE),"")</f>
        <v/>
      </c>
      <c r="E1797" t="str">
        <f>IF(A1797&lt;&gt;"",Belegerfassung!B1805,"")</f>
        <v/>
      </c>
      <c r="F1797" t="str">
        <f>IF(Belegerfassung!L1805="","",IF(Belegerfassung!L1805&lt;&gt;"",IF(Belegerfassung!L1805&lt;&gt;"",IF(Belegerfassung!J1805&lt;&gt;0,VLOOKUP(Belegerfassung!L1805,Abfrage!$A$2:$C$19,2,),VLOOKUP(Belegerfassung!L1805,Abfrage!$A$2:$C$19,3,)),"")))</f>
        <v/>
      </c>
      <c r="G1797" t="str">
        <f t="shared" si="84"/>
        <v/>
      </c>
      <c r="H1797" s="31" t="str">
        <f>IF(A1797&lt;&gt;"",-Belegerfassung!J1805+Belegerfassung!K1805,"")</f>
        <v/>
      </c>
      <c r="I1797" s="49" t="str">
        <f>IFERROR(IF(H1797&lt;&gt;"",Belegerfassung!L1805*100,""),IF(OR(Belegerfassung!L1805="Leistung EU - Erlöse",Belegerfassung!L1805="Lieferungen EU-Erlöse",Belegerfassung!L1805="EUST",Belegerfassung!L1805="Bauleistungen 20%")=TRUE,"",MID(Belegerfassung!L1805,4,2)))</f>
        <v/>
      </c>
      <c r="J1797" s="6" t="str">
        <f>IF(A1797&lt;&gt;"",LEFT(Belegerfassung!D1805,40),"")</f>
        <v/>
      </c>
      <c r="K1797" t="str">
        <f>IF(A1797&lt;&gt;"",VLOOKUP(D1797,Abfrage!$F$2:$G$21,2,FALSE),"")</f>
        <v/>
      </c>
      <c r="L1797" s="6" t="str">
        <f>IF(Belegerfassung!H1805&lt;&gt;"",Belegerfassung!H1805,"")</f>
        <v/>
      </c>
      <c r="M1797" t="str">
        <f>IFERROR(IF(Belegerfassung!E1805&lt;&gt;"",VLOOKUP(Belegerfassung!E1805,Abfrage!$L$2:$M$15,2,),""),"")</f>
        <v/>
      </c>
      <c r="N1797" t="str">
        <f t="shared" si="85"/>
        <v/>
      </c>
      <c r="O1797" t="str">
        <f t="shared" si="86"/>
        <v/>
      </c>
      <c r="P1797" t="str">
        <f>IF(Belegerfassung!G1805&lt;&gt;"",CONCATENATE(Belegerfassung!G1805,".pdf"),"")</f>
        <v/>
      </c>
    </row>
    <row r="1798" spans="1:16">
      <c r="A1798" t="str">
        <f>IF(Belegerfassung!C1806&lt;&gt;"",0,"")</f>
        <v/>
      </c>
      <c r="B1798" t="str">
        <f>IFERROR(VLOOKUP(Belegerfassung!I1806,Konten!A:D,2,FALSE),"")</f>
        <v/>
      </c>
      <c r="C1798" t="str">
        <f>IF(A1798&lt;&gt;"",TEXT(Belegerfassung!C1806,"TT.MM.JJJJ"),"")</f>
        <v/>
      </c>
      <c r="D1798" t="str">
        <f>IFERROR(VLOOKUP(Belegerfassung!A1806,Abfrage!$E$2:$F$20,2,FALSE),"")</f>
        <v/>
      </c>
      <c r="E1798" t="str">
        <f>IF(A1798&lt;&gt;"",Belegerfassung!B1806,"")</f>
        <v/>
      </c>
      <c r="F1798" t="str">
        <f>IF(Belegerfassung!L1806="","",IF(Belegerfassung!L1806&lt;&gt;"",IF(Belegerfassung!L1806&lt;&gt;"",IF(Belegerfassung!J1806&lt;&gt;0,VLOOKUP(Belegerfassung!L1806,Abfrage!$A$2:$C$19,2,),VLOOKUP(Belegerfassung!L1806,Abfrage!$A$2:$C$19,3,)),"")))</f>
        <v/>
      </c>
      <c r="G1798" t="str">
        <f t="shared" si="84"/>
        <v/>
      </c>
      <c r="H1798" s="31" t="str">
        <f>IF(A1798&lt;&gt;"",-Belegerfassung!J1806+Belegerfassung!K1806,"")</f>
        <v/>
      </c>
      <c r="I1798" s="49" t="str">
        <f>IFERROR(IF(H1798&lt;&gt;"",Belegerfassung!L1806*100,""),IF(OR(Belegerfassung!L1806="Leistung EU - Erlöse",Belegerfassung!L1806="Lieferungen EU-Erlöse",Belegerfassung!L1806="EUST",Belegerfassung!L1806="Bauleistungen 20%")=TRUE,"",MID(Belegerfassung!L1806,4,2)))</f>
        <v/>
      </c>
      <c r="J1798" s="6" t="str">
        <f>IF(A1798&lt;&gt;"",LEFT(Belegerfassung!D1806,40),"")</f>
        <v/>
      </c>
      <c r="K1798" t="str">
        <f>IF(A1798&lt;&gt;"",VLOOKUP(D1798,Abfrage!$F$2:$G$21,2,FALSE),"")</f>
        <v/>
      </c>
      <c r="L1798" s="6" t="str">
        <f>IF(Belegerfassung!H1806&lt;&gt;"",Belegerfassung!H1806,"")</f>
        <v/>
      </c>
      <c r="M1798" t="str">
        <f>IFERROR(IF(Belegerfassung!E1806&lt;&gt;"",VLOOKUP(Belegerfassung!E1806,Abfrage!$L$2:$M$15,2,),""),"")</f>
        <v/>
      </c>
      <c r="N1798" t="str">
        <f t="shared" si="85"/>
        <v/>
      </c>
      <c r="O1798" t="str">
        <f t="shared" si="86"/>
        <v/>
      </c>
      <c r="P1798" t="str">
        <f>IF(Belegerfassung!G1806&lt;&gt;"",CONCATENATE(Belegerfassung!G1806,".pdf"),"")</f>
        <v/>
      </c>
    </row>
    <row r="1799" spans="1:16">
      <c r="A1799" t="str">
        <f>IF(Belegerfassung!C1807&lt;&gt;"",0,"")</f>
        <v/>
      </c>
      <c r="B1799" t="str">
        <f>IFERROR(VLOOKUP(Belegerfassung!I1807,Konten!A:D,2,FALSE),"")</f>
        <v/>
      </c>
      <c r="C1799" t="str">
        <f>IF(A1799&lt;&gt;"",TEXT(Belegerfassung!C1807,"TT.MM.JJJJ"),"")</f>
        <v/>
      </c>
      <c r="D1799" t="str">
        <f>IFERROR(VLOOKUP(Belegerfassung!A1807,Abfrage!$E$2:$F$20,2,FALSE),"")</f>
        <v/>
      </c>
      <c r="E1799" t="str">
        <f>IF(A1799&lt;&gt;"",Belegerfassung!B1807,"")</f>
        <v/>
      </c>
      <c r="F1799" t="str">
        <f>IF(Belegerfassung!L1807="","",IF(Belegerfassung!L1807&lt;&gt;"",IF(Belegerfassung!L1807&lt;&gt;"",IF(Belegerfassung!J1807&lt;&gt;0,VLOOKUP(Belegerfassung!L1807,Abfrage!$A$2:$C$19,2,),VLOOKUP(Belegerfassung!L1807,Abfrage!$A$2:$C$19,3,)),"")))</f>
        <v/>
      </c>
      <c r="G1799" t="str">
        <f t="shared" si="84"/>
        <v/>
      </c>
      <c r="H1799" s="31" t="str">
        <f>IF(A1799&lt;&gt;"",-Belegerfassung!J1807+Belegerfassung!K1807,"")</f>
        <v/>
      </c>
      <c r="I1799" s="49" t="str">
        <f>IFERROR(IF(H1799&lt;&gt;"",Belegerfassung!L1807*100,""),IF(OR(Belegerfassung!L1807="Leistung EU - Erlöse",Belegerfassung!L1807="Lieferungen EU-Erlöse",Belegerfassung!L1807="EUST",Belegerfassung!L1807="Bauleistungen 20%")=TRUE,"",MID(Belegerfassung!L1807,4,2)))</f>
        <v/>
      </c>
      <c r="J1799" s="6" t="str">
        <f>IF(A1799&lt;&gt;"",LEFT(Belegerfassung!D1807,40),"")</f>
        <v/>
      </c>
      <c r="K1799" t="str">
        <f>IF(A1799&lt;&gt;"",VLOOKUP(D1799,Abfrage!$F$2:$G$21,2,FALSE),"")</f>
        <v/>
      </c>
      <c r="L1799" s="6" t="str">
        <f>IF(Belegerfassung!H1807&lt;&gt;"",Belegerfassung!H1807,"")</f>
        <v/>
      </c>
      <c r="M1799" t="str">
        <f>IFERROR(IF(Belegerfassung!E1807&lt;&gt;"",VLOOKUP(Belegerfassung!E1807,Abfrage!$L$2:$M$15,2,),""),"")</f>
        <v/>
      </c>
      <c r="N1799" t="str">
        <f t="shared" si="85"/>
        <v/>
      </c>
      <c r="O1799" t="str">
        <f t="shared" si="86"/>
        <v/>
      </c>
      <c r="P1799" t="str">
        <f>IF(Belegerfassung!G1807&lt;&gt;"",CONCATENATE(Belegerfassung!G1807,".pdf"),"")</f>
        <v/>
      </c>
    </row>
    <row r="1800" spans="1:16">
      <c r="A1800" t="str">
        <f>IF(Belegerfassung!C1808&lt;&gt;"",0,"")</f>
        <v/>
      </c>
      <c r="B1800" t="str">
        <f>IFERROR(VLOOKUP(Belegerfassung!I1808,Konten!A:D,2,FALSE),"")</f>
        <v/>
      </c>
      <c r="C1800" t="str">
        <f>IF(A1800&lt;&gt;"",TEXT(Belegerfassung!C1808,"TT.MM.JJJJ"),"")</f>
        <v/>
      </c>
      <c r="D1800" t="str">
        <f>IFERROR(VLOOKUP(Belegerfassung!A1808,Abfrage!$E$2:$F$20,2,FALSE),"")</f>
        <v/>
      </c>
      <c r="E1800" t="str">
        <f>IF(A1800&lt;&gt;"",Belegerfassung!B1808,"")</f>
        <v/>
      </c>
      <c r="F1800" t="str">
        <f>IF(Belegerfassung!L1808="","",IF(Belegerfassung!L1808&lt;&gt;"",IF(Belegerfassung!L1808&lt;&gt;"",IF(Belegerfassung!J1808&lt;&gt;0,VLOOKUP(Belegerfassung!L1808,Abfrage!$A$2:$C$19,2,),VLOOKUP(Belegerfassung!L1808,Abfrage!$A$2:$C$19,3,)),"")))</f>
        <v/>
      </c>
      <c r="G1800" t="str">
        <f t="shared" si="84"/>
        <v/>
      </c>
      <c r="H1800" s="31" t="str">
        <f>IF(A1800&lt;&gt;"",-Belegerfassung!J1808+Belegerfassung!K1808,"")</f>
        <v/>
      </c>
      <c r="I1800" s="49" t="str">
        <f>IFERROR(IF(H1800&lt;&gt;"",Belegerfassung!L1808*100,""),IF(OR(Belegerfassung!L1808="Leistung EU - Erlöse",Belegerfassung!L1808="Lieferungen EU-Erlöse",Belegerfassung!L1808="EUST",Belegerfassung!L1808="Bauleistungen 20%")=TRUE,"",MID(Belegerfassung!L1808,4,2)))</f>
        <v/>
      </c>
      <c r="J1800" s="6" t="str">
        <f>IF(A1800&lt;&gt;"",LEFT(Belegerfassung!D1808,40),"")</f>
        <v/>
      </c>
      <c r="K1800" t="str">
        <f>IF(A1800&lt;&gt;"",VLOOKUP(D1800,Abfrage!$F$2:$G$21,2,FALSE),"")</f>
        <v/>
      </c>
      <c r="L1800" s="6" t="str">
        <f>IF(Belegerfassung!H1808&lt;&gt;"",Belegerfassung!H1808,"")</f>
        <v/>
      </c>
      <c r="M1800" t="str">
        <f>IFERROR(IF(Belegerfassung!E1808&lt;&gt;"",VLOOKUP(Belegerfassung!E1808,Abfrage!$L$2:$M$15,2,),""),"")</f>
        <v/>
      </c>
      <c r="N1800" t="str">
        <f t="shared" si="85"/>
        <v/>
      </c>
      <c r="O1800" t="str">
        <f t="shared" si="86"/>
        <v/>
      </c>
      <c r="P1800" t="str">
        <f>IF(Belegerfassung!G1808&lt;&gt;"",CONCATENATE(Belegerfassung!G1808,".pdf"),"")</f>
        <v/>
      </c>
    </row>
    <row r="1801" spans="1:16">
      <c r="A1801" t="str">
        <f>IF(Belegerfassung!C1809&lt;&gt;"",0,"")</f>
        <v/>
      </c>
      <c r="B1801" t="str">
        <f>IFERROR(VLOOKUP(Belegerfassung!I1809,Konten!A:D,2,FALSE),"")</f>
        <v/>
      </c>
      <c r="C1801" t="str">
        <f>IF(A1801&lt;&gt;"",TEXT(Belegerfassung!C1809,"TT.MM.JJJJ"),"")</f>
        <v/>
      </c>
      <c r="D1801" t="str">
        <f>IFERROR(VLOOKUP(Belegerfassung!A1809,Abfrage!$E$2:$F$20,2,FALSE),"")</f>
        <v/>
      </c>
      <c r="E1801" t="str">
        <f>IF(A1801&lt;&gt;"",Belegerfassung!B1809,"")</f>
        <v/>
      </c>
      <c r="F1801" t="str">
        <f>IF(Belegerfassung!L1809="","",IF(Belegerfassung!L1809&lt;&gt;"",IF(Belegerfassung!L1809&lt;&gt;"",IF(Belegerfassung!J1809&lt;&gt;0,VLOOKUP(Belegerfassung!L1809,Abfrage!$A$2:$C$19,2,),VLOOKUP(Belegerfassung!L1809,Abfrage!$A$2:$C$19,3,)),"")))</f>
        <v/>
      </c>
      <c r="G1801" t="str">
        <f t="shared" si="84"/>
        <v/>
      </c>
      <c r="H1801" s="31" t="str">
        <f>IF(A1801&lt;&gt;"",-Belegerfassung!J1809+Belegerfassung!K1809,"")</f>
        <v/>
      </c>
      <c r="I1801" s="49" t="str">
        <f>IFERROR(IF(H1801&lt;&gt;"",Belegerfassung!L1809*100,""),IF(OR(Belegerfassung!L1809="Leistung EU - Erlöse",Belegerfassung!L1809="Lieferungen EU-Erlöse",Belegerfassung!L1809="EUST",Belegerfassung!L1809="Bauleistungen 20%")=TRUE,"",MID(Belegerfassung!L1809,4,2)))</f>
        <v/>
      </c>
      <c r="J1801" s="6" t="str">
        <f>IF(A1801&lt;&gt;"",LEFT(Belegerfassung!D1809,40),"")</f>
        <v/>
      </c>
      <c r="K1801" t="str">
        <f>IF(A1801&lt;&gt;"",VLOOKUP(D1801,Abfrage!$F$2:$G$21,2,FALSE),"")</f>
        <v/>
      </c>
      <c r="L1801" s="6" t="str">
        <f>IF(Belegerfassung!H1809&lt;&gt;"",Belegerfassung!H1809,"")</f>
        <v/>
      </c>
      <c r="M1801" t="str">
        <f>IFERROR(IF(Belegerfassung!E1809&lt;&gt;"",VLOOKUP(Belegerfassung!E1809,Abfrage!$L$2:$M$15,2,),""),"")</f>
        <v/>
      </c>
      <c r="N1801" t="str">
        <f t="shared" si="85"/>
        <v/>
      </c>
      <c r="O1801" t="str">
        <f t="shared" si="86"/>
        <v/>
      </c>
      <c r="P1801" t="str">
        <f>IF(Belegerfassung!G1809&lt;&gt;"",CONCATENATE(Belegerfassung!G1809,".pdf"),"")</f>
        <v/>
      </c>
    </row>
    <row r="1802" spans="1:16">
      <c r="A1802" t="str">
        <f>IF(Belegerfassung!C1810&lt;&gt;"",0,"")</f>
        <v/>
      </c>
      <c r="B1802" t="str">
        <f>IFERROR(VLOOKUP(Belegerfassung!I1810,Konten!A:D,2,FALSE),"")</f>
        <v/>
      </c>
      <c r="C1802" t="str">
        <f>IF(A1802&lt;&gt;"",TEXT(Belegerfassung!C1810,"TT.MM.JJJJ"),"")</f>
        <v/>
      </c>
      <c r="D1802" t="str">
        <f>IFERROR(VLOOKUP(Belegerfassung!A1810,Abfrage!$E$2:$F$20,2,FALSE),"")</f>
        <v/>
      </c>
      <c r="E1802" t="str">
        <f>IF(A1802&lt;&gt;"",Belegerfassung!B1810,"")</f>
        <v/>
      </c>
      <c r="F1802" t="str">
        <f>IF(Belegerfassung!L1810="","",IF(Belegerfassung!L1810&lt;&gt;"",IF(Belegerfassung!L1810&lt;&gt;"",IF(Belegerfassung!J1810&lt;&gt;0,VLOOKUP(Belegerfassung!L1810,Abfrage!$A$2:$C$19,2,),VLOOKUP(Belegerfassung!L1810,Abfrage!$A$2:$C$19,3,)),"")))</f>
        <v/>
      </c>
      <c r="G1802" t="str">
        <f t="shared" si="84"/>
        <v/>
      </c>
      <c r="H1802" s="31" t="str">
        <f>IF(A1802&lt;&gt;"",-Belegerfassung!J1810+Belegerfassung!K1810,"")</f>
        <v/>
      </c>
      <c r="I1802" s="49" t="str">
        <f>IFERROR(IF(H1802&lt;&gt;"",Belegerfassung!L1810*100,""),IF(OR(Belegerfassung!L1810="Leistung EU - Erlöse",Belegerfassung!L1810="Lieferungen EU-Erlöse",Belegerfassung!L1810="EUST",Belegerfassung!L1810="Bauleistungen 20%")=TRUE,"",MID(Belegerfassung!L1810,4,2)))</f>
        <v/>
      </c>
      <c r="J1802" s="6" t="str">
        <f>IF(A1802&lt;&gt;"",LEFT(Belegerfassung!D1810,40),"")</f>
        <v/>
      </c>
      <c r="K1802" t="str">
        <f>IF(A1802&lt;&gt;"",VLOOKUP(D1802,Abfrage!$F$2:$G$21,2,FALSE),"")</f>
        <v/>
      </c>
      <c r="L1802" s="6" t="str">
        <f>IF(Belegerfassung!H1810&lt;&gt;"",Belegerfassung!H1810,"")</f>
        <v/>
      </c>
      <c r="M1802" t="str">
        <f>IFERROR(IF(Belegerfassung!E1810&lt;&gt;"",VLOOKUP(Belegerfassung!E1810,Abfrage!$L$2:$M$15,2,),""),"")</f>
        <v/>
      </c>
      <c r="N1802" t="str">
        <f t="shared" si="85"/>
        <v/>
      </c>
      <c r="O1802" t="str">
        <f t="shared" si="86"/>
        <v/>
      </c>
      <c r="P1802" t="str">
        <f>IF(Belegerfassung!G1810&lt;&gt;"",CONCATENATE(Belegerfassung!G1810,".pdf"),"")</f>
        <v/>
      </c>
    </row>
    <row r="1803" spans="1:16">
      <c r="A1803" t="str">
        <f>IF(Belegerfassung!C1811&lt;&gt;"",0,"")</f>
        <v/>
      </c>
      <c r="B1803" t="str">
        <f>IFERROR(VLOOKUP(Belegerfassung!I1811,Konten!A:D,2,FALSE),"")</f>
        <v/>
      </c>
      <c r="C1803" t="str">
        <f>IF(A1803&lt;&gt;"",TEXT(Belegerfassung!C1811,"TT.MM.JJJJ"),"")</f>
        <v/>
      </c>
      <c r="D1803" t="str">
        <f>IFERROR(VLOOKUP(Belegerfassung!A1811,Abfrage!$E$2:$F$20,2,FALSE),"")</f>
        <v/>
      </c>
      <c r="E1803" t="str">
        <f>IF(A1803&lt;&gt;"",Belegerfassung!B1811,"")</f>
        <v/>
      </c>
      <c r="F1803" t="str">
        <f>IF(Belegerfassung!L1811="","",IF(Belegerfassung!L1811&lt;&gt;"",IF(Belegerfassung!L1811&lt;&gt;"",IF(Belegerfassung!J1811&lt;&gt;0,VLOOKUP(Belegerfassung!L1811,Abfrage!$A$2:$C$19,2,),VLOOKUP(Belegerfassung!L1811,Abfrage!$A$2:$C$19,3,)),"")))</f>
        <v/>
      </c>
      <c r="G1803" t="str">
        <f t="shared" si="84"/>
        <v/>
      </c>
      <c r="H1803" s="31" t="str">
        <f>IF(A1803&lt;&gt;"",-Belegerfassung!J1811+Belegerfassung!K1811,"")</f>
        <v/>
      </c>
      <c r="I1803" s="49" t="str">
        <f>IFERROR(IF(H1803&lt;&gt;"",Belegerfassung!L1811*100,""),IF(OR(Belegerfassung!L1811="Leistung EU - Erlöse",Belegerfassung!L1811="Lieferungen EU-Erlöse",Belegerfassung!L1811="EUST",Belegerfassung!L1811="Bauleistungen 20%")=TRUE,"",MID(Belegerfassung!L1811,4,2)))</f>
        <v/>
      </c>
      <c r="J1803" s="6" t="str">
        <f>IF(A1803&lt;&gt;"",LEFT(Belegerfassung!D1811,40),"")</f>
        <v/>
      </c>
      <c r="K1803" t="str">
        <f>IF(A1803&lt;&gt;"",VLOOKUP(D1803,Abfrage!$F$2:$G$21,2,FALSE),"")</f>
        <v/>
      </c>
      <c r="L1803" s="6" t="str">
        <f>IF(Belegerfassung!H1811&lt;&gt;"",Belegerfassung!H1811,"")</f>
        <v/>
      </c>
      <c r="M1803" t="str">
        <f>IFERROR(IF(Belegerfassung!E1811&lt;&gt;"",VLOOKUP(Belegerfassung!E1811,Abfrage!$L$2:$M$15,2,),""),"")</f>
        <v/>
      </c>
      <c r="N1803" t="str">
        <f t="shared" si="85"/>
        <v/>
      </c>
      <c r="O1803" t="str">
        <f t="shared" si="86"/>
        <v/>
      </c>
      <c r="P1803" t="str">
        <f>IF(Belegerfassung!G1811&lt;&gt;"",CONCATENATE(Belegerfassung!G1811,".pdf"),"")</f>
        <v/>
      </c>
    </row>
    <row r="1804" spans="1:16">
      <c r="A1804" t="str">
        <f>IF(Belegerfassung!C1812&lt;&gt;"",0,"")</f>
        <v/>
      </c>
      <c r="B1804" t="str">
        <f>IFERROR(VLOOKUP(Belegerfassung!I1812,Konten!A:D,2,FALSE),"")</f>
        <v/>
      </c>
      <c r="C1804" t="str">
        <f>IF(A1804&lt;&gt;"",TEXT(Belegerfassung!C1812,"TT.MM.JJJJ"),"")</f>
        <v/>
      </c>
      <c r="D1804" t="str">
        <f>IFERROR(VLOOKUP(Belegerfassung!A1812,Abfrage!$E$2:$F$20,2,FALSE),"")</f>
        <v/>
      </c>
      <c r="E1804" t="str">
        <f>IF(A1804&lt;&gt;"",Belegerfassung!B1812,"")</f>
        <v/>
      </c>
      <c r="F1804" t="str">
        <f>IF(Belegerfassung!L1812="","",IF(Belegerfassung!L1812&lt;&gt;"",IF(Belegerfassung!L1812&lt;&gt;"",IF(Belegerfassung!J1812&lt;&gt;0,VLOOKUP(Belegerfassung!L1812,Abfrage!$A$2:$C$19,2,),VLOOKUP(Belegerfassung!L1812,Abfrage!$A$2:$C$19,3,)),"")))</f>
        <v/>
      </c>
      <c r="G1804" t="str">
        <f t="shared" si="84"/>
        <v/>
      </c>
      <c r="H1804" s="31" t="str">
        <f>IF(A1804&lt;&gt;"",-Belegerfassung!J1812+Belegerfassung!K1812,"")</f>
        <v/>
      </c>
      <c r="I1804" s="49" t="str">
        <f>IFERROR(IF(H1804&lt;&gt;"",Belegerfassung!L1812*100,""),IF(OR(Belegerfassung!L1812="Leistung EU - Erlöse",Belegerfassung!L1812="Lieferungen EU-Erlöse",Belegerfassung!L1812="EUST",Belegerfassung!L1812="Bauleistungen 20%")=TRUE,"",MID(Belegerfassung!L1812,4,2)))</f>
        <v/>
      </c>
      <c r="J1804" s="6" t="str">
        <f>IF(A1804&lt;&gt;"",LEFT(Belegerfassung!D1812,40),"")</f>
        <v/>
      </c>
      <c r="K1804" t="str">
        <f>IF(A1804&lt;&gt;"",VLOOKUP(D1804,Abfrage!$F$2:$G$21,2,FALSE),"")</f>
        <v/>
      </c>
      <c r="L1804" s="6" t="str">
        <f>IF(Belegerfassung!H1812&lt;&gt;"",Belegerfassung!H1812,"")</f>
        <v/>
      </c>
      <c r="M1804" t="str">
        <f>IFERROR(IF(Belegerfassung!E1812&lt;&gt;"",VLOOKUP(Belegerfassung!E1812,Abfrage!$L$2:$M$15,2,),""),"")</f>
        <v/>
      </c>
      <c r="N1804" t="str">
        <f t="shared" si="85"/>
        <v/>
      </c>
      <c r="O1804" t="str">
        <f t="shared" si="86"/>
        <v/>
      </c>
      <c r="P1804" t="str">
        <f>IF(Belegerfassung!G1812&lt;&gt;"",CONCATENATE(Belegerfassung!G1812,".pdf"),"")</f>
        <v/>
      </c>
    </row>
    <row r="1805" spans="1:16">
      <c r="A1805" t="str">
        <f>IF(Belegerfassung!C1813&lt;&gt;"",0,"")</f>
        <v/>
      </c>
      <c r="B1805" t="str">
        <f>IFERROR(VLOOKUP(Belegerfassung!I1813,Konten!A:D,2,FALSE),"")</f>
        <v/>
      </c>
      <c r="C1805" t="str">
        <f>IF(A1805&lt;&gt;"",TEXT(Belegerfassung!C1813,"TT.MM.JJJJ"),"")</f>
        <v/>
      </c>
      <c r="D1805" t="str">
        <f>IFERROR(VLOOKUP(Belegerfassung!A1813,Abfrage!$E$2:$F$20,2,FALSE),"")</f>
        <v/>
      </c>
      <c r="E1805" t="str">
        <f>IF(A1805&lt;&gt;"",Belegerfassung!B1813,"")</f>
        <v/>
      </c>
      <c r="F1805" t="str">
        <f>IF(Belegerfassung!L1813="","",IF(Belegerfassung!L1813&lt;&gt;"",IF(Belegerfassung!L1813&lt;&gt;"",IF(Belegerfassung!J1813&lt;&gt;0,VLOOKUP(Belegerfassung!L1813,Abfrage!$A$2:$C$19,2,),VLOOKUP(Belegerfassung!L1813,Abfrage!$A$2:$C$19,3,)),"")))</f>
        <v/>
      </c>
      <c r="G1805" t="str">
        <f t="shared" si="84"/>
        <v/>
      </c>
      <c r="H1805" s="31" t="str">
        <f>IF(A1805&lt;&gt;"",-Belegerfassung!J1813+Belegerfassung!K1813,"")</f>
        <v/>
      </c>
      <c r="I1805" s="49" t="str">
        <f>IFERROR(IF(H1805&lt;&gt;"",Belegerfassung!L1813*100,""),IF(OR(Belegerfassung!L1813="Leistung EU - Erlöse",Belegerfassung!L1813="Lieferungen EU-Erlöse",Belegerfassung!L1813="EUST",Belegerfassung!L1813="Bauleistungen 20%")=TRUE,"",MID(Belegerfassung!L1813,4,2)))</f>
        <v/>
      </c>
      <c r="J1805" s="6" t="str">
        <f>IF(A1805&lt;&gt;"",LEFT(Belegerfassung!D1813,40),"")</f>
        <v/>
      </c>
      <c r="K1805" t="str">
        <f>IF(A1805&lt;&gt;"",VLOOKUP(D1805,Abfrage!$F$2:$G$21,2,FALSE),"")</f>
        <v/>
      </c>
      <c r="L1805" s="6" t="str">
        <f>IF(Belegerfassung!H1813&lt;&gt;"",Belegerfassung!H1813,"")</f>
        <v/>
      </c>
      <c r="M1805" t="str">
        <f>IFERROR(IF(Belegerfassung!E1813&lt;&gt;"",VLOOKUP(Belegerfassung!E1813,Abfrage!$L$2:$M$15,2,),""),"")</f>
        <v/>
      </c>
      <c r="N1805" t="str">
        <f t="shared" si="85"/>
        <v/>
      </c>
      <c r="O1805" t="str">
        <f t="shared" si="86"/>
        <v/>
      </c>
      <c r="P1805" t="str">
        <f>IF(Belegerfassung!G1813&lt;&gt;"",CONCATENATE(Belegerfassung!G1813,".pdf"),"")</f>
        <v/>
      </c>
    </row>
    <row r="1806" spans="1:16">
      <c r="A1806" t="str">
        <f>IF(Belegerfassung!C1814&lt;&gt;"",0,"")</f>
        <v/>
      </c>
      <c r="B1806" t="str">
        <f>IFERROR(VLOOKUP(Belegerfassung!I1814,Konten!A:D,2,FALSE),"")</f>
        <v/>
      </c>
      <c r="C1806" t="str">
        <f>IF(A1806&lt;&gt;"",TEXT(Belegerfassung!C1814,"TT.MM.JJJJ"),"")</f>
        <v/>
      </c>
      <c r="D1806" t="str">
        <f>IFERROR(VLOOKUP(Belegerfassung!A1814,Abfrage!$E$2:$F$20,2,FALSE),"")</f>
        <v/>
      </c>
      <c r="E1806" t="str">
        <f>IF(A1806&lt;&gt;"",Belegerfassung!B1814,"")</f>
        <v/>
      </c>
      <c r="F1806" t="str">
        <f>IF(Belegerfassung!L1814="","",IF(Belegerfassung!L1814&lt;&gt;"",IF(Belegerfassung!L1814&lt;&gt;"",IF(Belegerfassung!J1814&lt;&gt;0,VLOOKUP(Belegerfassung!L1814,Abfrage!$A$2:$C$19,2,),VLOOKUP(Belegerfassung!L1814,Abfrage!$A$2:$C$19,3,)),"")))</f>
        <v/>
      </c>
      <c r="G1806" t="str">
        <f t="shared" si="84"/>
        <v/>
      </c>
      <c r="H1806" s="31" t="str">
        <f>IF(A1806&lt;&gt;"",-Belegerfassung!J1814+Belegerfassung!K1814,"")</f>
        <v/>
      </c>
      <c r="I1806" s="49" t="str">
        <f>IFERROR(IF(H1806&lt;&gt;"",Belegerfassung!L1814*100,""),IF(OR(Belegerfassung!L1814="Leistung EU - Erlöse",Belegerfassung!L1814="Lieferungen EU-Erlöse",Belegerfassung!L1814="EUST",Belegerfassung!L1814="Bauleistungen 20%")=TRUE,"",MID(Belegerfassung!L1814,4,2)))</f>
        <v/>
      </c>
      <c r="J1806" s="6" t="str">
        <f>IF(A1806&lt;&gt;"",LEFT(Belegerfassung!D1814,40),"")</f>
        <v/>
      </c>
      <c r="K1806" t="str">
        <f>IF(A1806&lt;&gt;"",VLOOKUP(D1806,Abfrage!$F$2:$G$21,2,FALSE),"")</f>
        <v/>
      </c>
      <c r="L1806" s="6" t="str">
        <f>IF(Belegerfassung!H1814&lt;&gt;"",Belegerfassung!H1814,"")</f>
        <v/>
      </c>
      <c r="M1806" t="str">
        <f>IFERROR(IF(Belegerfassung!E1814&lt;&gt;"",VLOOKUP(Belegerfassung!E1814,Abfrage!$L$2:$M$15,2,),""),"")</f>
        <v/>
      </c>
      <c r="N1806" t="str">
        <f t="shared" si="85"/>
        <v/>
      </c>
      <c r="O1806" t="str">
        <f t="shared" si="86"/>
        <v/>
      </c>
      <c r="P1806" t="str">
        <f>IF(Belegerfassung!G1814&lt;&gt;"",CONCATENATE(Belegerfassung!G1814,".pdf"),"")</f>
        <v/>
      </c>
    </row>
    <row r="1807" spans="1:16">
      <c r="A1807" t="str">
        <f>IF(Belegerfassung!C1815&lt;&gt;"",0,"")</f>
        <v/>
      </c>
      <c r="B1807" t="str">
        <f>IFERROR(VLOOKUP(Belegerfassung!I1815,Konten!A:D,2,FALSE),"")</f>
        <v/>
      </c>
      <c r="C1807" t="str">
        <f>IF(A1807&lt;&gt;"",TEXT(Belegerfassung!C1815,"TT.MM.JJJJ"),"")</f>
        <v/>
      </c>
      <c r="D1807" t="str">
        <f>IFERROR(VLOOKUP(Belegerfassung!A1815,Abfrage!$E$2:$F$20,2,FALSE),"")</f>
        <v/>
      </c>
      <c r="E1807" t="str">
        <f>IF(A1807&lt;&gt;"",Belegerfassung!B1815,"")</f>
        <v/>
      </c>
      <c r="F1807" t="str">
        <f>IF(Belegerfassung!L1815="","",IF(Belegerfassung!L1815&lt;&gt;"",IF(Belegerfassung!L1815&lt;&gt;"",IF(Belegerfassung!J1815&lt;&gt;0,VLOOKUP(Belegerfassung!L1815,Abfrage!$A$2:$C$19,2,),VLOOKUP(Belegerfassung!L1815,Abfrage!$A$2:$C$19,3,)),"")))</f>
        <v/>
      </c>
      <c r="G1807" t="str">
        <f t="shared" si="84"/>
        <v/>
      </c>
      <c r="H1807" s="31" t="str">
        <f>IF(A1807&lt;&gt;"",-Belegerfassung!J1815+Belegerfassung!K1815,"")</f>
        <v/>
      </c>
      <c r="I1807" s="49" t="str">
        <f>IFERROR(IF(H1807&lt;&gt;"",Belegerfassung!L1815*100,""),IF(OR(Belegerfassung!L1815="Leistung EU - Erlöse",Belegerfassung!L1815="Lieferungen EU-Erlöse",Belegerfassung!L1815="EUST",Belegerfassung!L1815="Bauleistungen 20%")=TRUE,"",MID(Belegerfassung!L1815,4,2)))</f>
        <v/>
      </c>
      <c r="J1807" s="6" t="str">
        <f>IF(A1807&lt;&gt;"",LEFT(Belegerfassung!D1815,40),"")</f>
        <v/>
      </c>
      <c r="K1807" t="str">
        <f>IF(A1807&lt;&gt;"",VLOOKUP(D1807,Abfrage!$F$2:$G$21,2,FALSE),"")</f>
        <v/>
      </c>
      <c r="L1807" s="6" t="str">
        <f>IF(Belegerfassung!H1815&lt;&gt;"",Belegerfassung!H1815,"")</f>
        <v/>
      </c>
      <c r="M1807" t="str">
        <f>IFERROR(IF(Belegerfassung!E1815&lt;&gt;"",VLOOKUP(Belegerfassung!E1815,Abfrage!$L$2:$M$15,2,),""),"")</f>
        <v/>
      </c>
      <c r="N1807" t="str">
        <f t="shared" si="85"/>
        <v/>
      </c>
      <c r="O1807" t="str">
        <f t="shared" si="86"/>
        <v/>
      </c>
      <c r="P1807" t="str">
        <f>IF(Belegerfassung!G1815&lt;&gt;"",CONCATENATE(Belegerfassung!G1815,".pdf"),"")</f>
        <v/>
      </c>
    </row>
    <row r="1808" spans="1:16">
      <c r="A1808" t="str">
        <f>IF(Belegerfassung!C1816&lt;&gt;"",0,"")</f>
        <v/>
      </c>
      <c r="B1808" t="str">
        <f>IFERROR(VLOOKUP(Belegerfassung!I1816,Konten!A:D,2,FALSE),"")</f>
        <v/>
      </c>
      <c r="C1808" t="str">
        <f>IF(A1808&lt;&gt;"",TEXT(Belegerfassung!C1816,"TT.MM.JJJJ"),"")</f>
        <v/>
      </c>
      <c r="D1808" t="str">
        <f>IFERROR(VLOOKUP(Belegerfassung!A1816,Abfrage!$E$2:$F$20,2,FALSE),"")</f>
        <v/>
      </c>
      <c r="E1808" t="str">
        <f>IF(A1808&lt;&gt;"",Belegerfassung!B1816,"")</f>
        <v/>
      </c>
      <c r="F1808" t="str">
        <f>IF(Belegerfassung!L1816="","",IF(Belegerfassung!L1816&lt;&gt;"",IF(Belegerfassung!L1816&lt;&gt;"",IF(Belegerfassung!J1816&lt;&gt;0,VLOOKUP(Belegerfassung!L1816,Abfrage!$A$2:$C$19,2,),VLOOKUP(Belegerfassung!L1816,Abfrage!$A$2:$C$19,3,)),"")))</f>
        <v/>
      </c>
      <c r="G1808" t="str">
        <f t="shared" si="84"/>
        <v/>
      </c>
      <c r="H1808" s="31" t="str">
        <f>IF(A1808&lt;&gt;"",-Belegerfassung!J1816+Belegerfassung!K1816,"")</f>
        <v/>
      </c>
      <c r="I1808" s="49" t="str">
        <f>IFERROR(IF(H1808&lt;&gt;"",Belegerfassung!L1816*100,""),IF(OR(Belegerfassung!L1816="Leistung EU - Erlöse",Belegerfassung!L1816="Lieferungen EU-Erlöse",Belegerfassung!L1816="EUST",Belegerfassung!L1816="Bauleistungen 20%")=TRUE,"",MID(Belegerfassung!L1816,4,2)))</f>
        <v/>
      </c>
      <c r="J1808" s="6" t="str">
        <f>IF(A1808&lt;&gt;"",LEFT(Belegerfassung!D1816,40),"")</f>
        <v/>
      </c>
      <c r="K1808" t="str">
        <f>IF(A1808&lt;&gt;"",VLOOKUP(D1808,Abfrage!$F$2:$G$21,2,FALSE),"")</f>
        <v/>
      </c>
      <c r="L1808" s="6" t="str">
        <f>IF(Belegerfassung!H1816&lt;&gt;"",Belegerfassung!H1816,"")</f>
        <v/>
      </c>
      <c r="M1808" t="str">
        <f>IFERROR(IF(Belegerfassung!E1816&lt;&gt;"",VLOOKUP(Belegerfassung!E1816,Abfrage!$L$2:$M$15,2,),""),"")</f>
        <v/>
      </c>
      <c r="N1808" t="str">
        <f t="shared" si="85"/>
        <v/>
      </c>
      <c r="O1808" t="str">
        <f t="shared" si="86"/>
        <v/>
      </c>
      <c r="P1808" t="str">
        <f>IF(Belegerfassung!G1816&lt;&gt;"",CONCATENATE(Belegerfassung!G1816,".pdf"),"")</f>
        <v/>
      </c>
    </row>
    <row r="1809" spans="1:16">
      <c r="A1809" t="str">
        <f>IF(Belegerfassung!C1817&lt;&gt;"",0,"")</f>
        <v/>
      </c>
      <c r="B1809" t="str">
        <f>IFERROR(VLOOKUP(Belegerfassung!I1817,Konten!A:D,2,FALSE),"")</f>
        <v/>
      </c>
      <c r="C1809" t="str">
        <f>IF(A1809&lt;&gt;"",TEXT(Belegerfassung!C1817,"TT.MM.JJJJ"),"")</f>
        <v/>
      </c>
      <c r="D1809" t="str">
        <f>IFERROR(VLOOKUP(Belegerfassung!A1817,Abfrage!$E$2:$F$20,2,FALSE),"")</f>
        <v/>
      </c>
      <c r="E1809" t="str">
        <f>IF(A1809&lt;&gt;"",Belegerfassung!B1817,"")</f>
        <v/>
      </c>
      <c r="F1809" t="str">
        <f>IF(Belegerfassung!L1817="","",IF(Belegerfassung!L1817&lt;&gt;"",IF(Belegerfassung!L1817&lt;&gt;"",IF(Belegerfassung!J1817&lt;&gt;0,VLOOKUP(Belegerfassung!L1817,Abfrage!$A$2:$C$19,2,),VLOOKUP(Belegerfassung!L1817,Abfrage!$A$2:$C$19,3,)),"")))</f>
        <v/>
      </c>
      <c r="G1809" t="str">
        <f t="shared" si="84"/>
        <v/>
      </c>
      <c r="H1809" s="31" t="str">
        <f>IF(A1809&lt;&gt;"",-Belegerfassung!J1817+Belegerfassung!K1817,"")</f>
        <v/>
      </c>
      <c r="I1809" s="49" t="str">
        <f>IFERROR(IF(H1809&lt;&gt;"",Belegerfassung!L1817*100,""),IF(OR(Belegerfassung!L1817="Leistung EU - Erlöse",Belegerfassung!L1817="Lieferungen EU-Erlöse",Belegerfassung!L1817="EUST",Belegerfassung!L1817="Bauleistungen 20%")=TRUE,"",MID(Belegerfassung!L1817,4,2)))</f>
        <v/>
      </c>
      <c r="J1809" s="6" t="str">
        <f>IF(A1809&lt;&gt;"",LEFT(Belegerfassung!D1817,40),"")</f>
        <v/>
      </c>
      <c r="K1809" t="str">
        <f>IF(A1809&lt;&gt;"",VLOOKUP(D1809,Abfrage!$F$2:$G$21,2,FALSE),"")</f>
        <v/>
      </c>
      <c r="L1809" s="6" t="str">
        <f>IF(Belegerfassung!H1817&lt;&gt;"",Belegerfassung!H1817,"")</f>
        <v/>
      </c>
      <c r="M1809" t="str">
        <f>IFERROR(IF(Belegerfassung!E1817&lt;&gt;"",VLOOKUP(Belegerfassung!E1817,Abfrage!$L$2:$M$15,2,),""),"")</f>
        <v/>
      </c>
      <c r="N1809" t="str">
        <f t="shared" si="85"/>
        <v/>
      </c>
      <c r="O1809" t="str">
        <f t="shared" si="86"/>
        <v/>
      </c>
      <c r="P1809" t="str">
        <f>IF(Belegerfassung!G1817&lt;&gt;"",CONCATENATE(Belegerfassung!G1817,".pdf"),"")</f>
        <v/>
      </c>
    </row>
    <row r="1810" spans="1:16">
      <c r="A1810" t="str">
        <f>IF(Belegerfassung!C1818&lt;&gt;"",0,"")</f>
        <v/>
      </c>
      <c r="B1810" t="str">
        <f>IFERROR(VLOOKUP(Belegerfassung!I1818,Konten!A:D,2,FALSE),"")</f>
        <v/>
      </c>
      <c r="C1810" t="str">
        <f>IF(A1810&lt;&gt;"",TEXT(Belegerfassung!C1818,"TT.MM.JJJJ"),"")</f>
        <v/>
      </c>
      <c r="D1810" t="str">
        <f>IFERROR(VLOOKUP(Belegerfassung!A1818,Abfrage!$E$2:$F$20,2,FALSE),"")</f>
        <v/>
      </c>
      <c r="E1810" t="str">
        <f>IF(A1810&lt;&gt;"",Belegerfassung!B1818,"")</f>
        <v/>
      </c>
      <c r="F1810" t="str">
        <f>IF(Belegerfassung!L1818="","",IF(Belegerfassung!L1818&lt;&gt;"",IF(Belegerfassung!L1818&lt;&gt;"",IF(Belegerfassung!J1818&lt;&gt;0,VLOOKUP(Belegerfassung!L1818,Abfrage!$A$2:$C$19,2,),VLOOKUP(Belegerfassung!L1818,Abfrage!$A$2:$C$19,3,)),"")))</f>
        <v/>
      </c>
      <c r="G1810" t="str">
        <f t="shared" si="84"/>
        <v/>
      </c>
      <c r="H1810" s="31" t="str">
        <f>IF(A1810&lt;&gt;"",-Belegerfassung!J1818+Belegerfassung!K1818,"")</f>
        <v/>
      </c>
      <c r="I1810" s="49" t="str">
        <f>IFERROR(IF(H1810&lt;&gt;"",Belegerfassung!L1818*100,""),IF(OR(Belegerfassung!L1818="Leistung EU - Erlöse",Belegerfassung!L1818="Lieferungen EU-Erlöse",Belegerfassung!L1818="EUST",Belegerfassung!L1818="Bauleistungen 20%")=TRUE,"",MID(Belegerfassung!L1818,4,2)))</f>
        <v/>
      </c>
      <c r="J1810" s="6" t="str">
        <f>IF(A1810&lt;&gt;"",LEFT(Belegerfassung!D1818,40),"")</f>
        <v/>
      </c>
      <c r="K1810" t="str">
        <f>IF(A1810&lt;&gt;"",VLOOKUP(D1810,Abfrage!$F$2:$G$21,2,FALSE),"")</f>
        <v/>
      </c>
      <c r="L1810" s="6" t="str">
        <f>IF(Belegerfassung!H1818&lt;&gt;"",Belegerfassung!H1818,"")</f>
        <v/>
      </c>
      <c r="M1810" t="str">
        <f>IFERROR(IF(Belegerfassung!E1818&lt;&gt;"",VLOOKUP(Belegerfassung!E1818,Abfrage!$L$2:$M$15,2,),""),"")</f>
        <v/>
      </c>
      <c r="N1810" t="str">
        <f t="shared" si="85"/>
        <v/>
      </c>
      <c r="O1810" t="str">
        <f t="shared" si="86"/>
        <v/>
      </c>
      <c r="P1810" t="str">
        <f>IF(Belegerfassung!G1818&lt;&gt;"",CONCATENATE(Belegerfassung!G1818,".pdf"),"")</f>
        <v/>
      </c>
    </row>
    <row r="1811" spans="1:16">
      <c r="A1811" t="str">
        <f>IF(Belegerfassung!C1819&lt;&gt;"",0,"")</f>
        <v/>
      </c>
      <c r="B1811" t="str">
        <f>IFERROR(VLOOKUP(Belegerfassung!I1819,Konten!A:D,2,FALSE),"")</f>
        <v/>
      </c>
      <c r="C1811" t="str">
        <f>IF(A1811&lt;&gt;"",TEXT(Belegerfassung!C1819,"TT.MM.JJJJ"),"")</f>
        <v/>
      </c>
      <c r="D1811" t="str">
        <f>IFERROR(VLOOKUP(Belegerfassung!A1819,Abfrage!$E$2:$F$20,2,FALSE),"")</f>
        <v/>
      </c>
      <c r="E1811" t="str">
        <f>IF(A1811&lt;&gt;"",Belegerfassung!B1819,"")</f>
        <v/>
      </c>
      <c r="F1811" t="str">
        <f>IF(Belegerfassung!L1819="","",IF(Belegerfassung!L1819&lt;&gt;"",IF(Belegerfassung!L1819&lt;&gt;"",IF(Belegerfassung!J1819&lt;&gt;0,VLOOKUP(Belegerfassung!L1819,Abfrage!$A$2:$C$19,2,),VLOOKUP(Belegerfassung!L1819,Abfrage!$A$2:$C$19,3,)),"")))</f>
        <v/>
      </c>
      <c r="G1811" t="str">
        <f t="shared" si="84"/>
        <v/>
      </c>
      <c r="H1811" s="31" t="str">
        <f>IF(A1811&lt;&gt;"",-Belegerfassung!J1819+Belegerfassung!K1819,"")</f>
        <v/>
      </c>
      <c r="I1811" s="49" t="str">
        <f>IFERROR(IF(H1811&lt;&gt;"",Belegerfassung!L1819*100,""),IF(OR(Belegerfassung!L1819="Leistung EU - Erlöse",Belegerfassung!L1819="Lieferungen EU-Erlöse",Belegerfassung!L1819="EUST",Belegerfassung!L1819="Bauleistungen 20%")=TRUE,"",MID(Belegerfassung!L1819,4,2)))</f>
        <v/>
      </c>
      <c r="J1811" s="6" t="str">
        <f>IF(A1811&lt;&gt;"",LEFT(Belegerfassung!D1819,40),"")</f>
        <v/>
      </c>
      <c r="K1811" t="str">
        <f>IF(A1811&lt;&gt;"",VLOOKUP(D1811,Abfrage!$F$2:$G$21,2,FALSE),"")</f>
        <v/>
      </c>
      <c r="L1811" s="6" t="str">
        <f>IF(Belegerfassung!H1819&lt;&gt;"",Belegerfassung!H1819,"")</f>
        <v/>
      </c>
      <c r="M1811" t="str">
        <f>IFERROR(IF(Belegerfassung!E1819&lt;&gt;"",VLOOKUP(Belegerfassung!E1819,Abfrage!$L$2:$M$15,2,),""),"")</f>
        <v/>
      </c>
      <c r="N1811" t="str">
        <f t="shared" si="85"/>
        <v/>
      </c>
      <c r="O1811" t="str">
        <f t="shared" si="86"/>
        <v/>
      </c>
      <c r="P1811" t="str">
        <f>IF(Belegerfassung!G1819&lt;&gt;"",CONCATENATE(Belegerfassung!G1819,".pdf"),"")</f>
        <v/>
      </c>
    </row>
    <row r="1812" spans="1:16">
      <c r="A1812" t="str">
        <f>IF(Belegerfassung!C1820&lt;&gt;"",0,"")</f>
        <v/>
      </c>
      <c r="B1812" t="str">
        <f>IFERROR(VLOOKUP(Belegerfassung!I1820,Konten!A:D,2,FALSE),"")</f>
        <v/>
      </c>
      <c r="C1812" t="str">
        <f>IF(A1812&lt;&gt;"",TEXT(Belegerfassung!C1820,"TT.MM.JJJJ"),"")</f>
        <v/>
      </c>
      <c r="D1812" t="str">
        <f>IFERROR(VLOOKUP(Belegerfassung!A1820,Abfrage!$E$2:$F$20,2,FALSE),"")</f>
        <v/>
      </c>
      <c r="E1812" t="str">
        <f>IF(A1812&lt;&gt;"",Belegerfassung!B1820,"")</f>
        <v/>
      </c>
      <c r="F1812" t="str">
        <f>IF(Belegerfassung!L1820="","",IF(Belegerfassung!L1820&lt;&gt;"",IF(Belegerfassung!L1820&lt;&gt;"",IF(Belegerfassung!J1820&lt;&gt;0,VLOOKUP(Belegerfassung!L1820,Abfrage!$A$2:$C$19,2,),VLOOKUP(Belegerfassung!L1820,Abfrage!$A$2:$C$19,3,)),"")))</f>
        <v/>
      </c>
      <c r="G1812" t="str">
        <f t="shared" si="84"/>
        <v/>
      </c>
      <c r="H1812" s="31" t="str">
        <f>IF(A1812&lt;&gt;"",-Belegerfassung!J1820+Belegerfassung!K1820,"")</f>
        <v/>
      </c>
      <c r="I1812" s="49" t="str">
        <f>IFERROR(IF(H1812&lt;&gt;"",Belegerfassung!L1820*100,""),IF(OR(Belegerfassung!L1820="Leistung EU - Erlöse",Belegerfassung!L1820="Lieferungen EU-Erlöse",Belegerfassung!L1820="EUST",Belegerfassung!L1820="Bauleistungen 20%")=TRUE,"",MID(Belegerfassung!L1820,4,2)))</f>
        <v/>
      </c>
      <c r="J1812" s="6" t="str">
        <f>IF(A1812&lt;&gt;"",LEFT(Belegerfassung!D1820,40),"")</f>
        <v/>
      </c>
      <c r="K1812" t="str">
        <f>IF(A1812&lt;&gt;"",VLOOKUP(D1812,Abfrage!$F$2:$G$21,2,FALSE),"")</f>
        <v/>
      </c>
      <c r="L1812" s="6" t="str">
        <f>IF(Belegerfassung!H1820&lt;&gt;"",Belegerfassung!H1820,"")</f>
        <v/>
      </c>
      <c r="M1812" t="str">
        <f>IFERROR(IF(Belegerfassung!E1820&lt;&gt;"",VLOOKUP(Belegerfassung!E1820,Abfrage!$L$2:$M$15,2,),""),"")</f>
        <v/>
      </c>
      <c r="N1812" t="str">
        <f t="shared" si="85"/>
        <v/>
      </c>
      <c r="O1812" t="str">
        <f t="shared" si="86"/>
        <v/>
      </c>
      <c r="P1812" t="str">
        <f>IF(Belegerfassung!G1820&lt;&gt;"",CONCATENATE(Belegerfassung!G1820,".pdf"),"")</f>
        <v/>
      </c>
    </row>
    <row r="1813" spans="1:16">
      <c r="A1813" t="str">
        <f>IF(Belegerfassung!C1821&lt;&gt;"",0,"")</f>
        <v/>
      </c>
      <c r="B1813" t="str">
        <f>IFERROR(VLOOKUP(Belegerfassung!I1821,Konten!A:D,2,FALSE),"")</f>
        <v/>
      </c>
      <c r="C1813" t="str">
        <f>IF(A1813&lt;&gt;"",TEXT(Belegerfassung!C1821,"TT.MM.JJJJ"),"")</f>
        <v/>
      </c>
      <c r="D1813" t="str">
        <f>IFERROR(VLOOKUP(Belegerfassung!A1821,Abfrage!$E$2:$F$20,2,FALSE),"")</f>
        <v/>
      </c>
      <c r="E1813" t="str">
        <f>IF(A1813&lt;&gt;"",Belegerfassung!B1821,"")</f>
        <v/>
      </c>
      <c r="F1813" t="str">
        <f>IF(Belegerfassung!L1821="","",IF(Belegerfassung!L1821&lt;&gt;"",IF(Belegerfassung!L1821&lt;&gt;"",IF(Belegerfassung!J1821&lt;&gt;0,VLOOKUP(Belegerfassung!L1821,Abfrage!$A$2:$C$19,2,),VLOOKUP(Belegerfassung!L1821,Abfrage!$A$2:$C$19,3,)),"")))</f>
        <v/>
      </c>
      <c r="G1813" t="str">
        <f t="shared" si="84"/>
        <v/>
      </c>
      <c r="H1813" s="31" t="str">
        <f>IF(A1813&lt;&gt;"",-Belegerfassung!J1821+Belegerfassung!K1821,"")</f>
        <v/>
      </c>
      <c r="I1813" s="49" t="str">
        <f>IFERROR(IF(H1813&lt;&gt;"",Belegerfassung!L1821*100,""),IF(OR(Belegerfassung!L1821="Leistung EU - Erlöse",Belegerfassung!L1821="Lieferungen EU-Erlöse",Belegerfassung!L1821="EUST",Belegerfassung!L1821="Bauleistungen 20%")=TRUE,"",MID(Belegerfassung!L1821,4,2)))</f>
        <v/>
      </c>
      <c r="J1813" s="6" t="str">
        <f>IF(A1813&lt;&gt;"",LEFT(Belegerfassung!D1821,40),"")</f>
        <v/>
      </c>
      <c r="K1813" t="str">
        <f>IF(A1813&lt;&gt;"",VLOOKUP(D1813,Abfrage!$F$2:$G$21,2,FALSE),"")</f>
        <v/>
      </c>
      <c r="L1813" s="6" t="str">
        <f>IF(Belegerfassung!H1821&lt;&gt;"",Belegerfassung!H1821,"")</f>
        <v/>
      </c>
      <c r="M1813" t="str">
        <f>IFERROR(IF(Belegerfassung!E1821&lt;&gt;"",VLOOKUP(Belegerfassung!E1821,Abfrage!$L$2:$M$15,2,),""),"")</f>
        <v/>
      </c>
      <c r="N1813" t="str">
        <f t="shared" si="85"/>
        <v/>
      </c>
      <c r="O1813" t="str">
        <f t="shared" si="86"/>
        <v/>
      </c>
      <c r="P1813" t="str">
        <f>IF(Belegerfassung!G1821&lt;&gt;"",CONCATENATE(Belegerfassung!G1821,".pdf"),"")</f>
        <v/>
      </c>
    </row>
    <row r="1814" spans="1:16">
      <c r="A1814" t="str">
        <f>IF(Belegerfassung!C1822&lt;&gt;"",0,"")</f>
        <v/>
      </c>
      <c r="B1814" t="str">
        <f>IFERROR(VLOOKUP(Belegerfassung!I1822,Konten!A:D,2,FALSE),"")</f>
        <v/>
      </c>
      <c r="C1814" t="str">
        <f>IF(A1814&lt;&gt;"",TEXT(Belegerfassung!C1822,"TT.MM.JJJJ"),"")</f>
        <v/>
      </c>
      <c r="D1814" t="str">
        <f>IFERROR(VLOOKUP(Belegerfassung!A1822,Abfrage!$E$2:$F$20,2,FALSE),"")</f>
        <v/>
      </c>
      <c r="E1814" t="str">
        <f>IF(A1814&lt;&gt;"",Belegerfassung!B1822,"")</f>
        <v/>
      </c>
      <c r="F1814" t="str">
        <f>IF(Belegerfassung!L1822="","",IF(Belegerfassung!L1822&lt;&gt;"",IF(Belegerfassung!L1822&lt;&gt;"",IF(Belegerfassung!J1822&lt;&gt;0,VLOOKUP(Belegerfassung!L1822,Abfrage!$A$2:$C$19,2,),VLOOKUP(Belegerfassung!L1822,Abfrage!$A$2:$C$19,3,)),"")))</f>
        <v/>
      </c>
      <c r="G1814" t="str">
        <f t="shared" si="84"/>
        <v/>
      </c>
      <c r="H1814" s="31" t="str">
        <f>IF(A1814&lt;&gt;"",-Belegerfassung!J1822+Belegerfassung!K1822,"")</f>
        <v/>
      </c>
      <c r="I1814" s="49" t="str">
        <f>IFERROR(IF(H1814&lt;&gt;"",Belegerfassung!L1822*100,""),IF(OR(Belegerfassung!L1822="Leistung EU - Erlöse",Belegerfassung!L1822="Lieferungen EU-Erlöse",Belegerfassung!L1822="EUST",Belegerfassung!L1822="Bauleistungen 20%")=TRUE,"",MID(Belegerfassung!L1822,4,2)))</f>
        <v/>
      </c>
      <c r="J1814" s="6" t="str">
        <f>IF(A1814&lt;&gt;"",LEFT(Belegerfassung!D1822,40),"")</f>
        <v/>
      </c>
      <c r="K1814" t="str">
        <f>IF(A1814&lt;&gt;"",VLOOKUP(D1814,Abfrage!$F$2:$G$21,2,FALSE),"")</f>
        <v/>
      </c>
      <c r="L1814" s="6" t="str">
        <f>IF(Belegerfassung!H1822&lt;&gt;"",Belegerfassung!H1822,"")</f>
        <v/>
      </c>
      <c r="M1814" t="str">
        <f>IFERROR(IF(Belegerfassung!E1822&lt;&gt;"",VLOOKUP(Belegerfassung!E1822,Abfrage!$L$2:$M$15,2,),""),"")</f>
        <v/>
      </c>
      <c r="N1814" t="str">
        <f t="shared" si="85"/>
        <v/>
      </c>
      <c r="O1814" t="str">
        <f t="shared" si="86"/>
        <v/>
      </c>
      <c r="P1814" t="str">
        <f>IF(Belegerfassung!G1822&lt;&gt;"",CONCATENATE(Belegerfassung!G1822,".pdf"),"")</f>
        <v/>
      </c>
    </row>
    <row r="1815" spans="1:16">
      <c r="A1815" t="str">
        <f>IF(Belegerfassung!C1823&lt;&gt;"",0,"")</f>
        <v/>
      </c>
      <c r="B1815" t="str">
        <f>IFERROR(VLOOKUP(Belegerfassung!I1823,Konten!A:D,2,FALSE),"")</f>
        <v/>
      </c>
      <c r="C1815" t="str">
        <f>IF(A1815&lt;&gt;"",TEXT(Belegerfassung!C1823,"TT.MM.JJJJ"),"")</f>
        <v/>
      </c>
      <c r="D1815" t="str">
        <f>IFERROR(VLOOKUP(Belegerfassung!A1823,Abfrage!$E$2:$F$20,2,FALSE),"")</f>
        <v/>
      </c>
      <c r="E1815" t="str">
        <f>IF(A1815&lt;&gt;"",Belegerfassung!B1823,"")</f>
        <v/>
      </c>
      <c r="F1815" t="str">
        <f>IF(Belegerfassung!L1823="","",IF(Belegerfassung!L1823&lt;&gt;"",IF(Belegerfassung!L1823&lt;&gt;"",IF(Belegerfassung!J1823&lt;&gt;0,VLOOKUP(Belegerfassung!L1823,Abfrage!$A$2:$C$19,2,),VLOOKUP(Belegerfassung!L1823,Abfrage!$A$2:$C$19,3,)),"")))</f>
        <v/>
      </c>
      <c r="G1815" t="str">
        <f t="shared" si="84"/>
        <v/>
      </c>
      <c r="H1815" s="31" t="str">
        <f>IF(A1815&lt;&gt;"",-Belegerfassung!J1823+Belegerfassung!K1823,"")</f>
        <v/>
      </c>
      <c r="I1815" s="49" t="str">
        <f>IFERROR(IF(H1815&lt;&gt;"",Belegerfassung!L1823*100,""),IF(OR(Belegerfassung!L1823="Leistung EU - Erlöse",Belegerfassung!L1823="Lieferungen EU-Erlöse",Belegerfassung!L1823="EUST",Belegerfassung!L1823="Bauleistungen 20%")=TRUE,"",MID(Belegerfassung!L1823,4,2)))</f>
        <v/>
      </c>
      <c r="J1815" s="6" t="str">
        <f>IF(A1815&lt;&gt;"",LEFT(Belegerfassung!D1823,40),"")</f>
        <v/>
      </c>
      <c r="K1815" t="str">
        <f>IF(A1815&lt;&gt;"",VLOOKUP(D1815,Abfrage!$F$2:$G$21,2,FALSE),"")</f>
        <v/>
      </c>
      <c r="L1815" s="6" t="str">
        <f>IF(Belegerfassung!H1823&lt;&gt;"",Belegerfassung!H1823,"")</f>
        <v/>
      </c>
      <c r="M1815" t="str">
        <f>IFERROR(IF(Belegerfassung!E1823&lt;&gt;"",VLOOKUP(Belegerfassung!E1823,Abfrage!$L$2:$M$15,2,),""),"")</f>
        <v/>
      </c>
      <c r="N1815" t="str">
        <f t="shared" si="85"/>
        <v/>
      </c>
      <c r="O1815" t="str">
        <f t="shared" si="86"/>
        <v/>
      </c>
      <c r="P1815" t="str">
        <f>IF(Belegerfassung!G1823&lt;&gt;"",CONCATENATE(Belegerfassung!G1823,".pdf"),"")</f>
        <v/>
      </c>
    </row>
    <row r="1816" spans="1:16">
      <c r="A1816" t="str">
        <f>IF(Belegerfassung!C1824&lt;&gt;"",0,"")</f>
        <v/>
      </c>
      <c r="B1816" t="str">
        <f>IFERROR(VLOOKUP(Belegerfassung!I1824,Konten!A:D,2,FALSE),"")</f>
        <v/>
      </c>
      <c r="C1816" t="str">
        <f>IF(A1816&lt;&gt;"",TEXT(Belegerfassung!C1824,"TT.MM.JJJJ"),"")</f>
        <v/>
      </c>
      <c r="D1816" t="str">
        <f>IFERROR(VLOOKUP(Belegerfassung!A1824,Abfrage!$E$2:$F$20,2,FALSE),"")</f>
        <v/>
      </c>
      <c r="E1816" t="str">
        <f>IF(A1816&lt;&gt;"",Belegerfassung!B1824,"")</f>
        <v/>
      </c>
      <c r="F1816" t="str">
        <f>IF(Belegerfassung!L1824="","",IF(Belegerfassung!L1824&lt;&gt;"",IF(Belegerfassung!L1824&lt;&gt;"",IF(Belegerfassung!J1824&lt;&gt;0,VLOOKUP(Belegerfassung!L1824,Abfrage!$A$2:$C$19,2,),VLOOKUP(Belegerfassung!L1824,Abfrage!$A$2:$C$19,3,)),"")))</f>
        <v/>
      </c>
      <c r="G1816" t="str">
        <f t="shared" si="84"/>
        <v/>
      </c>
      <c r="H1816" s="31" t="str">
        <f>IF(A1816&lt;&gt;"",-Belegerfassung!J1824+Belegerfassung!K1824,"")</f>
        <v/>
      </c>
      <c r="I1816" s="49" t="str">
        <f>IFERROR(IF(H1816&lt;&gt;"",Belegerfassung!L1824*100,""),IF(OR(Belegerfassung!L1824="Leistung EU - Erlöse",Belegerfassung!L1824="Lieferungen EU-Erlöse",Belegerfassung!L1824="EUST",Belegerfassung!L1824="Bauleistungen 20%")=TRUE,"",MID(Belegerfassung!L1824,4,2)))</f>
        <v/>
      </c>
      <c r="J1816" s="6" t="str">
        <f>IF(A1816&lt;&gt;"",LEFT(Belegerfassung!D1824,40),"")</f>
        <v/>
      </c>
      <c r="K1816" t="str">
        <f>IF(A1816&lt;&gt;"",VLOOKUP(D1816,Abfrage!$F$2:$G$21,2,FALSE),"")</f>
        <v/>
      </c>
      <c r="L1816" s="6" t="str">
        <f>IF(Belegerfassung!H1824&lt;&gt;"",Belegerfassung!H1824,"")</f>
        <v/>
      </c>
      <c r="M1816" t="str">
        <f>IFERROR(IF(Belegerfassung!E1824&lt;&gt;"",VLOOKUP(Belegerfassung!E1824,Abfrage!$L$2:$M$15,2,),""),"")</f>
        <v/>
      </c>
      <c r="N1816" t="str">
        <f t="shared" si="85"/>
        <v/>
      </c>
      <c r="O1816" t="str">
        <f t="shared" si="86"/>
        <v/>
      </c>
      <c r="P1816" t="str">
        <f>IF(Belegerfassung!G1824&lt;&gt;"",CONCATENATE(Belegerfassung!G1824,".pdf"),"")</f>
        <v/>
      </c>
    </row>
    <row r="1817" spans="1:16">
      <c r="A1817" t="str">
        <f>IF(Belegerfassung!C1825&lt;&gt;"",0,"")</f>
        <v/>
      </c>
      <c r="B1817" t="str">
        <f>IFERROR(VLOOKUP(Belegerfassung!I1825,Konten!A:D,2,FALSE),"")</f>
        <v/>
      </c>
      <c r="C1817" t="str">
        <f>IF(A1817&lt;&gt;"",TEXT(Belegerfassung!C1825,"TT.MM.JJJJ"),"")</f>
        <v/>
      </c>
      <c r="D1817" t="str">
        <f>IFERROR(VLOOKUP(Belegerfassung!A1825,Abfrage!$E$2:$F$20,2,FALSE),"")</f>
        <v/>
      </c>
      <c r="E1817" t="str">
        <f>IF(A1817&lt;&gt;"",Belegerfassung!B1825,"")</f>
        <v/>
      </c>
      <c r="F1817" t="str">
        <f>IF(Belegerfassung!L1825="","",IF(Belegerfassung!L1825&lt;&gt;"",IF(Belegerfassung!L1825&lt;&gt;"",IF(Belegerfassung!J1825&lt;&gt;0,VLOOKUP(Belegerfassung!L1825,Abfrage!$A$2:$C$19,2,),VLOOKUP(Belegerfassung!L1825,Abfrage!$A$2:$C$19,3,)),"")))</f>
        <v/>
      </c>
      <c r="G1817" t="str">
        <f t="shared" si="84"/>
        <v/>
      </c>
      <c r="H1817" s="31" t="str">
        <f>IF(A1817&lt;&gt;"",-Belegerfassung!J1825+Belegerfassung!K1825,"")</f>
        <v/>
      </c>
      <c r="I1817" s="49" t="str">
        <f>IFERROR(IF(H1817&lt;&gt;"",Belegerfassung!L1825*100,""),IF(OR(Belegerfassung!L1825="Leistung EU - Erlöse",Belegerfassung!L1825="Lieferungen EU-Erlöse",Belegerfassung!L1825="EUST",Belegerfassung!L1825="Bauleistungen 20%")=TRUE,"",MID(Belegerfassung!L1825,4,2)))</f>
        <v/>
      </c>
      <c r="J1817" s="6" t="str">
        <f>IF(A1817&lt;&gt;"",LEFT(Belegerfassung!D1825,40),"")</f>
        <v/>
      </c>
      <c r="K1817" t="str">
        <f>IF(A1817&lt;&gt;"",VLOOKUP(D1817,Abfrage!$F$2:$G$21,2,FALSE),"")</f>
        <v/>
      </c>
      <c r="L1817" s="6" t="str">
        <f>IF(Belegerfassung!H1825&lt;&gt;"",Belegerfassung!H1825,"")</f>
        <v/>
      </c>
      <c r="M1817" t="str">
        <f>IFERROR(IF(Belegerfassung!E1825&lt;&gt;"",VLOOKUP(Belegerfassung!E1825,Abfrage!$L$2:$M$15,2,),""),"")</f>
        <v/>
      </c>
      <c r="N1817" t="str">
        <f t="shared" si="85"/>
        <v/>
      </c>
      <c r="O1817" t="str">
        <f t="shared" si="86"/>
        <v/>
      </c>
      <c r="P1817" t="str">
        <f>IF(Belegerfassung!G1825&lt;&gt;"",CONCATENATE(Belegerfassung!G1825,".pdf"),"")</f>
        <v/>
      </c>
    </row>
    <row r="1818" spans="1:16">
      <c r="A1818" t="str">
        <f>IF(Belegerfassung!C1826&lt;&gt;"",0,"")</f>
        <v/>
      </c>
      <c r="B1818" t="str">
        <f>IFERROR(VLOOKUP(Belegerfassung!I1826,Konten!A:D,2,FALSE),"")</f>
        <v/>
      </c>
      <c r="C1818" t="str">
        <f>IF(A1818&lt;&gt;"",TEXT(Belegerfassung!C1826,"TT.MM.JJJJ"),"")</f>
        <v/>
      </c>
      <c r="D1818" t="str">
        <f>IFERROR(VLOOKUP(Belegerfassung!A1826,Abfrage!$E$2:$F$20,2,FALSE),"")</f>
        <v/>
      </c>
      <c r="E1818" t="str">
        <f>IF(A1818&lt;&gt;"",Belegerfassung!B1826,"")</f>
        <v/>
      </c>
      <c r="F1818" t="str">
        <f>IF(Belegerfassung!L1826="","",IF(Belegerfassung!L1826&lt;&gt;"",IF(Belegerfassung!L1826&lt;&gt;"",IF(Belegerfassung!J1826&lt;&gt;0,VLOOKUP(Belegerfassung!L1826,Abfrage!$A$2:$C$19,2,),VLOOKUP(Belegerfassung!L1826,Abfrage!$A$2:$C$19,3,)),"")))</f>
        <v/>
      </c>
      <c r="G1818" t="str">
        <f t="shared" si="84"/>
        <v/>
      </c>
      <c r="H1818" s="31" t="str">
        <f>IF(A1818&lt;&gt;"",-Belegerfassung!J1826+Belegerfassung!K1826,"")</f>
        <v/>
      </c>
      <c r="I1818" s="49" t="str">
        <f>IFERROR(IF(H1818&lt;&gt;"",Belegerfassung!L1826*100,""),IF(OR(Belegerfassung!L1826="Leistung EU - Erlöse",Belegerfassung!L1826="Lieferungen EU-Erlöse",Belegerfassung!L1826="EUST",Belegerfassung!L1826="Bauleistungen 20%")=TRUE,"",MID(Belegerfassung!L1826,4,2)))</f>
        <v/>
      </c>
      <c r="J1818" s="6" t="str">
        <f>IF(A1818&lt;&gt;"",LEFT(Belegerfassung!D1826,40),"")</f>
        <v/>
      </c>
      <c r="K1818" t="str">
        <f>IF(A1818&lt;&gt;"",VLOOKUP(D1818,Abfrage!$F$2:$G$21,2,FALSE),"")</f>
        <v/>
      </c>
      <c r="L1818" s="6" t="str">
        <f>IF(Belegerfassung!H1826&lt;&gt;"",Belegerfassung!H1826,"")</f>
        <v/>
      </c>
      <c r="M1818" t="str">
        <f>IFERROR(IF(Belegerfassung!E1826&lt;&gt;"",VLOOKUP(Belegerfassung!E1826,Abfrage!$L$2:$M$15,2,),""),"")</f>
        <v/>
      </c>
      <c r="N1818" t="str">
        <f t="shared" si="85"/>
        <v/>
      </c>
      <c r="O1818" t="str">
        <f t="shared" si="86"/>
        <v/>
      </c>
      <c r="P1818" t="str">
        <f>IF(Belegerfassung!G1826&lt;&gt;"",CONCATENATE(Belegerfassung!G1826,".pdf"),"")</f>
        <v/>
      </c>
    </row>
    <row r="1819" spans="1:16">
      <c r="A1819" t="str">
        <f>IF(Belegerfassung!C1827&lt;&gt;"",0,"")</f>
        <v/>
      </c>
      <c r="B1819" t="str">
        <f>IFERROR(VLOOKUP(Belegerfassung!I1827,Konten!A:D,2,FALSE),"")</f>
        <v/>
      </c>
      <c r="C1819" t="str">
        <f>IF(A1819&lt;&gt;"",TEXT(Belegerfassung!C1827,"TT.MM.JJJJ"),"")</f>
        <v/>
      </c>
      <c r="D1819" t="str">
        <f>IFERROR(VLOOKUP(Belegerfassung!A1827,Abfrage!$E$2:$F$20,2,FALSE),"")</f>
        <v/>
      </c>
      <c r="E1819" t="str">
        <f>IF(A1819&lt;&gt;"",Belegerfassung!B1827,"")</f>
        <v/>
      </c>
      <c r="F1819" t="str">
        <f>IF(Belegerfassung!L1827="","",IF(Belegerfassung!L1827&lt;&gt;"",IF(Belegerfassung!L1827&lt;&gt;"",IF(Belegerfassung!J1827&lt;&gt;0,VLOOKUP(Belegerfassung!L1827,Abfrage!$A$2:$C$19,2,),VLOOKUP(Belegerfassung!L1827,Abfrage!$A$2:$C$19,3,)),"")))</f>
        <v/>
      </c>
      <c r="G1819" t="str">
        <f t="shared" si="84"/>
        <v/>
      </c>
      <c r="H1819" s="31" t="str">
        <f>IF(A1819&lt;&gt;"",-Belegerfassung!J1827+Belegerfassung!K1827,"")</f>
        <v/>
      </c>
      <c r="I1819" s="49" t="str">
        <f>IFERROR(IF(H1819&lt;&gt;"",Belegerfassung!L1827*100,""),IF(OR(Belegerfassung!L1827="Leistung EU - Erlöse",Belegerfassung!L1827="Lieferungen EU-Erlöse",Belegerfassung!L1827="EUST",Belegerfassung!L1827="Bauleistungen 20%")=TRUE,"",MID(Belegerfassung!L1827,4,2)))</f>
        <v/>
      </c>
      <c r="J1819" s="6" t="str">
        <f>IF(A1819&lt;&gt;"",LEFT(Belegerfassung!D1827,40),"")</f>
        <v/>
      </c>
      <c r="K1819" t="str">
        <f>IF(A1819&lt;&gt;"",VLOOKUP(D1819,Abfrage!$F$2:$G$21,2,FALSE),"")</f>
        <v/>
      </c>
      <c r="L1819" s="6" t="str">
        <f>IF(Belegerfassung!H1827&lt;&gt;"",Belegerfassung!H1827,"")</f>
        <v/>
      </c>
      <c r="M1819" t="str">
        <f>IFERROR(IF(Belegerfassung!E1827&lt;&gt;"",VLOOKUP(Belegerfassung!E1827,Abfrage!$L$2:$M$15,2,),""),"")</f>
        <v/>
      </c>
      <c r="N1819" t="str">
        <f t="shared" si="85"/>
        <v/>
      </c>
      <c r="O1819" t="str">
        <f t="shared" si="86"/>
        <v/>
      </c>
      <c r="P1819" t="str">
        <f>IF(Belegerfassung!G1827&lt;&gt;"",CONCATENATE(Belegerfassung!G1827,".pdf"),"")</f>
        <v/>
      </c>
    </row>
    <row r="1820" spans="1:16">
      <c r="A1820" t="str">
        <f>IF(Belegerfassung!C1828&lt;&gt;"",0,"")</f>
        <v/>
      </c>
      <c r="B1820" t="str">
        <f>IFERROR(VLOOKUP(Belegerfassung!I1828,Konten!A:D,2,FALSE),"")</f>
        <v/>
      </c>
      <c r="C1820" t="str">
        <f>IF(A1820&lt;&gt;"",TEXT(Belegerfassung!C1828,"TT.MM.JJJJ"),"")</f>
        <v/>
      </c>
      <c r="D1820" t="str">
        <f>IFERROR(VLOOKUP(Belegerfassung!A1828,Abfrage!$E$2:$F$20,2,FALSE),"")</f>
        <v/>
      </c>
      <c r="E1820" t="str">
        <f>IF(A1820&lt;&gt;"",Belegerfassung!B1828,"")</f>
        <v/>
      </c>
      <c r="F1820" t="str">
        <f>IF(Belegerfassung!L1828="","",IF(Belegerfassung!L1828&lt;&gt;"",IF(Belegerfassung!L1828&lt;&gt;"",IF(Belegerfassung!J1828&lt;&gt;0,VLOOKUP(Belegerfassung!L1828,Abfrage!$A$2:$C$19,2,),VLOOKUP(Belegerfassung!L1828,Abfrage!$A$2:$C$19,3,)),"")))</f>
        <v/>
      </c>
      <c r="G1820" t="str">
        <f t="shared" si="84"/>
        <v/>
      </c>
      <c r="H1820" s="31" t="str">
        <f>IF(A1820&lt;&gt;"",-Belegerfassung!J1828+Belegerfassung!K1828,"")</f>
        <v/>
      </c>
      <c r="I1820" s="49" t="str">
        <f>IFERROR(IF(H1820&lt;&gt;"",Belegerfassung!L1828*100,""),IF(OR(Belegerfassung!L1828="Leistung EU - Erlöse",Belegerfassung!L1828="Lieferungen EU-Erlöse",Belegerfassung!L1828="EUST",Belegerfassung!L1828="Bauleistungen 20%")=TRUE,"",MID(Belegerfassung!L1828,4,2)))</f>
        <v/>
      </c>
      <c r="J1820" s="6" t="str">
        <f>IF(A1820&lt;&gt;"",LEFT(Belegerfassung!D1828,40),"")</f>
        <v/>
      </c>
      <c r="K1820" t="str">
        <f>IF(A1820&lt;&gt;"",VLOOKUP(D1820,Abfrage!$F$2:$G$21,2,FALSE),"")</f>
        <v/>
      </c>
      <c r="L1820" s="6" t="str">
        <f>IF(Belegerfassung!H1828&lt;&gt;"",Belegerfassung!H1828,"")</f>
        <v/>
      </c>
      <c r="M1820" t="str">
        <f>IFERROR(IF(Belegerfassung!E1828&lt;&gt;"",VLOOKUP(Belegerfassung!E1828,Abfrage!$L$2:$M$15,2,),""),"")</f>
        <v/>
      </c>
      <c r="N1820" t="str">
        <f t="shared" si="85"/>
        <v/>
      </c>
      <c r="O1820" t="str">
        <f t="shared" si="86"/>
        <v/>
      </c>
      <c r="P1820" t="str">
        <f>IF(Belegerfassung!G1828&lt;&gt;"",CONCATENATE(Belegerfassung!G1828,".pdf"),"")</f>
        <v/>
      </c>
    </row>
    <row r="1821" spans="1:16">
      <c r="A1821" t="str">
        <f>IF(Belegerfassung!C1829&lt;&gt;"",0,"")</f>
        <v/>
      </c>
      <c r="B1821" t="str">
        <f>IFERROR(VLOOKUP(Belegerfassung!I1829,Konten!A:D,2,FALSE),"")</f>
        <v/>
      </c>
      <c r="C1821" t="str">
        <f>IF(A1821&lt;&gt;"",TEXT(Belegerfassung!C1829,"TT.MM.JJJJ"),"")</f>
        <v/>
      </c>
      <c r="D1821" t="str">
        <f>IFERROR(VLOOKUP(Belegerfassung!A1829,Abfrage!$E$2:$F$20,2,FALSE),"")</f>
        <v/>
      </c>
      <c r="E1821" t="str">
        <f>IF(A1821&lt;&gt;"",Belegerfassung!B1829,"")</f>
        <v/>
      </c>
      <c r="F1821" t="str">
        <f>IF(Belegerfassung!L1829="","",IF(Belegerfassung!L1829&lt;&gt;"",IF(Belegerfassung!L1829&lt;&gt;"",IF(Belegerfassung!J1829&lt;&gt;0,VLOOKUP(Belegerfassung!L1829,Abfrage!$A$2:$C$19,2,),VLOOKUP(Belegerfassung!L1829,Abfrage!$A$2:$C$19,3,)),"")))</f>
        <v/>
      </c>
      <c r="G1821" t="str">
        <f t="shared" si="84"/>
        <v/>
      </c>
      <c r="H1821" s="31" t="str">
        <f>IF(A1821&lt;&gt;"",-Belegerfassung!J1829+Belegerfassung!K1829,"")</f>
        <v/>
      </c>
      <c r="I1821" s="49" t="str">
        <f>IFERROR(IF(H1821&lt;&gt;"",Belegerfassung!L1829*100,""),IF(OR(Belegerfassung!L1829="Leistung EU - Erlöse",Belegerfassung!L1829="Lieferungen EU-Erlöse",Belegerfassung!L1829="EUST",Belegerfassung!L1829="Bauleistungen 20%")=TRUE,"",MID(Belegerfassung!L1829,4,2)))</f>
        <v/>
      </c>
      <c r="J1821" s="6" t="str">
        <f>IF(A1821&lt;&gt;"",LEFT(Belegerfassung!D1829,40),"")</f>
        <v/>
      </c>
      <c r="K1821" t="str">
        <f>IF(A1821&lt;&gt;"",VLOOKUP(D1821,Abfrage!$F$2:$G$21,2,FALSE),"")</f>
        <v/>
      </c>
      <c r="L1821" s="6" t="str">
        <f>IF(Belegerfassung!H1829&lt;&gt;"",Belegerfassung!H1829,"")</f>
        <v/>
      </c>
      <c r="M1821" t="str">
        <f>IFERROR(IF(Belegerfassung!E1829&lt;&gt;"",VLOOKUP(Belegerfassung!E1829,Abfrage!$L$2:$M$15,2,),""),"")</f>
        <v/>
      </c>
      <c r="N1821" t="str">
        <f t="shared" si="85"/>
        <v/>
      </c>
      <c r="O1821" t="str">
        <f t="shared" si="86"/>
        <v/>
      </c>
      <c r="P1821" t="str">
        <f>IF(Belegerfassung!G1829&lt;&gt;"",CONCATENATE(Belegerfassung!G1829,".pdf"),"")</f>
        <v/>
      </c>
    </row>
    <row r="1822" spans="1:16">
      <c r="A1822" t="str">
        <f>IF(Belegerfassung!C1830&lt;&gt;"",0,"")</f>
        <v/>
      </c>
      <c r="B1822" t="str">
        <f>IFERROR(VLOOKUP(Belegerfassung!I1830,Konten!A:D,2,FALSE),"")</f>
        <v/>
      </c>
      <c r="C1822" t="str">
        <f>IF(A1822&lt;&gt;"",TEXT(Belegerfassung!C1830,"TT.MM.JJJJ"),"")</f>
        <v/>
      </c>
      <c r="D1822" t="str">
        <f>IFERROR(VLOOKUP(Belegerfassung!A1830,Abfrage!$E$2:$F$20,2,FALSE),"")</f>
        <v/>
      </c>
      <c r="E1822" t="str">
        <f>IF(A1822&lt;&gt;"",Belegerfassung!B1830,"")</f>
        <v/>
      </c>
      <c r="F1822" t="str">
        <f>IF(Belegerfassung!L1830="","",IF(Belegerfassung!L1830&lt;&gt;"",IF(Belegerfassung!L1830&lt;&gt;"",IF(Belegerfassung!J1830&lt;&gt;0,VLOOKUP(Belegerfassung!L1830,Abfrage!$A$2:$C$19,2,),VLOOKUP(Belegerfassung!L1830,Abfrage!$A$2:$C$19,3,)),"")))</f>
        <v/>
      </c>
      <c r="G1822" t="str">
        <f t="shared" si="84"/>
        <v/>
      </c>
      <c r="H1822" s="31" t="str">
        <f>IF(A1822&lt;&gt;"",-Belegerfassung!J1830+Belegerfassung!K1830,"")</f>
        <v/>
      </c>
      <c r="I1822" s="49" t="str">
        <f>IFERROR(IF(H1822&lt;&gt;"",Belegerfassung!L1830*100,""),IF(OR(Belegerfassung!L1830="Leistung EU - Erlöse",Belegerfassung!L1830="Lieferungen EU-Erlöse",Belegerfassung!L1830="EUST",Belegerfassung!L1830="Bauleistungen 20%")=TRUE,"",MID(Belegerfassung!L1830,4,2)))</f>
        <v/>
      </c>
      <c r="J1822" s="6" t="str">
        <f>IF(A1822&lt;&gt;"",LEFT(Belegerfassung!D1830,40),"")</f>
        <v/>
      </c>
      <c r="K1822" t="str">
        <f>IF(A1822&lt;&gt;"",VLOOKUP(D1822,Abfrage!$F$2:$G$21,2,FALSE),"")</f>
        <v/>
      </c>
      <c r="L1822" s="6" t="str">
        <f>IF(Belegerfassung!H1830&lt;&gt;"",Belegerfassung!H1830,"")</f>
        <v/>
      </c>
      <c r="M1822" t="str">
        <f>IFERROR(IF(Belegerfassung!E1830&lt;&gt;"",VLOOKUP(Belegerfassung!E1830,Abfrage!$L$2:$M$15,2,),""),"")</f>
        <v/>
      </c>
      <c r="N1822" t="str">
        <f t="shared" si="85"/>
        <v/>
      </c>
      <c r="O1822" t="str">
        <f t="shared" si="86"/>
        <v/>
      </c>
      <c r="P1822" t="str">
        <f>IF(Belegerfassung!G1830&lt;&gt;"",CONCATENATE(Belegerfassung!G1830,".pdf"),"")</f>
        <v/>
      </c>
    </row>
    <row r="1823" spans="1:16">
      <c r="A1823" t="str">
        <f>IF(Belegerfassung!C1831&lt;&gt;"",0,"")</f>
        <v/>
      </c>
      <c r="B1823" t="str">
        <f>IFERROR(VLOOKUP(Belegerfassung!I1831,Konten!A:D,2,FALSE),"")</f>
        <v/>
      </c>
      <c r="C1823" t="str">
        <f>IF(A1823&lt;&gt;"",TEXT(Belegerfassung!C1831,"TT.MM.JJJJ"),"")</f>
        <v/>
      </c>
      <c r="D1823" t="str">
        <f>IFERROR(VLOOKUP(Belegerfassung!A1831,Abfrage!$E$2:$F$20,2,FALSE),"")</f>
        <v/>
      </c>
      <c r="E1823" t="str">
        <f>IF(A1823&lt;&gt;"",Belegerfassung!B1831,"")</f>
        <v/>
      </c>
      <c r="F1823" t="str">
        <f>IF(Belegerfassung!L1831="","",IF(Belegerfassung!L1831&lt;&gt;"",IF(Belegerfassung!L1831&lt;&gt;"",IF(Belegerfassung!J1831&lt;&gt;0,VLOOKUP(Belegerfassung!L1831,Abfrage!$A$2:$C$19,2,),VLOOKUP(Belegerfassung!L1831,Abfrage!$A$2:$C$19,3,)),"")))</f>
        <v/>
      </c>
      <c r="G1823" t="str">
        <f t="shared" si="84"/>
        <v/>
      </c>
      <c r="H1823" s="31" t="str">
        <f>IF(A1823&lt;&gt;"",-Belegerfassung!J1831+Belegerfassung!K1831,"")</f>
        <v/>
      </c>
      <c r="I1823" s="49" t="str">
        <f>IFERROR(IF(H1823&lt;&gt;"",Belegerfassung!L1831*100,""),IF(OR(Belegerfassung!L1831="Leistung EU - Erlöse",Belegerfassung!L1831="Lieferungen EU-Erlöse",Belegerfassung!L1831="EUST",Belegerfassung!L1831="Bauleistungen 20%")=TRUE,"",MID(Belegerfassung!L1831,4,2)))</f>
        <v/>
      </c>
      <c r="J1823" s="6" t="str">
        <f>IF(A1823&lt;&gt;"",LEFT(Belegerfassung!D1831,40),"")</f>
        <v/>
      </c>
      <c r="K1823" t="str">
        <f>IF(A1823&lt;&gt;"",VLOOKUP(D1823,Abfrage!$F$2:$G$21,2,FALSE),"")</f>
        <v/>
      </c>
      <c r="L1823" s="6" t="str">
        <f>IF(Belegerfassung!H1831&lt;&gt;"",Belegerfassung!H1831,"")</f>
        <v/>
      </c>
      <c r="M1823" t="str">
        <f>IFERROR(IF(Belegerfassung!E1831&lt;&gt;"",VLOOKUP(Belegerfassung!E1831,Abfrage!$L$2:$M$15,2,),""),"")</f>
        <v/>
      </c>
      <c r="N1823" t="str">
        <f t="shared" si="85"/>
        <v/>
      </c>
      <c r="O1823" t="str">
        <f t="shared" si="86"/>
        <v/>
      </c>
      <c r="P1823" t="str">
        <f>IF(Belegerfassung!G1831&lt;&gt;"",CONCATENATE(Belegerfassung!G1831,".pdf"),"")</f>
        <v/>
      </c>
    </row>
    <row r="1824" spans="1:16">
      <c r="A1824" t="str">
        <f>IF(Belegerfassung!C1832&lt;&gt;"",0,"")</f>
        <v/>
      </c>
      <c r="B1824" t="str">
        <f>IFERROR(VLOOKUP(Belegerfassung!I1832,Konten!A:D,2,FALSE),"")</f>
        <v/>
      </c>
      <c r="C1824" t="str">
        <f>IF(A1824&lt;&gt;"",TEXT(Belegerfassung!C1832,"TT.MM.JJJJ"),"")</f>
        <v/>
      </c>
      <c r="D1824" t="str">
        <f>IFERROR(VLOOKUP(Belegerfassung!A1832,Abfrage!$E$2:$F$20,2,FALSE),"")</f>
        <v/>
      </c>
      <c r="E1824" t="str">
        <f>IF(A1824&lt;&gt;"",Belegerfassung!B1832,"")</f>
        <v/>
      </c>
      <c r="F1824" t="str">
        <f>IF(Belegerfassung!L1832="","",IF(Belegerfassung!L1832&lt;&gt;"",IF(Belegerfassung!L1832&lt;&gt;"",IF(Belegerfassung!J1832&lt;&gt;0,VLOOKUP(Belegerfassung!L1832,Abfrage!$A$2:$C$19,2,),VLOOKUP(Belegerfassung!L1832,Abfrage!$A$2:$C$19,3,)),"")))</f>
        <v/>
      </c>
      <c r="G1824" t="str">
        <f t="shared" si="84"/>
        <v/>
      </c>
      <c r="H1824" s="31" t="str">
        <f>IF(A1824&lt;&gt;"",-Belegerfassung!J1832+Belegerfassung!K1832,"")</f>
        <v/>
      </c>
      <c r="I1824" s="49" t="str">
        <f>IFERROR(IF(H1824&lt;&gt;"",Belegerfassung!L1832*100,""),IF(OR(Belegerfassung!L1832="Leistung EU - Erlöse",Belegerfassung!L1832="Lieferungen EU-Erlöse",Belegerfassung!L1832="EUST",Belegerfassung!L1832="Bauleistungen 20%")=TRUE,"",MID(Belegerfassung!L1832,4,2)))</f>
        <v/>
      </c>
      <c r="J1824" s="6" t="str">
        <f>IF(A1824&lt;&gt;"",LEFT(Belegerfassung!D1832,40),"")</f>
        <v/>
      </c>
      <c r="K1824" t="str">
        <f>IF(A1824&lt;&gt;"",VLOOKUP(D1824,Abfrage!$F$2:$G$21,2,FALSE),"")</f>
        <v/>
      </c>
      <c r="L1824" s="6" t="str">
        <f>IF(Belegerfassung!H1832&lt;&gt;"",Belegerfassung!H1832,"")</f>
        <v/>
      </c>
      <c r="M1824" t="str">
        <f>IFERROR(IF(Belegerfassung!E1832&lt;&gt;"",VLOOKUP(Belegerfassung!E1832,Abfrage!$L$2:$M$15,2,),""),"")</f>
        <v/>
      </c>
      <c r="N1824" t="str">
        <f t="shared" si="85"/>
        <v/>
      </c>
      <c r="O1824" t="str">
        <f t="shared" si="86"/>
        <v/>
      </c>
      <c r="P1824" t="str">
        <f>IF(Belegerfassung!G1832&lt;&gt;"",CONCATENATE(Belegerfassung!G1832,".pdf"),"")</f>
        <v/>
      </c>
    </row>
    <row r="1825" spans="1:16">
      <c r="A1825" t="str">
        <f>IF(Belegerfassung!C1833&lt;&gt;"",0,"")</f>
        <v/>
      </c>
      <c r="B1825" t="str">
        <f>IFERROR(VLOOKUP(Belegerfassung!I1833,Konten!A:D,2,FALSE),"")</f>
        <v/>
      </c>
      <c r="C1825" t="str">
        <f>IF(A1825&lt;&gt;"",TEXT(Belegerfassung!C1833,"TT.MM.JJJJ"),"")</f>
        <v/>
      </c>
      <c r="D1825" t="str">
        <f>IFERROR(VLOOKUP(Belegerfassung!A1833,Abfrage!$E$2:$F$20,2,FALSE),"")</f>
        <v/>
      </c>
      <c r="E1825" t="str">
        <f>IF(A1825&lt;&gt;"",Belegerfassung!B1833,"")</f>
        <v/>
      </c>
      <c r="F1825" t="str">
        <f>IF(Belegerfassung!L1833="","",IF(Belegerfassung!L1833&lt;&gt;"",IF(Belegerfassung!L1833&lt;&gt;"",IF(Belegerfassung!J1833&lt;&gt;0,VLOOKUP(Belegerfassung!L1833,Abfrage!$A$2:$C$19,2,),VLOOKUP(Belegerfassung!L1833,Abfrage!$A$2:$C$19,3,)),"")))</f>
        <v/>
      </c>
      <c r="G1825" t="str">
        <f t="shared" si="84"/>
        <v/>
      </c>
      <c r="H1825" s="31" t="str">
        <f>IF(A1825&lt;&gt;"",-Belegerfassung!J1833+Belegerfassung!K1833,"")</f>
        <v/>
      </c>
      <c r="I1825" s="49" t="str">
        <f>IFERROR(IF(H1825&lt;&gt;"",Belegerfassung!L1833*100,""),IF(OR(Belegerfassung!L1833="Leistung EU - Erlöse",Belegerfassung!L1833="Lieferungen EU-Erlöse",Belegerfassung!L1833="EUST",Belegerfassung!L1833="Bauleistungen 20%")=TRUE,"",MID(Belegerfassung!L1833,4,2)))</f>
        <v/>
      </c>
      <c r="J1825" s="6" t="str">
        <f>IF(A1825&lt;&gt;"",LEFT(Belegerfassung!D1833,40),"")</f>
        <v/>
      </c>
      <c r="K1825" t="str">
        <f>IF(A1825&lt;&gt;"",VLOOKUP(D1825,Abfrage!$F$2:$G$21,2,FALSE),"")</f>
        <v/>
      </c>
      <c r="L1825" s="6" t="str">
        <f>IF(Belegerfassung!H1833&lt;&gt;"",Belegerfassung!H1833,"")</f>
        <v/>
      </c>
      <c r="M1825" t="str">
        <f>IFERROR(IF(Belegerfassung!E1833&lt;&gt;"",VLOOKUP(Belegerfassung!E1833,Abfrage!$L$2:$M$15,2,),""),"")</f>
        <v/>
      </c>
      <c r="N1825" t="str">
        <f t="shared" si="85"/>
        <v/>
      </c>
      <c r="O1825" t="str">
        <f t="shared" si="86"/>
        <v/>
      </c>
      <c r="P1825" t="str">
        <f>IF(Belegerfassung!G1833&lt;&gt;"",CONCATENATE(Belegerfassung!G1833,".pdf"),"")</f>
        <v/>
      </c>
    </row>
    <row r="1826" spans="1:16">
      <c r="A1826" t="str">
        <f>IF(Belegerfassung!C1834&lt;&gt;"",0,"")</f>
        <v/>
      </c>
      <c r="B1826" t="str">
        <f>IFERROR(VLOOKUP(Belegerfassung!I1834,Konten!A:D,2,FALSE),"")</f>
        <v/>
      </c>
      <c r="C1826" t="str">
        <f>IF(A1826&lt;&gt;"",TEXT(Belegerfassung!C1834,"TT.MM.JJJJ"),"")</f>
        <v/>
      </c>
      <c r="D1826" t="str">
        <f>IFERROR(VLOOKUP(Belegerfassung!A1834,Abfrage!$E$2:$F$20,2,FALSE),"")</f>
        <v/>
      </c>
      <c r="E1826" t="str">
        <f>IF(A1826&lt;&gt;"",Belegerfassung!B1834,"")</f>
        <v/>
      </c>
      <c r="F1826" t="str">
        <f>IF(Belegerfassung!L1834="","",IF(Belegerfassung!L1834&lt;&gt;"",IF(Belegerfassung!L1834&lt;&gt;"",IF(Belegerfassung!J1834&lt;&gt;0,VLOOKUP(Belegerfassung!L1834,Abfrage!$A$2:$C$19,2,),VLOOKUP(Belegerfassung!L1834,Abfrage!$A$2:$C$19,3,)),"")))</f>
        <v/>
      </c>
      <c r="G1826" t="str">
        <f t="shared" si="84"/>
        <v/>
      </c>
      <c r="H1826" s="31" t="str">
        <f>IF(A1826&lt;&gt;"",-Belegerfassung!J1834+Belegerfassung!K1834,"")</f>
        <v/>
      </c>
      <c r="I1826" s="49" t="str">
        <f>IFERROR(IF(H1826&lt;&gt;"",Belegerfassung!L1834*100,""),IF(OR(Belegerfassung!L1834="Leistung EU - Erlöse",Belegerfassung!L1834="Lieferungen EU-Erlöse",Belegerfassung!L1834="EUST",Belegerfassung!L1834="Bauleistungen 20%")=TRUE,"",MID(Belegerfassung!L1834,4,2)))</f>
        <v/>
      </c>
      <c r="J1826" s="6" t="str">
        <f>IF(A1826&lt;&gt;"",LEFT(Belegerfassung!D1834,40),"")</f>
        <v/>
      </c>
      <c r="K1826" t="str">
        <f>IF(A1826&lt;&gt;"",VLOOKUP(D1826,Abfrage!$F$2:$G$21,2,FALSE),"")</f>
        <v/>
      </c>
      <c r="L1826" s="6" t="str">
        <f>IF(Belegerfassung!H1834&lt;&gt;"",Belegerfassung!H1834,"")</f>
        <v/>
      </c>
      <c r="M1826" t="str">
        <f>IFERROR(IF(Belegerfassung!E1834&lt;&gt;"",VLOOKUP(Belegerfassung!E1834,Abfrage!$L$2:$M$15,2,),""),"")</f>
        <v/>
      </c>
      <c r="N1826" t="str">
        <f t="shared" si="85"/>
        <v/>
      </c>
      <c r="O1826" t="str">
        <f t="shared" si="86"/>
        <v/>
      </c>
      <c r="P1826" t="str">
        <f>IF(Belegerfassung!G1834&lt;&gt;"",CONCATENATE(Belegerfassung!G1834,".pdf"),"")</f>
        <v/>
      </c>
    </row>
    <row r="1827" spans="1:16">
      <c r="A1827" t="str">
        <f>IF(Belegerfassung!C1835&lt;&gt;"",0,"")</f>
        <v/>
      </c>
      <c r="B1827" t="str">
        <f>IFERROR(VLOOKUP(Belegerfassung!I1835,Konten!A:D,2,FALSE),"")</f>
        <v/>
      </c>
      <c r="C1827" t="str">
        <f>IF(A1827&lt;&gt;"",TEXT(Belegerfassung!C1835,"TT.MM.JJJJ"),"")</f>
        <v/>
      </c>
      <c r="D1827" t="str">
        <f>IFERROR(VLOOKUP(Belegerfassung!A1835,Abfrage!$E$2:$F$20,2,FALSE),"")</f>
        <v/>
      </c>
      <c r="E1827" t="str">
        <f>IF(A1827&lt;&gt;"",Belegerfassung!B1835,"")</f>
        <v/>
      </c>
      <c r="F1827" t="str">
        <f>IF(Belegerfassung!L1835="","",IF(Belegerfassung!L1835&lt;&gt;"",IF(Belegerfassung!L1835&lt;&gt;"",IF(Belegerfassung!J1835&lt;&gt;0,VLOOKUP(Belegerfassung!L1835,Abfrage!$A$2:$C$19,2,),VLOOKUP(Belegerfassung!L1835,Abfrage!$A$2:$C$19,3,)),"")))</f>
        <v/>
      </c>
      <c r="G1827" t="str">
        <f t="shared" si="84"/>
        <v/>
      </c>
      <c r="H1827" s="31" t="str">
        <f>IF(A1827&lt;&gt;"",-Belegerfassung!J1835+Belegerfassung!K1835,"")</f>
        <v/>
      </c>
      <c r="I1827" s="49" t="str">
        <f>IFERROR(IF(H1827&lt;&gt;"",Belegerfassung!L1835*100,""),IF(OR(Belegerfassung!L1835="Leistung EU - Erlöse",Belegerfassung!L1835="Lieferungen EU-Erlöse",Belegerfassung!L1835="EUST",Belegerfassung!L1835="Bauleistungen 20%")=TRUE,"",MID(Belegerfassung!L1835,4,2)))</f>
        <v/>
      </c>
      <c r="J1827" s="6" t="str">
        <f>IF(A1827&lt;&gt;"",LEFT(Belegerfassung!D1835,40),"")</f>
        <v/>
      </c>
      <c r="K1827" t="str">
        <f>IF(A1827&lt;&gt;"",VLOOKUP(D1827,Abfrage!$F$2:$G$21,2,FALSE),"")</f>
        <v/>
      </c>
      <c r="L1827" s="6" t="str">
        <f>IF(Belegerfassung!H1835&lt;&gt;"",Belegerfassung!H1835,"")</f>
        <v/>
      </c>
      <c r="M1827" t="str">
        <f>IFERROR(IF(Belegerfassung!E1835&lt;&gt;"",VLOOKUP(Belegerfassung!E1835,Abfrage!$L$2:$M$15,2,),""),"")</f>
        <v/>
      </c>
      <c r="N1827" t="str">
        <f t="shared" si="85"/>
        <v/>
      </c>
      <c r="O1827" t="str">
        <f t="shared" si="86"/>
        <v/>
      </c>
      <c r="P1827" t="str">
        <f>IF(Belegerfassung!G1835&lt;&gt;"",CONCATENATE(Belegerfassung!G1835,".pdf"),"")</f>
        <v/>
      </c>
    </row>
    <row r="1828" spans="1:16">
      <c r="A1828" t="str">
        <f>IF(Belegerfassung!C1836&lt;&gt;"",0,"")</f>
        <v/>
      </c>
      <c r="B1828" t="str">
        <f>IFERROR(VLOOKUP(Belegerfassung!I1836,Konten!A:D,2,FALSE),"")</f>
        <v/>
      </c>
      <c r="C1828" t="str">
        <f>IF(A1828&lt;&gt;"",TEXT(Belegerfassung!C1836,"TT.MM.JJJJ"),"")</f>
        <v/>
      </c>
      <c r="D1828" t="str">
        <f>IFERROR(VLOOKUP(Belegerfassung!A1836,Abfrage!$E$2:$F$20,2,FALSE),"")</f>
        <v/>
      </c>
      <c r="E1828" t="str">
        <f>IF(A1828&lt;&gt;"",Belegerfassung!B1836,"")</f>
        <v/>
      </c>
      <c r="F1828" t="str">
        <f>IF(Belegerfassung!L1836="","",IF(Belegerfassung!L1836&lt;&gt;"",IF(Belegerfassung!L1836&lt;&gt;"",IF(Belegerfassung!J1836&lt;&gt;0,VLOOKUP(Belegerfassung!L1836,Abfrage!$A$2:$C$19,2,),VLOOKUP(Belegerfassung!L1836,Abfrage!$A$2:$C$19,3,)),"")))</f>
        <v/>
      </c>
      <c r="G1828" t="str">
        <f t="shared" si="84"/>
        <v/>
      </c>
      <c r="H1828" s="31" t="str">
        <f>IF(A1828&lt;&gt;"",-Belegerfassung!J1836+Belegerfassung!K1836,"")</f>
        <v/>
      </c>
      <c r="I1828" s="49" t="str">
        <f>IFERROR(IF(H1828&lt;&gt;"",Belegerfassung!L1836*100,""),IF(OR(Belegerfassung!L1836="Leistung EU - Erlöse",Belegerfassung!L1836="Lieferungen EU-Erlöse",Belegerfassung!L1836="EUST",Belegerfassung!L1836="Bauleistungen 20%")=TRUE,"",MID(Belegerfassung!L1836,4,2)))</f>
        <v/>
      </c>
      <c r="J1828" s="6" t="str">
        <f>IF(A1828&lt;&gt;"",LEFT(Belegerfassung!D1836,40),"")</f>
        <v/>
      </c>
      <c r="K1828" t="str">
        <f>IF(A1828&lt;&gt;"",VLOOKUP(D1828,Abfrage!$F$2:$G$21,2,FALSE),"")</f>
        <v/>
      </c>
      <c r="L1828" s="6" t="str">
        <f>IF(Belegerfassung!H1836&lt;&gt;"",Belegerfassung!H1836,"")</f>
        <v/>
      </c>
      <c r="M1828" t="str">
        <f>IFERROR(IF(Belegerfassung!E1836&lt;&gt;"",VLOOKUP(Belegerfassung!E1836,Abfrage!$L$2:$M$15,2,),""),"")</f>
        <v/>
      </c>
      <c r="N1828" t="str">
        <f t="shared" si="85"/>
        <v/>
      </c>
      <c r="O1828" t="str">
        <f t="shared" si="86"/>
        <v/>
      </c>
      <c r="P1828" t="str">
        <f>IF(Belegerfassung!G1836&lt;&gt;"",CONCATENATE(Belegerfassung!G1836,".pdf"),"")</f>
        <v/>
      </c>
    </row>
    <row r="1829" spans="1:16">
      <c r="A1829" t="str">
        <f>IF(Belegerfassung!C1837&lt;&gt;"",0,"")</f>
        <v/>
      </c>
      <c r="B1829" t="str">
        <f>IFERROR(VLOOKUP(Belegerfassung!I1837,Konten!A:D,2,FALSE),"")</f>
        <v/>
      </c>
      <c r="C1829" t="str">
        <f>IF(A1829&lt;&gt;"",TEXT(Belegerfassung!C1837,"TT.MM.JJJJ"),"")</f>
        <v/>
      </c>
      <c r="D1829" t="str">
        <f>IFERROR(VLOOKUP(Belegerfassung!A1837,Abfrage!$E$2:$F$20,2,FALSE),"")</f>
        <v/>
      </c>
      <c r="E1829" t="str">
        <f>IF(A1829&lt;&gt;"",Belegerfassung!B1837,"")</f>
        <v/>
      </c>
      <c r="F1829" t="str">
        <f>IF(Belegerfassung!L1837="","",IF(Belegerfassung!L1837&lt;&gt;"",IF(Belegerfassung!L1837&lt;&gt;"",IF(Belegerfassung!J1837&lt;&gt;0,VLOOKUP(Belegerfassung!L1837,Abfrage!$A$2:$C$19,2,),VLOOKUP(Belegerfassung!L1837,Abfrage!$A$2:$C$19,3,)),"")))</f>
        <v/>
      </c>
      <c r="G1829" t="str">
        <f t="shared" si="84"/>
        <v/>
      </c>
      <c r="H1829" s="31" t="str">
        <f>IF(A1829&lt;&gt;"",-Belegerfassung!J1837+Belegerfassung!K1837,"")</f>
        <v/>
      </c>
      <c r="I1829" s="49" t="str">
        <f>IFERROR(IF(H1829&lt;&gt;"",Belegerfassung!L1837*100,""),IF(OR(Belegerfassung!L1837="Leistung EU - Erlöse",Belegerfassung!L1837="Lieferungen EU-Erlöse",Belegerfassung!L1837="EUST",Belegerfassung!L1837="Bauleistungen 20%")=TRUE,"",MID(Belegerfassung!L1837,4,2)))</f>
        <v/>
      </c>
      <c r="J1829" s="6" t="str">
        <f>IF(A1829&lt;&gt;"",LEFT(Belegerfassung!D1837,40),"")</f>
        <v/>
      </c>
      <c r="K1829" t="str">
        <f>IF(A1829&lt;&gt;"",VLOOKUP(D1829,Abfrage!$F$2:$G$21,2,FALSE),"")</f>
        <v/>
      </c>
      <c r="L1829" s="6" t="str">
        <f>IF(Belegerfassung!H1837&lt;&gt;"",Belegerfassung!H1837,"")</f>
        <v/>
      </c>
      <c r="M1829" t="str">
        <f>IFERROR(IF(Belegerfassung!E1837&lt;&gt;"",VLOOKUP(Belegerfassung!E1837,Abfrage!$L$2:$M$15,2,),""),"")</f>
        <v/>
      </c>
      <c r="N1829" t="str">
        <f t="shared" si="85"/>
        <v/>
      </c>
      <c r="O1829" t="str">
        <f t="shared" si="86"/>
        <v/>
      </c>
      <c r="P1829" t="str">
        <f>IF(Belegerfassung!G1837&lt;&gt;"",CONCATENATE(Belegerfassung!G1837,".pdf"),"")</f>
        <v/>
      </c>
    </row>
    <row r="1830" spans="1:16">
      <c r="A1830" t="str">
        <f>IF(Belegerfassung!C1838&lt;&gt;"",0,"")</f>
        <v/>
      </c>
      <c r="B1830" t="str">
        <f>IFERROR(VLOOKUP(Belegerfassung!I1838,Konten!A:D,2,FALSE),"")</f>
        <v/>
      </c>
      <c r="C1830" t="str">
        <f>IF(A1830&lt;&gt;"",TEXT(Belegerfassung!C1838,"TT.MM.JJJJ"),"")</f>
        <v/>
      </c>
      <c r="D1830" t="str">
        <f>IFERROR(VLOOKUP(Belegerfassung!A1838,Abfrage!$E$2:$F$20,2,FALSE),"")</f>
        <v/>
      </c>
      <c r="E1830" t="str">
        <f>IF(A1830&lt;&gt;"",Belegerfassung!B1838,"")</f>
        <v/>
      </c>
      <c r="F1830" t="str">
        <f>IF(Belegerfassung!L1838="","",IF(Belegerfassung!L1838&lt;&gt;"",IF(Belegerfassung!L1838&lt;&gt;"",IF(Belegerfassung!J1838&lt;&gt;0,VLOOKUP(Belegerfassung!L1838,Abfrage!$A$2:$C$19,2,),VLOOKUP(Belegerfassung!L1838,Abfrage!$A$2:$C$19,3,)),"")))</f>
        <v/>
      </c>
      <c r="G1830" t="str">
        <f t="shared" si="84"/>
        <v/>
      </c>
      <c r="H1830" s="31" t="str">
        <f>IF(A1830&lt;&gt;"",-Belegerfassung!J1838+Belegerfassung!K1838,"")</f>
        <v/>
      </c>
      <c r="I1830" s="49" t="str">
        <f>IFERROR(IF(H1830&lt;&gt;"",Belegerfassung!L1838*100,""),IF(OR(Belegerfassung!L1838="Leistung EU - Erlöse",Belegerfassung!L1838="Lieferungen EU-Erlöse",Belegerfassung!L1838="EUST",Belegerfassung!L1838="Bauleistungen 20%")=TRUE,"",MID(Belegerfassung!L1838,4,2)))</f>
        <v/>
      </c>
      <c r="J1830" s="6" t="str">
        <f>IF(A1830&lt;&gt;"",LEFT(Belegerfassung!D1838,40),"")</f>
        <v/>
      </c>
      <c r="K1830" t="str">
        <f>IF(A1830&lt;&gt;"",VLOOKUP(D1830,Abfrage!$F$2:$G$21,2,FALSE),"")</f>
        <v/>
      </c>
      <c r="L1830" s="6" t="str">
        <f>IF(Belegerfassung!H1838&lt;&gt;"",Belegerfassung!H1838,"")</f>
        <v/>
      </c>
      <c r="M1830" t="str">
        <f>IFERROR(IF(Belegerfassung!E1838&lt;&gt;"",VLOOKUP(Belegerfassung!E1838,Abfrage!$L$2:$M$15,2,),""),"")</f>
        <v/>
      </c>
      <c r="N1830" t="str">
        <f t="shared" si="85"/>
        <v/>
      </c>
      <c r="O1830" t="str">
        <f t="shared" si="86"/>
        <v/>
      </c>
      <c r="P1830" t="str">
        <f>IF(Belegerfassung!G1838&lt;&gt;"",CONCATENATE(Belegerfassung!G1838,".pdf"),"")</f>
        <v/>
      </c>
    </row>
    <row r="1831" spans="1:16">
      <c r="A1831" t="str">
        <f>IF(Belegerfassung!C1839&lt;&gt;"",0,"")</f>
        <v/>
      </c>
      <c r="B1831" t="str">
        <f>IFERROR(VLOOKUP(Belegerfassung!I1839,Konten!A:D,2,FALSE),"")</f>
        <v/>
      </c>
      <c r="C1831" t="str">
        <f>IF(A1831&lt;&gt;"",TEXT(Belegerfassung!C1839,"TT.MM.JJJJ"),"")</f>
        <v/>
      </c>
      <c r="D1831" t="str">
        <f>IFERROR(VLOOKUP(Belegerfassung!A1839,Abfrage!$E$2:$F$20,2,FALSE),"")</f>
        <v/>
      </c>
      <c r="E1831" t="str">
        <f>IF(A1831&lt;&gt;"",Belegerfassung!B1839,"")</f>
        <v/>
      </c>
      <c r="F1831" t="str">
        <f>IF(Belegerfassung!L1839="","",IF(Belegerfassung!L1839&lt;&gt;"",IF(Belegerfassung!L1839&lt;&gt;"",IF(Belegerfassung!J1839&lt;&gt;0,VLOOKUP(Belegerfassung!L1839,Abfrage!$A$2:$C$19,2,),VLOOKUP(Belegerfassung!L1839,Abfrage!$A$2:$C$19,3,)),"")))</f>
        <v/>
      </c>
      <c r="G1831" t="str">
        <f t="shared" si="84"/>
        <v/>
      </c>
      <c r="H1831" s="31" t="str">
        <f>IF(A1831&lt;&gt;"",-Belegerfassung!J1839+Belegerfassung!K1839,"")</f>
        <v/>
      </c>
      <c r="I1831" s="49" t="str">
        <f>IFERROR(IF(H1831&lt;&gt;"",Belegerfassung!L1839*100,""),IF(OR(Belegerfassung!L1839="Leistung EU - Erlöse",Belegerfassung!L1839="Lieferungen EU-Erlöse",Belegerfassung!L1839="EUST",Belegerfassung!L1839="Bauleistungen 20%")=TRUE,"",MID(Belegerfassung!L1839,4,2)))</f>
        <v/>
      </c>
      <c r="J1831" s="6" t="str">
        <f>IF(A1831&lt;&gt;"",LEFT(Belegerfassung!D1839,40),"")</f>
        <v/>
      </c>
      <c r="K1831" t="str">
        <f>IF(A1831&lt;&gt;"",VLOOKUP(D1831,Abfrage!$F$2:$G$21,2,FALSE),"")</f>
        <v/>
      </c>
      <c r="L1831" s="6" t="str">
        <f>IF(Belegerfassung!H1839&lt;&gt;"",Belegerfassung!H1839,"")</f>
        <v/>
      </c>
      <c r="M1831" t="str">
        <f>IFERROR(IF(Belegerfassung!E1839&lt;&gt;"",VLOOKUP(Belegerfassung!E1839,Abfrage!$L$2:$M$15,2,),""),"")</f>
        <v/>
      </c>
      <c r="N1831" t="str">
        <f t="shared" si="85"/>
        <v/>
      </c>
      <c r="O1831" t="str">
        <f t="shared" si="86"/>
        <v/>
      </c>
      <c r="P1831" t="str">
        <f>IF(Belegerfassung!G1839&lt;&gt;"",CONCATENATE(Belegerfassung!G1839,".pdf"),"")</f>
        <v/>
      </c>
    </row>
    <row r="1832" spans="1:16">
      <c r="A1832" t="str">
        <f>IF(Belegerfassung!C1840&lt;&gt;"",0,"")</f>
        <v/>
      </c>
      <c r="B1832" t="str">
        <f>IFERROR(VLOOKUP(Belegerfassung!I1840,Konten!A:D,2,FALSE),"")</f>
        <v/>
      </c>
      <c r="C1832" t="str">
        <f>IF(A1832&lt;&gt;"",TEXT(Belegerfassung!C1840,"TT.MM.JJJJ"),"")</f>
        <v/>
      </c>
      <c r="D1832" t="str">
        <f>IFERROR(VLOOKUP(Belegerfassung!A1840,Abfrage!$E$2:$F$20,2,FALSE),"")</f>
        <v/>
      </c>
      <c r="E1832" t="str">
        <f>IF(A1832&lt;&gt;"",Belegerfassung!B1840,"")</f>
        <v/>
      </c>
      <c r="F1832" t="str">
        <f>IF(Belegerfassung!L1840="","",IF(Belegerfassung!L1840&lt;&gt;"",IF(Belegerfassung!L1840&lt;&gt;"",IF(Belegerfassung!J1840&lt;&gt;0,VLOOKUP(Belegerfassung!L1840,Abfrage!$A$2:$C$19,2,),VLOOKUP(Belegerfassung!L1840,Abfrage!$A$2:$C$19,3,)),"")))</f>
        <v/>
      </c>
      <c r="G1832" t="str">
        <f t="shared" si="84"/>
        <v/>
      </c>
      <c r="H1832" s="31" t="str">
        <f>IF(A1832&lt;&gt;"",-Belegerfassung!J1840+Belegerfassung!K1840,"")</f>
        <v/>
      </c>
      <c r="I1832" s="49" t="str">
        <f>IFERROR(IF(H1832&lt;&gt;"",Belegerfassung!L1840*100,""),IF(OR(Belegerfassung!L1840="Leistung EU - Erlöse",Belegerfassung!L1840="Lieferungen EU-Erlöse",Belegerfassung!L1840="EUST",Belegerfassung!L1840="Bauleistungen 20%")=TRUE,"",MID(Belegerfassung!L1840,4,2)))</f>
        <v/>
      </c>
      <c r="J1832" s="6" t="str">
        <f>IF(A1832&lt;&gt;"",LEFT(Belegerfassung!D1840,40),"")</f>
        <v/>
      </c>
      <c r="K1832" t="str">
        <f>IF(A1832&lt;&gt;"",VLOOKUP(D1832,Abfrage!$F$2:$G$21,2,FALSE),"")</f>
        <v/>
      </c>
      <c r="L1832" s="6" t="str">
        <f>IF(Belegerfassung!H1840&lt;&gt;"",Belegerfassung!H1840,"")</f>
        <v/>
      </c>
      <c r="M1832" t="str">
        <f>IFERROR(IF(Belegerfassung!E1840&lt;&gt;"",VLOOKUP(Belegerfassung!E1840,Abfrage!$L$2:$M$15,2,),""),"")</f>
        <v/>
      </c>
      <c r="N1832" t="str">
        <f t="shared" si="85"/>
        <v/>
      </c>
      <c r="O1832" t="str">
        <f t="shared" si="86"/>
        <v/>
      </c>
      <c r="P1832" t="str">
        <f>IF(Belegerfassung!G1840&lt;&gt;"",CONCATENATE(Belegerfassung!G1840,".pdf"),"")</f>
        <v/>
      </c>
    </row>
    <row r="1833" spans="1:16">
      <c r="A1833" t="str">
        <f>IF(Belegerfassung!C1841&lt;&gt;"",0,"")</f>
        <v/>
      </c>
      <c r="B1833" t="str">
        <f>IFERROR(VLOOKUP(Belegerfassung!I1841,Konten!A:D,2,FALSE),"")</f>
        <v/>
      </c>
      <c r="C1833" t="str">
        <f>IF(A1833&lt;&gt;"",TEXT(Belegerfassung!C1841,"TT.MM.JJJJ"),"")</f>
        <v/>
      </c>
      <c r="D1833" t="str">
        <f>IFERROR(VLOOKUP(Belegerfassung!A1841,Abfrage!$E$2:$F$20,2,FALSE),"")</f>
        <v/>
      </c>
      <c r="E1833" t="str">
        <f>IF(A1833&lt;&gt;"",Belegerfassung!B1841,"")</f>
        <v/>
      </c>
      <c r="F1833" t="str">
        <f>IF(Belegerfassung!L1841="","",IF(Belegerfassung!L1841&lt;&gt;"",IF(Belegerfassung!L1841&lt;&gt;"",IF(Belegerfassung!J1841&lt;&gt;0,VLOOKUP(Belegerfassung!L1841,Abfrage!$A$2:$C$19,2,),VLOOKUP(Belegerfassung!L1841,Abfrage!$A$2:$C$19,3,)),"")))</f>
        <v/>
      </c>
      <c r="G1833" t="str">
        <f t="shared" si="84"/>
        <v/>
      </c>
      <c r="H1833" s="31" t="str">
        <f>IF(A1833&lt;&gt;"",-Belegerfassung!J1841+Belegerfassung!K1841,"")</f>
        <v/>
      </c>
      <c r="I1833" s="49" t="str">
        <f>IFERROR(IF(H1833&lt;&gt;"",Belegerfassung!L1841*100,""),IF(OR(Belegerfassung!L1841="Leistung EU - Erlöse",Belegerfassung!L1841="Lieferungen EU-Erlöse",Belegerfassung!L1841="EUST",Belegerfassung!L1841="Bauleistungen 20%")=TRUE,"",MID(Belegerfassung!L1841,4,2)))</f>
        <v/>
      </c>
      <c r="J1833" s="6" t="str">
        <f>IF(A1833&lt;&gt;"",LEFT(Belegerfassung!D1841,40),"")</f>
        <v/>
      </c>
      <c r="K1833" t="str">
        <f>IF(A1833&lt;&gt;"",VLOOKUP(D1833,Abfrage!$F$2:$G$21,2,FALSE),"")</f>
        <v/>
      </c>
      <c r="L1833" s="6" t="str">
        <f>IF(Belegerfassung!H1841&lt;&gt;"",Belegerfassung!H1841,"")</f>
        <v/>
      </c>
      <c r="M1833" t="str">
        <f>IFERROR(IF(Belegerfassung!E1841&lt;&gt;"",VLOOKUP(Belegerfassung!E1841,Abfrage!$L$2:$M$15,2,),""),"")</f>
        <v/>
      </c>
      <c r="N1833" t="str">
        <f t="shared" si="85"/>
        <v/>
      </c>
      <c r="O1833" t="str">
        <f t="shared" si="86"/>
        <v/>
      </c>
      <c r="P1833" t="str">
        <f>IF(Belegerfassung!G1841&lt;&gt;"",CONCATENATE(Belegerfassung!G1841,".pdf"),"")</f>
        <v/>
      </c>
    </row>
    <row r="1834" spans="1:16">
      <c r="A1834" t="str">
        <f>IF(Belegerfassung!C1842&lt;&gt;"",0,"")</f>
        <v/>
      </c>
      <c r="B1834" t="str">
        <f>IFERROR(VLOOKUP(Belegerfassung!I1842,Konten!A:D,2,FALSE),"")</f>
        <v/>
      </c>
      <c r="C1834" t="str">
        <f>IF(A1834&lt;&gt;"",TEXT(Belegerfassung!C1842,"TT.MM.JJJJ"),"")</f>
        <v/>
      </c>
      <c r="D1834" t="str">
        <f>IFERROR(VLOOKUP(Belegerfassung!A1842,Abfrage!$E$2:$F$20,2,FALSE),"")</f>
        <v/>
      </c>
      <c r="E1834" t="str">
        <f>IF(A1834&lt;&gt;"",Belegerfassung!B1842,"")</f>
        <v/>
      </c>
      <c r="F1834" t="str">
        <f>IF(Belegerfassung!L1842="","",IF(Belegerfassung!L1842&lt;&gt;"",IF(Belegerfassung!L1842&lt;&gt;"",IF(Belegerfassung!J1842&lt;&gt;0,VLOOKUP(Belegerfassung!L1842,Abfrage!$A$2:$C$19,2,),VLOOKUP(Belegerfassung!L1842,Abfrage!$A$2:$C$19,3,)),"")))</f>
        <v/>
      </c>
      <c r="G1834" t="str">
        <f t="shared" si="84"/>
        <v/>
      </c>
      <c r="H1834" s="31" t="str">
        <f>IF(A1834&lt;&gt;"",-Belegerfassung!J1842+Belegerfassung!K1842,"")</f>
        <v/>
      </c>
      <c r="I1834" s="49" t="str">
        <f>IFERROR(IF(H1834&lt;&gt;"",Belegerfassung!L1842*100,""),IF(OR(Belegerfassung!L1842="Leistung EU - Erlöse",Belegerfassung!L1842="Lieferungen EU-Erlöse",Belegerfassung!L1842="EUST",Belegerfassung!L1842="Bauleistungen 20%")=TRUE,"",MID(Belegerfassung!L1842,4,2)))</f>
        <v/>
      </c>
      <c r="J1834" s="6" t="str">
        <f>IF(A1834&lt;&gt;"",LEFT(Belegerfassung!D1842,40),"")</f>
        <v/>
      </c>
      <c r="K1834" t="str">
        <f>IF(A1834&lt;&gt;"",VLOOKUP(D1834,Abfrage!$F$2:$G$21,2,FALSE),"")</f>
        <v/>
      </c>
      <c r="L1834" s="6" t="str">
        <f>IF(Belegerfassung!H1842&lt;&gt;"",Belegerfassung!H1842,"")</f>
        <v/>
      </c>
      <c r="M1834" t="str">
        <f>IFERROR(IF(Belegerfassung!E1842&lt;&gt;"",VLOOKUP(Belegerfassung!E1842,Abfrage!$L$2:$M$15,2,),""),"")</f>
        <v/>
      </c>
      <c r="N1834" t="str">
        <f t="shared" si="85"/>
        <v/>
      </c>
      <c r="O1834" t="str">
        <f t="shared" si="86"/>
        <v/>
      </c>
      <c r="P1834" t="str">
        <f>IF(Belegerfassung!G1842&lt;&gt;"",CONCATENATE(Belegerfassung!G1842,".pdf"),"")</f>
        <v/>
      </c>
    </row>
    <row r="1835" spans="1:16">
      <c r="A1835" t="str">
        <f>IF(Belegerfassung!C1843&lt;&gt;"",0,"")</f>
        <v/>
      </c>
      <c r="B1835" t="str">
        <f>IFERROR(VLOOKUP(Belegerfassung!I1843,Konten!A:D,2,FALSE),"")</f>
        <v/>
      </c>
      <c r="C1835" t="str">
        <f>IF(A1835&lt;&gt;"",TEXT(Belegerfassung!C1843,"TT.MM.JJJJ"),"")</f>
        <v/>
      </c>
      <c r="D1835" t="str">
        <f>IFERROR(VLOOKUP(Belegerfassung!A1843,Abfrage!$E$2:$F$20,2,FALSE),"")</f>
        <v/>
      </c>
      <c r="E1835" t="str">
        <f>IF(A1835&lt;&gt;"",Belegerfassung!B1843,"")</f>
        <v/>
      </c>
      <c r="F1835" t="str">
        <f>IF(Belegerfassung!L1843="","",IF(Belegerfassung!L1843&lt;&gt;"",IF(Belegerfassung!L1843&lt;&gt;"",IF(Belegerfassung!J1843&lt;&gt;0,VLOOKUP(Belegerfassung!L1843,Abfrage!$A$2:$C$19,2,),VLOOKUP(Belegerfassung!L1843,Abfrage!$A$2:$C$19,3,)),"")))</f>
        <v/>
      </c>
      <c r="G1835" t="str">
        <f t="shared" si="84"/>
        <v/>
      </c>
      <c r="H1835" s="31" t="str">
        <f>IF(A1835&lt;&gt;"",-Belegerfassung!J1843+Belegerfassung!K1843,"")</f>
        <v/>
      </c>
      <c r="I1835" s="49" t="str">
        <f>IFERROR(IF(H1835&lt;&gt;"",Belegerfassung!L1843*100,""),IF(OR(Belegerfassung!L1843="Leistung EU - Erlöse",Belegerfassung!L1843="Lieferungen EU-Erlöse",Belegerfassung!L1843="EUST",Belegerfassung!L1843="Bauleistungen 20%")=TRUE,"",MID(Belegerfassung!L1843,4,2)))</f>
        <v/>
      </c>
      <c r="J1835" s="6" t="str">
        <f>IF(A1835&lt;&gt;"",LEFT(Belegerfassung!D1843,40),"")</f>
        <v/>
      </c>
      <c r="K1835" t="str">
        <f>IF(A1835&lt;&gt;"",VLOOKUP(D1835,Abfrage!$F$2:$G$21,2,FALSE),"")</f>
        <v/>
      </c>
      <c r="L1835" s="6" t="str">
        <f>IF(Belegerfassung!H1843&lt;&gt;"",Belegerfassung!H1843,"")</f>
        <v/>
      </c>
      <c r="M1835" t="str">
        <f>IFERROR(IF(Belegerfassung!E1843&lt;&gt;"",VLOOKUP(Belegerfassung!E1843,Abfrage!$L$2:$M$15,2,),""),"")</f>
        <v/>
      </c>
      <c r="N1835" t="str">
        <f t="shared" si="85"/>
        <v/>
      </c>
      <c r="O1835" t="str">
        <f t="shared" si="86"/>
        <v/>
      </c>
      <c r="P1835" t="str">
        <f>IF(Belegerfassung!G1843&lt;&gt;"",CONCATENATE(Belegerfassung!G1843,".pdf"),"")</f>
        <v/>
      </c>
    </row>
    <row r="1836" spans="1:16">
      <c r="A1836" t="str">
        <f>IF(Belegerfassung!C1844&lt;&gt;"",0,"")</f>
        <v/>
      </c>
      <c r="B1836" t="str">
        <f>IFERROR(VLOOKUP(Belegerfassung!I1844,Konten!A:D,2,FALSE),"")</f>
        <v/>
      </c>
      <c r="C1836" t="str">
        <f>IF(A1836&lt;&gt;"",TEXT(Belegerfassung!C1844,"TT.MM.JJJJ"),"")</f>
        <v/>
      </c>
      <c r="D1836" t="str">
        <f>IFERROR(VLOOKUP(Belegerfassung!A1844,Abfrage!$E$2:$F$20,2,FALSE),"")</f>
        <v/>
      </c>
      <c r="E1836" t="str">
        <f>IF(A1836&lt;&gt;"",Belegerfassung!B1844,"")</f>
        <v/>
      </c>
      <c r="F1836" t="str">
        <f>IF(Belegerfassung!L1844="","",IF(Belegerfassung!L1844&lt;&gt;"",IF(Belegerfassung!L1844&lt;&gt;"",IF(Belegerfassung!J1844&lt;&gt;0,VLOOKUP(Belegerfassung!L1844,Abfrage!$A$2:$C$19,2,),VLOOKUP(Belegerfassung!L1844,Abfrage!$A$2:$C$19,3,)),"")))</f>
        <v/>
      </c>
      <c r="G1836" t="str">
        <f t="shared" si="84"/>
        <v/>
      </c>
      <c r="H1836" s="31" t="str">
        <f>IF(A1836&lt;&gt;"",-Belegerfassung!J1844+Belegerfassung!K1844,"")</f>
        <v/>
      </c>
      <c r="I1836" s="49" t="str">
        <f>IFERROR(IF(H1836&lt;&gt;"",Belegerfassung!L1844*100,""),IF(OR(Belegerfassung!L1844="Leistung EU - Erlöse",Belegerfassung!L1844="Lieferungen EU-Erlöse",Belegerfassung!L1844="EUST",Belegerfassung!L1844="Bauleistungen 20%")=TRUE,"",MID(Belegerfassung!L1844,4,2)))</f>
        <v/>
      </c>
      <c r="J1836" s="6" t="str">
        <f>IF(A1836&lt;&gt;"",LEFT(Belegerfassung!D1844,40),"")</f>
        <v/>
      </c>
      <c r="K1836" t="str">
        <f>IF(A1836&lt;&gt;"",VLOOKUP(D1836,Abfrage!$F$2:$G$21,2,FALSE),"")</f>
        <v/>
      </c>
      <c r="L1836" s="6" t="str">
        <f>IF(Belegerfassung!H1844&lt;&gt;"",Belegerfassung!H1844,"")</f>
        <v/>
      </c>
      <c r="M1836" t="str">
        <f>IFERROR(IF(Belegerfassung!E1844&lt;&gt;"",VLOOKUP(Belegerfassung!E1844,Abfrage!$L$2:$M$15,2,),""),"")</f>
        <v/>
      </c>
      <c r="N1836" t="str">
        <f t="shared" si="85"/>
        <v/>
      </c>
      <c r="O1836" t="str">
        <f t="shared" si="86"/>
        <v/>
      </c>
      <c r="P1836" t="str">
        <f>IF(Belegerfassung!G1844&lt;&gt;"",CONCATENATE(Belegerfassung!G1844,".pdf"),"")</f>
        <v/>
      </c>
    </row>
    <row r="1837" spans="1:16">
      <c r="A1837" t="str">
        <f>IF(Belegerfassung!C1845&lt;&gt;"",0,"")</f>
        <v/>
      </c>
      <c r="B1837" t="str">
        <f>IFERROR(VLOOKUP(Belegerfassung!I1845,Konten!A:D,2,FALSE),"")</f>
        <v/>
      </c>
      <c r="C1837" t="str">
        <f>IF(A1837&lt;&gt;"",TEXT(Belegerfassung!C1845,"TT.MM.JJJJ"),"")</f>
        <v/>
      </c>
      <c r="D1837" t="str">
        <f>IFERROR(VLOOKUP(Belegerfassung!A1845,Abfrage!$E$2:$F$20,2,FALSE),"")</f>
        <v/>
      </c>
      <c r="E1837" t="str">
        <f>IF(A1837&lt;&gt;"",Belegerfassung!B1845,"")</f>
        <v/>
      </c>
      <c r="F1837" t="str">
        <f>IF(Belegerfassung!L1845="","",IF(Belegerfassung!L1845&lt;&gt;"",IF(Belegerfassung!L1845&lt;&gt;"",IF(Belegerfassung!J1845&lt;&gt;0,VLOOKUP(Belegerfassung!L1845,Abfrage!$A$2:$C$19,2,),VLOOKUP(Belegerfassung!L1845,Abfrage!$A$2:$C$19,3,)),"")))</f>
        <v/>
      </c>
      <c r="G1837" t="str">
        <f t="shared" si="84"/>
        <v/>
      </c>
      <c r="H1837" s="31" t="str">
        <f>IF(A1837&lt;&gt;"",-Belegerfassung!J1845+Belegerfassung!K1845,"")</f>
        <v/>
      </c>
      <c r="I1837" s="49" t="str">
        <f>IFERROR(IF(H1837&lt;&gt;"",Belegerfassung!L1845*100,""),IF(OR(Belegerfassung!L1845="Leistung EU - Erlöse",Belegerfassung!L1845="Lieferungen EU-Erlöse",Belegerfassung!L1845="EUST",Belegerfassung!L1845="Bauleistungen 20%")=TRUE,"",MID(Belegerfassung!L1845,4,2)))</f>
        <v/>
      </c>
      <c r="J1837" s="6" t="str">
        <f>IF(A1837&lt;&gt;"",LEFT(Belegerfassung!D1845,40),"")</f>
        <v/>
      </c>
      <c r="K1837" t="str">
        <f>IF(A1837&lt;&gt;"",VLOOKUP(D1837,Abfrage!$F$2:$G$21,2,FALSE),"")</f>
        <v/>
      </c>
      <c r="L1837" s="6" t="str">
        <f>IF(Belegerfassung!H1845&lt;&gt;"",Belegerfassung!H1845,"")</f>
        <v/>
      </c>
      <c r="M1837" t="str">
        <f>IFERROR(IF(Belegerfassung!E1845&lt;&gt;"",VLOOKUP(Belegerfassung!E1845,Abfrage!$L$2:$M$15,2,),""),"")</f>
        <v/>
      </c>
      <c r="N1837" t="str">
        <f t="shared" si="85"/>
        <v/>
      </c>
      <c r="O1837" t="str">
        <f t="shared" si="86"/>
        <v/>
      </c>
      <c r="P1837" t="str">
        <f>IF(Belegerfassung!G1845&lt;&gt;"",CONCATENATE(Belegerfassung!G1845,".pdf"),"")</f>
        <v/>
      </c>
    </row>
    <row r="1838" spans="1:16">
      <c r="A1838" t="str">
        <f>IF(Belegerfassung!C1846&lt;&gt;"",0,"")</f>
        <v/>
      </c>
      <c r="B1838" t="str">
        <f>IFERROR(VLOOKUP(Belegerfassung!I1846,Konten!A:D,2,FALSE),"")</f>
        <v/>
      </c>
      <c r="C1838" t="str">
        <f>IF(A1838&lt;&gt;"",TEXT(Belegerfassung!C1846,"TT.MM.JJJJ"),"")</f>
        <v/>
      </c>
      <c r="D1838" t="str">
        <f>IFERROR(VLOOKUP(Belegerfassung!A1846,Abfrage!$E$2:$F$20,2,FALSE),"")</f>
        <v/>
      </c>
      <c r="E1838" t="str">
        <f>IF(A1838&lt;&gt;"",Belegerfassung!B1846,"")</f>
        <v/>
      </c>
      <c r="F1838" t="str">
        <f>IF(Belegerfassung!L1846="","",IF(Belegerfassung!L1846&lt;&gt;"",IF(Belegerfassung!L1846&lt;&gt;"",IF(Belegerfassung!J1846&lt;&gt;0,VLOOKUP(Belegerfassung!L1846,Abfrage!$A$2:$C$19,2,),VLOOKUP(Belegerfassung!L1846,Abfrage!$A$2:$C$19,3,)),"")))</f>
        <v/>
      </c>
      <c r="G1838" t="str">
        <f t="shared" si="84"/>
        <v/>
      </c>
      <c r="H1838" s="31" t="str">
        <f>IF(A1838&lt;&gt;"",-Belegerfassung!J1846+Belegerfassung!K1846,"")</f>
        <v/>
      </c>
      <c r="I1838" s="49" t="str">
        <f>IFERROR(IF(H1838&lt;&gt;"",Belegerfassung!L1846*100,""),IF(OR(Belegerfassung!L1846="Leistung EU - Erlöse",Belegerfassung!L1846="Lieferungen EU-Erlöse",Belegerfassung!L1846="EUST",Belegerfassung!L1846="Bauleistungen 20%")=TRUE,"",MID(Belegerfassung!L1846,4,2)))</f>
        <v/>
      </c>
      <c r="J1838" s="6" t="str">
        <f>IF(A1838&lt;&gt;"",LEFT(Belegerfassung!D1846,40),"")</f>
        <v/>
      </c>
      <c r="K1838" t="str">
        <f>IF(A1838&lt;&gt;"",VLOOKUP(D1838,Abfrage!$F$2:$G$21,2,FALSE),"")</f>
        <v/>
      </c>
      <c r="L1838" s="6" t="str">
        <f>IF(Belegerfassung!H1846&lt;&gt;"",Belegerfassung!H1846,"")</f>
        <v/>
      </c>
      <c r="M1838" t="str">
        <f>IFERROR(IF(Belegerfassung!E1846&lt;&gt;"",VLOOKUP(Belegerfassung!E1846,Abfrage!$L$2:$M$15,2,),""),"")</f>
        <v/>
      </c>
      <c r="N1838" t="str">
        <f t="shared" si="85"/>
        <v/>
      </c>
      <c r="O1838" t="str">
        <f t="shared" si="86"/>
        <v/>
      </c>
      <c r="P1838" t="str">
        <f>IF(Belegerfassung!G1846&lt;&gt;"",CONCATENATE(Belegerfassung!G1846,".pdf"),"")</f>
        <v/>
      </c>
    </row>
    <row r="1839" spans="1:16">
      <c r="A1839" t="str">
        <f>IF(Belegerfassung!C1847&lt;&gt;"",0,"")</f>
        <v/>
      </c>
      <c r="B1839" t="str">
        <f>IFERROR(VLOOKUP(Belegerfassung!I1847,Konten!A:D,2,FALSE),"")</f>
        <v/>
      </c>
      <c r="C1839" t="str">
        <f>IF(A1839&lt;&gt;"",TEXT(Belegerfassung!C1847,"TT.MM.JJJJ"),"")</f>
        <v/>
      </c>
      <c r="D1839" t="str">
        <f>IFERROR(VLOOKUP(Belegerfassung!A1847,Abfrage!$E$2:$F$20,2,FALSE),"")</f>
        <v/>
      </c>
      <c r="E1839" t="str">
        <f>IF(A1839&lt;&gt;"",Belegerfassung!B1847,"")</f>
        <v/>
      </c>
      <c r="F1839" t="str">
        <f>IF(Belegerfassung!L1847="","",IF(Belegerfassung!L1847&lt;&gt;"",IF(Belegerfassung!L1847&lt;&gt;"",IF(Belegerfassung!J1847&lt;&gt;0,VLOOKUP(Belegerfassung!L1847,Abfrage!$A$2:$C$19,2,),VLOOKUP(Belegerfassung!L1847,Abfrage!$A$2:$C$19,3,)),"")))</f>
        <v/>
      </c>
      <c r="G1839" t="str">
        <f t="shared" si="84"/>
        <v/>
      </c>
      <c r="H1839" s="31" t="str">
        <f>IF(A1839&lt;&gt;"",-Belegerfassung!J1847+Belegerfassung!K1847,"")</f>
        <v/>
      </c>
      <c r="I1839" s="49" t="str">
        <f>IFERROR(IF(H1839&lt;&gt;"",Belegerfassung!L1847*100,""),IF(OR(Belegerfassung!L1847="Leistung EU - Erlöse",Belegerfassung!L1847="Lieferungen EU-Erlöse",Belegerfassung!L1847="EUST",Belegerfassung!L1847="Bauleistungen 20%")=TRUE,"",MID(Belegerfassung!L1847,4,2)))</f>
        <v/>
      </c>
      <c r="J1839" s="6" t="str">
        <f>IF(A1839&lt;&gt;"",LEFT(Belegerfassung!D1847,40),"")</f>
        <v/>
      </c>
      <c r="K1839" t="str">
        <f>IF(A1839&lt;&gt;"",VLOOKUP(D1839,Abfrage!$F$2:$G$21,2,FALSE),"")</f>
        <v/>
      </c>
      <c r="L1839" s="6" t="str">
        <f>IF(Belegerfassung!H1847&lt;&gt;"",Belegerfassung!H1847,"")</f>
        <v/>
      </c>
      <c r="M1839" t="str">
        <f>IFERROR(IF(Belegerfassung!E1847&lt;&gt;"",VLOOKUP(Belegerfassung!E1847,Abfrage!$L$2:$M$15,2,),""),"")</f>
        <v/>
      </c>
      <c r="N1839" t="str">
        <f t="shared" si="85"/>
        <v/>
      </c>
      <c r="O1839" t="str">
        <f t="shared" si="86"/>
        <v/>
      </c>
      <c r="P1839" t="str">
        <f>IF(Belegerfassung!G1847&lt;&gt;"",CONCATENATE(Belegerfassung!G1847,".pdf"),"")</f>
        <v/>
      </c>
    </row>
    <row r="1840" spans="1:16">
      <c r="A1840" t="str">
        <f>IF(Belegerfassung!C1848&lt;&gt;"",0,"")</f>
        <v/>
      </c>
      <c r="B1840" t="str">
        <f>IFERROR(VLOOKUP(Belegerfassung!I1848,Konten!A:D,2,FALSE),"")</f>
        <v/>
      </c>
      <c r="C1840" t="str">
        <f>IF(A1840&lt;&gt;"",TEXT(Belegerfassung!C1848,"TT.MM.JJJJ"),"")</f>
        <v/>
      </c>
      <c r="D1840" t="str">
        <f>IFERROR(VLOOKUP(Belegerfassung!A1848,Abfrage!$E$2:$F$20,2,FALSE),"")</f>
        <v/>
      </c>
      <c r="E1840" t="str">
        <f>IF(A1840&lt;&gt;"",Belegerfassung!B1848,"")</f>
        <v/>
      </c>
      <c r="F1840" t="str">
        <f>IF(Belegerfassung!L1848="","",IF(Belegerfassung!L1848&lt;&gt;"",IF(Belegerfassung!L1848&lt;&gt;"",IF(Belegerfassung!J1848&lt;&gt;0,VLOOKUP(Belegerfassung!L1848,Abfrage!$A$2:$C$19,2,),VLOOKUP(Belegerfassung!L1848,Abfrage!$A$2:$C$19,3,)),"")))</f>
        <v/>
      </c>
      <c r="G1840" t="str">
        <f t="shared" si="84"/>
        <v/>
      </c>
      <c r="H1840" s="31" t="str">
        <f>IF(A1840&lt;&gt;"",-Belegerfassung!J1848+Belegerfassung!K1848,"")</f>
        <v/>
      </c>
      <c r="I1840" s="49" t="str">
        <f>IFERROR(IF(H1840&lt;&gt;"",Belegerfassung!L1848*100,""),IF(OR(Belegerfassung!L1848="Leistung EU - Erlöse",Belegerfassung!L1848="Lieferungen EU-Erlöse",Belegerfassung!L1848="EUST",Belegerfassung!L1848="Bauleistungen 20%")=TRUE,"",MID(Belegerfassung!L1848,4,2)))</f>
        <v/>
      </c>
      <c r="J1840" s="6" t="str">
        <f>IF(A1840&lt;&gt;"",LEFT(Belegerfassung!D1848,40),"")</f>
        <v/>
      </c>
      <c r="K1840" t="str">
        <f>IF(A1840&lt;&gt;"",VLOOKUP(D1840,Abfrage!$F$2:$G$21,2,FALSE),"")</f>
        <v/>
      </c>
      <c r="L1840" s="6" t="str">
        <f>IF(Belegerfassung!H1848&lt;&gt;"",Belegerfassung!H1848,"")</f>
        <v/>
      </c>
      <c r="M1840" t="str">
        <f>IFERROR(IF(Belegerfassung!E1848&lt;&gt;"",VLOOKUP(Belegerfassung!E1848,Abfrage!$L$2:$M$15,2,),""),"")</f>
        <v/>
      </c>
      <c r="N1840" t="str">
        <f t="shared" si="85"/>
        <v/>
      </c>
      <c r="O1840" t="str">
        <f t="shared" si="86"/>
        <v/>
      </c>
      <c r="P1840" t="str">
        <f>IF(Belegerfassung!G1848&lt;&gt;"",CONCATENATE(Belegerfassung!G1848,".pdf"),"")</f>
        <v/>
      </c>
    </row>
    <row r="1841" spans="1:16">
      <c r="A1841" t="str">
        <f>IF(Belegerfassung!C1849&lt;&gt;"",0,"")</f>
        <v/>
      </c>
      <c r="B1841" t="str">
        <f>IFERROR(VLOOKUP(Belegerfassung!I1849,Konten!A:D,2,FALSE),"")</f>
        <v/>
      </c>
      <c r="C1841" t="str">
        <f>IF(A1841&lt;&gt;"",TEXT(Belegerfassung!C1849,"TT.MM.JJJJ"),"")</f>
        <v/>
      </c>
      <c r="D1841" t="str">
        <f>IFERROR(VLOOKUP(Belegerfassung!A1849,Abfrage!$E$2:$F$20,2,FALSE),"")</f>
        <v/>
      </c>
      <c r="E1841" t="str">
        <f>IF(A1841&lt;&gt;"",Belegerfassung!B1849,"")</f>
        <v/>
      </c>
      <c r="F1841" t="str">
        <f>IF(Belegerfassung!L1849="","",IF(Belegerfassung!L1849&lt;&gt;"",IF(Belegerfassung!L1849&lt;&gt;"",IF(Belegerfassung!J1849&lt;&gt;0,VLOOKUP(Belegerfassung!L1849,Abfrage!$A$2:$C$19,2,),VLOOKUP(Belegerfassung!L1849,Abfrage!$A$2:$C$19,3,)),"")))</f>
        <v/>
      </c>
      <c r="G1841" t="str">
        <f t="shared" si="84"/>
        <v/>
      </c>
      <c r="H1841" s="31" t="str">
        <f>IF(A1841&lt;&gt;"",-Belegerfassung!J1849+Belegerfassung!K1849,"")</f>
        <v/>
      </c>
      <c r="I1841" s="49" t="str">
        <f>IFERROR(IF(H1841&lt;&gt;"",Belegerfassung!L1849*100,""),IF(OR(Belegerfassung!L1849="Leistung EU - Erlöse",Belegerfassung!L1849="Lieferungen EU-Erlöse",Belegerfassung!L1849="EUST",Belegerfassung!L1849="Bauleistungen 20%")=TRUE,"",MID(Belegerfassung!L1849,4,2)))</f>
        <v/>
      </c>
      <c r="J1841" s="6" t="str">
        <f>IF(A1841&lt;&gt;"",LEFT(Belegerfassung!D1849,40),"")</f>
        <v/>
      </c>
      <c r="K1841" t="str">
        <f>IF(A1841&lt;&gt;"",VLOOKUP(D1841,Abfrage!$F$2:$G$21,2,FALSE),"")</f>
        <v/>
      </c>
      <c r="L1841" s="6" t="str">
        <f>IF(Belegerfassung!H1849&lt;&gt;"",Belegerfassung!H1849,"")</f>
        <v/>
      </c>
      <c r="M1841" t="str">
        <f>IFERROR(IF(Belegerfassung!E1849&lt;&gt;"",VLOOKUP(Belegerfassung!E1849,Abfrage!$L$2:$M$15,2,),""),"")</f>
        <v/>
      </c>
      <c r="N1841" t="str">
        <f t="shared" si="85"/>
        <v/>
      </c>
      <c r="O1841" t="str">
        <f t="shared" si="86"/>
        <v/>
      </c>
      <c r="P1841" t="str">
        <f>IF(Belegerfassung!G1849&lt;&gt;"",CONCATENATE(Belegerfassung!G1849,".pdf"),"")</f>
        <v/>
      </c>
    </row>
    <row r="1842" spans="1:16">
      <c r="A1842" t="str">
        <f>IF(Belegerfassung!C1850&lt;&gt;"",0,"")</f>
        <v/>
      </c>
      <c r="B1842" t="str">
        <f>IFERROR(VLOOKUP(Belegerfassung!I1850,Konten!A:D,2,FALSE),"")</f>
        <v/>
      </c>
      <c r="C1842" t="str">
        <f>IF(A1842&lt;&gt;"",TEXT(Belegerfassung!C1850,"TT.MM.JJJJ"),"")</f>
        <v/>
      </c>
      <c r="D1842" t="str">
        <f>IFERROR(VLOOKUP(Belegerfassung!A1850,Abfrage!$E$2:$F$20,2,FALSE),"")</f>
        <v/>
      </c>
      <c r="E1842" t="str">
        <f>IF(A1842&lt;&gt;"",Belegerfassung!B1850,"")</f>
        <v/>
      </c>
      <c r="F1842" t="str">
        <f>IF(Belegerfassung!L1850="","",IF(Belegerfassung!L1850&lt;&gt;"",IF(Belegerfassung!L1850&lt;&gt;"",IF(Belegerfassung!J1850&lt;&gt;0,VLOOKUP(Belegerfassung!L1850,Abfrage!$A$2:$C$19,2,),VLOOKUP(Belegerfassung!L1850,Abfrage!$A$2:$C$19,3,)),"")))</f>
        <v/>
      </c>
      <c r="G1842" t="str">
        <f t="shared" si="84"/>
        <v/>
      </c>
      <c r="H1842" s="31" t="str">
        <f>IF(A1842&lt;&gt;"",-Belegerfassung!J1850+Belegerfassung!K1850,"")</f>
        <v/>
      </c>
      <c r="I1842" s="49" t="str">
        <f>IFERROR(IF(H1842&lt;&gt;"",Belegerfassung!L1850*100,""),IF(OR(Belegerfassung!L1850="Leistung EU - Erlöse",Belegerfassung!L1850="Lieferungen EU-Erlöse",Belegerfassung!L1850="EUST",Belegerfassung!L1850="Bauleistungen 20%")=TRUE,"",MID(Belegerfassung!L1850,4,2)))</f>
        <v/>
      </c>
      <c r="J1842" s="6" t="str">
        <f>IF(A1842&lt;&gt;"",LEFT(Belegerfassung!D1850,40),"")</f>
        <v/>
      </c>
      <c r="K1842" t="str">
        <f>IF(A1842&lt;&gt;"",VLOOKUP(D1842,Abfrage!$F$2:$G$21,2,FALSE),"")</f>
        <v/>
      </c>
      <c r="L1842" s="6" t="str">
        <f>IF(Belegerfassung!H1850&lt;&gt;"",Belegerfassung!H1850,"")</f>
        <v/>
      </c>
      <c r="M1842" t="str">
        <f>IFERROR(IF(Belegerfassung!E1850&lt;&gt;"",VLOOKUP(Belegerfassung!E1850,Abfrage!$L$2:$M$15,2,),""),"")</f>
        <v/>
      </c>
      <c r="N1842" t="str">
        <f t="shared" si="85"/>
        <v/>
      </c>
      <c r="O1842" t="str">
        <f t="shared" si="86"/>
        <v/>
      </c>
      <c r="P1842" t="str">
        <f>IF(Belegerfassung!G1850&lt;&gt;"",CONCATENATE(Belegerfassung!G1850,".pdf"),"")</f>
        <v/>
      </c>
    </row>
    <row r="1843" spans="1:16">
      <c r="A1843" t="str">
        <f>IF(Belegerfassung!C1851&lt;&gt;"",0,"")</f>
        <v/>
      </c>
      <c r="B1843" t="str">
        <f>IFERROR(VLOOKUP(Belegerfassung!I1851,Konten!A:D,2,FALSE),"")</f>
        <v/>
      </c>
      <c r="C1843" t="str">
        <f>IF(A1843&lt;&gt;"",TEXT(Belegerfassung!C1851,"TT.MM.JJJJ"),"")</f>
        <v/>
      </c>
      <c r="D1843" t="str">
        <f>IFERROR(VLOOKUP(Belegerfassung!A1851,Abfrage!$E$2:$F$20,2,FALSE),"")</f>
        <v/>
      </c>
      <c r="E1843" t="str">
        <f>IF(A1843&lt;&gt;"",Belegerfassung!B1851,"")</f>
        <v/>
      </c>
      <c r="F1843" t="str">
        <f>IF(Belegerfassung!L1851="","",IF(Belegerfassung!L1851&lt;&gt;"",IF(Belegerfassung!L1851&lt;&gt;"",IF(Belegerfassung!J1851&lt;&gt;0,VLOOKUP(Belegerfassung!L1851,Abfrage!$A$2:$C$19,2,),VLOOKUP(Belegerfassung!L1851,Abfrage!$A$2:$C$19,3,)),"")))</f>
        <v/>
      </c>
      <c r="G1843" t="str">
        <f t="shared" si="84"/>
        <v/>
      </c>
      <c r="H1843" s="31" t="str">
        <f>IF(A1843&lt;&gt;"",-Belegerfassung!J1851+Belegerfassung!K1851,"")</f>
        <v/>
      </c>
      <c r="I1843" s="49" t="str">
        <f>IFERROR(IF(H1843&lt;&gt;"",Belegerfassung!L1851*100,""),IF(OR(Belegerfassung!L1851="Leistung EU - Erlöse",Belegerfassung!L1851="Lieferungen EU-Erlöse",Belegerfassung!L1851="EUST",Belegerfassung!L1851="Bauleistungen 20%")=TRUE,"",MID(Belegerfassung!L1851,4,2)))</f>
        <v/>
      </c>
      <c r="J1843" s="6" t="str">
        <f>IF(A1843&lt;&gt;"",LEFT(Belegerfassung!D1851,40),"")</f>
        <v/>
      </c>
      <c r="K1843" t="str">
        <f>IF(A1843&lt;&gt;"",VLOOKUP(D1843,Abfrage!$F$2:$G$21,2,FALSE),"")</f>
        <v/>
      </c>
      <c r="L1843" s="6" t="str">
        <f>IF(Belegerfassung!H1851&lt;&gt;"",Belegerfassung!H1851,"")</f>
        <v/>
      </c>
      <c r="M1843" t="str">
        <f>IFERROR(IF(Belegerfassung!E1851&lt;&gt;"",VLOOKUP(Belegerfassung!E1851,Abfrage!$L$2:$M$15,2,),""),"")</f>
        <v/>
      </c>
      <c r="N1843" t="str">
        <f t="shared" si="85"/>
        <v/>
      </c>
      <c r="O1843" t="str">
        <f t="shared" si="86"/>
        <v/>
      </c>
      <c r="P1843" t="str">
        <f>IF(Belegerfassung!G1851&lt;&gt;"",CONCATENATE(Belegerfassung!G1851,".pdf"),"")</f>
        <v/>
      </c>
    </row>
    <row r="1844" spans="1:16">
      <c r="A1844" t="str">
        <f>IF(Belegerfassung!C1852&lt;&gt;"",0,"")</f>
        <v/>
      </c>
      <c r="B1844" t="str">
        <f>IFERROR(VLOOKUP(Belegerfassung!I1852,Konten!A:D,2,FALSE),"")</f>
        <v/>
      </c>
      <c r="C1844" t="str">
        <f>IF(A1844&lt;&gt;"",TEXT(Belegerfassung!C1852,"TT.MM.JJJJ"),"")</f>
        <v/>
      </c>
      <c r="D1844" t="str">
        <f>IFERROR(VLOOKUP(Belegerfassung!A1852,Abfrage!$E$2:$F$20,2,FALSE),"")</f>
        <v/>
      </c>
      <c r="E1844" t="str">
        <f>IF(A1844&lt;&gt;"",Belegerfassung!B1852,"")</f>
        <v/>
      </c>
      <c r="F1844" t="str">
        <f>IF(Belegerfassung!L1852="","",IF(Belegerfassung!L1852&lt;&gt;"",IF(Belegerfassung!L1852&lt;&gt;"",IF(Belegerfassung!J1852&lt;&gt;0,VLOOKUP(Belegerfassung!L1852,Abfrage!$A$2:$C$19,2,),VLOOKUP(Belegerfassung!L1852,Abfrage!$A$2:$C$19,3,)),"")))</f>
        <v/>
      </c>
      <c r="G1844" t="str">
        <f t="shared" si="84"/>
        <v/>
      </c>
      <c r="H1844" s="31" t="str">
        <f>IF(A1844&lt;&gt;"",-Belegerfassung!J1852+Belegerfassung!K1852,"")</f>
        <v/>
      </c>
      <c r="I1844" s="49" t="str">
        <f>IFERROR(IF(H1844&lt;&gt;"",Belegerfassung!L1852*100,""),IF(OR(Belegerfassung!L1852="Leistung EU - Erlöse",Belegerfassung!L1852="Lieferungen EU-Erlöse",Belegerfassung!L1852="EUST",Belegerfassung!L1852="Bauleistungen 20%")=TRUE,"",MID(Belegerfassung!L1852,4,2)))</f>
        <v/>
      </c>
      <c r="J1844" s="6" t="str">
        <f>IF(A1844&lt;&gt;"",LEFT(Belegerfassung!D1852,40),"")</f>
        <v/>
      </c>
      <c r="K1844" t="str">
        <f>IF(A1844&lt;&gt;"",VLOOKUP(D1844,Abfrage!$F$2:$G$21,2,FALSE),"")</f>
        <v/>
      </c>
      <c r="L1844" s="6" t="str">
        <f>IF(Belegerfassung!H1852&lt;&gt;"",Belegerfassung!H1852,"")</f>
        <v/>
      </c>
      <c r="M1844" t="str">
        <f>IFERROR(IF(Belegerfassung!E1852&lt;&gt;"",VLOOKUP(Belegerfassung!E1852,Abfrage!$L$2:$M$15,2,),""),"")</f>
        <v/>
      </c>
      <c r="N1844" t="str">
        <f t="shared" si="85"/>
        <v/>
      </c>
      <c r="O1844" t="str">
        <f t="shared" si="86"/>
        <v/>
      </c>
      <c r="P1844" t="str">
        <f>IF(Belegerfassung!G1852&lt;&gt;"",CONCATENATE(Belegerfassung!G1852,".pdf"),"")</f>
        <v/>
      </c>
    </row>
    <row r="1845" spans="1:16">
      <c r="A1845" t="str">
        <f>IF(Belegerfassung!C1853&lt;&gt;"",0,"")</f>
        <v/>
      </c>
      <c r="B1845" t="str">
        <f>IFERROR(VLOOKUP(Belegerfassung!I1853,Konten!A:D,2,FALSE),"")</f>
        <v/>
      </c>
      <c r="C1845" t="str">
        <f>IF(A1845&lt;&gt;"",TEXT(Belegerfassung!C1853,"TT.MM.JJJJ"),"")</f>
        <v/>
      </c>
      <c r="D1845" t="str">
        <f>IFERROR(VLOOKUP(Belegerfassung!A1853,Abfrage!$E$2:$F$20,2,FALSE),"")</f>
        <v/>
      </c>
      <c r="E1845" t="str">
        <f>IF(A1845&lt;&gt;"",Belegerfassung!B1853,"")</f>
        <v/>
      </c>
      <c r="F1845" t="str">
        <f>IF(Belegerfassung!L1853="","",IF(Belegerfassung!L1853&lt;&gt;"",IF(Belegerfassung!L1853&lt;&gt;"",IF(Belegerfassung!J1853&lt;&gt;0,VLOOKUP(Belegerfassung!L1853,Abfrage!$A$2:$C$19,2,),VLOOKUP(Belegerfassung!L1853,Abfrage!$A$2:$C$19,3,)),"")))</f>
        <v/>
      </c>
      <c r="G1845" t="str">
        <f t="shared" si="84"/>
        <v/>
      </c>
      <c r="H1845" s="31" t="str">
        <f>IF(A1845&lt;&gt;"",-Belegerfassung!J1853+Belegerfassung!K1853,"")</f>
        <v/>
      </c>
      <c r="I1845" s="49" t="str">
        <f>IFERROR(IF(H1845&lt;&gt;"",Belegerfassung!L1853*100,""),IF(OR(Belegerfassung!L1853="Leistung EU - Erlöse",Belegerfassung!L1853="Lieferungen EU-Erlöse",Belegerfassung!L1853="EUST",Belegerfassung!L1853="Bauleistungen 20%")=TRUE,"",MID(Belegerfassung!L1853,4,2)))</f>
        <v/>
      </c>
      <c r="J1845" s="6" t="str">
        <f>IF(A1845&lt;&gt;"",LEFT(Belegerfassung!D1853,40),"")</f>
        <v/>
      </c>
      <c r="K1845" t="str">
        <f>IF(A1845&lt;&gt;"",VLOOKUP(D1845,Abfrage!$F$2:$G$21,2,FALSE),"")</f>
        <v/>
      </c>
      <c r="L1845" s="6" t="str">
        <f>IF(Belegerfassung!H1853&lt;&gt;"",Belegerfassung!H1853,"")</f>
        <v/>
      </c>
      <c r="M1845" t="str">
        <f>IFERROR(IF(Belegerfassung!E1853&lt;&gt;"",VLOOKUP(Belegerfassung!E1853,Abfrage!$L$2:$M$15,2,),""),"")</f>
        <v/>
      </c>
      <c r="N1845" t="str">
        <f t="shared" si="85"/>
        <v/>
      </c>
      <c r="O1845" t="str">
        <f t="shared" si="86"/>
        <v/>
      </c>
      <c r="P1845" t="str">
        <f>IF(Belegerfassung!G1853&lt;&gt;"",CONCATENATE(Belegerfassung!G1853,".pdf"),"")</f>
        <v/>
      </c>
    </row>
    <row r="1846" spans="1:16">
      <c r="A1846" t="str">
        <f>IF(Belegerfassung!C1854&lt;&gt;"",0,"")</f>
        <v/>
      </c>
      <c r="B1846" t="str">
        <f>IFERROR(VLOOKUP(Belegerfassung!I1854,Konten!A:D,2,FALSE),"")</f>
        <v/>
      </c>
      <c r="C1846" t="str">
        <f>IF(A1846&lt;&gt;"",TEXT(Belegerfassung!C1854,"TT.MM.JJJJ"),"")</f>
        <v/>
      </c>
      <c r="D1846" t="str">
        <f>IFERROR(VLOOKUP(Belegerfassung!A1854,Abfrage!$E$2:$F$20,2,FALSE),"")</f>
        <v/>
      </c>
      <c r="E1846" t="str">
        <f>IF(A1846&lt;&gt;"",Belegerfassung!B1854,"")</f>
        <v/>
      </c>
      <c r="F1846" t="str">
        <f>IF(Belegerfassung!L1854="","",IF(Belegerfassung!L1854&lt;&gt;"",IF(Belegerfassung!L1854&lt;&gt;"",IF(Belegerfassung!J1854&lt;&gt;0,VLOOKUP(Belegerfassung!L1854,Abfrage!$A$2:$C$19,2,),VLOOKUP(Belegerfassung!L1854,Abfrage!$A$2:$C$19,3,)),"")))</f>
        <v/>
      </c>
      <c r="G1846" t="str">
        <f t="shared" si="84"/>
        <v/>
      </c>
      <c r="H1846" s="31" t="str">
        <f>IF(A1846&lt;&gt;"",-Belegerfassung!J1854+Belegerfassung!K1854,"")</f>
        <v/>
      </c>
      <c r="I1846" s="49" t="str">
        <f>IFERROR(IF(H1846&lt;&gt;"",Belegerfassung!L1854*100,""),IF(OR(Belegerfassung!L1854="Leistung EU - Erlöse",Belegerfassung!L1854="Lieferungen EU-Erlöse",Belegerfassung!L1854="EUST",Belegerfassung!L1854="Bauleistungen 20%")=TRUE,"",MID(Belegerfassung!L1854,4,2)))</f>
        <v/>
      </c>
      <c r="J1846" s="6" t="str">
        <f>IF(A1846&lt;&gt;"",LEFT(Belegerfassung!D1854,40),"")</f>
        <v/>
      </c>
      <c r="K1846" t="str">
        <f>IF(A1846&lt;&gt;"",VLOOKUP(D1846,Abfrage!$F$2:$G$21,2,FALSE),"")</f>
        <v/>
      </c>
      <c r="L1846" s="6" t="str">
        <f>IF(Belegerfassung!H1854&lt;&gt;"",Belegerfassung!H1854,"")</f>
        <v/>
      </c>
      <c r="M1846" t="str">
        <f>IFERROR(IF(Belegerfassung!E1854&lt;&gt;"",VLOOKUP(Belegerfassung!E1854,Abfrage!$L$2:$M$15,2,),""),"")</f>
        <v/>
      </c>
      <c r="N1846" t="str">
        <f t="shared" si="85"/>
        <v/>
      </c>
      <c r="O1846" t="str">
        <f t="shared" si="86"/>
        <v/>
      </c>
      <c r="P1846" t="str">
        <f>IF(Belegerfassung!G1854&lt;&gt;"",CONCATENATE(Belegerfassung!G1854,".pdf"),"")</f>
        <v/>
      </c>
    </row>
    <row r="1847" spans="1:16">
      <c r="A1847" t="str">
        <f>IF(Belegerfassung!C1855&lt;&gt;"",0,"")</f>
        <v/>
      </c>
      <c r="B1847" t="str">
        <f>IFERROR(VLOOKUP(Belegerfassung!I1855,Konten!A:D,2,FALSE),"")</f>
        <v/>
      </c>
      <c r="C1847" t="str">
        <f>IF(A1847&lt;&gt;"",TEXT(Belegerfassung!C1855,"TT.MM.JJJJ"),"")</f>
        <v/>
      </c>
      <c r="D1847" t="str">
        <f>IFERROR(VLOOKUP(Belegerfassung!A1855,Abfrage!$E$2:$F$20,2,FALSE),"")</f>
        <v/>
      </c>
      <c r="E1847" t="str">
        <f>IF(A1847&lt;&gt;"",Belegerfassung!B1855,"")</f>
        <v/>
      </c>
      <c r="F1847" t="str">
        <f>IF(Belegerfassung!L1855="","",IF(Belegerfassung!L1855&lt;&gt;"",IF(Belegerfassung!L1855&lt;&gt;"",IF(Belegerfassung!J1855&lt;&gt;0,VLOOKUP(Belegerfassung!L1855,Abfrage!$A$2:$C$19,2,),VLOOKUP(Belegerfassung!L1855,Abfrage!$A$2:$C$19,3,)),"")))</f>
        <v/>
      </c>
      <c r="G1847" t="str">
        <f t="shared" si="84"/>
        <v/>
      </c>
      <c r="H1847" s="31" t="str">
        <f>IF(A1847&lt;&gt;"",-Belegerfassung!J1855+Belegerfassung!K1855,"")</f>
        <v/>
      </c>
      <c r="I1847" s="49" t="str">
        <f>IFERROR(IF(H1847&lt;&gt;"",Belegerfassung!L1855*100,""),IF(OR(Belegerfassung!L1855="Leistung EU - Erlöse",Belegerfassung!L1855="Lieferungen EU-Erlöse",Belegerfassung!L1855="EUST",Belegerfassung!L1855="Bauleistungen 20%")=TRUE,"",MID(Belegerfassung!L1855,4,2)))</f>
        <v/>
      </c>
      <c r="J1847" s="6" t="str">
        <f>IF(A1847&lt;&gt;"",LEFT(Belegerfassung!D1855,40),"")</f>
        <v/>
      </c>
      <c r="K1847" t="str">
        <f>IF(A1847&lt;&gt;"",VLOOKUP(D1847,Abfrage!$F$2:$G$21,2,FALSE),"")</f>
        <v/>
      </c>
      <c r="L1847" s="6" t="str">
        <f>IF(Belegerfassung!H1855&lt;&gt;"",Belegerfassung!H1855,"")</f>
        <v/>
      </c>
      <c r="M1847" t="str">
        <f>IFERROR(IF(Belegerfassung!E1855&lt;&gt;"",VLOOKUP(Belegerfassung!E1855,Abfrage!$L$2:$M$15,2,),""),"")</f>
        <v/>
      </c>
      <c r="N1847" t="str">
        <f t="shared" si="85"/>
        <v/>
      </c>
      <c r="O1847" t="str">
        <f t="shared" si="86"/>
        <v/>
      </c>
      <c r="P1847" t="str">
        <f>IF(Belegerfassung!G1855&lt;&gt;"",CONCATENATE(Belegerfassung!G1855,".pdf"),"")</f>
        <v/>
      </c>
    </row>
    <row r="1848" spans="1:16">
      <c r="A1848" t="str">
        <f>IF(Belegerfassung!C1856&lt;&gt;"",0,"")</f>
        <v/>
      </c>
      <c r="B1848" t="str">
        <f>IFERROR(VLOOKUP(Belegerfassung!I1856,Konten!A:D,2,FALSE),"")</f>
        <v/>
      </c>
      <c r="C1848" t="str">
        <f>IF(A1848&lt;&gt;"",TEXT(Belegerfassung!C1856,"TT.MM.JJJJ"),"")</f>
        <v/>
      </c>
      <c r="D1848" t="str">
        <f>IFERROR(VLOOKUP(Belegerfassung!A1856,Abfrage!$E$2:$F$20,2,FALSE),"")</f>
        <v/>
      </c>
      <c r="E1848" t="str">
        <f>IF(A1848&lt;&gt;"",Belegerfassung!B1856,"")</f>
        <v/>
      </c>
      <c r="F1848" t="str">
        <f>IF(Belegerfassung!L1856="","",IF(Belegerfassung!L1856&lt;&gt;"",IF(Belegerfassung!L1856&lt;&gt;"",IF(Belegerfassung!J1856&lt;&gt;0,VLOOKUP(Belegerfassung!L1856,Abfrage!$A$2:$C$19,2,),VLOOKUP(Belegerfassung!L1856,Abfrage!$A$2:$C$19,3,)),"")))</f>
        <v/>
      </c>
      <c r="G1848" t="str">
        <f t="shared" si="84"/>
        <v/>
      </c>
      <c r="H1848" s="31" t="str">
        <f>IF(A1848&lt;&gt;"",-Belegerfassung!J1856+Belegerfassung!K1856,"")</f>
        <v/>
      </c>
      <c r="I1848" s="49" t="str">
        <f>IFERROR(IF(H1848&lt;&gt;"",Belegerfassung!L1856*100,""),IF(OR(Belegerfassung!L1856="Leistung EU - Erlöse",Belegerfassung!L1856="Lieferungen EU-Erlöse",Belegerfassung!L1856="EUST",Belegerfassung!L1856="Bauleistungen 20%")=TRUE,"",MID(Belegerfassung!L1856,4,2)))</f>
        <v/>
      </c>
      <c r="J1848" s="6" t="str">
        <f>IF(A1848&lt;&gt;"",LEFT(Belegerfassung!D1856,40),"")</f>
        <v/>
      </c>
      <c r="K1848" t="str">
        <f>IF(A1848&lt;&gt;"",VLOOKUP(D1848,Abfrage!$F$2:$G$21,2,FALSE),"")</f>
        <v/>
      </c>
      <c r="L1848" s="6" t="str">
        <f>IF(Belegerfassung!H1856&lt;&gt;"",Belegerfassung!H1856,"")</f>
        <v/>
      </c>
      <c r="M1848" t="str">
        <f>IFERROR(IF(Belegerfassung!E1856&lt;&gt;"",VLOOKUP(Belegerfassung!E1856,Abfrage!$L$2:$M$15,2,),""),"")</f>
        <v/>
      </c>
      <c r="N1848" t="str">
        <f t="shared" si="85"/>
        <v/>
      </c>
      <c r="O1848" t="str">
        <f t="shared" si="86"/>
        <v/>
      </c>
      <c r="P1848" t="str">
        <f>IF(Belegerfassung!G1856&lt;&gt;"",CONCATENATE(Belegerfassung!G1856,".pdf"),"")</f>
        <v/>
      </c>
    </row>
    <row r="1849" spans="1:16">
      <c r="A1849" t="str">
        <f>IF(Belegerfassung!C1857&lt;&gt;"",0,"")</f>
        <v/>
      </c>
      <c r="B1849" t="str">
        <f>IFERROR(VLOOKUP(Belegerfassung!I1857,Konten!A:D,2,FALSE),"")</f>
        <v/>
      </c>
      <c r="C1849" t="str">
        <f>IF(A1849&lt;&gt;"",TEXT(Belegerfassung!C1857,"TT.MM.JJJJ"),"")</f>
        <v/>
      </c>
      <c r="D1849" t="str">
        <f>IFERROR(VLOOKUP(Belegerfassung!A1857,Abfrage!$E$2:$F$20,2,FALSE),"")</f>
        <v/>
      </c>
      <c r="E1849" t="str">
        <f>IF(A1849&lt;&gt;"",Belegerfassung!B1857,"")</f>
        <v/>
      </c>
      <c r="F1849" t="str">
        <f>IF(Belegerfassung!L1857="","",IF(Belegerfassung!L1857&lt;&gt;"",IF(Belegerfassung!L1857&lt;&gt;"",IF(Belegerfassung!J1857&lt;&gt;0,VLOOKUP(Belegerfassung!L1857,Abfrage!$A$2:$C$19,2,),VLOOKUP(Belegerfassung!L1857,Abfrage!$A$2:$C$19,3,)),"")))</f>
        <v/>
      </c>
      <c r="G1849" t="str">
        <f t="shared" si="84"/>
        <v/>
      </c>
      <c r="H1849" s="31" t="str">
        <f>IF(A1849&lt;&gt;"",-Belegerfassung!J1857+Belegerfassung!K1857,"")</f>
        <v/>
      </c>
      <c r="I1849" s="49" t="str">
        <f>IFERROR(IF(H1849&lt;&gt;"",Belegerfassung!L1857*100,""),IF(OR(Belegerfassung!L1857="Leistung EU - Erlöse",Belegerfassung!L1857="Lieferungen EU-Erlöse",Belegerfassung!L1857="EUST",Belegerfassung!L1857="Bauleistungen 20%")=TRUE,"",MID(Belegerfassung!L1857,4,2)))</f>
        <v/>
      </c>
      <c r="J1849" s="6" t="str">
        <f>IF(A1849&lt;&gt;"",LEFT(Belegerfassung!D1857,40),"")</f>
        <v/>
      </c>
      <c r="K1849" t="str">
        <f>IF(A1849&lt;&gt;"",VLOOKUP(D1849,Abfrage!$F$2:$G$21,2,FALSE),"")</f>
        <v/>
      </c>
      <c r="L1849" s="6" t="str">
        <f>IF(Belegerfassung!H1857&lt;&gt;"",Belegerfassung!H1857,"")</f>
        <v/>
      </c>
      <c r="M1849" t="str">
        <f>IFERROR(IF(Belegerfassung!E1857&lt;&gt;"",VLOOKUP(Belegerfassung!E1857,Abfrage!$L$2:$M$15,2,),""),"")</f>
        <v/>
      </c>
      <c r="N1849" t="str">
        <f t="shared" si="85"/>
        <v/>
      </c>
      <c r="O1849" t="str">
        <f t="shared" si="86"/>
        <v/>
      </c>
      <c r="P1849" t="str">
        <f>IF(Belegerfassung!G1857&lt;&gt;"",CONCATENATE(Belegerfassung!G1857,".pdf"),"")</f>
        <v/>
      </c>
    </row>
    <row r="1850" spans="1:16">
      <c r="A1850" t="str">
        <f>IF(Belegerfassung!C1858&lt;&gt;"",0,"")</f>
        <v/>
      </c>
      <c r="B1850" t="str">
        <f>IFERROR(VLOOKUP(Belegerfassung!I1858,Konten!A:D,2,FALSE),"")</f>
        <v/>
      </c>
      <c r="C1850" t="str">
        <f>IF(A1850&lt;&gt;"",TEXT(Belegerfassung!C1858,"TT.MM.JJJJ"),"")</f>
        <v/>
      </c>
      <c r="D1850" t="str">
        <f>IFERROR(VLOOKUP(Belegerfassung!A1858,Abfrage!$E$2:$F$20,2,FALSE),"")</f>
        <v/>
      </c>
      <c r="E1850" t="str">
        <f>IF(A1850&lt;&gt;"",Belegerfassung!B1858,"")</f>
        <v/>
      </c>
      <c r="F1850" t="str">
        <f>IF(Belegerfassung!L1858="","",IF(Belegerfassung!L1858&lt;&gt;"",IF(Belegerfassung!L1858&lt;&gt;"",IF(Belegerfassung!J1858&lt;&gt;0,VLOOKUP(Belegerfassung!L1858,Abfrage!$A$2:$C$19,2,),VLOOKUP(Belegerfassung!L1858,Abfrage!$A$2:$C$19,3,)),"")))</f>
        <v/>
      </c>
      <c r="G1850" t="str">
        <f t="shared" si="84"/>
        <v/>
      </c>
      <c r="H1850" s="31" t="str">
        <f>IF(A1850&lt;&gt;"",-Belegerfassung!J1858+Belegerfassung!K1858,"")</f>
        <v/>
      </c>
      <c r="I1850" s="49" t="str">
        <f>IFERROR(IF(H1850&lt;&gt;"",Belegerfassung!L1858*100,""),IF(OR(Belegerfassung!L1858="Leistung EU - Erlöse",Belegerfassung!L1858="Lieferungen EU-Erlöse",Belegerfassung!L1858="EUST",Belegerfassung!L1858="Bauleistungen 20%")=TRUE,"",MID(Belegerfassung!L1858,4,2)))</f>
        <v/>
      </c>
      <c r="J1850" s="6" t="str">
        <f>IF(A1850&lt;&gt;"",LEFT(Belegerfassung!D1858,40),"")</f>
        <v/>
      </c>
      <c r="K1850" t="str">
        <f>IF(A1850&lt;&gt;"",VLOOKUP(D1850,Abfrage!$F$2:$G$21,2,FALSE),"")</f>
        <v/>
      </c>
      <c r="L1850" s="6" t="str">
        <f>IF(Belegerfassung!H1858&lt;&gt;"",Belegerfassung!H1858,"")</f>
        <v/>
      </c>
      <c r="M1850" t="str">
        <f>IFERROR(IF(Belegerfassung!E1858&lt;&gt;"",VLOOKUP(Belegerfassung!E1858,Abfrage!$L$2:$M$15,2,),""),"")</f>
        <v/>
      </c>
      <c r="N1850" t="str">
        <f t="shared" si="85"/>
        <v/>
      </c>
      <c r="O1850" t="str">
        <f t="shared" si="86"/>
        <v/>
      </c>
      <c r="P1850" t="str">
        <f>IF(Belegerfassung!G1858&lt;&gt;"",CONCATENATE(Belegerfassung!G1858,".pdf"),"")</f>
        <v/>
      </c>
    </row>
    <row r="1851" spans="1:16">
      <c r="A1851" t="str">
        <f>IF(Belegerfassung!C1859&lt;&gt;"",0,"")</f>
        <v/>
      </c>
      <c r="B1851" t="str">
        <f>IFERROR(VLOOKUP(Belegerfassung!I1859,Konten!A:D,2,FALSE),"")</f>
        <v/>
      </c>
      <c r="C1851" t="str">
        <f>IF(A1851&lt;&gt;"",TEXT(Belegerfassung!C1859,"TT.MM.JJJJ"),"")</f>
        <v/>
      </c>
      <c r="D1851" t="str">
        <f>IFERROR(VLOOKUP(Belegerfassung!A1859,Abfrage!$E$2:$F$20,2,FALSE),"")</f>
        <v/>
      </c>
      <c r="E1851" t="str">
        <f>IF(A1851&lt;&gt;"",Belegerfassung!B1859,"")</f>
        <v/>
      </c>
      <c r="F1851" t="str">
        <f>IF(Belegerfassung!L1859="","",IF(Belegerfassung!L1859&lt;&gt;"",IF(Belegerfassung!L1859&lt;&gt;"",IF(Belegerfassung!J1859&lt;&gt;0,VLOOKUP(Belegerfassung!L1859,Abfrage!$A$2:$C$19,2,),VLOOKUP(Belegerfassung!L1859,Abfrage!$A$2:$C$19,3,)),"")))</f>
        <v/>
      </c>
      <c r="G1851" t="str">
        <f t="shared" si="84"/>
        <v/>
      </c>
      <c r="H1851" s="31" t="str">
        <f>IF(A1851&lt;&gt;"",-Belegerfassung!J1859+Belegerfassung!K1859,"")</f>
        <v/>
      </c>
      <c r="I1851" s="49" t="str">
        <f>IFERROR(IF(H1851&lt;&gt;"",Belegerfassung!L1859*100,""),IF(OR(Belegerfassung!L1859="Leistung EU - Erlöse",Belegerfassung!L1859="Lieferungen EU-Erlöse",Belegerfassung!L1859="EUST",Belegerfassung!L1859="Bauleistungen 20%")=TRUE,"",MID(Belegerfassung!L1859,4,2)))</f>
        <v/>
      </c>
      <c r="J1851" s="6" t="str">
        <f>IF(A1851&lt;&gt;"",LEFT(Belegerfassung!D1859,40),"")</f>
        <v/>
      </c>
      <c r="K1851" t="str">
        <f>IF(A1851&lt;&gt;"",VLOOKUP(D1851,Abfrage!$F$2:$G$21,2,FALSE),"")</f>
        <v/>
      </c>
      <c r="L1851" s="6" t="str">
        <f>IF(Belegerfassung!H1859&lt;&gt;"",Belegerfassung!H1859,"")</f>
        <v/>
      </c>
      <c r="M1851" t="str">
        <f>IFERROR(IF(Belegerfassung!E1859&lt;&gt;"",VLOOKUP(Belegerfassung!E1859,Abfrage!$L$2:$M$15,2,),""),"")</f>
        <v/>
      </c>
      <c r="N1851" t="str">
        <f t="shared" si="85"/>
        <v/>
      </c>
      <c r="O1851" t="str">
        <f t="shared" si="86"/>
        <v/>
      </c>
      <c r="P1851" t="str">
        <f>IF(Belegerfassung!G1859&lt;&gt;"",CONCATENATE(Belegerfassung!G1859,".pdf"),"")</f>
        <v/>
      </c>
    </row>
    <row r="1852" spans="1:16">
      <c r="A1852" t="str">
        <f>IF(Belegerfassung!C1860&lt;&gt;"",0,"")</f>
        <v/>
      </c>
      <c r="B1852" t="str">
        <f>IFERROR(VLOOKUP(Belegerfassung!I1860,Konten!A:D,2,FALSE),"")</f>
        <v/>
      </c>
      <c r="C1852" t="str">
        <f>IF(A1852&lt;&gt;"",TEXT(Belegerfassung!C1860,"TT.MM.JJJJ"),"")</f>
        <v/>
      </c>
      <c r="D1852" t="str">
        <f>IFERROR(VLOOKUP(Belegerfassung!A1860,Abfrage!$E$2:$F$20,2,FALSE),"")</f>
        <v/>
      </c>
      <c r="E1852" t="str">
        <f>IF(A1852&lt;&gt;"",Belegerfassung!B1860,"")</f>
        <v/>
      </c>
      <c r="F1852" t="str">
        <f>IF(Belegerfassung!L1860="","",IF(Belegerfassung!L1860&lt;&gt;"",IF(Belegerfassung!L1860&lt;&gt;"",IF(Belegerfassung!J1860&lt;&gt;0,VLOOKUP(Belegerfassung!L1860,Abfrage!$A$2:$C$19,2,),VLOOKUP(Belegerfassung!L1860,Abfrage!$A$2:$C$19,3,)),"")))</f>
        <v/>
      </c>
      <c r="G1852" t="str">
        <f t="shared" si="84"/>
        <v/>
      </c>
      <c r="H1852" s="31" t="str">
        <f>IF(A1852&lt;&gt;"",-Belegerfassung!J1860+Belegerfassung!K1860,"")</f>
        <v/>
      </c>
      <c r="I1852" s="49" t="str">
        <f>IFERROR(IF(H1852&lt;&gt;"",Belegerfassung!L1860*100,""),IF(OR(Belegerfassung!L1860="Leistung EU - Erlöse",Belegerfassung!L1860="Lieferungen EU-Erlöse",Belegerfassung!L1860="EUST",Belegerfassung!L1860="Bauleistungen 20%")=TRUE,"",MID(Belegerfassung!L1860,4,2)))</f>
        <v/>
      </c>
      <c r="J1852" s="6" t="str">
        <f>IF(A1852&lt;&gt;"",LEFT(Belegerfassung!D1860,40),"")</f>
        <v/>
      </c>
      <c r="K1852" t="str">
        <f>IF(A1852&lt;&gt;"",VLOOKUP(D1852,Abfrage!$F$2:$G$21,2,FALSE),"")</f>
        <v/>
      </c>
      <c r="L1852" s="6" t="str">
        <f>IF(Belegerfassung!H1860&lt;&gt;"",Belegerfassung!H1860,"")</f>
        <v/>
      </c>
      <c r="M1852" t="str">
        <f>IFERROR(IF(Belegerfassung!E1860&lt;&gt;"",VLOOKUP(Belegerfassung!E1860,Abfrage!$L$2:$M$15,2,),""),"")</f>
        <v/>
      </c>
      <c r="N1852" t="str">
        <f t="shared" si="85"/>
        <v/>
      </c>
      <c r="O1852" t="str">
        <f t="shared" si="86"/>
        <v/>
      </c>
      <c r="P1852" t="str">
        <f>IF(Belegerfassung!G1860&lt;&gt;"",CONCATENATE(Belegerfassung!G1860,".pdf"),"")</f>
        <v/>
      </c>
    </row>
    <row r="1853" spans="1:16">
      <c r="A1853" t="str">
        <f>IF(Belegerfassung!C1861&lt;&gt;"",0,"")</f>
        <v/>
      </c>
      <c r="B1853" t="str">
        <f>IFERROR(VLOOKUP(Belegerfassung!I1861,Konten!A:D,2,FALSE),"")</f>
        <v/>
      </c>
      <c r="C1853" t="str">
        <f>IF(A1853&lt;&gt;"",TEXT(Belegerfassung!C1861,"TT.MM.JJJJ"),"")</f>
        <v/>
      </c>
      <c r="D1853" t="str">
        <f>IFERROR(VLOOKUP(Belegerfassung!A1861,Abfrage!$E$2:$F$20,2,FALSE),"")</f>
        <v/>
      </c>
      <c r="E1853" t="str">
        <f>IF(A1853&lt;&gt;"",Belegerfassung!B1861,"")</f>
        <v/>
      </c>
      <c r="F1853" t="str">
        <f>IF(Belegerfassung!L1861="","",IF(Belegerfassung!L1861&lt;&gt;"",IF(Belegerfassung!L1861&lt;&gt;"",IF(Belegerfassung!J1861&lt;&gt;0,VLOOKUP(Belegerfassung!L1861,Abfrage!$A$2:$C$19,2,),VLOOKUP(Belegerfassung!L1861,Abfrage!$A$2:$C$19,3,)),"")))</f>
        <v/>
      </c>
      <c r="G1853" t="str">
        <f t="shared" si="84"/>
        <v/>
      </c>
      <c r="H1853" s="31" t="str">
        <f>IF(A1853&lt;&gt;"",-Belegerfassung!J1861+Belegerfassung!K1861,"")</f>
        <v/>
      </c>
      <c r="I1853" s="49" t="str">
        <f>IFERROR(IF(H1853&lt;&gt;"",Belegerfassung!L1861*100,""),IF(OR(Belegerfassung!L1861="Leistung EU - Erlöse",Belegerfassung!L1861="Lieferungen EU-Erlöse",Belegerfassung!L1861="EUST",Belegerfassung!L1861="Bauleistungen 20%")=TRUE,"",MID(Belegerfassung!L1861,4,2)))</f>
        <v/>
      </c>
      <c r="J1853" s="6" t="str">
        <f>IF(A1853&lt;&gt;"",LEFT(Belegerfassung!D1861,40),"")</f>
        <v/>
      </c>
      <c r="K1853" t="str">
        <f>IF(A1853&lt;&gt;"",VLOOKUP(D1853,Abfrage!$F$2:$G$21,2,FALSE),"")</f>
        <v/>
      </c>
      <c r="L1853" s="6" t="str">
        <f>IF(Belegerfassung!H1861&lt;&gt;"",Belegerfassung!H1861,"")</f>
        <v/>
      </c>
      <c r="M1853" t="str">
        <f>IFERROR(IF(Belegerfassung!E1861&lt;&gt;"",VLOOKUP(Belegerfassung!E1861,Abfrage!$L$2:$M$15,2,),""),"")</f>
        <v/>
      </c>
      <c r="N1853" t="str">
        <f t="shared" si="85"/>
        <v/>
      </c>
      <c r="O1853" t="str">
        <f t="shared" si="86"/>
        <v/>
      </c>
      <c r="P1853" t="str">
        <f>IF(Belegerfassung!G1861&lt;&gt;"",CONCATENATE(Belegerfassung!G1861,".pdf"),"")</f>
        <v/>
      </c>
    </row>
    <row r="1854" spans="1:16">
      <c r="A1854" t="str">
        <f>IF(Belegerfassung!C1862&lt;&gt;"",0,"")</f>
        <v/>
      </c>
      <c r="B1854" t="str">
        <f>IFERROR(VLOOKUP(Belegerfassung!I1862,Konten!A:D,2,FALSE),"")</f>
        <v/>
      </c>
      <c r="C1854" t="str">
        <f>IF(A1854&lt;&gt;"",TEXT(Belegerfassung!C1862,"TT.MM.JJJJ"),"")</f>
        <v/>
      </c>
      <c r="D1854" t="str">
        <f>IFERROR(VLOOKUP(Belegerfassung!A1862,Abfrage!$E$2:$F$20,2,FALSE),"")</f>
        <v/>
      </c>
      <c r="E1854" t="str">
        <f>IF(A1854&lt;&gt;"",Belegerfassung!B1862,"")</f>
        <v/>
      </c>
      <c r="F1854" t="str">
        <f>IF(Belegerfassung!L1862="","",IF(Belegerfassung!L1862&lt;&gt;"",IF(Belegerfassung!L1862&lt;&gt;"",IF(Belegerfassung!J1862&lt;&gt;0,VLOOKUP(Belegerfassung!L1862,Abfrage!$A$2:$C$19,2,),VLOOKUP(Belegerfassung!L1862,Abfrage!$A$2:$C$19,3,)),"")))</f>
        <v/>
      </c>
      <c r="G1854" t="str">
        <f t="shared" si="84"/>
        <v/>
      </c>
      <c r="H1854" s="31" t="str">
        <f>IF(A1854&lt;&gt;"",-Belegerfassung!J1862+Belegerfassung!K1862,"")</f>
        <v/>
      </c>
      <c r="I1854" s="49" t="str">
        <f>IFERROR(IF(H1854&lt;&gt;"",Belegerfassung!L1862*100,""),IF(OR(Belegerfassung!L1862="Leistung EU - Erlöse",Belegerfassung!L1862="Lieferungen EU-Erlöse",Belegerfassung!L1862="EUST",Belegerfassung!L1862="Bauleistungen 20%")=TRUE,"",MID(Belegerfassung!L1862,4,2)))</f>
        <v/>
      </c>
      <c r="J1854" s="6" t="str">
        <f>IF(A1854&lt;&gt;"",LEFT(Belegerfassung!D1862,40),"")</f>
        <v/>
      </c>
      <c r="K1854" t="str">
        <f>IF(A1854&lt;&gt;"",VLOOKUP(D1854,Abfrage!$F$2:$G$21,2,FALSE),"")</f>
        <v/>
      </c>
      <c r="L1854" s="6" t="str">
        <f>IF(Belegerfassung!H1862&lt;&gt;"",Belegerfassung!H1862,"")</f>
        <v/>
      </c>
      <c r="M1854" t="str">
        <f>IFERROR(IF(Belegerfassung!E1862&lt;&gt;"",VLOOKUP(Belegerfassung!E1862,Abfrage!$L$2:$M$15,2,),""),"")</f>
        <v/>
      </c>
      <c r="N1854" t="str">
        <f t="shared" si="85"/>
        <v/>
      </c>
      <c r="O1854" t="str">
        <f t="shared" si="86"/>
        <v/>
      </c>
      <c r="P1854" t="str">
        <f>IF(Belegerfassung!G1862&lt;&gt;"",CONCATENATE(Belegerfassung!G1862,".pdf"),"")</f>
        <v/>
      </c>
    </row>
    <row r="1855" spans="1:16">
      <c r="A1855" t="str">
        <f>IF(Belegerfassung!C1863&lt;&gt;"",0,"")</f>
        <v/>
      </c>
      <c r="B1855" t="str">
        <f>IFERROR(VLOOKUP(Belegerfassung!I1863,Konten!A:D,2,FALSE),"")</f>
        <v/>
      </c>
      <c r="C1855" t="str">
        <f>IF(A1855&lt;&gt;"",TEXT(Belegerfassung!C1863,"TT.MM.JJJJ"),"")</f>
        <v/>
      </c>
      <c r="D1855" t="str">
        <f>IFERROR(VLOOKUP(Belegerfassung!A1863,Abfrage!$E$2:$F$20,2,FALSE),"")</f>
        <v/>
      </c>
      <c r="E1855" t="str">
        <f>IF(A1855&lt;&gt;"",Belegerfassung!B1863,"")</f>
        <v/>
      </c>
      <c r="F1855" t="str">
        <f>IF(Belegerfassung!L1863="","",IF(Belegerfassung!L1863&lt;&gt;"",IF(Belegerfassung!L1863&lt;&gt;"",IF(Belegerfassung!J1863&lt;&gt;0,VLOOKUP(Belegerfassung!L1863,Abfrage!$A$2:$C$19,2,),VLOOKUP(Belegerfassung!L1863,Abfrage!$A$2:$C$19,3,)),"")))</f>
        <v/>
      </c>
      <c r="G1855" t="str">
        <f t="shared" si="84"/>
        <v/>
      </c>
      <c r="H1855" s="31" t="str">
        <f>IF(A1855&lt;&gt;"",-Belegerfassung!J1863+Belegerfassung!K1863,"")</f>
        <v/>
      </c>
      <c r="I1855" s="49" t="str">
        <f>IFERROR(IF(H1855&lt;&gt;"",Belegerfassung!L1863*100,""),IF(OR(Belegerfassung!L1863="Leistung EU - Erlöse",Belegerfassung!L1863="Lieferungen EU-Erlöse",Belegerfassung!L1863="EUST",Belegerfassung!L1863="Bauleistungen 20%")=TRUE,"",MID(Belegerfassung!L1863,4,2)))</f>
        <v/>
      </c>
      <c r="J1855" s="6" t="str">
        <f>IF(A1855&lt;&gt;"",LEFT(Belegerfassung!D1863,40),"")</f>
        <v/>
      </c>
      <c r="K1855" t="str">
        <f>IF(A1855&lt;&gt;"",VLOOKUP(D1855,Abfrage!$F$2:$G$21,2,FALSE),"")</f>
        <v/>
      </c>
      <c r="L1855" s="6" t="str">
        <f>IF(Belegerfassung!H1863&lt;&gt;"",Belegerfassung!H1863,"")</f>
        <v/>
      </c>
      <c r="M1855" t="str">
        <f>IFERROR(IF(Belegerfassung!E1863&lt;&gt;"",VLOOKUP(Belegerfassung!E1863,Abfrage!$L$2:$M$15,2,),""),"")</f>
        <v/>
      </c>
      <c r="N1855" t="str">
        <f t="shared" si="85"/>
        <v/>
      </c>
      <c r="O1855" t="str">
        <f t="shared" si="86"/>
        <v/>
      </c>
      <c r="P1855" t="str">
        <f>IF(Belegerfassung!G1863&lt;&gt;"",CONCATENATE(Belegerfassung!G1863,".pdf"),"")</f>
        <v/>
      </c>
    </row>
    <row r="1856" spans="1:16">
      <c r="A1856" t="str">
        <f>IF(Belegerfassung!C1864&lt;&gt;"",0,"")</f>
        <v/>
      </c>
      <c r="B1856" t="str">
        <f>IFERROR(VLOOKUP(Belegerfassung!I1864,Konten!A:D,2,FALSE),"")</f>
        <v/>
      </c>
      <c r="C1856" t="str">
        <f>IF(A1856&lt;&gt;"",TEXT(Belegerfassung!C1864,"TT.MM.JJJJ"),"")</f>
        <v/>
      </c>
      <c r="D1856" t="str">
        <f>IFERROR(VLOOKUP(Belegerfassung!A1864,Abfrage!$E$2:$F$20,2,FALSE),"")</f>
        <v/>
      </c>
      <c r="E1856" t="str">
        <f>IF(A1856&lt;&gt;"",Belegerfassung!B1864,"")</f>
        <v/>
      </c>
      <c r="F1856" t="str">
        <f>IF(Belegerfassung!L1864="","",IF(Belegerfassung!L1864&lt;&gt;"",IF(Belegerfassung!L1864&lt;&gt;"",IF(Belegerfassung!J1864&lt;&gt;0,VLOOKUP(Belegerfassung!L1864,Abfrage!$A$2:$C$19,2,),VLOOKUP(Belegerfassung!L1864,Abfrage!$A$2:$C$19,3,)),"")))</f>
        <v/>
      </c>
      <c r="G1856" t="str">
        <f t="shared" si="84"/>
        <v/>
      </c>
      <c r="H1856" s="31" t="str">
        <f>IF(A1856&lt;&gt;"",-Belegerfassung!J1864+Belegerfassung!K1864,"")</f>
        <v/>
      </c>
      <c r="I1856" s="49" t="str">
        <f>IFERROR(IF(H1856&lt;&gt;"",Belegerfassung!L1864*100,""),IF(OR(Belegerfassung!L1864="Leistung EU - Erlöse",Belegerfassung!L1864="Lieferungen EU-Erlöse",Belegerfassung!L1864="EUST",Belegerfassung!L1864="Bauleistungen 20%")=TRUE,"",MID(Belegerfassung!L1864,4,2)))</f>
        <v/>
      </c>
      <c r="J1856" s="6" t="str">
        <f>IF(A1856&lt;&gt;"",LEFT(Belegerfassung!D1864,40),"")</f>
        <v/>
      </c>
      <c r="K1856" t="str">
        <f>IF(A1856&lt;&gt;"",VLOOKUP(D1856,Abfrage!$F$2:$G$21,2,FALSE),"")</f>
        <v/>
      </c>
      <c r="L1856" s="6" t="str">
        <f>IF(Belegerfassung!H1864&lt;&gt;"",Belegerfassung!H1864,"")</f>
        <v/>
      </c>
      <c r="M1856" t="str">
        <f>IFERROR(IF(Belegerfassung!E1864&lt;&gt;"",VLOOKUP(Belegerfassung!E1864,Abfrage!$L$2:$M$15,2,),""),"")</f>
        <v/>
      </c>
      <c r="N1856" t="str">
        <f t="shared" si="85"/>
        <v/>
      </c>
      <c r="O1856" t="str">
        <f t="shared" si="86"/>
        <v/>
      </c>
      <c r="P1856" t="str">
        <f>IF(Belegerfassung!G1864&lt;&gt;"",CONCATENATE(Belegerfassung!G1864,".pdf"),"")</f>
        <v/>
      </c>
    </row>
    <row r="1857" spans="1:16">
      <c r="A1857" t="str">
        <f>IF(Belegerfassung!C1865&lt;&gt;"",0,"")</f>
        <v/>
      </c>
      <c r="B1857" t="str">
        <f>IFERROR(VLOOKUP(Belegerfassung!I1865,Konten!A:D,2,FALSE),"")</f>
        <v/>
      </c>
      <c r="C1857" t="str">
        <f>IF(A1857&lt;&gt;"",TEXT(Belegerfassung!C1865,"TT.MM.JJJJ"),"")</f>
        <v/>
      </c>
      <c r="D1857" t="str">
        <f>IFERROR(VLOOKUP(Belegerfassung!A1865,Abfrage!$E$2:$F$20,2,FALSE),"")</f>
        <v/>
      </c>
      <c r="E1857" t="str">
        <f>IF(A1857&lt;&gt;"",Belegerfassung!B1865,"")</f>
        <v/>
      </c>
      <c r="F1857" t="str">
        <f>IF(Belegerfassung!L1865="","",IF(Belegerfassung!L1865&lt;&gt;"",IF(Belegerfassung!L1865&lt;&gt;"",IF(Belegerfassung!J1865&lt;&gt;0,VLOOKUP(Belegerfassung!L1865,Abfrage!$A$2:$C$19,2,),VLOOKUP(Belegerfassung!L1865,Abfrage!$A$2:$C$19,3,)),"")))</f>
        <v/>
      </c>
      <c r="G1857" t="str">
        <f t="shared" si="84"/>
        <v/>
      </c>
      <c r="H1857" s="31" t="str">
        <f>IF(A1857&lt;&gt;"",-Belegerfassung!J1865+Belegerfassung!K1865,"")</f>
        <v/>
      </c>
      <c r="I1857" s="49" t="str">
        <f>IFERROR(IF(H1857&lt;&gt;"",Belegerfassung!L1865*100,""),IF(OR(Belegerfassung!L1865="Leistung EU - Erlöse",Belegerfassung!L1865="Lieferungen EU-Erlöse",Belegerfassung!L1865="EUST",Belegerfassung!L1865="Bauleistungen 20%")=TRUE,"",MID(Belegerfassung!L1865,4,2)))</f>
        <v/>
      </c>
      <c r="J1857" s="6" t="str">
        <f>IF(A1857&lt;&gt;"",LEFT(Belegerfassung!D1865,40),"")</f>
        <v/>
      </c>
      <c r="K1857" t="str">
        <f>IF(A1857&lt;&gt;"",VLOOKUP(D1857,Abfrage!$F$2:$G$21,2,FALSE),"")</f>
        <v/>
      </c>
      <c r="L1857" s="6" t="str">
        <f>IF(Belegerfassung!H1865&lt;&gt;"",Belegerfassung!H1865,"")</f>
        <v/>
      </c>
      <c r="M1857" t="str">
        <f>IFERROR(IF(Belegerfassung!E1865&lt;&gt;"",VLOOKUP(Belegerfassung!E1865,Abfrage!$L$2:$M$15,2,),""),"")</f>
        <v/>
      </c>
      <c r="N1857" t="str">
        <f t="shared" si="85"/>
        <v/>
      </c>
      <c r="O1857" t="str">
        <f t="shared" si="86"/>
        <v/>
      </c>
      <c r="P1857" t="str">
        <f>IF(Belegerfassung!G1865&lt;&gt;"",CONCATENATE(Belegerfassung!G1865,".pdf"),"")</f>
        <v/>
      </c>
    </row>
    <row r="1858" spans="1:16">
      <c r="A1858" t="str">
        <f>IF(Belegerfassung!C1866&lt;&gt;"",0,"")</f>
        <v/>
      </c>
      <c r="B1858" t="str">
        <f>IFERROR(VLOOKUP(Belegerfassung!I1866,Konten!A:D,2,FALSE),"")</f>
        <v/>
      </c>
      <c r="C1858" t="str">
        <f>IF(A1858&lt;&gt;"",TEXT(Belegerfassung!C1866,"TT.MM.JJJJ"),"")</f>
        <v/>
      </c>
      <c r="D1858" t="str">
        <f>IFERROR(VLOOKUP(Belegerfassung!A1866,Abfrage!$E$2:$F$20,2,FALSE),"")</f>
        <v/>
      </c>
      <c r="E1858" t="str">
        <f>IF(A1858&lt;&gt;"",Belegerfassung!B1866,"")</f>
        <v/>
      </c>
      <c r="F1858" t="str">
        <f>IF(Belegerfassung!L1866="","",IF(Belegerfassung!L1866&lt;&gt;"",IF(Belegerfassung!L1866&lt;&gt;"",IF(Belegerfassung!J1866&lt;&gt;0,VLOOKUP(Belegerfassung!L1866,Abfrage!$A$2:$C$19,2,),VLOOKUP(Belegerfassung!L1866,Abfrage!$A$2:$C$19,3,)),"")))</f>
        <v/>
      </c>
      <c r="G1858" t="str">
        <f t="shared" si="84"/>
        <v/>
      </c>
      <c r="H1858" s="31" t="str">
        <f>IF(A1858&lt;&gt;"",-Belegerfassung!J1866+Belegerfassung!K1866,"")</f>
        <v/>
      </c>
      <c r="I1858" s="49" t="str">
        <f>IFERROR(IF(H1858&lt;&gt;"",Belegerfassung!L1866*100,""),IF(OR(Belegerfassung!L1866="Leistung EU - Erlöse",Belegerfassung!L1866="Lieferungen EU-Erlöse",Belegerfassung!L1866="EUST",Belegerfassung!L1866="Bauleistungen 20%")=TRUE,"",MID(Belegerfassung!L1866,4,2)))</f>
        <v/>
      </c>
      <c r="J1858" s="6" t="str">
        <f>IF(A1858&lt;&gt;"",LEFT(Belegerfassung!D1866,40),"")</f>
        <v/>
      </c>
      <c r="K1858" t="str">
        <f>IF(A1858&lt;&gt;"",VLOOKUP(D1858,Abfrage!$F$2:$G$21,2,FALSE),"")</f>
        <v/>
      </c>
      <c r="L1858" s="6" t="str">
        <f>IF(Belegerfassung!H1866&lt;&gt;"",Belegerfassung!H1866,"")</f>
        <v/>
      </c>
      <c r="M1858" t="str">
        <f>IFERROR(IF(Belegerfassung!E1866&lt;&gt;"",VLOOKUP(Belegerfassung!E1866,Abfrage!$L$2:$M$15,2,),""),"")</f>
        <v/>
      </c>
      <c r="N1858" t="str">
        <f t="shared" si="85"/>
        <v/>
      </c>
      <c r="O1858" t="str">
        <f t="shared" si="86"/>
        <v/>
      </c>
      <c r="P1858" t="str">
        <f>IF(Belegerfassung!G1866&lt;&gt;"",CONCATENATE(Belegerfassung!G1866,".pdf"),"")</f>
        <v/>
      </c>
    </row>
    <row r="1859" spans="1:16">
      <c r="A1859" t="str">
        <f>IF(Belegerfassung!C1867&lt;&gt;"",0,"")</f>
        <v/>
      </c>
      <c r="B1859" t="str">
        <f>IFERROR(VLOOKUP(Belegerfassung!I1867,Konten!A:D,2,FALSE),"")</f>
        <v/>
      </c>
      <c r="C1859" t="str">
        <f>IF(A1859&lt;&gt;"",TEXT(Belegerfassung!C1867,"TT.MM.JJJJ"),"")</f>
        <v/>
      </c>
      <c r="D1859" t="str">
        <f>IFERROR(VLOOKUP(Belegerfassung!A1867,Abfrage!$E$2:$F$20,2,FALSE),"")</f>
        <v/>
      </c>
      <c r="E1859" t="str">
        <f>IF(A1859&lt;&gt;"",Belegerfassung!B1867,"")</f>
        <v/>
      </c>
      <c r="F1859" t="str">
        <f>IF(Belegerfassung!L1867="","",IF(Belegerfassung!L1867&lt;&gt;"",IF(Belegerfassung!L1867&lt;&gt;"",IF(Belegerfassung!J1867&lt;&gt;0,VLOOKUP(Belegerfassung!L1867,Abfrage!$A$2:$C$19,2,),VLOOKUP(Belegerfassung!L1867,Abfrage!$A$2:$C$19,3,)),"")))</f>
        <v/>
      </c>
      <c r="G1859" t="str">
        <f t="shared" ref="G1859:G1922" si="87">IF(A1859&lt;&gt;"",1,"")</f>
        <v/>
      </c>
      <c r="H1859" s="31" t="str">
        <f>IF(A1859&lt;&gt;"",-Belegerfassung!J1867+Belegerfassung!K1867,"")</f>
        <v/>
      </c>
      <c r="I1859" s="49" t="str">
        <f>IFERROR(IF(H1859&lt;&gt;"",Belegerfassung!L1867*100,""),IF(OR(Belegerfassung!L1867="Leistung EU - Erlöse",Belegerfassung!L1867="Lieferungen EU-Erlöse",Belegerfassung!L1867="EUST",Belegerfassung!L1867="Bauleistungen 20%")=TRUE,"",MID(Belegerfassung!L1867,4,2)))</f>
        <v/>
      </c>
      <c r="J1859" s="6" t="str">
        <f>IF(A1859&lt;&gt;"",LEFT(Belegerfassung!D1867,40),"")</f>
        <v/>
      </c>
      <c r="K1859" t="str">
        <f>IF(A1859&lt;&gt;"",VLOOKUP(D1859,Abfrage!$F$2:$G$21,2,FALSE),"")</f>
        <v/>
      </c>
      <c r="L1859" s="6" t="str">
        <f>IF(Belegerfassung!H1867&lt;&gt;"",Belegerfassung!H1867,"")</f>
        <v/>
      </c>
      <c r="M1859" t="str">
        <f>IFERROR(IF(Belegerfassung!E1867&lt;&gt;"",VLOOKUP(Belegerfassung!E1867,Abfrage!$L$2:$M$15,2,),""),"")</f>
        <v/>
      </c>
      <c r="N1859" t="str">
        <f t="shared" ref="N1859:N1922" si="88">IF(A1859&lt;&gt;"","E","")</f>
        <v/>
      </c>
      <c r="O1859" t="str">
        <f t="shared" ref="O1859:O1922" si="89">IF(A1859&lt;&gt;"","A","")</f>
        <v/>
      </c>
      <c r="P1859" t="str">
        <f>IF(Belegerfassung!G1867&lt;&gt;"",CONCATENATE(Belegerfassung!G1867,".pdf"),"")</f>
        <v/>
      </c>
    </row>
    <row r="1860" spans="1:16">
      <c r="A1860" t="str">
        <f>IF(Belegerfassung!C1868&lt;&gt;"",0,"")</f>
        <v/>
      </c>
      <c r="B1860" t="str">
        <f>IFERROR(VLOOKUP(Belegerfassung!I1868,Konten!A:D,2,FALSE),"")</f>
        <v/>
      </c>
      <c r="C1860" t="str">
        <f>IF(A1860&lt;&gt;"",TEXT(Belegerfassung!C1868,"TT.MM.JJJJ"),"")</f>
        <v/>
      </c>
      <c r="D1860" t="str">
        <f>IFERROR(VLOOKUP(Belegerfassung!A1868,Abfrage!$E$2:$F$20,2,FALSE),"")</f>
        <v/>
      </c>
      <c r="E1860" t="str">
        <f>IF(A1860&lt;&gt;"",Belegerfassung!B1868,"")</f>
        <v/>
      </c>
      <c r="F1860" t="str">
        <f>IF(Belegerfassung!L1868="","",IF(Belegerfassung!L1868&lt;&gt;"",IF(Belegerfassung!L1868&lt;&gt;"",IF(Belegerfassung!J1868&lt;&gt;0,VLOOKUP(Belegerfassung!L1868,Abfrage!$A$2:$C$19,2,),VLOOKUP(Belegerfassung!L1868,Abfrage!$A$2:$C$19,3,)),"")))</f>
        <v/>
      </c>
      <c r="G1860" t="str">
        <f t="shared" si="87"/>
        <v/>
      </c>
      <c r="H1860" s="31" t="str">
        <f>IF(A1860&lt;&gt;"",-Belegerfassung!J1868+Belegerfassung!K1868,"")</f>
        <v/>
      </c>
      <c r="I1860" s="49" t="str">
        <f>IFERROR(IF(H1860&lt;&gt;"",Belegerfassung!L1868*100,""),IF(OR(Belegerfassung!L1868="Leistung EU - Erlöse",Belegerfassung!L1868="Lieferungen EU-Erlöse",Belegerfassung!L1868="EUST",Belegerfassung!L1868="Bauleistungen 20%")=TRUE,"",MID(Belegerfassung!L1868,4,2)))</f>
        <v/>
      </c>
      <c r="J1860" s="6" t="str">
        <f>IF(A1860&lt;&gt;"",LEFT(Belegerfassung!D1868,40),"")</f>
        <v/>
      </c>
      <c r="K1860" t="str">
        <f>IF(A1860&lt;&gt;"",VLOOKUP(D1860,Abfrage!$F$2:$G$21,2,FALSE),"")</f>
        <v/>
      </c>
      <c r="L1860" s="6" t="str">
        <f>IF(Belegerfassung!H1868&lt;&gt;"",Belegerfassung!H1868,"")</f>
        <v/>
      </c>
      <c r="M1860" t="str">
        <f>IFERROR(IF(Belegerfassung!E1868&lt;&gt;"",VLOOKUP(Belegerfassung!E1868,Abfrage!$L$2:$M$15,2,),""),"")</f>
        <v/>
      </c>
      <c r="N1860" t="str">
        <f t="shared" si="88"/>
        <v/>
      </c>
      <c r="O1860" t="str">
        <f t="shared" si="89"/>
        <v/>
      </c>
      <c r="P1860" t="str">
        <f>IF(Belegerfassung!G1868&lt;&gt;"",CONCATENATE(Belegerfassung!G1868,".pdf"),"")</f>
        <v/>
      </c>
    </row>
    <row r="1861" spans="1:16">
      <c r="A1861" t="str">
        <f>IF(Belegerfassung!C1869&lt;&gt;"",0,"")</f>
        <v/>
      </c>
      <c r="B1861" t="str">
        <f>IFERROR(VLOOKUP(Belegerfassung!I1869,Konten!A:D,2,FALSE),"")</f>
        <v/>
      </c>
      <c r="C1861" t="str">
        <f>IF(A1861&lt;&gt;"",TEXT(Belegerfassung!C1869,"TT.MM.JJJJ"),"")</f>
        <v/>
      </c>
      <c r="D1861" t="str">
        <f>IFERROR(VLOOKUP(Belegerfassung!A1869,Abfrage!$E$2:$F$20,2,FALSE),"")</f>
        <v/>
      </c>
      <c r="E1861" t="str">
        <f>IF(A1861&lt;&gt;"",Belegerfassung!B1869,"")</f>
        <v/>
      </c>
      <c r="F1861" t="str">
        <f>IF(Belegerfassung!L1869="","",IF(Belegerfassung!L1869&lt;&gt;"",IF(Belegerfassung!L1869&lt;&gt;"",IF(Belegerfassung!J1869&lt;&gt;0,VLOOKUP(Belegerfassung!L1869,Abfrage!$A$2:$C$19,2,),VLOOKUP(Belegerfassung!L1869,Abfrage!$A$2:$C$19,3,)),"")))</f>
        <v/>
      </c>
      <c r="G1861" t="str">
        <f t="shared" si="87"/>
        <v/>
      </c>
      <c r="H1861" s="31" t="str">
        <f>IF(A1861&lt;&gt;"",-Belegerfassung!J1869+Belegerfassung!K1869,"")</f>
        <v/>
      </c>
      <c r="I1861" s="49" t="str">
        <f>IFERROR(IF(H1861&lt;&gt;"",Belegerfassung!L1869*100,""),IF(OR(Belegerfassung!L1869="Leistung EU - Erlöse",Belegerfassung!L1869="Lieferungen EU-Erlöse",Belegerfassung!L1869="EUST",Belegerfassung!L1869="Bauleistungen 20%")=TRUE,"",MID(Belegerfassung!L1869,4,2)))</f>
        <v/>
      </c>
      <c r="J1861" s="6" t="str">
        <f>IF(A1861&lt;&gt;"",LEFT(Belegerfassung!D1869,40),"")</f>
        <v/>
      </c>
      <c r="K1861" t="str">
        <f>IF(A1861&lt;&gt;"",VLOOKUP(D1861,Abfrage!$F$2:$G$21,2,FALSE),"")</f>
        <v/>
      </c>
      <c r="L1861" s="6" t="str">
        <f>IF(Belegerfassung!H1869&lt;&gt;"",Belegerfassung!H1869,"")</f>
        <v/>
      </c>
      <c r="M1861" t="str">
        <f>IFERROR(IF(Belegerfassung!E1869&lt;&gt;"",VLOOKUP(Belegerfassung!E1869,Abfrage!$L$2:$M$15,2,),""),"")</f>
        <v/>
      </c>
      <c r="N1861" t="str">
        <f t="shared" si="88"/>
        <v/>
      </c>
      <c r="O1861" t="str">
        <f t="shared" si="89"/>
        <v/>
      </c>
      <c r="P1861" t="str">
        <f>IF(Belegerfassung!G1869&lt;&gt;"",CONCATENATE(Belegerfassung!G1869,".pdf"),"")</f>
        <v/>
      </c>
    </row>
    <row r="1862" spans="1:16">
      <c r="A1862" t="str">
        <f>IF(Belegerfassung!C1870&lt;&gt;"",0,"")</f>
        <v/>
      </c>
      <c r="B1862" t="str">
        <f>IFERROR(VLOOKUP(Belegerfassung!I1870,Konten!A:D,2,FALSE),"")</f>
        <v/>
      </c>
      <c r="C1862" t="str">
        <f>IF(A1862&lt;&gt;"",TEXT(Belegerfassung!C1870,"TT.MM.JJJJ"),"")</f>
        <v/>
      </c>
      <c r="D1862" t="str">
        <f>IFERROR(VLOOKUP(Belegerfassung!A1870,Abfrage!$E$2:$F$20,2,FALSE),"")</f>
        <v/>
      </c>
      <c r="E1862" t="str">
        <f>IF(A1862&lt;&gt;"",Belegerfassung!B1870,"")</f>
        <v/>
      </c>
      <c r="F1862" t="str">
        <f>IF(Belegerfassung!L1870="","",IF(Belegerfassung!L1870&lt;&gt;"",IF(Belegerfassung!L1870&lt;&gt;"",IF(Belegerfassung!J1870&lt;&gt;0,VLOOKUP(Belegerfassung!L1870,Abfrage!$A$2:$C$19,2,),VLOOKUP(Belegerfassung!L1870,Abfrage!$A$2:$C$19,3,)),"")))</f>
        <v/>
      </c>
      <c r="G1862" t="str">
        <f t="shared" si="87"/>
        <v/>
      </c>
      <c r="H1862" s="31" t="str">
        <f>IF(A1862&lt;&gt;"",-Belegerfassung!J1870+Belegerfassung!K1870,"")</f>
        <v/>
      </c>
      <c r="I1862" s="49" t="str">
        <f>IFERROR(IF(H1862&lt;&gt;"",Belegerfassung!L1870*100,""),IF(OR(Belegerfassung!L1870="Leistung EU - Erlöse",Belegerfassung!L1870="Lieferungen EU-Erlöse",Belegerfassung!L1870="EUST",Belegerfassung!L1870="Bauleistungen 20%")=TRUE,"",MID(Belegerfassung!L1870,4,2)))</f>
        <v/>
      </c>
      <c r="J1862" s="6" t="str">
        <f>IF(A1862&lt;&gt;"",LEFT(Belegerfassung!D1870,40),"")</f>
        <v/>
      </c>
      <c r="K1862" t="str">
        <f>IF(A1862&lt;&gt;"",VLOOKUP(D1862,Abfrage!$F$2:$G$21,2,FALSE),"")</f>
        <v/>
      </c>
      <c r="L1862" s="6" t="str">
        <f>IF(Belegerfassung!H1870&lt;&gt;"",Belegerfassung!H1870,"")</f>
        <v/>
      </c>
      <c r="M1862" t="str">
        <f>IFERROR(IF(Belegerfassung!E1870&lt;&gt;"",VLOOKUP(Belegerfassung!E1870,Abfrage!$L$2:$M$15,2,),""),"")</f>
        <v/>
      </c>
      <c r="N1862" t="str">
        <f t="shared" si="88"/>
        <v/>
      </c>
      <c r="O1862" t="str">
        <f t="shared" si="89"/>
        <v/>
      </c>
      <c r="P1862" t="str">
        <f>IF(Belegerfassung!G1870&lt;&gt;"",CONCATENATE(Belegerfassung!G1870,".pdf"),"")</f>
        <v/>
      </c>
    </row>
    <row r="1863" spans="1:16">
      <c r="A1863" t="str">
        <f>IF(Belegerfassung!C1871&lt;&gt;"",0,"")</f>
        <v/>
      </c>
      <c r="B1863" t="str">
        <f>IFERROR(VLOOKUP(Belegerfassung!I1871,Konten!A:D,2,FALSE),"")</f>
        <v/>
      </c>
      <c r="C1863" t="str">
        <f>IF(A1863&lt;&gt;"",TEXT(Belegerfassung!C1871,"TT.MM.JJJJ"),"")</f>
        <v/>
      </c>
      <c r="D1863" t="str">
        <f>IFERROR(VLOOKUP(Belegerfassung!A1871,Abfrage!$E$2:$F$20,2,FALSE),"")</f>
        <v/>
      </c>
      <c r="E1863" t="str">
        <f>IF(A1863&lt;&gt;"",Belegerfassung!B1871,"")</f>
        <v/>
      </c>
      <c r="F1863" t="str">
        <f>IF(Belegerfassung!L1871="","",IF(Belegerfassung!L1871&lt;&gt;"",IF(Belegerfassung!L1871&lt;&gt;"",IF(Belegerfassung!J1871&lt;&gt;0,VLOOKUP(Belegerfassung!L1871,Abfrage!$A$2:$C$19,2,),VLOOKUP(Belegerfassung!L1871,Abfrage!$A$2:$C$19,3,)),"")))</f>
        <v/>
      </c>
      <c r="G1863" t="str">
        <f t="shared" si="87"/>
        <v/>
      </c>
      <c r="H1863" s="31" t="str">
        <f>IF(A1863&lt;&gt;"",-Belegerfassung!J1871+Belegerfassung!K1871,"")</f>
        <v/>
      </c>
      <c r="I1863" s="49" t="str">
        <f>IFERROR(IF(H1863&lt;&gt;"",Belegerfassung!L1871*100,""),IF(OR(Belegerfassung!L1871="Leistung EU - Erlöse",Belegerfassung!L1871="Lieferungen EU-Erlöse",Belegerfassung!L1871="EUST",Belegerfassung!L1871="Bauleistungen 20%")=TRUE,"",MID(Belegerfassung!L1871,4,2)))</f>
        <v/>
      </c>
      <c r="J1863" s="6" t="str">
        <f>IF(A1863&lt;&gt;"",LEFT(Belegerfassung!D1871,40),"")</f>
        <v/>
      </c>
      <c r="K1863" t="str">
        <f>IF(A1863&lt;&gt;"",VLOOKUP(D1863,Abfrage!$F$2:$G$21,2,FALSE),"")</f>
        <v/>
      </c>
      <c r="L1863" s="6" t="str">
        <f>IF(Belegerfassung!H1871&lt;&gt;"",Belegerfassung!H1871,"")</f>
        <v/>
      </c>
      <c r="M1863" t="str">
        <f>IFERROR(IF(Belegerfassung!E1871&lt;&gt;"",VLOOKUP(Belegerfassung!E1871,Abfrage!$L$2:$M$15,2,),""),"")</f>
        <v/>
      </c>
      <c r="N1863" t="str">
        <f t="shared" si="88"/>
        <v/>
      </c>
      <c r="O1863" t="str">
        <f t="shared" si="89"/>
        <v/>
      </c>
      <c r="P1863" t="str">
        <f>IF(Belegerfassung!G1871&lt;&gt;"",CONCATENATE(Belegerfassung!G1871,".pdf"),"")</f>
        <v/>
      </c>
    </row>
    <row r="1864" spans="1:16">
      <c r="A1864" t="str">
        <f>IF(Belegerfassung!C1872&lt;&gt;"",0,"")</f>
        <v/>
      </c>
      <c r="B1864" t="str">
        <f>IFERROR(VLOOKUP(Belegerfassung!I1872,Konten!A:D,2,FALSE),"")</f>
        <v/>
      </c>
      <c r="C1864" t="str">
        <f>IF(A1864&lt;&gt;"",TEXT(Belegerfassung!C1872,"TT.MM.JJJJ"),"")</f>
        <v/>
      </c>
      <c r="D1864" t="str">
        <f>IFERROR(VLOOKUP(Belegerfassung!A1872,Abfrage!$E$2:$F$20,2,FALSE),"")</f>
        <v/>
      </c>
      <c r="E1864" t="str">
        <f>IF(A1864&lt;&gt;"",Belegerfassung!B1872,"")</f>
        <v/>
      </c>
      <c r="F1864" t="str">
        <f>IF(Belegerfassung!L1872="","",IF(Belegerfassung!L1872&lt;&gt;"",IF(Belegerfassung!L1872&lt;&gt;"",IF(Belegerfassung!J1872&lt;&gt;0,VLOOKUP(Belegerfassung!L1872,Abfrage!$A$2:$C$19,2,),VLOOKUP(Belegerfassung!L1872,Abfrage!$A$2:$C$19,3,)),"")))</f>
        <v/>
      </c>
      <c r="G1864" t="str">
        <f t="shared" si="87"/>
        <v/>
      </c>
      <c r="H1864" s="31" t="str">
        <f>IF(A1864&lt;&gt;"",-Belegerfassung!J1872+Belegerfassung!K1872,"")</f>
        <v/>
      </c>
      <c r="I1864" s="49" t="str">
        <f>IFERROR(IF(H1864&lt;&gt;"",Belegerfassung!L1872*100,""),IF(OR(Belegerfassung!L1872="Leistung EU - Erlöse",Belegerfassung!L1872="Lieferungen EU-Erlöse",Belegerfassung!L1872="EUST",Belegerfassung!L1872="Bauleistungen 20%")=TRUE,"",MID(Belegerfassung!L1872,4,2)))</f>
        <v/>
      </c>
      <c r="J1864" s="6" t="str">
        <f>IF(A1864&lt;&gt;"",LEFT(Belegerfassung!D1872,40),"")</f>
        <v/>
      </c>
      <c r="K1864" t="str">
        <f>IF(A1864&lt;&gt;"",VLOOKUP(D1864,Abfrage!$F$2:$G$21,2,FALSE),"")</f>
        <v/>
      </c>
      <c r="L1864" s="6" t="str">
        <f>IF(Belegerfassung!H1872&lt;&gt;"",Belegerfassung!H1872,"")</f>
        <v/>
      </c>
      <c r="M1864" t="str">
        <f>IFERROR(IF(Belegerfassung!E1872&lt;&gt;"",VLOOKUP(Belegerfassung!E1872,Abfrage!$L$2:$M$15,2,),""),"")</f>
        <v/>
      </c>
      <c r="N1864" t="str">
        <f t="shared" si="88"/>
        <v/>
      </c>
      <c r="O1864" t="str">
        <f t="shared" si="89"/>
        <v/>
      </c>
      <c r="P1864" t="str">
        <f>IF(Belegerfassung!G1872&lt;&gt;"",CONCATENATE(Belegerfassung!G1872,".pdf"),"")</f>
        <v/>
      </c>
    </row>
    <row r="1865" spans="1:16">
      <c r="A1865" t="str">
        <f>IF(Belegerfassung!C1873&lt;&gt;"",0,"")</f>
        <v/>
      </c>
      <c r="B1865" t="str">
        <f>IFERROR(VLOOKUP(Belegerfassung!I1873,Konten!A:D,2,FALSE),"")</f>
        <v/>
      </c>
      <c r="C1865" t="str">
        <f>IF(A1865&lt;&gt;"",TEXT(Belegerfassung!C1873,"TT.MM.JJJJ"),"")</f>
        <v/>
      </c>
      <c r="D1865" t="str">
        <f>IFERROR(VLOOKUP(Belegerfassung!A1873,Abfrage!$E$2:$F$20,2,FALSE),"")</f>
        <v/>
      </c>
      <c r="E1865" t="str">
        <f>IF(A1865&lt;&gt;"",Belegerfassung!B1873,"")</f>
        <v/>
      </c>
      <c r="F1865" t="str">
        <f>IF(Belegerfassung!L1873="","",IF(Belegerfassung!L1873&lt;&gt;"",IF(Belegerfassung!L1873&lt;&gt;"",IF(Belegerfassung!J1873&lt;&gt;0,VLOOKUP(Belegerfassung!L1873,Abfrage!$A$2:$C$19,2,),VLOOKUP(Belegerfassung!L1873,Abfrage!$A$2:$C$19,3,)),"")))</f>
        <v/>
      </c>
      <c r="G1865" t="str">
        <f t="shared" si="87"/>
        <v/>
      </c>
      <c r="H1865" s="31" t="str">
        <f>IF(A1865&lt;&gt;"",-Belegerfassung!J1873+Belegerfassung!K1873,"")</f>
        <v/>
      </c>
      <c r="I1865" s="49" t="str">
        <f>IFERROR(IF(H1865&lt;&gt;"",Belegerfassung!L1873*100,""),IF(OR(Belegerfassung!L1873="Leistung EU - Erlöse",Belegerfassung!L1873="Lieferungen EU-Erlöse",Belegerfassung!L1873="EUST",Belegerfassung!L1873="Bauleistungen 20%")=TRUE,"",MID(Belegerfassung!L1873,4,2)))</f>
        <v/>
      </c>
      <c r="J1865" s="6" t="str">
        <f>IF(A1865&lt;&gt;"",LEFT(Belegerfassung!D1873,40),"")</f>
        <v/>
      </c>
      <c r="K1865" t="str">
        <f>IF(A1865&lt;&gt;"",VLOOKUP(D1865,Abfrage!$F$2:$G$21,2,FALSE),"")</f>
        <v/>
      </c>
      <c r="L1865" s="6" t="str">
        <f>IF(Belegerfassung!H1873&lt;&gt;"",Belegerfassung!H1873,"")</f>
        <v/>
      </c>
      <c r="M1865" t="str">
        <f>IFERROR(IF(Belegerfassung!E1873&lt;&gt;"",VLOOKUP(Belegerfassung!E1873,Abfrage!$L$2:$M$15,2,),""),"")</f>
        <v/>
      </c>
      <c r="N1865" t="str">
        <f t="shared" si="88"/>
        <v/>
      </c>
      <c r="O1865" t="str">
        <f t="shared" si="89"/>
        <v/>
      </c>
      <c r="P1865" t="str">
        <f>IF(Belegerfassung!G1873&lt;&gt;"",CONCATENATE(Belegerfassung!G1873,".pdf"),"")</f>
        <v/>
      </c>
    </row>
    <row r="1866" spans="1:16">
      <c r="A1866" t="str">
        <f>IF(Belegerfassung!C1874&lt;&gt;"",0,"")</f>
        <v/>
      </c>
      <c r="B1866" t="str">
        <f>IFERROR(VLOOKUP(Belegerfassung!I1874,Konten!A:D,2,FALSE),"")</f>
        <v/>
      </c>
      <c r="C1866" t="str">
        <f>IF(A1866&lt;&gt;"",TEXT(Belegerfassung!C1874,"TT.MM.JJJJ"),"")</f>
        <v/>
      </c>
      <c r="D1866" t="str">
        <f>IFERROR(VLOOKUP(Belegerfassung!A1874,Abfrage!$E$2:$F$20,2,FALSE),"")</f>
        <v/>
      </c>
      <c r="E1866" t="str">
        <f>IF(A1866&lt;&gt;"",Belegerfassung!B1874,"")</f>
        <v/>
      </c>
      <c r="F1866" t="str">
        <f>IF(Belegerfassung!L1874="","",IF(Belegerfassung!L1874&lt;&gt;"",IF(Belegerfassung!L1874&lt;&gt;"",IF(Belegerfassung!J1874&lt;&gt;0,VLOOKUP(Belegerfassung!L1874,Abfrage!$A$2:$C$19,2,),VLOOKUP(Belegerfassung!L1874,Abfrage!$A$2:$C$19,3,)),"")))</f>
        <v/>
      </c>
      <c r="G1866" t="str">
        <f t="shared" si="87"/>
        <v/>
      </c>
      <c r="H1866" s="31" t="str">
        <f>IF(A1866&lt;&gt;"",-Belegerfassung!J1874+Belegerfassung!K1874,"")</f>
        <v/>
      </c>
      <c r="I1866" s="49" t="str">
        <f>IFERROR(IF(H1866&lt;&gt;"",Belegerfassung!L1874*100,""),IF(OR(Belegerfassung!L1874="Leistung EU - Erlöse",Belegerfassung!L1874="Lieferungen EU-Erlöse",Belegerfassung!L1874="EUST",Belegerfassung!L1874="Bauleistungen 20%")=TRUE,"",MID(Belegerfassung!L1874,4,2)))</f>
        <v/>
      </c>
      <c r="J1866" s="6" t="str">
        <f>IF(A1866&lt;&gt;"",LEFT(Belegerfassung!D1874,40),"")</f>
        <v/>
      </c>
      <c r="K1866" t="str">
        <f>IF(A1866&lt;&gt;"",VLOOKUP(D1866,Abfrage!$F$2:$G$21,2,FALSE),"")</f>
        <v/>
      </c>
      <c r="L1866" s="6" t="str">
        <f>IF(Belegerfassung!H1874&lt;&gt;"",Belegerfassung!H1874,"")</f>
        <v/>
      </c>
      <c r="M1866" t="str">
        <f>IFERROR(IF(Belegerfassung!E1874&lt;&gt;"",VLOOKUP(Belegerfassung!E1874,Abfrage!$L$2:$M$15,2,),""),"")</f>
        <v/>
      </c>
      <c r="N1866" t="str">
        <f t="shared" si="88"/>
        <v/>
      </c>
      <c r="O1866" t="str">
        <f t="shared" si="89"/>
        <v/>
      </c>
      <c r="P1866" t="str">
        <f>IF(Belegerfassung!G1874&lt;&gt;"",CONCATENATE(Belegerfassung!G1874,".pdf"),"")</f>
        <v/>
      </c>
    </row>
    <row r="1867" spans="1:16">
      <c r="A1867" t="str">
        <f>IF(Belegerfassung!C1875&lt;&gt;"",0,"")</f>
        <v/>
      </c>
      <c r="B1867" t="str">
        <f>IFERROR(VLOOKUP(Belegerfassung!I1875,Konten!A:D,2,FALSE),"")</f>
        <v/>
      </c>
      <c r="C1867" t="str">
        <f>IF(A1867&lt;&gt;"",TEXT(Belegerfassung!C1875,"TT.MM.JJJJ"),"")</f>
        <v/>
      </c>
      <c r="D1867" t="str">
        <f>IFERROR(VLOOKUP(Belegerfassung!A1875,Abfrage!$E$2:$F$20,2,FALSE),"")</f>
        <v/>
      </c>
      <c r="E1867" t="str">
        <f>IF(A1867&lt;&gt;"",Belegerfassung!B1875,"")</f>
        <v/>
      </c>
      <c r="F1867" t="str">
        <f>IF(Belegerfassung!L1875="","",IF(Belegerfassung!L1875&lt;&gt;"",IF(Belegerfassung!L1875&lt;&gt;"",IF(Belegerfassung!J1875&lt;&gt;0,VLOOKUP(Belegerfassung!L1875,Abfrage!$A$2:$C$19,2,),VLOOKUP(Belegerfassung!L1875,Abfrage!$A$2:$C$19,3,)),"")))</f>
        <v/>
      </c>
      <c r="G1867" t="str">
        <f t="shared" si="87"/>
        <v/>
      </c>
      <c r="H1867" s="31" t="str">
        <f>IF(A1867&lt;&gt;"",-Belegerfassung!J1875+Belegerfassung!K1875,"")</f>
        <v/>
      </c>
      <c r="I1867" s="49" t="str">
        <f>IFERROR(IF(H1867&lt;&gt;"",Belegerfassung!L1875*100,""),IF(OR(Belegerfassung!L1875="Leistung EU - Erlöse",Belegerfassung!L1875="Lieferungen EU-Erlöse",Belegerfassung!L1875="EUST",Belegerfassung!L1875="Bauleistungen 20%")=TRUE,"",MID(Belegerfassung!L1875,4,2)))</f>
        <v/>
      </c>
      <c r="J1867" s="6" t="str">
        <f>IF(A1867&lt;&gt;"",LEFT(Belegerfassung!D1875,40),"")</f>
        <v/>
      </c>
      <c r="K1867" t="str">
        <f>IF(A1867&lt;&gt;"",VLOOKUP(D1867,Abfrage!$F$2:$G$21,2,FALSE),"")</f>
        <v/>
      </c>
      <c r="L1867" s="6" t="str">
        <f>IF(Belegerfassung!H1875&lt;&gt;"",Belegerfassung!H1875,"")</f>
        <v/>
      </c>
      <c r="M1867" t="str">
        <f>IFERROR(IF(Belegerfassung!E1875&lt;&gt;"",VLOOKUP(Belegerfassung!E1875,Abfrage!$L$2:$M$15,2,),""),"")</f>
        <v/>
      </c>
      <c r="N1867" t="str">
        <f t="shared" si="88"/>
        <v/>
      </c>
      <c r="O1867" t="str">
        <f t="shared" si="89"/>
        <v/>
      </c>
      <c r="P1867" t="str">
        <f>IF(Belegerfassung!G1875&lt;&gt;"",CONCATENATE(Belegerfassung!G1875,".pdf"),"")</f>
        <v/>
      </c>
    </row>
    <row r="1868" spans="1:16">
      <c r="A1868" t="str">
        <f>IF(Belegerfassung!C1876&lt;&gt;"",0,"")</f>
        <v/>
      </c>
      <c r="B1868" t="str">
        <f>IFERROR(VLOOKUP(Belegerfassung!I1876,Konten!A:D,2,FALSE),"")</f>
        <v/>
      </c>
      <c r="C1868" t="str">
        <f>IF(A1868&lt;&gt;"",TEXT(Belegerfassung!C1876,"TT.MM.JJJJ"),"")</f>
        <v/>
      </c>
      <c r="D1868" t="str">
        <f>IFERROR(VLOOKUP(Belegerfassung!A1876,Abfrage!$E$2:$F$20,2,FALSE),"")</f>
        <v/>
      </c>
      <c r="E1868" t="str">
        <f>IF(A1868&lt;&gt;"",Belegerfassung!B1876,"")</f>
        <v/>
      </c>
      <c r="F1868" t="str">
        <f>IF(Belegerfassung!L1876="","",IF(Belegerfassung!L1876&lt;&gt;"",IF(Belegerfassung!L1876&lt;&gt;"",IF(Belegerfassung!J1876&lt;&gt;0,VLOOKUP(Belegerfassung!L1876,Abfrage!$A$2:$C$19,2,),VLOOKUP(Belegerfassung!L1876,Abfrage!$A$2:$C$19,3,)),"")))</f>
        <v/>
      </c>
      <c r="G1868" t="str">
        <f t="shared" si="87"/>
        <v/>
      </c>
      <c r="H1868" s="31" t="str">
        <f>IF(A1868&lt;&gt;"",-Belegerfassung!J1876+Belegerfassung!K1876,"")</f>
        <v/>
      </c>
      <c r="I1868" s="49" t="str">
        <f>IFERROR(IF(H1868&lt;&gt;"",Belegerfassung!L1876*100,""),IF(OR(Belegerfassung!L1876="Leistung EU - Erlöse",Belegerfassung!L1876="Lieferungen EU-Erlöse",Belegerfassung!L1876="EUST",Belegerfassung!L1876="Bauleistungen 20%")=TRUE,"",MID(Belegerfassung!L1876,4,2)))</f>
        <v/>
      </c>
      <c r="J1868" s="6" t="str">
        <f>IF(A1868&lt;&gt;"",LEFT(Belegerfassung!D1876,40),"")</f>
        <v/>
      </c>
      <c r="K1868" t="str">
        <f>IF(A1868&lt;&gt;"",VLOOKUP(D1868,Abfrage!$F$2:$G$21,2,FALSE),"")</f>
        <v/>
      </c>
      <c r="L1868" s="6" t="str">
        <f>IF(Belegerfassung!H1876&lt;&gt;"",Belegerfassung!H1876,"")</f>
        <v/>
      </c>
      <c r="M1868" t="str">
        <f>IFERROR(IF(Belegerfassung!E1876&lt;&gt;"",VLOOKUP(Belegerfassung!E1876,Abfrage!$L$2:$M$15,2,),""),"")</f>
        <v/>
      </c>
      <c r="N1868" t="str">
        <f t="shared" si="88"/>
        <v/>
      </c>
      <c r="O1868" t="str">
        <f t="shared" si="89"/>
        <v/>
      </c>
      <c r="P1868" t="str">
        <f>IF(Belegerfassung!G1876&lt;&gt;"",CONCATENATE(Belegerfassung!G1876,".pdf"),"")</f>
        <v/>
      </c>
    </row>
    <row r="1869" spans="1:16">
      <c r="A1869" t="str">
        <f>IF(Belegerfassung!C1877&lt;&gt;"",0,"")</f>
        <v/>
      </c>
      <c r="B1869" t="str">
        <f>IFERROR(VLOOKUP(Belegerfassung!I1877,Konten!A:D,2,FALSE),"")</f>
        <v/>
      </c>
      <c r="C1869" t="str">
        <f>IF(A1869&lt;&gt;"",TEXT(Belegerfassung!C1877,"TT.MM.JJJJ"),"")</f>
        <v/>
      </c>
      <c r="D1869" t="str">
        <f>IFERROR(VLOOKUP(Belegerfassung!A1877,Abfrage!$E$2:$F$20,2,FALSE),"")</f>
        <v/>
      </c>
      <c r="E1869" t="str">
        <f>IF(A1869&lt;&gt;"",Belegerfassung!B1877,"")</f>
        <v/>
      </c>
      <c r="F1869" t="str">
        <f>IF(Belegerfassung!L1877="","",IF(Belegerfassung!L1877&lt;&gt;"",IF(Belegerfassung!L1877&lt;&gt;"",IF(Belegerfassung!J1877&lt;&gt;0,VLOOKUP(Belegerfassung!L1877,Abfrage!$A$2:$C$19,2,),VLOOKUP(Belegerfassung!L1877,Abfrage!$A$2:$C$19,3,)),"")))</f>
        <v/>
      </c>
      <c r="G1869" t="str">
        <f t="shared" si="87"/>
        <v/>
      </c>
      <c r="H1869" s="31" t="str">
        <f>IF(A1869&lt;&gt;"",-Belegerfassung!J1877+Belegerfassung!K1877,"")</f>
        <v/>
      </c>
      <c r="I1869" s="49" t="str">
        <f>IFERROR(IF(H1869&lt;&gt;"",Belegerfassung!L1877*100,""),IF(OR(Belegerfassung!L1877="Leistung EU - Erlöse",Belegerfassung!L1877="Lieferungen EU-Erlöse",Belegerfassung!L1877="EUST",Belegerfassung!L1877="Bauleistungen 20%")=TRUE,"",MID(Belegerfassung!L1877,4,2)))</f>
        <v/>
      </c>
      <c r="J1869" s="6" t="str">
        <f>IF(A1869&lt;&gt;"",LEFT(Belegerfassung!D1877,40),"")</f>
        <v/>
      </c>
      <c r="K1869" t="str">
        <f>IF(A1869&lt;&gt;"",VLOOKUP(D1869,Abfrage!$F$2:$G$21,2,FALSE),"")</f>
        <v/>
      </c>
      <c r="L1869" s="6" t="str">
        <f>IF(Belegerfassung!H1877&lt;&gt;"",Belegerfassung!H1877,"")</f>
        <v/>
      </c>
      <c r="M1869" t="str">
        <f>IFERROR(IF(Belegerfassung!E1877&lt;&gt;"",VLOOKUP(Belegerfassung!E1877,Abfrage!$L$2:$M$15,2,),""),"")</f>
        <v/>
      </c>
      <c r="N1869" t="str">
        <f t="shared" si="88"/>
        <v/>
      </c>
      <c r="O1869" t="str">
        <f t="shared" si="89"/>
        <v/>
      </c>
      <c r="P1869" t="str">
        <f>IF(Belegerfassung!G1877&lt;&gt;"",CONCATENATE(Belegerfassung!G1877,".pdf"),"")</f>
        <v/>
      </c>
    </row>
    <row r="1870" spans="1:16">
      <c r="A1870" t="str">
        <f>IF(Belegerfassung!C1878&lt;&gt;"",0,"")</f>
        <v/>
      </c>
      <c r="B1870" t="str">
        <f>IFERROR(VLOOKUP(Belegerfassung!I1878,Konten!A:D,2,FALSE),"")</f>
        <v/>
      </c>
      <c r="C1870" t="str">
        <f>IF(A1870&lt;&gt;"",TEXT(Belegerfassung!C1878,"TT.MM.JJJJ"),"")</f>
        <v/>
      </c>
      <c r="D1870" t="str">
        <f>IFERROR(VLOOKUP(Belegerfassung!A1878,Abfrage!$E$2:$F$20,2,FALSE),"")</f>
        <v/>
      </c>
      <c r="E1870" t="str">
        <f>IF(A1870&lt;&gt;"",Belegerfassung!B1878,"")</f>
        <v/>
      </c>
      <c r="F1870" t="str">
        <f>IF(Belegerfassung!L1878="","",IF(Belegerfassung!L1878&lt;&gt;"",IF(Belegerfassung!L1878&lt;&gt;"",IF(Belegerfassung!J1878&lt;&gt;0,VLOOKUP(Belegerfassung!L1878,Abfrage!$A$2:$C$19,2,),VLOOKUP(Belegerfassung!L1878,Abfrage!$A$2:$C$19,3,)),"")))</f>
        <v/>
      </c>
      <c r="G1870" t="str">
        <f t="shared" si="87"/>
        <v/>
      </c>
      <c r="H1870" s="31" t="str">
        <f>IF(A1870&lt;&gt;"",-Belegerfassung!J1878+Belegerfassung!K1878,"")</f>
        <v/>
      </c>
      <c r="I1870" s="49" t="str">
        <f>IFERROR(IF(H1870&lt;&gt;"",Belegerfassung!L1878*100,""),IF(OR(Belegerfassung!L1878="Leistung EU - Erlöse",Belegerfassung!L1878="Lieferungen EU-Erlöse",Belegerfassung!L1878="EUST",Belegerfassung!L1878="Bauleistungen 20%")=TRUE,"",MID(Belegerfassung!L1878,4,2)))</f>
        <v/>
      </c>
      <c r="J1870" s="6" t="str">
        <f>IF(A1870&lt;&gt;"",LEFT(Belegerfassung!D1878,40),"")</f>
        <v/>
      </c>
      <c r="K1870" t="str">
        <f>IF(A1870&lt;&gt;"",VLOOKUP(D1870,Abfrage!$F$2:$G$21,2,FALSE),"")</f>
        <v/>
      </c>
      <c r="L1870" s="6" t="str">
        <f>IF(Belegerfassung!H1878&lt;&gt;"",Belegerfassung!H1878,"")</f>
        <v/>
      </c>
      <c r="M1870" t="str">
        <f>IFERROR(IF(Belegerfassung!E1878&lt;&gt;"",VLOOKUP(Belegerfassung!E1878,Abfrage!$L$2:$M$15,2,),""),"")</f>
        <v/>
      </c>
      <c r="N1870" t="str">
        <f t="shared" si="88"/>
        <v/>
      </c>
      <c r="O1870" t="str">
        <f t="shared" si="89"/>
        <v/>
      </c>
      <c r="P1870" t="str">
        <f>IF(Belegerfassung!G1878&lt;&gt;"",CONCATENATE(Belegerfassung!G1878,".pdf"),"")</f>
        <v/>
      </c>
    </row>
    <row r="1871" spans="1:16">
      <c r="A1871" t="str">
        <f>IF(Belegerfassung!C1879&lt;&gt;"",0,"")</f>
        <v/>
      </c>
      <c r="B1871" t="str">
        <f>IFERROR(VLOOKUP(Belegerfassung!I1879,Konten!A:D,2,FALSE),"")</f>
        <v/>
      </c>
      <c r="C1871" t="str">
        <f>IF(A1871&lt;&gt;"",TEXT(Belegerfassung!C1879,"TT.MM.JJJJ"),"")</f>
        <v/>
      </c>
      <c r="D1871" t="str">
        <f>IFERROR(VLOOKUP(Belegerfassung!A1879,Abfrage!$E$2:$F$20,2,FALSE),"")</f>
        <v/>
      </c>
      <c r="E1871" t="str">
        <f>IF(A1871&lt;&gt;"",Belegerfassung!B1879,"")</f>
        <v/>
      </c>
      <c r="F1871" t="str">
        <f>IF(Belegerfassung!L1879="","",IF(Belegerfassung!L1879&lt;&gt;"",IF(Belegerfassung!L1879&lt;&gt;"",IF(Belegerfassung!J1879&lt;&gt;0,VLOOKUP(Belegerfassung!L1879,Abfrage!$A$2:$C$19,2,),VLOOKUP(Belegerfassung!L1879,Abfrage!$A$2:$C$19,3,)),"")))</f>
        <v/>
      </c>
      <c r="G1871" t="str">
        <f t="shared" si="87"/>
        <v/>
      </c>
      <c r="H1871" s="31" t="str">
        <f>IF(A1871&lt;&gt;"",-Belegerfassung!J1879+Belegerfassung!K1879,"")</f>
        <v/>
      </c>
      <c r="I1871" s="49" t="str">
        <f>IFERROR(IF(H1871&lt;&gt;"",Belegerfassung!L1879*100,""),IF(OR(Belegerfassung!L1879="Leistung EU - Erlöse",Belegerfassung!L1879="Lieferungen EU-Erlöse",Belegerfassung!L1879="EUST",Belegerfassung!L1879="Bauleistungen 20%")=TRUE,"",MID(Belegerfassung!L1879,4,2)))</f>
        <v/>
      </c>
      <c r="J1871" s="6" t="str">
        <f>IF(A1871&lt;&gt;"",LEFT(Belegerfassung!D1879,40),"")</f>
        <v/>
      </c>
      <c r="K1871" t="str">
        <f>IF(A1871&lt;&gt;"",VLOOKUP(D1871,Abfrage!$F$2:$G$21,2,FALSE),"")</f>
        <v/>
      </c>
      <c r="L1871" s="6" t="str">
        <f>IF(Belegerfassung!H1879&lt;&gt;"",Belegerfassung!H1879,"")</f>
        <v/>
      </c>
      <c r="M1871" t="str">
        <f>IFERROR(IF(Belegerfassung!E1879&lt;&gt;"",VLOOKUP(Belegerfassung!E1879,Abfrage!$L$2:$M$15,2,),""),"")</f>
        <v/>
      </c>
      <c r="N1871" t="str">
        <f t="shared" si="88"/>
        <v/>
      </c>
      <c r="O1871" t="str">
        <f t="shared" si="89"/>
        <v/>
      </c>
      <c r="P1871" t="str">
        <f>IF(Belegerfassung!G1879&lt;&gt;"",CONCATENATE(Belegerfassung!G1879,".pdf"),"")</f>
        <v/>
      </c>
    </row>
    <row r="1872" spans="1:16">
      <c r="A1872" t="str">
        <f>IF(Belegerfassung!C1880&lt;&gt;"",0,"")</f>
        <v/>
      </c>
      <c r="B1872" t="str">
        <f>IFERROR(VLOOKUP(Belegerfassung!I1880,Konten!A:D,2,FALSE),"")</f>
        <v/>
      </c>
      <c r="C1872" t="str">
        <f>IF(A1872&lt;&gt;"",TEXT(Belegerfassung!C1880,"TT.MM.JJJJ"),"")</f>
        <v/>
      </c>
      <c r="D1872" t="str">
        <f>IFERROR(VLOOKUP(Belegerfassung!A1880,Abfrage!$E$2:$F$20,2,FALSE),"")</f>
        <v/>
      </c>
      <c r="E1872" t="str">
        <f>IF(A1872&lt;&gt;"",Belegerfassung!B1880,"")</f>
        <v/>
      </c>
      <c r="F1872" t="str">
        <f>IF(Belegerfassung!L1880="","",IF(Belegerfassung!L1880&lt;&gt;"",IF(Belegerfassung!L1880&lt;&gt;"",IF(Belegerfassung!J1880&lt;&gt;0,VLOOKUP(Belegerfassung!L1880,Abfrage!$A$2:$C$19,2,),VLOOKUP(Belegerfassung!L1880,Abfrage!$A$2:$C$19,3,)),"")))</f>
        <v/>
      </c>
      <c r="G1872" t="str">
        <f t="shared" si="87"/>
        <v/>
      </c>
      <c r="H1872" s="31" t="str">
        <f>IF(A1872&lt;&gt;"",-Belegerfassung!J1880+Belegerfassung!K1880,"")</f>
        <v/>
      </c>
      <c r="I1872" s="49" t="str">
        <f>IFERROR(IF(H1872&lt;&gt;"",Belegerfassung!L1880*100,""),IF(OR(Belegerfassung!L1880="Leistung EU - Erlöse",Belegerfassung!L1880="Lieferungen EU-Erlöse",Belegerfassung!L1880="EUST",Belegerfassung!L1880="Bauleistungen 20%")=TRUE,"",MID(Belegerfassung!L1880,4,2)))</f>
        <v/>
      </c>
      <c r="J1872" s="6" t="str">
        <f>IF(A1872&lt;&gt;"",LEFT(Belegerfassung!D1880,40),"")</f>
        <v/>
      </c>
      <c r="K1872" t="str">
        <f>IF(A1872&lt;&gt;"",VLOOKUP(D1872,Abfrage!$F$2:$G$21,2,FALSE),"")</f>
        <v/>
      </c>
      <c r="L1872" s="6" t="str">
        <f>IF(Belegerfassung!H1880&lt;&gt;"",Belegerfassung!H1880,"")</f>
        <v/>
      </c>
      <c r="M1872" t="str">
        <f>IFERROR(IF(Belegerfassung!E1880&lt;&gt;"",VLOOKUP(Belegerfassung!E1880,Abfrage!$L$2:$M$15,2,),""),"")</f>
        <v/>
      </c>
      <c r="N1872" t="str">
        <f t="shared" si="88"/>
        <v/>
      </c>
      <c r="O1872" t="str">
        <f t="shared" si="89"/>
        <v/>
      </c>
      <c r="P1872" t="str">
        <f>IF(Belegerfassung!G1880&lt;&gt;"",CONCATENATE(Belegerfassung!G1880,".pdf"),"")</f>
        <v/>
      </c>
    </row>
    <row r="1873" spans="1:16">
      <c r="A1873" t="str">
        <f>IF(Belegerfassung!C1881&lt;&gt;"",0,"")</f>
        <v/>
      </c>
      <c r="B1873" t="str">
        <f>IFERROR(VLOOKUP(Belegerfassung!I1881,Konten!A:D,2,FALSE),"")</f>
        <v/>
      </c>
      <c r="C1873" t="str">
        <f>IF(A1873&lt;&gt;"",TEXT(Belegerfassung!C1881,"TT.MM.JJJJ"),"")</f>
        <v/>
      </c>
      <c r="D1873" t="str">
        <f>IFERROR(VLOOKUP(Belegerfassung!A1881,Abfrage!$E$2:$F$20,2,FALSE),"")</f>
        <v/>
      </c>
      <c r="E1873" t="str">
        <f>IF(A1873&lt;&gt;"",Belegerfassung!B1881,"")</f>
        <v/>
      </c>
      <c r="F1873" t="str">
        <f>IF(Belegerfassung!L1881="","",IF(Belegerfassung!L1881&lt;&gt;"",IF(Belegerfassung!L1881&lt;&gt;"",IF(Belegerfassung!J1881&lt;&gt;0,VLOOKUP(Belegerfassung!L1881,Abfrage!$A$2:$C$19,2,),VLOOKUP(Belegerfassung!L1881,Abfrage!$A$2:$C$19,3,)),"")))</f>
        <v/>
      </c>
      <c r="G1873" t="str">
        <f t="shared" si="87"/>
        <v/>
      </c>
      <c r="H1873" s="31" t="str">
        <f>IF(A1873&lt;&gt;"",-Belegerfassung!J1881+Belegerfassung!K1881,"")</f>
        <v/>
      </c>
      <c r="I1873" s="49" t="str">
        <f>IFERROR(IF(H1873&lt;&gt;"",Belegerfassung!L1881*100,""),IF(OR(Belegerfassung!L1881="Leistung EU - Erlöse",Belegerfassung!L1881="Lieferungen EU-Erlöse",Belegerfassung!L1881="EUST",Belegerfassung!L1881="Bauleistungen 20%")=TRUE,"",MID(Belegerfassung!L1881,4,2)))</f>
        <v/>
      </c>
      <c r="J1873" s="6" t="str">
        <f>IF(A1873&lt;&gt;"",LEFT(Belegerfassung!D1881,40),"")</f>
        <v/>
      </c>
      <c r="K1873" t="str">
        <f>IF(A1873&lt;&gt;"",VLOOKUP(D1873,Abfrage!$F$2:$G$21,2,FALSE),"")</f>
        <v/>
      </c>
      <c r="L1873" s="6" t="str">
        <f>IF(Belegerfassung!H1881&lt;&gt;"",Belegerfassung!H1881,"")</f>
        <v/>
      </c>
      <c r="M1873" t="str">
        <f>IFERROR(IF(Belegerfassung!E1881&lt;&gt;"",VLOOKUP(Belegerfassung!E1881,Abfrage!$L$2:$M$15,2,),""),"")</f>
        <v/>
      </c>
      <c r="N1873" t="str">
        <f t="shared" si="88"/>
        <v/>
      </c>
      <c r="O1873" t="str">
        <f t="shared" si="89"/>
        <v/>
      </c>
      <c r="P1873" t="str">
        <f>IF(Belegerfassung!G1881&lt;&gt;"",CONCATENATE(Belegerfassung!G1881,".pdf"),"")</f>
        <v/>
      </c>
    </row>
    <row r="1874" spans="1:16">
      <c r="A1874" t="str">
        <f>IF(Belegerfassung!C1882&lt;&gt;"",0,"")</f>
        <v/>
      </c>
      <c r="B1874" t="str">
        <f>IFERROR(VLOOKUP(Belegerfassung!I1882,Konten!A:D,2,FALSE),"")</f>
        <v/>
      </c>
      <c r="C1874" t="str">
        <f>IF(A1874&lt;&gt;"",TEXT(Belegerfassung!C1882,"TT.MM.JJJJ"),"")</f>
        <v/>
      </c>
      <c r="D1874" t="str">
        <f>IFERROR(VLOOKUP(Belegerfassung!A1882,Abfrage!$E$2:$F$20,2,FALSE),"")</f>
        <v/>
      </c>
      <c r="E1874" t="str">
        <f>IF(A1874&lt;&gt;"",Belegerfassung!B1882,"")</f>
        <v/>
      </c>
      <c r="F1874" t="str">
        <f>IF(Belegerfassung!L1882="","",IF(Belegerfassung!L1882&lt;&gt;"",IF(Belegerfassung!L1882&lt;&gt;"",IF(Belegerfassung!J1882&lt;&gt;0,VLOOKUP(Belegerfassung!L1882,Abfrage!$A$2:$C$19,2,),VLOOKUP(Belegerfassung!L1882,Abfrage!$A$2:$C$19,3,)),"")))</f>
        <v/>
      </c>
      <c r="G1874" t="str">
        <f t="shared" si="87"/>
        <v/>
      </c>
      <c r="H1874" s="31" t="str">
        <f>IF(A1874&lt;&gt;"",-Belegerfassung!J1882+Belegerfassung!K1882,"")</f>
        <v/>
      </c>
      <c r="I1874" s="49" t="str">
        <f>IFERROR(IF(H1874&lt;&gt;"",Belegerfassung!L1882*100,""),IF(OR(Belegerfassung!L1882="Leistung EU - Erlöse",Belegerfassung!L1882="Lieferungen EU-Erlöse",Belegerfassung!L1882="EUST",Belegerfassung!L1882="Bauleistungen 20%")=TRUE,"",MID(Belegerfassung!L1882,4,2)))</f>
        <v/>
      </c>
      <c r="J1874" s="6" t="str">
        <f>IF(A1874&lt;&gt;"",LEFT(Belegerfassung!D1882,40),"")</f>
        <v/>
      </c>
      <c r="K1874" t="str">
        <f>IF(A1874&lt;&gt;"",VLOOKUP(D1874,Abfrage!$F$2:$G$21,2,FALSE),"")</f>
        <v/>
      </c>
      <c r="L1874" s="6" t="str">
        <f>IF(Belegerfassung!H1882&lt;&gt;"",Belegerfassung!H1882,"")</f>
        <v/>
      </c>
      <c r="M1874" t="str">
        <f>IFERROR(IF(Belegerfassung!E1882&lt;&gt;"",VLOOKUP(Belegerfassung!E1882,Abfrage!$L$2:$M$15,2,),""),"")</f>
        <v/>
      </c>
      <c r="N1874" t="str">
        <f t="shared" si="88"/>
        <v/>
      </c>
      <c r="O1874" t="str">
        <f t="shared" si="89"/>
        <v/>
      </c>
      <c r="P1874" t="str">
        <f>IF(Belegerfassung!G1882&lt;&gt;"",CONCATENATE(Belegerfassung!G1882,".pdf"),"")</f>
        <v/>
      </c>
    </row>
    <row r="1875" spans="1:16">
      <c r="A1875" t="str">
        <f>IF(Belegerfassung!C1883&lt;&gt;"",0,"")</f>
        <v/>
      </c>
      <c r="B1875" t="str">
        <f>IFERROR(VLOOKUP(Belegerfassung!I1883,Konten!A:D,2,FALSE),"")</f>
        <v/>
      </c>
      <c r="C1875" t="str">
        <f>IF(A1875&lt;&gt;"",TEXT(Belegerfassung!C1883,"TT.MM.JJJJ"),"")</f>
        <v/>
      </c>
      <c r="D1875" t="str">
        <f>IFERROR(VLOOKUP(Belegerfassung!A1883,Abfrage!$E$2:$F$20,2,FALSE),"")</f>
        <v/>
      </c>
      <c r="E1875" t="str">
        <f>IF(A1875&lt;&gt;"",Belegerfassung!B1883,"")</f>
        <v/>
      </c>
      <c r="F1875" t="str">
        <f>IF(Belegerfassung!L1883="","",IF(Belegerfassung!L1883&lt;&gt;"",IF(Belegerfassung!L1883&lt;&gt;"",IF(Belegerfassung!J1883&lt;&gt;0,VLOOKUP(Belegerfassung!L1883,Abfrage!$A$2:$C$19,2,),VLOOKUP(Belegerfassung!L1883,Abfrage!$A$2:$C$19,3,)),"")))</f>
        <v/>
      </c>
      <c r="G1875" t="str">
        <f t="shared" si="87"/>
        <v/>
      </c>
      <c r="H1875" s="31" t="str">
        <f>IF(A1875&lt;&gt;"",-Belegerfassung!J1883+Belegerfassung!K1883,"")</f>
        <v/>
      </c>
      <c r="I1875" s="49" t="str">
        <f>IFERROR(IF(H1875&lt;&gt;"",Belegerfassung!L1883*100,""),IF(OR(Belegerfassung!L1883="Leistung EU - Erlöse",Belegerfassung!L1883="Lieferungen EU-Erlöse",Belegerfassung!L1883="EUST",Belegerfassung!L1883="Bauleistungen 20%")=TRUE,"",MID(Belegerfassung!L1883,4,2)))</f>
        <v/>
      </c>
      <c r="J1875" s="6" t="str">
        <f>IF(A1875&lt;&gt;"",LEFT(Belegerfassung!D1883,40),"")</f>
        <v/>
      </c>
      <c r="K1875" t="str">
        <f>IF(A1875&lt;&gt;"",VLOOKUP(D1875,Abfrage!$F$2:$G$21,2,FALSE),"")</f>
        <v/>
      </c>
      <c r="L1875" s="6" t="str">
        <f>IF(Belegerfassung!H1883&lt;&gt;"",Belegerfassung!H1883,"")</f>
        <v/>
      </c>
      <c r="M1875" t="str">
        <f>IFERROR(IF(Belegerfassung!E1883&lt;&gt;"",VLOOKUP(Belegerfassung!E1883,Abfrage!$L$2:$M$15,2,),""),"")</f>
        <v/>
      </c>
      <c r="N1875" t="str">
        <f t="shared" si="88"/>
        <v/>
      </c>
      <c r="O1875" t="str">
        <f t="shared" si="89"/>
        <v/>
      </c>
      <c r="P1875" t="str">
        <f>IF(Belegerfassung!G1883&lt;&gt;"",CONCATENATE(Belegerfassung!G1883,".pdf"),"")</f>
        <v/>
      </c>
    </row>
    <row r="1876" spans="1:16">
      <c r="A1876" t="str">
        <f>IF(Belegerfassung!C1884&lt;&gt;"",0,"")</f>
        <v/>
      </c>
      <c r="B1876" t="str">
        <f>IFERROR(VLOOKUP(Belegerfassung!I1884,Konten!A:D,2,FALSE),"")</f>
        <v/>
      </c>
      <c r="C1876" t="str">
        <f>IF(A1876&lt;&gt;"",TEXT(Belegerfassung!C1884,"TT.MM.JJJJ"),"")</f>
        <v/>
      </c>
      <c r="D1876" t="str">
        <f>IFERROR(VLOOKUP(Belegerfassung!A1884,Abfrage!$E$2:$F$20,2,FALSE),"")</f>
        <v/>
      </c>
      <c r="E1876" t="str">
        <f>IF(A1876&lt;&gt;"",Belegerfassung!B1884,"")</f>
        <v/>
      </c>
      <c r="F1876" t="str">
        <f>IF(Belegerfassung!L1884="","",IF(Belegerfassung!L1884&lt;&gt;"",IF(Belegerfassung!L1884&lt;&gt;"",IF(Belegerfassung!J1884&lt;&gt;0,VLOOKUP(Belegerfassung!L1884,Abfrage!$A$2:$C$19,2,),VLOOKUP(Belegerfassung!L1884,Abfrage!$A$2:$C$19,3,)),"")))</f>
        <v/>
      </c>
      <c r="G1876" t="str">
        <f t="shared" si="87"/>
        <v/>
      </c>
      <c r="H1876" s="31" t="str">
        <f>IF(A1876&lt;&gt;"",-Belegerfassung!J1884+Belegerfassung!K1884,"")</f>
        <v/>
      </c>
      <c r="I1876" s="49" t="str">
        <f>IFERROR(IF(H1876&lt;&gt;"",Belegerfassung!L1884*100,""),IF(OR(Belegerfassung!L1884="Leistung EU - Erlöse",Belegerfassung!L1884="Lieferungen EU-Erlöse",Belegerfassung!L1884="EUST",Belegerfassung!L1884="Bauleistungen 20%")=TRUE,"",MID(Belegerfassung!L1884,4,2)))</f>
        <v/>
      </c>
      <c r="J1876" s="6" t="str">
        <f>IF(A1876&lt;&gt;"",LEFT(Belegerfassung!D1884,40),"")</f>
        <v/>
      </c>
      <c r="K1876" t="str">
        <f>IF(A1876&lt;&gt;"",VLOOKUP(D1876,Abfrage!$F$2:$G$21,2,FALSE),"")</f>
        <v/>
      </c>
      <c r="L1876" s="6" t="str">
        <f>IF(Belegerfassung!H1884&lt;&gt;"",Belegerfassung!H1884,"")</f>
        <v/>
      </c>
      <c r="M1876" t="str">
        <f>IFERROR(IF(Belegerfassung!E1884&lt;&gt;"",VLOOKUP(Belegerfassung!E1884,Abfrage!$L$2:$M$15,2,),""),"")</f>
        <v/>
      </c>
      <c r="N1876" t="str">
        <f t="shared" si="88"/>
        <v/>
      </c>
      <c r="O1876" t="str">
        <f t="shared" si="89"/>
        <v/>
      </c>
      <c r="P1876" t="str">
        <f>IF(Belegerfassung!G1884&lt;&gt;"",CONCATENATE(Belegerfassung!G1884,".pdf"),"")</f>
        <v/>
      </c>
    </row>
    <row r="1877" spans="1:16">
      <c r="A1877" t="str">
        <f>IF(Belegerfassung!C1885&lt;&gt;"",0,"")</f>
        <v/>
      </c>
      <c r="B1877" t="str">
        <f>IFERROR(VLOOKUP(Belegerfassung!I1885,Konten!A:D,2,FALSE),"")</f>
        <v/>
      </c>
      <c r="C1877" t="str">
        <f>IF(A1877&lt;&gt;"",TEXT(Belegerfassung!C1885,"TT.MM.JJJJ"),"")</f>
        <v/>
      </c>
      <c r="D1877" t="str">
        <f>IFERROR(VLOOKUP(Belegerfassung!A1885,Abfrage!$E$2:$F$20,2,FALSE),"")</f>
        <v/>
      </c>
      <c r="E1877" t="str">
        <f>IF(A1877&lt;&gt;"",Belegerfassung!B1885,"")</f>
        <v/>
      </c>
      <c r="F1877" t="str">
        <f>IF(Belegerfassung!L1885="","",IF(Belegerfassung!L1885&lt;&gt;"",IF(Belegerfassung!L1885&lt;&gt;"",IF(Belegerfassung!J1885&lt;&gt;0,VLOOKUP(Belegerfassung!L1885,Abfrage!$A$2:$C$19,2,),VLOOKUP(Belegerfassung!L1885,Abfrage!$A$2:$C$19,3,)),"")))</f>
        <v/>
      </c>
      <c r="G1877" t="str">
        <f t="shared" si="87"/>
        <v/>
      </c>
      <c r="H1877" s="31" t="str">
        <f>IF(A1877&lt;&gt;"",-Belegerfassung!J1885+Belegerfassung!K1885,"")</f>
        <v/>
      </c>
      <c r="I1877" s="49" t="str">
        <f>IFERROR(IF(H1877&lt;&gt;"",Belegerfassung!L1885*100,""),IF(OR(Belegerfassung!L1885="Leistung EU - Erlöse",Belegerfassung!L1885="Lieferungen EU-Erlöse",Belegerfassung!L1885="EUST",Belegerfassung!L1885="Bauleistungen 20%")=TRUE,"",MID(Belegerfassung!L1885,4,2)))</f>
        <v/>
      </c>
      <c r="J1877" s="6" t="str">
        <f>IF(A1877&lt;&gt;"",LEFT(Belegerfassung!D1885,40),"")</f>
        <v/>
      </c>
      <c r="K1877" t="str">
        <f>IF(A1877&lt;&gt;"",VLOOKUP(D1877,Abfrage!$F$2:$G$21,2,FALSE),"")</f>
        <v/>
      </c>
      <c r="L1877" s="6" t="str">
        <f>IF(Belegerfassung!H1885&lt;&gt;"",Belegerfassung!H1885,"")</f>
        <v/>
      </c>
      <c r="M1877" t="str">
        <f>IFERROR(IF(Belegerfassung!E1885&lt;&gt;"",VLOOKUP(Belegerfassung!E1885,Abfrage!$L$2:$M$15,2,),""),"")</f>
        <v/>
      </c>
      <c r="N1877" t="str">
        <f t="shared" si="88"/>
        <v/>
      </c>
      <c r="O1877" t="str">
        <f t="shared" si="89"/>
        <v/>
      </c>
      <c r="P1877" t="str">
        <f>IF(Belegerfassung!G1885&lt;&gt;"",CONCATENATE(Belegerfassung!G1885,".pdf"),"")</f>
        <v/>
      </c>
    </row>
    <row r="1878" spans="1:16">
      <c r="A1878" t="str">
        <f>IF(Belegerfassung!C1886&lt;&gt;"",0,"")</f>
        <v/>
      </c>
      <c r="B1878" t="str">
        <f>IFERROR(VLOOKUP(Belegerfassung!I1886,Konten!A:D,2,FALSE),"")</f>
        <v/>
      </c>
      <c r="C1878" t="str">
        <f>IF(A1878&lt;&gt;"",TEXT(Belegerfassung!C1886,"TT.MM.JJJJ"),"")</f>
        <v/>
      </c>
      <c r="D1878" t="str">
        <f>IFERROR(VLOOKUP(Belegerfassung!A1886,Abfrage!$E$2:$F$20,2,FALSE),"")</f>
        <v/>
      </c>
      <c r="E1878" t="str">
        <f>IF(A1878&lt;&gt;"",Belegerfassung!B1886,"")</f>
        <v/>
      </c>
      <c r="F1878" t="str">
        <f>IF(Belegerfassung!L1886="","",IF(Belegerfassung!L1886&lt;&gt;"",IF(Belegerfassung!L1886&lt;&gt;"",IF(Belegerfassung!J1886&lt;&gt;0,VLOOKUP(Belegerfassung!L1886,Abfrage!$A$2:$C$19,2,),VLOOKUP(Belegerfassung!L1886,Abfrage!$A$2:$C$19,3,)),"")))</f>
        <v/>
      </c>
      <c r="G1878" t="str">
        <f t="shared" si="87"/>
        <v/>
      </c>
      <c r="H1878" s="31" t="str">
        <f>IF(A1878&lt;&gt;"",-Belegerfassung!J1886+Belegerfassung!K1886,"")</f>
        <v/>
      </c>
      <c r="I1878" s="49" t="str">
        <f>IFERROR(IF(H1878&lt;&gt;"",Belegerfassung!L1886*100,""),IF(OR(Belegerfassung!L1886="Leistung EU - Erlöse",Belegerfassung!L1886="Lieferungen EU-Erlöse",Belegerfassung!L1886="EUST",Belegerfassung!L1886="Bauleistungen 20%")=TRUE,"",MID(Belegerfassung!L1886,4,2)))</f>
        <v/>
      </c>
      <c r="J1878" s="6" t="str">
        <f>IF(A1878&lt;&gt;"",LEFT(Belegerfassung!D1886,40),"")</f>
        <v/>
      </c>
      <c r="K1878" t="str">
        <f>IF(A1878&lt;&gt;"",VLOOKUP(D1878,Abfrage!$F$2:$G$21,2,FALSE),"")</f>
        <v/>
      </c>
      <c r="L1878" s="6" t="str">
        <f>IF(Belegerfassung!H1886&lt;&gt;"",Belegerfassung!H1886,"")</f>
        <v/>
      </c>
      <c r="M1878" t="str">
        <f>IFERROR(IF(Belegerfassung!E1886&lt;&gt;"",VLOOKUP(Belegerfassung!E1886,Abfrage!$L$2:$M$15,2,),""),"")</f>
        <v/>
      </c>
      <c r="N1878" t="str">
        <f t="shared" si="88"/>
        <v/>
      </c>
      <c r="O1878" t="str">
        <f t="shared" si="89"/>
        <v/>
      </c>
      <c r="P1878" t="str">
        <f>IF(Belegerfassung!G1886&lt;&gt;"",CONCATENATE(Belegerfassung!G1886,".pdf"),"")</f>
        <v/>
      </c>
    </row>
    <row r="1879" spans="1:16">
      <c r="A1879" t="str">
        <f>IF(Belegerfassung!C1887&lt;&gt;"",0,"")</f>
        <v/>
      </c>
      <c r="B1879" t="str">
        <f>IFERROR(VLOOKUP(Belegerfassung!I1887,Konten!A:D,2,FALSE),"")</f>
        <v/>
      </c>
      <c r="C1879" t="str">
        <f>IF(A1879&lt;&gt;"",TEXT(Belegerfassung!C1887,"TT.MM.JJJJ"),"")</f>
        <v/>
      </c>
      <c r="D1879" t="str">
        <f>IFERROR(VLOOKUP(Belegerfassung!A1887,Abfrage!$E$2:$F$20,2,FALSE),"")</f>
        <v/>
      </c>
      <c r="E1879" t="str">
        <f>IF(A1879&lt;&gt;"",Belegerfassung!B1887,"")</f>
        <v/>
      </c>
      <c r="F1879" t="str">
        <f>IF(Belegerfassung!L1887="","",IF(Belegerfassung!L1887&lt;&gt;"",IF(Belegerfassung!L1887&lt;&gt;"",IF(Belegerfassung!J1887&lt;&gt;0,VLOOKUP(Belegerfassung!L1887,Abfrage!$A$2:$C$19,2,),VLOOKUP(Belegerfassung!L1887,Abfrage!$A$2:$C$19,3,)),"")))</f>
        <v/>
      </c>
      <c r="G1879" t="str">
        <f t="shared" si="87"/>
        <v/>
      </c>
      <c r="H1879" s="31" t="str">
        <f>IF(A1879&lt;&gt;"",-Belegerfassung!J1887+Belegerfassung!K1887,"")</f>
        <v/>
      </c>
      <c r="I1879" s="49" t="str">
        <f>IFERROR(IF(H1879&lt;&gt;"",Belegerfassung!L1887*100,""),IF(OR(Belegerfassung!L1887="Leistung EU - Erlöse",Belegerfassung!L1887="Lieferungen EU-Erlöse",Belegerfassung!L1887="EUST",Belegerfassung!L1887="Bauleistungen 20%")=TRUE,"",MID(Belegerfassung!L1887,4,2)))</f>
        <v/>
      </c>
      <c r="J1879" s="6" t="str">
        <f>IF(A1879&lt;&gt;"",LEFT(Belegerfassung!D1887,40),"")</f>
        <v/>
      </c>
      <c r="K1879" t="str">
        <f>IF(A1879&lt;&gt;"",VLOOKUP(D1879,Abfrage!$F$2:$G$21,2,FALSE),"")</f>
        <v/>
      </c>
      <c r="L1879" s="6" t="str">
        <f>IF(Belegerfassung!H1887&lt;&gt;"",Belegerfassung!H1887,"")</f>
        <v/>
      </c>
      <c r="M1879" t="str">
        <f>IFERROR(IF(Belegerfassung!E1887&lt;&gt;"",VLOOKUP(Belegerfassung!E1887,Abfrage!$L$2:$M$15,2,),""),"")</f>
        <v/>
      </c>
      <c r="N1879" t="str">
        <f t="shared" si="88"/>
        <v/>
      </c>
      <c r="O1879" t="str">
        <f t="shared" si="89"/>
        <v/>
      </c>
      <c r="P1879" t="str">
        <f>IF(Belegerfassung!G1887&lt;&gt;"",CONCATENATE(Belegerfassung!G1887,".pdf"),"")</f>
        <v/>
      </c>
    </row>
    <row r="1880" spans="1:16">
      <c r="A1880" t="str">
        <f>IF(Belegerfassung!C1888&lt;&gt;"",0,"")</f>
        <v/>
      </c>
      <c r="B1880" t="str">
        <f>IFERROR(VLOOKUP(Belegerfassung!I1888,Konten!A:D,2,FALSE),"")</f>
        <v/>
      </c>
      <c r="C1880" t="str">
        <f>IF(A1880&lt;&gt;"",TEXT(Belegerfassung!C1888,"TT.MM.JJJJ"),"")</f>
        <v/>
      </c>
      <c r="D1880" t="str">
        <f>IFERROR(VLOOKUP(Belegerfassung!A1888,Abfrage!$E$2:$F$20,2,FALSE),"")</f>
        <v/>
      </c>
      <c r="E1880" t="str">
        <f>IF(A1880&lt;&gt;"",Belegerfassung!B1888,"")</f>
        <v/>
      </c>
      <c r="F1880" t="str">
        <f>IF(Belegerfassung!L1888="","",IF(Belegerfassung!L1888&lt;&gt;"",IF(Belegerfassung!L1888&lt;&gt;"",IF(Belegerfassung!J1888&lt;&gt;0,VLOOKUP(Belegerfassung!L1888,Abfrage!$A$2:$C$19,2,),VLOOKUP(Belegerfassung!L1888,Abfrage!$A$2:$C$19,3,)),"")))</f>
        <v/>
      </c>
      <c r="G1880" t="str">
        <f t="shared" si="87"/>
        <v/>
      </c>
      <c r="H1880" s="31" t="str">
        <f>IF(A1880&lt;&gt;"",-Belegerfassung!J1888+Belegerfassung!K1888,"")</f>
        <v/>
      </c>
      <c r="I1880" s="49" t="str">
        <f>IFERROR(IF(H1880&lt;&gt;"",Belegerfassung!L1888*100,""),IF(OR(Belegerfassung!L1888="Leistung EU - Erlöse",Belegerfassung!L1888="Lieferungen EU-Erlöse",Belegerfassung!L1888="EUST",Belegerfassung!L1888="Bauleistungen 20%")=TRUE,"",MID(Belegerfassung!L1888,4,2)))</f>
        <v/>
      </c>
      <c r="J1880" s="6" t="str">
        <f>IF(A1880&lt;&gt;"",LEFT(Belegerfassung!D1888,40),"")</f>
        <v/>
      </c>
      <c r="K1880" t="str">
        <f>IF(A1880&lt;&gt;"",VLOOKUP(D1880,Abfrage!$F$2:$G$21,2,FALSE),"")</f>
        <v/>
      </c>
      <c r="L1880" s="6" t="str">
        <f>IF(Belegerfassung!H1888&lt;&gt;"",Belegerfassung!H1888,"")</f>
        <v/>
      </c>
      <c r="M1880" t="str">
        <f>IFERROR(IF(Belegerfassung!E1888&lt;&gt;"",VLOOKUP(Belegerfassung!E1888,Abfrage!$L$2:$M$15,2,),""),"")</f>
        <v/>
      </c>
      <c r="N1880" t="str">
        <f t="shared" si="88"/>
        <v/>
      </c>
      <c r="O1880" t="str">
        <f t="shared" si="89"/>
        <v/>
      </c>
      <c r="P1880" t="str">
        <f>IF(Belegerfassung!G1888&lt;&gt;"",CONCATENATE(Belegerfassung!G1888,".pdf"),"")</f>
        <v/>
      </c>
    </row>
    <row r="1881" spans="1:16">
      <c r="A1881" t="str">
        <f>IF(Belegerfassung!C1889&lt;&gt;"",0,"")</f>
        <v/>
      </c>
      <c r="B1881" t="str">
        <f>IFERROR(VLOOKUP(Belegerfassung!I1889,Konten!A:D,2,FALSE),"")</f>
        <v/>
      </c>
      <c r="C1881" t="str">
        <f>IF(A1881&lt;&gt;"",TEXT(Belegerfassung!C1889,"TT.MM.JJJJ"),"")</f>
        <v/>
      </c>
      <c r="D1881" t="str">
        <f>IFERROR(VLOOKUP(Belegerfassung!A1889,Abfrage!$E$2:$F$20,2,FALSE),"")</f>
        <v/>
      </c>
      <c r="E1881" t="str">
        <f>IF(A1881&lt;&gt;"",Belegerfassung!B1889,"")</f>
        <v/>
      </c>
      <c r="F1881" t="str">
        <f>IF(Belegerfassung!L1889="","",IF(Belegerfassung!L1889&lt;&gt;"",IF(Belegerfassung!L1889&lt;&gt;"",IF(Belegerfassung!J1889&lt;&gt;0,VLOOKUP(Belegerfassung!L1889,Abfrage!$A$2:$C$19,2,),VLOOKUP(Belegerfassung!L1889,Abfrage!$A$2:$C$19,3,)),"")))</f>
        <v/>
      </c>
      <c r="G1881" t="str">
        <f t="shared" si="87"/>
        <v/>
      </c>
      <c r="H1881" s="31" t="str">
        <f>IF(A1881&lt;&gt;"",-Belegerfassung!J1889+Belegerfassung!K1889,"")</f>
        <v/>
      </c>
      <c r="I1881" s="49" t="str">
        <f>IFERROR(IF(H1881&lt;&gt;"",Belegerfassung!L1889*100,""),IF(OR(Belegerfassung!L1889="Leistung EU - Erlöse",Belegerfassung!L1889="Lieferungen EU-Erlöse",Belegerfassung!L1889="EUST",Belegerfassung!L1889="Bauleistungen 20%")=TRUE,"",MID(Belegerfassung!L1889,4,2)))</f>
        <v/>
      </c>
      <c r="J1881" s="6" t="str">
        <f>IF(A1881&lt;&gt;"",LEFT(Belegerfassung!D1889,40),"")</f>
        <v/>
      </c>
      <c r="K1881" t="str">
        <f>IF(A1881&lt;&gt;"",VLOOKUP(D1881,Abfrage!$F$2:$G$21,2,FALSE),"")</f>
        <v/>
      </c>
      <c r="L1881" s="6" t="str">
        <f>IF(Belegerfassung!H1889&lt;&gt;"",Belegerfassung!H1889,"")</f>
        <v/>
      </c>
      <c r="M1881" t="str">
        <f>IFERROR(IF(Belegerfassung!E1889&lt;&gt;"",VLOOKUP(Belegerfassung!E1889,Abfrage!$L$2:$M$15,2,),""),"")</f>
        <v/>
      </c>
      <c r="N1881" t="str">
        <f t="shared" si="88"/>
        <v/>
      </c>
      <c r="O1881" t="str">
        <f t="shared" si="89"/>
        <v/>
      </c>
      <c r="P1881" t="str">
        <f>IF(Belegerfassung!G1889&lt;&gt;"",CONCATENATE(Belegerfassung!G1889,".pdf"),"")</f>
        <v/>
      </c>
    </row>
    <row r="1882" spans="1:16">
      <c r="A1882" t="str">
        <f>IF(Belegerfassung!C1890&lt;&gt;"",0,"")</f>
        <v/>
      </c>
      <c r="B1882" t="str">
        <f>IFERROR(VLOOKUP(Belegerfassung!I1890,Konten!A:D,2,FALSE),"")</f>
        <v/>
      </c>
      <c r="C1882" t="str">
        <f>IF(A1882&lt;&gt;"",TEXT(Belegerfassung!C1890,"TT.MM.JJJJ"),"")</f>
        <v/>
      </c>
      <c r="D1882" t="str">
        <f>IFERROR(VLOOKUP(Belegerfassung!A1890,Abfrage!$E$2:$F$20,2,FALSE),"")</f>
        <v/>
      </c>
      <c r="E1882" t="str">
        <f>IF(A1882&lt;&gt;"",Belegerfassung!B1890,"")</f>
        <v/>
      </c>
      <c r="F1882" t="str">
        <f>IF(Belegerfassung!L1890="","",IF(Belegerfassung!L1890&lt;&gt;"",IF(Belegerfassung!L1890&lt;&gt;"",IF(Belegerfassung!J1890&lt;&gt;0,VLOOKUP(Belegerfassung!L1890,Abfrage!$A$2:$C$19,2,),VLOOKUP(Belegerfassung!L1890,Abfrage!$A$2:$C$19,3,)),"")))</f>
        <v/>
      </c>
      <c r="G1882" t="str">
        <f t="shared" si="87"/>
        <v/>
      </c>
      <c r="H1882" s="31" t="str">
        <f>IF(A1882&lt;&gt;"",-Belegerfassung!J1890+Belegerfassung!K1890,"")</f>
        <v/>
      </c>
      <c r="I1882" s="49" t="str">
        <f>IFERROR(IF(H1882&lt;&gt;"",Belegerfassung!L1890*100,""),IF(OR(Belegerfassung!L1890="Leistung EU - Erlöse",Belegerfassung!L1890="Lieferungen EU-Erlöse",Belegerfassung!L1890="EUST",Belegerfassung!L1890="Bauleistungen 20%")=TRUE,"",MID(Belegerfassung!L1890,4,2)))</f>
        <v/>
      </c>
      <c r="J1882" s="6" t="str">
        <f>IF(A1882&lt;&gt;"",LEFT(Belegerfassung!D1890,40),"")</f>
        <v/>
      </c>
      <c r="K1882" t="str">
        <f>IF(A1882&lt;&gt;"",VLOOKUP(D1882,Abfrage!$F$2:$G$21,2,FALSE),"")</f>
        <v/>
      </c>
      <c r="L1882" s="6" t="str">
        <f>IF(Belegerfassung!H1890&lt;&gt;"",Belegerfassung!H1890,"")</f>
        <v/>
      </c>
      <c r="M1882" t="str">
        <f>IFERROR(IF(Belegerfassung!E1890&lt;&gt;"",VLOOKUP(Belegerfassung!E1890,Abfrage!$L$2:$M$15,2,),""),"")</f>
        <v/>
      </c>
      <c r="N1882" t="str">
        <f t="shared" si="88"/>
        <v/>
      </c>
      <c r="O1882" t="str">
        <f t="shared" si="89"/>
        <v/>
      </c>
      <c r="P1882" t="str">
        <f>IF(Belegerfassung!G1890&lt;&gt;"",CONCATENATE(Belegerfassung!G1890,".pdf"),"")</f>
        <v/>
      </c>
    </row>
    <row r="1883" spans="1:16">
      <c r="A1883" t="str">
        <f>IF(Belegerfassung!C1891&lt;&gt;"",0,"")</f>
        <v/>
      </c>
      <c r="B1883" t="str">
        <f>IFERROR(VLOOKUP(Belegerfassung!I1891,Konten!A:D,2,FALSE),"")</f>
        <v/>
      </c>
      <c r="C1883" t="str">
        <f>IF(A1883&lt;&gt;"",TEXT(Belegerfassung!C1891,"TT.MM.JJJJ"),"")</f>
        <v/>
      </c>
      <c r="D1883" t="str">
        <f>IFERROR(VLOOKUP(Belegerfassung!A1891,Abfrage!$E$2:$F$20,2,FALSE),"")</f>
        <v/>
      </c>
      <c r="E1883" t="str">
        <f>IF(A1883&lt;&gt;"",Belegerfassung!B1891,"")</f>
        <v/>
      </c>
      <c r="F1883" t="str">
        <f>IF(Belegerfassung!L1891="","",IF(Belegerfassung!L1891&lt;&gt;"",IF(Belegerfassung!L1891&lt;&gt;"",IF(Belegerfassung!J1891&lt;&gt;0,VLOOKUP(Belegerfassung!L1891,Abfrage!$A$2:$C$19,2,),VLOOKUP(Belegerfassung!L1891,Abfrage!$A$2:$C$19,3,)),"")))</f>
        <v/>
      </c>
      <c r="G1883" t="str">
        <f t="shared" si="87"/>
        <v/>
      </c>
      <c r="H1883" s="31" t="str">
        <f>IF(A1883&lt;&gt;"",-Belegerfassung!J1891+Belegerfassung!K1891,"")</f>
        <v/>
      </c>
      <c r="I1883" s="49" t="str">
        <f>IFERROR(IF(H1883&lt;&gt;"",Belegerfassung!L1891*100,""),IF(OR(Belegerfassung!L1891="Leistung EU - Erlöse",Belegerfassung!L1891="Lieferungen EU-Erlöse",Belegerfassung!L1891="EUST",Belegerfassung!L1891="Bauleistungen 20%")=TRUE,"",MID(Belegerfassung!L1891,4,2)))</f>
        <v/>
      </c>
      <c r="J1883" s="6" t="str">
        <f>IF(A1883&lt;&gt;"",LEFT(Belegerfassung!D1891,40),"")</f>
        <v/>
      </c>
      <c r="K1883" t="str">
        <f>IF(A1883&lt;&gt;"",VLOOKUP(D1883,Abfrage!$F$2:$G$21,2,FALSE),"")</f>
        <v/>
      </c>
      <c r="L1883" s="6" t="str">
        <f>IF(Belegerfassung!H1891&lt;&gt;"",Belegerfassung!H1891,"")</f>
        <v/>
      </c>
      <c r="M1883" t="str">
        <f>IFERROR(IF(Belegerfassung!E1891&lt;&gt;"",VLOOKUP(Belegerfassung!E1891,Abfrage!$L$2:$M$15,2,),""),"")</f>
        <v/>
      </c>
      <c r="N1883" t="str">
        <f t="shared" si="88"/>
        <v/>
      </c>
      <c r="O1883" t="str">
        <f t="shared" si="89"/>
        <v/>
      </c>
      <c r="P1883" t="str">
        <f>IF(Belegerfassung!G1891&lt;&gt;"",CONCATENATE(Belegerfassung!G1891,".pdf"),"")</f>
        <v/>
      </c>
    </row>
    <row r="1884" spans="1:16">
      <c r="A1884" t="str">
        <f>IF(Belegerfassung!C1892&lt;&gt;"",0,"")</f>
        <v/>
      </c>
      <c r="B1884" t="str">
        <f>IFERROR(VLOOKUP(Belegerfassung!I1892,Konten!A:D,2,FALSE),"")</f>
        <v/>
      </c>
      <c r="C1884" t="str">
        <f>IF(A1884&lt;&gt;"",TEXT(Belegerfassung!C1892,"TT.MM.JJJJ"),"")</f>
        <v/>
      </c>
      <c r="D1884" t="str">
        <f>IFERROR(VLOOKUP(Belegerfassung!A1892,Abfrage!$E$2:$F$20,2,FALSE),"")</f>
        <v/>
      </c>
      <c r="E1884" t="str">
        <f>IF(A1884&lt;&gt;"",Belegerfassung!B1892,"")</f>
        <v/>
      </c>
      <c r="F1884" t="str">
        <f>IF(Belegerfassung!L1892="","",IF(Belegerfassung!L1892&lt;&gt;"",IF(Belegerfassung!L1892&lt;&gt;"",IF(Belegerfassung!J1892&lt;&gt;0,VLOOKUP(Belegerfassung!L1892,Abfrage!$A$2:$C$19,2,),VLOOKUP(Belegerfassung!L1892,Abfrage!$A$2:$C$19,3,)),"")))</f>
        <v/>
      </c>
      <c r="G1884" t="str">
        <f t="shared" si="87"/>
        <v/>
      </c>
      <c r="H1884" s="31" t="str">
        <f>IF(A1884&lt;&gt;"",-Belegerfassung!J1892+Belegerfassung!K1892,"")</f>
        <v/>
      </c>
      <c r="I1884" s="49" t="str">
        <f>IFERROR(IF(H1884&lt;&gt;"",Belegerfassung!L1892*100,""),IF(OR(Belegerfassung!L1892="Leistung EU - Erlöse",Belegerfassung!L1892="Lieferungen EU-Erlöse",Belegerfassung!L1892="EUST",Belegerfassung!L1892="Bauleistungen 20%")=TRUE,"",MID(Belegerfassung!L1892,4,2)))</f>
        <v/>
      </c>
      <c r="J1884" s="6" t="str">
        <f>IF(A1884&lt;&gt;"",LEFT(Belegerfassung!D1892,40),"")</f>
        <v/>
      </c>
      <c r="K1884" t="str">
        <f>IF(A1884&lt;&gt;"",VLOOKUP(D1884,Abfrage!$F$2:$G$21,2,FALSE),"")</f>
        <v/>
      </c>
      <c r="L1884" s="6" t="str">
        <f>IF(Belegerfassung!H1892&lt;&gt;"",Belegerfassung!H1892,"")</f>
        <v/>
      </c>
      <c r="M1884" t="str">
        <f>IFERROR(IF(Belegerfassung!E1892&lt;&gt;"",VLOOKUP(Belegerfassung!E1892,Abfrage!$L$2:$M$15,2,),""),"")</f>
        <v/>
      </c>
      <c r="N1884" t="str">
        <f t="shared" si="88"/>
        <v/>
      </c>
      <c r="O1884" t="str">
        <f t="shared" si="89"/>
        <v/>
      </c>
      <c r="P1884" t="str">
        <f>IF(Belegerfassung!G1892&lt;&gt;"",CONCATENATE(Belegerfassung!G1892,".pdf"),"")</f>
        <v/>
      </c>
    </row>
    <row r="1885" spans="1:16">
      <c r="A1885" t="str">
        <f>IF(Belegerfassung!C1893&lt;&gt;"",0,"")</f>
        <v/>
      </c>
      <c r="B1885" t="str">
        <f>IFERROR(VLOOKUP(Belegerfassung!I1893,Konten!A:D,2,FALSE),"")</f>
        <v/>
      </c>
      <c r="C1885" t="str">
        <f>IF(A1885&lt;&gt;"",TEXT(Belegerfassung!C1893,"TT.MM.JJJJ"),"")</f>
        <v/>
      </c>
      <c r="D1885" t="str">
        <f>IFERROR(VLOOKUP(Belegerfassung!A1893,Abfrage!$E$2:$F$20,2,FALSE),"")</f>
        <v/>
      </c>
      <c r="E1885" t="str">
        <f>IF(A1885&lt;&gt;"",Belegerfassung!B1893,"")</f>
        <v/>
      </c>
      <c r="F1885" t="str">
        <f>IF(Belegerfassung!L1893="","",IF(Belegerfassung!L1893&lt;&gt;"",IF(Belegerfassung!L1893&lt;&gt;"",IF(Belegerfassung!J1893&lt;&gt;0,VLOOKUP(Belegerfassung!L1893,Abfrage!$A$2:$C$19,2,),VLOOKUP(Belegerfassung!L1893,Abfrage!$A$2:$C$19,3,)),"")))</f>
        <v/>
      </c>
      <c r="G1885" t="str">
        <f t="shared" si="87"/>
        <v/>
      </c>
      <c r="H1885" s="31" t="str">
        <f>IF(A1885&lt;&gt;"",-Belegerfassung!J1893+Belegerfassung!K1893,"")</f>
        <v/>
      </c>
      <c r="I1885" s="49" t="str">
        <f>IFERROR(IF(H1885&lt;&gt;"",Belegerfassung!L1893*100,""),IF(OR(Belegerfassung!L1893="Leistung EU - Erlöse",Belegerfassung!L1893="Lieferungen EU-Erlöse",Belegerfassung!L1893="EUST",Belegerfassung!L1893="Bauleistungen 20%")=TRUE,"",MID(Belegerfassung!L1893,4,2)))</f>
        <v/>
      </c>
      <c r="J1885" s="6" t="str">
        <f>IF(A1885&lt;&gt;"",LEFT(Belegerfassung!D1893,40),"")</f>
        <v/>
      </c>
      <c r="K1885" t="str">
        <f>IF(A1885&lt;&gt;"",VLOOKUP(D1885,Abfrage!$F$2:$G$21,2,FALSE),"")</f>
        <v/>
      </c>
      <c r="L1885" s="6" t="str">
        <f>IF(Belegerfassung!H1893&lt;&gt;"",Belegerfassung!H1893,"")</f>
        <v/>
      </c>
      <c r="M1885" t="str">
        <f>IFERROR(IF(Belegerfassung!E1893&lt;&gt;"",VLOOKUP(Belegerfassung!E1893,Abfrage!$L$2:$M$15,2,),""),"")</f>
        <v/>
      </c>
      <c r="N1885" t="str">
        <f t="shared" si="88"/>
        <v/>
      </c>
      <c r="O1885" t="str">
        <f t="shared" si="89"/>
        <v/>
      </c>
      <c r="P1885" t="str">
        <f>IF(Belegerfassung!G1893&lt;&gt;"",CONCATENATE(Belegerfassung!G1893,".pdf"),"")</f>
        <v/>
      </c>
    </row>
    <row r="1886" spans="1:16">
      <c r="A1886" t="str">
        <f>IF(Belegerfassung!C1894&lt;&gt;"",0,"")</f>
        <v/>
      </c>
      <c r="B1886" t="str">
        <f>IFERROR(VLOOKUP(Belegerfassung!I1894,Konten!A:D,2,FALSE),"")</f>
        <v/>
      </c>
      <c r="C1886" t="str">
        <f>IF(A1886&lt;&gt;"",TEXT(Belegerfassung!C1894,"TT.MM.JJJJ"),"")</f>
        <v/>
      </c>
      <c r="D1886" t="str">
        <f>IFERROR(VLOOKUP(Belegerfassung!A1894,Abfrage!$E$2:$F$20,2,FALSE),"")</f>
        <v/>
      </c>
      <c r="E1886" t="str">
        <f>IF(A1886&lt;&gt;"",Belegerfassung!B1894,"")</f>
        <v/>
      </c>
      <c r="F1886" t="str">
        <f>IF(Belegerfassung!L1894="","",IF(Belegerfassung!L1894&lt;&gt;"",IF(Belegerfassung!L1894&lt;&gt;"",IF(Belegerfassung!J1894&lt;&gt;0,VLOOKUP(Belegerfassung!L1894,Abfrage!$A$2:$C$19,2,),VLOOKUP(Belegerfassung!L1894,Abfrage!$A$2:$C$19,3,)),"")))</f>
        <v/>
      </c>
      <c r="G1886" t="str">
        <f t="shared" si="87"/>
        <v/>
      </c>
      <c r="H1886" s="31" t="str">
        <f>IF(A1886&lt;&gt;"",-Belegerfassung!J1894+Belegerfassung!K1894,"")</f>
        <v/>
      </c>
      <c r="I1886" s="49" t="str">
        <f>IFERROR(IF(H1886&lt;&gt;"",Belegerfassung!L1894*100,""),IF(OR(Belegerfassung!L1894="Leistung EU - Erlöse",Belegerfassung!L1894="Lieferungen EU-Erlöse",Belegerfassung!L1894="EUST",Belegerfassung!L1894="Bauleistungen 20%")=TRUE,"",MID(Belegerfassung!L1894,4,2)))</f>
        <v/>
      </c>
      <c r="J1886" s="6" t="str">
        <f>IF(A1886&lt;&gt;"",LEFT(Belegerfassung!D1894,40),"")</f>
        <v/>
      </c>
      <c r="K1886" t="str">
        <f>IF(A1886&lt;&gt;"",VLOOKUP(D1886,Abfrage!$F$2:$G$21,2,FALSE),"")</f>
        <v/>
      </c>
      <c r="L1886" s="6" t="str">
        <f>IF(Belegerfassung!H1894&lt;&gt;"",Belegerfassung!H1894,"")</f>
        <v/>
      </c>
      <c r="M1886" t="str">
        <f>IFERROR(IF(Belegerfassung!E1894&lt;&gt;"",VLOOKUP(Belegerfassung!E1894,Abfrage!$L$2:$M$15,2,),""),"")</f>
        <v/>
      </c>
      <c r="N1886" t="str">
        <f t="shared" si="88"/>
        <v/>
      </c>
      <c r="O1886" t="str">
        <f t="shared" si="89"/>
        <v/>
      </c>
      <c r="P1886" t="str">
        <f>IF(Belegerfassung!G1894&lt;&gt;"",CONCATENATE(Belegerfassung!G1894,".pdf"),"")</f>
        <v/>
      </c>
    </row>
    <row r="1887" spans="1:16">
      <c r="A1887" t="str">
        <f>IF(Belegerfassung!C1895&lt;&gt;"",0,"")</f>
        <v/>
      </c>
      <c r="B1887" t="str">
        <f>IFERROR(VLOOKUP(Belegerfassung!I1895,Konten!A:D,2,FALSE),"")</f>
        <v/>
      </c>
      <c r="C1887" t="str">
        <f>IF(A1887&lt;&gt;"",TEXT(Belegerfassung!C1895,"TT.MM.JJJJ"),"")</f>
        <v/>
      </c>
      <c r="D1887" t="str">
        <f>IFERROR(VLOOKUP(Belegerfassung!A1895,Abfrage!$E$2:$F$20,2,FALSE),"")</f>
        <v/>
      </c>
      <c r="E1887" t="str">
        <f>IF(A1887&lt;&gt;"",Belegerfassung!B1895,"")</f>
        <v/>
      </c>
      <c r="F1887" t="str">
        <f>IF(Belegerfassung!L1895="","",IF(Belegerfassung!L1895&lt;&gt;"",IF(Belegerfassung!L1895&lt;&gt;"",IF(Belegerfassung!J1895&lt;&gt;0,VLOOKUP(Belegerfassung!L1895,Abfrage!$A$2:$C$19,2,),VLOOKUP(Belegerfassung!L1895,Abfrage!$A$2:$C$19,3,)),"")))</f>
        <v/>
      </c>
      <c r="G1887" t="str">
        <f t="shared" si="87"/>
        <v/>
      </c>
      <c r="H1887" s="31" t="str">
        <f>IF(A1887&lt;&gt;"",-Belegerfassung!J1895+Belegerfassung!K1895,"")</f>
        <v/>
      </c>
      <c r="I1887" s="49" t="str">
        <f>IFERROR(IF(H1887&lt;&gt;"",Belegerfassung!L1895*100,""),IF(OR(Belegerfassung!L1895="Leistung EU - Erlöse",Belegerfassung!L1895="Lieferungen EU-Erlöse",Belegerfassung!L1895="EUST",Belegerfassung!L1895="Bauleistungen 20%")=TRUE,"",MID(Belegerfassung!L1895,4,2)))</f>
        <v/>
      </c>
      <c r="J1887" s="6" t="str">
        <f>IF(A1887&lt;&gt;"",LEFT(Belegerfassung!D1895,40),"")</f>
        <v/>
      </c>
      <c r="K1887" t="str">
        <f>IF(A1887&lt;&gt;"",VLOOKUP(D1887,Abfrage!$F$2:$G$21,2,FALSE),"")</f>
        <v/>
      </c>
      <c r="L1887" s="6" t="str">
        <f>IF(Belegerfassung!H1895&lt;&gt;"",Belegerfassung!H1895,"")</f>
        <v/>
      </c>
      <c r="M1887" t="str">
        <f>IFERROR(IF(Belegerfassung!E1895&lt;&gt;"",VLOOKUP(Belegerfassung!E1895,Abfrage!$L$2:$M$15,2,),""),"")</f>
        <v/>
      </c>
      <c r="N1887" t="str">
        <f t="shared" si="88"/>
        <v/>
      </c>
      <c r="O1887" t="str">
        <f t="shared" si="89"/>
        <v/>
      </c>
      <c r="P1887" t="str">
        <f>IF(Belegerfassung!G1895&lt;&gt;"",CONCATENATE(Belegerfassung!G1895,".pdf"),"")</f>
        <v/>
      </c>
    </row>
    <row r="1888" spans="1:16">
      <c r="A1888" t="str">
        <f>IF(Belegerfassung!C1896&lt;&gt;"",0,"")</f>
        <v/>
      </c>
      <c r="B1888" t="str">
        <f>IFERROR(VLOOKUP(Belegerfassung!I1896,Konten!A:D,2,FALSE),"")</f>
        <v/>
      </c>
      <c r="C1888" t="str">
        <f>IF(A1888&lt;&gt;"",TEXT(Belegerfassung!C1896,"TT.MM.JJJJ"),"")</f>
        <v/>
      </c>
      <c r="D1888" t="str">
        <f>IFERROR(VLOOKUP(Belegerfassung!A1896,Abfrage!$E$2:$F$20,2,FALSE),"")</f>
        <v/>
      </c>
      <c r="E1888" t="str">
        <f>IF(A1888&lt;&gt;"",Belegerfassung!B1896,"")</f>
        <v/>
      </c>
      <c r="F1888" t="str">
        <f>IF(Belegerfassung!L1896="","",IF(Belegerfassung!L1896&lt;&gt;"",IF(Belegerfassung!L1896&lt;&gt;"",IF(Belegerfassung!J1896&lt;&gt;0,VLOOKUP(Belegerfassung!L1896,Abfrage!$A$2:$C$19,2,),VLOOKUP(Belegerfassung!L1896,Abfrage!$A$2:$C$19,3,)),"")))</f>
        <v/>
      </c>
      <c r="G1888" t="str">
        <f t="shared" si="87"/>
        <v/>
      </c>
      <c r="H1888" s="31" t="str">
        <f>IF(A1888&lt;&gt;"",-Belegerfassung!J1896+Belegerfassung!K1896,"")</f>
        <v/>
      </c>
      <c r="I1888" s="49" t="str">
        <f>IFERROR(IF(H1888&lt;&gt;"",Belegerfassung!L1896*100,""),IF(OR(Belegerfassung!L1896="Leistung EU - Erlöse",Belegerfassung!L1896="Lieferungen EU-Erlöse",Belegerfassung!L1896="EUST",Belegerfassung!L1896="Bauleistungen 20%")=TRUE,"",MID(Belegerfassung!L1896,4,2)))</f>
        <v/>
      </c>
      <c r="J1888" s="6" t="str">
        <f>IF(A1888&lt;&gt;"",LEFT(Belegerfassung!D1896,40),"")</f>
        <v/>
      </c>
      <c r="K1888" t="str">
        <f>IF(A1888&lt;&gt;"",VLOOKUP(D1888,Abfrage!$F$2:$G$21,2,FALSE),"")</f>
        <v/>
      </c>
      <c r="L1888" s="6" t="str">
        <f>IF(Belegerfassung!H1896&lt;&gt;"",Belegerfassung!H1896,"")</f>
        <v/>
      </c>
      <c r="M1888" t="str">
        <f>IFERROR(IF(Belegerfassung!E1896&lt;&gt;"",VLOOKUP(Belegerfassung!E1896,Abfrage!$L$2:$M$15,2,),""),"")</f>
        <v/>
      </c>
      <c r="N1888" t="str">
        <f t="shared" si="88"/>
        <v/>
      </c>
      <c r="O1888" t="str">
        <f t="shared" si="89"/>
        <v/>
      </c>
      <c r="P1888" t="str">
        <f>IF(Belegerfassung!G1896&lt;&gt;"",CONCATENATE(Belegerfassung!G1896,".pdf"),"")</f>
        <v/>
      </c>
    </row>
    <row r="1889" spans="1:16">
      <c r="A1889" t="str">
        <f>IF(Belegerfassung!C1897&lt;&gt;"",0,"")</f>
        <v/>
      </c>
      <c r="B1889" t="str">
        <f>IFERROR(VLOOKUP(Belegerfassung!I1897,Konten!A:D,2,FALSE),"")</f>
        <v/>
      </c>
      <c r="C1889" t="str">
        <f>IF(A1889&lt;&gt;"",TEXT(Belegerfassung!C1897,"TT.MM.JJJJ"),"")</f>
        <v/>
      </c>
      <c r="D1889" t="str">
        <f>IFERROR(VLOOKUP(Belegerfassung!A1897,Abfrage!$E$2:$F$20,2,FALSE),"")</f>
        <v/>
      </c>
      <c r="E1889" t="str">
        <f>IF(A1889&lt;&gt;"",Belegerfassung!B1897,"")</f>
        <v/>
      </c>
      <c r="F1889" t="str">
        <f>IF(Belegerfassung!L1897="","",IF(Belegerfassung!L1897&lt;&gt;"",IF(Belegerfassung!L1897&lt;&gt;"",IF(Belegerfassung!J1897&lt;&gt;0,VLOOKUP(Belegerfassung!L1897,Abfrage!$A$2:$C$19,2,),VLOOKUP(Belegerfassung!L1897,Abfrage!$A$2:$C$19,3,)),"")))</f>
        <v/>
      </c>
      <c r="G1889" t="str">
        <f t="shared" si="87"/>
        <v/>
      </c>
      <c r="H1889" s="31" t="str">
        <f>IF(A1889&lt;&gt;"",-Belegerfassung!J1897+Belegerfassung!K1897,"")</f>
        <v/>
      </c>
      <c r="I1889" s="49" t="str">
        <f>IFERROR(IF(H1889&lt;&gt;"",Belegerfassung!L1897*100,""),IF(OR(Belegerfassung!L1897="Leistung EU - Erlöse",Belegerfassung!L1897="Lieferungen EU-Erlöse",Belegerfassung!L1897="EUST",Belegerfassung!L1897="Bauleistungen 20%")=TRUE,"",MID(Belegerfassung!L1897,4,2)))</f>
        <v/>
      </c>
      <c r="J1889" s="6" t="str">
        <f>IF(A1889&lt;&gt;"",LEFT(Belegerfassung!D1897,40),"")</f>
        <v/>
      </c>
      <c r="K1889" t="str">
        <f>IF(A1889&lt;&gt;"",VLOOKUP(D1889,Abfrage!$F$2:$G$21,2,FALSE),"")</f>
        <v/>
      </c>
      <c r="L1889" s="6" t="str">
        <f>IF(Belegerfassung!H1897&lt;&gt;"",Belegerfassung!H1897,"")</f>
        <v/>
      </c>
      <c r="M1889" t="str">
        <f>IFERROR(IF(Belegerfassung!E1897&lt;&gt;"",VLOOKUP(Belegerfassung!E1897,Abfrage!$L$2:$M$15,2,),""),"")</f>
        <v/>
      </c>
      <c r="N1889" t="str">
        <f t="shared" si="88"/>
        <v/>
      </c>
      <c r="O1889" t="str">
        <f t="shared" si="89"/>
        <v/>
      </c>
      <c r="P1889" t="str">
        <f>IF(Belegerfassung!G1897&lt;&gt;"",CONCATENATE(Belegerfassung!G1897,".pdf"),"")</f>
        <v/>
      </c>
    </row>
    <row r="1890" spans="1:16">
      <c r="A1890" t="str">
        <f>IF(Belegerfassung!C1898&lt;&gt;"",0,"")</f>
        <v/>
      </c>
      <c r="B1890" t="str">
        <f>IFERROR(VLOOKUP(Belegerfassung!I1898,Konten!A:D,2,FALSE),"")</f>
        <v/>
      </c>
      <c r="C1890" t="str">
        <f>IF(A1890&lt;&gt;"",TEXT(Belegerfassung!C1898,"TT.MM.JJJJ"),"")</f>
        <v/>
      </c>
      <c r="D1890" t="str">
        <f>IFERROR(VLOOKUP(Belegerfassung!A1898,Abfrage!$E$2:$F$20,2,FALSE),"")</f>
        <v/>
      </c>
      <c r="E1890" t="str">
        <f>IF(A1890&lt;&gt;"",Belegerfassung!B1898,"")</f>
        <v/>
      </c>
      <c r="F1890" t="str">
        <f>IF(Belegerfassung!L1898="","",IF(Belegerfassung!L1898&lt;&gt;"",IF(Belegerfassung!L1898&lt;&gt;"",IF(Belegerfassung!J1898&lt;&gt;0,VLOOKUP(Belegerfassung!L1898,Abfrage!$A$2:$C$19,2,),VLOOKUP(Belegerfassung!L1898,Abfrage!$A$2:$C$19,3,)),"")))</f>
        <v/>
      </c>
      <c r="G1890" t="str">
        <f t="shared" si="87"/>
        <v/>
      </c>
      <c r="H1890" s="31" t="str">
        <f>IF(A1890&lt;&gt;"",-Belegerfassung!J1898+Belegerfassung!K1898,"")</f>
        <v/>
      </c>
      <c r="I1890" s="49" t="str">
        <f>IFERROR(IF(H1890&lt;&gt;"",Belegerfassung!L1898*100,""),IF(OR(Belegerfassung!L1898="Leistung EU - Erlöse",Belegerfassung!L1898="Lieferungen EU-Erlöse",Belegerfassung!L1898="EUST",Belegerfassung!L1898="Bauleistungen 20%")=TRUE,"",MID(Belegerfassung!L1898,4,2)))</f>
        <v/>
      </c>
      <c r="J1890" s="6" t="str">
        <f>IF(A1890&lt;&gt;"",LEFT(Belegerfassung!D1898,40),"")</f>
        <v/>
      </c>
      <c r="K1890" t="str">
        <f>IF(A1890&lt;&gt;"",VLOOKUP(D1890,Abfrage!$F$2:$G$21,2,FALSE),"")</f>
        <v/>
      </c>
      <c r="L1890" s="6" t="str">
        <f>IF(Belegerfassung!H1898&lt;&gt;"",Belegerfassung!H1898,"")</f>
        <v/>
      </c>
      <c r="M1890" t="str">
        <f>IFERROR(IF(Belegerfassung!E1898&lt;&gt;"",VLOOKUP(Belegerfassung!E1898,Abfrage!$L$2:$M$15,2,),""),"")</f>
        <v/>
      </c>
      <c r="N1890" t="str">
        <f t="shared" si="88"/>
        <v/>
      </c>
      <c r="O1890" t="str">
        <f t="shared" si="89"/>
        <v/>
      </c>
      <c r="P1890" t="str">
        <f>IF(Belegerfassung!G1898&lt;&gt;"",CONCATENATE(Belegerfassung!G1898,".pdf"),"")</f>
        <v/>
      </c>
    </row>
    <row r="1891" spans="1:16">
      <c r="A1891" t="str">
        <f>IF(Belegerfassung!C1899&lt;&gt;"",0,"")</f>
        <v/>
      </c>
      <c r="B1891" t="str">
        <f>IFERROR(VLOOKUP(Belegerfassung!I1899,Konten!A:D,2,FALSE),"")</f>
        <v/>
      </c>
      <c r="C1891" t="str">
        <f>IF(A1891&lt;&gt;"",TEXT(Belegerfassung!C1899,"TT.MM.JJJJ"),"")</f>
        <v/>
      </c>
      <c r="D1891" t="str">
        <f>IFERROR(VLOOKUP(Belegerfassung!A1899,Abfrage!$E$2:$F$20,2,FALSE),"")</f>
        <v/>
      </c>
      <c r="E1891" t="str">
        <f>IF(A1891&lt;&gt;"",Belegerfassung!B1899,"")</f>
        <v/>
      </c>
      <c r="F1891" t="str">
        <f>IF(Belegerfassung!L1899="","",IF(Belegerfassung!L1899&lt;&gt;"",IF(Belegerfassung!L1899&lt;&gt;"",IF(Belegerfassung!J1899&lt;&gt;0,VLOOKUP(Belegerfassung!L1899,Abfrage!$A$2:$C$19,2,),VLOOKUP(Belegerfassung!L1899,Abfrage!$A$2:$C$19,3,)),"")))</f>
        <v/>
      </c>
      <c r="G1891" t="str">
        <f t="shared" si="87"/>
        <v/>
      </c>
      <c r="H1891" s="31" t="str">
        <f>IF(A1891&lt;&gt;"",-Belegerfassung!J1899+Belegerfassung!K1899,"")</f>
        <v/>
      </c>
      <c r="I1891" s="49" t="str">
        <f>IFERROR(IF(H1891&lt;&gt;"",Belegerfassung!L1899*100,""),IF(OR(Belegerfassung!L1899="Leistung EU - Erlöse",Belegerfassung!L1899="Lieferungen EU-Erlöse",Belegerfassung!L1899="EUST",Belegerfassung!L1899="Bauleistungen 20%")=TRUE,"",MID(Belegerfassung!L1899,4,2)))</f>
        <v/>
      </c>
      <c r="J1891" s="6" t="str">
        <f>IF(A1891&lt;&gt;"",LEFT(Belegerfassung!D1899,40),"")</f>
        <v/>
      </c>
      <c r="K1891" t="str">
        <f>IF(A1891&lt;&gt;"",VLOOKUP(D1891,Abfrage!$F$2:$G$21,2,FALSE),"")</f>
        <v/>
      </c>
      <c r="L1891" s="6" t="str">
        <f>IF(Belegerfassung!H1899&lt;&gt;"",Belegerfassung!H1899,"")</f>
        <v/>
      </c>
      <c r="M1891" t="str">
        <f>IFERROR(IF(Belegerfassung!E1899&lt;&gt;"",VLOOKUP(Belegerfassung!E1899,Abfrage!$L$2:$M$15,2,),""),"")</f>
        <v/>
      </c>
      <c r="N1891" t="str">
        <f t="shared" si="88"/>
        <v/>
      </c>
      <c r="O1891" t="str">
        <f t="shared" si="89"/>
        <v/>
      </c>
      <c r="P1891" t="str">
        <f>IF(Belegerfassung!G1899&lt;&gt;"",CONCATENATE(Belegerfassung!G1899,".pdf"),"")</f>
        <v/>
      </c>
    </row>
    <row r="1892" spans="1:16">
      <c r="A1892" t="str">
        <f>IF(Belegerfassung!C1900&lt;&gt;"",0,"")</f>
        <v/>
      </c>
      <c r="B1892" t="str">
        <f>IFERROR(VLOOKUP(Belegerfassung!I1900,Konten!A:D,2,FALSE),"")</f>
        <v/>
      </c>
      <c r="C1892" t="str">
        <f>IF(A1892&lt;&gt;"",TEXT(Belegerfassung!C1900,"TT.MM.JJJJ"),"")</f>
        <v/>
      </c>
      <c r="D1892" t="str">
        <f>IFERROR(VLOOKUP(Belegerfassung!A1900,Abfrage!$E$2:$F$20,2,FALSE),"")</f>
        <v/>
      </c>
      <c r="E1892" t="str">
        <f>IF(A1892&lt;&gt;"",Belegerfassung!B1900,"")</f>
        <v/>
      </c>
      <c r="F1892" t="str">
        <f>IF(Belegerfassung!L1900="","",IF(Belegerfassung!L1900&lt;&gt;"",IF(Belegerfassung!L1900&lt;&gt;"",IF(Belegerfassung!J1900&lt;&gt;0,VLOOKUP(Belegerfassung!L1900,Abfrage!$A$2:$C$19,2,),VLOOKUP(Belegerfassung!L1900,Abfrage!$A$2:$C$19,3,)),"")))</f>
        <v/>
      </c>
      <c r="G1892" t="str">
        <f t="shared" si="87"/>
        <v/>
      </c>
      <c r="H1892" s="31" t="str">
        <f>IF(A1892&lt;&gt;"",-Belegerfassung!J1900+Belegerfassung!K1900,"")</f>
        <v/>
      </c>
      <c r="I1892" s="49" t="str">
        <f>IFERROR(IF(H1892&lt;&gt;"",Belegerfassung!L1900*100,""),IF(OR(Belegerfassung!L1900="Leistung EU - Erlöse",Belegerfassung!L1900="Lieferungen EU-Erlöse",Belegerfassung!L1900="EUST",Belegerfassung!L1900="Bauleistungen 20%")=TRUE,"",MID(Belegerfassung!L1900,4,2)))</f>
        <v/>
      </c>
      <c r="J1892" s="6" t="str">
        <f>IF(A1892&lt;&gt;"",LEFT(Belegerfassung!D1900,40),"")</f>
        <v/>
      </c>
      <c r="K1892" t="str">
        <f>IF(A1892&lt;&gt;"",VLOOKUP(D1892,Abfrage!$F$2:$G$21,2,FALSE),"")</f>
        <v/>
      </c>
      <c r="L1892" s="6" t="str">
        <f>IF(Belegerfassung!H1900&lt;&gt;"",Belegerfassung!H1900,"")</f>
        <v/>
      </c>
      <c r="M1892" t="str">
        <f>IFERROR(IF(Belegerfassung!E1900&lt;&gt;"",VLOOKUP(Belegerfassung!E1900,Abfrage!$L$2:$M$15,2,),""),"")</f>
        <v/>
      </c>
      <c r="N1892" t="str">
        <f t="shared" si="88"/>
        <v/>
      </c>
      <c r="O1892" t="str">
        <f t="shared" si="89"/>
        <v/>
      </c>
      <c r="P1892" t="str">
        <f>IF(Belegerfassung!G1900&lt;&gt;"",CONCATENATE(Belegerfassung!G1900,".pdf"),"")</f>
        <v/>
      </c>
    </row>
    <row r="1893" spans="1:16">
      <c r="A1893" t="str">
        <f>IF(Belegerfassung!C1901&lt;&gt;"",0,"")</f>
        <v/>
      </c>
      <c r="B1893" t="str">
        <f>IFERROR(VLOOKUP(Belegerfassung!I1901,Konten!A:D,2,FALSE),"")</f>
        <v/>
      </c>
      <c r="C1893" t="str">
        <f>IF(A1893&lt;&gt;"",TEXT(Belegerfassung!C1901,"TT.MM.JJJJ"),"")</f>
        <v/>
      </c>
      <c r="D1893" t="str">
        <f>IFERROR(VLOOKUP(Belegerfassung!A1901,Abfrage!$E$2:$F$20,2,FALSE),"")</f>
        <v/>
      </c>
      <c r="E1893" t="str">
        <f>IF(A1893&lt;&gt;"",Belegerfassung!B1901,"")</f>
        <v/>
      </c>
      <c r="F1893" t="str">
        <f>IF(Belegerfassung!L1901="","",IF(Belegerfassung!L1901&lt;&gt;"",IF(Belegerfassung!L1901&lt;&gt;"",IF(Belegerfassung!J1901&lt;&gt;0,VLOOKUP(Belegerfassung!L1901,Abfrage!$A$2:$C$19,2,),VLOOKUP(Belegerfassung!L1901,Abfrage!$A$2:$C$19,3,)),"")))</f>
        <v/>
      </c>
      <c r="G1893" t="str">
        <f t="shared" si="87"/>
        <v/>
      </c>
      <c r="H1893" s="31" t="str">
        <f>IF(A1893&lt;&gt;"",-Belegerfassung!J1901+Belegerfassung!K1901,"")</f>
        <v/>
      </c>
      <c r="I1893" s="49" t="str">
        <f>IFERROR(IF(H1893&lt;&gt;"",Belegerfassung!L1901*100,""),IF(OR(Belegerfassung!L1901="Leistung EU - Erlöse",Belegerfassung!L1901="Lieferungen EU-Erlöse",Belegerfassung!L1901="EUST",Belegerfassung!L1901="Bauleistungen 20%")=TRUE,"",MID(Belegerfassung!L1901,4,2)))</f>
        <v/>
      </c>
      <c r="J1893" s="6" t="str">
        <f>IF(A1893&lt;&gt;"",LEFT(Belegerfassung!D1901,40),"")</f>
        <v/>
      </c>
      <c r="K1893" t="str">
        <f>IF(A1893&lt;&gt;"",VLOOKUP(D1893,Abfrage!$F$2:$G$21,2,FALSE),"")</f>
        <v/>
      </c>
      <c r="L1893" s="6" t="str">
        <f>IF(Belegerfassung!H1901&lt;&gt;"",Belegerfassung!H1901,"")</f>
        <v/>
      </c>
      <c r="M1893" t="str">
        <f>IFERROR(IF(Belegerfassung!E1901&lt;&gt;"",VLOOKUP(Belegerfassung!E1901,Abfrage!$L$2:$M$15,2,),""),"")</f>
        <v/>
      </c>
      <c r="N1893" t="str">
        <f t="shared" si="88"/>
        <v/>
      </c>
      <c r="O1893" t="str">
        <f t="shared" si="89"/>
        <v/>
      </c>
      <c r="P1893" t="str">
        <f>IF(Belegerfassung!G1901&lt;&gt;"",CONCATENATE(Belegerfassung!G1901,".pdf"),"")</f>
        <v/>
      </c>
    </row>
    <row r="1894" spans="1:16">
      <c r="A1894" t="str">
        <f>IF(Belegerfassung!C1902&lt;&gt;"",0,"")</f>
        <v/>
      </c>
      <c r="B1894" t="str">
        <f>IFERROR(VLOOKUP(Belegerfassung!I1902,Konten!A:D,2,FALSE),"")</f>
        <v/>
      </c>
      <c r="C1894" t="str">
        <f>IF(A1894&lt;&gt;"",TEXT(Belegerfassung!C1902,"TT.MM.JJJJ"),"")</f>
        <v/>
      </c>
      <c r="D1894" t="str">
        <f>IFERROR(VLOOKUP(Belegerfassung!A1902,Abfrage!$E$2:$F$20,2,FALSE),"")</f>
        <v/>
      </c>
      <c r="E1894" t="str">
        <f>IF(A1894&lt;&gt;"",Belegerfassung!B1902,"")</f>
        <v/>
      </c>
      <c r="F1894" t="str">
        <f>IF(Belegerfassung!L1902="","",IF(Belegerfassung!L1902&lt;&gt;"",IF(Belegerfassung!L1902&lt;&gt;"",IF(Belegerfassung!J1902&lt;&gt;0,VLOOKUP(Belegerfassung!L1902,Abfrage!$A$2:$C$19,2,),VLOOKUP(Belegerfassung!L1902,Abfrage!$A$2:$C$19,3,)),"")))</f>
        <v/>
      </c>
      <c r="G1894" t="str">
        <f t="shared" si="87"/>
        <v/>
      </c>
      <c r="H1894" s="31" t="str">
        <f>IF(A1894&lt;&gt;"",-Belegerfassung!J1902+Belegerfassung!K1902,"")</f>
        <v/>
      </c>
      <c r="I1894" s="49" t="str">
        <f>IFERROR(IF(H1894&lt;&gt;"",Belegerfassung!L1902*100,""),IF(OR(Belegerfassung!L1902="Leistung EU - Erlöse",Belegerfassung!L1902="Lieferungen EU-Erlöse",Belegerfassung!L1902="EUST",Belegerfassung!L1902="Bauleistungen 20%")=TRUE,"",MID(Belegerfassung!L1902,4,2)))</f>
        <v/>
      </c>
      <c r="J1894" s="6" t="str">
        <f>IF(A1894&lt;&gt;"",LEFT(Belegerfassung!D1902,40),"")</f>
        <v/>
      </c>
      <c r="K1894" t="str">
        <f>IF(A1894&lt;&gt;"",VLOOKUP(D1894,Abfrage!$F$2:$G$21,2,FALSE),"")</f>
        <v/>
      </c>
      <c r="L1894" s="6" t="str">
        <f>IF(Belegerfassung!H1902&lt;&gt;"",Belegerfassung!H1902,"")</f>
        <v/>
      </c>
      <c r="M1894" t="str">
        <f>IFERROR(IF(Belegerfassung!E1902&lt;&gt;"",VLOOKUP(Belegerfassung!E1902,Abfrage!$L$2:$M$15,2,),""),"")</f>
        <v/>
      </c>
      <c r="N1894" t="str">
        <f t="shared" si="88"/>
        <v/>
      </c>
      <c r="O1894" t="str">
        <f t="shared" si="89"/>
        <v/>
      </c>
      <c r="P1894" t="str">
        <f>IF(Belegerfassung!G1902&lt;&gt;"",CONCATENATE(Belegerfassung!G1902,".pdf"),"")</f>
        <v/>
      </c>
    </row>
    <row r="1895" spans="1:16">
      <c r="A1895" t="str">
        <f>IF(Belegerfassung!C1903&lt;&gt;"",0,"")</f>
        <v/>
      </c>
      <c r="B1895" t="str">
        <f>IFERROR(VLOOKUP(Belegerfassung!I1903,Konten!A:D,2,FALSE),"")</f>
        <v/>
      </c>
      <c r="C1895" t="str">
        <f>IF(A1895&lt;&gt;"",TEXT(Belegerfassung!C1903,"TT.MM.JJJJ"),"")</f>
        <v/>
      </c>
      <c r="D1895" t="str">
        <f>IFERROR(VLOOKUP(Belegerfassung!A1903,Abfrage!$E$2:$F$20,2,FALSE),"")</f>
        <v/>
      </c>
      <c r="E1895" t="str">
        <f>IF(A1895&lt;&gt;"",Belegerfassung!B1903,"")</f>
        <v/>
      </c>
      <c r="F1895" t="str">
        <f>IF(Belegerfassung!L1903="","",IF(Belegerfassung!L1903&lt;&gt;"",IF(Belegerfassung!L1903&lt;&gt;"",IF(Belegerfassung!J1903&lt;&gt;0,VLOOKUP(Belegerfassung!L1903,Abfrage!$A$2:$C$19,2,),VLOOKUP(Belegerfassung!L1903,Abfrage!$A$2:$C$19,3,)),"")))</f>
        <v/>
      </c>
      <c r="G1895" t="str">
        <f t="shared" si="87"/>
        <v/>
      </c>
      <c r="H1895" s="31" t="str">
        <f>IF(A1895&lt;&gt;"",-Belegerfassung!J1903+Belegerfassung!K1903,"")</f>
        <v/>
      </c>
      <c r="I1895" s="49" t="str">
        <f>IFERROR(IF(H1895&lt;&gt;"",Belegerfassung!L1903*100,""),IF(OR(Belegerfassung!L1903="Leistung EU - Erlöse",Belegerfassung!L1903="Lieferungen EU-Erlöse",Belegerfassung!L1903="EUST",Belegerfassung!L1903="Bauleistungen 20%")=TRUE,"",MID(Belegerfassung!L1903,4,2)))</f>
        <v/>
      </c>
      <c r="J1895" s="6" t="str">
        <f>IF(A1895&lt;&gt;"",LEFT(Belegerfassung!D1903,40),"")</f>
        <v/>
      </c>
      <c r="K1895" t="str">
        <f>IF(A1895&lt;&gt;"",VLOOKUP(D1895,Abfrage!$F$2:$G$21,2,FALSE),"")</f>
        <v/>
      </c>
      <c r="L1895" s="6" t="str">
        <f>IF(Belegerfassung!H1903&lt;&gt;"",Belegerfassung!H1903,"")</f>
        <v/>
      </c>
      <c r="M1895" t="str">
        <f>IFERROR(IF(Belegerfassung!E1903&lt;&gt;"",VLOOKUP(Belegerfassung!E1903,Abfrage!$L$2:$M$15,2,),""),"")</f>
        <v/>
      </c>
      <c r="N1895" t="str">
        <f t="shared" si="88"/>
        <v/>
      </c>
      <c r="O1895" t="str">
        <f t="shared" si="89"/>
        <v/>
      </c>
      <c r="P1895" t="str">
        <f>IF(Belegerfassung!G1903&lt;&gt;"",CONCATENATE(Belegerfassung!G1903,".pdf"),"")</f>
        <v/>
      </c>
    </row>
    <row r="1896" spans="1:16">
      <c r="A1896" t="str">
        <f>IF(Belegerfassung!C1904&lt;&gt;"",0,"")</f>
        <v/>
      </c>
      <c r="B1896" t="str">
        <f>IFERROR(VLOOKUP(Belegerfassung!I1904,Konten!A:D,2,FALSE),"")</f>
        <v/>
      </c>
      <c r="C1896" t="str">
        <f>IF(A1896&lt;&gt;"",TEXT(Belegerfassung!C1904,"TT.MM.JJJJ"),"")</f>
        <v/>
      </c>
      <c r="D1896" t="str">
        <f>IFERROR(VLOOKUP(Belegerfassung!A1904,Abfrage!$E$2:$F$20,2,FALSE),"")</f>
        <v/>
      </c>
      <c r="E1896" t="str">
        <f>IF(A1896&lt;&gt;"",Belegerfassung!B1904,"")</f>
        <v/>
      </c>
      <c r="F1896" t="str">
        <f>IF(Belegerfassung!L1904="","",IF(Belegerfassung!L1904&lt;&gt;"",IF(Belegerfassung!L1904&lt;&gt;"",IF(Belegerfassung!J1904&lt;&gt;0,VLOOKUP(Belegerfassung!L1904,Abfrage!$A$2:$C$19,2,),VLOOKUP(Belegerfassung!L1904,Abfrage!$A$2:$C$19,3,)),"")))</f>
        <v/>
      </c>
      <c r="G1896" t="str">
        <f t="shared" si="87"/>
        <v/>
      </c>
      <c r="H1896" s="31" t="str">
        <f>IF(A1896&lt;&gt;"",-Belegerfassung!J1904+Belegerfassung!K1904,"")</f>
        <v/>
      </c>
      <c r="I1896" s="49" t="str">
        <f>IFERROR(IF(H1896&lt;&gt;"",Belegerfassung!L1904*100,""),IF(OR(Belegerfassung!L1904="Leistung EU - Erlöse",Belegerfassung!L1904="Lieferungen EU-Erlöse",Belegerfassung!L1904="EUST",Belegerfassung!L1904="Bauleistungen 20%")=TRUE,"",MID(Belegerfassung!L1904,4,2)))</f>
        <v/>
      </c>
      <c r="J1896" s="6" t="str">
        <f>IF(A1896&lt;&gt;"",LEFT(Belegerfassung!D1904,40),"")</f>
        <v/>
      </c>
      <c r="K1896" t="str">
        <f>IF(A1896&lt;&gt;"",VLOOKUP(D1896,Abfrage!$F$2:$G$21,2,FALSE),"")</f>
        <v/>
      </c>
      <c r="L1896" s="6" t="str">
        <f>IF(Belegerfassung!H1904&lt;&gt;"",Belegerfassung!H1904,"")</f>
        <v/>
      </c>
      <c r="M1896" t="str">
        <f>IFERROR(IF(Belegerfassung!E1904&lt;&gt;"",VLOOKUP(Belegerfassung!E1904,Abfrage!$L$2:$M$15,2,),""),"")</f>
        <v/>
      </c>
      <c r="N1896" t="str">
        <f t="shared" si="88"/>
        <v/>
      </c>
      <c r="O1896" t="str">
        <f t="shared" si="89"/>
        <v/>
      </c>
      <c r="P1896" t="str">
        <f>IF(Belegerfassung!G1904&lt;&gt;"",CONCATENATE(Belegerfassung!G1904,".pdf"),"")</f>
        <v/>
      </c>
    </row>
    <row r="1897" spans="1:16">
      <c r="A1897" t="str">
        <f>IF(Belegerfassung!C1905&lt;&gt;"",0,"")</f>
        <v/>
      </c>
      <c r="B1897" t="str">
        <f>IFERROR(VLOOKUP(Belegerfassung!I1905,Konten!A:D,2,FALSE),"")</f>
        <v/>
      </c>
      <c r="C1897" t="str">
        <f>IF(A1897&lt;&gt;"",TEXT(Belegerfassung!C1905,"TT.MM.JJJJ"),"")</f>
        <v/>
      </c>
      <c r="D1897" t="str">
        <f>IFERROR(VLOOKUP(Belegerfassung!A1905,Abfrage!$E$2:$F$20,2,FALSE),"")</f>
        <v/>
      </c>
      <c r="E1897" t="str">
        <f>IF(A1897&lt;&gt;"",Belegerfassung!B1905,"")</f>
        <v/>
      </c>
      <c r="F1897" t="str">
        <f>IF(Belegerfassung!L1905="","",IF(Belegerfassung!L1905&lt;&gt;"",IF(Belegerfassung!L1905&lt;&gt;"",IF(Belegerfassung!J1905&lt;&gt;0,VLOOKUP(Belegerfassung!L1905,Abfrage!$A$2:$C$19,2,),VLOOKUP(Belegerfassung!L1905,Abfrage!$A$2:$C$19,3,)),"")))</f>
        <v/>
      </c>
      <c r="G1897" t="str">
        <f t="shared" si="87"/>
        <v/>
      </c>
      <c r="H1897" s="31" t="str">
        <f>IF(A1897&lt;&gt;"",-Belegerfassung!J1905+Belegerfassung!K1905,"")</f>
        <v/>
      </c>
      <c r="I1897" s="49" t="str">
        <f>IFERROR(IF(H1897&lt;&gt;"",Belegerfassung!L1905*100,""),IF(OR(Belegerfassung!L1905="Leistung EU - Erlöse",Belegerfassung!L1905="Lieferungen EU-Erlöse",Belegerfassung!L1905="EUST",Belegerfassung!L1905="Bauleistungen 20%")=TRUE,"",MID(Belegerfassung!L1905,4,2)))</f>
        <v/>
      </c>
      <c r="J1897" s="6" t="str">
        <f>IF(A1897&lt;&gt;"",LEFT(Belegerfassung!D1905,40),"")</f>
        <v/>
      </c>
      <c r="K1897" t="str">
        <f>IF(A1897&lt;&gt;"",VLOOKUP(D1897,Abfrage!$F$2:$G$21,2,FALSE),"")</f>
        <v/>
      </c>
      <c r="L1897" s="6" t="str">
        <f>IF(Belegerfassung!H1905&lt;&gt;"",Belegerfassung!H1905,"")</f>
        <v/>
      </c>
      <c r="M1897" t="str">
        <f>IFERROR(IF(Belegerfassung!E1905&lt;&gt;"",VLOOKUP(Belegerfassung!E1905,Abfrage!$L$2:$M$15,2,),""),"")</f>
        <v/>
      </c>
      <c r="N1897" t="str">
        <f t="shared" si="88"/>
        <v/>
      </c>
      <c r="O1897" t="str">
        <f t="shared" si="89"/>
        <v/>
      </c>
      <c r="P1897" t="str">
        <f>IF(Belegerfassung!G1905&lt;&gt;"",CONCATENATE(Belegerfassung!G1905,".pdf"),"")</f>
        <v/>
      </c>
    </row>
    <row r="1898" spans="1:16">
      <c r="A1898" t="str">
        <f>IF(Belegerfassung!C1906&lt;&gt;"",0,"")</f>
        <v/>
      </c>
      <c r="B1898" t="str">
        <f>IFERROR(VLOOKUP(Belegerfassung!I1906,Konten!A:D,2,FALSE),"")</f>
        <v/>
      </c>
      <c r="C1898" t="str">
        <f>IF(A1898&lt;&gt;"",TEXT(Belegerfassung!C1906,"TT.MM.JJJJ"),"")</f>
        <v/>
      </c>
      <c r="D1898" t="str">
        <f>IFERROR(VLOOKUP(Belegerfassung!A1906,Abfrage!$E$2:$F$20,2,FALSE),"")</f>
        <v/>
      </c>
      <c r="E1898" t="str">
        <f>IF(A1898&lt;&gt;"",Belegerfassung!B1906,"")</f>
        <v/>
      </c>
      <c r="F1898" t="str">
        <f>IF(Belegerfassung!L1906="","",IF(Belegerfassung!L1906&lt;&gt;"",IF(Belegerfassung!L1906&lt;&gt;"",IF(Belegerfassung!J1906&lt;&gt;0,VLOOKUP(Belegerfassung!L1906,Abfrage!$A$2:$C$19,2,),VLOOKUP(Belegerfassung!L1906,Abfrage!$A$2:$C$19,3,)),"")))</f>
        <v/>
      </c>
      <c r="G1898" t="str">
        <f t="shared" si="87"/>
        <v/>
      </c>
      <c r="H1898" s="31" t="str">
        <f>IF(A1898&lt;&gt;"",-Belegerfassung!J1906+Belegerfassung!K1906,"")</f>
        <v/>
      </c>
      <c r="I1898" s="49" t="str">
        <f>IFERROR(IF(H1898&lt;&gt;"",Belegerfassung!L1906*100,""),IF(OR(Belegerfassung!L1906="Leistung EU - Erlöse",Belegerfassung!L1906="Lieferungen EU-Erlöse",Belegerfassung!L1906="EUST",Belegerfassung!L1906="Bauleistungen 20%")=TRUE,"",MID(Belegerfassung!L1906,4,2)))</f>
        <v/>
      </c>
      <c r="J1898" s="6" t="str">
        <f>IF(A1898&lt;&gt;"",LEFT(Belegerfassung!D1906,40),"")</f>
        <v/>
      </c>
      <c r="K1898" t="str">
        <f>IF(A1898&lt;&gt;"",VLOOKUP(D1898,Abfrage!$F$2:$G$21,2,FALSE),"")</f>
        <v/>
      </c>
      <c r="L1898" s="6" t="str">
        <f>IF(Belegerfassung!H1906&lt;&gt;"",Belegerfassung!H1906,"")</f>
        <v/>
      </c>
      <c r="M1898" t="str">
        <f>IFERROR(IF(Belegerfassung!E1906&lt;&gt;"",VLOOKUP(Belegerfassung!E1906,Abfrage!$L$2:$M$15,2,),""),"")</f>
        <v/>
      </c>
      <c r="N1898" t="str">
        <f t="shared" si="88"/>
        <v/>
      </c>
      <c r="O1898" t="str">
        <f t="shared" si="89"/>
        <v/>
      </c>
      <c r="P1898" t="str">
        <f>IF(Belegerfassung!G1906&lt;&gt;"",CONCATENATE(Belegerfassung!G1906,".pdf"),"")</f>
        <v/>
      </c>
    </row>
    <row r="1899" spans="1:16">
      <c r="A1899" t="str">
        <f>IF(Belegerfassung!C1907&lt;&gt;"",0,"")</f>
        <v/>
      </c>
      <c r="B1899" t="str">
        <f>IFERROR(VLOOKUP(Belegerfassung!I1907,Konten!A:D,2,FALSE),"")</f>
        <v/>
      </c>
      <c r="C1899" t="str">
        <f>IF(A1899&lt;&gt;"",TEXT(Belegerfassung!C1907,"TT.MM.JJJJ"),"")</f>
        <v/>
      </c>
      <c r="D1899" t="str">
        <f>IFERROR(VLOOKUP(Belegerfassung!A1907,Abfrage!$E$2:$F$20,2,FALSE),"")</f>
        <v/>
      </c>
      <c r="E1899" t="str">
        <f>IF(A1899&lt;&gt;"",Belegerfassung!B1907,"")</f>
        <v/>
      </c>
      <c r="F1899" t="str">
        <f>IF(Belegerfassung!L1907="","",IF(Belegerfassung!L1907&lt;&gt;"",IF(Belegerfassung!L1907&lt;&gt;"",IF(Belegerfassung!J1907&lt;&gt;0,VLOOKUP(Belegerfassung!L1907,Abfrage!$A$2:$C$19,2,),VLOOKUP(Belegerfassung!L1907,Abfrage!$A$2:$C$19,3,)),"")))</f>
        <v/>
      </c>
      <c r="G1899" t="str">
        <f t="shared" si="87"/>
        <v/>
      </c>
      <c r="H1899" s="31" t="str">
        <f>IF(A1899&lt;&gt;"",-Belegerfassung!J1907+Belegerfassung!K1907,"")</f>
        <v/>
      </c>
      <c r="I1899" s="49" t="str">
        <f>IFERROR(IF(H1899&lt;&gt;"",Belegerfassung!L1907*100,""),IF(OR(Belegerfassung!L1907="Leistung EU - Erlöse",Belegerfassung!L1907="Lieferungen EU-Erlöse",Belegerfassung!L1907="EUST",Belegerfassung!L1907="Bauleistungen 20%")=TRUE,"",MID(Belegerfassung!L1907,4,2)))</f>
        <v/>
      </c>
      <c r="J1899" s="6" t="str">
        <f>IF(A1899&lt;&gt;"",LEFT(Belegerfassung!D1907,40),"")</f>
        <v/>
      </c>
      <c r="K1899" t="str">
        <f>IF(A1899&lt;&gt;"",VLOOKUP(D1899,Abfrage!$F$2:$G$21,2,FALSE),"")</f>
        <v/>
      </c>
      <c r="L1899" s="6" t="str">
        <f>IF(Belegerfassung!H1907&lt;&gt;"",Belegerfassung!H1907,"")</f>
        <v/>
      </c>
      <c r="M1899" t="str">
        <f>IFERROR(IF(Belegerfassung!E1907&lt;&gt;"",VLOOKUP(Belegerfassung!E1907,Abfrage!$L$2:$M$15,2,),""),"")</f>
        <v/>
      </c>
      <c r="N1899" t="str">
        <f t="shared" si="88"/>
        <v/>
      </c>
      <c r="O1899" t="str">
        <f t="shared" si="89"/>
        <v/>
      </c>
      <c r="P1899" t="str">
        <f>IF(Belegerfassung!G1907&lt;&gt;"",CONCATENATE(Belegerfassung!G1907,".pdf"),"")</f>
        <v/>
      </c>
    </row>
    <row r="1900" spans="1:16">
      <c r="A1900" t="str">
        <f>IF(Belegerfassung!C1908&lt;&gt;"",0,"")</f>
        <v/>
      </c>
      <c r="B1900" t="str">
        <f>IFERROR(VLOOKUP(Belegerfassung!I1908,Konten!A:D,2,FALSE),"")</f>
        <v/>
      </c>
      <c r="C1900" t="str">
        <f>IF(A1900&lt;&gt;"",TEXT(Belegerfassung!C1908,"TT.MM.JJJJ"),"")</f>
        <v/>
      </c>
      <c r="D1900" t="str">
        <f>IFERROR(VLOOKUP(Belegerfassung!A1908,Abfrage!$E$2:$F$20,2,FALSE),"")</f>
        <v/>
      </c>
      <c r="E1900" t="str">
        <f>IF(A1900&lt;&gt;"",Belegerfassung!B1908,"")</f>
        <v/>
      </c>
      <c r="F1900" t="str">
        <f>IF(Belegerfassung!L1908="","",IF(Belegerfassung!L1908&lt;&gt;"",IF(Belegerfassung!L1908&lt;&gt;"",IF(Belegerfassung!J1908&lt;&gt;0,VLOOKUP(Belegerfassung!L1908,Abfrage!$A$2:$C$19,2,),VLOOKUP(Belegerfassung!L1908,Abfrage!$A$2:$C$19,3,)),"")))</f>
        <v/>
      </c>
      <c r="G1900" t="str">
        <f t="shared" si="87"/>
        <v/>
      </c>
      <c r="H1900" s="31" t="str">
        <f>IF(A1900&lt;&gt;"",-Belegerfassung!J1908+Belegerfassung!K1908,"")</f>
        <v/>
      </c>
      <c r="I1900" s="49" t="str">
        <f>IFERROR(IF(H1900&lt;&gt;"",Belegerfassung!L1908*100,""),IF(OR(Belegerfassung!L1908="Leistung EU - Erlöse",Belegerfassung!L1908="Lieferungen EU-Erlöse",Belegerfassung!L1908="EUST",Belegerfassung!L1908="Bauleistungen 20%")=TRUE,"",MID(Belegerfassung!L1908,4,2)))</f>
        <v/>
      </c>
      <c r="J1900" s="6" t="str">
        <f>IF(A1900&lt;&gt;"",LEFT(Belegerfassung!D1908,40),"")</f>
        <v/>
      </c>
      <c r="K1900" t="str">
        <f>IF(A1900&lt;&gt;"",VLOOKUP(D1900,Abfrage!$F$2:$G$21,2,FALSE),"")</f>
        <v/>
      </c>
      <c r="L1900" s="6" t="str">
        <f>IF(Belegerfassung!H1908&lt;&gt;"",Belegerfassung!H1908,"")</f>
        <v/>
      </c>
      <c r="M1900" t="str">
        <f>IFERROR(IF(Belegerfassung!E1908&lt;&gt;"",VLOOKUP(Belegerfassung!E1908,Abfrage!$L$2:$M$15,2,),""),"")</f>
        <v/>
      </c>
      <c r="N1900" t="str">
        <f t="shared" si="88"/>
        <v/>
      </c>
      <c r="O1900" t="str">
        <f t="shared" si="89"/>
        <v/>
      </c>
      <c r="P1900" t="str">
        <f>IF(Belegerfassung!G1908&lt;&gt;"",CONCATENATE(Belegerfassung!G1908,".pdf"),"")</f>
        <v/>
      </c>
    </row>
    <row r="1901" spans="1:16">
      <c r="A1901" t="str">
        <f>IF(Belegerfassung!C1909&lt;&gt;"",0,"")</f>
        <v/>
      </c>
      <c r="B1901" t="str">
        <f>IFERROR(VLOOKUP(Belegerfassung!I1909,Konten!A:D,2,FALSE),"")</f>
        <v/>
      </c>
      <c r="C1901" t="str">
        <f>IF(A1901&lt;&gt;"",TEXT(Belegerfassung!C1909,"TT.MM.JJJJ"),"")</f>
        <v/>
      </c>
      <c r="D1901" t="str">
        <f>IFERROR(VLOOKUP(Belegerfassung!A1909,Abfrage!$E$2:$F$20,2,FALSE),"")</f>
        <v/>
      </c>
      <c r="E1901" t="str">
        <f>IF(A1901&lt;&gt;"",Belegerfassung!B1909,"")</f>
        <v/>
      </c>
      <c r="F1901" t="str">
        <f>IF(Belegerfassung!L1909="","",IF(Belegerfassung!L1909&lt;&gt;"",IF(Belegerfassung!L1909&lt;&gt;"",IF(Belegerfassung!J1909&lt;&gt;0,VLOOKUP(Belegerfassung!L1909,Abfrage!$A$2:$C$19,2,),VLOOKUP(Belegerfassung!L1909,Abfrage!$A$2:$C$19,3,)),"")))</f>
        <v/>
      </c>
      <c r="G1901" t="str">
        <f t="shared" si="87"/>
        <v/>
      </c>
      <c r="H1901" s="31" t="str">
        <f>IF(A1901&lt;&gt;"",-Belegerfassung!J1909+Belegerfassung!K1909,"")</f>
        <v/>
      </c>
      <c r="I1901" s="49" t="str">
        <f>IFERROR(IF(H1901&lt;&gt;"",Belegerfassung!L1909*100,""),IF(OR(Belegerfassung!L1909="Leistung EU - Erlöse",Belegerfassung!L1909="Lieferungen EU-Erlöse",Belegerfassung!L1909="EUST",Belegerfassung!L1909="Bauleistungen 20%")=TRUE,"",MID(Belegerfassung!L1909,4,2)))</f>
        <v/>
      </c>
      <c r="J1901" s="6" t="str">
        <f>IF(A1901&lt;&gt;"",LEFT(Belegerfassung!D1909,40),"")</f>
        <v/>
      </c>
      <c r="K1901" t="str">
        <f>IF(A1901&lt;&gt;"",VLOOKUP(D1901,Abfrage!$F$2:$G$21,2,FALSE),"")</f>
        <v/>
      </c>
      <c r="L1901" s="6" t="str">
        <f>IF(Belegerfassung!H1909&lt;&gt;"",Belegerfassung!H1909,"")</f>
        <v/>
      </c>
      <c r="M1901" t="str">
        <f>IFERROR(IF(Belegerfassung!E1909&lt;&gt;"",VLOOKUP(Belegerfassung!E1909,Abfrage!$L$2:$M$15,2,),""),"")</f>
        <v/>
      </c>
      <c r="N1901" t="str">
        <f t="shared" si="88"/>
        <v/>
      </c>
      <c r="O1901" t="str">
        <f t="shared" si="89"/>
        <v/>
      </c>
      <c r="P1901" t="str">
        <f>IF(Belegerfassung!G1909&lt;&gt;"",CONCATENATE(Belegerfassung!G1909,".pdf"),"")</f>
        <v/>
      </c>
    </row>
    <row r="1902" spans="1:16">
      <c r="A1902" t="str">
        <f>IF(Belegerfassung!C1910&lt;&gt;"",0,"")</f>
        <v/>
      </c>
      <c r="B1902" t="str">
        <f>IFERROR(VLOOKUP(Belegerfassung!I1910,Konten!A:D,2,FALSE),"")</f>
        <v/>
      </c>
      <c r="C1902" t="str">
        <f>IF(A1902&lt;&gt;"",TEXT(Belegerfassung!C1910,"TT.MM.JJJJ"),"")</f>
        <v/>
      </c>
      <c r="D1902" t="str">
        <f>IFERROR(VLOOKUP(Belegerfassung!A1910,Abfrage!$E$2:$F$20,2,FALSE),"")</f>
        <v/>
      </c>
      <c r="E1902" t="str">
        <f>IF(A1902&lt;&gt;"",Belegerfassung!B1910,"")</f>
        <v/>
      </c>
      <c r="F1902" t="str">
        <f>IF(Belegerfassung!L1910="","",IF(Belegerfassung!L1910&lt;&gt;"",IF(Belegerfassung!L1910&lt;&gt;"",IF(Belegerfassung!J1910&lt;&gt;0,VLOOKUP(Belegerfassung!L1910,Abfrage!$A$2:$C$19,2,),VLOOKUP(Belegerfassung!L1910,Abfrage!$A$2:$C$19,3,)),"")))</f>
        <v/>
      </c>
      <c r="G1902" t="str">
        <f t="shared" si="87"/>
        <v/>
      </c>
      <c r="H1902" s="31" t="str">
        <f>IF(A1902&lt;&gt;"",-Belegerfassung!J1910+Belegerfassung!K1910,"")</f>
        <v/>
      </c>
      <c r="I1902" s="49" t="str">
        <f>IFERROR(IF(H1902&lt;&gt;"",Belegerfassung!L1910*100,""),IF(OR(Belegerfassung!L1910="Leistung EU - Erlöse",Belegerfassung!L1910="Lieferungen EU-Erlöse",Belegerfassung!L1910="EUST",Belegerfassung!L1910="Bauleistungen 20%")=TRUE,"",MID(Belegerfassung!L1910,4,2)))</f>
        <v/>
      </c>
      <c r="J1902" s="6" t="str">
        <f>IF(A1902&lt;&gt;"",LEFT(Belegerfassung!D1910,40),"")</f>
        <v/>
      </c>
      <c r="K1902" t="str">
        <f>IF(A1902&lt;&gt;"",VLOOKUP(D1902,Abfrage!$F$2:$G$21,2,FALSE),"")</f>
        <v/>
      </c>
      <c r="L1902" s="6" t="str">
        <f>IF(Belegerfassung!H1910&lt;&gt;"",Belegerfassung!H1910,"")</f>
        <v/>
      </c>
      <c r="M1902" t="str">
        <f>IFERROR(IF(Belegerfassung!E1910&lt;&gt;"",VLOOKUP(Belegerfassung!E1910,Abfrage!$L$2:$M$15,2,),""),"")</f>
        <v/>
      </c>
      <c r="N1902" t="str">
        <f t="shared" si="88"/>
        <v/>
      </c>
      <c r="O1902" t="str">
        <f t="shared" si="89"/>
        <v/>
      </c>
      <c r="P1902" t="str">
        <f>IF(Belegerfassung!G1910&lt;&gt;"",CONCATENATE(Belegerfassung!G1910,".pdf"),"")</f>
        <v/>
      </c>
    </row>
    <row r="1903" spans="1:16">
      <c r="A1903" t="str">
        <f>IF(Belegerfassung!C1911&lt;&gt;"",0,"")</f>
        <v/>
      </c>
      <c r="B1903" t="str">
        <f>IFERROR(VLOOKUP(Belegerfassung!I1911,Konten!A:D,2,FALSE),"")</f>
        <v/>
      </c>
      <c r="C1903" t="str">
        <f>IF(A1903&lt;&gt;"",TEXT(Belegerfassung!C1911,"TT.MM.JJJJ"),"")</f>
        <v/>
      </c>
      <c r="D1903" t="str">
        <f>IFERROR(VLOOKUP(Belegerfassung!A1911,Abfrage!$E$2:$F$20,2,FALSE),"")</f>
        <v/>
      </c>
      <c r="E1903" t="str">
        <f>IF(A1903&lt;&gt;"",Belegerfassung!B1911,"")</f>
        <v/>
      </c>
      <c r="F1903" t="str">
        <f>IF(Belegerfassung!L1911="","",IF(Belegerfassung!L1911&lt;&gt;"",IF(Belegerfassung!L1911&lt;&gt;"",IF(Belegerfassung!J1911&lt;&gt;0,VLOOKUP(Belegerfassung!L1911,Abfrage!$A$2:$C$19,2,),VLOOKUP(Belegerfassung!L1911,Abfrage!$A$2:$C$19,3,)),"")))</f>
        <v/>
      </c>
      <c r="G1903" t="str">
        <f t="shared" si="87"/>
        <v/>
      </c>
      <c r="H1903" s="31" t="str">
        <f>IF(A1903&lt;&gt;"",-Belegerfassung!J1911+Belegerfassung!K1911,"")</f>
        <v/>
      </c>
      <c r="I1903" s="49" t="str">
        <f>IFERROR(IF(H1903&lt;&gt;"",Belegerfassung!L1911*100,""),IF(OR(Belegerfassung!L1911="Leistung EU - Erlöse",Belegerfassung!L1911="Lieferungen EU-Erlöse",Belegerfassung!L1911="EUST",Belegerfassung!L1911="Bauleistungen 20%")=TRUE,"",MID(Belegerfassung!L1911,4,2)))</f>
        <v/>
      </c>
      <c r="J1903" s="6" t="str">
        <f>IF(A1903&lt;&gt;"",LEFT(Belegerfassung!D1911,40),"")</f>
        <v/>
      </c>
      <c r="K1903" t="str">
        <f>IF(A1903&lt;&gt;"",VLOOKUP(D1903,Abfrage!$F$2:$G$21,2,FALSE),"")</f>
        <v/>
      </c>
      <c r="L1903" s="6" t="str">
        <f>IF(Belegerfassung!H1911&lt;&gt;"",Belegerfassung!H1911,"")</f>
        <v/>
      </c>
      <c r="M1903" t="str">
        <f>IFERROR(IF(Belegerfassung!E1911&lt;&gt;"",VLOOKUP(Belegerfassung!E1911,Abfrage!$L$2:$M$15,2,),""),"")</f>
        <v/>
      </c>
      <c r="N1903" t="str">
        <f t="shared" si="88"/>
        <v/>
      </c>
      <c r="O1903" t="str">
        <f t="shared" si="89"/>
        <v/>
      </c>
      <c r="P1903" t="str">
        <f>IF(Belegerfassung!G1911&lt;&gt;"",CONCATENATE(Belegerfassung!G1911,".pdf"),"")</f>
        <v/>
      </c>
    </row>
    <row r="1904" spans="1:16">
      <c r="A1904" t="str">
        <f>IF(Belegerfassung!C1912&lt;&gt;"",0,"")</f>
        <v/>
      </c>
      <c r="B1904" t="str">
        <f>IFERROR(VLOOKUP(Belegerfassung!I1912,Konten!A:D,2,FALSE),"")</f>
        <v/>
      </c>
      <c r="C1904" t="str">
        <f>IF(A1904&lt;&gt;"",TEXT(Belegerfassung!C1912,"TT.MM.JJJJ"),"")</f>
        <v/>
      </c>
      <c r="D1904" t="str">
        <f>IFERROR(VLOOKUP(Belegerfassung!A1912,Abfrage!$E$2:$F$20,2,FALSE),"")</f>
        <v/>
      </c>
      <c r="E1904" t="str">
        <f>IF(A1904&lt;&gt;"",Belegerfassung!B1912,"")</f>
        <v/>
      </c>
      <c r="F1904" t="str">
        <f>IF(Belegerfassung!L1912="","",IF(Belegerfassung!L1912&lt;&gt;"",IF(Belegerfassung!L1912&lt;&gt;"",IF(Belegerfassung!J1912&lt;&gt;0,VLOOKUP(Belegerfassung!L1912,Abfrage!$A$2:$C$19,2,),VLOOKUP(Belegerfassung!L1912,Abfrage!$A$2:$C$19,3,)),"")))</f>
        <v/>
      </c>
      <c r="G1904" t="str">
        <f t="shared" si="87"/>
        <v/>
      </c>
      <c r="H1904" s="31" t="str">
        <f>IF(A1904&lt;&gt;"",-Belegerfassung!J1912+Belegerfassung!K1912,"")</f>
        <v/>
      </c>
      <c r="I1904" s="49" t="str">
        <f>IFERROR(IF(H1904&lt;&gt;"",Belegerfassung!L1912*100,""),IF(OR(Belegerfassung!L1912="Leistung EU - Erlöse",Belegerfassung!L1912="Lieferungen EU-Erlöse",Belegerfassung!L1912="EUST",Belegerfassung!L1912="Bauleistungen 20%")=TRUE,"",MID(Belegerfassung!L1912,4,2)))</f>
        <v/>
      </c>
      <c r="J1904" s="6" t="str">
        <f>IF(A1904&lt;&gt;"",LEFT(Belegerfassung!D1912,40),"")</f>
        <v/>
      </c>
      <c r="K1904" t="str">
        <f>IF(A1904&lt;&gt;"",VLOOKUP(D1904,Abfrage!$F$2:$G$21,2,FALSE),"")</f>
        <v/>
      </c>
      <c r="L1904" s="6" t="str">
        <f>IF(Belegerfassung!H1912&lt;&gt;"",Belegerfassung!H1912,"")</f>
        <v/>
      </c>
      <c r="M1904" t="str">
        <f>IFERROR(IF(Belegerfassung!E1912&lt;&gt;"",VLOOKUP(Belegerfassung!E1912,Abfrage!$L$2:$M$15,2,),""),"")</f>
        <v/>
      </c>
      <c r="N1904" t="str">
        <f t="shared" si="88"/>
        <v/>
      </c>
      <c r="O1904" t="str">
        <f t="shared" si="89"/>
        <v/>
      </c>
      <c r="P1904" t="str">
        <f>IF(Belegerfassung!G1912&lt;&gt;"",CONCATENATE(Belegerfassung!G1912,".pdf"),"")</f>
        <v/>
      </c>
    </row>
    <row r="1905" spans="1:16">
      <c r="A1905" t="str">
        <f>IF(Belegerfassung!C1913&lt;&gt;"",0,"")</f>
        <v/>
      </c>
      <c r="B1905" t="str">
        <f>IFERROR(VLOOKUP(Belegerfassung!I1913,Konten!A:D,2,FALSE),"")</f>
        <v/>
      </c>
      <c r="C1905" t="str">
        <f>IF(A1905&lt;&gt;"",TEXT(Belegerfassung!C1913,"TT.MM.JJJJ"),"")</f>
        <v/>
      </c>
      <c r="D1905" t="str">
        <f>IFERROR(VLOOKUP(Belegerfassung!A1913,Abfrage!$E$2:$F$20,2,FALSE),"")</f>
        <v/>
      </c>
      <c r="E1905" t="str">
        <f>IF(A1905&lt;&gt;"",Belegerfassung!B1913,"")</f>
        <v/>
      </c>
      <c r="F1905" t="str">
        <f>IF(Belegerfassung!L1913="","",IF(Belegerfassung!L1913&lt;&gt;"",IF(Belegerfassung!L1913&lt;&gt;"",IF(Belegerfassung!J1913&lt;&gt;0,VLOOKUP(Belegerfassung!L1913,Abfrage!$A$2:$C$19,2,),VLOOKUP(Belegerfassung!L1913,Abfrage!$A$2:$C$19,3,)),"")))</f>
        <v/>
      </c>
      <c r="G1905" t="str">
        <f t="shared" si="87"/>
        <v/>
      </c>
      <c r="H1905" s="31" t="str">
        <f>IF(A1905&lt;&gt;"",-Belegerfassung!J1913+Belegerfassung!K1913,"")</f>
        <v/>
      </c>
      <c r="I1905" s="49" t="str">
        <f>IFERROR(IF(H1905&lt;&gt;"",Belegerfassung!L1913*100,""),IF(OR(Belegerfassung!L1913="Leistung EU - Erlöse",Belegerfassung!L1913="Lieferungen EU-Erlöse",Belegerfassung!L1913="EUST",Belegerfassung!L1913="Bauleistungen 20%")=TRUE,"",MID(Belegerfassung!L1913,4,2)))</f>
        <v/>
      </c>
      <c r="J1905" s="6" t="str">
        <f>IF(A1905&lt;&gt;"",LEFT(Belegerfassung!D1913,40),"")</f>
        <v/>
      </c>
      <c r="K1905" t="str">
        <f>IF(A1905&lt;&gt;"",VLOOKUP(D1905,Abfrage!$F$2:$G$21,2,FALSE),"")</f>
        <v/>
      </c>
      <c r="L1905" s="6" t="str">
        <f>IF(Belegerfassung!H1913&lt;&gt;"",Belegerfassung!H1913,"")</f>
        <v/>
      </c>
      <c r="M1905" t="str">
        <f>IFERROR(IF(Belegerfassung!E1913&lt;&gt;"",VLOOKUP(Belegerfassung!E1913,Abfrage!$L$2:$M$15,2,),""),"")</f>
        <v/>
      </c>
      <c r="N1905" t="str">
        <f t="shared" si="88"/>
        <v/>
      </c>
      <c r="O1905" t="str">
        <f t="shared" si="89"/>
        <v/>
      </c>
      <c r="P1905" t="str">
        <f>IF(Belegerfassung!G1913&lt;&gt;"",CONCATENATE(Belegerfassung!G1913,".pdf"),"")</f>
        <v/>
      </c>
    </row>
    <row r="1906" spans="1:16">
      <c r="A1906" t="str">
        <f>IF(Belegerfassung!C1914&lt;&gt;"",0,"")</f>
        <v/>
      </c>
      <c r="B1906" t="str">
        <f>IFERROR(VLOOKUP(Belegerfassung!I1914,Konten!A:D,2,FALSE),"")</f>
        <v/>
      </c>
      <c r="C1906" t="str">
        <f>IF(A1906&lt;&gt;"",TEXT(Belegerfassung!C1914,"TT.MM.JJJJ"),"")</f>
        <v/>
      </c>
      <c r="D1906" t="str">
        <f>IFERROR(VLOOKUP(Belegerfassung!A1914,Abfrage!$E$2:$F$20,2,FALSE),"")</f>
        <v/>
      </c>
      <c r="E1906" t="str">
        <f>IF(A1906&lt;&gt;"",Belegerfassung!B1914,"")</f>
        <v/>
      </c>
      <c r="F1906" t="str">
        <f>IF(Belegerfassung!L1914="","",IF(Belegerfassung!L1914&lt;&gt;"",IF(Belegerfassung!L1914&lt;&gt;"",IF(Belegerfassung!J1914&lt;&gt;0,VLOOKUP(Belegerfassung!L1914,Abfrage!$A$2:$C$19,2,),VLOOKUP(Belegerfassung!L1914,Abfrage!$A$2:$C$19,3,)),"")))</f>
        <v/>
      </c>
      <c r="G1906" t="str">
        <f t="shared" si="87"/>
        <v/>
      </c>
      <c r="H1906" s="31" t="str">
        <f>IF(A1906&lt;&gt;"",-Belegerfassung!J1914+Belegerfassung!K1914,"")</f>
        <v/>
      </c>
      <c r="I1906" s="49" t="str">
        <f>IFERROR(IF(H1906&lt;&gt;"",Belegerfassung!L1914*100,""),IF(OR(Belegerfassung!L1914="Leistung EU - Erlöse",Belegerfassung!L1914="Lieferungen EU-Erlöse",Belegerfassung!L1914="EUST",Belegerfassung!L1914="Bauleistungen 20%")=TRUE,"",MID(Belegerfassung!L1914,4,2)))</f>
        <v/>
      </c>
      <c r="J1906" s="6" t="str">
        <f>IF(A1906&lt;&gt;"",LEFT(Belegerfassung!D1914,40),"")</f>
        <v/>
      </c>
      <c r="K1906" t="str">
        <f>IF(A1906&lt;&gt;"",VLOOKUP(D1906,Abfrage!$F$2:$G$21,2,FALSE),"")</f>
        <v/>
      </c>
      <c r="L1906" s="6" t="str">
        <f>IF(Belegerfassung!H1914&lt;&gt;"",Belegerfassung!H1914,"")</f>
        <v/>
      </c>
      <c r="M1906" t="str">
        <f>IFERROR(IF(Belegerfassung!E1914&lt;&gt;"",VLOOKUP(Belegerfassung!E1914,Abfrage!$L$2:$M$15,2,),""),"")</f>
        <v/>
      </c>
      <c r="N1906" t="str">
        <f t="shared" si="88"/>
        <v/>
      </c>
      <c r="O1906" t="str">
        <f t="shared" si="89"/>
        <v/>
      </c>
      <c r="P1906" t="str">
        <f>IF(Belegerfassung!G1914&lt;&gt;"",CONCATENATE(Belegerfassung!G1914,".pdf"),"")</f>
        <v/>
      </c>
    </row>
    <row r="1907" spans="1:16">
      <c r="A1907" t="str">
        <f>IF(Belegerfassung!C1915&lt;&gt;"",0,"")</f>
        <v/>
      </c>
      <c r="B1907" t="str">
        <f>IFERROR(VLOOKUP(Belegerfassung!I1915,Konten!A:D,2,FALSE),"")</f>
        <v/>
      </c>
      <c r="C1907" t="str">
        <f>IF(A1907&lt;&gt;"",TEXT(Belegerfassung!C1915,"TT.MM.JJJJ"),"")</f>
        <v/>
      </c>
      <c r="D1907" t="str">
        <f>IFERROR(VLOOKUP(Belegerfassung!A1915,Abfrage!$E$2:$F$20,2,FALSE),"")</f>
        <v/>
      </c>
      <c r="E1907" t="str">
        <f>IF(A1907&lt;&gt;"",Belegerfassung!B1915,"")</f>
        <v/>
      </c>
      <c r="F1907" t="str">
        <f>IF(Belegerfassung!L1915="","",IF(Belegerfassung!L1915&lt;&gt;"",IF(Belegerfassung!L1915&lt;&gt;"",IF(Belegerfassung!J1915&lt;&gt;0,VLOOKUP(Belegerfassung!L1915,Abfrage!$A$2:$C$19,2,),VLOOKUP(Belegerfassung!L1915,Abfrage!$A$2:$C$19,3,)),"")))</f>
        <v/>
      </c>
      <c r="G1907" t="str">
        <f t="shared" si="87"/>
        <v/>
      </c>
      <c r="H1907" s="31" t="str">
        <f>IF(A1907&lt;&gt;"",-Belegerfassung!J1915+Belegerfassung!K1915,"")</f>
        <v/>
      </c>
      <c r="I1907" s="49" t="str">
        <f>IFERROR(IF(H1907&lt;&gt;"",Belegerfassung!L1915*100,""),IF(OR(Belegerfassung!L1915="Leistung EU - Erlöse",Belegerfassung!L1915="Lieferungen EU-Erlöse",Belegerfassung!L1915="EUST",Belegerfassung!L1915="Bauleistungen 20%")=TRUE,"",MID(Belegerfassung!L1915,4,2)))</f>
        <v/>
      </c>
      <c r="J1907" s="6" t="str">
        <f>IF(A1907&lt;&gt;"",LEFT(Belegerfassung!D1915,40),"")</f>
        <v/>
      </c>
      <c r="K1907" t="str">
        <f>IF(A1907&lt;&gt;"",VLOOKUP(D1907,Abfrage!$F$2:$G$21,2,FALSE),"")</f>
        <v/>
      </c>
      <c r="L1907" s="6" t="str">
        <f>IF(Belegerfassung!H1915&lt;&gt;"",Belegerfassung!H1915,"")</f>
        <v/>
      </c>
      <c r="M1907" t="str">
        <f>IFERROR(IF(Belegerfassung!E1915&lt;&gt;"",VLOOKUP(Belegerfassung!E1915,Abfrage!$L$2:$M$15,2,),""),"")</f>
        <v/>
      </c>
      <c r="N1907" t="str">
        <f t="shared" si="88"/>
        <v/>
      </c>
      <c r="O1907" t="str">
        <f t="shared" si="89"/>
        <v/>
      </c>
      <c r="P1907" t="str">
        <f>IF(Belegerfassung!G1915&lt;&gt;"",CONCATENATE(Belegerfassung!G1915,".pdf"),"")</f>
        <v/>
      </c>
    </row>
    <row r="1908" spans="1:16">
      <c r="A1908" t="str">
        <f>IF(Belegerfassung!C1916&lt;&gt;"",0,"")</f>
        <v/>
      </c>
      <c r="B1908" t="str">
        <f>IFERROR(VLOOKUP(Belegerfassung!I1916,Konten!A:D,2,FALSE),"")</f>
        <v/>
      </c>
      <c r="C1908" t="str">
        <f>IF(A1908&lt;&gt;"",TEXT(Belegerfassung!C1916,"TT.MM.JJJJ"),"")</f>
        <v/>
      </c>
      <c r="D1908" t="str">
        <f>IFERROR(VLOOKUP(Belegerfassung!A1916,Abfrage!$E$2:$F$20,2,FALSE),"")</f>
        <v/>
      </c>
      <c r="E1908" t="str">
        <f>IF(A1908&lt;&gt;"",Belegerfassung!B1916,"")</f>
        <v/>
      </c>
      <c r="F1908" t="str">
        <f>IF(Belegerfassung!L1916="","",IF(Belegerfassung!L1916&lt;&gt;"",IF(Belegerfassung!L1916&lt;&gt;"",IF(Belegerfassung!J1916&lt;&gt;0,VLOOKUP(Belegerfassung!L1916,Abfrage!$A$2:$C$19,2,),VLOOKUP(Belegerfassung!L1916,Abfrage!$A$2:$C$19,3,)),"")))</f>
        <v/>
      </c>
      <c r="G1908" t="str">
        <f t="shared" si="87"/>
        <v/>
      </c>
      <c r="H1908" s="31" t="str">
        <f>IF(A1908&lt;&gt;"",-Belegerfassung!J1916+Belegerfassung!K1916,"")</f>
        <v/>
      </c>
      <c r="I1908" s="49" t="str">
        <f>IFERROR(IF(H1908&lt;&gt;"",Belegerfassung!L1916*100,""),IF(OR(Belegerfassung!L1916="Leistung EU - Erlöse",Belegerfassung!L1916="Lieferungen EU-Erlöse",Belegerfassung!L1916="EUST",Belegerfassung!L1916="Bauleistungen 20%")=TRUE,"",MID(Belegerfassung!L1916,4,2)))</f>
        <v/>
      </c>
      <c r="J1908" s="6" t="str">
        <f>IF(A1908&lt;&gt;"",LEFT(Belegerfassung!D1916,40),"")</f>
        <v/>
      </c>
      <c r="K1908" t="str">
        <f>IF(A1908&lt;&gt;"",VLOOKUP(D1908,Abfrage!$F$2:$G$21,2,FALSE),"")</f>
        <v/>
      </c>
      <c r="L1908" s="6" t="str">
        <f>IF(Belegerfassung!H1916&lt;&gt;"",Belegerfassung!H1916,"")</f>
        <v/>
      </c>
      <c r="M1908" t="str">
        <f>IFERROR(IF(Belegerfassung!E1916&lt;&gt;"",VLOOKUP(Belegerfassung!E1916,Abfrage!$L$2:$M$15,2,),""),"")</f>
        <v/>
      </c>
      <c r="N1908" t="str">
        <f t="shared" si="88"/>
        <v/>
      </c>
      <c r="O1908" t="str">
        <f t="shared" si="89"/>
        <v/>
      </c>
      <c r="P1908" t="str">
        <f>IF(Belegerfassung!G1916&lt;&gt;"",CONCATENATE(Belegerfassung!G1916,".pdf"),"")</f>
        <v/>
      </c>
    </row>
    <row r="1909" spans="1:16">
      <c r="A1909" t="str">
        <f>IF(Belegerfassung!C1917&lt;&gt;"",0,"")</f>
        <v/>
      </c>
      <c r="B1909" t="str">
        <f>IFERROR(VLOOKUP(Belegerfassung!I1917,Konten!A:D,2,FALSE),"")</f>
        <v/>
      </c>
      <c r="C1909" t="str">
        <f>IF(A1909&lt;&gt;"",TEXT(Belegerfassung!C1917,"TT.MM.JJJJ"),"")</f>
        <v/>
      </c>
      <c r="D1909" t="str">
        <f>IFERROR(VLOOKUP(Belegerfassung!A1917,Abfrage!$E$2:$F$20,2,FALSE),"")</f>
        <v/>
      </c>
      <c r="E1909" t="str">
        <f>IF(A1909&lt;&gt;"",Belegerfassung!B1917,"")</f>
        <v/>
      </c>
      <c r="F1909" t="str">
        <f>IF(Belegerfassung!L1917="","",IF(Belegerfassung!L1917&lt;&gt;"",IF(Belegerfassung!L1917&lt;&gt;"",IF(Belegerfassung!J1917&lt;&gt;0,VLOOKUP(Belegerfassung!L1917,Abfrage!$A$2:$C$19,2,),VLOOKUP(Belegerfassung!L1917,Abfrage!$A$2:$C$19,3,)),"")))</f>
        <v/>
      </c>
      <c r="G1909" t="str">
        <f t="shared" si="87"/>
        <v/>
      </c>
      <c r="H1909" s="31" t="str">
        <f>IF(A1909&lt;&gt;"",-Belegerfassung!J1917+Belegerfassung!K1917,"")</f>
        <v/>
      </c>
      <c r="I1909" s="49" t="str">
        <f>IFERROR(IF(H1909&lt;&gt;"",Belegerfassung!L1917*100,""),IF(OR(Belegerfassung!L1917="Leistung EU - Erlöse",Belegerfassung!L1917="Lieferungen EU-Erlöse",Belegerfassung!L1917="EUST",Belegerfassung!L1917="Bauleistungen 20%")=TRUE,"",MID(Belegerfassung!L1917,4,2)))</f>
        <v/>
      </c>
      <c r="J1909" s="6" t="str">
        <f>IF(A1909&lt;&gt;"",LEFT(Belegerfassung!D1917,40),"")</f>
        <v/>
      </c>
      <c r="K1909" t="str">
        <f>IF(A1909&lt;&gt;"",VLOOKUP(D1909,Abfrage!$F$2:$G$21,2,FALSE),"")</f>
        <v/>
      </c>
      <c r="L1909" s="6" t="str">
        <f>IF(Belegerfassung!H1917&lt;&gt;"",Belegerfassung!H1917,"")</f>
        <v/>
      </c>
      <c r="M1909" t="str">
        <f>IFERROR(IF(Belegerfassung!E1917&lt;&gt;"",VLOOKUP(Belegerfassung!E1917,Abfrage!$L$2:$M$15,2,),""),"")</f>
        <v/>
      </c>
      <c r="N1909" t="str">
        <f t="shared" si="88"/>
        <v/>
      </c>
      <c r="O1909" t="str">
        <f t="shared" si="89"/>
        <v/>
      </c>
      <c r="P1909" t="str">
        <f>IF(Belegerfassung!G1917&lt;&gt;"",CONCATENATE(Belegerfassung!G1917,".pdf"),"")</f>
        <v/>
      </c>
    </row>
    <row r="1910" spans="1:16">
      <c r="A1910" t="str">
        <f>IF(Belegerfassung!C1918&lt;&gt;"",0,"")</f>
        <v/>
      </c>
      <c r="B1910" t="str">
        <f>IFERROR(VLOOKUP(Belegerfassung!I1918,Konten!A:D,2,FALSE),"")</f>
        <v/>
      </c>
      <c r="C1910" t="str">
        <f>IF(A1910&lt;&gt;"",TEXT(Belegerfassung!C1918,"TT.MM.JJJJ"),"")</f>
        <v/>
      </c>
      <c r="D1910" t="str">
        <f>IFERROR(VLOOKUP(Belegerfassung!A1918,Abfrage!$E$2:$F$20,2,FALSE),"")</f>
        <v/>
      </c>
      <c r="E1910" t="str">
        <f>IF(A1910&lt;&gt;"",Belegerfassung!B1918,"")</f>
        <v/>
      </c>
      <c r="F1910" t="str">
        <f>IF(Belegerfassung!L1918="","",IF(Belegerfassung!L1918&lt;&gt;"",IF(Belegerfassung!L1918&lt;&gt;"",IF(Belegerfassung!J1918&lt;&gt;0,VLOOKUP(Belegerfassung!L1918,Abfrage!$A$2:$C$19,2,),VLOOKUP(Belegerfassung!L1918,Abfrage!$A$2:$C$19,3,)),"")))</f>
        <v/>
      </c>
      <c r="G1910" t="str">
        <f t="shared" si="87"/>
        <v/>
      </c>
      <c r="H1910" s="31" t="str">
        <f>IF(A1910&lt;&gt;"",-Belegerfassung!J1918+Belegerfassung!K1918,"")</f>
        <v/>
      </c>
      <c r="I1910" s="49" t="str">
        <f>IFERROR(IF(H1910&lt;&gt;"",Belegerfassung!L1918*100,""),IF(OR(Belegerfassung!L1918="Leistung EU - Erlöse",Belegerfassung!L1918="Lieferungen EU-Erlöse",Belegerfassung!L1918="EUST",Belegerfassung!L1918="Bauleistungen 20%")=TRUE,"",MID(Belegerfassung!L1918,4,2)))</f>
        <v/>
      </c>
      <c r="J1910" s="6" t="str">
        <f>IF(A1910&lt;&gt;"",LEFT(Belegerfassung!D1918,40),"")</f>
        <v/>
      </c>
      <c r="K1910" t="str">
        <f>IF(A1910&lt;&gt;"",VLOOKUP(D1910,Abfrage!$F$2:$G$21,2,FALSE),"")</f>
        <v/>
      </c>
      <c r="L1910" s="6" t="str">
        <f>IF(Belegerfassung!H1918&lt;&gt;"",Belegerfassung!H1918,"")</f>
        <v/>
      </c>
      <c r="M1910" t="str">
        <f>IFERROR(IF(Belegerfassung!E1918&lt;&gt;"",VLOOKUP(Belegerfassung!E1918,Abfrage!$L$2:$M$15,2,),""),"")</f>
        <v/>
      </c>
      <c r="N1910" t="str">
        <f t="shared" si="88"/>
        <v/>
      </c>
      <c r="O1910" t="str">
        <f t="shared" si="89"/>
        <v/>
      </c>
      <c r="P1910" t="str">
        <f>IF(Belegerfassung!G1918&lt;&gt;"",CONCATENATE(Belegerfassung!G1918,".pdf"),"")</f>
        <v/>
      </c>
    </row>
    <row r="1911" spans="1:16">
      <c r="A1911" t="str">
        <f>IF(Belegerfassung!C1919&lt;&gt;"",0,"")</f>
        <v/>
      </c>
      <c r="B1911" t="str">
        <f>IFERROR(VLOOKUP(Belegerfassung!I1919,Konten!A:D,2,FALSE),"")</f>
        <v/>
      </c>
      <c r="C1911" t="str">
        <f>IF(A1911&lt;&gt;"",TEXT(Belegerfassung!C1919,"TT.MM.JJJJ"),"")</f>
        <v/>
      </c>
      <c r="D1911" t="str">
        <f>IFERROR(VLOOKUP(Belegerfassung!A1919,Abfrage!$E$2:$F$20,2,FALSE),"")</f>
        <v/>
      </c>
      <c r="E1911" t="str">
        <f>IF(A1911&lt;&gt;"",Belegerfassung!B1919,"")</f>
        <v/>
      </c>
      <c r="F1911" t="str">
        <f>IF(Belegerfassung!L1919="","",IF(Belegerfassung!L1919&lt;&gt;"",IF(Belegerfassung!L1919&lt;&gt;"",IF(Belegerfassung!J1919&lt;&gt;0,VLOOKUP(Belegerfassung!L1919,Abfrage!$A$2:$C$19,2,),VLOOKUP(Belegerfassung!L1919,Abfrage!$A$2:$C$19,3,)),"")))</f>
        <v/>
      </c>
      <c r="G1911" t="str">
        <f t="shared" si="87"/>
        <v/>
      </c>
      <c r="H1911" s="31" t="str">
        <f>IF(A1911&lt;&gt;"",-Belegerfassung!J1919+Belegerfassung!K1919,"")</f>
        <v/>
      </c>
      <c r="I1911" s="49" t="str">
        <f>IFERROR(IF(H1911&lt;&gt;"",Belegerfassung!L1919*100,""),IF(OR(Belegerfassung!L1919="Leistung EU - Erlöse",Belegerfassung!L1919="Lieferungen EU-Erlöse",Belegerfassung!L1919="EUST",Belegerfassung!L1919="Bauleistungen 20%")=TRUE,"",MID(Belegerfassung!L1919,4,2)))</f>
        <v/>
      </c>
      <c r="J1911" s="6" t="str">
        <f>IF(A1911&lt;&gt;"",LEFT(Belegerfassung!D1919,40),"")</f>
        <v/>
      </c>
      <c r="K1911" t="str">
        <f>IF(A1911&lt;&gt;"",VLOOKUP(D1911,Abfrage!$F$2:$G$21,2,FALSE),"")</f>
        <v/>
      </c>
      <c r="L1911" s="6" t="str">
        <f>IF(Belegerfassung!H1919&lt;&gt;"",Belegerfassung!H1919,"")</f>
        <v/>
      </c>
      <c r="M1911" t="str">
        <f>IFERROR(IF(Belegerfassung!E1919&lt;&gt;"",VLOOKUP(Belegerfassung!E1919,Abfrage!$L$2:$M$15,2,),""),"")</f>
        <v/>
      </c>
      <c r="N1911" t="str">
        <f t="shared" si="88"/>
        <v/>
      </c>
      <c r="O1911" t="str">
        <f t="shared" si="89"/>
        <v/>
      </c>
      <c r="P1911" t="str">
        <f>IF(Belegerfassung!G1919&lt;&gt;"",CONCATENATE(Belegerfassung!G1919,".pdf"),"")</f>
        <v/>
      </c>
    </row>
    <row r="1912" spans="1:16">
      <c r="A1912" t="str">
        <f>IF(Belegerfassung!C1920&lt;&gt;"",0,"")</f>
        <v/>
      </c>
      <c r="B1912" t="str">
        <f>IFERROR(VLOOKUP(Belegerfassung!I1920,Konten!A:D,2,FALSE),"")</f>
        <v/>
      </c>
      <c r="C1912" t="str">
        <f>IF(A1912&lt;&gt;"",TEXT(Belegerfassung!C1920,"TT.MM.JJJJ"),"")</f>
        <v/>
      </c>
      <c r="D1912" t="str">
        <f>IFERROR(VLOOKUP(Belegerfassung!A1920,Abfrage!$E$2:$F$20,2,FALSE),"")</f>
        <v/>
      </c>
      <c r="E1912" t="str">
        <f>IF(A1912&lt;&gt;"",Belegerfassung!B1920,"")</f>
        <v/>
      </c>
      <c r="F1912" t="str">
        <f>IF(Belegerfassung!L1920="","",IF(Belegerfassung!L1920&lt;&gt;"",IF(Belegerfassung!L1920&lt;&gt;"",IF(Belegerfassung!J1920&lt;&gt;0,VLOOKUP(Belegerfassung!L1920,Abfrage!$A$2:$C$19,2,),VLOOKUP(Belegerfassung!L1920,Abfrage!$A$2:$C$19,3,)),"")))</f>
        <v/>
      </c>
      <c r="G1912" t="str">
        <f t="shared" si="87"/>
        <v/>
      </c>
      <c r="H1912" s="31" t="str">
        <f>IF(A1912&lt;&gt;"",-Belegerfassung!J1920+Belegerfassung!K1920,"")</f>
        <v/>
      </c>
      <c r="I1912" s="49" t="str">
        <f>IFERROR(IF(H1912&lt;&gt;"",Belegerfassung!L1920*100,""),IF(OR(Belegerfassung!L1920="Leistung EU - Erlöse",Belegerfassung!L1920="Lieferungen EU-Erlöse",Belegerfassung!L1920="EUST",Belegerfassung!L1920="Bauleistungen 20%")=TRUE,"",MID(Belegerfassung!L1920,4,2)))</f>
        <v/>
      </c>
      <c r="J1912" s="6" t="str">
        <f>IF(A1912&lt;&gt;"",LEFT(Belegerfassung!D1920,40),"")</f>
        <v/>
      </c>
      <c r="K1912" t="str">
        <f>IF(A1912&lt;&gt;"",VLOOKUP(D1912,Abfrage!$F$2:$G$21,2,FALSE),"")</f>
        <v/>
      </c>
      <c r="L1912" s="6" t="str">
        <f>IF(Belegerfassung!H1920&lt;&gt;"",Belegerfassung!H1920,"")</f>
        <v/>
      </c>
      <c r="M1912" t="str">
        <f>IFERROR(IF(Belegerfassung!E1920&lt;&gt;"",VLOOKUP(Belegerfassung!E1920,Abfrage!$L$2:$M$15,2,),""),"")</f>
        <v/>
      </c>
      <c r="N1912" t="str">
        <f t="shared" si="88"/>
        <v/>
      </c>
      <c r="O1912" t="str">
        <f t="shared" si="89"/>
        <v/>
      </c>
      <c r="P1912" t="str">
        <f>IF(Belegerfassung!G1920&lt;&gt;"",CONCATENATE(Belegerfassung!G1920,".pdf"),"")</f>
        <v/>
      </c>
    </row>
    <row r="1913" spans="1:16">
      <c r="A1913" t="str">
        <f>IF(Belegerfassung!C1921&lt;&gt;"",0,"")</f>
        <v/>
      </c>
      <c r="B1913" t="str">
        <f>IFERROR(VLOOKUP(Belegerfassung!I1921,Konten!A:D,2,FALSE),"")</f>
        <v/>
      </c>
      <c r="C1913" t="str">
        <f>IF(A1913&lt;&gt;"",TEXT(Belegerfassung!C1921,"TT.MM.JJJJ"),"")</f>
        <v/>
      </c>
      <c r="D1913" t="str">
        <f>IFERROR(VLOOKUP(Belegerfassung!A1921,Abfrage!$E$2:$F$20,2,FALSE),"")</f>
        <v/>
      </c>
      <c r="E1913" t="str">
        <f>IF(A1913&lt;&gt;"",Belegerfassung!B1921,"")</f>
        <v/>
      </c>
      <c r="F1913" t="str">
        <f>IF(Belegerfassung!L1921="","",IF(Belegerfassung!L1921&lt;&gt;"",IF(Belegerfassung!L1921&lt;&gt;"",IF(Belegerfassung!J1921&lt;&gt;0,VLOOKUP(Belegerfassung!L1921,Abfrage!$A$2:$C$19,2,),VLOOKUP(Belegerfassung!L1921,Abfrage!$A$2:$C$19,3,)),"")))</f>
        <v/>
      </c>
      <c r="G1913" t="str">
        <f t="shared" si="87"/>
        <v/>
      </c>
      <c r="H1913" s="31" t="str">
        <f>IF(A1913&lt;&gt;"",-Belegerfassung!J1921+Belegerfassung!K1921,"")</f>
        <v/>
      </c>
      <c r="I1913" s="49" t="str">
        <f>IFERROR(IF(H1913&lt;&gt;"",Belegerfassung!L1921*100,""),IF(OR(Belegerfassung!L1921="Leistung EU - Erlöse",Belegerfassung!L1921="Lieferungen EU-Erlöse",Belegerfassung!L1921="EUST",Belegerfassung!L1921="Bauleistungen 20%")=TRUE,"",MID(Belegerfassung!L1921,4,2)))</f>
        <v/>
      </c>
      <c r="J1913" s="6" t="str">
        <f>IF(A1913&lt;&gt;"",LEFT(Belegerfassung!D1921,40),"")</f>
        <v/>
      </c>
      <c r="K1913" t="str">
        <f>IF(A1913&lt;&gt;"",VLOOKUP(D1913,Abfrage!$F$2:$G$21,2,FALSE),"")</f>
        <v/>
      </c>
      <c r="L1913" s="6" t="str">
        <f>IF(Belegerfassung!H1921&lt;&gt;"",Belegerfassung!H1921,"")</f>
        <v/>
      </c>
      <c r="M1913" t="str">
        <f>IFERROR(IF(Belegerfassung!E1921&lt;&gt;"",VLOOKUP(Belegerfassung!E1921,Abfrage!$L$2:$M$15,2,),""),"")</f>
        <v/>
      </c>
      <c r="N1913" t="str">
        <f t="shared" si="88"/>
        <v/>
      </c>
      <c r="O1913" t="str">
        <f t="shared" si="89"/>
        <v/>
      </c>
      <c r="P1913" t="str">
        <f>IF(Belegerfassung!G1921&lt;&gt;"",CONCATENATE(Belegerfassung!G1921,".pdf"),"")</f>
        <v/>
      </c>
    </row>
    <row r="1914" spans="1:16">
      <c r="A1914" t="str">
        <f>IF(Belegerfassung!C1922&lt;&gt;"",0,"")</f>
        <v/>
      </c>
      <c r="B1914" t="str">
        <f>IFERROR(VLOOKUP(Belegerfassung!I1922,Konten!A:D,2,FALSE),"")</f>
        <v/>
      </c>
      <c r="C1914" t="str">
        <f>IF(A1914&lt;&gt;"",TEXT(Belegerfassung!C1922,"TT.MM.JJJJ"),"")</f>
        <v/>
      </c>
      <c r="D1914" t="str">
        <f>IFERROR(VLOOKUP(Belegerfassung!A1922,Abfrage!$E$2:$F$20,2,FALSE),"")</f>
        <v/>
      </c>
      <c r="E1914" t="str">
        <f>IF(A1914&lt;&gt;"",Belegerfassung!B1922,"")</f>
        <v/>
      </c>
      <c r="F1914" t="str">
        <f>IF(Belegerfassung!L1922="","",IF(Belegerfassung!L1922&lt;&gt;"",IF(Belegerfassung!L1922&lt;&gt;"",IF(Belegerfassung!J1922&lt;&gt;0,VLOOKUP(Belegerfassung!L1922,Abfrage!$A$2:$C$19,2,),VLOOKUP(Belegerfassung!L1922,Abfrage!$A$2:$C$19,3,)),"")))</f>
        <v/>
      </c>
      <c r="G1914" t="str">
        <f t="shared" si="87"/>
        <v/>
      </c>
      <c r="H1914" s="31" t="str">
        <f>IF(A1914&lt;&gt;"",-Belegerfassung!J1922+Belegerfassung!K1922,"")</f>
        <v/>
      </c>
      <c r="I1914" s="49" t="str">
        <f>IFERROR(IF(H1914&lt;&gt;"",Belegerfassung!L1922*100,""),IF(OR(Belegerfassung!L1922="Leistung EU - Erlöse",Belegerfassung!L1922="Lieferungen EU-Erlöse",Belegerfassung!L1922="EUST",Belegerfassung!L1922="Bauleistungen 20%")=TRUE,"",MID(Belegerfassung!L1922,4,2)))</f>
        <v/>
      </c>
      <c r="J1914" s="6" t="str">
        <f>IF(A1914&lt;&gt;"",LEFT(Belegerfassung!D1922,40),"")</f>
        <v/>
      </c>
      <c r="K1914" t="str">
        <f>IF(A1914&lt;&gt;"",VLOOKUP(D1914,Abfrage!$F$2:$G$21,2,FALSE),"")</f>
        <v/>
      </c>
      <c r="L1914" s="6" t="str">
        <f>IF(Belegerfassung!H1922&lt;&gt;"",Belegerfassung!H1922,"")</f>
        <v/>
      </c>
      <c r="M1914" t="str">
        <f>IFERROR(IF(Belegerfassung!E1922&lt;&gt;"",VLOOKUP(Belegerfassung!E1922,Abfrage!$L$2:$M$15,2,),""),"")</f>
        <v/>
      </c>
      <c r="N1914" t="str">
        <f t="shared" si="88"/>
        <v/>
      </c>
      <c r="O1914" t="str">
        <f t="shared" si="89"/>
        <v/>
      </c>
      <c r="P1914" t="str">
        <f>IF(Belegerfassung!G1922&lt;&gt;"",CONCATENATE(Belegerfassung!G1922,".pdf"),"")</f>
        <v/>
      </c>
    </row>
    <row r="1915" spans="1:16">
      <c r="A1915" t="str">
        <f>IF(Belegerfassung!C1923&lt;&gt;"",0,"")</f>
        <v/>
      </c>
      <c r="B1915" t="str">
        <f>IFERROR(VLOOKUP(Belegerfassung!I1923,Konten!A:D,2,FALSE),"")</f>
        <v/>
      </c>
      <c r="C1915" t="str">
        <f>IF(A1915&lt;&gt;"",TEXT(Belegerfassung!C1923,"TT.MM.JJJJ"),"")</f>
        <v/>
      </c>
      <c r="D1915" t="str">
        <f>IFERROR(VLOOKUP(Belegerfassung!A1923,Abfrage!$E$2:$F$20,2,FALSE),"")</f>
        <v/>
      </c>
      <c r="E1915" t="str">
        <f>IF(A1915&lt;&gt;"",Belegerfassung!B1923,"")</f>
        <v/>
      </c>
      <c r="F1915" t="str">
        <f>IF(Belegerfassung!L1923="","",IF(Belegerfassung!L1923&lt;&gt;"",IF(Belegerfassung!L1923&lt;&gt;"",IF(Belegerfassung!J1923&lt;&gt;0,VLOOKUP(Belegerfassung!L1923,Abfrage!$A$2:$C$19,2,),VLOOKUP(Belegerfassung!L1923,Abfrage!$A$2:$C$19,3,)),"")))</f>
        <v/>
      </c>
      <c r="G1915" t="str">
        <f t="shared" si="87"/>
        <v/>
      </c>
      <c r="H1915" s="31" t="str">
        <f>IF(A1915&lt;&gt;"",-Belegerfassung!J1923+Belegerfassung!K1923,"")</f>
        <v/>
      </c>
      <c r="I1915" s="49" t="str">
        <f>IFERROR(IF(H1915&lt;&gt;"",Belegerfassung!L1923*100,""),IF(OR(Belegerfassung!L1923="Leistung EU - Erlöse",Belegerfassung!L1923="Lieferungen EU-Erlöse",Belegerfassung!L1923="EUST",Belegerfassung!L1923="Bauleistungen 20%")=TRUE,"",MID(Belegerfassung!L1923,4,2)))</f>
        <v/>
      </c>
      <c r="J1915" s="6" t="str">
        <f>IF(A1915&lt;&gt;"",LEFT(Belegerfassung!D1923,40),"")</f>
        <v/>
      </c>
      <c r="K1915" t="str">
        <f>IF(A1915&lt;&gt;"",VLOOKUP(D1915,Abfrage!$F$2:$G$21,2,FALSE),"")</f>
        <v/>
      </c>
      <c r="L1915" s="6" t="str">
        <f>IF(Belegerfassung!H1923&lt;&gt;"",Belegerfassung!H1923,"")</f>
        <v/>
      </c>
      <c r="M1915" t="str">
        <f>IFERROR(IF(Belegerfassung!E1923&lt;&gt;"",VLOOKUP(Belegerfassung!E1923,Abfrage!$L$2:$M$15,2,),""),"")</f>
        <v/>
      </c>
      <c r="N1915" t="str">
        <f t="shared" si="88"/>
        <v/>
      </c>
      <c r="O1915" t="str">
        <f t="shared" si="89"/>
        <v/>
      </c>
      <c r="P1915" t="str">
        <f>IF(Belegerfassung!G1923&lt;&gt;"",CONCATENATE(Belegerfassung!G1923,".pdf"),"")</f>
        <v/>
      </c>
    </row>
    <row r="1916" spans="1:16">
      <c r="A1916" t="str">
        <f>IF(Belegerfassung!C1924&lt;&gt;"",0,"")</f>
        <v/>
      </c>
      <c r="B1916" t="str">
        <f>IFERROR(VLOOKUP(Belegerfassung!I1924,Konten!A:D,2,FALSE),"")</f>
        <v/>
      </c>
      <c r="C1916" t="str">
        <f>IF(A1916&lt;&gt;"",TEXT(Belegerfassung!C1924,"TT.MM.JJJJ"),"")</f>
        <v/>
      </c>
      <c r="D1916" t="str">
        <f>IFERROR(VLOOKUP(Belegerfassung!A1924,Abfrage!$E$2:$F$20,2,FALSE),"")</f>
        <v/>
      </c>
      <c r="E1916" t="str">
        <f>IF(A1916&lt;&gt;"",Belegerfassung!B1924,"")</f>
        <v/>
      </c>
      <c r="F1916" t="str">
        <f>IF(Belegerfassung!L1924="","",IF(Belegerfassung!L1924&lt;&gt;"",IF(Belegerfassung!L1924&lt;&gt;"",IF(Belegerfassung!J1924&lt;&gt;0,VLOOKUP(Belegerfassung!L1924,Abfrage!$A$2:$C$19,2,),VLOOKUP(Belegerfassung!L1924,Abfrage!$A$2:$C$19,3,)),"")))</f>
        <v/>
      </c>
      <c r="G1916" t="str">
        <f t="shared" si="87"/>
        <v/>
      </c>
      <c r="H1916" s="31" t="str">
        <f>IF(A1916&lt;&gt;"",-Belegerfassung!J1924+Belegerfassung!K1924,"")</f>
        <v/>
      </c>
      <c r="I1916" s="49" t="str">
        <f>IFERROR(IF(H1916&lt;&gt;"",Belegerfassung!L1924*100,""),IF(OR(Belegerfassung!L1924="Leistung EU - Erlöse",Belegerfassung!L1924="Lieferungen EU-Erlöse",Belegerfassung!L1924="EUST",Belegerfassung!L1924="Bauleistungen 20%")=TRUE,"",MID(Belegerfassung!L1924,4,2)))</f>
        <v/>
      </c>
      <c r="J1916" s="6" t="str">
        <f>IF(A1916&lt;&gt;"",LEFT(Belegerfassung!D1924,40),"")</f>
        <v/>
      </c>
      <c r="K1916" t="str">
        <f>IF(A1916&lt;&gt;"",VLOOKUP(D1916,Abfrage!$F$2:$G$21,2,FALSE),"")</f>
        <v/>
      </c>
      <c r="L1916" s="6" t="str">
        <f>IF(Belegerfassung!H1924&lt;&gt;"",Belegerfassung!H1924,"")</f>
        <v/>
      </c>
      <c r="M1916" t="str">
        <f>IFERROR(IF(Belegerfassung!E1924&lt;&gt;"",VLOOKUP(Belegerfassung!E1924,Abfrage!$L$2:$M$15,2,),""),"")</f>
        <v/>
      </c>
      <c r="N1916" t="str">
        <f t="shared" si="88"/>
        <v/>
      </c>
      <c r="O1916" t="str">
        <f t="shared" si="89"/>
        <v/>
      </c>
      <c r="P1916" t="str">
        <f>IF(Belegerfassung!G1924&lt;&gt;"",CONCATENATE(Belegerfassung!G1924,".pdf"),"")</f>
        <v/>
      </c>
    </row>
    <row r="1917" spans="1:16">
      <c r="A1917" t="str">
        <f>IF(Belegerfassung!C1925&lt;&gt;"",0,"")</f>
        <v/>
      </c>
      <c r="B1917" t="str">
        <f>IFERROR(VLOOKUP(Belegerfassung!I1925,Konten!A:D,2,FALSE),"")</f>
        <v/>
      </c>
      <c r="C1917" t="str">
        <f>IF(A1917&lt;&gt;"",TEXT(Belegerfassung!C1925,"TT.MM.JJJJ"),"")</f>
        <v/>
      </c>
      <c r="D1917" t="str">
        <f>IFERROR(VLOOKUP(Belegerfassung!A1925,Abfrage!$E$2:$F$20,2,FALSE),"")</f>
        <v/>
      </c>
      <c r="E1917" t="str">
        <f>IF(A1917&lt;&gt;"",Belegerfassung!B1925,"")</f>
        <v/>
      </c>
      <c r="F1917" t="str">
        <f>IF(Belegerfassung!L1925="","",IF(Belegerfassung!L1925&lt;&gt;"",IF(Belegerfassung!L1925&lt;&gt;"",IF(Belegerfassung!J1925&lt;&gt;0,VLOOKUP(Belegerfassung!L1925,Abfrage!$A$2:$C$19,2,),VLOOKUP(Belegerfassung!L1925,Abfrage!$A$2:$C$19,3,)),"")))</f>
        <v/>
      </c>
      <c r="G1917" t="str">
        <f t="shared" si="87"/>
        <v/>
      </c>
      <c r="H1917" s="31" t="str">
        <f>IF(A1917&lt;&gt;"",-Belegerfassung!J1925+Belegerfassung!K1925,"")</f>
        <v/>
      </c>
      <c r="I1917" s="49" t="str">
        <f>IFERROR(IF(H1917&lt;&gt;"",Belegerfassung!L1925*100,""),IF(OR(Belegerfassung!L1925="Leistung EU - Erlöse",Belegerfassung!L1925="Lieferungen EU-Erlöse",Belegerfassung!L1925="EUST",Belegerfassung!L1925="Bauleistungen 20%")=TRUE,"",MID(Belegerfassung!L1925,4,2)))</f>
        <v/>
      </c>
      <c r="J1917" s="6" t="str">
        <f>IF(A1917&lt;&gt;"",LEFT(Belegerfassung!D1925,40),"")</f>
        <v/>
      </c>
      <c r="K1917" t="str">
        <f>IF(A1917&lt;&gt;"",VLOOKUP(D1917,Abfrage!$F$2:$G$21,2,FALSE),"")</f>
        <v/>
      </c>
      <c r="L1917" s="6" t="str">
        <f>IF(Belegerfassung!H1925&lt;&gt;"",Belegerfassung!H1925,"")</f>
        <v/>
      </c>
      <c r="M1917" t="str">
        <f>IFERROR(IF(Belegerfassung!E1925&lt;&gt;"",VLOOKUP(Belegerfassung!E1925,Abfrage!$L$2:$M$15,2,),""),"")</f>
        <v/>
      </c>
      <c r="N1917" t="str">
        <f t="shared" si="88"/>
        <v/>
      </c>
      <c r="O1917" t="str">
        <f t="shared" si="89"/>
        <v/>
      </c>
      <c r="P1917" t="str">
        <f>IF(Belegerfassung!G1925&lt;&gt;"",CONCATENATE(Belegerfassung!G1925,".pdf"),"")</f>
        <v/>
      </c>
    </row>
    <row r="1918" spans="1:16">
      <c r="A1918" t="str">
        <f>IF(Belegerfassung!C1926&lt;&gt;"",0,"")</f>
        <v/>
      </c>
      <c r="B1918" t="str">
        <f>IFERROR(VLOOKUP(Belegerfassung!I1926,Konten!A:D,2,FALSE),"")</f>
        <v/>
      </c>
      <c r="C1918" t="str">
        <f>IF(A1918&lt;&gt;"",TEXT(Belegerfassung!C1926,"TT.MM.JJJJ"),"")</f>
        <v/>
      </c>
      <c r="D1918" t="str">
        <f>IFERROR(VLOOKUP(Belegerfassung!A1926,Abfrage!$E$2:$F$20,2,FALSE),"")</f>
        <v/>
      </c>
      <c r="E1918" t="str">
        <f>IF(A1918&lt;&gt;"",Belegerfassung!B1926,"")</f>
        <v/>
      </c>
      <c r="F1918" t="str">
        <f>IF(Belegerfassung!L1926="","",IF(Belegerfassung!L1926&lt;&gt;"",IF(Belegerfassung!L1926&lt;&gt;"",IF(Belegerfassung!J1926&lt;&gt;0,VLOOKUP(Belegerfassung!L1926,Abfrage!$A$2:$C$19,2,),VLOOKUP(Belegerfassung!L1926,Abfrage!$A$2:$C$19,3,)),"")))</f>
        <v/>
      </c>
      <c r="G1918" t="str">
        <f t="shared" si="87"/>
        <v/>
      </c>
      <c r="H1918" s="31" t="str">
        <f>IF(A1918&lt;&gt;"",-Belegerfassung!J1926+Belegerfassung!K1926,"")</f>
        <v/>
      </c>
      <c r="I1918" s="49" t="str">
        <f>IFERROR(IF(H1918&lt;&gt;"",Belegerfassung!L1926*100,""),IF(OR(Belegerfassung!L1926="Leistung EU - Erlöse",Belegerfassung!L1926="Lieferungen EU-Erlöse",Belegerfassung!L1926="EUST",Belegerfassung!L1926="Bauleistungen 20%")=TRUE,"",MID(Belegerfassung!L1926,4,2)))</f>
        <v/>
      </c>
      <c r="J1918" s="6" t="str">
        <f>IF(A1918&lt;&gt;"",LEFT(Belegerfassung!D1926,40),"")</f>
        <v/>
      </c>
      <c r="K1918" t="str">
        <f>IF(A1918&lt;&gt;"",VLOOKUP(D1918,Abfrage!$F$2:$G$21,2,FALSE),"")</f>
        <v/>
      </c>
      <c r="L1918" s="6" t="str">
        <f>IF(Belegerfassung!H1926&lt;&gt;"",Belegerfassung!H1926,"")</f>
        <v/>
      </c>
      <c r="M1918" t="str">
        <f>IFERROR(IF(Belegerfassung!E1926&lt;&gt;"",VLOOKUP(Belegerfassung!E1926,Abfrage!$L$2:$M$15,2,),""),"")</f>
        <v/>
      </c>
      <c r="N1918" t="str">
        <f t="shared" si="88"/>
        <v/>
      </c>
      <c r="O1918" t="str">
        <f t="shared" si="89"/>
        <v/>
      </c>
      <c r="P1918" t="str">
        <f>IF(Belegerfassung!G1926&lt;&gt;"",CONCATENATE(Belegerfassung!G1926,".pdf"),"")</f>
        <v/>
      </c>
    </row>
    <row r="1919" spans="1:16">
      <c r="A1919" t="str">
        <f>IF(Belegerfassung!C1927&lt;&gt;"",0,"")</f>
        <v/>
      </c>
      <c r="B1919" t="str">
        <f>IFERROR(VLOOKUP(Belegerfassung!I1927,Konten!A:D,2,FALSE),"")</f>
        <v/>
      </c>
      <c r="C1919" t="str">
        <f>IF(A1919&lt;&gt;"",TEXT(Belegerfassung!C1927,"TT.MM.JJJJ"),"")</f>
        <v/>
      </c>
      <c r="D1919" t="str">
        <f>IFERROR(VLOOKUP(Belegerfassung!A1927,Abfrage!$E$2:$F$20,2,FALSE),"")</f>
        <v/>
      </c>
      <c r="E1919" t="str">
        <f>IF(A1919&lt;&gt;"",Belegerfassung!B1927,"")</f>
        <v/>
      </c>
      <c r="F1919" t="str">
        <f>IF(Belegerfassung!L1927="","",IF(Belegerfassung!L1927&lt;&gt;"",IF(Belegerfassung!L1927&lt;&gt;"",IF(Belegerfassung!J1927&lt;&gt;0,VLOOKUP(Belegerfassung!L1927,Abfrage!$A$2:$C$19,2,),VLOOKUP(Belegerfassung!L1927,Abfrage!$A$2:$C$19,3,)),"")))</f>
        <v/>
      </c>
      <c r="G1919" t="str">
        <f t="shared" si="87"/>
        <v/>
      </c>
      <c r="H1919" s="31" t="str">
        <f>IF(A1919&lt;&gt;"",-Belegerfassung!J1927+Belegerfassung!K1927,"")</f>
        <v/>
      </c>
      <c r="I1919" s="49" t="str">
        <f>IFERROR(IF(H1919&lt;&gt;"",Belegerfassung!L1927*100,""),IF(OR(Belegerfassung!L1927="Leistung EU - Erlöse",Belegerfassung!L1927="Lieferungen EU-Erlöse",Belegerfassung!L1927="EUST",Belegerfassung!L1927="Bauleistungen 20%")=TRUE,"",MID(Belegerfassung!L1927,4,2)))</f>
        <v/>
      </c>
      <c r="J1919" s="6" t="str">
        <f>IF(A1919&lt;&gt;"",LEFT(Belegerfassung!D1927,40),"")</f>
        <v/>
      </c>
      <c r="K1919" t="str">
        <f>IF(A1919&lt;&gt;"",VLOOKUP(D1919,Abfrage!$F$2:$G$21,2,FALSE),"")</f>
        <v/>
      </c>
      <c r="L1919" s="6" t="str">
        <f>IF(Belegerfassung!H1927&lt;&gt;"",Belegerfassung!H1927,"")</f>
        <v/>
      </c>
      <c r="M1919" t="str">
        <f>IFERROR(IF(Belegerfassung!E1927&lt;&gt;"",VLOOKUP(Belegerfassung!E1927,Abfrage!$L$2:$M$15,2,),""),"")</f>
        <v/>
      </c>
      <c r="N1919" t="str">
        <f t="shared" si="88"/>
        <v/>
      </c>
      <c r="O1919" t="str">
        <f t="shared" si="89"/>
        <v/>
      </c>
      <c r="P1919" t="str">
        <f>IF(Belegerfassung!G1927&lt;&gt;"",CONCATENATE(Belegerfassung!G1927,".pdf"),"")</f>
        <v/>
      </c>
    </row>
    <row r="1920" spans="1:16">
      <c r="A1920" t="str">
        <f>IF(Belegerfassung!C1928&lt;&gt;"",0,"")</f>
        <v/>
      </c>
      <c r="B1920" t="str">
        <f>IFERROR(VLOOKUP(Belegerfassung!I1928,Konten!A:D,2,FALSE),"")</f>
        <v/>
      </c>
      <c r="C1920" t="str">
        <f>IF(A1920&lt;&gt;"",TEXT(Belegerfassung!C1928,"TT.MM.JJJJ"),"")</f>
        <v/>
      </c>
      <c r="D1920" t="str">
        <f>IFERROR(VLOOKUP(Belegerfassung!A1928,Abfrage!$E$2:$F$20,2,FALSE),"")</f>
        <v/>
      </c>
      <c r="E1920" t="str">
        <f>IF(A1920&lt;&gt;"",Belegerfassung!B1928,"")</f>
        <v/>
      </c>
      <c r="F1920" t="str">
        <f>IF(Belegerfassung!L1928="","",IF(Belegerfassung!L1928&lt;&gt;"",IF(Belegerfassung!L1928&lt;&gt;"",IF(Belegerfassung!J1928&lt;&gt;0,VLOOKUP(Belegerfassung!L1928,Abfrage!$A$2:$C$19,2,),VLOOKUP(Belegerfassung!L1928,Abfrage!$A$2:$C$19,3,)),"")))</f>
        <v/>
      </c>
      <c r="G1920" t="str">
        <f t="shared" si="87"/>
        <v/>
      </c>
      <c r="H1920" s="31" t="str">
        <f>IF(A1920&lt;&gt;"",-Belegerfassung!J1928+Belegerfassung!K1928,"")</f>
        <v/>
      </c>
      <c r="I1920" s="49" t="str">
        <f>IFERROR(IF(H1920&lt;&gt;"",Belegerfassung!L1928*100,""),IF(OR(Belegerfassung!L1928="Leistung EU - Erlöse",Belegerfassung!L1928="Lieferungen EU-Erlöse",Belegerfassung!L1928="EUST",Belegerfassung!L1928="Bauleistungen 20%")=TRUE,"",MID(Belegerfassung!L1928,4,2)))</f>
        <v/>
      </c>
      <c r="J1920" s="6" t="str">
        <f>IF(A1920&lt;&gt;"",LEFT(Belegerfassung!D1928,40),"")</f>
        <v/>
      </c>
      <c r="K1920" t="str">
        <f>IF(A1920&lt;&gt;"",VLOOKUP(D1920,Abfrage!$F$2:$G$21,2,FALSE),"")</f>
        <v/>
      </c>
      <c r="L1920" s="6" t="str">
        <f>IF(Belegerfassung!H1928&lt;&gt;"",Belegerfassung!H1928,"")</f>
        <v/>
      </c>
      <c r="M1920" t="str">
        <f>IFERROR(IF(Belegerfassung!E1928&lt;&gt;"",VLOOKUP(Belegerfassung!E1928,Abfrage!$L$2:$M$15,2,),""),"")</f>
        <v/>
      </c>
      <c r="N1920" t="str">
        <f t="shared" si="88"/>
        <v/>
      </c>
      <c r="O1920" t="str">
        <f t="shared" si="89"/>
        <v/>
      </c>
      <c r="P1920" t="str">
        <f>IF(Belegerfassung!G1928&lt;&gt;"",CONCATENATE(Belegerfassung!G1928,".pdf"),"")</f>
        <v/>
      </c>
    </row>
    <row r="1921" spans="1:16">
      <c r="A1921" t="str">
        <f>IF(Belegerfassung!C1929&lt;&gt;"",0,"")</f>
        <v/>
      </c>
      <c r="B1921" t="str">
        <f>IFERROR(VLOOKUP(Belegerfassung!I1929,Konten!A:D,2,FALSE),"")</f>
        <v/>
      </c>
      <c r="C1921" t="str">
        <f>IF(A1921&lt;&gt;"",TEXT(Belegerfassung!C1929,"TT.MM.JJJJ"),"")</f>
        <v/>
      </c>
      <c r="D1921" t="str">
        <f>IFERROR(VLOOKUP(Belegerfassung!A1929,Abfrage!$E$2:$F$20,2,FALSE),"")</f>
        <v/>
      </c>
      <c r="E1921" t="str">
        <f>IF(A1921&lt;&gt;"",Belegerfassung!B1929,"")</f>
        <v/>
      </c>
      <c r="F1921" t="str">
        <f>IF(Belegerfassung!L1929="","",IF(Belegerfassung!L1929&lt;&gt;"",IF(Belegerfassung!L1929&lt;&gt;"",IF(Belegerfassung!J1929&lt;&gt;0,VLOOKUP(Belegerfassung!L1929,Abfrage!$A$2:$C$19,2,),VLOOKUP(Belegerfassung!L1929,Abfrage!$A$2:$C$19,3,)),"")))</f>
        <v/>
      </c>
      <c r="G1921" t="str">
        <f t="shared" si="87"/>
        <v/>
      </c>
      <c r="H1921" s="31" t="str">
        <f>IF(A1921&lt;&gt;"",-Belegerfassung!J1929+Belegerfassung!K1929,"")</f>
        <v/>
      </c>
      <c r="I1921" s="49" t="str">
        <f>IFERROR(IF(H1921&lt;&gt;"",Belegerfassung!L1929*100,""),IF(OR(Belegerfassung!L1929="Leistung EU - Erlöse",Belegerfassung!L1929="Lieferungen EU-Erlöse",Belegerfassung!L1929="EUST",Belegerfassung!L1929="Bauleistungen 20%")=TRUE,"",MID(Belegerfassung!L1929,4,2)))</f>
        <v/>
      </c>
      <c r="J1921" s="6" t="str">
        <f>IF(A1921&lt;&gt;"",LEFT(Belegerfassung!D1929,40),"")</f>
        <v/>
      </c>
      <c r="K1921" t="str">
        <f>IF(A1921&lt;&gt;"",VLOOKUP(D1921,Abfrage!$F$2:$G$21,2,FALSE),"")</f>
        <v/>
      </c>
      <c r="L1921" s="6" t="str">
        <f>IF(Belegerfassung!H1929&lt;&gt;"",Belegerfassung!H1929,"")</f>
        <v/>
      </c>
      <c r="M1921" t="str">
        <f>IFERROR(IF(Belegerfassung!E1929&lt;&gt;"",VLOOKUP(Belegerfassung!E1929,Abfrage!$L$2:$M$15,2,),""),"")</f>
        <v/>
      </c>
      <c r="N1921" t="str">
        <f t="shared" si="88"/>
        <v/>
      </c>
      <c r="O1921" t="str">
        <f t="shared" si="89"/>
        <v/>
      </c>
      <c r="P1921" t="str">
        <f>IF(Belegerfassung!G1929&lt;&gt;"",CONCATENATE(Belegerfassung!G1929,".pdf"),"")</f>
        <v/>
      </c>
    </row>
    <row r="1922" spans="1:16">
      <c r="A1922" t="str">
        <f>IF(Belegerfassung!C1930&lt;&gt;"",0,"")</f>
        <v/>
      </c>
      <c r="B1922" t="str">
        <f>IFERROR(VLOOKUP(Belegerfassung!I1930,Konten!A:D,2,FALSE),"")</f>
        <v/>
      </c>
      <c r="C1922" t="str">
        <f>IF(A1922&lt;&gt;"",TEXT(Belegerfassung!C1930,"TT.MM.JJJJ"),"")</f>
        <v/>
      </c>
      <c r="D1922" t="str">
        <f>IFERROR(VLOOKUP(Belegerfassung!A1930,Abfrage!$E$2:$F$20,2,FALSE),"")</f>
        <v/>
      </c>
      <c r="E1922" t="str">
        <f>IF(A1922&lt;&gt;"",Belegerfassung!B1930,"")</f>
        <v/>
      </c>
      <c r="F1922" t="str">
        <f>IF(Belegerfassung!L1930="","",IF(Belegerfassung!L1930&lt;&gt;"",IF(Belegerfassung!L1930&lt;&gt;"",IF(Belegerfassung!J1930&lt;&gt;0,VLOOKUP(Belegerfassung!L1930,Abfrage!$A$2:$C$19,2,),VLOOKUP(Belegerfassung!L1930,Abfrage!$A$2:$C$19,3,)),"")))</f>
        <v/>
      </c>
      <c r="G1922" t="str">
        <f t="shared" si="87"/>
        <v/>
      </c>
      <c r="H1922" s="31" t="str">
        <f>IF(A1922&lt;&gt;"",-Belegerfassung!J1930+Belegerfassung!K1930,"")</f>
        <v/>
      </c>
      <c r="I1922" s="49" t="str">
        <f>IFERROR(IF(H1922&lt;&gt;"",Belegerfassung!L1930*100,""),IF(OR(Belegerfassung!L1930="Leistung EU - Erlöse",Belegerfassung!L1930="Lieferungen EU-Erlöse",Belegerfassung!L1930="EUST",Belegerfassung!L1930="Bauleistungen 20%")=TRUE,"",MID(Belegerfassung!L1930,4,2)))</f>
        <v/>
      </c>
      <c r="J1922" s="6" t="str">
        <f>IF(A1922&lt;&gt;"",LEFT(Belegerfassung!D1930,40),"")</f>
        <v/>
      </c>
      <c r="K1922" t="str">
        <f>IF(A1922&lt;&gt;"",VLOOKUP(D1922,Abfrage!$F$2:$G$21,2,FALSE),"")</f>
        <v/>
      </c>
      <c r="L1922" s="6" t="str">
        <f>IF(Belegerfassung!H1930&lt;&gt;"",Belegerfassung!H1930,"")</f>
        <v/>
      </c>
      <c r="M1922" t="str">
        <f>IFERROR(IF(Belegerfassung!E1930&lt;&gt;"",VLOOKUP(Belegerfassung!E1930,Abfrage!$L$2:$M$15,2,),""),"")</f>
        <v/>
      </c>
      <c r="N1922" t="str">
        <f t="shared" si="88"/>
        <v/>
      </c>
      <c r="O1922" t="str">
        <f t="shared" si="89"/>
        <v/>
      </c>
      <c r="P1922" t="str">
        <f>IF(Belegerfassung!G1930&lt;&gt;"",CONCATENATE(Belegerfassung!G1930,".pdf"),"")</f>
        <v/>
      </c>
    </row>
    <row r="1923" spans="1:16">
      <c r="A1923" t="str">
        <f>IF(Belegerfassung!C1931&lt;&gt;"",0,"")</f>
        <v/>
      </c>
      <c r="B1923" t="str">
        <f>IFERROR(VLOOKUP(Belegerfassung!I1931,Konten!A:D,2,FALSE),"")</f>
        <v/>
      </c>
      <c r="C1923" t="str">
        <f>IF(A1923&lt;&gt;"",TEXT(Belegerfassung!C1931,"TT.MM.JJJJ"),"")</f>
        <v/>
      </c>
      <c r="D1923" t="str">
        <f>IFERROR(VLOOKUP(Belegerfassung!A1931,Abfrage!$E$2:$F$20,2,FALSE),"")</f>
        <v/>
      </c>
      <c r="E1923" t="str">
        <f>IF(A1923&lt;&gt;"",Belegerfassung!B1931,"")</f>
        <v/>
      </c>
      <c r="F1923" t="str">
        <f>IF(Belegerfassung!L1931="","",IF(Belegerfassung!L1931&lt;&gt;"",IF(Belegerfassung!L1931&lt;&gt;"",IF(Belegerfassung!J1931&lt;&gt;0,VLOOKUP(Belegerfassung!L1931,Abfrage!$A$2:$C$19,2,),VLOOKUP(Belegerfassung!L1931,Abfrage!$A$2:$C$19,3,)),"")))</f>
        <v/>
      </c>
      <c r="G1923" t="str">
        <f t="shared" ref="G1923:G1986" si="90">IF(A1923&lt;&gt;"",1,"")</f>
        <v/>
      </c>
      <c r="H1923" s="31" t="str">
        <f>IF(A1923&lt;&gt;"",-Belegerfassung!J1931+Belegerfassung!K1931,"")</f>
        <v/>
      </c>
      <c r="I1923" s="49" t="str">
        <f>IFERROR(IF(H1923&lt;&gt;"",Belegerfassung!L1931*100,""),IF(OR(Belegerfassung!L1931="Leistung EU - Erlöse",Belegerfassung!L1931="Lieferungen EU-Erlöse",Belegerfassung!L1931="EUST",Belegerfassung!L1931="Bauleistungen 20%")=TRUE,"",MID(Belegerfassung!L1931,4,2)))</f>
        <v/>
      </c>
      <c r="J1923" s="6" t="str">
        <f>IF(A1923&lt;&gt;"",LEFT(Belegerfassung!D1931,40),"")</f>
        <v/>
      </c>
      <c r="K1923" t="str">
        <f>IF(A1923&lt;&gt;"",VLOOKUP(D1923,Abfrage!$F$2:$G$21,2,FALSE),"")</f>
        <v/>
      </c>
      <c r="L1923" s="6" t="str">
        <f>IF(Belegerfassung!H1931&lt;&gt;"",Belegerfassung!H1931,"")</f>
        <v/>
      </c>
      <c r="M1923" t="str">
        <f>IFERROR(IF(Belegerfassung!E1931&lt;&gt;"",VLOOKUP(Belegerfassung!E1931,Abfrage!$L$2:$M$15,2,),""),"")</f>
        <v/>
      </c>
      <c r="N1923" t="str">
        <f t="shared" ref="N1923:N1986" si="91">IF(A1923&lt;&gt;"","E","")</f>
        <v/>
      </c>
      <c r="O1923" t="str">
        <f t="shared" ref="O1923:O1986" si="92">IF(A1923&lt;&gt;"","A","")</f>
        <v/>
      </c>
      <c r="P1923" t="str">
        <f>IF(Belegerfassung!G1931&lt;&gt;"",CONCATENATE(Belegerfassung!G1931,".pdf"),"")</f>
        <v/>
      </c>
    </row>
    <row r="1924" spans="1:16">
      <c r="A1924" t="str">
        <f>IF(Belegerfassung!C1932&lt;&gt;"",0,"")</f>
        <v/>
      </c>
      <c r="B1924" t="str">
        <f>IFERROR(VLOOKUP(Belegerfassung!I1932,Konten!A:D,2,FALSE),"")</f>
        <v/>
      </c>
      <c r="C1924" t="str">
        <f>IF(A1924&lt;&gt;"",TEXT(Belegerfassung!C1932,"TT.MM.JJJJ"),"")</f>
        <v/>
      </c>
      <c r="D1924" t="str">
        <f>IFERROR(VLOOKUP(Belegerfassung!A1932,Abfrage!$E$2:$F$20,2,FALSE),"")</f>
        <v/>
      </c>
      <c r="E1924" t="str">
        <f>IF(A1924&lt;&gt;"",Belegerfassung!B1932,"")</f>
        <v/>
      </c>
      <c r="F1924" t="str">
        <f>IF(Belegerfassung!L1932="","",IF(Belegerfassung!L1932&lt;&gt;"",IF(Belegerfassung!L1932&lt;&gt;"",IF(Belegerfassung!J1932&lt;&gt;0,VLOOKUP(Belegerfassung!L1932,Abfrage!$A$2:$C$19,2,),VLOOKUP(Belegerfassung!L1932,Abfrage!$A$2:$C$19,3,)),"")))</f>
        <v/>
      </c>
      <c r="G1924" t="str">
        <f t="shared" si="90"/>
        <v/>
      </c>
      <c r="H1924" s="31" t="str">
        <f>IF(A1924&lt;&gt;"",-Belegerfassung!J1932+Belegerfassung!K1932,"")</f>
        <v/>
      </c>
      <c r="I1924" s="49" t="str">
        <f>IFERROR(IF(H1924&lt;&gt;"",Belegerfassung!L1932*100,""),IF(OR(Belegerfassung!L1932="Leistung EU - Erlöse",Belegerfassung!L1932="Lieferungen EU-Erlöse",Belegerfassung!L1932="EUST",Belegerfassung!L1932="Bauleistungen 20%")=TRUE,"",MID(Belegerfassung!L1932,4,2)))</f>
        <v/>
      </c>
      <c r="J1924" s="6" t="str">
        <f>IF(A1924&lt;&gt;"",LEFT(Belegerfassung!D1932,40),"")</f>
        <v/>
      </c>
      <c r="K1924" t="str">
        <f>IF(A1924&lt;&gt;"",VLOOKUP(D1924,Abfrage!$F$2:$G$21,2,FALSE),"")</f>
        <v/>
      </c>
      <c r="L1924" s="6" t="str">
        <f>IF(Belegerfassung!H1932&lt;&gt;"",Belegerfassung!H1932,"")</f>
        <v/>
      </c>
      <c r="M1924" t="str">
        <f>IFERROR(IF(Belegerfassung!E1932&lt;&gt;"",VLOOKUP(Belegerfassung!E1932,Abfrage!$L$2:$M$15,2,),""),"")</f>
        <v/>
      </c>
      <c r="N1924" t="str">
        <f t="shared" si="91"/>
        <v/>
      </c>
      <c r="O1924" t="str">
        <f t="shared" si="92"/>
        <v/>
      </c>
      <c r="P1924" t="str">
        <f>IF(Belegerfassung!G1932&lt;&gt;"",CONCATENATE(Belegerfassung!G1932,".pdf"),"")</f>
        <v/>
      </c>
    </row>
    <row r="1925" spans="1:16">
      <c r="A1925" t="str">
        <f>IF(Belegerfassung!C1933&lt;&gt;"",0,"")</f>
        <v/>
      </c>
      <c r="B1925" t="str">
        <f>IFERROR(VLOOKUP(Belegerfassung!I1933,Konten!A:D,2,FALSE),"")</f>
        <v/>
      </c>
      <c r="C1925" t="str">
        <f>IF(A1925&lt;&gt;"",TEXT(Belegerfassung!C1933,"TT.MM.JJJJ"),"")</f>
        <v/>
      </c>
      <c r="D1925" t="str">
        <f>IFERROR(VLOOKUP(Belegerfassung!A1933,Abfrage!$E$2:$F$20,2,FALSE),"")</f>
        <v/>
      </c>
      <c r="E1925" t="str">
        <f>IF(A1925&lt;&gt;"",Belegerfassung!B1933,"")</f>
        <v/>
      </c>
      <c r="F1925" t="str">
        <f>IF(Belegerfassung!L1933="","",IF(Belegerfassung!L1933&lt;&gt;"",IF(Belegerfassung!L1933&lt;&gt;"",IF(Belegerfassung!J1933&lt;&gt;0,VLOOKUP(Belegerfassung!L1933,Abfrage!$A$2:$C$19,2,),VLOOKUP(Belegerfassung!L1933,Abfrage!$A$2:$C$19,3,)),"")))</f>
        <v/>
      </c>
      <c r="G1925" t="str">
        <f t="shared" si="90"/>
        <v/>
      </c>
      <c r="H1925" s="31" t="str">
        <f>IF(A1925&lt;&gt;"",-Belegerfassung!J1933+Belegerfassung!K1933,"")</f>
        <v/>
      </c>
      <c r="I1925" s="49" t="str">
        <f>IFERROR(IF(H1925&lt;&gt;"",Belegerfassung!L1933*100,""),IF(OR(Belegerfassung!L1933="Leistung EU - Erlöse",Belegerfassung!L1933="Lieferungen EU-Erlöse",Belegerfassung!L1933="EUST",Belegerfassung!L1933="Bauleistungen 20%")=TRUE,"",MID(Belegerfassung!L1933,4,2)))</f>
        <v/>
      </c>
      <c r="J1925" s="6" t="str">
        <f>IF(A1925&lt;&gt;"",LEFT(Belegerfassung!D1933,40),"")</f>
        <v/>
      </c>
      <c r="K1925" t="str">
        <f>IF(A1925&lt;&gt;"",VLOOKUP(D1925,Abfrage!$F$2:$G$21,2,FALSE),"")</f>
        <v/>
      </c>
      <c r="L1925" s="6" t="str">
        <f>IF(Belegerfassung!H1933&lt;&gt;"",Belegerfassung!H1933,"")</f>
        <v/>
      </c>
      <c r="M1925" t="str">
        <f>IFERROR(IF(Belegerfassung!E1933&lt;&gt;"",VLOOKUP(Belegerfassung!E1933,Abfrage!$L$2:$M$15,2,),""),"")</f>
        <v/>
      </c>
      <c r="N1925" t="str">
        <f t="shared" si="91"/>
        <v/>
      </c>
      <c r="O1925" t="str">
        <f t="shared" si="92"/>
        <v/>
      </c>
      <c r="P1925" t="str">
        <f>IF(Belegerfassung!G1933&lt;&gt;"",CONCATENATE(Belegerfassung!G1933,".pdf"),"")</f>
        <v/>
      </c>
    </row>
    <row r="1926" spans="1:16">
      <c r="A1926" t="str">
        <f>IF(Belegerfassung!C1934&lt;&gt;"",0,"")</f>
        <v/>
      </c>
      <c r="B1926" t="str">
        <f>IFERROR(VLOOKUP(Belegerfassung!I1934,Konten!A:D,2,FALSE),"")</f>
        <v/>
      </c>
      <c r="C1926" t="str">
        <f>IF(A1926&lt;&gt;"",TEXT(Belegerfassung!C1934,"TT.MM.JJJJ"),"")</f>
        <v/>
      </c>
      <c r="D1926" t="str">
        <f>IFERROR(VLOOKUP(Belegerfassung!A1934,Abfrage!$E$2:$F$20,2,FALSE),"")</f>
        <v/>
      </c>
      <c r="E1926" t="str">
        <f>IF(A1926&lt;&gt;"",Belegerfassung!B1934,"")</f>
        <v/>
      </c>
      <c r="F1926" t="str">
        <f>IF(Belegerfassung!L1934="","",IF(Belegerfassung!L1934&lt;&gt;"",IF(Belegerfassung!L1934&lt;&gt;"",IF(Belegerfassung!J1934&lt;&gt;0,VLOOKUP(Belegerfassung!L1934,Abfrage!$A$2:$C$19,2,),VLOOKUP(Belegerfassung!L1934,Abfrage!$A$2:$C$19,3,)),"")))</f>
        <v/>
      </c>
      <c r="G1926" t="str">
        <f t="shared" si="90"/>
        <v/>
      </c>
      <c r="H1926" s="31" t="str">
        <f>IF(A1926&lt;&gt;"",-Belegerfassung!J1934+Belegerfassung!K1934,"")</f>
        <v/>
      </c>
      <c r="I1926" s="49" t="str">
        <f>IFERROR(IF(H1926&lt;&gt;"",Belegerfassung!L1934*100,""),IF(OR(Belegerfassung!L1934="Leistung EU - Erlöse",Belegerfassung!L1934="Lieferungen EU-Erlöse",Belegerfassung!L1934="EUST",Belegerfassung!L1934="Bauleistungen 20%")=TRUE,"",MID(Belegerfassung!L1934,4,2)))</f>
        <v/>
      </c>
      <c r="J1926" s="6" t="str">
        <f>IF(A1926&lt;&gt;"",LEFT(Belegerfassung!D1934,40),"")</f>
        <v/>
      </c>
      <c r="K1926" t="str">
        <f>IF(A1926&lt;&gt;"",VLOOKUP(D1926,Abfrage!$F$2:$G$21,2,FALSE),"")</f>
        <v/>
      </c>
      <c r="L1926" s="6" t="str">
        <f>IF(Belegerfassung!H1934&lt;&gt;"",Belegerfassung!H1934,"")</f>
        <v/>
      </c>
      <c r="M1926" t="str">
        <f>IFERROR(IF(Belegerfassung!E1934&lt;&gt;"",VLOOKUP(Belegerfassung!E1934,Abfrage!$L$2:$M$15,2,),""),"")</f>
        <v/>
      </c>
      <c r="N1926" t="str">
        <f t="shared" si="91"/>
        <v/>
      </c>
      <c r="O1926" t="str">
        <f t="shared" si="92"/>
        <v/>
      </c>
      <c r="P1926" t="str">
        <f>IF(Belegerfassung!G1934&lt;&gt;"",CONCATENATE(Belegerfassung!G1934,".pdf"),"")</f>
        <v/>
      </c>
    </row>
    <row r="1927" spans="1:16">
      <c r="A1927" t="str">
        <f>IF(Belegerfassung!C1935&lt;&gt;"",0,"")</f>
        <v/>
      </c>
      <c r="B1927" t="str">
        <f>IFERROR(VLOOKUP(Belegerfassung!I1935,Konten!A:D,2,FALSE),"")</f>
        <v/>
      </c>
      <c r="C1927" t="str">
        <f>IF(A1927&lt;&gt;"",TEXT(Belegerfassung!C1935,"TT.MM.JJJJ"),"")</f>
        <v/>
      </c>
      <c r="D1927" t="str">
        <f>IFERROR(VLOOKUP(Belegerfassung!A1935,Abfrage!$E$2:$F$20,2,FALSE),"")</f>
        <v/>
      </c>
      <c r="E1927" t="str">
        <f>IF(A1927&lt;&gt;"",Belegerfassung!B1935,"")</f>
        <v/>
      </c>
      <c r="F1927" t="str">
        <f>IF(Belegerfassung!L1935="","",IF(Belegerfassung!L1935&lt;&gt;"",IF(Belegerfassung!L1935&lt;&gt;"",IF(Belegerfassung!J1935&lt;&gt;0,VLOOKUP(Belegerfassung!L1935,Abfrage!$A$2:$C$19,2,),VLOOKUP(Belegerfassung!L1935,Abfrage!$A$2:$C$19,3,)),"")))</f>
        <v/>
      </c>
      <c r="G1927" t="str">
        <f t="shared" si="90"/>
        <v/>
      </c>
      <c r="H1927" s="31" t="str">
        <f>IF(A1927&lt;&gt;"",-Belegerfassung!J1935+Belegerfassung!K1935,"")</f>
        <v/>
      </c>
      <c r="I1927" s="49" t="str">
        <f>IFERROR(IF(H1927&lt;&gt;"",Belegerfassung!L1935*100,""),IF(OR(Belegerfassung!L1935="Leistung EU - Erlöse",Belegerfassung!L1935="Lieferungen EU-Erlöse",Belegerfassung!L1935="EUST",Belegerfassung!L1935="Bauleistungen 20%")=TRUE,"",MID(Belegerfassung!L1935,4,2)))</f>
        <v/>
      </c>
      <c r="J1927" s="6" t="str">
        <f>IF(A1927&lt;&gt;"",LEFT(Belegerfassung!D1935,40),"")</f>
        <v/>
      </c>
      <c r="K1927" t="str">
        <f>IF(A1927&lt;&gt;"",VLOOKUP(D1927,Abfrage!$F$2:$G$21,2,FALSE),"")</f>
        <v/>
      </c>
      <c r="L1927" s="6" t="str">
        <f>IF(Belegerfassung!H1935&lt;&gt;"",Belegerfassung!H1935,"")</f>
        <v/>
      </c>
      <c r="M1927" t="str">
        <f>IFERROR(IF(Belegerfassung!E1935&lt;&gt;"",VLOOKUP(Belegerfassung!E1935,Abfrage!$L$2:$M$15,2,),""),"")</f>
        <v/>
      </c>
      <c r="N1927" t="str">
        <f t="shared" si="91"/>
        <v/>
      </c>
      <c r="O1927" t="str">
        <f t="shared" si="92"/>
        <v/>
      </c>
      <c r="P1927" t="str">
        <f>IF(Belegerfassung!G1935&lt;&gt;"",CONCATENATE(Belegerfassung!G1935,".pdf"),"")</f>
        <v/>
      </c>
    </row>
    <row r="1928" spans="1:16">
      <c r="A1928" t="str">
        <f>IF(Belegerfassung!C1936&lt;&gt;"",0,"")</f>
        <v/>
      </c>
      <c r="B1928" t="str">
        <f>IFERROR(VLOOKUP(Belegerfassung!I1936,Konten!A:D,2,FALSE),"")</f>
        <v/>
      </c>
      <c r="C1928" t="str">
        <f>IF(A1928&lt;&gt;"",TEXT(Belegerfassung!C1936,"TT.MM.JJJJ"),"")</f>
        <v/>
      </c>
      <c r="D1928" t="str">
        <f>IFERROR(VLOOKUP(Belegerfassung!A1936,Abfrage!$E$2:$F$20,2,FALSE),"")</f>
        <v/>
      </c>
      <c r="E1928" t="str">
        <f>IF(A1928&lt;&gt;"",Belegerfassung!B1936,"")</f>
        <v/>
      </c>
      <c r="F1928" t="str">
        <f>IF(Belegerfassung!L1936="","",IF(Belegerfassung!L1936&lt;&gt;"",IF(Belegerfassung!L1936&lt;&gt;"",IF(Belegerfassung!J1936&lt;&gt;0,VLOOKUP(Belegerfassung!L1936,Abfrage!$A$2:$C$19,2,),VLOOKUP(Belegerfassung!L1936,Abfrage!$A$2:$C$19,3,)),"")))</f>
        <v/>
      </c>
      <c r="G1928" t="str">
        <f t="shared" si="90"/>
        <v/>
      </c>
      <c r="H1928" s="31" t="str">
        <f>IF(A1928&lt;&gt;"",-Belegerfassung!J1936+Belegerfassung!K1936,"")</f>
        <v/>
      </c>
      <c r="I1928" s="49" t="str">
        <f>IFERROR(IF(H1928&lt;&gt;"",Belegerfassung!L1936*100,""),IF(OR(Belegerfassung!L1936="Leistung EU - Erlöse",Belegerfassung!L1936="Lieferungen EU-Erlöse",Belegerfassung!L1936="EUST",Belegerfassung!L1936="Bauleistungen 20%")=TRUE,"",MID(Belegerfassung!L1936,4,2)))</f>
        <v/>
      </c>
      <c r="J1928" s="6" t="str">
        <f>IF(A1928&lt;&gt;"",LEFT(Belegerfassung!D1936,40),"")</f>
        <v/>
      </c>
      <c r="K1928" t="str">
        <f>IF(A1928&lt;&gt;"",VLOOKUP(D1928,Abfrage!$F$2:$G$21,2,FALSE),"")</f>
        <v/>
      </c>
      <c r="L1928" s="6" t="str">
        <f>IF(Belegerfassung!H1936&lt;&gt;"",Belegerfassung!H1936,"")</f>
        <v/>
      </c>
      <c r="M1928" t="str">
        <f>IFERROR(IF(Belegerfassung!E1936&lt;&gt;"",VLOOKUP(Belegerfassung!E1936,Abfrage!$L$2:$M$15,2,),""),"")</f>
        <v/>
      </c>
      <c r="N1928" t="str">
        <f t="shared" si="91"/>
        <v/>
      </c>
      <c r="O1928" t="str">
        <f t="shared" si="92"/>
        <v/>
      </c>
      <c r="P1928" t="str">
        <f>IF(Belegerfassung!G1936&lt;&gt;"",CONCATENATE(Belegerfassung!G1936,".pdf"),"")</f>
        <v/>
      </c>
    </row>
    <row r="1929" spans="1:16">
      <c r="A1929" t="str">
        <f>IF(Belegerfassung!C1937&lt;&gt;"",0,"")</f>
        <v/>
      </c>
      <c r="B1929" t="str">
        <f>IFERROR(VLOOKUP(Belegerfassung!I1937,Konten!A:D,2,FALSE),"")</f>
        <v/>
      </c>
      <c r="C1929" t="str">
        <f>IF(A1929&lt;&gt;"",TEXT(Belegerfassung!C1937,"TT.MM.JJJJ"),"")</f>
        <v/>
      </c>
      <c r="D1929" t="str">
        <f>IFERROR(VLOOKUP(Belegerfassung!A1937,Abfrage!$E$2:$F$20,2,FALSE),"")</f>
        <v/>
      </c>
      <c r="E1929" t="str">
        <f>IF(A1929&lt;&gt;"",Belegerfassung!B1937,"")</f>
        <v/>
      </c>
      <c r="F1929" t="str">
        <f>IF(Belegerfassung!L1937="","",IF(Belegerfassung!L1937&lt;&gt;"",IF(Belegerfassung!L1937&lt;&gt;"",IF(Belegerfassung!J1937&lt;&gt;0,VLOOKUP(Belegerfassung!L1937,Abfrage!$A$2:$C$19,2,),VLOOKUP(Belegerfassung!L1937,Abfrage!$A$2:$C$19,3,)),"")))</f>
        <v/>
      </c>
      <c r="G1929" t="str">
        <f t="shared" si="90"/>
        <v/>
      </c>
      <c r="H1929" s="31" t="str">
        <f>IF(A1929&lt;&gt;"",-Belegerfassung!J1937+Belegerfassung!K1937,"")</f>
        <v/>
      </c>
      <c r="I1929" s="49" t="str">
        <f>IFERROR(IF(H1929&lt;&gt;"",Belegerfassung!L1937*100,""),IF(OR(Belegerfassung!L1937="Leistung EU - Erlöse",Belegerfassung!L1937="Lieferungen EU-Erlöse",Belegerfassung!L1937="EUST",Belegerfassung!L1937="Bauleistungen 20%")=TRUE,"",MID(Belegerfassung!L1937,4,2)))</f>
        <v/>
      </c>
      <c r="J1929" s="6" t="str">
        <f>IF(A1929&lt;&gt;"",LEFT(Belegerfassung!D1937,40),"")</f>
        <v/>
      </c>
      <c r="K1929" t="str">
        <f>IF(A1929&lt;&gt;"",VLOOKUP(D1929,Abfrage!$F$2:$G$21,2,FALSE),"")</f>
        <v/>
      </c>
      <c r="L1929" s="6" t="str">
        <f>IF(Belegerfassung!H1937&lt;&gt;"",Belegerfassung!H1937,"")</f>
        <v/>
      </c>
      <c r="M1929" t="str">
        <f>IFERROR(IF(Belegerfassung!E1937&lt;&gt;"",VLOOKUP(Belegerfassung!E1937,Abfrage!$L$2:$M$15,2,),""),"")</f>
        <v/>
      </c>
      <c r="N1929" t="str">
        <f t="shared" si="91"/>
        <v/>
      </c>
      <c r="O1929" t="str">
        <f t="shared" si="92"/>
        <v/>
      </c>
      <c r="P1929" t="str">
        <f>IF(Belegerfassung!G1937&lt;&gt;"",CONCATENATE(Belegerfassung!G1937,".pdf"),"")</f>
        <v/>
      </c>
    </row>
    <row r="1930" spans="1:16">
      <c r="A1930" t="str">
        <f>IF(Belegerfassung!C1938&lt;&gt;"",0,"")</f>
        <v/>
      </c>
      <c r="B1930" t="str">
        <f>IFERROR(VLOOKUP(Belegerfassung!I1938,Konten!A:D,2,FALSE),"")</f>
        <v/>
      </c>
      <c r="C1930" t="str">
        <f>IF(A1930&lt;&gt;"",TEXT(Belegerfassung!C1938,"TT.MM.JJJJ"),"")</f>
        <v/>
      </c>
      <c r="D1930" t="str">
        <f>IFERROR(VLOOKUP(Belegerfassung!A1938,Abfrage!$E$2:$F$20,2,FALSE),"")</f>
        <v/>
      </c>
      <c r="E1930" t="str">
        <f>IF(A1930&lt;&gt;"",Belegerfassung!B1938,"")</f>
        <v/>
      </c>
      <c r="F1930" t="str">
        <f>IF(Belegerfassung!L1938="","",IF(Belegerfassung!L1938&lt;&gt;"",IF(Belegerfassung!L1938&lt;&gt;"",IF(Belegerfassung!J1938&lt;&gt;0,VLOOKUP(Belegerfassung!L1938,Abfrage!$A$2:$C$19,2,),VLOOKUP(Belegerfassung!L1938,Abfrage!$A$2:$C$19,3,)),"")))</f>
        <v/>
      </c>
      <c r="G1930" t="str">
        <f t="shared" si="90"/>
        <v/>
      </c>
      <c r="H1930" s="31" t="str">
        <f>IF(A1930&lt;&gt;"",-Belegerfassung!J1938+Belegerfassung!K1938,"")</f>
        <v/>
      </c>
      <c r="I1930" s="49" t="str">
        <f>IFERROR(IF(H1930&lt;&gt;"",Belegerfassung!L1938*100,""),IF(OR(Belegerfassung!L1938="Leistung EU - Erlöse",Belegerfassung!L1938="Lieferungen EU-Erlöse",Belegerfassung!L1938="EUST",Belegerfassung!L1938="Bauleistungen 20%")=TRUE,"",MID(Belegerfassung!L1938,4,2)))</f>
        <v/>
      </c>
      <c r="J1930" s="6" t="str">
        <f>IF(A1930&lt;&gt;"",LEFT(Belegerfassung!D1938,40),"")</f>
        <v/>
      </c>
      <c r="K1930" t="str">
        <f>IF(A1930&lt;&gt;"",VLOOKUP(D1930,Abfrage!$F$2:$G$21,2,FALSE),"")</f>
        <v/>
      </c>
      <c r="L1930" s="6" t="str">
        <f>IF(Belegerfassung!H1938&lt;&gt;"",Belegerfassung!H1938,"")</f>
        <v/>
      </c>
      <c r="M1930" t="str">
        <f>IFERROR(IF(Belegerfassung!E1938&lt;&gt;"",VLOOKUP(Belegerfassung!E1938,Abfrage!$L$2:$M$15,2,),""),"")</f>
        <v/>
      </c>
      <c r="N1930" t="str">
        <f t="shared" si="91"/>
        <v/>
      </c>
      <c r="O1930" t="str">
        <f t="shared" si="92"/>
        <v/>
      </c>
      <c r="P1930" t="str">
        <f>IF(Belegerfassung!G1938&lt;&gt;"",CONCATENATE(Belegerfassung!G1938,".pdf"),"")</f>
        <v/>
      </c>
    </row>
    <row r="1931" spans="1:16">
      <c r="A1931" t="str">
        <f>IF(Belegerfassung!C1939&lt;&gt;"",0,"")</f>
        <v/>
      </c>
      <c r="B1931" t="str">
        <f>IFERROR(VLOOKUP(Belegerfassung!I1939,Konten!A:D,2,FALSE),"")</f>
        <v/>
      </c>
      <c r="C1931" t="str">
        <f>IF(A1931&lt;&gt;"",TEXT(Belegerfassung!C1939,"TT.MM.JJJJ"),"")</f>
        <v/>
      </c>
      <c r="D1931" t="str">
        <f>IFERROR(VLOOKUP(Belegerfassung!A1939,Abfrage!$E$2:$F$20,2,FALSE),"")</f>
        <v/>
      </c>
      <c r="E1931" t="str">
        <f>IF(A1931&lt;&gt;"",Belegerfassung!B1939,"")</f>
        <v/>
      </c>
      <c r="F1931" t="str">
        <f>IF(Belegerfassung!L1939="","",IF(Belegerfassung!L1939&lt;&gt;"",IF(Belegerfassung!L1939&lt;&gt;"",IF(Belegerfassung!J1939&lt;&gt;0,VLOOKUP(Belegerfassung!L1939,Abfrage!$A$2:$C$19,2,),VLOOKUP(Belegerfassung!L1939,Abfrage!$A$2:$C$19,3,)),"")))</f>
        <v/>
      </c>
      <c r="G1931" t="str">
        <f t="shared" si="90"/>
        <v/>
      </c>
      <c r="H1931" s="31" t="str">
        <f>IF(A1931&lt;&gt;"",-Belegerfassung!J1939+Belegerfassung!K1939,"")</f>
        <v/>
      </c>
      <c r="I1931" s="49" t="str">
        <f>IFERROR(IF(H1931&lt;&gt;"",Belegerfassung!L1939*100,""),IF(OR(Belegerfassung!L1939="Leistung EU - Erlöse",Belegerfassung!L1939="Lieferungen EU-Erlöse",Belegerfassung!L1939="EUST",Belegerfassung!L1939="Bauleistungen 20%")=TRUE,"",MID(Belegerfassung!L1939,4,2)))</f>
        <v/>
      </c>
      <c r="J1931" s="6" t="str">
        <f>IF(A1931&lt;&gt;"",LEFT(Belegerfassung!D1939,40),"")</f>
        <v/>
      </c>
      <c r="K1931" t="str">
        <f>IF(A1931&lt;&gt;"",VLOOKUP(D1931,Abfrage!$F$2:$G$21,2,FALSE),"")</f>
        <v/>
      </c>
      <c r="L1931" s="6" t="str">
        <f>IF(Belegerfassung!H1939&lt;&gt;"",Belegerfassung!H1939,"")</f>
        <v/>
      </c>
      <c r="M1931" t="str">
        <f>IFERROR(IF(Belegerfassung!E1939&lt;&gt;"",VLOOKUP(Belegerfassung!E1939,Abfrage!$L$2:$M$15,2,),""),"")</f>
        <v/>
      </c>
      <c r="N1931" t="str">
        <f t="shared" si="91"/>
        <v/>
      </c>
      <c r="O1931" t="str">
        <f t="shared" si="92"/>
        <v/>
      </c>
      <c r="P1931" t="str">
        <f>IF(Belegerfassung!G1939&lt;&gt;"",CONCATENATE(Belegerfassung!G1939,".pdf"),"")</f>
        <v/>
      </c>
    </row>
    <row r="1932" spans="1:16">
      <c r="A1932" t="str">
        <f>IF(Belegerfassung!C1940&lt;&gt;"",0,"")</f>
        <v/>
      </c>
      <c r="B1932" t="str">
        <f>IFERROR(VLOOKUP(Belegerfassung!I1940,Konten!A:D,2,FALSE),"")</f>
        <v/>
      </c>
      <c r="C1932" t="str">
        <f>IF(A1932&lt;&gt;"",TEXT(Belegerfassung!C1940,"TT.MM.JJJJ"),"")</f>
        <v/>
      </c>
      <c r="D1932" t="str">
        <f>IFERROR(VLOOKUP(Belegerfassung!A1940,Abfrage!$E$2:$F$20,2,FALSE),"")</f>
        <v/>
      </c>
      <c r="E1932" t="str">
        <f>IF(A1932&lt;&gt;"",Belegerfassung!B1940,"")</f>
        <v/>
      </c>
      <c r="F1932" t="str">
        <f>IF(Belegerfassung!L1940="","",IF(Belegerfassung!L1940&lt;&gt;"",IF(Belegerfassung!L1940&lt;&gt;"",IF(Belegerfassung!J1940&lt;&gt;0,VLOOKUP(Belegerfassung!L1940,Abfrage!$A$2:$C$19,2,),VLOOKUP(Belegerfassung!L1940,Abfrage!$A$2:$C$19,3,)),"")))</f>
        <v/>
      </c>
      <c r="G1932" t="str">
        <f t="shared" si="90"/>
        <v/>
      </c>
      <c r="H1932" s="31" t="str">
        <f>IF(A1932&lt;&gt;"",-Belegerfassung!J1940+Belegerfassung!K1940,"")</f>
        <v/>
      </c>
      <c r="I1932" s="49" t="str">
        <f>IFERROR(IF(H1932&lt;&gt;"",Belegerfassung!L1940*100,""),IF(OR(Belegerfassung!L1940="Leistung EU - Erlöse",Belegerfassung!L1940="Lieferungen EU-Erlöse",Belegerfassung!L1940="EUST",Belegerfassung!L1940="Bauleistungen 20%")=TRUE,"",MID(Belegerfassung!L1940,4,2)))</f>
        <v/>
      </c>
      <c r="J1932" s="6" t="str">
        <f>IF(A1932&lt;&gt;"",LEFT(Belegerfassung!D1940,40),"")</f>
        <v/>
      </c>
      <c r="K1932" t="str">
        <f>IF(A1932&lt;&gt;"",VLOOKUP(D1932,Abfrage!$F$2:$G$21,2,FALSE),"")</f>
        <v/>
      </c>
      <c r="L1932" s="6" t="str">
        <f>IF(Belegerfassung!H1940&lt;&gt;"",Belegerfassung!H1940,"")</f>
        <v/>
      </c>
      <c r="M1932" t="str">
        <f>IFERROR(IF(Belegerfassung!E1940&lt;&gt;"",VLOOKUP(Belegerfassung!E1940,Abfrage!$L$2:$M$15,2,),""),"")</f>
        <v/>
      </c>
      <c r="N1932" t="str">
        <f t="shared" si="91"/>
        <v/>
      </c>
      <c r="O1932" t="str">
        <f t="shared" si="92"/>
        <v/>
      </c>
      <c r="P1932" t="str">
        <f>IF(Belegerfassung!G1940&lt;&gt;"",CONCATENATE(Belegerfassung!G1940,".pdf"),"")</f>
        <v/>
      </c>
    </row>
    <row r="1933" spans="1:16">
      <c r="A1933" t="str">
        <f>IF(Belegerfassung!C1941&lt;&gt;"",0,"")</f>
        <v/>
      </c>
      <c r="B1933" t="str">
        <f>IFERROR(VLOOKUP(Belegerfassung!I1941,Konten!A:D,2,FALSE),"")</f>
        <v/>
      </c>
      <c r="C1933" t="str">
        <f>IF(A1933&lt;&gt;"",TEXT(Belegerfassung!C1941,"TT.MM.JJJJ"),"")</f>
        <v/>
      </c>
      <c r="D1933" t="str">
        <f>IFERROR(VLOOKUP(Belegerfassung!A1941,Abfrage!$E$2:$F$20,2,FALSE),"")</f>
        <v/>
      </c>
      <c r="E1933" t="str">
        <f>IF(A1933&lt;&gt;"",Belegerfassung!B1941,"")</f>
        <v/>
      </c>
      <c r="F1933" t="str">
        <f>IF(Belegerfassung!L1941="","",IF(Belegerfassung!L1941&lt;&gt;"",IF(Belegerfassung!L1941&lt;&gt;"",IF(Belegerfassung!J1941&lt;&gt;0,VLOOKUP(Belegerfassung!L1941,Abfrage!$A$2:$C$19,2,),VLOOKUP(Belegerfassung!L1941,Abfrage!$A$2:$C$19,3,)),"")))</f>
        <v/>
      </c>
      <c r="G1933" t="str">
        <f t="shared" si="90"/>
        <v/>
      </c>
      <c r="H1933" s="31" t="str">
        <f>IF(A1933&lt;&gt;"",-Belegerfassung!J1941+Belegerfassung!K1941,"")</f>
        <v/>
      </c>
      <c r="I1933" s="49" t="str">
        <f>IFERROR(IF(H1933&lt;&gt;"",Belegerfassung!L1941*100,""),IF(OR(Belegerfassung!L1941="Leistung EU - Erlöse",Belegerfassung!L1941="Lieferungen EU-Erlöse",Belegerfassung!L1941="EUST",Belegerfassung!L1941="Bauleistungen 20%")=TRUE,"",MID(Belegerfassung!L1941,4,2)))</f>
        <v/>
      </c>
      <c r="J1933" s="6" t="str">
        <f>IF(A1933&lt;&gt;"",LEFT(Belegerfassung!D1941,40),"")</f>
        <v/>
      </c>
      <c r="K1933" t="str">
        <f>IF(A1933&lt;&gt;"",VLOOKUP(D1933,Abfrage!$F$2:$G$21,2,FALSE),"")</f>
        <v/>
      </c>
      <c r="L1933" s="6" t="str">
        <f>IF(Belegerfassung!H1941&lt;&gt;"",Belegerfassung!H1941,"")</f>
        <v/>
      </c>
      <c r="M1933" t="str">
        <f>IFERROR(IF(Belegerfassung!E1941&lt;&gt;"",VLOOKUP(Belegerfassung!E1941,Abfrage!$L$2:$M$15,2,),""),"")</f>
        <v/>
      </c>
      <c r="N1933" t="str">
        <f t="shared" si="91"/>
        <v/>
      </c>
      <c r="O1933" t="str">
        <f t="shared" si="92"/>
        <v/>
      </c>
      <c r="P1933" t="str">
        <f>IF(Belegerfassung!G1941&lt;&gt;"",CONCATENATE(Belegerfassung!G1941,".pdf"),"")</f>
        <v/>
      </c>
    </row>
    <row r="1934" spans="1:16">
      <c r="A1934" t="str">
        <f>IF(Belegerfassung!C1942&lt;&gt;"",0,"")</f>
        <v/>
      </c>
      <c r="B1934" t="str">
        <f>IFERROR(VLOOKUP(Belegerfassung!I1942,Konten!A:D,2,FALSE),"")</f>
        <v/>
      </c>
      <c r="C1934" t="str">
        <f>IF(A1934&lt;&gt;"",TEXT(Belegerfassung!C1942,"TT.MM.JJJJ"),"")</f>
        <v/>
      </c>
      <c r="D1934" t="str">
        <f>IFERROR(VLOOKUP(Belegerfassung!A1942,Abfrage!$E$2:$F$20,2,FALSE),"")</f>
        <v/>
      </c>
      <c r="E1934" t="str">
        <f>IF(A1934&lt;&gt;"",Belegerfassung!B1942,"")</f>
        <v/>
      </c>
      <c r="F1934" t="str">
        <f>IF(Belegerfassung!L1942="","",IF(Belegerfassung!L1942&lt;&gt;"",IF(Belegerfassung!L1942&lt;&gt;"",IF(Belegerfassung!J1942&lt;&gt;0,VLOOKUP(Belegerfassung!L1942,Abfrage!$A$2:$C$19,2,),VLOOKUP(Belegerfassung!L1942,Abfrage!$A$2:$C$19,3,)),"")))</f>
        <v/>
      </c>
      <c r="G1934" t="str">
        <f t="shared" si="90"/>
        <v/>
      </c>
      <c r="H1934" s="31" t="str">
        <f>IF(A1934&lt;&gt;"",-Belegerfassung!J1942+Belegerfassung!K1942,"")</f>
        <v/>
      </c>
      <c r="I1934" s="49" t="str">
        <f>IFERROR(IF(H1934&lt;&gt;"",Belegerfassung!L1942*100,""),IF(OR(Belegerfassung!L1942="Leistung EU - Erlöse",Belegerfassung!L1942="Lieferungen EU-Erlöse",Belegerfassung!L1942="EUST",Belegerfassung!L1942="Bauleistungen 20%")=TRUE,"",MID(Belegerfassung!L1942,4,2)))</f>
        <v/>
      </c>
      <c r="J1934" s="6" t="str">
        <f>IF(A1934&lt;&gt;"",LEFT(Belegerfassung!D1942,40),"")</f>
        <v/>
      </c>
      <c r="K1934" t="str">
        <f>IF(A1934&lt;&gt;"",VLOOKUP(D1934,Abfrage!$F$2:$G$21,2,FALSE),"")</f>
        <v/>
      </c>
      <c r="L1934" s="6" t="str">
        <f>IF(Belegerfassung!H1942&lt;&gt;"",Belegerfassung!H1942,"")</f>
        <v/>
      </c>
      <c r="M1934" t="str">
        <f>IFERROR(IF(Belegerfassung!E1942&lt;&gt;"",VLOOKUP(Belegerfassung!E1942,Abfrage!$L$2:$M$15,2,),""),"")</f>
        <v/>
      </c>
      <c r="N1934" t="str">
        <f t="shared" si="91"/>
        <v/>
      </c>
      <c r="O1934" t="str">
        <f t="shared" si="92"/>
        <v/>
      </c>
      <c r="P1934" t="str">
        <f>IF(Belegerfassung!G1942&lt;&gt;"",CONCATENATE(Belegerfassung!G1942,".pdf"),"")</f>
        <v/>
      </c>
    </row>
    <row r="1935" spans="1:16">
      <c r="A1935" t="str">
        <f>IF(Belegerfassung!C1943&lt;&gt;"",0,"")</f>
        <v/>
      </c>
      <c r="B1935" t="str">
        <f>IFERROR(VLOOKUP(Belegerfassung!I1943,Konten!A:D,2,FALSE),"")</f>
        <v/>
      </c>
      <c r="C1935" t="str">
        <f>IF(A1935&lt;&gt;"",TEXT(Belegerfassung!C1943,"TT.MM.JJJJ"),"")</f>
        <v/>
      </c>
      <c r="D1935" t="str">
        <f>IFERROR(VLOOKUP(Belegerfassung!A1943,Abfrage!$E$2:$F$20,2,FALSE),"")</f>
        <v/>
      </c>
      <c r="E1935" t="str">
        <f>IF(A1935&lt;&gt;"",Belegerfassung!B1943,"")</f>
        <v/>
      </c>
      <c r="F1935" t="str">
        <f>IF(Belegerfassung!L1943="","",IF(Belegerfassung!L1943&lt;&gt;"",IF(Belegerfassung!L1943&lt;&gt;"",IF(Belegerfassung!J1943&lt;&gt;0,VLOOKUP(Belegerfassung!L1943,Abfrage!$A$2:$C$19,2,),VLOOKUP(Belegerfassung!L1943,Abfrage!$A$2:$C$19,3,)),"")))</f>
        <v/>
      </c>
      <c r="G1935" t="str">
        <f t="shared" si="90"/>
        <v/>
      </c>
      <c r="H1935" s="31" t="str">
        <f>IF(A1935&lt;&gt;"",-Belegerfassung!J1943+Belegerfassung!K1943,"")</f>
        <v/>
      </c>
      <c r="I1935" s="49" t="str">
        <f>IFERROR(IF(H1935&lt;&gt;"",Belegerfassung!L1943*100,""),IF(OR(Belegerfassung!L1943="Leistung EU - Erlöse",Belegerfassung!L1943="Lieferungen EU-Erlöse",Belegerfassung!L1943="EUST",Belegerfassung!L1943="Bauleistungen 20%")=TRUE,"",MID(Belegerfassung!L1943,4,2)))</f>
        <v/>
      </c>
      <c r="J1935" s="6" t="str">
        <f>IF(A1935&lt;&gt;"",LEFT(Belegerfassung!D1943,40),"")</f>
        <v/>
      </c>
      <c r="K1935" t="str">
        <f>IF(A1935&lt;&gt;"",VLOOKUP(D1935,Abfrage!$F$2:$G$21,2,FALSE),"")</f>
        <v/>
      </c>
      <c r="L1935" s="6" t="str">
        <f>IF(Belegerfassung!H1943&lt;&gt;"",Belegerfassung!H1943,"")</f>
        <v/>
      </c>
      <c r="M1935" t="str">
        <f>IFERROR(IF(Belegerfassung!E1943&lt;&gt;"",VLOOKUP(Belegerfassung!E1943,Abfrage!$L$2:$M$15,2,),""),"")</f>
        <v/>
      </c>
      <c r="N1935" t="str">
        <f t="shared" si="91"/>
        <v/>
      </c>
      <c r="O1935" t="str">
        <f t="shared" si="92"/>
        <v/>
      </c>
      <c r="P1935" t="str">
        <f>IF(Belegerfassung!G1943&lt;&gt;"",CONCATENATE(Belegerfassung!G1943,".pdf"),"")</f>
        <v/>
      </c>
    </row>
    <row r="1936" spans="1:16">
      <c r="A1936" t="str">
        <f>IF(Belegerfassung!C1944&lt;&gt;"",0,"")</f>
        <v/>
      </c>
      <c r="B1936" t="str">
        <f>IFERROR(VLOOKUP(Belegerfassung!I1944,Konten!A:D,2,FALSE),"")</f>
        <v/>
      </c>
      <c r="C1936" t="str">
        <f>IF(A1936&lt;&gt;"",TEXT(Belegerfassung!C1944,"TT.MM.JJJJ"),"")</f>
        <v/>
      </c>
      <c r="D1936" t="str">
        <f>IFERROR(VLOOKUP(Belegerfassung!A1944,Abfrage!$E$2:$F$20,2,FALSE),"")</f>
        <v/>
      </c>
      <c r="E1936" t="str">
        <f>IF(A1936&lt;&gt;"",Belegerfassung!B1944,"")</f>
        <v/>
      </c>
      <c r="F1936" t="str">
        <f>IF(Belegerfassung!L1944="","",IF(Belegerfassung!L1944&lt;&gt;"",IF(Belegerfassung!L1944&lt;&gt;"",IF(Belegerfassung!J1944&lt;&gt;0,VLOOKUP(Belegerfassung!L1944,Abfrage!$A$2:$C$19,2,),VLOOKUP(Belegerfassung!L1944,Abfrage!$A$2:$C$19,3,)),"")))</f>
        <v/>
      </c>
      <c r="G1936" t="str">
        <f t="shared" si="90"/>
        <v/>
      </c>
      <c r="H1936" s="31" t="str">
        <f>IF(A1936&lt;&gt;"",-Belegerfassung!J1944+Belegerfassung!K1944,"")</f>
        <v/>
      </c>
      <c r="I1936" s="49" t="str">
        <f>IFERROR(IF(H1936&lt;&gt;"",Belegerfassung!L1944*100,""),IF(OR(Belegerfassung!L1944="Leistung EU - Erlöse",Belegerfassung!L1944="Lieferungen EU-Erlöse",Belegerfassung!L1944="EUST",Belegerfassung!L1944="Bauleistungen 20%")=TRUE,"",MID(Belegerfassung!L1944,4,2)))</f>
        <v/>
      </c>
      <c r="J1936" s="6" t="str">
        <f>IF(A1936&lt;&gt;"",LEFT(Belegerfassung!D1944,40),"")</f>
        <v/>
      </c>
      <c r="K1936" t="str">
        <f>IF(A1936&lt;&gt;"",VLOOKUP(D1936,Abfrage!$F$2:$G$21,2,FALSE),"")</f>
        <v/>
      </c>
      <c r="L1936" s="6" t="str">
        <f>IF(Belegerfassung!H1944&lt;&gt;"",Belegerfassung!H1944,"")</f>
        <v/>
      </c>
      <c r="M1936" t="str">
        <f>IFERROR(IF(Belegerfassung!E1944&lt;&gt;"",VLOOKUP(Belegerfassung!E1944,Abfrage!$L$2:$M$15,2,),""),"")</f>
        <v/>
      </c>
      <c r="N1936" t="str">
        <f t="shared" si="91"/>
        <v/>
      </c>
      <c r="O1936" t="str">
        <f t="shared" si="92"/>
        <v/>
      </c>
      <c r="P1936" t="str">
        <f>IF(Belegerfassung!G1944&lt;&gt;"",CONCATENATE(Belegerfassung!G1944,".pdf"),"")</f>
        <v/>
      </c>
    </row>
    <row r="1937" spans="1:16">
      <c r="A1937" t="str">
        <f>IF(Belegerfassung!C1945&lt;&gt;"",0,"")</f>
        <v/>
      </c>
      <c r="B1937" t="str">
        <f>IFERROR(VLOOKUP(Belegerfassung!I1945,Konten!A:D,2,FALSE),"")</f>
        <v/>
      </c>
      <c r="C1937" t="str">
        <f>IF(A1937&lt;&gt;"",TEXT(Belegerfassung!C1945,"TT.MM.JJJJ"),"")</f>
        <v/>
      </c>
      <c r="D1937" t="str">
        <f>IFERROR(VLOOKUP(Belegerfassung!A1945,Abfrage!$E$2:$F$20,2,FALSE),"")</f>
        <v/>
      </c>
      <c r="E1937" t="str">
        <f>IF(A1937&lt;&gt;"",Belegerfassung!B1945,"")</f>
        <v/>
      </c>
      <c r="F1937" t="str">
        <f>IF(Belegerfassung!L1945="","",IF(Belegerfassung!L1945&lt;&gt;"",IF(Belegerfassung!L1945&lt;&gt;"",IF(Belegerfassung!J1945&lt;&gt;0,VLOOKUP(Belegerfassung!L1945,Abfrage!$A$2:$C$19,2,),VLOOKUP(Belegerfassung!L1945,Abfrage!$A$2:$C$19,3,)),"")))</f>
        <v/>
      </c>
      <c r="G1937" t="str">
        <f t="shared" si="90"/>
        <v/>
      </c>
      <c r="H1937" s="31" t="str">
        <f>IF(A1937&lt;&gt;"",-Belegerfassung!J1945+Belegerfassung!K1945,"")</f>
        <v/>
      </c>
      <c r="I1937" s="49" t="str">
        <f>IFERROR(IF(H1937&lt;&gt;"",Belegerfassung!L1945*100,""),IF(OR(Belegerfassung!L1945="Leistung EU - Erlöse",Belegerfassung!L1945="Lieferungen EU-Erlöse",Belegerfassung!L1945="EUST",Belegerfassung!L1945="Bauleistungen 20%")=TRUE,"",MID(Belegerfassung!L1945,4,2)))</f>
        <v/>
      </c>
      <c r="J1937" s="6" t="str">
        <f>IF(A1937&lt;&gt;"",LEFT(Belegerfassung!D1945,40),"")</f>
        <v/>
      </c>
      <c r="K1937" t="str">
        <f>IF(A1937&lt;&gt;"",VLOOKUP(D1937,Abfrage!$F$2:$G$21,2,FALSE),"")</f>
        <v/>
      </c>
      <c r="L1937" s="6" t="str">
        <f>IF(Belegerfassung!H1945&lt;&gt;"",Belegerfassung!H1945,"")</f>
        <v/>
      </c>
      <c r="M1937" t="str">
        <f>IFERROR(IF(Belegerfassung!E1945&lt;&gt;"",VLOOKUP(Belegerfassung!E1945,Abfrage!$L$2:$M$15,2,),""),"")</f>
        <v/>
      </c>
      <c r="N1937" t="str">
        <f t="shared" si="91"/>
        <v/>
      </c>
      <c r="O1937" t="str">
        <f t="shared" si="92"/>
        <v/>
      </c>
      <c r="P1937" t="str">
        <f>IF(Belegerfassung!G1945&lt;&gt;"",CONCATENATE(Belegerfassung!G1945,".pdf"),"")</f>
        <v/>
      </c>
    </row>
    <row r="1938" spans="1:16">
      <c r="A1938" t="str">
        <f>IF(Belegerfassung!C1946&lt;&gt;"",0,"")</f>
        <v/>
      </c>
      <c r="B1938" t="str">
        <f>IFERROR(VLOOKUP(Belegerfassung!I1946,Konten!A:D,2,FALSE),"")</f>
        <v/>
      </c>
      <c r="C1938" t="str">
        <f>IF(A1938&lt;&gt;"",TEXT(Belegerfassung!C1946,"TT.MM.JJJJ"),"")</f>
        <v/>
      </c>
      <c r="D1938" t="str">
        <f>IFERROR(VLOOKUP(Belegerfassung!A1946,Abfrage!$E$2:$F$20,2,FALSE),"")</f>
        <v/>
      </c>
      <c r="E1938" t="str">
        <f>IF(A1938&lt;&gt;"",Belegerfassung!B1946,"")</f>
        <v/>
      </c>
      <c r="F1938" t="str">
        <f>IF(Belegerfassung!L1946="","",IF(Belegerfassung!L1946&lt;&gt;"",IF(Belegerfassung!L1946&lt;&gt;"",IF(Belegerfassung!J1946&lt;&gt;0,VLOOKUP(Belegerfassung!L1946,Abfrage!$A$2:$C$19,2,),VLOOKUP(Belegerfassung!L1946,Abfrage!$A$2:$C$19,3,)),"")))</f>
        <v/>
      </c>
      <c r="G1938" t="str">
        <f t="shared" si="90"/>
        <v/>
      </c>
      <c r="H1938" s="31" t="str">
        <f>IF(A1938&lt;&gt;"",-Belegerfassung!J1946+Belegerfassung!K1946,"")</f>
        <v/>
      </c>
      <c r="I1938" s="49" t="str">
        <f>IFERROR(IF(H1938&lt;&gt;"",Belegerfassung!L1946*100,""),IF(OR(Belegerfassung!L1946="Leistung EU - Erlöse",Belegerfassung!L1946="Lieferungen EU-Erlöse",Belegerfassung!L1946="EUST",Belegerfassung!L1946="Bauleistungen 20%")=TRUE,"",MID(Belegerfassung!L1946,4,2)))</f>
        <v/>
      </c>
      <c r="J1938" s="6" t="str">
        <f>IF(A1938&lt;&gt;"",LEFT(Belegerfassung!D1946,40),"")</f>
        <v/>
      </c>
      <c r="K1938" t="str">
        <f>IF(A1938&lt;&gt;"",VLOOKUP(D1938,Abfrage!$F$2:$G$21,2,FALSE),"")</f>
        <v/>
      </c>
      <c r="L1938" s="6" t="str">
        <f>IF(Belegerfassung!H1946&lt;&gt;"",Belegerfassung!H1946,"")</f>
        <v/>
      </c>
      <c r="M1938" t="str">
        <f>IFERROR(IF(Belegerfassung!E1946&lt;&gt;"",VLOOKUP(Belegerfassung!E1946,Abfrage!$L$2:$M$15,2,),""),"")</f>
        <v/>
      </c>
      <c r="N1938" t="str">
        <f t="shared" si="91"/>
        <v/>
      </c>
      <c r="O1938" t="str">
        <f t="shared" si="92"/>
        <v/>
      </c>
      <c r="P1938" t="str">
        <f>IF(Belegerfassung!G1946&lt;&gt;"",CONCATENATE(Belegerfassung!G1946,".pdf"),"")</f>
        <v/>
      </c>
    </row>
    <row r="1939" spans="1:16">
      <c r="A1939" t="str">
        <f>IF(Belegerfassung!C1947&lt;&gt;"",0,"")</f>
        <v/>
      </c>
      <c r="B1939" t="str">
        <f>IFERROR(VLOOKUP(Belegerfassung!I1947,Konten!A:D,2,FALSE),"")</f>
        <v/>
      </c>
      <c r="C1939" t="str">
        <f>IF(A1939&lt;&gt;"",TEXT(Belegerfassung!C1947,"TT.MM.JJJJ"),"")</f>
        <v/>
      </c>
      <c r="D1939" t="str">
        <f>IFERROR(VLOOKUP(Belegerfassung!A1947,Abfrage!$E$2:$F$20,2,FALSE),"")</f>
        <v/>
      </c>
      <c r="E1939" t="str">
        <f>IF(A1939&lt;&gt;"",Belegerfassung!B1947,"")</f>
        <v/>
      </c>
      <c r="F1939" t="str">
        <f>IF(Belegerfassung!L1947="","",IF(Belegerfassung!L1947&lt;&gt;"",IF(Belegerfassung!L1947&lt;&gt;"",IF(Belegerfassung!J1947&lt;&gt;0,VLOOKUP(Belegerfassung!L1947,Abfrage!$A$2:$C$19,2,),VLOOKUP(Belegerfassung!L1947,Abfrage!$A$2:$C$19,3,)),"")))</f>
        <v/>
      </c>
      <c r="G1939" t="str">
        <f t="shared" si="90"/>
        <v/>
      </c>
      <c r="H1939" s="31" t="str">
        <f>IF(A1939&lt;&gt;"",-Belegerfassung!J1947+Belegerfassung!K1947,"")</f>
        <v/>
      </c>
      <c r="I1939" s="49" t="str">
        <f>IFERROR(IF(H1939&lt;&gt;"",Belegerfassung!L1947*100,""),IF(OR(Belegerfassung!L1947="Leistung EU - Erlöse",Belegerfassung!L1947="Lieferungen EU-Erlöse",Belegerfassung!L1947="EUST",Belegerfassung!L1947="Bauleistungen 20%")=TRUE,"",MID(Belegerfassung!L1947,4,2)))</f>
        <v/>
      </c>
      <c r="J1939" s="6" t="str">
        <f>IF(A1939&lt;&gt;"",LEFT(Belegerfassung!D1947,40),"")</f>
        <v/>
      </c>
      <c r="K1939" t="str">
        <f>IF(A1939&lt;&gt;"",VLOOKUP(D1939,Abfrage!$F$2:$G$21,2,FALSE),"")</f>
        <v/>
      </c>
      <c r="L1939" s="6" t="str">
        <f>IF(Belegerfassung!H1947&lt;&gt;"",Belegerfassung!H1947,"")</f>
        <v/>
      </c>
      <c r="M1939" t="str">
        <f>IFERROR(IF(Belegerfassung!E1947&lt;&gt;"",VLOOKUP(Belegerfassung!E1947,Abfrage!$L$2:$M$15,2,),""),"")</f>
        <v/>
      </c>
      <c r="N1939" t="str">
        <f t="shared" si="91"/>
        <v/>
      </c>
      <c r="O1939" t="str">
        <f t="shared" si="92"/>
        <v/>
      </c>
      <c r="P1939" t="str">
        <f>IF(Belegerfassung!G1947&lt;&gt;"",CONCATENATE(Belegerfassung!G1947,".pdf"),"")</f>
        <v/>
      </c>
    </row>
    <row r="1940" spans="1:16">
      <c r="A1940" t="str">
        <f>IF(Belegerfassung!C1948&lt;&gt;"",0,"")</f>
        <v/>
      </c>
      <c r="B1940" t="str">
        <f>IFERROR(VLOOKUP(Belegerfassung!I1948,Konten!A:D,2,FALSE),"")</f>
        <v/>
      </c>
      <c r="C1940" t="str">
        <f>IF(A1940&lt;&gt;"",TEXT(Belegerfassung!C1948,"TT.MM.JJJJ"),"")</f>
        <v/>
      </c>
      <c r="D1940" t="str">
        <f>IFERROR(VLOOKUP(Belegerfassung!A1948,Abfrage!$E$2:$F$20,2,FALSE),"")</f>
        <v/>
      </c>
      <c r="E1940" t="str">
        <f>IF(A1940&lt;&gt;"",Belegerfassung!B1948,"")</f>
        <v/>
      </c>
      <c r="F1940" t="str">
        <f>IF(Belegerfassung!L1948="","",IF(Belegerfassung!L1948&lt;&gt;"",IF(Belegerfassung!L1948&lt;&gt;"",IF(Belegerfassung!J1948&lt;&gt;0,VLOOKUP(Belegerfassung!L1948,Abfrage!$A$2:$C$19,2,),VLOOKUP(Belegerfassung!L1948,Abfrage!$A$2:$C$19,3,)),"")))</f>
        <v/>
      </c>
      <c r="G1940" t="str">
        <f t="shared" si="90"/>
        <v/>
      </c>
      <c r="H1940" s="31" t="str">
        <f>IF(A1940&lt;&gt;"",-Belegerfassung!J1948+Belegerfassung!K1948,"")</f>
        <v/>
      </c>
      <c r="I1940" s="49" t="str">
        <f>IFERROR(IF(H1940&lt;&gt;"",Belegerfassung!L1948*100,""),IF(OR(Belegerfassung!L1948="Leistung EU - Erlöse",Belegerfassung!L1948="Lieferungen EU-Erlöse",Belegerfassung!L1948="EUST",Belegerfassung!L1948="Bauleistungen 20%")=TRUE,"",MID(Belegerfassung!L1948,4,2)))</f>
        <v/>
      </c>
      <c r="J1940" s="6" t="str">
        <f>IF(A1940&lt;&gt;"",LEFT(Belegerfassung!D1948,40),"")</f>
        <v/>
      </c>
      <c r="K1940" t="str">
        <f>IF(A1940&lt;&gt;"",VLOOKUP(D1940,Abfrage!$F$2:$G$21,2,FALSE),"")</f>
        <v/>
      </c>
      <c r="L1940" s="6" t="str">
        <f>IF(Belegerfassung!H1948&lt;&gt;"",Belegerfassung!H1948,"")</f>
        <v/>
      </c>
      <c r="M1940" t="str">
        <f>IFERROR(IF(Belegerfassung!E1948&lt;&gt;"",VLOOKUP(Belegerfassung!E1948,Abfrage!$L$2:$M$15,2,),""),"")</f>
        <v/>
      </c>
      <c r="N1940" t="str">
        <f t="shared" si="91"/>
        <v/>
      </c>
      <c r="O1940" t="str">
        <f t="shared" si="92"/>
        <v/>
      </c>
      <c r="P1940" t="str">
        <f>IF(Belegerfassung!G1948&lt;&gt;"",CONCATENATE(Belegerfassung!G1948,".pdf"),"")</f>
        <v/>
      </c>
    </row>
    <row r="1941" spans="1:16">
      <c r="A1941" t="str">
        <f>IF(Belegerfassung!C1949&lt;&gt;"",0,"")</f>
        <v/>
      </c>
      <c r="B1941" t="str">
        <f>IFERROR(VLOOKUP(Belegerfassung!I1949,Konten!A:D,2,FALSE),"")</f>
        <v/>
      </c>
      <c r="C1941" t="str">
        <f>IF(A1941&lt;&gt;"",TEXT(Belegerfassung!C1949,"TT.MM.JJJJ"),"")</f>
        <v/>
      </c>
      <c r="D1941" t="str">
        <f>IFERROR(VLOOKUP(Belegerfassung!A1949,Abfrage!$E$2:$F$20,2,FALSE),"")</f>
        <v/>
      </c>
      <c r="E1941" t="str">
        <f>IF(A1941&lt;&gt;"",Belegerfassung!B1949,"")</f>
        <v/>
      </c>
      <c r="F1941" t="str">
        <f>IF(Belegerfassung!L1949="","",IF(Belegerfassung!L1949&lt;&gt;"",IF(Belegerfassung!L1949&lt;&gt;"",IF(Belegerfassung!J1949&lt;&gt;0,VLOOKUP(Belegerfassung!L1949,Abfrage!$A$2:$C$19,2,),VLOOKUP(Belegerfassung!L1949,Abfrage!$A$2:$C$19,3,)),"")))</f>
        <v/>
      </c>
      <c r="G1941" t="str">
        <f t="shared" si="90"/>
        <v/>
      </c>
      <c r="H1941" s="31" t="str">
        <f>IF(A1941&lt;&gt;"",-Belegerfassung!J1949+Belegerfassung!K1949,"")</f>
        <v/>
      </c>
      <c r="I1941" s="49" t="str">
        <f>IFERROR(IF(H1941&lt;&gt;"",Belegerfassung!L1949*100,""),IF(OR(Belegerfassung!L1949="Leistung EU - Erlöse",Belegerfassung!L1949="Lieferungen EU-Erlöse",Belegerfassung!L1949="EUST",Belegerfassung!L1949="Bauleistungen 20%")=TRUE,"",MID(Belegerfassung!L1949,4,2)))</f>
        <v/>
      </c>
      <c r="J1941" s="6" t="str">
        <f>IF(A1941&lt;&gt;"",LEFT(Belegerfassung!D1949,40),"")</f>
        <v/>
      </c>
      <c r="K1941" t="str">
        <f>IF(A1941&lt;&gt;"",VLOOKUP(D1941,Abfrage!$F$2:$G$21,2,FALSE),"")</f>
        <v/>
      </c>
      <c r="L1941" s="6" t="str">
        <f>IF(Belegerfassung!H1949&lt;&gt;"",Belegerfassung!H1949,"")</f>
        <v/>
      </c>
      <c r="M1941" t="str">
        <f>IFERROR(IF(Belegerfassung!E1949&lt;&gt;"",VLOOKUP(Belegerfassung!E1949,Abfrage!$L$2:$M$15,2,),""),"")</f>
        <v/>
      </c>
      <c r="N1941" t="str">
        <f t="shared" si="91"/>
        <v/>
      </c>
      <c r="O1941" t="str">
        <f t="shared" si="92"/>
        <v/>
      </c>
      <c r="P1941" t="str">
        <f>IF(Belegerfassung!G1949&lt;&gt;"",CONCATENATE(Belegerfassung!G1949,".pdf"),"")</f>
        <v/>
      </c>
    </row>
    <row r="1942" spans="1:16">
      <c r="A1942" t="str">
        <f>IF(Belegerfassung!C1950&lt;&gt;"",0,"")</f>
        <v/>
      </c>
      <c r="B1942" t="str">
        <f>IFERROR(VLOOKUP(Belegerfassung!I1950,Konten!A:D,2,FALSE),"")</f>
        <v/>
      </c>
      <c r="C1942" t="str">
        <f>IF(A1942&lt;&gt;"",TEXT(Belegerfassung!C1950,"TT.MM.JJJJ"),"")</f>
        <v/>
      </c>
      <c r="D1942" t="str">
        <f>IFERROR(VLOOKUP(Belegerfassung!A1950,Abfrage!$E$2:$F$20,2,FALSE),"")</f>
        <v/>
      </c>
      <c r="E1942" t="str">
        <f>IF(A1942&lt;&gt;"",Belegerfassung!B1950,"")</f>
        <v/>
      </c>
      <c r="F1942" t="str">
        <f>IF(Belegerfassung!L1950="","",IF(Belegerfassung!L1950&lt;&gt;"",IF(Belegerfassung!L1950&lt;&gt;"",IF(Belegerfassung!J1950&lt;&gt;0,VLOOKUP(Belegerfassung!L1950,Abfrage!$A$2:$C$19,2,),VLOOKUP(Belegerfassung!L1950,Abfrage!$A$2:$C$19,3,)),"")))</f>
        <v/>
      </c>
      <c r="G1942" t="str">
        <f t="shared" si="90"/>
        <v/>
      </c>
      <c r="H1942" s="31" t="str">
        <f>IF(A1942&lt;&gt;"",-Belegerfassung!J1950+Belegerfassung!K1950,"")</f>
        <v/>
      </c>
      <c r="I1942" s="49" t="str">
        <f>IFERROR(IF(H1942&lt;&gt;"",Belegerfassung!L1950*100,""),IF(OR(Belegerfassung!L1950="Leistung EU - Erlöse",Belegerfassung!L1950="Lieferungen EU-Erlöse",Belegerfassung!L1950="EUST",Belegerfassung!L1950="Bauleistungen 20%")=TRUE,"",MID(Belegerfassung!L1950,4,2)))</f>
        <v/>
      </c>
      <c r="J1942" s="6" t="str">
        <f>IF(A1942&lt;&gt;"",LEFT(Belegerfassung!D1950,40),"")</f>
        <v/>
      </c>
      <c r="K1942" t="str">
        <f>IF(A1942&lt;&gt;"",VLOOKUP(D1942,Abfrage!$F$2:$G$21,2,FALSE),"")</f>
        <v/>
      </c>
      <c r="L1942" s="6" t="str">
        <f>IF(Belegerfassung!H1950&lt;&gt;"",Belegerfassung!H1950,"")</f>
        <v/>
      </c>
      <c r="M1942" t="str">
        <f>IFERROR(IF(Belegerfassung!E1950&lt;&gt;"",VLOOKUP(Belegerfassung!E1950,Abfrage!$L$2:$M$15,2,),""),"")</f>
        <v/>
      </c>
      <c r="N1942" t="str">
        <f t="shared" si="91"/>
        <v/>
      </c>
      <c r="O1942" t="str">
        <f t="shared" si="92"/>
        <v/>
      </c>
      <c r="P1942" t="str">
        <f>IF(Belegerfassung!G1950&lt;&gt;"",CONCATENATE(Belegerfassung!G1950,".pdf"),"")</f>
        <v/>
      </c>
    </row>
    <row r="1943" spans="1:16">
      <c r="A1943" t="str">
        <f>IF(Belegerfassung!C1951&lt;&gt;"",0,"")</f>
        <v/>
      </c>
      <c r="B1943" t="str">
        <f>IFERROR(VLOOKUP(Belegerfassung!I1951,Konten!A:D,2,FALSE),"")</f>
        <v/>
      </c>
      <c r="C1943" t="str">
        <f>IF(A1943&lt;&gt;"",TEXT(Belegerfassung!C1951,"TT.MM.JJJJ"),"")</f>
        <v/>
      </c>
      <c r="D1943" t="str">
        <f>IFERROR(VLOOKUP(Belegerfassung!A1951,Abfrage!$E$2:$F$20,2,FALSE),"")</f>
        <v/>
      </c>
      <c r="E1943" t="str">
        <f>IF(A1943&lt;&gt;"",Belegerfassung!B1951,"")</f>
        <v/>
      </c>
      <c r="F1943" t="str">
        <f>IF(Belegerfassung!L1951="","",IF(Belegerfassung!L1951&lt;&gt;"",IF(Belegerfassung!L1951&lt;&gt;"",IF(Belegerfassung!J1951&lt;&gt;0,VLOOKUP(Belegerfassung!L1951,Abfrage!$A$2:$C$19,2,),VLOOKUP(Belegerfassung!L1951,Abfrage!$A$2:$C$19,3,)),"")))</f>
        <v/>
      </c>
      <c r="G1943" t="str">
        <f t="shared" si="90"/>
        <v/>
      </c>
      <c r="H1943" s="31" t="str">
        <f>IF(A1943&lt;&gt;"",-Belegerfassung!J1951+Belegerfassung!K1951,"")</f>
        <v/>
      </c>
      <c r="I1943" s="49" t="str">
        <f>IFERROR(IF(H1943&lt;&gt;"",Belegerfassung!L1951*100,""),IF(OR(Belegerfassung!L1951="Leistung EU - Erlöse",Belegerfassung!L1951="Lieferungen EU-Erlöse",Belegerfassung!L1951="EUST",Belegerfassung!L1951="Bauleistungen 20%")=TRUE,"",MID(Belegerfassung!L1951,4,2)))</f>
        <v/>
      </c>
      <c r="J1943" s="6" t="str">
        <f>IF(A1943&lt;&gt;"",LEFT(Belegerfassung!D1951,40),"")</f>
        <v/>
      </c>
      <c r="K1943" t="str">
        <f>IF(A1943&lt;&gt;"",VLOOKUP(D1943,Abfrage!$F$2:$G$21,2,FALSE),"")</f>
        <v/>
      </c>
      <c r="L1943" s="6" t="str">
        <f>IF(Belegerfassung!H1951&lt;&gt;"",Belegerfassung!H1951,"")</f>
        <v/>
      </c>
      <c r="M1943" t="str">
        <f>IFERROR(IF(Belegerfassung!E1951&lt;&gt;"",VLOOKUP(Belegerfassung!E1951,Abfrage!$L$2:$M$15,2,),""),"")</f>
        <v/>
      </c>
      <c r="N1943" t="str">
        <f t="shared" si="91"/>
        <v/>
      </c>
      <c r="O1943" t="str">
        <f t="shared" si="92"/>
        <v/>
      </c>
      <c r="P1943" t="str">
        <f>IF(Belegerfassung!G1951&lt;&gt;"",CONCATENATE(Belegerfassung!G1951,".pdf"),"")</f>
        <v/>
      </c>
    </row>
    <row r="1944" spans="1:16">
      <c r="A1944" t="str">
        <f>IF(Belegerfassung!C1952&lt;&gt;"",0,"")</f>
        <v/>
      </c>
      <c r="B1944" t="str">
        <f>IFERROR(VLOOKUP(Belegerfassung!I1952,Konten!A:D,2,FALSE),"")</f>
        <v/>
      </c>
      <c r="C1944" t="str">
        <f>IF(A1944&lt;&gt;"",TEXT(Belegerfassung!C1952,"TT.MM.JJJJ"),"")</f>
        <v/>
      </c>
      <c r="D1944" t="str">
        <f>IFERROR(VLOOKUP(Belegerfassung!A1952,Abfrage!$E$2:$F$20,2,FALSE),"")</f>
        <v/>
      </c>
      <c r="E1944" t="str">
        <f>IF(A1944&lt;&gt;"",Belegerfassung!B1952,"")</f>
        <v/>
      </c>
      <c r="F1944" t="str">
        <f>IF(Belegerfassung!L1952="","",IF(Belegerfassung!L1952&lt;&gt;"",IF(Belegerfassung!L1952&lt;&gt;"",IF(Belegerfassung!J1952&lt;&gt;0,VLOOKUP(Belegerfassung!L1952,Abfrage!$A$2:$C$19,2,),VLOOKUP(Belegerfassung!L1952,Abfrage!$A$2:$C$19,3,)),"")))</f>
        <v/>
      </c>
      <c r="G1944" t="str">
        <f t="shared" si="90"/>
        <v/>
      </c>
      <c r="H1944" s="31" t="str">
        <f>IF(A1944&lt;&gt;"",-Belegerfassung!J1952+Belegerfassung!K1952,"")</f>
        <v/>
      </c>
      <c r="I1944" s="49" t="str">
        <f>IFERROR(IF(H1944&lt;&gt;"",Belegerfassung!L1952*100,""),IF(OR(Belegerfassung!L1952="Leistung EU - Erlöse",Belegerfassung!L1952="Lieferungen EU-Erlöse",Belegerfassung!L1952="EUST",Belegerfassung!L1952="Bauleistungen 20%")=TRUE,"",MID(Belegerfassung!L1952,4,2)))</f>
        <v/>
      </c>
      <c r="J1944" s="6" t="str">
        <f>IF(A1944&lt;&gt;"",LEFT(Belegerfassung!D1952,40),"")</f>
        <v/>
      </c>
      <c r="K1944" t="str">
        <f>IF(A1944&lt;&gt;"",VLOOKUP(D1944,Abfrage!$F$2:$G$21,2,FALSE),"")</f>
        <v/>
      </c>
      <c r="L1944" s="6" t="str">
        <f>IF(Belegerfassung!H1952&lt;&gt;"",Belegerfassung!H1952,"")</f>
        <v/>
      </c>
      <c r="M1944" t="str">
        <f>IFERROR(IF(Belegerfassung!E1952&lt;&gt;"",VLOOKUP(Belegerfassung!E1952,Abfrage!$L$2:$M$15,2,),""),"")</f>
        <v/>
      </c>
      <c r="N1944" t="str">
        <f t="shared" si="91"/>
        <v/>
      </c>
      <c r="O1944" t="str">
        <f t="shared" si="92"/>
        <v/>
      </c>
      <c r="P1944" t="str">
        <f>IF(Belegerfassung!G1952&lt;&gt;"",CONCATENATE(Belegerfassung!G1952,".pdf"),"")</f>
        <v/>
      </c>
    </row>
    <row r="1945" spans="1:16">
      <c r="A1945" t="str">
        <f>IF(Belegerfassung!C1953&lt;&gt;"",0,"")</f>
        <v/>
      </c>
      <c r="B1945" t="str">
        <f>IFERROR(VLOOKUP(Belegerfassung!I1953,Konten!A:D,2,FALSE),"")</f>
        <v/>
      </c>
      <c r="C1945" t="str">
        <f>IF(A1945&lt;&gt;"",TEXT(Belegerfassung!C1953,"TT.MM.JJJJ"),"")</f>
        <v/>
      </c>
      <c r="D1945" t="str">
        <f>IFERROR(VLOOKUP(Belegerfassung!A1953,Abfrage!$E$2:$F$20,2,FALSE),"")</f>
        <v/>
      </c>
      <c r="E1945" t="str">
        <f>IF(A1945&lt;&gt;"",Belegerfassung!B1953,"")</f>
        <v/>
      </c>
      <c r="F1945" t="str">
        <f>IF(Belegerfassung!L1953="","",IF(Belegerfassung!L1953&lt;&gt;"",IF(Belegerfassung!L1953&lt;&gt;"",IF(Belegerfassung!J1953&lt;&gt;0,VLOOKUP(Belegerfassung!L1953,Abfrage!$A$2:$C$19,2,),VLOOKUP(Belegerfassung!L1953,Abfrage!$A$2:$C$19,3,)),"")))</f>
        <v/>
      </c>
      <c r="G1945" t="str">
        <f t="shared" si="90"/>
        <v/>
      </c>
      <c r="H1945" s="31" t="str">
        <f>IF(A1945&lt;&gt;"",-Belegerfassung!J1953+Belegerfassung!K1953,"")</f>
        <v/>
      </c>
      <c r="I1945" s="49" t="str">
        <f>IFERROR(IF(H1945&lt;&gt;"",Belegerfassung!L1953*100,""),IF(OR(Belegerfassung!L1953="Leistung EU - Erlöse",Belegerfassung!L1953="Lieferungen EU-Erlöse",Belegerfassung!L1953="EUST",Belegerfassung!L1953="Bauleistungen 20%")=TRUE,"",MID(Belegerfassung!L1953,4,2)))</f>
        <v/>
      </c>
      <c r="J1945" s="6" t="str">
        <f>IF(A1945&lt;&gt;"",LEFT(Belegerfassung!D1953,40),"")</f>
        <v/>
      </c>
      <c r="K1945" t="str">
        <f>IF(A1945&lt;&gt;"",VLOOKUP(D1945,Abfrage!$F$2:$G$21,2,FALSE),"")</f>
        <v/>
      </c>
      <c r="L1945" s="6" t="str">
        <f>IF(Belegerfassung!H1953&lt;&gt;"",Belegerfassung!H1953,"")</f>
        <v/>
      </c>
      <c r="M1945" t="str">
        <f>IFERROR(IF(Belegerfassung!E1953&lt;&gt;"",VLOOKUP(Belegerfassung!E1953,Abfrage!$L$2:$M$15,2,),""),"")</f>
        <v/>
      </c>
      <c r="N1945" t="str">
        <f t="shared" si="91"/>
        <v/>
      </c>
      <c r="O1945" t="str">
        <f t="shared" si="92"/>
        <v/>
      </c>
      <c r="P1945" t="str">
        <f>IF(Belegerfassung!G1953&lt;&gt;"",CONCATENATE(Belegerfassung!G1953,".pdf"),"")</f>
        <v/>
      </c>
    </row>
    <row r="1946" spans="1:16">
      <c r="A1946" t="str">
        <f>IF(Belegerfassung!C1954&lt;&gt;"",0,"")</f>
        <v/>
      </c>
      <c r="B1946" t="str">
        <f>IFERROR(VLOOKUP(Belegerfassung!I1954,Konten!A:D,2,FALSE),"")</f>
        <v/>
      </c>
      <c r="C1946" t="str">
        <f>IF(A1946&lt;&gt;"",TEXT(Belegerfassung!C1954,"TT.MM.JJJJ"),"")</f>
        <v/>
      </c>
      <c r="D1946" t="str">
        <f>IFERROR(VLOOKUP(Belegerfassung!A1954,Abfrage!$E$2:$F$20,2,FALSE),"")</f>
        <v/>
      </c>
      <c r="E1946" t="str">
        <f>IF(A1946&lt;&gt;"",Belegerfassung!B1954,"")</f>
        <v/>
      </c>
      <c r="F1946" t="str">
        <f>IF(Belegerfassung!L1954="","",IF(Belegerfassung!L1954&lt;&gt;"",IF(Belegerfassung!L1954&lt;&gt;"",IF(Belegerfassung!J1954&lt;&gt;0,VLOOKUP(Belegerfassung!L1954,Abfrage!$A$2:$C$19,2,),VLOOKUP(Belegerfassung!L1954,Abfrage!$A$2:$C$19,3,)),"")))</f>
        <v/>
      </c>
      <c r="G1946" t="str">
        <f t="shared" si="90"/>
        <v/>
      </c>
      <c r="H1946" s="31" t="str">
        <f>IF(A1946&lt;&gt;"",-Belegerfassung!J1954+Belegerfassung!K1954,"")</f>
        <v/>
      </c>
      <c r="I1946" s="49" t="str">
        <f>IFERROR(IF(H1946&lt;&gt;"",Belegerfassung!L1954*100,""),IF(OR(Belegerfassung!L1954="Leistung EU - Erlöse",Belegerfassung!L1954="Lieferungen EU-Erlöse",Belegerfassung!L1954="EUST",Belegerfassung!L1954="Bauleistungen 20%")=TRUE,"",MID(Belegerfassung!L1954,4,2)))</f>
        <v/>
      </c>
      <c r="J1946" s="6" t="str">
        <f>IF(A1946&lt;&gt;"",LEFT(Belegerfassung!D1954,40),"")</f>
        <v/>
      </c>
      <c r="K1946" t="str">
        <f>IF(A1946&lt;&gt;"",VLOOKUP(D1946,Abfrage!$F$2:$G$21,2,FALSE),"")</f>
        <v/>
      </c>
      <c r="L1946" s="6" t="str">
        <f>IF(Belegerfassung!H1954&lt;&gt;"",Belegerfassung!H1954,"")</f>
        <v/>
      </c>
      <c r="M1946" t="str">
        <f>IFERROR(IF(Belegerfassung!E1954&lt;&gt;"",VLOOKUP(Belegerfassung!E1954,Abfrage!$L$2:$M$15,2,),""),"")</f>
        <v/>
      </c>
      <c r="N1946" t="str">
        <f t="shared" si="91"/>
        <v/>
      </c>
      <c r="O1946" t="str">
        <f t="shared" si="92"/>
        <v/>
      </c>
      <c r="P1946" t="str">
        <f>IF(Belegerfassung!G1954&lt;&gt;"",CONCATENATE(Belegerfassung!G1954,".pdf"),"")</f>
        <v/>
      </c>
    </row>
    <row r="1947" spans="1:16">
      <c r="A1947" t="str">
        <f>IF(Belegerfassung!C1955&lt;&gt;"",0,"")</f>
        <v/>
      </c>
      <c r="B1947" t="str">
        <f>IFERROR(VLOOKUP(Belegerfassung!I1955,Konten!A:D,2,FALSE),"")</f>
        <v/>
      </c>
      <c r="C1947" t="str">
        <f>IF(A1947&lt;&gt;"",TEXT(Belegerfassung!C1955,"TT.MM.JJJJ"),"")</f>
        <v/>
      </c>
      <c r="D1947" t="str">
        <f>IFERROR(VLOOKUP(Belegerfassung!A1955,Abfrage!$E$2:$F$20,2,FALSE),"")</f>
        <v/>
      </c>
      <c r="E1947" t="str">
        <f>IF(A1947&lt;&gt;"",Belegerfassung!B1955,"")</f>
        <v/>
      </c>
      <c r="F1947" t="str">
        <f>IF(Belegerfassung!L1955="","",IF(Belegerfassung!L1955&lt;&gt;"",IF(Belegerfassung!L1955&lt;&gt;"",IF(Belegerfassung!J1955&lt;&gt;0,VLOOKUP(Belegerfassung!L1955,Abfrage!$A$2:$C$19,2,),VLOOKUP(Belegerfassung!L1955,Abfrage!$A$2:$C$19,3,)),"")))</f>
        <v/>
      </c>
      <c r="G1947" t="str">
        <f t="shared" si="90"/>
        <v/>
      </c>
      <c r="H1947" s="31" t="str">
        <f>IF(A1947&lt;&gt;"",-Belegerfassung!J1955+Belegerfassung!K1955,"")</f>
        <v/>
      </c>
      <c r="I1947" s="49" t="str">
        <f>IFERROR(IF(H1947&lt;&gt;"",Belegerfassung!L1955*100,""),IF(OR(Belegerfassung!L1955="Leistung EU - Erlöse",Belegerfassung!L1955="Lieferungen EU-Erlöse",Belegerfassung!L1955="EUST",Belegerfassung!L1955="Bauleistungen 20%")=TRUE,"",MID(Belegerfassung!L1955,4,2)))</f>
        <v/>
      </c>
      <c r="J1947" s="6" t="str">
        <f>IF(A1947&lt;&gt;"",LEFT(Belegerfassung!D1955,40),"")</f>
        <v/>
      </c>
      <c r="K1947" t="str">
        <f>IF(A1947&lt;&gt;"",VLOOKUP(D1947,Abfrage!$F$2:$G$21,2,FALSE),"")</f>
        <v/>
      </c>
      <c r="L1947" s="6" t="str">
        <f>IF(Belegerfassung!H1955&lt;&gt;"",Belegerfassung!H1955,"")</f>
        <v/>
      </c>
      <c r="M1947" t="str">
        <f>IFERROR(IF(Belegerfassung!E1955&lt;&gt;"",VLOOKUP(Belegerfassung!E1955,Abfrage!$L$2:$M$15,2,),""),"")</f>
        <v/>
      </c>
      <c r="N1947" t="str">
        <f t="shared" si="91"/>
        <v/>
      </c>
      <c r="O1947" t="str">
        <f t="shared" si="92"/>
        <v/>
      </c>
      <c r="P1947" t="str">
        <f>IF(Belegerfassung!G1955&lt;&gt;"",CONCATENATE(Belegerfassung!G1955,".pdf"),"")</f>
        <v/>
      </c>
    </row>
    <row r="1948" spans="1:16">
      <c r="A1948" t="str">
        <f>IF(Belegerfassung!C1956&lt;&gt;"",0,"")</f>
        <v/>
      </c>
      <c r="B1948" t="str">
        <f>IFERROR(VLOOKUP(Belegerfassung!I1956,Konten!A:D,2,FALSE),"")</f>
        <v/>
      </c>
      <c r="C1948" t="str">
        <f>IF(A1948&lt;&gt;"",TEXT(Belegerfassung!C1956,"TT.MM.JJJJ"),"")</f>
        <v/>
      </c>
      <c r="D1948" t="str">
        <f>IFERROR(VLOOKUP(Belegerfassung!A1956,Abfrage!$E$2:$F$20,2,FALSE),"")</f>
        <v/>
      </c>
      <c r="E1948" t="str">
        <f>IF(A1948&lt;&gt;"",Belegerfassung!B1956,"")</f>
        <v/>
      </c>
      <c r="F1948" t="str">
        <f>IF(Belegerfassung!L1956="","",IF(Belegerfassung!L1956&lt;&gt;"",IF(Belegerfassung!L1956&lt;&gt;"",IF(Belegerfassung!J1956&lt;&gt;0,VLOOKUP(Belegerfassung!L1956,Abfrage!$A$2:$C$19,2,),VLOOKUP(Belegerfassung!L1956,Abfrage!$A$2:$C$19,3,)),"")))</f>
        <v/>
      </c>
      <c r="G1948" t="str">
        <f t="shared" si="90"/>
        <v/>
      </c>
      <c r="H1948" s="31" t="str">
        <f>IF(A1948&lt;&gt;"",-Belegerfassung!J1956+Belegerfassung!K1956,"")</f>
        <v/>
      </c>
      <c r="I1948" s="49" t="str">
        <f>IFERROR(IF(H1948&lt;&gt;"",Belegerfassung!L1956*100,""),IF(OR(Belegerfassung!L1956="Leistung EU - Erlöse",Belegerfassung!L1956="Lieferungen EU-Erlöse",Belegerfassung!L1956="EUST",Belegerfassung!L1956="Bauleistungen 20%")=TRUE,"",MID(Belegerfassung!L1956,4,2)))</f>
        <v/>
      </c>
      <c r="J1948" s="6" t="str">
        <f>IF(A1948&lt;&gt;"",LEFT(Belegerfassung!D1956,40),"")</f>
        <v/>
      </c>
      <c r="K1948" t="str">
        <f>IF(A1948&lt;&gt;"",VLOOKUP(D1948,Abfrage!$F$2:$G$21,2,FALSE),"")</f>
        <v/>
      </c>
      <c r="L1948" s="6" t="str">
        <f>IF(Belegerfassung!H1956&lt;&gt;"",Belegerfassung!H1956,"")</f>
        <v/>
      </c>
      <c r="M1948" t="str">
        <f>IFERROR(IF(Belegerfassung!E1956&lt;&gt;"",VLOOKUP(Belegerfassung!E1956,Abfrage!$L$2:$M$15,2,),""),"")</f>
        <v/>
      </c>
      <c r="N1948" t="str">
        <f t="shared" si="91"/>
        <v/>
      </c>
      <c r="O1948" t="str">
        <f t="shared" si="92"/>
        <v/>
      </c>
      <c r="P1948" t="str">
        <f>IF(Belegerfassung!G1956&lt;&gt;"",CONCATENATE(Belegerfassung!G1956,".pdf"),"")</f>
        <v/>
      </c>
    </row>
    <row r="1949" spans="1:16">
      <c r="A1949" t="str">
        <f>IF(Belegerfassung!C1957&lt;&gt;"",0,"")</f>
        <v/>
      </c>
      <c r="B1949" t="str">
        <f>IFERROR(VLOOKUP(Belegerfassung!I1957,Konten!A:D,2,FALSE),"")</f>
        <v/>
      </c>
      <c r="C1949" t="str">
        <f>IF(A1949&lt;&gt;"",TEXT(Belegerfassung!C1957,"TT.MM.JJJJ"),"")</f>
        <v/>
      </c>
      <c r="D1949" t="str">
        <f>IFERROR(VLOOKUP(Belegerfassung!A1957,Abfrage!$E$2:$F$20,2,FALSE),"")</f>
        <v/>
      </c>
      <c r="E1949" t="str">
        <f>IF(A1949&lt;&gt;"",Belegerfassung!B1957,"")</f>
        <v/>
      </c>
      <c r="F1949" t="str">
        <f>IF(Belegerfassung!L1957="","",IF(Belegerfassung!L1957&lt;&gt;"",IF(Belegerfassung!L1957&lt;&gt;"",IF(Belegerfassung!J1957&lt;&gt;0,VLOOKUP(Belegerfassung!L1957,Abfrage!$A$2:$C$19,2,),VLOOKUP(Belegerfassung!L1957,Abfrage!$A$2:$C$19,3,)),"")))</f>
        <v/>
      </c>
      <c r="G1949" t="str">
        <f t="shared" si="90"/>
        <v/>
      </c>
      <c r="H1949" s="31" t="str">
        <f>IF(A1949&lt;&gt;"",-Belegerfassung!J1957+Belegerfassung!K1957,"")</f>
        <v/>
      </c>
      <c r="I1949" s="49" t="str">
        <f>IFERROR(IF(H1949&lt;&gt;"",Belegerfassung!L1957*100,""),IF(OR(Belegerfassung!L1957="Leistung EU - Erlöse",Belegerfassung!L1957="Lieferungen EU-Erlöse",Belegerfassung!L1957="EUST",Belegerfassung!L1957="Bauleistungen 20%")=TRUE,"",MID(Belegerfassung!L1957,4,2)))</f>
        <v/>
      </c>
      <c r="J1949" s="6" t="str">
        <f>IF(A1949&lt;&gt;"",LEFT(Belegerfassung!D1957,40),"")</f>
        <v/>
      </c>
      <c r="K1949" t="str">
        <f>IF(A1949&lt;&gt;"",VLOOKUP(D1949,Abfrage!$F$2:$G$21,2,FALSE),"")</f>
        <v/>
      </c>
      <c r="L1949" s="6" t="str">
        <f>IF(Belegerfassung!H1957&lt;&gt;"",Belegerfassung!H1957,"")</f>
        <v/>
      </c>
      <c r="M1949" t="str">
        <f>IFERROR(IF(Belegerfassung!E1957&lt;&gt;"",VLOOKUP(Belegerfassung!E1957,Abfrage!$L$2:$M$15,2,),""),"")</f>
        <v/>
      </c>
      <c r="N1949" t="str">
        <f t="shared" si="91"/>
        <v/>
      </c>
      <c r="O1949" t="str">
        <f t="shared" si="92"/>
        <v/>
      </c>
      <c r="P1949" t="str">
        <f>IF(Belegerfassung!G1957&lt;&gt;"",CONCATENATE(Belegerfassung!G1957,".pdf"),"")</f>
        <v/>
      </c>
    </row>
    <row r="1950" spans="1:16">
      <c r="A1950" t="str">
        <f>IF(Belegerfassung!C1958&lt;&gt;"",0,"")</f>
        <v/>
      </c>
      <c r="B1950" t="str">
        <f>IFERROR(VLOOKUP(Belegerfassung!I1958,Konten!A:D,2,FALSE),"")</f>
        <v/>
      </c>
      <c r="C1950" t="str">
        <f>IF(A1950&lt;&gt;"",TEXT(Belegerfassung!C1958,"TT.MM.JJJJ"),"")</f>
        <v/>
      </c>
      <c r="D1950" t="str">
        <f>IFERROR(VLOOKUP(Belegerfassung!A1958,Abfrage!$E$2:$F$20,2,FALSE),"")</f>
        <v/>
      </c>
      <c r="E1950" t="str">
        <f>IF(A1950&lt;&gt;"",Belegerfassung!B1958,"")</f>
        <v/>
      </c>
      <c r="F1950" t="str">
        <f>IF(Belegerfassung!L1958="","",IF(Belegerfassung!L1958&lt;&gt;"",IF(Belegerfassung!L1958&lt;&gt;"",IF(Belegerfassung!J1958&lt;&gt;0,VLOOKUP(Belegerfassung!L1958,Abfrage!$A$2:$C$19,2,),VLOOKUP(Belegerfassung!L1958,Abfrage!$A$2:$C$19,3,)),"")))</f>
        <v/>
      </c>
      <c r="G1950" t="str">
        <f t="shared" si="90"/>
        <v/>
      </c>
      <c r="H1950" s="31" t="str">
        <f>IF(A1950&lt;&gt;"",-Belegerfassung!J1958+Belegerfassung!K1958,"")</f>
        <v/>
      </c>
      <c r="I1950" s="49" t="str">
        <f>IFERROR(IF(H1950&lt;&gt;"",Belegerfassung!L1958*100,""),IF(OR(Belegerfassung!L1958="Leistung EU - Erlöse",Belegerfassung!L1958="Lieferungen EU-Erlöse",Belegerfassung!L1958="EUST",Belegerfassung!L1958="Bauleistungen 20%")=TRUE,"",MID(Belegerfassung!L1958,4,2)))</f>
        <v/>
      </c>
      <c r="J1950" s="6" t="str">
        <f>IF(A1950&lt;&gt;"",LEFT(Belegerfassung!D1958,40),"")</f>
        <v/>
      </c>
      <c r="K1950" t="str">
        <f>IF(A1950&lt;&gt;"",VLOOKUP(D1950,Abfrage!$F$2:$G$21,2,FALSE),"")</f>
        <v/>
      </c>
      <c r="L1950" s="6" t="str">
        <f>IF(Belegerfassung!H1958&lt;&gt;"",Belegerfassung!H1958,"")</f>
        <v/>
      </c>
      <c r="M1950" t="str">
        <f>IFERROR(IF(Belegerfassung!E1958&lt;&gt;"",VLOOKUP(Belegerfassung!E1958,Abfrage!$L$2:$M$15,2,),""),"")</f>
        <v/>
      </c>
      <c r="N1950" t="str">
        <f t="shared" si="91"/>
        <v/>
      </c>
      <c r="O1950" t="str">
        <f t="shared" si="92"/>
        <v/>
      </c>
      <c r="P1950" t="str">
        <f>IF(Belegerfassung!G1958&lt;&gt;"",CONCATENATE(Belegerfassung!G1958,".pdf"),"")</f>
        <v/>
      </c>
    </row>
    <row r="1951" spans="1:16">
      <c r="A1951" t="str">
        <f>IF(Belegerfassung!C1959&lt;&gt;"",0,"")</f>
        <v/>
      </c>
      <c r="B1951" t="str">
        <f>IFERROR(VLOOKUP(Belegerfassung!I1959,Konten!A:D,2,FALSE),"")</f>
        <v/>
      </c>
      <c r="C1951" t="str">
        <f>IF(A1951&lt;&gt;"",TEXT(Belegerfassung!C1959,"TT.MM.JJJJ"),"")</f>
        <v/>
      </c>
      <c r="D1951" t="str">
        <f>IFERROR(VLOOKUP(Belegerfassung!A1959,Abfrage!$E$2:$F$20,2,FALSE),"")</f>
        <v/>
      </c>
      <c r="E1951" t="str">
        <f>IF(A1951&lt;&gt;"",Belegerfassung!B1959,"")</f>
        <v/>
      </c>
      <c r="F1951" t="str">
        <f>IF(Belegerfassung!L1959="","",IF(Belegerfassung!L1959&lt;&gt;"",IF(Belegerfassung!L1959&lt;&gt;"",IF(Belegerfassung!J1959&lt;&gt;0,VLOOKUP(Belegerfassung!L1959,Abfrage!$A$2:$C$19,2,),VLOOKUP(Belegerfassung!L1959,Abfrage!$A$2:$C$19,3,)),"")))</f>
        <v/>
      </c>
      <c r="G1951" t="str">
        <f t="shared" si="90"/>
        <v/>
      </c>
      <c r="H1951" s="31" t="str">
        <f>IF(A1951&lt;&gt;"",-Belegerfassung!J1959+Belegerfassung!K1959,"")</f>
        <v/>
      </c>
      <c r="I1951" s="49" t="str">
        <f>IFERROR(IF(H1951&lt;&gt;"",Belegerfassung!L1959*100,""),IF(OR(Belegerfassung!L1959="Leistung EU - Erlöse",Belegerfassung!L1959="Lieferungen EU-Erlöse",Belegerfassung!L1959="EUST",Belegerfassung!L1959="Bauleistungen 20%")=TRUE,"",MID(Belegerfassung!L1959,4,2)))</f>
        <v/>
      </c>
      <c r="J1951" s="6" t="str">
        <f>IF(A1951&lt;&gt;"",LEFT(Belegerfassung!D1959,40),"")</f>
        <v/>
      </c>
      <c r="K1951" t="str">
        <f>IF(A1951&lt;&gt;"",VLOOKUP(D1951,Abfrage!$F$2:$G$21,2,FALSE),"")</f>
        <v/>
      </c>
      <c r="L1951" s="6" t="str">
        <f>IF(Belegerfassung!H1959&lt;&gt;"",Belegerfassung!H1959,"")</f>
        <v/>
      </c>
      <c r="M1951" t="str">
        <f>IFERROR(IF(Belegerfassung!E1959&lt;&gt;"",VLOOKUP(Belegerfassung!E1959,Abfrage!$L$2:$M$15,2,),""),"")</f>
        <v/>
      </c>
      <c r="N1951" t="str">
        <f t="shared" si="91"/>
        <v/>
      </c>
      <c r="O1951" t="str">
        <f t="shared" si="92"/>
        <v/>
      </c>
      <c r="P1951" t="str">
        <f>IF(Belegerfassung!G1959&lt;&gt;"",CONCATENATE(Belegerfassung!G1959,".pdf"),"")</f>
        <v/>
      </c>
    </row>
    <row r="1952" spans="1:16">
      <c r="A1952" t="str">
        <f>IF(Belegerfassung!C1960&lt;&gt;"",0,"")</f>
        <v/>
      </c>
      <c r="B1952" t="str">
        <f>IFERROR(VLOOKUP(Belegerfassung!I1960,Konten!A:D,2,FALSE),"")</f>
        <v/>
      </c>
      <c r="C1952" t="str">
        <f>IF(A1952&lt;&gt;"",TEXT(Belegerfassung!C1960,"TT.MM.JJJJ"),"")</f>
        <v/>
      </c>
      <c r="D1952" t="str">
        <f>IFERROR(VLOOKUP(Belegerfassung!A1960,Abfrage!$E$2:$F$20,2,FALSE),"")</f>
        <v/>
      </c>
      <c r="E1952" t="str">
        <f>IF(A1952&lt;&gt;"",Belegerfassung!B1960,"")</f>
        <v/>
      </c>
      <c r="F1952" t="str">
        <f>IF(Belegerfassung!L1960="","",IF(Belegerfassung!L1960&lt;&gt;"",IF(Belegerfassung!L1960&lt;&gt;"",IF(Belegerfassung!J1960&lt;&gt;0,VLOOKUP(Belegerfassung!L1960,Abfrage!$A$2:$C$19,2,),VLOOKUP(Belegerfassung!L1960,Abfrage!$A$2:$C$19,3,)),"")))</f>
        <v/>
      </c>
      <c r="G1952" t="str">
        <f t="shared" si="90"/>
        <v/>
      </c>
      <c r="H1952" s="31" t="str">
        <f>IF(A1952&lt;&gt;"",-Belegerfassung!J1960+Belegerfassung!K1960,"")</f>
        <v/>
      </c>
      <c r="I1952" s="49" t="str">
        <f>IFERROR(IF(H1952&lt;&gt;"",Belegerfassung!L1960*100,""),IF(OR(Belegerfassung!L1960="Leistung EU - Erlöse",Belegerfassung!L1960="Lieferungen EU-Erlöse",Belegerfassung!L1960="EUST",Belegerfassung!L1960="Bauleistungen 20%")=TRUE,"",MID(Belegerfassung!L1960,4,2)))</f>
        <v/>
      </c>
      <c r="J1952" s="6" t="str">
        <f>IF(A1952&lt;&gt;"",LEFT(Belegerfassung!D1960,40),"")</f>
        <v/>
      </c>
      <c r="K1952" t="str">
        <f>IF(A1952&lt;&gt;"",VLOOKUP(D1952,Abfrage!$F$2:$G$21,2,FALSE),"")</f>
        <v/>
      </c>
      <c r="L1952" s="6" t="str">
        <f>IF(Belegerfassung!H1960&lt;&gt;"",Belegerfassung!H1960,"")</f>
        <v/>
      </c>
      <c r="M1952" t="str">
        <f>IFERROR(IF(Belegerfassung!E1960&lt;&gt;"",VLOOKUP(Belegerfassung!E1960,Abfrage!$L$2:$M$15,2,),""),"")</f>
        <v/>
      </c>
      <c r="N1952" t="str">
        <f t="shared" si="91"/>
        <v/>
      </c>
      <c r="O1952" t="str">
        <f t="shared" si="92"/>
        <v/>
      </c>
      <c r="P1952" t="str">
        <f>IF(Belegerfassung!G1960&lt;&gt;"",CONCATENATE(Belegerfassung!G1960,".pdf"),"")</f>
        <v/>
      </c>
    </row>
    <row r="1953" spans="1:16">
      <c r="A1953" t="str">
        <f>IF(Belegerfassung!C1961&lt;&gt;"",0,"")</f>
        <v/>
      </c>
      <c r="B1953" t="str">
        <f>IFERROR(VLOOKUP(Belegerfassung!I1961,Konten!A:D,2,FALSE),"")</f>
        <v/>
      </c>
      <c r="C1953" t="str">
        <f>IF(A1953&lt;&gt;"",TEXT(Belegerfassung!C1961,"TT.MM.JJJJ"),"")</f>
        <v/>
      </c>
      <c r="D1953" t="str">
        <f>IFERROR(VLOOKUP(Belegerfassung!A1961,Abfrage!$E$2:$F$20,2,FALSE),"")</f>
        <v/>
      </c>
      <c r="E1953" t="str">
        <f>IF(A1953&lt;&gt;"",Belegerfassung!B1961,"")</f>
        <v/>
      </c>
      <c r="F1953" t="str">
        <f>IF(Belegerfassung!L1961="","",IF(Belegerfassung!L1961&lt;&gt;"",IF(Belegerfassung!L1961&lt;&gt;"",IF(Belegerfassung!J1961&lt;&gt;0,VLOOKUP(Belegerfassung!L1961,Abfrage!$A$2:$C$19,2,),VLOOKUP(Belegerfassung!L1961,Abfrage!$A$2:$C$19,3,)),"")))</f>
        <v/>
      </c>
      <c r="G1953" t="str">
        <f t="shared" si="90"/>
        <v/>
      </c>
      <c r="H1953" s="31" t="str">
        <f>IF(A1953&lt;&gt;"",-Belegerfassung!J1961+Belegerfassung!K1961,"")</f>
        <v/>
      </c>
      <c r="I1953" s="49" t="str">
        <f>IFERROR(IF(H1953&lt;&gt;"",Belegerfassung!L1961*100,""),IF(OR(Belegerfassung!L1961="Leistung EU - Erlöse",Belegerfassung!L1961="Lieferungen EU-Erlöse",Belegerfassung!L1961="EUST",Belegerfassung!L1961="Bauleistungen 20%")=TRUE,"",MID(Belegerfassung!L1961,4,2)))</f>
        <v/>
      </c>
      <c r="J1953" s="6" t="str">
        <f>IF(A1953&lt;&gt;"",LEFT(Belegerfassung!D1961,40),"")</f>
        <v/>
      </c>
      <c r="K1953" t="str">
        <f>IF(A1953&lt;&gt;"",VLOOKUP(D1953,Abfrage!$F$2:$G$21,2,FALSE),"")</f>
        <v/>
      </c>
      <c r="L1953" s="6" t="str">
        <f>IF(Belegerfassung!H1961&lt;&gt;"",Belegerfassung!H1961,"")</f>
        <v/>
      </c>
      <c r="M1953" t="str">
        <f>IFERROR(IF(Belegerfassung!E1961&lt;&gt;"",VLOOKUP(Belegerfassung!E1961,Abfrage!$L$2:$M$15,2,),""),"")</f>
        <v/>
      </c>
      <c r="N1953" t="str">
        <f t="shared" si="91"/>
        <v/>
      </c>
      <c r="O1953" t="str">
        <f t="shared" si="92"/>
        <v/>
      </c>
      <c r="P1953" t="str">
        <f>IF(Belegerfassung!G1961&lt;&gt;"",CONCATENATE(Belegerfassung!G1961,".pdf"),"")</f>
        <v/>
      </c>
    </row>
    <row r="1954" spans="1:16">
      <c r="A1954" t="str">
        <f>IF(Belegerfassung!C1962&lt;&gt;"",0,"")</f>
        <v/>
      </c>
      <c r="B1954" t="str">
        <f>IFERROR(VLOOKUP(Belegerfassung!I1962,Konten!A:D,2,FALSE),"")</f>
        <v/>
      </c>
      <c r="C1954" t="str">
        <f>IF(A1954&lt;&gt;"",TEXT(Belegerfassung!C1962,"TT.MM.JJJJ"),"")</f>
        <v/>
      </c>
      <c r="D1954" t="str">
        <f>IFERROR(VLOOKUP(Belegerfassung!A1962,Abfrage!$E$2:$F$20,2,FALSE),"")</f>
        <v/>
      </c>
      <c r="E1954" t="str">
        <f>IF(A1954&lt;&gt;"",Belegerfassung!B1962,"")</f>
        <v/>
      </c>
      <c r="F1954" t="str">
        <f>IF(Belegerfassung!L1962="","",IF(Belegerfassung!L1962&lt;&gt;"",IF(Belegerfassung!L1962&lt;&gt;"",IF(Belegerfassung!J1962&lt;&gt;0,VLOOKUP(Belegerfassung!L1962,Abfrage!$A$2:$C$19,2,),VLOOKUP(Belegerfassung!L1962,Abfrage!$A$2:$C$19,3,)),"")))</f>
        <v/>
      </c>
      <c r="G1954" t="str">
        <f t="shared" si="90"/>
        <v/>
      </c>
      <c r="H1954" s="31" t="str">
        <f>IF(A1954&lt;&gt;"",-Belegerfassung!J1962+Belegerfassung!K1962,"")</f>
        <v/>
      </c>
      <c r="I1954" s="49" t="str">
        <f>IFERROR(IF(H1954&lt;&gt;"",Belegerfassung!L1962*100,""),IF(OR(Belegerfassung!L1962="Leistung EU - Erlöse",Belegerfassung!L1962="Lieferungen EU-Erlöse",Belegerfassung!L1962="EUST",Belegerfassung!L1962="Bauleistungen 20%")=TRUE,"",MID(Belegerfassung!L1962,4,2)))</f>
        <v/>
      </c>
      <c r="J1954" s="6" t="str">
        <f>IF(A1954&lt;&gt;"",LEFT(Belegerfassung!D1962,40),"")</f>
        <v/>
      </c>
      <c r="K1954" t="str">
        <f>IF(A1954&lt;&gt;"",VLOOKUP(D1954,Abfrage!$F$2:$G$21,2,FALSE),"")</f>
        <v/>
      </c>
      <c r="L1954" s="6" t="str">
        <f>IF(Belegerfassung!H1962&lt;&gt;"",Belegerfassung!H1962,"")</f>
        <v/>
      </c>
      <c r="M1954" t="str">
        <f>IFERROR(IF(Belegerfassung!E1962&lt;&gt;"",VLOOKUP(Belegerfassung!E1962,Abfrage!$L$2:$M$15,2,),""),"")</f>
        <v/>
      </c>
      <c r="N1954" t="str">
        <f t="shared" si="91"/>
        <v/>
      </c>
      <c r="O1954" t="str">
        <f t="shared" si="92"/>
        <v/>
      </c>
      <c r="P1954" t="str">
        <f>IF(Belegerfassung!G1962&lt;&gt;"",CONCATENATE(Belegerfassung!G1962,".pdf"),"")</f>
        <v/>
      </c>
    </row>
    <row r="1955" spans="1:16">
      <c r="A1955" t="str">
        <f>IF(Belegerfassung!C1963&lt;&gt;"",0,"")</f>
        <v/>
      </c>
      <c r="B1955" t="str">
        <f>IFERROR(VLOOKUP(Belegerfassung!I1963,Konten!A:D,2,FALSE),"")</f>
        <v/>
      </c>
      <c r="C1955" t="str">
        <f>IF(A1955&lt;&gt;"",TEXT(Belegerfassung!C1963,"TT.MM.JJJJ"),"")</f>
        <v/>
      </c>
      <c r="D1955" t="str">
        <f>IFERROR(VLOOKUP(Belegerfassung!A1963,Abfrage!$E$2:$F$20,2,FALSE),"")</f>
        <v/>
      </c>
      <c r="E1955" t="str">
        <f>IF(A1955&lt;&gt;"",Belegerfassung!B1963,"")</f>
        <v/>
      </c>
      <c r="F1955" t="str">
        <f>IF(Belegerfassung!L1963="","",IF(Belegerfassung!L1963&lt;&gt;"",IF(Belegerfassung!L1963&lt;&gt;"",IF(Belegerfassung!J1963&lt;&gt;0,VLOOKUP(Belegerfassung!L1963,Abfrage!$A$2:$C$19,2,),VLOOKUP(Belegerfassung!L1963,Abfrage!$A$2:$C$19,3,)),"")))</f>
        <v/>
      </c>
      <c r="G1955" t="str">
        <f t="shared" si="90"/>
        <v/>
      </c>
      <c r="H1955" s="31" t="str">
        <f>IF(A1955&lt;&gt;"",-Belegerfassung!J1963+Belegerfassung!K1963,"")</f>
        <v/>
      </c>
      <c r="I1955" s="49" t="str">
        <f>IFERROR(IF(H1955&lt;&gt;"",Belegerfassung!L1963*100,""),IF(OR(Belegerfassung!L1963="Leistung EU - Erlöse",Belegerfassung!L1963="Lieferungen EU-Erlöse",Belegerfassung!L1963="EUST",Belegerfassung!L1963="Bauleistungen 20%")=TRUE,"",MID(Belegerfassung!L1963,4,2)))</f>
        <v/>
      </c>
      <c r="J1955" s="6" t="str">
        <f>IF(A1955&lt;&gt;"",LEFT(Belegerfassung!D1963,40),"")</f>
        <v/>
      </c>
      <c r="K1955" t="str">
        <f>IF(A1955&lt;&gt;"",VLOOKUP(D1955,Abfrage!$F$2:$G$21,2,FALSE),"")</f>
        <v/>
      </c>
      <c r="L1955" s="6" t="str">
        <f>IF(Belegerfassung!H1963&lt;&gt;"",Belegerfassung!H1963,"")</f>
        <v/>
      </c>
      <c r="M1955" t="str">
        <f>IFERROR(IF(Belegerfassung!E1963&lt;&gt;"",VLOOKUP(Belegerfassung!E1963,Abfrage!$L$2:$M$15,2,),""),"")</f>
        <v/>
      </c>
      <c r="N1955" t="str">
        <f t="shared" si="91"/>
        <v/>
      </c>
      <c r="O1955" t="str">
        <f t="shared" si="92"/>
        <v/>
      </c>
      <c r="P1955" t="str">
        <f>IF(Belegerfassung!G1963&lt;&gt;"",CONCATENATE(Belegerfassung!G1963,".pdf"),"")</f>
        <v/>
      </c>
    </row>
    <row r="1956" spans="1:16">
      <c r="A1956" t="str">
        <f>IF(Belegerfassung!C1964&lt;&gt;"",0,"")</f>
        <v/>
      </c>
      <c r="B1956" t="str">
        <f>IFERROR(VLOOKUP(Belegerfassung!I1964,Konten!A:D,2,FALSE),"")</f>
        <v/>
      </c>
      <c r="C1956" t="str">
        <f>IF(A1956&lt;&gt;"",TEXT(Belegerfassung!C1964,"TT.MM.JJJJ"),"")</f>
        <v/>
      </c>
      <c r="D1956" t="str">
        <f>IFERROR(VLOOKUP(Belegerfassung!A1964,Abfrage!$E$2:$F$20,2,FALSE),"")</f>
        <v/>
      </c>
      <c r="E1956" t="str">
        <f>IF(A1956&lt;&gt;"",Belegerfassung!B1964,"")</f>
        <v/>
      </c>
      <c r="F1956" t="str">
        <f>IF(Belegerfassung!L1964="","",IF(Belegerfassung!L1964&lt;&gt;"",IF(Belegerfassung!L1964&lt;&gt;"",IF(Belegerfassung!J1964&lt;&gt;0,VLOOKUP(Belegerfassung!L1964,Abfrage!$A$2:$C$19,2,),VLOOKUP(Belegerfassung!L1964,Abfrage!$A$2:$C$19,3,)),"")))</f>
        <v/>
      </c>
      <c r="G1956" t="str">
        <f t="shared" si="90"/>
        <v/>
      </c>
      <c r="H1956" s="31" t="str">
        <f>IF(A1956&lt;&gt;"",-Belegerfassung!J1964+Belegerfassung!K1964,"")</f>
        <v/>
      </c>
      <c r="I1956" s="49" t="str">
        <f>IFERROR(IF(H1956&lt;&gt;"",Belegerfassung!L1964*100,""),IF(OR(Belegerfassung!L1964="Leistung EU - Erlöse",Belegerfassung!L1964="Lieferungen EU-Erlöse",Belegerfassung!L1964="EUST",Belegerfassung!L1964="Bauleistungen 20%")=TRUE,"",MID(Belegerfassung!L1964,4,2)))</f>
        <v/>
      </c>
      <c r="J1956" s="6" t="str">
        <f>IF(A1956&lt;&gt;"",LEFT(Belegerfassung!D1964,40),"")</f>
        <v/>
      </c>
      <c r="K1956" t="str">
        <f>IF(A1956&lt;&gt;"",VLOOKUP(D1956,Abfrage!$F$2:$G$21,2,FALSE),"")</f>
        <v/>
      </c>
      <c r="L1956" s="6" t="str">
        <f>IF(Belegerfassung!H1964&lt;&gt;"",Belegerfassung!H1964,"")</f>
        <v/>
      </c>
      <c r="M1956" t="str">
        <f>IFERROR(IF(Belegerfassung!E1964&lt;&gt;"",VLOOKUP(Belegerfassung!E1964,Abfrage!$L$2:$M$15,2,),""),"")</f>
        <v/>
      </c>
      <c r="N1956" t="str">
        <f t="shared" si="91"/>
        <v/>
      </c>
      <c r="O1956" t="str">
        <f t="shared" si="92"/>
        <v/>
      </c>
      <c r="P1956" t="str">
        <f>IF(Belegerfassung!G1964&lt;&gt;"",CONCATENATE(Belegerfassung!G1964,".pdf"),"")</f>
        <v/>
      </c>
    </row>
    <row r="1957" spans="1:16">
      <c r="A1957" t="str">
        <f>IF(Belegerfassung!C1965&lt;&gt;"",0,"")</f>
        <v/>
      </c>
      <c r="B1957" t="str">
        <f>IFERROR(VLOOKUP(Belegerfassung!I1965,Konten!A:D,2,FALSE),"")</f>
        <v/>
      </c>
      <c r="C1957" t="str">
        <f>IF(A1957&lt;&gt;"",TEXT(Belegerfassung!C1965,"TT.MM.JJJJ"),"")</f>
        <v/>
      </c>
      <c r="D1957" t="str">
        <f>IFERROR(VLOOKUP(Belegerfassung!A1965,Abfrage!$E$2:$F$20,2,FALSE),"")</f>
        <v/>
      </c>
      <c r="E1957" t="str">
        <f>IF(A1957&lt;&gt;"",Belegerfassung!B1965,"")</f>
        <v/>
      </c>
      <c r="F1957" t="str">
        <f>IF(Belegerfassung!L1965="","",IF(Belegerfassung!L1965&lt;&gt;"",IF(Belegerfassung!L1965&lt;&gt;"",IF(Belegerfassung!J1965&lt;&gt;0,VLOOKUP(Belegerfassung!L1965,Abfrage!$A$2:$C$19,2,),VLOOKUP(Belegerfassung!L1965,Abfrage!$A$2:$C$19,3,)),"")))</f>
        <v/>
      </c>
      <c r="G1957" t="str">
        <f t="shared" si="90"/>
        <v/>
      </c>
      <c r="H1957" s="31" t="str">
        <f>IF(A1957&lt;&gt;"",-Belegerfassung!J1965+Belegerfassung!K1965,"")</f>
        <v/>
      </c>
      <c r="I1957" s="49" t="str">
        <f>IFERROR(IF(H1957&lt;&gt;"",Belegerfassung!L1965*100,""),IF(OR(Belegerfassung!L1965="Leistung EU - Erlöse",Belegerfassung!L1965="Lieferungen EU-Erlöse",Belegerfassung!L1965="EUST",Belegerfassung!L1965="Bauleistungen 20%")=TRUE,"",MID(Belegerfassung!L1965,4,2)))</f>
        <v/>
      </c>
      <c r="J1957" s="6" t="str">
        <f>IF(A1957&lt;&gt;"",LEFT(Belegerfassung!D1965,40),"")</f>
        <v/>
      </c>
      <c r="K1957" t="str">
        <f>IF(A1957&lt;&gt;"",VLOOKUP(D1957,Abfrage!$F$2:$G$21,2,FALSE),"")</f>
        <v/>
      </c>
      <c r="L1957" s="6" t="str">
        <f>IF(Belegerfassung!H1965&lt;&gt;"",Belegerfassung!H1965,"")</f>
        <v/>
      </c>
      <c r="M1957" t="str">
        <f>IFERROR(IF(Belegerfassung!E1965&lt;&gt;"",VLOOKUP(Belegerfassung!E1965,Abfrage!$L$2:$M$15,2,),""),"")</f>
        <v/>
      </c>
      <c r="N1957" t="str">
        <f t="shared" si="91"/>
        <v/>
      </c>
      <c r="O1957" t="str">
        <f t="shared" si="92"/>
        <v/>
      </c>
      <c r="P1957" t="str">
        <f>IF(Belegerfassung!G1965&lt;&gt;"",CONCATENATE(Belegerfassung!G1965,".pdf"),"")</f>
        <v/>
      </c>
    </row>
    <row r="1958" spans="1:16">
      <c r="A1958" t="str">
        <f>IF(Belegerfassung!C1966&lt;&gt;"",0,"")</f>
        <v/>
      </c>
      <c r="B1958" t="str">
        <f>IFERROR(VLOOKUP(Belegerfassung!I1966,Konten!A:D,2,FALSE),"")</f>
        <v/>
      </c>
      <c r="C1958" t="str">
        <f>IF(A1958&lt;&gt;"",TEXT(Belegerfassung!C1966,"TT.MM.JJJJ"),"")</f>
        <v/>
      </c>
      <c r="D1958" t="str">
        <f>IFERROR(VLOOKUP(Belegerfassung!A1966,Abfrage!$E$2:$F$20,2,FALSE),"")</f>
        <v/>
      </c>
      <c r="E1958" t="str">
        <f>IF(A1958&lt;&gt;"",Belegerfassung!B1966,"")</f>
        <v/>
      </c>
      <c r="F1958" t="str">
        <f>IF(Belegerfassung!L1966="","",IF(Belegerfassung!L1966&lt;&gt;"",IF(Belegerfassung!L1966&lt;&gt;"",IF(Belegerfassung!J1966&lt;&gt;0,VLOOKUP(Belegerfassung!L1966,Abfrage!$A$2:$C$19,2,),VLOOKUP(Belegerfassung!L1966,Abfrage!$A$2:$C$19,3,)),"")))</f>
        <v/>
      </c>
      <c r="G1958" t="str">
        <f t="shared" si="90"/>
        <v/>
      </c>
      <c r="H1958" s="31" t="str">
        <f>IF(A1958&lt;&gt;"",-Belegerfassung!J1966+Belegerfassung!K1966,"")</f>
        <v/>
      </c>
      <c r="I1958" s="49" t="str">
        <f>IFERROR(IF(H1958&lt;&gt;"",Belegerfassung!L1966*100,""),IF(OR(Belegerfassung!L1966="Leistung EU - Erlöse",Belegerfassung!L1966="Lieferungen EU-Erlöse",Belegerfassung!L1966="EUST",Belegerfassung!L1966="Bauleistungen 20%")=TRUE,"",MID(Belegerfassung!L1966,4,2)))</f>
        <v/>
      </c>
      <c r="J1958" s="6" t="str">
        <f>IF(A1958&lt;&gt;"",LEFT(Belegerfassung!D1966,40),"")</f>
        <v/>
      </c>
      <c r="K1958" t="str">
        <f>IF(A1958&lt;&gt;"",VLOOKUP(D1958,Abfrage!$F$2:$G$21,2,FALSE),"")</f>
        <v/>
      </c>
      <c r="L1958" s="6" t="str">
        <f>IF(Belegerfassung!H1966&lt;&gt;"",Belegerfassung!H1966,"")</f>
        <v/>
      </c>
      <c r="M1958" t="str">
        <f>IFERROR(IF(Belegerfassung!E1966&lt;&gt;"",VLOOKUP(Belegerfassung!E1966,Abfrage!$L$2:$M$15,2,),""),"")</f>
        <v/>
      </c>
      <c r="N1958" t="str">
        <f t="shared" si="91"/>
        <v/>
      </c>
      <c r="O1958" t="str">
        <f t="shared" si="92"/>
        <v/>
      </c>
      <c r="P1958" t="str">
        <f>IF(Belegerfassung!G1966&lt;&gt;"",CONCATENATE(Belegerfassung!G1966,".pdf"),"")</f>
        <v/>
      </c>
    </row>
    <row r="1959" spans="1:16">
      <c r="A1959" t="str">
        <f>IF(Belegerfassung!C1967&lt;&gt;"",0,"")</f>
        <v/>
      </c>
      <c r="B1959" t="str">
        <f>IFERROR(VLOOKUP(Belegerfassung!I1967,Konten!A:D,2,FALSE),"")</f>
        <v/>
      </c>
      <c r="C1959" t="str">
        <f>IF(A1959&lt;&gt;"",TEXT(Belegerfassung!C1967,"TT.MM.JJJJ"),"")</f>
        <v/>
      </c>
      <c r="D1959" t="str">
        <f>IFERROR(VLOOKUP(Belegerfassung!A1967,Abfrage!$E$2:$F$20,2,FALSE),"")</f>
        <v/>
      </c>
      <c r="E1959" t="str">
        <f>IF(A1959&lt;&gt;"",Belegerfassung!B1967,"")</f>
        <v/>
      </c>
      <c r="F1959" t="str">
        <f>IF(Belegerfassung!L1967="","",IF(Belegerfassung!L1967&lt;&gt;"",IF(Belegerfassung!L1967&lt;&gt;"",IF(Belegerfassung!J1967&lt;&gt;0,VLOOKUP(Belegerfassung!L1967,Abfrage!$A$2:$C$19,2,),VLOOKUP(Belegerfassung!L1967,Abfrage!$A$2:$C$19,3,)),"")))</f>
        <v/>
      </c>
      <c r="G1959" t="str">
        <f t="shared" si="90"/>
        <v/>
      </c>
      <c r="H1959" s="31" t="str">
        <f>IF(A1959&lt;&gt;"",-Belegerfassung!J1967+Belegerfassung!K1967,"")</f>
        <v/>
      </c>
      <c r="I1959" s="49" t="str">
        <f>IFERROR(IF(H1959&lt;&gt;"",Belegerfassung!L1967*100,""),IF(OR(Belegerfassung!L1967="Leistung EU - Erlöse",Belegerfassung!L1967="Lieferungen EU-Erlöse",Belegerfassung!L1967="EUST",Belegerfassung!L1967="Bauleistungen 20%")=TRUE,"",MID(Belegerfassung!L1967,4,2)))</f>
        <v/>
      </c>
      <c r="J1959" s="6" t="str">
        <f>IF(A1959&lt;&gt;"",LEFT(Belegerfassung!D1967,40),"")</f>
        <v/>
      </c>
      <c r="K1959" t="str">
        <f>IF(A1959&lt;&gt;"",VLOOKUP(D1959,Abfrage!$F$2:$G$21,2,FALSE),"")</f>
        <v/>
      </c>
      <c r="L1959" s="6" t="str">
        <f>IF(Belegerfassung!H1967&lt;&gt;"",Belegerfassung!H1967,"")</f>
        <v/>
      </c>
      <c r="M1959" t="str">
        <f>IFERROR(IF(Belegerfassung!E1967&lt;&gt;"",VLOOKUP(Belegerfassung!E1967,Abfrage!$L$2:$M$15,2,),""),"")</f>
        <v/>
      </c>
      <c r="N1959" t="str">
        <f t="shared" si="91"/>
        <v/>
      </c>
      <c r="O1959" t="str">
        <f t="shared" si="92"/>
        <v/>
      </c>
      <c r="P1959" t="str">
        <f>IF(Belegerfassung!G1967&lt;&gt;"",CONCATENATE(Belegerfassung!G1967,".pdf"),"")</f>
        <v/>
      </c>
    </row>
    <row r="1960" spans="1:16">
      <c r="A1960" t="str">
        <f>IF(Belegerfassung!C1968&lt;&gt;"",0,"")</f>
        <v/>
      </c>
      <c r="B1960" t="str">
        <f>IFERROR(VLOOKUP(Belegerfassung!I1968,Konten!A:D,2,FALSE),"")</f>
        <v/>
      </c>
      <c r="C1960" t="str">
        <f>IF(A1960&lt;&gt;"",TEXT(Belegerfassung!C1968,"TT.MM.JJJJ"),"")</f>
        <v/>
      </c>
      <c r="D1960" t="str">
        <f>IFERROR(VLOOKUP(Belegerfassung!A1968,Abfrage!$E$2:$F$20,2,FALSE),"")</f>
        <v/>
      </c>
      <c r="E1960" t="str">
        <f>IF(A1960&lt;&gt;"",Belegerfassung!B1968,"")</f>
        <v/>
      </c>
      <c r="F1960" t="str">
        <f>IF(Belegerfassung!L1968="","",IF(Belegerfassung!L1968&lt;&gt;"",IF(Belegerfassung!L1968&lt;&gt;"",IF(Belegerfassung!J1968&lt;&gt;0,VLOOKUP(Belegerfassung!L1968,Abfrage!$A$2:$C$19,2,),VLOOKUP(Belegerfassung!L1968,Abfrage!$A$2:$C$19,3,)),"")))</f>
        <v/>
      </c>
      <c r="G1960" t="str">
        <f t="shared" si="90"/>
        <v/>
      </c>
      <c r="H1960" s="31" t="str">
        <f>IF(A1960&lt;&gt;"",-Belegerfassung!J1968+Belegerfassung!K1968,"")</f>
        <v/>
      </c>
      <c r="I1960" s="49" t="str">
        <f>IFERROR(IF(H1960&lt;&gt;"",Belegerfassung!L1968*100,""),IF(OR(Belegerfassung!L1968="Leistung EU - Erlöse",Belegerfassung!L1968="Lieferungen EU-Erlöse",Belegerfassung!L1968="EUST",Belegerfassung!L1968="Bauleistungen 20%")=TRUE,"",MID(Belegerfassung!L1968,4,2)))</f>
        <v/>
      </c>
      <c r="J1960" s="6" t="str">
        <f>IF(A1960&lt;&gt;"",LEFT(Belegerfassung!D1968,40),"")</f>
        <v/>
      </c>
      <c r="K1960" t="str">
        <f>IF(A1960&lt;&gt;"",VLOOKUP(D1960,Abfrage!$F$2:$G$21,2,FALSE),"")</f>
        <v/>
      </c>
      <c r="L1960" s="6" t="str">
        <f>IF(Belegerfassung!H1968&lt;&gt;"",Belegerfassung!H1968,"")</f>
        <v/>
      </c>
      <c r="M1960" t="str">
        <f>IFERROR(IF(Belegerfassung!E1968&lt;&gt;"",VLOOKUP(Belegerfassung!E1968,Abfrage!$L$2:$M$15,2,),""),"")</f>
        <v/>
      </c>
      <c r="N1960" t="str">
        <f t="shared" si="91"/>
        <v/>
      </c>
      <c r="O1960" t="str">
        <f t="shared" si="92"/>
        <v/>
      </c>
      <c r="P1960" t="str">
        <f>IF(Belegerfassung!G1968&lt;&gt;"",CONCATENATE(Belegerfassung!G1968,".pdf"),"")</f>
        <v/>
      </c>
    </row>
    <row r="1961" spans="1:16">
      <c r="A1961" t="str">
        <f>IF(Belegerfassung!C1969&lt;&gt;"",0,"")</f>
        <v/>
      </c>
      <c r="B1961" t="str">
        <f>IFERROR(VLOOKUP(Belegerfassung!I1969,Konten!A:D,2,FALSE),"")</f>
        <v/>
      </c>
      <c r="C1961" t="str">
        <f>IF(A1961&lt;&gt;"",TEXT(Belegerfassung!C1969,"TT.MM.JJJJ"),"")</f>
        <v/>
      </c>
      <c r="D1961" t="str">
        <f>IFERROR(VLOOKUP(Belegerfassung!A1969,Abfrage!$E$2:$F$20,2,FALSE),"")</f>
        <v/>
      </c>
      <c r="E1961" t="str">
        <f>IF(A1961&lt;&gt;"",Belegerfassung!B1969,"")</f>
        <v/>
      </c>
      <c r="F1961" t="str">
        <f>IF(Belegerfassung!L1969="","",IF(Belegerfassung!L1969&lt;&gt;"",IF(Belegerfassung!L1969&lt;&gt;"",IF(Belegerfassung!J1969&lt;&gt;0,VLOOKUP(Belegerfassung!L1969,Abfrage!$A$2:$C$19,2,),VLOOKUP(Belegerfassung!L1969,Abfrage!$A$2:$C$19,3,)),"")))</f>
        <v/>
      </c>
      <c r="G1961" t="str">
        <f t="shared" si="90"/>
        <v/>
      </c>
      <c r="H1961" s="31" t="str">
        <f>IF(A1961&lt;&gt;"",-Belegerfassung!J1969+Belegerfassung!K1969,"")</f>
        <v/>
      </c>
      <c r="I1961" s="49" t="str">
        <f>IFERROR(IF(H1961&lt;&gt;"",Belegerfassung!L1969*100,""),IF(OR(Belegerfassung!L1969="Leistung EU - Erlöse",Belegerfassung!L1969="Lieferungen EU-Erlöse",Belegerfassung!L1969="EUST",Belegerfassung!L1969="Bauleistungen 20%")=TRUE,"",MID(Belegerfassung!L1969,4,2)))</f>
        <v/>
      </c>
      <c r="J1961" s="6" t="str">
        <f>IF(A1961&lt;&gt;"",LEFT(Belegerfassung!D1969,40),"")</f>
        <v/>
      </c>
      <c r="K1961" t="str">
        <f>IF(A1961&lt;&gt;"",VLOOKUP(D1961,Abfrage!$F$2:$G$21,2,FALSE),"")</f>
        <v/>
      </c>
      <c r="L1961" s="6" t="str">
        <f>IF(Belegerfassung!H1969&lt;&gt;"",Belegerfassung!H1969,"")</f>
        <v/>
      </c>
      <c r="M1961" t="str">
        <f>IFERROR(IF(Belegerfassung!E1969&lt;&gt;"",VLOOKUP(Belegerfassung!E1969,Abfrage!$L$2:$M$15,2,),""),"")</f>
        <v/>
      </c>
      <c r="N1961" t="str">
        <f t="shared" si="91"/>
        <v/>
      </c>
      <c r="O1961" t="str">
        <f t="shared" si="92"/>
        <v/>
      </c>
      <c r="P1961" t="str">
        <f>IF(Belegerfassung!G1969&lt;&gt;"",CONCATENATE(Belegerfassung!G1969,".pdf"),"")</f>
        <v/>
      </c>
    </row>
    <row r="1962" spans="1:16">
      <c r="A1962" t="str">
        <f>IF(Belegerfassung!C1970&lt;&gt;"",0,"")</f>
        <v/>
      </c>
      <c r="B1962" t="str">
        <f>IFERROR(VLOOKUP(Belegerfassung!I1970,Konten!A:D,2,FALSE),"")</f>
        <v/>
      </c>
      <c r="C1962" t="str">
        <f>IF(A1962&lt;&gt;"",TEXT(Belegerfassung!C1970,"TT.MM.JJJJ"),"")</f>
        <v/>
      </c>
      <c r="D1962" t="str">
        <f>IFERROR(VLOOKUP(Belegerfassung!A1970,Abfrage!$E$2:$F$20,2,FALSE),"")</f>
        <v/>
      </c>
      <c r="E1962" t="str">
        <f>IF(A1962&lt;&gt;"",Belegerfassung!B1970,"")</f>
        <v/>
      </c>
      <c r="F1962" t="str">
        <f>IF(Belegerfassung!L1970="","",IF(Belegerfassung!L1970&lt;&gt;"",IF(Belegerfassung!L1970&lt;&gt;"",IF(Belegerfassung!J1970&lt;&gt;0,VLOOKUP(Belegerfassung!L1970,Abfrage!$A$2:$C$19,2,),VLOOKUP(Belegerfassung!L1970,Abfrage!$A$2:$C$19,3,)),"")))</f>
        <v/>
      </c>
      <c r="G1962" t="str">
        <f t="shared" si="90"/>
        <v/>
      </c>
      <c r="H1962" s="31" t="str">
        <f>IF(A1962&lt;&gt;"",-Belegerfassung!J1970+Belegerfassung!K1970,"")</f>
        <v/>
      </c>
      <c r="I1962" s="49" t="str">
        <f>IFERROR(IF(H1962&lt;&gt;"",Belegerfassung!L1970*100,""),IF(OR(Belegerfassung!L1970="Leistung EU - Erlöse",Belegerfassung!L1970="Lieferungen EU-Erlöse",Belegerfassung!L1970="EUST",Belegerfassung!L1970="Bauleistungen 20%")=TRUE,"",MID(Belegerfassung!L1970,4,2)))</f>
        <v/>
      </c>
      <c r="J1962" s="6" t="str">
        <f>IF(A1962&lt;&gt;"",LEFT(Belegerfassung!D1970,40),"")</f>
        <v/>
      </c>
      <c r="K1962" t="str">
        <f>IF(A1962&lt;&gt;"",VLOOKUP(D1962,Abfrage!$F$2:$G$21,2,FALSE),"")</f>
        <v/>
      </c>
      <c r="L1962" s="6" t="str">
        <f>IF(Belegerfassung!H1970&lt;&gt;"",Belegerfassung!H1970,"")</f>
        <v/>
      </c>
      <c r="M1962" t="str">
        <f>IFERROR(IF(Belegerfassung!E1970&lt;&gt;"",VLOOKUP(Belegerfassung!E1970,Abfrage!$L$2:$M$15,2,),""),"")</f>
        <v/>
      </c>
      <c r="N1962" t="str">
        <f t="shared" si="91"/>
        <v/>
      </c>
      <c r="O1962" t="str">
        <f t="shared" si="92"/>
        <v/>
      </c>
      <c r="P1962" t="str">
        <f>IF(Belegerfassung!G1970&lt;&gt;"",CONCATENATE(Belegerfassung!G1970,".pdf"),"")</f>
        <v/>
      </c>
    </row>
    <row r="1963" spans="1:16">
      <c r="A1963" t="str">
        <f>IF(Belegerfassung!C1971&lt;&gt;"",0,"")</f>
        <v/>
      </c>
      <c r="B1963" t="str">
        <f>IFERROR(VLOOKUP(Belegerfassung!I1971,Konten!A:D,2,FALSE),"")</f>
        <v/>
      </c>
      <c r="C1963" t="str">
        <f>IF(A1963&lt;&gt;"",TEXT(Belegerfassung!C1971,"TT.MM.JJJJ"),"")</f>
        <v/>
      </c>
      <c r="D1963" t="str">
        <f>IFERROR(VLOOKUP(Belegerfassung!A1971,Abfrage!$E$2:$F$20,2,FALSE),"")</f>
        <v/>
      </c>
      <c r="E1963" t="str">
        <f>IF(A1963&lt;&gt;"",Belegerfassung!B1971,"")</f>
        <v/>
      </c>
      <c r="F1963" t="str">
        <f>IF(Belegerfassung!L1971="","",IF(Belegerfassung!L1971&lt;&gt;"",IF(Belegerfassung!L1971&lt;&gt;"",IF(Belegerfassung!J1971&lt;&gt;0,VLOOKUP(Belegerfassung!L1971,Abfrage!$A$2:$C$19,2,),VLOOKUP(Belegerfassung!L1971,Abfrage!$A$2:$C$19,3,)),"")))</f>
        <v/>
      </c>
      <c r="G1963" t="str">
        <f t="shared" si="90"/>
        <v/>
      </c>
      <c r="H1963" s="31" t="str">
        <f>IF(A1963&lt;&gt;"",-Belegerfassung!J1971+Belegerfassung!K1971,"")</f>
        <v/>
      </c>
      <c r="I1963" s="49" t="str">
        <f>IFERROR(IF(H1963&lt;&gt;"",Belegerfassung!L1971*100,""),IF(OR(Belegerfassung!L1971="Leistung EU - Erlöse",Belegerfassung!L1971="Lieferungen EU-Erlöse",Belegerfassung!L1971="EUST",Belegerfassung!L1971="Bauleistungen 20%")=TRUE,"",MID(Belegerfassung!L1971,4,2)))</f>
        <v/>
      </c>
      <c r="J1963" s="6" t="str">
        <f>IF(A1963&lt;&gt;"",LEFT(Belegerfassung!D1971,40),"")</f>
        <v/>
      </c>
      <c r="K1963" t="str">
        <f>IF(A1963&lt;&gt;"",VLOOKUP(D1963,Abfrage!$F$2:$G$21,2,FALSE),"")</f>
        <v/>
      </c>
      <c r="L1963" s="6" t="str">
        <f>IF(Belegerfassung!H1971&lt;&gt;"",Belegerfassung!H1971,"")</f>
        <v/>
      </c>
      <c r="M1963" t="str">
        <f>IFERROR(IF(Belegerfassung!E1971&lt;&gt;"",VLOOKUP(Belegerfassung!E1971,Abfrage!$L$2:$M$15,2,),""),"")</f>
        <v/>
      </c>
      <c r="N1963" t="str">
        <f t="shared" si="91"/>
        <v/>
      </c>
      <c r="O1963" t="str">
        <f t="shared" si="92"/>
        <v/>
      </c>
      <c r="P1963" t="str">
        <f>IF(Belegerfassung!G1971&lt;&gt;"",CONCATENATE(Belegerfassung!G1971,".pdf"),"")</f>
        <v/>
      </c>
    </row>
    <row r="1964" spans="1:16">
      <c r="A1964" t="str">
        <f>IF(Belegerfassung!C1972&lt;&gt;"",0,"")</f>
        <v/>
      </c>
      <c r="B1964" t="str">
        <f>IFERROR(VLOOKUP(Belegerfassung!I1972,Konten!A:D,2,FALSE),"")</f>
        <v/>
      </c>
      <c r="C1964" t="str">
        <f>IF(A1964&lt;&gt;"",TEXT(Belegerfassung!C1972,"TT.MM.JJJJ"),"")</f>
        <v/>
      </c>
      <c r="D1964" t="str">
        <f>IFERROR(VLOOKUP(Belegerfassung!A1972,Abfrage!$E$2:$F$20,2,FALSE),"")</f>
        <v/>
      </c>
      <c r="E1964" t="str">
        <f>IF(A1964&lt;&gt;"",Belegerfassung!B1972,"")</f>
        <v/>
      </c>
      <c r="F1964" t="str">
        <f>IF(Belegerfassung!L1972="","",IF(Belegerfassung!L1972&lt;&gt;"",IF(Belegerfassung!L1972&lt;&gt;"",IF(Belegerfassung!J1972&lt;&gt;0,VLOOKUP(Belegerfassung!L1972,Abfrage!$A$2:$C$19,2,),VLOOKUP(Belegerfassung!L1972,Abfrage!$A$2:$C$19,3,)),"")))</f>
        <v/>
      </c>
      <c r="G1964" t="str">
        <f t="shared" si="90"/>
        <v/>
      </c>
      <c r="H1964" s="31" t="str">
        <f>IF(A1964&lt;&gt;"",-Belegerfassung!J1972+Belegerfassung!K1972,"")</f>
        <v/>
      </c>
      <c r="I1964" s="49" t="str">
        <f>IFERROR(IF(H1964&lt;&gt;"",Belegerfassung!L1972*100,""),IF(OR(Belegerfassung!L1972="Leistung EU - Erlöse",Belegerfassung!L1972="Lieferungen EU-Erlöse",Belegerfassung!L1972="EUST",Belegerfassung!L1972="Bauleistungen 20%")=TRUE,"",MID(Belegerfassung!L1972,4,2)))</f>
        <v/>
      </c>
      <c r="J1964" s="6" t="str">
        <f>IF(A1964&lt;&gt;"",LEFT(Belegerfassung!D1972,40),"")</f>
        <v/>
      </c>
      <c r="K1964" t="str">
        <f>IF(A1964&lt;&gt;"",VLOOKUP(D1964,Abfrage!$F$2:$G$21,2,FALSE),"")</f>
        <v/>
      </c>
      <c r="L1964" s="6" t="str">
        <f>IF(Belegerfassung!H1972&lt;&gt;"",Belegerfassung!H1972,"")</f>
        <v/>
      </c>
      <c r="M1964" t="str">
        <f>IFERROR(IF(Belegerfassung!E1972&lt;&gt;"",VLOOKUP(Belegerfassung!E1972,Abfrage!$L$2:$M$15,2,),""),"")</f>
        <v/>
      </c>
      <c r="N1964" t="str">
        <f t="shared" si="91"/>
        <v/>
      </c>
      <c r="O1964" t="str">
        <f t="shared" si="92"/>
        <v/>
      </c>
      <c r="P1964" t="str">
        <f>IF(Belegerfassung!G1972&lt;&gt;"",CONCATENATE(Belegerfassung!G1972,".pdf"),"")</f>
        <v/>
      </c>
    </row>
    <row r="1965" spans="1:16">
      <c r="A1965" t="str">
        <f>IF(Belegerfassung!C1973&lt;&gt;"",0,"")</f>
        <v/>
      </c>
      <c r="B1965" t="str">
        <f>IFERROR(VLOOKUP(Belegerfassung!I1973,Konten!A:D,2,FALSE),"")</f>
        <v/>
      </c>
      <c r="C1965" t="str">
        <f>IF(A1965&lt;&gt;"",TEXT(Belegerfassung!C1973,"TT.MM.JJJJ"),"")</f>
        <v/>
      </c>
      <c r="D1965" t="str">
        <f>IFERROR(VLOOKUP(Belegerfassung!A1973,Abfrage!$E$2:$F$20,2,FALSE),"")</f>
        <v/>
      </c>
      <c r="E1965" t="str">
        <f>IF(A1965&lt;&gt;"",Belegerfassung!B1973,"")</f>
        <v/>
      </c>
      <c r="F1965" t="str">
        <f>IF(Belegerfassung!L1973="","",IF(Belegerfassung!L1973&lt;&gt;"",IF(Belegerfassung!L1973&lt;&gt;"",IF(Belegerfassung!J1973&lt;&gt;0,VLOOKUP(Belegerfassung!L1973,Abfrage!$A$2:$C$19,2,),VLOOKUP(Belegerfassung!L1973,Abfrage!$A$2:$C$19,3,)),"")))</f>
        <v/>
      </c>
      <c r="G1965" t="str">
        <f t="shared" si="90"/>
        <v/>
      </c>
      <c r="H1965" s="31" t="str">
        <f>IF(A1965&lt;&gt;"",-Belegerfassung!J1973+Belegerfassung!K1973,"")</f>
        <v/>
      </c>
      <c r="I1965" s="49" t="str">
        <f>IFERROR(IF(H1965&lt;&gt;"",Belegerfassung!L1973*100,""),IF(OR(Belegerfassung!L1973="Leistung EU - Erlöse",Belegerfassung!L1973="Lieferungen EU-Erlöse",Belegerfassung!L1973="EUST",Belegerfassung!L1973="Bauleistungen 20%")=TRUE,"",MID(Belegerfassung!L1973,4,2)))</f>
        <v/>
      </c>
      <c r="J1965" s="6" t="str">
        <f>IF(A1965&lt;&gt;"",LEFT(Belegerfassung!D1973,40),"")</f>
        <v/>
      </c>
      <c r="K1965" t="str">
        <f>IF(A1965&lt;&gt;"",VLOOKUP(D1965,Abfrage!$F$2:$G$21,2,FALSE),"")</f>
        <v/>
      </c>
      <c r="L1965" s="6" t="str">
        <f>IF(Belegerfassung!H1973&lt;&gt;"",Belegerfassung!H1973,"")</f>
        <v/>
      </c>
      <c r="M1965" t="str">
        <f>IFERROR(IF(Belegerfassung!E1973&lt;&gt;"",VLOOKUP(Belegerfassung!E1973,Abfrage!$L$2:$M$15,2,),""),"")</f>
        <v/>
      </c>
      <c r="N1965" t="str">
        <f t="shared" si="91"/>
        <v/>
      </c>
      <c r="O1965" t="str">
        <f t="shared" si="92"/>
        <v/>
      </c>
      <c r="P1965" t="str">
        <f>IF(Belegerfassung!G1973&lt;&gt;"",CONCATENATE(Belegerfassung!G1973,".pdf"),"")</f>
        <v/>
      </c>
    </row>
    <row r="1966" spans="1:16">
      <c r="A1966" t="str">
        <f>IF(Belegerfassung!C1974&lt;&gt;"",0,"")</f>
        <v/>
      </c>
      <c r="B1966" t="str">
        <f>IFERROR(VLOOKUP(Belegerfassung!I1974,Konten!A:D,2,FALSE),"")</f>
        <v/>
      </c>
      <c r="C1966" t="str">
        <f>IF(A1966&lt;&gt;"",TEXT(Belegerfassung!C1974,"TT.MM.JJJJ"),"")</f>
        <v/>
      </c>
      <c r="D1966" t="str">
        <f>IFERROR(VLOOKUP(Belegerfassung!A1974,Abfrage!$E$2:$F$20,2,FALSE),"")</f>
        <v/>
      </c>
      <c r="E1966" t="str">
        <f>IF(A1966&lt;&gt;"",Belegerfassung!B1974,"")</f>
        <v/>
      </c>
      <c r="F1966" t="str">
        <f>IF(Belegerfassung!L1974="","",IF(Belegerfassung!L1974&lt;&gt;"",IF(Belegerfassung!L1974&lt;&gt;"",IF(Belegerfassung!J1974&lt;&gt;0,VLOOKUP(Belegerfassung!L1974,Abfrage!$A$2:$C$19,2,),VLOOKUP(Belegerfassung!L1974,Abfrage!$A$2:$C$19,3,)),"")))</f>
        <v/>
      </c>
      <c r="G1966" t="str">
        <f t="shared" si="90"/>
        <v/>
      </c>
      <c r="H1966" s="31" t="str">
        <f>IF(A1966&lt;&gt;"",-Belegerfassung!J1974+Belegerfassung!K1974,"")</f>
        <v/>
      </c>
      <c r="I1966" s="49" t="str">
        <f>IFERROR(IF(H1966&lt;&gt;"",Belegerfassung!L1974*100,""),IF(OR(Belegerfassung!L1974="Leistung EU - Erlöse",Belegerfassung!L1974="Lieferungen EU-Erlöse",Belegerfassung!L1974="EUST",Belegerfassung!L1974="Bauleistungen 20%")=TRUE,"",MID(Belegerfassung!L1974,4,2)))</f>
        <v/>
      </c>
      <c r="J1966" s="6" t="str">
        <f>IF(A1966&lt;&gt;"",LEFT(Belegerfassung!D1974,40),"")</f>
        <v/>
      </c>
      <c r="K1966" t="str">
        <f>IF(A1966&lt;&gt;"",VLOOKUP(D1966,Abfrage!$F$2:$G$21,2,FALSE),"")</f>
        <v/>
      </c>
      <c r="L1966" s="6" t="str">
        <f>IF(Belegerfassung!H1974&lt;&gt;"",Belegerfassung!H1974,"")</f>
        <v/>
      </c>
      <c r="M1966" t="str">
        <f>IFERROR(IF(Belegerfassung!E1974&lt;&gt;"",VLOOKUP(Belegerfassung!E1974,Abfrage!$L$2:$M$15,2,),""),"")</f>
        <v/>
      </c>
      <c r="N1966" t="str">
        <f t="shared" si="91"/>
        <v/>
      </c>
      <c r="O1966" t="str">
        <f t="shared" si="92"/>
        <v/>
      </c>
      <c r="P1966" t="str">
        <f>IF(Belegerfassung!G1974&lt;&gt;"",CONCATENATE(Belegerfassung!G1974,".pdf"),"")</f>
        <v/>
      </c>
    </row>
    <row r="1967" spans="1:16">
      <c r="A1967" t="str">
        <f>IF(Belegerfassung!C1975&lt;&gt;"",0,"")</f>
        <v/>
      </c>
      <c r="B1967" t="str">
        <f>IFERROR(VLOOKUP(Belegerfassung!I1975,Konten!A:D,2,FALSE),"")</f>
        <v/>
      </c>
      <c r="C1967" t="str">
        <f>IF(A1967&lt;&gt;"",TEXT(Belegerfassung!C1975,"TT.MM.JJJJ"),"")</f>
        <v/>
      </c>
      <c r="D1967" t="str">
        <f>IFERROR(VLOOKUP(Belegerfassung!A1975,Abfrage!$E$2:$F$20,2,FALSE),"")</f>
        <v/>
      </c>
      <c r="E1967" t="str">
        <f>IF(A1967&lt;&gt;"",Belegerfassung!B1975,"")</f>
        <v/>
      </c>
      <c r="F1967" t="str">
        <f>IF(Belegerfassung!L1975="","",IF(Belegerfassung!L1975&lt;&gt;"",IF(Belegerfassung!L1975&lt;&gt;"",IF(Belegerfassung!J1975&lt;&gt;0,VLOOKUP(Belegerfassung!L1975,Abfrage!$A$2:$C$19,2,),VLOOKUP(Belegerfassung!L1975,Abfrage!$A$2:$C$19,3,)),"")))</f>
        <v/>
      </c>
      <c r="G1967" t="str">
        <f t="shared" si="90"/>
        <v/>
      </c>
      <c r="H1967" s="31" t="str">
        <f>IF(A1967&lt;&gt;"",-Belegerfassung!J1975+Belegerfassung!K1975,"")</f>
        <v/>
      </c>
      <c r="I1967" s="49" t="str">
        <f>IFERROR(IF(H1967&lt;&gt;"",Belegerfassung!L1975*100,""),IF(OR(Belegerfassung!L1975="Leistung EU - Erlöse",Belegerfassung!L1975="Lieferungen EU-Erlöse",Belegerfassung!L1975="EUST",Belegerfassung!L1975="Bauleistungen 20%")=TRUE,"",MID(Belegerfassung!L1975,4,2)))</f>
        <v/>
      </c>
      <c r="J1967" s="6" t="str">
        <f>IF(A1967&lt;&gt;"",LEFT(Belegerfassung!D1975,40),"")</f>
        <v/>
      </c>
      <c r="K1967" t="str">
        <f>IF(A1967&lt;&gt;"",VLOOKUP(D1967,Abfrage!$F$2:$G$21,2,FALSE),"")</f>
        <v/>
      </c>
      <c r="L1967" s="6" t="str">
        <f>IF(Belegerfassung!H1975&lt;&gt;"",Belegerfassung!H1975,"")</f>
        <v/>
      </c>
      <c r="M1967" t="str">
        <f>IFERROR(IF(Belegerfassung!E1975&lt;&gt;"",VLOOKUP(Belegerfassung!E1975,Abfrage!$L$2:$M$15,2,),""),"")</f>
        <v/>
      </c>
      <c r="N1967" t="str">
        <f t="shared" si="91"/>
        <v/>
      </c>
      <c r="O1967" t="str">
        <f t="shared" si="92"/>
        <v/>
      </c>
      <c r="P1967" t="str">
        <f>IF(Belegerfassung!G1975&lt;&gt;"",CONCATENATE(Belegerfassung!G1975,".pdf"),"")</f>
        <v/>
      </c>
    </row>
    <row r="1968" spans="1:16">
      <c r="A1968" t="str">
        <f>IF(Belegerfassung!C1976&lt;&gt;"",0,"")</f>
        <v/>
      </c>
      <c r="B1968" t="str">
        <f>IFERROR(VLOOKUP(Belegerfassung!I1976,Konten!A:D,2,FALSE),"")</f>
        <v/>
      </c>
      <c r="C1968" t="str">
        <f>IF(A1968&lt;&gt;"",TEXT(Belegerfassung!C1976,"TT.MM.JJJJ"),"")</f>
        <v/>
      </c>
      <c r="D1968" t="str">
        <f>IFERROR(VLOOKUP(Belegerfassung!A1976,Abfrage!$E$2:$F$20,2,FALSE),"")</f>
        <v/>
      </c>
      <c r="E1968" t="str">
        <f>IF(A1968&lt;&gt;"",Belegerfassung!B1976,"")</f>
        <v/>
      </c>
      <c r="F1968" t="str">
        <f>IF(Belegerfassung!L1976="","",IF(Belegerfassung!L1976&lt;&gt;"",IF(Belegerfassung!L1976&lt;&gt;"",IF(Belegerfassung!J1976&lt;&gt;0,VLOOKUP(Belegerfassung!L1976,Abfrage!$A$2:$C$19,2,),VLOOKUP(Belegerfassung!L1976,Abfrage!$A$2:$C$19,3,)),"")))</f>
        <v/>
      </c>
      <c r="G1968" t="str">
        <f t="shared" si="90"/>
        <v/>
      </c>
      <c r="H1968" s="31" t="str">
        <f>IF(A1968&lt;&gt;"",-Belegerfassung!J1976+Belegerfassung!K1976,"")</f>
        <v/>
      </c>
      <c r="I1968" s="49" t="str">
        <f>IFERROR(IF(H1968&lt;&gt;"",Belegerfassung!L1976*100,""),IF(OR(Belegerfassung!L1976="Leistung EU - Erlöse",Belegerfassung!L1976="Lieferungen EU-Erlöse",Belegerfassung!L1976="EUST",Belegerfassung!L1976="Bauleistungen 20%")=TRUE,"",MID(Belegerfassung!L1976,4,2)))</f>
        <v/>
      </c>
      <c r="J1968" s="6" t="str">
        <f>IF(A1968&lt;&gt;"",LEFT(Belegerfassung!D1976,40),"")</f>
        <v/>
      </c>
      <c r="K1968" t="str">
        <f>IF(A1968&lt;&gt;"",VLOOKUP(D1968,Abfrage!$F$2:$G$21,2,FALSE),"")</f>
        <v/>
      </c>
      <c r="L1968" s="6" t="str">
        <f>IF(Belegerfassung!H1976&lt;&gt;"",Belegerfassung!H1976,"")</f>
        <v/>
      </c>
      <c r="M1968" t="str">
        <f>IFERROR(IF(Belegerfassung!E1976&lt;&gt;"",VLOOKUP(Belegerfassung!E1976,Abfrage!$L$2:$M$15,2,),""),"")</f>
        <v/>
      </c>
      <c r="N1968" t="str">
        <f t="shared" si="91"/>
        <v/>
      </c>
      <c r="O1968" t="str">
        <f t="shared" si="92"/>
        <v/>
      </c>
      <c r="P1968" t="str">
        <f>IF(Belegerfassung!G1976&lt;&gt;"",CONCATENATE(Belegerfassung!G1976,".pdf"),"")</f>
        <v/>
      </c>
    </row>
    <row r="1969" spans="1:16">
      <c r="A1969" t="str">
        <f>IF(Belegerfassung!C1977&lt;&gt;"",0,"")</f>
        <v/>
      </c>
      <c r="B1969" t="str">
        <f>IFERROR(VLOOKUP(Belegerfassung!I1977,Konten!A:D,2,FALSE),"")</f>
        <v/>
      </c>
      <c r="C1969" t="str">
        <f>IF(A1969&lt;&gt;"",TEXT(Belegerfassung!C1977,"TT.MM.JJJJ"),"")</f>
        <v/>
      </c>
      <c r="D1969" t="str">
        <f>IFERROR(VLOOKUP(Belegerfassung!A1977,Abfrage!$E$2:$F$20,2,FALSE),"")</f>
        <v/>
      </c>
      <c r="E1969" t="str">
        <f>IF(A1969&lt;&gt;"",Belegerfassung!B1977,"")</f>
        <v/>
      </c>
      <c r="F1969" t="str">
        <f>IF(Belegerfassung!L1977="","",IF(Belegerfassung!L1977&lt;&gt;"",IF(Belegerfassung!L1977&lt;&gt;"",IF(Belegerfassung!J1977&lt;&gt;0,VLOOKUP(Belegerfassung!L1977,Abfrage!$A$2:$C$19,2,),VLOOKUP(Belegerfassung!L1977,Abfrage!$A$2:$C$19,3,)),"")))</f>
        <v/>
      </c>
      <c r="G1969" t="str">
        <f t="shared" si="90"/>
        <v/>
      </c>
      <c r="H1969" s="31" t="str">
        <f>IF(A1969&lt;&gt;"",-Belegerfassung!J1977+Belegerfassung!K1977,"")</f>
        <v/>
      </c>
      <c r="I1969" s="49" t="str">
        <f>IFERROR(IF(H1969&lt;&gt;"",Belegerfassung!L1977*100,""),IF(OR(Belegerfassung!L1977="Leistung EU - Erlöse",Belegerfassung!L1977="Lieferungen EU-Erlöse",Belegerfassung!L1977="EUST",Belegerfassung!L1977="Bauleistungen 20%")=TRUE,"",MID(Belegerfassung!L1977,4,2)))</f>
        <v/>
      </c>
      <c r="J1969" s="6" t="str">
        <f>IF(A1969&lt;&gt;"",LEFT(Belegerfassung!D1977,40),"")</f>
        <v/>
      </c>
      <c r="K1969" t="str">
        <f>IF(A1969&lt;&gt;"",VLOOKUP(D1969,Abfrage!$F$2:$G$21,2,FALSE),"")</f>
        <v/>
      </c>
      <c r="L1969" s="6" t="str">
        <f>IF(Belegerfassung!H1977&lt;&gt;"",Belegerfassung!H1977,"")</f>
        <v/>
      </c>
      <c r="M1969" t="str">
        <f>IFERROR(IF(Belegerfassung!E1977&lt;&gt;"",VLOOKUP(Belegerfassung!E1977,Abfrage!$L$2:$M$15,2,),""),"")</f>
        <v/>
      </c>
      <c r="N1969" t="str">
        <f t="shared" si="91"/>
        <v/>
      </c>
      <c r="O1969" t="str">
        <f t="shared" si="92"/>
        <v/>
      </c>
      <c r="P1969" t="str">
        <f>IF(Belegerfassung!G1977&lt;&gt;"",CONCATENATE(Belegerfassung!G1977,".pdf"),"")</f>
        <v/>
      </c>
    </row>
    <row r="1970" spans="1:16">
      <c r="A1970" t="str">
        <f>IF(Belegerfassung!C1978&lt;&gt;"",0,"")</f>
        <v/>
      </c>
      <c r="B1970" t="str">
        <f>IFERROR(VLOOKUP(Belegerfassung!I1978,Konten!A:D,2,FALSE),"")</f>
        <v/>
      </c>
      <c r="C1970" t="str">
        <f>IF(A1970&lt;&gt;"",TEXT(Belegerfassung!C1978,"TT.MM.JJJJ"),"")</f>
        <v/>
      </c>
      <c r="D1970" t="str">
        <f>IFERROR(VLOOKUP(Belegerfassung!A1978,Abfrage!$E$2:$F$20,2,FALSE),"")</f>
        <v/>
      </c>
      <c r="E1970" t="str">
        <f>IF(A1970&lt;&gt;"",Belegerfassung!B1978,"")</f>
        <v/>
      </c>
      <c r="F1970" t="str">
        <f>IF(Belegerfassung!L1978="","",IF(Belegerfassung!L1978&lt;&gt;"",IF(Belegerfassung!L1978&lt;&gt;"",IF(Belegerfassung!J1978&lt;&gt;0,VLOOKUP(Belegerfassung!L1978,Abfrage!$A$2:$C$19,2,),VLOOKUP(Belegerfassung!L1978,Abfrage!$A$2:$C$19,3,)),"")))</f>
        <v/>
      </c>
      <c r="G1970" t="str">
        <f t="shared" si="90"/>
        <v/>
      </c>
      <c r="H1970" s="31" t="str">
        <f>IF(A1970&lt;&gt;"",-Belegerfassung!J1978+Belegerfassung!K1978,"")</f>
        <v/>
      </c>
      <c r="I1970" s="49" t="str">
        <f>IFERROR(IF(H1970&lt;&gt;"",Belegerfassung!L1978*100,""),IF(OR(Belegerfassung!L1978="Leistung EU - Erlöse",Belegerfassung!L1978="Lieferungen EU-Erlöse",Belegerfassung!L1978="EUST",Belegerfassung!L1978="Bauleistungen 20%")=TRUE,"",MID(Belegerfassung!L1978,4,2)))</f>
        <v/>
      </c>
      <c r="J1970" s="6" t="str">
        <f>IF(A1970&lt;&gt;"",LEFT(Belegerfassung!D1978,40),"")</f>
        <v/>
      </c>
      <c r="K1970" t="str">
        <f>IF(A1970&lt;&gt;"",VLOOKUP(D1970,Abfrage!$F$2:$G$21,2,FALSE),"")</f>
        <v/>
      </c>
      <c r="L1970" s="6" t="str">
        <f>IF(Belegerfassung!H1978&lt;&gt;"",Belegerfassung!H1978,"")</f>
        <v/>
      </c>
      <c r="M1970" t="str">
        <f>IFERROR(IF(Belegerfassung!E1978&lt;&gt;"",VLOOKUP(Belegerfassung!E1978,Abfrage!$L$2:$M$15,2,),""),"")</f>
        <v/>
      </c>
      <c r="N1970" t="str">
        <f t="shared" si="91"/>
        <v/>
      </c>
      <c r="O1970" t="str">
        <f t="shared" si="92"/>
        <v/>
      </c>
      <c r="P1970" t="str">
        <f>IF(Belegerfassung!G1978&lt;&gt;"",CONCATENATE(Belegerfassung!G1978,".pdf"),"")</f>
        <v/>
      </c>
    </row>
    <row r="1971" spans="1:16">
      <c r="A1971" t="str">
        <f>IF(Belegerfassung!C1979&lt;&gt;"",0,"")</f>
        <v/>
      </c>
      <c r="B1971" t="str">
        <f>IFERROR(VLOOKUP(Belegerfassung!I1979,Konten!A:D,2,FALSE),"")</f>
        <v/>
      </c>
      <c r="C1971" t="str">
        <f>IF(A1971&lt;&gt;"",TEXT(Belegerfassung!C1979,"TT.MM.JJJJ"),"")</f>
        <v/>
      </c>
      <c r="D1971" t="str">
        <f>IFERROR(VLOOKUP(Belegerfassung!A1979,Abfrage!$E$2:$F$20,2,FALSE),"")</f>
        <v/>
      </c>
      <c r="E1971" t="str">
        <f>IF(A1971&lt;&gt;"",Belegerfassung!B1979,"")</f>
        <v/>
      </c>
      <c r="F1971" t="str">
        <f>IF(Belegerfassung!L1979="","",IF(Belegerfassung!L1979&lt;&gt;"",IF(Belegerfassung!L1979&lt;&gt;"",IF(Belegerfassung!J1979&lt;&gt;0,VLOOKUP(Belegerfassung!L1979,Abfrage!$A$2:$C$19,2,),VLOOKUP(Belegerfassung!L1979,Abfrage!$A$2:$C$19,3,)),"")))</f>
        <v/>
      </c>
      <c r="G1971" t="str">
        <f t="shared" si="90"/>
        <v/>
      </c>
      <c r="H1971" s="31" t="str">
        <f>IF(A1971&lt;&gt;"",-Belegerfassung!J1979+Belegerfassung!K1979,"")</f>
        <v/>
      </c>
      <c r="I1971" s="49" t="str">
        <f>IFERROR(IF(H1971&lt;&gt;"",Belegerfassung!L1979*100,""),IF(OR(Belegerfassung!L1979="Leistung EU - Erlöse",Belegerfassung!L1979="Lieferungen EU-Erlöse",Belegerfassung!L1979="EUST",Belegerfassung!L1979="Bauleistungen 20%")=TRUE,"",MID(Belegerfassung!L1979,4,2)))</f>
        <v/>
      </c>
      <c r="J1971" s="6" t="str">
        <f>IF(A1971&lt;&gt;"",LEFT(Belegerfassung!D1979,40),"")</f>
        <v/>
      </c>
      <c r="K1971" t="str">
        <f>IF(A1971&lt;&gt;"",VLOOKUP(D1971,Abfrage!$F$2:$G$21,2,FALSE),"")</f>
        <v/>
      </c>
      <c r="L1971" s="6" t="str">
        <f>IF(Belegerfassung!H1979&lt;&gt;"",Belegerfassung!H1979,"")</f>
        <v/>
      </c>
      <c r="M1971" t="str">
        <f>IFERROR(IF(Belegerfassung!E1979&lt;&gt;"",VLOOKUP(Belegerfassung!E1979,Abfrage!$L$2:$M$15,2,),""),"")</f>
        <v/>
      </c>
      <c r="N1971" t="str">
        <f t="shared" si="91"/>
        <v/>
      </c>
      <c r="O1971" t="str">
        <f t="shared" si="92"/>
        <v/>
      </c>
      <c r="P1971" t="str">
        <f>IF(Belegerfassung!G1979&lt;&gt;"",CONCATENATE(Belegerfassung!G1979,".pdf"),"")</f>
        <v/>
      </c>
    </row>
    <row r="1972" spans="1:16">
      <c r="A1972" t="str">
        <f>IF(Belegerfassung!C1980&lt;&gt;"",0,"")</f>
        <v/>
      </c>
      <c r="B1972" t="str">
        <f>IFERROR(VLOOKUP(Belegerfassung!I1980,Konten!A:D,2,FALSE),"")</f>
        <v/>
      </c>
      <c r="C1972" t="str">
        <f>IF(A1972&lt;&gt;"",TEXT(Belegerfassung!C1980,"TT.MM.JJJJ"),"")</f>
        <v/>
      </c>
      <c r="D1972" t="str">
        <f>IFERROR(VLOOKUP(Belegerfassung!A1980,Abfrage!$E$2:$F$20,2,FALSE),"")</f>
        <v/>
      </c>
      <c r="E1972" t="str">
        <f>IF(A1972&lt;&gt;"",Belegerfassung!B1980,"")</f>
        <v/>
      </c>
      <c r="F1972" t="str">
        <f>IF(Belegerfassung!L1980="","",IF(Belegerfassung!L1980&lt;&gt;"",IF(Belegerfassung!L1980&lt;&gt;"",IF(Belegerfassung!J1980&lt;&gt;0,VLOOKUP(Belegerfassung!L1980,Abfrage!$A$2:$C$19,2,),VLOOKUP(Belegerfassung!L1980,Abfrage!$A$2:$C$19,3,)),"")))</f>
        <v/>
      </c>
      <c r="G1972" t="str">
        <f t="shared" si="90"/>
        <v/>
      </c>
      <c r="H1972" s="31" t="str">
        <f>IF(A1972&lt;&gt;"",-Belegerfassung!J1980+Belegerfassung!K1980,"")</f>
        <v/>
      </c>
      <c r="I1972" s="49" t="str">
        <f>IFERROR(IF(H1972&lt;&gt;"",Belegerfassung!L1980*100,""),IF(OR(Belegerfassung!L1980="Leistung EU - Erlöse",Belegerfassung!L1980="Lieferungen EU-Erlöse",Belegerfassung!L1980="EUST",Belegerfassung!L1980="Bauleistungen 20%")=TRUE,"",MID(Belegerfassung!L1980,4,2)))</f>
        <v/>
      </c>
      <c r="J1972" s="6" t="str">
        <f>IF(A1972&lt;&gt;"",LEFT(Belegerfassung!D1980,40),"")</f>
        <v/>
      </c>
      <c r="K1972" t="str">
        <f>IF(A1972&lt;&gt;"",VLOOKUP(D1972,Abfrage!$F$2:$G$21,2,FALSE),"")</f>
        <v/>
      </c>
      <c r="L1972" s="6" t="str">
        <f>IF(Belegerfassung!H1980&lt;&gt;"",Belegerfassung!H1980,"")</f>
        <v/>
      </c>
      <c r="M1972" t="str">
        <f>IFERROR(IF(Belegerfassung!E1980&lt;&gt;"",VLOOKUP(Belegerfassung!E1980,Abfrage!$L$2:$M$15,2,),""),"")</f>
        <v/>
      </c>
      <c r="N1972" t="str">
        <f t="shared" si="91"/>
        <v/>
      </c>
      <c r="O1972" t="str">
        <f t="shared" si="92"/>
        <v/>
      </c>
      <c r="P1972" t="str">
        <f>IF(Belegerfassung!G1980&lt;&gt;"",CONCATENATE(Belegerfassung!G1980,".pdf"),"")</f>
        <v/>
      </c>
    </row>
    <row r="1973" spans="1:16">
      <c r="A1973" t="str">
        <f>IF(Belegerfassung!C1981&lt;&gt;"",0,"")</f>
        <v/>
      </c>
      <c r="B1973" t="str">
        <f>IFERROR(VLOOKUP(Belegerfassung!I1981,Konten!A:D,2,FALSE),"")</f>
        <v/>
      </c>
      <c r="C1973" t="str">
        <f>IF(A1973&lt;&gt;"",TEXT(Belegerfassung!C1981,"TT.MM.JJJJ"),"")</f>
        <v/>
      </c>
      <c r="D1973" t="str">
        <f>IFERROR(VLOOKUP(Belegerfassung!A1981,Abfrage!$E$2:$F$20,2,FALSE),"")</f>
        <v/>
      </c>
      <c r="E1973" t="str">
        <f>IF(A1973&lt;&gt;"",Belegerfassung!B1981,"")</f>
        <v/>
      </c>
      <c r="F1973" t="str">
        <f>IF(Belegerfassung!L1981="","",IF(Belegerfassung!L1981&lt;&gt;"",IF(Belegerfassung!L1981&lt;&gt;"",IF(Belegerfassung!J1981&lt;&gt;0,VLOOKUP(Belegerfassung!L1981,Abfrage!$A$2:$C$19,2,),VLOOKUP(Belegerfassung!L1981,Abfrage!$A$2:$C$19,3,)),"")))</f>
        <v/>
      </c>
      <c r="G1973" t="str">
        <f t="shared" si="90"/>
        <v/>
      </c>
      <c r="H1973" s="31" t="str">
        <f>IF(A1973&lt;&gt;"",-Belegerfassung!J1981+Belegerfassung!K1981,"")</f>
        <v/>
      </c>
      <c r="I1973" s="49" t="str">
        <f>IFERROR(IF(H1973&lt;&gt;"",Belegerfassung!L1981*100,""),IF(OR(Belegerfassung!L1981="Leistung EU - Erlöse",Belegerfassung!L1981="Lieferungen EU-Erlöse",Belegerfassung!L1981="EUST",Belegerfassung!L1981="Bauleistungen 20%")=TRUE,"",MID(Belegerfassung!L1981,4,2)))</f>
        <v/>
      </c>
      <c r="J1973" s="6" t="str">
        <f>IF(A1973&lt;&gt;"",LEFT(Belegerfassung!D1981,40),"")</f>
        <v/>
      </c>
      <c r="K1973" t="str">
        <f>IF(A1973&lt;&gt;"",VLOOKUP(D1973,Abfrage!$F$2:$G$21,2,FALSE),"")</f>
        <v/>
      </c>
      <c r="L1973" s="6" t="str">
        <f>IF(Belegerfassung!H1981&lt;&gt;"",Belegerfassung!H1981,"")</f>
        <v/>
      </c>
      <c r="M1973" t="str">
        <f>IFERROR(IF(Belegerfassung!E1981&lt;&gt;"",VLOOKUP(Belegerfassung!E1981,Abfrage!$L$2:$M$15,2,),""),"")</f>
        <v/>
      </c>
      <c r="N1973" t="str">
        <f t="shared" si="91"/>
        <v/>
      </c>
      <c r="O1973" t="str">
        <f t="shared" si="92"/>
        <v/>
      </c>
      <c r="P1973" t="str">
        <f>IF(Belegerfassung!G1981&lt;&gt;"",CONCATENATE(Belegerfassung!G1981,".pdf"),"")</f>
        <v/>
      </c>
    </row>
    <row r="1974" spans="1:16">
      <c r="A1974" t="str">
        <f>IF(Belegerfassung!C1982&lt;&gt;"",0,"")</f>
        <v/>
      </c>
      <c r="B1974" t="str">
        <f>IFERROR(VLOOKUP(Belegerfassung!I1982,Konten!A:D,2,FALSE),"")</f>
        <v/>
      </c>
      <c r="C1974" t="str">
        <f>IF(A1974&lt;&gt;"",TEXT(Belegerfassung!C1982,"TT.MM.JJJJ"),"")</f>
        <v/>
      </c>
      <c r="D1974" t="str">
        <f>IFERROR(VLOOKUP(Belegerfassung!A1982,Abfrage!$E$2:$F$20,2,FALSE),"")</f>
        <v/>
      </c>
      <c r="E1974" t="str">
        <f>IF(A1974&lt;&gt;"",Belegerfassung!B1982,"")</f>
        <v/>
      </c>
      <c r="F1974" t="str">
        <f>IF(Belegerfassung!L1982="","",IF(Belegerfassung!L1982&lt;&gt;"",IF(Belegerfassung!L1982&lt;&gt;"",IF(Belegerfassung!J1982&lt;&gt;0,VLOOKUP(Belegerfassung!L1982,Abfrage!$A$2:$C$19,2,),VLOOKUP(Belegerfassung!L1982,Abfrage!$A$2:$C$19,3,)),"")))</f>
        <v/>
      </c>
      <c r="G1974" t="str">
        <f t="shared" si="90"/>
        <v/>
      </c>
      <c r="H1974" s="31" t="str">
        <f>IF(A1974&lt;&gt;"",-Belegerfassung!J1982+Belegerfassung!K1982,"")</f>
        <v/>
      </c>
      <c r="I1974" s="49" t="str">
        <f>IFERROR(IF(H1974&lt;&gt;"",Belegerfassung!L1982*100,""),IF(OR(Belegerfassung!L1982="Leistung EU - Erlöse",Belegerfassung!L1982="Lieferungen EU-Erlöse",Belegerfassung!L1982="EUST",Belegerfassung!L1982="Bauleistungen 20%")=TRUE,"",MID(Belegerfassung!L1982,4,2)))</f>
        <v/>
      </c>
      <c r="J1974" s="6" t="str">
        <f>IF(A1974&lt;&gt;"",LEFT(Belegerfassung!D1982,40),"")</f>
        <v/>
      </c>
      <c r="K1974" t="str">
        <f>IF(A1974&lt;&gt;"",VLOOKUP(D1974,Abfrage!$F$2:$G$21,2,FALSE),"")</f>
        <v/>
      </c>
      <c r="L1974" s="6" t="str">
        <f>IF(Belegerfassung!H1982&lt;&gt;"",Belegerfassung!H1982,"")</f>
        <v/>
      </c>
      <c r="M1974" t="str">
        <f>IFERROR(IF(Belegerfassung!E1982&lt;&gt;"",VLOOKUP(Belegerfassung!E1982,Abfrage!$L$2:$M$15,2,),""),"")</f>
        <v/>
      </c>
      <c r="N1974" t="str">
        <f t="shared" si="91"/>
        <v/>
      </c>
      <c r="O1974" t="str">
        <f t="shared" si="92"/>
        <v/>
      </c>
      <c r="P1974" t="str">
        <f>IF(Belegerfassung!G1982&lt;&gt;"",CONCATENATE(Belegerfassung!G1982,".pdf"),"")</f>
        <v/>
      </c>
    </row>
    <row r="1975" spans="1:16">
      <c r="A1975" t="str">
        <f>IF(Belegerfassung!C1983&lt;&gt;"",0,"")</f>
        <v/>
      </c>
      <c r="B1975" t="str">
        <f>IFERROR(VLOOKUP(Belegerfassung!I1983,Konten!A:D,2,FALSE),"")</f>
        <v/>
      </c>
      <c r="C1975" t="str">
        <f>IF(A1975&lt;&gt;"",TEXT(Belegerfassung!C1983,"TT.MM.JJJJ"),"")</f>
        <v/>
      </c>
      <c r="D1975" t="str">
        <f>IFERROR(VLOOKUP(Belegerfassung!A1983,Abfrage!$E$2:$F$20,2,FALSE),"")</f>
        <v/>
      </c>
      <c r="E1975" t="str">
        <f>IF(A1975&lt;&gt;"",Belegerfassung!B1983,"")</f>
        <v/>
      </c>
      <c r="F1975" t="str">
        <f>IF(Belegerfassung!L1983="","",IF(Belegerfassung!L1983&lt;&gt;"",IF(Belegerfassung!L1983&lt;&gt;"",IF(Belegerfassung!J1983&lt;&gt;0,VLOOKUP(Belegerfassung!L1983,Abfrage!$A$2:$C$19,2,),VLOOKUP(Belegerfassung!L1983,Abfrage!$A$2:$C$19,3,)),"")))</f>
        <v/>
      </c>
      <c r="G1975" t="str">
        <f t="shared" si="90"/>
        <v/>
      </c>
      <c r="H1975" s="31" t="str">
        <f>IF(A1975&lt;&gt;"",-Belegerfassung!J1983+Belegerfassung!K1983,"")</f>
        <v/>
      </c>
      <c r="I1975" s="49" t="str">
        <f>IFERROR(IF(H1975&lt;&gt;"",Belegerfassung!L1983*100,""),IF(OR(Belegerfassung!L1983="Leistung EU - Erlöse",Belegerfassung!L1983="Lieferungen EU-Erlöse",Belegerfassung!L1983="EUST",Belegerfassung!L1983="Bauleistungen 20%")=TRUE,"",MID(Belegerfassung!L1983,4,2)))</f>
        <v/>
      </c>
      <c r="J1975" s="6" t="str">
        <f>IF(A1975&lt;&gt;"",LEFT(Belegerfassung!D1983,40),"")</f>
        <v/>
      </c>
      <c r="K1975" t="str">
        <f>IF(A1975&lt;&gt;"",VLOOKUP(D1975,Abfrage!$F$2:$G$21,2,FALSE),"")</f>
        <v/>
      </c>
      <c r="L1975" s="6" t="str">
        <f>IF(Belegerfassung!H1983&lt;&gt;"",Belegerfassung!H1983,"")</f>
        <v/>
      </c>
      <c r="M1975" t="str">
        <f>IFERROR(IF(Belegerfassung!E1983&lt;&gt;"",VLOOKUP(Belegerfassung!E1983,Abfrage!$L$2:$M$15,2,),""),"")</f>
        <v/>
      </c>
      <c r="N1975" t="str">
        <f t="shared" si="91"/>
        <v/>
      </c>
      <c r="O1975" t="str">
        <f t="shared" si="92"/>
        <v/>
      </c>
      <c r="P1975" t="str">
        <f>IF(Belegerfassung!G1983&lt;&gt;"",CONCATENATE(Belegerfassung!G1983,".pdf"),"")</f>
        <v/>
      </c>
    </row>
    <row r="1976" spans="1:16">
      <c r="A1976" t="str">
        <f>IF(Belegerfassung!C1984&lt;&gt;"",0,"")</f>
        <v/>
      </c>
      <c r="B1976" t="str">
        <f>IFERROR(VLOOKUP(Belegerfassung!I1984,Konten!A:D,2,FALSE),"")</f>
        <v/>
      </c>
      <c r="C1976" t="str">
        <f>IF(A1976&lt;&gt;"",TEXT(Belegerfassung!C1984,"TT.MM.JJJJ"),"")</f>
        <v/>
      </c>
      <c r="D1976" t="str">
        <f>IFERROR(VLOOKUP(Belegerfassung!A1984,Abfrage!$E$2:$F$20,2,FALSE),"")</f>
        <v/>
      </c>
      <c r="E1976" t="str">
        <f>IF(A1976&lt;&gt;"",Belegerfassung!B1984,"")</f>
        <v/>
      </c>
      <c r="F1976" t="str">
        <f>IF(Belegerfassung!L1984="","",IF(Belegerfassung!L1984&lt;&gt;"",IF(Belegerfassung!L1984&lt;&gt;"",IF(Belegerfassung!J1984&lt;&gt;0,VLOOKUP(Belegerfassung!L1984,Abfrage!$A$2:$C$19,2,),VLOOKUP(Belegerfassung!L1984,Abfrage!$A$2:$C$19,3,)),"")))</f>
        <v/>
      </c>
      <c r="G1976" t="str">
        <f t="shared" si="90"/>
        <v/>
      </c>
      <c r="H1976" s="31" t="str">
        <f>IF(A1976&lt;&gt;"",-Belegerfassung!J1984+Belegerfassung!K1984,"")</f>
        <v/>
      </c>
      <c r="I1976" s="49" t="str">
        <f>IFERROR(IF(H1976&lt;&gt;"",Belegerfassung!L1984*100,""),IF(OR(Belegerfassung!L1984="Leistung EU - Erlöse",Belegerfassung!L1984="Lieferungen EU-Erlöse",Belegerfassung!L1984="EUST",Belegerfassung!L1984="Bauleistungen 20%")=TRUE,"",MID(Belegerfassung!L1984,4,2)))</f>
        <v/>
      </c>
      <c r="J1976" s="6" t="str">
        <f>IF(A1976&lt;&gt;"",LEFT(Belegerfassung!D1984,40),"")</f>
        <v/>
      </c>
      <c r="K1976" t="str">
        <f>IF(A1976&lt;&gt;"",VLOOKUP(D1976,Abfrage!$F$2:$G$21,2,FALSE),"")</f>
        <v/>
      </c>
      <c r="L1976" s="6" t="str">
        <f>IF(Belegerfassung!H1984&lt;&gt;"",Belegerfassung!H1984,"")</f>
        <v/>
      </c>
      <c r="M1976" t="str">
        <f>IFERROR(IF(Belegerfassung!E1984&lt;&gt;"",VLOOKUP(Belegerfassung!E1984,Abfrage!$L$2:$M$15,2,),""),"")</f>
        <v/>
      </c>
      <c r="N1976" t="str">
        <f t="shared" si="91"/>
        <v/>
      </c>
      <c r="O1976" t="str">
        <f t="shared" si="92"/>
        <v/>
      </c>
      <c r="P1976" t="str">
        <f>IF(Belegerfassung!G1984&lt;&gt;"",CONCATENATE(Belegerfassung!G1984,".pdf"),"")</f>
        <v/>
      </c>
    </row>
    <row r="1977" spans="1:16">
      <c r="A1977" t="str">
        <f>IF(Belegerfassung!C1985&lt;&gt;"",0,"")</f>
        <v/>
      </c>
      <c r="B1977" t="str">
        <f>IFERROR(VLOOKUP(Belegerfassung!I1985,Konten!A:D,2,FALSE),"")</f>
        <v/>
      </c>
      <c r="C1977" t="str">
        <f>IF(A1977&lt;&gt;"",TEXT(Belegerfassung!C1985,"TT.MM.JJJJ"),"")</f>
        <v/>
      </c>
      <c r="D1977" t="str">
        <f>IFERROR(VLOOKUP(Belegerfassung!A1985,Abfrage!$E$2:$F$20,2,FALSE),"")</f>
        <v/>
      </c>
      <c r="E1977" t="str">
        <f>IF(A1977&lt;&gt;"",Belegerfassung!B1985,"")</f>
        <v/>
      </c>
      <c r="F1977" t="str">
        <f>IF(Belegerfassung!L1985="","",IF(Belegerfassung!L1985&lt;&gt;"",IF(Belegerfassung!L1985&lt;&gt;"",IF(Belegerfassung!J1985&lt;&gt;0,VLOOKUP(Belegerfassung!L1985,Abfrage!$A$2:$C$19,2,),VLOOKUP(Belegerfassung!L1985,Abfrage!$A$2:$C$19,3,)),"")))</f>
        <v/>
      </c>
      <c r="G1977" t="str">
        <f t="shared" si="90"/>
        <v/>
      </c>
      <c r="H1977" s="31" t="str">
        <f>IF(A1977&lt;&gt;"",-Belegerfassung!J1985+Belegerfassung!K1985,"")</f>
        <v/>
      </c>
      <c r="I1977" s="49" t="str">
        <f>IFERROR(IF(H1977&lt;&gt;"",Belegerfassung!L1985*100,""),IF(OR(Belegerfassung!L1985="Leistung EU - Erlöse",Belegerfassung!L1985="Lieferungen EU-Erlöse",Belegerfassung!L1985="EUST",Belegerfassung!L1985="Bauleistungen 20%")=TRUE,"",MID(Belegerfassung!L1985,4,2)))</f>
        <v/>
      </c>
      <c r="J1977" s="6" t="str">
        <f>IF(A1977&lt;&gt;"",LEFT(Belegerfassung!D1985,40),"")</f>
        <v/>
      </c>
      <c r="K1977" t="str">
        <f>IF(A1977&lt;&gt;"",VLOOKUP(D1977,Abfrage!$F$2:$G$21,2,FALSE),"")</f>
        <v/>
      </c>
      <c r="L1977" s="6" t="str">
        <f>IF(Belegerfassung!H1985&lt;&gt;"",Belegerfassung!H1985,"")</f>
        <v/>
      </c>
      <c r="M1977" t="str">
        <f>IFERROR(IF(Belegerfassung!E1985&lt;&gt;"",VLOOKUP(Belegerfassung!E1985,Abfrage!$L$2:$M$15,2,),""),"")</f>
        <v/>
      </c>
      <c r="N1977" t="str">
        <f t="shared" si="91"/>
        <v/>
      </c>
      <c r="O1977" t="str">
        <f t="shared" si="92"/>
        <v/>
      </c>
      <c r="P1977" t="str">
        <f>IF(Belegerfassung!G1985&lt;&gt;"",CONCATENATE(Belegerfassung!G1985,".pdf"),"")</f>
        <v/>
      </c>
    </row>
    <row r="1978" spans="1:16">
      <c r="A1978" t="str">
        <f>IF(Belegerfassung!C1986&lt;&gt;"",0,"")</f>
        <v/>
      </c>
      <c r="B1978" t="str">
        <f>IFERROR(VLOOKUP(Belegerfassung!I1986,Konten!A:D,2,FALSE),"")</f>
        <v/>
      </c>
      <c r="C1978" t="str">
        <f>IF(A1978&lt;&gt;"",TEXT(Belegerfassung!C1986,"TT.MM.JJJJ"),"")</f>
        <v/>
      </c>
      <c r="D1978" t="str">
        <f>IFERROR(VLOOKUP(Belegerfassung!A1986,Abfrage!$E$2:$F$20,2,FALSE),"")</f>
        <v/>
      </c>
      <c r="E1978" t="str">
        <f>IF(A1978&lt;&gt;"",Belegerfassung!B1986,"")</f>
        <v/>
      </c>
      <c r="F1978" t="str">
        <f>IF(Belegerfassung!L1986="","",IF(Belegerfassung!L1986&lt;&gt;"",IF(Belegerfassung!L1986&lt;&gt;"",IF(Belegerfassung!J1986&lt;&gt;0,VLOOKUP(Belegerfassung!L1986,Abfrage!$A$2:$C$19,2,),VLOOKUP(Belegerfassung!L1986,Abfrage!$A$2:$C$19,3,)),"")))</f>
        <v/>
      </c>
      <c r="G1978" t="str">
        <f t="shared" si="90"/>
        <v/>
      </c>
      <c r="H1978" s="31" t="str">
        <f>IF(A1978&lt;&gt;"",-Belegerfassung!J1986+Belegerfassung!K1986,"")</f>
        <v/>
      </c>
      <c r="I1978" s="49" t="str">
        <f>IFERROR(IF(H1978&lt;&gt;"",Belegerfassung!L1986*100,""),IF(OR(Belegerfassung!L1986="Leistung EU - Erlöse",Belegerfassung!L1986="Lieferungen EU-Erlöse",Belegerfassung!L1986="EUST",Belegerfassung!L1986="Bauleistungen 20%")=TRUE,"",MID(Belegerfassung!L1986,4,2)))</f>
        <v/>
      </c>
      <c r="J1978" s="6" t="str">
        <f>IF(A1978&lt;&gt;"",LEFT(Belegerfassung!D1986,40),"")</f>
        <v/>
      </c>
      <c r="K1978" t="str">
        <f>IF(A1978&lt;&gt;"",VLOOKUP(D1978,Abfrage!$F$2:$G$21,2,FALSE),"")</f>
        <v/>
      </c>
      <c r="L1978" s="6" t="str">
        <f>IF(Belegerfassung!H1986&lt;&gt;"",Belegerfassung!H1986,"")</f>
        <v/>
      </c>
      <c r="M1978" t="str">
        <f>IFERROR(IF(Belegerfassung!E1986&lt;&gt;"",VLOOKUP(Belegerfassung!E1986,Abfrage!$L$2:$M$15,2,),""),"")</f>
        <v/>
      </c>
      <c r="N1978" t="str">
        <f t="shared" si="91"/>
        <v/>
      </c>
      <c r="O1978" t="str">
        <f t="shared" si="92"/>
        <v/>
      </c>
      <c r="P1978" t="str">
        <f>IF(Belegerfassung!G1986&lt;&gt;"",CONCATENATE(Belegerfassung!G1986,".pdf"),"")</f>
        <v/>
      </c>
    </row>
    <row r="1979" spans="1:16">
      <c r="A1979" t="str">
        <f>IF(Belegerfassung!C1987&lt;&gt;"",0,"")</f>
        <v/>
      </c>
      <c r="B1979" t="str">
        <f>IFERROR(VLOOKUP(Belegerfassung!I1987,Konten!A:D,2,FALSE),"")</f>
        <v/>
      </c>
      <c r="C1979" t="str">
        <f>IF(A1979&lt;&gt;"",TEXT(Belegerfassung!C1987,"TT.MM.JJJJ"),"")</f>
        <v/>
      </c>
      <c r="D1979" t="str">
        <f>IFERROR(VLOOKUP(Belegerfassung!A1987,Abfrage!$E$2:$F$20,2,FALSE),"")</f>
        <v/>
      </c>
      <c r="E1979" t="str">
        <f>IF(A1979&lt;&gt;"",Belegerfassung!B1987,"")</f>
        <v/>
      </c>
      <c r="F1979" t="str">
        <f>IF(Belegerfassung!L1987="","",IF(Belegerfassung!L1987&lt;&gt;"",IF(Belegerfassung!L1987&lt;&gt;"",IF(Belegerfassung!J1987&lt;&gt;0,VLOOKUP(Belegerfassung!L1987,Abfrage!$A$2:$C$19,2,),VLOOKUP(Belegerfassung!L1987,Abfrage!$A$2:$C$19,3,)),"")))</f>
        <v/>
      </c>
      <c r="G1979" t="str">
        <f t="shared" si="90"/>
        <v/>
      </c>
      <c r="H1979" s="31" t="str">
        <f>IF(A1979&lt;&gt;"",-Belegerfassung!J1987+Belegerfassung!K1987,"")</f>
        <v/>
      </c>
      <c r="I1979" s="49" t="str">
        <f>IFERROR(IF(H1979&lt;&gt;"",Belegerfassung!L1987*100,""),IF(OR(Belegerfassung!L1987="Leistung EU - Erlöse",Belegerfassung!L1987="Lieferungen EU-Erlöse",Belegerfassung!L1987="EUST",Belegerfassung!L1987="Bauleistungen 20%")=TRUE,"",MID(Belegerfassung!L1987,4,2)))</f>
        <v/>
      </c>
      <c r="J1979" s="6" t="str">
        <f>IF(A1979&lt;&gt;"",LEFT(Belegerfassung!D1987,40),"")</f>
        <v/>
      </c>
      <c r="K1979" t="str">
        <f>IF(A1979&lt;&gt;"",VLOOKUP(D1979,Abfrage!$F$2:$G$21,2,FALSE),"")</f>
        <v/>
      </c>
      <c r="L1979" s="6" t="str">
        <f>IF(Belegerfassung!H1987&lt;&gt;"",Belegerfassung!H1987,"")</f>
        <v/>
      </c>
      <c r="M1979" t="str">
        <f>IFERROR(IF(Belegerfassung!E1987&lt;&gt;"",VLOOKUP(Belegerfassung!E1987,Abfrage!$L$2:$M$15,2,),""),"")</f>
        <v/>
      </c>
      <c r="N1979" t="str">
        <f t="shared" si="91"/>
        <v/>
      </c>
      <c r="O1979" t="str">
        <f t="shared" si="92"/>
        <v/>
      </c>
      <c r="P1979" t="str">
        <f>IF(Belegerfassung!G1987&lt;&gt;"",CONCATENATE(Belegerfassung!G1987,".pdf"),"")</f>
        <v/>
      </c>
    </row>
    <row r="1980" spans="1:16">
      <c r="A1980" t="str">
        <f>IF(Belegerfassung!C1988&lt;&gt;"",0,"")</f>
        <v/>
      </c>
      <c r="B1980" t="str">
        <f>IFERROR(VLOOKUP(Belegerfassung!I1988,Konten!A:D,2,FALSE),"")</f>
        <v/>
      </c>
      <c r="C1980" t="str">
        <f>IF(A1980&lt;&gt;"",TEXT(Belegerfassung!C1988,"TT.MM.JJJJ"),"")</f>
        <v/>
      </c>
      <c r="D1980" t="str">
        <f>IFERROR(VLOOKUP(Belegerfassung!A1988,Abfrage!$E$2:$F$20,2,FALSE),"")</f>
        <v/>
      </c>
      <c r="E1980" t="str">
        <f>IF(A1980&lt;&gt;"",Belegerfassung!B1988,"")</f>
        <v/>
      </c>
      <c r="F1980" t="str">
        <f>IF(Belegerfassung!L1988="","",IF(Belegerfassung!L1988&lt;&gt;"",IF(Belegerfassung!L1988&lt;&gt;"",IF(Belegerfassung!J1988&lt;&gt;0,VLOOKUP(Belegerfassung!L1988,Abfrage!$A$2:$C$19,2,),VLOOKUP(Belegerfassung!L1988,Abfrage!$A$2:$C$19,3,)),"")))</f>
        <v/>
      </c>
      <c r="G1980" t="str">
        <f t="shared" si="90"/>
        <v/>
      </c>
      <c r="H1980" s="31" t="str">
        <f>IF(A1980&lt;&gt;"",-Belegerfassung!J1988+Belegerfassung!K1988,"")</f>
        <v/>
      </c>
      <c r="I1980" s="49" t="str">
        <f>IFERROR(IF(H1980&lt;&gt;"",Belegerfassung!L1988*100,""),IF(OR(Belegerfassung!L1988="Leistung EU - Erlöse",Belegerfassung!L1988="Lieferungen EU-Erlöse",Belegerfassung!L1988="EUST",Belegerfassung!L1988="Bauleistungen 20%")=TRUE,"",MID(Belegerfassung!L1988,4,2)))</f>
        <v/>
      </c>
      <c r="J1980" s="6" t="str">
        <f>IF(A1980&lt;&gt;"",LEFT(Belegerfassung!D1988,40),"")</f>
        <v/>
      </c>
      <c r="K1980" t="str">
        <f>IF(A1980&lt;&gt;"",VLOOKUP(D1980,Abfrage!$F$2:$G$21,2,FALSE),"")</f>
        <v/>
      </c>
      <c r="L1980" s="6" t="str">
        <f>IF(Belegerfassung!H1988&lt;&gt;"",Belegerfassung!H1988,"")</f>
        <v/>
      </c>
      <c r="M1980" t="str">
        <f>IFERROR(IF(Belegerfassung!E1988&lt;&gt;"",VLOOKUP(Belegerfassung!E1988,Abfrage!$L$2:$M$15,2,),""),"")</f>
        <v/>
      </c>
      <c r="N1980" t="str">
        <f t="shared" si="91"/>
        <v/>
      </c>
      <c r="O1980" t="str">
        <f t="shared" si="92"/>
        <v/>
      </c>
      <c r="P1980" t="str">
        <f>IF(Belegerfassung!G1988&lt;&gt;"",CONCATENATE(Belegerfassung!G1988,".pdf"),"")</f>
        <v/>
      </c>
    </row>
    <row r="1981" spans="1:16">
      <c r="A1981" t="str">
        <f>IF(Belegerfassung!C1989&lt;&gt;"",0,"")</f>
        <v/>
      </c>
      <c r="B1981" t="str">
        <f>IFERROR(VLOOKUP(Belegerfassung!I1989,Konten!A:D,2,FALSE),"")</f>
        <v/>
      </c>
      <c r="C1981" t="str">
        <f>IF(A1981&lt;&gt;"",TEXT(Belegerfassung!C1989,"TT.MM.JJJJ"),"")</f>
        <v/>
      </c>
      <c r="D1981" t="str">
        <f>IFERROR(VLOOKUP(Belegerfassung!A1989,Abfrage!$E$2:$F$20,2,FALSE),"")</f>
        <v/>
      </c>
      <c r="E1981" t="str">
        <f>IF(A1981&lt;&gt;"",Belegerfassung!B1989,"")</f>
        <v/>
      </c>
      <c r="F1981" t="str">
        <f>IF(Belegerfassung!L1989="","",IF(Belegerfassung!L1989&lt;&gt;"",IF(Belegerfassung!L1989&lt;&gt;"",IF(Belegerfassung!J1989&lt;&gt;0,VLOOKUP(Belegerfassung!L1989,Abfrage!$A$2:$C$19,2,),VLOOKUP(Belegerfassung!L1989,Abfrage!$A$2:$C$19,3,)),"")))</f>
        <v/>
      </c>
      <c r="G1981" t="str">
        <f t="shared" si="90"/>
        <v/>
      </c>
      <c r="H1981" s="31" t="str">
        <f>IF(A1981&lt;&gt;"",-Belegerfassung!J1989+Belegerfassung!K1989,"")</f>
        <v/>
      </c>
      <c r="I1981" s="49" t="str">
        <f>IFERROR(IF(H1981&lt;&gt;"",Belegerfassung!L1989*100,""),IF(OR(Belegerfassung!L1989="Leistung EU - Erlöse",Belegerfassung!L1989="Lieferungen EU-Erlöse",Belegerfassung!L1989="EUST",Belegerfassung!L1989="Bauleistungen 20%")=TRUE,"",MID(Belegerfassung!L1989,4,2)))</f>
        <v/>
      </c>
      <c r="J1981" s="6" t="str">
        <f>IF(A1981&lt;&gt;"",LEFT(Belegerfassung!D1989,40),"")</f>
        <v/>
      </c>
      <c r="K1981" t="str">
        <f>IF(A1981&lt;&gt;"",VLOOKUP(D1981,Abfrage!$F$2:$G$21,2,FALSE),"")</f>
        <v/>
      </c>
      <c r="L1981" s="6" t="str">
        <f>IF(Belegerfassung!H1989&lt;&gt;"",Belegerfassung!H1989,"")</f>
        <v/>
      </c>
      <c r="M1981" t="str">
        <f>IFERROR(IF(Belegerfassung!E1989&lt;&gt;"",VLOOKUP(Belegerfassung!E1989,Abfrage!$L$2:$M$15,2,),""),"")</f>
        <v/>
      </c>
      <c r="N1981" t="str">
        <f t="shared" si="91"/>
        <v/>
      </c>
      <c r="O1981" t="str">
        <f t="shared" si="92"/>
        <v/>
      </c>
      <c r="P1981" t="str">
        <f>IF(Belegerfassung!G1989&lt;&gt;"",CONCATENATE(Belegerfassung!G1989,".pdf"),"")</f>
        <v/>
      </c>
    </row>
    <row r="1982" spans="1:16">
      <c r="A1982" t="str">
        <f>IF(Belegerfassung!C1990&lt;&gt;"",0,"")</f>
        <v/>
      </c>
      <c r="B1982" t="str">
        <f>IFERROR(VLOOKUP(Belegerfassung!I1990,Konten!A:D,2,FALSE),"")</f>
        <v/>
      </c>
      <c r="C1982" t="str">
        <f>IF(A1982&lt;&gt;"",TEXT(Belegerfassung!C1990,"TT.MM.JJJJ"),"")</f>
        <v/>
      </c>
      <c r="D1982" t="str">
        <f>IFERROR(VLOOKUP(Belegerfassung!A1990,Abfrage!$E$2:$F$20,2,FALSE),"")</f>
        <v/>
      </c>
      <c r="E1982" t="str">
        <f>IF(A1982&lt;&gt;"",Belegerfassung!B1990,"")</f>
        <v/>
      </c>
      <c r="F1982" t="str">
        <f>IF(Belegerfassung!L1990="","",IF(Belegerfassung!L1990&lt;&gt;"",IF(Belegerfassung!L1990&lt;&gt;"",IF(Belegerfassung!J1990&lt;&gt;0,VLOOKUP(Belegerfassung!L1990,Abfrage!$A$2:$C$19,2,),VLOOKUP(Belegerfassung!L1990,Abfrage!$A$2:$C$19,3,)),"")))</f>
        <v/>
      </c>
      <c r="G1982" t="str">
        <f t="shared" si="90"/>
        <v/>
      </c>
      <c r="H1982" s="31" t="str">
        <f>IF(A1982&lt;&gt;"",-Belegerfassung!J1990+Belegerfassung!K1990,"")</f>
        <v/>
      </c>
      <c r="I1982" s="49" t="str">
        <f>IFERROR(IF(H1982&lt;&gt;"",Belegerfassung!L1990*100,""),IF(OR(Belegerfassung!L1990="Leistung EU - Erlöse",Belegerfassung!L1990="Lieferungen EU-Erlöse",Belegerfassung!L1990="EUST",Belegerfassung!L1990="Bauleistungen 20%")=TRUE,"",MID(Belegerfassung!L1990,4,2)))</f>
        <v/>
      </c>
      <c r="J1982" s="6" t="str">
        <f>IF(A1982&lt;&gt;"",LEFT(Belegerfassung!D1990,40),"")</f>
        <v/>
      </c>
      <c r="K1982" t="str">
        <f>IF(A1982&lt;&gt;"",VLOOKUP(D1982,Abfrage!$F$2:$G$21,2,FALSE),"")</f>
        <v/>
      </c>
      <c r="L1982" s="6" t="str">
        <f>IF(Belegerfassung!H1990&lt;&gt;"",Belegerfassung!H1990,"")</f>
        <v/>
      </c>
      <c r="M1982" t="str">
        <f>IFERROR(IF(Belegerfassung!E1990&lt;&gt;"",VLOOKUP(Belegerfassung!E1990,Abfrage!$L$2:$M$15,2,),""),"")</f>
        <v/>
      </c>
      <c r="N1982" t="str">
        <f t="shared" si="91"/>
        <v/>
      </c>
      <c r="O1982" t="str">
        <f t="shared" si="92"/>
        <v/>
      </c>
      <c r="P1982" t="str">
        <f>IF(Belegerfassung!G1990&lt;&gt;"",CONCATENATE(Belegerfassung!G1990,".pdf"),"")</f>
        <v/>
      </c>
    </row>
    <row r="1983" spans="1:16">
      <c r="A1983" t="str">
        <f>IF(Belegerfassung!C1991&lt;&gt;"",0,"")</f>
        <v/>
      </c>
      <c r="B1983" t="str">
        <f>IFERROR(VLOOKUP(Belegerfassung!I1991,Konten!A:D,2,FALSE),"")</f>
        <v/>
      </c>
      <c r="C1983" t="str">
        <f>IF(A1983&lt;&gt;"",TEXT(Belegerfassung!C1991,"TT.MM.JJJJ"),"")</f>
        <v/>
      </c>
      <c r="D1983" t="str">
        <f>IFERROR(VLOOKUP(Belegerfassung!A1991,Abfrage!$E$2:$F$20,2,FALSE),"")</f>
        <v/>
      </c>
      <c r="E1983" t="str">
        <f>IF(A1983&lt;&gt;"",Belegerfassung!B1991,"")</f>
        <v/>
      </c>
      <c r="F1983" t="str">
        <f>IF(Belegerfassung!L1991="","",IF(Belegerfassung!L1991&lt;&gt;"",IF(Belegerfassung!L1991&lt;&gt;"",IF(Belegerfassung!J1991&lt;&gt;0,VLOOKUP(Belegerfassung!L1991,Abfrage!$A$2:$C$19,2,),VLOOKUP(Belegerfassung!L1991,Abfrage!$A$2:$C$19,3,)),"")))</f>
        <v/>
      </c>
      <c r="G1983" t="str">
        <f t="shared" si="90"/>
        <v/>
      </c>
      <c r="H1983" s="31" t="str">
        <f>IF(A1983&lt;&gt;"",-Belegerfassung!J1991+Belegerfassung!K1991,"")</f>
        <v/>
      </c>
      <c r="I1983" s="49" t="str">
        <f>IFERROR(IF(H1983&lt;&gt;"",Belegerfassung!L1991*100,""),IF(OR(Belegerfassung!L1991="Leistung EU - Erlöse",Belegerfassung!L1991="Lieferungen EU-Erlöse",Belegerfassung!L1991="EUST",Belegerfassung!L1991="Bauleistungen 20%")=TRUE,"",MID(Belegerfassung!L1991,4,2)))</f>
        <v/>
      </c>
      <c r="J1983" s="6" t="str">
        <f>IF(A1983&lt;&gt;"",LEFT(Belegerfassung!D1991,40),"")</f>
        <v/>
      </c>
      <c r="K1983" t="str">
        <f>IF(A1983&lt;&gt;"",VLOOKUP(D1983,Abfrage!$F$2:$G$21,2,FALSE),"")</f>
        <v/>
      </c>
      <c r="L1983" s="6" t="str">
        <f>IF(Belegerfassung!H1991&lt;&gt;"",Belegerfassung!H1991,"")</f>
        <v/>
      </c>
      <c r="M1983" t="str">
        <f>IFERROR(IF(Belegerfassung!E1991&lt;&gt;"",VLOOKUP(Belegerfassung!E1991,Abfrage!$L$2:$M$15,2,),""),"")</f>
        <v/>
      </c>
      <c r="N1983" t="str">
        <f t="shared" si="91"/>
        <v/>
      </c>
      <c r="O1983" t="str">
        <f t="shared" si="92"/>
        <v/>
      </c>
      <c r="P1983" t="str">
        <f>IF(Belegerfassung!G1991&lt;&gt;"",CONCATENATE(Belegerfassung!G1991,".pdf"),"")</f>
        <v/>
      </c>
    </row>
    <row r="1984" spans="1:16">
      <c r="A1984" t="str">
        <f>IF(Belegerfassung!C1992&lt;&gt;"",0,"")</f>
        <v/>
      </c>
      <c r="B1984" t="str">
        <f>IFERROR(VLOOKUP(Belegerfassung!I1992,Konten!A:D,2,FALSE),"")</f>
        <v/>
      </c>
      <c r="C1984" t="str">
        <f>IF(A1984&lt;&gt;"",TEXT(Belegerfassung!C1992,"TT.MM.JJJJ"),"")</f>
        <v/>
      </c>
      <c r="D1984" t="str">
        <f>IFERROR(VLOOKUP(Belegerfassung!A1992,Abfrage!$E$2:$F$20,2,FALSE),"")</f>
        <v/>
      </c>
      <c r="E1984" t="str">
        <f>IF(A1984&lt;&gt;"",Belegerfassung!B1992,"")</f>
        <v/>
      </c>
      <c r="F1984" t="str">
        <f>IF(Belegerfassung!L1992="","",IF(Belegerfassung!L1992&lt;&gt;"",IF(Belegerfassung!L1992&lt;&gt;"",IF(Belegerfassung!J1992&lt;&gt;0,VLOOKUP(Belegerfassung!L1992,Abfrage!$A$2:$C$19,2,),VLOOKUP(Belegerfassung!L1992,Abfrage!$A$2:$C$19,3,)),"")))</f>
        <v/>
      </c>
      <c r="G1984" t="str">
        <f t="shared" si="90"/>
        <v/>
      </c>
      <c r="H1984" s="31" t="str">
        <f>IF(A1984&lt;&gt;"",-Belegerfassung!J1992+Belegerfassung!K1992,"")</f>
        <v/>
      </c>
      <c r="I1984" s="49" t="str">
        <f>IFERROR(IF(H1984&lt;&gt;"",Belegerfassung!L1992*100,""),IF(OR(Belegerfassung!L1992="Leistung EU - Erlöse",Belegerfassung!L1992="Lieferungen EU-Erlöse",Belegerfassung!L1992="EUST",Belegerfassung!L1992="Bauleistungen 20%")=TRUE,"",MID(Belegerfassung!L1992,4,2)))</f>
        <v/>
      </c>
      <c r="J1984" s="6" t="str">
        <f>IF(A1984&lt;&gt;"",LEFT(Belegerfassung!D1992,40),"")</f>
        <v/>
      </c>
      <c r="K1984" t="str">
        <f>IF(A1984&lt;&gt;"",VLOOKUP(D1984,Abfrage!$F$2:$G$21,2,FALSE),"")</f>
        <v/>
      </c>
      <c r="L1984" s="6" t="str">
        <f>IF(Belegerfassung!H1992&lt;&gt;"",Belegerfassung!H1992,"")</f>
        <v/>
      </c>
      <c r="M1984" t="str">
        <f>IFERROR(IF(Belegerfassung!E1992&lt;&gt;"",VLOOKUP(Belegerfassung!E1992,Abfrage!$L$2:$M$15,2,),""),"")</f>
        <v/>
      </c>
      <c r="N1984" t="str">
        <f t="shared" si="91"/>
        <v/>
      </c>
      <c r="O1984" t="str">
        <f t="shared" si="92"/>
        <v/>
      </c>
      <c r="P1984" t="str">
        <f>IF(Belegerfassung!G1992&lt;&gt;"",CONCATENATE(Belegerfassung!G1992,".pdf"),"")</f>
        <v/>
      </c>
    </row>
    <row r="1985" spans="1:16">
      <c r="A1985" t="str">
        <f>IF(Belegerfassung!C1993&lt;&gt;"",0,"")</f>
        <v/>
      </c>
      <c r="B1985" t="str">
        <f>IFERROR(VLOOKUP(Belegerfassung!I1993,Konten!A:D,2,FALSE),"")</f>
        <v/>
      </c>
      <c r="C1985" t="str">
        <f>IF(A1985&lt;&gt;"",TEXT(Belegerfassung!C1993,"TT.MM.JJJJ"),"")</f>
        <v/>
      </c>
      <c r="D1985" t="str">
        <f>IFERROR(VLOOKUP(Belegerfassung!A1993,Abfrage!$E$2:$F$20,2,FALSE),"")</f>
        <v/>
      </c>
      <c r="E1985" t="str">
        <f>IF(A1985&lt;&gt;"",Belegerfassung!B1993,"")</f>
        <v/>
      </c>
      <c r="F1985" t="str">
        <f>IF(Belegerfassung!L1993="","",IF(Belegerfassung!L1993&lt;&gt;"",IF(Belegerfassung!L1993&lt;&gt;"",IF(Belegerfassung!J1993&lt;&gt;0,VLOOKUP(Belegerfassung!L1993,Abfrage!$A$2:$C$19,2,),VLOOKUP(Belegerfassung!L1993,Abfrage!$A$2:$C$19,3,)),"")))</f>
        <v/>
      </c>
      <c r="G1985" t="str">
        <f t="shared" si="90"/>
        <v/>
      </c>
      <c r="H1985" s="31" t="str">
        <f>IF(A1985&lt;&gt;"",-Belegerfassung!J1993+Belegerfassung!K1993,"")</f>
        <v/>
      </c>
      <c r="I1985" s="49" t="str">
        <f>IFERROR(IF(H1985&lt;&gt;"",Belegerfassung!L1993*100,""),IF(OR(Belegerfassung!L1993="Leistung EU - Erlöse",Belegerfassung!L1993="Lieferungen EU-Erlöse",Belegerfassung!L1993="EUST",Belegerfassung!L1993="Bauleistungen 20%")=TRUE,"",MID(Belegerfassung!L1993,4,2)))</f>
        <v/>
      </c>
      <c r="J1985" s="6" t="str">
        <f>IF(A1985&lt;&gt;"",LEFT(Belegerfassung!D1993,40),"")</f>
        <v/>
      </c>
      <c r="K1985" t="str">
        <f>IF(A1985&lt;&gt;"",VLOOKUP(D1985,Abfrage!$F$2:$G$21,2,FALSE),"")</f>
        <v/>
      </c>
      <c r="L1985" s="6" t="str">
        <f>IF(Belegerfassung!H1993&lt;&gt;"",Belegerfassung!H1993,"")</f>
        <v/>
      </c>
      <c r="M1985" t="str">
        <f>IFERROR(IF(Belegerfassung!E1993&lt;&gt;"",VLOOKUP(Belegerfassung!E1993,Abfrage!$L$2:$M$15,2,),""),"")</f>
        <v/>
      </c>
      <c r="N1985" t="str">
        <f t="shared" si="91"/>
        <v/>
      </c>
      <c r="O1985" t="str">
        <f t="shared" si="92"/>
        <v/>
      </c>
      <c r="P1985" t="str">
        <f>IF(Belegerfassung!G1993&lt;&gt;"",CONCATENATE(Belegerfassung!G1993,".pdf"),"")</f>
        <v/>
      </c>
    </row>
    <row r="1986" spans="1:16">
      <c r="A1986" t="str">
        <f>IF(Belegerfassung!C1994&lt;&gt;"",0,"")</f>
        <v/>
      </c>
      <c r="B1986" t="str">
        <f>IFERROR(VLOOKUP(Belegerfassung!I1994,Konten!A:D,2,FALSE),"")</f>
        <v/>
      </c>
      <c r="C1986" t="str">
        <f>IF(A1986&lt;&gt;"",TEXT(Belegerfassung!C1994,"TT.MM.JJJJ"),"")</f>
        <v/>
      </c>
      <c r="D1986" t="str">
        <f>IFERROR(VLOOKUP(Belegerfassung!A1994,Abfrage!$E$2:$F$20,2,FALSE),"")</f>
        <v/>
      </c>
      <c r="E1986" t="str">
        <f>IF(A1986&lt;&gt;"",Belegerfassung!B1994,"")</f>
        <v/>
      </c>
      <c r="F1986" t="str">
        <f>IF(Belegerfassung!L1994="","",IF(Belegerfassung!L1994&lt;&gt;"",IF(Belegerfassung!L1994&lt;&gt;"",IF(Belegerfassung!J1994&lt;&gt;0,VLOOKUP(Belegerfassung!L1994,Abfrage!$A$2:$C$19,2,),VLOOKUP(Belegerfassung!L1994,Abfrage!$A$2:$C$19,3,)),"")))</f>
        <v/>
      </c>
      <c r="G1986" t="str">
        <f t="shared" si="90"/>
        <v/>
      </c>
      <c r="H1986" s="31" t="str">
        <f>IF(A1986&lt;&gt;"",-Belegerfassung!J1994+Belegerfassung!K1994,"")</f>
        <v/>
      </c>
      <c r="I1986" s="49" t="str">
        <f>IFERROR(IF(H1986&lt;&gt;"",Belegerfassung!L1994*100,""),IF(OR(Belegerfassung!L1994="Leistung EU - Erlöse",Belegerfassung!L1994="Lieferungen EU-Erlöse",Belegerfassung!L1994="EUST",Belegerfassung!L1994="Bauleistungen 20%")=TRUE,"",MID(Belegerfassung!L1994,4,2)))</f>
        <v/>
      </c>
      <c r="J1986" s="6" t="str">
        <f>IF(A1986&lt;&gt;"",LEFT(Belegerfassung!D1994,40),"")</f>
        <v/>
      </c>
      <c r="K1986" t="str">
        <f>IF(A1986&lt;&gt;"",VLOOKUP(D1986,Abfrage!$F$2:$G$21,2,FALSE),"")</f>
        <v/>
      </c>
      <c r="L1986" s="6" t="str">
        <f>IF(Belegerfassung!H1994&lt;&gt;"",Belegerfassung!H1994,"")</f>
        <v/>
      </c>
      <c r="M1986" t="str">
        <f>IFERROR(IF(Belegerfassung!E1994&lt;&gt;"",VLOOKUP(Belegerfassung!E1994,Abfrage!$L$2:$M$15,2,),""),"")</f>
        <v/>
      </c>
      <c r="N1986" t="str">
        <f t="shared" si="91"/>
        <v/>
      </c>
      <c r="O1986" t="str">
        <f t="shared" si="92"/>
        <v/>
      </c>
      <c r="P1986" t="str">
        <f>IF(Belegerfassung!G1994&lt;&gt;"",CONCATENATE(Belegerfassung!G1994,".pdf"),"")</f>
        <v/>
      </c>
    </row>
    <row r="1987" spans="1:16">
      <c r="A1987" t="str">
        <f>IF(Belegerfassung!C1995&lt;&gt;"",0,"")</f>
        <v/>
      </c>
      <c r="B1987" t="str">
        <f>IFERROR(VLOOKUP(Belegerfassung!I1995,Konten!A:D,2,FALSE),"")</f>
        <v/>
      </c>
      <c r="C1987" t="str">
        <f>IF(A1987&lt;&gt;"",TEXT(Belegerfassung!C1995,"TT.MM.JJJJ"),"")</f>
        <v/>
      </c>
      <c r="D1987" t="str">
        <f>IFERROR(VLOOKUP(Belegerfassung!A1995,Abfrage!$E$2:$F$20,2,FALSE),"")</f>
        <v/>
      </c>
      <c r="E1987" t="str">
        <f>IF(A1987&lt;&gt;"",Belegerfassung!B1995,"")</f>
        <v/>
      </c>
      <c r="F1987" t="str">
        <f>IF(Belegerfassung!L1995="","",IF(Belegerfassung!L1995&lt;&gt;"",IF(Belegerfassung!L1995&lt;&gt;"",IF(Belegerfassung!J1995&lt;&gt;0,VLOOKUP(Belegerfassung!L1995,Abfrage!$A$2:$C$19,2,),VLOOKUP(Belegerfassung!L1995,Abfrage!$A$2:$C$19,3,)),"")))</f>
        <v/>
      </c>
      <c r="G1987" t="str">
        <f t="shared" ref="G1987:G2050" si="93">IF(A1987&lt;&gt;"",1,"")</f>
        <v/>
      </c>
      <c r="H1987" s="31" t="str">
        <f>IF(A1987&lt;&gt;"",-Belegerfassung!J1995+Belegerfassung!K1995,"")</f>
        <v/>
      </c>
      <c r="I1987" s="49" t="str">
        <f>IFERROR(IF(H1987&lt;&gt;"",Belegerfassung!L1995*100,""),IF(OR(Belegerfassung!L1995="Leistung EU - Erlöse",Belegerfassung!L1995="Lieferungen EU-Erlöse",Belegerfassung!L1995="EUST",Belegerfassung!L1995="Bauleistungen 20%")=TRUE,"",MID(Belegerfassung!L1995,4,2)))</f>
        <v/>
      </c>
      <c r="J1987" s="6" t="str">
        <f>IF(A1987&lt;&gt;"",LEFT(Belegerfassung!D1995,40),"")</f>
        <v/>
      </c>
      <c r="K1987" t="str">
        <f>IF(A1987&lt;&gt;"",VLOOKUP(D1987,Abfrage!$F$2:$G$21,2,FALSE),"")</f>
        <v/>
      </c>
      <c r="L1987" s="6" t="str">
        <f>IF(Belegerfassung!H1995&lt;&gt;"",Belegerfassung!H1995,"")</f>
        <v/>
      </c>
      <c r="M1987" t="str">
        <f>IFERROR(IF(Belegerfassung!E1995&lt;&gt;"",VLOOKUP(Belegerfassung!E1995,Abfrage!$L$2:$M$15,2,),""),"")</f>
        <v/>
      </c>
      <c r="N1987" t="str">
        <f t="shared" ref="N1987:N2050" si="94">IF(A1987&lt;&gt;"","E","")</f>
        <v/>
      </c>
      <c r="O1987" t="str">
        <f t="shared" ref="O1987:O2050" si="95">IF(A1987&lt;&gt;"","A","")</f>
        <v/>
      </c>
      <c r="P1987" t="str">
        <f>IF(Belegerfassung!G1995&lt;&gt;"",CONCATENATE(Belegerfassung!G1995,".pdf"),"")</f>
        <v/>
      </c>
    </row>
    <row r="1988" spans="1:16">
      <c r="A1988" t="str">
        <f>IF(Belegerfassung!C1996&lt;&gt;"",0,"")</f>
        <v/>
      </c>
      <c r="B1988" t="str">
        <f>IFERROR(VLOOKUP(Belegerfassung!I1996,Konten!A:D,2,FALSE),"")</f>
        <v/>
      </c>
      <c r="C1988" t="str">
        <f>IF(A1988&lt;&gt;"",TEXT(Belegerfassung!C1996,"TT.MM.JJJJ"),"")</f>
        <v/>
      </c>
      <c r="D1988" t="str">
        <f>IFERROR(VLOOKUP(Belegerfassung!A1996,Abfrage!$E$2:$F$20,2,FALSE),"")</f>
        <v/>
      </c>
      <c r="E1988" t="str">
        <f>IF(A1988&lt;&gt;"",Belegerfassung!B1996,"")</f>
        <v/>
      </c>
      <c r="F1988" t="str">
        <f>IF(Belegerfassung!L1996="","",IF(Belegerfassung!L1996&lt;&gt;"",IF(Belegerfassung!L1996&lt;&gt;"",IF(Belegerfassung!J1996&lt;&gt;0,VLOOKUP(Belegerfassung!L1996,Abfrage!$A$2:$C$19,2,),VLOOKUP(Belegerfassung!L1996,Abfrage!$A$2:$C$19,3,)),"")))</f>
        <v/>
      </c>
      <c r="G1988" t="str">
        <f t="shared" si="93"/>
        <v/>
      </c>
      <c r="H1988" s="31" t="str">
        <f>IF(A1988&lt;&gt;"",-Belegerfassung!J1996+Belegerfassung!K1996,"")</f>
        <v/>
      </c>
      <c r="I1988" s="49" t="str">
        <f>IFERROR(IF(H1988&lt;&gt;"",Belegerfassung!L1996*100,""),IF(OR(Belegerfassung!L1996="Leistung EU - Erlöse",Belegerfassung!L1996="Lieferungen EU-Erlöse",Belegerfassung!L1996="EUST",Belegerfassung!L1996="Bauleistungen 20%")=TRUE,"",MID(Belegerfassung!L1996,4,2)))</f>
        <v/>
      </c>
      <c r="J1988" s="6" t="str">
        <f>IF(A1988&lt;&gt;"",LEFT(Belegerfassung!D1996,40),"")</f>
        <v/>
      </c>
      <c r="K1988" t="str">
        <f>IF(A1988&lt;&gt;"",VLOOKUP(D1988,Abfrage!$F$2:$G$21,2,FALSE),"")</f>
        <v/>
      </c>
      <c r="L1988" s="6" t="str">
        <f>IF(Belegerfassung!H1996&lt;&gt;"",Belegerfassung!H1996,"")</f>
        <v/>
      </c>
      <c r="M1988" t="str">
        <f>IFERROR(IF(Belegerfassung!E1996&lt;&gt;"",VLOOKUP(Belegerfassung!E1996,Abfrage!$L$2:$M$15,2,),""),"")</f>
        <v/>
      </c>
      <c r="N1988" t="str">
        <f t="shared" si="94"/>
        <v/>
      </c>
      <c r="O1988" t="str">
        <f t="shared" si="95"/>
        <v/>
      </c>
      <c r="P1988" t="str">
        <f>IF(Belegerfassung!G1996&lt;&gt;"",CONCATENATE(Belegerfassung!G1996,".pdf"),"")</f>
        <v/>
      </c>
    </row>
    <row r="1989" spans="1:16">
      <c r="A1989" t="str">
        <f>IF(Belegerfassung!C1997&lt;&gt;"",0,"")</f>
        <v/>
      </c>
      <c r="B1989" t="str">
        <f>IFERROR(VLOOKUP(Belegerfassung!I1997,Konten!A:D,2,FALSE),"")</f>
        <v/>
      </c>
      <c r="C1989" t="str">
        <f>IF(A1989&lt;&gt;"",TEXT(Belegerfassung!C1997,"TT.MM.JJJJ"),"")</f>
        <v/>
      </c>
      <c r="D1989" t="str">
        <f>IFERROR(VLOOKUP(Belegerfassung!A1997,Abfrage!$E$2:$F$20,2,FALSE),"")</f>
        <v/>
      </c>
      <c r="E1989" t="str">
        <f>IF(A1989&lt;&gt;"",Belegerfassung!B1997,"")</f>
        <v/>
      </c>
      <c r="F1989" t="str">
        <f>IF(Belegerfassung!L1997="","",IF(Belegerfassung!L1997&lt;&gt;"",IF(Belegerfassung!L1997&lt;&gt;"",IF(Belegerfassung!J1997&lt;&gt;0,VLOOKUP(Belegerfassung!L1997,Abfrage!$A$2:$C$19,2,),VLOOKUP(Belegerfassung!L1997,Abfrage!$A$2:$C$19,3,)),"")))</f>
        <v/>
      </c>
      <c r="G1989" t="str">
        <f t="shared" si="93"/>
        <v/>
      </c>
      <c r="H1989" s="31" t="str">
        <f>IF(A1989&lt;&gt;"",-Belegerfassung!J1997+Belegerfassung!K1997,"")</f>
        <v/>
      </c>
      <c r="I1989" s="49" t="str">
        <f>IFERROR(IF(H1989&lt;&gt;"",Belegerfassung!L1997*100,""),IF(OR(Belegerfassung!L1997="Leistung EU - Erlöse",Belegerfassung!L1997="Lieferungen EU-Erlöse",Belegerfassung!L1997="EUST",Belegerfassung!L1997="Bauleistungen 20%")=TRUE,"",MID(Belegerfassung!L1997,4,2)))</f>
        <v/>
      </c>
      <c r="J1989" s="6" t="str">
        <f>IF(A1989&lt;&gt;"",LEFT(Belegerfassung!D1997,40),"")</f>
        <v/>
      </c>
      <c r="K1989" t="str">
        <f>IF(A1989&lt;&gt;"",VLOOKUP(D1989,Abfrage!$F$2:$G$21,2,FALSE),"")</f>
        <v/>
      </c>
      <c r="L1989" s="6" t="str">
        <f>IF(Belegerfassung!H1997&lt;&gt;"",Belegerfassung!H1997,"")</f>
        <v/>
      </c>
      <c r="M1989" t="str">
        <f>IFERROR(IF(Belegerfassung!E1997&lt;&gt;"",VLOOKUP(Belegerfassung!E1997,Abfrage!$L$2:$M$15,2,),""),"")</f>
        <v/>
      </c>
      <c r="N1989" t="str">
        <f t="shared" si="94"/>
        <v/>
      </c>
      <c r="O1989" t="str">
        <f t="shared" si="95"/>
        <v/>
      </c>
      <c r="P1989" t="str">
        <f>IF(Belegerfassung!G1997&lt;&gt;"",CONCATENATE(Belegerfassung!G1997,".pdf"),"")</f>
        <v/>
      </c>
    </row>
    <row r="1990" spans="1:16">
      <c r="A1990" t="str">
        <f>IF(Belegerfassung!C1998&lt;&gt;"",0,"")</f>
        <v/>
      </c>
      <c r="B1990" t="str">
        <f>IFERROR(VLOOKUP(Belegerfassung!I1998,Konten!A:D,2,FALSE),"")</f>
        <v/>
      </c>
      <c r="C1990" t="str">
        <f>IF(A1990&lt;&gt;"",TEXT(Belegerfassung!C1998,"TT.MM.JJJJ"),"")</f>
        <v/>
      </c>
      <c r="D1990" t="str">
        <f>IFERROR(VLOOKUP(Belegerfassung!A1998,Abfrage!$E$2:$F$20,2,FALSE),"")</f>
        <v/>
      </c>
      <c r="E1990" t="str">
        <f>IF(A1990&lt;&gt;"",Belegerfassung!B1998,"")</f>
        <v/>
      </c>
      <c r="F1990" t="str">
        <f>IF(Belegerfassung!L1998="","",IF(Belegerfassung!L1998&lt;&gt;"",IF(Belegerfassung!L1998&lt;&gt;"",IF(Belegerfassung!J1998&lt;&gt;0,VLOOKUP(Belegerfassung!L1998,Abfrage!$A$2:$C$19,2,),VLOOKUP(Belegerfassung!L1998,Abfrage!$A$2:$C$19,3,)),"")))</f>
        <v/>
      </c>
      <c r="G1990" t="str">
        <f t="shared" si="93"/>
        <v/>
      </c>
      <c r="H1990" s="31" t="str">
        <f>IF(A1990&lt;&gt;"",-Belegerfassung!J1998+Belegerfassung!K1998,"")</f>
        <v/>
      </c>
      <c r="I1990" s="49" t="str">
        <f>IFERROR(IF(H1990&lt;&gt;"",Belegerfassung!L1998*100,""),IF(OR(Belegerfassung!L1998="Leistung EU - Erlöse",Belegerfassung!L1998="Lieferungen EU-Erlöse",Belegerfassung!L1998="EUST",Belegerfassung!L1998="Bauleistungen 20%")=TRUE,"",MID(Belegerfassung!L1998,4,2)))</f>
        <v/>
      </c>
      <c r="J1990" s="6" t="str">
        <f>IF(A1990&lt;&gt;"",LEFT(Belegerfassung!D1998,40),"")</f>
        <v/>
      </c>
      <c r="K1990" t="str">
        <f>IF(A1990&lt;&gt;"",VLOOKUP(D1990,Abfrage!$F$2:$G$21,2,FALSE),"")</f>
        <v/>
      </c>
      <c r="L1990" s="6" t="str">
        <f>IF(Belegerfassung!H1998&lt;&gt;"",Belegerfassung!H1998,"")</f>
        <v/>
      </c>
      <c r="M1990" t="str">
        <f>IFERROR(IF(Belegerfassung!E1998&lt;&gt;"",VLOOKUP(Belegerfassung!E1998,Abfrage!$L$2:$M$15,2,),""),"")</f>
        <v/>
      </c>
      <c r="N1990" t="str">
        <f t="shared" si="94"/>
        <v/>
      </c>
      <c r="O1990" t="str">
        <f t="shared" si="95"/>
        <v/>
      </c>
      <c r="P1990" t="str">
        <f>IF(Belegerfassung!G1998&lt;&gt;"",CONCATENATE(Belegerfassung!G1998,".pdf"),"")</f>
        <v/>
      </c>
    </row>
    <row r="1991" spans="1:16">
      <c r="A1991" t="str">
        <f>IF(Belegerfassung!C1999&lt;&gt;"",0,"")</f>
        <v/>
      </c>
      <c r="B1991" t="str">
        <f>IFERROR(VLOOKUP(Belegerfassung!I1999,Konten!A:D,2,FALSE),"")</f>
        <v/>
      </c>
      <c r="C1991" t="str">
        <f>IF(A1991&lt;&gt;"",TEXT(Belegerfassung!C1999,"TT.MM.JJJJ"),"")</f>
        <v/>
      </c>
      <c r="D1991" t="str">
        <f>IFERROR(VLOOKUP(Belegerfassung!A1999,Abfrage!$E$2:$F$20,2,FALSE),"")</f>
        <v/>
      </c>
      <c r="E1991" t="str">
        <f>IF(A1991&lt;&gt;"",Belegerfassung!B1999,"")</f>
        <v/>
      </c>
      <c r="F1991" t="str">
        <f>IF(Belegerfassung!L1999="","",IF(Belegerfassung!L1999&lt;&gt;"",IF(Belegerfassung!L1999&lt;&gt;"",IF(Belegerfassung!J1999&lt;&gt;0,VLOOKUP(Belegerfassung!L1999,Abfrage!$A$2:$C$19,2,),VLOOKUP(Belegerfassung!L1999,Abfrage!$A$2:$C$19,3,)),"")))</f>
        <v/>
      </c>
      <c r="G1991" t="str">
        <f t="shared" si="93"/>
        <v/>
      </c>
      <c r="H1991" s="31" t="str">
        <f>IF(A1991&lt;&gt;"",-Belegerfassung!J1999+Belegerfassung!K1999,"")</f>
        <v/>
      </c>
      <c r="I1991" s="49" t="str">
        <f>IFERROR(IF(H1991&lt;&gt;"",Belegerfassung!L1999*100,""),IF(OR(Belegerfassung!L1999="Leistung EU - Erlöse",Belegerfassung!L1999="Lieferungen EU-Erlöse",Belegerfassung!L1999="EUST",Belegerfassung!L1999="Bauleistungen 20%")=TRUE,"",MID(Belegerfassung!L1999,4,2)))</f>
        <v/>
      </c>
      <c r="J1991" s="6" t="str">
        <f>IF(A1991&lt;&gt;"",LEFT(Belegerfassung!D1999,40),"")</f>
        <v/>
      </c>
      <c r="K1991" t="str">
        <f>IF(A1991&lt;&gt;"",VLOOKUP(D1991,Abfrage!$F$2:$G$21,2,FALSE),"")</f>
        <v/>
      </c>
      <c r="L1991" s="6" t="str">
        <f>IF(Belegerfassung!H1999&lt;&gt;"",Belegerfassung!H1999,"")</f>
        <v/>
      </c>
      <c r="M1991" t="str">
        <f>IFERROR(IF(Belegerfassung!E1999&lt;&gt;"",VLOOKUP(Belegerfassung!E1999,Abfrage!$L$2:$M$15,2,),""),"")</f>
        <v/>
      </c>
      <c r="N1991" t="str">
        <f t="shared" si="94"/>
        <v/>
      </c>
      <c r="O1991" t="str">
        <f t="shared" si="95"/>
        <v/>
      </c>
      <c r="P1991" t="str">
        <f>IF(Belegerfassung!G1999&lt;&gt;"",CONCATENATE(Belegerfassung!G1999,".pdf"),"")</f>
        <v/>
      </c>
    </row>
    <row r="1992" spans="1:16">
      <c r="A1992" t="str">
        <f>IF(Belegerfassung!C2000&lt;&gt;"",0,"")</f>
        <v/>
      </c>
      <c r="B1992" t="str">
        <f>IFERROR(VLOOKUP(Belegerfassung!I2000,Konten!A:D,2,FALSE),"")</f>
        <v/>
      </c>
      <c r="C1992" t="str">
        <f>IF(A1992&lt;&gt;"",TEXT(Belegerfassung!C2000,"TT.MM.JJJJ"),"")</f>
        <v/>
      </c>
      <c r="D1992" t="str">
        <f>IFERROR(VLOOKUP(Belegerfassung!A2000,Abfrage!$E$2:$F$20,2,FALSE),"")</f>
        <v/>
      </c>
      <c r="E1992" t="str">
        <f>IF(A1992&lt;&gt;"",Belegerfassung!B2000,"")</f>
        <v/>
      </c>
      <c r="F1992" t="str">
        <f>IF(Belegerfassung!L2000="","",IF(Belegerfassung!L2000&lt;&gt;"",IF(Belegerfassung!L2000&lt;&gt;"",IF(Belegerfassung!J2000&lt;&gt;0,VLOOKUP(Belegerfassung!L2000,Abfrage!$A$2:$C$19,2,),VLOOKUP(Belegerfassung!L2000,Abfrage!$A$2:$C$19,3,)),"")))</f>
        <v/>
      </c>
      <c r="G1992" t="str">
        <f t="shared" si="93"/>
        <v/>
      </c>
      <c r="H1992" s="31" t="str">
        <f>IF(A1992&lt;&gt;"",-Belegerfassung!J2000+Belegerfassung!K2000,"")</f>
        <v/>
      </c>
      <c r="I1992" s="49" t="str">
        <f>IFERROR(IF(H1992&lt;&gt;"",Belegerfassung!L2000*100,""),IF(OR(Belegerfassung!L2000="Leistung EU - Erlöse",Belegerfassung!L2000="Lieferungen EU-Erlöse",Belegerfassung!L2000="EUST",Belegerfassung!L2000="Bauleistungen 20%")=TRUE,"",MID(Belegerfassung!L2000,4,2)))</f>
        <v/>
      </c>
      <c r="J1992" s="6" t="str">
        <f>IF(A1992&lt;&gt;"",LEFT(Belegerfassung!D2000,40),"")</f>
        <v/>
      </c>
      <c r="K1992" t="str">
        <f>IF(A1992&lt;&gt;"",VLOOKUP(D1992,Abfrage!$F$2:$G$21,2,FALSE),"")</f>
        <v/>
      </c>
      <c r="L1992" s="6" t="str">
        <f>IF(Belegerfassung!H2000&lt;&gt;"",Belegerfassung!H2000,"")</f>
        <v/>
      </c>
      <c r="M1992" t="str">
        <f>IFERROR(IF(Belegerfassung!E2000&lt;&gt;"",VLOOKUP(Belegerfassung!E2000,Abfrage!$L$2:$M$15,2,),""),"")</f>
        <v/>
      </c>
      <c r="N1992" t="str">
        <f t="shared" si="94"/>
        <v/>
      </c>
      <c r="O1992" t="str">
        <f t="shared" si="95"/>
        <v/>
      </c>
      <c r="P1992" t="str">
        <f>IF(Belegerfassung!G2000&lt;&gt;"",CONCATENATE(Belegerfassung!G2000,".pdf"),"")</f>
        <v/>
      </c>
    </row>
    <row r="1993" spans="1:16">
      <c r="A1993" t="str">
        <f>IF(Belegerfassung!C2001&lt;&gt;"",0,"")</f>
        <v/>
      </c>
      <c r="B1993" t="str">
        <f>IFERROR(VLOOKUP(Belegerfassung!I2001,Konten!A:D,2,FALSE),"")</f>
        <v/>
      </c>
      <c r="C1993" t="str">
        <f>IF(A1993&lt;&gt;"",TEXT(Belegerfassung!C2001,"TT.MM.JJJJ"),"")</f>
        <v/>
      </c>
      <c r="D1993" t="str">
        <f>IFERROR(VLOOKUP(Belegerfassung!A2001,Abfrage!$E$2:$F$20,2,FALSE),"")</f>
        <v/>
      </c>
      <c r="E1993" t="str">
        <f>IF(A1993&lt;&gt;"",Belegerfassung!B2001,"")</f>
        <v/>
      </c>
      <c r="F1993" t="str">
        <f>IF(Belegerfassung!L2001="","",IF(Belegerfassung!L2001&lt;&gt;"",IF(Belegerfassung!L2001&lt;&gt;"",IF(Belegerfassung!J2001&lt;&gt;0,VLOOKUP(Belegerfassung!L2001,Abfrage!$A$2:$C$19,2,),VLOOKUP(Belegerfassung!L2001,Abfrage!$A$2:$C$19,3,)),"")))</f>
        <v/>
      </c>
      <c r="G1993" t="str">
        <f t="shared" si="93"/>
        <v/>
      </c>
      <c r="H1993" s="31" t="str">
        <f>IF(A1993&lt;&gt;"",-Belegerfassung!J2001+Belegerfassung!K2001,"")</f>
        <v/>
      </c>
      <c r="I1993" s="49" t="str">
        <f>IFERROR(IF(H1993&lt;&gt;"",Belegerfassung!L2001*100,""),IF(OR(Belegerfassung!L2001="Leistung EU - Erlöse",Belegerfassung!L2001="Lieferungen EU-Erlöse",Belegerfassung!L2001="EUST",Belegerfassung!L2001="Bauleistungen 20%")=TRUE,"",MID(Belegerfassung!L2001,4,2)))</f>
        <v/>
      </c>
      <c r="J1993" s="6" t="str">
        <f>IF(A1993&lt;&gt;"",LEFT(Belegerfassung!D2001,40),"")</f>
        <v/>
      </c>
      <c r="K1993" t="str">
        <f>IF(A1993&lt;&gt;"",VLOOKUP(D1993,Abfrage!$F$2:$G$21,2,FALSE),"")</f>
        <v/>
      </c>
      <c r="L1993" s="6" t="str">
        <f>IF(Belegerfassung!H2001&lt;&gt;"",Belegerfassung!H2001,"")</f>
        <v/>
      </c>
      <c r="M1993" t="str">
        <f>IFERROR(IF(Belegerfassung!E2001&lt;&gt;"",VLOOKUP(Belegerfassung!E2001,Abfrage!$L$2:$M$15,2,),""),"")</f>
        <v/>
      </c>
      <c r="N1993" t="str">
        <f t="shared" si="94"/>
        <v/>
      </c>
      <c r="O1993" t="str">
        <f t="shared" si="95"/>
        <v/>
      </c>
      <c r="P1993" t="str">
        <f>IF(Belegerfassung!G2001&lt;&gt;"",CONCATENATE(Belegerfassung!G2001,".pdf"),"")</f>
        <v/>
      </c>
    </row>
    <row r="1994" spans="1:16">
      <c r="A1994" t="str">
        <f>IF(Belegerfassung!C2002&lt;&gt;"",0,"")</f>
        <v/>
      </c>
      <c r="B1994" t="str">
        <f>IFERROR(VLOOKUP(Belegerfassung!I2002,Konten!A:D,2,FALSE),"")</f>
        <v/>
      </c>
      <c r="C1994" t="str">
        <f>IF(A1994&lt;&gt;"",TEXT(Belegerfassung!C2002,"TT.MM.JJJJ"),"")</f>
        <v/>
      </c>
      <c r="D1994" t="str">
        <f>IFERROR(VLOOKUP(Belegerfassung!A2002,Abfrage!$E$2:$F$20,2,FALSE),"")</f>
        <v/>
      </c>
      <c r="E1994" t="str">
        <f>IF(A1994&lt;&gt;"",Belegerfassung!B2002,"")</f>
        <v/>
      </c>
      <c r="F1994" t="str">
        <f>IF(Belegerfassung!L2002="","",IF(Belegerfassung!L2002&lt;&gt;"",IF(Belegerfassung!L2002&lt;&gt;"",IF(Belegerfassung!J2002&lt;&gt;0,VLOOKUP(Belegerfassung!L2002,Abfrage!$A$2:$C$19,2,),VLOOKUP(Belegerfassung!L2002,Abfrage!$A$2:$C$19,3,)),"")))</f>
        <v/>
      </c>
      <c r="G1994" t="str">
        <f t="shared" si="93"/>
        <v/>
      </c>
      <c r="H1994" s="31" t="str">
        <f>IF(A1994&lt;&gt;"",-Belegerfassung!J2002+Belegerfassung!K2002,"")</f>
        <v/>
      </c>
      <c r="I1994" s="49" t="str">
        <f>IFERROR(IF(H1994&lt;&gt;"",Belegerfassung!L2002*100,""),IF(OR(Belegerfassung!L2002="Leistung EU - Erlöse",Belegerfassung!L2002="Lieferungen EU-Erlöse",Belegerfassung!L2002="EUST",Belegerfassung!L2002="Bauleistungen 20%")=TRUE,"",MID(Belegerfassung!L2002,4,2)))</f>
        <v/>
      </c>
      <c r="J1994" s="6" t="str">
        <f>IF(A1994&lt;&gt;"",LEFT(Belegerfassung!D2002,40),"")</f>
        <v/>
      </c>
      <c r="K1994" t="str">
        <f>IF(A1994&lt;&gt;"",VLOOKUP(D1994,Abfrage!$F$2:$G$21,2,FALSE),"")</f>
        <v/>
      </c>
      <c r="L1994" s="6" t="str">
        <f>IF(Belegerfassung!H2002&lt;&gt;"",Belegerfassung!H2002,"")</f>
        <v/>
      </c>
      <c r="M1994" t="str">
        <f>IFERROR(IF(Belegerfassung!E2002&lt;&gt;"",VLOOKUP(Belegerfassung!E2002,Abfrage!$L$2:$M$15,2,),""),"")</f>
        <v/>
      </c>
      <c r="N1994" t="str">
        <f t="shared" si="94"/>
        <v/>
      </c>
      <c r="O1994" t="str">
        <f t="shared" si="95"/>
        <v/>
      </c>
      <c r="P1994" t="str">
        <f>IF(Belegerfassung!G2002&lt;&gt;"",CONCATENATE(Belegerfassung!G2002,".pdf"),"")</f>
        <v/>
      </c>
    </row>
    <row r="1995" spans="1:16">
      <c r="A1995" t="str">
        <f>IF(Belegerfassung!C2003&lt;&gt;"",0,"")</f>
        <v/>
      </c>
      <c r="B1995" t="str">
        <f>IFERROR(VLOOKUP(Belegerfassung!I2003,Konten!A:D,2,FALSE),"")</f>
        <v/>
      </c>
      <c r="C1995" t="str">
        <f>IF(A1995&lt;&gt;"",TEXT(Belegerfassung!C2003,"TT.MM.JJJJ"),"")</f>
        <v/>
      </c>
      <c r="D1995" t="str">
        <f>IFERROR(VLOOKUP(Belegerfassung!A2003,Abfrage!$E$2:$F$20,2,FALSE),"")</f>
        <v/>
      </c>
      <c r="E1995" t="str">
        <f>IF(A1995&lt;&gt;"",Belegerfassung!B2003,"")</f>
        <v/>
      </c>
      <c r="F1995" t="str">
        <f>IF(Belegerfassung!L2003="","",IF(Belegerfassung!L2003&lt;&gt;"",IF(Belegerfassung!L2003&lt;&gt;"",IF(Belegerfassung!J2003&lt;&gt;0,VLOOKUP(Belegerfassung!L2003,Abfrage!$A$2:$C$19,2,),VLOOKUP(Belegerfassung!L2003,Abfrage!$A$2:$C$19,3,)),"")))</f>
        <v/>
      </c>
      <c r="G1995" t="str">
        <f t="shared" si="93"/>
        <v/>
      </c>
      <c r="H1995" s="31" t="str">
        <f>IF(A1995&lt;&gt;"",-Belegerfassung!J2003+Belegerfassung!K2003,"")</f>
        <v/>
      </c>
      <c r="I1995" s="49" t="str">
        <f>IFERROR(IF(H1995&lt;&gt;"",Belegerfassung!L2003*100,""),IF(OR(Belegerfassung!L2003="Leistung EU - Erlöse",Belegerfassung!L2003="Lieferungen EU-Erlöse",Belegerfassung!L2003="EUST",Belegerfassung!L2003="Bauleistungen 20%")=TRUE,"",MID(Belegerfassung!L2003,4,2)))</f>
        <v/>
      </c>
      <c r="J1995" s="6" t="str">
        <f>IF(A1995&lt;&gt;"",LEFT(Belegerfassung!D2003,40),"")</f>
        <v/>
      </c>
      <c r="K1995" t="str">
        <f>IF(A1995&lt;&gt;"",VLOOKUP(D1995,Abfrage!$F$2:$G$21,2,FALSE),"")</f>
        <v/>
      </c>
      <c r="L1995" s="6" t="str">
        <f>IF(Belegerfassung!H2003&lt;&gt;"",Belegerfassung!H2003,"")</f>
        <v/>
      </c>
      <c r="M1995" t="str">
        <f>IFERROR(IF(Belegerfassung!E2003&lt;&gt;"",VLOOKUP(Belegerfassung!E2003,Abfrage!$L$2:$M$15,2,),""),"")</f>
        <v/>
      </c>
      <c r="N1995" t="str">
        <f t="shared" si="94"/>
        <v/>
      </c>
      <c r="O1995" t="str">
        <f t="shared" si="95"/>
        <v/>
      </c>
      <c r="P1995" t="str">
        <f>IF(Belegerfassung!G2003&lt;&gt;"",CONCATENATE(Belegerfassung!G2003,".pdf"),"")</f>
        <v/>
      </c>
    </row>
    <row r="1996" spans="1:16">
      <c r="A1996" t="str">
        <f>IF(Belegerfassung!C2004&lt;&gt;"",0,"")</f>
        <v/>
      </c>
      <c r="B1996" t="str">
        <f>IFERROR(VLOOKUP(Belegerfassung!I2004,Konten!A:D,2,FALSE),"")</f>
        <v/>
      </c>
      <c r="C1996" t="str">
        <f>IF(A1996&lt;&gt;"",TEXT(Belegerfassung!C2004,"TT.MM.JJJJ"),"")</f>
        <v/>
      </c>
      <c r="D1996" t="str">
        <f>IFERROR(VLOOKUP(Belegerfassung!A2004,Abfrage!$E$2:$F$20,2,FALSE),"")</f>
        <v/>
      </c>
      <c r="E1996" t="str">
        <f>IF(A1996&lt;&gt;"",Belegerfassung!B2004,"")</f>
        <v/>
      </c>
      <c r="F1996" t="str">
        <f>IF(Belegerfassung!L2004="","",IF(Belegerfassung!L2004&lt;&gt;"",IF(Belegerfassung!L2004&lt;&gt;"",IF(Belegerfassung!J2004&lt;&gt;0,VLOOKUP(Belegerfassung!L2004,Abfrage!$A$2:$C$19,2,),VLOOKUP(Belegerfassung!L2004,Abfrage!$A$2:$C$19,3,)),"")))</f>
        <v/>
      </c>
      <c r="G1996" t="str">
        <f t="shared" si="93"/>
        <v/>
      </c>
      <c r="H1996" s="31" t="str">
        <f>IF(A1996&lt;&gt;"",-Belegerfassung!J2004+Belegerfassung!K2004,"")</f>
        <v/>
      </c>
      <c r="I1996" s="49" t="str">
        <f>IFERROR(IF(H1996&lt;&gt;"",Belegerfassung!L2004*100,""),IF(OR(Belegerfassung!L2004="Leistung EU - Erlöse",Belegerfassung!L2004="Lieferungen EU-Erlöse",Belegerfassung!L2004="EUST",Belegerfassung!L2004="Bauleistungen 20%")=TRUE,"",MID(Belegerfassung!L2004,4,2)))</f>
        <v/>
      </c>
      <c r="J1996" s="6" t="str">
        <f>IF(A1996&lt;&gt;"",LEFT(Belegerfassung!D2004,40),"")</f>
        <v/>
      </c>
      <c r="K1996" t="str">
        <f>IF(A1996&lt;&gt;"",VLOOKUP(D1996,Abfrage!$F$2:$G$21,2,FALSE),"")</f>
        <v/>
      </c>
      <c r="L1996" s="6" t="str">
        <f>IF(Belegerfassung!H2004&lt;&gt;"",Belegerfassung!H2004,"")</f>
        <v/>
      </c>
      <c r="M1996" t="str">
        <f>IFERROR(IF(Belegerfassung!E2004&lt;&gt;"",VLOOKUP(Belegerfassung!E2004,Abfrage!$L$2:$M$15,2,),""),"")</f>
        <v/>
      </c>
      <c r="N1996" t="str">
        <f t="shared" si="94"/>
        <v/>
      </c>
      <c r="O1996" t="str">
        <f t="shared" si="95"/>
        <v/>
      </c>
      <c r="P1996" t="str">
        <f>IF(Belegerfassung!G2004&lt;&gt;"",CONCATENATE(Belegerfassung!G2004,".pdf"),"")</f>
        <v/>
      </c>
    </row>
    <row r="1997" spans="1:16">
      <c r="A1997" t="str">
        <f>IF(Belegerfassung!C2005&lt;&gt;"",0,"")</f>
        <v/>
      </c>
      <c r="B1997" t="str">
        <f>IFERROR(VLOOKUP(Belegerfassung!I2005,Konten!A:D,2,FALSE),"")</f>
        <v/>
      </c>
      <c r="C1997" t="str">
        <f>IF(A1997&lt;&gt;"",TEXT(Belegerfassung!C2005,"TT.MM.JJJJ"),"")</f>
        <v/>
      </c>
      <c r="D1997" t="str">
        <f>IFERROR(VLOOKUP(Belegerfassung!A2005,Abfrage!$E$2:$F$20,2,FALSE),"")</f>
        <v/>
      </c>
      <c r="E1997" t="str">
        <f>IF(A1997&lt;&gt;"",Belegerfassung!B2005,"")</f>
        <v/>
      </c>
      <c r="F1997" t="str">
        <f>IF(Belegerfassung!L2005="","",IF(Belegerfassung!L2005&lt;&gt;"",IF(Belegerfassung!L2005&lt;&gt;"",IF(Belegerfassung!J2005&lt;&gt;0,VLOOKUP(Belegerfassung!L2005,Abfrage!$A$2:$C$19,2,),VLOOKUP(Belegerfassung!L2005,Abfrage!$A$2:$C$19,3,)),"")))</f>
        <v/>
      </c>
      <c r="G1997" t="str">
        <f t="shared" si="93"/>
        <v/>
      </c>
      <c r="H1997" s="31" t="str">
        <f>IF(A1997&lt;&gt;"",-Belegerfassung!J2005+Belegerfassung!K2005,"")</f>
        <v/>
      </c>
      <c r="I1997" s="49" t="str">
        <f>IFERROR(IF(H1997&lt;&gt;"",Belegerfassung!L2005*100,""),IF(OR(Belegerfassung!L2005="Leistung EU - Erlöse",Belegerfassung!L2005="Lieferungen EU-Erlöse",Belegerfassung!L2005="EUST",Belegerfassung!L2005="Bauleistungen 20%")=TRUE,"",MID(Belegerfassung!L2005,4,2)))</f>
        <v/>
      </c>
      <c r="J1997" s="6" t="str">
        <f>IF(A1997&lt;&gt;"",LEFT(Belegerfassung!D2005,40),"")</f>
        <v/>
      </c>
      <c r="K1997" t="str">
        <f>IF(A1997&lt;&gt;"",VLOOKUP(D1997,Abfrage!$F$2:$G$21,2,FALSE),"")</f>
        <v/>
      </c>
      <c r="L1997" s="6" t="str">
        <f>IF(Belegerfassung!H2005&lt;&gt;"",Belegerfassung!H2005,"")</f>
        <v/>
      </c>
      <c r="M1997" t="str">
        <f>IFERROR(IF(Belegerfassung!E2005&lt;&gt;"",VLOOKUP(Belegerfassung!E2005,Abfrage!$L$2:$M$15,2,),""),"")</f>
        <v/>
      </c>
      <c r="N1997" t="str">
        <f t="shared" si="94"/>
        <v/>
      </c>
      <c r="O1997" t="str">
        <f t="shared" si="95"/>
        <v/>
      </c>
      <c r="P1997" t="str">
        <f>IF(Belegerfassung!G2005&lt;&gt;"",CONCATENATE(Belegerfassung!G2005,".pdf"),"")</f>
        <v/>
      </c>
    </row>
    <row r="1998" spans="1:16">
      <c r="A1998" t="str">
        <f>IF(Belegerfassung!C2006&lt;&gt;"",0,"")</f>
        <v/>
      </c>
      <c r="B1998" t="str">
        <f>IFERROR(VLOOKUP(Belegerfassung!I2006,Konten!A:D,2,FALSE),"")</f>
        <v/>
      </c>
      <c r="C1998" t="str">
        <f>IF(A1998&lt;&gt;"",TEXT(Belegerfassung!C2006,"TT.MM.JJJJ"),"")</f>
        <v/>
      </c>
      <c r="D1998" t="str">
        <f>IFERROR(VLOOKUP(Belegerfassung!A2006,Abfrage!$E$2:$F$20,2,FALSE),"")</f>
        <v/>
      </c>
      <c r="E1998" t="str">
        <f>IF(A1998&lt;&gt;"",Belegerfassung!B2006,"")</f>
        <v/>
      </c>
      <c r="F1998" t="str">
        <f>IF(Belegerfassung!L2006="","",IF(Belegerfassung!L2006&lt;&gt;"",IF(Belegerfassung!L2006&lt;&gt;"",IF(Belegerfassung!J2006&lt;&gt;0,VLOOKUP(Belegerfassung!L2006,Abfrage!$A$2:$C$19,2,),VLOOKUP(Belegerfassung!L2006,Abfrage!$A$2:$C$19,3,)),"")))</f>
        <v/>
      </c>
      <c r="G1998" t="str">
        <f t="shared" si="93"/>
        <v/>
      </c>
      <c r="H1998" s="31" t="str">
        <f>IF(A1998&lt;&gt;"",-Belegerfassung!J2006+Belegerfassung!K2006,"")</f>
        <v/>
      </c>
      <c r="I1998" s="49" t="str">
        <f>IFERROR(IF(H1998&lt;&gt;"",Belegerfassung!L2006*100,""),IF(OR(Belegerfassung!L2006="Leistung EU - Erlöse",Belegerfassung!L2006="Lieferungen EU-Erlöse",Belegerfassung!L2006="EUST",Belegerfassung!L2006="Bauleistungen 20%")=TRUE,"",MID(Belegerfassung!L2006,4,2)))</f>
        <v/>
      </c>
      <c r="J1998" s="6" t="str">
        <f>IF(A1998&lt;&gt;"",LEFT(Belegerfassung!D2006,40),"")</f>
        <v/>
      </c>
      <c r="K1998" t="str">
        <f>IF(A1998&lt;&gt;"",VLOOKUP(D1998,Abfrage!$F$2:$G$21,2,FALSE),"")</f>
        <v/>
      </c>
      <c r="L1998" s="6" t="str">
        <f>IF(Belegerfassung!H2006&lt;&gt;"",Belegerfassung!H2006,"")</f>
        <v/>
      </c>
      <c r="M1998" t="str">
        <f>IFERROR(IF(Belegerfassung!E2006&lt;&gt;"",VLOOKUP(Belegerfassung!E2006,Abfrage!$L$2:$M$15,2,),""),"")</f>
        <v/>
      </c>
      <c r="N1998" t="str">
        <f t="shared" si="94"/>
        <v/>
      </c>
      <c r="O1998" t="str">
        <f t="shared" si="95"/>
        <v/>
      </c>
      <c r="P1998" t="str">
        <f>IF(Belegerfassung!G2006&lt;&gt;"",CONCATENATE(Belegerfassung!G2006,".pdf"),"")</f>
        <v/>
      </c>
    </row>
    <row r="1999" spans="1:16">
      <c r="A1999" t="str">
        <f>IF(Belegerfassung!C2007&lt;&gt;"",0,"")</f>
        <v/>
      </c>
      <c r="B1999" t="str">
        <f>IFERROR(VLOOKUP(Belegerfassung!I2007,Konten!A:D,2,FALSE),"")</f>
        <v/>
      </c>
      <c r="C1999" t="str">
        <f>IF(A1999&lt;&gt;"",TEXT(Belegerfassung!C2007,"TT.MM.JJJJ"),"")</f>
        <v/>
      </c>
      <c r="D1999" t="str">
        <f>IFERROR(VLOOKUP(Belegerfassung!A2007,Abfrage!$E$2:$F$20,2,FALSE),"")</f>
        <v/>
      </c>
      <c r="E1999" t="str">
        <f>IF(A1999&lt;&gt;"",Belegerfassung!B2007,"")</f>
        <v/>
      </c>
      <c r="F1999" t="str">
        <f>IF(Belegerfassung!L2007="","",IF(Belegerfassung!L2007&lt;&gt;"",IF(Belegerfassung!L2007&lt;&gt;"",IF(Belegerfassung!J2007&lt;&gt;0,VLOOKUP(Belegerfassung!L2007,Abfrage!$A$2:$C$19,2,),VLOOKUP(Belegerfassung!L2007,Abfrage!$A$2:$C$19,3,)),"")))</f>
        <v/>
      </c>
      <c r="G1999" t="str">
        <f t="shared" si="93"/>
        <v/>
      </c>
      <c r="H1999" s="31" t="str">
        <f>IF(A1999&lt;&gt;"",-Belegerfassung!J2007+Belegerfassung!K2007,"")</f>
        <v/>
      </c>
      <c r="I1999" s="49" t="str">
        <f>IFERROR(IF(H1999&lt;&gt;"",Belegerfassung!L2007*100,""),IF(OR(Belegerfassung!L2007="Leistung EU - Erlöse",Belegerfassung!L2007="Lieferungen EU-Erlöse",Belegerfassung!L2007="EUST",Belegerfassung!L2007="Bauleistungen 20%")=TRUE,"",MID(Belegerfassung!L2007,4,2)))</f>
        <v/>
      </c>
      <c r="J1999" s="6" t="str">
        <f>IF(A1999&lt;&gt;"",LEFT(Belegerfassung!D2007,40),"")</f>
        <v/>
      </c>
      <c r="K1999" t="str">
        <f>IF(A1999&lt;&gt;"",VLOOKUP(D1999,Abfrage!$F$2:$G$21,2,FALSE),"")</f>
        <v/>
      </c>
      <c r="L1999" s="6" t="str">
        <f>IF(Belegerfassung!H2007&lt;&gt;"",Belegerfassung!H2007,"")</f>
        <v/>
      </c>
      <c r="M1999" t="str">
        <f>IFERROR(IF(Belegerfassung!E2007&lt;&gt;"",VLOOKUP(Belegerfassung!E2007,Abfrage!$L$2:$M$15,2,),""),"")</f>
        <v/>
      </c>
      <c r="N1999" t="str">
        <f t="shared" si="94"/>
        <v/>
      </c>
      <c r="O1999" t="str">
        <f t="shared" si="95"/>
        <v/>
      </c>
      <c r="P1999" t="str">
        <f>IF(Belegerfassung!G2007&lt;&gt;"",CONCATENATE(Belegerfassung!G2007,".pdf"),"")</f>
        <v/>
      </c>
    </row>
    <row r="2000" spans="1:16">
      <c r="A2000" t="str">
        <f>IF(Belegerfassung!C2008&lt;&gt;"",0,"")</f>
        <v/>
      </c>
      <c r="B2000" t="str">
        <f>IFERROR(VLOOKUP(Belegerfassung!I2008,Konten!A:D,2,FALSE),"")</f>
        <v/>
      </c>
      <c r="C2000" t="str">
        <f>IF(A2000&lt;&gt;"",TEXT(Belegerfassung!C2008,"TT.MM.JJJJ"),"")</f>
        <v/>
      </c>
      <c r="D2000" t="str">
        <f>IFERROR(VLOOKUP(Belegerfassung!A2008,Abfrage!$E$2:$F$20,2,FALSE),"")</f>
        <v/>
      </c>
      <c r="E2000" t="str">
        <f>IF(A2000&lt;&gt;"",Belegerfassung!B2008,"")</f>
        <v/>
      </c>
      <c r="F2000" t="str">
        <f>IF(Belegerfassung!L2008="","",IF(Belegerfassung!L2008&lt;&gt;"",IF(Belegerfassung!L2008&lt;&gt;"",IF(Belegerfassung!J2008&lt;&gt;0,VLOOKUP(Belegerfassung!L2008,Abfrage!$A$2:$C$19,2,),VLOOKUP(Belegerfassung!L2008,Abfrage!$A$2:$C$19,3,)),"")))</f>
        <v/>
      </c>
      <c r="G2000" t="str">
        <f t="shared" si="93"/>
        <v/>
      </c>
      <c r="H2000" s="31" t="str">
        <f>IF(A2000&lt;&gt;"",-Belegerfassung!J2008+Belegerfassung!K2008,"")</f>
        <v/>
      </c>
      <c r="I2000" s="49" t="str">
        <f>IFERROR(IF(H2000&lt;&gt;"",Belegerfassung!L2008*100,""),IF(OR(Belegerfassung!L2008="Leistung EU - Erlöse",Belegerfassung!L2008="Lieferungen EU-Erlöse",Belegerfassung!L2008="EUST",Belegerfassung!L2008="Bauleistungen 20%")=TRUE,"",MID(Belegerfassung!L2008,4,2)))</f>
        <v/>
      </c>
      <c r="J2000" s="6" t="str">
        <f>IF(A2000&lt;&gt;"",LEFT(Belegerfassung!D2008,40),"")</f>
        <v/>
      </c>
      <c r="K2000" t="str">
        <f>IF(A2000&lt;&gt;"",VLOOKUP(D2000,Abfrage!$F$2:$G$21,2,FALSE),"")</f>
        <v/>
      </c>
      <c r="L2000" s="6" t="str">
        <f>IF(Belegerfassung!H2008&lt;&gt;"",Belegerfassung!H2008,"")</f>
        <v/>
      </c>
      <c r="M2000" t="str">
        <f>IFERROR(IF(Belegerfassung!E2008&lt;&gt;"",VLOOKUP(Belegerfassung!E2008,Abfrage!$L$2:$M$15,2,),""),"")</f>
        <v/>
      </c>
      <c r="N2000" t="str">
        <f t="shared" si="94"/>
        <v/>
      </c>
      <c r="O2000" t="str">
        <f t="shared" si="95"/>
        <v/>
      </c>
      <c r="P2000" t="str">
        <f>IF(Belegerfassung!G2008&lt;&gt;"",CONCATENATE(Belegerfassung!G2008,".pdf"),"")</f>
        <v/>
      </c>
    </row>
    <row r="2001" spans="1:16">
      <c r="A2001" t="str">
        <f>IF(Belegerfassung!C2009&lt;&gt;"",0,"")</f>
        <v/>
      </c>
      <c r="B2001" t="str">
        <f>IFERROR(VLOOKUP(Belegerfassung!I2009,Konten!A:D,2,FALSE),"")</f>
        <v/>
      </c>
      <c r="C2001" t="str">
        <f>IF(A2001&lt;&gt;"",TEXT(Belegerfassung!C2009,"TT.MM.JJJJ"),"")</f>
        <v/>
      </c>
      <c r="D2001" t="str">
        <f>IFERROR(VLOOKUP(Belegerfassung!A2009,Abfrage!$E$2:$F$20,2,FALSE),"")</f>
        <v/>
      </c>
      <c r="E2001" t="str">
        <f>IF(A2001&lt;&gt;"",Belegerfassung!B2009,"")</f>
        <v/>
      </c>
      <c r="F2001" t="str">
        <f>IF(Belegerfassung!L2009="","",IF(Belegerfassung!L2009&lt;&gt;"",IF(Belegerfassung!L2009&lt;&gt;"",IF(Belegerfassung!J2009&lt;&gt;0,VLOOKUP(Belegerfassung!L2009,Abfrage!$A$2:$C$19,2,),VLOOKUP(Belegerfassung!L2009,Abfrage!$A$2:$C$19,3,)),"")))</f>
        <v/>
      </c>
      <c r="G2001" t="str">
        <f t="shared" si="93"/>
        <v/>
      </c>
      <c r="H2001" s="31" t="str">
        <f>IF(A2001&lt;&gt;"",-Belegerfassung!J2009+Belegerfassung!K2009,"")</f>
        <v/>
      </c>
      <c r="I2001" s="49" t="str">
        <f>IFERROR(IF(H2001&lt;&gt;"",Belegerfassung!L2009*100,""),IF(OR(Belegerfassung!L2009="Leistung EU - Erlöse",Belegerfassung!L2009="Lieferungen EU-Erlöse",Belegerfassung!L2009="EUST",Belegerfassung!L2009="Bauleistungen 20%")=TRUE,"",MID(Belegerfassung!L2009,4,2)))</f>
        <v/>
      </c>
      <c r="J2001" s="6" t="str">
        <f>IF(A2001&lt;&gt;"",LEFT(Belegerfassung!D2009,40),"")</f>
        <v/>
      </c>
      <c r="K2001" t="str">
        <f>IF(A2001&lt;&gt;"",VLOOKUP(D2001,Abfrage!$F$2:$G$21,2,FALSE),"")</f>
        <v/>
      </c>
      <c r="L2001" s="6" t="str">
        <f>IF(Belegerfassung!H2009&lt;&gt;"",Belegerfassung!H2009,"")</f>
        <v/>
      </c>
      <c r="M2001" t="str">
        <f>IFERROR(IF(Belegerfassung!E2009&lt;&gt;"",VLOOKUP(Belegerfassung!E2009,Abfrage!$L$2:$M$15,2,),""),"")</f>
        <v/>
      </c>
      <c r="N2001" t="str">
        <f t="shared" si="94"/>
        <v/>
      </c>
      <c r="O2001" t="str">
        <f t="shared" si="95"/>
        <v/>
      </c>
      <c r="P2001" t="str">
        <f>IF(Belegerfassung!G2009&lt;&gt;"",CONCATENATE(Belegerfassung!G2009,".pdf"),"")</f>
        <v/>
      </c>
    </row>
    <row r="2002" spans="1:16">
      <c r="A2002" t="str">
        <f>IF(Belegerfassung!C2010&lt;&gt;"",0,"")</f>
        <v/>
      </c>
      <c r="B2002" t="str">
        <f>IFERROR(VLOOKUP(Belegerfassung!I2010,Konten!A:D,2,FALSE),"")</f>
        <v/>
      </c>
      <c r="C2002" t="str">
        <f>IF(A2002&lt;&gt;"",TEXT(Belegerfassung!C2010,"TT.MM.JJJJ"),"")</f>
        <v/>
      </c>
      <c r="D2002" t="str">
        <f>IFERROR(VLOOKUP(Belegerfassung!A2010,Abfrage!$E$2:$F$20,2,FALSE),"")</f>
        <v/>
      </c>
      <c r="E2002" t="str">
        <f>IF(A2002&lt;&gt;"",Belegerfassung!B2010,"")</f>
        <v/>
      </c>
      <c r="F2002" t="str">
        <f>IF(Belegerfassung!L2010="","",IF(Belegerfassung!L2010&lt;&gt;"",IF(Belegerfassung!L2010&lt;&gt;"",IF(Belegerfassung!J2010&lt;&gt;0,VLOOKUP(Belegerfassung!L2010,Abfrage!$A$2:$C$19,2,),VLOOKUP(Belegerfassung!L2010,Abfrage!$A$2:$C$19,3,)),"")))</f>
        <v/>
      </c>
      <c r="G2002" t="str">
        <f t="shared" si="93"/>
        <v/>
      </c>
      <c r="H2002" s="31" t="str">
        <f>IF(A2002&lt;&gt;"",-Belegerfassung!J2010+Belegerfassung!K2010,"")</f>
        <v/>
      </c>
      <c r="I2002" s="49" t="str">
        <f>IFERROR(IF(H2002&lt;&gt;"",Belegerfassung!L2010*100,""),IF(OR(Belegerfassung!L2010="Leistung EU - Erlöse",Belegerfassung!L2010="Lieferungen EU-Erlöse",Belegerfassung!L2010="EUST",Belegerfassung!L2010="Bauleistungen 20%")=TRUE,"",MID(Belegerfassung!L2010,4,2)))</f>
        <v/>
      </c>
      <c r="J2002" s="6" t="str">
        <f>IF(A2002&lt;&gt;"",LEFT(Belegerfassung!D2010,40),"")</f>
        <v/>
      </c>
      <c r="K2002" t="str">
        <f>IF(A2002&lt;&gt;"",VLOOKUP(D2002,Abfrage!$F$2:$G$21,2,FALSE),"")</f>
        <v/>
      </c>
      <c r="L2002" s="6" t="str">
        <f>IF(Belegerfassung!H2010&lt;&gt;"",Belegerfassung!H2010,"")</f>
        <v/>
      </c>
      <c r="M2002" t="str">
        <f>IFERROR(IF(Belegerfassung!E2010&lt;&gt;"",VLOOKUP(Belegerfassung!E2010,Abfrage!$L$2:$M$15,2,),""),"")</f>
        <v/>
      </c>
      <c r="N2002" t="str">
        <f t="shared" si="94"/>
        <v/>
      </c>
      <c r="O2002" t="str">
        <f t="shared" si="95"/>
        <v/>
      </c>
      <c r="P2002" t="str">
        <f>IF(Belegerfassung!G2010&lt;&gt;"",CONCATENATE(Belegerfassung!G2010,".pdf"),"")</f>
        <v/>
      </c>
    </row>
    <row r="2003" spans="1:16">
      <c r="A2003" t="str">
        <f>IF(Belegerfassung!C2011&lt;&gt;"",0,"")</f>
        <v/>
      </c>
      <c r="B2003" t="str">
        <f>IFERROR(VLOOKUP(Belegerfassung!I2011,Konten!A:D,2,FALSE),"")</f>
        <v/>
      </c>
      <c r="C2003" t="str">
        <f>IF(A2003&lt;&gt;"",TEXT(Belegerfassung!C2011,"TT.MM.JJJJ"),"")</f>
        <v/>
      </c>
      <c r="D2003" t="str">
        <f>IFERROR(VLOOKUP(Belegerfassung!A2011,Abfrage!$E$2:$F$20,2,FALSE),"")</f>
        <v/>
      </c>
      <c r="E2003" t="str">
        <f>IF(A2003&lt;&gt;"",Belegerfassung!B2011,"")</f>
        <v/>
      </c>
      <c r="F2003" t="str">
        <f>IF(Belegerfassung!L2011="","",IF(Belegerfassung!L2011&lt;&gt;"",IF(Belegerfassung!L2011&lt;&gt;"",IF(Belegerfassung!J2011&lt;&gt;0,VLOOKUP(Belegerfassung!L2011,Abfrage!$A$2:$C$19,2,),VLOOKUP(Belegerfassung!L2011,Abfrage!$A$2:$C$19,3,)),"")))</f>
        <v/>
      </c>
      <c r="G2003" t="str">
        <f t="shared" si="93"/>
        <v/>
      </c>
      <c r="H2003" s="31" t="str">
        <f>IF(A2003&lt;&gt;"",-Belegerfassung!J2011+Belegerfassung!K2011,"")</f>
        <v/>
      </c>
      <c r="I2003" s="49" t="str">
        <f>IFERROR(IF(H2003&lt;&gt;"",Belegerfassung!L2011*100,""),IF(OR(Belegerfassung!L2011="Leistung EU - Erlöse",Belegerfassung!L2011="Lieferungen EU-Erlöse",Belegerfassung!L2011="EUST",Belegerfassung!L2011="Bauleistungen 20%")=TRUE,"",MID(Belegerfassung!L2011,4,2)))</f>
        <v/>
      </c>
      <c r="J2003" s="6" t="str">
        <f>IF(A2003&lt;&gt;"",LEFT(Belegerfassung!D2011,40),"")</f>
        <v/>
      </c>
      <c r="K2003" t="str">
        <f>IF(A2003&lt;&gt;"",VLOOKUP(D2003,Abfrage!$F$2:$G$21,2,FALSE),"")</f>
        <v/>
      </c>
      <c r="L2003" s="6" t="str">
        <f>IF(Belegerfassung!H2011&lt;&gt;"",Belegerfassung!H2011,"")</f>
        <v/>
      </c>
      <c r="M2003" t="str">
        <f>IFERROR(IF(Belegerfassung!E2011&lt;&gt;"",VLOOKUP(Belegerfassung!E2011,Abfrage!$L$2:$M$15,2,),""),"")</f>
        <v/>
      </c>
      <c r="N2003" t="str">
        <f t="shared" si="94"/>
        <v/>
      </c>
      <c r="O2003" t="str">
        <f t="shared" si="95"/>
        <v/>
      </c>
      <c r="P2003" t="str">
        <f>IF(Belegerfassung!G2011&lt;&gt;"",CONCATENATE(Belegerfassung!G2011,".pdf"),"")</f>
        <v/>
      </c>
    </row>
    <row r="2004" spans="1:16">
      <c r="A2004" t="str">
        <f>IF(Belegerfassung!C2012&lt;&gt;"",0,"")</f>
        <v/>
      </c>
      <c r="B2004" t="str">
        <f>IFERROR(VLOOKUP(Belegerfassung!I2012,Konten!A:D,2,FALSE),"")</f>
        <v/>
      </c>
      <c r="C2004" t="str">
        <f>IF(A2004&lt;&gt;"",TEXT(Belegerfassung!C2012,"TT.MM.JJJJ"),"")</f>
        <v/>
      </c>
      <c r="D2004" t="str">
        <f>IFERROR(VLOOKUP(Belegerfassung!A2012,Abfrage!$E$2:$F$20,2,FALSE),"")</f>
        <v/>
      </c>
      <c r="E2004" t="str">
        <f>IF(A2004&lt;&gt;"",Belegerfassung!B2012,"")</f>
        <v/>
      </c>
      <c r="F2004" t="str">
        <f>IF(Belegerfassung!L2012="","",IF(Belegerfassung!L2012&lt;&gt;"",IF(Belegerfassung!L2012&lt;&gt;"",IF(Belegerfassung!J2012&lt;&gt;0,VLOOKUP(Belegerfassung!L2012,Abfrage!$A$2:$C$19,2,),VLOOKUP(Belegerfassung!L2012,Abfrage!$A$2:$C$19,3,)),"")))</f>
        <v/>
      </c>
      <c r="G2004" t="str">
        <f t="shared" si="93"/>
        <v/>
      </c>
      <c r="H2004" s="31" t="str">
        <f>IF(A2004&lt;&gt;"",-Belegerfassung!J2012+Belegerfassung!K2012,"")</f>
        <v/>
      </c>
      <c r="I2004" s="49" t="str">
        <f>IFERROR(IF(H2004&lt;&gt;"",Belegerfassung!L2012*100,""),IF(OR(Belegerfassung!L2012="Leistung EU - Erlöse",Belegerfassung!L2012="Lieferungen EU-Erlöse",Belegerfassung!L2012="EUST",Belegerfassung!L2012="Bauleistungen 20%")=TRUE,"",MID(Belegerfassung!L2012,4,2)))</f>
        <v/>
      </c>
      <c r="J2004" s="6" t="str">
        <f>IF(A2004&lt;&gt;"",LEFT(Belegerfassung!D2012,40),"")</f>
        <v/>
      </c>
      <c r="K2004" t="str">
        <f>IF(A2004&lt;&gt;"",VLOOKUP(D2004,Abfrage!$F$2:$G$21,2,FALSE),"")</f>
        <v/>
      </c>
      <c r="L2004" s="6" t="str">
        <f>IF(Belegerfassung!H2012&lt;&gt;"",Belegerfassung!H2012,"")</f>
        <v/>
      </c>
      <c r="M2004" t="str">
        <f>IFERROR(IF(Belegerfassung!E2012&lt;&gt;"",VLOOKUP(Belegerfassung!E2012,Abfrage!$L$2:$M$15,2,),""),"")</f>
        <v/>
      </c>
      <c r="N2004" t="str">
        <f t="shared" si="94"/>
        <v/>
      </c>
      <c r="O2004" t="str">
        <f t="shared" si="95"/>
        <v/>
      </c>
      <c r="P2004" t="str">
        <f>IF(Belegerfassung!G2012&lt;&gt;"",CONCATENATE(Belegerfassung!G2012,".pdf"),"")</f>
        <v/>
      </c>
    </row>
    <row r="2005" spans="1:16">
      <c r="A2005" t="str">
        <f>IF(Belegerfassung!C2013&lt;&gt;"",0,"")</f>
        <v/>
      </c>
      <c r="B2005" t="str">
        <f>IFERROR(VLOOKUP(Belegerfassung!I2013,Konten!A:D,2,FALSE),"")</f>
        <v/>
      </c>
      <c r="C2005" t="str">
        <f>IF(A2005&lt;&gt;"",TEXT(Belegerfassung!C2013,"TT.MM.JJJJ"),"")</f>
        <v/>
      </c>
      <c r="D2005" t="str">
        <f>IFERROR(VLOOKUP(Belegerfassung!A2013,Abfrage!$E$2:$F$20,2,FALSE),"")</f>
        <v/>
      </c>
      <c r="E2005" t="str">
        <f>IF(A2005&lt;&gt;"",Belegerfassung!B2013,"")</f>
        <v/>
      </c>
      <c r="F2005" t="str">
        <f>IF(Belegerfassung!L2013="","",IF(Belegerfassung!L2013&lt;&gt;"",IF(Belegerfassung!L2013&lt;&gt;"",IF(Belegerfassung!J2013&lt;&gt;0,VLOOKUP(Belegerfassung!L2013,Abfrage!$A$2:$C$19,2,),VLOOKUP(Belegerfassung!L2013,Abfrage!$A$2:$C$19,3,)),"")))</f>
        <v/>
      </c>
      <c r="G2005" t="str">
        <f t="shared" si="93"/>
        <v/>
      </c>
      <c r="H2005" s="31" t="str">
        <f>IF(A2005&lt;&gt;"",-Belegerfassung!J2013+Belegerfassung!K2013,"")</f>
        <v/>
      </c>
      <c r="I2005" s="49" t="str">
        <f>IFERROR(IF(H2005&lt;&gt;"",Belegerfassung!L2013*100,""),IF(OR(Belegerfassung!L2013="Leistung EU - Erlöse",Belegerfassung!L2013="Lieferungen EU-Erlöse",Belegerfassung!L2013="EUST",Belegerfassung!L2013="Bauleistungen 20%")=TRUE,"",MID(Belegerfassung!L2013,4,2)))</f>
        <v/>
      </c>
      <c r="J2005" s="6" t="str">
        <f>IF(A2005&lt;&gt;"",LEFT(Belegerfassung!D2013,40),"")</f>
        <v/>
      </c>
      <c r="K2005" t="str">
        <f>IF(A2005&lt;&gt;"",VLOOKUP(D2005,Abfrage!$F$2:$G$21,2,FALSE),"")</f>
        <v/>
      </c>
      <c r="L2005" s="6" t="str">
        <f>IF(Belegerfassung!H2013&lt;&gt;"",Belegerfassung!H2013,"")</f>
        <v/>
      </c>
      <c r="M2005" t="str">
        <f>IFERROR(IF(Belegerfassung!E2013&lt;&gt;"",VLOOKUP(Belegerfassung!E2013,Abfrage!$L$2:$M$15,2,),""),"")</f>
        <v/>
      </c>
      <c r="N2005" t="str">
        <f t="shared" si="94"/>
        <v/>
      </c>
      <c r="O2005" t="str">
        <f t="shared" si="95"/>
        <v/>
      </c>
      <c r="P2005" t="str">
        <f>IF(Belegerfassung!G2013&lt;&gt;"",CONCATENATE(Belegerfassung!G2013,".pdf"),"")</f>
        <v/>
      </c>
    </row>
    <row r="2006" spans="1:16">
      <c r="A2006" t="str">
        <f>IF(Belegerfassung!C2014&lt;&gt;"",0,"")</f>
        <v/>
      </c>
      <c r="B2006" t="str">
        <f>IFERROR(VLOOKUP(Belegerfassung!I2014,Konten!A:D,2,FALSE),"")</f>
        <v/>
      </c>
      <c r="C2006" t="str">
        <f>IF(A2006&lt;&gt;"",TEXT(Belegerfassung!C2014,"TT.MM.JJJJ"),"")</f>
        <v/>
      </c>
      <c r="D2006" t="str">
        <f>IFERROR(VLOOKUP(Belegerfassung!A2014,Abfrage!$E$2:$F$20,2,FALSE),"")</f>
        <v/>
      </c>
      <c r="E2006" t="str">
        <f>IF(A2006&lt;&gt;"",Belegerfassung!B2014,"")</f>
        <v/>
      </c>
      <c r="F2006" t="str">
        <f>IF(Belegerfassung!L2014="","",IF(Belegerfassung!L2014&lt;&gt;"",IF(Belegerfassung!L2014&lt;&gt;"",IF(Belegerfassung!J2014&lt;&gt;0,VLOOKUP(Belegerfassung!L2014,Abfrage!$A$2:$C$19,2,),VLOOKUP(Belegerfassung!L2014,Abfrage!$A$2:$C$19,3,)),"")))</f>
        <v/>
      </c>
      <c r="G2006" t="str">
        <f t="shared" si="93"/>
        <v/>
      </c>
      <c r="H2006" s="31" t="str">
        <f>IF(A2006&lt;&gt;"",-Belegerfassung!J2014+Belegerfassung!K2014,"")</f>
        <v/>
      </c>
      <c r="I2006" s="49" t="str">
        <f>IFERROR(IF(H2006&lt;&gt;"",Belegerfassung!L2014*100,""),IF(OR(Belegerfassung!L2014="Leistung EU - Erlöse",Belegerfassung!L2014="Lieferungen EU-Erlöse",Belegerfassung!L2014="EUST",Belegerfassung!L2014="Bauleistungen 20%")=TRUE,"",MID(Belegerfassung!L2014,4,2)))</f>
        <v/>
      </c>
      <c r="J2006" s="6" t="str">
        <f>IF(A2006&lt;&gt;"",LEFT(Belegerfassung!D2014,40),"")</f>
        <v/>
      </c>
      <c r="K2006" t="str">
        <f>IF(A2006&lt;&gt;"",VLOOKUP(D2006,Abfrage!$F$2:$G$21,2,FALSE),"")</f>
        <v/>
      </c>
      <c r="L2006" s="6" t="str">
        <f>IF(Belegerfassung!H2014&lt;&gt;"",Belegerfassung!H2014,"")</f>
        <v/>
      </c>
      <c r="M2006" t="str">
        <f>IFERROR(IF(Belegerfassung!E2014&lt;&gt;"",VLOOKUP(Belegerfassung!E2014,Abfrage!$L$2:$M$15,2,),""),"")</f>
        <v/>
      </c>
      <c r="N2006" t="str">
        <f t="shared" si="94"/>
        <v/>
      </c>
      <c r="O2006" t="str">
        <f t="shared" si="95"/>
        <v/>
      </c>
      <c r="P2006" t="str">
        <f>IF(Belegerfassung!G2014&lt;&gt;"",CONCATENATE(Belegerfassung!G2014,".pdf"),"")</f>
        <v/>
      </c>
    </row>
    <row r="2007" spans="1:16">
      <c r="A2007" t="str">
        <f>IF(Belegerfassung!C2015&lt;&gt;"",0,"")</f>
        <v/>
      </c>
      <c r="B2007" t="str">
        <f>IFERROR(VLOOKUP(Belegerfassung!I2015,Konten!A:D,2,FALSE),"")</f>
        <v/>
      </c>
      <c r="C2007" t="str">
        <f>IF(A2007&lt;&gt;"",TEXT(Belegerfassung!C2015,"TT.MM.JJJJ"),"")</f>
        <v/>
      </c>
      <c r="D2007" t="str">
        <f>IFERROR(VLOOKUP(Belegerfassung!A2015,Abfrage!$E$2:$F$20,2,FALSE),"")</f>
        <v/>
      </c>
      <c r="E2007" t="str">
        <f>IF(A2007&lt;&gt;"",Belegerfassung!B2015,"")</f>
        <v/>
      </c>
      <c r="F2007" t="str">
        <f>IF(Belegerfassung!L2015="","",IF(Belegerfassung!L2015&lt;&gt;"",IF(Belegerfassung!L2015&lt;&gt;"",IF(Belegerfassung!J2015&lt;&gt;0,VLOOKUP(Belegerfassung!L2015,Abfrage!$A$2:$C$19,2,),VLOOKUP(Belegerfassung!L2015,Abfrage!$A$2:$C$19,3,)),"")))</f>
        <v/>
      </c>
      <c r="G2007" t="str">
        <f t="shared" si="93"/>
        <v/>
      </c>
      <c r="H2007" s="31" t="str">
        <f>IF(A2007&lt;&gt;"",-Belegerfassung!J2015+Belegerfassung!K2015,"")</f>
        <v/>
      </c>
      <c r="I2007" s="49" t="str">
        <f>IFERROR(IF(H2007&lt;&gt;"",Belegerfassung!L2015*100,""),IF(OR(Belegerfassung!L2015="Leistung EU - Erlöse",Belegerfassung!L2015="Lieferungen EU-Erlöse",Belegerfassung!L2015="EUST",Belegerfassung!L2015="Bauleistungen 20%")=TRUE,"",MID(Belegerfassung!L2015,4,2)))</f>
        <v/>
      </c>
      <c r="J2007" s="6" t="str">
        <f>IF(A2007&lt;&gt;"",LEFT(Belegerfassung!D2015,40),"")</f>
        <v/>
      </c>
      <c r="K2007" t="str">
        <f>IF(A2007&lt;&gt;"",VLOOKUP(D2007,Abfrage!$F$2:$G$21,2,FALSE),"")</f>
        <v/>
      </c>
      <c r="L2007" s="6" t="str">
        <f>IF(Belegerfassung!H2015&lt;&gt;"",Belegerfassung!H2015,"")</f>
        <v/>
      </c>
      <c r="M2007" t="str">
        <f>IFERROR(IF(Belegerfassung!E2015&lt;&gt;"",VLOOKUP(Belegerfassung!E2015,Abfrage!$L$2:$M$15,2,),""),"")</f>
        <v/>
      </c>
      <c r="N2007" t="str">
        <f t="shared" si="94"/>
        <v/>
      </c>
      <c r="O2007" t="str">
        <f t="shared" si="95"/>
        <v/>
      </c>
      <c r="P2007" t="str">
        <f>IF(Belegerfassung!G2015&lt;&gt;"",CONCATENATE(Belegerfassung!G2015,".pdf"),"")</f>
        <v/>
      </c>
    </row>
    <row r="2008" spans="1:16">
      <c r="A2008" t="str">
        <f>IF(Belegerfassung!C2016&lt;&gt;"",0,"")</f>
        <v/>
      </c>
      <c r="B2008" t="str">
        <f>IFERROR(VLOOKUP(Belegerfassung!I2016,Konten!A:D,2,FALSE),"")</f>
        <v/>
      </c>
      <c r="C2008" t="str">
        <f>IF(A2008&lt;&gt;"",TEXT(Belegerfassung!C2016,"TT.MM.JJJJ"),"")</f>
        <v/>
      </c>
      <c r="D2008" t="str">
        <f>IFERROR(VLOOKUP(Belegerfassung!A2016,Abfrage!$E$2:$F$20,2,FALSE),"")</f>
        <v/>
      </c>
      <c r="E2008" t="str">
        <f>IF(A2008&lt;&gt;"",Belegerfassung!B2016,"")</f>
        <v/>
      </c>
      <c r="F2008" t="str">
        <f>IF(Belegerfassung!L2016="","",IF(Belegerfassung!L2016&lt;&gt;"",IF(Belegerfassung!L2016&lt;&gt;"",IF(Belegerfassung!J2016&lt;&gt;0,VLOOKUP(Belegerfassung!L2016,Abfrage!$A$2:$C$19,2,),VLOOKUP(Belegerfassung!L2016,Abfrage!$A$2:$C$19,3,)),"")))</f>
        <v/>
      </c>
      <c r="G2008" t="str">
        <f t="shared" si="93"/>
        <v/>
      </c>
      <c r="H2008" s="31" t="str">
        <f>IF(A2008&lt;&gt;"",-Belegerfassung!J2016+Belegerfassung!K2016,"")</f>
        <v/>
      </c>
      <c r="I2008" s="49" t="str">
        <f>IFERROR(IF(H2008&lt;&gt;"",Belegerfassung!L2016*100,""),IF(OR(Belegerfassung!L2016="Leistung EU - Erlöse",Belegerfassung!L2016="Lieferungen EU-Erlöse",Belegerfassung!L2016="EUST",Belegerfassung!L2016="Bauleistungen 20%")=TRUE,"",MID(Belegerfassung!L2016,4,2)))</f>
        <v/>
      </c>
      <c r="J2008" s="6" t="str">
        <f>IF(A2008&lt;&gt;"",LEFT(Belegerfassung!D2016,40),"")</f>
        <v/>
      </c>
      <c r="K2008" t="str">
        <f>IF(A2008&lt;&gt;"",VLOOKUP(D2008,Abfrage!$F$2:$G$21,2,FALSE),"")</f>
        <v/>
      </c>
      <c r="L2008" s="6" t="str">
        <f>IF(Belegerfassung!H2016&lt;&gt;"",Belegerfassung!H2016,"")</f>
        <v/>
      </c>
      <c r="M2008" t="str">
        <f>IFERROR(IF(Belegerfassung!E2016&lt;&gt;"",VLOOKUP(Belegerfassung!E2016,Abfrage!$L$2:$M$15,2,),""),"")</f>
        <v/>
      </c>
      <c r="N2008" t="str">
        <f t="shared" si="94"/>
        <v/>
      </c>
      <c r="O2008" t="str">
        <f t="shared" si="95"/>
        <v/>
      </c>
      <c r="P2008" t="str">
        <f>IF(Belegerfassung!G2016&lt;&gt;"",CONCATENATE(Belegerfassung!G2016,".pdf"),"")</f>
        <v/>
      </c>
    </row>
    <row r="2009" spans="1:16">
      <c r="A2009" t="str">
        <f>IF(Belegerfassung!C2017&lt;&gt;"",0,"")</f>
        <v/>
      </c>
      <c r="B2009" t="str">
        <f>IFERROR(VLOOKUP(Belegerfassung!I2017,Konten!A:D,2,FALSE),"")</f>
        <v/>
      </c>
      <c r="C2009" t="str">
        <f>IF(A2009&lt;&gt;"",TEXT(Belegerfassung!C2017,"TT.MM.JJJJ"),"")</f>
        <v/>
      </c>
      <c r="D2009" t="str">
        <f>IFERROR(VLOOKUP(Belegerfassung!A2017,Abfrage!$E$2:$F$20,2,FALSE),"")</f>
        <v/>
      </c>
      <c r="E2009" t="str">
        <f>IF(A2009&lt;&gt;"",Belegerfassung!B2017,"")</f>
        <v/>
      </c>
      <c r="F2009" t="str">
        <f>IF(Belegerfassung!L2017="","",IF(Belegerfassung!L2017&lt;&gt;"",IF(Belegerfassung!L2017&lt;&gt;"",IF(Belegerfassung!J2017&lt;&gt;0,VLOOKUP(Belegerfassung!L2017,Abfrage!$A$2:$C$19,2,),VLOOKUP(Belegerfassung!L2017,Abfrage!$A$2:$C$19,3,)),"")))</f>
        <v/>
      </c>
      <c r="G2009" t="str">
        <f t="shared" si="93"/>
        <v/>
      </c>
      <c r="H2009" s="31" t="str">
        <f>IF(A2009&lt;&gt;"",-Belegerfassung!J2017+Belegerfassung!K2017,"")</f>
        <v/>
      </c>
      <c r="I2009" s="49" t="str">
        <f>IFERROR(IF(H2009&lt;&gt;"",Belegerfassung!L2017*100,""),IF(OR(Belegerfassung!L2017="Leistung EU - Erlöse",Belegerfassung!L2017="Lieferungen EU-Erlöse",Belegerfassung!L2017="EUST",Belegerfassung!L2017="Bauleistungen 20%")=TRUE,"",MID(Belegerfassung!L2017,4,2)))</f>
        <v/>
      </c>
      <c r="J2009" s="6" t="str">
        <f>IF(A2009&lt;&gt;"",LEFT(Belegerfassung!D2017,40),"")</f>
        <v/>
      </c>
      <c r="K2009" t="str">
        <f>IF(A2009&lt;&gt;"",VLOOKUP(D2009,Abfrage!$F$2:$G$21,2,FALSE),"")</f>
        <v/>
      </c>
      <c r="L2009" s="6" t="str">
        <f>IF(Belegerfassung!H2017&lt;&gt;"",Belegerfassung!H2017,"")</f>
        <v/>
      </c>
      <c r="M2009" t="str">
        <f>IFERROR(IF(Belegerfassung!E2017&lt;&gt;"",VLOOKUP(Belegerfassung!E2017,Abfrage!$L$2:$M$15,2,),""),"")</f>
        <v/>
      </c>
      <c r="N2009" t="str">
        <f t="shared" si="94"/>
        <v/>
      </c>
      <c r="O2009" t="str">
        <f t="shared" si="95"/>
        <v/>
      </c>
      <c r="P2009" t="str">
        <f>IF(Belegerfassung!G2017&lt;&gt;"",CONCATENATE(Belegerfassung!G2017,".pdf"),"")</f>
        <v/>
      </c>
    </row>
    <row r="2010" spans="1:16">
      <c r="A2010" t="str">
        <f>IF(Belegerfassung!C2018&lt;&gt;"",0,"")</f>
        <v/>
      </c>
      <c r="B2010" t="str">
        <f>IFERROR(VLOOKUP(Belegerfassung!I2018,Konten!A:D,2,FALSE),"")</f>
        <v/>
      </c>
      <c r="C2010" t="str">
        <f>IF(A2010&lt;&gt;"",TEXT(Belegerfassung!C2018,"TT.MM.JJJJ"),"")</f>
        <v/>
      </c>
      <c r="D2010" t="str">
        <f>IFERROR(VLOOKUP(Belegerfassung!A2018,Abfrage!$E$2:$F$20,2,FALSE),"")</f>
        <v/>
      </c>
      <c r="E2010" t="str">
        <f>IF(A2010&lt;&gt;"",Belegerfassung!B2018,"")</f>
        <v/>
      </c>
      <c r="F2010" t="str">
        <f>IF(Belegerfassung!L2018="","",IF(Belegerfassung!L2018&lt;&gt;"",IF(Belegerfassung!L2018&lt;&gt;"",IF(Belegerfassung!J2018&lt;&gt;0,VLOOKUP(Belegerfassung!L2018,Abfrage!$A$2:$C$19,2,),VLOOKUP(Belegerfassung!L2018,Abfrage!$A$2:$C$19,3,)),"")))</f>
        <v/>
      </c>
      <c r="G2010" t="str">
        <f t="shared" si="93"/>
        <v/>
      </c>
      <c r="H2010" s="31" t="str">
        <f>IF(A2010&lt;&gt;"",-Belegerfassung!J2018+Belegerfassung!K2018,"")</f>
        <v/>
      </c>
      <c r="I2010" s="49" t="str">
        <f>IFERROR(IF(H2010&lt;&gt;"",Belegerfassung!L2018*100,""),IF(OR(Belegerfassung!L2018="Leistung EU - Erlöse",Belegerfassung!L2018="Lieferungen EU-Erlöse",Belegerfassung!L2018="EUST",Belegerfassung!L2018="Bauleistungen 20%")=TRUE,"",MID(Belegerfassung!L2018,4,2)))</f>
        <v/>
      </c>
      <c r="J2010" s="6" t="str">
        <f>IF(A2010&lt;&gt;"",LEFT(Belegerfassung!D2018,40),"")</f>
        <v/>
      </c>
      <c r="K2010" t="str">
        <f>IF(A2010&lt;&gt;"",VLOOKUP(D2010,Abfrage!$F$2:$G$21,2,FALSE),"")</f>
        <v/>
      </c>
      <c r="L2010" s="6" t="str">
        <f>IF(Belegerfassung!H2018&lt;&gt;"",Belegerfassung!H2018,"")</f>
        <v/>
      </c>
      <c r="M2010" t="str">
        <f>IFERROR(IF(Belegerfassung!E2018&lt;&gt;"",VLOOKUP(Belegerfassung!E2018,Abfrage!$L$2:$M$15,2,),""),"")</f>
        <v/>
      </c>
      <c r="N2010" t="str">
        <f t="shared" si="94"/>
        <v/>
      </c>
      <c r="O2010" t="str">
        <f t="shared" si="95"/>
        <v/>
      </c>
      <c r="P2010" t="str">
        <f>IF(Belegerfassung!G2018&lt;&gt;"",CONCATENATE(Belegerfassung!G2018,".pdf"),"")</f>
        <v/>
      </c>
    </row>
    <row r="2011" spans="1:16">
      <c r="A2011" t="str">
        <f>IF(Belegerfassung!C2019&lt;&gt;"",0,"")</f>
        <v/>
      </c>
      <c r="B2011" t="str">
        <f>IFERROR(VLOOKUP(Belegerfassung!I2019,Konten!A:D,2,FALSE),"")</f>
        <v/>
      </c>
      <c r="C2011" t="str">
        <f>IF(A2011&lt;&gt;"",TEXT(Belegerfassung!C2019,"TT.MM.JJJJ"),"")</f>
        <v/>
      </c>
      <c r="D2011" t="str">
        <f>IFERROR(VLOOKUP(Belegerfassung!A2019,Abfrage!$E$2:$F$20,2,FALSE),"")</f>
        <v/>
      </c>
      <c r="E2011" t="str">
        <f>IF(A2011&lt;&gt;"",Belegerfassung!B2019,"")</f>
        <v/>
      </c>
      <c r="F2011" t="str">
        <f>IF(Belegerfassung!L2019="","",IF(Belegerfassung!L2019&lt;&gt;"",IF(Belegerfassung!L2019&lt;&gt;"",IF(Belegerfassung!J2019&lt;&gt;0,VLOOKUP(Belegerfassung!L2019,Abfrage!$A$2:$C$19,2,),VLOOKUP(Belegerfassung!L2019,Abfrage!$A$2:$C$19,3,)),"")))</f>
        <v/>
      </c>
      <c r="G2011" t="str">
        <f t="shared" si="93"/>
        <v/>
      </c>
      <c r="H2011" s="31" t="str">
        <f>IF(A2011&lt;&gt;"",-Belegerfassung!J2019+Belegerfassung!K2019,"")</f>
        <v/>
      </c>
      <c r="I2011" s="49" t="str">
        <f>IFERROR(IF(H2011&lt;&gt;"",Belegerfassung!L2019*100,""),IF(OR(Belegerfassung!L2019="Leistung EU - Erlöse",Belegerfassung!L2019="Lieferungen EU-Erlöse",Belegerfassung!L2019="EUST",Belegerfassung!L2019="Bauleistungen 20%")=TRUE,"",MID(Belegerfassung!L2019,4,2)))</f>
        <v/>
      </c>
      <c r="J2011" s="6" t="str">
        <f>IF(A2011&lt;&gt;"",LEFT(Belegerfassung!D2019,40),"")</f>
        <v/>
      </c>
      <c r="K2011" t="str">
        <f>IF(A2011&lt;&gt;"",VLOOKUP(D2011,Abfrage!$F$2:$G$21,2,FALSE),"")</f>
        <v/>
      </c>
      <c r="L2011" s="6" t="str">
        <f>IF(Belegerfassung!H2019&lt;&gt;"",Belegerfassung!H2019,"")</f>
        <v/>
      </c>
      <c r="M2011" t="str">
        <f>IFERROR(IF(Belegerfassung!E2019&lt;&gt;"",VLOOKUP(Belegerfassung!E2019,Abfrage!$L$2:$M$15,2,),""),"")</f>
        <v/>
      </c>
      <c r="N2011" t="str">
        <f t="shared" si="94"/>
        <v/>
      </c>
      <c r="O2011" t="str">
        <f t="shared" si="95"/>
        <v/>
      </c>
      <c r="P2011" t="str">
        <f>IF(Belegerfassung!G2019&lt;&gt;"",CONCATENATE(Belegerfassung!G2019,".pdf"),"")</f>
        <v/>
      </c>
    </row>
    <row r="2012" spans="1:16">
      <c r="A2012" t="str">
        <f>IF(Belegerfassung!C2020&lt;&gt;"",0,"")</f>
        <v/>
      </c>
      <c r="B2012" t="str">
        <f>IFERROR(VLOOKUP(Belegerfassung!I2020,Konten!A:D,2,FALSE),"")</f>
        <v/>
      </c>
      <c r="C2012" t="str">
        <f>IF(A2012&lt;&gt;"",TEXT(Belegerfassung!C2020,"TT.MM.JJJJ"),"")</f>
        <v/>
      </c>
      <c r="D2012" t="str">
        <f>IFERROR(VLOOKUP(Belegerfassung!A2020,Abfrage!$E$2:$F$20,2,FALSE),"")</f>
        <v/>
      </c>
      <c r="E2012" t="str">
        <f>IF(A2012&lt;&gt;"",Belegerfassung!B2020,"")</f>
        <v/>
      </c>
      <c r="F2012" t="str">
        <f>IF(Belegerfassung!L2020="","",IF(Belegerfassung!L2020&lt;&gt;"",IF(Belegerfassung!L2020&lt;&gt;"",IF(Belegerfassung!J2020&lt;&gt;0,VLOOKUP(Belegerfassung!L2020,Abfrage!$A$2:$C$19,2,),VLOOKUP(Belegerfassung!L2020,Abfrage!$A$2:$C$19,3,)),"")))</f>
        <v/>
      </c>
      <c r="G2012" t="str">
        <f t="shared" si="93"/>
        <v/>
      </c>
      <c r="H2012" s="31" t="str">
        <f>IF(A2012&lt;&gt;"",-Belegerfassung!J2020+Belegerfassung!K2020,"")</f>
        <v/>
      </c>
      <c r="I2012" s="49" t="str">
        <f>IFERROR(IF(H2012&lt;&gt;"",Belegerfassung!L2020*100,""),IF(OR(Belegerfassung!L2020="Leistung EU - Erlöse",Belegerfassung!L2020="Lieferungen EU-Erlöse",Belegerfassung!L2020="EUST",Belegerfassung!L2020="Bauleistungen 20%")=TRUE,"",MID(Belegerfassung!L2020,4,2)))</f>
        <v/>
      </c>
      <c r="J2012" s="6" t="str">
        <f>IF(A2012&lt;&gt;"",LEFT(Belegerfassung!D2020,40),"")</f>
        <v/>
      </c>
      <c r="K2012" t="str">
        <f>IF(A2012&lt;&gt;"",VLOOKUP(D2012,Abfrage!$F$2:$G$21,2,FALSE),"")</f>
        <v/>
      </c>
      <c r="L2012" s="6" t="str">
        <f>IF(Belegerfassung!H2020&lt;&gt;"",Belegerfassung!H2020,"")</f>
        <v/>
      </c>
      <c r="M2012" t="str">
        <f>IFERROR(IF(Belegerfassung!E2020&lt;&gt;"",VLOOKUP(Belegerfassung!E2020,Abfrage!$L$2:$M$15,2,),""),"")</f>
        <v/>
      </c>
      <c r="N2012" t="str">
        <f t="shared" si="94"/>
        <v/>
      </c>
      <c r="O2012" t="str">
        <f t="shared" si="95"/>
        <v/>
      </c>
      <c r="P2012" t="str">
        <f>IF(Belegerfassung!G2020&lt;&gt;"",CONCATENATE(Belegerfassung!G2020,".pdf"),"")</f>
        <v/>
      </c>
    </row>
    <row r="2013" spans="1:16">
      <c r="A2013" t="str">
        <f>IF(Belegerfassung!C2021&lt;&gt;"",0,"")</f>
        <v/>
      </c>
      <c r="B2013" t="str">
        <f>IFERROR(VLOOKUP(Belegerfassung!I2021,Konten!A:D,2,FALSE),"")</f>
        <v/>
      </c>
      <c r="C2013" t="str">
        <f>IF(A2013&lt;&gt;"",TEXT(Belegerfassung!C2021,"TT.MM.JJJJ"),"")</f>
        <v/>
      </c>
      <c r="D2013" t="str">
        <f>IFERROR(VLOOKUP(Belegerfassung!A2021,Abfrage!$E$2:$F$20,2,FALSE),"")</f>
        <v/>
      </c>
      <c r="E2013" t="str">
        <f>IF(A2013&lt;&gt;"",Belegerfassung!B2021,"")</f>
        <v/>
      </c>
      <c r="F2013" t="str">
        <f>IF(Belegerfassung!L2021="","",IF(Belegerfassung!L2021&lt;&gt;"",IF(Belegerfassung!L2021&lt;&gt;"",IF(Belegerfassung!J2021&lt;&gt;0,VLOOKUP(Belegerfassung!L2021,Abfrage!$A$2:$C$19,2,),VLOOKUP(Belegerfassung!L2021,Abfrage!$A$2:$C$19,3,)),"")))</f>
        <v/>
      </c>
      <c r="G2013" t="str">
        <f t="shared" si="93"/>
        <v/>
      </c>
      <c r="H2013" s="31" t="str">
        <f>IF(A2013&lt;&gt;"",-Belegerfassung!J2021+Belegerfassung!K2021,"")</f>
        <v/>
      </c>
      <c r="I2013" s="49" t="str">
        <f>IFERROR(IF(H2013&lt;&gt;"",Belegerfassung!L2021*100,""),IF(OR(Belegerfassung!L2021="Leistung EU - Erlöse",Belegerfassung!L2021="Lieferungen EU-Erlöse",Belegerfassung!L2021="EUST",Belegerfassung!L2021="Bauleistungen 20%")=TRUE,"",MID(Belegerfassung!L2021,4,2)))</f>
        <v/>
      </c>
      <c r="J2013" s="6" t="str">
        <f>IF(A2013&lt;&gt;"",LEFT(Belegerfassung!D2021,40),"")</f>
        <v/>
      </c>
      <c r="K2013" t="str">
        <f>IF(A2013&lt;&gt;"",VLOOKUP(D2013,Abfrage!$F$2:$G$21,2,FALSE),"")</f>
        <v/>
      </c>
      <c r="L2013" s="6" t="str">
        <f>IF(Belegerfassung!H2021&lt;&gt;"",Belegerfassung!H2021,"")</f>
        <v/>
      </c>
      <c r="M2013" t="str">
        <f>IFERROR(IF(Belegerfassung!E2021&lt;&gt;"",VLOOKUP(Belegerfassung!E2021,Abfrage!$L$2:$M$15,2,),""),"")</f>
        <v/>
      </c>
      <c r="N2013" t="str">
        <f t="shared" si="94"/>
        <v/>
      </c>
      <c r="O2013" t="str">
        <f t="shared" si="95"/>
        <v/>
      </c>
      <c r="P2013" t="str">
        <f>IF(Belegerfassung!G2021&lt;&gt;"",CONCATENATE(Belegerfassung!G2021,".pdf"),"")</f>
        <v/>
      </c>
    </row>
    <row r="2014" spans="1:16">
      <c r="A2014" t="str">
        <f>IF(Belegerfassung!C2022&lt;&gt;"",0,"")</f>
        <v/>
      </c>
      <c r="B2014" t="str">
        <f>IFERROR(VLOOKUP(Belegerfassung!I2022,Konten!A:D,2,FALSE),"")</f>
        <v/>
      </c>
      <c r="C2014" t="str">
        <f>IF(A2014&lt;&gt;"",TEXT(Belegerfassung!C2022,"TT.MM.JJJJ"),"")</f>
        <v/>
      </c>
      <c r="D2014" t="str">
        <f>IFERROR(VLOOKUP(Belegerfassung!A2022,Abfrage!$E$2:$F$20,2,FALSE),"")</f>
        <v/>
      </c>
      <c r="E2014" t="str">
        <f>IF(A2014&lt;&gt;"",Belegerfassung!B2022,"")</f>
        <v/>
      </c>
      <c r="F2014" t="str">
        <f>IF(Belegerfassung!L2022="","",IF(Belegerfassung!L2022&lt;&gt;"",IF(Belegerfassung!L2022&lt;&gt;"",IF(Belegerfassung!J2022&lt;&gt;0,VLOOKUP(Belegerfassung!L2022,Abfrage!$A$2:$C$19,2,),VLOOKUP(Belegerfassung!L2022,Abfrage!$A$2:$C$19,3,)),"")))</f>
        <v/>
      </c>
      <c r="G2014" t="str">
        <f t="shared" si="93"/>
        <v/>
      </c>
      <c r="H2014" s="31" t="str">
        <f>IF(A2014&lt;&gt;"",-Belegerfassung!J2022+Belegerfassung!K2022,"")</f>
        <v/>
      </c>
      <c r="I2014" s="49" t="str">
        <f>IFERROR(IF(H2014&lt;&gt;"",Belegerfassung!L2022*100,""),IF(OR(Belegerfassung!L2022="Leistung EU - Erlöse",Belegerfassung!L2022="Lieferungen EU-Erlöse",Belegerfassung!L2022="EUST",Belegerfassung!L2022="Bauleistungen 20%")=TRUE,"",MID(Belegerfassung!L2022,4,2)))</f>
        <v/>
      </c>
      <c r="J2014" s="6" t="str">
        <f>IF(A2014&lt;&gt;"",LEFT(Belegerfassung!D2022,40),"")</f>
        <v/>
      </c>
      <c r="K2014" t="str">
        <f>IF(A2014&lt;&gt;"",VLOOKUP(D2014,Abfrage!$F$2:$G$21,2,FALSE),"")</f>
        <v/>
      </c>
      <c r="L2014" s="6" t="str">
        <f>IF(Belegerfassung!H2022&lt;&gt;"",Belegerfassung!H2022,"")</f>
        <v/>
      </c>
      <c r="M2014" t="str">
        <f>IFERROR(IF(Belegerfassung!E2022&lt;&gt;"",VLOOKUP(Belegerfassung!E2022,Abfrage!$L$2:$M$15,2,),""),"")</f>
        <v/>
      </c>
      <c r="N2014" t="str">
        <f t="shared" si="94"/>
        <v/>
      </c>
      <c r="O2014" t="str">
        <f t="shared" si="95"/>
        <v/>
      </c>
      <c r="P2014" t="str">
        <f>IF(Belegerfassung!G2022&lt;&gt;"",CONCATENATE(Belegerfassung!G2022,".pdf"),"")</f>
        <v/>
      </c>
    </row>
    <row r="2015" spans="1:16">
      <c r="A2015" t="str">
        <f>IF(Belegerfassung!C2023&lt;&gt;"",0,"")</f>
        <v/>
      </c>
      <c r="B2015" t="str">
        <f>IFERROR(VLOOKUP(Belegerfassung!I2023,Konten!A:D,2,FALSE),"")</f>
        <v/>
      </c>
      <c r="C2015" t="str">
        <f>IF(A2015&lt;&gt;"",TEXT(Belegerfassung!C2023,"TT.MM.JJJJ"),"")</f>
        <v/>
      </c>
      <c r="D2015" t="str">
        <f>IFERROR(VLOOKUP(Belegerfassung!A2023,Abfrage!$E$2:$F$20,2,FALSE),"")</f>
        <v/>
      </c>
      <c r="E2015" t="str">
        <f>IF(A2015&lt;&gt;"",Belegerfassung!B2023,"")</f>
        <v/>
      </c>
      <c r="F2015" t="str">
        <f>IF(Belegerfassung!L2023="","",IF(Belegerfassung!L2023&lt;&gt;"",IF(Belegerfassung!L2023&lt;&gt;"",IF(Belegerfassung!J2023&lt;&gt;0,VLOOKUP(Belegerfassung!L2023,Abfrage!$A$2:$C$19,2,),VLOOKUP(Belegerfassung!L2023,Abfrage!$A$2:$C$19,3,)),"")))</f>
        <v/>
      </c>
      <c r="G2015" t="str">
        <f t="shared" si="93"/>
        <v/>
      </c>
      <c r="H2015" s="31" t="str">
        <f>IF(A2015&lt;&gt;"",-Belegerfassung!J2023+Belegerfassung!K2023,"")</f>
        <v/>
      </c>
      <c r="I2015" s="49" t="str">
        <f>IFERROR(IF(H2015&lt;&gt;"",Belegerfassung!L2023*100,""),IF(OR(Belegerfassung!L2023="Leistung EU - Erlöse",Belegerfassung!L2023="Lieferungen EU-Erlöse",Belegerfassung!L2023="EUST",Belegerfassung!L2023="Bauleistungen 20%")=TRUE,"",MID(Belegerfassung!L2023,4,2)))</f>
        <v/>
      </c>
      <c r="J2015" s="6" t="str">
        <f>IF(A2015&lt;&gt;"",LEFT(Belegerfassung!D2023,40),"")</f>
        <v/>
      </c>
      <c r="K2015" t="str">
        <f>IF(A2015&lt;&gt;"",VLOOKUP(D2015,Abfrage!$F$2:$G$21,2,FALSE),"")</f>
        <v/>
      </c>
      <c r="L2015" s="6" t="str">
        <f>IF(Belegerfassung!H2023&lt;&gt;"",Belegerfassung!H2023,"")</f>
        <v/>
      </c>
      <c r="M2015" t="str">
        <f>IFERROR(IF(Belegerfassung!E2023&lt;&gt;"",VLOOKUP(Belegerfassung!E2023,Abfrage!$L$2:$M$15,2,),""),"")</f>
        <v/>
      </c>
      <c r="N2015" t="str">
        <f t="shared" si="94"/>
        <v/>
      </c>
      <c r="O2015" t="str">
        <f t="shared" si="95"/>
        <v/>
      </c>
      <c r="P2015" t="str">
        <f>IF(Belegerfassung!G2023&lt;&gt;"",CONCATENATE(Belegerfassung!G2023,".pdf"),"")</f>
        <v/>
      </c>
    </row>
    <row r="2016" spans="1:16">
      <c r="A2016" t="str">
        <f>IF(Belegerfassung!C2024&lt;&gt;"",0,"")</f>
        <v/>
      </c>
      <c r="B2016" t="str">
        <f>IFERROR(VLOOKUP(Belegerfassung!I2024,Konten!A:D,2,FALSE),"")</f>
        <v/>
      </c>
      <c r="C2016" t="str">
        <f>IF(A2016&lt;&gt;"",TEXT(Belegerfassung!C2024,"TT.MM.JJJJ"),"")</f>
        <v/>
      </c>
      <c r="D2016" t="str">
        <f>IFERROR(VLOOKUP(Belegerfassung!A2024,Abfrage!$E$2:$F$20,2,FALSE),"")</f>
        <v/>
      </c>
      <c r="E2016" t="str">
        <f>IF(A2016&lt;&gt;"",Belegerfassung!B2024,"")</f>
        <v/>
      </c>
      <c r="F2016" t="str">
        <f>IF(Belegerfassung!L2024="","",IF(Belegerfassung!L2024&lt;&gt;"",IF(Belegerfassung!L2024&lt;&gt;"",IF(Belegerfassung!J2024&lt;&gt;0,VLOOKUP(Belegerfassung!L2024,Abfrage!$A$2:$C$19,2,),VLOOKUP(Belegerfassung!L2024,Abfrage!$A$2:$C$19,3,)),"")))</f>
        <v/>
      </c>
      <c r="G2016" t="str">
        <f t="shared" si="93"/>
        <v/>
      </c>
      <c r="H2016" s="31" t="str">
        <f>IF(A2016&lt;&gt;"",-Belegerfassung!J2024+Belegerfassung!K2024,"")</f>
        <v/>
      </c>
      <c r="I2016" s="49" t="str">
        <f>IFERROR(IF(H2016&lt;&gt;"",Belegerfassung!L2024*100,""),IF(OR(Belegerfassung!L2024="Leistung EU - Erlöse",Belegerfassung!L2024="Lieferungen EU-Erlöse",Belegerfassung!L2024="EUST",Belegerfassung!L2024="Bauleistungen 20%")=TRUE,"",MID(Belegerfassung!L2024,4,2)))</f>
        <v/>
      </c>
      <c r="J2016" s="6" t="str">
        <f>IF(A2016&lt;&gt;"",LEFT(Belegerfassung!D2024,40),"")</f>
        <v/>
      </c>
      <c r="K2016" t="str">
        <f>IF(A2016&lt;&gt;"",VLOOKUP(D2016,Abfrage!$F$2:$G$21,2,FALSE),"")</f>
        <v/>
      </c>
      <c r="L2016" s="6" t="str">
        <f>IF(Belegerfassung!H2024&lt;&gt;"",Belegerfassung!H2024,"")</f>
        <v/>
      </c>
      <c r="M2016" t="str">
        <f>IFERROR(IF(Belegerfassung!E2024&lt;&gt;"",VLOOKUP(Belegerfassung!E2024,Abfrage!$L$2:$M$15,2,),""),"")</f>
        <v/>
      </c>
      <c r="N2016" t="str">
        <f t="shared" si="94"/>
        <v/>
      </c>
      <c r="O2016" t="str">
        <f t="shared" si="95"/>
        <v/>
      </c>
      <c r="P2016" t="str">
        <f>IF(Belegerfassung!G2024&lt;&gt;"",CONCATENATE(Belegerfassung!G2024,".pdf"),"")</f>
        <v/>
      </c>
    </row>
    <row r="2017" spans="1:16">
      <c r="A2017" t="str">
        <f>IF(Belegerfassung!C2025&lt;&gt;"",0,"")</f>
        <v/>
      </c>
      <c r="B2017" t="str">
        <f>IFERROR(VLOOKUP(Belegerfassung!I2025,Konten!A:D,2,FALSE),"")</f>
        <v/>
      </c>
      <c r="C2017" t="str">
        <f>IF(A2017&lt;&gt;"",TEXT(Belegerfassung!C2025,"TT.MM.JJJJ"),"")</f>
        <v/>
      </c>
      <c r="D2017" t="str">
        <f>IFERROR(VLOOKUP(Belegerfassung!A2025,Abfrage!$E$2:$F$20,2,FALSE),"")</f>
        <v/>
      </c>
      <c r="E2017" t="str">
        <f>IF(A2017&lt;&gt;"",Belegerfassung!B2025,"")</f>
        <v/>
      </c>
      <c r="F2017" t="str">
        <f>IF(Belegerfassung!L2025="","",IF(Belegerfassung!L2025&lt;&gt;"",IF(Belegerfassung!L2025&lt;&gt;"",IF(Belegerfassung!J2025&lt;&gt;0,VLOOKUP(Belegerfassung!L2025,Abfrage!$A$2:$C$19,2,),VLOOKUP(Belegerfassung!L2025,Abfrage!$A$2:$C$19,3,)),"")))</f>
        <v/>
      </c>
      <c r="G2017" t="str">
        <f t="shared" si="93"/>
        <v/>
      </c>
      <c r="H2017" s="31" t="str">
        <f>IF(A2017&lt;&gt;"",-Belegerfassung!J2025+Belegerfassung!K2025,"")</f>
        <v/>
      </c>
      <c r="I2017" s="49" t="str">
        <f>IFERROR(IF(H2017&lt;&gt;"",Belegerfassung!L2025*100,""),IF(OR(Belegerfassung!L2025="Leistung EU - Erlöse",Belegerfassung!L2025="Lieferungen EU-Erlöse",Belegerfassung!L2025="EUST",Belegerfassung!L2025="Bauleistungen 20%")=TRUE,"",MID(Belegerfassung!L2025,4,2)))</f>
        <v/>
      </c>
      <c r="J2017" s="6" t="str">
        <f>IF(A2017&lt;&gt;"",LEFT(Belegerfassung!D2025,40),"")</f>
        <v/>
      </c>
      <c r="K2017" t="str">
        <f>IF(A2017&lt;&gt;"",VLOOKUP(D2017,Abfrage!$F$2:$G$21,2,FALSE),"")</f>
        <v/>
      </c>
      <c r="L2017" s="6" t="str">
        <f>IF(Belegerfassung!H2025&lt;&gt;"",Belegerfassung!H2025,"")</f>
        <v/>
      </c>
      <c r="M2017" t="str">
        <f>IFERROR(IF(Belegerfassung!E2025&lt;&gt;"",VLOOKUP(Belegerfassung!E2025,Abfrage!$L$2:$M$15,2,),""),"")</f>
        <v/>
      </c>
      <c r="N2017" t="str">
        <f t="shared" si="94"/>
        <v/>
      </c>
      <c r="O2017" t="str">
        <f t="shared" si="95"/>
        <v/>
      </c>
      <c r="P2017" t="str">
        <f>IF(Belegerfassung!G2025&lt;&gt;"",CONCATENATE(Belegerfassung!G2025,".pdf"),"")</f>
        <v/>
      </c>
    </row>
    <row r="2018" spans="1:16">
      <c r="A2018" t="str">
        <f>IF(Belegerfassung!C2026&lt;&gt;"",0,"")</f>
        <v/>
      </c>
      <c r="B2018" t="str">
        <f>IFERROR(VLOOKUP(Belegerfassung!I2026,Konten!A:D,2,FALSE),"")</f>
        <v/>
      </c>
      <c r="C2018" t="str">
        <f>IF(A2018&lt;&gt;"",TEXT(Belegerfassung!C2026,"TT.MM.JJJJ"),"")</f>
        <v/>
      </c>
      <c r="D2018" t="str">
        <f>IFERROR(VLOOKUP(Belegerfassung!A2026,Abfrage!$E$2:$F$20,2,FALSE),"")</f>
        <v/>
      </c>
      <c r="E2018" t="str">
        <f>IF(A2018&lt;&gt;"",Belegerfassung!B2026,"")</f>
        <v/>
      </c>
      <c r="F2018" t="str">
        <f>IF(Belegerfassung!L2026="","",IF(Belegerfassung!L2026&lt;&gt;"",IF(Belegerfassung!L2026&lt;&gt;"",IF(Belegerfassung!J2026&lt;&gt;0,VLOOKUP(Belegerfassung!L2026,Abfrage!$A$2:$C$19,2,),VLOOKUP(Belegerfassung!L2026,Abfrage!$A$2:$C$19,3,)),"")))</f>
        <v/>
      </c>
      <c r="G2018" t="str">
        <f t="shared" si="93"/>
        <v/>
      </c>
      <c r="H2018" s="31" t="str">
        <f>IF(A2018&lt;&gt;"",-Belegerfassung!J2026+Belegerfassung!K2026,"")</f>
        <v/>
      </c>
      <c r="I2018" s="49" t="str">
        <f>IFERROR(IF(H2018&lt;&gt;"",Belegerfassung!L2026*100,""),IF(OR(Belegerfassung!L2026="Leistung EU - Erlöse",Belegerfassung!L2026="Lieferungen EU-Erlöse",Belegerfassung!L2026="EUST",Belegerfassung!L2026="Bauleistungen 20%")=TRUE,"",MID(Belegerfassung!L2026,4,2)))</f>
        <v/>
      </c>
      <c r="J2018" s="6" t="str">
        <f>IF(A2018&lt;&gt;"",LEFT(Belegerfassung!D2026,40),"")</f>
        <v/>
      </c>
      <c r="K2018" t="str">
        <f>IF(A2018&lt;&gt;"",VLOOKUP(D2018,Abfrage!$F$2:$G$21,2,FALSE),"")</f>
        <v/>
      </c>
      <c r="L2018" s="6" t="str">
        <f>IF(Belegerfassung!H2026&lt;&gt;"",Belegerfassung!H2026,"")</f>
        <v/>
      </c>
      <c r="M2018" t="str">
        <f>IFERROR(IF(Belegerfassung!E2026&lt;&gt;"",VLOOKUP(Belegerfassung!E2026,Abfrage!$L$2:$M$15,2,),""),"")</f>
        <v/>
      </c>
      <c r="N2018" t="str">
        <f t="shared" si="94"/>
        <v/>
      </c>
      <c r="O2018" t="str">
        <f t="shared" si="95"/>
        <v/>
      </c>
      <c r="P2018" t="str">
        <f>IF(Belegerfassung!G2026&lt;&gt;"",CONCATENATE(Belegerfassung!G2026,".pdf"),"")</f>
        <v/>
      </c>
    </row>
    <row r="2019" spans="1:16">
      <c r="A2019" t="str">
        <f>IF(Belegerfassung!C2027&lt;&gt;"",0,"")</f>
        <v/>
      </c>
      <c r="B2019" t="str">
        <f>IFERROR(VLOOKUP(Belegerfassung!I2027,Konten!A:D,2,FALSE),"")</f>
        <v/>
      </c>
      <c r="C2019" t="str">
        <f>IF(A2019&lt;&gt;"",TEXT(Belegerfassung!C2027,"TT.MM.JJJJ"),"")</f>
        <v/>
      </c>
      <c r="D2019" t="str">
        <f>IFERROR(VLOOKUP(Belegerfassung!A2027,Abfrage!$E$2:$F$20,2,FALSE),"")</f>
        <v/>
      </c>
      <c r="E2019" t="str">
        <f>IF(A2019&lt;&gt;"",Belegerfassung!B2027,"")</f>
        <v/>
      </c>
      <c r="F2019" t="str">
        <f>IF(Belegerfassung!L2027="","",IF(Belegerfassung!L2027&lt;&gt;"",IF(Belegerfassung!L2027&lt;&gt;"",IF(Belegerfassung!J2027&lt;&gt;0,VLOOKUP(Belegerfassung!L2027,Abfrage!$A$2:$C$19,2,),VLOOKUP(Belegerfassung!L2027,Abfrage!$A$2:$C$19,3,)),"")))</f>
        <v/>
      </c>
      <c r="G2019" t="str">
        <f t="shared" si="93"/>
        <v/>
      </c>
      <c r="H2019" s="31" t="str">
        <f>IF(A2019&lt;&gt;"",-Belegerfassung!J2027+Belegerfassung!K2027,"")</f>
        <v/>
      </c>
      <c r="I2019" s="49" t="str">
        <f>IFERROR(IF(H2019&lt;&gt;"",Belegerfassung!L2027*100,""),IF(OR(Belegerfassung!L2027="Leistung EU - Erlöse",Belegerfassung!L2027="Lieferungen EU-Erlöse",Belegerfassung!L2027="EUST",Belegerfassung!L2027="Bauleistungen 20%")=TRUE,"",MID(Belegerfassung!L2027,4,2)))</f>
        <v/>
      </c>
      <c r="J2019" s="6" t="str">
        <f>IF(A2019&lt;&gt;"",LEFT(Belegerfassung!D2027,40),"")</f>
        <v/>
      </c>
      <c r="K2019" t="str">
        <f>IF(A2019&lt;&gt;"",VLOOKUP(D2019,Abfrage!$F$2:$G$21,2,FALSE),"")</f>
        <v/>
      </c>
      <c r="L2019" s="6" t="str">
        <f>IF(Belegerfassung!H2027&lt;&gt;"",Belegerfassung!H2027,"")</f>
        <v/>
      </c>
      <c r="M2019" t="str">
        <f>IFERROR(IF(Belegerfassung!E2027&lt;&gt;"",VLOOKUP(Belegerfassung!E2027,Abfrage!$L$2:$M$15,2,),""),"")</f>
        <v/>
      </c>
      <c r="N2019" t="str">
        <f t="shared" si="94"/>
        <v/>
      </c>
      <c r="O2019" t="str">
        <f t="shared" si="95"/>
        <v/>
      </c>
      <c r="P2019" t="str">
        <f>IF(Belegerfassung!G2027&lt;&gt;"",CONCATENATE(Belegerfassung!G2027,".pdf"),"")</f>
        <v/>
      </c>
    </row>
    <row r="2020" spans="1:16">
      <c r="A2020" t="str">
        <f>IF(Belegerfassung!C2028&lt;&gt;"",0,"")</f>
        <v/>
      </c>
      <c r="B2020" t="str">
        <f>IFERROR(VLOOKUP(Belegerfassung!I2028,Konten!A:D,2,FALSE),"")</f>
        <v/>
      </c>
      <c r="C2020" t="str">
        <f>IF(A2020&lt;&gt;"",TEXT(Belegerfassung!C2028,"TT.MM.JJJJ"),"")</f>
        <v/>
      </c>
      <c r="D2020" t="str">
        <f>IFERROR(VLOOKUP(Belegerfassung!A2028,Abfrage!$E$2:$F$20,2,FALSE),"")</f>
        <v/>
      </c>
      <c r="E2020" t="str">
        <f>IF(A2020&lt;&gt;"",Belegerfassung!B2028,"")</f>
        <v/>
      </c>
      <c r="F2020" t="str">
        <f>IF(Belegerfassung!L2028="","",IF(Belegerfassung!L2028&lt;&gt;"",IF(Belegerfassung!L2028&lt;&gt;"",IF(Belegerfassung!J2028&lt;&gt;0,VLOOKUP(Belegerfassung!L2028,Abfrage!$A$2:$C$19,2,),VLOOKUP(Belegerfassung!L2028,Abfrage!$A$2:$C$19,3,)),"")))</f>
        <v/>
      </c>
      <c r="G2020" t="str">
        <f t="shared" si="93"/>
        <v/>
      </c>
      <c r="H2020" s="31" t="str">
        <f>IF(A2020&lt;&gt;"",-Belegerfassung!J2028+Belegerfassung!K2028,"")</f>
        <v/>
      </c>
      <c r="I2020" s="49" t="str">
        <f>IFERROR(IF(H2020&lt;&gt;"",Belegerfassung!L2028*100,""),IF(OR(Belegerfassung!L2028="Leistung EU - Erlöse",Belegerfassung!L2028="Lieferungen EU-Erlöse",Belegerfassung!L2028="EUST",Belegerfassung!L2028="Bauleistungen 20%")=TRUE,"",MID(Belegerfassung!L2028,4,2)))</f>
        <v/>
      </c>
      <c r="J2020" s="6" t="str">
        <f>IF(A2020&lt;&gt;"",LEFT(Belegerfassung!D2028,40),"")</f>
        <v/>
      </c>
      <c r="K2020" t="str">
        <f>IF(A2020&lt;&gt;"",VLOOKUP(D2020,Abfrage!$F$2:$G$21,2,FALSE),"")</f>
        <v/>
      </c>
      <c r="L2020" s="6" t="str">
        <f>IF(Belegerfassung!H2028&lt;&gt;"",Belegerfassung!H2028,"")</f>
        <v/>
      </c>
      <c r="M2020" t="str">
        <f>IFERROR(IF(Belegerfassung!E2028&lt;&gt;"",VLOOKUP(Belegerfassung!E2028,Abfrage!$L$2:$M$15,2,),""),"")</f>
        <v/>
      </c>
      <c r="N2020" t="str">
        <f t="shared" si="94"/>
        <v/>
      </c>
      <c r="O2020" t="str">
        <f t="shared" si="95"/>
        <v/>
      </c>
      <c r="P2020" t="str">
        <f>IF(Belegerfassung!G2028&lt;&gt;"",CONCATENATE(Belegerfassung!G2028,".pdf"),"")</f>
        <v/>
      </c>
    </row>
    <row r="2021" spans="1:16">
      <c r="A2021" t="str">
        <f>IF(Belegerfassung!C2029&lt;&gt;"",0,"")</f>
        <v/>
      </c>
      <c r="B2021" t="str">
        <f>IFERROR(VLOOKUP(Belegerfassung!I2029,Konten!A:D,2,FALSE),"")</f>
        <v/>
      </c>
      <c r="C2021" t="str">
        <f>IF(A2021&lt;&gt;"",TEXT(Belegerfassung!C2029,"TT.MM.JJJJ"),"")</f>
        <v/>
      </c>
      <c r="D2021" t="str">
        <f>IFERROR(VLOOKUP(Belegerfassung!A2029,Abfrage!$E$2:$F$20,2,FALSE),"")</f>
        <v/>
      </c>
      <c r="E2021" t="str">
        <f>IF(A2021&lt;&gt;"",Belegerfassung!B2029,"")</f>
        <v/>
      </c>
      <c r="F2021" t="str">
        <f>IF(Belegerfassung!L2029="","",IF(Belegerfassung!L2029&lt;&gt;"",IF(Belegerfassung!L2029&lt;&gt;"",IF(Belegerfassung!J2029&lt;&gt;0,VLOOKUP(Belegerfassung!L2029,Abfrage!$A$2:$C$19,2,),VLOOKUP(Belegerfassung!L2029,Abfrage!$A$2:$C$19,3,)),"")))</f>
        <v/>
      </c>
      <c r="G2021" t="str">
        <f t="shared" si="93"/>
        <v/>
      </c>
      <c r="H2021" s="31" t="str">
        <f>IF(A2021&lt;&gt;"",-Belegerfassung!J2029+Belegerfassung!K2029,"")</f>
        <v/>
      </c>
      <c r="I2021" s="49" t="str">
        <f>IFERROR(IF(H2021&lt;&gt;"",Belegerfassung!L2029*100,""),IF(OR(Belegerfassung!L2029="Leistung EU - Erlöse",Belegerfassung!L2029="Lieferungen EU-Erlöse",Belegerfassung!L2029="EUST",Belegerfassung!L2029="Bauleistungen 20%")=TRUE,"",MID(Belegerfassung!L2029,4,2)))</f>
        <v/>
      </c>
      <c r="J2021" s="6" t="str">
        <f>IF(A2021&lt;&gt;"",LEFT(Belegerfassung!D2029,40),"")</f>
        <v/>
      </c>
      <c r="K2021" t="str">
        <f>IF(A2021&lt;&gt;"",VLOOKUP(D2021,Abfrage!$F$2:$G$21,2,FALSE),"")</f>
        <v/>
      </c>
      <c r="L2021" s="6" t="str">
        <f>IF(Belegerfassung!H2029&lt;&gt;"",Belegerfassung!H2029,"")</f>
        <v/>
      </c>
      <c r="M2021" t="str">
        <f>IFERROR(IF(Belegerfassung!E2029&lt;&gt;"",VLOOKUP(Belegerfassung!E2029,Abfrage!$L$2:$M$15,2,),""),"")</f>
        <v/>
      </c>
      <c r="N2021" t="str">
        <f t="shared" si="94"/>
        <v/>
      </c>
      <c r="O2021" t="str">
        <f t="shared" si="95"/>
        <v/>
      </c>
      <c r="P2021" t="str">
        <f>IF(Belegerfassung!G2029&lt;&gt;"",CONCATENATE(Belegerfassung!G2029,".pdf"),"")</f>
        <v/>
      </c>
    </row>
    <row r="2022" spans="1:16">
      <c r="A2022" t="str">
        <f>IF(Belegerfassung!C2030&lt;&gt;"",0,"")</f>
        <v/>
      </c>
      <c r="B2022" t="str">
        <f>IFERROR(VLOOKUP(Belegerfassung!I2030,Konten!A:D,2,FALSE),"")</f>
        <v/>
      </c>
      <c r="C2022" t="str">
        <f>IF(A2022&lt;&gt;"",TEXT(Belegerfassung!C2030,"TT.MM.JJJJ"),"")</f>
        <v/>
      </c>
      <c r="D2022" t="str">
        <f>IFERROR(VLOOKUP(Belegerfassung!A2030,Abfrage!$E$2:$F$20,2,FALSE),"")</f>
        <v/>
      </c>
      <c r="E2022" t="str">
        <f>IF(A2022&lt;&gt;"",Belegerfassung!B2030,"")</f>
        <v/>
      </c>
      <c r="F2022" t="str">
        <f>IF(Belegerfassung!L2030="","",IF(Belegerfassung!L2030&lt;&gt;"",IF(Belegerfassung!L2030&lt;&gt;"",IF(Belegerfassung!J2030&lt;&gt;0,VLOOKUP(Belegerfassung!L2030,Abfrage!$A$2:$C$19,2,),VLOOKUP(Belegerfassung!L2030,Abfrage!$A$2:$C$19,3,)),"")))</f>
        <v/>
      </c>
      <c r="G2022" t="str">
        <f t="shared" si="93"/>
        <v/>
      </c>
      <c r="H2022" s="31" t="str">
        <f>IF(A2022&lt;&gt;"",-Belegerfassung!J2030+Belegerfassung!K2030,"")</f>
        <v/>
      </c>
      <c r="I2022" s="49" t="str">
        <f>IFERROR(IF(H2022&lt;&gt;"",Belegerfassung!L2030*100,""),IF(OR(Belegerfassung!L2030="Leistung EU - Erlöse",Belegerfassung!L2030="Lieferungen EU-Erlöse",Belegerfassung!L2030="EUST",Belegerfassung!L2030="Bauleistungen 20%")=TRUE,"",MID(Belegerfassung!L2030,4,2)))</f>
        <v/>
      </c>
      <c r="J2022" s="6" t="str">
        <f>IF(A2022&lt;&gt;"",LEFT(Belegerfassung!D2030,40),"")</f>
        <v/>
      </c>
      <c r="K2022" t="str">
        <f>IF(A2022&lt;&gt;"",VLOOKUP(D2022,Abfrage!$F$2:$G$21,2,FALSE),"")</f>
        <v/>
      </c>
      <c r="L2022" s="6" t="str">
        <f>IF(Belegerfassung!H2030&lt;&gt;"",Belegerfassung!H2030,"")</f>
        <v/>
      </c>
      <c r="M2022" t="str">
        <f>IFERROR(IF(Belegerfassung!E2030&lt;&gt;"",VLOOKUP(Belegerfassung!E2030,Abfrage!$L$2:$M$15,2,),""),"")</f>
        <v/>
      </c>
      <c r="N2022" t="str">
        <f t="shared" si="94"/>
        <v/>
      </c>
      <c r="O2022" t="str">
        <f t="shared" si="95"/>
        <v/>
      </c>
      <c r="P2022" t="str">
        <f>IF(Belegerfassung!G2030&lt;&gt;"",CONCATENATE(Belegerfassung!G2030,".pdf"),"")</f>
        <v/>
      </c>
    </row>
    <row r="2023" spans="1:16">
      <c r="A2023" t="str">
        <f>IF(Belegerfassung!C2031&lt;&gt;"",0,"")</f>
        <v/>
      </c>
      <c r="B2023" t="str">
        <f>IFERROR(VLOOKUP(Belegerfassung!I2031,Konten!A:D,2,FALSE),"")</f>
        <v/>
      </c>
      <c r="C2023" t="str">
        <f>IF(A2023&lt;&gt;"",TEXT(Belegerfassung!C2031,"TT.MM.JJJJ"),"")</f>
        <v/>
      </c>
      <c r="D2023" t="str">
        <f>IFERROR(VLOOKUP(Belegerfassung!A2031,Abfrage!$E$2:$F$20,2,FALSE),"")</f>
        <v/>
      </c>
      <c r="E2023" t="str">
        <f>IF(A2023&lt;&gt;"",Belegerfassung!B2031,"")</f>
        <v/>
      </c>
      <c r="F2023" t="str">
        <f>IF(Belegerfassung!L2031="","",IF(Belegerfassung!L2031&lt;&gt;"",IF(Belegerfassung!L2031&lt;&gt;"",IF(Belegerfassung!J2031&lt;&gt;0,VLOOKUP(Belegerfassung!L2031,Abfrage!$A$2:$C$19,2,),VLOOKUP(Belegerfassung!L2031,Abfrage!$A$2:$C$19,3,)),"")))</f>
        <v/>
      </c>
      <c r="G2023" t="str">
        <f t="shared" si="93"/>
        <v/>
      </c>
      <c r="H2023" s="31" t="str">
        <f>IF(A2023&lt;&gt;"",-Belegerfassung!J2031+Belegerfassung!K2031,"")</f>
        <v/>
      </c>
      <c r="I2023" s="49" t="str">
        <f>IFERROR(IF(H2023&lt;&gt;"",Belegerfassung!L2031*100,""),IF(OR(Belegerfassung!L2031="Leistung EU - Erlöse",Belegerfassung!L2031="Lieferungen EU-Erlöse",Belegerfassung!L2031="EUST",Belegerfassung!L2031="Bauleistungen 20%")=TRUE,"",MID(Belegerfassung!L2031,4,2)))</f>
        <v/>
      </c>
      <c r="J2023" s="6" t="str">
        <f>IF(A2023&lt;&gt;"",LEFT(Belegerfassung!D2031,40),"")</f>
        <v/>
      </c>
      <c r="K2023" t="str">
        <f>IF(A2023&lt;&gt;"",VLOOKUP(D2023,Abfrage!$F$2:$G$21,2,FALSE),"")</f>
        <v/>
      </c>
      <c r="L2023" s="6" t="str">
        <f>IF(Belegerfassung!H2031&lt;&gt;"",Belegerfassung!H2031,"")</f>
        <v/>
      </c>
      <c r="M2023" t="str">
        <f>IFERROR(IF(Belegerfassung!E2031&lt;&gt;"",VLOOKUP(Belegerfassung!E2031,Abfrage!$L$2:$M$15,2,),""),"")</f>
        <v/>
      </c>
      <c r="N2023" t="str">
        <f t="shared" si="94"/>
        <v/>
      </c>
      <c r="O2023" t="str">
        <f t="shared" si="95"/>
        <v/>
      </c>
      <c r="P2023" t="str">
        <f>IF(Belegerfassung!G2031&lt;&gt;"",CONCATENATE(Belegerfassung!G2031,".pdf"),"")</f>
        <v/>
      </c>
    </row>
    <row r="2024" spans="1:16">
      <c r="A2024" t="str">
        <f>IF(Belegerfassung!C2032&lt;&gt;"",0,"")</f>
        <v/>
      </c>
      <c r="B2024" t="str">
        <f>IFERROR(VLOOKUP(Belegerfassung!I2032,Konten!A:D,2,FALSE),"")</f>
        <v/>
      </c>
      <c r="C2024" t="str">
        <f>IF(A2024&lt;&gt;"",TEXT(Belegerfassung!C2032,"TT.MM.JJJJ"),"")</f>
        <v/>
      </c>
      <c r="D2024" t="str">
        <f>IFERROR(VLOOKUP(Belegerfassung!A2032,Abfrage!$E$2:$F$20,2,FALSE),"")</f>
        <v/>
      </c>
      <c r="E2024" t="str">
        <f>IF(A2024&lt;&gt;"",Belegerfassung!B2032,"")</f>
        <v/>
      </c>
      <c r="F2024" t="str">
        <f>IF(Belegerfassung!L2032="","",IF(Belegerfassung!L2032&lt;&gt;"",IF(Belegerfassung!L2032&lt;&gt;"",IF(Belegerfassung!J2032&lt;&gt;0,VLOOKUP(Belegerfassung!L2032,Abfrage!$A$2:$C$19,2,),VLOOKUP(Belegerfassung!L2032,Abfrage!$A$2:$C$19,3,)),"")))</f>
        <v/>
      </c>
      <c r="G2024" t="str">
        <f t="shared" si="93"/>
        <v/>
      </c>
      <c r="H2024" s="31" t="str">
        <f>IF(A2024&lt;&gt;"",-Belegerfassung!J2032+Belegerfassung!K2032,"")</f>
        <v/>
      </c>
      <c r="I2024" s="49" t="str">
        <f>IFERROR(IF(H2024&lt;&gt;"",Belegerfassung!L2032*100,""),IF(OR(Belegerfassung!L2032="Leistung EU - Erlöse",Belegerfassung!L2032="Lieferungen EU-Erlöse",Belegerfassung!L2032="EUST",Belegerfassung!L2032="Bauleistungen 20%")=TRUE,"",MID(Belegerfassung!L2032,4,2)))</f>
        <v/>
      </c>
      <c r="J2024" s="6" t="str">
        <f>IF(A2024&lt;&gt;"",LEFT(Belegerfassung!D2032,40),"")</f>
        <v/>
      </c>
      <c r="K2024" t="str">
        <f>IF(A2024&lt;&gt;"",VLOOKUP(D2024,Abfrage!$F$2:$G$21,2,FALSE),"")</f>
        <v/>
      </c>
      <c r="L2024" s="6" t="str">
        <f>IF(Belegerfassung!H2032&lt;&gt;"",Belegerfassung!H2032,"")</f>
        <v/>
      </c>
      <c r="M2024" t="str">
        <f>IFERROR(IF(Belegerfassung!E2032&lt;&gt;"",VLOOKUP(Belegerfassung!E2032,Abfrage!$L$2:$M$15,2,),""),"")</f>
        <v/>
      </c>
      <c r="N2024" t="str">
        <f t="shared" si="94"/>
        <v/>
      </c>
      <c r="O2024" t="str">
        <f t="shared" si="95"/>
        <v/>
      </c>
      <c r="P2024" t="str">
        <f>IF(Belegerfassung!G2032&lt;&gt;"",CONCATENATE(Belegerfassung!G2032,".pdf"),"")</f>
        <v/>
      </c>
    </row>
    <row r="2025" spans="1:16">
      <c r="A2025" t="str">
        <f>IF(Belegerfassung!C2033&lt;&gt;"",0,"")</f>
        <v/>
      </c>
      <c r="B2025" t="str">
        <f>IFERROR(VLOOKUP(Belegerfassung!I2033,Konten!A:D,2,FALSE),"")</f>
        <v/>
      </c>
      <c r="C2025" t="str">
        <f>IF(A2025&lt;&gt;"",TEXT(Belegerfassung!C2033,"TT.MM.JJJJ"),"")</f>
        <v/>
      </c>
      <c r="D2025" t="str">
        <f>IFERROR(VLOOKUP(Belegerfassung!A2033,Abfrage!$E$2:$F$20,2,FALSE),"")</f>
        <v/>
      </c>
      <c r="E2025" t="str">
        <f>IF(A2025&lt;&gt;"",Belegerfassung!B2033,"")</f>
        <v/>
      </c>
      <c r="F2025" t="str">
        <f>IF(Belegerfassung!L2033="","",IF(Belegerfassung!L2033&lt;&gt;"",IF(Belegerfassung!L2033&lt;&gt;"",IF(Belegerfassung!J2033&lt;&gt;0,VLOOKUP(Belegerfassung!L2033,Abfrage!$A$2:$C$19,2,),VLOOKUP(Belegerfassung!L2033,Abfrage!$A$2:$C$19,3,)),"")))</f>
        <v/>
      </c>
      <c r="G2025" t="str">
        <f t="shared" si="93"/>
        <v/>
      </c>
      <c r="H2025" s="31" t="str">
        <f>IF(A2025&lt;&gt;"",-Belegerfassung!J2033+Belegerfassung!K2033,"")</f>
        <v/>
      </c>
      <c r="I2025" s="49" t="str">
        <f>IFERROR(IF(H2025&lt;&gt;"",Belegerfassung!L2033*100,""),IF(OR(Belegerfassung!L2033="Leistung EU - Erlöse",Belegerfassung!L2033="Lieferungen EU-Erlöse",Belegerfassung!L2033="EUST",Belegerfassung!L2033="Bauleistungen 20%")=TRUE,"",MID(Belegerfassung!L2033,4,2)))</f>
        <v/>
      </c>
      <c r="J2025" s="6" t="str">
        <f>IF(A2025&lt;&gt;"",LEFT(Belegerfassung!D2033,40),"")</f>
        <v/>
      </c>
      <c r="K2025" t="str">
        <f>IF(A2025&lt;&gt;"",VLOOKUP(D2025,Abfrage!$F$2:$G$21,2,FALSE),"")</f>
        <v/>
      </c>
      <c r="L2025" s="6" t="str">
        <f>IF(Belegerfassung!H2033&lt;&gt;"",Belegerfassung!H2033,"")</f>
        <v/>
      </c>
      <c r="M2025" t="str">
        <f>IFERROR(IF(Belegerfassung!E2033&lt;&gt;"",VLOOKUP(Belegerfassung!E2033,Abfrage!$L$2:$M$15,2,),""),"")</f>
        <v/>
      </c>
      <c r="N2025" t="str">
        <f t="shared" si="94"/>
        <v/>
      </c>
      <c r="O2025" t="str">
        <f t="shared" si="95"/>
        <v/>
      </c>
      <c r="P2025" t="str">
        <f>IF(Belegerfassung!G2033&lt;&gt;"",CONCATENATE(Belegerfassung!G2033,".pdf"),"")</f>
        <v/>
      </c>
    </row>
    <row r="2026" spans="1:16">
      <c r="A2026" t="str">
        <f>IF(Belegerfassung!C2034&lt;&gt;"",0,"")</f>
        <v/>
      </c>
      <c r="B2026" t="str">
        <f>IFERROR(VLOOKUP(Belegerfassung!I2034,Konten!A:D,2,FALSE),"")</f>
        <v/>
      </c>
      <c r="C2026" t="str">
        <f>IF(A2026&lt;&gt;"",TEXT(Belegerfassung!C2034,"TT.MM.JJJJ"),"")</f>
        <v/>
      </c>
      <c r="D2026" t="str">
        <f>IFERROR(VLOOKUP(Belegerfassung!A2034,Abfrage!$E$2:$F$20,2,FALSE),"")</f>
        <v/>
      </c>
      <c r="E2026" t="str">
        <f>IF(A2026&lt;&gt;"",Belegerfassung!B2034,"")</f>
        <v/>
      </c>
      <c r="F2026" t="str">
        <f>IF(Belegerfassung!L2034="","",IF(Belegerfassung!L2034&lt;&gt;"",IF(Belegerfassung!L2034&lt;&gt;"",IF(Belegerfassung!J2034&lt;&gt;0,VLOOKUP(Belegerfassung!L2034,Abfrage!$A$2:$C$19,2,),VLOOKUP(Belegerfassung!L2034,Abfrage!$A$2:$C$19,3,)),"")))</f>
        <v/>
      </c>
      <c r="G2026" t="str">
        <f t="shared" si="93"/>
        <v/>
      </c>
      <c r="H2026" s="31" t="str">
        <f>IF(A2026&lt;&gt;"",-Belegerfassung!J2034+Belegerfassung!K2034,"")</f>
        <v/>
      </c>
      <c r="I2026" s="49" t="str">
        <f>IFERROR(IF(H2026&lt;&gt;"",Belegerfassung!L2034*100,""),IF(OR(Belegerfassung!L2034="Leistung EU - Erlöse",Belegerfassung!L2034="Lieferungen EU-Erlöse",Belegerfassung!L2034="EUST",Belegerfassung!L2034="Bauleistungen 20%")=TRUE,"",MID(Belegerfassung!L2034,4,2)))</f>
        <v/>
      </c>
      <c r="J2026" s="6" t="str">
        <f>IF(A2026&lt;&gt;"",LEFT(Belegerfassung!D2034,40),"")</f>
        <v/>
      </c>
      <c r="K2026" t="str">
        <f>IF(A2026&lt;&gt;"",VLOOKUP(D2026,Abfrage!$F$2:$G$21,2,FALSE),"")</f>
        <v/>
      </c>
      <c r="L2026" s="6" t="str">
        <f>IF(Belegerfassung!H2034&lt;&gt;"",Belegerfassung!H2034,"")</f>
        <v/>
      </c>
      <c r="M2026" t="str">
        <f>IFERROR(IF(Belegerfassung!E2034&lt;&gt;"",VLOOKUP(Belegerfassung!E2034,Abfrage!$L$2:$M$15,2,),""),"")</f>
        <v/>
      </c>
      <c r="N2026" t="str">
        <f t="shared" si="94"/>
        <v/>
      </c>
      <c r="O2026" t="str">
        <f t="shared" si="95"/>
        <v/>
      </c>
      <c r="P2026" t="str">
        <f>IF(Belegerfassung!G2034&lt;&gt;"",CONCATENATE(Belegerfassung!G2034,".pdf"),"")</f>
        <v/>
      </c>
    </row>
    <row r="2027" spans="1:16">
      <c r="A2027" t="str">
        <f>IF(Belegerfassung!C2035&lt;&gt;"",0,"")</f>
        <v/>
      </c>
      <c r="B2027" t="str">
        <f>IFERROR(VLOOKUP(Belegerfassung!I2035,Konten!A:D,2,FALSE),"")</f>
        <v/>
      </c>
      <c r="C2027" t="str">
        <f>IF(A2027&lt;&gt;"",TEXT(Belegerfassung!C2035,"TT.MM.JJJJ"),"")</f>
        <v/>
      </c>
      <c r="D2027" t="str">
        <f>IFERROR(VLOOKUP(Belegerfassung!A2035,Abfrage!$E$2:$F$20,2,FALSE),"")</f>
        <v/>
      </c>
      <c r="E2027" t="str">
        <f>IF(A2027&lt;&gt;"",Belegerfassung!B2035,"")</f>
        <v/>
      </c>
      <c r="F2027" t="str">
        <f>IF(Belegerfassung!L2035="","",IF(Belegerfassung!L2035&lt;&gt;"",IF(Belegerfassung!L2035&lt;&gt;"",IF(Belegerfassung!J2035&lt;&gt;0,VLOOKUP(Belegerfassung!L2035,Abfrage!$A$2:$C$19,2,),VLOOKUP(Belegerfassung!L2035,Abfrage!$A$2:$C$19,3,)),"")))</f>
        <v/>
      </c>
      <c r="G2027" t="str">
        <f t="shared" si="93"/>
        <v/>
      </c>
      <c r="H2027" s="31" t="str">
        <f>IF(A2027&lt;&gt;"",-Belegerfassung!J2035+Belegerfassung!K2035,"")</f>
        <v/>
      </c>
      <c r="I2027" s="49" t="str">
        <f>IFERROR(IF(H2027&lt;&gt;"",Belegerfassung!L2035*100,""),IF(OR(Belegerfassung!L2035="Leistung EU - Erlöse",Belegerfassung!L2035="Lieferungen EU-Erlöse",Belegerfassung!L2035="EUST",Belegerfassung!L2035="Bauleistungen 20%")=TRUE,"",MID(Belegerfassung!L2035,4,2)))</f>
        <v/>
      </c>
      <c r="J2027" s="6" t="str">
        <f>IF(A2027&lt;&gt;"",LEFT(Belegerfassung!D2035,40),"")</f>
        <v/>
      </c>
      <c r="K2027" t="str">
        <f>IF(A2027&lt;&gt;"",VLOOKUP(D2027,Abfrage!$F$2:$G$21,2,FALSE),"")</f>
        <v/>
      </c>
      <c r="L2027" s="6" t="str">
        <f>IF(Belegerfassung!H2035&lt;&gt;"",Belegerfassung!H2035,"")</f>
        <v/>
      </c>
      <c r="M2027" t="str">
        <f>IFERROR(IF(Belegerfassung!E2035&lt;&gt;"",VLOOKUP(Belegerfassung!E2035,Abfrage!$L$2:$M$15,2,),""),"")</f>
        <v/>
      </c>
      <c r="N2027" t="str">
        <f t="shared" si="94"/>
        <v/>
      </c>
      <c r="O2027" t="str">
        <f t="shared" si="95"/>
        <v/>
      </c>
      <c r="P2027" t="str">
        <f>IF(Belegerfassung!G2035&lt;&gt;"",CONCATENATE(Belegerfassung!G2035,".pdf"),"")</f>
        <v/>
      </c>
    </row>
    <row r="2028" spans="1:16">
      <c r="A2028" t="str">
        <f>IF(Belegerfassung!C2036&lt;&gt;"",0,"")</f>
        <v/>
      </c>
      <c r="B2028" t="str">
        <f>IFERROR(VLOOKUP(Belegerfassung!I2036,Konten!A:D,2,FALSE),"")</f>
        <v/>
      </c>
      <c r="C2028" t="str">
        <f>IF(A2028&lt;&gt;"",TEXT(Belegerfassung!C2036,"TT.MM.JJJJ"),"")</f>
        <v/>
      </c>
      <c r="D2028" t="str">
        <f>IFERROR(VLOOKUP(Belegerfassung!A2036,Abfrage!$E$2:$F$20,2,FALSE),"")</f>
        <v/>
      </c>
      <c r="E2028" t="str">
        <f>IF(A2028&lt;&gt;"",Belegerfassung!B2036,"")</f>
        <v/>
      </c>
      <c r="F2028" t="str">
        <f>IF(Belegerfassung!L2036="","",IF(Belegerfassung!L2036&lt;&gt;"",IF(Belegerfassung!L2036&lt;&gt;"",IF(Belegerfassung!J2036&lt;&gt;0,VLOOKUP(Belegerfassung!L2036,Abfrage!$A$2:$C$19,2,),VLOOKUP(Belegerfassung!L2036,Abfrage!$A$2:$C$19,3,)),"")))</f>
        <v/>
      </c>
      <c r="G2028" t="str">
        <f t="shared" si="93"/>
        <v/>
      </c>
      <c r="H2028" s="31" t="str">
        <f>IF(A2028&lt;&gt;"",-Belegerfassung!J2036+Belegerfassung!K2036,"")</f>
        <v/>
      </c>
      <c r="I2028" s="49" t="str">
        <f>IFERROR(IF(H2028&lt;&gt;"",Belegerfassung!L2036*100,""),IF(OR(Belegerfassung!L2036="Leistung EU - Erlöse",Belegerfassung!L2036="Lieferungen EU-Erlöse",Belegerfassung!L2036="EUST",Belegerfassung!L2036="Bauleistungen 20%")=TRUE,"",MID(Belegerfassung!L2036,4,2)))</f>
        <v/>
      </c>
      <c r="J2028" s="6" t="str">
        <f>IF(A2028&lt;&gt;"",LEFT(Belegerfassung!D2036,40),"")</f>
        <v/>
      </c>
      <c r="K2028" t="str">
        <f>IF(A2028&lt;&gt;"",VLOOKUP(D2028,Abfrage!$F$2:$G$21,2,FALSE),"")</f>
        <v/>
      </c>
      <c r="L2028" s="6" t="str">
        <f>IF(Belegerfassung!H2036&lt;&gt;"",Belegerfassung!H2036,"")</f>
        <v/>
      </c>
      <c r="M2028" t="str">
        <f>IFERROR(IF(Belegerfassung!E2036&lt;&gt;"",VLOOKUP(Belegerfassung!E2036,Abfrage!$L$2:$M$15,2,),""),"")</f>
        <v/>
      </c>
      <c r="N2028" t="str">
        <f t="shared" si="94"/>
        <v/>
      </c>
      <c r="O2028" t="str">
        <f t="shared" si="95"/>
        <v/>
      </c>
      <c r="P2028" t="str">
        <f>IF(Belegerfassung!G2036&lt;&gt;"",CONCATENATE(Belegerfassung!G2036,".pdf"),"")</f>
        <v/>
      </c>
    </row>
    <row r="2029" spans="1:16">
      <c r="A2029" t="str">
        <f>IF(Belegerfassung!C2037&lt;&gt;"",0,"")</f>
        <v/>
      </c>
      <c r="B2029" t="str">
        <f>IFERROR(VLOOKUP(Belegerfassung!I2037,Konten!A:D,2,FALSE),"")</f>
        <v/>
      </c>
      <c r="C2029" t="str">
        <f>IF(A2029&lt;&gt;"",TEXT(Belegerfassung!C2037,"TT.MM.JJJJ"),"")</f>
        <v/>
      </c>
      <c r="D2029" t="str">
        <f>IFERROR(VLOOKUP(Belegerfassung!A2037,Abfrage!$E$2:$F$20,2,FALSE),"")</f>
        <v/>
      </c>
      <c r="E2029" t="str">
        <f>IF(A2029&lt;&gt;"",Belegerfassung!B2037,"")</f>
        <v/>
      </c>
      <c r="F2029" t="str">
        <f>IF(Belegerfassung!L2037="","",IF(Belegerfassung!L2037&lt;&gt;"",IF(Belegerfassung!L2037&lt;&gt;"",IF(Belegerfassung!J2037&lt;&gt;0,VLOOKUP(Belegerfassung!L2037,Abfrage!$A$2:$C$19,2,),VLOOKUP(Belegerfassung!L2037,Abfrage!$A$2:$C$19,3,)),"")))</f>
        <v/>
      </c>
      <c r="G2029" t="str">
        <f t="shared" si="93"/>
        <v/>
      </c>
      <c r="H2029" s="31" t="str">
        <f>IF(A2029&lt;&gt;"",-Belegerfassung!J2037+Belegerfassung!K2037,"")</f>
        <v/>
      </c>
      <c r="I2029" s="49" t="str">
        <f>IFERROR(IF(H2029&lt;&gt;"",Belegerfassung!L2037*100,""),IF(OR(Belegerfassung!L2037="Leistung EU - Erlöse",Belegerfassung!L2037="Lieferungen EU-Erlöse",Belegerfassung!L2037="EUST",Belegerfassung!L2037="Bauleistungen 20%")=TRUE,"",MID(Belegerfassung!L2037,4,2)))</f>
        <v/>
      </c>
      <c r="J2029" s="6" t="str">
        <f>IF(A2029&lt;&gt;"",LEFT(Belegerfassung!D2037,40),"")</f>
        <v/>
      </c>
      <c r="K2029" t="str">
        <f>IF(A2029&lt;&gt;"",VLOOKUP(D2029,Abfrage!$F$2:$G$21,2,FALSE),"")</f>
        <v/>
      </c>
      <c r="L2029" s="6" t="str">
        <f>IF(Belegerfassung!H2037&lt;&gt;"",Belegerfassung!H2037,"")</f>
        <v/>
      </c>
      <c r="M2029" t="str">
        <f>IFERROR(IF(Belegerfassung!E2037&lt;&gt;"",VLOOKUP(Belegerfassung!E2037,Abfrage!$L$2:$M$15,2,),""),"")</f>
        <v/>
      </c>
      <c r="N2029" t="str">
        <f t="shared" si="94"/>
        <v/>
      </c>
      <c r="O2029" t="str">
        <f t="shared" si="95"/>
        <v/>
      </c>
      <c r="P2029" t="str">
        <f>IF(Belegerfassung!G2037&lt;&gt;"",CONCATENATE(Belegerfassung!G2037,".pdf"),"")</f>
        <v/>
      </c>
    </row>
    <row r="2030" spans="1:16">
      <c r="A2030" t="str">
        <f>IF(Belegerfassung!C2038&lt;&gt;"",0,"")</f>
        <v/>
      </c>
      <c r="B2030" t="str">
        <f>IFERROR(VLOOKUP(Belegerfassung!I2038,Konten!A:D,2,FALSE),"")</f>
        <v/>
      </c>
      <c r="C2030" t="str">
        <f>IF(A2030&lt;&gt;"",TEXT(Belegerfassung!C2038,"TT.MM.JJJJ"),"")</f>
        <v/>
      </c>
      <c r="D2030" t="str">
        <f>IFERROR(VLOOKUP(Belegerfassung!A2038,Abfrage!$E$2:$F$20,2,FALSE),"")</f>
        <v/>
      </c>
      <c r="E2030" t="str">
        <f>IF(A2030&lt;&gt;"",Belegerfassung!B2038,"")</f>
        <v/>
      </c>
      <c r="F2030" t="str">
        <f>IF(Belegerfassung!L2038="","",IF(Belegerfassung!L2038&lt;&gt;"",IF(Belegerfassung!L2038&lt;&gt;"",IF(Belegerfassung!J2038&lt;&gt;0,VLOOKUP(Belegerfassung!L2038,Abfrage!$A$2:$C$19,2,),VLOOKUP(Belegerfassung!L2038,Abfrage!$A$2:$C$19,3,)),"")))</f>
        <v/>
      </c>
      <c r="G2030" t="str">
        <f t="shared" si="93"/>
        <v/>
      </c>
      <c r="H2030" s="31" t="str">
        <f>IF(A2030&lt;&gt;"",-Belegerfassung!J2038+Belegerfassung!K2038,"")</f>
        <v/>
      </c>
      <c r="I2030" s="49" t="str">
        <f>IFERROR(IF(H2030&lt;&gt;"",Belegerfassung!L2038*100,""),IF(OR(Belegerfassung!L2038="Leistung EU - Erlöse",Belegerfassung!L2038="Lieferungen EU-Erlöse",Belegerfassung!L2038="EUST",Belegerfassung!L2038="Bauleistungen 20%")=TRUE,"",MID(Belegerfassung!L2038,4,2)))</f>
        <v/>
      </c>
      <c r="J2030" s="6" t="str">
        <f>IF(A2030&lt;&gt;"",LEFT(Belegerfassung!D2038,40),"")</f>
        <v/>
      </c>
      <c r="K2030" t="str">
        <f>IF(A2030&lt;&gt;"",VLOOKUP(D2030,Abfrage!$F$2:$G$21,2,FALSE),"")</f>
        <v/>
      </c>
      <c r="L2030" s="6" t="str">
        <f>IF(Belegerfassung!H2038&lt;&gt;"",Belegerfassung!H2038,"")</f>
        <v/>
      </c>
      <c r="M2030" t="str">
        <f>IFERROR(IF(Belegerfassung!E2038&lt;&gt;"",VLOOKUP(Belegerfassung!E2038,Abfrage!$L$2:$M$15,2,),""),"")</f>
        <v/>
      </c>
      <c r="N2030" t="str">
        <f t="shared" si="94"/>
        <v/>
      </c>
      <c r="O2030" t="str">
        <f t="shared" si="95"/>
        <v/>
      </c>
      <c r="P2030" t="str">
        <f>IF(Belegerfassung!G2038&lt;&gt;"",CONCATENATE(Belegerfassung!G2038,".pdf"),"")</f>
        <v/>
      </c>
    </row>
    <row r="2031" spans="1:16">
      <c r="A2031" t="str">
        <f>IF(Belegerfassung!C2039&lt;&gt;"",0,"")</f>
        <v/>
      </c>
      <c r="B2031" t="str">
        <f>IFERROR(VLOOKUP(Belegerfassung!I2039,Konten!A:D,2,FALSE),"")</f>
        <v/>
      </c>
      <c r="C2031" t="str">
        <f>IF(A2031&lt;&gt;"",TEXT(Belegerfassung!C2039,"TT.MM.JJJJ"),"")</f>
        <v/>
      </c>
      <c r="D2031" t="str">
        <f>IFERROR(VLOOKUP(Belegerfassung!A2039,Abfrage!$E$2:$F$20,2,FALSE),"")</f>
        <v/>
      </c>
      <c r="E2031" t="str">
        <f>IF(A2031&lt;&gt;"",Belegerfassung!B2039,"")</f>
        <v/>
      </c>
      <c r="F2031" t="str">
        <f>IF(Belegerfassung!L2039="","",IF(Belegerfassung!L2039&lt;&gt;"",IF(Belegerfassung!L2039&lt;&gt;"",IF(Belegerfassung!J2039&lt;&gt;0,VLOOKUP(Belegerfassung!L2039,Abfrage!$A$2:$C$19,2,),VLOOKUP(Belegerfassung!L2039,Abfrage!$A$2:$C$19,3,)),"")))</f>
        <v/>
      </c>
      <c r="G2031" t="str">
        <f t="shared" si="93"/>
        <v/>
      </c>
      <c r="H2031" s="31" t="str">
        <f>IF(A2031&lt;&gt;"",-Belegerfassung!J2039+Belegerfassung!K2039,"")</f>
        <v/>
      </c>
      <c r="I2031" s="49" t="str">
        <f>IFERROR(IF(H2031&lt;&gt;"",Belegerfassung!L2039*100,""),IF(OR(Belegerfassung!L2039="Leistung EU - Erlöse",Belegerfassung!L2039="Lieferungen EU-Erlöse",Belegerfassung!L2039="EUST",Belegerfassung!L2039="Bauleistungen 20%")=TRUE,"",MID(Belegerfassung!L2039,4,2)))</f>
        <v/>
      </c>
      <c r="J2031" s="6" t="str">
        <f>IF(A2031&lt;&gt;"",LEFT(Belegerfassung!D2039,40),"")</f>
        <v/>
      </c>
      <c r="K2031" t="str">
        <f>IF(A2031&lt;&gt;"",VLOOKUP(D2031,Abfrage!$F$2:$G$21,2,FALSE),"")</f>
        <v/>
      </c>
      <c r="L2031" s="6" t="str">
        <f>IF(Belegerfassung!H2039&lt;&gt;"",Belegerfassung!H2039,"")</f>
        <v/>
      </c>
      <c r="M2031" t="str">
        <f>IFERROR(IF(Belegerfassung!E2039&lt;&gt;"",VLOOKUP(Belegerfassung!E2039,Abfrage!$L$2:$M$15,2,),""),"")</f>
        <v/>
      </c>
      <c r="N2031" t="str">
        <f t="shared" si="94"/>
        <v/>
      </c>
      <c r="O2031" t="str">
        <f t="shared" si="95"/>
        <v/>
      </c>
      <c r="P2031" t="str">
        <f>IF(Belegerfassung!G2039&lt;&gt;"",CONCATENATE(Belegerfassung!G2039,".pdf"),"")</f>
        <v/>
      </c>
    </row>
    <row r="2032" spans="1:16">
      <c r="A2032" t="str">
        <f>IF(Belegerfassung!C2040&lt;&gt;"",0,"")</f>
        <v/>
      </c>
      <c r="B2032" t="str">
        <f>IFERROR(VLOOKUP(Belegerfassung!I2040,Konten!A:D,2,FALSE),"")</f>
        <v/>
      </c>
      <c r="C2032" t="str">
        <f>IF(A2032&lt;&gt;"",TEXT(Belegerfassung!C2040,"TT.MM.JJJJ"),"")</f>
        <v/>
      </c>
      <c r="D2032" t="str">
        <f>IFERROR(VLOOKUP(Belegerfassung!A2040,Abfrage!$E$2:$F$20,2,FALSE),"")</f>
        <v/>
      </c>
      <c r="E2032" t="str">
        <f>IF(A2032&lt;&gt;"",Belegerfassung!B2040,"")</f>
        <v/>
      </c>
      <c r="F2032" t="str">
        <f>IF(Belegerfassung!L2040="","",IF(Belegerfassung!L2040&lt;&gt;"",IF(Belegerfassung!L2040&lt;&gt;"",IF(Belegerfassung!J2040&lt;&gt;0,VLOOKUP(Belegerfassung!L2040,Abfrage!$A$2:$C$19,2,),VLOOKUP(Belegerfassung!L2040,Abfrage!$A$2:$C$19,3,)),"")))</f>
        <v/>
      </c>
      <c r="G2032" t="str">
        <f t="shared" si="93"/>
        <v/>
      </c>
      <c r="H2032" s="31" t="str">
        <f>IF(A2032&lt;&gt;"",-Belegerfassung!J2040+Belegerfassung!K2040,"")</f>
        <v/>
      </c>
      <c r="I2032" s="49" t="str">
        <f>IFERROR(IF(H2032&lt;&gt;"",Belegerfassung!L2040*100,""),IF(OR(Belegerfassung!L2040="Leistung EU - Erlöse",Belegerfassung!L2040="Lieferungen EU-Erlöse",Belegerfassung!L2040="EUST",Belegerfassung!L2040="Bauleistungen 20%")=TRUE,"",MID(Belegerfassung!L2040,4,2)))</f>
        <v/>
      </c>
      <c r="J2032" s="6" t="str">
        <f>IF(A2032&lt;&gt;"",LEFT(Belegerfassung!D2040,40),"")</f>
        <v/>
      </c>
      <c r="K2032" t="str">
        <f>IF(A2032&lt;&gt;"",VLOOKUP(D2032,Abfrage!$F$2:$G$21,2,FALSE),"")</f>
        <v/>
      </c>
      <c r="L2032" s="6" t="str">
        <f>IF(Belegerfassung!H2040&lt;&gt;"",Belegerfassung!H2040,"")</f>
        <v/>
      </c>
      <c r="M2032" t="str">
        <f>IFERROR(IF(Belegerfassung!E2040&lt;&gt;"",VLOOKUP(Belegerfassung!E2040,Abfrage!$L$2:$M$15,2,),""),"")</f>
        <v/>
      </c>
      <c r="N2032" t="str">
        <f t="shared" si="94"/>
        <v/>
      </c>
      <c r="O2032" t="str">
        <f t="shared" si="95"/>
        <v/>
      </c>
      <c r="P2032" t="str">
        <f>IF(Belegerfassung!G2040&lt;&gt;"",CONCATENATE(Belegerfassung!G2040,".pdf"),"")</f>
        <v/>
      </c>
    </row>
    <row r="2033" spans="1:16">
      <c r="A2033" t="str">
        <f>IF(Belegerfassung!C2041&lt;&gt;"",0,"")</f>
        <v/>
      </c>
      <c r="B2033" t="str">
        <f>IFERROR(VLOOKUP(Belegerfassung!I2041,Konten!A:D,2,FALSE),"")</f>
        <v/>
      </c>
      <c r="C2033" t="str">
        <f>IF(A2033&lt;&gt;"",TEXT(Belegerfassung!C2041,"TT.MM.JJJJ"),"")</f>
        <v/>
      </c>
      <c r="D2033" t="str">
        <f>IFERROR(VLOOKUP(Belegerfassung!A2041,Abfrage!$E$2:$F$20,2,FALSE),"")</f>
        <v/>
      </c>
      <c r="E2033" t="str">
        <f>IF(A2033&lt;&gt;"",Belegerfassung!B2041,"")</f>
        <v/>
      </c>
      <c r="F2033" t="str">
        <f>IF(Belegerfassung!L2041="","",IF(Belegerfassung!L2041&lt;&gt;"",IF(Belegerfassung!L2041&lt;&gt;"",IF(Belegerfassung!J2041&lt;&gt;0,VLOOKUP(Belegerfassung!L2041,Abfrage!$A$2:$C$19,2,),VLOOKUP(Belegerfassung!L2041,Abfrage!$A$2:$C$19,3,)),"")))</f>
        <v/>
      </c>
      <c r="G2033" t="str">
        <f t="shared" si="93"/>
        <v/>
      </c>
      <c r="H2033" s="31" t="str">
        <f>IF(A2033&lt;&gt;"",-Belegerfassung!J2041+Belegerfassung!K2041,"")</f>
        <v/>
      </c>
      <c r="I2033" s="49" t="str">
        <f>IFERROR(IF(H2033&lt;&gt;"",Belegerfassung!L2041*100,""),IF(OR(Belegerfassung!L2041="Leistung EU - Erlöse",Belegerfassung!L2041="Lieferungen EU-Erlöse",Belegerfassung!L2041="EUST",Belegerfassung!L2041="Bauleistungen 20%")=TRUE,"",MID(Belegerfassung!L2041,4,2)))</f>
        <v/>
      </c>
      <c r="J2033" s="6" t="str">
        <f>IF(A2033&lt;&gt;"",LEFT(Belegerfassung!D2041,40),"")</f>
        <v/>
      </c>
      <c r="K2033" t="str">
        <f>IF(A2033&lt;&gt;"",VLOOKUP(D2033,Abfrage!$F$2:$G$21,2,FALSE),"")</f>
        <v/>
      </c>
      <c r="L2033" s="6" t="str">
        <f>IF(Belegerfassung!H2041&lt;&gt;"",Belegerfassung!H2041,"")</f>
        <v/>
      </c>
      <c r="M2033" t="str">
        <f>IFERROR(IF(Belegerfassung!E2041&lt;&gt;"",VLOOKUP(Belegerfassung!E2041,Abfrage!$L$2:$M$15,2,),""),"")</f>
        <v/>
      </c>
      <c r="N2033" t="str">
        <f t="shared" si="94"/>
        <v/>
      </c>
      <c r="O2033" t="str">
        <f t="shared" si="95"/>
        <v/>
      </c>
      <c r="P2033" t="str">
        <f>IF(Belegerfassung!G2041&lt;&gt;"",CONCATENATE(Belegerfassung!G2041,".pdf"),"")</f>
        <v/>
      </c>
    </row>
    <row r="2034" spans="1:16">
      <c r="A2034" t="str">
        <f>IF(Belegerfassung!C2042&lt;&gt;"",0,"")</f>
        <v/>
      </c>
      <c r="B2034" t="str">
        <f>IFERROR(VLOOKUP(Belegerfassung!I2042,Konten!A:D,2,FALSE),"")</f>
        <v/>
      </c>
      <c r="C2034" t="str">
        <f>IF(A2034&lt;&gt;"",TEXT(Belegerfassung!C2042,"TT.MM.JJJJ"),"")</f>
        <v/>
      </c>
      <c r="D2034" t="str">
        <f>IFERROR(VLOOKUP(Belegerfassung!A2042,Abfrage!$E$2:$F$20,2,FALSE),"")</f>
        <v/>
      </c>
      <c r="E2034" t="str">
        <f>IF(A2034&lt;&gt;"",Belegerfassung!B2042,"")</f>
        <v/>
      </c>
      <c r="F2034" t="str">
        <f>IF(Belegerfassung!L2042="","",IF(Belegerfassung!L2042&lt;&gt;"",IF(Belegerfassung!L2042&lt;&gt;"",IF(Belegerfassung!J2042&lt;&gt;0,VLOOKUP(Belegerfassung!L2042,Abfrage!$A$2:$C$19,2,),VLOOKUP(Belegerfassung!L2042,Abfrage!$A$2:$C$19,3,)),"")))</f>
        <v/>
      </c>
      <c r="G2034" t="str">
        <f t="shared" si="93"/>
        <v/>
      </c>
      <c r="H2034" s="31" t="str">
        <f>IF(A2034&lt;&gt;"",-Belegerfassung!J2042+Belegerfassung!K2042,"")</f>
        <v/>
      </c>
      <c r="I2034" s="49" t="str">
        <f>IFERROR(IF(H2034&lt;&gt;"",Belegerfassung!L2042*100,""),IF(OR(Belegerfassung!L2042="Leistung EU - Erlöse",Belegerfassung!L2042="Lieferungen EU-Erlöse",Belegerfassung!L2042="EUST",Belegerfassung!L2042="Bauleistungen 20%")=TRUE,"",MID(Belegerfassung!L2042,4,2)))</f>
        <v/>
      </c>
      <c r="J2034" s="6" t="str">
        <f>IF(A2034&lt;&gt;"",LEFT(Belegerfassung!D2042,40),"")</f>
        <v/>
      </c>
      <c r="K2034" t="str">
        <f>IF(A2034&lt;&gt;"",VLOOKUP(D2034,Abfrage!$F$2:$G$21,2,FALSE),"")</f>
        <v/>
      </c>
      <c r="L2034" s="6" t="str">
        <f>IF(Belegerfassung!H2042&lt;&gt;"",Belegerfassung!H2042,"")</f>
        <v/>
      </c>
      <c r="M2034" t="str">
        <f>IFERROR(IF(Belegerfassung!E2042&lt;&gt;"",VLOOKUP(Belegerfassung!E2042,Abfrage!$L$2:$M$15,2,),""),"")</f>
        <v/>
      </c>
      <c r="N2034" t="str">
        <f t="shared" si="94"/>
        <v/>
      </c>
      <c r="O2034" t="str">
        <f t="shared" si="95"/>
        <v/>
      </c>
      <c r="P2034" t="str">
        <f>IF(Belegerfassung!G2042&lt;&gt;"",CONCATENATE(Belegerfassung!G2042,".pdf"),"")</f>
        <v/>
      </c>
    </row>
    <row r="2035" spans="1:16">
      <c r="A2035" t="str">
        <f>IF(Belegerfassung!C2043&lt;&gt;"",0,"")</f>
        <v/>
      </c>
      <c r="B2035" t="str">
        <f>IFERROR(VLOOKUP(Belegerfassung!I2043,Konten!A:D,2,FALSE),"")</f>
        <v/>
      </c>
      <c r="C2035" t="str">
        <f>IF(A2035&lt;&gt;"",TEXT(Belegerfassung!C2043,"TT.MM.JJJJ"),"")</f>
        <v/>
      </c>
      <c r="D2035" t="str">
        <f>IFERROR(VLOOKUP(Belegerfassung!A2043,Abfrage!$E$2:$F$20,2,FALSE),"")</f>
        <v/>
      </c>
      <c r="E2035" t="str">
        <f>IF(A2035&lt;&gt;"",Belegerfassung!B2043,"")</f>
        <v/>
      </c>
      <c r="F2035" t="str">
        <f>IF(Belegerfassung!L2043="","",IF(Belegerfassung!L2043&lt;&gt;"",IF(Belegerfassung!L2043&lt;&gt;"",IF(Belegerfassung!J2043&lt;&gt;0,VLOOKUP(Belegerfassung!L2043,Abfrage!$A$2:$C$19,2,),VLOOKUP(Belegerfassung!L2043,Abfrage!$A$2:$C$19,3,)),"")))</f>
        <v/>
      </c>
      <c r="G2035" t="str">
        <f t="shared" si="93"/>
        <v/>
      </c>
      <c r="H2035" s="31" t="str">
        <f>IF(A2035&lt;&gt;"",-Belegerfassung!J2043+Belegerfassung!K2043,"")</f>
        <v/>
      </c>
      <c r="I2035" s="49" t="str">
        <f>IFERROR(IF(H2035&lt;&gt;"",Belegerfassung!L2043*100,""),IF(OR(Belegerfassung!L2043="Leistung EU - Erlöse",Belegerfassung!L2043="Lieferungen EU-Erlöse",Belegerfassung!L2043="EUST",Belegerfassung!L2043="Bauleistungen 20%")=TRUE,"",MID(Belegerfassung!L2043,4,2)))</f>
        <v/>
      </c>
      <c r="J2035" s="6" t="str">
        <f>IF(A2035&lt;&gt;"",LEFT(Belegerfassung!D2043,40),"")</f>
        <v/>
      </c>
      <c r="K2035" t="str">
        <f>IF(A2035&lt;&gt;"",VLOOKUP(D2035,Abfrage!$F$2:$G$21,2,FALSE),"")</f>
        <v/>
      </c>
      <c r="L2035" s="6" t="str">
        <f>IF(Belegerfassung!H2043&lt;&gt;"",Belegerfassung!H2043,"")</f>
        <v/>
      </c>
      <c r="M2035" t="str">
        <f>IFERROR(IF(Belegerfassung!E2043&lt;&gt;"",VLOOKUP(Belegerfassung!E2043,Abfrage!$L$2:$M$15,2,),""),"")</f>
        <v/>
      </c>
      <c r="N2035" t="str">
        <f t="shared" si="94"/>
        <v/>
      </c>
      <c r="O2035" t="str">
        <f t="shared" si="95"/>
        <v/>
      </c>
      <c r="P2035" t="str">
        <f>IF(Belegerfassung!G2043&lt;&gt;"",CONCATENATE(Belegerfassung!G2043,".pdf"),"")</f>
        <v/>
      </c>
    </row>
    <row r="2036" spans="1:16">
      <c r="A2036" t="str">
        <f>IF(Belegerfassung!C2044&lt;&gt;"",0,"")</f>
        <v/>
      </c>
      <c r="B2036" t="str">
        <f>IFERROR(VLOOKUP(Belegerfassung!I2044,Konten!A:D,2,FALSE),"")</f>
        <v/>
      </c>
      <c r="C2036" t="str">
        <f>IF(A2036&lt;&gt;"",TEXT(Belegerfassung!C2044,"TT.MM.JJJJ"),"")</f>
        <v/>
      </c>
      <c r="D2036" t="str">
        <f>IFERROR(VLOOKUP(Belegerfassung!A2044,Abfrage!$E$2:$F$20,2,FALSE),"")</f>
        <v/>
      </c>
      <c r="E2036" t="str">
        <f>IF(A2036&lt;&gt;"",Belegerfassung!B2044,"")</f>
        <v/>
      </c>
      <c r="F2036" t="str">
        <f>IF(Belegerfassung!L2044="","",IF(Belegerfassung!L2044&lt;&gt;"",IF(Belegerfassung!L2044&lt;&gt;"",IF(Belegerfassung!J2044&lt;&gt;0,VLOOKUP(Belegerfassung!L2044,Abfrage!$A$2:$C$19,2,),VLOOKUP(Belegerfassung!L2044,Abfrage!$A$2:$C$19,3,)),"")))</f>
        <v/>
      </c>
      <c r="G2036" t="str">
        <f t="shared" si="93"/>
        <v/>
      </c>
      <c r="H2036" s="31" t="str">
        <f>IF(A2036&lt;&gt;"",-Belegerfassung!J2044+Belegerfassung!K2044,"")</f>
        <v/>
      </c>
      <c r="I2036" s="49" t="str">
        <f>IFERROR(IF(H2036&lt;&gt;"",Belegerfassung!L2044*100,""),IF(OR(Belegerfassung!L2044="Leistung EU - Erlöse",Belegerfassung!L2044="Lieferungen EU-Erlöse",Belegerfassung!L2044="EUST",Belegerfassung!L2044="Bauleistungen 20%")=TRUE,"",MID(Belegerfassung!L2044,4,2)))</f>
        <v/>
      </c>
      <c r="J2036" s="6" t="str">
        <f>IF(A2036&lt;&gt;"",LEFT(Belegerfassung!D2044,40),"")</f>
        <v/>
      </c>
      <c r="K2036" t="str">
        <f>IF(A2036&lt;&gt;"",VLOOKUP(D2036,Abfrage!$F$2:$G$21,2,FALSE),"")</f>
        <v/>
      </c>
      <c r="L2036" s="6" t="str">
        <f>IF(Belegerfassung!H2044&lt;&gt;"",Belegerfassung!H2044,"")</f>
        <v/>
      </c>
      <c r="M2036" t="str">
        <f>IFERROR(IF(Belegerfassung!E2044&lt;&gt;"",VLOOKUP(Belegerfassung!E2044,Abfrage!$L$2:$M$15,2,),""),"")</f>
        <v/>
      </c>
      <c r="N2036" t="str">
        <f t="shared" si="94"/>
        <v/>
      </c>
      <c r="O2036" t="str">
        <f t="shared" si="95"/>
        <v/>
      </c>
      <c r="P2036" t="str">
        <f>IF(Belegerfassung!G2044&lt;&gt;"",CONCATENATE(Belegerfassung!G2044,".pdf"),"")</f>
        <v/>
      </c>
    </row>
    <row r="2037" spans="1:16">
      <c r="A2037" t="str">
        <f>IF(Belegerfassung!C2045&lt;&gt;"",0,"")</f>
        <v/>
      </c>
      <c r="B2037" t="str">
        <f>IFERROR(VLOOKUP(Belegerfassung!I2045,Konten!A:D,2,FALSE),"")</f>
        <v/>
      </c>
      <c r="C2037" t="str">
        <f>IF(A2037&lt;&gt;"",TEXT(Belegerfassung!C2045,"TT.MM.JJJJ"),"")</f>
        <v/>
      </c>
      <c r="D2037" t="str">
        <f>IFERROR(VLOOKUP(Belegerfassung!A2045,Abfrage!$E$2:$F$20,2,FALSE),"")</f>
        <v/>
      </c>
      <c r="E2037" t="str">
        <f>IF(A2037&lt;&gt;"",Belegerfassung!B2045,"")</f>
        <v/>
      </c>
      <c r="F2037" t="str">
        <f>IF(Belegerfassung!L2045="","",IF(Belegerfassung!L2045&lt;&gt;"",IF(Belegerfassung!L2045&lt;&gt;"",IF(Belegerfassung!J2045&lt;&gt;0,VLOOKUP(Belegerfassung!L2045,Abfrage!$A$2:$C$19,2,),VLOOKUP(Belegerfassung!L2045,Abfrage!$A$2:$C$19,3,)),"")))</f>
        <v/>
      </c>
      <c r="G2037" t="str">
        <f t="shared" si="93"/>
        <v/>
      </c>
      <c r="H2037" s="31" t="str">
        <f>IF(A2037&lt;&gt;"",-Belegerfassung!J2045+Belegerfassung!K2045,"")</f>
        <v/>
      </c>
      <c r="I2037" s="49" t="str">
        <f>IFERROR(IF(H2037&lt;&gt;"",Belegerfassung!L2045*100,""),IF(OR(Belegerfassung!L2045="Leistung EU - Erlöse",Belegerfassung!L2045="Lieferungen EU-Erlöse",Belegerfassung!L2045="EUST",Belegerfassung!L2045="Bauleistungen 20%")=TRUE,"",MID(Belegerfassung!L2045,4,2)))</f>
        <v/>
      </c>
      <c r="J2037" s="6" t="str">
        <f>IF(A2037&lt;&gt;"",LEFT(Belegerfassung!D2045,40),"")</f>
        <v/>
      </c>
      <c r="K2037" t="str">
        <f>IF(A2037&lt;&gt;"",VLOOKUP(D2037,Abfrage!$F$2:$G$21,2,FALSE),"")</f>
        <v/>
      </c>
      <c r="L2037" s="6" t="str">
        <f>IF(Belegerfassung!H2045&lt;&gt;"",Belegerfassung!H2045,"")</f>
        <v/>
      </c>
      <c r="M2037" t="str">
        <f>IFERROR(IF(Belegerfassung!E2045&lt;&gt;"",VLOOKUP(Belegerfassung!E2045,Abfrage!$L$2:$M$15,2,),""),"")</f>
        <v/>
      </c>
      <c r="N2037" t="str">
        <f t="shared" si="94"/>
        <v/>
      </c>
      <c r="O2037" t="str">
        <f t="shared" si="95"/>
        <v/>
      </c>
      <c r="P2037" t="str">
        <f>IF(Belegerfassung!G2045&lt;&gt;"",CONCATENATE(Belegerfassung!G2045,".pdf"),"")</f>
        <v/>
      </c>
    </row>
    <row r="2038" spans="1:16">
      <c r="A2038" t="str">
        <f>IF(Belegerfassung!C2046&lt;&gt;"",0,"")</f>
        <v/>
      </c>
      <c r="B2038" t="str">
        <f>IFERROR(VLOOKUP(Belegerfassung!I2046,Konten!A:D,2,FALSE),"")</f>
        <v/>
      </c>
      <c r="C2038" t="str">
        <f>IF(A2038&lt;&gt;"",TEXT(Belegerfassung!C2046,"TT.MM.JJJJ"),"")</f>
        <v/>
      </c>
      <c r="D2038" t="str">
        <f>IFERROR(VLOOKUP(Belegerfassung!A2046,Abfrage!$E$2:$F$20,2,FALSE),"")</f>
        <v/>
      </c>
      <c r="E2038" t="str">
        <f>IF(A2038&lt;&gt;"",Belegerfassung!B2046,"")</f>
        <v/>
      </c>
      <c r="F2038" t="str">
        <f>IF(Belegerfassung!L2046="","",IF(Belegerfassung!L2046&lt;&gt;"",IF(Belegerfassung!L2046&lt;&gt;"",IF(Belegerfassung!J2046&lt;&gt;0,VLOOKUP(Belegerfassung!L2046,Abfrage!$A$2:$C$19,2,),VLOOKUP(Belegerfassung!L2046,Abfrage!$A$2:$C$19,3,)),"")))</f>
        <v/>
      </c>
      <c r="G2038" t="str">
        <f t="shared" si="93"/>
        <v/>
      </c>
      <c r="H2038" s="31" t="str">
        <f>IF(A2038&lt;&gt;"",-Belegerfassung!J2046+Belegerfassung!K2046,"")</f>
        <v/>
      </c>
      <c r="I2038" s="49" t="str">
        <f>IFERROR(IF(H2038&lt;&gt;"",Belegerfassung!L2046*100,""),IF(OR(Belegerfassung!L2046="Leistung EU - Erlöse",Belegerfassung!L2046="Lieferungen EU-Erlöse",Belegerfassung!L2046="EUST",Belegerfassung!L2046="Bauleistungen 20%")=TRUE,"",MID(Belegerfassung!L2046,4,2)))</f>
        <v/>
      </c>
      <c r="J2038" s="6" t="str">
        <f>IF(A2038&lt;&gt;"",LEFT(Belegerfassung!D2046,40),"")</f>
        <v/>
      </c>
      <c r="K2038" t="str">
        <f>IF(A2038&lt;&gt;"",VLOOKUP(D2038,Abfrage!$F$2:$G$21,2,FALSE),"")</f>
        <v/>
      </c>
      <c r="L2038" s="6" t="str">
        <f>IF(Belegerfassung!H2046&lt;&gt;"",Belegerfassung!H2046,"")</f>
        <v/>
      </c>
      <c r="M2038" t="str">
        <f>IFERROR(IF(Belegerfassung!E2046&lt;&gt;"",VLOOKUP(Belegerfassung!E2046,Abfrage!$L$2:$M$15,2,),""),"")</f>
        <v/>
      </c>
      <c r="N2038" t="str">
        <f t="shared" si="94"/>
        <v/>
      </c>
      <c r="O2038" t="str">
        <f t="shared" si="95"/>
        <v/>
      </c>
      <c r="P2038" t="str">
        <f>IF(Belegerfassung!G2046&lt;&gt;"",CONCATENATE(Belegerfassung!G2046,".pdf"),"")</f>
        <v/>
      </c>
    </row>
    <row r="2039" spans="1:16">
      <c r="A2039" t="str">
        <f>IF(Belegerfassung!C2047&lt;&gt;"",0,"")</f>
        <v/>
      </c>
      <c r="B2039" t="str">
        <f>IFERROR(VLOOKUP(Belegerfassung!I2047,Konten!A:D,2,FALSE),"")</f>
        <v/>
      </c>
      <c r="C2039" t="str">
        <f>IF(A2039&lt;&gt;"",TEXT(Belegerfassung!C2047,"TT.MM.JJJJ"),"")</f>
        <v/>
      </c>
      <c r="D2039" t="str">
        <f>IFERROR(VLOOKUP(Belegerfassung!A2047,Abfrage!$E$2:$F$20,2,FALSE),"")</f>
        <v/>
      </c>
      <c r="E2039" t="str">
        <f>IF(A2039&lt;&gt;"",Belegerfassung!B2047,"")</f>
        <v/>
      </c>
      <c r="F2039" t="str">
        <f>IF(Belegerfassung!L2047="","",IF(Belegerfassung!L2047&lt;&gt;"",IF(Belegerfassung!L2047&lt;&gt;"",IF(Belegerfassung!J2047&lt;&gt;0,VLOOKUP(Belegerfassung!L2047,Abfrage!$A$2:$C$19,2,),VLOOKUP(Belegerfassung!L2047,Abfrage!$A$2:$C$19,3,)),"")))</f>
        <v/>
      </c>
      <c r="G2039" t="str">
        <f t="shared" si="93"/>
        <v/>
      </c>
      <c r="H2039" s="31" t="str">
        <f>IF(A2039&lt;&gt;"",-Belegerfassung!J2047+Belegerfassung!K2047,"")</f>
        <v/>
      </c>
      <c r="I2039" s="49" t="str">
        <f>IFERROR(IF(H2039&lt;&gt;"",Belegerfassung!L2047*100,""),IF(OR(Belegerfassung!L2047="Leistung EU - Erlöse",Belegerfassung!L2047="Lieferungen EU-Erlöse",Belegerfassung!L2047="EUST",Belegerfassung!L2047="Bauleistungen 20%")=TRUE,"",MID(Belegerfassung!L2047,4,2)))</f>
        <v/>
      </c>
      <c r="J2039" s="6" t="str">
        <f>IF(A2039&lt;&gt;"",LEFT(Belegerfassung!D2047,40),"")</f>
        <v/>
      </c>
      <c r="K2039" t="str">
        <f>IF(A2039&lt;&gt;"",VLOOKUP(D2039,Abfrage!$F$2:$G$21,2,FALSE),"")</f>
        <v/>
      </c>
      <c r="L2039" s="6" t="str">
        <f>IF(Belegerfassung!H2047&lt;&gt;"",Belegerfassung!H2047,"")</f>
        <v/>
      </c>
      <c r="M2039" t="str">
        <f>IFERROR(IF(Belegerfassung!E2047&lt;&gt;"",VLOOKUP(Belegerfassung!E2047,Abfrage!$L$2:$M$15,2,),""),"")</f>
        <v/>
      </c>
      <c r="N2039" t="str">
        <f t="shared" si="94"/>
        <v/>
      </c>
      <c r="O2039" t="str">
        <f t="shared" si="95"/>
        <v/>
      </c>
      <c r="P2039" t="str">
        <f>IF(Belegerfassung!G2047&lt;&gt;"",CONCATENATE(Belegerfassung!G2047,".pdf"),"")</f>
        <v/>
      </c>
    </row>
    <row r="2040" spans="1:16">
      <c r="A2040" t="str">
        <f>IF(Belegerfassung!C2048&lt;&gt;"",0,"")</f>
        <v/>
      </c>
      <c r="B2040" t="str">
        <f>IFERROR(VLOOKUP(Belegerfassung!I2048,Konten!A:D,2,FALSE),"")</f>
        <v/>
      </c>
      <c r="C2040" t="str">
        <f>IF(A2040&lt;&gt;"",TEXT(Belegerfassung!C2048,"TT.MM.JJJJ"),"")</f>
        <v/>
      </c>
      <c r="D2040" t="str">
        <f>IFERROR(VLOOKUP(Belegerfassung!A2048,Abfrage!$E$2:$F$20,2,FALSE),"")</f>
        <v/>
      </c>
      <c r="E2040" t="str">
        <f>IF(A2040&lt;&gt;"",Belegerfassung!B2048,"")</f>
        <v/>
      </c>
      <c r="F2040" t="str">
        <f>IF(Belegerfassung!L2048="","",IF(Belegerfassung!L2048&lt;&gt;"",IF(Belegerfassung!L2048&lt;&gt;"",IF(Belegerfassung!J2048&lt;&gt;0,VLOOKUP(Belegerfassung!L2048,Abfrage!$A$2:$C$19,2,),VLOOKUP(Belegerfassung!L2048,Abfrage!$A$2:$C$19,3,)),"")))</f>
        <v/>
      </c>
      <c r="G2040" t="str">
        <f t="shared" si="93"/>
        <v/>
      </c>
      <c r="H2040" s="31" t="str">
        <f>IF(A2040&lt;&gt;"",-Belegerfassung!J2048+Belegerfassung!K2048,"")</f>
        <v/>
      </c>
      <c r="I2040" s="49" t="str">
        <f>IFERROR(IF(H2040&lt;&gt;"",Belegerfassung!L2048*100,""),IF(OR(Belegerfassung!L2048="Leistung EU - Erlöse",Belegerfassung!L2048="Lieferungen EU-Erlöse",Belegerfassung!L2048="EUST",Belegerfassung!L2048="Bauleistungen 20%")=TRUE,"",MID(Belegerfassung!L2048,4,2)))</f>
        <v/>
      </c>
      <c r="J2040" s="6" t="str">
        <f>IF(A2040&lt;&gt;"",LEFT(Belegerfassung!D2048,40),"")</f>
        <v/>
      </c>
      <c r="K2040" t="str">
        <f>IF(A2040&lt;&gt;"",VLOOKUP(D2040,Abfrage!$F$2:$G$21,2,FALSE),"")</f>
        <v/>
      </c>
      <c r="L2040" s="6" t="str">
        <f>IF(Belegerfassung!H2048&lt;&gt;"",Belegerfassung!H2048,"")</f>
        <v/>
      </c>
      <c r="M2040" t="str">
        <f>IFERROR(IF(Belegerfassung!E2048&lt;&gt;"",VLOOKUP(Belegerfassung!E2048,Abfrage!$L$2:$M$15,2,),""),"")</f>
        <v/>
      </c>
      <c r="N2040" t="str">
        <f t="shared" si="94"/>
        <v/>
      </c>
      <c r="O2040" t="str">
        <f t="shared" si="95"/>
        <v/>
      </c>
      <c r="P2040" t="str">
        <f>IF(Belegerfassung!G2048&lt;&gt;"",CONCATENATE(Belegerfassung!G2048,".pdf"),"")</f>
        <v/>
      </c>
    </row>
    <row r="2041" spans="1:16">
      <c r="A2041" t="str">
        <f>IF(Belegerfassung!C2049&lt;&gt;"",0,"")</f>
        <v/>
      </c>
      <c r="B2041" t="str">
        <f>IFERROR(VLOOKUP(Belegerfassung!I2049,Konten!A:D,2,FALSE),"")</f>
        <v/>
      </c>
      <c r="C2041" t="str">
        <f>IF(A2041&lt;&gt;"",TEXT(Belegerfassung!C2049,"TT.MM.JJJJ"),"")</f>
        <v/>
      </c>
      <c r="D2041" t="str">
        <f>IFERROR(VLOOKUP(Belegerfassung!A2049,Abfrage!$E$2:$F$20,2,FALSE),"")</f>
        <v/>
      </c>
      <c r="E2041" t="str">
        <f>IF(A2041&lt;&gt;"",Belegerfassung!B2049,"")</f>
        <v/>
      </c>
      <c r="F2041" t="str">
        <f>IF(Belegerfassung!L2049="","",IF(Belegerfassung!L2049&lt;&gt;"",IF(Belegerfassung!L2049&lt;&gt;"",IF(Belegerfassung!J2049&lt;&gt;0,VLOOKUP(Belegerfassung!L2049,Abfrage!$A$2:$C$19,2,),VLOOKUP(Belegerfassung!L2049,Abfrage!$A$2:$C$19,3,)),"")))</f>
        <v/>
      </c>
      <c r="G2041" t="str">
        <f t="shared" si="93"/>
        <v/>
      </c>
      <c r="H2041" s="31" t="str">
        <f>IF(A2041&lt;&gt;"",-Belegerfassung!J2049+Belegerfassung!K2049,"")</f>
        <v/>
      </c>
      <c r="I2041" s="49" t="str">
        <f>IFERROR(IF(H2041&lt;&gt;"",Belegerfassung!L2049*100,""),IF(OR(Belegerfassung!L2049="Leistung EU - Erlöse",Belegerfassung!L2049="Lieferungen EU-Erlöse",Belegerfassung!L2049="EUST",Belegerfassung!L2049="Bauleistungen 20%")=TRUE,"",MID(Belegerfassung!L2049,4,2)))</f>
        <v/>
      </c>
      <c r="J2041" s="6" t="str">
        <f>IF(A2041&lt;&gt;"",LEFT(Belegerfassung!D2049,40),"")</f>
        <v/>
      </c>
      <c r="K2041" t="str">
        <f>IF(A2041&lt;&gt;"",VLOOKUP(D2041,Abfrage!$F$2:$G$21,2,FALSE),"")</f>
        <v/>
      </c>
      <c r="L2041" s="6" t="str">
        <f>IF(Belegerfassung!H2049&lt;&gt;"",Belegerfassung!H2049,"")</f>
        <v/>
      </c>
      <c r="M2041" t="str">
        <f>IFERROR(IF(Belegerfassung!E2049&lt;&gt;"",VLOOKUP(Belegerfassung!E2049,Abfrage!$L$2:$M$15,2,),""),"")</f>
        <v/>
      </c>
      <c r="N2041" t="str">
        <f t="shared" si="94"/>
        <v/>
      </c>
      <c r="O2041" t="str">
        <f t="shared" si="95"/>
        <v/>
      </c>
      <c r="P2041" t="str">
        <f>IF(Belegerfassung!G2049&lt;&gt;"",CONCATENATE(Belegerfassung!G2049,".pdf"),"")</f>
        <v/>
      </c>
    </row>
    <row r="2042" spans="1:16">
      <c r="A2042" t="str">
        <f>IF(Belegerfassung!C2050&lt;&gt;"",0,"")</f>
        <v/>
      </c>
      <c r="B2042" t="str">
        <f>IFERROR(VLOOKUP(Belegerfassung!I2050,Konten!A:D,2,FALSE),"")</f>
        <v/>
      </c>
      <c r="C2042" t="str">
        <f>IF(A2042&lt;&gt;"",TEXT(Belegerfassung!C2050,"TT.MM.JJJJ"),"")</f>
        <v/>
      </c>
      <c r="D2042" t="str">
        <f>IFERROR(VLOOKUP(Belegerfassung!A2050,Abfrage!$E$2:$F$20,2,FALSE),"")</f>
        <v/>
      </c>
      <c r="E2042" t="str">
        <f>IF(A2042&lt;&gt;"",Belegerfassung!B2050,"")</f>
        <v/>
      </c>
      <c r="F2042" t="str">
        <f>IF(Belegerfassung!L2050="","",IF(Belegerfassung!L2050&lt;&gt;"",IF(Belegerfassung!L2050&lt;&gt;"",IF(Belegerfassung!J2050&lt;&gt;0,VLOOKUP(Belegerfassung!L2050,Abfrage!$A$2:$C$19,2,),VLOOKUP(Belegerfassung!L2050,Abfrage!$A$2:$C$19,3,)),"")))</f>
        <v/>
      </c>
      <c r="G2042" t="str">
        <f t="shared" si="93"/>
        <v/>
      </c>
      <c r="H2042" s="31" t="str">
        <f>IF(A2042&lt;&gt;"",-Belegerfassung!J2050+Belegerfassung!K2050,"")</f>
        <v/>
      </c>
      <c r="I2042" s="49" t="str">
        <f>IFERROR(IF(H2042&lt;&gt;"",Belegerfassung!L2050*100,""),IF(OR(Belegerfassung!L2050="Leistung EU - Erlöse",Belegerfassung!L2050="Lieferungen EU-Erlöse",Belegerfassung!L2050="EUST",Belegerfassung!L2050="Bauleistungen 20%")=TRUE,"",MID(Belegerfassung!L2050,4,2)))</f>
        <v/>
      </c>
      <c r="J2042" s="6" t="str">
        <f>IF(A2042&lt;&gt;"",LEFT(Belegerfassung!D2050,40),"")</f>
        <v/>
      </c>
      <c r="K2042" t="str">
        <f>IF(A2042&lt;&gt;"",VLOOKUP(D2042,Abfrage!$F$2:$G$21,2,FALSE),"")</f>
        <v/>
      </c>
      <c r="L2042" s="6" t="str">
        <f>IF(Belegerfassung!H2050&lt;&gt;"",Belegerfassung!H2050,"")</f>
        <v/>
      </c>
      <c r="M2042" t="str">
        <f>IFERROR(IF(Belegerfassung!E2050&lt;&gt;"",VLOOKUP(Belegerfassung!E2050,Abfrage!$L$2:$M$15,2,),""),"")</f>
        <v/>
      </c>
      <c r="N2042" t="str">
        <f t="shared" si="94"/>
        <v/>
      </c>
      <c r="O2042" t="str">
        <f t="shared" si="95"/>
        <v/>
      </c>
      <c r="P2042" t="str">
        <f>IF(Belegerfassung!G2050&lt;&gt;"",CONCATENATE(Belegerfassung!G2050,".pdf"),"")</f>
        <v/>
      </c>
    </row>
    <row r="2043" spans="1:16">
      <c r="A2043" t="str">
        <f>IF(Belegerfassung!C2051&lt;&gt;"",0,"")</f>
        <v/>
      </c>
      <c r="B2043" t="str">
        <f>IFERROR(VLOOKUP(Belegerfassung!I2051,Konten!A:D,2,FALSE),"")</f>
        <v/>
      </c>
      <c r="C2043" t="str">
        <f>IF(A2043&lt;&gt;"",TEXT(Belegerfassung!C2051,"TT.MM.JJJJ"),"")</f>
        <v/>
      </c>
      <c r="D2043" t="str">
        <f>IFERROR(VLOOKUP(Belegerfassung!A2051,Abfrage!$E$2:$F$20,2,FALSE),"")</f>
        <v/>
      </c>
      <c r="E2043" t="str">
        <f>IF(A2043&lt;&gt;"",Belegerfassung!B2051,"")</f>
        <v/>
      </c>
      <c r="F2043" t="str">
        <f>IF(Belegerfassung!L2051="","",IF(Belegerfassung!L2051&lt;&gt;"",IF(Belegerfassung!L2051&lt;&gt;"",IF(Belegerfassung!J2051&lt;&gt;0,VLOOKUP(Belegerfassung!L2051,Abfrage!$A$2:$C$19,2,),VLOOKUP(Belegerfassung!L2051,Abfrage!$A$2:$C$19,3,)),"")))</f>
        <v/>
      </c>
      <c r="G2043" t="str">
        <f t="shared" si="93"/>
        <v/>
      </c>
      <c r="H2043" s="31" t="str">
        <f>IF(A2043&lt;&gt;"",-Belegerfassung!J2051+Belegerfassung!K2051,"")</f>
        <v/>
      </c>
      <c r="I2043" s="49" t="str">
        <f>IFERROR(IF(H2043&lt;&gt;"",Belegerfassung!L2051*100,""),IF(OR(Belegerfassung!L2051="Leistung EU - Erlöse",Belegerfassung!L2051="Lieferungen EU-Erlöse",Belegerfassung!L2051="EUST",Belegerfassung!L2051="Bauleistungen 20%")=TRUE,"",MID(Belegerfassung!L2051,4,2)))</f>
        <v/>
      </c>
      <c r="J2043" s="6" t="str">
        <f>IF(A2043&lt;&gt;"",LEFT(Belegerfassung!D2051,40),"")</f>
        <v/>
      </c>
      <c r="K2043" t="str">
        <f>IF(A2043&lt;&gt;"",VLOOKUP(D2043,Abfrage!$F$2:$G$21,2,FALSE),"")</f>
        <v/>
      </c>
      <c r="L2043" s="6" t="str">
        <f>IF(Belegerfassung!H2051&lt;&gt;"",Belegerfassung!H2051,"")</f>
        <v/>
      </c>
      <c r="M2043" t="str">
        <f>IFERROR(IF(Belegerfassung!E2051&lt;&gt;"",VLOOKUP(Belegerfassung!E2051,Abfrage!$L$2:$M$15,2,),""),"")</f>
        <v/>
      </c>
      <c r="N2043" t="str">
        <f t="shared" si="94"/>
        <v/>
      </c>
      <c r="O2043" t="str">
        <f t="shared" si="95"/>
        <v/>
      </c>
      <c r="P2043" t="str">
        <f>IF(Belegerfassung!G2051&lt;&gt;"",CONCATENATE(Belegerfassung!G2051,".pdf"),"")</f>
        <v/>
      </c>
    </row>
    <row r="2044" spans="1:16">
      <c r="A2044" t="str">
        <f>IF(Belegerfassung!C2052&lt;&gt;"",0,"")</f>
        <v/>
      </c>
      <c r="B2044" t="str">
        <f>IFERROR(VLOOKUP(Belegerfassung!I2052,Konten!A:D,2,FALSE),"")</f>
        <v/>
      </c>
      <c r="C2044" t="str">
        <f>IF(A2044&lt;&gt;"",TEXT(Belegerfassung!C2052,"TT.MM.JJJJ"),"")</f>
        <v/>
      </c>
      <c r="D2044" t="str">
        <f>IFERROR(VLOOKUP(Belegerfassung!A2052,Abfrage!$E$2:$F$20,2,FALSE),"")</f>
        <v/>
      </c>
      <c r="E2044" t="str">
        <f>IF(A2044&lt;&gt;"",Belegerfassung!B2052,"")</f>
        <v/>
      </c>
      <c r="F2044" t="str">
        <f>IF(Belegerfassung!L2052="","",IF(Belegerfassung!L2052&lt;&gt;"",IF(Belegerfassung!L2052&lt;&gt;"",IF(Belegerfassung!J2052&lt;&gt;0,VLOOKUP(Belegerfassung!L2052,Abfrage!$A$2:$C$19,2,),VLOOKUP(Belegerfassung!L2052,Abfrage!$A$2:$C$19,3,)),"")))</f>
        <v/>
      </c>
      <c r="G2044" t="str">
        <f t="shared" si="93"/>
        <v/>
      </c>
      <c r="H2044" s="31" t="str">
        <f>IF(A2044&lt;&gt;"",-Belegerfassung!J2052+Belegerfassung!K2052,"")</f>
        <v/>
      </c>
      <c r="I2044" s="49" t="str">
        <f>IFERROR(IF(H2044&lt;&gt;"",Belegerfassung!L2052*100,""),IF(OR(Belegerfassung!L2052="Leistung EU - Erlöse",Belegerfassung!L2052="Lieferungen EU-Erlöse",Belegerfassung!L2052="EUST",Belegerfassung!L2052="Bauleistungen 20%")=TRUE,"",MID(Belegerfassung!L2052,4,2)))</f>
        <v/>
      </c>
      <c r="J2044" s="6" t="str">
        <f>IF(A2044&lt;&gt;"",LEFT(Belegerfassung!D2052,40),"")</f>
        <v/>
      </c>
      <c r="K2044" t="str">
        <f>IF(A2044&lt;&gt;"",VLOOKUP(D2044,Abfrage!$F$2:$G$21,2,FALSE),"")</f>
        <v/>
      </c>
      <c r="L2044" s="6" t="str">
        <f>IF(Belegerfassung!H2052&lt;&gt;"",Belegerfassung!H2052,"")</f>
        <v/>
      </c>
      <c r="M2044" t="str">
        <f>IFERROR(IF(Belegerfassung!E2052&lt;&gt;"",VLOOKUP(Belegerfassung!E2052,Abfrage!$L$2:$M$15,2,),""),"")</f>
        <v/>
      </c>
      <c r="N2044" t="str">
        <f t="shared" si="94"/>
        <v/>
      </c>
      <c r="O2044" t="str">
        <f t="shared" si="95"/>
        <v/>
      </c>
      <c r="P2044" t="str">
        <f>IF(Belegerfassung!G2052&lt;&gt;"",CONCATENATE(Belegerfassung!G2052,".pdf"),"")</f>
        <v/>
      </c>
    </row>
    <row r="2045" spans="1:16">
      <c r="A2045" t="str">
        <f>IF(Belegerfassung!C2053&lt;&gt;"",0,"")</f>
        <v/>
      </c>
      <c r="B2045" t="str">
        <f>IFERROR(VLOOKUP(Belegerfassung!I2053,Konten!A:D,2,FALSE),"")</f>
        <v/>
      </c>
      <c r="C2045" t="str">
        <f>IF(A2045&lt;&gt;"",TEXT(Belegerfassung!C2053,"TT.MM.JJJJ"),"")</f>
        <v/>
      </c>
      <c r="D2045" t="str">
        <f>IFERROR(VLOOKUP(Belegerfassung!A2053,Abfrage!$E$2:$F$20,2,FALSE),"")</f>
        <v/>
      </c>
      <c r="E2045" t="str">
        <f>IF(A2045&lt;&gt;"",Belegerfassung!B2053,"")</f>
        <v/>
      </c>
      <c r="F2045" t="str">
        <f>IF(Belegerfassung!L2053="","",IF(Belegerfassung!L2053&lt;&gt;"",IF(Belegerfassung!L2053&lt;&gt;"",IF(Belegerfassung!J2053&lt;&gt;0,VLOOKUP(Belegerfassung!L2053,Abfrage!$A$2:$C$19,2,),VLOOKUP(Belegerfassung!L2053,Abfrage!$A$2:$C$19,3,)),"")))</f>
        <v/>
      </c>
      <c r="G2045" t="str">
        <f t="shared" si="93"/>
        <v/>
      </c>
      <c r="H2045" s="31" t="str">
        <f>IF(A2045&lt;&gt;"",-Belegerfassung!J2053+Belegerfassung!K2053,"")</f>
        <v/>
      </c>
      <c r="I2045" s="49" t="str">
        <f>IFERROR(IF(H2045&lt;&gt;"",Belegerfassung!L2053*100,""),IF(OR(Belegerfassung!L2053="Leistung EU - Erlöse",Belegerfassung!L2053="Lieferungen EU-Erlöse",Belegerfassung!L2053="EUST",Belegerfassung!L2053="Bauleistungen 20%")=TRUE,"",MID(Belegerfassung!L2053,4,2)))</f>
        <v/>
      </c>
      <c r="J2045" s="6" t="str">
        <f>IF(A2045&lt;&gt;"",LEFT(Belegerfassung!D2053,40),"")</f>
        <v/>
      </c>
      <c r="K2045" t="str">
        <f>IF(A2045&lt;&gt;"",VLOOKUP(D2045,Abfrage!$F$2:$G$21,2,FALSE),"")</f>
        <v/>
      </c>
      <c r="L2045" s="6" t="str">
        <f>IF(Belegerfassung!H2053&lt;&gt;"",Belegerfassung!H2053,"")</f>
        <v/>
      </c>
      <c r="M2045" t="str">
        <f>IFERROR(IF(Belegerfassung!E2053&lt;&gt;"",VLOOKUP(Belegerfassung!E2053,Abfrage!$L$2:$M$15,2,),""),"")</f>
        <v/>
      </c>
      <c r="N2045" t="str">
        <f t="shared" si="94"/>
        <v/>
      </c>
      <c r="O2045" t="str">
        <f t="shared" si="95"/>
        <v/>
      </c>
      <c r="P2045" t="str">
        <f>IF(Belegerfassung!G2053&lt;&gt;"",CONCATENATE(Belegerfassung!G2053,".pdf"),"")</f>
        <v/>
      </c>
    </row>
    <row r="2046" spans="1:16">
      <c r="A2046" t="str">
        <f>IF(Belegerfassung!C2054&lt;&gt;"",0,"")</f>
        <v/>
      </c>
      <c r="B2046" t="str">
        <f>IFERROR(VLOOKUP(Belegerfassung!I2054,Konten!A:D,2,FALSE),"")</f>
        <v/>
      </c>
      <c r="C2046" t="str">
        <f>IF(A2046&lt;&gt;"",TEXT(Belegerfassung!C2054,"TT.MM.JJJJ"),"")</f>
        <v/>
      </c>
      <c r="D2046" t="str">
        <f>IFERROR(VLOOKUP(Belegerfassung!A2054,Abfrage!$E$2:$F$20,2,FALSE),"")</f>
        <v/>
      </c>
      <c r="E2046" t="str">
        <f>IF(A2046&lt;&gt;"",Belegerfassung!B2054,"")</f>
        <v/>
      </c>
      <c r="F2046" t="str">
        <f>IF(Belegerfassung!L2054="","",IF(Belegerfassung!L2054&lt;&gt;"",IF(Belegerfassung!L2054&lt;&gt;"",IF(Belegerfassung!J2054&lt;&gt;0,VLOOKUP(Belegerfassung!L2054,Abfrage!$A$2:$C$19,2,),VLOOKUP(Belegerfassung!L2054,Abfrage!$A$2:$C$19,3,)),"")))</f>
        <v/>
      </c>
      <c r="G2046" t="str">
        <f t="shared" si="93"/>
        <v/>
      </c>
      <c r="H2046" s="31" t="str">
        <f>IF(A2046&lt;&gt;"",-Belegerfassung!J2054+Belegerfassung!K2054,"")</f>
        <v/>
      </c>
      <c r="I2046" s="49" t="str">
        <f>IFERROR(IF(H2046&lt;&gt;"",Belegerfassung!L2054*100,""),IF(OR(Belegerfassung!L2054="Leistung EU - Erlöse",Belegerfassung!L2054="Lieferungen EU-Erlöse",Belegerfassung!L2054="EUST",Belegerfassung!L2054="Bauleistungen 20%")=TRUE,"",MID(Belegerfassung!L2054,4,2)))</f>
        <v/>
      </c>
      <c r="J2046" s="6" t="str">
        <f>IF(A2046&lt;&gt;"",LEFT(Belegerfassung!D2054,40),"")</f>
        <v/>
      </c>
      <c r="K2046" t="str">
        <f>IF(A2046&lt;&gt;"",VLOOKUP(D2046,Abfrage!$F$2:$G$21,2,FALSE),"")</f>
        <v/>
      </c>
      <c r="L2046" s="6" t="str">
        <f>IF(Belegerfassung!H2054&lt;&gt;"",Belegerfassung!H2054,"")</f>
        <v/>
      </c>
      <c r="M2046" t="str">
        <f>IFERROR(IF(Belegerfassung!E2054&lt;&gt;"",VLOOKUP(Belegerfassung!E2054,Abfrage!$L$2:$M$15,2,),""),"")</f>
        <v/>
      </c>
      <c r="N2046" t="str">
        <f t="shared" si="94"/>
        <v/>
      </c>
      <c r="O2046" t="str">
        <f t="shared" si="95"/>
        <v/>
      </c>
      <c r="P2046" t="str">
        <f>IF(Belegerfassung!G2054&lt;&gt;"",CONCATENATE(Belegerfassung!G2054,".pdf"),"")</f>
        <v/>
      </c>
    </row>
    <row r="2047" spans="1:16">
      <c r="A2047" t="str">
        <f>IF(Belegerfassung!C2055&lt;&gt;"",0,"")</f>
        <v/>
      </c>
      <c r="B2047" t="str">
        <f>IFERROR(VLOOKUP(Belegerfassung!I2055,Konten!A:D,2,FALSE),"")</f>
        <v/>
      </c>
      <c r="C2047" t="str">
        <f>IF(A2047&lt;&gt;"",TEXT(Belegerfassung!C2055,"TT.MM.JJJJ"),"")</f>
        <v/>
      </c>
      <c r="D2047" t="str">
        <f>IFERROR(VLOOKUP(Belegerfassung!A2055,Abfrage!$E$2:$F$20,2,FALSE),"")</f>
        <v/>
      </c>
      <c r="E2047" t="str">
        <f>IF(A2047&lt;&gt;"",Belegerfassung!B2055,"")</f>
        <v/>
      </c>
      <c r="F2047" t="str">
        <f>IF(Belegerfassung!L2055="","",IF(Belegerfassung!L2055&lt;&gt;"",IF(Belegerfassung!L2055&lt;&gt;"",IF(Belegerfassung!J2055&lt;&gt;0,VLOOKUP(Belegerfassung!L2055,Abfrage!$A$2:$C$19,2,),VLOOKUP(Belegerfassung!L2055,Abfrage!$A$2:$C$19,3,)),"")))</f>
        <v/>
      </c>
      <c r="G2047" t="str">
        <f t="shared" si="93"/>
        <v/>
      </c>
      <c r="H2047" s="31" t="str">
        <f>IF(A2047&lt;&gt;"",-Belegerfassung!J2055+Belegerfassung!K2055,"")</f>
        <v/>
      </c>
      <c r="I2047" s="49" t="str">
        <f>IFERROR(IF(H2047&lt;&gt;"",Belegerfassung!L2055*100,""),IF(OR(Belegerfassung!L2055="Leistung EU - Erlöse",Belegerfassung!L2055="Lieferungen EU-Erlöse",Belegerfassung!L2055="EUST",Belegerfassung!L2055="Bauleistungen 20%")=TRUE,"",MID(Belegerfassung!L2055,4,2)))</f>
        <v/>
      </c>
      <c r="J2047" s="6" t="str">
        <f>IF(A2047&lt;&gt;"",LEFT(Belegerfassung!D2055,40),"")</f>
        <v/>
      </c>
      <c r="K2047" t="str">
        <f>IF(A2047&lt;&gt;"",VLOOKUP(D2047,Abfrage!$F$2:$G$21,2,FALSE),"")</f>
        <v/>
      </c>
      <c r="L2047" s="6" t="str">
        <f>IF(Belegerfassung!H2055&lt;&gt;"",Belegerfassung!H2055,"")</f>
        <v/>
      </c>
      <c r="M2047" t="str">
        <f>IFERROR(IF(Belegerfassung!E2055&lt;&gt;"",VLOOKUP(Belegerfassung!E2055,Abfrage!$L$2:$M$15,2,),""),"")</f>
        <v/>
      </c>
      <c r="N2047" t="str">
        <f t="shared" si="94"/>
        <v/>
      </c>
      <c r="O2047" t="str">
        <f t="shared" si="95"/>
        <v/>
      </c>
      <c r="P2047" t="str">
        <f>IF(Belegerfassung!G2055&lt;&gt;"",CONCATENATE(Belegerfassung!G2055,".pdf"),"")</f>
        <v/>
      </c>
    </row>
    <row r="2048" spans="1:16">
      <c r="A2048" t="str">
        <f>IF(Belegerfassung!C2056&lt;&gt;"",0,"")</f>
        <v/>
      </c>
      <c r="B2048" t="str">
        <f>IFERROR(VLOOKUP(Belegerfassung!I2056,Konten!A:D,2,FALSE),"")</f>
        <v/>
      </c>
      <c r="C2048" t="str">
        <f>IF(A2048&lt;&gt;"",TEXT(Belegerfassung!C2056,"TT.MM.JJJJ"),"")</f>
        <v/>
      </c>
      <c r="D2048" t="str">
        <f>IFERROR(VLOOKUP(Belegerfassung!A2056,Abfrage!$E$2:$F$20,2,FALSE),"")</f>
        <v/>
      </c>
      <c r="E2048" t="str">
        <f>IF(A2048&lt;&gt;"",Belegerfassung!B2056,"")</f>
        <v/>
      </c>
      <c r="F2048" t="str">
        <f>IF(Belegerfassung!L2056="","",IF(Belegerfassung!L2056&lt;&gt;"",IF(Belegerfassung!L2056&lt;&gt;"",IF(Belegerfassung!J2056&lt;&gt;0,VLOOKUP(Belegerfassung!L2056,Abfrage!$A$2:$C$19,2,),VLOOKUP(Belegerfassung!L2056,Abfrage!$A$2:$C$19,3,)),"")))</f>
        <v/>
      </c>
      <c r="G2048" t="str">
        <f t="shared" si="93"/>
        <v/>
      </c>
      <c r="H2048" s="31" t="str">
        <f>IF(A2048&lt;&gt;"",-Belegerfassung!J2056+Belegerfassung!K2056,"")</f>
        <v/>
      </c>
      <c r="I2048" s="49" t="str">
        <f>IFERROR(IF(H2048&lt;&gt;"",Belegerfassung!L2056*100,""),IF(OR(Belegerfassung!L2056="Leistung EU - Erlöse",Belegerfassung!L2056="Lieferungen EU-Erlöse",Belegerfassung!L2056="EUST",Belegerfassung!L2056="Bauleistungen 20%")=TRUE,"",MID(Belegerfassung!L2056,4,2)))</f>
        <v/>
      </c>
      <c r="J2048" s="6" t="str">
        <f>IF(A2048&lt;&gt;"",LEFT(Belegerfassung!D2056,40),"")</f>
        <v/>
      </c>
      <c r="K2048" t="str">
        <f>IF(A2048&lt;&gt;"",VLOOKUP(D2048,Abfrage!$F$2:$G$21,2,FALSE),"")</f>
        <v/>
      </c>
      <c r="L2048" s="6" t="str">
        <f>IF(Belegerfassung!H2056&lt;&gt;"",Belegerfassung!H2056,"")</f>
        <v/>
      </c>
      <c r="M2048" t="str">
        <f>IFERROR(IF(Belegerfassung!E2056&lt;&gt;"",VLOOKUP(Belegerfassung!E2056,Abfrage!$L$2:$M$15,2,),""),"")</f>
        <v/>
      </c>
      <c r="N2048" t="str">
        <f t="shared" si="94"/>
        <v/>
      </c>
      <c r="O2048" t="str">
        <f t="shared" si="95"/>
        <v/>
      </c>
      <c r="P2048" t="str">
        <f>IF(Belegerfassung!G2056&lt;&gt;"",CONCATENATE(Belegerfassung!G2056,".pdf"),"")</f>
        <v/>
      </c>
    </row>
    <row r="2049" spans="1:16">
      <c r="A2049" t="str">
        <f>IF(Belegerfassung!C2057&lt;&gt;"",0,"")</f>
        <v/>
      </c>
      <c r="B2049" t="str">
        <f>IFERROR(VLOOKUP(Belegerfassung!I2057,Konten!A:D,2,FALSE),"")</f>
        <v/>
      </c>
      <c r="C2049" t="str">
        <f>IF(A2049&lt;&gt;"",TEXT(Belegerfassung!C2057,"TT.MM.JJJJ"),"")</f>
        <v/>
      </c>
      <c r="D2049" t="str">
        <f>IFERROR(VLOOKUP(Belegerfassung!A2057,Abfrage!$E$2:$F$20,2,FALSE),"")</f>
        <v/>
      </c>
      <c r="E2049" t="str">
        <f>IF(A2049&lt;&gt;"",Belegerfassung!B2057,"")</f>
        <v/>
      </c>
      <c r="F2049" t="str">
        <f>IF(Belegerfassung!L2057="","",IF(Belegerfassung!L2057&lt;&gt;"",IF(Belegerfassung!L2057&lt;&gt;"",IF(Belegerfassung!J2057&lt;&gt;0,VLOOKUP(Belegerfassung!L2057,Abfrage!$A$2:$C$19,2,),VLOOKUP(Belegerfassung!L2057,Abfrage!$A$2:$C$19,3,)),"")))</f>
        <v/>
      </c>
      <c r="G2049" t="str">
        <f t="shared" si="93"/>
        <v/>
      </c>
      <c r="H2049" s="31" t="str">
        <f>IF(A2049&lt;&gt;"",-Belegerfassung!J2057+Belegerfassung!K2057,"")</f>
        <v/>
      </c>
      <c r="I2049" s="49" t="str">
        <f>IFERROR(IF(H2049&lt;&gt;"",Belegerfassung!L2057*100,""),IF(OR(Belegerfassung!L2057="Leistung EU - Erlöse",Belegerfassung!L2057="Lieferungen EU-Erlöse",Belegerfassung!L2057="EUST",Belegerfassung!L2057="Bauleistungen 20%")=TRUE,"",MID(Belegerfassung!L2057,4,2)))</f>
        <v/>
      </c>
      <c r="J2049" s="6" t="str">
        <f>IF(A2049&lt;&gt;"",LEFT(Belegerfassung!D2057,40),"")</f>
        <v/>
      </c>
      <c r="K2049" t="str">
        <f>IF(A2049&lt;&gt;"",VLOOKUP(D2049,Abfrage!$F$2:$G$21,2,FALSE),"")</f>
        <v/>
      </c>
      <c r="L2049" s="6" t="str">
        <f>IF(Belegerfassung!H2057&lt;&gt;"",Belegerfassung!H2057,"")</f>
        <v/>
      </c>
      <c r="M2049" t="str">
        <f>IFERROR(IF(Belegerfassung!E2057&lt;&gt;"",VLOOKUP(Belegerfassung!E2057,Abfrage!$L$2:$M$15,2,),""),"")</f>
        <v/>
      </c>
      <c r="N2049" t="str">
        <f t="shared" si="94"/>
        <v/>
      </c>
      <c r="O2049" t="str">
        <f t="shared" si="95"/>
        <v/>
      </c>
      <c r="P2049" t="str">
        <f>IF(Belegerfassung!G2057&lt;&gt;"",CONCATENATE(Belegerfassung!G2057,".pdf"),"")</f>
        <v/>
      </c>
    </row>
    <row r="2050" spans="1:16">
      <c r="A2050" t="str">
        <f>IF(Belegerfassung!C2058&lt;&gt;"",0,"")</f>
        <v/>
      </c>
      <c r="B2050" t="str">
        <f>IFERROR(VLOOKUP(Belegerfassung!I2058,Konten!A:D,2,FALSE),"")</f>
        <v/>
      </c>
      <c r="C2050" t="str">
        <f>IF(A2050&lt;&gt;"",TEXT(Belegerfassung!C2058,"TT.MM.JJJJ"),"")</f>
        <v/>
      </c>
      <c r="D2050" t="str">
        <f>IFERROR(VLOOKUP(Belegerfassung!A2058,Abfrage!$E$2:$F$20,2,FALSE),"")</f>
        <v/>
      </c>
      <c r="E2050" t="str">
        <f>IF(A2050&lt;&gt;"",Belegerfassung!B2058,"")</f>
        <v/>
      </c>
      <c r="F2050" t="str">
        <f>IF(Belegerfassung!L2058="","",IF(Belegerfassung!L2058&lt;&gt;"",IF(Belegerfassung!L2058&lt;&gt;"",IF(Belegerfassung!J2058&lt;&gt;0,VLOOKUP(Belegerfassung!L2058,Abfrage!$A$2:$C$19,2,),VLOOKUP(Belegerfassung!L2058,Abfrage!$A$2:$C$19,3,)),"")))</f>
        <v/>
      </c>
      <c r="G2050" t="str">
        <f t="shared" si="93"/>
        <v/>
      </c>
      <c r="H2050" s="31" t="str">
        <f>IF(A2050&lt;&gt;"",-Belegerfassung!J2058+Belegerfassung!K2058,"")</f>
        <v/>
      </c>
      <c r="I2050" s="49" t="str">
        <f>IFERROR(IF(H2050&lt;&gt;"",Belegerfassung!L2058*100,""),IF(OR(Belegerfassung!L2058="Leistung EU - Erlöse",Belegerfassung!L2058="Lieferungen EU-Erlöse",Belegerfassung!L2058="EUST",Belegerfassung!L2058="Bauleistungen 20%")=TRUE,"",MID(Belegerfassung!L2058,4,2)))</f>
        <v/>
      </c>
      <c r="J2050" s="6" t="str">
        <f>IF(A2050&lt;&gt;"",LEFT(Belegerfassung!D2058,40),"")</f>
        <v/>
      </c>
      <c r="K2050" t="str">
        <f>IF(A2050&lt;&gt;"",VLOOKUP(D2050,Abfrage!$F$2:$G$21,2,FALSE),"")</f>
        <v/>
      </c>
      <c r="L2050" s="6" t="str">
        <f>IF(Belegerfassung!H2058&lt;&gt;"",Belegerfassung!H2058,"")</f>
        <v/>
      </c>
      <c r="M2050" t="str">
        <f>IFERROR(IF(Belegerfassung!E2058&lt;&gt;"",VLOOKUP(Belegerfassung!E2058,Abfrage!$L$2:$M$15,2,),""),"")</f>
        <v/>
      </c>
      <c r="N2050" t="str">
        <f t="shared" si="94"/>
        <v/>
      </c>
      <c r="O2050" t="str">
        <f t="shared" si="95"/>
        <v/>
      </c>
      <c r="P2050" t="str">
        <f>IF(Belegerfassung!G2058&lt;&gt;"",CONCATENATE(Belegerfassung!G2058,".pdf"),"")</f>
        <v/>
      </c>
    </row>
    <row r="2051" spans="1:16">
      <c r="A2051" t="str">
        <f>IF(Belegerfassung!C2059&lt;&gt;"",0,"")</f>
        <v/>
      </c>
      <c r="B2051" t="str">
        <f>IFERROR(VLOOKUP(Belegerfassung!I2059,Konten!A:D,2,FALSE),"")</f>
        <v/>
      </c>
      <c r="C2051" t="str">
        <f>IF(A2051&lt;&gt;"",TEXT(Belegerfassung!C2059,"TT.MM.JJJJ"),"")</f>
        <v/>
      </c>
      <c r="D2051" t="str">
        <f>IFERROR(VLOOKUP(Belegerfassung!A2059,Abfrage!$E$2:$F$20,2,FALSE),"")</f>
        <v/>
      </c>
      <c r="E2051" t="str">
        <f>IF(A2051&lt;&gt;"",Belegerfassung!B2059,"")</f>
        <v/>
      </c>
      <c r="F2051" t="str">
        <f>IF(Belegerfassung!L2059="","",IF(Belegerfassung!L2059&lt;&gt;"",IF(Belegerfassung!L2059&lt;&gt;"",IF(Belegerfassung!J2059&lt;&gt;0,VLOOKUP(Belegerfassung!L2059,Abfrage!$A$2:$C$19,2,),VLOOKUP(Belegerfassung!L2059,Abfrage!$A$2:$C$19,3,)),"")))</f>
        <v/>
      </c>
      <c r="G2051" t="str">
        <f t="shared" ref="G2051:G2114" si="96">IF(A2051&lt;&gt;"",1,"")</f>
        <v/>
      </c>
      <c r="H2051" s="31" t="str">
        <f>IF(A2051&lt;&gt;"",-Belegerfassung!J2059+Belegerfassung!K2059,"")</f>
        <v/>
      </c>
      <c r="I2051" s="49" t="str">
        <f>IFERROR(IF(H2051&lt;&gt;"",Belegerfassung!L2059*100,""),IF(OR(Belegerfassung!L2059="Leistung EU - Erlöse",Belegerfassung!L2059="Lieferungen EU-Erlöse",Belegerfassung!L2059="EUST",Belegerfassung!L2059="Bauleistungen 20%")=TRUE,"",MID(Belegerfassung!L2059,4,2)))</f>
        <v/>
      </c>
      <c r="J2051" s="6" t="str">
        <f>IF(A2051&lt;&gt;"",LEFT(Belegerfassung!D2059,40),"")</f>
        <v/>
      </c>
      <c r="K2051" t="str">
        <f>IF(A2051&lt;&gt;"",VLOOKUP(D2051,Abfrage!$F$2:$G$21,2,FALSE),"")</f>
        <v/>
      </c>
      <c r="L2051" s="6" t="str">
        <f>IF(Belegerfassung!H2059&lt;&gt;"",Belegerfassung!H2059,"")</f>
        <v/>
      </c>
      <c r="M2051" t="str">
        <f>IFERROR(IF(Belegerfassung!E2059&lt;&gt;"",VLOOKUP(Belegerfassung!E2059,Abfrage!$L$2:$M$15,2,),""),"")</f>
        <v/>
      </c>
      <c r="N2051" t="str">
        <f t="shared" ref="N2051:N2114" si="97">IF(A2051&lt;&gt;"","E","")</f>
        <v/>
      </c>
      <c r="O2051" t="str">
        <f t="shared" ref="O2051:O2114" si="98">IF(A2051&lt;&gt;"","A","")</f>
        <v/>
      </c>
      <c r="P2051" t="str">
        <f>IF(Belegerfassung!G2059&lt;&gt;"",CONCATENATE(Belegerfassung!G2059,".pdf"),"")</f>
        <v/>
      </c>
    </row>
    <row r="2052" spans="1:16">
      <c r="A2052" t="str">
        <f>IF(Belegerfassung!C2060&lt;&gt;"",0,"")</f>
        <v/>
      </c>
      <c r="B2052" t="str">
        <f>IFERROR(VLOOKUP(Belegerfassung!I2060,Konten!A:D,2,FALSE),"")</f>
        <v/>
      </c>
      <c r="C2052" t="str">
        <f>IF(A2052&lt;&gt;"",TEXT(Belegerfassung!C2060,"TT.MM.JJJJ"),"")</f>
        <v/>
      </c>
      <c r="D2052" t="str">
        <f>IFERROR(VLOOKUP(Belegerfassung!A2060,Abfrage!$E$2:$F$20,2,FALSE),"")</f>
        <v/>
      </c>
      <c r="E2052" t="str">
        <f>IF(A2052&lt;&gt;"",Belegerfassung!B2060,"")</f>
        <v/>
      </c>
      <c r="F2052" t="str">
        <f>IF(Belegerfassung!L2060="","",IF(Belegerfassung!L2060&lt;&gt;"",IF(Belegerfassung!L2060&lt;&gt;"",IF(Belegerfassung!J2060&lt;&gt;0,VLOOKUP(Belegerfassung!L2060,Abfrage!$A$2:$C$19,2,),VLOOKUP(Belegerfassung!L2060,Abfrage!$A$2:$C$19,3,)),"")))</f>
        <v/>
      </c>
      <c r="G2052" t="str">
        <f t="shared" si="96"/>
        <v/>
      </c>
      <c r="H2052" s="31" t="str">
        <f>IF(A2052&lt;&gt;"",-Belegerfassung!J2060+Belegerfassung!K2060,"")</f>
        <v/>
      </c>
      <c r="I2052" s="49" t="str">
        <f>IFERROR(IF(H2052&lt;&gt;"",Belegerfassung!L2060*100,""),IF(OR(Belegerfassung!L2060="Leistung EU - Erlöse",Belegerfassung!L2060="Lieferungen EU-Erlöse",Belegerfassung!L2060="EUST",Belegerfassung!L2060="Bauleistungen 20%")=TRUE,"",MID(Belegerfassung!L2060,4,2)))</f>
        <v/>
      </c>
      <c r="J2052" s="6" t="str">
        <f>IF(A2052&lt;&gt;"",LEFT(Belegerfassung!D2060,40),"")</f>
        <v/>
      </c>
      <c r="K2052" t="str">
        <f>IF(A2052&lt;&gt;"",VLOOKUP(D2052,Abfrage!$F$2:$G$21,2,FALSE),"")</f>
        <v/>
      </c>
      <c r="L2052" s="6" t="str">
        <f>IF(Belegerfassung!H2060&lt;&gt;"",Belegerfassung!H2060,"")</f>
        <v/>
      </c>
      <c r="M2052" t="str">
        <f>IFERROR(IF(Belegerfassung!E2060&lt;&gt;"",VLOOKUP(Belegerfassung!E2060,Abfrage!$L$2:$M$15,2,),""),"")</f>
        <v/>
      </c>
      <c r="N2052" t="str">
        <f t="shared" si="97"/>
        <v/>
      </c>
      <c r="O2052" t="str">
        <f t="shared" si="98"/>
        <v/>
      </c>
      <c r="P2052" t="str">
        <f>IF(Belegerfassung!G2060&lt;&gt;"",CONCATENATE(Belegerfassung!G2060,".pdf"),"")</f>
        <v/>
      </c>
    </row>
    <row r="2053" spans="1:16">
      <c r="A2053" t="str">
        <f>IF(Belegerfassung!C2061&lt;&gt;"",0,"")</f>
        <v/>
      </c>
      <c r="B2053" t="str">
        <f>IFERROR(VLOOKUP(Belegerfassung!I2061,Konten!A:D,2,FALSE),"")</f>
        <v/>
      </c>
      <c r="C2053" t="str">
        <f>IF(A2053&lt;&gt;"",TEXT(Belegerfassung!C2061,"TT.MM.JJJJ"),"")</f>
        <v/>
      </c>
      <c r="D2053" t="str">
        <f>IFERROR(VLOOKUP(Belegerfassung!A2061,Abfrage!$E$2:$F$20,2,FALSE),"")</f>
        <v/>
      </c>
      <c r="E2053" t="str">
        <f>IF(A2053&lt;&gt;"",Belegerfassung!B2061,"")</f>
        <v/>
      </c>
      <c r="F2053" t="str">
        <f>IF(Belegerfassung!L2061="","",IF(Belegerfassung!L2061&lt;&gt;"",IF(Belegerfassung!L2061&lt;&gt;"",IF(Belegerfassung!J2061&lt;&gt;0,VLOOKUP(Belegerfassung!L2061,Abfrage!$A$2:$C$19,2,),VLOOKUP(Belegerfassung!L2061,Abfrage!$A$2:$C$19,3,)),"")))</f>
        <v/>
      </c>
      <c r="G2053" t="str">
        <f t="shared" si="96"/>
        <v/>
      </c>
      <c r="H2053" s="31" t="str">
        <f>IF(A2053&lt;&gt;"",-Belegerfassung!J2061+Belegerfassung!K2061,"")</f>
        <v/>
      </c>
      <c r="I2053" s="49" t="str">
        <f>IFERROR(IF(H2053&lt;&gt;"",Belegerfassung!L2061*100,""),IF(OR(Belegerfassung!L2061="Leistung EU - Erlöse",Belegerfassung!L2061="Lieferungen EU-Erlöse",Belegerfassung!L2061="EUST",Belegerfassung!L2061="Bauleistungen 20%")=TRUE,"",MID(Belegerfassung!L2061,4,2)))</f>
        <v/>
      </c>
      <c r="J2053" s="6" t="str">
        <f>IF(A2053&lt;&gt;"",LEFT(Belegerfassung!D2061,40),"")</f>
        <v/>
      </c>
      <c r="K2053" t="str">
        <f>IF(A2053&lt;&gt;"",VLOOKUP(D2053,Abfrage!$F$2:$G$21,2,FALSE),"")</f>
        <v/>
      </c>
      <c r="L2053" s="6" t="str">
        <f>IF(Belegerfassung!H2061&lt;&gt;"",Belegerfassung!H2061,"")</f>
        <v/>
      </c>
      <c r="M2053" t="str">
        <f>IFERROR(IF(Belegerfassung!E2061&lt;&gt;"",VLOOKUP(Belegerfassung!E2061,Abfrage!$L$2:$M$15,2,),""),"")</f>
        <v/>
      </c>
      <c r="N2053" t="str">
        <f t="shared" si="97"/>
        <v/>
      </c>
      <c r="O2053" t="str">
        <f t="shared" si="98"/>
        <v/>
      </c>
      <c r="P2053" t="str">
        <f>IF(Belegerfassung!G2061&lt;&gt;"",CONCATENATE(Belegerfassung!G2061,".pdf"),"")</f>
        <v/>
      </c>
    </row>
    <row r="2054" spans="1:16">
      <c r="A2054" t="str">
        <f>IF(Belegerfassung!C2062&lt;&gt;"",0,"")</f>
        <v/>
      </c>
      <c r="B2054" t="str">
        <f>IFERROR(VLOOKUP(Belegerfassung!I2062,Konten!A:D,2,FALSE),"")</f>
        <v/>
      </c>
      <c r="C2054" t="str">
        <f>IF(A2054&lt;&gt;"",TEXT(Belegerfassung!C2062,"TT.MM.JJJJ"),"")</f>
        <v/>
      </c>
      <c r="D2054" t="str">
        <f>IFERROR(VLOOKUP(Belegerfassung!A2062,Abfrage!$E$2:$F$20,2,FALSE),"")</f>
        <v/>
      </c>
      <c r="E2054" t="str">
        <f>IF(A2054&lt;&gt;"",Belegerfassung!B2062,"")</f>
        <v/>
      </c>
      <c r="F2054" t="str">
        <f>IF(Belegerfassung!L2062="","",IF(Belegerfassung!L2062&lt;&gt;"",IF(Belegerfassung!L2062&lt;&gt;"",IF(Belegerfassung!J2062&lt;&gt;0,VLOOKUP(Belegerfassung!L2062,Abfrage!$A$2:$C$19,2,),VLOOKUP(Belegerfassung!L2062,Abfrage!$A$2:$C$19,3,)),"")))</f>
        <v/>
      </c>
      <c r="G2054" t="str">
        <f t="shared" si="96"/>
        <v/>
      </c>
      <c r="H2054" s="31" t="str">
        <f>IF(A2054&lt;&gt;"",-Belegerfassung!J2062+Belegerfassung!K2062,"")</f>
        <v/>
      </c>
      <c r="I2054" s="49" t="str">
        <f>IFERROR(IF(H2054&lt;&gt;"",Belegerfassung!L2062*100,""),IF(OR(Belegerfassung!L2062="Leistung EU - Erlöse",Belegerfassung!L2062="Lieferungen EU-Erlöse",Belegerfassung!L2062="EUST",Belegerfassung!L2062="Bauleistungen 20%")=TRUE,"",MID(Belegerfassung!L2062,4,2)))</f>
        <v/>
      </c>
      <c r="J2054" s="6" t="str">
        <f>IF(A2054&lt;&gt;"",LEFT(Belegerfassung!D2062,40),"")</f>
        <v/>
      </c>
      <c r="K2054" t="str">
        <f>IF(A2054&lt;&gt;"",VLOOKUP(D2054,Abfrage!$F$2:$G$21,2,FALSE),"")</f>
        <v/>
      </c>
      <c r="L2054" s="6" t="str">
        <f>IF(Belegerfassung!H2062&lt;&gt;"",Belegerfassung!H2062,"")</f>
        <v/>
      </c>
      <c r="M2054" t="str">
        <f>IFERROR(IF(Belegerfassung!E2062&lt;&gt;"",VLOOKUP(Belegerfassung!E2062,Abfrage!$L$2:$M$15,2,),""),"")</f>
        <v/>
      </c>
      <c r="N2054" t="str">
        <f t="shared" si="97"/>
        <v/>
      </c>
      <c r="O2054" t="str">
        <f t="shared" si="98"/>
        <v/>
      </c>
      <c r="P2054" t="str">
        <f>IF(Belegerfassung!G2062&lt;&gt;"",CONCATENATE(Belegerfassung!G2062,".pdf"),"")</f>
        <v/>
      </c>
    </row>
    <row r="2055" spans="1:16">
      <c r="A2055" t="str">
        <f>IF(Belegerfassung!C2063&lt;&gt;"",0,"")</f>
        <v/>
      </c>
      <c r="B2055" t="str">
        <f>IFERROR(VLOOKUP(Belegerfassung!I2063,Konten!A:D,2,FALSE),"")</f>
        <v/>
      </c>
      <c r="C2055" t="str">
        <f>IF(A2055&lt;&gt;"",TEXT(Belegerfassung!C2063,"TT.MM.JJJJ"),"")</f>
        <v/>
      </c>
      <c r="D2055" t="str">
        <f>IFERROR(VLOOKUP(Belegerfassung!A2063,Abfrage!$E$2:$F$20,2,FALSE),"")</f>
        <v/>
      </c>
      <c r="E2055" t="str">
        <f>IF(A2055&lt;&gt;"",Belegerfassung!B2063,"")</f>
        <v/>
      </c>
      <c r="F2055" t="str">
        <f>IF(Belegerfassung!L2063="","",IF(Belegerfassung!L2063&lt;&gt;"",IF(Belegerfassung!L2063&lt;&gt;"",IF(Belegerfassung!J2063&lt;&gt;0,VLOOKUP(Belegerfassung!L2063,Abfrage!$A$2:$C$19,2,),VLOOKUP(Belegerfassung!L2063,Abfrage!$A$2:$C$19,3,)),"")))</f>
        <v/>
      </c>
      <c r="G2055" t="str">
        <f t="shared" si="96"/>
        <v/>
      </c>
      <c r="H2055" s="31" t="str">
        <f>IF(A2055&lt;&gt;"",-Belegerfassung!J2063+Belegerfassung!K2063,"")</f>
        <v/>
      </c>
      <c r="I2055" s="49" t="str">
        <f>IFERROR(IF(H2055&lt;&gt;"",Belegerfassung!L2063*100,""),IF(OR(Belegerfassung!L2063="Leistung EU - Erlöse",Belegerfassung!L2063="Lieferungen EU-Erlöse",Belegerfassung!L2063="EUST",Belegerfassung!L2063="Bauleistungen 20%")=TRUE,"",MID(Belegerfassung!L2063,4,2)))</f>
        <v/>
      </c>
      <c r="J2055" s="6" t="str">
        <f>IF(A2055&lt;&gt;"",LEFT(Belegerfassung!D2063,40),"")</f>
        <v/>
      </c>
      <c r="K2055" t="str">
        <f>IF(A2055&lt;&gt;"",VLOOKUP(D2055,Abfrage!$F$2:$G$21,2,FALSE),"")</f>
        <v/>
      </c>
      <c r="L2055" s="6" t="str">
        <f>IF(Belegerfassung!H2063&lt;&gt;"",Belegerfassung!H2063,"")</f>
        <v/>
      </c>
      <c r="M2055" t="str">
        <f>IFERROR(IF(Belegerfassung!E2063&lt;&gt;"",VLOOKUP(Belegerfassung!E2063,Abfrage!$L$2:$M$15,2,),""),"")</f>
        <v/>
      </c>
      <c r="N2055" t="str">
        <f t="shared" si="97"/>
        <v/>
      </c>
      <c r="O2055" t="str">
        <f t="shared" si="98"/>
        <v/>
      </c>
      <c r="P2055" t="str">
        <f>IF(Belegerfassung!G2063&lt;&gt;"",CONCATENATE(Belegerfassung!G2063,".pdf"),"")</f>
        <v/>
      </c>
    </row>
    <row r="2056" spans="1:16">
      <c r="A2056" t="str">
        <f>IF(Belegerfassung!C2064&lt;&gt;"",0,"")</f>
        <v/>
      </c>
      <c r="B2056" t="str">
        <f>IFERROR(VLOOKUP(Belegerfassung!I2064,Konten!A:D,2,FALSE),"")</f>
        <v/>
      </c>
      <c r="C2056" t="str">
        <f>IF(A2056&lt;&gt;"",TEXT(Belegerfassung!C2064,"TT.MM.JJJJ"),"")</f>
        <v/>
      </c>
      <c r="D2056" t="str">
        <f>IFERROR(VLOOKUP(Belegerfassung!A2064,Abfrage!$E$2:$F$20,2,FALSE),"")</f>
        <v/>
      </c>
      <c r="E2056" t="str">
        <f>IF(A2056&lt;&gt;"",Belegerfassung!B2064,"")</f>
        <v/>
      </c>
      <c r="F2056" t="str">
        <f>IF(Belegerfassung!L2064="","",IF(Belegerfassung!L2064&lt;&gt;"",IF(Belegerfassung!L2064&lt;&gt;"",IF(Belegerfassung!J2064&lt;&gt;0,VLOOKUP(Belegerfassung!L2064,Abfrage!$A$2:$C$19,2,),VLOOKUP(Belegerfassung!L2064,Abfrage!$A$2:$C$19,3,)),"")))</f>
        <v/>
      </c>
      <c r="G2056" t="str">
        <f t="shared" si="96"/>
        <v/>
      </c>
      <c r="H2056" s="31" t="str">
        <f>IF(A2056&lt;&gt;"",-Belegerfassung!J2064+Belegerfassung!K2064,"")</f>
        <v/>
      </c>
      <c r="I2056" s="49" t="str">
        <f>IFERROR(IF(H2056&lt;&gt;"",Belegerfassung!L2064*100,""),IF(OR(Belegerfassung!L2064="Leistung EU - Erlöse",Belegerfassung!L2064="Lieferungen EU-Erlöse",Belegerfassung!L2064="EUST",Belegerfassung!L2064="Bauleistungen 20%")=TRUE,"",MID(Belegerfassung!L2064,4,2)))</f>
        <v/>
      </c>
      <c r="J2056" s="6" t="str">
        <f>IF(A2056&lt;&gt;"",LEFT(Belegerfassung!D2064,40),"")</f>
        <v/>
      </c>
      <c r="K2056" t="str">
        <f>IF(A2056&lt;&gt;"",VLOOKUP(D2056,Abfrage!$F$2:$G$21,2,FALSE),"")</f>
        <v/>
      </c>
      <c r="L2056" s="6" t="str">
        <f>IF(Belegerfassung!H2064&lt;&gt;"",Belegerfassung!H2064,"")</f>
        <v/>
      </c>
      <c r="M2056" t="str">
        <f>IFERROR(IF(Belegerfassung!E2064&lt;&gt;"",VLOOKUP(Belegerfassung!E2064,Abfrage!$L$2:$M$15,2,),""),"")</f>
        <v/>
      </c>
      <c r="N2056" t="str">
        <f t="shared" si="97"/>
        <v/>
      </c>
      <c r="O2056" t="str">
        <f t="shared" si="98"/>
        <v/>
      </c>
      <c r="P2056" t="str">
        <f>IF(Belegerfassung!G2064&lt;&gt;"",CONCATENATE(Belegerfassung!G2064,".pdf"),"")</f>
        <v/>
      </c>
    </row>
    <row r="2057" spans="1:16">
      <c r="A2057" t="str">
        <f>IF(Belegerfassung!C2065&lt;&gt;"",0,"")</f>
        <v/>
      </c>
      <c r="B2057" t="str">
        <f>IFERROR(VLOOKUP(Belegerfassung!I2065,Konten!A:D,2,FALSE),"")</f>
        <v/>
      </c>
      <c r="C2057" t="str">
        <f>IF(A2057&lt;&gt;"",TEXT(Belegerfassung!C2065,"TT.MM.JJJJ"),"")</f>
        <v/>
      </c>
      <c r="D2057" t="str">
        <f>IFERROR(VLOOKUP(Belegerfassung!A2065,Abfrage!$E$2:$F$20,2,FALSE),"")</f>
        <v/>
      </c>
      <c r="E2057" t="str">
        <f>IF(A2057&lt;&gt;"",Belegerfassung!B2065,"")</f>
        <v/>
      </c>
      <c r="F2057" t="str">
        <f>IF(Belegerfassung!L2065="","",IF(Belegerfassung!L2065&lt;&gt;"",IF(Belegerfassung!L2065&lt;&gt;"",IF(Belegerfassung!J2065&lt;&gt;0,VLOOKUP(Belegerfassung!L2065,Abfrage!$A$2:$C$19,2,),VLOOKUP(Belegerfassung!L2065,Abfrage!$A$2:$C$19,3,)),"")))</f>
        <v/>
      </c>
      <c r="G2057" t="str">
        <f t="shared" si="96"/>
        <v/>
      </c>
      <c r="H2057" s="31" t="str">
        <f>IF(A2057&lt;&gt;"",-Belegerfassung!J2065+Belegerfassung!K2065,"")</f>
        <v/>
      </c>
      <c r="I2057" s="49" t="str">
        <f>IFERROR(IF(H2057&lt;&gt;"",Belegerfassung!L2065*100,""),IF(OR(Belegerfassung!L2065="Leistung EU - Erlöse",Belegerfassung!L2065="Lieferungen EU-Erlöse",Belegerfassung!L2065="EUST",Belegerfassung!L2065="Bauleistungen 20%")=TRUE,"",MID(Belegerfassung!L2065,4,2)))</f>
        <v/>
      </c>
      <c r="J2057" s="6" t="str">
        <f>IF(A2057&lt;&gt;"",LEFT(Belegerfassung!D2065,40),"")</f>
        <v/>
      </c>
      <c r="K2057" t="str">
        <f>IF(A2057&lt;&gt;"",VLOOKUP(D2057,Abfrage!$F$2:$G$21,2,FALSE),"")</f>
        <v/>
      </c>
      <c r="L2057" s="6" t="str">
        <f>IF(Belegerfassung!H2065&lt;&gt;"",Belegerfassung!H2065,"")</f>
        <v/>
      </c>
      <c r="M2057" t="str">
        <f>IFERROR(IF(Belegerfassung!E2065&lt;&gt;"",VLOOKUP(Belegerfassung!E2065,Abfrage!$L$2:$M$15,2,),""),"")</f>
        <v/>
      </c>
      <c r="N2057" t="str">
        <f t="shared" si="97"/>
        <v/>
      </c>
      <c r="O2057" t="str">
        <f t="shared" si="98"/>
        <v/>
      </c>
      <c r="P2057" t="str">
        <f>IF(Belegerfassung!G2065&lt;&gt;"",CONCATENATE(Belegerfassung!G2065,".pdf"),"")</f>
        <v/>
      </c>
    </row>
    <row r="2058" spans="1:16">
      <c r="A2058" t="str">
        <f>IF(Belegerfassung!C2066&lt;&gt;"",0,"")</f>
        <v/>
      </c>
      <c r="B2058" t="str">
        <f>IFERROR(VLOOKUP(Belegerfassung!I2066,Konten!A:D,2,FALSE),"")</f>
        <v/>
      </c>
      <c r="C2058" t="str">
        <f>IF(A2058&lt;&gt;"",TEXT(Belegerfassung!C2066,"TT.MM.JJJJ"),"")</f>
        <v/>
      </c>
      <c r="D2058" t="str">
        <f>IFERROR(VLOOKUP(Belegerfassung!A2066,Abfrage!$E$2:$F$20,2,FALSE),"")</f>
        <v/>
      </c>
      <c r="E2058" t="str">
        <f>IF(A2058&lt;&gt;"",Belegerfassung!B2066,"")</f>
        <v/>
      </c>
      <c r="F2058" t="str">
        <f>IF(Belegerfassung!L2066="","",IF(Belegerfassung!L2066&lt;&gt;"",IF(Belegerfassung!L2066&lt;&gt;"",IF(Belegerfassung!J2066&lt;&gt;0,VLOOKUP(Belegerfassung!L2066,Abfrage!$A$2:$C$19,2,),VLOOKUP(Belegerfassung!L2066,Abfrage!$A$2:$C$19,3,)),"")))</f>
        <v/>
      </c>
      <c r="G2058" t="str">
        <f t="shared" si="96"/>
        <v/>
      </c>
      <c r="H2058" s="31" t="str">
        <f>IF(A2058&lt;&gt;"",-Belegerfassung!J2066+Belegerfassung!K2066,"")</f>
        <v/>
      </c>
      <c r="I2058" s="49" t="str">
        <f>IFERROR(IF(H2058&lt;&gt;"",Belegerfassung!L2066*100,""),IF(OR(Belegerfassung!L2066="Leistung EU - Erlöse",Belegerfassung!L2066="Lieferungen EU-Erlöse",Belegerfassung!L2066="EUST",Belegerfassung!L2066="Bauleistungen 20%")=TRUE,"",MID(Belegerfassung!L2066,4,2)))</f>
        <v/>
      </c>
      <c r="J2058" s="6" t="str">
        <f>IF(A2058&lt;&gt;"",LEFT(Belegerfassung!D2066,40),"")</f>
        <v/>
      </c>
      <c r="K2058" t="str">
        <f>IF(A2058&lt;&gt;"",VLOOKUP(D2058,Abfrage!$F$2:$G$21,2,FALSE),"")</f>
        <v/>
      </c>
      <c r="L2058" s="6" t="str">
        <f>IF(Belegerfassung!H2066&lt;&gt;"",Belegerfassung!H2066,"")</f>
        <v/>
      </c>
      <c r="M2058" t="str">
        <f>IFERROR(IF(Belegerfassung!E2066&lt;&gt;"",VLOOKUP(Belegerfassung!E2066,Abfrage!$L$2:$M$15,2,),""),"")</f>
        <v/>
      </c>
      <c r="N2058" t="str">
        <f t="shared" si="97"/>
        <v/>
      </c>
      <c r="O2058" t="str">
        <f t="shared" si="98"/>
        <v/>
      </c>
      <c r="P2058" t="str">
        <f>IF(Belegerfassung!G2066&lt;&gt;"",CONCATENATE(Belegerfassung!G2066,".pdf"),"")</f>
        <v/>
      </c>
    </row>
    <row r="2059" spans="1:16">
      <c r="A2059" t="str">
        <f>IF(Belegerfassung!C2067&lt;&gt;"",0,"")</f>
        <v/>
      </c>
      <c r="B2059" t="str">
        <f>IFERROR(VLOOKUP(Belegerfassung!I2067,Konten!A:D,2,FALSE),"")</f>
        <v/>
      </c>
      <c r="C2059" t="str">
        <f>IF(A2059&lt;&gt;"",TEXT(Belegerfassung!C2067,"TT.MM.JJJJ"),"")</f>
        <v/>
      </c>
      <c r="D2059" t="str">
        <f>IFERROR(VLOOKUP(Belegerfassung!A2067,Abfrage!$E$2:$F$20,2,FALSE),"")</f>
        <v/>
      </c>
      <c r="E2059" t="str">
        <f>IF(A2059&lt;&gt;"",Belegerfassung!B2067,"")</f>
        <v/>
      </c>
      <c r="F2059" t="str">
        <f>IF(Belegerfassung!L2067="","",IF(Belegerfassung!L2067&lt;&gt;"",IF(Belegerfassung!L2067&lt;&gt;"",IF(Belegerfassung!J2067&lt;&gt;0,VLOOKUP(Belegerfassung!L2067,Abfrage!$A$2:$C$19,2,),VLOOKUP(Belegerfassung!L2067,Abfrage!$A$2:$C$19,3,)),"")))</f>
        <v/>
      </c>
      <c r="G2059" t="str">
        <f t="shared" si="96"/>
        <v/>
      </c>
      <c r="H2059" s="31" t="str">
        <f>IF(A2059&lt;&gt;"",-Belegerfassung!J2067+Belegerfassung!K2067,"")</f>
        <v/>
      </c>
      <c r="I2059" s="49" t="str">
        <f>IFERROR(IF(H2059&lt;&gt;"",Belegerfassung!L2067*100,""),IF(OR(Belegerfassung!L2067="Leistung EU - Erlöse",Belegerfassung!L2067="Lieferungen EU-Erlöse",Belegerfassung!L2067="EUST",Belegerfassung!L2067="Bauleistungen 20%")=TRUE,"",MID(Belegerfassung!L2067,4,2)))</f>
        <v/>
      </c>
      <c r="J2059" s="6" t="str">
        <f>IF(A2059&lt;&gt;"",LEFT(Belegerfassung!D2067,40),"")</f>
        <v/>
      </c>
      <c r="K2059" t="str">
        <f>IF(A2059&lt;&gt;"",VLOOKUP(D2059,Abfrage!$F$2:$G$21,2,FALSE),"")</f>
        <v/>
      </c>
      <c r="L2059" s="6" t="str">
        <f>IF(Belegerfassung!H2067&lt;&gt;"",Belegerfassung!H2067,"")</f>
        <v/>
      </c>
      <c r="M2059" t="str">
        <f>IFERROR(IF(Belegerfassung!E2067&lt;&gt;"",VLOOKUP(Belegerfassung!E2067,Abfrage!$L$2:$M$15,2,),""),"")</f>
        <v/>
      </c>
      <c r="N2059" t="str">
        <f t="shared" si="97"/>
        <v/>
      </c>
      <c r="O2059" t="str">
        <f t="shared" si="98"/>
        <v/>
      </c>
      <c r="P2059" t="str">
        <f>IF(Belegerfassung!G2067&lt;&gt;"",CONCATENATE(Belegerfassung!G2067,".pdf"),"")</f>
        <v/>
      </c>
    </row>
    <row r="2060" spans="1:16">
      <c r="A2060" t="str">
        <f>IF(Belegerfassung!C2068&lt;&gt;"",0,"")</f>
        <v/>
      </c>
      <c r="B2060" t="str">
        <f>IFERROR(VLOOKUP(Belegerfassung!I2068,Konten!A:D,2,FALSE),"")</f>
        <v/>
      </c>
      <c r="C2060" t="str">
        <f>IF(A2060&lt;&gt;"",TEXT(Belegerfassung!C2068,"TT.MM.JJJJ"),"")</f>
        <v/>
      </c>
      <c r="D2060" t="str">
        <f>IFERROR(VLOOKUP(Belegerfassung!A2068,Abfrage!$E$2:$F$20,2,FALSE),"")</f>
        <v/>
      </c>
      <c r="E2060" t="str">
        <f>IF(A2060&lt;&gt;"",Belegerfassung!B2068,"")</f>
        <v/>
      </c>
      <c r="F2060" t="str">
        <f>IF(Belegerfassung!L2068="","",IF(Belegerfassung!L2068&lt;&gt;"",IF(Belegerfassung!L2068&lt;&gt;"",IF(Belegerfassung!J2068&lt;&gt;0,VLOOKUP(Belegerfassung!L2068,Abfrage!$A$2:$C$19,2,),VLOOKUP(Belegerfassung!L2068,Abfrage!$A$2:$C$19,3,)),"")))</f>
        <v/>
      </c>
      <c r="G2060" t="str">
        <f t="shared" si="96"/>
        <v/>
      </c>
      <c r="H2060" s="31" t="str">
        <f>IF(A2060&lt;&gt;"",-Belegerfassung!J2068+Belegerfassung!K2068,"")</f>
        <v/>
      </c>
      <c r="I2060" s="49" t="str">
        <f>IFERROR(IF(H2060&lt;&gt;"",Belegerfassung!L2068*100,""),IF(OR(Belegerfassung!L2068="Leistung EU - Erlöse",Belegerfassung!L2068="Lieferungen EU-Erlöse",Belegerfassung!L2068="EUST",Belegerfassung!L2068="Bauleistungen 20%")=TRUE,"",MID(Belegerfassung!L2068,4,2)))</f>
        <v/>
      </c>
      <c r="J2060" s="6" t="str">
        <f>IF(A2060&lt;&gt;"",LEFT(Belegerfassung!D2068,40),"")</f>
        <v/>
      </c>
      <c r="K2060" t="str">
        <f>IF(A2060&lt;&gt;"",VLOOKUP(D2060,Abfrage!$F$2:$G$21,2,FALSE),"")</f>
        <v/>
      </c>
      <c r="L2060" s="6" t="str">
        <f>IF(Belegerfassung!H2068&lt;&gt;"",Belegerfassung!H2068,"")</f>
        <v/>
      </c>
      <c r="M2060" t="str">
        <f>IFERROR(IF(Belegerfassung!E2068&lt;&gt;"",VLOOKUP(Belegerfassung!E2068,Abfrage!$L$2:$M$15,2,),""),"")</f>
        <v/>
      </c>
      <c r="N2060" t="str">
        <f t="shared" si="97"/>
        <v/>
      </c>
      <c r="O2060" t="str">
        <f t="shared" si="98"/>
        <v/>
      </c>
      <c r="P2060" t="str">
        <f>IF(Belegerfassung!G2068&lt;&gt;"",CONCATENATE(Belegerfassung!G2068,".pdf"),"")</f>
        <v/>
      </c>
    </row>
    <row r="2061" spans="1:16">
      <c r="A2061" t="str">
        <f>IF(Belegerfassung!C2069&lt;&gt;"",0,"")</f>
        <v/>
      </c>
      <c r="B2061" t="str">
        <f>IFERROR(VLOOKUP(Belegerfassung!I2069,Konten!A:D,2,FALSE),"")</f>
        <v/>
      </c>
      <c r="C2061" t="str">
        <f>IF(A2061&lt;&gt;"",TEXT(Belegerfassung!C2069,"TT.MM.JJJJ"),"")</f>
        <v/>
      </c>
      <c r="D2061" t="str">
        <f>IFERROR(VLOOKUP(Belegerfassung!A2069,Abfrage!$E$2:$F$20,2,FALSE),"")</f>
        <v/>
      </c>
      <c r="E2061" t="str">
        <f>IF(A2061&lt;&gt;"",Belegerfassung!B2069,"")</f>
        <v/>
      </c>
      <c r="F2061" t="str">
        <f>IF(Belegerfassung!L2069="","",IF(Belegerfassung!L2069&lt;&gt;"",IF(Belegerfassung!L2069&lt;&gt;"",IF(Belegerfassung!J2069&lt;&gt;0,VLOOKUP(Belegerfassung!L2069,Abfrage!$A$2:$C$19,2,),VLOOKUP(Belegerfassung!L2069,Abfrage!$A$2:$C$19,3,)),"")))</f>
        <v/>
      </c>
      <c r="G2061" t="str">
        <f t="shared" si="96"/>
        <v/>
      </c>
      <c r="H2061" s="31" t="str">
        <f>IF(A2061&lt;&gt;"",-Belegerfassung!J2069+Belegerfassung!K2069,"")</f>
        <v/>
      </c>
      <c r="I2061" s="49" t="str">
        <f>IFERROR(IF(H2061&lt;&gt;"",Belegerfassung!L2069*100,""),IF(OR(Belegerfassung!L2069="Leistung EU - Erlöse",Belegerfassung!L2069="Lieferungen EU-Erlöse",Belegerfassung!L2069="EUST",Belegerfassung!L2069="Bauleistungen 20%")=TRUE,"",MID(Belegerfassung!L2069,4,2)))</f>
        <v/>
      </c>
      <c r="J2061" s="6" t="str">
        <f>IF(A2061&lt;&gt;"",LEFT(Belegerfassung!D2069,40),"")</f>
        <v/>
      </c>
      <c r="K2061" t="str">
        <f>IF(A2061&lt;&gt;"",VLOOKUP(D2061,Abfrage!$F$2:$G$21,2,FALSE),"")</f>
        <v/>
      </c>
      <c r="L2061" s="6" t="str">
        <f>IF(Belegerfassung!H2069&lt;&gt;"",Belegerfassung!H2069,"")</f>
        <v/>
      </c>
      <c r="M2061" t="str">
        <f>IFERROR(IF(Belegerfassung!E2069&lt;&gt;"",VLOOKUP(Belegerfassung!E2069,Abfrage!$L$2:$M$15,2,),""),"")</f>
        <v/>
      </c>
      <c r="N2061" t="str">
        <f t="shared" si="97"/>
        <v/>
      </c>
      <c r="O2061" t="str">
        <f t="shared" si="98"/>
        <v/>
      </c>
      <c r="P2061" t="str">
        <f>IF(Belegerfassung!G2069&lt;&gt;"",CONCATENATE(Belegerfassung!G2069,".pdf"),"")</f>
        <v/>
      </c>
    </row>
    <row r="2062" spans="1:16">
      <c r="A2062" t="str">
        <f>IF(Belegerfassung!C2070&lt;&gt;"",0,"")</f>
        <v/>
      </c>
      <c r="B2062" t="str">
        <f>IFERROR(VLOOKUP(Belegerfassung!I2070,Konten!A:D,2,FALSE),"")</f>
        <v/>
      </c>
      <c r="C2062" t="str">
        <f>IF(A2062&lt;&gt;"",TEXT(Belegerfassung!C2070,"TT.MM.JJJJ"),"")</f>
        <v/>
      </c>
      <c r="D2062" t="str">
        <f>IFERROR(VLOOKUP(Belegerfassung!A2070,Abfrage!$E$2:$F$20,2,FALSE),"")</f>
        <v/>
      </c>
      <c r="E2062" t="str">
        <f>IF(A2062&lt;&gt;"",Belegerfassung!B2070,"")</f>
        <v/>
      </c>
      <c r="F2062" t="str">
        <f>IF(Belegerfassung!L2070="","",IF(Belegerfassung!L2070&lt;&gt;"",IF(Belegerfassung!L2070&lt;&gt;"",IF(Belegerfassung!J2070&lt;&gt;0,VLOOKUP(Belegerfassung!L2070,Abfrage!$A$2:$C$19,2,),VLOOKUP(Belegerfassung!L2070,Abfrage!$A$2:$C$19,3,)),"")))</f>
        <v/>
      </c>
      <c r="G2062" t="str">
        <f t="shared" si="96"/>
        <v/>
      </c>
      <c r="H2062" s="31" t="str">
        <f>IF(A2062&lt;&gt;"",-Belegerfassung!J2070+Belegerfassung!K2070,"")</f>
        <v/>
      </c>
      <c r="I2062" s="49" t="str">
        <f>IFERROR(IF(H2062&lt;&gt;"",Belegerfassung!L2070*100,""),IF(OR(Belegerfassung!L2070="Leistung EU - Erlöse",Belegerfassung!L2070="Lieferungen EU-Erlöse",Belegerfassung!L2070="EUST",Belegerfassung!L2070="Bauleistungen 20%")=TRUE,"",MID(Belegerfassung!L2070,4,2)))</f>
        <v/>
      </c>
      <c r="J2062" s="6" t="str">
        <f>IF(A2062&lt;&gt;"",LEFT(Belegerfassung!D2070,40),"")</f>
        <v/>
      </c>
      <c r="K2062" t="str">
        <f>IF(A2062&lt;&gt;"",VLOOKUP(D2062,Abfrage!$F$2:$G$21,2,FALSE),"")</f>
        <v/>
      </c>
      <c r="L2062" s="6" t="str">
        <f>IF(Belegerfassung!H2070&lt;&gt;"",Belegerfassung!H2070,"")</f>
        <v/>
      </c>
      <c r="M2062" t="str">
        <f>IFERROR(IF(Belegerfassung!E2070&lt;&gt;"",VLOOKUP(Belegerfassung!E2070,Abfrage!$L$2:$M$15,2,),""),"")</f>
        <v/>
      </c>
      <c r="N2062" t="str">
        <f t="shared" si="97"/>
        <v/>
      </c>
      <c r="O2062" t="str">
        <f t="shared" si="98"/>
        <v/>
      </c>
      <c r="P2062" t="str">
        <f>IF(Belegerfassung!G2070&lt;&gt;"",CONCATENATE(Belegerfassung!G2070,".pdf"),"")</f>
        <v/>
      </c>
    </row>
    <row r="2063" spans="1:16">
      <c r="A2063" t="str">
        <f>IF(Belegerfassung!C2071&lt;&gt;"",0,"")</f>
        <v/>
      </c>
      <c r="B2063" t="str">
        <f>IFERROR(VLOOKUP(Belegerfassung!I2071,Konten!A:D,2,FALSE),"")</f>
        <v/>
      </c>
      <c r="C2063" t="str">
        <f>IF(A2063&lt;&gt;"",TEXT(Belegerfassung!C2071,"TT.MM.JJJJ"),"")</f>
        <v/>
      </c>
      <c r="D2063" t="str">
        <f>IFERROR(VLOOKUP(Belegerfassung!A2071,Abfrage!$E$2:$F$20,2,FALSE),"")</f>
        <v/>
      </c>
      <c r="E2063" t="str">
        <f>IF(A2063&lt;&gt;"",Belegerfassung!B2071,"")</f>
        <v/>
      </c>
      <c r="F2063" t="str">
        <f>IF(Belegerfassung!L2071="","",IF(Belegerfassung!L2071&lt;&gt;"",IF(Belegerfassung!L2071&lt;&gt;"",IF(Belegerfassung!J2071&lt;&gt;0,VLOOKUP(Belegerfassung!L2071,Abfrage!$A$2:$C$19,2,),VLOOKUP(Belegerfassung!L2071,Abfrage!$A$2:$C$19,3,)),"")))</f>
        <v/>
      </c>
      <c r="G2063" t="str">
        <f t="shared" si="96"/>
        <v/>
      </c>
      <c r="H2063" s="31" t="str">
        <f>IF(A2063&lt;&gt;"",-Belegerfassung!J2071+Belegerfassung!K2071,"")</f>
        <v/>
      </c>
      <c r="I2063" s="49" t="str">
        <f>IFERROR(IF(H2063&lt;&gt;"",Belegerfassung!L2071*100,""),IF(OR(Belegerfassung!L2071="Leistung EU - Erlöse",Belegerfassung!L2071="Lieferungen EU-Erlöse",Belegerfassung!L2071="EUST",Belegerfassung!L2071="Bauleistungen 20%")=TRUE,"",MID(Belegerfassung!L2071,4,2)))</f>
        <v/>
      </c>
      <c r="J2063" s="6" t="str">
        <f>IF(A2063&lt;&gt;"",LEFT(Belegerfassung!D2071,40),"")</f>
        <v/>
      </c>
      <c r="K2063" t="str">
        <f>IF(A2063&lt;&gt;"",VLOOKUP(D2063,Abfrage!$F$2:$G$21,2,FALSE),"")</f>
        <v/>
      </c>
      <c r="L2063" s="6" t="str">
        <f>IF(Belegerfassung!H2071&lt;&gt;"",Belegerfassung!H2071,"")</f>
        <v/>
      </c>
      <c r="M2063" t="str">
        <f>IFERROR(IF(Belegerfassung!E2071&lt;&gt;"",VLOOKUP(Belegerfassung!E2071,Abfrage!$L$2:$M$15,2,),""),"")</f>
        <v/>
      </c>
      <c r="N2063" t="str">
        <f t="shared" si="97"/>
        <v/>
      </c>
      <c r="O2063" t="str">
        <f t="shared" si="98"/>
        <v/>
      </c>
      <c r="P2063" t="str">
        <f>IF(Belegerfassung!G2071&lt;&gt;"",CONCATENATE(Belegerfassung!G2071,".pdf"),"")</f>
        <v/>
      </c>
    </row>
    <row r="2064" spans="1:16">
      <c r="A2064" t="str">
        <f>IF(Belegerfassung!C2072&lt;&gt;"",0,"")</f>
        <v/>
      </c>
      <c r="B2064" t="str">
        <f>IFERROR(VLOOKUP(Belegerfassung!I2072,Konten!A:D,2,FALSE),"")</f>
        <v/>
      </c>
      <c r="C2064" t="str">
        <f>IF(A2064&lt;&gt;"",TEXT(Belegerfassung!C2072,"TT.MM.JJJJ"),"")</f>
        <v/>
      </c>
      <c r="D2064" t="str">
        <f>IFERROR(VLOOKUP(Belegerfassung!A2072,Abfrage!$E$2:$F$20,2,FALSE),"")</f>
        <v/>
      </c>
      <c r="E2064" t="str">
        <f>IF(A2064&lt;&gt;"",Belegerfassung!B2072,"")</f>
        <v/>
      </c>
      <c r="F2064" t="str">
        <f>IF(Belegerfassung!L2072="","",IF(Belegerfassung!L2072&lt;&gt;"",IF(Belegerfassung!L2072&lt;&gt;"",IF(Belegerfassung!J2072&lt;&gt;0,VLOOKUP(Belegerfassung!L2072,Abfrage!$A$2:$C$19,2,),VLOOKUP(Belegerfassung!L2072,Abfrage!$A$2:$C$19,3,)),"")))</f>
        <v/>
      </c>
      <c r="G2064" t="str">
        <f t="shared" si="96"/>
        <v/>
      </c>
      <c r="H2064" s="31" t="str">
        <f>IF(A2064&lt;&gt;"",-Belegerfassung!J2072+Belegerfassung!K2072,"")</f>
        <v/>
      </c>
      <c r="I2064" s="49" t="str">
        <f>IFERROR(IF(H2064&lt;&gt;"",Belegerfassung!L2072*100,""),IF(OR(Belegerfassung!L2072="Leistung EU - Erlöse",Belegerfassung!L2072="Lieferungen EU-Erlöse",Belegerfassung!L2072="EUST",Belegerfassung!L2072="Bauleistungen 20%")=TRUE,"",MID(Belegerfassung!L2072,4,2)))</f>
        <v/>
      </c>
      <c r="J2064" s="6" t="str">
        <f>IF(A2064&lt;&gt;"",LEFT(Belegerfassung!D2072,40),"")</f>
        <v/>
      </c>
      <c r="K2064" t="str">
        <f>IF(A2064&lt;&gt;"",VLOOKUP(D2064,Abfrage!$F$2:$G$21,2,FALSE),"")</f>
        <v/>
      </c>
      <c r="L2064" s="6" t="str">
        <f>IF(Belegerfassung!H2072&lt;&gt;"",Belegerfassung!H2072,"")</f>
        <v/>
      </c>
      <c r="M2064" t="str">
        <f>IFERROR(IF(Belegerfassung!E2072&lt;&gt;"",VLOOKUP(Belegerfassung!E2072,Abfrage!$L$2:$M$15,2,),""),"")</f>
        <v/>
      </c>
      <c r="N2064" t="str">
        <f t="shared" si="97"/>
        <v/>
      </c>
      <c r="O2064" t="str">
        <f t="shared" si="98"/>
        <v/>
      </c>
      <c r="P2064" t="str">
        <f>IF(Belegerfassung!G2072&lt;&gt;"",CONCATENATE(Belegerfassung!G2072,".pdf"),"")</f>
        <v/>
      </c>
    </row>
    <row r="2065" spans="1:16">
      <c r="A2065" t="str">
        <f>IF(Belegerfassung!C2073&lt;&gt;"",0,"")</f>
        <v/>
      </c>
      <c r="B2065" t="str">
        <f>IFERROR(VLOOKUP(Belegerfassung!I2073,Konten!A:D,2,FALSE),"")</f>
        <v/>
      </c>
      <c r="C2065" t="str">
        <f>IF(A2065&lt;&gt;"",TEXT(Belegerfassung!C2073,"TT.MM.JJJJ"),"")</f>
        <v/>
      </c>
      <c r="D2065" t="str">
        <f>IFERROR(VLOOKUP(Belegerfassung!A2073,Abfrage!$E$2:$F$20,2,FALSE),"")</f>
        <v/>
      </c>
      <c r="E2065" t="str">
        <f>IF(A2065&lt;&gt;"",Belegerfassung!B2073,"")</f>
        <v/>
      </c>
      <c r="F2065" t="str">
        <f>IF(Belegerfassung!L2073="","",IF(Belegerfassung!L2073&lt;&gt;"",IF(Belegerfassung!L2073&lt;&gt;"",IF(Belegerfassung!J2073&lt;&gt;0,VLOOKUP(Belegerfassung!L2073,Abfrage!$A$2:$C$19,2,),VLOOKUP(Belegerfassung!L2073,Abfrage!$A$2:$C$19,3,)),"")))</f>
        <v/>
      </c>
      <c r="G2065" t="str">
        <f t="shared" si="96"/>
        <v/>
      </c>
      <c r="H2065" s="31" t="str">
        <f>IF(A2065&lt;&gt;"",-Belegerfassung!J2073+Belegerfassung!K2073,"")</f>
        <v/>
      </c>
      <c r="I2065" s="49" t="str">
        <f>IFERROR(IF(H2065&lt;&gt;"",Belegerfassung!L2073*100,""),IF(OR(Belegerfassung!L2073="Leistung EU - Erlöse",Belegerfassung!L2073="Lieferungen EU-Erlöse",Belegerfassung!L2073="EUST",Belegerfassung!L2073="Bauleistungen 20%")=TRUE,"",MID(Belegerfassung!L2073,4,2)))</f>
        <v/>
      </c>
      <c r="J2065" s="6" t="str">
        <f>IF(A2065&lt;&gt;"",LEFT(Belegerfassung!D2073,40),"")</f>
        <v/>
      </c>
      <c r="K2065" t="str">
        <f>IF(A2065&lt;&gt;"",VLOOKUP(D2065,Abfrage!$F$2:$G$21,2,FALSE),"")</f>
        <v/>
      </c>
      <c r="L2065" s="6" t="str">
        <f>IF(Belegerfassung!H2073&lt;&gt;"",Belegerfassung!H2073,"")</f>
        <v/>
      </c>
      <c r="M2065" t="str">
        <f>IFERROR(IF(Belegerfassung!E2073&lt;&gt;"",VLOOKUP(Belegerfassung!E2073,Abfrage!$L$2:$M$15,2,),""),"")</f>
        <v/>
      </c>
      <c r="N2065" t="str">
        <f t="shared" si="97"/>
        <v/>
      </c>
      <c r="O2065" t="str">
        <f t="shared" si="98"/>
        <v/>
      </c>
      <c r="P2065" t="str">
        <f>IF(Belegerfassung!G2073&lt;&gt;"",CONCATENATE(Belegerfassung!G2073,".pdf"),"")</f>
        <v/>
      </c>
    </row>
    <row r="2066" spans="1:16">
      <c r="A2066" t="str">
        <f>IF(Belegerfassung!C2074&lt;&gt;"",0,"")</f>
        <v/>
      </c>
      <c r="B2066" t="str">
        <f>IFERROR(VLOOKUP(Belegerfassung!I2074,Konten!A:D,2,FALSE),"")</f>
        <v/>
      </c>
      <c r="C2066" t="str">
        <f>IF(A2066&lt;&gt;"",TEXT(Belegerfassung!C2074,"TT.MM.JJJJ"),"")</f>
        <v/>
      </c>
      <c r="D2066" t="str">
        <f>IFERROR(VLOOKUP(Belegerfassung!A2074,Abfrage!$E$2:$F$20,2,FALSE),"")</f>
        <v/>
      </c>
      <c r="E2066" t="str">
        <f>IF(A2066&lt;&gt;"",Belegerfassung!B2074,"")</f>
        <v/>
      </c>
      <c r="F2066" t="str">
        <f>IF(Belegerfassung!L2074="","",IF(Belegerfassung!L2074&lt;&gt;"",IF(Belegerfassung!L2074&lt;&gt;"",IF(Belegerfassung!J2074&lt;&gt;0,VLOOKUP(Belegerfassung!L2074,Abfrage!$A$2:$C$19,2,),VLOOKUP(Belegerfassung!L2074,Abfrage!$A$2:$C$19,3,)),"")))</f>
        <v/>
      </c>
      <c r="G2066" t="str">
        <f t="shared" si="96"/>
        <v/>
      </c>
      <c r="H2066" s="31" t="str">
        <f>IF(A2066&lt;&gt;"",-Belegerfassung!J2074+Belegerfassung!K2074,"")</f>
        <v/>
      </c>
      <c r="I2066" s="49" t="str">
        <f>IFERROR(IF(H2066&lt;&gt;"",Belegerfassung!L2074*100,""),IF(OR(Belegerfassung!L2074="Leistung EU - Erlöse",Belegerfassung!L2074="Lieferungen EU-Erlöse",Belegerfassung!L2074="EUST",Belegerfassung!L2074="Bauleistungen 20%")=TRUE,"",MID(Belegerfassung!L2074,4,2)))</f>
        <v/>
      </c>
      <c r="J2066" s="6" t="str">
        <f>IF(A2066&lt;&gt;"",LEFT(Belegerfassung!D2074,40),"")</f>
        <v/>
      </c>
      <c r="K2066" t="str">
        <f>IF(A2066&lt;&gt;"",VLOOKUP(D2066,Abfrage!$F$2:$G$21,2,FALSE),"")</f>
        <v/>
      </c>
      <c r="L2066" s="6" t="str">
        <f>IF(Belegerfassung!H2074&lt;&gt;"",Belegerfassung!H2074,"")</f>
        <v/>
      </c>
      <c r="M2066" t="str">
        <f>IFERROR(IF(Belegerfassung!E2074&lt;&gt;"",VLOOKUP(Belegerfassung!E2074,Abfrage!$L$2:$M$15,2,),""),"")</f>
        <v/>
      </c>
      <c r="N2066" t="str">
        <f t="shared" si="97"/>
        <v/>
      </c>
      <c r="O2066" t="str">
        <f t="shared" si="98"/>
        <v/>
      </c>
      <c r="P2066" t="str">
        <f>IF(Belegerfassung!G2074&lt;&gt;"",CONCATENATE(Belegerfassung!G2074,".pdf"),"")</f>
        <v/>
      </c>
    </row>
    <row r="2067" spans="1:16">
      <c r="A2067" t="str">
        <f>IF(Belegerfassung!C2075&lt;&gt;"",0,"")</f>
        <v/>
      </c>
      <c r="B2067" t="str">
        <f>IFERROR(VLOOKUP(Belegerfassung!I2075,Konten!A:D,2,FALSE),"")</f>
        <v/>
      </c>
      <c r="C2067" t="str">
        <f>IF(A2067&lt;&gt;"",TEXT(Belegerfassung!C2075,"TT.MM.JJJJ"),"")</f>
        <v/>
      </c>
      <c r="D2067" t="str">
        <f>IFERROR(VLOOKUP(Belegerfassung!A2075,Abfrage!$E$2:$F$20,2,FALSE),"")</f>
        <v/>
      </c>
      <c r="E2067" t="str">
        <f>IF(A2067&lt;&gt;"",Belegerfassung!B2075,"")</f>
        <v/>
      </c>
      <c r="F2067" t="str">
        <f>IF(Belegerfassung!L2075="","",IF(Belegerfassung!L2075&lt;&gt;"",IF(Belegerfassung!L2075&lt;&gt;"",IF(Belegerfassung!J2075&lt;&gt;0,VLOOKUP(Belegerfassung!L2075,Abfrage!$A$2:$C$19,2,),VLOOKUP(Belegerfassung!L2075,Abfrage!$A$2:$C$19,3,)),"")))</f>
        <v/>
      </c>
      <c r="G2067" t="str">
        <f t="shared" si="96"/>
        <v/>
      </c>
      <c r="H2067" s="31" t="str">
        <f>IF(A2067&lt;&gt;"",-Belegerfassung!J2075+Belegerfassung!K2075,"")</f>
        <v/>
      </c>
      <c r="I2067" s="49" t="str">
        <f>IFERROR(IF(H2067&lt;&gt;"",Belegerfassung!L2075*100,""),IF(OR(Belegerfassung!L2075="Leistung EU - Erlöse",Belegerfassung!L2075="Lieferungen EU-Erlöse",Belegerfassung!L2075="EUST",Belegerfassung!L2075="Bauleistungen 20%")=TRUE,"",MID(Belegerfassung!L2075,4,2)))</f>
        <v/>
      </c>
      <c r="J2067" s="6" t="str">
        <f>IF(A2067&lt;&gt;"",LEFT(Belegerfassung!D2075,40),"")</f>
        <v/>
      </c>
      <c r="K2067" t="str">
        <f>IF(A2067&lt;&gt;"",VLOOKUP(D2067,Abfrage!$F$2:$G$21,2,FALSE),"")</f>
        <v/>
      </c>
      <c r="L2067" s="6" t="str">
        <f>IF(Belegerfassung!H2075&lt;&gt;"",Belegerfassung!H2075,"")</f>
        <v/>
      </c>
      <c r="M2067" t="str">
        <f>IFERROR(IF(Belegerfassung!E2075&lt;&gt;"",VLOOKUP(Belegerfassung!E2075,Abfrage!$L$2:$M$15,2,),""),"")</f>
        <v/>
      </c>
      <c r="N2067" t="str">
        <f t="shared" si="97"/>
        <v/>
      </c>
      <c r="O2067" t="str">
        <f t="shared" si="98"/>
        <v/>
      </c>
      <c r="P2067" t="str">
        <f>IF(Belegerfassung!G2075&lt;&gt;"",CONCATENATE(Belegerfassung!G2075,".pdf"),"")</f>
        <v/>
      </c>
    </row>
    <row r="2068" spans="1:16">
      <c r="A2068" t="str">
        <f>IF(Belegerfassung!C2076&lt;&gt;"",0,"")</f>
        <v/>
      </c>
      <c r="B2068" t="str">
        <f>IFERROR(VLOOKUP(Belegerfassung!I2076,Konten!A:D,2,FALSE),"")</f>
        <v/>
      </c>
      <c r="C2068" t="str">
        <f>IF(A2068&lt;&gt;"",TEXT(Belegerfassung!C2076,"TT.MM.JJJJ"),"")</f>
        <v/>
      </c>
      <c r="D2068" t="str">
        <f>IFERROR(VLOOKUP(Belegerfassung!A2076,Abfrage!$E$2:$F$20,2,FALSE),"")</f>
        <v/>
      </c>
      <c r="E2068" t="str">
        <f>IF(A2068&lt;&gt;"",Belegerfassung!B2076,"")</f>
        <v/>
      </c>
      <c r="F2068" t="str">
        <f>IF(Belegerfassung!L2076="","",IF(Belegerfassung!L2076&lt;&gt;"",IF(Belegerfassung!L2076&lt;&gt;"",IF(Belegerfassung!J2076&lt;&gt;0,VLOOKUP(Belegerfassung!L2076,Abfrage!$A$2:$C$19,2,),VLOOKUP(Belegerfassung!L2076,Abfrage!$A$2:$C$19,3,)),"")))</f>
        <v/>
      </c>
      <c r="G2068" t="str">
        <f t="shared" si="96"/>
        <v/>
      </c>
      <c r="H2068" s="31" t="str">
        <f>IF(A2068&lt;&gt;"",-Belegerfassung!J2076+Belegerfassung!K2076,"")</f>
        <v/>
      </c>
      <c r="I2068" s="49" t="str">
        <f>IFERROR(IF(H2068&lt;&gt;"",Belegerfassung!L2076*100,""),IF(OR(Belegerfassung!L2076="Leistung EU - Erlöse",Belegerfassung!L2076="Lieferungen EU-Erlöse",Belegerfassung!L2076="EUST",Belegerfassung!L2076="Bauleistungen 20%")=TRUE,"",MID(Belegerfassung!L2076,4,2)))</f>
        <v/>
      </c>
      <c r="J2068" s="6" t="str">
        <f>IF(A2068&lt;&gt;"",LEFT(Belegerfassung!D2076,40),"")</f>
        <v/>
      </c>
      <c r="K2068" t="str">
        <f>IF(A2068&lt;&gt;"",VLOOKUP(D2068,Abfrage!$F$2:$G$21,2,FALSE),"")</f>
        <v/>
      </c>
      <c r="L2068" s="6" t="str">
        <f>IF(Belegerfassung!H2076&lt;&gt;"",Belegerfassung!H2076,"")</f>
        <v/>
      </c>
      <c r="M2068" t="str">
        <f>IFERROR(IF(Belegerfassung!E2076&lt;&gt;"",VLOOKUP(Belegerfassung!E2076,Abfrage!$L$2:$M$15,2,),""),"")</f>
        <v/>
      </c>
      <c r="N2068" t="str">
        <f t="shared" si="97"/>
        <v/>
      </c>
      <c r="O2068" t="str">
        <f t="shared" si="98"/>
        <v/>
      </c>
      <c r="P2068" t="str">
        <f>IF(Belegerfassung!G2076&lt;&gt;"",CONCATENATE(Belegerfassung!G2076,".pdf"),"")</f>
        <v/>
      </c>
    </row>
    <row r="2069" spans="1:16">
      <c r="A2069" t="str">
        <f>IF(Belegerfassung!C2077&lt;&gt;"",0,"")</f>
        <v/>
      </c>
      <c r="B2069" t="str">
        <f>IFERROR(VLOOKUP(Belegerfassung!I2077,Konten!A:D,2,FALSE),"")</f>
        <v/>
      </c>
      <c r="C2069" t="str">
        <f>IF(A2069&lt;&gt;"",TEXT(Belegerfassung!C2077,"TT.MM.JJJJ"),"")</f>
        <v/>
      </c>
      <c r="D2069" t="str">
        <f>IFERROR(VLOOKUP(Belegerfassung!A2077,Abfrage!$E$2:$F$20,2,FALSE),"")</f>
        <v/>
      </c>
      <c r="E2069" t="str">
        <f>IF(A2069&lt;&gt;"",Belegerfassung!B2077,"")</f>
        <v/>
      </c>
      <c r="F2069" t="str">
        <f>IF(Belegerfassung!L2077="","",IF(Belegerfassung!L2077&lt;&gt;"",IF(Belegerfassung!L2077&lt;&gt;"",IF(Belegerfassung!J2077&lt;&gt;0,VLOOKUP(Belegerfassung!L2077,Abfrage!$A$2:$C$19,2,),VLOOKUP(Belegerfassung!L2077,Abfrage!$A$2:$C$19,3,)),"")))</f>
        <v/>
      </c>
      <c r="G2069" t="str">
        <f t="shared" si="96"/>
        <v/>
      </c>
      <c r="H2069" s="31" t="str">
        <f>IF(A2069&lt;&gt;"",-Belegerfassung!J2077+Belegerfassung!K2077,"")</f>
        <v/>
      </c>
      <c r="I2069" s="49" t="str">
        <f>IFERROR(IF(H2069&lt;&gt;"",Belegerfassung!L2077*100,""),IF(OR(Belegerfassung!L2077="Leistung EU - Erlöse",Belegerfassung!L2077="Lieferungen EU-Erlöse",Belegerfassung!L2077="EUST",Belegerfassung!L2077="Bauleistungen 20%")=TRUE,"",MID(Belegerfassung!L2077,4,2)))</f>
        <v/>
      </c>
      <c r="J2069" s="6" t="str">
        <f>IF(A2069&lt;&gt;"",LEFT(Belegerfassung!D2077,40),"")</f>
        <v/>
      </c>
      <c r="K2069" t="str">
        <f>IF(A2069&lt;&gt;"",VLOOKUP(D2069,Abfrage!$F$2:$G$21,2,FALSE),"")</f>
        <v/>
      </c>
      <c r="L2069" s="6" t="str">
        <f>IF(Belegerfassung!H2077&lt;&gt;"",Belegerfassung!H2077,"")</f>
        <v/>
      </c>
      <c r="M2069" t="str">
        <f>IFERROR(IF(Belegerfassung!E2077&lt;&gt;"",VLOOKUP(Belegerfassung!E2077,Abfrage!$L$2:$M$15,2,),""),"")</f>
        <v/>
      </c>
      <c r="N2069" t="str">
        <f t="shared" si="97"/>
        <v/>
      </c>
      <c r="O2069" t="str">
        <f t="shared" si="98"/>
        <v/>
      </c>
      <c r="P2069" t="str">
        <f>IF(Belegerfassung!G2077&lt;&gt;"",CONCATENATE(Belegerfassung!G2077,".pdf"),"")</f>
        <v/>
      </c>
    </row>
    <row r="2070" spans="1:16">
      <c r="A2070" t="str">
        <f>IF(Belegerfassung!C2078&lt;&gt;"",0,"")</f>
        <v/>
      </c>
      <c r="B2070" t="str">
        <f>IFERROR(VLOOKUP(Belegerfassung!I2078,Konten!A:D,2,FALSE),"")</f>
        <v/>
      </c>
      <c r="C2070" t="str">
        <f>IF(A2070&lt;&gt;"",TEXT(Belegerfassung!C2078,"TT.MM.JJJJ"),"")</f>
        <v/>
      </c>
      <c r="D2070" t="str">
        <f>IFERROR(VLOOKUP(Belegerfassung!A2078,Abfrage!$E$2:$F$20,2,FALSE),"")</f>
        <v/>
      </c>
      <c r="E2070" t="str">
        <f>IF(A2070&lt;&gt;"",Belegerfassung!B2078,"")</f>
        <v/>
      </c>
      <c r="F2070" t="str">
        <f>IF(Belegerfassung!L2078="","",IF(Belegerfassung!L2078&lt;&gt;"",IF(Belegerfassung!L2078&lt;&gt;"",IF(Belegerfassung!J2078&lt;&gt;0,VLOOKUP(Belegerfassung!L2078,Abfrage!$A$2:$C$19,2,),VLOOKUP(Belegerfassung!L2078,Abfrage!$A$2:$C$19,3,)),"")))</f>
        <v/>
      </c>
      <c r="G2070" t="str">
        <f t="shared" si="96"/>
        <v/>
      </c>
      <c r="H2070" s="31" t="str">
        <f>IF(A2070&lt;&gt;"",-Belegerfassung!J2078+Belegerfassung!K2078,"")</f>
        <v/>
      </c>
      <c r="I2070" s="49" t="str">
        <f>IFERROR(IF(H2070&lt;&gt;"",Belegerfassung!L2078*100,""),IF(OR(Belegerfassung!L2078="Leistung EU - Erlöse",Belegerfassung!L2078="Lieferungen EU-Erlöse",Belegerfassung!L2078="EUST",Belegerfassung!L2078="Bauleistungen 20%")=TRUE,"",MID(Belegerfassung!L2078,4,2)))</f>
        <v/>
      </c>
      <c r="J2070" s="6" t="str">
        <f>IF(A2070&lt;&gt;"",LEFT(Belegerfassung!D2078,40),"")</f>
        <v/>
      </c>
      <c r="K2070" t="str">
        <f>IF(A2070&lt;&gt;"",VLOOKUP(D2070,Abfrage!$F$2:$G$21,2,FALSE),"")</f>
        <v/>
      </c>
      <c r="L2070" s="6" t="str">
        <f>IF(Belegerfassung!H2078&lt;&gt;"",Belegerfassung!H2078,"")</f>
        <v/>
      </c>
      <c r="M2070" t="str">
        <f>IFERROR(IF(Belegerfassung!E2078&lt;&gt;"",VLOOKUP(Belegerfassung!E2078,Abfrage!$L$2:$M$15,2,),""),"")</f>
        <v/>
      </c>
      <c r="N2070" t="str">
        <f t="shared" si="97"/>
        <v/>
      </c>
      <c r="O2070" t="str">
        <f t="shared" si="98"/>
        <v/>
      </c>
      <c r="P2070" t="str">
        <f>IF(Belegerfassung!G2078&lt;&gt;"",CONCATENATE(Belegerfassung!G2078,".pdf"),"")</f>
        <v/>
      </c>
    </row>
    <row r="2071" spans="1:16">
      <c r="A2071" t="str">
        <f>IF(Belegerfassung!C2079&lt;&gt;"",0,"")</f>
        <v/>
      </c>
      <c r="B2071" t="str">
        <f>IFERROR(VLOOKUP(Belegerfassung!I2079,Konten!A:D,2,FALSE),"")</f>
        <v/>
      </c>
      <c r="C2071" t="str">
        <f>IF(A2071&lt;&gt;"",TEXT(Belegerfassung!C2079,"TT.MM.JJJJ"),"")</f>
        <v/>
      </c>
      <c r="D2071" t="str">
        <f>IFERROR(VLOOKUP(Belegerfassung!A2079,Abfrage!$E$2:$F$20,2,FALSE),"")</f>
        <v/>
      </c>
      <c r="E2071" t="str">
        <f>IF(A2071&lt;&gt;"",Belegerfassung!B2079,"")</f>
        <v/>
      </c>
      <c r="F2071" t="str">
        <f>IF(Belegerfassung!L2079="","",IF(Belegerfassung!L2079&lt;&gt;"",IF(Belegerfassung!L2079&lt;&gt;"",IF(Belegerfassung!J2079&lt;&gt;0,VLOOKUP(Belegerfassung!L2079,Abfrage!$A$2:$C$19,2,),VLOOKUP(Belegerfassung!L2079,Abfrage!$A$2:$C$19,3,)),"")))</f>
        <v/>
      </c>
      <c r="G2071" t="str">
        <f t="shared" si="96"/>
        <v/>
      </c>
      <c r="H2071" s="31" t="str">
        <f>IF(A2071&lt;&gt;"",-Belegerfassung!J2079+Belegerfassung!K2079,"")</f>
        <v/>
      </c>
      <c r="I2071" s="49" t="str">
        <f>IFERROR(IF(H2071&lt;&gt;"",Belegerfassung!L2079*100,""),IF(OR(Belegerfassung!L2079="Leistung EU - Erlöse",Belegerfassung!L2079="Lieferungen EU-Erlöse",Belegerfassung!L2079="EUST",Belegerfassung!L2079="Bauleistungen 20%")=TRUE,"",MID(Belegerfassung!L2079,4,2)))</f>
        <v/>
      </c>
      <c r="J2071" s="6" t="str">
        <f>IF(A2071&lt;&gt;"",LEFT(Belegerfassung!D2079,40),"")</f>
        <v/>
      </c>
      <c r="K2071" t="str">
        <f>IF(A2071&lt;&gt;"",VLOOKUP(D2071,Abfrage!$F$2:$G$21,2,FALSE),"")</f>
        <v/>
      </c>
      <c r="L2071" s="6" t="str">
        <f>IF(Belegerfassung!H2079&lt;&gt;"",Belegerfassung!H2079,"")</f>
        <v/>
      </c>
      <c r="M2071" t="str">
        <f>IFERROR(IF(Belegerfassung!E2079&lt;&gt;"",VLOOKUP(Belegerfassung!E2079,Abfrage!$L$2:$M$15,2,),""),"")</f>
        <v/>
      </c>
      <c r="N2071" t="str">
        <f t="shared" si="97"/>
        <v/>
      </c>
      <c r="O2071" t="str">
        <f t="shared" si="98"/>
        <v/>
      </c>
      <c r="P2071" t="str">
        <f>IF(Belegerfassung!G2079&lt;&gt;"",CONCATENATE(Belegerfassung!G2079,".pdf"),"")</f>
        <v/>
      </c>
    </row>
    <row r="2072" spans="1:16">
      <c r="A2072" t="str">
        <f>IF(Belegerfassung!C2080&lt;&gt;"",0,"")</f>
        <v/>
      </c>
      <c r="B2072" t="str">
        <f>IFERROR(VLOOKUP(Belegerfassung!I2080,Konten!A:D,2,FALSE),"")</f>
        <v/>
      </c>
      <c r="C2072" t="str">
        <f>IF(A2072&lt;&gt;"",TEXT(Belegerfassung!C2080,"TT.MM.JJJJ"),"")</f>
        <v/>
      </c>
      <c r="D2072" t="str">
        <f>IFERROR(VLOOKUP(Belegerfassung!A2080,Abfrage!$E$2:$F$20,2,FALSE),"")</f>
        <v/>
      </c>
      <c r="E2072" t="str">
        <f>IF(A2072&lt;&gt;"",Belegerfassung!B2080,"")</f>
        <v/>
      </c>
      <c r="F2072" t="str">
        <f>IF(Belegerfassung!L2080="","",IF(Belegerfassung!L2080&lt;&gt;"",IF(Belegerfassung!L2080&lt;&gt;"",IF(Belegerfassung!J2080&lt;&gt;0,VLOOKUP(Belegerfassung!L2080,Abfrage!$A$2:$C$19,2,),VLOOKUP(Belegerfassung!L2080,Abfrage!$A$2:$C$19,3,)),"")))</f>
        <v/>
      </c>
      <c r="G2072" t="str">
        <f t="shared" si="96"/>
        <v/>
      </c>
      <c r="H2072" s="31" t="str">
        <f>IF(A2072&lt;&gt;"",-Belegerfassung!J2080+Belegerfassung!K2080,"")</f>
        <v/>
      </c>
      <c r="I2072" s="49" t="str">
        <f>IFERROR(IF(H2072&lt;&gt;"",Belegerfassung!L2080*100,""),IF(OR(Belegerfassung!L2080="Leistung EU - Erlöse",Belegerfassung!L2080="Lieferungen EU-Erlöse",Belegerfassung!L2080="EUST",Belegerfassung!L2080="Bauleistungen 20%")=TRUE,"",MID(Belegerfassung!L2080,4,2)))</f>
        <v/>
      </c>
      <c r="J2072" s="6" t="str">
        <f>IF(A2072&lt;&gt;"",LEFT(Belegerfassung!D2080,40),"")</f>
        <v/>
      </c>
      <c r="K2072" t="str">
        <f>IF(A2072&lt;&gt;"",VLOOKUP(D2072,Abfrage!$F$2:$G$21,2,FALSE),"")</f>
        <v/>
      </c>
      <c r="L2072" s="6" t="str">
        <f>IF(Belegerfassung!H2080&lt;&gt;"",Belegerfassung!H2080,"")</f>
        <v/>
      </c>
      <c r="M2072" t="str">
        <f>IFERROR(IF(Belegerfassung!E2080&lt;&gt;"",VLOOKUP(Belegerfassung!E2080,Abfrage!$L$2:$M$15,2,),""),"")</f>
        <v/>
      </c>
      <c r="N2072" t="str">
        <f t="shared" si="97"/>
        <v/>
      </c>
      <c r="O2072" t="str">
        <f t="shared" si="98"/>
        <v/>
      </c>
      <c r="P2072" t="str">
        <f>IF(Belegerfassung!G2080&lt;&gt;"",CONCATENATE(Belegerfassung!G2080,".pdf"),"")</f>
        <v/>
      </c>
    </row>
    <row r="2073" spans="1:16">
      <c r="A2073" t="str">
        <f>IF(Belegerfassung!C2081&lt;&gt;"",0,"")</f>
        <v/>
      </c>
      <c r="B2073" t="str">
        <f>IFERROR(VLOOKUP(Belegerfassung!I2081,Konten!A:D,2,FALSE),"")</f>
        <v/>
      </c>
      <c r="C2073" t="str">
        <f>IF(A2073&lt;&gt;"",TEXT(Belegerfassung!C2081,"TT.MM.JJJJ"),"")</f>
        <v/>
      </c>
      <c r="D2073" t="str">
        <f>IFERROR(VLOOKUP(Belegerfassung!A2081,Abfrage!$E$2:$F$20,2,FALSE),"")</f>
        <v/>
      </c>
      <c r="E2073" t="str">
        <f>IF(A2073&lt;&gt;"",Belegerfassung!B2081,"")</f>
        <v/>
      </c>
      <c r="F2073" t="str">
        <f>IF(Belegerfassung!L2081="","",IF(Belegerfassung!L2081&lt;&gt;"",IF(Belegerfassung!L2081&lt;&gt;"",IF(Belegerfassung!J2081&lt;&gt;0,VLOOKUP(Belegerfassung!L2081,Abfrage!$A$2:$C$19,2,),VLOOKUP(Belegerfassung!L2081,Abfrage!$A$2:$C$19,3,)),"")))</f>
        <v/>
      </c>
      <c r="G2073" t="str">
        <f t="shared" si="96"/>
        <v/>
      </c>
      <c r="H2073" s="31" t="str">
        <f>IF(A2073&lt;&gt;"",-Belegerfassung!J2081+Belegerfassung!K2081,"")</f>
        <v/>
      </c>
      <c r="I2073" s="49" t="str">
        <f>IFERROR(IF(H2073&lt;&gt;"",Belegerfassung!L2081*100,""),IF(OR(Belegerfassung!L2081="Leistung EU - Erlöse",Belegerfassung!L2081="Lieferungen EU-Erlöse",Belegerfassung!L2081="EUST",Belegerfassung!L2081="Bauleistungen 20%")=TRUE,"",MID(Belegerfassung!L2081,4,2)))</f>
        <v/>
      </c>
      <c r="J2073" s="6" t="str">
        <f>IF(A2073&lt;&gt;"",LEFT(Belegerfassung!D2081,40),"")</f>
        <v/>
      </c>
      <c r="K2073" t="str">
        <f>IF(A2073&lt;&gt;"",VLOOKUP(D2073,Abfrage!$F$2:$G$21,2,FALSE),"")</f>
        <v/>
      </c>
      <c r="L2073" s="6" t="str">
        <f>IF(Belegerfassung!H2081&lt;&gt;"",Belegerfassung!H2081,"")</f>
        <v/>
      </c>
      <c r="M2073" t="str">
        <f>IFERROR(IF(Belegerfassung!E2081&lt;&gt;"",VLOOKUP(Belegerfassung!E2081,Abfrage!$L$2:$M$15,2,),""),"")</f>
        <v/>
      </c>
      <c r="N2073" t="str">
        <f t="shared" si="97"/>
        <v/>
      </c>
      <c r="O2073" t="str">
        <f t="shared" si="98"/>
        <v/>
      </c>
      <c r="P2073" t="str">
        <f>IF(Belegerfassung!G2081&lt;&gt;"",CONCATENATE(Belegerfassung!G2081,".pdf"),"")</f>
        <v/>
      </c>
    </row>
    <row r="2074" spans="1:16">
      <c r="A2074" t="str">
        <f>IF(Belegerfassung!C2082&lt;&gt;"",0,"")</f>
        <v/>
      </c>
      <c r="B2074" t="str">
        <f>IFERROR(VLOOKUP(Belegerfassung!I2082,Konten!A:D,2,FALSE),"")</f>
        <v/>
      </c>
      <c r="C2074" t="str">
        <f>IF(A2074&lt;&gt;"",TEXT(Belegerfassung!C2082,"TT.MM.JJJJ"),"")</f>
        <v/>
      </c>
      <c r="D2074" t="str">
        <f>IFERROR(VLOOKUP(Belegerfassung!A2082,Abfrage!$E$2:$F$20,2,FALSE),"")</f>
        <v/>
      </c>
      <c r="E2074" t="str">
        <f>IF(A2074&lt;&gt;"",Belegerfassung!B2082,"")</f>
        <v/>
      </c>
      <c r="F2074" t="str">
        <f>IF(Belegerfassung!L2082="","",IF(Belegerfassung!L2082&lt;&gt;"",IF(Belegerfassung!L2082&lt;&gt;"",IF(Belegerfassung!J2082&lt;&gt;0,VLOOKUP(Belegerfassung!L2082,Abfrage!$A$2:$C$19,2,),VLOOKUP(Belegerfassung!L2082,Abfrage!$A$2:$C$19,3,)),"")))</f>
        <v/>
      </c>
      <c r="G2074" t="str">
        <f t="shared" si="96"/>
        <v/>
      </c>
      <c r="H2074" s="31" t="str">
        <f>IF(A2074&lt;&gt;"",-Belegerfassung!J2082+Belegerfassung!K2082,"")</f>
        <v/>
      </c>
      <c r="I2074" s="49" t="str">
        <f>IFERROR(IF(H2074&lt;&gt;"",Belegerfassung!L2082*100,""),IF(OR(Belegerfassung!L2082="Leistung EU - Erlöse",Belegerfassung!L2082="Lieferungen EU-Erlöse",Belegerfassung!L2082="EUST",Belegerfassung!L2082="Bauleistungen 20%")=TRUE,"",MID(Belegerfassung!L2082,4,2)))</f>
        <v/>
      </c>
      <c r="J2074" s="6" t="str">
        <f>IF(A2074&lt;&gt;"",LEFT(Belegerfassung!D2082,40),"")</f>
        <v/>
      </c>
      <c r="K2074" t="str">
        <f>IF(A2074&lt;&gt;"",VLOOKUP(D2074,Abfrage!$F$2:$G$21,2,FALSE),"")</f>
        <v/>
      </c>
      <c r="L2074" s="6" t="str">
        <f>IF(Belegerfassung!H2082&lt;&gt;"",Belegerfassung!H2082,"")</f>
        <v/>
      </c>
      <c r="M2074" t="str">
        <f>IFERROR(IF(Belegerfassung!E2082&lt;&gt;"",VLOOKUP(Belegerfassung!E2082,Abfrage!$L$2:$M$15,2,),""),"")</f>
        <v/>
      </c>
      <c r="N2074" t="str">
        <f t="shared" si="97"/>
        <v/>
      </c>
      <c r="O2074" t="str">
        <f t="shared" si="98"/>
        <v/>
      </c>
      <c r="P2074" t="str">
        <f>IF(Belegerfassung!G2082&lt;&gt;"",CONCATENATE(Belegerfassung!G2082,".pdf"),"")</f>
        <v/>
      </c>
    </row>
    <row r="2075" spans="1:16">
      <c r="A2075" t="str">
        <f>IF(Belegerfassung!C2083&lt;&gt;"",0,"")</f>
        <v/>
      </c>
      <c r="B2075" t="str">
        <f>IFERROR(VLOOKUP(Belegerfassung!I2083,Konten!A:D,2,FALSE),"")</f>
        <v/>
      </c>
      <c r="C2075" t="str">
        <f>IF(A2075&lt;&gt;"",TEXT(Belegerfassung!C2083,"TT.MM.JJJJ"),"")</f>
        <v/>
      </c>
      <c r="D2075" t="str">
        <f>IFERROR(VLOOKUP(Belegerfassung!A2083,Abfrage!$E$2:$F$20,2,FALSE),"")</f>
        <v/>
      </c>
      <c r="E2075" t="str">
        <f>IF(A2075&lt;&gt;"",Belegerfassung!B2083,"")</f>
        <v/>
      </c>
      <c r="F2075" t="str">
        <f>IF(Belegerfassung!L2083="","",IF(Belegerfassung!L2083&lt;&gt;"",IF(Belegerfassung!L2083&lt;&gt;"",IF(Belegerfassung!J2083&lt;&gt;0,VLOOKUP(Belegerfassung!L2083,Abfrage!$A$2:$C$19,2,),VLOOKUP(Belegerfassung!L2083,Abfrage!$A$2:$C$19,3,)),"")))</f>
        <v/>
      </c>
      <c r="G2075" t="str">
        <f t="shared" si="96"/>
        <v/>
      </c>
      <c r="H2075" s="31" t="str">
        <f>IF(A2075&lt;&gt;"",-Belegerfassung!J2083+Belegerfassung!K2083,"")</f>
        <v/>
      </c>
      <c r="I2075" s="49" t="str">
        <f>IFERROR(IF(H2075&lt;&gt;"",Belegerfassung!L2083*100,""),IF(OR(Belegerfassung!L2083="Leistung EU - Erlöse",Belegerfassung!L2083="Lieferungen EU-Erlöse",Belegerfassung!L2083="EUST",Belegerfassung!L2083="Bauleistungen 20%")=TRUE,"",MID(Belegerfassung!L2083,4,2)))</f>
        <v/>
      </c>
      <c r="J2075" s="6" t="str">
        <f>IF(A2075&lt;&gt;"",LEFT(Belegerfassung!D2083,40),"")</f>
        <v/>
      </c>
      <c r="K2075" t="str">
        <f>IF(A2075&lt;&gt;"",VLOOKUP(D2075,Abfrage!$F$2:$G$21,2,FALSE),"")</f>
        <v/>
      </c>
      <c r="L2075" s="6" t="str">
        <f>IF(Belegerfassung!H2083&lt;&gt;"",Belegerfassung!H2083,"")</f>
        <v/>
      </c>
      <c r="M2075" t="str">
        <f>IFERROR(IF(Belegerfassung!E2083&lt;&gt;"",VLOOKUP(Belegerfassung!E2083,Abfrage!$L$2:$M$15,2,),""),"")</f>
        <v/>
      </c>
      <c r="N2075" t="str">
        <f t="shared" si="97"/>
        <v/>
      </c>
      <c r="O2075" t="str">
        <f t="shared" si="98"/>
        <v/>
      </c>
      <c r="P2075" t="str">
        <f>IF(Belegerfassung!G2083&lt;&gt;"",CONCATENATE(Belegerfassung!G2083,".pdf"),"")</f>
        <v/>
      </c>
    </row>
    <row r="2076" spans="1:16">
      <c r="A2076" t="str">
        <f>IF(Belegerfassung!C2084&lt;&gt;"",0,"")</f>
        <v/>
      </c>
      <c r="B2076" t="str">
        <f>IFERROR(VLOOKUP(Belegerfassung!I2084,Konten!A:D,2,FALSE),"")</f>
        <v/>
      </c>
      <c r="C2076" t="str">
        <f>IF(A2076&lt;&gt;"",TEXT(Belegerfassung!C2084,"TT.MM.JJJJ"),"")</f>
        <v/>
      </c>
      <c r="D2076" t="str">
        <f>IFERROR(VLOOKUP(Belegerfassung!A2084,Abfrage!$E$2:$F$20,2,FALSE),"")</f>
        <v/>
      </c>
      <c r="E2076" t="str">
        <f>IF(A2076&lt;&gt;"",Belegerfassung!B2084,"")</f>
        <v/>
      </c>
      <c r="F2076" t="str">
        <f>IF(Belegerfassung!L2084="","",IF(Belegerfassung!L2084&lt;&gt;"",IF(Belegerfassung!L2084&lt;&gt;"",IF(Belegerfassung!J2084&lt;&gt;0,VLOOKUP(Belegerfassung!L2084,Abfrage!$A$2:$C$19,2,),VLOOKUP(Belegerfassung!L2084,Abfrage!$A$2:$C$19,3,)),"")))</f>
        <v/>
      </c>
      <c r="G2076" t="str">
        <f t="shared" si="96"/>
        <v/>
      </c>
      <c r="H2076" s="31" t="str">
        <f>IF(A2076&lt;&gt;"",-Belegerfassung!J2084+Belegerfassung!K2084,"")</f>
        <v/>
      </c>
      <c r="I2076" s="49" t="str">
        <f>IFERROR(IF(H2076&lt;&gt;"",Belegerfassung!L2084*100,""),IF(OR(Belegerfassung!L2084="Leistung EU - Erlöse",Belegerfassung!L2084="Lieferungen EU-Erlöse",Belegerfassung!L2084="EUST",Belegerfassung!L2084="Bauleistungen 20%")=TRUE,"",MID(Belegerfassung!L2084,4,2)))</f>
        <v/>
      </c>
      <c r="J2076" s="6" t="str">
        <f>IF(A2076&lt;&gt;"",LEFT(Belegerfassung!D2084,40),"")</f>
        <v/>
      </c>
      <c r="K2076" t="str">
        <f>IF(A2076&lt;&gt;"",VLOOKUP(D2076,Abfrage!$F$2:$G$21,2,FALSE),"")</f>
        <v/>
      </c>
      <c r="L2076" s="6" t="str">
        <f>IF(Belegerfassung!H2084&lt;&gt;"",Belegerfassung!H2084,"")</f>
        <v/>
      </c>
      <c r="M2076" t="str">
        <f>IFERROR(IF(Belegerfassung!E2084&lt;&gt;"",VLOOKUP(Belegerfassung!E2084,Abfrage!$L$2:$M$15,2,),""),"")</f>
        <v/>
      </c>
      <c r="N2076" t="str">
        <f t="shared" si="97"/>
        <v/>
      </c>
      <c r="O2076" t="str">
        <f t="shared" si="98"/>
        <v/>
      </c>
      <c r="P2076" t="str">
        <f>IF(Belegerfassung!G2084&lt;&gt;"",CONCATENATE(Belegerfassung!G2084,".pdf"),"")</f>
        <v/>
      </c>
    </row>
    <row r="2077" spans="1:16">
      <c r="A2077" t="str">
        <f>IF(Belegerfassung!C2085&lt;&gt;"",0,"")</f>
        <v/>
      </c>
      <c r="B2077" t="str">
        <f>IFERROR(VLOOKUP(Belegerfassung!I2085,Konten!A:D,2,FALSE),"")</f>
        <v/>
      </c>
      <c r="C2077" t="str">
        <f>IF(A2077&lt;&gt;"",TEXT(Belegerfassung!C2085,"TT.MM.JJJJ"),"")</f>
        <v/>
      </c>
      <c r="D2077" t="str">
        <f>IFERROR(VLOOKUP(Belegerfassung!A2085,Abfrage!$E$2:$F$20,2,FALSE),"")</f>
        <v/>
      </c>
      <c r="E2077" t="str">
        <f>IF(A2077&lt;&gt;"",Belegerfassung!B2085,"")</f>
        <v/>
      </c>
      <c r="F2077" t="str">
        <f>IF(Belegerfassung!L2085="","",IF(Belegerfassung!L2085&lt;&gt;"",IF(Belegerfassung!L2085&lt;&gt;"",IF(Belegerfassung!J2085&lt;&gt;0,VLOOKUP(Belegerfassung!L2085,Abfrage!$A$2:$C$19,2,),VLOOKUP(Belegerfassung!L2085,Abfrage!$A$2:$C$19,3,)),"")))</f>
        <v/>
      </c>
      <c r="G2077" t="str">
        <f t="shared" si="96"/>
        <v/>
      </c>
      <c r="H2077" s="31" t="str">
        <f>IF(A2077&lt;&gt;"",-Belegerfassung!J2085+Belegerfassung!K2085,"")</f>
        <v/>
      </c>
      <c r="I2077" s="49" t="str">
        <f>IFERROR(IF(H2077&lt;&gt;"",Belegerfassung!L2085*100,""),IF(OR(Belegerfassung!L2085="Leistung EU - Erlöse",Belegerfassung!L2085="Lieferungen EU-Erlöse",Belegerfassung!L2085="EUST",Belegerfassung!L2085="Bauleistungen 20%")=TRUE,"",MID(Belegerfassung!L2085,4,2)))</f>
        <v/>
      </c>
      <c r="J2077" s="6" t="str">
        <f>IF(A2077&lt;&gt;"",LEFT(Belegerfassung!D2085,40),"")</f>
        <v/>
      </c>
      <c r="K2077" t="str">
        <f>IF(A2077&lt;&gt;"",VLOOKUP(D2077,Abfrage!$F$2:$G$21,2,FALSE),"")</f>
        <v/>
      </c>
      <c r="L2077" s="6" t="str">
        <f>IF(Belegerfassung!H2085&lt;&gt;"",Belegerfassung!H2085,"")</f>
        <v/>
      </c>
      <c r="M2077" t="str">
        <f>IFERROR(IF(Belegerfassung!E2085&lt;&gt;"",VLOOKUP(Belegerfassung!E2085,Abfrage!$L$2:$M$15,2,),""),"")</f>
        <v/>
      </c>
      <c r="N2077" t="str">
        <f t="shared" si="97"/>
        <v/>
      </c>
      <c r="O2077" t="str">
        <f t="shared" si="98"/>
        <v/>
      </c>
      <c r="P2077" t="str">
        <f>IF(Belegerfassung!G2085&lt;&gt;"",CONCATENATE(Belegerfassung!G2085,".pdf"),"")</f>
        <v/>
      </c>
    </row>
    <row r="2078" spans="1:16">
      <c r="A2078" t="str">
        <f>IF(Belegerfassung!C2086&lt;&gt;"",0,"")</f>
        <v/>
      </c>
      <c r="B2078" t="str">
        <f>IFERROR(VLOOKUP(Belegerfassung!I2086,Konten!A:D,2,FALSE),"")</f>
        <v/>
      </c>
      <c r="C2078" t="str">
        <f>IF(A2078&lt;&gt;"",TEXT(Belegerfassung!C2086,"TT.MM.JJJJ"),"")</f>
        <v/>
      </c>
      <c r="D2078" t="str">
        <f>IFERROR(VLOOKUP(Belegerfassung!A2086,Abfrage!$E$2:$F$20,2,FALSE),"")</f>
        <v/>
      </c>
      <c r="E2078" t="str">
        <f>IF(A2078&lt;&gt;"",Belegerfassung!B2086,"")</f>
        <v/>
      </c>
      <c r="F2078" t="str">
        <f>IF(Belegerfassung!L2086="","",IF(Belegerfassung!L2086&lt;&gt;"",IF(Belegerfassung!L2086&lt;&gt;"",IF(Belegerfassung!J2086&lt;&gt;0,VLOOKUP(Belegerfassung!L2086,Abfrage!$A$2:$C$19,2,),VLOOKUP(Belegerfassung!L2086,Abfrage!$A$2:$C$19,3,)),"")))</f>
        <v/>
      </c>
      <c r="G2078" t="str">
        <f t="shared" si="96"/>
        <v/>
      </c>
      <c r="H2078" s="31" t="str">
        <f>IF(A2078&lt;&gt;"",-Belegerfassung!J2086+Belegerfassung!K2086,"")</f>
        <v/>
      </c>
      <c r="I2078" s="49" t="str">
        <f>IFERROR(IF(H2078&lt;&gt;"",Belegerfassung!L2086*100,""),IF(OR(Belegerfassung!L2086="Leistung EU - Erlöse",Belegerfassung!L2086="Lieferungen EU-Erlöse",Belegerfassung!L2086="EUST",Belegerfassung!L2086="Bauleistungen 20%")=TRUE,"",MID(Belegerfassung!L2086,4,2)))</f>
        <v/>
      </c>
      <c r="J2078" s="6" t="str">
        <f>IF(A2078&lt;&gt;"",LEFT(Belegerfassung!D2086,40),"")</f>
        <v/>
      </c>
      <c r="K2078" t="str">
        <f>IF(A2078&lt;&gt;"",VLOOKUP(D2078,Abfrage!$F$2:$G$21,2,FALSE),"")</f>
        <v/>
      </c>
      <c r="L2078" s="6" t="str">
        <f>IF(Belegerfassung!H2086&lt;&gt;"",Belegerfassung!H2086,"")</f>
        <v/>
      </c>
      <c r="M2078" t="str">
        <f>IFERROR(IF(Belegerfassung!E2086&lt;&gt;"",VLOOKUP(Belegerfassung!E2086,Abfrage!$L$2:$M$15,2,),""),"")</f>
        <v/>
      </c>
      <c r="N2078" t="str">
        <f t="shared" si="97"/>
        <v/>
      </c>
      <c r="O2078" t="str">
        <f t="shared" si="98"/>
        <v/>
      </c>
      <c r="P2078" t="str">
        <f>IF(Belegerfassung!G2086&lt;&gt;"",CONCATENATE(Belegerfassung!G2086,".pdf"),"")</f>
        <v/>
      </c>
    </row>
    <row r="2079" spans="1:16">
      <c r="A2079" t="str">
        <f>IF(Belegerfassung!C2087&lt;&gt;"",0,"")</f>
        <v/>
      </c>
      <c r="B2079" t="str">
        <f>IFERROR(VLOOKUP(Belegerfassung!I2087,Konten!A:D,2,FALSE),"")</f>
        <v/>
      </c>
      <c r="C2079" t="str">
        <f>IF(A2079&lt;&gt;"",TEXT(Belegerfassung!C2087,"TT.MM.JJJJ"),"")</f>
        <v/>
      </c>
      <c r="D2079" t="str">
        <f>IFERROR(VLOOKUP(Belegerfassung!A2087,Abfrage!$E$2:$F$20,2,FALSE),"")</f>
        <v/>
      </c>
      <c r="E2079" t="str">
        <f>IF(A2079&lt;&gt;"",Belegerfassung!B2087,"")</f>
        <v/>
      </c>
      <c r="F2079" t="str">
        <f>IF(Belegerfassung!L2087="","",IF(Belegerfassung!L2087&lt;&gt;"",IF(Belegerfassung!L2087&lt;&gt;"",IF(Belegerfassung!J2087&lt;&gt;0,VLOOKUP(Belegerfassung!L2087,Abfrage!$A$2:$C$19,2,),VLOOKUP(Belegerfassung!L2087,Abfrage!$A$2:$C$19,3,)),"")))</f>
        <v/>
      </c>
      <c r="G2079" t="str">
        <f t="shared" si="96"/>
        <v/>
      </c>
      <c r="H2079" s="31" t="str">
        <f>IF(A2079&lt;&gt;"",-Belegerfassung!J2087+Belegerfassung!K2087,"")</f>
        <v/>
      </c>
      <c r="I2079" s="49" t="str">
        <f>IFERROR(IF(H2079&lt;&gt;"",Belegerfassung!L2087*100,""),IF(OR(Belegerfassung!L2087="Leistung EU - Erlöse",Belegerfassung!L2087="Lieferungen EU-Erlöse",Belegerfassung!L2087="EUST",Belegerfassung!L2087="Bauleistungen 20%")=TRUE,"",MID(Belegerfassung!L2087,4,2)))</f>
        <v/>
      </c>
      <c r="J2079" s="6" t="str">
        <f>IF(A2079&lt;&gt;"",LEFT(Belegerfassung!D2087,40),"")</f>
        <v/>
      </c>
      <c r="K2079" t="str">
        <f>IF(A2079&lt;&gt;"",VLOOKUP(D2079,Abfrage!$F$2:$G$21,2,FALSE),"")</f>
        <v/>
      </c>
      <c r="L2079" s="6" t="str">
        <f>IF(Belegerfassung!H2087&lt;&gt;"",Belegerfassung!H2087,"")</f>
        <v/>
      </c>
      <c r="M2079" t="str">
        <f>IFERROR(IF(Belegerfassung!E2087&lt;&gt;"",VLOOKUP(Belegerfassung!E2087,Abfrage!$L$2:$M$15,2,),""),"")</f>
        <v/>
      </c>
      <c r="N2079" t="str">
        <f t="shared" si="97"/>
        <v/>
      </c>
      <c r="O2079" t="str">
        <f t="shared" si="98"/>
        <v/>
      </c>
      <c r="P2079" t="str">
        <f>IF(Belegerfassung!G2087&lt;&gt;"",CONCATENATE(Belegerfassung!G2087,".pdf"),"")</f>
        <v/>
      </c>
    </row>
    <row r="2080" spans="1:16">
      <c r="A2080" t="str">
        <f>IF(Belegerfassung!C2088&lt;&gt;"",0,"")</f>
        <v/>
      </c>
      <c r="B2080" t="str">
        <f>IFERROR(VLOOKUP(Belegerfassung!I2088,Konten!A:D,2,FALSE),"")</f>
        <v/>
      </c>
      <c r="C2080" t="str">
        <f>IF(A2080&lt;&gt;"",TEXT(Belegerfassung!C2088,"TT.MM.JJJJ"),"")</f>
        <v/>
      </c>
      <c r="D2080" t="str">
        <f>IFERROR(VLOOKUP(Belegerfassung!A2088,Abfrage!$E$2:$F$20,2,FALSE),"")</f>
        <v/>
      </c>
      <c r="E2080" t="str">
        <f>IF(A2080&lt;&gt;"",Belegerfassung!B2088,"")</f>
        <v/>
      </c>
      <c r="F2080" t="str">
        <f>IF(Belegerfassung!L2088="","",IF(Belegerfassung!L2088&lt;&gt;"",IF(Belegerfassung!L2088&lt;&gt;"",IF(Belegerfassung!J2088&lt;&gt;0,VLOOKUP(Belegerfassung!L2088,Abfrage!$A$2:$C$19,2,),VLOOKUP(Belegerfassung!L2088,Abfrage!$A$2:$C$19,3,)),"")))</f>
        <v/>
      </c>
      <c r="G2080" t="str">
        <f t="shared" si="96"/>
        <v/>
      </c>
      <c r="H2080" s="31" t="str">
        <f>IF(A2080&lt;&gt;"",-Belegerfassung!J2088+Belegerfassung!K2088,"")</f>
        <v/>
      </c>
      <c r="I2080" s="49" t="str">
        <f>IFERROR(IF(H2080&lt;&gt;"",Belegerfassung!L2088*100,""),IF(OR(Belegerfassung!L2088="Leistung EU - Erlöse",Belegerfassung!L2088="Lieferungen EU-Erlöse",Belegerfassung!L2088="EUST",Belegerfassung!L2088="Bauleistungen 20%")=TRUE,"",MID(Belegerfassung!L2088,4,2)))</f>
        <v/>
      </c>
      <c r="J2080" s="6" t="str">
        <f>IF(A2080&lt;&gt;"",LEFT(Belegerfassung!D2088,40),"")</f>
        <v/>
      </c>
      <c r="K2080" t="str">
        <f>IF(A2080&lt;&gt;"",VLOOKUP(D2080,Abfrage!$F$2:$G$21,2,FALSE),"")</f>
        <v/>
      </c>
      <c r="L2080" s="6" t="str">
        <f>IF(Belegerfassung!H2088&lt;&gt;"",Belegerfassung!H2088,"")</f>
        <v/>
      </c>
      <c r="M2080" t="str">
        <f>IFERROR(IF(Belegerfassung!E2088&lt;&gt;"",VLOOKUP(Belegerfassung!E2088,Abfrage!$L$2:$M$15,2,),""),"")</f>
        <v/>
      </c>
      <c r="N2080" t="str">
        <f t="shared" si="97"/>
        <v/>
      </c>
      <c r="O2080" t="str">
        <f t="shared" si="98"/>
        <v/>
      </c>
      <c r="P2080" t="str">
        <f>IF(Belegerfassung!G2088&lt;&gt;"",CONCATENATE(Belegerfassung!G2088,".pdf"),"")</f>
        <v/>
      </c>
    </row>
    <row r="2081" spans="1:16">
      <c r="A2081" t="str">
        <f>IF(Belegerfassung!C2089&lt;&gt;"",0,"")</f>
        <v/>
      </c>
      <c r="B2081" t="str">
        <f>IFERROR(VLOOKUP(Belegerfassung!I2089,Konten!A:D,2,FALSE),"")</f>
        <v/>
      </c>
      <c r="C2081" t="str">
        <f>IF(A2081&lt;&gt;"",TEXT(Belegerfassung!C2089,"TT.MM.JJJJ"),"")</f>
        <v/>
      </c>
      <c r="D2081" t="str">
        <f>IFERROR(VLOOKUP(Belegerfassung!A2089,Abfrage!$E$2:$F$20,2,FALSE),"")</f>
        <v/>
      </c>
      <c r="E2081" t="str">
        <f>IF(A2081&lt;&gt;"",Belegerfassung!B2089,"")</f>
        <v/>
      </c>
      <c r="F2081" t="str">
        <f>IF(Belegerfassung!L2089="","",IF(Belegerfassung!L2089&lt;&gt;"",IF(Belegerfassung!L2089&lt;&gt;"",IF(Belegerfassung!J2089&lt;&gt;0,VLOOKUP(Belegerfassung!L2089,Abfrage!$A$2:$C$19,2,),VLOOKUP(Belegerfassung!L2089,Abfrage!$A$2:$C$19,3,)),"")))</f>
        <v/>
      </c>
      <c r="G2081" t="str">
        <f t="shared" si="96"/>
        <v/>
      </c>
      <c r="H2081" s="31" t="str">
        <f>IF(A2081&lt;&gt;"",-Belegerfassung!J2089+Belegerfassung!K2089,"")</f>
        <v/>
      </c>
      <c r="I2081" s="49" t="str">
        <f>IFERROR(IF(H2081&lt;&gt;"",Belegerfassung!L2089*100,""),IF(OR(Belegerfassung!L2089="Leistung EU - Erlöse",Belegerfassung!L2089="Lieferungen EU-Erlöse",Belegerfassung!L2089="EUST",Belegerfassung!L2089="Bauleistungen 20%")=TRUE,"",MID(Belegerfassung!L2089,4,2)))</f>
        <v/>
      </c>
      <c r="J2081" s="6" t="str">
        <f>IF(A2081&lt;&gt;"",LEFT(Belegerfassung!D2089,40),"")</f>
        <v/>
      </c>
      <c r="K2081" t="str">
        <f>IF(A2081&lt;&gt;"",VLOOKUP(D2081,Abfrage!$F$2:$G$21,2,FALSE),"")</f>
        <v/>
      </c>
      <c r="L2081" s="6" t="str">
        <f>IF(Belegerfassung!H2089&lt;&gt;"",Belegerfassung!H2089,"")</f>
        <v/>
      </c>
      <c r="M2081" t="str">
        <f>IFERROR(IF(Belegerfassung!E2089&lt;&gt;"",VLOOKUP(Belegerfassung!E2089,Abfrage!$L$2:$M$15,2,),""),"")</f>
        <v/>
      </c>
      <c r="N2081" t="str">
        <f t="shared" si="97"/>
        <v/>
      </c>
      <c r="O2081" t="str">
        <f t="shared" si="98"/>
        <v/>
      </c>
      <c r="P2081" t="str">
        <f>IF(Belegerfassung!G2089&lt;&gt;"",CONCATENATE(Belegerfassung!G2089,".pdf"),"")</f>
        <v/>
      </c>
    </row>
    <row r="2082" spans="1:16">
      <c r="A2082" t="str">
        <f>IF(Belegerfassung!C2090&lt;&gt;"",0,"")</f>
        <v/>
      </c>
      <c r="B2082" t="str">
        <f>IFERROR(VLOOKUP(Belegerfassung!I2090,Konten!A:D,2,FALSE),"")</f>
        <v/>
      </c>
      <c r="C2082" t="str">
        <f>IF(A2082&lt;&gt;"",TEXT(Belegerfassung!C2090,"TT.MM.JJJJ"),"")</f>
        <v/>
      </c>
      <c r="D2082" t="str">
        <f>IFERROR(VLOOKUP(Belegerfassung!A2090,Abfrage!$E$2:$F$20,2,FALSE),"")</f>
        <v/>
      </c>
      <c r="E2082" t="str">
        <f>IF(A2082&lt;&gt;"",Belegerfassung!B2090,"")</f>
        <v/>
      </c>
      <c r="F2082" t="str">
        <f>IF(Belegerfassung!L2090="","",IF(Belegerfassung!L2090&lt;&gt;"",IF(Belegerfassung!L2090&lt;&gt;"",IF(Belegerfassung!J2090&lt;&gt;0,VLOOKUP(Belegerfassung!L2090,Abfrage!$A$2:$C$19,2,),VLOOKUP(Belegerfassung!L2090,Abfrage!$A$2:$C$19,3,)),"")))</f>
        <v/>
      </c>
      <c r="G2082" t="str">
        <f t="shared" si="96"/>
        <v/>
      </c>
      <c r="H2082" s="31" t="str">
        <f>IF(A2082&lt;&gt;"",-Belegerfassung!J2090+Belegerfassung!K2090,"")</f>
        <v/>
      </c>
      <c r="I2082" s="49" t="str">
        <f>IFERROR(IF(H2082&lt;&gt;"",Belegerfassung!L2090*100,""),IF(OR(Belegerfassung!L2090="Leistung EU - Erlöse",Belegerfassung!L2090="Lieferungen EU-Erlöse",Belegerfassung!L2090="EUST",Belegerfassung!L2090="Bauleistungen 20%")=TRUE,"",MID(Belegerfassung!L2090,4,2)))</f>
        <v/>
      </c>
      <c r="J2082" s="6" t="str">
        <f>IF(A2082&lt;&gt;"",LEFT(Belegerfassung!D2090,40),"")</f>
        <v/>
      </c>
      <c r="K2082" t="str">
        <f>IF(A2082&lt;&gt;"",VLOOKUP(D2082,Abfrage!$F$2:$G$21,2,FALSE),"")</f>
        <v/>
      </c>
      <c r="L2082" s="6" t="str">
        <f>IF(Belegerfassung!H2090&lt;&gt;"",Belegerfassung!H2090,"")</f>
        <v/>
      </c>
      <c r="M2082" t="str">
        <f>IFERROR(IF(Belegerfassung!E2090&lt;&gt;"",VLOOKUP(Belegerfassung!E2090,Abfrage!$L$2:$M$15,2,),""),"")</f>
        <v/>
      </c>
      <c r="N2082" t="str">
        <f t="shared" si="97"/>
        <v/>
      </c>
      <c r="O2082" t="str">
        <f t="shared" si="98"/>
        <v/>
      </c>
      <c r="P2082" t="str">
        <f>IF(Belegerfassung!G2090&lt;&gt;"",CONCATENATE(Belegerfassung!G2090,".pdf"),"")</f>
        <v/>
      </c>
    </row>
    <row r="2083" spans="1:16">
      <c r="A2083" t="str">
        <f>IF(Belegerfassung!C2091&lt;&gt;"",0,"")</f>
        <v/>
      </c>
      <c r="B2083" t="str">
        <f>IFERROR(VLOOKUP(Belegerfassung!I2091,Konten!A:D,2,FALSE),"")</f>
        <v/>
      </c>
      <c r="C2083" t="str">
        <f>IF(A2083&lt;&gt;"",TEXT(Belegerfassung!C2091,"TT.MM.JJJJ"),"")</f>
        <v/>
      </c>
      <c r="D2083" t="str">
        <f>IFERROR(VLOOKUP(Belegerfassung!A2091,Abfrage!$E$2:$F$20,2,FALSE),"")</f>
        <v/>
      </c>
      <c r="E2083" t="str">
        <f>IF(A2083&lt;&gt;"",Belegerfassung!B2091,"")</f>
        <v/>
      </c>
      <c r="F2083" t="str">
        <f>IF(Belegerfassung!L2091="","",IF(Belegerfassung!L2091&lt;&gt;"",IF(Belegerfassung!L2091&lt;&gt;"",IF(Belegerfassung!J2091&lt;&gt;0,VLOOKUP(Belegerfassung!L2091,Abfrage!$A$2:$C$19,2,),VLOOKUP(Belegerfassung!L2091,Abfrage!$A$2:$C$19,3,)),"")))</f>
        <v/>
      </c>
      <c r="G2083" t="str">
        <f t="shared" si="96"/>
        <v/>
      </c>
      <c r="H2083" s="31" t="str">
        <f>IF(A2083&lt;&gt;"",-Belegerfassung!J2091+Belegerfassung!K2091,"")</f>
        <v/>
      </c>
      <c r="I2083" s="49" t="str">
        <f>IFERROR(IF(H2083&lt;&gt;"",Belegerfassung!L2091*100,""),IF(OR(Belegerfassung!L2091="Leistung EU - Erlöse",Belegerfassung!L2091="Lieferungen EU-Erlöse",Belegerfassung!L2091="EUST",Belegerfassung!L2091="Bauleistungen 20%")=TRUE,"",MID(Belegerfassung!L2091,4,2)))</f>
        <v/>
      </c>
      <c r="J2083" s="6" t="str">
        <f>IF(A2083&lt;&gt;"",LEFT(Belegerfassung!D2091,40),"")</f>
        <v/>
      </c>
      <c r="K2083" t="str">
        <f>IF(A2083&lt;&gt;"",VLOOKUP(D2083,Abfrage!$F$2:$G$21,2,FALSE),"")</f>
        <v/>
      </c>
      <c r="L2083" s="6" t="str">
        <f>IF(Belegerfassung!H2091&lt;&gt;"",Belegerfassung!H2091,"")</f>
        <v/>
      </c>
      <c r="M2083" t="str">
        <f>IFERROR(IF(Belegerfassung!E2091&lt;&gt;"",VLOOKUP(Belegerfassung!E2091,Abfrage!$L$2:$M$15,2,),""),"")</f>
        <v/>
      </c>
      <c r="N2083" t="str">
        <f t="shared" si="97"/>
        <v/>
      </c>
      <c r="O2083" t="str">
        <f t="shared" si="98"/>
        <v/>
      </c>
      <c r="P2083" t="str">
        <f>IF(Belegerfassung!G2091&lt;&gt;"",CONCATENATE(Belegerfassung!G2091,".pdf"),"")</f>
        <v/>
      </c>
    </row>
    <row r="2084" spans="1:16">
      <c r="A2084" t="str">
        <f>IF(Belegerfassung!C2092&lt;&gt;"",0,"")</f>
        <v/>
      </c>
      <c r="B2084" t="str">
        <f>IFERROR(VLOOKUP(Belegerfassung!I2092,Konten!A:D,2,FALSE),"")</f>
        <v/>
      </c>
      <c r="C2084" t="str">
        <f>IF(A2084&lt;&gt;"",TEXT(Belegerfassung!C2092,"TT.MM.JJJJ"),"")</f>
        <v/>
      </c>
      <c r="D2084" t="str">
        <f>IFERROR(VLOOKUP(Belegerfassung!A2092,Abfrage!$E$2:$F$20,2,FALSE),"")</f>
        <v/>
      </c>
      <c r="E2084" t="str">
        <f>IF(A2084&lt;&gt;"",Belegerfassung!B2092,"")</f>
        <v/>
      </c>
      <c r="F2084" t="str">
        <f>IF(Belegerfassung!L2092="","",IF(Belegerfassung!L2092&lt;&gt;"",IF(Belegerfassung!L2092&lt;&gt;"",IF(Belegerfassung!J2092&lt;&gt;0,VLOOKUP(Belegerfassung!L2092,Abfrage!$A$2:$C$19,2,),VLOOKUP(Belegerfassung!L2092,Abfrage!$A$2:$C$19,3,)),"")))</f>
        <v/>
      </c>
      <c r="G2084" t="str">
        <f t="shared" si="96"/>
        <v/>
      </c>
      <c r="H2084" s="31" t="str">
        <f>IF(A2084&lt;&gt;"",-Belegerfassung!J2092+Belegerfassung!K2092,"")</f>
        <v/>
      </c>
      <c r="I2084" s="49" t="str">
        <f>IFERROR(IF(H2084&lt;&gt;"",Belegerfassung!L2092*100,""),IF(OR(Belegerfassung!L2092="Leistung EU - Erlöse",Belegerfassung!L2092="Lieferungen EU-Erlöse",Belegerfassung!L2092="EUST",Belegerfassung!L2092="Bauleistungen 20%")=TRUE,"",MID(Belegerfassung!L2092,4,2)))</f>
        <v/>
      </c>
      <c r="J2084" s="6" t="str">
        <f>IF(A2084&lt;&gt;"",LEFT(Belegerfassung!D2092,40),"")</f>
        <v/>
      </c>
      <c r="K2084" t="str">
        <f>IF(A2084&lt;&gt;"",VLOOKUP(D2084,Abfrage!$F$2:$G$21,2,FALSE),"")</f>
        <v/>
      </c>
      <c r="L2084" s="6" t="str">
        <f>IF(Belegerfassung!H2092&lt;&gt;"",Belegerfassung!H2092,"")</f>
        <v/>
      </c>
      <c r="M2084" t="str">
        <f>IFERROR(IF(Belegerfassung!E2092&lt;&gt;"",VLOOKUP(Belegerfassung!E2092,Abfrage!$L$2:$M$15,2,),""),"")</f>
        <v/>
      </c>
      <c r="N2084" t="str">
        <f t="shared" si="97"/>
        <v/>
      </c>
      <c r="O2084" t="str">
        <f t="shared" si="98"/>
        <v/>
      </c>
      <c r="P2084" t="str">
        <f>IF(Belegerfassung!G2092&lt;&gt;"",CONCATENATE(Belegerfassung!G2092,".pdf"),"")</f>
        <v/>
      </c>
    </row>
    <row r="2085" spans="1:16">
      <c r="A2085" t="str">
        <f>IF(Belegerfassung!C2093&lt;&gt;"",0,"")</f>
        <v/>
      </c>
      <c r="B2085" t="str">
        <f>IFERROR(VLOOKUP(Belegerfassung!I2093,Konten!A:D,2,FALSE),"")</f>
        <v/>
      </c>
      <c r="C2085" t="str">
        <f>IF(A2085&lt;&gt;"",TEXT(Belegerfassung!C2093,"TT.MM.JJJJ"),"")</f>
        <v/>
      </c>
      <c r="D2085" t="str">
        <f>IFERROR(VLOOKUP(Belegerfassung!A2093,Abfrage!$E$2:$F$20,2,FALSE),"")</f>
        <v/>
      </c>
      <c r="E2085" t="str">
        <f>IF(A2085&lt;&gt;"",Belegerfassung!B2093,"")</f>
        <v/>
      </c>
      <c r="F2085" t="str">
        <f>IF(Belegerfassung!L2093="","",IF(Belegerfassung!L2093&lt;&gt;"",IF(Belegerfassung!L2093&lt;&gt;"",IF(Belegerfassung!J2093&lt;&gt;0,VLOOKUP(Belegerfassung!L2093,Abfrage!$A$2:$C$19,2,),VLOOKUP(Belegerfassung!L2093,Abfrage!$A$2:$C$19,3,)),"")))</f>
        <v/>
      </c>
      <c r="G2085" t="str">
        <f t="shared" si="96"/>
        <v/>
      </c>
      <c r="H2085" s="31" t="str">
        <f>IF(A2085&lt;&gt;"",-Belegerfassung!J2093+Belegerfassung!K2093,"")</f>
        <v/>
      </c>
      <c r="I2085" s="49" t="str">
        <f>IFERROR(IF(H2085&lt;&gt;"",Belegerfassung!L2093*100,""),IF(OR(Belegerfassung!L2093="Leistung EU - Erlöse",Belegerfassung!L2093="Lieferungen EU-Erlöse",Belegerfassung!L2093="EUST",Belegerfassung!L2093="Bauleistungen 20%")=TRUE,"",MID(Belegerfassung!L2093,4,2)))</f>
        <v/>
      </c>
      <c r="J2085" s="6" t="str">
        <f>IF(A2085&lt;&gt;"",LEFT(Belegerfassung!D2093,40),"")</f>
        <v/>
      </c>
      <c r="K2085" t="str">
        <f>IF(A2085&lt;&gt;"",VLOOKUP(D2085,Abfrage!$F$2:$G$21,2,FALSE),"")</f>
        <v/>
      </c>
      <c r="L2085" s="6" t="str">
        <f>IF(Belegerfassung!H2093&lt;&gt;"",Belegerfassung!H2093,"")</f>
        <v/>
      </c>
      <c r="M2085" t="str">
        <f>IFERROR(IF(Belegerfassung!E2093&lt;&gt;"",VLOOKUP(Belegerfassung!E2093,Abfrage!$L$2:$M$15,2,),""),"")</f>
        <v/>
      </c>
      <c r="N2085" t="str">
        <f t="shared" si="97"/>
        <v/>
      </c>
      <c r="O2085" t="str">
        <f t="shared" si="98"/>
        <v/>
      </c>
      <c r="P2085" t="str">
        <f>IF(Belegerfassung!G2093&lt;&gt;"",CONCATENATE(Belegerfassung!G2093,".pdf"),"")</f>
        <v/>
      </c>
    </row>
    <row r="2086" spans="1:16">
      <c r="A2086" t="str">
        <f>IF(Belegerfassung!C2094&lt;&gt;"",0,"")</f>
        <v/>
      </c>
      <c r="B2086" t="str">
        <f>IFERROR(VLOOKUP(Belegerfassung!I2094,Konten!A:D,2,FALSE),"")</f>
        <v/>
      </c>
      <c r="C2086" t="str">
        <f>IF(A2086&lt;&gt;"",TEXT(Belegerfassung!C2094,"TT.MM.JJJJ"),"")</f>
        <v/>
      </c>
      <c r="D2086" t="str">
        <f>IFERROR(VLOOKUP(Belegerfassung!A2094,Abfrage!$E$2:$F$20,2,FALSE),"")</f>
        <v/>
      </c>
      <c r="E2086" t="str">
        <f>IF(A2086&lt;&gt;"",Belegerfassung!B2094,"")</f>
        <v/>
      </c>
      <c r="F2086" t="str">
        <f>IF(Belegerfassung!L2094="","",IF(Belegerfassung!L2094&lt;&gt;"",IF(Belegerfassung!L2094&lt;&gt;"",IF(Belegerfassung!J2094&lt;&gt;0,VLOOKUP(Belegerfassung!L2094,Abfrage!$A$2:$C$19,2,),VLOOKUP(Belegerfassung!L2094,Abfrage!$A$2:$C$19,3,)),"")))</f>
        <v/>
      </c>
      <c r="G2086" t="str">
        <f t="shared" si="96"/>
        <v/>
      </c>
      <c r="H2086" s="31" t="str">
        <f>IF(A2086&lt;&gt;"",-Belegerfassung!J2094+Belegerfassung!K2094,"")</f>
        <v/>
      </c>
      <c r="I2086" s="49" t="str">
        <f>IFERROR(IF(H2086&lt;&gt;"",Belegerfassung!L2094*100,""),IF(OR(Belegerfassung!L2094="Leistung EU - Erlöse",Belegerfassung!L2094="Lieferungen EU-Erlöse",Belegerfassung!L2094="EUST",Belegerfassung!L2094="Bauleistungen 20%")=TRUE,"",MID(Belegerfassung!L2094,4,2)))</f>
        <v/>
      </c>
      <c r="J2086" s="6" t="str">
        <f>IF(A2086&lt;&gt;"",LEFT(Belegerfassung!D2094,40),"")</f>
        <v/>
      </c>
      <c r="K2086" t="str">
        <f>IF(A2086&lt;&gt;"",VLOOKUP(D2086,Abfrage!$F$2:$G$21,2,FALSE),"")</f>
        <v/>
      </c>
      <c r="L2086" s="6" t="str">
        <f>IF(Belegerfassung!H2094&lt;&gt;"",Belegerfassung!H2094,"")</f>
        <v/>
      </c>
      <c r="M2086" t="str">
        <f>IFERROR(IF(Belegerfassung!E2094&lt;&gt;"",VLOOKUP(Belegerfassung!E2094,Abfrage!$L$2:$M$15,2,),""),"")</f>
        <v/>
      </c>
      <c r="N2086" t="str">
        <f t="shared" si="97"/>
        <v/>
      </c>
      <c r="O2086" t="str">
        <f t="shared" si="98"/>
        <v/>
      </c>
      <c r="P2086" t="str">
        <f>IF(Belegerfassung!G2094&lt;&gt;"",CONCATENATE(Belegerfassung!G2094,".pdf"),"")</f>
        <v/>
      </c>
    </row>
    <row r="2087" spans="1:16">
      <c r="A2087" t="str">
        <f>IF(Belegerfassung!C2095&lt;&gt;"",0,"")</f>
        <v/>
      </c>
      <c r="B2087" t="str">
        <f>IFERROR(VLOOKUP(Belegerfassung!I2095,Konten!A:D,2,FALSE),"")</f>
        <v/>
      </c>
      <c r="C2087" t="str">
        <f>IF(A2087&lt;&gt;"",TEXT(Belegerfassung!C2095,"TT.MM.JJJJ"),"")</f>
        <v/>
      </c>
      <c r="D2087" t="str">
        <f>IFERROR(VLOOKUP(Belegerfassung!A2095,Abfrage!$E$2:$F$20,2,FALSE),"")</f>
        <v/>
      </c>
      <c r="E2087" t="str">
        <f>IF(A2087&lt;&gt;"",Belegerfassung!B2095,"")</f>
        <v/>
      </c>
      <c r="F2087" t="str">
        <f>IF(Belegerfassung!L2095="","",IF(Belegerfassung!L2095&lt;&gt;"",IF(Belegerfassung!L2095&lt;&gt;"",IF(Belegerfassung!J2095&lt;&gt;0,VLOOKUP(Belegerfassung!L2095,Abfrage!$A$2:$C$19,2,),VLOOKUP(Belegerfassung!L2095,Abfrage!$A$2:$C$19,3,)),"")))</f>
        <v/>
      </c>
      <c r="G2087" t="str">
        <f t="shared" si="96"/>
        <v/>
      </c>
      <c r="H2087" s="31" t="str">
        <f>IF(A2087&lt;&gt;"",-Belegerfassung!J2095+Belegerfassung!K2095,"")</f>
        <v/>
      </c>
      <c r="I2087" s="49" t="str">
        <f>IFERROR(IF(H2087&lt;&gt;"",Belegerfassung!L2095*100,""),IF(OR(Belegerfassung!L2095="Leistung EU - Erlöse",Belegerfassung!L2095="Lieferungen EU-Erlöse",Belegerfassung!L2095="EUST",Belegerfassung!L2095="Bauleistungen 20%")=TRUE,"",MID(Belegerfassung!L2095,4,2)))</f>
        <v/>
      </c>
      <c r="J2087" s="6" t="str">
        <f>IF(A2087&lt;&gt;"",LEFT(Belegerfassung!D2095,40),"")</f>
        <v/>
      </c>
      <c r="K2087" t="str">
        <f>IF(A2087&lt;&gt;"",VLOOKUP(D2087,Abfrage!$F$2:$G$21,2,FALSE),"")</f>
        <v/>
      </c>
      <c r="L2087" s="6" t="str">
        <f>IF(Belegerfassung!H2095&lt;&gt;"",Belegerfassung!H2095,"")</f>
        <v/>
      </c>
      <c r="M2087" t="str">
        <f>IFERROR(IF(Belegerfassung!E2095&lt;&gt;"",VLOOKUP(Belegerfassung!E2095,Abfrage!$L$2:$M$15,2,),""),"")</f>
        <v/>
      </c>
      <c r="N2087" t="str">
        <f t="shared" si="97"/>
        <v/>
      </c>
      <c r="O2087" t="str">
        <f t="shared" si="98"/>
        <v/>
      </c>
      <c r="P2087" t="str">
        <f>IF(Belegerfassung!G2095&lt;&gt;"",CONCATENATE(Belegerfassung!G2095,".pdf"),"")</f>
        <v/>
      </c>
    </row>
    <row r="2088" spans="1:16">
      <c r="A2088" t="str">
        <f>IF(Belegerfassung!C2096&lt;&gt;"",0,"")</f>
        <v/>
      </c>
      <c r="B2088" t="str">
        <f>IFERROR(VLOOKUP(Belegerfassung!I2096,Konten!A:D,2,FALSE),"")</f>
        <v/>
      </c>
      <c r="C2088" t="str">
        <f>IF(A2088&lt;&gt;"",TEXT(Belegerfassung!C2096,"TT.MM.JJJJ"),"")</f>
        <v/>
      </c>
      <c r="D2088" t="str">
        <f>IFERROR(VLOOKUP(Belegerfassung!A2096,Abfrage!$E$2:$F$20,2,FALSE),"")</f>
        <v/>
      </c>
      <c r="E2088" t="str">
        <f>IF(A2088&lt;&gt;"",Belegerfassung!B2096,"")</f>
        <v/>
      </c>
      <c r="F2088" t="str">
        <f>IF(Belegerfassung!L2096="","",IF(Belegerfassung!L2096&lt;&gt;"",IF(Belegerfassung!L2096&lt;&gt;"",IF(Belegerfassung!J2096&lt;&gt;0,VLOOKUP(Belegerfassung!L2096,Abfrage!$A$2:$C$19,2,),VLOOKUP(Belegerfassung!L2096,Abfrage!$A$2:$C$19,3,)),"")))</f>
        <v/>
      </c>
      <c r="G2088" t="str">
        <f t="shared" si="96"/>
        <v/>
      </c>
      <c r="H2088" s="31" t="str">
        <f>IF(A2088&lt;&gt;"",-Belegerfassung!J2096+Belegerfassung!K2096,"")</f>
        <v/>
      </c>
      <c r="I2088" s="49" t="str">
        <f>IFERROR(IF(H2088&lt;&gt;"",Belegerfassung!L2096*100,""),IF(OR(Belegerfassung!L2096="Leistung EU - Erlöse",Belegerfassung!L2096="Lieferungen EU-Erlöse",Belegerfassung!L2096="EUST",Belegerfassung!L2096="Bauleistungen 20%")=TRUE,"",MID(Belegerfassung!L2096,4,2)))</f>
        <v/>
      </c>
      <c r="J2088" s="6" t="str">
        <f>IF(A2088&lt;&gt;"",LEFT(Belegerfassung!D2096,40),"")</f>
        <v/>
      </c>
      <c r="K2088" t="str">
        <f>IF(A2088&lt;&gt;"",VLOOKUP(D2088,Abfrage!$F$2:$G$21,2,FALSE),"")</f>
        <v/>
      </c>
      <c r="L2088" s="6" t="str">
        <f>IF(Belegerfassung!H2096&lt;&gt;"",Belegerfassung!H2096,"")</f>
        <v/>
      </c>
      <c r="M2088" t="str">
        <f>IFERROR(IF(Belegerfassung!E2096&lt;&gt;"",VLOOKUP(Belegerfassung!E2096,Abfrage!$L$2:$M$15,2,),""),"")</f>
        <v/>
      </c>
      <c r="N2088" t="str">
        <f t="shared" si="97"/>
        <v/>
      </c>
      <c r="O2088" t="str">
        <f t="shared" si="98"/>
        <v/>
      </c>
      <c r="P2088" t="str">
        <f>IF(Belegerfassung!G2096&lt;&gt;"",CONCATENATE(Belegerfassung!G2096,".pdf"),"")</f>
        <v/>
      </c>
    </row>
    <row r="2089" spans="1:16">
      <c r="A2089" t="str">
        <f>IF(Belegerfassung!C2097&lt;&gt;"",0,"")</f>
        <v/>
      </c>
      <c r="B2089" t="str">
        <f>IFERROR(VLOOKUP(Belegerfassung!I2097,Konten!A:D,2,FALSE),"")</f>
        <v/>
      </c>
      <c r="C2089" t="str">
        <f>IF(A2089&lt;&gt;"",TEXT(Belegerfassung!C2097,"TT.MM.JJJJ"),"")</f>
        <v/>
      </c>
      <c r="D2089" t="str">
        <f>IFERROR(VLOOKUP(Belegerfassung!A2097,Abfrage!$E$2:$F$20,2,FALSE),"")</f>
        <v/>
      </c>
      <c r="E2089" t="str">
        <f>IF(A2089&lt;&gt;"",Belegerfassung!B2097,"")</f>
        <v/>
      </c>
      <c r="F2089" t="str">
        <f>IF(Belegerfassung!L2097="","",IF(Belegerfassung!L2097&lt;&gt;"",IF(Belegerfassung!L2097&lt;&gt;"",IF(Belegerfassung!J2097&lt;&gt;0,VLOOKUP(Belegerfassung!L2097,Abfrage!$A$2:$C$19,2,),VLOOKUP(Belegerfassung!L2097,Abfrage!$A$2:$C$19,3,)),"")))</f>
        <v/>
      </c>
      <c r="G2089" t="str">
        <f t="shared" si="96"/>
        <v/>
      </c>
      <c r="H2089" s="31" t="str">
        <f>IF(A2089&lt;&gt;"",-Belegerfassung!J2097+Belegerfassung!K2097,"")</f>
        <v/>
      </c>
      <c r="I2089" s="49" t="str">
        <f>IFERROR(IF(H2089&lt;&gt;"",Belegerfassung!L2097*100,""),IF(OR(Belegerfassung!L2097="Leistung EU - Erlöse",Belegerfassung!L2097="Lieferungen EU-Erlöse",Belegerfassung!L2097="EUST",Belegerfassung!L2097="Bauleistungen 20%")=TRUE,"",MID(Belegerfassung!L2097,4,2)))</f>
        <v/>
      </c>
      <c r="J2089" s="6" t="str">
        <f>IF(A2089&lt;&gt;"",LEFT(Belegerfassung!D2097,40),"")</f>
        <v/>
      </c>
      <c r="K2089" t="str">
        <f>IF(A2089&lt;&gt;"",VLOOKUP(D2089,Abfrage!$F$2:$G$21,2,FALSE),"")</f>
        <v/>
      </c>
      <c r="L2089" s="6" t="str">
        <f>IF(Belegerfassung!H2097&lt;&gt;"",Belegerfassung!H2097,"")</f>
        <v/>
      </c>
      <c r="M2089" t="str">
        <f>IFERROR(IF(Belegerfassung!E2097&lt;&gt;"",VLOOKUP(Belegerfassung!E2097,Abfrage!$L$2:$M$15,2,),""),"")</f>
        <v/>
      </c>
      <c r="N2089" t="str">
        <f t="shared" si="97"/>
        <v/>
      </c>
      <c r="O2089" t="str">
        <f t="shared" si="98"/>
        <v/>
      </c>
      <c r="P2089" t="str">
        <f>IF(Belegerfassung!G2097&lt;&gt;"",CONCATENATE(Belegerfassung!G2097,".pdf"),"")</f>
        <v/>
      </c>
    </row>
    <row r="2090" spans="1:16">
      <c r="A2090" t="str">
        <f>IF(Belegerfassung!C2098&lt;&gt;"",0,"")</f>
        <v/>
      </c>
      <c r="B2090" t="str">
        <f>IFERROR(VLOOKUP(Belegerfassung!I2098,Konten!A:D,2,FALSE),"")</f>
        <v/>
      </c>
      <c r="C2090" t="str">
        <f>IF(A2090&lt;&gt;"",TEXT(Belegerfassung!C2098,"TT.MM.JJJJ"),"")</f>
        <v/>
      </c>
      <c r="D2090" t="str">
        <f>IFERROR(VLOOKUP(Belegerfassung!A2098,Abfrage!$E$2:$F$20,2,FALSE),"")</f>
        <v/>
      </c>
      <c r="E2090" t="str">
        <f>IF(A2090&lt;&gt;"",Belegerfassung!B2098,"")</f>
        <v/>
      </c>
      <c r="F2090" t="str">
        <f>IF(Belegerfassung!L2098="","",IF(Belegerfassung!L2098&lt;&gt;"",IF(Belegerfassung!L2098&lt;&gt;"",IF(Belegerfassung!J2098&lt;&gt;0,VLOOKUP(Belegerfassung!L2098,Abfrage!$A$2:$C$19,2,),VLOOKUP(Belegerfassung!L2098,Abfrage!$A$2:$C$19,3,)),"")))</f>
        <v/>
      </c>
      <c r="G2090" t="str">
        <f t="shared" si="96"/>
        <v/>
      </c>
      <c r="H2090" s="31" t="str">
        <f>IF(A2090&lt;&gt;"",-Belegerfassung!J2098+Belegerfassung!K2098,"")</f>
        <v/>
      </c>
      <c r="I2090" s="49" t="str">
        <f>IFERROR(IF(H2090&lt;&gt;"",Belegerfassung!L2098*100,""),IF(OR(Belegerfassung!L2098="Leistung EU - Erlöse",Belegerfassung!L2098="Lieferungen EU-Erlöse",Belegerfassung!L2098="EUST",Belegerfassung!L2098="Bauleistungen 20%")=TRUE,"",MID(Belegerfassung!L2098,4,2)))</f>
        <v/>
      </c>
      <c r="J2090" s="6" t="str">
        <f>IF(A2090&lt;&gt;"",LEFT(Belegerfassung!D2098,40),"")</f>
        <v/>
      </c>
      <c r="K2090" t="str">
        <f>IF(A2090&lt;&gt;"",VLOOKUP(D2090,Abfrage!$F$2:$G$21,2,FALSE),"")</f>
        <v/>
      </c>
      <c r="L2090" s="6" t="str">
        <f>IF(Belegerfassung!H2098&lt;&gt;"",Belegerfassung!H2098,"")</f>
        <v/>
      </c>
      <c r="M2090" t="str">
        <f>IFERROR(IF(Belegerfassung!E2098&lt;&gt;"",VLOOKUP(Belegerfassung!E2098,Abfrage!$L$2:$M$15,2,),""),"")</f>
        <v/>
      </c>
      <c r="N2090" t="str">
        <f t="shared" si="97"/>
        <v/>
      </c>
      <c r="O2090" t="str">
        <f t="shared" si="98"/>
        <v/>
      </c>
      <c r="P2090" t="str">
        <f>IF(Belegerfassung!G2098&lt;&gt;"",CONCATENATE(Belegerfassung!G2098,".pdf"),"")</f>
        <v/>
      </c>
    </row>
    <row r="2091" spans="1:16">
      <c r="A2091" t="str">
        <f>IF(Belegerfassung!C2099&lt;&gt;"",0,"")</f>
        <v/>
      </c>
      <c r="B2091" t="str">
        <f>IFERROR(VLOOKUP(Belegerfassung!I2099,Konten!A:D,2,FALSE),"")</f>
        <v/>
      </c>
      <c r="C2091" t="str">
        <f>IF(A2091&lt;&gt;"",TEXT(Belegerfassung!C2099,"TT.MM.JJJJ"),"")</f>
        <v/>
      </c>
      <c r="D2091" t="str">
        <f>IFERROR(VLOOKUP(Belegerfassung!A2099,Abfrage!$E$2:$F$20,2,FALSE),"")</f>
        <v/>
      </c>
      <c r="E2091" t="str">
        <f>IF(A2091&lt;&gt;"",Belegerfassung!B2099,"")</f>
        <v/>
      </c>
      <c r="F2091" t="str">
        <f>IF(Belegerfassung!L2099="","",IF(Belegerfassung!L2099&lt;&gt;"",IF(Belegerfassung!L2099&lt;&gt;"",IF(Belegerfassung!J2099&lt;&gt;0,VLOOKUP(Belegerfassung!L2099,Abfrage!$A$2:$C$19,2,),VLOOKUP(Belegerfassung!L2099,Abfrage!$A$2:$C$19,3,)),"")))</f>
        <v/>
      </c>
      <c r="G2091" t="str">
        <f t="shared" si="96"/>
        <v/>
      </c>
      <c r="H2091" s="31" t="str">
        <f>IF(A2091&lt;&gt;"",-Belegerfassung!J2099+Belegerfassung!K2099,"")</f>
        <v/>
      </c>
      <c r="I2091" s="49" t="str">
        <f>IFERROR(IF(H2091&lt;&gt;"",Belegerfassung!L2099*100,""),IF(OR(Belegerfassung!L2099="Leistung EU - Erlöse",Belegerfassung!L2099="Lieferungen EU-Erlöse",Belegerfassung!L2099="EUST",Belegerfassung!L2099="Bauleistungen 20%")=TRUE,"",MID(Belegerfassung!L2099,4,2)))</f>
        <v/>
      </c>
      <c r="J2091" s="6" t="str">
        <f>IF(A2091&lt;&gt;"",LEFT(Belegerfassung!D2099,40),"")</f>
        <v/>
      </c>
      <c r="K2091" t="str">
        <f>IF(A2091&lt;&gt;"",VLOOKUP(D2091,Abfrage!$F$2:$G$21,2,FALSE),"")</f>
        <v/>
      </c>
      <c r="L2091" s="6" t="str">
        <f>IF(Belegerfassung!H2099&lt;&gt;"",Belegerfassung!H2099,"")</f>
        <v/>
      </c>
      <c r="M2091" t="str">
        <f>IFERROR(IF(Belegerfassung!E2099&lt;&gt;"",VLOOKUP(Belegerfassung!E2099,Abfrage!$L$2:$M$15,2,),""),"")</f>
        <v/>
      </c>
      <c r="N2091" t="str">
        <f t="shared" si="97"/>
        <v/>
      </c>
      <c r="O2091" t="str">
        <f t="shared" si="98"/>
        <v/>
      </c>
      <c r="P2091" t="str">
        <f>IF(Belegerfassung!G2099&lt;&gt;"",CONCATENATE(Belegerfassung!G2099,".pdf"),"")</f>
        <v/>
      </c>
    </row>
    <row r="2092" spans="1:16">
      <c r="A2092" t="str">
        <f>IF(Belegerfassung!C2100&lt;&gt;"",0,"")</f>
        <v/>
      </c>
      <c r="B2092" t="str">
        <f>IFERROR(VLOOKUP(Belegerfassung!I2100,Konten!A:D,2,FALSE),"")</f>
        <v/>
      </c>
      <c r="C2092" t="str">
        <f>IF(A2092&lt;&gt;"",TEXT(Belegerfassung!C2100,"TT.MM.JJJJ"),"")</f>
        <v/>
      </c>
      <c r="D2092" t="str">
        <f>IFERROR(VLOOKUP(Belegerfassung!A2100,Abfrage!$E$2:$F$20,2,FALSE),"")</f>
        <v/>
      </c>
      <c r="E2092" t="str">
        <f>IF(A2092&lt;&gt;"",Belegerfassung!B2100,"")</f>
        <v/>
      </c>
      <c r="F2092" t="str">
        <f>IF(Belegerfassung!L2100="","",IF(Belegerfassung!L2100&lt;&gt;"",IF(Belegerfassung!L2100&lt;&gt;"",IF(Belegerfassung!J2100&lt;&gt;0,VLOOKUP(Belegerfassung!L2100,Abfrage!$A$2:$C$19,2,),VLOOKUP(Belegerfassung!L2100,Abfrage!$A$2:$C$19,3,)),"")))</f>
        <v/>
      </c>
      <c r="G2092" t="str">
        <f t="shared" si="96"/>
        <v/>
      </c>
      <c r="H2092" s="31" t="str">
        <f>IF(A2092&lt;&gt;"",-Belegerfassung!J2100+Belegerfassung!K2100,"")</f>
        <v/>
      </c>
      <c r="I2092" s="49" t="str">
        <f>IFERROR(IF(H2092&lt;&gt;"",Belegerfassung!L2100*100,""),IF(OR(Belegerfassung!L2100="Leistung EU - Erlöse",Belegerfassung!L2100="Lieferungen EU-Erlöse",Belegerfassung!L2100="EUST",Belegerfassung!L2100="Bauleistungen 20%")=TRUE,"",MID(Belegerfassung!L2100,4,2)))</f>
        <v/>
      </c>
      <c r="J2092" s="6" t="str">
        <f>IF(A2092&lt;&gt;"",LEFT(Belegerfassung!D2100,40),"")</f>
        <v/>
      </c>
      <c r="K2092" t="str">
        <f>IF(A2092&lt;&gt;"",VLOOKUP(D2092,Abfrage!$F$2:$G$21,2,FALSE),"")</f>
        <v/>
      </c>
      <c r="L2092" s="6" t="str">
        <f>IF(Belegerfassung!H2100&lt;&gt;"",Belegerfassung!H2100,"")</f>
        <v/>
      </c>
      <c r="M2092" t="str">
        <f>IFERROR(IF(Belegerfassung!E2100&lt;&gt;"",VLOOKUP(Belegerfassung!E2100,Abfrage!$L$2:$M$15,2,),""),"")</f>
        <v/>
      </c>
      <c r="N2092" t="str">
        <f t="shared" si="97"/>
        <v/>
      </c>
      <c r="O2092" t="str">
        <f t="shared" si="98"/>
        <v/>
      </c>
      <c r="P2092" t="str">
        <f>IF(Belegerfassung!G2100&lt;&gt;"",CONCATENATE(Belegerfassung!G2100,".pdf"),"")</f>
        <v/>
      </c>
    </row>
    <row r="2093" spans="1:16">
      <c r="A2093" t="str">
        <f>IF(Belegerfassung!C2101&lt;&gt;"",0,"")</f>
        <v/>
      </c>
      <c r="B2093" t="str">
        <f>IFERROR(VLOOKUP(Belegerfassung!I2101,Konten!A:D,2,FALSE),"")</f>
        <v/>
      </c>
      <c r="C2093" t="str">
        <f>IF(A2093&lt;&gt;"",TEXT(Belegerfassung!C2101,"TT.MM.JJJJ"),"")</f>
        <v/>
      </c>
      <c r="D2093" t="str">
        <f>IFERROR(VLOOKUP(Belegerfassung!A2101,Abfrage!$E$2:$F$20,2,FALSE),"")</f>
        <v/>
      </c>
      <c r="E2093" t="str">
        <f>IF(A2093&lt;&gt;"",Belegerfassung!B2101,"")</f>
        <v/>
      </c>
      <c r="F2093" t="str">
        <f>IF(Belegerfassung!L2101="","",IF(Belegerfassung!L2101&lt;&gt;"",IF(Belegerfassung!L2101&lt;&gt;"",IF(Belegerfassung!J2101&lt;&gt;0,VLOOKUP(Belegerfassung!L2101,Abfrage!$A$2:$C$19,2,),VLOOKUP(Belegerfassung!L2101,Abfrage!$A$2:$C$19,3,)),"")))</f>
        <v/>
      </c>
      <c r="G2093" t="str">
        <f t="shared" si="96"/>
        <v/>
      </c>
      <c r="H2093" s="31" t="str">
        <f>IF(A2093&lt;&gt;"",-Belegerfassung!J2101+Belegerfassung!K2101,"")</f>
        <v/>
      </c>
      <c r="I2093" s="49" t="str">
        <f>IFERROR(IF(H2093&lt;&gt;"",Belegerfassung!L2101*100,""),IF(OR(Belegerfassung!L2101="Leistung EU - Erlöse",Belegerfassung!L2101="Lieferungen EU-Erlöse",Belegerfassung!L2101="EUST",Belegerfassung!L2101="Bauleistungen 20%")=TRUE,"",MID(Belegerfassung!L2101,4,2)))</f>
        <v/>
      </c>
      <c r="J2093" s="6" t="str">
        <f>IF(A2093&lt;&gt;"",LEFT(Belegerfassung!D2101,40),"")</f>
        <v/>
      </c>
      <c r="K2093" t="str">
        <f>IF(A2093&lt;&gt;"",VLOOKUP(D2093,Abfrage!$F$2:$G$21,2,FALSE),"")</f>
        <v/>
      </c>
      <c r="L2093" s="6" t="str">
        <f>IF(Belegerfassung!H2101&lt;&gt;"",Belegerfassung!H2101,"")</f>
        <v/>
      </c>
      <c r="M2093" t="str">
        <f>IFERROR(IF(Belegerfassung!E2101&lt;&gt;"",VLOOKUP(Belegerfassung!E2101,Abfrage!$L$2:$M$15,2,),""),"")</f>
        <v/>
      </c>
      <c r="N2093" t="str">
        <f t="shared" si="97"/>
        <v/>
      </c>
      <c r="O2093" t="str">
        <f t="shared" si="98"/>
        <v/>
      </c>
      <c r="P2093" t="str">
        <f>IF(Belegerfassung!G2101&lt;&gt;"",CONCATENATE(Belegerfassung!G2101,".pdf"),"")</f>
        <v/>
      </c>
    </row>
    <row r="2094" spans="1:16">
      <c r="A2094" t="str">
        <f>IF(Belegerfassung!C2102&lt;&gt;"",0,"")</f>
        <v/>
      </c>
      <c r="B2094" t="str">
        <f>IFERROR(VLOOKUP(Belegerfassung!I2102,Konten!A:D,2,FALSE),"")</f>
        <v/>
      </c>
      <c r="C2094" t="str">
        <f>IF(A2094&lt;&gt;"",TEXT(Belegerfassung!C2102,"TT.MM.JJJJ"),"")</f>
        <v/>
      </c>
      <c r="D2094" t="str">
        <f>IFERROR(VLOOKUP(Belegerfassung!A2102,Abfrage!$E$2:$F$20,2,FALSE),"")</f>
        <v/>
      </c>
      <c r="E2094" t="str">
        <f>IF(A2094&lt;&gt;"",Belegerfassung!B2102,"")</f>
        <v/>
      </c>
      <c r="F2094" t="str">
        <f>IF(Belegerfassung!L2102="","",IF(Belegerfassung!L2102&lt;&gt;"",IF(Belegerfassung!L2102&lt;&gt;"",IF(Belegerfassung!J2102&lt;&gt;0,VLOOKUP(Belegerfassung!L2102,Abfrage!$A$2:$C$19,2,),VLOOKUP(Belegerfassung!L2102,Abfrage!$A$2:$C$19,3,)),"")))</f>
        <v/>
      </c>
      <c r="G2094" t="str">
        <f t="shared" si="96"/>
        <v/>
      </c>
      <c r="H2094" s="31" t="str">
        <f>IF(A2094&lt;&gt;"",-Belegerfassung!J2102+Belegerfassung!K2102,"")</f>
        <v/>
      </c>
      <c r="I2094" s="49" t="str">
        <f>IFERROR(IF(H2094&lt;&gt;"",Belegerfassung!L2102*100,""),IF(OR(Belegerfassung!L2102="Leistung EU - Erlöse",Belegerfassung!L2102="Lieferungen EU-Erlöse",Belegerfassung!L2102="EUST",Belegerfassung!L2102="Bauleistungen 20%")=TRUE,"",MID(Belegerfassung!L2102,4,2)))</f>
        <v/>
      </c>
      <c r="J2094" s="6" t="str">
        <f>IF(A2094&lt;&gt;"",LEFT(Belegerfassung!D2102,40),"")</f>
        <v/>
      </c>
      <c r="K2094" t="str">
        <f>IF(A2094&lt;&gt;"",VLOOKUP(D2094,Abfrage!$F$2:$G$21,2,FALSE),"")</f>
        <v/>
      </c>
      <c r="L2094" s="6" t="str">
        <f>IF(Belegerfassung!H2102&lt;&gt;"",Belegerfassung!H2102,"")</f>
        <v/>
      </c>
      <c r="M2094" t="str">
        <f>IFERROR(IF(Belegerfassung!E2102&lt;&gt;"",VLOOKUP(Belegerfassung!E2102,Abfrage!$L$2:$M$15,2,),""),"")</f>
        <v/>
      </c>
      <c r="N2094" t="str">
        <f t="shared" si="97"/>
        <v/>
      </c>
      <c r="O2094" t="str">
        <f t="shared" si="98"/>
        <v/>
      </c>
      <c r="P2094" t="str">
        <f>IF(Belegerfassung!G2102&lt;&gt;"",CONCATENATE(Belegerfassung!G2102,".pdf"),"")</f>
        <v/>
      </c>
    </row>
    <row r="2095" spans="1:16">
      <c r="A2095" t="str">
        <f>IF(Belegerfassung!C2103&lt;&gt;"",0,"")</f>
        <v/>
      </c>
      <c r="B2095" t="str">
        <f>IFERROR(VLOOKUP(Belegerfassung!I2103,Konten!A:D,2,FALSE),"")</f>
        <v/>
      </c>
      <c r="C2095" t="str">
        <f>IF(A2095&lt;&gt;"",TEXT(Belegerfassung!C2103,"TT.MM.JJJJ"),"")</f>
        <v/>
      </c>
      <c r="D2095" t="str">
        <f>IFERROR(VLOOKUP(Belegerfassung!A2103,Abfrage!$E$2:$F$20,2,FALSE),"")</f>
        <v/>
      </c>
      <c r="E2095" t="str">
        <f>IF(A2095&lt;&gt;"",Belegerfassung!B2103,"")</f>
        <v/>
      </c>
      <c r="F2095" t="str">
        <f>IF(Belegerfassung!L2103="","",IF(Belegerfassung!L2103&lt;&gt;"",IF(Belegerfassung!L2103&lt;&gt;"",IF(Belegerfassung!J2103&lt;&gt;0,VLOOKUP(Belegerfassung!L2103,Abfrage!$A$2:$C$19,2,),VLOOKUP(Belegerfassung!L2103,Abfrage!$A$2:$C$19,3,)),"")))</f>
        <v/>
      </c>
      <c r="G2095" t="str">
        <f t="shared" si="96"/>
        <v/>
      </c>
      <c r="H2095" s="31" t="str">
        <f>IF(A2095&lt;&gt;"",-Belegerfassung!J2103+Belegerfassung!K2103,"")</f>
        <v/>
      </c>
      <c r="I2095" s="49" t="str">
        <f>IFERROR(IF(H2095&lt;&gt;"",Belegerfassung!L2103*100,""),IF(OR(Belegerfassung!L2103="Leistung EU - Erlöse",Belegerfassung!L2103="Lieferungen EU-Erlöse",Belegerfassung!L2103="EUST",Belegerfassung!L2103="Bauleistungen 20%")=TRUE,"",MID(Belegerfassung!L2103,4,2)))</f>
        <v/>
      </c>
      <c r="J2095" s="6" t="str">
        <f>IF(A2095&lt;&gt;"",LEFT(Belegerfassung!D2103,40),"")</f>
        <v/>
      </c>
      <c r="K2095" t="str">
        <f>IF(A2095&lt;&gt;"",VLOOKUP(D2095,Abfrage!$F$2:$G$21,2,FALSE),"")</f>
        <v/>
      </c>
      <c r="L2095" s="6" t="str">
        <f>IF(Belegerfassung!H2103&lt;&gt;"",Belegerfassung!H2103,"")</f>
        <v/>
      </c>
      <c r="M2095" t="str">
        <f>IFERROR(IF(Belegerfassung!E2103&lt;&gt;"",VLOOKUP(Belegerfassung!E2103,Abfrage!$L$2:$M$15,2,),""),"")</f>
        <v/>
      </c>
      <c r="N2095" t="str">
        <f t="shared" si="97"/>
        <v/>
      </c>
      <c r="O2095" t="str">
        <f t="shared" si="98"/>
        <v/>
      </c>
      <c r="P2095" t="str">
        <f>IF(Belegerfassung!G2103&lt;&gt;"",CONCATENATE(Belegerfassung!G2103,".pdf"),"")</f>
        <v/>
      </c>
    </row>
    <row r="2096" spans="1:16">
      <c r="A2096" t="str">
        <f>IF(Belegerfassung!C2104&lt;&gt;"",0,"")</f>
        <v/>
      </c>
      <c r="B2096" t="str">
        <f>IFERROR(VLOOKUP(Belegerfassung!I2104,Konten!A:D,2,FALSE),"")</f>
        <v/>
      </c>
      <c r="C2096" t="str">
        <f>IF(A2096&lt;&gt;"",TEXT(Belegerfassung!C2104,"TT.MM.JJJJ"),"")</f>
        <v/>
      </c>
      <c r="D2096" t="str">
        <f>IFERROR(VLOOKUP(Belegerfassung!A2104,Abfrage!$E$2:$F$20,2,FALSE),"")</f>
        <v/>
      </c>
      <c r="E2096" t="str">
        <f>IF(A2096&lt;&gt;"",Belegerfassung!B2104,"")</f>
        <v/>
      </c>
      <c r="F2096" t="str">
        <f>IF(Belegerfassung!L2104="","",IF(Belegerfassung!L2104&lt;&gt;"",IF(Belegerfassung!L2104&lt;&gt;"",IF(Belegerfassung!J2104&lt;&gt;0,VLOOKUP(Belegerfassung!L2104,Abfrage!$A$2:$C$19,2,),VLOOKUP(Belegerfassung!L2104,Abfrage!$A$2:$C$19,3,)),"")))</f>
        <v/>
      </c>
      <c r="G2096" t="str">
        <f t="shared" si="96"/>
        <v/>
      </c>
      <c r="H2096" s="31" t="str">
        <f>IF(A2096&lt;&gt;"",-Belegerfassung!J2104+Belegerfassung!K2104,"")</f>
        <v/>
      </c>
      <c r="I2096" s="49" t="str">
        <f>IFERROR(IF(H2096&lt;&gt;"",Belegerfassung!L2104*100,""),IF(OR(Belegerfassung!L2104="Leistung EU - Erlöse",Belegerfassung!L2104="Lieferungen EU-Erlöse",Belegerfassung!L2104="EUST",Belegerfassung!L2104="Bauleistungen 20%")=TRUE,"",MID(Belegerfassung!L2104,4,2)))</f>
        <v/>
      </c>
      <c r="J2096" s="6" t="str">
        <f>IF(A2096&lt;&gt;"",LEFT(Belegerfassung!D2104,40),"")</f>
        <v/>
      </c>
      <c r="K2096" t="str">
        <f>IF(A2096&lt;&gt;"",VLOOKUP(D2096,Abfrage!$F$2:$G$21,2,FALSE),"")</f>
        <v/>
      </c>
      <c r="L2096" s="6" t="str">
        <f>IF(Belegerfassung!H2104&lt;&gt;"",Belegerfassung!H2104,"")</f>
        <v/>
      </c>
      <c r="M2096" t="str">
        <f>IFERROR(IF(Belegerfassung!E2104&lt;&gt;"",VLOOKUP(Belegerfassung!E2104,Abfrage!$L$2:$M$15,2,),""),"")</f>
        <v/>
      </c>
      <c r="N2096" t="str">
        <f t="shared" si="97"/>
        <v/>
      </c>
      <c r="O2096" t="str">
        <f t="shared" si="98"/>
        <v/>
      </c>
      <c r="P2096" t="str">
        <f>IF(Belegerfassung!G2104&lt;&gt;"",CONCATENATE(Belegerfassung!G2104,".pdf"),"")</f>
        <v/>
      </c>
    </row>
    <row r="2097" spans="1:16">
      <c r="A2097" t="str">
        <f>IF(Belegerfassung!C2105&lt;&gt;"",0,"")</f>
        <v/>
      </c>
      <c r="B2097" t="str">
        <f>IFERROR(VLOOKUP(Belegerfassung!I2105,Konten!A:D,2,FALSE),"")</f>
        <v/>
      </c>
      <c r="C2097" t="str">
        <f>IF(A2097&lt;&gt;"",TEXT(Belegerfassung!C2105,"TT.MM.JJJJ"),"")</f>
        <v/>
      </c>
      <c r="D2097" t="str">
        <f>IFERROR(VLOOKUP(Belegerfassung!A2105,Abfrage!$E$2:$F$20,2,FALSE),"")</f>
        <v/>
      </c>
      <c r="E2097" t="str">
        <f>IF(A2097&lt;&gt;"",Belegerfassung!B2105,"")</f>
        <v/>
      </c>
      <c r="F2097" t="str">
        <f>IF(Belegerfassung!L2105="","",IF(Belegerfassung!L2105&lt;&gt;"",IF(Belegerfassung!L2105&lt;&gt;"",IF(Belegerfassung!J2105&lt;&gt;0,VLOOKUP(Belegerfassung!L2105,Abfrage!$A$2:$C$19,2,),VLOOKUP(Belegerfassung!L2105,Abfrage!$A$2:$C$19,3,)),"")))</f>
        <v/>
      </c>
      <c r="G2097" t="str">
        <f t="shared" si="96"/>
        <v/>
      </c>
      <c r="H2097" s="31" t="str">
        <f>IF(A2097&lt;&gt;"",-Belegerfassung!J2105+Belegerfassung!K2105,"")</f>
        <v/>
      </c>
      <c r="I2097" s="49" t="str">
        <f>IFERROR(IF(H2097&lt;&gt;"",Belegerfassung!L2105*100,""),IF(OR(Belegerfassung!L2105="Leistung EU - Erlöse",Belegerfassung!L2105="Lieferungen EU-Erlöse",Belegerfassung!L2105="EUST",Belegerfassung!L2105="Bauleistungen 20%")=TRUE,"",MID(Belegerfassung!L2105,4,2)))</f>
        <v/>
      </c>
      <c r="J2097" s="6" t="str">
        <f>IF(A2097&lt;&gt;"",LEFT(Belegerfassung!D2105,40),"")</f>
        <v/>
      </c>
      <c r="K2097" t="str">
        <f>IF(A2097&lt;&gt;"",VLOOKUP(D2097,Abfrage!$F$2:$G$21,2,FALSE),"")</f>
        <v/>
      </c>
      <c r="L2097" s="6" t="str">
        <f>IF(Belegerfassung!H2105&lt;&gt;"",Belegerfassung!H2105,"")</f>
        <v/>
      </c>
      <c r="M2097" t="str">
        <f>IFERROR(IF(Belegerfassung!E2105&lt;&gt;"",VLOOKUP(Belegerfassung!E2105,Abfrage!$L$2:$M$15,2,),""),"")</f>
        <v/>
      </c>
      <c r="N2097" t="str">
        <f t="shared" si="97"/>
        <v/>
      </c>
      <c r="O2097" t="str">
        <f t="shared" si="98"/>
        <v/>
      </c>
      <c r="P2097" t="str">
        <f>IF(Belegerfassung!G2105&lt;&gt;"",CONCATENATE(Belegerfassung!G2105,".pdf"),"")</f>
        <v/>
      </c>
    </row>
    <row r="2098" spans="1:16">
      <c r="A2098" t="str">
        <f>IF(Belegerfassung!C2106&lt;&gt;"",0,"")</f>
        <v/>
      </c>
      <c r="B2098" t="str">
        <f>IFERROR(VLOOKUP(Belegerfassung!I2106,Konten!A:D,2,FALSE),"")</f>
        <v/>
      </c>
      <c r="C2098" t="str">
        <f>IF(A2098&lt;&gt;"",TEXT(Belegerfassung!C2106,"TT.MM.JJJJ"),"")</f>
        <v/>
      </c>
      <c r="D2098" t="str">
        <f>IFERROR(VLOOKUP(Belegerfassung!A2106,Abfrage!$E$2:$F$20,2,FALSE),"")</f>
        <v/>
      </c>
      <c r="E2098" t="str">
        <f>IF(A2098&lt;&gt;"",Belegerfassung!B2106,"")</f>
        <v/>
      </c>
      <c r="F2098" t="str">
        <f>IF(Belegerfassung!L2106="","",IF(Belegerfassung!L2106&lt;&gt;"",IF(Belegerfassung!L2106&lt;&gt;"",IF(Belegerfassung!J2106&lt;&gt;0,VLOOKUP(Belegerfassung!L2106,Abfrage!$A$2:$C$19,2,),VLOOKUP(Belegerfassung!L2106,Abfrage!$A$2:$C$19,3,)),"")))</f>
        <v/>
      </c>
      <c r="G2098" t="str">
        <f t="shared" si="96"/>
        <v/>
      </c>
      <c r="H2098" s="31" t="str">
        <f>IF(A2098&lt;&gt;"",-Belegerfassung!J2106+Belegerfassung!K2106,"")</f>
        <v/>
      </c>
      <c r="I2098" s="49" t="str">
        <f>IFERROR(IF(H2098&lt;&gt;"",Belegerfassung!L2106*100,""),IF(OR(Belegerfassung!L2106="Leistung EU - Erlöse",Belegerfassung!L2106="Lieferungen EU-Erlöse",Belegerfassung!L2106="EUST",Belegerfassung!L2106="Bauleistungen 20%")=TRUE,"",MID(Belegerfassung!L2106,4,2)))</f>
        <v/>
      </c>
      <c r="J2098" s="6" t="str">
        <f>IF(A2098&lt;&gt;"",LEFT(Belegerfassung!D2106,40),"")</f>
        <v/>
      </c>
      <c r="K2098" t="str">
        <f>IF(A2098&lt;&gt;"",VLOOKUP(D2098,Abfrage!$F$2:$G$21,2,FALSE),"")</f>
        <v/>
      </c>
      <c r="L2098" s="6" t="str">
        <f>IF(Belegerfassung!H2106&lt;&gt;"",Belegerfassung!H2106,"")</f>
        <v/>
      </c>
      <c r="M2098" t="str">
        <f>IFERROR(IF(Belegerfassung!E2106&lt;&gt;"",VLOOKUP(Belegerfassung!E2106,Abfrage!$L$2:$M$15,2,),""),"")</f>
        <v/>
      </c>
      <c r="N2098" t="str">
        <f t="shared" si="97"/>
        <v/>
      </c>
      <c r="O2098" t="str">
        <f t="shared" si="98"/>
        <v/>
      </c>
      <c r="P2098" t="str">
        <f>IF(Belegerfassung!G2106&lt;&gt;"",CONCATENATE(Belegerfassung!G2106,".pdf"),"")</f>
        <v/>
      </c>
    </row>
    <row r="2099" spans="1:16">
      <c r="A2099" t="str">
        <f>IF(Belegerfassung!C2107&lt;&gt;"",0,"")</f>
        <v/>
      </c>
      <c r="B2099" t="str">
        <f>IFERROR(VLOOKUP(Belegerfassung!I2107,Konten!A:D,2,FALSE),"")</f>
        <v/>
      </c>
      <c r="C2099" t="str">
        <f>IF(A2099&lt;&gt;"",TEXT(Belegerfassung!C2107,"TT.MM.JJJJ"),"")</f>
        <v/>
      </c>
      <c r="D2099" t="str">
        <f>IFERROR(VLOOKUP(Belegerfassung!A2107,Abfrage!$E$2:$F$20,2,FALSE),"")</f>
        <v/>
      </c>
      <c r="E2099" t="str">
        <f>IF(A2099&lt;&gt;"",Belegerfassung!B2107,"")</f>
        <v/>
      </c>
      <c r="F2099" t="str">
        <f>IF(Belegerfassung!L2107="","",IF(Belegerfassung!L2107&lt;&gt;"",IF(Belegerfassung!L2107&lt;&gt;"",IF(Belegerfassung!J2107&lt;&gt;0,VLOOKUP(Belegerfassung!L2107,Abfrage!$A$2:$C$19,2,),VLOOKUP(Belegerfassung!L2107,Abfrage!$A$2:$C$19,3,)),"")))</f>
        <v/>
      </c>
      <c r="G2099" t="str">
        <f t="shared" si="96"/>
        <v/>
      </c>
      <c r="H2099" s="31" t="str">
        <f>IF(A2099&lt;&gt;"",-Belegerfassung!J2107+Belegerfassung!K2107,"")</f>
        <v/>
      </c>
      <c r="I2099" s="49" t="str">
        <f>IFERROR(IF(H2099&lt;&gt;"",Belegerfassung!L2107*100,""),IF(OR(Belegerfassung!L2107="Leistung EU - Erlöse",Belegerfassung!L2107="Lieferungen EU-Erlöse",Belegerfassung!L2107="EUST",Belegerfassung!L2107="Bauleistungen 20%")=TRUE,"",MID(Belegerfassung!L2107,4,2)))</f>
        <v/>
      </c>
      <c r="J2099" s="6" t="str">
        <f>IF(A2099&lt;&gt;"",LEFT(Belegerfassung!D2107,40),"")</f>
        <v/>
      </c>
      <c r="K2099" t="str">
        <f>IF(A2099&lt;&gt;"",VLOOKUP(D2099,Abfrage!$F$2:$G$21,2,FALSE),"")</f>
        <v/>
      </c>
      <c r="L2099" s="6" t="str">
        <f>IF(Belegerfassung!H2107&lt;&gt;"",Belegerfassung!H2107,"")</f>
        <v/>
      </c>
      <c r="M2099" t="str">
        <f>IFERROR(IF(Belegerfassung!E2107&lt;&gt;"",VLOOKUP(Belegerfassung!E2107,Abfrage!$L$2:$M$15,2,),""),"")</f>
        <v/>
      </c>
      <c r="N2099" t="str">
        <f t="shared" si="97"/>
        <v/>
      </c>
      <c r="O2099" t="str">
        <f t="shared" si="98"/>
        <v/>
      </c>
      <c r="P2099" t="str">
        <f>IF(Belegerfassung!G2107&lt;&gt;"",CONCATENATE(Belegerfassung!G2107,".pdf"),"")</f>
        <v/>
      </c>
    </row>
    <row r="2100" spans="1:16">
      <c r="A2100" t="str">
        <f>IF(Belegerfassung!C2108&lt;&gt;"",0,"")</f>
        <v/>
      </c>
      <c r="B2100" t="str">
        <f>IFERROR(VLOOKUP(Belegerfassung!I2108,Konten!A:D,2,FALSE),"")</f>
        <v/>
      </c>
      <c r="C2100" t="str">
        <f>IF(A2100&lt;&gt;"",TEXT(Belegerfassung!C2108,"TT.MM.JJJJ"),"")</f>
        <v/>
      </c>
      <c r="D2100" t="str">
        <f>IFERROR(VLOOKUP(Belegerfassung!A2108,Abfrage!$E$2:$F$20,2,FALSE),"")</f>
        <v/>
      </c>
      <c r="E2100" t="str">
        <f>IF(A2100&lt;&gt;"",Belegerfassung!B2108,"")</f>
        <v/>
      </c>
      <c r="F2100" t="str">
        <f>IF(Belegerfassung!L2108="","",IF(Belegerfassung!L2108&lt;&gt;"",IF(Belegerfassung!L2108&lt;&gt;"",IF(Belegerfassung!J2108&lt;&gt;0,VLOOKUP(Belegerfassung!L2108,Abfrage!$A$2:$C$19,2,),VLOOKUP(Belegerfassung!L2108,Abfrage!$A$2:$C$19,3,)),"")))</f>
        <v/>
      </c>
      <c r="G2100" t="str">
        <f t="shared" si="96"/>
        <v/>
      </c>
      <c r="H2100" s="31" t="str">
        <f>IF(A2100&lt;&gt;"",-Belegerfassung!J2108+Belegerfassung!K2108,"")</f>
        <v/>
      </c>
      <c r="I2100" s="49" t="str">
        <f>IFERROR(IF(H2100&lt;&gt;"",Belegerfassung!L2108*100,""),IF(OR(Belegerfassung!L2108="Leistung EU - Erlöse",Belegerfassung!L2108="Lieferungen EU-Erlöse",Belegerfassung!L2108="EUST",Belegerfassung!L2108="Bauleistungen 20%")=TRUE,"",MID(Belegerfassung!L2108,4,2)))</f>
        <v/>
      </c>
      <c r="J2100" s="6" t="str">
        <f>IF(A2100&lt;&gt;"",LEFT(Belegerfassung!D2108,40),"")</f>
        <v/>
      </c>
      <c r="K2100" t="str">
        <f>IF(A2100&lt;&gt;"",VLOOKUP(D2100,Abfrage!$F$2:$G$21,2,FALSE),"")</f>
        <v/>
      </c>
      <c r="L2100" s="6" t="str">
        <f>IF(Belegerfassung!H2108&lt;&gt;"",Belegerfassung!H2108,"")</f>
        <v/>
      </c>
      <c r="M2100" t="str">
        <f>IFERROR(IF(Belegerfassung!E2108&lt;&gt;"",VLOOKUP(Belegerfassung!E2108,Abfrage!$L$2:$M$15,2,),""),"")</f>
        <v/>
      </c>
      <c r="N2100" t="str">
        <f t="shared" si="97"/>
        <v/>
      </c>
      <c r="O2100" t="str">
        <f t="shared" si="98"/>
        <v/>
      </c>
      <c r="P2100" t="str">
        <f>IF(Belegerfassung!G2108&lt;&gt;"",CONCATENATE(Belegerfassung!G2108,".pdf"),"")</f>
        <v/>
      </c>
    </row>
    <row r="2101" spans="1:16">
      <c r="A2101" t="str">
        <f>IF(Belegerfassung!C2109&lt;&gt;"",0,"")</f>
        <v/>
      </c>
      <c r="B2101" t="str">
        <f>IFERROR(VLOOKUP(Belegerfassung!I2109,Konten!A:D,2,FALSE),"")</f>
        <v/>
      </c>
      <c r="C2101" t="str">
        <f>IF(A2101&lt;&gt;"",TEXT(Belegerfassung!C2109,"TT.MM.JJJJ"),"")</f>
        <v/>
      </c>
      <c r="D2101" t="str">
        <f>IFERROR(VLOOKUP(Belegerfassung!A2109,Abfrage!$E$2:$F$20,2,FALSE),"")</f>
        <v/>
      </c>
      <c r="E2101" t="str">
        <f>IF(A2101&lt;&gt;"",Belegerfassung!B2109,"")</f>
        <v/>
      </c>
      <c r="F2101" t="str">
        <f>IF(Belegerfassung!L2109="","",IF(Belegerfassung!L2109&lt;&gt;"",IF(Belegerfassung!L2109&lt;&gt;"",IF(Belegerfassung!J2109&lt;&gt;0,VLOOKUP(Belegerfassung!L2109,Abfrage!$A$2:$C$19,2,),VLOOKUP(Belegerfassung!L2109,Abfrage!$A$2:$C$19,3,)),"")))</f>
        <v/>
      </c>
      <c r="G2101" t="str">
        <f t="shared" si="96"/>
        <v/>
      </c>
      <c r="H2101" s="31" t="str">
        <f>IF(A2101&lt;&gt;"",-Belegerfassung!J2109+Belegerfassung!K2109,"")</f>
        <v/>
      </c>
      <c r="I2101" s="49" t="str">
        <f>IFERROR(IF(H2101&lt;&gt;"",Belegerfassung!L2109*100,""),IF(OR(Belegerfassung!L2109="Leistung EU - Erlöse",Belegerfassung!L2109="Lieferungen EU-Erlöse",Belegerfassung!L2109="EUST",Belegerfassung!L2109="Bauleistungen 20%")=TRUE,"",MID(Belegerfassung!L2109,4,2)))</f>
        <v/>
      </c>
      <c r="J2101" s="6" t="str">
        <f>IF(A2101&lt;&gt;"",LEFT(Belegerfassung!D2109,40),"")</f>
        <v/>
      </c>
      <c r="K2101" t="str">
        <f>IF(A2101&lt;&gt;"",VLOOKUP(D2101,Abfrage!$F$2:$G$21,2,FALSE),"")</f>
        <v/>
      </c>
      <c r="L2101" s="6" t="str">
        <f>IF(Belegerfassung!H2109&lt;&gt;"",Belegerfassung!H2109,"")</f>
        <v/>
      </c>
      <c r="M2101" t="str">
        <f>IFERROR(IF(Belegerfassung!E2109&lt;&gt;"",VLOOKUP(Belegerfassung!E2109,Abfrage!$L$2:$M$15,2,),""),"")</f>
        <v/>
      </c>
      <c r="N2101" t="str">
        <f t="shared" si="97"/>
        <v/>
      </c>
      <c r="O2101" t="str">
        <f t="shared" si="98"/>
        <v/>
      </c>
      <c r="P2101" t="str">
        <f>IF(Belegerfassung!G2109&lt;&gt;"",CONCATENATE(Belegerfassung!G2109,".pdf"),"")</f>
        <v/>
      </c>
    </row>
    <row r="2102" spans="1:16">
      <c r="A2102" t="str">
        <f>IF(Belegerfassung!C2110&lt;&gt;"",0,"")</f>
        <v/>
      </c>
      <c r="B2102" t="str">
        <f>IFERROR(VLOOKUP(Belegerfassung!I2110,Konten!A:D,2,FALSE),"")</f>
        <v/>
      </c>
      <c r="C2102" t="str">
        <f>IF(A2102&lt;&gt;"",TEXT(Belegerfassung!C2110,"TT.MM.JJJJ"),"")</f>
        <v/>
      </c>
      <c r="D2102" t="str">
        <f>IFERROR(VLOOKUP(Belegerfassung!A2110,Abfrage!$E$2:$F$20,2,FALSE),"")</f>
        <v/>
      </c>
      <c r="E2102" t="str">
        <f>IF(A2102&lt;&gt;"",Belegerfassung!B2110,"")</f>
        <v/>
      </c>
      <c r="F2102" t="str">
        <f>IF(Belegerfassung!L2110="","",IF(Belegerfassung!L2110&lt;&gt;"",IF(Belegerfassung!L2110&lt;&gt;"",IF(Belegerfassung!J2110&lt;&gt;0,VLOOKUP(Belegerfassung!L2110,Abfrage!$A$2:$C$19,2,),VLOOKUP(Belegerfassung!L2110,Abfrage!$A$2:$C$19,3,)),"")))</f>
        <v/>
      </c>
      <c r="G2102" t="str">
        <f t="shared" si="96"/>
        <v/>
      </c>
      <c r="H2102" s="31" t="str">
        <f>IF(A2102&lt;&gt;"",-Belegerfassung!J2110+Belegerfassung!K2110,"")</f>
        <v/>
      </c>
      <c r="I2102" s="49" t="str">
        <f>IFERROR(IF(H2102&lt;&gt;"",Belegerfassung!L2110*100,""),IF(OR(Belegerfassung!L2110="Leistung EU - Erlöse",Belegerfassung!L2110="Lieferungen EU-Erlöse",Belegerfassung!L2110="EUST",Belegerfassung!L2110="Bauleistungen 20%")=TRUE,"",MID(Belegerfassung!L2110,4,2)))</f>
        <v/>
      </c>
      <c r="J2102" s="6" t="str">
        <f>IF(A2102&lt;&gt;"",LEFT(Belegerfassung!D2110,40),"")</f>
        <v/>
      </c>
      <c r="K2102" t="str">
        <f>IF(A2102&lt;&gt;"",VLOOKUP(D2102,Abfrage!$F$2:$G$21,2,FALSE),"")</f>
        <v/>
      </c>
      <c r="L2102" s="6" t="str">
        <f>IF(Belegerfassung!H2110&lt;&gt;"",Belegerfassung!H2110,"")</f>
        <v/>
      </c>
      <c r="M2102" t="str">
        <f>IFERROR(IF(Belegerfassung!E2110&lt;&gt;"",VLOOKUP(Belegerfassung!E2110,Abfrage!$L$2:$M$15,2,),""),"")</f>
        <v/>
      </c>
      <c r="N2102" t="str">
        <f t="shared" si="97"/>
        <v/>
      </c>
      <c r="O2102" t="str">
        <f t="shared" si="98"/>
        <v/>
      </c>
      <c r="P2102" t="str">
        <f>IF(Belegerfassung!G2110&lt;&gt;"",CONCATENATE(Belegerfassung!G2110,".pdf"),"")</f>
        <v/>
      </c>
    </row>
    <row r="2103" spans="1:16">
      <c r="A2103" t="str">
        <f>IF(Belegerfassung!C2111&lt;&gt;"",0,"")</f>
        <v/>
      </c>
      <c r="B2103" t="str">
        <f>IFERROR(VLOOKUP(Belegerfassung!I2111,Konten!A:D,2,FALSE),"")</f>
        <v/>
      </c>
      <c r="C2103" t="str">
        <f>IF(A2103&lt;&gt;"",TEXT(Belegerfassung!C2111,"TT.MM.JJJJ"),"")</f>
        <v/>
      </c>
      <c r="D2103" t="str">
        <f>IFERROR(VLOOKUP(Belegerfassung!A2111,Abfrage!$E$2:$F$20,2,FALSE),"")</f>
        <v/>
      </c>
      <c r="E2103" t="str">
        <f>IF(A2103&lt;&gt;"",Belegerfassung!B2111,"")</f>
        <v/>
      </c>
      <c r="F2103" t="str">
        <f>IF(Belegerfassung!L2111="","",IF(Belegerfassung!L2111&lt;&gt;"",IF(Belegerfassung!L2111&lt;&gt;"",IF(Belegerfassung!J2111&lt;&gt;0,VLOOKUP(Belegerfassung!L2111,Abfrage!$A$2:$C$19,2,),VLOOKUP(Belegerfassung!L2111,Abfrage!$A$2:$C$19,3,)),"")))</f>
        <v/>
      </c>
      <c r="G2103" t="str">
        <f t="shared" si="96"/>
        <v/>
      </c>
      <c r="H2103" s="31" t="str">
        <f>IF(A2103&lt;&gt;"",-Belegerfassung!J2111+Belegerfassung!K2111,"")</f>
        <v/>
      </c>
      <c r="I2103" s="49" t="str">
        <f>IFERROR(IF(H2103&lt;&gt;"",Belegerfassung!L2111*100,""),IF(OR(Belegerfassung!L2111="Leistung EU - Erlöse",Belegerfassung!L2111="Lieferungen EU-Erlöse",Belegerfassung!L2111="EUST",Belegerfassung!L2111="Bauleistungen 20%")=TRUE,"",MID(Belegerfassung!L2111,4,2)))</f>
        <v/>
      </c>
      <c r="J2103" s="6" t="str">
        <f>IF(A2103&lt;&gt;"",LEFT(Belegerfassung!D2111,40),"")</f>
        <v/>
      </c>
      <c r="K2103" t="str">
        <f>IF(A2103&lt;&gt;"",VLOOKUP(D2103,Abfrage!$F$2:$G$21,2,FALSE),"")</f>
        <v/>
      </c>
      <c r="L2103" s="6" t="str">
        <f>IF(Belegerfassung!H2111&lt;&gt;"",Belegerfassung!H2111,"")</f>
        <v/>
      </c>
      <c r="M2103" t="str">
        <f>IFERROR(IF(Belegerfassung!E2111&lt;&gt;"",VLOOKUP(Belegerfassung!E2111,Abfrage!$L$2:$M$15,2,),""),"")</f>
        <v/>
      </c>
      <c r="N2103" t="str">
        <f t="shared" si="97"/>
        <v/>
      </c>
      <c r="O2103" t="str">
        <f t="shared" si="98"/>
        <v/>
      </c>
      <c r="P2103" t="str">
        <f>IF(Belegerfassung!G2111&lt;&gt;"",CONCATENATE(Belegerfassung!G2111,".pdf"),"")</f>
        <v/>
      </c>
    </row>
    <row r="2104" spans="1:16">
      <c r="A2104" t="str">
        <f>IF(Belegerfassung!C2112&lt;&gt;"",0,"")</f>
        <v/>
      </c>
      <c r="B2104" t="str">
        <f>IFERROR(VLOOKUP(Belegerfassung!I2112,Konten!A:D,2,FALSE),"")</f>
        <v/>
      </c>
      <c r="C2104" t="str">
        <f>IF(A2104&lt;&gt;"",TEXT(Belegerfassung!C2112,"TT.MM.JJJJ"),"")</f>
        <v/>
      </c>
      <c r="D2104" t="str">
        <f>IFERROR(VLOOKUP(Belegerfassung!A2112,Abfrage!$E$2:$F$20,2,FALSE),"")</f>
        <v/>
      </c>
      <c r="E2104" t="str">
        <f>IF(A2104&lt;&gt;"",Belegerfassung!B2112,"")</f>
        <v/>
      </c>
      <c r="F2104" t="str">
        <f>IF(Belegerfassung!L2112="","",IF(Belegerfassung!L2112&lt;&gt;"",IF(Belegerfassung!L2112&lt;&gt;"",IF(Belegerfassung!J2112&lt;&gt;0,VLOOKUP(Belegerfassung!L2112,Abfrage!$A$2:$C$19,2,),VLOOKUP(Belegerfassung!L2112,Abfrage!$A$2:$C$19,3,)),"")))</f>
        <v/>
      </c>
      <c r="G2104" t="str">
        <f t="shared" si="96"/>
        <v/>
      </c>
      <c r="H2104" s="31" t="str">
        <f>IF(A2104&lt;&gt;"",-Belegerfassung!J2112+Belegerfassung!K2112,"")</f>
        <v/>
      </c>
      <c r="I2104" s="49" t="str">
        <f>IFERROR(IF(H2104&lt;&gt;"",Belegerfassung!L2112*100,""),IF(OR(Belegerfassung!L2112="Leistung EU - Erlöse",Belegerfassung!L2112="Lieferungen EU-Erlöse",Belegerfassung!L2112="EUST",Belegerfassung!L2112="Bauleistungen 20%")=TRUE,"",MID(Belegerfassung!L2112,4,2)))</f>
        <v/>
      </c>
      <c r="J2104" s="6" t="str">
        <f>IF(A2104&lt;&gt;"",LEFT(Belegerfassung!D2112,40),"")</f>
        <v/>
      </c>
      <c r="K2104" t="str">
        <f>IF(A2104&lt;&gt;"",VLOOKUP(D2104,Abfrage!$F$2:$G$21,2,FALSE),"")</f>
        <v/>
      </c>
      <c r="L2104" s="6" t="str">
        <f>IF(Belegerfassung!H2112&lt;&gt;"",Belegerfassung!H2112,"")</f>
        <v/>
      </c>
      <c r="M2104" t="str">
        <f>IFERROR(IF(Belegerfassung!E2112&lt;&gt;"",VLOOKUP(Belegerfassung!E2112,Abfrage!$L$2:$M$15,2,),""),"")</f>
        <v/>
      </c>
      <c r="N2104" t="str">
        <f t="shared" si="97"/>
        <v/>
      </c>
      <c r="O2104" t="str">
        <f t="shared" si="98"/>
        <v/>
      </c>
      <c r="P2104" t="str">
        <f>IF(Belegerfassung!G2112&lt;&gt;"",CONCATENATE(Belegerfassung!G2112,".pdf"),"")</f>
        <v/>
      </c>
    </row>
    <row r="2105" spans="1:16">
      <c r="A2105" t="str">
        <f>IF(Belegerfassung!C2113&lt;&gt;"",0,"")</f>
        <v/>
      </c>
      <c r="B2105" t="str">
        <f>IFERROR(VLOOKUP(Belegerfassung!I2113,Konten!A:D,2,FALSE),"")</f>
        <v/>
      </c>
      <c r="C2105" t="str">
        <f>IF(A2105&lt;&gt;"",TEXT(Belegerfassung!C2113,"TT.MM.JJJJ"),"")</f>
        <v/>
      </c>
      <c r="D2105" t="str">
        <f>IFERROR(VLOOKUP(Belegerfassung!A2113,Abfrage!$E$2:$F$20,2,FALSE),"")</f>
        <v/>
      </c>
      <c r="E2105" t="str">
        <f>IF(A2105&lt;&gt;"",Belegerfassung!B2113,"")</f>
        <v/>
      </c>
      <c r="F2105" t="str">
        <f>IF(Belegerfassung!L2113="","",IF(Belegerfassung!L2113&lt;&gt;"",IF(Belegerfassung!L2113&lt;&gt;"",IF(Belegerfassung!J2113&lt;&gt;0,VLOOKUP(Belegerfassung!L2113,Abfrage!$A$2:$C$19,2,),VLOOKUP(Belegerfassung!L2113,Abfrage!$A$2:$C$19,3,)),"")))</f>
        <v/>
      </c>
      <c r="G2105" t="str">
        <f t="shared" si="96"/>
        <v/>
      </c>
      <c r="H2105" s="31" t="str">
        <f>IF(A2105&lt;&gt;"",-Belegerfassung!J2113+Belegerfassung!K2113,"")</f>
        <v/>
      </c>
      <c r="I2105" s="49" t="str">
        <f>IFERROR(IF(H2105&lt;&gt;"",Belegerfassung!L2113*100,""),IF(OR(Belegerfassung!L2113="Leistung EU - Erlöse",Belegerfassung!L2113="Lieferungen EU-Erlöse",Belegerfassung!L2113="EUST",Belegerfassung!L2113="Bauleistungen 20%")=TRUE,"",MID(Belegerfassung!L2113,4,2)))</f>
        <v/>
      </c>
      <c r="J2105" s="6" t="str">
        <f>IF(A2105&lt;&gt;"",LEFT(Belegerfassung!D2113,40),"")</f>
        <v/>
      </c>
      <c r="K2105" t="str">
        <f>IF(A2105&lt;&gt;"",VLOOKUP(D2105,Abfrage!$F$2:$G$21,2,FALSE),"")</f>
        <v/>
      </c>
      <c r="L2105" s="6" t="str">
        <f>IF(Belegerfassung!H2113&lt;&gt;"",Belegerfassung!H2113,"")</f>
        <v/>
      </c>
      <c r="M2105" t="str">
        <f>IFERROR(IF(Belegerfassung!E2113&lt;&gt;"",VLOOKUP(Belegerfassung!E2113,Abfrage!$L$2:$M$15,2,),""),"")</f>
        <v/>
      </c>
      <c r="N2105" t="str">
        <f t="shared" si="97"/>
        <v/>
      </c>
      <c r="O2105" t="str">
        <f t="shared" si="98"/>
        <v/>
      </c>
      <c r="P2105" t="str">
        <f>IF(Belegerfassung!G2113&lt;&gt;"",CONCATENATE(Belegerfassung!G2113,".pdf"),"")</f>
        <v/>
      </c>
    </row>
    <row r="2106" spans="1:16">
      <c r="A2106" t="str">
        <f>IF(Belegerfassung!C2114&lt;&gt;"",0,"")</f>
        <v/>
      </c>
      <c r="B2106" t="str">
        <f>IFERROR(VLOOKUP(Belegerfassung!I2114,Konten!A:D,2,FALSE),"")</f>
        <v/>
      </c>
      <c r="C2106" t="str">
        <f>IF(A2106&lt;&gt;"",TEXT(Belegerfassung!C2114,"TT.MM.JJJJ"),"")</f>
        <v/>
      </c>
      <c r="D2106" t="str">
        <f>IFERROR(VLOOKUP(Belegerfassung!A2114,Abfrage!$E$2:$F$20,2,FALSE),"")</f>
        <v/>
      </c>
      <c r="E2106" t="str">
        <f>IF(A2106&lt;&gt;"",Belegerfassung!B2114,"")</f>
        <v/>
      </c>
      <c r="F2106" t="str">
        <f>IF(Belegerfassung!L2114="","",IF(Belegerfassung!L2114&lt;&gt;"",IF(Belegerfassung!L2114&lt;&gt;"",IF(Belegerfassung!J2114&lt;&gt;0,VLOOKUP(Belegerfassung!L2114,Abfrage!$A$2:$C$19,2,),VLOOKUP(Belegerfassung!L2114,Abfrage!$A$2:$C$19,3,)),"")))</f>
        <v/>
      </c>
      <c r="G2106" t="str">
        <f t="shared" si="96"/>
        <v/>
      </c>
      <c r="H2106" s="31" t="str">
        <f>IF(A2106&lt;&gt;"",-Belegerfassung!J2114+Belegerfassung!K2114,"")</f>
        <v/>
      </c>
      <c r="I2106" s="49" t="str">
        <f>IFERROR(IF(H2106&lt;&gt;"",Belegerfassung!L2114*100,""),IF(OR(Belegerfassung!L2114="Leistung EU - Erlöse",Belegerfassung!L2114="Lieferungen EU-Erlöse",Belegerfassung!L2114="EUST",Belegerfassung!L2114="Bauleistungen 20%")=TRUE,"",MID(Belegerfassung!L2114,4,2)))</f>
        <v/>
      </c>
      <c r="J2106" s="6" t="str">
        <f>IF(A2106&lt;&gt;"",LEFT(Belegerfassung!D2114,40),"")</f>
        <v/>
      </c>
      <c r="K2106" t="str">
        <f>IF(A2106&lt;&gt;"",VLOOKUP(D2106,Abfrage!$F$2:$G$21,2,FALSE),"")</f>
        <v/>
      </c>
      <c r="L2106" s="6" t="str">
        <f>IF(Belegerfassung!H2114&lt;&gt;"",Belegerfassung!H2114,"")</f>
        <v/>
      </c>
      <c r="M2106" t="str">
        <f>IFERROR(IF(Belegerfassung!E2114&lt;&gt;"",VLOOKUP(Belegerfassung!E2114,Abfrage!$L$2:$M$15,2,),""),"")</f>
        <v/>
      </c>
      <c r="N2106" t="str">
        <f t="shared" si="97"/>
        <v/>
      </c>
      <c r="O2106" t="str">
        <f t="shared" si="98"/>
        <v/>
      </c>
      <c r="P2106" t="str">
        <f>IF(Belegerfassung!G2114&lt;&gt;"",CONCATENATE(Belegerfassung!G2114,".pdf"),"")</f>
        <v/>
      </c>
    </row>
    <row r="2107" spans="1:16">
      <c r="A2107" t="str">
        <f>IF(Belegerfassung!C2115&lt;&gt;"",0,"")</f>
        <v/>
      </c>
      <c r="B2107" t="str">
        <f>IFERROR(VLOOKUP(Belegerfassung!I2115,Konten!A:D,2,FALSE),"")</f>
        <v/>
      </c>
      <c r="C2107" t="str">
        <f>IF(A2107&lt;&gt;"",TEXT(Belegerfassung!C2115,"TT.MM.JJJJ"),"")</f>
        <v/>
      </c>
      <c r="D2107" t="str">
        <f>IFERROR(VLOOKUP(Belegerfassung!A2115,Abfrage!$E$2:$F$20,2,FALSE),"")</f>
        <v/>
      </c>
      <c r="E2107" t="str">
        <f>IF(A2107&lt;&gt;"",Belegerfassung!B2115,"")</f>
        <v/>
      </c>
      <c r="F2107" t="str">
        <f>IF(Belegerfassung!L2115="","",IF(Belegerfassung!L2115&lt;&gt;"",IF(Belegerfassung!L2115&lt;&gt;"",IF(Belegerfassung!J2115&lt;&gt;0,VLOOKUP(Belegerfassung!L2115,Abfrage!$A$2:$C$19,2,),VLOOKUP(Belegerfassung!L2115,Abfrage!$A$2:$C$19,3,)),"")))</f>
        <v/>
      </c>
      <c r="G2107" t="str">
        <f t="shared" si="96"/>
        <v/>
      </c>
      <c r="H2107" s="31" t="str">
        <f>IF(A2107&lt;&gt;"",-Belegerfassung!J2115+Belegerfassung!K2115,"")</f>
        <v/>
      </c>
      <c r="I2107" s="49" t="str">
        <f>IFERROR(IF(H2107&lt;&gt;"",Belegerfassung!L2115*100,""),IF(OR(Belegerfassung!L2115="Leistung EU - Erlöse",Belegerfassung!L2115="Lieferungen EU-Erlöse",Belegerfassung!L2115="EUST",Belegerfassung!L2115="Bauleistungen 20%")=TRUE,"",MID(Belegerfassung!L2115,4,2)))</f>
        <v/>
      </c>
      <c r="J2107" s="6" t="str">
        <f>IF(A2107&lt;&gt;"",LEFT(Belegerfassung!D2115,40),"")</f>
        <v/>
      </c>
      <c r="K2107" t="str">
        <f>IF(A2107&lt;&gt;"",VLOOKUP(D2107,Abfrage!$F$2:$G$21,2,FALSE),"")</f>
        <v/>
      </c>
      <c r="L2107" s="6" t="str">
        <f>IF(Belegerfassung!H2115&lt;&gt;"",Belegerfassung!H2115,"")</f>
        <v/>
      </c>
      <c r="M2107" t="str">
        <f>IFERROR(IF(Belegerfassung!E2115&lt;&gt;"",VLOOKUP(Belegerfassung!E2115,Abfrage!$L$2:$M$15,2,),""),"")</f>
        <v/>
      </c>
      <c r="N2107" t="str">
        <f t="shared" si="97"/>
        <v/>
      </c>
      <c r="O2107" t="str">
        <f t="shared" si="98"/>
        <v/>
      </c>
      <c r="P2107" t="str">
        <f>IF(Belegerfassung!G2115&lt;&gt;"",CONCATENATE(Belegerfassung!G2115,".pdf"),"")</f>
        <v/>
      </c>
    </row>
    <row r="2108" spans="1:16">
      <c r="A2108" t="str">
        <f>IF(Belegerfassung!C2116&lt;&gt;"",0,"")</f>
        <v/>
      </c>
      <c r="B2108" t="str">
        <f>IFERROR(VLOOKUP(Belegerfassung!I2116,Konten!A:D,2,FALSE),"")</f>
        <v/>
      </c>
      <c r="C2108" t="str">
        <f>IF(A2108&lt;&gt;"",TEXT(Belegerfassung!C2116,"TT.MM.JJJJ"),"")</f>
        <v/>
      </c>
      <c r="D2108" t="str">
        <f>IFERROR(VLOOKUP(Belegerfassung!A2116,Abfrage!$E$2:$F$20,2,FALSE),"")</f>
        <v/>
      </c>
      <c r="E2108" t="str">
        <f>IF(A2108&lt;&gt;"",Belegerfassung!B2116,"")</f>
        <v/>
      </c>
      <c r="F2108" t="str">
        <f>IF(Belegerfassung!L2116="","",IF(Belegerfassung!L2116&lt;&gt;"",IF(Belegerfassung!L2116&lt;&gt;"",IF(Belegerfassung!J2116&lt;&gt;0,VLOOKUP(Belegerfassung!L2116,Abfrage!$A$2:$C$19,2,),VLOOKUP(Belegerfassung!L2116,Abfrage!$A$2:$C$19,3,)),"")))</f>
        <v/>
      </c>
      <c r="G2108" t="str">
        <f t="shared" si="96"/>
        <v/>
      </c>
      <c r="H2108" s="31" t="str">
        <f>IF(A2108&lt;&gt;"",-Belegerfassung!J2116+Belegerfassung!K2116,"")</f>
        <v/>
      </c>
      <c r="I2108" s="49" t="str">
        <f>IFERROR(IF(H2108&lt;&gt;"",Belegerfassung!L2116*100,""),IF(OR(Belegerfassung!L2116="Leistung EU - Erlöse",Belegerfassung!L2116="Lieferungen EU-Erlöse",Belegerfassung!L2116="EUST",Belegerfassung!L2116="Bauleistungen 20%")=TRUE,"",MID(Belegerfassung!L2116,4,2)))</f>
        <v/>
      </c>
      <c r="J2108" s="6" t="str">
        <f>IF(A2108&lt;&gt;"",LEFT(Belegerfassung!D2116,40),"")</f>
        <v/>
      </c>
      <c r="K2108" t="str">
        <f>IF(A2108&lt;&gt;"",VLOOKUP(D2108,Abfrage!$F$2:$G$21,2,FALSE),"")</f>
        <v/>
      </c>
      <c r="L2108" s="6" t="str">
        <f>IF(Belegerfassung!H2116&lt;&gt;"",Belegerfassung!H2116,"")</f>
        <v/>
      </c>
      <c r="M2108" t="str">
        <f>IFERROR(IF(Belegerfassung!E2116&lt;&gt;"",VLOOKUP(Belegerfassung!E2116,Abfrage!$L$2:$M$15,2,),""),"")</f>
        <v/>
      </c>
      <c r="N2108" t="str">
        <f t="shared" si="97"/>
        <v/>
      </c>
      <c r="O2108" t="str">
        <f t="shared" si="98"/>
        <v/>
      </c>
      <c r="P2108" t="str">
        <f>IF(Belegerfassung!G2116&lt;&gt;"",CONCATENATE(Belegerfassung!G2116,".pdf"),"")</f>
        <v/>
      </c>
    </row>
    <row r="2109" spans="1:16">
      <c r="A2109" t="str">
        <f>IF(Belegerfassung!C2117&lt;&gt;"",0,"")</f>
        <v/>
      </c>
      <c r="B2109" t="str">
        <f>IFERROR(VLOOKUP(Belegerfassung!I2117,Konten!A:D,2,FALSE),"")</f>
        <v/>
      </c>
      <c r="C2109" t="str">
        <f>IF(A2109&lt;&gt;"",TEXT(Belegerfassung!C2117,"TT.MM.JJJJ"),"")</f>
        <v/>
      </c>
      <c r="D2109" t="str">
        <f>IFERROR(VLOOKUP(Belegerfassung!A2117,Abfrage!$E$2:$F$20,2,FALSE),"")</f>
        <v/>
      </c>
      <c r="E2109" t="str">
        <f>IF(A2109&lt;&gt;"",Belegerfassung!B2117,"")</f>
        <v/>
      </c>
      <c r="F2109" t="str">
        <f>IF(Belegerfassung!L2117="","",IF(Belegerfassung!L2117&lt;&gt;"",IF(Belegerfassung!L2117&lt;&gt;"",IF(Belegerfassung!J2117&lt;&gt;0,VLOOKUP(Belegerfassung!L2117,Abfrage!$A$2:$C$19,2,),VLOOKUP(Belegerfassung!L2117,Abfrage!$A$2:$C$19,3,)),"")))</f>
        <v/>
      </c>
      <c r="G2109" t="str">
        <f t="shared" si="96"/>
        <v/>
      </c>
      <c r="H2109" s="31" t="str">
        <f>IF(A2109&lt;&gt;"",-Belegerfassung!J2117+Belegerfassung!K2117,"")</f>
        <v/>
      </c>
      <c r="I2109" s="49" t="str">
        <f>IFERROR(IF(H2109&lt;&gt;"",Belegerfassung!L2117*100,""),IF(OR(Belegerfassung!L2117="Leistung EU - Erlöse",Belegerfassung!L2117="Lieferungen EU-Erlöse",Belegerfassung!L2117="EUST",Belegerfassung!L2117="Bauleistungen 20%")=TRUE,"",MID(Belegerfassung!L2117,4,2)))</f>
        <v/>
      </c>
      <c r="J2109" s="6" t="str">
        <f>IF(A2109&lt;&gt;"",LEFT(Belegerfassung!D2117,40),"")</f>
        <v/>
      </c>
      <c r="K2109" t="str">
        <f>IF(A2109&lt;&gt;"",VLOOKUP(D2109,Abfrage!$F$2:$G$21,2,FALSE),"")</f>
        <v/>
      </c>
      <c r="L2109" s="6" t="str">
        <f>IF(Belegerfassung!H2117&lt;&gt;"",Belegerfassung!H2117,"")</f>
        <v/>
      </c>
      <c r="M2109" t="str">
        <f>IFERROR(IF(Belegerfassung!E2117&lt;&gt;"",VLOOKUP(Belegerfassung!E2117,Abfrage!$L$2:$M$15,2,),""),"")</f>
        <v/>
      </c>
      <c r="N2109" t="str">
        <f t="shared" si="97"/>
        <v/>
      </c>
      <c r="O2109" t="str">
        <f t="shared" si="98"/>
        <v/>
      </c>
      <c r="P2109" t="str">
        <f>IF(Belegerfassung!G2117&lt;&gt;"",CONCATENATE(Belegerfassung!G2117,".pdf"),"")</f>
        <v/>
      </c>
    </row>
    <row r="2110" spans="1:16">
      <c r="A2110" t="str">
        <f>IF(Belegerfassung!C2118&lt;&gt;"",0,"")</f>
        <v/>
      </c>
      <c r="B2110" t="str">
        <f>IFERROR(VLOOKUP(Belegerfassung!I2118,Konten!A:D,2,FALSE),"")</f>
        <v/>
      </c>
      <c r="C2110" t="str">
        <f>IF(A2110&lt;&gt;"",TEXT(Belegerfassung!C2118,"TT.MM.JJJJ"),"")</f>
        <v/>
      </c>
      <c r="D2110" t="str">
        <f>IFERROR(VLOOKUP(Belegerfassung!A2118,Abfrage!$E$2:$F$20,2,FALSE),"")</f>
        <v/>
      </c>
      <c r="E2110" t="str">
        <f>IF(A2110&lt;&gt;"",Belegerfassung!B2118,"")</f>
        <v/>
      </c>
      <c r="F2110" t="str">
        <f>IF(Belegerfassung!L2118="","",IF(Belegerfassung!L2118&lt;&gt;"",IF(Belegerfassung!L2118&lt;&gt;"",IF(Belegerfassung!J2118&lt;&gt;0,VLOOKUP(Belegerfassung!L2118,Abfrage!$A$2:$C$19,2,),VLOOKUP(Belegerfassung!L2118,Abfrage!$A$2:$C$19,3,)),"")))</f>
        <v/>
      </c>
      <c r="G2110" t="str">
        <f t="shared" si="96"/>
        <v/>
      </c>
      <c r="H2110" s="31" t="str">
        <f>IF(A2110&lt;&gt;"",-Belegerfassung!J2118+Belegerfassung!K2118,"")</f>
        <v/>
      </c>
      <c r="I2110" s="49" t="str">
        <f>IFERROR(IF(H2110&lt;&gt;"",Belegerfassung!L2118*100,""),IF(OR(Belegerfassung!L2118="Leistung EU - Erlöse",Belegerfassung!L2118="Lieferungen EU-Erlöse",Belegerfassung!L2118="EUST",Belegerfassung!L2118="Bauleistungen 20%")=TRUE,"",MID(Belegerfassung!L2118,4,2)))</f>
        <v/>
      </c>
      <c r="J2110" s="6" t="str">
        <f>IF(A2110&lt;&gt;"",LEFT(Belegerfassung!D2118,40),"")</f>
        <v/>
      </c>
      <c r="K2110" t="str">
        <f>IF(A2110&lt;&gt;"",VLOOKUP(D2110,Abfrage!$F$2:$G$21,2,FALSE),"")</f>
        <v/>
      </c>
      <c r="L2110" s="6" t="str">
        <f>IF(Belegerfassung!H2118&lt;&gt;"",Belegerfassung!H2118,"")</f>
        <v/>
      </c>
      <c r="M2110" t="str">
        <f>IFERROR(IF(Belegerfassung!E2118&lt;&gt;"",VLOOKUP(Belegerfassung!E2118,Abfrage!$L$2:$M$15,2,),""),"")</f>
        <v/>
      </c>
      <c r="N2110" t="str">
        <f t="shared" si="97"/>
        <v/>
      </c>
      <c r="O2110" t="str">
        <f t="shared" si="98"/>
        <v/>
      </c>
      <c r="P2110" t="str">
        <f>IF(Belegerfassung!G2118&lt;&gt;"",CONCATENATE(Belegerfassung!G2118,".pdf"),"")</f>
        <v/>
      </c>
    </row>
    <row r="2111" spans="1:16">
      <c r="A2111" t="str">
        <f>IF(Belegerfassung!C2119&lt;&gt;"",0,"")</f>
        <v/>
      </c>
      <c r="B2111" t="str">
        <f>IFERROR(VLOOKUP(Belegerfassung!I2119,Konten!A:D,2,FALSE),"")</f>
        <v/>
      </c>
      <c r="C2111" t="str">
        <f>IF(A2111&lt;&gt;"",TEXT(Belegerfassung!C2119,"TT.MM.JJJJ"),"")</f>
        <v/>
      </c>
      <c r="D2111" t="str">
        <f>IFERROR(VLOOKUP(Belegerfassung!A2119,Abfrage!$E$2:$F$20,2,FALSE),"")</f>
        <v/>
      </c>
      <c r="E2111" t="str">
        <f>IF(A2111&lt;&gt;"",Belegerfassung!B2119,"")</f>
        <v/>
      </c>
      <c r="F2111" t="str">
        <f>IF(Belegerfassung!L2119="","",IF(Belegerfassung!L2119&lt;&gt;"",IF(Belegerfassung!L2119&lt;&gt;"",IF(Belegerfassung!J2119&lt;&gt;0,VLOOKUP(Belegerfassung!L2119,Abfrage!$A$2:$C$19,2,),VLOOKUP(Belegerfassung!L2119,Abfrage!$A$2:$C$19,3,)),"")))</f>
        <v/>
      </c>
      <c r="G2111" t="str">
        <f t="shared" si="96"/>
        <v/>
      </c>
      <c r="H2111" s="31" t="str">
        <f>IF(A2111&lt;&gt;"",-Belegerfassung!J2119+Belegerfassung!K2119,"")</f>
        <v/>
      </c>
      <c r="I2111" s="49" t="str">
        <f>IFERROR(IF(H2111&lt;&gt;"",Belegerfassung!L2119*100,""),IF(OR(Belegerfassung!L2119="Leistung EU - Erlöse",Belegerfassung!L2119="Lieferungen EU-Erlöse",Belegerfassung!L2119="EUST",Belegerfassung!L2119="Bauleistungen 20%")=TRUE,"",MID(Belegerfassung!L2119,4,2)))</f>
        <v/>
      </c>
      <c r="J2111" s="6" t="str">
        <f>IF(A2111&lt;&gt;"",LEFT(Belegerfassung!D2119,40),"")</f>
        <v/>
      </c>
      <c r="K2111" t="str">
        <f>IF(A2111&lt;&gt;"",VLOOKUP(D2111,Abfrage!$F$2:$G$21,2,FALSE),"")</f>
        <v/>
      </c>
      <c r="L2111" s="6" t="str">
        <f>IF(Belegerfassung!H2119&lt;&gt;"",Belegerfassung!H2119,"")</f>
        <v/>
      </c>
      <c r="M2111" t="str">
        <f>IFERROR(IF(Belegerfassung!E2119&lt;&gt;"",VLOOKUP(Belegerfassung!E2119,Abfrage!$L$2:$M$15,2,),""),"")</f>
        <v/>
      </c>
      <c r="N2111" t="str">
        <f t="shared" si="97"/>
        <v/>
      </c>
      <c r="O2111" t="str">
        <f t="shared" si="98"/>
        <v/>
      </c>
      <c r="P2111" t="str">
        <f>IF(Belegerfassung!G2119&lt;&gt;"",CONCATENATE(Belegerfassung!G2119,".pdf"),"")</f>
        <v/>
      </c>
    </row>
    <row r="2112" spans="1:16">
      <c r="A2112" t="str">
        <f>IF(Belegerfassung!C2120&lt;&gt;"",0,"")</f>
        <v/>
      </c>
      <c r="B2112" t="str">
        <f>IFERROR(VLOOKUP(Belegerfassung!I2120,Konten!A:D,2,FALSE),"")</f>
        <v/>
      </c>
      <c r="C2112" t="str">
        <f>IF(A2112&lt;&gt;"",TEXT(Belegerfassung!C2120,"TT.MM.JJJJ"),"")</f>
        <v/>
      </c>
      <c r="D2112" t="str">
        <f>IFERROR(VLOOKUP(Belegerfassung!A2120,Abfrage!$E$2:$F$20,2,FALSE),"")</f>
        <v/>
      </c>
      <c r="E2112" t="str">
        <f>IF(A2112&lt;&gt;"",Belegerfassung!B2120,"")</f>
        <v/>
      </c>
      <c r="F2112" t="str">
        <f>IF(Belegerfassung!L2120="","",IF(Belegerfassung!L2120&lt;&gt;"",IF(Belegerfassung!L2120&lt;&gt;"",IF(Belegerfassung!J2120&lt;&gt;0,VLOOKUP(Belegerfassung!L2120,Abfrage!$A$2:$C$19,2,),VLOOKUP(Belegerfassung!L2120,Abfrage!$A$2:$C$19,3,)),"")))</f>
        <v/>
      </c>
      <c r="G2112" t="str">
        <f t="shared" si="96"/>
        <v/>
      </c>
      <c r="H2112" s="31" t="str">
        <f>IF(A2112&lt;&gt;"",-Belegerfassung!J2120+Belegerfassung!K2120,"")</f>
        <v/>
      </c>
      <c r="I2112" s="49" t="str">
        <f>IFERROR(IF(H2112&lt;&gt;"",Belegerfassung!L2120*100,""),IF(OR(Belegerfassung!L2120="Leistung EU - Erlöse",Belegerfassung!L2120="Lieferungen EU-Erlöse",Belegerfassung!L2120="EUST",Belegerfassung!L2120="Bauleistungen 20%")=TRUE,"",MID(Belegerfassung!L2120,4,2)))</f>
        <v/>
      </c>
      <c r="J2112" s="6" t="str">
        <f>IF(A2112&lt;&gt;"",LEFT(Belegerfassung!D2120,40),"")</f>
        <v/>
      </c>
      <c r="K2112" t="str">
        <f>IF(A2112&lt;&gt;"",VLOOKUP(D2112,Abfrage!$F$2:$G$21,2,FALSE),"")</f>
        <v/>
      </c>
      <c r="L2112" s="6" t="str">
        <f>IF(Belegerfassung!H2120&lt;&gt;"",Belegerfassung!H2120,"")</f>
        <v/>
      </c>
      <c r="M2112" t="str">
        <f>IFERROR(IF(Belegerfassung!E2120&lt;&gt;"",VLOOKUP(Belegerfassung!E2120,Abfrage!$L$2:$M$15,2,),""),"")</f>
        <v/>
      </c>
      <c r="N2112" t="str">
        <f t="shared" si="97"/>
        <v/>
      </c>
      <c r="O2112" t="str">
        <f t="shared" si="98"/>
        <v/>
      </c>
      <c r="P2112" t="str">
        <f>IF(Belegerfassung!G2120&lt;&gt;"",CONCATENATE(Belegerfassung!G2120,".pdf"),"")</f>
        <v/>
      </c>
    </row>
    <row r="2113" spans="1:16">
      <c r="A2113" t="str">
        <f>IF(Belegerfassung!C2121&lt;&gt;"",0,"")</f>
        <v/>
      </c>
      <c r="B2113" t="str">
        <f>IFERROR(VLOOKUP(Belegerfassung!I2121,Konten!A:D,2,FALSE),"")</f>
        <v/>
      </c>
      <c r="C2113" t="str">
        <f>IF(A2113&lt;&gt;"",TEXT(Belegerfassung!C2121,"TT.MM.JJJJ"),"")</f>
        <v/>
      </c>
      <c r="D2113" t="str">
        <f>IFERROR(VLOOKUP(Belegerfassung!A2121,Abfrage!$E$2:$F$20,2,FALSE),"")</f>
        <v/>
      </c>
      <c r="E2113" t="str">
        <f>IF(A2113&lt;&gt;"",Belegerfassung!B2121,"")</f>
        <v/>
      </c>
      <c r="F2113" t="str">
        <f>IF(Belegerfassung!L2121="","",IF(Belegerfassung!L2121&lt;&gt;"",IF(Belegerfassung!L2121&lt;&gt;"",IF(Belegerfassung!J2121&lt;&gt;0,VLOOKUP(Belegerfassung!L2121,Abfrage!$A$2:$C$19,2,),VLOOKUP(Belegerfassung!L2121,Abfrage!$A$2:$C$19,3,)),"")))</f>
        <v/>
      </c>
      <c r="G2113" t="str">
        <f t="shared" si="96"/>
        <v/>
      </c>
      <c r="H2113" s="31" t="str">
        <f>IF(A2113&lt;&gt;"",-Belegerfassung!J2121+Belegerfassung!K2121,"")</f>
        <v/>
      </c>
      <c r="I2113" s="49" t="str">
        <f>IFERROR(IF(H2113&lt;&gt;"",Belegerfassung!L2121*100,""),IF(OR(Belegerfassung!L2121="Leistung EU - Erlöse",Belegerfassung!L2121="Lieferungen EU-Erlöse",Belegerfassung!L2121="EUST",Belegerfassung!L2121="Bauleistungen 20%")=TRUE,"",MID(Belegerfassung!L2121,4,2)))</f>
        <v/>
      </c>
      <c r="J2113" s="6" t="str">
        <f>IF(A2113&lt;&gt;"",LEFT(Belegerfassung!D2121,40),"")</f>
        <v/>
      </c>
      <c r="K2113" t="str">
        <f>IF(A2113&lt;&gt;"",VLOOKUP(D2113,Abfrage!$F$2:$G$21,2,FALSE),"")</f>
        <v/>
      </c>
      <c r="L2113" s="6" t="str">
        <f>IF(Belegerfassung!H2121&lt;&gt;"",Belegerfassung!H2121,"")</f>
        <v/>
      </c>
      <c r="M2113" t="str">
        <f>IFERROR(IF(Belegerfassung!E2121&lt;&gt;"",VLOOKUP(Belegerfassung!E2121,Abfrage!$L$2:$M$15,2,),""),"")</f>
        <v/>
      </c>
      <c r="N2113" t="str">
        <f t="shared" si="97"/>
        <v/>
      </c>
      <c r="O2113" t="str">
        <f t="shared" si="98"/>
        <v/>
      </c>
      <c r="P2113" t="str">
        <f>IF(Belegerfassung!G2121&lt;&gt;"",CONCATENATE(Belegerfassung!G2121,".pdf"),"")</f>
        <v/>
      </c>
    </row>
    <row r="2114" spans="1:16">
      <c r="A2114" t="str">
        <f>IF(Belegerfassung!C2122&lt;&gt;"",0,"")</f>
        <v/>
      </c>
      <c r="B2114" t="str">
        <f>IFERROR(VLOOKUP(Belegerfassung!I2122,Konten!A:D,2,FALSE),"")</f>
        <v/>
      </c>
      <c r="C2114" t="str">
        <f>IF(A2114&lt;&gt;"",TEXT(Belegerfassung!C2122,"TT.MM.JJJJ"),"")</f>
        <v/>
      </c>
      <c r="D2114" t="str">
        <f>IFERROR(VLOOKUP(Belegerfassung!A2122,Abfrage!$E$2:$F$20,2,FALSE),"")</f>
        <v/>
      </c>
      <c r="E2114" t="str">
        <f>IF(A2114&lt;&gt;"",Belegerfassung!B2122,"")</f>
        <v/>
      </c>
      <c r="F2114" t="str">
        <f>IF(Belegerfassung!L2122="","",IF(Belegerfassung!L2122&lt;&gt;"",IF(Belegerfassung!L2122&lt;&gt;"",IF(Belegerfassung!J2122&lt;&gt;0,VLOOKUP(Belegerfassung!L2122,Abfrage!$A$2:$C$19,2,),VLOOKUP(Belegerfassung!L2122,Abfrage!$A$2:$C$19,3,)),"")))</f>
        <v/>
      </c>
      <c r="G2114" t="str">
        <f t="shared" si="96"/>
        <v/>
      </c>
      <c r="H2114" s="31" t="str">
        <f>IF(A2114&lt;&gt;"",-Belegerfassung!J2122+Belegerfassung!K2122,"")</f>
        <v/>
      </c>
      <c r="I2114" s="49" t="str">
        <f>IFERROR(IF(H2114&lt;&gt;"",Belegerfassung!L2122*100,""),IF(OR(Belegerfassung!L2122="Leistung EU - Erlöse",Belegerfassung!L2122="Lieferungen EU-Erlöse",Belegerfassung!L2122="EUST",Belegerfassung!L2122="Bauleistungen 20%")=TRUE,"",MID(Belegerfassung!L2122,4,2)))</f>
        <v/>
      </c>
      <c r="J2114" s="6" t="str">
        <f>IF(A2114&lt;&gt;"",LEFT(Belegerfassung!D2122,40),"")</f>
        <v/>
      </c>
      <c r="K2114" t="str">
        <f>IF(A2114&lt;&gt;"",VLOOKUP(D2114,Abfrage!$F$2:$G$21,2,FALSE),"")</f>
        <v/>
      </c>
      <c r="L2114" s="6" t="str">
        <f>IF(Belegerfassung!H2122&lt;&gt;"",Belegerfassung!H2122,"")</f>
        <v/>
      </c>
      <c r="M2114" t="str">
        <f>IFERROR(IF(Belegerfassung!E2122&lt;&gt;"",VLOOKUP(Belegerfassung!E2122,Abfrage!$L$2:$M$15,2,),""),"")</f>
        <v/>
      </c>
      <c r="N2114" t="str">
        <f t="shared" si="97"/>
        <v/>
      </c>
      <c r="O2114" t="str">
        <f t="shared" si="98"/>
        <v/>
      </c>
      <c r="P2114" t="str">
        <f>IF(Belegerfassung!G2122&lt;&gt;"",CONCATENATE(Belegerfassung!G2122,".pdf"),"")</f>
        <v/>
      </c>
    </row>
    <row r="2115" spans="1:16">
      <c r="A2115" t="str">
        <f>IF(Belegerfassung!C2123&lt;&gt;"",0,"")</f>
        <v/>
      </c>
      <c r="B2115" t="str">
        <f>IFERROR(VLOOKUP(Belegerfassung!I2123,Konten!A:D,2,FALSE),"")</f>
        <v/>
      </c>
      <c r="C2115" t="str">
        <f>IF(A2115&lt;&gt;"",TEXT(Belegerfassung!C2123,"TT.MM.JJJJ"),"")</f>
        <v/>
      </c>
      <c r="D2115" t="str">
        <f>IFERROR(VLOOKUP(Belegerfassung!A2123,Abfrage!$E$2:$F$20,2,FALSE),"")</f>
        <v/>
      </c>
      <c r="E2115" t="str">
        <f>IF(A2115&lt;&gt;"",Belegerfassung!B2123,"")</f>
        <v/>
      </c>
      <c r="F2115" t="str">
        <f>IF(Belegerfassung!L2123="","",IF(Belegerfassung!L2123&lt;&gt;"",IF(Belegerfassung!L2123&lt;&gt;"",IF(Belegerfassung!J2123&lt;&gt;0,VLOOKUP(Belegerfassung!L2123,Abfrage!$A$2:$C$19,2,),VLOOKUP(Belegerfassung!L2123,Abfrage!$A$2:$C$19,3,)),"")))</f>
        <v/>
      </c>
      <c r="G2115" t="str">
        <f t="shared" ref="G2115:G2178" si="99">IF(A2115&lt;&gt;"",1,"")</f>
        <v/>
      </c>
      <c r="H2115" s="31" t="str">
        <f>IF(A2115&lt;&gt;"",-Belegerfassung!J2123+Belegerfassung!K2123,"")</f>
        <v/>
      </c>
      <c r="I2115" s="49" t="str">
        <f>IFERROR(IF(H2115&lt;&gt;"",Belegerfassung!L2123*100,""),IF(OR(Belegerfassung!L2123="Leistung EU - Erlöse",Belegerfassung!L2123="Lieferungen EU-Erlöse",Belegerfassung!L2123="EUST",Belegerfassung!L2123="Bauleistungen 20%")=TRUE,"",MID(Belegerfassung!L2123,4,2)))</f>
        <v/>
      </c>
      <c r="J2115" s="6" t="str">
        <f>IF(A2115&lt;&gt;"",LEFT(Belegerfassung!D2123,40),"")</f>
        <v/>
      </c>
      <c r="K2115" t="str">
        <f>IF(A2115&lt;&gt;"",VLOOKUP(D2115,Abfrage!$F$2:$G$21,2,FALSE),"")</f>
        <v/>
      </c>
      <c r="L2115" s="6" t="str">
        <f>IF(Belegerfassung!H2123&lt;&gt;"",Belegerfassung!H2123,"")</f>
        <v/>
      </c>
      <c r="M2115" t="str">
        <f>IFERROR(IF(Belegerfassung!E2123&lt;&gt;"",VLOOKUP(Belegerfassung!E2123,Abfrage!$L$2:$M$15,2,),""),"")</f>
        <v/>
      </c>
      <c r="N2115" t="str">
        <f t="shared" ref="N2115:N2178" si="100">IF(A2115&lt;&gt;"","E","")</f>
        <v/>
      </c>
      <c r="O2115" t="str">
        <f t="shared" ref="O2115:O2178" si="101">IF(A2115&lt;&gt;"","A","")</f>
        <v/>
      </c>
      <c r="P2115" t="str">
        <f>IF(Belegerfassung!G2123&lt;&gt;"",CONCATENATE(Belegerfassung!G2123,".pdf"),"")</f>
        <v/>
      </c>
    </row>
    <row r="2116" spans="1:16">
      <c r="A2116" t="str">
        <f>IF(Belegerfassung!C2124&lt;&gt;"",0,"")</f>
        <v/>
      </c>
      <c r="B2116" t="str">
        <f>IFERROR(VLOOKUP(Belegerfassung!I2124,Konten!A:D,2,FALSE),"")</f>
        <v/>
      </c>
      <c r="C2116" t="str">
        <f>IF(A2116&lt;&gt;"",TEXT(Belegerfassung!C2124,"TT.MM.JJJJ"),"")</f>
        <v/>
      </c>
      <c r="D2116" t="str">
        <f>IFERROR(VLOOKUP(Belegerfassung!A2124,Abfrage!$E$2:$F$20,2,FALSE),"")</f>
        <v/>
      </c>
      <c r="E2116" t="str">
        <f>IF(A2116&lt;&gt;"",Belegerfassung!B2124,"")</f>
        <v/>
      </c>
      <c r="F2116" t="str">
        <f>IF(Belegerfassung!L2124="","",IF(Belegerfassung!L2124&lt;&gt;"",IF(Belegerfassung!L2124&lt;&gt;"",IF(Belegerfassung!J2124&lt;&gt;0,VLOOKUP(Belegerfassung!L2124,Abfrage!$A$2:$C$19,2,),VLOOKUP(Belegerfassung!L2124,Abfrage!$A$2:$C$19,3,)),"")))</f>
        <v/>
      </c>
      <c r="G2116" t="str">
        <f t="shared" si="99"/>
        <v/>
      </c>
      <c r="H2116" s="31" t="str">
        <f>IF(A2116&lt;&gt;"",-Belegerfassung!J2124+Belegerfassung!K2124,"")</f>
        <v/>
      </c>
      <c r="I2116" s="49" t="str">
        <f>IFERROR(IF(H2116&lt;&gt;"",Belegerfassung!L2124*100,""),IF(OR(Belegerfassung!L2124="Leistung EU - Erlöse",Belegerfassung!L2124="Lieferungen EU-Erlöse",Belegerfassung!L2124="EUST",Belegerfassung!L2124="Bauleistungen 20%")=TRUE,"",MID(Belegerfassung!L2124,4,2)))</f>
        <v/>
      </c>
      <c r="J2116" s="6" t="str">
        <f>IF(A2116&lt;&gt;"",LEFT(Belegerfassung!D2124,40),"")</f>
        <v/>
      </c>
      <c r="K2116" t="str">
        <f>IF(A2116&lt;&gt;"",VLOOKUP(D2116,Abfrage!$F$2:$G$21,2,FALSE),"")</f>
        <v/>
      </c>
      <c r="L2116" s="6" t="str">
        <f>IF(Belegerfassung!H2124&lt;&gt;"",Belegerfassung!H2124,"")</f>
        <v/>
      </c>
      <c r="M2116" t="str">
        <f>IFERROR(IF(Belegerfassung!E2124&lt;&gt;"",VLOOKUP(Belegerfassung!E2124,Abfrage!$L$2:$M$15,2,),""),"")</f>
        <v/>
      </c>
      <c r="N2116" t="str">
        <f t="shared" si="100"/>
        <v/>
      </c>
      <c r="O2116" t="str">
        <f t="shared" si="101"/>
        <v/>
      </c>
      <c r="P2116" t="str">
        <f>IF(Belegerfassung!G2124&lt;&gt;"",CONCATENATE(Belegerfassung!G2124,".pdf"),"")</f>
        <v/>
      </c>
    </row>
    <row r="2117" spans="1:16">
      <c r="A2117" t="str">
        <f>IF(Belegerfassung!C2125&lt;&gt;"",0,"")</f>
        <v/>
      </c>
      <c r="B2117" t="str">
        <f>IFERROR(VLOOKUP(Belegerfassung!I2125,Konten!A:D,2,FALSE),"")</f>
        <v/>
      </c>
      <c r="C2117" t="str">
        <f>IF(A2117&lt;&gt;"",TEXT(Belegerfassung!C2125,"TT.MM.JJJJ"),"")</f>
        <v/>
      </c>
      <c r="D2117" t="str">
        <f>IFERROR(VLOOKUP(Belegerfassung!A2125,Abfrage!$E$2:$F$20,2,FALSE),"")</f>
        <v/>
      </c>
      <c r="E2117" t="str">
        <f>IF(A2117&lt;&gt;"",Belegerfassung!B2125,"")</f>
        <v/>
      </c>
      <c r="F2117" t="str">
        <f>IF(Belegerfassung!L2125="","",IF(Belegerfassung!L2125&lt;&gt;"",IF(Belegerfassung!L2125&lt;&gt;"",IF(Belegerfassung!J2125&lt;&gt;0,VLOOKUP(Belegerfassung!L2125,Abfrage!$A$2:$C$19,2,),VLOOKUP(Belegerfassung!L2125,Abfrage!$A$2:$C$19,3,)),"")))</f>
        <v/>
      </c>
      <c r="G2117" t="str">
        <f t="shared" si="99"/>
        <v/>
      </c>
      <c r="H2117" s="31" t="str">
        <f>IF(A2117&lt;&gt;"",-Belegerfassung!J2125+Belegerfassung!K2125,"")</f>
        <v/>
      </c>
      <c r="I2117" s="49" t="str">
        <f>IFERROR(IF(H2117&lt;&gt;"",Belegerfassung!L2125*100,""),IF(OR(Belegerfassung!L2125="Leistung EU - Erlöse",Belegerfassung!L2125="Lieferungen EU-Erlöse",Belegerfassung!L2125="EUST",Belegerfassung!L2125="Bauleistungen 20%")=TRUE,"",MID(Belegerfassung!L2125,4,2)))</f>
        <v/>
      </c>
      <c r="J2117" s="6" t="str">
        <f>IF(A2117&lt;&gt;"",LEFT(Belegerfassung!D2125,40),"")</f>
        <v/>
      </c>
      <c r="K2117" t="str">
        <f>IF(A2117&lt;&gt;"",VLOOKUP(D2117,Abfrage!$F$2:$G$21,2,FALSE),"")</f>
        <v/>
      </c>
      <c r="L2117" s="6" t="str">
        <f>IF(Belegerfassung!H2125&lt;&gt;"",Belegerfassung!H2125,"")</f>
        <v/>
      </c>
      <c r="M2117" t="str">
        <f>IFERROR(IF(Belegerfassung!E2125&lt;&gt;"",VLOOKUP(Belegerfassung!E2125,Abfrage!$L$2:$M$15,2,),""),"")</f>
        <v/>
      </c>
      <c r="N2117" t="str">
        <f t="shared" si="100"/>
        <v/>
      </c>
      <c r="O2117" t="str">
        <f t="shared" si="101"/>
        <v/>
      </c>
      <c r="P2117" t="str">
        <f>IF(Belegerfassung!G2125&lt;&gt;"",CONCATENATE(Belegerfassung!G2125,".pdf"),"")</f>
        <v/>
      </c>
    </row>
    <row r="2118" spans="1:16">
      <c r="A2118" t="str">
        <f>IF(Belegerfassung!C2126&lt;&gt;"",0,"")</f>
        <v/>
      </c>
      <c r="B2118" t="str">
        <f>IFERROR(VLOOKUP(Belegerfassung!I2126,Konten!A:D,2,FALSE),"")</f>
        <v/>
      </c>
      <c r="C2118" t="str">
        <f>IF(A2118&lt;&gt;"",TEXT(Belegerfassung!C2126,"TT.MM.JJJJ"),"")</f>
        <v/>
      </c>
      <c r="D2118" t="str">
        <f>IFERROR(VLOOKUP(Belegerfassung!A2126,Abfrage!$E$2:$F$20,2,FALSE),"")</f>
        <v/>
      </c>
      <c r="E2118" t="str">
        <f>IF(A2118&lt;&gt;"",Belegerfassung!B2126,"")</f>
        <v/>
      </c>
      <c r="F2118" t="str">
        <f>IF(Belegerfassung!L2126="","",IF(Belegerfassung!L2126&lt;&gt;"",IF(Belegerfassung!L2126&lt;&gt;"",IF(Belegerfassung!J2126&lt;&gt;0,VLOOKUP(Belegerfassung!L2126,Abfrage!$A$2:$C$19,2,),VLOOKUP(Belegerfassung!L2126,Abfrage!$A$2:$C$19,3,)),"")))</f>
        <v/>
      </c>
      <c r="G2118" t="str">
        <f t="shared" si="99"/>
        <v/>
      </c>
      <c r="H2118" s="31" t="str">
        <f>IF(A2118&lt;&gt;"",-Belegerfassung!J2126+Belegerfassung!K2126,"")</f>
        <v/>
      </c>
      <c r="I2118" s="49" t="str">
        <f>IFERROR(IF(H2118&lt;&gt;"",Belegerfassung!L2126*100,""),IF(OR(Belegerfassung!L2126="Leistung EU - Erlöse",Belegerfassung!L2126="Lieferungen EU-Erlöse",Belegerfassung!L2126="EUST",Belegerfassung!L2126="Bauleistungen 20%")=TRUE,"",MID(Belegerfassung!L2126,4,2)))</f>
        <v/>
      </c>
      <c r="J2118" s="6" t="str">
        <f>IF(A2118&lt;&gt;"",LEFT(Belegerfassung!D2126,40),"")</f>
        <v/>
      </c>
      <c r="K2118" t="str">
        <f>IF(A2118&lt;&gt;"",VLOOKUP(D2118,Abfrage!$F$2:$G$21,2,FALSE),"")</f>
        <v/>
      </c>
      <c r="L2118" s="6" t="str">
        <f>IF(Belegerfassung!H2126&lt;&gt;"",Belegerfassung!H2126,"")</f>
        <v/>
      </c>
      <c r="M2118" t="str">
        <f>IFERROR(IF(Belegerfassung!E2126&lt;&gt;"",VLOOKUP(Belegerfassung!E2126,Abfrage!$L$2:$M$15,2,),""),"")</f>
        <v/>
      </c>
      <c r="N2118" t="str">
        <f t="shared" si="100"/>
        <v/>
      </c>
      <c r="O2118" t="str">
        <f t="shared" si="101"/>
        <v/>
      </c>
      <c r="P2118" t="str">
        <f>IF(Belegerfassung!G2126&lt;&gt;"",CONCATENATE(Belegerfassung!G2126,".pdf"),"")</f>
        <v/>
      </c>
    </row>
    <row r="2119" spans="1:16">
      <c r="A2119" t="str">
        <f>IF(Belegerfassung!C2127&lt;&gt;"",0,"")</f>
        <v/>
      </c>
      <c r="B2119" t="str">
        <f>IFERROR(VLOOKUP(Belegerfassung!I2127,Konten!A:D,2,FALSE),"")</f>
        <v/>
      </c>
      <c r="C2119" t="str">
        <f>IF(A2119&lt;&gt;"",TEXT(Belegerfassung!C2127,"TT.MM.JJJJ"),"")</f>
        <v/>
      </c>
      <c r="D2119" t="str">
        <f>IFERROR(VLOOKUP(Belegerfassung!A2127,Abfrage!$E$2:$F$20,2,FALSE),"")</f>
        <v/>
      </c>
      <c r="E2119" t="str">
        <f>IF(A2119&lt;&gt;"",Belegerfassung!B2127,"")</f>
        <v/>
      </c>
      <c r="F2119" t="str">
        <f>IF(Belegerfassung!L2127="","",IF(Belegerfassung!L2127&lt;&gt;"",IF(Belegerfassung!L2127&lt;&gt;"",IF(Belegerfassung!J2127&lt;&gt;0,VLOOKUP(Belegerfassung!L2127,Abfrage!$A$2:$C$19,2,),VLOOKUP(Belegerfassung!L2127,Abfrage!$A$2:$C$19,3,)),"")))</f>
        <v/>
      </c>
      <c r="G2119" t="str">
        <f t="shared" si="99"/>
        <v/>
      </c>
      <c r="H2119" s="31" t="str">
        <f>IF(A2119&lt;&gt;"",-Belegerfassung!J2127+Belegerfassung!K2127,"")</f>
        <v/>
      </c>
      <c r="I2119" s="49" t="str">
        <f>IFERROR(IF(H2119&lt;&gt;"",Belegerfassung!L2127*100,""),IF(OR(Belegerfassung!L2127="Leistung EU - Erlöse",Belegerfassung!L2127="Lieferungen EU-Erlöse",Belegerfassung!L2127="EUST",Belegerfassung!L2127="Bauleistungen 20%")=TRUE,"",MID(Belegerfassung!L2127,4,2)))</f>
        <v/>
      </c>
      <c r="J2119" s="6" t="str">
        <f>IF(A2119&lt;&gt;"",LEFT(Belegerfassung!D2127,40),"")</f>
        <v/>
      </c>
      <c r="K2119" t="str">
        <f>IF(A2119&lt;&gt;"",VLOOKUP(D2119,Abfrage!$F$2:$G$21,2,FALSE),"")</f>
        <v/>
      </c>
      <c r="L2119" s="6" t="str">
        <f>IF(Belegerfassung!H2127&lt;&gt;"",Belegerfassung!H2127,"")</f>
        <v/>
      </c>
      <c r="M2119" t="str">
        <f>IFERROR(IF(Belegerfassung!E2127&lt;&gt;"",VLOOKUP(Belegerfassung!E2127,Abfrage!$L$2:$M$15,2,),""),"")</f>
        <v/>
      </c>
      <c r="N2119" t="str">
        <f t="shared" si="100"/>
        <v/>
      </c>
      <c r="O2119" t="str">
        <f t="shared" si="101"/>
        <v/>
      </c>
      <c r="P2119" t="str">
        <f>IF(Belegerfassung!G2127&lt;&gt;"",CONCATENATE(Belegerfassung!G2127,".pdf"),"")</f>
        <v/>
      </c>
    </row>
    <row r="2120" spans="1:16">
      <c r="A2120" t="str">
        <f>IF(Belegerfassung!C2128&lt;&gt;"",0,"")</f>
        <v/>
      </c>
      <c r="B2120" t="str">
        <f>IFERROR(VLOOKUP(Belegerfassung!I2128,Konten!A:D,2,FALSE),"")</f>
        <v/>
      </c>
      <c r="C2120" t="str">
        <f>IF(A2120&lt;&gt;"",TEXT(Belegerfassung!C2128,"TT.MM.JJJJ"),"")</f>
        <v/>
      </c>
      <c r="D2120" t="str">
        <f>IFERROR(VLOOKUP(Belegerfassung!A2128,Abfrage!$E$2:$F$20,2,FALSE),"")</f>
        <v/>
      </c>
      <c r="E2120" t="str">
        <f>IF(A2120&lt;&gt;"",Belegerfassung!B2128,"")</f>
        <v/>
      </c>
      <c r="F2120" t="str">
        <f>IF(Belegerfassung!L2128="","",IF(Belegerfassung!L2128&lt;&gt;"",IF(Belegerfassung!L2128&lt;&gt;"",IF(Belegerfassung!J2128&lt;&gt;0,VLOOKUP(Belegerfassung!L2128,Abfrage!$A$2:$C$19,2,),VLOOKUP(Belegerfassung!L2128,Abfrage!$A$2:$C$19,3,)),"")))</f>
        <v/>
      </c>
      <c r="G2120" t="str">
        <f t="shared" si="99"/>
        <v/>
      </c>
      <c r="H2120" s="31" t="str">
        <f>IF(A2120&lt;&gt;"",-Belegerfassung!J2128+Belegerfassung!K2128,"")</f>
        <v/>
      </c>
      <c r="I2120" s="49" t="str">
        <f>IFERROR(IF(H2120&lt;&gt;"",Belegerfassung!L2128*100,""),IF(OR(Belegerfassung!L2128="Leistung EU - Erlöse",Belegerfassung!L2128="Lieferungen EU-Erlöse",Belegerfassung!L2128="EUST",Belegerfassung!L2128="Bauleistungen 20%")=TRUE,"",MID(Belegerfassung!L2128,4,2)))</f>
        <v/>
      </c>
      <c r="J2120" s="6" t="str">
        <f>IF(A2120&lt;&gt;"",LEFT(Belegerfassung!D2128,40),"")</f>
        <v/>
      </c>
      <c r="K2120" t="str">
        <f>IF(A2120&lt;&gt;"",VLOOKUP(D2120,Abfrage!$F$2:$G$21,2,FALSE),"")</f>
        <v/>
      </c>
      <c r="L2120" s="6" t="str">
        <f>IF(Belegerfassung!H2128&lt;&gt;"",Belegerfassung!H2128,"")</f>
        <v/>
      </c>
      <c r="M2120" t="str">
        <f>IFERROR(IF(Belegerfassung!E2128&lt;&gt;"",VLOOKUP(Belegerfassung!E2128,Abfrage!$L$2:$M$15,2,),""),"")</f>
        <v/>
      </c>
      <c r="N2120" t="str">
        <f t="shared" si="100"/>
        <v/>
      </c>
      <c r="O2120" t="str">
        <f t="shared" si="101"/>
        <v/>
      </c>
      <c r="P2120" t="str">
        <f>IF(Belegerfassung!G2128&lt;&gt;"",CONCATENATE(Belegerfassung!G2128,".pdf"),"")</f>
        <v/>
      </c>
    </row>
    <row r="2121" spans="1:16">
      <c r="A2121" t="str">
        <f>IF(Belegerfassung!C2129&lt;&gt;"",0,"")</f>
        <v/>
      </c>
      <c r="B2121" t="str">
        <f>IFERROR(VLOOKUP(Belegerfassung!I2129,Konten!A:D,2,FALSE),"")</f>
        <v/>
      </c>
      <c r="C2121" t="str">
        <f>IF(A2121&lt;&gt;"",TEXT(Belegerfassung!C2129,"TT.MM.JJJJ"),"")</f>
        <v/>
      </c>
      <c r="D2121" t="str">
        <f>IFERROR(VLOOKUP(Belegerfassung!A2129,Abfrage!$E$2:$F$20,2,FALSE),"")</f>
        <v/>
      </c>
      <c r="E2121" t="str">
        <f>IF(A2121&lt;&gt;"",Belegerfassung!B2129,"")</f>
        <v/>
      </c>
      <c r="F2121" t="str">
        <f>IF(Belegerfassung!L2129="","",IF(Belegerfassung!L2129&lt;&gt;"",IF(Belegerfassung!L2129&lt;&gt;"",IF(Belegerfassung!J2129&lt;&gt;0,VLOOKUP(Belegerfassung!L2129,Abfrage!$A$2:$C$19,2,),VLOOKUP(Belegerfassung!L2129,Abfrage!$A$2:$C$19,3,)),"")))</f>
        <v/>
      </c>
      <c r="G2121" t="str">
        <f t="shared" si="99"/>
        <v/>
      </c>
      <c r="H2121" s="31" t="str">
        <f>IF(A2121&lt;&gt;"",-Belegerfassung!J2129+Belegerfassung!K2129,"")</f>
        <v/>
      </c>
      <c r="I2121" s="49" t="str">
        <f>IFERROR(IF(H2121&lt;&gt;"",Belegerfassung!L2129*100,""),IF(OR(Belegerfassung!L2129="Leistung EU - Erlöse",Belegerfassung!L2129="Lieferungen EU-Erlöse",Belegerfassung!L2129="EUST",Belegerfassung!L2129="Bauleistungen 20%")=TRUE,"",MID(Belegerfassung!L2129,4,2)))</f>
        <v/>
      </c>
      <c r="J2121" s="6" t="str">
        <f>IF(A2121&lt;&gt;"",LEFT(Belegerfassung!D2129,40),"")</f>
        <v/>
      </c>
      <c r="K2121" t="str">
        <f>IF(A2121&lt;&gt;"",VLOOKUP(D2121,Abfrage!$F$2:$G$21,2,FALSE),"")</f>
        <v/>
      </c>
      <c r="L2121" s="6" t="str">
        <f>IF(Belegerfassung!H2129&lt;&gt;"",Belegerfassung!H2129,"")</f>
        <v/>
      </c>
      <c r="M2121" t="str">
        <f>IFERROR(IF(Belegerfassung!E2129&lt;&gt;"",VLOOKUP(Belegerfassung!E2129,Abfrage!$L$2:$M$15,2,),""),"")</f>
        <v/>
      </c>
      <c r="N2121" t="str">
        <f t="shared" si="100"/>
        <v/>
      </c>
      <c r="O2121" t="str">
        <f t="shared" si="101"/>
        <v/>
      </c>
      <c r="P2121" t="str">
        <f>IF(Belegerfassung!G2129&lt;&gt;"",CONCATENATE(Belegerfassung!G2129,".pdf"),"")</f>
        <v/>
      </c>
    </row>
    <row r="2122" spans="1:16">
      <c r="A2122" t="str">
        <f>IF(Belegerfassung!C2130&lt;&gt;"",0,"")</f>
        <v/>
      </c>
      <c r="B2122" t="str">
        <f>IFERROR(VLOOKUP(Belegerfassung!I2130,Konten!A:D,2,FALSE),"")</f>
        <v/>
      </c>
      <c r="C2122" t="str">
        <f>IF(A2122&lt;&gt;"",TEXT(Belegerfassung!C2130,"TT.MM.JJJJ"),"")</f>
        <v/>
      </c>
      <c r="D2122" t="str">
        <f>IFERROR(VLOOKUP(Belegerfassung!A2130,Abfrage!$E$2:$F$20,2,FALSE),"")</f>
        <v/>
      </c>
      <c r="E2122" t="str">
        <f>IF(A2122&lt;&gt;"",Belegerfassung!B2130,"")</f>
        <v/>
      </c>
      <c r="F2122" t="str">
        <f>IF(Belegerfassung!L2130="","",IF(Belegerfassung!L2130&lt;&gt;"",IF(Belegerfassung!L2130&lt;&gt;"",IF(Belegerfassung!J2130&lt;&gt;0,VLOOKUP(Belegerfassung!L2130,Abfrage!$A$2:$C$19,2,),VLOOKUP(Belegerfassung!L2130,Abfrage!$A$2:$C$19,3,)),"")))</f>
        <v/>
      </c>
      <c r="G2122" t="str">
        <f t="shared" si="99"/>
        <v/>
      </c>
      <c r="H2122" s="31" t="str">
        <f>IF(A2122&lt;&gt;"",-Belegerfassung!J2130+Belegerfassung!K2130,"")</f>
        <v/>
      </c>
      <c r="I2122" s="49" t="str">
        <f>IFERROR(IF(H2122&lt;&gt;"",Belegerfassung!L2130*100,""),IF(OR(Belegerfassung!L2130="Leistung EU - Erlöse",Belegerfassung!L2130="Lieferungen EU-Erlöse",Belegerfassung!L2130="EUST",Belegerfassung!L2130="Bauleistungen 20%")=TRUE,"",MID(Belegerfassung!L2130,4,2)))</f>
        <v/>
      </c>
      <c r="J2122" s="6" t="str">
        <f>IF(A2122&lt;&gt;"",LEFT(Belegerfassung!D2130,40),"")</f>
        <v/>
      </c>
      <c r="K2122" t="str">
        <f>IF(A2122&lt;&gt;"",VLOOKUP(D2122,Abfrage!$F$2:$G$21,2,FALSE),"")</f>
        <v/>
      </c>
      <c r="L2122" s="6" t="str">
        <f>IF(Belegerfassung!H2130&lt;&gt;"",Belegerfassung!H2130,"")</f>
        <v/>
      </c>
      <c r="M2122" t="str">
        <f>IFERROR(IF(Belegerfassung!E2130&lt;&gt;"",VLOOKUP(Belegerfassung!E2130,Abfrage!$L$2:$M$15,2,),""),"")</f>
        <v/>
      </c>
      <c r="N2122" t="str">
        <f t="shared" si="100"/>
        <v/>
      </c>
      <c r="O2122" t="str">
        <f t="shared" si="101"/>
        <v/>
      </c>
      <c r="P2122" t="str">
        <f>IF(Belegerfassung!G2130&lt;&gt;"",CONCATENATE(Belegerfassung!G2130,".pdf"),"")</f>
        <v/>
      </c>
    </row>
    <row r="2123" spans="1:16">
      <c r="A2123" t="str">
        <f>IF(Belegerfassung!C2131&lt;&gt;"",0,"")</f>
        <v/>
      </c>
      <c r="B2123" t="str">
        <f>IFERROR(VLOOKUP(Belegerfassung!I2131,Konten!A:D,2,FALSE),"")</f>
        <v/>
      </c>
      <c r="C2123" t="str">
        <f>IF(A2123&lt;&gt;"",TEXT(Belegerfassung!C2131,"TT.MM.JJJJ"),"")</f>
        <v/>
      </c>
      <c r="D2123" t="str">
        <f>IFERROR(VLOOKUP(Belegerfassung!A2131,Abfrage!$E$2:$F$20,2,FALSE),"")</f>
        <v/>
      </c>
      <c r="E2123" t="str">
        <f>IF(A2123&lt;&gt;"",Belegerfassung!B2131,"")</f>
        <v/>
      </c>
      <c r="F2123" t="str">
        <f>IF(Belegerfassung!L2131="","",IF(Belegerfassung!L2131&lt;&gt;"",IF(Belegerfassung!L2131&lt;&gt;"",IF(Belegerfassung!J2131&lt;&gt;0,VLOOKUP(Belegerfassung!L2131,Abfrage!$A$2:$C$19,2,),VLOOKUP(Belegerfassung!L2131,Abfrage!$A$2:$C$19,3,)),"")))</f>
        <v/>
      </c>
      <c r="G2123" t="str">
        <f t="shared" si="99"/>
        <v/>
      </c>
      <c r="H2123" s="31" t="str">
        <f>IF(A2123&lt;&gt;"",-Belegerfassung!J2131+Belegerfassung!K2131,"")</f>
        <v/>
      </c>
      <c r="I2123" s="49" t="str">
        <f>IFERROR(IF(H2123&lt;&gt;"",Belegerfassung!L2131*100,""),IF(OR(Belegerfassung!L2131="Leistung EU - Erlöse",Belegerfassung!L2131="Lieferungen EU-Erlöse",Belegerfassung!L2131="EUST",Belegerfassung!L2131="Bauleistungen 20%")=TRUE,"",MID(Belegerfassung!L2131,4,2)))</f>
        <v/>
      </c>
      <c r="J2123" s="6" t="str">
        <f>IF(A2123&lt;&gt;"",LEFT(Belegerfassung!D2131,40),"")</f>
        <v/>
      </c>
      <c r="K2123" t="str">
        <f>IF(A2123&lt;&gt;"",VLOOKUP(D2123,Abfrage!$F$2:$G$21,2,FALSE),"")</f>
        <v/>
      </c>
      <c r="L2123" s="6" t="str">
        <f>IF(Belegerfassung!H2131&lt;&gt;"",Belegerfassung!H2131,"")</f>
        <v/>
      </c>
      <c r="M2123" t="str">
        <f>IFERROR(IF(Belegerfassung!E2131&lt;&gt;"",VLOOKUP(Belegerfassung!E2131,Abfrage!$L$2:$M$15,2,),""),"")</f>
        <v/>
      </c>
      <c r="N2123" t="str">
        <f t="shared" si="100"/>
        <v/>
      </c>
      <c r="O2123" t="str">
        <f t="shared" si="101"/>
        <v/>
      </c>
      <c r="P2123" t="str">
        <f>IF(Belegerfassung!G2131&lt;&gt;"",CONCATENATE(Belegerfassung!G2131,".pdf"),"")</f>
        <v/>
      </c>
    </row>
    <row r="2124" spans="1:16">
      <c r="A2124" t="str">
        <f>IF(Belegerfassung!C2132&lt;&gt;"",0,"")</f>
        <v/>
      </c>
      <c r="B2124" t="str">
        <f>IFERROR(VLOOKUP(Belegerfassung!I2132,Konten!A:D,2,FALSE),"")</f>
        <v/>
      </c>
      <c r="C2124" t="str">
        <f>IF(A2124&lt;&gt;"",TEXT(Belegerfassung!C2132,"TT.MM.JJJJ"),"")</f>
        <v/>
      </c>
      <c r="D2124" t="str">
        <f>IFERROR(VLOOKUP(Belegerfassung!A2132,Abfrage!$E$2:$F$20,2,FALSE),"")</f>
        <v/>
      </c>
      <c r="E2124" t="str">
        <f>IF(A2124&lt;&gt;"",Belegerfassung!B2132,"")</f>
        <v/>
      </c>
      <c r="F2124" t="str">
        <f>IF(Belegerfassung!L2132="","",IF(Belegerfassung!L2132&lt;&gt;"",IF(Belegerfassung!L2132&lt;&gt;"",IF(Belegerfassung!J2132&lt;&gt;0,VLOOKUP(Belegerfassung!L2132,Abfrage!$A$2:$C$19,2,),VLOOKUP(Belegerfassung!L2132,Abfrage!$A$2:$C$19,3,)),"")))</f>
        <v/>
      </c>
      <c r="G2124" t="str">
        <f t="shared" si="99"/>
        <v/>
      </c>
      <c r="H2124" s="31" t="str">
        <f>IF(A2124&lt;&gt;"",-Belegerfassung!J2132+Belegerfassung!K2132,"")</f>
        <v/>
      </c>
      <c r="I2124" s="49" t="str">
        <f>IFERROR(IF(H2124&lt;&gt;"",Belegerfassung!L2132*100,""),IF(OR(Belegerfassung!L2132="Leistung EU - Erlöse",Belegerfassung!L2132="Lieferungen EU-Erlöse",Belegerfassung!L2132="EUST",Belegerfassung!L2132="Bauleistungen 20%")=TRUE,"",MID(Belegerfassung!L2132,4,2)))</f>
        <v/>
      </c>
      <c r="J2124" s="6" t="str">
        <f>IF(A2124&lt;&gt;"",LEFT(Belegerfassung!D2132,40),"")</f>
        <v/>
      </c>
      <c r="K2124" t="str">
        <f>IF(A2124&lt;&gt;"",VLOOKUP(D2124,Abfrage!$F$2:$G$21,2,FALSE),"")</f>
        <v/>
      </c>
      <c r="L2124" s="6" t="str">
        <f>IF(Belegerfassung!H2132&lt;&gt;"",Belegerfassung!H2132,"")</f>
        <v/>
      </c>
      <c r="M2124" t="str">
        <f>IFERROR(IF(Belegerfassung!E2132&lt;&gt;"",VLOOKUP(Belegerfassung!E2132,Abfrage!$L$2:$M$15,2,),""),"")</f>
        <v/>
      </c>
      <c r="N2124" t="str">
        <f t="shared" si="100"/>
        <v/>
      </c>
      <c r="O2124" t="str">
        <f t="shared" si="101"/>
        <v/>
      </c>
      <c r="P2124" t="str">
        <f>IF(Belegerfassung!G2132&lt;&gt;"",CONCATENATE(Belegerfassung!G2132,".pdf"),"")</f>
        <v/>
      </c>
    </row>
    <row r="2125" spans="1:16">
      <c r="A2125" t="str">
        <f>IF(Belegerfassung!C2133&lt;&gt;"",0,"")</f>
        <v/>
      </c>
      <c r="B2125" t="str">
        <f>IFERROR(VLOOKUP(Belegerfassung!I2133,Konten!A:D,2,FALSE),"")</f>
        <v/>
      </c>
      <c r="C2125" t="str">
        <f>IF(A2125&lt;&gt;"",TEXT(Belegerfassung!C2133,"TT.MM.JJJJ"),"")</f>
        <v/>
      </c>
      <c r="D2125" t="str">
        <f>IFERROR(VLOOKUP(Belegerfassung!A2133,Abfrage!$E$2:$F$20,2,FALSE),"")</f>
        <v/>
      </c>
      <c r="E2125" t="str">
        <f>IF(A2125&lt;&gt;"",Belegerfassung!B2133,"")</f>
        <v/>
      </c>
      <c r="F2125" t="str">
        <f>IF(Belegerfassung!L2133="","",IF(Belegerfassung!L2133&lt;&gt;"",IF(Belegerfassung!L2133&lt;&gt;"",IF(Belegerfassung!J2133&lt;&gt;0,VLOOKUP(Belegerfassung!L2133,Abfrage!$A$2:$C$19,2,),VLOOKUP(Belegerfassung!L2133,Abfrage!$A$2:$C$19,3,)),"")))</f>
        <v/>
      </c>
      <c r="G2125" t="str">
        <f t="shared" si="99"/>
        <v/>
      </c>
      <c r="H2125" s="31" t="str">
        <f>IF(A2125&lt;&gt;"",-Belegerfassung!J2133+Belegerfassung!K2133,"")</f>
        <v/>
      </c>
      <c r="I2125" s="49" t="str">
        <f>IFERROR(IF(H2125&lt;&gt;"",Belegerfassung!L2133*100,""),IF(OR(Belegerfassung!L2133="Leistung EU - Erlöse",Belegerfassung!L2133="Lieferungen EU-Erlöse",Belegerfassung!L2133="EUST",Belegerfassung!L2133="Bauleistungen 20%")=TRUE,"",MID(Belegerfassung!L2133,4,2)))</f>
        <v/>
      </c>
      <c r="J2125" s="6" t="str">
        <f>IF(A2125&lt;&gt;"",LEFT(Belegerfassung!D2133,40),"")</f>
        <v/>
      </c>
      <c r="K2125" t="str">
        <f>IF(A2125&lt;&gt;"",VLOOKUP(D2125,Abfrage!$F$2:$G$21,2,FALSE),"")</f>
        <v/>
      </c>
      <c r="L2125" s="6" t="str">
        <f>IF(Belegerfassung!H2133&lt;&gt;"",Belegerfassung!H2133,"")</f>
        <v/>
      </c>
      <c r="M2125" t="str">
        <f>IFERROR(IF(Belegerfassung!E2133&lt;&gt;"",VLOOKUP(Belegerfassung!E2133,Abfrage!$L$2:$M$15,2,),""),"")</f>
        <v/>
      </c>
      <c r="N2125" t="str">
        <f t="shared" si="100"/>
        <v/>
      </c>
      <c r="O2125" t="str">
        <f t="shared" si="101"/>
        <v/>
      </c>
      <c r="P2125" t="str">
        <f>IF(Belegerfassung!G2133&lt;&gt;"",CONCATENATE(Belegerfassung!G2133,".pdf"),"")</f>
        <v/>
      </c>
    </row>
    <row r="2126" spans="1:16">
      <c r="A2126" t="str">
        <f>IF(Belegerfassung!C2134&lt;&gt;"",0,"")</f>
        <v/>
      </c>
      <c r="B2126" t="str">
        <f>IFERROR(VLOOKUP(Belegerfassung!I2134,Konten!A:D,2,FALSE),"")</f>
        <v/>
      </c>
      <c r="C2126" t="str">
        <f>IF(A2126&lt;&gt;"",TEXT(Belegerfassung!C2134,"TT.MM.JJJJ"),"")</f>
        <v/>
      </c>
      <c r="D2126" t="str">
        <f>IFERROR(VLOOKUP(Belegerfassung!A2134,Abfrage!$E$2:$F$20,2,FALSE),"")</f>
        <v/>
      </c>
      <c r="E2126" t="str">
        <f>IF(A2126&lt;&gt;"",Belegerfassung!B2134,"")</f>
        <v/>
      </c>
      <c r="F2126" t="str">
        <f>IF(Belegerfassung!L2134="","",IF(Belegerfassung!L2134&lt;&gt;"",IF(Belegerfassung!L2134&lt;&gt;"",IF(Belegerfassung!J2134&lt;&gt;0,VLOOKUP(Belegerfassung!L2134,Abfrage!$A$2:$C$19,2,),VLOOKUP(Belegerfassung!L2134,Abfrage!$A$2:$C$19,3,)),"")))</f>
        <v/>
      </c>
      <c r="G2126" t="str">
        <f t="shared" si="99"/>
        <v/>
      </c>
      <c r="H2126" s="31" t="str">
        <f>IF(A2126&lt;&gt;"",-Belegerfassung!J2134+Belegerfassung!K2134,"")</f>
        <v/>
      </c>
      <c r="I2126" s="49" t="str">
        <f>IFERROR(IF(H2126&lt;&gt;"",Belegerfassung!L2134*100,""),IF(OR(Belegerfassung!L2134="Leistung EU - Erlöse",Belegerfassung!L2134="Lieferungen EU-Erlöse",Belegerfassung!L2134="EUST",Belegerfassung!L2134="Bauleistungen 20%")=TRUE,"",MID(Belegerfassung!L2134,4,2)))</f>
        <v/>
      </c>
      <c r="J2126" s="6" t="str">
        <f>IF(A2126&lt;&gt;"",LEFT(Belegerfassung!D2134,40),"")</f>
        <v/>
      </c>
      <c r="K2126" t="str">
        <f>IF(A2126&lt;&gt;"",VLOOKUP(D2126,Abfrage!$F$2:$G$21,2,FALSE),"")</f>
        <v/>
      </c>
      <c r="L2126" s="6" t="str">
        <f>IF(Belegerfassung!H2134&lt;&gt;"",Belegerfassung!H2134,"")</f>
        <v/>
      </c>
      <c r="M2126" t="str">
        <f>IFERROR(IF(Belegerfassung!E2134&lt;&gt;"",VLOOKUP(Belegerfassung!E2134,Abfrage!$L$2:$M$15,2,),""),"")</f>
        <v/>
      </c>
      <c r="N2126" t="str">
        <f t="shared" si="100"/>
        <v/>
      </c>
      <c r="O2126" t="str">
        <f t="shared" si="101"/>
        <v/>
      </c>
      <c r="P2126" t="str">
        <f>IF(Belegerfassung!G2134&lt;&gt;"",CONCATENATE(Belegerfassung!G2134,".pdf"),"")</f>
        <v/>
      </c>
    </row>
    <row r="2127" spans="1:16">
      <c r="A2127" t="str">
        <f>IF(Belegerfassung!C2135&lt;&gt;"",0,"")</f>
        <v/>
      </c>
      <c r="B2127" t="str">
        <f>IFERROR(VLOOKUP(Belegerfassung!I2135,Konten!A:D,2,FALSE),"")</f>
        <v/>
      </c>
      <c r="C2127" t="str">
        <f>IF(A2127&lt;&gt;"",TEXT(Belegerfassung!C2135,"TT.MM.JJJJ"),"")</f>
        <v/>
      </c>
      <c r="D2127" t="str">
        <f>IFERROR(VLOOKUP(Belegerfassung!A2135,Abfrage!$E$2:$F$20,2,FALSE),"")</f>
        <v/>
      </c>
      <c r="E2127" t="str">
        <f>IF(A2127&lt;&gt;"",Belegerfassung!B2135,"")</f>
        <v/>
      </c>
      <c r="F2127" t="str">
        <f>IF(Belegerfassung!L2135="","",IF(Belegerfassung!L2135&lt;&gt;"",IF(Belegerfassung!L2135&lt;&gt;"",IF(Belegerfassung!J2135&lt;&gt;0,VLOOKUP(Belegerfassung!L2135,Abfrage!$A$2:$C$19,2,),VLOOKUP(Belegerfassung!L2135,Abfrage!$A$2:$C$19,3,)),"")))</f>
        <v/>
      </c>
      <c r="G2127" t="str">
        <f t="shared" si="99"/>
        <v/>
      </c>
      <c r="H2127" s="31" t="str">
        <f>IF(A2127&lt;&gt;"",-Belegerfassung!J2135+Belegerfassung!K2135,"")</f>
        <v/>
      </c>
      <c r="I2127" s="49" t="str">
        <f>IFERROR(IF(H2127&lt;&gt;"",Belegerfassung!L2135*100,""),IF(OR(Belegerfassung!L2135="Leistung EU - Erlöse",Belegerfassung!L2135="Lieferungen EU-Erlöse",Belegerfassung!L2135="EUST",Belegerfassung!L2135="Bauleistungen 20%")=TRUE,"",MID(Belegerfassung!L2135,4,2)))</f>
        <v/>
      </c>
      <c r="J2127" s="6" t="str">
        <f>IF(A2127&lt;&gt;"",LEFT(Belegerfassung!D2135,40),"")</f>
        <v/>
      </c>
      <c r="K2127" t="str">
        <f>IF(A2127&lt;&gt;"",VLOOKUP(D2127,Abfrage!$F$2:$G$21,2,FALSE),"")</f>
        <v/>
      </c>
      <c r="L2127" s="6" t="str">
        <f>IF(Belegerfassung!H2135&lt;&gt;"",Belegerfassung!H2135,"")</f>
        <v/>
      </c>
      <c r="M2127" t="str">
        <f>IFERROR(IF(Belegerfassung!E2135&lt;&gt;"",VLOOKUP(Belegerfassung!E2135,Abfrage!$L$2:$M$15,2,),""),"")</f>
        <v/>
      </c>
      <c r="N2127" t="str">
        <f t="shared" si="100"/>
        <v/>
      </c>
      <c r="O2127" t="str">
        <f t="shared" si="101"/>
        <v/>
      </c>
      <c r="P2127" t="str">
        <f>IF(Belegerfassung!G2135&lt;&gt;"",CONCATENATE(Belegerfassung!G2135,".pdf"),"")</f>
        <v/>
      </c>
    </row>
    <row r="2128" spans="1:16">
      <c r="A2128" t="str">
        <f>IF(Belegerfassung!C2136&lt;&gt;"",0,"")</f>
        <v/>
      </c>
      <c r="B2128" t="str">
        <f>IFERROR(VLOOKUP(Belegerfassung!I2136,Konten!A:D,2,FALSE),"")</f>
        <v/>
      </c>
      <c r="C2128" t="str">
        <f>IF(A2128&lt;&gt;"",TEXT(Belegerfassung!C2136,"TT.MM.JJJJ"),"")</f>
        <v/>
      </c>
      <c r="D2128" t="str">
        <f>IFERROR(VLOOKUP(Belegerfassung!A2136,Abfrage!$E$2:$F$20,2,FALSE),"")</f>
        <v/>
      </c>
      <c r="E2128" t="str">
        <f>IF(A2128&lt;&gt;"",Belegerfassung!B2136,"")</f>
        <v/>
      </c>
      <c r="F2128" t="str">
        <f>IF(Belegerfassung!L2136="","",IF(Belegerfassung!L2136&lt;&gt;"",IF(Belegerfassung!L2136&lt;&gt;"",IF(Belegerfassung!J2136&lt;&gt;0,VLOOKUP(Belegerfassung!L2136,Abfrage!$A$2:$C$19,2,),VLOOKUP(Belegerfassung!L2136,Abfrage!$A$2:$C$19,3,)),"")))</f>
        <v/>
      </c>
      <c r="G2128" t="str">
        <f t="shared" si="99"/>
        <v/>
      </c>
      <c r="H2128" s="31" t="str">
        <f>IF(A2128&lt;&gt;"",-Belegerfassung!J2136+Belegerfassung!K2136,"")</f>
        <v/>
      </c>
      <c r="I2128" s="49" t="str">
        <f>IFERROR(IF(H2128&lt;&gt;"",Belegerfassung!L2136*100,""),IF(OR(Belegerfassung!L2136="Leistung EU - Erlöse",Belegerfassung!L2136="Lieferungen EU-Erlöse",Belegerfassung!L2136="EUST",Belegerfassung!L2136="Bauleistungen 20%")=TRUE,"",MID(Belegerfassung!L2136,4,2)))</f>
        <v/>
      </c>
      <c r="J2128" s="6" t="str">
        <f>IF(A2128&lt;&gt;"",LEFT(Belegerfassung!D2136,40),"")</f>
        <v/>
      </c>
      <c r="K2128" t="str">
        <f>IF(A2128&lt;&gt;"",VLOOKUP(D2128,Abfrage!$F$2:$G$21,2,FALSE),"")</f>
        <v/>
      </c>
      <c r="L2128" s="6" t="str">
        <f>IF(Belegerfassung!H2136&lt;&gt;"",Belegerfassung!H2136,"")</f>
        <v/>
      </c>
      <c r="M2128" t="str">
        <f>IFERROR(IF(Belegerfassung!E2136&lt;&gt;"",VLOOKUP(Belegerfassung!E2136,Abfrage!$L$2:$M$15,2,),""),"")</f>
        <v/>
      </c>
      <c r="N2128" t="str">
        <f t="shared" si="100"/>
        <v/>
      </c>
      <c r="O2128" t="str">
        <f t="shared" si="101"/>
        <v/>
      </c>
      <c r="P2128" t="str">
        <f>IF(Belegerfassung!G2136&lt;&gt;"",CONCATENATE(Belegerfassung!G2136,".pdf"),"")</f>
        <v/>
      </c>
    </row>
    <row r="2129" spans="1:16">
      <c r="A2129" t="str">
        <f>IF(Belegerfassung!C2137&lt;&gt;"",0,"")</f>
        <v/>
      </c>
      <c r="B2129" t="str">
        <f>IFERROR(VLOOKUP(Belegerfassung!I2137,Konten!A:D,2,FALSE),"")</f>
        <v/>
      </c>
      <c r="C2129" t="str">
        <f>IF(A2129&lt;&gt;"",TEXT(Belegerfassung!C2137,"TT.MM.JJJJ"),"")</f>
        <v/>
      </c>
      <c r="D2129" t="str">
        <f>IFERROR(VLOOKUP(Belegerfassung!A2137,Abfrage!$E$2:$F$20,2,FALSE),"")</f>
        <v/>
      </c>
      <c r="E2129" t="str">
        <f>IF(A2129&lt;&gt;"",Belegerfassung!B2137,"")</f>
        <v/>
      </c>
      <c r="F2129" t="str">
        <f>IF(Belegerfassung!L2137="","",IF(Belegerfassung!L2137&lt;&gt;"",IF(Belegerfassung!L2137&lt;&gt;"",IF(Belegerfassung!J2137&lt;&gt;0,VLOOKUP(Belegerfassung!L2137,Abfrage!$A$2:$C$19,2,),VLOOKUP(Belegerfassung!L2137,Abfrage!$A$2:$C$19,3,)),"")))</f>
        <v/>
      </c>
      <c r="G2129" t="str">
        <f t="shared" si="99"/>
        <v/>
      </c>
      <c r="H2129" s="31" t="str">
        <f>IF(A2129&lt;&gt;"",-Belegerfassung!J2137+Belegerfassung!K2137,"")</f>
        <v/>
      </c>
      <c r="I2129" s="49" t="str">
        <f>IFERROR(IF(H2129&lt;&gt;"",Belegerfassung!L2137*100,""),IF(OR(Belegerfassung!L2137="Leistung EU - Erlöse",Belegerfassung!L2137="Lieferungen EU-Erlöse",Belegerfassung!L2137="EUST",Belegerfassung!L2137="Bauleistungen 20%")=TRUE,"",MID(Belegerfassung!L2137,4,2)))</f>
        <v/>
      </c>
      <c r="J2129" s="6" t="str">
        <f>IF(A2129&lt;&gt;"",LEFT(Belegerfassung!D2137,40),"")</f>
        <v/>
      </c>
      <c r="K2129" t="str">
        <f>IF(A2129&lt;&gt;"",VLOOKUP(D2129,Abfrage!$F$2:$G$21,2,FALSE),"")</f>
        <v/>
      </c>
      <c r="L2129" s="6" t="str">
        <f>IF(Belegerfassung!H2137&lt;&gt;"",Belegerfassung!H2137,"")</f>
        <v/>
      </c>
      <c r="M2129" t="str">
        <f>IFERROR(IF(Belegerfassung!E2137&lt;&gt;"",VLOOKUP(Belegerfassung!E2137,Abfrage!$L$2:$M$15,2,),""),"")</f>
        <v/>
      </c>
      <c r="N2129" t="str">
        <f t="shared" si="100"/>
        <v/>
      </c>
      <c r="O2129" t="str">
        <f t="shared" si="101"/>
        <v/>
      </c>
      <c r="P2129" t="str">
        <f>IF(Belegerfassung!G2137&lt;&gt;"",CONCATENATE(Belegerfassung!G2137,".pdf"),"")</f>
        <v/>
      </c>
    </row>
    <row r="2130" spans="1:16">
      <c r="A2130" t="str">
        <f>IF(Belegerfassung!C2138&lt;&gt;"",0,"")</f>
        <v/>
      </c>
      <c r="B2130" t="str">
        <f>IFERROR(VLOOKUP(Belegerfassung!I2138,Konten!A:D,2,FALSE),"")</f>
        <v/>
      </c>
      <c r="C2130" t="str">
        <f>IF(A2130&lt;&gt;"",TEXT(Belegerfassung!C2138,"TT.MM.JJJJ"),"")</f>
        <v/>
      </c>
      <c r="D2130" t="str">
        <f>IFERROR(VLOOKUP(Belegerfassung!A2138,Abfrage!$E$2:$F$20,2,FALSE),"")</f>
        <v/>
      </c>
      <c r="E2130" t="str">
        <f>IF(A2130&lt;&gt;"",Belegerfassung!B2138,"")</f>
        <v/>
      </c>
      <c r="F2130" t="str">
        <f>IF(Belegerfassung!L2138="","",IF(Belegerfassung!L2138&lt;&gt;"",IF(Belegerfassung!L2138&lt;&gt;"",IF(Belegerfassung!J2138&lt;&gt;0,VLOOKUP(Belegerfassung!L2138,Abfrage!$A$2:$C$19,2,),VLOOKUP(Belegerfassung!L2138,Abfrage!$A$2:$C$19,3,)),"")))</f>
        <v/>
      </c>
      <c r="G2130" t="str">
        <f t="shared" si="99"/>
        <v/>
      </c>
      <c r="H2130" s="31" t="str">
        <f>IF(A2130&lt;&gt;"",-Belegerfassung!J2138+Belegerfassung!K2138,"")</f>
        <v/>
      </c>
      <c r="I2130" s="49" t="str">
        <f>IFERROR(IF(H2130&lt;&gt;"",Belegerfassung!L2138*100,""),IF(OR(Belegerfassung!L2138="Leistung EU - Erlöse",Belegerfassung!L2138="Lieferungen EU-Erlöse",Belegerfassung!L2138="EUST",Belegerfassung!L2138="Bauleistungen 20%")=TRUE,"",MID(Belegerfassung!L2138,4,2)))</f>
        <v/>
      </c>
      <c r="J2130" s="6" t="str">
        <f>IF(A2130&lt;&gt;"",LEFT(Belegerfassung!D2138,40),"")</f>
        <v/>
      </c>
      <c r="K2130" t="str">
        <f>IF(A2130&lt;&gt;"",VLOOKUP(D2130,Abfrage!$F$2:$G$21,2,FALSE),"")</f>
        <v/>
      </c>
      <c r="L2130" s="6" t="str">
        <f>IF(Belegerfassung!H2138&lt;&gt;"",Belegerfassung!H2138,"")</f>
        <v/>
      </c>
      <c r="M2130" t="str">
        <f>IFERROR(IF(Belegerfassung!E2138&lt;&gt;"",VLOOKUP(Belegerfassung!E2138,Abfrage!$L$2:$M$15,2,),""),"")</f>
        <v/>
      </c>
      <c r="N2130" t="str">
        <f t="shared" si="100"/>
        <v/>
      </c>
      <c r="O2130" t="str">
        <f t="shared" si="101"/>
        <v/>
      </c>
      <c r="P2130" t="str">
        <f>IF(Belegerfassung!G2138&lt;&gt;"",CONCATENATE(Belegerfassung!G2138,".pdf"),"")</f>
        <v/>
      </c>
    </row>
    <row r="2131" spans="1:16">
      <c r="A2131" t="str">
        <f>IF(Belegerfassung!C2139&lt;&gt;"",0,"")</f>
        <v/>
      </c>
      <c r="B2131" t="str">
        <f>IFERROR(VLOOKUP(Belegerfassung!I2139,Konten!A:D,2,FALSE),"")</f>
        <v/>
      </c>
      <c r="C2131" t="str">
        <f>IF(A2131&lt;&gt;"",TEXT(Belegerfassung!C2139,"TT.MM.JJJJ"),"")</f>
        <v/>
      </c>
      <c r="D2131" t="str">
        <f>IFERROR(VLOOKUP(Belegerfassung!A2139,Abfrage!$E$2:$F$20,2,FALSE),"")</f>
        <v/>
      </c>
      <c r="E2131" t="str">
        <f>IF(A2131&lt;&gt;"",Belegerfassung!B2139,"")</f>
        <v/>
      </c>
      <c r="F2131" t="str">
        <f>IF(Belegerfassung!L2139="","",IF(Belegerfassung!L2139&lt;&gt;"",IF(Belegerfassung!L2139&lt;&gt;"",IF(Belegerfassung!J2139&lt;&gt;0,VLOOKUP(Belegerfassung!L2139,Abfrage!$A$2:$C$19,2,),VLOOKUP(Belegerfassung!L2139,Abfrage!$A$2:$C$19,3,)),"")))</f>
        <v/>
      </c>
      <c r="G2131" t="str">
        <f t="shared" si="99"/>
        <v/>
      </c>
      <c r="H2131" s="31" t="str">
        <f>IF(A2131&lt;&gt;"",-Belegerfassung!J2139+Belegerfassung!K2139,"")</f>
        <v/>
      </c>
      <c r="I2131" s="49" t="str">
        <f>IFERROR(IF(H2131&lt;&gt;"",Belegerfassung!L2139*100,""),IF(OR(Belegerfassung!L2139="Leistung EU - Erlöse",Belegerfassung!L2139="Lieferungen EU-Erlöse",Belegerfassung!L2139="EUST",Belegerfassung!L2139="Bauleistungen 20%")=TRUE,"",MID(Belegerfassung!L2139,4,2)))</f>
        <v/>
      </c>
      <c r="J2131" s="6" t="str">
        <f>IF(A2131&lt;&gt;"",LEFT(Belegerfassung!D2139,40),"")</f>
        <v/>
      </c>
      <c r="K2131" t="str">
        <f>IF(A2131&lt;&gt;"",VLOOKUP(D2131,Abfrage!$F$2:$G$21,2,FALSE),"")</f>
        <v/>
      </c>
      <c r="L2131" s="6" t="str">
        <f>IF(Belegerfassung!H2139&lt;&gt;"",Belegerfassung!H2139,"")</f>
        <v/>
      </c>
      <c r="M2131" t="str">
        <f>IFERROR(IF(Belegerfassung!E2139&lt;&gt;"",VLOOKUP(Belegerfassung!E2139,Abfrage!$L$2:$M$15,2,),""),"")</f>
        <v/>
      </c>
      <c r="N2131" t="str">
        <f t="shared" si="100"/>
        <v/>
      </c>
      <c r="O2131" t="str">
        <f t="shared" si="101"/>
        <v/>
      </c>
      <c r="P2131" t="str">
        <f>IF(Belegerfassung!G2139&lt;&gt;"",CONCATENATE(Belegerfassung!G2139,".pdf"),"")</f>
        <v/>
      </c>
    </row>
    <row r="2132" spans="1:16">
      <c r="A2132" t="str">
        <f>IF(Belegerfassung!C2140&lt;&gt;"",0,"")</f>
        <v/>
      </c>
      <c r="B2132" t="str">
        <f>IFERROR(VLOOKUP(Belegerfassung!I2140,Konten!A:D,2,FALSE),"")</f>
        <v/>
      </c>
      <c r="C2132" t="str">
        <f>IF(A2132&lt;&gt;"",TEXT(Belegerfassung!C2140,"TT.MM.JJJJ"),"")</f>
        <v/>
      </c>
      <c r="D2132" t="str">
        <f>IFERROR(VLOOKUP(Belegerfassung!A2140,Abfrage!$E$2:$F$20,2,FALSE),"")</f>
        <v/>
      </c>
      <c r="E2132" t="str">
        <f>IF(A2132&lt;&gt;"",Belegerfassung!B2140,"")</f>
        <v/>
      </c>
      <c r="F2132" t="str">
        <f>IF(Belegerfassung!L2140="","",IF(Belegerfassung!L2140&lt;&gt;"",IF(Belegerfassung!L2140&lt;&gt;"",IF(Belegerfassung!J2140&lt;&gt;0,VLOOKUP(Belegerfassung!L2140,Abfrage!$A$2:$C$19,2,),VLOOKUP(Belegerfassung!L2140,Abfrage!$A$2:$C$19,3,)),"")))</f>
        <v/>
      </c>
      <c r="G2132" t="str">
        <f t="shared" si="99"/>
        <v/>
      </c>
      <c r="H2132" s="31" t="str">
        <f>IF(A2132&lt;&gt;"",-Belegerfassung!J2140+Belegerfassung!K2140,"")</f>
        <v/>
      </c>
      <c r="I2132" s="49" t="str">
        <f>IFERROR(IF(H2132&lt;&gt;"",Belegerfassung!L2140*100,""),IF(OR(Belegerfassung!L2140="Leistung EU - Erlöse",Belegerfassung!L2140="Lieferungen EU-Erlöse",Belegerfassung!L2140="EUST",Belegerfassung!L2140="Bauleistungen 20%")=TRUE,"",MID(Belegerfassung!L2140,4,2)))</f>
        <v/>
      </c>
      <c r="J2132" s="6" t="str">
        <f>IF(A2132&lt;&gt;"",LEFT(Belegerfassung!D2140,40),"")</f>
        <v/>
      </c>
      <c r="K2132" t="str">
        <f>IF(A2132&lt;&gt;"",VLOOKUP(D2132,Abfrage!$F$2:$G$21,2,FALSE),"")</f>
        <v/>
      </c>
      <c r="L2132" s="6" t="str">
        <f>IF(Belegerfassung!H2140&lt;&gt;"",Belegerfassung!H2140,"")</f>
        <v/>
      </c>
      <c r="M2132" t="str">
        <f>IFERROR(IF(Belegerfassung!E2140&lt;&gt;"",VLOOKUP(Belegerfassung!E2140,Abfrage!$L$2:$M$15,2,),""),"")</f>
        <v/>
      </c>
      <c r="N2132" t="str">
        <f t="shared" si="100"/>
        <v/>
      </c>
      <c r="O2132" t="str">
        <f t="shared" si="101"/>
        <v/>
      </c>
      <c r="P2132" t="str">
        <f>IF(Belegerfassung!G2140&lt;&gt;"",CONCATENATE(Belegerfassung!G2140,".pdf"),"")</f>
        <v/>
      </c>
    </row>
    <row r="2133" spans="1:16">
      <c r="A2133" t="str">
        <f>IF(Belegerfassung!C2141&lt;&gt;"",0,"")</f>
        <v/>
      </c>
      <c r="B2133" t="str">
        <f>IFERROR(VLOOKUP(Belegerfassung!I2141,Konten!A:D,2,FALSE),"")</f>
        <v/>
      </c>
      <c r="C2133" t="str">
        <f>IF(A2133&lt;&gt;"",TEXT(Belegerfassung!C2141,"TT.MM.JJJJ"),"")</f>
        <v/>
      </c>
      <c r="D2133" t="str">
        <f>IFERROR(VLOOKUP(Belegerfassung!A2141,Abfrage!$E$2:$F$20,2,FALSE),"")</f>
        <v/>
      </c>
      <c r="E2133" t="str">
        <f>IF(A2133&lt;&gt;"",Belegerfassung!B2141,"")</f>
        <v/>
      </c>
      <c r="F2133" t="str">
        <f>IF(Belegerfassung!L2141="","",IF(Belegerfassung!L2141&lt;&gt;"",IF(Belegerfassung!L2141&lt;&gt;"",IF(Belegerfassung!J2141&lt;&gt;0,VLOOKUP(Belegerfassung!L2141,Abfrage!$A$2:$C$19,2,),VLOOKUP(Belegerfassung!L2141,Abfrage!$A$2:$C$19,3,)),"")))</f>
        <v/>
      </c>
      <c r="G2133" t="str">
        <f t="shared" si="99"/>
        <v/>
      </c>
      <c r="H2133" s="31" t="str">
        <f>IF(A2133&lt;&gt;"",-Belegerfassung!J2141+Belegerfassung!K2141,"")</f>
        <v/>
      </c>
      <c r="I2133" s="49" t="str">
        <f>IFERROR(IF(H2133&lt;&gt;"",Belegerfassung!L2141*100,""),IF(OR(Belegerfassung!L2141="Leistung EU - Erlöse",Belegerfassung!L2141="Lieferungen EU-Erlöse",Belegerfassung!L2141="EUST",Belegerfassung!L2141="Bauleistungen 20%")=TRUE,"",MID(Belegerfassung!L2141,4,2)))</f>
        <v/>
      </c>
      <c r="J2133" s="6" t="str">
        <f>IF(A2133&lt;&gt;"",LEFT(Belegerfassung!D2141,40),"")</f>
        <v/>
      </c>
      <c r="K2133" t="str">
        <f>IF(A2133&lt;&gt;"",VLOOKUP(D2133,Abfrage!$F$2:$G$21,2,FALSE),"")</f>
        <v/>
      </c>
      <c r="L2133" s="6" t="str">
        <f>IF(Belegerfassung!H2141&lt;&gt;"",Belegerfassung!H2141,"")</f>
        <v/>
      </c>
      <c r="M2133" t="str">
        <f>IFERROR(IF(Belegerfassung!E2141&lt;&gt;"",VLOOKUP(Belegerfassung!E2141,Abfrage!$L$2:$M$15,2,),""),"")</f>
        <v/>
      </c>
      <c r="N2133" t="str">
        <f t="shared" si="100"/>
        <v/>
      </c>
      <c r="O2133" t="str">
        <f t="shared" si="101"/>
        <v/>
      </c>
      <c r="P2133" t="str">
        <f>IF(Belegerfassung!G2141&lt;&gt;"",CONCATENATE(Belegerfassung!G2141,".pdf"),"")</f>
        <v/>
      </c>
    </row>
    <row r="2134" spans="1:16">
      <c r="A2134" t="str">
        <f>IF(Belegerfassung!C2142&lt;&gt;"",0,"")</f>
        <v/>
      </c>
      <c r="B2134" t="str">
        <f>IFERROR(VLOOKUP(Belegerfassung!I2142,Konten!A:D,2,FALSE),"")</f>
        <v/>
      </c>
      <c r="C2134" t="str">
        <f>IF(A2134&lt;&gt;"",TEXT(Belegerfassung!C2142,"TT.MM.JJJJ"),"")</f>
        <v/>
      </c>
      <c r="D2134" t="str">
        <f>IFERROR(VLOOKUP(Belegerfassung!A2142,Abfrage!$E$2:$F$20,2,FALSE),"")</f>
        <v/>
      </c>
      <c r="E2134" t="str">
        <f>IF(A2134&lt;&gt;"",Belegerfassung!B2142,"")</f>
        <v/>
      </c>
      <c r="F2134" t="str">
        <f>IF(Belegerfassung!L2142="","",IF(Belegerfassung!L2142&lt;&gt;"",IF(Belegerfassung!L2142&lt;&gt;"",IF(Belegerfassung!J2142&lt;&gt;0,VLOOKUP(Belegerfassung!L2142,Abfrage!$A$2:$C$19,2,),VLOOKUP(Belegerfassung!L2142,Abfrage!$A$2:$C$19,3,)),"")))</f>
        <v/>
      </c>
      <c r="G2134" t="str">
        <f t="shared" si="99"/>
        <v/>
      </c>
      <c r="H2134" s="31" t="str">
        <f>IF(A2134&lt;&gt;"",-Belegerfassung!J2142+Belegerfassung!K2142,"")</f>
        <v/>
      </c>
      <c r="I2134" s="49" t="str">
        <f>IFERROR(IF(H2134&lt;&gt;"",Belegerfassung!L2142*100,""),IF(OR(Belegerfassung!L2142="Leistung EU - Erlöse",Belegerfassung!L2142="Lieferungen EU-Erlöse",Belegerfassung!L2142="EUST",Belegerfassung!L2142="Bauleistungen 20%")=TRUE,"",MID(Belegerfassung!L2142,4,2)))</f>
        <v/>
      </c>
      <c r="J2134" s="6" t="str">
        <f>IF(A2134&lt;&gt;"",LEFT(Belegerfassung!D2142,40),"")</f>
        <v/>
      </c>
      <c r="K2134" t="str">
        <f>IF(A2134&lt;&gt;"",VLOOKUP(D2134,Abfrage!$F$2:$G$21,2,FALSE),"")</f>
        <v/>
      </c>
      <c r="L2134" s="6" t="str">
        <f>IF(Belegerfassung!H2142&lt;&gt;"",Belegerfassung!H2142,"")</f>
        <v/>
      </c>
      <c r="M2134" t="str">
        <f>IFERROR(IF(Belegerfassung!E2142&lt;&gt;"",VLOOKUP(Belegerfassung!E2142,Abfrage!$L$2:$M$15,2,),""),"")</f>
        <v/>
      </c>
      <c r="N2134" t="str">
        <f t="shared" si="100"/>
        <v/>
      </c>
      <c r="O2134" t="str">
        <f t="shared" si="101"/>
        <v/>
      </c>
      <c r="P2134" t="str">
        <f>IF(Belegerfassung!G2142&lt;&gt;"",CONCATENATE(Belegerfassung!G2142,".pdf"),"")</f>
        <v/>
      </c>
    </row>
    <row r="2135" spans="1:16">
      <c r="A2135" t="str">
        <f>IF(Belegerfassung!C2143&lt;&gt;"",0,"")</f>
        <v/>
      </c>
      <c r="B2135" t="str">
        <f>IFERROR(VLOOKUP(Belegerfassung!I2143,Konten!A:D,2,FALSE),"")</f>
        <v/>
      </c>
      <c r="C2135" t="str">
        <f>IF(A2135&lt;&gt;"",TEXT(Belegerfassung!C2143,"TT.MM.JJJJ"),"")</f>
        <v/>
      </c>
      <c r="D2135" t="str">
        <f>IFERROR(VLOOKUP(Belegerfassung!A2143,Abfrage!$E$2:$F$20,2,FALSE),"")</f>
        <v/>
      </c>
      <c r="E2135" t="str">
        <f>IF(A2135&lt;&gt;"",Belegerfassung!B2143,"")</f>
        <v/>
      </c>
      <c r="F2135" t="str">
        <f>IF(Belegerfassung!L2143="","",IF(Belegerfassung!L2143&lt;&gt;"",IF(Belegerfassung!L2143&lt;&gt;"",IF(Belegerfassung!J2143&lt;&gt;0,VLOOKUP(Belegerfassung!L2143,Abfrage!$A$2:$C$19,2,),VLOOKUP(Belegerfassung!L2143,Abfrage!$A$2:$C$19,3,)),"")))</f>
        <v/>
      </c>
      <c r="G2135" t="str">
        <f t="shared" si="99"/>
        <v/>
      </c>
      <c r="H2135" s="31" t="str">
        <f>IF(A2135&lt;&gt;"",-Belegerfassung!J2143+Belegerfassung!K2143,"")</f>
        <v/>
      </c>
      <c r="I2135" s="49" t="str">
        <f>IFERROR(IF(H2135&lt;&gt;"",Belegerfassung!L2143*100,""),IF(OR(Belegerfassung!L2143="Leistung EU - Erlöse",Belegerfassung!L2143="Lieferungen EU-Erlöse",Belegerfassung!L2143="EUST",Belegerfassung!L2143="Bauleistungen 20%")=TRUE,"",MID(Belegerfassung!L2143,4,2)))</f>
        <v/>
      </c>
      <c r="J2135" s="6" t="str">
        <f>IF(A2135&lt;&gt;"",LEFT(Belegerfassung!D2143,40),"")</f>
        <v/>
      </c>
      <c r="K2135" t="str">
        <f>IF(A2135&lt;&gt;"",VLOOKUP(D2135,Abfrage!$F$2:$G$21,2,FALSE),"")</f>
        <v/>
      </c>
      <c r="L2135" s="6" t="str">
        <f>IF(Belegerfassung!H2143&lt;&gt;"",Belegerfassung!H2143,"")</f>
        <v/>
      </c>
      <c r="M2135" t="str">
        <f>IFERROR(IF(Belegerfassung!E2143&lt;&gt;"",VLOOKUP(Belegerfassung!E2143,Abfrage!$L$2:$M$15,2,),""),"")</f>
        <v/>
      </c>
      <c r="N2135" t="str">
        <f t="shared" si="100"/>
        <v/>
      </c>
      <c r="O2135" t="str">
        <f t="shared" si="101"/>
        <v/>
      </c>
      <c r="P2135" t="str">
        <f>IF(Belegerfassung!G2143&lt;&gt;"",CONCATENATE(Belegerfassung!G2143,".pdf"),"")</f>
        <v/>
      </c>
    </row>
    <row r="2136" spans="1:16">
      <c r="A2136" t="str">
        <f>IF(Belegerfassung!C2144&lt;&gt;"",0,"")</f>
        <v/>
      </c>
      <c r="B2136" t="str">
        <f>IFERROR(VLOOKUP(Belegerfassung!I2144,Konten!A:D,2,FALSE),"")</f>
        <v/>
      </c>
      <c r="C2136" t="str">
        <f>IF(A2136&lt;&gt;"",TEXT(Belegerfassung!C2144,"TT.MM.JJJJ"),"")</f>
        <v/>
      </c>
      <c r="D2136" t="str">
        <f>IFERROR(VLOOKUP(Belegerfassung!A2144,Abfrage!$E$2:$F$20,2,FALSE),"")</f>
        <v/>
      </c>
      <c r="E2136" t="str">
        <f>IF(A2136&lt;&gt;"",Belegerfassung!B2144,"")</f>
        <v/>
      </c>
      <c r="F2136" t="str">
        <f>IF(Belegerfassung!L2144="","",IF(Belegerfassung!L2144&lt;&gt;"",IF(Belegerfassung!L2144&lt;&gt;"",IF(Belegerfassung!J2144&lt;&gt;0,VLOOKUP(Belegerfassung!L2144,Abfrage!$A$2:$C$19,2,),VLOOKUP(Belegerfassung!L2144,Abfrage!$A$2:$C$19,3,)),"")))</f>
        <v/>
      </c>
      <c r="G2136" t="str">
        <f t="shared" si="99"/>
        <v/>
      </c>
      <c r="H2136" s="31" t="str">
        <f>IF(A2136&lt;&gt;"",-Belegerfassung!J2144+Belegerfassung!K2144,"")</f>
        <v/>
      </c>
      <c r="I2136" s="49" t="str">
        <f>IFERROR(IF(H2136&lt;&gt;"",Belegerfassung!L2144*100,""),IF(OR(Belegerfassung!L2144="Leistung EU - Erlöse",Belegerfassung!L2144="Lieferungen EU-Erlöse",Belegerfassung!L2144="EUST",Belegerfassung!L2144="Bauleistungen 20%")=TRUE,"",MID(Belegerfassung!L2144,4,2)))</f>
        <v/>
      </c>
      <c r="J2136" s="6" t="str">
        <f>IF(A2136&lt;&gt;"",LEFT(Belegerfassung!D2144,40),"")</f>
        <v/>
      </c>
      <c r="K2136" t="str">
        <f>IF(A2136&lt;&gt;"",VLOOKUP(D2136,Abfrage!$F$2:$G$21,2,FALSE),"")</f>
        <v/>
      </c>
      <c r="L2136" s="6" t="str">
        <f>IF(Belegerfassung!H2144&lt;&gt;"",Belegerfassung!H2144,"")</f>
        <v/>
      </c>
      <c r="M2136" t="str">
        <f>IFERROR(IF(Belegerfassung!E2144&lt;&gt;"",VLOOKUP(Belegerfassung!E2144,Abfrage!$L$2:$M$15,2,),""),"")</f>
        <v/>
      </c>
      <c r="N2136" t="str">
        <f t="shared" si="100"/>
        <v/>
      </c>
      <c r="O2136" t="str">
        <f t="shared" si="101"/>
        <v/>
      </c>
      <c r="P2136" t="str">
        <f>IF(Belegerfassung!G2144&lt;&gt;"",CONCATENATE(Belegerfassung!G2144,".pdf"),"")</f>
        <v/>
      </c>
    </row>
    <row r="2137" spans="1:16">
      <c r="A2137" t="str">
        <f>IF(Belegerfassung!C2145&lt;&gt;"",0,"")</f>
        <v/>
      </c>
      <c r="B2137" t="str">
        <f>IFERROR(VLOOKUP(Belegerfassung!I2145,Konten!A:D,2,FALSE),"")</f>
        <v/>
      </c>
      <c r="C2137" t="str">
        <f>IF(A2137&lt;&gt;"",TEXT(Belegerfassung!C2145,"TT.MM.JJJJ"),"")</f>
        <v/>
      </c>
      <c r="D2137" t="str">
        <f>IFERROR(VLOOKUP(Belegerfassung!A2145,Abfrage!$E$2:$F$20,2,FALSE),"")</f>
        <v/>
      </c>
      <c r="E2137" t="str">
        <f>IF(A2137&lt;&gt;"",Belegerfassung!B2145,"")</f>
        <v/>
      </c>
      <c r="F2137" t="str">
        <f>IF(Belegerfassung!L2145="","",IF(Belegerfassung!L2145&lt;&gt;"",IF(Belegerfassung!L2145&lt;&gt;"",IF(Belegerfassung!J2145&lt;&gt;0,VLOOKUP(Belegerfassung!L2145,Abfrage!$A$2:$C$19,2,),VLOOKUP(Belegerfassung!L2145,Abfrage!$A$2:$C$19,3,)),"")))</f>
        <v/>
      </c>
      <c r="G2137" t="str">
        <f t="shared" si="99"/>
        <v/>
      </c>
      <c r="H2137" s="31" t="str">
        <f>IF(A2137&lt;&gt;"",-Belegerfassung!J2145+Belegerfassung!K2145,"")</f>
        <v/>
      </c>
      <c r="I2137" s="49" t="str">
        <f>IFERROR(IF(H2137&lt;&gt;"",Belegerfassung!L2145*100,""),IF(OR(Belegerfassung!L2145="Leistung EU - Erlöse",Belegerfassung!L2145="Lieferungen EU-Erlöse",Belegerfassung!L2145="EUST",Belegerfassung!L2145="Bauleistungen 20%")=TRUE,"",MID(Belegerfassung!L2145,4,2)))</f>
        <v/>
      </c>
      <c r="J2137" s="6" t="str">
        <f>IF(A2137&lt;&gt;"",LEFT(Belegerfassung!D2145,40),"")</f>
        <v/>
      </c>
      <c r="K2137" t="str">
        <f>IF(A2137&lt;&gt;"",VLOOKUP(D2137,Abfrage!$F$2:$G$21,2,FALSE),"")</f>
        <v/>
      </c>
      <c r="L2137" s="6" t="str">
        <f>IF(Belegerfassung!H2145&lt;&gt;"",Belegerfassung!H2145,"")</f>
        <v/>
      </c>
      <c r="M2137" t="str">
        <f>IFERROR(IF(Belegerfassung!E2145&lt;&gt;"",VLOOKUP(Belegerfassung!E2145,Abfrage!$L$2:$M$15,2,),""),"")</f>
        <v/>
      </c>
      <c r="N2137" t="str">
        <f t="shared" si="100"/>
        <v/>
      </c>
      <c r="O2137" t="str">
        <f t="shared" si="101"/>
        <v/>
      </c>
      <c r="P2137" t="str">
        <f>IF(Belegerfassung!G2145&lt;&gt;"",CONCATENATE(Belegerfassung!G2145,".pdf"),"")</f>
        <v/>
      </c>
    </row>
    <row r="2138" spans="1:16">
      <c r="A2138" t="str">
        <f>IF(Belegerfassung!C2146&lt;&gt;"",0,"")</f>
        <v/>
      </c>
      <c r="B2138" t="str">
        <f>IFERROR(VLOOKUP(Belegerfassung!I2146,Konten!A:D,2,FALSE),"")</f>
        <v/>
      </c>
      <c r="C2138" t="str">
        <f>IF(A2138&lt;&gt;"",TEXT(Belegerfassung!C2146,"TT.MM.JJJJ"),"")</f>
        <v/>
      </c>
      <c r="D2138" t="str">
        <f>IFERROR(VLOOKUP(Belegerfassung!A2146,Abfrage!$E$2:$F$20,2,FALSE),"")</f>
        <v/>
      </c>
      <c r="E2138" t="str">
        <f>IF(A2138&lt;&gt;"",Belegerfassung!B2146,"")</f>
        <v/>
      </c>
      <c r="F2138" t="str">
        <f>IF(Belegerfassung!L2146="","",IF(Belegerfassung!L2146&lt;&gt;"",IF(Belegerfassung!L2146&lt;&gt;"",IF(Belegerfassung!J2146&lt;&gt;0,VLOOKUP(Belegerfassung!L2146,Abfrage!$A$2:$C$19,2,),VLOOKUP(Belegerfassung!L2146,Abfrage!$A$2:$C$19,3,)),"")))</f>
        <v/>
      </c>
      <c r="G2138" t="str">
        <f t="shared" si="99"/>
        <v/>
      </c>
      <c r="H2138" s="31" t="str">
        <f>IF(A2138&lt;&gt;"",-Belegerfassung!J2146+Belegerfassung!K2146,"")</f>
        <v/>
      </c>
      <c r="I2138" s="49" t="str">
        <f>IFERROR(IF(H2138&lt;&gt;"",Belegerfassung!L2146*100,""),IF(OR(Belegerfassung!L2146="Leistung EU - Erlöse",Belegerfassung!L2146="Lieferungen EU-Erlöse",Belegerfassung!L2146="EUST",Belegerfassung!L2146="Bauleistungen 20%")=TRUE,"",MID(Belegerfassung!L2146,4,2)))</f>
        <v/>
      </c>
      <c r="J2138" s="6" t="str">
        <f>IF(A2138&lt;&gt;"",LEFT(Belegerfassung!D2146,40),"")</f>
        <v/>
      </c>
      <c r="K2138" t="str">
        <f>IF(A2138&lt;&gt;"",VLOOKUP(D2138,Abfrage!$F$2:$G$21,2,FALSE),"")</f>
        <v/>
      </c>
      <c r="L2138" s="6" t="str">
        <f>IF(Belegerfassung!H2146&lt;&gt;"",Belegerfassung!H2146,"")</f>
        <v/>
      </c>
      <c r="M2138" t="str">
        <f>IFERROR(IF(Belegerfassung!E2146&lt;&gt;"",VLOOKUP(Belegerfassung!E2146,Abfrage!$L$2:$M$15,2,),""),"")</f>
        <v/>
      </c>
      <c r="N2138" t="str">
        <f t="shared" si="100"/>
        <v/>
      </c>
      <c r="O2138" t="str">
        <f t="shared" si="101"/>
        <v/>
      </c>
      <c r="P2138" t="str">
        <f>IF(Belegerfassung!G2146&lt;&gt;"",CONCATENATE(Belegerfassung!G2146,".pdf"),"")</f>
        <v/>
      </c>
    </row>
    <row r="2139" spans="1:16">
      <c r="A2139" t="str">
        <f>IF(Belegerfassung!C2147&lt;&gt;"",0,"")</f>
        <v/>
      </c>
      <c r="B2139" t="str">
        <f>IFERROR(VLOOKUP(Belegerfassung!I2147,Konten!A:D,2,FALSE),"")</f>
        <v/>
      </c>
      <c r="C2139" t="str">
        <f>IF(A2139&lt;&gt;"",TEXT(Belegerfassung!C2147,"TT.MM.JJJJ"),"")</f>
        <v/>
      </c>
      <c r="D2139" t="str">
        <f>IFERROR(VLOOKUP(Belegerfassung!A2147,Abfrage!$E$2:$F$20,2,FALSE),"")</f>
        <v/>
      </c>
      <c r="E2139" t="str">
        <f>IF(A2139&lt;&gt;"",Belegerfassung!B2147,"")</f>
        <v/>
      </c>
      <c r="F2139" t="str">
        <f>IF(Belegerfassung!L2147="","",IF(Belegerfassung!L2147&lt;&gt;"",IF(Belegerfassung!L2147&lt;&gt;"",IF(Belegerfassung!J2147&lt;&gt;0,VLOOKUP(Belegerfassung!L2147,Abfrage!$A$2:$C$19,2,),VLOOKUP(Belegerfassung!L2147,Abfrage!$A$2:$C$19,3,)),"")))</f>
        <v/>
      </c>
      <c r="G2139" t="str">
        <f t="shared" si="99"/>
        <v/>
      </c>
      <c r="H2139" s="31" t="str">
        <f>IF(A2139&lt;&gt;"",-Belegerfassung!J2147+Belegerfassung!K2147,"")</f>
        <v/>
      </c>
      <c r="I2139" s="49" t="str">
        <f>IFERROR(IF(H2139&lt;&gt;"",Belegerfassung!L2147*100,""),IF(OR(Belegerfassung!L2147="Leistung EU - Erlöse",Belegerfassung!L2147="Lieferungen EU-Erlöse",Belegerfassung!L2147="EUST",Belegerfassung!L2147="Bauleistungen 20%")=TRUE,"",MID(Belegerfassung!L2147,4,2)))</f>
        <v/>
      </c>
      <c r="J2139" s="6" t="str">
        <f>IF(A2139&lt;&gt;"",LEFT(Belegerfassung!D2147,40),"")</f>
        <v/>
      </c>
      <c r="K2139" t="str">
        <f>IF(A2139&lt;&gt;"",VLOOKUP(D2139,Abfrage!$F$2:$G$21,2,FALSE),"")</f>
        <v/>
      </c>
      <c r="L2139" s="6" t="str">
        <f>IF(Belegerfassung!H2147&lt;&gt;"",Belegerfassung!H2147,"")</f>
        <v/>
      </c>
      <c r="M2139" t="str">
        <f>IFERROR(IF(Belegerfassung!E2147&lt;&gt;"",VLOOKUP(Belegerfassung!E2147,Abfrage!$L$2:$M$15,2,),""),"")</f>
        <v/>
      </c>
      <c r="N2139" t="str">
        <f t="shared" si="100"/>
        <v/>
      </c>
      <c r="O2139" t="str">
        <f t="shared" si="101"/>
        <v/>
      </c>
      <c r="P2139" t="str">
        <f>IF(Belegerfassung!G2147&lt;&gt;"",CONCATENATE(Belegerfassung!G2147,".pdf"),"")</f>
        <v/>
      </c>
    </row>
    <row r="2140" spans="1:16">
      <c r="A2140" t="str">
        <f>IF(Belegerfassung!C2148&lt;&gt;"",0,"")</f>
        <v/>
      </c>
      <c r="B2140" t="str">
        <f>IFERROR(VLOOKUP(Belegerfassung!I2148,Konten!A:D,2,FALSE),"")</f>
        <v/>
      </c>
      <c r="C2140" t="str">
        <f>IF(A2140&lt;&gt;"",TEXT(Belegerfassung!C2148,"TT.MM.JJJJ"),"")</f>
        <v/>
      </c>
      <c r="D2140" t="str">
        <f>IFERROR(VLOOKUP(Belegerfassung!A2148,Abfrage!$E$2:$F$20,2,FALSE),"")</f>
        <v/>
      </c>
      <c r="E2140" t="str">
        <f>IF(A2140&lt;&gt;"",Belegerfassung!B2148,"")</f>
        <v/>
      </c>
      <c r="F2140" t="str">
        <f>IF(Belegerfassung!L2148="","",IF(Belegerfassung!L2148&lt;&gt;"",IF(Belegerfassung!L2148&lt;&gt;"",IF(Belegerfassung!J2148&lt;&gt;0,VLOOKUP(Belegerfassung!L2148,Abfrage!$A$2:$C$19,2,),VLOOKUP(Belegerfassung!L2148,Abfrage!$A$2:$C$19,3,)),"")))</f>
        <v/>
      </c>
      <c r="G2140" t="str">
        <f t="shared" si="99"/>
        <v/>
      </c>
      <c r="H2140" s="31" t="str">
        <f>IF(A2140&lt;&gt;"",-Belegerfassung!J2148+Belegerfassung!K2148,"")</f>
        <v/>
      </c>
      <c r="I2140" s="49" t="str">
        <f>IFERROR(IF(H2140&lt;&gt;"",Belegerfassung!L2148*100,""),IF(OR(Belegerfassung!L2148="Leistung EU - Erlöse",Belegerfassung!L2148="Lieferungen EU-Erlöse",Belegerfassung!L2148="EUST",Belegerfassung!L2148="Bauleistungen 20%")=TRUE,"",MID(Belegerfassung!L2148,4,2)))</f>
        <v/>
      </c>
      <c r="J2140" s="6" t="str">
        <f>IF(A2140&lt;&gt;"",LEFT(Belegerfassung!D2148,40),"")</f>
        <v/>
      </c>
      <c r="K2140" t="str">
        <f>IF(A2140&lt;&gt;"",VLOOKUP(D2140,Abfrage!$F$2:$G$21,2,FALSE),"")</f>
        <v/>
      </c>
      <c r="L2140" s="6" t="str">
        <f>IF(Belegerfassung!H2148&lt;&gt;"",Belegerfassung!H2148,"")</f>
        <v/>
      </c>
      <c r="M2140" t="str">
        <f>IFERROR(IF(Belegerfassung!E2148&lt;&gt;"",VLOOKUP(Belegerfassung!E2148,Abfrage!$L$2:$M$15,2,),""),"")</f>
        <v/>
      </c>
      <c r="N2140" t="str">
        <f t="shared" si="100"/>
        <v/>
      </c>
      <c r="O2140" t="str">
        <f t="shared" si="101"/>
        <v/>
      </c>
      <c r="P2140" t="str">
        <f>IF(Belegerfassung!G2148&lt;&gt;"",CONCATENATE(Belegerfassung!G2148,".pdf"),"")</f>
        <v/>
      </c>
    </row>
    <row r="2141" spans="1:16">
      <c r="A2141" t="str">
        <f>IF(Belegerfassung!C2149&lt;&gt;"",0,"")</f>
        <v/>
      </c>
      <c r="B2141" t="str">
        <f>IFERROR(VLOOKUP(Belegerfassung!I2149,Konten!A:D,2,FALSE),"")</f>
        <v/>
      </c>
      <c r="C2141" t="str">
        <f>IF(A2141&lt;&gt;"",TEXT(Belegerfassung!C2149,"TT.MM.JJJJ"),"")</f>
        <v/>
      </c>
      <c r="D2141" t="str">
        <f>IFERROR(VLOOKUP(Belegerfassung!A2149,Abfrage!$E$2:$F$20,2,FALSE),"")</f>
        <v/>
      </c>
      <c r="E2141" t="str">
        <f>IF(A2141&lt;&gt;"",Belegerfassung!B2149,"")</f>
        <v/>
      </c>
      <c r="F2141" t="str">
        <f>IF(Belegerfassung!L2149="","",IF(Belegerfassung!L2149&lt;&gt;"",IF(Belegerfassung!L2149&lt;&gt;"",IF(Belegerfassung!J2149&lt;&gt;0,VLOOKUP(Belegerfassung!L2149,Abfrage!$A$2:$C$19,2,),VLOOKUP(Belegerfassung!L2149,Abfrage!$A$2:$C$19,3,)),"")))</f>
        <v/>
      </c>
      <c r="G2141" t="str">
        <f t="shared" si="99"/>
        <v/>
      </c>
      <c r="H2141" s="31" t="str">
        <f>IF(A2141&lt;&gt;"",-Belegerfassung!J2149+Belegerfassung!K2149,"")</f>
        <v/>
      </c>
      <c r="I2141" s="49" t="str">
        <f>IFERROR(IF(H2141&lt;&gt;"",Belegerfassung!L2149*100,""),IF(OR(Belegerfassung!L2149="Leistung EU - Erlöse",Belegerfassung!L2149="Lieferungen EU-Erlöse",Belegerfassung!L2149="EUST",Belegerfassung!L2149="Bauleistungen 20%")=TRUE,"",MID(Belegerfassung!L2149,4,2)))</f>
        <v/>
      </c>
      <c r="J2141" s="6" t="str">
        <f>IF(A2141&lt;&gt;"",LEFT(Belegerfassung!D2149,40),"")</f>
        <v/>
      </c>
      <c r="K2141" t="str">
        <f>IF(A2141&lt;&gt;"",VLOOKUP(D2141,Abfrage!$F$2:$G$21,2,FALSE),"")</f>
        <v/>
      </c>
      <c r="L2141" s="6" t="str">
        <f>IF(Belegerfassung!H2149&lt;&gt;"",Belegerfassung!H2149,"")</f>
        <v/>
      </c>
      <c r="M2141" t="str">
        <f>IFERROR(IF(Belegerfassung!E2149&lt;&gt;"",VLOOKUP(Belegerfassung!E2149,Abfrage!$L$2:$M$15,2,),""),"")</f>
        <v/>
      </c>
      <c r="N2141" t="str">
        <f t="shared" si="100"/>
        <v/>
      </c>
      <c r="O2141" t="str">
        <f t="shared" si="101"/>
        <v/>
      </c>
      <c r="P2141" t="str">
        <f>IF(Belegerfassung!G2149&lt;&gt;"",CONCATENATE(Belegerfassung!G2149,".pdf"),"")</f>
        <v/>
      </c>
    </row>
    <row r="2142" spans="1:16">
      <c r="A2142" t="str">
        <f>IF(Belegerfassung!C2150&lt;&gt;"",0,"")</f>
        <v/>
      </c>
      <c r="B2142" t="str">
        <f>IFERROR(VLOOKUP(Belegerfassung!I2150,Konten!A:D,2,FALSE),"")</f>
        <v/>
      </c>
      <c r="C2142" t="str">
        <f>IF(A2142&lt;&gt;"",TEXT(Belegerfassung!C2150,"TT.MM.JJJJ"),"")</f>
        <v/>
      </c>
      <c r="D2142" t="str">
        <f>IFERROR(VLOOKUP(Belegerfassung!A2150,Abfrage!$E$2:$F$20,2,FALSE),"")</f>
        <v/>
      </c>
      <c r="E2142" t="str">
        <f>IF(A2142&lt;&gt;"",Belegerfassung!B2150,"")</f>
        <v/>
      </c>
      <c r="F2142" t="str">
        <f>IF(Belegerfassung!L2150="","",IF(Belegerfassung!L2150&lt;&gt;"",IF(Belegerfassung!L2150&lt;&gt;"",IF(Belegerfassung!J2150&lt;&gt;0,VLOOKUP(Belegerfassung!L2150,Abfrage!$A$2:$C$19,2,),VLOOKUP(Belegerfassung!L2150,Abfrage!$A$2:$C$19,3,)),"")))</f>
        <v/>
      </c>
      <c r="G2142" t="str">
        <f t="shared" si="99"/>
        <v/>
      </c>
      <c r="H2142" s="31" t="str">
        <f>IF(A2142&lt;&gt;"",-Belegerfassung!J2150+Belegerfassung!K2150,"")</f>
        <v/>
      </c>
      <c r="I2142" s="49" t="str">
        <f>IFERROR(IF(H2142&lt;&gt;"",Belegerfassung!L2150*100,""),IF(OR(Belegerfassung!L2150="Leistung EU - Erlöse",Belegerfassung!L2150="Lieferungen EU-Erlöse",Belegerfassung!L2150="EUST",Belegerfassung!L2150="Bauleistungen 20%")=TRUE,"",MID(Belegerfassung!L2150,4,2)))</f>
        <v/>
      </c>
      <c r="J2142" s="6" t="str">
        <f>IF(A2142&lt;&gt;"",LEFT(Belegerfassung!D2150,40),"")</f>
        <v/>
      </c>
      <c r="K2142" t="str">
        <f>IF(A2142&lt;&gt;"",VLOOKUP(D2142,Abfrage!$F$2:$G$21,2,FALSE),"")</f>
        <v/>
      </c>
      <c r="L2142" s="6" t="str">
        <f>IF(Belegerfassung!H2150&lt;&gt;"",Belegerfassung!H2150,"")</f>
        <v/>
      </c>
      <c r="M2142" t="str">
        <f>IFERROR(IF(Belegerfassung!E2150&lt;&gt;"",VLOOKUP(Belegerfassung!E2150,Abfrage!$L$2:$M$15,2,),""),"")</f>
        <v/>
      </c>
      <c r="N2142" t="str">
        <f t="shared" si="100"/>
        <v/>
      </c>
      <c r="O2142" t="str">
        <f t="shared" si="101"/>
        <v/>
      </c>
      <c r="P2142" t="str">
        <f>IF(Belegerfassung!G2150&lt;&gt;"",CONCATENATE(Belegerfassung!G2150,".pdf"),"")</f>
        <v/>
      </c>
    </row>
    <row r="2143" spans="1:16">
      <c r="A2143" t="str">
        <f>IF(Belegerfassung!C2151&lt;&gt;"",0,"")</f>
        <v/>
      </c>
      <c r="B2143" t="str">
        <f>IFERROR(VLOOKUP(Belegerfassung!I2151,Konten!A:D,2,FALSE),"")</f>
        <v/>
      </c>
      <c r="C2143" t="str">
        <f>IF(A2143&lt;&gt;"",TEXT(Belegerfassung!C2151,"TT.MM.JJJJ"),"")</f>
        <v/>
      </c>
      <c r="D2143" t="str">
        <f>IFERROR(VLOOKUP(Belegerfassung!A2151,Abfrage!$E$2:$F$20,2,FALSE),"")</f>
        <v/>
      </c>
      <c r="E2143" t="str">
        <f>IF(A2143&lt;&gt;"",Belegerfassung!B2151,"")</f>
        <v/>
      </c>
      <c r="F2143" t="str">
        <f>IF(Belegerfassung!L2151="","",IF(Belegerfassung!L2151&lt;&gt;"",IF(Belegerfassung!L2151&lt;&gt;"",IF(Belegerfassung!J2151&lt;&gt;0,VLOOKUP(Belegerfassung!L2151,Abfrage!$A$2:$C$19,2,),VLOOKUP(Belegerfassung!L2151,Abfrage!$A$2:$C$19,3,)),"")))</f>
        <v/>
      </c>
      <c r="G2143" t="str">
        <f t="shared" si="99"/>
        <v/>
      </c>
      <c r="H2143" s="31" t="str">
        <f>IF(A2143&lt;&gt;"",-Belegerfassung!J2151+Belegerfassung!K2151,"")</f>
        <v/>
      </c>
      <c r="I2143" s="49" t="str">
        <f>IFERROR(IF(H2143&lt;&gt;"",Belegerfassung!L2151*100,""),IF(OR(Belegerfassung!L2151="Leistung EU - Erlöse",Belegerfassung!L2151="Lieferungen EU-Erlöse",Belegerfassung!L2151="EUST",Belegerfassung!L2151="Bauleistungen 20%")=TRUE,"",MID(Belegerfassung!L2151,4,2)))</f>
        <v/>
      </c>
      <c r="J2143" s="6" t="str">
        <f>IF(A2143&lt;&gt;"",LEFT(Belegerfassung!D2151,40),"")</f>
        <v/>
      </c>
      <c r="K2143" t="str">
        <f>IF(A2143&lt;&gt;"",VLOOKUP(D2143,Abfrage!$F$2:$G$21,2,FALSE),"")</f>
        <v/>
      </c>
      <c r="L2143" s="6" t="str">
        <f>IF(Belegerfassung!H2151&lt;&gt;"",Belegerfassung!H2151,"")</f>
        <v/>
      </c>
      <c r="M2143" t="str">
        <f>IFERROR(IF(Belegerfassung!E2151&lt;&gt;"",VLOOKUP(Belegerfassung!E2151,Abfrage!$L$2:$M$15,2,),""),"")</f>
        <v/>
      </c>
      <c r="N2143" t="str">
        <f t="shared" si="100"/>
        <v/>
      </c>
      <c r="O2143" t="str">
        <f t="shared" si="101"/>
        <v/>
      </c>
      <c r="P2143" t="str">
        <f>IF(Belegerfassung!G2151&lt;&gt;"",CONCATENATE(Belegerfassung!G2151,".pdf"),"")</f>
        <v/>
      </c>
    </row>
    <row r="2144" spans="1:16">
      <c r="A2144" t="str">
        <f>IF(Belegerfassung!C2152&lt;&gt;"",0,"")</f>
        <v/>
      </c>
      <c r="B2144" t="str">
        <f>IFERROR(VLOOKUP(Belegerfassung!I2152,Konten!A:D,2,FALSE),"")</f>
        <v/>
      </c>
      <c r="C2144" t="str">
        <f>IF(A2144&lt;&gt;"",TEXT(Belegerfassung!C2152,"TT.MM.JJJJ"),"")</f>
        <v/>
      </c>
      <c r="D2144" t="str">
        <f>IFERROR(VLOOKUP(Belegerfassung!A2152,Abfrage!$E$2:$F$20,2,FALSE),"")</f>
        <v/>
      </c>
      <c r="E2144" t="str">
        <f>IF(A2144&lt;&gt;"",Belegerfassung!B2152,"")</f>
        <v/>
      </c>
      <c r="F2144" t="str">
        <f>IF(Belegerfassung!L2152="","",IF(Belegerfassung!L2152&lt;&gt;"",IF(Belegerfassung!L2152&lt;&gt;"",IF(Belegerfassung!J2152&lt;&gt;0,VLOOKUP(Belegerfassung!L2152,Abfrage!$A$2:$C$19,2,),VLOOKUP(Belegerfassung!L2152,Abfrage!$A$2:$C$19,3,)),"")))</f>
        <v/>
      </c>
      <c r="G2144" t="str">
        <f t="shared" si="99"/>
        <v/>
      </c>
      <c r="H2144" s="31" t="str">
        <f>IF(A2144&lt;&gt;"",-Belegerfassung!J2152+Belegerfassung!K2152,"")</f>
        <v/>
      </c>
      <c r="I2144" s="49" t="str">
        <f>IFERROR(IF(H2144&lt;&gt;"",Belegerfassung!L2152*100,""),IF(OR(Belegerfassung!L2152="Leistung EU - Erlöse",Belegerfassung!L2152="Lieferungen EU-Erlöse",Belegerfassung!L2152="EUST",Belegerfassung!L2152="Bauleistungen 20%")=TRUE,"",MID(Belegerfassung!L2152,4,2)))</f>
        <v/>
      </c>
      <c r="J2144" s="6" t="str">
        <f>IF(A2144&lt;&gt;"",LEFT(Belegerfassung!D2152,40),"")</f>
        <v/>
      </c>
      <c r="K2144" t="str">
        <f>IF(A2144&lt;&gt;"",VLOOKUP(D2144,Abfrage!$F$2:$G$21,2,FALSE),"")</f>
        <v/>
      </c>
      <c r="L2144" s="6" t="str">
        <f>IF(Belegerfassung!H2152&lt;&gt;"",Belegerfassung!H2152,"")</f>
        <v/>
      </c>
      <c r="M2144" t="str">
        <f>IFERROR(IF(Belegerfassung!E2152&lt;&gt;"",VLOOKUP(Belegerfassung!E2152,Abfrage!$L$2:$M$15,2,),""),"")</f>
        <v/>
      </c>
      <c r="N2144" t="str">
        <f t="shared" si="100"/>
        <v/>
      </c>
      <c r="O2144" t="str">
        <f t="shared" si="101"/>
        <v/>
      </c>
      <c r="P2144" t="str">
        <f>IF(Belegerfassung!G2152&lt;&gt;"",CONCATENATE(Belegerfassung!G2152,".pdf"),"")</f>
        <v/>
      </c>
    </row>
    <row r="2145" spans="1:16">
      <c r="A2145" t="str">
        <f>IF(Belegerfassung!C2153&lt;&gt;"",0,"")</f>
        <v/>
      </c>
      <c r="B2145" t="str">
        <f>IFERROR(VLOOKUP(Belegerfassung!I2153,Konten!A:D,2,FALSE),"")</f>
        <v/>
      </c>
      <c r="C2145" t="str">
        <f>IF(A2145&lt;&gt;"",TEXT(Belegerfassung!C2153,"TT.MM.JJJJ"),"")</f>
        <v/>
      </c>
      <c r="D2145" t="str">
        <f>IFERROR(VLOOKUP(Belegerfassung!A2153,Abfrage!$E$2:$F$20,2,FALSE),"")</f>
        <v/>
      </c>
      <c r="E2145" t="str">
        <f>IF(A2145&lt;&gt;"",Belegerfassung!B2153,"")</f>
        <v/>
      </c>
      <c r="F2145" t="str">
        <f>IF(Belegerfassung!L2153="","",IF(Belegerfassung!L2153&lt;&gt;"",IF(Belegerfassung!L2153&lt;&gt;"",IF(Belegerfassung!J2153&lt;&gt;0,VLOOKUP(Belegerfassung!L2153,Abfrage!$A$2:$C$19,2,),VLOOKUP(Belegerfassung!L2153,Abfrage!$A$2:$C$19,3,)),"")))</f>
        <v/>
      </c>
      <c r="G2145" t="str">
        <f t="shared" si="99"/>
        <v/>
      </c>
      <c r="H2145" s="31" t="str">
        <f>IF(A2145&lt;&gt;"",-Belegerfassung!J2153+Belegerfassung!K2153,"")</f>
        <v/>
      </c>
      <c r="I2145" s="49" t="str">
        <f>IFERROR(IF(H2145&lt;&gt;"",Belegerfassung!L2153*100,""),IF(OR(Belegerfassung!L2153="Leistung EU - Erlöse",Belegerfassung!L2153="Lieferungen EU-Erlöse",Belegerfassung!L2153="EUST",Belegerfassung!L2153="Bauleistungen 20%")=TRUE,"",MID(Belegerfassung!L2153,4,2)))</f>
        <v/>
      </c>
      <c r="J2145" s="6" t="str">
        <f>IF(A2145&lt;&gt;"",LEFT(Belegerfassung!D2153,40),"")</f>
        <v/>
      </c>
      <c r="K2145" t="str">
        <f>IF(A2145&lt;&gt;"",VLOOKUP(D2145,Abfrage!$F$2:$G$21,2,FALSE),"")</f>
        <v/>
      </c>
      <c r="L2145" s="6" t="str">
        <f>IF(Belegerfassung!H2153&lt;&gt;"",Belegerfassung!H2153,"")</f>
        <v/>
      </c>
      <c r="M2145" t="str">
        <f>IFERROR(IF(Belegerfassung!E2153&lt;&gt;"",VLOOKUP(Belegerfassung!E2153,Abfrage!$L$2:$M$15,2,),""),"")</f>
        <v/>
      </c>
      <c r="N2145" t="str">
        <f t="shared" si="100"/>
        <v/>
      </c>
      <c r="O2145" t="str">
        <f t="shared" si="101"/>
        <v/>
      </c>
      <c r="P2145" t="str">
        <f>IF(Belegerfassung!G2153&lt;&gt;"",CONCATENATE(Belegerfassung!G2153,".pdf"),"")</f>
        <v/>
      </c>
    </row>
    <row r="2146" spans="1:16">
      <c r="A2146" t="str">
        <f>IF(Belegerfassung!C2154&lt;&gt;"",0,"")</f>
        <v/>
      </c>
      <c r="B2146" t="str">
        <f>IFERROR(VLOOKUP(Belegerfassung!I2154,Konten!A:D,2,FALSE),"")</f>
        <v/>
      </c>
      <c r="C2146" t="str">
        <f>IF(A2146&lt;&gt;"",TEXT(Belegerfassung!C2154,"TT.MM.JJJJ"),"")</f>
        <v/>
      </c>
      <c r="D2146" t="str">
        <f>IFERROR(VLOOKUP(Belegerfassung!A2154,Abfrage!$E$2:$F$20,2,FALSE),"")</f>
        <v/>
      </c>
      <c r="E2146" t="str">
        <f>IF(A2146&lt;&gt;"",Belegerfassung!B2154,"")</f>
        <v/>
      </c>
      <c r="F2146" t="str">
        <f>IF(Belegerfassung!L2154="","",IF(Belegerfassung!L2154&lt;&gt;"",IF(Belegerfassung!L2154&lt;&gt;"",IF(Belegerfassung!J2154&lt;&gt;0,VLOOKUP(Belegerfassung!L2154,Abfrage!$A$2:$C$19,2,),VLOOKUP(Belegerfassung!L2154,Abfrage!$A$2:$C$19,3,)),"")))</f>
        <v/>
      </c>
      <c r="G2146" t="str">
        <f t="shared" si="99"/>
        <v/>
      </c>
      <c r="H2146" s="31" t="str">
        <f>IF(A2146&lt;&gt;"",-Belegerfassung!J2154+Belegerfassung!K2154,"")</f>
        <v/>
      </c>
      <c r="I2146" s="49" t="str">
        <f>IFERROR(IF(H2146&lt;&gt;"",Belegerfassung!L2154*100,""),IF(OR(Belegerfassung!L2154="Leistung EU - Erlöse",Belegerfassung!L2154="Lieferungen EU-Erlöse",Belegerfassung!L2154="EUST",Belegerfassung!L2154="Bauleistungen 20%")=TRUE,"",MID(Belegerfassung!L2154,4,2)))</f>
        <v/>
      </c>
      <c r="J2146" s="6" t="str">
        <f>IF(A2146&lt;&gt;"",LEFT(Belegerfassung!D2154,40),"")</f>
        <v/>
      </c>
      <c r="K2146" t="str">
        <f>IF(A2146&lt;&gt;"",VLOOKUP(D2146,Abfrage!$F$2:$G$21,2,FALSE),"")</f>
        <v/>
      </c>
      <c r="L2146" s="6" t="str">
        <f>IF(Belegerfassung!H2154&lt;&gt;"",Belegerfassung!H2154,"")</f>
        <v/>
      </c>
      <c r="M2146" t="str">
        <f>IFERROR(IF(Belegerfassung!E2154&lt;&gt;"",VLOOKUP(Belegerfassung!E2154,Abfrage!$L$2:$M$15,2,),""),"")</f>
        <v/>
      </c>
      <c r="N2146" t="str">
        <f t="shared" si="100"/>
        <v/>
      </c>
      <c r="O2146" t="str">
        <f t="shared" si="101"/>
        <v/>
      </c>
      <c r="P2146" t="str">
        <f>IF(Belegerfassung!G2154&lt;&gt;"",CONCATENATE(Belegerfassung!G2154,".pdf"),"")</f>
        <v/>
      </c>
    </row>
    <row r="2147" spans="1:16">
      <c r="A2147" t="str">
        <f>IF(Belegerfassung!C2155&lt;&gt;"",0,"")</f>
        <v/>
      </c>
      <c r="B2147" t="str">
        <f>IFERROR(VLOOKUP(Belegerfassung!I2155,Konten!A:D,2,FALSE),"")</f>
        <v/>
      </c>
      <c r="C2147" t="str">
        <f>IF(A2147&lt;&gt;"",TEXT(Belegerfassung!C2155,"TT.MM.JJJJ"),"")</f>
        <v/>
      </c>
      <c r="D2147" t="str">
        <f>IFERROR(VLOOKUP(Belegerfassung!A2155,Abfrage!$E$2:$F$20,2,FALSE),"")</f>
        <v/>
      </c>
      <c r="E2147" t="str">
        <f>IF(A2147&lt;&gt;"",Belegerfassung!B2155,"")</f>
        <v/>
      </c>
      <c r="F2147" t="str">
        <f>IF(Belegerfassung!L2155="","",IF(Belegerfassung!L2155&lt;&gt;"",IF(Belegerfassung!L2155&lt;&gt;"",IF(Belegerfassung!J2155&lt;&gt;0,VLOOKUP(Belegerfassung!L2155,Abfrage!$A$2:$C$19,2,),VLOOKUP(Belegerfassung!L2155,Abfrage!$A$2:$C$19,3,)),"")))</f>
        <v/>
      </c>
      <c r="G2147" t="str">
        <f t="shared" si="99"/>
        <v/>
      </c>
      <c r="H2147" s="31" t="str">
        <f>IF(A2147&lt;&gt;"",-Belegerfassung!J2155+Belegerfassung!K2155,"")</f>
        <v/>
      </c>
      <c r="I2147" s="49" t="str">
        <f>IFERROR(IF(H2147&lt;&gt;"",Belegerfassung!L2155*100,""),IF(OR(Belegerfassung!L2155="Leistung EU - Erlöse",Belegerfassung!L2155="Lieferungen EU-Erlöse",Belegerfassung!L2155="EUST",Belegerfassung!L2155="Bauleistungen 20%")=TRUE,"",MID(Belegerfassung!L2155,4,2)))</f>
        <v/>
      </c>
      <c r="J2147" s="6" t="str">
        <f>IF(A2147&lt;&gt;"",LEFT(Belegerfassung!D2155,40),"")</f>
        <v/>
      </c>
      <c r="K2147" t="str">
        <f>IF(A2147&lt;&gt;"",VLOOKUP(D2147,Abfrage!$F$2:$G$21,2,FALSE),"")</f>
        <v/>
      </c>
      <c r="L2147" s="6" t="str">
        <f>IF(Belegerfassung!H2155&lt;&gt;"",Belegerfassung!H2155,"")</f>
        <v/>
      </c>
      <c r="M2147" t="str">
        <f>IFERROR(IF(Belegerfassung!E2155&lt;&gt;"",VLOOKUP(Belegerfassung!E2155,Abfrage!$L$2:$M$15,2,),""),"")</f>
        <v/>
      </c>
      <c r="N2147" t="str">
        <f t="shared" si="100"/>
        <v/>
      </c>
      <c r="O2147" t="str">
        <f t="shared" si="101"/>
        <v/>
      </c>
      <c r="P2147" t="str">
        <f>IF(Belegerfassung!G2155&lt;&gt;"",CONCATENATE(Belegerfassung!G2155,".pdf"),"")</f>
        <v/>
      </c>
    </row>
    <row r="2148" spans="1:16">
      <c r="A2148" t="str">
        <f>IF(Belegerfassung!C2156&lt;&gt;"",0,"")</f>
        <v/>
      </c>
      <c r="B2148" t="str">
        <f>IFERROR(VLOOKUP(Belegerfassung!I2156,Konten!A:D,2,FALSE),"")</f>
        <v/>
      </c>
      <c r="C2148" t="str">
        <f>IF(A2148&lt;&gt;"",TEXT(Belegerfassung!C2156,"TT.MM.JJJJ"),"")</f>
        <v/>
      </c>
      <c r="D2148" t="str">
        <f>IFERROR(VLOOKUP(Belegerfassung!A2156,Abfrage!$E$2:$F$20,2,FALSE),"")</f>
        <v/>
      </c>
      <c r="E2148" t="str">
        <f>IF(A2148&lt;&gt;"",Belegerfassung!B2156,"")</f>
        <v/>
      </c>
      <c r="F2148" t="str">
        <f>IF(Belegerfassung!L2156="","",IF(Belegerfassung!L2156&lt;&gt;"",IF(Belegerfassung!L2156&lt;&gt;"",IF(Belegerfassung!J2156&lt;&gt;0,VLOOKUP(Belegerfassung!L2156,Abfrage!$A$2:$C$19,2,),VLOOKUP(Belegerfassung!L2156,Abfrage!$A$2:$C$19,3,)),"")))</f>
        <v/>
      </c>
      <c r="G2148" t="str">
        <f t="shared" si="99"/>
        <v/>
      </c>
      <c r="H2148" s="31" t="str">
        <f>IF(A2148&lt;&gt;"",-Belegerfassung!J2156+Belegerfassung!K2156,"")</f>
        <v/>
      </c>
      <c r="I2148" s="49" t="str">
        <f>IFERROR(IF(H2148&lt;&gt;"",Belegerfassung!L2156*100,""),IF(OR(Belegerfassung!L2156="Leistung EU - Erlöse",Belegerfassung!L2156="Lieferungen EU-Erlöse",Belegerfassung!L2156="EUST",Belegerfassung!L2156="Bauleistungen 20%")=TRUE,"",MID(Belegerfassung!L2156,4,2)))</f>
        <v/>
      </c>
      <c r="J2148" s="6" t="str">
        <f>IF(A2148&lt;&gt;"",LEFT(Belegerfassung!D2156,40),"")</f>
        <v/>
      </c>
      <c r="K2148" t="str">
        <f>IF(A2148&lt;&gt;"",VLOOKUP(D2148,Abfrage!$F$2:$G$21,2,FALSE),"")</f>
        <v/>
      </c>
      <c r="L2148" s="6" t="str">
        <f>IF(Belegerfassung!H2156&lt;&gt;"",Belegerfassung!H2156,"")</f>
        <v/>
      </c>
      <c r="M2148" t="str">
        <f>IFERROR(IF(Belegerfassung!E2156&lt;&gt;"",VLOOKUP(Belegerfassung!E2156,Abfrage!$L$2:$M$15,2,),""),"")</f>
        <v/>
      </c>
      <c r="N2148" t="str">
        <f t="shared" si="100"/>
        <v/>
      </c>
      <c r="O2148" t="str">
        <f t="shared" si="101"/>
        <v/>
      </c>
      <c r="P2148" t="str">
        <f>IF(Belegerfassung!G2156&lt;&gt;"",CONCATENATE(Belegerfassung!G2156,".pdf"),"")</f>
        <v/>
      </c>
    </row>
    <row r="2149" spans="1:16">
      <c r="A2149" t="str">
        <f>IF(Belegerfassung!C2157&lt;&gt;"",0,"")</f>
        <v/>
      </c>
      <c r="B2149" t="str">
        <f>IFERROR(VLOOKUP(Belegerfassung!I2157,Konten!A:D,2,FALSE),"")</f>
        <v/>
      </c>
      <c r="C2149" t="str">
        <f>IF(A2149&lt;&gt;"",TEXT(Belegerfassung!C2157,"TT.MM.JJJJ"),"")</f>
        <v/>
      </c>
      <c r="D2149" t="str">
        <f>IFERROR(VLOOKUP(Belegerfassung!A2157,Abfrage!$E$2:$F$20,2,FALSE),"")</f>
        <v/>
      </c>
      <c r="E2149" t="str">
        <f>IF(A2149&lt;&gt;"",Belegerfassung!B2157,"")</f>
        <v/>
      </c>
      <c r="F2149" t="str">
        <f>IF(Belegerfassung!L2157="","",IF(Belegerfassung!L2157&lt;&gt;"",IF(Belegerfassung!L2157&lt;&gt;"",IF(Belegerfassung!J2157&lt;&gt;0,VLOOKUP(Belegerfassung!L2157,Abfrage!$A$2:$C$19,2,),VLOOKUP(Belegerfassung!L2157,Abfrage!$A$2:$C$19,3,)),"")))</f>
        <v/>
      </c>
      <c r="G2149" t="str">
        <f t="shared" si="99"/>
        <v/>
      </c>
      <c r="H2149" s="31" t="str">
        <f>IF(A2149&lt;&gt;"",-Belegerfassung!J2157+Belegerfassung!K2157,"")</f>
        <v/>
      </c>
      <c r="I2149" s="49" t="str">
        <f>IFERROR(IF(H2149&lt;&gt;"",Belegerfassung!L2157*100,""),IF(OR(Belegerfassung!L2157="Leistung EU - Erlöse",Belegerfassung!L2157="Lieferungen EU-Erlöse",Belegerfassung!L2157="EUST",Belegerfassung!L2157="Bauleistungen 20%")=TRUE,"",MID(Belegerfassung!L2157,4,2)))</f>
        <v/>
      </c>
      <c r="J2149" s="6" t="str">
        <f>IF(A2149&lt;&gt;"",LEFT(Belegerfassung!D2157,40),"")</f>
        <v/>
      </c>
      <c r="K2149" t="str">
        <f>IF(A2149&lt;&gt;"",VLOOKUP(D2149,Abfrage!$F$2:$G$21,2,FALSE),"")</f>
        <v/>
      </c>
      <c r="L2149" s="6" t="str">
        <f>IF(Belegerfassung!H2157&lt;&gt;"",Belegerfassung!H2157,"")</f>
        <v/>
      </c>
      <c r="M2149" t="str">
        <f>IFERROR(IF(Belegerfassung!E2157&lt;&gt;"",VLOOKUP(Belegerfassung!E2157,Abfrage!$L$2:$M$15,2,),""),"")</f>
        <v/>
      </c>
      <c r="N2149" t="str">
        <f t="shared" si="100"/>
        <v/>
      </c>
      <c r="O2149" t="str">
        <f t="shared" si="101"/>
        <v/>
      </c>
      <c r="P2149" t="str">
        <f>IF(Belegerfassung!G2157&lt;&gt;"",CONCATENATE(Belegerfassung!G2157,".pdf"),"")</f>
        <v/>
      </c>
    </row>
    <row r="2150" spans="1:16">
      <c r="A2150" t="str">
        <f>IF(Belegerfassung!C2158&lt;&gt;"",0,"")</f>
        <v/>
      </c>
      <c r="B2150" t="str">
        <f>IFERROR(VLOOKUP(Belegerfassung!I2158,Konten!A:D,2,FALSE),"")</f>
        <v/>
      </c>
      <c r="C2150" t="str">
        <f>IF(A2150&lt;&gt;"",TEXT(Belegerfassung!C2158,"TT.MM.JJJJ"),"")</f>
        <v/>
      </c>
      <c r="D2150" t="str">
        <f>IFERROR(VLOOKUP(Belegerfassung!A2158,Abfrage!$E$2:$F$20,2,FALSE),"")</f>
        <v/>
      </c>
      <c r="E2150" t="str">
        <f>IF(A2150&lt;&gt;"",Belegerfassung!B2158,"")</f>
        <v/>
      </c>
      <c r="F2150" t="str">
        <f>IF(Belegerfassung!L2158="","",IF(Belegerfassung!L2158&lt;&gt;"",IF(Belegerfassung!L2158&lt;&gt;"",IF(Belegerfassung!J2158&lt;&gt;0,VLOOKUP(Belegerfassung!L2158,Abfrage!$A$2:$C$19,2,),VLOOKUP(Belegerfassung!L2158,Abfrage!$A$2:$C$19,3,)),"")))</f>
        <v/>
      </c>
      <c r="G2150" t="str">
        <f t="shared" si="99"/>
        <v/>
      </c>
      <c r="H2150" s="31" t="str">
        <f>IF(A2150&lt;&gt;"",-Belegerfassung!J2158+Belegerfassung!K2158,"")</f>
        <v/>
      </c>
      <c r="I2150" s="49" t="str">
        <f>IFERROR(IF(H2150&lt;&gt;"",Belegerfassung!L2158*100,""),IF(OR(Belegerfassung!L2158="Leistung EU - Erlöse",Belegerfassung!L2158="Lieferungen EU-Erlöse",Belegerfassung!L2158="EUST",Belegerfassung!L2158="Bauleistungen 20%")=TRUE,"",MID(Belegerfassung!L2158,4,2)))</f>
        <v/>
      </c>
      <c r="J2150" s="6" t="str">
        <f>IF(A2150&lt;&gt;"",LEFT(Belegerfassung!D2158,40),"")</f>
        <v/>
      </c>
      <c r="K2150" t="str">
        <f>IF(A2150&lt;&gt;"",VLOOKUP(D2150,Abfrage!$F$2:$G$21,2,FALSE),"")</f>
        <v/>
      </c>
      <c r="L2150" s="6" t="str">
        <f>IF(Belegerfassung!H2158&lt;&gt;"",Belegerfassung!H2158,"")</f>
        <v/>
      </c>
      <c r="M2150" t="str">
        <f>IFERROR(IF(Belegerfassung!E2158&lt;&gt;"",VLOOKUP(Belegerfassung!E2158,Abfrage!$L$2:$M$15,2,),""),"")</f>
        <v/>
      </c>
      <c r="N2150" t="str">
        <f t="shared" si="100"/>
        <v/>
      </c>
      <c r="O2150" t="str">
        <f t="shared" si="101"/>
        <v/>
      </c>
      <c r="P2150" t="str">
        <f>IF(Belegerfassung!G2158&lt;&gt;"",CONCATENATE(Belegerfassung!G2158,".pdf"),"")</f>
        <v/>
      </c>
    </row>
    <row r="2151" spans="1:16">
      <c r="A2151" t="str">
        <f>IF(Belegerfassung!C2159&lt;&gt;"",0,"")</f>
        <v/>
      </c>
      <c r="B2151" t="str">
        <f>IFERROR(VLOOKUP(Belegerfassung!I2159,Konten!A:D,2,FALSE),"")</f>
        <v/>
      </c>
      <c r="C2151" t="str">
        <f>IF(A2151&lt;&gt;"",TEXT(Belegerfassung!C2159,"TT.MM.JJJJ"),"")</f>
        <v/>
      </c>
      <c r="D2151" t="str">
        <f>IFERROR(VLOOKUP(Belegerfassung!A2159,Abfrage!$E$2:$F$20,2,FALSE),"")</f>
        <v/>
      </c>
      <c r="E2151" t="str">
        <f>IF(A2151&lt;&gt;"",Belegerfassung!B2159,"")</f>
        <v/>
      </c>
      <c r="F2151" t="str">
        <f>IF(Belegerfassung!L2159="","",IF(Belegerfassung!L2159&lt;&gt;"",IF(Belegerfassung!L2159&lt;&gt;"",IF(Belegerfassung!J2159&lt;&gt;0,VLOOKUP(Belegerfassung!L2159,Abfrage!$A$2:$C$19,2,),VLOOKUP(Belegerfassung!L2159,Abfrage!$A$2:$C$19,3,)),"")))</f>
        <v/>
      </c>
      <c r="G2151" t="str">
        <f t="shared" si="99"/>
        <v/>
      </c>
      <c r="H2151" s="31" t="str">
        <f>IF(A2151&lt;&gt;"",-Belegerfassung!J2159+Belegerfassung!K2159,"")</f>
        <v/>
      </c>
      <c r="I2151" s="49" t="str">
        <f>IFERROR(IF(H2151&lt;&gt;"",Belegerfassung!L2159*100,""),IF(OR(Belegerfassung!L2159="Leistung EU - Erlöse",Belegerfassung!L2159="Lieferungen EU-Erlöse",Belegerfassung!L2159="EUST",Belegerfassung!L2159="Bauleistungen 20%")=TRUE,"",MID(Belegerfassung!L2159,4,2)))</f>
        <v/>
      </c>
      <c r="J2151" s="6" t="str">
        <f>IF(A2151&lt;&gt;"",LEFT(Belegerfassung!D2159,40),"")</f>
        <v/>
      </c>
      <c r="K2151" t="str">
        <f>IF(A2151&lt;&gt;"",VLOOKUP(D2151,Abfrage!$F$2:$G$21,2,FALSE),"")</f>
        <v/>
      </c>
      <c r="L2151" s="6" t="str">
        <f>IF(Belegerfassung!H2159&lt;&gt;"",Belegerfassung!H2159,"")</f>
        <v/>
      </c>
      <c r="M2151" t="str">
        <f>IFERROR(IF(Belegerfassung!E2159&lt;&gt;"",VLOOKUP(Belegerfassung!E2159,Abfrage!$L$2:$M$15,2,),""),"")</f>
        <v/>
      </c>
      <c r="N2151" t="str">
        <f t="shared" si="100"/>
        <v/>
      </c>
      <c r="O2151" t="str">
        <f t="shared" si="101"/>
        <v/>
      </c>
      <c r="P2151" t="str">
        <f>IF(Belegerfassung!G2159&lt;&gt;"",CONCATENATE(Belegerfassung!G2159,".pdf"),"")</f>
        <v/>
      </c>
    </row>
    <row r="2152" spans="1:16">
      <c r="A2152" t="str">
        <f>IF(Belegerfassung!C2160&lt;&gt;"",0,"")</f>
        <v/>
      </c>
      <c r="B2152" t="str">
        <f>IFERROR(VLOOKUP(Belegerfassung!I2160,Konten!A:D,2,FALSE),"")</f>
        <v/>
      </c>
      <c r="C2152" t="str">
        <f>IF(A2152&lt;&gt;"",TEXT(Belegerfassung!C2160,"TT.MM.JJJJ"),"")</f>
        <v/>
      </c>
      <c r="D2152" t="str">
        <f>IFERROR(VLOOKUP(Belegerfassung!A2160,Abfrage!$E$2:$F$20,2,FALSE),"")</f>
        <v/>
      </c>
      <c r="E2152" t="str">
        <f>IF(A2152&lt;&gt;"",Belegerfassung!B2160,"")</f>
        <v/>
      </c>
      <c r="F2152" t="str">
        <f>IF(Belegerfassung!L2160="","",IF(Belegerfassung!L2160&lt;&gt;"",IF(Belegerfassung!L2160&lt;&gt;"",IF(Belegerfassung!J2160&lt;&gt;0,VLOOKUP(Belegerfassung!L2160,Abfrage!$A$2:$C$19,2,),VLOOKUP(Belegerfassung!L2160,Abfrage!$A$2:$C$19,3,)),"")))</f>
        <v/>
      </c>
      <c r="G2152" t="str">
        <f t="shared" si="99"/>
        <v/>
      </c>
      <c r="H2152" s="31" t="str">
        <f>IF(A2152&lt;&gt;"",-Belegerfassung!J2160+Belegerfassung!K2160,"")</f>
        <v/>
      </c>
      <c r="I2152" s="49" t="str">
        <f>IFERROR(IF(H2152&lt;&gt;"",Belegerfassung!L2160*100,""),IF(OR(Belegerfassung!L2160="Leistung EU - Erlöse",Belegerfassung!L2160="Lieferungen EU-Erlöse",Belegerfassung!L2160="EUST",Belegerfassung!L2160="Bauleistungen 20%")=TRUE,"",MID(Belegerfassung!L2160,4,2)))</f>
        <v/>
      </c>
      <c r="J2152" s="6" t="str">
        <f>IF(A2152&lt;&gt;"",LEFT(Belegerfassung!D2160,40),"")</f>
        <v/>
      </c>
      <c r="K2152" t="str">
        <f>IF(A2152&lt;&gt;"",VLOOKUP(D2152,Abfrage!$F$2:$G$21,2,FALSE),"")</f>
        <v/>
      </c>
      <c r="L2152" s="6" t="str">
        <f>IF(Belegerfassung!H2160&lt;&gt;"",Belegerfassung!H2160,"")</f>
        <v/>
      </c>
      <c r="M2152" t="str">
        <f>IFERROR(IF(Belegerfassung!E2160&lt;&gt;"",VLOOKUP(Belegerfassung!E2160,Abfrage!$L$2:$M$15,2,),""),"")</f>
        <v/>
      </c>
      <c r="N2152" t="str">
        <f t="shared" si="100"/>
        <v/>
      </c>
      <c r="O2152" t="str">
        <f t="shared" si="101"/>
        <v/>
      </c>
      <c r="P2152" t="str">
        <f>IF(Belegerfassung!G2160&lt;&gt;"",CONCATENATE(Belegerfassung!G2160,".pdf"),"")</f>
        <v/>
      </c>
    </row>
    <row r="2153" spans="1:16">
      <c r="A2153" t="str">
        <f>IF(Belegerfassung!C2161&lt;&gt;"",0,"")</f>
        <v/>
      </c>
      <c r="B2153" t="str">
        <f>IFERROR(VLOOKUP(Belegerfassung!I2161,Konten!A:D,2,FALSE),"")</f>
        <v/>
      </c>
      <c r="C2153" t="str">
        <f>IF(A2153&lt;&gt;"",TEXT(Belegerfassung!C2161,"TT.MM.JJJJ"),"")</f>
        <v/>
      </c>
      <c r="D2153" t="str">
        <f>IFERROR(VLOOKUP(Belegerfassung!A2161,Abfrage!$E$2:$F$20,2,FALSE),"")</f>
        <v/>
      </c>
      <c r="E2153" t="str">
        <f>IF(A2153&lt;&gt;"",Belegerfassung!B2161,"")</f>
        <v/>
      </c>
      <c r="F2153" t="str">
        <f>IF(Belegerfassung!L2161="","",IF(Belegerfassung!L2161&lt;&gt;"",IF(Belegerfassung!L2161&lt;&gt;"",IF(Belegerfassung!J2161&lt;&gt;0,VLOOKUP(Belegerfassung!L2161,Abfrage!$A$2:$C$19,2,),VLOOKUP(Belegerfassung!L2161,Abfrage!$A$2:$C$19,3,)),"")))</f>
        <v/>
      </c>
      <c r="G2153" t="str">
        <f t="shared" si="99"/>
        <v/>
      </c>
      <c r="H2153" s="31" t="str">
        <f>IF(A2153&lt;&gt;"",-Belegerfassung!J2161+Belegerfassung!K2161,"")</f>
        <v/>
      </c>
      <c r="I2153" s="49" t="str">
        <f>IFERROR(IF(H2153&lt;&gt;"",Belegerfassung!L2161*100,""),IF(OR(Belegerfassung!L2161="Leistung EU - Erlöse",Belegerfassung!L2161="Lieferungen EU-Erlöse",Belegerfassung!L2161="EUST",Belegerfassung!L2161="Bauleistungen 20%")=TRUE,"",MID(Belegerfassung!L2161,4,2)))</f>
        <v/>
      </c>
      <c r="J2153" s="6" t="str">
        <f>IF(A2153&lt;&gt;"",LEFT(Belegerfassung!D2161,40),"")</f>
        <v/>
      </c>
      <c r="K2153" t="str">
        <f>IF(A2153&lt;&gt;"",VLOOKUP(D2153,Abfrage!$F$2:$G$21,2,FALSE),"")</f>
        <v/>
      </c>
      <c r="L2153" s="6" t="str">
        <f>IF(Belegerfassung!H2161&lt;&gt;"",Belegerfassung!H2161,"")</f>
        <v/>
      </c>
      <c r="M2153" t="str">
        <f>IFERROR(IF(Belegerfassung!E2161&lt;&gt;"",VLOOKUP(Belegerfassung!E2161,Abfrage!$L$2:$M$15,2,),""),"")</f>
        <v/>
      </c>
      <c r="N2153" t="str">
        <f t="shared" si="100"/>
        <v/>
      </c>
      <c r="O2153" t="str">
        <f t="shared" si="101"/>
        <v/>
      </c>
      <c r="P2153" t="str">
        <f>IF(Belegerfassung!G2161&lt;&gt;"",CONCATENATE(Belegerfassung!G2161,".pdf"),"")</f>
        <v/>
      </c>
    </row>
    <row r="2154" spans="1:16">
      <c r="A2154" t="str">
        <f>IF(Belegerfassung!C2162&lt;&gt;"",0,"")</f>
        <v/>
      </c>
      <c r="B2154" t="str">
        <f>IFERROR(VLOOKUP(Belegerfassung!I2162,Konten!A:D,2,FALSE),"")</f>
        <v/>
      </c>
      <c r="C2154" t="str">
        <f>IF(A2154&lt;&gt;"",TEXT(Belegerfassung!C2162,"TT.MM.JJJJ"),"")</f>
        <v/>
      </c>
      <c r="D2154" t="str">
        <f>IFERROR(VLOOKUP(Belegerfassung!A2162,Abfrage!$E$2:$F$20,2,FALSE),"")</f>
        <v/>
      </c>
      <c r="E2154" t="str">
        <f>IF(A2154&lt;&gt;"",Belegerfassung!B2162,"")</f>
        <v/>
      </c>
      <c r="F2154" t="str">
        <f>IF(Belegerfassung!L2162="","",IF(Belegerfassung!L2162&lt;&gt;"",IF(Belegerfassung!L2162&lt;&gt;"",IF(Belegerfassung!J2162&lt;&gt;0,VLOOKUP(Belegerfassung!L2162,Abfrage!$A$2:$C$19,2,),VLOOKUP(Belegerfassung!L2162,Abfrage!$A$2:$C$19,3,)),"")))</f>
        <v/>
      </c>
      <c r="G2154" t="str">
        <f t="shared" si="99"/>
        <v/>
      </c>
      <c r="H2154" s="31" t="str">
        <f>IF(A2154&lt;&gt;"",-Belegerfassung!J2162+Belegerfassung!K2162,"")</f>
        <v/>
      </c>
      <c r="I2154" s="49" t="str">
        <f>IFERROR(IF(H2154&lt;&gt;"",Belegerfassung!L2162*100,""),IF(OR(Belegerfassung!L2162="Leistung EU - Erlöse",Belegerfassung!L2162="Lieferungen EU-Erlöse",Belegerfassung!L2162="EUST",Belegerfassung!L2162="Bauleistungen 20%")=TRUE,"",MID(Belegerfassung!L2162,4,2)))</f>
        <v/>
      </c>
      <c r="J2154" s="6" t="str">
        <f>IF(A2154&lt;&gt;"",LEFT(Belegerfassung!D2162,40),"")</f>
        <v/>
      </c>
      <c r="K2154" t="str">
        <f>IF(A2154&lt;&gt;"",VLOOKUP(D2154,Abfrage!$F$2:$G$21,2,FALSE),"")</f>
        <v/>
      </c>
      <c r="L2154" s="6" t="str">
        <f>IF(Belegerfassung!H2162&lt;&gt;"",Belegerfassung!H2162,"")</f>
        <v/>
      </c>
      <c r="M2154" t="str">
        <f>IFERROR(IF(Belegerfassung!E2162&lt;&gt;"",VLOOKUP(Belegerfassung!E2162,Abfrage!$L$2:$M$15,2,),""),"")</f>
        <v/>
      </c>
      <c r="N2154" t="str">
        <f t="shared" si="100"/>
        <v/>
      </c>
      <c r="O2154" t="str">
        <f t="shared" si="101"/>
        <v/>
      </c>
      <c r="P2154" t="str">
        <f>IF(Belegerfassung!G2162&lt;&gt;"",CONCATENATE(Belegerfassung!G2162,".pdf"),"")</f>
        <v/>
      </c>
    </row>
    <row r="2155" spans="1:16">
      <c r="A2155" t="str">
        <f>IF(Belegerfassung!C2163&lt;&gt;"",0,"")</f>
        <v/>
      </c>
      <c r="B2155" t="str">
        <f>IFERROR(VLOOKUP(Belegerfassung!I2163,Konten!A:D,2,FALSE),"")</f>
        <v/>
      </c>
      <c r="C2155" t="str">
        <f>IF(A2155&lt;&gt;"",TEXT(Belegerfassung!C2163,"TT.MM.JJJJ"),"")</f>
        <v/>
      </c>
      <c r="D2155" t="str">
        <f>IFERROR(VLOOKUP(Belegerfassung!A2163,Abfrage!$E$2:$F$20,2,FALSE),"")</f>
        <v/>
      </c>
      <c r="E2155" t="str">
        <f>IF(A2155&lt;&gt;"",Belegerfassung!B2163,"")</f>
        <v/>
      </c>
      <c r="F2155" t="str">
        <f>IF(Belegerfassung!L2163="","",IF(Belegerfassung!L2163&lt;&gt;"",IF(Belegerfassung!L2163&lt;&gt;"",IF(Belegerfassung!J2163&lt;&gt;0,VLOOKUP(Belegerfassung!L2163,Abfrage!$A$2:$C$19,2,),VLOOKUP(Belegerfassung!L2163,Abfrage!$A$2:$C$19,3,)),"")))</f>
        <v/>
      </c>
      <c r="G2155" t="str">
        <f t="shared" si="99"/>
        <v/>
      </c>
      <c r="H2155" s="31" t="str">
        <f>IF(A2155&lt;&gt;"",-Belegerfassung!J2163+Belegerfassung!K2163,"")</f>
        <v/>
      </c>
      <c r="I2155" s="49" t="str">
        <f>IFERROR(IF(H2155&lt;&gt;"",Belegerfassung!L2163*100,""),IF(OR(Belegerfassung!L2163="Leistung EU - Erlöse",Belegerfassung!L2163="Lieferungen EU-Erlöse",Belegerfassung!L2163="EUST",Belegerfassung!L2163="Bauleistungen 20%")=TRUE,"",MID(Belegerfassung!L2163,4,2)))</f>
        <v/>
      </c>
      <c r="J2155" s="6" t="str">
        <f>IF(A2155&lt;&gt;"",LEFT(Belegerfassung!D2163,40),"")</f>
        <v/>
      </c>
      <c r="K2155" t="str">
        <f>IF(A2155&lt;&gt;"",VLOOKUP(D2155,Abfrage!$F$2:$G$21,2,FALSE),"")</f>
        <v/>
      </c>
      <c r="L2155" s="6" t="str">
        <f>IF(Belegerfassung!H2163&lt;&gt;"",Belegerfassung!H2163,"")</f>
        <v/>
      </c>
      <c r="M2155" t="str">
        <f>IFERROR(IF(Belegerfassung!E2163&lt;&gt;"",VLOOKUP(Belegerfassung!E2163,Abfrage!$L$2:$M$15,2,),""),"")</f>
        <v/>
      </c>
      <c r="N2155" t="str">
        <f t="shared" si="100"/>
        <v/>
      </c>
      <c r="O2155" t="str">
        <f t="shared" si="101"/>
        <v/>
      </c>
      <c r="P2155" t="str">
        <f>IF(Belegerfassung!G2163&lt;&gt;"",CONCATENATE(Belegerfassung!G2163,".pdf"),"")</f>
        <v/>
      </c>
    </row>
    <row r="2156" spans="1:16">
      <c r="A2156" t="str">
        <f>IF(Belegerfassung!C2164&lt;&gt;"",0,"")</f>
        <v/>
      </c>
      <c r="B2156" t="str">
        <f>IFERROR(VLOOKUP(Belegerfassung!I2164,Konten!A:D,2,FALSE),"")</f>
        <v/>
      </c>
      <c r="C2156" t="str">
        <f>IF(A2156&lt;&gt;"",TEXT(Belegerfassung!C2164,"TT.MM.JJJJ"),"")</f>
        <v/>
      </c>
      <c r="D2156" t="str">
        <f>IFERROR(VLOOKUP(Belegerfassung!A2164,Abfrage!$E$2:$F$20,2,FALSE),"")</f>
        <v/>
      </c>
      <c r="E2156" t="str">
        <f>IF(A2156&lt;&gt;"",Belegerfassung!B2164,"")</f>
        <v/>
      </c>
      <c r="F2156" t="str">
        <f>IF(Belegerfassung!L2164="","",IF(Belegerfassung!L2164&lt;&gt;"",IF(Belegerfassung!L2164&lt;&gt;"",IF(Belegerfassung!J2164&lt;&gt;0,VLOOKUP(Belegerfassung!L2164,Abfrage!$A$2:$C$19,2,),VLOOKUP(Belegerfassung!L2164,Abfrage!$A$2:$C$19,3,)),"")))</f>
        <v/>
      </c>
      <c r="G2156" t="str">
        <f t="shared" si="99"/>
        <v/>
      </c>
      <c r="H2156" s="31" t="str">
        <f>IF(A2156&lt;&gt;"",-Belegerfassung!J2164+Belegerfassung!K2164,"")</f>
        <v/>
      </c>
      <c r="I2156" s="49" t="str">
        <f>IFERROR(IF(H2156&lt;&gt;"",Belegerfassung!L2164*100,""),IF(OR(Belegerfassung!L2164="Leistung EU - Erlöse",Belegerfassung!L2164="Lieferungen EU-Erlöse",Belegerfassung!L2164="EUST",Belegerfassung!L2164="Bauleistungen 20%")=TRUE,"",MID(Belegerfassung!L2164,4,2)))</f>
        <v/>
      </c>
      <c r="J2156" s="6" t="str">
        <f>IF(A2156&lt;&gt;"",LEFT(Belegerfassung!D2164,40),"")</f>
        <v/>
      </c>
      <c r="K2156" t="str">
        <f>IF(A2156&lt;&gt;"",VLOOKUP(D2156,Abfrage!$F$2:$G$21,2,FALSE),"")</f>
        <v/>
      </c>
      <c r="L2156" s="6" t="str">
        <f>IF(Belegerfassung!H2164&lt;&gt;"",Belegerfassung!H2164,"")</f>
        <v/>
      </c>
      <c r="M2156" t="str">
        <f>IFERROR(IF(Belegerfassung!E2164&lt;&gt;"",VLOOKUP(Belegerfassung!E2164,Abfrage!$L$2:$M$15,2,),""),"")</f>
        <v/>
      </c>
      <c r="N2156" t="str">
        <f t="shared" si="100"/>
        <v/>
      </c>
      <c r="O2156" t="str">
        <f t="shared" si="101"/>
        <v/>
      </c>
      <c r="P2156" t="str">
        <f>IF(Belegerfassung!G2164&lt;&gt;"",CONCATENATE(Belegerfassung!G2164,".pdf"),"")</f>
        <v/>
      </c>
    </row>
    <row r="2157" spans="1:16">
      <c r="A2157" t="str">
        <f>IF(Belegerfassung!C2165&lt;&gt;"",0,"")</f>
        <v/>
      </c>
      <c r="B2157" t="str">
        <f>IFERROR(VLOOKUP(Belegerfassung!I2165,Konten!A:D,2,FALSE),"")</f>
        <v/>
      </c>
      <c r="C2157" t="str">
        <f>IF(A2157&lt;&gt;"",TEXT(Belegerfassung!C2165,"TT.MM.JJJJ"),"")</f>
        <v/>
      </c>
      <c r="D2157" t="str">
        <f>IFERROR(VLOOKUP(Belegerfassung!A2165,Abfrage!$E$2:$F$20,2,FALSE),"")</f>
        <v/>
      </c>
      <c r="E2157" t="str">
        <f>IF(A2157&lt;&gt;"",Belegerfassung!B2165,"")</f>
        <v/>
      </c>
      <c r="F2157" t="str">
        <f>IF(Belegerfassung!L2165="","",IF(Belegerfassung!L2165&lt;&gt;"",IF(Belegerfassung!L2165&lt;&gt;"",IF(Belegerfassung!J2165&lt;&gt;0,VLOOKUP(Belegerfassung!L2165,Abfrage!$A$2:$C$19,2,),VLOOKUP(Belegerfassung!L2165,Abfrage!$A$2:$C$19,3,)),"")))</f>
        <v/>
      </c>
      <c r="G2157" t="str">
        <f t="shared" si="99"/>
        <v/>
      </c>
      <c r="H2157" s="31" t="str">
        <f>IF(A2157&lt;&gt;"",-Belegerfassung!J2165+Belegerfassung!K2165,"")</f>
        <v/>
      </c>
      <c r="I2157" s="49" t="str">
        <f>IFERROR(IF(H2157&lt;&gt;"",Belegerfassung!L2165*100,""),IF(OR(Belegerfassung!L2165="Leistung EU - Erlöse",Belegerfassung!L2165="Lieferungen EU-Erlöse",Belegerfassung!L2165="EUST",Belegerfassung!L2165="Bauleistungen 20%")=TRUE,"",MID(Belegerfassung!L2165,4,2)))</f>
        <v/>
      </c>
      <c r="J2157" s="6" t="str">
        <f>IF(A2157&lt;&gt;"",LEFT(Belegerfassung!D2165,40),"")</f>
        <v/>
      </c>
      <c r="K2157" t="str">
        <f>IF(A2157&lt;&gt;"",VLOOKUP(D2157,Abfrage!$F$2:$G$21,2,FALSE),"")</f>
        <v/>
      </c>
      <c r="L2157" s="6" t="str">
        <f>IF(Belegerfassung!H2165&lt;&gt;"",Belegerfassung!H2165,"")</f>
        <v/>
      </c>
      <c r="M2157" t="str">
        <f>IFERROR(IF(Belegerfassung!E2165&lt;&gt;"",VLOOKUP(Belegerfassung!E2165,Abfrage!$L$2:$M$15,2,),""),"")</f>
        <v/>
      </c>
      <c r="N2157" t="str">
        <f t="shared" si="100"/>
        <v/>
      </c>
      <c r="O2157" t="str">
        <f t="shared" si="101"/>
        <v/>
      </c>
      <c r="P2157" t="str">
        <f>IF(Belegerfassung!G2165&lt;&gt;"",CONCATENATE(Belegerfassung!G2165,".pdf"),"")</f>
        <v/>
      </c>
    </row>
    <row r="2158" spans="1:16">
      <c r="A2158" t="str">
        <f>IF(Belegerfassung!C2166&lt;&gt;"",0,"")</f>
        <v/>
      </c>
      <c r="B2158" t="str">
        <f>IFERROR(VLOOKUP(Belegerfassung!I2166,Konten!A:D,2,FALSE),"")</f>
        <v/>
      </c>
      <c r="C2158" t="str">
        <f>IF(A2158&lt;&gt;"",TEXT(Belegerfassung!C2166,"TT.MM.JJJJ"),"")</f>
        <v/>
      </c>
      <c r="D2158" t="str">
        <f>IFERROR(VLOOKUP(Belegerfassung!A2166,Abfrage!$E$2:$F$20,2,FALSE),"")</f>
        <v/>
      </c>
      <c r="E2158" t="str">
        <f>IF(A2158&lt;&gt;"",Belegerfassung!B2166,"")</f>
        <v/>
      </c>
      <c r="F2158" t="str">
        <f>IF(Belegerfassung!L2166="","",IF(Belegerfassung!L2166&lt;&gt;"",IF(Belegerfassung!L2166&lt;&gt;"",IF(Belegerfassung!J2166&lt;&gt;0,VLOOKUP(Belegerfassung!L2166,Abfrage!$A$2:$C$19,2,),VLOOKUP(Belegerfassung!L2166,Abfrage!$A$2:$C$19,3,)),"")))</f>
        <v/>
      </c>
      <c r="G2158" t="str">
        <f t="shared" si="99"/>
        <v/>
      </c>
      <c r="H2158" s="31" t="str">
        <f>IF(A2158&lt;&gt;"",-Belegerfassung!J2166+Belegerfassung!K2166,"")</f>
        <v/>
      </c>
      <c r="I2158" s="49" t="str">
        <f>IFERROR(IF(H2158&lt;&gt;"",Belegerfassung!L2166*100,""),IF(OR(Belegerfassung!L2166="Leistung EU - Erlöse",Belegerfassung!L2166="Lieferungen EU-Erlöse",Belegerfassung!L2166="EUST",Belegerfassung!L2166="Bauleistungen 20%")=TRUE,"",MID(Belegerfassung!L2166,4,2)))</f>
        <v/>
      </c>
      <c r="J2158" s="6" t="str">
        <f>IF(A2158&lt;&gt;"",LEFT(Belegerfassung!D2166,40),"")</f>
        <v/>
      </c>
      <c r="K2158" t="str">
        <f>IF(A2158&lt;&gt;"",VLOOKUP(D2158,Abfrage!$F$2:$G$21,2,FALSE),"")</f>
        <v/>
      </c>
      <c r="L2158" s="6" t="str">
        <f>IF(Belegerfassung!H2166&lt;&gt;"",Belegerfassung!H2166,"")</f>
        <v/>
      </c>
      <c r="M2158" t="str">
        <f>IFERROR(IF(Belegerfassung!E2166&lt;&gt;"",VLOOKUP(Belegerfassung!E2166,Abfrage!$L$2:$M$15,2,),""),"")</f>
        <v/>
      </c>
      <c r="N2158" t="str">
        <f t="shared" si="100"/>
        <v/>
      </c>
      <c r="O2158" t="str">
        <f t="shared" si="101"/>
        <v/>
      </c>
      <c r="P2158" t="str">
        <f>IF(Belegerfassung!G2166&lt;&gt;"",CONCATENATE(Belegerfassung!G2166,".pdf"),"")</f>
        <v/>
      </c>
    </row>
    <row r="2159" spans="1:16">
      <c r="A2159" t="str">
        <f>IF(Belegerfassung!C2167&lt;&gt;"",0,"")</f>
        <v/>
      </c>
      <c r="B2159" t="str">
        <f>IFERROR(VLOOKUP(Belegerfassung!I2167,Konten!A:D,2,FALSE),"")</f>
        <v/>
      </c>
      <c r="C2159" t="str">
        <f>IF(A2159&lt;&gt;"",TEXT(Belegerfassung!C2167,"TT.MM.JJJJ"),"")</f>
        <v/>
      </c>
      <c r="D2159" t="str">
        <f>IFERROR(VLOOKUP(Belegerfassung!A2167,Abfrage!$E$2:$F$20,2,FALSE),"")</f>
        <v/>
      </c>
      <c r="E2159" t="str">
        <f>IF(A2159&lt;&gt;"",Belegerfassung!B2167,"")</f>
        <v/>
      </c>
      <c r="F2159" t="str">
        <f>IF(Belegerfassung!L2167="","",IF(Belegerfassung!L2167&lt;&gt;"",IF(Belegerfassung!L2167&lt;&gt;"",IF(Belegerfassung!J2167&lt;&gt;0,VLOOKUP(Belegerfassung!L2167,Abfrage!$A$2:$C$19,2,),VLOOKUP(Belegerfassung!L2167,Abfrage!$A$2:$C$19,3,)),"")))</f>
        <v/>
      </c>
      <c r="G2159" t="str">
        <f t="shared" si="99"/>
        <v/>
      </c>
      <c r="H2159" s="31" t="str">
        <f>IF(A2159&lt;&gt;"",-Belegerfassung!J2167+Belegerfassung!K2167,"")</f>
        <v/>
      </c>
      <c r="I2159" s="49" t="str">
        <f>IFERROR(IF(H2159&lt;&gt;"",Belegerfassung!L2167*100,""),IF(OR(Belegerfassung!L2167="Leistung EU - Erlöse",Belegerfassung!L2167="Lieferungen EU-Erlöse",Belegerfassung!L2167="EUST",Belegerfassung!L2167="Bauleistungen 20%")=TRUE,"",MID(Belegerfassung!L2167,4,2)))</f>
        <v/>
      </c>
      <c r="J2159" s="6" t="str">
        <f>IF(A2159&lt;&gt;"",LEFT(Belegerfassung!D2167,40),"")</f>
        <v/>
      </c>
      <c r="K2159" t="str">
        <f>IF(A2159&lt;&gt;"",VLOOKUP(D2159,Abfrage!$F$2:$G$21,2,FALSE),"")</f>
        <v/>
      </c>
      <c r="L2159" s="6" t="str">
        <f>IF(Belegerfassung!H2167&lt;&gt;"",Belegerfassung!H2167,"")</f>
        <v/>
      </c>
      <c r="M2159" t="str">
        <f>IFERROR(IF(Belegerfassung!E2167&lt;&gt;"",VLOOKUP(Belegerfassung!E2167,Abfrage!$L$2:$M$15,2,),""),"")</f>
        <v/>
      </c>
      <c r="N2159" t="str">
        <f t="shared" si="100"/>
        <v/>
      </c>
      <c r="O2159" t="str">
        <f t="shared" si="101"/>
        <v/>
      </c>
      <c r="P2159" t="str">
        <f>IF(Belegerfassung!G2167&lt;&gt;"",CONCATENATE(Belegerfassung!G2167,".pdf"),"")</f>
        <v/>
      </c>
    </row>
    <row r="2160" spans="1:16">
      <c r="A2160" t="str">
        <f>IF(Belegerfassung!C2168&lt;&gt;"",0,"")</f>
        <v/>
      </c>
      <c r="B2160" t="str">
        <f>IFERROR(VLOOKUP(Belegerfassung!I2168,Konten!A:D,2,FALSE),"")</f>
        <v/>
      </c>
      <c r="C2160" t="str">
        <f>IF(A2160&lt;&gt;"",TEXT(Belegerfassung!C2168,"TT.MM.JJJJ"),"")</f>
        <v/>
      </c>
      <c r="D2160" t="str">
        <f>IFERROR(VLOOKUP(Belegerfassung!A2168,Abfrage!$E$2:$F$20,2,FALSE),"")</f>
        <v/>
      </c>
      <c r="E2160" t="str">
        <f>IF(A2160&lt;&gt;"",Belegerfassung!B2168,"")</f>
        <v/>
      </c>
      <c r="F2160" t="str">
        <f>IF(Belegerfassung!L2168="","",IF(Belegerfassung!L2168&lt;&gt;"",IF(Belegerfassung!L2168&lt;&gt;"",IF(Belegerfassung!J2168&lt;&gt;0,VLOOKUP(Belegerfassung!L2168,Abfrage!$A$2:$C$19,2,),VLOOKUP(Belegerfassung!L2168,Abfrage!$A$2:$C$19,3,)),"")))</f>
        <v/>
      </c>
      <c r="G2160" t="str">
        <f t="shared" si="99"/>
        <v/>
      </c>
      <c r="H2160" s="31" t="str">
        <f>IF(A2160&lt;&gt;"",-Belegerfassung!J2168+Belegerfassung!K2168,"")</f>
        <v/>
      </c>
      <c r="I2160" s="49" t="str">
        <f>IFERROR(IF(H2160&lt;&gt;"",Belegerfassung!L2168*100,""),IF(OR(Belegerfassung!L2168="Leistung EU - Erlöse",Belegerfassung!L2168="Lieferungen EU-Erlöse",Belegerfassung!L2168="EUST",Belegerfassung!L2168="Bauleistungen 20%")=TRUE,"",MID(Belegerfassung!L2168,4,2)))</f>
        <v/>
      </c>
      <c r="J2160" s="6" t="str">
        <f>IF(A2160&lt;&gt;"",LEFT(Belegerfassung!D2168,40),"")</f>
        <v/>
      </c>
      <c r="K2160" t="str">
        <f>IF(A2160&lt;&gt;"",VLOOKUP(D2160,Abfrage!$F$2:$G$21,2,FALSE),"")</f>
        <v/>
      </c>
      <c r="L2160" s="6" t="str">
        <f>IF(Belegerfassung!H2168&lt;&gt;"",Belegerfassung!H2168,"")</f>
        <v/>
      </c>
      <c r="M2160" t="str">
        <f>IFERROR(IF(Belegerfassung!E2168&lt;&gt;"",VLOOKUP(Belegerfassung!E2168,Abfrage!$L$2:$M$15,2,),""),"")</f>
        <v/>
      </c>
      <c r="N2160" t="str">
        <f t="shared" si="100"/>
        <v/>
      </c>
      <c r="O2160" t="str">
        <f t="shared" si="101"/>
        <v/>
      </c>
      <c r="P2160" t="str">
        <f>IF(Belegerfassung!G2168&lt;&gt;"",CONCATENATE(Belegerfassung!G2168,".pdf"),"")</f>
        <v/>
      </c>
    </row>
    <row r="2161" spans="1:16">
      <c r="A2161" t="str">
        <f>IF(Belegerfassung!C2169&lt;&gt;"",0,"")</f>
        <v/>
      </c>
      <c r="B2161" t="str">
        <f>IFERROR(VLOOKUP(Belegerfassung!I2169,Konten!A:D,2,FALSE),"")</f>
        <v/>
      </c>
      <c r="C2161" t="str">
        <f>IF(A2161&lt;&gt;"",TEXT(Belegerfassung!C2169,"TT.MM.JJJJ"),"")</f>
        <v/>
      </c>
      <c r="D2161" t="str">
        <f>IFERROR(VLOOKUP(Belegerfassung!A2169,Abfrage!$E$2:$F$20,2,FALSE),"")</f>
        <v/>
      </c>
      <c r="E2161" t="str">
        <f>IF(A2161&lt;&gt;"",Belegerfassung!B2169,"")</f>
        <v/>
      </c>
      <c r="F2161" t="str">
        <f>IF(Belegerfassung!L2169="","",IF(Belegerfassung!L2169&lt;&gt;"",IF(Belegerfassung!L2169&lt;&gt;"",IF(Belegerfassung!J2169&lt;&gt;0,VLOOKUP(Belegerfassung!L2169,Abfrage!$A$2:$C$19,2,),VLOOKUP(Belegerfassung!L2169,Abfrage!$A$2:$C$19,3,)),"")))</f>
        <v/>
      </c>
      <c r="G2161" t="str">
        <f t="shared" si="99"/>
        <v/>
      </c>
      <c r="H2161" s="31" t="str">
        <f>IF(A2161&lt;&gt;"",-Belegerfassung!J2169+Belegerfassung!K2169,"")</f>
        <v/>
      </c>
      <c r="I2161" s="49" t="str">
        <f>IFERROR(IF(H2161&lt;&gt;"",Belegerfassung!L2169*100,""),IF(OR(Belegerfassung!L2169="Leistung EU - Erlöse",Belegerfassung!L2169="Lieferungen EU-Erlöse",Belegerfassung!L2169="EUST",Belegerfassung!L2169="Bauleistungen 20%")=TRUE,"",MID(Belegerfassung!L2169,4,2)))</f>
        <v/>
      </c>
      <c r="J2161" s="6" t="str">
        <f>IF(A2161&lt;&gt;"",LEFT(Belegerfassung!D2169,40),"")</f>
        <v/>
      </c>
      <c r="K2161" t="str">
        <f>IF(A2161&lt;&gt;"",VLOOKUP(D2161,Abfrage!$F$2:$G$21,2,FALSE),"")</f>
        <v/>
      </c>
      <c r="L2161" s="6" t="str">
        <f>IF(Belegerfassung!H2169&lt;&gt;"",Belegerfassung!H2169,"")</f>
        <v/>
      </c>
      <c r="M2161" t="str">
        <f>IFERROR(IF(Belegerfassung!E2169&lt;&gt;"",VLOOKUP(Belegerfassung!E2169,Abfrage!$L$2:$M$15,2,),""),"")</f>
        <v/>
      </c>
      <c r="N2161" t="str">
        <f t="shared" si="100"/>
        <v/>
      </c>
      <c r="O2161" t="str">
        <f t="shared" si="101"/>
        <v/>
      </c>
      <c r="P2161" t="str">
        <f>IF(Belegerfassung!G2169&lt;&gt;"",CONCATENATE(Belegerfassung!G2169,".pdf"),"")</f>
        <v/>
      </c>
    </row>
    <row r="2162" spans="1:16">
      <c r="A2162" t="str">
        <f>IF(Belegerfassung!C2170&lt;&gt;"",0,"")</f>
        <v/>
      </c>
      <c r="B2162" t="str">
        <f>IFERROR(VLOOKUP(Belegerfassung!I2170,Konten!A:D,2,FALSE),"")</f>
        <v/>
      </c>
      <c r="C2162" t="str">
        <f>IF(A2162&lt;&gt;"",TEXT(Belegerfassung!C2170,"TT.MM.JJJJ"),"")</f>
        <v/>
      </c>
      <c r="D2162" t="str">
        <f>IFERROR(VLOOKUP(Belegerfassung!A2170,Abfrage!$E$2:$F$20,2,FALSE),"")</f>
        <v/>
      </c>
      <c r="E2162" t="str">
        <f>IF(A2162&lt;&gt;"",Belegerfassung!B2170,"")</f>
        <v/>
      </c>
      <c r="F2162" t="str">
        <f>IF(Belegerfassung!L2170="","",IF(Belegerfassung!L2170&lt;&gt;"",IF(Belegerfassung!L2170&lt;&gt;"",IF(Belegerfassung!J2170&lt;&gt;0,VLOOKUP(Belegerfassung!L2170,Abfrage!$A$2:$C$19,2,),VLOOKUP(Belegerfassung!L2170,Abfrage!$A$2:$C$19,3,)),"")))</f>
        <v/>
      </c>
      <c r="G2162" t="str">
        <f t="shared" si="99"/>
        <v/>
      </c>
      <c r="H2162" s="31" t="str">
        <f>IF(A2162&lt;&gt;"",-Belegerfassung!J2170+Belegerfassung!K2170,"")</f>
        <v/>
      </c>
      <c r="I2162" s="49" t="str">
        <f>IFERROR(IF(H2162&lt;&gt;"",Belegerfassung!L2170*100,""),IF(OR(Belegerfassung!L2170="Leistung EU - Erlöse",Belegerfassung!L2170="Lieferungen EU-Erlöse",Belegerfassung!L2170="EUST",Belegerfassung!L2170="Bauleistungen 20%")=TRUE,"",MID(Belegerfassung!L2170,4,2)))</f>
        <v/>
      </c>
      <c r="J2162" s="6" t="str">
        <f>IF(A2162&lt;&gt;"",LEFT(Belegerfassung!D2170,40),"")</f>
        <v/>
      </c>
      <c r="K2162" t="str">
        <f>IF(A2162&lt;&gt;"",VLOOKUP(D2162,Abfrage!$F$2:$G$21,2,FALSE),"")</f>
        <v/>
      </c>
      <c r="L2162" s="6" t="str">
        <f>IF(Belegerfassung!H2170&lt;&gt;"",Belegerfassung!H2170,"")</f>
        <v/>
      </c>
      <c r="M2162" t="str">
        <f>IFERROR(IF(Belegerfassung!E2170&lt;&gt;"",VLOOKUP(Belegerfassung!E2170,Abfrage!$L$2:$M$15,2,),""),"")</f>
        <v/>
      </c>
      <c r="N2162" t="str">
        <f t="shared" si="100"/>
        <v/>
      </c>
      <c r="O2162" t="str">
        <f t="shared" si="101"/>
        <v/>
      </c>
      <c r="P2162" t="str">
        <f>IF(Belegerfassung!G2170&lt;&gt;"",CONCATENATE(Belegerfassung!G2170,".pdf"),"")</f>
        <v/>
      </c>
    </row>
    <row r="2163" spans="1:16">
      <c r="A2163" t="str">
        <f>IF(Belegerfassung!C2171&lt;&gt;"",0,"")</f>
        <v/>
      </c>
      <c r="B2163" t="str">
        <f>IFERROR(VLOOKUP(Belegerfassung!I2171,Konten!A:D,2,FALSE),"")</f>
        <v/>
      </c>
      <c r="C2163" t="str">
        <f>IF(A2163&lt;&gt;"",TEXT(Belegerfassung!C2171,"TT.MM.JJJJ"),"")</f>
        <v/>
      </c>
      <c r="D2163" t="str">
        <f>IFERROR(VLOOKUP(Belegerfassung!A2171,Abfrage!$E$2:$F$20,2,FALSE),"")</f>
        <v/>
      </c>
      <c r="E2163" t="str">
        <f>IF(A2163&lt;&gt;"",Belegerfassung!B2171,"")</f>
        <v/>
      </c>
      <c r="F2163" t="str">
        <f>IF(Belegerfassung!L2171="","",IF(Belegerfassung!L2171&lt;&gt;"",IF(Belegerfassung!L2171&lt;&gt;"",IF(Belegerfassung!J2171&lt;&gt;0,VLOOKUP(Belegerfassung!L2171,Abfrage!$A$2:$C$19,2,),VLOOKUP(Belegerfassung!L2171,Abfrage!$A$2:$C$19,3,)),"")))</f>
        <v/>
      </c>
      <c r="G2163" t="str">
        <f t="shared" si="99"/>
        <v/>
      </c>
      <c r="H2163" s="31" t="str">
        <f>IF(A2163&lt;&gt;"",-Belegerfassung!J2171+Belegerfassung!K2171,"")</f>
        <v/>
      </c>
      <c r="I2163" s="49" t="str">
        <f>IFERROR(IF(H2163&lt;&gt;"",Belegerfassung!L2171*100,""),IF(OR(Belegerfassung!L2171="Leistung EU - Erlöse",Belegerfassung!L2171="Lieferungen EU-Erlöse",Belegerfassung!L2171="EUST",Belegerfassung!L2171="Bauleistungen 20%")=TRUE,"",MID(Belegerfassung!L2171,4,2)))</f>
        <v/>
      </c>
      <c r="J2163" s="6" t="str">
        <f>IF(A2163&lt;&gt;"",LEFT(Belegerfassung!D2171,40),"")</f>
        <v/>
      </c>
      <c r="K2163" t="str">
        <f>IF(A2163&lt;&gt;"",VLOOKUP(D2163,Abfrage!$F$2:$G$21,2,FALSE),"")</f>
        <v/>
      </c>
      <c r="L2163" s="6" t="str">
        <f>IF(Belegerfassung!H2171&lt;&gt;"",Belegerfassung!H2171,"")</f>
        <v/>
      </c>
      <c r="M2163" t="str">
        <f>IFERROR(IF(Belegerfassung!E2171&lt;&gt;"",VLOOKUP(Belegerfassung!E2171,Abfrage!$L$2:$M$15,2,),""),"")</f>
        <v/>
      </c>
      <c r="N2163" t="str">
        <f t="shared" si="100"/>
        <v/>
      </c>
      <c r="O2163" t="str">
        <f t="shared" si="101"/>
        <v/>
      </c>
      <c r="P2163" t="str">
        <f>IF(Belegerfassung!G2171&lt;&gt;"",CONCATENATE(Belegerfassung!G2171,".pdf"),"")</f>
        <v/>
      </c>
    </row>
    <row r="2164" spans="1:16">
      <c r="A2164" t="str">
        <f>IF(Belegerfassung!C2172&lt;&gt;"",0,"")</f>
        <v/>
      </c>
      <c r="B2164" t="str">
        <f>IFERROR(VLOOKUP(Belegerfassung!I2172,Konten!A:D,2,FALSE),"")</f>
        <v/>
      </c>
      <c r="C2164" t="str">
        <f>IF(A2164&lt;&gt;"",TEXT(Belegerfassung!C2172,"TT.MM.JJJJ"),"")</f>
        <v/>
      </c>
      <c r="D2164" t="str">
        <f>IFERROR(VLOOKUP(Belegerfassung!A2172,Abfrage!$E$2:$F$20,2,FALSE),"")</f>
        <v/>
      </c>
      <c r="E2164" t="str">
        <f>IF(A2164&lt;&gt;"",Belegerfassung!B2172,"")</f>
        <v/>
      </c>
      <c r="F2164" t="str">
        <f>IF(Belegerfassung!L2172="","",IF(Belegerfassung!L2172&lt;&gt;"",IF(Belegerfassung!L2172&lt;&gt;"",IF(Belegerfassung!J2172&lt;&gt;0,VLOOKUP(Belegerfassung!L2172,Abfrage!$A$2:$C$19,2,),VLOOKUP(Belegerfassung!L2172,Abfrage!$A$2:$C$19,3,)),"")))</f>
        <v/>
      </c>
      <c r="G2164" t="str">
        <f t="shared" si="99"/>
        <v/>
      </c>
      <c r="H2164" s="31" t="str">
        <f>IF(A2164&lt;&gt;"",-Belegerfassung!J2172+Belegerfassung!K2172,"")</f>
        <v/>
      </c>
      <c r="I2164" s="49" t="str">
        <f>IFERROR(IF(H2164&lt;&gt;"",Belegerfassung!L2172*100,""),IF(OR(Belegerfassung!L2172="Leistung EU - Erlöse",Belegerfassung!L2172="Lieferungen EU-Erlöse",Belegerfassung!L2172="EUST",Belegerfassung!L2172="Bauleistungen 20%")=TRUE,"",MID(Belegerfassung!L2172,4,2)))</f>
        <v/>
      </c>
      <c r="J2164" s="6" t="str">
        <f>IF(A2164&lt;&gt;"",LEFT(Belegerfassung!D2172,40),"")</f>
        <v/>
      </c>
      <c r="K2164" t="str">
        <f>IF(A2164&lt;&gt;"",VLOOKUP(D2164,Abfrage!$F$2:$G$21,2,FALSE),"")</f>
        <v/>
      </c>
      <c r="L2164" s="6" t="str">
        <f>IF(Belegerfassung!H2172&lt;&gt;"",Belegerfassung!H2172,"")</f>
        <v/>
      </c>
      <c r="M2164" t="str">
        <f>IFERROR(IF(Belegerfassung!E2172&lt;&gt;"",VLOOKUP(Belegerfassung!E2172,Abfrage!$L$2:$M$15,2,),""),"")</f>
        <v/>
      </c>
      <c r="N2164" t="str">
        <f t="shared" si="100"/>
        <v/>
      </c>
      <c r="O2164" t="str">
        <f t="shared" si="101"/>
        <v/>
      </c>
      <c r="P2164" t="str">
        <f>IF(Belegerfassung!G2172&lt;&gt;"",CONCATENATE(Belegerfassung!G2172,".pdf"),"")</f>
        <v/>
      </c>
    </row>
    <row r="2165" spans="1:16">
      <c r="A2165" t="str">
        <f>IF(Belegerfassung!C2173&lt;&gt;"",0,"")</f>
        <v/>
      </c>
      <c r="B2165" t="str">
        <f>IFERROR(VLOOKUP(Belegerfassung!I2173,Konten!A:D,2,FALSE),"")</f>
        <v/>
      </c>
      <c r="C2165" t="str">
        <f>IF(A2165&lt;&gt;"",TEXT(Belegerfassung!C2173,"TT.MM.JJJJ"),"")</f>
        <v/>
      </c>
      <c r="D2165" t="str">
        <f>IFERROR(VLOOKUP(Belegerfassung!A2173,Abfrage!$E$2:$F$20,2,FALSE),"")</f>
        <v/>
      </c>
      <c r="E2165" t="str">
        <f>IF(A2165&lt;&gt;"",Belegerfassung!B2173,"")</f>
        <v/>
      </c>
      <c r="F2165" t="str">
        <f>IF(Belegerfassung!L2173="","",IF(Belegerfassung!L2173&lt;&gt;"",IF(Belegerfassung!L2173&lt;&gt;"",IF(Belegerfassung!J2173&lt;&gt;0,VLOOKUP(Belegerfassung!L2173,Abfrage!$A$2:$C$19,2,),VLOOKUP(Belegerfassung!L2173,Abfrage!$A$2:$C$19,3,)),"")))</f>
        <v/>
      </c>
      <c r="G2165" t="str">
        <f t="shared" si="99"/>
        <v/>
      </c>
      <c r="H2165" s="31" t="str">
        <f>IF(A2165&lt;&gt;"",-Belegerfassung!J2173+Belegerfassung!K2173,"")</f>
        <v/>
      </c>
      <c r="I2165" s="49" t="str">
        <f>IFERROR(IF(H2165&lt;&gt;"",Belegerfassung!L2173*100,""),IF(OR(Belegerfassung!L2173="Leistung EU - Erlöse",Belegerfassung!L2173="Lieferungen EU-Erlöse",Belegerfassung!L2173="EUST",Belegerfassung!L2173="Bauleistungen 20%")=TRUE,"",MID(Belegerfassung!L2173,4,2)))</f>
        <v/>
      </c>
      <c r="J2165" s="6" t="str">
        <f>IF(A2165&lt;&gt;"",LEFT(Belegerfassung!D2173,40),"")</f>
        <v/>
      </c>
      <c r="K2165" t="str">
        <f>IF(A2165&lt;&gt;"",VLOOKUP(D2165,Abfrage!$F$2:$G$21,2,FALSE),"")</f>
        <v/>
      </c>
      <c r="L2165" s="6" t="str">
        <f>IF(Belegerfassung!H2173&lt;&gt;"",Belegerfassung!H2173,"")</f>
        <v/>
      </c>
      <c r="M2165" t="str">
        <f>IFERROR(IF(Belegerfassung!E2173&lt;&gt;"",VLOOKUP(Belegerfassung!E2173,Abfrage!$L$2:$M$15,2,),""),"")</f>
        <v/>
      </c>
      <c r="N2165" t="str">
        <f t="shared" si="100"/>
        <v/>
      </c>
      <c r="O2165" t="str">
        <f t="shared" si="101"/>
        <v/>
      </c>
      <c r="P2165" t="str">
        <f>IF(Belegerfassung!G2173&lt;&gt;"",CONCATENATE(Belegerfassung!G2173,".pdf"),"")</f>
        <v/>
      </c>
    </row>
    <row r="2166" spans="1:16">
      <c r="A2166" t="str">
        <f>IF(Belegerfassung!C2174&lt;&gt;"",0,"")</f>
        <v/>
      </c>
      <c r="B2166" t="str">
        <f>IFERROR(VLOOKUP(Belegerfassung!I2174,Konten!A:D,2,FALSE),"")</f>
        <v/>
      </c>
      <c r="C2166" t="str">
        <f>IF(A2166&lt;&gt;"",TEXT(Belegerfassung!C2174,"TT.MM.JJJJ"),"")</f>
        <v/>
      </c>
      <c r="D2166" t="str">
        <f>IFERROR(VLOOKUP(Belegerfassung!A2174,Abfrage!$E$2:$F$20,2,FALSE),"")</f>
        <v/>
      </c>
      <c r="E2166" t="str">
        <f>IF(A2166&lt;&gt;"",Belegerfassung!B2174,"")</f>
        <v/>
      </c>
      <c r="F2166" t="str">
        <f>IF(Belegerfassung!L2174="","",IF(Belegerfassung!L2174&lt;&gt;"",IF(Belegerfassung!L2174&lt;&gt;"",IF(Belegerfassung!J2174&lt;&gt;0,VLOOKUP(Belegerfassung!L2174,Abfrage!$A$2:$C$19,2,),VLOOKUP(Belegerfassung!L2174,Abfrage!$A$2:$C$19,3,)),"")))</f>
        <v/>
      </c>
      <c r="G2166" t="str">
        <f t="shared" si="99"/>
        <v/>
      </c>
      <c r="H2166" s="31" t="str">
        <f>IF(A2166&lt;&gt;"",-Belegerfassung!J2174+Belegerfassung!K2174,"")</f>
        <v/>
      </c>
      <c r="I2166" s="49" t="str">
        <f>IFERROR(IF(H2166&lt;&gt;"",Belegerfassung!L2174*100,""),IF(OR(Belegerfassung!L2174="Leistung EU - Erlöse",Belegerfassung!L2174="Lieferungen EU-Erlöse",Belegerfassung!L2174="EUST",Belegerfassung!L2174="Bauleistungen 20%")=TRUE,"",MID(Belegerfassung!L2174,4,2)))</f>
        <v/>
      </c>
      <c r="J2166" s="6" t="str">
        <f>IF(A2166&lt;&gt;"",LEFT(Belegerfassung!D2174,40),"")</f>
        <v/>
      </c>
      <c r="K2166" t="str">
        <f>IF(A2166&lt;&gt;"",VLOOKUP(D2166,Abfrage!$F$2:$G$21,2,FALSE),"")</f>
        <v/>
      </c>
      <c r="L2166" s="6" t="str">
        <f>IF(Belegerfassung!H2174&lt;&gt;"",Belegerfassung!H2174,"")</f>
        <v/>
      </c>
      <c r="M2166" t="str">
        <f>IFERROR(IF(Belegerfassung!E2174&lt;&gt;"",VLOOKUP(Belegerfassung!E2174,Abfrage!$L$2:$M$15,2,),""),"")</f>
        <v/>
      </c>
      <c r="N2166" t="str">
        <f t="shared" si="100"/>
        <v/>
      </c>
      <c r="O2166" t="str">
        <f t="shared" si="101"/>
        <v/>
      </c>
      <c r="P2166" t="str">
        <f>IF(Belegerfassung!G2174&lt;&gt;"",CONCATENATE(Belegerfassung!G2174,".pdf"),"")</f>
        <v/>
      </c>
    </row>
    <row r="2167" spans="1:16">
      <c r="A2167" t="str">
        <f>IF(Belegerfassung!C2175&lt;&gt;"",0,"")</f>
        <v/>
      </c>
      <c r="B2167" t="str">
        <f>IFERROR(VLOOKUP(Belegerfassung!I2175,Konten!A:D,2,FALSE),"")</f>
        <v/>
      </c>
      <c r="C2167" t="str">
        <f>IF(A2167&lt;&gt;"",TEXT(Belegerfassung!C2175,"TT.MM.JJJJ"),"")</f>
        <v/>
      </c>
      <c r="D2167" t="str">
        <f>IFERROR(VLOOKUP(Belegerfassung!A2175,Abfrage!$E$2:$F$20,2,FALSE),"")</f>
        <v/>
      </c>
      <c r="E2167" t="str">
        <f>IF(A2167&lt;&gt;"",Belegerfassung!B2175,"")</f>
        <v/>
      </c>
      <c r="F2167" t="str">
        <f>IF(Belegerfassung!L2175="","",IF(Belegerfassung!L2175&lt;&gt;"",IF(Belegerfassung!L2175&lt;&gt;"",IF(Belegerfassung!J2175&lt;&gt;0,VLOOKUP(Belegerfassung!L2175,Abfrage!$A$2:$C$19,2,),VLOOKUP(Belegerfassung!L2175,Abfrage!$A$2:$C$19,3,)),"")))</f>
        <v/>
      </c>
      <c r="G2167" t="str">
        <f t="shared" si="99"/>
        <v/>
      </c>
      <c r="H2167" s="31" t="str">
        <f>IF(A2167&lt;&gt;"",-Belegerfassung!J2175+Belegerfassung!K2175,"")</f>
        <v/>
      </c>
      <c r="I2167" s="49" t="str">
        <f>IFERROR(IF(H2167&lt;&gt;"",Belegerfassung!L2175*100,""),IF(OR(Belegerfassung!L2175="Leistung EU - Erlöse",Belegerfassung!L2175="Lieferungen EU-Erlöse",Belegerfassung!L2175="EUST",Belegerfassung!L2175="Bauleistungen 20%")=TRUE,"",MID(Belegerfassung!L2175,4,2)))</f>
        <v/>
      </c>
      <c r="J2167" s="6" t="str">
        <f>IF(A2167&lt;&gt;"",LEFT(Belegerfassung!D2175,40),"")</f>
        <v/>
      </c>
      <c r="K2167" t="str">
        <f>IF(A2167&lt;&gt;"",VLOOKUP(D2167,Abfrage!$F$2:$G$21,2,FALSE),"")</f>
        <v/>
      </c>
      <c r="L2167" s="6" t="str">
        <f>IF(Belegerfassung!H2175&lt;&gt;"",Belegerfassung!H2175,"")</f>
        <v/>
      </c>
      <c r="M2167" t="str">
        <f>IFERROR(IF(Belegerfassung!E2175&lt;&gt;"",VLOOKUP(Belegerfassung!E2175,Abfrage!$L$2:$M$15,2,),""),"")</f>
        <v/>
      </c>
      <c r="N2167" t="str">
        <f t="shared" si="100"/>
        <v/>
      </c>
      <c r="O2167" t="str">
        <f t="shared" si="101"/>
        <v/>
      </c>
      <c r="P2167" t="str">
        <f>IF(Belegerfassung!G2175&lt;&gt;"",CONCATENATE(Belegerfassung!G2175,".pdf"),"")</f>
        <v/>
      </c>
    </row>
    <row r="2168" spans="1:16">
      <c r="A2168" t="str">
        <f>IF(Belegerfassung!C2176&lt;&gt;"",0,"")</f>
        <v/>
      </c>
      <c r="B2168" t="str">
        <f>IFERROR(VLOOKUP(Belegerfassung!I2176,Konten!A:D,2,FALSE),"")</f>
        <v/>
      </c>
      <c r="C2168" t="str">
        <f>IF(A2168&lt;&gt;"",TEXT(Belegerfassung!C2176,"TT.MM.JJJJ"),"")</f>
        <v/>
      </c>
      <c r="D2168" t="str">
        <f>IFERROR(VLOOKUP(Belegerfassung!A2176,Abfrage!$E$2:$F$20,2,FALSE),"")</f>
        <v/>
      </c>
      <c r="E2168" t="str">
        <f>IF(A2168&lt;&gt;"",Belegerfassung!B2176,"")</f>
        <v/>
      </c>
      <c r="F2168" t="str">
        <f>IF(Belegerfassung!L2176="","",IF(Belegerfassung!L2176&lt;&gt;"",IF(Belegerfassung!L2176&lt;&gt;"",IF(Belegerfassung!J2176&lt;&gt;0,VLOOKUP(Belegerfassung!L2176,Abfrage!$A$2:$C$19,2,),VLOOKUP(Belegerfassung!L2176,Abfrage!$A$2:$C$19,3,)),"")))</f>
        <v/>
      </c>
      <c r="G2168" t="str">
        <f t="shared" si="99"/>
        <v/>
      </c>
      <c r="H2168" s="31" t="str">
        <f>IF(A2168&lt;&gt;"",-Belegerfassung!J2176+Belegerfassung!K2176,"")</f>
        <v/>
      </c>
      <c r="I2168" s="49" t="str">
        <f>IFERROR(IF(H2168&lt;&gt;"",Belegerfassung!L2176*100,""),IF(OR(Belegerfassung!L2176="Leistung EU - Erlöse",Belegerfassung!L2176="Lieferungen EU-Erlöse",Belegerfassung!L2176="EUST",Belegerfassung!L2176="Bauleistungen 20%")=TRUE,"",MID(Belegerfassung!L2176,4,2)))</f>
        <v/>
      </c>
      <c r="J2168" s="6" t="str">
        <f>IF(A2168&lt;&gt;"",LEFT(Belegerfassung!D2176,40),"")</f>
        <v/>
      </c>
      <c r="K2168" t="str">
        <f>IF(A2168&lt;&gt;"",VLOOKUP(D2168,Abfrage!$F$2:$G$21,2,FALSE),"")</f>
        <v/>
      </c>
      <c r="L2168" s="6" t="str">
        <f>IF(Belegerfassung!H2176&lt;&gt;"",Belegerfassung!H2176,"")</f>
        <v/>
      </c>
      <c r="M2168" t="str">
        <f>IFERROR(IF(Belegerfassung!E2176&lt;&gt;"",VLOOKUP(Belegerfassung!E2176,Abfrage!$L$2:$M$15,2,),""),"")</f>
        <v/>
      </c>
      <c r="N2168" t="str">
        <f t="shared" si="100"/>
        <v/>
      </c>
      <c r="O2168" t="str">
        <f t="shared" si="101"/>
        <v/>
      </c>
      <c r="P2168" t="str">
        <f>IF(Belegerfassung!G2176&lt;&gt;"",CONCATENATE(Belegerfassung!G2176,".pdf"),"")</f>
        <v/>
      </c>
    </row>
    <row r="2169" spans="1:16">
      <c r="A2169" t="str">
        <f>IF(Belegerfassung!C2177&lt;&gt;"",0,"")</f>
        <v/>
      </c>
      <c r="B2169" t="str">
        <f>IFERROR(VLOOKUP(Belegerfassung!I2177,Konten!A:D,2,FALSE),"")</f>
        <v/>
      </c>
      <c r="C2169" t="str">
        <f>IF(A2169&lt;&gt;"",TEXT(Belegerfassung!C2177,"TT.MM.JJJJ"),"")</f>
        <v/>
      </c>
      <c r="D2169" t="str">
        <f>IFERROR(VLOOKUP(Belegerfassung!A2177,Abfrage!$E$2:$F$20,2,FALSE),"")</f>
        <v/>
      </c>
      <c r="E2169" t="str">
        <f>IF(A2169&lt;&gt;"",Belegerfassung!B2177,"")</f>
        <v/>
      </c>
      <c r="F2169" t="str">
        <f>IF(Belegerfassung!L2177="","",IF(Belegerfassung!L2177&lt;&gt;"",IF(Belegerfassung!L2177&lt;&gt;"",IF(Belegerfassung!J2177&lt;&gt;0,VLOOKUP(Belegerfassung!L2177,Abfrage!$A$2:$C$19,2,),VLOOKUP(Belegerfassung!L2177,Abfrage!$A$2:$C$19,3,)),"")))</f>
        <v/>
      </c>
      <c r="G2169" t="str">
        <f t="shared" si="99"/>
        <v/>
      </c>
      <c r="H2169" s="31" t="str">
        <f>IF(A2169&lt;&gt;"",-Belegerfassung!J2177+Belegerfassung!K2177,"")</f>
        <v/>
      </c>
      <c r="I2169" s="49" t="str">
        <f>IFERROR(IF(H2169&lt;&gt;"",Belegerfassung!L2177*100,""),IF(OR(Belegerfassung!L2177="Leistung EU - Erlöse",Belegerfassung!L2177="Lieferungen EU-Erlöse",Belegerfassung!L2177="EUST",Belegerfassung!L2177="Bauleistungen 20%")=TRUE,"",MID(Belegerfassung!L2177,4,2)))</f>
        <v/>
      </c>
      <c r="J2169" s="6" t="str">
        <f>IF(A2169&lt;&gt;"",LEFT(Belegerfassung!D2177,40),"")</f>
        <v/>
      </c>
      <c r="K2169" t="str">
        <f>IF(A2169&lt;&gt;"",VLOOKUP(D2169,Abfrage!$F$2:$G$21,2,FALSE),"")</f>
        <v/>
      </c>
      <c r="L2169" s="6" t="str">
        <f>IF(Belegerfassung!H2177&lt;&gt;"",Belegerfassung!H2177,"")</f>
        <v/>
      </c>
      <c r="M2169" t="str">
        <f>IFERROR(IF(Belegerfassung!E2177&lt;&gt;"",VLOOKUP(Belegerfassung!E2177,Abfrage!$L$2:$M$15,2,),""),"")</f>
        <v/>
      </c>
      <c r="N2169" t="str">
        <f t="shared" si="100"/>
        <v/>
      </c>
      <c r="O2169" t="str">
        <f t="shared" si="101"/>
        <v/>
      </c>
      <c r="P2169" t="str">
        <f>IF(Belegerfassung!G2177&lt;&gt;"",CONCATENATE(Belegerfassung!G2177,".pdf"),"")</f>
        <v/>
      </c>
    </row>
    <row r="2170" spans="1:16">
      <c r="A2170" t="str">
        <f>IF(Belegerfassung!C2178&lt;&gt;"",0,"")</f>
        <v/>
      </c>
      <c r="B2170" t="str">
        <f>IFERROR(VLOOKUP(Belegerfassung!I2178,Konten!A:D,2,FALSE),"")</f>
        <v/>
      </c>
      <c r="C2170" t="str">
        <f>IF(A2170&lt;&gt;"",TEXT(Belegerfassung!C2178,"TT.MM.JJJJ"),"")</f>
        <v/>
      </c>
      <c r="D2170" t="str">
        <f>IFERROR(VLOOKUP(Belegerfassung!A2178,Abfrage!$E$2:$F$20,2,FALSE),"")</f>
        <v/>
      </c>
      <c r="E2170" t="str">
        <f>IF(A2170&lt;&gt;"",Belegerfassung!B2178,"")</f>
        <v/>
      </c>
      <c r="F2170" t="str">
        <f>IF(Belegerfassung!L2178="","",IF(Belegerfassung!L2178&lt;&gt;"",IF(Belegerfassung!L2178&lt;&gt;"",IF(Belegerfassung!J2178&lt;&gt;0,VLOOKUP(Belegerfassung!L2178,Abfrage!$A$2:$C$19,2,),VLOOKUP(Belegerfassung!L2178,Abfrage!$A$2:$C$19,3,)),"")))</f>
        <v/>
      </c>
      <c r="G2170" t="str">
        <f t="shared" si="99"/>
        <v/>
      </c>
      <c r="H2170" s="31" t="str">
        <f>IF(A2170&lt;&gt;"",-Belegerfassung!J2178+Belegerfassung!K2178,"")</f>
        <v/>
      </c>
      <c r="I2170" s="49" t="str">
        <f>IFERROR(IF(H2170&lt;&gt;"",Belegerfassung!L2178*100,""),IF(OR(Belegerfassung!L2178="Leistung EU - Erlöse",Belegerfassung!L2178="Lieferungen EU-Erlöse",Belegerfassung!L2178="EUST",Belegerfassung!L2178="Bauleistungen 20%")=TRUE,"",MID(Belegerfassung!L2178,4,2)))</f>
        <v/>
      </c>
      <c r="J2170" s="6" t="str">
        <f>IF(A2170&lt;&gt;"",LEFT(Belegerfassung!D2178,40),"")</f>
        <v/>
      </c>
      <c r="K2170" t="str">
        <f>IF(A2170&lt;&gt;"",VLOOKUP(D2170,Abfrage!$F$2:$G$21,2,FALSE),"")</f>
        <v/>
      </c>
      <c r="L2170" s="6" t="str">
        <f>IF(Belegerfassung!H2178&lt;&gt;"",Belegerfassung!H2178,"")</f>
        <v/>
      </c>
      <c r="M2170" t="str">
        <f>IFERROR(IF(Belegerfassung!E2178&lt;&gt;"",VLOOKUP(Belegerfassung!E2178,Abfrage!$L$2:$M$15,2,),""),"")</f>
        <v/>
      </c>
      <c r="N2170" t="str">
        <f t="shared" si="100"/>
        <v/>
      </c>
      <c r="O2170" t="str">
        <f t="shared" si="101"/>
        <v/>
      </c>
      <c r="P2170" t="str">
        <f>IF(Belegerfassung!G2178&lt;&gt;"",CONCATENATE(Belegerfassung!G2178,".pdf"),"")</f>
        <v/>
      </c>
    </row>
    <row r="2171" spans="1:16">
      <c r="A2171" t="str">
        <f>IF(Belegerfassung!C2179&lt;&gt;"",0,"")</f>
        <v/>
      </c>
      <c r="B2171" t="str">
        <f>IFERROR(VLOOKUP(Belegerfassung!I2179,Konten!A:D,2,FALSE),"")</f>
        <v/>
      </c>
      <c r="C2171" t="str">
        <f>IF(A2171&lt;&gt;"",TEXT(Belegerfassung!C2179,"TT.MM.JJJJ"),"")</f>
        <v/>
      </c>
      <c r="D2171" t="str">
        <f>IFERROR(VLOOKUP(Belegerfassung!A2179,Abfrage!$E$2:$F$20,2,FALSE),"")</f>
        <v/>
      </c>
      <c r="E2171" t="str">
        <f>IF(A2171&lt;&gt;"",Belegerfassung!B2179,"")</f>
        <v/>
      </c>
      <c r="F2171" t="str">
        <f>IF(Belegerfassung!L2179="","",IF(Belegerfassung!L2179&lt;&gt;"",IF(Belegerfassung!L2179&lt;&gt;"",IF(Belegerfassung!J2179&lt;&gt;0,VLOOKUP(Belegerfassung!L2179,Abfrage!$A$2:$C$19,2,),VLOOKUP(Belegerfassung!L2179,Abfrage!$A$2:$C$19,3,)),"")))</f>
        <v/>
      </c>
      <c r="G2171" t="str">
        <f t="shared" si="99"/>
        <v/>
      </c>
      <c r="H2171" s="31" t="str">
        <f>IF(A2171&lt;&gt;"",-Belegerfassung!J2179+Belegerfassung!K2179,"")</f>
        <v/>
      </c>
      <c r="I2171" s="49" t="str">
        <f>IFERROR(IF(H2171&lt;&gt;"",Belegerfassung!L2179*100,""),IF(OR(Belegerfassung!L2179="Leistung EU - Erlöse",Belegerfassung!L2179="Lieferungen EU-Erlöse",Belegerfassung!L2179="EUST",Belegerfassung!L2179="Bauleistungen 20%")=TRUE,"",MID(Belegerfassung!L2179,4,2)))</f>
        <v/>
      </c>
      <c r="J2171" s="6" t="str">
        <f>IF(A2171&lt;&gt;"",LEFT(Belegerfassung!D2179,40),"")</f>
        <v/>
      </c>
      <c r="K2171" t="str">
        <f>IF(A2171&lt;&gt;"",VLOOKUP(D2171,Abfrage!$F$2:$G$21,2,FALSE),"")</f>
        <v/>
      </c>
      <c r="L2171" s="6" t="str">
        <f>IF(Belegerfassung!H2179&lt;&gt;"",Belegerfassung!H2179,"")</f>
        <v/>
      </c>
      <c r="M2171" t="str">
        <f>IFERROR(IF(Belegerfassung!E2179&lt;&gt;"",VLOOKUP(Belegerfassung!E2179,Abfrage!$L$2:$M$15,2,),""),"")</f>
        <v/>
      </c>
      <c r="N2171" t="str">
        <f t="shared" si="100"/>
        <v/>
      </c>
      <c r="O2171" t="str">
        <f t="shared" si="101"/>
        <v/>
      </c>
      <c r="P2171" t="str">
        <f>IF(Belegerfassung!G2179&lt;&gt;"",CONCATENATE(Belegerfassung!G2179,".pdf"),"")</f>
        <v/>
      </c>
    </row>
    <row r="2172" spans="1:16">
      <c r="A2172" t="str">
        <f>IF(Belegerfassung!C2180&lt;&gt;"",0,"")</f>
        <v/>
      </c>
      <c r="B2172" t="str">
        <f>IFERROR(VLOOKUP(Belegerfassung!I2180,Konten!A:D,2,FALSE),"")</f>
        <v/>
      </c>
      <c r="C2172" t="str">
        <f>IF(A2172&lt;&gt;"",TEXT(Belegerfassung!C2180,"TT.MM.JJJJ"),"")</f>
        <v/>
      </c>
      <c r="D2172" t="str">
        <f>IFERROR(VLOOKUP(Belegerfassung!A2180,Abfrage!$E$2:$F$20,2,FALSE),"")</f>
        <v/>
      </c>
      <c r="E2172" t="str">
        <f>IF(A2172&lt;&gt;"",Belegerfassung!B2180,"")</f>
        <v/>
      </c>
      <c r="F2172" t="str">
        <f>IF(Belegerfassung!L2180="","",IF(Belegerfassung!L2180&lt;&gt;"",IF(Belegerfassung!L2180&lt;&gt;"",IF(Belegerfassung!J2180&lt;&gt;0,VLOOKUP(Belegerfassung!L2180,Abfrage!$A$2:$C$19,2,),VLOOKUP(Belegerfassung!L2180,Abfrage!$A$2:$C$19,3,)),"")))</f>
        <v/>
      </c>
      <c r="G2172" t="str">
        <f t="shared" si="99"/>
        <v/>
      </c>
      <c r="H2172" s="31" t="str">
        <f>IF(A2172&lt;&gt;"",-Belegerfassung!J2180+Belegerfassung!K2180,"")</f>
        <v/>
      </c>
      <c r="I2172" s="49" t="str">
        <f>IFERROR(IF(H2172&lt;&gt;"",Belegerfassung!L2180*100,""),IF(OR(Belegerfassung!L2180="Leistung EU - Erlöse",Belegerfassung!L2180="Lieferungen EU-Erlöse",Belegerfassung!L2180="EUST",Belegerfassung!L2180="Bauleistungen 20%")=TRUE,"",MID(Belegerfassung!L2180,4,2)))</f>
        <v/>
      </c>
      <c r="J2172" s="6" t="str">
        <f>IF(A2172&lt;&gt;"",LEFT(Belegerfassung!D2180,40),"")</f>
        <v/>
      </c>
      <c r="K2172" t="str">
        <f>IF(A2172&lt;&gt;"",VLOOKUP(D2172,Abfrage!$F$2:$G$21,2,FALSE),"")</f>
        <v/>
      </c>
      <c r="L2172" s="6" t="str">
        <f>IF(Belegerfassung!H2180&lt;&gt;"",Belegerfassung!H2180,"")</f>
        <v/>
      </c>
      <c r="M2172" t="str">
        <f>IFERROR(IF(Belegerfassung!E2180&lt;&gt;"",VLOOKUP(Belegerfassung!E2180,Abfrage!$L$2:$M$15,2,),""),"")</f>
        <v/>
      </c>
      <c r="N2172" t="str">
        <f t="shared" si="100"/>
        <v/>
      </c>
      <c r="O2172" t="str">
        <f t="shared" si="101"/>
        <v/>
      </c>
      <c r="P2172" t="str">
        <f>IF(Belegerfassung!G2180&lt;&gt;"",CONCATENATE(Belegerfassung!G2180,".pdf"),"")</f>
        <v/>
      </c>
    </row>
    <row r="2173" spans="1:16">
      <c r="A2173" t="str">
        <f>IF(Belegerfassung!C2181&lt;&gt;"",0,"")</f>
        <v/>
      </c>
      <c r="B2173" t="str">
        <f>IFERROR(VLOOKUP(Belegerfassung!I2181,Konten!A:D,2,FALSE),"")</f>
        <v/>
      </c>
      <c r="C2173" t="str">
        <f>IF(A2173&lt;&gt;"",TEXT(Belegerfassung!C2181,"TT.MM.JJJJ"),"")</f>
        <v/>
      </c>
      <c r="D2173" t="str">
        <f>IFERROR(VLOOKUP(Belegerfassung!A2181,Abfrage!$E$2:$F$20,2,FALSE),"")</f>
        <v/>
      </c>
      <c r="E2173" t="str">
        <f>IF(A2173&lt;&gt;"",Belegerfassung!B2181,"")</f>
        <v/>
      </c>
      <c r="F2173" t="str">
        <f>IF(Belegerfassung!L2181="","",IF(Belegerfassung!L2181&lt;&gt;"",IF(Belegerfassung!L2181&lt;&gt;"",IF(Belegerfassung!J2181&lt;&gt;0,VLOOKUP(Belegerfassung!L2181,Abfrage!$A$2:$C$19,2,),VLOOKUP(Belegerfassung!L2181,Abfrage!$A$2:$C$19,3,)),"")))</f>
        <v/>
      </c>
      <c r="G2173" t="str">
        <f t="shared" si="99"/>
        <v/>
      </c>
      <c r="H2173" s="31" t="str">
        <f>IF(A2173&lt;&gt;"",-Belegerfassung!J2181+Belegerfassung!K2181,"")</f>
        <v/>
      </c>
      <c r="I2173" s="49" t="str">
        <f>IFERROR(IF(H2173&lt;&gt;"",Belegerfassung!L2181*100,""),IF(OR(Belegerfassung!L2181="Leistung EU - Erlöse",Belegerfassung!L2181="Lieferungen EU-Erlöse",Belegerfassung!L2181="EUST",Belegerfassung!L2181="Bauleistungen 20%")=TRUE,"",MID(Belegerfassung!L2181,4,2)))</f>
        <v/>
      </c>
      <c r="J2173" s="6" t="str">
        <f>IF(A2173&lt;&gt;"",LEFT(Belegerfassung!D2181,40),"")</f>
        <v/>
      </c>
      <c r="K2173" t="str">
        <f>IF(A2173&lt;&gt;"",VLOOKUP(D2173,Abfrage!$F$2:$G$21,2,FALSE),"")</f>
        <v/>
      </c>
      <c r="L2173" s="6" t="str">
        <f>IF(Belegerfassung!H2181&lt;&gt;"",Belegerfassung!H2181,"")</f>
        <v/>
      </c>
      <c r="M2173" t="str">
        <f>IFERROR(IF(Belegerfassung!E2181&lt;&gt;"",VLOOKUP(Belegerfassung!E2181,Abfrage!$L$2:$M$15,2,),""),"")</f>
        <v/>
      </c>
      <c r="N2173" t="str">
        <f t="shared" si="100"/>
        <v/>
      </c>
      <c r="O2173" t="str">
        <f t="shared" si="101"/>
        <v/>
      </c>
      <c r="P2173" t="str">
        <f>IF(Belegerfassung!G2181&lt;&gt;"",CONCATENATE(Belegerfassung!G2181,".pdf"),"")</f>
        <v/>
      </c>
    </row>
    <row r="2174" spans="1:16">
      <c r="A2174" t="str">
        <f>IF(Belegerfassung!C2182&lt;&gt;"",0,"")</f>
        <v/>
      </c>
      <c r="B2174" t="str">
        <f>IFERROR(VLOOKUP(Belegerfassung!I2182,Konten!A:D,2,FALSE),"")</f>
        <v/>
      </c>
      <c r="C2174" t="str">
        <f>IF(A2174&lt;&gt;"",TEXT(Belegerfassung!C2182,"TT.MM.JJJJ"),"")</f>
        <v/>
      </c>
      <c r="D2174" t="str">
        <f>IFERROR(VLOOKUP(Belegerfassung!A2182,Abfrage!$E$2:$F$20,2,FALSE),"")</f>
        <v/>
      </c>
      <c r="E2174" t="str">
        <f>IF(A2174&lt;&gt;"",Belegerfassung!B2182,"")</f>
        <v/>
      </c>
      <c r="F2174" t="str">
        <f>IF(Belegerfassung!L2182="","",IF(Belegerfassung!L2182&lt;&gt;"",IF(Belegerfassung!L2182&lt;&gt;"",IF(Belegerfassung!J2182&lt;&gt;0,VLOOKUP(Belegerfassung!L2182,Abfrage!$A$2:$C$19,2,),VLOOKUP(Belegerfassung!L2182,Abfrage!$A$2:$C$19,3,)),"")))</f>
        <v/>
      </c>
      <c r="G2174" t="str">
        <f t="shared" si="99"/>
        <v/>
      </c>
      <c r="H2174" s="31" t="str">
        <f>IF(A2174&lt;&gt;"",-Belegerfassung!J2182+Belegerfassung!K2182,"")</f>
        <v/>
      </c>
      <c r="I2174" s="49" t="str">
        <f>IFERROR(IF(H2174&lt;&gt;"",Belegerfassung!L2182*100,""),IF(OR(Belegerfassung!L2182="Leistung EU - Erlöse",Belegerfassung!L2182="Lieferungen EU-Erlöse",Belegerfassung!L2182="EUST",Belegerfassung!L2182="Bauleistungen 20%")=TRUE,"",MID(Belegerfassung!L2182,4,2)))</f>
        <v/>
      </c>
      <c r="J2174" s="6" t="str">
        <f>IF(A2174&lt;&gt;"",LEFT(Belegerfassung!D2182,40),"")</f>
        <v/>
      </c>
      <c r="K2174" t="str">
        <f>IF(A2174&lt;&gt;"",VLOOKUP(D2174,Abfrage!$F$2:$G$21,2,FALSE),"")</f>
        <v/>
      </c>
      <c r="L2174" s="6" t="str">
        <f>IF(Belegerfassung!H2182&lt;&gt;"",Belegerfassung!H2182,"")</f>
        <v/>
      </c>
      <c r="M2174" t="str">
        <f>IFERROR(IF(Belegerfassung!E2182&lt;&gt;"",VLOOKUP(Belegerfassung!E2182,Abfrage!$L$2:$M$15,2,),""),"")</f>
        <v/>
      </c>
      <c r="N2174" t="str">
        <f t="shared" si="100"/>
        <v/>
      </c>
      <c r="O2174" t="str">
        <f t="shared" si="101"/>
        <v/>
      </c>
      <c r="P2174" t="str">
        <f>IF(Belegerfassung!G2182&lt;&gt;"",CONCATENATE(Belegerfassung!G2182,".pdf"),"")</f>
        <v/>
      </c>
    </row>
    <row r="2175" spans="1:16">
      <c r="A2175" t="str">
        <f>IF(Belegerfassung!C2183&lt;&gt;"",0,"")</f>
        <v/>
      </c>
      <c r="B2175" t="str">
        <f>IFERROR(VLOOKUP(Belegerfassung!I2183,Konten!A:D,2,FALSE),"")</f>
        <v/>
      </c>
      <c r="C2175" t="str">
        <f>IF(A2175&lt;&gt;"",TEXT(Belegerfassung!C2183,"TT.MM.JJJJ"),"")</f>
        <v/>
      </c>
      <c r="D2175" t="str">
        <f>IFERROR(VLOOKUP(Belegerfassung!A2183,Abfrage!$E$2:$F$20,2,FALSE),"")</f>
        <v/>
      </c>
      <c r="E2175" t="str">
        <f>IF(A2175&lt;&gt;"",Belegerfassung!B2183,"")</f>
        <v/>
      </c>
      <c r="F2175" t="str">
        <f>IF(Belegerfassung!L2183="","",IF(Belegerfassung!L2183&lt;&gt;"",IF(Belegerfassung!L2183&lt;&gt;"",IF(Belegerfassung!J2183&lt;&gt;0,VLOOKUP(Belegerfassung!L2183,Abfrage!$A$2:$C$19,2,),VLOOKUP(Belegerfassung!L2183,Abfrage!$A$2:$C$19,3,)),"")))</f>
        <v/>
      </c>
      <c r="G2175" t="str">
        <f t="shared" si="99"/>
        <v/>
      </c>
      <c r="H2175" s="31" t="str">
        <f>IF(A2175&lt;&gt;"",-Belegerfassung!J2183+Belegerfassung!K2183,"")</f>
        <v/>
      </c>
      <c r="I2175" s="49" t="str">
        <f>IFERROR(IF(H2175&lt;&gt;"",Belegerfassung!L2183*100,""),IF(OR(Belegerfassung!L2183="Leistung EU - Erlöse",Belegerfassung!L2183="Lieferungen EU-Erlöse",Belegerfassung!L2183="EUST",Belegerfassung!L2183="Bauleistungen 20%")=TRUE,"",MID(Belegerfassung!L2183,4,2)))</f>
        <v/>
      </c>
      <c r="J2175" s="6" t="str">
        <f>IF(A2175&lt;&gt;"",LEFT(Belegerfassung!D2183,40),"")</f>
        <v/>
      </c>
      <c r="K2175" t="str">
        <f>IF(A2175&lt;&gt;"",VLOOKUP(D2175,Abfrage!$F$2:$G$21,2,FALSE),"")</f>
        <v/>
      </c>
      <c r="L2175" s="6" t="str">
        <f>IF(Belegerfassung!H2183&lt;&gt;"",Belegerfassung!H2183,"")</f>
        <v/>
      </c>
      <c r="M2175" t="str">
        <f>IFERROR(IF(Belegerfassung!E2183&lt;&gt;"",VLOOKUP(Belegerfassung!E2183,Abfrage!$L$2:$M$15,2,),""),"")</f>
        <v/>
      </c>
      <c r="N2175" t="str">
        <f t="shared" si="100"/>
        <v/>
      </c>
      <c r="O2175" t="str">
        <f t="shared" si="101"/>
        <v/>
      </c>
      <c r="P2175" t="str">
        <f>IF(Belegerfassung!G2183&lt;&gt;"",CONCATENATE(Belegerfassung!G2183,".pdf"),"")</f>
        <v/>
      </c>
    </row>
    <row r="2176" spans="1:16">
      <c r="A2176" t="str">
        <f>IF(Belegerfassung!C2184&lt;&gt;"",0,"")</f>
        <v/>
      </c>
      <c r="B2176" t="str">
        <f>IFERROR(VLOOKUP(Belegerfassung!I2184,Konten!A:D,2,FALSE),"")</f>
        <v/>
      </c>
      <c r="C2176" t="str">
        <f>IF(A2176&lt;&gt;"",TEXT(Belegerfassung!C2184,"TT.MM.JJJJ"),"")</f>
        <v/>
      </c>
      <c r="D2176" t="str">
        <f>IFERROR(VLOOKUP(Belegerfassung!A2184,Abfrage!$E$2:$F$20,2,FALSE),"")</f>
        <v/>
      </c>
      <c r="E2176" t="str">
        <f>IF(A2176&lt;&gt;"",Belegerfassung!B2184,"")</f>
        <v/>
      </c>
      <c r="F2176" t="str">
        <f>IF(Belegerfassung!L2184="","",IF(Belegerfassung!L2184&lt;&gt;"",IF(Belegerfassung!L2184&lt;&gt;"",IF(Belegerfassung!J2184&lt;&gt;0,VLOOKUP(Belegerfassung!L2184,Abfrage!$A$2:$C$19,2,),VLOOKUP(Belegerfassung!L2184,Abfrage!$A$2:$C$19,3,)),"")))</f>
        <v/>
      </c>
      <c r="G2176" t="str">
        <f t="shared" si="99"/>
        <v/>
      </c>
      <c r="H2176" s="31" t="str">
        <f>IF(A2176&lt;&gt;"",-Belegerfassung!J2184+Belegerfassung!K2184,"")</f>
        <v/>
      </c>
      <c r="I2176" s="49" t="str">
        <f>IFERROR(IF(H2176&lt;&gt;"",Belegerfassung!L2184*100,""),IF(OR(Belegerfassung!L2184="Leistung EU - Erlöse",Belegerfassung!L2184="Lieferungen EU-Erlöse",Belegerfassung!L2184="EUST",Belegerfassung!L2184="Bauleistungen 20%")=TRUE,"",MID(Belegerfassung!L2184,4,2)))</f>
        <v/>
      </c>
      <c r="J2176" s="6" t="str">
        <f>IF(A2176&lt;&gt;"",LEFT(Belegerfassung!D2184,40),"")</f>
        <v/>
      </c>
      <c r="K2176" t="str">
        <f>IF(A2176&lt;&gt;"",VLOOKUP(D2176,Abfrage!$F$2:$G$21,2,FALSE),"")</f>
        <v/>
      </c>
      <c r="L2176" s="6" t="str">
        <f>IF(Belegerfassung!H2184&lt;&gt;"",Belegerfassung!H2184,"")</f>
        <v/>
      </c>
      <c r="M2176" t="str">
        <f>IFERROR(IF(Belegerfassung!E2184&lt;&gt;"",VLOOKUP(Belegerfassung!E2184,Abfrage!$L$2:$M$15,2,),""),"")</f>
        <v/>
      </c>
      <c r="N2176" t="str">
        <f t="shared" si="100"/>
        <v/>
      </c>
      <c r="O2176" t="str">
        <f t="shared" si="101"/>
        <v/>
      </c>
      <c r="P2176" t="str">
        <f>IF(Belegerfassung!G2184&lt;&gt;"",CONCATENATE(Belegerfassung!G2184,".pdf"),"")</f>
        <v/>
      </c>
    </row>
    <row r="2177" spans="1:16">
      <c r="A2177" t="str">
        <f>IF(Belegerfassung!C2185&lt;&gt;"",0,"")</f>
        <v/>
      </c>
      <c r="B2177" t="str">
        <f>IFERROR(VLOOKUP(Belegerfassung!I2185,Konten!A:D,2,FALSE),"")</f>
        <v/>
      </c>
      <c r="C2177" t="str">
        <f>IF(A2177&lt;&gt;"",TEXT(Belegerfassung!C2185,"TT.MM.JJJJ"),"")</f>
        <v/>
      </c>
      <c r="D2177" t="str">
        <f>IFERROR(VLOOKUP(Belegerfassung!A2185,Abfrage!$E$2:$F$20,2,FALSE),"")</f>
        <v/>
      </c>
      <c r="E2177" t="str">
        <f>IF(A2177&lt;&gt;"",Belegerfassung!B2185,"")</f>
        <v/>
      </c>
      <c r="F2177" t="str">
        <f>IF(Belegerfassung!L2185="","",IF(Belegerfassung!L2185&lt;&gt;"",IF(Belegerfassung!L2185&lt;&gt;"",IF(Belegerfassung!J2185&lt;&gt;0,VLOOKUP(Belegerfassung!L2185,Abfrage!$A$2:$C$19,2,),VLOOKUP(Belegerfassung!L2185,Abfrage!$A$2:$C$19,3,)),"")))</f>
        <v/>
      </c>
      <c r="G2177" t="str">
        <f t="shared" si="99"/>
        <v/>
      </c>
      <c r="H2177" s="31" t="str">
        <f>IF(A2177&lt;&gt;"",-Belegerfassung!J2185+Belegerfassung!K2185,"")</f>
        <v/>
      </c>
      <c r="I2177" s="49" t="str">
        <f>IFERROR(IF(H2177&lt;&gt;"",Belegerfassung!L2185*100,""),IF(OR(Belegerfassung!L2185="Leistung EU - Erlöse",Belegerfassung!L2185="Lieferungen EU-Erlöse",Belegerfassung!L2185="EUST",Belegerfassung!L2185="Bauleistungen 20%")=TRUE,"",MID(Belegerfassung!L2185,4,2)))</f>
        <v/>
      </c>
      <c r="J2177" s="6" t="str">
        <f>IF(A2177&lt;&gt;"",LEFT(Belegerfassung!D2185,40),"")</f>
        <v/>
      </c>
      <c r="K2177" t="str">
        <f>IF(A2177&lt;&gt;"",VLOOKUP(D2177,Abfrage!$F$2:$G$21,2,FALSE),"")</f>
        <v/>
      </c>
      <c r="L2177" s="6" t="str">
        <f>IF(Belegerfassung!H2185&lt;&gt;"",Belegerfassung!H2185,"")</f>
        <v/>
      </c>
      <c r="M2177" t="str">
        <f>IFERROR(IF(Belegerfassung!E2185&lt;&gt;"",VLOOKUP(Belegerfassung!E2185,Abfrage!$L$2:$M$15,2,),""),"")</f>
        <v/>
      </c>
      <c r="N2177" t="str">
        <f t="shared" si="100"/>
        <v/>
      </c>
      <c r="O2177" t="str">
        <f t="shared" si="101"/>
        <v/>
      </c>
      <c r="P2177" t="str">
        <f>IF(Belegerfassung!G2185&lt;&gt;"",CONCATENATE(Belegerfassung!G2185,".pdf"),"")</f>
        <v/>
      </c>
    </row>
    <row r="2178" spans="1:16">
      <c r="A2178" t="str">
        <f>IF(Belegerfassung!C2186&lt;&gt;"",0,"")</f>
        <v/>
      </c>
      <c r="B2178" t="str">
        <f>IFERROR(VLOOKUP(Belegerfassung!I2186,Konten!A:D,2,FALSE),"")</f>
        <v/>
      </c>
      <c r="C2178" t="str">
        <f>IF(A2178&lt;&gt;"",TEXT(Belegerfassung!C2186,"TT.MM.JJJJ"),"")</f>
        <v/>
      </c>
      <c r="D2178" t="str">
        <f>IFERROR(VLOOKUP(Belegerfassung!A2186,Abfrage!$E$2:$F$20,2,FALSE),"")</f>
        <v/>
      </c>
      <c r="E2178" t="str">
        <f>IF(A2178&lt;&gt;"",Belegerfassung!B2186,"")</f>
        <v/>
      </c>
      <c r="F2178" t="str">
        <f>IF(Belegerfassung!L2186="","",IF(Belegerfassung!L2186&lt;&gt;"",IF(Belegerfassung!L2186&lt;&gt;"",IF(Belegerfassung!J2186&lt;&gt;0,VLOOKUP(Belegerfassung!L2186,Abfrage!$A$2:$C$19,2,),VLOOKUP(Belegerfassung!L2186,Abfrage!$A$2:$C$19,3,)),"")))</f>
        <v/>
      </c>
      <c r="G2178" t="str">
        <f t="shared" si="99"/>
        <v/>
      </c>
      <c r="H2178" s="31" t="str">
        <f>IF(A2178&lt;&gt;"",-Belegerfassung!J2186+Belegerfassung!K2186,"")</f>
        <v/>
      </c>
      <c r="I2178" s="49" t="str">
        <f>IFERROR(IF(H2178&lt;&gt;"",Belegerfassung!L2186*100,""),IF(OR(Belegerfassung!L2186="Leistung EU - Erlöse",Belegerfassung!L2186="Lieferungen EU-Erlöse",Belegerfassung!L2186="EUST",Belegerfassung!L2186="Bauleistungen 20%")=TRUE,"",MID(Belegerfassung!L2186,4,2)))</f>
        <v/>
      </c>
      <c r="J2178" s="6" t="str">
        <f>IF(A2178&lt;&gt;"",LEFT(Belegerfassung!D2186,40),"")</f>
        <v/>
      </c>
      <c r="K2178" t="str">
        <f>IF(A2178&lt;&gt;"",VLOOKUP(D2178,Abfrage!$F$2:$G$21,2,FALSE),"")</f>
        <v/>
      </c>
      <c r="L2178" s="6" t="str">
        <f>IF(Belegerfassung!H2186&lt;&gt;"",Belegerfassung!H2186,"")</f>
        <v/>
      </c>
      <c r="M2178" t="str">
        <f>IFERROR(IF(Belegerfassung!E2186&lt;&gt;"",VLOOKUP(Belegerfassung!E2186,Abfrage!$L$2:$M$15,2,),""),"")</f>
        <v/>
      </c>
      <c r="N2178" t="str">
        <f t="shared" si="100"/>
        <v/>
      </c>
      <c r="O2178" t="str">
        <f t="shared" si="101"/>
        <v/>
      </c>
      <c r="P2178" t="str">
        <f>IF(Belegerfassung!G2186&lt;&gt;"",CONCATENATE(Belegerfassung!G2186,".pdf"),"")</f>
        <v/>
      </c>
    </row>
    <row r="2179" spans="1:16">
      <c r="A2179" t="str">
        <f>IF(Belegerfassung!C2187&lt;&gt;"",0,"")</f>
        <v/>
      </c>
      <c r="B2179" t="str">
        <f>IFERROR(VLOOKUP(Belegerfassung!I2187,Konten!A:D,2,FALSE),"")</f>
        <v/>
      </c>
      <c r="C2179" t="str">
        <f>IF(A2179&lt;&gt;"",TEXT(Belegerfassung!C2187,"TT.MM.JJJJ"),"")</f>
        <v/>
      </c>
      <c r="D2179" t="str">
        <f>IFERROR(VLOOKUP(Belegerfassung!A2187,Abfrage!$E$2:$F$20,2,FALSE),"")</f>
        <v/>
      </c>
      <c r="E2179" t="str">
        <f>IF(A2179&lt;&gt;"",Belegerfassung!B2187,"")</f>
        <v/>
      </c>
      <c r="F2179" t="str">
        <f>IF(Belegerfassung!L2187="","",IF(Belegerfassung!L2187&lt;&gt;"",IF(Belegerfassung!L2187&lt;&gt;"",IF(Belegerfassung!J2187&lt;&gt;0,VLOOKUP(Belegerfassung!L2187,Abfrage!$A$2:$C$19,2,),VLOOKUP(Belegerfassung!L2187,Abfrage!$A$2:$C$19,3,)),"")))</f>
        <v/>
      </c>
      <c r="G2179" t="str">
        <f t="shared" ref="G2179:G2242" si="102">IF(A2179&lt;&gt;"",1,"")</f>
        <v/>
      </c>
      <c r="H2179" s="31" t="str">
        <f>IF(A2179&lt;&gt;"",-Belegerfassung!J2187+Belegerfassung!K2187,"")</f>
        <v/>
      </c>
      <c r="I2179" s="49" t="str">
        <f>IFERROR(IF(H2179&lt;&gt;"",Belegerfassung!L2187*100,""),IF(OR(Belegerfassung!L2187="Leistung EU - Erlöse",Belegerfassung!L2187="Lieferungen EU-Erlöse",Belegerfassung!L2187="EUST",Belegerfassung!L2187="Bauleistungen 20%")=TRUE,"",MID(Belegerfassung!L2187,4,2)))</f>
        <v/>
      </c>
      <c r="J2179" s="6" t="str">
        <f>IF(A2179&lt;&gt;"",LEFT(Belegerfassung!D2187,40),"")</f>
        <v/>
      </c>
      <c r="K2179" t="str">
        <f>IF(A2179&lt;&gt;"",VLOOKUP(D2179,Abfrage!$F$2:$G$21,2,FALSE),"")</f>
        <v/>
      </c>
      <c r="L2179" s="6" t="str">
        <f>IF(Belegerfassung!H2187&lt;&gt;"",Belegerfassung!H2187,"")</f>
        <v/>
      </c>
      <c r="M2179" t="str">
        <f>IFERROR(IF(Belegerfassung!E2187&lt;&gt;"",VLOOKUP(Belegerfassung!E2187,Abfrage!$L$2:$M$15,2,),""),"")</f>
        <v/>
      </c>
      <c r="N2179" t="str">
        <f t="shared" ref="N2179:N2242" si="103">IF(A2179&lt;&gt;"","E","")</f>
        <v/>
      </c>
      <c r="O2179" t="str">
        <f t="shared" ref="O2179:O2242" si="104">IF(A2179&lt;&gt;"","A","")</f>
        <v/>
      </c>
      <c r="P2179" t="str">
        <f>IF(Belegerfassung!G2187&lt;&gt;"",CONCATENATE(Belegerfassung!G2187,".pdf"),"")</f>
        <v/>
      </c>
    </row>
    <row r="2180" spans="1:16">
      <c r="A2180" t="str">
        <f>IF(Belegerfassung!C2188&lt;&gt;"",0,"")</f>
        <v/>
      </c>
      <c r="B2180" t="str">
        <f>IFERROR(VLOOKUP(Belegerfassung!I2188,Konten!A:D,2,FALSE),"")</f>
        <v/>
      </c>
      <c r="C2180" t="str">
        <f>IF(A2180&lt;&gt;"",TEXT(Belegerfassung!C2188,"TT.MM.JJJJ"),"")</f>
        <v/>
      </c>
      <c r="D2180" t="str">
        <f>IFERROR(VLOOKUP(Belegerfassung!A2188,Abfrage!$E$2:$F$20,2,FALSE),"")</f>
        <v/>
      </c>
      <c r="E2180" t="str">
        <f>IF(A2180&lt;&gt;"",Belegerfassung!B2188,"")</f>
        <v/>
      </c>
      <c r="F2180" t="str">
        <f>IF(Belegerfassung!L2188="","",IF(Belegerfassung!L2188&lt;&gt;"",IF(Belegerfassung!L2188&lt;&gt;"",IF(Belegerfassung!J2188&lt;&gt;0,VLOOKUP(Belegerfassung!L2188,Abfrage!$A$2:$C$19,2,),VLOOKUP(Belegerfassung!L2188,Abfrage!$A$2:$C$19,3,)),"")))</f>
        <v/>
      </c>
      <c r="G2180" t="str">
        <f t="shared" si="102"/>
        <v/>
      </c>
      <c r="H2180" s="31" t="str">
        <f>IF(A2180&lt;&gt;"",-Belegerfassung!J2188+Belegerfassung!K2188,"")</f>
        <v/>
      </c>
      <c r="I2180" s="49" t="str">
        <f>IFERROR(IF(H2180&lt;&gt;"",Belegerfassung!L2188*100,""),IF(OR(Belegerfassung!L2188="Leistung EU - Erlöse",Belegerfassung!L2188="Lieferungen EU-Erlöse",Belegerfassung!L2188="EUST",Belegerfassung!L2188="Bauleistungen 20%")=TRUE,"",MID(Belegerfassung!L2188,4,2)))</f>
        <v/>
      </c>
      <c r="J2180" s="6" t="str">
        <f>IF(A2180&lt;&gt;"",LEFT(Belegerfassung!D2188,40),"")</f>
        <v/>
      </c>
      <c r="K2180" t="str">
        <f>IF(A2180&lt;&gt;"",VLOOKUP(D2180,Abfrage!$F$2:$G$21,2,FALSE),"")</f>
        <v/>
      </c>
      <c r="L2180" s="6" t="str">
        <f>IF(Belegerfassung!H2188&lt;&gt;"",Belegerfassung!H2188,"")</f>
        <v/>
      </c>
      <c r="M2180" t="str">
        <f>IFERROR(IF(Belegerfassung!E2188&lt;&gt;"",VLOOKUP(Belegerfassung!E2188,Abfrage!$L$2:$M$15,2,),""),"")</f>
        <v/>
      </c>
      <c r="N2180" t="str">
        <f t="shared" si="103"/>
        <v/>
      </c>
      <c r="O2180" t="str">
        <f t="shared" si="104"/>
        <v/>
      </c>
      <c r="P2180" t="str">
        <f>IF(Belegerfassung!G2188&lt;&gt;"",CONCATENATE(Belegerfassung!G2188,".pdf"),"")</f>
        <v/>
      </c>
    </row>
    <row r="2181" spans="1:16">
      <c r="A2181" t="str">
        <f>IF(Belegerfassung!C2189&lt;&gt;"",0,"")</f>
        <v/>
      </c>
      <c r="B2181" t="str">
        <f>IFERROR(VLOOKUP(Belegerfassung!I2189,Konten!A:D,2,FALSE),"")</f>
        <v/>
      </c>
      <c r="C2181" t="str">
        <f>IF(A2181&lt;&gt;"",TEXT(Belegerfassung!C2189,"TT.MM.JJJJ"),"")</f>
        <v/>
      </c>
      <c r="D2181" t="str">
        <f>IFERROR(VLOOKUP(Belegerfassung!A2189,Abfrage!$E$2:$F$20,2,FALSE),"")</f>
        <v/>
      </c>
      <c r="E2181" t="str">
        <f>IF(A2181&lt;&gt;"",Belegerfassung!B2189,"")</f>
        <v/>
      </c>
      <c r="F2181" t="str">
        <f>IF(Belegerfassung!L2189="","",IF(Belegerfassung!L2189&lt;&gt;"",IF(Belegerfassung!L2189&lt;&gt;"",IF(Belegerfassung!J2189&lt;&gt;0,VLOOKUP(Belegerfassung!L2189,Abfrage!$A$2:$C$19,2,),VLOOKUP(Belegerfassung!L2189,Abfrage!$A$2:$C$19,3,)),"")))</f>
        <v/>
      </c>
      <c r="G2181" t="str">
        <f t="shared" si="102"/>
        <v/>
      </c>
      <c r="H2181" s="31" t="str">
        <f>IF(A2181&lt;&gt;"",-Belegerfassung!J2189+Belegerfassung!K2189,"")</f>
        <v/>
      </c>
      <c r="I2181" s="49" t="str">
        <f>IFERROR(IF(H2181&lt;&gt;"",Belegerfassung!L2189*100,""),IF(OR(Belegerfassung!L2189="Leistung EU - Erlöse",Belegerfassung!L2189="Lieferungen EU-Erlöse",Belegerfassung!L2189="EUST",Belegerfassung!L2189="Bauleistungen 20%")=TRUE,"",MID(Belegerfassung!L2189,4,2)))</f>
        <v/>
      </c>
      <c r="J2181" s="6" t="str">
        <f>IF(A2181&lt;&gt;"",LEFT(Belegerfassung!D2189,40),"")</f>
        <v/>
      </c>
      <c r="K2181" t="str">
        <f>IF(A2181&lt;&gt;"",VLOOKUP(D2181,Abfrage!$F$2:$G$21,2,FALSE),"")</f>
        <v/>
      </c>
      <c r="L2181" s="6" t="str">
        <f>IF(Belegerfassung!H2189&lt;&gt;"",Belegerfassung!H2189,"")</f>
        <v/>
      </c>
      <c r="M2181" t="str">
        <f>IFERROR(IF(Belegerfassung!E2189&lt;&gt;"",VLOOKUP(Belegerfassung!E2189,Abfrage!$L$2:$M$15,2,),""),"")</f>
        <v/>
      </c>
      <c r="N2181" t="str">
        <f t="shared" si="103"/>
        <v/>
      </c>
      <c r="O2181" t="str">
        <f t="shared" si="104"/>
        <v/>
      </c>
      <c r="P2181" t="str">
        <f>IF(Belegerfassung!G2189&lt;&gt;"",CONCATENATE(Belegerfassung!G2189,".pdf"),"")</f>
        <v/>
      </c>
    </row>
    <row r="2182" spans="1:16">
      <c r="A2182" t="str">
        <f>IF(Belegerfassung!C2190&lt;&gt;"",0,"")</f>
        <v/>
      </c>
      <c r="B2182" t="str">
        <f>IFERROR(VLOOKUP(Belegerfassung!I2190,Konten!A:D,2,FALSE),"")</f>
        <v/>
      </c>
      <c r="C2182" t="str">
        <f>IF(A2182&lt;&gt;"",TEXT(Belegerfassung!C2190,"TT.MM.JJJJ"),"")</f>
        <v/>
      </c>
      <c r="D2182" t="str">
        <f>IFERROR(VLOOKUP(Belegerfassung!A2190,Abfrage!$E$2:$F$20,2,FALSE),"")</f>
        <v/>
      </c>
      <c r="E2182" t="str">
        <f>IF(A2182&lt;&gt;"",Belegerfassung!B2190,"")</f>
        <v/>
      </c>
      <c r="F2182" t="str">
        <f>IF(Belegerfassung!L2190="","",IF(Belegerfassung!L2190&lt;&gt;"",IF(Belegerfassung!L2190&lt;&gt;"",IF(Belegerfassung!J2190&lt;&gt;0,VLOOKUP(Belegerfassung!L2190,Abfrage!$A$2:$C$19,2,),VLOOKUP(Belegerfassung!L2190,Abfrage!$A$2:$C$19,3,)),"")))</f>
        <v/>
      </c>
      <c r="G2182" t="str">
        <f t="shared" si="102"/>
        <v/>
      </c>
      <c r="H2182" s="31" t="str">
        <f>IF(A2182&lt;&gt;"",-Belegerfassung!J2190+Belegerfassung!K2190,"")</f>
        <v/>
      </c>
      <c r="I2182" s="49" t="str">
        <f>IFERROR(IF(H2182&lt;&gt;"",Belegerfassung!L2190*100,""),IF(OR(Belegerfassung!L2190="Leistung EU - Erlöse",Belegerfassung!L2190="Lieferungen EU-Erlöse",Belegerfassung!L2190="EUST",Belegerfassung!L2190="Bauleistungen 20%")=TRUE,"",MID(Belegerfassung!L2190,4,2)))</f>
        <v/>
      </c>
      <c r="J2182" s="6" t="str">
        <f>IF(A2182&lt;&gt;"",LEFT(Belegerfassung!D2190,40),"")</f>
        <v/>
      </c>
      <c r="K2182" t="str">
        <f>IF(A2182&lt;&gt;"",VLOOKUP(D2182,Abfrage!$F$2:$G$21,2,FALSE),"")</f>
        <v/>
      </c>
      <c r="L2182" s="6" t="str">
        <f>IF(Belegerfassung!H2190&lt;&gt;"",Belegerfassung!H2190,"")</f>
        <v/>
      </c>
      <c r="M2182" t="str">
        <f>IFERROR(IF(Belegerfassung!E2190&lt;&gt;"",VLOOKUP(Belegerfassung!E2190,Abfrage!$L$2:$M$15,2,),""),"")</f>
        <v/>
      </c>
      <c r="N2182" t="str">
        <f t="shared" si="103"/>
        <v/>
      </c>
      <c r="O2182" t="str">
        <f t="shared" si="104"/>
        <v/>
      </c>
      <c r="P2182" t="str">
        <f>IF(Belegerfassung!G2190&lt;&gt;"",CONCATENATE(Belegerfassung!G2190,".pdf"),"")</f>
        <v/>
      </c>
    </row>
    <row r="2183" spans="1:16">
      <c r="A2183" t="str">
        <f>IF(Belegerfassung!C2191&lt;&gt;"",0,"")</f>
        <v/>
      </c>
      <c r="B2183" t="str">
        <f>IFERROR(VLOOKUP(Belegerfassung!I2191,Konten!A:D,2,FALSE),"")</f>
        <v/>
      </c>
      <c r="C2183" t="str">
        <f>IF(A2183&lt;&gt;"",TEXT(Belegerfassung!C2191,"TT.MM.JJJJ"),"")</f>
        <v/>
      </c>
      <c r="D2183" t="str">
        <f>IFERROR(VLOOKUP(Belegerfassung!A2191,Abfrage!$E$2:$F$20,2,FALSE),"")</f>
        <v/>
      </c>
      <c r="E2183" t="str">
        <f>IF(A2183&lt;&gt;"",Belegerfassung!B2191,"")</f>
        <v/>
      </c>
      <c r="F2183" t="str">
        <f>IF(Belegerfassung!L2191="","",IF(Belegerfassung!L2191&lt;&gt;"",IF(Belegerfassung!L2191&lt;&gt;"",IF(Belegerfassung!J2191&lt;&gt;0,VLOOKUP(Belegerfassung!L2191,Abfrage!$A$2:$C$19,2,),VLOOKUP(Belegerfassung!L2191,Abfrage!$A$2:$C$19,3,)),"")))</f>
        <v/>
      </c>
      <c r="G2183" t="str">
        <f t="shared" si="102"/>
        <v/>
      </c>
      <c r="H2183" s="31" t="str">
        <f>IF(A2183&lt;&gt;"",-Belegerfassung!J2191+Belegerfassung!K2191,"")</f>
        <v/>
      </c>
      <c r="I2183" s="49" t="str">
        <f>IFERROR(IF(H2183&lt;&gt;"",Belegerfassung!L2191*100,""),IF(OR(Belegerfassung!L2191="Leistung EU - Erlöse",Belegerfassung!L2191="Lieferungen EU-Erlöse",Belegerfassung!L2191="EUST",Belegerfassung!L2191="Bauleistungen 20%")=TRUE,"",MID(Belegerfassung!L2191,4,2)))</f>
        <v/>
      </c>
      <c r="J2183" s="6" t="str">
        <f>IF(A2183&lt;&gt;"",LEFT(Belegerfassung!D2191,40),"")</f>
        <v/>
      </c>
      <c r="K2183" t="str">
        <f>IF(A2183&lt;&gt;"",VLOOKUP(D2183,Abfrage!$F$2:$G$21,2,FALSE),"")</f>
        <v/>
      </c>
      <c r="L2183" s="6" t="str">
        <f>IF(Belegerfassung!H2191&lt;&gt;"",Belegerfassung!H2191,"")</f>
        <v/>
      </c>
      <c r="M2183" t="str">
        <f>IFERROR(IF(Belegerfassung!E2191&lt;&gt;"",VLOOKUP(Belegerfassung!E2191,Abfrage!$L$2:$M$15,2,),""),"")</f>
        <v/>
      </c>
      <c r="N2183" t="str">
        <f t="shared" si="103"/>
        <v/>
      </c>
      <c r="O2183" t="str">
        <f t="shared" si="104"/>
        <v/>
      </c>
      <c r="P2183" t="str">
        <f>IF(Belegerfassung!G2191&lt;&gt;"",CONCATENATE(Belegerfassung!G2191,".pdf"),"")</f>
        <v/>
      </c>
    </row>
    <row r="2184" spans="1:16">
      <c r="A2184" t="str">
        <f>IF(Belegerfassung!C2192&lt;&gt;"",0,"")</f>
        <v/>
      </c>
      <c r="B2184" t="str">
        <f>IFERROR(VLOOKUP(Belegerfassung!I2192,Konten!A:D,2,FALSE),"")</f>
        <v/>
      </c>
      <c r="C2184" t="str">
        <f>IF(A2184&lt;&gt;"",TEXT(Belegerfassung!C2192,"TT.MM.JJJJ"),"")</f>
        <v/>
      </c>
      <c r="D2184" t="str">
        <f>IFERROR(VLOOKUP(Belegerfassung!A2192,Abfrage!$E$2:$F$20,2,FALSE),"")</f>
        <v/>
      </c>
      <c r="E2184" t="str">
        <f>IF(A2184&lt;&gt;"",Belegerfassung!B2192,"")</f>
        <v/>
      </c>
      <c r="F2184" t="str">
        <f>IF(Belegerfassung!L2192="","",IF(Belegerfassung!L2192&lt;&gt;"",IF(Belegerfassung!L2192&lt;&gt;"",IF(Belegerfassung!J2192&lt;&gt;0,VLOOKUP(Belegerfassung!L2192,Abfrage!$A$2:$C$19,2,),VLOOKUP(Belegerfassung!L2192,Abfrage!$A$2:$C$19,3,)),"")))</f>
        <v/>
      </c>
      <c r="G2184" t="str">
        <f t="shared" si="102"/>
        <v/>
      </c>
      <c r="H2184" s="31" t="str">
        <f>IF(A2184&lt;&gt;"",-Belegerfassung!J2192+Belegerfassung!K2192,"")</f>
        <v/>
      </c>
      <c r="I2184" s="49" t="str">
        <f>IFERROR(IF(H2184&lt;&gt;"",Belegerfassung!L2192*100,""),IF(OR(Belegerfassung!L2192="Leistung EU - Erlöse",Belegerfassung!L2192="Lieferungen EU-Erlöse",Belegerfassung!L2192="EUST",Belegerfassung!L2192="Bauleistungen 20%")=TRUE,"",MID(Belegerfassung!L2192,4,2)))</f>
        <v/>
      </c>
      <c r="J2184" s="6" t="str">
        <f>IF(A2184&lt;&gt;"",LEFT(Belegerfassung!D2192,40),"")</f>
        <v/>
      </c>
      <c r="K2184" t="str">
        <f>IF(A2184&lt;&gt;"",VLOOKUP(D2184,Abfrage!$F$2:$G$21,2,FALSE),"")</f>
        <v/>
      </c>
      <c r="L2184" s="6" t="str">
        <f>IF(Belegerfassung!H2192&lt;&gt;"",Belegerfassung!H2192,"")</f>
        <v/>
      </c>
      <c r="M2184" t="str">
        <f>IFERROR(IF(Belegerfassung!E2192&lt;&gt;"",VLOOKUP(Belegerfassung!E2192,Abfrage!$L$2:$M$15,2,),""),"")</f>
        <v/>
      </c>
      <c r="N2184" t="str">
        <f t="shared" si="103"/>
        <v/>
      </c>
      <c r="O2184" t="str">
        <f t="shared" si="104"/>
        <v/>
      </c>
      <c r="P2184" t="str">
        <f>IF(Belegerfassung!G2192&lt;&gt;"",CONCATENATE(Belegerfassung!G2192,".pdf"),"")</f>
        <v/>
      </c>
    </row>
    <row r="2185" spans="1:16">
      <c r="A2185" t="str">
        <f>IF(Belegerfassung!C2193&lt;&gt;"",0,"")</f>
        <v/>
      </c>
      <c r="B2185" t="str">
        <f>IFERROR(VLOOKUP(Belegerfassung!I2193,Konten!A:D,2,FALSE),"")</f>
        <v/>
      </c>
      <c r="C2185" t="str">
        <f>IF(A2185&lt;&gt;"",TEXT(Belegerfassung!C2193,"TT.MM.JJJJ"),"")</f>
        <v/>
      </c>
      <c r="D2185" t="str">
        <f>IFERROR(VLOOKUP(Belegerfassung!A2193,Abfrage!$E$2:$F$20,2,FALSE),"")</f>
        <v/>
      </c>
      <c r="E2185" t="str">
        <f>IF(A2185&lt;&gt;"",Belegerfassung!B2193,"")</f>
        <v/>
      </c>
      <c r="F2185" t="str">
        <f>IF(Belegerfassung!L2193="","",IF(Belegerfassung!L2193&lt;&gt;"",IF(Belegerfassung!L2193&lt;&gt;"",IF(Belegerfassung!J2193&lt;&gt;0,VLOOKUP(Belegerfassung!L2193,Abfrage!$A$2:$C$19,2,),VLOOKUP(Belegerfassung!L2193,Abfrage!$A$2:$C$19,3,)),"")))</f>
        <v/>
      </c>
      <c r="G2185" t="str">
        <f t="shared" si="102"/>
        <v/>
      </c>
      <c r="H2185" s="31" t="str">
        <f>IF(A2185&lt;&gt;"",-Belegerfassung!J2193+Belegerfassung!K2193,"")</f>
        <v/>
      </c>
      <c r="I2185" s="49" t="str">
        <f>IFERROR(IF(H2185&lt;&gt;"",Belegerfassung!L2193*100,""),IF(OR(Belegerfassung!L2193="Leistung EU - Erlöse",Belegerfassung!L2193="Lieferungen EU-Erlöse",Belegerfassung!L2193="EUST",Belegerfassung!L2193="Bauleistungen 20%")=TRUE,"",MID(Belegerfassung!L2193,4,2)))</f>
        <v/>
      </c>
      <c r="J2185" s="6" t="str">
        <f>IF(A2185&lt;&gt;"",LEFT(Belegerfassung!D2193,40),"")</f>
        <v/>
      </c>
      <c r="K2185" t="str">
        <f>IF(A2185&lt;&gt;"",VLOOKUP(D2185,Abfrage!$F$2:$G$21,2,FALSE),"")</f>
        <v/>
      </c>
      <c r="L2185" s="6" t="str">
        <f>IF(Belegerfassung!H2193&lt;&gt;"",Belegerfassung!H2193,"")</f>
        <v/>
      </c>
      <c r="M2185" t="str">
        <f>IFERROR(IF(Belegerfassung!E2193&lt;&gt;"",VLOOKUP(Belegerfassung!E2193,Abfrage!$L$2:$M$15,2,),""),"")</f>
        <v/>
      </c>
      <c r="N2185" t="str">
        <f t="shared" si="103"/>
        <v/>
      </c>
      <c r="O2185" t="str">
        <f t="shared" si="104"/>
        <v/>
      </c>
      <c r="P2185" t="str">
        <f>IF(Belegerfassung!G2193&lt;&gt;"",CONCATENATE(Belegerfassung!G2193,".pdf"),"")</f>
        <v/>
      </c>
    </row>
    <row r="2186" spans="1:16">
      <c r="A2186" t="str">
        <f>IF(Belegerfassung!C2194&lt;&gt;"",0,"")</f>
        <v/>
      </c>
      <c r="B2186" t="str">
        <f>IFERROR(VLOOKUP(Belegerfassung!I2194,Konten!A:D,2,FALSE),"")</f>
        <v/>
      </c>
      <c r="C2186" t="str">
        <f>IF(A2186&lt;&gt;"",TEXT(Belegerfassung!C2194,"TT.MM.JJJJ"),"")</f>
        <v/>
      </c>
      <c r="D2186" t="str">
        <f>IFERROR(VLOOKUP(Belegerfassung!A2194,Abfrage!$E$2:$F$20,2,FALSE),"")</f>
        <v/>
      </c>
      <c r="E2186" t="str">
        <f>IF(A2186&lt;&gt;"",Belegerfassung!B2194,"")</f>
        <v/>
      </c>
      <c r="F2186" t="str">
        <f>IF(Belegerfassung!L2194="","",IF(Belegerfassung!L2194&lt;&gt;"",IF(Belegerfassung!L2194&lt;&gt;"",IF(Belegerfassung!J2194&lt;&gt;0,VLOOKUP(Belegerfassung!L2194,Abfrage!$A$2:$C$19,2,),VLOOKUP(Belegerfassung!L2194,Abfrage!$A$2:$C$19,3,)),"")))</f>
        <v/>
      </c>
      <c r="G2186" t="str">
        <f t="shared" si="102"/>
        <v/>
      </c>
      <c r="H2186" s="31" t="str">
        <f>IF(A2186&lt;&gt;"",-Belegerfassung!J2194+Belegerfassung!K2194,"")</f>
        <v/>
      </c>
      <c r="I2186" s="49" t="str">
        <f>IFERROR(IF(H2186&lt;&gt;"",Belegerfassung!L2194*100,""),IF(OR(Belegerfassung!L2194="Leistung EU - Erlöse",Belegerfassung!L2194="Lieferungen EU-Erlöse",Belegerfassung!L2194="EUST",Belegerfassung!L2194="Bauleistungen 20%")=TRUE,"",MID(Belegerfassung!L2194,4,2)))</f>
        <v/>
      </c>
      <c r="J2186" s="6" t="str">
        <f>IF(A2186&lt;&gt;"",LEFT(Belegerfassung!D2194,40),"")</f>
        <v/>
      </c>
      <c r="K2186" t="str">
        <f>IF(A2186&lt;&gt;"",VLOOKUP(D2186,Abfrage!$F$2:$G$21,2,FALSE),"")</f>
        <v/>
      </c>
      <c r="L2186" s="6" t="str">
        <f>IF(Belegerfassung!H2194&lt;&gt;"",Belegerfassung!H2194,"")</f>
        <v/>
      </c>
      <c r="M2186" t="str">
        <f>IFERROR(IF(Belegerfassung!E2194&lt;&gt;"",VLOOKUP(Belegerfassung!E2194,Abfrage!$L$2:$M$15,2,),""),"")</f>
        <v/>
      </c>
      <c r="N2186" t="str">
        <f t="shared" si="103"/>
        <v/>
      </c>
      <c r="O2186" t="str">
        <f t="shared" si="104"/>
        <v/>
      </c>
      <c r="P2186" t="str">
        <f>IF(Belegerfassung!G2194&lt;&gt;"",CONCATENATE(Belegerfassung!G2194,".pdf"),"")</f>
        <v/>
      </c>
    </row>
    <row r="2187" spans="1:16">
      <c r="A2187" t="str">
        <f>IF(Belegerfassung!C2195&lt;&gt;"",0,"")</f>
        <v/>
      </c>
      <c r="B2187" t="str">
        <f>IFERROR(VLOOKUP(Belegerfassung!I2195,Konten!A:D,2,FALSE),"")</f>
        <v/>
      </c>
      <c r="C2187" t="str">
        <f>IF(A2187&lt;&gt;"",TEXT(Belegerfassung!C2195,"TT.MM.JJJJ"),"")</f>
        <v/>
      </c>
      <c r="D2187" t="str">
        <f>IFERROR(VLOOKUP(Belegerfassung!A2195,Abfrage!$E$2:$F$20,2,FALSE),"")</f>
        <v/>
      </c>
      <c r="E2187" t="str">
        <f>IF(A2187&lt;&gt;"",Belegerfassung!B2195,"")</f>
        <v/>
      </c>
      <c r="F2187" t="str">
        <f>IF(Belegerfassung!L2195="","",IF(Belegerfassung!L2195&lt;&gt;"",IF(Belegerfassung!L2195&lt;&gt;"",IF(Belegerfassung!J2195&lt;&gt;0,VLOOKUP(Belegerfassung!L2195,Abfrage!$A$2:$C$19,2,),VLOOKUP(Belegerfassung!L2195,Abfrage!$A$2:$C$19,3,)),"")))</f>
        <v/>
      </c>
      <c r="G2187" t="str">
        <f t="shared" si="102"/>
        <v/>
      </c>
      <c r="H2187" s="31" t="str">
        <f>IF(A2187&lt;&gt;"",-Belegerfassung!J2195+Belegerfassung!K2195,"")</f>
        <v/>
      </c>
      <c r="I2187" s="49" t="str">
        <f>IFERROR(IF(H2187&lt;&gt;"",Belegerfassung!L2195*100,""),IF(OR(Belegerfassung!L2195="Leistung EU - Erlöse",Belegerfassung!L2195="Lieferungen EU-Erlöse",Belegerfassung!L2195="EUST",Belegerfassung!L2195="Bauleistungen 20%")=TRUE,"",MID(Belegerfassung!L2195,4,2)))</f>
        <v/>
      </c>
      <c r="J2187" s="6" t="str">
        <f>IF(A2187&lt;&gt;"",LEFT(Belegerfassung!D2195,40),"")</f>
        <v/>
      </c>
      <c r="K2187" t="str">
        <f>IF(A2187&lt;&gt;"",VLOOKUP(D2187,Abfrage!$F$2:$G$21,2,FALSE),"")</f>
        <v/>
      </c>
      <c r="L2187" s="6" t="str">
        <f>IF(Belegerfassung!H2195&lt;&gt;"",Belegerfassung!H2195,"")</f>
        <v/>
      </c>
      <c r="M2187" t="str">
        <f>IFERROR(IF(Belegerfassung!E2195&lt;&gt;"",VLOOKUP(Belegerfassung!E2195,Abfrage!$L$2:$M$15,2,),""),"")</f>
        <v/>
      </c>
      <c r="N2187" t="str">
        <f t="shared" si="103"/>
        <v/>
      </c>
      <c r="O2187" t="str">
        <f t="shared" si="104"/>
        <v/>
      </c>
      <c r="P2187" t="str">
        <f>IF(Belegerfassung!G2195&lt;&gt;"",CONCATENATE(Belegerfassung!G2195,".pdf"),"")</f>
        <v/>
      </c>
    </row>
    <row r="2188" spans="1:16">
      <c r="A2188" t="str">
        <f>IF(Belegerfassung!C2196&lt;&gt;"",0,"")</f>
        <v/>
      </c>
      <c r="B2188" t="str">
        <f>IFERROR(VLOOKUP(Belegerfassung!I2196,Konten!A:D,2,FALSE),"")</f>
        <v/>
      </c>
      <c r="C2188" t="str">
        <f>IF(A2188&lt;&gt;"",TEXT(Belegerfassung!C2196,"TT.MM.JJJJ"),"")</f>
        <v/>
      </c>
      <c r="D2188" t="str">
        <f>IFERROR(VLOOKUP(Belegerfassung!A2196,Abfrage!$E$2:$F$20,2,FALSE),"")</f>
        <v/>
      </c>
      <c r="E2188" t="str">
        <f>IF(A2188&lt;&gt;"",Belegerfassung!B2196,"")</f>
        <v/>
      </c>
      <c r="F2188" t="str">
        <f>IF(Belegerfassung!L2196="","",IF(Belegerfassung!L2196&lt;&gt;"",IF(Belegerfassung!L2196&lt;&gt;"",IF(Belegerfassung!J2196&lt;&gt;0,VLOOKUP(Belegerfassung!L2196,Abfrage!$A$2:$C$19,2,),VLOOKUP(Belegerfassung!L2196,Abfrage!$A$2:$C$19,3,)),"")))</f>
        <v/>
      </c>
      <c r="G2188" t="str">
        <f t="shared" si="102"/>
        <v/>
      </c>
      <c r="H2188" s="31" t="str">
        <f>IF(A2188&lt;&gt;"",-Belegerfassung!J2196+Belegerfassung!K2196,"")</f>
        <v/>
      </c>
      <c r="I2188" s="49" t="str">
        <f>IFERROR(IF(H2188&lt;&gt;"",Belegerfassung!L2196*100,""),IF(OR(Belegerfassung!L2196="Leistung EU - Erlöse",Belegerfassung!L2196="Lieferungen EU-Erlöse",Belegerfassung!L2196="EUST",Belegerfassung!L2196="Bauleistungen 20%")=TRUE,"",MID(Belegerfassung!L2196,4,2)))</f>
        <v/>
      </c>
      <c r="J2188" s="6" t="str">
        <f>IF(A2188&lt;&gt;"",LEFT(Belegerfassung!D2196,40),"")</f>
        <v/>
      </c>
      <c r="K2188" t="str">
        <f>IF(A2188&lt;&gt;"",VLOOKUP(D2188,Abfrage!$F$2:$G$21,2,FALSE),"")</f>
        <v/>
      </c>
      <c r="L2188" s="6" t="str">
        <f>IF(Belegerfassung!H2196&lt;&gt;"",Belegerfassung!H2196,"")</f>
        <v/>
      </c>
      <c r="M2188" t="str">
        <f>IFERROR(IF(Belegerfassung!E2196&lt;&gt;"",VLOOKUP(Belegerfassung!E2196,Abfrage!$L$2:$M$15,2,),""),"")</f>
        <v/>
      </c>
      <c r="N2188" t="str">
        <f t="shared" si="103"/>
        <v/>
      </c>
      <c r="O2188" t="str">
        <f t="shared" si="104"/>
        <v/>
      </c>
      <c r="P2188" t="str">
        <f>IF(Belegerfassung!G2196&lt;&gt;"",CONCATENATE(Belegerfassung!G2196,".pdf"),"")</f>
        <v/>
      </c>
    </row>
    <row r="2189" spans="1:16">
      <c r="A2189" t="str">
        <f>IF(Belegerfassung!C2197&lt;&gt;"",0,"")</f>
        <v/>
      </c>
      <c r="B2189" t="str">
        <f>IFERROR(VLOOKUP(Belegerfassung!I2197,Konten!A:D,2,FALSE),"")</f>
        <v/>
      </c>
      <c r="C2189" t="str">
        <f>IF(A2189&lt;&gt;"",TEXT(Belegerfassung!C2197,"TT.MM.JJJJ"),"")</f>
        <v/>
      </c>
      <c r="D2189" t="str">
        <f>IFERROR(VLOOKUP(Belegerfassung!A2197,Abfrage!$E$2:$F$20,2,FALSE),"")</f>
        <v/>
      </c>
      <c r="E2189" t="str">
        <f>IF(A2189&lt;&gt;"",Belegerfassung!B2197,"")</f>
        <v/>
      </c>
      <c r="F2189" t="str">
        <f>IF(Belegerfassung!L2197="","",IF(Belegerfassung!L2197&lt;&gt;"",IF(Belegerfassung!L2197&lt;&gt;"",IF(Belegerfassung!J2197&lt;&gt;0,VLOOKUP(Belegerfassung!L2197,Abfrage!$A$2:$C$19,2,),VLOOKUP(Belegerfassung!L2197,Abfrage!$A$2:$C$19,3,)),"")))</f>
        <v/>
      </c>
      <c r="G2189" t="str">
        <f t="shared" si="102"/>
        <v/>
      </c>
      <c r="H2189" s="31" t="str">
        <f>IF(A2189&lt;&gt;"",-Belegerfassung!J2197+Belegerfassung!K2197,"")</f>
        <v/>
      </c>
      <c r="I2189" s="49" t="str">
        <f>IFERROR(IF(H2189&lt;&gt;"",Belegerfassung!L2197*100,""),IF(OR(Belegerfassung!L2197="Leistung EU - Erlöse",Belegerfassung!L2197="Lieferungen EU-Erlöse",Belegerfassung!L2197="EUST",Belegerfassung!L2197="Bauleistungen 20%")=TRUE,"",MID(Belegerfassung!L2197,4,2)))</f>
        <v/>
      </c>
      <c r="J2189" s="6" t="str">
        <f>IF(A2189&lt;&gt;"",LEFT(Belegerfassung!D2197,40),"")</f>
        <v/>
      </c>
      <c r="K2189" t="str">
        <f>IF(A2189&lt;&gt;"",VLOOKUP(D2189,Abfrage!$F$2:$G$21,2,FALSE),"")</f>
        <v/>
      </c>
      <c r="L2189" s="6" t="str">
        <f>IF(Belegerfassung!H2197&lt;&gt;"",Belegerfassung!H2197,"")</f>
        <v/>
      </c>
      <c r="M2189" t="str">
        <f>IFERROR(IF(Belegerfassung!E2197&lt;&gt;"",VLOOKUP(Belegerfassung!E2197,Abfrage!$L$2:$M$15,2,),""),"")</f>
        <v/>
      </c>
      <c r="N2189" t="str">
        <f t="shared" si="103"/>
        <v/>
      </c>
      <c r="O2189" t="str">
        <f t="shared" si="104"/>
        <v/>
      </c>
      <c r="P2189" t="str">
        <f>IF(Belegerfassung!G2197&lt;&gt;"",CONCATENATE(Belegerfassung!G2197,".pdf"),"")</f>
        <v/>
      </c>
    </row>
    <row r="2190" spans="1:16">
      <c r="A2190" t="str">
        <f>IF(Belegerfassung!C2198&lt;&gt;"",0,"")</f>
        <v/>
      </c>
      <c r="B2190" t="str">
        <f>IFERROR(VLOOKUP(Belegerfassung!I2198,Konten!A:D,2,FALSE),"")</f>
        <v/>
      </c>
      <c r="C2190" t="str">
        <f>IF(A2190&lt;&gt;"",TEXT(Belegerfassung!C2198,"TT.MM.JJJJ"),"")</f>
        <v/>
      </c>
      <c r="D2190" t="str">
        <f>IFERROR(VLOOKUP(Belegerfassung!A2198,Abfrage!$E$2:$F$20,2,FALSE),"")</f>
        <v/>
      </c>
      <c r="E2190" t="str">
        <f>IF(A2190&lt;&gt;"",Belegerfassung!B2198,"")</f>
        <v/>
      </c>
      <c r="F2190" t="str">
        <f>IF(Belegerfassung!L2198="","",IF(Belegerfassung!L2198&lt;&gt;"",IF(Belegerfassung!L2198&lt;&gt;"",IF(Belegerfassung!J2198&lt;&gt;0,VLOOKUP(Belegerfassung!L2198,Abfrage!$A$2:$C$19,2,),VLOOKUP(Belegerfassung!L2198,Abfrage!$A$2:$C$19,3,)),"")))</f>
        <v/>
      </c>
      <c r="G2190" t="str">
        <f t="shared" si="102"/>
        <v/>
      </c>
      <c r="H2190" s="31" t="str">
        <f>IF(A2190&lt;&gt;"",-Belegerfassung!J2198+Belegerfassung!K2198,"")</f>
        <v/>
      </c>
      <c r="I2190" s="49" t="str">
        <f>IFERROR(IF(H2190&lt;&gt;"",Belegerfassung!L2198*100,""),IF(OR(Belegerfassung!L2198="Leistung EU - Erlöse",Belegerfassung!L2198="Lieferungen EU-Erlöse",Belegerfassung!L2198="EUST",Belegerfassung!L2198="Bauleistungen 20%")=TRUE,"",MID(Belegerfassung!L2198,4,2)))</f>
        <v/>
      </c>
      <c r="J2190" s="6" t="str">
        <f>IF(A2190&lt;&gt;"",LEFT(Belegerfassung!D2198,40),"")</f>
        <v/>
      </c>
      <c r="K2190" t="str">
        <f>IF(A2190&lt;&gt;"",VLOOKUP(D2190,Abfrage!$F$2:$G$21,2,FALSE),"")</f>
        <v/>
      </c>
      <c r="L2190" s="6" t="str">
        <f>IF(Belegerfassung!H2198&lt;&gt;"",Belegerfassung!H2198,"")</f>
        <v/>
      </c>
      <c r="M2190" t="str">
        <f>IFERROR(IF(Belegerfassung!E2198&lt;&gt;"",VLOOKUP(Belegerfassung!E2198,Abfrage!$L$2:$M$15,2,),""),"")</f>
        <v/>
      </c>
      <c r="N2190" t="str">
        <f t="shared" si="103"/>
        <v/>
      </c>
      <c r="O2190" t="str">
        <f t="shared" si="104"/>
        <v/>
      </c>
      <c r="P2190" t="str">
        <f>IF(Belegerfassung!G2198&lt;&gt;"",CONCATENATE(Belegerfassung!G2198,".pdf"),"")</f>
        <v/>
      </c>
    </row>
    <row r="2191" spans="1:16">
      <c r="A2191" t="str">
        <f>IF(Belegerfassung!C2199&lt;&gt;"",0,"")</f>
        <v/>
      </c>
      <c r="B2191" t="str">
        <f>IFERROR(VLOOKUP(Belegerfassung!I2199,Konten!A:D,2,FALSE),"")</f>
        <v/>
      </c>
      <c r="C2191" t="str">
        <f>IF(A2191&lt;&gt;"",TEXT(Belegerfassung!C2199,"TT.MM.JJJJ"),"")</f>
        <v/>
      </c>
      <c r="D2191" t="str">
        <f>IFERROR(VLOOKUP(Belegerfassung!A2199,Abfrage!$E$2:$F$20,2,FALSE),"")</f>
        <v/>
      </c>
      <c r="E2191" t="str">
        <f>IF(A2191&lt;&gt;"",Belegerfassung!B2199,"")</f>
        <v/>
      </c>
      <c r="F2191" t="str">
        <f>IF(Belegerfassung!L2199="","",IF(Belegerfassung!L2199&lt;&gt;"",IF(Belegerfassung!L2199&lt;&gt;"",IF(Belegerfassung!J2199&lt;&gt;0,VLOOKUP(Belegerfassung!L2199,Abfrage!$A$2:$C$19,2,),VLOOKUP(Belegerfassung!L2199,Abfrage!$A$2:$C$19,3,)),"")))</f>
        <v/>
      </c>
      <c r="G2191" t="str">
        <f t="shared" si="102"/>
        <v/>
      </c>
      <c r="H2191" s="31" t="str">
        <f>IF(A2191&lt;&gt;"",-Belegerfassung!J2199+Belegerfassung!K2199,"")</f>
        <v/>
      </c>
      <c r="I2191" s="49" t="str">
        <f>IFERROR(IF(H2191&lt;&gt;"",Belegerfassung!L2199*100,""),IF(OR(Belegerfassung!L2199="Leistung EU - Erlöse",Belegerfassung!L2199="Lieferungen EU-Erlöse",Belegerfassung!L2199="EUST",Belegerfassung!L2199="Bauleistungen 20%")=TRUE,"",MID(Belegerfassung!L2199,4,2)))</f>
        <v/>
      </c>
      <c r="J2191" s="6" t="str">
        <f>IF(A2191&lt;&gt;"",LEFT(Belegerfassung!D2199,40),"")</f>
        <v/>
      </c>
      <c r="K2191" t="str">
        <f>IF(A2191&lt;&gt;"",VLOOKUP(D2191,Abfrage!$F$2:$G$21,2,FALSE),"")</f>
        <v/>
      </c>
      <c r="L2191" s="6" t="str">
        <f>IF(Belegerfassung!H2199&lt;&gt;"",Belegerfassung!H2199,"")</f>
        <v/>
      </c>
      <c r="M2191" t="str">
        <f>IFERROR(IF(Belegerfassung!E2199&lt;&gt;"",VLOOKUP(Belegerfassung!E2199,Abfrage!$L$2:$M$15,2,),""),"")</f>
        <v/>
      </c>
      <c r="N2191" t="str">
        <f t="shared" si="103"/>
        <v/>
      </c>
      <c r="O2191" t="str">
        <f t="shared" si="104"/>
        <v/>
      </c>
      <c r="P2191" t="str">
        <f>IF(Belegerfassung!G2199&lt;&gt;"",CONCATENATE(Belegerfassung!G2199,".pdf"),"")</f>
        <v/>
      </c>
    </row>
    <row r="2192" spans="1:16">
      <c r="A2192" t="str">
        <f>IF(Belegerfassung!C2200&lt;&gt;"",0,"")</f>
        <v/>
      </c>
      <c r="B2192" t="str">
        <f>IFERROR(VLOOKUP(Belegerfassung!I2200,Konten!A:D,2,FALSE),"")</f>
        <v/>
      </c>
      <c r="C2192" t="str">
        <f>IF(A2192&lt;&gt;"",TEXT(Belegerfassung!C2200,"TT.MM.JJJJ"),"")</f>
        <v/>
      </c>
      <c r="D2192" t="str">
        <f>IFERROR(VLOOKUP(Belegerfassung!A2200,Abfrage!$E$2:$F$20,2,FALSE),"")</f>
        <v/>
      </c>
      <c r="E2192" t="str">
        <f>IF(A2192&lt;&gt;"",Belegerfassung!B2200,"")</f>
        <v/>
      </c>
      <c r="F2192" t="str">
        <f>IF(Belegerfassung!L2200="","",IF(Belegerfassung!L2200&lt;&gt;"",IF(Belegerfassung!L2200&lt;&gt;"",IF(Belegerfassung!J2200&lt;&gt;0,VLOOKUP(Belegerfassung!L2200,Abfrage!$A$2:$C$19,2,),VLOOKUP(Belegerfassung!L2200,Abfrage!$A$2:$C$19,3,)),"")))</f>
        <v/>
      </c>
      <c r="G2192" t="str">
        <f t="shared" si="102"/>
        <v/>
      </c>
      <c r="H2192" s="31" t="str">
        <f>IF(A2192&lt;&gt;"",-Belegerfassung!J2200+Belegerfassung!K2200,"")</f>
        <v/>
      </c>
      <c r="I2192" s="49" t="str">
        <f>IFERROR(IF(H2192&lt;&gt;"",Belegerfassung!L2200*100,""),IF(OR(Belegerfassung!L2200="Leistung EU - Erlöse",Belegerfassung!L2200="Lieferungen EU-Erlöse",Belegerfassung!L2200="EUST",Belegerfassung!L2200="Bauleistungen 20%")=TRUE,"",MID(Belegerfassung!L2200,4,2)))</f>
        <v/>
      </c>
      <c r="J2192" s="6" t="str">
        <f>IF(A2192&lt;&gt;"",LEFT(Belegerfassung!D2200,40),"")</f>
        <v/>
      </c>
      <c r="K2192" t="str">
        <f>IF(A2192&lt;&gt;"",VLOOKUP(D2192,Abfrage!$F$2:$G$21,2,FALSE),"")</f>
        <v/>
      </c>
      <c r="L2192" s="6" t="str">
        <f>IF(Belegerfassung!H2200&lt;&gt;"",Belegerfassung!H2200,"")</f>
        <v/>
      </c>
      <c r="M2192" t="str">
        <f>IFERROR(IF(Belegerfassung!E2200&lt;&gt;"",VLOOKUP(Belegerfassung!E2200,Abfrage!$L$2:$M$15,2,),""),"")</f>
        <v/>
      </c>
      <c r="N2192" t="str">
        <f t="shared" si="103"/>
        <v/>
      </c>
      <c r="O2192" t="str">
        <f t="shared" si="104"/>
        <v/>
      </c>
      <c r="P2192" t="str">
        <f>IF(Belegerfassung!G2200&lt;&gt;"",CONCATENATE(Belegerfassung!G2200,".pdf"),"")</f>
        <v/>
      </c>
    </row>
    <row r="2193" spans="1:16">
      <c r="A2193" t="str">
        <f>IF(Belegerfassung!C2201&lt;&gt;"",0,"")</f>
        <v/>
      </c>
      <c r="B2193" t="str">
        <f>IFERROR(VLOOKUP(Belegerfassung!I2201,Konten!A:D,2,FALSE),"")</f>
        <v/>
      </c>
      <c r="C2193" t="str">
        <f>IF(A2193&lt;&gt;"",TEXT(Belegerfassung!C2201,"TT.MM.JJJJ"),"")</f>
        <v/>
      </c>
      <c r="D2193" t="str">
        <f>IFERROR(VLOOKUP(Belegerfassung!A2201,Abfrage!$E$2:$F$20,2,FALSE),"")</f>
        <v/>
      </c>
      <c r="E2193" t="str">
        <f>IF(A2193&lt;&gt;"",Belegerfassung!B2201,"")</f>
        <v/>
      </c>
      <c r="F2193" t="str">
        <f>IF(Belegerfassung!L2201="","",IF(Belegerfassung!L2201&lt;&gt;"",IF(Belegerfassung!L2201&lt;&gt;"",IF(Belegerfassung!J2201&lt;&gt;0,VLOOKUP(Belegerfassung!L2201,Abfrage!$A$2:$C$19,2,),VLOOKUP(Belegerfassung!L2201,Abfrage!$A$2:$C$19,3,)),"")))</f>
        <v/>
      </c>
      <c r="G2193" t="str">
        <f t="shared" si="102"/>
        <v/>
      </c>
      <c r="H2193" s="31" t="str">
        <f>IF(A2193&lt;&gt;"",-Belegerfassung!J2201+Belegerfassung!K2201,"")</f>
        <v/>
      </c>
      <c r="I2193" s="49" t="str">
        <f>IFERROR(IF(H2193&lt;&gt;"",Belegerfassung!L2201*100,""),IF(OR(Belegerfassung!L2201="Leistung EU - Erlöse",Belegerfassung!L2201="Lieferungen EU-Erlöse",Belegerfassung!L2201="EUST",Belegerfassung!L2201="Bauleistungen 20%")=TRUE,"",MID(Belegerfassung!L2201,4,2)))</f>
        <v/>
      </c>
      <c r="J2193" s="6" t="str">
        <f>IF(A2193&lt;&gt;"",LEFT(Belegerfassung!D2201,40),"")</f>
        <v/>
      </c>
      <c r="K2193" t="str">
        <f>IF(A2193&lt;&gt;"",VLOOKUP(D2193,Abfrage!$F$2:$G$21,2,FALSE),"")</f>
        <v/>
      </c>
      <c r="L2193" s="6" t="str">
        <f>IF(Belegerfassung!H2201&lt;&gt;"",Belegerfassung!H2201,"")</f>
        <v/>
      </c>
      <c r="M2193" t="str">
        <f>IFERROR(IF(Belegerfassung!E2201&lt;&gt;"",VLOOKUP(Belegerfassung!E2201,Abfrage!$L$2:$M$15,2,),""),"")</f>
        <v/>
      </c>
      <c r="N2193" t="str">
        <f t="shared" si="103"/>
        <v/>
      </c>
      <c r="O2193" t="str">
        <f t="shared" si="104"/>
        <v/>
      </c>
      <c r="P2193" t="str">
        <f>IF(Belegerfassung!G2201&lt;&gt;"",CONCATENATE(Belegerfassung!G2201,".pdf"),"")</f>
        <v/>
      </c>
    </row>
    <row r="2194" spans="1:16">
      <c r="A2194" t="str">
        <f>IF(Belegerfassung!C2202&lt;&gt;"",0,"")</f>
        <v/>
      </c>
      <c r="B2194" t="str">
        <f>IFERROR(VLOOKUP(Belegerfassung!I2202,Konten!A:D,2,FALSE),"")</f>
        <v/>
      </c>
      <c r="C2194" t="str">
        <f>IF(A2194&lt;&gt;"",TEXT(Belegerfassung!C2202,"TT.MM.JJJJ"),"")</f>
        <v/>
      </c>
      <c r="D2194" t="str">
        <f>IFERROR(VLOOKUP(Belegerfassung!A2202,Abfrage!$E$2:$F$20,2,FALSE),"")</f>
        <v/>
      </c>
      <c r="E2194" t="str">
        <f>IF(A2194&lt;&gt;"",Belegerfassung!B2202,"")</f>
        <v/>
      </c>
      <c r="F2194" t="str">
        <f>IF(Belegerfassung!L2202="","",IF(Belegerfassung!L2202&lt;&gt;"",IF(Belegerfassung!L2202&lt;&gt;"",IF(Belegerfassung!J2202&lt;&gt;0,VLOOKUP(Belegerfassung!L2202,Abfrage!$A$2:$C$19,2,),VLOOKUP(Belegerfassung!L2202,Abfrage!$A$2:$C$19,3,)),"")))</f>
        <v/>
      </c>
      <c r="G2194" t="str">
        <f t="shared" si="102"/>
        <v/>
      </c>
      <c r="H2194" s="31" t="str">
        <f>IF(A2194&lt;&gt;"",-Belegerfassung!J2202+Belegerfassung!K2202,"")</f>
        <v/>
      </c>
      <c r="I2194" s="49" t="str">
        <f>IFERROR(IF(H2194&lt;&gt;"",Belegerfassung!L2202*100,""),IF(OR(Belegerfassung!L2202="Leistung EU - Erlöse",Belegerfassung!L2202="Lieferungen EU-Erlöse",Belegerfassung!L2202="EUST",Belegerfassung!L2202="Bauleistungen 20%")=TRUE,"",MID(Belegerfassung!L2202,4,2)))</f>
        <v/>
      </c>
      <c r="J2194" s="6" t="str">
        <f>IF(A2194&lt;&gt;"",LEFT(Belegerfassung!D2202,40),"")</f>
        <v/>
      </c>
      <c r="K2194" t="str">
        <f>IF(A2194&lt;&gt;"",VLOOKUP(D2194,Abfrage!$F$2:$G$21,2,FALSE),"")</f>
        <v/>
      </c>
      <c r="L2194" s="6" t="str">
        <f>IF(Belegerfassung!H2202&lt;&gt;"",Belegerfassung!H2202,"")</f>
        <v/>
      </c>
      <c r="M2194" t="str">
        <f>IFERROR(IF(Belegerfassung!E2202&lt;&gt;"",VLOOKUP(Belegerfassung!E2202,Abfrage!$L$2:$M$15,2,),""),"")</f>
        <v/>
      </c>
      <c r="N2194" t="str">
        <f t="shared" si="103"/>
        <v/>
      </c>
      <c r="O2194" t="str">
        <f t="shared" si="104"/>
        <v/>
      </c>
      <c r="P2194" t="str">
        <f>IF(Belegerfassung!G2202&lt;&gt;"",CONCATENATE(Belegerfassung!G2202,".pdf"),"")</f>
        <v/>
      </c>
    </row>
    <row r="2195" spans="1:16">
      <c r="A2195" t="str">
        <f>IF(Belegerfassung!C2203&lt;&gt;"",0,"")</f>
        <v/>
      </c>
      <c r="B2195" t="str">
        <f>IFERROR(VLOOKUP(Belegerfassung!I2203,Konten!A:D,2,FALSE),"")</f>
        <v/>
      </c>
      <c r="C2195" t="str">
        <f>IF(A2195&lt;&gt;"",TEXT(Belegerfassung!C2203,"TT.MM.JJJJ"),"")</f>
        <v/>
      </c>
      <c r="D2195" t="str">
        <f>IFERROR(VLOOKUP(Belegerfassung!A2203,Abfrage!$E$2:$F$20,2,FALSE),"")</f>
        <v/>
      </c>
      <c r="E2195" t="str">
        <f>IF(A2195&lt;&gt;"",Belegerfassung!B2203,"")</f>
        <v/>
      </c>
      <c r="F2195" t="str">
        <f>IF(Belegerfassung!L2203="","",IF(Belegerfassung!L2203&lt;&gt;"",IF(Belegerfassung!L2203&lt;&gt;"",IF(Belegerfassung!J2203&lt;&gt;0,VLOOKUP(Belegerfassung!L2203,Abfrage!$A$2:$C$19,2,),VLOOKUP(Belegerfassung!L2203,Abfrage!$A$2:$C$19,3,)),"")))</f>
        <v/>
      </c>
      <c r="G2195" t="str">
        <f t="shared" si="102"/>
        <v/>
      </c>
      <c r="H2195" s="31" t="str">
        <f>IF(A2195&lt;&gt;"",-Belegerfassung!J2203+Belegerfassung!K2203,"")</f>
        <v/>
      </c>
      <c r="I2195" s="49" t="str">
        <f>IFERROR(IF(H2195&lt;&gt;"",Belegerfassung!L2203*100,""),IF(OR(Belegerfassung!L2203="Leistung EU - Erlöse",Belegerfassung!L2203="Lieferungen EU-Erlöse",Belegerfassung!L2203="EUST",Belegerfassung!L2203="Bauleistungen 20%")=TRUE,"",MID(Belegerfassung!L2203,4,2)))</f>
        <v/>
      </c>
      <c r="J2195" s="6" t="str">
        <f>IF(A2195&lt;&gt;"",LEFT(Belegerfassung!D2203,40),"")</f>
        <v/>
      </c>
      <c r="K2195" t="str">
        <f>IF(A2195&lt;&gt;"",VLOOKUP(D2195,Abfrage!$F$2:$G$21,2,FALSE),"")</f>
        <v/>
      </c>
      <c r="L2195" s="6" t="str">
        <f>IF(Belegerfassung!H2203&lt;&gt;"",Belegerfassung!H2203,"")</f>
        <v/>
      </c>
      <c r="M2195" t="str">
        <f>IFERROR(IF(Belegerfassung!E2203&lt;&gt;"",VLOOKUP(Belegerfassung!E2203,Abfrage!$L$2:$M$15,2,),""),"")</f>
        <v/>
      </c>
      <c r="N2195" t="str">
        <f t="shared" si="103"/>
        <v/>
      </c>
      <c r="O2195" t="str">
        <f t="shared" si="104"/>
        <v/>
      </c>
      <c r="P2195" t="str">
        <f>IF(Belegerfassung!G2203&lt;&gt;"",CONCATENATE(Belegerfassung!G2203,".pdf"),"")</f>
        <v/>
      </c>
    </row>
    <row r="2196" spans="1:16">
      <c r="A2196" t="str">
        <f>IF(Belegerfassung!C2204&lt;&gt;"",0,"")</f>
        <v/>
      </c>
      <c r="B2196" t="str">
        <f>IFERROR(VLOOKUP(Belegerfassung!I2204,Konten!A:D,2,FALSE),"")</f>
        <v/>
      </c>
      <c r="C2196" t="str">
        <f>IF(A2196&lt;&gt;"",TEXT(Belegerfassung!C2204,"TT.MM.JJJJ"),"")</f>
        <v/>
      </c>
      <c r="D2196" t="str">
        <f>IFERROR(VLOOKUP(Belegerfassung!A2204,Abfrage!$E$2:$F$20,2,FALSE),"")</f>
        <v/>
      </c>
      <c r="E2196" t="str">
        <f>IF(A2196&lt;&gt;"",Belegerfassung!B2204,"")</f>
        <v/>
      </c>
      <c r="F2196" t="str">
        <f>IF(Belegerfassung!L2204="","",IF(Belegerfassung!L2204&lt;&gt;"",IF(Belegerfassung!L2204&lt;&gt;"",IF(Belegerfassung!J2204&lt;&gt;0,VLOOKUP(Belegerfassung!L2204,Abfrage!$A$2:$C$19,2,),VLOOKUP(Belegerfassung!L2204,Abfrage!$A$2:$C$19,3,)),"")))</f>
        <v/>
      </c>
      <c r="G2196" t="str">
        <f t="shared" si="102"/>
        <v/>
      </c>
      <c r="H2196" s="31" t="str">
        <f>IF(A2196&lt;&gt;"",-Belegerfassung!J2204+Belegerfassung!K2204,"")</f>
        <v/>
      </c>
      <c r="I2196" s="49" t="str">
        <f>IFERROR(IF(H2196&lt;&gt;"",Belegerfassung!L2204*100,""),IF(OR(Belegerfassung!L2204="Leistung EU - Erlöse",Belegerfassung!L2204="Lieferungen EU-Erlöse",Belegerfassung!L2204="EUST",Belegerfassung!L2204="Bauleistungen 20%")=TRUE,"",MID(Belegerfassung!L2204,4,2)))</f>
        <v/>
      </c>
      <c r="J2196" s="6" t="str">
        <f>IF(A2196&lt;&gt;"",LEFT(Belegerfassung!D2204,40),"")</f>
        <v/>
      </c>
      <c r="K2196" t="str">
        <f>IF(A2196&lt;&gt;"",VLOOKUP(D2196,Abfrage!$F$2:$G$21,2,FALSE),"")</f>
        <v/>
      </c>
      <c r="L2196" s="6" t="str">
        <f>IF(Belegerfassung!H2204&lt;&gt;"",Belegerfassung!H2204,"")</f>
        <v/>
      </c>
      <c r="M2196" t="str">
        <f>IFERROR(IF(Belegerfassung!E2204&lt;&gt;"",VLOOKUP(Belegerfassung!E2204,Abfrage!$L$2:$M$15,2,),""),"")</f>
        <v/>
      </c>
      <c r="N2196" t="str">
        <f t="shared" si="103"/>
        <v/>
      </c>
      <c r="O2196" t="str">
        <f t="shared" si="104"/>
        <v/>
      </c>
      <c r="P2196" t="str">
        <f>IF(Belegerfassung!G2204&lt;&gt;"",CONCATENATE(Belegerfassung!G2204,".pdf"),"")</f>
        <v/>
      </c>
    </row>
    <row r="2197" spans="1:16">
      <c r="A2197" t="str">
        <f>IF(Belegerfassung!C2205&lt;&gt;"",0,"")</f>
        <v/>
      </c>
      <c r="B2197" t="str">
        <f>IFERROR(VLOOKUP(Belegerfassung!I2205,Konten!A:D,2,FALSE),"")</f>
        <v/>
      </c>
      <c r="C2197" t="str">
        <f>IF(A2197&lt;&gt;"",TEXT(Belegerfassung!C2205,"TT.MM.JJJJ"),"")</f>
        <v/>
      </c>
      <c r="D2197" t="str">
        <f>IFERROR(VLOOKUP(Belegerfassung!A2205,Abfrage!$E$2:$F$20,2,FALSE),"")</f>
        <v/>
      </c>
      <c r="E2197" t="str">
        <f>IF(A2197&lt;&gt;"",Belegerfassung!B2205,"")</f>
        <v/>
      </c>
      <c r="F2197" t="str">
        <f>IF(Belegerfassung!L2205="","",IF(Belegerfassung!L2205&lt;&gt;"",IF(Belegerfassung!L2205&lt;&gt;"",IF(Belegerfassung!J2205&lt;&gt;0,VLOOKUP(Belegerfassung!L2205,Abfrage!$A$2:$C$19,2,),VLOOKUP(Belegerfassung!L2205,Abfrage!$A$2:$C$19,3,)),"")))</f>
        <v/>
      </c>
      <c r="G2197" t="str">
        <f t="shared" si="102"/>
        <v/>
      </c>
      <c r="H2197" s="31" t="str">
        <f>IF(A2197&lt;&gt;"",-Belegerfassung!J2205+Belegerfassung!K2205,"")</f>
        <v/>
      </c>
      <c r="I2197" s="49" t="str">
        <f>IFERROR(IF(H2197&lt;&gt;"",Belegerfassung!L2205*100,""),IF(OR(Belegerfassung!L2205="Leistung EU - Erlöse",Belegerfassung!L2205="Lieferungen EU-Erlöse",Belegerfassung!L2205="EUST",Belegerfassung!L2205="Bauleistungen 20%")=TRUE,"",MID(Belegerfassung!L2205,4,2)))</f>
        <v/>
      </c>
      <c r="J2197" s="6" t="str">
        <f>IF(A2197&lt;&gt;"",LEFT(Belegerfassung!D2205,40),"")</f>
        <v/>
      </c>
      <c r="K2197" t="str">
        <f>IF(A2197&lt;&gt;"",VLOOKUP(D2197,Abfrage!$F$2:$G$21,2,FALSE),"")</f>
        <v/>
      </c>
      <c r="L2197" s="6" t="str">
        <f>IF(Belegerfassung!H2205&lt;&gt;"",Belegerfassung!H2205,"")</f>
        <v/>
      </c>
      <c r="M2197" t="str">
        <f>IFERROR(IF(Belegerfassung!E2205&lt;&gt;"",VLOOKUP(Belegerfassung!E2205,Abfrage!$L$2:$M$15,2,),""),"")</f>
        <v/>
      </c>
      <c r="N2197" t="str">
        <f t="shared" si="103"/>
        <v/>
      </c>
      <c r="O2197" t="str">
        <f t="shared" si="104"/>
        <v/>
      </c>
      <c r="P2197" t="str">
        <f>IF(Belegerfassung!G2205&lt;&gt;"",CONCATENATE(Belegerfassung!G2205,".pdf"),"")</f>
        <v/>
      </c>
    </row>
    <row r="2198" spans="1:16">
      <c r="A2198" t="str">
        <f>IF(Belegerfassung!C2206&lt;&gt;"",0,"")</f>
        <v/>
      </c>
      <c r="B2198" t="str">
        <f>IFERROR(VLOOKUP(Belegerfassung!I2206,Konten!A:D,2,FALSE),"")</f>
        <v/>
      </c>
      <c r="C2198" t="str">
        <f>IF(A2198&lt;&gt;"",TEXT(Belegerfassung!C2206,"TT.MM.JJJJ"),"")</f>
        <v/>
      </c>
      <c r="D2198" t="str">
        <f>IFERROR(VLOOKUP(Belegerfassung!A2206,Abfrage!$E$2:$F$20,2,FALSE),"")</f>
        <v/>
      </c>
      <c r="E2198" t="str">
        <f>IF(A2198&lt;&gt;"",Belegerfassung!B2206,"")</f>
        <v/>
      </c>
      <c r="F2198" t="str">
        <f>IF(Belegerfassung!L2206="","",IF(Belegerfassung!L2206&lt;&gt;"",IF(Belegerfassung!L2206&lt;&gt;"",IF(Belegerfassung!J2206&lt;&gt;0,VLOOKUP(Belegerfassung!L2206,Abfrage!$A$2:$C$19,2,),VLOOKUP(Belegerfassung!L2206,Abfrage!$A$2:$C$19,3,)),"")))</f>
        <v/>
      </c>
      <c r="G2198" t="str">
        <f t="shared" si="102"/>
        <v/>
      </c>
      <c r="H2198" s="31" t="str">
        <f>IF(A2198&lt;&gt;"",-Belegerfassung!J2206+Belegerfassung!K2206,"")</f>
        <v/>
      </c>
      <c r="I2198" s="49" t="str">
        <f>IFERROR(IF(H2198&lt;&gt;"",Belegerfassung!L2206*100,""),IF(OR(Belegerfassung!L2206="Leistung EU - Erlöse",Belegerfassung!L2206="Lieferungen EU-Erlöse",Belegerfassung!L2206="EUST",Belegerfassung!L2206="Bauleistungen 20%")=TRUE,"",MID(Belegerfassung!L2206,4,2)))</f>
        <v/>
      </c>
      <c r="J2198" s="6" t="str">
        <f>IF(A2198&lt;&gt;"",LEFT(Belegerfassung!D2206,40),"")</f>
        <v/>
      </c>
      <c r="K2198" t="str">
        <f>IF(A2198&lt;&gt;"",VLOOKUP(D2198,Abfrage!$F$2:$G$21,2,FALSE),"")</f>
        <v/>
      </c>
      <c r="L2198" s="6" t="str">
        <f>IF(Belegerfassung!H2206&lt;&gt;"",Belegerfassung!H2206,"")</f>
        <v/>
      </c>
      <c r="M2198" t="str">
        <f>IFERROR(IF(Belegerfassung!E2206&lt;&gt;"",VLOOKUP(Belegerfassung!E2206,Abfrage!$L$2:$M$15,2,),""),"")</f>
        <v/>
      </c>
      <c r="N2198" t="str">
        <f t="shared" si="103"/>
        <v/>
      </c>
      <c r="O2198" t="str">
        <f t="shared" si="104"/>
        <v/>
      </c>
      <c r="P2198" t="str">
        <f>IF(Belegerfassung!G2206&lt;&gt;"",CONCATENATE(Belegerfassung!G2206,".pdf"),"")</f>
        <v/>
      </c>
    </row>
    <row r="2199" spans="1:16">
      <c r="A2199" t="str">
        <f>IF(Belegerfassung!C2207&lt;&gt;"",0,"")</f>
        <v/>
      </c>
      <c r="B2199" t="str">
        <f>IFERROR(VLOOKUP(Belegerfassung!I2207,Konten!A:D,2,FALSE),"")</f>
        <v/>
      </c>
      <c r="C2199" t="str">
        <f>IF(A2199&lt;&gt;"",TEXT(Belegerfassung!C2207,"TT.MM.JJJJ"),"")</f>
        <v/>
      </c>
      <c r="D2199" t="str">
        <f>IFERROR(VLOOKUP(Belegerfassung!A2207,Abfrage!$E$2:$F$20,2,FALSE),"")</f>
        <v/>
      </c>
      <c r="E2199" t="str">
        <f>IF(A2199&lt;&gt;"",Belegerfassung!B2207,"")</f>
        <v/>
      </c>
      <c r="F2199" t="str">
        <f>IF(Belegerfassung!L2207="","",IF(Belegerfassung!L2207&lt;&gt;"",IF(Belegerfassung!L2207&lt;&gt;"",IF(Belegerfassung!J2207&lt;&gt;0,VLOOKUP(Belegerfassung!L2207,Abfrage!$A$2:$C$19,2,),VLOOKUP(Belegerfassung!L2207,Abfrage!$A$2:$C$19,3,)),"")))</f>
        <v/>
      </c>
      <c r="G2199" t="str">
        <f t="shared" si="102"/>
        <v/>
      </c>
      <c r="H2199" s="31" t="str">
        <f>IF(A2199&lt;&gt;"",-Belegerfassung!J2207+Belegerfassung!K2207,"")</f>
        <v/>
      </c>
      <c r="I2199" s="49" t="str">
        <f>IFERROR(IF(H2199&lt;&gt;"",Belegerfassung!L2207*100,""),IF(OR(Belegerfassung!L2207="Leistung EU - Erlöse",Belegerfassung!L2207="Lieferungen EU-Erlöse",Belegerfassung!L2207="EUST",Belegerfassung!L2207="Bauleistungen 20%")=TRUE,"",MID(Belegerfassung!L2207,4,2)))</f>
        <v/>
      </c>
      <c r="J2199" s="6" t="str">
        <f>IF(A2199&lt;&gt;"",LEFT(Belegerfassung!D2207,40),"")</f>
        <v/>
      </c>
      <c r="K2199" t="str">
        <f>IF(A2199&lt;&gt;"",VLOOKUP(D2199,Abfrage!$F$2:$G$21,2,FALSE),"")</f>
        <v/>
      </c>
      <c r="L2199" s="6" t="str">
        <f>IF(Belegerfassung!H2207&lt;&gt;"",Belegerfassung!H2207,"")</f>
        <v/>
      </c>
      <c r="M2199" t="str">
        <f>IFERROR(IF(Belegerfassung!E2207&lt;&gt;"",VLOOKUP(Belegerfassung!E2207,Abfrage!$L$2:$M$15,2,),""),"")</f>
        <v/>
      </c>
      <c r="N2199" t="str">
        <f t="shared" si="103"/>
        <v/>
      </c>
      <c r="O2199" t="str">
        <f t="shared" si="104"/>
        <v/>
      </c>
      <c r="P2199" t="str">
        <f>IF(Belegerfassung!G2207&lt;&gt;"",CONCATENATE(Belegerfassung!G2207,".pdf"),"")</f>
        <v/>
      </c>
    </row>
    <row r="2200" spans="1:16">
      <c r="A2200" t="str">
        <f>IF(Belegerfassung!C2208&lt;&gt;"",0,"")</f>
        <v/>
      </c>
      <c r="B2200" t="str">
        <f>IFERROR(VLOOKUP(Belegerfassung!I2208,Konten!A:D,2,FALSE),"")</f>
        <v/>
      </c>
      <c r="C2200" t="str">
        <f>IF(A2200&lt;&gt;"",TEXT(Belegerfassung!C2208,"TT.MM.JJJJ"),"")</f>
        <v/>
      </c>
      <c r="D2200" t="str">
        <f>IFERROR(VLOOKUP(Belegerfassung!A2208,Abfrage!$E$2:$F$20,2,FALSE),"")</f>
        <v/>
      </c>
      <c r="E2200" t="str">
        <f>IF(A2200&lt;&gt;"",Belegerfassung!B2208,"")</f>
        <v/>
      </c>
      <c r="F2200" t="str">
        <f>IF(Belegerfassung!L2208="","",IF(Belegerfassung!L2208&lt;&gt;"",IF(Belegerfassung!L2208&lt;&gt;"",IF(Belegerfassung!J2208&lt;&gt;0,VLOOKUP(Belegerfassung!L2208,Abfrage!$A$2:$C$19,2,),VLOOKUP(Belegerfassung!L2208,Abfrage!$A$2:$C$19,3,)),"")))</f>
        <v/>
      </c>
      <c r="G2200" t="str">
        <f t="shared" si="102"/>
        <v/>
      </c>
      <c r="H2200" s="31" t="str">
        <f>IF(A2200&lt;&gt;"",-Belegerfassung!J2208+Belegerfassung!K2208,"")</f>
        <v/>
      </c>
      <c r="I2200" s="49" t="str">
        <f>IFERROR(IF(H2200&lt;&gt;"",Belegerfassung!L2208*100,""),IF(OR(Belegerfassung!L2208="Leistung EU - Erlöse",Belegerfassung!L2208="Lieferungen EU-Erlöse",Belegerfassung!L2208="EUST",Belegerfassung!L2208="Bauleistungen 20%")=TRUE,"",MID(Belegerfassung!L2208,4,2)))</f>
        <v/>
      </c>
      <c r="J2200" s="6" t="str">
        <f>IF(A2200&lt;&gt;"",LEFT(Belegerfassung!D2208,40),"")</f>
        <v/>
      </c>
      <c r="K2200" t="str">
        <f>IF(A2200&lt;&gt;"",VLOOKUP(D2200,Abfrage!$F$2:$G$21,2,FALSE),"")</f>
        <v/>
      </c>
      <c r="L2200" s="6" t="str">
        <f>IF(Belegerfassung!H2208&lt;&gt;"",Belegerfassung!H2208,"")</f>
        <v/>
      </c>
      <c r="M2200" t="str">
        <f>IFERROR(IF(Belegerfassung!E2208&lt;&gt;"",VLOOKUP(Belegerfassung!E2208,Abfrage!$L$2:$M$15,2,),""),"")</f>
        <v/>
      </c>
      <c r="N2200" t="str">
        <f t="shared" si="103"/>
        <v/>
      </c>
      <c r="O2200" t="str">
        <f t="shared" si="104"/>
        <v/>
      </c>
      <c r="P2200" t="str">
        <f>IF(Belegerfassung!G2208&lt;&gt;"",CONCATENATE(Belegerfassung!G2208,".pdf"),"")</f>
        <v/>
      </c>
    </row>
    <row r="2201" spans="1:16">
      <c r="A2201" t="str">
        <f>IF(Belegerfassung!C2209&lt;&gt;"",0,"")</f>
        <v/>
      </c>
      <c r="B2201" t="str">
        <f>IFERROR(VLOOKUP(Belegerfassung!I2209,Konten!A:D,2,FALSE),"")</f>
        <v/>
      </c>
      <c r="C2201" t="str">
        <f>IF(A2201&lt;&gt;"",TEXT(Belegerfassung!C2209,"TT.MM.JJJJ"),"")</f>
        <v/>
      </c>
      <c r="D2201" t="str">
        <f>IFERROR(VLOOKUP(Belegerfassung!A2209,Abfrage!$E$2:$F$20,2,FALSE),"")</f>
        <v/>
      </c>
      <c r="E2201" t="str">
        <f>IF(A2201&lt;&gt;"",Belegerfassung!B2209,"")</f>
        <v/>
      </c>
      <c r="F2201" t="str">
        <f>IF(Belegerfassung!L2209="","",IF(Belegerfassung!L2209&lt;&gt;"",IF(Belegerfassung!L2209&lt;&gt;"",IF(Belegerfassung!J2209&lt;&gt;0,VLOOKUP(Belegerfassung!L2209,Abfrage!$A$2:$C$19,2,),VLOOKUP(Belegerfassung!L2209,Abfrage!$A$2:$C$19,3,)),"")))</f>
        <v/>
      </c>
      <c r="G2201" t="str">
        <f t="shared" si="102"/>
        <v/>
      </c>
      <c r="H2201" s="31" t="str">
        <f>IF(A2201&lt;&gt;"",-Belegerfassung!J2209+Belegerfassung!K2209,"")</f>
        <v/>
      </c>
      <c r="I2201" s="49" t="str">
        <f>IFERROR(IF(H2201&lt;&gt;"",Belegerfassung!L2209*100,""),IF(OR(Belegerfassung!L2209="Leistung EU - Erlöse",Belegerfassung!L2209="Lieferungen EU-Erlöse",Belegerfassung!L2209="EUST",Belegerfassung!L2209="Bauleistungen 20%")=TRUE,"",MID(Belegerfassung!L2209,4,2)))</f>
        <v/>
      </c>
      <c r="J2201" s="6" t="str">
        <f>IF(A2201&lt;&gt;"",LEFT(Belegerfassung!D2209,40),"")</f>
        <v/>
      </c>
      <c r="K2201" t="str">
        <f>IF(A2201&lt;&gt;"",VLOOKUP(D2201,Abfrage!$F$2:$G$21,2,FALSE),"")</f>
        <v/>
      </c>
      <c r="L2201" s="6" t="str">
        <f>IF(Belegerfassung!H2209&lt;&gt;"",Belegerfassung!H2209,"")</f>
        <v/>
      </c>
      <c r="M2201" t="str">
        <f>IFERROR(IF(Belegerfassung!E2209&lt;&gt;"",VLOOKUP(Belegerfassung!E2209,Abfrage!$L$2:$M$15,2,),""),"")</f>
        <v/>
      </c>
      <c r="N2201" t="str">
        <f t="shared" si="103"/>
        <v/>
      </c>
      <c r="O2201" t="str">
        <f t="shared" si="104"/>
        <v/>
      </c>
      <c r="P2201" t="str">
        <f>IF(Belegerfassung!G2209&lt;&gt;"",CONCATENATE(Belegerfassung!G2209,".pdf"),"")</f>
        <v/>
      </c>
    </row>
    <row r="2202" spans="1:16">
      <c r="A2202" t="str">
        <f>IF(Belegerfassung!C2210&lt;&gt;"",0,"")</f>
        <v/>
      </c>
      <c r="B2202" t="str">
        <f>IFERROR(VLOOKUP(Belegerfassung!I2210,Konten!A:D,2,FALSE),"")</f>
        <v/>
      </c>
      <c r="C2202" t="str">
        <f>IF(A2202&lt;&gt;"",TEXT(Belegerfassung!C2210,"TT.MM.JJJJ"),"")</f>
        <v/>
      </c>
      <c r="D2202" t="str">
        <f>IFERROR(VLOOKUP(Belegerfassung!A2210,Abfrage!$E$2:$F$20,2,FALSE),"")</f>
        <v/>
      </c>
      <c r="E2202" t="str">
        <f>IF(A2202&lt;&gt;"",Belegerfassung!B2210,"")</f>
        <v/>
      </c>
      <c r="F2202" t="str">
        <f>IF(Belegerfassung!L2210="","",IF(Belegerfassung!L2210&lt;&gt;"",IF(Belegerfassung!L2210&lt;&gt;"",IF(Belegerfassung!J2210&lt;&gt;0,VLOOKUP(Belegerfassung!L2210,Abfrage!$A$2:$C$19,2,),VLOOKUP(Belegerfassung!L2210,Abfrage!$A$2:$C$19,3,)),"")))</f>
        <v/>
      </c>
      <c r="G2202" t="str">
        <f t="shared" si="102"/>
        <v/>
      </c>
      <c r="H2202" s="31" t="str">
        <f>IF(A2202&lt;&gt;"",-Belegerfassung!J2210+Belegerfassung!K2210,"")</f>
        <v/>
      </c>
      <c r="I2202" s="49" t="str">
        <f>IFERROR(IF(H2202&lt;&gt;"",Belegerfassung!L2210*100,""),IF(OR(Belegerfassung!L2210="Leistung EU - Erlöse",Belegerfassung!L2210="Lieferungen EU-Erlöse",Belegerfassung!L2210="EUST",Belegerfassung!L2210="Bauleistungen 20%")=TRUE,"",MID(Belegerfassung!L2210,4,2)))</f>
        <v/>
      </c>
      <c r="J2202" s="6" t="str">
        <f>IF(A2202&lt;&gt;"",LEFT(Belegerfassung!D2210,40),"")</f>
        <v/>
      </c>
      <c r="K2202" t="str">
        <f>IF(A2202&lt;&gt;"",VLOOKUP(D2202,Abfrage!$F$2:$G$21,2,FALSE),"")</f>
        <v/>
      </c>
      <c r="L2202" s="6" t="str">
        <f>IF(Belegerfassung!H2210&lt;&gt;"",Belegerfassung!H2210,"")</f>
        <v/>
      </c>
      <c r="M2202" t="str">
        <f>IFERROR(IF(Belegerfassung!E2210&lt;&gt;"",VLOOKUP(Belegerfassung!E2210,Abfrage!$L$2:$M$15,2,),""),"")</f>
        <v/>
      </c>
      <c r="N2202" t="str">
        <f t="shared" si="103"/>
        <v/>
      </c>
      <c r="O2202" t="str">
        <f t="shared" si="104"/>
        <v/>
      </c>
      <c r="P2202" t="str">
        <f>IF(Belegerfassung!G2210&lt;&gt;"",CONCATENATE(Belegerfassung!G2210,".pdf"),"")</f>
        <v/>
      </c>
    </row>
    <row r="2203" spans="1:16">
      <c r="A2203" t="str">
        <f>IF(Belegerfassung!C2211&lt;&gt;"",0,"")</f>
        <v/>
      </c>
      <c r="B2203" t="str">
        <f>IFERROR(VLOOKUP(Belegerfassung!I2211,Konten!A:D,2,FALSE),"")</f>
        <v/>
      </c>
      <c r="C2203" t="str">
        <f>IF(A2203&lt;&gt;"",TEXT(Belegerfassung!C2211,"TT.MM.JJJJ"),"")</f>
        <v/>
      </c>
      <c r="D2203" t="str">
        <f>IFERROR(VLOOKUP(Belegerfassung!A2211,Abfrage!$E$2:$F$20,2,FALSE),"")</f>
        <v/>
      </c>
      <c r="E2203" t="str">
        <f>IF(A2203&lt;&gt;"",Belegerfassung!B2211,"")</f>
        <v/>
      </c>
      <c r="F2203" t="str">
        <f>IF(Belegerfassung!L2211="","",IF(Belegerfassung!L2211&lt;&gt;"",IF(Belegerfassung!L2211&lt;&gt;"",IF(Belegerfassung!J2211&lt;&gt;0,VLOOKUP(Belegerfassung!L2211,Abfrage!$A$2:$C$19,2,),VLOOKUP(Belegerfassung!L2211,Abfrage!$A$2:$C$19,3,)),"")))</f>
        <v/>
      </c>
      <c r="G2203" t="str">
        <f t="shared" si="102"/>
        <v/>
      </c>
      <c r="H2203" s="31" t="str">
        <f>IF(A2203&lt;&gt;"",-Belegerfassung!J2211+Belegerfassung!K2211,"")</f>
        <v/>
      </c>
      <c r="I2203" s="49" t="str">
        <f>IFERROR(IF(H2203&lt;&gt;"",Belegerfassung!L2211*100,""),IF(OR(Belegerfassung!L2211="Leistung EU - Erlöse",Belegerfassung!L2211="Lieferungen EU-Erlöse",Belegerfassung!L2211="EUST",Belegerfassung!L2211="Bauleistungen 20%")=TRUE,"",MID(Belegerfassung!L2211,4,2)))</f>
        <v/>
      </c>
      <c r="J2203" s="6" t="str">
        <f>IF(A2203&lt;&gt;"",LEFT(Belegerfassung!D2211,40),"")</f>
        <v/>
      </c>
      <c r="K2203" t="str">
        <f>IF(A2203&lt;&gt;"",VLOOKUP(D2203,Abfrage!$F$2:$G$21,2,FALSE),"")</f>
        <v/>
      </c>
      <c r="L2203" s="6" t="str">
        <f>IF(Belegerfassung!H2211&lt;&gt;"",Belegerfassung!H2211,"")</f>
        <v/>
      </c>
      <c r="M2203" t="str">
        <f>IFERROR(IF(Belegerfassung!E2211&lt;&gt;"",VLOOKUP(Belegerfassung!E2211,Abfrage!$L$2:$M$15,2,),""),"")</f>
        <v/>
      </c>
      <c r="N2203" t="str">
        <f t="shared" si="103"/>
        <v/>
      </c>
      <c r="O2203" t="str">
        <f t="shared" si="104"/>
        <v/>
      </c>
      <c r="P2203" t="str">
        <f>IF(Belegerfassung!G2211&lt;&gt;"",CONCATENATE(Belegerfassung!G2211,".pdf"),"")</f>
        <v/>
      </c>
    </row>
    <row r="2204" spans="1:16">
      <c r="A2204" t="str">
        <f>IF(Belegerfassung!C2212&lt;&gt;"",0,"")</f>
        <v/>
      </c>
      <c r="B2204" t="str">
        <f>IFERROR(VLOOKUP(Belegerfassung!I2212,Konten!A:D,2,FALSE),"")</f>
        <v/>
      </c>
      <c r="C2204" t="str">
        <f>IF(A2204&lt;&gt;"",TEXT(Belegerfassung!C2212,"TT.MM.JJJJ"),"")</f>
        <v/>
      </c>
      <c r="D2204" t="str">
        <f>IFERROR(VLOOKUP(Belegerfassung!A2212,Abfrage!$E$2:$F$20,2,FALSE),"")</f>
        <v/>
      </c>
      <c r="E2204" t="str">
        <f>IF(A2204&lt;&gt;"",Belegerfassung!B2212,"")</f>
        <v/>
      </c>
      <c r="F2204" t="str">
        <f>IF(Belegerfassung!L2212="","",IF(Belegerfassung!L2212&lt;&gt;"",IF(Belegerfassung!L2212&lt;&gt;"",IF(Belegerfassung!J2212&lt;&gt;0,VLOOKUP(Belegerfassung!L2212,Abfrage!$A$2:$C$19,2,),VLOOKUP(Belegerfassung!L2212,Abfrage!$A$2:$C$19,3,)),"")))</f>
        <v/>
      </c>
      <c r="G2204" t="str">
        <f t="shared" si="102"/>
        <v/>
      </c>
      <c r="H2204" s="31" t="str">
        <f>IF(A2204&lt;&gt;"",-Belegerfassung!J2212+Belegerfassung!K2212,"")</f>
        <v/>
      </c>
      <c r="I2204" s="49" t="str">
        <f>IFERROR(IF(H2204&lt;&gt;"",Belegerfassung!L2212*100,""),IF(OR(Belegerfassung!L2212="Leistung EU - Erlöse",Belegerfassung!L2212="Lieferungen EU-Erlöse",Belegerfassung!L2212="EUST",Belegerfassung!L2212="Bauleistungen 20%")=TRUE,"",MID(Belegerfassung!L2212,4,2)))</f>
        <v/>
      </c>
      <c r="J2204" s="6" t="str">
        <f>IF(A2204&lt;&gt;"",LEFT(Belegerfassung!D2212,40),"")</f>
        <v/>
      </c>
      <c r="K2204" t="str">
        <f>IF(A2204&lt;&gt;"",VLOOKUP(D2204,Abfrage!$F$2:$G$21,2,FALSE),"")</f>
        <v/>
      </c>
      <c r="L2204" s="6" t="str">
        <f>IF(Belegerfassung!H2212&lt;&gt;"",Belegerfassung!H2212,"")</f>
        <v/>
      </c>
      <c r="M2204" t="str">
        <f>IFERROR(IF(Belegerfassung!E2212&lt;&gt;"",VLOOKUP(Belegerfassung!E2212,Abfrage!$L$2:$M$15,2,),""),"")</f>
        <v/>
      </c>
      <c r="N2204" t="str">
        <f t="shared" si="103"/>
        <v/>
      </c>
      <c r="O2204" t="str">
        <f t="shared" si="104"/>
        <v/>
      </c>
      <c r="P2204" t="str">
        <f>IF(Belegerfassung!G2212&lt;&gt;"",CONCATENATE(Belegerfassung!G2212,".pdf"),"")</f>
        <v/>
      </c>
    </row>
    <row r="2205" spans="1:16">
      <c r="A2205" t="str">
        <f>IF(Belegerfassung!C2213&lt;&gt;"",0,"")</f>
        <v/>
      </c>
      <c r="B2205" t="str">
        <f>IFERROR(VLOOKUP(Belegerfassung!I2213,Konten!A:D,2,FALSE),"")</f>
        <v/>
      </c>
      <c r="C2205" t="str">
        <f>IF(A2205&lt;&gt;"",TEXT(Belegerfassung!C2213,"TT.MM.JJJJ"),"")</f>
        <v/>
      </c>
      <c r="D2205" t="str">
        <f>IFERROR(VLOOKUP(Belegerfassung!A2213,Abfrage!$E$2:$F$20,2,FALSE),"")</f>
        <v/>
      </c>
      <c r="E2205" t="str">
        <f>IF(A2205&lt;&gt;"",Belegerfassung!B2213,"")</f>
        <v/>
      </c>
      <c r="F2205" t="str">
        <f>IF(Belegerfassung!L2213="","",IF(Belegerfassung!L2213&lt;&gt;"",IF(Belegerfassung!L2213&lt;&gt;"",IF(Belegerfassung!J2213&lt;&gt;0,VLOOKUP(Belegerfassung!L2213,Abfrage!$A$2:$C$19,2,),VLOOKUP(Belegerfassung!L2213,Abfrage!$A$2:$C$19,3,)),"")))</f>
        <v/>
      </c>
      <c r="G2205" t="str">
        <f t="shared" si="102"/>
        <v/>
      </c>
      <c r="H2205" s="31" t="str">
        <f>IF(A2205&lt;&gt;"",-Belegerfassung!J2213+Belegerfassung!K2213,"")</f>
        <v/>
      </c>
      <c r="I2205" s="49" t="str">
        <f>IFERROR(IF(H2205&lt;&gt;"",Belegerfassung!L2213*100,""),IF(OR(Belegerfassung!L2213="Leistung EU - Erlöse",Belegerfassung!L2213="Lieferungen EU-Erlöse",Belegerfassung!L2213="EUST",Belegerfassung!L2213="Bauleistungen 20%")=TRUE,"",MID(Belegerfassung!L2213,4,2)))</f>
        <v/>
      </c>
      <c r="J2205" s="6" t="str">
        <f>IF(A2205&lt;&gt;"",LEFT(Belegerfassung!D2213,40),"")</f>
        <v/>
      </c>
      <c r="K2205" t="str">
        <f>IF(A2205&lt;&gt;"",VLOOKUP(D2205,Abfrage!$F$2:$G$21,2,FALSE),"")</f>
        <v/>
      </c>
      <c r="L2205" s="6" t="str">
        <f>IF(Belegerfassung!H2213&lt;&gt;"",Belegerfassung!H2213,"")</f>
        <v/>
      </c>
      <c r="M2205" t="str">
        <f>IFERROR(IF(Belegerfassung!E2213&lt;&gt;"",VLOOKUP(Belegerfassung!E2213,Abfrage!$L$2:$M$15,2,),""),"")</f>
        <v/>
      </c>
      <c r="N2205" t="str">
        <f t="shared" si="103"/>
        <v/>
      </c>
      <c r="O2205" t="str">
        <f t="shared" si="104"/>
        <v/>
      </c>
      <c r="P2205" t="str">
        <f>IF(Belegerfassung!G2213&lt;&gt;"",CONCATENATE(Belegerfassung!G2213,".pdf"),"")</f>
        <v/>
      </c>
    </row>
    <row r="2206" spans="1:16">
      <c r="A2206" t="str">
        <f>IF(Belegerfassung!C2214&lt;&gt;"",0,"")</f>
        <v/>
      </c>
      <c r="B2206" t="str">
        <f>IFERROR(VLOOKUP(Belegerfassung!I2214,Konten!A:D,2,FALSE),"")</f>
        <v/>
      </c>
      <c r="C2206" t="str">
        <f>IF(A2206&lt;&gt;"",TEXT(Belegerfassung!C2214,"TT.MM.JJJJ"),"")</f>
        <v/>
      </c>
      <c r="D2206" t="str">
        <f>IFERROR(VLOOKUP(Belegerfassung!A2214,Abfrage!$E$2:$F$20,2,FALSE),"")</f>
        <v/>
      </c>
      <c r="E2206" t="str">
        <f>IF(A2206&lt;&gt;"",Belegerfassung!B2214,"")</f>
        <v/>
      </c>
      <c r="F2206" t="str">
        <f>IF(Belegerfassung!L2214="","",IF(Belegerfassung!L2214&lt;&gt;"",IF(Belegerfassung!L2214&lt;&gt;"",IF(Belegerfassung!J2214&lt;&gt;0,VLOOKUP(Belegerfassung!L2214,Abfrage!$A$2:$C$19,2,),VLOOKUP(Belegerfassung!L2214,Abfrage!$A$2:$C$19,3,)),"")))</f>
        <v/>
      </c>
      <c r="G2206" t="str">
        <f t="shared" si="102"/>
        <v/>
      </c>
      <c r="H2206" s="31" t="str">
        <f>IF(A2206&lt;&gt;"",-Belegerfassung!J2214+Belegerfassung!K2214,"")</f>
        <v/>
      </c>
      <c r="I2206" s="49" t="str">
        <f>IFERROR(IF(H2206&lt;&gt;"",Belegerfassung!L2214*100,""),IF(OR(Belegerfassung!L2214="Leistung EU - Erlöse",Belegerfassung!L2214="Lieferungen EU-Erlöse",Belegerfassung!L2214="EUST",Belegerfassung!L2214="Bauleistungen 20%")=TRUE,"",MID(Belegerfassung!L2214,4,2)))</f>
        <v/>
      </c>
      <c r="J2206" s="6" t="str">
        <f>IF(A2206&lt;&gt;"",LEFT(Belegerfassung!D2214,40),"")</f>
        <v/>
      </c>
      <c r="K2206" t="str">
        <f>IF(A2206&lt;&gt;"",VLOOKUP(D2206,Abfrage!$F$2:$G$21,2,FALSE),"")</f>
        <v/>
      </c>
      <c r="L2206" s="6" t="str">
        <f>IF(Belegerfassung!H2214&lt;&gt;"",Belegerfassung!H2214,"")</f>
        <v/>
      </c>
      <c r="M2206" t="str">
        <f>IFERROR(IF(Belegerfassung!E2214&lt;&gt;"",VLOOKUP(Belegerfassung!E2214,Abfrage!$L$2:$M$15,2,),""),"")</f>
        <v/>
      </c>
      <c r="N2206" t="str">
        <f t="shared" si="103"/>
        <v/>
      </c>
      <c r="O2206" t="str">
        <f t="shared" si="104"/>
        <v/>
      </c>
      <c r="P2206" t="str">
        <f>IF(Belegerfassung!G2214&lt;&gt;"",CONCATENATE(Belegerfassung!G2214,".pdf"),"")</f>
        <v/>
      </c>
    </row>
    <row r="2207" spans="1:16">
      <c r="A2207" t="str">
        <f>IF(Belegerfassung!C2215&lt;&gt;"",0,"")</f>
        <v/>
      </c>
      <c r="B2207" t="str">
        <f>IFERROR(VLOOKUP(Belegerfassung!I2215,Konten!A:D,2,FALSE),"")</f>
        <v/>
      </c>
      <c r="C2207" t="str">
        <f>IF(A2207&lt;&gt;"",TEXT(Belegerfassung!C2215,"TT.MM.JJJJ"),"")</f>
        <v/>
      </c>
      <c r="D2207" t="str">
        <f>IFERROR(VLOOKUP(Belegerfassung!A2215,Abfrage!$E$2:$F$20,2,FALSE),"")</f>
        <v/>
      </c>
      <c r="E2207" t="str">
        <f>IF(A2207&lt;&gt;"",Belegerfassung!B2215,"")</f>
        <v/>
      </c>
      <c r="F2207" t="str">
        <f>IF(Belegerfassung!L2215="","",IF(Belegerfassung!L2215&lt;&gt;"",IF(Belegerfassung!L2215&lt;&gt;"",IF(Belegerfassung!J2215&lt;&gt;0,VLOOKUP(Belegerfassung!L2215,Abfrage!$A$2:$C$19,2,),VLOOKUP(Belegerfassung!L2215,Abfrage!$A$2:$C$19,3,)),"")))</f>
        <v/>
      </c>
      <c r="G2207" t="str">
        <f t="shared" si="102"/>
        <v/>
      </c>
      <c r="H2207" s="31" t="str">
        <f>IF(A2207&lt;&gt;"",-Belegerfassung!J2215+Belegerfassung!K2215,"")</f>
        <v/>
      </c>
      <c r="I2207" s="49" t="str">
        <f>IFERROR(IF(H2207&lt;&gt;"",Belegerfassung!L2215*100,""),IF(OR(Belegerfassung!L2215="Leistung EU - Erlöse",Belegerfassung!L2215="Lieferungen EU-Erlöse",Belegerfassung!L2215="EUST",Belegerfassung!L2215="Bauleistungen 20%")=TRUE,"",MID(Belegerfassung!L2215,4,2)))</f>
        <v/>
      </c>
      <c r="J2207" s="6" t="str">
        <f>IF(A2207&lt;&gt;"",LEFT(Belegerfassung!D2215,40),"")</f>
        <v/>
      </c>
      <c r="K2207" t="str">
        <f>IF(A2207&lt;&gt;"",VLOOKUP(D2207,Abfrage!$F$2:$G$21,2,FALSE),"")</f>
        <v/>
      </c>
      <c r="L2207" s="6" t="str">
        <f>IF(Belegerfassung!H2215&lt;&gt;"",Belegerfassung!H2215,"")</f>
        <v/>
      </c>
      <c r="M2207" t="str">
        <f>IFERROR(IF(Belegerfassung!E2215&lt;&gt;"",VLOOKUP(Belegerfassung!E2215,Abfrage!$L$2:$M$15,2,),""),"")</f>
        <v/>
      </c>
      <c r="N2207" t="str">
        <f t="shared" si="103"/>
        <v/>
      </c>
      <c r="O2207" t="str">
        <f t="shared" si="104"/>
        <v/>
      </c>
      <c r="P2207" t="str">
        <f>IF(Belegerfassung!G2215&lt;&gt;"",CONCATENATE(Belegerfassung!G2215,".pdf"),"")</f>
        <v/>
      </c>
    </row>
    <row r="2208" spans="1:16">
      <c r="A2208" t="str">
        <f>IF(Belegerfassung!C2216&lt;&gt;"",0,"")</f>
        <v/>
      </c>
      <c r="B2208" t="str">
        <f>IFERROR(VLOOKUP(Belegerfassung!I2216,Konten!A:D,2,FALSE),"")</f>
        <v/>
      </c>
      <c r="C2208" t="str">
        <f>IF(A2208&lt;&gt;"",TEXT(Belegerfassung!C2216,"TT.MM.JJJJ"),"")</f>
        <v/>
      </c>
      <c r="D2208" t="str">
        <f>IFERROR(VLOOKUP(Belegerfassung!A2216,Abfrage!$E$2:$F$20,2,FALSE),"")</f>
        <v/>
      </c>
      <c r="E2208" t="str">
        <f>IF(A2208&lt;&gt;"",Belegerfassung!B2216,"")</f>
        <v/>
      </c>
      <c r="F2208" t="str">
        <f>IF(Belegerfassung!L2216="","",IF(Belegerfassung!L2216&lt;&gt;"",IF(Belegerfassung!L2216&lt;&gt;"",IF(Belegerfassung!J2216&lt;&gt;0,VLOOKUP(Belegerfassung!L2216,Abfrage!$A$2:$C$19,2,),VLOOKUP(Belegerfassung!L2216,Abfrage!$A$2:$C$19,3,)),"")))</f>
        <v/>
      </c>
      <c r="G2208" t="str">
        <f t="shared" si="102"/>
        <v/>
      </c>
      <c r="H2208" s="31" t="str">
        <f>IF(A2208&lt;&gt;"",-Belegerfassung!J2216+Belegerfassung!K2216,"")</f>
        <v/>
      </c>
      <c r="I2208" s="49" t="str">
        <f>IFERROR(IF(H2208&lt;&gt;"",Belegerfassung!L2216*100,""),IF(OR(Belegerfassung!L2216="Leistung EU - Erlöse",Belegerfassung!L2216="Lieferungen EU-Erlöse",Belegerfassung!L2216="EUST",Belegerfassung!L2216="Bauleistungen 20%")=TRUE,"",MID(Belegerfassung!L2216,4,2)))</f>
        <v/>
      </c>
      <c r="J2208" s="6" t="str">
        <f>IF(A2208&lt;&gt;"",LEFT(Belegerfassung!D2216,40),"")</f>
        <v/>
      </c>
      <c r="K2208" t="str">
        <f>IF(A2208&lt;&gt;"",VLOOKUP(D2208,Abfrage!$F$2:$G$21,2,FALSE),"")</f>
        <v/>
      </c>
      <c r="L2208" s="6" t="str">
        <f>IF(Belegerfassung!H2216&lt;&gt;"",Belegerfassung!H2216,"")</f>
        <v/>
      </c>
      <c r="M2208" t="str">
        <f>IFERROR(IF(Belegerfassung!E2216&lt;&gt;"",VLOOKUP(Belegerfassung!E2216,Abfrage!$L$2:$M$15,2,),""),"")</f>
        <v/>
      </c>
      <c r="N2208" t="str">
        <f t="shared" si="103"/>
        <v/>
      </c>
      <c r="O2208" t="str">
        <f t="shared" si="104"/>
        <v/>
      </c>
      <c r="P2208" t="str">
        <f>IF(Belegerfassung!G2216&lt;&gt;"",CONCATENATE(Belegerfassung!G2216,".pdf"),"")</f>
        <v/>
      </c>
    </row>
    <row r="2209" spans="1:16">
      <c r="A2209" t="str">
        <f>IF(Belegerfassung!C2217&lt;&gt;"",0,"")</f>
        <v/>
      </c>
      <c r="B2209" t="str">
        <f>IFERROR(VLOOKUP(Belegerfassung!I2217,Konten!A:D,2,FALSE),"")</f>
        <v/>
      </c>
      <c r="C2209" t="str">
        <f>IF(A2209&lt;&gt;"",TEXT(Belegerfassung!C2217,"TT.MM.JJJJ"),"")</f>
        <v/>
      </c>
      <c r="D2209" t="str">
        <f>IFERROR(VLOOKUP(Belegerfassung!A2217,Abfrage!$E$2:$F$20,2,FALSE),"")</f>
        <v/>
      </c>
      <c r="E2209" t="str">
        <f>IF(A2209&lt;&gt;"",Belegerfassung!B2217,"")</f>
        <v/>
      </c>
      <c r="F2209" t="str">
        <f>IF(Belegerfassung!L2217="","",IF(Belegerfassung!L2217&lt;&gt;"",IF(Belegerfassung!L2217&lt;&gt;"",IF(Belegerfassung!J2217&lt;&gt;0,VLOOKUP(Belegerfassung!L2217,Abfrage!$A$2:$C$19,2,),VLOOKUP(Belegerfassung!L2217,Abfrage!$A$2:$C$19,3,)),"")))</f>
        <v/>
      </c>
      <c r="G2209" t="str">
        <f t="shared" si="102"/>
        <v/>
      </c>
      <c r="H2209" s="31" t="str">
        <f>IF(A2209&lt;&gt;"",-Belegerfassung!J2217+Belegerfassung!K2217,"")</f>
        <v/>
      </c>
      <c r="I2209" s="49" t="str">
        <f>IFERROR(IF(H2209&lt;&gt;"",Belegerfassung!L2217*100,""),IF(OR(Belegerfassung!L2217="Leistung EU - Erlöse",Belegerfassung!L2217="Lieferungen EU-Erlöse",Belegerfassung!L2217="EUST",Belegerfassung!L2217="Bauleistungen 20%")=TRUE,"",MID(Belegerfassung!L2217,4,2)))</f>
        <v/>
      </c>
      <c r="J2209" s="6" t="str">
        <f>IF(A2209&lt;&gt;"",LEFT(Belegerfassung!D2217,40),"")</f>
        <v/>
      </c>
      <c r="K2209" t="str">
        <f>IF(A2209&lt;&gt;"",VLOOKUP(D2209,Abfrage!$F$2:$G$21,2,FALSE),"")</f>
        <v/>
      </c>
      <c r="L2209" s="6" t="str">
        <f>IF(Belegerfassung!H2217&lt;&gt;"",Belegerfassung!H2217,"")</f>
        <v/>
      </c>
      <c r="M2209" t="str">
        <f>IFERROR(IF(Belegerfassung!E2217&lt;&gt;"",VLOOKUP(Belegerfassung!E2217,Abfrage!$L$2:$M$15,2,),""),"")</f>
        <v/>
      </c>
      <c r="N2209" t="str">
        <f t="shared" si="103"/>
        <v/>
      </c>
      <c r="O2209" t="str">
        <f t="shared" si="104"/>
        <v/>
      </c>
      <c r="P2209" t="str">
        <f>IF(Belegerfassung!G2217&lt;&gt;"",CONCATENATE(Belegerfassung!G2217,".pdf"),"")</f>
        <v/>
      </c>
    </row>
    <row r="2210" spans="1:16">
      <c r="A2210" t="str">
        <f>IF(Belegerfassung!C2218&lt;&gt;"",0,"")</f>
        <v/>
      </c>
      <c r="B2210" t="str">
        <f>IFERROR(VLOOKUP(Belegerfassung!I2218,Konten!A:D,2,FALSE),"")</f>
        <v/>
      </c>
      <c r="C2210" t="str">
        <f>IF(A2210&lt;&gt;"",TEXT(Belegerfassung!C2218,"TT.MM.JJJJ"),"")</f>
        <v/>
      </c>
      <c r="D2210" t="str">
        <f>IFERROR(VLOOKUP(Belegerfassung!A2218,Abfrage!$E$2:$F$20,2,FALSE),"")</f>
        <v/>
      </c>
      <c r="E2210" t="str">
        <f>IF(A2210&lt;&gt;"",Belegerfassung!B2218,"")</f>
        <v/>
      </c>
      <c r="F2210" t="str">
        <f>IF(Belegerfassung!L2218="","",IF(Belegerfassung!L2218&lt;&gt;"",IF(Belegerfassung!L2218&lt;&gt;"",IF(Belegerfassung!J2218&lt;&gt;0,VLOOKUP(Belegerfassung!L2218,Abfrage!$A$2:$C$19,2,),VLOOKUP(Belegerfassung!L2218,Abfrage!$A$2:$C$19,3,)),"")))</f>
        <v/>
      </c>
      <c r="G2210" t="str">
        <f t="shared" si="102"/>
        <v/>
      </c>
      <c r="H2210" s="31" t="str">
        <f>IF(A2210&lt;&gt;"",-Belegerfassung!J2218+Belegerfassung!K2218,"")</f>
        <v/>
      </c>
      <c r="I2210" s="49" t="str">
        <f>IFERROR(IF(H2210&lt;&gt;"",Belegerfassung!L2218*100,""),IF(OR(Belegerfassung!L2218="Leistung EU - Erlöse",Belegerfassung!L2218="Lieferungen EU-Erlöse",Belegerfassung!L2218="EUST",Belegerfassung!L2218="Bauleistungen 20%")=TRUE,"",MID(Belegerfassung!L2218,4,2)))</f>
        <v/>
      </c>
      <c r="J2210" s="6" t="str">
        <f>IF(A2210&lt;&gt;"",LEFT(Belegerfassung!D2218,40),"")</f>
        <v/>
      </c>
      <c r="K2210" t="str">
        <f>IF(A2210&lt;&gt;"",VLOOKUP(D2210,Abfrage!$F$2:$G$21,2,FALSE),"")</f>
        <v/>
      </c>
      <c r="L2210" s="6" t="str">
        <f>IF(Belegerfassung!H2218&lt;&gt;"",Belegerfassung!H2218,"")</f>
        <v/>
      </c>
      <c r="M2210" t="str">
        <f>IFERROR(IF(Belegerfassung!E2218&lt;&gt;"",VLOOKUP(Belegerfassung!E2218,Abfrage!$L$2:$M$15,2,),""),"")</f>
        <v/>
      </c>
      <c r="N2210" t="str">
        <f t="shared" si="103"/>
        <v/>
      </c>
      <c r="O2210" t="str">
        <f t="shared" si="104"/>
        <v/>
      </c>
      <c r="P2210" t="str">
        <f>IF(Belegerfassung!G2218&lt;&gt;"",CONCATENATE(Belegerfassung!G2218,".pdf"),"")</f>
        <v/>
      </c>
    </row>
    <row r="2211" spans="1:16">
      <c r="A2211" t="str">
        <f>IF(Belegerfassung!C2219&lt;&gt;"",0,"")</f>
        <v/>
      </c>
      <c r="B2211" t="str">
        <f>IFERROR(VLOOKUP(Belegerfassung!I2219,Konten!A:D,2,FALSE),"")</f>
        <v/>
      </c>
      <c r="C2211" t="str">
        <f>IF(A2211&lt;&gt;"",TEXT(Belegerfassung!C2219,"TT.MM.JJJJ"),"")</f>
        <v/>
      </c>
      <c r="D2211" t="str">
        <f>IFERROR(VLOOKUP(Belegerfassung!A2219,Abfrage!$E$2:$F$20,2,FALSE),"")</f>
        <v/>
      </c>
      <c r="E2211" t="str">
        <f>IF(A2211&lt;&gt;"",Belegerfassung!B2219,"")</f>
        <v/>
      </c>
      <c r="F2211" t="str">
        <f>IF(Belegerfassung!L2219="","",IF(Belegerfassung!L2219&lt;&gt;"",IF(Belegerfassung!L2219&lt;&gt;"",IF(Belegerfassung!J2219&lt;&gt;0,VLOOKUP(Belegerfassung!L2219,Abfrage!$A$2:$C$19,2,),VLOOKUP(Belegerfassung!L2219,Abfrage!$A$2:$C$19,3,)),"")))</f>
        <v/>
      </c>
      <c r="G2211" t="str">
        <f t="shared" si="102"/>
        <v/>
      </c>
      <c r="H2211" s="31" t="str">
        <f>IF(A2211&lt;&gt;"",-Belegerfassung!J2219+Belegerfassung!K2219,"")</f>
        <v/>
      </c>
      <c r="I2211" s="49" t="str">
        <f>IFERROR(IF(H2211&lt;&gt;"",Belegerfassung!L2219*100,""),IF(OR(Belegerfassung!L2219="Leistung EU - Erlöse",Belegerfassung!L2219="Lieferungen EU-Erlöse",Belegerfassung!L2219="EUST",Belegerfassung!L2219="Bauleistungen 20%")=TRUE,"",MID(Belegerfassung!L2219,4,2)))</f>
        <v/>
      </c>
      <c r="J2211" s="6" t="str">
        <f>IF(A2211&lt;&gt;"",LEFT(Belegerfassung!D2219,40),"")</f>
        <v/>
      </c>
      <c r="K2211" t="str">
        <f>IF(A2211&lt;&gt;"",VLOOKUP(D2211,Abfrage!$F$2:$G$21,2,FALSE),"")</f>
        <v/>
      </c>
      <c r="L2211" s="6" t="str">
        <f>IF(Belegerfassung!H2219&lt;&gt;"",Belegerfassung!H2219,"")</f>
        <v/>
      </c>
      <c r="M2211" t="str">
        <f>IFERROR(IF(Belegerfassung!E2219&lt;&gt;"",VLOOKUP(Belegerfassung!E2219,Abfrage!$L$2:$M$15,2,),""),"")</f>
        <v/>
      </c>
      <c r="N2211" t="str">
        <f t="shared" si="103"/>
        <v/>
      </c>
      <c r="O2211" t="str">
        <f t="shared" si="104"/>
        <v/>
      </c>
      <c r="P2211" t="str">
        <f>IF(Belegerfassung!G2219&lt;&gt;"",CONCATENATE(Belegerfassung!G2219,".pdf"),"")</f>
        <v/>
      </c>
    </row>
    <row r="2212" spans="1:16">
      <c r="A2212" t="str">
        <f>IF(Belegerfassung!C2220&lt;&gt;"",0,"")</f>
        <v/>
      </c>
      <c r="B2212" t="str">
        <f>IFERROR(VLOOKUP(Belegerfassung!I2220,Konten!A:D,2,FALSE),"")</f>
        <v/>
      </c>
      <c r="C2212" t="str">
        <f>IF(A2212&lt;&gt;"",TEXT(Belegerfassung!C2220,"TT.MM.JJJJ"),"")</f>
        <v/>
      </c>
      <c r="D2212" t="str">
        <f>IFERROR(VLOOKUP(Belegerfassung!A2220,Abfrage!$E$2:$F$20,2,FALSE),"")</f>
        <v/>
      </c>
      <c r="E2212" t="str">
        <f>IF(A2212&lt;&gt;"",Belegerfassung!B2220,"")</f>
        <v/>
      </c>
      <c r="F2212" t="str">
        <f>IF(Belegerfassung!L2220="","",IF(Belegerfassung!L2220&lt;&gt;"",IF(Belegerfassung!L2220&lt;&gt;"",IF(Belegerfassung!J2220&lt;&gt;0,VLOOKUP(Belegerfassung!L2220,Abfrage!$A$2:$C$19,2,),VLOOKUP(Belegerfassung!L2220,Abfrage!$A$2:$C$19,3,)),"")))</f>
        <v/>
      </c>
      <c r="G2212" t="str">
        <f t="shared" si="102"/>
        <v/>
      </c>
      <c r="H2212" s="31" t="str">
        <f>IF(A2212&lt;&gt;"",-Belegerfassung!J2220+Belegerfassung!K2220,"")</f>
        <v/>
      </c>
      <c r="I2212" s="49" t="str">
        <f>IFERROR(IF(H2212&lt;&gt;"",Belegerfassung!L2220*100,""),IF(OR(Belegerfassung!L2220="Leistung EU - Erlöse",Belegerfassung!L2220="Lieferungen EU-Erlöse",Belegerfassung!L2220="EUST",Belegerfassung!L2220="Bauleistungen 20%")=TRUE,"",MID(Belegerfassung!L2220,4,2)))</f>
        <v/>
      </c>
      <c r="J2212" s="6" t="str">
        <f>IF(A2212&lt;&gt;"",LEFT(Belegerfassung!D2220,40),"")</f>
        <v/>
      </c>
      <c r="K2212" t="str">
        <f>IF(A2212&lt;&gt;"",VLOOKUP(D2212,Abfrage!$F$2:$G$21,2,FALSE),"")</f>
        <v/>
      </c>
      <c r="L2212" s="6" t="str">
        <f>IF(Belegerfassung!H2220&lt;&gt;"",Belegerfassung!H2220,"")</f>
        <v/>
      </c>
      <c r="M2212" t="str">
        <f>IFERROR(IF(Belegerfassung!E2220&lt;&gt;"",VLOOKUP(Belegerfassung!E2220,Abfrage!$L$2:$M$15,2,),""),"")</f>
        <v/>
      </c>
      <c r="N2212" t="str">
        <f t="shared" si="103"/>
        <v/>
      </c>
      <c r="O2212" t="str">
        <f t="shared" si="104"/>
        <v/>
      </c>
      <c r="P2212" t="str">
        <f>IF(Belegerfassung!G2220&lt;&gt;"",CONCATENATE(Belegerfassung!G2220,".pdf"),"")</f>
        <v/>
      </c>
    </row>
    <row r="2213" spans="1:16">
      <c r="A2213" t="str">
        <f>IF(Belegerfassung!C2221&lt;&gt;"",0,"")</f>
        <v/>
      </c>
      <c r="B2213" t="str">
        <f>IFERROR(VLOOKUP(Belegerfassung!I2221,Konten!A:D,2,FALSE),"")</f>
        <v/>
      </c>
      <c r="C2213" t="str">
        <f>IF(A2213&lt;&gt;"",TEXT(Belegerfassung!C2221,"TT.MM.JJJJ"),"")</f>
        <v/>
      </c>
      <c r="D2213" t="str">
        <f>IFERROR(VLOOKUP(Belegerfassung!A2221,Abfrage!$E$2:$F$20,2,FALSE),"")</f>
        <v/>
      </c>
      <c r="E2213" t="str">
        <f>IF(A2213&lt;&gt;"",Belegerfassung!B2221,"")</f>
        <v/>
      </c>
      <c r="F2213" t="str">
        <f>IF(Belegerfassung!L2221="","",IF(Belegerfassung!L2221&lt;&gt;"",IF(Belegerfassung!L2221&lt;&gt;"",IF(Belegerfassung!J2221&lt;&gt;0,VLOOKUP(Belegerfassung!L2221,Abfrage!$A$2:$C$19,2,),VLOOKUP(Belegerfassung!L2221,Abfrage!$A$2:$C$19,3,)),"")))</f>
        <v/>
      </c>
      <c r="G2213" t="str">
        <f t="shared" si="102"/>
        <v/>
      </c>
      <c r="H2213" s="31" t="str">
        <f>IF(A2213&lt;&gt;"",-Belegerfassung!J2221+Belegerfassung!K2221,"")</f>
        <v/>
      </c>
      <c r="I2213" s="49" t="str">
        <f>IFERROR(IF(H2213&lt;&gt;"",Belegerfassung!L2221*100,""),IF(OR(Belegerfassung!L2221="Leistung EU - Erlöse",Belegerfassung!L2221="Lieferungen EU-Erlöse",Belegerfassung!L2221="EUST",Belegerfassung!L2221="Bauleistungen 20%")=TRUE,"",MID(Belegerfassung!L2221,4,2)))</f>
        <v/>
      </c>
      <c r="J2213" s="6" t="str">
        <f>IF(A2213&lt;&gt;"",LEFT(Belegerfassung!D2221,40),"")</f>
        <v/>
      </c>
      <c r="K2213" t="str">
        <f>IF(A2213&lt;&gt;"",VLOOKUP(D2213,Abfrage!$F$2:$G$21,2,FALSE),"")</f>
        <v/>
      </c>
      <c r="L2213" s="6" t="str">
        <f>IF(Belegerfassung!H2221&lt;&gt;"",Belegerfassung!H2221,"")</f>
        <v/>
      </c>
      <c r="M2213" t="str">
        <f>IFERROR(IF(Belegerfassung!E2221&lt;&gt;"",VLOOKUP(Belegerfassung!E2221,Abfrage!$L$2:$M$15,2,),""),"")</f>
        <v/>
      </c>
      <c r="N2213" t="str">
        <f t="shared" si="103"/>
        <v/>
      </c>
      <c r="O2213" t="str">
        <f t="shared" si="104"/>
        <v/>
      </c>
      <c r="P2213" t="str">
        <f>IF(Belegerfassung!G2221&lt;&gt;"",CONCATENATE(Belegerfassung!G2221,".pdf"),"")</f>
        <v/>
      </c>
    </row>
    <row r="2214" spans="1:16">
      <c r="A2214" t="str">
        <f>IF(Belegerfassung!C2222&lt;&gt;"",0,"")</f>
        <v/>
      </c>
      <c r="B2214" t="str">
        <f>IFERROR(VLOOKUP(Belegerfassung!I2222,Konten!A:D,2,FALSE),"")</f>
        <v/>
      </c>
      <c r="C2214" t="str">
        <f>IF(A2214&lt;&gt;"",TEXT(Belegerfassung!C2222,"TT.MM.JJJJ"),"")</f>
        <v/>
      </c>
      <c r="D2214" t="str">
        <f>IFERROR(VLOOKUP(Belegerfassung!A2222,Abfrage!$E$2:$F$20,2,FALSE),"")</f>
        <v/>
      </c>
      <c r="E2214" t="str">
        <f>IF(A2214&lt;&gt;"",Belegerfassung!B2222,"")</f>
        <v/>
      </c>
      <c r="F2214" t="str">
        <f>IF(Belegerfassung!L2222="","",IF(Belegerfassung!L2222&lt;&gt;"",IF(Belegerfassung!L2222&lt;&gt;"",IF(Belegerfassung!J2222&lt;&gt;0,VLOOKUP(Belegerfassung!L2222,Abfrage!$A$2:$C$19,2,),VLOOKUP(Belegerfassung!L2222,Abfrage!$A$2:$C$19,3,)),"")))</f>
        <v/>
      </c>
      <c r="G2214" t="str">
        <f t="shared" si="102"/>
        <v/>
      </c>
      <c r="H2214" s="31" t="str">
        <f>IF(A2214&lt;&gt;"",-Belegerfassung!J2222+Belegerfassung!K2222,"")</f>
        <v/>
      </c>
      <c r="I2214" s="49" t="str">
        <f>IFERROR(IF(H2214&lt;&gt;"",Belegerfassung!L2222*100,""),IF(OR(Belegerfassung!L2222="Leistung EU - Erlöse",Belegerfassung!L2222="Lieferungen EU-Erlöse",Belegerfassung!L2222="EUST",Belegerfassung!L2222="Bauleistungen 20%")=TRUE,"",MID(Belegerfassung!L2222,4,2)))</f>
        <v/>
      </c>
      <c r="J2214" s="6" t="str">
        <f>IF(A2214&lt;&gt;"",LEFT(Belegerfassung!D2222,40),"")</f>
        <v/>
      </c>
      <c r="K2214" t="str">
        <f>IF(A2214&lt;&gt;"",VLOOKUP(D2214,Abfrage!$F$2:$G$21,2,FALSE),"")</f>
        <v/>
      </c>
      <c r="L2214" s="6" t="str">
        <f>IF(Belegerfassung!H2222&lt;&gt;"",Belegerfassung!H2222,"")</f>
        <v/>
      </c>
      <c r="M2214" t="str">
        <f>IFERROR(IF(Belegerfassung!E2222&lt;&gt;"",VLOOKUP(Belegerfassung!E2222,Abfrage!$L$2:$M$15,2,),""),"")</f>
        <v/>
      </c>
      <c r="N2214" t="str">
        <f t="shared" si="103"/>
        <v/>
      </c>
      <c r="O2214" t="str">
        <f t="shared" si="104"/>
        <v/>
      </c>
      <c r="P2214" t="str">
        <f>IF(Belegerfassung!G2222&lt;&gt;"",CONCATENATE(Belegerfassung!G2222,".pdf"),"")</f>
        <v/>
      </c>
    </row>
    <row r="2215" spans="1:16">
      <c r="A2215" t="str">
        <f>IF(Belegerfassung!C2223&lt;&gt;"",0,"")</f>
        <v/>
      </c>
      <c r="B2215" t="str">
        <f>IFERROR(VLOOKUP(Belegerfassung!I2223,Konten!A:D,2,FALSE),"")</f>
        <v/>
      </c>
      <c r="C2215" t="str">
        <f>IF(A2215&lt;&gt;"",TEXT(Belegerfassung!C2223,"TT.MM.JJJJ"),"")</f>
        <v/>
      </c>
      <c r="D2215" t="str">
        <f>IFERROR(VLOOKUP(Belegerfassung!A2223,Abfrage!$E$2:$F$20,2,FALSE),"")</f>
        <v/>
      </c>
      <c r="E2215" t="str">
        <f>IF(A2215&lt;&gt;"",Belegerfassung!B2223,"")</f>
        <v/>
      </c>
      <c r="F2215" t="str">
        <f>IF(Belegerfassung!L2223="","",IF(Belegerfassung!L2223&lt;&gt;"",IF(Belegerfassung!L2223&lt;&gt;"",IF(Belegerfassung!J2223&lt;&gt;0,VLOOKUP(Belegerfassung!L2223,Abfrage!$A$2:$C$19,2,),VLOOKUP(Belegerfassung!L2223,Abfrage!$A$2:$C$19,3,)),"")))</f>
        <v/>
      </c>
      <c r="G2215" t="str">
        <f t="shared" si="102"/>
        <v/>
      </c>
      <c r="H2215" s="31" t="str">
        <f>IF(A2215&lt;&gt;"",-Belegerfassung!J2223+Belegerfassung!K2223,"")</f>
        <v/>
      </c>
      <c r="I2215" s="49" t="str">
        <f>IFERROR(IF(H2215&lt;&gt;"",Belegerfassung!L2223*100,""),IF(OR(Belegerfassung!L2223="Leistung EU - Erlöse",Belegerfassung!L2223="Lieferungen EU-Erlöse",Belegerfassung!L2223="EUST",Belegerfassung!L2223="Bauleistungen 20%")=TRUE,"",MID(Belegerfassung!L2223,4,2)))</f>
        <v/>
      </c>
      <c r="J2215" s="6" t="str">
        <f>IF(A2215&lt;&gt;"",LEFT(Belegerfassung!D2223,40),"")</f>
        <v/>
      </c>
      <c r="K2215" t="str">
        <f>IF(A2215&lt;&gt;"",VLOOKUP(D2215,Abfrage!$F$2:$G$21,2,FALSE),"")</f>
        <v/>
      </c>
      <c r="L2215" s="6" t="str">
        <f>IF(Belegerfassung!H2223&lt;&gt;"",Belegerfassung!H2223,"")</f>
        <v/>
      </c>
      <c r="M2215" t="str">
        <f>IFERROR(IF(Belegerfassung!E2223&lt;&gt;"",VLOOKUP(Belegerfassung!E2223,Abfrage!$L$2:$M$15,2,),""),"")</f>
        <v/>
      </c>
      <c r="N2215" t="str">
        <f t="shared" si="103"/>
        <v/>
      </c>
      <c r="O2215" t="str">
        <f t="shared" si="104"/>
        <v/>
      </c>
      <c r="P2215" t="str">
        <f>IF(Belegerfassung!G2223&lt;&gt;"",CONCATENATE(Belegerfassung!G2223,".pdf"),"")</f>
        <v/>
      </c>
    </row>
    <row r="2216" spans="1:16">
      <c r="A2216" t="str">
        <f>IF(Belegerfassung!C2224&lt;&gt;"",0,"")</f>
        <v/>
      </c>
      <c r="B2216" t="str">
        <f>IFERROR(VLOOKUP(Belegerfassung!I2224,Konten!A:D,2,FALSE),"")</f>
        <v/>
      </c>
      <c r="C2216" t="str">
        <f>IF(A2216&lt;&gt;"",TEXT(Belegerfassung!C2224,"TT.MM.JJJJ"),"")</f>
        <v/>
      </c>
      <c r="D2216" t="str">
        <f>IFERROR(VLOOKUP(Belegerfassung!A2224,Abfrage!$E$2:$F$20,2,FALSE),"")</f>
        <v/>
      </c>
      <c r="E2216" t="str">
        <f>IF(A2216&lt;&gt;"",Belegerfassung!B2224,"")</f>
        <v/>
      </c>
      <c r="F2216" t="str">
        <f>IF(Belegerfassung!L2224="","",IF(Belegerfassung!L2224&lt;&gt;"",IF(Belegerfassung!L2224&lt;&gt;"",IF(Belegerfassung!J2224&lt;&gt;0,VLOOKUP(Belegerfassung!L2224,Abfrage!$A$2:$C$19,2,),VLOOKUP(Belegerfassung!L2224,Abfrage!$A$2:$C$19,3,)),"")))</f>
        <v/>
      </c>
      <c r="G2216" t="str">
        <f t="shared" si="102"/>
        <v/>
      </c>
      <c r="H2216" s="31" t="str">
        <f>IF(A2216&lt;&gt;"",-Belegerfassung!J2224+Belegerfassung!K2224,"")</f>
        <v/>
      </c>
      <c r="I2216" s="49" t="str">
        <f>IFERROR(IF(H2216&lt;&gt;"",Belegerfassung!L2224*100,""),IF(OR(Belegerfassung!L2224="Leistung EU - Erlöse",Belegerfassung!L2224="Lieferungen EU-Erlöse",Belegerfassung!L2224="EUST",Belegerfassung!L2224="Bauleistungen 20%")=TRUE,"",MID(Belegerfassung!L2224,4,2)))</f>
        <v/>
      </c>
      <c r="J2216" s="6" t="str">
        <f>IF(A2216&lt;&gt;"",LEFT(Belegerfassung!D2224,40),"")</f>
        <v/>
      </c>
      <c r="K2216" t="str">
        <f>IF(A2216&lt;&gt;"",VLOOKUP(D2216,Abfrage!$F$2:$G$21,2,FALSE),"")</f>
        <v/>
      </c>
      <c r="L2216" s="6" t="str">
        <f>IF(Belegerfassung!H2224&lt;&gt;"",Belegerfassung!H2224,"")</f>
        <v/>
      </c>
      <c r="M2216" t="str">
        <f>IFERROR(IF(Belegerfassung!E2224&lt;&gt;"",VLOOKUP(Belegerfassung!E2224,Abfrage!$L$2:$M$15,2,),""),"")</f>
        <v/>
      </c>
      <c r="N2216" t="str">
        <f t="shared" si="103"/>
        <v/>
      </c>
      <c r="O2216" t="str">
        <f t="shared" si="104"/>
        <v/>
      </c>
      <c r="P2216" t="str">
        <f>IF(Belegerfassung!G2224&lt;&gt;"",CONCATENATE(Belegerfassung!G2224,".pdf"),"")</f>
        <v/>
      </c>
    </row>
    <row r="2217" spans="1:16">
      <c r="A2217" t="str">
        <f>IF(Belegerfassung!C2225&lt;&gt;"",0,"")</f>
        <v/>
      </c>
      <c r="B2217" t="str">
        <f>IFERROR(VLOOKUP(Belegerfassung!I2225,Konten!A:D,2,FALSE),"")</f>
        <v/>
      </c>
      <c r="C2217" t="str">
        <f>IF(A2217&lt;&gt;"",TEXT(Belegerfassung!C2225,"TT.MM.JJJJ"),"")</f>
        <v/>
      </c>
      <c r="D2217" t="str">
        <f>IFERROR(VLOOKUP(Belegerfassung!A2225,Abfrage!$E$2:$F$20,2,FALSE),"")</f>
        <v/>
      </c>
      <c r="E2217" t="str">
        <f>IF(A2217&lt;&gt;"",Belegerfassung!B2225,"")</f>
        <v/>
      </c>
      <c r="F2217" t="str">
        <f>IF(Belegerfassung!L2225="","",IF(Belegerfassung!L2225&lt;&gt;"",IF(Belegerfassung!L2225&lt;&gt;"",IF(Belegerfassung!J2225&lt;&gt;0,VLOOKUP(Belegerfassung!L2225,Abfrage!$A$2:$C$19,2,),VLOOKUP(Belegerfassung!L2225,Abfrage!$A$2:$C$19,3,)),"")))</f>
        <v/>
      </c>
      <c r="G2217" t="str">
        <f t="shared" si="102"/>
        <v/>
      </c>
      <c r="H2217" s="31" t="str">
        <f>IF(A2217&lt;&gt;"",-Belegerfassung!J2225+Belegerfassung!K2225,"")</f>
        <v/>
      </c>
      <c r="I2217" s="49" t="str">
        <f>IFERROR(IF(H2217&lt;&gt;"",Belegerfassung!L2225*100,""),IF(OR(Belegerfassung!L2225="Leistung EU - Erlöse",Belegerfassung!L2225="Lieferungen EU-Erlöse",Belegerfassung!L2225="EUST",Belegerfassung!L2225="Bauleistungen 20%")=TRUE,"",MID(Belegerfassung!L2225,4,2)))</f>
        <v/>
      </c>
      <c r="J2217" s="6" t="str">
        <f>IF(A2217&lt;&gt;"",LEFT(Belegerfassung!D2225,40),"")</f>
        <v/>
      </c>
      <c r="K2217" t="str">
        <f>IF(A2217&lt;&gt;"",VLOOKUP(D2217,Abfrage!$F$2:$G$21,2,FALSE),"")</f>
        <v/>
      </c>
      <c r="L2217" s="6" t="str">
        <f>IF(Belegerfassung!H2225&lt;&gt;"",Belegerfassung!H2225,"")</f>
        <v/>
      </c>
      <c r="M2217" t="str">
        <f>IFERROR(IF(Belegerfassung!E2225&lt;&gt;"",VLOOKUP(Belegerfassung!E2225,Abfrage!$L$2:$M$15,2,),""),"")</f>
        <v/>
      </c>
      <c r="N2217" t="str">
        <f t="shared" si="103"/>
        <v/>
      </c>
      <c r="O2217" t="str">
        <f t="shared" si="104"/>
        <v/>
      </c>
      <c r="P2217" t="str">
        <f>IF(Belegerfassung!G2225&lt;&gt;"",CONCATENATE(Belegerfassung!G2225,".pdf"),"")</f>
        <v/>
      </c>
    </row>
    <row r="2218" spans="1:16">
      <c r="A2218" t="str">
        <f>IF(Belegerfassung!C2226&lt;&gt;"",0,"")</f>
        <v/>
      </c>
      <c r="B2218" t="str">
        <f>IFERROR(VLOOKUP(Belegerfassung!I2226,Konten!A:D,2,FALSE),"")</f>
        <v/>
      </c>
      <c r="C2218" t="str">
        <f>IF(A2218&lt;&gt;"",TEXT(Belegerfassung!C2226,"TT.MM.JJJJ"),"")</f>
        <v/>
      </c>
      <c r="D2218" t="str">
        <f>IFERROR(VLOOKUP(Belegerfassung!A2226,Abfrage!$E$2:$F$20,2,FALSE),"")</f>
        <v/>
      </c>
      <c r="E2218" t="str">
        <f>IF(A2218&lt;&gt;"",Belegerfassung!B2226,"")</f>
        <v/>
      </c>
      <c r="F2218" t="str">
        <f>IF(Belegerfassung!L2226="","",IF(Belegerfassung!L2226&lt;&gt;"",IF(Belegerfassung!L2226&lt;&gt;"",IF(Belegerfassung!J2226&lt;&gt;0,VLOOKUP(Belegerfassung!L2226,Abfrage!$A$2:$C$19,2,),VLOOKUP(Belegerfassung!L2226,Abfrage!$A$2:$C$19,3,)),"")))</f>
        <v/>
      </c>
      <c r="G2218" t="str">
        <f t="shared" si="102"/>
        <v/>
      </c>
      <c r="H2218" s="31" t="str">
        <f>IF(A2218&lt;&gt;"",-Belegerfassung!J2226+Belegerfassung!K2226,"")</f>
        <v/>
      </c>
      <c r="I2218" s="49" t="str">
        <f>IFERROR(IF(H2218&lt;&gt;"",Belegerfassung!L2226*100,""),IF(OR(Belegerfassung!L2226="Leistung EU - Erlöse",Belegerfassung!L2226="Lieferungen EU-Erlöse",Belegerfassung!L2226="EUST",Belegerfassung!L2226="Bauleistungen 20%")=TRUE,"",MID(Belegerfassung!L2226,4,2)))</f>
        <v/>
      </c>
      <c r="J2218" s="6" t="str">
        <f>IF(A2218&lt;&gt;"",LEFT(Belegerfassung!D2226,40),"")</f>
        <v/>
      </c>
      <c r="K2218" t="str">
        <f>IF(A2218&lt;&gt;"",VLOOKUP(D2218,Abfrage!$F$2:$G$21,2,FALSE),"")</f>
        <v/>
      </c>
      <c r="L2218" s="6" t="str">
        <f>IF(Belegerfassung!H2226&lt;&gt;"",Belegerfassung!H2226,"")</f>
        <v/>
      </c>
      <c r="M2218" t="str">
        <f>IFERROR(IF(Belegerfassung!E2226&lt;&gt;"",VLOOKUP(Belegerfassung!E2226,Abfrage!$L$2:$M$15,2,),""),"")</f>
        <v/>
      </c>
      <c r="N2218" t="str">
        <f t="shared" si="103"/>
        <v/>
      </c>
      <c r="O2218" t="str">
        <f t="shared" si="104"/>
        <v/>
      </c>
      <c r="P2218" t="str">
        <f>IF(Belegerfassung!G2226&lt;&gt;"",CONCATENATE(Belegerfassung!G2226,".pdf"),"")</f>
        <v/>
      </c>
    </row>
    <row r="2219" spans="1:16">
      <c r="A2219" t="str">
        <f>IF(Belegerfassung!C2227&lt;&gt;"",0,"")</f>
        <v/>
      </c>
      <c r="B2219" t="str">
        <f>IFERROR(VLOOKUP(Belegerfassung!I2227,Konten!A:D,2,FALSE),"")</f>
        <v/>
      </c>
      <c r="C2219" t="str">
        <f>IF(A2219&lt;&gt;"",TEXT(Belegerfassung!C2227,"TT.MM.JJJJ"),"")</f>
        <v/>
      </c>
      <c r="D2219" t="str">
        <f>IFERROR(VLOOKUP(Belegerfassung!A2227,Abfrage!$E$2:$F$20,2,FALSE),"")</f>
        <v/>
      </c>
      <c r="E2219" t="str">
        <f>IF(A2219&lt;&gt;"",Belegerfassung!B2227,"")</f>
        <v/>
      </c>
      <c r="F2219" t="str">
        <f>IF(Belegerfassung!L2227="","",IF(Belegerfassung!L2227&lt;&gt;"",IF(Belegerfassung!L2227&lt;&gt;"",IF(Belegerfassung!J2227&lt;&gt;0,VLOOKUP(Belegerfassung!L2227,Abfrage!$A$2:$C$19,2,),VLOOKUP(Belegerfassung!L2227,Abfrage!$A$2:$C$19,3,)),"")))</f>
        <v/>
      </c>
      <c r="G2219" t="str">
        <f t="shared" si="102"/>
        <v/>
      </c>
      <c r="H2219" s="31" t="str">
        <f>IF(A2219&lt;&gt;"",-Belegerfassung!J2227+Belegerfassung!K2227,"")</f>
        <v/>
      </c>
      <c r="I2219" s="49" t="str">
        <f>IFERROR(IF(H2219&lt;&gt;"",Belegerfassung!L2227*100,""),IF(OR(Belegerfassung!L2227="Leistung EU - Erlöse",Belegerfassung!L2227="Lieferungen EU-Erlöse",Belegerfassung!L2227="EUST",Belegerfassung!L2227="Bauleistungen 20%")=TRUE,"",MID(Belegerfassung!L2227,4,2)))</f>
        <v/>
      </c>
      <c r="J2219" s="6" t="str">
        <f>IF(A2219&lt;&gt;"",LEFT(Belegerfassung!D2227,40),"")</f>
        <v/>
      </c>
      <c r="K2219" t="str">
        <f>IF(A2219&lt;&gt;"",VLOOKUP(D2219,Abfrage!$F$2:$G$21,2,FALSE),"")</f>
        <v/>
      </c>
      <c r="L2219" s="6" t="str">
        <f>IF(Belegerfassung!H2227&lt;&gt;"",Belegerfassung!H2227,"")</f>
        <v/>
      </c>
      <c r="M2219" t="str">
        <f>IFERROR(IF(Belegerfassung!E2227&lt;&gt;"",VLOOKUP(Belegerfassung!E2227,Abfrage!$L$2:$M$15,2,),""),"")</f>
        <v/>
      </c>
      <c r="N2219" t="str">
        <f t="shared" si="103"/>
        <v/>
      </c>
      <c r="O2219" t="str">
        <f t="shared" si="104"/>
        <v/>
      </c>
      <c r="P2219" t="str">
        <f>IF(Belegerfassung!G2227&lt;&gt;"",CONCATENATE(Belegerfassung!G2227,".pdf"),"")</f>
        <v/>
      </c>
    </row>
    <row r="2220" spans="1:16">
      <c r="A2220" t="str">
        <f>IF(Belegerfassung!C2228&lt;&gt;"",0,"")</f>
        <v/>
      </c>
      <c r="B2220" t="str">
        <f>IFERROR(VLOOKUP(Belegerfassung!I2228,Konten!A:D,2,FALSE),"")</f>
        <v/>
      </c>
      <c r="C2220" t="str">
        <f>IF(A2220&lt;&gt;"",TEXT(Belegerfassung!C2228,"TT.MM.JJJJ"),"")</f>
        <v/>
      </c>
      <c r="D2220" t="str">
        <f>IFERROR(VLOOKUP(Belegerfassung!A2228,Abfrage!$E$2:$F$20,2,FALSE),"")</f>
        <v/>
      </c>
      <c r="E2220" t="str">
        <f>IF(A2220&lt;&gt;"",Belegerfassung!B2228,"")</f>
        <v/>
      </c>
      <c r="F2220" t="str">
        <f>IF(Belegerfassung!L2228="","",IF(Belegerfassung!L2228&lt;&gt;"",IF(Belegerfassung!L2228&lt;&gt;"",IF(Belegerfassung!J2228&lt;&gt;0,VLOOKUP(Belegerfassung!L2228,Abfrage!$A$2:$C$19,2,),VLOOKUP(Belegerfassung!L2228,Abfrage!$A$2:$C$19,3,)),"")))</f>
        <v/>
      </c>
      <c r="G2220" t="str">
        <f t="shared" si="102"/>
        <v/>
      </c>
      <c r="H2220" s="31" t="str">
        <f>IF(A2220&lt;&gt;"",-Belegerfassung!J2228+Belegerfassung!K2228,"")</f>
        <v/>
      </c>
      <c r="I2220" s="49" t="str">
        <f>IFERROR(IF(H2220&lt;&gt;"",Belegerfassung!L2228*100,""),IF(OR(Belegerfassung!L2228="Leistung EU - Erlöse",Belegerfassung!L2228="Lieferungen EU-Erlöse",Belegerfassung!L2228="EUST",Belegerfassung!L2228="Bauleistungen 20%")=TRUE,"",MID(Belegerfassung!L2228,4,2)))</f>
        <v/>
      </c>
      <c r="J2220" s="6" t="str">
        <f>IF(A2220&lt;&gt;"",LEFT(Belegerfassung!D2228,40),"")</f>
        <v/>
      </c>
      <c r="K2220" t="str">
        <f>IF(A2220&lt;&gt;"",VLOOKUP(D2220,Abfrage!$F$2:$G$21,2,FALSE),"")</f>
        <v/>
      </c>
      <c r="L2220" s="6" t="str">
        <f>IF(Belegerfassung!H2228&lt;&gt;"",Belegerfassung!H2228,"")</f>
        <v/>
      </c>
      <c r="M2220" t="str">
        <f>IFERROR(IF(Belegerfassung!E2228&lt;&gt;"",VLOOKUP(Belegerfassung!E2228,Abfrage!$L$2:$M$15,2,),""),"")</f>
        <v/>
      </c>
      <c r="N2220" t="str">
        <f t="shared" si="103"/>
        <v/>
      </c>
      <c r="O2220" t="str">
        <f t="shared" si="104"/>
        <v/>
      </c>
      <c r="P2220" t="str">
        <f>IF(Belegerfassung!G2228&lt;&gt;"",CONCATENATE(Belegerfassung!G2228,".pdf"),"")</f>
        <v/>
      </c>
    </row>
    <row r="2221" spans="1:16">
      <c r="A2221" t="str">
        <f>IF(Belegerfassung!C2229&lt;&gt;"",0,"")</f>
        <v/>
      </c>
      <c r="B2221" t="str">
        <f>IFERROR(VLOOKUP(Belegerfassung!I2229,Konten!A:D,2,FALSE),"")</f>
        <v/>
      </c>
      <c r="C2221" t="str">
        <f>IF(A2221&lt;&gt;"",TEXT(Belegerfassung!C2229,"TT.MM.JJJJ"),"")</f>
        <v/>
      </c>
      <c r="D2221" t="str">
        <f>IFERROR(VLOOKUP(Belegerfassung!A2229,Abfrage!$E$2:$F$20,2,FALSE),"")</f>
        <v/>
      </c>
      <c r="E2221" t="str">
        <f>IF(A2221&lt;&gt;"",Belegerfassung!B2229,"")</f>
        <v/>
      </c>
      <c r="F2221" t="str">
        <f>IF(Belegerfassung!L2229="","",IF(Belegerfassung!L2229&lt;&gt;"",IF(Belegerfassung!L2229&lt;&gt;"",IF(Belegerfassung!J2229&lt;&gt;0,VLOOKUP(Belegerfassung!L2229,Abfrage!$A$2:$C$19,2,),VLOOKUP(Belegerfassung!L2229,Abfrage!$A$2:$C$19,3,)),"")))</f>
        <v/>
      </c>
      <c r="G2221" t="str">
        <f t="shared" si="102"/>
        <v/>
      </c>
      <c r="H2221" s="31" t="str">
        <f>IF(A2221&lt;&gt;"",-Belegerfassung!J2229+Belegerfassung!K2229,"")</f>
        <v/>
      </c>
      <c r="I2221" s="49" t="str">
        <f>IFERROR(IF(H2221&lt;&gt;"",Belegerfassung!L2229*100,""),IF(OR(Belegerfassung!L2229="Leistung EU - Erlöse",Belegerfassung!L2229="Lieferungen EU-Erlöse",Belegerfassung!L2229="EUST",Belegerfassung!L2229="Bauleistungen 20%")=TRUE,"",MID(Belegerfassung!L2229,4,2)))</f>
        <v/>
      </c>
      <c r="J2221" s="6" t="str">
        <f>IF(A2221&lt;&gt;"",LEFT(Belegerfassung!D2229,40),"")</f>
        <v/>
      </c>
      <c r="K2221" t="str">
        <f>IF(A2221&lt;&gt;"",VLOOKUP(D2221,Abfrage!$F$2:$G$21,2,FALSE),"")</f>
        <v/>
      </c>
      <c r="L2221" s="6" t="str">
        <f>IF(Belegerfassung!H2229&lt;&gt;"",Belegerfassung!H2229,"")</f>
        <v/>
      </c>
      <c r="M2221" t="str">
        <f>IFERROR(IF(Belegerfassung!E2229&lt;&gt;"",VLOOKUP(Belegerfassung!E2229,Abfrage!$L$2:$M$15,2,),""),"")</f>
        <v/>
      </c>
      <c r="N2221" t="str">
        <f t="shared" si="103"/>
        <v/>
      </c>
      <c r="O2221" t="str">
        <f t="shared" si="104"/>
        <v/>
      </c>
      <c r="P2221" t="str">
        <f>IF(Belegerfassung!G2229&lt;&gt;"",CONCATENATE(Belegerfassung!G2229,".pdf"),"")</f>
        <v/>
      </c>
    </row>
    <row r="2222" spans="1:16">
      <c r="A2222" t="str">
        <f>IF(Belegerfassung!C2230&lt;&gt;"",0,"")</f>
        <v/>
      </c>
      <c r="B2222" t="str">
        <f>IFERROR(VLOOKUP(Belegerfassung!I2230,Konten!A:D,2,FALSE),"")</f>
        <v/>
      </c>
      <c r="C2222" t="str">
        <f>IF(A2222&lt;&gt;"",TEXT(Belegerfassung!C2230,"TT.MM.JJJJ"),"")</f>
        <v/>
      </c>
      <c r="D2222" t="str">
        <f>IFERROR(VLOOKUP(Belegerfassung!A2230,Abfrage!$E$2:$F$20,2,FALSE),"")</f>
        <v/>
      </c>
      <c r="E2222" t="str">
        <f>IF(A2222&lt;&gt;"",Belegerfassung!B2230,"")</f>
        <v/>
      </c>
      <c r="F2222" t="str">
        <f>IF(Belegerfassung!L2230="","",IF(Belegerfassung!L2230&lt;&gt;"",IF(Belegerfassung!L2230&lt;&gt;"",IF(Belegerfassung!J2230&lt;&gt;0,VLOOKUP(Belegerfassung!L2230,Abfrage!$A$2:$C$19,2,),VLOOKUP(Belegerfassung!L2230,Abfrage!$A$2:$C$19,3,)),"")))</f>
        <v/>
      </c>
      <c r="G2222" t="str">
        <f t="shared" si="102"/>
        <v/>
      </c>
      <c r="H2222" s="31" t="str">
        <f>IF(A2222&lt;&gt;"",-Belegerfassung!J2230+Belegerfassung!K2230,"")</f>
        <v/>
      </c>
      <c r="I2222" s="49" t="str">
        <f>IFERROR(IF(H2222&lt;&gt;"",Belegerfassung!L2230*100,""),IF(OR(Belegerfassung!L2230="Leistung EU - Erlöse",Belegerfassung!L2230="Lieferungen EU-Erlöse",Belegerfassung!L2230="EUST",Belegerfassung!L2230="Bauleistungen 20%")=TRUE,"",MID(Belegerfassung!L2230,4,2)))</f>
        <v/>
      </c>
      <c r="J2222" s="6" t="str">
        <f>IF(A2222&lt;&gt;"",LEFT(Belegerfassung!D2230,40),"")</f>
        <v/>
      </c>
      <c r="K2222" t="str">
        <f>IF(A2222&lt;&gt;"",VLOOKUP(D2222,Abfrage!$F$2:$G$21,2,FALSE),"")</f>
        <v/>
      </c>
      <c r="L2222" s="6" t="str">
        <f>IF(Belegerfassung!H2230&lt;&gt;"",Belegerfassung!H2230,"")</f>
        <v/>
      </c>
      <c r="M2222" t="str">
        <f>IFERROR(IF(Belegerfassung!E2230&lt;&gt;"",VLOOKUP(Belegerfassung!E2230,Abfrage!$L$2:$M$15,2,),""),"")</f>
        <v/>
      </c>
      <c r="N2222" t="str">
        <f t="shared" si="103"/>
        <v/>
      </c>
      <c r="O2222" t="str">
        <f t="shared" si="104"/>
        <v/>
      </c>
      <c r="P2222" t="str">
        <f>IF(Belegerfassung!G2230&lt;&gt;"",CONCATENATE(Belegerfassung!G2230,".pdf"),"")</f>
        <v/>
      </c>
    </row>
    <row r="2223" spans="1:16">
      <c r="A2223" t="str">
        <f>IF(Belegerfassung!C2231&lt;&gt;"",0,"")</f>
        <v/>
      </c>
      <c r="B2223" t="str">
        <f>IFERROR(VLOOKUP(Belegerfassung!I2231,Konten!A:D,2,FALSE),"")</f>
        <v/>
      </c>
      <c r="C2223" t="str">
        <f>IF(A2223&lt;&gt;"",TEXT(Belegerfassung!C2231,"TT.MM.JJJJ"),"")</f>
        <v/>
      </c>
      <c r="D2223" t="str">
        <f>IFERROR(VLOOKUP(Belegerfassung!A2231,Abfrage!$E$2:$F$20,2,FALSE),"")</f>
        <v/>
      </c>
      <c r="E2223" t="str">
        <f>IF(A2223&lt;&gt;"",Belegerfassung!B2231,"")</f>
        <v/>
      </c>
      <c r="F2223" t="str">
        <f>IF(Belegerfassung!L2231="","",IF(Belegerfassung!L2231&lt;&gt;"",IF(Belegerfassung!L2231&lt;&gt;"",IF(Belegerfassung!J2231&lt;&gt;0,VLOOKUP(Belegerfassung!L2231,Abfrage!$A$2:$C$19,2,),VLOOKUP(Belegerfassung!L2231,Abfrage!$A$2:$C$19,3,)),"")))</f>
        <v/>
      </c>
      <c r="G2223" t="str">
        <f t="shared" si="102"/>
        <v/>
      </c>
      <c r="H2223" s="31" t="str">
        <f>IF(A2223&lt;&gt;"",-Belegerfassung!J2231+Belegerfassung!K2231,"")</f>
        <v/>
      </c>
      <c r="I2223" s="49" t="str">
        <f>IFERROR(IF(H2223&lt;&gt;"",Belegerfassung!L2231*100,""),IF(OR(Belegerfassung!L2231="Leistung EU - Erlöse",Belegerfassung!L2231="Lieferungen EU-Erlöse",Belegerfassung!L2231="EUST",Belegerfassung!L2231="Bauleistungen 20%")=TRUE,"",MID(Belegerfassung!L2231,4,2)))</f>
        <v/>
      </c>
      <c r="J2223" s="6" t="str">
        <f>IF(A2223&lt;&gt;"",LEFT(Belegerfassung!D2231,40),"")</f>
        <v/>
      </c>
      <c r="K2223" t="str">
        <f>IF(A2223&lt;&gt;"",VLOOKUP(D2223,Abfrage!$F$2:$G$21,2,FALSE),"")</f>
        <v/>
      </c>
      <c r="L2223" s="6" t="str">
        <f>IF(Belegerfassung!H2231&lt;&gt;"",Belegerfassung!H2231,"")</f>
        <v/>
      </c>
      <c r="M2223" t="str">
        <f>IFERROR(IF(Belegerfassung!E2231&lt;&gt;"",VLOOKUP(Belegerfassung!E2231,Abfrage!$L$2:$M$15,2,),""),"")</f>
        <v/>
      </c>
      <c r="N2223" t="str">
        <f t="shared" si="103"/>
        <v/>
      </c>
      <c r="O2223" t="str">
        <f t="shared" si="104"/>
        <v/>
      </c>
      <c r="P2223" t="str">
        <f>IF(Belegerfassung!G2231&lt;&gt;"",CONCATENATE(Belegerfassung!G2231,".pdf"),"")</f>
        <v/>
      </c>
    </row>
    <row r="2224" spans="1:16">
      <c r="A2224" t="str">
        <f>IF(Belegerfassung!C2232&lt;&gt;"",0,"")</f>
        <v/>
      </c>
      <c r="B2224" t="str">
        <f>IFERROR(VLOOKUP(Belegerfassung!I2232,Konten!A:D,2,FALSE),"")</f>
        <v/>
      </c>
      <c r="C2224" t="str">
        <f>IF(A2224&lt;&gt;"",TEXT(Belegerfassung!C2232,"TT.MM.JJJJ"),"")</f>
        <v/>
      </c>
      <c r="D2224" t="str">
        <f>IFERROR(VLOOKUP(Belegerfassung!A2232,Abfrage!$E$2:$F$20,2,FALSE),"")</f>
        <v/>
      </c>
      <c r="E2224" t="str">
        <f>IF(A2224&lt;&gt;"",Belegerfassung!B2232,"")</f>
        <v/>
      </c>
      <c r="F2224" t="str">
        <f>IF(Belegerfassung!L2232="","",IF(Belegerfassung!L2232&lt;&gt;"",IF(Belegerfassung!L2232&lt;&gt;"",IF(Belegerfassung!J2232&lt;&gt;0,VLOOKUP(Belegerfassung!L2232,Abfrage!$A$2:$C$19,2,),VLOOKUP(Belegerfassung!L2232,Abfrage!$A$2:$C$19,3,)),"")))</f>
        <v/>
      </c>
      <c r="G2224" t="str">
        <f t="shared" si="102"/>
        <v/>
      </c>
      <c r="H2224" s="31" t="str">
        <f>IF(A2224&lt;&gt;"",-Belegerfassung!J2232+Belegerfassung!K2232,"")</f>
        <v/>
      </c>
      <c r="I2224" s="49" t="str">
        <f>IFERROR(IF(H2224&lt;&gt;"",Belegerfassung!L2232*100,""),IF(OR(Belegerfassung!L2232="Leistung EU - Erlöse",Belegerfassung!L2232="Lieferungen EU-Erlöse",Belegerfassung!L2232="EUST",Belegerfassung!L2232="Bauleistungen 20%")=TRUE,"",MID(Belegerfassung!L2232,4,2)))</f>
        <v/>
      </c>
      <c r="J2224" s="6" t="str">
        <f>IF(A2224&lt;&gt;"",LEFT(Belegerfassung!D2232,40),"")</f>
        <v/>
      </c>
      <c r="K2224" t="str">
        <f>IF(A2224&lt;&gt;"",VLOOKUP(D2224,Abfrage!$F$2:$G$21,2,FALSE),"")</f>
        <v/>
      </c>
      <c r="L2224" s="6" t="str">
        <f>IF(Belegerfassung!H2232&lt;&gt;"",Belegerfassung!H2232,"")</f>
        <v/>
      </c>
      <c r="M2224" t="str">
        <f>IFERROR(IF(Belegerfassung!E2232&lt;&gt;"",VLOOKUP(Belegerfassung!E2232,Abfrage!$L$2:$M$15,2,),""),"")</f>
        <v/>
      </c>
      <c r="N2224" t="str">
        <f t="shared" si="103"/>
        <v/>
      </c>
      <c r="O2224" t="str">
        <f t="shared" si="104"/>
        <v/>
      </c>
      <c r="P2224" t="str">
        <f>IF(Belegerfassung!G2232&lt;&gt;"",CONCATENATE(Belegerfassung!G2232,".pdf"),"")</f>
        <v/>
      </c>
    </row>
    <row r="2225" spans="1:16">
      <c r="A2225" t="str">
        <f>IF(Belegerfassung!C2233&lt;&gt;"",0,"")</f>
        <v/>
      </c>
      <c r="B2225" t="str">
        <f>IFERROR(VLOOKUP(Belegerfassung!I2233,Konten!A:D,2,FALSE),"")</f>
        <v/>
      </c>
      <c r="C2225" t="str">
        <f>IF(A2225&lt;&gt;"",TEXT(Belegerfassung!C2233,"TT.MM.JJJJ"),"")</f>
        <v/>
      </c>
      <c r="D2225" t="str">
        <f>IFERROR(VLOOKUP(Belegerfassung!A2233,Abfrage!$E$2:$F$20,2,FALSE),"")</f>
        <v/>
      </c>
      <c r="E2225" t="str">
        <f>IF(A2225&lt;&gt;"",Belegerfassung!B2233,"")</f>
        <v/>
      </c>
      <c r="F2225" t="str">
        <f>IF(Belegerfassung!L2233="","",IF(Belegerfassung!L2233&lt;&gt;"",IF(Belegerfassung!L2233&lt;&gt;"",IF(Belegerfassung!J2233&lt;&gt;0,VLOOKUP(Belegerfassung!L2233,Abfrage!$A$2:$C$19,2,),VLOOKUP(Belegerfassung!L2233,Abfrage!$A$2:$C$19,3,)),"")))</f>
        <v/>
      </c>
      <c r="G2225" t="str">
        <f t="shared" si="102"/>
        <v/>
      </c>
      <c r="H2225" s="31" t="str">
        <f>IF(A2225&lt;&gt;"",-Belegerfassung!J2233+Belegerfassung!K2233,"")</f>
        <v/>
      </c>
      <c r="I2225" s="49" t="str">
        <f>IFERROR(IF(H2225&lt;&gt;"",Belegerfassung!L2233*100,""),IF(OR(Belegerfassung!L2233="Leistung EU - Erlöse",Belegerfassung!L2233="Lieferungen EU-Erlöse",Belegerfassung!L2233="EUST",Belegerfassung!L2233="Bauleistungen 20%")=TRUE,"",MID(Belegerfassung!L2233,4,2)))</f>
        <v/>
      </c>
      <c r="J2225" s="6" t="str">
        <f>IF(A2225&lt;&gt;"",LEFT(Belegerfassung!D2233,40),"")</f>
        <v/>
      </c>
      <c r="K2225" t="str">
        <f>IF(A2225&lt;&gt;"",VLOOKUP(D2225,Abfrage!$F$2:$G$21,2,FALSE),"")</f>
        <v/>
      </c>
      <c r="L2225" s="6" t="str">
        <f>IF(Belegerfassung!H2233&lt;&gt;"",Belegerfassung!H2233,"")</f>
        <v/>
      </c>
      <c r="M2225" t="str">
        <f>IFERROR(IF(Belegerfassung!E2233&lt;&gt;"",VLOOKUP(Belegerfassung!E2233,Abfrage!$L$2:$M$15,2,),""),"")</f>
        <v/>
      </c>
      <c r="N2225" t="str">
        <f t="shared" si="103"/>
        <v/>
      </c>
      <c r="O2225" t="str">
        <f t="shared" si="104"/>
        <v/>
      </c>
      <c r="P2225" t="str">
        <f>IF(Belegerfassung!G2233&lt;&gt;"",CONCATENATE(Belegerfassung!G2233,".pdf"),"")</f>
        <v/>
      </c>
    </row>
    <row r="2226" spans="1:16">
      <c r="A2226" t="str">
        <f>IF(Belegerfassung!C2234&lt;&gt;"",0,"")</f>
        <v/>
      </c>
      <c r="B2226" t="str">
        <f>IFERROR(VLOOKUP(Belegerfassung!I2234,Konten!A:D,2,FALSE),"")</f>
        <v/>
      </c>
      <c r="C2226" t="str">
        <f>IF(A2226&lt;&gt;"",TEXT(Belegerfassung!C2234,"TT.MM.JJJJ"),"")</f>
        <v/>
      </c>
      <c r="D2226" t="str">
        <f>IFERROR(VLOOKUP(Belegerfassung!A2234,Abfrage!$E$2:$F$20,2,FALSE),"")</f>
        <v/>
      </c>
      <c r="E2226" t="str">
        <f>IF(A2226&lt;&gt;"",Belegerfassung!B2234,"")</f>
        <v/>
      </c>
      <c r="F2226" t="str">
        <f>IF(Belegerfassung!L2234="","",IF(Belegerfassung!L2234&lt;&gt;"",IF(Belegerfassung!L2234&lt;&gt;"",IF(Belegerfassung!J2234&lt;&gt;0,VLOOKUP(Belegerfassung!L2234,Abfrage!$A$2:$C$19,2,),VLOOKUP(Belegerfassung!L2234,Abfrage!$A$2:$C$19,3,)),"")))</f>
        <v/>
      </c>
      <c r="G2226" t="str">
        <f t="shared" si="102"/>
        <v/>
      </c>
      <c r="H2226" s="31" t="str">
        <f>IF(A2226&lt;&gt;"",-Belegerfassung!J2234+Belegerfassung!K2234,"")</f>
        <v/>
      </c>
      <c r="I2226" s="49" t="str">
        <f>IFERROR(IF(H2226&lt;&gt;"",Belegerfassung!L2234*100,""),IF(OR(Belegerfassung!L2234="Leistung EU - Erlöse",Belegerfassung!L2234="Lieferungen EU-Erlöse",Belegerfassung!L2234="EUST",Belegerfassung!L2234="Bauleistungen 20%")=TRUE,"",MID(Belegerfassung!L2234,4,2)))</f>
        <v/>
      </c>
      <c r="J2226" s="6" t="str">
        <f>IF(A2226&lt;&gt;"",LEFT(Belegerfassung!D2234,40),"")</f>
        <v/>
      </c>
      <c r="K2226" t="str">
        <f>IF(A2226&lt;&gt;"",VLOOKUP(D2226,Abfrage!$F$2:$G$21,2,FALSE),"")</f>
        <v/>
      </c>
      <c r="L2226" s="6" t="str">
        <f>IF(Belegerfassung!H2234&lt;&gt;"",Belegerfassung!H2234,"")</f>
        <v/>
      </c>
      <c r="M2226" t="str">
        <f>IFERROR(IF(Belegerfassung!E2234&lt;&gt;"",VLOOKUP(Belegerfassung!E2234,Abfrage!$L$2:$M$15,2,),""),"")</f>
        <v/>
      </c>
      <c r="N2226" t="str">
        <f t="shared" si="103"/>
        <v/>
      </c>
      <c r="O2226" t="str">
        <f t="shared" si="104"/>
        <v/>
      </c>
      <c r="P2226" t="str">
        <f>IF(Belegerfassung!G2234&lt;&gt;"",CONCATENATE(Belegerfassung!G2234,".pdf"),"")</f>
        <v/>
      </c>
    </row>
    <row r="2227" spans="1:16">
      <c r="A2227" t="str">
        <f>IF(Belegerfassung!C2235&lt;&gt;"",0,"")</f>
        <v/>
      </c>
      <c r="B2227" t="str">
        <f>IFERROR(VLOOKUP(Belegerfassung!I2235,Konten!A:D,2,FALSE),"")</f>
        <v/>
      </c>
      <c r="C2227" t="str">
        <f>IF(A2227&lt;&gt;"",TEXT(Belegerfassung!C2235,"TT.MM.JJJJ"),"")</f>
        <v/>
      </c>
      <c r="D2227" t="str">
        <f>IFERROR(VLOOKUP(Belegerfassung!A2235,Abfrage!$E$2:$F$20,2,FALSE),"")</f>
        <v/>
      </c>
      <c r="E2227" t="str">
        <f>IF(A2227&lt;&gt;"",Belegerfassung!B2235,"")</f>
        <v/>
      </c>
      <c r="F2227" t="str">
        <f>IF(Belegerfassung!L2235="","",IF(Belegerfassung!L2235&lt;&gt;"",IF(Belegerfassung!L2235&lt;&gt;"",IF(Belegerfassung!J2235&lt;&gt;0,VLOOKUP(Belegerfassung!L2235,Abfrage!$A$2:$C$19,2,),VLOOKUP(Belegerfassung!L2235,Abfrage!$A$2:$C$19,3,)),"")))</f>
        <v/>
      </c>
      <c r="G2227" t="str">
        <f t="shared" si="102"/>
        <v/>
      </c>
      <c r="H2227" s="31" t="str">
        <f>IF(A2227&lt;&gt;"",-Belegerfassung!J2235+Belegerfassung!K2235,"")</f>
        <v/>
      </c>
      <c r="I2227" s="49" t="str">
        <f>IFERROR(IF(H2227&lt;&gt;"",Belegerfassung!L2235*100,""),IF(OR(Belegerfassung!L2235="Leistung EU - Erlöse",Belegerfassung!L2235="Lieferungen EU-Erlöse",Belegerfassung!L2235="EUST",Belegerfassung!L2235="Bauleistungen 20%")=TRUE,"",MID(Belegerfassung!L2235,4,2)))</f>
        <v/>
      </c>
      <c r="J2227" s="6" t="str">
        <f>IF(A2227&lt;&gt;"",LEFT(Belegerfassung!D2235,40),"")</f>
        <v/>
      </c>
      <c r="K2227" t="str">
        <f>IF(A2227&lt;&gt;"",VLOOKUP(D2227,Abfrage!$F$2:$G$21,2,FALSE),"")</f>
        <v/>
      </c>
      <c r="L2227" s="6" t="str">
        <f>IF(Belegerfassung!H2235&lt;&gt;"",Belegerfassung!H2235,"")</f>
        <v/>
      </c>
      <c r="M2227" t="str">
        <f>IFERROR(IF(Belegerfassung!E2235&lt;&gt;"",VLOOKUP(Belegerfassung!E2235,Abfrage!$L$2:$M$15,2,),""),"")</f>
        <v/>
      </c>
      <c r="N2227" t="str">
        <f t="shared" si="103"/>
        <v/>
      </c>
      <c r="O2227" t="str">
        <f t="shared" si="104"/>
        <v/>
      </c>
      <c r="P2227" t="str">
        <f>IF(Belegerfassung!G2235&lt;&gt;"",CONCATENATE(Belegerfassung!G2235,".pdf"),"")</f>
        <v/>
      </c>
    </row>
    <row r="2228" spans="1:16">
      <c r="A2228" t="str">
        <f>IF(Belegerfassung!C2236&lt;&gt;"",0,"")</f>
        <v/>
      </c>
      <c r="B2228" t="str">
        <f>IFERROR(VLOOKUP(Belegerfassung!I2236,Konten!A:D,2,FALSE),"")</f>
        <v/>
      </c>
      <c r="C2228" t="str">
        <f>IF(A2228&lt;&gt;"",TEXT(Belegerfassung!C2236,"TT.MM.JJJJ"),"")</f>
        <v/>
      </c>
      <c r="D2228" t="str">
        <f>IFERROR(VLOOKUP(Belegerfassung!A2236,Abfrage!$E$2:$F$20,2,FALSE),"")</f>
        <v/>
      </c>
      <c r="E2228" t="str">
        <f>IF(A2228&lt;&gt;"",Belegerfassung!B2236,"")</f>
        <v/>
      </c>
      <c r="F2228" t="str">
        <f>IF(Belegerfassung!L2236="","",IF(Belegerfassung!L2236&lt;&gt;"",IF(Belegerfassung!L2236&lt;&gt;"",IF(Belegerfassung!J2236&lt;&gt;0,VLOOKUP(Belegerfassung!L2236,Abfrage!$A$2:$C$19,2,),VLOOKUP(Belegerfassung!L2236,Abfrage!$A$2:$C$19,3,)),"")))</f>
        <v/>
      </c>
      <c r="G2228" t="str">
        <f t="shared" si="102"/>
        <v/>
      </c>
      <c r="H2228" s="31" t="str">
        <f>IF(A2228&lt;&gt;"",-Belegerfassung!J2236+Belegerfassung!K2236,"")</f>
        <v/>
      </c>
      <c r="I2228" s="49" t="str">
        <f>IFERROR(IF(H2228&lt;&gt;"",Belegerfassung!L2236*100,""),IF(OR(Belegerfassung!L2236="Leistung EU - Erlöse",Belegerfassung!L2236="Lieferungen EU-Erlöse",Belegerfassung!L2236="EUST",Belegerfassung!L2236="Bauleistungen 20%")=TRUE,"",MID(Belegerfassung!L2236,4,2)))</f>
        <v/>
      </c>
      <c r="J2228" s="6" t="str">
        <f>IF(A2228&lt;&gt;"",LEFT(Belegerfassung!D2236,40),"")</f>
        <v/>
      </c>
      <c r="K2228" t="str">
        <f>IF(A2228&lt;&gt;"",VLOOKUP(D2228,Abfrage!$F$2:$G$21,2,FALSE),"")</f>
        <v/>
      </c>
      <c r="L2228" s="6" t="str">
        <f>IF(Belegerfassung!H2236&lt;&gt;"",Belegerfassung!H2236,"")</f>
        <v/>
      </c>
      <c r="M2228" t="str">
        <f>IFERROR(IF(Belegerfassung!E2236&lt;&gt;"",VLOOKUP(Belegerfassung!E2236,Abfrage!$L$2:$M$15,2,),""),"")</f>
        <v/>
      </c>
      <c r="N2228" t="str">
        <f t="shared" si="103"/>
        <v/>
      </c>
      <c r="O2228" t="str">
        <f t="shared" si="104"/>
        <v/>
      </c>
      <c r="P2228" t="str">
        <f>IF(Belegerfassung!G2236&lt;&gt;"",CONCATENATE(Belegerfassung!G2236,".pdf"),"")</f>
        <v/>
      </c>
    </row>
    <row r="2229" spans="1:16">
      <c r="A2229" t="str">
        <f>IF(Belegerfassung!C2237&lt;&gt;"",0,"")</f>
        <v/>
      </c>
      <c r="B2229" t="str">
        <f>IFERROR(VLOOKUP(Belegerfassung!I2237,Konten!A:D,2,FALSE),"")</f>
        <v/>
      </c>
      <c r="C2229" t="str">
        <f>IF(A2229&lt;&gt;"",TEXT(Belegerfassung!C2237,"TT.MM.JJJJ"),"")</f>
        <v/>
      </c>
      <c r="D2229" t="str">
        <f>IFERROR(VLOOKUP(Belegerfassung!A2237,Abfrage!$E$2:$F$20,2,FALSE),"")</f>
        <v/>
      </c>
      <c r="E2229" t="str">
        <f>IF(A2229&lt;&gt;"",Belegerfassung!B2237,"")</f>
        <v/>
      </c>
      <c r="F2229" t="str">
        <f>IF(Belegerfassung!L2237="","",IF(Belegerfassung!L2237&lt;&gt;"",IF(Belegerfassung!L2237&lt;&gt;"",IF(Belegerfassung!J2237&lt;&gt;0,VLOOKUP(Belegerfassung!L2237,Abfrage!$A$2:$C$19,2,),VLOOKUP(Belegerfassung!L2237,Abfrage!$A$2:$C$19,3,)),"")))</f>
        <v/>
      </c>
      <c r="G2229" t="str">
        <f t="shared" si="102"/>
        <v/>
      </c>
      <c r="H2229" s="31" t="str">
        <f>IF(A2229&lt;&gt;"",-Belegerfassung!J2237+Belegerfassung!K2237,"")</f>
        <v/>
      </c>
      <c r="I2229" s="49" t="str">
        <f>IFERROR(IF(H2229&lt;&gt;"",Belegerfassung!L2237*100,""),IF(OR(Belegerfassung!L2237="Leistung EU - Erlöse",Belegerfassung!L2237="Lieferungen EU-Erlöse",Belegerfassung!L2237="EUST",Belegerfassung!L2237="Bauleistungen 20%")=TRUE,"",MID(Belegerfassung!L2237,4,2)))</f>
        <v/>
      </c>
      <c r="J2229" s="6" t="str">
        <f>IF(A2229&lt;&gt;"",LEFT(Belegerfassung!D2237,40),"")</f>
        <v/>
      </c>
      <c r="K2229" t="str">
        <f>IF(A2229&lt;&gt;"",VLOOKUP(D2229,Abfrage!$F$2:$G$21,2,FALSE),"")</f>
        <v/>
      </c>
      <c r="L2229" s="6" t="str">
        <f>IF(Belegerfassung!H2237&lt;&gt;"",Belegerfassung!H2237,"")</f>
        <v/>
      </c>
      <c r="M2229" t="str">
        <f>IFERROR(IF(Belegerfassung!E2237&lt;&gt;"",VLOOKUP(Belegerfassung!E2237,Abfrage!$L$2:$M$15,2,),""),"")</f>
        <v/>
      </c>
      <c r="N2229" t="str">
        <f t="shared" si="103"/>
        <v/>
      </c>
      <c r="O2229" t="str">
        <f t="shared" si="104"/>
        <v/>
      </c>
      <c r="P2229" t="str">
        <f>IF(Belegerfassung!G2237&lt;&gt;"",CONCATENATE(Belegerfassung!G2237,".pdf"),"")</f>
        <v/>
      </c>
    </row>
    <row r="2230" spans="1:16">
      <c r="A2230" t="str">
        <f>IF(Belegerfassung!C2238&lt;&gt;"",0,"")</f>
        <v/>
      </c>
      <c r="B2230" t="str">
        <f>IFERROR(VLOOKUP(Belegerfassung!I2238,Konten!A:D,2,FALSE),"")</f>
        <v/>
      </c>
      <c r="C2230" t="str">
        <f>IF(A2230&lt;&gt;"",TEXT(Belegerfassung!C2238,"TT.MM.JJJJ"),"")</f>
        <v/>
      </c>
      <c r="D2230" t="str">
        <f>IFERROR(VLOOKUP(Belegerfassung!A2238,Abfrage!$E$2:$F$20,2,FALSE),"")</f>
        <v/>
      </c>
      <c r="E2230" t="str">
        <f>IF(A2230&lt;&gt;"",Belegerfassung!B2238,"")</f>
        <v/>
      </c>
      <c r="F2230" t="str">
        <f>IF(Belegerfassung!L2238="","",IF(Belegerfassung!L2238&lt;&gt;"",IF(Belegerfassung!L2238&lt;&gt;"",IF(Belegerfassung!J2238&lt;&gt;0,VLOOKUP(Belegerfassung!L2238,Abfrage!$A$2:$C$19,2,),VLOOKUP(Belegerfassung!L2238,Abfrage!$A$2:$C$19,3,)),"")))</f>
        <v/>
      </c>
      <c r="G2230" t="str">
        <f t="shared" si="102"/>
        <v/>
      </c>
      <c r="H2230" s="31" t="str">
        <f>IF(A2230&lt;&gt;"",-Belegerfassung!J2238+Belegerfassung!K2238,"")</f>
        <v/>
      </c>
      <c r="I2230" s="49" t="str">
        <f>IFERROR(IF(H2230&lt;&gt;"",Belegerfassung!L2238*100,""),IF(OR(Belegerfassung!L2238="Leistung EU - Erlöse",Belegerfassung!L2238="Lieferungen EU-Erlöse",Belegerfassung!L2238="EUST",Belegerfassung!L2238="Bauleistungen 20%")=TRUE,"",MID(Belegerfassung!L2238,4,2)))</f>
        <v/>
      </c>
      <c r="J2230" s="6" t="str">
        <f>IF(A2230&lt;&gt;"",LEFT(Belegerfassung!D2238,40),"")</f>
        <v/>
      </c>
      <c r="K2230" t="str">
        <f>IF(A2230&lt;&gt;"",VLOOKUP(D2230,Abfrage!$F$2:$G$21,2,FALSE),"")</f>
        <v/>
      </c>
      <c r="L2230" s="6" t="str">
        <f>IF(Belegerfassung!H2238&lt;&gt;"",Belegerfassung!H2238,"")</f>
        <v/>
      </c>
      <c r="M2230" t="str">
        <f>IFERROR(IF(Belegerfassung!E2238&lt;&gt;"",VLOOKUP(Belegerfassung!E2238,Abfrage!$L$2:$M$15,2,),""),"")</f>
        <v/>
      </c>
      <c r="N2230" t="str">
        <f t="shared" si="103"/>
        <v/>
      </c>
      <c r="O2230" t="str">
        <f t="shared" si="104"/>
        <v/>
      </c>
      <c r="P2230" t="str">
        <f>IF(Belegerfassung!G2238&lt;&gt;"",CONCATENATE(Belegerfassung!G2238,".pdf"),"")</f>
        <v/>
      </c>
    </row>
    <row r="2231" spans="1:16">
      <c r="A2231" t="str">
        <f>IF(Belegerfassung!C2239&lt;&gt;"",0,"")</f>
        <v/>
      </c>
      <c r="B2231" t="str">
        <f>IFERROR(VLOOKUP(Belegerfassung!I2239,Konten!A:D,2,FALSE),"")</f>
        <v/>
      </c>
      <c r="C2231" t="str">
        <f>IF(A2231&lt;&gt;"",TEXT(Belegerfassung!C2239,"TT.MM.JJJJ"),"")</f>
        <v/>
      </c>
      <c r="D2231" t="str">
        <f>IFERROR(VLOOKUP(Belegerfassung!A2239,Abfrage!$E$2:$F$20,2,FALSE),"")</f>
        <v/>
      </c>
      <c r="E2231" t="str">
        <f>IF(A2231&lt;&gt;"",Belegerfassung!B2239,"")</f>
        <v/>
      </c>
      <c r="F2231" t="str">
        <f>IF(Belegerfassung!L2239="","",IF(Belegerfassung!L2239&lt;&gt;"",IF(Belegerfassung!L2239&lt;&gt;"",IF(Belegerfassung!J2239&lt;&gt;0,VLOOKUP(Belegerfassung!L2239,Abfrage!$A$2:$C$19,2,),VLOOKUP(Belegerfassung!L2239,Abfrage!$A$2:$C$19,3,)),"")))</f>
        <v/>
      </c>
      <c r="G2231" t="str">
        <f t="shared" si="102"/>
        <v/>
      </c>
      <c r="H2231" s="31" t="str">
        <f>IF(A2231&lt;&gt;"",-Belegerfassung!J2239+Belegerfassung!K2239,"")</f>
        <v/>
      </c>
      <c r="I2231" s="49" t="str">
        <f>IFERROR(IF(H2231&lt;&gt;"",Belegerfassung!L2239*100,""),IF(OR(Belegerfassung!L2239="Leistung EU - Erlöse",Belegerfassung!L2239="Lieferungen EU-Erlöse",Belegerfassung!L2239="EUST",Belegerfassung!L2239="Bauleistungen 20%")=TRUE,"",MID(Belegerfassung!L2239,4,2)))</f>
        <v/>
      </c>
      <c r="J2231" s="6" t="str">
        <f>IF(A2231&lt;&gt;"",LEFT(Belegerfassung!D2239,40),"")</f>
        <v/>
      </c>
      <c r="K2231" t="str">
        <f>IF(A2231&lt;&gt;"",VLOOKUP(D2231,Abfrage!$F$2:$G$21,2,FALSE),"")</f>
        <v/>
      </c>
      <c r="L2231" s="6" t="str">
        <f>IF(Belegerfassung!H2239&lt;&gt;"",Belegerfassung!H2239,"")</f>
        <v/>
      </c>
      <c r="M2231" t="str">
        <f>IFERROR(IF(Belegerfassung!E2239&lt;&gt;"",VLOOKUP(Belegerfassung!E2239,Abfrage!$L$2:$M$15,2,),""),"")</f>
        <v/>
      </c>
      <c r="N2231" t="str">
        <f t="shared" si="103"/>
        <v/>
      </c>
      <c r="O2231" t="str">
        <f t="shared" si="104"/>
        <v/>
      </c>
      <c r="P2231" t="str">
        <f>IF(Belegerfassung!G2239&lt;&gt;"",CONCATENATE(Belegerfassung!G2239,".pdf"),"")</f>
        <v/>
      </c>
    </row>
    <row r="2232" spans="1:16">
      <c r="A2232" t="str">
        <f>IF(Belegerfassung!C2240&lt;&gt;"",0,"")</f>
        <v/>
      </c>
      <c r="B2232" t="str">
        <f>IFERROR(VLOOKUP(Belegerfassung!I2240,Konten!A:D,2,FALSE),"")</f>
        <v/>
      </c>
      <c r="C2232" t="str">
        <f>IF(A2232&lt;&gt;"",TEXT(Belegerfassung!C2240,"TT.MM.JJJJ"),"")</f>
        <v/>
      </c>
      <c r="D2232" t="str">
        <f>IFERROR(VLOOKUP(Belegerfassung!A2240,Abfrage!$E$2:$F$20,2,FALSE),"")</f>
        <v/>
      </c>
      <c r="E2232" t="str">
        <f>IF(A2232&lt;&gt;"",Belegerfassung!B2240,"")</f>
        <v/>
      </c>
      <c r="F2232" t="str">
        <f>IF(Belegerfassung!L2240="","",IF(Belegerfassung!L2240&lt;&gt;"",IF(Belegerfassung!L2240&lt;&gt;"",IF(Belegerfassung!J2240&lt;&gt;0,VLOOKUP(Belegerfassung!L2240,Abfrage!$A$2:$C$19,2,),VLOOKUP(Belegerfassung!L2240,Abfrage!$A$2:$C$19,3,)),"")))</f>
        <v/>
      </c>
      <c r="G2232" t="str">
        <f t="shared" si="102"/>
        <v/>
      </c>
      <c r="H2232" s="31" t="str">
        <f>IF(A2232&lt;&gt;"",-Belegerfassung!J2240+Belegerfassung!K2240,"")</f>
        <v/>
      </c>
      <c r="I2232" s="49" t="str">
        <f>IFERROR(IF(H2232&lt;&gt;"",Belegerfassung!L2240*100,""),IF(OR(Belegerfassung!L2240="Leistung EU - Erlöse",Belegerfassung!L2240="Lieferungen EU-Erlöse",Belegerfassung!L2240="EUST",Belegerfassung!L2240="Bauleistungen 20%")=TRUE,"",MID(Belegerfassung!L2240,4,2)))</f>
        <v/>
      </c>
      <c r="J2232" s="6" t="str">
        <f>IF(A2232&lt;&gt;"",LEFT(Belegerfassung!D2240,40),"")</f>
        <v/>
      </c>
      <c r="K2232" t="str">
        <f>IF(A2232&lt;&gt;"",VLOOKUP(D2232,Abfrage!$F$2:$G$21,2,FALSE),"")</f>
        <v/>
      </c>
      <c r="L2232" s="6" t="str">
        <f>IF(Belegerfassung!H2240&lt;&gt;"",Belegerfassung!H2240,"")</f>
        <v/>
      </c>
      <c r="M2232" t="str">
        <f>IFERROR(IF(Belegerfassung!E2240&lt;&gt;"",VLOOKUP(Belegerfassung!E2240,Abfrage!$L$2:$M$15,2,),""),"")</f>
        <v/>
      </c>
      <c r="N2232" t="str">
        <f t="shared" si="103"/>
        <v/>
      </c>
      <c r="O2232" t="str">
        <f t="shared" si="104"/>
        <v/>
      </c>
      <c r="P2232" t="str">
        <f>IF(Belegerfassung!G2240&lt;&gt;"",CONCATENATE(Belegerfassung!G2240,".pdf"),"")</f>
        <v/>
      </c>
    </row>
    <row r="2233" spans="1:16">
      <c r="A2233" t="str">
        <f>IF(Belegerfassung!C2241&lt;&gt;"",0,"")</f>
        <v/>
      </c>
      <c r="B2233" t="str">
        <f>IFERROR(VLOOKUP(Belegerfassung!I2241,Konten!A:D,2,FALSE),"")</f>
        <v/>
      </c>
      <c r="C2233" t="str">
        <f>IF(A2233&lt;&gt;"",TEXT(Belegerfassung!C2241,"TT.MM.JJJJ"),"")</f>
        <v/>
      </c>
      <c r="D2233" t="str">
        <f>IFERROR(VLOOKUP(Belegerfassung!A2241,Abfrage!$E$2:$F$20,2,FALSE),"")</f>
        <v/>
      </c>
      <c r="E2233" t="str">
        <f>IF(A2233&lt;&gt;"",Belegerfassung!B2241,"")</f>
        <v/>
      </c>
      <c r="F2233" t="str">
        <f>IF(Belegerfassung!L2241="","",IF(Belegerfassung!L2241&lt;&gt;"",IF(Belegerfassung!L2241&lt;&gt;"",IF(Belegerfassung!J2241&lt;&gt;0,VLOOKUP(Belegerfassung!L2241,Abfrage!$A$2:$C$19,2,),VLOOKUP(Belegerfassung!L2241,Abfrage!$A$2:$C$19,3,)),"")))</f>
        <v/>
      </c>
      <c r="G2233" t="str">
        <f t="shared" si="102"/>
        <v/>
      </c>
      <c r="H2233" s="31" t="str">
        <f>IF(A2233&lt;&gt;"",-Belegerfassung!J2241+Belegerfassung!K2241,"")</f>
        <v/>
      </c>
      <c r="I2233" s="49" t="str">
        <f>IFERROR(IF(H2233&lt;&gt;"",Belegerfassung!L2241*100,""),IF(OR(Belegerfassung!L2241="Leistung EU - Erlöse",Belegerfassung!L2241="Lieferungen EU-Erlöse",Belegerfassung!L2241="EUST",Belegerfassung!L2241="Bauleistungen 20%")=TRUE,"",MID(Belegerfassung!L2241,4,2)))</f>
        <v/>
      </c>
      <c r="J2233" s="6" t="str">
        <f>IF(A2233&lt;&gt;"",LEFT(Belegerfassung!D2241,40),"")</f>
        <v/>
      </c>
      <c r="K2233" t="str">
        <f>IF(A2233&lt;&gt;"",VLOOKUP(D2233,Abfrage!$F$2:$G$21,2,FALSE),"")</f>
        <v/>
      </c>
      <c r="L2233" s="6" t="str">
        <f>IF(Belegerfassung!H2241&lt;&gt;"",Belegerfassung!H2241,"")</f>
        <v/>
      </c>
      <c r="M2233" t="str">
        <f>IFERROR(IF(Belegerfassung!E2241&lt;&gt;"",VLOOKUP(Belegerfassung!E2241,Abfrage!$L$2:$M$15,2,),""),"")</f>
        <v/>
      </c>
      <c r="N2233" t="str">
        <f t="shared" si="103"/>
        <v/>
      </c>
      <c r="O2233" t="str">
        <f t="shared" si="104"/>
        <v/>
      </c>
      <c r="P2233" t="str">
        <f>IF(Belegerfassung!G2241&lt;&gt;"",CONCATENATE(Belegerfassung!G2241,".pdf"),"")</f>
        <v/>
      </c>
    </row>
    <row r="2234" spans="1:16">
      <c r="A2234" t="str">
        <f>IF(Belegerfassung!C2242&lt;&gt;"",0,"")</f>
        <v/>
      </c>
      <c r="B2234" t="str">
        <f>IFERROR(VLOOKUP(Belegerfassung!I2242,Konten!A:D,2,FALSE),"")</f>
        <v/>
      </c>
      <c r="C2234" t="str">
        <f>IF(A2234&lt;&gt;"",TEXT(Belegerfassung!C2242,"TT.MM.JJJJ"),"")</f>
        <v/>
      </c>
      <c r="D2234" t="str">
        <f>IFERROR(VLOOKUP(Belegerfassung!A2242,Abfrage!$E$2:$F$20,2,FALSE),"")</f>
        <v/>
      </c>
      <c r="E2234" t="str">
        <f>IF(A2234&lt;&gt;"",Belegerfassung!B2242,"")</f>
        <v/>
      </c>
      <c r="F2234" t="str">
        <f>IF(Belegerfassung!L2242="","",IF(Belegerfassung!L2242&lt;&gt;"",IF(Belegerfassung!L2242&lt;&gt;"",IF(Belegerfassung!J2242&lt;&gt;0,VLOOKUP(Belegerfassung!L2242,Abfrage!$A$2:$C$19,2,),VLOOKUP(Belegerfassung!L2242,Abfrage!$A$2:$C$19,3,)),"")))</f>
        <v/>
      </c>
      <c r="G2234" t="str">
        <f t="shared" si="102"/>
        <v/>
      </c>
      <c r="H2234" s="31" t="str">
        <f>IF(A2234&lt;&gt;"",-Belegerfassung!J2242+Belegerfassung!K2242,"")</f>
        <v/>
      </c>
      <c r="I2234" s="49" t="str">
        <f>IFERROR(IF(H2234&lt;&gt;"",Belegerfassung!L2242*100,""),IF(OR(Belegerfassung!L2242="Leistung EU - Erlöse",Belegerfassung!L2242="Lieferungen EU-Erlöse",Belegerfassung!L2242="EUST",Belegerfassung!L2242="Bauleistungen 20%")=TRUE,"",MID(Belegerfassung!L2242,4,2)))</f>
        <v/>
      </c>
      <c r="J2234" s="6" t="str">
        <f>IF(A2234&lt;&gt;"",LEFT(Belegerfassung!D2242,40),"")</f>
        <v/>
      </c>
      <c r="K2234" t="str">
        <f>IF(A2234&lt;&gt;"",VLOOKUP(D2234,Abfrage!$F$2:$G$21,2,FALSE),"")</f>
        <v/>
      </c>
      <c r="L2234" s="6" t="str">
        <f>IF(Belegerfassung!H2242&lt;&gt;"",Belegerfassung!H2242,"")</f>
        <v/>
      </c>
      <c r="M2234" t="str">
        <f>IFERROR(IF(Belegerfassung!E2242&lt;&gt;"",VLOOKUP(Belegerfassung!E2242,Abfrage!$L$2:$M$15,2,),""),"")</f>
        <v/>
      </c>
      <c r="N2234" t="str">
        <f t="shared" si="103"/>
        <v/>
      </c>
      <c r="O2234" t="str">
        <f t="shared" si="104"/>
        <v/>
      </c>
      <c r="P2234" t="str">
        <f>IF(Belegerfassung!G2242&lt;&gt;"",CONCATENATE(Belegerfassung!G2242,".pdf"),"")</f>
        <v/>
      </c>
    </row>
    <row r="2235" spans="1:16">
      <c r="A2235" t="str">
        <f>IF(Belegerfassung!C2243&lt;&gt;"",0,"")</f>
        <v/>
      </c>
      <c r="B2235" t="str">
        <f>IFERROR(VLOOKUP(Belegerfassung!I2243,Konten!A:D,2,FALSE),"")</f>
        <v/>
      </c>
      <c r="C2235" t="str">
        <f>IF(A2235&lt;&gt;"",TEXT(Belegerfassung!C2243,"TT.MM.JJJJ"),"")</f>
        <v/>
      </c>
      <c r="D2235" t="str">
        <f>IFERROR(VLOOKUP(Belegerfassung!A2243,Abfrage!$E$2:$F$20,2,FALSE),"")</f>
        <v/>
      </c>
      <c r="E2235" t="str">
        <f>IF(A2235&lt;&gt;"",Belegerfassung!B2243,"")</f>
        <v/>
      </c>
      <c r="F2235" t="str">
        <f>IF(Belegerfassung!L2243="","",IF(Belegerfassung!L2243&lt;&gt;"",IF(Belegerfassung!L2243&lt;&gt;"",IF(Belegerfassung!J2243&lt;&gt;0,VLOOKUP(Belegerfassung!L2243,Abfrage!$A$2:$C$19,2,),VLOOKUP(Belegerfassung!L2243,Abfrage!$A$2:$C$19,3,)),"")))</f>
        <v/>
      </c>
      <c r="G2235" t="str">
        <f t="shared" si="102"/>
        <v/>
      </c>
      <c r="H2235" s="31" t="str">
        <f>IF(A2235&lt;&gt;"",-Belegerfassung!J2243+Belegerfassung!K2243,"")</f>
        <v/>
      </c>
      <c r="I2235" s="49" t="str">
        <f>IFERROR(IF(H2235&lt;&gt;"",Belegerfassung!L2243*100,""),IF(OR(Belegerfassung!L2243="Leistung EU - Erlöse",Belegerfassung!L2243="Lieferungen EU-Erlöse",Belegerfassung!L2243="EUST",Belegerfassung!L2243="Bauleistungen 20%")=TRUE,"",MID(Belegerfassung!L2243,4,2)))</f>
        <v/>
      </c>
      <c r="J2235" s="6" t="str">
        <f>IF(A2235&lt;&gt;"",LEFT(Belegerfassung!D2243,40),"")</f>
        <v/>
      </c>
      <c r="K2235" t="str">
        <f>IF(A2235&lt;&gt;"",VLOOKUP(D2235,Abfrage!$F$2:$G$21,2,FALSE),"")</f>
        <v/>
      </c>
      <c r="L2235" s="6" t="str">
        <f>IF(Belegerfassung!H2243&lt;&gt;"",Belegerfassung!H2243,"")</f>
        <v/>
      </c>
      <c r="M2235" t="str">
        <f>IFERROR(IF(Belegerfassung!E2243&lt;&gt;"",VLOOKUP(Belegerfassung!E2243,Abfrage!$L$2:$M$15,2,),""),"")</f>
        <v/>
      </c>
      <c r="N2235" t="str">
        <f t="shared" si="103"/>
        <v/>
      </c>
      <c r="O2235" t="str">
        <f t="shared" si="104"/>
        <v/>
      </c>
      <c r="P2235" t="str">
        <f>IF(Belegerfassung!G2243&lt;&gt;"",CONCATENATE(Belegerfassung!G2243,".pdf"),"")</f>
        <v/>
      </c>
    </row>
    <row r="2236" spans="1:16">
      <c r="A2236" t="str">
        <f>IF(Belegerfassung!C2244&lt;&gt;"",0,"")</f>
        <v/>
      </c>
      <c r="B2236" t="str">
        <f>IFERROR(VLOOKUP(Belegerfassung!I2244,Konten!A:D,2,FALSE),"")</f>
        <v/>
      </c>
      <c r="C2236" t="str">
        <f>IF(A2236&lt;&gt;"",TEXT(Belegerfassung!C2244,"TT.MM.JJJJ"),"")</f>
        <v/>
      </c>
      <c r="D2236" t="str">
        <f>IFERROR(VLOOKUP(Belegerfassung!A2244,Abfrage!$E$2:$F$20,2,FALSE),"")</f>
        <v/>
      </c>
      <c r="E2236" t="str">
        <f>IF(A2236&lt;&gt;"",Belegerfassung!B2244,"")</f>
        <v/>
      </c>
      <c r="F2236" t="str">
        <f>IF(Belegerfassung!L2244="","",IF(Belegerfassung!L2244&lt;&gt;"",IF(Belegerfassung!L2244&lt;&gt;"",IF(Belegerfassung!J2244&lt;&gt;0,VLOOKUP(Belegerfassung!L2244,Abfrage!$A$2:$C$19,2,),VLOOKUP(Belegerfassung!L2244,Abfrage!$A$2:$C$19,3,)),"")))</f>
        <v/>
      </c>
      <c r="G2236" t="str">
        <f t="shared" si="102"/>
        <v/>
      </c>
      <c r="H2236" s="31" t="str">
        <f>IF(A2236&lt;&gt;"",-Belegerfassung!J2244+Belegerfassung!K2244,"")</f>
        <v/>
      </c>
      <c r="I2236" s="49" t="str">
        <f>IFERROR(IF(H2236&lt;&gt;"",Belegerfassung!L2244*100,""),IF(OR(Belegerfassung!L2244="Leistung EU - Erlöse",Belegerfassung!L2244="Lieferungen EU-Erlöse",Belegerfassung!L2244="EUST",Belegerfassung!L2244="Bauleistungen 20%")=TRUE,"",MID(Belegerfassung!L2244,4,2)))</f>
        <v/>
      </c>
      <c r="J2236" s="6" t="str">
        <f>IF(A2236&lt;&gt;"",LEFT(Belegerfassung!D2244,40),"")</f>
        <v/>
      </c>
      <c r="K2236" t="str">
        <f>IF(A2236&lt;&gt;"",VLOOKUP(D2236,Abfrage!$F$2:$G$21,2,FALSE),"")</f>
        <v/>
      </c>
      <c r="L2236" s="6" t="str">
        <f>IF(Belegerfassung!H2244&lt;&gt;"",Belegerfassung!H2244,"")</f>
        <v/>
      </c>
      <c r="M2236" t="str">
        <f>IFERROR(IF(Belegerfassung!E2244&lt;&gt;"",VLOOKUP(Belegerfassung!E2244,Abfrage!$L$2:$M$15,2,),""),"")</f>
        <v/>
      </c>
      <c r="N2236" t="str">
        <f t="shared" si="103"/>
        <v/>
      </c>
      <c r="O2236" t="str">
        <f t="shared" si="104"/>
        <v/>
      </c>
      <c r="P2236" t="str">
        <f>IF(Belegerfassung!G2244&lt;&gt;"",CONCATENATE(Belegerfassung!G2244,".pdf"),"")</f>
        <v/>
      </c>
    </row>
    <row r="2237" spans="1:16">
      <c r="A2237" t="str">
        <f>IF(Belegerfassung!C2245&lt;&gt;"",0,"")</f>
        <v/>
      </c>
      <c r="B2237" t="str">
        <f>IFERROR(VLOOKUP(Belegerfassung!I2245,Konten!A:D,2,FALSE),"")</f>
        <v/>
      </c>
      <c r="C2237" t="str">
        <f>IF(A2237&lt;&gt;"",TEXT(Belegerfassung!C2245,"TT.MM.JJJJ"),"")</f>
        <v/>
      </c>
      <c r="D2237" t="str">
        <f>IFERROR(VLOOKUP(Belegerfassung!A2245,Abfrage!$E$2:$F$20,2,FALSE),"")</f>
        <v/>
      </c>
      <c r="E2237" t="str">
        <f>IF(A2237&lt;&gt;"",Belegerfassung!B2245,"")</f>
        <v/>
      </c>
      <c r="F2237" t="str">
        <f>IF(Belegerfassung!L2245="","",IF(Belegerfassung!L2245&lt;&gt;"",IF(Belegerfassung!L2245&lt;&gt;"",IF(Belegerfassung!J2245&lt;&gt;0,VLOOKUP(Belegerfassung!L2245,Abfrage!$A$2:$C$19,2,),VLOOKUP(Belegerfassung!L2245,Abfrage!$A$2:$C$19,3,)),"")))</f>
        <v/>
      </c>
      <c r="G2237" t="str">
        <f t="shared" si="102"/>
        <v/>
      </c>
      <c r="H2237" s="31" t="str">
        <f>IF(A2237&lt;&gt;"",-Belegerfassung!J2245+Belegerfassung!K2245,"")</f>
        <v/>
      </c>
      <c r="I2237" s="49" t="str">
        <f>IFERROR(IF(H2237&lt;&gt;"",Belegerfassung!L2245*100,""),IF(OR(Belegerfassung!L2245="Leistung EU - Erlöse",Belegerfassung!L2245="Lieferungen EU-Erlöse",Belegerfassung!L2245="EUST",Belegerfassung!L2245="Bauleistungen 20%")=TRUE,"",MID(Belegerfassung!L2245,4,2)))</f>
        <v/>
      </c>
      <c r="J2237" s="6" t="str">
        <f>IF(A2237&lt;&gt;"",LEFT(Belegerfassung!D2245,40),"")</f>
        <v/>
      </c>
      <c r="K2237" t="str">
        <f>IF(A2237&lt;&gt;"",VLOOKUP(D2237,Abfrage!$F$2:$G$21,2,FALSE),"")</f>
        <v/>
      </c>
      <c r="L2237" s="6" t="str">
        <f>IF(Belegerfassung!H2245&lt;&gt;"",Belegerfassung!H2245,"")</f>
        <v/>
      </c>
      <c r="M2237" t="str">
        <f>IFERROR(IF(Belegerfassung!E2245&lt;&gt;"",VLOOKUP(Belegerfassung!E2245,Abfrage!$L$2:$M$15,2,),""),"")</f>
        <v/>
      </c>
      <c r="N2237" t="str">
        <f t="shared" si="103"/>
        <v/>
      </c>
      <c r="O2237" t="str">
        <f t="shared" si="104"/>
        <v/>
      </c>
      <c r="P2237" t="str">
        <f>IF(Belegerfassung!G2245&lt;&gt;"",CONCATENATE(Belegerfassung!G2245,".pdf"),"")</f>
        <v/>
      </c>
    </row>
    <row r="2238" spans="1:16">
      <c r="A2238" t="str">
        <f>IF(Belegerfassung!C2246&lt;&gt;"",0,"")</f>
        <v/>
      </c>
      <c r="B2238" t="str">
        <f>IFERROR(VLOOKUP(Belegerfassung!I2246,Konten!A:D,2,FALSE),"")</f>
        <v/>
      </c>
      <c r="C2238" t="str">
        <f>IF(A2238&lt;&gt;"",TEXT(Belegerfassung!C2246,"TT.MM.JJJJ"),"")</f>
        <v/>
      </c>
      <c r="D2238" t="str">
        <f>IFERROR(VLOOKUP(Belegerfassung!A2246,Abfrage!$E$2:$F$20,2,FALSE),"")</f>
        <v/>
      </c>
      <c r="E2238" t="str">
        <f>IF(A2238&lt;&gt;"",Belegerfassung!B2246,"")</f>
        <v/>
      </c>
      <c r="F2238" t="str">
        <f>IF(Belegerfassung!L2246="","",IF(Belegerfassung!L2246&lt;&gt;"",IF(Belegerfassung!L2246&lt;&gt;"",IF(Belegerfassung!J2246&lt;&gt;0,VLOOKUP(Belegerfassung!L2246,Abfrage!$A$2:$C$19,2,),VLOOKUP(Belegerfassung!L2246,Abfrage!$A$2:$C$19,3,)),"")))</f>
        <v/>
      </c>
      <c r="G2238" t="str">
        <f t="shared" si="102"/>
        <v/>
      </c>
      <c r="H2238" s="31" t="str">
        <f>IF(A2238&lt;&gt;"",-Belegerfassung!J2246+Belegerfassung!K2246,"")</f>
        <v/>
      </c>
      <c r="I2238" s="49" t="str">
        <f>IFERROR(IF(H2238&lt;&gt;"",Belegerfassung!L2246*100,""),IF(OR(Belegerfassung!L2246="Leistung EU - Erlöse",Belegerfassung!L2246="Lieferungen EU-Erlöse",Belegerfassung!L2246="EUST",Belegerfassung!L2246="Bauleistungen 20%")=TRUE,"",MID(Belegerfassung!L2246,4,2)))</f>
        <v/>
      </c>
      <c r="J2238" s="6" t="str">
        <f>IF(A2238&lt;&gt;"",LEFT(Belegerfassung!D2246,40),"")</f>
        <v/>
      </c>
      <c r="K2238" t="str">
        <f>IF(A2238&lt;&gt;"",VLOOKUP(D2238,Abfrage!$F$2:$G$21,2,FALSE),"")</f>
        <v/>
      </c>
      <c r="L2238" s="6" t="str">
        <f>IF(Belegerfassung!H2246&lt;&gt;"",Belegerfassung!H2246,"")</f>
        <v/>
      </c>
      <c r="M2238" t="str">
        <f>IFERROR(IF(Belegerfassung!E2246&lt;&gt;"",VLOOKUP(Belegerfassung!E2246,Abfrage!$L$2:$M$15,2,),""),"")</f>
        <v/>
      </c>
      <c r="N2238" t="str">
        <f t="shared" si="103"/>
        <v/>
      </c>
      <c r="O2238" t="str">
        <f t="shared" si="104"/>
        <v/>
      </c>
      <c r="P2238" t="str">
        <f>IF(Belegerfassung!G2246&lt;&gt;"",CONCATENATE(Belegerfassung!G2246,".pdf"),"")</f>
        <v/>
      </c>
    </row>
    <row r="2239" spans="1:16">
      <c r="A2239" t="str">
        <f>IF(Belegerfassung!C2247&lt;&gt;"",0,"")</f>
        <v/>
      </c>
      <c r="B2239" t="str">
        <f>IFERROR(VLOOKUP(Belegerfassung!I2247,Konten!A:D,2,FALSE),"")</f>
        <v/>
      </c>
      <c r="C2239" t="str">
        <f>IF(A2239&lt;&gt;"",TEXT(Belegerfassung!C2247,"TT.MM.JJJJ"),"")</f>
        <v/>
      </c>
      <c r="D2239" t="str">
        <f>IFERROR(VLOOKUP(Belegerfassung!A2247,Abfrage!$E$2:$F$20,2,FALSE),"")</f>
        <v/>
      </c>
      <c r="E2239" t="str">
        <f>IF(A2239&lt;&gt;"",Belegerfassung!B2247,"")</f>
        <v/>
      </c>
      <c r="F2239" t="str">
        <f>IF(Belegerfassung!L2247="","",IF(Belegerfassung!L2247&lt;&gt;"",IF(Belegerfassung!L2247&lt;&gt;"",IF(Belegerfassung!J2247&lt;&gt;0,VLOOKUP(Belegerfassung!L2247,Abfrage!$A$2:$C$19,2,),VLOOKUP(Belegerfassung!L2247,Abfrage!$A$2:$C$19,3,)),"")))</f>
        <v/>
      </c>
      <c r="G2239" t="str">
        <f t="shared" si="102"/>
        <v/>
      </c>
      <c r="H2239" s="31" t="str">
        <f>IF(A2239&lt;&gt;"",-Belegerfassung!J2247+Belegerfassung!K2247,"")</f>
        <v/>
      </c>
      <c r="I2239" s="49" t="str">
        <f>IFERROR(IF(H2239&lt;&gt;"",Belegerfassung!L2247*100,""),IF(OR(Belegerfassung!L2247="Leistung EU - Erlöse",Belegerfassung!L2247="Lieferungen EU-Erlöse",Belegerfassung!L2247="EUST",Belegerfassung!L2247="Bauleistungen 20%")=TRUE,"",MID(Belegerfassung!L2247,4,2)))</f>
        <v/>
      </c>
      <c r="J2239" s="6" t="str">
        <f>IF(A2239&lt;&gt;"",LEFT(Belegerfassung!D2247,40),"")</f>
        <v/>
      </c>
      <c r="K2239" t="str">
        <f>IF(A2239&lt;&gt;"",VLOOKUP(D2239,Abfrage!$F$2:$G$21,2,FALSE),"")</f>
        <v/>
      </c>
      <c r="L2239" s="6" t="str">
        <f>IF(Belegerfassung!H2247&lt;&gt;"",Belegerfassung!H2247,"")</f>
        <v/>
      </c>
      <c r="M2239" t="str">
        <f>IFERROR(IF(Belegerfassung!E2247&lt;&gt;"",VLOOKUP(Belegerfassung!E2247,Abfrage!$L$2:$M$15,2,),""),"")</f>
        <v/>
      </c>
      <c r="N2239" t="str">
        <f t="shared" si="103"/>
        <v/>
      </c>
      <c r="O2239" t="str">
        <f t="shared" si="104"/>
        <v/>
      </c>
      <c r="P2239" t="str">
        <f>IF(Belegerfassung!G2247&lt;&gt;"",CONCATENATE(Belegerfassung!G2247,".pdf"),"")</f>
        <v/>
      </c>
    </row>
    <row r="2240" spans="1:16">
      <c r="A2240" t="str">
        <f>IF(Belegerfassung!C2248&lt;&gt;"",0,"")</f>
        <v/>
      </c>
      <c r="B2240" t="str">
        <f>IFERROR(VLOOKUP(Belegerfassung!I2248,Konten!A:D,2,FALSE),"")</f>
        <v/>
      </c>
      <c r="C2240" t="str">
        <f>IF(A2240&lt;&gt;"",TEXT(Belegerfassung!C2248,"TT.MM.JJJJ"),"")</f>
        <v/>
      </c>
      <c r="D2240" t="str">
        <f>IFERROR(VLOOKUP(Belegerfassung!A2248,Abfrage!$E$2:$F$20,2,FALSE),"")</f>
        <v/>
      </c>
      <c r="E2240" t="str">
        <f>IF(A2240&lt;&gt;"",Belegerfassung!B2248,"")</f>
        <v/>
      </c>
      <c r="F2240" t="str">
        <f>IF(Belegerfassung!L2248="","",IF(Belegerfassung!L2248&lt;&gt;"",IF(Belegerfassung!L2248&lt;&gt;"",IF(Belegerfassung!J2248&lt;&gt;0,VLOOKUP(Belegerfassung!L2248,Abfrage!$A$2:$C$19,2,),VLOOKUP(Belegerfassung!L2248,Abfrage!$A$2:$C$19,3,)),"")))</f>
        <v/>
      </c>
      <c r="G2240" t="str">
        <f t="shared" si="102"/>
        <v/>
      </c>
      <c r="H2240" s="31" t="str">
        <f>IF(A2240&lt;&gt;"",-Belegerfassung!J2248+Belegerfassung!K2248,"")</f>
        <v/>
      </c>
      <c r="I2240" s="49" t="str">
        <f>IFERROR(IF(H2240&lt;&gt;"",Belegerfassung!L2248*100,""),IF(OR(Belegerfassung!L2248="Leistung EU - Erlöse",Belegerfassung!L2248="Lieferungen EU-Erlöse",Belegerfassung!L2248="EUST",Belegerfassung!L2248="Bauleistungen 20%")=TRUE,"",MID(Belegerfassung!L2248,4,2)))</f>
        <v/>
      </c>
      <c r="J2240" s="6" t="str">
        <f>IF(A2240&lt;&gt;"",LEFT(Belegerfassung!D2248,40),"")</f>
        <v/>
      </c>
      <c r="K2240" t="str">
        <f>IF(A2240&lt;&gt;"",VLOOKUP(D2240,Abfrage!$F$2:$G$21,2,FALSE),"")</f>
        <v/>
      </c>
      <c r="L2240" s="6" t="str">
        <f>IF(Belegerfassung!H2248&lt;&gt;"",Belegerfassung!H2248,"")</f>
        <v/>
      </c>
      <c r="M2240" t="str">
        <f>IFERROR(IF(Belegerfassung!E2248&lt;&gt;"",VLOOKUP(Belegerfassung!E2248,Abfrage!$L$2:$M$15,2,),""),"")</f>
        <v/>
      </c>
      <c r="N2240" t="str">
        <f t="shared" si="103"/>
        <v/>
      </c>
      <c r="O2240" t="str">
        <f t="shared" si="104"/>
        <v/>
      </c>
      <c r="P2240" t="str">
        <f>IF(Belegerfassung!G2248&lt;&gt;"",CONCATENATE(Belegerfassung!G2248,".pdf"),"")</f>
        <v/>
      </c>
    </row>
    <row r="2241" spans="1:16">
      <c r="A2241" t="str">
        <f>IF(Belegerfassung!C2249&lt;&gt;"",0,"")</f>
        <v/>
      </c>
      <c r="B2241" t="str">
        <f>IFERROR(VLOOKUP(Belegerfassung!I2249,Konten!A:D,2,FALSE),"")</f>
        <v/>
      </c>
      <c r="C2241" t="str">
        <f>IF(A2241&lt;&gt;"",TEXT(Belegerfassung!C2249,"TT.MM.JJJJ"),"")</f>
        <v/>
      </c>
      <c r="D2241" t="str">
        <f>IFERROR(VLOOKUP(Belegerfassung!A2249,Abfrage!$E$2:$F$20,2,FALSE),"")</f>
        <v/>
      </c>
      <c r="E2241" t="str">
        <f>IF(A2241&lt;&gt;"",Belegerfassung!B2249,"")</f>
        <v/>
      </c>
      <c r="F2241" t="str">
        <f>IF(Belegerfassung!L2249="","",IF(Belegerfassung!L2249&lt;&gt;"",IF(Belegerfassung!L2249&lt;&gt;"",IF(Belegerfassung!J2249&lt;&gt;0,VLOOKUP(Belegerfassung!L2249,Abfrage!$A$2:$C$19,2,),VLOOKUP(Belegerfassung!L2249,Abfrage!$A$2:$C$19,3,)),"")))</f>
        <v/>
      </c>
      <c r="G2241" t="str">
        <f t="shared" si="102"/>
        <v/>
      </c>
      <c r="H2241" s="31" t="str">
        <f>IF(A2241&lt;&gt;"",-Belegerfassung!J2249+Belegerfassung!K2249,"")</f>
        <v/>
      </c>
      <c r="I2241" s="49" t="str">
        <f>IFERROR(IF(H2241&lt;&gt;"",Belegerfassung!L2249*100,""),IF(OR(Belegerfassung!L2249="Leistung EU - Erlöse",Belegerfassung!L2249="Lieferungen EU-Erlöse",Belegerfassung!L2249="EUST",Belegerfassung!L2249="Bauleistungen 20%")=TRUE,"",MID(Belegerfassung!L2249,4,2)))</f>
        <v/>
      </c>
      <c r="J2241" s="6" t="str">
        <f>IF(A2241&lt;&gt;"",LEFT(Belegerfassung!D2249,40),"")</f>
        <v/>
      </c>
      <c r="K2241" t="str">
        <f>IF(A2241&lt;&gt;"",VLOOKUP(D2241,Abfrage!$F$2:$G$21,2,FALSE),"")</f>
        <v/>
      </c>
      <c r="L2241" s="6" t="str">
        <f>IF(Belegerfassung!H2249&lt;&gt;"",Belegerfassung!H2249,"")</f>
        <v/>
      </c>
      <c r="M2241" t="str">
        <f>IFERROR(IF(Belegerfassung!E2249&lt;&gt;"",VLOOKUP(Belegerfassung!E2249,Abfrage!$L$2:$M$15,2,),""),"")</f>
        <v/>
      </c>
      <c r="N2241" t="str">
        <f t="shared" si="103"/>
        <v/>
      </c>
      <c r="O2241" t="str">
        <f t="shared" si="104"/>
        <v/>
      </c>
      <c r="P2241" t="str">
        <f>IF(Belegerfassung!G2249&lt;&gt;"",CONCATENATE(Belegerfassung!G2249,".pdf"),"")</f>
        <v/>
      </c>
    </row>
    <row r="2242" spans="1:16">
      <c r="A2242" t="str">
        <f>IF(Belegerfassung!C2250&lt;&gt;"",0,"")</f>
        <v/>
      </c>
      <c r="B2242" t="str">
        <f>IFERROR(VLOOKUP(Belegerfassung!I2250,Konten!A:D,2,FALSE),"")</f>
        <v/>
      </c>
      <c r="C2242" t="str">
        <f>IF(A2242&lt;&gt;"",TEXT(Belegerfassung!C2250,"TT.MM.JJJJ"),"")</f>
        <v/>
      </c>
      <c r="D2242" t="str">
        <f>IFERROR(VLOOKUP(Belegerfassung!A2250,Abfrage!$E$2:$F$20,2,FALSE),"")</f>
        <v/>
      </c>
      <c r="E2242" t="str">
        <f>IF(A2242&lt;&gt;"",Belegerfassung!B2250,"")</f>
        <v/>
      </c>
      <c r="F2242" t="str">
        <f>IF(Belegerfassung!L2250="","",IF(Belegerfassung!L2250&lt;&gt;"",IF(Belegerfassung!L2250&lt;&gt;"",IF(Belegerfassung!J2250&lt;&gt;0,VLOOKUP(Belegerfassung!L2250,Abfrage!$A$2:$C$19,2,),VLOOKUP(Belegerfassung!L2250,Abfrage!$A$2:$C$19,3,)),"")))</f>
        <v/>
      </c>
      <c r="G2242" t="str">
        <f t="shared" si="102"/>
        <v/>
      </c>
      <c r="H2242" s="31" t="str">
        <f>IF(A2242&lt;&gt;"",-Belegerfassung!J2250+Belegerfassung!K2250,"")</f>
        <v/>
      </c>
      <c r="I2242" s="49" t="str">
        <f>IFERROR(IF(H2242&lt;&gt;"",Belegerfassung!L2250*100,""),IF(OR(Belegerfassung!L2250="Leistung EU - Erlöse",Belegerfassung!L2250="Lieferungen EU-Erlöse",Belegerfassung!L2250="EUST",Belegerfassung!L2250="Bauleistungen 20%")=TRUE,"",MID(Belegerfassung!L2250,4,2)))</f>
        <v/>
      </c>
      <c r="J2242" s="6" t="str">
        <f>IF(A2242&lt;&gt;"",LEFT(Belegerfassung!D2250,40),"")</f>
        <v/>
      </c>
      <c r="K2242" t="str">
        <f>IF(A2242&lt;&gt;"",VLOOKUP(D2242,Abfrage!$F$2:$G$21,2,FALSE),"")</f>
        <v/>
      </c>
      <c r="L2242" s="6" t="str">
        <f>IF(Belegerfassung!H2250&lt;&gt;"",Belegerfassung!H2250,"")</f>
        <v/>
      </c>
      <c r="M2242" t="str">
        <f>IFERROR(IF(Belegerfassung!E2250&lt;&gt;"",VLOOKUP(Belegerfassung!E2250,Abfrage!$L$2:$M$15,2,),""),"")</f>
        <v/>
      </c>
      <c r="N2242" t="str">
        <f t="shared" si="103"/>
        <v/>
      </c>
      <c r="O2242" t="str">
        <f t="shared" si="104"/>
        <v/>
      </c>
      <c r="P2242" t="str">
        <f>IF(Belegerfassung!G2250&lt;&gt;"",CONCATENATE(Belegerfassung!G2250,".pdf"),"")</f>
        <v/>
      </c>
    </row>
    <row r="2243" spans="1:16">
      <c r="A2243" t="str">
        <f>IF(Belegerfassung!C2251&lt;&gt;"",0,"")</f>
        <v/>
      </c>
      <c r="B2243" t="str">
        <f>IFERROR(VLOOKUP(Belegerfassung!I2251,Konten!A:D,2,FALSE),"")</f>
        <v/>
      </c>
      <c r="C2243" t="str">
        <f>IF(A2243&lt;&gt;"",TEXT(Belegerfassung!C2251,"TT.MM.JJJJ"),"")</f>
        <v/>
      </c>
      <c r="D2243" t="str">
        <f>IFERROR(VLOOKUP(Belegerfassung!A2251,Abfrage!$E$2:$F$20,2,FALSE),"")</f>
        <v/>
      </c>
      <c r="E2243" t="str">
        <f>IF(A2243&lt;&gt;"",Belegerfassung!B2251,"")</f>
        <v/>
      </c>
      <c r="F2243" t="str">
        <f>IF(Belegerfassung!L2251="","",IF(Belegerfassung!L2251&lt;&gt;"",IF(Belegerfassung!L2251&lt;&gt;"",IF(Belegerfassung!J2251&lt;&gt;0,VLOOKUP(Belegerfassung!L2251,Abfrage!$A$2:$C$19,2,),VLOOKUP(Belegerfassung!L2251,Abfrage!$A$2:$C$19,3,)),"")))</f>
        <v/>
      </c>
      <c r="G2243" t="str">
        <f t="shared" ref="G2243:G2306" si="105">IF(A2243&lt;&gt;"",1,"")</f>
        <v/>
      </c>
      <c r="H2243" s="31" t="str">
        <f>IF(A2243&lt;&gt;"",-Belegerfassung!J2251+Belegerfassung!K2251,"")</f>
        <v/>
      </c>
      <c r="I2243" s="49" t="str">
        <f>IFERROR(IF(H2243&lt;&gt;"",Belegerfassung!L2251*100,""),IF(OR(Belegerfassung!L2251="Leistung EU - Erlöse",Belegerfassung!L2251="Lieferungen EU-Erlöse",Belegerfassung!L2251="EUST",Belegerfassung!L2251="Bauleistungen 20%")=TRUE,"",MID(Belegerfassung!L2251,4,2)))</f>
        <v/>
      </c>
      <c r="J2243" s="6" t="str">
        <f>IF(A2243&lt;&gt;"",LEFT(Belegerfassung!D2251,40),"")</f>
        <v/>
      </c>
      <c r="K2243" t="str">
        <f>IF(A2243&lt;&gt;"",VLOOKUP(D2243,Abfrage!$F$2:$G$21,2,FALSE),"")</f>
        <v/>
      </c>
      <c r="L2243" s="6" t="str">
        <f>IF(Belegerfassung!H2251&lt;&gt;"",Belegerfassung!H2251,"")</f>
        <v/>
      </c>
      <c r="M2243" t="str">
        <f>IFERROR(IF(Belegerfassung!E2251&lt;&gt;"",VLOOKUP(Belegerfassung!E2251,Abfrage!$L$2:$M$15,2,),""),"")</f>
        <v/>
      </c>
      <c r="N2243" t="str">
        <f t="shared" ref="N2243:N2306" si="106">IF(A2243&lt;&gt;"","E","")</f>
        <v/>
      </c>
      <c r="O2243" t="str">
        <f t="shared" ref="O2243:O2306" si="107">IF(A2243&lt;&gt;"","A","")</f>
        <v/>
      </c>
      <c r="P2243" t="str">
        <f>IF(Belegerfassung!G2251&lt;&gt;"",CONCATENATE(Belegerfassung!G2251,".pdf"),"")</f>
        <v/>
      </c>
    </row>
    <row r="2244" spans="1:16">
      <c r="A2244" t="str">
        <f>IF(Belegerfassung!C2252&lt;&gt;"",0,"")</f>
        <v/>
      </c>
      <c r="B2244" t="str">
        <f>IFERROR(VLOOKUP(Belegerfassung!I2252,Konten!A:D,2,FALSE),"")</f>
        <v/>
      </c>
      <c r="C2244" t="str">
        <f>IF(A2244&lt;&gt;"",TEXT(Belegerfassung!C2252,"TT.MM.JJJJ"),"")</f>
        <v/>
      </c>
      <c r="D2244" t="str">
        <f>IFERROR(VLOOKUP(Belegerfassung!A2252,Abfrage!$E$2:$F$20,2,FALSE),"")</f>
        <v/>
      </c>
      <c r="E2244" t="str">
        <f>IF(A2244&lt;&gt;"",Belegerfassung!B2252,"")</f>
        <v/>
      </c>
      <c r="F2244" t="str">
        <f>IF(Belegerfassung!L2252="","",IF(Belegerfassung!L2252&lt;&gt;"",IF(Belegerfassung!L2252&lt;&gt;"",IF(Belegerfassung!J2252&lt;&gt;0,VLOOKUP(Belegerfassung!L2252,Abfrage!$A$2:$C$19,2,),VLOOKUP(Belegerfassung!L2252,Abfrage!$A$2:$C$19,3,)),"")))</f>
        <v/>
      </c>
      <c r="G2244" t="str">
        <f t="shared" si="105"/>
        <v/>
      </c>
      <c r="H2244" s="31" t="str">
        <f>IF(A2244&lt;&gt;"",-Belegerfassung!J2252+Belegerfassung!K2252,"")</f>
        <v/>
      </c>
      <c r="I2244" s="49" t="str">
        <f>IFERROR(IF(H2244&lt;&gt;"",Belegerfassung!L2252*100,""),IF(OR(Belegerfassung!L2252="Leistung EU - Erlöse",Belegerfassung!L2252="Lieferungen EU-Erlöse",Belegerfassung!L2252="EUST",Belegerfassung!L2252="Bauleistungen 20%")=TRUE,"",MID(Belegerfassung!L2252,4,2)))</f>
        <v/>
      </c>
      <c r="J2244" s="6" t="str">
        <f>IF(A2244&lt;&gt;"",LEFT(Belegerfassung!D2252,40),"")</f>
        <v/>
      </c>
      <c r="K2244" t="str">
        <f>IF(A2244&lt;&gt;"",VLOOKUP(D2244,Abfrage!$F$2:$G$21,2,FALSE),"")</f>
        <v/>
      </c>
      <c r="L2244" s="6" t="str">
        <f>IF(Belegerfassung!H2252&lt;&gt;"",Belegerfassung!H2252,"")</f>
        <v/>
      </c>
      <c r="M2244" t="str">
        <f>IFERROR(IF(Belegerfassung!E2252&lt;&gt;"",VLOOKUP(Belegerfassung!E2252,Abfrage!$L$2:$M$15,2,),""),"")</f>
        <v/>
      </c>
      <c r="N2244" t="str">
        <f t="shared" si="106"/>
        <v/>
      </c>
      <c r="O2244" t="str">
        <f t="shared" si="107"/>
        <v/>
      </c>
      <c r="P2244" t="str">
        <f>IF(Belegerfassung!G2252&lt;&gt;"",CONCATENATE(Belegerfassung!G2252,".pdf"),"")</f>
        <v/>
      </c>
    </row>
    <row r="2245" spans="1:16">
      <c r="A2245" t="str">
        <f>IF(Belegerfassung!C2253&lt;&gt;"",0,"")</f>
        <v/>
      </c>
      <c r="B2245" t="str">
        <f>IFERROR(VLOOKUP(Belegerfassung!I2253,Konten!A:D,2,FALSE),"")</f>
        <v/>
      </c>
      <c r="C2245" t="str">
        <f>IF(A2245&lt;&gt;"",TEXT(Belegerfassung!C2253,"TT.MM.JJJJ"),"")</f>
        <v/>
      </c>
      <c r="D2245" t="str">
        <f>IFERROR(VLOOKUP(Belegerfassung!A2253,Abfrage!$E$2:$F$20,2,FALSE),"")</f>
        <v/>
      </c>
      <c r="E2245" t="str">
        <f>IF(A2245&lt;&gt;"",Belegerfassung!B2253,"")</f>
        <v/>
      </c>
      <c r="F2245" t="str">
        <f>IF(Belegerfassung!L2253="","",IF(Belegerfassung!L2253&lt;&gt;"",IF(Belegerfassung!L2253&lt;&gt;"",IF(Belegerfassung!J2253&lt;&gt;0,VLOOKUP(Belegerfassung!L2253,Abfrage!$A$2:$C$19,2,),VLOOKUP(Belegerfassung!L2253,Abfrage!$A$2:$C$19,3,)),"")))</f>
        <v/>
      </c>
      <c r="G2245" t="str">
        <f t="shared" si="105"/>
        <v/>
      </c>
      <c r="H2245" s="31" t="str">
        <f>IF(A2245&lt;&gt;"",-Belegerfassung!J2253+Belegerfassung!K2253,"")</f>
        <v/>
      </c>
      <c r="I2245" s="49" t="str">
        <f>IFERROR(IF(H2245&lt;&gt;"",Belegerfassung!L2253*100,""),IF(OR(Belegerfassung!L2253="Leistung EU - Erlöse",Belegerfassung!L2253="Lieferungen EU-Erlöse",Belegerfassung!L2253="EUST",Belegerfassung!L2253="Bauleistungen 20%")=TRUE,"",MID(Belegerfassung!L2253,4,2)))</f>
        <v/>
      </c>
      <c r="J2245" s="6" t="str">
        <f>IF(A2245&lt;&gt;"",LEFT(Belegerfassung!D2253,40),"")</f>
        <v/>
      </c>
      <c r="K2245" t="str">
        <f>IF(A2245&lt;&gt;"",VLOOKUP(D2245,Abfrage!$F$2:$G$21,2,FALSE),"")</f>
        <v/>
      </c>
      <c r="L2245" s="6" t="str">
        <f>IF(Belegerfassung!H2253&lt;&gt;"",Belegerfassung!H2253,"")</f>
        <v/>
      </c>
      <c r="M2245" t="str">
        <f>IFERROR(IF(Belegerfassung!E2253&lt;&gt;"",VLOOKUP(Belegerfassung!E2253,Abfrage!$L$2:$M$15,2,),""),"")</f>
        <v/>
      </c>
      <c r="N2245" t="str">
        <f t="shared" si="106"/>
        <v/>
      </c>
      <c r="O2245" t="str">
        <f t="shared" si="107"/>
        <v/>
      </c>
      <c r="P2245" t="str">
        <f>IF(Belegerfassung!G2253&lt;&gt;"",CONCATENATE(Belegerfassung!G2253,".pdf"),"")</f>
        <v/>
      </c>
    </row>
    <row r="2246" spans="1:16">
      <c r="A2246" t="str">
        <f>IF(Belegerfassung!C2254&lt;&gt;"",0,"")</f>
        <v/>
      </c>
      <c r="B2246" t="str">
        <f>IFERROR(VLOOKUP(Belegerfassung!I2254,Konten!A:D,2,FALSE),"")</f>
        <v/>
      </c>
      <c r="C2246" t="str">
        <f>IF(A2246&lt;&gt;"",TEXT(Belegerfassung!C2254,"TT.MM.JJJJ"),"")</f>
        <v/>
      </c>
      <c r="D2246" t="str">
        <f>IFERROR(VLOOKUP(Belegerfassung!A2254,Abfrage!$E$2:$F$20,2,FALSE),"")</f>
        <v/>
      </c>
      <c r="E2246" t="str">
        <f>IF(A2246&lt;&gt;"",Belegerfassung!B2254,"")</f>
        <v/>
      </c>
      <c r="F2246" t="str">
        <f>IF(Belegerfassung!L2254="","",IF(Belegerfassung!L2254&lt;&gt;"",IF(Belegerfassung!L2254&lt;&gt;"",IF(Belegerfassung!J2254&lt;&gt;0,VLOOKUP(Belegerfassung!L2254,Abfrage!$A$2:$C$19,2,),VLOOKUP(Belegerfassung!L2254,Abfrage!$A$2:$C$19,3,)),"")))</f>
        <v/>
      </c>
      <c r="G2246" t="str">
        <f t="shared" si="105"/>
        <v/>
      </c>
      <c r="H2246" s="31" t="str">
        <f>IF(A2246&lt;&gt;"",-Belegerfassung!J2254+Belegerfassung!K2254,"")</f>
        <v/>
      </c>
      <c r="I2246" s="49" t="str">
        <f>IFERROR(IF(H2246&lt;&gt;"",Belegerfassung!L2254*100,""),IF(OR(Belegerfassung!L2254="Leistung EU - Erlöse",Belegerfassung!L2254="Lieferungen EU-Erlöse",Belegerfassung!L2254="EUST",Belegerfassung!L2254="Bauleistungen 20%")=TRUE,"",MID(Belegerfassung!L2254,4,2)))</f>
        <v/>
      </c>
      <c r="J2246" s="6" t="str">
        <f>IF(A2246&lt;&gt;"",LEFT(Belegerfassung!D2254,40),"")</f>
        <v/>
      </c>
      <c r="K2246" t="str">
        <f>IF(A2246&lt;&gt;"",VLOOKUP(D2246,Abfrage!$F$2:$G$21,2,FALSE),"")</f>
        <v/>
      </c>
      <c r="L2246" s="6" t="str">
        <f>IF(Belegerfassung!H2254&lt;&gt;"",Belegerfassung!H2254,"")</f>
        <v/>
      </c>
      <c r="M2246" t="str">
        <f>IFERROR(IF(Belegerfassung!E2254&lt;&gt;"",VLOOKUP(Belegerfassung!E2254,Abfrage!$L$2:$M$15,2,),""),"")</f>
        <v/>
      </c>
      <c r="N2246" t="str">
        <f t="shared" si="106"/>
        <v/>
      </c>
      <c r="O2246" t="str">
        <f t="shared" si="107"/>
        <v/>
      </c>
      <c r="P2246" t="str">
        <f>IF(Belegerfassung!G2254&lt;&gt;"",CONCATENATE(Belegerfassung!G2254,".pdf"),"")</f>
        <v/>
      </c>
    </row>
    <row r="2247" spans="1:16">
      <c r="A2247" t="str">
        <f>IF(Belegerfassung!C2255&lt;&gt;"",0,"")</f>
        <v/>
      </c>
      <c r="B2247" t="str">
        <f>IFERROR(VLOOKUP(Belegerfassung!I2255,Konten!A:D,2,FALSE),"")</f>
        <v/>
      </c>
      <c r="C2247" t="str">
        <f>IF(A2247&lt;&gt;"",TEXT(Belegerfassung!C2255,"TT.MM.JJJJ"),"")</f>
        <v/>
      </c>
      <c r="D2247" t="str">
        <f>IFERROR(VLOOKUP(Belegerfassung!A2255,Abfrage!$E$2:$F$20,2,FALSE),"")</f>
        <v/>
      </c>
      <c r="E2247" t="str">
        <f>IF(A2247&lt;&gt;"",Belegerfassung!B2255,"")</f>
        <v/>
      </c>
      <c r="F2247" t="str">
        <f>IF(Belegerfassung!L2255="","",IF(Belegerfassung!L2255&lt;&gt;"",IF(Belegerfassung!L2255&lt;&gt;"",IF(Belegerfassung!J2255&lt;&gt;0,VLOOKUP(Belegerfassung!L2255,Abfrage!$A$2:$C$19,2,),VLOOKUP(Belegerfassung!L2255,Abfrage!$A$2:$C$19,3,)),"")))</f>
        <v/>
      </c>
      <c r="G2247" t="str">
        <f t="shared" si="105"/>
        <v/>
      </c>
      <c r="H2247" s="31" t="str">
        <f>IF(A2247&lt;&gt;"",-Belegerfassung!J2255+Belegerfassung!K2255,"")</f>
        <v/>
      </c>
      <c r="I2247" s="49" t="str">
        <f>IFERROR(IF(H2247&lt;&gt;"",Belegerfassung!L2255*100,""),IF(OR(Belegerfassung!L2255="Leistung EU - Erlöse",Belegerfassung!L2255="Lieferungen EU-Erlöse",Belegerfassung!L2255="EUST",Belegerfassung!L2255="Bauleistungen 20%")=TRUE,"",MID(Belegerfassung!L2255,4,2)))</f>
        <v/>
      </c>
      <c r="J2247" s="6" t="str">
        <f>IF(A2247&lt;&gt;"",LEFT(Belegerfassung!D2255,40),"")</f>
        <v/>
      </c>
      <c r="K2247" t="str">
        <f>IF(A2247&lt;&gt;"",VLOOKUP(D2247,Abfrage!$F$2:$G$21,2,FALSE),"")</f>
        <v/>
      </c>
      <c r="L2247" s="6" t="str">
        <f>IF(Belegerfassung!H2255&lt;&gt;"",Belegerfassung!H2255,"")</f>
        <v/>
      </c>
      <c r="M2247" t="str">
        <f>IFERROR(IF(Belegerfassung!E2255&lt;&gt;"",VLOOKUP(Belegerfassung!E2255,Abfrage!$L$2:$M$15,2,),""),"")</f>
        <v/>
      </c>
      <c r="N2247" t="str">
        <f t="shared" si="106"/>
        <v/>
      </c>
      <c r="O2247" t="str">
        <f t="shared" si="107"/>
        <v/>
      </c>
      <c r="P2247" t="str">
        <f>IF(Belegerfassung!G2255&lt;&gt;"",CONCATENATE(Belegerfassung!G2255,".pdf"),"")</f>
        <v/>
      </c>
    </row>
    <row r="2248" spans="1:16">
      <c r="A2248" t="str">
        <f>IF(Belegerfassung!C2256&lt;&gt;"",0,"")</f>
        <v/>
      </c>
      <c r="B2248" t="str">
        <f>IFERROR(VLOOKUP(Belegerfassung!I2256,Konten!A:D,2,FALSE),"")</f>
        <v/>
      </c>
      <c r="C2248" t="str">
        <f>IF(A2248&lt;&gt;"",TEXT(Belegerfassung!C2256,"TT.MM.JJJJ"),"")</f>
        <v/>
      </c>
      <c r="D2248" t="str">
        <f>IFERROR(VLOOKUP(Belegerfassung!A2256,Abfrage!$E$2:$F$20,2,FALSE),"")</f>
        <v/>
      </c>
      <c r="E2248" t="str">
        <f>IF(A2248&lt;&gt;"",Belegerfassung!B2256,"")</f>
        <v/>
      </c>
      <c r="F2248" t="str">
        <f>IF(Belegerfassung!L2256="","",IF(Belegerfassung!L2256&lt;&gt;"",IF(Belegerfassung!L2256&lt;&gt;"",IF(Belegerfassung!J2256&lt;&gt;0,VLOOKUP(Belegerfassung!L2256,Abfrage!$A$2:$C$19,2,),VLOOKUP(Belegerfassung!L2256,Abfrage!$A$2:$C$19,3,)),"")))</f>
        <v/>
      </c>
      <c r="G2248" t="str">
        <f t="shared" si="105"/>
        <v/>
      </c>
      <c r="H2248" s="31" t="str">
        <f>IF(A2248&lt;&gt;"",-Belegerfassung!J2256+Belegerfassung!K2256,"")</f>
        <v/>
      </c>
      <c r="I2248" s="49" t="str">
        <f>IFERROR(IF(H2248&lt;&gt;"",Belegerfassung!L2256*100,""),IF(OR(Belegerfassung!L2256="Leistung EU - Erlöse",Belegerfassung!L2256="Lieferungen EU-Erlöse",Belegerfassung!L2256="EUST",Belegerfassung!L2256="Bauleistungen 20%")=TRUE,"",MID(Belegerfassung!L2256,4,2)))</f>
        <v/>
      </c>
      <c r="J2248" s="6" t="str">
        <f>IF(A2248&lt;&gt;"",LEFT(Belegerfassung!D2256,40),"")</f>
        <v/>
      </c>
      <c r="K2248" t="str">
        <f>IF(A2248&lt;&gt;"",VLOOKUP(D2248,Abfrage!$F$2:$G$21,2,FALSE),"")</f>
        <v/>
      </c>
      <c r="L2248" s="6" t="str">
        <f>IF(Belegerfassung!H2256&lt;&gt;"",Belegerfassung!H2256,"")</f>
        <v/>
      </c>
      <c r="M2248" t="str">
        <f>IFERROR(IF(Belegerfassung!E2256&lt;&gt;"",VLOOKUP(Belegerfassung!E2256,Abfrage!$L$2:$M$15,2,),""),"")</f>
        <v/>
      </c>
      <c r="N2248" t="str">
        <f t="shared" si="106"/>
        <v/>
      </c>
      <c r="O2248" t="str">
        <f t="shared" si="107"/>
        <v/>
      </c>
      <c r="P2248" t="str">
        <f>IF(Belegerfassung!G2256&lt;&gt;"",CONCATENATE(Belegerfassung!G2256,".pdf"),"")</f>
        <v/>
      </c>
    </row>
    <row r="2249" spans="1:16">
      <c r="A2249" t="str">
        <f>IF(Belegerfassung!C2257&lt;&gt;"",0,"")</f>
        <v/>
      </c>
      <c r="B2249" t="str">
        <f>IFERROR(VLOOKUP(Belegerfassung!I2257,Konten!A:D,2,FALSE),"")</f>
        <v/>
      </c>
      <c r="C2249" t="str">
        <f>IF(A2249&lt;&gt;"",TEXT(Belegerfassung!C2257,"TT.MM.JJJJ"),"")</f>
        <v/>
      </c>
      <c r="D2249" t="str">
        <f>IFERROR(VLOOKUP(Belegerfassung!A2257,Abfrage!$E$2:$F$20,2,FALSE),"")</f>
        <v/>
      </c>
      <c r="E2249" t="str">
        <f>IF(A2249&lt;&gt;"",Belegerfassung!B2257,"")</f>
        <v/>
      </c>
      <c r="F2249" t="str">
        <f>IF(Belegerfassung!L2257="","",IF(Belegerfassung!L2257&lt;&gt;"",IF(Belegerfassung!L2257&lt;&gt;"",IF(Belegerfassung!J2257&lt;&gt;0,VLOOKUP(Belegerfassung!L2257,Abfrage!$A$2:$C$19,2,),VLOOKUP(Belegerfassung!L2257,Abfrage!$A$2:$C$19,3,)),"")))</f>
        <v/>
      </c>
      <c r="G2249" t="str">
        <f t="shared" si="105"/>
        <v/>
      </c>
      <c r="H2249" s="31" t="str">
        <f>IF(A2249&lt;&gt;"",-Belegerfassung!J2257+Belegerfassung!K2257,"")</f>
        <v/>
      </c>
      <c r="I2249" s="49" t="str">
        <f>IFERROR(IF(H2249&lt;&gt;"",Belegerfassung!L2257*100,""),IF(OR(Belegerfassung!L2257="Leistung EU - Erlöse",Belegerfassung!L2257="Lieferungen EU-Erlöse",Belegerfassung!L2257="EUST",Belegerfassung!L2257="Bauleistungen 20%")=TRUE,"",MID(Belegerfassung!L2257,4,2)))</f>
        <v/>
      </c>
      <c r="J2249" s="6" t="str">
        <f>IF(A2249&lt;&gt;"",LEFT(Belegerfassung!D2257,40),"")</f>
        <v/>
      </c>
      <c r="K2249" t="str">
        <f>IF(A2249&lt;&gt;"",VLOOKUP(D2249,Abfrage!$F$2:$G$21,2,FALSE),"")</f>
        <v/>
      </c>
      <c r="L2249" s="6" t="str">
        <f>IF(Belegerfassung!H2257&lt;&gt;"",Belegerfassung!H2257,"")</f>
        <v/>
      </c>
      <c r="M2249" t="str">
        <f>IFERROR(IF(Belegerfassung!E2257&lt;&gt;"",VLOOKUP(Belegerfassung!E2257,Abfrage!$L$2:$M$15,2,),""),"")</f>
        <v/>
      </c>
      <c r="N2249" t="str">
        <f t="shared" si="106"/>
        <v/>
      </c>
      <c r="O2249" t="str">
        <f t="shared" si="107"/>
        <v/>
      </c>
      <c r="P2249" t="str">
        <f>IF(Belegerfassung!G2257&lt;&gt;"",CONCATENATE(Belegerfassung!G2257,".pdf"),"")</f>
        <v/>
      </c>
    </row>
    <row r="2250" spans="1:16">
      <c r="A2250" t="str">
        <f>IF(Belegerfassung!C2258&lt;&gt;"",0,"")</f>
        <v/>
      </c>
      <c r="B2250" t="str">
        <f>IFERROR(VLOOKUP(Belegerfassung!I2258,Konten!A:D,2,FALSE),"")</f>
        <v/>
      </c>
      <c r="C2250" t="str">
        <f>IF(A2250&lt;&gt;"",TEXT(Belegerfassung!C2258,"TT.MM.JJJJ"),"")</f>
        <v/>
      </c>
      <c r="D2250" t="str">
        <f>IFERROR(VLOOKUP(Belegerfassung!A2258,Abfrage!$E$2:$F$20,2,FALSE),"")</f>
        <v/>
      </c>
      <c r="E2250" t="str">
        <f>IF(A2250&lt;&gt;"",Belegerfassung!B2258,"")</f>
        <v/>
      </c>
      <c r="F2250" t="str">
        <f>IF(Belegerfassung!L2258="","",IF(Belegerfassung!L2258&lt;&gt;"",IF(Belegerfassung!L2258&lt;&gt;"",IF(Belegerfassung!J2258&lt;&gt;0,VLOOKUP(Belegerfassung!L2258,Abfrage!$A$2:$C$19,2,),VLOOKUP(Belegerfassung!L2258,Abfrage!$A$2:$C$19,3,)),"")))</f>
        <v/>
      </c>
      <c r="G2250" t="str">
        <f t="shared" si="105"/>
        <v/>
      </c>
      <c r="H2250" s="31" t="str">
        <f>IF(A2250&lt;&gt;"",-Belegerfassung!J2258+Belegerfassung!K2258,"")</f>
        <v/>
      </c>
      <c r="I2250" s="49" t="str">
        <f>IFERROR(IF(H2250&lt;&gt;"",Belegerfassung!L2258*100,""),IF(OR(Belegerfassung!L2258="Leistung EU - Erlöse",Belegerfassung!L2258="Lieferungen EU-Erlöse",Belegerfassung!L2258="EUST",Belegerfassung!L2258="Bauleistungen 20%")=TRUE,"",MID(Belegerfassung!L2258,4,2)))</f>
        <v/>
      </c>
      <c r="J2250" s="6" t="str">
        <f>IF(A2250&lt;&gt;"",LEFT(Belegerfassung!D2258,40),"")</f>
        <v/>
      </c>
      <c r="K2250" t="str">
        <f>IF(A2250&lt;&gt;"",VLOOKUP(D2250,Abfrage!$F$2:$G$21,2,FALSE),"")</f>
        <v/>
      </c>
      <c r="L2250" s="6" t="str">
        <f>IF(Belegerfassung!H2258&lt;&gt;"",Belegerfassung!H2258,"")</f>
        <v/>
      </c>
      <c r="M2250" t="str">
        <f>IFERROR(IF(Belegerfassung!E2258&lt;&gt;"",VLOOKUP(Belegerfassung!E2258,Abfrage!$L$2:$M$15,2,),""),"")</f>
        <v/>
      </c>
      <c r="N2250" t="str">
        <f t="shared" si="106"/>
        <v/>
      </c>
      <c r="O2250" t="str">
        <f t="shared" si="107"/>
        <v/>
      </c>
      <c r="P2250" t="str">
        <f>IF(Belegerfassung!G2258&lt;&gt;"",CONCATENATE(Belegerfassung!G2258,".pdf"),"")</f>
        <v/>
      </c>
    </row>
    <row r="2251" spans="1:16">
      <c r="A2251" t="str">
        <f>IF(Belegerfassung!C2259&lt;&gt;"",0,"")</f>
        <v/>
      </c>
      <c r="B2251" t="str">
        <f>IFERROR(VLOOKUP(Belegerfassung!I2259,Konten!A:D,2,FALSE),"")</f>
        <v/>
      </c>
      <c r="C2251" t="str">
        <f>IF(A2251&lt;&gt;"",TEXT(Belegerfassung!C2259,"TT.MM.JJJJ"),"")</f>
        <v/>
      </c>
      <c r="D2251" t="str">
        <f>IFERROR(VLOOKUP(Belegerfassung!A2259,Abfrage!$E$2:$F$20,2,FALSE),"")</f>
        <v/>
      </c>
      <c r="E2251" t="str">
        <f>IF(A2251&lt;&gt;"",Belegerfassung!B2259,"")</f>
        <v/>
      </c>
      <c r="F2251" t="str">
        <f>IF(Belegerfassung!L2259="","",IF(Belegerfassung!L2259&lt;&gt;"",IF(Belegerfassung!L2259&lt;&gt;"",IF(Belegerfassung!J2259&lt;&gt;0,VLOOKUP(Belegerfassung!L2259,Abfrage!$A$2:$C$19,2,),VLOOKUP(Belegerfassung!L2259,Abfrage!$A$2:$C$19,3,)),"")))</f>
        <v/>
      </c>
      <c r="G2251" t="str">
        <f t="shared" si="105"/>
        <v/>
      </c>
      <c r="H2251" s="31" t="str">
        <f>IF(A2251&lt;&gt;"",-Belegerfassung!J2259+Belegerfassung!K2259,"")</f>
        <v/>
      </c>
      <c r="I2251" s="49" t="str">
        <f>IFERROR(IF(H2251&lt;&gt;"",Belegerfassung!L2259*100,""),IF(OR(Belegerfassung!L2259="Leistung EU - Erlöse",Belegerfassung!L2259="Lieferungen EU-Erlöse",Belegerfassung!L2259="EUST",Belegerfassung!L2259="Bauleistungen 20%")=TRUE,"",MID(Belegerfassung!L2259,4,2)))</f>
        <v/>
      </c>
      <c r="J2251" s="6" t="str">
        <f>IF(A2251&lt;&gt;"",LEFT(Belegerfassung!D2259,40),"")</f>
        <v/>
      </c>
      <c r="K2251" t="str">
        <f>IF(A2251&lt;&gt;"",VLOOKUP(D2251,Abfrage!$F$2:$G$21,2,FALSE),"")</f>
        <v/>
      </c>
      <c r="L2251" s="6" t="str">
        <f>IF(Belegerfassung!H2259&lt;&gt;"",Belegerfassung!H2259,"")</f>
        <v/>
      </c>
      <c r="M2251" t="str">
        <f>IFERROR(IF(Belegerfassung!E2259&lt;&gt;"",VLOOKUP(Belegerfassung!E2259,Abfrage!$L$2:$M$15,2,),""),"")</f>
        <v/>
      </c>
      <c r="N2251" t="str">
        <f t="shared" si="106"/>
        <v/>
      </c>
      <c r="O2251" t="str">
        <f t="shared" si="107"/>
        <v/>
      </c>
      <c r="P2251" t="str">
        <f>IF(Belegerfassung!G2259&lt;&gt;"",CONCATENATE(Belegerfassung!G2259,".pdf"),"")</f>
        <v/>
      </c>
    </row>
    <row r="2252" spans="1:16">
      <c r="A2252" t="str">
        <f>IF(Belegerfassung!C2260&lt;&gt;"",0,"")</f>
        <v/>
      </c>
      <c r="B2252" t="str">
        <f>IFERROR(VLOOKUP(Belegerfassung!I2260,Konten!A:D,2,FALSE),"")</f>
        <v/>
      </c>
      <c r="C2252" t="str">
        <f>IF(A2252&lt;&gt;"",TEXT(Belegerfassung!C2260,"TT.MM.JJJJ"),"")</f>
        <v/>
      </c>
      <c r="D2252" t="str">
        <f>IFERROR(VLOOKUP(Belegerfassung!A2260,Abfrage!$E$2:$F$20,2,FALSE),"")</f>
        <v/>
      </c>
      <c r="E2252" t="str">
        <f>IF(A2252&lt;&gt;"",Belegerfassung!B2260,"")</f>
        <v/>
      </c>
      <c r="F2252" t="str">
        <f>IF(Belegerfassung!L2260="","",IF(Belegerfassung!L2260&lt;&gt;"",IF(Belegerfassung!L2260&lt;&gt;"",IF(Belegerfassung!J2260&lt;&gt;0,VLOOKUP(Belegerfassung!L2260,Abfrage!$A$2:$C$19,2,),VLOOKUP(Belegerfassung!L2260,Abfrage!$A$2:$C$19,3,)),"")))</f>
        <v/>
      </c>
      <c r="G2252" t="str">
        <f t="shared" si="105"/>
        <v/>
      </c>
      <c r="H2252" s="31" t="str">
        <f>IF(A2252&lt;&gt;"",-Belegerfassung!J2260+Belegerfassung!K2260,"")</f>
        <v/>
      </c>
      <c r="I2252" s="49" t="str">
        <f>IFERROR(IF(H2252&lt;&gt;"",Belegerfassung!L2260*100,""),IF(OR(Belegerfassung!L2260="Leistung EU - Erlöse",Belegerfassung!L2260="Lieferungen EU-Erlöse",Belegerfassung!L2260="EUST",Belegerfassung!L2260="Bauleistungen 20%")=TRUE,"",MID(Belegerfassung!L2260,4,2)))</f>
        <v/>
      </c>
      <c r="J2252" s="6" t="str">
        <f>IF(A2252&lt;&gt;"",LEFT(Belegerfassung!D2260,40),"")</f>
        <v/>
      </c>
      <c r="K2252" t="str">
        <f>IF(A2252&lt;&gt;"",VLOOKUP(D2252,Abfrage!$F$2:$G$21,2,FALSE),"")</f>
        <v/>
      </c>
      <c r="L2252" s="6" t="str">
        <f>IF(Belegerfassung!H2260&lt;&gt;"",Belegerfassung!H2260,"")</f>
        <v/>
      </c>
      <c r="M2252" t="str">
        <f>IFERROR(IF(Belegerfassung!E2260&lt;&gt;"",VLOOKUP(Belegerfassung!E2260,Abfrage!$L$2:$M$15,2,),""),"")</f>
        <v/>
      </c>
      <c r="N2252" t="str">
        <f t="shared" si="106"/>
        <v/>
      </c>
      <c r="O2252" t="str">
        <f t="shared" si="107"/>
        <v/>
      </c>
      <c r="P2252" t="str">
        <f>IF(Belegerfassung!G2260&lt;&gt;"",CONCATENATE(Belegerfassung!G2260,".pdf"),"")</f>
        <v/>
      </c>
    </row>
    <row r="2253" spans="1:16">
      <c r="A2253" t="str">
        <f>IF(Belegerfassung!C2261&lt;&gt;"",0,"")</f>
        <v/>
      </c>
      <c r="B2253" t="str">
        <f>IFERROR(VLOOKUP(Belegerfassung!I2261,Konten!A:D,2,FALSE),"")</f>
        <v/>
      </c>
      <c r="C2253" t="str">
        <f>IF(A2253&lt;&gt;"",TEXT(Belegerfassung!C2261,"TT.MM.JJJJ"),"")</f>
        <v/>
      </c>
      <c r="D2253" t="str">
        <f>IFERROR(VLOOKUP(Belegerfassung!A2261,Abfrage!$E$2:$F$20,2,FALSE),"")</f>
        <v/>
      </c>
      <c r="E2253" t="str">
        <f>IF(A2253&lt;&gt;"",Belegerfassung!B2261,"")</f>
        <v/>
      </c>
      <c r="F2253" t="str">
        <f>IF(Belegerfassung!L2261="","",IF(Belegerfassung!L2261&lt;&gt;"",IF(Belegerfassung!L2261&lt;&gt;"",IF(Belegerfassung!J2261&lt;&gt;0,VLOOKUP(Belegerfassung!L2261,Abfrage!$A$2:$C$19,2,),VLOOKUP(Belegerfassung!L2261,Abfrage!$A$2:$C$19,3,)),"")))</f>
        <v/>
      </c>
      <c r="G2253" t="str">
        <f t="shared" si="105"/>
        <v/>
      </c>
      <c r="H2253" s="31" t="str">
        <f>IF(A2253&lt;&gt;"",-Belegerfassung!J2261+Belegerfassung!K2261,"")</f>
        <v/>
      </c>
      <c r="I2253" s="49" t="str">
        <f>IFERROR(IF(H2253&lt;&gt;"",Belegerfassung!L2261*100,""),IF(OR(Belegerfassung!L2261="Leistung EU - Erlöse",Belegerfassung!L2261="Lieferungen EU-Erlöse",Belegerfassung!L2261="EUST",Belegerfassung!L2261="Bauleistungen 20%")=TRUE,"",MID(Belegerfassung!L2261,4,2)))</f>
        <v/>
      </c>
      <c r="J2253" s="6" t="str">
        <f>IF(A2253&lt;&gt;"",LEFT(Belegerfassung!D2261,40),"")</f>
        <v/>
      </c>
      <c r="K2253" t="str">
        <f>IF(A2253&lt;&gt;"",VLOOKUP(D2253,Abfrage!$F$2:$G$21,2,FALSE),"")</f>
        <v/>
      </c>
      <c r="L2253" s="6" t="str">
        <f>IF(Belegerfassung!H2261&lt;&gt;"",Belegerfassung!H2261,"")</f>
        <v/>
      </c>
      <c r="M2253" t="str">
        <f>IFERROR(IF(Belegerfassung!E2261&lt;&gt;"",VLOOKUP(Belegerfassung!E2261,Abfrage!$L$2:$M$15,2,),""),"")</f>
        <v/>
      </c>
      <c r="N2253" t="str">
        <f t="shared" si="106"/>
        <v/>
      </c>
      <c r="O2253" t="str">
        <f t="shared" si="107"/>
        <v/>
      </c>
      <c r="P2253" t="str">
        <f>IF(Belegerfassung!G2261&lt;&gt;"",CONCATENATE(Belegerfassung!G2261,".pdf"),"")</f>
        <v/>
      </c>
    </row>
    <row r="2254" spans="1:16">
      <c r="A2254" t="str">
        <f>IF(Belegerfassung!C2262&lt;&gt;"",0,"")</f>
        <v/>
      </c>
      <c r="B2254" t="str">
        <f>IFERROR(VLOOKUP(Belegerfassung!I2262,Konten!A:D,2,FALSE),"")</f>
        <v/>
      </c>
      <c r="C2254" t="str">
        <f>IF(A2254&lt;&gt;"",TEXT(Belegerfassung!C2262,"TT.MM.JJJJ"),"")</f>
        <v/>
      </c>
      <c r="D2254" t="str">
        <f>IFERROR(VLOOKUP(Belegerfassung!A2262,Abfrage!$E$2:$F$20,2,FALSE),"")</f>
        <v/>
      </c>
      <c r="E2254" t="str">
        <f>IF(A2254&lt;&gt;"",Belegerfassung!B2262,"")</f>
        <v/>
      </c>
      <c r="F2254" t="str">
        <f>IF(Belegerfassung!L2262="","",IF(Belegerfassung!L2262&lt;&gt;"",IF(Belegerfassung!L2262&lt;&gt;"",IF(Belegerfassung!J2262&lt;&gt;0,VLOOKUP(Belegerfassung!L2262,Abfrage!$A$2:$C$19,2,),VLOOKUP(Belegerfassung!L2262,Abfrage!$A$2:$C$19,3,)),"")))</f>
        <v/>
      </c>
      <c r="G2254" t="str">
        <f t="shared" si="105"/>
        <v/>
      </c>
      <c r="H2254" s="31" t="str">
        <f>IF(A2254&lt;&gt;"",-Belegerfassung!J2262+Belegerfassung!K2262,"")</f>
        <v/>
      </c>
      <c r="I2254" s="49" t="str">
        <f>IFERROR(IF(H2254&lt;&gt;"",Belegerfassung!L2262*100,""),IF(OR(Belegerfassung!L2262="Leistung EU - Erlöse",Belegerfassung!L2262="Lieferungen EU-Erlöse",Belegerfassung!L2262="EUST",Belegerfassung!L2262="Bauleistungen 20%")=TRUE,"",MID(Belegerfassung!L2262,4,2)))</f>
        <v/>
      </c>
      <c r="J2254" s="6" t="str">
        <f>IF(A2254&lt;&gt;"",LEFT(Belegerfassung!D2262,40),"")</f>
        <v/>
      </c>
      <c r="K2254" t="str">
        <f>IF(A2254&lt;&gt;"",VLOOKUP(D2254,Abfrage!$F$2:$G$21,2,FALSE),"")</f>
        <v/>
      </c>
      <c r="L2254" s="6" t="str">
        <f>IF(Belegerfassung!H2262&lt;&gt;"",Belegerfassung!H2262,"")</f>
        <v/>
      </c>
      <c r="M2254" t="str">
        <f>IFERROR(IF(Belegerfassung!E2262&lt;&gt;"",VLOOKUP(Belegerfassung!E2262,Abfrage!$L$2:$M$15,2,),""),"")</f>
        <v/>
      </c>
      <c r="N2254" t="str">
        <f t="shared" si="106"/>
        <v/>
      </c>
      <c r="O2254" t="str">
        <f t="shared" si="107"/>
        <v/>
      </c>
      <c r="P2254" t="str">
        <f>IF(Belegerfassung!G2262&lt;&gt;"",CONCATENATE(Belegerfassung!G2262,".pdf"),"")</f>
        <v/>
      </c>
    </row>
    <row r="2255" spans="1:16">
      <c r="A2255" t="str">
        <f>IF(Belegerfassung!C2263&lt;&gt;"",0,"")</f>
        <v/>
      </c>
      <c r="B2255" t="str">
        <f>IFERROR(VLOOKUP(Belegerfassung!I2263,Konten!A:D,2,FALSE),"")</f>
        <v/>
      </c>
      <c r="C2255" t="str">
        <f>IF(A2255&lt;&gt;"",TEXT(Belegerfassung!C2263,"TT.MM.JJJJ"),"")</f>
        <v/>
      </c>
      <c r="D2255" t="str">
        <f>IFERROR(VLOOKUP(Belegerfassung!A2263,Abfrage!$E$2:$F$20,2,FALSE),"")</f>
        <v/>
      </c>
      <c r="E2255" t="str">
        <f>IF(A2255&lt;&gt;"",Belegerfassung!B2263,"")</f>
        <v/>
      </c>
      <c r="F2255" t="str">
        <f>IF(Belegerfassung!L2263="","",IF(Belegerfassung!L2263&lt;&gt;"",IF(Belegerfassung!L2263&lt;&gt;"",IF(Belegerfassung!J2263&lt;&gt;0,VLOOKUP(Belegerfassung!L2263,Abfrage!$A$2:$C$19,2,),VLOOKUP(Belegerfassung!L2263,Abfrage!$A$2:$C$19,3,)),"")))</f>
        <v/>
      </c>
      <c r="G2255" t="str">
        <f t="shared" si="105"/>
        <v/>
      </c>
      <c r="H2255" s="31" t="str">
        <f>IF(A2255&lt;&gt;"",-Belegerfassung!J2263+Belegerfassung!K2263,"")</f>
        <v/>
      </c>
      <c r="I2255" s="49" t="str">
        <f>IFERROR(IF(H2255&lt;&gt;"",Belegerfassung!L2263*100,""),IF(OR(Belegerfassung!L2263="Leistung EU - Erlöse",Belegerfassung!L2263="Lieferungen EU-Erlöse",Belegerfassung!L2263="EUST",Belegerfassung!L2263="Bauleistungen 20%")=TRUE,"",MID(Belegerfassung!L2263,4,2)))</f>
        <v/>
      </c>
      <c r="J2255" s="6" t="str">
        <f>IF(A2255&lt;&gt;"",LEFT(Belegerfassung!D2263,40),"")</f>
        <v/>
      </c>
      <c r="K2255" t="str">
        <f>IF(A2255&lt;&gt;"",VLOOKUP(D2255,Abfrage!$F$2:$G$21,2,FALSE),"")</f>
        <v/>
      </c>
      <c r="L2255" s="6" t="str">
        <f>IF(Belegerfassung!H2263&lt;&gt;"",Belegerfassung!H2263,"")</f>
        <v/>
      </c>
      <c r="M2255" t="str">
        <f>IFERROR(IF(Belegerfassung!E2263&lt;&gt;"",VLOOKUP(Belegerfassung!E2263,Abfrage!$L$2:$M$15,2,),""),"")</f>
        <v/>
      </c>
      <c r="N2255" t="str">
        <f t="shared" si="106"/>
        <v/>
      </c>
      <c r="O2255" t="str">
        <f t="shared" si="107"/>
        <v/>
      </c>
      <c r="P2255" t="str">
        <f>IF(Belegerfassung!G2263&lt;&gt;"",CONCATENATE(Belegerfassung!G2263,".pdf"),"")</f>
        <v/>
      </c>
    </row>
    <row r="2256" spans="1:16">
      <c r="A2256" t="str">
        <f>IF(Belegerfassung!C2264&lt;&gt;"",0,"")</f>
        <v/>
      </c>
      <c r="B2256" t="str">
        <f>IFERROR(VLOOKUP(Belegerfassung!I2264,Konten!A:D,2,FALSE),"")</f>
        <v/>
      </c>
      <c r="C2256" t="str">
        <f>IF(A2256&lt;&gt;"",TEXT(Belegerfassung!C2264,"TT.MM.JJJJ"),"")</f>
        <v/>
      </c>
      <c r="D2256" t="str">
        <f>IFERROR(VLOOKUP(Belegerfassung!A2264,Abfrage!$E$2:$F$20,2,FALSE),"")</f>
        <v/>
      </c>
      <c r="E2256" t="str">
        <f>IF(A2256&lt;&gt;"",Belegerfassung!B2264,"")</f>
        <v/>
      </c>
      <c r="F2256" t="str">
        <f>IF(Belegerfassung!L2264="","",IF(Belegerfassung!L2264&lt;&gt;"",IF(Belegerfassung!L2264&lt;&gt;"",IF(Belegerfassung!J2264&lt;&gt;0,VLOOKUP(Belegerfassung!L2264,Abfrage!$A$2:$C$19,2,),VLOOKUP(Belegerfassung!L2264,Abfrage!$A$2:$C$19,3,)),"")))</f>
        <v/>
      </c>
      <c r="G2256" t="str">
        <f t="shared" si="105"/>
        <v/>
      </c>
      <c r="H2256" s="31" t="str">
        <f>IF(A2256&lt;&gt;"",-Belegerfassung!J2264+Belegerfassung!K2264,"")</f>
        <v/>
      </c>
      <c r="I2256" s="49" t="str">
        <f>IFERROR(IF(H2256&lt;&gt;"",Belegerfassung!L2264*100,""),IF(OR(Belegerfassung!L2264="Leistung EU - Erlöse",Belegerfassung!L2264="Lieferungen EU-Erlöse",Belegerfassung!L2264="EUST",Belegerfassung!L2264="Bauleistungen 20%")=TRUE,"",MID(Belegerfassung!L2264,4,2)))</f>
        <v/>
      </c>
      <c r="J2256" s="6" t="str">
        <f>IF(A2256&lt;&gt;"",LEFT(Belegerfassung!D2264,40),"")</f>
        <v/>
      </c>
      <c r="K2256" t="str">
        <f>IF(A2256&lt;&gt;"",VLOOKUP(D2256,Abfrage!$F$2:$G$21,2,FALSE),"")</f>
        <v/>
      </c>
      <c r="L2256" s="6" t="str">
        <f>IF(Belegerfassung!H2264&lt;&gt;"",Belegerfassung!H2264,"")</f>
        <v/>
      </c>
      <c r="M2256" t="str">
        <f>IFERROR(IF(Belegerfassung!E2264&lt;&gt;"",VLOOKUP(Belegerfassung!E2264,Abfrage!$L$2:$M$15,2,),""),"")</f>
        <v/>
      </c>
      <c r="N2256" t="str">
        <f t="shared" si="106"/>
        <v/>
      </c>
      <c r="O2256" t="str">
        <f t="shared" si="107"/>
        <v/>
      </c>
      <c r="P2256" t="str">
        <f>IF(Belegerfassung!G2264&lt;&gt;"",CONCATENATE(Belegerfassung!G2264,".pdf"),"")</f>
        <v/>
      </c>
    </row>
    <row r="2257" spans="1:16">
      <c r="A2257" t="str">
        <f>IF(Belegerfassung!C2265&lt;&gt;"",0,"")</f>
        <v/>
      </c>
      <c r="B2257" t="str">
        <f>IFERROR(VLOOKUP(Belegerfassung!I2265,Konten!A:D,2,FALSE),"")</f>
        <v/>
      </c>
      <c r="C2257" t="str">
        <f>IF(A2257&lt;&gt;"",TEXT(Belegerfassung!C2265,"TT.MM.JJJJ"),"")</f>
        <v/>
      </c>
      <c r="D2257" t="str">
        <f>IFERROR(VLOOKUP(Belegerfassung!A2265,Abfrage!$E$2:$F$20,2,FALSE),"")</f>
        <v/>
      </c>
      <c r="E2257" t="str">
        <f>IF(A2257&lt;&gt;"",Belegerfassung!B2265,"")</f>
        <v/>
      </c>
      <c r="F2257" t="str">
        <f>IF(Belegerfassung!L2265="","",IF(Belegerfassung!L2265&lt;&gt;"",IF(Belegerfassung!L2265&lt;&gt;"",IF(Belegerfassung!J2265&lt;&gt;0,VLOOKUP(Belegerfassung!L2265,Abfrage!$A$2:$C$19,2,),VLOOKUP(Belegerfassung!L2265,Abfrage!$A$2:$C$19,3,)),"")))</f>
        <v/>
      </c>
      <c r="G2257" t="str">
        <f t="shared" si="105"/>
        <v/>
      </c>
      <c r="H2257" s="31" t="str">
        <f>IF(A2257&lt;&gt;"",-Belegerfassung!J2265+Belegerfassung!K2265,"")</f>
        <v/>
      </c>
      <c r="I2257" s="49" t="str">
        <f>IFERROR(IF(H2257&lt;&gt;"",Belegerfassung!L2265*100,""),IF(OR(Belegerfassung!L2265="Leistung EU - Erlöse",Belegerfassung!L2265="Lieferungen EU-Erlöse",Belegerfassung!L2265="EUST",Belegerfassung!L2265="Bauleistungen 20%")=TRUE,"",MID(Belegerfassung!L2265,4,2)))</f>
        <v/>
      </c>
      <c r="J2257" s="6" t="str">
        <f>IF(A2257&lt;&gt;"",LEFT(Belegerfassung!D2265,40),"")</f>
        <v/>
      </c>
      <c r="K2257" t="str">
        <f>IF(A2257&lt;&gt;"",VLOOKUP(D2257,Abfrage!$F$2:$G$21,2,FALSE),"")</f>
        <v/>
      </c>
      <c r="L2257" s="6" t="str">
        <f>IF(Belegerfassung!H2265&lt;&gt;"",Belegerfassung!H2265,"")</f>
        <v/>
      </c>
      <c r="M2257" t="str">
        <f>IFERROR(IF(Belegerfassung!E2265&lt;&gt;"",VLOOKUP(Belegerfassung!E2265,Abfrage!$L$2:$M$15,2,),""),"")</f>
        <v/>
      </c>
      <c r="N2257" t="str">
        <f t="shared" si="106"/>
        <v/>
      </c>
      <c r="O2257" t="str">
        <f t="shared" si="107"/>
        <v/>
      </c>
      <c r="P2257" t="str">
        <f>IF(Belegerfassung!G2265&lt;&gt;"",CONCATENATE(Belegerfassung!G2265,".pdf"),"")</f>
        <v/>
      </c>
    </row>
    <row r="2258" spans="1:16">
      <c r="A2258" t="str">
        <f>IF(Belegerfassung!C2266&lt;&gt;"",0,"")</f>
        <v/>
      </c>
      <c r="B2258" t="str">
        <f>IFERROR(VLOOKUP(Belegerfassung!I2266,Konten!A:D,2,FALSE),"")</f>
        <v/>
      </c>
      <c r="C2258" t="str">
        <f>IF(A2258&lt;&gt;"",TEXT(Belegerfassung!C2266,"TT.MM.JJJJ"),"")</f>
        <v/>
      </c>
      <c r="D2258" t="str">
        <f>IFERROR(VLOOKUP(Belegerfassung!A2266,Abfrage!$E$2:$F$20,2,FALSE),"")</f>
        <v/>
      </c>
      <c r="E2258" t="str">
        <f>IF(A2258&lt;&gt;"",Belegerfassung!B2266,"")</f>
        <v/>
      </c>
      <c r="F2258" t="str">
        <f>IF(Belegerfassung!L2266="","",IF(Belegerfassung!L2266&lt;&gt;"",IF(Belegerfassung!L2266&lt;&gt;"",IF(Belegerfassung!J2266&lt;&gt;0,VLOOKUP(Belegerfassung!L2266,Abfrage!$A$2:$C$19,2,),VLOOKUP(Belegerfassung!L2266,Abfrage!$A$2:$C$19,3,)),"")))</f>
        <v/>
      </c>
      <c r="G2258" t="str">
        <f t="shared" si="105"/>
        <v/>
      </c>
      <c r="H2258" s="31" t="str">
        <f>IF(A2258&lt;&gt;"",-Belegerfassung!J2266+Belegerfassung!K2266,"")</f>
        <v/>
      </c>
      <c r="I2258" s="49" t="str">
        <f>IFERROR(IF(H2258&lt;&gt;"",Belegerfassung!L2266*100,""),IF(OR(Belegerfassung!L2266="Leistung EU - Erlöse",Belegerfassung!L2266="Lieferungen EU-Erlöse",Belegerfassung!L2266="EUST",Belegerfassung!L2266="Bauleistungen 20%")=TRUE,"",MID(Belegerfassung!L2266,4,2)))</f>
        <v/>
      </c>
      <c r="J2258" s="6" t="str">
        <f>IF(A2258&lt;&gt;"",LEFT(Belegerfassung!D2266,40),"")</f>
        <v/>
      </c>
      <c r="K2258" t="str">
        <f>IF(A2258&lt;&gt;"",VLOOKUP(D2258,Abfrage!$F$2:$G$21,2,FALSE),"")</f>
        <v/>
      </c>
      <c r="L2258" s="6" t="str">
        <f>IF(Belegerfassung!H2266&lt;&gt;"",Belegerfassung!H2266,"")</f>
        <v/>
      </c>
      <c r="M2258" t="str">
        <f>IFERROR(IF(Belegerfassung!E2266&lt;&gt;"",VLOOKUP(Belegerfassung!E2266,Abfrage!$L$2:$M$15,2,),""),"")</f>
        <v/>
      </c>
      <c r="N2258" t="str">
        <f t="shared" si="106"/>
        <v/>
      </c>
      <c r="O2258" t="str">
        <f t="shared" si="107"/>
        <v/>
      </c>
      <c r="P2258" t="str">
        <f>IF(Belegerfassung!G2266&lt;&gt;"",CONCATENATE(Belegerfassung!G2266,".pdf"),"")</f>
        <v/>
      </c>
    </row>
    <row r="2259" spans="1:16">
      <c r="A2259" t="str">
        <f>IF(Belegerfassung!C2267&lt;&gt;"",0,"")</f>
        <v/>
      </c>
      <c r="B2259" t="str">
        <f>IFERROR(VLOOKUP(Belegerfassung!I2267,Konten!A:D,2,FALSE),"")</f>
        <v/>
      </c>
      <c r="C2259" t="str">
        <f>IF(A2259&lt;&gt;"",TEXT(Belegerfassung!C2267,"TT.MM.JJJJ"),"")</f>
        <v/>
      </c>
      <c r="D2259" t="str">
        <f>IFERROR(VLOOKUP(Belegerfassung!A2267,Abfrage!$E$2:$F$20,2,FALSE),"")</f>
        <v/>
      </c>
      <c r="E2259" t="str">
        <f>IF(A2259&lt;&gt;"",Belegerfassung!B2267,"")</f>
        <v/>
      </c>
      <c r="F2259" t="str">
        <f>IF(Belegerfassung!L2267="","",IF(Belegerfassung!L2267&lt;&gt;"",IF(Belegerfassung!L2267&lt;&gt;"",IF(Belegerfassung!J2267&lt;&gt;0,VLOOKUP(Belegerfassung!L2267,Abfrage!$A$2:$C$19,2,),VLOOKUP(Belegerfassung!L2267,Abfrage!$A$2:$C$19,3,)),"")))</f>
        <v/>
      </c>
      <c r="G2259" t="str">
        <f t="shared" si="105"/>
        <v/>
      </c>
      <c r="H2259" s="31" t="str">
        <f>IF(A2259&lt;&gt;"",-Belegerfassung!J2267+Belegerfassung!K2267,"")</f>
        <v/>
      </c>
      <c r="I2259" s="49" t="str">
        <f>IFERROR(IF(H2259&lt;&gt;"",Belegerfassung!L2267*100,""),IF(OR(Belegerfassung!L2267="Leistung EU - Erlöse",Belegerfassung!L2267="Lieferungen EU-Erlöse",Belegerfassung!L2267="EUST",Belegerfassung!L2267="Bauleistungen 20%")=TRUE,"",MID(Belegerfassung!L2267,4,2)))</f>
        <v/>
      </c>
      <c r="J2259" s="6" t="str">
        <f>IF(A2259&lt;&gt;"",LEFT(Belegerfassung!D2267,40),"")</f>
        <v/>
      </c>
      <c r="K2259" t="str">
        <f>IF(A2259&lt;&gt;"",VLOOKUP(D2259,Abfrage!$F$2:$G$21,2,FALSE),"")</f>
        <v/>
      </c>
      <c r="L2259" s="6" t="str">
        <f>IF(Belegerfassung!H2267&lt;&gt;"",Belegerfassung!H2267,"")</f>
        <v/>
      </c>
      <c r="M2259" t="str">
        <f>IFERROR(IF(Belegerfassung!E2267&lt;&gt;"",VLOOKUP(Belegerfassung!E2267,Abfrage!$L$2:$M$15,2,),""),"")</f>
        <v/>
      </c>
      <c r="N2259" t="str">
        <f t="shared" si="106"/>
        <v/>
      </c>
      <c r="O2259" t="str">
        <f t="shared" si="107"/>
        <v/>
      </c>
      <c r="P2259" t="str">
        <f>IF(Belegerfassung!G2267&lt;&gt;"",CONCATENATE(Belegerfassung!G2267,".pdf"),"")</f>
        <v/>
      </c>
    </row>
    <row r="2260" spans="1:16">
      <c r="A2260" t="str">
        <f>IF(Belegerfassung!C2268&lt;&gt;"",0,"")</f>
        <v/>
      </c>
      <c r="B2260" t="str">
        <f>IFERROR(VLOOKUP(Belegerfassung!I2268,Konten!A:D,2,FALSE),"")</f>
        <v/>
      </c>
      <c r="C2260" t="str">
        <f>IF(A2260&lt;&gt;"",TEXT(Belegerfassung!C2268,"TT.MM.JJJJ"),"")</f>
        <v/>
      </c>
      <c r="D2260" t="str">
        <f>IFERROR(VLOOKUP(Belegerfassung!A2268,Abfrage!$E$2:$F$20,2,FALSE),"")</f>
        <v/>
      </c>
      <c r="E2260" t="str">
        <f>IF(A2260&lt;&gt;"",Belegerfassung!B2268,"")</f>
        <v/>
      </c>
      <c r="F2260" t="str">
        <f>IF(Belegerfassung!L2268="","",IF(Belegerfassung!L2268&lt;&gt;"",IF(Belegerfassung!L2268&lt;&gt;"",IF(Belegerfassung!J2268&lt;&gt;0,VLOOKUP(Belegerfassung!L2268,Abfrage!$A$2:$C$19,2,),VLOOKUP(Belegerfassung!L2268,Abfrage!$A$2:$C$19,3,)),"")))</f>
        <v/>
      </c>
      <c r="G2260" t="str">
        <f t="shared" si="105"/>
        <v/>
      </c>
      <c r="H2260" s="31" t="str">
        <f>IF(A2260&lt;&gt;"",-Belegerfassung!J2268+Belegerfassung!K2268,"")</f>
        <v/>
      </c>
      <c r="I2260" s="49" t="str">
        <f>IFERROR(IF(H2260&lt;&gt;"",Belegerfassung!L2268*100,""),IF(OR(Belegerfassung!L2268="Leistung EU - Erlöse",Belegerfassung!L2268="Lieferungen EU-Erlöse",Belegerfassung!L2268="EUST",Belegerfassung!L2268="Bauleistungen 20%")=TRUE,"",MID(Belegerfassung!L2268,4,2)))</f>
        <v/>
      </c>
      <c r="J2260" s="6" t="str">
        <f>IF(A2260&lt;&gt;"",LEFT(Belegerfassung!D2268,40),"")</f>
        <v/>
      </c>
      <c r="K2260" t="str">
        <f>IF(A2260&lt;&gt;"",VLOOKUP(D2260,Abfrage!$F$2:$G$21,2,FALSE),"")</f>
        <v/>
      </c>
      <c r="L2260" s="6" t="str">
        <f>IF(Belegerfassung!H2268&lt;&gt;"",Belegerfassung!H2268,"")</f>
        <v/>
      </c>
      <c r="M2260" t="str">
        <f>IFERROR(IF(Belegerfassung!E2268&lt;&gt;"",VLOOKUP(Belegerfassung!E2268,Abfrage!$L$2:$M$15,2,),""),"")</f>
        <v/>
      </c>
      <c r="N2260" t="str">
        <f t="shared" si="106"/>
        <v/>
      </c>
      <c r="O2260" t="str">
        <f t="shared" si="107"/>
        <v/>
      </c>
      <c r="P2260" t="str">
        <f>IF(Belegerfassung!G2268&lt;&gt;"",CONCATENATE(Belegerfassung!G2268,".pdf"),"")</f>
        <v/>
      </c>
    </row>
    <row r="2261" spans="1:16">
      <c r="A2261" t="str">
        <f>IF(Belegerfassung!C2269&lt;&gt;"",0,"")</f>
        <v/>
      </c>
      <c r="B2261" t="str">
        <f>IFERROR(VLOOKUP(Belegerfassung!I2269,Konten!A:D,2,FALSE),"")</f>
        <v/>
      </c>
      <c r="C2261" t="str">
        <f>IF(A2261&lt;&gt;"",TEXT(Belegerfassung!C2269,"TT.MM.JJJJ"),"")</f>
        <v/>
      </c>
      <c r="D2261" t="str">
        <f>IFERROR(VLOOKUP(Belegerfassung!A2269,Abfrage!$E$2:$F$20,2,FALSE),"")</f>
        <v/>
      </c>
      <c r="E2261" t="str">
        <f>IF(A2261&lt;&gt;"",Belegerfassung!B2269,"")</f>
        <v/>
      </c>
      <c r="F2261" t="str">
        <f>IF(Belegerfassung!L2269="","",IF(Belegerfassung!L2269&lt;&gt;"",IF(Belegerfassung!L2269&lt;&gt;"",IF(Belegerfassung!J2269&lt;&gt;0,VLOOKUP(Belegerfassung!L2269,Abfrage!$A$2:$C$19,2,),VLOOKUP(Belegerfassung!L2269,Abfrage!$A$2:$C$19,3,)),"")))</f>
        <v/>
      </c>
      <c r="G2261" t="str">
        <f t="shared" si="105"/>
        <v/>
      </c>
      <c r="H2261" s="31" t="str">
        <f>IF(A2261&lt;&gt;"",-Belegerfassung!J2269+Belegerfassung!K2269,"")</f>
        <v/>
      </c>
      <c r="I2261" s="49" t="str">
        <f>IFERROR(IF(H2261&lt;&gt;"",Belegerfassung!L2269*100,""),IF(OR(Belegerfassung!L2269="Leistung EU - Erlöse",Belegerfassung!L2269="Lieferungen EU-Erlöse",Belegerfassung!L2269="EUST",Belegerfassung!L2269="Bauleistungen 20%")=TRUE,"",MID(Belegerfassung!L2269,4,2)))</f>
        <v/>
      </c>
      <c r="J2261" s="6" t="str">
        <f>IF(A2261&lt;&gt;"",LEFT(Belegerfassung!D2269,40),"")</f>
        <v/>
      </c>
      <c r="K2261" t="str">
        <f>IF(A2261&lt;&gt;"",VLOOKUP(D2261,Abfrage!$F$2:$G$21,2,FALSE),"")</f>
        <v/>
      </c>
      <c r="L2261" s="6" t="str">
        <f>IF(Belegerfassung!H2269&lt;&gt;"",Belegerfassung!H2269,"")</f>
        <v/>
      </c>
      <c r="M2261" t="str">
        <f>IFERROR(IF(Belegerfassung!E2269&lt;&gt;"",VLOOKUP(Belegerfassung!E2269,Abfrage!$L$2:$M$15,2,),""),"")</f>
        <v/>
      </c>
      <c r="N2261" t="str">
        <f t="shared" si="106"/>
        <v/>
      </c>
      <c r="O2261" t="str">
        <f t="shared" si="107"/>
        <v/>
      </c>
      <c r="P2261" t="str">
        <f>IF(Belegerfassung!G2269&lt;&gt;"",CONCATENATE(Belegerfassung!G2269,".pdf"),"")</f>
        <v/>
      </c>
    </row>
    <row r="2262" spans="1:16">
      <c r="A2262" t="str">
        <f>IF(Belegerfassung!C2270&lt;&gt;"",0,"")</f>
        <v/>
      </c>
      <c r="B2262" t="str">
        <f>IFERROR(VLOOKUP(Belegerfassung!I2270,Konten!A:D,2,FALSE),"")</f>
        <v/>
      </c>
      <c r="C2262" t="str">
        <f>IF(A2262&lt;&gt;"",TEXT(Belegerfassung!C2270,"TT.MM.JJJJ"),"")</f>
        <v/>
      </c>
      <c r="D2262" t="str">
        <f>IFERROR(VLOOKUP(Belegerfassung!A2270,Abfrage!$E$2:$F$20,2,FALSE),"")</f>
        <v/>
      </c>
      <c r="E2262" t="str">
        <f>IF(A2262&lt;&gt;"",Belegerfassung!B2270,"")</f>
        <v/>
      </c>
      <c r="F2262" t="str">
        <f>IF(Belegerfassung!L2270="","",IF(Belegerfassung!L2270&lt;&gt;"",IF(Belegerfassung!L2270&lt;&gt;"",IF(Belegerfassung!J2270&lt;&gt;0,VLOOKUP(Belegerfassung!L2270,Abfrage!$A$2:$C$19,2,),VLOOKUP(Belegerfassung!L2270,Abfrage!$A$2:$C$19,3,)),"")))</f>
        <v/>
      </c>
      <c r="G2262" t="str">
        <f t="shared" si="105"/>
        <v/>
      </c>
      <c r="H2262" s="31" t="str">
        <f>IF(A2262&lt;&gt;"",-Belegerfassung!J2270+Belegerfassung!K2270,"")</f>
        <v/>
      </c>
      <c r="I2262" s="49" t="str">
        <f>IFERROR(IF(H2262&lt;&gt;"",Belegerfassung!L2270*100,""),IF(OR(Belegerfassung!L2270="Leistung EU - Erlöse",Belegerfassung!L2270="Lieferungen EU-Erlöse",Belegerfassung!L2270="EUST",Belegerfassung!L2270="Bauleistungen 20%")=TRUE,"",MID(Belegerfassung!L2270,4,2)))</f>
        <v/>
      </c>
      <c r="J2262" s="6" t="str">
        <f>IF(A2262&lt;&gt;"",LEFT(Belegerfassung!D2270,40),"")</f>
        <v/>
      </c>
      <c r="K2262" t="str">
        <f>IF(A2262&lt;&gt;"",VLOOKUP(D2262,Abfrage!$F$2:$G$21,2,FALSE),"")</f>
        <v/>
      </c>
      <c r="L2262" s="6" t="str">
        <f>IF(Belegerfassung!H2270&lt;&gt;"",Belegerfassung!H2270,"")</f>
        <v/>
      </c>
      <c r="M2262" t="str">
        <f>IFERROR(IF(Belegerfassung!E2270&lt;&gt;"",VLOOKUP(Belegerfassung!E2270,Abfrage!$L$2:$M$15,2,),""),"")</f>
        <v/>
      </c>
      <c r="N2262" t="str">
        <f t="shared" si="106"/>
        <v/>
      </c>
      <c r="O2262" t="str">
        <f t="shared" si="107"/>
        <v/>
      </c>
      <c r="P2262" t="str">
        <f>IF(Belegerfassung!G2270&lt;&gt;"",CONCATENATE(Belegerfassung!G2270,".pdf"),"")</f>
        <v/>
      </c>
    </row>
    <row r="2263" spans="1:16">
      <c r="A2263" t="str">
        <f>IF(Belegerfassung!C2271&lt;&gt;"",0,"")</f>
        <v/>
      </c>
      <c r="B2263" t="str">
        <f>IFERROR(VLOOKUP(Belegerfassung!I2271,Konten!A:D,2,FALSE),"")</f>
        <v/>
      </c>
      <c r="C2263" t="str">
        <f>IF(A2263&lt;&gt;"",TEXT(Belegerfassung!C2271,"TT.MM.JJJJ"),"")</f>
        <v/>
      </c>
      <c r="D2263" t="str">
        <f>IFERROR(VLOOKUP(Belegerfassung!A2271,Abfrage!$E$2:$F$20,2,FALSE),"")</f>
        <v/>
      </c>
      <c r="E2263" t="str">
        <f>IF(A2263&lt;&gt;"",Belegerfassung!B2271,"")</f>
        <v/>
      </c>
      <c r="F2263" t="str">
        <f>IF(Belegerfassung!L2271="","",IF(Belegerfassung!L2271&lt;&gt;"",IF(Belegerfassung!L2271&lt;&gt;"",IF(Belegerfassung!J2271&lt;&gt;0,VLOOKUP(Belegerfassung!L2271,Abfrage!$A$2:$C$19,2,),VLOOKUP(Belegerfassung!L2271,Abfrage!$A$2:$C$19,3,)),"")))</f>
        <v/>
      </c>
      <c r="G2263" t="str">
        <f t="shared" si="105"/>
        <v/>
      </c>
      <c r="H2263" s="31" t="str">
        <f>IF(A2263&lt;&gt;"",-Belegerfassung!J2271+Belegerfassung!K2271,"")</f>
        <v/>
      </c>
      <c r="I2263" s="49" t="str">
        <f>IFERROR(IF(H2263&lt;&gt;"",Belegerfassung!L2271*100,""),IF(OR(Belegerfassung!L2271="Leistung EU - Erlöse",Belegerfassung!L2271="Lieferungen EU-Erlöse",Belegerfassung!L2271="EUST",Belegerfassung!L2271="Bauleistungen 20%")=TRUE,"",MID(Belegerfassung!L2271,4,2)))</f>
        <v/>
      </c>
      <c r="J2263" s="6" t="str">
        <f>IF(A2263&lt;&gt;"",LEFT(Belegerfassung!D2271,40),"")</f>
        <v/>
      </c>
      <c r="K2263" t="str">
        <f>IF(A2263&lt;&gt;"",VLOOKUP(D2263,Abfrage!$F$2:$G$21,2,FALSE),"")</f>
        <v/>
      </c>
      <c r="L2263" s="6" t="str">
        <f>IF(Belegerfassung!H2271&lt;&gt;"",Belegerfassung!H2271,"")</f>
        <v/>
      </c>
      <c r="M2263" t="str">
        <f>IFERROR(IF(Belegerfassung!E2271&lt;&gt;"",VLOOKUP(Belegerfassung!E2271,Abfrage!$L$2:$M$15,2,),""),"")</f>
        <v/>
      </c>
      <c r="N2263" t="str">
        <f t="shared" si="106"/>
        <v/>
      </c>
      <c r="O2263" t="str">
        <f t="shared" si="107"/>
        <v/>
      </c>
      <c r="P2263" t="str">
        <f>IF(Belegerfassung!G2271&lt;&gt;"",CONCATENATE(Belegerfassung!G2271,".pdf"),"")</f>
        <v/>
      </c>
    </row>
    <row r="2264" spans="1:16">
      <c r="A2264" t="str">
        <f>IF(Belegerfassung!C2272&lt;&gt;"",0,"")</f>
        <v/>
      </c>
      <c r="B2264" t="str">
        <f>IFERROR(VLOOKUP(Belegerfassung!I2272,Konten!A:D,2,FALSE),"")</f>
        <v/>
      </c>
      <c r="C2264" t="str">
        <f>IF(A2264&lt;&gt;"",TEXT(Belegerfassung!C2272,"TT.MM.JJJJ"),"")</f>
        <v/>
      </c>
      <c r="D2264" t="str">
        <f>IFERROR(VLOOKUP(Belegerfassung!A2272,Abfrage!$E$2:$F$20,2,FALSE),"")</f>
        <v/>
      </c>
      <c r="E2264" t="str">
        <f>IF(A2264&lt;&gt;"",Belegerfassung!B2272,"")</f>
        <v/>
      </c>
      <c r="F2264" t="str">
        <f>IF(Belegerfassung!L2272="","",IF(Belegerfassung!L2272&lt;&gt;"",IF(Belegerfassung!L2272&lt;&gt;"",IF(Belegerfassung!J2272&lt;&gt;0,VLOOKUP(Belegerfassung!L2272,Abfrage!$A$2:$C$19,2,),VLOOKUP(Belegerfassung!L2272,Abfrage!$A$2:$C$19,3,)),"")))</f>
        <v/>
      </c>
      <c r="G2264" t="str">
        <f t="shared" si="105"/>
        <v/>
      </c>
      <c r="H2264" s="31" t="str">
        <f>IF(A2264&lt;&gt;"",-Belegerfassung!J2272+Belegerfassung!K2272,"")</f>
        <v/>
      </c>
      <c r="I2264" s="49" t="str">
        <f>IFERROR(IF(H2264&lt;&gt;"",Belegerfassung!L2272*100,""),IF(OR(Belegerfassung!L2272="Leistung EU - Erlöse",Belegerfassung!L2272="Lieferungen EU-Erlöse",Belegerfassung!L2272="EUST",Belegerfassung!L2272="Bauleistungen 20%")=TRUE,"",MID(Belegerfassung!L2272,4,2)))</f>
        <v/>
      </c>
      <c r="J2264" s="6" t="str">
        <f>IF(A2264&lt;&gt;"",LEFT(Belegerfassung!D2272,40),"")</f>
        <v/>
      </c>
      <c r="K2264" t="str">
        <f>IF(A2264&lt;&gt;"",VLOOKUP(D2264,Abfrage!$F$2:$G$21,2,FALSE),"")</f>
        <v/>
      </c>
      <c r="L2264" s="6" t="str">
        <f>IF(Belegerfassung!H2272&lt;&gt;"",Belegerfassung!H2272,"")</f>
        <v/>
      </c>
      <c r="M2264" t="str">
        <f>IFERROR(IF(Belegerfassung!E2272&lt;&gt;"",VLOOKUP(Belegerfassung!E2272,Abfrage!$L$2:$M$15,2,),""),"")</f>
        <v/>
      </c>
      <c r="N2264" t="str">
        <f t="shared" si="106"/>
        <v/>
      </c>
      <c r="O2264" t="str">
        <f t="shared" si="107"/>
        <v/>
      </c>
      <c r="P2264" t="str">
        <f>IF(Belegerfassung!G2272&lt;&gt;"",CONCATENATE(Belegerfassung!G2272,".pdf"),"")</f>
        <v/>
      </c>
    </row>
    <row r="2265" spans="1:16">
      <c r="A2265" t="str">
        <f>IF(Belegerfassung!C2273&lt;&gt;"",0,"")</f>
        <v/>
      </c>
      <c r="B2265" t="str">
        <f>IFERROR(VLOOKUP(Belegerfassung!I2273,Konten!A:D,2,FALSE),"")</f>
        <v/>
      </c>
      <c r="C2265" t="str">
        <f>IF(A2265&lt;&gt;"",TEXT(Belegerfassung!C2273,"TT.MM.JJJJ"),"")</f>
        <v/>
      </c>
      <c r="D2265" t="str">
        <f>IFERROR(VLOOKUP(Belegerfassung!A2273,Abfrage!$E$2:$F$20,2,FALSE),"")</f>
        <v/>
      </c>
      <c r="E2265" t="str">
        <f>IF(A2265&lt;&gt;"",Belegerfassung!B2273,"")</f>
        <v/>
      </c>
      <c r="F2265" t="str">
        <f>IF(Belegerfassung!L2273="","",IF(Belegerfassung!L2273&lt;&gt;"",IF(Belegerfassung!L2273&lt;&gt;"",IF(Belegerfassung!J2273&lt;&gt;0,VLOOKUP(Belegerfassung!L2273,Abfrage!$A$2:$C$19,2,),VLOOKUP(Belegerfassung!L2273,Abfrage!$A$2:$C$19,3,)),"")))</f>
        <v/>
      </c>
      <c r="G2265" t="str">
        <f t="shared" si="105"/>
        <v/>
      </c>
      <c r="H2265" s="31" t="str">
        <f>IF(A2265&lt;&gt;"",-Belegerfassung!J2273+Belegerfassung!K2273,"")</f>
        <v/>
      </c>
      <c r="I2265" s="49" t="str">
        <f>IFERROR(IF(H2265&lt;&gt;"",Belegerfassung!L2273*100,""),IF(OR(Belegerfassung!L2273="Leistung EU - Erlöse",Belegerfassung!L2273="Lieferungen EU-Erlöse",Belegerfassung!L2273="EUST",Belegerfassung!L2273="Bauleistungen 20%")=TRUE,"",MID(Belegerfassung!L2273,4,2)))</f>
        <v/>
      </c>
      <c r="J2265" s="6" t="str">
        <f>IF(A2265&lt;&gt;"",LEFT(Belegerfassung!D2273,40),"")</f>
        <v/>
      </c>
      <c r="K2265" t="str">
        <f>IF(A2265&lt;&gt;"",VLOOKUP(D2265,Abfrage!$F$2:$G$21,2,FALSE),"")</f>
        <v/>
      </c>
      <c r="L2265" s="6" t="str">
        <f>IF(Belegerfassung!H2273&lt;&gt;"",Belegerfassung!H2273,"")</f>
        <v/>
      </c>
      <c r="M2265" t="str">
        <f>IFERROR(IF(Belegerfassung!E2273&lt;&gt;"",VLOOKUP(Belegerfassung!E2273,Abfrage!$L$2:$M$15,2,),""),"")</f>
        <v/>
      </c>
      <c r="N2265" t="str">
        <f t="shared" si="106"/>
        <v/>
      </c>
      <c r="O2265" t="str">
        <f t="shared" si="107"/>
        <v/>
      </c>
      <c r="P2265" t="str">
        <f>IF(Belegerfassung!G2273&lt;&gt;"",CONCATENATE(Belegerfassung!G2273,".pdf"),"")</f>
        <v/>
      </c>
    </row>
    <row r="2266" spans="1:16">
      <c r="A2266" t="str">
        <f>IF(Belegerfassung!C2274&lt;&gt;"",0,"")</f>
        <v/>
      </c>
      <c r="B2266" t="str">
        <f>IFERROR(VLOOKUP(Belegerfassung!I2274,Konten!A:D,2,FALSE),"")</f>
        <v/>
      </c>
      <c r="C2266" t="str">
        <f>IF(A2266&lt;&gt;"",TEXT(Belegerfassung!C2274,"TT.MM.JJJJ"),"")</f>
        <v/>
      </c>
      <c r="D2266" t="str">
        <f>IFERROR(VLOOKUP(Belegerfassung!A2274,Abfrage!$E$2:$F$20,2,FALSE),"")</f>
        <v/>
      </c>
      <c r="E2266" t="str">
        <f>IF(A2266&lt;&gt;"",Belegerfassung!B2274,"")</f>
        <v/>
      </c>
      <c r="F2266" t="str">
        <f>IF(Belegerfassung!L2274="","",IF(Belegerfassung!L2274&lt;&gt;"",IF(Belegerfassung!L2274&lt;&gt;"",IF(Belegerfassung!J2274&lt;&gt;0,VLOOKUP(Belegerfassung!L2274,Abfrage!$A$2:$C$19,2,),VLOOKUP(Belegerfassung!L2274,Abfrage!$A$2:$C$19,3,)),"")))</f>
        <v/>
      </c>
      <c r="G2266" t="str">
        <f t="shared" si="105"/>
        <v/>
      </c>
      <c r="H2266" s="31" t="str">
        <f>IF(A2266&lt;&gt;"",-Belegerfassung!J2274+Belegerfassung!K2274,"")</f>
        <v/>
      </c>
      <c r="I2266" s="49" t="str">
        <f>IFERROR(IF(H2266&lt;&gt;"",Belegerfassung!L2274*100,""),IF(OR(Belegerfassung!L2274="Leistung EU - Erlöse",Belegerfassung!L2274="Lieferungen EU-Erlöse",Belegerfassung!L2274="EUST",Belegerfassung!L2274="Bauleistungen 20%")=TRUE,"",MID(Belegerfassung!L2274,4,2)))</f>
        <v/>
      </c>
      <c r="J2266" s="6" t="str">
        <f>IF(A2266&lt;&gt;"",LEFT(Belegerfassung!D2274,40),"")</f>
        <v/>
      </c>
      <c r="K2266" t="str">
        <f>IF(A2266&lt;&gt;"",VLOOKUP(D2266,Abfrage!$F$2:$G$21,2,FALSE),"")</f>
        <v/>
      </c>
      <c r="L2266" s="6" t="str">
        <f>IF(Belegerfassung!H2274&lt;&gt;"",Belegerfassung!H2274,"")</f>
        <v/>
      </c>
      <c r="M2266" t="str">
        <f>IFERROR(IF(Belegerfassung!E2274&lt;&gt;"",VLOOKUP(Belegerfassung!E2274,Abfrage!$L$2:$M$15,2,),""),"")</f>
        <v/>
      </c>
      <c r="N2266" t="str">
        <f t="shared" si="106"/>
        <v/>
      </c>
      <c r="O2266" t="str">
        <f t="shared" si="107"/>
        <v/>
      </c>
      <c r="P2266" t="str">
        <f>IF(Belegerfassung!G2274&lt;&gt;"",CONCATENATE(Belegerfassung!G2274,".pdf"),"")</f>
        <v/>
      </c>
    </row>
    <row r="2267" spans="1:16">
      <c r="A2267" t="str">
        <f>IF(Belegerfassung!C2275&lt;&gt;"",0,"")</f>
        <v/>
      </c>
      <c r="B2267" t="str">
        <f>IFERROR(VLOOKUP(Belegerfassung!I2275,Konten!A:D,2,FALSE),"")</f>
        <v/>
      </c>
      <c r="C2267" t="str">
        <f>IF(A2267&lt;&gt;"",TEXT(Belegerfassung!C2275,"TT.MM.JJJJ"),"")</f>
        <v/>
      </c>
      <c r="D2267" t="str">
        <f>IFERROR(VLOOKUP(Belegerfassung!A2275,Abfrage!$E$2:$F$20,2,FALSE),"")</f>
        <v/>
      </c>
      <c r="E2267" t="str">
        <f>IF(A2267&lt;&gt;"",Belegerfassung!B2275,"")</f>
        <v/>
      </c>
      <c r="F2267" t="str">
        <f>IF(Belegerfassung!L2275="","",IF(Belegerfassung!L2275&lt;&gt;"",IF(Belegerfassung!L2275&lt;&gt;"",IF(Belegerfassung!J2275&lt;&gt;0,VLOOKUP(Belegerfassung!L2275,Abfrage!$A$2:$C$19,2,),VLOOKUP(Belegerfassung!L2275,Abfrage!$A$2:$C$19,3,)),"")))</f>
        <v/>
      </c>
      <c r="G2267" t="str">
        <f t="shared" si="105"/>
        <v/>
      </c>
      <c r="H2267" s="31" t="str">
        <f>IF(A2267&lt;&gt;"",-Belegerfassung!J2275+Belegerfassung!K2275,"")</f>
        <v/>
      </c>
      <c r="I2267" s="49" t="str">
        <f>IFERROR(IF(H2267&lt;&gt;"",Belegerfassung!L2275*100,""),IF(OR(Belegerfassung!L2275="Leistung EU - Erlöse",Belegerfassung!L2275="Lieferungen EU-Erlöse",Belegerfassung!L2275="EUST",Belegerfassung!L2275="Bauleistungen 20%")=TRUE,"",MID(Belegerfassung!L2275,4,2)))</f>
        <v/>
      </c>
      <c r="J2267" s="6" t="str">
        <f>IF(A2267&lt;&gt;"",LEFT(Belegerfassung!D2275,40),"")</f>
        <v/>
      </c>
      <c r="K2267" t="str">
        <f>IF(A2267&lt;&gt;"",VLOOKUP(D2267,Abfrage!$F$2:$G$21,2,FALSE),"")</f>
        <v/>
      </c>
      <c r="L2267" s="6" t="str">
        <f>IF(Belegerfassung!H2275&lt;&gt;"",Belegerfassung!H2275,"")</f>
        <v/>
      </c>
      <c r="M2267" t="str">
        <f>IFERROR(IF(Belegerfassung!E2275&lt;&gt;"",VLOOKUP(Belegerfassung!E2275,Abfrage!$L$2:$M$15,2,),""),"")</f>
        <v/>
      </c>
      <c r="N2267" t="str">
        <f t="shared" si="106"/>
        <v/>
      </c>
      <c r="O2267" t="str">
        <f t="shared" si="107"/>
        <v/>
      </c>
      <c r="P2267" t="str">
        <f>IF(Belegerfassung!G2275&lt;&gt;"",CONCATENATE(Belegerfassung!G2275,".pdf"),"")</f>
        <v/>
      </c>
    </row>
    <row r="2268" spans="1:16">
      <c r="A2268" t="str">
        <f>IF(Belegerfassung!C2276&lt;&gt;"",0,"")</f>
        <v/>
      </c>
      <c r="B2268" t="str">
        <f>IFERROR(VLOOKUP(Belegerfassung!I2276,Konten!A:D,2,FALSE),"")</f>
        <v/>
      </c>
      <c r="C2268" t="str">
        <f>IF(A2268&lt;&gt;"",TEXT(Belegerfassung!C2276,"TT.MM.JJJJ"),"")</f>
        <v/>
      </c>
      <c r="D2268" t="str">
        <f>IFERROR(VLOOKUP(Belegerfassung!A2276,Abfrage!$E$2:$F$20,2,FALSE),"")</f>
        <v/>
      </c>
      <c r="E2268" t="str">
        <f>IF(A2268&lt;&gt;"",Belegerfassung!B2276,"")</f>
        <v/>
      </c>
      <c r="F2268" t="str">
        <f>IF(Belegerfassung!L2276="","",IF(Belegerfassung!L2276&lt;&gt;"",IF(Belegerfassung!L2276&lt;&gt;"",IF(Belegerfassung!J2276&lt;&gt;0,VLOOKUP(Belegerfassung!L2276,Abfrage!$A$2:$C$19,2,),VLOOKUP(Belegerfassung!L2276,Abfrage!$A$2:$C$19,3,)),"")))</f>
        <v/>
      </c>
      <c r="G2268" t="str">
        <f t="shared" si="105"/>
        <v/>
      </c>
      <c r="H2268" s="31" t="str">
        <f>IF(A2268&lt;&gt;"",-Belegerfassung!J2276+Belegerfassung!K2276,"")</f>
        <v/>
      </c>
      <c r="I2268" s="49" t="str">
        <f>IFERROR(IF(H2268&lt;&gt;"",Belegerfassung!L2276*100,""),IF(OR(Belegerfassung!L2276="Leistung EU - Erlöse",Belegerfassung!L2276="Lieferungen EU-Erlöse",Belegerfassung!L2276="EUST",Belegerfassung!L2276="Bauleistungen 20%")=TRUE,"",MID(Belegerfassung!L2276,4,2)))</f>
        <v/>
      </c>
      <c r="J2268" s="6" t="str">
        <f>IF(A2268&lt;&gt;"",LEFT(Belegerfassung!D2276,40),"")</f>
        <v/>
      </c>
      <c r="K2268" t="str">
        <f>IF(A2268&lt;&gt;"",VLOOKUP(D2268,Abfrage!$F$2:$G$21,2,FALSE),"")</f>
        <v/>
      </c>
      <c r="L2268" s="6" t="str">
        <f>IF(Belegerfassung!H2276&lt;&gt;"",Belegerfassung!H2276,"")</f>
        <v/>
      </c>
      <c r="M2268" t="str">
        <f>IFERROR(IF(Belegerfassung!E2276&lt;&gt;"",VLOOKUP(Belegerfassung!E2276,Abfrage!$L$2:$M$15,2,),""),"")</f>
        <v/>
      </c>
      <c r="N2268" t="str">
        <f t="shared" si="106"/>
        <v/>
      </c>
      <c r="O2268" t="str">
        <f t="shared" si="107"/>
        <v/>
      </c>
      <c r="P2268" t="str">
        <f>IF(Belegerfassung!G2276&lt;&gt;"",CONCATENATE(Belegerfassung!G2276,".pdf"),"")</f>
        <v/>
      </c>
    </row>
    <row r="2269" spans="1:16">
      <c r="A2269" t="str">
        <f>IF(Belegerfassung!C2277&lt;&gt;"",0,"")</f>
        <v/>
      </c>
      <c r="B2269" t="str">
        <f>IFERROR(VLOOKUP(Belegerfassung!I2277,Konten!A:D,2,FALSE),"")</f>
        <v/>
      </c>
      <c r="C2269" t="str">
        <f>IF(A2269&lt;&gt;"",TEXT(Belegerfassung!C2277,"TT.MM.JJJJ"),"")</f>
        <v/>
      </c>
      <c r="D2269" t="str">
        <f>IFERROR(VLOOKUP(Belegerfassung!A2277,Abfrage!$E$2:$F$20,2,FALSE),"")</f>
        <v/>
      </c>
      <c r="E2269" t="str">
        <f>IF(A2269&lt;&gt;"",Belegerfassung!B2277,"")</f>
        <v/>
      </c>
      <c r="F2269" t="str">
        <f>IF(Belegerfassung!L2277="","",IF(Belegerfassung!L2277&lt;&gt;"",IF(Belegerfassung!L2277&lt;&gt;"",IF(Belegerfassung!J2277&lt;&gt;0,VLOOKUP(Belegerfassung!L2277,Abfrage!$A$2:$C$19,2,),VLOOKUP(Belegerfassung!L2277,Abfrage!$A$2:$C$19,3,)),"")))</f>
        <v/>
      </c>
      <c r="G2269" t="str">
        <f t="shared" si="105"/>
        <v/>
      </c>
      <c r="H2269" s="31" t="str">
        <f>IF(A2269&lt;&gt;"",-Belegerfassung!J2277+Belegerfassung!K2277,"")</f>
        <v/>
      </c>
      <c r="I2269" s="49" t="str">
        <f>IFERROR(IF(H2269&lt;&gt;"",Belegerfassung!L2277*100,""),IF(OR(Belegerfassung!L2277="Leistung EU - Erlöse",Belegerfassung!L2277="Lieferungen EU-Erlöse",Belegerfassung!L2277="EUST",Belegerfassung!L2277="Bauleistungen 20%")=TRUE,"",MID(Belegerfassung!L2277,4,2)))</f>
        <v/>
      </c>
      <c r="J2269" s="6" t="str">
        <f>IF(A2269&lt;&gt;"",LEFT(Belegerfassung!D2277,40),"")</f>
        <v/>
      </c>
      <c r="K2269" t="str">
        <f>IF(A2269&lt;&gt;"",VLOOKUP(D2269,Abfrage!$F$2:$G$21,2,FALSE),"")</f>
        <v/>
      </c>
      <c r="L2269" s="6" t="str">
        <f>IF(Belegerfassung!H2277&lt;&gt;"",Belegerfassung!H2277,"")</f>
        <v/>
      </c>
      <c r="M2269" t="str">
        <f>IFERROR(IF(Belegerfassung!E2277&lt;&gt;"",VLOOKUP(Belegerfassung!E2277,Abfrage!$L$2:$M$15,2,),""),"")</f>
        <v/>
      </c>
      <c r="N2269" t="str">
        <f t="shared" si="106"/>
        <v/>
      </c>
      <c r="O2269" t="str">
        <f t="shared" si="107"/>
        <v/>
      </c>
      <c r="P2269" t="str">
        <f>IF(Belegerfassung!G2277&lt;&gt;"",CONCATENATE(Belegerfassung!G2277,".pdf"),"")</f>
        <v/>
      </c>
    </row>
    <row r="2270" spans="1:16">
      <c r="A2270" t="str">
        <f>IF(Belegerfassung!C2278&lt;&gt;"",0,"")</f>
        <v/>
      </c>
      <c r="B2270" t="str">
        <f>IFERROR(VLOOKUP(Belegerfassung!I2278,Konten!A:D,2,FALSE),"")</f>
        <v/>
      </c>
      <c r="C2270" t="str">
        <f>IF(A2270&lt;&gt;"",TEXT(Belegerfassung!C2278,"TT.MM.JJJJ"),"")</f>
        <v/>
      </c>
      <c r="D2270" t="str">
        <f>IFERROR(VLOOKUP(Belegerfassung!A2278,Abfrage!$E$2:$F$20,2,FALSE),"")</f>
        <v/>
      </c>
      <c r="E2270" t="str">
        <f>IF(A2270&lt;&gt;"",Belegerfassung!B2278,"")</f>
        <v/>
      </c>
      <c r="F2270" t="str">
        <f>IF(Belegerfassung!L2278="","",IF(Belegerfassung!L2278&lt;&gt;"",IF(Belegerfassung!L2278&lt;&gt;"",IF(Belegerfassung!J2278&lt;&gt;0,VLOOKUP(Belegerfassung!L2278,Abfrage!$A$2:$C$19,2,),VLOOKUP(Belegerfassung!L2278,Abfrage!$A$2:$C$19,3,)),"")))</f>
        <v/>
      </c>
      <c r="G2270" t="str">
        <f t="shared" si="105"/>
        <v/>
      </c>
      <c r="H2270" s="31" t="str">
        <f>IF(A2270&lt;&gt;"",-Belegerfassung!J2278+Belegerfassung!K2278,"")</f>
        <v/>
      </c>
      <c r="I2270" s="49" t="str">
        <f>IFERROR(IF(H2270&lt;&gt;"",Belegerfassung!L2278*100,""),IF(OR(Belegerfassung!L2278="Leistung EU - Erlöse",Belegerfassung!L2278="Lieferungen EU-Erlöse",Belegerfassung!L2278="EUST",Belegerfassung!L2278="Bauleistungen 20%")=TRUE,"",MID(Belegerfassung!L2278,4,2)))</f>
        <v/>
      </c>
      <c r="J2270" s="6" t="str">
        <f>IF(A2270&lt;&gt;"",LEFT(Belegerfassung!D2278,40),"")</f>
        <v/>
      </c>
      <c r="K2270" t="str">
        <f>IF(A2270&lt;&gt;"",VLOOKUP(D2270,Abfrage!$F$2:$G$21,2,FALSE),"")</f>
        <v/>
      </c>
      <c r="L2270" s="6" t="str">
        <f>IF(Belegerfassung!H2278&lt;&gt;"",Belegerfassung!H2278,"")</f>
        <v/>
      </c>
      <c r="M2270" t="str">
        <f>IFERROR(IF(Belegerfassung!E2278&lt;&gt;"",VLOOKUP(Belegerfassung!E2278,Abfrage!$L$2:$M$15,2,),""),"")</f>
        <v/>
      </c>
      <c r="N2270" t="str">
        <f t="shared" si="106"/>
        <v/>
      </c>
      <c r="O2270" t="str">
        <f t="shared" si="107"/>
        <v/>
      </c>
      <c r="P2270" t="str">
        <f>IF(Belegerfassung!G2278&lt;&gt;"",CONCATENATE(Belegerfassung!G2278,".pdf"),"")</f>
        <v/>
      </c>
    </row>
    <row r="2271" spans="1:16">
      <c r="A2271" t="str">
        <f>IF(Belegerfassung!C2279&lt;&gt;"",0,"")</f>
        <v/>
      </c>
      <c r="B2271" t="str">
        <f>IFERROR(VLOOKUP(Belegerfassung!I2279,Konten!A:D,2,FALSE),"")</f>
        <v/>
      </c>
      <c r="C2271" t="str">
        <f>IF(A2271&lt;&gt;"",TEXT(Belegerfassung!C2279,"TT.MM.JJJJ"),"")</f>
        <v/>
      </c>
      <c r="D2271" t="str">
        <f>IFERROR(VLOOKUP(Belegerfassung!A2279,Abfrage!$E$2:$F$20,2,FALSE),"")</f>
        <v/>
      </c>
      <c r="E2271" t="str">
        <f>IF(A2271&lt;&gt;"",Belegerfassung!B2279,"")</f>
        <v/>
      </c>
      <c r="F2271" t="str">
        <f>IF(Belegerfassung!L2279="","",IF(Belegerfassung!L2279&lt;&gt;"",IF(Belegerfassung!L2279&lt;&gt;"",IF(Belegerfassung!J2279&lt;&gt;0,VLOOKUP(Belegerfassung!L2279,Abfrage!$A$2:$C$19,2,),VLOOKUP(Belegerfassung!L2279,Abfrage!$A$2:$C$19,3,)),"")))</f>
        <v/>
      </c>
      <c r="G2271" t="str">
        <f t="shared" si="105"/>
        <v/>
      </c>
      <c r="H2271" s="31" t="str">
        <f>IF(A2271&lt;&gt;"",-Belegerfassung!J2279+Belegerfassung!K2279,"")</f>
        <v/>
      </c>
      <c r="I2271" s="49" t="str">
        <f>IFERROR(IF(H2271&lt;&gt;"",Belegerfassung!L2279*100,""),IF(OR(Belegerfassung!L2279="Leistung EU - Erlöse",Belegerfassung!L2279="Lieferungen EU-Erlöse",Belegerfassung!L2279="EUST",Belegerfassung!L2279="Bauleistungen 20%")=TRUE,"",MID(Belegerfassung!L2279,4,2)))</f>
        <v/>
      </c>
      <c r="J2271" s="6" t="str">
        <f>IF(A2271&lt;&gt;"",LEFT(Belegerfassung!D2279,40),"")</f>
        <v/>
      </c>
      <c r="K2271" t="str">
        <f>IF(A2271&lt;&gt;"",VLOOKUP(D2271,Abfrage!$F$2:$G$21,2,FALSE),"")</f>
        <v/>
      </c>
      <c r="L2271" s="6" t="str">
        <f>IF(Belegerfassung!H2279&lt;&gt;"",Belegerfassung!H2279,"")</f>
        <v/>
      </c>
      <c r="M2271" t="str">
        <f>IFERROR(IF(Belegerfassung!E2279&lt;&gt;"",VLOOKUP(Belegerfassung!E2279,Abfrage!$L$2:$M$15,2,),""),"")</f>
        <v/>
      </c>
      <c r="N2271" t="str">
        <f t="shared" si="106"/>
        <v/>
      </c>
      <c r="O2271" t="str">
        <f t="shared" si="107"/>
        <v/>
      </c>
      <c r="P2271" t="str">
        <f>IF(Belegerfassung!G2279&lt;&gt;"",CONCATENATE(Belegerfassung!G2279,".pdf"),"")</f>
        <v/>
      </c>
    </row>
    <row r="2272" spans="1:16">
      <c r="A2272" t="str">
        <f>IF(Belegerfassung!C2280&lt;&gt;"",0,"")</f>
        <v/>
      </c>
      <c r="B2272" t="str">
        <f>IFERROR(VLOOKUP(Belegerfassung!I2280,Konten!A:D,2,FALSE),"")</f>
        <v/>
      </c>
      <c r="C2272" t="str">
        <f>IF(A2272&lt;&gt;"",TEXT(Belegerfassung!C2280,"TT.MM.JJJJ"),"")</f>
        <v/>
      </c>
      <c r="D2272" t="str">
        <f>IFERROR(VLOOKUP(Belegerfassung!A2280,Abfrage!$E$2:$F$20,2,FALSE),"")</f>
        <v/>
      </c>
      <c r="E2272" t="str">
        <f>IF(A2272&lt;&gt;"",Belegerfassung!B2280,"")</f>
        <v/>
      </c>
      <c r="F2272" t="str">
        <f>IF(Belegerfassung!L2280="","",IF(Belegerfassung!L2280&lt;&gt;"",IF(Belegerfassung!L2280&lt;&gt;"",IF(Belegerfassung!J2280&lt;&gt;0,VLOOKUP(Belegerfassung!L2280,Abfrage!$A$2:$C$19,2,),VLOOKUP(Belegerfassung!L2280,Abfrage!$A$2:$C$19,3,)),"")))</f>
        <v/>
      </c>
      <c r="G2272" t="str">
        <f t="shared" si="105"/>
        <v/>
      </c>
      <c r="H2272" s="31" t="str">
        <f>IF(A2272&lt;&gt;"",-Belegerfassung!J2280+Belegerfassung!K2280,"")</f>
        <v/>
      </c>
      <c r="I2272" s="49" t="str">
        <f>IFERROR(IF(H2272&lt;&gt;"",Belegerfassung!L2280*100,""),IF(OR(Belegerfassung!L2280="Leistung EU - Erlöse",Belegerfassung!L2280="Lieferungen EU-Erlöse",Belegerfassung!L2280="EUST",Belegerfassung!L2280="Bauleistungen 20%")=TRUE,"",MID(Belegerfassung!L2280,4,2)))</f>
        <v/>
      </c>
      <c r="J2272" s="6" t="str">
        <f>IF(A2272&lt;&gt;"",LEFT(Belegerfassung!D2280,40),"")</f>
        <v/>
      </c>
      <c r="K2272" t="str">
        <f>IF(A2272&lt;&gt;"",VLOOKUP(D2272,Abfrage!$F$2:$G$21,2,FALSE),"")</f>
        <v/>
      </c>
      <c r="L2272" s="6" t="str">
        <f>IF(Belegerfassung!H2280&lt;&gt;"",Belegerfassung!H2280,"")</f>
        <v/>
      </c>
      <c r="M2272" t="str">
        <f>IFERROR(IF(Belegerfassung!E2280&lt;&gt;"",VLOOKUP(Belegerfassung!E2280,Abfrage!$L$2:$M$15,2,),""),"")</f>
        <v/>
      </c>
      <c r="N2272" t="str">
        <f t="shared" si="106"/>
        <v/>
      </c>
      <c r="O2272" t="str">
        <f t="shared" si="107"/>
        <v/>
      </c>
      <c r="P2272" t="str">
        <f>IF(Belegerfassung!G2280&lt;&gt;"",CONCATENATE(Belegerfassung!G2280,".pdf"),"")</f>
        <v/>
      </c>
    </row>
    <row r="2273" spans="1:16">
      <c r="A2273" t="str">
        <f>IF(Belegerfassung!C2281&lt;&gt;"",0,"")</f>
        <v/>
      </c>
      <c r="B2273" t="str">
        <f>IFERROR(VLOOKUP(Belegerfassung!I2281,Konten!A:D,2,FALSE),"")</f>
        <v/>
      </c>
      <c r="C2273" t="str">
        <f>IF(A2273&lt;&gt;"",TEXT(Belegerfassung!C2281,"TT.MM.JJJJ"),"")</f>
        <v/>
      </c>
      <c r="D2273" t="str">
        <f>IFERROR(VLOOKUP(Belegerfassung!A2281,Abfrage!$E$2:$F$20,2,FALSE),"")</f>
        <v/>
      </c>
      <c r="E2273" t="str">
        <f>IF(A2273&lt;&gt;"",Belegerfassung!B2281,"")</f>
        <v/>
      </c>
      <c r="F2273" t="str">
        <f>IF(Belegerfassung!L2281="","",IF(Belegerfassung!L2281&lt;&gt;"",IF(Belegerfassung!L2281&lt;&gt;"",IF(Belegerfassung!J2281&lt;&gt;0,VLOOKUP(Belegerfassung!L2281,Abfrage!$A$2:$C$19,2,),VLOOKUP(Belegerfassung!L2281,Abfrage!$A$2:$C$19,3,)),"")))</f>
        <v/>
      </c>
      <c r="G2273" t="str">
        <f t="shared" si="105"/>
        <v/>
      </c>
      <c r="H2273" s="31" t="str">
        <f>IF(A2273&lt;&gt;"",-Belegerfassung!J2281+Belegerfassung!K2281,"")</f>
        <v/>
      </c>
      <c r="I2273" s="49" t="str">
        <f>IFERROR(IF(H2273&lt;&gt;"",Belegerfassung!L2281*100,""),IF(OR(Belegerfassung!L2281="Leistung EU - Erlöse",Belegerfassung!L2281="Lieferungen EU-Erlöse",Belegerfassung!L2281="EUST",Belegerfassung!L2281="Bauleistungen 20%")=TRUE,"",MID(Belegerfassung!L2281,4,2)))</f>
        <v/>
      </c>
      <c r="J2273" s="6" t="str">
        <f>IF(A2273&lt;&gt;"",LEFT(Belegerfassung!D2281,40),"")</f>
        <v/>
      </c>
      <c r="K2273" t="str">
        <f>IF(A2273&lt;&gt;"",VLOOKUP(D2273,Abfrage!$F$2:$G$21,2,FALSE),"")</f>
        <v/>
      </c>
      <c r="L2273" s="6" t="str">
        <f>IF(Belegerfassung!H2281&lt;&gt;"",Belegerfassung!H2281,"")</f>
        <v/>
      </c>
      <c r="M2273" t="str">
        <f>IFERROR(IF(Belegerfassung!E2281&lt;&gt;"",VLOOKUP(Belegerfassung!E2281,Abfrage!$L$2:$M$15,2,),""),"")</f>
        <v/>
      </c>
      <c r="N2273" t="str">
        <f t="shared" si="106"/>
        <v/>
      </c>
      <c r="O2273" t="str">
        <f t="shared" si="107"/>
        <v/>
      </c>
      <c r="P2273" t="str">
        <f>IF(Belegerfassung!G2281&lt;&gt;"",CONCATENATE(Belegerfassung!G2281,".pdf"),"")</f>
        <v/>
      </c>
    </row>
    <row r="2274" spans="1:16">
      <c r="A2274" t="str">
        <f>IF(Belegerfassung!C2282&lt;&gt;"",0,"")</f>
        <v/>
      </c>
      <c r="B2274" t="str">
        <f>IFERROR(VLOOKUP(Belegerfassung!I2282,Konten!A:D,2,FALSE),"")</f>
        <v/>
      </c>
      <c r="C2274" t="str">
        <f>IF(A2274&lt;&gt;"",TEXT(Belegerfassung!C2282,"TT.MM.JJJJ"),"")</f>
        <v/>
      </c>
      <c r="D2274" t="str">
        <f>IFERROR(VLOOKUP(Belegerfassung!A2282,Abfrage!$E$2:$F$20,2,FALSE),"")</f>
        <v/>
      </c>
      <c r="E2274" t="str">
        <f>IF(A2274&lt;&gt;"",Belegerfassung!B2282,"")</f>
        <v/>
      </c>
      <c r="F2274" t="str">
        <f>IF(Belegerfassung!L2282="","",IF(Belegerfassung!L2282&lt;&gt;"",IF(Belegerfassung!L2282&lt;&gt;"",IF(Belegerfassung!J2282&lt;&gt;0,VLOOKUP(Belegerfassung!L2282,Abfrage!$A$2:$C$19,2,),VLOOKUP(Belegerfassung!L2282,Abfrage!$A$2:$C$19,3,)),"")))</f>
        <v/>
      </c>
      <c r="G2274" t="str">
        <f t="shared" si="105"/>
        <v/>
      </c>
      <c r="H2274" s="31" t="str">
        <f>IF(A2274&lt;&gt;"",-Belegerfassung!J2282+Belegerfassung!K2282,"")</f>
        <v/>
      </c>
      <c r="I2274" s="49" t="str">
        <f>IFERROR(IF(H2274&lt;&gt;"",Belegerfassung!L2282*100,""),IF(OR(Belegerfassung!L2282="Leistung EU - Erlöse",Belegerfassung!L2282="Lieferungen EU-Erlöse",Belegerfassung!L2282="EUST",Belegerfassung!L2282="Bauleistungen 20%")=TRUE,"",MID(Belegerfassung!L2282,4,2)))</f>
        <v/>
      </c>
      <c r="J2274" s="6" t="str">
        <f>IF(A2274&lt;&gt;"",LEFT(Belegerfassung!D2282,40),"")</f>
        <v/>
      </c>
      <c r="K2274" t="str">
        <f>IF(A2274&lt;&gt;"",VLOOKUP(D2274,Abfrage!$F$2:$G$21,2,FALSE),"")</f>
        <v/>
      </c>
      <c r="L2274" s="6" t="str">
        <f>IF(Belegerfassung!H2282&lt;&gt;"",Belegerfassung!H2282,"")</f>
        <v/>
      </c>
      <c r="M2274" t="str">
        <f>IFERROR(IF(Belegerfassung!E2282&lt;&gt;"",VLOOKUP(Belegerfassung!E2282,Abfrage!$L$2:$M$15,2,),""),"")</f>
        <v/>
      </c>
      <c r="N2274" t="str">
        <f t="shared" si="106"/>
        <v/>
      </c>
      <c r="O2274" t="str">
        <f t="shared" si="107"/>
        <v/>
      </c>
      <c r="P2274" t="str">
        <f>IF(Belegerfassung!G2282&lt;&gt;"",CONCATENATE(Belegerfassung!G2282,".pdf"),"")</f>
        <v/>
      </c>
    </row>
    <row r="2275" spans="1:16">
      <c r="A2275" t="str">
        <f>IF(Belegerfassung!C2283&lt;&gt;"",0,"")</f>
        <v/>
      </c>
      <c r="B2275" t="str">
        <f>IFERROR(VLOOKUP(Belegerfassung!I2283,Konten!A:D,2,FALSE),"")</f>
        <v/>
      </c>
      <c r="C2275" t="str">
        <f>IF(A2275&lt;&gt;"",TEXT(Belegerfassung!C2283,"TT.MM.JJJJ"),"")</f>
        <v/>
      </c>
      <c r="D2275" t="str">
        <f>IFERROR(VLOOKUP(Belegerfassung!A2283,Abfrage!$E$2:$F$20,2,FALSE),"")</f>
        <v/>
      </c>
      <c r="E2275" t="str">
        <f>IF(A2275&lt;&gt;"",Belegerfassung!B2283,"")</f>
        <v/>
      </c>
      <c r="F2275" t="str">
        <f>IF(Belegerfassung!L2283="","",IF(Belegerfassung!L2283&lt;&gt;"",IF(Belegerfassung!L2283&lt;&gt;"",IF(Belegerfassung!J2283&lt;&gt;0,VLOOKUP(Belegerfassung!L2283,Abfrage!$A$2:$C$19,2,),VLOOKUP(Belegerfassung!L2283,Abfrage!$A$2:$C$19,3,)),"")))</f>
        <v/>
      </c>
      <c r="G2275" t="str">
        <f t="shared" si="105"/>
        <v/>
      </c>
      <c r="H2275" s="31" t="str">
        <f>IF(A2275&lt;&gt;"",-Belegerfassung!J2283+Belegerfassung!K2283,"")</f>
        <v/>
      </c>
      <c r="I2275" s="49" t="str">
        <f>IFERROR(IF(H2275&lt;&gt;"",Belegerfassung!L2283*100,""),IF(OR(Belegerfassung!L2283="Leistung EU - Erlöse",Belegerfassung!L2283="Lieferungen EU-Erlöse",Belegerfassung!L2283="EUST",Belegerfassung!L2283="Bauleistungen 20%")=TRUE,"",MID(Belegerfassung!L2283,4,2)))</f>
        <v/>
      </c>
      <c r="J2275" s="6" t="str">
        <f>IF(A2275&lt;&gt;"",LEFT(Belegerfassung!D2283,40),"")</f>
        <v/>
      </c>
      <c r="K2275" t="str">
        <f>IF(A2275&lt;&gt;"",VLOOKUP(D2275,Abfrage!$F$2:$G$21,2,FALSE),"")</f>
        <v/>
      </c>
      <c r="L2275" s="6" t="str">
        <f>IF(Belegerfassung!H2283&lt;&gt;"",Belegerfassung!H2283,"")</f>
        <v/>
      </c>
      <c r="M2275" t="str">
        <f>IFERROR(IF(Belegerfassung!E2283&lt;&gt;"",VLOOKUP(Belegerfassung!E2283,Abfrage!$L$2:$M$15,2,),""),"")</f>
        <v/>
      </c>
      <c r="N2275" t="str">
        <f t="shared" si="106"/>
        <v/>
      </c>
      <c r="O2275" t="str">
        <f t="shared" si="107"/>
        <v/>
      </c>
      <c r="P2275" t="str">
        <f>IF(Belegerfassung!G2283&lt;&gt;"",CONCATENATE(Belegerfassung!G2283,".pdf"),"")</f>
        <v/>
      </c>
    </row>
    <row r="2276" spans="1:16">
      <c r="A2276" t="str">
        <f>IF(Belegerfassung!C2284&lt;&gt;"",0,"")</f>
        <v/>
      </c>
      <c r="B2276" t="str">
        <f>IFERROR(VLOOKUP(Belegerfassung!I2284,Konten!A:D,2,FALSE),"")</f>
        <v/>
      </c>
      <c r="C2276" t="str">
        <f>IF(A2276&lt;&gt;"",TEXT(Belegerfassung!C2284,"TT.MM.JJJJ"),"")</f>
        <v/>
      </c>
      <c r="D2276" t="str">
        <f>IFERROR(VLOOKUP(Belegerfassung!A2284,Abfrage!$E$2:$F$20,2,FALSE),"")</f>
        <v/>
      </c>
      <c r="E2276" t="str">
        <f>IF(A2276&lt;&gt;"",Belegerfassung!B2284,"")</f>
        <v/>
      </c>
      <c r="F2276" t="str">
        <f>IF(Belegerfassung!L2284="","",IF(Belegerfassung!L2284&lt;&gt;"",IF(Belegerfassung!L2284&lt;&gt;"",IF(Belegerfassung!J2284&lt;&gt;0,VLOOKUP(Belegerfassung!L2284,Abfrage!$A$2:$C$19,2,),VLOOKUP(Belegerfassung!L2284,Abfrage!$A$2:$C$19,3,)),"")))</f>
        <v/>
      </c>
      <c r="G2276" t="str">
        <f t="shared" si="105"/>
        <v/>
      </c>
      <c r="H2276" s="31" t="str">
        <f>IF(A2276&lt;&gt;"",-Belegerfassung!J2284+Belegerfassung!K2284,"")</f>
        <v/>
      </c>
      <c r="I2276" s="49" t="str">
        <f>IFERROR(IF(H2276&lt;&gt;"",Belegerfassung!L2284*100,""),IF(OR(Belegerfassung!L2284="Leistung EU - Erlöse",Belegerfassung!L2284="Lieferungen EU-Erlöse",Belegerfassung!L2284="EUST",Belegerfassung!L2284="Bauleistungen 20%")=TRUE,"",MID(Belegerfassung!L2284,4,2)))</f>
        <v/>
      </c>
      <c r="J2276" s="6" t="str">
        <f>IF(A2276&lt;&gt;"",LEFT(Belegerfassung!D2284,40),"")</f>
        <v/>
      </c>
      <c r="K2276" t="str">
        <f>IF(A2276&lt;&gt;"",VLOOKUP(D2276,Abfrage!$F$2:$G$21,2,FALSE),"")</f>
        <v/>
      </c>
      <c r="L2276" s="6" t="str">
        <f>IF(Belegerfassung!H2284&lt;&gt;"",Belegerfassung!H2284,"")</f>
        <v/>
      </c>
      <c r="M2276" t="str">
        <f>IFERROR(IF(Belegerfassung!E2284&lt;&gt;"",VLOOKUP(Belegerfassung!E2284,Abfrage!$L$2:$M$15,2,),""),"")</f>
        <v/>
      </c>
      <c r="N2276" t="str">
        <f t="shared" si="106"/>
        <v/>
      </c>
      <c r="O2276" t="str">
        <f t="shared" si="107"/>
        <v/>
      </c>
      <c r="P2276" t="str">
        <f>IF(Belegerfassung!G2284&lt;&gt;"",CONCATENATE(Belegerfassung!G2284,".pdf"),"")</f>
        <v/>
      </c>
    </row>
    <row r="2277" spans="1:16">
      <c r="A2277" t="str">
        <f>IF(Belegerfassung!C2285&lt;&gt;"",0,"")</f>
        <v/>
      </c>
      <c r="B2277" t="str">
        <f>IFERROR(VLOOKUP(Belegerfassung!I2285,Konten!A:D,2,FALSE),"")</f>
        <v/>
      </c>
      <c r="C2277" t="str">
        <f>IF(A2277&lt;&gt;"",TEXT(Belegerfassung!C2285,"TT.MM.JJJJ"),"")</f>
        <v/>
      </c>
      <c r="D2277" t="str">
        <f>IFERROR(VLOOKUP(Belegerfassung!A2285,Abfrage!$E$2:$F$20,2,FALSE),"")</f>
        <v/>
      </c>
      <c r="E2277" t="str">
        <f>IF(A2277&lt;&gt;"",Belegerfassung!B2285,"")</f>
        <v/>
      </c>
      <c r="F2277" t="str">
        <f>IF(Belegerfassung!L2285="","",IF(Belegerfassung!L2285&lt;&gt;"",IF(Belegerfassung!L2285&lt;&gt;"",IF(Belegerfassung!J2285&lt;&gt;0,VLOOKUP(Belegerfassung!L2285,Abfrage!$A$2:$C$19,2,),VLOOKUP(Belegerfassung!L2285,Abfrage!$A$2:$C$19,3,)),"")))</f>
        <v/>
      </c>
      <c r="G2277" t="str">
        <f t="shared" si="105"/>
        <v/>
      </c>
      <c r="H2277" s="31" t="str">
        <f>IF(A2277&lt;&gt;"",-Belegerfassung!J2285+Belegerfassung!K2285,"")</f>
        <v/>
      </c>
      <c r="I2277" s="49" t="str">
        <f>IFERROR(IF(H2277&lt;&gt;"",Belegerfassung!L2285*100,""),IF(OR(Belegerfassung!L2285="Leistung EU - Erlöse",Belegerfassung!L2285="Lieferungen EU-Erlöse",Belegerfassung!L2285="EUST",Belegerfassung!L2285="Bauleistungen 20%")=TRUE,"",MID(Belegerfassung!L2285,4,2)))</f>
        <v/>
      </c>
      <c r="J2277" s="6" t="str">
        <f>IF(A2277&lt;&gt;"",LEFT(Belegerfassung!D2285,40),"")</f>
        <v/>
      </c>
      <c r="K2277" t="str">
        <f>IF(A2277&lt;&gt;"",VLOOKUP(D2277,Abfrage!$F$2:$G$21,2,FALSE),"")</f>
        <v/>
      </c>
      <c r="L2277" s="6" t="str">
        <f>IF(Belegerfassung!H2285&lt;&gt;"",Belegerfassung!H2285,"")</f>
        <v/>
      </c>
      <c r="M2277" t="str">
        <f>IFERROR(IF(Belegerfassung!E2285&lt;&gt;"",VLOOKUP(Belegerfassung!E2285,Abfrage!$L$2:$M$15,2,),""),"")</f>
        <v/>
      </c>
      <c r="N2277" t="str">
        <f t="shared" si="106"/>
        <v/>
      </c>
      <c r="O2277" t="str">
        <f t="shared" si="107"/>
        <v/>
      </c>
      <c r="P2277" t="str">
        <f>IF(Belegerfassung!G2285&lt;&gt;"",CONCATENATE(Belegerfassung!G2285,".pdf"),"")</f>
        <v/>
      </c>
    </row>
    <row r="2278" spans="1:16">
      <c r="A2278" t="str">
        <f>IF(Belegerfassung!C2286&lt;&gt;"",0,"")</f>
        <v/>
      </c>
      <c r="B2278" t="str">
        <f>IFERROR(VLOOKUP(Belegerfassung!I2286,Konten!A:D,2,FALSE),"")</f>
        <v/>
      </c>
      <c r="C2278" t="str">
        <f>IF(A2278&lt;&gt;"",TEXT(Belegerfassung!C2286,"TT.MM.JJJJ"),"")</f>
        <v/>
      </c>
      <c r="D2278" t="str">
        <f>IFERROR(VLOOKUP(Belegerfassung!A2286,Abfrage!$E$2:$F$20,2,FALSE),"")</f>
        <v/>
      </c>
      <c r="E2278" t="str">
        <f>IF(A2278&lt;&gt;"",Belegerfassung!B2286,"")</f>
        <v/>
      </c>
      <c r="F2278" t="str">
        <f>IF(Belegerfassung!L2286="","",IF(Belegerfassung!L2286&lt;&gt;"",IF(Belegerfassung!L2286&lt;&gt;"",IF(Belegerfassung!J2286&lt;&gt;0,VLOOKUP(Belegerfassung!L2286,Abfrage!$A$2:$C$19,2,),VLOOKUP(Belegerfassung!L2286,Abfrage!$A$2:$C$19,3,)),"")))</f>
        <v/>
      </c>
      <c r="G2278" t="str">
        <f t="shared" si="105"/>
        <v/>
      </c>
      <c r="H2278" s="31" t="str">
        <f>IF(A2278&lt;&gt;"",-Belegerfassung!J2286+Belegerfassung!K2286,"")</f>
        <v/>
      </c>
      <c r="I2278" s="49" t="str">
        <f>IFERROR(IF(H2278&lt;&gt;"",Belegerfassung!L2286*100,""),IF(OR(Belegerfassung!L2286="Leistung EU - Erlöse",Belegerfassung!L2286="Lieferungen EU-Erlöse",Belegerfassung!L2286="EUST",Belegerfassung!L2286="Bauleistungen 20%")=TRUE,"",MID(Belegerfassung!L2286,4,2)))</f>
        <v/>
      </c>
      <c r="J2278" s="6" t="str">
        <f>IF(A2278&lt;&gt;"",LEFT(Belegerfassung!D2286,40),"")</f>
        <v/>
      </c>
      <c r="K2278" t="str">
        <f>IF(A2278&lt;&gt;"",VLOOKUP(D2278,Abfrage!$F$2:$G$21,2,FALSE),"")</f>
        <v/>
      </c>
      <c r="L2278" s="6" t="str">
        <f>IF(Belegerfassung!H2286&lt;&gt;"",Belegerfassung!H2286,"")</f>
        <v/>
      </c>
      <c r="M2278" t="str">
        <f>IFERROR(IF(Belegerfassung!E2286&lt;&gt;"",VLOOKUP(Belegerfassung!E2286,Abfrage!$L$2:$M$15,2,),""),"")</f>
        <v/>
      </c>
      <c r="N2278" t="str">
        <f t="shared" si="106"/>
        <v/>
      </c>
      <c r="O2278" t="str">
        <f t="shared" si="107"/>
        <v/>
      </c>
      <c r="P2278" t="str">
        <f>IF(Belegerfassung!G2286&lt;&gt;"",CONCATENATE(Belegerfassung!G2286,".pdf"),"")</f>
        <v/>
      </c>
    </row>
    <row r="2279" spans="1:16">
      <c r="A2279" t="str">
        <f>IF(Belegerfassung!C2287&lt;&gt;"",0,"")</f>
        <v/>
      </c>
      <c r="B2279" t="str">
        <f>IFERROR(VLOOKUP(Belegerfassung!I2287,Konten!A:D,2,FALSE),"")</f>
        <v/>
      </c>
      <c r="C2279" t="str">
        <f>IF(A2279&lt;&gt;"",TEXT(Belegerfassung!C2287,"TT.MM.JJJJ"),"")</f>
        <v/>
      </c>
      <c r="D2279" t="str">
        <f>IFERROR(VLOOKUP(Belegerfassung!A2287,Abfrage!$E$2:$F$20,2,FALSE),"")</f>
        <v/>
      </c>
      <c r="E2279" t="str">
        <f>IF(A2279&lt;&gt;"",Belegerfassung!B2287,"")</f>
        <v/>
      </c>
      <c r="F2279" t="str">
        <f>IF(Belegerfassung!L2287="","",IF(Belegerfassung!L2287&lt;&gt;"",IF(Belegerfassung!L2287&lt;&gt;"",IF(Belegerfassung!J2287&lt;&gt;0,VLOOKUP(Belegerfassung!L2287,Abfrage!$A$2:$C$19,2,),VLOOKUP(Belegerfassung!L2287,Abfrage!$A$2:$C$19,3,)),"")))</f>
        <v/>
      </c>
      <c r="G2279" t="str">
        <f t="shared" si="105"/>
        <v/>
      </c>
      <c r="H2279" s="31" t="str">
        <f>IF(A2279&lt;&gt;"",-Belegerfassung!J2287+Belegerfassung!K2287,"")</f>
        <v/>
      </c>
      <c r="I2279" s="49" t="str">
        <f>IFERROR(IF(H2279&lt;&gt;"",Belegerfassung!L2287*100,""),IF(OR(Belegerfassung!L2287="Leistung EU - Erlöse",Belegerfassung!L2287="Lieferungen EU-Erlöse",Belegerfassung!L2287="EUST",Belegerfassung!L2287="Bauleistungen 20%")=TRUE,"",MID(Belegerfassung!L2287,4,2)))</f>
        <v/>
      </c>
      <c r="J2279" s="6" t="str">
        <f>IF(A2279&lt;&gt;"",LEFT(Belegerfassung!D2287,40),"")</f>
        <v/>
      </c>
      <c r="K2279" t="str">
        <f>IF(A2279&lt;&gt;"",VLOOKUP(D2279,Abfrage!$F$2:$G$21,2,FALSE),"")</f>
        <v/>
      </c>
      <c r="L2279" s="6" t="str">
        <f>IF(Belegerfassung!H2287&lt;&gt;"",Belegerfassung!H2287,"")</f>
        <v/>
      </c>
      <c r="M2279" t="str">
        <f>IFERROR(IF(Belegerfassung!E2287&lt;&gt;"",VLOOKUP(Belegerfassung!E2287,Abfrage!$L$2:$M$15,2,),""),"")</f>
        <v/>
      </c>
      <c r="N2279" t="str">
        <f t="shared" si="106"/>
        <v/>
      </c>
      <c r="O2279" t="str">
        <f t="shared" si="107"/>
        <v/>
      </c>
      <c r="P2279" t="str">
        <f>IF(Belegerfassung!G2287&lt;&gt;"",CONCATENATE(Belegerfassung!G2287,".pdf"),"")</f>
        <v/>
      </c>
    </row>
    <row r="2280" spans="1:16">
      <c r="A2280" t="str">
        <f>IF(Belegerfassung!C2288&lt;&gt;"",0,"")</f>
        <v/>
      </c>
      <c r="B2280" t="str">
        <f>IFERROR(VLOOKUP(Belegerfassung!I2288,Konten!A:D,2,FALSE),"")</f>
        <v/>
      </c>
      <c r="C2280" t="str">
        <f>IF(A2280&lt;&gt;"",TEXT(Belegerfassung!C2288,"TT.MM.JJJJ"),"")</f>
        <v/>
      </c>
      <c r="D2280" t="str">
        <f>IFERROR(VLOOKUP(Belegerfassung!A2288,Abfrage!$E$2:$F$20,2,FALSE),"")</f>
        <v/>
      </c>
      <c r="E2280" t="str">
        <f>IF(A2280&lt;&gt;"",Belegerfassung!B2288,"")</f>
        <v/>
      </c>
      <c r="F2280" t="str">
        <f>IF(Belegerfassung!L2288="","",IF(Belegerfassung!L2288&lt;&gt;"",IF(Belegerfassung!L2288&lt;&gt;"",IF(Belegerfassung!J2288&lt;&gt;0,VLOOKUP(Belegerfassung!L2288,Abfrage!$A$2:$C$19,2,),VLOOKUP(Belegerfassung!L2288,Abfrage!$A$2:$C$19,3,)),"")))</f>
        <v/>
      </c>
      <c r="G2280" t="str">
        <f t="shared" si="105"/>
        <v/>
      </c>
      <c r="H2280" s="31" t="str">
        <f>IF(A2280&lt;&gt;"",-Belegerfassung!J2288+Belegerfassung!K2288,"")</f>
        <v/>
      </c>
      <c r="I2280" s="49" t="str">
        <f>IFERROR(IF(H2280&lt;&gt;"",Belegerfassung!L2288*100,""),IF(OR(Belegerfassung!L2288="Leistung EU - Erlöse",Belegerfassung!L2288="Lieferungen EU-Erlöse",Belegerfassung!L2288="EUST",Belegerfassung!L2288="Bauleistungen 20%")=TRUE,"",MID(Belegerfassung!L2288,4,2)))</f>
        <v/>
      </c>
      <c r="J2280" s="6" t="str">
        <f>IF(A2280&lt;&gt;"",LEFT(Belegerfassung!D2288,40),"")</f>
        <v/>
      </c>
      <c r="K2280" t="str">
        <f>IF(A2280&lt;&gt;"",VLOOKUP(D2280,Abfrage!$F$2:$G$21,2,FALSE),"")</f>
        <v/>
      </c>
      <c r="L2280" s="6" t="str">
        <f>IF(Belegerfassung!H2288&lt;&gt;"",Belegerfassung!H2288,"")</f>
        <v/>
      </c>
      <c r="M2280" t="str">
        <f>IFERROR(IF(Belegerfassung!E2288&lt;&gt;"",VLOOKUP(Belegerfassung!E2288,Abfrage!$L$2:$M$15,2,),""),"")</f>
        <v/>
      </c>
      <c r="N2280" t="str">
        <f t="shared" si="106"/>
        <v/>
      </c>
      <c r="O2280" t="str">
        <f t="shared" si="107"/>
        <v/>
      </c>
      <c r="P2280" t="str">
        <f>IF(Belegerfassung!G2288&lt;&gt;"",CONCATENATE(Belegerfassung!G2288,".pdf"),"")</f>
        <v/>
      </c>
    </row>
    <row r="2281" spans="1:16">
      <c r="A2281" t="str">
        <f>IF(Belegerfassung!C2289&lt;&gt;"",0,"")</f>
        <v/>
      </c>
      <c r="B2281" t="str">
        <f>IFERROR(VLOOKUP(Belegerfassung!I2289,Konten!A:D,2,FALSE),"")</f>
        <v/>
      </c>
      <c r="C2281" t="str">
        <f>IF(A2281&lt;&gt;"",TEXT(Belegerfassung!C2289,"TT.MM.JJJJ"),"")</f>
        <v/>
      </c>
      <c r="D2281" t="str">
        <f>IFERROR(VLOOKUP(Belegerfassung!A2289,Abfrage!$E$2:$F$20,2,FALSE),"")</f>
        <v/>
      </c>
      <c r="E2281" t="str">
        <f>IF(A2281&lt;&gt;"",Belegerfassung!B2289,"")</f>
        <v/>
      </c>
      <c r="F2281" t="str">
        <f>IF(Belegerfassung!L2289="","",IF(Belegerfassung!L2289&lt;&gt;"",IF(Belegerfassung!L2289&lt;&gt;"",IF(Belegerfassung!J2289&lt;&gt;0,VLOOKUP(Belegerfassung!L2289,Abfrage!$A$2:$C$19,2,),VLOOKUP(Belegerfassung!L2289,Abfrage!$A$2:$C$19,3,)),"")))</f>
        <v/>
      </c>
      <c r="G2281" t="str">
        <f t="shared" si="105"/>
        <v/>
      </c>
      <c r="H2281" s="31" t="str">
        <f>IF(A2281&lt;&gt;"",-Belegerfassung!J2289+Belegerfassung!K2289,"")</f>
        <v/>
      </c>
      <c r="I2281" s="49" t="str">
        <f>IFERROR(IF(H2281&lt;&gt;"",Belegerfassung!L2289*100,""),IF(OR(Belegerfassung!L2289="Leistung EU - Erlöse",Belegerfassung!L2289="Lieferungen EU-Erlöse",Belegerfassung!L2289="EUST",Belegerfassung!L2289="Bauleistungen 20%")=TRUE,"",MID(Belegerfassung!L2289,4,2)))</f>
        <v/>
      </c>
      <c r="J2281" s="6" t="str">
        <f>IF(A2281&lt;&gt;"",LEFT(Belegerfassung!D2289,40),"")</f>
        <v/>
      </c>
      <c r="K2281" t="str">
        <f>IF(A2281&lt;&gt;"",VLOOKUP(D2281,Abfrage!$F$2:$G$21,2,FALSE),"")</f>
        <v/>
      </c>
      <c r="L2281" s="6" t="str">
        <f>IF(Belegerfassung!H2289&lt;&gt;"",Belegerfassung!H2289,"")</f>
        <v/>
      </c>
      <c r="M2281" t="str">
        <f>IFERROR(IF(Belegerfassung!E2289&lt;&gt;"",VLOOKUP(Belegerfassung!E2289,Abfrage!$L$2:$M$15,2,),""),"")</f>
        <v/>
      </c>
      <c r="N2281" t="str">
        <f t="shared" si="106"/>
        <v/>
      </c>
      <c r="O2281" t="str">
        <f t="shared" si="107"/>
        <v/>
      </c>
      <c r="P2281" t="str">
        <f>IF(Belegerfassung!G2289&lt;&gt;"",CONCATENATE(Belegerfassung!G2289,".pdf"),"")</f>
        <v/>
      </c>
    </row>
    <row r="2282" spans="1:16">
      <c r="A2282" t="str">
        <f>IF(Belegerfassung!C2290&lt;&gt;"",0,"")</f>
        <v/>
      </c>
      <c r="B2282" t="str">
        <f>IFERROR(VLOOKUP(Belegerfassung!I2290,Konten!A:D,2,FALSE),"")</f>
        <v/>
      </c>
      <c r="C2282" t="str">
        <f>IF(A2282&lt;&gt;"",TEXT(Belegerfassung!C2290,"TT.MM.JJJJ"),"")</f>
        <v/>
      </c>
      <c r="D2282" t="str">
        <f>IFERROR(VLOOKUP(Belegerfassung!A2290,Abfrage!$E$2:$F$20,2,FALSE),"")</f>
        <v/>
      </c>
      <c r="E2282" t="str">
        <f>IF(A2282&lt;&gt;"",Belegerfassung!B2290,"")</f>
        <v/>
      </c>
      <c r="F2282" t="str">
        <f>IF(Belegerfassung!L2290="","",IF(Belegerfassung!L2290&lt;&gt;"",IF(Belegerfassung!L2290&lt;&gt;"",IF(Belegerfassung!J2290&lt;&gt;0,VLOOKUP(Belegerfassung!L2290,Abfrage!$A$2:$C$19,2,),VLOOKUP(Belegerfassung!L2290,Abfrage!$A$2:$C$19,3,)),"")))</f>
        <v/>
      </c>
      <c r="G2282" t="str">
        <f t="shared" si="105"/>
        <v/>
      </c>
      <c r="H2282" s="31" t="str">
        <f>IF(A2282&lt;&gt;"",-Belegerfassung!J2290+Belegerfassung!K2290,"")</f>
        <v/>
      </c>
      <c r="I2282" s="49" t="str">
        <f>IFERROR(IF(H2282&lt;&gt;"",Belegerfassung!L2290*100,""),IF(OR(Belegerfassung!L2290="Leistung EU - Erlöse",Belegerfassung!L2290="Lieferungen EU-Erlöse",Belegerfassung!L2290="EUST",Belegerfassung!L2290="Bauleistungen 20%")=TRUE,"",MID(Belegerfassung!L2290,4,2)))</f>
        <v/>
      </c>
      <c r="J2282" s="6" t="str">
        <f>IF(A2282&lt;&gt;"",LEFT(Belegerfassung!D2290,40),"")</f>
        <v/>
      </c>
      <c r="K2282" t="str">
        <f>IF(A2282&lt;&gt;"",VLOOKUP(D2282,Abfrage!$F$2:$G$21,2,FALSE),"")</f>
        <v/>
      </c>
      <c r="L2282" s="6" t="str">
        <f>IF(Belegerfassung!H2290&lt;&gt;"",Belegerfassung!H2290,"")</f>
        <v/>
      </c>
      <c r="M2282" t="str">
        <f>IFERROR(IF(Belegerfassung!E2290&lt;&gt;"",VLOOKUP(Belegerfassung!E2290,Abfrage!$L$2:$M$15,2,),""),"")</f>
        <v/>
      </c>
      <c r="N2282" t="str">
        <f t="shared" si="106"/>
        <v/>
      </c>
      <c r="O2282" t="str">
        <f t="shared" si="107"/>
        <v/>
      </c>
      <c r="P2282" t="str">
        <f>IF(Belegerfassung!G2290&lt;&gt;"",CONCATENATE(Belegerfassung!G2290,".pdf"),"")</f>
        <v/>
      </c>
    </row>
    <row r="2283" spans="1:16">
      <c r="A2283" t="str">
        <f>IF(Belegerfassung!C2291&lt;&gt;"",0,"")</f>
        <v/>
      </c>
      <c r="B2283" t="str">
        <f>IFERROR(VLOOKUP(Belegerfassung!I2291,Konten!A:D,2,FALSE),"")</f>
        <v/>
      </c>
      <c r="C2283" t="str">
        <f>IF(A2283&lt;&gt;"",TEXT(Belegerfassung!C2291,"TT.MM.JJJJ"),"")</f>
        <v/>
      </c>
      <c r="D2283" t="str">
        <f>IFERROR(VLOOKUP(Belegerfassung!A2291,Abfrage!$E$2:$F$20,2,FALSE),"")</f>
        <v/>
      </c>
      <c r="E2283" t="str">
        <f>IF(A2283&lt;&gt;"",Belegerfassung!B2291,"")</f>
        <v/>
      </c>
      <c r="F2283" t="str">
        <f>IF(Belegerfassung!L2291="","",IF(Belegerfassung!L2291&lt;&gt;"",IF(Belegerfassung!L2291&lt;&gt;"",IF(Belegerfassung!J2291&lt;&gt;0,VLOOKUP(Belegerfassung!L2291,Abfrage!$A$2:$C$19,2,),VLOOKUP(Belegerfassung!L2291,Abfrage!$A$2:$C$19,3,)),"")))</f>
        <v/>
      </c>
      <c r="G2283" t="str">
        <f t="shared" si="105"/>
        <v/>
      </c>
      <c r="H2283" s="31" t="str">
        <f>IF(A2283&lt;&gt;"",-Belegerfassung!J2291+Belegerfassung!K2291,"")</f>
        <v/>
      </c>
      <c r="I2283" s="49" t="str">
        <f>IFERROR(IF(H2283&lt;&gt;"",Belegerfassung!L2291*100,""),IF(OR(Belegerfassung!L2291="Leistung EU - Erlöse",Belegerfassung!L2291="Lieferungen EU-Erlöse",Belegerfassung!L2291="EUST",Belegerfassung!L2291="Bauleistungen 20%")=TRUE,"",MID(Belegerfassung!L2291,4,2)))</f>
        <v/>
      </c>
      <c r="J2283" s="6" t="str">
        <f>IF(A2283&lt;&gt;"",LEFT(Belegerfassung!D2291,40),"")</f>
        <v/>
      </c>
      <c r="K2283" t="str">
        <f>IF(A2283&lt;&gt;"",VLOOKUP(D2283,Abfrage!$F$2:$G$21,2,FALSE),"")</f>
        <v/>
      </c>
      <c r="L2283" s="6" t="str">
        <f>IF(Belegerfassung!H2291&lt;&gt;"",Belegerfassung!H2291,"")</f>
        <v/>
      </c>
      <c r="M2283" t="str">
        <f>IFERROR(IF(Belegerfassung!E2291&lt;&gt;"",VLOOKUP(Belegerfassung!E2291,Abfrage!$L$2:$M$15,2,),""),"")</f>
        <v/>
      </c>
      <c r="N2283" t="str">
        <f t="shared" si="106"/>
        <v/>
      </c>
      <c r="O2283" t="str">
        <f t="shared" si="107"/>
        <v/>
      </c>
      <c r="P2283" t="str">
        <f>IF(Belegerfassung!G2291&lt;&gt;"",CONCATENATE(Belegerfassung!G2291,".pdf"),"")</f>
        <v/>
      </c>
    </row>
    <row r="2284" spans="1:16">
      <c r="A2284" t="str">
        <f>IF(Belegerfassung!C2292&lt;&gt;"",0,"")</f>
        <v/>
      </c>
      <c r="B2284" t="str">
        <f>IFERROR(VLOOKUP(Belegerfassung!I2292,Konten!A:D,2,FALSE),"")</f>
        <v/>
      </c>
      <c r="C2284" t="str">
        <f>IF(A2284&lt;&gt;"",TEXT(Belegerfassung!C2292,"TT.MM.JJJJ"),"")</f>
        <v/>
      </c>
      <c r="D2284" t="str">
        <f>IFERROR(VLOOKUP(Belegerfassung!A2292,Abfrage!$E$2:$F$20,2,FALSE),"")</f>
        <v/>
      </c>
      <c r="E2284" t="str">
        <f>IF(A2284&lt;&gt;"",Belegerfassung!B2292,"")</f>
        <v/>
      </c>
      <c r="F2284" t="str">
        <f>IF(Belegerfassung!L2292="","",IF(Belegerfassung!L2292&lt;&gt;"",IF(Belegerfassung!L2292&lt;&gt;"",IF(Belegerfassung!J2292&lt;&gt;0,VLOOKUP(Belegerfassung!L2292,Abfrage!$A$2:$C$19,2,),VLOOKUP(Belegerfassung!L2292,Abfrage!$A$2:$C$19,3,)),"")))</f>
        <v/>
      </c>
      <c r="G2284" t="str">
        <f t="shared" si="105"/>
        <v/>
      </c>
      <c r="H2284" s="31" t="str">
        <f>IF(A2284&lt;&gt;"",-Belegerfassung!J2292+Belegerfassung!K2292,"")</f>
        <v/>
      </c>
      <c r="I2284" s="49" t="str">
        <f>IFERROR(IF(H2284&lt;&gt;"",Belegerfassung!L2292*100,""),IF(OR(Belegerfassung!L2292="Leistung EU - Erlöse",Belegerfassung!L2292="Lieferungen EU-Erlöse",Belegerfassung!L2292="EUST",Belegerfassung!L2292="Bauleistungen 20%")=TRUE,"",MID(Belegerfassung!L2292,4,2)))</f>
        <v/>
      </c>
      <c r="J2284" s="6" t="str">
        <f>IF(A2284&lt;&gt;"",LEFT(Belegerfassung!D2292,40),"")</f>
        <v/>
      </c>
      <c r="K2284" t="str">
        <f>IF(A2284&lt;&gt;"",VLOOKUP(D2284,Abfrage!$F$2:$G$21,2,FALSE),"")</f>
        <v/>
      </c>
      <c r="L2284" s="6" t="str">
        <f>IF(Belegerfassung!H2292&lt;&gt;"",Belegerfassung!H2292,"")</f>
        <v/>
      </c>
      <c r="M2284" t="str">
        <f>IFERROR(IF(Belegerfassung!E2292&lt;&gt;"",VLOOKUP(Belegerfassung!E2292,Abfrage!$L$2:$M$15,2,),""),"")</f>
        <v/>
      </c>
      <c r="N2284" t="str">
        <f t="shared" si="106"/>
        <v/>
      </c>
      <c r="O2284" t="str">
        <f t="shared" si="107"/>
        <v/>
      </c>
      <c r="P2284" t="str">
        <f>IF(Belegerfassung!G2292&lt;&gt;"",CONCATENATE(Belegerfassung!G2292,".pdf"),"")</f>
        <v/>
      </c>
    </row>
    <row r="2285" spans="1:16">
      <c r="A2285" t="str">
        <f>IF(Belegerfassung!C2293&lt;&gt;"",0,"")</f>
        <v/>
      </c>
      <c r="B2285" t="str">
        <f>IFERROR(VLOOKUP(Belegerfassung!I2293,Konten!A:D,2,FALSE),"")</f>
        <v/>
      </c>
      <c r="C2285" t="str">
        <f>IF(A2285&lt;&gt;"",TEXT(Belegerfassung!C2293,"TT.MM.JJJJ"),"")</f>
        <v/>
      </c>
      <c r="D2285" t="str">
        <f>IFERROR(VLOOKUP(Belegerfassung!A2293,Abfrage!$E$2:$F$20,2,FALSE),"")</f>
        <v/>
      </c>
      <c r="E2285" t="str">
        <f>IF(A2285&lt;&gt;"",Belegerfassung!B2293,"")</f>
        <v/>
      </c>
      <c r="F2285" t="str">
        <f>IF(Belegerfassung!L2293="","",IF(Belegerfassung!L2293&lt;&gt;"",IF(Belegerfassung!L2293&lt;&gt;"",IF(Belegerfassung!J2293&lt;&gt;0,VLOOKUP(Belegerfassung!L2293,Abfrage!$A$2:$C$19,2,),VLOOKUP(Belegerfassung!L2293,Abfrage!$A$2:$C$19,3,)),"")))</f>
        <v/>
      </c>
      <c r="G2285" t="str">
        <f t="shared" si="105"/>
        <v/>
      </c>
      <c r="H2285" s="31" t="str">
        <f>IF(A2285&lt;&gt;"",-Belegerfassung!J2293+Belegerfassung!K2293,"")</f>
        <v/>
      </c>
      <c r="I2285" s="49" t="str">
        <f>IFERROR(IF(H2285&lt;&gt;"",Belegerfassung!L2293*100,""),IF(OR(Belegerfassung!L2293="Leistung EU - Erlöse",Belegerfassung!L2293="Lieferungen EU-Erlöse",Belegerfassung!L2293="EUST",Belegerfassung!L2293="Bauleistungen 20%")=TRUE,"",MID(Belegerfassung!L2293,4,2)))</f>
        <v/>
      </c>
      <c r="J2285" s="6" t="str">
        <f>IF(A2285&lt;&gt;"",LEFT(Belegerfassung!D2293,40),"")</f>
        <v/>
      </c>
      <c r="K2285" t="str">
        <f>IF(A2285&lt;&gt;"",VLOOKUP(D2285,Abfrage!$F$2:$G$21,2,FALSE),"")</f>
        <v/>
      </c>
      <c r="L2285" s="6" t="str">
        <f>IF(Belegerfassung!H2293&lt;&gt;"",Belegerfassung!H2293,"")</f>
        <v/>
      </c>
      <c r="M2285" t="str">
        <f>IFERROR(IF(Belegerfassung!E2293&lt;&gt;"",VLOOKUP(Belegerfassung!E2293,Abfrage!$L$2:$M$15,2,),""),"")</f>
        <v/>
      </c>
      <c r="N2285" t="str">
        <f t="shared" si="106"/>
        <v/>
      </c>
      <c r="O2285" t="str">
        <f t="shared" si="107"/>
        <v/>
      </c>
      <c r="P2285" t="str">
        <f>IF(Belegerfassung!G2293&lt;&gt;"",CONCATENATE(Belegerfassung!G2293,".pdf"),"")</f>
        <v/>
      </c>
    </row>
    <row r="2286" spans="1:16">
      <c r="A2286" t="str">
        <f>IF(Belegerfassung!C2294&lt;&gt;"",0,"")</f>
        <v/>
      </c>
      <c r="B2286" t="str">
        <f>IFERROR(VLOOKUP(Belegerfassung!I2294,Konten!A:D,2,FALSE),"")</f>
        <v/>
      </c>
      <c r="C2286" t="str">
        <f>IF(A2286&lt;&gt;"",TEXT(Belegerfassung!C2294,"TT.MM.JJJJ"),"")</f>
        <v/>
      </c>
      <c r="D2286" t="str">
        <f>IFERROR(VLOOKUP(Belegerfassung!A2294,Abfrage!$E$2:$F$20,2,FALSE),"")</f>
        <v/>
      </c>
      <c r="E2286" t="str">
        <f>IF(A2286&lt;&gt;"",Belegerfassung!B2294,"")</f>
        <v/>
      </c>
      <c r="F2286" t="str">
        <f>IF(Belegerfassung!L2294="","",IF(Belegerfassung!L2294&lt;&gt;"",IF(Belegerfassung!L2294&lt;&gt;"",IF(Belegerfassung!J2294&lt;&gt;0,VLOOKUP(Belegerfassung!L2294,Abfrage!$A$2:$C$19,2,),VLOOKUP(Belegerfassung!L2294,Abfrage!$A$2:$C$19,3,)),"")))</f>
        <v/>
      </c>
      <c r="G2286" t="str">
        <f t="shared" si="105"/>
        <v/>
      </c>
      <c r="H2286" s="31" t="str">
        <f>IF(A2286&lt;&gt;"",-Belegerfassung!J2294+Belegerfassung!K2294,"")</f>
        <v/>
      </c>
      <c r="I2286" s="49" t="str">
        <f>IFERROR(IF(H2286&lt;&gt;"",Belegerfassung!L2294*100,""),IF(OR(Belegerfassung!L2294="Leistung EU - Erlöse",Belegerfassung!L2294="Lieferungen EU-Erlöse",Belegerfassung!L2294="EUST",Belegerfassung!L2294="Bauleistungen 20%")=TRUE,"",MID(Belegerfassung!L2294,4,2)))</f>
        <v/>
      </c>
      <c r="J2286" s="6" t="str">
        <f>IF(A2286&lt;&gt;"",LEFT(Belegerfassung!D2294,40),"")</f>
        <v/>
      </c>
      <c r="K2286" t="str">
        <f>IF(A2286&lt;&gt;"",VLOOKUP(D2286,Abfrage!$F$2:$G$21,2,FALSE),"")</f>
        <v/>
      </c>
      <c r="L2286" s="6" t="str">
        <f>IF(Belegerfassung!H2294&lt;&gt;"",Belegerfassung!H2294,"")</f>
        <v/>
      </c>
      <c r="M2286" t="str">
        <f>IFERROR(IF(Belegerfassung!E2294&lt;&gt;"",VLOOKUP(Belegerfassung!E2294,Abfrage!$L$2:$M$15,2,),""),"")</f>
        <v/>
      </c>
      <c r="N2286" t="str">
        <f t="shared" si="106"/>
        <v/>
      </c>
      <c r="O2286" t="str">
        <f t="shared" si="107"/>
        <v/>
      </c>
      <c r="P2286" t="str">
        <f>IF(Belegerfassung!G2294&lt;&gt;"",CONCATENATE(Belegerfassung!G2294,".pdf"),"")</f>
        <v/>
      </c>
    </row>
    <row r="2287" spans="1:16">
      <c r="A2287" t="str">
        <f>IF(Belegerfassung!C2295&lt;&gt;"",0,"")</f>
        <v/>
      </c>
      <c r="B2287" t="str">
        <f>IFERROR(VLOOKUP(Belegerfassung!I2295,Konten!A:D,2,FALSE),"")</f>
        <v/>
      </c>
      <c r="C2287" t="str">
        <f>IF(A2287&lt;&gt;"",TEXT(Belegerfassung!C2295,"TT.MM.JJJJ"),"")</f>
        <v/>
      </c>
      <c r="D2287" t="str">
        <f>IFERROR(VLOOKUP(Belegerfassung!A2295,Abfrage!$E$2:$F$20,2,FALSE),"")</f>
        <v/>
      </c>
      <c r="E2287" t="str">
        <f>IF(A2287&lt;&gt;"",Belegerfassung!B2295,"")</f>
        <v/>
      </c>
      <c r="F2287" t="str">
        <f>IF(Belegerfassung!L2295="","",IF(Belegerfassung!L2295&lt;&gt;"",IF(Belegerfassung!L2295&lt;&gt;"",IF(Belegerfassung!J2295&lt;&gt;0,VLOOKUP(Belegerfassung!L2295,Abfrage!$A$2:$C$19,2,),VLOOKUP(Belegerfassung!L2295,Abfrage!$A$2:$C$19,3,)),"")))</f>
        <v/>
      </c>
      <c r="G2287" t="str">
        <f t="shared" si="105"/>
        <v/>
      </c>
      <c r="H2287" s="31" t="str">
        <f>IF(A2287&lt;&gt;"",-Belegerfassung!J2295+Belegerfassung!K2295,"")</f>
        <v/>
      </c>
      <c r="I2287" s="49" t="str">
        <f>IFERROR(IF(H2287&lt;&gt;"",Belegerfassung!L2295*100,""),IF(OR(Belegerfassung!L2295="Leistung EU - Erlöse",Belegerfassung!L2295="Lieferungen EU-Erlöse",Belegerfassung!L2295="EUST",Belegerfassung!L2295="Bauleistungen 20%")=TRUE,"",MID(Belegerfassung!L2295,4,2)))</f>
        <v/>
      </c>
      <c r="J2287" s="6" t="str">
        <f>IF(A2287&lt;&gt;"",LEFT(Belegerfassung!D2295,40),"")</f>
        <v/>
      </c>
      <c r="K2287" t="str">
        <f>IF(A2287&lt;&gt;"",VLOOKUP(D2287,Abfrage!$F$2:$G$21,2,FALSE),"")</f>
        <v/>
      </c>
      <c r="L2287" s="6" t="str">
        <f>IF(Belegerfassung!H2295&lt;&gt;"",Belegerfassung!H2295,"")</f>
        <v/>
      </c>
      <c r="M2287" t="str">
        <f>IFERROR(IF(Belegerfassung!E2295&lt;&gt;"",VLOOKUP(Belegerfassung!E2295,Abfrage!$L$2:$M$15,2,),""),"")</f>
        <v/>
      </c>
      <c r="N2287" t="str">
        <f t="shared" si="106"/>
        <v/>
      </c>
      <c r="O2287" t="str">
        <f t="shared" si="107"/>
        <v/>
      </c>
      <c r="P2287" t="str">
        <f>IF(Belegerfassung!G2295&lt;&gt;"",CONCATENATE(Belegerfassung!G2295,".pdf"),"")</f>
        <v/>
      </c>
    </row>
    <row r="2288" spans="1:16">
      <c r="A2288" t="str">
        <f>IF(Belegerfassung!C2296&lt;&gt;"",0,"")</f>
        <v/>
      </c>
      <c r="B2288" t="str">
        <f>IFERROR(VLOOKUP(Belegerfassung!I2296,Konten!A:D,2,FALSE),"")</f>
        <v/>
      </c>
      <c r="C2288" t="str">
        <f>IF(A2288&lt;&gt;"",TEXT(Belegerfassung!C2296,"TT.MM.JJJJ"),"")</f>
        <v/>
      </c>
      <c r="D2288" t="str">
        <f>IFERROR(VLOOKUP(Belegerfassung!A2296,Abfrage!$E$2:$F$20,2,FALSE),"")</f>
        <v/>
      </c>
      <c r="E2288" t="str">
        <f>IF(A2288&lt;&gt;"",Belegerfassung!B2296,"")</f>
        <v/>
      </c>
      <c r="F2288" t="str">
        <f>IF(Belegerfassung!L2296="","",IF(Belegerfassung!L2296&lt;&gt;"",IF(Belegerfassung!L2296&lt;&gt;"",IF(Belegerfassung!J2296&lt;&gt;0,VLOOKUP(Belegerfassung!L2296,Abfrage!$A$2:$C$19,2,),VLOOKUP(Belegerfassung!L2296,Abfrage!$A$2:$C$19,3,)),"")))</f>
        <v/>
      </c>
      <c r="G2288" t="str">
        <f t="shared" si="105"/>
        <v/>
      </c>
      <c r="H2288" s="31" t="str">
        <f>IF(A2288&lt;&gt;"",-Belegerfassung!J2296+Belegerfassung!K2296,"")</f>
        <v/>
      </c>
      <c r="I2288" s="49" t="str">
        <f>IFERROR(IF(H2288&lt;&gt;"",Belegerfassung!L2296*100,""),IF(OR(Belegerfassung!L2296="Leistung EU - Erlöse",Belegerfassung!L2296="Lieferungen EU-Erlöse",Belegerfassung!L2296="EUST",Belegerfassung!L2296="Bauleistungen 20%")=TRUE,"",MID(Belegerfassung!L2296,4,2)))</f>
        <v/>
      </c>
      <c r="J2288" s="6" t="str">
        <f>IF(A2288&lt;&gt;"",LEFT(Belegerfassung!D2296,40),"")</f>
        <v/>
      </c>
      <c r="K2288" t="str">
        <f>IF(A2288&lt;&gt;"",VLOOKUP(D2288,Abfrage!$F$2:$G$21,2,FALSE),"")</f>
        <v/>
      </c>
      <c r="L2288" s="6" t="str">
        <f>IF(Belegerfassung!H2296&lt;&gt;"",Belegerfassung!H2296,"")</f>
        <v/>
      </c>
      <c r="M2288" t="str">
        <f>IFERROR(IF(Belegerfassung!E2296&lt;&gt;"",VLOOKUP(Belegerfassung!E2296,Abfrage!$L$2:$M$15,2,),""),"")</f>
        <v/>
      </c>
      <c r="N2288" t="str">
        <f t="shared" si="106"/>
        <v/>
      </c>
      <c r="O2288" t="str">
        <f t="shared" si="107"/>
        <v/>
      </c>
      <c r="P2288" t="str">
        <f>IF(Belegerfassung!G2296&lt;&gt;"",CONCATENATE(Belegerfassung!G2296,".pdf"),"")</f>
        <v/>
      </c>
    </row>
    <row r="2289" spans="1:16">
      <c r="A2289" t="str">
        <f>IF(Belegerfassung!C2297&lt;&gt;"",0,"")</f>
        <v/>
      </c>
      <c r="B2289" t="str">
        <f>IFERROR(VLOOKUP(Belegerfassung!I2297,Konten!A:D,2,FALSE),"")</f>
        <v/>
      </c>
      <c r="C2289" t="str">
        <f>IF(A2289&lt;&gt;"",TEXT(Belegerfassung!C2297,"TT.MM.JJJJ"),"")</f>
        <v/>
      </c>
      <c r="D2289" t="str">
        <f>IFERROR(VLOOKUP(Belegerfassung!A2297,Abfrage!$E$2:$F$20,2,FALSE),"")</f>
        <v/>
      </c>
      <c r="E2289" t="str">
        <f>IF(A2289&lt;&gt;"",Belegerfassung!B2297,"")</f>
        <v/>
      </c>
      <c r="F2289" t="str">
        <f>IF(Belegerfassung!L2297="","",IF(Belegerfassung!L2297&lt;&gt;"",IF(Belegerfassung!L2297&lt;&gt;"",IF(Belegerfassung!J2297&lt;&gt;0,VLOOKUP(Belegerfassung!L2297,Abfrage!$A$2:$C$19,2,),VLOOKUP(Belegerfassung!L2297,Abfrage!$A$2:$C$19,3,)),"")))</f>
        <v/>
      </c>
      <c r="G2289" t="str">
        <f t="shared" si="105"/>
        <v/>
      </c>
      <c r="H2289" s="31" t="str">
        <f>IF(A2289&lt;&gt;"",-Belegerfassung!J2297+Belegerfassung!K2297,"")</f>
        <v/>
      </c>
      <c r="I2289" s="49" t="str">
        <f>IFERROR(IF(H2289&lt;&gt;"",Belegerfassung!L2297*100,""),IF(OR(Belegerfassung!L2297="Leistung EU - Erlöse",Belegerfassung!L2297="Lieferungen EU-Erlöse",Belegerfassung!L2297="EUST",Belegerfassung!L2297="Bauleistungen 20%")=TRUE,"",MID(Belegerfassung!L2297,4,2)))</f>
        <v/>
      </c>
      <c r="J2289" s="6" t="str">
        <f>IF(A2289&lt;&gt;"",LEFT(Belegerfassung!D2297,40),"")</f>
        <v/>
      </c>
      <c r="K2289" t="str">
        <f>IF(A2289&lt;&gt;"",VLOOKUP(D2289,Abfrage!$F$2:$G$21,2,FALSE),"")</f>
        <v/>
      </c>
      <c r="L2289" s="6" t="str">
        <f>IF(Belegerfassung!H2297&lt;&gt;"",Belegerfassung!H2297,"")</f>
        <v/>
      </c>
      <c r="M2289" t="str">
        <f>IFERROR(IF(Belegerfassung!E2297&lt;&gt;"",VLOOKUP(Belegerfassung!E2297,Abfrage!$L$2:$M$15,2,),""),"")</f>
        <v/>
      </c>
      <c r="N2289" t="str">
        <f t="shared" si="106"/>
        <v/>
      </c>
      <c r="O2289" t="str">
        <f t="shared" si="107"/>
        <v/>
      </c>
      <c r="P2289" t="str">
        <f>IF(Belegerfassung!G2297&lt;&gt;"",CONCATENATE(Belegerfassung!G2297,".pdf"),"")</f>
        <v/>
      </c>
    </row>
    <row r="2290" spans="1:16">
      <c r="A2290" t="str">
        <f>IF(Belegerfassung!C2298&lt;&gt;"",0,"")</f>
        <v/>
      </c>
      <c r="B2290" t="str">
        <f>IFERROR(VLOOKUP(Belegerfassung!I2298,Konten!A:D,2,FALSE),"")</f>
        <v/>
      </c>
      <c r="C2290" t="str">
        <f>IF(A2290&lt;&gt;"",TEXT(Belegerfassung!C2298,"TT.MM.JJJJ"),"")</f>
        <v/>
      </c>
      <c r="D2290" t="str">
        <f>IFERROR(VLOOKUP(Belegerfassung!A2298,Abfrage!$E$2:$F$20,2,FALSE),"")</f>
        <v/>
      </c>
      <c r="E2290" t="str">
        <f>IF(A2290&lt;&gt;"",Belegerfassung!B2298,"")</f>
        <v/>
      </c>
      <c r="F2290" t="str">
        <f>IF(Belegerfassung!L2298="","",IF(Belegerfassung!L2298&lt;&gt;"",IF(Belegerfassung!L2298&lt;&gt;"",IF(Belegerfassung!J2298&lt;&gt;0,VLOOKUP(Belegerfassung!L2298,Abfrage!$A$2:$C$19,2,),VLOOKUP(Belegerfassung!L2298,Abfrage!$A$2:$C$19,3,)),"")))</f>
        <v/>
      </c>
      <c r="G2290" t="str">
        <f t="shared" si="105"/>
        <v/>
      </c>
      <c r="H2290" s="31" t="str">
        <f>IF(A2290&lt;&gt;"",-Belegerfassung!J2298+Belegerfassung!K2298,"")</f>
        <v/>
      </c>
      <c r="I2290" s="49" t="str">
        <f>IFERROR(IF(H2290&lt;&gt;"",Belegerfassung!L2298*100,""),IF(OR(Belegerfassung!L2298="Leistung EU - Erlöse",Belegerfassung!L2298="Lieferungen EU-Erlöse",Belegerfassung!L2298="EUST",Belegerfassung!L2298="Bauleistungen 20%")=TRUE,"",MID(Belegerfassung!L2298,4,2)))</f>
        <v/>
      </c>
      <c r="J2290" s="6" t="str">
        <f>IF(A2290&lt;&gt;"",LEFT(Belegerfassung!D2298,40),"")</f>
        <v/>
      </c>
      <c r="K2290" t="str">
        <f>IF(A2290&lt;&gt;"",VLOOKUP(D2290,Abfrage!$F$2:$G$21,2,FALSE),"")</f>
        <v/>
      </c>
      <c r="L2290" s="6" t="str">
        <f>IF(Belegerfassung!H2298&lt;&gt;"",Belegerfassung!H2298,"")</f>
        <v/>
      </c>
      <c r="M2290" t="str">
        <f>IFERROR(IF(Belegerfassung!E2298&lt;&gt;"",VLOOKUP(Belegerfassung!E2298,Abfrage!$L$2:$M$15,2,),""),"")</f>
        <v/>
      </c>
      <c r="N2290" t="str">
        <f t="shared" si="106"/>
        <v/>
      </c>
      <c r="O2290" t="str">
        <f t="shared" si="107"/>
        <v/>
      </c>
      <c r="P2290" t="str">
        <f>IF(Belegerfassung!G2298&lt;&gt;"",CONCATENATE(Belegerfassung!G2298,".pdf"),"")</f>
        <v/>
      </c>
    </row>
    <row r="2291" spans="1:16">
      <c r="A2291" t="str">
        <f>IF(Belegerfassung!C2299&lt;&gt;"",0,"")</f>
        <v/>
      </c>
      <c r="B2291" t="str">
        <f>IFERROR(VLOOKUP(Belegerfassung!I2299,Konten!A:D,2,FALSE),"")</f>
        <v/>
      </c>
      <c r="C2291" t="str">
        <f>IF(A2291&lt;&gt;"",TEXT(Belegerfassung!C2299,"TT.MM.JJJJ"),"")</f>
        <v/>
      </c>
      <c r="D2291" t="str">
        <f>IFERROR(VLOOKUP(Belegerfassung!A2299,Abfrage!$E$2:$F$20,2,FALSE),"")</f>
        <v/>
      </c>
      <c r="E2291" t="str">
        <f>IF(A2291&lt;&gt;"",Belegerfassung!B2299,"")</f>
        <v/>
      </c>
      <c r="F2291" t="str">
        <f>IF(Belegerfassung!L2299="","",IF(Belegerfassung!L2299&lt;&gt;"",IF(Belegerfassung!L2299&lt;&gt;"",IF(Belegerfassung!J2299&lt;&gt;0,VLOOKUP(Belegerfassung!L2299,Abfrage!$A$2:$C$19,2,),VLOOKUP(Belegerfassung!L2299,Abfrage!$A$2:$C$19,3,)),"")))</f>
        <v/>
      </c>
      <c r="G2291" t="str">
        <f t="shared" si="105"/>
        <v/>
      </c>
      <c r="H2291" s="31" t="str">
        <f>IF(A2291&lt;&gt;"",-Belegerfassung!J2299+Belegerfassung!K2299,"")</f>
        <v/>
      </c>
      <c r="I2291" s="49" t="str">
        <f>IFERROR(IF(H2291&lt;&gt;"",Belegerfassung!L2299*100,""),IF(OR(Belegerfassung!L2299="Leistung EU - Erlöse",Belegerfassung!L2299="Lieferungen EU-Erlöse",Belegerfassung!L2299="EUST",Belegerfassung!L2299="Bauleistungen 20%")=TRUE,"",MID(Belegerfassung!L2299,4,2)))</f>
        <v/>
      </c>
      <c r="J2291" s="6" t="str">
        <f>IF(A2291&lt;&gt;"",LEFT(Belegerfassung!D2299,40),"")</f>
        <v/>
      </c>
      <c r="K2291" t="str">
        <f>IF(A2291&lt;&gt;"",VLOOKUP(D2291,Abfrage!$F$2:$G$21,2,FALSE),"")</f>
        <v/>
      </c>
      <c r="L2291" s="6" t="str">
        <f>IF(Belegerfassung!H2299&lt;&gt;"",Belegerfassung!H2299,"")</f>
        <v/>
      </c>
      <c r="M2291" t="str">
        <f>IFERROR(IF(Belegerfassung!E2299&lt;&gt;"",VLOOKUP(Belegerfassung!E2299,Abfrage!$L$2:$M$15,2,),""),"")</f>
        <v/>
      </c>
      <c r="N2291" t="str">
        <f t="shared" si="106"/>
        <v/>
      </c>
      <c r="O2291" t="str">
        <f t="shared" si="107"/>
        <v/>
      </c>
      <c r="P2291" t="str">
        <f>IF(Belegerfassung!G2299&lt;&gt;"",CONCATENATE(Belegerfassung!G2299,".pdf"),"")</f>
        <v/>
      </c>
    </row>
    <row r="2292" spans="1:16">
      <c r="A2292" t="str">
        <f>IF(Belegerfassung!C2300&lt;&gt;"",0,"")</f>
        <v/>
      </c>
      <c r="B2292" t="str">
        <f>IFERROR(VLOOKUP(Belegerfassung!I2300,Konten!A:D,2,FALSE),"")</f>
        <v/>
      </c>
      <c r="C2292" t="str">
        <f>IF(A2292&lt;&gt;"",TEXT(Belegerfassung!C2300,"TT.MM.JJJJ"),"")</f>
        <v/>
      </c>
      <c r="D2292" t="str">
        <f>IFERROR(VLOOKUP(Belegerfassung!A2300,Abfrage!$E$2:$F$20,2,FALSE),"")</f>
        <v/>
      </c>
      <c r="E2292" t="str">
        <f>IF(A2292&lt;&gt;"",Belegerfassung!B2300,"")</f>
        <v/>
      </c>
      <c r="F2292" t="str">
        <f>IF(Belegerfassung!L2300="","",IF(Belegerfassung!L2300&lt;&gt;"",IF(Belegerfassung!L2300&lt;&gt;"",IF(Belegerfassung!J2300&lt;&gt;0,VLOOKUP(Belegerfassung!L2300,Abfrage!$A$2:$C$19,2,),VLOOKUP(Belegerfassung!L2300,Abfrage!$A$2:$C$19,3,)),"")))</f>
        <v/>
      </c>
      <c r="G2292" t="str">
        <f t="shared" si="105"/>
        <v/>
      </c>
      <c r="H2292" s="31" t="str">
        <f>IF(A2292&lt;&gt;"",-Belegerfassung!J2300+Belegerfassung!K2300,"")</f>
        <v/>
      </c>
      <c r="I2292" s="49" t="str">
        <f>IFERROR(IF(H2292&lt;&gt;"",Belegerfassung!L2300*100,""),IF(OR(Belegerfassung!L2300="Leistung EU - Erlöse",Belegerfassung!L2300="Lieferungen EU-Erlöse",Belegerfassung!L2300="EUST",Belegerfassung!L2300="Bauleistungen 20%")=TRUE,"",MID(Belegerfassung!L2300,4,2)))</f>
        <v/>
      </c>
      <c r="J2292" s="6" t="str">
        <f>IF(A2292&lt;&gt;"",LEFT(Belegerfassung!D2300,40),"")</f>
        <v/>
      </c>
      <c r="K2292" t="str">
        <f>IF(A2292&lt;&gt;"",VLOOKUP(D2292,Abfrage!$F$2:$G$21,2,FALSE),"")</f>
        <v/>
      </c>
      <c r="L2292" s="6" t="str">
        <f>IF(Belegerfassung!H2300&lt;&gt;"",Belegerfassung!H2300,"")</f>
        <v/>
      </c>
      <c r="M2292" t="str">
        <f>IFERROR(IF(Belegerfassung!E2300&lt;&gt;"",VLOOKUP(Belegerfassung!E2300,Abfrage!$L$2:$M$15,2,),""),"")</f>
        <v/>
      </c>
      <c r="N2292" t="str">
        <f t="shared" si="106"/>
        <v/>
      </c>
      <c r="O2292" t="str">
        <f t="shared" si="107"/>
        <v/>
      </c>
      <c r="P2292" t="str">
        <f>IF(Belegerfassung!G2300&lt;&gt;"",CONCATENATE(Belegerfassung!G2300,".pdf"),"")</f>
        <v/>
      </c>
    </row>
    <row r="2293" spans="1:16">
      <c r="A2293" t="str">
        <f>IF(Belegerfassung!C2301&lt;&gt;"",0,"")</f>
        <v/>
      </c>
      <c r="B2293" t="str">
        <f>IFERROR(VLOOKUP(Belegerfassung!I2301,Konten!A:D,2,FALSE),"")</f>
        <v/>
      </c>
      <c r="C2293" t="str">
        <f>IF(A2293&lt;&gt;"",TEXT(Belegerfassung!C2301,"TT.MM.JJJJ"),"")</f>
        <v/>
      </c>
      <c r="D2293" t="str">
        <f>IFERROR(VLOOKUP(Belegerfassung!A2301,Abfrage!$E$2:$F$20,2,FALSE),"")</f>
        <v/>
      </c>
      <c r="E2293" t="str">
        <f>IF(A2293&lt;&gt;"",Belegerfassung!B2301,"")</f>
        <v/>
      </c>
      <c r="F2293" t="str">
        <f>IF(Belegerfassung!L2301="","",IF(Belegerfassung!L2301&lt;&gt;"",IF(Belegerfassung!L2301&lt;&gt;"",IF(Belegerfassung!J2301&lt;&gt;0,VLOOKUP(Belegerfassung!L2301,Abfrage!$A$2:$C$19,2,),VLOOKUP(Belegerfassung!L2301,Abfrage!$A$2:$C$19,3,)),"")))</f>
        <v/>
      </c>
      <c r="G2293" t="str">
        <f t="shared" si="105"/>
        <v/>
      </c>
      <c r="H2293" s="31" t="str">
        <f>IF(A2293&lt;&gt;"",-Belegerfassung!J2301+Belegerfassung!K2301,"")</f>
        <v/>
      </c>
      <c r="I2293" s="49" t="str">
        <f>IFERROR(IF(H2293&lt;&gt;"",Belegerfassung!L2301*100,""),IF(OR(Belegerfassung!L2301="Leistung EU - Erlöse",Belegerfassung!L2301="Lieferungen EU-Erlöse",Belegerfassung!L2301="EUST",Belegerfassung!L2301="Bauleistungen 20%")=TRUE,"",MID(Belegerfassung!L2301,4,2)))</f>
        <v/>
      </c>
      <c r="J2293" s="6" t="str">
        <f>IF(A2293&lt;&gt;"",LEFT(Belegerfassung!D2301,40),"")</f>
        <v/>
      </c>
      <c r="K2293" t="str">
        <f>IF(A2293&lt;&gt;"",VLOOKUP(D2293,Abfrage!$F$2:$G$21,2,FALSE),"")</f>
        <v/>
      </c>
      <c r="L2293" s="6" t="str">
        <f>IF(Belegerfassung!H2301&lt;&gt;"",Belegerfassung!H2301,"")</f>
        <v/>
      </c>
      <c r="M2293" t="str">
        <f>IFERROR(IF(Belegerfassung!E2301&lt;&gt;"",VLOOKUP(Belegerfassung!E2301,Abfrage!$L$2:$M$15,2,),""),"")</f>
        <v/>
      </c>
      <c r="N2293" t="str">
        <f t="shared" si="106"/>
        <v/>
      </c>
      <c r="O2293" t="str">
        <f t="shared" si="107"/>
        <v/>
      </c>
      <c r="P2293" t="str">
        <f>IF(Belegerfassung!G2301&lt;&gt;"",CONCATENATE(Belegerfassung!G2301,".pdf"),"")</f>
        <v/>
      </c>
    </row>
    <row r="2294" spans="1:16">
      <c r="A2294" t="str">
        <f>IF(Belegerfassung!C2302&lt;&gt;"",0,"")</f>
        <v/>
      </c>
      <c r="B2294" t="str">
        <f>IFERROR(VLOOKUP(Belegerfassung!I2302,Konten!A:D,2,FALSE),"")</f>
        <v/>
      </c>
      <c r="C2294" t="str">
        <f>IF(A2294&lt;&gt;"",TEXT(Belegerfassung!C2302,"TT.MM.JJJJ"),"")</f>
        <v/>
      </c>
      <c r="D2294" t="str">
        <f>IFERROR(VLOOKUP(Belegerfassung!A2302,Abfrage!$E$2:$F$20,2,FALSE),"")</f>
        <v/>
      </c>
      <c r="E2294" t="str">
        <f>IF(A2294&lt;&gt;"",Belegerfassung!B2302,"")</f>
        <v/>
      </c>
      <c r="F2294" t="str">
        <f>IF(Belegerfassung!L2302="","",IF(Belegerfassung!L2302&lt;&gt;"",IF(Belegerfassung!L2302&lt;&gt;"",IF(Belegerfassung!J2302&lt;&gt;0,VLOOKUP(Belegerfassung!L2302,Abfrage!$A$2:$C$19,2,),VLOOKUP(Belegerfassung!L2302,Abfrage!$A$2:$C$19,3,)),"")))</f>
        <v/>
      </c>
      <c r="G2294" t="str">
        <f t="shared" si="105"/>
        <v/>
      </c>
      <c r="H2294" s="31" t="str">
        <f>IF(A2294&lt;&gt;"",-Belegerfassung!J2302+Belegerfassung!K2302,"")</f>
        <v/>
      </c>
      <c r="I2294" s="49" t="str">
        <f>IFERROR(IF(H2294&lt;&gt;"",Belegerfassung!L2302*100,""),IF(OR(Belegerfassung!L2302="Leistung EU - Erlöse",Belegerfassung!L2302="Lieferungen EU-Erlöse",Belegerfassung!L2302="EUST",Belegerfassung!L2302="Bauleistungen 20%")=TRUE,"",MID(Belegerfassung!L2302,4,2)))</f>
        <v/>
      </c>
      <c r="J2294" s="6" t="str">
        <f>IF(A2294&lt;&gt;"",LEFT(Belegerfassung!D2302,40),"")</f>
        <v/>
      </c>
      <c r="K2294" t="str">
        <f>IF(A2294&lt;&gt;"",VLOOKUP(D2294,Abfrage!$F$2:$G$21,2,FALSE),"")</f>
        <v/>
      </c>
      <c r="L2294" s="6" t="str">
        <f>IF(Belegerfassung!H2302&lt;&gt;"",Belegerfassung!H2302,"")</f>
        <v/>
      </c>
      <c r="M2294" t="str">
        <f>IFERROR(IF(Belegerfassung!E2302&lt;&gt;"",VLOOKUP(Belegerfassung!E2302,Abfrage!$L$2:$M$15,2,),""),"")</f>
        <v/>
      </c>
      <c r="N2294" t="str">
        <f t="shared" si="106"/>
        <v/>
      </c>
      <c r="O2294" t="str">
        <f t="shared" si="107"/>
        <v/>
      </c>
      <c r="P2294" t="str">
        <f>IF(Belegerfassung!G2302&lt;&gt;"",CONCATENATE(Belegerfassung!G2302,".pdf"),"")</f>
        <v/>
      </c>
    </row>
    <row r="2295" spans="1:16">
      <c r="A2295" t="str">
        <f>IF(Belegerfassung!C2303&lt;&gt;"",0,"")</f>
        <v/>
      </c>
      <c r="B2295" t="str">
        <f>IFERROR(VLOOKUP(Belegerfassung!I2303,Konten!A:D,2,FALSE),"")</f>
        <v/>
      </c>
      <c r="C2295" t="str">
        <f>IF(A2295&lt;&gt;"",TEXT(Belegerfassung!C2303,"TT.MM.JJJJ"),"")</f>
        <v/>
      </c>
      <c r="D2295" t="str">
        <f>IFERROR(VLOOKUP(Belegerfassung!A2303,Abfrage!$E$2:$F$20,2,FALSE),"")</f>
        <v/>
      </c>
      <c r="E2295" t="str">
        <f>IF(A2295&lt;&gt;"",Belegerfassung!B2303,"")</f>
        <v/>
      </c>
      <c r="F2295" t="str">
        <f>IF(Belegerfassung!L2303="","",IF(Belegerfassung!L2303&lt;&gt;"",IF(Belegerfassung!L2303&lt;&gt;"",IF(Belegerfassung!J2303&lt;&gt;0,VLOOKUP(Belegerfassung!L2303,Abfrage!$A$2:$C$19,2,),VLOOKUP(Belegerfassung!L2303,Abfrage!$A$2:$C$19,3,)),"")))</f>
        <v/>
      </c>
      <c r="G2295" t="str">
        <f t="shared" si="105"/>
        <v/>
      </c>
      <c r="H2295" s="31" t="str">
        <f>IF(A2295&lt;&gt;"",-Belegerfassung!J2303+Belegerfassung!K2303,"")</f>
        <v/>
      </c>
      <c r="I2295" s="49" t="str">
        <f>IFERROR(IF(H2295&lt;&gt;"",Belegerfassung!L2303*100,""),IF(OR(Belegerfassung!L2303="Leistung EU - Erlöse",Belegerfassung!L2303="Lieferungen EU-Erlöse",Belegerfassung!L2303="EUST",Belegerfassung!L2303="Bauleistungen 20%")=TRUE,"",MID(Belegerfassung!L2303,4,2)))</f>
        <v/>
      </c>
      <c r="J2295" s="6" t="str">
        <f>IF(A2295&lt;&gt;"",LEFT(Belegerfassung!D2303,40),"")</f>
        <v/>
      </c>
      <c r="K2295" t="str">
        <f>IF(A2295&lt;&gt;"",VLOOKUP(D2295,Abfrage!$F$2:$G$21,2,FALSE),"")</f>
        <v/>
      </c>
      <c r="L2295" s="6" t="str">
        <f>IF(Belegerfassung!H2303&lt;&gt;"",Belegerfassung!H2303,"")</f>
        <v/>
      </c>
      <c r="M2295" t="str">
        <f>IFERROR(IF(Belegerfassung!E2303&lt;&gt;"",VLOOKUP(Belegerfassung!E2303,Abfrage!$L$2:$M$15,2,),""),"")</f>
        <v/>
      </c>
      <c r="N2295" t="str">
        <f t="shared" si="106"/>
        <v/>
      </c>
      <c r="O2295" t="str">
        <f t="shared" si="107"/>
        <v/>
      </c>
      <c r="P2295" t="str">
        <f>IF(Belegerfassung!G2303&lt;&gt;"",CONCATENATE(Belegerfassung!G2303,".pdf"),"")</f>
        <v/>
      </c>
    </row>
    <row r="2296" spans="1:16">
      <c r="A2296" t="str">
        <f>IF(Belegerfassung!C2304&lt;&gt;"",0,"")</f>
        <v/>
      </c>
      <c r="B2296" t="str">
        <f>IFERROR(VLOOKUP(Belegerfassung!I2304,Konten!A:D,2,FALSE),"")</f>
        <v/>
      </c>
      <c r="C2296" t="str">
        <f>IF(A2296&lt;&gt;"",TEXT(Belegerfassung!C2304,"TT.MM.JJJJ"),"")</f>
        <v/>
      </c>
      <c r="D2296" t="str">
        <f>IFERROR(VLOOKUP(Belegerfassung!A2304,Abfrage!$E$2:$F$20,2,FALSE),"")</f>
        <v/>
      </c>
      <c r="E2296" t="str">
        <f>IF(A2296&lt;&gt;"",Belegerfassung!B2304,"")</f>
        <v/>
      </c>
      <c r="F2296" t="str">
        <f>IF(Belegerfassung!L2304="","",IF(Belegerfassung!L2304&lt;&gt;"",IF(Belegerfassung!L2304&lt;&gt;"",IF(Belegerfassung!J2304&lt;&gt;0,VLOOKUP(Belegerfassung!L2304,Abfrage!$A$2:$C$19,2,),VLOOKUP(Belegerfassung!L2304,Abfrage!$A$2:$C$19,3,)),"")))</f>
        <v/>
      </c>
      <c r="G2296" t="str">
        <f t="shared" si="105"/>
        <v/>
      </c>
      <c r="H2296" s="31" t="str">
        <f>IF(A2296&lt;&gt;"",-Belegerfassung!J2304+Belegerfassung!K2304,"")</f>
        <v/>
      </c>
      <c r="I2296" s="49" t="str">
        <f>IFERROR(IF(H2296&lt;&gt;"",Belegerfassung!L2304*100,""),IF(OR(Belegerfassung!L2304="Leistung EU - Erlöse",Belegerfassung!L2304="Lieferungen EU-Erlöse",Belegerfassung!L2304="EUST",Belegerfassung!L2304="Bauleistungen 20%")=TRUE,"",MID(Belegerfassung!L2304,4,2)))</f>
        <v/>
      </c>
      <c r="J2296" s="6" t="str">
        <f>IF(A2296&lt;&gt;"",LEFT(Belegerfassung!D2304,40),"")</f>
        <v/>
      </c>
      <c r="K2296" t="str">
        <f>IF(A2296&lt;&gt;"",VLOOKUP(D2296,Abfrage!$F$2:$G$21,2,FALSE),"")</f>
        <v/>
      </c>
      <c r="L2296" s="6" t="str">
        <f>IF(Belegerfassung!H2304&lt;&gt;"",Belegerfassung!H2304,"")</f>
        <v/>
      </c>
      <c r="M2296" t="str">
        <f>IFERROR(IF(Belegerfassung!E2304&lt;&gt;"",VLOOKUP(Belegerfassung!E2304,Abfrage!$L$2:$M$15,2,),""),"")</f>
        <v/>
      </c>
      <c r="N2296" t="str">
        <f t="shared" si="106"/>
        <v/>
      </c>
      <c r="O2296" t="str">
        <f t="shared" si="107"/>
        <v/>
      </c>
      <c r="P2296" t="str">
        <f>IF(Belegerfassung!G2304&lt;&gt;"",CONCATENATE(Belegerfassung!G2304,".pdf"),"")</f>
        <v/>
      </c>
    </row>
    <row r="2297" spans="1:16">
      <c r="A2297" t="str">
        <f>IF(Belegerfassung!C2305&lt;&gt;"",0,"")</f>
        <v/>
      </c>
      <c r="B2297" t="str">
        <f>IFERROR(VLOOKUP(Belegerfassung!I2305,Konten!A:D,2,FALSE),"")</f>
        <v/>
      </c>
      <c r="C2297" t="str">
        <f>IF(A2297&lt;&gt;"",TEXT(Belegerfassung!C2305,"TT.MM.JJJJ"),"")</f>
        <v/>
      </c>
      <c r="D2297" t="str">
        <f>IFERROR(VLOOKUP(Belegerfassung!A2305,Abfrage!$E$2:$F$20,2,FALSE),"")</f>
        <v/>
      </c>
      <c r="E2297" t="str">
        <f>IF(A2297&lt;&gt;"",Belegerfassung!B2305,"")</f>
        <v/>
      </c>
      <c r="F2297" t="str">
        <f>IF(Belegerfassung!L2305="","",IF(Belegerfassung!L2305&lt;&gt;"",IF(Belegerfassung!L2305&lt;&gt;"",IF(Belegerfassung!J2305&lt;&gt;0,VLOOKUP(Belegerfassung!L2305,Abfrage!$A$2:$C$19,2,),VLOOKUP(Belegerfassung!L2305,Abfrage!$A$2:$C$19,3,)),"")))</f>
        <v/>
      </c>
      <c r="G2297" t="str">
        <f t="shared" si="105"/>
        <v/>
      </c>
      <c r="H2297" s="31" t="str">
        <f>IF(A2297&lt;&gt;"",-Belegerfassung!J2305+Belegerfassung!K2305,"")</f>
        <v/>
      </c>
      <c r="I2297" s="49" t="str">
        <f>IFERROR(IF(H2297&lt;&gt;"",Belegerfassung!L2305*100,""),IF(OR(Belegerfassung!L2305="Leistung EU - Erlöse",Belegerfassung!L2305="Lieferungen EU-Erlöse",Belegerfassung!L2305="EUST",Belegerfassung!L2305="Bauleistungen 20%")=TRUE,"",MID(Belegerfassung!L2305,4,2)))</f>
        <v/>
      </c>
      <c r="J2297" s="6" t="str">
        <f>IF(A2297&lt;&gt;"",LEFT(Belegerfassung!D2305,40),"")</f>
        <v/>
      </c>
      <c r="K2297" t="str">
        <f>IF(A2297&lt;&gt;"",VLOOKUP(D2297,Abfrage!$F$2:$G$21,2,FALSE),"")</f>
        <v/>
      </c>
      <c r="L2297" s="6" t="str">
        <f>IF(Belegerfassung!H2305&lt;&gt;"",Belegerfassung!H2305,"")</f>
        <v/>
      </c>
      <c r="M2297" t="str">
        <f>IFERROR(IF(Belegerfassung!E2305&lt;&gt;"",VLOOKUP(Belegerfassung!E2305,Abfrage!$L$2:$M$15,2,),""),"")</f>
        <v/>
      </c>
      <c r="N2297" t="str">
        <f t="shared" si="106"/>
        <v/>
      </c>
      <c r="O2297" t="str">
        <f t="shared" si="107"/>
        <v/>
      </c>
      <c r="P2297" t="str">
        <f>IF(Belegerfassung!G2305&lt;&gt;"",CONCATENATE(Belegerfassung!G2305,".pdf"),"")</f>
        <v/>
      </c>
    </row>
    <row r="2298" spans="1:16">
      <c r="A2298" t="str">
        <f>IF(Belegerfassung!C2306&lt;&gt;"",0,"")</f>
        <v/>
      </c>
      <c r="B2298" t="str">
        <f>IFERROR(VLOOKUP(Belegerfassung!I2306,Konten!A:D,2,FALSE),"")</f>
        <v/>
      </c>
      <c r="C2298" t="str">
        <f>IF(A2298&lt;&gt;"",TEXT(Belegerfassung!C2306,"TT.MM.JJJJ"),"")</f>
        <v/>
      </c>
      <c r="D2298" t="str">
        <f>IFERROR(VLOOKUP(Belegerfassung!A2306,Abfrage!$E$2:$F$20,2,FALSE),"")</f>
        <v/>
      </c>
      <c r="E2298" t="str">
        <f>IF(A2298&lt;&gt;"",Belegerfassung!B2306,"")</f>
        <v/>
      </c>
      <c r="F2298" t="str">
        <f>IF(Belegerfassung!L2306="","",IF(Belegerfassung!L2306&lt;&gt;"",IF(Belegerfassung!L2306&lt;&gt;"",IF(Belegerfassung!J2306&lt;&gt;0,VLOOKUP(Belegerfassung!L2306,Abfrage!$A$2:$C$19,2,),VLOOKUP(Belegerfassung!L2306,Abfrage!$A$2:$C$19,3,)),"")))</f>
        <v/>
      </c>
      <c r="G2298" t="str">
        <f t="shared" si="105"/>
        <v/>
      </c>
      <c r="H2298" s="31" t="str">
        <f>IF(A2298&lt;&gt;"",-Belegerfassung!J2306+Belegerfassung!K2306,"")</f>
        <v/>
      </c>
      <c r="I2298" s="49" t="str">
        <f>IFERROR(IF(H2298&lt;&gt;"",Belegerfassung!L2306*100,""),IF(OR(Belegerfassung!L2306="Leistung EU - Erlöse",Belegerfassung!L2306="Lieferungen EU-Erlöse",Belegerfassung!L2306="EUST",Belegerfassung!L2306="Bauleistungen 20%")=TRUE,"",MID(Belegerfassung!L2306,4,2)))</f>
        <v/>
      </c>
      <c r="J2298" s="6" t="str">
        <f>IF(A2298&lt;&gt;"",LEFT(Belegerfassung!D2306,40),"")</f>
        <v/>
      </c>
      <c r="K2298" t="str">
        <f>IF(A2298&lt;&gt;"",VLOOKUP(D2298,Abfrage!$F$2:$G$21,2,FALSE),"")</f>
        <v/>
      </c>
      <c r="L2298" s="6" t="str">
        <f>IF(Belegerfassung!H2306&lt;&gt;"",Belegerfassung!H2306,"")</f>
        <v/>
      </c>
      <c r="M2298" t="str">
        <f>IFERROR(IF(Belegerfassung!E2306&lt;&gt;"",VLOOKUP(Belegerfassung!E2306,Abfrage!$L$2:$M$15,2,),""),"")</f>
        <v/>
      </c>
      <c r="N2298" t="str">
        <f t="shared" si="106"/>
        <v/>
      </c>
      <c r="O2298" t="str">
        <f t="shared" si="107"/>
        <v/>
      </c>
      <c r="P2298" t="str">
        <f>IF(Belegerfassung!G2306&lt;&gt;"",CONCATENATE(Belegerfassung!G2306,".pdf"),"")</f>
        <v/>
      </c>
    </row>
    <row r="2299" spans="1:16">
      <c r="A2299" t="str">
        <f>IF(Belegerfassung!C2307&lt;&gt;"",0,"")</f>
        <v/>
      </c>
      <c r="B2299" t="str">
        <f>IFERROR(VLOOKUP(Belegerfassung!I2307,Konten!A:D,2,FALSE),"")</f>
        <v/>
      </c>
      <c r="C2299" t="str">
        <f>IF(A2299&lt;&gt;"",TEXT(Belegerfassung!C2307,"TT.MM.JJJJ"),"")</f>
        <v/>
      </c>
      <c r="D2299" t="str">
        <f>IFERROR(VLOOKUP(Belegerfassung!A2307,Abfrage!$E$2:$F$20,2,FALSE),"")</f>
        <v/>
      </c>
      <c r="E2299" t="str">
        <f>IF(A2299&lt;&gt;"",Belegerfassung!B2307,"")</f>
        <v/>
      </c>
      <c r="F2299" t="str">
        <f>IF(Belegerfassung!L2307="","",IF(Belegerfassung!L2307&lt;&gt;"",IF(Belegerfassung!L2307&lt;&gt;"",IF(Belegerfassung!J2307&lt;&gt;0,VLOOKUP(Belegerfassung!L2307,Abfrage!$A$2:$C$19,2,),VLOOKUP(Belegerfassung!L2307,Abfrage!$A$2:$C$19,3,)),"")))</f>
        <v/>
      </c>
      <c r="G2299" t="str">
        <f t="shared" si="105"/>
        <v/>
      </c>
      <c r="H2299" s="31" t="str">
        <f>IF(A2299&lt;&gt;"",-Belegerfassung!J2307+Belegerfassung!K2307,"")</f>
        <v/>
      </c>
      <c r="I2299" s="49" t="str">
        <f>IFERROR(IF(H2299&lt;&gt;"",Belegerfassung!L2307*100,""),IF(OR(Belegerfassung!L2307="Leistung EU - Erlöse",Belegerfassung!L2307="Lieferungen EU-Erlöse",Belegerfassung!L2307="EUST",Belegerfassung!L2307="Bauleistungen 20%")=TRUE,"",MID(Belegerfassung!L2307,4,2)))</f>
        <v/>
      </c>
      <c r="J2299" s="6" t="str">
        <f>IF(A2299&lt;&gt;"",LEFT(Belegerfassung!D2307,40),"")</f>
        <v/>
      </c>
      <c r="K2299" t="str">
        <f>IF(A2299&lt;&gt;"",VLOOKUP(D2299,Abfrage!$F$2:$G$21,2,FALSE),"")</f>
        <v/>
      </c>
      <c r="L2299" s="6" t="str">
        <f>IF(Belegerfassung!H2307&lt;&gt;"",Belegerfassung!H2307,"")</f>
        <v/>
      </c>
      <c r="M2299" t="str">
        <f>IFERROR(IF(Belegerfassung!E2307&lt;&gt;"",VLOOKUP(Belegerfassung!E2307,Abfrage!$L$2:$M$15,2,),""),"")</f>
        <v/>
      </c>
      <c r="N2299" t="str">
        <f t="shared" si="106"/>
        <v/>
      </c>
      <c r="O2299" t="str">
        <f t="shared" si="107"/>
        <v/>
      </c>
      <c r="P2299" t="str">
        <f>IF(Belegerfassung!G2307&lt;&gt;"",CONCATENATE(Belegerfassung!G2307,".pdf"),"")</f>
        <v/>
      </c>
    </row>
    <row r="2300" spans="1:16">
      <c r="A2300" t="str">
        <f>IF(Belegerfassung!C2308&lt;&gt;"",0,"")</f>
        <v/>
      </c>
      <c r="B2300" t="str">
        <f>IFERROR(VLOOKUP(Belegerfassung!I2308,Konten!A:D,2,FALSE),"")</f>
        <v/>
      </c>
      <c r="C2300" t="str">
        <f>IF(A2300&lt;&gt;"",TEXT(Belegerfassung!C2308,"TT.MM.JJJJ"),"")</f>
        <v/>
      </c>
      <c r="D2300" t="str">
        <f>IFERROR(VLOOKUP(Belegerfassung!A2308,Abfrage!$E$2:$F$20,2,FALSE),"")</f>
        <v/>
      </c>
      <c r="E2300" t="str">
        <f>IF(A2300&lt;&gt;"",Belegerfassung!B2308,"")</f>
        <v/>
      </c>
      <c r="F2300" t="str">
        <f>IF(Belegerfassung!L2308="","",IF(Belegerfassung!L2308&lt;&gt;"",IF(Belegerfassung!L2308&lt;&gt;"",IF(Belegerfassung!J2308&lt;&gt;0,VLOOKUP(Belegerfassung!L2308,Abfrage!$A$2:$C$19,2,),VLOOKUP(Belegerfassung!L2308,Abfrage!$A$2:$C$19,3,)),"")))</f>
        <v/>
      </c>
      <c r="G2300" t="str">
        <f t="shared" si="105"/>
        <v/>
      </c>
      <c r="H2300" s="31" t="str">
        <f>IF(A2300&lt;&gt;"",-Belegerfassung!J2308+Belegerfassung!K2308,"")</f>
        <v/>
      </c>
      <c r="I2300" s="49" t="str">
        <f>IFERROR(IF(H2300&lt;&gt;"",Belegerfassung!L2308*100,""),IF(OR(Belegerfassung!L2308="Leistung EU - Erlöse",Belegerfassung!L2308="Lieferungen EU-Erlöse",Belegerfassung!L2308="EUST",Belegerfassung!L2308="Bauleistungen 20%")=TRUE,"",MID(Belegerfassung!L2308,4,2)))</f>
        <v/>
      </c>
      <c r="J2300" s="6" t="str">
        <f>IF(A2300&lt;&gt;"",LEFT(Belegerfassung!D2308,40),"")</f>
        <v/>
      </c>
      <c r="K2300" t="str">
        <f>IF(A2300&lt;&gt;"",VLOOKUP(D2300,Abfrage!$F$2:$G$21,2,FALSE),"")</f>
        <v/>
      </c>
      <c r="L2300" s="6" t="str">
        <f>IF(Belegerfassung!H2308&lt;&gt;"",Belegerfassung!H2308,"")</f>
        <v/>
      </c>
      <c r="M2300" t="str">
        <f>IFERROR(IF(Belegerfassung!E2308&lt;&gt;"",VLOOKUP(Belegerfassung!E2308,Abfrage!$L$2:$M$15,2,),""),"")</f>
        <v/>
      </c>
      <c r="N2300" t="str">
        <f t="shared" si="106"/>
        <v/>
      </c>
      <c r="O2300" t="str">
        <f t="shared" si="107"/>
        <v/>
      </c>
      <c r="P2300" t="str">
        <f>IF(Belegerfassung!G2308&lt;&gt;"",CONCATENATE(Belegerfassung!G2308,".pdf"),"")</f>
        <v/>
      </c>
    </row>
    <row r="2301" spans="1:16">
      <c r="A2301" t="str">
        <f>IF(Belegerfassung!C2309&lt;&gt;"",0,"")</f>
        <v/>
      </c>
      <c r="B2301" t="str">
        <f>IFERROR(VLOOKUP(Belegerfassung!I2309,Konten!A:D,2,FALSE),"")</f>
        <v/>
      </c>
      <c r="C2301" t="str">
        <f>IF(A2301&lt;&gt;"",TEXT(Belegerfassung!C2309,"TT.MM.JJJJ"),"")</f>
        <v/>
      </c>
      <c r="D2301" t="str">
        <f>IFERROR(VLOOKUP(Belegerfassung!A2309,Abfrage!$E$2:$F$20,2,FALSE),"")</f>
        <v/>
      </c>
      <c r="E2301" t="str">
        <f>IF(A2301&lt;&gt;"",Belegerfassung!B2309,"")</f>
        <v/>
      </c>
      <c r="F2301" t="str">
        <f>IF(Belegerfassung!L2309="","",IF(Belegerfassung!L2309&lt;&gt;"",IF(Belegerfassung!L2309&lt;&gt;"",IF(Belegerfassung!J2309&lt;&gt;0,VLOOKUP(Belegerfassung!L2309,Abfrage!$A$2:$C$19,2,),VLOOKUP(Belegerfassung!L2309,Abfrage!$A$2:$C$19,3,)),"")))</f>
        <v/>
      </c>
      <c r="G2301" t="str">
        <f t="shared" si="105"/>
        <v/>
      </c>
      <c r="H2301" s="31" t="str">
        <f>IF(A2301&lt;&gt;"",-Belegerfassung!J2309+Belegerfassung!K2309,"")</f>
        <v/>
      </c>
      <c r="I2301" s="49" t="str">
        <f>IFERROR(IF(H2301&lt;&gt;"",Belegerfassung!L2309*100,""),IF(OR(Belegerfassung!L2309="Leistung EU - Erlöse",Belegerfassung!L2309="Lieferungen EU-Erlöse",Belegerfassung!L2309="EUST",Belegerfassung!L2309="Bauleistungen 20%")=TRUE,"",MID(Belegerfassung!L2309,4,2)))</f>
        <v/>
      </c>
      <c r="J2301" s="6" t="str">
        <f>IF(A2301&lt;&gt;"",LEFT(Belegerfassung!D2309,40),"")</f>
        <v/>
      </c>
      <c r="K2301" t="str">
        <f>IF(A2301&lt;&gt;"",VLOOKUP(D2301,Abfrage!$F$2:$G$21,2,FALSE),"")</f>
        <v/>
      </c>
      <c r="L2301" s="6" t="str">
        <f>IF(Belegerfassung!H2309&lt;&gt;"",Belegerfassung!H2309,"")</f>
        <v/>
      </c>
      <c r="M2301" t="str">
        <f>IFERROR(IF(Belegerfassung!E2309&lt;&gt;"",VLOOKUP(Belegerfassung!E2309,Abfrage!$L$2:$M$15,2,),""),"")</f>
        <v/>
      </c>
      <c r="N2301" t="str">
        <f t="shared" si="106"/>
        <v/>
      </c>
      <c r="O2301" t="str">
        <f t="shared" si="107"/>
        <v/>
      </c>
      <c r="P2301" t="str">
        <f>IF(Belegerfassung!G2309&lt;&gt;"",CONCATENATE(Belegerfassung!G2309,".pdf"),"")</f>
        <v/>
      </c>
    </row>
    <row r="2302" spans="1:16">
      <c r="A2302" t="str">
        <f>IF(Belegerfassung!C2310&lt;&gt;"",0,"")</f>
        <v/>
      </c>
      <c r="B2302" t="str">
        <f>IFERROR(VLOOKUP(Belegerfassung!I2310,Konten!A:D,2,FALSE),"")</f>
        <v/>
      </c>
      <c r="C2302" t="str">
        <f>IF(A2302&lt;&gt;"",TEXT(Belegerfassung!C2310,"TT.MM.JJJJ"),"")</f>
        <v/>
      </c>
      <c r="D2302" t="str">
        <f>IFERROR(VLOOKUP(Belegerfassung!A2310,Abfrage!$E$2:$F$20,2,FALSE),"")</f>
        <v/>
      </c>
      <c r="E2302" t="str">
        <f>IF(A2302&lt;&gt;"",Belegerfassung!B2310,"")</f>
        <v/>
      </c>
      <c r="F2302" t="str">
        <f>IF(Belegerfassung!L2310="","",IF(Belegerfassung!L2310&lt;&gt;"",IF(Belegerfassung!L2310&lt;&gt;"",IF(Belegerfassung!J2310&lt;&gt;0,VLOOKUP(Belegerfassung!L2310,Abfrage!$A$2:$C$19,2,),VLOOKUP(Belegerfassung!L2310,Abfrage!$A$2:$C$19,3,)),"")))</f>
        <v/>
      </c>
      <c r="G2302" t="str">
        <f t="shared" si="105"/>
        <v/>
      </c>
      <c r="H2302" s="31" t="str">
        <f>IF(A2302&lt;&gt;"",-Belegerfassung!J2310+Belegerfassung!K2310,"")</f>
        <v/>
      </c>
      <c r="I2302" s="49" t="str">
        <f>IFERROR(IF(H2302&lt;&gt;"",Belegerfassung!L2310*100,""),IF(OR(Belegerfassung!L2310="Leistung EU - Erlöse",Belegerfassung!L2310="Lieferungen EU-Erlöse",Belegerfassung!L2310="EUST",Belegerfassung!L2310="Bauleistungen 20%")=TRUE,"",MID(Belegerfassung!L2310,4,2)))</f>
        <v/>
      </c>
      <c r="J2302" s="6" t="str">
        <f>IF(A2302&lt;&gt;"",LEFT(Belegerfassung!D2310,40),"")</f>
        <v/>
      </c>
      <c r="K2302" t="str">
        <f>IF(A2302&lt;&gt;"",VLOOKUP(D2302,Abfrage!$F$2:$G$21,2,FALSE),"")</f>
        <v/>
      </c>
      <c r="L2302" s="6" t="str">
        <f>IF(Belegerfassung!H2310&lt;&gt;"",Belegerfassung!H2310,"")</f>
        <v/>
      </c>
      <c r="M2302" t="str">
        <f>IFERROR(IF(Belegerfassung!E2310&lt;&gt;"",VLOOKUP(Belegerfassung!E2310,Abfrage!$L$2:$M$15,2,),""),"")</f>
        <v/>
      </c>
      <c r="N2302" t="str">
        <f t="shared" si="106"/>
        <v/>
      </c>
      <c r="O2302" t="str">
        <f t="shared" si="107"/>
        <v/>
      </c>
      <c r="P2302" t="str">
        <f>IF(Belegerfassung!G2310&lt;&gt;"",CONCATENATE(Belegerfassung!G2310,".pdf"),"")</f>
        <v/>
      </c>
    </row>
    <row r="2303" spans="1:16">
      <c r="A2303" t="str">
        <f>IF(Belegerfassung!C2311&lt;&gt;"",0,"")</f>
        <v/>
      </c>
      <c r="B2303" t="str">
        <f>IFERROR(VLOOKUP(Belegerfassung!I2311,Konten!A:D,2,FALSE),"")</f>
        <v/>
      </c>
      <c r="C2303" t="str">
        <f>IF(A2303&lt;&gt;"",TEXT(Belegerfassung!C2311,"TT.MM.JJJJ"),"")</f>
        <v/>
      </c>
      <c r="D2303" t="str">
        <f>IFERROR(VLOOKUP(Belegerfassung!A2311,Abfrage!$E$2:$F$20,2,FALSE),"")</f>
        <v/>
      </c>
      <c r="E2303" t="str">
        <f>IF(A2303&lt;&gt;"",Belegerfassung!B2311,"")</f>
        <v/>
      </c>
      <c r="F2303" t="str">
        <f>IF(Belegerfassung!L2311="","",IF(Belegerfassung!L2311&lt;&gt;"",IF(Belegerfassung!L2311&lt;&gt;"",IF(Belegerfassung!J2311&lt;&gt;0,VLOOKUP(Belegerfassung!L2311,Abfrage!$A$2:$C$19,2,),VLOOKUP(Belegerfassung!L2311,Abfrage!$A$2:$C$19,3,)),"")))</f>
        <v/>
      </c>
      <c r="G2303" t="str">
        <f t="shared" si="105"/>
        <v/>
      </c>
      <c r="H2303" s="31" t="str">
        <f>IF(A2303&lt;&gt;"",-Belegerfassung!J2311+Belegerfassung!K2311,"")</f>
        <v/>
      </c>
      <c r="I2303" s="49" t="str">
        <f>IFERROR(IF(H2303&lt;&gt;"",Belegerfassung!L2311*100,""),IF(OR(Belegerfassung!L2311="Leistung EU - Erlöse",Belegerfassung!L2311="Lieferungen EU-Erlöse",Belegerfassung!L2311="EUST",Belegerfassung!L2311="Bauleistungen 20%")=TRUE,"",MID(Belegerfassung!L2311,4,2)))</f>
        <v/>
      </c>
      <c r="J2303" s="6" t="str">
        <f>IF(A2303&lt;&gt;"",LEFT(Belegerfassung!D2311,40),"")</f>
        <v/>
      </c>
      <c r="K2303" t="str">
        <f>IF(A2303&lt;&gt;"",VLOOKUP(D2303,Abfrage!$F$2:$G$21,2,FALSE),"")</f>
        <v/>
      </c>
      <c r="L2303" s="6" t="str">
        <f>IF(Belegerfassung!H2311&lt;&gt;"",Belegerfassung!H2311,"")</f>
        <v/>
      </c>
      <c r="M2303" t="str">
        <f>IFERROR(IF(Belegerfassung!E2311&lt;&gt;"",VLOOKUP(Belegerfassung!E2311,Abfrage!$L$2:$M$15,2,),""),"")</f>
        <v/>
      </c>
      <c r="N2303" t="str">
        <f t="shared" si="106"/>
        <v/>
      </c>
      <c r="O2303" t="str">
        <f t="shared" si="107"/>
        <v/>
      </c>
      <c r="P2303" t="str">
        <f>IF(Belegerfassung!G2311&lt;&gt;"",CONCATENATE(Belegerfassung!G2311,".pdf"),"")</f>
        <v/>
      </c>
    </row>
    <row r="2304" spans="1:16">
      <c r="A2304" t="str">
        <f>IF(Belegerfassung!C2312&lt;&gt;"",0,"")</f>
        <v/>
      </c>
      <c r="B2304" t="str">
        <f>IFERROR(VLOOKUP(Belegerfassung!I2312,Konten!A:D,2,FALSE),"")</f>
        <v/>
      </c>
      <c r="C2304" t="str">
        <f>IF(A2304&lt;&gt;"",TEXT(Belegerfassung!C2312,"TT.MM.JJJJ"),"")</f>
        <v/>
      </c>
      <c r="D2304" t="str">
        <f>IFERROR(VLOOKUP(Belegerfassung!A2312,Abfrage!$E$2:$F$20,2,FALSE),"")</f>
        <v/>
      </c>
      <c r="E2304" t="str">
        <f>IF(A2304&lt;&gt;"",Belegerfassung!B2312,"")</f>
        <v/>
      </c>
      <c r="F2304" t="str">
        <f>IF(Belegerfassung!L2312="","",IF(Belegerfassung!L2312&lt;&gt;"",IF(Belegerfassung!L2312&lt;&gt;"",IF(Belegerfassung!J2312&lt;&gt;0,VLOOKUP(Belegerfassung!L2312,Abfrage!$A$2:$C$19,2,),VLOOKUP(Belegerfassung!L2312,Abfrage!$A$2:$C$19,3,)),"")))</f>
        <v/>
      </c>
      <c r="G2304" t="str">
        <f t="shared" si="105"/>
        <v/>
      </c>
      <c r="H2304" s="31" t="str">
        <f>IF(A2304&lt;&gt;"",-Belegerfassung!J2312+Belegerfassung!K2312,"")</f>
        <v/>
      </c>
      <c r="I2304" s="49" t="str">
        <f>IFERROR(IF(H2304&lt;&gt;"",Belegerfassung!L2312*100,""),IF(OR(Belegerfassung!L2312="Leistung EU - Erlöse",Belegerfassung!L2312="Lieferungen EU-Erlöse",Belegerfassung!L2312="EUST",Belegerfassung!L2312="Bauleistungen 20%")=TRUE,"",MID(Belegerfassung!L2312,4,2)))</f>
        <v/>
      </c>
      <c r="J2304" s="6" t="str">
        <f>IF(A2304&lt;&gt;"",LEFT(Belegerfassung!D2312,40),"")</f>
        <v/>
      </c>
      <c r="K2304" t="str">
        <f>IF(A2304&lt;&gt;"",VLOOKUP(D2304,Abfrage!$F$2:$G$21,2,FALSE),"")</f>
        <v/>
      </c>
      <c r="L2304" s="6" t="str">
        <f>IF(Belegerfassung!H2312&lt;&gt;"",Belegerfassung!H2312,"")</f>
        <v/>
      </c>
      <c r="M2304" t="str">
        <f>IFERROR(IF(Belegerfassung!E2312&lt;&gt;"",VLOOKUP(Belegerfassung!E2312,Abfrage!$L$2:$M$15,2,),""),"")</f>
        <v/>
      </c>
      <c r="N2304" t="str">
        <f t="shared" si="106"/>
        <v/>
      </c>
      <c r="O2304" t="str">
        <f t="shared" si="107"/>
        <v/>
      </c>
      <c r="P2304" t="str">
        <f>IF(Belegerfassung!G2312&lt;&gt;"",CONCATENATE(Belegerfassung!G2312,".pdf"),"")</f>
        <v/>
      </c>
    </row>
    <row r="2305" spans="1:16">
      <c r="A2305" t="str">
        <f>IF(Belegerfassung!C2313&lt;&gt;"",0,"")</f>
        <v/>
      </c>
      <c r="B2305" t="str">
        <f>IFERROR(VLOOKUP(Belegerfassung!I2313,Konten!A:D,2,FALSE),"")</f>
        <v/>
      </c>
      <c r="C2305" t="str">
        <f>IF(A2305&lt;&gt;"",TEXT(Belegerfassung!C2313,"TT.MM.JJJJ"),"")</f>
        <v/>
      </c>
      <c r="D2305" t="str">
        <f>IFERROR(VLOOKUP(Belegerfassung!A2313,Abfrage!$E$2:$F$20,2,FALSE),"")</f>
        <v/>
      </c>
      <c r="E2305" t="str">
        <f>IF(A2305&lt;&gt;"",Belegerfassung!B2313,"")</f>
        <v/>
      </c>
      <c r="F2305" t="str">
        <f>IF(Belegerfassung!L2313="","",IF(Belegerfassung!L2313&lt;&gt;"",IF(Belegerfassung!L2313&lt;&gt;"",IF(Belegerfassung!J2313&lt;&gt;0,VLOOKUP(Belegerfassung!L2313,Abfrage!$A$2:$C$19,2,),VLOOKUP(Belegerfassung!L2313,Abfrage!$A$2:$C$19,3,)),"")))</f>
        <v/>
      </c>
      <c r="G2305" t="str">
        <f t="shared" si="105"/>
        <v/>
      </c>
      <c r="H2305" s="31" t="str">
        <f>IF(A2305&lt;&gt;"",-Belegerfassung!J2313+Belegerfassung!K2313,"")</f>
        <v/>
      </c>
      <c r="I2305" s="49" t="str">
        <f>IFERROR(IF(H2305&lt;&gt;"",Belegerfassung!L2313*100,""),IF(OR(Belegerfassung!L2313="Leistung EU - Erlöse",Belegerfassung!L2313="Lieferungen EU-Erlöse",Belegerfassung!L2313="EUST",Belegerfassung!L2313="Bauleistungen 20%")=TRUE,"",MID(Belegerfassung!L2313,4,2)))</f>
        <v/>
      </c>
      <c r="J2305" s="6" t="str">
        <f>IF(A2305&lt;&gt;"",LEFT(Belegerfassung!D2313,40),"")</f>
        <v/>
      </c>
      <c r="K2305" t="str">
        <f>IF(A2305&lt;&gt;"",VLOOKUP(D2305,Abfrage!$F$2:$G$21,2,FALSE),"")</f>
        <v/>
      </c>
      <c r="L2305" s="6" t="str">
        <f>IF(Belegerfassung!H2313&lt;&gt;"",Belegerfassung!H2313,"")</f>
        <v/>
      </c>
      <c r="M2305" t="str">
        <f>IFERROR(IF(Belegerfassung!E2313&lt;&gt;"",VLOOKUP(Belegerfassung!E2313,Abfrage!$L$2:$M$15,2,),""),"")</f>
        <v/>
      </c>
      <c r="N2305" t="str">
        <f t="shared" si="106"/>
        <v/>
      </c>
      <c r="O2305" t="str">
        <f t="shared" si="107"/>
        <v/>
      </c>
      <c r="P2305" t="str">
        <f>IF(Belegerfassung!G2313&lt;&gt;"",CONCATENATE(Belegerfassung!G2313,".pdf"),"")</f>
        <v/>
      </c>
    </row>
    <row r="2306" spans="1:16">
      <c r="A2306" t="str">
        <f>IF(Belegerfassung!C2314&lt;&gt;"",0,"")</f>
        <v/>
      </c>
      <c r="B2306" t="str">
        <f>IFERROR(VLOOKUP(Belegerfassung!I2314,Konten!A:D,2,FALSE),"")</f>
        <v/>
      </c>
      <c r="C2306" t="str">
        <f>IF(A2306&lt;&gt;"",TEXT(Belegerfassung!C2314,"TT.MM.JJJJ"),"")</f>
        <v/>
      </c>
      <c r="D2306" t="str">
        <f>IFERROR(VLOOKUP(Belegerfassung!A2314,Abfrage!$E$2:$F$20,2,FALSE),"")</f>
        <v/>
      </c>
      <c r="E2306" t="str">
        <f>IF(A2306&lt;&gt;"",Belegerfassung!B2314,"")</f>
        <v/>
      </c>
      <c r="F2306" t="str">
        <f>IF(Belegerfassung!L2314="","",IF(Belegerfassung!L2314&lt;&gt;"",IF(Belegerfassung!L2314&lt;&gt;"",IF(Belegerfassung!J2314&lt;&gt;0,VLOOKUP(Belegerfassung!L2314,Abfrage!$A$2:$C$19,2,),VLOOKUP(Belegerfassung!L2314,Abfrage!$A$2:$C$19,3,)),"")))</f>
        <v/>
      </c>
      <c r="G2306" t="str">
        <f t="shared" si="105"/>
        <v/>
      </c>
      <c r="H2306" s="31" t="str">
        <f>IF(A2306&lt;&gt;"",-Belegerfassung!J2314+Belegerfassung!K2314,"")</f>
        <v/>
      </c>
      <c r="I2306" s="49" t="str">
        <f>IFERROR(IF(H2306&lt;&gt;"",Belegerfassung!L2314*100,""),IF(OR(Belegerfassung!L2314="Leistung EU - Erlöse",Belegerfassung!L2314="Lieferungen EU-Erlöse",Belegerfassung!L2314="EUST",Belegerfassung!L2314="Bauleistungen 20%")=TRUE,"",MID(Belegerfassung!L2314,4,2)))</f>
        <v/>
      </c>
      <c r="J2306" s="6" t="str">
        <f>IF(A2306&lt;&gt;"",LEFT(Belegerfassung!D2314,40),"")</f>
        <v/>
      </c>
      <c r="K2306" t="str">
        <f>IF(A2306&lt;&gt;"",VLOOKUP(D2306,Abfrage!$F$2:$G$21,2,FALSE),"")</f>
        <v/>
      </c>
      <c r="L2306" s="6" t="str">
        <f>IF(Belegerfassung!H2314&lt;&gt;"",Belegerfassung!H2314,"")</f>
        <v/>
      </c>
      <c r="M2306" t="str">
        <f>IFERROR(IF(Belegerfassung!E2314&lt;&gt;"",VLOOKUP(Belegerfassung!E2314,Abfrage!$L$2:$M$15,2,),""),"")</f>
        <v/>
      </c>
      <c r="N2306" t="str">
        <f t="shared" si="106"/>
        <v/>
      </c>
      <c r="O2306" t="str">
        <f t="shared" si="107"/>
        <v/>
      </c>
      <c r="P2306" t="str">
        <f>IF(Belegerfassung!G2314&lt;&gt;"",CONCATENATE(Belegerfassung!G2314,".pdf"),"")</f>
        <v/>
      </c>
    </row>
    <row r="2307" spans="1:16">
      <c r="A2307" t="str">
        <f>IF(Belegerfassung!C2315&lt;&gt;"",0,"")</f>
        <v/>
      </c>
      <c r="B2307" t="str">
        <f>IFERROR(VLOOKUP(Belegerfassung!I2315,Konten!A:D,2,FALSE),"")</f>
        <v/>
      </c>
      <c r="C2307" t="str">
        <f>IF(A2307&lt;&gt;"",TEXT(Belegerfassung!C2315,"TT.MM.JJJJ"),"")</f>
        <v/>
      </c>
      <c r="D2307" t="str">
        <f>IFERROR(VLOOKUP(Belegerfassung!A2315,Abfrage!$E$2:$F$20,2,FALSE),"")</f>
        <v/>
      </c>
      <c r="E2307" t="str">
        <f>IF(A2307&lt;&gt;"",Belegerfassung!B2315,"")</f>
        <v/>
      </c>
      <c r="F2307" t="str">
        <f>IF(Belegerfassung!L2315="","",IF(Belegerfassung!L2315&lt;&gt;"",IF(Belegerfassung!L2315&lt;&gt;"",IF(Belegerfassung!J2315&lt;&gt;0,VLOOKUP(Belegerfassung!L2315,Abfrage!$A$2:$C$19,2,),VLOOKUP(Belegerfassung!L2315,Abfrage!$A$2:$C$19,3,)),"")))</f>
        <v/>
      </c>
      <c r="G2307" t="str">
        <f t="shared" ref="G2307:G2370" si="108">IF(A2307&lt;&gt;"",1,"")</f>
        <v/>
      </c>
      <c r="H2307" s="31" t="str">
        <f>IF(A2307&lt;&gt;"",-Belegerfassung!J2315+Belegerfassung!K2315,"")</f>
        <v/>
      </c>
      <c r="I2307" s="49" t="str">
        <f>IFERROR(IF(H2307&lt;&gt;"",Belegerfassung!L2315*100,""),IF(OR(Belegerfassung!L2315="Leistung EU - Erlöse",Belegerfassung!L2315="Lieferungen EU-Erlöse",Belegerfassung!L2315="EUST",Belegerfassung!L2315="Bauleistungen 20%")=TRUE,"",MID(Belegerfassung!L2315,4,2)))</f>
        <v/>
      </c>
      <c r="J2307" s="6" t="str">
        <f>IF(A2307&lt;&gt;"",LEFT(Belegerfassung!D2315,40),"")</f>
        <v/>
      </c>
      <c r="K2307" t="str">
        <f>IF(A2307&lt;&gt;"",VLOOKUP(D2307,Abfrage!$F$2:$G$21,2,FALSE),"")</f>
        <v/>
      </c>
      <c r="L2307" s="6" t="str">
        <f>IF(Belegerfassung!H2315&lt;&gt;"",Belegerfassung!H2315,"")</f>
        <v/>
      </c>
      <c r="M2307" t="str">
        <f>IFERROR(IF(Belegerfassung!E2315&lt;&gt;"",VLOOKUP(Belegerfassung!E2315,Abfrage!$L$2:$M$15,2,),""),"")</f>
        <v/>
      </c>
      <c r="N2307" t="str">
        <f t="shared" ref="N2307:N2370" si="109">IF(A2307&lt;&gt;"","E","")</f>
        <v/>
      </c>
      <c r="O2307" t="str">
        <f t="shared" ref="O2307:O2370" si="110">IF(A2307&lt;&gt;"","A","")</f>
        <v/>
      </c>
      <c r="P2307" t="str">
        <f>IF(Belegerfassung!G2315&lt;&gt;"",CONCATENATE(Belegerfassung!G2315,".pdf"),"")</f>
        <v/>
      </c>
    </row>
    <row r="2308" spans="1:16">
      <c r="A2308" t="str">
        <f>IF(Belegerfassung!C2316&lt;&gt;"",0,"")</f>
        <v/>
      </c>
      <c r="B2308" t="str">
        <f>IFERROR(VLOOKUP(Belegerfassung!I2316,Konten!A:D,2,FALSE),"")</f>
        <v/>
      </c>
      <c r="C2308" t="str">
        <f>IF(A2308&lt;&gt;"",TEXT(Belegerfassung!C2316,"TT.MM.JJJJ"),"")</f>
        <v/>
      </c>
      <c r="D2308" t="str">
        <f>IFERROR(VLOOKUP(Belegerfassung!A2316,Abfrage!$E$2:$F$20,2,FALSE),"")</f>
        <v/>
      </c>
      <c r="E2308" t="str">
        <f>IF(A2308&lt;&gt;"",Belegerfassung!B2316,"")</f>
        <v/>
      </c>
      <c r="F2308" t="str">
        <f>IF(Belegerfassung!L2316="","",IF(Belegerfassung!L2316&lt;&gt;"",IF(Belegerfassung!L2316&lt;&gt;"",IF(Belegerfassung!J2316&lt;&gt;0,VLOOKUP(Belegerfassung!L2316,Abfrage!$A$2:$C$19,2,),VLOOKUP(Belegerfassung!L2316,Abfrage!$A$2:$C$19,3,)),"")))</f>
        <v/>
      </c>
      <c r="G2308" t="str">
        <f t="shared" si="108"/>
        <v/>
      </c>
      <c r="H2308" s="31" t="str">
        <f>IF(A2308&lt;&gt;"",-Belegerfassung!J2316+Belegerfassung!K2316,"")</f>
        <v/>
      </c>
      <c r="I2308" s="49" t="str">
        <f>IFERROR(IF(H2308&lt;&gt;"",Belegerfassung!L2316*100,""),IF(OR(Belegerfassung!L2316="Leistung EU - Erlöse",Belegerfassung!L2316="Lieferungen EU-Erlöse",Belegerfassung!L2316="EUST",Belegerfassung!L2316="Bauleistungen 20%")=TRUE,"",MID(Belegerfassung!L2316,4,2)))</f>
        <v/>
      </c>
      <c r="J2308" s="6" t="str">
        <f>IF(A2308&lt;&gt;"",LEFT(Belegerfassung!D2316,40),"")</f>
        <v/>
      </c>
      <c r="K2308" t="str">
        <f>IF(A2308&lt;&gt;"",VLOOKUP(D2308,Abfrage!$F$2:$G$21,2,FALSE),"")</f>
        <v/>
      </c>
      <c r="L2308" s="6" t="str">
        <f>IF(Belegerfassung!H2316&lt;&gt;"",Belegerfassung!H2316,"")</f>
        <v/>
      </c>
      <c r="M2308" t="str">
        <f>IFERROR(IF(Belegerfassung!E2316&lt;&gt;"",VLOOKUP(Belegerfassung!E2316,Abfrage!$L$2:$M$15,2,),""),"")</f>
        <v/>
      </c>
      <c r="N2308" t="str">
        <f t="shared" si="109"/>
        <v/>
      </c>
      <c r="O2308" t="str">
        <f t="shared" si="110"/>
        <v/>
      </c>
      <c r="P2308" t="str">
        <f>IF(Belegerfassung!G2316&lt;&gt;"",CONCATENATE(Belegerfassung!G2316,".pdf"),"")</f>
        <v/>
      </c>
    </row>
    <row r="2309" spans="1:16">
      <c r="A2309" t="str">
        <f>IF(Belegerfassung!C2317&lt;&gt;"",0,"")</f>
        <v/>
      </c>
      <c r="B2309" t="str">
        <f>IFERROR(VLOOKUP(Belegerfassung!I2317,Konten!A:D,2,FALSE),"")</f>
        <v/>
      </c>
      <c r="C2309" t="str">
        <f>IF(A2309&lt;&gt;"",TEXT(Belegerfassung!C2317,"TT.MM.JJJJ"),"")</f>
        <v/>
      </c>
      <c r="D2309" t="str">
        <f>IFERROR(VLOOKUP(Belegerfassung!A2317,Abfrage!$E$2:$F$20,2,FALSE),"")</f>
        <v/>
      </c>
      <c r="E2309" t="str">
        <f>IF(A2309&lt;&gt;"",Belegerfassung!B2317,"")</f>
        <v/>
      </c>
      <c r="F2309" t="str">
        <f>IF(Belegerfassung!L2317="","",IF(Belegerfassung!L2317&lt;&gt;"",IF(Belegerfassung!L2317&lt;&gt;"",IF(Belegerfassung!J2317&lt;&gt;0,VLOOKUP(Belegerfassung!L2317,Abfrage!$A$2:$C$19,2,),VLOOKUP(Belegerfassung!L2317,Abfrage!$A$2:$C$19,3,)),"")))</f>
        <v/>
      </c>
      <c r="G2309" t="str">
        <f t="shared" si="108"/>
        <v/>
      </c>
      <c r="H2309" s="31" t="str">
        <f>IF(A2309&lt;&gt;"",-Belegerfassung!J2317+Belegerfassung!K2317,"")</f>
        <v/>
      </c>
      <c r="I2309" s="49" t="str">
        <f>IFERROR(IF(H2309&lt;&gt;"",Belegerfassung!L2317*100,""),IF(OR(Belegerfassung!L2317="Leistung EU - Erlöse",Belegerfassung!L2317="Lieferungen EU-Erlöse",Belegerfassung!L2317="EUST",Belegerfassung!L2317="Bauleistungen 20%")=TRUE,"",MID(Belegerfassung!L2317,4,2)))</f>
        <v/>
      </c>
      <c r="J2309" s="6" t="str">
        <f>IF(A2309&lt;&gt;"",LEFT(Belegerfassung!D2317,40),"")</f>
        <v/>
      </c>
      <c r="K2309" t="str">
        <f>IF(A2309&lt;&gt;"",VLOOKUP(D2309,Abfrage!$F$2:$G$21,2,FALSE),"")</f>
        <v/>
      </c>
      <c r="L2309" s="6" t="str">
        <f>IF(Belegerfassung!H2317&lt;&gt;"",Belegerfassung!H2317,"")</f>
        <v/>
      </c>
      <c r="M2309" t="str">
        <f>IFERROR(IF(Belegerfassung!E2317&lt;&gt;"",VLOOKUP(Belegerfassung!E2317,Abfrage!$L$2:$M$15,2,),""),"")</f>
        <v/>
      </c>
      <c r="N2309" t="str">
        <f t="shared" si="109"/>
        <v/>
      </c>
      <c r="O2309" t="str">
        <f t="shared" si="110"/>
        <v/>
      </c>
      <c r="P2309" t="str">
        <f>IF(Belegerfassung!G2317&lt;&gt;"",CONCATENATE(Belegerfassung!G2317,".pdf"),"")</f>
        <v/>
      </c>
    </row>
    <row r="2310" spans="1:16">
      <c r="A2310" t="str">
        <f>IF(Belegerfassung!C2318&lt;&gt;"",0,"")</f>
        <v/>
      </c>
      <c r="B2310" t="str">
        <f>IFERROR(VLOOKUP(Belegerfassung!I2318,Konten!A:D,2,FALSE),"")</f>
        <v/>
      </c>
      <c r="C2310" t="str">
        <f>IF(A2310&lt;&gt;"",TEXT(Belegerfassung!C2318,"TT.MM.JJJJ"),"")</f>
        <v/>
      </c>
      <c r="D2310" t="str">
        <f>IFERROR(VLOOKUP(Belegerfassung!A2318,Abfrage!$E$2:$F$20,2,FALSE),"")</f>
        <v/>
      </c>
      <c r="E2310" t="str">
        <f>IF(A2310&lt;&gt;"",Belegerfassung!B2318,"")</f>
        <v/>
      </c>
      <c r="F2310" t="str">
        <f>IF(Belegerfassung!L2318="","",IF(Belegerfassung!L2318&lt;&gt;"",IF(Belegerfassung!L2318&lt;&gt;"",IF(Belegerfassung!J2318&lt;&gt;0,VLOOKUP(Belegerfassung!L2318,Abfrage!$A$2:$C$19,2,),VLOOKUP(Belegerfassung!L2318,Abfrage!$A$2:$C$19,3,)),"")))</f>
        <v/>
      </c>
      <c r="G2310" t="str">
        <f t="shared" si="108"/>
        <v/>
      </c>
      <c r="H2310" s="31" t="str">
        <f>IF(A2310&lt;&gt;"",-Belegerfassung!J2318+Belegerfassung!K2318,"")</f>
        <v/>
      </c>
      <c r="I2310" s="49" t="str">
        <f>IFERROR(IF(H2310&lt;&gt;"",Belegerfassung!L2318*100,""),IF(OR(Belegerfassung!L2318="Leistung EU - Erlöse",Belegerfassung!L2318="Lieferungen EU-Erlöse",Belegerfassung!L2318="EUST",Belegerfassung!L2318="Bauleistungen 20%")=TRUE,"",MID(Belegerfassung!L2318,4,2)))</f>
        <v/>
      </c>
      <c r="J2310" s="6" t="str">
        <f>IF(A2310&lt;&gt;"",LEFT(Belegerfassung!D2318,40),"")</f>
        <v/>
      </c>
      <c r="K2310" t="str">
        <f>IF(A2310&lt;&gt;"",VLOOKUP(D2310,Abfrage!$F$2:$G$21,2,FALSE),"")</f>
        <v/>
      </c>
      <c r="L2310" s="6" t="str">
        <f>IF(Belegerfassung!H2318&lt;&gt;"",Belegerfassung!H2318,"")</f>
        <v/>
      </c>
      <c r="M2310" t="str">
        <f>IFERROR(IF(Belegerfassung!E2318&lt;&gt;"",VLOOKUP(Belegerfassung!E2318,Abfrage!$L$2:$M$15,2,),""),"")</f>
        <v/>
      </c>
      <c r="N2310" t="str">
        <f t="shared" si="109"/>
        <v/>
      </c>
      <c r="O2310" t="str">
        <f t="shared" si="110"/>
        <v/>
      </c>
      <c r="P2310" t="str">
        <f>IF(Belegerfassung!G2318&lt;&gt;"",CONCATENATE(Belegerfassung!G2318,".pdf"),"")</f>
        <v/>
      </c>
    </row>
    <row r="2311" spans="1:16">
      <c r="A2311" t="str">
        <f>IF(Belegerfassung!C2319&lt;&gt;"",0,"")</f>
        <v/>
      </c>
      <c r="B2311" t="str">
        <f>IFERROR(VLOOKUP(Belegerfassung!I2319,Konten!A:D,2,FALSE),"")</f>
        <v/>
      </c>
      <c r="C2311" t="str">
        <f>IF(A2311&lt;&gt;"",TEXT(Belegerfassung!C2319,"TT.MM.JJJJ"),"")</f>
        <v/>
      </c>
      <c r="D2311" t="str">
        <f>IFERROR(VLOOKUP(Belegerfassung!A2319,Abfrage!$E$2:$F$20,2,FALSE),"")</f>
        <v/>
      </c>
      <c r="E2311" t="str">
        <f>IF(A2311&lt;&gt;"",Belegerfassung!B2319,"")</f>
        <v/>
      </c>
      <c r="F2311" t="str">
        <f>IF(Belegerfassung!L2319="","",IF(Belegerfassung!L2319&lt;&gt;"",IF(Belegerfassung!L2319&lt;&gt;"",IF(Belegerfassung!J2319&lt;&gt;0,VLOOKUP(Belegerfassung!L2319,Abfrage!$A$2:$C$19,2,),VLOOKUP(Belegerfassung!L2319,Abfrage!$A$2:$C$19,3,)),"")))</f>
        <v/>
      </c>
      <c r="G2311" t="str">
        <f t="shared" si="108"/>
        <v/>
      </c>
      <c r="H2311" s="31" t="str">
        <f>IF(A2311&lt;&gt;"",-Belegerfassung!J2319+Belegerfassung!K2319,"")</f>
        <v/>
      </c>
      <c r="I2311" s="49" t="str">
        <f>IFERROR(IF(H2311&lt;&gt;"",Belegerfassung!L2319*100,""),IF(OR(Belegerfassung!L2319="Leistung EU - Erlöse",Belegerfassung!L2319="Lieferungen EU-Erlöse",Belegerfassung!L2319="EUST",Belegerfassung!L2319="Bauleistungen 20%")=TRUE,"",MID(Belegerfassung!L2319,4,2)))</f>
        <v/>
      </c>
      <c r="J2311" s="6" t="str">
        <f>IF(A2311&lt;&gt;"",LEFT(Belegerfassung!D2319,40),"")</f>
        <v/>
      </c>
      <c r="K2311" t="str">
        <f>IF(A2311&lt;&gt;"",VLOOKUP(D2311,Abfrage!$F$2:$G$21,2,FALSE),"")</f>
        <v/>
      </c>
      <c r="L2311" s="6" t="str">
        <f>IF(Belegerfassung!H2319&lt;&gt;"",Belegerfassung!H2319,"")</f>
        <v/>
      </c>
      <c r="M2311" t="str">
        <f>IFERROR(IF(Belegerfassung!E2319&lt;&gt;"",VLOOKUP(Belegerfassung!E2319,Abfrage!$L$2:$M$15,2,),""),"")</f>
        <v/>
      </c>
      <c r="N2311" t="str">
        <f t="shared" si="109"/>
        <v/>
      </c>
      <c r="O2311" t="str">
        <f t="shared" si="110"/>
        <v/>
      </c>
      <c r="P2311" t="str">
        <f>IF(Belegerfassung!G2319&lt;&gt;"",CONCATENATE(Belegerfassung!G2319,".pdf"),"")</f>
        <v/>
      </c>
    </row>
    <row r="2312" spans="1:16">
      <c r="A2312" t="str">
        <f>IF(Belegerfassung!C2320&lt;&gt;"",0,"")</f>
        <v/>
      </c>
      <c r="B2312" t="str">
        <f>IFERROR(VLOOKUP(Belegerfassung!I2320,Konten!A:D,2,FALSE),"")</f>
        <v/>
      </c>
      <c r="C2312" t="str">
        <f>IF(A2312&lt;&gt;"",TEXT(Belegerfassung!C2320,"TT.MM.JJJJ"),"")</f>
        <v/>
      </c>
      <c r="D2312" t="str">
        <f>IFERROR(VLOOKUP(Belegerfassung!A2320,Abfrage!$E$2:$F$20,2,FALSE),"")</f>
        <v/>
      </c>
      <c r="E2312" t="str">
        <f>IF(A2312&lt;&gt;"",Belegerfassung!B2320,"")</f>
        <v/>
      </c>
      <c r="F2312" t="str">
        <f>IF(Belegerfassung!L2320="","",IF(Belegerfassung!L2320&lt;&gt;"",IF(Belegerfassung!L2320&lt;&gt;"",IF(Belegerfassung!J2320&lt;&gt;0,VLOOKUP(Belegerfassung!L2320,Abfrage!$A$2:$C$19,2,),VLOOKUP(Belegerfassung!L2320,Abfrage!$A$2:$C$19,3,)),"")))</f>
        <v/>
      </c>
      <c r="G2312" t="str">
        <f t="shared" si="108"/>
        <v/>
      </c>
      <c r="H2312" s="31" t="str">
        <f>IF(A2312&lt;&gt;"",-Belegerfassung!J2320+Belegerfassung!K2320,"")</f>
        <v/>
      </c>
      <c r="I2312" s="49" t="str">
        <f>IFERROR(IF(H2312&lt;&gt;"",Belegerfassung!L2320*100,""),IF(OR(Belegerfassung!L2320="Leistung EU - Erlöse",Belegerfassung!L2320="Lieferungen EU-Erlöse",Belegerfassung!L2320="EUST",Belegerfassung!L2320="Bauleistungen 20%")=TRUE,"",MID(Belegerfassung!L2320,4,2)))</f>
        <v/>
      </c>
      <c r="J2312" s="6" t="str">
        <f>IF(A2312&lt;&gt;"",LEFT(Belegerfassung!D2320,40),"")</f>
        <v/>
      </c>
      <c r="K2312" t="str">
        <f>IF(A2312&lt;&gt;"",VLOOKUP(D2312,Abfrage!$F$2:$G$21,2,FALSE),"")</f>
        <v/>
      </c>
      <c r="L2312" s="6" t="str">
        <f>IF(Belegerfassung!H2320&lt;&gt;"",Belegerfassung!H2320,"")</f>
        <v/>
      </c>
      <c r="M2312" t="str">
        <f>IFERROR(IF(Belegerfassung!E2320&lt;&gt;"",VLOOKUP(Belegerfassung!E2320,Abfrage!$L$2:$M$15,2,),""),"")</f>
        <v/>
      </c>
      <c r="N2312" t="str">
        <f t="shared" si="109"/>
        <v/>
      </c>
      <c r="O2312" t="str">
        <f t="shared" si="110"/>
        <v/>
      </c>
      <c r="P2312" t="str">
        <f>IF(Belegerfassung!G2320&lt;&gt;"",CONCATENATE(Belegerfassung!G2320,".pdf"),"")</f>
        <v/>
      </c>
    </row>
    <row r="2313" spans="1:16">
      <c r="A2313" t="str">
        <f>IF(Belegerfassung!C2321&lt;&gt;"",0,"")</f>
        <v/>
      </c>
      <c r="B2313" t="str">
        <f>IFERROR(VLOOKUP(Belegerfassung!I2321,Konten!A:D,2,FALSE),"")</f>
        <v/>
      </c>
      <c r="C2313" t="str">
        <f>IF(A2313&lt;&gt;"",TEXT(Belegerfassung!C2321,"TT.MM.JJJJ"),"")</f>
        <v/>
      </c>
      <c r="D2313" t="str">
        <f>IFERROR(VLOOKUP(Belegerfassung!A2321,Abfrage!$E$2:$F$20,2,FALSE),"")</f>
        <v/>
      </c>
      <c r="E2313" t="str">
        <f>IF(A2313&lt;&gt;"",Belegerfassung!B2321,"")</f>
        <v/>
      </c>
      <c r="F2313" t="str">
        <f>IF(Belegerfassung!L2321="","",IF(Belegerfassung!L2321&lt;&gt;"",IF(Belegerfassung!L2321&lt;&gt;"",IF(Belegerfassung!J2321&lt;&gt;0,VLOOKUP(Belegerfassung!L2321,Abfrage!$A$2:$C$19,2,),VLOOKUP(Belegerfassung!L2321,Abfrage!$A$2:$C$19,3,)),"")))</f>
        <v/>
      </c>
      <c r="G2313" t="str">
        <f t="shared" si="108"/>
        <v/>
      </c>
      <c r="H2313" s="31" t="str">
        <f>IF(A2313&lt;&gt;"",-Belegerfassung!J2321+Belegerfassung!K2321,"")</f>
        <v/>
      </c>
      <c r="I2313" s="49" t="str">
        <f>IFERROR(IF(H2313&lt;&gt;"",Belegerfassung!L2321*100,""),IF(OR(Belegerfassung!L2321="Leistung EU - Erlöse",Belegerfassung!L2321="Lieferungen EU-Erlöse",Belegerfassung!L2321="EUST",Belegerfassung!L2321="Bauleistungen 20%")=TRUE,"",MID(Belegerfassung!L2321,4,2)))</f>
        <v/>
      </c>
      <c r="J2313" s="6" t="str">
        <f>IF(A2313&lt;&gt;"",LEFT(Belegerfassung!D2321,40),"")</f>
        <v/>
      </c>
      <c r="K2313" t="str">
        <f>IF(A2313&lt;&gt;"",VLOOKUP(D2313,Abfrage!$F$2:$G$21,2,FALSE),"")</f>
        <v/>
      </c>
      <c r="L2313" s="6" t="str">
        <f>IF(Belegerfassung!H2321&lt;&gt;"",Belegerfassung!H2321,"")</f>
        <v/>
      </c>
      <c r="M2313" t="str">
        <f>IFERROR(IF(Belegerfassung!E2321&lt;&gt;"",VLOOKUP(Belegerfassung!E2321,Abfrage!$L$2:$M$15,2,),""),"")</f>
        <v/>
      </c>
      <c r="N2313" t="str">
        <f t="shared" si="109"/>
        <v/>
      </c>
      <c r="O2313" t="str">
        <f t="shared" si="110"/>
        <v/>
      </c>
      <c r="P2313" t="str">
        <f>IF(Belegerfassung!G2321&lt;&gt;"",CONCATENATE(Belegerfassung!G2321,".pdf"),"")</f>
        <v/>
      </c>
    </row>
    <row r="2314" spans="1:16">
      <c r="A2314" t="str">
        <f>IF(Belegerfassung!C2322&lt;&gt;"",0,"")</f>
        <v/>
      </c>
      <c r="B2314" t="str">
        <f>IFERROR(VLOOKUP(Belegerfassung!I2322,Konten!A:D,2,FALSE),"")</f>
        <v/>
      </c>
      <c r="C2314" t="str">
        <f>IF(A2314&lt;&gt;"",TEXT(Belegerfassung!C2322,"TT.MM.JJJJ"),"")</f>
        <v/>
      </c>
      <c r="D2314" t="str">
        <f>IFERROR(VLOOKUP(Belegerfassung!A2322,Abfrage!$E$2:$F$20,2,FALSE),"")</f>
        <v/>
      </c>
      <c r="E2314" t="str">
        <f>IF(A2314&lt;&gt;"",Belegerfassung!B2322,"")</f>
        <v/>
      </c>
      <c r="F2314" t="str">
        <f>IF(Belegerfassung!L2322="","",IF(Belegerfassung!L2322&lt;&gt;"",IF(Belegerfassung!L2322&lt;&gt;"",IF(Belegerfassung!J2322&lt;&gt;0,VLOOKUP(Belegerfassung!L2322,Abfrage!$A$2:$C$19,2,),VLOOKUP(Belegerfassung!L2322,Abfrage!$A$2:$C$19,3,)),"")))</f>
        <v/>
      </c>
      <c r="G2314" t="str">
        <f t="shared" si="108"/>
        <v/>
      </c>
      <c r="H2314" s="31" t="str">
        <f>IF(A2314&lt;&gt;"",-Belegerfassung!J2322+Belegerfassung!K2322,"")</f>
        <v/>
      </c>
      <c r="I2314" s="49" t="str">
        <f>IFERROR(IF(H2314&lt;&gt;"",Belegerfassung!L2322*100,""),IF(OR(Belegerfassung!L2322="Leistung EU - Erlöse",Belegerfassung!L2322="Lieferungen EU-Erlöse",Belegerfassung!L2322="EUST",Belegerfassung!L2322="Bauleistungen 20%")=TRUE,"",MID(Belegerfassung!L2322,4,2)))</f>
        <v/>
      </c>
      <c r="J2314" s="6" t="str">
        <f>IF(A2314&lt;&gt;"",LEFT(Belegerfassung!D2322,40),"")</f>
        <v/>
      </c>
      <c r="K2314" t="str">
        <f>IF(A2314&lt;&gt;"",VLOOKUP(D2314,Abfrage!$F$2:$G$21,2,FALSE),"")</f>
        <v/>
      </c>
      <c r="L2314" s="6" t="str">
        <f>IF(Belegerfassung!H2322&lt;&gt;"",Belegerfassung!H2322,"")</f>
        <v/>
      </c>
      <c r="M2314" t="str">
        <f>IFERROR(IF(Belegerfassung!E2322&lt;&gt;"",VLOOKUP(Belegerfassung!E2322,Abfrage!$L$2:$M$15,2,),""),"")</f>
        <v/>
      </c>
      <c r="N2314" t="str">
        <f t="shared" si="109"/>
        <v/>
      </c>
      <c r="O2314" t="str">
        <f t="shared" si="110"/>
        <v/>
      </c>
      <c r="P2314" t="str">
        <f>IF(Belegerfassung!G2322&lt;&gt;"",CONCATENATE(Belegerfassung!G2322,".pdf"),"")</f>
        <v/>
      </c>
    </row>
    <row r="2315" spans="1:16">
      <c r="A2315" t="str">
        <f>IF(Belegerfassung!C2323&lt;&gt;"",0,"")</f>
        <v/>
      </c>
      <c r="B2315" t="str">
        <f>IFERROR(VLOOKUP(Belegerfassung!I2323,Konten!A:D,2,FALSE),"")</f>
        <v/>
      </c>
      <c r="C2315" t="str">
        <f>IF(A2315&lt;&gt;"",TEXT(Belegerfassung!C2323,"TT.MM.JJJJ"),"")</f>
        <v/>
      </c>
      <c r="D2315" t="str">
        <f>IFERROR(VLOOKUP(Belegerfassung!A2323,Abfrage!$E$2:$F$20,2,FALSE),"")</f>
        <v/>
      </c>
      <c r="E2315" t="str">
        <f>IF(A2315&lt;&gt;"",Belegerfassung!B2323,"")</f>
        <v/>
      </c>
      <c r="F2315" t="str">
        <f>IF(Belegerfassung!L2323="","",IF(Belegerfassung!L2323&lt;&gt;"",IF(Belegerfassung!L2323&lt;&gt;"",IF(Belegerfassung!J2323&lt;&gt;0,VLOOKUP(Belegerfassung!L2323,Abfrage!$A$2:$C$19,2,),VLOOKUP(Belegerfassung!L2323,Abfrage!$A$2:$C$19,3,)),"")))</f>
        <v/>
      </c>
      <c r="G2315" t="str">
        <f t="shared" si="108"/>
        <v/>
      </c>
      <c r="H2315" s="31" t="str">
        <f>IF(A2315&lt;&gt;"",-Belegerfassung!J2323+Belegerfassung!K2323,"")</f>
        <v/>
      </c>
      <c r="I2315" s="49" t="str">
        <f>IFERROR(IF(H2315&lt;&gt;"",Belegerfassung!L2323*100,""),IF(OR(Belegerfassung!L2323="Leistung EU - Erlöse",Belegerfassung!L2323="Lieferungen EU-Erlöse",Belegerfassung!L2323="EUST",Belegerfassung!L2323="Bauleistungen 20%")=TRUE,"",MID(Belegerfassung!L2323,4,2)))</f>
        <v/>
      </c>
      <c r="J2315" s="6" t="str">
        <f>IF(A2315&lt;&gt;"",LEFT(Belegerfassung!D2323,40),"")</f>
        <v/>
      </c>
      <c r="K2315" t="str">
        <f>IF(A2315&lt;&gt;"",VLOOKUP(D2315,Abfrage!$F$2:$G$21,2,FALSE),"")</f>
        <v/>
      </c>
      <c r="L2315" s="6" t="str">
        <f>IF(Belegerfassung!H2323&lt;&gt;"",Belegerfassung!H2323,"")</f>
        <v/>
      </c>
      <c r="M2315" t="str">
        <f>IFERROR(IF(Belegerfassung!E2323&lt;&gt;"",VLOOKUP(Belegerfassung!E2323,Abfrage!$L$2:$M$15,2,),""),"")</f>
        <v/>
      </c>
      <c r="N2315" t="str">
        <f t="shared" si="109"/>
        <v/>
      </c>
      <c r="O2315" t="str">
        <f t="shared" si="110"/>
        <v/>
      </c>
      <c r="P2315" t="str">
        <f>IF(Belegerfassung!G2323&lt;&gt;"",CONCATENATE(Belegerfassung!G2323,".pdf"),"")</f>
        <v/>
      </c>
    </row>
    <row r="2316" spans="1:16">
      <c r="A2316" t="str">
        <f>IF(Belegerfassung!C2324&lt;&gt;"",0,"")</f>
        <v/>
      </c>
      <c r="B2316" t="str">
        <f>IFERROR(VLOOKUP(Belegerfassung!I2324,Konten!A:D,2,FALSE),"")</f>
        <v/>
      </c>
      <c r="C2316" t="str">
        <f>IF(A2316&lt;&gt;"",TEXT(Belegerfassung!C2324,"TT.MM.JJJJ"),"")</f>
        <v/>
      </c>
      <c r="D2316" t="str">
        <f>IFERROR(VLOOKUP(Belegerfassung!A2324,Abfrage!$E$2:$F$20,2,FALSE),"")</f>
        <v/>
      </c>
      <c r="E2316" t="str">
        <f>IF(A2316&lt;&gt;"",Belegerfassung!B2324,"")</f>
        <v/>
      </c>
      <c r="F2316" t="str">
        <f>IF(Belegerfassung!L2324="","",IF(Belegerfassung!L2324&lt;&gt;"",IF(Belegerfassung!L2324&lt;&gt;"",IF(Belegerfassung!J2324&lt;&gt;0,VLOOKUP(Belegerfassung!L2324,Abfrage!$A$2:$C$19,2,),VLOOKUP(Belegerfassung!L2324,Abfrage!$A$2:$C$19,3,)),"")))</f>
        <v/>
      </c>
      <c r="G2316" t="str">
        <f t="shared" si="108"/>
        <v/>
      </c>
      <c r="H2316" s="31" t="str">
        <f>IF(A2316&lt;&gt;"",-Belegerfassung!J2324+Belegerfassung!K2324,"")</f>
        <v/>
      </c>
      <c r="I2316" s="49" t="str">
        <f>IFERROR(IF(H2316&lt;&gt;"",Belegerfassung!L2324*100,""),IF(OR(Belegerfassung!L2324="Leistung EU - Erlöse",Belegerfassung!L2324="Lieferungen EU-Erlöse",Belegerfassung!L2324="EUST",Belegerfassung!L2324="Bauleistungen 20%")=TRUE,"",MID(Belegerfassung!L2324,4,2)))</f>
        <v/>
      </c>
      <c r="J2316" s="6" t="str">
        <f>IF(A2316&lt;&gt;"",LEFT(Belegerfassung!D2324,40),"")</f>
        <v/>
      </c>
      <c r="K2316" t="str">
        <f>IF(A2316&lt;&gt;"",VLOOKUP(D2316,Abfrage!$F$2:$G$21,2,FALSE),"")</f>
        <v/>
      </c>
      <c r="L2316" s="6" t="str">
        <f>IF(Belegerfassung!H2324&lt;&gt;"",Belegerfassung!H2324,"")</f>
        <v/>
      </c>
      <c r="M2316" t="str">
        <f>IFERROR(IF(Belegerfassung!E2324&lt;&gt;"",VLOOKUP(Belegerfassung!E2324,Abfrage!$L$2:$M$15,2,),""),"")</f>
        <v/>
      </c>
      <c r="N2316" t="str">
        <f t="shared" si="109"/>
        <v/>
      </c>
      <c r="O2316" t="str">
        <f t="shared" si="110"/>
        <v/>
      </c>
      <c r="P2316" t="str">
        <f>IF(Belegerfassung!G2324&lt;&gt;"",CONCATENATE(Belegerfassung!G2324,".pdf"),"")</f>
        <v/>
      </c>
    </row>
    <row r="2317" spans="1:16">
      <c r="A2317" t="str">
        <f>IF(Belegerfassung!C2325&lt;&gt;"",0,"")</f>
        <v/>
      </c>
      <c r="B2317" t="str">
        <f>IFERROR(VLOOKUP(Belegerfassung!I2325,Konten!A:D,2,FALSE),"")</f>
        <v/>
      </c>
      <c r="C2317" t="str">
        <f>IF(A2317&lt;&gt;"",TEXT(Belegerfassung!C2325,"TT.MM.JJJJ"),"")</f>
        <v/>
      </c>
      <c r="D2317" t="str">
        <f>IFERROR(VLOOKUP(Belegerfassung!A2325,Abfrage!$E$2:$F$20,2,FALSE),"")</f>
        <v/>
      </c>
      <c r="E2317" t="str">
        <f>IF(A2317&lt;&gt;"",Belegerfassung!B2325,"")</f>
        <v/>
      </c>
      <c r="F2317" t="str">
        <f>IF(Belegerfassung!L2325="","",IF(Belegerfassung!L2325&lt;&gt;"",IF(Belegerfassung!L2325&lt;&gt;"",IF(Belegerfassung!J2325&lt;&gt;0,VLOOKUP(Belegerfassung!L2325,Abfrage!$A$2:$C$19,2,),VLOOKUP(Belegerfassung!L2325,Abfrage!$A$2:$C$19,3,)),"")))</f>
        <v/>
      </c>
      <c r="G2317" t="str">
        <f t="shared" si="108"/>
        <v/>
      </c>
      <c r="H2317" s="31" t="str">
        <f>IF(A2317&lt;&gt;"",-Belegerfassung!J2325+Belegerfassung!K2325,"")</f>
        <v/>
      </c>
      <c r="I2317" s="49" t="str">
        <f>IFERROR(IF(H2317&lt;&gt;"",Belegerfassung!L2325*100,""),IF(OR(Belegerfassung!L2325="Leistung EU - Erlöse",Belegerfassung!L2325="Lieferungen EU-Erlöse",Belegerfassung!L2325="EUST",Belegerfassung!L2325="Bauleistungen 20%")=TRUE,"",MID(Belegerfassung!L2325,4,2)))</f>
        <v/>
      </c>
      <c r="J2317" s="6" t="str">
        <f>IF(A2317&lt;&gt;"",LEFT(Belegerfassung!D2325,40),"")</f>
        <v/>
      </c>
      <c r="K2317" t="str">
        <f>IF(A2317&lt;&gt;"",VLOOKUP(D2317,Abfrage!$F$2:$G$21,2,FALSE),"")</f>
        <v/>
      </c>
      <c r="L2317" s="6" t="str">
        <f>IF(Belegerfassung!H2325&lt;&gt;"",Belegerfassung!H2325,"")</f>
        <v/>
      </c>
      <c r="M2317" t="str">
        <f>IFERROR(IF(Belegerfassung!E2325&lt;&gt;"",VLOOKUP(Belegerfassung!E2325,Abfrage!$L$2:$M$15,2,),""),"")</f>
        <v/>
      </c>
      <c r="N2317" t="str">
        <f t="shared" si="109"/>
        <v/>
      </c>
      <c r="O2317" t="str">
        <f t="shared" si="110"/>
        <v/>
      </c>
      <c r="P2317" t="str">
        <f>IF(Belegerfassung!G2325&lt;&gt;"",CONCATENATE(Belegerfassung!G2325,".pdf"),"")</f>
        <v/>
      </c>
    </row>
    <row r="2318" spans="1:16">
      <c r="A2318" t="str">
        <f>IF(Belegerfassung!C2326&lt;&gt;"",0,"")</f>
        <v/>
      </c>
      <c r="B2318" t="str">
        <f>IFERROR(VLOOKUP(Belegerfassung!I2326,Konten!A:D,2,FALSE),"")</f>
        <v/>
      </c>
      <c r="C2318" t="str">
        <f>IF(A2318&lt;&gt;"",TEXT(Belegerfassung!C2326,"TT.MM.JJJJ"),"")</f>
        <v/>
      </c>
      <c r="D2318" t="str">
        <f>IFERROR(VLOOKUP(Belegerfassung!A2326,Abfrage!$E$2:$F$20,2,FALSE),"")</f>
        <v/>
      </c>
      <c r="E2318" t="str">
        <f>IF(A2318&lt;&gt;"",Belegerfassung!B2326,"")</f>
        <v/>
      </c>
      <c r="F2318" t="str">
        <f>IF(Belegerfassung!L2326="","",IF(Belegerfassung!L2326&lt;&gt;"",IF(Belegerfassung!L2326&lt;&gt;"",IF(Belegerfassung!J2326&lt;&gt;0,VLOOKUP(Belegerfassung!L2326,Abfrage!$A$2:$C$19,2,),VLOOKUP(Belegerfassung!L2326,Abfrage!$A$2:$C$19,3,)),"")))</f>
        <v/>
      </c>
      <c r="G2318" t="str">
        <f t="shared" si="108"/>
        <v/>
      </c>
      <c r="H2318" s="31" t="str">
        <f>IF(A2318&lt;&gt;"",-Belegerfassung!J2326+Belegerfassung!K2326,"")</f>
        <v/>
      </c>
      <c r="I2318" s="49" t="str">
        <f>IFERROR(IF(H2318&lt;&gt;"",Belegerfassung!L2326*100,""),IF(OR(Belegerfassung!L2326="Leistung EU - Erlöse",Belegerfassung!L2326="Lieferungen EU-Erlöse",Belegerfassung!L2326="EUST",Belegerfassung!L2326="Bauleistungen 20%")=TRUE,"",MID(Belegerfassung!L2326,4,2)))</f>
        <v/>
      </c>
      <c r="J2318" s="6" t="str">
        <f>IF(A2318&lt;&gt;"",LEFT(Belegerfassung!D2326,40),"")</f>
        <v/>
      </c>
      <c r="K2318" t="str">
        <f>IF(A2318&lt;&gt;"",VLOOKUP(D2318,Abfrage!$F$2:$G$21,2,FALSE),"")</f>
        <v/>
      </c>
      <c r="L2318" s="6" t="str">
        <f>IF(Belegerfassung!H2326&lt;&gt;"",Belegerfassung!H2326,"")</f>
        <v/>
      </c>
      <c r="M2318" t="str">
        <f>IFERROR(IF(Belegerfassung!E2326&lt;&gt;"",VLOOKUP(Belegerfassung!E2326,Abfrage!$L$2:$M$15,2,),""),"")</f>
        <v/>
      </c>
      <c r="N2318" t="str">
        <f t="shared" si="109"/>
        <v/>
      </c>
      <c r="O2318" t="str">
        <f t="shared" si="110"/>
        <v/>
      </c>
      <c r="P2318" t="str">
        <f>IF(Belegerfassung!G2326&lt;&gt;"",CONCATENATE(Belegerfassung!G2326,".pdf"),"")</f>
        <v/>
      </c>
    </row>
    <row r="2319" spans="1:16">
      <c r="A2319" t="str">
        <f>IF(Belegerfassung!C2327&lt;&gt;"",0,"")</f>
        <v/>
      </c>
      <c r="B2319" t="str">
        <f>IFERROR(VLOOKUP(Belegerfassung!I2327,Konten!A:D,2,FALSE),"")</f>
        <v/>
      </c>
      <c r="C2319" t="str">
        <f>IF(A2319&lt;&gt;"",TEXT(Belegerfassung!C2327,"TT.MM.JJJJ"),"")</f>
        <v/>
      </c>
      <c r="D2319" t="str">
        <f>IFERROR(VLOOKUP(Belegerfassung!A2327,Abfrage!$E$2:$F$20,2,FALSE),"")</f>
        <v/>
      </c>
      <c r="E2319" t="str">
        <f>IF(A2319&lt;&gt;"",Belegerfassung!B2327,"")</f>
        <v/>
      </c>
      <c r="F2319" t="str">
        <f>IF(Belegerfassung!L2327="","",IF(Belegerfassung!L2327&lt;&gt;"",IF(Belegerfassung!L2327&lt;&gt;"",IF(Belegerfassung!J2327&lt;&gt;0,VLOOKUP(Belegerfassung!L2327,Abfrage!$A$2:$C$19,2,),VLOOKUP(Belegerfassung!L2327,Abfrage!$A$2:$C$19,3,)),"")))</f>
        <v/>
      </c>
      <c r="G2319" t="str">
        <f t="shared" si="108"/>
        <v/>
      </c>
      <c r="H2319" s="31" t="str">
        <f>IF(A2319&lt;&gt;"",-Belegerfassung!J2327+Belegerfassung!K2327,"")</f>
        <v/>
      </c>
      <c r="I2319" s="49" t="str">
        <f>IFERROR(IF(H2319&lt;&gt;"",Belegerfassung!L2327*100,""),IF(OR(Belegerfassung!L2327="Leistung EU - Erlöse",Belegerfassung!L2327="Lieferungen EU-Erlöse",Belegerfassung!L2327="EUST",Belegerfassung!L2327="Bauleistungen 20%")=TRUE,"",MID(Belegerfassung!L2327,4,2)))</f>
        <v/>
      </c>
      <c r="J2319" s="6" t="str">
        <f>IF(A2319&lt;&gt;"",LEFT(Belegerfassung!D2327,40),"")</f>
        <v/>
      </c>
      <c r="K2319" t="str">
        <f>IF(A2319&lt;&gt;"",VLOOKUP(D2319,Abfrage!$F$2:$G$21,2,FALSE),"")</f>
        <v/>
      </c>
      <c r="L2319" s="6" t="str">
        <f>IF(Belegerfassung!H2327&lt;&gt;"",Belegerfassung!H2327,"")</f>
        <v/>
      </c>
      <c r="M2319" t="str">
        <f>IFERROR(IF(Belegerfassung!E2327&lt;&gt;"",VLOOKUP(Belegerfassung!E2327,Abfrage!$L$2:$M$15,2,),""),"")</f>
        <v/>
      </c>
      <c r="N2319" t="str">
        <f t="shared" si="109"/>
        <v/>
      </c>
      <c r="O2319" t="str">
        <f t="shared" si="110"/>
        <v/>
      </c>
      <c r="P2319" t="str">
        <f>IF(Belegerfassung!G2327&lt;&gt;"",CONCATENATE(Belegerfassung!G2327,".pdf"),"")</f>
        <v/>
      </c>
    </row>
    <row r="2320" spans="1:16">
      <c r="A2320" t="str">
        <f>IF(Belegerfassung!C2328&lt;&gt;"",0,"")</f>
        <v/>
      </c>
      <c r="B2320" t="str">
        <f>IFERROR(VLOOKUP(Belegerfassung!I2328,Konten!A:D,2,FALSE),"")</f>
        <v/>
      </c>
      <c r="C2320" t="str">
        <f>IF(A2320&lt;&gt;"",TEXT(Belegerfassung!C2328,"TT.MM.JJJJ"),"")</f>
        <v/>
      </c>
      <c r="D2320" t="str">
        <f>IFERROR(VLOOKUP(Belegerfassung!A2328,Abfrage!$E$2:$F$20,2,FALSE),"")</f>
        <v/>
      </c>
      <c r="E2320" t="str">
        <f>IF(A2320&lt;&gt;"",Belegerfassung!B2328,"")</f>
        <v/>
      </c>
      <c r="F2320" t="str">
        <f>IF(Belegerfassung!L2328="","",IF(Belegerfassung!L2328&lt;&gt;"",IF(Belegerfassung!L2328&lt;&gt;"",IF(Belegerfassung!J2328&lt;&gt;0,VLOOKUP(Belegerfassung!L2328,Abfrage!$A$2:$C$19,2,),VLOOKUP(Belegerfassung!L2328,Abfrage!$A$2:$C$19,3,)),"")))</f>
        <v/>
      </c>
      <c r="G2320" t="str">
        <f t="shared" si="108"/>
        <v/>
      </c>
      <c r="H2320" s="31" t="str">
        <f>IF(A2320&lt;&gt;"",-Belegerfassung!J2328+Belegerfassung!K2328,"")</f>
        <v/>
      </c>
      <c r="I2320" s="49" t="str">
        <f>IFERROR(IF(H2320&lt;&gt;"",Belegerfassung!L2328*100,""),IF(OR(Belegerfassung!L2328="Leistung EU - Erlöse",Belegerfassung!L2328="Lieferungen EU-Erlöse",Belegerfassung!L2328="EUST",Belegerfassung!L2328="Bauleistungen 20%")=TRUE,"",MID(Belegerfassung!L2328,4,2)))</f>
        <v/>
      </c>
      <c r="J2320" s="6" t="str">
        <f>IF(A2320&lt;&gt;"",LEFT(Belegerfassung!D2328,40),"")</f>
        <v/>
      </c>
      <c r="K2320" t="str">
        <f>IF(A2320&lt;&gt;"",VLOOKUP(D2320,Abfrage!$F$2:$G$21,2,FALSE),"")</f>
        <v/>
      </c>
      <c r="L2320" s="6" t="str">
        <f>IF(Belegerfassung!H2328&lt;&gt;"",Belegerfassung!H2328,"")</f>
        <v/>
      </c>
      <c r="M2320" t="str">
        <f>IFERROR(IF(Belegerfassung!E2328&lt;&gt;"",VLOOKUP(Belegerfassung!E2328,Abfrage!$L$2:$M$15,2,),""),"")</f>
        <v/>
      </c>
      <c r="N2320" t="str">
        <f t="shared" si="109"/>
        <v/>
      </c>
      <c r="O2320" t="str">
        <f t="shared" si="110"/>
        <v/>
      </c>
      <c r="P2320" t="str">
        <f>IF(Belegerfassung!G2328&lt;&gt;"",CONCATENATE(Belegerfassung!G2328,".pdf"),"")</f>
        <v/>
      </c>
    </row>
    <row r="2321" spans="1:16">
      <c r="A2321" t="str">
        <f>IF(Belegerfassung!C2329&lt;&gt;"",0,"")</f>
        <v/>
      </c>
      <c r="B2321" t="str">
        <f>IFERROR(VLOOKUP(Belegerfassung!I2329,Konten!A:D,2,FALSE),"")</f>
        <v/>
      </c>
      <c r="C2321" t="str">
        <f>IF(A2321&lt;&gt;"",TEXT(Belegerfassung!C2329,"TT.MM.JJJJ"),"")</f>
        <v/>
      </c>
      <c r="D2321" t="str">
        <f>IFERROR(VLOOKUP(Belegerfassung!A2329,Abfrage!$E$2:$F$20,2,FALSE),"")</f>
        <v/>
      </c>
      <c r="E2321" t="str">
        <f>IF(A2321&lt;&gt;"",Belegerfassung!B2329,"")</f>
        <v/>
      </c>
      <c r="F2321" t="str">
        <f>IF(Belegerfassung!L2329="","",IF(Belegerfassung!L2329&lt;&gt;"",IF(Belegerfassung!L2329&lt;&gt;"",IF(Belegerfassung!J2329&lt;&gt;0,VLOOKUP(Belegerfassung!L2329,Abfrage!$A$2:$C$19,2,),VLOOKUP(Belegerfassung!L2329,Abfrage!$A$2:$C$19,3,)),"")))</f>
        <v/>
      </c>
      <c r="G2321" t="str">
        <f t="shared" si="108"/>
        <v/>
      </c>
      <c r="H2321" s="31" t="str">
        <f>IF(A2321&lt;&gt;"",-Belegerfassung!J2329+Belegerfassung!K2329,"")</f>
        <v/>
      </c>
      <c r="I2321" s="49" t="str">
        <f>IFERROR(IF(H2321&lt;&gt;"",Belegerfassung!L2329*100,""),IF(OR(Belegerfassung!L2329="Leistung EU - Erlöse",Belegerfassung!L2329="Lieferungen EU-Erlöse",Belegerfassung!L2329="EUST",Belegerfassung!L2329="Bauleistungen 20%")=TRUE,"",MID(Belegerfassung!L2329,4,2)))</f>
        <v/>
      </c>
      <c r="J2321" s="6" t="str">
        <f>IF(A2321&lt;&gt;"",LEFT(Belegerfassung!D2329,40),"")</f>
        <v/>
      </c>
      <c r="K2321" t="str">
        <f>IF(A2321&lt;&gt;"",VLOOKUP(D2321,Abfrage!$F$2:$G$21,2,FALSE),"")</f>
        <v/>
      </c>
      <c r="L2321" s="6" t="str">
        <f>IF(Belegerfassung!H2329&lt;&gt;"",Belegerfassung!H2329,"")</f>
        <v/>
      </c>
      <c r="M2321" t="str">
        <f>IFERROR(IF(Belegerfassung!E2329&lt;&gt;"",VLOOKUP(Belegerfassung!E2329,Abfrage!$L$2:$M$15,2,),""),"")</f>
        <v/>
      </c>
      <c r="N2321" t="str">
        <f t="shared" si="109"/>
        <v/>
      </c>
      <c r="O2321" t="str">
        <f t="shared" si="110"/>
        <v/>
      </c>
      <c r="P2321" t="str">
        <f>IF(Belegerfassung!G2329&lt;&gt;"",CONCATENATE(Belegerfassung!G2329,".pdf"),"")</f>
        <v/>
      </c>
    </row>
    <row r="2322" spans="1:16">
      <c r="A2322" t="str">
        <f>IF(Belegerfassung!C2330&lt;&gt;"",0,"")</f>
        <v/>
      </c>
      <c r="B2322" t="str">
        <f>IFERROR(VLOOKUP(Belegerfassung!I2330,Konten!A:D,2,FALSE),"")</f>
        <v/>
      </c>
      <c r="C2322" t="str">
        <f>IF(A2322&lt;&gt;"",TEXT(Belegerfassung!C2330,"TT.MM.JJJJ"),"")</f>
        <v/>
      </c>
      <c r="D2322" t="str">
        <f>IFERROR(VLOOKUP(Belegerfassung!A2330,Abfrage!$E$2:$F$20,2,FALSE),"")</f>
        <v/>
      </c>
      <c r="E2322" t="str">
        <f>IF(A2322&lt;&gt;"",Belegerfassung!B2330,"")</f>
        <v/>
      </c>
      <c r="F2322" t="str">
        <f>IF(Belegerfassung!L2330="","",IF(Belegerfassung!L2330&lt;&gt;"",IF(Belegerfassung!L2330&lt;&gt;"",IF(Belegerfassung!J2330&lt;&gt;0,VLOOKUP(Belegerfassung!L2330,Abfrage!$A$2:$C$19,2,),VLOOKUP(Belegerfassung!L2330,Abfrage!$A$2:$C$19,3,)),"")))</f>
        <v/>
      </c>
      <c r="G2322" t="str">
        <f t="shared" si="108"/>
        <v/>
      </c>
      <c r="H2322" s="31" t="str">
        <f>IF(A2322&lt;&gt;"",-Belegerfassung!J2330+Belegerfassung!K2330,"")</f>
        <v/>
      </c>
      <c r="I2322" s="49" t="str">
        <f>IFERROR(IF(H2322&lt;&gt;"",Belegerfassung!L2330*100,""),IF(OR(Belegerfassung!L2330="Leistung EU - Erlöse",Belegerfassung!L2330="Lieferungen EU-Erlöse",Belegerfassung!L2330="EUST",Belegerfassung!L2330="Bauleistungen 20%")=TRUE,"",MID(Belegerfassung!L2330,4,2)))</f>
        <v/>
      </c>
      <c r="J2322" s="6" t="str">
        <f>IF(A2322&lt;&gt;"",LEFT(Belegerfassung!D2330,40),"")</f>
        <v/>
      </c>
      <c r="K2322" t="str">
        <f>IF(A2322&lt;&gt;"",VLOOKUP(D2322,Abfrage!$F$2:$G$21,2,FALSE),"")</f>
        <v/>
      </c>
      <c r="L2322" s="6" t="str">
        <f>IF(Belegerfassung!H2330&lt;&gt;"",Belegerfassung!H2330,"")</f>
        <v/>
      </c>
      <c r="M2322" t="str">
        <f>IFERROR(IF(Belegerfassung!E2330&lt;&gt;"",VLOOKUP(Belegerfassung!E2330,Abfrage!$L$2:$M$15,2,),""),"")</f>
        <v/>
      </c>
      <c r="N2322" t="str">
        <f t="shared" si="109"/>
        <v/>
      </c>
      <c r="O2322" t="str">
        <f t="shared" si="110"/>
        <v/>
      </c>
      <c r="P2322" t="str">
        <f>IF(Belegerfassung!G2330&lt;&gt;"",CONCATENATE(Belegerfassung!G2330,".pdf"),"")</f>
        <v/>
      </c>
    </row>
    <row r="2323" spans="1:16">
      <c r="A2323" t="str">
        <f>IF(Belegerfassung!C2331&lt;&gt;"",0,"")</f>
        <v/>
      </c>
      <c r="B2323" t="str">
        <f>IFERROR(VLOOKUP(Belegerfassung!I2331,Konten!A:D,2,FALSE),"")</f>
        <v/>
      </c>
      <c r="C2323" t="str">
        <f>IF(A2323&lt;&gt;"",TEXT(Belegerfassung!C2331,"TT.MM.JJJJ"),"")</f>
        <v/>
      </c>
      <c r="D2323" t="str">
        <f>IFERROR(VLOOKUP(Belegerfassung!A2331,Abfrage!$E$2:$F$20,2,FALSE),"")</f>
        <v/>
      </c>
      <c r="E2323" t="str">
        <f>IF(A2323&lt;&gt;"",Belegerfassung!B2331,"")</f>
        <v/>
      </c>
      <c r="F2323" t="str">
        <f>IF(Belegerfassung!L2331="","",IF(Belegerfassung!L2331&lt;&gt;"",IF(Belegerfassung!L2331&lt;&gt;"",IF(Belegerfassung!J2331&lt;&gt;0,VLOOKUP(Belegerfassung!L2331,Abfrage!$A$2:$C$19,2,),VLOOKUP(Belegerfassung!L2331,Abfrage!$A$2:$C$19,3,)),"")))</f>
        <v/>
      </c>
      <c r="G2323" t="str">
        <f t="shared" si="108"/>
        <v/>
      </c>
      <c r="H2323" s="31" t="str">
        <f>IF(A2323&lt;&gt;"",-Belegerfassung!J2331+Belegerfassung!K2331,"")</f>
        <v/>
      </c>
      <c r="I2323" s="49" t="str">
        <f>IFERROR(IF(H2323&lt;&gt;"",Belegerfassung!L2331*100,""),IF(OR(Belegerfassung!L2331="Leistung EU - Erlöse",Belegerfassung!L2331="Lieferungen EU-Erlöse",Belegerfassung!L2331="EUST",Belegerfassung!L2331="Bauleistungen 20%")=TRUE,"",MID(Belegerfassung!L2331,4,2)))</f>
        <v/>
      </c>
      <c r="J2323" s="6" t="str">
        <f>IF(A2323&lt;&gt;"",LEFT(Belegerfassung!D2331,40),"")</f>
        <v/>
      </c>
      <c r="K2323" t="str">
        <f>IF(A2323&lt;&gt;"",VLOOKUP(D2323,Abfrage!$F$2:$G$21,2,FALSE),"")</f>
        <v/>
      </c>
      <c r="L2323" s="6" t="str">
        <f>IF(Belegerfassung!H2331&lt;&gt;"",Belegerfassung!H2331,"")</f>
        <v/>
      </c>
      <c r="M2323" t="str">
        <f>IFERROR(IF(Belegerfassung!E2331&lt;&gt;"",VLOOKUP(Belegerfassung!E2331,Abfrage!$L$2:$M$15,2,),""),"")</f>
        <v/>
      </c>
      <c r="N2323" t="str">
        <f t="shared" si="109"/>
        <v/>
      </c>
      <c r="O2323" t="str">
        <f t="shared" si="110"/>
        <v/>
      </c>
      <c r="P2323" t="str">
        <f>IF(Belegerfassung!G2331&lt;&gt;"",CONCATENATE(Belegerfassung!G2331,".pdf"),"")</f>
        <v/>
      </c>
    </row>
    <row r="2324" spans="1:16">
      <c r="A2324" t="str">
        <f>IF(Belegerfassung!C2332&lt;&gt;"",0,"")</f>
        <v/>
      </c>
      <c r="B2324" t="str">
        <f>IFERROR(VLOOKUP(Belegerfassung!I2332,Konten!A:D,2,FALSE),"")</f>
        <v/>
      </c>
      <c r="C2324" t="str">
        <f>IF(A2324&lt;&gt;"",TEXT(Belegerfassung!C2332,"TT.MM.JJJJ"),"")</f>
        <v/>
      </c>
      <c r="D2324" t="str">
        <f>IFERROR(VLOOKUP(Belegerfassung!A2332,Abfrage!$E$2:$F$20,2,FALSE),"")</f>
        <v/>
      </c>
      <c r="E2324" t="str">
        <f>IF(A2324&lt;&gt;"",Belegerfassung!B2332,"")</f>
        <v/>
      </c>
      <c r="F2324" t="str">
        <f>IF(Belegerfassung!L2332="","",IF(Belegerfassung!L2332&lt;&gt;"",IF(Belegerfassung!L2332&lt;&gt;"",IF(Belegerfassung!J2332&lt;&gt;0,VLOOKUP(Belegerfassung!L2332,Abfrage!$A$2:$C$19,2,),VLOOKUP(Belegerfassung!L2332,Abfrage!$A$2:$C$19,3,)),"")))</f>
        <v/>
      </c>
      <c r="G2324" t="str">
        <f t="shared" si="108"/>
        <v/>
      </c>
      <c r="H2324" s="31" t="str">
        <f>IF(A2324&lt;&gt;"",-Belegerfassung!J2332+Belegerfassung!K2332,"")</f>
        <v/>
      </c>
      <c r="I2324" s="49" t="str">
        <f>IFERROR(IF(H2324&lt;&gt;"",Belegerfassung!L2332*100,""),IF(OR(Belegerfassung!L2332="Leistung EU - Erlöse",Belegerfassung!L2332="Lieferungen EU-Erlöse",Belegerfassung!L2332="EUST",Belegerfassung!L2332="Bauleistungen 20%")=TRUE,"",MID(Belegerfassung!L2332,4,2)))</f>
        <v/>
      </c>
      <c r="J2324" s="6" t="str">
        <f>IF(A2324&lt;&gt;"",LEFT(Belegerfassung!D2332,40),"")</f>
        <v/>
      </c>
      <c r="K2324" t="str">
        <f>IF(A2324&lt;&gt;"",VLOOKUP(D2324,Abfrage!$F$2:$G$21,2,FALSE),"")</f>
        <v/>
      </c>
      <c r="L2324" s="6" t="str">
        <f>IF(Belegerfassung!H2332&lt;&gt;"",Belegerfassung!H2332,"")</f>
        <v/>
      </c>
      <c r="M2324" t="str">
        <f>IFERROR(IF(Belegerfassung!E2332&lt;&gt;"",VLOOKUP(Belegerfassung!E2332,Abfrage!$L$2:$M$15,2,),""),"")</f>
        <v/>
      </c>
      <c r="N2324" t="str">
        <f t="shared" si="109"/>
        <v/>
      </c>
      <c r="O2324" t="str">
        <f t="shared" si="110"/>
        <v/>
      </c>
      <c r="P2324" t="str">
        <f>IF(Belegerfassung!G2332&lt;&gt;"",CONCATENATE(Belegerfassung!G2332,".pdf"),"")</f>
        <v/>
      </c>
    </row>
    <row r="2325" spans="1:16">
      <c r="A2325" t="str">
        <f>IF(Belegerfassung!C2333&lt;&gt;"",0,"")</f>
        <v/>
      </c>
      <c r="B2325" t="str">
        <f>IFERROR(VLOOKUP(Belegerfassung!I2333,Konten!A:D,2,FALSE),"")</f>
        <v/>
      </c>
      <c r="C2325" t="str">
        <f>IF(A2325&lt;&gt;"",TEXT(Belegerfassung!C2333,"TT.MM.JJJJ"),"")</f>
        <v/>
      </c>
      <c r="D2325" t="str">
        <f>IFERROR(VLOOKUP(Belegerfassung!A2333,Abfrage!$E$2:$F$20,2,FALSE),"")</f>
        <v/>
      </c>
      <c r="E2325" t="str">
        <f>IF(A2325&lt;&gt;"",Belegerfassung!B2333,"")</f>
        <v/>
      </c>
      <c r="F2325" t="str">
        <f>IF(Belegerfassung!L2333="","",IF(Belegerfassung!L2333&lt;&gt;"",IF(Belegerfassung!L2333&lt;&gt;"",IF(Belegerfassung!J2333&lt;&gt;0,VLOOKUP(Belegerfassung!L2333,Abfrage!$A$2:$C$19,2,),VLOOKUP(Belegerfassung!L2333,Abfrage!$A$2:$C$19,3,)),"")))</f>
        <v/>
      </c>
      <c r="G2325" t="str">
        <f t="shared" si="108"/>
        <v/>
      </c>
      <c r="H2325" s="31" t="str">
        <f>IF(A2325&lt;&gt;"",-Belegerfassung!J2333+Belegerfassung!K2333,"")</f>
        <v/>
      </c>
      <c r="I2325" s="49" t="str">
        <f>IFERROR(IF(H2325&lt;&gt;"",Belegerfassung!L2333*100,""),IF(OR(Belegerfassung!L2333="Leistung EU - Erlöse",Belegerfassung!L2333="Lieferungen EU-Erlöse",Belegerfassung!L2333="EUST",Belegerfassung!L2333="Bauleistungen 20%")=TRUE,"",MID(Belegerfassung!L2333,4,2)))</f>
        <v/>
      </c>
      <c r="J2325" s="6" t="str">
        <f>IF(A2325&lt;&gt;"",LEFT(Belegerfassung!D2333,40),"")</f>
        <v/>
      </c>
      <c r="K2325" t="str">
        <f>IF(A2325&lt;&gt;"",VLOOKUP(D2325,Abfrage!$F$2:$G$21,2,FALSE),"")</f>
        <v/>
      </c>
      <c r="L2325" s="6" t="str">
        <f>IF(Belegerfassung!H2333&lt;&gt;"",Belegerfassung!H2333,"")</f>
        <v/>
      </c>
      <c r="M2325" t="str">
        <f>IFERROR(IF(Belegerfassung!E2333&lt;&gt;"",VLOOKUP(Belegerfassung!E2333,Abfrage!$L$2:$M$15,2,),""),"")</f>
        <v/>
      </c>
      <c r="N2325" t="str">
        <f t="shared" si="109"/>
        <v/>
      </c>
      <c r="O2325" t="str">
        <f t="shared" si="110"/>
        <v/>
      </c>
      <c r="P2325" t="str">
        <f>IF(Belegerfassung!G2333&lt;&gt;"",CONCATENATE(Belegerfassung!G2333,".pdf"),"")</f>
        <v/>
      </c>
    </row>
    <row r="2326" spans="1:16">
      <c r="A2326" t="str">
        <f>IF(Belegerfassung!C2334&lt;&gt;"",0,"")</f>
        <v/>
      </c>
      <c r="B2326" t="str">
        <f>IFERROR(VLOOKUP(Belegerfassung!I2334,Konten!A:D,2,FALSE),"")</f>
        <v/>
      </c>
      <c r="C2326" t="str">
        <f>IF(A2326&lt;&gt;"",TEXT(Belegerfassung!C2334,"TT.MM.JJJJ"),"")</f>
        <v/>
      </c>
      <c r="D2326" t="str">
        <f>IFERROR(VLOOKUP(Belegerfassung!A2334,Abfrage!$E$2:$F$20,2,FALSE),"")</f>
        <v/>
      </c>
      <c r="E2326" t="str">
        <f>IF(A2326&lt;&gt;"",Belegerfassung!B2334,"")</f>
        <v/>
      </c>
      <c r="F2326" t="str">
        <f>IF(Belegerfassung!L2334="","",IF(Belegerfassung!L2334&lt;&gt;"",IF(Belegerfassung!L2334&lt;&gt;"",IF(Belegerfassung!J2334&lt;&gt;0,VLOOKUP(Belegerfassung!L2334,Abfrage!$A$2:$C$19,2,),VLOOKUP(Belegerfassung!L2334,Abfrage!$A$2:$C$19,3,)),"")))</f>
        <v/>
      </c>
      <c r="G2326" t="str">
        <f t="shared" si="108"/>
        <v/>
      </c>
      <c r="H2326" s="31" t="str">
        <f>IF(A2326&lt;&gt;"",-Belegerfassung!J2334+Belegerfassung!K2334,"")</f>
        <v/>
      </c>
      <c r="I2326" s="49" t="str">
        <f>IFERROR(IF(H2326&lt;&gt;"",Belegerfassung!L2334*100,""),IF(OR(Belegerfassung!L2334="Leistung EU - Erlöse",Belegerfassung!L2334="Lieferungen EU-Erlöse",Belegerfassung!L2334="EUST",Belegerfassung!L2334="Bauleistungen 20%")=TRUE,"",MID(Belegerfassung!L2334,4,2)))</f>
        <v/>
      </c>
      <c r="J2326" s="6" t="str">
        <f>IF(A2326&lt;&gt;"",LEFT(Belegerfassung!D2334,40),"")</f>
        <v/>
      </c>
      <c r="K2326" t="str">
        <f>IF(A2326&lt;&gt;"",VLOOKUP(D2326,Abfrage!$F$2:$G$21,2,FALSE),"")</f>
        <v/>
      </c>
      <c r="L2326" s="6" t="str">
        <f>IF(Belegerfassung!H2334&lt;&gt;"",Belegerfassung!H2334,"")</f>
        <v/>
      </c>
      <c r="M2326" t="str">
        <f>IFERROR(IF(Belegerfassung!E2334&lt;&gt;"",VLOOKUP(Belegerfassung!E2334,Abfrage!$L$2:$M$15,2,),""),"")</f>
        <v/>
      </c>
      <c r="N2326" t="str">
        <f t="shared" si="109"/>
        <v/>
      </c>
      <c r="O2326" t="str">
        <f t="shared" si="110"/>
        <v/>
      </c>
      <c r="P2326" t="str">
        <f>IF(Belegerfassung!G2334&lt;&gt;"",CONCATENATE(Belegerfassung!G2334,".pdf"),"")</f>
        <v/>
      </c>
    </row>
    <row r="2327" spans="1:16">
      <c r="A2327" t="str">
        <f>IF(Belegerfassung!C2335&lt;&gt;"",0,"")</f>
        <v/>
      </c>
      <c r="B2327" t="str">
        <f>IFERROR(VLOOKUP(Belegerfassung!I2335,Konten!A:D,2,FALSE),"")</f>
        <v/>
      </c>
      <c r="C2327" t="str">
        <f>IF(A2327&lt;&gt;"",TEXT(Belegerfassung!C2335,"TT.MM.JJJJ"),"")</f>
        <v/>
      </c>
      <c r="D2327" t="str">
        <f>IFERROR(VLOOKUP(Belegerfassung!A2335,Abfrage!$E$2:$F$20,2,FALSE),"")</f>
        <v/>
      </c>
      <c r="E2327" t="str">
        <f>IF(A2327&lt;&gt;"",Belegerfassung!B2335,"")</f>
        <v/>
      </c>
      <c r="F2327" t="str">
        <f>IF(Belegerfassung!L2335="","",IF(Belegerfassung!L2335&lt;&gt;"",IF(Belegerfassung!L2335&lt;&gt;"",IF(Belegerfassung!J2335&lt;&gt;0,VLOOKUP(Belegerfassung!L2335,Abfrage!$A$2:$C$19,2,),VLOOKUP(Belegerfassung!L2335,Abfrage!$A$2:$C$19,3,)),"")))</f>
        <v/>
      </c>
      <c r="G2327" t="str">
        <f t="shared" si="108"/>
        <v/>
      </c>
      <c r="H2327" s="31" t="str">
        <f>IF(A2327&lt;&gt;"",-Belegerfassung!J2335+Belegerfassung!K2335,"")</f>
        <v/>
      </c>
      <c r="I2327" s="49" t="str">
        <f>IFERROR(IF(H2327&lt;&gt;"",Belegerfassung!L2335*100,""),IF(OR(Belegerfassung!L2335="Leistung EU - Erlöse",Belegerfassung!L2335="Lieferungen EU-Erlöse",Belegerfassung!L2335="EUST",Belegerfassung!L2335="Bauleistungen 20%")=TRUE,"",MID(Belegerfassung!L2335,4,2)))</f>
        <v/>
      </c>
      <c r="J2327" s="6" t="str">
        <f>IF(A2327&lt;&gt;"",LEFT(Belegerfassung!D2335,40),"")</f>
        <v/>
      </c>
      <c r="K2327" t="str">
        <f>IF(A2327&lt;&gt;"",VLOOKUP(D2327,Abfrage!$F$2:$G$21,2,FALSE),"")</f>
        <v/>
      </c>
      <c r="L2327" s="6" t="str">
        <f>IF(Belegerfassung!H2335&lt;&gt;"",Belegerfassung!H2335,"")</f>
        <v/>
      </c>
      <c r="M2327" t="str">
        <f>IFERROR(IF(Belegerfassung!E2335&lt;&gt;"",VLOOKUP(Belegerfassung!E2335,Abfrage!$L$2:$M$15,2,),""),"")</f>
        <v/>
      </c>
      <c r="N2327" t="str">
        <f t="shared" si="109"/>
        <v/>
      </c>
      <c r="O2327" t="str">
        <f t="shared" si="110"/>
        <v/>
      </c>
      <c r="P2327" t="str">
        <f>IF(Belegerfassung!G2335&lt;&gt;"",CONCATENATE(Belegerfassung!G2335,".pdf"),"")</f>
        <v/>
      </c>
    </row>
    <row r="2328" spans="1:16">
      <c r="A2328" t="str">
        <f>IF(Belegerfassung!C2336&lt;&gt;"",0,"")</f>
        <v/>
      </c>
      <c r="B2328" t="str">
        <f>IFERROR(VLOOKUP(Belegerfassung!I2336,Konten!A:D,2,FALSE),"")</f>
        <v/>
      </c>
      <c r="C2328" t="str">
        <f>IF(A2328&lt;&gt;"",TEXT(Belegerfassung!C2336,"TT.MM.JJJJ"),"")</f>
        <v/>
      </c>
      <c r="D2328" t="str">
        <f>IFERROR(VLOOKUP(Belegerfassung!A2336,Abfrage!$E$2:$F$20,2,FALSE),"")</f>
        <v/>
      </c>
      <c r="E2328" t="str">
        <f>IF(A2328&lt;&gt;"",Belegerfassung!B2336,"")</f>
        <v/>
      </c>
      <c r="F2328" t="str">
        <f>IF(Belegerfassung!L2336="","",IF(Belegerfassung!L2336&lt;&gt;"",IF(Belegerfassung!L2336&lt;&gt;"",IF(Belegerfassung!J2336&lt;&gt;0,VLOOKUP(Belegerfassung!L2336,Abfrage!$A$2:$C$19,2,),VLOOKUP(Belegerfassung!L2336,Abfrage!$A$2:$C$19,3,)),"")))</f>
        <v/>
      </c>
      <c r="G2328" t="str">
        <f t="shared" si="108"/>
        <v/>
      </c>
      <c r="H2328" s="31" t="str">
        <f>IF(A2328&lt;&gt;"",-Belegerfassung!J2336+Belegerfassung!K2336,"")</f>
        <v/>
      </c>
      <c r="I2328" s="49" t="str">
        <f>IFERROR(IF(H2328&lt;&gt;"",Belegerfassung!L2336*100,""),IF(OR(Belegerfassung!L2336="Leistung EU - Erlöse",Belegerfassung!L2336="Lieferungen EU-Erlöse",Belegerfassung!L2336="EUST",Belegerfassung!L2336="Bauleistungen 20%")=TRUE,"",MID(Belegerfassung!L2336,4,2)))</f>
        <v/>
      </c>
      <c r="J2328" s="6" t="str">
        <f>IF(A2328&lt;&gt;"",LEFT(Belegerfassung!D2336,40),"")</f>
        <v/>
      </c>
      <c r="K2328" t="str">
        <f>IF(A2328&lt;&gt;"",VLOOKUP(D2328,Abfrage!$F$2:$G$21,2,FALSE),"")</f>
        <v/>
      </c>
      <c r="L2328" s="6" t="str">
        <f>IF(Belegerfassung!H2336&lt;&gt;"",Belegerfassung!H2336,"")</f>
        <v/>
      </c>
      <c r="M2328" t="str">
        <f>IFERROR(IF(Belegerfassung!E2336&lt;&gt;"",VLOOKUP(Belegerfassung!E2336,Abfrage!$L$2:$M$15,2,),""),"")</f>
        <v/>
      </c>
      <c r="N2328" t="str">
        <f t="shared" si="109"/>
        <v/>
      </c>
      <c r="O2328" t="str">
        <f t="shared" si="110"/>
        <v/>
      </c>
      <c r="P2328" t="str">
        <f>IF(Belegerfassung!G2336&lt;&gt;"",CONCATENATE(Belegerfassung!G2336,".pdf"),"")</f>
        <v/>
      </c>
    </row>
    <row r="2329" spans="1:16">
      <c r="A2329" t="str">
        <f>IF(Belegerfassung!C2337&lt;&gt;"",0,"")</f>
        <v/>
      </c>
      <c r="B2329" t="str">
        <f>IFERROR(VLOOKUP(Belegerfassung!I2337,Konten!A:D,2,FALSE),"")</f>
        <v/>
      </c>
      <c r="C2329" t="str">
        <f>IF(A2329&lt;&gt;"",TEXT(Belegerfassung!C2337,"TT.MM.JJJJ"),"")</f>
        <v/>
      </c>
      <c r="D2329" t="str">
        <f>IFERROR(VLOOKUP(Belegerfassung!A2337,Abfrage!$E$2:$F$20,2,FALSE),"")</f>
        <v/>
      </c>
      <c r="E2329" t="str">
        <f>IF(A2329&lt;&gt;"",Belegerfassung!B2337,"")</f>
        <v/>
      </c>
      <c r="F2329" t="str">
        <f>IF(Belegerfassung!L2337="","",IF(Belegerfassung!L2337&lt;&gt;"",IF(Belegerfassung!L2337&lt;&gt;"",IF(Belegerfassung!J2337&lt;&gt;0,VLOOKUP(Belegerfassung!L2337,Abfrage!$A$2:$C$19,2,),VLOOKUP(Belegerfassung!L2337,Abfrage!$A$2:$C$19,3,)),"")))</f>
        <v/>
      </c>
      <c r="G2329" t="str">
        <f t="shared" si="108"/>
        <v/>
      </c>
      <c r="H2329" s="31" t="str">
        <f>IF(A2329&lt;&gt;"",-Belegerfassung!J2337+Belegerfassung!K2337,"")</f>
        <v/>
      </c>
      <c r="I2329" s="49" t="str">
        <f>IFERROR(IF(H2329&lt;&gt;"",Belegerfassung!L2337*100,""),IF(OR(Belegerfassung!L2337="Leistung EU - Erlöse",Belegerfassung!L2337="Lieferungen EU-Erlöse",Belegerfassung!L2337="EUST",Belegerfassung!L2337="Bauleistungen 20%")=TRUE,"",MID(Belegerfassung!L2337,4,2)))</f>
        <v/>
      </c>
      <c r="J2329" s="6" t="str">
        <f>IF(A2329&lt;&gt;"",LEFT(Belegerfassung!D2337,40),"")</f>
        <v/>
      </c>
      <c r="K2329" t="str">
        <f>IF(A2329&lt;&gt;"",VLOOKUP(D2329,Abfrage!$F$2:$G$21,2,FALSE),"")</f>
        <v/>
      </c>
      <c r="L2329" s="6" t="str">
        <f>IF(Belegerfassung!H2337&lt;&gt;"",Belegerfassung!H2337,"")</f>
        <v/>
      </c>
      <c r="M2329" t="str">
        <f>IFERROR(IF(Belegerfassung!E2337&lt;&gt;"",VLOOKUP(Belegerfassung!E2337,Abfrage!$L$2:$M$15,2,),""),"")</f>
        <v/>
      </c>
      <c r="N2329" t="str">
        <f t="shared" si="109"/>
        <v/>
      </c>
      <c r="O2329" t="str">
        <f t="shared" si="110"/>
        <v/>
      </c>
      <c r="P2329" t="str">
        <f>IF(Belegerfassung!G2337&lt;&gt;"",CONCATENATE(Belegerfassung!G2337,".pdf"),"")</f>
        <v/>
      </c>
    </row>
    <row r="2330" spans="1:16">
      <c r="A2330" t="str">
        <f>IF(Belegerfassung!C2338&lt;&gt;"",0,"")</f>
        <v/>
      </c>
      <c r="B2330" t="str">
        <f>IFERROR(VLOOKUP(Belegerfassung!I2338,Konten!A:D,2,FALSE),"")</f>
        <v/>
      </c>
      <c r="C2330" t="str">
        <f>IF(A2330&lt;&gt;"",TEXT(Belegerfassung!C2338,"TT.MM.JJJJ"),"")</f>
        <v/>
      </c>
      <c r="D2330" t="str">
        <f>IFERROR(VLOOKUP(Belegerfassung!A2338,Abfrage!$E$2:$F$20,2,FALSE),"")</f>
        <v/>
      </c>
      <c r="E2330" t="str">
        <f>IF(A2330&lt;&gt;"",Belegerfassung!B2338,"")</f>
        <v/>
      </c>
      <c r="F2330" t="str">
        <f>IF(Belegerfassung!L2338="","",IF(Belegerfassung!L2338&lt;&gt;"",IF(Belegerfassung!L2338&lt;&gt;"",IF(Belegerfassung!J2338&lt;&gt;0,VLOOKUP(Belegerfassung!L2338,Abfrage!$A$2:$C$19,2,),VLOOKUP(Belegerfassung!L2338,Abfrage!$A$2:$C$19,3,)),"")))</f>
        <v/>
      </c>
      <c r="G2330" t="str">
        <f t="shared" si="108"/>
        <v/>
      </c>
      <c r="H2330" s="31" t="str">
        <f>IF(A2330&lt;&gt;"",-Belegerfassung!J2338+Belegerfassung!K2338,"")</f>
        <v/>
      </c>
      <c r="I2330" s="49" t="str">
        <f>IFERROR(IF(H2330&lt;&gt;"",Belegerfassung!L2338*100,""),IF(OR(Belegerfassung!L2338="Leistung EU - Erlöse",Belegerfassung!L2338="Lieferungen EU-Erlöse",Belegerfassung!L2338="EUST",Belegerfassung!L2338="Bauleistungen 20%")=TRUE,"",MID(Belegerfassung!L2338,4,2)))</f>
        <v/>
      </c>
      <c r="J2330" s="6" t="str">
        <f>IF(A2330&lt;&gt;"",LEFT(Belegerfassung!D2338,40),"")</f>
        <v/>
      </c>
      <c r="K2330" t="str">
        <f>IF(A2330&lt;&gt;"",VLOOKUP(D2330,Abfrage!$F$2:$G$21,2,FALSE),"")</f>
        <v/>
      </c>
      <c r="L2330" s="6" t="str">
        <f>IF(Belegerfassung!H2338&lt;&gt;"",Belegerfassung!H2338,"")</f>
        <v/>
      </c>
      <c r="M2330" t="str">
        <f>IFERROR(IF(Belegerfassung!E2338&lt;&gt;"",VLOOKUP(Belegerfassung!E2338,Abfrage!$L$2:$M$15,2,),""),"")</f>
        <v/>
      </c>
      <c r="N2330" t="str">
        <f t="shared" si="109"/>
        <v/>
      </c>
      <c r="O2330" t="str">
        <f t="shared" si="110"/>
        <v/>
      </c>
      <c r="P2330" t="str">
        <f>IF(Belegerfassung!G2338&lt;&gt;"",CONCATENATE(Belegerfassung!G2338,".pdf"),"")</f>
        <v/>
      </c>
    </row>
    <row r="2331" spans="1:16">
      <c r="A2331" t="str">
        <f>IF(Belegerfassung!C2339&lt;&gt;"",0,"")</f>
        <v/>
      </c>
      <c r="B2331" t="str">
        <f>IFERROR(VLOOKUP(Belegerfassung!I2339,Konten!A:D,2,FALSE),"")</f>
        <v/>
      </c>
      <c r="C2331" t="str">
        <f>IF(A2331&lt;&gt;"",TEXT(Belegerfassung!C2339,"TT.MM.JJJJ"),"")</f>
        <v/>
      </c>
      <c r="D2331" t="str">
        <f>IFERROR(VLOOKUP(Belegerfassung!A2339,Abfrage!$E$2:$F$20,2,FALSE),"")</f>
        <v/>
      </c>
      <c r="E2331" t="str">
        <f>IF(A2331&lt;&gt;"",Belegerfassung!B2339,"")</f>
        <v/>
      </c>
      <c r="F2331" t="str">
        <f>IF(Belegerfassung!L2339="","",IF(Belegerfassung!L2339&lt;&gt;"",IF(Belegerfassung!L2339&lt;&gt;"",IF(Belegerfassung!J2339&lt;&gt;0,VLOOKUP(Belegerfassung!L2339,Abfrage!$A$2:$C$19,2,),VLOOKUP(Belegerfassung!L2339,Abfrage!$A$2:$C$19,3,)),"")))</f>
        <v/>
      </c>
      <c r="G2331" t="str">
        <f t="shared" si="108"/>
        <v/>
      </c>
      <c r="H2331" s="31" t="str">
        <f>IF(A2331&lt;&gt;"",-Belegerfassung!J2339+Belegerfassung!K2339,"")</f>
        <v/>
      </c>
      <c r="I2331" s="49" t="str">
        <f>IFERROR(IF(H2331&lt;&gt;"",Belegerfassung!L2339*100,""),IF(OR(Belegerfassung!L2339="Leistung EU - Erlöse",Belegerfassung!L2339="Lieferungen EU-Erlöse",Belegerfassung!L2339="EUST",Belegerfassung!L2339="Bauleistungen 20%")=TRUE,"",MID(Belegerfassung!L2339,4,2)))</f>
        <v/>
      </c>
      <c r="J2331" s="6" t="str">
        <f>IF(A2331&lt;&gt;"",LEFT(Belegerfassung!D2339,40),"")</f>
        <v/>
      </c>
      <c r="K2331" t="str">
        <f>IF(A2331&lt;&gt;"",VLOOKUP(D2331,Abfrage!$F$2:$G$21,2,FALSE),"")</f>
        <v/>
      </c>
      <c r="L2331" s="6" t="str">
        <f>IF(Belegerfassung!H2339&lt;&gt;"",Belegerfassung!H2339,"")</f>
        <v/>
      </c>
      <c r="M2331" t="str">
        <f>IFERROR(IF(Belegerfassung!E2339&lt;&gt;"",VLOOKUP(Belegerfassung!E2339,Abfrage!$L$2:$M$15,2,),""),"")</f>
        <v/>
      </c>
      <c r="N2331" t="str">
        <f t="shared" si="109"/>
        <v/>
      </c>
      <c r="O2331" t="str">
        <f t="shared" si="110"/>
        <v/>
      </c>
      <c r="P2331" t="str">
        <f>IF(Belegerfassung!G2339&lt;&gt;"",CONCATENATE(Belegerfassung!G2339,".pdf"),"")</f>
        <v/>
      </c>
    </row>
    <row r="2332" spans="1:16">
      <c r="A2332" t="str">
        <f>IF(Belegerfassung!C2340&lt;&gt;"",0,"")</f>
        <v/>
      </c>
      <c r="B2332" t="str">
        <f>IFERROR(VLOOKUP(Belegerfassung!I2340,Konten!A:D,2,FALSE),"")</f>
        <v/>
      </c>
      <c r="C2332" t="str">
        <f>IF(A2332&lt;&gt;"",TEXT(Belegerfassung!C2340,"TT.MM.JJJJ"),"")</f>
        <v/>
      </c>
      <c r="D2332" t="str">
        <f>IFERROR(VLOOKUP(Belegerfassung!A2340,Abfrage!$E$2:$F$20,2,FALSE),"")</f>
        <v/>
      </c>
      <c r="E2332" t="str">
        <f>IF(A2332&lt;&gt;"",Belegerfassung!B2340,"")</f>
        <v/>
      </c>
      <c r="F2332" t="str">
        <f>IF(Belegerfassung!L2340="","",IF(Belegerfassung!L2340&lt;&gt;"",IF(Belegerfassung!L2340&lt;&gt;"",IF(Belegerfassung!J2340&lt;&gt;0,VLOOKUP(Belegerfassung!L2340,Abfrage!$A$2:$C$19,2,),VLOOKUP(Belegerfassung!L2340,Abfrage!$A$2:$C$19,3,)),"")))</f>
        <v/>
      </c>
      <c r="G2332" t="str">
        <f t="shared" si="108"/>
        <v/>
      </c>
      <c r="H2332" s="31" t="str">
        <f>IF(A2332&lt;&gt;"",-Belegerfassung!J2340+Belegerfassung!K2340,"")</f>
        <v/>
      </c>
      <c r="I2332" s="49" t="str">
        <f>IFERROR(IF(H2332&lt;&gt;"",Belegerfassung!L2340*100,""),IF(OR(Belegerfassung!L2340="Leistung EU - Erlöse",Belegerfassung!L2340="Lieferungen EU-Erlöse",Belegerfassung!L2340="EUST",Belegerfassung!L2340="Bauleistungen 20%")=TRUE,"",MID(Belegerfassung!L2340,4,2)))</f>
        <v/>
      </c>
      <c r="J2332" s="6" t="str">
        <f>IF(A2332&lt;&gt;"",LEFT(Belegerfassung!D2340,40),"")</f>
        <v/>
      </c>
      <c r="K2332" t="str">
        <f>IF(A2332&lt;&gt;"",VLOOKUP(D2332,Abfrage!$F$2:$G$21,2,FALSE),"")</f>
        <v/>
      </c>
      <c r="L2332" s="6" t="str">
        <f>IF(Belegerfassung!H2340&lt;&gt;"",Belegerfassung!H2340,"")</f>
        <v/>
      </c>
      <c r="M2332" t="str">
        <f>IFERROR(IF(Belegerfassung!E2340&lt;&gt;"",VLOOKUP(Belegerfassung!E2340,Abfrage!$L$2:$M$15,2,),""),"")</f>
        <v/>
      </c>
      <c r="N2332" t="str">
        <f t="shared" si="109"/>
        <v/>
      </c>
      <c r="O2332" t="str">
        <f t="shared" si="110"/>
        <v/>
      </c>
      <c r="P2332" t="str">
        <f>IF(Belegerfassung!G2340&lt;&gt;"",CONCATENATE(Belegerfassung!G2340,".pdf"),"")</f>
        <v/>
      </c>
    </row>
    <row r="2333" spans="1:16">
      <c r="A2333" t="str">
        <f>IF(Belegerfassung!C2341&lt;&gt;"",0,"")</f>
        <v/>
      </c>
      <c r="B2333" t="str">
        <f>IFERROR(VLOOKUP(Belegerfassung!I2341,Konten!A:D,2,FALSE),"")</f>
        <v/>
      </c>
      <c r="C2333" t="str">
        <f>IF(A2333&lt;&gt;"",TEXT(Belegerfassung!C2341,"TT.MM.JJJJ"),"")</f>
        <v/>
      </c>
      <c r="D2333" t="str">
        <f>IFERROR(VLOOKUP(Belegerfassung!A2341,Abfrage!$E$2:$F$20,2,FALSE),"")</f>
        <v/>
      </c>
      <c r="E2333" t="str">
        <f>IF(A2333&lt;&gt;"",Belegerfassung!B2341,"")</f>
        <v/>
      </c>
      <c r="F2333" t="str">
        <f>IF(Belegerfassung!L2341="","",IF(Belegerfassung!L2341&lt;&gt;"",IF(Belegerfassung!L2341&lt;&gt;"",IF(Belegerfassung!J2341&lt;&gt;0,VLOOKUP(Belegerfassung!L2341,Abfrage!$A$2:$C$19,2,),VLOOKUP(Belegerfassung!L2341,Abfrage!$A$2:$C$19,3,)),"")))</f>
        <v/>
      </c>
      <c r="G2333" t="str">
        <f t="shared" si="108"/>
        <v/>
      </c>
      <c r="H2333" s="31" t="str">
        <f>IF(A2333&lt;&gt;"",-Belegerfassung!J2341+Belegerfassung!K2341,"")</f>
        <v/>
      </c>
      <c r="I2333" s="49" t="str">
        <f>IFERROR(IF(H2333&lt;&gt;"",Belegerfassung!L2341*100,""),IF(OR(Belegerfassung!L2341="Leistung EU - Erlöse",Belegerfassung!L2341="Lieferungen EU-Erlöse",Belegerfassung!L2341="EUST",Belegerfassung!L2341="Bauleistungen 20%")=TRUE,"",MID(Belegerfassung!L2341,4,2)))</f>
        <v/>
      </c>
      <c r="J2333" s="6" t="str">
        <f>IF(A2333&lt;&gt;"",LEFT(Belegerfassung!D2341,40),"")</f>
        <v/>
      </c>
      <c r="K2333" t="str">
        <f>IF(A2333&lt;&gt;"",VLOOKUP(D2333,Abfrage!$F$2:$G$21,2,FALSE),"")</f>
        <v/>
      </c>
      <c r="L2333" s="6" t="str">
        <f>IF(Belegerfassung!H2341&lt;&gt;"",Belegerfassung!H2341,"")</f>
        <v/>
      </c>
      <c r="M2333" t="str">
        <f>IFERROR(IF(Belegerfassung!E2341&lt;&gt;"",VLOOKUP(Belegerfassung!E2341,Abfrage!$L$2:$M$15,2,),""),"")</f>
        <v/>
      </c>
      <c r="N2333" t="str">
        <f t="shared" si="109"/>
        <v/>
      </c>
      <c r="O2333" t="str">
        <f t="shared" si="110"/>
        <v/>
      </c>
      <c r="P2333" t="str">
        <f>IF(Belegerfassung!G2341&lt;&gt;"",CONCATENATE(Belegerfassung!G2341,".pdf"),"")</f>
        <v/>
      </c>
    </row>
    <row r="2334" spans="1:16">
      <c r="A2334" t="str">
        <f>IF(Belegerfassung!C2342&lt;&gt;"",0,"")</f>
        <v/>
      </c>
      <c r="B2334" t="str">
        <f>IFERROR(VLOOKUP(Belegerfassung!I2342,Konten!A:D,2,FALSE),"")</f>
        <v/>
      </c>
      <c r="C2334" t="str">
        <f>IF(A2334&lt;&gt;"",TEXT(Belegerfassung!C2342,"TT.MM.JJJJ"),"")</f>
        <v/>
      </c>
      <c r="D2334" t="str">
        <f>IFERROR(VLOOKUP(Belegerfassung!A2342,Abfrage!$E$2:$F$20,2,FALSE),"")</f>
        <v/>
      </c>
      <c r="E2334" t="str">
        <f>IF(A2334&lt;&gt;"",Belegerfassung!B2342,"")</f>
        <v/>
      </c>
      <c r="F2334" t="str">
        <f>IF(Belegerfassung!L2342="","",IF(Belegerfassung!L2342&lt;&gt;"",IF(Belegerfassung!L2342&lt;&gt;"",IF(Belegerfassung!J2342&lt;&gt;0,VLOOKUP(Belegerfassung!L2342,Abfrage!$A$2:$C$19,2,),VLOOKUP(Belegerfassung!L2342,Abfrage!$A$2:$C$19,3,)),"")))</f>
        <v/>
      </c>
      <c r="G2334" t="str">
        <f t="shared" si="108"/>
        <v/>
      </c>
      <c r="H2334" s="31" t="str">
        <f>IF(A2334&lt;&gt;"",-Belegerfassung!J2342+Belegerfassung!K2342,"")</f>
        <v/>
      </c>
      <c r="I2334" s="49" t="str">
        <f>IFERROR(IF(H2334&lt;&gt;"",Belegerfassung!L2342*100,""),IF(OR(Belegerfassung!L2342="Leistung EU - Erlöse",Belegerfassung!L2342="Lieferungen EU-Erlöse",Belegerfassung!L2342="EUST",Belegerfassung!L2342="Bauleistungen 20%")=TRUE,"",MID(Belegerfassung!L2342,4,2)))</f>
        <v/>
      </c>
      <c r="J2334" s="6" t="str">
        <f>IF(A2334&lt;&gt;"",LEFT(Belegerfassung!D2342,40),"")</f>
        <v/>
      </c>
      <c r="K2334" t="str">
        <f>IF(A2334&lt;&gt;"",VLOOKUP(D2334,Abfrage!$F$2:$G$21,2,FALSE),"")</f>
        <v/>
      </c>
      <c r="L2334" s="6" t="str">
        <f>IF(Belegerfassung!H2342&lt;&gt;"",Belegerfassung!H2342,"")</f>
        <v/>
      </c>
      <c r="M2334" t="str">
        <f>IFERROR(IF(Belegerfassung!E2342&lt;&gt;"",VLOOKUP(Belegerfassung!E2342,Abfrage!$L$2:$M$15,2,),""),"")</f>
        <v/>
      </c>
      <c r="N2334" t="str">
        <f t="shared" si="109"/>
        <v/>
      </c>
      <c r="O2334" t="str">
        <f t="shared" si="110"/>
        <v/>
      </c>
      <c r="P2334" t="str">
        <f>IF(Belegerfassung!G2342&lt;&gt;"",CONCATENATE(Belegerfassung!G2342,".pdf"),"")</f>
        <v/>
      </c>
    </row>
    <row r="2335" spans="1:16">
      <c r="A2335" t="str">
        <f>IF(Belegerfassung!C2343&lt;&gt;"",0,"")</f>
        <v/>
      </c>
      <c r="B2335" t="str">
        <f>IFERROR(VLOOKUP(Belegerfassung!I2343,Konten!A:D,2,FALSE),"")</f>
        <v/>
      </c>
      <c r="C2335" t="str">
        <f>IF(A2335&lt;&gt;"",TEXT(Belegerfassung!C2343,"TT.MM.JJJJ"),"")</f>
        <v/>
      </c>
      <c r="D2335" t="str">
        <f>IFERROR(VLOOKUP(Belegerfassung!A2343,Abfrage!$E$2:$F$20,2,FALSE),"")</f>
        <v/>
      </c>
      <c r="E2335" t="str">
        <f>IF(A2335&lt;&gt;"",Belegerfassung!B2343,"")</f>
        <v/>
      </c>
      <c r="F2335" t="str">
        <f>IF(Belegerfassung!L2343="","",IF(Belegerfassung!L2343&lt;&gt;"",IF(Belegerfassung!L2343&lt;&gt;"",IF(Belegerfassung!J2343&lt;&gt;0,VLOOKUP(Belegerfassung!L2343,Abfrage!$A$2:$C$19,2,),VLOOKUP(Belegerfassung!L2343,Abfrage!$A$2:$C$19,3,)),"")))</f>
        <v/>
      </c>
      <c r="G2335" t="str">
        <f t="shared" si="108"/>
        <v/>
      </c>
      <c r="H2335" s="31" t="str">
        <f>IF(A2335&lt;&gt;"",-Belegerfassung!J2343+Belegerfassung!K2343,"")</f>
        <v/>
      </c>
      <c r="I2335" s="49" t="str">
        <f>IFERROR(IF(H2335&lt;&gt;"",Belegerfassung!L2343*100,""),IF(OR(Belegerfassung!L2343="Leistung EU - Erlöse",Belegerfassung!L2343="Lieferungen EU-Erlöse",Belegerfassung!L2343="EUST",Belegerfassung!L2343="Bauleistungen 20%")=TRUE,"",MID(Belegerfassung!L2343,4,2)))</f>
        <v/>
      </c>
      <c r="J2335" s="6" t="str">
        <f>IF(A2335&lt;&gt;"",LEFT(Belegerfassung!D2343,40),"")</f>
        <v/>
      </c>
      <c r="K2335" t="str">
        <f>IF(A2335&lt;&gt;"",VLOOKUP(D2335,Abfrage!$F$2:$G$21,2,FALSE),"")</f>
        <v/>
      </c>
      <c r="L2335" s="6" t="str">
        <f>IF(Belegerfassung!H2343&lt;&gt;"",Belegerfassung!H2343,"")</f>
        <v/>
      </c>
      <c r="M2335" t="str">
        <f>IFERROR(IF(Belegerfassung!E2343&lt;&gt;"",VLOOKUP(Belegerfassung!E2343,Abfrage!$L$2:$M$15,2,),""),"")</f>
        <v/>
      </c>
      <c r="N2335" t="str">
        <f t="shared" si="109"/>
        <v/>
      </c>
      <c r="O2335" t="str">
        <f t="shared" si="110"/>
        <v/>
      </c>
      <c r="P2335" t="str">
        <f>IF(Belegerfassung!G2343&lt;&gt;"",CONCATENATE(Belegerfassung!G2343,".pdf"),"")</f>
        <v/>
      </c>
    </row>
    <row r="2336" spans="1:16">
      <c r="A2336" t="str">
        <f>IF(Belegerfassung!C2344&lt;&gt;"",0,"")</f>
        <v/>
      </c>
      <c r="B2336" t="str">
        <f>IFERROR(VLOOKUP(Belegerfassung!I2344,Konten!A:D,2,FALSE),"")</f>
        <v/>
      </c>
      <c r="C2336" t="str">
        <f>IF(A2336&lt;&gt;"",TEXT(Belegerfassung!C2344,"TT.MM.JJJJ"),"")</f>
        <v/>
      </c>
      <c r="D2336" t="str">
        <f>IFERROR(VLOOKUP(Belegerfassung!A2344,Abfrage!$E$2:$F$20,2,FALSE),"")</f>
        <v/>
      </c>
      <c r="E2336" t="str">
        <f>IF(A2336&lt;&gt;"",Belegerfassung!B2344,"")</f>
        <v/>
      </c>
      <c r="F2336" t="str">
        <f>IF(Belegerfassung!L2344="","",IF(Belegerfassung!L2344&lt;&gt;"",IF(Belegerfassung!L2344&lt;&gt;"",IF(Belegerfassung!J2344&lt;&gt;0,VLOOKUP(Belegerfassung!L2344,Abfrage!$A$2:$C$19,2,),VLOOKUP(Belegerfassung!L2344,Abfrage!$A$2:$C$19,3,)),"")))</f>
        <v/>
      </c>
      <c r="G2336" t="str">
        <f t="shared" si="108"/>
        <v/>
      </c>
      <c r="H2336" s="31" t="str">
        <f>IF(A2336&lt;&gt;"",-Belegerfassung!J2344+Belegerfassung!K2344,"")</f>
        <v/>
      </c>
      <c r="I2336" s="49" t="str">
        <f>IFERROR(IF(H2336&lt;&gt;"",Belegerfassung!L2344*100,""),IF(OR(Belegerfassung!L2344="Leistung EU - Erlöse",Belegerfassung!L2344="Lieferungen EU-Erlöse",Belegerfassung!L2344="EUST",Belegerfassung!L2344="Bauleistungen 20%")=TRUE,"",MID(Belegerfassung!L2344,4,2)))</f>
        <v/>
      </c>
      <c r="J2336" s="6" t="str">
        <f>IF(A2336&lt;&gt;"",LEFT(Belegerfassung!D2344,40),"")</f>
        <v/>
      </c>
      <c r="K2336" t="str">
        <f>IF(A2336&lt;&gt;"",VLOOKUP(D2336,Abfrage!$F$2:$G$21,2,FALSE),"")</f>
        <v/>
      </c>
      <c r="L2336" s="6" t="str">
        <f>IF(Belegerfassung!H2344&lt;&gt;"",Belegerfassung!H2344,"")</f>
        <v/>
      </c>
      <c r="M2336" t="str">
        <f>IFERROR(IF(Belegerfassung!E2344&lt;&gt;"",VLOOKUP(Belegerfassung!E2344,Abfrage!$L$2:$M$15,2,),""),"")</f>
        <v/>
      </c>
      <c r="N2336" t="str">
        <f t="shared" si="109"/>
        <v/>
      </c>
      <c r="O2336" t="str">
        <f t="shared" si="110"/>
        <v/>
      </c>
      <c r="P2336" t="str">
        <f>IF(Belegerfassung!G2344&lt;&gt;"",CONCATENATE(Belegerfassung!G2344,".pdf"),"")</f>
        <v/>
      </c>
    </row>
    <row r="2337" spans="1:16">
      <c r="A2337" t="str">
        <f>IF(Belegerfassung!C2345&lt;&gt;"",0,"")</f>
        <v/>
      </c>
      <c r="B2337" t="str">
        <f>IFERROR(VLOOKUP(Belegerfassung!I2345,Konten!A:D,2,FALSE),"")</f>
        <v/>
      </c>
      <c r="C2337" t="str">
        <f>IF(A2337&lt;&gt;"",TEXT(Belegerfassung!C2345,"TT.MM.JJJJ"),"")</f>
        <v/>
      </c>
      <c r="D2337" t="str">
        <f>IFERROR(VLOOKUP(Belegerfassung!A2345,Abfrage!$E$2:$F$20,2,FALSE),"")</f>
        <v/>
      </c>
      <c r="E2337" t="str">
        <f>IF(A2337&lt;&gt;"",Belegerfassung!B2345,"")</f>
        <v/>
      </c>
      <c r="F2337" t="str">
        <f>IF(Belegerfassung!L2345="","",IF(Belegerfassung!L2345&lt;&gt;"",IF(Belegerfassung!L2345&lt;&gt;"",IF(Belegerfassung!J2345&lt;&gt;0,VLOOKUP(Belegerfassung!L2345,Abfrage!$A$2:$C$19,2,),VLOOKUP(Belegerfassung!L2345,Abfrage!$A$2:$C$19,3,)),"")))</f>
        <v/>
      </c>
      <c r="G2337" t="str">
        <f t="shared" si="108"/>
        <v/>
      </c>
      <c r="H2337" s="31" t="str">
        <f>IF(A2337&lt;&gt;"",-Belegerfassung!J2345+Belegerfassung!K2345,"")</f>
        <v/>
      </c>
      <c r="I2337" s="49" t="str">
        <f>IFERROR(IF(H2337&lt;&gt;"",Belegerfassung!L2345*100,""),IF(OR(Belegerfassung!L2345="Leistung EU - Erlöse",Belegerfassung!L2345="Lieferungen EU-Erlöse",Belegerfassung!L2345="EUST",Belegerfassung!L2345="Bauleistungen 20%")=TRUE,"",MID(Belegerfassung!L2345,4,2)))</f>
        <v/>
      </c>
      <c r="J2337" s="6" t="str">
        <f>IF(A2337&lt;&gt;"",LEFT(Belegerfassung!D2345,40),"")</f>
        <v/>
      </c>
      <c r="K2337" t="str">
        <f>IF(A2337&lt;&gt;"",VLOOKUP(D2337,Abfrage!$F$2:$G$21,2,FALSE),"")</f>
        <v/>
      </c>
      <c r="L2337" s="6" t="str">
        <f>IF(Belegerfassung!H2345&lt;&gt;"",Belegerfassung!H2345,"")</f>
        <v/>
      </c>
      <c r="M2337" t="str">
        <f>IFERROR(IF(Belegerfassung!E2345&lt;&gt;"",VLOOKUP(Belegerfassung!E2345,Abfrage!$L$2:$M$15,2,),""),"")</f>
        <v/>
      </c>
      <c r="N2337" t="str">
        <f t="shared" si="109"/>
        <v/>
      </c>
      <c r="O2337" t="str">
        <f t="shared" si="110"/>
        <v/>
      </c>
      <c r="P2337" t="str">
        <f>IF(Belegerfassung!G2345&lt;&gt;"",CONCATENATE(Belegerfassung!G2345,".pdf"),"")</f>
        <v/>
      </c>
    </row>
    <row r="2338" spans="1:16">
      <c r="A2338" t="str">
        <f>IF(Belegerfassung!C2346&lt;&gt;"",0,"")</f>
        <v/>
      </c>
      <c r="B2338" t="str">
        <f>IFERROR(VLOOKUP(Belegerfassung!I2346,Konten!A:D,2,FALSE),"")</f>
        <v/>
      </c>
      <c r="C2338" t="str">
        <f>IF(A2338&lt;&gt;"",TEXT(Belegerfassung!C2346,"TT.MM.JJJJ"),"")</f>
        <v/>
      </c>
      <c r="D2338" t="str">
        <f>IFERROR(VLOOKUP(Belegerfassung!A2346,Abfrage!$E$2:$F$20,2,FALSE),"")</f>
        <v/>
      </c>
      <c r="E2338" t="str">
        <f>IF(A2338&lt;&gt;"",Belegerfassung!B2346,"")</f>
        <v/>
      </c>
      <c r="F2338" t="str">
        <f>IF(Belegerfassung!L2346="","",IF(Belegerfassung!L2346&lt;&gt;"",IF(Belegerfassung!L2346&lt;&gt;"",IF(Belegerfassung!J2346&lt;&gt;0,VLOOKUP(Belegerfassung!L2346,Abfrage!$A$2:$C$19,2,),VLOOKUP(Belegerfassung!L2346,Abfrage!$A$2:$C$19,3,)),"")))</f>
        <v/>
      </c>
      <c r="G2338" t="str">
        <f t="shared" si="108"/>
        <v/>
      </c>
      <c r="H2338" s="31" t="str">
        <f>IF(A2338&lt;&gt;"",-Belegerfassung!J2346+Belegerfassung!K2346,"")</f>
        <v/>
      </c>
      <c r="I2338" s="49" t="str">
        <f>IFERROR(IF(H2338&lt;&gt;"",Belegerfassung!L2346*100,""),IF(OR(Belegerfassung!L2346="Leistung EU - Erlöse",Belegerfassung!L2346="Lieferungen EU-Erlöse",Belegerfassung!L2346="EUST",Belegerfassung!L2346="Bauleistungen 20%")=TRUE,"",MID(Belegerfassung!L2346,4,2)))</f>
        <v/>
      </c>
      <c r="J2338" s="6" t="str">
        <f>IF(A2338&lt;&gt;"",LEFT(Belegerfassung!D2346,40),"")</f>
        <v/>
      </c>
      <c r="K2338" t="str">
        <f>IF(A2338&lt;&gt;"",VLOOKUP(D2338,Abfrage!$F$2:$G$21,2,FALSE),"")</f>
        <v/>
      </c>
      <c r="L2338" s="6" t="str">
        <f>IF(Belegerfassung!H2346&lt;&gt;"",Belegerfassung!H2346,"")</f>
        <v/>
      </c>
      <c r="M2338" t="str">
        <f>IFERROR(IF(Belegerfassung!E2346&lt;&gt;"",VLOOKUP(Belegerfassung!E2346,Abfrage!$L$2:$M$15,2,),""),"")</f>
        <v/>
      </c>
      <c r="N2338" t="str">
        <f t="shared" si="109"/>
        <v/>
      </c>
      <c r="O2338" t="str">
        <f t="shared" si="110"/>
        <v/>
      </c>
      <c r="P2338" t="str">
        <f>IF(Belegerfassung!G2346&lt;&gt;"",CONCATENATE(Belegerfassung!G2346,".pdf"),"")</f>
        <v/>
      </c>
    </row>
    <row r="2339" spans="1:16">
      <c r="A2339" t="str">
        <f>IF(Belegerfassung!C2347&lt;&gt;"",0,"")</f>
        <v/>
      </c>
      <c r="B2339" t="str">
        <f>IFERROR(VLOOKUP(Belegerfassung!I2347,Konten!A:D,2,FALSE),"")</f>
        <v/>
      </c>
      <c r="C2339" t="str">
        <f>IF(A2339&lt;&gt;"",TEXT(Belegerfassung!C2347,"TT.MM.JJJJ"),"")</f>
        <v/>
      </c>
      <c r="D2339" t="str">
        <f>IFERROR(VLOOKUP(Belegerfassung!A2347,Abfrage!$E$2:$F$20,2,FALSE),"")</f>
        <v/>
      </c>
      <c r="E2339" t="str">
        <f>IF(A2339&lt;&gt;"",Belegerfassung!B2347,"")</f>
        <v/>
      </c>
      <c r="F2339" t="str">
        <f>IF(Belegerfassung!L2347="","",IF(Belegerfassung!L2347&lt;&gt;"",IF(Belegerfassung!L2347&lt;&gt;"",IF(Belegerfassung!J2347&lt;&gt;0,VLOOKUP(Belegerfassung!L2347,Abfrage!$A$2:$C$19,2,),VLOOKUP(Belegerfassung!L2347,Abfrage!$A$2:$C$19,3,)),"")))</f>
        <v/>
      </c>
      <c r="G2339" t="str">
        <f t="shared" si="108"/>
        <v/>
      </c>
      <c r="H2339" s="31" t="str">
        <f>IF(A2339&lt;&gt;"",-Belegerfassung!J2347+Belegerfassung!K2347,"")</f>
        <v/>
      </c>
      <c r="I2339" s="49" t="str">
        <f>IFERROR(IF(H2339&lt;&gt;"",Belegerfassung!L2347*100,""),IF(OR(Belegerfassung!L2347="Leistung EU - Erlöse",Belegerfassung!L2347="Lieferungen EU-Erlöse",Belegerfassung!L2347="EUST",Belegerfassung!L2347="Bauleistungen 20%")=TRUE,"",MID(Belegerfassung!L2347,4,2)))</f>
        <v/>
      </c>
      <c r="J2339" s="6" t="str">
        <f>IF(A2339&lt;&gt;"",LEFT(Belegerfassung!D2347,40),"")</f>
        <v/>
      </c>
      <c r="K2339" t="str">
        <f>IF(A2339&lt;&gt;"",VLOOKUP(D2339,Abfrage!$F$2:$G$21,2,FALSE),"")</f>
        <v/>
      </c>
      <c r="L2339" s="6" t="str">
        <f>IF(Belegerfassung!H2347&lt;&gt;"",Belegerfassung!H2347,"")</f>
        <v/>
      </c>
      <c r="M2339" t="str">
        <f>IFERROR(IF(Belegerfassung!E2347&lt;&gt;"",VLOOKUP(Belegerfassung!E2347,Abfrage!$L$2:$M$15,2,),""),"")</f>
        <v/>
      </c>
      <c r="N2339" t="str">
        <f t="shared" si="109"/>
        <v/>
      </c>
      <c r="O2339" t="str">
        <f t="shared" si="110"/>
        <v/>
      </c>
      <c r="P2339" t="str">
        <f>IF(Belegerfassung!G2347&lt;&gt;"",CONCATENATE(Belegerfassung!G2347,".pdf"),"")</f>
        <v/>
      </c>
    </row>
    <row r="2340" spans="1:16">
      <c r="A2340" t="str">
        <f>IF(Belegerfassung!C2348&lt;&gt;"",0,"")</f>
        <v/>
      </c>
      <c r="B2340" t="str">
        <f>IFERROR(VLOOKUP(Belegerfassung!I2348,Konten!A:D,2,FALSE),"")</f>
        <v/>
      </c>
      <c r="C2340" t="str">
        <f>IF(A2340&lt;&gt;"",TEXT(Belegerfassung!C2348,"TT.MM.JJJJ"),"")</f>
        <v/>
      </c>
      <c r="D2340" t="str">
        <f>IFERROR(VLOOKUP(Belegerfassung!A2348,Abfrage!$E$2:$F$20,2,FALSE),"")</f>
        <v/>
      </c>
      <c r="E2340" t="str">
        <f>IF(A2340&lt;&gt;"",Belegerfassung!B2348,"")</f>
        <v/>
      </c>
      <c r="F2340" t="str">
        <f>IF(Belegerfassung!L2348="","",IF(Belegerfassung!L2348&lt;&gt;"",IF(Belegerfassung!L2348&lt;&gt;"",IF(Belegerfassung!J2348&lt;&gt;0,VLOOKUP(Belegerfassung!L2348,Abfrage!$A$2:$C$19,2,),VLOOKUP(Belegerfassung!L2348,Abfrage!$A$2:$C$19,3,)),"")))</f>
        <v/>
      </c>
      <c r="G2340" t="str">
        <f t="shared" si="108"/>
        <v/>
      </c>
      <c r="H2340" s="31" t="str">
        <f>IF(A2340&lt;&gt;"",-Belegerfassung!J2348+Belegerfassung!K2348,"")</f>
        <v/>
      </c>
      <c r="I2340" s="49" t="str">
        <f>IFERROR(IF(H2340&lt;&gt;"",Belegerfassung!L2348*100,""),IF(OR(Belegerfassung!L2348="Leistung EU - Erlöse",Belegerfassung!L2348="Lieferungen EU-Erlöse",Belegerfassung!L2348="EUST",Belegerfassung!L2348="Bauleistungen 20%")=TRUE,"",MID(Belegerfassung!L2348,4,2)))</f>
        <v/>
      </c>
      <c r="J2340" s="6" t="str">
        <f>IF(A2340&lt;&gt;"",LEFT(Belegerfassung!D2348,40),"")</f>
        <v/>
      </c>
      <c r="K2340" t="str">
        <f>IF(A2340&lt;&gt;"",VLOOKUP(D2340,Abfrage!$F$2:$G$21,2,FALSE),"")</f>
        <v/>
      </c>
      <c r="L2340" s="6" t="str">
        <f>IF(Belegerfassung!H2348&lt;&gt;"",Belegerfassung!H2348,"")</f>
        <v/>
      </c>
      <c r="M2340" t="str">
        <f>IFERROR(IF(Belegerfassung!E2348&lt;&gt;"",VLOOKUP(Belegerfassung!E2348,Abfrage!$L$2:$M$15,2,),""),"")</f>
        <v/>
      </c>
      <c r="N2340" t="str">
        <f t="shared" si="109"/>
        <v/>
      </c>
      <c r="O2340" t="str">
        <f t="shared" si="110"/>
        <v/>
      </c>
      <c r="P2340" t="str">
        <f>IF(Belegerfassung!G2348&lt;&gt;"",CONCATENATE(Belegerfassung!G2348,".pdf"),"")</f>
        <v/>
      </c>
    </row>
    <row r="2341" spans="1:16">
      <c r="A2341" t="str">
        <f>IF(Belegerfassung!C2349&lt;&gt;"",0,"")</f>
        <v/>
      </c>
      <c r="B2341" t="str">
        <f>IFERROR(VLOOKUP(Belegerfassung!I2349,Konten!A:D,2,FALSE),"")</f>
        <v/>
      </c>
      <c r="C2341" t="str">
        <f>IF(A2341&lt;&gt;"",TEXT(Belegerfassung!C2349,"TT.MM.JJJJ"),"")</f>
        <v/>
      </c>
      <c r="D2341" t="str">
        <f>IFERROR(VLOOKUP(Belegerfassung!A2349,Abfrage!$E$2:$F$20,2,FALSE),"")</f>
        <v/>
      </c>
      <c r="E2341" t="str">
        <f>IF(A2341&lt;&gt;"",Belegerfassung!B2349,"")</f>
        <v/>
      </c>
      <c r="F2341" t="str">
        <f>IF(Belegerfassung!L2349="","",IF(Belegerfassung!L2349&lt;&gt;"",IF(Belegerfassung!L2349&lt;&gt;"",IF(Belegerfassung!J2349&lt;&gt;0,VLOOKUP(Belegerfassung!L2349,Abfrage!$A$2:$C$19,2,),VLOOKUP(Belegerfassung!L2349,Abfrage!$A$2:$C$19,3,)),"")))</f>
        <v/>
      </c>
      <c r="G2341" t="str">
        <f t="shared" si="108"/>
        <v/>
      </c>
      <c r="H2341" s="31" t="str">
        <f>IF(A2341&lt;&gt;"",-Belegerfassung!J2349+Belegerfassung!K2349,"")</f>
        <v/>
      </c>
      <c r="I2341" s="49" t="str">
        <f>IFERROR(IF(H2341&lt;&gt;"",Belegerfassung!L2349*100,""),IF(OR(Belegerfassung!L2349="Leistung EU - Erlöse",Belegerfassung!L2349="Lieferungen EU-Erlöse",Belegerfassung!L2349="EUST",Belegerfassung!L2349="Bauleistungen 20%")=TRUE,"",MID(Belegerfassung!L2349,4,2)))</f>
        <v/>
      </c>
      <c r="J2341" s="6" t="str">
        <f>IF(A2341&lt;&gt;"",LEFT(Belegerfassung!D2349,40),"")</f>
        <v/>
      </c>
      <c r="K2341" t="str">
        <f>IF(A2341&lt;&gt;"",VLOOKUP(D2341,Abfrage!$F$2:$G$21,2,FALSE),"")</f>
        <v/>
      </c>
      <c r="L2341" s="6" t="str">
        <f>IF(Belegerfassung!H2349&lt;&gt;"",Belegerfassung!H2349,"")</f>
        <v/>
      </c>
      <c r="M2341" t="str">
        <f>IFERROR(IF(Belegerfassung!E2349&lt;&gt;"",VLOOKUP(Belegerfassung!E2349,Abfrage!$L$2:$M$15,2,),""),"")</f>
        <v/>
      </c>
      <c r="N2341" t="str">
        <f t="shared" si="109"/>
        <v/>
      </c>
      <c r="O2341" t="str">
        <f t="shared" si="110"/>
        <v/>
      </c>
      <c r="P2341" t="str">
        <f>IF(Belegerfassung!G2349&lt;&gt;"",CONCATENATE(Belegerfassung!G2349,".pdf"),"")</f>
        <v/>
      </c>
    </row>
    <row r="2342" spans="1:16">
      <c r="A2342" t="str">
        <f>IF(Belegerfassung!C2350&lt;&gt;"",0,"")</f>
        <v/>
      </c>
      <c r="B2342" t="str">
        <f>IFERROR(VLOOKUP(Belegerfassung!I2350,Konten!A:D,2,FALSE),"")</f>
        <v/>
      </c>
      <c r="C2342" t="str">
        <f>IF(A2342&lt;&gt;"",TEXT(Belegerfassung!C2350,"TT.MM.JJJJ"),"")</f>
        <v/>
      </c>
      <c r="D2342" t="str">
        <f>IFERROR(VLOOKUP(Belegerfassung!A2350,Abfrage!$E$2:$F$20,2,FALSE),"")</f>
        <v/>
      </c>
      <c r="E2342" t="str">
        <f>IF(A2342&lt;&gt;"",Belegerfassung!B2350,"")</f>
        <v/>
      </c>
      <c r="F2342" t="str">
        <f>IF(Belegerfassung!L2350="","",IF(Belegerfassung!L2350&lt;&gt;"",IF(Belegerfassung!L2350&lt;&gt;"",IF(Belegerfassung!J2350&lt;&gt;0,VLOOKUP(Belegerfassung!L2350,Abfrage!$A$2:$C$19,2,),VLOOKUP(Belegerfassung!L2350,Abfrage!$A$2:$C$19,3,)),"")))</f>
        <v/>
      </c>
      <c r="G2342" t="str">
        <f t="shared" si="108"/>
        <v/>
      </c>
      <c r="H2342" s="31" t="str">
        <f>IF(A2342&lt;&gt;"",-Belegerfassung!J2350+Belegerfassung!K2350,"")</f>
        <v/>
      </c>
      <c r="I2342" s="49" t="str">
        <f>IFERROR(IF(H2342&lt;&gt;"",Belegerfassung!L2350*100,""),IF(OR(Belegerfassung!L2350="Leistung EU - Erlöse",Belegerfassung!L2350="Lieferungen EU-Erlöse",Belegerfassung!L2350="EUST",Belegerfassung!L2350="Bauleistungen 20%")=TRUE,"",MID(Belegerfassung!L2350,4,2)))</f>
        <v/>
      </c>
      <c r="J2342" s="6" t="str">
        <f>IF(A2342&lt;&gt;"",LEFT(Belegerfassung!D2350,40),"")</f>
        <v/>
      </c>
      <c r="K2342" t="str">
        <f>IF(A2342&lt;&gt;"",VLOOKUP(D2342,Abfrage!$F$2:$G$21,2,FALSE),"")</f>
        <v/>
      </c>
      <c r="L2342" s="6" t="str">
        <f>IF(Belegerfassung!H2350&lt;&gt;"",Belegerfassung!H2350,"")</f>
        <v/>
      </c>
      <c r="M2342" t="str">
        <f>IFERROR(IF(Belegerfassung!E2350&lt;&gt;"",VLOOKUP(Belegerfassung!E2350,Abfrage!$L$2:$M$15,2,),""),"")</f>
        <v/>
      </c>
      <c r="N2342" t="str">
        <f t="shared" si="109"/>
        <v/>
      </c>
      <c r="O2342" t="str">
        <f t="shared" si="110"/>
        <v/>
      </c>
      <c r="P2342" t="str">
        <f>IF(Belegerfassung!G2350&lt;&gt;"",CONCATENATE(Belegerfassung!G2350,".pdf"),"")</f>
        <v/>
      </c>
    </row>
    <row r="2343" spans="1:16">
      <c r="A2343" t="str">
        <f>IF(Belegerfassung!C2351&lt;&gt;"",0,"")</f>
        <v/>
      </c>
      <c r="B2343" t="str">
        <f>IFERROR(VLOOKUP(Belegerfassung!I2351,Konten!A:D,2,FALSE),"")</f>
        <v/>
      </c>
      <c r="C2343" t="str">
        <f>IF(A2343&lt;&gt;"",TEXT(Belegerfassung!C2351,"TT.MM.JJJJ"),"")</f>
        <v/>
      </c>
      <c r="D2343" t="str">
        <f>IFERROR(VLOOKUP(Belegerfassung!A2351,Abfrage!$E$2:$F$20,2,FALSE),"")</f>
        <v/>
      </c>
      <c r="E2343" t="str">
        <f>IF(A2343&lt;&gt;"",Belegerfassung!B2351,"")</f>
        <v/>
      </c>
      <c r="F2343" t="str">
        <f>IF(Belegerfassung!L2351="","",IF(Belegerfassung!L2351&lt;&gt;"",IF(Belegerfassung!L2351&lt;&gt;"",IF(Belegerfassung!J2351&lt;&gt;0,VLOOKUP(Belegerfassung!L2351,Abfrage!$A$2:$C$19,2,),VLOOKUP(Belegerfassung!L2351,Abfrage!$A$2:$C$19,3,)),"")))</f>
        <v/>
      </c>
      <c r="G2343" t="str">
        <f t="shared" si="108"/>
        <v/>
      </c>
      <c r="H2343" s="31" t="str">
        <f>IF(A2343&lt;&gt;"",-Belegerfassung!J2351+Belegerfassung!K2351,"")</f>
        <v/>
      </c>
      <c r="I2343" s="49" t="str">
        <f>IFERROR(IF(H2343&lt;&gt;"",Belegerfassung!L2351*100,""),IF(OR(Belegerfassung!L2351="Leistung EU - Erlöse",Belegerfassung!L2351="Lieferungen EU-Erlöse",Belegerfassung!L2351="EUST",Belegerfassung!L2351="Bauleistungen 20%")=TRUE,"",MID(Belegerfassung!L2351,4,2)))</f>
        <v/>
      </c>
      <c r="J2343" s="6" t="str">
        <f>IF(A2343&lt;&gt;"",LEFT(Belegerfassung!D2351,40),"")</f>
        <v/>
      </c>
      <c r="K2343" t="str">
        <f>IF(A2343&lt;&gt;"",VLOOKUP(D2343,Abfrage!$F$2:$G$21,2,FALSE),"")</f>
        <v/>
      </c>
      <c r="L2343" s="6" t="str">
        <f>IF(Belegerfassung!H2351&lt;&gt;"",Belegerfassung!H2351,"")</f>
        <v/>
      </c>
      <c r="M2343" t="str">
        <f>IFERROR(IF(Belegerfassung!E2351&lt;&gt;"",VLOOKUP(Belegerfassung!E2351,Abfrage!$L$2:$M$15,2,),""),"")</f>
        <v/>
      </c>
      <c r="N2343" t="str">
        <f t="shared" si="109"/>
        <v/>
      </c>
      <c r="O2343" t="str">
        <f t="shared" si="110"/>
        <v/>
      </c>
      <c r="P2343" t="str">
        <f>IF(Belegerfassung!G2351&lt;&gt;"",CONCATENATE(Belegerfassung!G2351,".pdf"),"")</f>
        <v/>
      </c>
    </row>
    <row r="2344" spans="1:16">
      <c r="A2344" t="str">
        <f>IF(Belegerfassung!C2352&lt;&gt;"",0,"")</f>
        <v/>
      </c>
      <c r="B2344" t="str">
        <f>IFERROR(VLOOKUP(Belegerfassung!I2352,Konten!A:D,2,FALSE),"")</f>
        <v/>
      </c>
      <c r="C2344" t="str">
        <f>IF(A2344&lt;&gt;"",TEXT(Belegerfassung!C2352,"TT.MM.JJJJ"),"")</f>
        <v/>
      </c>
      <c r="D2344" t="str">
        <f>IFERROR(VLOOKUP(Belegerfassung!A2352,Abfrage!$E$2:$F$20,2,FALSE),"")</f>
        <v/>
      </c>
      <c r="E2344" t="str">
        <f>IF(A2344&lt;&gt;"",Belegerfassung!B2352,"")</f>
        <v/>
      </c>
      <c r="F2344" t="str">
        <f>IF(Belegerfassung!L2352="","",IF(Belegerfassung!L2352&lt;&gt;"",IF(Belegerfassung!L2352&lt;&gt;"",IF(Belegerfassung!J2352&lt;&gt;0,VLOOKUP(Belegerfassung!L2352,Abfrage!$A$2:$C$19,2,),VLOOKUP(Belegerfassung!L2352,Abfrage!$A$2:$C$19,3,)),"")))</f>
        <v/>
      </c>
      <c r="G2344" t="str">
        <f t="shared" si="108"/>
        <v/>
      </c>
      <c r="H2344" s="31" t="str">
        <f>IF(A2344&lt;&gt;"",-Belegerfassung!J2352+Belegerfassung!K2352,"")</f>
        <v/>
      </c>
      <c r="I2344" s="49" t="str">
        <f>IFERROR(IF(H2344&lt;&gt;"",Belegerfassung!L2352*100,""),IF(OR(Belegerfassung!L2352="Leistung EU - Erlöse",Belegerfassung!L2352="Lieferungen EU-Erlöse",Belegerfassung!L2352="EUST",Belegerfassung!L2352="Bauleistungen 20%")=TRUE,"",MID(Belegerfassung!L2352,4,2)))</f>
        <v/>
      </c>
      <c r="J2344" s="6" t="str">
        <f>IF(A2344&lt;&gt;"",LEFT(Belegerfassung!D2352,40),"")</f>
        <v/>
      </c>
      <c r="K2344" t="str">
        <f>IF(A2344&lt;&gt;"",VLOOKUP(D2344,Abfrage!$F$2:$G$21,2,FALSE),"")</f>
        <v/>
      </c>
      <c r="L2344" s="6" t="str">
        <f>IF(Belegerfassung!H2352&lt;&gt;"",Belegerfassung!H2352,"")</f>
        <v/>
      </c>
      <c r="M2344" t="str">
        <f>IFERROR(IF(Belegerfassung!E2352&lt;&gt;"",VLOOKUP(Belegerfassung!E2352,Abfrage!$L$2:$M$15,2,),""),"")</f>
        <v/>
      </c>
      <c r="N2344" t="str">
        <f t="shared" si="109"/>
        <v/>
      </c>
      <c r="O2344" t="str">
        <f t="shared" si="110"/>
        <v/>
      </c>
      <c r="P2344" t="str">
        <f>IF(Belegerfassung!G2352&lt;&gt;"",CONCATENATE(Belegerfassung!G2352,".pdf"),"")</f>
        <v/>
      </c>
    </row>
    <row r="2345" spans="1:16">
      <c r="A2345" t="str">
        <f>IF(Belegerfassung!C2353&lt;&gt;"",0,"")</f>
        <v/>
      </c>
      <c r="B2345" t="str">
        <f>IFERROR(VLOOKUP(Belegerfassung!I2353,Konten!A:D,2,FALSE),"")</f>
        <v/>
      </c>
      <c r="C2345" t="str">
        <f>IF(A2345&lt;&gt;"",TEXT(Belegerfassung!C2353,"TT.MM.JJJJ"),"")</f>
        <v/>
      </c>
      <c r="D2345" t="str">
        <f>IFERROR(VLOOKUP(Belegerfassung!A2353,Abfrage!$E$2:$F$20,2,FALSE),"")</f>
        <v/>
      </c>
      <c r="E2345" t="str">
        <f>IF(A2345&lt;&gt;"",Belegerfassung!B2353,"")</f>
        <v/>
      </c>
      <c r="F2345" t="str">
        <f>IF(Belegerfassung!L2353="","",IF(Belegerfassung!L2353&lt;&gt;"",IF(Belegerfassung!L2353&lt;&gt;"",IF(Belegerfassung!J2353&lt;&gt;0,VLOOKUP(Belegerfassung!L2353,Abfrage!$A$2:$C$19,2,),VLOOKUP(Belegerfassung!L2353,Abfrage!$A$2:$C$19,3,)),"")))</f>
        <v/>
      </c>
      <c r="G2345" t="str">
        <f t="shared" si="108"/>
        <v/>
      </c>
      <c r="H2345" s="31" t="str">
        <f>IF(A2345&lt;&gt;"",-Belegerfassung!J2353+Belegerfassung!K2353,"")</f>
        <v/>
      </c>
      <c r="I2345" s="49" t="str">
        <f>IFERROR(IF(H2345&lt;&gt;"",Belegerfassung!L2353*100,""),IF(OR(Belegerfassung!L2353="Leistung EU - Erlöse",Belegerfassung!L2353="Lieferungen EU-Erlöse",Belegerfassung!L2353="EUST",Belegerfassung!L2353="Bauleistungen 20%")=TRUE,"",MID(Belegerfassung!L2353,4,2)))</f>
        <v/>
      </c>
      <c r="J2345" s="6" t="str">
        <f>IF(A2345&lt;&gt;"",LEFT(Belegerfassung!D2353,40),"")</f>
        <v/>
      </c>
      <c r="K2345" t="str">
        <f>IF(A2345&lt;&gt;"",VLOOKUP(D2345,Abfrage!$F$2:$G$21,2,FALSE),"")</f>
        <v/>
      </c>
      <c r="L2345" s="6" t="str">
        <f>IF(Belegerfassung!H2353&lt;&gt;"",Belegerfassung!H2353,"")</f>
        <v/>
      </c>
      <c r="M2345" t="str">
        <f>IFERROR(IF(Belegerfassung!E2353&lt;&gt;"",VLOOKUP(Belegerfassung!E2353,Abfrage!$L$2:$M$15,2,),""),"")</f>
        <v/>
      </c>
      <c r="N2345" t="str">
        <f t="shared" si="109"/>
        <v/>
      </c>
      <c r="O2345" t="str">
        <f t="shared" si="110"/>
        <v/>
      </c>
      <c r="P2345" t="str">
        <f>IF(Belegerfassung!G2353&lt;&gt;"",CONCATENATE(Belegerfassung!G2353,".pdf"),"")</f>
        <v/>
      </c>
    </row>
    <row r="2346" spans="1:16">
      <c r="A2346" t="str">
        <f>IF(Belegerfassung!C2354&lt;&gt;"",0,"")</f>
        <v/>
      </c>
      <c r="B2346" t="str">
        <f>IFERROR(VLOOKUP(Belegerfassung!I2354,Konten!A:D,2,FALSE),"")</f>
        <v/>
      </c>
      <c r="C2346" t="str">
        <f>IF(A2346&lt;&gt;"",TEXT(Belegerfassung!C2354,"TT.MM.JJJJ"),"")</f>
        <v/>
      </c>
      <c r="D2346" t="str">
        <f>IFERROR(VLOOKUP(Belegerfassung!A2354,Abfrage!$E$2:$F$20,2,FALSE),"")</f>
        <v/>
      </c>
      <c r="E2346" t="str">
        <f>IF(A2346&lt;&gt;"",Belegerfassung!B2354,"")</f>
        <v/>
      </c>
      <c r="F2346" t="str">
        <f>IF(Belegerfassung!L2354="","",IF(Belegerfassung!L2354&lt;&gt;"",IF(Belegerfassung!L2354&lt;&gt;"",IF(Belegerfassung!J2354&lt;&gt;0,VLOOKUP(Belegerfassung!L2354,Abfrage!$A$2:$C$19,2,),VLOOKUP(Belegerfassung!L2354,Abfrage!$A$2:$C$19,3,)),"")))</f>
        <v/>
      </c>
      <c r="G2346" t="str">
        <f t="shared" si="108"/>
        <v/>
      </c>
      <c r="H2346" s="31" t="str">
        <f>IF(A2346&lt;&gt;"",-Belegerfassung!J2354+Belegerfassung!K2354,"")</f>
        <v/>
      </c>
      <c r="I2346" s="49" t="str">
        <f>IFERROR(IF(H2346&lt;&gt;"",Belegerfassung!L2354*100,""),IF(OR(Belegerfassung!L2354="Leistung EU - Erlöse",Belegerfassung!L2354="Lieferungen EU-Erlöse",Belegerfassung!L2354="EUST",Belegerfassung!L2354="Bauleistungen 20%")=TRUE,"",MID(Belegerfassung!L2354,4,2)))</f>
        <v/>
      </c>
      <c r="J2346" s="6" t="str">
        <f>IF(A2346&lt;&gt;"",LEFT(Belegerfassung!D2354,40),"")</f>
        <v/>
      </c>
      <c r="K2346" t="str">
        <f>IF(A2346&lt;&gt;"",VLOOKUP(D2346,Abfrage!$F$2:$G$21,2,FALSE),"")</f>
        <v/>
      </c>
      <c r="L2346" s="6" t="str">
        <f>IF(Belegerfassung!H2354&lt;&gt;"",Belegerfassung!H2354,"")</f>
        <v/>
      </c>
      <c r="M2346" t="str">
        <f>IFERROR(IF(Belegerfassung!E2354&lt;&gt;"",VLOOKUP(Belegerfassung!E2354,Abfrage!$L$2:$M$15,2,),""),"")</f>
        <v/>
      </c>
      <c r="N2346" t="str">
        <f t="shared" si="109"/>
        <v/>
      </c>
      <c r="O2346" t="str">
        <f t="shared" si="110"/>
        <v/>
      </c>
      <c r="P2346" t="str">
        <f>IF(Belegerfassung!G2354&lt;&gt;"",CONCATENATE(Belegerfassung!G2354,".pdf"),"")</f>
        <v/>
      </c>
    </row>
    <row r="2347" spans="1:16">
      <c r="A2347" t="str">
        <f>IF(Belegerfassung!C2355&lt;&gt;"",0,"")</f>
        <v/>
      </c>
      <c r="B2347" t="str">
        <f>IFERROR(VLOOKUP(Belegerfassung!I2355,Konten!A:D,2,FALSE),"")</f>
        <v/>
      </c>
      <c r="C2347" t="str">
        <f>IF(A2347&lt;&gt;"",TEXT(Belegerfassung!C2355,"TT.MM.JJJJ"),"")</f>
        <v/>
      </c>
      <c r="D2347" t="str">
        <f>IFERROR(VLOOKUP(Belegerfassung!A2355,Abfrage!$E$2:$F$20,2,FALSE),"")</f>
        <v/>
      </c>
      <c r="E2347" t="str">
        <f>IF(A2347&lt;&gt;"",Belegerfassung!B2355,"")</f>
        <v/>
      </c>
      <c r="F2347" t="str">
        <f>IF(Belegerfassung!L2355="","",IF(Belegerfassung!L2355&lt;&gt;"",IF(Belegerfassung!L2355&lt;&gt;"",IF(Belegerfassung!J2355&lt;&gt;0,VLOOKUP(Belegerfassung!L2355,Abfrage!$A$2:$C$19,2,),VLOOKUP(Belegerfassung!L2355,Abfrage!$A$2:$C$19,3,)),"")))</f>
        <v/>
      </c>
      <c r="G2347" t="str">
        <f t="shared" si="108"/>
        <v/>
      </c>
      <c r="H2347" s="31" t="str">
        <f>IF(A2347&lt;&gt;"",-Belegerfassung!J2355+Belegerfassung!K2355,"")</f>
        <v/>
      </c>
      <c r="I2347" s="49" t="str">
        <f>IFERROR(IF(H2347&lt;&gt;"",Belegerfassung!L2355*100,""),IF(OR(Belegerfassung!L2355="Leistung EU - Erlöse",Belegerfassung!L2355="Lieferungen EU-Erlöse",Belegerfassung!L2355="EUST",Belegerfassung!L2355="Bauleistungen 20%")=TRUE,"",MID(Belegerfassung!L2355,4,2)))</f>
        <v/>
      </c>
      <c r="J2347" s="6" t="str">
        <f>IF(A2347&lt;&gt;"",LEFT(Belegerfassung!D2355,40),"")</f>
        <v/>
      </c>
      <c r="K2347" t="str">
        <f>IF(A2347&lt;&gt;"",VLOOKUP(D2347,Abfrage!$F$2:$G$21,2,FALSE),"")</f>
        <v/>
      </c>
      <c r="L2347" s="6" t="str">
        <f>IF(Belegerfassung!H2355&lt;&gt;"",Belegerfassung!H2355,"")</f>
        <v/>
      </c>
      <c r="M2347" t="str">
        <f>IFERROR(IF(Belegerfassung!E2355&lt;&gt;"",VLOOKUP(Belegerfassung!E2355,Abfrage!$L$2:$M$15,2,),""),"")</f>
        <v/>
      </c>
      <c r="N2347" t="str">
        <f t="shared" si="109"/>
        <v/>
      </c>
      <c r="O2347" t="str">
        <f t="shared" si="110"/>
        <v/>
      </c>
      <c r="P2347" t="str">
        <f>IF(Belegerfassung!G2355&lt;&gt;"",CONCATENATE(Belegerfassung!G2355,".pdf"),"")</f>
        <v/>
      </c>
    </row>
    <row r="2348" spans="1:16">
      <c r="A2348" t="str">
        <f>IF(Belegerfassung!C2356&lt;&gt;"",0,"")</f>
        <v/>
      </c>
      <c r="B2348" t="str">
        <f>IFERROR(VLOOKUP(Belegerfassung!I2356,Konten!A:D,2,FALSE),"")</f>
        <v/>
      </c>
      <c r="C2348" t="str">
        <f>IF(A2348&lt;&gt;"",TEXT(Belegerfassung!C2356,"TT.MM.JJJJ"),"")</f>
        <v/>
      </c>
      <c r="D2348" t="str">
        <f>IFERROR(VLOOKUP(Belegerfassung!A2356,Abfrage!$E$2:$F$20,2,FALSE),"")</f>
        <v/>
      </c>
      <c r="E2348" t="str">
        <f>IF(A2348&lt;&gt;"",Belegerfassung!B2356,"")</f>
        <v/>
      </c>
      <c r="F2348" t="str">
        <f>IF(Belegerfassung!L2356="","",IF(Belegerfassung!L2356&lt;&gt;"",IF(Belegerfassung!L2356&lt;&gt;"",IF(Belegerfassung!J2356&lt;&gt;0,VLOOKUP(Belegerfassung!L2356,Abfrage!$A$2:$C$19,2,),VLOOKUP(Belegerfassung!L2356,Abfrage!$A$2:$C$19,3,)),"")))</f>
        <v/>
      </c>
      <c r="G2348" t="str">
        <f t="shared" si="108"/>
        <v/>
      </c>
      <c r="H2348" s="31" t="str">
        <f>IF(A2348&lt;&gt;"",-Belegerfassung!J2356+Belegerfassung!K2356,"")</f>
        <v/>
      </c>
      <c r="I2348" s="49" t="str">
        <f>IFERROR(IF(H2348&lt;&gt;"",Belegerfassung!L2356*100,""),IF(OR(Belegerfassung!L2356="Leistung EU - Erlöse",Belegerfassung!L2356="Lieferungen EU-Erlöse",Belegerfassung!L2356="EUST",Belegerfassung!L2356="Bauleistungen 20%")=TRUE,"",MID(Belegerfassung!L2356,4,2)))</f>
        <v/>
      </c>
      <c r="J2348" s="6" t="str">
        <f>IF(A2348&lt;&gt;"",LEFT(Belegerfassung!D2356,40),"")</f>
        <v/>
      </c>
      <c r="K2348" t="str">
        <f>IF(A2348&lt;&gt;"",VLOOKUP(D2348,Abfrage!$F$2:$G$21,2,FALSE),"")</f>
        <v/>
      </c>
      <c r="L2348" s="6" t="str">
        <f>IF(Belegerfassung!H2356&lt;&gt;"",Belegerfassung!H2356,"")</f>
        <v/>
      </c>
      <c r="M2348" t="str">
        <f>IFERROR(IF(Belegerfassung!E2356&lt;&gt;"",VLOOKUP(Belegerfassung!E2356,Abfrage!$L$2:$M$15,2,),""),"")</f>
        <v/>
      </c>
      <c r="N2348" t="str">
        <f t="shared" si="109"/>
        <v/>
      </c>
      <c r="O2348" t="str">
        <f t="shared" si="110"/>
        <v/>
      </c>
      <c r="P2348" t="str">
        <f>IF(Belegerfassung!G2356&lt;&gt;"",CONCATENATE(Belegerfassung!G2356,".pdf"),"")</f>
        <v/>
      </c>
    </row>
    <row r="2349" spans="1:16">
      <c r="A2349" t="str">
        <f>IF(Belegerfassung!C2357&lt;&gt;"",0,"")</f>
        <v/>
      </c>
      <c r="B2349" t="str">
        <f>IFERROR(VLOOKUP(Belegerfassung!I2357,Konten!A:D,2,FALSE),"")</f>
        <v/>
      </c>
      <c r="C2349" t="str">
        <f>IF(A2349&lt;&gt;"",TEXT(Belegerfassung!C2357,"TT.MM.JJJJ"),"")</f>
        <v/>
      </c>
      <c r="D2349" t="str">
        <f>IFERROR(VLOOKUP(Belegerfassung!A2357,Abfrage!$E$2:$F$20,2,FALSE),"")</f>
        <v/>
      </c>
      <c r="E2349" t="str">
        <f>IF(A2349&lt;&gt;"",Belegerfassung!B2357,"")</f>
        <v/>
      </c>
      <c r="F2349" t="str">
        <f>IF(Belegerfassung!L2357="","",IF(Belegerfassung!L2357&lt;&gt;"",IF(Belegerfassung!L2357&lt;&gt;"",IF(Belegerfassung!J2357&lt;&gt;0,VLOOKUP(Belegerfassung!L2357,Abfrage!$A$2:$C$19,2,),VLOOKUP(Belegerfassung!L2357,Abfrage!$A$2:$C$19,3,)),"")))</f>
        <v/>
      </c>
      <c r="G2349" t="str">
        <f t="shared" si="108"/>
        <v/>
      </c>
      <c r="H2349" s="31" t="str">
        <f>IF(A2349&lt;&gt;"",-Belegerfassung!J2357+Belegerfassung!K2357,"")</f>
        <v/>
      </c>
      <c r="I2349" s="49" t="str">
        <f>IFERROR(IF(H2349&lt;&gt;"",Belegerfassung!L2357*100,""),IF(OR(Belegerfassung!L2357="Leistung EU - Erlöse",Belegerfassung!L2357="Lieferungen EU-Erlöse",Belegerfassung!L2357="EUST",Belegerfassung!L2357="Bauleistungen 20%")=TRUE,"",MID(Belegerfassung!L2357,4,2)))</f>
        <v/>
      </c>
      <c r="J2349" s="6" t="str">
        <f>IF(A2349&lt;&gt;"",LEFT(Belegerfassung!D2357,40),"")</f>
        <v/>
      </c>
      <c r="K2349" t="str">
        <f>IF(A2349&lt;&gt;"",VLOOKUP(D2349,Abfrage!$F$2:$G$21,2,FALSE),"")</f>
        <v/>
      </c>
      <c r="L2349" s="6" t="str">
        <f>IF(Belegerfassung!H2357&lt;&gt;"",Belegerfassung!H2357,"")</f>
        <v/>
      </c>
      <c r="M2349" t="str">
        <f>IFERROR(IF(Belegerfassung!E2357&lt;&gt;"",VLOOKUP(Belegerfassung!E2357,Abfrage!$L$2:$M$15,2,),""),"")</f>
        <v/>
      </c>
      <c r="N2349" t="str">
        <f t="shared" si="109"/>
        <v/>
      </c>
      <c r="O2349" t="str">
        <f t="shared" si="110"/>
        <v/>
      </c>
      <c r="P2349" t="str">
        <f>IF(Belegerfassung!G2357&lt;&gt;"",CONCATENATE(Belegerfassung!G2357,".pdf"),"")</f>
        <v/>
      </c>
    </row>
    <row r="2350" spans="1:16">
      <c r="A2350" t="str">
        <f>IF(Belegerfassung!C2358&lt;&gt;"",0,"")</f>
        <v/>
      </c>
      <c r="B2350" t="str">
        <f>IFERROR(VLOOKUP(Belegerfassung!I2358,Konten!A:D,2,FALSE),"")</f>
        <v/>
      </c>
      <c r="C2350" t="str">
        <f>IF(A2350&lt;&gt;"",TEXT(Belegerfassung!C2358,"TT.MM.JJJJ"),"")</f>
        <v/>
      </c>
      <c r="D2350" t="str">
        <f>IFERROR(VLOOKUP(Belegerfassung!A2358,Abfrage!$E$2:$F$20,2,FALSE),"")</f>
        <v/>
      </c>
      <c r="E2350" t="str">
        <f>IF(A2350&lt;&gt;"",Belegerfassung!B2358,"")</f>
        <v/>
      </c>
      <c r="F2350" t="str">
        <f>IF(Belegerfassung!L2358="","",IF(Belegerfassung!L2358&lt;&gt;"",IF(Belegerfassung!L2358&lt;&gt;"",IF(Belegerfassung!J2358&lt;&gt;0,VLOOKUP(Belegerfassung!L2358,Abfrage!$A$2:$C$19,2,),VLOOKUP(Belegerfassung!L2358,Abfrage!$A$2:$C$19,3,)),"")))</f>
        <v/>
      </c>
      <c r="G2350" t="str">
        <f t="shared" si="108"/>
        <v/>
      </c>
      <c r="H2350" s="31" t="str">
        <f>IF(A2350&lt;&gt;"",-Belegerfassung!J2358+Belegerfassung!K2358,"")</f>
        <v/>
      </c>
      <c r="I2350" s="49" t="str">
        <f>IFERROR(IF(H2350&lt;&gt;"",Belegerfassung!L2358*100,""),IF(OR(Belegerfassung!L2358="Leistung EU - Erlöse",Belegerfassung!L2358="Lieferungen EU-Erlöse",Belegerfassung!L2358="EUST",Belegerfassung!L2358="Bauleistungen 20%")=TRUE,"",MID(Belegerfassung!L2358,4,2)))</f>
        <v/>
      </c>
      <c r="J2350" s="6" t="str">
        <f>IF(A2350&lt;&gt;"",LEFT(Belegerfassung!D2358,40),"")</f>
        <v/>
      </c>
      <c r="K2350" t="str">
        <f>IF(A2350&lt;&gt;"",VLOOKUP(D2350,Abfrage!$F$2:$G$21,2,FALSE),"")</f>
        <v/>
      </c>
      <c r="L2350" s="6" t="str">
        <f>IF(Belegerfassung!H2358&lt;&gt;"",Belegerfassung!H2358,"")</f>
        <v/>
      </c>
      <c r="M2350" t="str">
        <f>IFERROR(IF(Belegerfassung!E2358&lt;&gt;"",VLOOKUP(Belegerfassung!E2358,Abfrage!$L$2:$M$15,2,),""),"")</f>
        <v/>
      </c>
      <c r="N2350" t="str">
        <f t="shared" si="109"/>
        <v/>
      </c>
      <c r="O2350" t="str">
        <f t="shared" si="110"/>
        <v/>
      </c>
      <c r="P2350" t="str">
        <f>IF(Belegerfassung!G2358&lt;&gt;"",CONCATENATE(Belegerfassung!G2358,".pdf"),"")</f>
        <v/>
      </c>
    </row>
    <row r="2351" spans="1:16">
      <c r="A2351" t="str">
        <f>IF(Belegerfassung!C2359&lt;&gt;"",0,"")</f>
        <v/>
      </c>
      <c r="B2351" t="str">
        <f>IFERROR(VLOOKUP(Belegerfassung!I2359,Konten!A:D,2,FALSE),"")</f>
        <v/>
      </c>
      <c r="C2351" t="str">
        <f>IF(A2351&lt;&gt;"",TEXT(Belegerfassung!C2359,"TT.MM.JJJJ"),"")</f>
        <v/>
      </c>
      <c r="D2351" t="str">
        <f>IFERROR(VLOOKUP(Belegerfassung!A2359,Abfrage!$E$2:$F$20,2,FALSE),"")</f>
        <v/>
      </c>
      <c r="E2351" t="str">
        <f>IF(A2351&lt;&gt;"",Belegerfassung!B2359,"")</f>
        <v/>
      </c>
      <c r="F2351" t="str">
        <f>IF(Belegerfassung!L2359="","",IF(Belegerfassung!L2359&lt;&gt;"",IF(Belegerfassung!L2359&lt;&gt;"",IF(Belegerfassung!J2359&lt;&gt;0,VLOOKUP(Belegerfassung!L2359,Abfrage!$A$2:$C$19,2,),VLOOKUP(Belegerfassung!L2359,Abfrage!$A$2:$C$19,3,)),"")))</f>
        <v/>
      </c>
      <c r="G2351" t="str">
        <f t="shared" si="108"/>
        <v/>
      </c>
      <c r="H2351" s="31" t="str">
        <f>IF(A2351&lt;&gt;"",-Belegerfassung!J2359+Belegerfassung!K2359,"")</f>
        <v/>
      </c>
      <c r="I2351" s="49" t="str">
        <f>IFERROR(IF(H2351&lt;&gt;"",Belegerfassung!L2359*100,""),IF(OR(Belegerfassung!L2359="Leistung EU - Erlöse",Belegerfassung!L2359="Lieferungen EU-Erlöse",Belegerfassung!L2359="EUST",Belegerfassung!L2359="Bauleistungen 20%")=TRUE,"",MID(Belegerfassung!L2359,4,2)))</f>
        <v/>
      </c>
      <c r="J2351" s="6" t="str">
        <f>IF(A2351&lt;&gt;"",LEFT(Belegerfassung!D2359,40),"")</f>
        <v/>
      </c>
      <c r="K2351" t="str">
        <f>IF(A2351&lt;&gt;"",VLOOKUP(D2351,Abfrage!$F$2:$G$21,2,FALSE),"")</f>
        <v/>
      </c>
      <c r="L2351" s="6" t="str">
        <f>IF(Belegerfassung!H2359&lt;&gt;"",Belegerfassung!H2359,"")</f>
        <v/>
      </c>
      <c r="M2351" t="str">
        <f>IFERROR(IF(Belegerfassung!E2359&lt;&gt;"",VLOOKUP(Belegerfassung!E2359,Abfrage!$L$2:$M$15,2,),""),"")</f>
        <v/>
      </c>
      <c r="N2351" t="str">
        <f t="shared" si="109"/>
        <v/>
      </c>
      <c r="O2351" t="str">
        <f t="shared" si="110"/>
        <v/>
      </c>
      <c r="P2351" t="str">
        <f>IF(Belegerfassung!G2359&lt;&gt;"",CONCATENATE(Belegerfassung!G2359,".pdf"),"")</f>
        <v/>
      </c>
    </row>
    <row r="2352" spans="1:16">
      <c r="A2352" t="str">
        <f>IF(Belegerfassung!C2360&lt;&gt;"",0,"")</f>
        <v/>
      </c>
      <c r="B2352" t="str">
        <f>IFERROR(VLOOKUP(Belegerfassung!I2360,Konten!A:D,2,FALSE),"")</f>
        <v/>
      </c>
      <c r="C2352" t="str">
        <f>IF(A2352&lt;&gt;"",TEXT(Belegerfassung!C2360,"TT.MM.JJJJ"),"")</f>
        <v/>
      </c>
      <c r="D2352" t="str">
        <f>IFERROR(VLOOKUP(Belegerfassung!A2360,Abfrage!$E$2:$F$20,2,FALSE),"")</f>
        <v/>
      </c>
      <c r="E2352" t="str">
        <f>IF(A2352&lt;&gt;"",Belegerfassung!B2360,"")</f>
        <v/>
      </c>
      <c r="F2352" t="str">
        <f>IF(Belegerfassung!L2360="","",IF(Belegerfassung!L2360&lt;&gt;"",IF(Belegerfassung!L2360&lt;&gt;"",IF(Belegerfassung!J2360&lt;&gt;0,VLOOKUP(Belegerfassung!L2360,Abfrage!$A$2:$C$19,2,),VLOOKUP(Belegerfassung!L2360,Abfrage!$A$2:$C$19,3,)),"")))</f>
        <v/>
      </c>
      <c r="G2352" t="str">
        <f t="shared" si="108"/>
        <v/>
      </c>
      <c r="H2352" s="31" t="str">
        <f>IF(A2352&lt;&gt;"",-Belegerfassung!J2360+Belegerfassung!K2360,"")</f>
        <v/>
      </c>
      <c r="I2352" s="49" t="str">
        <f>IFERROR(IF(H2352&lt;&gt;"",Belegerfassung!L2360*100,""),IF(OR(Belegerfassung!L2360="Leistung EU - Erlöse",Belegerfassung!L2360="Lieferungen EU-Erlöse",Belegerfassung!L2360="EUST",Belegerfassung!L2360="Bauleistungen 20%")=TRUE,"",MID(Belegerfassung!L2360,4,2)))</f>
        <v/>
      </c>
      <c r="J2352" s="6" t="str">
        <f>IF(A2352&lt;&gt;"",LEFT(Belegerfassung!D2360,40),"")</f>
        <v/>
      </c>
      <c r="K2352" t="str">
        <f>IF(A2352&lt;&gt;"",VLOOKUP(D2352,Abfrage!$F$2:$G$21,2,FALSE),"")</f>
        <v/>
      </c>
      <c r="L2352" s="6" t="str">
        <f>IF(Belegerfassung!H2360&lt;&gt;"",Belegerfassung!H2360,"")</f>
        <v/>
      </c>
      <c r="M2352" t="str">
        <f>IFERROR(IF(Belegerfassung!E2360&lt;&gt;"",VLOOKUP(Belegerfassung!E2360,Abfrage!$L$2:$M$15,2,),""),"")</f>
        <v/>
      </c>
      <c r="N2352" t="str">
        <f t="shared" si="109"/>
        <v/>
      </c>
      <c r="O2352" t="str">
        <f t="shared" si="110"/>
        <v/>
      </c>
      <c r="P2352" t="str">
        <f>IF(Belegerfassung!G2360&lt;&gt;"",CONCATENATE(Belegerfassung!G2360,".pdf"),"")</f>
        <v/>
      </c>
    </row>
    <row r="2353" spans="1:16">
      <c r="A2353" t="str">
        <f>IF(Belegerfassung!C2361&lt;&gt;"",0,"")</f>
        <v/>
      </c>
      <c r="B2353" t="str">
        <f>IFERROR(VLOOKUP(Belegerfassung!I2361,Konten!A:D,2,FALSE),"")</f>
        <v/>
      </c>
      <c r="C2353" t="str">
        <f>IF(A2353&lt;&gt;"",TEXT(Belegerfassung!C2361,"TT.MM.JJJJ"),"")</f>
        <v/>
      </c>
      <c r="D2353" t="str">
        <f>IFERROR(VLOOKUP(Belegerfassung!A2361,Abfrage!$E$2:$F$20,2,FALSE),"")</f>
        <v/>
      </c>
      <c r="E2353" t="str">
        <f>IF(A2353&lt;&gt;"",Belegerfassung!B2361,"")</f>
        <v/>
      </c>
      <c r="F2353" t="str">
        <f>IF(Belegerfassung!L2361="","",IF(Belegerfassung!L2361&lt;&gt;"",IF(Belegerfassung!L2361&lt;&gt;"",IF(Belegerfassung!J2361&lt;&gt;0,VLOOKUP(Belegerfassung!L2361,Abfrage!$A$2:$C$19,2,),VLOOKUP(Belegerfassung!L2361,Abfrage!$A$2:$C$19,3,)),"")))</f>
        <v/>
      </c>
      <c r="G2353" t="str">
        <f t="shared" si="108"/>
        <v/>
      </c>
      <c r="H2353" s="31" t="str">
        <f>IF(A2353&lt;&gt;"",-Belegerfassung!J2361+Belegerfassung!K2361,"")</f>
        <v/>
      </c>
      <c r="I2353" s="49" t="str">
        <f>IFERROR(IF(H2353&lt;&gt;"",Belegerfassung!L2361*100,""),IF(OR(Belegerfassung!L2361="Leistung EU - Erlöse",Belegerfassung!L2361="Lieferungen EU-Erlöse",Belegerfassung!L2361="EUST",Belegerfassung!L2361="Bauleistungen 20%")=TRUE,"",MID(Belegerfassung!L2361,4,2)))</f>
        <v/>
      </c>
      <c r="J2353" s="6" t="str">
        <f>IF(A2353&lt;&gt;"",LEFT(Belegerfassung!D2361,40),"")</f>
        <v/>
      </c>
      <c r="K2353" t="str">
        <f>IF(A2353&lt;&gt;"",VLOOKUP(D2353,Abfrage!$F$2:$G$21,2,FALSE),"")</f>
        <v/>
      </c>
      <c r="L2353" s="6" t="str">
        <f>IF(Belegerfassung!H2361&lt;&gt;"",Belegerfassung!H2361,"")</f>
        <v/>
      </c>
      <c r="M2353" t="str">
        <f>IFERROR(IF(Belegerfassung!E2361&lt;&gt;"",VLOOKUP(Belegerfassung!E2361,Abfrage!$L$2:$M$15,2,),""),"")</f>
        <v/>
      </c>
      <c r="N2353" t="str">
        <f t="shared" si="109"/>
        <v/>
      </c>
      <c r="O2353" t="str">
        <f t="shared" si="110"/>
        <v/>
      </c>
      <c r="P2353" t="str">
        <f>IF(Belegerfassung!G2361&lt;&gt;"",CONCATENATE(Belegerfassung!G2361,".pdf"),"")</f>
        <v/>
      </c>
    </row>
    <row r="2354" spans="1:16">
      <c r="A2354" t="str">
        <f>IF(Belegerfassung!C2362&lt;&gt;"",0,"")</f>
        <v/>
      </c>
      <c r="B2354" t="str">
        <f>IFERROR(VLOOKUP(Belegerfassung!I2362,Konten!A:D,2,FALSE),"")</f>
        <v/>
      </c>
      <c r="C2354" t="str">
        <f>IF(A2354&lt;&gt;"",TEXT(Belegerfassung!C2362,"TT.MM.JJJJ"),"")</f>
        <v/>
      </c>
      <c r="D2354" t="str">
        <f>IFERROR(VLOOKUP(Belegerfassung!A2362,Abfrage!$E$2:$F$20,2,FALSE),"")</f>
        <v/>
      </c>
      <c r="E2354" t="str">
        <f>IF(A2354&lt;&gt;"",Belegerfassung!B2362,"")</f>
        <v/>
      </c>
      <c r="F2354" t="str">
        <f>IF(Belegerfassung!L2362="","",IF(Belegerfassung!L2362&lt;&gt;"",IF(Belegerfassung!L2362&lt;&gt;"",IF(Belegerfassung!J2362&lt;&gt;0,VLOOKUP(Belegerfassung!L2362,Abfrage!$A$2:$C$19,2,),VLOOKUP(Belegerfassung!L2362,Abfrage!$A$2:$C$19,3,)),"")))</f>
        <v/>
      </c>
      <c r="G2354" t="str">
        <f t="shared" si="108"/>
        <v/>
      </c>
      <c r="H2354" s="31" t="str">
        <f>IF(A2354&lt;&gt;"",-Belegerfassung!J2362+Belegerfassung!K2362,"")</f>
        <v/>
      </c>
      <c r="I2354" s="49" t="str">
        <f>IFERROR(IF(H2354&lt;&gt;"",Belegerfassung!L2362*100,""),IF(OR(Belegerfassung!L2362="Leistung EU - Erlöse",Belegerfassung!L2362="Lieferungen EU-Erlöse",Belegerfassung!L2362="EUST",Belegerfassung!L2362="Bauleistungen 20%")=TRUE,"",MID(Belegerfassung!L2362,4,2)))</f>
        <v/>
      </c>
      <c r="J2354" s="6" t="str">
        <f>IF(A2354&lt;&gt;"",LEFT(Belegerfassung!D2362,40),"")</f>
        <v/>
      </c>
      <c r="K2354" t="str">
        <f>IF(A2354&lt;&gt;"",VLOOKUP(D2354,Abfrage!$F$2:$G$21,2,FALSE),"")</f>
        <v/>
      </c>
      <c r="L2354" s="6" t="str">
        <f>IF(Belegerfassung!H2362&lt;&gt;"",Belegerfassung!H2362,"")</f>
        <v/>
      </c>
      <c r="M2354" t="str">
        <f>IFERROR(IF(Belegerfassung!E2362&lt;&gt;"",VLOOKUP(Belegerfassung!E2362,Abfrage!$L$2:$M$15,2,),""),"")</f>
        <v/>
      </c>
      <c r="N2354" t="str">
        <f t="shared" si="109"/>
        <v/>
      </c>
      <c r="O2354" t="str">
        <f t="shared" si="110"/>
        <v/>
      </c>
      <c r="P2354" t="str">
        <f>IF(Belegerfassung!G2362&lt;&gt;"",CONCATENATE(Belegerfassung!G2362,".pdf"),"")</f>
        <v/>
      </c>
    </row>
    <row r="2355" spans="1:16">
      <c r="A2355" t="str">
        <f>IF(Belegerfassung!C2363&lt;&gt;"",0,"")</f>
        <v/>
      </c>
      <c r="B2355" t="str">
        <f>IFERROR(VLOOKUP(Belegerfassung!I2363,Konten!A:D,2,FALSE),"")</f>
        <v/>
      </c>
      <c r="C2355" t="str">
        <f>IF(A2355&lt;&gt;"",TEXT(Belegerfassung!C2363,"TT.MM.JJJJ"),"")</f>
        <v/>
      </c>
      <c r="D2355" t="str">
        <f>IFERROR(VLOOKUP(Belegerfassung!A2363,Abfrage!$E$2:$F$20,2,FALSE),"")</f>
        <v/>
      </c>
      <c r="E2355" t="str">
        <f>IF(A2355&lt;&gt;"",Belegerfassung!B2363,"")</f>
        <v/>
      </c>
      <c r="F2355" t="str">
        <f>IF(Belegerfassung!L2363="","",IF(Belegerfassung!L2363&lt;&gt;"",IF(Belegerfassung!L2363&lt;&gt;"",IF(Belegerfassung!J2363&lt;&gt;0,VLOOKUP(Belegerfassung!L2363,Abfrage!$A$2:$C$19,2,),VLOOKUP(Belegerfassung!L2363,Abfrage!$A$2:$C$19,3,)),"")))</f>
        <v/>
      </c>
      <c r="G2355" t="str">
        <f t="shared" si="108"/>
        <v/>
      </c>
      <c r="H2355" s="31" t="str">
        <f>IF(A2355&lt;&gt;"",-Belegerfassung!J2363+Belegerfassung!K2363,"")</f>
        <v/>
      </c>
      <c r="I2355" s="49" t="str">
        <f>IFERROR(IF(H2355&lt;&gt;"",Belegerfassung!L2363*100,""),IF(OR(Belegerfassung!L2363="Leistung EU - Erlöse",Belegerfassung!L2363="Lieferungen EU-Erlöse",Belegerfassung!L2363="EUST",Belegerfassung!L2363="Bauleistungen 20%")=TRUE,"",MID(Belegerfassung!L2363,4,2)))</f>
        <v/>
      </c>
      <c r="J2355" s="6" t="str">
        <f>IF(A2355&lt;&gt;"",LEFT(Belegerfassung!D2363,40),"")</f>
        <v/>
      </c>
      <c r="K2355" t="str">
        <f>IF(A2355&lt;&gt;"",VLOOKUP(D2355,Abfrage!$F$2:$G$21,2,FALSE),"")</f>
        <v/>
      </c>
      <c r="L2355" s="6" t="str">
        <f>IF(Belegerfassung!H2363&lt;&gt;"",Belegerfassung!H2363,"")</f>
        <v/>
      </c>
      <c r="M2355" t="str">
        <f>IFERROR(IF(Belegerfassung!E2363&lt;&gt;"",VLOOKUP(Belegerfassung!E2363,Abfrage!$L$2:$M$15,2,),""),"")</f>
        <v/>
      </c>
      <c r="N2355" t="str">
        <f t="shared" si="109"/>
        <v/>
      </c>
      <c r="O2355" t="str">
        <f t="shared" si="110"/>
        <v/>
      </c>
      <c r="P2355" t="str">
        <f>IF(Belegerfassung!G2363&lt;&gt;"",CONCATENATE(Belegerfassung!G2363,".pdf"),"")</f>
        <v/>
      </c>
    </row>
    <row r="2356" spans="1:16">
      <c r="A2356" t="str">
        <f>IF(Belegerfassung!C2364&lt;&gt;"",0,"")</f>
        <v/>
      </c>
      <c r="B2356" t="str">
        <f>IFERROR(VLOOKUP(Belegerfassung!I2364,Konten!A:D,2,FALSE),"")</f>
        <v/>
      </c>
      <c r="C2356" t="str">
        <f>IF(A2356&lt;&gt;"",TEXT(Belegerfassung!C2364,"TT.MM.JJJJ"),"")</f>
        <v/>
      </c>
      <c r="D2356" t="str">
        <f>IFERROR(VLOOKUP(Belegerfassung!A2364,Abfrage!$E$2:$F$20,2,FALSE),"")</f>
        <v/>
      </c>
      <c r="E2356" t="str">
        <f>IF(A2356&lt;&gt;"",Belegerfassung!B2364,"")</f>
        <v/>
      </c>
      <c r="F2356" t="str">
        <f>IF(Belegerfassung!L2364="","",IF(Belegerfassung!L2364&lt;&gt;"",IF(Belegerfassung!L2364&lt;&gt;"",IF(Belegerfassung!J2364&lt;&gt;0,VLOOKUP(Belegerfassung!L2364,Abfrage!$A$2:$C$19,2,),VLOOKUP(Belegerfassung!L2364,Abfrage!$A$2:$C$19,3,)),"")))</f>
        <v/>
      </c>
      <c r="G2356" t="str">
        <f t="shared" si="108"/>
        <v/>
      </c>
      <c r="H2356" s="31" t="str">
        <f>IF(A2356&lt;&gt;"",-Belegerfassung!J2364+Belegerfassung!K2364,"")</f>
        <v/>
      </c>
      <c r="I2356" s="49" t="str">
        <f>IFERROR(IF(H2356&lt;&gt;"",Belegerfassung!L2364*100,""),IF(OR(Belegerfassung!L2364="Leistung EU - Erlöse",Belegerfassung!L2364="Lieferungen EU-Erlöse",Belegerfassung!L2364="EUST",Belegerfassung!L2364="Bauleistungen 20%")=TRUE,"",MID(Belegerfassung!L2364,4,2)))</f>
        <v/>
      </c>
      <c r="J2356" s="6" t="str">
        <f>IF(A2356&lt;&gt;"",LEFT(Belegerfassung!D2364,40),"")</f>
        <v/>
      </c>
      <c r="K2356" t="str">
        <f>IF(A2356&lt;&gt;"",VLOOKUP(D2356,Abfrage!$F$2:$G$21,2,FALSE),"")</f>
        <v/>
      </c>
      <c r="L2356" s="6" t="str">
        <f>IF(Belegerfassung!H2364&lt;&gt;"",Belegerfassung!H2364,"")</f>
        <v/>
      </c>
      <c r="M2356" t="str">
        <f>IFERROR(IF(Belegerfassung!E2364&lt;&gt;"",VLOOKUP(Belegerfassung!E2364,Abfrage!$L$2:$M$15,2,),""),"")</f>
        <v/>
      </c>
      <c r="N2356" t="str">
        <f t="shared" si="109"/>
        <v/>
      </c>
      <c r="O2356" t="str">
        <f t="shared" si="110"/>
        <v/>
      </c>
      <c r="P2356" t="str">
        <f>IF(Belegerfassung!G2364&lt;&gt;"",CONCATENATE(Belegerfassung!G2364,".pdf"),"")</f>
        <v/>
      </c>
    </row>
    <row r="2357" spans="1:16">
      <c r="A2357" t="str">
        <f>IF(Belegerfassung!C2365&lt;&gt;"",0,"")</f>
        <v/>
      </c>
      <c r="B2357" t="str">
        <f>IFERROR(VLOOKUP(Belegerfassung!I2365,Konten!A:D,2,FALSE),"")</f>
        <v/>
      </c>
      <c r="C2357" t="str">
        <f>IF(A2357&lt;&gt;"",TEXT(Belegerfassung!C2365,"TT.MM.JJJJ"),"")</f>
        <v/>
      </c>
      <c r="D2357" t="str">
        <f>IFERROR(VLOOKUP(Belegerfassung!A2365,Abfrage!$E$2:$F$20,2,FALSE),"")</f>
        <v/>
      </c>
      <c r="E2357" t="str">
        <f>IF(A2357&lt;&gt;"",Belegerfassung!B2365,"")</f>
        <v/>
      </c>
      <c r="F2357" t="str">
        <f>IF(Belegerfassung!L2365="","",IF(Belegerfassung!L2365&lt;&gt;"",IF(Belegerfassung!L2365&lt;&gt;"",IF(Belegerfassung!J2365&lt;&gt;0,VLOOKUP(Belegerfassung!L2365,Abfrage!$A$2:$C$19,2,),VLOOKUP(Belegerfassung!L2365,Abfrage!$A$2:$C$19,3,)),"")))</f>
        <v/>
      </c>
      <c r="G2357" t="str">
        <f t="shared" si="108"/>
        <v/>
      </c>
      <c r="H2357" s="31" t="str">
        <f>IF(A2357&lt;&gt;"",-Belegerfassung!J2365+Belegerfassung!K2365,"")</f>
        <v/>
      </c>
      <c r="I2357" s="49" t="str">
        <f>IFERROR(IF(H2357&lt;&gt;"",Belegerfassung!L2365*100,""),IF(OR(Belegerfassung!L2365="Leistung EU - Erlöse",Belegerfassung!L2365="Lieferungen EU-Erlöse",Belegerfassung!L2365="EUST",Belegerfassung!L2365="Bauleistungen 20%")=TRUE,"",MID(Belegerfassung!L2365,4,2)))</f>
        <v/>
      </c>
      <c r="J2357" s="6" t="str">
        <f>IF(A2357&lt;&gt;"",LEFT(Belegerfassung!D2365,40),"")</f>
        <v/>
      </c>
      <c r="K2357" t="str">
        <f>IF(A2357&lt;&gt;"",VLOOKUP(D2357,Abfrage!$F$2:$G$21,2,FALSE),"")</f>
        <v/>
      </c>
      <c r="L2357" s="6" t="str">
        <f>IF(Belegerfassung!H2365&lt;&gt;"",Belegerfassung!H2365,"")</f>
        <v/>
      </c>
      <c r="M2357" t="str">
        <f>IFERROR(IF(Belegerfassung!E2365&lt;&gt;"",VLOOKUP(Belegerfassung!E2365,Abfrage!$L$2:$M$15,2,),""),"")</f>
        <v/>
      </c>
      <c r="N2357" t="str">
        <f t="shared" si="109"/>
        <v/>
      </c>
      <c r="O2357" t="str">
        <f t="shared" si="110"/>
        <v/>
      </c>
      <c r="P2357" t="str">
        <f>IF(Belegerfassung!G2365&lt;&gt;"",CONCATENATE(Belegerfassung!G2365,".pdf"),"")</f>
        <v/>
      </c>
    </row>
    <row r="2358" spans="1:16">
      <c r="A2358" t="str">
        <f>IF(Belegerfassung!C2366&lt;&gt;"",0,"")</f>
        <v/>
      </c>
      <c r="B2358" t="str">
        <f>IFERROR(VLOOKUP(Belegerfassung!I2366,Konten!A:D,2,FALSE),"")</f>
        <v/>
      </c>
      <c r="C2358" t="str">
        <f>IF(A2358&lt;&gt;"",TEXT(Belegerfassung!C2366,"TT.MM.JJJJ"),"")</f>
        <v/>
      </c>
      <c r="D2358" t="str">
        <f>IFERROR(VLOOKUP(Belegerfassung!A2366,Abfrage!$E$2:$F$20,2,FALSE),"")</f>
        <v/>
      </c>
      <c r="E2358" t="str">
        <f>IF(A2358&lt;&gt;"",Belegerfassung!B2366,"")</f>
        <v/>
      </c>
      <c r="F2358" t="str">
        <f>IF(Belegerfassung!L2366="","",IF(Belegerfassung!L2366&lt;&gt;"",IF(Belegerfassung!L2366&lt;&gt;"",IF(Belegerfassung!J2366&lt;&gt;0,VLOOKUP(Belegerfassung!L2366,Abfrage!$A$2:$C$19,2,),VLOOKUP(Belegerfassung!L2366,Abfrage!$A$2:$C$19,3,)),"")))</f>
        <v/>
      </c>
      <c r="G2358" t="str">
        <f t="shared" si="108"/>
        <v/>
      </c>
      <c r="H2358" s="31" t="str">
        <f>IF(A2358&lt;&gt;"",-Belegerfassung!J2366+Belegerfassung!K2366,"")</f>
        <v/>
      </c>
      <c r="I2358" s="49" t="str">
        <f>IFERROR(IF(H2358&lt;&gt;"",Belegerfassung!L2366*100,""),IF(OR(Belegerfassung!L2366="Leistung EU - Erlöse",Belegerfassung!L2366="Lieferungen EU-Erlöse",Belegerfassung!L2366="EUST",Belegerfassung!L2366="Bauleistungen 20%")=TRUE,"",MID(Belegerfassung!L2366,4,2)))</f>
        <v/>
      </c>
      <c r="J2358" s="6" t="str">
        <f>IF(A2358&lt;&gt;"",LEFT(Belegerfassung!D2366,40),"")</f>
        <v/>
      </c>
      <c r="K2358" t="str">
        <f>IF(A2358&lt;&gt;"",VLOOKUP(D2358,Abfrage!$F$2:$G$21,2,FALSE),"")</f>
        <v/>
      </c>
      <c r="L2358" s="6" t="str">
        <f>IF(Belegerfassung!H2366&lt;&gt;"",Belegerfassung!H2366,"")</f>
        <v/>
      </c>
      <c r="M2358" t="str">
        <f>IFERROR(IF(Belegerfassung!E2366&lt;&gt;"",VLOOKUP(Belegerfassung!E2366,Abfrage!$L$2:$M$15,2,),""),"")</f>
        <v/>
      </c>
      <c r="N2358" t="str">
        <f t="shared" si="109"/>
        <v/>
      </c>
      <c r="O2358" t="str">
        <f t="shared" si="110"/>
        <v/>
      </c>
      <c r="P2358" t="str">
        <f>IF(Belegerfassung!G2366&lt;&gt;"",CONCATENATE(Belegerfassung!G2366,".pdf"),"")</f>
        <v/>
      </c>
    </row>
    <row r="2359" spans="1:16">
      <c r="A2359" t="str">
        <f>IF(Belegerfassung!C2367&lt;&gt;"",0,"")</f>
        <v/>
      </c>
      <c r="B2359" t="str">
        <f>IFERROR(VLOOKUP(Belegerfassung!I2367,Konten!A:D,2,FALSE),"")</f>
        <v/>
      </c>
      <c r="C2359" t="str">
        <f>IF(A2359&lt;&gt;"",TEXT(Belegerfassung!C2367,"TT.MM.JJJJ"),"")</f>
        <v/>
      </c>
      <c r="D2359" t="str">
        <f>IFERROR(VLOOKUP(Belegerfassung!A2367,Abfrage!$E$2:$F$20,2,FALSE),"")</f>
        <v/>
      </c>
      <c r="E2359" t="str">
        <f>IF(A2359&lt;&gt;"",Belegerfassung!B2367,"")</f>
        <v/>
      </c>
      <c r="F2359" t="str">
        <f>IF(Belegerfassung!L2367="","",IF(Belegerfassung!L2367&lt;&gt;"",IF(Belegerfassung!L2367&lt;&gt;"",IF(Belegerfassung!J2367&lt;&gt;0,VLOOKUP(Belegerfassung!L2367,Abfrage!$A$2:$C$19,2,),VLOOKUP(Belegerfassung!L2367,Abfrage!$A$2:$C$19,3,)),"")))</f>
        <v/>
      </c>
      <c r="G2359" t="str">
        <f t="shared" si="108"/>
        <v/>
      </c>
      <c r="H2359" s="31" t="str">
        <f>IF(A2359&lt;&gt;"",-Belegerfassung!J2367+Belegerfassung!K2367,"")</f>
        <v/>
      </c>
      <c r="I2359" s="49" t="str">
        <f>IFERROR(IF(H2359&lt;&gt;"",Belegerfassung!L2367*100,""),IF(OR(Belegerfassung!L2367="Leistung EU - Erlöse",Belegerfassung!L2367="Lieferungen EU-Erlöse",Belegerfassung!L2367="EUST",Belegerfassung!L2367="Bauleistungen 20%")=TRUE,"",MID(Belegerfassung!L2367,4,2)))</f>
        <v/>
      </c>
      <c r="J2359" s="6" t="str">
        <f>IF(A2359&lt;&gt;"",LEFT(Belegerfassung!D2367,40),"")</f>
        <v/>
      </c>
      <c r="K2359" t="str">
        <f>IF(A2359&lt;&gt;"",VLOOKUP(D2359,Abfrage!$F$2:$G$21,2,FALSE),"")</f>
        <v/>
      </c>
      <c r="L2359" s="6" t="str">
        <f>IF(Belegerfassung!H2367&lt;&gt;"",Belegerfassung!H2367,"")</f>
        <v/>
      </c>
      <c r="M2359" t="str">
        <f>IFERROR(IF(Belegerfassung!E2367&lt;&gt;"",VLOOKUP(Belegerfassung!E2367,Abfrage!$L$2:$M$15,2,),""),"")</f>
        <v/>
      </c>
      <c r="N2359" t="str">
        <f t="shared" si="109"/>
        <v/>
      </c>
      <c r="O2359" t="str">
        <f t="shared" si="110"/>
        <v/>
      </c>
      <c r="P2359" t="str">
        <f>IF(Belegerfassung!G2367&lt;&gt;"",CONCATENATE(Belegerfassung!G2367,".pdf"),"")</f>
        <v/>
      </c>
    </row>
    <row r="2360" spans="1:16">
      <c r="A2360" t="str">
        <f>IF(Belegerfassung!C2368&lt;&gt;"",0,"")</f>
        <v/>
      </c>
      <c r="B2360" t="str">
        <f>IFERROR(VLOOKUP(Belegerfassung!I2368,Konten!A:D,2,FALSE),"")</f>
        <v/>
      </c>
      <c r="C2360" t="str">
        <f>IF(A2360&lt;&gt;"",TEXT(Belegerfassung!C2368,"TT.MM.JJJJ"),"")</f>
        <v/>
      </c>
      <c r="D2360" t="str">
        <f>IFERROR(VLOOKUP(Belegerfassung!A2368,Abfrage!$E$2:$F$20,2,FALSE),"")</f>
        <v/>
      </c>
      <c r="E2360" t="str">
        <f>IF(A2360&lt;&gt;"",Belegerfassung!B2368,"")</f>
        <v/>
      </c>
      <c r="F2360" t="str">
        <f>IF(Belegerfassung!L2368="","",IF(Belegerfassung!L2368&lt;&gt;"",IF(Belegerfassung!L2368&lt;&gt;"",IF(Belegerfassung!J2368&lt;&gt;0,VLOOKUP(Belegerfassung!L2368,Abfrage!$A$2:$C$19,2,),VLOOKUP(Belegerfassung!L2368,Abfrage!$A$2:$C$19,3,)),"")))</f>
        <v/>
      </c>
      <c r="G2360" t="str">
        <f t="shared" si="108"/>
        <v/>
      </c>
      <c r="H2360" s="31" t="str">
        <f>IF(A2360&lt;&gt;"",-Belegerfassung!J2368+Belegerfassung!K2368,"")</f>
        <v/>
      </c>
      <c r="I2360" s="49" t="str">
        <f>IFERROR(IF(H2360&lt;&gt;"",Belegerfassung!L2368*100,""),IF(OR(Belegerfassung!L2368="Leistung EU - Erlöse",Belegerfassung!L2368="Lieferungen EU-Erlöse",Belegerfassung!L2368="EUST",Belegerfassung!L2368="Bauleistungen 20%")=TRUE,"",MID(Belegerfassung!L2368,4,2)))</f>
        <v/>
      </c>
      <c r="J2360" s="6" t="str">
        <f>IF(A2360&lt;&gt;"",LEFT(Belegerfassung!D2368,40),"")</f>
        <v/>
      </c>
      <c r="K2360" t="str">
        <f>IF(A2360&lt;&gt;"",VLOOKUP(D2360,Abfrage!$F$2:$G$21,2,FALSE),"")</f>
        <v/>
      </c>
      <c r="L2360" s="6" t="str">
        <f>IF(Belegerfassung!H2368&lt;&gt;"",Belegerfassung!H2368,"")</f>
        <v/>
      </c>
      <c r="M2360" t="str">
        <f>IFERROR(IF(Belegerfassung!E2368&lt;&gt;"",VLOOKUP(Belegerfassung!E2368,Abfrage!$L$2:$M$15,2,),""),"")</f>
        <v/>
      </c>
      <c r="N2360" t="str">
        <f t="shared" si="109"/>
        <v/>
      </c>
      <c r="O2360" t="str">
        <f t="shared" si="110"/>
        <v/>
      </c>
      <c r="P2360" t="str">
        <f>IF(Belegerfassung!G2368&lt;&gt;"",CONCATENATE(Belegerfassung!G2368,".pdf"),"")</f>
        <v/>
      </c>
    </row>
    <row r="2361" spans="1:16">
      <c r="A2361" t="str">
        <f>IF(Belegerfassung!C2369&lt;&gt;"",0,"")</f>
        <v/>
      </c>
      <c r="B2361" t="str">
        <f>IFERROR(VLOOKUP(Belegerfassung!I2369,Konten!A:D,2,FALSE),"")</f>
        <v/>
      </c>
      <c r="C2361" t="str">
        <f>IF(A2361&lt;&gt;"",TEXT(Belegerfassung!C2369,"TT.MM.JJJJ"),"")</f>
        <v/>
      </c>
      <c r="D2361" t="str">
        <f>IFERROR(VLOOKUP(Belegerfassung!A2369,Abfrage!$E$2:$F$20,2,FALSE),"")</f>
        <v/>
      </c>
      <c r="E2361" t="str">
        <f>IF(A2361&lt;&gt;"",Belegerfassung!B2369,"")</f>
        <v/>
      </c>
      <c r="F2361" t="str">
        <f>IF(Belegerfassung!L2369="","",IF(Belegerfassung!L2369&lt;&gt;"",IF(Belegerfassung!L2369&lt;&gt;"",IF(Belegerfassung!J2369&lt;&gt;0,VLOOKUP(Belegerfassung!L2369,Abfrage!$A$2:$C$19,2,),VLOOKUP(Belegerfassung!L2369,Abfrage!$A$2:$C$19,3,)),"")))</f>
        <v/>
      </c>
      <c r="G2361" t="str">
        <f t="shared" si="108"/>
        <v/>
      </c>
      <c r="H2361" s="31" t="str">
        <f>IF(A2361&lt;&gt;"",-Belegerfassung!J2369+Belegerfassung!K2369,"")</f>
        <v/>
      </c>
      <c r="I2361" s="49" t="str">
        <f>IFERROR(IF(H2361&lt;&gt;"",Belegerfassung!L2369*100,""),IF(OR(Belegerfassung!L2369="Leistung EU - Erlöse",Belegerfassung!L2369="Lieferungen EU-Erlöse",Belegerfassung!L2369="EUST",Belegerfassung!L2369="Bauleistungen 20%")=TRUE,"",MID(Belegerfassung!L2369,4,2)))</f>
        <v/>
      </c>
      <c r="J2361" s="6" t="str">
        <f>IF(A2361&lt;&gt;"",LEFT(Belegerfassung!D2369,40),"")</f>
        <v/>
      </c>
      <c r="K2361" t="str">
        <f>IF(A2361&lt;&gt;"",VLOOKUP(D2361,Abfrage!$F$2:$G$21,2,FALSE),"")</f>
        <v/>
      </c>
      <c r="L2361" s="6" t="str">
        <f>IF(Belegerfassung!H2369&lt;&gt;"",Belegerfassung!H2369,"")</f>
        <v/>
      </c>
      <c r="M2361" t="str">
        <f>IFERROR(IF(Belegerfassung!E2369&lt;&gt;"",VLOOKUP(Belegerfassung!E2369,Abfrage!$L$2:$M$15,2,),""),"")</f>
        <v/>
      </c>
      <c r="N2361" t="str">
        <f t="shared" si="109"/>
        <v/>
      </c>
      <c r="O2361" t="str">
        <f t="shared" si="110"/>
        <v/>
      </c>
      <c r="P2361" t="str">
        <f>IF(Belegerfassung!G2369&lt;&gt;"",CONCATENATE(Belegerfassung!G2369,".pdf"),"")</f>
        <v/>
      </c>
    </row>
    <row r="2362" spans="1:16">
      <c r="A2362" t="str">
        <f>IF(Belegerfassung!C2370&lt;&gt;"",0,"")</f>
        <v/>
      </c>
      <c r="B2362" t="str">
        <f>IFERROR(VLOOKUP(Belegerfassung!I2370,Konten!A:D,2,FALSE),"")</f>
        <v/>
      </c>
      <c r="C2362" t="str">
        <f>IF(A2362&lt;&gt;"",TEXT(Belegerfassung!C2370,"TT.MM.JJJJ"),"")</f>
        <v/>
      </c>
      <c r="D2362" t="str">
        <f>IFERROR(VLOOKUP(Belegerfassung!A2370,Abfrage!$E$2:$F$20,2,FALSE),"")</f>
        <v/>
      </c>
      <c r="E2362" t="str">
        <f>IF(A2362&lt;&gt;"",Belegerfassung!B2370,"")</f>
        <v/>
      </c>
      <c r="F2362" t="str">
        <f>IF(Belegerfassung!L2370="","",IF(Belegerfassung!L2370&lt;&gt;"",IF(Belegerfassung!L2370&lt;&gt;"",IF(Belegerfassung!J2370&lt;&gt;0,VLOOKUP(Belegerfassung!L2370,Abfrage!$A$2:$C$19,2,),VLOOKUP(Belegerfassung!L2370,Abfrage!$A$2:$C$19,3,)),"")))</f>
        <v/>
      </c>
      <c r="G2362" t="str">
        <f t="shared" si="108"/>
        <v/>
      </c>
      <c r="H2362" s="31" t="str">
        <f>IF(A2362&lt;&gt;"",-Belegerfassung!J2370+Belegerfassung!K2370,"")</f>
        <v/>
      </c>
      <c r="I2362" s="49" t="str">
        <f>IFERROR(IF(H2362&lt;&gt;"",Belegerfassung!L2370*100,""),IF(OR(Belegerfassung!L2370="Leistung EU - Erlöse",Belegerfassung!L2370="Lieferungen EU-Erlöse",Belegerfassung!L2370="EUST",Belegerfassung!L2370="Bauleistungen 20%")=TRUE,"",MID(Belegerfassung!L2370,4,2)))</f>
        <v/>
      </c>
      <c r="J2362" s="6" t="str">
        <f>IF(A2362&lt;&gt;"",LEFT(Belegerfassung!D2370,40),"")</f>
        <v/>
      </c>
      <c r="K2362" t="str">
        <f>IF(A2362&lt;&gt;"",VLOOKUP(D2362,Abfrage!$F$2:$G$21,2,FALSE),"")</f>
        <v/>
      </c>
      <c r="L2362" s="6" t="str">
        <f>IF(Belegerfassung!H2370&lt;&gt;"",Belegerfassung!H2370,"")</f>
        <v/>
      </c>
      <c r="M2362" t="str">
        <f>IFERROR(IF(Belegerfassung!E2370&lt;&gt;"",VLOOKUP(Belegerfassung!E2370,Abfrage!$L$2:$M$15,2,),""),"")</f>
        <v/>
      </c>
      <c r="N2362" t="str">
        <f t="shared" si="109"/>
        <v/>
      </c>
      <c r="O2362" t="str">
        <f t="shared" si="110"/>
        <v/>
      </c>
      <c r="P2362" t="str">
        <f>IF(Belegerfassung!G2370&lt;&gt;"",CONCATENATE(Belegerfassung!G2370,".pdf"),"")</f>
        <v/>
      </c>
    </row>
    <row r="2363" spans="1:16">
      <c r="A2363" t="str">
        <f>IF(Belegerfassung!C2371&lt;&gt;"",0,"")</f>
        <v/>
      </c>
      <c r="B2363" t="str">
        <f>IFERROR(VLOOKUP(Belegerfassung!I2371,Konten!A:D,2,FALSE),"")</f>
        <v/>
      </c>
      <c r="C2363" t="str">
        <f>IF(A2363&lt;&gt;"",TEXT(Belegerfassung!C2371,"TT.MM.JJJJ"),"")</f>
        <v/>
      </c>
      <c r="D2363" t="str">
        <f>IFERROR(VLOOKUP(Belegerfassung!A2371,Abfrage!$E$2:$F$20,2,FALSE),"")</f>
        <v/>
      </c>
      <c r="E2363" t="str">
        <f>IF(A2363&lt;&gt;"",Belegerfassung!B2371,"")</f>
        <v/>
      </c>
      <c r="F2363" t="str">
        <f>IF(Belegerfassung!L2371="","",IF(Belegerfassung!L2371&lt;&gt;"",IF(Belegerfassung!L2371&lt;&gt;"",IF(Belegerfassung!J2371&lt;&gt;0,VLOOKUP(Belegerfassung!L2371,Abfrage!$A$2:$C$19,2,),VLOOKUP(Belegerfassung!L2371,Abfrage!$A$2:$C$19,3,)),"")))</f>
        <v/>
      </c>
      <c r="G2363" t="str">
        <f t="shared" si="108"/>
        <v/>
      </c>
      <c r="H2363" s="31" t="str">
        <f>IF(A2363&lt;&gt;"",-Belegerfassung!J2371+Belegerfassung!K2371,"")</f>
        <v/>
      </c>
      <c r="I2363" s="49" t="str">
        <f>IFERROR(IF(H2363&lt;&gt;"",Belegerfassung!L2371*100,""),IF(OR(Belegerfassung!L2371="Leistung EU - Erlöse",Belegerfassung!L2371="Lieferungen EU-Erlöse",Belegerfassung!L2371="EUST",Belegerfassung!L2371="Bauleistungen 20%")=TRUE,"",MID(Belegerfassung!L2371,4,2)))</f>
        <v/>
      </c>
      <c r="J2363" s="6" t="str">
        <f>IF(A2363&lt;&gt;"",LEFT(Belegerfassung!D2371,40),"")</f>
        <v/>
      </c>
      <c r="K2363" t="str">
        <f>IF(A2363&lt;&gt;"",VLOOKUP(D2363,Abfrage!$F$2:$G$21,2,FALSE),"")</f>
        <v/>
      </c>
      <c r="L2363" s="6" t="str">
        <f>IF(Belegerfassung!H2371&lt;&gt;"",Belegerfassung!H2371,"")</f>
        <v/>
      </c>
      <c r="M2363" t="str">
        <f>IFERROR(IF(Belegerfassung!E2371&lt;&gt;"",VLOOKUP(Belegerfassung!E2371,Abfrage!$L$2:$M$15,2,),""),"")</f>
        <v/>
      </c>
      <c r="N2363" t="str">
        <f t="shared" si="109"/>
        <v/>
      </c>
      <c r="O2363" t="str">
        <f t="shared" si="110"/>
        <v/>
      </c>
      <c r="P2363" t="str">
        <f>IF(Belegerfassung!G2371&lt;&gt;"",CONCATENATE(Belegerfassung!G2371,".pdf"),"")</f>
        <v/>
      </c>
    </row>
    <row r="2364" spans="1:16">
      <c r="A2364" t="str">
        <f>IF(Belegerfassung!C2372&lt;&gt;"",0,"")</f>
        <v/>
      </c>
      <c r="B2364" t="str">
        <f>IFERROR(VLOOKUP(Belegerfassung!I2372,Konten!A:D,2,FALSE),"")</f>
        <v/>
      </c>
      <c r="C2364" t="str">
        <f>IF(A2364&lt;&gt;"",TEXT(Belegerfassung!C2372,"TT.MM.JJJJ"),"")</f>
        <v/>
      </c>
      <c r="D2364" t="str">
        <f>IFERROR(VLOOKUP(Belegerfassung!A2372,Abfrage!$E$2:$F$20,2,FALSE),"")</f>
        <v/>
      </c>
      <c r="E2364" t="str">
        <f>IF(A2364&lt;&gt;"",Belegerfassung!B2372,"")</f>
        <v/>
      </c>
      <c r="F2364" t="str">
        <f>IF(Belegerfassung!L2372="","",IF(Belegerfassung!L2372&lt;&gt;"",IF(Belegerfassung!L2372&lt;&gt;"",IF(Belegerfassung!J2372&lt;&gt;0,VLOOKUP(Belegerfassung!L2372,Abfrage!$A$2:$C$19,2,),VLOOKUP(Belegerfassung!L2372,Abfrage!$A$2:$C$19,3,)),"")))</f>
        <v/>
      </c>
      <c r="G2364" t="str">
        <f t="shared" si="108"/>
        <v/>
      </c>
      <c r="H2364" s="31" t="str">
        <f>IF(A2364&lt;&gt;"",-Belegerfassung!J2372+Belegerfassung!K2372,"")</f>
        <v/>
      </c>
      <c r="I2364" s="49" t="str">
        <f>IFERROR(IF(H2364&lt;&gt;"",Belegerfassung!L2372*100,""),IF(OR(Belegerfassung!L2372="Leistung EU - Erlöse",Belegerfassung!L2372="Lieferungen EU-Erlöse",Belegerfassung!L2372="EUST",Belegerfassung!L2372="Bauleistungen 20%")=TRUE,"",MID(Belegerfassung!L2372,4,2)))</f>
        <v/>
      </c>
      <c r="J2364" s="6" t="str">
        <f>IF(A2364&lt;&gt;"",LEFT(Belegerfassung!D2372,40),"")</f>
        <v/>
      </c>
      <c r="K2364" t="str">
        <f>IF(A2364&lt;&gt;"",VLOOKUP(D2364,Abfrage!$F$2:$G$21,2,FALSE),"")</f>
        <v/>
      </c>
      <c r="L2364" s="6" t="str">
        <f>IF(Belegerfassung!H2372&lt;&gt;"",Belegerfassung!H2372,"")</f>
        <v/>
      </c>
      <c r="M2364" t="str">
        <f>IFERROR(IF(Belegerfassung!E2372&lt;&gt;"",VLOOKUP(Belegerfassung!E2372,Abfrage!$L$2:$M$15,2,),""),"")</f>
        <v/>
      </c>
      <c r="N2364" t="str">
        <f t="shared" si="109"/>
        <v/>
      </c>
      <c r="O2364" t="str">
        <f t="shared" si="110"/>
        <v/>
      </c>
      <c r="P2364" t="str">
        <f>IF(Belegerfassung!G2372&lt;&gt;"",CONCATENATE(Belegerfassung!G2372,".pdf"),"")</f>
        <v/>
      </c>
    </row>
    <row r="2365" spans="1:16">
      <c r="A2365" t="str">
        <f>IF(Belegerfassung!C2373&lt;&gt;"",0,"")</f>
        <v/>
      </c>
      <c r="B2365" t="str">
        <f>IFERROR(VLOOKUP(Belegerfassung!I2373,Konten!A:D,2,FALSE),"")</f>
        <v/>
      </c>
      <c r="C2365" t="str">
        <f>IF(A2365&lt;&gt;"",TEXT(Belegerfassung!C2373,"TT.MM.JJJJ"),"")</f>
        <v/>
      </c>
      <c r="D2365" t="str">
        <f>IFERROR(VLOOKUP(Belegerfassung!A2373,Abfrage!$E$2:$F$20,2,FALSE),"")</f>
        <v/>
      </c>
      <c r="E2365" t="str">
        <f>IF(A2365&lt;&gt;"",Belegerfassung!B2373,"")</f>
        <v/>
      </c>
      <c r="F2365" t="str">
        <f>IF(Belegerfassung!L2373="","",IF(Belegerfassung!L2373&lt;&gt;"",IF(Belegerfassung!L2373&lt;&gt;"",IF(Belegerfassung!J2373&lt;&gt;0,VLOOKUP(Belegerfassung!L2373,Abfrage!$A$2:$C$19,2,),VLOOKUP(Belegerfassung!L2373,Abfrage!$A$2:$C$19,3,)),"")))</f>
        <v/>
      </c>
      <c r="G2365" t="str">
        <f t="shared" si="108"/>
        <v/>
      </c>
      <c r="H2365" s="31" t="str">
        <f>IF(A2365&lt;&gt;"",-Belegerfassung!J2373+Belegerfassung!K2373,"")</f>
        <v/>
      </c>
      <c r="I2365" s="49" t="str">
        <f>IFERROR(IF(H2365&lt;&gt;"",Belegerfassung!L2373*100,""),IF(OR(Belegerfassung!L2373="Leistung EU - Erlöse",Belegerfassung!L2373="Lieferungen EU-Erlöse",Belegerfassung!L2373="EUST",Belegerfassung!L2373="Bauleistungen 20%")=TRUE,"",MID(Belegerfassung!L2373,4,2)))</f>
        <v/>
      </c>
      <c r="J2365" s="6" t="str">
        <f>IF(A2365&lt;&gt;"",LEFT(Belegerfassung!D2373,40),"")</f>
        <v/>
      </c>
      <c r="K2365" t="str">
        <f>IF(A2365&lt;&gt;"",VLOOKUP(D2365,Abfrage!$F$2:$G$21,2,FALSE),"")</f>
        <v/>
      </c>
      <c r="L2365" s="6" t="str">
        <f>IF(Belegerfassung!H2373&lt;&gt;"",Belegerfassung!H2373,"")</f>
        <v/>
      </c>
      <c r="M2365" t="str">
        <f>IFERROR(IF(Belegerfassung!E2373&lt;&gt;"",VLOOKUP(Belegerfassung!E2373,Abfrage!$L$2:$M$15,2,),""),"")</f>
        <v/>
      </c>
      <c r="N2365" t="str">
        <f t="shared" si="109"/>
        <v/>
      </c>
      <c r="O2365" t="str">
        <f t="shared" si="110"/>
        <v/>
      </c>
      <c r="P2365" t="str">
        <f>IF(Belegerfassung!G2373&lt;&gt;"",CONCATENATE(Belegerfassung!G2373,".pdf"),"")</f>
        <v/>
      </c>
    </row>
    <row r="2366" spans="1:16">
      <c r="A2366" t="str">
        <f>IF(Belegerfassung!C2374&lt;&gt;"",0,"")</f>
        <v/>
      </c>
      <c r="B2366" t="str">
        <f>IFERROR(VLOOKUP(Belegerfassung!I2374,Konten!A:D,2,FALSE),"")</f>
        <v/>
      </c>
      <c r="C2366" t="str">
        <f>IF(A2366&lt;&gt;"",TEXT(Belegerfassung!C2374,"TT.MM.JJJJ"),"")</f>
        <v/>
      </c>
      <c r="D2366" t="str">
        <f>IFERROR(VLOOKUP(Belegerfassung!A2374,Abfrage!$E$2:$F$20,2,FALSE),"")</f>
        <v/>
      </c>
      <c r="E2366" t="str">
        <f>IF(A2366&lt;&gt;"",Belegerfassung!B2374,"")</f>
        <v/>
      </c>
      <c r="F2366" t="str">
        <f>IF(Belegerfassung!L2374="","",IF(Belegerfassung!L2374&lt;&gt;"",IF(Belegerfassung!L2374&lt;&gt;"",IF(Belegerfassung!J2374&lt;&gt;0,VLOOKUP(Belegerfassung!L2374,Abfrage!$A$2:$C$19,2,),VLOOKUP(Belegerfassung!L2374,Abfrage!$A$2:$C$19,3,)),"")))</f>
        <v/>
      </c>
      <c r="G2366" t="str">
        <f t="shared" si="108"/>
        <v/>
      </c>
      <c r="H2366" s="31" t="str">
        <f>IF(A2366&lt;&gt;"",-Belegerfassung!J2374+Belegerfassung!K2374,"")</f>
        <v/>
      </c>
      <c r="I2366" s="49" t="str">
        <f>IFERROR(IF(H2366&lt;&gt;"",Belegerfassung!L2374*100,""),IF(OR(Belegerfassung!L2374="Leistung EU - Erlöse",Belegerfassung!L2374="Lieferungen EU-Erlöse",Belegerfassung!L2374="EUST",Belegerfassung!L2374="Bauleistungen 20%")=TRUE,"",MID(Belegerfassung!L2374,4,2)))</f>
        <v/>
      </c>
      <c r="J2366" s="6" t="str">
        <f>IF(A2366&lt;&gt;"",LEFT(Belegerfassung!D2374,40),"")</f>
        <v/>
      </c>
      <c r="K2366" t="str">
        <f>IF(A2366&lt;&gt;"",VLOOKUP(D2366,Abfrage!$F$2:$G$21,2,FALSE),"")</f>
        <v/>
      </c>
      <c r="L2366" s="6" t="str">
        <f>IF(Belegerfassung!H2374&lt;&gt;"",Belegerfassung!H2374,"")</f>
        <v/>
      </c>
      <c r="M2366" t="str">
        <f>IFERROR(IF(Belegerfassung!E2374&lt;&gt;"",VLOOKUP(Belegerfassung!E2374,Abfrage!$L$2:$M$15,2,),""),"")</f>
        <v/>
      </c>
      <c r="N2366" t="str">
        <f t="shared" si="109"/>
        <v/>
      </c>
      <c r="O2366" t="str">
        <f t="shared" si="110"/>
        <v/>
      </c>
      <c r="P2366" t="str">
        <f>IF(Belegerfassung!G2374&lt;&gt;"",CONCATENATE(Belegerfassung!G2374,".pdf"),"")</f>
        <v/>
      </c>
    </row>
    <row r="2367" spans="1:16">
      <c r="A2367" t="str">
        <f>IF(Belegerfassung!C2375&lt;&gt;"",0,"")</f>
        <v/>
      </c>
      <c r="B2367" t="str">
        <f>IFERROR(VLOOKUP(Belegerfassung!I2375,Konten!A:D,2,FALSE),"")</f>
        <v/>
      </c>
      <c r="C2367" t="str">
        <f>IF(A2367&lt;&gt;"",TEXT(Belegerfassung!C2375,"TT.MM.JJJJ"),"")</f>
        <v/>
      </c>
      <c r="D2367" t="str">
        <f>IFERROR(VLOOKUP(Belegerfassung!A2375,Abfrage!$E$2:$F$20,2,FALSE),"")</f>
        <v/>
      </c>
      <c r="E2367" t="str">
        <f>IF(A2367&lt;&gt;"",Belegerfassung!B2375,"")</f>
        <v/>
      </c>
      <c r="F2367" t="str">
        <f>IF(Belegerfassung!L2375="","",IF(Belegerfassung!L2375&lt;&gt;"",IF(Belegerfassung!L2375&lt;&gt;"",IF(Belegerfassung!J2375&lt;&gt;0,VLOOKUP(Belegerfassung!L2375,Abfrage!$A$2:$C$19,2,),VLOOKUP(Belegerfassung!L2375,Abfrage!$A$2:$C$19,3,)),"")))</f>
        <v/>
      </c>
      <c r="G2367" t="str">
        <f t="shared" si="108"/>
        <v/>
      </c>
      <c r="H2367" s="31" t="str">
        <f>IF(A2367&lt;&gt;"",-Belegerfassung!J2375+Belegerfassung!K2375,"")</f>
        <v/>
      </c>
      <c r="I2367" s="49" t="str">
        <f>IFERROR(IF(H2367&lt;&gt;"",Belegerfassung!L2375*100,""),IF(OR(Belegerfassung!L2375="Leistung EU - Erlöse",Belegerfassung!L2375="Lieferungen EU-Erlöse",Belegerfassung!L2375="EUST",Belegerfassung!L2375="Bauleistungen 20%")=TRUE,"",MID(Belegerfassung!L2375,4,2)))</f>
        <v/>
      </c>
      <c r="J2367" s="6" t="str">
        <f>IF(A2367&lt;&gt;"",LEFT(Belegerfassung!D2375,40),"")</f>
        <v/>
      </c>
      <c r="K2367" t="str">
        <f>IF(A2367&lt;&gt;"",VLOOKUP(D2367,Abfrage!$F$2:$G$21,2,FALSE),"")</f>
        <v/>
      </c>
      <c r="L2367" s="6" t="str">
        <f>IF(Belegerfassung!H2375&lt;&gt;"",Belegerfassung!H2375,"")</f>
        <v/>
      </c>
      <c r="M2367" t="str">
        <f>IFERROR(IF(Belegerfassung!E2375&lt;&gt;"",VLOOKUP(Belegerfassung!E2375,Abfrage!$L$2:$M$15,2,),""),"")</f>
        <v/>
      </c>
      <c r="N2367" t="str">
        <f t="shared" si="109"/>
        <v/>
      </c>
      <c r="O2367" t="str">
        <f t="shared" si="110"/>
        <v/>
      </c>
      <c r="P2367" t="str">
        <f>IF(Belegerfassung!G2375&lt;&gt;"",CONCATENATE(Belegerfassung!G2375,".pdf"),"")</f>
        <v/>
      </c>
    </row>
    <row r="2368" spans="1:16">
      <c r="A2368" t="str">
        <f>IF(Belegerfassung!C2376&lt;&gt;"",0,"")</f>
        <v/>
      </c>
      <c r="B2368" t="str">
        <f>IFERROR(VLOOKUP(Belegerfassung!I2376,Konten!A:D,2,FALSE),"")</f>
        <v/>
      </c>
      <c r="C2368" t="str">
        <f>IF(A2368&lt;&gt;"",TEXT(Belegerfassung!C2376,"TT.MM.JJJJ"),"")</f>
        <v/>
      </c>
      <c r="D2368" t="str">
        <f>IFERROR(VLOOKUP(Belegerfassung!A2376,Abfrage!$E$2:$F$20,2,FALSE),"")</f>
        <v/>
      </c>
      <c r="E2368" t="str">
        <f>IF(A2368&lt;&gt;"",Belegerfassung!B2376,"")</f>
        <v/>
      </c>
      <c r="F2368" t="str">
        <f>IF(Belegerfassung!L2376="","",IF(Belegerfassung!L2376&lt;&gt;"",IF(Belegerfassung!L2376&lt;&gt;"",IF(Belegerfassung!J2376&lt;&gt;0,VLOOKUP(Belegerfassung!L2376,Abfrage!$A$2:$C$19,2,),VLOOKUP(Belegerfassung!L2376,Abfrage!$A$2:$C$19,3,)),"")))</f>
        <v/>
      </c>
      <c r="G2368" t="str">
        <f t="shared" si="108"/>
        <v/>
      </c>
      <c r="H2368" s="31" t="str">
        <f>IF(A2368&lt;&gt;"",-Belegerfassung!J2376+Belegerfassung!K2376,"")</f>
        <v/>
      </c>
      <c r="I2368" s="49" t="str">
        <f>IFERROR(IF(H2368&lt;&gt;"",Belegerfassung!L2376*100,""),IF(OR(Belegerfassung!L2376="Leistung EU - Erlöse",Belegerfassung!L2376="Lieferungen EU-Erlöse",Belegerfassung!L2376="EUST",Belegerfassung!L2376="Bauleistungen 20%")=TRUE,"",MID(Belegerfassung!L2376,4,2)))</f>
        <v/>
      </c>
      <c r="J2368" s="6" t="str">
        <f>IF(A2368&lt;&gt;"",LEFT(Belegerfassung!D2376,40),"")</f>
        <v/>
      </c>
      <c r="K2368" t="str">
        <f>IF(A2368&lt;&gt;"",VLOOKUP(D2368,Abfrage!$F$2:$G$21,2,FALSE),"")</f>
        <v/>
      </c>
      <c r="L2368" s="6" t="str">
        <f>IF(Belegerfassung!H2376&lt;&gt;"",Belegerfassung!H2376,"")</f>
        <v/>
      </c>
      <c r="M2368" t="str">
        <f>IFERROR(IF(Belegerfassung!E2376&lt;&gt;"",VLOOKUP(Belegerfassung!E2376,Abfrage!$L$2:$M$15,2,),""),"")</f>
        <v/>
      </c>
      <c r="N2368" t="str">
        <f t="shared" si="109"/>
        <v/>
      </c>
      <c r="O2368" t="str">
        <f t="shared" si="110"/>
        <v/>
      </c>
      <c r="P2368" t="str">
        <f>IF(Belegerfassung!G2376&lt;&gt;"",CONCATENATE(Belegerfassung!G2376,".pdf"),"")</f>
        <v/>
      </c>
    </row>
    <row r="2369" spans="1:16">
      <c r="A2369" t="str">
        <f>IF(Belegerfassung!C2377&lt;&gt;"",0,"")</f>
        <v/>
      </c>
      <c r="B2369" t="str">
        <f>IFERROR(VLOOKUP(Belegerfassung!I2377,Konten!A:D,2,FALSE),"")</f>
        <v/>
      </c>
      <c r="C2369" t="str">
        <f>IF(A2369&lt;&gt;"",TEXT(Belegerfassung!C2377,"TT.MM.JJJJ"),"")</f>
        <v/>
      </c>
      <c r="D2369" t="str">
        <f>IFERROR(VLOOKUP(Belegerfassung!A2377,Abfrage!$E$2:$F$20,2,FALSE),"")</f>
        <v/>
      </c>
      <c r="E2369" t="str">
        <f>IF(A2369&lt;&gt;"",Belegerfassung!B2377,"")</f>
        <v/>
      </c>
      <c r="F2369" t="str">
        <f>IF(Belegerfassung!L2377="","",IF(Belegerfassung!L2377&lt;&gt;"",IF(Belegerfassung!L2377&lt;&gt;"",IF(Belegerfassung!J2377&lt;&gt;0,VLOOKUP(Belegerfassung!L2377,Abfrage!$A$2:$C$19,2,),VLOOKUP(Belegerfassung!L2377,Abfrage!$A$2:$C$19,3,)),"")))</f>
        <v/>
      </c>
      <c r="G2369" t="str">
        <f t="shared" si="108"/>
        <v/>
      </c>
      <c r="H2369" s="31" t="str">
        <f>IF(A2369&lt;&gt;"",-Belegerfassung!J2377+Belegerfassung!K2377,"")</f>
        <v/>
      </c>
      <c r="I2369" s="49" t="str">
        <f>IFERROR(IF(H2369&lt;&gt;"",Belegerfassung!L2377*100,""),IF(OR(Belegerfassung!L2377="Leistung EU - Erlöse",Belegerfassung!L2377="Lieferungen EU-Erlöse",Belegerfassung!L2377="EUST",Belegerfassung!L2377="Bauleistungen 20%")=TRUE,"",MID(Belegerfassung!L2377,4,2)))</f>
        <v/>
      </c>
      <c r="J2369" s="6" t="str">
        <f>IF(A2369&lt;&gt;"",LEFT(Belegerfassung!D2377,40),"")</f>
        <v/>
      </c>
      <c r="K2369" t="str">
        <f>IF(A2369&lt;&gt;"",VLOOKUP(D2369,Abfrage!$F$2:$G$21,2,FALSE),"")</f>
        <v/>
      </c>
      <c r="L2369" s="6" t="str">
        <f>IF(Belegerfassung!H2377&lt;&gt;"",Belegerfassung!H2377,"")</f>
        <v/>
      </c>
      <c r="M2369" t="str">
        <f>IFERROR(IF(Belegerfassung!E2377&lt;&gt;"",VLOOKUP(Belegerfassung!E2377,Abfrage!$L$2:$M$15,2,),""),"")</f>
        <v/>
      </c>
      <c r="N2369" t="str">
        <f t="shared" si="109"/>
        <v/>
      </c>
      <c r="O2369" t="str">
        <f t="shared" si="110"/>
        <v/>
      </c>
      <c r="P2369" t="str">
        <f>IF(Belegerfassung!G2377&lt;&gt;"",CONCATENATE(Belegerfassung!G2377,".pdf"),"")</f>
        <v/>
      </c>
    </row>
    <row r="2370" spans="1:16">
      <c r="A2370" t="str">
        <f>IF(Belegerfassung!C2378&lt;&gt;"",0,"")</f>
        <v/>
      </c>
      <c r="B2370" t="str">
        <f>IFERROR(VLOOKUP(Belegerfassung!I2378,Konten!A:D,2,FALSE),"")</f>
        <v/>
      </c>
      <c r="C2370" t="str">
        <f>IF(A2370&lt;&gt;"",TEXT(Belegerfassung!C2378,"TT.MM.JJJJ"),"")</f>
        <v/>
      </c>
      <c r="D2370" t="str">
        <f>IFERROR(VLOOKUP(Belegerfassung!A2378,Abfrage!$E$2:$F$20,2,FALSE),"")</f>
        <v/>
      </c>
      <c r="E2370" t="str">
        <f>IF(A2370&lt;&gt;"",Belegerfassung!B2378,"")</f>
        <v/>
      </c>
      <c r="F2370" t="str">
        <f>IF(Belegerfassung!L2378="","",IF(Belegerfassung!L2378&lt;&gt;"",IF(Belegerfassung!L2378&lt;&gt;"",IF(Belegerfassung!J2378&lt;&gt;0,VLOOKUP(Belegerfassung!L2378,Abfrage!$A$2:$C$19,2,),VLOOKUP(Belegerfassung!L2378,Abfrage!$A$2:$C$19,3,)),"")))</f>
        <v/>
      </c>
      <c r="G2370" t="str">
        <f t="shared" si="108"/>
        <v/>
      </c>
      <c r="H2370" s="31" t="str">
        <f>IF(A2370&lt;&gt;"",-Belegerfassung!J2378+Belegerfassung!K2378,"")</f>
        <v/>
      </c>
      <c r="I2370" s="49" t="str">
        <f>IFERROR(IF(H2370&lt;&gt;"",Belegerfassung!L2378*100,""),IF(OR(Belegerfassung!L2378="Leistung EU - Erlöse",Belegerfassung!L2378="Lieferungen EU-Erlöse",Belegerfassung!L2378="EUST",Belegerfassung!L2378="Bauleistungen 20%")=TRUE,"",MID(Belegerfassung!L2378,4,2)))</f>
        <v/>
      </c>
      <c r="J2370" s="6" t="str">
        <f>IF(A2370&lt;&gt;"",LEFT(Belegerfassung!D2378,40),"")</f>
        <v/>
      </c>
      <c r="K2370" t="str">
        <f>IF(A2370&lt;&gt;"",VLOOKUP(D2370,Abfrage!$F$2:$G$21,2,FALSE),"")</f>
        <v/>
      </c>
      <c r="L2370" s="6" t="str">
        <f>IF(Belegerfassung!H2378&lt;&gt;"",Belegerfassung!H2378,"")</f>
        <v/>
      </c>
      <c r="M2370" t="str">
        <f>IFERROR(IF(Belegerfassung!E2378&lt;&gt;"",VLOOKUP(Belegerfassung!E2378,Abfrage!$L$2:$M$15,2,),""),"")</f>
        <v/>
      </c>
      <c r="N2370" t="str">
        <f t="shared" si="109"/>
        <v/>
      </c>
      <c r="O2370" t="str">
        <f t="shared" si="110"/>
        <v/>
      </c>
      <c r="P2370" t="str">
        <f>IF(Belegerfassung!G2378&lt;&gt;"",CONCATENATE(Belegerfassung!G2378,".pdf"),"")</f>
        <v/>
      </c>
    </row>
    <row r="2371" spans="1:16">
      <c r="A2371" t="str">
        <f>IF(Belegerfassung!C2379&lt;&gt;"",0,"")</f>
        <v/>
      </c>
      <c r="B2371" t="str">
        <f>IFERROR(VLOOKUP(Belegerfassung!I2379,Konten!A:D,2,FALSE),"")</f>
        <v/>
      </c>
      <c r="C2371" t="str">
        <f>IF(A2371&lt;&gt;"",TEXT(Belegerfassung!C2379,"TT.MM.JJJJ"),"")</f>
        <v/>
      </c>
      <c r="D2371" t="str">
        <f>IFERROR(VLOOKUP(Belegerfassung!A2379,Abfrage!$E$2:$F$20,2,FALSE),"")</f>
        <v/>
      </c>
      <c r="E2371" t="str">
        <f>IF(A2371&lt;&gt;"",Belegerfassung!B2379,"")</f>
        <v/>
      </c>
      <c r="F2371" t="str">
        <f>IF(Belegerfassung!L2379="","",IF(Belegerfassung!L2379&lt;&gt;"",IF(Belegerfassung!L2379&lt;&gt;"",IF(Belegerfassung!J2379&lt;&gt;0,VLOOKUP(Belegerfassung!L2379,Abfrage!$A$2:$C$19,2,),VLOOKUP(Belegerfassung!L2379,Abfrage!$A$2:$C$19,3,)),"")))</f>
        <v/>
      </c>
      <c r="G2371" t="str">
        <f t="shared" ref="G2371:G2434" si="111">IF(A2371&lt;&gt;"",1,"")</f>
        <v/>
      </c>
      <c r="H2371" s="31" t="str">
        <f>IF(A2371&lt;&gt;"",-Belegerfassung!J2379+Belegerfassung!K2379,"")</f>
        <v/>
      </c>
      <c r="I2371" s="49" t="str">
        <f>IFERROR(IF(H2371&lt;&gt;"",Belegerfassung!L2379*100,""),IF(OR(Belegerfassung!L2379="Leistung EU - Erlöse",Belegerfassung!L2379="Lieferungen EU-Erlöse",Belegerfassung!L2379="EUST",Belegerfassung!L2379="Bauleistungen 20%")=TRUE,"",MID(Belegerfassung!L2379,4,2)))</f>
        <v/>
      </c>
      <c r="J2371" s="6" t="str">
        <f>IF(A2371&lt;&gt;"",LEFT(Belegerfassung!D2379,40),"")</f>
        <v/>
      </c>
      <c r="K2371" t="str">
        <f>IF(A2371&lt;&gt;"",VLOOKUP(D2371,Abfrage!$F$2:$G$21,2,FALSE),"")</f>
        <v/>
      </c>
      <c r="L2371" s="6" t="str">
        <f>IF(Belegerfassung!H2379&lt;&gt;"",Belegerfassung!H2379,"")</f>
        <v/>
      </c>
      <c r="M2371" t="str">
        <f>IFERROR(IF(Belegerfassung!E2379&lt;&gt;"",VLOOKUP(Belegerfassung!E2379,Abfrage!$L$2:$M$15,2,),""),"")</f>
        <v/>
      </c>
      <c r="N2371" t="str">
        <f t="shared" ref="N2371:N2434" si="112">IF(A2371&lt;&gt;"","E","")</f>
        <v/>
      </c>
      <c r="O2371" t="str">
        <f t="shared" ref="O2371:O2434" si="113">IF(A2371&lt;&gt;"","A","")</f>
        <v/>
      </c>
      <c r="P2371" t="str">
        <f>IF(Belegerfassung!G2379&lt;&gt;"",CONCATENATE(Belegerfassung!G2379,".pdf"),"")</f>
        <v/>
      </c>
    </row>
    <row r="2372" spans="1:16">
      <c r="A2372" t="str">
        <f>IF(Belegerfassung!C2380&lt;&gt;"",0,"")</f>
        <v/>
      </c>
      <c r="B2372" t="str">
        <f>IFERROR(VLOOKUP(Belegerfassung!I2380,Konten!A:D,2,FALSE),"")</f>
        <v/>
      </c>
      <c r="C2372" t="str">
        <f>IF(A2372&lt;&gt;"",TEXT(Belegerfassung!C2380,"TT.MM.JJJJ"),"")</f>
        <v/>
      </c>
      <c r="D2372" t="str">
        <f>IFERROR(VLOOKUP(Belegerfassung!A2380,Abfrage!$E$2:$F$20,2,FALSE),"")</f>
        <v/>
      </c>
      <c r="E2372" t="str">
        <f>IF(A2372&lt;&gt;"",Belegerfassung!B2380,"")</f>
        <v/>
      </c>
      <c r="F2372" t="str">
        <f>IF(Belegerfassung!L2380="","",IF(Belegerfassung!L2380&lt;&gt;"",IF(Belegerfassung!L2380&lt;&gt;"",IF(Belegerfassung!J2380&lt;&gt;0,VLOOKUP(Belegerfassung!L2380,Abfrage!$A$2:$C$19,2,),VLOOKUP(Belegerfassung!L2380,Abfrage!$A$2:$C$19,3,)),"")))</f>
        <v/>
      </c>
      <c r="G2372" t="str">
        <f t="shared" si="111"/>
        <v/>
      </c>
      <c r="H2372" s="31" t="str">
        <f>IF(A2372&lt;&gt;"",-Belegerfassung!J2380+Belegerfassung!K2380,"")</f>
        <v/>
      </c>
      <c r="I2372" s="49" t="str">
        <f>IFERROR(IF(H2372&lt;&gt;"",Belegerfassung!L2380*100,""),IF(OR(Belegerfassung!L2380="Leistung EU - Erlöse",Belegerfassung!L2380="Lieferungen EU-Erlöse",Belegerfassung!L2380="EUST",Belegerfassung!L2380="Bauleistungen 20%")=TRUE,"",MID(Belegerfassung!L2380,4,2)))</f>
        <v/>
      </c>
      <c r="J2372" s="6" t="str">
        <f>IF(A2372&lt;&gt;"",LEFT(Belegerfassung!D2380,40),"")</f>
        <v/>
      </c>
      <c r="K2372" t="str">
        <f>IF(A2372&lt;&gt;"",VLOOKUP(D2372,Abfrage!$F$2:$G$21,2,FALSE),"")</f>
        <v/>
      </c>
      <c r="L2372" s="6" t="str">
        <f>IF(Belegerfassung!H2380&lt;&gt;"",Belegerfassung!H2380,"")</f>
        <v/>
      </c>
      <c r="M2372" t="str">
        <f>IFERROR(IF(Belegerfassung!E2380&lt;&gt;"",VLOOKUP(Belegerfassung!E2380,Abfrage!$L$2:$M$15,2,),""),"")</f>
        <v/>
      </c>
      <c r="N2372" t="str">
        <f t="shared" si="112"/>
        <v/>
      </c>
      <c r="O2372" t="str">
        <f t="shared" si="113"/>
        <v/>
      </c>
      <c r="P2372" t="str">
        <f>IF(Belegerfassung!G2380&lt;&gt;"",CONCATENATE(Belegerfassung!G2380,".pdf"),"")</f>
        <v/>
      </c>
    </row>
    <row r="2373" spans="1:16">
      <c r="A2373" t="str">
        <f>IF(Belegerfassung!C2381&lt;&gt;"",0,"")</f>
        <v/>
      </c>
      <c r="B2373" t="str">
        <f>IFERROR(VLOOKUP(Belegerfassung!I2381,Konten!A:D,2,FALSE),"")</f>
        <v/>
      </c>
      <c r="C2373" t="str">
        <f>IF(A2373&lt;&gt;"",TEXT(Belegerfassung!C2381,"TT.MM.JJJJ"),"")</f>
        <v/>
      </c>
      <c r="D2373" t="str">
        <f>IFERROR(VLOOKUP(Belegerfassung!A2381,Abfrage!$E$2:$F$20,2,FALSE),"")</f>
        <v/>
      </c>
      <c r="E2373" t="str">
        <f>IF(A2373&lt;&gt;"",Belegerfassung!B2381,"")</f>
        <v/>
      </c>
      <c r="F2373" t="str">
        <f>IF(Belegerfassung!L2381="","",IF(Belegerfassung!L2381&lt;&gt;"",IF(Belegerfassung!L2381&lt;&gt;"",IF(Belegerfassung!J2381&lt;&gt;0,VLOOKUP(Belegerfassung!L2381,Abfrage!$A$2:$C$19,2,),VLOOKUP(Belegerfassung!L2381,Abfrage!$A$2:$C$19,3,)),"")))</f>
        <v/>
      </c>
      <c r="G2373" t="str">
        <f t="shared" si="111"/>
        <v/>
      </c>
      <c r="H2373" s="31" t="str">
        <f>IF(A2373&lt;&gt;"",-Belegerfassung!J2381+Belegerfassung!K2381,"")</f>
        <v/>
      </c>
      <c r="I2373" s="49" t="str">
        <f>IFERROR(IF(H2373&lt;&gt;"",Belegerfassung!L2381*100,""),IF(OR(Belegerfassung!L2381="Leistung EU - Erlöse",Belegerfassung!L2381="Lieferungen EU-Erlöse",Belegerfassung!L2381="EUST",Belegerfassung!L2381="Bauleistungen 20%")=TRUE,"",MID(Belegerfassung!L2381,4,2)))</f>
        <v/>
      </c>
      <c r="J2373" s="6" t="str">
        <f>IF(A2373&lt;&gt;"",LEFT(Belegerfassung!D2381,40),"")</f>
        <v/>
      </c>
      <c r="K2373" t="str">
        <f>IF(A2373&lt;&gt;"",VLOOKUP(D2373,Abfrage!$F$2:$G$21,2,FALSE),"")</f>
        <v/>
      </c>
      <c r="L2373" s="6" t="str">
        <f>IF(Belegerfassung!H2381&lt;&gt;"",Belegerfassung!H2381,"")</f>
        <v/>
      </c>
      <c r="M2373" t="str">
        <f>IFERROR(IF(Belegerfassung!E2381&lt;&gt;"",VLOOKUP(Belegerfassung!E2381,Abfrage!$L$2:$M$15,2,),""),"")</f>
        <v/>
      </c>
      <c r="N2373" t="str">
        <f t="shared" si="112"/>
        <v/>
      </c>
      <c r="O2373" t="str">
        <f t="shared" si="113"/>
        <v/>
      </c>
      <c r="P2373" t="str">
        <f>IF(Belegerfassung!G2381&lt;&gt;"",CONCATENATE(Belegerfassung!G2381,".pdf"),"")</f>
        <v/>
      </c>
    </row>
    <row r="2374" spans="1:16">
      <c r="A2374" t="str">
        <f>IF(Belegerfassung!C2382&lt;&gt;"",0,"")</f>
        <v/>
      </c>
      <c r="B2374" t="str">
        <f>IFERROR(VLOOKUP(Belegerfassung!I2382,Konten!A:D,2,FALSE),"")</f>
        <v/>
      </c>
      <c r="C2374" t="str">
        <f>IF(A2374&lt;&gt;"",TEXT(Belegerfassung!C2382,"TT.MM.JJJJ"),"")</f>
        <v/>
      </c>
      <c r="D2374" t="str">
        <f>IFERROR(VLOOKUP(Belegerfassung!A2382,Abfrage!$E$2:$F$20,2,FALSE),"")</f>
        <v/>
      </c>
      <c r="E2374" t="str">
        <f>IF(A2374&lt;&gt;"",Belegerfassung!B2382,"")</f>
        <v/>
      </c>
      <c r="F2374" t="str">
        <f>IF(Belegerfassung!L2382="","",IF(Belegerfassung!L2382&lt;&gt;"",IF(Belegerfassung!L2382&lt;&gt;"",IF(Belegerfassung!J2382&lt;&gt;0,VLOOKUP(Belegerfassung!L2382,Abfrage!$A$2:$C$19,2,),VLOOKUP(Belegerfassung!L2382,Abfrage!$A$2:$C$19,3,)),"")))</f>
        <v/>
      </c>
      <c r="G2374" t="str">
        <f t="shared" si="111"/>
        <v/>
      </c>
      <c r="H2374" s="31" t="str">
        <f>IF(A2374&lt;&gt;"",-Belegerfassung!J2382+Belegerfassung!K2382,"")</f>
        <v/>
      </c>
      <c r="I2374" s="49" t="str">
        <f>IFERROR(IF(H2374&lt;&gt;"",Belegerfassung!L2382*100,""),IF(OR(Belegerfassung!L2382="Leistung EU - Erlöse",Belegerfassung!L2382="Lieferungen EU-Erlöse",Belegerfassung!L2382="EUST",Belegerfassung!L2382="Bauleistungen 20%")=TRUE,"",MID(Belegerfassung!L2382,4,2)))</f>
        <v/>
      </c>
      <c r="J2374" s="6" t="str">
        <f>IF(A2374&lt;&gt;"",LEFT(Belegerfassung!D2382,40),"")</f>
        <v/>
      </c>
      <c r="K2374" t="str">
        <f>IF(A2374&lt;&gt;"",VLOOKUP(D2374,Abfrage!$F$2:$G$21,2,FALSE),"")</f>
        <v/>
      </c>
      <c r="L2374" s="6" t="str">
        <f>IF(Belegerfassung!H2382&lt;&gt;"",Belegerfassung!H2382,"")</f>
        <v/>
      </c>
      <c r="M2374" t="str">
        <f>IFERROR(IF(Belegerfassung!E2382&lt;&gt;"",VLOOKUP(Belegerfassung!E2382,Abfrage!$L$2:$M$15,2,),""),"")</f>
        <v/>
      </c>
      <c r="N2374" t="str">
        <f t="shared" si="112"/>
        <v/>
      </c>
      <c r="O2374" t="str">
        <f t="shared" si="113"/>
        <v/>
      </c>
      <c r="P2374" t="str">
        <f>IF(Belegerfassung!G2382&lt;&gt;"",CONCATENATE(Belegerfassung!G2382,".pdf"),"")</f>
        <v/>
      </c>
    </row>
    <row r="2375" spans="1:16">
      <c r="A2375" t="str">
        <f>IF(Belegerfassung!C2383&lt;&gt;"",0,"")</f>
        <v/>
      </c>
      <c r="B2375" t="str">
        <f>IFERROR(VLOOKUP(Belegerfassung!I2383,Konten!A:D,2,FALSE),"")</f>
        <v/>
      </c>
      <c r="C2375" t="str">
        <f>IF(A2375&lt;&gt;"",TEXT(Belegerfassung!C2383,"TT.MM.JJJJ"),"")</f>
        <v/>
      </c>
      <c r="D2375" t="str">
        <f>IFERROR(VLOOKUP(Belegerfassung!A2383,Abfrage!$E$2:$F$20,2,FALSE),"")</f>
        <v/>
      </c>
      <c r="E2375" t="str">
        <f>IF(A2375&lt;&gt;"",Belegerfassung!B2383,"")</f>
        <v/>
      </c>
      <c r="F2375" t="str">
        <f>IF(Belegerfassung!L2383="","",IF(Belegerfassung!L2383&lt;&gt;"",IF(Belegerfassung!L2383&lt;&gt;"",IF(Belegerfassung!J2383&lt;&gt;0,VLOOKUP(Belegerfassung!L2383,Abfrage!$A$2:$C$19,2,),VLOOKUP(Belegerfassung!L2383,Abfrage!$A$2:$C$19,3,)),"")))</f>
        <v/>
      </c>
      <c r="G2375" t="str">
        <f t="shared" si="111"/>
        <v/>
      </c>
      <c r="H2375" s="31" t="str">
        <f>IF(A2375&lt;&gt;"",-Belegerfassung!J2383+Belegerfassung!K2383,"")</f>
        <v/>
      </c>
      <c r="I2375" s="49" t="str">
        <f>IFERROR(IF(H2375&lt;&gt;"",Belegerfassung!L2383*100,""),IF(OR(Belegerfassung!L2383="Leistung EU - Erlöse",Belegerfassung!L2383="Lieferungen EU-Erlöse",Belegerfassung!L2383="EUST",Belegerfassung!L2383="Bauleistungen 20%")=TRUE,"",MID(Belegerfassung!L2383,4,2)))</f>
        <v/>
      </c>
      <c r="J2375" s="6" t="str">
        <f>IF(A2375&lt;&gt;"",LEFT(Belegerfassung!D2383,40),"")</f>
        <v/>
      </c>
      <c r="K2375" t="str">
        <f>IF(A2375&lt;&gt;"",VLOOKUP(D2375,Abfrage!$F$2:$G$21,2,FALSE),"")</f>
        <v/>
      </c>
      <c r="L2375" s="6" t="str">
        <f>IF(Belegerfassung!H2383&lt;&gt;"",Belegerfassung!H2383,"")</f>
        <v/>
      </c>
      <c r="M2375" t="str">
        <f>IFERROR(IF(Belegerfassung!E2383&lt;&gt;"",VLOOKUP(Belegerfassung!E2383,Abfrage!$L$2:$M$15,2,),""),"")</f>
        <v/>
      </c>
      <c r="N2375" t="str">
        <f t="shared" si="112"/>
        <v/>
      </c>
      <c r="O2375" t="str">
        <f t="shared" si="113"/>
        <v/>
      </c>
      <c r="P2375" t="str">
        <f>IF(Belegerfassung!G2383&lt;&gt;"",CONCATENATE(Belegerfassung!G2383,".pdf"),"")</f>
        <v/>
      </c>
    </row>
    <row r="2376" spans="1:16">
      <c r="A2376" t="str">
        <f>IF(Belegerfassung!C2384&lt;&gt;"",0,"")</f>
        <v/>
      </c>
      <c r="B2376" t="str">
        <f>IFERROR(VLOOKUP(Belegerfassung!I2384,Konten!A:D,2,FALSE),"")</f>
        <v/>
      </c>
      <c r="C2376" t="str">
        <f>IF(A2376&lt;&gt;"",TEXT(Belegerfassung!C2384,"TT.MM.JJJJ"),"")</f>
        <v/>
      </c>
      <c r="D2376" t="str">
        <f>IFERROR(VLOOKUP(Belegerfassung!A2384,Abfrage!$E$2:$F$20,2,FALSE),"")</f>
        <v/>
      </c>
      <c r="E2376" t="str">
        <f>IF(A2376&lt;&gt;"",Belegerfassung!B2384,"")</f>
        <v/>
      </c>
      <c r="F2376" t="str">
        <f>IF(Belegerfassung!L2384="","",IF(Belegerfassung!L2384&lt;&gt;"",IF(Belegerfassung!L2384&lt;&gt;"",IF(Belegerfassung!J2384&lt;&gt;0,VLOOKUP(Belegerfassung!L2384,Abfrage!$A$2:$C$19,2,),VLOOKUP(Belegerfassung!L2384,Abfrage!$A$2:$C$19,3,)),"")))</f>
        <v/>
      </c>
      <c r="G2376" t="str">
        <f t="shared" si="111"/>
        <v/>
      </c>
      <c r="H2376" s="31" t="str">
        <f>IF(A2376&lt;&gt;"",-Belegerfassung!J2384+Belegerfassung!K2384,"")</f>
        <v/>
      </c>
      <c r="I2376" s="49" t="str">
        <f>IFERROR(IF(H2376&lt;&gt;"",Belegerfassung!L2384*100,""),IF(OR(Belegerfassung!L2384="Leistung EU - Erlöse",Belegerfassung!L2384="Lieferungen EU-Erlöse",Belegerfassung!L2384="EUST",Belegerfassung!L2384="Bauleistungen 20%")=TRUE,"",MID(Belegerfassung!L2384,4,2)))</f>
        <v/>
      </c>
      <c r="J2376" s="6" t="str">
        <f>IF(A2376&lt;&gt;"",LEFT(Belegerfassung!D2384,40),"")</f>
        <v/>
      </c>
      <c r="K2376" t="str">
        <f>IF(A2376&lt;&gt;"",VLOOKUP(D2376,Abfrage!$F$2:$G$21,2,FALSE),"")</f>
        <v/>
      </c>
      <c r="L2376" s="6" t="str">
        <f>IF(Belegerfassung!H2384&lt;&gt;"",Belegerfassung!H2384,"")</f>
        <v/>
      </c>
      <c r="M2376" t="str">
        <f>IFERROR(IF(Belegerfassung!E2384&lt;&gt;"",VLOOKUP(Belegerfassung!E2384,Abfrage!$L$2:$M$15,2,),""),"")</f>
        <v/>
      </c>
      <c r="N2376" t="str">
        <f t="shared" si="112"/>
        <v/>
      </c>
      <c r="O2376" t="str">
        <f t="shared" si="113"/>
        <v/>
      </c>
      <c r="P2376" t="str">
        <f>IF(Belegerfassung!G2384&lt;&gt;"",CONCATENATE(Belegerfassung!G2384,".pdf"),"")</f>
        <v/>
      </c>
    </row>
    <row r="2377" spans="1:16">
      <c r="A2377" t="str">
        <f>IF(Belegerfassung!C2385&lt;&gt;"",0,"")</f>
        <v/>
      </c>
      <c r="B2377" t="str">
        <f>IFERROR(VLOOKUP(Belegerfassung!I2385,Konten!A:D,2,FALSE),"")</f>
        <v/>
      </c>
      <c r="C2377" t="str">
        <f>IF(A2377&lt;&gt;"",TEXT(Belegerfassung!C2385,"TT.MM.JJJJ"),"")</f>
        <v/>
      </c>
      <c r="D2377" t="str">
        <f>IFERROR(VLOOKUP(Belegerfassung!A2385,Abfrage!$E$2:$F$20,2,FALSE),"")</f>
        <v/>
      </c>
      <c r="E2377" t="str">
        <f>IF(A2377&lt;&gt;"",Belegerfassung!B2385,"")</f>
        <v/>
      </c>
      <c r="F2377" t="str">
        <f>IF(Belegerfassung!L2385="","",IF(Belegerfassung!L2385&lt;&gt;"",IF(Belegerfassung!L2385&lt;&gt;"",IF(Belegerfassung!J2385&lt;&gt;0,VLOOKUP(Belegerfassung!L2385,Abfrage!$A$2:$C$19,2,),VLOOKUP(Belegerfassung!L2385,Abfrage!$A$2:$C$19,3,)),"")))</f>
        <v/>
      </c>
      <c r="G2377" t="str">
        <f t="shared" si="111"/>
        <v/>
      </c>
      <c r="H2377" s="31" t="str">
        <f>IF(A2377&lt;&gt;"",-Belegerfassung!J2385+Belegerfassung!K2385,"")</f>
        <v/>
      </c>
      <c r="I2377" s="49" t="str">
        <f>IFERROR(IF(H2377&lt;&gt;"",Belegerfassung!L2385*100,""),IF(OR(Belegerfassung!L2385="Leistung EU - Erlöse",Belegerfassung!L2385="Lieferungen EU-Erlöse",Belegerfassung!L2385="EUST",Belegerfassung!L2385="Bauleistungen 20%")=TRUE,"",MID(Belegerfassung!L2385,4,2)))</f>
        <v/>
      </c>
      <c r="J2377" s="6" t="str">
        <f>IF(A2377&lt;&gt;"",LEFT(Belegerfassung!D2385,40),"")</f>
        <v/>
      </c>
      <c r="K2377" t="str">
        <f>IF(A2377&lt;&gt;"",VLOOKUP(D2377,Abfrage!$F$2:$G$21,2,FALSE),"")</f>
        <v/>
      </c>
      <c r="L2377" s="6" t="str">
        <f>IF(Belegerfassung!H2385&lt;&gt;"",Belegerfassung!H2385,"")</f>
        <v/>
      </c>
      <c r="M2377" t="str">
        <f>IFERROR(IF(Belegerfassung!E2385&lt;&gt;"",VLOOKUP(Belegerfassung!E2385,Abfrage!$L$2:$M$15,2,),""),"")</f>
        <v/>
      </c>
      <c r="N2377" t="str">
        <f t="shared" si="112"/>
        <v/>
      </c>
      <c r="O2377" t="str">
        <f t="shared" si="113"/>
        <v/>
      </c>
      <c r="P2377" t="str">
        <f>IF(Belegerfassung!G2385&lt;&gt;"",CONCATENATE(Belegerfassung!G2385,".pdf"),"")</f>
        <v/>
      </c>
    </row>
    <row r="2378" spans="1:16">
      <c r="A2378" t="str">
        <f>IF(Belegerfassung!C2386&lt;&gt;"",0,"")</f>
        <v/>
      </c>
      <c r="B2378" t="str">
        <f>IFERROR(VLOOKUP(Belegerfassung!I2386,Konten!A:D,2,FALSE),"")</f>
        <v/>
      </c>
      <c r="C2378" t="str">
        <f>IF(A2378&lt;&gt;"",TEXT(Belegerfassung!C2386,"TT.MM.JJJJ"),"")</f>
        <v/>
      </c>
      <c r="D2378" t="str">
        <f>IFERROR(VLOOKUP(Belegerfassung!A2386,Abfrage!$E$2:$F$20,2,FALSE),"")</f>
        <v/>
      </c>
      <c r="E2378" t="str">
        <f>IF(A2378&lt;&gt;"",Belegerfassung!B2386,"")</f>
        <v/>
      </c>
      <c r="F2378" t="str">
        <f>IF(Belegerfassung!L2386="","",IF(Belegerfassung!L2386&lt;&gt;"",IF(Belegerfassung!L2386&lt;&gt;"",IF(Belegerfassung!J2386&lt;&gt;0,VLOOKUP(Belegerfassung!L2386,Abfrage!$A$2:$C$19,2,),VLOOKUP(Belegerfassung!L2386,Abfrage!$A$2:$C$19,3,)),"")))</f>
        <v/>
      </c>
      <c r="G2378" t="str">
        <f t="shared" si="111"/>
        <v/>
      </c>
      <c r="H2378" s="31" t="str">
        <f>IF(A2378&lt;&gt;"",-Belegerfassung!J2386+Belegerfassung!K2386,"")</f>
        <v/>
      </c>
      <c r="I2378" s="49" t="str">
        <f>IFERROR(IF(H2378&lt;&gt;"",Belegerfassung!L2386*100,""),IF(OR(Belegerfassung!L2386="Leistung EU - Erlöse",Belegerfassung!L2386="Lieferungen EU-Erlöse",Belegerfassung!L2386="EUST",Belegerfassung!L2386="Bauleistungen 20%")=TRUE,"",MID(Belegerfassung!L2386,4,2)))</f>
        <v/>
      </c>
      <c r="J2378" s="6" t="str">
        <f>IF(A2378&lt;&gt;"",LEFT(Belegerfassung!D2386,40),"")</f>
        <v/>
      </c>
      <c r="K2378" t="str">
        <f>IF(A2378&lt;&gt;"",VLOOKUP(D2378,Abfrage!$F$2:$G$21,2,FALSE),"")</f>
        <v/>
      </c>
      <c r="L2378" s="6" t="str">
        <f>IF(Belegerfassung!H2386&lt;&gt;"",Belegerfassung!H2386,"")</f>
        <v/>
      </c>
      <c r="M2378" t="str">
        <f>IFERROR(IF(Belegerfassung!E2386&lt;&gt;"",VLOOKUP(Belegerfassung!E2386,Abfrage!$L$2:$M$15,2,),""),"")</f>
        <v/>
      </c>
      <c r="N2378" t="str">
        <f t="shared" si="112"/>
        <v/>
      </c>
      <c r="O2378" t="str">
        <f t="shared" si="113"/>
        <v/>
      </c>
      <c r="P2378" t="str">
        <f>IF(Belegerfassung!G2386&lt;&gt;"",CONCATENATE(Belegerfassung!G2386,".pdf"),"")</f>
        <v/>
      </c>
    </row>
    <row r="2379" spans="1:16">
      <c r="A2379" t="str">
        <f>IF(Belegerfassung!C2387&lt;&gt;"",0,"")</f>
        <v/>
      </c>
      <c r="B2379" t="str">
        <f>IFERROR(VLOOKUP(Belegerfassung!I2387,Konten!A:D,2,FALSE),"")</f>
        <v/>
      </c>
      <c r="C2379" t="str">
        <f>IF(A2379&lt;&gt;"",TEXT(Belegerfassung!C2387,"TT.MM.JJJJ"),"")</f>
        <v/>
      </c>
      <c r="D2379" t="str">
        <f>IFERROR(VLOOKUP(Belegerfassung!A2387,Abfrage!$E$2:$F$20,2,FALSE),"")</f>
        <v/>
      </c>
      <c r="E2379" t="str">
        <f>IF(A2379&lt;&gt;"",Belegerfassung!B2387,"")</f>
        <v/>
      </c>
      <c r="F2379" t="str">
        <f>IF(Belegerfassung!L2387="","",IF(Belegerfassung!L2387&lt;&gt;"",IF(Belegerfassung!L2387&lt;&gt;"",IF(Belegerfassung!J2387&lt;&gt;0,VLOOKUP(Belegerfassung!L2387,Abfrage!$A$2:$C$19,2,),VLOOKUP(Belegerfassung!L2387,Abfrage!$A$2:$C$19,3,)),"")))</f>
        <v/>
      </c>
      <c r="G2379" t="str">
        <f t="shared" si="111"/>
        <v/>
      </c>
      <c r="H2379" s="31" t="str">
        <f>IF(A2379&lt;&gt;"",-Belegerfassung!J2387+Belegerfassung!K2387,"")</f>
        <v/>
      </c>
      <c r="I2379" s="49" t="str">
        <f>IFERROR(IF(H2379&lt;&gt;"",Belegerfassung!L2387*100,""),IF(OR(Belegerfassung!L2387="Leistung EU - Erlöse",Belegerfassung!L2387="Lieferungen EU-Erlöse",Belegerfassung!L2387="EUST",Belegerfassung!L2387="Bauleistungen 20%")=TRUE,"",MID(Belegerfassung!L2387,4,2)))</f>
        <v/>
      </c>
      <c r="J2379" s="6" t="str">
        <f>IF(A2379&lt;&gt;"",LEFT(Belegerfassung!D2387,40),"")</f>
        <v/>
      </c>
      <c r="K2379" t="str">
        <f>IF(A2379&lt;&gt;"",VLOOKUP(D2379,Abfrage!$F$2:$G$21,2,FALSE),"")</f>
        <v/>
      </c>
      <c r="L2379" s="6" t="str">
        <f>IF(Belegerfassung!H2387&lt;&gt;"",Belegerfassung!H2387,"")</f>
        <v/>
      </c>
      <c r="M2379" t="str">
        <f>IFERROR(IF(Belegerfassung!E2387&lt;&gt;"",VLOOKUP(Belegerfassung!E2387,Abfrage!$L$2:$M$15,2,),""),"")</f>
        <v/>
      </c>
      <c r="N2379" t="str">
        <f t="shared" si="112"/>
        <v/>
      </c>
      <c r="O2379" t="str">
        <f t="shared" si="113"/>
        <v/>
      </c>
      <c r="P2379" t="str">
        <f>IF(Belegerfassung!G2387&lt;&gt;"",CONCATENATE(Belegerfassung!G2387,".pdf"),"")</f>
        <v/>
      </c>
    </row>
    <row r="2380" spans="1:16">
      <c r="A2380" t="str">
        <f>IF(Belegerfassung!C2388&lt;&gt;"",0,"")</f>
        <v/>
      </c>
      <c r="B2380" t="str">
        <f>IFERROR(VLOOKUP(Belegerfassung!I2388,Konten!A:D,2,FALSE),"")</f>
        <v/>
      </c>
      <c r="C2380" t="str">
        <f>IF(A2380&lt;&gt;"",TEXT(Belegerfassung!C2388,"TT.MM.JJJJ"),"")</f>
        <v/>
      </c>
      <c r="D2380" t="str">
        <f>IFERROR(VLOOKUP(Belegerfassung!A2388,Abfrage!$E$2:$F$20,2,FALSE),"")</f>
        <v/>
      </c>
      <c r="E2380" t="str">
        <f>IF(A2380&lt;&gt;"",Belegerfassung!B2388,"")</f>
        <v/>
      </c>
      <c r="F2380" t="str">
        <f>IF(Belegerfassung!L2388="","",IF(Belegerfassung!L2388&lt;&gt;"",IF(Belegerfassung!L2388&lt;&gt;"",IF(Belegerfassung!J2388&lt;&gt;0,VLOOKUP(Belegerfassung!L2388,Abfrage!$A$2:$C$19,2,),VLOOKUP(Belegerfassung!L2388,Abfrage!$A$2:$C$19,3,)),"")))</f>
        <v/>
      </c>
      <c r="G2380" t="str">
        <f t="shared" si="111"/>
        <v/>
      </c>
      <c r="H2380" s="31" t="str">
        <f>IF(A2380&lt;&gt;"",-Belegerfassung!J2388+Belegerfassung!K2388,"")</f>
        <v/>
      </c>
      <c r="I2380" s="49" t="str">
        <f>IFERROR(IF(H2380&lt;&gt;"",Belegerfassung!L2388*100,""),IF(OR(Belegerfassung!L2388="Leistung EU - Erlöse",Belegerfassung!L2388="Lieferungen EU-Erlöse",Belegerfassung!L2388="EUST",Belegerfassung!L2388="Bauleistungen 20%")=TRUE,"",MID(Belegerfassung!L2388,4,2)))</f>
        <v/>
      </c>
      <c r="J2380" s="6" t="str">
        <f>IF(A2380&lt;&gt;"",LEFT(Belegerfassung!D2388,40),"")</f>
        <v/>
      </c>
      <c r="K2380" t="str">
        <f>IF(A2380&lt;&gt;"",VLOOKUP(D2380,Abfrage!$F$2:$G$21,2,FALSE),"")</f>
        <v/>
      </c>
      <c r="L2380" s="6" t="str">
        <f>IF(Belegerfassung!H2388&lt;&gt;"",Belegerfassung!H2388,"")</f>
        <v/>
      </c>
      <c r="M2380" t="str">
        <f>IFERROR(IF(Belegerfassung!E2388&lt;&gt;"",VLOOKUP(Belegerfassung!E2388,Abfrage!$L$2:$M$15,2,),""),"")</f>
        <v/>
      </c>
      <c r="N2380" t="str">
        <f t="shared" si="112"/>
        <v/>
      </c>
      <c r="O2380" t="str">
        <f t="shared" si="113"/>
        <v/>
      </c>
      <c r="P2380" t="str">
        <f>IF(Belegerfassung!G2388&lt;&gt;"",CONCATENATE(Belegerfassung!G2388,".pdf"),"")</f>
        <v/>
      </c>
    </row>
    <row r="2381" spans="1:16">
      <c r="A2381" t="str">
        <f>IF(Belegerfassung!C2389&lt;&gt;"",0,"")</f>
        <v/>
      </c>
      <c r="B2381" t="str">
        <f>IFERROR(VLOOKUP(Belegerfassung!I2389,Konten!A:D,2,FALSE),"")</f>
        <v/>
      </c>
      <c r="C2381" t="str">
        <f>IF(A2381&lt;&gt;"",TEXT(Belegerfassung!C2389,"TT.MM.JJJJ"),"")</f>
        <v/>
      </c>
      <c r="D2381" t="str">
        <f>IFERROR(VLOOKUP(Belegerfassung!A2389,Abfrage!$E$2:$F$20,2,FALSE),"")</f>
        <v/>
      </c>
      <c r="E2381" t="str">
        <f>IF(A2381&lt;&gt;"",Belegerfassung!B2389,"")</f>
        <v/>
      </c>
      <c r="F2381" t="str">
        <f>IF(Belegerfassung!L2389="","",IF(Belegerfassung!L2389&lt;&gt;"",IF(Belegerfassung!L2389&lt;&gt;"",IF(Belegerfassung!J2389&lt;&gt;0,VLOOKUP(Belegerfassung!L2389,Abfrage!$A$2:$C$19,2,),VLOOKUP(Belegerfassung!L2389,Abfrage!$A$2:$C$19,3,)),"")))</f>
        <v/>
      </c>
      <c r="G2381" t="str">
        <f t="shared" si="111"/>
        <v/>
      </c>
      <c r="H2381" s="31" t="str">
        <f>IF(A2381&lt;&gt;"",-Belegerfassung!J2389+Belegerfassung!K2389,"")</f>
        <v/>
      </c>
      <c r="I2381" s="49" t="str">
        <f>IFERROR(IF(H2381&lt;&gt;"",Belegerfassung!L2389*100,""),IF(OR(Belegerfassung!L2389="Leistung EU - Erlöse",Belegerfassung!L2389="Lieferungen EU-Erlöse",Belegerfassung!L2389="EUST",Belegerfassung!L2389="Bauleistungen 20%")=TRUE,"",MID(Belegerfassung!L2389,4,2)))</f>
        <v/>
      </c>
      <c r="J2381" s="6" t="str">
        <f>IF(A2381&lt;&gt;"",LEFT(Belegerfassung!D2389,40),"")</f>
        <v/>
      </c>
      <c r="K2381" t="str">
        <f>IF(A2381&lt;&gt;"",VLOOKUP(D2381,Abfrage!$F$2:$G$21,2,FALSE),"")</f>
        <v/>
      </c>
      <c r="L2381" s="6" t="str">
        <f>IF(Belegerfassung!H2389&lt;&gt;"",Belegerfassung!H2389,"")</f>
        <v/>
      </c>
      <c r="M2381" t="str">
        <f>IFERROR(IF(Belegerfassung!E2389&lt;&gt;"",VLOOKUP(Belegerfassung!E2389,Abfrage!$L$2:$M$15,2,),""),"")</f>
        <v/>
      </c>
      <c r="N2381" t="str">
        <f t="shared" si="112"/>
        <v/>
      </c>
      <c r="O2381" t="str">
        <f t="shared" si="113"/>
        <v/>
      </c>
      <c r="P2381" t="str">
        <f>IF(Belegerfassung!G2389&lt;&gt;"",CONCATENATE(Belegerfassung!G2389,".pdf"),"")</f>
        <v/>
      </c>
    </row>
    <row r="2382" spans="1:16">
      <c r="A2382" t="str">
        <f>IF(Belegerfassung!C2390&lt;&gt;"",0,"")</f>
        <v/>
      </c>
      <c r="B2382" t="str">
        <f>IFERROR(VLOOKUP(Belegerfassung!I2390,Konten!A:D,2,FALSE),"")</f>
        <v/>
      </c>
      <c r="C2382" t="str">
        <f>IF(A2382&lt;&gt;"",TEXT(Belegerfassung!C2390,"TT.MM.JJJJ"),"")</f>
        <v/>
      </c>
      <c r="D2382" t="str">
        <f>IFERROR(VLOOKUP(Belegerfassung!A2390,Abfrage!$E$2:$F$20,2,FALSE),"")</f>
        <v/>
      </c>
      <c r="E2382" t="str">
        <f>IF(A2382&lt;&gt;"",Belegerfassung!B2390,"")</f>
        <v/>
      </c>
      <c r="F2382" t="str">
        <f>IF(Belegerfassung!L2390="","",IF(Belegerfassung!L2390&lt;&gt;"",IF(Belegerfassung!L2390&lt;&gt;"",IF(Belegerfassung!J2390&lt;&gt;0,VLOOKUP(Belegerfassung!L2390,Abfrage!$A$2:$C$19,2,),VLOOKUP(Belegerfassung!L2390,Abfrage!$A$2:$C$19,3,)),"")))</f>
        <v/>
      </c>
      <c r="G2382" t="str">
        <f t="shared" si="111"/>
        <v/>
      </c>
      <c r="H2382" s="31" t="str">
        <f>IF(A2382&lt;&gt;"",-Belegerfassung!J2390+Belegerfassung!K2390,"")</f>
        <v/>
      </c>
      <c r="I2382" s="49" t="str">
        <f>IFERROR(IF(H2382&lt;&gt;"",Belegerfassung!L2390*100,""),IF(OR(Belegerfassung!L2390="Leistung EU - Erlöse",Belegerfassung!L2390="Lieferungen EU-Erlöse",Belegerfassung!L2390="EUST",Belegerfassung!L2390="Bauleistungen 20%")=TRUE,"",MID(Belegerfassung!L2390,4,2)))</f>
        <v/>
      </c>
      <c r="J2382" s="6" t="str">
        <f>IF(A2382&lt;&gt;"",LEFT(Belegerfassung!D2390,40),"")</f>
        <v/>
      </c>
      <c r="K2382" t="str">
        <f>IF(A2382&lt;&gt;"",VLOOKUP(D2382,Abfrage!$F$2:$G$21,2,FALSE),"")</f>
        <v/>
      </c>
      <c r="L2382" s="6" t="str">
        <f>IF(Belegerfassung!H2390&lt;&gt;"",Belegerfassung!H2390,"")</f>
        <v/>
      </c>
      <c r="M2382" t="str">
        <f>IFERROR(IF(Belegerfassung!E2390&lt;&gt;"",VLOOKUP(Belegerfassung!E2390,Abfrage!$L$2:$M$15,2,),""),"")</f>
        <v/>
      </c>
      <c r="N2382" t="str">
        <f t="shared" si="112"/>
        <v/>
      </c>
      <c r="O2382" t="str">
        <f t="shared" si="113"/>
        <v/>
      </c>
      <c r="P2382" t="str">
        <f>IF(Belegerfassung!G2390&lt;&gt;"",CONCATENATE(Belegerfassung!G2390,".pdf"),"")</f>
        <v/>
      </c>
    </row>
    <row r="2383" spans="1:16">
      <c r="A2383" t="str">
        <f>IF(Belegerfassung!C2391&lt;&gt;"",0,"")</f>
        <v/>
      </c>
      <c r="B2383" t="str">
        <f>IFERROR(VLOOKUP(Belegerfassung!I2391,Konten!A:D,2,FALSE),"")</f>
        <v/>
      </c>
      <c r="C2383" t="str">
        <f>IF(A2383&lt;&gt;"",TEXT(Belegerfassung!C2391,"TT.MM.JJJJ"),"")</f>
        <v/>
      </c>
      <c r="D2383" t="str">
        <f>IFERROR(VLOOKUP(Belegerfassung!A2391,Abfrage!$E$2:$F$20,2,FALSE),"")</f>
        <v/>
      </c>
      <c r="E2383" t="str">
        <f>IF(A2383&lt;&gt;"",Belegerfassung!B2391,"")</f>
        <v/>
      </c>
      <c r="F2383" t="str">
        <f>IF(Belegerfassung!L2391="","",IF(Belegerfassung!L2391&lt;&gt;"",IF(Belegerfassung!L2391&lt;&gt;"",IF(Belegerfassung!J2391&lt;&gt;0,VLOOKUP(Belegerfassung!L2391,Abfrage!$A$2:$C$19,2,),VLOOKUP(Belegerfassung!L2391,Abfrage!$A$2:$C$19,3,)),"")))</f>
        <v/>
      </c>
      <c r="G2383" t="str">
        <f t="shared" si="111"/>
        <v/>
      </c>
      <c r="H2383" s="31" t="str">
        <f>IF(A2383&lt;&gt;"",-Belegerfassung!J2391+Belegerfassung!K2391,"")</f>
        <v/>
      </c>
      <c r="I2383" s="49" t="str">
        <f>IFERROR(IF(H2383&lt;&gt;"",Belegerfassung!L2391*100,""),IF(OR(Belegerfassung!L2391="Leistung EU - Erlöse",Belegerfassung!L2391="Lieferungen EU-Erlöse",Belegerfassung!L2391="EUST",Belegerfassung!L2391="Bauleistungen 20%")=TRUE,"",MID(Belegerfassung!L2391,4,2)))</f>
        <v/>
      </c>
      <c r="J2383" s="6" t="str">
        <f>IF(A2383&lt;&gt;"",LEFT(Belegerfassung!D2391,40),"")</f>
        <v/>
      </c>
      <c r="K2383" t="str">
        <f>IF(A2383&lt;&gt;"",VLOOKUP(D2383,Abfrage!$F$2:$G$21,2,FALSE),"")</f>
        <v/>
      </c>
      <c r="L2383" s="6" t="str">
        <f>IF(Belegerfassung!H2391&lt;&gt;"",Belegerfassung!H2391,"")</f>
        <v/>
      </c>
      <c r="M2383" t="str">
        <f>IFERROR(IF(Belegerfassung!E2391&lt;&gt;"",VLOOKUP(Belegerfassung!E2391,Abfrage!$L$2:$M$15,2,),""),"")</f>
        <v/>
      </c>
      <c r="N2383" t="str">
        <f t="shared" si="112"/>
        <v/>
      </c>
      <c r="O2383" t="str">
        <f t="shared" si="113"/>
        <v/>
      </c>
      <c r="P2383" t="str">
        <f>IF(Belegerfassung!G2391&lt;&gt;"",CONCATENATE(Belegerfassung!G2391,".pdf"),"")</f>
        <v/>
      </c>
    </row>
    <row r="2384" spans="1:16">
      <c r="A2384" t="str">
        <f>IF(Belegerfassung!C2392&lt;&gt;"",0,"")</f>
        <v/>
      </c>
      <c r="B2384" t="str">
        <f>IFERROR(VLOOKUP(Belegerfassung!I2392,Konten!A:D,2,FALSE),"")</f>
        <v/>
      </c>
      <c r="C2384" t="str">
        <f>IF(A2384&lt;&gt;"",TEXT(Belegerfassung!C2392,"TT.MM.JJJJ"),"")</f>
        <v/>
      </c>
      <c r="D2384" t="str">
        <f>IFERROR(VLOOKUP(Belegerfassung!A2392,Abfrage!$E$2:$F$20,2,FALSE),"")</f>
        <v/>
      </c>
      <c r="E2384" t="str">
        <f>IF(A2384&lt;&gt;"",Belegerfassung!B2392,"")</f>
        <v/>
      </c>
      <c r="F2384" t="str">
        <f>IF(Belegerfassung!L2392="","",IF(Belegerfassung!L2392&lt;&gt;"",IF(Belegerfassung!L2392&lt;&gt;"",IF(Belegerfassung!J2392&lt;&gt;0,VLOOKUP(Belegerfassung!L2392,Abfrage!$A$2:$C$19,2,),VLOOKUP(Belegerfassung!L2392,Abfrage!$A$2:$C$19,3,)),"")))</f>
        <v/>
      </c>
      <c r="G2384" t="str">
        <f t="shared" si="111"/>
        <v/>
      </c>
      <c r="H2384" s="31" t="str">
        <f>IF(A2384&lt;&gt;"",-Belegerfassung!J2392+Belegerfassung!K2392,"")</f>
        <v/>
      </c>
      <c r="I2384" s="49" t="str">
        <f>IFERROR(IF(H2384&lt;&gt;"",Belegerfassung!L2392*100,""),IF(OR(Belegerfassung!L2392="Leistung EU - Erlöse",Belegerfassung!L2392="Lieferungen EU-Erlöse",Belegerfassung!L2392="EUST",Belegerfassung!L2392="Bauleistungen 20%")=TRUE,"",MID(Belegerfassung!L2392,4,2)))</f>
        <v/>
      </c>
      <c r="J2384" s="6" t="str">
        <f>IF(A2384&lt;&gt;"",LEFT(Belegerfassung!D2392,40),"")</f>
        <v/>
      </c>
      <c r="K2384" t="str">
        <f>IF(A2384&lt;&gt;"",VLOOKUP(D2384,Abfrage!$F$2:$G$21,2,FALSE),"")</f>
        <v/>
      </c>
      <c r="L2384" s="6" t="str">
        <f>IF(Belegerfassung!H2392&lt;&gt;"",Belegerfassung!H2392,"")</f>
        <v/>
      </c>
      <c r="M2384" t="str">
        <f>IFERROR(IF(Belegerfassung!E2392&lt;&gt;"",VLOOKUP(Belegerfassung!E2392,Abfrage!$L$2:$M$15,2,),""),"")</f>
        <v/>
      </c>
      <c r="N2384" t="str">
        <f t="shared" si="112"/>
        <v/>
      </c>
      <c r="O2384" t="str">
        <f t="shared" si="113"/>
        <v/>
      </c>
      <c r="P2384" t="str">
        <f>IF(Belegerfassung!G2392&lt;&gt;"",CONCATENATE(Belegerfassung!G2392,".pdf"),"")</f>
        <v/>
      </c>
    </row>
    <row r="2385" spans="1:16">
      <c r="A2385" t="str">
        <f>IF(Belegerfassung!C2393&lt;&gt;"",0,"")</f>
        <v/>
      </c>
      <c r="B2385" t="str">
        <f>IFERROR(VLOOKUP(Belegerfassung!I2393,Konten!A:D,2,FALSE),"")</f>
        <v/>
      </c>
      <c r="C2385" t="str">
        <f>IF(A2385&lt;&gt;"",TEXT(Belegerfassung!C2393,"TT.MM.JJJJ"),"")</f>
        <v/>
      </c>
      <c r="D2385" t="str">
        <f>IFERROR(VLOOKUP(Belegerfassung!A2393,Abfrage!$E$2:$F$20,2,FALSE),"")</f>
        <v/>
      </c>
      <c r="E2385" t="str">
        <f>IF(A2385&lt;&gt;"",Belegerfassung!B2393,"")</f>
        <v/>
      </c>
      <c r="F2385" t="str">
        <f>IF(Belegerfassung!L2393="","",IF(Belegerfassung!L2393&lt;&gt;"",IF(Belegerfassung!L2393&lt;&gt;"",IF(Belegerfassung!J2393&lt;&gt;0,VLOOKUP(Belegerfassung!L2393,Abfrage!$A$2:$C$19,2,),VLOOKUP(Belegerfassung!L2393,Abfrage!$A$2:$C$19,3,)),"")))</f>
        <v/>
      </c>
      <c r="G2385" t="str">
        <f t="shared" si="111"/>
        <v/>
      </c>
      <c r="H2385" s="31" t="str">
        <f>IF(A2385&lt;&gt;"",-Belegerfassung!J2393+Belegerfassung!K2393,"")</f>
        <v/>
      </c>
      <c r="I2385" s="49" t="str">
        <f>IFERROR(IF(H2385&lt;&gt;"",Belegerfassung!L2393*100,""),IF(OR(Belegerfassung!L2393="Leistung EU - Erlöse",Belegerfassung!L2393="Lieferungen EU-Erlöse",Belegerfassung!L2393="EUST",Belegerfassung!L2393="Bauleistungen 20%")=TRUE,"",MID(Belegerfassung!L2393,4,2)))</f>
        <v/>
      </c>
      <c r="J2385" s="6" t="str">
        <f>IF(A2385&lt;&gt;"",LEFT(Belegerfassung!D2393,40),"")</f>
        <v/>
      </c>
      <c r="K2385" t="str">
        <f>IF(A2385&lt;&gt;"",VLOOKUP(D2385,Abfrage!$F$2:$G$21,2,FALSE),"")</f>
        <v/>
      </c>
      <c r="L2385" s="6" t="str">
        <f>IF(Belegerfassung!H2393&lt;&gt;"",Belegerfassung!H2393,"")</f>
        <v/>
      </c>
      <c r="M2385" t="str">
        <f>IFERROR(IF(Belegerfassung!E2393&lt;&gt;"",VLOOKUP(Belegerfassung!E2393,Abfrage!$L$2:$M$15,2,),""),"")</f>
        <v/>
      </c>
      <c r="N2385" t="str">
        <f t="shared" si="112"/>
        <v/>
      </c>
      <c r="O2385" t="str">
        <f t="shared" si="113"/>
        <v/>
      </c>
      <c r="P2385" t="str">
        <f>IF(Belegerfassung!G2393&lt;&gt;"",CONCATENATE(Belegerfassung!G2393,".pdf"),"")</f>
        <v/>
      </c>
    </row>
    <row r="2386" spans="1:16">
      <c r="A2386" t="str">
        <f>IF(Belegerfassung!C2394&lt;&gt;"",0,"")</f>
        <v/>
      </c>
      <c r="B2386" t="str">
        <f>IFERROR(VLOOKUP(Belegerfassung!I2394,Konten!A:D,2,FALSE),"")</f>
        <v/>
      </c>
      <c r="C2386" t="str">
        <f>IF(A2386&lt;&gt;"",TEXT(Belegerfassung!C2394,"TT.MM.JJJJ"),"")</f>
        <v/>
      </c>
      <c r="D2386" t="str">
        <f>IFERROR(VLOOKUP(Belegerfassung!A2394,Abfrage!$E$2:$F$20,2,FALSE),"")</f>
        <v/>
      </c>
      <c r="E2386" t="str">
        <f>IF(A2386&lt;&gt;"",Belegerfassung!B2394,"")</f>
        <v/>
      </c>
      <c r="F2386" t="str">
        <f>IF(Belegerfassung!L2394="","",IF(Belegerfassung!L2394&lt;&gt;"",IF(Belegerfassung!L2394&lt;&gt;"",IF(Belegerfassung!J2394&lt;&gt;0,VLOOKUP(Belegerfassung!L2394,Abfrage!$A$2:$C$19,2,),VLOOKUP(Belegerfassung!L2394,Abfrage!$A$2:$C$19,3,)),"")))</f>
        <v/>
      </c>
      <c r="G2386" t="str">
        <f t="shared" si="111"/>
        <v/>
      </c>
      <c r="H2386" s="31" t="str">
        <f>IF(A2386&lt;&gt;"",-Belegerfassung!J2394+Belegerfassung!K2394,"")</f>
        <v/>
      </c>
      <c r="I2386" s="49" t="str">
        <f>IFERROR(IF(H2386&lt;&gt;"",Belegerfassung!L2394*100,""),IF(OR(Belegerfassung!L2394="Leistung EU - Erlöse",Belegerfassung!L2394="Lieferungen EU-Erlöse",Belegerfassung!L2394="EUST",Belegerfassung!L2394="Bauleistungen 20%")=TRUE,"",MID(Belegerfassung!L2394,4,2)))</f>
        <v/>
      </c>
      <c r="J2386" s="6" t="str">
        <f>IF(A2386&lt;&gt;"",LEFT(Belegerfassung!D2394,40),"")</f>
        <v/>
      </c>
      <c r="K2386" t="str">
        <f>IF(A2386&lt;&gt;"",VLOOKUP(D2386,Abfrage!$F$2:$G$21,2,FALSE),"")</f>
        <v/>
      </c>
      <c r="L2386" s="6" t="str">
        <f>IF(Belegerfassung!H2394&lt;&gt;"",Belegerfassung!H2394,"")</f>
        <v/>
      </c>
      <c r="M2386" t="str">
        <f>IFERROR(IF(Belegerfassung!E2394&lt;&gt;"",VLOOKUP(Belegerfassung!E2394,Abfrage!$L$2:$M$15,2,),""),"")</f>
        <v/>
      </c>
      <c r="N2386" t="str">
        <f t="shared" si="112"/>
        <v/>
      </c>
      <c r="O2386" t="str">
        <f t="shared" si="113"/>
        <v/>
      </c>
      <c r="P2386" t="str">
        <f>IF(Belegerfassung!G2394&lt;&gt;"",CONCATENATE(Belegerfassung!G2394,".pdf"),"")</f>
        <v/>
      </c>
    </row>
    <row r="2387" spans="1:16">
      <c r="A2387" t="str">
        <f>IF(Belegerfassung!C2395&lt;&gt;"",0,"")</f>
        <v/>
      </c>
      <c r="B2387" t="str">
        <f>IFERROR(VLOOKUP(Belegerfassung!I2395,Konten!A:D,2,FALSE),"")</f>
        <v/>
      </c>
      <c r="C2387" t="str">
        <f>IF(A2387&lt;&gt;"",TEXT(Belegerfassung!C2395,"TT.MM.JJJJ"),"")</f>
        <v/>
      </c>
      <c r="D2387" t="str">
        <f>IFERROR(VLOOKUP(Belegerfassung!A2395,Abfrage!$E$2:$F$20,2,FALSE),"")</f>
        <v/>
      </c>
      <c r="E2387" t="str">
        <f>IF(A2387&lt;&gt;"",Belegerfassung!B2395,"")</f>
        <v/>
      </c>
      <c r="F2387" t="str">
        <f>IF(Belegerfassung!L2395="","",IF(Belegerfassung!L2395&lt;&gt;"",IF(Belegerfassung!L2395&lt;&gt;"",IF(Belegerfassung!J2395&lt;&gt;0,VLOOKUP(Belegerfassung!L2395,Abfrage!$A$2:$C$19,2,),VLOOKUP(Belegerfassung!L2395,Abfrage!$A$2:$C$19,3,)),"")))</f>
        <v/>
      </c>
      <c r="G2387" t="str">
        <f t="shared" si="111"/>
        <v/>
      </c>
      <c r="H2387" s="31" t="str">
        <f>IF(A2387&lt;&gt;"",-Belegerfassung!J2395+Belegerfassung!K2395,"")</f>
        <v/>
      </c>
      <c r="I2387" s="49" t="str">
        <f>IFERROR(IF(H2387&lt;&gt;"",Belegerfassung!L2395*100,""),IF(OR(Belegerfassung!L2395="Leistung EU - Erlöse",Belegerfassung!L2395="Lieferungen EU-Erlöse",Belegerfassung!L2395="EUST",Belegerfassung!L2395="Bauleistungen 20%")=TRUE,"",MID(Belegerfassung!L2395,4,2)))</f>
        <v/>
      </c>
      <c r="J2387" s="6" t="str">
        <f>IF(A2387&lt;&gt;"",LEFT(Belegerfassung!D2395,40),"")</f>
        <v/>
      </c>
      <c r="K2387" t="str">
        <f>IF(A2387&lt;&gt;"",VLOOKUP(D2387,Abfrage!$F$2:$G$21,2,FALSE),"")</f>
        <v/>
      </c>
      <c r="L2387" s="6" t="str">
        <f>IF(Belegerfassung!H2395&lt;&gt;"",Belegerfassung!H2395,"")</f>
        <v/>
      </c>
      <c r="M2387" t="str">
        <f>IFERROR(IF(Belegerfassung!E2395&lt;&gt;"",VLOOKUP(Belegerfassung!E2395,Abfrage!$L$2:$M$15,2,),""),"")</f>
        <v/>
      </c>
      <c r="N2387" t="str">
        <f t="shared" si="112"/>
        <v/>
      </c>
      <c r="O2387" t="str">
        <f t="shared" si="113"/>
        <v/>
      </c>
      <c r="P2387" t="str">
        <f>IF(Belegerfassung!G2395&lt;&gt;"",CONCATENATE(Belegerfassung!G2395,".pdf"),"")</f>
        <v/>
      </c>
    </row>
    <row r="2388" spans="1:16">
      <c r="A2388" t="str">
        <f>IF(Belegerfassung!C2396&lt;&gt;"",0,"")</f>
        <v/>
      </c>
      <c r="B2388" t="str">
        <f>IFERROR(VLOOKUP(Belegerfassung!I2396,Konten!A:D,2,FALSE),"")</f>
        <v/>
      </c>
      <c r="C2388" t="str">
        <f>IF(A2388&lt;&gt;"",TEXT(Belegerfassung!C2396,"TT.MM.JJJJ"),"")</f>
        <v/>
      </c>
      <c r="D2388" t="str">
        <f>IFERROR(VLOOKUP(Belegerfassung!A2396,Abfrage!$E$2:$F$20,2,FALSE),"")</f>
        <v/>
      </c>
      <c r="E2388" t="str">
        <f>IF(A2388&lt;&gt;"",Belegerfassung!B2396,"")</f>
        <v/>
      </c>
      <c r="F2388" t="str">
        <f>IF(Belegerfassung!L2396="","",IF(Belegerfassung!L2396&lt;&gt;"",IF(Belegerfassung!L2396&lt;&gt;"",IF(Belegerfassung!J2396&lt;&gt;0,VLOOKUP(Belegerfassung!L2396,Abfrage!$A$2:$C$19,2,),VLOOKUP(Belegerfassung!L2396,Abfrage!$A$2:$C$19,3,)),"")))</f>
        <v/>
      </c>
      <c r="G2388" t="str">
        <f t="shared" si="111"/>
        <v/>
      </c>
      <c r="H2388" s="31" t="str">
        <f>IF(A2388&lt;&gt;"",-Belegerfassung!J2396+Belegerfassung!K2396,"")</f>
        <v/>
      </c>
      <c r="I2388" s="49" t="str">
        <f>IFERROR(IF(H2388&lt;&gt;"",Belegerfassung!L2396*100,""),IF(OR(Belegerfassung!L2396="Leistung EU - Erlöse",Belegerfassung!L2396="Lieferungen EU-Erlöse",Belegerfassung!L2396="EUST",Belegerfassung!L2396="Bauleistungen 20%")=TRUE,"",MID(Belegerfassung!L2396,4,2)))</f>
        <v/>
      </c>
      <c r="J2388" s="6" t="str">
        <f>IF(A2388&lt;&gt;"",LEFT(Belegerfassung!D2396,40),"")</f>
        <v/>
      </c>
      <c r="K2388" t="str">
        <f>IF(A2388&lt;&gt;"",VLOOKUP(D2388,Abfrage!$F$2:$G$21,2,FALSE),"")</f>
        <v/>
      </c>
      <c r="L2388" s="6" t="str">
        <f>IF(Belegerfassung!H2396&lt;&gt;"",Belegerfassung!H2396,"")</f>
        <v/>
      </c>
      <c r="M2388" t="str">
        <f>IFERROR(IF(Belegerfassung!E2396&lt;&gt;"",VLOOKUP(Belegerfassung!E2396,Abfrage!$L$2:$M$15,2,),""),"")</f>
        <v/>
      </c>
      <c r="N2388" t="str">
        <f t="shared" si="112"/>
        <v/>
      </c>
      <c r="O2388" t="str">
        <f t="shared" si="113"/>
        <v/>
      </c>
      <c r="P2388" t="str">
        <f>IF(Belegerfassung!G2396&lt;&gt;"",CONCATENATE(Belegerfassung!G2396,".pdf"),"")</f>
        <v/>
      </c>
    </row>
    <row r="2389" spans="1:16">
      <c r="A2389" t="str">
        <f>IF(Belegerfassung!C2397&lt;&gt;"",0,"")</f>
        <v/>
      </c>
      <c r="B2389" t="str">
        <f>IFERROR(VLOOKUP(Belegerfassung!I2397,Konten!A:D,2,FALSE),"")</f>
        <v/>
      </c>
      <c r="C2389" t="str">
        <f>IF(A2389&lt;&gt;"",TEXT(Belegerfassung!C2397,"TT.MM.JJJJ"),"")</f>
        <v/>
      </c>
      <c r="D2389" t="str">
        <f>IFERROR(VLOOKUP(Belegerfassung!A2397,Abfrage!$E$2:$F$20,2,FALSE),"")</f>
        <v/>
      </c>
      <c r="E2389" t="str">
        <f>IF(A2389&lt;&gt;"",Belegerfassung!B2397,"")</f>
        <v/>
      </c>
      <c r="F2389" t="str">
        <f>IF(Belegerfassung!L2397="","",IF(Belegerfassung!L2397&lt;&gt;"",IF(Belegerfassung!L2397&lt;&gt;"",IF(Belegerfassung!J2397&lt;&gt;0,VLOOKUP(Belegerfassung!L2397,Abfrage!$A$2:$C$19,2,),VLOOKUP(Belegerfassung!L2397,Abfrage!$A$2:$C$19,3,)),"")))</f>
        <v/>
      </c>
      <c r="G2389" t="str">
        <f t="shared" si="111"/>
        <v/>
      </c>
      <c r="H2389" s="31" t="str">
        <f>IF(A2389&lt;&gt;"",-Belegerfassung!J2397+Belegerfassung!K2397,"")</f>
        <v/>
      </c>
      <c r="I2389" s="49" t="str">
        <f>IFERROR(IF(H2389&lt;&gt;"",Belegerfassung!L2397*100,""),IF(OR(Belegerfassung!L2397="Leistung EU - Erlöse",Belegerfassung!L2397="Lieferungen EU-Erlöse",Belegerfassung!L2397="EUST",Belegerfassung!L2397="Bauleistungen 20%")=TRUE,"",MID(Belegerfassung!L2397,4,2)))</f>
        <v/>
      </c>
      <c r="J2389" s="6" t="str">
        <f>IF(A2389&lt;&gt;"",LEFT(Belegerfassung!D2397,40),"")</f>
        <v/>
      </c>
      <c r="K2389" t="str">
        <f>IF(A2389&lt;&gt;"",VLOOKUP(D2389,Abfrage!$F$2:$G$21,2,FALSE),"")</f>
        <v/>
      </c>
      <c r="L2389" s="6" t="str">
        <f>IF(Belegerfassung!H2397&lt;&gt;"",Belegerfassung!H2397,"")</f>
        <v/>
      </c>
      <c r="M2389" t="str">
        <f>IFERROR(IF(Belegerfassung!E2397&lt;&gt;"",VLOOKUP(Belegerfassung!E2397,Abfrage!$L$2:$M$15,2,),""),"")</f>
        <v/>
      </c>
      <c r="N2389" t="str">
        <f t="shared" si="112"/>
        <v/>
      </c>
      <c r="O2389" t="str">
        <f t="shared" si="113"/>
        <v/>
      </c>
      <c r="P2389" t="str">
        <f>IF(Belegerfassung!G2397&lt;&gt;"",CONCATENATE(Belegerfassung!G2397,".pdf"),"")</f>
        <v/>
      </c>
    </row>
    <row r="2390" spans="1:16">
      <c r="A2390" t="str">
        <f>IF(Belegerfassung!C2398&lt;&gt;"",0,"")</f>
        <v/>
      </c>
      <c r="B2390" t="str">
        <f>IFERROR(VLOOKUP(Belegerfassung!I2398,Konten!A:D,2,FALSE),"")</f>
        <v/>
      </c>
      <c r="C2390" t="str">
        <f>IF(A2390&lt;&gt;"",TEXT(Belegerfassung!C2398,"TT.MM.JJJJ"),"")</f>
        <v/>
      </c>
      <c r="D2390" t="str">
        <f>IFERROR(VLOOKUP(Belegerfassung!A2398,Abfrage!$E$2:$F$20,2,FALSE),"")</f>
        <v/>
      </c>
      <c r="E2390" t="str">
        <f>IF(A2390&lt;&gt;"",Belegerfassung!B2398,"")</f>
        <v/>
      </c>
      <c r="F2390" t="str">
        <f>IF(Belegerfassung!L2398="","",IF(Belegerfassung!L2398&lt;&gt;"",IF(Belegerfassung!L2398&lt;&gt;"",IF(Belegerfassung!J2398&lt;&gt;0,VLOOKUP(Belegerfassung!L2398,Abfrage!$A$2:$C$19,2,),VLOOKUP(Belegerfassung!L2398,Abfrage!$A$2:$C$19,3,)),"")))</f>
        <v/>
      </c>
      <c r="G2390" t="str">
        <f t="shared" si="111"/>
        <v/>
      </c>
      <c r="H2390" s="31" t="str">
        <f>IF(A2390&lt;&gt;"",-Belegerfassung!J2398+Belegerfassung!K2398,"")</f>
        <v/>
      </c>
      <c r="I2390" s="49" t="str">
        <f>IFERROR(IF(H2390&lt;&gt;"",Belegerfassung!L2398*100,""),IF(OR(Belegerfassung!L2398="Leistung EU - Erlöse",Belegerfassung!L2398="Lieferungen EU-Erlöse",Belegerfassung!L2398="EUST",Belegerfassung!L2398="Bauleistungen 20%")=TRUE,"",MID(Belegerfassung!L2398,4,2)))</f>
        <v/>
      </c>
      <c r="J2390" s="6" t="str">
        <f>IF(A2390&lt;&gt;"",LEFT(Belegerfassung!D2398,40),"")</f>
        <v/>
      </c>
      <c r="K2390" t="str">
        <f>IF(A2390&lt;&gt;"",VLOOKUP(D2390,Abfrage!$F$2:$G$21,2,FALSE),"")</f>
        <v/>
      </c>
      <c r="L2390" s="6" t="str">
        <f>IF(Belegerfassung!H2398&lt;&gt;"",Belegerfassung!H2398,"")</f>
        <v/>
      </c>
      <c r="M2390" t="str">
        <f>IFERROR(IF(Belegerfassung!E2398&lt;&gt;"",VLOOKUP(Belegerfassung!E2398,Abfrage!$L$2:$M$15,2,),""),"")</f>
        <v/>
      </c>
      <c r="N2390" t="str">
        <f t="shared" si="112"/>
        <v/>
      </c>
      <c r="O2390" t="str">
        <f t="shared" si="113"/>
        <v/>
      </c>
      <c r="P2390" t="str">
        <f>IF(Belegerfassung!G2398&lt;&gt;"",CONCATENATE(Belegerfassung!G2398,".pdf"),"")</f>
        <v/>
      </c>
    </row>
    <row r="2391" spans="1:16">
      <c r="A2391" t="str">
        <f>IF(Belegerfassung!C2399&lt;&gt;"",0,"")</f>
        <v/>
      </c>
      <c r="B2391" t="str">
        <f>IFERROR(VLOOKUP(Belegerfassung!I2399,Konten!A:D,2,FALSE),"")</f>
        <v/>
      </c>
      <c r="C2391" t="str">
        <f>IF(A2391&lt;&gt;"",TEXT(Belegerfassung!C2399,"TT.MM.JJJJ"),"")</f>
        <v/>
      </c>
      <c r="D2391" t="str">
        <f>IFERROR(VLOOKUP(Belegerfassung!A2399,Abfrage!$E$2:$F$20,2,FALSE),"")</f>
        <v/>
      </c>
      <c r="E2391" t="str">
        <f>IF(A2391&lt;&gt;"",Belegerfassung!B2399,"")</f>
        <v/>
      </c>
      <c r="F2391" t="str">
        <f>IF(Belegerfassung!L2399="","",IF(Belegerfassung!L2399&lt;&gt;"",IF(Belegerfassung!L2399&lt;&gt;"",IF(Belegerfassung!J2399&lt;&gt;0,VLOOKUP(Belegerfassung!L2399,Abfrage!$A$2:$C$19,2,),VLOOKUP(Belegerfassung!L2399,Abfrage!$A$2:$C$19,3,)),"")))</f>
        <v/>
      </c>
      <c r="G2391" t="str">
        <f t="shared" si="111"/>
        <v/>
      </c>
      <c r="H2391" s="31" t="str">
        <f>IF(A2391&lt;&gt;"",-Belegerfassung!J2399+Belegerfassung!K2399,"")</f>
        <v/>
      </c>
      <c r="I2391" s="49" t="str">
        <f>IFERROR(IF(H2391&lt;&gt;"",Belegerfassung!L2399*100,""),IF(OR(Belegerfassung!L2399="Leistung EU - Erlöse",Belegerfassung!L2399="Lieferungen EU-Erlöse",Belegerfassung!L2399="EUST",Belegerfassung!L2399="Bauleistungen 20%")=TRUE,"",MID(Belegerfassung!L2399,4,2)))</f>
        <v/>
      </c>
      <c r="J2391" s="6" t="str">
        <f>IF(A2391&lt;&gt;"",LEFT(Belegerfassung!D2399,40),"")</f>
        <v/>
      </c>
      <c r="K2391" t="str">
        <f>IF(A2391&lt;&gt;"",VLOOKUP(D2391,Abfrage!$F$2:$G$21,2,FALSE),"")</f>
        <v/>
      </c>
      <c r="L2391" s="6" t="str">
        <f>IF(Belegerfassung!H2399&lt;&gt;"",Belegerfassung!H2399,"")</f>
        <v/>
      </c>
      <c r="M2391" t="str">
        <f>IFERROR(IF(Belegerfassung!E2399&lt;&gt;"",VLOOKUP(Belegerfassung!E2399,Abfrage!$L$2:$M$15,2,),""),"")</f>
        <v/>
      </c>
      <c r="N2391" t="str">
        <f t="shared" si="112"/>
        <v/>
      </c>
      <c r="O2391" t="str">
        <f t="shared" si="113"/>
        <v/>
      </c>
      <c r="P2391" t="str">
        <f>IF(Belegerfassung!G2399&lt;&gt;"",CONCATENATE(Belegerfassung!G2399,".pdf"),"")</f>
        <v/>
      </c>
    </row>
    <row r="2392" spans="1:16">
      <c r="A2392" t="str">
        <f>IF(Belegerfassung!C2400&lt;&gt;"",0,"")</f>
        <v/>
      </c>
      <c r="B2392" t="str">
        <f>IFERROR(VLOOKUP(Belegerfassung!I2400,Konten!A:D,2,FALSE),"")</f>
        <v/>
      </c>
      <c r="C2392" t="str">
        <f>IF(A2392&lt;&gt;"",TEXT(Belegerfassung!C2400,"TT.MM.JJJJ"),"")</f>
        <v/>
      </c>
      <c r="D2392" t="str">
        <f>IFERROR(VLOOKUP(Belegerfassung!A2400,Abfrage!$E$2:$F$20,2,FALSE),"")</f>
        <v/>
      </c>
      <c r="E2392" t="str">
        <f>IF(A2392&lt;&gt;"",Belegerfassung!B2400,"")</f>
        <v/>
      </c>
      <c r="F2392" t="str">
        <f>IF(Belegerfassung!L2400="","",IF(Belegerfassung!L2400&lt;&gt;"",IF(Belegerfassung!L2400&lt;&gt;"",IF(Belegerfassung!J2400&lt;&gt;0,VLOOKUP(Belegerfassung!L2400,Abfrage!$A$2:$C$19,2,),VLOOKUP(Belegerfassung!L2400,Abfrage!$A$2:$C$19,3,)),"")))</f>
        <v/>
      </c>
      <c r="G2392" t="str">
        <f t="shared" si="111"/>
        <v/>
      </c>
      <c r="H2392" s="31" t="str">
        <f>IF(A2392&lt;&gt;"",-Belegerfassung!J2400+Belegerfassung!K2400,"")</f>
        <v/>
      </c>
      <c r="I2392" s="49" t="str">
        <f>IFERROR(IF(H2392&lt;&gt;"",Belegerfassung!L2400*100,""),IF(OR(Belegerfassung!L2400="Leistung EU - Erlöse",Belegerfassung!L2400="Lieferungen EU-Erlöse",Belegerfassung!L2400="EUST",Belegerfassung!L2400="Bauleistungen 20%")=TRUE,"",MID(Belegerfassung!L2400,4,2)))</f>
        <v/>
      </c>
      <c r="J2392" s="6" t="str">
        <f>IF(A2392&lt;&gt;"",LEFT(Belegerfassung!D2400,40),"")</f>
        <v/>
      </c>
      <c r="K2392" t="str">
        <f>IF(A2392&lt;&gt;"",VLOOKUP(D2392,Abfrage!$F$2:$G$21,2,FALSE),"")</f>
        <v/>
      </c>
      <c r="L2392" s="6" t="str">
        <f>IF(Belegerfassung!H2400&lt;&gt;"",Belegerfassung!H2400,"")</f>
        <v/>
      </c>
      <c r="M2392" t="str">
        <f>IFERROR(IF(Belegerfassung!E2400&lt;&gt;"",VLOOKUP(Belegerfassung!E2400,Abfrage!$L$2:$M$15,2,),""),"")</f>
        <v/>
      </c>
      <c r="N2392" t="str">
        <f t="shared" si="112"/>
        <v/>
      </c>
      <c r="O2392" t="str">
        <f t="shared" si="113"/>
        <v/>
      </c>
      <c r="P2392" t="str">
        <f>IF(Belegerfassung!G2400&lt;&gt;"",CONCATENATE(Belegerfassung!G2400,".pdf"),"")</f>
        <v/>
      </c>
    </row>
    <row r="2393" spans="1:16">
      <c r="A2393" t="str">
        <f>IF(Belegerfassung!C2401&lt;&gt;"",0,"")</f>
        <v/>
      </c>
      <c r="B2393" t="str">
        <f>IFERROR(VLOOKUP(Belegerfassung!I2401,Konten!A:D,2,FALSE),"")</f>
        <v/>
      </c>
      <c r="C2393" t="str">
        <f>IF(A2393&lt;&gt;"",TEXT(Belegerfassung!C2401,"TT.MM.JJJJ"),"")</f>
        <v/>
      </c>
      <c r="D2393" t="str">
        <f>IFERROR(VLOOKUP(Belegerfassung!A2401,Abfrage!$E$2:$F$20,2,FALSE),"")</f>
        <v/>
      </c>
      <c r="E2393" t="str">
        <f>IF(A2393&lt;&gt;"",Belegerfassung!B2401,"")</f>
        <v/>
      </c>
      <c r="F2393" t="str">
        <f>IF(Belegerfassung!L2401="","",IF(Belegerfassung!L2401&lt;&gt;"",IF(Belegerfassung!L2401&lt;&gt;"",IF(Belegerfassung!J2401&lt;&gt;0,VLOOKUP(Belegerfassung!L2401,Abfrage!$A$2:$C$19,2,),VLOOKUP(Belegerfassung!L2401,Abfrage!$A$2:$C$19,3,)),"")))</f>
        <v/>
      </c>
      <c r="G2393" t="str">
        <f t="shared" si="111"/>
        <v/>
      </c>
      <c r="H2393" s="31" t="str">
        <f>IF(A2393&lt;&gt;"",-Belegerfassung!J2401+Belegerfassung!K2401,"")</f>
        <v/>
      </c>
      <c r="I2393" s="49" t="str">
        <f>IFERROR(IF(H2393&lt;&gt;"",Belegerfassung!L2401*100,""),IF(OR(Belegerfassung!L2401="Leistung EU - Erlöse",Belegerfassung!L2401="Lieferungen EU-Erlöse",Belegerfassung!L2401="EUST",Belegerfassung!L2401="Bauleistungen 20%")=TRUE,"",MID(Belegerfassung!L2401,4,2)))</f>
        <v/>
      </c>
      <c r="J2393" s="6" t="str">
        <f>IF(A2393&lt;&gt;"",LEFT(Belegerfassung!D2401,40),"")</f>
        <v/>
      </c>
      <c r="K2393" t="str">
        <f>IF(A2393&lt;&gt;"",VLOOKUP(D2393,Abfrage!$F$2:$G$21,2,FALSE),"")</f>
        <v/>
      </c>
      <c r="L2393" s="6" t="str">
        <f>IF(Belegerfassung!H2401&lt;&gt;"",Belegerfassung!H2401,"")</f>
        <v/>
      </c>
      <c r="M2393" t="str">
        <f>IFERROR(IF(Belegerfassung!E2401&lt;&gt;"",VLOOKUP(Belegerfassung!E2401,Abfrage!$L$2:$M$15,2,),""),"")</f>
        <v/>
      </c>
      <c r="N2393" t="str">
        <f t="shared" si="112"/>
        <v/>
      </c>
      <c r="O2393" t="str">
        <f t="shared" si="113"/>
        <v/>
      </c>
      <c r="P2393" t="str">
        <f>IF(Belegerfassung!G2401&lt;&gt;"",CONCATENATE(Belegerfassung!G2401,".pdf"),"")</f>
        <v/>
      </c>
    </row>
    <row r="2394" spans="1:16">
      <c r="A2394" t="str">
        <f>IF(Belegerfassung!C2402&lt;&gt;"",0,"")</f>
        <v/>
      </c>
      <c r="B2394" t="str">
        <f>IFERROR(VLOOKUP(Belegerfassung!I2402,Konten!A:D,2,FALSE),"")</f>
        <v/>
      </c>
      <c r="C2394" t="str">
        <f>IF(A2394&lt;&gt;"",TEXT(Belegerfassung!C2402,"TT.MM.JJJJ"),"")</f>
        <v/>
      </c>
      <c r="D2394" t="str">
        <f>IFERROR(VLOOKUP(Belegerfassung!A2402,Abfrage!$E$2:$F$20,2,FALSE),"")</f>
        <v/>
      </c>
      <c r="E2394" t="str">
        <f>IF(A2394&lt;&gt;"",Belegerfassung!B2402,"")</f>
        <v/>
      </c>
      <c r="F2394" t="str">
        <f>IF(Belegerfassung!L2402="","",IF(Belegerfassung!L2402&lt;&gt;"",IF(Belegerfassung!L2402&lt;&gt;"",IF(Belegerfassung!J2402&lt;&gt;0,VLOOKUP(Belegerfassung!L2402,Abfrage!$A$2:$C$19,2,),VLOOKUP(Belegerfassung!L2402,Abfrage!$A$2:$C$19,3,)),"")))</f>
        <v/>
      </c>
      <c r="G2394" t="str">
        <f t="shared" si="111"/>
        <v/>
      </c>
      <c r="H2394" s="31" t="str">
        <f>IF(A2394&lt;&gt;"",-Belegerfassung!J2402+Belegerfassung!K2402,"")</f>
        <v/>
      </c>
      <c r="I2394" s="49" t="str">
        <f>IFERROR(IF(H2394&lt;&gt;"",Belegerfassung!L2402*100,""),IF(OR(Belegerfassung!L2402="Leistung EU - Erlöse",Belegerfassung!L2402="Lieferungen EU-Erlöse",Belegerfassung!L2402="EUST",Belegerfassung!L2402="Bauleistungen 20%")=TRUE,"",MID(Belegerfassung!L2402,4,2)))</f>
        <v/>
      </c>
      <c r="J2394" s="6" t="str">
        <f>IF(A2394&lt;&gt;"",LEFT(Belegerfassung!D2402,40),"")</f>
        <v/>
      </c>
      <c r="K2394" t="str">
        <f>IF(A2394&lt;&gt;"",VLOOKUP(D2394,Abfrage!$F$2:$G$21,2,FALSE),"")</f>
        <v/>
      </c>
      <c r="L2394" s="6" t="str">
        <f>IF(Belegerfassung!H2402&lt;&gt;"",Belegerfassung!H2402,"")</f>
        <v/>
      </c>
      <c r="M2394" t="str">
        <f>IFERROR(IF(Belegerfassung!E2402&lt;&gt;"",VLOOKUP(Belegerfassung!E2402,Abfrage!$L$2:$M$15,2,),""),"")</f>
        <v/>
      </c>
      <c r="N2394" t="str">
        <f t="shared" si="112"/>
        <v/>
      </c>
      <c r="O2394" t="str">
        <f t="shared" si="113"/>
        <v/>
      </c>
      <c r="P2394" t="str">
        <f>IF(Belegerfassung!G2402&lt;&gt;"",CONCATENATE(Belegerfassung!G2402,".pdf"),"")</f>
        <v/>
      </c>
    </row>
    <row r="2395" spans="1:16">
      <c r="A2395" t="str">
        <f>IF(Belegerfassung!C2403&lt;&gt;"",0,"")</f>
        <v/>
      </c>
      <c r="B2395" t="str">
        <f>IFERROR(VLOOKUP(Belegerfassung!I2403,Konten!A:D,2,FALSE),"")</f>
        <v/>
      </c>
      <c r="C2395" t="str">
        <f>IF(A2395&lt;&gt;"",TEXT(Belegerfassung!C2403,"TT.MM.JJJJ"),"")</f>
        <v/>
      </c>
      <c r="D2395" t="str">
        <f>IFERROR(VLOOKUP(Belegerfassung!A2403,Abfrage!$E$2:$F$20,2,FALSE),"")</f>
        <v/>
      </c>
      <c r="E2395" t="str">
        <f>IF(A2395&lt;&gt;"",Belegerfassung!B2403,"")</f>
        <v/>
      </c>
      <c r="F2395" t="str">
        <f>IF(Belegerfassung!L2403="","",IF(Belegerfassung!L2403&lt;&gt;"",IF(Belegerfassung!L2403&lt;&gt;"",IF(Belegerfassung!J2403&lt;&gt;0,VLOOKUP(Belegerfassung!L2403,Abfrage!$A$2:$C$19,2,),VLOOKUP(Belegerfassung!L2403,Abfrage!$A$2:$C$19,3,)),"")))</f>
        <v/>
      </c>
      <c r="G2395" t="str">
        <f t="shared" si="111"/>
        <v/>
      </c>
      <c r="H2395" s="31" t="str">
        <f>IF(A2395&lt;&gt;"",-Belegerfassung!J2403+Belegerfassung!K2403,"")</f>
        <v/>
      </c>
      <c r="I2395" s="49" t="str">
        <f>IFERROR(IF(H2395&lt;&gt;"",Belegerfassung!L2403*100,""),IF(OR(Belegerfassung!L2403="Leistung EU - Erlöse",Belegerfassung!L2403="Lieferungen EU-Erlöse",Belegerfassung!L2403="EUST",Belegerfassung!L2403="Bauleistungen 20%")=TRUE,"",MID(Belegerfassung!L2403,4,2)))</f>
        <v/>
      </c>
      <c r="J2395" s="6" t="str">
        <f>IF(A2395&lt;&gt;"",LEFT(Belegerfassung!D2403,40),"")</f>
        <v/>
      </c>
      <c r="K2395" t="str">
        <f>IF(A2395&lt;&gt;"",VLOOKUP(D2395,Abfrage!$F$2:$G$21,2,FALSE),"")</f>
        <v/>
      </c>
      <c r="L2395" s="6" t="str">
        <f>IF(Belegerfassung!H2403&lt;&gt;"",Belegerfassung!H2403,"")</f>
        <v/>
      </c>
      <c r="M2395" t="str">
        <f>IFERROR(IF(Belegerfassung!E2403&lt;&gt;"",VLOOKUP(Belegerfassung!E2403,Abfrage!$L$2:$M$15,2,),""),"")</f>
        <v/>
      </c>
      <c r="N2395" t="str">
        <f t="shared" si="112"/>
        <v/>
      </c>
      <c r="O2395" t="str">
        <f t="shared" si="113"/>
        <v/>
      </c>
      <c r="P2395" t="str">
        <f>IF(Belegerfassung!G2403&lt;&gt;"",CONCATENATE(Belegerfassung!G2403,".pdf"),"")</f>
        <v/>
      </c>
    </row>
    <row r="2396" spans="1:16">
      <c r="A2396" t="str">
        <f>IF(Belegerfassung!C2404&lt;&gt;"",0,"")</f>
        <v/>
      </c>
      <c r="B2396" t="str">
        <f>IFERROR(VLOOKUP(Belegerfassung!I2404,Konten!A:D,2,FALSE),"")</f>
        <v/>
      </c>
      <c r="C2396" t="str">
        <f>IF(A2396&lt;&gt;"",TEXT(Belegerfassung!C2404,"TT.MM.JJJJ"),"")</f>
        <v/>
      </c>
      <c r="D2396" t="str">
        <f>IFERROR(VLOOKUP(Belegerfassung!A2404,Abfrage!$E$2:$F$20,2,FALSE),"")</f>
        <v/>
      </c>
      <c r="E2396" t="str">
        <f>IF(A2396&lt;&gt;"",Belegerfassung!B2404,"")</f>
        <v/>
      </c>
      <c r="F2396" t="str">
        <f>IF(Belegerfassung!L2404="","",IF(Belegerfassung!L2404&lt;&gt;"",IF(Belegerfassung!L2404&lt;&gt;"",IF(Belegerfassung!J2404&lt;&gt;0,VLOOKUP(Belegerfassung!L2404,Abfrage!$A$2:$C$19,2,),VLOOKUP(Belegerfassung!L2404,Abfrage!$A$2:$C$19,3,)),"")))</f>
        <v/>
      </c>
      <c r="G2396" t="str">
        <f t="shared" si="111"/>
        <v/>
      </c>
      <c r="H2396" s="31" t="str">
        <f>IF(A2396&lt;&gt;"",-Belegerfassung!J2404+Belegerfassung!K2404,"")</f>
        <v/>
      </c>
      <c r="I2396" s="49" t="str">
        <f>IFERROR(IF(H2396&lt;&gt;"",Belegerfassung!L2404*100,""),IF(OR(Belegerfassung!L2404="Leistung EU - Erlöse",Belegerfassung!L2404="Lieferungen EU-Erlöse",Belegerfassung!L2404="EUST",Belegerfassung!L2404="Bauleistungen 20%")=TRUE,"",MID(Belegerfassung!L2404,4,2)))</f>
        <v/>
      </c>
      <c r="J2396" s="6" t="str">
        <f>IF(A2396&lt;&gt;"",LEFT(Belegerfassung!D2404,40),"")</f>
        <v/>
      </c>
      <c r="K2396" t="str">
        <f>IF(A2396&lt;&gt;"",VLOOKUP(D2396,Abfrage!$F$2:$G$21,2,FALSE),"")</f>
        <v/>
      </c>
      <c r="L2396" s="6" t="str">
        <f>IF(Belegerfassung!H2404&lt;&gt;"",Belegerfassung!H2404,"")</f>
        <v/>
      </c>
      <c r="M2396" t="str">
        <f>IFERROR(IF(Belegerfassung!E2404&lt;&gt;"",VLOOKUP(Belegerfassung!E2404,Abfrage!$L$2:$M$15,2,),""),"")</f>
        <v/>
      </c>
      <c r="N2396" t="str">
        <f t="shared" si="112"/>
        <v/>
      </c>
      <c r="O2396" t="str">
        <f t="shared" si="113"/>
        <v/>
      </c>
      <c r="P2396" t="str">
        <f>IF(Belegerfassung!G2404&lt;&gt;"",CONCATENATE(Belegerfassung!G2404,".pdf"),"")</f>
        <v/>
      </c>
    </row>
    <row r="2397" spans="1:16">
      <c r="A2397" t="str">
        <f>IF(Belegerfassung!C2405&lt;&gt;"",0,"")</f>
        <v/>
      </c>
      <c r="B2397" t="str">
        <f>IFERROR(VLOOKUP(Belegerfassung!I2405,Konten!A:D,2,FALSE),"")</f>
        <v/>
      </c>
      <c r="C2397" t="str">
        <f>IF(A2397&lt;&gt;"",TEXT(Belegerfassung!C2405,"TT.MM.JJJJ"),"")</f>
        <v/>
      </c>
      <c r="D2397" t="str">
        <f>IFERROR(VLOOKUP(Belegerfassung!A2405,Abfrage!$E$2:$F$20,2,FALSE),"")</f>
        <v/>
      </c>
      <c r="E2397" t="str">
        <f>IF(A2397&lt;&gt;"",Belegerfassung!B2405,"")</f>
        <v/>
      </c>
      <c r="F2397" t="str">
        <f>IF(Belegerfassung!L2405="","",IF(Belegerfassung!L2405&lt;&gt;"",IF(Belegerfassung!L2405&lt;&gt;"",IF(Belegerfassung!J2405&lt;&gt;0,VLOOKUP(Belegerfassung!L2405,Abfrage!$A$2:$C$19,2,),VLOOKUP(Belegerfassung!L2405,Abfrage!$A$2:$C$19,3,)),"")))</f>
        <v/>
      </c>
      <c r="G2397" t="str">
        <f t="shared" si="111"/>
        <v/>
      </c>
      <c r="H2397" s="31" t="str">
        <f>IF(A2397&lt;&gt;"",-Belegerfassung!J2405+Belegerfassung!K2405,"")</f>
        <v/>
      </c>
      <c r="I2397" s="49" t="str">
        <f>IFERROR(IF(H2397&lt;&gt;"",Belegerfassung!L2405*100,""),IF(OR(Belegerfassung!L2405="Leistung EU - Erlöse",Belegerfassung!L2405="Lieferungen EU-Erlöse",Belegerfassung!L2405="EUST",Belegerfassung!L2405="Bauleistungen 20%")=TRUE,"",MID(Belegerfassung!L2405,4,2)))</f>
        <v/>
      </c>
      <c r="J2397" s="6" t="str">
        <f>IF(A2397&lt;&gt;"",LEFT(Belegerfassung!D2405,40),"")</f>
        <v/>
      </c>
      <c r="K2397" t="str">
        <f>IF(A2397&lt;&gt;"",VLOOKUP(D2397,Abfrage!$F$2:$G$21,2,FALSE),"")</f>
        <v/>
      </c>
      <c r="L2397" s="6" t="str">
        <f>IF(Belegerfassung!H2405&lt;&gt;"",Belegerfassung!H2405,"")</f>
        <v/>
      </c>
      <c r="M2397" t="str">
        <f>IFERROR(IF(Belegerfassung!E2405&lt;&gt;"",VLOOKUP(Belegerfassung!E2405,Abfrage!$L$2:$M$15,2,),""),"")</f>
        <v/>
      </c>
      <c r="N2397" t="str">
        <f t="shared" si="112"/>
        <v/>
      </c>
      <c r="O2397" t="str">
        <f t="shared" si="113"/>
        <v/>
      </c>
      <c r="P2397" t="str">
        <f>IF(Belegerfassung!G2405&lt;&gt;"",CONCATENATE(Belegerfassung!G2405,".pdf"),"")</f>
        <v/>
      </c>
    </row>
    <row r="2398" spans="1:16">
      <c r="A2398" t="str">
        <f>IF(Belegerfassung!C2406&lt;&gt;"",0,"")</f>
        <v/>
      </c>
      <c r="B2398" t="str">
        <f>IFERROR(VLOOKUP(Belegerfassung!I2406,Konten!A:D,2,FALSE),"")</f>
        <v/>
      </c>
      <c r="C2398" t="str">
        <f>IF(A2398&lt;&gt;"",TEXT(Belegerfassung!C2406,"TT.MM.JJJJ"),"")</f>
        <v/>
      </c>
      <c r="D2398" t="str">
        <f>IFERROR(VLOOKUP(Belegerfassung!A2406,Abfrage!$E$2:$F$20,2,FALSE),"")</f>
        <v/>
      </c>
      <c r="E2398" t="str">
        <f>IF(A2398&lt;&gt;"",Belegerfassung!B2406,"")</f>
        <v/>
      </c>
      <c r="F2398" t="str">
        <f>IF(Belegerfassung!L2406="","",IF(Belegerfassung!L2406&lt;&gt;"",IF(Belegerfassung!L2406&lt;&gt;"",IF(Belegerfassung!J2406&lt;&gt;0,VLOOKUP(Belegerfassung!L2406,Abfrage!$A$2:$C$19,2,),VLOOKUP(Belegerfassung!L2406,Abfrage!$A$2:$C$19,3,)),"")))</f>
        <v/>
      </c>
      <c r="G2398" t="str">
        <f t="shared" si="111"/>
        <v/>
      </c>
      <c r="H2398" s="31" t="str">
        <f>IF(A2398&lt;&gt;"",-Belegerfassung!J2406+Belegerfassung!K2406,"")</f>
        <v/>
      </c>
      <c r="I2398" s="49" t="str">
        <f>IFERROR(IF(H2398&lt;&gt;"",Belegerfassung!L2406*100,""),IF(OR(Belegerfassung!L2406="Leistung EU - Erlöse",Belegerfassung!L2406="Lieferungen EU-Erlöse",Belegerfassung!L2406="EUST",Belegerfassung!L2406="Bauleistungen 20%")=TRUE,"",MID(Belegerfassung!L2406,4,2)))</f>
        <v/>
      </c>
      <c r="J2398" s="6" t="str">
        <f>IF(A2398&lt;&gt;"",LEFT(Belegerfassung!D2406,40),"")</f>
        <v/>
      </c>
      <c r="K2398" t="str">
        <f>IF(A2398&lt;&gt;"",VLOOKUP(D2398,Abfrage!$F$2:$G$21,2,FALSE),"")</f>
        <v/>
      </c>
      <c r="L2398" s="6" t="str">
        <f>IF(Belegerfassung!H2406&lt;&gt;"",Belegerfassung!H2406,"")</f>
        <v/>
      </c>
      <c r="M2398" t="str">
        <f>IFERROR(IF(Belegerfassung!E2406&lt;&gt;"",VLOOKUP(Belegerfassung!E2406,Abfrage!$L$2:$M$15,2,),""),"")</f>
        <v/>
      </c>
      <c r="N2398" t="str">
        <f t="shared" si="112"/>
        <v/>
      </c>
      <c r="O2398" t="str">
        <f t="shared" si="113"/>
        <v/>
      </c>
      <c r="P2398" t="str">
        <f>IF(Belegerfassung!G2406&lt;&gt;"",CONCATENATE(Belegerfassung!G2406,".pdf"),"")</f>
        <v/>
      </c>
    </row>
    <row r="2399" spans="1:16">
      <c r="A2399" t="str">
        <f>IF(Belegerfassung!C2407&lt;&gt;"",0,"")</f>
        <v/>
      </c>
      <c r="B2399" t="str">
        <f>IFERROR(VLOOKUP(Belegerfassung!I2407,Konten!A:D,2,FALSE),"")</f>
        <v/>
      </c>
      <c r="C2399" t="str">
        <f>IF(A2399&lt;&gt;"",TEXT(Belegerfassung!C2407,"TT.MM.JJJJ"),"")</f>
        <v/>
      </c>
      <c r="D2399" t="str">
        <f>IFERROR(VLOOKUP(Belegerfassung!A2407,Abfrage!$E$2:$F$20,2,FALSE),"")</f>
        <v/>
      </c>
      <c r="E2399" t="str">
        <f>IF(A2399&lt;&gt;"",Belegerfassung!B2407,"")</f>
        <v/>
      </c>
      <c r="F2399" t="str">
        <f>IF(Belegerfassung!L2407="","",IF(Belegerfassung!L2407&lt;&gt;"",IF(Belegerfassung!L2407&lt;&gt;"",IF(Belegerfassung!J2407&lt;&gt;0,VLOOKUP(Belegerfassung!L2407,Abfrage!$A$2:$C$19,2,),VLOOKUP(Belegerfassung!L2407,Abfrage!$A$2:$C$19,3,)),"")))</f>
        <v/>
      </c>
      <c r="G2399" t="str">
        <f t="shared" si="111"/>
        <v/>
      </c>
      <c r="H2399" s="31" t="str">
        <f>IF(A2399&lt;&gt;"",-Belegerfassung!J2407+Belegerfassung!K2407,"")</f>
        <v/>
      </c>
      <c r="I2399" s="49" t="str">
        <f>IFERROR(IF(H2399&lt;&gt;"",Belegerfassung!L2407*100,""),IF(OR(Belegerfassung!L2407="Leistung EU - Erlöse",Belegerfassung!L2407="Lieferungen EU-Erlöse",Belegerfassung!L2407="EUST",Belegerfassung!L2407="Bauleistungen 20%")=TRUE,"",MID(Belegerfassung!L2407,4,2)))</f>
        <v/>
      </c>
      <c r="J2399" s="6" t="str">
        <f>IF(A2399&lt;&gt;"",LEFT(Belegerfassung!D2407,40),"")</f>
        <v/>
      </c>
      <c r="K2399" t="str">
        <f>IF(A2399&lt;&gt;"",VLOOKUP(D2399,Abfrage!$F$2:$G$21,2,FALSE),"")</f>
        <v/>
      </c>
      <c r="L2399" s="6" t="str">
        <f>IF(Belegerfassung!H2407&lt;&gt;"",Belegerfassung!H2407,"")</f>
        <v/>
      </c>
      <c r="M2399" t="str">
        <f>IFERROR(IF(Belegerfassung!E2407&lt;&gt;"",VLOOKUP(Belegerfassung!E2407,Abfrage!$L$2:$M$15,2,),""),"")</f>
        <v/>
      </c>
      <c r="N2399" t="str">
        <f t="shared" si="112"/>
        <v/>
      </c>
      <c r="O2399" t="str">
        <f t="shared" si="113"/>
        <v/>
      </c>
      <c r="P2399" t="str">
        <f>IF(Belegerfassung!G2407&lt;&gt;"",CONCATENATE(Belegerfassung!G2407,".pdf"),"")</f>
        <v/>
      </c>
    </row>
    <row r="2400" spans="1:16">
      <c r="A2400" t="str">
        <f>IF(Belegerfassung!C2408&lt;&gt;"",0,"")</f>
        <v/>
      </c>
      <c r="B2400" t="str">
        <f>IFERROR(VLOOKUP(Belegerfassung!I2408,Konten!A:D,2,FALSE),"")</f>
        <v/>
      </c>
      <c r="C2400" t="str">
        <f>IF(A2400&lt;&gt;"",TEXT(Belegerfassung!C2408,"TT.MM.JJJJ"),"")</f>
        <v/>
      </c>
      <c r="D2400" t="str">
        <f>IFERROR(VLOOKUP(Belegerfassung!A2408,Abfrage!$E$2:$F$20,2,FALSE),"")</f>
        <v/>
      </c>
      <c r="E2400" t="str">
        <f>IF(A2400&lt;&gt;"",Belegerfassung!B2408,"")</f>
        <v/>
      </c>
      <c r="F2400" t="str">
        <f>IF(Belegerfassung!L2408="","",IF(Belegerfassung!L2408&lt;&gt;"",IF(Belegerfassung!L2408&lt;&gt;"",IF(Belegerfassung!J2408&lt;&gt;0,VLOOKUP(Belegerfassung!L2408,Abfrage!$A$2:$C$19,2,),VLOOKUP(Belegerfassung!L2408,Abfrage!$A$2:$C$19,3,)),"")))</f>
        <v/>
      </c>
      <c r="G2400" t="str">
        <f t="shared" si="111"/>
        <v/>
      </c>
      <c r="H2400" s="31" t="str">
        <f>IF(A2400&lt;&gt;"",-Belegerfassung!J2408+Belegerfassung!K2408,"")</f>
        <v/>
      </c>
      <c r="I2400" s="49" t="str">
        <f>IFERROR(IF(H2400&lt;&gt;"",Belegerfassung!L2408*100,""),IF(OR(Belegerfassung!L2408="Leistung EU - Erlöse",Belegerfassung!L2408="Lieferungen EU-Erlöse",Belegerfassung!L2408="EUST",Belegerfassung!L2408="Bauleistungen 20%")=TRUE,"",MID(Belegerfassung!L2408,4,2)))</f>
        <v/>
      </c>
      <c r="J2400" s="6" t="str">
        <f>IF(A2400&lt;&gt;"",LEFT(Belegerfassung!D2408,40),"")</f>
        <v/>
      </c>
      <c r="K2400" t="str">
        <f>IF(A2400&lt;&gt;"",VLOOKUP(D2400,Abfrage!$F$2:$G$21,2,FALSE),"")</f>
        <v/>
      </c>
      <c r="L2400" s="6" t="str">
        <f>IF(Belegerfassung!H2408&lt;&gt;"",Belegerfassung!H2408,"")</f>
        <v/>
      </c>
      <c r="M2400" t="str">
        <f>IFERROR(IF(Belegerfassung!E2408&lt;&gt;"",VLOOKUP(Belegerfassung!E2408,Abfrage!$L$2:$M$15,2,),""),"")</f>
        <v/>
      </c>
      <c r="N2400" t="str">
        <f t="shared" si="112"/>
        <v/>
      </c>
      <c r="O2400" t="str">
        <f t="shared" si="113"/>
        <v/>
      </c>
      <c r="P2400" t="str">
        <f>IF(Belegerfassung!G2408&lt;&gt;"",CONCATENATE(Belegerfassung!G2408,".pdf"),"")</f>
        <v/>
      </c>
    </row>
    <row r="2401" spans="1:16">
      <c r="A2401" t="str">
        <f>IF(Belegerfassung!C2409&lt;&gt;"",0,"")</f>
        <v/>
      </c>
      <c r="B2401" t="str">
        <f>IFERROR(VLOOKUP(Belegerfassung!I2409,Konten!A:D,2,FALSE),"")</f>
        <v/>
      </c>
      <c r="C2401" t="str">
        <f>IF(A2401&lt;&gt;"",TEXT(Belegerfassung!C2409,"TT.MM.JJJJ"),"")</f>
        <v/>
      </c>
      <c r="D2401" t="str">
        <f>IFERROR(VLOOKUP(Belegerfassung!A2409,Abfrage!$E$2:$F$20,2,FALSE),"")</f>
        <v/>
      </c>
      <c r="E2401" t="str">
        <f>IF(A2401&lt;&gt;"",Belegerfassung!B2409,"")</f>
        <v/>
      </c>
      <c r="F2401" t="str">
        <f>IF(Belegerfassung!L2409="","",IF(Belegerfassung!L2409&lt;&gt;"",IF(Belegerfassung!L2409&lt;&gt;"",IF(Belegerfassung!J2409&lt;&gt;0,VLOOKUP(Belegerfassung!L2409,Abfrage!$A$2:$C$19,2,),VLOOKUP(Belegerfassung!L2409,Abfrage!$A$2:$C$19,3,)),"")))</f>
        <v/>
      </c>
      <c r="G2401" t="str">
        <f t="shared" si="111"/>
        <v/>
      </c>
      <c r="H2401" s="31" t="str">
        <f>IF(A2401&lt;&gt;"",-Belegerfassung!J2409+Belegerfassung!K2409,"")</f>
        <v/>
      </c>
      <c r="I2401" s="49" t="str">
        <f>IFERROR(IF(H2401&lt;&gt;"",Belegerfassung!L2409*100,""),IF(OR(Belegerfassung!L2409="Leistung EU - Erlöse",Belegerfassung!L2409="Lieferungen EU-Erlöse",Belegerfassung!L2409="EUST",Belegerfassung!L2409="Bauleistungen 20%")=TRUE,"",MID(Belegerfassung!L2409,4,2)))</f>
        <v/>
      </c>
      <c r="J2401" s="6" t="str">
        <f>IF(A2401&lt;&gt;"",LEFT(Belegerfassung!D2409,40),"")</f>
        <v/>
      </c>
      <c r="K2401" t="str">
        <f>IF(A2401&lt;&gt;"",VLOOKUP(D2401,Abfrage!$F$2:$G$21,2,FALSE),"")</f>
        <v/>
      </c>
      <c r="L2401" s="6" t="str">
        <f>IF(Belegerfassung!H2409&lt;&gt;"",Belegerfassung!H2409,"")</f>
        <v/>
      </c>
      <c r="M2401" t="str">
        <f>IFERROR(IF(Belegerfassung!E2409&lt;&gt;"",VLOOKUP(Belegerfassung!E2409,Abfrage!$L$2:$M$15,2,),""),"")</f>
        <v/>
      </c>
      <c r="N2401" t="str">
        <f t="shared" si="112"/>
        <v/>
      </c>
      <c r="O2401" t="str">
        <f t="shared" si="113"/>
        <v/>
      </c>
      <c r="P2401" t="str">
        <f>IF(Belegerfassung!G2409&lt;&gt;"",CONCATENATE(Belegerfassung!G2409,".pdf"),"")</f>
        <v/>
      </c>
    </row>
    <row r="2402" spans="1:16">
      <c r="A2402" t="str">
        <f>IF(Belegerfassung!C2410&lt;&gt;"",0,"")</f>
        <v/>
      </c>
      <c r="B2402" t="str">
        <f>IFERROR(VLOOKUP(Belegerfassung!I2410,Konten!A:D,2,FALSE),"")</f>
        <v/>
      </c>
      <c r="C2402" t="str">
        <f>IF(A2402&lt;&gt;"",TEXT(Belegerfassung!C2410,"TT.MM.JJJJ"),"")</f>
        <v/>
      </c>
      <c r="D2402" t="str">
        <f>IFERROR(VLOOKUP(Belegerfassung!A2410,Abfrage!$E$2:$F$20,2,FALSE),"")</f>
        <v/>
      </c>
      <c r="E2402" t="str">
        <f>IF(A2402&lt;&gt;"",Belegerfassung!B2410,"")</f>
        <v/>
      </c>
      <c r="F2402" t="str">
        <f>IF(Belegerfassung!L2410="","",IF(Belegerfassung!L2410&lt;&gt;"",IF(Belegerfassung!L2410&lt;&gt;"",IF(Belegerfassung!J2410&lt;&gt;0,VLOOKUP(Belegerfassung!L2410,Abfrage!$A$2:$C$19,2,),VLOOKUP(Belegerfassung!L2410,Abfrage!$A$2:$C$19,3,)),"")))</f>
        <v/>
      </c>
      <c r="G2402" t="str">
        <f t="shared" si="111"/>
        <v/>
      </c>
      <c r="H2402" s="31" t="str">
        <f>IF(A2402&lt;&gt;"",-Belegerfassung!J2410+Belegerfassung!K2410,"")</f>
        <v/>
      </c>
      <c r="I2402" s="49" t="str">
        <f>IFERROR(IF(H2402&lt;&gt;"",Belegerfassung!L2410*100,""),IF(OR(Belegerfassung!L2410="Leistung EU - Erlöse",Belegerfassung!L2410="Lieferungen EU-Erlöse",Belegerfassung!L2410="EUST",Belegerfassung!L2410="Bauleistungen 20%")=TRUE,"",MID(Belegerfassung!L2410,4,2)))</f>
        <v/>
      </c>
      <c r="J2402" s="6" t="str">
        <f>IF(A2402&lt;&gt;"",LEFT(Belegerfassung!D2410,40),"")</f>
        <v/>
      </c>
      <c r="K2402" t="str">
        <f>IF(A2402&lt;&gt;"",VLOOKUP(D2402,Abfrage!$F$2:$G$21,2,FALSE),"")</f>
        <v/>
      </c>
      <c r="L2402" s="6" t="str">
        <f>IF(Belegerfassung!H2410&lt;&gt;"",Belegerfassung!H2410,"")</f>
        <v/>
      </c>
      <c r="M2402" t="str">
        <f>IFERROR(IF(Belegerfassung!E2410&lt;&gt;"",VLOOKUP(Belegerfassung!E2410,Abfrage!$L$2:$M$15,2,),""),"")</f>
        <v/>
      </c>
      <c r="N2402" t="str">
        <f t="shared" si="112"/>
        <v/>
      </c>
      <c r="O2402" t="str">
        <f t="shared" si="113"/>
        <v/>
      </c>
      <c r="P2402" t="str">
        <f>IF(Belegerfassung!G2410&lt;&gt;"",CONCATENATE(Belegerfassung!G2410,".pdf"),"")</f>
        <v/>
      </c>
    </row>
    <row r="2403" spans="1:16">
      <c r="A2403" t="str">
        <f>IF(Belegerfassung!C2411&lt;&gt;"",0,"")</f>
        <v/>
      </c>
      <c r="B2403" t="str">
        <f>IFERROR(VLOOKUP(Belegerfassung!I2411,Konten!A:D,2,FALSE),"")</f>
        <v/>
      </c>
      <c r="C2403" t="str">
        <f>IF(A2403&lt;&gt;"",TEXT(Belegerfassung!C2411,"TT.MM.JJJJ"),"")</f>
        <v/>
      </c>
      <c r="D2403" t="str">
        <f>IFERROR(VLOOKUP(Belegerfassung!A2411,Abfrage!$E$2:$F$20,2,FALSE),"")</f>
        <v/>
      </c>
      <c r="E2403" t="str">
        <f>IF(A2403&lt;&gt;"",Belegerfassung!B2411,"")</f>
        <v/>
      </c>
      <c r="F2403" t="str">
        <f>IF(Belegerfassung!L2411="","",IF(Belegerfassung!L2411&lt;&gt;"",IF(Belegerfassung!L2411&lt;&gt;"",IF(Belegerfassung!J2411&lt;&gt;0,VLOOKUP(Belegerfassung!L2411,Abfrage!$A$2:$C$19,2,),VLOOKUP(Belegerfassung!L2411,Abfrage!$A$2:$C$19,3,)),"")))</f>
        <v/>
      </c>
      <c r="G2403" t="str">
        <f t="shared" si="111"/>
        <v/>
      </c>
      <c r="H2403" s="31" t="str">
        <f>IF(A2403&lt;&gt;"",-Belegerfassung!J2411+Belegerfassung!K2411,"")</f>
        <v/>
      </c>
      <c r="I2403" s="49" t="str">
        <f>IFERROR(IF(H2403&lt;&gt;"",Belegerfassung!L2411*100,""),IF(OR(Belegerfassung!L2411="Leistung EU - Erlöse",Belegerfassung!L2411="Lieferungen EU-Erlöse",Belegerfassung!L2411="EUST",Belegerfassung!L2411="Bauleistungen 20%")=TRUE,"",MID(Belegerfassung!L2411,4,2)))</f>
        <v/>
      </c>
      <c r="J2403" s="6" t="str">
        <f>IF(A2403&lt;&gt;"",LEFT(Belegerfassung!D2411,40),"")</f>
        <v/>
      </c>
      <c r="K2403" t="str">
        <f>IF(A2403&lt;&gt;"",VLOOKUP(D2403,Abfrage!$F$2:$G$21,2,FALSE),"")</f>
        <v/>
      </c>
      <c r="L2403" s="6" t="str">
        <f>IF(Belegerfassung!H2411&lt;&gt;"",Belegerfassung!H2411,"")</f>
        <v/>
      </c>
      <c r="M2403" t="str">
        <f>IFERROR(IF(Belegerfassung!E2411&lt;&gt;"",VLOOKUP(Belegerfassung!E2411,Abfrage!$L$2:$M$15,2,),""),"")</f>
        <v/>
      </c>
      <c r="N2403" t="str">
        <f t="shared" si="112"/>
        <v/>
      </c>
      <c r="O2403" t="str">
        <f t="shared" si="113"/>
        <v/>
      </c>
      <c r="P2403" t="str">
        <f>IF(Belegerfassung!G2411&lt;&gt;"",CONCATENATE(Belegerfassung!G2411,".pdf"),"")</f>
        <v/>
      </c>
    </row>
    <row r="2404" spans="1:16">
      <c r="A2404" t="str">
        <f>IF(Belegerfassung!C2412&lt;&gt;"",0,"")</f>
        <v/>
      </c>
      <c r="B2404" t="str">
        <f>IFERROR(VLOOKUP(Belegerfassung!I2412,Konten!A:D,2,FALSE),"")</f>
        <v/>
      </c>
      <c r="C2404" t="str">
        <f>IF(A2404&lt;&gt;"",TEXT(Belegerfassung!C2412,"TT.MM.JJJJ"),"")</f>
        <v/>
      </c>
      <c r="D2404" t="str">
        <f>IFERROR(VLOOKUP(Belegerfassung!A2412,Abfrage!$E$2:$F$20,2,FALSE),"")</f>
        <v/>
      </c>
      <c r="E2404" t="str">
        <f>IF(A2404&lt;&gt;"",Belegerfassung!B2412,"")</f>
        <v/>
      </c>
      <c r="F2404" t="str">
        <f>IF(Belegerfassung!L2412="","",IF(Belegerfassung!L2412&lt;&gt;"",IF(Belegerfassung!L2412&lt;&gt;"",IF(Belegerfassung!J2412&lt;&gt;0,VLOOKUP(Belegerfassung!L2412,Abfrage!$A$2:$C$19,2,),VLOOKUP(Belegerfassung!L2412,Abfrage!$A$2:$C$19,3,)),"")))</f>
        <v/>
      </c>
      <c r="G2404" t="str">
        <f t="shared" si="111"/>
        <v/>
      </c>
      <c r="H2404" s="31" t="str">
        <f>IF(A2404&lt;&gt;"",-Belegerfassung!J2412+Belegerfassung!K2412,"")</f>
        <v/>
      </c>
      <c r="I2404" s="49" t="str">
        <f>IFERROR(IF(H2404&lt;&gt;"",Belegerfassung!L2412*100,""),IF(OR(Belegerfassung!L2412="Leistung EU - Erlöse",Belegerfassung!L2412="Lieferungen EU-Erlöse",Belegerfassung!L2412="EUST",Belegerfassung!L2412="Bauleistungen 20%")=TRUE,"",MID(Belegerfassung!L2412,4,2)))</f>
        <v/>
      </c>
      <c r="J2404" s="6" t="str">
        <f>IF(A2404&lt;&gt;"",LEFT(Belegerfassung!D2412,40),"")</f>
        <v/>
      </c>
      <c r="K2404" t="str">
        <f>IF(A2404&lt;&gt;"",VLOOKUP(D2404,Abfrage!$F$2:$G$21,2,FALSE),"")</f>
        <v/>
      </c>
      <c r="L2404" s="6" t="str">
        <f>IF(Belegerfassung!H2412&lt;&gt;"",Belegerfassung!H2412,"")</f>
        <v/>
      </c>
      <c r="M2404" t="str">
        <f>IFERROR(IF(Belegerfassung!E2412&lt;&gt;"",VLOOKUP(Belegerfassung!E2412,Abfrage!$L$2:$M$15,2,),""),"")</f>
        <v/>
      </c>
      <c r="N2404" t="str">
        <f t="shared" si="112"/>
        <v/>
      </c>
      <c r="O2404" t="str">
        <f t="shared" si="113"/>
        <v/>
      </c>
      <c r="P2404" t="str">
        <f>IF(Belegerfassung!G2412&lt;&gt;"",CONCATENATE(Belegerfassung!G2412,".pdf"),"")</f>
        <v/>
      </c>
    </row>
    <row r="2405" spans="1:16">
      <c r="A2405" t="str">
        <f>IF(Belegerfassung!C2413&lt;&gt;"",0,"")</f>
        <v/>
      </c>
      <c r="B2405" t="str">
        <f>IFERROR(VLOOKUP(Belegerfassung!I2413,Konten!A:D,2,FALSE),"")</f>
        <v/>
      </c>
      <c r="C2405" t="str">
        <f>IF(A2405&lt;&gt;"",TEXT(Belegerfassung!C2413,"TT.MM.JJJJ"),"")</f>
        <v/>
      </c>
      <c r="D2405" t="str">
        <f>IFERROR(VLOOKUP(Belegerfassung!A2413,Abfrage!$E$2:$F$20,2,FALSE),"")</f>
        <v/>
      </c>
      <c r="E2405" t="str">
        <f>IF(A2405&lt;&gt;"",Belegerfassung!B2413,"")</f>
        <v/>
      </c>
      <c r="F2405" t="str">
        <f>IF(Belegerfassung!L2413="","",IF(Belegerfassung!L2413&lt;&gt;"",IF(Belegerfassung!L2413&lt;&gt;"",IF(Belegerfassung!J2413&lt;&gt;0,VLOOKUP(Belegerfassung!L2413,Abfrage!$A$2:$C$19,2,),VLOOKUP(Belegerfassung!L2413,Abfrage!$A$2:$C$19,3,)),"")))</f>
        <v/>
      </c>
      <c r="G2405" t="str">
        <f t="shared" si="111"/>
        <v/>
      </c>
      <c r="H2405" s="31" t="str">
        <f>IF(A2405&lt;&gt;"",-Belegerfassung!J2413+Belegerfassung!K2413,"")</f>
        <v/>
      </c>
      <c r="I2405" s="49" t="str">
        <f>IFERROR(IF(H2405&lt;&gt;"",Belegerfassung!L2413*100,""),IF(OR(Belegerfassung!L2413="Leistung EU - Erlöse",Belegerfassung!L2413="Lieferungen EU-Erlöse",Belegerfassung!L2413="EUST",Belegerfassung!L2413="Bauleistungen 20%")=TRUE,"",MID(Belegerfassung!L2413,4,2)))</f>
        <v/>
      </c>
      <c r="J2405" s="6" t="str">
        <f>IF(A2405&lt;&gt;"",LEFT(Belegerfassung!D2413,40),"")</f>
        <v/>
      </c>
      <c r="K2405" t="str">
        <f>IF(A2405&lt;&gt;"",VLOOKUP(D2405,Abfrage!$F$2:$G$21,2,FALSE),"")</f>
        <v/>
      </c>
      <c r="L2405" s="6" t="str">
        <f>IF(Belegerfassung!H2413&lt;&gt;"",Belegerfassung!H2413,"")</f>
        <v/>
      </c>
      <c r="M2405" t="str">
        <f>IFERROR(IF(Belegerfassung!E2413&lt;&gt;"",VLOOKUP(Belegerfassung!E2413,Abfrage!$L$2:$M$15,2,),""),"")</f>
        <v/>
      </c>
      <c r="N2405" t="str">
        <f t="shared" si="112"/>
        <v/>
      </c>
      <c r="O2405" t="str">
        <f t="shared" si="113"/>
        <v/>
      </c>
      <c r="P2405" t="str">
        <f>IF(Belegerfassung!G2413&lt;&gt;"",CONCATENATE(Belegerfassung!G2413,".pdf"),"")</f>
        <v/>
      </c>
    </row>
    <row r="2406" spans="1:16">
      <c r="A2406" t="str">
        <f>IF(Belegerfassung!C2414&lt;&gt;"",0,"")</f>
        <v/>
      </c>
      <c r="B2406" t="str">
        <f>IFERROR(VLOOKUP(Belegerfassung!I2414,Konten!A:D,2,FALSE),"")</f>
        <v/>
      </c>
      <c r="C2406" t="str">
        <f>IF(A2406&lt;&gt;"",TEXT(Belegerfassung!C2414,"TT.MM.JJJJ"),"")</f>
        <v/>
      </c>
      <c r="D2406" t="str">
        <f>IFERROR(VLOOKUP(Belegerfassung!A2414,Abfrage!$E$2:$F$20,2,FALSE),"")</f>
        <v/>
      </c>
      <c r="E2406" t="str">
        <f>IF(A2406&lt;&gt;"",Belegerfassung!B2414,"")</f>
        <v/>
      </c>
      <c r="F2406" t="str">
        <f>IF(Belegerfassung!L2414="","",IF(Belegerfassung!L2414&lt;&gt;"",IF(Belegerfassung!L2414&lt;&gt;"",IF(Belegerfassung!J2414&lt;&gt;0,VLOOKUP(Belegerfassung!L2414,Abfrage!$A$2:$C$19,2,),VLOOKUP(Belegerfassung!L2414,Abfrage!$A$2:$C$19,3,)),"")))</f>
        <v/>
      </c>
      <c r="G2406" t="str">
        <f t="shared" si="111"/>
        <v/>
      </c>
      <c r="H2406" s="31" t="str">
        <f>IF(A2406&lt;&gt;"",-Belegerfassung!J2414+Belegerfassung!K2414,"")</f>
        <v/>
      </c>
      <c r="I2406" s="49" t="str">
        <f>IFERROR(IF(H2406&lt;&gt;"",Belegerfassung!L2414*100,""),IF(OR(Belegerfassung!L2414="Leistung EU - Erlöse",Belegerfassung!L2414="Lieferungen EU-Erlöse",Belegerfassung!L2414="EUST",Belegerfassung!L2414="Bauleistungen 20%")=TRUE,"",MID(Belegerfassung!L2414,4,2)))</f>
        <v/>
      </c>
      <c r="J2406" s="6" t="str">
        <f>IF(A2406&lt;&gt;"",LEFT(Belegerfassung!D2414,40),"")</f>
        <v/>
      </c>
      <c r="K2406" t="str">
        <f>IF(A2406&lt;&gt;"",VLOOKUP(D2406,Abfrage!$F$2:$G$21,2,FALSE),"")</f>
        <v/>
      </c>
      <c r="L2406" s="6" t="str">
        <f>IF(Belegerfassung!H2414&lt;&gt;"",Belegerfassung!H2414,"")</f>
        <v/>
      </c>
      <c r="M2406" t="str">
        <f>IFERROR(IF(Belegerfassung!E2414&lt;&gt;"",VLOOKUP(Belegerfassung!E2414,Abfrage!$L$2:$M$15,2,),""),"")</f>
        <v/>
      </c>
      <c r="N2406" t="str">
        <f t="shared" si="112"/>
        <v/>
      </c>
      <c r="O2406" t="str">
        <f t="shared" si="113"/>
        <v/>
      </c>
      <c r="P2406" t="str">
        <f>IF(Belegerfassung!G2414&lt;&gt;"",CONCATENATE(Belegerfassung!G2414,".pdf"),"")</f>
        <v/>
      </c>
    </row>
    <row r="2407" spans="1:16">
      <c r="A2407" t="str">
        <f>IF(Belegerfassung!C2415&lt;&gt;"",0,"")</f>
        <v/>
      </c>
      <c r="B2407" t="str">
        <f>IFERROR(VLOOKUP(Belegerfassung!I2415,Konten!A:D,2,FALSE),"")</f>
        <v/>
      </c>
      <c r="C2407" t="str">
        <f>IF(A2407&lt;&gt;"",TEXT(Belegerfassung!C2415,"TT.MM.JJJJ"),"")</f>
        <v/>
      </c>
      <c r="D2407" t="str">
        <f>IFERROR(VLOOKUP(Belegerfassung!A2415,Abfrage!$E$2:$F$20,2,FALSE),"")</f>
        <v/>
      </c>
      <c r="E2407" t="str">
        <f>IF(A2407&lt;&gt;"",Belegerfassung!B2415,"")</f>
        <v/>
      </c>
      <c r="F2407" t="str">
        <f>IF(Belegerfassung!L2415="","",IF(Belegerfassung!L2415&lt;&gt;"",IF(Belegerfassung!L2415&lt;&gt;"",IF(Belegerfassung!J2415&lt;&gt;0,VLOOKUP(Belegerfassung!L2415,Abfrage!$A$2:$C$19,2,),VLOOKUP(Belegerfassung!L2415,Abfrage!$A$2:$C$19,3,)),"")))</f>
        <v/>
      </c>
      <c r="G2407" t="str">
        <f t="shared" si="111"/>
        <v/>
      </c>
      <c r="H2407" s="31" t="str">
        <f>IF(A2407&lt;&gt;"",-Belegerfassung!J2415+Belegerfassung!K2415,"")</f>
        <v/>
      </c>
      <c r="I2407" s="49" t="str">
        <f>IFERROR(IF(H2407&lt;&gt;"",Belegerfassung!L2415*100,""),IF(OR(Belegerfassung!L2415="Leistung EU - Erlöse",Belegerfassung!L2415="Lieferungen EU-Erlöse",Belegerfassung!L2415="EUST",Belegerfassung!L2415="Bauleistungen 20%")=TRUE,"",MID(Belegerfassung!L2415,4,2)))</f>
        <v/>
      </c>
      <c r="J2407" s="6" t="str">
        <f>IF(A2407&lt;&gt;"",LEFT(Belegerfassung!D2415,40),"")</f>
        <v/>
      </c>
      <c r="K2407" t="str">
        <f>IF(A2407&lt;&gt;"",VLOOKUP(D2407,Abfrage!$F$2:$G$21,2,FALSE),"")</f>
        <v/>
      </c>
      <c r="L2407" s="6" t="str">
        <f>IF(Belegerfassung!H2415&lt;&gt;"",Belegerfassung!H2415,"")</f>
        <v/>
      </c>
      <c r="M2407" t="str">
        <f>IFERROR(IF(Belegerfassung!E2415&lt;&gt;"",VLOOKUP(Belegerfassung!E2415,Abfrage!$L$2:$M$15,2,),""),"")</f>
        <v/>
      </c>
      <c r="N2407" t="str">
        <f t="shared" si="112"/>
        <v/>
      </c>
      <c r="O2407" t="str">
        <f t="shared" si="113"/>
        <v/>
      </c>
      <c r="P2407" t="str">
        <f>IF(Belegerfassung!G2415&lt;&gt;"",CONCATENATE(Belegerfassung!G2415,".pdf"),"")</f>
        <v/>
      </c>
    </row>
    <row r="2408" spans="1:16">
      <c r="A2408" t="str">
        <f>IF(Belegerfassung!C2416&lt;&gt;"",0,"")</f>
        <v/>
      </c>
      <c r="B2408" t="str">
        <f>IFERROR(VLOOKUP(Belegerfassung!I2416,Konten!A:D,2,FALSE),"")</f>
        <v/>
      </c>
      <c r="C2408" t="str">
        <f>IF(A2408&lt;&gt;"",TEXT(Belegerfassung!C2416,"TT.MM.JJJJ"),"")</f>
        <v/>
      </c>
      <c r="D2408" t="str">
        <f>IFERROR(VLOOKUP(Belegerfassung!A2416,Abfrage!$E$2:$F$20,2,FALSE),"")</f>
        <v/>
      </c>
      <c r="E2408" t="str">
        <f>IF(A2408&lt;&gt;"",Belegerfassung!B2416,"")</f>
        <v/>
      </c>
      <c r="F2408" t="str">
        <f>IF(Belegerfassung!L2416="","",IF(Belegerfassung!L2416&lt;&gt;"",IF(Belegerfassung!L2416&lt;&gt;"",IF(Belegerfassung!J2416&lt;&gt;0,VLOOKUP(Belegerfassung!L2416,Abfrage!$A$2:$C$19,2,),VLOOKUP(Belegerfassung!L2416,Abfrage!$A$2:$C$19,3,)),"")))</f>
        <v/>
      </c>
      <c r="G2408" t="str">
        <f t="shared" si="111"/>
        <v/>
      </c>
      <c r="H2408" s="31" t="str">
        <f>IF(A2408&lt;&gt;"",-Belegerfassung!J2416+Belegerfassung!K2416,"")</f>
        <v/>
      </c>
      <c r="I2408" s="49" t="str">
        <f>IFERROR(IF(H2408&lt;&gt;"",Belegerfassung!L2416*100,""),IF(OR(Belegerfassung!L2416="Leistung EU - Erlöse",Belegerfassung!L2416="Lieferungen EU-Erlöse",Belegerfassung!L2416="EUST",Belegerfassung!L2416="Bauleistungen 20%")=TRUE,"",MID(Belegerfassung!L2416,4,2)))</f>
        <v/>
      </c>
      <c r="J2408" s="6" t="str">
        <f>IF(A2408&lt;&gt;"",LEFT(Belegerfassung!D2416,40),"")</f>
        <v/>
      </c>
      <c r="K2408" t="str">
        <f>IF(A2408&lt;&gt;"",VLOOKUP(D2408,Abfrage!$F$2:$G$21,2,FALSE),"")</f>
        <v/>
      </c>
      <c r="L2408" s="6" t="str">
        <f>IF(Belegerfassung!H2416&lt;&gt;"",Belegerfassung!H2416,"")</f>
        <v/>
      </c>
      <c r="M2408" t="str">
        <f>IFERROR(IF(Belegerfassung!E2416&lt;&gt;"",VLOOKUP(Belegerfassung!E2416,Abfrage!$L$2:$M$15,2,),""),"")</f>
        <v/>
      </c>
      <c r="N2408" t="str">
        <f t="shared" si="112"/>
        <v/>
      </c>
      <c r="O2408" t="str">
        <f t="shared" si="113"/>
        <v/>
      </c>
      <c r="P2408" t="str">
        <f>IF(Belegerfassung!G2416&lt;&gt;"",CONCATENATE(Belegerfassung!G2416,".pdf"),"")</f>
        <v/>
      </c>
    </row>
    <row r="2409" spans="1:16">
      <c r="A2409" t="str">
        <f>IF(Belegerfassung!C2417&lt;&gt;"",0,"")</f>
        <v/>
      </c>
      <c r="B2409" t="str">
        <f>IFERROR(VLOOKUP(Belegerfassung!I2417,Konten!A:D,2,FALSE),"")</f>
        <v/>
      </c>
      <c r="C2409" t="str">
        <f>IF(A2409&lt;&gt;"",TEXT(Belegerfassung!C2417,"TT.MM.JJJJ"),"")</f>
        <v/>
      </c>
      <c r="D2409" t="str">
        <f>IFERROR(VLOOKUP(Belegerfassung!A2417,Abfrage!$E$2:$F$20,2,FALSE),"")</f>
        <v/>
      </c>
      <c r="E2409" t="str">
        <f>IF(A2409&lt;&gt;"",Belegerfassung!B2417,"")</f>
        <v/>
      </c>
      <c r="F2409" t="str">
        <f>IF(Belegerfassung!L2417="","",IF(Belegerfassung!L2417&lt;&gt;"",IF(Belegerfassung!L2417&lt;&gt;"",IF(Belegerfassung!J2417&lt;&gt;0,VLOOKUP(Belegerfassung!L2417,Abfrage!$A$2:$C$19,2,),VLOOKUP(Belegerfassung!L2417,Abfrage!$A$2:$C$19,3,)),"")))</f>
        <v/>
      </c>
      <c r="G2409" t="str">
        <f t="shared" si="111"/>
        <v/>
      </c>
      <c r="H2409" s="31" t="str">
        <f>IF(A2409&lt;&gt;"",-Belegerfassung!J2417+Belegerfassung!K2417,"")</f>
        <v/>
      </c>
      <c r="I2409" s="49" t="str">
        <f>IFERROR(IF(H2409&lt;&gt;"",Belegerfassung!L2417*100,""),IF(OR(Belegerfassung!L2417="Leistung EU - Erlöse",Belegerfassung!L2417="Lieferungen EU-Erlöse",Belegerfassung!L2417="EUST",Belegerfassung!L2417="Bauleistungen 20%")=TRUE,"",MID(Belegerfassung!L2417,4,2)))</f>
        <v/>
      </c>
      <c r="J2409" s="6" t="str">
        <f>IF(A2409&lt;&gt;"",LEFT(Belegerfassung!D2417,40),"")</f>
        <v/>
      </c>
      <c r="K2409" t="str">
        <f>IF(A2409&lt;&gt;"",VLOOKUP(D2409,Abfrage!$F$2:$G$21,2,FALSE),"")</f>
        <v/>
      </c>
      <c r="L2409" s="6" t="str">
        <f>IF(Belegerfassung!H2417&lt;&gt;"",Belegerfassung!H2417,"")</f>
        <v/>
      </c>
      <c r="M2409" t="str">
        <f>IFERROR(IF(Belegerfassung!E2417&lt;&gt;"",VLOOKUP(Belegerfassung!E2417,Abfrage!$L$2:$M$15,2,),""),"")</f>
        <v/>
      </c>
      <c r="N2409" t="str">
        <f t="shared" si="112"/>
        <v/>
      </c>
      <c r="O2409" t="str">
        <f t="shared" si="113"/>
        <v/>
      </c>
      <c r="P2409" t="str">
        <f>IF(Belegerfassung!G2417&lt;&gt;"",CONCATENATE(Belegerfassung!G2417,".pdf"),"")</f>
        <v/>
      </c>
    </row>
    <row r="2410" spans="1:16">
      <c r="A2410" t="str">
        <f>IF(Belegerfassung!C2418&lt;&gt;"",0,"")</f>
        <v/>
      </c>
      <c r="B2410" t="str">
        <f>IFERROR(VLOOKUP(Belegerfassung!I2418,Konten!A:D,2,FALSE),"")</f>
        <v/>
      </c>
      <c r="C2410" t="str">
        <f>IF(A2410&lt;&gt;"",TEXT(Belegerfassung!C2418,"TT.MM.JJJJ"),"")</f>
        <v/>
      </c>
      <c r="D2410" t="str">
        <f>IFERROR(VLOOKUP(Belegerfassung!A2418,Abfrage!$E$2:$F$20,2,FALSE),"")</f>
        <v/>
      </c>
      <c r="E2410" t="str">
        <f>IF(A2410&lt;&gt;"",Belegerfassung!B2418,"")</f>
        <v/>
      </c>
      <c r="F2410" t="str">
        <f>IF(Belegerfassung!L2418="","",IF(Belegerfassung!L2418&lt;&gt;"",IF(Belegerfassung!L2418&lt;&gt;"",IF(Belegerfassung!J2418&lt;&gt;0,VLOOKUP(Belegerfassung!L2418,Abfrage!$A$2:$C$19,2,),VLOOKUP(Belegerfassung!L2418,Abfrage!$A$2:$C$19,3,)),"")))</f>
        <v/>
      </c>
      <c r="G2410" t="str">
        <f t="shared" si="111"/>
        <v/>
      </c>
      <c r="H2410" s="31" t="str">
        <f>IF(A2410&lt;&gt;"",-Belegerfassung!J2418+Belegerfassung!K2418,"")</f>
        <v/>
      </c>
      <c r="I2410" s="49" t="str">
        <f>IFERROR(IF(H2410&lt;&gt;"",Belegerfassung!L2418*100,""),IF(OR(Belegerfassung!L2418="Leistung EU - Erlöse",Belegerfassung!L2418="Lieferungen EU-Erlöse",Belegerfassung!L2418="EUST",Belegerfassung!L2418="Bauleistungen 20%")=TRUE,"",MID(Belegerfassung!L2418,4,2)))</f>
        <v/>
      </c>
      <c r="J2410" s="6" t="str">
        <f>IF(A2410&lt;&gt;"",LEFT(Belegerfassung!D2418,40),"")</f>
        <v/>
      </c>
      <c r="K2410" t="str">
        <f>IF(A2410&lt;&gt;"",VLOOKUP(D2410,Abfrage!$F$2:$G$21,2,FALSE),"")</f>
        <v/>
      </c>
      <c r="L2410" s="6" t="str">
        <f>IF(Belegerfassung!H2418&lt;&gt;"",Belegerfassung!H2418,"")</f>
        <v/>
      </c>
      <c r="M2410" t="str">
        <f>IFERROR(IF(Belegerfassung!E2418&lt;&gt;"",VLOOKUP(Belegerfassung!E2418,Abfrage!$L$2:$M$15,2,),""),"")</f>
        <v/>
      </c>
      <c r="N2410" t="str">
        <f t="shared" si="112"/>
        <v/>
      </c>
      <c r="O2410" t="str">
        <f t="shared" si="113"/>
        <v/>
      </c>
      <c r="P2410" t="str">
        <f>IF(Belegerfassung!G2418&lt;&gt;"",CONCATENATE(Belegerfassung!G2418,".pdf"),"")</f>
        <v/>
      </c>
    </row>
    <row r="2411" spans="1:16">
      <c r="A2411" t="str">
        <f>IF(Belegerfassung!C2419&lt;&gt;"",0,"")</f>
        <v/>
      </c>
      <c r="B2411" t="str">
        <f>IFERROR(VLOOKUP(Belegerfassung!I2419,Konten!A:D,2,FALSE),"")</f>
        <v/>
      </c>
      <c r="C2411" t="str">
        <f>IF(A2411&lt;&gt;"",TEXT(Belegerfassung!C2419,"TT.MM.JJJJ"),"")</f>
        <v/>
      </c>
      <c r="D2411" t="str">
        <f>IFERROR(VLOOKUP(Belegerfassung!A2419,Abfrage!$E$2:$F$20,2,FALSE),"")</f>
        <v/>
      </c>
      <c r="E2411" t="str">
        <f>IF(A2411&lt;&gt;"",Belegerfassung!B2419,"")</f>
        <v/>
      </c>
      <c r="F2411" t="str">
        <f>IF(Belegerfassung!L2419="","",IF(Belegerfassung!L2419&lt;&gt;"",IF(Belegerfassung!L2419&lt;&gt;"",IF(Belegerfassung!J2419&lt;&gt;0,VLOOKUP(Belegerfassung!L2419,Abfrage!$A$2:$C$19,2,),VLOOKUP(Belegerfassung!L2419,Abfrage!$A$2:$C$19,3,)),"")))</f>
        <v/>
      </c>
      <c r="G2411" t="str">
        <f t="shared" si="111"/>
        <v/>
      </c>
      <c r="H2411" s="31" t="str">
        <f>IF(A2411&lt;&gt;"",-Belegerfassung!J2419+Belegerfassung!K2419,"")</f>
        <v/>
      </c>
      <c r="I2411" s="49" t="str">
        <f>IFERROR(IF(H2411&lt;&gt;"",Belegerfassung!L2419*100,""),IF(OR(Belegerfassung!L2419="Leistung EU - Erlöse",Belegerfassung!L2419="Lieferungen EU-Erlöse",Belegerfassung!L2419="EUST",Belegerfassung!L2419="Bauleistungen 20%")=TRUE,"",MID(Belegerfassung!L2419,4,2)))</f>
        <v/>
      </c>
      <c r="J2411" s="6" t="str">
        <f>IF(A2411&lt;&gt;"",LEFT(Belegerfassung!D2419,40),"")</f>
        <v/>
      </c>
      <c r="K2411" t="str">
        <f>IF(A2411&lt;&gt;"",VLOOKUP(D2411,Abfrage!$F$2:$G$21,2,FALSE),"")</f>
        <v/>
      </c>
      <c r="L2411" s="6" t="str">
        <f>IF(Belegerfassung!H2419&lt;&gt;"",Belegerfassung!H2419,"")</f>
        <v/>
      </c>
      <c r="M2411" t="str">
        <f>IFERROR(IF(Belegerfassung!E2419&lt;&gt;"",VLOOKUP(Belegerfassung!E2419,Abfrage!$L$2:$M$15,2,),""),"")</f>
        <v/>
      </c>
      <c r="N2411" t="str">
        <f t="shared" si="112"/>
        <v/>
      </c>
      <c r="O2411" t="str">
        <f t="shared" si="113"/>
        <v/>
      </c>
      <c r="P2411" t="str">
        <f>IF(Belegerfassung!G2419&lt;&gt;"",CONCATENATE(Belegerfassung!G2419,".pdf"),"")</f>
        <v/>
      </c>
    </row>
    <row r="2412" spans="1:16">
      <c r="A2412" t="str">
        <f>IF(Belegerfassung!C2420&lt;&gt;"",0,"")</f>
        <v/>
      </c>
      <c r="B2412" t="str">
        <f>IFERROR(VLOOKUP(Belegerfassung!I2420,Konten!A:D,2,FALSE),"")</f>
        <v/>
      </c>
      <c r="C2412" t="str">
        <f>IF(A2412&lt;&gt;"",TEXT(Belegerfassung!C2420,"TT.MM.JJJJ"),"")</f>
        <v/>
      </c>
      <c r="D2412" t="str">
        <f>IFERROR(VLOOKUP(Belegerfassung!A2420,Abfrage!$E$2:$F$20,2,FALSE),"")</f>
        <v/>
      </c>
      <c r="E2412" t="str">
        <f>IF(A2412&lt;&gt;"",Belegerfassung!B2420,"")</f>
        <v/>
      </c>
      <c r="F2412" t="str">
        <f>IF(Belegerfassung!L2420="","",IF(Belegerfassung!L2420&lt;&gt;"",IF(Belegerfassung!L2420&lt;&gt;"",IF(Belegerfassung!J2420&lt;&gt;0,VLOOKUP(Belegerfassung!L2420,Abfrage!$A$2:$C$19,2,),VLOOKUP(Belegerfassung!L2420,Abfrage!$A$2:$C$19,3,)),"")))</f>
        <v/>
      </c>
      <c r="G2412" t="str">
        <f t="shared" si="111"/>
        <v/>
      </c>
      <c r="H2412" s="31" t="str">
        <f>IF(A2412&lt;&gt;"",-Belegerfassung!J2420+Belegerfassung!K2420,"")</f>
        <v/>
      </c>
      <c r="I2412" s="49" t="str">
        <f>IFERROR(IF(H2412&lt;&gt;"",Belegerfassung!L2420*100,""),IF(OR(Belegerfassung!L2420="Leistung EU - Erlöse",Belegerfassung!L2420="Lieferungen EU-Erlöse",Belegerfassung!L2420="EUST",Belegerfassung!L2420="Bauleistungen 20%")=TRUE,"",MID(Belegerfassung!L2420,4,2)))</f>
        <v/>
      </c>
      <c r="J2412" s="6" t="str">
        <f>IF(A2412&lt;&gt;"",LEFT(Belegerfassung!D2420,40),"")</f>
        <v/>
      </c>
      <c r="K2412" t="str">
        <f>IF(A2412&lt;&gt;"",VLOOKUP(D2412,Abfrage!$F$2:$G$21,2,FALSE),"")</f>
        <v/>
      </c>
      <c r="L2412" s="6" t="str">
        <f>IF(Belegerfassung!H2420&lt;&gt;"",Belegerfassung!H2420,"")</f>
        <v/>
      </c>
      <c r="M2412" t="str">
        <f>IFERROR(IF(Belegerfassung!E2420&lt;&gt;"",VLOOKUP(Belegerfassung!E2420,Abfrage!$L$2:$M$15,2,),""),"")</f>
        <v/>
      </c>
      <c r="N2412" t="str">
        <f t="shared" si="112"/>
        <v/>
      </c>
      <c r="O2412" t="str">
        <f t="shared" si="113"/>
        <v/>
      </c>
      <c r="P2412" t="str">
        <f>IF(Belegerfassung!G2420&lt;&gt;"",CONCATENATE(Belegerfassung!G2420,".pdf"),"")</f>
        <v/>
      </c>
    </row>
    <row r="2413" spans="1:16">
      <c r="A2413" t="str">
        <f>IF(Belegerfassung!C2421&lt;&gt;"",0,"")</f>
        <v/>
      </c>
      <c r="B2413" t="str">
        <f>IFERROR(VLOOKUP(Belegerfassung!I2421,Konten!A:D,2,FALSE),"")</f>
        <v/>
      </c>
      <c r="C2413" t="str">
        <f>IF(A2413&lt;&gt;"",TEXT(Belegerfassung!C2421,"TT.MM.JJJJ"),"")</f>
        <v/>
      </c>
      <c r="D2413" t="str">
        <f>IFERROR(VLOOKUP(Belegerfassung!A2421,Abfrage!$E$2:$F$20,2,FALSE),"")</f>
        <v/>
      </c>
      <c r="E2413" t="str">
        <f>IF(A2413&lt;&gt;"",Belegerfassung!B2421,"")</f>
        <v/>
      </c>
      <c r="F2413" t="str">
        <f>IF(Belegerfassung!L2421="","",IF(Belegerfassung!L2421&lt;&gt;"",IF(Belegerfassung!L2421&lt;&gt;"",IF(Belegerfassung!J2421&lt;&gt;0,VLOOKUP(Belegerfassung!L2421,Abfrage!$A$2:$C$19,2,),VLOOKUP(Belegerfassung!L2421,Abfrage!$A$2:$C$19,3,)),"")))</f>
        <v/>
      </c>
      <c r="G2413" t="str">
        <f t="shared" si="111"/>
        <v/>
      </c>
      <c r="H2413" s="31" t="str">
        <f>IF(A2413&lt;&gt;"",-Belegerfassung!J2421+Belegerfassung!K2421,"")</f>
        <v/>
      </c>
      <c r="I2413" s="49" t="str">
        <f>IFERROR(IF(H2413&lt;&gt;"",Belegerfassung!L2421*100,""),IF(OR(Belegerfassung!L2421="Leistung EU - Erlöse",Belegerfassung!L2421="Lieferungen EU-Erlöse",Belegerfassung!L2421="EUST",Belegerfassung!L2421="Bauleistungen 20%")=TRUE,"",MID(Belegerfassung!L2421,4,2)))</f>
        <v/>
      </c>
      <c r="J2413" s="6" t="str">
        <f>IF(A2413&lt;&gt;"",LEFT(Belegerfassung!D2421,40),"")</f>
        <v/>
      </c>
      <c r="K2413" t="str">
        <f>IF(A2413&lt;&gt;"",VLOOKUP(D2413,Abfrage!$F$2:$G$21,2,FALSE),"")</f>
        <v/>
      </c>
      <c r="L2413" s="6" t="str">
        <f>IF(Belegerfassung!H2421&lt;&gt;"",Belegerfassung!H2421,"")</f>
        <v/>
      </c>
      <c r="M2413" t="str">
        <f>IFERROR(IF(Belegerfassung!E2421&lt;&gt;"",VLOOKUP(Belegerfassung!E2421,Abfrage!$L$2:$M$15,2,),""),"")</f>
        <v/>
      </c>
      <c r="N2413" t="str">
        <f t="shared" si="112"/>
        <v/>
      </c>
      <c r="O2413" t="str">
        <f t="shared" si="113"/>
        <v/>
      </c>
      <c r="P2413" t="str">
        <f>IF(Belegerfassung!G2421&lt;&gt;"",CONCATENATE(Belegerfassung!G2421,".pdf"),"")</f>
        <v/>
      </c>
    </row>
    <row r="2414" spans="1:16">
      <c r="A2414" t="str">
        <f>IF(Belegerfassung!C2422&lt;&gt;"",0,"")</f>
        <v/>
      </c>
      <c r="B2414" t="str">
        <f>IFERROR(VLOOKUP(Belegerfassung!I2422,Konten!A:D,2,FALSE),"")</f>
        <v/>
      </c>
      <c r="C2414" t="str">
        <f>IF(A2414&lt;&gt;"",TEXT(Belegerfassung!C2422,"TT.MM.JJJJ"),"")</f>
        <v/>
      </c>
      <c r="D2414" t="str">
        <f>IFERROR(VLOOKUP(Belegerfassung!A2422,Abfrage!$E$2:$F$20,2,FALSE),"")</f>
        <v/>
      </c>
      <c r="E2414" t="str">
        <f>IF(A2414&lt;&gt;"",Belegerfassung!B2422,"")</f>
        <v/>
      </c>
      <c r="F2414" t="str">
        <f>IF(Belegerfassung!L2422="","",IF(Belegerfassung!L2422&lt;&gt;"",IF(Belegerfassung!L2422&lt;&gt;"",IF(Belegerfassung!J2422&lt;&gt;0,VLOOKUP(Belegerfassung!L2422,Abfrage!$A$2:$C$19,2,),VLOOKUP(Belegerfassung!L2422,Abfrage!$A$2:$C$19,3,)),"")))</f>
        <v/>
      </c>
      <c r="G2414" t="str">
        <f t="shared" si="111"/>
        <v/>
      </c>
      <c r="H2414" s="31" t="str">
        <f>IF(A2414&lt;&gt;"",-Belegerfassung!J2422+Belegerfassung!K2422,"")</f>
        <v/>
      </c>
      <c r="I2414" s="49" t="str">
        <f>IFERROR(IF(H2414&lt;&gt;"",Belegerfassung!L2422*100,""),IF(OR(Belegerfassung!L2422="Leistung EU - Erlöse",Belegerfassung!L2422="Lieferungen EU-Erlöse",Belegerfassung!L2422="EUST",Belegerfassung!L2422="Bauleistungen 20%")=TRUE,"",MID(Belegerfassung!L2422,4,2)))</f>
        <v/>
      </c>
      <c r="J2414" s="6" t="str">
        <f>IF(A2414&lt;&gt;"",LEFT(Belegerfassung!D2422,40),"")</f>
        <v/>
      </c>
      <c r="K2414" t="str">
        <f>IF(A2414&lt;&gt;"",VLOOKUP(D2414,Abfrage!$F$2:$G$21,2,FALSE),"")</f>
        <v/>
      </c>
      <c r="L2414" s="6" t="str">
        <f>IF(Belegerfassung!H2422&lt;&gt;"",Belegerfassung!H2422,"")</f>
        <v/>
      </c>
      <c r="M2414" t="str">
        <f>IFERROR(IF(Belegerfassung!E2422&lt;&gt;"",VLOOKUP(Belegerfassung!E2422,Abfrage!$L$2:$M$15,2,),""),"")</f>
        <v/>
      </c>
      <c r="N2414" t="str">
        <f t="shared" si="112"/>
        <v/>
      </c>
      <c r="O2414" t="str">
        <f t="shared" si="113"/>
        <v/>
      </c>
      <c r="P2414" t="str">
        <f>IF(Belegerfassung!G2422&lt;&gt;"",CONCATENATE(Belegerfassung!G2422,".pdf"),"")</f>
        <v/>
      </c>
    </row>
    <row r="2415" spans="1:16">
      <c r="A2415" t="str">
        <f>IF(Belegerfassung!C2423&lt;&gt;"",0,"")</f>
        <v/>
      </c>
      <c r="B2415" t="str">
        <f>IFERROR(VLOOKUP(Belegerfassung!I2423,Konten!A:D,2,FALSE),"")</f>
        <v/>
      </c>
      <c r="C2415" t="str">
        <f>IF(A2415&lt;&gt;"",TEXT(Belegerfassung!C2423,"TT.MM.JJJJ"),"")</f>
        <v/>
      </c>
      <c r="D2415" t="str">
        <f>IFERROR(VLOOKUP(Belegerfassung!A2423,Abfrage!$E$2:$F$20,2,FALSE),"")</f>
        <v/>
      </c>
      <c r="E2415" t="str">
        <f>IF(A2415&lt;&gt;"",Belegerfassung!B2423,"")</f>
        <v/>
      </c>
      <c r="F2415" t="str">
        <f>IF(Belegerfassung!L2423="","",IF(Belegerfassung!L2423&lt;&gt;"",IF(Belegerfassung!L2423&lt;&gt;"",IF(Belegerfassung!J2423&lt;&gt;0,VLOOKUP(Belegerfassung!L2423,Abfrage!$A$2:$C$19,2,),VLOOKUP(Belegerfassung!L2423,Abfrage!$A$2:$C$19,3,)),"")))</f>
        <v/>
      </c>
      <c r="G2415" t="str">
        <f t="shared" si="111"/>
        <v/>
      </c>
      <c r="H2415" s="31" t="str">
        <f>IF(A2415&lt;&gt;"",-Belegerfassung!J2423+Belegerfassung!K2423,"")</f>
        <v/>
      </c>
      <c r="I2415" s="49" t="str">
        <f>IFERROR(IF(H2415&lt;&gt;"",Belegerfassung!L2423*100,""),IF(OR(Belegerfassung!L2423="Leistung EU - Erlöse",Belegerfassung!L2423="Lieferungen EU-Erlöse",Belegerfassung!L2423="EUST",Belegerfassung!L2423="Bauleistungen 20%")=TRUE,"",MID(Belegerfassung!L2423,4,2)))</f>
        <v/>
      </c>
      <c r="J2415" s="6" t="str">
        <f>IF(A2415&lt;&gt;"",LEFT(Belegerfassung!D2423,40),"")</f>
        <v/>
      </c>
      <c r="K2415" t="str">
        <f>IF(A2415&lt;&gt;"",VLOOKUP(D2415,Abfrage!$F$2:$G$21,2,FALSE),"")</f>
        <v/>
      </c>
      <c r="L2415" s="6" t="str">
        <f>IF(Belegerfassung!H2423&lt;&gt;"",Belegerfassung!H2423,"")</f>
        <v/>
      </c>
      <c r="M2415" t="str">
        <f>IFERROR(IF(Belegerfassung!E2423&lt;&gt;"",VLOOKUP(Belegerfassung!E2423,Abfrage!$L$2:$M$15,2,),""),"")</f>
        <v/>
      </c>
      <c r="N2415" t="str">
        <f t="shared" si="112"/>
        <v/>
      </c>
      <c r="O2415" t="str">
        <f t="shared" si="113"/>
        <v/>
      </c>
      <c r="P2415" t="str">
        <f>IF(Belegerfassung!G2423&lt;&gt;"",CONCATENATE(Belegerfassung!G2423,".pdf"),"")</f>
        <v/>
      </c>
    </row>
    <row r="2416" spans="1:16">
      <c r="A2416" t="str">
        <f>IF(Belegerfassung!C2424&lt;&gt;"",0,"")</f>
        <v/>
      </c>
      <c r="B2416" t="str">
        <f>IFERROR(VLOOKUP(Belegerfassung!I2424,Konten!A:D,2,FALSE),"")</f>
        <v/>
      </c>
      <c r="C2416" t="str">
        <f>IF(A2416&lt;&gt;"",TEXT(Belegerfassung!C2424,"TT.MM.JJJJ"),"")</f>
        <v/>
      </c>
      <c r="D2416" t="str">
        <f>IFERROR(VLOOKUP(Belegerfassung!A2424,Abfrage!$E$2:$F$20,2,FALSE),"")</f>
        <v/>
      </c>
      <c r="E2416" t="str">
        <f>IF(A2416&lt;&gt;"",Belegerfassung!B2424,"")</f>
        <v/>
      </c>
      <c r="F2416" t="str">
        <f>IF(Belegerfassung!L2424="","",IF(Belegerfassung!L2424&lt;&gt;"",IF(Belegerfassung!L2424&lt;&gt;"",IF(Belegerfassung!J2424&lt;&gt;0,VLOOKUP(Belegerfassung!L2424,Abfrage!$A$2:$C$19,2,),VLOOKUP(Belegerfassung!L2424,Abfrage!$A$2:$C$19,3,)),"")))</f>
        <v/>
      </c>
      <c r="G2416" t="str">
        <f t="shared" si="111"/>
        <v/>
      </c>
      <c r="H2416" s="31" t="str">
        <f>IF(A2416&lt;&gt;"",-Belegerfassung!J2424+Belegerfassung!K2424,"")</f>
        <v/>
      </c>
      <c r="I2416" s="49" t="str">
        <f>IFERROR(IF(H2416&lt;&gt;"",Belegerfassung!L2424*100,""),IF(OR(Belegerfassung!L2424="Leistung EU - Erlöse",Belegerfassung!L2424="Lieferungen EU-Erlöse",Belegerfassung!L2424="EUST",Belegerfassung!L2424="Bauleistungen 20%")=TRUE,"",MID(Belegerfassung!L2424,4,2)))</f>
        <v/>
      </c>
      <c r="J2416" s="6" t="str">
        <f>IF(A2416&lt;&gt;"",LEFT(Belegerfassung!D2424,40),"")</f>
        <v/>
      </c>
      <c r="K2416" t="str">
        <f>IF(A2416&lt;&gt;"",VLOOKUP(D2416,Abfrage!$F$2:$G$21,2,FALSE),"")</f>
        <v/>
      </c>
      <c r="L2416" s="6" t="str">
        <f>IF(Belegerfassung!H2424&lt;&gt;"",Belegerfassung!H2424,"")</f>
        <v/>
      </c>
      <c r="M2416" t="str">
        <f>IFERROR(IF(Belegerfassung!E2424&lt;&gt;"",VLOOKUP(Belegerfassung!E2424,Abfrage!$L$2:$M$15,2,),""),"")</f>
        <v/>
      </c>
      <c r="N2416" t="str">
        <f t="shared" si="112"/>
        <v/>
      </c>
      <c r="O2416" t="str">
        <f t="shared" si="113"/>
        <v/>
      </c>
      <c r="P2416" t="str">
        <f>IF(Belegerfassung!G2424&lt;&gt;"",CONCATENATE(Belegerfassung!G2424,".pdf"),"")</f>
        <v/>
      </c>
    </row>
    <row r="2417" spans="1:16">
      <c r="A2417" t="str">
        <f>IF(Belegerfassung!C2425&lt;&gt;"",0,"")</f>
        <v/>
      </c>
      <c r="B2417" t="str">
        <f>IFERROR(VLOOKUP(Belegerfassung!I2425,Konten!A:D,2,FALSE),"")</f>
        <v/>
      </c>
      <c r="C2417" t="str">
        <f>IF(A2417&lt;&gt;"",TEXT(Belegerfassung!C2425,"TT.MM.JJJJ"),"")</f>
        <v/>
      </c>
      <c r="D2417" t="str">
        <f>IFERROR(VLOOKUP(Belegerfassung!A2425,Abfrage!$E$2:$F$20,2,FALSE),"")</f>
        <v/>
      </c>
      <c r="E2417" t="str">
        <f>IF(A2417&lt;&gt;"",Belegerfassung!B2425,"")</f>
        <v/>
      </c>
      <c r="F2417" t="str">
        <f>IF(Belegerfassung!L2425="","",IF(Belegerfassung!L2425&lt;&gt;"",IF(Belegerfassung!L2425&lt;&gt;"",IF(Belegerfassung!J2425&lt;&gt;0,VLOOKUP(Belegerfassung!L2425,Abfrage!$A$2:$C$19,2,),VLOOKUP(Belegerfassung!L2425,Abfrage!$A$2:$C$19,3,)),"")))</f>
        <v/>
      </c>
      <c r="G2417" t="str">
        <f t="shared" si="111"/>
        <v/>
      </c>
      <c r="H2417" s="31" t="str">
        <f>IF(A2417&lt;&gt;"",-Belegerfassung!J2425+Belegerfassung!K2425,"")</f>
        <v/>
      </c>
      <c r="I2417" s="49" t="str">
        <f>IFERROR(IF(H2417&lt;&gt;"",Belegerfassung!L2425*100,""),IF(OR(Belegerfassung!L2425="Leistung EU - Erlöse",Belegerfassung!L2425="Lieferungen EU-Erlöse",Belegerfassung!L2425="EUST",Belegerfassung!L2425="Bauleistungen 20%")=TRUE,"",MID(Belegerfassung!L2425,4,2)))</f>
        <v/>
      </c>
      <c r="J2417" s="6" t="str">
        <f>IF(A2417&lt;&gt;"",LEFT(Belegerfassung!D2425,40),"")</f>
        <v/>
      </c>
      <c r="K2417" t="str">
        <f>IF(A2417&lt;&gt;"",VLOOKUP(D2417,Abfrage!$F$2:$G$21,2,FALSE),"")</f>
        <v/>
      </c>
      <c r="L2417" s="6" t="str">
        <f>IF(Belegerfassung!H2425&lt;&gt;"",Belegerfassung!H2425,"")</f>
        <v/>
      </c>
      <c r="M2417" t="str">
        <f>IFERROR(IF(Belegerfassung!E2425&lt;&gt;"",VLOOKUP(Belegerfassung!E2425,Abfrage!$L$2:$M$15,2,),""),"")</f>
        <v/>
      </c>
      <c r="N2417" t="str">
        <f t="shared" si="112"/>
        <v/>
      </c>
      <c r="O2417" t="str">
        <f t="shared" si="113"/>
        <v/>
      </c>
      <c r="P2417" t="str">
        <f>IF(Belegerfassung!G2425&lt;&gt;"",CONCATENATE(Belegerfassung!G2425,".pdf"),"")</f>
        <v/>
      </c>
    </row>
    <row r="2418" spans="1:16">
      <c r="A2418" t="str">
        <f>IF(Belegerfassung!C2426&lt;&gt;"",0,"")</f>
        <v/>
      </c>
      <c r="B2418" t="str">
        <f>IFERROR(VLOOKUP(Belegerfassung!I2426,Konten!A:D,2,FALSE),"")</f>
        <v/>
      </c>
      <c r="C2418" t="str">
        <f>IF(A2418&lt;&gt;"",TEXT(Belegerfassung!C2426,"TT.MM.JJJJ"),"")</f>
        <v/>
      </c>
      <c r="D2418" t="str">
        <f>IFERROR(VLOOKUP(Belegerfassung!A2426,Abfrage!$E$2:$F$20,2,FALSE),"")</f>
        <v/>
      </c>
      <c r="E2418" t="str">
        <f>IF(A2418&lt;&gt;"",Belegerfassung!B2426,"")</f>
        <v/>
      </c>
      <c r="F2418" t="str">
        <f>IF(Belegerfassung!L2426="","",IF(Belegerfassung!L2426&lt;&gt;"",IF(Belegerfassung!L2426&lt;&gt;"",IF(Belegerfassung!J2426&lt;&gt;0,VLOOKUP(Belegerfassung!L2426,Abfrage!$A$2:$C$19,2,),VLOOKUP(Belegerfassung!L2426,Abfrage!$A$2:$C$19,3,)),"")))</f>
        <v/>
      </c>
      <c r="G2418" t="str">
        <f t="shared" si="111"/>
        <v/>
      </c>
      <c r="H2418" s="31" t="str">
        <f>IF(A2418&lt;&gt;"",-Belegerfassung!J2426+Belegerfassung!K2426,"")</f>
        <v/>
      </c>
      <c r="I2418" s="49" t="str">
        <f>IFERROR(IF(H2418&lt;&gt;"",Belegerfassung!L2426*100,""),IF(OR(Belegerfassung!L2426="Leistung EU - Erlöse",Belegerfassung!L2426="Lieferungen EU-Erlöse",Belegerfassung!L2426="EUST",Belegerfassung!L2426="Bauleistungen 20%")=TRUE,"",MID(Belegerfassung!L2426,4,2)))</f>
        <v/>
      </c>
      <c r="J2418" s="6" t="str">
        <f>IF(A2418&lt;&gt;"",LEFT(Belegerfassung!D2426,40),"")</f>
        <v/>
      </c>
      <c r="K2418" t="str">
        <f>IF(A2418&lt;&gt;"",VLOOKUP(D2418,Abfrage!$F$2:$G$21,2,FALSE),"")</f>
        <v/>
      </c>
      <c r="L2418" s="6" t="str">
        <f>IF(Belegerfassung!H2426&lt;&gt;"",Belegerfassung!H2426,"")</f>
        <v/>
      </c>
      <c r="M2418" t="str">
        <f>IFERROR(IF(Belegerfassung!E2426&lt;&gt;"",VLOOKUP(Belegerfassung!E2426,Abfrage!$L$2:$M$15,2,),""),"")</f>
        <v/>
      </c>
      <c r="N2418" t="str">
        <f t="shared" si="112"/>
        <v/>
      </c>
      <c r="O2418" t="str">
        <f t="shared" si="113"/>
        <v/>
      </c>
      <c r="P2418" t="str">
        <f>IF(Belegerfassung!G2426&lt;&gt;"",CONCATENATE(Belegerfassung!G2426,".pdf"),"")</f>
        <v/>
      </c>
    </row>
    <row r="2419" spans="1:16">
      <c r="A2419" t="str">
        <f>IF(Belegerfassung!C2427&lt;&gt;"",0,"")</f>
        <v/>
      </c>
      <c r="B2419" t="str">
        <f>IFERROR(VLOOKUP(Belegerfassung!I2427,Konten!A:D,2,FALSE),"")</f>
        <v/>
      </c>
      <c r="C2419" t="str">
        <f>IF(A2419&lt;&gt;"",TEXT(Belegerfassung!C2427,"TT.MM.JJJJ"),"")</f>
        <v/>
      </c>
      <c r="D2419" t="str">
        <f>IFERROR(VLOOKUP(Belegerfassung!A2427,Abfrage!$E$2:$F$20,2,FALSE),"")</f>
        <v/>
      </c>
      <c r="E2419" t="str">
        <f>IF(A2419&lt;&gt;"",Belegerfassung!B2427,"")</f>
        <v/>
      </c>
      <c r="F2419" t="str">
        <f>IF(Belegerfassung!L2427="","",IF(Belegerfassung!L2427&lt;&gt;"",IF(Belegerfassung!L2427&lt;&gt;"",IF(Belegerfassung!J2427&lt;&gt;0,VLOOKUP(Belegerfassung!L2427,Abfrage!$A$2:$C$19,2,),VLOOKUP(Belegerfassung!L2427,Abfrage!$A$2:$C$19,3,)),"")))</f>
        <v/>
      </c>
      <c r="G2419" t="str">
        <f t="shared" si="111"/>
        <v/>
      </c>
      <c r="H2419" s="31" t="str">
        <f>IF(A2419&lt;&gt;"",-Belegerfassung!J2427+Belegerfassung!K2427,"")</f>
        <v/>
      </c>
      <c r="I2419" s="49" t="str">
        <f>IFERROR(IF(H2419&lt;&gt;"",Belegerfassung!L2427*100,""),IF(OR(Belegerfassung!L2427="Leistung EU - Erlöse",Belegerfassung!L2427="Lieferungen EU-Erlöse",Belegerfassung!L2427="EUST",Belegerfassung!L2427="Bauleistungen 20%")=TRUE,"",MID(Belegerfassung!L2427,4,2)))</f>
        <v/>
      </c>
      <c r="J2419" s="6" t="str">
        <f>IF(A2419&lt;&gt;"",LEFT(Belegerfassung!D2427,40),"")</f>
        <v/>
      </c>
      <c r="K2419" t="str">
        <f>IF(A2419&lt;&gt;"",VLOOKUP(D2419,Abfrage!$F$2:$G$21,2,FALSE),"")</f>
        <v/>
      </c>
      <c r="L2419" s="6" t="str">
        <f>IF(Belegerfassung!H2427&lt;&gt;"",Belegerfassung!H2427,"")</f>
        <v/>
      </c>
      <c r="M2419" t="str">
        <f>IFERROR(IF(Belegerfassung!E2427&lt;&gt;"",VLOOKUP(Belegerfassung!E2427,Abfrage!$L$2:$M$15,2,),""),"")</f>
        <v/>
      </c>
      <c r="N2419" t="str">
        <f t="shared" si="112"/>
        <v/>
      </c>
      <c r="O2419" t="str">
        <f t="shared" si="113"/>
        <v/>
      </c>
      <c r="P2419" t="str">
        <f>IF(Belegerfassung!G2427&lt;&gt;"",CONCATENATE(Belegerfassung!G2427,".pdf"),"")</f>
        <v/>
      </c>
    </row>
    <row r="2420" spans="1:16">
      <c r="A2420" t="str">
        <f>IF(Belegerfassung!C2428&lt;&gt;"",0,"")</f>
        <v/>
      </c>
      <c r="B2420" t="str">
        <f>IFERROR(VLOOKUP(Belegerfassung!I2428,Konten!A:D,2,FALSE),"")</f>
        <v/>
      </c>
      <c r="C2420" t="str">
        <f>IF(A2420&lt;&gt;"",TEXT(Belegerfassung!C2428,"TT.MM.JJJJ"),"")</f>
        <v/>
      </c>
      <c r="D2420" t="str">
        <f>IFERROR(VLOOKUP(Belegerfassung!A2428,Abfrage!$E$2:$F$20,2,FALSE),"")</f>
        <v/>
      </c>
      <c r="E2420" t="str">
        <f>IF(A2420&lt;&gt;"",Belegerfassung!B2428,"")</f>
        <v/>
      </c>
      <c r="F2420" t="str">
        <f>IF(Belegerfassung!L2428="","",IF(Belegerfassung!L2428&lt;&gt;"",IF(Belegerfassung!L2428&lt;&gt;"",IF(Belegerfassung!J2428&lt;&gt;0,VLOOKUP(Belegerfassung!L2428,Abfrage!$A$2:$C$19,2,),VLOOKUP(Belegerfassung!L2428,Abfrage!$A$2:$C$19,3,)),"")))</f>
        <v/>
      </c>
      <c r="G2420" t="str">
        <f t="shared" si="111"/>
        <v/>
      </c>
      <c r="H2420" s="31" t="str">
        <f>IF(A2420&lt;&gt;"",-Belegerfassung!J2428+Belegerfassung!K2428,"")</f>
        <v/>
      </c>
      <c r="I2420" s="49" t="str">
        <f>IFERROR(IF(H2420&lt;&gt;"",Belegerfassung!L2428*100,""),IF(OR(Belegerfassung!L2428="Leistung EU - Erlöse",Belegerfassung!L2428="Lieferungen EU-Erlöse",Belegerfassung!L2428="EUST",Belegerfassung!L2428="Bauleistungen 20%")=TRUE,"",MID(Belegerfassung!L2428,4,2)))</f>
        <v/>
      </c>
      <c r="J2420" s="6" t="str">
        <f>IF(A2420&lt;&gt;"",LEFT(Belegerfassung!D2428,40),"")</f>
        <v/>
      </c>
      <c r="K2420" t="str">
        <f>IF(A2420&lt;&gt;"",VLOOKUP(D2420,Abfrage!$F$2:$G$21,2,FALSE),"")</f>
        <v/>
      </c>
      <c r="L2420" s="6" t="str">
        <f>IF(Belegerfassung!H2428&lt;&gt;"",Belegerfassung!H2428,"")</f>
        <v/>
      </c>
      <c r="M2420" t="str">
        <f>IFERROR(IF(Belegerfassung!E2428&lt;&gt;"",VLOOKUP(Belegerfassung!E2428,Abfrage!$L$2:$M$15,2,),""),"")</f>
        <v/>
      </c>
      <c r="N2420" t="str">
        <f t="shared" si="112"/>
        <v/>
      </c>
      <c r="O2420" t="str">
        <f t="shared" si="113"/>
        <v/>
      </c>
      <c r="P2420" t="str">
        <f>IF(Belegerfassung!G2428&lt;&gt;"",CONCATENATE(Belegerfassung!G2428,".pdf"),"")</f>
        <v/>
      </c>
    </row>
    <row r="2421" spans="1:16">
      <c r="A2421" t="str">
        <f>IF(Belegerfassung!C2429&lt;&gt;"",0,"")</f>
        <v/>
      </c>
      <c r="B2421" t="str">
        <f>IFERROR(VLOOKUP(Belegerfassung!I2429,Konten!A:D,2,FALSE),"")</f>
        <v/>
      </c>
      <c r="C2421" t="str">
        <f>IF(A2421&lt;&gt;"",TEXT(Belegerfassung!C2429,"TT.MM.JJJJ"),"")</f>
        <v/>
      </c>
      <c r="D2421" t="str">
        <f>IFERROR(VLOOKUP(Belegerfassung!A2429,Abfrage!$E$2:$F$20,2,FALSE),"")</f>
        <v/>
      </c>
      <c r="E2421" t="str">
        <f>IF(A2421&lt;&gt;"",Belegerfassung!B2429,"")</f>
        <v/>
      </c>
      <c r="F2421" t="str">
        <f>IF(Belegerfassung!L2429="","",IF(Belegerfassung!L2429&lt;&gt;"",IF(Belegerfassung!L2429&lt;&gt;"",IF(Belegerfassung!J2429&lt;&gt;0,VLOOKUP(Belegerfassung!L2429,Abfrage!$A$2:$C$19,2,),VLOOKUP(Belegerfassung!L2429,Abfrage!$A$2:$C$19,3,)),"")))</f>
        <v/>
      </c>
      <c r="G2421" t="str">
        <f t="shared" si="111"/>
        <v/>
      </c>
      <c r="H2421" s="31" t="str">
        <f>IF(A2421&lt;&gt;"",-Belegerfassung!J2429+Belegerfassung!K2429,"")</f>
        <v/>
      </c>
      <c r="I2421" s="49" t="str">
        <f>IFERROR(IF(H2421&lt;&gt;"",Belegerfassung!L2429*100,""),IF(OR(Belegerfassung!L2429="Leistung EU - Erlöse",Belegerfassung!L2429="Lieferungen EU-Erlöse",Belegerfassung!L2429="EUST",Belegerfassung!L2429="Bauleistungen 20%")=TRUE,"",MID(Belegerfassung!L2429,4,2)))</f>
        <v/>
      </c>
      <c r="J2421" s="6" t="str">
        <f>IF(A2421&lt;&gt;"",LEFT(Belegerfassung!D2429,40),"")</f>
        <v/>
      </c>
      <c r="K2421" t="str">
        <f>IF(A2421&lt;&gt;"",VLOOKUP(D2421,Abfrage!$F$2:$G$21,2,FALSE),"")</f>
        <v/>
      </c>
      <c r="L2421" s="6" t="str">
        <f>IF(Belegerfassung!H2429&lt;&gt;"",Belegerfassung!H2429,"")</f>
        <v/>
      </c>
      <c r="M2421" t="str">
        <f>IFERROR(IF(Belegerfassung!E2429&lt;&gt;"",VLOOKUP(Belegerfassung!E2429,Abfrage!$L$2:$M$15,2,),""),"")</f>
        <v/>
      </c>
      <c r="N2421" t="str">
        <f t="shared" si="112"/>
        <v/>
      </c>
      <c r="O2421" t="str">
        <f t="shared" si="113"/>
        <v/>
      </c>
      <c r="P2421" t="str">
        <f>IF(Belegerfassung!G2429&lt;&gt;"",CONCATENATE(Belegerfassung!G2429,".pdf"),"")</f>
        <v/>
      </c>
    </row>
    <row r="2422" spans="1:16">
      <c r="A2422" t="str">
        <f>IF(Belegerfassung!C2430&lt;&gt;"",0,"")</f>
        <v/>
      </c>
      <c r="B2422" t="str">
        <f>IFERROR(VLOOKUP(Belegerfassung!I2430,Konten!A:D,2,FALSE),"")</f>
        <v/>
      </c>
      <c r="C2422" t="str">
        <f>IF(A2422&lt;&gt;"",TEXT(Belegerfassung!C2430,"TT.MM.JJJJ"),"")</f>
        <v/>
      </c>
      <c r="D2422" t="str">
        <f>IFERROR(VLOOKUP(Belegerfassung!A2430,Abfrage!$E$2:$F$20,2,FALSE),"")</f>
        <v/>
      </c>
      <c r="E2422" t="str">
        <f>IF(A2422&lt;&gt;"",Belegerfassung!B2430,"")</f>
        <v/>
      </c>
      <c r="F2422" t="str">
        <f>IF(Belegerfassung!L2430="","",IF(Belegerfassung!L2430&lt;&gt;"",IF(Belegerfassung!L2430&lt;&gt;"",IF(Belegerfassung!J2430&lt;&gt;0,VLOOKUP(Belegerfassung!L2430,Abfrage!$A$2:$C$19,2,),VLOOKUP(Belegerfassung!L2430,Abfrage!$A$2:$C$19,3,)),"")))</f>
        <v/>
      </c>
      <c r="G2422" t="str">
        <f t="shared" si="111"/>
        <v/>
      </c>
      <c r="H2422" s="31" t="str">
        <f>IF(A2422&lt;&gt;"",-Belegerfassung!J2430+Belegerfassung!K2430,"")</f>
        <v/>
      </c>
      <c r="I2422" s="49" t="str">
        <f>IFERROR(IF(H2422&lt;&gt;"",Belegerfassung!L2430*100,""),IF(OR(Belegerfassung!L2430="Leistung EU - Erlöse",Belegerfassung!L2430="Lieferungen EU-Erlöse",Belegerfassung!L2430="EUST",Belegerfassung!L2430="Bauleistungen 20%")=TRUE,"",MID(Belegerfassung!L2430,4,2)))</f>
        <v/>
      </c>
      <c r="J2422" s="6" t="str">
        <f>IF(A2422&lt;&gt;"",LEFT(Belegerfassung!D2430,40),"")</f>
        <v/>
      </c>
      <c r="K2422" t="str">
        <f>IF(A2422&lt;&gt;"",VLOOKUP(D2422,Abfrage!$F$2:$G$21,2,FALSE),"")</f>
        <v/>
      </c>
      <c r="L2422" s="6" t="str">
        <f>IF(Belegerfassung!H2430&lt;&gt;"",Belegerfassung!H2430,"")</f>
        <v/>
      </c>
      <c r="M2422" t="str">
        <f>IFERROR(IF(Belegerfassung!E2430&lt;&gt;"",VLOOKUP(Belegerfassung!E2430,Abfrage!$L$2:$M$15,2,),""),"")</f>
        <v/>
      </c>
      <c r="N2422" t="str">
        <f t="shared" si="112"/>
        <v/>
      </c>
      <c r="O2422" t="str">
        <f t="shared" si="113"/>
        <v/>
      </c>
      <c r="P2422" t="str">
        <f>IF(Belegerfassung!G2430&lt;&gt;"",CONCATENATE(Belegerfassung!G2430,".pdf"),"")</f>
        <v/>
      </c>
    </row>
    <row r="2423" spans="1:16">
      <c r="A2423" t="str">
        <f>IF(Belegerfassung!C2431&lt;&gt;"",0,"")</f>
        <v/>
      </c>
      <c r="B2423" t="str">
        <f>IFERROR(VLOOKUP(Belegerfassung!I2431,Konten!A:D,2,FALSE),"")</f>
        <v/>
      </c>
      <c r="C2423" t="str">
        <f>IF(A2423&lt;&gt;"",TEXT(Belegerfassung!C2431,"TT.MM.JJJJ"),"")</f>
        <v/>
      </c>
      <c r="D2423" t="str">
        <f>IFERROR(VLOOKUP(Belegerfassung!A2431,Abfrage!$E$2:$F$20,2,FALSE),"")</f>
        <v/>
      </c>
      <c r="E2423" t="str">
        <f>IF(A2423&lt;&gt;"",Belegerfassung!B2431,"")</f>
        <v/>
      </c>
      <c r="F2423" t="str">
        <f>IF(Belegerfassung!L2431="","",IF(Belegerfassung!L2431&lt;&gt;"",IF(Belegerfassung!L2431&lt;&gt;"",IF(Belegerfassung!J2431&lt;&gt;0,VLOOKUP(Belegerfassung!L2431,Abfrage!$A$2:$C$19,2,),VLOOKUP(Belegerfassung!L2431,Abfrage!$A$2:$C$19,3,)),"")))</f>
        <v/>
      </c>
      <c r="G2423" t="str">
        <f t="shared" si="111"/>
        <v/>
      </c>
      <c r="H2423" s="31" t="str">
        <f>IF(A2423&lt;&gt;"",-Belegerfassung!J2431+Belegerfassung!K2431,"")</f>
        <v/>
      </c>
      <c r="I2423" s="49" t="str">
        <f>IFERROR(IF(H2423&lt;&gt;"",Belegerfassung!L2431*100,""),IF(OR(Belegerfassung!L2431="Leistung EU - Erlöse",Belegerfassung!L2431="Lieferungen EU-Erlöse",Belegerfassung!L2431="EUST",Belegerfassung!L2431="Bauleistungen 20%")=TRUE,"",MID(Belegerfassung!L2431,4,2)))</f>
        <v/>
      </c>
      <c r="J2423" s="6" t="str">
        <f>IF(A2423&lt;&gt;"",LEFT(Belegerfassung!D2431,40),"")</f>
        <v/>
      </c>
      <c r="K2423" t="str">
        <f>IF(A2423&lt;&gt;"",VLOOKUP(D2423,Abfrage!$F$2:$G$21,2,FALSE),"")</f>
        <v/>
      </c>
      <c r="L2423" s="6" t="str">
        <f>IF(Belegerfassung!H2431&lt;&gt;"",Belegerfassung!H2431,"")</f>
        <v/>
      </c>
      <c r="M2423" t="str">
        <f>IFERROR(IF(Belegerfassung!E2431&lt;&gt;"",VLOOKUP(Belegerfassung!E2431,Abfrage!$L$2:$M$15,2,),""),"")</f>
        <v/>
      </c>
      <c r="N2423" t="str">
        <f t="shared" si="112"/>
        <v/>
      </c>
      <c r="O2423" t="str">
        <f t="shared" si="113"/>
        <v/>
      </c>
      <c r="P2423" t="str">
        <f>IF(Belegerfassung!G2431&lt;&gt;"",CONCATENATE(Belegerfassung!G2431,".pdf"),"")</f>
        <v/>
      </c>
    </row>
    <row r="2424" spans="1:16">
      <c r="A2424" t="str">
        <f>IF(Belegerfassung!C2432&lt;&gt;"",0,"")</f>
        <v/>
      </c>
      <c r="B2424" t="str">
        <f>IFERROR(VLOOKUP(Belegerfassung!I2432,Konten!A:D,2,FALSE),"")</f>
        <v/>
      </c>
      <c r="C2424" t="str">
        <f>IF(A2424&lt;&gt;"",TEXT(Belegerfassung!C2432,"TT.MM.JJJJ"),"")</f>
        <v/>
      </c>
      <c r="D2424" t="str">
        <f>IFERROR(VLOOKUP(Belegerfassung!A2432,Abfrage!$E$2:$F$20,2,FALSE),"")</f>
        <v/>
      </c>
      <c r="E2424" t="str">
        <f>IF(A2424&lt;&gt;"",Belegerfassung!B2432,"")</f>
        <v/>
      </c>
      <c r="F2424" t="str">
        <f>IF(Belegerfassung!L2432="","",IF(Belegerfassung!L2432&lt;&gt;"",IF(Belegerfassung!L2432&lt;&gt;"",IF(Belegerfassung!J2432&lt;&gt;0,VLOOKUP(Belegerfassung!L2432,Abfrage!$A$2:$C$19,2,),VLOOKUP(Belegerfassung!L2432,Abfrage!$A$2:$C$19,3,)),"")))</f>
        <v/>
      </c>
      <c r="G2424" t="str">
        <f t="shared" si="111"/>
        <v/>
      </c>
      <c r="H2424" s="31" t="str">
        <f>IF(A2424&lt;&gt;"",-Belegerfassung!J2432+Belegerfassung!K2432,"")</f>
        <v/>
      </c>
      <c r="I2424" s="49" t="str">
        <f>IFERROR(IF(H2424&lt;&gt;"",Belegerfassung!L2432*100,""),IF(OR(Belegerfassung!L2432="Leistung EU - Erlöse",Belegerfassung!L2432="Lieferungen EU-Erlöse",Belegerfassung!L2432="EUST",Belegerfassung!L2432="Bauleistungen 20%")=TRUE,"",MID(Belegerfassung!L2432,4,2)))</f>
        <v/>
      </c>
      <c r="J2424" s="6" t="str">
        <f>IF(A2424&lt;&gt;"",LEFT(Belegerfassung!D2432,40),"")</f>
        <v/>
      </c>
      <c r="K2424" t="str">
        <f>IF(A2424&lt;&gt;"",VLOOKUP(D2424,Abfrage!$F$2:$G$21,2,FALSE),"")</f>
        <v/>
      </c>
      <c r="L2424" s="6" t="str">
        <f>IF(Belegerfassung!H2432&lt;&gt;"",Belegerfassung!H2432,"")</f>
        <v/>
      </c>
      <c r="M2424" t="str">
        <f>IFERROR(IF(Belegerfassung!E2432&lt;&gt;"",VLOOKUP(Belegerfassung!E2432,Abfrage!$L$2:$M$15,2,),""),"")</f>
        <v/>
      </c>
      <c r="N2424" t="str">
        <f t="shared" si="112"/>
        <v/>
      </c>
      <c r="O2424" t="str">
        <f t="shared" si="113"/>
        <v/>
      </c>
      <c r="P2424" t="str">
        <f>IF(Belegerfassung!G2432&lt;&gt;"",CONCATENATE(Belegerfassung!G2432,".pdf"),"")</f>
        <v/>
      </c>
    </row>
    <row r="2425" spans="1:16">
      <c r="A2425" t="str">
        <f>IF(Belegerfassung!C2433&lt;&gt;"",0,"")</f>
        <v/>
      </c>
      <c r="B2425" t="str">
        <f>IFERROR(VLOOKUP(Belegerfassung!I2433,Konten!A:D,2,FALSE),"")</f>
        <v/>
      </c>
      <c r="C2425" t="str">
        <f>IF(A2425&lt;&gt;"",TEXT(Belegerfassung!C2433,"TT.MM.JJJJ"),"")</f>
        <v/>
      </c>
      <c r="D2425" t="str">
        <f>IFERROR(VLOOKUP(Belegerfassung!A2433,Abfrage!$E$2:$F$20,2,FALSE),"")</f>
        <v/>
      </c>
      <c r="E2425" t="str">
        <f>IF(A2425&lt;&gt;"",Belegerfassung!B2433,"")</f>
        <v/>
      </c>
      <c r="F2425" t="str">
        <f>IF(Belegerfassung!L2433="","",IF(Belegerfassung!L2433&lt;&gt;"",IF(Belegerfassung!L2433&lt;&gt;"",IF(Belegerfassung!J2433&lt;&gt;0,VLOOKUP(Belegerfassung!L2433,Abfrage!$A$2:$C$19,2,),VLOOKUP(Belegerfassung!L2433,Abfrage!$A$2:$C$19,3,)),"")))</f>
        <v/>
      </c>
      <c r="G2425" t="str">
        <f t="shared" si="111"/>
        <v/>
      </c>
      <c r="H2425" s="31" t="str">
        <f>IF(A2425&lt;&gt;"",-Belegerfassung!J2433+Belegerfassung!K2433,"")</f>
        <v/>
      </c>
      <c r="I2425" s="49" t="str">
        <f>IFERROR(IF(H2425&lt;&gt;"",Belegerfassung!L2433*100,""),IF(OR(Belegerfassung!L2433="Leistung EU - Erlöse",Belegerfassung!L2433="Lieferungen EU-Erlöse",Belegerfassung!L2433="EUST",Belegerfassung!L2433="Bauleistungen 20%")=TRUE,"",MID(Belegerfassung!L2433,4,2)))</f>
        <v/>
      </c>
      <c r="J2425" s="6" t="str">
        <f>IF(A2425&lt;&gt;"",LEFT(Belegerfassung!D2433,40),"")</f>
        <v/>
      </c>
      <c r="K2425" t="str">
        <f>IF(A2425&lt;&gt;"",VLOOKUP(D2425,Abfrage!$F$2:$G$21,2,FALSE),"")</f>
        <v/>
      </c>
      <c r="L2425" s="6" t="str">
        <f>IF(Belegerfassung!H2433&lt;&gt;"",Belegerfassung!H2433,"")</f>
        <v/>
      </c>
      <c r="M2425" t="str">
        <f>IFERROR(IF(Belegerfassung!E2433&lt;&gt;"",VLOOKUP(Belegerfassung!E2433,Abfrage!$L$2:$M$15,2,),""),"")</f>
        <v/>
      </c>
      <c r="N2425" t="str">
        <f t="shared" si="112"/>
        <v/>
      </c>
      <c r="O2425" t="str">
        <f t="shared" si="113"/>
        <v/>
      </c>
      <c r="P2425" t="str">
        <f>IF(Belegerfassung!G2433&lt;&gt;"",CONCATENATE(Belegerfassung!G2433,".pdf"),"")</f>
        <v/>
      </c>
    </row>
    <row r="2426" spans="1:16">
      <c r="A2426" t="str">
        <f>IF(Belegerfassung!C2434&lt;&gt;"",0,"")</f>
        <v/>
      </c>
      <c r="B2426" t="str">
        <f>IFERROR(VLOOKUP(Belegerfassung!I2434,Konten!A:D,2,FALSE),"")</f>
        <v/>
      </c>
      <c r="C2426" t="str">
        <f>IF(A2426&lt;&gt;"",TEXT(Belegerfassung!C2434,"TT.MM.JJJJ"),"")</f>
        <v/>
      </c>
      <c r="D2426" t="str">
        <f>IFERROR(VLOOKUP(Belegerfassung!A2434,Abfrage!$E$2:$F$20,2,FALSE),"")</f>
        <v/>
      </c>
      <c r="E2426" t="str">
        <f>IF(A2426&lt;&gt;"",Belegerfassung!B2434,"")</f>
        <v/>
      </c>
      <c r="F2426" t="str">
        <f>IF(Belegerfassung!L2434="","",IF(Belegerfassung!L2434&lt;&gt;"",IF(Belegerfassung!L2434&lt;&gt;"",IF(Belegerfassung!J2434&lt;&gt;0,VLOOKUP(Belegerfassung!L2434,Abfrage!$A$2:$C$19,2,),VLOOKUP(Belegerfassung!L2434,Abfrage!$A$2:$C$19,3,)),"")))</f>
        <v/>
      </c>
      <c r="G2426" t="str">
        <f t="shared" si="111"/>
        <v/>
      </c>
      <c r="H2426" s="31" t="str">
        <f>IF(A2426&lt;&gt;"",-Belegerfassung!J2434+Belegerfassung!K2434,"")</f>
        <v/>
      </c>
      <c r="I2426" s="49" t="str">
        <f>IFERROR(IF(H2426&lt;&gt;"",Belegerfassung!L2434*100,""),IF(OR(Belegerfassung!L2434="Leistung EU - Erlöse",Belegerfassung!L2434="Lieferungen EU-Erlöse",Belegerfassung!L2434="EUST",Belegerfassung!L2434="Bauleistungen 20%")=TRUE,"",MID(Belegerfassung!L2434,4,2)))</f>
        <v/>
      </c>
      <c r="J2426" s="6" t="str">
        <f>IF(A2426&lt;&gt;"",LEFT(Belegerfassung!D2434,40),"")</f>
        <v/>
      </c>
      <c r="K2426" t="str">
        <f>IF(A2426&lt;&gt;"",VLOOKUP(D2426,Abfrage!$F$2:$G$21,2,FALSE),"")</f>
        <v/>
      </c>
      <c r="L2426" s="6" t="str">
        <f>IF(Belegerfassung!H2434&lt;&gt;"",Belegerfassung!H2434,"")</f>
        <v/>
      </c>
      <c r="M2426" t="str">
        <f>IFERROR(IF(Belegerfassung!E2434&lt;&gt;"",VLOOKUP(Belegerfassung!E2434,Abfrage!$L$2:$M$15,2,),""),"")</f>
        <v/>
      </c>
      <c r="N2426" t="str">
        <f t="shared" si="112"/>
        <v/>
      </c>
      <c r="O2426" t="str">
        <f t="shared" si="113"/>
        <v/>
      </c>
      <c r="P2426" t="str">
        <f>IF(Belegerfassung!G2434&lt;&gt;"",CONCATENATE(Belegerfassung!G2434,".pdf"),"")</f>
        <v/>
      </c>
    </row>
    <row r="2427" spans="1:16">
      <c r="A2427" t="str">
        <f>IF(Belegerfassung!C2435&lt;&gt;"",0,"")</f>
        <v/>
      </c>
      <c r="B2427" t="str">
        <f>IFERROR(VLOOKUP(Belegerfassung!I2435,Konten!A:D,2,FALSE),"")</f>
        <v/>
      </c>
      <c r="C2427" t="str">
        <f>IF(A2427&lt;&gt;"",TEXT(Belegerfassung!C2435,"TT.MM.JJJJ"),"")</f>
        <v/>
      </c>
      <c r="D2427" t="str">
        <f>IFERROR(VLOOKUP(Belegerfassung!A2435,Abfrage!$E$2:$F$20,2,FALSE),"")</f>
        <v/>
      </c>
      <c r="E2427" t="str">
        <f>IF(A2427&lt;&gt;"",Belegerfassung!B2435,"")</f>
        <v/>
      </c>
      <c r="F2427" t="str">
        <f>IF(Belegerfassung!L2435="","",IF(Belegerfassung!L2435&lt;&gt;"",IF(Belegerfassung!L2435&lt;&gt;"",IF(Belegerfassung!J2435&lt;&gt;0,VLOOKUP(Belegerfassung!L2435,Abfrage!$A$2:$C$19,2,),VLOOKUP(Belegerfassung!L2435,Abfrage!$A$2:$C$19,3,)),"")))</f>
        <v/>
      </c>
      <c r="G2427" t="str">
        <f t="shared" si="111"/>
        <v/>
      </c>
      <c r="H2427" s="31" t="str">
        <f>IF(A2427&lt;&gt;"",-Belegerfassung!J2435+Belegerfassung!K2435,"")</f>
        <v/>
      </c>
      <c r="I2427" s="49" t="str">
        <f>IFERROR(IF(H2427&lt;&gt;"",Belegerfassung!L2435*100,""),IF(OR(Belegerfassung!L2435="Leistung EU - Erlöse",Belegerfassung!L2435="Lieferungen EU-Erlöse",Belegerfassung!L2435="EUST",Belegerfassung!L2435="Bauleistungen 20%")=TRUE,"",MID(Belegerfassung!L2435,4,2)))</f>
        <v/>
      </c>
      <c r="J2427" s="6" t="str">
        <f>IF(A2427&lt;&gt;"",LEFT(Belegerfassung!D2435,40),"")</f>
        <v/>
      </c>
      <c r="K2427" t="str">
        <f>IF(A2427&lt;&gt;"",VLOOKUP(D2427,Abfrage!$F$2:$G$21,2,FALSE),"")</f>
        <v/>
      </c>
      <c r="L2427" s="6" t="str">
        <f>IF(Belegerfassung!H2435&lt;&gt;"",Belegerfassung!H2435,"")</f>
        <v/>
      </c>
      <c r="M2427" t="str">
        <f>IFERROR(IF(Belegerfassung!E2435&lt;&gt;"",VLOOKUP(Belegerfassung!E2435,Abfrage!$L$2:$M$15,2,),""),"")</f>
        <v/>
      </c>
      <c r="N2427" t="str">
        <f t="shared" si="112"/>
        <v/>
      </c>
      <c r="O2427" t="str">
        <f t="shared" si="113"/>
        <v/>
      </c>
      <c r="P2427" t="str">
        <f>IF(Belegerfassung!G2435&lt;&gt;"",CONCATENATE(Belegerfassung!G2435,".pdf"),"")</f>
        <v/>
      </c>
    </row>
    <row r="2428" spans="1:16">
      <c r="A2428" t="str">
        <f>IF(Belegerfassung!C2436&lt;&gt;"",0,"")</f>
        <v/>
      </c>
      <c r="B2428" t="str">
        <f>IFERROR(VLOOKUP(Belegerfassung!I2436,Konten!A:D,2,FALSE),"")</f>
        <v/>
      </c>
      <c r="C2428" t="str">
        <f>IF(A2428&lt;&gt;"",TEXT(Belegerfassung!C2436,"TT.MM.JJJJ"),"")</f>
        <v/>
      </c>
      <c r="D2428" t="str">
        <f>IFERROR(VLOOKUP(Belegerfassung!A2436,Abfrage!$E$2:$F$20,2,FALSE),"")</f>
        <v/>
      </c>
      <c r="E2428" t="str">
        <f>IF(A2428&lt;&gt;"",Belegerfassung!B2436,"")</f>
        <v/>
      </c>
      <c r="F2428" t="str">
        <f>IF(Belegerfassung!L2436="","",IF(Belegerfassung!L2436&lt;&gt;"",IF(Belegerfassung!L2436&lt;&gt;"",IF(Belegerfassung!J2436&lt;&gt;0,VLOOKUP(Belegerfassung!L2436,Abfrage!$A$2:$C$19,2,),VLOOKUP(Belegerfassung!L2436,Abfrage!$A$2:$C$19,3,)),"")))</f>
        <v/>
      </c>
      <c r="G2428" t="str">
        <f t="shared" si="111"/>
        <v/>
      </c>
      <c r="H2428" s="31" t="str">
        <f>IF(A2428&lt;&gt;"",-Belegerfassung!J2436+Belegerfassung!K2436,"")</f>
        <v/>
      </c>
      <c r="I2428" s="49" t="str">
        <f>IFERROR(IF(H2428&lt;&gt;"",Belegerfassung!L2436*100,""),IF(OR(Belegerfassung!L2436="Leistung EU - Erlöse",Belegerfassung!L2436="Lieferungen EU-Erlöse",Belegerfassung!L2436="EUST",Belegerfassung!L2436="Bauleistungen 20%")=TRUE,"",MID(Belegerfassung!L2436,4,2)))</f>
        <v/>
      </c>
      <c r="J2428" s="6" t="str">
        <f>IF(A2428&lt;&gt;"",LEFT(Belegerfassung!D2436,40),"")</f>
        <v/>
      </c>
      <c r="K2428" t="str">
        <f>IF(A2428&lt;&gt;"",VLOOKUP(D2428,Abfrage!$F$2:$G$21,2,FALSE),"")</f>
        <v/>
      </c>
      <c r="L2428" s="6" t="str">
        <f>IF(Belegerfassung!H2436&lt;&gt;"",Belegerfassung!H2436,"")</f>
        <v/>
      </c>
      <c r="M2428" t="str">
        <f>IFERROR(IF(Belegerfassung!E2436&lt;&gt;"",VLOOKUP(Belegerfassung!E2436,Abfrage!$L$2:$M$15,2,),""),"")</f>
        <v/>
      </c>
      <c r="N2428" t="str">
        <f t="shared" si="112"/>
        <v/>
      </c>
      <c r="O2428" t="str">
        <f t="shared" si="113"/>
        <v/>
      </c>
      <c r="P2428" t="str">
        <f>IF(Belegerfassung!G2436&lt;&gt;"",CONCATENATE(Belegerfassung!G2436,".pdf"),"")</f>
        <v/>
      </c>
    </row>
    <row r="2429" spans="1:16">
      <c r="A2429" t="str">
        <f>IF(Belegerfassung!C2437&lt;&gt;"",0,"")</f>
        <v/>
      </c>
      <c r="B2429" t="str">
        <f>IFERROR(VLOOKUP(Belegerfassung!I2437,Konten!A:D,2,FALSE),"")</f>
        <v/>
      </c>
      <c r="C2429" t="str">
        <f>IF(A2429&lt;&gt;"",TEXT(Belegerfassung!C2437,"TT.MM.JJJJ"),"")</f>
        <v/>
      </c>
      <c r="D2429" t="str">
        <f>IFERROR(VLOOKUP(Belegerfassung!A2437,Abfrage!$E$2:$F$20,2,FALSE),"")</f>
        <v/>
      </c>
      <c r="E2429" t="str">
        <f>IF(A2429&lt;&gt;"",Belegerfassung!B2437,"")</f>
        <v/>
      </c>
      <c r="F2429" t="str">
        <f>IF(Belegerfassung!L2437="","",IF(Belegerfassung!L2437&lt;&gt;"",IF(Belegerfassung!L2437&lt;&gt;"",IF(Belegerfassung!J2437&lt;&gt;0,VLOOKUP(Belegerfassung!L2437,Abfrage!$A$2:$C$19,2,),VLOOKUP(Belegerfassung!L2437,Abfrage!$A$2:$C$19,3,)),"")))</f>
        <v/>
      </c>
      <c r="G2429" t="str">
        <f t="shared" si="111"/>
        <v/>
      </c>
      <c r="H2429" s="31" t="str">
        <f>IF(A2429&lt;&gt;"",-Belegerfassung!J2437+Belegerfassung!K2437,"")</f>
        <v/>
      </c>
      <c r="I2429" s="49" t="str">
        <f>IFERROR(IF(H2429&lt;&gt;"",Belegerfassung!L2437*100,""),IF(OR(Belegerfassung!L2437="Leistung EU - Erlöse",Belegerfassung!L2437="Lieferungen EU-Erlöse",Belegerfassung!L2437="EUST",Belegerfassung!L2437="Bauleistungen 20%")=TRUE,"",MID(Belegerfassung!L2437,4,2)))</f>
        <v/>
      </c>
      <c r="J2429" s="6" t="str">
        <f>IF(A2429&lt;&gt;"",LEFT(Belegerfassung!D2437,40),"")</f>
        <v/>
      </c>
      <c r="K2429" t="str">
        <f>IF(A2429&lt;&gt;"",VLOOKUP(D2429,Abfrage!$F$2:$G$21,2,FALSE),"")</f>
        <v/>
      </c>
      <c r="L2429" s="6" t="str">
        <f>IF(Belegerfassung!H2437&lt;&gt;"",Belegerfassung!H2437,"")</f>
        <v/>
      </c>
      <c r="M2429" t="str">
        <f>IFERROR(IF(Belegerfassung!E2437&lt;&gt;"",VLOOKUP(Belegerfassung!E2437,Abfrage!$L$2:$M$15,2,),""),"")</f>
        <v/>
      </c>
      <c r="N2429" t="str">
        <f t="shared" si="112"/>
        <v/>
      </c>
      <c r="O2429" t="str">
        <f t="shared" si="113"/>
        <v/>
      </c>
      <c r="P2429" t="str">
        <f>IF(Belegerfassung!G2437&lt;&gt;"",CONCATENATE(Belegerfassung!G2437,".pdf"),"")</f>
        <v/>
      </c>
    </row>
    <row r="2430" spans="1:16">
      <c r="A2430" t="str">
        <f>IF(Belegerfassung!C2438&lt;&gt;"",0,"")</f>
        <v/>
      </c>
      <c r="B2430" t="str">
        <f>IFERROR(VLOOKUP(Belegerfassung!I2438,Konten!A:D,2,FALSE),"")</f>
        <v/>
      </c>
      <c r="C2430" t="str">
        <f>IF(A2430&lt;&gt;"",TEXT(Belegerfassung!C2438,"TT.MM.JJJJ"),"")</f>
        <v/>
      </c>
      <c r="D2430" t="str">
        <f>IFERROR(VLOOKUP(Belegerfassung!A2438,Abfrage!$E$2:$F$20,2,FALSE),"")</f>
        <v/>
      </c>
      <c r="E2430" t="str">
        <f>IF(A2430&lt;&gt;"",Belegerfassung!B2438,"")</f>
        <v/>
      </c>
      <c r="F2430" t="str">
        <f>IF(Belegerfassung!L2438="","",IF(Belegerfassung!L2438&lt;&gt;"",IF(Belegerfassung!L2438&lt;&gt;"",IF(Belegerfassung!J2438&lt;&gt;0,VLOOKUP(Belegerfassung!L2438,Abfrage!$A$2:$C$19,2,),VLOOKUP(Belegerfassung!L2438,Abfrage!$A$2:$C$19,3,)),"")))</f>
        <v/>
      </c>
      <c r="G2430" t="str">
        <f t="shared" si="111"/>
        <v/>
      </c>
      <c r="H2430" s="31" t="str">
        <f>IF(A2430&lt;&gt;"",-Belegerfassung!J2438+Belegerfassung!K2438,"")</f>
        <v/>
      </c>
      <c r="I2430" s="49" t="str">
        <f>IFERROR(IF(H2430&lt;&gt;"",Belegerfassung!L2438*100,""),IF(OR(Belegerfassung!L2438="Leistung EU - Erlöse",Belegerfassung!L2438="Lieferungen EU-Erlöse",Belegerfassung!L2438="EUST",Belegerfassung!L2438="Bauleistungen 20%")=TRUE,"",MID(Belegerfassung!L2438,4,2)))</f>
        <v/>
      </c>
      <c r="J2430" s="6" t="str">
        <f>IF(A2430&lt;&gt;"",LEFT(Belegerfassung!D2438,40),"")</f>
        <v/>
      </c>
      <c r="K2430" t="str">
        <f>IF(A2430&lt;&gt;"",VLOOKUP(D2430,Abfrage!$F$2:$G$21,2,FALSE),"")</f>
        <v/>
      </c>
      <c r="L2430" s="6" t="str">
        <f>IF(Belegerfassung!H2438&lt;&gt;"",Belegerfassung!H2438,"")</f>
        <v/>
      </c>
      <c r="M2430" t="str">
        <f>IFERROR(IF(Belegerfassung!E2438&lt;&gt;"",VLOOKUP(Belegerfassung!E2438,Abfrage!$L$2:$M$15,2,),""),"")</f>
        <v/>
      </c>
      <c r="N2430" t="str">
        <f t="shared" si="112"/>
        <v/>
      </c>
      <c r="O2430" t="str">
        <f t="shared" si="113"/>
        <v/>
      </c>
      <c r="P2430" t="str">
        <f>IF(Belegerfassung!G2438&lt;&gt;"",CONCATENATE(Belegerfassung!G2438,".pdf"),"")</f>
        <v/>
      </c>
    </row>
    <row r="2431" spans="1:16">
      <c r="A2431" t="str">
        <f>IF(Belegerfassung!C2439&lt;&gt;"",0,"")</f>
        <v/>
      </c>
      <c r="B2431" t="str">
        <f>IFERROR(VLOOKUP(Belegerfassung!I2439,Konten!A:D,2,FALSE),"")</f>
        <v/>
      </c>
      <c r="C2431" t="str">
        <f>IF(A2431&lt;&gt;"",TEXT(Belegerfassung!C2439,"TT.MM.JJJJ"),"")</f>
        <v/>
      </c>
      <c r="D2431" t="str">
        <f>IFERROR(VLOOKUP(Belegerfassung!A2439,Abfrage!$E$2:$F$20,2,FALSE),"")</f>
        <v/>
      </c>
      <c r="E2431" t="str">
        <f>IF(A2431&lt;&gt;"",Belegerfassung!B2439,"")</f>
        <v/>
      </c>
      <c r="F2431" t="str">
        <f>IF(Belegerfassung!L2439="","",IF(Belegerfassung!L2439&lt;&gt;"",IF(Belegerfassung!L2439&lt;&gt;"",IF(Belegerfassung!J2439&lt;&gt;0,VLOOKUP(Belegerfassung!L2439,Abfrage!$A$2:$C$19,2,),VLOOKUP(Belegerfassung!L2439,Abfrage!$A$2:$C$19,3,)),"")))</f>
        <v/>
      </c>
      <c r="G2431" t="str">
        <f t="shared" si="111"/>
        <v/>
      </c>
      <c r="H2431" s="31" t="str">
        <f>IF(A2431&lt;&gt;"",-Belegerfassung!J2439+Belegerfassung!K2439,"")</f>
        <v/>
      </c>
      <c r="I2431" s="49" t="str">
        <f>IFERROR(IF(H2431&lt;&gt;"",Belegerfassung!L2439*100,""),IF(OR(Belegerfassung!L2439="Leistung EU - Erlöse",Belegerfassung!L2439="Lieferungen EU-Erlöse",Belegerfassung!L2439="EUST",Belegerfassung!L2439="Bauleistungen 20%")=TRUE,"",MID(Belegerfassung!L2439,4,2)))</f>
        <v/>
      </c>
      <c r="J2431" s="6" t="str">
        <f>IF(A2431&lt;&gt;"",LEFT(Belegerfassung!D2439,40),"")</f>
        <v/>
      </c>
      <c r="K2431" t="str">
        <f>IF(A2431&lt;&gt;"",VLOOKUP(D2431,Abfrage!$F$2:$G$21,2,FALSE),"")</f>
        <v/>
      </c>
      <c r="L2431" s="6" t="str">
        <f>IF(Belegerfassung!H2439&lt;&gt;"",Belegerfassung!H2439,"")</f>
        <v/>
      </c>
      <c r="M2431" t="str">
        <f>IFERROR(IF(Belegerfassung!E2439&lt;&gt;"",VLOOKUP(Belegerfassung!E2439,Abfrage!$L$2:$M$15,2,),""),"")</f>
        <v/>
      </c>
      <c r="N2431" t="str">
        <f t="shared" si="112"/>
        <v/>
      </c>
      <c r="O2431" t="str">
        <f t="shared" si="113"/>
        <v/>
      </c>
      <c r="P2431" t="str">
        <f>IF(Belegerfassung!G2439&lt;&gt;"",CONCATENATE(Belegerfassung!G2439,".pdf"),"")</f>
        <v/>
      </c>
    </row>
    <row r="2432" spans="1:16">
      <c r="A2432" t="str">
        <f>IF(Belegerfassung!C2440&lt;&gt;"",0,"")</f>
        <v/>
      </c>
      <c r="B2432" t="str">
        <f>IFERROR(VLOOKUP(Belegerfassung!I2440,Konten!A:D,2,FALSE),"")</f>
        <v/>
      </c>
      <c r="C2432" t="str">
        <f>IF(A2432&lt;&gt;"",TEXT(Belegerfassung!C2440,"TT.MM.JJJJ"),"")</f>
        <v/>
      </c>
      <c r="D2432" t="str">
        <f>IFERROR(VLOOKUP(Belegerfassung!A2440,Abfrage!$E$2:$F$20,2,FALSE),"")</f>
        <v/>
      </c>
      <c r="E2432" t="str">
        <f>IF(A2432&lt;&gt;"",Belegerfassung!B2440,"")</f>
        <v/>
      </c>
      <c r="F2432" t="str">
        <f>IF(Belegerfassung!L2440="","",IF(Belegerfassung!L2440&lt;&gt;"",IF(Belegerfassung!L2440&lt;&gt;"",IF(Belegerfassung!J2440&lt;&gt;0,VLOOKUP(Belegerfassung!L2440,Abfrage!$A$2:$C$19,2,),VLOOKUP(Belegerfassung!L2440,Abfrage!$A$2:$C$19,3,)),"")))</f>
        <v/>
      </c>
      <c r="G2432" t="str">
        <f t="shared" si="111"/>
        <v/>
      </c>
      <c r="H2432" s="31" t="str">
        <f>IF(A2432&lt;&gt;"",-Belegerfassung!J2440+Belegerfassung!K2440,"")</f>
        <v/>
      </c>
      <c r="I2432" s="49" t="str">
        <f>IFERROR(IF(H2432&lt;&gt;"",Belegerfassung!L2440*100,""),IF(OR(Belegerfassung!L2440="Leistung EU - Erlöse",Belegerfassung!L2440="Lieferungen EU-Erlöse",Belegerfassung!L2440="EUST",Belegerfassung!L2440="Bauleistungen 20%")=TRUE,"",MID(Belegerfassung!L2440,4,2)))</f>
        <v/>
      </c>
      <c r="J2432" s="6" t="str">
        <f>IF(A2432&lt;&gt;"",LEFT(Belegerfassung!D2440,40),"")</f>
        <v/>
      </c>
      <c r="K2432" t="str">
        <f>IF(A2432&lt;&gt;"",VLOOKUP(D2432,Abfrage!$F$2:$G$21,2,FALSE),"")</f>
        <v/>
      </c>
      <c r="L2432" s="6" t="str">
        <f>IF(Belegerfassung!H2440&lt;&gt;"",Belegerfassung!H2440,"")</f>
        <v/>
      </c>
      <c r="M2432" t="str">
        <f>IFERROR(IF(Belegerfassung!E2440&lt;&gt;"",VLOOKUP(Belegerfassung!E2440,Abfrage!$L$2:$M$15,2,),""),"")</f>
        <v/>
      </c>
      <c r="N2432" t="str">
        <f t="shared" si="112"/>
        <v/>
      </c>
      <c r="O2432" t="str">
        <f t="shared" si="113"/>
        <v/>
      </c>
      <c r="P2432" t="str">
        <f>IF(Belegerfassung!G2440&lt;&gt;"",CONCATENATE(Belegerfassung!G2440,".pdf"),"")</f>
        <v/>
      </c>
    </row>
    <row r="2433" spans="1:16">
      <c r="A2433" t="str">
        <f>IF(Belegerfassung!C2441&lt;&gt;"",0,"")</f>
        <v/>
      </c>
      <c r="B2433" t="str">
        <f>IFERROR(VLOOKUP(Belegerfassung!I2441,Konten!A:D,2,FALSE),"")</f>
        <v/>
      </c>
      <c r="C2433" t="str">
        <f>IF(A2433&lt;&gt;"",TEXT(Belegerfassung!C2441,"TT.MM.JJJJ"),"")</f>
        <v/>
      </c>
      <c r="D2433" t="str">
        <f>IFERROR(VLOOKUP(Belegerfassung!A2441,Abfrage!$E$2:$F$20,2,FALSE),"")</f>
        <v/>
      </c>
      <c r="E2433" t="str">
        <f>IF(A2433&lt;&gt;"",Belegerfassung!B2441,"")</f>
        <v/>
      </c>
      <c r="F2433" t="str">
        <f>IF(Belegerfassung!L2441="","",IF(Belegerfassung!L2441&lt;&gt;"",IF(Belegerfassung!L2441&lt;&gt;"",IF(Belegerfassung!J2441&lt;&gt;0,VLOOKUP(Belegerfassung!L2441,Abfrage!$A$2:$C$19,2,),VLOOKUP(Belegerfassung!L2441,Abfrage!$A$2:$C$19,3,)),"")))</f>
        <v/>
      </c>
      <c r="G2433" t="str">
        <f t="shared" si="111"/>
        <v/>
      </c>
      <c r="H2433" s="31" t="str">
        <f>IF(A2433&lt;&gt;"",-Belegerfassung!J2441+Belegerfassung!K2441,"")</f>
        <v/>
      </c>
      <c r="I2433" s="49" t="str">
        <f>IFERROR(IF(H2433&lt;&gt;"",Belegerfassung!L2441*100,""),IF(OR(Belegerfassung!L2441="Leistung EU - Erlöse",Belegerfassung!L2441="Lieferungen EU-Erlöse",Belegerfassung!L2441="EUST",Belegerfassung!L2441="Bauleistungen 20%")=TRUE,"",MID(Belegerfassung!L2441,4,2)))</f>
        <v/>
      </c>
      <c r="J2433" s="6" t="str">
        <f>IF(A2433&lt;&gt;"",LEFT(Belegerfassung!D2441,40),"")</f>
        <v/>
      </c>
      <c r="K2433" t="str">
        <f>IF(A2433&lt;&gt;"",VLOOKUP(D2433,Abfrage!$F$2:$G$21,2,FALSE),"")</f>
        <v/>
      </c>
      <c r="L2433" s="6" t="str">
        <f>IF(Belegerfassung!H2441&lt;&gt;"",Belegerfassung!H2441,"")</f>
        <v/>
      </c>
      <c r="M2433" t="str">
        <f>IFERROR(IF(Belegerfassung!E2441&lt;&gt;"",VLOOKUP(Belegerfassung!E2441,Abfrage!$L$2:$M$15,2,),""),"")</f>
        <v/>
      </c>
      <c r="N2433" t="str">
        <f t="shared" si="112"/>
        <v/>
      </c>
      <c r="O2433" t="str">
        <f t="shared" si="113"/>
        <v/>
      </c>
      <c r="P2433" t="str">
        <f>IF(Belegerfassung!G2441&lt;&gt;"",CONCATENATE(Belegerfassung!G2441,".pdf"),"")</f>
        <v/>
      </c>
    </row>
    <row r="2434" spans="1:16">
      <c r="A2434" t="str">
        <f>IF(Belegerfassung!C2442&lt;&gt;"",0,"")</f>
        <v/>
      </c>
      <c r="B2434" t="str">
        <f>IFERROR(VLOOKUP(Belegerfassung!I2442,Konten!A:D,2,FALSE),"")</f>
        <v/>
      </c>
      <c r="C2434" t="str">
        <f>IF(A2434&lt;&gt;"",TEXT(Belegerfassung!C2442,"TT.MM.JJJJ"),"")</f>
        <v/>
      </c>
      <c r="D2434" t="str">
        <f>IFERROR(VLOOKUP(Belegerfassung!A2442,Abfrage!$E$2:$F$20,2,FALSE),"")</f>
        <v/>
      </c>
      <c r="E2434" t="str">
        <f>IF(A2434&lt;&gt;"",Belegerfassung!B2442,"")</f>
        <v/>
      </c>
      <c r="F2434" t="str">
        <f>IF(Belegerfassung!L2442="","",IF(Belegerfassung!L2442&lt;&gt;"",IF(Belegerfassung!L2442&lt;&gt;"",IF(Belegerfassung!J2442&lt;&gt;0,VLOOKUP(Belegerfassung!L2442,Abfrage!$A$2:$C$19,2,),VLOOKUP(Belegerfassung!L2442,Abfrage!$A$2:$C$19,3,)),"")))</f>
        <v/>
      </c>
      <c r="G2434" t="str">
        <f t="shared" si="111"/>
        <v/>
      </c>
      <c r="H2434" s="31" t="str">
        <f>IF(A2434&lt;&gt;"",-Belegerfassung!J2442+Belegerfassung!K2442,"")</f>
        <v/>
      </c>
      <c r="I2434" s="49" t="str">
        <f>IFERROR(IF(H2434&lt;&gt;"",Belegerfassung!L2442*100,""),IF(OR(Belegerfassung!L2442="Leistung EU - Erlöse",Belegerfassung!L2442="Lieferungen EU-Erlöse",Belegerfassung!L2442="EUST",Belegerfassung!L2442="Bauleistungen 20%")=TRUE,"",MID(Belegerfassung!L2442,4,2)))</f>
        <v/>
      </c>
      <c r="J2434" s="6" t="str">
        <f>IF(A2434&lt;&gt;"",LEFT(Belegerfassung!D2442,40),"")</f>
        <v/>
      </c>
      <c r="K2434" t="str">
        <f>IF(A2434&lt;&gt;"",VLOOKUP(D2434,Abfrage!$F$2:$G$21,2,FALSE),"")</f>
        <v/>
      </c>
      <c r="L2434" s="6" t="str">
        <f>IF(Belegerfassung!H2442&lt;&gt;"",Belegerfassung!H2442,"")</f>
        <v/>
      </c>
      <c r="M2434" t="str">
        <f>IFERROR(IF(Belegerfassung!E2442&lt;&gt;"",VLOOKUP(Belegerfassung!E2442,Abfrage!$L$2:$M$15,2,),""),"")</f>
        <v/>
      </c>
      <c r="N2434" t="str">
        <f t="shared" si="112"/>
        <v/>
      </c>
      <c r="O2434" t="str">
        <f t="shared" si="113"/>
        <v/>
      </c>
      <c r="P2434" t="str">
        <f>IF(Belegerfassung!G2442&lt;&gt;"",CONCATENATE(Belegerfassung!G2442,".pdf"),"")</f>
        <v/>
      </c>
    </row>
    <row r="2435" spans="1:16">
      <c r="A2435" t="str">
        <f>IF(Belegerfassung!C2443&lt;&gt;"",0,"")</f>
        <v/>
      </c>
      <c r="B2435" t="str">
        <f>IFERROR(VLOOKUP(Belegerfassung!I2443,Konten!A:D,2,FALSE),"")</f>
        <v/>
      </c>
      <c r="C2435" t="str">
        <f>IF(A2435&lt;&gt;"",TEXT(Belegerfassung!C2443,"TT.MM.JJJJ"),"")</f>
        <v/>
      </c>
      <c r="D2435" t="str">
        <f>IFERROR(VLOOKUP(Belegerfassung!A2443,Abfrage!$E$2:$F$20,2,FALSE),"")</f>
        <v/>
      </c>
      <c r="E2435" t="str">
        <f>IF(A2435&lt;&gt;"",Belegerfassung!B2443,"")</f>
        <v/>
      </c>
      <c r="F2435" t="str">
        <f>IF(Belegerfassung!L2443="","",IF(Belegerfassung!L2443&lt;&gt;"",IF(Belegerfassung!L2443&lt;&gt;"",IF(Belegerfassung!J2443&lt;&gt;0,VLOOKUP(Belegerfassung!L2443,Abfrage!$A$2:$C$19,2,),VLOOKUP(Belegerfassung!L2443,Abfrage!$A$2:$C$19,3,)),"")))</f>
        <v/>
      </c>
      <c r="G2435" t="str">
        <f t="shared" ref="G2435:G2498" si="114">IF(A2435&lt;&gt;"",1,"")</f>
        <v/>
      </c>
      <c r="H2435" s="31" t="str">
        <f>IF(A2435&lt;&gt;"",-Belegerfassung!J2443+Belegerfassung!K2443,"")</f>
        <v/>
      </c>
      <c r="I2435" s="49" t="str">
        <f>IFERROR(IF(H2435&lt;&gt;"",Belegerfassung!L2443*100,""),IF(OR(Belegerfassung!L2443="Leistung EU - Erlöse",Belegerfassung!L2443="Lieferungen EU-Erlöse",Belegerfassung!L2443="EUST",Belegerfassung!L2443="Bauleistungen 20%")=TRUE,"",MID(Belegerfassung!L2443,4,2)))</f>
        <v/>
      </c>
      <c r="J2435" s="6" t="str">
        <f>IF(A2435&lt;&gt;"",LEFT(Belegerfassung!D2443,40),"")</f>
        <v/>
      </c>
      <c r="K2435" t="str">
        <f>IF(A2435&lt;&gt;"",VLOOKUP(D2435,Abfrage!$F$2:$G$21,2,FALSE),"")</f>
        <v/>
      </c>
      <c r="L2435" s="6" t="str">
        <f>IF(Belegerfassung!H2443&lt;&gt;"",Belegerfassung!H2443,"")</f>
        <v/>
      </c>
      <c r="M2435" t="str">
        <f>IFERROR(IF(Belegerfassung!E2443&lt;&gt;"",VLOOKUP(Belegerfassung!E2443,Abfrage!$L$2:$M$15,2,),""),"")</f>
        <v/>
      </c>
      <c r="N2435" t="str">
        <f t="shared" ref="N2435:N2498" si="115">IF(A2435&lt;&gt;"","E","")</f>
        <v/>
      </c>
      <c r="O2435" t="str">
        <f t="shared" ref="O2435:O2498" si="116">IF(A2435&lt;&gt;"","A","")</f>
        <v/>
      </c>
      <c r="P2435" t="str">
        <f>IF(Belegerfassung!G2443&lt;&gt;"",CONCATENATE(Belegerfassung!G2443,".pdf"),"")</f>
        <v/>
      </c>
    </row>
    <row r="2436" spans="1:16">
      <c r="A2436" t="str">
        <f>IF(Belegerfassung!C2444&lt;&gt;"",0,"")</f>
        <v/>
      </c>
      <c r="B2436" t="str">
        <f>IFERROR(VLOOKUP(Belegerfassung!I2444,Konten!A:D,2,FALSE),"")</f>
        <v/>
      </c>
      <c r="C2436" t="str">
        <f>IF(A2436&lt;&gt;"",TEXT(Belegerfassung!C2444,"TT.MM.JJJJ"),"")</f>
        <v/>
      </c>
      <c r="D2436" t="str">
        <f>IFERROR(VLOOKUP(Belegerfassung!A2444,Abfrage!$E$2:$F$20,2,FALSE),"")</f>
        <v/>
      </c>
      <c r="E2436" t="str">
        <f>IF(A2436&lt;&gt;"",Belegerfassung!B2444,"")</f>
        <v/>
      </c>
      <c r="F2436" t="str">
        <f>IF(Belegerfassung!L2444="","",IF(Belegerfassung!L2444&lt;&gt;"",IF(Belegerfassung!L2444&lt;&gt;"",IF(Belegerfassung!J2444&lt;&gt;0,VLOOKUP(Belegerfassung!L2444,Abfrage!$A$2:$C$19,2,),VLOOKUP(Belegerfassung!L2444,Abfrage!$A$2:$C$19,3,)),"")))</f>
        <v/>
      </c>
      <c r="G2436" t="str">
        <f t="shared" si="114"/>
        <v/>
      </c>
      <c r="H2436" s="31" t="str">
        <f>IF(A2436&lt;&gt;"",-Belegerfassung!J2444+Belegerfassung!K2444,"")</f>
        <v/>
      </c>
      <c r="I2436" s="49" t="str">
        <f>IFERROR(IF(H2436&lt;&gt;"",Belegerfassung!L2444*100,""),IF(OR(Belegerfassung!L2444="Leistung EU - Erlöse",Belegerfassung!L2444="Lieferungen EU-Erlöse",Belegerfassung!L2444="EUST",Belegerfassung!L2444="Bauleistungen 20%")=TRUE,"",MID(Belegerfassung!L2444,4,2)))</f>
        <v/>
      </c>
      <c r="J2436" s="6" t="str">
        <f>IF(A2436&lt;&gt;"",LEFT(Belegerfassung!D2444,40),"")</f>
        <v/>
      </c>
      <c r="K2436" t="str">
        <f>IF(A2436&lt;&gt;"",VLOOKUP(D2436,Abfrage!$F$2:$G$21,2,FALSE),"")</f>
        <v/>
      </c>
      <c r="L2436" s="6" t="str">
        <f>IF(Belegerfassung!H2444&lt;&gt;"",Belegerfassung!H2444,"")</f>
        <v/>
      </c>
      <c r="M2436" t="str">
        <f>IFERROR(IF(Belegerfassung!E2444&lt;&gt;"",VLOOKUP(Belegerfassung!E2444,Abfrage!$L$2:$M$15,2,),""),"")</f>
        <v/>
      </c>
      <c r="N2436" t="str">
        <f t="shared" si="115"/>
        <v/>
      </c>
      <c r="O2436" t="str">
        <f t="shared" si="116"/>
        <v/>
      </c>
      <c r="P2436" t="str">
        <f>IF(Belegerfassung!G2444&lt;&gt;"",CONCATENATE(Belegerfassung!G2444,".pdf"),"")</f>
        <v/>
      </c>
    </row>
    <row r="2437" spans="1:16">
      <c r="A2437" t="str">
        <f>IF(Belegerfassung!C2445&lt;&gt;"",0,"")</f>
        <v/>
      </c>
      <c r="B2437" t="str">
        <f>IFERROR(VLOOKUP(Belegerfassung!I2445,Konten!A:D,2,FALSE),"")</f>
        <v/>
      </c>
      <c r="C2437" t="str">
        <f>IF(A2437&lt;&gt;"",TEXT(Belegerfassung!C2445,"TT.MM.JJJJ"),"")</f>
        <v/>
      </c>
      <c r="D2437" t="str">
        <f>IFERROR(VLOOKUP(Belegerfassung!A2445,Abfrage!$E$2:$F$20,2,FALSE),"")</f>
        <v/>
      </c>
      <c r="E2437" t="str">
        <f>IF(A2437&lt;&gt;"",Belegerfassung!B2445,"")</f>
        <v/>
      </c>
      <c r="F2437" t="str">
        <f>IF(Belegerfassung!L2445="","",IF(Belegerfassung!L2445&lt;&gt;"",IF(Belegerfassung!L2445&lt;&gt;"",IF(Belegerfassung!J2445&lt;&gt;0,VLOOKUP(Belegerfassung!L2445,Abfrage!$A$2:$C$19,2,),VLOOKUP(Belegerfassung!L2445,Abfrage!$A$2:$C$19,3,)),"")))</f>
        <v/>
      </c>
      <c r="G2437" t="str">
        <f t="shared" si="114"/>
        <v/>
      </c>
      <c r="H2437" s="31" t="str">
        <f>IF(A2437&lt;&gt;"",-Belegerfassung!J2445+Belegerfassung!K2445,"")</f>
        <v/>
      </c>
      <c r="I2437" s="49" t="str">
        <f>IFERROR(IF(H2437&lt;&gt;"",Belegerfassung!L2445*100,""),IF(OR(Belegerfassung!L2445="Leistung EU - Erlöse",Belegerfassung!L2445="Lieferungen EU-Erlöse",Belegerfassung!L2445="EUST",Belegerfassung!L2445="Bauleistungen 20%")=TRUE,"",MID(Belegerfassung!L2445,4,2)))</f>
        <v/>
      </c>
      <c r="J2437" s="6" t="str">
        <f>IF(A2437&lt;&gt;"",LEFT(Belegerfassung!D2445,40),"")</f>
        <v/>
      </c>
      <c r="K2437" t="str">
        <f>IF(A2437&lt;&gt;"",VLOOKUP(D2437,Abfrage!$F$2:$G$21,2,FALSE),"")</f>
        <v/>
      </c>
      <c r="L2437" s="6" t="str">
        <f>IF(Belegerfassung!H2445&lt;&gt;"",Belegerfassung!H2445,"")</f>
        <v/>
      </c>
      <c r="M2437" t="str">
        <f>IFERROR(IF(Belegerfassung!E2445&lt;&gt;"",VLOOKUP(Belegerfassung!E2445,Abfrage!$L$2:$M$15,2,),""),"")</f>
        <v/>
      </c>
      <c r="N2437" t="str">
        <f t="shared" si="115"/>
        <v/>
      </c>
      <c r="O2437" t="str">
        <f t="shared" si="116"/>
        <v/>
      </c>
      <c r="P2437" t="str">
        <f>IF(Belegerfassung!G2445&lt;&gt;"",CONCATENATE(Belegerfassung!G2445,".pdf"),"")</f>
        <v/>
      </c>
    </row>
    <row r="2438" spans="1:16">
      <c r="A2438" t="str">
        <f>IF(Belegerfassung!C2446&lt;&gt;"",0,"")</f>
        <v/>
      </c>
      <c r="B2438" t="str">
        <f>IFERROR(VLOOKUP(Belegerfassung!I2446,Konten!A:D,2,FALSE),"")</f>
        <v/>
      </c>
      <c r="C2438" t="str">
        <f>IF(A2438&lt;&gt;"",TEXT(Belegerfassung!C2446,"TT.MM.JJJJ"),"")</f>
        <v/>
      </c>
      <c r="D2438" t="str">
        <f>IFERROR(VLOOKUP(Belegerfassung!A2446,Abfrage!$E$2:$F$20,2,FALSE),"")</f>
        <v/>
      </c>
      <c r="E2438" t="str">
        <f>IF(A2438&lt;&gt;"",Belegerfassung!B2446,"")</f>
        <v/>
      </c>
      <c r="F2438" t="str">
        <f>IF(Belegerfassung!L2446="","",IF(Belegerfassung!L2446&lt;&gt;"",IF(Belegerfassung!L2446&lt;&gt;"",IF(Belegerfassung!J2446&lt;&gt;0,VLOOKUP(Belegerfassung!L2446,Abfrage!$A$2:$C$19,2,),VLOOKUP(Belegerfassung!L2446,Abfrage!$A$2:$C$19,3,)),"")))</f>
        <v/>
      </c>
      <c r="G2438" t="str">
        <f t="shared" si="114"/>
        <v/>
      </c>
      <c r="H2438" s="31" t="str">
        <f>IF(A2438&lt;&gt;"",-Belegerfassung!J2446+Belegerfassung!K2446,"")</f>
        <v/>
      </c>
      <c r="I2438" s="49" t="str">
        <f>IFERROR(IF(H2438&lt;&gt;"",Belegerfassung!L2446*100,""),IF(OR(Belegerfassung!L2446="Leistung EU - Erlöse",Belegerfassung!L2446="Lieferungen EU-Erlöse",Belegerfassung!L2446="EUST",Belegerfassung!L2446="Bauleistungen 20%")=TRUE,"",MID(Belegerfassung!L2446,4,2)))</f>
        <v/>
      </c>
      <c r="J2438" s="6" t="str">
        <f>IF(A2438&lt;&gt;"",LEFT(Belegerfassung!D2446,40),"")</f>
        <v/>
      </c>
      <c r="K2438" t="str">
        <f>IF(A2438&lt;&gt;"",VLOOKUP(D2438,Abfrage!$F$2:$G$21,2,FALSE),"")</f>
        <v/>
      </c>
      <c r="L2438" s="6" t="str">
        <f>IF(Belegerfassung!H2446&lt;&gt;"",Belegerfassung!H2446,"")</f>
        <v/>
      </c>
      <c r="M2438" t="str">
        <f>IFERROR(IF(Belegerfassung!E2446&lt;&gt;"",VLOOKUP(Belegerfassung!E2446,Abfrage!$L$2:$M$15,2,),""),"")</f>
        <v/>
      </c>
      <c r="N2438" t="str">
        <f t="shared" si="115"/>
        <v/>
      </c>
      <c r="O2438" t="str">
        <f t="shared" si="116"/>
        <v/>
      </c>
      <c r="P2438" t="str">
        <f>IF(Belegerfassung!G2446&lt;&gt;"",CONCATENATE(Belegerfassung!G2446,".pdf"),"")</f>
        <v/>
      </c>
    </row>
    <row r="2439" spans="1:16">
      <c r="A2439" t="str">
        <f>IF(Belegerfassung!C2447&lt;&gt;"",0,"")</f>
        <v/>
      </c>
      <c r="B2439" t="str">
        <f>IFERROR(VLOOKUP(Belegerfassung!I2447,Konten!A:D,2,FALSE),"")</f>
        <v/>
      </c>
      <c r="C2439" t="str">
        <f>IF(A2439&lt;&gt;"",TEXT(Belegerfassung!C2447,"TT.MM.JJJJ"),"")</f>
        <v/>
      </c>
      <c r="D2439" t="str">
        <f>IFERROR(VLOOKUP(Belegerfassung!A2447,Abfrage!$E$2:$F$20,2,FALSE),"")</f>
        <v/>
      </c>
      <c r="E2439" t="str">
        <f>IF(A2439&lt;&gt;"",Belegerfassung!B2447,"")</f>
        <v/>
      </c>
      <c r="F2439" t="str">
        <f>IF(Belegerfassung!L2447="","",IF(Belegerfassung!L2447&lt;&gt;"",IF(Belegerfassung!L2447&lt;&gt;"",IF(Belegerfassung!J2447&lt;&gt;0,VLOOKUP(Belegerfassung!L2447,Abfrage!$A$2:$C$19,2,),VLOOKUP(Belegerfassung!L2447,Abfrage!$A$2:$C$19,3,)),"")))</f>
        <v/>
      </c>
      <c r="G2439" t="str">
        <f t="shared" si="114"/>
        <v/>
      </c>
      <c r="H2439" s="31" t="str">
        <f>IF(A2439&lt;&gt;"",-Belegerfassung!J2447+Belegerfassung!K2447,"")</f>
        <v/>
      </c>
      <c r="I2439" s="49" t="str">
        <f>IFERROR(IF(H2439&lt;&gt;"",Belegerfassung!L2447*100,""),IF(OR(Belegerfassung!L2447="Leistung EU - Erlöse",Belegerfassung!L2447="Lieferungen EU-Erlöse",Belegerfassung!L2447="EUST",Belegerfassung!L2447="Bauleistungen 20%")=TRUE,"",MID(Belegerfassung!L2447,4,2)))</f>
        <v/>
      </c>
      <c r="J2439" s="6" t="str">
        <f>IF(A2439&lt;&gt;"",LEFT(Belegerfassung!D2447,40),"")</f>
        <v/>
      </c>
      <c r="K2439" t="str">
        <f>IF(A2439&lt;&gt;"",VLOOKUP(D2439,Abfrage!$F$2:$G$21,2,FALSE),"")</f>
        <v/>
      </c>
      <c r="L2439" s="6" t="str">
        <f>IF(Belegerfassung!H2447&lt;&gt;"",Belegerfassung!H2447,"")</f>
        <v/>
      </c>
      <c r="M2439" t="str">
        <f>IFERROR(IF(Belegerfassung!E2447&lt;&gt;"",VLOOKUP(Belegerfassung!E2447,Abfrage!$L$2:$M$15,2,),""),"")</f>
        <v/>
      </c>
      <c r="N2439" t="str">
        <f t="shared" si="115"/>
        <v/>
      </c>
      <c r="O2439" t="str">
        <f t="shared" si="116"/>
        <v/>
      </c>
      <c r="P2439" t="str">
        <f>IF(Belegerfassung!G2447&lt;&gt;"",CONCATENATE(Belegerfassung!G2447,".pdf"),"")</f>
        <v/>
      </c>
    </row>
    <row r="2440" spans="1:16">
      <c r="A2440" t="str">
        <f>IF(Belegerfassung!C2448&lt;&gt;"",0,"")</f>
        <v/>
      </c>
      <c r="B2440" t="str">
        <f>IFERROR(VLOOKUP(Belegerfassung!I2448,Konten!A:D,2,FALSE),"")</f>
        <v/>
      </c>
      <c r="C2440" t="str">
        <f>IF(A2440&lt;&gt;"",TEXT(Belegerfassung!C2448,"TT.MM.JJJJ"),"")</f>
        <v/>
      </c>
      <c r="D2440" t="str">
        <f>IFERROR(VLOOKUP(Belegerfassung!A2448,Abfrage!$E$2:$F$20,2,FALSE),"")</f>
        <v/>
      </c>
      <c r="E2440" t="str">
        <f>IF(A2440&lt;&gt;"",Belegerfassung!B2448,"")</f>
        <v/>
      </c>
      <c r="F2440" t="str">
        <f>IF(Belegerfassung!L2448="","",IF(Belegerfassung!L2448&lt;&gt;"",IF(Belegerfassung!L2448&lt;&gt;"",IF(Belegerfassung!J2448&lt;&gt;0,VLOOKUP(Belegerfassung!L2448,Abfrage!$A$2:$C$19,2,),VLOOKUP(Belegerfassung!L2448,Abfrage!$A$2:$C$19,3,)),"")))</f>
        <v/>
      </c>
      <c r="G2440" t="str">
        <f t="shared" si="114"/>
        <v/>
      </c>
      <c r="H2440" s="31" t="str">
        <f>IF(A2440&lt;&gt;"",-Belegerfassung!J2448+Belegerfassung!K2448,"")</f>
        <v/>
      </c>
      <c r="I2440" s="49" t="str">
        <f>IFERROR(IF(H2440&lt;&gt;"",Belegerfassung!L2448*100,""),IF(OR(Belegerfassung!L2448="Leistung EU - Erlöse",Belegerfassung!L2448="Lieferungen EU-Erlöse",Belegerfassung!L2448="EUST",Belegerfassung!L2448="Bauleistungen 20%")=TRUE,"",MID(Belegerfassung!L2448,4,2)))</f>
        <v/>
      </c>
      <c r="J2440" s="6" t="str">
        <f>IF(A2440&lt;&gt;"",LEFT(Belegerfassung!D2448,40),"")</f>
        <v/>
      </c>
      <c r="K2440" t="str">
        <f>IF(A2440&lt;&gt;"",VLOOKUP(D2440,Abfrage!$F$2:$G$21,2,FALSE),"")</f>
        <v/>
      </c>
      <c r="L2440" s="6" t="str">
        <f>IF(Belegerfassung!H2448&lt;&gt;"",Belegerfassung!H2448,"")</f>
        <v/>
      </c>
      <c r="M2440" t="str">
        <f>IFERROR(IF(Belegerfassung!E2448&lt;&gt;"",VLOOKUP(Belegerfassung!E2448,Abfrage!$L$2:$M$15,2,),""),"")</f>
        <v/>
      </c>
      <c r="N2440" t="str">
        <f t="shared" si="115"/>
        <v/>
      </c>
      <c r="O2440" t="str">
        <f t="shared" si="116"/>
        <v/>
      </c>
      <c r="P2440" t="str">
        <f>IF(Belegerfassung!G2448&lt;&gt;"",CONCATENATE(Belegerfassung!G2448,".pdf"),"")</f>
        <v/>
      </c>
    </row>
    <row r="2441" spans="1:16">
      <c r="A2441" t="str">
        <f>IF(Belegerfassung!C2449&lt;&gt;"",0,"")</f>
        <v/>
      </c>
      <c r="B2441" t="str">
        <f>IFERROR(VLOOKUP(Belegerfassung!I2449,Konten!A:D,2,FALSE),"")</f>
        <v/>
      </c>
      <c r="C2441" t="str">
        <f>IF(A2441&lt;&gt;"",TEXT(Belegerfassung!C2449,"TT.MM.JJJJ"),"")</f>
        <v/>
      </c>
      <c r="D2441" t="str">
        <f>IFERROR(VLOOKUP(Belegerfassung!A2449,Abfrage!$E$2:$F$20,2,FALSE),"")</f>
        <v/>
      </c>
      <c r="E2441" t="str">
        <f>IF(A2441&lt;&gt;"",Belegerfassung!B2449,"")</f>
        <v/>
      </c>
      <c r="F2441" t="str">
        <f>IF(Belegerfassung!L2449="","",IF(Belegerfassung!L2449&lt;&gt;"",IF(Belegerfassung!L2449&lt;&gt;"",IF(Belegerfassung!J2449&lt;&gt;0,VLOOKUP(Belegerfassung!L2449,Abfrage!$A$2:$C$19,2,),VLOOKUP(Belegerfassung!L2449,Abfrage!$A$2:$C$19,3,)),"")))</f>
        <v/>
      </c>
      <c r="G2441" t="str">
        <f t="shared" si="114"/>
        <v/>
      </c>
      <c r="H2441" s="31" t="str">
        <f>IF(A2441&lt;&gt;"",-Belegerfassung!J2449+Belegerfassung!K2449,"")</f>
        <v/>
      </c>
      <c r="I2441" s="49" t="str">
        <f>IFERROR(IF(H2441&lt;&gt;"",Belegerfassung!L2449*100,""),IF(OR(Belegerfassung!L2449="Leistung EU - Erlöse",Belegerfassung!L2449="Lieferungen EU-Erlöse",Belegerfassung!L2449="EUST",Belegerfassung!L2449="Bauleistungen 20%")=TRUE,"",MID(Belegerfassung!L2449,4,2)))</f>
        <v/>
      </c>
      <c r="J2441" s="6" t="str">
        <f>IF(A2441&lt;&gt;"",LEFT(Belegerfassung!D2449,40),"")</f>
        <v/>
      </c>
      <c r="K2441" t="str">
        <f>IF(A2441&lt;&gt;"",VLOOKUP(D2441,Abfrage!$F$2:$G$21,2,FALSE),"")</f>
        <v/>
      </c>
      <c r="L2441" s="6" t="str">
        <f>IF(Belegerfassung!H2449&lt;&gt;"",Belegerfassung!H2449,"")</f>
        <v/>
      </c>
      <c r="M2441" t="str">
        <f>IFERROR(IF(Belegerfassung!E2449&lt;&gt;"",VLOOKUP(Belegerfassung!E2449,Abfrage!$L$2:$M$15,2,),""),"")</f>
        <v/>
      </c>
      <c r="N2441" t="str">
        <f t="shared" si="115"/>
        <v/>
      </c>
      <c r="O2441" t="str">
        <f t="shared" si="116"/>
        <v/>
      </c>
      <c r="P2441" t="str">
        <f>IF(Belegerfassung!G2449&lt;&gt;"",CONCATENATE(Belegerfassung!G2449,".pdf"),"")</f>
        <v/>
      </c>
    </row>
    <row r="2442" spans="1:16">
      <c r="A2442" t="str">
        <f>IF(Belegerfassung!C2450&lt;&gt;"",0,"")</f>
        <v/>
      </c>
      <c r="B2442" t="str">
        <f>IFERROR(VLOOKUP(Belegerfassung!I2450,Konten!A:D,2,FALSE),"")</f>
        <v/>
      </c>
      <c r="C2442" t="str">
        <f>IF(A2442&lt;&gt;"",TEXT(Belegerfassung!C2450,"TT.MM.JJJJ"),"")</f>
        <v/>
      </c>
      <c r="D2442" t="str">
        <f>IFERROR(VLOOKUP(Belegerfassung!A2450,Abfrage!$E$2:$F$20,2,FALSE),"")</f>
        <v/>
      </c>
      <c r="E2442" t="str">
        <f>IF(A2442&lt;&gt;"",Belegerfassung!B2450,"")</f>
        <v/>
      </c>
      <c r="F2442" t="str">
        <f>IF(Belegerfassung!L2450="","",IF(Belegerfassung!L2450&lt;&gt;"",IF(Belegerfassung!L2450&lt;&gt;"",IF(Belegerfassung!J2450&lt;&gt;0,VLOOKUP(Belegerfassung!L2450,Abfrage!$A$2:$C$19,2,),VLOOKUP(Belegerfassung!L2450,Abfrage!$A$2:$C$19,3,)),"")))</f>
        <v/>
      </c>
      <c r="G2442" t="str">
        <f t="shared" si="114"/>
        <v/>
      </c>
      <c r="H2442" s="31" t="str">
        <f>IF(A2442&lt;&gt;"",-Belegerfassung!J2450+Belegerfassung!K2450,"")</f>
        <v/>
      </c>
      <c r="I2442" s="49" t="str">
        <f>IFERROR(IF(H2442&lt;&gt;"",Belegerfassung!L2450*100,""),IF(OR(Belegerfassung!L2450="Leistung EU - Erlöse",Belegerfassung!L2450="Lieferungen EU-Erlöse",Belegerfassung!L2450="EUST",Belegerfassung!L2450="Bauleistungen 20%")=TRUE,"",MID(Belegerfassung!L2450,4,2)))</f>
        <v/>
      </c>
      <c r="J2442" s="6" t="str">
        <f>IF(A2442&lt;&gt;"",LEFT(Belegerfassung!D2450,40),"")</f>
        <v/>
      </c>
      <c r="K2442" t="str">
        <f>IF(A2442&lt;&gt;"",VLOOKUP(D2442,Abfrage!$F$2:$G$21,2,FALSE),"")</f>
        <v/>
      </c>
      <c r="L2442" s="6" t="str">
        <f>IF(Belegerfassung!H2450&lt;&gt;"",Belegerfassung!H2450,"")</f>
        <v/>
      </c>
      <c r="M2442" t="str">
        <f>IFERROR(IF(Belegerfassung!E2450&lt;&gt;"",VLOOKUP(Belegerfassung!E2450,Abfrage!$L$2:$M$15,2,),""),"")</f>
        <v/>
      </c>
      <c r="N2442" t="str">
        <f t="shared" si="115"/>
        <v/>
      </c>
      <c r="O2442" t="str">
        <f t="shared" si="116"/>
        <v/>
      </c>
      <c r="P2442" t="str">
        <f>IF(Belegerfassung!G2450&lt;&gt;"",CONCATENATE(Belegerfassung!G2450,".pdf"),"")</f>
        <v/>
      </c>
    </row>
    <row r="2443" spans="1:16">
      <c r="A2443" t="str">
        <f>IF(Belegerfassung!C2451&lt;&gt;"",0,"")</f>
        <v/>
      </c>
      <c r="B2443" t="str">
        <f>IFERROR(VLOOKUP(Belegerfassung!I2451,Konten!A:D,2,FALSE),"")</f>
        <v/>
      </c>
      <c r="C2443" t="str">
        <f>IF(A2443&lt;&gt;"",TEXT(Belegerfassung!C2451,"TT.MM.JJJJ"),"")</f>
        <v/>
      </c>
      <c r="D2443" t="str">
        <f>IFERROR(VLOOKUP(Belegerfassung!A2451,Abfrage!$E$2:$F$20,2,FALSE),"")</f>
        <v/>
      </c>
      <c r="E2443" t="str">
        <f>IF(A2443&lt;&gt;"",Belegerfassung!B2451,"")</f>
        <v/>
      </c>
      <c r="F2443" t="str">
        <f>IF(Belegerfassung!L2451="","",IF(Belegerfassung!L2451&lt;&gt;"",IF(Belegerfassung!L2451&lt;&gt;"",IF(Belegerfassung!J2451&lt;&gt;0,VLOOKUP(Belegerfassung!L2451,Abfrage!$A$2:$C$19,2,),VLOOKUP(Belegerfassung!L2451,Abfrage!$A$2:$C$19,3,)),"")))</f>
        <v/>
      </c>
      <c r="G2443" t="str">
        <f t="shared" si="114"/>
        <v/>
      </c>
      <c r="H2443" s="31" t="str">
        <f>IF(A2443&lt;&gt;"",-Belegerfassung!J2451+Belegerfassung!K2451,"")</f>
        <v/>
      </c>
      <c r="I2443" s="49" t="str">
        <f>IFERROR(IF(H2443&lt;&gt;"",Belegerfassung!L2451*100,""),IF(OR(Belegerfassung!L2451="Leistung EU - Erlöse",Belegerfassung!L2451="Lieferungen EU-Erlöse",Belegerfassung!L2451="EUST",Belegerfassung!L2451="Bauleistungen 20%")=TRUE,"",MID(Belegerfassung!L2451,4,2)))</f>
        <v/>
      </c>
      <c r="J2443" s="6" t="str">
        <f>IF(A2443&lt;&gt;"",LEFT(Belegerfassung!D2451,40),"")</f>
        <v/>
      </c>
      <c r="K2443" t="str">
        <f>IF(A2443&lt;&gt;"",VLOOKUP(D2443,Abfrage!$F$2:$G$21,2,FALSE),"")</f>
        <v/>
      </c>
      <c r="L2443" s="6" t="str">
        <f>IF(Belegerfassung!H2451&lt;&gt;"",Belegerfassung!H2451,"")</f>
        <v/>
      </c>
      <c r="M2443" t="str">
        <f>IFERROR(IF(Belegerfassung!E2451&lt;&gt;"",VLOOKUP(Belegerfassung!E2451,Abfrage!$L$2:$M$15,2,),""),"")</f>
        <v/>
      </c>
      <c r="N2443" t="str">
        <f t="shared" si="115"/>
        <v/>
      </c>
      <c r="O2443" t="str">
        <f t="shared" si="116"/>
        <v/>
      </c>
      <c r="P2443" t="str">
        <f>IF(Belegerfassung!G2451&lt;&gt;"",CONCATENATE(Belegerfassung!G2451,".pdf"),"")</f>
        <v/>
      </c>
    </row>
    <row r="2444" spans="1:16">
      <c r="A2444" t="str">
        <f>IF(Belegerfassung!C2452&lt;&gt;"",0,"")</f>
        <v/>
      </c>
      <c r="B2444" t="str">
        <f>IFERROR(VLOOKUP(Belegerfassung!I2452,Konten!A:D,2,FALSE),"")</f>
        <v/>
      </c>
      <c r="C2444" t="str">
        <f>IF(A2444&lt;&gt;"",TEXT(Belegerfassung!C2452,"TT.MM.JJJJ"),"")</f>
        <v/>
      </c>
      <c r="D2444" t="str">
        <f>IFERROR(VLOOKUP(Belegerfassung!A2452,Abfrage!$E$2:$F$20,2,FALSE),"")</f>
        <v/>
      </c>
      <c r="E2444" t="str">
        <f>IF(A2444&lt;&gt;"",Belegerfassung!B2452,"")</f>
        <v/>
      </c>
      <c r="F2444" t="str">
        <f>IF(Belegerfassung!L2452="","",IF(Belegerfassung!L2452&lt;&gt;"",IF(Belegerfassung!L2452&lt;&gt;"",IF(Belegerfassung!J2452&lt;&gt;0,VLOOKUP(Belegerfassung!L2452,Abfrage!$A$2:$C$19,2,),VLOOKUP(Belegerfassung!L2452,Abfrage!$A$2:$C$19,3,)),"")))</f>
        <v/>
      </c>
      <c r="G2444" t="str">
        <f t="shared" si="114"/>
        <v/>
      </c>
      <c r="H2444" s="31" t="str">
        <f>IF(A2444&lt;&gt;"",-Belegerfassung!J2452+Belegerfassung!K2452,"")</f>
        <v/>
      </c>
      <c r="I2444" s="49" t="str">
        <f>IFERROR(IF(H2444&lt;&gt;"",Belegerfassung!L2452*100,""),IF(OR(Belegerfassung!L2452="Leistung EU - Erlöse",Belegerfassung!L2452="Lieferungen EU-Erlöse",Belegerfassung!L2452="EUST",Belegerfassung!L2452="Bauleistungen 20%")=TRUE,"",MID(Belegerfassung!L2452,4,2)))</f>
        <v/>
      </c>
      <c r="J2444" s="6" t="str">
        <f>IF(A2444&lt;&gt;"",LEFT(Belegerfassung!D2452,40),"")</f>
        <v/>
      </c>
      <c r="K2444" t="str">
        <f>IF(A2444&lt;&gt;"",VLOOKUP(D2444,Abfrage!$F$2:$G$21,2,FALSE),"")</f>
        <v/>
      </c>
      <c r="L2444" s="6" t="str">
        <f>IF(Belegerfassung!H2452&lt;&gt;"",Belegerfassung!H2452,"")</f>
        <v/>
      </c>
      <c r="M2444" t="str">
        <f>IFERROR(IF(Belegerfassung!E2452&lt;&gt;"",VLOOKUP(Belegerfassung!E2452,Abfrage!$L$2:$M$15,2,),""),"")</f>
        <v/>
      </c>
      <c r="N2444" t="str">
        <f t="shared" si="115"/>
        <v/>
      </c>
      <c r="O2444" t="str">
        <f t="shared" si="116"/>
        <v/>
      </c>
      <c r="P2444" t="str">
        <f>IF(Belegerfassung!G2452&lt;&gt;"",CONCATENATE(Belegerfassung!G2452,".pdf"),"")</f>
        <v/>
      </c>
    </row>
    <row r="2445" spans="1:16">
      <c r="A2445" t="str">
        <f>IF(Belegerfassung!C2453&lt;&gt;"",0,"")</f>
        <v/>
      </c>
      <c r="B2445" t="str">
        <f>IFERROR(VLOOKUP(Belegerfassung!I2453,Konten!A:D,2,FALSE),"")</f>
        <v/>
      </c>
      <c r="C2445" t="str">
        <f>IF(A2445&lt;&gt;"",TEXT(Belegerfassung!C2453,"TT.MM.JJJJ"),"")</f>
        <v/>
      </c>
      <c r="D2445" t="str">
        <f>IFERROR(VLOOKUP(Belegerfassung!A2453,Abfrage!$E$2:$F$20,2,FALSE),"")</f>
        <v/>
      </c>
      <c r="E2445" t="str">
        <f>IF(A2445&lt;&gt;"",Belegerfassung!B2453,"")</f>
        <v/>
      </c>
      <c r="F2445" t="str">
        <f>IF(Belegerfassung!L2453="","",IF(Belegerfassung!L2453&lt;&gt;"",IF(Belegerfassung!L2453&lt;&gt;"",IF(Belegerfassung!J2453&lt;&gt;0,VLOOKUP(Belegerfassung!L2453,Abfrage!$A$2:$C$19,2,),VLOOKUP(Belegerfassung!L2453,Abfrage!$A$2:$C$19,3,)),"")))</f>
        <v/>
      </c>
      <c r="G2445" t="str">
        <f t="shared" si="114"/>
        <v/>
      </c>
      <c r="H2445" s="31" t="str">
        <f>IF(A2445&lt;&gt;"",-Belegerfassung!J2453+Belegerfassung!K2453,"")</f>
        <v/>
      </c>
      <c r="I2445" s="49" t="str">
        <f>IFERROR(IF(H2445&lt;&gt;"",Belegerfassung!L2453*100,""),IF(OR(Belegerfassung!L2453="Leistung EU - Erlöse",Belegerfassung!L2453="Lieferungen EU-Erlöse",Belegerfassung!L2453="EUST",Belegerfassung!L2453="Bauleistungen 20%")=TRUE,"",MID(Belegerfassung!L2453,4,2)))</f>
        <v/>
      </c>
      <c r="J2445" s="6" t="str">
        <f>IF(A2445&lt;&gt;"",LEFT(Belegerfassung!D2453,40),"")</f>
        <v/>
      </c>
      <c r="K2445" t="str">
        <f>IF(A2445&lt;&gt;"",VLOOKUP(D2445,Abfrage!$F$2:$G$21,2,FALSE),"")</f>
        <v/>
      </c>
      <c r="L2445" s="6" t="str">
        <f>IF(Belegerfassung!H2453&lt;&gt;"",Belegerfassung!H2453,"")</f>
        <v/>
      </c>
      <c r="M2445" t="str">
        <f>IFERROR(IF(Belegerfassung!E2453&lt;&gt;"",VLOOKUP(Belegerfassung!E2453,Abfrage!$L$2:$M$15,2,),""),"")</f>
        <v/>
      </c>
      <c r="N2445" t="str">
        <f t="shared" si="115"/>
        <v/>
      </c>
      <c r="O2445" t="str">
        <f t="shared" si="116"/>
        <v/>
      </c>
      <c r="P2445" t="str">
        <f>IF(Belegerfassung!G2453&lt;&gt;"",CONCATENATE(Belegerfassung!G2453,".pdf"),"")</f>
        <v/>
      </c>
    </row>
    <row r="2446" spans="1:16">
      <c r="A2446" t="str">
        <f>IF(Belegerfassung!C2454&lt;&gt;"",0,"")</f>
        <v/>
      </c>
      <c r="B2446" t="str">
        <f>IFERROR(VLOOKUP(Belegerfassung!I2454,Konten!A:D,2,FALSE),"")</f>
        <v/>
      </c>
      <c r="C2446" t="str">
        <f>IF(A2446&lt;&gt;"",TEXT(Belegerfassung!C2454,"TT.MM.JJJJ"),"")</f>
        <v/>
      </c>
      <c r="D2446" t="str">
        <f>IFERROR(VLOOKUP(Belegerfassung!A2454,Abfrage!$E$2:$F$20,2,FALSE),"")</f>
        <v/>
      </c>
      <c r="E2446" t="str">
        <f>IF(A2446&lt;&gt;"",Belegerfassung!B2454,"")</f>
        <v/>
      </c>
      <c r="F2446" t="str">
        <f>IF(Belegerfassung!L2454="","",IF(Belegerfassung!L2454&lt;&gt;"",IF(Belegerfassung!L2454&lt;&gt;"",IF(Belegerfassung!J2454&lt;&gt;0,VLOOKUP(Belegerfassung!L2454,Abfrage!$A$2:$C$19,2,),VLOOKUP(Belegerfassung!L2454,Abfrage!$A$2:$C$19,3,)),"")))</f>
        <v/>
      </c>
      <c r="G2446" t="str">
        <f t="shared" si="114"/>
        <v/>
      </c>
      <c r="H2446" s="31" t="str">
        <f>IF(A2446&lt;&gt;"",-Belegerfassung!J2454+Belegerfassung!K2454,"")</f>
        <v/>
      </c>
      <c r="I2446" s="49" t="str">
        <f>IFERROR(IF(H2446&lt;&gt;"",Belegerfassung!L2454*100,""),IF(OR(Belegerfassung!L2454="Leistung EU - Erlöse",Belegerfassung!L2454="Lieferungen EU-Erlöse",Belegerfassung!L2454="EUST",Belegerfassung!L2454="Bauleistungen 20%")=TRUE,"",MID(Belegerfassung!L2454,4,2)))</f>
        <v/>
      </c>
      <c r="J2446" s="6" t="str">
        <f>IF(A2446&lt;&gt;"",LEFT(Belegerfassung!D2454,40),"")</f>
        <v/>
      </c>
      <c r="K2446" t="str">
        <f>IF(A2446&lt;&gt;"",VLOOKUP(D2446,Abfrage!$F$2:$G$21,2,FALSE),"")</f>
        <v/>
      </c>
      <c r="L2446" s="6" t="str">
        <f>IF(Belegerfassung!H2454&lt;&gt;"",Belegerfassung!H2454,"")</f>
        <v/>
      </c>
      <c r="M2446" t="str">
        <f>IFERROR(IF(Belegerfassung!E2454&lt;&gt;"",VLOOKUP(Belegerfassung!E2454,Abfrage!$L$2:$M$15,2,),""),"")</f>
        <v/>
      </c>
      <c r="N2446" t="str">
        <f t="shared" si="115"/>
        <v/>
      </c>
      <c r="O2446" t="str">
        <f t="shared" si="116"/>
        <v/>
      </c>
      <c r="P2446" t="str">
        <f>IF(Belegerfassung!G2454&lt;&gt;"",CONCATENATE(Belegerfassung!G2454,".pdf"),"")</f>
        <v/>
      </c>
    </row>
    <row r="2447" spans="1:16">
      <c r="A2447" t="str">
        <f>IF(Belegerfassung!C2455&lt;&gt;"",0,"")</f>
        <v/>
      </c>
      <c r="B2447" t="str">
        <f>IFERROR(VLOOKUP(Belegerfassung!I2455,Konten!A:D,2,FALSE),"")</f>
        <v/>
      </c>
      <c r="C2447" t="str">
        <f>IF(A2447&lt;&gt;"",TEXT(Belegerfassung!C2455,"TT.MM.JJJJ"),"")</f>
        <v/>
      </c>
      <c r="D2447" t="str">
        <f>IFERROR(VLOOKUP(Belegerfassung!A2455,Abfrage!$E$2:$F$20,2,FALSE),"")</f>
        <v/>
      </c>
      <c r="E2447" t="str">
        <f>IF(A2447&lt;&gt;"",Belegerfassung!B2455,"")</f>
        <v/>
      </c>
      <c r="F2447" t="str">
        <f>IF(Belegerfassung!L2455="","",IF(Belegerfassung!L2455&lt;&gt;"",IF(Belegerfassung!L2455&lt;&gt;"",IF(Belegerfassung!J2455&lt;&gt;0,VLOOKUP(Belegerfassung!L2455,Abfrage!$A$2:$C$19,2,),VLOOKUP(Belegerfassung!L2455,Abfrage!$A$2:$C$19,3,)),"")))</f>
        <v/>
      </c>
      <c r="G2447" t="str">
        <f t="shared" si="114"/>
        <v/>
      </c>
      <c r="H2447" s="31" t="str">
        <f>IF(A2447&lt;&gt;"",-Belegerfassung!J2455+Belegerfassung!K2455,"")</f>
        <v/>
      </c>
      <c r="I2447" s="49" t="str">
        <f>IFERROR(IF(H2447&lt;&gt;"",Belegerfassung!L2455*100,""),IF(OR(Belegerfassung!L2455="Leistung EU - Erlöse",Belegerfassung!L2455="Lieferungen EU-Erlöse",Belegerfassung!L2455="EUST",Belegerfassung!L2455="Bauleistungen 20%")=TRUE,"",MID(Belegerfassung!L2455,4,2)))</f>
        <v/>
      </c>
      <c r="J2447" s="6" t="str">
        <f>IF(A2447&lt;&gt;"",LEFT(Belegerfassung!D2455,40),"")</f>
        <v/>
      </c>
      <c r="K2447" t="str">
        <f>IF(A2447&lt;&gt;"",VLOOKUP(D2447,Abfrage!$F$2:$G$21,2,FALSE),"")</f>
        <v/>
      </c>
      <c r="L2447" s="6" t="str">
        <f>IF(Belegerfassung!H2455&lt;&gt;"",Belegerfassung!H2455,"")</f>
        <v/>
      </c>
      <c r="M2447" t="str">
        <f>IFERROR(IF(Belegerfassung!E2455&lt;&gt;"",VLOOKUP(Belegerfassung!E2455,Abfrage!$L$2:$M$15,2,),""),"")</f>
        <v/>
      </c>
      <c r="N2447" t="str">
        <f t="shared" si="115"/>
        <v/>
      </c>
      <c r="O2447" t="str">
        <f t="shared" si="116"/>
        <v/>
      </c>
      <c r="P2447" t="str">
        <f>IF(Belegerfassung!G2455&lt;&gt;"",CONCATENATE(Belegerfassung!G2455,".pdf"),"")</f>
        <v/>
      </c>
    </row>
    <row r="2448" spans="1:16">
      <c r="A2448" t="str">
        <f>IF(Belegerfassung!C2456&lt;&gt;"",0,"")</f>
        <v/>
      </c>
      <c r="B2448" t="str">
        <f>IFERROR(VLOOKUP(Belegerfassung!I2456,Konten!A:D,2,FALSE),"")</f>
        <v/>
      </c>
      <c r="C2448" t="str">
        <f>IF(A2448&lt;&gt;"",TEXT(Belegerfassung!C2456,"TT.MM.JJJJ"),"")</f>
        <v/>
      </c>
      <c r="D2448" t="str">
        <f>IFERROR(VLOOKUP(Belegerfassung!A2456,Abfrage!$E$2:$F$20,2,FALSE),"")</f>
        <v/>
      </c>
      <c r="E2448" t="str">
        <f>IF(A2448&lt;&gt;"",Belegerfassung!B2456,"")</f>
        <v/>
      </c>
      <c r="F2448" t="str">
        <f>IF(Belegerfassung!L2456="","",IF(Belegerfassung!L2456&lt;&gt;"",IF(Belegerfassung!L2456&lt;&gt;"",IF(Belegerfassung!J2456&lt;&gt;0,VLOOKUP(Belegerfassung!L2456,Abfrage!$A$2:$C$19,2,),VLOOKUP(Belegerfassung!L2456,Abfrage!$A$2:$C$19,3,)),"")))</f>
        <v/>
      </c>
      <c r="G2448" t="str">
        <f t="shared" si="114"/>
        <v/>
      </c>
      <c r="H2448" s="31" t="str">
        <f>IF(A2448&lt;&gt;"",-Belegerfassung!J2456+Belegerfassung!K2456,"")</f>
        <v/>
      </c>
      <c r="I2448" s="49" t="str">
        <f>IFERROR(IF(H2448&lt;&gt;"",Belegerfassung!L2456*100,""),IF(OR(Belegerfassung!L2456="Leistung EU - Erlöse",Belegerfassung!L2456="Lieferungen EU-Erlöse",Belegerfassung!L2456="EUST",Belegerfassung!L2456="Bauleistungen 20%")=TRUE,"",MID(Belegerfassung!L2456,4,2)))</f>
        <v/>
      </c>
      <c r="J2448" s="6" t="str">
        <f>IF(A2448&lt;&gt;"",LEFT(Belegerfassung!D2456,40),"")</f>
        <v/>
      </c>
      <c r="K2448" t="str">
        <f>IF(A2448&lt;&gt;"",VLOOKUP(D2448,Abfrage!$F$2:$G$21,2,FALSE),"")</f>
        <v/>
      </c>
      <c r="L2448" s="6" t="str">
        <f>IF(Belegerfassung!H2456&lt;&gt;"",Belegerfassung!H2456,"")</f>
        <v/>
      </c>
      <c r="M2448" t="str">
        <f>IFERROR(IF(Belegerfassung!E2456&lt;&gt;"",VLOOKUP(Belegerfassung!E2456,Abfrage!$L$2:$M$15,2,),""),"")</f>
        <v/>
      </c>
      <c r="N2448" t="str">
        <f t="shared" si="115"/>
        <v/>
      </c>
      <c r="O2448" t="str">
        <f t="shared" si="116"/>
        <v/>
      </c>
      <c r="P2448" t="str">
        <f>IF(Belegerfassung!G2456&lt;&gt;"",CONCATENATE(Belegerfassung!G2456,".pdf"),"")</f>
        <v/>
      </c>
    </row>
    <row r="2449" spans="1:16">
      <c r="A2449" t="str">
        <f>IF(Belegerfassung!C2457&lt;&gt;"",0,"")</f>
        <v/>
      </c>
      <c r="B2449" t="str">
        <f>IFERROR(VLOOKUP(Belegerfassung!I2457,Konten!A:D,2,FALSE),"")</f>
        <v/>
      </c>
      <c r="C2449" t="str">
        <f>IF(A2449&lt;&gt;"",TEXT(Belegerfassung!C2457,"TT.MM.JJJJ"),"")</f>
        <v/>
      </c>
      <c r="D2449" t="str">
        <f>IFERROR(VLOOKUP(Belegerfassung!A2457,Abfrage!$E$2:$F$20,2,FALSE),"")</f>
        <v/>
      </c>
      <c r="E2449" t="str">
        <f>IF(A2449&lt;&gt;"",Belegerfassung!B2457,"")</f>
        <v/>
      </c>
      <c r="F2449" t="str">
        <f>IF(Belegerfassung!L2457="","",IF(Belegerfassung!L2457&lt;&gt;"",IF(Belegerfassung!L2457&lt;&gt;"",IF(Belegerfassung!J2457&lt;&gt;0,VLOOKUP(Belegerfassung!L2457,Abfrage!$A$2:$C$19,2,),VLOOKUP(Belegerfassung!L2457,Abfrage!$A$2:$C$19,3,)),"")))</f>
        <v/>
      </c>
      <c r="G2449" t="str">
        <f t="shared" si="114"/>
        <v/>
      </c>
      <c r="H2449" s="31" t="str">
        <f>IF(A2449&lt;&gt;"",-Belegerfassung!J2457+Belegerfassung!K2457,"")</f>
        <v/>
      </c>
      <c r="I2449" s="49" t="str">
        <f>IFERROR(IF(H2449&lt;&gt;"",Belegerfassung!L2457*100,""),IF(OR(Belegerfassung!L2457="Leistung EU - Erlöse",Belegerfassung!L2457="Lieferungen EU-Erlöse",Belegerfassung!L2457="EUST",Belegerfassung!L2457="Bauleistungen 20%")=TRUE,"",MID(Belegerfassung!L2457,4,2)))</f>
        <v/>
      </c>
      <c r="J2449" s="6" t="str">
        <f>IF(A2449&lt;&gt;"",LEFT(Belegerfassung!D2457,40),"")</f>
        <v/>
      </c>
      <c r="K2449" t="str">
        <f>IF(A2449&lt;&gt;"",VLOOKUP(D2449,Abfrage!$F$2:$G$21,2,FALSE),"")</f>
        <v/>
      </c>
      <c r="L2449" s="6" t="str">
        <f>IF(Belegerfassung!H2457&lt;&gt;"",Belegerfassung!H2457,"")</f>
        <v/>
      </c>
      <c r="M2449" t="str">
        <f>IFERROR(IF(Belegerfassung!E2457&lt;&gt;"",VLOOKUP(Belegerfassung!E2457,Abfrage!$L$2:$M$15,2,),""),"")</f>
        <v/>
      </c>
      <c r="N2449" t="str">
        <f t="shared" si="115"/>
        <v/>
      </c>
      <c r="O2449" t="str">
        <f t="shared" si="116"/>
        <v/>
      </c>
      <c r="P2449" t="str">
        <f>IF(Belegerfassung!G2457&lt;&gt;"",CONCATENATE(Belegerfassung!G2457,".pdf"),"")</f>
        <v/>
      </c>
    </row>
    <row r="2450" spans="1:16">
      <c r="A2450" t="str">
        <f>IF(Belegerfassung!C2458&lt;&gt;"",0,"")</f>
        <v/>
      </c>
      <c r="B2450" t="str">
        <f>IFERROR(VLOOKUP(Belegerfassung!I2458,Konten!A:D,2,FALSE),"")</f>
        <v/>
      </c>
      <c r="C2450" t="str">
        <f>IF(A2450&lt;&gt;"",TEXT(Belegerfassung!C2458,"TT.MM.JJJJ"),"")</f>
        <v/>
      </c>
      <c r="D2450" t="str">
        <f>IFERROR(VLOOKUP(Belegerfassung!A2458,Abfrage!$E$2:$F$20,2,FALSE),"")</f>
        <v/>
      </c>
      <c r="E2450" t="str">
        <f>IF(A2450&lt;&gt;"",Belegerfassung!B2458,"")</f>
        <v/>
      </c>
      <c r="F2450" t="str">
        <f>IF(Belegerfassung!L2458="","",IF(Belegerfassung!L2458&lt;&gt;"",IF(Belegerfassung!L2458&lt;&gt;"",IF(Belegerfassung!J2458&lt;&gt;0,VLOOKUP(Belegerfassung!L2458,Abfrage!$A$2:$C$19,2,),VLOOKUP(Belegerfassung!L2458,Abfrage!$A$2:$C$19,3,)),"")))</f>
        <v/>
      </c>
      <c r="G2450" t="str">
        <f t="shared" si="114"/>
        <v/>
      </c>
      <c r="H2450" s="31" t="str">
        <f>IF(A2450&lt;&gt;"",-Belegerfassung!J2458+Belegerfassung!K2458,"")</f>
        <v/>
      </c>
      <c r="I2450" s="49" t="str">
        <f>IFERROR(IF(H2450&lt;&gt;"",Belegerfassung!L2458*100,""),IF(OR(Belegerfassung!L2458="Leistung EU - Erlöse",Belegerfassung!L2458="Lieferungen EU-Erlöse",Belegerfassung!L2458="EUST",Belegerfassung!L2458="Bauleistungen 20%")=TRUE,"",MID(Belegerfassung!L2458,4,2)))</f>
        <v/>
      </c>
      <c r="J2450" s="6" t="str">
        <f>IF(A2450&lt;&gt;"",LEFT(Belegerfassung!D2458,40),"")</f>
        <v/>
      </c>
      <c r="K2450" t="str">
        <f>IF(A2450&lt;&gt;"",VLOOKUP(D2450,Abfrage!$F$2:$G$21,2,FALSE),"")</f>
        <v/>
      </c>
      <c r="L2450" s="6" t="str">
        <f>IF(Belegerfassung!H2458&lt;&gt;"",Belegerfassung!H2458,"")</f>
        <v/>
      </c>
      <c r="M2450" t="str">
        <f>IFERROR(IF(Belegerfassung!E2458&lt;&gt;"",VLOOKUP(Belegerfassung!E2458,Abfrage!$L$2:$M$15,2,),""),"")</f>
        <v/>
      </c>
      <c r="N2450" t="str">
        <f t="shared" si="115"/>
        <v/>
      </c>
      <c r="O2450" t="str">
        <f t="shared" si="116"/>
        <v/>
      </c>
      <c r="P2450" t="str">
        <f>IF(Belegerfassung!G2458&lt;&gt;"",CONCATENATE(Belegerfassung!G2458,".pdf"),"")</f>
        <v/>
      </c>
    </row>
    <row r="2451" spans="1:16">
      <c r="A2451" t="str">
        <f>IF(Belegerfassung!C2459&lt;&gt;"",0,"")</f>
        <v/>
      </c>
      <c r="B2451" t="str">
        <f>IFERROR(VLOOKUP(Belegerfassung!I2459,Konten!A:D,2,FALSE),"")</f>
        <v/>
      </c>
      <c r="C2451" t="str">
        <f>IF(A2451&lt;&gt;"",TEXT(Belegerfassung!C2459,"TT.MM.JJJJ"),"")</f>
        <v/>
      </c>
      <c r="D2451" t="str">
        <f>IFERROR(VLOOKUP(Belegerfassung!A2459,Abfrage!$E$2:$F$20,2,FALSE),"")</f>
        <v/>
      </c>
      <c r="E2451" t="str">
        <f>IF(A2451&lt;&gt;"",Belegerfassung!B2459,"")</f>
        <v/>
      </c>
      <c r="F2451" t="str">
        <f>IF(Belegerfassung!L2459="","",IF(Belegerfassung!L2459&lt;&gt;"",IF(Belegerfassung!L2459&lt;&gt;"",IF(Belegerfassung!J2459&lt;&gt;0,VLOOKUP(Belegerfassung!L2459,Abfrage!$A$2:$C$19,2,),VLOOKUP(Belegerfassung!L2459,Abfrage!$A$2:$C$19,3,)),"")))</f>
        <v/>
      </c>
      <c r="G2451" t="str">
        <f t="shared" si="114"/>
        <v/>
      </c>
      <c r="H2451" s="31" t="str">
        <f>IF(A2451&lt;&gt;"",-Belegerfassung!J2459+Belegerfassung!K2459,"")</f>
        <v/>
      </c>
      <c r="I2451" s="49" t="str">
        <f>IFERROR(IF(H2451&lt;&gt;"",Belegerfassung!L2459*100,""),IF(OR(Belegerfassung!L2459="Leistung EU - Erlöse",Belegerfassung!L2459="Lieferungen EU-Erlöse",Belegerfassung!L2459="EUST",Belegerfassung!L2459="Bauleistungen 20%")=TRUE,"",MID(Belegerfassung!L2459,4,2)))</f>
        <v/>
      </c>
      <c r="J2451" s="6" t="str">
        <f>IF(A2451&lt;&gt;"",LEFT(Belegerfassung!D2459,40),"")</f>
        <v/>
      </c>
      <c r="K2451" t="str">
        <f>IF(A2451&lt;&gt;"",VLOOKUP(D2451,Abfrage!$F$2:$G$21,2,FALSE),"")</f>
        <v/>
      </c>
      <c r="L2451" s="6" t="str">
        <f>IF(Belegerfassung!H2459&lt;&gt;"",Belegerfassung!H2459,"")</f>
        <v/>
      </c>
      <c r="M2451" t="str">
        <f>IFERROR(IF(Belegerfassung!E2459&lt;&gt;"",VLOOKUP(Belegerfassung!E2459,Abfrage!$L$2:$M$15,2,),""),"")</f>
        <v/>
      </c>
      <c r="N2451" t="str">
        <f t="shared" si="115"/>
        <v/>
      </c>
      <c r="O2451" t="str">
        <f t="shared" si="116"/>
        <v/>
      </c>
      <c r="P2451" t="str">
        <f>IF(Belegerfassung!G2459&lt;&gt;"",CONCATENATE(Belegerfassung!G2459,".pdf"),"")</f>
        <v/>
      </c>
    </row>
    <row r="2452" spans="1:16">
      <c r="A2452" t="str">
        <f>IF(Belegerfassung!C2460&lt;&gt;"",0,"")</f>
        <v/>
      </c>
      <c r="B2452" t="str">
        <f>IFERROR(VLOOKUP(Belegerfassung!I2460,Konten!A:D,2,FALSE),"")</f>
        <v/>
      </c>
      <c r="C2452" t="str">
        <f>IF(A2452&lt;&gt;"",TEXT(Belegerfassung!C2460,"TT.MM.JJJJ"),"")</f>
        <v/>
      </c>
      <c r="D2452" t="str">
        <f>IFERROR(VLOOKUP(Belegerfassung!A2460,Abfrage!$E$2:$F$20,2,FALSE),"")</f>
        <v/>
      </c>
      <c r="E2452" t="str">
        <f>IF(A2452&lt;&gt;"",Belegerfassung!B2460,"")</f>
        <v/>
      </c>
      <c r="F2452" t="str">
        <f>IF(Belegerfassung!L2460="","",IF(Belegerfassung!L2460&lt;&gt;"",IF(Belegerfassung!L2460&lt;&gt;"",IF(Belegerfassung!J2460&lt;&gt;0,VLOOKUP(Belegerfassung!L2460,Abfrage!$A$2:$C$19,2,),VLOOKUP(Belegerfassung!L2460,Abfrage!$A$2:$C$19,3,)),"")))</f>
        <v/>
      </c>
      <c r="G2452" t="str">
        <f t="shared" si="114"/>
        <v/>
      </c>
      <c r="H2452" s="31" t="str">
        <f>IF(A2452&lt;&gt;"",-Belegerfassung!J2460+Belegerfassung!K2460,"")</f>
        <v/>
      </c>
      <c r="I2452" s="49" t="str">
        <f>IFERROR(IF(H2452&lt;&gt;"",Belegerfassung!L2460*100,""),IF(OR(Belegerfassung!L2460="Leistung EU - Erlöse",Belegerfassung!L2460="Lieferungen EU-Erlöse",Belegerfassung!L2460="EUST",Belegerfassung!L2460="Bauleistungen 20%")=TRUE,"",MID(Belegerfassung!L2460,4,2)))</f>
        <v/>
      </c>
      <c r="J2452" s="6" t="str">
        <f>IF(A2452&lt;&gt;"",LEFT(Belegerfassung!D2460,40),"")</f>
        <v/>
      </c>
      <c r="K2452" t="str">
        <f>IF(A2452&lt;&gt;"",VLOOKUP(D2452,Abfrage!$F$2:$G$21,2,FALSE),"")</f>
        <v/>
      </c>
      <c r="L2452" s="6" t="str">
        <f>IF(Belegerfassung!H2460&lt;&gt;"",Belegerfassung!H2460,"")</f>
        <v/>
      </c>
      <c r="M2452" t="str">
        <f>IFERROR(IF(Belegerfassung!E2460&lt;&gt;"",VLOOKUP(Belegerfassung!E2460,Abfrage!$L$2:$M$15,2,),""),"")</f>
        <v/>
      </c>
      <c r="N2452" t="str">
        <f t="shared" si="115"/>
        <v/>
      </c>
      <c r="O2452" t="str">
        <f t="shared" si="116"/>
        <v/>
      </c>
      <c r="P2452" t="str">
        <f>IF(Belegerfassung!G2460&lt;&gt;"",CONCATENATE(Belegerfassung!G2460,".pdf"),"")</f>
        <v/>
      </c>
    </row>
    <row r="2453" spans="1:16">
      <c r="A2453" t="str">
        <f>IF(Belegerfassung!C2461&lt;&gt;"",0,"")</f>
        <v/>
      </c>
      <c r="B2453" t="str">
        <f>IFERROR(VLOOKUP(Belegerfassung!I2461,Konten!A:D,2,FALSE),"")</f>
        <v/>
      </c>
      <c r="C2453" t="str">
        <f>IF(A2453&lt;&gt;"",TEXT(Belegerfassung!C2461,"TT.MM.JJJJ"),"")</f>
        <v/>
      </c>
      <c r="D2453" t="str">
        <f>IFERROR(VLOOKUP(Belegerfassung!A2461,Abfrage!$E$2:$F$20,2,FALSE),"")</f>
        <v/>
      </c>
      <c r="E2453" t="str">
        <f>IF(A2453&lt;&gt;"",Belegerfassung!B2461,"")</f>
        <v/>
      </c>
      <c r="F2453" t="str">
        <f>IF(Belegerfassung!L2461="","",IF(Belegerfassung!L2461&lt;&gt;"",IF(Belegerfassung!L2461&lt;&gt;"",IF(Belegerfassung!J2461&lt;&gt;0,VLOOKUP(Belegerfassung!L2461,Abfrage!$A$2:$C$19,2,),VLOOKUP(Belegerfassung!L2461,Abfrage!$A$2:$C$19,3,)),"")))</f>
        <v/>
      </c>
      <c r="G2453" t="str">
        <f t="shared" si="114"/>
        <v/>
      </c>
      <c r="H2453" s="31" t="str">
        <f>IF(A2453&lt;&gt;"",-Belegerfassung!J2461+Belegerfassung!K2461,"")</f>
        <v/>
      </c>
      <c r="I2453" s="49" t="str">
        <f>IFERROR(IF(H2453&lt;&gt;"",Belegerfassung!L2461*100,""),IF(OR(Belegerfassung!L2461="Leistung EU - Erlöse",Belegerfassung!L2461="Lieferungen EU-Erlöse",Belegerfassung!L2461="EUST",Belegerfassung!L2461="Bauleistungen 20%")=TRUE,"",MID(Belegerfassung!L2461,4,2)))</f>
        <v/>
      </c>
      <c r="J2453" s="6" t="str">
        <f>IF(A2453&lt;&gt;"",LEFT(Belegerfassung!D2461,40),"")</f>
        <v/>
      </c>
      <c r="K2453" t="str">
        <f>IF(A2453&lt;&gt;"",VLOOKUP(D2453,Abfrage!$F$2:$G$21,2,FALSE),"")</f>
        <v/>
      </c>
      <c r="L2453" s="6" t="str">
        <f>IF(Belegerfassung!H2461&lt;&gt;"",Belegerfassung!H2461,"")</f>
        <v/>
      </c>
      <c r="M2453" t="str">
        <f>IFERROR(IF(Belegerfassung!E2461&lt;&gt;"",VLOOKUP(Belegerfassung!E2461,Abfrage!$L$2:$M$15,2,),""),"")</f>
        <v/>
      </c>
      <c r="N2453" t="str">
        <f t="shared" si="115"/>
        <v/>
      </c>
      <c r="O2453" t="str">
        <f t="shared" si="116"/>
        <v/>
      </c>
      <c r="P2453" t="str">
        <f>IF(Belegerfassung!G2461&lt;&gt;"",CONCATENATE(Belegerfassung!G2461,".pdf"),"")</f>
        <v/>
      </c>
    </row>
    <row r="2454" spans="1:16">
      <c r="A2454" t="str">
        <f>IF(Belegerfassung!C2462&lt;&gt;"",0,"")</f>
        <v/>
      </c>
      <c r="B2454" t="str">
        <f>IFERROR(VLOOKUP(Belegerfassung!I2462,Konten!A:D,2,FALSE),"")</f>
        <v/>
      </c>
      <c r="C2454" t="str">
        <f>IF(A2454&lt;&gt;"",TEXT(Belegerfassung!C2462,"TT.MM.JJJJ"),"")</f>
        <v/>
      </c>
      <c r="D2454" t="str">
        <f>IFERROR(VLOOKUP(Belegerfassung!A2462,Abfrage!$E$2:$F$20,2,FALSE),"")</f>
        <v/>
      </c>
      <c r="E2454" t="str">
        <f>IF(A2454&lt;&gt;"",Belegerfassung!B2462,"")</f>
        <v/>
      </c>
      <c r="F2454" t="str">
        <f>IF(Belegerfassung!L2462="","",IF(Belegerfassung!L2462&lt;&gt;"",IF(Belegerfassung!L2462&lt;&gt;"",IF(Belegerfassung!J2462&lt;&gt;0,VLOOKUP(Belegerfassung!L2462,Abfrage!$A$2:$C$19,2,),VLOOKUP(Belegerfassung!L2462,Abfrage!$A$2:$C$19,3,)),"")))</f>
        <v/>
      </c>
      <c r="G2454" t="str">
        <f t="shared" si="114"/>
        <v/>
      </c>
      <c r="H2454" s="31" t="str">
        <f>IF(A2454&lt;&gt;"",-Belegerfassung!J2462+Belegerfassung!K2462,"")</f>
        <v/>
      </c>
      <c r="I2454" s="49" t="str">
        <f>IFERROR(IF(H2454&lt;&gt;"",Belegerfassung!L2462*100,""),IF(OR(Belegerfassung!L2462="Leistung EU - Erlöse",Belegerfassung!L2462="Lieferungen EU-Erlöse",Belegerfassung!L2462="EUST",Belegerfassung!L2462="Bauleistungen 20%")=TRUE,"",MID(Belegerfassung!L2462,4,2)))</f>
        <v/>
      </c>
      <c r="J2454" s="6" t="str">
        <f>IF(A2454&lt;&gt;"",LEFT(Belegerfassung!D2462,40),"")</f>
        <v/>
      </c>
      <c r="K2454" t="str">
        <f>IF(A2454&lt;&gt;"",VLOOKUP(D2454,Abfrage!$F$2:$G$21,2,FALSE),"")</f>
        <v/>
      </c>
      <c r="L2454" s="6" t="str">
        <f>IF(Belegerfassung!H2462&lt;&gt;"",Belegerfassung!H2462,"")</f>
        <v/>
      </c>
      <c r="M2454" t="str">
        <f>IFERROR(IF(Belegerfassung!E2462&lt;&gt;"",VLOOKUP(Belegerfassung!E2462,Abfrage!$L$2:$M$15,2,),""),"")</f>
        <v/>
      </c>
      <c r="N2454" t="str">
        <f t="shared" si="115"/>
        <v/>
      </c>
      <c r="O2454" t="str">
        <f t="shared" si="116"/>
        <v/>
      </c>
      <c r="P2454" t="str">
        <f>IF(Belegerfassung!G2462&lt;&gt;"",CONCATENATE(Belegerfassung!G2462,".pdf"),"")</f>
        <v/>
      </c>
    </row>
    <row r="2455" spans="1:16">
      <c r="A2455" t="str">
        <f>IF(Belegerfassung!C2463&lt;&gt;"",0,"")</f>
        <v/>
      </c>
      <c r="B2455" t="str">
        <f>IFERROR(VLOOKUP(Belegerfassung!I2463,Konten!A:D,2,FALSE),"")</f>
        <v/>
      </c>
      <c r="C2455" t="str">
        <f>IF(A2455&lt;&gt;"",TEXT(Belegerfassung!C2463,"TT.MM.JJJJ"),"")</f>
        <v/>
      </c>
      <c r="D2455" t="str">
        <f>IFERROR(VLOOKUP(Belegerfassung!A2463,Abfrage!$E$2:$F$20,2,FALSE),"")</f>
        <v/>
      </c>
      <c r="E2455" t="str">
        <f>IF(A2455&lt;&gt;"",Belegerfassung!B2463,"")</f>
        <v/>
      </c>
      <c r="F2455" t="str">
        <f>IF(Belegerfassung!L2463="","",IF(Belegerfassung!L2463&lt;&gt;"",IF(Belegerfassung!L2463&lt;&gt;"",IF(Belegerfassung!J2463&lt;&gt;0,VLOOKUP(Belegerfassung!L2463,Abfrage!$A$2:$C$19,2,),VLOOKUP(Belegerfassung!L2463,Abfrage!$A$2:$C$19,3,)),"")))</f>
        <v/>
      </c>
      <c r="G2455" t="str">
        <f t="shared" si="114"/>
        <v/>
      </c>
      <c r="H2455" s="31" t="str">
        <f>IF(A2455&lt;&gt;"",-Belegerfassung!J2463+Belegerfassung!K2463,"")</f>
        <v/>
      </c>
      <c r="I2455" s="49" t="str">
        <f>IFERROR(IF(H2455&lt;&gt;"",Belegerfassung!L2463*100,""),IF(OR(Belegerfassung!L2463="Leistung EU - Erlöse",Belegerfassung!L2463="Lieferungen EU-Erlöse",Belegerfassung!L2463="EUST",Belegerfassung!L2463="Bauleistungen 20%")=TRUE,"",MID(Belegerfassung!L2463,4,2)))</f>
        <v/>
      </c>
      <c r="J2455" s="6" t="str">
        <f>IF(A2455&lt;&gt;"",LEFT(Belegerfassung!D2463,40),"")</f>
        <v/>
      </c>
      <c r="K2455" t="str">
        <f>IF(A2455&lt;&gt;"",VLOOKUP(D2455,Abfrage!$F$2:$G$21,2,FALSE),"")</f>
        <v/>
      </c>
      <c r="L2455" s="6" t="str">
        <f>IF(Belegerfassung!H2463&lt;&gt;"",Belegerfassung!H2463,"")</f>
        <v/>
      </c>
      <c r="M2455" t="str">
        <f>IFERROR(IF(Belegerfassung!E2463&lt;&gt;"",VLOOKUP(Belegerfassung!E2463,Abfrage!$L$2:$M$15,2,),""),"")</f>
        <v/>
      </c>
      <c r="N2455" t="str">
        <f t="shared" si="115"/>
        <v/>
      </c>
      <c r="O2455" t="str">
        <f t="shared" si="116"/>
        <v/>
      </c>
      <c r="P2455" t="str">
        <f>IF(Belegerfassung!G2463&lt;&gt;"",CONCATENATE(Belegerfassung!G2463,".pdf"),"")</f>
        <v/>
      </c>
    </row>
    <row r="2456" spans="1:16">
      <c r="A2456" t="str">
        <f>IF(Belegerfassung!C2464&lt;&gt;"",0,"")</f>
        <v/>
      </c>
      <c r="B2456" t="str">
        <f>IFERROR(VLOOKUP(Belegerfassung!I2464,Konten!A:D,2,FALSE),"")</f>
        <v/>
      </c>
      <c r="C2456" t="str">
        <f>IF(A2456&lt;&gt;"",TEXT(Belegerfassung!C2464,"TT.MM.JJJJ"),"")</f>
        <v/>
      </c>
      <c r="D2456" t="str">
        <f>IFERROR(VLOOKUP(Belegerfassung!A2464,Abfrage!$E$2:$F$20,2,FALSE),"")</f>
        <v/>
      </c>
      <c r="E2456" t="str">
        <f>IF(A2456&lt;&gt;"",Belegerfassung!B2464,"")</f>
        <v/>
      </c>
      <c r="F2456" t="str">
        <f>IF(Belegerfassung!L2464="","",IF(Belegerfassung!L2464&lt;&gt;"",IF(Belegerfassung!L2464&lt;&gt;"",IF(Belegerfassung!J2464&lt;&gt;0,VLOOKUP(Belegerfassung!L2464,Abfrage!$A$2:$C$19,2,),VLOOKUP(Belegerfassung!L2464,Abfrage!$A$2:$C$19,3,)),"")))</f>
        <v/>
      </c>
      <c r="G2456" t="str">
        <f t="shared" si="114"/>
        <v/>
      </c>
      <c r="H2456" s="31" t="str">
        <f>IF(A2456&lt;&gt;"",-Belegerfassung!J2464+Belegerfassung!K2464,"")</f>
        <v/>
      </c>
      <c r="I2456" s="49" t="str">
        <f>IFERROR(IF(H2456&lt;&gt;"",Belegerfassung!L2464*100,""),IF(OR(Belegerfassung!L2464="Leistung EU - Erlöse",Belegerfassung!L2464="Lieferungen EU-Erlöse",Belegerfassung!L2464="EUST",Belegerfassung!L2464="Bauleistungen 20%")=TRUE,"",MID(Belegerfassung!L2464,4,2)))</f>
        <v/>
      </c>
      <c r="J2456" s="6" t="str">
        <f>IF(A2456&lt;&gt;"",LEFT(Belegerfassung!D2464,40),"")</f>
        <v/>
      </c>
      <c r="K2456" t="str">
        <f>IF(A2456&lt;&gt;"",VLOOKUP(D2456,Abfrage!$F$2:$G$21,2,FALSE),"")</f>
        <v/>
      </c>
      <c r="L2456" s="6" t="str">
        <f>IF(Belegerfassung!H2464&lt;&gt;"",Belegerfassung!H2464,"")</f>
        <v/>
      </c>
      <c r="M2456" t="str">
        <f>IFERROR(IF(Belegerfassung!E2464&lt;&gt;"",VLOOKUP(Belegerfassung!E2464,Abfrage!$L$2:$M$15,2,),""),"")</f>
        <v/>
      </c>
      <c r="N2456" t="str">
        <f t="shared" si="115"/>
        <v/>
      </c>
      <c r="O2456" t="str">
        <f t="shared" si="116"/>
        <v/>
      </c>
      <c r="P2456" t="str">
        <f>IF(Belegerfassung!G2464&lt;&gt;"",CONCATENATE(Belegerfassung!G2464,".pdf"),"")</f>
        <v/>
      </c>
    </row>
    <row r="2457" spans="1:16">
      <c r="A2457" t="str">
        <f>IF(Belegerfassung!C2465&lt;&gt;"",0,"")</f>
        <v/>
      </c>
      <c r="B2457" t="str">
        <f>IFERROR(VLOOKUP(Belegerfassung!I2465,Konten!A:D,2,FALSE),"")</f>
        <v/>
      </c>
      <c r="C2457" t="str">
        <f>IF(A2457&lt;&gt;"",TEXT(Belegerfassung!C2465,"TT.MM.JJJJ"),"")</f>
        <v/>
      </c>
      <c r="D2457" t="str">
        <f>IFERROR(VLOOKUP(Belegerfassung!A2465,Abfrage!$E$2:$F$20,2,FALSE),"")</f>
        <v/>
      </c>
      <c r="E2457" t="str">
        <f>IF(A2457&lt;&gt;"",Belegerfassung!B2465,"")</f>
        <v/>
      </c>
      <c r="F2457" t="str">
        <f>IF(Belegerfassung!L2465="","",IF(Belegerfassung!L2465&lt;&gt;"",IF(Belegerfassung!L2465&lt;&gt;"",IF(Belegerfassung!J2465&lt;&gt;0,VLOOKUP(Belegerfassung!L2465,Abfrage!$A$2:$C$19,2,),VLOOKUP(Belegerfassung!L2465,Abfrage!$A$2:$C$19,3,)),"")))</f>
        <v/>
      </c>
      <c r="G2457" t="str">
        <f t="shared" si="114"/>
        <v/>
      </c>
      <c r="H2457" s="31" t="str">
        <f>IF(A2457&lt;&gt;"",-Belegerfassung!J2465+Belegerfassung!K2465,"")</f>
        <v/>
      </c>
      <c r="I2457" s="49" t="str">
        <f>IFERROR(IF(H2457&lt;&gt;"",Belegerfassung!L2465*100,""),IF(OR(Belegerfassung!L2465="Leistung EU - Erlöse",Belegerfassung!L2465="Lieferungen EU-Erlöse",Belegerfassung!L2465="EUST",Belegerfassung!L2465="Bauleistungen 20%")=TRUE,"",MID(Belegerfassung!L2465,4,2)))</f>
        <v/>
      </c>
      <c r="J2457" s="6" t="str">
        <f>IF(A2457&lt;&gt;"",LEFT(Belegerfassung!D2465,40),"")</f>
        <v/>
      </c>
      <c r="K2457" t="str">
        <f>IF(A2457&lt;&gt;"",VLOOKUP(D2457,Abfrage!$F$2:$G$21,2,FALSE),"")</f>
        <v/>
      </c>
      <c r="L2457" s="6" t="str">
        <f>IF(Belegerfassung!H2465&lt;&gt;"",Belegerfassung!H2465,"")</f>
        <v/>
      </c>
      <c r="M2457" t="str">
        <f>IFERROR(IF(Belegerfassung!E2465&lt;&gt;"",VLOOKUP(Belegerfassung!E2465,Abfrage!$L$2:$M$15,2,),""),"")</f>
        <v/>
      </c>
      <c r="N2457" t="str">
        <f t="shared" si="115"/>
        <v/>
      </c>
      <c r="O2457" t="str">
        <f t="shared" si="116"/>
        <v/>
      </c>
      <c r="P2457" t="str">
        <f>IF(Belegerfassung!G2465&lt;&gt;"",CONCATENATE(Belegerfassung!G2465,".pdf"),"")</f>
        <v/>
      </c>
    </row>
    <row r="2458" spans="1:16">
      <c r="A2458" t="str">
        <f>IF(Belegerfassung!C2466&lt;&gt;"",0,"")</f>
        <v/>
      </c>
      <c r="B2458" t="str">
        <f>IFERROR(VLOOKUP(Belegerfassung!I2466,Konten!A:D,2,FALSE),"")</f>
        <v/>
      </c>
      <c r="C2458" t="str">
        <f>IF(A2458&lt;&gt;"",TEXT(Belegerfassung!C2466,"TT.MM.JJJJ"),"")</f>
        <v/>
      </c>
      <c r="D2458" t="str">
        <f>IFERROR(VLOOKUP(Belegerfassung!A2466,Abfrage!$E$2:$F$20,2,FALSE),"")</f>
        <v/>
      </c>
      <c r="E2458" t="str">
        <f>IF(A2458&lt;&gt;"",Belegerfassung!B2466,"")</f>
        <v/>
      </c>
      <c r="F2458" t="str">
        <f>IF(Belegerfassung!L2466="","",IF(Belegerfassung!L2466&lt;&gt;"",IF(Belegerfassung!L2466&lt;&gt;"",IF(Belegerfassung!J2466&lt;&gt;0,VLOOKUP(Belegerfassung!L2466,Abfrage!$A$2:$C$19,2,),VLOOKUP(Belegerfassung!L2466,Abfrage!$A$2:$C$19,3,)),"")))</f>
        <v/>
      </c>
      <c r="G2458" t="str">
        <f t="shared" si="114"/>
        <v/>
      </c>
      <c r="H2458" s="31" t="str">
        <f>IF(A2458&lt;&gt;"",-Belegerfassung!J2466+Belegerfassung!K2466,"")</f>
        <v/>
      </c>
      <c r="I2458" s="49" t="str">
        <f>IFERROR(IF(H2458&lt;&gt;"",Belegerfassung!L2466*100,""),IF(OR(Belegerfassung!L2466="Leistung EU - Erlöse",Belegerfassung!L2466="Lieferungen EU-Erlöse",Belegerfassung!L2466="EUST",Belegerfassung!L2466="Bauleistungen 20%")=TRUE,"",MID(Belegerfassung!L2466,4,2)))</f>
        <v/>
      </c>
      <c r="J2458" s="6" t="str">
        <f>IF(A2458&lt;&gt;"",LEFT(Belegerfassung!D2466,40),"")</f>
        <v/>
      </c>
      <c r="K2458" t="str">
        <f>IF(A2458&lt;&gt;"",VLOOKUP(D2458,Abfrage!$F$2:$G$21,2,FALSE),"")</f>
        <v/>
      </c>
      <c r="L2458" s="6" t="str">
        <f>IF(Belegerfassung!H2466&lt;&gt;"",Belegerfassung!H2466,"")</f>
        <v/>
      </c>
      <c r="M2458" t="str">
        <f>IFERROR(IF(Belegerfassung!E2466&lt;&gt;"",VLOOKUP(Belegerfassung!E2466,Abfrage!$L$2:$M$15,2,),""),"")</f>
        <v/>
      </c>
      <c r="N2458" t="str">
        <f t="shared" si="115"/>
        <v/>
      </c>
      <c r="O2458" t="str">
        <f t="shared" si="116"/>
        <v/>
      </c>
      <c r="P2458" t="str">
        <f>IF(Belegerfassung!G2466&lt;&gt;"",CONCATENATE(Belegerfassung!G2466,".pdf"),"")</f>
        <v/>
      </c>
    </row>
    <row r="2459" spans="1:16">
      <c r="A2459" t="str">
        <f>IF(Belegerfassung!C2467&lt;&gt;"",0,"")</f>
        <v/>
      </c>
      <c r="B2459" t="str">
        <f>IFERROR(VLOOKUP(Belegerfassung!I2467,Konten!A:D,2,FALSE),"")</f>
        <v/>
      </c>
      <c r="C2459" t="str">
        <f>IF(A2459&lt;&gt;"",TEXT(Belegerfassung!C2467,"TT.MM.JJJJ"),"")</f>
        <v/>
      </c>
      <c r="D2459" t="str">
        <f>IFERROR(VLOOKUP(Belegerfassung!A2467,Abfrage!$E$2:$F$20,2,FALSE),"")</f>
        <v/>
      </c>
      <c r="E2459" t="str">
        <f>IF(A2459&lt;&gt;"",Belegerfassung!B2467,"")</f>
        <v/>
      </c>
      <c r="F2459" t="str">
        <f>IF(Belegerfassung!L2467="","",IF(Belegerfassung!L2467&lt;&gt;"",IF(Belegerfassung!L2467&lt;&gt;"",IF(Belegerfassung!J2467&lt;&gt;0,VLOOKUP(Belegerfassung!L2467,Abfrage!$A$2:$C$19,2,),VLOOKUP(Belegerfassung!L2467,Abfrage!$A$2:$C$19,3,)),"")))</f>
        <v/>
      </c>
      <c r="G2459" t="str">
        <f t="shared" si="114"/>
        <v/>
      </c>
      <c r="H2459" s="31" t="str">
        <f>IF(A2459&lt;&gt;"",-Belegerfassung!J2467+Belegerfassung!K2467,"")</f>
        <v/>
      </c>
      <c r="I2459" s="49" t="str">
        <f>IFERROR(IF(H2459&lt;&gt;"",Belegerfassung!L2467*100,""),IF(OR(Belegerfassung!L2467="Leistung EU - Erlöse",Belegerfassung!L2467="Lieferungen EU-Erlöse",Belegerfassung!L2467="EUST",Belegerfassung!L2467="Bauleistungen 20%")=TRUE,"",MID(Belegerfassung!L2467,4,2)))</f>
        <v/>
      </c>
      <c r="J2459" s="6" t="str">
        <f>IF(A2459&lt;&gt;"",LEFT(Belegerfassung!D2467,40),"")</f>
        <v/>
      </c>
      <c r="K2459" t="str">
        <f>IF(A2459&lt;&gt;"",VLOOKUP(D2459,Abfrage!$F$2:$G$21,2,FALSE),"")</f>
        <v/>
      </c>
      <c r="L2459" s="6" t="str">
        <f>IF(Belegerfassung!H2467&lt;&gt;"",Belegerfassung!H2467,"")</f>
        <v/>
      </c>
      <c r="M2459" t="str">
        <f>IFERROR(IF(Belegerfassung!E2467&lt;&gt;"",VLOOKUP(Belegerfassung!E2467,Abfrage!$L$2:$M$15,2,),""),"")</f>
        <v/>
      </c>
      <c r="N2459" t="str">
        <f t="shared" si="115"/>
        <v/>
      </c>
      <c r="O2459" t="str">
        <f t="shared" si="116"/>
        <v/>
      </c>
      <c r="P2459" t="str">
        <f>IF(Belegerfassung!G2467&lt;&gt;"",CONCATENATE(Belegerfassung!G2467,".pdf"),"")</f>
        <v/>
      </c>
    </row>
    <row r="2460" spans="1:16">
      <c r="A2460" t="str">
        <f>IF(Belegerfassung!C2468&lt;&gt;"",0,"")</f>
        <v/>
      </c>
      <c r="B2460" t="str">
        <f>IFERROR(VLOOKUP(Belegerfassung!I2468,Konten!A:D,2,FALSE),"")</f>
        <v/>
      </c>
      <c r="C2460" t="str">
        <f>IF(A2460&lt;&gt;"",TEXT(Belegerfassung!C2468,"TT.MM.JJJJ"),"")</f>
        <v/>
      </c>
      <c r="D2460" t="str">
        <f>IFERROR(VLOOKUP(Belegerfassung!A2468,Abfrage!$E$2:$F$20,2,FALSE),"")</f>
        <v/>
      </c>
      <c r="E2460" t="str">
        <f>IF(A2460&lt;&gt;"",Belegerfassung!B2468,"")</f>
        <v/>
      </c>
      <c r="F2460" t="str">
        <f>IF(Belegerfassung!L2468="","",IF(Belegerfassung!L2468&lt;&gt;"",IF(Belegerfassung!L2468&lt;&gt;"",IF(Belegerfassung!J2468&lt;&gt;0,VLOOKUP(Belegerfassung!L2468,Abfrage!$A$2:$C$19,2,),VLOOKUP(Belegerfassung!L2468,Abfrage!$A$2:$C$19,3,)),"")))</f>
        <v/>
      </c>
      <c r="G2460" t="str">
        <f t="shared" si="114"/>
        <v/>
      </c>
      <c r="H2460" s="31" t="str">
        <f>IF(A2460&lt;&gt;"",-Belegerfassung!J2468+Belegerfassung!K2468,"")</f>
        <v/>
      </c>
      <c r="I2460" s="49" t="str">
        <f>IFERROR(IF(H2460&lt;&gt;"",Belegerfassung!L2468*100,""),IF(OR(Belegerfassung!L2468="Leistung EU - Erlöse",Belegerfassung!L2468="Lieferungen EU-Erlöse",Belegerfassung!L2468="EUST",Belegerfassung!L2468="Bauleistungen 20%")=TRUE,"",MID(Belegerfassung!L2468,4,2)))</f>
        <v/>
      </c>
      <c r="J2460" s="6" t="str">
        <f>IF(A2460&lt;&gt;"",LEFT(Belegerfassung!D2468,40),"")</f>
        <v/>
      </c>
      <c r="K2460" t="str">
        <f>IF(A2460&lt;&gt;"",VLOOKUP(D2460,Abfrage!$F$2:$G$21,2,FALSE),"")</f>
        <v/>
      </c>
      <c r="L2460" s="6" t="str">
        <f>IF(Belegerfassung!H2468&lt;&gt;"",Belegerfassung!H2468,"")</f>
        <v/>
      </c>
      <c r="M2460" t="str">
        <f>IFERROR(IF(Belegerfassung!E2468&lt;&gt;"",VLOOKUP(Belegerfassung!E2468,Abfrage!$L$2:$M$15,2,),""),"")</f>
        <v/>
      </c>
      <c r="N2460" t="str">
        <f t="shared" si="115"/>
        <v/>
      </c>
      <c r="O2460" t="str">
        <f t="shared" si="116"/>
        <v/>
      </c>
      <c r="P2460" t="str">
        <f>IF(Belegerfassung!G2468&lt;&gt;"",CONCATENATE(Belegerfassung!G2468,".pdf"),"")</f>
        <v/>
      </c>
    </row>
    <row r="2461" spans="1:16">
      <c r="A2461" t="str">
        <f>IF(Belegerfassung!C2469&lt;&gt;"",0,"")</f>
        <v/>
      </c>
      <c r="B2461" t="str">
        <f>IFERROR(VLOOKUP(Belegerfassung!I2469,Konten!A:D,2,FALSE),"")</f>
        <v/>
      </c>
      <c r="C2461" t="str">
        <f>IF(A2461&lt;&gt;"",TEXT(Belegerfassung!C2469,"TT.MM.JJJJ"),"")</f>
        <v/>
      </c>
      <c r="D2461" t="str">
        <f>IFERROR(VLOOKUP(Belegerfassung!A2469,Abfrage!$E$2:$F$20,2,FALSE),"")</f>
        <v/>
      </c>
      <c r="E2461" t="str">
        <f>IF(A2461&lt;&gt;"",Belegerfassung!B2469,"")</f>
        <v/>
      </c>
      <c r="F2461" t="str">
        <f>IF(Belegerfassung!L2469="","",IF(Belegerfassung!L2469&lt;&gt;"",IF(Belegerfassung!L2469&lt;&gt;"",IF(Belegerfassung!J2469&lt;&gt;0,VLOOKUP(Belegerfassung!L2469,Abfrage!$A$2:$C$19,2,),VLOOKUP(Belegerfassung!L2469,Abfrage!$A$2:$C$19,3,)),"")))</f>
        <v/>
      </c>
      <c r="G2461" t="str">
        <f t="shared" si="114"/>
        <v/>
      </c>
      <c r="H2461" s="31" t="str">
        <f>IF(A2461&lt;&gt;"",-Belegerfassung!J2469+Belegerfassung!K2469,"")</f>
        <v/>
      </c>
      <c r="I2461" s="49" t="str">
        <f>IFERROR(IF(H2461&lt;&gt;"",Belegerfassung!L2469*100,""),IF(OR(Belegerfassung!L2469="Leistung EU - Erlöse",Belegerfassung!L2469="Lieferungen EU-Erlöse",Belegerfassung!L2469="EUST",Belegerfassung!L2469="Bauleistungen 20%")=TRUE,"",MID(Belegerfassung!L2469,4,2)))</f>
        <v/>
      </c>
      <c r="J2461" s="6" t="str">
        <f>IF(A2461&lt;&gt;"",LEFT(Belegerfassung!D2469,40),"")</f>
        <v/>
      </c>
      <c r="K2461" t="str">
        <f>IF(A2461&lt;&gt;"",VLOOKUP(D2461,Abfrage!$F$2:$G$21,2,FALSE),"")</f>
        <v/>
      </c>
      <c r="L2461" s="6" t="str">
        <f>IF(Belegerfassung!H2469&lt;&gt;"",Belegerfassung!H2469,"")</f>
        <v/>
      </c>
      <c r="M2461" t="str">
        <f>IFERROR(IF(Belegerfassung!E2469&lt;&gt;"",VLOOKUP(Belegerfassung!E2469,Abfrage!$L$2:$M$15,2,),""),"")</f>
        <v/>
      </c>
      <c r="N2461" t="str">
        <f t="shared" si="115"/>
        <v/>
      </c>
      <c r="O2461" t="str">
        <f t="shared" si="116"/>
        <v/>
      </c>
      <c r="P2461" t="str">
        <f>IF(Belegerfassung!G2469&lt;&gt;"",CONCATENATE(Belegerfassung!G2469,".pdf"),"")</f>
        <v/>
      </c>
    </row>
    <row r="2462" spans="1:16">
      <c r="A2462" t="str">
        <f>IF(Belegerfassung!C2470&lt;&gt;"",0,"")</f>
        <v/>
      </c>
      <c r="B2462" t="str">
        <f>IFERROR(VLOOKUP(Belegerfassung!I2470,Konten!A:D,2,FALSE),"")</f>
        <v/>
      </c>
      <c r="C2462" t="str">
        <f>IF(A2462&lt;&gt;"",TEXT(Belegerfassung!C2470,"TT.MM.JJJJ"),"")</f>
        <v/>
      </c>
      <c r="D2462" t="str">
        <f>IFERROR(VLOOKUP(Belegerfassung!A2470,Abfrage!$E$2:$F$20,2,FALSE),"")</f>
        <v/>
      </c>
      <c r="E2462" t="str">
        <f>IF(A2462&lt;&gt;"",Belegerfassung!B2470,"")</f>
        <v/>
      </c>
      <c r="F2462" t="str">
        <f>IF(Belegerfassung!L2470="","",IF(Belegerfassung!L2470&lt;&gt;"",IF(Belegerfassung!L2470&lt;&gt;"",IF(Belegerfassung!J2470&lt;&gt;0,VLOOKUP(Belegerfassung!L2470,Abfrage!$A$2:$C$19,2,),VLOOKUP(Belegerfassung!L2470,Abfrage!$A$2:$C$19,3,)),"")))</f>
        <v/>
      </c>
      <c r="G2462" t="str">
        <f t="shared" si="114"/>
        <v/>
      </c>
      <c r="H2462" s="31" t="str">
        <f>IF(A2462&lt;&gt;"",-Belegerfassung!J2470+Belegerfassung!K2470,"")</f>
        <v/>
      </c>
      <c r="I2462" s="49" t="str">
        <f>IFERROR(IF(H2462&lt;&gt;"",Belegerfassung!L2470*100,""),IF(OR(Belegerfassung!L2470="Leistung EU - Erlöse",Belegerfassung!L2470="Lieferungen EU-Erlöse",Belegerfassung!L2470="EUST",Belegerfassung!L2470="Bauleistungen 20%")=TRUE,"",MID(Belegerfassung!L2470,4,2)))</f>
        <v/>
      </c>
      <c r="J2462" s="6" t="str">
        <f>IF(A2462&lt;&gt;"",LEFT(Belegerfassung!D2470,40),"")</f>
        <v/>
      </c>
      <c r="K2462" t="str">
        <f>IF(A2462&lt;&gt;"",VLOOKUP(D2462,Abfrage!$F$2:$G$21,2,FALSE),"")</f>
        <v/>
      </c>
      <c r="L2462" s="6" t="str">
        <f>IF(Belegerfassung!H2470&lt;&gt;"",Belegerfassung!H2470,"")</f>
        <v/>
      </c>
      <c r="M2462" t="str">
        <f>IFERROR(IF(Belegerfassung!E2470&lt;&gt;"",VLOOKUP(Belegerfassung!E2470,Abfrage!$L$2:$M$15,2,),""),"")</f>
        <v/>
      </c>
      <c r="N2462" t="str">
        <f t="shared" si="115"/>
        <v/>
      </c>
      <c r="O2462" t="str">
        <f t="shared" si="116"/>
        <v/>
      </c>
      <c r="P2462" t="str">
        <f>IF(Belegerfassung!G2470&lt;&gt;"",CONCATENATE(Belegerfassung!G2470,".pdf"),"")</f>
        <v/>
      </c>
    </row>
    <row r="2463" spans="1:16">
      <c r="A2463" t="str">
        <f>IF(Belegerfassung!C2471&lt;&gt;"",0,"")</f>
        <v/>
      </c>
      <c r="B2463" t="str">
        <f>IFERROR(VLOOKUP(Belegerfassung!I2471,Konten!A:D,2,FALSE),"")</f>
        <v/>
      </c>
      <c r="C2463" t="str">
        <f>IF(A2463&lt;&gt;"",TEXT(Belegerfassung!C2471,"TT.MM.JJJJ"),"")</f>
        <v/>
      </c>
      <c r="D2463" t="str">
        <f>IFERROR(VLOOKUP(Belegerfassung!A2471,Abfrage!$E$2:$F$20,2,FALSE),"")</f>
        <v/>
      </c>
      <c r="E2463" t="str">
        <f>IF(A2463&lt;&gt;"",Belegerfassung!B2471,"")</f>
        <v/>
      </c>
      <c r="F2463" t="str">
        <f>IF(Belegerfassung!L2471="","",IF(Belegerfassung!L2471&lt;&gt;"",IF(Belegerfassung!L2471&lt;&gt;"",IF(Belegerfassung!J2471&lt;&gt;0,VLOOKUP(Belegerfassung!L2471,Abfrage!$A$2:$C$19,2,),VLOOKUP(Belegerfassung!L2471,Abfrage!$A$2:$C$19,3,)),"")))</f>
        <v/>
      </c>
      <c r="G2463" t="str">
        <f t="shared" si="114"/>
        <v/>
      </c>
      <c r="H2463" s="31" t="str">
        <f>IF(A2463&lt;&gt;"",-Belegerfassung!J2471+Belegerfassung!K2471,"")</f>
        <v/>
      </c>
      <c r="I2463" s="49" t="str">
        <f>IFERROR(IF(H2463&lt;&gt;"",Belegerfassung!L2471*100,""),IF(OR(Belegerfassung!L2471="Leistung EU - Erlöse",Belegerfassung!L2471="Lieferungen EU-Erlöse",Belegerfassung!L2471="EUST",Belegerfassung!L2471="Bauleistungen 20%")=TRUE,"",MID(Belegerfassung!L2471,4,2)))</f>
        <v/>
      </c>
      <c r="J2463" s="6" t="str">
        <f>IF(A2463&lt;&gt;"",LEFT(Belegerfassung!D2471,40),"")</f>
        <v/>
      </c>
      <c r="K2463" t="str">
        <f>IF(A2463&lt;&gt;"",VLOOKUP(D2463,Abfrage!$F$2:$G$21,2,FALSE),"")</f>
        <v/>
      </c>
      <c r="L2463" s="6" t="str">
        <f>IF(Belegerfassung!H2471&lt;&gt;"",Belegerfassung!H2471,"")</f>
        <v/>
      </c>
      <c r="M2463" t="str">
        <f>IFERROR(IF(Belegerfassung!E2471&lt;&gt;"",VLOOKUP(Belegerfassung!E2471,Abfrage!$L$2:$M$15,2,),""),"")</f>
        <v/>
      </c>
      <c r="N2463" t="str">
        <f t="shared" si="115"/>
        <v/>
      </c>
      <c r="O2463" t="str">
        <f t="shared" si="116"/>
        <v/>
      </c>
      <c r="P2463" t="str">
        <f>IF(Belegerfassung!G2471&lt;&gt;"",CONCATENATE(Belegerfassung!G2471,".pdf"),"")</f>
        <v/>
      </c>
    </row>
    <row r="2464" spans="1:16">
      <c r="A2464" t="str">
        <f>IF(Belegerfassung!C2472&lt;&gt;"",0,"")</f>
        <v/>
      </c>
      <c r="B2464" t="str">
        <f>IFERROR(VLOOKUP(Belegerfassung!I2472,Konten!A:D,2,FALSE),"")</f>
        <v/>
      </c>
      <c r="C2464" t="str">
        <f>IF(A2464&lt;&gt;"",TEXT(Belegerfassung!C2472,"TT.MM.JJJJ"),"")</f>
        <v/>
      </c>
      <c r="D2464" t="str">
        <f>IFERROR(VLOOKUP(Belegerfassung!A2472,Abfrage!$E$2:$F$20,2,FALSE),"")</f>
        <v/>
      </c>
      <c r="E2464" t="str">
        <f>IF(A2464&lt;&gt;"",Belegerfassung!B2472,"")</f>
        <v/>
      </c>
      <c r="F2464" t="str">
        <f>IF(Belegerfassung!L2472="","",IF(Belegerfassung!L2472&lt;&gt;"",IF(Belegerfassung!L2472&lt;&gt;"",IF(Belegerfassung!J2472&lt;&gt;0,VLOOKUP(Belegerfassung!L2472,Abfrage!$A$2:$C$19,2,),VLOOKUP(Belegerfassung!L2472,Abfrage!$A$2:$C$19,3,)),"")))</f>
        <v/>
      </c>
      <c r="G2464" t="str">
        <f t="shared" si="114"/>
        <v/>
      </c>
      <c r="H2464" s="31" t="str">
        <f>IF(A2464&lt;&gt;"",-Belegerfassung!J2472+Belegerfassung!K2472,"")</f>
        <v/>
      </c>
      <c r="I2464" s="49" t="str">
        <f>IFERROR(IF(H2464&lt;&gt;"",Belegerfassung!L2472*100,""),IF(OR(Belegerfassung!L2472="Leistung EU - Erlöse",Belegerfassung!L2472="Lieferungen EU-Erlöse",Belegerfassung!L2472="EUST",Belegerfassung!L2472="Bauleistungen 20%")=TRUE,"",MID(Belegerfassung!L2472,4,2)))</f>
        <v/>
      </c>
      <c r="J2464" s="6" t="str">
        <f>IF(A2464&lt;&gt;"",LEFT(Belegerfassung!D2472,40),"")</f>
        <v/>
      </c>
      <c r="K2464" t="str">
        <f>IF(A2464&lt;&gt;"",VLOOKUP(D2464,Abfrage!$F$2:$G$21,2,FALSE),"")</f>
        <v/>
      </c>
      <c r="L2464" s="6" t="str">
        <f>IF(Belegerfassung!H2472&lt;&gt;"",Belegerfassung!H2472,"")</f>
        <v/>
      </c>
      <c r="M2464" t="str">
        <f>IFERROR(IF(Belegerfassung!E2472&lt;&gt;"",VLOOKUP(Belegerfassung!E2472,Abfrage!$L$2:$M$15,2,),""),"")</f>
        <v/>
      </c>
      <c r="N2464" t="str">
        <f t="shared" si="115"/>
        <v/>
      </c>
      <c r="O2464" t="str">
        <f t="shared" si="116"/>
        <v/>
      </c>
      <c r="P2464" t="str">
        <f>IF(Belegerfassung!G2472&lt;&gt;"",CONCATENATE(Belegerfassung!G2472,".pdf"),"")</f>
        <v/>
      </c>
    </row>
    <row r="2465" spans="1:16">
      <c r="A2465" t="str">
        <f>IF(Belegerfassung!C2473&lt;&gt;"",0,"")</f>
        <v/>
      </c>
      <c r="B2465" t="str">
        <f>IFERROR(VLOOKUP(Belegerfassung!I2473,Konten!A:D,2,FALSE),"")</f>
        <v/>
      </c>
      <c r="C2465" t="str">
        <f>IF(A2465&lt;&gt;"",TEXT(Belegerfassung!C2473,"TT.MM.JJJJ"),"")</f>
        <v/>
      </c>
      <c r="D2465" t="str">
        <f>IFERROR(VLOOKUP(Belegerfassung!A2473,Abfrage!$E$2:$F$20,2,FALSE),"")</f>
        <v/>
      </c>
      <c r="E2465" t="str">
        <f>IF(A2465&lt;&gt;"",Belegerfassung!B2473,"")</f>
        <v/>
      </c>
      <c r="F2465" t="str">
        <f>IF(Belegerfassung!L2473="","",IF(Belegerfassung!L2473&lt;&gt;"",IF(Belegerfassung!L2473&lt;&gt;"",IF(Belegerfassung!J2473&lt;&gt;0,VLOOKUP(Belegerfassung!L2473,Abfrage!$A$2:$C$19,2,),VLOOKUP(Belegerfassung!L2473,Abfrage!$A$2:$C$19,3,)),"")))</f>
        <v/>
      </c>
      <c r="G2465" t="str">
        <f t="shared" si="114"/>
        <v/>
      </c>
      <c r="H2465" s="31" t="str">
        <f>IF(A2465&lt;&gt;"",-Belegerfassung!J2473+Belegerfassung!K2473,"")</f>
        <v/>
      </c>
      <c r="I2465" s="49" t="str">
        <f>IFERROR(IF(H2465&lt;&gt;"",Belegerfassung!L2473*100,""),IF(OR(Belegerfassung!L2473="Leistung EU - Erlöse",Belegerfassung!L2473="Lieferungen EU-Erlöse",Belegerfassung!L2473="EUST",Belegerfassung!L2473="Bauleistungen 20%")=TRUE,"",MID(Belegerfassung!L2473,4,2)))</f>
        <v/>
      </c>
      <c r="J2465" s="6" t="str">
        <f>IF(A2465&lt;&gt;"",LEFT(Belegerfassung!D2473,40),"")</f>
        <v/>
      </c>
      <c r="K2465" t="str">
        <f>IF(A2465&lt;&gt;"",VLOOKUP(D2465,Abfrage!$F$2:$G$21,2,FALSE),"")</f>
        <v/>
      </c>
      <c r="L2465" s="6" t="str">
        <f>IF(Belegerfassung!H2473&lt;&gt;"",Belegerfassung!H2473,"")</f>
        <v/>
      </c>
      <c r="M2465" t="str">
        <f>IFERROR(IF(Belegerfassung!E2473&lt;&gt;"",VLOOKUP(Belegerfassung!E2473,Abfrage!$L$2:$M$15,2,),""),"")</f>
        <v/>
      </c>
      <c r="N2465" t="str">
        <f t="shared" si="115"/>
        <v/>
      </c>
      <c r="O2465" t="str">
        <f t="shared" si="116"/>
        <v/>
      </c>
      <c r="P2465" t="str">
        <f>IF(Belegerfassung!G2473&lt;&gt;"",CONCATENATE(Belegerfassung!G2473,".pdf"),"")</f>
        <v/>
      </c>
    </row>
    <row r="2466" spans="1:16">
      <c r="A2466" t="str">
        <f>IF(Belegerfassung!C2474&lt;&gt;"",0,"")</f>
        <v/>
      </c>
      <c r="B2466" t="str">
        <f>IFERROR(VLOOKUP(Belegerfassung!I2474,Konten!A:D,2,FALSE),"")</f>
        <v/>
      </c>
      <c r="C2466" t="str">
        <f>IF(A2466&lt;&gt;"",TEXT(Belegerfassung!C2474,"TT.MM.JJJJ"),"")</f>
        <v/>
      </c>
      <c r="D2466" t="str">
        <f>IFERROR(VLOOKUP(Belegerfassung!A2474,Abfrage!$E$2:$F$20,2,FALSE),"")</f>
        <v/>
      </c>
      <c r="E2466" t="str">
        <f>IF(A2466&lt;&gt;"",Belegerfassung!B2474,"")</f>
        <v/>
      </c>
      <c r="F2466" t="str">
        <f>IF(Belegerfassung!L2474="","",IF(Belegerfassung!L2474&lt;&gt;"",IF(Belegerfassung!L2474&lt;&gt;"",IF(Belegerfassung!J2474&lt;&gt;0,VLOOKUP(Belegerfassung!L2474,Abfrage!$A$2:$C$19,2,),VLOOKUP(Belegerfassung!L2474,Abfrage!$A$2:$C$19,3,)),"")))</f>
        <v/>
      </c>
      <c r="G2466" t="str">
        <f t="shared" si="114"/>
        <v/>
      </c>
      <c r="H2466" s="31" t="str">
        <f>IF(A2466&lt;&gt;"",-Belegerfassung!J2474+Belegerfassung!K2474,"")</f>
        <v/>
      </c>
      <c r="I2466" s="49" t="str">
        <f>IFERROR(IF(H2466&lt;&gt;"",Belegerfassung!L2474*100,""),IF(OR(Belegerfassung!L2474="Leistung EU - Erlöse",Belegerfassung!L2474="Lieferungen EU-Erlöse",Belegerfassung!L2474="EUST",Belegerfassung!L2474="Bauleistungen 20%")=TRUE,"",MID(Belegerfassung!L2474,4,2)))</f>
        <v/>
      </c>
      <c r="J2466" s="6" t="str">
        <f>IF(A2466&lt;&gt;"",LEFT(Belegerfassung!D2474,40),"")</f>
        <v/>
      </c>
      <c r="K2466" t="str">
        <f>IF(A2466&lt;&gt;"",VLOOKUP(D2466,Abfrage!$F$2:$G$21,2,FALSE),"")</f>
        <v/>
      </c>
      <c r="L2466" s="6" t="str">
        <f>IF(Belegerfassung!H2474&lt;&gt;"",Belegerfassung!H2474,"")</f>
        <v/>
      </c>
      <c r="M2466" t="str">
        <f>IFERROR(IF(Belegerfassung!E2474&lt;&gt;"",VLOOKUP(Belegerfassung!E2474,Abfrage!$L$2:$M$15,2,),""),"")</f>
        <v/>
      </c>
      <c r="N2466" t="str">
        <f t="shared" si="115"/>
        <v/>
      </c>
      <c r="O2466" t="str">
        <f t="shared" si="116"/>
        <v/>
      </c>
      <c r="P2466" t="str">
        <f>IF(Belegerfassung!G2474&lt;&gt;"",CONCATENATE(Belegerfassung!G2474,".pdf"),"")</f>
        <v/>
      </c>
    </row>
    <row r="2467" spans="1:16">
      <c r="A2467" t="str">
        <f>IF(Belegerfassung!C2475&lt;&gt;"",0,"")</f>
        <v/>
      </c>
      <c r="B2467" t="str">
        <f>IFERROR(VLOOKUP(Belegerfassung!I2475,Konten!A:D,2,FALSE),"")</f>
        <v/>
      </c>
      <c r="C2467" t="str">
        <f>IF(A2467&lt;&gt;"",TEXT(Belegerfassung!C2475,"TT.MM.JJJJ"),"")</f>
        <v/>
      </c>
      <c r="D2467" t="str">
        <f>IFERROR(VLOOKUP(Belegerfassung!A2475,Abfrage!$E$2:$F$20,2,FALSE),"")</f>
        <v/>
      </c>
      <c r="E2467" t="str">
        <f>IF(A2467&lt;&gt;"",Belegerfassung!B2475,"")</f>
        <v/>
      </c>
      <c r="F2467" t="str">
        <f>IF(Belegerfassung!L2475="","",IF(Belegerfassung!L2475&lt;&gt;"",IF(Belegerfassung!L2475&lt;&gt;"",IF(Belegerfassung!J2475&lt;&gt;0,VLOOKUP(Belegerfassung!L2475,Abfrage!$A$2:$C$19,2,),VLOOKUP(Belegerfassung!L2475,Abfrage!$A$2:$C$19,3,)),"")))</f>
        <v/>
      </c>
      <c r="G2467" t="str">
        <f t="shared" si="114"/>
        <v/>
      </c>
      <c r="H2467" s="31" t="str">
        <f>IF(A2467&lt;&gt;"",-Belegerfassung!J2475+Belegerfassung!K2475,"")</f>
        <v/>
      </c>
      <c r="I2467" s="49" t="str">
        <f>IFERROR(IF(H2467&lt;&gt;"",Belegerfassung!L2475*100,""),IF(OR(Belegerfassung!L2475="Leistung EU - Erlöse",Belegerfassung!L2475="Lieferungen EU-Erlöse",Belegerfassung!L2475="EUST",Belegerfassung!L2475="Bauleistungen 20%")=TRUE,"",MID(Belegerfassung!L2475,4,2)))</f>
        <v/>
      </c>
      <c r="J2467" s="6" t="str">
        <f>IF(A2467&lt;&gt;"",LEFT(Belegerfassung!D2475,40),"")</f>
        <v/>
      </c>
      <c r="K2467" t="str">
        <f>IF(A2467&lt;&gt;"",VLOOKUP(D2467,Abfrage!$F$2:$G$21,2,FALSE),"")</f>
        <v/>
      </c>
      <c r="L2467" s="6" t="str">
        <f>IF(Belegerfassung!H2475&lt;&gt;"",Belegerfassung!H2475,"")</f>
        <v/>
      </c>
      <c r="M2467" t="str">
        <f>IFERROR(IF(Belegerfassung!E2475&lt;&gt;"",VLOOKUP(Belegerfassung!E2475,Abfrage!$L$2:$M$15,2,),""),"")</f>
        <v/>
      </c>
      <c r="N2467" t="str">
        <f t="shared" si="115"/>
        <v/>
      </c>
      <c r="O2467" t="str">
        <f t="shared" si="116"/>
        <v/>
      </c>
      <c r="P2467" t="str">
        <f>IF(Belegerfassung!G2475&lt;&gt;"",CONCATENATE(Belegerfassung!G2475,".pdf"),"")</f>
        <v/>
      </c>
    </row>
    <row r="2468" spans="1:16">
      <c r="A2468" t="str">
        <f>IF(Belegerfassung!C2476&lt;&gt;"",0,"")</f>
        <v/>
      </c>
      <c r="B2468" t="str">
        <f>IFERROR(VLOOKUP(Belegerfassung!I2476,Konten!A:D,2,FALSE),"")</f>
        <v/>
      </c>
      <c r="C2468" t="str">
        <f>IF(A2468&lt;&gt;"",TEXT(Belegerfassung!C2476,"TT.MM.JJJJ"),"")</f>
        <v/>
      </c>
      <c r="D2468" t="str">
        <f>IFERROR(VLOOKUP(Belegerfassung!A2476,Abfrage!$E$2:$F$20,2,FALSE),"")</f>
        <v/>
      </c>
      <c r="E2468" t="str">
        <f>IF(A2468&lt;&gt;"",Belegerfassung!B2476,"")</f>
        <v/>
      </c>
      <c r="F2468" t="str">
        <f>IF(Belegerfassung!L2476="","",IF(Belegerfassung!L2476&lt;&gt;"",IF(Belegerfassung!L2476&lt;&gt;"",IF(Belegerfassung!J2476&lt;&gt;0,VLOOKUP(Belegerfassung!L2476,Abfrage!$A$2:$C$19,2,),VLOOKUP(Belegerfassung!L2476,Abfrage!$A$2:$C$19,3,)),"")))</f>
        <v/>
      </c>
      <c r="G2468" t="str">
        <f t="shared" si="114"/>
        <v/>
      </c>
      <c r="H2468" s="31" t="str">
        <f>IF(A2468&lt;&gt;"",-Belegerfassung!J2476+Belegerfassung!K2476,"")</f>
        <v/>
      </c>
      <c r="I2468" s="49" t="str">
        <f>IFERROR(IF(H2468&lt;&gt;"",Belegerfassung!L2476*100,""),IF(OR(Belegerfassung!L2476="Leistung EU - Erlöse",Belegerfassung!L2476="Lieferungen EU-Erlöse",Belegerfassung!L2476="EUST",Belegerfassung!L2476="Bauleistungen 20%")=TRUE,"",MID(Belegerfassung!L2476,4,2)))</f>
        <v/>
      </c>
      <c r="J2468" s="6" t="str">
        <f>IF(A2468&lt;&gt;"",LEFT(Belegerfassung!D2476,40),"")</f>
        <v/>
      </c>
      <c r="K2468" t="str">
        <f>IF(A2468&lt;&gt;"",VLOOKUP(D2468,Abfrage!$F$2:$G$21,2,FALSE),"")</f>
        <v/>
      </c>
      <c r="L2468" s="6" t="str">
        <f>IF(Belegerfassung!H2476&lt;&gt;"",Belegerfassung!H2476,"")</f>
        <v/>
      </c>
      <c r="M2468" t="str">
        <f>IFERROR(IF(Belegerfassung!E2476&lt;&gt;"",VLOOKUP(Belegerfassung!E2476,Abfrage!$L$2:$M$15,2,),""),"")</f>
        <v/>
      </c>
      <c r="N2468" t="str">
        <f t="shared" si="115"/>
        <v/>
      </c>
      <c r="O2468" t="str">
        <f t="shared" si="116"/>
        <v/>
      </c>
      <c r="P2468" t="str">
        <f>IF(Belegerfassung!G2476&lt;&gt;"",CONCATENATE(Belegerfassung!G2476,".pdf"),"")</f>
        <v/>
      </c>
    </row>
    <row r="2469" spans="1:16">
      <c r="A2469" t="str">
        <f>IF(Belegerfassung!C2477&lt;&gt;"",0,"")</f>
        <v/>
      </c>
      <c r="B2469" t="str">
        <f>IFERROR(VLOOKUP(Belegerfassung!I2477,Konten!A:D,2,FALSE),"")</f>
        <v/>
      </c>
      <c r="C2469" t="str">
        <f>IF(A2469&lt;&gt;"",TEXT(Belegerfassung!C2477,"TT.MM.JJJJ"),"")</f>
        <v/>
      </c>
      <c r="D2469" t="str">
        <f>IFERROR(VLOOKUP(Belegerfassung!A2477,Abfrage!$E$2:$F$20,2,FALSE),"")</f>
        <v/>
      </c>
      <c r="E2469" t="str">
        <f>IF(A2469&lt;&gt;"",Belegerfassung!B2477,"")</f>
        <v/>
      </c>
      <c r="F2469" t="str">
        <f>IF(Belegerfassung!L2477="","",IF(Belegerfassung!L2477&lt;&gt;"",IF(Belegerfassung!L2477&lt;&gt;"",IF(Belegerfassung!J2477&lt;&gt;0,VLOOKUP(Belegerfassung!L2477,Abfrage!$A$2:$C$19,2,),VLOOKUP(Belegerfassung!L2477,Abfrage!$A$2:$C$19,3,)),"")))</f>
        <v/>
      </c>
      <c r="G2469" t="str">
        <f t="shared" si="114"/>
        <v/>
      </c>
      <c r="H2469" s="31" t="str">
        <f>IF(A2469&lt;&gt;"",-Belegerfassung!J2477+Belegerfassung!K2477,"")</f>
        <v/>
      </c>
      <c r="I2469" s="49" t="str">
        <f>IFERROR(IF(H2469&lt;&gt;"",Belegerfassung!L2477*100,""),IF(OR(Belegerfassung!L2477="Leistung EU - Erlöse",Belegerfassung!L2477="Lieferungen EU-Erlöse",Belegerfassung!L2477="EUST",Belegerfassung!L2477="Bauleistungen 20%")=TRUE,"",MID(Belegerfassung!L2477,4,2)))</f>
        <v/>
      </c>
      <c r="J2469" s="6" t="str">
        <f>IF(A2469&lt;&gt;"",LEFT(Belegerfassung!D2477,40),"")</f>
        <v/>
      </c>
      <c r="K2469" t="str">
        <f>IF(A2469&lt;&gt;"",VLOOKUP(D2469,Abfrage!$F$2:$G$21,2,FALSE),"")</f>
        <v/>
      </c>
      <c r="L2469" s="6" t="str">
        <f>IF(Belegerfassung!H2477&lt;&gt;"",Belegerfassung!H2477,"")</f>
        <v/>
      </c>
      <c r="M2469" t="str">
        <f>IFERROR(IF(Belegerfassung!E2477&lt;&gt;"",VLOOKUP(Belegerfassung!E2477,Abfrage!$L$2:$M$15,2,),""),"")</f>
        <v/>
      </c>
      <c r="N2469" t="str">
        <f t="shared" si="115"/>
        <v/>
      </c>
      <c r="O2469" t="str">
        <f t="shared" si="116"/>
        <v/>
      </c>
      <c r="P2469" t="str">
        <f>IF(Belegerfassung!G2477&lt;&gt;"",CONCATENATE(Belegerfassung!G2477,".pdf"),"")</f>
        <v/>
      </c>
    </row>
    <row r="2470" spans="1:16">
      <c r="A2470" t="str">
        <f>IF(Belegerfassung!C2478&lt;&gt;"",0,"")</f>
        <v/>
      </c>
      <c r="B2470" t="str">
        <f>IFERROR(VLOOKUP(Belegerfassung!I2478,Konten!A:D,2,FALSE),"")</f>
        <v/>
      </c>
      <c r="C2470" t="str">
        <f>IF(A2470&lt;&gt;"",TEXT(Belegerfassung!C2478,"TT.MM.JJJJ"),"")</f>
        <v/>
      </c>
      <c r="D2470" t="str">
        <f>IFERROR(VLOOKUP(Belegerfassung!A2478,Abfrage!$E$2:$F$20,2,FALSE),"")</f>
        <v/>
      </c>
      <c r="E2470" t="str">
        <f>IF(A2470&lt;&gt;"",Belegerfassung!B2478,"")</f>
        <v/>
      </c>
      <c r="F2470" t="str">
        <f>IF(Belegerfassung!L2478="","",IF(Belegerfassung!L2478&lt;&gt;"",IF(Belegerfassung!L2478&lt;&gt;"",IF(Belegerfassung!J2478&lt;&gt;0,VLOOKUP(Belegerfassung!L2478,Abfrage!$A$2:$C$19,2,),VLOOKUP(Belegerfassung!L2478,Abfrage!$A$2:$C$19,3,)),"")))</f>
        <v/>
      </c>
      <c r="G2470" t="str">
        <f t="shared" si="114"/>
        <v/>
      </c>
      <c r="H2470" s="31" t="str">
        <f>IF(A2470&lt;&gt;"",-Belegerfassung!J2478+Belegerfassung!K2478,"")</f>
        <v/>
      </c>
      <c r="I2470" s="49" t="str">
        <f>IFERROR(IF(H2470&lt;&gt;"",Belegerfassung!L2478*100,""),IF(OR(Belegerfassung!L2478="Leistung EU - Erlöse",Belegerfassung!L2478="Lieferungen EU-Erlöse",Belegerfassung!L2478="EUST",Belegerfassung!L2478="Bauleistungen 20%")=TRUE,"",MID(Belegerfassung!L2478,4,2)))</f>
        <v/>
      </c>
      <c r="J2470" s="6" t="str">
        <f>IF(A2470&lt;&gt;"",LEFT(Belegerfassung!D2478,40),"")</f>
        <v/>
      </c>
      <c r="K2470" t="str">
        <f>IF(A2470&lt;&gt;"",VLOOKUP(D2470,Abfrage!$F$2:$G$21,2,FALSE),"")</f>
        <v/>
      </c>
      <c r="L2470" s="6" t="str">
        <f>IF(Belegerfassung!H2478&lt;&gt;"",Belegerfassung!H2478,"")</f>
        <v/>
      </c>
      <c r="M2470" t="str">
        <f>IFERROR(IF(Belegerfassung!E2478&lt;&gt;"",VLOOKUP(Belegerfassung!E2478,Abfrage!$L$2:$M$15,2,),""),"")</f>
        <v/>
      </c>
      <c r="N2470" t="str">
        <f t="shared" si="115"/>
        <v/>
      </c>
      <c r="O2470" t="str">
        <f t="shared" si="116"/>
        <v/>
      </c>
      <c r="P2470" t="str">
        <f>IF(Belegerfassung!G2478&lt;&gt;"",CONCATENATE(Belegerfassung!G2478,".pdf"),"")</f>
        <v/>
      </c>
    </row>
    <row r="2471" spans="1:16">
      <c r="A2471" t="str">
        <f>IF(Belegerfassung!C2479&lt;&gt;"",0,"")</f>
        <v/>
      </c>
      <c r="B2471" t="str">
        <f>IFERROR(VLOOKUP(Belegerfassung!I2479,Konten!A:D,2,FALSE),"")</f>
        <v/>
      </c>
      <c r="C2471" t="str">
        <f>IF(A2471&lt;&gt;"",TEXT(Belegerfassung!C2479,"TT.MM.JJJJ"),"")</f>
        <v/>
      </c>
      <c r="D2471" t="str">
        <f>IFERROR(VLOOKUP(Belegerfassung!A2479,Abfrage!$E$2:$F$20,2,FALSE),"")</f>
        <v/>
      </c>
      <c r="E2471" t="str">
        <f>IF(A2471&lt;&gt;"",Belegerfassung!B2479,"")</f>
        <v/>
      </c>
      <c r="F2471" t="str">
        <f>IF(Belegerfassung!L2479="","",IF(Belegerfassung!L2479&lt;&gt;"",IF(Belegerfassung!L2479&lt;&gt;"",IF(Belegerfassung!J2479&lt;&gt;0,VLOOKUP(Belegerfassung!L2479,Abfrage!$A$2:$C$19,2,),VLOOKUP(Belegerfassung!L2479,Abfrage!$A$2:$C$19,3,)),"")))</f>
        <v/>
      </c>
      <c r="G2471" t="str">
        <f t="shared" si="114"/>
        <v/>
      </c>
      <c r="H2471" s="31" t="str">
        <f>IF(A2471&lt;&gt;"",-Belegerfassung!J2479+Belegerfassung!K2479,"")</f>
        <v/>
      </c>
      <c r="I2471" s="49" t="str">
        <f>IFERROR(IF(H2471&lt;&gt;"",Belegerfassung!L2479*100,""),IF(OR(Belegerfassung!L2479="Leistung EU - Erlöse",Belegerfassung!L2479="Lieferungen EU-Erlöse",Belegerfassung!L2479="EUST",Belegerfassung!L2479="Bauleistungen 20%")=TRUE,"",MID(Belegerfassung!L2479,4,2)))</f>
        <v/>
      </c>
      <c r="J2471" s="6" t="str">
        <f>IF(A2471&lt;&gt;"",LEFT(Belegerfassung!D2479,40),"")</f>
        <v/>
      </c>
      <c r="K2471" t="str">
        <f>IF(A2471&lt;&gt;"",VLOOKUP(D2471,Abfrage!$F$2:$G$21,2,FALSE),"")</f>
        <v/>
      </c>
      <c r="L2471" s="6" t="str">
        <f>IF(Belegerfassung!H2479&lt;&gt;"",Belegerfassung!H2479,"")</f>
        <v/>
      </c>
      <c r="M2471" t="str">
        <f>IFERROR(IF(Belegerfassung!E2479&lt;&gt;"",VLOOKUP(Belegerfassung!E2479,Abfrage!$L$2:$M$15,2,),""),"")</f>
        <v/>
      </c>
      <c r="N2471" t="str">
        <f t="shared" si="115"/>
        <v/>
      </c>
      <c r="O2471" t="str">
        <f t="shared" si="116"/>
        <v/>
      </c>
      <c r="P2471" t="str">
        <f>IF(Belegerfassung!G2479&lt;&gt;"",CONCATENATE(Belegerfassung!G2479,".pdf"),"")</f>
        <v/>
      </c>
    </row>
    <row r="2472" spans="1:16">
      <c r="A2472" t="str">
        <f>IF(Belegerfassung!C2480&lt;&gt;"",0,"")</f>
        <v/>
      </c>
      <c r="B2472" t="str">
        <f>IFERROR(VLOOKUP(Belegerfassung!I2480,Konten!A:D,2,FALSE),"")</f>
        <v/>
      </c>
      <c r="C2472" t="str">
        <f>IF(A2472&lt;&gt;"",TEXT(Belegerfassung!C2480,"TT.MM.JJJJ"),"")</f>
        <v/>
      </c>
      <c r="D2472" t="str">
        <f>IFERROR(VLOOKUP(Belegerfassung!A2480,Abfrage!$E$2:$F$20,2,FALSE),"")</f>
        <v/>
      </c>
      <c r="E2472" t="str">
        <f>IF(A2472&lt;&gt;"",Belegerfassung!B2480,"")</f>
        <v/>
      </c>
      <c r="F2472" t="str">
        <f>IF(Belegerfassung!L2480="","",IF(Belegerfassung!L2480&lt;&gt;"",IF(Belegerfassung!L2480&lt;&gt;"",IF(Belegerfassung!J2480&lt;&gt;0,VLOOKUP(Belegerfassung!L2480,Abfrage!$A$2:$C$19,2,),VLOOKUP(Belegerfassung!L2480,Abfrage!$A$2:$C$19,3,)),"")))</f>
        <v/>
      </c>
      <c r="G2472" t="str">
        <f t="shared" si="114"/>
        <v/>
      </c>
      <c r="H2472" s="31" t="str">
        <f>IF(A2472&lt;&gt;"",-Belegerfassung!J2480+Belegerfassung!K2480,"")</f>
        <v/>
      </c>
      <c r="I2472" s="49" t="str">
        <f>IFERROR(IF(H2472&lt;&gt;"",Belegerfassung!L2480*100,""),IF(OR(Belegerfassung!L2480="Leistung EU - Erlöse",Belegerfassung!L2480="Lieferungen EU-Erlöse",Belegerfassung!L2480="EUST",Belegerfassung!L2480="Bauleistungen 20%")=TRUE,"",MID(Belegerfassung!L2480,4,2)))</f>
        <v/>
      </c>
      <c r="J2472" s="6" t="str">
        <f>IF(A2472&lt;&gt;"",LEFT(Belegerfassung!D2480,40),"")</f>
        <v/>
      </c>
      <c r="K2472" t="str">
        <f>IF(A2472&lt;&gt;"",VLOOKUP(D2472,Abfrage!$F$2:$G$21,2,FALSE),"")</f>
        <v/>
      </c>
      <c r="L2472" s="6" t="str">
        <f>IF(Belegerfassung!H2480&lt;&gt;"",Belegerfassung!H2480,"")</f>
        <v/>
      </c>
      <c r="M2472" t="str">
        <f>IFERROR(IF(Belegerfassung!E2480&lt;&gt;"",VLOOKUP(Belegerfassung!E2480,Abfrage!$L$2:$M$15,2,),""),"")</f>
        <v/>
      </c>
      <c r="N2472" t="str">
        <f t="shared" si="115"/>
        <v/>
      </c>
      <c r="O2472" t="str">
        <f t="shared" si="116"/>
        <v/>
      </c>
      <c r="P2472" t="str">
        <f>IF(Belegerfassung!G2480&lt;&gt;"",CONCATENATE(Belegerfassung!G2480,".pdf"),"")</f>
        <v/>
      </c>
    </row>
    <row r="2473" spans="1:16">
      <c r="A2473" t="str">
        <f>IF(Belegerfassung!C2481&lt;&gt;"",0,"")</f>
        <v/>
      </c>
      <c r="B2473" t="str">
        <f>IFERROR(VLOOKUP(Belegerfassung!I2481,Konten!A:D,2,FALSE),"")</f>
        <v/>
      </c>
      <c r="C2473" t="str">
        <f>IF(A2473&lt;&gt;"",TEXT(Belegerfassung!C2481,"TT.MM.JJJJ"),"")</f>
        <v/>
      </c>
      <c r="D2473" t="str">
        <f>IFERROR(VLOOKUP(Belegerfassung!A2481,Abfrage!$E$2:$F$20,2,FALSE),"")</f>
        <v/>
      </c>
      <c r="E2473" t="str">
        <f>IF(A2473&lt;&gt;"",Belegerfassung!B2481,"")</f>
        <v/>
      </c>
      <c r="F2473" t="str">
        <f>IF(Belegerfassung!L2481="","",IF(Belegerfassung!L2481&lt;&gt;"",IF(Belegerfassung!L2481&lt;&gt;"",IF(Belegerfassung!J2481&lt;&gt;0,VLOOKUP(Belegerfassung!L2481,Abfrage!$A$2:$C$19,2,),VLOOKUP(Belegerfassung!L2481,Abfrage!$A$2:$C$19,3,)),"")))</f>
        <v/>
      </c>
      <c r="G2473" t="str">
        <f t="shared" si="114"/>
        <v/>
      </c>
      <c r="H2473" s="31" t="str">
        <f>IF(A2473&lt;&gt;"",-Belegerfassung!J2481+Belegerfassung!K2481,"")</f>
        <v/>
      </c>
      <c r="I2473" s="49" t="str">
        <f>IFERROR(IF(H2473&lt;&gt;"",Belegerfassung!L2481*100,""),IF(OR(Belegerfassung!L2481="Leistung EU - Erlöse",Belegerfassung!L2481="Lieferungen EU-Erlöse",Belegerfassung!L2481="EUST",Belegerfassung!L2481="Bauleistungen 20%")=TRUE,"",MID(Belegerfassung!L2481,4,2)))</f>
        <v/>
      </c>
      <c r="J2473" s="6" t="str">
        <f>IF(A2473&lt;&gt;"",LEFT(Belegerfassung!D2481,40),"")</f>
        <v/>
      </c>
      <c r="K2473" t="str">
        <f>IF(A2473&lt;&gt;"",VLOOKUP(D2473,Abfrage!$F$2:$G$21,2,FALSE),"")</f>
        <v/>
      </c>
      <c r="L2473" s="6" t="str">
        <f>IF(Belegerfassung!H2481&lt;&gt;"",Belegerfassung!H2481,"")</f>
        <v/>
      </c>
      <c r="M2473" t="str">
        <f>IFERROR(IF(Belegerfassung!E2481&lt;&gt;"",VLOOKUP(Belegerfassung!E2481,Abfrage!$L$2:$M$15,2,),""),"")</f>
        <v/>
      </c>
      <c r="N2473" t="str">
        <f t="shared" si="115"/>
        <v/>
      </c>
      <c r="O2473" t="str">
        <f t="shared" si="116"/>
        <v/>
      </c>
      <c r="P2473" t="str">
        <f>IF(Belegerfassung!G2481&lt;&gt;"",CONCATENATE(Belegerfassung!G2481,".pdf"),"")</f>
        <v/>
      </c>
    </row>
    <row r="2474" spans="1:16">
      <c r="A2474" t="str">
        <f>IF(Belegerfassung!C2482&lt;&gt;"",0,"")</f>
        <v/>
      </c>
      <c r="B2474" t="str">
        <f>IFERROR(VLOOKUP(Belegerfassung!I2482,Konten!A:D,2,FALSE),"")</f>
        <v/>
      </c>
      <c r="C2474" t="str">
        <f>IF(A2474&lt;&gt;"",TEXT(Belegerfassung!C2482,"TT.MM.JJJJ"),"")</f>
        <v/>
      </c>
      <c r="D2474" t="str">
        <f>IFERROR(VLOOKUP(Belegerfassung!A2482,Abfrage!$E$2:$F$20,2,FALSE),"")</f>
        <v/>
      </c>
      <c r="E2474" t="str">
        <f>IF(A2474&lt;&gt;"",Belegerfassung!B2482,"")</f>
        <v/>
      </c>
      <c r="F2474" t="str">
        <f>IF(Belegerfassung!L2482="","",IF(Belegerfassung!L2482&lt;&gt;"",IF(Belegerfassung!L2482&lt;&gt;"",IF(Belegerfassung!J2482&lt;&gt;0,VLOOKUP(Belegerfassung!L2482,Abfrage!$A$2:$C$19,2,),VLOOKUP(Belegerfassung!L2482,Abfrage!$A$2:$C$19,3,)),"")))</f>
        <v/>
      </c>
      <c r="G2474" t="str">
        <f t="shared" si="114"/>
        <v/>
      </c>
      <c r="H2474" s="31" t="str">
        <f>IF(A2474&lt;&gt;"",-Belegerfassung!J2482+Belegerfassung!K2482,"")</f>
        <v/>
      </c>
      <c r="I2474" s="49" t="str">
        <f>IFERROR(IF(H2474&lt;&gt;"",Belegerfassung!L2482*100,""),IF(OR(Belegerfassung!L2482="Leistung EU - Erlöse",Belegerfassung!L2482="Lieferungen EU-Erlöse",Belegerfassung!L2482="EUST",Belegerfassung!L2482="Bauleistungen 20%")=TRUE,"",MID(Belegerfassung!L2482,4,2)))</f>
        <v/>
      </c>
      <c r="J2474" s="6" t="str">
        <f>IF(A2474&lt;&gt;"",LEFT(Belegerfassung!D2482,40),"")</f>
        <v/>
      </c>
      <c r="K2474" t="str">
        <f>IF(A2474&lt;&gt;"",VLOOKUP(D2474,Abfrage!$F$2:$G$21,2,FALSE),"")</f>
        <v/>
      </c>
      <c r="L2474" s="6" t="str">
        <f>IF(Belegerfassung!H2482&lt;&gt;"",Belegerfassung!H2482,"")</f>
        <v/>
      </c>
      <c r="M2474" t="str">
        <f>IFERROR(IF(Belegerfassung!E2482&lt;&gt;"",VLOOKUP(Belegerfassung!E2482,Abfrage!$L$2:$M$15,2,),""),"")</f>
        <v/>
      </c>
      <c r="N2474" t="str">
        <f t="shared" si="115"/>
        <v/>
      </c>
      <c r="O2474" t="str">
        <f t="shared" si="116"/>
        <v/>
      </c>
      <c r="P2474" t="str">
        <f>IF(Belegerfassung!G2482&lt;&gt;"",CONCATENATE(Belegerfassung!G2482,".pdf"),"")</f>
        <v/>
      </c>
    </row>
    <row r="2475" spans="1:16">
      <c r="A2475" t="str">
        <f>IF(Belegerfassung!C2483&lt;&gt;"",0,"")</f>
        <v/>
      </c>
      <c r="B2475" t="str">
        <f>IFERROR(VLOOKUP(Belegerfassung!I2483,Konten!A:D,2,FALSE),"")</f>
        <v/>
      </c>
      <c r="C2475" t="str">
        <f>IF(A2475&lt;&gt;"",TEXT(Belegerfassung!C2483,"TT.MM.JJJJ"),"")</f>
        <v/>
      </c>
      <c r="D2475" t="str">
        <f>IFERROR(VLOOKUP(Belegerfassung!A2483,Abfrage!$E$2:$F$20,2,FALSE),"")</f>
        <v/>
      </c>
      <c r="E2475" t="str">
        <f>IF(A2475&lt;&gt;"",Belegerfassung!B2483,"")</f>
        <v/>
      </c>
      <c r="F2475" t="str">
        <f>IF(Belegerfassung!L2483="","",IF(Belegerfassung!L2483&lt;&gt;"",IF(Belegerfassung!L2483&lt;&gt;"",IF(Belegerfassung!J2483&lt;&gt;0,VLOOKUP(Belegerfassung!L2483,Abfrage!$A$2:$C$19,2,),VLOOKUP(Belegerfassung!L2483,Abfrage!$A$2:$C$19,3,)),"")))</f>
        <v/>
      </c>
      <c r="G2475" t="str">
        <f t="shared" si="114"/>
        <v/>
      </c>
      <c r="H2475" s="31" t="str">
        <f>IF(A2475&lt;&gt;"",-Belegerfassung!J2483+Belegerfassung!K2483,"")</f>
        <v/>
      </c>
      <c r="I2475" s="49" t="str">
        <f>IFERROR(IF(H2475&lt;&gt;"",Belegerfassung!L2483*100,""),IF(OR(Belegerfassung!L2483="Leistung EU - Erlöse",Belegerfassung!L2483="Lieferungen EU-Erlöse",Belegerfassung!L2483="EUST",Belegerfassung!L2483="Bauleistungen 20%")=TRUE,"",MID(Belegerfassung!L2483,4,2)))</f>
        <v/>
      </c>
      <c r="J2475" s="6" t="str">
        <f>IF(A2475&lt;&gt;"",LEFT(Belegerfassung!D2483,40),"")</f>
        <v/>
      </c>
      <c r="K2475" t="str">
        <f>IF(A2475&lt;&gt;"",VLOOKUP(D2475,Abfrage!$F$2:$G$21,2,FALSE),"")</f>
        <v/>
      </c>
      <c r="L2475" s="6" t="str">
        <f>IF(Belegerfassung!H2483&lt;&gt;"",Belegerfassung!H2483,"")</f>
        <v/>
      </c>
      <c r="M2475" t="str">
        <f>IFERROR(IF(Belegerfassung!E2483&lt;&gt;"",VLOOKUP(Belegerfassung!E2483,Abfrage!$L$2:$M$15,2,),""),"")</f>
        <v/>
      </c>
      <c r="N2475" t="str">
        <f t="shared" si="115"/>
        <v/>
      </c>
      <c r="O2475" t="str">
        <f t="shared" si="116"/>
        <v/>
      </c>
      <c r="P2475" t="str">
        <f>IF(Belegerfassung!G2483&lt;&gt;"",CONCATENATE(Belegerfassung!G2483,".pdf"),"")</f>
        <v/>
      </c>
    </row>
    <row r="2476" spans="1:16">
      <c r="A2476" t="str">
        <f>IF(Belegerfassung!C2484&lt;&gt;"",0,"")</f>
        <v/>
      </c>
      <c r="B2476" t="str">
        <f>IFERROR(VLOOKUP(Belegerfassung!I2484,Konten!A:D,2,FALSE),"")</f>
        <v/>
      </c>
      <c r="C2476" t="str">
        <f>IF(A2476&lt;&gt;"",TEXT(Belegerfassung!C2484,"TT.MM.JJJJ"),"")</f>
        <v/>
      </c>
      <c r="D2476" t="str">
        <f>IFERROR(VLOOKUP(Belegerfassung!A2484,Abfrage!$E$2:$F$20,2,FALSE),"")</f>
        <v/>
      </c>
      <c r="E2476" t="str">
        <f>IF(A2476&lt;&gt;"",Belegerfassung!B2484,"")</f>
        <v/>
      </c>
      <c r="F2476" t="str">
        <f>IF(Belegerfassung!L2484="","",IF(Belegerfassung!L2484&lt;&gt;"",IF(Belegerfassung!L2484&lt;&gt;"",IF(Belegerfassung!J2484&lt;&gt;0,VLOOKUP(Belegerfassung!L2484,Abfrage!$A$2:$C$19,2,),VLOOKUP(Belegerfassung!L2484,Abfrage!$A$2:$C$19,3,)),"")))</f>
        <v/>
      </c>
      <c r="G2476" t="str">
        <f t="shared" si="114"/>
        <v/>
      </c>
      <c r="H2476" s="31" t="str">
        <f>IF(A2476&lt;&gt;"",-Belegerfassung!J2484+Belegerfassung!K2484,"")</f>
        <v/>
      </c>
      <c r="I2476" s="49" t="str">
        <f>IFERROR(IF(H2476&lt;&gt;"",Belegerfassung!L2484*100,""),IF(OR(Belegerfassung!L2484="Leistung EU - Erlöse",Belegerfassung!L2484="Lieferungen EU-Erlöse",Belegerfassung!L2484="EUST",Belegerfassung!L2484="Bauleistungen 20%")=TRUE,"",MID(Belegerfassung!L2484,4,2)))</f>
        <v/>
      </c>
      <c r="J2476" s="6" t="str">
        <f>IF(A2476&lt;&gt;"",LEFT(Belegerfassung!D2484,40),"")</f>
        <v/>
      </c>
      <c r="K2476" t="str">
        <f>IF(A2476&lt;&gt;"",VLOOKUP(D2476,Abfrage!$F$2:$G$21,2,FALSE),"")</f>
        <v/>
      </c>
      <c r="L2476" s="6" t="str">
        <f>IF(Belegerfassung!H2484&lt;&gt;"",Belegerfassung!H2484,"")</f>
        <v/>
      </c>
      <c r="M2476" t="str">
        <f>IFERROR(IF(Belegerfassung!E2484&lt;&gt;"",VLOOKUP(Belegerfassung!E2484,Abfrage!$L$2:$M$15,2,),""),"")</f>
        <v/>
      </c>
      <c r="N2476" t="str">
        <f t="shared" si="115"/>
        <v/>
      </c>
      <c r="O2476" t="str">
        <f t="shared" si="116"/>
        <v/>
      </c>
      <c r="P2476" t="str">
        <f>IF(Belegerfassung!G2484&lt;&gt;"",CONCATENATE(Belegerfassung!G2484,".pdf"),"")</f>
        <v/>
      </c>
    </row>
    <row r="2477" spans="1:16">
      <c r="A2477" t="str">
        <f>IF(Belegerfassung!C2485&lt;&gt;"",0,"")</f>
        <v/>
      </c>
      <c r="B2477" t="str">
        <f>IFERROR(VLOOKUP(Belegerfassung!I2485,Konten!A:D,2,FALSE),"")</f>
        <v/>
      </c>
      <c r="C2477" t="str">
        <f>IF(A2477&lt;&gt;"",TEXT(Belegerfassung!C2485,"TT.MM.JJJJ"),"")</f>
        <v/>
      </c>
      <c r="D2477" t="str">
        <f>IFERROR(VLOOKUP(Belegerfassung!A2485,Abfrage!$E$2:$F$20,2,FALSE),"")</f>
        <v/>
      </c>
      <c r="E2477" t="str">
        <f>IF(A2477&lt;&gt;"",Belegerfassung!B2485,"")</f>
        <v/>
      </c>
      <c r="F2477" t="str">
        <f>IF(Belegerfassung!L2485="","",IF(Belegerfassung!L2485&lt;&gt;"",IF(Belegerfassung!L2485&lt;&gt;"",IF(Belegerfassung!J2485&lt;&gt;0,VLOOKUP(Belegerfassung!L2485,Abfrage!$A$2:$C$19,2,),VLOOKUP(Belegerfassung!L2485,Abfrage!$A$2:$C$19,3,)),"")))</f>
        <v/>
      </c>
      <c r="G2477" t="str">
        <f t="shared" si="114"/>
        <v/>
      </c>
      <c r="H2477" s="31" t="str">
        <f>IF(A2477&lt;&gt;"",-Belegerfassung!J2485+Belegerfassung!K2485,"")</f>
        <v/>
      </c>
      <c r="I2477" s="49" t="str">
        <f>IFERROR(IF(H2477&lt;&gt;"",Belegerfassung!L2485*100,""),IF(OR(Belegerfassung!L2485="Leistung EU - Erlöse",Belegerfassung!L2485="Lieferungen EU-Erlöse",Belegerfassung!L2485="EUST",Belegerfassung!L2485="Bauleistungen 20%")=TRUE,"",MID(Belegerfassung!L2485,4,2)))</f>
        <v/>
      </c>
      <c r="J2477" s="6" t="str">
        <f>IF(A2477&lt;&gt;"",LEFT(Belegerfassung!D2485,40),"")</f>
        <v/>
      </c>
      <c r="K2477" t="str">
        <f>IF(A2477&lt;&gt;"",VLOOKUP(D2477,Abfrage!$F$2:$G$21,2,FALSE),"")</f>
        <v/>
      </c>
      <c r="L2477" s="6" t="str">
        <f>IF(Belegerfassung!H2485&lt;&gt;"",Belegerfassung!H2485,"")</f>
        <v/>
      </c>
      <c r="M2477" t="str">
        <f>IFERROR(IF(Belegerfassung!E2485&lt;&gt;"",VLOOKUP(Belegerfassung!E2485,Abfrage!$L$2:$M$15,2,),""),"")</f>
        <v/>
      </c>
      <c r="N2477" t="str">
        <f t="shared" si="115"/>
        <v/>
      </c>
      <c r="O2477" t="str">
        <f t="shared" si="116"/>
        <v/>
      </c>
      <c r="P2477" t="str">
        <f>IF(Belegerfassung!G2485&lt;&gt;"",CONCATENATE(Belegerfassung!G2485,".pdf"),"")</f>
        <v/>
      </c>
    </row>
    <row r="2478" spans="1:16">
      <c r="A2478" t="str">
        <f>IF(Belegerfassung!C2486&lt;&gt;"",0,"")</f>
        <v/>
      </c>
      <c r="B2478" t="str">
        <f>IFERROR(VLOOKUP(Belegerfassung!I2486,Konten!A:D,2,FALSE),"")</f>
        <v/>
      </c>
      <c r="C2478" t="str">
        <f>IF(A2478&lt;&gt;"",TEXT(Belegerfassung!C2486,"TT.MM.JJJJ"),"")</f>
        <v/>
      </c>
      <c r="D2478" t="str">
        <f>IFERROR(VLOOKUP(Belegerfassung!A2486,Abfrage!$E$2:$F$20,2,FALSE),"")</f>
        <v/>
      </c>
      <c r="E2478" t="str">
        <f>IF(A2478&lt;&gt;"",Belegerfassung!B2486,"")</f>
        <v/>
      </c>
      <c r="F2478" t="str">
        <f>IF(Belegerfassung!L2486="","",IF(Belegerfassung!L2486&lt;&gt;"",IF(Belegerfassung!L2486&lt;&gt;"",IF(Belegerfassung!J2486&lt;&gt;0,VLOOKUP(Belegerfassung!L2486,Abfrage!$A$2:$C$19,2,),VLOOKUP(Belegerfassung!L2486,Abfrage!$A$2:$C$19,3,)),"")))</f>
        <v/>
      </c>
      <c r="G2478" t="str">
        <f t="shared" si="114"/>
        <v/>
      </c>
      <c r="H2478" s="31" t="str">
        <f>IF(A2478&lt;&gt;"",-Belegerfassung!J2486+Belegerfassung!K2486,"")</f>
        <v/>
      </c>
      <c r="I2478" s="49" t="str">
        <f>IFERROR(IF(H2478&lt;&gt;"",Belegerfassung!L2486*100,""),IF(OR(Belegerfassung!L2486="Leistung EU - Erlöse",Belegerfassung!L2486="Lieferungen EU-Erlöse",Belegerfassung!L2486="EUST",Belegerfassung!L2486="Bauleistungen 20%")=TRUE,"",MID(Belegerfassung!L2486,4,2)))</f>
        <v/>
      </c>
      <c r="J2478" s="6" t="str">
        <f>IF(A2478&lt;&gt;"",LEFT(Belegerfassung!D2486,40),"")</f>
        <v/>
      </c>
      <c r="K2478" t="str">
        <f>IF(A2478&lt;&gt;"",VLOOKUP(D2478,Abfrage!$F$2:$G$21,2,FALSE),"")</f>
        <v/>
      </c>
      <c r="L2478" s="6" t="str">
        <f>IF(Belegerfassung!H2486&lt;&gt;"",Belegerfassung!H2486,"")</f>
        <v/>
      </c>
      <c r="M2478" t="str">
        <f>IFERROR(IF(Belegerfassung!E2486&lt;&gt;"",VLOOKUP(Belegerfassung!E2486,Abfrage!$L$2:$M$15,2,),""),"")</f>
        <v/>
      </c>
      <c r="N2478" t="str">
        <f t="shared" si="115"/>
        <v/>
      </c>
      <c r="O2478" t="str">
        <f t="shared" si="116"/>
        <v/>
      </c>
      <c r="P2478" t="str">
        <f>IF(Belegerfassung!G2486&lt;&gt;"",CONCATENATE(Belegerfassung!G2486,".pdf"),"")</f>
        <v/>
      </c>
    </row>
    <row r="2479" spans="1:16">
      <c r="A2479" t="str">
        <f>IF(Belegerfassung!C2487&lt;&gt;"",0,"")</f>
        <v/>
      </c>
      <c r="B2479" t="str">
        <f>IFERROR(VLOOKUP(Belegerfassung!I2487,Konten!A:D,2,FALSE),"")</f>
        <v/>
      </c>
      <c r="C2479" t="str">
        <f>IF(A2479&lt;&gt;"",TEXT(Belegerfassung!C2487,"TT.MM.JJJJ"),"")</f>
        <v/>
      </c>
      <c r="D2479" t="str">
        <f>IFERROR(VLOOKUP(Belegerfassung!A2487,Abfrage!$E$2:$F$20,2,FALSE),"")</f>
        <v/>
      </c>
      <c r="E2479" t="str">
        <f>IF(A2479&lt;&gt;"",Belegerfassung!B2487,"")</f>
        <v/>
      </c>
      <c r="F2479" t="str">
        <f>IF(Belegerfassung!L2487="","",IF(Belegerfassung!L2487&lt;&gt;"",IF(Belegerfassung!L2487&lt;&gt;"",IF(Belegerfassung!J2487&lt;&gt;0,VLOOKUP(Belegerfassung!L2487,Abfrage!$A$2:$C$19,2,),VLOOKUP(Belegerfassung!L2487,Abfrage!$A$2:$C$19,3,)),"")))</f>
        <v/>
      </c>
      <c r="G2479" t="str">
        <f t="shared" si="114"/>
        <v/>
      </c>
      <c r="H2479" s="31" t="str">
        <f>IF(A2479&lt;&gt;"",-Belegerfassung!J2487+Belegerfassung!K2487,"")</f>
        <v/>
      </c>
      <c r="I2479" s="49" t="str">
        <f>IFERROR(IF(H2479&lt;&gt;"",Belegerfassung!L2487*100,""),IF(OR(Belegerfassung!L2487="Leistung EU - Erlöse",Belegerfassung!L2487="Lieferungen EU-Erlöse",Belegerfassung!L2487="EUST",Belegerfassung!L2487="Bauleistungen 20%")=TRUE,"",MID(Belegerfassung!L2487,4,2)))</f>
        <v/>
      </c>
      <c r="J2479" s="6" t="str">
        <f>IF(A2479&lt;&gt;"",LEFT(Belegerfassung!D2487,40),"")</f>
        <v/>
      </c>
      <c r="K2479" t="str">
        <f>IF(A2479&lt;&gt;"",VLOOKUP(D2479,Abfrage!$F$2:$G$21,2,FALSE),"")</f>
        <v/>
      </c>
      <c r="L2479" s="6" t="str">
        <f>IF(Belegerfassung!H2487&lt;&gt;"",Belegerfassung!H2487,"")</f>
        <v/>
      </c>
      <c r="M2479" t="str">
        <f>IFERROR(IF(Belegerfassung!E2487&lt;&gt;"",VLOOKUP(Belegerfassung!E2487,Abfrage!$L$2:$M$15,2,),""),"")</f>
        <v/>
      </c>
      <c r="N2479" t="str">
        <f t="shared" si="115"/>
        <v/>
      </c>
      <c r="O2479" t="str">
        <f t="shared" si="116"/>
        <v/>
      </c>
      <c r="P2479" t="str">
        <f>IF(Belegerfassung!G2487&lt;&gt;"",CONCATENATE(Belegerfassung!G2487,".pdf"),"")</f>
        <v/>
      </c>
    </row>
    <row r="2480" spans="1:16">
      <c r="A2480" t="str">
        <f>IF(Belegerfassung!C2488&lt;&gt;"",0,"")</f>
        <v/>
      </c>
      <c r="B2480" t="str">
        <f>IFERROR(VLOOKUP(Belegerfassung!I2488,Konten!A:D,2,FALSE),"")</f>
        <v/>
      </c>
      <c r="C2480" t="str">
        <f>IF(A2480&lt;&gt;"",TEXT(Belegerfassung!C2488,"TT.MM.JJJJ"),"")</f>
        <v/>
      </c>
      <c r="D2480" t="str">
        <f>IFERROR(VLOOKUP(Belegerfassung!A2488,Abfrage!$E$2:$F$20,2,FALSE),"")</f>
        <v/>
      </c>
      <c r="E2480" t="str">
        <f>IF(A2480&lt;&gt;"",Belegerfassung!B2488,"")</f>
        <v/>
      </c>
      <c r="F2480" t="str">
        <f>IF(Belegerfassung!L2488="","",IF(Belegerfassung!L2488&lt;&gt;"",IF(Belegerfassung!L2488&lt;&gt;"",IF(Belegerfassung!J2488&lt;&gt;0,VLOOKUP(Belegerfassung!L2488,Abfrage!$A$2:$C$19,2,),VLOOKUP(Belegerfassung!L2488,Abfrage!$A$2:$C$19,3,)),"")))</f>
        <v/>
      </c>
      <c r="G2480" t="str">
        <f t="shared" si="114"/>
        <v/>
      </c>
      <c r="H2480" s="31" t="str">
        <f>IF(A2480&lt;&gt;"",-Belegerfassung!J2488+Belegerfassung!K2488,"")</f>
        <v/>
      </c>
      <c r="I2480" s="49" t="str">
        <f>IFERROR(IF(H2480&lt;&gt;"",Belegerfassung!L2488*100,""),IF(OR(Belegerfassung!L2488="Leistung EU - Erlöse",Belegerfassung!L2488="Lieferungen EU-Erlöse",Belegerfassung!L2488="EUST",Belegerfassung!L2488="Bauleistungen 20%")=TRUE,"",MID(Belegerfassung!L2488,4,2)))</f>
        <v/>
      </c>
      <c r="J2480" s="6" t="str">
        <f>IF(A2480&lt;&gt;"",LEFT(Belegerfassung!D2488,40),"")</f>
        <v/>
      </c>
      <c r="K2480" t="str">
        <f>IF(A2480&lt;&gt;"",VLOOKUP(D2480,Abfrage!$F$2:$G$21,2,FALSE),"")</f>
        <v/>
      </c>
      <c r="L2480" s="6" t="str">
        <f>IF(Belegerfassung!H2488&lt;&gt;"",Belegerfassung!H2488,"")</f>
        <v/>
      </c>
      <c r="M2480" t="str">
        <f>IFERROR(IF(Belegerfassung!E2488&lt;&gt;"",VLOOKUP(Belegerfassung!E2488,Abfrage!$L$2:$M$15,2,),""),"")</f>
        <v/>
      </c>
      <c r="N2480" t="str">
        <f t="shared" si="115"/>
        <v/>
      </c>
      <c r="O2480" t="str">
        <f t="shared" si="116"/>
        <v/>
      </c>
      <c r="P2480" t="str">
        <f>IF(Belegerfassung!G2488&lt;&gt;"",CONCATENATE(Belegerfassung!G2488,".pdf"),"")</f>
        <v/>
      </c>
    </row>
    <row r="2481" spans="1:16">
      <c r="A2481" t="str">
        <f>IF(Belegerfassung!C2489&lt;&gt;"",0,"")</f>
        <v/>
      </c>
      <c r="B2481" t="str">
        <f>IFERROR(VLOOKUP(Belegerfassung!I2489,Konten!A:D,2,FALSE),"")</f>
        <v/>
      </c>
      <c r="C2481" t="str">
        <f>IF(A2481&lt;&gt;"",TEXT(Belegerfassung!C2489,"TT.MM.JJJJ"),"")</f>
        <v/>
      </c>
      <c r="D2481" t="str">
        <f>IFERROR(VLOOKUP(Belegerfassung!A2489,Abfrage!$E$2:$F$20,2,FALSE),"")</f>
        <v/>
      </c>
      <c r="E2481" t="str">
        <f>IF(A2481&lt;&gt;"",Belegerfassung!B2489,"")</f>
        <v/>
      </c>
      <c r="F2481" t="str">
        <f>IF(Belegerfassung!L2489="","",IF(Belegerfassung!L2489&lt;&gt;"",IF(Belegerfassung!L2489&lt;&gt;"",IF(Belegerfassung!J2489&lt;&gt;0,VLOOKUP(Belegerfassung!L2489,Abfrage!$A$2:$C$19,2,),VLOOKUP(Belegerfassung!L2489,Abfrage!$A$2:$C$19,3,)),"")))</f>
        <v/>
      </c>
      <c r="G2481" t="str">
        <f t="shared" si="114"/>
        <v/>
      </c>
      <c r="H2481" s="31" t="str">
        <f>IF(A2481&lt;&gt;"",-Belegerfassung!J2489+Belegerfassung!K2489,"")</f>
        <v/>
      </c>
      <c r="I2481" s="49" t="str">
        <f>IFERROR(IF(H2481&lt;&gt;"",Belegerfassung!L2489*100,""),IF(OR(Belegerfassung!L2489="Leistung EU - Erlöse",Belegerfassung!L2489="Lieferungen EU-Erlöse",Belegerfassung!L2489="EUST",Belegerfassung!L2489="Bauleistungen 20%")=TRUE,"",MID(Belegerfassung!L2489,4,2)))</f>
        <v/>
      </c>
      <c r="J2481" s="6" t="str">
        <f>IF(A2481&lt;&gt;"",LEFT(Belegerfassung!D2489,40),"")</f>
        <v/>
      </c>
      <c r="K2481" t="str">
        <f>IF(A2481&lt;&gt;"",VLOOKUP(D2481,Abfrage!$F$2:$G$21,2,FALSE),"")</f>
        <v/>
      </c>
      <c r="L2481" s="6" t="str">
        <f>IF(Belegerfassung!H2489&lt;&gt;"",Belegerfassung!H2489,"")</f>
        <v/>
      </c>
      <c r="M2481" t="str">
        <f>IFERROR(IF(Belegerfassung!E2489&lt;&gt;"",VLOOKUP(Belegerfassung!E2489,Abfrage!$L$2:$M$15,2,),""),"")</f>
        <v/>
      </c>
      <c r="N2481" t="str">
        <f t="shared" si="115"/>
        <v/>
      </c>
      <c r="O2481" t="str">
        <f t="shared" si="116"/>
        <v/>
      </c>
      <c r="P2481" t="str">
        <f>IF(Belegerfassung!G2489&lt;&gt;"",CONCATENATE(Belegerfassung!G2489,".pdf"),"")</f>
        <v/>
      </c>
    </row>
    <row r="2482" spans="1:16">
      <c r="A2482" t="str">
        <f>IF(Belegerfassung!C2490&lt;&gt;"",0,"")</f>
        <v/>
      </c>
      <c r="B2482" t="str">
        <f>IFERROR(VLOOKUP(Belegerfassung!I2490,Konten!A:D,2,FALSE),"")</f>
        <v/>
      </c>
      <c r="C2482" t="str">
        <f>IF(A2482&lt;&gt;"",TEXT(Belegerfassung!C2490,"TT.MM.JJJJ"),"")</f>
        <v/>
      </c>
      <c r="D2482" t="str">
        <f>IFERROR(VLOOKUP(Belegerfassung!A2490,Abfrage!$E$2:$F$20,2,FALSE),"")</f>
        <v/>
      </c>
      <c r="E2482" t="str">
        <f>IF(A2482&lt;&gt;"",Belegerfassung!B2490,"")</f>
        <v/>
      </c>
      <c r="F2482" t="str">
        <f>IF(Belegerfassung!L2490="","",IF(Belegerfassung!L2490&lt;&gt;"",IF(Belegerfassung!L2490&lt;&gt;"",IF(Belegerfassung!J2490&lt;&gt;0,VLOOKUP(Belegerfassung!L2490,Abfrage!$A$2:$C$19,2,),VLOOKUP(Belegerfassung!L2490,Abfrage!$A$2:$C$19,3,)),"")))</f>
        <v/>
      </c>
      <c r="G2482" t="str">
        <f t="shared" si="114"/>
        <v/>
      </c>
      <c r="H2482" s="31" t="str">
        <f>IF(A2482&lt;&gt;"",-Belegerfassung!J2490+Belegerfassung!K2490,"")</f>
        <v/>
      </c>
      <c r="I2482" s="49" t="str">
        <f>IFERROR(IF(H2482&lt;&gt;"",Belegerfassung!L2490*100,""),IF(OR(Belegerfassung!L2490="Leistung EU - Erlöse",Belegerfassung!L2490="Lieferungen EU-Erlöse",Belegerfassung!L2490="EUST",Belegerfassung!L2490="Bauleistungen 20%")=TRUE,"",MID(Belegerfassung!L2490,4,2)))</f>
        <v/>
      </c>
      <c r="J2482" s="6" t="str">
        <f>IF(A2482&lt;&gt;"",LEFT(Belegerfassung!D2490,40),"")</f>
        <v/>
      </c>
      <c r="K2482" t="str">
        <f>IF(A2482&lt;&gt;"",VLOOKUP(D2482,Abfrage!$F$2:$G$21,2,FALSE),"")</f>
        <v/>
      </c>
      <c r="L2482" s="6" t="str">
        <f>IF(Belegerfassung!H2490&lt;&gt;"",Belegerfassung!H2490,"")</f>
        <v/>
      </c>
      <c r="M2482" t="str">
        <f>IFERROR(IF(Belegerfassung!E2490&lt;&gt;"",VLOOKUP(Belegerfassung!E2490,Abfrage!$L$2:$M$15,2,),""),"")</f>
        <v/>
      </c>
      <c r="N2482" t="str">
        <f t="shared" si="115"/>
        <v/>
      </c>
      <c r="O2482" t="str">
        <f t="shared" si="116"/>
        <v/>
      </c>
      <c r="P2482" t="str">
        <f>IF(Belegerfassung!G2490&lt;&gt;"",CONCATENATE(Belegerfassung!G2490,".pdf"),"")</f>
        <v/>
      </c>
    </row>
    <row r="2483" spans="1:16">
      <c r="A2483" t="str">
        <f>IF(Belegerfassung!C2491&lt;&gt;"",0,"")</f>
        <v/>
      </c>
      <c r="B2483" t="str">
        <f>IFERROR(VLOOKUP(Belegerfassung!I2491,Konten!A:D,2,FALSE),"")</f>
        <v/>
      </c>
      <c r="C2483" t="str">
        <f>IF(A2483&lt;&gt;"",TEXT(Belegerfassung!C2491,"TT.MM.JJJJ"),"")</f>
        <v/>
      </c>
      <c r="D2483" t="str">
        <f>IFERROR(VLOOKUP(Belegerfassung!A2491,Abfrage!$E$2:$F$20,2,FALSE),"")</f>
        <v/>
      </c>
      <c r="E2483" t="str">
        <f>IF(A2483&lt;&gt;"",Belegerfassung!B2491,"")</f>
        <v/>
      </c>
      <c r="F2483" t="str">
        <f>IF(Belegerfassung!L2491="","",IF(Belegerfassung!L2491&lt;&gt;"",IF(Belegerfassung!L2491&lt;&gt;"",IF(Belegerfassung!J2491&lt;&gt;0,VLOOKUP(Belegerfassung!L2491,Abfrage!$A$2:$C$19,2,),VLOOKUP(Belegerfassung!L2491,Abfrage!$A$2:$C$19,3,)),"")))</f>
        <v/>
      </c>
      <c r="G2483" t="str">
        <f t="shared" si="114"/>
        <v/>
      </c>
      <c r="H2483" s="31" t="str">
        <f>IF(A2483&lt;&gt;"",-Belegerfassung!J2491+Belegerfassung!K2491,"")</f>
        <v/>
      </c>
      <c r="I2483" s="49" t="str">
        <f>IFERROR(IF(H2483&lt;&gt;"",Belegerfassung!L2491*100,""),IF(OR(Belegerfassung!L2491="Leistung EU - Erlöse",Belegerfassung!L2491="Lieferungen EU-Erlöse",Belegerfassung!L2491="EUST",Belegerfassung!L2491="Bauleistungen 20%")=TRUE,"",MID(Belegerfassung!L2491,4,2)))</f>
        <v/>
      </c>
      <c r="J2483" s="6" t="str">
        <f>IF(A2483&lt;&gt;"",LEFT(Belegerfassung!D2491,40),"")</f>
        <v/>
      </c>
      <c r="K2483" t="str">
        <f>IF(A2483&lt;&gt;"",VLOOKUP(D2483,Abfrage!$F$2:$G$21,2,FALSE),"")</f>
        <v/>
      </c>
      <c r="L2483" s="6" t="str">
        <f>IF(Belegerfassung!H2491&lt;&gt;"",Belegerfassung!H2491,"")</f>
        <v/>
      </c>
      <c r="M2483" t="str">
        <f>IFERROR(IF(Belegerfassung!E2491&lt;&gt;"",VLOOKUP(Belegerfassung!E2491,Abfrage!$L$2:$M$15,2,),""),"")</f>
        <v/>
      </c>
      <c r="N2483" t="str">
        <f t="shared" si="115"/>
        <v/>
      </c>
      <c r="O2483" t="str">
        <f t="shared" si="116"/>
        <v/>
      </c>
      <c r="P2483" t="str">
        <f>IF(Belegerfassung!G2491&lt;&gt;"",CONCATENATE(Belegerfassung!G2491,".pdf"),"")</f>
        <v/>
      </c>
    </row>
    <row r="2484" spans="1:16">
      <c r="A2484" t="str">
        <f>IF(Belegerfassung!C2492&lt;&gt;"",0,"")</f>
        <v/>
      </c>
      <c r="B2484" t="str">
        <f>IFERROR(VLOOKUP(Belegerfassung!I2492,Konten!A:D,2,FALSE),"")</f>
        <v/>
      </c>
      <c r="C2484" t="str">
        <f>IF(A2484&lt;&gt;"",TEXT(Belegerfassung!C2492,"TT.MM.JJJJ"),"")</f>
        <v/>
      </c>
      <c r="D2484" t="str">
        <f>IFERROR(VLOOKUP(Belegerfassung!A2492,Abfrage!$E$2:$F$20,2,FALSE),"")</f>
        <v/>
      </c>
      <c r="E2484" t="str">
        <f>IF(A2484&lt;&gt;"",Belegerfassung!B2492,"")</f>
        <v/>
      </c>
      <c r="F2484" t="str">
        <f>IF(Belegerfassung!L2492="","",IF(Belegerfassung!L2492&lt;&gt;"",IF(Belegerfassung!L2492&lt;&gt;"",IF(Belegerfassung!J2492&lt;&gt;0,VLOOKUP(Belegerfassung!L2492,Abfrage!$A$2:$C$19,2,),VLOOKUP(Belegerfassung!L2492,Abfrage!$A$2:$C$19,3,)),"")))</f>
        <v/>
      </c>
      <c r="G2484" t="str">
        <f t="shared" si="114"/>
        <v/>
      </c>
      <c r="H2484" s="31" t="str">
        <f>IF(A2484&lt;&gt;"",-Belegerfassung!J2492+Belegerfassung!K2492,"")</f>
        <v/>
      </c>
      <c r="I2484" s="49" t="str">
        <f>IFERROR(IF(H2484&lt;&gt;"",Belegerfassung!L2492*100,""),IF(OR(Belegerfassung!L2492="Leistung EU - Erlöse",Belegerfassung!L2492="Lieferungen EU-Erlöse",Belegerfassung!L2492="EUST",Belegerfassung!L2492="Bauleistungen 20%")=TRUE,"",MID(Belegerfassung!L2492,4,2)))</f>
        <v/>
      </c>
      <c r="J2484" s="6" t="str">
        <f>IF(A2484&lt;&gt;"",LEFT(Belegerfassung!D2492,40),"")</f>
        <v/>
      </c>
      <c r="K2484" t="str">
        <f>IF(A2484&lt;&gt;"",VLOOKUP(D2484,Abfrage!$F$2:$G$21,2,FALSE),"")</f>
        <v/>
      </c>
      <c r="L2484" s="6" t="str">
        <f>IF(Belegerfassung!H2492&lt;&gt;"",Belegerfassung!H2492,"")</f>
        <v/>
      </c>
      <c r="M2484" t="str">
        <f>IFERROR(IF(Belegerfassung!E2492&lt;&gt;"",VLOOKUP(Belegerfassung!E2492,Abfrage!$L$2:$M$15,2,),""),"")</f>
        <v/>
      </c>
      <c r="N2484" t="str">
        <f t="shared" si="115"/>
        <v/>
      </c>
      <c r="O2484" t="str">
        <f t="shared" si="116"/>
        <v/>
      </c>
      <c r="P2484" t="str">
        <f>IF(Belegerfassung!G2492&lt;&gt;"",CONCATENATE(Belegerfassung!G2492,".pdf"),"")</f>
        <v/>
      </c>
    </row>
    <row r="2485" spans="1:16">
      <c r="A2485" t="str">
        <f>IF(Belegerfassung!C2493&lt;&gt;"",0,"")</f>
        <v/>
      </c>
      <c r="B2485" t="str">
        <f>IFERROR(VLOOKUP(Belegerfassung!I2493,Konten!A:D,2,FALSE),"")</f>
        <v/>
      </c>
      <c r="C2485" t="str">
        <f>IF(A2485&lt;&gt;"",TEXT(Belegerfassung!C2493,"TT.MM.JJJJ"),"")</f>
        <v/>
      </c>
      <c r="D2485" t="str">
        <f>IFERROR(VLOOKUP(Belegerfassung!A2493,Abfrage!$E$2:$F$20,2,FALSE),"")</f>
        <v/>
      </c>
      <c r="E2485" t="str">
        <f>IF(A2485&lt;&gt;"",Belegerfassung!B2493,"")</f>
        <v/>
      </c>
      <c r="F2485" t="str">
        <f>IF(Belegerfassung!L2493="","",IF(Belegerfassung!L2493&lt;&gt;"",IF(Belegerfassung!L2493&lt;&gt;"",IF(Belegerfassung!J2493&lt;&gt;0,VLOOKUP(Belegerfassung!L2493,Abfrage!$A$2:$C$19,2,),VLOOKUP(Belegerfassung!L2493,Abfrage!$A$2:$C$19,3,)),"")))</f>
        <v/>
      </c>
      <c r="G2485" t="str">
        <f t="shared" si="114"/>
        <v/>
      </c>
      <c r="H2485" s="31" t="str">
        <f>IF(A2485&lt;&gt;"",-Belegerfassung!J2493+Belegerfassung!K2493,"")</f>
        <v/>
      </c>
      <c r="I2485" s="49" t="str">
        <f>IFERROR(IF(H2485&lt;&gt;"",Belegerfassung!L2493*100,""),IF(OR(Belegerfassung!L2493="Leistung EU - Erlöse",Belegerfassung!L2493="Lieferungen EU-Erlöse",Belegerfassung!L2493="EUST",Belegerfassung!L2493="Bauleistungen 20%")=TRUE,"",MID(Belegerfassung!L2493,4,2)))</f>
        <v/>
      </c>
      <c r="J2485" s="6" t="str">
        <f>IF(A2485&lt;&gt;"",LEFT(Belegerfassung!D2493,40),"")</f>
        <v/>
      </c>
      <c r="K2485" t="str">
        <f>IF(A2485&lt;&gt;"",VLOOKUP(D2485,Abfrage!$F$2:$G$21,2,FALSE),"")</f>
        <v/>
      </c>
      <c r="L2485" s="6" t="str">
        <f>IF(Belegerfassung!H2493&lt;&gt;"",Belegerfassung!H2493,"")</f>
        <v/>
      </c>
      <c r="M2485" t="str">
        <f>IFERROR(IF(Belegerfassung!E2493&lt;&gt;"",VLOOKUP(Belegerfassung!E2493,Abfrage!$L$2:$M$15,2,),""),"")</f>
        <v/>
      </c>
      <c r="N2485" t="str">
        <f t="shared" si="115"/>
        <v/>
      </c>
      <c r="O2485" t="str">
        <f t="shared" si="116"/>
        <v/>
      </c>
      <c r="P2485" t="str">
        <f>IF(Belegerfassung!G2493&lt;&gt;"",CONCATENATE(Belegerfassung!G2493,".pdf"),"")</f>
        <v/>
      </c>
    </row>
    <row r="2486" spans="1:16">
      <c r="A2486" t="str">
        <f>IF(Belegerfassung!C2494&lt;&gt;"",0,"")</f>
        <v/>
      </c>
      <c r="B2486" t="str">
        <f>IFERROR(VLOOKUP(Belegerfassung!I2494,Konten!A:D,2,FALSE),"")</f>
        <v/>
      </c>
      <c r="C2486" t="str">
        <f>IF(A2486&lt;&gt;"",TEXT(Belegerfassung!C2494,"TT.MM.JJJJ"),"")</f>
        <v/>
      </c>
      <c r="D2486" t="str">
        <f>IFERROR(VLOOKUP(Belegerfassung!A2494,Abfrage!$E$2:$F$20,2,FALSE),"")</f>
        <v/>
      </c>
      <c r="E2486" t="str">
        <f>IF(A2486&lt;&gt;"",Belegerfassung!B2494,"")</f>
        <v/>
      </c>
      <c r="F2486" t="str">
        <f>IF(Belegerfassung!L2494="","",IF(Belegerfassung!L2494&lt;&gt;"",IF(Belegerfassung!L2494&lt;&gt;"",IF(Belegerfassung!J2494&lt;&gt;0,VLOOKUP(Belegerfassung!L2494,Abfrage!$A$2:$C$19,2,),VLOOKUP(Belegerfassung!L2494,Abfrage!$A$2:$C$19,3,)),"")))</f>
        <v/>
      </c>
      <c r="G2486" t="str">
        <f t="shared" si="114"/>
        <v/>
      </c>
      <c r="H2486" s="31" t="str">
        <f>IF(A2486&lt;&gt;"",-Belegerfassung!J2494+Belegerfassung!K2494,"")</f>
        <v/>
      </c>
      <c r="I2486" s="49" t="str">
        <f>IFERROR(IF(H2486&lt;&gt;"",Belegerfassung!L2494*100,""),IF(OR(Belegerfassung!L2494="Leistung EU - Erlöse",Belegerfassung!L2494="Lieferungen EU-Erlöse",Belegerfassung!L2494="EUST",Belegerfassung!L2494="Bauleistungen 20%")=TRUE,"",MID(Belegerfassung!L2494,4,2)))</f>
        <v/>
      </c>
      <c r="J2486" s="6" t="str">
        <f>IF(A2486&lt;&gt;"",LEFT(Belegerfassung!D2494,40),"")</f>
        <v/>
      </c>
      <c r="K2486" t="str">
        <f>IF(A2486&lt;&gt;"",VLOOKUP(D2486,Abfrage!$F$2:$G$21,2,FALSE),"")</f>
        <v/>
      </c>
      <c r="L2486" s="6" t="str">
        <f>IF(Belegerfassung!H2494&lt;&gt;"",Belegerfassung!H2494,"")</f>
        <v/>
      </c>
      <c r="M2486" t="str">
        <f>IFERROR(IF(Belegerfassung!E2494&lt;&gt;"",VLOOKUP(Belegerfassung!E2494,Abfrage!$L$2:$M$15,2,),""),"")</f>
        <v/>
      </c>
      <c r="N2486" t="str">
        <f t="shared" si="115"/>
        <v/>
      </c>
      <c r="O2486" t="str">
        <f t="shared" si="116"/>
        <v/>
      </c>
      <c r="P2486" t="str">
        <f>IF(Belegerfassung!G2494&lt;&gt;"",CONCATENATE(Belegerfassung!G2494,".pdf"),"")</f>
        <v/>
      </c>
    </row>
    <row r="2487" spans="1:16">
      <c r="A2487" t="str">
        <f>IF(Belegerfassung!C2495&lt;&gt;"",0,"")</f>
        <v/>
      </c>
      <c r="B2487" t="str">
        <f>IFERROR(VLOOKUP(Belegerfassung!I2495,Konten!A:D,2,FALSE),"")</f>
        <v/>
      </c>
      <c r="C2487" t="str">
        <f>IF(A2487&lt;&gt;"",TEXT(Belegerfassung!C2495,"TT.MM.JJJJ"),"")</f>
        <v/>
      </c>
      <c r="D2487" t="str">
        <f>IFERROR(VLOOKUP(Belegerfassung!A2495,Abfrage!$E$2:$F$20,2,FALSE),"")</f>
        <v/>
      </c>
      <c r="E2487" t="str">
        <f>IF(A2487&lt;&gt;"",Belegerfassung!B2495,"")</f>
        <v/>
      </c>
      <c r="F2487" t="str">
        <f>IF(Belegerfassung!L2495="","",IF(Belegerfassung!L2495&lt;&gt;"",IF(Belegerfassung!L2495&lt;&gt;"",IF(Belegerfassung!J2495&lt;&gt;0,VLOOKUP(Belegerfassung!L2495,Abfrage!$A$2:$C$19,2,),VLOOKUP(Belegerfassung!L2495,Abfrage!$A$2:$C$19,3,)),"")))</f>
        <v/>
      </c>
      <c r="G2487" t="str">
        <f t="shared" si="114"/>
        <v/>
      </c>
      <c r="H2487" s="31" t="str">
        <f>IF(A2487&lt;&gt;"",-Belegerfassung!J2495+Belegerfassung!K2495,"")</f>
        <v/>
      </c>
      <c r="I2487" s="49" t="str">
        <f>IFERROR(IF(H2487&lt;&gt;"",Belegerfassung!L2495*100,""),IF(OR(Belegerfassung!L2495="Leistung EU - Erlöse",Belegerfassung!L2495="Lieferungen EU-Erlöse",Belegerfassung!L2495="EUST",Belegerfassung!L2495="Bauleistungen 20%")=TRUE,"",MID(Belegerfassung!L2495,4,2)))</f>
        <v/>
      </c>
      <c r="J2487" s="6" t="str">
        <f>IF(A2487&lt;&gt;"",LEFT(Belegerfassung!D2495,40),"")</f>
        <v/>
      </c>
      <c r="K2487" t="str">
        <f>IF(A2487&lt;&gt;"",VLOOKUP(D2487,Abfrage!$F$2:$G$21,2,FALSE),"")</f>
        <v/>
      </c>
      <c r="L2487" s="6" t="str">
        <f>IF(Belegerfassung!H2495&lt;&gt;"",Belegerfassung!H2495,"")</f>
        <v/>
      </c>
      <c r="M2487" t="str">
        <f>IFERROR(IF(Belegerfassung!E2495&lt;&gt;"",VLOOKUP(Belegerfassung!E2495,Abfrage!$L$2:$M$15,2,),""),"")</f>
        <v/>
      </c>
      <c r="N2487" t="str">
        <f t="shared" si="115"/>
        <v/>
      </c>
      <c r="O2487" t="str">
        <f t="shared" si="116"/>
        <v/>
      </c>
      <c r="P2487" t="str">
        <f>IF(Belegerfassung!G2495&lt;&gt;"",CONCATENATE(Belegerfassung!G2495,".pdf"),"")</f>
        <v/>
      </c>
    </row>
    <row r="2488" spans="1:16">
      <c r="A2488" t="str">
        <f>IF(Belegerfassung!C2496&lt;&gt;"",0,"")</f>
        <v/>
      </c>
      <c r="B2488" t="str">
        <f>IFERROR(VLOOKUP(Belegerfassung!I2496,Konten!A:D,2,FALSE),"")</f>
        <v/>
      </c>
      <c r="C2488" t="str">
        <f>IF(A2488&lt;&gt;"",TEXT(Belegerfassung!C2496,"TT.MM.JJJJ"),"")</f>
        <v/>
      </c>
      <c r="D2488" t="str">
        <f>IFERROR(VLOOKUP(Belegerfassung!A2496,Abfrage!$E$2:$F$20,2,FALSE),"")</f>
        <v/>
      </c>
      <c r="E2488" t="str">
        <f>IF(A2488&lt;&gt;"",Belegerfassung!B2496,"")</f>
        <v/>
      </c>
      <c r="F2488" t="str">
        <f>IF(Belegerfassung!L2496="","",IF(Belegerfassung!L2496&lt;&gt;"",IF(Belegerfassung!L2496&lt;&gt;"",IF(Belegerfassung!J2496&lt;&gt;0,VLOOKUP(Belegerfassung!L2496,Abfrage!$A$2:$C$19,2,),VLOOKUP(Belegerfassung!L2496,Abfrage!$A$2:$C$19,3,)),"")))</f>
        <v/>
      </c>
      <c r="G2488" t="str">
        <f t="shared" si="114"/>
        <v/>
      </c>
      <c r="H2488" s="31" t="str">
        <f>IF(A2488&lt;&gt;"",-Belegerfassung!J2496+Belegerfassung!K2496,"")</f>
        <v/>
      </c>
      <c r="I2488" s="49" t="str">
        <f>IFERROR(IF(H2488&lt;&gt;"",Belegerfassung!L2496*100,""),IF(OR(Belegerfassung!L2496="Leistung EU - Erlöse",Belegerfassung!L2496="Lieferungen EU-Erlöse",Belegerfassung!L2496="EUST",Belegerfassung!L2496="Bauleistungen 20%")=TRUE,"",MID(Belegerfassung!L2496,4,2)))</f>
        <v/>
      </c>
      <c r="J2488" s="6" t="str">
        <f>IF(A2488&lt;&gt;"",LEFT(Belegerfassung!D2496,40),"")</f>
        <v/>
      </c>
      <c r="K2488" t="str">
        <f>IF(A2488&lt;&gt;"",VLOOKUP(D2488,Abfrage!$F$2:$G$21,2,FALSE),"")</f>
        <v/>
      </c>
      <c r="L2488" s="6" t="str">
        <f>IF(Belegerfassung!H2496&lt;&gt;"",Belegerfassung!H2496,"")</f>
        <v/>
      </c>
      <c r="M2488" t="str">
        <f>IFERROR(IF(Belegerfassung!E2496&lt;&gt;"",VLOOKUP(Belegerfassung!E2496,Abfrage!$L$2:$M$15,2,),""),"")</f>
        <v/>
      </c>
      <c r="N2488" t="str">
        <f t="shared" si="115"/>
        <v/>
      </c>
      <c r="O2488" t="str">
        <f t="shared" si="116"/>
        <v/>
      </c>
      <c r="P2488" t="str">
        <f>IF(Belegerfassung!G2496&lt;&gt;"",CONCATENATE(Belegerfassung!G2496,".pdf"),"")</f>
        <v/>
      </c>
    </row>
    <row r="2489" spans="1:16">
      <c r="A2489" t="str">
        <f>IF(Belegerfassung!C2497&lt;&gt;"",0,"")</f>
        <v/>
      </c>
      <c r="B2489" t="str">
        <f>IFERROR(VLOOKUP(Belegerfassung!I2497,Konten!A:D,2,FALSE),"")</f>
        <v/>
      </c>
      <c r="C2489" t="str">
        <f>IF(A2489&lt;&gt;"",TEXT(Belegerfassung!C2497,"TT.MM.JJJJ"),"")</f>
        <v/>
      </c>
      <c r="D2489" t="str">
        <f>IFERROR(VLOOKUP(Belegerfassung!A2497,Abfrage!$E$2:$F$20,2,FALSE),"")</f>
        <v/>
      </c>
      <c r="E2489" t="str">
        <f>IF(A2489&lt;&gt;"",Belegerfassung!B2497,"")</f>
        <v/>
      </c>
      <c r="F2489" t="str">
        <f>IF(Belegerfassung!L2497="","",IF(Belegerfassung!L2497&lt;&gt;"",IF(Belegerfassung!L2497&lt;&gt;"",IF(Belegerfassung!J2497&lt;&gt;0,VLOOKUP(Belegerfassung!L2497,Abfrage!$A$2:$C$19,2,),VLOOKUP(Belegerfassung!L2497,Abfrage!$A$2:$C$19,3,)),"")))</f>
        <v/>
      </c>
      <c r="G2489" t="str">
        <f t="shared" si="114"/>
        <v/>
      </c>
      <c r="H2489" s="31" t="str">
        <f>IF(A2489&lt;&gt;"",-Belegerfassung!J2497+Belegerfassung!K2497,"")</f>
        <v/>
      </c>
      <c r="I2489" s="49" t="str">
        <f>IFERROR(IF(H2489&lt;&gt;"",Belegerfassung!L2497*100,""),IF(OR(Belegerfassung!L2497="Leistung EU - Erlöse",Belegerfassung!L2497="Lieferungen EU-Erlöse",Belegerfassung!L2497="EUST",Belegerfassung!L2497="Bauleistungen 20%")=TRUE,"",MID(Belegerfassung!L2497,4,2)))</f>
        <v/>
      </c>
      <c r="J2489" s="6" t="str">
        <f>IF(A2489&lt;&gt;"",LEFT(Belegerfassung!D2497,40),"")</f>
        <v/>
      </c>
      <c r="K2489" t="str">
        <f>IF(A2489&lt;&gt;"",VLOOKUP(D2489,Abfrage!$F$2:$G$21,2,FALSE),"")</f>
        <v/>
      </c>
      <c r="L2489" s="6" t="str">
        <f>IF(Belegerfassung!H2497&lt;&gt;"",Belegerfassung!H2497,"")</f>
        <v/>
      </c>
      <c r="M2489" t="str">
        <f>IFERROR(IF(Belegerfassung!E2497&lt;&gt;"",VLOOKUP(Belegerfassung!E2497,Abfrage!$L$2:$M$15,2,),""),"")</f>
        <v/>
      </c>
      <c r="N2489" t="str">
        <f t="shared" si="115"/>
        <v/>
      </c>
      <c r="O2489" t="str">
        <f t="shared" si="116"/>
        <v/>
      </c>
      <c r="P2489" t="str">
        <f>IF(Belegerfassung!G2497&lt;&gt;"",CONCATENATE(Belegerfassung!G2497,".pdf"),"")</f>
        <v/>
      </c>
    </row>
    <row r="2490" spans="1:16">
      <c r="A2490" t="str">
        <f>IF(Belegerfassung!C2498&lt;&gt;"",0,"")</f>
        <v/>
      </c>
      <c r="B2490" t="str">
        <f>IFERROR(VLOOKUP(Belegerfassung!I2498,Konten!A:D,2,FALSE),"")</f>
        <v/>
      </c>
      <c r="C2490" t="str">
        <f>IF(A2490&lt;&gt;"",TEXT(Belegerfassung!C2498,"TT.MM.JJJJ"),"")</f>
        <v/>
      </c>
      <c r="D2490" t="str">
        <f>IFERROR(VLOOKUP(Belegerfassung!A2498,Abfrage!$E$2:$F$20,2,FALSE),"")</f>
        <v/>
      </c>
      <c r="E2490" t="str">
        <f>IF(A2490&lt;&gt;"",Belegerfassung!B2498,"")</f>
        <v/>
      </c>
      <c r="F2490" t="str">
        <f>IF(Belegerfassung!L2498="","",IF(Belegerfassung!L2498&lt;&gt;"",IF(Belegerfassung!L2498&lt;&gt;"",IF(Belegerfassung!J2498&lt;&gt;0,VLOOKUP(Belegerfassung!L2498,Abfrage!$A$2:$C$19,2,),VLOOKUP(Belegerfassung!L2498,Abfrage!$A$2:$C$19,3,)),"")))</f>
        <v/>
      </c>
      <c r="G2490" t="str">
        <f t="shared" si="114"/>
        <v/>
      </c>
      <c r="H2490" s="31" t="str">
        <f>IF(A2490&lt;&gt;"",-Belegerfassung!J2498+Belegerfassung!K2498,"")</f>
        <v/>
      </c>
      <c r="I2490" s="49" t="str">
        <f>IFERROR(IF(H2490&lt;&gt;"",Belegerfassung!L2498*100,""),IF(OR(Belegerfassung!L2498="Leistung EU - Erlöse",Belegerfassung!L2498="Lieferungen EU-Erlöse",Belegerfassung!L2498="EUST",Belegerfassung!L2498="Bauleistungen 20%")=TRUE,"",MID(Belegerfassung!L2498,4,2)))</f>
        <v/>
      </c>
      <c r="J2490" s="6" t="str">
        <f>IF(A2490&lt;&gt;"",LEFT(Belegerfassung!D2498,40),"")</f>
        <v/>
      </c>
      <c r="K2490" t="str">
        <f>IF(A2490&lt;&gt;"",VLOOKUP(D2490,Abfrage!$F$2:$G$21,2,FALSE),"")</f>
        <v/>
      </c>
      <c r="L2490" s="6" t="str">
        <f>IF(Belegerfassung!H2498&lt;&gt;"",Belegerfassung!H2498,"")</f>
        <v/>
      </c>
      <c r="M2490" t="str">
        <f>IFERROR(IF(Belegerfassung!E2498&lt;&gt;"",VLOOKUP(Belegerfassung!E2498,Abfrage!$L$2:$M$15,2,),""),"")</f>
        <v/>
      </c>
      <c r="N2490" t="str">
        <f t="shared" si="115"/>
        <v/>
      </c>
      <c r="O2490" t="str">
        <f t="shared" si="116"/>
        <v/>
      </c>
      <c r="P2490" t="str">
        <f>IF(Belegerfassung!G2498&lt;&gt;"",CONCATENATE(Belegerfassung!G2498,".pdf"),"")</f>
        <v/>
      </c>
    </row>
    <row r="2491" spans="1:16">
      <c r="A2491" t="str">
        <f>IF(Belegerfassung!C2499&lt;&gt;"",0,"")</f>
        <v/>
      </c>
      <c r="B2491" t="str">
        <f>IFERROR(VLOOKUP(Belegerfassung!I2499,Konten!A:D,2,FALSE),"")</f>
        <v/>
      </c>
      <c r="C2491" t="str">
        <f>IF(A2491&lt;&gt;"",TEXT(Belegerfassung!C2499,"TT.MM.JJJJ"),"")</f>
        <v/>
      </c>
      <c r="D2491" t="str">
        <f>IFERROR(VLOOKUP(Belegerfassung!A2499,Abfrage!$E$2:$F$20,2,FALSE),"")</f>
        <v/>
      </c>
      <c r="E2491" t="str">
        <f>IF(A2491&lt;&gt;"",Belegerfassung!B2499,"")</f>
        <v/>
      </c>
      <c r="F2491" t="str">
        <f>IF(Belegerfassung!L2499="","",IF(Belegerfassung!L2499&lt;&gt;"",IF(Belegerfassung!L2499&lt;&gt;"",IF(Belegerfassung!J2499&lt;&gt;0,VLOOKUP(Belegerfassung!L2499,Abfrage!$A$2:$C$19,2,),VLOOKUP(Belegerfassung!L2499,Abfrage!$A$2:$C$19,3,)),"")))</f>
        <v/>
      </c>
      <c r="G2491" t="str">
        <f t="shared" si="114"/>
        <v/>
      </c>
      <c r="H2491" s="31" t="str">
        <f>IF(A2491&lt;&gt;"",-Belegerfassung!J2499+Belegerfassung!K2499,"")</f>
        <v/>
      </c>
      <c r="I2491" s="49" t="str">
        <f>IFERROR(IF(H2491&lt;&gt;"",Belegerfassung!L2499*100,""),IF(OR(Belegerfassung!L2499="Leistung EU - Erlöse",Belegerfassung!L2499="Lieferungen EU-Erlöse",Belegerfassung!L2499="EUST",Belegerfassung!L2499="Bauleistungen 20%")=TRUE,"",MID(Belegerfassung!L2499,4,2)))</f>
        <v/>
      </c>
      <c r="J2491" s="6" t="str">
        <f>IF(A2491&lt;&gt;"",LEFT(Belegerfassung!D2499,40),"")</f>
        <v/>
      </c>
      <c r="K2491" t="str">
        <f>IF(A2491&lt;&gt;"",VLOOKUP(D2491,Abfrage!$F$2:$G$21,2,FALSE),"")</f>
        <v/>
      </c>
      <c r="L2491" s="6" t="str">
        <f>IF(Belegerfassung!H2499&lt;&gt;"",Belegerfassung!H2499,"")</f>
        <v/>
      </c>
      <c r="M2491" t="str">
        <f>IFERROR(IF(Belegerfassung!E2499&lt;&gt;"",VLOOKUP(Belegerfassung!E2499,Abfrage!$L$2:$M$15,2,),""),"")</f>
        <v/>
      </c>
      <c r="N2491" t="str">
        <f t="shared" si="115"/>
        <v/>
      </c>
      <c r="O2491" t="str">
        <f t="shared" si="116"/>
        <v/>
      </c>
      <c r="P2491" t="str">
        <f>IF(Belegerfassung!G2499&lt;&gt;"",CONCATENATE(Belegerfassung!G2499,".pdf"),"")</f>
        <v/>
      </c>
    </row>
    <row r="2492" spans="1:16">
      <c r="A2492" t="str">
        <f>IF(Belegerfassung!C2500&lt;&gt;"",0,"")</f>
        <v/>
      </c>
      <c r="B2492" t="str">
        <f>IFERROR(VLOOKUP(Belegerfassung!I2500,Konten!A:D,2,FALSE),"")</f>
        <v/>
      </c>
      <c r="C2492" t="str">
        <f>IF(A2492&lt;&gt;"",TEXT(Belegerfassung!C2500,"TT.MM.JJJJ"),"")</f>
        <v/>
      </c>
      <c r="D2492" t="str">
        <f>IFERROR(VLOOKUP(Belegerfassung!A2500,Abfrage!$E$2:$F$20,2,FALSE),"")</f>
        <v/>
      </c>
      <c r="E2492" t="str">
        <f>IF(A2492&lt;&gt;"",Belegerfassung!B2500,"")</f>
        <v/>
      </c>
      <c r="F2492" t="str">
        <f>IF(Belegerfassung!L2500="","",IF(Belegerfassung!L2500&lt;&gt;"",IF(Belegerfassung!L2500&lt;&gt;"",IF(Belegerfassung!J2500&lt;&gt;0,VLOOKUP(Belegerfassung!L2500,Abfrage!$A$2:$C$19,2,),VLOOKUP(Belegerfassung!L2500,Abfrage!$A$2:$C$19,3,)),"")))</f>
        <v/>
      </c>
      <c r="G2492" t="str">
        <f t="shared" si="114"/>
        <v/>
      </c>
      <c r="H2492" s="31" t="str">
        <f>IF(A2492&lt;&gt;"",-Belegerfassung!J2500+Belegerfassung!K2500,"")</f>
        <v/>
      </c>
      <c r="I2492" s="49" t="str">
        <f>IFERROR(IF(H2492&lt;&gt;"",Belegerfassung!L2500*100,""),IF(OR(Belegerfassung!L2500="Leistung EU - Erlöse",Belegerfassung!L2500="Lieferungen EU-Erlöse",Belegerfassung!L2500="EUST",Belegerfassung!L2500="Bauleistungen 20%")=TRUE,"",MID(Belegerfassung!L2500,4,2)))</f>
        <v/>
      </c>
      <c r="J2492" s="6" t="str">
        <f>IF(A2492&lt;&gt;"",LEFT(Belegerfassung!D2500,40),"")</f>
        <v/>
      </c>
      <c r="K2492" t="str">
        <f>IF(A2492&lt;&gt;"",VLOOKUP(D2492,Abfrage!$F$2:$G$21,2,FALSE),"")</f>
        <v/>
      </c>
      <c r="L2492" s="6" t="str">
        <f>IF(Belegerfassung!H2500&lt;&gt;"",Belegerfassung!H2500,"")</f>
        <v/>
      </c>
      <c r="M2492" t="str">
        <f>IFERROR(IF(Belegerfassung!E2500&lt;&gt;"",VLOOKUP(Belegerfassung!E2500,Abfrage!$L$2:$M$15,2,),""),"")</f>
        <v/>
      </c>
      <c r="N2492" t="str">
        <f t="shared" si="115"/>
        <v/>
      </c>
      <c r="O2492" t="str">
        <f t="shared" si="116"/>
        <v/>
      </c>
      <c r="P2492" t="str">
        <f>IF(Belegerfassung!G2500&lt;&gt;"",CONCATENATE(Belegerfassung!G2500,".pdf"),"")</f>
        <v/>
      </c>
    </row>
    <row r="2493" spans="1:16">
      <c r="A2493" t="str">
        <f>IF(Belegerfassung!C2501&lt;&gt;"",0,"")</f>
        <v/>
      </c>
      <c r="B2493" t="str">
        <f>IFERROR(VLOOKUP(Belegerfassung!I2501,Konten!A:D,2,FALSE),"")</f>
        <v/>
      </c>
      <c r="C2493" t="str">
        <f>IF(A2493&lt;&gt;"",TEXT(Belegerfassung!C2501,"TT.MM.JJJJ"),"")</f>
        <v/>
      </c>
      <c r="D2493" t="str">
        <f>IFERROR(VLOOKUP(Belegerfassung!A2501,Abfrage!$E$2:$F$20,2,FALSE),"")</f>
        <v/>
      </c>
      <c r="E2493" t="str">
        <f>IF(A2493&lt;&gt;"",Belegerfassung!B2501,"")</f>
        <v/>
      </c>
      <c r="F2493" t="str">
        <f>IF(Belegerfassung!L2501="","",IF(Belegerfassung!L2501&lt;&gt;"",IF(Belegerfassung!L2501&lt;&gt;"",IF(Belegerfassung!J2501&lt;&gt;0,VLOOKUP(Belegerfassung!L2501,Abfrage!$A$2:$C$19,2,),VLOOKUP(Belegerfassung!L2501,Abfrage!$A$2:$C$19,3,)),"")))</f>
        <v/>
      </c>
      <c r="G2493" t="str">
        <f t="shared" si="114"/>
        <v/>
      </c>
      <c r="H2493" s="31" t="str">
        <f>IF(A2493&lt;&gt;"",-Belegerfassung!J2501+Belegerfassung!K2501,"")</f>
        <v/>
      </c>
      <c r="I2493" s="49" t="str">
        <f>IFERROR(IF(H2493&lt;&gt;"",Belegerfassung!L2501*100,""),IF(OR(Belegerfassung!L2501="Leistung EU - Erlöse",Belegerfassung!L2501="Lieferungen EU-Erlöse",Belegerfassung!L2501="EUST",Belegerfassung!L2501="Bauleistungen 20%")=TRUE,"",MID(Belegerfassung!L2501,4,2)))</f>
        <v/>
      </c>
      <c r="J2493" s="6" t="str">
        <f>IF(A2493&lt;&gt;"",LEFT(Belegerfassung!D2501,40),"")</f>
        <v/>
      </c>
      <c r="K2493" t="str">
        <f>IF(A2493&lt;&gt;"",VLOOKUP(D2493,Abfrage!$F$2:$G$21,2,FALSE),"")</f>
        <v/>
      </c>
      <c r="L2493" s="6" t="str">
        <f>IF(Belegerfassung!H2501&lt;&gt;"",Belegerfassung!H2501,"")</f>
        <v/>
      </c>
      <c r="M2493" t="str">
        <f>IFERROR(IF(Belegerfassung!E2501&lt;&gt;"",VLOOKUP(Belegerfassung!E2501,Abfrage!$L$2:$M$15,2,),""),"")</f>
        <v/>
      </c>
      <c r="N2493" t="str">
        <f t="shared" si="115"/>
        <v/>
      </c>
      <c r="O2493" t="str">
        <f t="shared" si="116"/>
        <v/>
      </c>
      <c r="P2493" t="str">
        <f>IF(Belegerfassung!G2501&lt;&gt;"",CONCATENATE(Belegerfassung!G2501,".pdf"),"")</f>
        <v/>
      </c>
    </row>
    <row r="2494" spans="1:16">
      <c r="A2494" t="str">
        <f>IF(Belegerfassung!C2502&lt;&gt;"",0,"")</f>
        <v/>
      </c>
      <c r="B2494" t="str">
        <f>IFERROR(VLOOKUP(Belegerfassung!I2502,Konten!A:D,2,FALSE),"")</f>
        <v/>
      </c>
      <c r="C2494" t="str">
        <f>IF(A2494&lt;&gt;"",TEXT(Belegerfassung!C2502,"TT.MM.JJJJ"),"")</f>
        <v/>
      </c>
      <c r="D2494" t="str">
        <f>IFERROR(VLOOKUP(Belegerfassung!A2502,Abfrage!$E$2:$F$20,2,FALSE),"")</f>
        <v/>
      </c>
      <c r="E2494" t="str">
        <f>IF(A2494&lt;&gt;"",Belegerfassung!B2502,"")</f>
        <v/>
      </c>
      <c r="F2494" t="str">
        <f>IF(Belegerfassung!L2502="","",IF(Belegerfassung!L2502&lt;&gt;"",IF(Belegerfassung!L2502&lt;&gt;"",IF(Belegerfassung!J2502&lt;&gt;0,VLOOKUP(Belegerfassung!L2502,Abfrage!$A$2:$C$19,2,),VLOOKUP(Belegerfassung!L2502,Abfrage!$A$2:$C$19,3,)),"")))</f>
        <v/>
      </c>
      <c r="G2494" t="str">
        <f t="shared" si="114"/>
        <v/>
      </c>
      <c r="H2494" s="31" t="str">
        <f>IF(A2494&lt;&gt;"",-Belegerfassung!J2502+Belegerfassung!K2502,"")</f>
        <v/>
      </c>
      <c r="I2494" s="49" t="str">
        <f>IFERROR(IF(H2494&lt;&gt;"",Belegerfassung!L2502*100,""),IF(OR(Belegerfassung!L2502="Leistung EU - Erlöse",Belegerfassung!L2502="Lieferungen EU-Erlöse",Belegerfassung!L2502="EUST",Belegerfassung!L2502="Bauleistungen 20%")=TRUE,"",MID(Belegerfassung!L2502,4,2)))</f>
        <v/>
      </c>
      <c r="J2494" s="6" t="str">
        <f>IF(A2494&lt;&gt;"",LEFT(Belegerfassung!D2502,40),"")</f>
        <v/>
      </c>
      <c r="K2494" t="str">
        <f>IF(A2494&lt;&gt;"",VLOOKUP(D2494,Abfrage!$F$2:$G$21,2,FALSE),"")</f>
        <v/>
      </c>
      <c r="L2494" s="6" t="str">
        <f>IF(Belegerfassung!H2502&lt;&gt;"",Belegerfassung!H2502,"")</f>
        <v/>
      </c>
      <c r="M2494" t="str">
        <f>IFERROR(IF(Belegerfassung!E2502&lt;&gt;"",VLOOKUP(Belegerfassung!E2502,Abfrage!$L$2:$M$15,2,),""),"")</f>
        <v/>
      </c>
      <c r="N2494" t="str">
        <f t="shared" si="115"/>
        <v/>
      </c>
      <c r="O2494" t="str">
        <f t="shared" si="116"/>
        <v/>
      </c>
      <c r="P2494" t="str">
        <f>IF(Belegerfassung!G2502&lt;&gt;"",CONCATENATE(Belegerfassung!G2502,".pdf"),"")</f>
        <v/>
      </c>
    </row>
    <row r="2495" spans="1:16">
      <c r="A2495" t="str">
        <f>IF(Belegerfassung!C2503&lt;&gt;"",0,"")</f>
        <v/>
      </c>
      <c r="B2495" t="str">
        <f>IFERROR(VLOOKUP(Belegerfassung!I2503,Konten!A:D,2,FALSE),"")</f>
        <v/>
      </c>
      <c r="C2495" t="str">
        <f>IF(A2495&lt;&gt;"",TEXT(Belegerfassung!C2503,"TT.MM.JJJJ"),"")</f>
        <v/>
      </c>
      <c r="D2495" t="str">
        <f>IFERROR(VLOOKUP(Belegerfassung!A2503,Abfrage!$E$2:$F$20,2,FALSE),"")</f>
        <v/>
      </c>
      <c r="E2495" t="str">
        <f>IF(A2495&lt;&gt;"",Belegerfassung!B2503,"")</f>
        <v/>
      </c>
      <c r="F2495" t="str">
        <f>IF(Belegerfassung!L2503="","",IF(Belegerfassung!L2503&lt;&gt;"",IF(Belegerfassung!L2503&lt;&gt;"",IF(Belegerfassung!J2503&lt;&gt;0,VLOOKUP(Belegerfassung!L2503,Abfrage!$A$2:$C$19,2,),VLOOKUP(Belegerfassung!L2503,Abfrage!$A$2:$C$19,3,)),"")))</f>
        <v/>
      </c>
      <c r="G2495" t="str">
        <f t="shared" si="114"/>
        <v/>
      </c>
      <c r="H2495" s="31" t="str">
        <f>IF(A2495&lt;&gt;"",-Belegerfassung!J2503+Belegerfassung!K2503,"")</f>
        <v/>
      </c>
      <c r="I2495" s="49" t="str">
        <f>IFERROR(IF(H2495&lt;&gt;"",Belegerfassung!L2503*100,""),IF(OR(Belegerfassung!L2503="Leistung EU - Erlöse",Belegerfassung!L2503="Lieferungen EU-Erlöse",Belegerfassung!L2503="EUST",Belegerfassung!L2503="Bauleistungen 20%")=TRUE,"",MID(Belegerfassung!L2503,4,2)))</f>
        <v/>
      </c>
      <c r="J2495" s="6" t="str">
        <f>IF(A2495&lt;&gt;"",LEFT(Belegerfassung!D2503,40),"")</f>
        <v/>
      </c>
      <c r="K2495" t="str">
        <f>IF(A2495&lt;&gt;"",VLOOKUP(D2495,Abfrage!$F$2:$G$21,2,FALSE),"")</f>
        <v/>
      </c>
      <c r="L2495" s="6" t="str">
        <f>IF(Belegerfassung!H2503&lt;&gt;"",Belegerfassung!H2503,"")</f>
        <v/>
      </c>
      <c r="M2495" t="str">
        <f>IFERROR(IF(Belegerfassung!E2503&lt;&gt;"",VLOOKUP(Belegerfassung!E2503,Abfrage!$L$2:$M$15,2,),""),"")</f>
        <v/>
      </c>
      <c r="N2495" t="str">
        <f t="shared" si="115"/>
        <v/>
      </c>
      <c r="O2495" t="str">
        <f t="shared" si="116"/>
        <v/>
      </c>
      <c r="P2495" t="str">
        <f>IF(Belegerfassung!G2503&lt;&gt;"",CONCATENATE(Belegerfassung!G2503,".pdf"),"")</f>
        <v/>
      </c>
    </row>
    <row r="2496" spans="1:16">
      <c r="A2496" t="str">
        <f>IF(Belegerfassung!C2504&lt;&gt;"",0,"")</f>
        <v/>
      </c>
      <c r="B2496" t="str">
        <f>IFERROR(VLOOKUP(Belegerfassung!I2504,Konten!A:D,2,FALSE),"")</f>
        <v/>
      </c>
      <c r="C2496" t="str">
        <f>IF(A2496&lt;&gt;"",TEXT(Belegerfassung!C2504,"TT.MM.JJJJ"),"")</f>
        <v/>
      </c>
      <c r="D2496" t="str">
        <f>IFERROR(VLOOKUP(Belegerfassung!A2504,Abfrage!$E$2:$F$20,2,FALSE),"")</f>
        <v/>
      </c>
      <c r="E2496" t="str">
        <f>IF(A2496&lt;&gt;"",Belegerfassung!B2504,"")</f>
        <v/>
      </c>
      <c r="F2496" t="str">
        <f>IF(Belegerfassung!L2504="","",IF(Belegerfassung!L2504&lt;&gt;"",IF(Belegerfassung!L2504&lt;&gt;"",IF(Belegerfassung!J2504&lt;&gt;0,VLOOKUP(Belegerfassung!L2504,Abfrage!$A$2:$C$19,2,),VLOOKUP(Belegerfassung!L2504,Abfrage!$A$2:$C$19,3,)),"")))</f>
        <v/>
      </c>
      <c r="G2496" t="str">
        <f t="shared" si="114"/>
        <v/>
      </c>
      <c r="H2496" s="31" t="str">
        <f>IF(A2496&lt;&gt;"",-Belegerfassung!J2504+Belegerfassung!K2504,"")</f>
        <v/>
      </c>
      <c r="I2496" s="49" t="str">
        <f>IFERROR(IF(H2496&lt;&gt;"",Belegerfassung!L2504*100,""),IF(OR(Belegerfassung!L2504="Leistung EU - Erlöse",Belegerfassung!L2504="Lieferungen EU-Erlöse",Belegerfassung!L2504="EUST",Belegerfassung!L2504="Bauleistungen 20%")=TRUE,"",MID(Belegerfassung!L2504,4,2)))</f>
        <v/>
      </c>
      <c r="J2496" s="6" t="str">
        <f>IF(A2496&lt;&gt;"",LEFT(Belegerfassung!D2504,40),"")</f>
        <v/>
      </c>
      <c r="K2496" t="str">
        <f>IF(A2496&lt;&gt;"",VLOOKUP(D2496,Abfrage!$F$2:$G$21,2,FALSE),"")</f>
        <v/>
      </c>
      <c r="L2496" s="6" t="str">
        <f>IF(Belegerfassung!H2504&lt;&gt;"",Belegerfassung!H2504,"")</f>
        <v/>
      </c>
      <c r="M2496" t="str">
        <f>IFERROR(IF(Belegerfassung!E2504&lt;&gt;"",VLOOKUP(Belegerfassung!E2504,Abfrage!$L$2:$M$15,2,),""),"")</f>
        <v/>
      </c>
      <c r="N2496" t="str">
        <f t="shared" si="115"/>
        <v/>
      </c>
      <c r="O2496" t="str">
        <f t="shared" si="116"/>
        <v/>
      </c>
      <c r="P2496" t="str">
        <f>IF(Belegerfassung!G2504&lt;&gt;"",CONCATENATE(Belegerfassung!G2504,".pdf"),"")</f>
        <v/>
      </c>
    </row>
    <row r="2497" spans="1:16">
      <c r="A2497" t="str">
        <f>IF(Belegerfassung!C2505&lt;&gt;"",0,"")</f>
        <v/>
      </c>
      <c r="B2497" t="str">
        <f>IFERROR(VLOOKUP(Belegerfassung!I2505,Konten!A:D,2,FALSE),"")</f>
        <v/>
      </c>
      <c r="C2497" t="str">
        <f>IF(A2497&lt;&gt;"",TEXT(Belegerfassung!C2505,"TT.MM.JJJJ"),"")</f>
        <v/>
      </c>
      <c r="D2497" t="str">
        <f>IFERROR(VLOOKUP(Belegerfassung!A2505,Abfrage!$E$2:$F$20,2,FALSE),"")</f>
        <v/>
      </c>
      <c r="E2497" t="str">
        <f>IF(A2497&lt;&gt;"",Belegerfassung!B2505,"")</f>
        <v/>
      </c>
      <c r="F2497" t="str">
        <f>IF(Belegerfassung!L2505="","",IF(Belegerfassung!L2505&lt;&gt;"",IF(Belegerfassung!L2505&lt;&gt;"",IF(Belegerfassung!J2505&lt;&gt;0,VLOOKUP(Belegerfassung!L2505,Abfrage!$A$2:$C$19,2,),VLOOKUP(Belegerfassung!L2505,Abfrage!$A$2:$C$19,3,)),"")))</f>
        <v/>
      </c>
      <c r="G2497" t="str">
        <f t="shared" si="114"/>
        <v/>
      </c>
      <c r="H2497" s="31" t="str">
        <f>IF(A2497&lt;&gt;"",-Belegerfassung!J2505+Belegerfassung!K2505,"")</f>
        <v/>
      </c>
      <c r="I2497" s="49" t="str">
        <f>IFERROR(IF(H2497&lt;&gt;"",Belegerfassung!L2505*100,""),IF(OR(Belegerfassung!L2505="Leistung EU - Erlöse",Belegerfassung!L2505="Lieferungen EU-Erlöse",Belegerfassung!L2505="EUST",Belegerfassung!L2505="Bauleistungen 20%")=TRUE,"",MID(Belegerfassung!L2505,4,2)))</f>
        <v/>
      </c>
      <c r="J2497" s="6" t="str">
        <f>IF(A2497&lt;&gt;"",LEFT(Belegerfassung!D2505,40),"")</f>
        <v/>
      </c>
      <c r="K2497" t="str">
        <f>IF(A2497&lt;&gt;"",VLOOKUP(D2497,Abfrage!$F$2:$G$21,2,FALSE),"")</f>
        <v/>
      </c>
      <c r="L2497" s="6" t="str">
        <f>IF(Belegerfassung!H2505&lt;&gt;"",Belegerfassung!H2505,"")</f>
        <v/>
      </c>
      <c r="M2497" t="str">
        <f>IFERROR(IF(Belegerfassung!E2505&lt;&gt;"",VLOOKUP(Belegerfassung!E2505,Abfrage!$L$2:$M$15,2,),""),"")</f>
        <v/>
      </c>
      <c r="N2497" t="str">
        <f t="shared" si="115"/>
        <v/>
      </c>
      <c r="O2497" t="str">
        <f t="shared" si="116"/>
        <v/>
      </c>
      <c r="P2497" t="str">
        <f>IF(Belegerfassung!G2505&lt;&gt;"",CONCATENATE(Belegerfassung!G2505,".pdf"),"")</f>
        <v/>
      </c>
    </row>
    <row r="2498" spans="1:16">
      <c r="A2498" t="str">
        <f>IF(Belegerfassung!C2506&lt;&gt;"",0,"")</f>
        <v/>
      </c>
      <c r="B2498" t="str">
        <f>IFERROR(VLOOKUP(Belegerfassung!I2506,Konten!A:D,2,FALSE),"")</f>
        <v/>
      </c>
      <c r="C2498" t="str">
        <f>IF(A2498&lt;&gt;"",TEXT(Belegerfassung!C2506,"TT.MM.JJJJ"),"")</f>
        <v/>
      </c>
      <c r="D2498" t="str">
        <f>IFERROR(VLOOKUP(Belegerfassung!A2506,Abfrage!$E$2:$F$20,2,FALSE),"")</f>
        <v/>
      </c>
      <c r="E2498" t="str">
        <f>IF(A2498&lt;&gt;"",Belegerfassung!B2506,"")</f>
        <v/>
      </c>
      <c r="F2498" t="str">
        <f>IF(Belegerfassung!L2506="","",IF(Belegerfassung!L2506&lt;&gt;"",IF(Belegerfassung!L2506&lt;&gt;"",IF(Belegerfassung!J2506&lt;&gt;0,VLOOKUP(Belegerfassung!L2506,Abfrage!$A$2:$C$19,2,),VLOOKUP(Belegerfassung!L2506,Abfrage!$A$2:$C$19,3,)),"")))</f>
        <v/>
      </c>
      <c r="G2498" t="str">
        <f t="shared" si="114"/>
        <v/>
      </c>
      <c r="H2498" s="31" t="str">
        <f>IF(A2498&lt;&gt;"",-Belegerfassung!J2506+Belegerfassung!K2506,"")</f>
        <v/>
      </c>
      <c r="I2498" s="49" t="str">
        <f>IFERROR(IF(H2498&lt;&gt;"",Belegerfassung!L2506*100,""),IF(OR(Belegerfassung!L2506="Leistung EU - Erlöse",Belegerfassung!L2506="Lieferungen EU-Erlöse",Belegerfassung!L2506="EUST",Belegerfassung!L2506="Bauleistungen 20%")=TRUE,"",MID(Belegerfassung!L2506,4,2)))</f>
        <v/>
      </c>
      <c r="J2498" s="6" t="str">
        <f>IF(A2498&lt;&gt;"",LEFT(Belegerfassung!D2506,40),"")</f>
        <v/>
      </c>
      <c r="K2498" t="str">
        <f>IF(A2498&lt;&gt;"",VLOOKUP(D2498,Abfrage!$F$2:$G$21,2,FALSE),"")</f>
        <v/>
      </c>
      <c r="L2498" s="6" t="str">
        <f>IF(Belegerfassung!H2506&lt;&gt;"",Belegerfassung!H2506,"")</f>
        <v/>
      </c>
      <c r="M2498" t="str">
        <f>IFERROR(IF(Belegerfassung!E2506&lt;&gt;"",VLOOKUP(Belegerfassung!E2506,Abfrage!$L$2:$M$15,2,),""),"")</f>
        <v/>
      </c>
      <c r="N2498" t="str">
        <f t="shared" si="115"/>
        <v/>
      </c>
      <c r="O2498" t="str">
        <f t="shared" si="116"/>
        <v/>
      </c>
      <c r="P2498" t="str">
        <f>IF(Belegerfassung!G2506&lt;&gt;"",CONCATENATE(Belegerfassung!G2506,".pdf"),"")</f>
        <v/>
      </c>
    </row>
    <row r="2499" spans="1:16">
      <c r="A2499" t="str">
        <f>IF(Belegerfassung!C2507&lt;&gt;"",0,"")</f>
        <v/>
      </c>
      <c r="B2499" t="str">
        <f>IFERROR(VLOOKUP(Belegerfassung!I2507,Konten!A:D,2,FALSE),"")</f>
        <v/>
      </c>
      <c r="C2499" t="str">
        <f>IF(A2499&lt;&gt;"",TEXT(Belegerfassung!C2507,"TT.MM.JJJJ"),"")</f>
        <v/>
      </c>
      <c r="D2499" t="str">
        <f>IFERROR(VLOOKUP(Belegerfassung!A2507,Abfrage!$E$2:$F$20,2,FALSE),"")</f>
        <v/>
      </c>
      <c r="E2499" t="str">
        <f>IF(A2499&lt;&gt;"",Belegerfassung!B2507,"")</f>
        <v/>
      </c>
      <c r="F2499" t="str">
        <f>IF(Belegerfassung!L2507="","",IF(Belegerfassung!L2507&lt;&gt;"",IF(Belegerfassung!L2507&lt;&gt;"",IF(Belegerfassung!J2507&lt;&gt;0,VLOOKUP(Belegerfassung!L2507,Abfrage!$A$2:$C$19,2,),VLOOKUP(Belegerfassung!L2507,Abfrage!$A$2:$C$19,3,)),"")))</f>
        <v/>
      </c>
      <c r="G2499" t="str">
        <f t="shared" ref="G2499:G2562" si="117">IF(A2499&lt;&gt;"",1,"")</f>
        <v/>
      </c>
      <c r="H2499" s="31" t="str">
        <f>IF(A2499&lt;&gt;"",-Belegerfassung!J2507+Belegerfassung!K2507,"")</f>
        <v/>
      </c>
      <c r="I2499" s="49" t="str">
        <f>IFERROR(IF(H2499&lt;&gt;"",Belegerfassung!L2507*100,""),IF(OR(Belegerfassung!L2507="Leistung EU - Erlöse",Belegerfassung!L2507="Lieferungen EU-Erlöse",Belegerfassung!L2507="EUST",Belegerfassung!L2507="Bauleistungen 20%")=TRUE,"",MID(Belegerfassung!L2507,4,2)))</f>
        <v/>
      </c>
      <c r="J2499" s="6" t="str">
        <f>IF(A2499&lt;&gt;"",LEFT(Belegerfassung!D2507,40),"")</f>
        <v/>
      </c>
      <c r="K2499" t="str">
        <f>IF(A2499&lt;&gt;"",VLOOKUP(D2499,Abfrage!$F$2:$G$21,2,FALSE),"")</f>
        <v/>
      </c>
      <c r="L2499" s="6" t="str">
        <f>IF(Belegerfassung!H2507&lt;&gt;"",Belegerfassung!H2507,"")</f>
        <v/>
      </c>
      <c r="M2499" t="str">
        <f>IFERROR(IF(Belegerfassung!E2507&lt;&gt;"",VLOOKUP(Belegerfassung!E2507,Abfrage!$L$2:$M$15,2,),""),"")</f>
        <v/>
      </c>
      <c r="N2499" t="str">
        <f t="shared" ref="N2499:N2562" si="118">IF(A2499&lt;&gt;"","E","")</f>
        <v/>
      </c>
      <c r="O2499" t="str">
        <f t="shared" ref="O2499:O2562" si="119">IF(A2499&lt;&gt;"","A","")</f>
        <v/>
      </c>
      <c r="P2499" t="str">
        <f>IF(Belegerfassung!G2507&lt;&gt;"",CONCATENATE(Belegerfassung!G2507,".pdf"),"")</f>
        <v/>
      </c>
    </row>
    <row r="2500" spans="1:16">
      <c r="A2500" t="str">
        <f>IF(Belegerfassung!C2508&lt;&gt;"",0,"")</f>
        <v/>
      </c>
      <c r="B2500" t="str">
        <f>IFERROR(VLOOKUP(Belegerfassung!I2508,Konten!A:D,2,FALSE),"")</f>
        <v/>
      </c>
      <c r="C2500" t="str">
        <f>IF(A2500&lt;&gt;"",TEXT(Belegerfassung!C2508,"TT.MM.JJJJ"),"")</f>
        <v/>
      </c>
      <c r="D2500" t="str">
        <f>IFERROR(VLOOKUP(Belegerfassung!A2508,Abfrage!$E$2:$F$20,2,FALSE),"")</f>
        <v/>
      </c>
      <c r="E2500" t="str">
        <f>IF(A2500&lt;&gt;"",Belegerfassung!B2508,"")</f>
        <v/>
      </c>
      <c r="F2500" t="str">
        <f>IF(Belegerfassung!L2508="","",IF(Belegerfassung!L2508&lt;&gt;"",IF(Belegerfassung!L2508&lt;&gt;"",IF(Belegerfassung!J2508&lt;&gt;0,VLOOKUP(Belegerfassung!L2508,Abfrage!$A$2:$C$19,2,),VLOOKUP(Belegerfassung!L2508,Abfrage!$A$2:$C$19,3,)),"")))</f>
        <v/>
      </c>
      <c r="G2500" t="str">
        <f t="shared" si="117"/>
        <v/>
      </c>
      <c r="H2500" s="31" t="str">
        <f>IF(A2500&lt;&gt;"",-Belegerfassung!J2508+Belegerfassung!K2508,"")</f>
        <v/>
      </c>
      <c r="I2500" s="49" t="str">
        <f>IFERROR(IF(H2500&lt;&gt;"",Belegerfassung!L2508*100,""),IF(OR(Belegerfassung!L2508="Leistung EU - Erlöse",Belegerfassung!L2508="Lieferungen EU-Erlöse",Belegerfassung!L2508="EUST",Belegerfassung!L2508="Bauleistungen 20%")=TRUE,"",MID(Belegerfassung!L2508,4,2)))</f>
        <v/>
      </c>
      <c r="J2500" s="6" t="str">
        <f>IF(A2500&lt;&gt;"",LEFT(Belegerfassung!D2508,40),"")</f>
        <v/>
      </c>
      <c r="K2500" t="str">
        <f>IF(A2500&lt;&gt;"",VLOOKUP(D2500,Abfrage!$F$2:$G$21,2,FALSE),"")</f>
        <v/>
      </c>
      <c r="L2500" s="6" t="str">
        <f>IF(Belegerfassung!H2508&lt;&gt;"",Belegerfassung!H2508,"")</f>
        <v/>
      </c>
      <c r="M2500" t="str">
        <f>IFERROR(IF(Belegerfassung!E2508&lt;&gt;"",VLOOKUP(Belegerfassung!E2508,Abfrage!$L$2:$M$15,2,),""),"")</f>
        <v/>
      </c>
      <c r="N2500" t="str">
        <f t="shared" si="118"/>
        <v/>
      </c>
      <c r="O2500" t="str">
        <f t="shared" si="119"/>
        <v/>
      </c>
      <c r="P2500" t="str">
        <f>IF(Belegerfassung!G2508&lt;&gt;"",CONCATENATE(Belegerfassung!G2508,".pdf"),"")</f>
        <v/>
      </c>
    </row>
    <row r="2501" spans="1:16">
      <c r="A2501" t="str">
        <f>IF(Belegerfassung!C2509&lt;&gt;"",0,"")</f>
        <v/>
      </c>
      <c r="B2501" t="str">
        <f>IFERROR(VLOOKUP(Belegerfassung!I2509,Konten!A:D,2,FALSE),"")</f>
        <v/>
      </c>
      <c r="C2501" t="str">
        <f>IF(A2501&lt;&gt;"",TEXT(Belegerfassung!C2509,"TT.MM.JJJJ"),"")</f>
        <v/>
      </c>
      <c r="D2501" t="str">
        <f>IFERROR(VLOOKUP(Belegerfassung!A2509,Abfrage!$E$2:$F$20,2,FALSE),"")</f>
        <v/>
      </c>
      <c r="E2501" t="str">
        <f>IF(A2501&lt;&gt;"",Belegerfassung!B2509,"")</f>
        <v/>
      </c>
      <c r="F2501" t="str">
        <f>IF(Belegerfassung!L2509="","",IF(Belegerfassung!L2509&lt;&gt;"",IF(Belegerfassung!L2509&lt;&gt;"",IF(Belegerfassung!J2509&lt;&gt;0,VLOOKUP(Belegerfassung!L2509,Abfrage!$A$2:$C$19,2,),VLOOKUP(Belegerfassung!L2509,Abfrage!$A$2:$C$19,3,)),"")))</f>
        <v/>
      </c>
      <c r="G2501" t="str">
        <f t="shared" si="117"/>
        <v/>
      </c>
      <c r="H2501" s="31" t="str">
        <f>IF(A2501&lt;&gt;"",-Belegerfassung!J2509+Belegerfassung!K2509,"")</f>
        <v/>
      </c>
      <c r="I2501" s="49" t="str">
        <f>IFERROR(IF(H2501&lt;&gt;"",Belegerfassung!L2509*100,""),IF(OR(Belegerfassung!L2509="Leistung EU - Erlöse",Belegerfassung!L2509="Lieferungen EU-Erlöse",Belegerfassung!L2509="EUST",Belegerfassung!L2509="Bauleistungen 20%")=TRUE,"",MID(Belegerfassung!L2509,4,2)))</f>
        <v/>
      </c>
      <c r="J2501" s="6" t="str">
        <f>IF(A2501&lt;&gt;"",LEFT(Belegerfassung!D2509,40),"")</f>
        <v/>
      </c>
      <c r="K2501" t="str">
        <f>IF(A2501&lt;&gt;"",VLOOKUP(D2501,Abfrage!$F$2:$G$21,2,FALSE),"")</f>
        <v/>
      </c>
      <c r="L2501" s="6" t="str">
        <f>IF(Belegerfassung!H2509&lt;&gt;"",Belegerfassung!H2509,"")</f>
        <v/>
      </c>
      <c r="M2501" t="str">
        <f>IFERROR(IF(Belegerfassung!E2509&lt;&gt;"",VLOOKUP(Belegerfassung!E2509,Abfrage!$L$2:$M$15,2,),""),"")</f>
        <v/>
      </c>
      <c r="N2501" t="str">
        <f t="shared" si="118"/>
        <v/>
      </c>
      <c r="O2501" t="str">
        <f t="shared" si="119"/>
        <v/>
      </c>
      <c r="P2501" t="str">
        <f>IF(Belegerfassung!G2509&lt;&gt;"",CONCATENATE(Belegerfassung!G2509,".pdf"),"")</f>
        <v/>
      </c>
    </row>
    <row r="2502" spans="1:16">
      <c r="A2502" t="str">
        <f>IF(Belegerfassung!C2510&lt;&gt;"",0,"")</f>
        <v/>
      </c>
      <c r="B2502" t="str">
        <f>IFERROR(VLOOKUP(Belegerfassung!I2510,Konten!A:D,2,FALSE),"")</f>
        <v/>
      </c>
      <c r="C2502" t="str">
        <f>IF(A2502&lt;&gt;"",TEXT(Belegerfassung!C2510,"TT.MM.JJJJ"),"")</f>
        <v/>
      </c>
      <c r="D2502" t="str">
        <f>IFERROR(VLOOKUP(Belegerfassung!A2510,Abfrage!$E$2:$F$20,2,FALSE),"")</f>
        <v/>
      </c>
      <c r="E2502" t="str">
        <f>IF(A2502&lt;&gt;"",Belegerfassung!B2510,"")</f>
        <v/>
      </c>
      <c r="F2502" t="str">
        <f>IF(Belegerfassung!L2510="","",IF(Belegerfassung!L2510&lt;&gt;"",IF(Belegerfassung!L2510&lt;&gt;"",IF(Belegerfassung!J2510&lt;&gt;0,VLOOKUP(Belegerfassung!L2510,Abfrage!$A$2:$C$19,2,),VLOOKUP(Belegerfassung!L2510,Abfrage!$A$2:$C$19,3,)),"")))</f>
        <v/>
      </c>
      <c r="G2502" t="str">
        <f t="shared" si="117"/>
        <v/>
      </c>
      <c r="H2502" s="31" t="str">
        <f>IF(A2502&lt;&gt;"",-Belegerfassung!J2510+Belegerfassung!K2510,"")</f>
        <v/>
      </c>
      <c r="I2502" s="49" t="str">
        <f>IFERROR(IF(H2502&lt;&gt;"",Belegerfassung!L2510*100,""),IF(OR(Belegerfassung!L2510="Leistung EU - Erlöse",Belegerfassung!L2510="Lieferungen EU-Erlöse",Belegerfassung!L2510="EUST",Belegerfassung!L2510="Bauleistungen 20%")=TRUE,"",MID(Belegerfassung!L2510,4,2)))</f>
        <v/>
      </c>
      <c r="J2502" s="6" t="str">
        <f>IF(A2502&lt;&gt;"",LEFT(Belegerfassung!D2510,40),"")</f>
        <v/>
      </c>
      <c r="K2502" t="str">
        <f>IF(A2502&lt;&gt;"",VLOOKUP(D2502,Abfrage!$F$2:$G$21,2,FALSE),"")</f>
        <v/>
      </c>
      <c r="L2502" s="6" t="str">
        <f>IF(Belegerfassung!H2510&lt;&gt;"",Belegerfassung!H2510,"")</f>
        <v/>
      </c>
      <c r="M2502" t="str">
        <f>IFERROR(IF(Belegerfassung!E2510&lt;&gt;"",VLOOKUP(Belegerfassung!E2510,Abfrage!$L$2:$M$15,2,),""),"")</f>
        <v/>
      </c>
      <c r="N2502" t="str">
        <f t="shared" si="118"/>
        <v/>
      </c>
      <c r="O2502" t="str">
        <f t="shared" si="119"/>
        <v/>
      </c>
      <c r="P2502" t="str">
        <f>IF(Belegerfassung!G2510&lt;&gt;"",CONCATENATE(Belegerfassung!G2510,".pdf"),"")</f>
        <v/>
      </c>
    </row>
    <row r="2503" spans="1:16">
      <c r="A2503" t="str">
        <f>IF(Belegerfassung!C2511&lt;&gt;"",0,"")</f>
        <v/>
      </c>
      <c r="B2503" t="str">
        <f>IFERROR(VLOOKUP(Belegerfassung!I2511,Konten!A:D,2,FALSE),"")</f>
        <v/>
      </c>
      <c r="C2503" t="str">
        <f>IF(A2503&lt;&gt;"",TEXT(Belegerfassung!C2511,"TT.MM.JJJJ"),"")</f>
        <v/>
      </c>
      <c r="D2503" t="str">
        <f>IFERROR(VLOOKUP(Belegerfassung!A2511,Abfrage!$E$2:$F$20,2,FALSE),"")</f>
        <v/>
      </c>
      <c r="E2503" t="str">
        <f>IF(A2503&lt;&gt;"",Belegerfassung!B2511,"")</f>
        <v/>
      </c>
      <c r="F2503" t="str">
        <f>IF(Belegerfassung!L2511="","",IF(Belegerfassung!L2511&lt;&gt;"",IF(Belegerfassung!L2511&lt;&gt;"",IF(Belegerfassung!J2511&lt;&gt;0,VLOOKUP(Belegerfassung!L2511,Abfrage!$A$2:$C$19,2,),VLOOKUP(Belegerfassung!L2511,Abfrage!$A$2:$C$19,3,)),"")))</f>
        <v/>
      </c>
      <c r="G2503" t="str">
        <f t="shared" si="117"/>
        <v/>
      </c>
      <c r="H2503" s="31" t="str">
        <f>IF(A2503&lt;&gt;"",-Belegerfassung!J2511+Belegerfassung!K2511,"")</f>
        <v/>
      </c>
      <c r="I2503" s="49" t="str">
        <f>IFERROR(IF(H2503&lt;&gt;"",Belegerfassung!L2511*100,""),IF(OR(Belegerfassung!L2511="Leistung EU - Erlöse",Belegerfassung!L2511="Lieferungen EU-Erlöse",Belegerfassung!L2511="EUST",Belegerfassung!L2511="Bauleistungen 20%")=TRUE,"",MID(Belegerfassung!L2511,4,2)))</f>
        <v/>
      </c>
      <c r="J2503" s="6" t="str">
        <f>IF(A2503&lt;&gt;"",LEFT(Belegerfassung!D2511,40),"")</f>
        <v/>
      </c>
      <c r="K2503" t="str">
        <f>IF(A2503&lt;&gt;"",VLOOKUP(D2503,Abfrage!$F$2:$G$21,2,FALSE),"")</f>
        <v/>
      </c>
      <c r="L2503" s="6" t="str">
        <f>IF(Belegerfassung!H2511&lt;&gt;"",Belegerfassung!H2511,"")</f>
        <v/>
      </c>
      <c r="M2503" t="str">
        <f>IFERROR(IF(Belegerfassung!E2511&lt;&gt;"",VLOOKUP(Belegerfassung!E2511,Abfrage!$L$2:$M$15,2,),""),"")</f>
        <v/>
      </c>
      <c r="N2503" t="str">
        <f t="shared" si="118"/>
        <v/>
      </c>
      <c r="O2503" t="str">
        <f t="shared" si="119"/>
        <v/>
      </c>
      <c r="P2503" t="str">
        <f>IF(Belegerfassung!G2511&lt;&gt;"",CONCATENATE(Belegerfassung!G2511,".pdf"),"")</f>
        <v/>
      </c>
    </row>
    <row r="2504" spans="1:16">
      <c r="A2504" t="str">
        <f>IF(Belegerfassung!C2512&lt;&gt;"",0,"")</f>
        <v/>
      </c>
      <c r="B2504" t="str">
        <f>IFERROR(VLOOKUP(Belegerfassung!I2512,Konten!A:D,2,FALSE),"")</f>
        <v/>
      </c>
      <c r="C2504" t="str">
        <f>IF(A2504&lt;&gt;"",TEXT(Belegerfassung!C2512,"TT.MM.JJJJ"),"")</f>
        <v/>
      </c>
      <c r="D2504" t="str">
        <f>IFERROR(VLOOKUP(Belegerfassung!A2512,Abfrage!$E$2:$F$20,2,FALSE),"")</f>
        <v/>
      </c>
      <c r="E2504" t="str">
        <f>IF(A2504&lt;&gt;"",Belegerfassung!B2512,"")</f>
        <v/>
      </c>
      <c r="F2504" t="str">
        <f>IF(Belegerfassung!L2512="","",IF(Belegerfassung!L2512&lt;&gt;"",IF(Belegerfassung!L2512&lt;&gt;"",IF(Belegerfassung!J2512&lt;&gt;0,VLOOKUP(Belegerfassung!L2512,Abfrage!$A$2:$C$19,2,),VLOOKUP(Belegerfassung!L2512,Abfrage!$A$2:$C$19,3,)),"")))</f>
        <v/>
      </c>
      <c r="G2504" t="str">
        <f t="shared" si="117"/>
        <v/>
      </c>
      <c r="H2504" s="31" t="str">
        <f>IF(A2504&lt;&gt;"",-Belegerfassung!J2512+Belegerfassung!K2512,"")</f>
        <v/>
      </c>
      <c r="I2504" s="49" t="str">
        <f>IFERROR(IF(H2504&lt;&gt;"",Belegerfassung!L2512*100,""),IF(OR(Belegerfassung!L2512="Leistung EU - Erlöse",Belegerfassung!L2512="Lieferungen EU-Erlöse",Belegerfassung!L2512="EUST",Belegerfassung!L2512="Bauleistungen 20%")=TRUE,"",MID(Belegerfassung!L2512,4,2)))</f>
        <v/>
      </c>
      <c r="J2504" s="6" t="str">
        <f>IF(A2504&lt;&gt;"",LEFT(Belegerfassung!D2512,40),"")</f>
        <v/>
      </c>
      <c r="K2504" t="str">
        <f>IF(A2504&lt;&gt;"",VLOOKUP(D2504,Abfrage!$F$2:$G$21,2,FALSE),"")</f>
        <v/>
      </c>
      <c r="L2504" s="6" t="str">
        <f>IF(Belegerfassung!H2512&lt;&gt;"",Belegerfassung!H2512,"")</f>
        <v/>
      </c>
      <c r="M2504" t="str">
        <f>IFERROR(IF(Belegerfassung!E2512&lt;&gt;"",VLOOKUP(Belegerfassung!E2512,Abfrage!$L$2:$M$15,2,),""),"")</f>
        <v/>
      </c>
      <c r="N2504" t="str">
        <f t="shared" si="118"/>
        <v/>
      </c>
      <c r="O2504" t="str">
        <f t="shared" si="119"/>
        <v/>
      </c>
      <c r="P2504" t="str">
        <f>IF(Belegerfassung!G2512&lt;&gt;"",CONCATENATE(Belegerfassung!G2512,".pdf"),"")</f>
        <v/>
      </c>
    </row>
    <row r="2505" spans="1:16">
      <c r="A2505" t="str">
        <f>IF(Belegerfassung!C2513&lt;&gt;"",0,"")</f>
        <v/>
      </c>
      <c r="B2505" t="str">
        <f>IFERROR(VLOOKUP(Belegerfassung!I2513,Konten!A:D,2,FALSE),"")</f>
        <v/>
      </c>
      <c r="C2505" t="str">
        <f>IF(A2505&lt;&gt;"",TEXT(Belegerfassung!C2513,"TT.MM.JJJJ"),"")</f>
        <v/>
      </c>
      <c r="D2505" t="str">
        <f>IFERROR(VLOOKUP(Belegerfassung!A2513,Abfrage!$E$2:$F$20,2,FALSE),"")</f>
        <v/>
      </c>
      <c r="E2505" t="str">
        <f>IF(A2505&lt;&gt;"",Belegerfassung!B2513,"")</f>
        <v/>
      </c>
      <c r="F2505" t="str">
        <f>IF(Belegerfassung!L2513="","",IF(Belegerfassung!L2513&lt;&gt;"",IF(Belegerfassung!L2513&lt;&gt;"",IF(Belegerfassung!J2513&lt;&gt;0,VLOOKUP(Belegerfassung!L2513,Abfrage!$A$2:$C$19,2,),VLOOKUP(Belegerfassung!L2513,Abfrage!$A$2:$C$19,3,)),"")))</f>
        <v/>
      </c>
      <c r="G2505" t="str">
        <f t="shared" si="117"/>
        <v/>
      </c>
      <c r="H2505" s="31" t="str">
        <f>IF(A2505&lt;&gt;"",-Belegerfassung!J2513+Belegerfassung!K2513,"")</f>
        <v/>
      </c>
      <c r="I2505" s="49" t="str">
        <f>IFERROR(IF(H2505&lt;&gt;"",Belegerfassung!L2513*100,""),IF(OR(Belegerfassung!L2513="Leistung EU - Erlöse",Belegerfassung!L2513="Lieferungen EU-Erlöse",Belegerfassung!L2513="EUST",Belegerfassung!L2513="Bauleistungen 20%")=TRUE,"",MID(Belegerfassung!L2513,4,2)))</f>
        <v/>
      </c>
      <c r="J2505" s="6" t="str">
        <f>IF(A2505&lt;&gt;"",LEFT(Belegerfassung!D2513,40),"")</f>
        <v/>
      </c>
      <c r="K2505" t="str">
        <f>IF(A2505&lt;&gt;"",VLOOKUP(D2505,Abfrage!$F$2:$G$21,2,FALSE),"")</f>
        <v/>
      </c>
      <c r="L2505" s="6" t="str">
        <f>IF(Belegerfassung!H2513&lt;&gt;"",Belegerfassung!H2513,"")</f>
        <v/>
      </c>
      <c r="M2505" t="str">
        <f>IFERROR(IF(Belegerfassung!E2513&lt;&gt;"",VLOOKUP(Belegerfassung!E2513,Abfrage!$L$2:$M$15,2,),""),"")</f>
        <v/>
      </c>
      <c r="N2505" t="str">
        <f t="shared" si="118"/>
        <v/>
      </c>
      <c r="O2505" t="str">
        <f t="shared" si="119"/>
        <v/>
      </c>
      <c r="P2505" t="str">
        <f>IF(Belegerfassung!G2513&lt;&gt;"",CONCATENATE(Belegerfassung!G2513,".pdf"),"")</f>
        <v/>
      </c>
    </row>
    <row r="2506" spans="1:16">
      <c r="A2506" t="str">
        <f>IF(Belegerfassung!C2514&lt;&gt;"",0,"")</f>
        <v/>
      </c>
      <c r="B2506" t="str">
        <f>IFERROR(VLOOKUP(Belegerfassung!I2514,Konten!A:D,2,FALSE),"")</f>
        <v/>
      </c>
      <c r="C2506" t="str">
        <f>IF(A2506&lt;&gt;"",TEXT(Belegerfassung!C2514,"TT.MM.JJJJ"),"")</f>
        <v/>
      </c>
      <c r="D2506" t="str">
        <f>IFERROR(VLOOKUP(Belegerfassung!A2514,Abfrage!$E$2:$F$20,2,FALSE),"")</f>
        <v/>
      </c>
      <c r="E2506" t="str">
        <f>IF(A2506&lt;&gt;"",Belegerfassung!B2514,"")</f>
        <v/>
      </c>
      <c r="F2506" t="str">
        <f>IF(Belegerfassung!L2514="","",IF(Belegerfassung!L2514&lt;&gt;"",IF(Belegerfassung!L2514&lt;&gt;"",IF(Belegerfassung!J2514&lt;&gt;0,VLOOKUP(Belegerfassung!L2514,Abfrage!$A$2:$C$19,2,),VLOOKUP(Belegerfassung!L2514,Abfrage!$A$2:$C$19,3,)),"")))</f>
        <v/>
      </c>
      <c r="G2506" t="str">
        <f t="shared" si="117"/>
        <v/>
      </c>
      <c r="H2506" s="31" t="str">
        <f>IF(A2506&lt;&gt;"",-Belegerfassung!J2514+Belegerfassung!K2514,"")</f>
        <v/>
      </c>
      <c r="I2506" s="49" t="str">
        <f>IFERROR(IF(H2506&lt;&gt;"",Belegerfassung!L2514*100,""),IF(OR(Belegerfassung!L2514="Leistung EU - Erlöse",Belegerfassung!L2514="Lieferungen EU-Erlöse",Belegerfassung!L2514="EUST",Belegerfassung!L2514="Bauleistungen 20%")=TRUE,"",MID(Belegerfassung!L2514,4,2)))</f>
        <v/>
      </c>
      <c r="J2506" s="6" t="str">
        <f>IF(A2506&lt;&gt;"",LEFT(Belegerfassung!D2514,40),"")</f>
        <v/>
      </c>
      <c r="K2506" t="str">
        <f>IF(A2506&lt;&gt;"",VLOOKUP(D2506,Abfrage!$F$2:$G$21,2,FALSE),"")</f>
        <v/>
      </c>
      <c r="L2506" s="6" t="str">
        <f>IF(Belegerfassung!H2514&lt;&gt;"",Belegerfassung!H2514,"")</f>
        <v/>
      </c>
      <c r="M2506" t="str">
        <f>IFERROR(IF(Belegerfassung!E2514&lt;&gt;"",VLOOKUP(Belegerfassung!E2514,Abfrage!$L$2:$M$15,2,),""),"")</f>
        <v/>
      </c>
      <c r="N2506" t="str">
        <f t="shared" si="118"/>
        <v/>
      </c>
      <c r="O2506" t="str">
        <f t="shared" si="119"/>
        <v/>
      </c>
      <c r="P2506" t="str">
        <f>IF(Belegerfassung!G2514&lt;&gt;"",CONCATENATE(Belegerfassung!G2514,".pdf"),"")</f>
        <v/>
      </c>
    </row>
    <row r="2507" spans="1:16">
      <c r="A2507" t="str">
        <f>IF(Belegerfassung!C2515&lt;&gt;"",0,"")</f>
        <v/>
      </c>
      <c r="B2507" t="str">
        <f>IFERROR(VLOOKUP(Belegerfassung!I2515,Konten!A:D,2,FALSE),"")</f>
        <v/>
      </c>
      <c r="C2507" t="str">
        <f>IF(A2507&lt;&gt;"",TEXT(Belegerfassung!C2515,"TT.MM.JJJJ"),"")</f>
        <v/>
      </c>
      <c r="D2507" t="str">
        <f>IFERROR(VLOOKUP(Belegerfassung!A2515,Abfrage!$E$2:$F$20,2,FALSE),"")</f>
        <v/>
      </c>
      <c r="E2507" t="str">
        <f>IF(A2507&lt;&gt;"",Belegerfassung!B2515,"")</f>
        <v/>
      </c>
      <c r="F2507" t="str">
        <f>IF(Belegerfassung!L2515="","",IF(Belegerfassung!L2515&lt;&gt;"",IF(Belegerfassung!L2515&lt;&gt;"",IF(Belegerfassung!J2515&lt;&gt;0,VLOOKUP(Belegerfassung!L2515,Abfrage!$A$2:$C$19,2,),VLOOKUP(Belegerfassung!L2515,Abfrage!$A$2:$C$19,3,)),"")))</f>
        <v/>
      </c>
      <c r="G2507" t="str">
        <f t="shared" si="117"/>
        <v/>
      </c>
      <c r="H2507" s="31" t="str">
        <f>IF(A2507&lt;&gt;"",-Belegerfassung!J2515+Belegerfassung!K2515,"")</f>
        <v/>
      </c>
      <c r="I2507" s="49" t="str">
        <f>IFERROR(IF(H2507&lt;&gt;"",Belegerfassung!L2515*100,""),IF(OR(Belegerfassung!L2515="Leistung EU - Erlöse",Belegerfassung!L2515="Lieferungen EU-Erlöse",Belegerfassung!L2515="EUST",Belegerfassung!L2515="Bauleistungen 20%")=TRUE,"",MID(Belegerfassung!L2515,4,2)))</f>
        <v/>
      </c>
      <c r="J2507" s="6" t="str">
        <f>IF(A2507&lt;&gt;"",LEFT(Belegerfassung!D2515,40),"")</f>
        <v/>
      </c>
      <c r="K2507" t="str">
        <f>IF(A2507&lt;&gt;"",VLOOKUP(D2507,Abfrage!$F$2:$G$21,2,FALSE),"")</f>
        <v/>
      </c>
      <c r="L2507" s="6" t="str">
        <f>IF(Belegerfassung!H2515&lt;&gt;"",Belegerfassung!H2515,"")</f>
        <v/>
      </c>
      <c r="M2507" t="str">
        <f>IFERROR(IF(Belegerfassung!E2515&lt;&gt;"",VLOOKUP(Belegerfassung!E2515,Abfrage!$L$2:$M$15,2,),""),"")</f>
        <v/>
      </c>
      <c r="N2507" t="str">
        <f t="shared" si="118"/>
        <v/>
      </c>
      <c r="O2507" t="str">
        <f t="shared" si="119"/>
        <v/>
      </c>
      <c r="P2507" t="str">
        <f>IF(Belegerfassung!G2515&lt;&gt;"",CONCATENATE(Belegerfassung!G2515,".pdf"),"")</f>
        <v/>
      </c>
    </row>
    <row r="2508" spans="1:16">
      <c r="A2508" t="str">
        <f>IF(Belegerfassung!C2516&lt;&gt;"",0,"")</f>
        <v/>
      </c>
      <c r="B2508" t="str">
        <f>IFERROR(VLOOKUP(Belegerfassung!I2516,Konten!A:D,2,FALSE),"")</f>
        <v/>
      </c>
      <c r="C2508" t="str">
        <f>IF(A2508&lt;&gt;"",TEXT(Belegerfassung!C2516,"TT.MM.JJJJ"),"")</f>
        <v/>
      </c>
      <c r="D2508" t="str">
        <f>IFERROR(VLOOKUP(Belegerfassung!A2516,Abfrage!$E$2:$F$20,2,FALSE),"")</f>
        <v/>
      </c>
      <c r="E2508" t="str">
        <f>IF(A2508&lt;&gt;"",Belegerfassung!B2516,"")</f>
        <v/>
      </c>
      <c r="F2508" t="str">
        <f>IF(Belegerfassung!L2516="","",IF(Belegerfassung!L2516&lt;&gt;"",IF(Belegerfassung!L2516&lt;&gt;"",IF(Belegerfassung!J2516&lt;&gt;0,VLOOKUP(Belegerfassung!L2516,Abfrage!$A$2:$C$19,2,),VLOOKUP(Belegerfassung!L2516,Abfrage!$A$2:$C$19,3,)),"")))</f>
        <v/>
      </c>
      <c r="G2508" t="str">
        <f t="shared" si="117"/>
        <v/>
      </c>
      <c r="H2508" s="31" t="str">
        <f>IF(A2508&lt;&gt;"",-Belegerfassung!J2516+Belegerfassung!K2516,"")</f>
        <v/>
      </c>
      <c r="I2508" s="49" t="str">
        <f>IFERROR(IF(H2508&lt;&gt;"",Belegerfassung!L2516*100,""),IF(OR(Belegerfassung!L2516="Leistung EU - Erlöse",Belegerfassung!L2516="Lieferungen EU-Erlöse",Belegerfassung!L2516="EUST",Belegerfassung!L2516="Bauleistungen 20%")=TRUE,"",MID(Belegerfassung!L2516,4,2)))</f>
        <v/>
      </c>
      <c r="J2508" s="6" t="str">
        <f>IF(A2508&lt;&gt;"",LEFT(Belegerfassung!D2516,40),"")</f>
        <v/>
      </c>
      <c r="K2508" t="str">
        <f>IF(A2508&lt;&gt;"",VLOOKUP(D2508,Abfrage!$F$2:$G$21,2,FALSE),"")</f>
        <v/>
      </c>
      <c r="L2508" s="6" t="str">
        <f>IF(Belegerfassung!H2516&lt;&gt;"",Belegerfassung!H2516,"")</f>
        <v/>
      </c>
      <c r="M2508" t="str">
        <f>IFERROR(IF(Belegerfassung!E2516&lt;&gt;"",VLOOKUP(Belegerfassung!E2516,Abfrage!$L$2:$M$15,2,),""),"")</f>
        <v/>
      </c>
      <c r="N2508" t="str">
        <f t="shared" si="118"/>
        <v/>
      </c>
      <c r="O2508" t="str">
        <f t="shared" si="119"/>
        <v/>
      </c>
      <c r="P2508" t="str">
        <f>IF(Belegerfassung!G2516&lt;&gt;"",CONCATENATE(Belegerfassung!G2516,".pdf"),"")</f>
        <v/>
      </c>
    </row>
    <row r="2509" spans="1:16">
      <c r="A2509" t="str">
        <f>IF(Belegerfassung!C2517&lt;&gt;"",0,"")</f>
        <v/>
      </c>
      <c r="B2509" t="str">
        <f>IFERROR(VLOOKUP(Belegerfassung!I2517,Konten!A:D,2,FALSE),"")</f>
        <v/>
      </c>
      <c r="C2509" t="str">
        <f>IF(A2509&lt;&gt;"",TEXT(Belegerfassung!C2517,"TT.MM.JJJJ"),"")</f>
        <v/>
      </c>
      <c r="D2509" t="str">
        <f>IFERROR(VLOOKUP(Belegerfassung!A2517,Abfrage!$E$2:$F$20,2,FALSE),"")</f>
        <v/>
      </c>
      <c r="E2509" t="str">
        <f>IF(A2509&lt;&gt;"",Belegerfassung!B2517,"")</f>
        <v/>
      </c>
      <c r="F2509" t="str">
        <f>IF(Belegerfassung!L2517="","",IF(Belegerfassung!L2517&lt;&gt;"",IF(Belegerfassung!L2517&lt;&gt;"",IF(Belegerfassung!J2517&lt;&gt;0,VLOOKUP(Belegerfassung!L2517,Abfrage!$A$2:$C$19,2,),VLOOKUP(Belegerfassung!L2517,Abfrage!$A$2:$C$19,3,)),"")))</f>
        <v/>
      </c>
      <c r="G2509" t="str">
        <f t="shared" si="117"/>
        <v/>
      </c>
      <c r="H2509" s="31" t="str">
        <f>IF(A2509&lt;&gt;"",-Belegerfassung!J2517+Belegerfassung!K2517,"")</f>
        <v/>
      </c>
      <c r="I2509" s="49" t="str">
        <f>IFERROR(IF(H2509&lt;&gt;"",Belegerfassung!L2517*100,""),IF(OR(Belegerfassung!L2517="Leistung EU - Erlöse",Belegerfassung!L2517="Lieferungen EU-Erlöse",Belegerfassung!L2517="EUST",Belegerfassung!L2517="Bauleistungen 20%")=TRUE,"",MID(Belegerfassung!L2517,4,2)))</f>
        <v/>
      </c>
      <c r="J2509" s="6" t="str">
        <f>IF(A2509&lt;&gt;"",LEFT(Belegerfassung!D2517,40),"")</f>
        <v/>
      </c>
      <c r="K2509" t="str">
        <f>IF(A2509&lt;&gt;"",VLOOKUP(D2509,Abfrage!$F$2:$G$21,2,FALSE),"")</f>
        <v/>
      </c>
      <c r="L2509" s="6" t="str">
        <f>IF(Belegerfassung!H2517&lt;&gt;"",Belegerfassung!H2517,"")</f>
        <v/>
      </c>
      <c r="M2509" t="str">
        <f>IFERROR(IF(Belegerfassung!E2517&lt;&gt;"",VLOOKUP(Belegerfassung!E2517,Abfrage!$L$2:$M$15,2,),""),"")</f>
        <v/>
      </c>
      <c r="N2509" t="str">
        <f t="shared" si="118"/>
        <v/>
      </c>
      <c r="O2509" t="str">
        <f t="shared" si="119"/>
        <v/>
      </c>
      <c r="P2509" t="str">
        <f>IF(Belegerfassung!G2517&lt;&gt;"",CONCATENATE(Belegerfassung!G2517,".pdf"),"")</f>
        <v/>
      </c>
    </row>
    <row r="2510" spans="1:16">
      <c r="A2510" t="str">
        <f>IF(Belegerfassung!C2518&lt;&gt;"",0,"")</f>
        <v/>
      </c>
      <c r="B2510" t="str">
        <f>IFERROR(VLOOKUP(Belegerfassung!I2518,Konten!A:D,2,FALSE),"")</f>
        <v/>
      </c>
      <c r="C2510" t="str">
        <f>IF(A2510&lt;&gt;"",TEXT(Belegerfassung!C2518,"TT.MM.JJJJ"),"")</f>
        <v/>
      </c>
      <c r="D2510" t="str">
        <f>IFERROR(VLOOKUP(Belegerfassung!A2518,Abfrage!$E$2:$F$20,2,FALSE),"")</f>
        <v/>
      </c>
      <c r="E2510" t="str">
        <f>IF(A2510&lt;&gt;"",Belegerfassung!B2518,"")</f>
        <v/>
      </c>
      <c r="F2510" t="str">
        <f>IF(Belegerfassung!L2518="","",IF(Belegerfassung!L2518&lt;&gt;"",IF(Belegerfassung!L2518&lt;&gt;"",IF(Belegerfassung!J2518&lt;&gt;0,VLOOKUP(Belegerfassung!L2518,Abfrage!$A$2:$C$19,2,),VLOOKUP(Belegerfassung!L2518,Abfrage!$A$2:$C$19,3,)),"")))</f>
        <v/>
      </c>
      <c r="G2510" t="str">
        <f t="shared" si="117"/>
        <v/>
      </c>
      <c r="H2510" s="31" t="str">
        <f>IF(A2510&lt;&gt;"",-Belegerfassung!J2518+Belegerfassung!K2518,"")</f>
        <v/>
      </c>
      <c r="I2510" s="49" t="str">
        <f>IFERROR(IF(H2510&lt;&gt;"",Belegerfassung!L2518*100,""),IF(OR(Belegerfassung!L2518="Leistung EU - Erlöse",Belegerfassung!L2518="Lieferungen EU-Erlöse",Belegerfassung!L2518="EUST",Belegerfassung!L2518="Bauleistungen 20%")=TRUE,"",MID(Belegerfassung!L2518,4,2)))</f>
        <v/>
      </c>
      <c r="J2510" s="6" t="str">
        <f>IF(A2510&lt;&gt;"",LEFT(Belegerfassung!D2518,40),"")</f>
        <v/>
      </c>
      <c r="K2510" t="str">
        <f>IF(A2510&lt;&gt;"",VLOOKUP(D2510,Abfrage!$F$2:$G$21,2,FALSE),"")</f>
        <v/>
      </c>
      <c r="L2510" s="6" t="str">
        <f>IF(Belegerfassung!H2518&lt;&gt;"",Belegerfassung!H2518,"")</f>
        <v/>
      </c>
      <c r="M2510" t="str">
        <f>IFERROR(IF(Belegerfassung!E2518&lt;&gt;"",VLOOKUP(Belegerfassung!E2518,Abfrage!$L$2:$M$15,2,),""),"")</f>
        <v/>
      </c>
      <c r="N2510" t="str">
        <f t="shared" si="118"/>
        <v/>
      </c>
      <c r="O2510" t="str">
        <f t="shared" si="119"/>
        <v/>
      </c>
      <c r="P2510" t="str">
        <f>IF(Belegerfassung!G2518&lt;&gt;"",CONCATENATE(Belegerfassung!G2518,".pdf"),"")</f>
        <v/>
      </c>
    </row>
    <row r="2511" spans="1:16">
      <c r="A2511" t="str">
        <f>IF(Belegerfassung!C2519&lt;&gt;"",0,"")</f>
        <v/>
      </c>
      <c r="B2511" t="str">
        <f>IFERROR(VLOOKUP(Belegerfassung!I2519,Konten!A:D,2,FALSE),"")</f>
        <v/>
      </c>
      <c r="C2511" t="str">
        <f>IF(A2511&lt;&gt;"",TEXT(Belegerfassung!C2519,"TT.MM.JJJJ"),"")</f>
        <v/>
      </c>
      <c r="D2511" t="str">
        <f>IFERROR(VLOOKUP(Belegerfassung!A2519,Abfrage!$E$2:$F$20,2,FALSE),"")</f>
        <v/>
      </c>
      <c r="E2511" t="str">
        <f>IF(A2511&lt;&gt;"",Belegerfassung!B2519,"")</f>
        <v/>
      </c>
      <c r="F2511" t="str">
        <f>IF(Belegerfassung!L2519="","",IF(Belegerfassung!L2519&lt;&gt;"",IF(Belegerfassung!L2519&lt;&gt;"",IF(Belegerfassung!J2519&lt;&gt;0,VLOOKUP(Belegerfassung!L2519,Abfrage!$A$2:$C$19,2,),VLOOKUP(Belegerfassung!L2519,Abfrage!$A$2:$C$19,3,)),"")))</f>
        <v/>
      </c>
      <c r="G2511" t="str">
        <f t="shared" si="117"/>
        <v/>
      </c>
      <c r="H2511" s="31" t="str">
        <f>IF(A2511&lt;&gt;"",-Belegerfassung!J2519+Belegerfassung!K2519,"")</f>
        <v/>
      </c>
      <c r="I2511" s="49" t="str">
        <f>IFERROR(IF(H2511&lt;&gt;"",Belegerfassung!L2519*100,""),IF(OR(Belegerfassung!L2519="Leistung EU - Erlöse",Belegerfassung!L2519="Lieferungen EU-Erlöse",Belegerfassung!L2519="EUST",Belegerfassung!L2519="Bauleistungen 20%")=TRUE,"",MID(Belegerfassung!L2519,4,2)))</f>
        <v/>
      </c>
      <c r="J2511" s="6" t="str">
        <f>IF(A2511&lt;&gt;"",LEFT(Belegerfassung!D2519,40),"")</f>
        <v/>
      </c>
      <c r="K2511" t="str">
        <f>IF(A2511&lt;&gt;"",VLOOKUP(D2511,Abfrage!$F$2:$G$21,2,FALSE),"")</f>
        <v/>
      </c>
      <c r="L2511" s="6" t="str">
        <f>IF(Belegerfassung!H2519&lt;&gt;"",Belegerfassung!H2519,"")</f>
        <v/>
      </c>
      <c r="M2511" t="str">
        <f>IFERROR(IF(Belegerfassung!E2519&lt;&gt;"",VLOOKUP(Belegerfassung!E2519,Abfrage!$L$2:$M$15,2,),""),"")</f>
        <v/>
      </c>
      <c r="N2511" t="str">
        <f t="shared" si="118"/>
        <v/>
      </c>
      <c r="O2511" t="str">
        <f t="shared" si="119"/>
        <v/>
      </c>
      <c r="P2511" t="str">
        <f>IF(Belegerfassung!G2519&lt;&gt;"",CONCATENATE(Belegerfassung!G2519,".pdf"),"")</f>
        <v/>
      </c>
    </row>
    <row r="2512" spans="1:16">
      <c r="A2512" t="str">
        <f>IF(Belegerfassung!C2520&lt;&gt;"",0,"")</f>
        <v/>
      </c>
      <c r="B2512" t="str">
        <f>IFERROR(VLOOKUP(Belegerfassung!I2520,Konten!A:D,2,FALSE),"")</f>
        <v/>
      </c>
      <c r="C2512" t="str">
        <f>IF(A2512&lt;&gt;"",TEXT(Belegerfassung!C2520,"TT.MM.JJJJ"),"")</f>
        <v/>
      </c>
      <c r="D2512" t="str">
        <f>IFERROR(VLOOKUP(Belegerfassung!A2520,Abfrage!$E$2:$F$20,2,FALSE),"")</f>
        <v/>
      </c>
      <c r="E2512" t="str">
        <f>IF(A2512&lt;&gt;"",Belegerfassung!B2520,"")</f>
        <v/>
      </c>
      <c r="F2512" t="str">
        <f>IF(Belegerfassung!L2520="","",IF(Belegerfassung!L2520&lt;&gt;"",IF(Belegerfassung!L2520&lt;&gt;"",IF(Belegerfassung!J2520&lt;&gt;0,VLOOKUP(Belegerfassung!L2520,Abfrage!$A$2:$C$19,2,),VLOOKUP(Belegerfassung!L2520,Abfrage!$A$2:$C$19,3,)),"")))</f>
        <v/>
      </c>
      <c r="G2512" t="str">
        <f t="shared" si="117"/>
        <v/>
      </c>
      <c r="H2512" s="31" t="str">
        <f>IF(A2512&lt;&gt;"",-Belegerfassung!J2520+Belegerfassung!K2520,"")</f>
        <v/>
      </c>
      <c r="I2512" s="49" t="str">
        <f>IFERROR(IF(H2512&lt;&gt;"",Belegerfassung!L2520*100,""),IF(OR(Belegerfassung!L2520="Leistung EU - Erlöse",Belegerfassung!L2520="Lieferungen EU-Erlöse",Belegerfassung!L2520="EUST",Belegerfassung!L2520="Bauleistungen 20%")=TRUE,"",MID(Belegerfassung!L2520,4,2)))</f>
        <v/>
      </c>
      <c r="J2512" s="6" t="str">
        <f>IF(A2512&lt;&gt;"",LEFT(Belegerfassung!D2520,40),"")</f>
        <v/>
      </c>
      <c r="K2512" t="str">
        <f>IF(A2512&lt;&gt;"",VLOOKUP(D2512,Abfrage!$F$2:$G$21,2,FALSE),"")</f>
        <v/>
      </c>
      <c r="L2512" s="6" t="str">
        <f>IF(Belegerfassung!H2520&lt;&gt;"",Belegerfassung!H2520,"")</f>
        <v/>
      </c>
      <c r="M2512" t="str">
        <f>IFERROR(IF(Belegerfassung!E2520&lt;&gt;"",VLOOKUP(Belegerfassung!E2520,Abfrage!$L$2:$M$15,2,),""),"")</f>
        <v/>
      </c>
      <c r="N2512" t="str">
        <f t="shared" si="118"/>
        <v/>
      </c>
      <c r="O2512" t="str">
        <f t="shared" si="119"/>
        <v/>
      </c>
      <c r="P2512" t="str">
        <f>IF(Belegerfassung!G2520&lt;&gt;"",CONCATENATE(Belegerfassung!G2520,".pdf"),"")</f>
        <v/>
      </c>
    </row>
    <row r="2513" spans="1:16">
      <c r="A2513" t="str">
        <f>IF(Belegerfassung!C2521&lt;&gt;"",0,"")</f>
        <v/>
      </c>
      <c r="B2513" t="str">
        <f>IFERROR(VLOOKUP(Belegerfassung!I2521,Konten!A:D,2,FALSE),"")</f>
        <v/>
      </c>
      <c r="C2513" t="str">
        <f>IF(A2513&lt;&gt;"",TEXT(Belegerfassung!C2521,"TT.MM.JJJJ"),"")</f>
        <v/>
      </c>
      <c r="D2513" t="str">
        <f>IFERROR(VLOOKUP(Belegerfassung!A2521,Abfrage!$E$2:$F$20,2,FALSE),"")</f>
        <v/>
      </c>
      <c r="E2513" t="str">
        <f>IF(A2513&lt;&gt;"",Belegerfassung!B2521,"")</f>
        <v/>
      </c>
      <c r="F2513" t="str">
        <f>IF(Belegerfassung!L2521="","",IF(Belegerfassung!L2521&lt;&gt;"",IF(Belegerfassung!L2521&lt;&gt;"",IF(Belegerfassung!J2521&lt;&gt;0,VLOOKUP(Belegerfassung!L2521,Abfrage!$A$2:$C$19,2,),VLOOKUP(Belegerfassung!L2521,Abfrage!$A$2:$C$19,3,)),"")))</f>
        <v/>
      </c>
      <c r="G2513" t="str">
        <f t="shared" si="117"/>
        <v/>
      </c>
      <c r="H2513" s="31" t="str">
        <f>IF(A2513&lt;&gt;"",-Belegerfassung!J2521+Belegerfassung!K2521,"")</f>
        <v/>
      </c>
      <c r="I2513" s="49" t="str">
        <f>IFERROR(IF(H2513&lt;&gt;"",Belegerfassung!L2521*100,""),IF(OR(Belegerfassung!L2521="Leistung EU - Erlöse",Belegerfassung!L2521="Lieferungen EU-Erlöse",Belegerfassung!L2521="EUST",Belegerfassung!L2521="Bauleistungen 20%")=TRUE,"",MID(Belegerfassung!L2521,4,2)))</f>
        <v/>
      </c>
      <c r="J2513" s="6" t="str">
        <f>IF(A2513&lt;&gt;"",LEFT(Belegerfassung!D2521,40),"")</f>
        <v/>
      </c>
      <c r="K2513" t="str">
        <f>IF(A2513&lt;&gt;"",VLOOKUP(D2513,Abfrage!$F$2:$G$21,2,FALSE),"")</f>
        <v/>
      </c>
      <c r="L2513" s="6" t="str">
        <f>IF(Belegerfassung!H2521&lt;&gt;"",Belegerfassung!H2521,"")</f>
        <v/>
      </c>
      <c r="M2513" t="str">
        <f>IFERROR(IF(Belegerfassung!E2521&lt;&gt;"",VLOOKUP(Belegerfassung!E2521,Abfrage!$L$2:$M$15,2,),""),"")</f>
        <v/>
      </c>
      <c r="N2513" t="str">
        <f t="shared" si="118"/>
        <v/>
      </c>
      <c r="O2513" t="str">
        <f t="shared" si="119"/>
        <v/>
      </c>
      <c r="P2513" t="str">
        <f>IF(Belegerfassung!G2521&lt;&gt;"",CONCATENATE(Belegerfassung!G2521,".pdf"),"")</f>
        <v/>
      </c>
    </row>
    <row r="2514" spans="1:16">
      <c r="A2514" t="str">
        <f>IF(Belegerfassung!C2522&lt;&gt;"",0,"")</f>
        <v/>
      </c>
      <c r="B2514" t="str">
        <f>IFERROR(VLOOKUP(Belegerfassung!I2522,Konten!A:D,2,FALSE),"")</f>
        <v/>
      </c>
      <c r="C2514" t="str">
        <f>IF(A2514&lt;&gt;"",TEXT(Belegerfassung!C2522,"TT.MM.JJJJ"),"")</f>
        <v/>
      </c>
      <c r="D2514" t="str">
        <f>IFERROR(VLOOKUP(Belegerfassung!A2522,Abfrage!$E$2:$F$20,2,FALSE),"")</f>
        <v/>
      </c>
      <c r="E2514" t="str">
        <f>IF(A2514&lt;&gt;"",Belegerfassung!B2522,"")</f>
        <v/>
      </c>
      <c r="F2514" t="str">
        <f>IF(Belegerfassung!L2522="","",IF(Belegerfassung!L2522&lt;&gt;"",IF(Belegerfassung!L2522&lt;&gt;"",IF(Belegerfassung!J2522&lt;&gt;0,VLOOKUP(Belegerfassung!L2522,Abfrage!$A$2:$C$19,2,),VLOOKUP(Belegerfassung!L2522,Abfrage!$A$2:$C$19,3,)),"")))</f>
        <v/>
      </c>
      <c r="G2514" t="str">
        <f t="shared" si="117"/>
        <v/>
      </c>
      <c r="H2514" s="31" t="str">
        <f>IF(A2514&lt;&gt;"",-Belegerfassung!J2522+Belegerfassung!K2522,"")</f>
        <v/>
      </c>
      <c r="I2514" s="49" t="str">
        <f>IFERROR(IF(H2514&lt;&gt;"",Belegerfassung!L2522*100,""),IF(OR(Belegerfassung!L2522="Leistung EU - Erlöse",Belegerfassung!L2522="Lieferungen EU-Erlöse",Belegerfassung!L2522="EUST",Belegerfassung!L2522="Bauleistungen 20%")=TRUE,"",MID(Belegerfassung!L2522,4,2)))</f>
        <v/>
      </c>
      <c r="J2514" s="6" t="str">
        <f>IF(A2514&lt;&gt;"",LEFT(Belegerfassung!D2522,40),"")</f>
        <v/>
      </c>
      <c r="K2514" t="str">
        <f>IF(A2514&lt;&gt;"",VLOOKUP(D2514,Abfrage!$F$2:$G$21,2,FALSE),"")</f>
        <v/>
      </c>
      <c r="L2514" s="6" t="str">
        <f>IF(Belegerfassung!H2522&lt;&gt;"",Belegerfassung!H2522,"")</f>
        <v/>
      </c>
      <c r="M2514" t="str">
        <f>IFERROR(IF(Belegerfassung!E2522&lt;&gt;"",VLOOKUP(Belegerfassung!E2522,Abfrage!$L$2:$M$15,2,),""),"")</f>
        <v/>
      </c>
      <c r="N2514" t="str">
        <f t="shared" si="118"/>
        <v/>
      </c>
      <c r="O2514" t="str">
        <f t="shared" si="119"/>
        <v/>
      </c>
      <c r="P2514" t="str">
        <f>IF(Belegerfassung!G2522&lt;&gt;"",CONCATENATE(Belegerfassung!G2522,".pdf"),"")</f>
        <v/>
      </c>
    </row>
    <row r="2515" spans="1:16">
      <c r="A2515" t="str">
        <f>IF(Belegerfassung!C2523&lt;&gt;"",0,"")</f>
        <v/>
      </c>
      <c r="B2515" t="str">
        <f>IFERROR(VLOOKUP(Belegerfassung!I2523,Konten!A:D,2,FALSE),"")</f>
        <v/>
      </c>
      <c r="C2515" t="str">
        <f>IF(A2515&lt;&gt;"",TEXT(Belegerfassung!C2523,"TT.MM.JJJJ"),"")</f>
        <v/>
      </c>
      <c r="D2515" t="str">
        <f>IFERROR(VLOOKUP(Belegerfassung!A2523,Abfrage!$E$2:$F$20,2,FALSE),"")</f>
        <v/>
      </c>
      <c r="E2515" t="str">
        <f>IF(A2515&lt;&gt;"",Belegerfassung!B2523,"")</f>
        <v/>
      </c>
      <c r="F2515" t="str">
        <f>IF(Belegerfassung!L2523="","",IF(Belegerfassung!L2523&lt;&gt;"",IF(Belegerfassung!L2523&lt;&gt;"",IF(Belegerfassung!J2523&lt;&gt;0,VLOOKUP(Belegerfassung!L2523,Abfrage!$A$2:$C$19,2,),VLOOKUP(Belegerfassung!L2523,Abfrage!$A$2:$C$19,3,)),"")))</f>
        <v/>
      </c>
      <c r="G2515" t="str">
        <f t="shared" si="117"/>
        <v/>
      </c>
      <c r="H2515" s="31" t="str">
        <f>IF(A2515&lt;&gt;"",-Belegerfassung!J2523+Belegerfassung!K2523,"")</f>
        <v/>
      </c>
      <c r="I2515" s="49" t="str">
        <f>IFERROR(IF(H2515&lt;&gt;"",Belegerfassung!L2523*100,""),IF(OR(Belegerfassung!L2523="Leistung EU - Erlöse",Belegerfassung!L2523="Lieferungen EU-Erlöse",Belegerfassung!L2523="EUST",Belegerfassung!L2523="Bauleistungen 20%")=TRUE,"",MID(Belegerfassung!L2523,4,2)))</f>
        <v/>
      </c>
      <c r="J2515" s="6" t="str">
        <f>IF(A2515&lt;&gt;"",LEFT(Belegerfassung!D2523,40),"")</f>
        <v/>
      </c>
      <c r="K2515" t="str">
        <f>IF(A2515&lt;&gt;"",VLOOKUP(D2515,Abfrage!$F$2:$G$21,2,FALSE),"")</f>
        <v/>
      </c>
      <c r="L2515" s="6" t="str">
        <f>IF(Belegerfassung!H2523&lt;&gt;"",Belegerfassung!H2523,"")</f>
        <v/>
      </c>
      <c r="M2515" t="str">
        <f>IFERROR(IF(Belegerfassung!E2523&lt;&gt;"",VLOOKUP(Belegerfassung!E2523,Abfrage!$L$2:$M$15,2,),""),"")</f>
        <v/>
      </c>
      <c r="N2515" t="str">
        <f t="shared" si="118"/>
        <v/>
      </c>
      <c r="O2515" t="str">
        <f t="shared" si="119"/>
        <v/>
      </c>
      <c r="P2515" t="str">
        <f>IF(Belegerfassung!G2523&lt;&gt;"",CONCATENATE(Belegerfassung!G2523,".pdf"),"")</f>
        <v/>
      </c>
    </row>
    <row r="2516" spans="1:16">
      <c r="A2516" t="str">
        <f>IF(Belegerfassung!C2524&lt;&gt;"",0,"")</f>
        <v/>
      </c>
      <c r="B2516" t="str">
        <f>IFERROR(VLOOKUP(Belegerfassung!I2524,Konten!A:D,2,FALSE),"")</f>
        <v/>
      </c>
      <c r="C2516" t="str">
        <f>IF(A2516&lt;&gt;"",TEXT(Belegerfassung!C2524,"TT.MM.JJJJ"),"")</f>
        <v/>
      </c>
      <c r="D2516" t="str">
        <f>IFERROR(VLOOKUP(Belegerfassung!A2524,Abfrage!$E$2:$F$20,2,FALSE),"")</f>
        <v/>
      </c>
      <c r="E2516" t="str">
        <f>IF(A2516&lt;&gt;"",Belegerfassung!B2524,"")</f>
        <v/>
      </c>
      <c r="F2516" t="str">
        <f>IF(Belegerfassung!L2524="","",IF(Belegerfassung!L2524&lt;&gt;"",IF(Belegerfassung!L2524&lt;&gt;"",IF(Belegerfassung!J2524&lt;&gt;0,VLOOKUP(Belegerfassung!L2524,Abfrage!$A$2:$C$19,2,),VLOOKUP(Belegerfassung!L2524,Abfrage!$A$2:$C$19,3,)),"")))</f>
        <v/>
      </c>
      <c r="G2516" t="str">
        <f t="shared" si="117"/>
        <v/>
      </c>
      <c r="H2516" s="31" t="str">
        <f>IF(A2516&lt;&gt;"",-Belegerfassung!J2524+Belegerfassung!K2524,"")</f>
        <v/>
      </c>
      <c r="I2516" s="49" t="str">
        <f>IFERROR(IF(H2516&lt;&gt;"",Belegerfassung!L2524*100,""),IF(OR(Belegerfassung!L2524="Leistung EU - Erlöse",Belegerfassung!L2524="Lieferungen EU-Erlöse",Belegerfassung!L2524="EUST",Belegerfassung!L2524="Bauleistungen 20%")=TRUE,"",MID(Belegerfassung!L2524,4,2)))</f>
        <v/>
      </c>
      <c r="J2516" s="6" t="str">
        <f>IF(A2516&lt;&gt;"",LEFT(Belegerfassung!D2524,40),"")</f>
        <v/>
      </c>
      <c r="K2516" t="str">
        <f>IF(A2516&lt;&gt;"",VLOOKUP(D2516,Abfrage!$F$2:$G$21,2,FALSE),"")</f>
        <v/>
      </c>
      <c r="L2516" s="6" t="str">
        <f>IF(Belegerfassung!H2524&lt;&gt;"",Belegerfassung!H2524,"")</f>
        <v/>
      </c>
      <c r="M2516" t="str">
        <f>IFERROR(IF(Belegerfassung!E2524&lt;&gt;"",VLOOKUP(Belegerfassung!E2524,Abfrage!$L$2:$M$15,2,),""),"")</f>
        <v/>
      </c>
      <c r="N2516" t="str">
        <f t="shared" si="118"/>
        <v/>
      </c>
      <c r="O2516" t="str">
        <f t="shared" si="119"/>
        <v/>
      </c>
      <c r="P2516" t="str">
        <f>IF(Belegerfassung!G2524&lt;&gt;"",CONCATENATE(Belegerfassung!G2524,".pdf"),"")</f>
        <v/>
      </c>
    </row>
    <row r="2517" spans="1:16">
      <c r="A2517" t="str">
        <f>IF(Belegerfassung!C2525&lt;&gt;"",0,"")</f>
        <v/>
      </c>
      <c r="B2517" t="str">
        <f>IFERROR(VLOOKUP(Belegerfassung!I2525,Konten!A:D,2,FALSE),"")</f>
        <v/>
      </c>
      <c r="C2517" t="str">
        <f>IF(A2517&lt;&gt;"",TEXT(Belegerfassung!C2525,"TT.MM.JJJJ"),"")</f>
        <v/>
      </c>
      <c r="D2517" t="str">
        <f>IFERROR(VLOOKUP(Belegerfassung!A2525,Abfrage!$E$2:$F$20,2,FALSE),"")</f>
        <v/>
      </c>
      <c r="E2517" t="str">
        <f>IF(A2517&lt;&gt;"",Belegerfassung!B2525,"")</f>
        <v/>
      </c>
      <c r="F2517" t="str">
        <f>IF(Belegerfassung!L2525="","",IF(Belegerfassung!L2525&lt;&gt;"",IF(Belegerfassung!L2525&lt;&gt;"",IF(Belegerfassung!J2525&lt;&gt;0,VLOOKUP(Belegerfassung!L2525,Abfrage!$A$2:$C$19,2,),VLOOKUP(Belegerfassung!L2525,Abfrage!$A$2:$C$19,3,)),"")))</f>
        <v/>
      </c>
      <c r="G2517" t="str">
        <f t="shared" si="117"/>
        <v/>
      </c>
      <c r="H2517" s="31" t="str">
        <f>IF(A2517&lt;&gt;"",-Belegerfassung!J2525+Belegerfassung!K2525,"")</f>
        <v/>
      </c>
      <c r="I2517" s="49" t="str">
        <f>IFERROR(IF(H2517&lt;&gt;"",Belegerfassung!L2525*100,""),IF(OR(Belegerfassung!L2525="Leistung EU - Erlöse",Belegerfassung!L2525="Lieferungen EU-Erlöse",Belegerfassung!L2525="EUST",Belegerfassung!L2525="Bauleistungen 20%")=TRUE,"",MID(Belegerfassung!L2525,4,2)))</f>
        <v/>
      </c>
      <c r="J2517" s="6" t="str">
        <f>IF(A2517&lt;&gt;"",LEFT(Belegerfassung!D2525,40),"")</f>
        <v/>
      </c>
      <c r="K2517" t="str">
        <f>IF(A2517&lt;&gt;"",VLOOKUP(D2517,Abfrage!$F$2:$G$21,2,FALSE),"")</f>
        <v/>
      </c>
      <c r="L2517" s="6" t="str">
        <f>IF(Belegerfassung!H2525&lt;&gt;"",Belegerfassung!H2525,"")</f>
        <v/>
      </c>
      <c r="M2517" t="str">
        <f>IFERROR(IF(Belegerfassung!E2525&lt;&gt;"",VLOOKUP(Belegerfassung!E2525,Abfrage!$L$2:$M$15,2,),""),"")</f>
        <v/>
      </c>
      <c r="N2517" t="str">
        <f t="shared" si="118"/>
        <v/>
      </c>
      <c r="O2517" t="str">
        <f t="shared" si="119"/>
        <v/>
      </c>
      <c r="P2517" t="str">
        <f>IF(Belegerfassung!G2525&lt;&gt;"",CONCATENATE(Belegerfassung!G2525,".pdf"),"")</f>
        <v/>
      </c>
    </row>
    <row r="2518" spans="1:16">
      <c r="A2518" t="str">
        <f>IF(Belegerfassung!C2526&lt;&gt;"",0,"")</f>
        <v/>
      </c>
      <c r="B2518" t="str">
        <f>IFERROR(VLOOKUP(Belegerfassung!I2526,Konten!A:D,2,FALSE),"")</f>
        <v/>
      </c>
      <c r="C2518" t="str">
        <f>IF(A2518&lt;&gt;"",TEXT(Belegerfassung!C2526,"TT.MM.JJJJ"),"")</f>
        <v/>
      </c>
      <c r="D2518" t="str">
        <f>IFERROR(VLOOKUP(Belegerfassung!A2526,Abfrage!$E$2:$F$20,2,FALSE),"")</f>
        <v/>
      </c>
      <c r="E2518" t="str">
        <f>IF(A2518&lt;&gt;"",Belegerfassung!B2526,"")</f>
        <v/>
      </c>
      <c r="F2518" t="str">
        <f>IF(Belegerfassung!L2526="","",IF(Belegerfassung!L2526&lt;&gt;"",IF(Belegerfassung!L2526&lt;&gt;"",IF(Belegerfassung!J2526&lt;&gt;0,VLOOKUP(Belegerfassung!L2526,Abfrage!$A$2:$C$19,2,),VLOOKUP(Belegerfassung!L2526,Abfrage!$A$2:$C$19,3,)),"")))</f>
        <v/>
      </c>
      <c r="G2518" t="str">
        <f t="shared" si="117"/>
        <v/>
      </c>
      <c r="H2518" s="31" t="str">
        <f>IF(A2518&lt;&gt;"",-Belegerfassung!J2526+Belegerfassung!K2526,"")</f>
        <v/>
      </c>
      <c r="I2518" s="49" t="str">
        <f>IFERROR(IF(H2518&lt;&gt;"",Belegerfassung!L2526*100,""),IF(OR(Belegerfassung!L2526="Leistung EU - Erlöse",Belegerfassung!L2526="Lieferungen EU-Erlöse",Belegerfassung!L2526="EUST",Belegerfassung!L2526="Bauleistungen 20%")=TRUE,"",MID(Belegerfassung!L2526,4,2)))</f>
        <v/>
      </c>
      <c r="J2518" s="6" t="str">
        <f>IF(A2518&lt;&gt;"",LEFT(Belegerfassung!D2526,40),"")</f>
        <v/>
      </c>
      <c r="K2518" t="str">
        <f>IF(A2518&lt;&gt;"",VLOOKUP(D2518,Abfrage!$F$2:$G$21,2,FALSE),"")</f>
        <v/>
      </c>
      <c r="L2518" s="6" t="str">
        <f>IF(Belegerfassung!H2526&lt;&gt;"",Belegerfassung!H2526,"")</f>
        <v/>
      </c>
      <c r="M2518" t="str">
        <f>IFERROR(IF(Belegerfassung!E2526&lt;&gt;"",VLOOKUP(Belegerfassung!E2526,Abfrage!$L$2:$M$15,2,),""),"")</f>
        <v/>
      </c>
      <c r="N2518" t="str">
        <f t="shared" si="118"/>
        <v/>
      </c>
      <c r="O2518" t="str">
        <f t="shared" si="119"/>
        <v/>
      </c>
      <c r="P2518" t="str">
        <f>IF(Belegerfassung!G2526&lt;&gt;"",CONCATENATE(Belegerfassung!G2526,".pdf"),"")</f>
        <v/>
      </c>
    </row>
    <row r="2519" spans="1:16">
      <c r="A2519" t="str">
        <f>IF(Belegerfassung!C2527&lt;&gt;"",0,"")</f>
        <v/>
      </c>
      <c r="B2519" t="str">
        <f>IFERROR(VLOOKUP(Belegerfassung!I2527,Konten!A:D,2,FALSE),"")</f>
        <v/>
      </c>
      <c r="C2519" t="str">
        <f>IF(A2519&lt;&gt;"",TEXT(Belegerfassung!C2527,"TT.MM.JJJJ"),"")</f>
        <v/>
      </c>
      <c r="D2519" t="str">
        <f>IFERROR(VLOOKUP(Belegerfassung!A2527,Abfrage!$E$2:$F$20,2,FALSE),"")</f>
        <v/>
      </c>
      <c r="E2519" t="str">
        <f>IF(A2519&lt;&gt;"",Belegerfassung!B2527,"")</f>
        <v/>
      </c>
      <c r="F2519" t="str">
        <f>IF(Belegerfassung!L2527="","",IF(Belegerfassung!L2527&lt;&gt;"",IF(Belegerfassung!L2527&lt;&gt;"",IF(Belegerfassung!J2527&lt;&gt;0,VLOOKUP(Belegerfassung!L2527,Abfrage!$A$2:$C$19,2,),VLOOKUP(Belegerfassung!L2527,Abfrage!$A$2:$C$19,3,)),"")))</f>
        <v/>
      </c>
      <c r="G2519" t="str">
        <f t="shared" si="117"/>
        <v/>
      </c>
      <c r="H2519" s="31" t="str">
        <f>IF(A2519&lt;&gt;"",-Belegerfassung!J2527+Belegerfassung!K2527,"")</f>
        <v/>
      </c>
      <c r="I2519" s="49" t="str">
        <f>IFERROR(IF(H2519&lt;&gt;"",Belegerfassung!L2527*100,""),IF(OR(Belegerfassung!L2527="Leistung EU - Erlöse",Belegerfassung!L2527="Lieferungen EU-Erlöse",Belegerfassung!L2527="EUST",Belegerfassung!L2527="Bauleistungen 20%")=TRUE,"",MID(Belegerfassung!L2527,4,2)))</f>
        <v/>
      </c>
      <c r="J2519" s="6" t="str">
        <f>IF(A2519&lt;&gt;"",LEFT(Belegerfassung!D2527,40),"")</f>
        <v/>
      </c>
      <c r="K2519" t="str">
        <f>IF(A2519&lt;&gt;"",VLOOKUP(D2519,Abfrage!$F$2:$G$21,2,FALSE),"")</f>
        <v/>
      </c>
      <c r="L2519" s="6" t="str">
        <f>IF(Belegerfassung!H2527&lt;&gt;"",Belegerfassung!H2527,"")</f>
        <v/>
      </c>
      <c r="M2519" t="str">
        <f>IFERROR(IF(Belegerfassung!E2527&lt;&gt;"",VLOOKUP(Belegerfassung!E2527,Abfrage!$L$2:$M$15,2,),""),"")</f>
        <v/>
      </c>
      <c r="N2519" t="str">
        <f t="shared" si="118"/>
        <v/>
      </c>
      <c r="O2519" t="str">
        <f t="shared" si="119"/>
        <v/>
      </c>
      <c r="P2519" t="str">
        <f>IF(Belegerfassung!G2527&lt;&gt;"",CONCATENATE(Belegerfassung!G2527,".pdf"),"")</f>
        <v/>
      </c>
    </row>
    <row r="2520" spans="1:16">
      <c r="A2520" t="str">
        <f>IF(Belegerfassung!C2528&lt;&gt;"",0,"")</f>
        <v/>
      </c>
      <c r="B2520" t="str">
        <f>IFERROR(VLOOKUP(Belegerfassung!I2528,Konten!A:D,2,FALSE),"")</f>
        <v/>
      </c>
      <c r="C2520" t="str">
        <f>IF(A2520&lt;&gt;"",TEXT(Belegerfassung!C2528,"TT.MM.JJJJ"),"")</f>
        <v/>
      </c>
      <c r="D2520" t="str">
        <f>IFERROR(VLOOKUP(Belegerfassung!A2528,Abfrage!$E$2:$F$20,2,FALSE),"")</f>
        <v/>
      </c>
      <c r="E2520" t="str">
        <f>IF(A2520&lt;&gt;"",Belegerfassung!B2528,"")</f>
        <v/>
      </c>
      <c r="F2520" t="str">
        <f>IF(Belegerfassung!L2528="","",IF(Belegerfassung!L2528&lt;&gt;"",IF(Belegerfassung!L2528&lt;&gt;"",IF(Belegerfassung!J2528&lt;&gt;0,VLOOKUP(Belegerfassung!L2528,Abfrage!$A$2:$C$19,2,),VLOOKUP(Belegerfassung!L2528,Abfrage!$A$2:$C$19,3,)),"")))</f>
        <v/>
      </c>
      <c r="G2520" t="str">
        <f t="shared" si="117"/>
        <v/>
      </c>
      <c r="H2520" s="31" t="str">
        <f>IF(A2520&lt;&gt;"",-Belegerfassung!J2528+Belegerfassung!K2528,"")</f>
        <v/>
      </c>
      <c r="I2520" s="49" t="str">
        <f>IFERROR(IF(H2520&lt;&gt;"",Belegerfassung!L2528*100,""),IF(OR(Belegerfassung!L2528="Leistung EU - Erlöse",Belegerfassung!L2528="Lieferungen EU-Erlöse",Belegerfassung!L2528="EUST",Belegerfassung!L2528="Bauleistungen 20%")=TRUE,"",MID(Belegerfassung!L2528,4,2)))</f>
        <v/>
      </c>
      <c r="J2520" s="6" t="str">
        <f>IF(A2520&lt;&gt;"",LEFT(Belegerfassung!D2528,40),"")</f>
        <v/>
      </c>
      <c r="K2520" t="str">
        <f>IF(A2520&lt;&gt;"",VLOOKUP(D2520,Abfrage!$F$2:$G$21,2,FALSE),"")</f>
        <v/>
      </c>
      <c r="L2520" s="6" t="str">
        <f>IF(Belegerfassung!H2528&lt;&gt;"",Belegerfassung!H2528,"")</f>
        <v/>
      </c>
      <c r="M2520" t="str">
        <f>IFERROR(IF(Belegerfassung!E2528&lt;&gt;"",VLOOKUP(Belegerfassung!E2528,Abfrage!$L$2:$M$15,2,),""),"")</f>
        <v/>
      </c>
      <c r="N2520" t="str">
        <f t="shared" si="118"/>
        <v/>
      </c>
      <c r="O2520" t="str">
        <f t="shared" si="119"/>
        <v/>
      </c>
      <c r="P2520" t="str">
        <f>IF(Belegerfassung!G2528&lt;&gt;"",CONCATENATE(Belegerfassung!G2528,".pdf"),"")</f>
        <v/>
      </c>
    </row>
    <row r="2521" spans="1:16">
      <c r="A2521" t="str">
        <f>IF(Belegerfassung!C2529&lt;&gt;"",0,"")</f>
        <v/>
      </c>
      <c r="B2521" t="str">
        <f>IFERROR(VLOOKUP(Belegerfassung!I2529,Konten!A:D,2,FALSE),"")</f>
        <v/>
      </c>
      <c r="C2521" t="str">
        <f>IF(A2521&lt;&gt;"",TEXT(Belegerfassung!C2529,"TT.MM.JJJJ"),"")</f>
        <v/>
      </c>
      <c r="D2521" t="str">
        <f>IFERROR(VLOOKUP(Belegerfassung!A2529,Abfrage!$E$2:$F$20,2,FALSE),"")</f>
        <v/>
      </c>
      <c r="E2521" t="str">
        <f>IF(A2521&lt;&gt;"",Belegerfassung!B2529,"")</f>
        <v/>
      </c>
      <c r="F2521" t="str">
        <f>IF(Belegerfassung!L2529="","",IF(Belegerfassung!L2529&lt;&gt;"",IF(Belegerfassung!L2529&lt;&gt;"",IF(Belegerfassung!J2529&lt;&gt;0,VLOOKUP(Belegerfassung!L2529,Abfrage!$A$2:$C$19,2,),VLOOKUP(Belegerfassung!L2529,Abfrage!$A$2:$C$19,3,)),"")))</f>
        <v/>
      </c>
      <c r="G2521" t="str">
        <f t="shared" si="117"/>
        <v/>
      </c>
      <c r="H2521" s="31" t="str">
        <f>IF(A2521&lt;&gt;"",-Belegerfassung!J2529+Belegerfassung!K2529,"")</f>
        <v/>
      </c>
      <c r="I2521" s="49" t="str">
        <f>IFERROR(IF(H2521&lt;&gt;"",Belegerfassung!L2529*100,""),IF(OR(Belegerfassung!L2529="Leistung EU - Erlöse",Belegerfassung!L2529="Lieferungen EU-Erlöse",Belegerfassung!L2529="EUST",Belegerfassung!L2529="Bauleistungen 20%")=TRUE,"",MID(Belegerfassung!L2529,4,2)))</f>
        <v/>
      </c>
      <c r="J2521" s="6" t="str">
        <f>IF(A2521&lt;&gt;"",LEFT(Belegerfassung!D2529,40),"")</f>
        <v/>
      </c>
      <c r="K2521" t="str">
        <f>IF(A2521&lt;&gt;"",VLOOKUP(D2521,Abfrage!$F$2:$G$21,2,FALSE),"")</f>
        <v/>
      </c>
      <c r="L2521" s="6" t="str">
        <f>IF(Belegerfassung!H2529&lt;&gt;"",Belegerfassung!H2529,"")</f>
        <v/>
      </c>
      <c r="M2521" t="str">
        <f>IFERROR(IF(Belegerfassung!E2529&lt;&gt;"",VLOOKUP(Belegerfassung!E2529,Abfrage!$L$2:$M$15,2,),""),"")</f>
        <v/>
      </c>
      <c r="N2521" t="str">
        <f t="shared" si="118"/>
        <v/>
      </c>
      <c r="O2521" t="str">
        <f t="shared" si="119"/>
        <v/>
      </c>
      <c r="P2521" t="str">
        <f>IF(Belegerfassung!G2529&lt;&gt;"",CONCATENATE(Belegerfassung!G2529,".pdf"),"")</f>
        <v/>
      </c>
    </row>
    <row r="2522" spans="1:16">
      <c r="A2522" t="str">
        <f>IF(Belegerfassung!C2530&lt;&gt;"",0,"")</f>
        <v/>
      </c>
      <c r="B2522" t="str">
        <f>IFERROR(VLOOKUP(Belegerfassung!I2530,Konten!A:D,2,FALSE),"")</f>
        <v/>
      </c>
      <c r="C2522" t="str">
        <f>IF(A2522&lt;&gt;"",TEXT(Belegerfassung!C2530,"TT.MM.JJJJ"),"")</f>
        <v/>
      </c>
      <c r="D2522" t="str">
        <f>IFERROR(VLOOKUP(Belegerfassung!A2530,Abfrage!$E$2:$F$20,2,FALSE),"")</f>
        <v/>
      </c>
      <c r="E2522" t="str">
        <f>IF(A2522&lt;&gt;"",Belegerfassung!B2530,"")</f>
        <v/>
      </c>
      <c r="F2522" t="str">
        <f>IF(Belegerfassung!L2530="","",IF(Belegerfassung!L2530&lt;&gt;"",IF(Belegerfassung!L2530&lt;&gt;"",IF(Belegerfassung!J2530&lt;&gt;0,VLOOKUP(Belegerfassung!L2530,Abfrage!$A$2:$C$19,2,),VLOOKUP(Belegerfassung!L2530,Abfrage!$A$2:$C$19,3,)),"")))</f>
        <v/>
      </c>
      <c r="G2522" t="str">
        <f t="shared" si="117"/>
        <v/>
      </c>
      <c r="H2522" s="31" t="str">
        <f>IF(A2522&lt;&gt;"",-Belegerfassung!J2530+Belegerfassung!K2530,"")</f>
        <v/>
      </c>
      <c r="I2522" s="49" t="str">
        <f>IFERROR(IF(H2522&lt;&gt;"",Belegerfassung!L2530*100,""),IF(OR(Belegerfassung!L2530="Leistung EU - Erlöse",Belegerfassung!L2530="Lieferungen EU-Erlöse",Belegerfassung!L2530="EUST",Belegerfassung!L2530="Bauleistungen 20%")=TRUE,"",MID(Belegerfassung!L2530,4,2)))</f>
        <v/>
      </c>
      <c r="J2522" s="6" t="str">
        <f>IF(A2522&lt;&gt;"",LEFT(Belegerfassung!D2530,40),"")</f>
        <v/>
      </c>
      <c r="K2522" t="str">
        <f>IF(A2522&lt;&gt;"",VLOOKUP(D2522,Abfrage!$F$2:$G$21,2,FALSE),"")</f>
        <v/>
      </c>
      <c r="L2522" s="6" t="str">
        <f>IF(Belegerfassung!H2530&lt;&gt;"",Belegerfassung!H2530,"")</f>
        <v/>
      </c>
      <c r="M2522" t="str">
        <f>IFERROR(IF(Belegerfassung!E2530&lt;&gt;"",VLOOKUP(Belegerfassung!E2530,Abfrage!$L$2:$M$15,2,),""),"")</f>
        <v/>
      </c>
      <c r="N2522" t="str">
        <f t="shared" si="118"/>
        <v/>
      </c>
      <c r="O2522" t="str">
        <f t="shared" si="119"/>
        <v/>
      </c>
      <c r="P2522" t="str">
        <f>IF(Belegerfassung!G2530&lt;&gt;"",CONCATENATE(Belegerfassung!G2530,".pdf"),"")</f>
        <v/>
      </c>
    </row>
    <row r="2523" spans="1:16">
      <c r="A2523" t="str">
        <f>IF(Belegerfassung!C2531&lt;&gt;"",0,"")</f>
        <v/>
      </c>
      <c r="B2523" t="str">
        <f>IFERROR(VLOOKUP(Belegerfassung!I2531,Konten!A:D,2,FALSE),"")</f>
        <v/>
      </c>
      <c r="C2523" t="str">
        <f>IF(A2523&lt;&gt;"",TEXT(Belegerfassung!C2531,"TT.MM.JJJJ"),"")</f>
        <v/>
      </c>
      <c r="D2523" t="str">
        <f>IFERROR(VLOOKUP(Belegerfassung!A2531,Abfrage!$E$2:$F$20,2,FALSE),"")</f>
        <v/>
      </c>
      <c r="E2523" t="str">
        <f>IF(A2523&lt;&gt;"",Belegerfassung!B2531,"")</f>
        <v/>
      </c>
      <c r="F2523" t="str">
        <f>IF(Belegerfassung!L2531="","",IF(Belegerfassung!L2531&lt;&gt;"",IF(Belegerfassung!L2531&lt;&gt;"",IF(Belegerfassung!J2531&lt;&gt;0,VLOOKUP(Belegerfassung!L2531,Abfrage!$A$2:$C$19,2,),VLOOKUP(Belegerfassung!L2531,Abfrage!$A$2:$C$19,3,)),"")))</f>
        <v/>
      </c>
      <c r="G2523" t="str">
        <f t="shared" si="117"/>
        <v/>
      </c>
      <c r="H2523" s="31" t="str">
        <f>IF(A2523&lt;&gt;"",-Belegerfassung!J2531+Belegerfassung!K2531,"")</f>
        <v/>
      </c>
      <c r="I2523" s="49" t="str">
        <f>IFERROR(IF(H2523&lt;&gt;"",Belegerfassung!L2531*100,""),IF(OR(Belegerfassung!L2531="Leistung EU - Erlöse",Belegerfassung!L2531="Lieferungen EU-Erlöse",Belegerfassung!L2531="EUST",Belegerfassung!L2531="Bauleistungen 20%")=TRUE,"",MID(Belegerfassung!L2531,4,2)))</f>
        <v/>
      </c>
      <c r="J2523" s="6" t="str">
        <f>IF(A2523&lt;&gt;"",LEFT(Belegerfassung!D2531,40),"")</f>
        <v/>
      </c>
      <c r="K2523" t="str">
        <f>IF(A2523&lt;&gt;"",VLOOKUP(D2523,Abfrage!$F$2:$G$21,2,FALSE),"")</f>
        <v/>
      </c>
      <c r="L2523" s="6" t="str">
        <f>IF(Belegerfassung!H2531&lt;&gt;"",Belegerfassung!H2531,"")</f>
        <v/>
      </c>
      <c r="M2523" t="str">
        <f>IFERROR(IF(Belegerfassung!E2531&lt;&gt;"",VLOOKUP(Belegerfassung!E2531,Abfrage!$L$2:$M$15,2,),""),"")</f>
        <v/>
      </c>
      <c r="N2523" t="str">
        <f t="shared" si="118"/>
        <v/>
      </c>
      <c r="O2523" t="str">
        <f t="shared" si="119"/>
        <v/>
      </c>
      <c r="P2523" t="str">
        <f>IF(Belegerfassung!G2531&lt;&gt;"",CONCATENATE(Belegerfassung!G2531,".pdf"),"")</f>
        <v/>
      </c>
    </row>
    <row r="2524" spans="1:16">
      <c r="A2524" t="str">
        <f>IF(Belegerfassung!C2532&lt;&gt;"",0,"")</f>
        <v/>
      </c>
      <c r="B2524" t="str">
        <f>IFERROR(VLOOKUP(Belegerfassung!I2532,Konten!A:D,2,FALSE),"")</f>
        <v/>
      </c>
      <c r="C2524" t="str">
        <f>IF(A2524&lt;&gt;"",TEXT(Belegerfassung!C2532,"TT.MM.JJJJ"),"")</f>
        <v/>
      </c>
      <c r="D2524" t="str">
        <f>IFERROR(VLOOKUP(Belegerfassung!A2532,Abfrage!$E$2:$F$20,2,FALSE),"")</f>
        <v/>
      </c>
      <c r="E2524" t="str">
        <f>IF(A2524&lt;&gt;"",Belegerfassung!B2532,"")</f>
        <v/>
      </c>
      <c r="F2524" t="str">
        <f>IF(Belegerfassung!L2532="","",IF(Belegerfassung!L2532&lt;&gt;"",IF(Belegerfassung!L2532&lt;&gt;"",IF(Belegerfassung!J2532&lt;&gt;0,VLOOKUP(Belegerfassung!L2532,Abfrage!$A$2:$C$19,2,),VLOOKUP(Belegerfassung!L2532,Abfrage!$A$2:$C$19,3,)),"")))</f>
        <v/>
      </c>
      <c r="G2524" t="str">
        <f t="shared" si="117"/>
        <v/>
      </c>
      <c r="H2524" s="31" t="str">
        <f>IF(A2524&lt;&gt;"",-Belegerfassung!J2532+Belegerfassung!K2532,"")</f>
        <v/>
      </c>
      <c r="I2524" s="49" t="str">
        <f>IFERROR(IF(H2524&lt;&gt;"",Belegerfassung!L2532*100,""),IF(OR(Belegerfassung!L2532="Leistung EU - Erlöse",Belegerfassung!L2532="Lieferungen EU-Erlöse",Belegerfassung!L2532="EUST",Belegerfassung!L2532="Bauleistungen 20%")=TRUE,"",MID(Belegerfassung!L2532,4,2)))</f>
        <v/>
      </c>
      <c r="J2524" s="6" t="str">
        <f>IF(A2524&lt;&gt;"",LEFT(Belegerfassung!D2532,40),"")</f>
        <v/>
      </c>
      <c r="K2524" t="str">
        <f>IF(A2524&lt;&gt;"",VLOOKUP(D2524,Abfrage!$F$2:$G$21,2,FALSE),"")</f>
        <v/>
      </c>
      <c r="L2524" s="6" t="str">
        <f>IF(Belegerfassung!H2532&lt;&gt;"",Belegerfassung!H2532,"")</f>
        <v/>
      </c>
      <c r="M2524" t="str">
        <f>IFERROR(IF(Belegerfassung!E2532&lt;&gt;"",VLOOKUP(Belegerfassung!E2532,Abfrage!$L$2:$M$15,2,),""),"")</f>
        <v/>
      </c>
      <c r="N2524" t="str">
        <f t="shared" si="118"/>
        <v/>
      </c>
      <c r="O2524" t="str">
        <f t="shared" si="119"/>
        <v/>
      </c>
      <c r="P2524" t="str">
        <f>IF(Belegerfassung!G2532&lt;&gt;"",CONCATENATE(Belegerfassung!G2532,".pdf"),"")</f>
        <v/>
      </c>
    </row>
    <row r="2525" spans="1:16">
      <c r="A2525" t="str">
        <f>IF(Belegerfassung!C2533&lt;&gt;"",0,"")</f>
        <v/>
      </c>
      <c r="B2525" t="str">
        <f>IFERROR(VLOOKUP(Belegerfassung!I2533,Konten!A:D,2,FALSE),"")</f>
        <v/>
      </c>
      <c r="C2525" t="str">
        <f>IF(A2525&lt;&gt;"",TEXT(Belegerfassung!C2533,"TT.MM.JJJJ"),"")</f>
        <v/>
      </c>
      <c r="D2525" t="str">
        <f>IFERROR(VLOOKUP(Belegerfassung!A2533,Abfrage!$E$2:$F$20,2,FALSE),"")</f>
        <v/>
      </c>
      <c r="E2525" t="str">
        <f>IF(A2525&lt;&gt;"",Belegerfassung!B2533,"")</f>
        <v/>
      </c>
      <c r="F2525" t="str">
        <f>IF(Belegerfassung!L2533="","",IF(Belegerfassung!L2533&lt;&gt;"",IF(Belegerfassung!L2533&lt;&gt;"",IF(Belegerfassung!J2533&lt;&gt;0,VLOOKUP(Belegerfassung!L2533,Abfrage!$A$2:$C$19,2,),VLOOKUP(Belegerfassung!L2533,Abfrage!$A$2:$C$19,3,)),"")))</f>
        <v/>
      </c>
      <c r="G2525" t="str">
        <f t="shared" si="117"/>
        <v/>
      </c>
      <c r="H2525" s="31" t="str">
        <f>IF(A2525&lt;&gt;"",-Belegerfassung!J2533+Belegerfassung!K2533,"")</f>
        <v/>
      </c>
      <c r="I2525" s="49" t="str">
        <f>IFERROR(IF(H2525&lt;&gt;"",Belegerfassung!L2533*100,""),IF(OR(Belegerfassung!L2533="Leistung EU - Erlöse",Belegerfassung!L2533="Lieferungen EU-Erlöse",Belegerfassung!L2533="EUST",Belegerfassung!L2533="Bauleistungen 20%")=TRUE,"",MID(Belegerfassung!L2533,4,2)))</f>
        <v/>
      </c>
      <c r="J2525" s="6" t="str">
        <f>IF(A2525&lt;&gt;"",LEFT(Belegerfassung!D2533,40),"")</f>
        <v/>
      </c>
      <c r="K2525" t="str">
        <f>IF(A2525&lt;&gt;"",VLOOKUP(D2525,Abfrage!$F$2:$G$21,2,FALSE),"")</f>
        <v/>
      </c>
      <c r="L2525" s="6" t="str">
        <f>IF(Belegerfassung!H2533&lt;&gt;"",Belegerfassung!H2533,"")</f>
        <v/>
      </c>
      <c r="M2525" t="str">
        <f>IFERROR(IF(Belegerfassung!E2533&lt;&gt;"",VLOOKUP(Belegerfassung!E2533,Abfrage!$L$2:$M$15,2,),""),"")</f>
        <v/>
      </c>
      <c r="N2525" t="str">
        <f t="shared" si="118"/>
        <v/>
      </c>
      <c r="O2525" t="str">
        <f t="shared" si="119"/>
        <v/>
      </c>
      <c r="P2525" t="str">
        <f>IF(Belegerfassung!G2533&lt;&gt;"",CONCATENATE(Belegerfassung!G2533,".pdf"),"")</f>
        <v/>
      </c>
    </row>
    <row r="2526" spans="1:16">
      <c r="A2526" t="str">
        <f>IF(Belegerfassung!C2534&lt;&gt;"",0,"")</f>
        <v/>
      </c>
      <c r="B2526" t="str">
        <f>IFERROR(VLOOKUP(Belegerfassung!I2534,Konten!A:D,2,FALSE),"")</f>
        <v/>
      </c>
      <c r="C2526" t="str">
        <f>IF(A2526&lt;&gt;"",TEXT(Belegerfassung!C2534,"TT.MM.JJJJ"),"")</f>
        <v/>
      </c>
      <c r="D2526" t="str">
        <f>IFERROR(VLOOKUP(Belegerfassung!A2534,Abfrage!$E$2:$F$20,2,FALSE),"")</f>
        <v/>
      </c>
      <c r="E2526" t="str">
        <f>IF(A2526&lt;&gt;"",Belegerfassung!B2534,"")</f>
        <v/>
      </c>
      <c r="F2526" t="str">
        <f>IF(Belegerfassung!L2534="","",IF(Belegerfassung!L2534&lt;&gt;"",IF(Belegerfassung!L2534&lt;&gt;"",IF(Belegerfassung!J2534&lt;&gt;0,VLOOKUP(Belegerfassung!L2534,Abfrage!$A$2:$C$19,2,),VLOOKUP(Belegerfassung!L2534,Abfrage!$A$2:$C$19,3,)),"")))</f>
        <v/>
      </c>
      <c r="G2526" t="str">
        <f t="shared" si="117"/>
        <v/>
      </c>
      <c r="H2526" s="31" t="str">
        <f>IF(A2526&lt;&gt;"",-Belegerfassung!J2534+Belegerfassung!K2534,"")</f>
        <v/>
      </c>
      <c r="I2526" s="49" t="str">
        <f>IFERROR(IF(H2526&lt;&gt;"",Belegerfassung!L2534*100,""),IF(OR(Belegerfassung!L2534="Leistung EU - Erlöse",Belegerfassung!L2534="Lieferungen EU-Erlöse",Belegerfassung!L2534="EUST",Belegerfassung!L2534="Bauleistungen 20%")=TRUE,"",MID(Belegerfassung!L2534,4,2)))</f>
        <v/>
      </c>
      <c r="J2526" s="6" t="str">
        <f>IF(A2526&lt;&gt;"",LEFT(Belegerfassung!D2534,40),"")</f>
        <v/>
      </c>
      <c r="K2526" t="str">
        <f>IF(A2526&lt;&gt;"",VLOOKUP(D2526,Abfrage!$F$2:$G$21,2,FALSE),"")</f>
        <v/>
      </c>
      <c r="L2526" s="6" t="str">
        <f>IF(Belegerfassung!H2534&lt;&gt;"",Belegerfassung!H2534,"")</f>
        <v/>
      </c>
      <c r="M2526" t="str">
        <f>IFERROR(IF(Belegerfassung!E2534&lt;&gt;"",VLOOKUP(Belegerfassung!E2534,Abfrage!$L$2:$M$15,2,),""),"")</f>
        <v/>
      </c>
      <c r="N2526" t="str">
        <f t="shared" si="118"/>
        <v/>
      </c>
      <c r="O2526" t="str">
        <f t="shared" si="119"/>
        <v/>
      </c>
      <c r="P2526" t="str">
        <f>IF(Belegerfassung!G2534&lt;&gt;"",CONCATENATE(Belegerfassung!G2534,".pdf"),"")</f>
        <v/>
      </c>
    </row>
    <row r="2527" spans="1:16">
      <c r="A2527" t="str">
        <f>IF(Belegerfassung!C2535&lt;&gt;"",0,"")</f>
        <v/>
      </c>
      <c r="B2527" t="str">
        <f>IFERROR(VLOOKUP(Belegerfassung!I2535,Konten!A:D,2,FALSE),"")</f>
        <v/>
      </c>
      <c r="C2527" t="str">
        <f>IF(A2527&lt;&gt;"",TEXT(Belegerfassung!C2535,"TT.MM.JJJJ"),"")</f>
        <v/>
      </c>
      <c r="D2527" t="str">
        <f>IFERROR(VLOOKUP(Belegerfassung!A2535,Abfrage!$E$2:$F$20,2,FALSE),"")</f>
        <v/>
      </c>
      <c r="E2527" t="str">
        <f>IF(A2527&lt;&gt;"",Belegerfassung!B2535,"")</f>
        <v/>
      </c>
      <c r="F2527" t="str">
        <f>IF(Belegerfassung!L2535="","",IF(Belegerfassung!L2535&lt;&gt;"",IF(Belegerfassung!L2535&lt;&gt;"",IF(Belegerfassung!J2535&lt;&gt;0,VLOOKUP(Belegerfassung!L2535,Abfrage!$A$2:$C$19,2,),VLOOKUP(Belegerfassung!L2535,Abfrage!$A$2:$C$19,3,)),"")))</f>
        <v/>
      </c>
      <c r="G2527" t="str">
        <f t="shared" si="117"/>
        <v/>
      </c>
      <c r="H2527" s="31" t="str">
        <f>IF(A2527&lt;&gt;"",-Belegerfassung!J2535+Belegerfassung!K2535,"")</f>
        <v/>
      </c>
      <c r="I2527" s="49" t="str">
        <f>IFERROR(IF(H2527&lt;&gt;"",Belegerfassung!L2535*100,""),IF(OR(Belegerfassung!L2535="Leistung EU - Erlöse",Belegerfassung!L2535="Lieferungen EU-Erlöse",Belegerfassung!L2535="EUST",Belegerfassung!L2535="Bauleistungen 20%")=TRUE,"",MID(Belegerfassung!L2535,4,2)))</f>
        <v/>
      </c>
      <c r="J2527" s="6" t="str">
        <f>IF(A2527&lt;&gt;"",LEFT(Belegerfassung!D2535,40),"")</f>
        <v/>
      </c>
      <c r="K2527" t="str">
        <f>IF(A2527&lt;&gt;"",VLOOKUP(D2527,Abfrage!$F$2:$G$21,2,FALSE),"")</f>
        <v/>
      </c>
      <c r="L2527" s="6" t="str">
        <f>IF(Belegerfassung!H2535&lt;&gt;"",Belegerfassung!H2535,"")</f>
        <v/>
      </c>
      <c r="M2527" t="str">
        <f>IFERROR(IF(Belegerfassung!E2535&lt;&gt;"",VLOOKUP(Belegerfassung!E2535,Abfrage!$L$2:$M$15,2,),""),"")</f>
        <v/>
      </c>
      <c r="N2527" t="str">
        <f t="shared" si="118"/>
        <v/>
      </c>
      <c r="O2527" t="str">
        <f t="shared" si="119"/>
        <v/>
      </c>
      <c r="P2527" t="str">
        <f>IF(Belegerfassung!G2535&lt;&gt;"",CONCATENATE(Belegerfassung!G2535,".pdf"),"")</f>
        <v/>
      </c>
    </row>
    <row r="2528" spans="1:16">
      <c r="A2528" t="str">
        <f>IF(Belegerfassung!C2536&lt;&gt;"",0,"")</f>
        <v/>
      </c>
      <c r="B2528" t="str">
        <f>IFERROR(VLOOKUP(Belegerfassung!I2536,Konten!A:D,2,FALSE),"")</f>
        <v/>
      </c>
      <c r="C2528" t="str">
        <f>IF(A2528&lt;&gt;"",TEXT(Belegerfassung!C2536,"TT.MM.JJJJ"),"")</f>
        <v/>
      </c>
      <c r="D2528" t="str">
        <f>IFERROR(VLOOKUP(Belegerfassung!A2536,Abfrage!$E$2:$F$20,2,FALSE),"")</f>
        <v/>
      </c>
      <c r="E2528" t="str">
        <f>IF(A2528&lt;&gt;"",Belegerfassung!B2536,"")</f>
        <v/>
      </c>
      <c r="F2528" t="str">
        <f>IF(Belegerfassung!L2536="","",IF(Belegerfassung!L2536&lt;&gt;"",IF(Belegerfassung!L2536&lt;&gt;"",IF(Belegerfassung!J2536&lt;&gt;0,VLOOKUP(Belegerfassung!L2536,Abfrage!$A$2:$C$19,2,),VLOOKUP(Belegerfassung!L2536,Abfrage!$A$2:$C$19,3,)),"")))</f>
        <v/>
      </c>
      <c r="G2528" t="str">
        <f t="shared" si="117"/>
        <v/>
      </c>
      <c r="H2528" s="31" t="str">
        <f>IF(A2528&lt;&gt;"",-Belegerfassung!J2536+Belegerfassung!K2536,"")</f>
        <v/>
      </c>
      <c r="I2528" s="49" t="str">
        <f>IFERROR(IF(H2528&lt;&gt;"",Belegerfassung!L2536*100,""),IF(OR(Belegerfassung!L2536="Leistung EU - Erlöse",Belegerfassung!L2536="Lieferungen EU-Erlöse",Belegerfassung!L2536="EUST",Belegerfassung!L2536="Bauleistungen 20%")=TRUE,"",MID(Belegerfassung!L2536,4,2)))</f>
        <v/>
      </c>
      <c r="J2528" s="6" t="str">
        <f>IF(A2528&lt;&gt;"",LEFT(Belegerfassung!D2536,40),"")</f>
        <v/>
      </c>
      <c r="K2528" t="str">
        <f>IF(A2528&lt;&gt;"",VLOOKUP(D2528,Abfrage!$F$2:$G$21,2,FALSE),"")</f>
        <v/>
      </c>
      <c r="L2528" s="6" t="str">
        <f>IF(Belegerfassung!H2536&lt;&gt;"",Belegerfassung!H2536,"")</f>
        <v/>
      </c>
      <c r="M2528" t="str">
        <f>IFERROR(IF(Belegerfassung!E2536&lt;&gt;"",VLOOKUP(Belegerfassung!E2536,Abfrage!$L$2:$M$15,2,),""),"")</f>
        <v/>
      </c>
      <c r="N2528" t="str">
        <f t="shared" si="118"/>
        <v/>
      </c>
      <c r="O2528" t="str">
        <f t="shared" si="119"/>
        <v/>
      </c>
      <c r="P2528" t="str">
        <f>IF(Belegerfassung!G2536&lt;&gt;"",CONCATENATE(Belegerfassung!G2536,".pdf"),"")</f>
        <v/>
      </c>
    </row>
    <row r="2529" spans="1:16">
      <c r="A2529" t="str">
        <f>IF(Belegerfassung!C2537&lt;&gt;"",0,"")</f>
        <v/>
      </c>
      <c r="B2529" t="str">
        <f>IFERROR(VLOOKUP(Belegerfassung!I2537,Konten!A:D,2,FALSE),"")</f>
        <v/>
      </c>
      <c r="C2529" t="str">
        <f>IF(A2529&lt;&gt;"",TEXT(Belegerfassung!C2537,"TT.MM.JJJJ"),"")</f>
        <v/>
      </c>
      <c r="D2529" t="str">
        <f>IFERROR(VLOOKUP(Belegerfassung!A2537,Abfrage!$E$2:$F$20,2,FALSE),"")</f>
        <v/>
      </c>
      <c r="E2529" t="str">
        <f>IF(A2529&lt;&gt;"",Belegerfassung!B2537,"")</f>
        <v/>
      </c>
      <c r="F2529" t="str">
        <f>IF(Belegerfassung!L2537="","",IF(Belegerfassung!L2537&lt;&gt;"",IF(Belegerfassung!L2537&lt;&gt;"",IF(Belegerfassung!J2537&lt;&gt;0,VLOOKUP(Belegerfassung!L2537,Abfrage!$A$2:$C$19,2,),VLOOKUP(Belegerfassung!L2537,Abfrage!$A$2:$C$19,3,)),"")))</f>
        <v/>
      </c>
      <c r="G2529" t="str">
        <f t="shared" si="117"/>
        <v/>
      </c>
      <c r="H2529" s="31" t="str">
        <f>IF(A2529&lt;&gt;"",-Belegerfassung!J2537+Belegerfassung!K2537,"")</f>
        <v/>
      </c>
      <c r="I2529" s="49" t="str">
        <f>IFERROR(IF(H2529&lt;&gt;"",Belegerfassung!L2537*100,""),IF(OR(Belegerfassung!L2537="Leistung EU - Erlöse",Belegerfassung!L2537="Lieferungen EU-Erlöse",Belegerfassung!L2537="EUST",Belegerfassung!L2537="Bauleistungen 20%")=TRUE,"",MID(Belegerfassung!L2537,4,2)))</f>
        <v/>
      </c>
      <c r="J2529" s="6" t="str">
        <f>IF(A2529&lt;&gt;"",LEFT(Belegerfassung!D2537,40),"")</f>
        <v/>
      </c>
      <c r="K2529" t="str">
        <f>IF(A2529&lt;&gt;"",VLOOKUP(D2529,Abfrage!$F$2:$G$21,2,FALSE),"")</f>
        <v/>
      </c>
      <c r="L2529" s="6" t="str">
        <f>IF(Belegerfassung!H2537&lt;&gt;"",Belegerfassung!H2537,"")</f>
        <v/>
      </c>
      <c r="M2529" t="str">
        <f>IFERROR(IF(Belegerfassung!E2537&lt;&gt;"",VLOOKUP(Belegerfassung!E2537,Abfrage!$L$2:$M$15,2,),""),"")</f>
        <v/>
      </c>
      <c r="N2529" t="str">
        <f t="shared" si="118"/>
        <v/>
      </c>
      <c r="O2529" t="str">
        <f t="shared" si="119"/>
        <v/>
      </c>
      <c r="P2529" t="str">
        <f>IF(Belegerfassung!G2537&lt;&gt;"",CONCATENATE(Belegerfassung!G2537,".pdf"),"")</f>
        <v/>
      </c>
    </row>
    <row r="2530" spans="1:16">
      <c r="A2530" t="str">
        <f>IF(Belegerfassung!C2538&lt;&gt;"",0,"")</f>
        <v/>
      </c>
      <c r="B2530" t="str">
        <f>IFERROR(VLOOKUP(Belegerfassung!I2538,Konten!A:D,2,FALSE),"")</f>
        <v/>
      </c>
      <c r="C2530" t="str">
        <f>IF(A2530&lt;&gt;"",TEXT(Belegerfassung!C2538,"TT.MM.JJJJ"),"")</f>
        <v/>
      </c>
      <c r="D2530" t="str">
        <f>IFERROR(VLOOKUP(Belegerfassung!A2538,Abfrage!$E$2:$F$20,2,FALSE),"")</f>
        <v/>
      </c>
      <c r="E2530" t="str">
        <f>IF(A2530&lt;&gt;"",Belegerfassung!B2538,"")</f>
        <v/>
      </c>
      <c r="F2530" t="str">
        <f>IF(Belegerfassung!L2538="","",IF(Belegerfassung!L2538&lt;&gt;"",IF(Belegerfassung!L2538&lt;&gt;"",IF(Belegerfassung!J2538&lt;&gt;0,VLOOKUP(Belegerfassung!L2538,Abfrage!$A$2:$C$19,2,),VLOOKUP(Belegerfassung!L2538,Abfrage!$A$2:$C$19,3,)),"")))</f>
        <v/>
      </c>
      <c r="G2530" t="str">
        <f t="shared" si="117"/>
        <v/>
      </c>
      <c r="H2530" s="31" t="str">
        <f>IF(A2530&lt;&gt;"",-Belegerfassung!J2538+Belegerfassung!K2538,"")</f>
        <v/>
      </c>
      <c r="I2530" s="49" t="str">
        <f>IFERROR(IF(H2530&lt;&gt;"",Belegerfassung!L2538*100,""),IF(OR(Belegerfassung!L2538="Leistung EU - Erlöse",Belegerfassung!L2538="Lieferungen EU-Erlöse",Belegerfassung!L2538="EUST",Belegerfassung!L2538="Bauleistungen 20%")=TRUE,"",MID(Belegerfassung!L2538,4,2)))</f>
        <v/>
      </c>
      <c r="J2530" s="6" t="str">
        <f>IF(A2530&lt;&gt;"",LEFT(Belegerfassung!D2538,40),"")</f>
        <v/>
      </c>
      <c r="K2530" t="str">
        <f>IF(A2530&lt;&gt;"",VLOOKUP(D2530,Abfrage!$F$2:$G$21,2,FALSE),"")</f>
        <v/>
      </c>
      <c r="L2530" s="6" t="str">
        <f>IF(Belegerfassung!H2538&lt;&gt;"",Belegerfassung!H2538,"")</f>
        <v/>
      </c>
      <c r="M2530" t="str">
        <f>IFERROR(IF(Belegerfassung!E2538&lt;&gt;"",VLOOKUP(Belegerfassung!E2538,Abfrage!$L$2:$M$15,2,),""),"")</f>
        <v/>
      </c>
      <c r="N2530" t="str">
        <f t="shared" si="118"/>
        <v/>
      </c>
      <c r="O2530" t="str">
        <f t="shared" si="119"/>
        <v/>
      </c>
      <c r="P2530" t="str">
        <f>IF(Belegerfassung!G2538&lt;&gt;"",CONCATENATE(Belegerfassung!G2538,".pdf"),"")</f>
        <v/>
      </c>
    </row>
    <row r="2531" spans="1:16">
      <c r="A2531" t="str">
        <f>IF(Belegerfassung!C2539&lt;&gt;"",0,"")</f>
        <v/>
      </c>
      <c r="B2531" t="str">
        <f>IFERROR(VLOOKUP(Belegerfassung!I2539,Konten!A:D,2,FALSE),"")</f>
        <v/>
      </c>
      <c r="C2531" t="str">
        <f>IF(A2531&lt;&gt;"",TEXT(Belegerfassung!C2539,"TT.MM.JJJJ"),"")</f>
        <v/>
      </c>
      <c r="D2531" t="str">
        <f>IFERROR(VLOOKUP(Belegerfassung!A2539,Abfrage!$E$2:$F$20,2,FALSE),"")</f>
        <v/>
      </c>
      <c r="E2531" t="str">
        <f>IF(A2531&lt;&gt;"",Belegerfassung!B2539,"")</f>
        <v/>
      </c>
      <c r="F2531" t="str">
        <f>IF(Belegerfassung!L2539="","",IF(Belegerfassung!L2539&lt;&gt;"",IF(Belegerfassung!L2539&lt;&gt;"",IF(Belegerfassung!J2539&lt;&gt;0,VLOOKUP(Belegerfassung!L2539,Abfrage!$A$2:$C$19,2,),VLOOKUP(Belegerfassung!L2539,Abfrage!$A$2:$C$19,3,)),"")))</f>
        <v/>
      </c>
      <c r="G2531" t="str">
        <f t="shared" si="117"/>
        <v/>
      </c>
      <c r="H2531" s="31" t="str">
        <f>IF(A2531&lt;&gt;"",-Belegerfassung!J2539+Belegerfassung!K2539,"")</f>
        <v/>
      </c>
      <c r="I2531" s="49" t="str">
        <f>IFERROR(IF(H2531&lt;&gt;"",Belegerfassung!L2539*100,""),IF(OR(Belegerfassung!L2539="Leistung EU - Erlöse",Belegerfassung!L2539="Lieferungen EU-Erlöse",Belegerfassung!L2539="EUST",Belegerfassung!L2539="Bauleistungen 20%")=TRUE,"",MID(Belegerfassung!L2539,4,2)))</f>
        <v/>
      </c>
      <c r="J2531" s="6" t="str">
        <f>IF(A2531&lt;&gt;"",LEFT(Belegerfassung!D2539,40),"")</f>
        <v/>
      </c>
      <c r="K2531" t="str">
        <f>IF(A2531&lt;&gt;"",VLOOKUP(D2531,Abfrage!$F$2:$G$21,2,FALSE),"")</f>
        <v/>
      </c>
      <c r="L2531" s="6" t="str">
        <f>IF(Belegerfassung!H2539&lt;&gt;"",Belegerfassung!H2539,"")</f>
        <v/>
      </c>
      <c r="M2531" t="str">
        <f>IFERROR(IF(Belegerfassung!E2539&lt;&gt;"",VLOOKUP(Belegerfassung!E2539,Abfrage!$L$2:$M$15,2,),""),"")</f>
        <v/>
      </c>
      <c r="N2531" t="str">
        <f t="shared" si="118"/>
        <v/>
      </c>
      <c r="O2531" t="str">
        <f t="shared" si="119"/>
        <v/>
      </c>
      <c r="P2531" t="str">
        <f>IF(Belegerfassung!G2539&lt;&gt;"",CONCATENATE(Belegerfassung!G2539,".pdf"),"")</f>
        <v/>
      </c>
    </row>
    <row r="2532" spans="1:16">
      <c r="A2532" t="str">
        <f>IF(Belegerfassung!C2540&lt;&gt;"",0,"")</f>
        <v/>
      </c>
      <c r="B2532" t="str">
        <f>IFERROR(VLOOKUP(Belegerfassung!I2540,Konten!A:D,2,FALSE),"")</f>
        <v/>
      </c>
      <c r="C2532" t="str">
        <f>IF(A2532&lt;&gt;"",TEXT(Belegerfassung!C2540,"TT.MM.JJJJ"),"")</f>
        <v/>
      </c>
      <c r="D2532" t="str">
        <f>IFERROR(VLOOKUP(Belegerfassung!A2540,Abfrage!$E$2:$F$20,2,FALSE),"")</f>
        <v/>
      </c>
      <c r="E2532" t="str">
        <f>IF(A2532&lt;&gt;"",Belegerfassung!B2540,"")</f>
        <v/>
      </c>
      <c r="F2532" t="str">
        <f>IF(Belegerfassung!L2540="","",IF(Belegerfassung!L2540&lt;&gt;"",IF(Belegerfassung!L2540&lt;&gt;"",IF(Belegerfassung!J2540&lt;&gt;0,VLOOKUP(Belegerfassung!L2540,Abfrage!$A$2:$C$19,2,),VLOOKUP(Belegerfassung!L2540,Abfrage!$A$2:$C$19,3,)),"")))</f>
        <v/>
      </c>
      <c r="G2532" t="str">
        <f t="shared" si="117"/>
        <v/>
      </c>
      <c r="H2532" s="31" t="str">
        <f>IF(A2532&lt;&gt;"",-Belegerfassung!J2540+Belegerfassung!K2540,"")</f>
        <v/>
      </c>
      <c r="I2532" s="49" t="str">
        <f>IFERROR(IF(H2532&lt;&gt;"",Belegerfassung!L2540*100,""),IF(OR(Belegerfassung!L2540="Leistung EU - Erlöse",Belegerfassung!L2540="Lieferungen EU-Erlöse",Belegerfassung!L2540="EUST",Belegerfassung!L2540="Bauleistungen 20%")=TRUE,"",MID(Belegerfassung!L2540,4,2)))</f>
        <v/>
      </c>
      <c r="J2532" s="6" t="str">
        <f>IF(A2532&lt;&gt;"",LEFT(Belegerfassung!D2540,40),"")</f>
        <v/>
      </c>
      <c r="K2532" t="str">
        <f>IF(A2532&lt;&gt;"",VLOOKUP(D2532,Abfrage!$F$2:$G$21,2,FALSE),"")</f>
        <v/>
      </c>
      <c r="L2532" s="6" t="str">
        <f>IF(Belegerfassung!H2540&lt;&gt;"",Belegerfassung!H2540,"")</f>
        <v/>
      </c>
      <c r="M2532" t="str">
        <f>IFERROR(IF(Belegerfassung!E2540&lt;&gt;"",VLOOKUP(Belegerfassung!E2540,Abfrage!$L$2:$M$15,2,),""),"")</f>
        <v/>
      </c>
      <c r="N2532" t="str">
        <f t="shared" si="118"/>
        <v/>
      </c>
      <c r="O2532" t="str">
        <f t="shared" si="119"/>
        <v/>
      </c>
      <c r="P2532" t="str">
        <f>IF(Belegerfassung!G2540&lt;&gt;"",CONCATENATE(Belegerfassung!G2540,".pdf"),"")</f>
        <v/>
      </c>
    </row>
    <row r="2533" spans="1:16">
      <c r="A2533" t="str">
        <f>IF(Belegerfassung!C2541&lt;&gt;"",0,"")</f>
        <v/>
      </c>
      <c r="B2533" t="str">
        <f>IFERROR(VLOOKUP(Belegerfassung!I2541,Konten!A:D,2,FALSE),"")</f>
        <v/>
      </c>
      <c r="C2533" t="str">
        <f>IF(A2533&lt;&gt;"",TEXT(Belegerfassung!C2541,"TT.MM.JJJJ"),"")</f>
        <v/>
      </c>
      <c r="D2533" t="str">
        <f>IFERROR(VLOOKUP(Belegerfassung!A2541,Abfrage!$E$2:$F$20,2,FALSE),"")</f>
        <v/>
      </c>
      <c r="E2533" t="str">
        <f>IF(A2533&lt;&gt;"",Belegerfassung!B2541,"")</f>
        <v/>
      </c>
      <c r="F2533" t="str">
        <f>IF(Belegerfassung!L2541="","",IF(Belegerfassung!L2541&lt;&gt;"",IF(Belegerfassung!L2541&lt;&gt;"",IF(Belegerfassung!J2541&lt;&gt;0,VLOOKUP(Belegerfassung!L2541,Abfrage!$A$2:$C$19,2,),VLOOKUP(Belegerfassung!L2541,Abfrage!$A$2:$C$19,3,)),"")))</f>
        <v/>
      </c>
      <c r="G2533" t="str">
        <f t="shared" si="117"/>
        <v/>
      </c>
      <c r="H2533" s="31" t="str">
        <f>IF(A2533&lt;&gt;"",-Belegerfassung!J2541+Belegerfassung!K2541,"")</f>
        <v/>
      </c>
      <c r="I2533" s="49" t="str">
        <f>IFERROR(IF(H2533&lt;&gt;"",Belegerfassung!L2541*100,""),IF(OR(Belegerfassung!L2541="Leistung EU - Erlöse",Belegerfassung!L2541="Lieferungen EU-Erlöse",Belegerfassung!L2541="EUST",Belegerfassung!L2541="Bauleistungen 20%")=TRUE,"",MID(Belegerfassung!L2541,4,2)))</f>
        <v/>
      </c>
      <c r="J2533" s="6" t="str">
        <f>IF(A2533&lt;&gt;"",LEFT(Belegerfassung!D2541,40),"")</f>
        <v/>
      </c>
      <c r="K2533" t="str">
        <f>IF(A2533&lt;&gt;"",VLOOKUP(D2533,Abfrage!$F$2:$G$21,2,FALSE),"")</f>
        <v/>
      </c>
      <c r="L2533" s="6" t="str">
        <f>IF(Belegerfassung!H2541&lt;&gt;"",Belegerfassung!H2541,"")</f>
        <v/>
      </c>
      <c r="M2533" t="str">
        <f>IFERROR(IF(Belegerfassung!E2541&lt;&gt;"",VLOOKUP(Belegerfassung!E2541,Abfrage!$L$2:$M$15,2,),""),"")</f>
        <v/>
      </c>
      <c r="N2533" t="str">
        <f t="shared" si="118"/>
        <v/>
      </c>
      <c r="O2533" t="str">
        <f t="shared" si="119"/>
        <v/>
      </c>
      <c r="P2533" t="str">
        <f>IF(Belegerfassung!G2541&lt;&gt;"",CONCATENATE(Belegerfassung!G2541,".pdf"),"")</f>
        <v/>
      </c>
    </row>
    <row r="2534" spans="1:16">
      <c r="A2534" t="str">
        <f>IF(Belegerfassung!C2542&lt;&gt;"",0,"")</f>
        <v/>
      </c>
      <c r="B2534" t="str">
        <f>IFERROR(VLOOKUP(Belegerfassung!I2542,Konten!A:D,2,FALSE),"")</f>
        <v/>
      </c>
      <c r="C2534" t="str">
        <f>IF(A2534&lt;&gt;"",TEXT(Belegerfassung!C2542,"TT.MM.JJJJ"),"")</f>
        <v/>
      </c>
      <c r="D2534" t="str">
        <f>IFERROR(VLOOKUP(Belegerfassung!A2542,Abfrage!$E$2:$F$20,2,FALSE),"")</f>
        <v/>
      </c>
      <c r="E2534" t="str">
        <f>IF(A2534&lt;&gt;"",Belegerfassung!B2542,"")</f>
        <v/>
      </c>
      <c r="F2534" t="str">
        <f>IF(Belegerfassung!L2542="","",IF(Belegerfassung!L2542&lt;&gt;"",IF(Belegerfassung!L2542&lt;&gt;"",IF(Belegerfassung!J2542&lt;&gt;0,VLOOKUP(Belegerfassung!L2542,Abfrage!$A$2:$C$19,2,),VLOOKUP(Belegerfassung!L2542,Abfrage!$A$2:$C$19,3,)),"")))</f>
        <v/>
      </c>
      <c r="G2534" t="str">
        <f t="shared" si="117"/>
        <v/>
      </c>
      <c r="H2534" s="31" t="str">
        <f>IF(A2534&lt;&gt;"",-Belegerfassung!J2542+Belegerfassung!K2542,"")</f>
        <v/>
      </c>
      <c r="I2534" s="49" t="str">
        <f>IFERROR(IF(H2534&lt;&gt;"",Belegerfassung!L2542*100,""),IF(OR(Belegerfassung!L2542="Leistung EU - Erlöse",Belegerfassung!L2542="Lieferungen EU-Erlöse",Belegerfassung!L2542="EUST",Belegerfassung!L2542="Bauleistungen 20%")=TRUE,"",MID(Belegerfassung!L2542,4,2)))</f>
        <v/>
      </c>
      <c r="J2534" s="6" t="str">
        <f>IF(A2534&lt;&gt;"",LEFT(Belegerfassung!D2542,40),"")</f>
        <v/>
      </c>
      <c r="K2534" t="str">
        <f>IF(A2534&lt;&gt;"",VLOOKUP(D2534,Abfrage!$F$2:$G$21,2,FALSE),"")</f>
        <v/>
      </c>
      <c r="L2534" s="6" t="str">
        <f>IF(Belegerfassung!H2542&lt;&gt;"",Belegerfassung!H2542,"")</f>
        <v/>
      </c>
      <c r="M2534" t="str">
        <f>IFERROR(IF(Belegerfassung!E2542&lt;&gt;"",VLOOKUP(Belegerfassung!E2542,Abfrage!$L$2:$M$15,2,),""),"")</f>
        <v/>
      </c>
      <c r="N2534" t="str">
        <f t="shared" si="118"/>
        <v/>
      </c>
      <c r="O2534" t="str">
        <f t="shared" si="119"/>
        <v/>
      </c>
      <c r="P2534" t="str">
        <f>IF(Belegerfassung!G2542&lt;&gt;"",CONCATENATE(Belegerfassung!G2542,".pdf"),"")</f>
        <v/>
      </c>
    </row>
    <row r="2535" spans="1:16">
      <c r="A2535" t="str">
        <f>IF(Belegerfassung!C2543&lt;&gt;"",0,"")</f>
        <v/>
      </c>
      <c r="B2535" t="str">
        <f>IFERROR(VLOOKUP(Belegerfassung!I2543,Konten!A:D,2,FALSE),"")</f>
        <v/>
      </c>
      <c r="C2535" t="str">
        <f>IF(A2535&lt;&gt;"",TEXT(Belegerfassung!C2543,"TT.MM.JJJJ"),"")</f>
        <v/>
      </c>
      <c r="D2535" t="str">
        <f>IFERROR(VLOOKUP(Belegerfassung!A2543,Abfrage!$E$2:$F$20,2,FALSE),"")</f>
        <v/>
      </c>
      <c r="E2535" t="str">
        <f>IF(A2535&lt;&gt;"",Belegerfassung!B2543,"")</f>
        <v/>
      </c>
      <c r="F2535" t="str">
        <f>IF(Belegerfassung!L2543="","",IF(Belegerfassung!L2543&lt;&gt;"",IF(Belegerfassung!L2543&lt;&gt;"",IF(Belegerfassung!J2543&lt;&gt;0,VLOOKUP(Belegerfassung!L2543,Abfrage!$A$2:$C$19,2,),VLOOKUP(Belegerfassung!L2543,Abfrage!$A$2:$C$19,3,)),"")))</f>
        <v/>
      </c>
      <c r="G2535" t="str">
        <f t="shared" si="117"/>
        <v/>
      </c>
      <c r="H2535" s="31" t="str">
        <f>IF(A2535&lt;&gt;"",-Belegerfassung!J2543+Belegerfassung!K2543,"")</f>
        <v/>
      </c>
      <c r="I2535" s="49" t="str">
        <f>IFERROR(IF(H2535&lt;&gt;"",Belegerfassung!L2543*100,""),IF(OR(Belegerfassung!L2543="Leistung EU - Erlöse",Belegerfassung!L2543="Lieferungen EU-Erlöse",Belegerfassung!L2543="EUST",Belegerfassung!L2543="Bauleistungen 20%")=TRUE,"",MID(Belegerfassung!L2543,4,2)))</f>
        <v/>
      </c>
      <c r="J2535" s="6" t="str">
        <f>IF(A2535&lt;&gt;"",LEFT(Belegerfassung!D2543,40),"")</f>
        <v/>
      </c>
      <c r="K2535" t="str">
        <f>IF(A2535&lt;&gt;"",VLOOKUP(D2535,Abfrage!$F$2:$G$21,2,FALSE),"")</f>
        <v/>
      </c>
      <c r="L2535" s="6" t="str">
        <f>IF(Belegerfassung!H2543&lt;&gt;"",Belegerfassung!H2543,"")</f>
        <v/>
      </c>
      <c r="M2535" t="str">
        <f>IFERROR(IF(Belegerfassung!E2543&lt;&gt;"",VLOOKUP(Belegerfassung!E2543,Abfrage!$L$2:$M$15,2,),""),"")</f>
        <v/>
      </c>
      <c r="N2535" t="str">
        <f t="shared" si="118"/>
        <v/>
      </c>
      <c r="O2535" t="str">
        <f t="shared" si="119"/>
        <v/>
      </c>
      <c r="P2535" t="str">
        <f>IF(Belegerfassung!G2543&lt;&gt;"",CONCATENATE(Belegerfassung!G2543,".pdf"),"")</f>
        <v/>
      </c>
    </row>
    <row r="2536" spans="1:16">
      <c r="A2536" t="str">
        <f>IF(Belegerfassung!C2544&lt;&gt;"",0,"")</f>
        <v/>
      </c>
      <c r="B2536" t="str">
        <f>IFERROR(VLOOKUP(Belegerfassung!I2544,Konten!A:D,2,FALSE),"")</f>
        <v/>
      </c>
      <c r="C2536" t="str">
        <f>IF(A2536&lt;&gt;"",TEXT(Belegerfassung!C2544,"TT.MM.JJJJ"),"")</f>
        <v/>
      </c>
      <c r="D2536" t="str">
        <f>IFERROR(VLOOKUP(Belegerfassung!A2544,Abfrage!$E$2:$F$20,2,FALSE),"")</f>
        <v/>
      </c>
      <c r="E2536" t="str">
        <f>IF(A2536&lt;&gt;"",Belegerfassung!B2544,"")</f>
        <v/>
      </c>
      <c r="F2536" t="str">
        <f>IF(Belegerfassung!L2544="","",IF(Belegerfassung!L2544&lt;&gt;"",IF(Belegerfassung!L2544&lt;&gt;"",IF(Belegerfassung!J2544&lt;&gt;0,VLOOKUP(Belegerfassung!L2544,Abfrage!$A$2:$C$19,2,),VLOOKUP(Belegerfassung!L2544,Abfrage!$A$2:$C$19,3,)),"")))</f>
        <v/>
      </c>
      <c r="G2536" t="str">
        <f t="shared" si="117"/>
        <v/>
      </c>
      <c r="H2536" s="31" t="str">
        <f>IF(A2536&lt;&gt;"",-Belegerfassung!J2544+Belegerfassung!K2544,"")</f>
        <v/>
      </c>
      <c r="I2536" s="49" t="str">
        <f>IFERROR(IF(H2536&lt;&gt;"",Belegerfassung!L2544*100,""),IF(OR(Belegerfassung!L2544="Leistung EU - Erlöse",Belegerfassung!L2544="Lieferungen EU-Erlöse",Belegerfassung!L2544="EUST",Belegerfassung!L2544="Bauleistungen 20%")=TRUE,"",MID(Belegerfassung!L2544,4,2)))</f>
        <v/>
      </c>
      <c r="J2536" s="6" t="str">
        <f>IF(A2536&lt;&gt;"",LEFT(Belegerfassung!D2544,40),"")</f>
        <v/>
      </c>
      <c r="K2536" t="str">
        <f>IF(A2536&lt;&gt;"",VLOOKUP(D2536,Abfrage!$F$2:$G$21,2,FALSE),"")</f>
        <v/>
      </c>
      <c r="L2536" s="6" t="str">
        <f>IF(Belegerfassung!H2544&lt;&gt;"",Belegerfassung!H2544,"")</f>
        <v/>
      </c>
      <c r="M2536" t="str">
        <f>IFERROR(IF(Belegerfassung!E2544&lt;&gt;"",VLOOKUP(Belegerfassung!E2544,Abfrage!$L$2:$M$15,2,),""),"")</f>
        <v/>
      </c>
      <c r="N2536" t="str">
        <f t="shared" si="118"/>
        <v/>
      </c>
      <c r="O2536" t="str">
        <f t="shared" si="119"/>
        <v/>
      </c>
      <c r="P2536" t="str">
        <f>IF(Belegerfassung!G2544&lt;&gt;"",CONCATENATE(Belegerfassung!G2544,".pdf"),"")</f>
        <v/>
      </c>
    </row>
    <row r="2537" spans="1:16">
      <c r="A2537" t="str">
        <f>IF(Belegerfassung!C2545&lt;&gt;"",0,"")</f>
        <v/>
      </c>
      <c r="B2537" t="str">
        <f>IFERROR(VLOOKUP(Belegerfassung!I2545,Konten!A:D,2,FALSE),"")</f>
        <v/>
      </c>
      <c r="C2537" t="str">
        <f>IF(A2537&lt;&gt;"",TEXT(Belegerfassung!C2545,"TT.MM.JJJJ"),"")</f>
        <v/>
      </c>
      <c r="D2537" t="str">
        <f>IFERROR(VLOOKUP(Belegerfassung!A2545,Abfrage!$E$2:$F$20,2,FALSE),"")</f>
        <v/>
      </c>
      <c r="E2537" t="str">
        <f>IF(A2537&lt;&gt;"",Belegerfassung!B2545,"")</f>
        <v/>
      </c>
      <c r="F2537" t="str">
        <f>IF(Belegerfassung!L2545="","",IF(Belegerfassung!L2545&lt;&gt;"",IF(Belegerfassung!L2545&lt;&gt;"",IF(Belegerfassung!J2545&lt;&gt;0,VLOOKUP(Belegerfassung!L2545,Abfrage!$A$2:$C$19,2,),VLOOKUP(Belegerfassung!L2545,Abfrage!$A$2:$C$19,3,)),"")))</f>
        <v/>
      </c>
      <c r="G2537" t="str">
        <f t="shared" si="117"/>
        <v/>
      </c>
      <c r="H2537" s="31" t="str">
        <f>IF(A2537&lt;&gt;"",-Belegerfassung!J2545+Belegerfassung!K2545,"")</f>
        <v/>
      </c>
      <c r="I2537" s="49" t="str">
        <f>IFERROR(IF(H2537&lt;&gt;"",Belegerfassung!L2545*100,""),IF(OR(Belegerfassung!L2545="Leistung EU - Erlöse",Belegerfassung!L2545="Lieferungen EU-Erlöse",Belegerfassung!L2545="EUST",Belegerfassung!L2545="Bauleistungen 20%")=TRUE,"",MID(Belegerfassung!L2545,4,2)))</f>
        <v/>
      </c>
      <c r="J2537" s="6" t="str">
        <f>IF(A2537&lt;&gt;"",LEFT(Belegerfassung!D2545,40),"")</f>
        <v/>
      </c>
      <c r="K2537" t="str">
        <f>IF(A2537&lt;&gt;"",VLOOKUP(D2537,Abfrage!$F$2:$G$21,2,FALSE),"")</f>
        <v/>
      </c>
      <c r="L2537" s="6" t="str">
        <f>IF(Belegerfassung!H2545&lt;&gt;"",Belegerfassung!H2545,"")</f>
        <v/>
      </c>
      <c r="M2537" t="str">
        <f>IFERROR(IF(Belegerfassung!E2545&lt;&gt;"",VLOOKUP(Belegerfassung!E2545,Abfrage!$L$2:$M$15,2,),""),"")</f>
        <v/>
      </c>
      <c r="N2537" t="str">
        <f t="shared" si="118"/>
        <v/>
      </c>
      <c r="O2537" t="str">
        <f t="shared" si="119"/>
        <v/>
      </c>
      <c r="P2537" t="str">
        <f>IF(Belegerfassung!G2545&lt;&gt;"",CONCATENATE(Belegerfassung!G2545,".pdf"),"")</f>
        <v/>
      </c>
    </row>
    <row r="2538" spans="1:16">
      <c r="A2538" t="str">
        <f>IF(Belegerfassung!C2546&lt;&gt;"",0,"")</f>
        <v/>
      </c>
      <c r="B2538" t="str">
        <f>IFERROR(VLOOKUP(Belegerfassung!I2546,Konten!A:D,2,FALSE),"")</f>
        <v/>
      </c>
      <c r="C2538" t="str">
        <f>IF(A2538&lt;&gt;"",TEXT(Belegerfassung!C2546,"TT.MM.JJJJ"),"")</f>
        <v/>
      </c>
      <c r="D2538" t="str">
        <f>IFERROR(VLOOKUP(Belegerfassung!A2546,Abfrage!$E$2:$F$20,2,FALSE),"")</f>
        <v/>
      </c>
      <c r="E2538" t="str">
        <f>IF(A2538&lt;&gt;"",Belegerfassung!B2546,"")</f>
        <v/>
      </c>
      <c r="F2538" t="str">
        <f>IF(Belegerfassung!L2546="","",IF(Belegerfassung!L2546&lt;&gt;"",IF(Belegerfassung!L2546&lt;&gt;"",IF(Belegerfassung!J2546&lt;&gt;0,VLOOKUP(Belegerfassung!L2546,Abfrage!$A$2:$C$19,2,),VLOOKUP(Belegerfassung!L2546,Abfrage!$A$2:$C$19,3,)),"")))</f>
        <v/>
      </c>
      <c r="G2538" t="str">
        <f t="shared" si="117"/>
        <v/>
      </c>
      <c r="H2538" s="31" t="str">
        <f>IF(A2538&lt;&gt;"",-Belegerfassung!J2546+Belegerfassung!K2546,"")</f>
        <v/>
      </c>
      <c r="I2538" s="49" t="str">
        <f>IFERROR(IF(H2538&lt;&gt;"",Belegerfassung!L2546*100,""),IF(OR(Belegerfassung!L2546="Leistung EU - Erlöse",Belegerfassung!L2546="Lieferungen EU-Erlöse",Belegerfassung!L2546="EUST",Belegerfassung!L2546="Bauleistungen 20%")=TRUE,"",MID(Belegerfassung!L2546,4,2)))</f>
        <v/>
      </c>
      <c r="J2538" s="6" t="str">
        <f>IF(A2538&lt;&gt;"",LEFT(Belegerfassung!D2546,40),"")</f>
        <v/>
      </c>
      <c r="K2538" t="str">
        <f>IF(A2538&lt;&gt;"",VLOOKUP(D2538,Abfrage!$F$2:$G$21,2,FALSE),"")</f>
        <v/>
      </c>
      <c r="L2538" s="6" t="str">
        <f>IF(Belegerfassung!H2546&lt;&gt;"",Belegerfassung!H2546,"")</f>
        <v/>
      </c>
      <c r="M2538" t="str">
        <f>IFERROR(IF(Belegerfassung!E2546&lt;&gt;"",VLOOKUP(Belegerfassung!E2546,Abfrage!$L$2:$M$15,2,),""),"")</f>
        <v/>
      </c>
      <c r="N2538" t="str">
        <f t="shared" si="118"/>
        <v/>
      </c>
      <c r="O2538" t="str">
        <f t="shared" si="119"/>
        <v/>
      </c>
      <c r="P2538" t="str">
        <f>IF(Belegerfassung!G2546&lt;&gt;"",CONCATENATE(Belegerfassung!G2546,".pdf"),"")</f>
        <v/>
      </c>
    </row>
    <row r="2539" spans="1:16">
      <c r="A2539" t="str">
        <f>IF(Belegerfassung!C2547&lt;&gt;"",0,"")</f>
        <v/>
      </c>
      <c r="B2539" t="str">
        <f>IFERROR(VLOOKUP(Belegerfassung!I2547,Konten!A:D,2,FALSE),"")</f>
        <v/>
      </c>
      <c r="C2539" t="str">
        <f>IF(A2539&lt;&gt;"",TEXT(Belegerfassung!C2547,"TT.MM.JJJJ"),"")</f>
        <v/>
      </c>
      <c r="D2539" t="str">
        <f>IFERROR(VLOOKUP(Belegerfassung!A2547,Abfrage!$E$2:$F$20,2,FALSE),"")</f>
        <v/>
      </c>
      <c r="E2539" t="str">
        <f>IF(A2539&lt;&gt;"",Belegerfassung!B2547,"")</f>
        <v/>
      </c>
      <c r="F2539" t="str">
        <f>IF(Belegerfassung!L2547="","",IF(Belegerfassung!L2547&lt;&gt;"",IF(Belegerfassung!L2547&lt;&gt;"",IF(Belegerfassung!J2547&lt;&gt;0,VLOOKUP(Belegerfassung!L2547,Abfrage!$A$2:$C$19,2,),VLOOKUP(Belegerfassung!L2547,Abfrage!$A$2:$C$19,3,)),"")))</f>
        <v/>
      </c>
      <c r="G2539" t="str">
        <f t="shared" si="117"/>
        <v/>
      </c>
      <c r="H2539" s="31" t="str">
        <f>IF(A2539&lt;&gt;"",-Belegerfassung!J2547+Belegerfassung!K2547,"")</f>
        <v/>
      </c>
      <c r="I2539" s="49" t="str">
        <f>IFERROR(IF(H2539&lt;&gt;"",Belegerfassung!L2547*100,""),IF(OR(Belegerfassung!L2547="Leistung EU - Erlöse",Belegerfassung!L2547="Lieferungen EU-Erlöse",Belegerfassung!L2547="EUST",Belegerfassung!L2547="Bauleistungen 20%")=TRUE,"",MID(Belegerfassung!L2547,4,2)))</f>
        <v/>
      </c>
      <c r="J2539" s="6" t="str">
        <f>IF(A2539&lt;&gt;"",LEFT(Belegerfassung!D2547,40),"")</f>
        <v/>
      </c>
      <c r="K2539" t="str">
        <f>IF(A2539&lt;&gt;"",VLOOKUP(D2539,Abfrage!$F$2:$G$21,2,FALSE),"")</f>
        <v/>
      </c>
      <c r="L2539" s="6" t="str">
        <f>IF(Belegerfassung!H2547&lt;&gt;"",Belegerfassung!H2547,"")</f>
        <v/>
      </c>
      <c r="M2539" t="str">
        <f>IFERROR(IF(Belegerfassung!E2547&lt;&gt;"",VLOOKUP(Belegerfassung!E2547,Abfrage!$L$2:$M$15,2,),""),"")</f>
        <v/>
      </c>
      <c r="N2539" t="str">
        <f t="shared" si="118"/>
        <v/>
      </c>
      <c r="O2539" t="str">
        <f t="shared" si="119"/>
        <v/>
      </c>
      <c r="P2539" t="str">
        <f>IF(Belegerfassung!G2547&lt;&gt;"",CONCATENATE(Belegerfassung!G2547,".pdf"),"")</f>
        <v/>
      </c>
    </row>
    <row r="2540" spans="1:16">
      <c r="A2540" t="str">
        <f>IF(Belegerfassung!C2548&lt;&gt;"",0,"")</f>
        <v/>
      </c>
      <c r="B2540" t="str">
        <f>IFERROR(VLOOKUP(Belegerfassung!I2548,Konten!A:D,2,FALSE),"")</f>
        <v/>
      </c>
      <c r="C2540" t="str">
        <f>IF(A2540&lt;&gt;"",TEXT(Belegerfassung!C2548,"TT.MM.JJJJ"),"")</f>
        <v/>
      </c>
      <c r="D2540" t="str">
        <f>IFERROR(VLOOKUP(Belegerfassung!A2548,Abfrage!$E$2:$F$20,2,FALSE),"")</f>
        <v/>
      </c>
      <c r="E2540" t="str">
        <f>IF(A2540&lt;&gt;"",Belegerfassung!B2548,"")</f>
        <v/>
      </c>
      <c r="F2540" t="str">
        <f>IF(Belegerfassung!L2548="","",IF(Belegerfassung!L2548&lt;&gt;"",IF(Belegerfassung!L2548&lt;&gt;"",IF(Belegerfassung!J2548&lt;&gt;0,VLOOKUP(Belegerfassung!L2548,Abfrage!$A$2:$C$19,2,),VLOOKUP(Belegerfassung!L2548,Abfrage!$A$2:$C$19,3,)),"")))</f>
        <v/>
      </c>
      <c r="G2540" t="str">
        <f t="shared" si="117"/>
        <v/>
      </c>
      <c r="H2540" s="31" t="str">
        <f>IF(A2540&lt;&gt;"",-Belegerfassung!J2548+Belegerfassung!K2548,"")</f>
        <v/>
      </c>
      <c r="I2540" s="49" t="str">
        <f>IFERROR(IF(H2540&lt;&gt;"",Belegerfassung!L2548*100,""),IF(OR(Belegerfassung!L2548="Leistung EU - Erlöse",Belegerfassung!L2548="Lieferungen EU-Erlöse",Belegerfassung!L2548="EUST",Belegerfassung!L2548="Bauleistungen 20%")=TRUE,"",MID(Belegerfassung!L2548,4,2)))</f>
        <v/>
      </c>
      <c r="J2540" s="6" t="str">
        <f>IF(A2540&lt;&gt;"",LEFT(Belegerfassung!D2548,40),"")</f>
        <v/>
      </c>
      <c r="K2540" t="str">
        <f>IF(A2540&lt;&gt;"",VLOOKUP(D2540,Abfrage!$F$2:$G$21,2,FALSE),"")</f>
        <v/>
      </c>
      <c r="L2540" s="6" t="str">
        <f>IF(Belegerfassung!H2548&lt;&gt;"",Belegerfassung!H2548,"")</f>
        <v/>
      </c>
      <c r="M2540" t="str">
        <f>IFERROR(IF(Belegerfassung!E2548&lt;&gt;"",VLOOKUP(Belegerfassung!E2548,Abfrage!$L$2:$M$15,2,),""),"")</f>
        <v/>
      </c>
      <c r="N2540" t="str">
        <f t="shared" si="118"/>
        <v/>
      </c>
      <c r="O2540" t="str">
        <f t="shared" si="119"/>
        <v/>
      </c>
      <c r="P2540" t="str">
        <f>IF(Belegerfassung!G2548&lt;&gt;"",CONCATENATE(Belegerfassung!G2548,".pdf"),"")</f>
        <v/>
      </c>
    </row>
    <row r="2541" spans="1:16">
      <c r="A2541" t="str">
        <f>IF(Belegerfassung!C2549&lt;&gt;"",0,"")</f>
        <v/>
      </c>
      <c r="B2541" t="str">
        <f>IFERROR(VLOOKUP(Belegerfassung!I2549,Konten!A:D,2,FALSE),"")</f>
        <v/>
      </c>
      <c r="C2541" t="str">
        <f>IF(A2541&lt;&gt;"",TEXT(Belegerfassung!C2549,"TT.MM.JJJJ"),"")</f>
        <v/>
      </c>
      <c r="D2541" t="str">
        <f>IFERROR(VLOOKUP(Belegerfassung!A2549,Abfrage!$E$2:$F$20,2,FALSE),"")</f>
        <v/>
      </c>
      <c r="E2541" t="str">
        <f>IF(A2541&lt;&gt;"",Belegerfassung!B2549,"")</f>
        <v/>
      </c>
      <c r="F2541" t="str">
        <f>IF(Belegerfassung!L2549="","",IF(Belegerfassung!L2549&lt;&gt;"",IF(Belegerfassung!L2549&lt;&gt;"",IF(Belegerfassung!J2549&lt;&gt;0,VLOOKUP(Belegerfassung!L2549,Abfrage!$A$2:$C$19,2,),VLOOKUP(Belegerfassung!L2549,Abfrage!$A$2:$C$19,3,)),"")))</f>
        <v/>
      </c>
      <c r="G2541" t="str">
        <f t="shared" si="117"/>
        <v/>
      </c>
      <c r="H2541" s="31" t="str">
        <f>IF(A2541&lt;&gt;"",-Belegerfassung!J2549+Belegerfassung!K2549,"")</f>
        <v/>
      </c>
      <c r="I2541" s="49" t="str">
        <f>IFERROR(IF(H2541&lt;&gt;"",Belegerfassung!L2549*100,""),IF(OR(Belegerfassung!L2549="Leistung EU - Erlöse",Belegerfassung!L2549="Lieferungen EU-Erlöse",Belegerfassung!L2549="EUST",Belegerfassung!L2549="Bauleistungen 20%")=TRUE,"",MID(Belegerfassung!L2549,4,2)))</f>
        <v/>
      </c>
      <c r="J2541" s="6" t="str">
        <f>IF(A2541&lt;&gt;"",LEFT(Belegerfassung!D2549,40),"")</f>
        <v/>
      </c>
      <c r="K2541" t="str">
        <f>IF(A2541&lt;&gt;"",VLOOKUP(D2541,Abfrage!$F$2:$G$21,2,FALSE),"")</f>
        <v/>
      </c>
      <c r="L2541" s="6" t="str">
        <f>IF(Belegerfassung!H2549&lt;&gt;"",Belegerfassung!H2549,"")</f>
        <v/>
      </c>
      <c r="M2541" t="str">
        <f>IFERROR(IF(Belegerfassung!E2549&lt;&gt;"",VLOOKUP(Belegerfassung!E2549,Abfrage!$L$2:$M$15,2,),""),"")</f>
        <v/>
      </c>
      <c r="N2541" t="str">
        <f t="shared" si="118"/>
        <v/>
      </c>
      <c r="O2541" t="str">
        <f t="shared" si="119"/>
        <v/>
      </c>
      <c r="P2541" t="str">
        <f>IF(Belegerfassung!G2549&lt;&gt;"",CONCATENATE(Belegerfassung!G2549,".pdf"),"")</f>
        <v/>
      </c>
    </row>
    <row r="2542" spans="1:16">
      <c r="A2542" t="str">
        <f>IF(Belegerfassung!C2550&lt;&gt;"",0,"")</f>
        <v/>
      </c>
      <c r="B2542" t="str">
        <f>IFERROR(VLOOKUP(Belegerfassung!I2550,Konten!A:D,2,FALSE),"")</f>
        <v/>
      </c>
      <c r="C2542" t="str">
        <f>IF(A2542&lt;&gt;"",TEXT(Belegerfassung!C2550,"TT.MM.JJJJ"),"")</f>
        <v/>
      </c>
      <c r="D2542" t="str">
        <f>IFERROR(VLOOKUP(Belegerfassung!A2550,Abfrage!$E$2:$F$20,2,FALSE),"")</f>
        <v/>
      </c>
      <c r="E2542" t="str">
        <f>IF(A2542&lt;&gt;"",Belegerfassung!B2550,"")</f>
        <v/>
      </c>
      <c r="F2542" t="str">
        <f>IF(Belegerfassung!L2550="","",IF(Belegerfassung!L2550&lt;&gt;"",IF(Belegerfassung!L2550&lt;&gt;"",IF(Belegerfassung!J2550&lt;&gt;0,VLOOKUP(Belegerfassung!L2550,Abfrage!$A$2:$C$19,2,),VLOOKUP(Belegerfassung!L2550,Abfrage!$A$2:$C$19,3,)),"")))</f>
        <v/>
      </c>
      <c r="G2542" t="str">
        <f t="shared" si="117"/>
        <v/>
      </c>
      <c r="H2542" s="31" t="str">
        <f>IF(A2542&lt;&gt;"",-Belegerfassung!J2550+Belegerfassung!K2550,"")</f>
        <v/>
      </c>
      <c r="I2542" s="49" t="str">
        <f>IFERROR(IF(H2542&lt;&gt;"",Belegerfassung!L2550*100,""),IF(OR(Belegerfassung!L2550="Leistung EU - Erlöse",Belegerfassung!L2550="Lieferungen EU-Erlöse",Belegerfassung!L2550="EUST",Belegerfassung!L2550="Bauleistungen 20%")=TRUE,"",MID(Belegerfassung!L2550,4,2)))</f>
        <v/>
      </c>
      <c r="J2542" s="6" t="str">
        <f>IF(A2542&lt;&gt;"",LEFT(Belegerfassung!D2550,40),"")</f>
        <v/>
      </c>
      <c r="K2542" t="str">
        <f>IF(A2542&lt;&gt;"",VLOOKUP(D2542,Abfrage!$F$2:$G$21,2,FALSE),"")</f>
        <v/>
      </c>
      <c r="L2542" s="6" t="str">
        <f>IF(Belegerfassung!H2550&lt;&gt;"",Belegerfassung!H2550,"")</f>
        <v/>
      </c>
      <c r="M2542" t="str">
        <f>IFERROR(IF(Belegerfassung!E2550&lt;&gt;"",VLOOKUP(Belegerfassung!E2550,Abfrage!$L$2:$M$15,2,),""),"")</f>
        <v/>
      </c>
      <c r="N2542" t="str">
        <f t="shared" si="118"/>
        <v/>
      </c>
      <c r="O2542" t="str">
        <f t="shared" si="119"/>
        <v/>
      </c>
      <c r="P2542" t="str">
        <f>IF(Belegerfassung!G2550&lt;&gt;"",CONCATENATE(Belegerfassung!G2550,".pdf"),"")</f>
        <v/>
      </c>
    </row>
    <row r="2543" spans="1:16">
      <c r="A2543" t="str">
        <f>IF(Belegerfassung!C2551&lt;&gt;"",0,"")</f>
        <v/>
      </c>
      <c r="B2543" t="str">
        <f>IFERROR(VLOOKUP(Belegerfassung!I2551,Konten!A:D,2,FALSE),"")</f>
        <v/>
      </c>
      <c r="C2543" t="str">
        <f>IF(A2543&lt;&gt;"",TEXT(Belegerfassung!C2551,"TT.MM.JJJJ"),"")</f>
        <v/>
      </c>
      <c r="D2543" t="str">
        <f>IFERROR(VLOOKUP(Belegerfassung!A2551,Abfrage!$E$2:$F$20,2,FALSE),"")</f>
        <v/>
      </c>
      <c r="E2543" t="str">
        <f>IF(A2543&lt;&gt;"",Belegerfassung!B2551,"")</f>
        <v/>
      </c>
      <c r="F2543" t="str">
        <f>IF(Belegerfassung!L2551="","",IF(Belegerfassung!L2551&lt;&gt;"",IF(Belegerfassung!L2551&lt;&gt;"",IF(Belegerfassung!J2551&lt;&gt;0,VLOOKUP(Belegerfassung!L2551,Abfrage!$A$2:$C$19,2,),VLOOKUP(Belegerfassung!L2551,Abfrage!$A$2:$C$19,3,)),"")))</f>
        <v/>
      </c>
      <c r="G2543" t="str">
        <f t="shared" si="117"/>
        <v/>
      </c>
      <c r="H2543" s="31" t="str">
        <f>IF(A2543&lt;&gt;"",-Belegerfassung!J2551+Belegerfassung!K2551,"")</f>
        <v/>
      </c>
      <c r="I2543" s="49" t="str">
        <f>IFERROR(IF(H2543&lt;&gt;"",Belegerfassung!L2551*100,""),IF(OR(Belegerfassung!L2551="Leistung EU - Erlöse",Belegerfassung!L2551="Lieferungen EU-Erlöse",Belegerfassung!L2551="EUST",Belegerfassung!L2551="Bauleistungen 20%")=TRUE,"",MID(Belegerfassung!L2551,4,2)))</f>
        <v/>
      </c>
      <c r="J2543" s="6" t="str">
        <f>IF(A2543&lt;&gt;"",LEFT(Belegerfassung!D2551,40),"")</f>
        <v/>
      </c>
      <c r="K2543" t="str">
        <f>IF(A2543&lt;&gt;"",VLOOKUP(D2543,Abfrage!$F$2:$G$21,2,FALSE),"")</f>
        <v/>
      </c>
      <c r="L2543" s="6" t="str">
        <f>IF(Belegerfassung!H2551&lt;&gt;"",Belegerfassung!H2551,"")</f>
        <v/>
      </c>
      <c r="M2543" t="str">
        <f>IFERROR(IF(Belegerfassung!E2551&lt;&gt;"",VLOOKUP(Belegerfassung!E2551,Abfrage!$L$2:$M$15,2,),""),"")</f>
        <v/>
      </c>
      <c r="N2543" t="str">
        <f t="shared" si="118"/>
        <v/>
      </c>
      <c r="O2543" t="str">
        <f t="shared" si="119"/>
        <v/>
      </c>
      <c r="P2543" t="str">
        <f>IF(Belegerfassung!G2551&lt;&gt;"",CONCATENATE(Belegerfassung!G2551,".pdf"),"")</f>
        <v/>
      </c>
    </row>
    <row r="2544" spans="1:16">
      <c r="A2544" t="str">
        <f>IF(Belegerfassung!C2552&lt;&gt;"",0,"")</f>
        <v/>
      </c>
      <c r="B2544" t="str">
        <f>IFERROR(VLOOKUP(Belegerfassung!I2552,Konten!A:D,2,FALSE),"")</f>
        <v/>
      </c>
      <c r="C2544" t="str">
        <f>IF(A2544&lt;&gt;"",TEXT(Belegerfassung!C2552,"TT.MM.JJJJ"),"")</f>
        <v/>
      </c>
      <c r="D2544" t="str">
        <f>IFERROR(VLOOKUP(Belegerfassung!A2552,Abfrage!$E$2:$F$20,2,FALSE),"")</f>
        <v/>
      </c>
      <c r="E2544" t="str">
        <f>IF(A2544&lt;&gt;"",Belegerfassung!B2552,"")</f>
        <v/>
      </c>
      <c r="F2544" t="str">
        <f>IF(Belegerfassung!L2552="","",IF(Belegerfassung!L2552&lt;&gt;"",IF(Belegerfassung!L2552&lt;&gt;"",IF(Belegerfassung!J2552&lt;&gt;0,VLOOKUP(Belegerfassung!L2552,Abfrage!$A$2:$C$19,2,),VLOOKUP(Belegerfassung!L2552,Abfrage!$A$2:$C$19,3,)),"")))</f>
        <v/>
      </c>
      <c r="G2544" t="str">
        <f t="shared" si="117"/>
        <v/>
      </c>
      <c r="H2544" s="31" t="str">
        <f>IF(A2544&lt;&gt;"",-Belegerfassung!J2552+Belegerfassung!K2552,"")</f>
        <v/>
      </c>
      <c r="I2544" s="49" t="str">
        <f>IFERROR(IF(H2544&lt;&gt;"",Belegerfassung!L2552*100,""),IF(OR(Belegerfassung!L2552="Leistung EU - Erlöse",Belegerfassung!L2552="Lieferungen EU-Erlöse",Belegerfassung!L2552="EUST",Belegerfassung!L2552="Bauleistungen 20%")=TRUE,"",MID(Belegerfassung!L2552,4,2)))</f>
        <v/>
      </c>
      <c r="J2544" s="6" t="str">
        <f>IF(A2544&lt;&gt;"",LEFT(Belegerfassung!D2552,40),"")</f>
        <v/>
      </c>
      <c r="K2544" t="str">
        <f>IF(A2544&lt;&gt;"",VLOOKUP(D2544,Abfrage!$F$2:$G$21,2,FALSE),"")</f>
        <v/>
      </c>
      <c r="L2544" s="6" t="str">
        <f>IF(Belegerfassung!H2552&lt;&gt;"",Belegerfassung!H2552,"")</f>
        <v/>
      </c>
      <c r="M2544" t="str">
        <f>IFERROR(IF(Belegerfassung!E2552&lt;&gt;"",VLOOKUP(Belegerfassung!E2552,Abfrage!$L$2:$M$15,2,),""),"")</f>
        <v/>
      </c>
      <c r="N2544" t="str">
        <f t="shared" si="118"/>
        <v/>
      </c>
      <c r="O2544" t="str">
        <f t="shared" si="119"/>
        <v/>
      </c>
      <c r="P2544" t="str">
        <f>IF(Belegerfassung!G2552&lt;&gt;"",CONCATENATE(Belegerfassung!G2552,".pdf"),"")</f>
        <v/>
      </c>
    </row>
    <row r="2545" spans="1:16">
      <c r="A2545" t="str">
        <f>IF(Belegerfassung!C2553&lt;&gt;"",0,"")</f>
        <v/>
      </c>
      <c r="B2545" t="str">
        <f>IFERROR(VLOOKUP(Belegerfassung!I2553,Konten!A:D,2,FALSE),"")</f>
        <v/>
      </c>
      <c r="C2545" t="str">
        <f>IF(A2545&lt;&gt;"",TEXT(Belegerfassung!C2553,"TT.MM.JJJJ"),"")</f>
        <v/>
      </c>
      <c r="D2545" t="str">
        <f>IFERROR(VLOOKUP(Belegerfassung!A2553,Abfrage!$E$2:$F$20,2,FALSE),"")</f>
        <v/>
      </c>
      <c r="E2545" t="str">
        <f>IF(A2545&lt;&gt;"",Belegerfassung!B2553,"")</f>
        <v/>
      </c>
      <c r="F2545" t="str">
        <f>IF(Belegerfassung!L2553="","",IF(Belegerfassung!L2553&lt;&gt;"",IF(Belegerfassung!L2553&lt;&gt;"",IF(Belegerfassung!J2553&lt;&gt;0,VLOOKUP(Belegerfassung!L2553,Abfrage!$A$2:$C$19,2,),VLOOKUP(Belegerfassung!L2553,Abfrage!$A$2:$C$19,3,)),"")))</f>
        <v/>
      </c>
      <c r="G2545" t="str">
        <f t="shared" si="117"/>
        <v/>
      </c>
      <c r="H2545" s="31" t="str">
        <f>IF(A2545&lt;&gt;"",-Belegerfassung!J2553+Belegerfassung!K2553,"")</f>
        <v/>
      </c>
      <c r="I2545" s="49" t="str">
        <f>IFERROR(IF(H2545&lt;&gt;"",Belegerfassung!L2553*100,""),IF(OR(Belegerfassung!L2553="Leistung EU - Erlöse",Belegerfassung!L2553="Lieferungen EU-Erlöse",Belegerfassung!L2553="EUST",Belegerfassung!L2553="Bauleistungen 20%")=TRUE,"",MID(Belegerfassung!L2553,4,2)))</f>
        <v/>
      </c>
      <c r="J2545" s="6" t="str">
        <f>IF(A2545&lt;&gt;"",LEFT(Belegerfassung!D2553,40),"")</f>
        <v/>
      </c>
      <c r="K2545" t="str">
        <f>IF(A2545&lt;&gt;"",VLOOKUP(D2545,Abfrage!$F$2:$G$21,2,FALSE),"")</f>
        <v/>
      </c>
      <c r="L2545" s="6" t="str">
        <f>IF(Belegerfassung!H2553&lt;&gt;"",Belegerfassung!H2553,"")</f>
        <v/>
      </c>
      <c r="M2545" t="str">
        <f>IFERROR(IF(Belegerfassung!E2553&lt;&gt;"",VLOOKUP(Belegerfassung!E2553,Abfrage!$L$2:$M$15,2,),""),"")</f>
        <v/>
      </c>
      <c r="N2545" t="str">
        <f t="shared" si="118"/>
        <v/>
      </c>
      <c r="O2545" t="str">
        <f t="shared" si="119"/>
        <v/>
      </c>
      <c r="P2545" t="str">
        <f>IF(Belegerfassung!G2553&lt;&gt;"",CONCATENATE(Belegerfassung!G2553,".pdf"),"")</f>
        <v/>
      </c>
    </row>
    <row r="2546" spans="1:16">
      <c r="A2546" t="str">
        <f>IF(Belegerfassung!C2554&lt;&gt;"",0,"")</f>
        <v/>
      </c>
      <c r="B2546" t="str">
        <f>IFERROR(VLOOKUP(Belegerfassung!I2554,Konten!A:D,2,FALSE),"")</f>
        <v/>
      </c>
      <c r="C2546" t="str">
        <f>IF(A2546&lt;&gt;"",TEXT(Belegerfassung!C2554,"TT.MM.JJJJ"),"")</f>
        <v/>
      </c>
      <c r="D2546" t="str">
        <f>IFERROR(VLOOKUP(Belegerfassung!A2554,Abfrage!$E$2:$F$20,2,FALSE),"")</f>
        <v/>
      </c>
      <c r="E2546" t="str">
        <f>IF(A2546&lt;&gt;"",Belegerfassung!B2554,"")</f>
        <v/>
      </c>
      <c r="F2546" t="str">
        <f>IF(Belegerfassung!L2554="","",IF(Belegerfassung!L2554&lt;&gt;"",IF(Belegerfassung!L2554&lt;&gt;"",IF(Belegerfassung!J2554&lt;&gt;0,VLOOKUP(Belegerfassung!L2554,Abfrage!$A$2:$C$19,2,),VLOOKUP(Belegerfassung!L2554,Abfrage!$A$2:$C$19,3,)),"")))</f>
        <v/>
      </c>
      <c r="G2546" t="str">
        <f t="shared" si="117"/>
        <v/>
      </c>
      <c r="H2546" s="31" t="str">
        <f>IF(A2546&lt;&gt;"",-Belegerfassung!J2554+Belegerfassung!K2554,"")</f>
        <v/>
      </c>
      <c r="I2546" s="49" t="str">
        <f>IFERROR(IF(H2546&lt;&gt;"",Belegerfassung!L2554*100,""),IF(OR(Belegerfassung!L2554="Leistung EU - Erlöse",Belegerfassung!L2554="Lieferungen EU-Erlöse",Belegerfassung!L2554="EUST",Belegerfassung!L2554="Bauleistungen 20%")=TRUE,"",MID(Belegerfassung!L2554,4,2)))</f>
        <v/>
      </c>
      <c r="J2546" s="6" t="str">
        <f>IF(A2546&lt;&gt;"",LEFT(Belegerfassung!D2554,40),"")</f>
        <v/>
      </c>
      <c r="K2546" t="str">
        <f>IF(A2546&lt;&gt;"",VLOOKUP(D2546,Abfrage!$F$2:$G$21,2,FALSE),"")</f>
        <v/>
      </c>
      <c r="L2546" s="6" t="str">
        <f>IF(Belegerfassung!H2554&lt;&gt;"",Belegerfassung!H2554,"")</f>
        <v/>
      </c>
      <c r="M2546" t="str">
        <f>IFERROR(IF(Belegerfassung!E2554&lt;&gt;"",VLOOKUP(Belegerfassung!E2554,Abfrage!$L$2:$M$15,2,),""),"")</f>
        <v/>
      </c>
      <c r="N2546" t="str">
        <f t="shared" si="118"/>
        <v/>
      </c>
      <c r="O2546" t="str">
        <f t="shared" si="119"/>
        <v/>
      </c>
      <c r="P2546" t="str">
        <f>IF(Belegerfassung!G2554&lt;&gt;"",CONCATENATE(Belegerfassung!G2554,".pdf"),"")</f>
        <v/>
      </c>
    </row>
    <row r="2547" spans="1:16">
      <c r="A2547" t="str">
        <f>IF(Belegerfassung!C2555&lt;&gt;"",0,"")</f>
        <v/>
      </c>
      <c r="B2547" t="str">
        <f>IFERROR(VLOOKUP(Belegerfassung!I2555,Konten!A:D,2,FALSE),"")</f>
        <v/>
      </c>
      <c r="C2547" t="str">
        <f>IF(A2547&lt;&gt;"",TEXT(Belegerfassung!C2555,"TT.MM.JJJJ"),"")</f>
        <v/>
      </c>
      <c r="D2547" t="str">
        <f>IFERROR(VLOOKUP(Belegerfassung!A2555,Abfrage!$E$2:$F$20,2,FALSE),"")</f>
        <v/>
      </c>
      <c r="E2547" t="str">
        <f>IF(A2547&lt;&gt;"",Belegerfassung!B2555,"")</f>
        <v/>
      </c>
      <c r="F2547" t="str">
        <f>IF(Belegerfassung!L2555="","",IF(Belegerfassung!L2555&lt;&gt;"",IF(Belegerfassung!L2555&lt;&gt;"",IF(Belegerfassung!J2555&lt;&gt;0,VLOOKUP(Belegerfassung!L2555,Abfrage!$A$2:$C$19,2,),VLOOKUP(Belegerfassung!L2555,Abfrage!$A$2:$C$19,3,)),"")))</f>
        <v/>
      </c>
      <c r="G2547" t="str">
        <f t="shared" si="117"/>
        <v/>
      </c>
      <c r="H2547" s="31" t="str">
        <f>IF(A2547&lt;&gt;"",-Belegerfassung!J2555+Belegerfassung!K2555,"")</f>
        <v/>
      </c>
      <c r="I2547" s="49" t="str">
        <f>IFERROR(IF(H2547&lt;&gt;"",Belegerfassung!L2555*100,""),IF(OR(Belegerfassung!L2555="Leistung EU - Erlöse",Belegerfassung!L2555="Lieferungen EU-Erlöse",Belegerfassung!L2555="EUST",Belegerfassung!L2555="Bauleistungen 20%")=TRUE,"",MID(Belegerfassung!L2555,4,2)))</f>
        <v/>
      </c>
      <c r="J2547" s="6" t="str">
        <f>IF(A2547&lt;&gt;"",LEFT(Belegerfassung!D2555,40),"")</f>
        <v/>
      </c>
      <c r="K2547" t="str">
        <f>IF(A2547&lt;&gt;"",VLOOKUP(D2547,Abfrage!$F$2:$G$21,2,FALSE),"")</f>
        <v/>
      </c>
      <c r="L2547" s="6" t="str">
        <f>IF(Belegerfassung!H2555&lt;&gt;"",Belegerfassung!H2555,"")</f>
        <v/>
      </c>
      <c r="M2547" t="str">
        <f>IFERROR(IF(Belegerfassung!E2555&lt;&gt;"",VLOOKUP(Belegerfassung!E2555,Abfrage!$L$2:$M$15,2,),""),"")</f>
        <v/>
      </c>
      <c r="N2547" t="str">
        <f t="shared" si="118"/>
        <v/>
      </c>
      <c r="O2547" t="str">
        <f t="shared" si="119"/>
        <v/>
      </c>
      <c r="P2547" t="str">
        <f>IF(Belegerfassung!G2555&lt;&gt;"",CONCATENATE(Belegerfassung!G2555,".pdf"),"")</f>
        <v/>
      </c>
    </row>
    <row r="2548" spans="1:16">
      <c r="A2548" t="str">
        <f>IF(Belegerfassung!C2556&lt;&gt;"",0,"")</f>
        <v/>
      </c>
      <c r="B2548" t="str">
        <f>IFERROR(VLOOKUP(Belegerfassung!I2556,Konten!A:D,2,FALSE),"")</f>
        <v/>
      </c>
      <c r="C2548" t="str">
        <f>IF(A2548&lt;&gt;"",TEXT(Belegerfassung!C2556,"TT.MM.JJJJ"),"")</f>
        <v/>
      </c>
      <c r="D2548" t="str">
        <f>IFERROR(VLOOKUP(Belegerfassung!A2556,Abfrage!$E$2:$F$20,2,FALSE),"")</f>
        <v/>
      </c>
      <c r="E2548" t="str">
        <f>IF(A2548&lt;&gt;"",Belegerfassung!B2556,"")</f>
        <v/>
      </c>
      <c r="F2548" t="str">
        <f>IF(Belegerfassung!L2556="","",IF(Belegerfassung!L2556&lt;&gt;"",IF(Belegerfassung!L2556&lt;&gt;"",IF(Belegerfassung!J2556&lt;&gt;0,VLOOKUP(Belegerfassung!L2556,Abfrage!$A$2:$C$19,2,),VLOOKUP(Belegerfassung!L2556,Abfrage!$A$2:$C$19,3,)),"")))</f>
        <v/>
      </c>
      <c r="G2548" t="str">
        <f t="shared" si="117"/>
        <v/>
      </c>
      <c r="H2548" s="31" t="str">
        <f>IF(A2548&lt;&gt;"",-Belegerfassung!J2556+Belegerfassung!K2556,"")</f>
        <v/>
      </c>
      <c r="I2548" s="49" t="str">
        <f>IFERROR(IF(H2548&lt;&gt;"",Belegerfassung!L2556*100,""),IF(OR(Belegerfassung!L2556="Leistung EU - Erlöse",Belegerfassung!L2556="Lieferungen EU-Erlöse",Belegerfassung!L2556="EUST",Belegerfassung!L2556="Bauleistungen 20%")=TRUE,"",MID(Belegerfassung!L2556,4,2)))</f>
        <v/>
      </c>
      <c r="J2548" s="6" t="str">
        <f>IF(A2548&lt;&gt;"",LEFT(Belegerfassung!D2556,40),"")</f>
        <v/>
      </c>
      <c r="K2548" t="str">
        <f>IF(A2548&lt;&gt;"",VLOOKUP(D2548,Abfrage!$F$2:$G$21,2,FALSE),"")</f>
        <v/>
      </c>
      <c r="L2548" s="6" t="str">
        <f>IF(Belegerfassung!H2556&lt;&gt;"",Belegerfassung!H2556,"")</f>
        <v/>
      </c>
      <c r="M2548" t="str">
        <f>IFERROR(IF(Belegerfassung!E2556&lt;&gt;"",VLOOKUP(Belegerfassung!E2556,Abfrage!$L$2:$M$15,2,),""),"")</f>
        <v/>
      </c>
      <c r="N2548" t="str">
        <f t="shared" si="118"/>
        <v/>
      </c>
      <c r="O2548" t="str">
        <f t="shared" si="119"/>
        <v/>
      </c>
      <c r="P2548" t="str">
        <f>IF(Belegerfassung!G2556&lt;&gt;"",CONCATENATE(Belegerfassung!G2556,".pdf"),"")</f>
        <v/>
      </c>
    </row>
    <row r="2549" spans="1:16">
      <c r="A2549" t="str">
        <f>IF(Belegerfassung!C2557&lt;&gt;"",0,"")</f>
        <v/>
      </c>
      <c r="B2549" t="str">
        <f>IFERROR(VLOOKUP(Belegerfassung!I2557,Konten!A:D,2,FALSE),"")</f>
        <v/>
      </c>
      <c r="C2549" t="str">
        <f>IF(A2549&lt;&gt;"",TEXT(Belegerfassung!C2557,"TT.MM.JJJJ"),"")</f>
        <v/>
      </c>
      <c r="D2549" t="str">
        <f>IFERROR(VLOOKUP(Belegerfassung!A2557,Abfrage!$E$2:$F$20,2,FALSE),"")</f>
        <v/>
      </c>
      <c r="E2549" t="str">
        <f>IF(A2549&lt;&gt;"",Belegerfassung!B2557,"")</f>
        <v/>
      </c>
      <c r="F2549" t="str">
        <f>IF(Belegerfassung!L2557="","",IF(Belegerfassung!L2557&lt;&gt;"",IF(Belegerfassung!L2557&lt;&gt;"",IF(Belegerfassung!J2557&lt;&gt;0,VLOOKUP(Belegerfassung!L2557,Abfrage!$A$2:$C$19,2,),VLOOKUP(Belegerfassung!L2557,Abfrage!$A$2:$C$19,3,)),"")))</f>
        <v/>
      </c>
      <c r="G2549" t="str">
        <f t="shared" si="117"/>
        <v/>
      </c>
      <c r="H2549" s="31" t="str">
        <f>IF(A2549&lt;&gt;"",-Belegerfassung!J2557+Belegerfassung!K2557,"")</f>
        <v/>
      </c>
      <c r="I2549" s="49" t="str">
        <f>IFERROR(IF(H2549&lt;&gt;"",Belegerfassung!L2557*100,""),IF(OR(Belegerfassung!L2557="Leistung EU - Erlöse",Belegerfassung!L2557="Lieferungen EU-Erlöse",Belegerfassung!L2557="EUST",Belegerfassung!L2557="Bauleistungen 20%")=TRUE,"",MID(Belegerfassung!L2557,4,2)))</f>
        <v/>
      </c>
      <c r="J2549" s="6" t="str">
        <f>IF(A2549&lt;&gt;"",LEFT(Belegerfassung!D2557,40),"")</f>
        <v/>
      </c>
      <c r="K2549" t="str">
        <f>IF(A2549&lt;&gt;"",VLOOKUP(D2549,Abfrage!$F$2:$G$21,2,FALSE),"")</f>
        <v/>
      </c>
      <c r="L2549" s="6" t="str">
        <f>IF(Belegerfassung!H2557&lt;&gt;"",Belegerfassung!H2557,"")</f>
        <v/>
      </c>
      <c r="M2549" t="str">
        <f>IFERROR(IF(Belegerfassung!E2557&lt;&gt;"",VLOOKUP(Belegerfassung!E2557,Abfrage!$L$2:$M$15,2,),""),"")</f>
        <v/>
      </c>
      <c r="N2549" t="str">
        <f t="shared" si="118"/>
        <v/>
      </c>
      <c r="O2549" t="str">
        <f t="shared" si="119"/>
        <v/>
      </c>
      <c r="P2549" t="str">
        <f>IF(Belegerfassung!G2557&lt;&gt;"",CONCATENATE(Belegerfassung!G2557,".pdf"),"")</f>
        <v/>
      </c>
    </row>
    <row r="2550" spans="1:16">
      <c r="A2550" t="str">
        <f>IF(Belegerfassung!C2558&lt;&gt;"",0,"")</f>
        <v/>
      </c>
      <c r="B2550" t="str">
        <f>IFERROR(VLOOKUP(Belegerfassung!I2558,Konten!A:D,2,FALSE),"")</f>
        <v/>
      </c>
      <c r="C2550" t="str">
        <f>IF(A2550&lt;&gt;"",TEXT(Belegerfassung!C2558,"TT.MM.JJJJ"),"")</f>
        <v/>
      </c>
      <c r="D2550" t="str">
        <f>IFERROR(VLOOKUP(Belegerfassung!A2558,Abfrage!$E$2:$F$20,2,FALSE),"")</f>
        <v/>
      </c>
      <c r="E2550" t="str">
        <f>IF(A2550&lt;&gt;"",Belegerfassung!B2558,"")</f>
        <v/>
      </c>
      <c r="F2550" t="str">
        <f>IF(Belegerfassung!L2558="","",IF(Belegerfassung!L2558&lt;&gt;"",IF(Belegerfassung!L2558&lt;&gt;"",IF(Belegerfassung!J2558&lt;&gt;0,VLOOKUP(Belegerfassung!L2558,Abfrage!$A$2:$C$19,2,),VLOOKUP(Belegerfassung!L2558,Abfrage!$A$2:$C$19,3,)),"")))</f>
        <v/>
      </c>
      <c r="G2550" t="str">
        <f t="shared" si="117"/>
        <v/>
      </c>
      <c r="H2550" s="31" t="str">
        <f>IF(A2550&lt;&gt;"",-Belegerfassung!J2558+Belegerfassung!K2558,"")</f>
        <v/>
      </c>
      <c r="I2550" s="49" t="str">
        <f>IFERROR(IF(H2550&lt;&gt;"",Belegerfassung!L2558*100,""),IF(OR(Belegerfassung!L2558="Leistung EU - Erlöse",Belegerfassung!L2558="Lieferungen EU-Erlöse",Belegerfassung!L2558="EUST",Belegerfassung!L2558="Bauleistungen 20%")=TRUE,"",MID(Belegerfassung!L2558,4,2)))</f>
        <v/>
      </c>
      <c r="J2550" s="6" t="str">
        <f>IF(A2550&lt;&gt;"",LEFT(Belegerfassung!D2558,40),"")</f>
        <v/>
      </c>
      <c r="K2550" t="str">
        <f>IF(A2550&lt;&gt;"",VLOOKUP(D2550,Abfrage!$F$2:$G$21,2,FALSE),"")</f>
        <v/>
      </c>
      <c r="L2550" s="6" t="str">
        <f>IF(Belegerfassung!H2558&lt;&gt;"",Belegerfassung!H2558,"")</f>
        <v/>
      </c>
      <c r="M2550" t="str">
        <f>IFERROR(IF(Belegerfassung!E2558&lt;&gt;"",VLOOKUP(Belegerfassung!E2558,Abfrage!$L$2:$M$15,2,),""),"")</f>
        <v/>
      </c>
      <c r="N2550" t="str">
        <f t="shared" si="118"/>
        <v/>
      </c>
      <c r="O2550" t="str">
        <f t="shared" si="119"/>
        <v/>
      </c>
      <c r="P2550" t="str">
        <f>IF(Belegerfassung!G2558&lt;&gt;"",CONCATENATE(Belegerfassung!G2558,".pdf"),"")</f>
        <v/>
      </c>
    </row>
    <row r="2551" spans="1:16">
      <c r="A2551" t="str">
        <f>IF(Belegerfassung!C2559&lt;&gt;"",0,"")</f>
        <v/>
      </c>
      <c r="B2551" t="str">
        <f>IFERROR(VLOOKUP(Belegerfassung!I2559,Konten!A:D,2,FALSE),"")</f>
        <v/>
      </c>
      <c r="C2551" t="str">
        <f>IF(A2551&lt;&gt;"",TEXT(Belegerfassung!C2559,"TT.MM.JJJJ"),"")</f>
        <v/>
      </c>
      <c r="D2551" t="str">
        <f>IFERROR(VLOOKUP(Belegerfassung!A2559,Abfrage!$E$2:$F$20,2,FALSE),"")</f>
        <v/>
      </c>
      <c r="E2551" t="str">
        <f>IF(A2551&lt;&gt;"",Belegerfassung!B2559,"")</f>
        <v/>
      </c>
      <c r="F2551" t="str">
        <f>IF(Belegerfassung!L2559="","",IF(Belegerfassung!L2559&lt;&gt;"",IF(Belegerfassung!L2559&lt;&gt;"",IF(Belegerfassung!J2559&lt;&gt;0,VLOOKUP(Belegerfassung!L2559,Abfrage!$A$2:$C$19,2,),VLOOKUP(Belegerfassung!L2559,Abfrage!$A$2:$C$19,3,)),"")))</f>
        <v/>
      </c>
      <c r="G2551" t="str">
        <f t="shared" si="117"/>
        <v/>
      </c>
      <c r="H2551" s="31" t="str">
        <f>IF(A2551&lt;&gt;"",-Belegerfassung!J2559+Belegerfassung!K2559,"")</f>
        <v/>
      </c>
      <c r="I2551" s="49" t="str">
        <f>IFERROR(IF(H2551&lt;&gt;"",Belegerfassung!L2559*100,""),IF(OR(Belegerfassung!L2559="Leistung EU - Erlöse",Belegerfassung!L2559="Lieferungen EU-Erlöse",Belegerfassung!L2559="EUST",Belegerfassung!L2559="Bauleistungen 20%")=TRUE,"",MID(Belegerfassung!L2559,4,2)))</f>
        <v/>
      </c>
      <c r="J2551" s="6" t="str">
        <f>IF(A2551&lt;&gt;"",LEFT(Belegerfassung!D2559,40),"")</f>
        <v/>
      </c>
      <c r="K2551" t="str">
        <f>IF(A2551&lt;&gt;"",VLOOKUP(D2551,Abfrage!$F$2:$G$21,2,FALSE),"")</f>
        <v/>
      </c>
      <c r="L2551" s="6" t="str">
        <f>IF(Belegerfassung!H2559&lt;&gt;"",Belegerfassung!H2559,"")</f>
        <v/>
      </c>
      <c r="M2551" t="str">
        <f>IFERROR(IF(Belegerfassung!E2559&lt;&gt;"",VLOOKUP(Belegerfassung!E2559,Abfrage!$L$2:$M$15,2,),""),"")</f>
        <v/>
      </c>
      <c r="N2551" t="str">
        <f t="shared" si="118"/>
        <v/>
      </c>
      <c r="O2551" t="str">
        <f t="shared" si="119"/>
        <v/>
      </c>
      <c r="P2551" t="str">
        <f>IF(Belegerfassung!G2559&lt;&gt;"",CONCATENATE(Belegerfassung!G2559,".pdf"),"")</f>
        <v/>
      </c>
    </row>
    <row r="2552" spans="1:16">
      <c r="A2552" t="str">
        <f>IF(Belegerfassung!C2560&lt;&gt;"",0,"")</f>
        <v/>
      </c>
      <c r="B2552" t="str">
        <f>IFERROR(VLOOKUP(Belegerfassung!I2560,Konten!A:D,2,FALSE),"")</f>
        <v/>
      </c>
      <c r="C2552" t="str">
        <f>IF(A2552&lt;&gt;"",TEXT(Belegerfassung!C2560,"TT.MM.JJJJ"),"")</f>
        <v/>
      </c>
      <c r="D2552" t="str">
        <f>IFERROR(VLOOKUP(Belegerfassung!A2560,Abfrage!$E$2:$F$20,2,FALSE),"")</f>
        <v/>
      </c>
      <c r="E2552" t="str">
        <f>IF(A2552&lt;&gt;"",Belegerfassung!B2560,"")</f>
        <v/>
      </c>
      <c r="F2552" t="str">
        <f>IF(Belegerfassung!L2560="","",IF(Belegerfassung!L2560&lt;&gt;"",IF(Belegerfassung!L2560&lt;&gt;"",IF(Belegerfassung!J2560&lt;&gt;0,VLOOKUP(Belegerfassung!L2560,Abfrage!$A$2:$C$19,2,),VLOOKUP(Belegerfassung!L2560,Abfrage!$A$2:$C$19,3,)),"")))</f>
        <v/>
      </c>
      <c r="G2552" t="str">
        <f t="shared" si="117"/>
        <v/>
      </c>
      <c r="H2552" s="31" t="str">
        <f>IF(A2552&lt;&gt;"",-Belegerfassung!J2560+Belegerfassung!K2560,"")</f>
        <v/>
      </c>
      <c r="I2552" s="49" t="str">
        <f>IFERROR(IF(H2552&lt;&gt;"",Belegerfassung!L2560*100,""),IF(OR(Belegerfassung!L2560="Leistung EU - Erlöse",Belegerfassung!L2560="Lieferungen EU-Erlöse",Belegerfassung!L2560="EUST",Belegerfassung!L2560="Bauleistungen 20%")=TRUE,"",MID(Belegerfassung!L2560,4,2)))</f>
        <v/>
      </c>
      <c r="J2552" s="6" t="str">
        <f>IF(A2552&lt;&gt;"",LEFT(Belegerfassung!D2560,40),"")</f>
        <v/>
      </c>
      <c r="K2552" t="str">
        <f>IF(A2552&lt;&gt;"",VLOOKUP(D2552,Abfrage!$F$2:$G$21,2,FALSE),"")</f>
        <v/>
      </c>
      <c r="L2552" s="6" t="str">
        <f>IF(Belegerfassung!H2560&lt;&gt;"",Belegerfassung!H2560,"")</f>
        <v/>
      </c>
      <c r="M2552" t="str">
        <f>IFERROR(IF(Belegerfassung!E2560&lt;&gt;"",VLOOKUP(Belegerfassung!E2560,Abfrage!$L$2:$M$15,2,),""),"")</f>
        <v/>
      </c>
      <c r="N2552" t="str">
        <f t="shared" si="118"/>
        <v/>
      </c>
      <c r="O2552" t="str">
        <f t="shared" si="119"/>
        <v/>
      </c>
      <c r="P2552" t="str">
        <f>IF(Belegerfassung!G2560&lt;&gt;"",CONCATENATE(Belegerfassung!G2560,".pdf"),"")</f>
        <v/>
      </c>
    </row>
    <row r="2553" spans="1:16">
      <c r="A2553" t="str">
        <f>IF(Belegerfassung!C2561&lt;&gt;"",0,"")</f>
        <v/>
      </c>
      <c r="B2553" t="str">
        <f>IFERROR(VLOOKUP(Belegerfassung!I2561,Konten!A:D,2,FALSE),"")</f>
        <v/>
      </c>
      <c r="C2553" t="str">
        <f>IF(A2553&lt;&gt;"",TEXT(Belegerfassung!C2561,"TT.MM.JJJJ"),"")</f>
        <v/>
      </c>
      <c r="D2553" t="str">
        <f>IFERROR(VLOOKUP(Belegerfassung!A2561,Abfrage!$E$2:$F$20,2,FALSE),"")</f>
        <v/>
      </c>
      <c r="E2553" t="str">
        <f>IF(A2553&lt;&gt;"",Belegerfassung!B2561,"")</f>
        <v/>
      </c>
      <c r="F2553" t="str">
        <f>IF(Belegerfassung!L2561="","",IF(Belegerfassung!L2561&lt;&gt;"",IF(Belegerfassung!L2561&lt;&gt;"",IF(Belegerfassung!J2561&lt;&gt;0,VLOOKUP(Belegerfassung!L2561,Abfrage!$A$2:$C$19,2,),VLOOKUP(Belegerfassung!L2561,Abfrage!$A$2:$C$19,3,)),"")))</f>
        <v/>
      </c>
      <c r="G2553" t="str">
        <f t="shared" si="117"/>
        <v/>
      </c>
      <c r="H2553" s="31" t="str">
        <f>IF(A2553&lt;&gt;"",-Belegerfassung!J2561+Belegerfassung!K2561,"")</f>
        <v/>
      </c>
      <c r="I2553" s="49" t="str">
        <f>IFERROR(IF(H2553&lt;&gt;"",Belegerfassung!L2561*100,""),IF(OR(Belegerfassung!L2561="Leistung EU - Erlöse",Belegerfassung!L2561="Lieferungen EU-Erlöse",Belegerfassung!L2561="EUST",Belegerfassung!L2561="Bauleistungen 20%")=TRUE,"",MID(Belegerfassung!L2561,4,2)))</f>
        <v/>
      </c>
      <c r="J2553" s="6" t="str">
        <f>IF(A2553&lt;&gt;"",LEFT(Belegerfassung!D2561,40),"")</f>
        <v/>
      </c>
      <c r="K2553" t="str">
        <f>IF(A2553&lt;&gt;"",VLOOKUP(D2553,Abfrage!$F$2:$G$21,2,FALSE),"")</f>
        <v/>
      </c>
      <c r="L2553" s="6" t="str">
        <f>IF(Belegerfassung!H2561&lt;&gt;"",Belegerfassung!H2561,"")</f>
        <v/>
      </c>
      <c r="M2553" t="str">
        <f>IFERROR(IF(Belegerfassung!E2561&lt;&gt;"",VLOOKUP(Belegerfassung!E2561,Abfrage!$L$2:$M$15,2,),""),"")</f>
        <v/>
      </c>
      <c r="N2553" t="str">
        <f t="shared" si="118"/>
        <v/>
      </c>
      <c r="O2553" t="str">
        <f t="shared" si="119"/>
        <v/>
      </c>
      <c r="P2553" t="str">
        <f>IF(Belegerfassung!G2561&lt;&gt;"",CONCATENATE(Belegerfassung!G2561,".pdf"),"")</f>
        <v/>
      </c>
    </row>
    <row r="2554" spans="1:16">
      <c r="A2554" t="str">
        <f>IF(Belegerfassung!C2562&lt;&gt;"",0,"")</f>
        <v/>
      </c>
      <c r="B2554" t="str">
        <f>IFERROR(VLOOKUP(Belegerfassung!I2562,Konten!A:D,2,FALSE),"")</f>
        <v/>
      </c>
      <c r="C2554" t="str">
        <f>IF(A2554&lt;&gt;"",TEXT(Belegerfassung!C2562,"TT.MM.JJJJ"),"")</f>
        <v/>
      </c>
      <c r="D2554" t="str">
        <f>IFERROR(VLOOKUP(Belegerfassung!A2562,Abfrage!$E$2:$F$20,2,FALSE),"")</f>
        <v/>
      </c>
      <c r="E2554" t="str">
        <f>IF(A2554&lt;&gt;"",Belegerfassung!B2562,"")</f>
        <v/>
      </c>
      <c r="F2554" t="str">
        <f>IF(Belegerfassung!L2562="","",IF(Belegerfassung!L2562&lt;&gt;"",IF(Belegerfassung!L2562&lt;&gt;"",IF(Belegerfassung!J2562&lt;&gt;0,VLOOKUP(Belegerfassung!L2562,Abfrage!$A$2:$C$19,2,),VLOOKUP(Belegerfassung!L2562,Abfrage!$A$2:$C$19,3,)),"")))</f>
        <v/>
      </c>
      <c r="G2554" t="str">
        <f t="shared" si="117"/>
        <v/>
      </c>
      <c r="H2554" s="31" t="str">
        <f>IF(A2554&lt;&gt;"",-Belegerfassung!J2562+Belegerfassung!K2562,"")</f>
        <v/>
      </c>
      <c r="I2554" s="49" t="str">
        <f>IFERROR(IF(H2554&lt;&gt;"",Belegerfassung!L2562*100,""),IF(OR(Belegerfassung!L2562="Leistung EU - Erlöse",Belegerfassung!L2562="Lieferungen EU-Erlöse",Belegerfassung!L2562="EUST",Belegerfassung!L2562="Bauleistungen 20%")=TRUE,"",MID(Belegerfassung!L2562,4,2)))</f>
        <v/>
      </c>
      <c r="J2554" s="6" t="str">
        <f>IF(A2554&lt;&gt;"",LEFT(Belegerfassung!D2562,40),"")</f>
        <v/>
      </c>
      <c r="K2554" t="str">
        <f>IF(A2554&lt;&gt;"",VLOOKUP(D2554,Abfrage!$F$2:$G$21,2,FALSE),"")</f>
        <v/>
      </c>
      <c r="L2554" s="6" t="str">
        <f>IF(Belegerfassung!H2562&lt;&gt;"",Belegerfassung!H2562,"")</f>
        <v/>
      </c>
      <c r="M2554" t="str">
        <f>IFERROR(IF(Belegerfassung!E2562&lt;&gt;"",VLOOKUP(Belegerfassung!E2562,Abfrage!$L$2:$M$15,2,),""),"")</f>
        <v/>
      </c>
      <c r="N2554" t="str">
        <f t="shared" si="118"/>
        <v/>
      </c>
      <c r="O2554" t="str">
        <f t="shared" si="119"/>
        <v/>
      </c>
      <c r="P2554" t="str">
        <f>IF(Belegerfassung!G2562&lt;&gt;"",CONCATENATE(Belegerfassung!G2562,".pdf"),"")</f>
        <v/>
      </c>
    </row>
    <row r="2555" spans="1:16">
      <c r="A2555" t="str">
        <f>IF(Belegerfassung!C2563&lt;&gt;"",0,"")</f>
        <v/>
      </c>
      <c r="B2555" t="str">
        <f>IFERROR(VLOOKUP(Belegerfassung!I2563,Konten!A:D,2,FALSE),"")</f>
        <v/>
      </c>
      <c r="C2555" t="str">
        <f>IF(A2555&lt;&gt;"",TEXT(Belegerfassung!C2563,"TT.MM.JJJJ"),"")</f>
        <v/>
      </c>
      <c r="D2555" t="str">
        <f>IFERROR(VLOOKUP(Belegerfassung!A2563,Abfrage!$E$2:$F$20,2,FALSE),"")</f>
        <v/>
      </c>
      <c r="E2555" t="str">
        <f>IF(A2555&lt;&gt;"",Belegerfassung!B2563,"")</f>
        <v/>
      </c>
      <c r="F2555" t="str">
        <f>IF(Belegerfassung!L2563="","",IF(Belegerfassung!L2563&lt;&gt;"",IF(Belegerfassung!L2563&lt;&gt;"",IF(Belegerfassung!J2563&lt;&gt;0,VLOOKUP(Belegerfassung!L2563,Abfrage!$A$2:$C$19,2,),VLOOKUP(Belegerfassung!L2563,Abfrage!$A$2:$C$19,3,)),"")))</f>
        <v/>
      </c>
      <c r="G2555" t="str">
        <f t="shared" si="117"/>
        <v/>
      </c>
      <c r="H2555" s="31" t="str">
        <f>IF(A2555&lt;&gt;"",-Belegerfassung!J2563+Belegerfassung!K2563,"")</f>
        <v/>
      </c>
      <c r="I2555" s="49" t="str">
        <f>IFERROR(IF(H2555&lt;&gt;"",Belegerfassung!L2563*100,""),IF(OR(Belegerfassung!L2563="Leistung EU - Erlöse",Belegerfassung!L2563="Lieferungen EU-Erlöse",Belegerfassung!L2563="EUST",Belegerfassung!L2563="Bauleistungen 20%")=TRUE,"",MID(Belegerfassung!L2563,4,2)))</f>
        <v/>
      </c>
      <c r="J2555" s="6" t="str">
        <f>IF(A2555&lt;&gt;"",LEFT(Belegerfassung!D2563,40),"")</f>
        <v/>
      </c>
      <c r="K2555" t="str">
        <f>IF(A2555&lt;&gt;"",VLOOKUP(D2555,Abfrage!$F$2:$G$21,2,FALSE),"")</f>
        <v/>
      </c>
      <c r="L2555" s="6" t="str">
        <f>IF(Belegerfassung!H2563&lt;&gt;"",Belegerfassung!H2563,"")</f>
        <v/>
      </c>
      <c r="M2555" t="str">
        <f>IFERROR(IF(Belegerfassung!E2563&lt;&gt;"",VLOOKUP(Belegerfassung!E2563,Abfrage!$L$2:$M$15,2,),""),"")</f>
        <v/>
      </c>
      <c r="N2555" t="str">
        <f t="shared" si="118"/>
        <v/>
      </c>
      <c r="O2555" t="str">
        <f t="shared" si="119"/>
        <v/>
      </c>
      <c r="P2555" t="str">
        <f>IF(Belegerfassung!G2563&lt;&gt;"",CONCATENATE(Belegerfassung!G2563,".pdf"),"")</f>
        <v/>
      </c>
    </row>
    <row r="2556" spans="1:16">
      <c r="A2556" t="str">
        <f>IF(Belegerfassung!C2564&lt;&gt;"",0,"")</f>
        <v/>
      </c>
      <c r="B2556" t="str">
        <f>IFERROR(VLOOKUP(Belegerfassung!I2564,Konten!A:D,2,FALSE),"")</f>
        <v/>
      </c>
      <c r="C2556" t="str">
        <f>IF(A2556&lt;&gt;"",TEXT(Belegerfassung!C2564,"TT.MM.JJJJ"),"")</f>
        <v/>
      </c>
      <c r="D2556" t="str">
        <f>IFERROR(VLOOKUP(Belegerfassung!A2564,Abfrage!$E$2:$F$20,2,FALSE),"")</f>
        <v/>
      </c>
      <c r="E2556" t="str">
        <f>IF(A2556&lt;&gt;"",Belegerfassung!B2564,"")</f>
        <v/>
      </c>
      <c r="F2556" t="str">
        <f>IF(Belegerfassung!L2564="","",IF(Belegerfassung!L2564&lt;&gt;"",IF(Belegerfassung!L2564&lt;&gt;"",IF(Belegerfassung!J2564&lt;&gt;0,VLOOKUP(Belegerfassung!L2564,Abfrage!$A$2:$C$19,2,),VLOOKUP(Belegerfassung!L2564,Abfrage!$A$2:$C$19,3,)),"")))</f>
        <v/>
      </c>
      <c r="G2556" t="str">
        <f t="shared" si="117"/>
        <v/>
      </c>
      <c r="H2556" s="31" t="str">
        <f>IF(A2556&lt;&gt;"",-Belegerfassung!J2564+Belegerfassung!K2564,"")</f>
        <v/>
      </c>
      <c r="I2556" s="49" t="str">
        <f>IFERROR(IF(H2556&lt;&gt;"",Belegerfassung!L2564*100,""),IF(OR(Belegerfassung!L2564="Leistung EU - Erlöse",Belegerfassung!L2564="Lieferungen EU-Erlöse",Belegerfassung!L2564="EUST",Belegerfassung!L2564="Bauleistungen 20%")=TRUE,"",MID(Belegerfassung!L2564,4,2)))</f>
        <v/>
      </c>
      <c r="J2556" s="6" t="str">
        <f>IF(A2556&lt;&gt;"",LEFT(Belegerfassung!D2564,40),"")</f>
        <v/>
      </c>
      <c r="K2556" t="str">
        <f>IF(A2556&lt;&gt;"",VLOOKUP(D2556,Abfrage!$F$2:$G$21,2,FALSE),"")</f>
        <v/>
      </c>
      <c r="L2556" s="6" t="str">
        <f>IF(Belegerfassung!H2564&lt;&gt;"",Belegerfassung!H2564,"")</f>
        <v/>
      </c>
      <c r="M2556" t="str">
        <f>IFERROR(IF(Belegerfassung!E2564&lt;&gt;"",VLOOKUP(Belegerfassung!E2564,Abfrage!$L$2:$M$15,2,),""),"")</f>
        <v/>
      </c>
      <c r="N2556" t="str">
        <f t="shared" si="118"/>
        <v/>
      </c>
      <c r="O2556" t="str">
        <f t="shared" si="119"/>
        <v/>
      </c>
      <c r="P2556" t="str">
        <f>IF(Belegerfassung!G2564&lt;&gt;"",CONCATENATE(Belegerfassung!G2564,".pdf"),"")</f>
        <v/>
      </c>
    </row>
    <row r="2557" spans="1:16">
      <c r="A2557" t="str">
        <f>IF(Belegerfassung!C2565&lt;&gt;"",0,"")</f>
        <v/>
      </c>
      <c r="B2557" t="str">
        <f>IFERROR(VLOOKUP(Belegerfassung!I2565,Konten!A:D,2,FALSE),"")</f>
        <v/>
      </c>
      <c r="C2557" t="str">
        <f>IF(A2557&lt;&gt;"",TEXT(Belegerfassung!C2565,"TT.MM.JJJJ"),"")</f>
        <v/>
      </c>
      <c r="D2557" t="str">
        <f>IFERROR(VLOOKUP(Belegerfassung!A2565,Abfrage!$E$2:$F$20,2,FALSE),"")</f>
        <v/>
      </c>
      <c r="E2557" t="str">
        <f>IF(A2557&lt;&gt;"",Belegerfassung!B2565,"")</f>
        <v/>
      </c>
      <c r="F2557" t="str">
        <f>IF(Belegerfassung!L2565="","",IF(Belegerfassung!L2565&lt;&gt;"",IF(Belegerfassung!L2565&lt;&gt;"",IF(Belegerfassung!J2565&lt;&gt;0,VLOOKUP(Belegerfassung!L2565,Abfrage!$A$2:$C$19,2,),VLOOKUP(Belegerfassung!L2565,Abfrage!$A$2:$C$19,3,)),"")))</f>
        <v/>
      </c>
      <c r="G2557" t="str">
        <f t="shared" si="117"/>
        <v/>
      </c>
      <c r="H2557" s="31" t="str">
        <f>IF(A2557&lt;&gt;"",-Belegerfassung!J2565+Belegerfassung!K2565,"")</f>
        <v/>
      </c>
      <c r="I2557" s="49" t="str">
        <f>IFERROR(IF(H2557&lt;&gt;"",Belegerfassung!L2565*100,""),IF(OR(Belegerfassung!L2565="Leistung EU - Erlöse",Belegerfassung!L2565="Lieferungen EU-Erlöse",Belegerfassung!L2565="EUST",Belegerfassung!L2565="Bauleistungen 20%")=TRUE,"",MID(Belegerfassung!L2565,4,2)))</f>
        <v/>
      </c>
      <c r="J2557" s="6" t="str">
        <f>IF(A2557&lt;&gt;"",LEFT(Belegerfassung!D2565,40),"")</f>
        <v/>
      </c>
      <c r="K2557" t="str">
        <f>IF(A2557&lt;&gt;"",VLOOKUP(D2557,Abfrage!$F$2:$G$21,2,FALSE),"")</f>
        <v/>
      </c>
      <c r="L2557" s="6" t="str">
        <f>IF(Belegerfassung!H2565&lt;&gt;"",Belegerfassung!H2565,"")</f>
        <v/>
      </c>
      <c r="M2557" t="str">
        <f>IFERROR(IF(Belegerfassung!E2565&lt;&gt;"",VLOOKUP(Belegerfassung!E2565,Abfrage!$L$2:$M$15,2,),""),"")</f>
        <v/>
      </c>
      <c r="N2557" t="str">
        <f t="shared" si="118"/>
        <v/>
      </c>
      <c r="O2557" t="str">
        <f t="shared" si="119"/>
        <v/>
      </c>
      <c r="P2557" t="str">
        <f>IF(Belegerfassung!G2565&lt;&gt;"",CONCATENATE(Belegerfassung!G2565,".pdf"),"")</f>
        <v/>
      </c>
    </row>
    <row r="2558" spans="1:16">
      <c r="A2558" t="str">
        <f>IF(Belegerfassung!C2566&lt;&gt;"",0,"")</f>
        <v/>
      </c>
      <c r="B2558" t="str">
        <f>IFERROR(VLOOKUP(Belegerfassung!I2566,Konten!A:D,2,FALSE),"")</f>
        <v/>
      </c>
      <c r="C2558" t="str">
        <f>IF(A2558&lt;&gt;"",TEXT(Belegerfassung!C2566,"TT.MM.JJJJ"),"")</f>
        <v/>
      </c>
      <c r="D2558" t="str">
        <f>IFERROR(VLOOKUP(Belegerfassung!A2566,Abfrage!$E$2:$F$20,2,FALSE),"")</f>
        <v/>
      </c>
      <c r="E2558" t="str">
        <f>IF(A2558&lt;&gt;"",Belegerfassung!B2566,"")</f>
        <v/>
      </c>
      <c r="F2558" t="str">
        <f>IF(Belegerfassung!L2566="","",IF(Belegerfassung!L2566&lt;&gt;"",IF(Belegerfassung!L2566&lt;&gt;"",IF(Belegerfassung!J2566&lt;&gt;0,VLOOKUP(Belegerfassung!L2566,Abfrage!$A$2:$C$19,2,),VLOOKUP(Belegerfassung!L2566,Abfrage!$A$2:$C$19,3,)),"")))</f>
        <v/>
      </c>
      <c r="G2558" t="str">
        <f t="shared" si="117"/>
        <v/>
      </c>
      <c r="H2558" s="31" t="str">
        <f>IF(A2558&lt;&gt;"",-Belegerfassung!J2566+Belegerfassung!K2566,"")</f>
        <v/>
      </c>
      <c r="I2558" s="49" t="str">
        <f>IFERROR(IF(H2558&lt;&gt;"",Belegerfassung!L2566*100,""),IF(OR(Belegerfassung!L2566="Leistung EU - Erlöse",Belegerfassung!L2566="Lieferungen EU-Erlöse",Belegerfassung!L2566="EUST",Belegerfassung!L2566="Bauleistungen 20%")=TRUE,"",MID(Belegerfassung!L2566,4,2)))</f>
        <v/>
      </c>
      <c r="J2558" s="6" t="str">
        <f>IF(A2558&lt;&gt;"",LEFT(Belegerfassung!D2566,40),"")</f>
        <v/>
      </c>
      <c r="K2558" t="str">
        <f>IF(A2558&lt;&gt;"",VLOOKUP(D2558,Abfrage!$F$2:$G$21,2,FALSE),"")</f>
        <v/>
      </c>
      <c r="L2558" s="6" t="str">
        <f>IF(Belegerfassung!H2566&lt;&gt;"",Belegerfassung!H2566,"")</f>
        <v/>
      </c>
      <c r="M2558" t="str">
        <f>IFERROR(IF(Belegerfassung!E2566&lt;&gt;"",VLOOKUP(Belegerfassung!E2566,Abfrage!$L$2:$M$15,2,),""),"")</f>
        <v/>
      </c>
      <c r="N2558" t="str">
        <f t="shared" si="118"/>
        <v/>
      </c>
      <c r="O2558" t="str">
        <f t="shared" si="119"/>
        <v/>
      </c>
      <c r="P2558" t="str">
        <f>IF(Belegerfassung!G2566&lt;&gt;"",CONCATENATE(Belegerfassung!G2566,".pdf"),"")</f>
        <v/>
      </c>
    </row>
    <row r="2559" spans="1:16">
      <c r="A2559" t="str">
        <f>IF(Belegerfassung!C2567&lt;&gt;"",0,"")</f>
        <v/>
      </c>
      <c r="B2559" t="str">
        <f>IFERROR(VLOOKUP(Belegerfassung!I2567,Konten!A:D,2,FALSE),"")</f>
        <v/>
      </c>
      <c r="C2559" t="str">
        <f>IF(A2559&lt;&gt;"",TEXT(Belegerfassung!C2567,"TT.MM.JJJJ"),"")</f>
        <v/>
      </c>
      <c r="D2559" t="str">
        <f>IFERROR(VLOOKUP(Belegerfassung!A2567,Abfrage!$E$2:$F$20,2,FALSE),"")</f>
        <v/>
      </c>
      <c r="E2559" t="str">
        <f>IF(A2559&lt;&gt;"",Belegerfassung!B2567,"")</f>
        <v/>
      </c>
      <c r="F2559" t="str">
        <f>IF(Belegerfassung!L2567="","",IF(Belegerfassung!L2567&lt;&gt;"",IF(Belegerfassung!L2567&lt;&gt;"",IF(Belegerfassung!J2567&lt;&gt;0,VLOOKUP(Belegerfassung!L2567,Abfrage!$A$2:$C$19,2,),VLOOKUP(Belegerfassung!L2567,Abfrage!$A$2:$C$19,3,)),"")))</f>
        <v/>
      </c>
      <c r="G2559" t="str">
        <f t="shared" si="117"/>
        <v/>
      </c>
      <c r="H2559" s="31" t="str">
        <f>IF(A2559&lt;&gt;"",-Belegerfassung!J2567+Belegerfassung!K2567,"")</f>
        <v/>
      </c>
      <c r="I2559" s="49" t="str">
        <f>IFERROR(IF(H2559&lt;&gt;"",Belegerfassung!L2567*100,""),IF(OR(Belegerfassung!L2567="Leistung EU - Erlöse",Belegerfassung!L2567="Lieferungen EU-Erlöse",Belegerfassung!L2567="EUST",Belegerfassung!L2567="Bauleistungen 20%")=TRUE,"",MID(Belegerfassung!L2567,4,2)))</f>
        <v/>
      </c>
      <c r="J2559" s="6" t="str">
        <f>IF(A2559&lt;&gt;"",LEFT(Belegerfassung!D2567,40),"")</f>
        <v/>
      </c>
      <c r="K2559" t="str">
        <f>IF(A2559&lt;&gt;"",VLOOKUP(D2559,Abfrage!$F$2:$G$21,2,FALSE),"")</f>
        <v/>
      </c>
      <c r="L2559" s="6" t="str">
        <f>IF(Belegerfassung!H2567&lt;&gt;"",Belegerfassung!H2567,"")</f>
        <v/>
      </c>
      <c r="M2559" t="str">
        <f>IFERROR(IF(Belegerfassung!E2567&lt;&gt;"",VLOOKUP(Belegerfassung!E2567,Abfrage!$L$2:$M$15,2,),""),"")</f>
        <v/>
      </c>
      <c r="N2559" t="str">
        <f t="shared" si="118"/>
        <v/>
      </c>
      <c r="O2559" t="str">
        <f t="shared" si="119"/>
        <v/>
      </c>
      <c r="P2559" t="str">
        <f>IF(Belegerfassung!G2567&lt;&gt;"",CONCATENATE(Belegerfassung!G2567,".pdf"),"")</f>
        <v/>
      </c>
    </row>
    <row r="2560" spans="1:16">
      <c r="A2560" t="str">
        <f>IF(Belegerfassung!C2568&lt;&gt;"",0,"")</f>
        <v/>
      </c>
      <c r="B2560" t="str">
        <f>IFERROR(VLOOKUP(Belegerfassung!I2568,Konten!A:D,2,FALSE),"")</f>
        <v/>
      </c>
      <c r="C2560" t="str">
        <f>IF(A2560&lt;&gt;"",TEXT(Belegerfassung!C2568,"TT.MM.JJJJ"),"")</f>
        <v/>
      </c>
      <c r="D2560" t="str">
        <f>IFERROR(VLOOKUP(Belegerfassung!A2568,Abfrage!$E$2:$F$20,2,FALSE),"")</f>
        <v/>
      </c>
      <c r="E2560" t="str">
        <f>IF(A2560&lt;&gt;"",Belegerfassung!B2568,"")</f>
        <v/>
      </c>
      <c r="F2560" t="str">
        <f>IF(Belegerfassung!L2568="","",IF(Belegerfassung!L2568&lt;&gt;"",IF(Belegerfassung!L2568&lt;&gt;"",IF(Belegerfassung!J2568&lt;&gt;0,VLOOKUP(Belegerfassung!L2568,Abfrage!$A$2:$C$19,2,),VLOOKUP(Belegerfassung!L2568,Abfrage!$A$2:$C$19,3,)),"")))</f>
        <v/>
      </c>
      <c r="G2560" t="str">
        <f t="shared" si="117"/>
        <v/>
      </c>
      <c r="H2560" s="31" t="str">
        <f>IF(A2560&lt;&gt;"",-Belegerfassung!J2568+Belegerfassung!K2568,"")</f>
        <v/>
      </c>
      <c r="I2560" s="49" t="str">
        <f>IFERROR(IF(H2560&lt;&gt;"",Belegerfassung!L2568*100,""),IF(OR(Belegerfassung!L2568="Leistung EU - Erlöse",Belegerfassung!L2568="Lieferungen EU-Erlöse",Belegerfassung!L2568="EUST",Belegerfassung!L2568="Bauleistungen 20%")=TRUE,"",MID(Belegerfassung!L2568,4,2)))</f>
        <v/>
      </c>
      <c r="J2560" s="6" t="str">
        <f>IF(A2560&lt;&gt;"",LEFT(Belegerfassung!D2568,40),"")</f>
        <v/>
      </c>
      <c r="K2560" t="str">
        <f>IF(A2560&lt;&gt;"",VLOOKUP(D2560,Abfrage!$F$2:$G$21,2,FALSE),"")</f>
        <v/>
      </c>
      <c r="L2560" s="6" t="str">
        <f>IF(Belegerfassung!H2568&lt;&gt;"",Belegerfassung!H2568,"")</f>
        <v/>
      </c>
      <c r="M2560" t="str">
        <f>IFERROR(IF(Belegerfassung!E2568&lt;&gt;"",VLOOKUP(Belegerfassung!E2568,Abfrage!$L$2:$M$15,2,),""),"")</f>
        <v/>
      </c>
      <c r="N2560" t="str">
        <f t="shared" si="118"/>
        <v/>
      </c>
      <c r="O2560" t="str">
        <f t="shared" si="119"/>
        <v/>
      </c>
      <c r="P2560" t="str">
        <f>IF(Belegerfassung!G2568&lt;&gt;"",CONCATENATE(Belegerfassung!G2568,".pdf"),"")</f>
        <v/>
      </c>
    </row>
    <row r="2561" spans="1:16">
      <c r="A2561" t="str">
        <f>IF(Belegerfassung!C2569&lt;&gt;"",0,"")</f>
        <v/>
      </c>
      <c r="B2561" t="str">
        <f>IFERROR(VLOOKUP(Belegerfassung!I2569,Konten!A:D,2,FALSE),"")</f>
        <v/>
      </c>
      <c r="C2561" t="str">
        <f>IF(A2561&lt;&gt;"",TEXT(Belegerfassung!C2569,"TT.MM.JJJJ"),"")</f>
        <v/>
      </c>
      <c r="D2561" t="str">
        <f>IFERROR(VLOOKUP(Belegerfassung!A2569,Abfrage!$E$2:$F$20,2,FALSE),"")</f>
        <v/>
      </c>
      <c r="E2561" t="str">
        <f>IF(A2561&lt;&gt;"",Belegerfassung!B2569,"")</f>
        <v/>
      </c>
      <c r="F2561" t="str">
        <f>IF(Belegerfassung!L2569="","",IF(Belegerfassung!L2569&lt;&gt;"",IF(Belegerfassung!L2569&lt;&gt;"",IF(Belegerfassung!J2569&lt;&gt;0,VLOOKUP(Belegerfassung!L2569,Abfrage!$A$2:$C$19,2,),VLOOKUP(Belegerfassung!L2569,Abfrage!$A$2:$C$19,3,)),"")))</f>
        <v/>
      </c>
      <c r="G2561" t="str">
        <f t="shared" si="117"/>
        <v/>
      </c>
      <c r="H2561" s="31" t="str">
        <f>IF(A2561&lt;&gt;"",-Belegerfassung!J2569+Belegerfassung!K2569,"")</f>
        <v/>
      </c>
      <c r="I2561" s="49" t="str">
        <f>IFERROR(IF(H2561&lt;&gt;"",Belegerfassung!L2569*100,""),IF(OR(Belegerfassung!L2569="Leistung EU - Erlöse",Belegerfassung!L2569="Lieferungen EU-Erlöse",Belegerfassung!L2569="EUST",Belegerfassung!L2569="Bauleistungen 20%")=TRUE,"",MID(Belegerfassung!L2569,4,2)))</f>
        <v/>
      </c>
      <c r="J2561" s="6" t="str">
        <f>IF(A2561&lt;&gt;"",LEFT(Belegerfassung!D2569,40),"")</f>
        <v/>
      </c>
      <c r="K2561" t="str">
        <f>IF(A2561&lt;&gt;"",VLOOKUP(D2561,Abfrage!$F$2:$G$21,2,FALSE),"")</f>
        <v/>
      </c>
      <c r="L2561" s="6" t="str">
        <f>IF(Belegerfassung!H2569&lt;&gt;"",Belegerfassung!H2569,"")</f>
        <v/>
      </c>
      <c r="M2561" t="str">
        <f>IFERROR(IF(Belegerfassung!E2569&lt;&gt;"",VLOOKUP(Belegerfassung!E2569,Abfrage!$L$2:$M$15,2,),""),"")</f>
        <v/>
      </c>
      <c r="N2561" t="str">
        <f t="shared" si="118"/>
        <v/>
      </c>
      <c r="O2561" t="str">
        <f t="shared" si="119"/>
        <v/>
      </c>
      <c r="P2561" t="str">
        <f>IF(Belegerfassung!G2569&lt;&gt;"",CONCATENATE(Belegerfassung!G2569,".pdf"),"")</f>
        <v/>
      </c>
    </row>
    <row r="2562" spans="1:16">
      <c r="A2562" t="str">
        <f>IF(Belegerfassung!C2570&lt;&gt;"",0,"")</f>
        <v/>
      </c>
      <c r="B2562" t="str">
        <f>IFERROR(VLOOKUP(Belegerfassung!I2570,Konten!A:D,2,FALSE),"")</f>
        <v/>
      </c>
      <c r="C2562" t="str">
        <f>IF(A2562&lt;&gt;"",TEXT(Belegerfassung!C2570,"TT.MM.JJJJ"),"")</f>
        <v/>
      </c>
      <c r="D2562" t="str">
        <f>IFERROR(VLOOKUP(Belegerfassung!A2570,Abfrage!$E$2:$F$20,2,FALSE),"")</f>
        <v/>
      </c>
      <c r="E2562" t="str">
        <f>IF(A2562&lt;&gt;"",Belegerfassung!B2570,"")</f>
        <v/>
      </c>
      <c r="F2562" t="str">
        <f>IF(Belegerfassung!L2570="","",IF(Belegerfassung!L2570&lt;&gt;"",IF(Belegerfassung!L2570&lt;&gt;"",IF(Belegerfassung!J2570&lt;&gt;0,VLOOKUP(Belegerfassung!L2570,Abfrage!$A$2:$C$19,2,),VLOOKUP(Belegerfassung!L2570,Abfrage!$A$2:$C$19,3,)),"")))</f>
        <v/>
      </c>
      <c r="G2562" t="str">
        <f t="shared" si="117"/>
        <v/>
      </c>
      <c r="H2562" s="31" t="str">
        <f>IF(A2562&lt;&gt;"",-Belegerfassung!J2570+Belegerfassung!K2570,"")</f>
        <v/>
      </c>
      <c r="I2562" s="49" t="str">
        <f>IFERROR(IF(H2562&lt;&gt;"",Belegerfassung!L2570*100,""),IF(OR(Belegerfassung!L2570="Leistung EU - Erlöse",Belegerfassung!L2570="Lieferungen EU-Erlöse",Belegerfassung!L2570="EUST",Belegerfassung!L2570="Bauleistungen 20%")=TRUE,"",MID(Belegerfassung!L2570,4,2)))</f>
        <v/>
      </c>
      <c r="J2562" s="6" t="str">
        <f>IF(A2562&lt;&gt;"",LEFT(Belegerfassung!D2570,40),"")</f>
        <v/>
      </c>
      <c r="K2562" t="str">
        <f>IF(A2562&lt;&gt;"",VLOOKUP(D2562,Abfrage!$F$2:$G$21,2,FALSE),"")</f>
        <v/>
      </c>
      <c r="L2562" s="6" t="str">
        <f>IF(Belegerfassung!H2570&lt;&gt;"",Belegerfassung!H2570,"")</f>
        <v/>
      </c>
      <c r="M2562" t="str">
        <f>IFERROR(IF(Belegerfassung!E2570&lt;&gt;"",VLOOKUP(Belegerfassung!E2570,Abfrage!$L$2:$M$15,2,),""),"")</f>
        <v/>
      </c>
      <c r="N2562" t="str">
        <f t="shared" si="118"/>
        <v/>
      </c>
      <c r="O2562" t="str">
        <f t="shared" si="119"/>
        <v/>
      </c>
      <c r="P2562" t="str">
        <f>IF(Belegerfassung!G2570&lt;&gt;"",CONCATENATE(Belegerfassung!G2570,".pdf"),"")</f>
        <v/>
      </c>
    </row>
    <row r="2563" spans="1:16">
      <c r="A2563" t="str">
        <f>IF(Belegerfassung!C2571&lt;&gt;"",0,"")</f>
        <v/>
      </c>
      <c r="B2563" t="str">
        <f>IFERROR(VLOOKUP(Belegerfassung!I2571,Konten!A:D,2,FALSE),"")</f>
        <v/>
      </c>
      <c r="C2563" t="str">
        <f>IF(A2563&lt;&gt;"",TEXT(Belegerfassung!C2571,"TT.MM.JJJJ"),"")</f>
        <v/>
      </c>
      <c r="D2563" t="str">
        <f>IFERROR(VLOOKUP(Belegerfassung!A2571,Abfrage!$E$2:$F$20,2,FALSE),"")</f>
        <v/>
      </c>
      <c r="E2563" t="str">
        <f>IF(A2563&lt;&gt;"",Belegerfassung!B2571,"")</f>
        <v/>
      </c>
      <c r="F2563" t="str">
        <f>IF(Belegerfassung!L2571="","",IF(Belegerfassung!L2571&lt;&gt;"",IF(Belegerfassung!L2571&lt;&gt;"",IF(Belegerfassung!J2571&lt;&gt;0,VLOOKUP(Belegerfassung!L2571,Abfrage!$A$2:$C$19,2,),VLOOKUP(Belegerfassung!L2571,Abfrage!$A$2:$C$19,3,)),"")))</f>
        <v/>
      </c>
      <c r="G2563" t="str">
        <f t="shared" ref="G2563:G2626" si="120">IF(A2563&lt;&gt;"",1,"")</f>
        <v/>
      </c>
      <c r="H2563" s="31" t="str">
        <f>IF(A2563&lt;&gt;"",-Belegerfassung!J2571+Belegerfassung!K2571,"")</f>
        <v/>
      </c>
      <c r="I2563" s="49" t="str">
        <f>IFERROR(IF(H2563&lt;&gt;"",Belegerfassung!L2571*100,""),IF(OR(Belegerfassung!L2571="Leistung EU - Erlöse",Belegerfassung!L2571="Lieferungen EU-Erlöse",Belegerfassung!L2571="EUST",Belegerfassung!L2571="Bauleistungen 20%")=TRUE,"",MID(Belegerfassung!L2571,4,2)))</f>
        <v/>
      </c>
      <c r="J2563" s="6" t="str">
        <f>IF(A2563&lt;&gt;"",LEFT(Belegerfassung!D2571,40),"")</f>
        <v/>
      </c>
      <c r="K2563" t="str">
        <f>IF(A2563&lt;&gt;"",VLOOKUP(D2563,Abfrage!$F$2:$G$21,2,FALSE),"")</f>
        <v/>
      </c>
      <c r="L2563" s="6" t="str">
        <f>IF(Belegerfassung!H2571&lt;&gt;"",Belegerfassung!H2571,"")</f>
        <v/>
      </c>
      <c r="M2563" t="str">
        <f>IFERROR(IF(Belegerfassung!E2571&lt;&gt;"",VLOOKUP(Belegerfassung!E2571,Abfrage!$L$2:$M$15,2,),""),"")</f>
        <v/>
      </c>
      <c r="N2563" t="str">
        <f t="shared" ref="N2563:N2626" si="121">IF(A2563&lt;&gt;"","E","")</f>
        <v/>
      </c>
      <c r="O2563" t="str">
        <f t="shared" ref="O2563:O2626" si="122">IF(A2563&lt;&gt;"","A","")</f>
        <v/>
      </c>
      <c r="P2563" t="str">
        <f>IF(Belegerfassung!G2571&lt;&gt;"",CONCATENATE(Belegerfassung!G2571,".pdf"),"")</f>
        <v/>
      </c>
    </row>
    <row r="2564" spans="1:16">
      <c r="A2564" t="str">
        <f>IF(Belegerfassung!C2572&lt;&gt;"",0,"")</f>
        <v/>
      </c>
      <c r="B2564" t="str">
        <f>IFERROR(VLOOKUP(Belegerfassung!I2572,Konten!A:D,2,FALSE),"")</f>
        <v/>
      </c>
      <c r="C2564" t="str">
        <f>IF(A2564&lt;&gt;"",TEXT(Belegerfassung!C2572,"TT.MM.JJJJ"),"")</f>
        <v/>
      </c>
      <c r="D2564" t="str">
        <f>IFERROR(VLOOKUP(Belegerfassung!A2572,Abfrage!$E$2:$F$20,2,FALSE),"")</f>
        <v/>
      </c>
      <c r="E2564" t="str">
        <f>IF(A2564&lt;&gt;"",Belegerfassung!B2572,"")</f>
        <v/>
      </c>
      <c r="F2564" t="str">
        <f>IF(Belegerfassung!L2572="","",IF(Belegerfassung!L2572&lt;&gt;"",IF(Belegerfassung!L2572&lt;&gt;"",IF(Belegerfassung!J2572&lt;&gt;0,VLOOKUP(Belegerfassung!L2572,Abfrage!$A$2:$C$19,2,),VLOOKUP(Belegerfassung!L2572,Abfrage!$A$2:$C$19,3,)),"")))</f>
        <v/>
      </c>
      <c r="G2564" t="str">
        <f t="shared" si="120"/>
        <v/>
      </c>
      <c r="H2564" s="31" t="str">
        <f>IF(A2564&lt;&gt;"",-Belegerfassung!J2572+Belegerfassung!K2572,"")</f>
        <v/>
      </c>
      <c r="I2564" s="49" t="str">
        <f>IFERROR(IF(H2564&lt;&gt;"",Belegerfassung!L2572*100,""),IF(OR(Belegerfassung!L2572="Leistung EU - Erlöse",Belegerfassung!L2572="Lieferungen EU-Erlöse",Belegerfassung!L2572="EUST",Belegerfassung!L2572="Bauleistungen 20%")=TRUE,"",MID(Belegerfassung!L2572,4,2)))</f>
        <v/>
      </c>
      <c r="J2564" s="6" t="str">
        <f>IF(A2564&lt;&gt;"",LEFT(Belegerfassung!D2572,40),"")</f>
        <v/>
      </c>
      <c r="K2564" t="str">
        <f>IF(A2564&lt;&gt;"",VLOOKUP(D2564,Abfrage!$F$2:$G$21,2,FALSE),"")</f>
        <v/>
      </c>
      <c r="L2564" s="6" t="str">
        <f>IF(Belegerfassung!H2572&lt;&gt;"",Belegerfassung!H2572,"")</f>
        <v/>
      </c>
      <c r="M2564" t="str">
        <f>IFERROR(IF(Belegerfassung!E2572&lt;&gt;"",VLOOKUP(Belegerfassung!E2572,Abfrage!$L$2:$M$15,2,),""),"")</f>
        <v/>
      </c>
      <c r="N2564" t="str">
        <f t="shared" si="121"/>
        <v/>
      </c>
      <c r="O2564" t="str">
        <f t="shared" si="122"/>
        <v/>
      </c>
      <c r="P2564" t="str">
        <f>IF(Belegerfassung!G2572&lt;&gt;"",CONCATENATE(Belegerfassung!G2572,".pdf"),"")</f>
        <v/>
      </c>
    </row>
    <row r="2565" spans="1:16">
      <c r="A2565" t="str">
        <f>IF(Belegerfassung!C2573&lt;&gt;"",0,"")</f>
        <v/>
      </c>
      <c r="B2565" t="str">
        <f>IFERROR(VLOOKUP(Belegerfassung!I2573,Konten!A:D,2,FALSE),"")</f>
        <v/>
      </c>
      <c r="C2565" t="str">
        <f>IF(A2565&lt;&gt;"",TEXT(Belegerfassung!C2573,"TT.MM.JJJJ"),"")</f>
        <v/>
      </c>
      <c r="D2565" t="str">
        <f>IFERROR(VLOOKUP(Belegerfassung!A2573,Abfrage!$E$2:$F$20,2,FALSE),"")</f>
        <v/>
      </c>
      <c r="E2565" t="str">
        <f>IF(A2565&lt;&gt;"",Belegerfassung!B2573,"")</f>
        <v/>
      </c>
      <c r="F2565" t="str">
        <f>IF(Belegerfassung!L2573="","",IF(Belegerfassung!L2573&lt;&gt;"",IF(Belegerfassung!L2573&lt;&gt;"",IF(Belegerfassung!J2573&lt;&gt;0,VLOOKUP(Belegerfassung!L2573,Abfrage!$A$2:$C$19,2,),VLOOKUP(Belegerfassung!L2573,Abfrage!$A$2:$C$19,3,)),"")))</f>
        <v/>
      </c>
      <c r="G2565" t="str">
        <f t="shared" si="120"/>
        <v/>
      </c>
      <c r="H2565" s="31" t="str">
        <f>IF(A2565&lt;&gt;"",-Belegerfassung!J2573+Belegerfassung!K2573,"")</f>
        <v/>
      </c>
      <c r="I2565" s="49" t="str">
        <f>IFERROR(IF(H2565&lt;&gt;"",Belegerfassung!L2573*100,""),IF(OR(Belegerfassung!L2573="Leistung EU - Erlöse",Belegerfassung!L2573="Lieferungen EU-Erlöse",Belegerfassung!L2573="EUST",Belegerfassung!L2573="Bauleistungen 20%")=TRUE,"",MID(Belegerfassung!L2573,4,2)))</f>
        <v/>
      </c>
      <c r="J2565" s="6" t="str">
        <f>IF(A2565&lt;&gt;"",LEFT(Belegerfassung!D2573,40),"")</f>
        <v/>
      </c>
      <c r="K2565" t="str">
        <f>IF(A2565&lt;&gt;"",VLOOKUP(D2565,Abfrage!$F$2:$G$21,2,FALSE),"")</f>
        <v/>
      </c>
      <c r="L2565" s="6" t="str">
        <f>IF(Belegerfassung!H2573&lt;&gt;"",Belegerfassung!H2573,"")</f>
        <v/>
      </c>
      <c r="M2565" t="str">
        <f>IFERROR(IF(Belegerfassung!E2573&lt;&gt;"",VLOOKUP(Belegerfassung!E2573,Abfrage!$L$2:$M$15,2,),""),"")</f>
        <v/>
      </c>
      <c r="N2565" t="str">
        <f t="shared" si="121"/>
        <v/>
      </c>
      <c r="O2565" t="str">
        <f t="shared" si="122"/>
        <v/>
      </c>
      <c r="P2565" t="str">
        <f>IF(Belegerfassung!G2573&lt;&gt;"",CONCATENATE(Belegerfassung!G2573,".pdf"),"")</f>
        <v/>
      </c>
    </row>
    <row r="2566" spans="1:16">
      <c r="A2566" t="str">
        <f>IF(Belegerfassung!C2574&lt;&gt;"",0,"")</f>
        <v/>
      </c>
      <c r="B2566" t="str">
        <f>IFERROR(VLOOKUP(Belegerfassung!I2574,Konten!A:D,2,FALSE),"")</f>
        <v/>
      </c>
      <c r="C2566" t="str">
        <f>IF(A2566&lt;&gt;"",TEXT(Belegerfassung!C2574,"TT.MM.JJJJ"),"")</f>
        <v/>
      </c>
      <c r="D2566" t="str">
        <f>IFERROR(VLOOKUP(Belegerfassung!A2574,Abfrage!$E$2:$F$20,2,FALSE),"")</f>
        <v/>
      </c>
      <c r="E2566" t="str">
        <f>IF(A2566&lt;&gt;"",Belegerfassung!B2574,"")</f>
        <v/>
      </c>
      <c r="F2566" t="str">
        <f>IF(Belegerfassung!L2574="","",IF(Belegerfassung!L2574&lt;&gt;"",IF(Belegerfassung!L2574&lt;&gt;"",IF(Belegerfassung!J2574&lt;&gt;0,VLOOKUP(Belegerfassung!L2574,Abfrage!$A$2:$C$19,2,),VLOOKUP(Belegerfassung!L2574,Abfrage!$A$2:$C$19,3,)),"")))</f>
        <v/>
      </c>
      <c r="G2566" t="str">
        <f t="shared" si="120"/>
        <v/>
      </c>
      <c r="H2566" s="31" t="str">
        <f>IF(A2566&lt;&gt;"",-Belegerfassung!J2574+Belegerfassung!K2574,"")</f>
        <v/>
      </c>
      <c r="I2566" s="49" t="str">
        <f>IFERROR(IF(H2566&lt;&gt;"",Belegerfassung!L2574*100,""),IF(OR(Belegerfassung!L2574="Leistung EU - Erlöse",Belegerfassung!L2574="Lieferungen EU-Erlöse",Belegerfassung!L2574="EUST",Belegerfassung!L2574="Bauleistungen 20%")=TRUE,"",MID(Belegerfassung!L2574,4,2)))</f>
        <v/>
      </c>
      <c r="J2566" s="6" t="str">
        <f>IF(A2566&lt;&gt;"",LEFT(Belegerfassung!D2574,40),"")</f>
        <v/>
      </c>
      <c r="K2566" t="str">
        <f>IF(A2566&lt;&gt;"",VLOOKUP(D2566,Abfrage!$F$2:$G$21,2,FALSE),"")</f>
        <v/>
      </c>
      <c r="L2566" s="6" t="str">
        <f>IF(Belegerfassung!H2574&lt;&gt;"",Belegerfassung!H2574,"")</f>
        <v/>
      </c>
      <c r="M2566" t="str">
        <f>IFERROR(IF(Belegerfassung!E2574&lt;&gt;"",VLOOKUP(Belegerfassung!E2574,Abfrage!$L$2:$M$15,2,),""),"")</f>
        <v/>
      </c>
      <c r="N2566" t="str">
        <f t="shared" si="121"/>
        <v/>
      </c>
      <c r="O2566" t="str">
        <f t="shared" si="122"/>
        <v/>
      </c>
      <c r="P2566" t="str">
        <f>IF(Belegerfassung!G2574&lt;&gt;"",CONCATENATE(Belegerfassung!G2574,".pdf"),"")</f>
        <v/>
      </c>
    </row>
    <row r="2567" spans="1:16">
      <c r="A2567" t="str">
        <f>IF(Belegerfassung!C2575&lt;&gt;"",0,"")</f>
        <v/>
      </c>
      <c r="B2567" t="str">
        <f>IFERROR(VLOOKUP(Belegerfassung!I2575,Konten!A:D,2,FALSE),"")</f>
        <v/>
      </c>
      <c r="C2567" t="str">
        <f>IF(A2567&lt;&gt;"",TEXT(Belegerfassung!C2575,"TT.MM.JJJJ"),"")</f>
        <v/>
      </c>
      <c r="D2567" t="str">
        <f>IFERROR(VLOOKUP(Belegerfassung!A2575,Abfrage!$E$2:$F$20,2,FALSE),"")</f>
        <v/>
      </c>
      <c r="E2567" t="str">
        <f>IF(A2567&lt;&gt;"",Belegerfassung!B2575,"")</f>
        <v/>
      </c>
      <c r="F2567" t="str">
        <f>IF(Belegerfassung!L2575="","",IF(Belegerfassung!L2575&lt;&gt;"",IF(Belegerfassung!L2575&lt;&gt;"",IF(Belegerfassung!J2575&lt;&gt;0,VLOOKUP(Belegerfassung!L2575,Abfrage!$A$2:$C$19,2,),VLOOKUP(Belegerfassung!L2575,Abfrage!$A$2:$C$19,3,)),"")))</f>
        <v/>
      </c>
      <c r="G2567" t="str">
        <f t="shared" si="120"/>
        <v/>
      </c>
      <c r="H2567" s="31" t="str">
        <f>IF(A2567&lt;&gt;"",-Belegerfassung!J2575+Belegerfassung!K2575,"")</f>
        <v/>
      </c>
      <c r="I2567" s="49" t="str">
        <f>IFERROR(IF(H2567&lt;&gt;"",Belegerfassung!L2575*100,""),IF(OR(Belegerfassung!L2575="Leistung EU - Erlöse",Belegerfassung!L2575="Lieferungen EU-Erlöse",Belegerfassung!L2575="EUST",Belegerfassung!L2575="Bauleistungen 20%")=TRUE,"",MID(Belegerfassung!L2575,4,2)))</f>
        <v/>
      </c>
      <c r="J2567" s="6" t="str">
        <f>IF(A2567&lt;&gt;"",LEFT(Belegerfassung!D2575,40),"")</f>
        <v/>
      </c>
      <c r="K2567" t="str">
        <f>IF(A2567&lt;&gt;"",VLOOKUP(D2567,Abfrage!$F$2:$G$21,2,FALSE),"")</f>
        <v/>
      </c>
      <c r="L2567" s="6" t="str">
        <f>IF(Belegerfassung!H2575&lt;&gt;"",Belegerfassung!H2575,"")</f>
        <v/>
      </c>
      <c r="M2567" t="str">
        <f>IFERROR(IF(Belegerfassung!E2575&lt;&gt;"",VLOOKUP(Belegerfassung!E2575,Abfrage!$L$2:$M$15,2,),""),"")</f>
        <v/>
      </c>
      <c r="N2567" t="str">
        <f t="shared" si="121"/>
        <v/>
      </c>
      <c r="O2567" t="str">
        <f t="shared" si="122"/>
        <v/>
      </c>
      <c r="P2567" t="str">
        <f>IF(Belegerfassung!G2575&lt;&gt;"",CONCATENATE(Belegerfassung!G2575,".pdf"),"")</f>
        <v/>
      </c>
    </row>
    <row r="2568" spans="1:16">
      <c r="A2568" t="str">
        <f>IF(Belegerfassung!C2576&lt;&gt;"",0,"")</f>
        <v/>
      </c>
      <c r="B2568" t="str">
        <f>IFERROR(VLOOKUP(Belegerfassung!I2576,Konten!A:D,2,FALSE),"")</f>
        <v/>
      </c>
      <c r="C2568" t="str">
        <f>IF(A2568&lt;&gt;"",TEXT(Belegerfassung!C2576,"TT.MM.JJJJ"),"")</f>
        <v/>
      </c>
      <c r="D2568" t="str">
        <f>IFERROR(VLOOKUP(Belegerfassung!A2576,Abfrage!$E$2:$F$20,2,FALSE),"")</f>
        <v/>
      </c>
      <c r="E2568" t="str">
        <f>IF(A2568&lt;&gt;"",Belegerfassung!B2576,"")</f>
        <v/>
      </c>
      <c r="F2568" t="str">
        <f>IF(Belegerfassung!L2576="","",IF(Belegerfassung!L2576&lt;&gt;"",IF(Belegerfassung!L2576&lt;&gt;"",IF(Belegerfassung!J2576&lt;&gt;0,VLOOKUP(Belegerfassung!L2576,Abfrage!$A$2:$C$19,2,),VLOOKUP(Belegerfassung!L2576,Abfrage!$A$2:$C$19,3,)),"")))</f>
        <v/>
      </c>
      <c r="G2568" t="str">
        <f t="shared" si="120"/>
        <v/>
      </c>
      <c r="H2568" s="31" t="str">
        <f>IF(A2568&lt;&gt;"",-Belegerfassung!J2576+Belegerfassung!K2576,"")</f>
        <v/>
      </c>
      <c r="I2568" s="49" t="str">
        <f>IFERROR(IF(H2568&lt;&gt;"",Belegerfassung!L2576*100,""),IF(OR(Belegerfassung!L2576="Leistung EU - Erlöse",Belegerfassung!L2576="Lieferungen EU-Erlöse",Belegerfassung!L2576="EUST",Belegerfassung!L2576="Bauleistungen 20%")=TRUE,"",MID(Belegerfassung!L2576,4,2)))</f>
        <v/>
      </c>
      <c r="J2568" s="6" t="str">
        <f>IF(A2568&lt;&gt;"",LEFT(Belegerfassung!D2576,40),"")</f>
        <v/>
      </c>
      <c r="K2568" t="str">
        <f>IF(A2568&lt;&gt;"",VLOOKUP(D2568,Abfrage!$F$2:$G$21,2,FALSE),"")</f>
        <v/>
      </c>
      <c r="L2568" s="6" t="str">
        <f>IF(Belegerfassung!H2576&lt;&gt;"",Belegerfassung!H2576,"")</f>
        <v/>
      </c>
      <c r="M2568" t="str">
        <f>IFERROR(IF(Belegerfassung!E2576&lt;&gt;"",VLOOKUP(Belegerfassung!E2576,Abfrage!$L$2:$M$15,2,),""),"")</f>
        <v/>
      </c>
      <c r="N2568" t="str">
        <f t="shared" si="121"/>
        <v/>
      </c>
      <c r="O2568" t="str">
        <f t="shared" si="122"/>
        <v/>
      </c>
      <c r="P2568" t="str">
        <f>IF(Belegerfassung!G2576&lt;&gt;"",CONCATENATE(Belegerfassung!G2576,".pdf"),"")</f>
        <v/>
      </c>
    </row>
    <row r="2569" spans="1:16">
      <c r="A2569" t="str">
        <f>IF(Belegerfassung!C2577&lt;&gt;"",0,"")</f>
        <v/>
      </c>
      <c r="B2569" t="str">
        <f>IFERROR(VLOOKUP(Belegerfassung!I2577,Konten!A:D,2,FALSE),"")</f>
        <v/>
      </c>
      <c r="C2569" t="str">
        <f>IF(A2569&lt;&gt;"",TEXT(Belegerfassung!C2577,"TT.MM.JJJJ"),"")</f>
        <v/>
      </c>
      <c r="D2569" t="str">
        <f>IFERROR(VLOOKUP(Belegerfassung!A2577,Abfrage!$E$2:$F$20,2,FALSE),"")</f>
        <v/>
      </c>
      <c r="E2569" t="str">
        <f>IF(A2569&lt;&gt;"",Belegerfassung!B2577,"")</f>
        <v/>
      </c>
      <c r="F2569" t="str">
        <f>IF(Belegerfassung!L2577="","",IF(Belegerfassung!L2577&lt;&gt;"",IF(Belegerfassung!L2577&lt;&gt;"",IF(Belegerfassung!J2577&lt;&gt;0,VLOOKUP(Belegerfassung!L2577,Abfrage!$A$2:$C$19,2,),VLOOKUP(Belegerfassung!L2577,Abfrage!$A$2:$C$19,3,)),"")))</f>
        <v/>
      </c>
      <c r="G2569" t="str">
        <f t="shared" si="120"/>
        <v/>
      </c>
      <c r="H2569" s="31" t="str">
        <f>IF(A2569&lt;&gt;"",-Belegerfassung!J2577+Belegerfassung!K2577,"")</f>
        <v/>
      </c>
      <c r="I2569" s="49" t="str">
        <f>IFERROR(IF(H2569&lt;&gt;"",Belegerfassung!L2577*100,""),IF(OR(Belegerfassung!L2577="Leistung EU - Erlöse",Belegerfassung!L2577="Lieferungen EU-Erlöse",Belegerfassung!L2577="EUST",Belegerfassung!L2577="Bauleistungen 20%")=TRUE,"",MID(Belegerfassung!L2577,4,2)))</f>
        <v/>
      </c>
      <c r="J2569" s="6" t="str">
        <f>IF(A2569&lt;&gt;"",LEFT(Belegerfassung!D2577,40),"")</f>
        <v/>
      </c>
      <c r="K2569" t="str">
        <f>IF(A2569&lt;&gt;"",VLOOKUP(D2569,Abfrage!$F$2:$G$21,2,FALSE),"")</f>
        <v/>
      </c>
      <c r="L2569" s="6" t="str">
        <f>IF(Belegerfassung!H2577&lt;&gt;"",Belegerfassung!H2577,"")</f>
        <v/>
      </c>
      <c r="M2569" t="str">
        <f>IFERROR(IF(Belegerfassung!E2577&lt;&gt;"",VLOOKUP(Belegerfassung!E2577,Abfrage!$L$2:$M$15,2,),""),"")</f>
        <v/>
      </c>
      <c r="N2569" t="str">
        <f t="shared" si="121"/>
        <v/>
      </c>
      <c r="O2569" t="str">
        <f t="shared" si="122"/>
        <v/>
      </c>
      <c r="P2569" t="str">
        <f>IF(Belegerfassung!G2577&lt;&gt;"",CONCATENATE(Belegerfassung!G2577,".pdf"),"")</f>
        <v/>
      </c>
    </row>
    <row r="2570" spans="1:16">
      <c r="A2570" t="str">
        <f>IF(Belegerfassung!C2578&lt;&gt;"",0,"")</f>
        <v/>
      </c>
      <c r="B2570" t="str">
        <f>IFERROR(VLOOKUP(Belegerfassung!I2578,Konten!A:D,2,FALSE),"")</f>
        <v/>
      </c>
      <c r="C2570" t="str">
        <f>IF(A2570&lt;&gt;"",TEXT(Belegerfassung!C2578,"TT.MM.JJJJ"),"")</f>
        <v/>
      </c>
      <c r="D2570" t="str">
        <f>IFERROR(VLOOKUP(Belegerfassung!A2578,Abfrage!$E$2:$F$20,2,FALSE),"")</f>
        <v/>
      </c>
      <c r="E2570" t="str">
        <f>IF(A2570&lt;&gt;"",Belegerfassung!B2578,"")</f>
        <v/>
      </c>
      <c r="F2570" t="str">
        <f>IF(Belegerfassung!L2578="","",IF(Belegerfassung!L2578&lt;&gt;"",IF(Belegerfassung!L2578&lt;&gt;"",IF(Belegerfassung!J2578&lt;&gt;0,VLOOKUP(Belegerfassung!L2578,Abfrage!$A$2:$C$19,2,),VLOOKUP(Belegerfassung!L2578,Abfrage!$A$2:$C$19,3,)),"")))</f>
        <v/>
      </c>
      <c r="G2570" t="str">
        <f t="shared" si="120"/>
        <v/>
      </c>
      <c r="H2570" s="31" t="str">
        <f>IF(A2570&lt;&gt;"",-Belegerfassung!J2578+Belegerfassung!K2578,"")</f>
        <v/>
      </c>
      <c r="I2570" s="49" t="str">
        <f>IFERROR(IF(H2570&lt;&gt;"",Belegerfassung!L2578*100,""),IF(OR(Belegerfassung!L2578="Leistung EU - Erlöse",Belegerfassung!L2578="Lieferungen EU-Erlöse",Belegerfassung!L2578="EUST",Belegerfassung!L2578="Bauleistungen 20%")=TRUE,"",MID(Belegerfassung!L2578,4,2)))</f>
        <v/>
      </c>
      <c r="J2570" s="6" t="str">
        <f>IF(A2570&lt;&gt;"",LEFT(Belegerfassung!D2578,40),"")</f>
        <v/>
      </c>
      <c r="K2570" t="str">
        <f>IF(A2570&lt;&gt;"",VLOOKUP(D2570,Abfrage!$F$2:$G$21,2,FALSE),"")</f>
        <v/>
      </c>
      <c r="L2570" s="6" t="str">
        <f>IF(Belegerfassung!H2578&lt;&gt;"",Belegerfassung!H2578,"")</f>
        <v/>
      </c>
      <c r="M2570" t="str">
        <f>IFERROR(IF(Belegerfassung!E2578&lt;&gt;"",VLOOKUP(Belegerfassung!E2578,Abfrage!$L$2:$M$15,2,),""),"")</f>
        <v/>
      </c>
      <c r="N2570" t="str">
        <f t="shared" si="121"/>
        <v/>
      </c>
      <c r="O2570" t="str">
        <f t="shared" si="122"/>
        <v/>
      </c>
      <c r="P2570" t="str">
        <f>IF(Belegerfassung!G2578&lt;&gt;"",CONCATENATE(Belegerfassung!G2578,".pdf"),"")</f>
        <v/>
      </c>
    </row>
    <row r="2571" spans="1:16">
      <c r="A2571" t="str">
        <f>IF(Belegerfassung!C2579&lt;&gt;"",0,"")</f>
        <v/>
      </c>
      <c r="B2571" t="str">
        <f>IFERROR(VLOOKUP(Belegerfassung!I2579,Konten!A:D,2,FALSE),"")</f>
        <v/>
      </c>
      <c r="C2571" t="str">
        <f>IF(A2571&lt;&gt;"",TEXT(Belegerfassung!C2579,"TT.MM.JJJJ"),"")</f>
        <v/>
      </c>
      <c r="D2571" t="str">
        <f>IFERROR(VLOOKUP(Belegerfassung!A2579,Abfrage!$E$2:$F$20,2,FALSE),"")</f>
        <v/>
      </c>
      <c r="E2571" t="str">
        <f>IF(A2571&lt;&gt;"",Belegerfassung!B2579,"")</f>
        <v/>
      </c>
      <c r="F2571" t="str">
        <f>IF(Belegerfassung!L2579="","",IF(Belegerfassung!L2579&lt;&gt;"",IF(Belegerfassung!L2579&lt;&gt;"",IF(Belegerfassung!J2579&lt;&gt;0,VLOOKUP(Belegerfassung!L2579,Abfrage!$A$2:$C$19,2,),VLOOKUP(Belegerfassung!L2579,Abfrage!$A$2:$C$19,3,)),"")))</f>
        <v/>
      </c>
      <c r="G2571" t="str">
        <f t="shared" si="120"/>
        <v/>
      </c>
      <c r="H2571" s="31" t="str">
        <f>IF(A2571&lt;&gt;"",-Belegerfassung!J2579+Belegerfassung!K2579,"")</f>
        <v/>
      </c>
      <c r="I2571" s="49" t="str">
        <f>IFERROR(IF(H2571&lt;&gt;"",Belegerfassung!L2579*100,""),IF(OR(Belegerfassung!L2579="Leistung EU - Erlöse",Belegerfassung!L2579="Lieferungen EU-Erlöse",Belegerfassung!L2579="EUST",Belegerfassung!L2579="Bauleistungen 20%")=TRUE,"",MID(Belegerfassung!L2579,4,2)))</f>
        <v/>
      </c>
      <c r="J2571" s="6" t="str">
        <f>IF(A2571&lt;&gt;"",LEFT(Belegerfassung!D2579,40),"")</f>
        <v/>
      </c>
      <c r="K2571" t="str">
        <f>IF(A2571&lt;&gt;"",VLOOKUP(D2571,Abfrage!$F$2:$G$21,2,FALSE),"")</f>
        <v/>
      </c>
      <c r="L2571" s="6" t="str">
        <f>IF(Belegerfassung!H2579&lt;&gt;"",Belegerfassung!H2579,"")</f>
        <v/>
      </c>
      <c r="M2571" t="str">
        <f>IFERROR(IF(Belegerfassung!E2579&lt;&gt;"",VLOOKUP(Belegerfassung!E2579,Abfrage!$L$2:$M$15,2,),""),"")</f>
        <v/>
      </c>
      <c r="N2571" t="str">
        <f t="shared" si="121"/>
        <v/>
      </c>
      <c r="O2571" t="str">
        <f t="shared" si="122"/>
        <v/>
      </c>
      <c r="P2571" t="str">
        <f>IF(Belegerfassung!G2579&lt;&gt;"",CONCATENATE(Belegerfassung!G2579,".pdf"),"")</f>
        <v/>
      </c>
    </row>
    <row r="2572" spans="1:16">
      <c r="A2572" t="str">
        <f>IF(Belegerfassung!C2580&lt;&gt;"",0,"")</f>
        <v/>
      </c>
      <c r="B2572" t="str">
        <f>IFERROR(VLOOKUP(Belegerfassung!I2580,Konten!A:D,2,FALSE),"")</f>
        <v/>
      </c>
      <c r="C2572" t="str">
        <f>IF(A2572&lt;&gt;"",TEXT(Belegerfassung!C2580,"TT.MM.JJJJ"),"")</f>
        <v/>
      </c>
      <c r="D2572" t="str">
        <f>IFERROR(VLOOKUP(Belegerfassung!A2580,Abfrage!$E$2:$F$20,2,FALSE),"")</f>
        <v/>
      </c>
      <c r="E2572" t="str">
        <f>IF(A2572&lt;&gt;"",Belegerfassung!B2580,"")</f>
        <v/>
      </c>
      <c r="F2572" t="str">
        <f>IF(Belegerfassung!L2580="","",IF(Belegerfassung!L2580&lt;&gt;"",IF(Belegerfassung!L2580&lt;&gt;"",IF(Belegerfassung!J2580&lt;&gt;0,VLOOKUP(Belegerfassung!L2580,Abfrage!$A$2:$C$19,2,),VLOOKUP(Belegerfassung!L2580,Abfrage!$A$2:$C$19,3,)),"")))</f>
        <v/>
      </c>
      <c r="G2572" t="str">
        <f t="shared" si="120"/>
        <v/>
      </c>
      <c r="H2572" s="31" t="str">
        <f>IF(A2572&lt;&gt;"",-Belegerfassung!J2580+Belegerfassung!K2580,"")</f>
        <v/>
      </c>
      <c r="I2572" s="49" t="str">
        <f>IFERROR(IF(H2572&lt;&gt;"",Belegerfassung!L2580*100,""),IF(OR(Belegerfassung!L2580="Leistung EU - Erlöse",Belegerfassung!L2580="Lieferungen EU-Erlöse",Belegerfassung!L2580="EUST",Belegerfassung!L2580="Bauleistungen 20%")=TRUE,"",MID(Belegerfassung!L2580,4,2)))</f>
        <v/>
      </c>
      <c r="J2572" s="6" t="str">
        <f>IF(A2572&lt;&gt;"",LEFT(Belegerfassung!D2580,40),"")</f>
        <v/>
      </c>
      <c r="K2572" t="str">
        <f>IF(A2572&lt;&gt;"",VLOOKUP(D2572,Abfrage!$F$2:$G$21,2,FALSE),"")</f>
        <v/>
      </c>
      <c r="L2572" s="6" t="str">
        <f>IF(Belegerfassung!H2580&lt;&gt;"",Belegerfassung!H2580,"")</f>
        <v/>
      </c>
      <c r="M2572" t="str">
        <f>IFERROR(IF(Belegerfassung!E2580&lt;&gt;"",VLOOKUP(Belegerfassung!E2580,Abfrage!$L$2:$M$15,2,),""),"")</f>
        <v/>
      </c>
      <c r="N2572" t="str">
        <f t="shared" si="121"/>
        <v/>
      </c>
      <c r="O2572" t="str">
        <f t="shared" si="122"/>
        <v/>
      </c>
      <c r="P2572" t="str">
        <f>IF(Belegerfassung!G2580&lt;&gt;"",CONCATENATE(Belegerfassung!G2580,".pdf"),"")</f>
        <v/>
      </c>
    </row>
    <row r="2573" spans="1:16">
      <c r="A2573" t="str">
        <f>IF(Belegerfassung!C2581&lt;&gt;"",0,"")</f>
        <v/>
      </c>
      <c r="B2573" t="str">
        <f>IFERROR(VLOOKUP(Belegerfassung!I2581,Konten!A:D,2,FALSE),"")</f>
        <v/>
      </c>
      <c r="C2573" t="str">
        <f>IF(A2573&lt;&gt;"",TEXT(Belegerfassung!C2581,"TT.MM.JJJJ"),"")</f>
        <v/>
      </c>
      <c r="D2573" t="str">
        <f>IFERROR(VLOOKUP(Belegerfassung!A2581,Abfrage!$E$2:$F$20,2,FALSE),"")</f>
        <v/>
      </c>
      <c r="E2573" t="str">
        <f>IF(A2573&lt;&gt;"",Belegerfassung!B2581,"")</f>
        <v/>
      </c>
      <c r="F2573" t="str">
        <f>IF(Belegerfassung!L2581="","",IF(Belegerfassung!L2581&lt;&gt;"",IF(Belegerfassung!L2581&lt;&gt;"",IF(Belegerfassung!J2581&lt;&gt;0,VLOOKUP(Belegerfassung!L2581,Abfrage!$A$2:$C$19,2,),VLOOKUP(Belegerfassung!L2581,Abfrage!$A$2:$C$19,3,)),"")))</f>
        <v/>
      </c>
      <c r="G2573" t="str">
        <f t="shared" si="120"/>
        <v/>
      </c>
      <c r="H2573" s="31" t="str">
        <f>IF(A2573&lt;&gt;"",-Belegerfassung!J2581+Belegerfassung!K2581,"")</f>
        <v/>
      </c>
      <c r="I2573" s="49" t="str">
        <f>IFERROR(IF(H2573&lt;&gt;"",Belegerfassung!L2581*100,""),IF(OR(Belegerfassung!L2581="Leistung EU - Erlöse",Belegerfassung!L2581="Lieferungen EU-Erlöse",Belegerfassung!L2581="EUST",Belegerfassung!L2581="Bauleistungen 20%")=TRUE,"",MID(Belegerfassung!L2581,4,2)))</f>
        <v/>
      </c>
      <c r="J2573" s="6" t="str">
        <f>IF(A2573&lt;&gt;"",LEFT(Belegerfassung!D2581,40),"")</f>
        <v/>
      </c>
      <c r="K2573" t="str">
        <f>IF(A2573&lt;&gt;"",VLOOKUP(D2573,Abfrage!$F$2:$G$21,2,FALSE),"")</f>
        <v/>
      </c>
      <c r="L2573" s="6" t="str">
        <f>IF(Belegerfassung!H2581&lt;&gt;"",Belegerfassung!H2581,"")</f>
        <v/>
      </c>
      <c r="M2573" t="str">
        <f>IFERROR(IF(Belegerfassung!E2581&lt;&gt;"",VLOOKUP(Belegerfassung!E2581,Abfrage!$L$2:$M$15,2,),""),"")</f>
        <v/>
      </c>
      <c r="N2573" t="str">
        <f t="shared" si="121"/>
        <v/>
      </c>
      <c r="O2573" t="str">
        <f t="shared" si="122"/>
        <v/>
      </c>
      <c r="P2573" t="str">
        <f>IF(Belegerfassung!G2581&lt;&gt;"",CONCATENATE(Belegerfassung!G2581,".pdf"),"")</f>
        <v/>
      </c>
    </row>
    <row r="2574" spans="1:16">
      <c r="A2574" t="str">
        <f>IF(Belegerfassung!C2582&lt;&gt;"",0,"")</f>
        <v/>
      </c>
      <c r="B2574" t="str">
        <f>IFERROR(VLOOKUP(Belegerfassung!I2582,Konten!A:D,2,FALSE),"")</f>
        <v/>
      </c>
      <c r="C2574" t="str">
        <f>IF(A2574&lt;&gt;"",TEXT(Belegerfassung!C2582,"TT.MM.JJJJ"),"")</f>
        <v/>
      </c>
      <c r="D2574" t="str">
        <f>IFERROR(VLOOKUP(Belegerfassung!A2582,Abfrage!$E$2:$F$20,2,FALSE),"")</f>
        <v/>
      </c>
      <c r="E2574" t="str">
        <f>IF(A2574&lt;&gt;"",Belegerfassung!B2582,"")</f>
        <v/>
      </c>
      <c r="F2574" t="str">
        <f>IF(Belegerfassung!L2582="","",IF(Belegerfassung!L2582&lt;&gt;"",IF(Belegerfassung!L2582&lt;&gt;"",IF(Belegerfassung!J2582&lt;&gt;0,VLOOKUP(Belegerfassung!L2582,Abfrage!$A$2:$C$19,2,),VLOOKUP(Belegerfassung!L2582,Abfrage!$A$2:$C$19,3,)),"")))</f>
        <v/>
      </c>
      <c r="G2574" t="str">
        <f t="shared" si="120"/>
        <v/>
      </c>
      <c r="H2574" s="31" t="str">
        <f>IF(A2574&lt;&gt;"",-Belegerfassung!J2582+Belegerfassung!K2582,"")</f>
        <v/>
      </c>
      <c r="I2574" s="49" t="str">
        <f>IFERROR(IF(H2574&lt;&gt;"",Belegerfassung!L2582*100,""),IF(OR(Belegerfassung!L2582="Leistung EU - Erlöse",Belegerfassung!L2582="Lieferungen EU-Erlöse",Belegerfassung!L2582="EUST",Belegerfassung!L2582="Bauleistungen 20%")=TRUE,"",MID(Belegerfassung!L2582,4,2)))</f>
        <v/>
      </c>
      <c r="J2574" s="6" t="str">
        <f>IF(A2574&lt;&gt;"",LEFT(Belegerfassung!D2582,40),"")</f>
        <v/>
      </c>
      <c r="K2574" t="str">
        <f>IF(A2574&lt;&gt;"",VLOOKUP(D2574,Abfrage!$F$2:$G$21,2,FALSE),"")</f>
        <v/>
      </c>
      <c r="L2574" s="6" t="str">
        <f>IF(Belegerfassung!H2582&lt;&gt;"",Belegerfassung!H2582,"")</f>
        <v/>
      </c>
      <c r="M2574" t="str">
        <f>IFERROR(IF(Belegerfassung!E2582&lt;&gt;"",VLOOKUP(Belegerfassung!E2582,Abfrage!$L$2:$M$15,2,),""),"")</f>
        <v/>
      </c>
      <c r="N2574" t="str">
        <f t="shared" si="121"/>
        <v/>
      </c>
      <c r="O2574" t="str">
        <f t="shared" si="122"/>
        <v/>
      </c>
      <c r="P2574" t="str">
        <f>IF(Belegerfassung!G2582&lt;&gt;"",CONCATENATE(Belegerfassung!G2582,".pdf"),"")</f>
        <v/>
      </c>
    </row>
    <row r="2575" spans="1:16">
      <c r="A2575" t="str">
        <f>IF(Belegerfassung!C2583&lt;&gt;"",0,"")</f>
        <v/>
      </c>
      <c r="B2575" t="str">
        <f>IFERROR(VLOOKUP(Belegerfassung!I2583,Konten!A:D,2,FALSE),"")</f>
        <v/>
      </c>
      <c r="C2575" t="str">
        <f>IF(A2575&lt;&gt;"",TEXT(Belegerfassung!C2583,"TT.MM.JJJJ"),"")</f>
        <v/>
      </c>
      <c r="D2575" t="str">
        <f>IFERROR(VLOOKUP(Belegerfassung!A2583,Abfrage!$E$2:$F$20,2,FALSE),"")</f>
        <v/>
      </c>
      <c r="E2575" t="str">
        <f>IF(A2575&lt;&gt;"",Belegerfassung!B2583,"")</f>
        <v/>
      </c>
      <c r="F2575" t="str">
        <f>IF(Belegerfassung!L2583="","",IF(Belegerfassung!L2583&lt;&gt;"",IF(Belegerfassung!L2583&lt;&gt;"",IF(Belegerfassung!J2583&lt;&gt;0,VLOOKUP(Belegerfassung!L2583,Abfrage!$A$2:$C$19,2,),VLOOKUP(Belegerfassung!L2583,Abfrage!$A$2:$C$19,3,)),"")))</f>
        <v/>
      </c>
      <c r="G2575" t="str">
        <f t="shared" si="120"/>
        <v/>
      </c>
      <c r="H2575" s="31" t="str">
        <f>IF(A2575&lt;&gt;"",-Belegerfassung!J2583+Belegerfassung!K2583,"")</f>
        <v/>
      </c>
      <c r="I2575" s="49" t="str">
        <f>IFERROR(IF(H2575&lt;&gt;"",Belegerfassung!L2583*100,""),IF(OR(Belegerfassung!L2583="Leistung EU - Erlöse",Belegerfassung!L2583="Lieferungen EU-Erlöse",Belegerfassung!L2583="EUST",Belegerfassung!L2583="Bauleistungen 20%")=TRUE,"",MID(Belegerfassung!L2583,4,2)))</f>
        <v/>
      </c>
      <c r="J2575" s="6" t="str">
        <f>IF(A2575&lt;&gt;"",LEFT(Belegerfassung!D2583,40),"")</f>
        <v/>
      </c>
      <c r="K2575" t="str">
        <f>IF(A2575&lt;&gt;"",VLOOKUP(D2575,Abfrage!$F$2:$G$21,2,FALSE),"")</f>
        <v/>
      </c>
      <c r="L2575" s="6" t="str">
        <f>IF(Belegerfassung!H2583&lt;&gt;"",Belegerfassung!H2583,"")</f>
        <v/>
      </c>
      <c r="M2575" t="str">
        <f>IFERROR(IF(Belegerfassung!E2583&lt;&gt;"",VLOOKUP(Belegerfassung!E2583,Abfrage!$L$2:$M$15,2,),""),"")</f>
        <v/>
      </c>
      <c r="N2575" t="str">
        <f t="shared" si="121"/>
        <v/>
      </c>
      <c r="O2575" t="str">
        <f t="shared" si="122"/>
        <v/>
      </c>
      <c r="P2575" t="str">
        <f>IF(Belegerfassung!G2583&lt;&gt;"",CONCATENATE(Belegerfassung!G2583,".pdf"),"")</f>
        <v/>
      </c>
    </row>
    <row r="2576" spans="1:16">
      <c r="A2576" t="str">
        <f>IF(Belegerfassung!C2584&lt;&gt;"",0,"")</f>
        <v/>
      </c>
      <c r="B2576" t="str">
        <f>IFERROR(VLOOKUP(Belegerfassung!I2584,Konten!A:D,2,FALSE),"")</f>
        <v/>
      </c>
      <c r="C2576" t="str">
        <f>IF(A2576&lt;&gt;"",TEXT(Belegerfassung!C2584,"TT.MM.JJJJ"),"")</f>
        <v/>
      </c>
      <c r="D2576" t="str">
        <f>IFERROR(VLOOKUP(Belegerfassung!A2584,Abfrage!$E$2:$F$20,2,FALSE),"")</f>
        <v/>
      </c>
      <c r="E2576" t="str">
        <f>IF(A2576&lt;&gt;"",Belegerfassung!B2584,"")</f>
        <v/>
      </c>
      <c r="F2576" t="str">
        <f>IF(Belegerfassung!L2584="","",IF(Belegerfassung!L2584&lt;&gt;"",IF(Belegerfassung!L2584&lt;&gt;"",IF(Belegerfassung!J2584&lt;&gt;0,VLOOKUP(Belegerfassung!L2584,Abfrage!$A$2:$C$19,2,),VLOOKUP(Belegerfassung!L2584,Abfrage!$A$2:$C$19,3,)),"")))</f>
        <v/>
      </c>
      <c r="G2576" t="str">
        <f t="shared" si="120"/>
        <v/>
      </c>
      <c r="H2576" s="31" t="str">
        <f>IF(A2576&lt;&gt;"",-Belegerfassung!J2584+Belegerfassung!K2584,"")</f>
        <v/>
      </c>
      <c r="I2576" s="49" t="str">
        <f>IFERROR(IF(H2576&lt;&gt;"",Belegerfassung!L2584*100,""),IF(OR(Belegerfassung!L2584="Leistung EU - Erlöse",Belegerfassung!L2584="Lieferungen EU-Erlöse",Belegerfassung!L2584="EUST",Belegerfassung!L2584="Bauleistungen 20%")=TRUE,"",MID(Belegerfassung!L2584,4,2)))</f>
        <v/>
      </c>
      <c r="J2576" s="6" t="str">
        <f>IF(A2576&lt;&gt;"",LEFT(Belegerfassung!D2584,40),"")</f>
        <v/>
      </c>
      <c r="K2576" t="str">
        <f>IF(A2576&lt;&gt;"",VLOOKUP(D2576,Abfrage!$F$2:$G$21,2,FALSE),"")</f>
        <v/>
      </c>
      <c r="L2576" s="6" t="str">
        <f>IF(Belegerfassung!H2584&lt;&gt;"",Belegerfassung!H2584,"")</f>
        <v/>
      </c>
      <c r="M2576" t="str">
        <f>IFERROR(IF(Belegerfassung!E2584&lt;&gt;"",VLOOKUP(Belegerfassung!E2584,Abfrage!$L$2:$M$15,2,),""),"")</f>
        <v/>
      </c>
      <c r="N2576" t="str">
        <f t="shared" si="121"/>
        <v/>
      </c>
      <c r="O2576" t="str">
        <f t="shared" si="122"/>
        <v/>
      </c>
      <c r="P2576" t="str">
        <f>IF(Belegerfassung!G2584&lt;&gt;"",CONCATENATE(Belegerfassung!G2584,".pdf"),"")</f>
        <v/>
      </c>
    </row>
    <row r="2577" spans="1:16">
      <c r="A2577" t="str">
        <f>IF(Belegerfassung!C2585&lt;&gt;"",0,"")</f>
        <v/>
      </c>
      <c r="B2577" t="str">
        <f>IFERROR(VLOOKUP(Belegerfassung!I2585,Konten!A:D,2,FALSE),"")</f>
        <v/>
      </c>
      <c r="C2577" t="str">
        <f>IF(A2577&lt;&gt;"",TEXT(Belegerfassung!C2585,"TT.MM.JJJJ"),"")</f>
        <v/>
      </c>
      <c r="D2577" t="str">
        <f>IFERROR(VLOOKUP(Belegerfassung!A2585,Abfrage!$E$2:$F$20,2,FALSE),"")</f>
        <v/>
      </c>
      <c r="E2577" t="str">
        <f>IF(A2577&lt;&gt;"",Belegerfassung!B2585,"")</f>
        <v/>
      </c>
      <c r="F2577" t="str">
        <f>IF(Belegerfassung!L2585="","",IF(Belegerfassung!L2585&lt;&gt;"",IF(Belegerfassung!L2585&lt;&gt;"",IF(Belegerfassung!J2585&lt;&gt;0,VLOOKUP(Belegerfassung!L2585,Abfrage!$A$2:$C$19,2,),VLOOKUP(Belegerfassung!L2585,Abfrage!$A$2:$C$19,3,)),"")))</f>
        <v/>
      </c>
      <c r="G2577" t="str">
        <f t="shared" si="120"/>
        <v/>
      </c>
      <c r="H2577" s="31" t="str">
        <f>IF(A2577&lt;&gt;"",-Belegerfassung!J2585+Belegerfassung!K2585,"")</f>
        <v/>
      </c>
      <c r="I2577" s="49" t="str">
        <f>IFERROR(IF(H2577&lt;&gt;"",Belegerfassung!L2585*100,""),IF(OR(Belegerfassung!L2585="Leistung EU - Erlöse",Belegerfassung!L2585="Lieferungen EU-Erlöse",Belegerfassung!L2585="EUST",Belegerfassung!L2585="Bauleistungen 20%")=TRUE,"",MID(Belegerfassung!L2585,4,2)))</f>
        <v/>
      </c>
      <c r="J2577" s="6" t="str">
        <f>IF(A2577&lt;&gt;"",LEFT(Belegerfassung!D2585,40),"")</f>
        <v/>
      </c>
      <c r="K2577" t="str">
        <f>IF(A2577&lt;&gt;"",VLOOKUP(D2577,Abfrage!$F$2:$G$21,2,FALSE),"")</f>
        <v/>
      </c>
      <c r="L2577" s="6" t="str">
        <f>IF(Belegerfassung!H2585&lt;&gt;"",Belegerfassung!H2585,"")</f>
        <v/>
      </c>
      <c r="M2577" t="str">
        <f>IFERROR(IF(Belegerfassung!E2585&lt;&gt;"",VLOOKUP(Belegerfassung!E2585,Abfrage!$L$2:$M$15,2,),""),"")</f>
        <v/>
      </c>
      <c r="N2577" t="str">
        <f t="shared" si="121"/>
        <v/>
      </c>
      <c r="O2577" t="str">
        <f t="shared" si="122"/>
        <v/>
      </c>
      <c r="P2577" t="str">
        <f>IF(Belegerfassung!G2585&lt;&gt;"",CONCATENATE(Belegerfassung!G2585,".pdf"),"")</f>
        <v/>
      </c>
    </row>
    <row r="2578" spans="1:16">
      <c r="A2578" t="str">
        <f>IF(Belegerfassung!C2586&lt;&gt;"",0,"")</f>
        <v/>
      </c>
      <c r="B2578" t="str">
        <f>IFERROR(VLOOKUP(Belegerfassung!I2586,Konten!A:D,2,FALSE),"")</f>
        <v/>
      </c>
      <c r="C2578" t="str">
        <f>IF(A2578&lt;&gt;"",TEXT(Belegerfassung!C2586,"TT.MM.JJJJ"),"")</f>
        <v/>
      </c>
      <c r="D2578" t="str">
        <f>IFERROR(VLOOKUP(Belegerfassung!A2586,Abfrage!$E$2:$F$20,2,FALSE),"")</f>
        <v/>
      </c>
      <c r="E2578" t="str">
        <f>IF(A2578&lt;&gt;"",Belegerfassung!B2586,"")</f>
        <v/>
      </c>
      <c r="F2578" t="str">
        <f>IF(Belegerfassung!L2586="","",IF(Belegerfassung!L2586&lt;&gt;"",IF(Belegerfassung!L2586&lt;&gt;"",IF(Belegerfassung!J2586&lt;&gt;0,VLOOKUP(Belegerfassung!L2586,Abfrage!$A$2:$C$19,2,),VLOOKUP(Belegerfassung!L2586,Abfrage!$A$2:$C$19,3,)),"")))</f>
        <v/>
      </c>
      <c r="G2578" t="str">
        <f t="shared" si="120"/>
        <v/>
      </c>
      <c r="H2578" s="31" t="str">
        <f>IF(A2578&lt;&gt;"",-Belegerfassung!J2586+Belegerfassung!K2586,"")</f>
        <v/>
      </c>
      <c r="I2578" s="49" t="str">
        <f>IFERROR(IF(H2578&lt;&gt;"",Belegerfassung!L2586*100,""),IF(OR(Belegerfassung!L2586="Leistung EU - Erlöse",Belegerfassung!L2586="Lieferungen EU-Erlöse",Belegerfassung!L2586="EUST",Belegerfassung!L2586="Bauleistungen 20%")=TRUE,"",MID(Belegerfassung!L2586,4,2)))</f>
        <v/>
      </c>
      <c r="J2578" s="6" t="str">
        <f>IF(A2578&lt;&gt;"",LEFT(Belegerfassung!D2586,40),"")</f>
        <v/>
      </c>
      <c r="K2578" t="str">
        <f>IF(A2578&lt;&gt;"",VLOOKUP(D2578,Abfrage!$F$2:$G$21,2,FALSE),"")</f>
        <v/>
      </c>
      <c r="L2578" s="6" t="str">
        <f>IF(Belegerfassung!H2586&lt;&gt;"",Belegerfassung!H2586,"")</f>
        <v/>
      </c>
      <c r="M2578" t="str">
        <f>IFERROR(IF(Belegerfassung!E2586&lt;&gt;"",VLOOKUP(Belegerfassung!E2586,Abfrage!$L$2:$M$15,2,),""),"")</f>
        <v/>
      </c>
      <c r="N2578" t="str">
        <f t="shared" si="121"/>
        <v/>
      </c>
      <c r="O2578" t="str">
        <f t="shared" si="122"/>
        <v/>
      </c>
      <c r="P2578" t="str">
        <f>IF(Belegerfassung!G2586&lt;&gt;"",CONCATENATE(Belegerfassung!G2586,".pdf"),"")</f>
        <v/>
      </c>
    </row>
    <row r="2579" spans="1:16">
      <c r="A2579" t="str">
        <f>IF(Belegerfassung!C2587&lt;&gt;"",0,"")</f>
        <v/>
      </c>
      <c r="B2579" t="str">
        <f>IFERROR(VLOOKUP(Belegerfassung!I2587,Konten!A:D,2,FALSE),"")</f>
        <v/>
      </c>
      <c r="C2579" t="str">
        <f>IF(A2579&lt;&gt;"",TEXT(Belegerfassung!C2587,"TT.MM.JJJJ"),"")</f>
        <v/>
      </c>
      <c r="D2579" t="str">
        <f>IFERROR(VLOOKUP(Belegerfassung!A2587,Abfrage!$E$2:$F$20,2,FALSE),"")</f>
        <v/>
      </c>
      <c r="E2579" t="str">
        <f>IF(A2579&lt;&gt;"",Belegerfassung!B2587,"")</f>
        <v/>
      </c>
      <c r="F2579" t="str">
        <f>IF(Belegerfassung!L2587="","",IF(Belegerfassung!L2587&lt;&gt;"",IF(Belegerfassung!L2587&lt;&gt;"",IF(Belegerfassung!J2587&lt;&gt;0,VLOOKUP(Belegerfassung!L2587,Abfrage!$A$2:$C$19,2,),VLOOKUP(Belegerfassung!L2587,Abfrage!$A$2:$C$19,3,)),"")))</f>
        <v/>
      </c>
      <c r="G2579" t="str">
        <f t="shared" si="120"/>
        <v/>
      </c>
      <c r="H2579" s="31" t="str">
        <f>IF(A2579&lt;&gt;"",-Belegerfassung!J2587+Belegerfassung!K2587,"")</f>
        <v/>
      </c>
      <c r="I2579" s="49" t="str">
        <f>IFERROR(IF(H2579&lt;&gt;"",Belegerfassung!L2587*100,""),IF(OR(Belegerfassung!L2587="Leistung EU - Erlöse",Belegerfassung!L2587="Lieferungen EU-Erlöse",Belegerfassung!L2587="EUST",Belegerfassung!L2587="Bauleistungen 20%")=TRUE,"",MID(Belegerfassung!L2587,4,2)))</f>
        <v/>
      </c>
      <c r="J2579" s="6" t="str">
        <f>IF(A2579&lt;&gt;"",LEFT(Belegerfassung!D2587,40),"")</f>
        <v/>
      </c>
      <c r="K2579" t="str">
        <f>IF(A2579&lt;&gt;"",VLOOKUP(D2579,Abfrage!$F$2:$G$21,2,FALSE),"")</f>
        <v/>
      </c>
      <c r="L2579" s="6" t="str">
        <f>IF(Belegerfassung!H2587&lt;&gt;"",Belegerfassung!H2587,"")</f>
        <v/>
      </c>
      <c r="M2579" t="str">
        <f>IFERROR(IF(Belegerfassung!E2587&lt;&gt;"",VLOOKUP(Belegerfassung!E2587,Abfrage!$L$2:$M$15,2,),""),"")</f>
        <v/>
      </c>
      <c r="N2579" t="str">
        <f t="shared" si="121"/>
        <v/>
      </c>
      <c r="O2579" t="str">
        <f t="shared" si="122"/>
        <v/>
      </c>
      <c r="P2579" t="str">
        <f>IF(Belegerfassung!G2587&lt;&gt;"",CONCATENATE(Belegerfassung!G2587,".pdf"),"")</f>
        <v/>
      </c>
    </row>
    <row r="2580" spans="1:16">
      <c r="A2580" t="str">
        <f>IF(Belegerfassung!C2588&lt;&gt;"",0,"")</f>
        <v/>
      </c>
      <c r="B2580" t="str">
        <f>IFERROR(VLOOKUP(Belegerfassung!I2588,Konten!A:D,2,FALSE),"")</f>
        <v/>
      </c>
      <c r="C2580" t="str">
        <f>IF(A2580&lt;&gt;"",TEXT(Belegerfassung!C2588,"TT.MM.JJJJ"),"")</f>
        <v/>
      </c>
      <c r="D2580" t="str">
        <f>IFERROR(VLOOKUP(Belegerfassung!A2588,Abfrage!$E$2:$F$20,2,FALSE),"")</f>
        <v/>
      </c>
      <c r="E2580" t="str">
        <f>IF(A2580&lt;&gt;"",Belegerfassung!B2588,"")</f>
        <v/>
      </c>
      <c r="F2580" t="str">
        <f>IF(Belegerfassung!L2588="","",IF(Belegerfassung!L2588&lt;&gt;"",IF(Belegerfassung!L2588&lt;&gt;"",IF(Belegerfassung!J2588&lt;&gt;0,VLOOKUP(Belegerfassung!L2588,Abfrage!$A$2:$C$19,2,),VLOOKUP(Belegerfassung!L2588,Abfrage!$A$2:$C$19,3,)),"")))</f>
        <v/>
      </c>
      <c r="G2580" t="str">
        <f t="shared" si="120"/>
        <v/>
      </c>
      <c r="H2580" s="31" t="str">
        <f>IF(A2580&lt;&gt;"",-Belegerfassung!J2588+Belegerfassung!K2588,"")</f>
        <v/>
      </c>
      <c r="I2580" s="49" t="str">
        <f>IFERROR(IF(H2580&lt;&gt;"",Belegerfassung!L2588*100,""),IF(OR(Belegerfassung!L2588="Leistung EU - Erlöse",Belegerfassung!L2588="Lieferungen EU-Erlöse",Belegerfassung!L2588="EUST",Belegerfassung!L2588="Bauleistungen 20%")=TRUE,"",MID(Belegerfassung!L2588,4,2)))</f>
        <v/>
      </c>
      <c r="J2580" s="6" t="str">
        <f>IF(A2580&lt;&gt;"",LEFT(Belegerfassung!D2588,40),"")</f>
        <v/>
      </c>
      <c r="K2580" t="str">
        <f>IF(A2580&lt;&gt;"",VLOOKUP(D2580,Abfrage!$F$2:$G$21,2,FALSE),"")</f>
        <v/>
      </c>
      <c r="L2580" s="6" t="str">
        <f>IF(Belegerfassung!H2588&lt;&gt;"",Belegerfassung!H2588,"")</f>
        <v/>
      </c>
      <c r="M2580" t="str">
        <f>IFERROR(IF(Belegerfassung!E2588&lt;&gt;"",VLOOKUP(Belegerfassung!E2588,Abfrage!$L$2:$M$15,2,),""),"")</f>
        <v/>
      </c>
      <c r="N2580" t="str">
        <f t="shared" si="121"/>
        <v/>
      </c>
      <c r="O2580" t="str">
        <f t="shared" si="122"/>
        <v/>
      </c>
      <c r="P2580" t="str">
        <f>IF(Belegerfassung!G2588&lt;&gt;"",CONCATENATE(Belegerfassung!G2588,".pdf"),"")</f>
        <v/>
      </c>
    </row>
    <row r="2581" spans="1:16">
      <c r="A2581" t="str">
        <f>IF(Belegerfassung!C2589&lt;&gt;"",0,"")</f>
        <v/>
      </c>
      <c r="B2581" t="str">
        <f>IFERROR(VLOOKUP(Belegerfassung!I2589,Konten!A:D,2,FALSE),"")</f>
        <v/>
      </c>
      <c r="C2581" t="str">
        <f>IF(A2581&lt;&gt;"",TEXT(Belegerfassung!C2589,"TT.MM.JJJJ"),"")</f>
        <v/>
      </c>
      <c r="D2581" t="str">
        <f>IFERROR(VLOOKUP(Belegerfassung!A2589,Abfrage!$E$2:$F$20,2,FALSE),"")</f>
        <v/>
      </c>
      <c r="E2581" t="str">
        <f>IF(A2581&lt;&gt;"",Belegerfassung!B2589,"")</f>
        <v/>
      </c>
      <c r="F2581" t="str">
        <f>IF(Belegerfassung!L2589="","",IF(Belegerfassung!L2589&lt;&gt;"",IF(Belegerfassung!L2589&lt;&gt;"",IF(Belegerfassung!J2589&lt;&gt;0,VLOOKUP(Belegerfassung!L2589,Abfrage!$A$2:$C$19,2,),VLOOKUP(Belegerfassung!L2589,Abfrage!$A$2:$C$19,3,)),"")))</f>
        <v/>
      </c>
      <c r="G2581" t="str">
        <f t="shared" si="120"/>
        <v/>
      </c>
      <c r="H2581" s="31" t="str">
        <f>IF(A2581&lt;&gt;"",-Belegerfassung!J2589+Belegerfassung!K2589,"")</f>
        <v/>
      </c>
      <c r="I2581" s="49" t="str">
        <f>IFERROR(IF(H2581&lt;&gt;"",Belegerfassung!L2589*100,""),IF(OR(Belegerfassung!L2589="Leistung EU - Erlöse",Belegerfassung!L2589="Lieferungen EU-Erlöse",Belegerfassung!L2589="EUST",Belegerfassung!L2589="Bauleistungen 20%")=TRUE,"",MID(Belegerfassung!L2589,4,2)))</f>
        <v/>
      </c>
      <c r="J2581" s="6" t="str">
        <f>IF(A2581&lt;&gt;"",LEFT(Belegerfassung!D2589,40),"")</f>
        <v/>
      </c>
      <c r="K2581" t="str">
        <f>IF(A2581&lt;&gt;"",VLOOKUP(D2581,Abfrage!$F$2:$G$21,2,FALSE),"")</f>
        <v/>
      </c>
      <c r="L2581" s="6" t="str">
        <f>IF(Belegerfassung!H2589&lt;&gt;"",Belegerfassung!H2589,"")</f>
        <v/>
      </c>
      <c r="M2581" t="str">
        <f>IFERROR(IF(Belegerfassung!E2589&lt;&gt;"",VLOOKUP(Belegerfassung!E2589,Abfrage!$L$2:$M$15,2,),""),"")</f>
        <v/>
      </c>
      <c r="N2581" t="str">
        <f t="shared" si="121"/>
        <v/>
      </c>
      <c r="O2581" t="str">
        <f t="shared" si="122"/>
        <v/>
      </c>
      <c r="P2581" t="str">
        <f>IF(Belegerfassung!G2589&lt;&gt;"",CONCATENATE(Belegerfassung!G2589,".pdf"),"")</f>
        <v/>
      </c>
    </row>
    <row r="2582" spans="1:16">
      <c r="A2582" t="str">
        <f>IF(Belegerfassung!C2590&lt;&gt;"",0,"")</f>
        <v/>
      </c>
      <c r="B2582" t="str">
        <f>IFERROR(VLOOKUP(Belegerfassung!I2590,Konten!A:D,2,FALSE),"")</f>
        <v/>
      </c>
      <c r="C2582" t="str">
        <f>IF(A2582&lt;&gt;"",TEXT(Belegerfassung!C2590,"TT.MM.JJJJ"),"")</f>
        <v/>
      </c>
      <c r="D2582" t="str">
        <f>IFERROR(VLOOKUP(Belegerfassung!A2590,Abfrage!$E$2:$F$20,2,FALSE),"")</f>
        <v/>
      </c>
      <c r="E2582" t="str">
        <f>IF(A2582&lt;&gt;"",Belegerfassung!B2590,"")</f>
        <v/>
      </c>
      <c r="F2582" t="str">
        <f>IF(Belegerfassung!L2590="","",IF(Belegerfassung!L2590&lt;&gt;"",IF(Belegerfassung!L2590&lt;&gt;"",IF(Belegerfassung!J2590&lt;&gt;0,VLOOKUP(Belegerfassung!L2590,Abfrage!$A$2:$C$19,2,),VLOOKUP(Belegerfassung!L2590,Abfrage!$A$2:$C$19,3,)),"")))</f>
        <v/>
      </c>
      <c r="G2582" t="str">
        <f t="shared" si="120"/>
        <v/>
      </c>
      <c r="H2582" s="31" t="str">
        <f>IF(A2582&lt;&gt;"",-Belegerfassung!J2590+Belegerfassung!K2590,"")</f>
        <v/>
      </c>
      <c r="I2582" s="49" t="str">
        <f>IFERROR(IF(H2582&lt;&gt;"",Belegerfassung!L2590*100,""),IF(OR(Belegerfassung!L2590="Leistung EU - Erlöse",Belegerfassung!L2590="Lieferungen EU-Erlöse",Belegerfassung!L2590="EUST",Belegerfassung!L2590="Bauleistungen 20%")=TRUE,"",MID(Belegerfassung!L2590,4,2)))</f>
        <v/>
      </c>
      <c r="J2582" s="6" t="str">
        <f>IF(A2582&lt;&gt;"",LEFT(Belegerfassung!D2590,40),"")</f>
        <v/>
      </c>
      <c r="K2582" t="str">
        <f>IF(A2582&lt;&gt;"",VLOOKUP(D2582,Abfrage!$F$2:$G$21,2,FALSE),"")</f>
        <v/>
      </c>
      <c r="L2582" s="6" t="str">
        <f>IF(Belegerfassung!H2590&lt;&gt;"",Belegerfassung!H2590,"")</f>
        <v/>
      </c>
      <c r="M2582" t="str">
        <f>IFERROR(IF(Belegerfassung!E2590&lt;&gt;"",VLOOKUP(Belegerfassung!E2590,Abfrage!$L$2:$M$15,2,),""),"")</f>
        <v/>
      </c>
      <c r="N2582" t="str">
        <f t="shared" si="121"/>
        <v/>
      </c>
      <c r="O2582" t="str">
        <f t="shared" si="122"/>
        <v/>
      </c>
      <c r="P2582" t="str">
        <f>IF(Belegerfassung!G2590&lt;&gt;"",CONCATENATE(Belegerfassung!G2590,".pdf"),"")</f>
        <v/>
      </c>
    </row>
    <row r="2583" spans="1:16">
      <c r="A2583" t="str">
        <f>IF(Belegerfassung!C2591&lt;&gt;"",0,"")</f>
        <v/>
      </c>
      <c r="B2583" t="str">
        <f>IFERROR(VLOOKUP(Belegerfassung!I2591,Konten!A:D,2,FALSE),"")</f>
        <v/>
      </c>
      <c r="C2583" t="str">
        <f>IF(A2583&lt;&gt;"",TEXT(Belegerfassung!C2591,"TT.MM.JJJJ"),"")</f>
        <v/>
      </c>
      <c r="D2583" t="str">
        <f>IFERROR(VLOOKUP(Belegerfassung!A2591,Abfrage!$E$2:$F$20,2,FALSE),"")</f>
        <v/>
      </c>
      <c r="E2583" t="str">
        <f>IF(A2583&lt;&gt;"",Belegerfassung!B2591,"")</f>
        <v/>
      </c>
      <c r="F2583" t="str">
        <f>IF(Belegerfassung!L2591="","",IF(Belegerfassung!L2591&lt;&gt;"",IF(Belegerfassung!L2591&lt;&gt;"",IF(Belegerfassung!J2591&lt;&gt;0,VLOOKUP(Belegerfassung!L2591,Abfrage!$A$2:$C$19,2,),VLOOKUP(Belegerfassung!L2591,Abfrage!$A$2:$C$19,3,)),"")))</f>
        <v/>
      </c>
      <c r="G2583" t="str">
        <f t="shared" si="120"/>
        <v/>
      </c>
      <c r="H2583" s="31" t="str">
        <f>IF(A2583&lt;&gt;"",-Belegerfassung!J2591+Belegerfassung!K2591,"")</f>
        <v/>
      </c>
      <c r="I2583" s="49" t="str">
        <f>IFERROR(IF(H2583&lt;&gt;"",Belegerfassung!L2591*100,""),IF(OR(Belegerfassung!L2591="Leistung EU - Erlöse",Belegerfassung!L2591="Lieferungen EU-Erlöse",Belegerfassung!L2591="EUST",Belegerfassung!L2591="Bauleistungen 20%")=TRUE,"",MID(Belegerfassung!L2591,4,2)))</f>
        <v/>
      </c>
      <c r="J2583" s="6" t="str">
        <f>IF(A2583&lt;&gt;"",LEFT(Belegerfassung!D2591,40),"")</f>
        <v/>
      </c>
      <c r="K2583" t="str">
        <f>IF(A2583&lt;&gt;"",VLOOKUP(D2583,Abfrage!$F$2:$G$21,2,FALSE),"")</f>
        <v/>
      </c>
      <c r="L2583" s="6" t="str">
        <f>IF(Belegerfassung!H2591&lt;&gt;"",Belegerfassung!H2591,"")</f>
        <v/>
      </c>
      <c r="M2583" t="str">
        <f>IFERROR(IF(Belegerfassung!E2591&lt;&gt;"",VLOOKUP(Belegerfassung!E2591,Abfrage!$L$2:$M$15,2,),""),"")</f>
        <v/>
      </c>
      <c r="N2583" t="str">
        <f t="shared" si="121"/>
        <v/>
      </c>
      <c r="O2583" t="str">
        <f t="shared" si="122"/>
        <v/>
      </c>
      <c r="P2583" t="str">
        <f>IF(Belegerfassung!G2591&lt;&gt;"",CONCATENATE(Belegerfassung!G2591,".pdf"),"")</f>
        <v/>
      </c>
    </row>
    <row r="2584" spans="1:16">
      <c r="A2584" t="str">
        <f>IF(Belegerfassung!C2592&lt;&gt;"",0,"")</f>
        <v/>
      </c>
      <c r="B2584" t="str">
        <f>IFERROR(VLOOKUP(Belegerfassung!I2592,Konten!A:D,2,FALSE),"")</f>
        <v/>
      </c>
      <c r="C2584" t="str">
        <f>IF(A2584&lt;&gt;"",TEXT(Belegerfassung!C2592,"TT.MM.JJJJ"),"")</f>
        <v/>
      </c>
      <c r="D2584" t="str">
        <f>IFERROR(VLOOKUP(Belegerfassung!A2592,Abfrage!$E$2:$F$20,2,FALSE),"")</f>
        <v/>
      </c>
      <c r="E2584" t="str">
        <f>IF(A2584&lt;&gt;"",Belegerfassung!B2592,"")</f>
        <v/>
      </c>
      <c r="F2584" t="str">
        <f>IF(Belegerfassung!L2592="","",IF(Belegerfassung!L2592&lt;&gt;"",IF(Belegerfassung!L2592&lt;&gt;"",IF(Belegerfassung!J2592&lt;&gt;0,VLOOKUP(Belegerfassung!L2592,Abfrage!$A$2:$C$19,2,),VLOOKUP(Belegerfassung!L2592,Abfrage!$A$2:$C$19,3,)),"")))</f>
        <v/>
      </c>
      <c r="G2584" t="str">
        <f t="shared" si="120"/>
        <v/>
      </c>
      <c r="H2584" s="31" t="str">
        <f>IF(A2584&lt;&gt;"",-Belegerfassung!J2592+Belegerfassung!K2592,"")</f>
        <v/>
      </c>
      <c r="I2584" s="49" t="str">
        <f>IFERROR(IF(H2584&lt;&gt;"",Belegerfassung!L2592*100,""),IF(OR(Belegerfassung!L2592="Leistung EU - Erlöse",Belegerfassung!L2592="Lieferungen EU-Erlöse",Belegerfassung!L2592="EUST",Belegerfassung!L2592="Bauleistungen 20%")=TRUE,"",MID(Belegerfassung!L2592,4,2)))</f>
        <v/>
      </c>
      <c r="J2584" s="6" t="str">
        <f>IF(A2584&lt;&gt;"",LEFT(Belegerfassung!D2592,40),"")</f>
        <v/>
      </c>
      <c r="K2584" t="str">
        <f>IF(A2584&lt;&gt;"",VLOOKUP(D2584,Abfrage!$F$2:$G$21,2,FALSE),"")</f>
        <v/>
      </c>
      <c r="L2584" s="6" t="str">
        <f>IF(Belegerfassung!H2592&lt;&gt;"",Belegerfassung!H2592,"")</f>
        <v/>
      </c>
      <c r="M2584" t="str">
        <f>IFERROR(IF(Belegerfassung!E2592&lt;&gt;"",VLOOKUP(Belegerfassung!E2592,Abfrage!$L$2:$M$15,2,),""),"")</f>
        <v/>
      </c>
      <c r="N2584" t="str">
        <f t="shared" si="121"/>
        <v/>
      </c>
      <c r="O2584" t="str">
        <f t="shared" si="122"/>
        <v/>
      </c>
      <c r="P2584" t="str">
        <f>IF(Belegerfassung!G2592&lt;&gt;"",CONCATENATE(Belegerfassung!G2592,".pdf"),"")</f>
        <v/>
      </c>
    </row>
    <row r="2585" spans="1:16">
      <c r="A2585" t="str">
        <f>IF(Belegerfassung!C2593&lt;&gt;"",0,"")</f>
        <v/>
      </c>
      <c r="B2585" t="str">
        <f>IFERROR(VLOOKUP(Belegerfassung!I2593,Konten!A:D,2,FALSE),"")</f>
        <v/>
      </c>
      <c r="C2585" t="str">
        <f>IF(A2585&lt;&gt;"",TEXT(Belegerfassung!C2593,"TT.MM.JJJJ"),"")</f>
        <v/>
      </c>
      <c r="D2585" t="str">
        <f>IFERROR(VLOOKUP(Belegerfassung!A2593,Abfrage!$E$2:$F$20,2,FALSE),"")</f>
        <v/>
      </c>
      <c r="E2585" t="str">
        <f>IF(A2585&lt;&gt;"",Belegerfassung!B2593,"")</f>
        <v/>
      </c>
      <c r="F2585" t="str">
        <f>IF(Belegerfassung!L2593="","",IF(Belegerfassung!L2593&lt;&gt;"",IF(Belegerfassung!L2593&lt;&gt;"",IF(Belegerfassung!J2593&lt;&gt;0,VLOOKUP(Belegerfassung!L2593,Abfrage!$A$2:$C$19,2,),VLOOKUP(Belegerfassung!L2593,Abfrage!$A$2:$C$19,3,)),"")))</f>
        <v/>
      </c>
      <c r="G2585" t="str">
        <f t="shared" si="120"/>
        <v/>
      </c>
      <c r="H2585" s="31" t="str">
        <f>IF(A2585&lt;&gt;"",-Belegerfassung!J2593+Belegerfassung!K2593,"")</f>
        <v/>
      </c>
      <c r="I2585" s="49" t="str">
        <f>IFERROR(IF(H2585&lt;&gt;"",Belegerfassung!L2593*100,""),IF(OR(Belegerfassung!L2593="Leistung EU - Erlöse",Belegerfassung!L2593="Lieferungen EU-Erlöse",Belegerfassung!L2593="EUST",Belegerfassung!L2593="Bauleistungen 20%")=TRUE,"",MID(Belegerfassung!L2593,4,2)))</f>
        <v/>
      </c>
      <c r="J2585" s="6" t="str">
        <f>IF(A2585&lt;&gt;"",LEFT(Belegerfassung!D2593,40),"")</f>
        <v/>
      </c>
      <c r="K2585" t="str">
        <f>IF(A2585&lt;&gt;"",VLOOKUP(D2585,Abfrage!$F$2:$G$21,2,FALSE),"")</f>
        <v/>
      </c>
      <c r="L2585" s="6" t="str">
        <f>IF(Belegerfassung!H2593&lt;&gt;"",Belegerfassung!H2593,"")</f>
        <v/>
      </c>
      <c r="M2585" t="str">
        <f>IFERROR(IF(Belegerfassung!E2593&lt;&gt;"",VLOOKUP(Belegerfassung!E2593,Abfrage!$L$2:$M$15,2,),""),"")</f>
        <v/>
      </c>
      <c r="N2585" t="str">
        <f t="shared" si="121"/>
        <v/>
      </c>
      <c r="O2585" t="str">
        <f t="shared" si="122"/>
        <v/>
      </c>
      <c r="P2585" t="str">
        <f>IF(Belegerfassung!G2593&lt;&gt;"",CONCATENATE(Belegerfassung!G2593,".pdf"),"")</f>
        <v/>
      </c>
    </row>
    <row r="2586" spans="1:16">
      <c r="A2586" t="str">
        <f>IF(Belegerfassung!C2594&lt;&gt;"",0,"")</f>
        <v/>
      </c>
      <c r="B2586" t="str">
        <f>IFERROR(VLOOKUP(Belegerfassung!I2594,Konten!A:D,2,FALSE),"")</f>
        <v/>
      </c>
      <c r="C2586" t="str">
        <f>IF(A2586&lt;&gt;"",TEXT(Belegerfassung!C2594,"TT.MM.JJJJ"),"")</f>
        <v/>
      </c>
      <c r="D2586" t="str">
        <f>IFERROR(VLOOKUP(Belegerfassung!A2594,Abfrage!$E$2:$F$20,2,FALSE),"")</f>
        <v/>
      </c>
      <c r="E2586" t="str">
        <f>IF(A2586&lt;&gt;"",Belegerfassung!B2594,"")</f>
        <v/>
      </c>
      <c r="F2586" t="str">
        <f>IF(Belegerfassung!L2594="","",IF(Belegerfassung!L2594&lt;&gt;"",IF(Belegerfassung!L2594&lt;&gt;"",IF(Belegerfassung!J2594&lt;&gt;0,VLOOKUP(Belegerfassung!L2594,Abfrage!$A$2:$C$19,2,),VLOOKUP(Belegerfassung!L2594,Abfrage!$A$2:$C$19,3,)),"")))</f>
        <v/>
      </c>
      <c r="G2586" t="str">
        <f t="shared" si="120"/>
        <v/>
      </c>
      <c r="H2586" s="31" t="str">
        <f>IF(A2586&lt;&gt;"",-Belegerfassung!J2594+Belegerfassung!K2594,"")</f>
        <v/>
      </c>
      <c r="I2586" s="49" t="str">
        <f>IFERROR(IF(H2586&lt;&gt;"",Belegerfassung!L2594*100,""),IF(OR(Belegerfassung!L2594="Leistung EU - Erlöse",Belegerfassung!L2594="Lieferungen EU-Erlöse",Belegerfassung!L2594="EUST",Belegerfassung!L2594="Bauleistungen 20%")=TRUE,"",MID(Belegerfassung!L2594,4,2)))</f>
        <v/>
      </c>
      <c r="J2586" s="6" t="str">
        <f>IF(A2586&lt;&gt;"",LEFT(Belegerfassung!D2594,40),"")</f>
        <v/>
      </c>
      <c r="K2586" t="str">
        <f>IF(A2586&lt;&gt;"",VLOOKUP(D2586,Abfrage!$F$2:$G$21,2,FALSE),"")</f>
        <v/>
      </c>
      <c r="L2586" s="6" t="str">
        <f>IF(Belegerfassung!H2594&lt;&gt;"",Belegerfassung!H2594,"")</f>
        <v/>
      </c>
      <c r="M2586" t="str">
        <f>IFERROR(IF(Belegerfassung!E2594&lt;&gt;"",VLOOKUP(Belegerfassung!E2594,Abfrage!$L$2:$M$15,2,),""),"")</f>
        <v/>
      </c>
      <c r="N2586" t="str">
        <f t="shared" si="121"/>
        <v/>
      </c>
      <c r="O2586" t="str">
        <f t="shared" si="122"/>
        <v/>
      </c>
      <c r="P2586" t="str">
        <f>IF(Belegerfassung!G2594&lt;&gt;"",CONCATENATE(Belegerfassung!G2594,".pdf"),"")</f>
        <v/>
      </c>
    </row>
    <row r="2587" spans="1:16">
      <c r="A2587" t="str">
        <f>IF(Belegerfassung!C2595&lt;&gt;"",0,"")</f>
        <v/>
      </c>
      <c r="B2587" t="str">
        <f>IFERROR(VLOOKUP(Belegerfassung!I2595,Konten!A:D,2,FALSE),"")</f>
        <v/>
      </c>
      <c r="C2587" t="str">
        <f>IF(A2587&lt;&gt;"",TEXT(Belegerfassung!C2595,"TT.MM.JJJJ"),"")</f>
        <v/>
      </c>
      <c r="D2587" t="str">
        <f>IFERROR(VLOOKUP(Belegerfassung!A2595,Abfrage!$E$2:$F$20,2,FALSE),"")</f>
        <v/>
      </c>
      <c r="E2587" t="str">
        <f>IF(A2587&lt;&gt;"",Belegerfassung!B2595,"")</f>
        <v/>
      </c>
      <c r="F2587" t="str">
        <f>IF(Belegerfassung!L2595="","",IF(Belegerfassung!L2595&lt;&gt;"",IF(Belegerfassung!L2595&lt;&gt;"",IF(Belegerfassung!J2595&lt;&gt;0,VLOOKUP(Belegerfassung!L2595,Abfrage!$A$2:$C$19,2,),VLOOKUP(Belegerfassung!L2595,Abfrage!$A$2:$C$19,3,)),"")))</f>
        <v/>
      </c>
      <c r="G2587" t="str">
        <f t="shared" si="120"/>
        <v/>
      </c>
      <c r="H2587" s="31" t="str">
        <f>IF(A2587&lt;&gt;"",-Belegerfassung!J2595+Belegerfassung!K2595,"")</f>
        <v/>
      </c>
      <c r="I2587" s="49" t="str">
        <f>IFERROR(IF(H2587&lt;&gt;"",Belegerfassung!L2595*100,""),IF(OR(Belegerfassung!L2595="Leistung EU - Erlöse",Belegerfassung!L2595="Lieferungen EU-Erlöse",Belegerfassung!L2595="EUST",Belegerfassung!L2595="Bauleistungen 20%")=TRUE,"",MID(Belegerfassung!L2595,4,2)))</f>
        <v/>
      </c>
      <c r="J2587" s="6" t="str">
        <f>IF(A2587&lt;&gt;"",LEFT(Belegerfassung!D2595,40),"")</f>
        <v/>
      </c>
      <c r="K2587" t="str">
        <f>IF(A2587&lt;&gt;"",VLOOKUP(D2587,Abfrage!$F$2:$G$21,2,FALSE),"")</f>
        <v/>
      </c>
      <c r="L2587" s="6" t="str">
        <f>IF(Belegerfassung!H2595&lt;&gt;"",Belegerfassung!H2595,"")</f>
        <v/>
      </c>
      <c r="M2587" t="str">
        <f>IFERROR(IF(Belegerfassung!E2595&lt;&gt;"",VLOOKUP(Belegerfassung!E2595,Abfrage!$L$2:$M$15,2,),""),"")</f>
        <v/>
      </c>
      <c r="N2587" t="str">
        <f t="shared" si="121"/>
        <v/>
      </c>
      <c r="O2587" t="str">
        <f t="shared" si="122"/>
        <v/>
      </c>
      <c r="P2587" t="str">
        <f>IF(Belegerfassung!G2595&lt;&gt;"",CONCATENATE(Belegerfassung!G2595,".pdf"),"")</f>
        <v/>
      </c>
    </row>
    <row r="2588" spans="1:16">
      <c r="A2588" t="str">
        <f>IF(Belegerfassung!C2596&lt;&gt;"",0,"")</f>
        <v/>
      </c>
      <c r="B2588" t="str">
        <f>IFERROR(VLOOKUP(Belegerfassung!I2596,Konten!A:D,2,FALSE),"")</f>
        <v/>
      </c>
      <c r="C2588" t="str">
        <f>IF(A2588&lt;&gt;"",TEXT(Belegerfassung!C2596,"TT.MM.JJJJ"),"")</f>
        <v/>
      </c>
      <c r="D2588" t="str">
        <f>IFERROR(VLOOKUP(Belegerfassung!A2596,Abfrage!$E$2:$F$20,2,FALSE),"")</f>
        <v/>
      </c>
      <c r="E2588" t="str">
        <f>IF(A2588&lt;&gt;"",Belegerfassung!B2596,"")</f>
        <v/>
      </c>
      <c r="F2588" t="str">
        <f>IF(Belegerfassung!L2596="","",IF(Belegerfassung!L2596&lt;&gt;"",IF(Belegerfassung!L2596&lt;&gt;"",IF(Belegerfassung!J2596&lt;&gt;0,VLOOKUP(Belegerfassung!L2596,Abfrage!$A$2:$C$19,2,),VLOOKUP(Belegerfassung!L2596,Abfrage!$A$2:$C$19,3,)),"")))</f>
        <v/>
      </c>
      <c r="G2588" t="str">
        <f t="shared" si="120"/>
        <v/>
      </c>
      <c r="H2588" s="31" t="str">
        <f>IF(A2588&lt;&gt;"",-Belegerfassung!J2596+Belegerfassung!K2596,"")</f>
        <v/>
      </c>
      <c r="I2588" s="49" t="str">
        <f>IFERROR(IF(H2588&lt;&gt;"",Belegerfassung!L2596*100,""),IF(OR(Belegerfassung!L2596="Leistung EU - Erlöse",Belegerfassung!L2596="Lieferungen EU-Erlöse",Belegerfassung!L2596="EUST",Belegerfassung!L2596="Bauleistungen 20%")=TRUE,"",MID(Belegerfassung!L2596,4,2)))</f>
        <v/>
      </c>
      <c r="J2588" s="6" t="str">
        <f>IF(A2588&lt;&gt;"",LEFT(Belegerfassung!D2596,40),"")</f>
        <v/>
      </c>
      <c r="K2588" t="str">
        <f>IF(A2588&lt;&gt;"",VLOOKUP(D2588,Abfrage!$F$2:$G$21,2,FALSE),"")</f>
        <v/>
      </c>
      <c r="L2588" s="6" t="str">
        <f>IF(Belegerfassung!H2596&lt;&gt;"",Belegerfassung!H2596,"")</f>
        <v/>
      </c>
      <c r="M2588" t="str">
        <f>IFERROR(IF(Belegerfassung!E2596&lt;&gt;"",VLOOKUP(Belegerfassung!E2596,Abfrage!$L$2:$M$15,2,),""),"")</f>
        <v/>
      </c>
      <c r="N2588" t="str">
        <f t="shared" si="121"/>
        <v/>
      </c>
      <c r="O2588" t="str">
        <f t="shared" si="122"/>
        <v/>
      </c>
      <c r="P2588" t="str">
        <f>IF(Belegerfassung!G2596&lt;&gt;"",CONCATENATE(Belegerfassung!G2596,".pdf"),"")</f>
        <v/>
      </c>
    </row>
    <row r="2589" spans="1:16">
      <c r="A2589" t="str">
        <f>IF(Belegerfassung!C2597&lt;&gt;"",0,"")</f>
        <v/>
      </c>
      <c r="B2589" t="str">
        <f>IFERROR(VLOOKUP(Belegerfassung!I2597,Konten!A:D,2,FALSE),"")</f>
        <v/>
      </c>
      <c r="C2589" t="str">
        <f>IF(A2589&lt;&gt;"",TEXT(Belegerfassung!C2597,"TT.MM.JJJJ"),"")</f>
        <v/>
      </c>
      <c r="D2589" t="str">
        <f>IFERROR(VLOOKUP(Belegerfassung!A2597,Abfrage!$E$2:$F$20,2,FALSE),"")</f>
        <v/>
      </c>
      <c r="E2589" t="str">
        <f>IF(A2589&lt;&gt;"",Belegerfassung!B2597,"")</f>
        <v/>
      </c>
      <c r="F2589" t="str">
        <f>IF(Belegerfassung!L2597="","",IF(Belegerfassung!L2597&lt;&gt;"",IF(Belegerfassung!L2597&lt;&gt;"",IF(Belegerfassung!J2597&lt;&gt;0,VLOOKUP(Belegerfassung!L2597,Abfrage!$A$2:$C$19,2,),VLOOKUP(Belegerfassung!L2597,Abfrage!$A$2:$C$19,3,)),"")))</f>
        <v/>
      </c>
      <c r="G2589" t="str">
        <f t="shared" si="120"/>
        <v/>
      </c>
      <c r="H2589" s="31" t="str">
        <f>IF(A2589&lt;&gt;"",-Belegerfassung!J2597+Belegerfassung!K2597,"")</f>
        <v/>
      </c>
      <c r="I2589" s="49" t="str">
        <f>IFERROR(IF(H2589&lt;&gt;"",Belegerfassung!L2597*100,""),IF(OR(Belegerfassung!L2597="Leistung EU - Erlöse",Belegerfassung!L2597="Lieferungen EU-Erlöse",Belegerfassung!L2597="EUST",Belegerfassung!L2597="Bauleistungen 20%")=TRUE,"",MID(Belegerfassung!L2597,4,2)))</f>
        <v/>
      </c>
      <c r="J2589" s="6" t="str">
        <f>IF(A2589&lt;&gt;"",LEFT(Belegerfassung!D2597,40),"")</f>
        <v/>
      </c>
      <c r="K2589" t="str">
        <f>IF(A2589&lt;&gt;"",VLOOKUP(D2589,Abfrage!$F$2:$G$21,2,FALSE),"")</f>
        <v/>
      </c>
      <c r="L2589" s="6" t="str">
        <f>IF(Belegerfassung!H2597&lt;&gt;"",Belegerfassung!H2597,"")</f>
        <v/>
      </c>
      <c r="M2589" t="str">
        <f>IFERROR(IF(Belegerfassung!E2597&lt;&gt;"",VLOOKUP(Belegerfassung!E2597,Abfrage!$L$2:$M$15,2,),""),"")</f>
        <v/>
      </c>
      <c r="N2589" t="str">
        <f t="shared" si="121"/>
        <v/>
      </c>
      <c r="O2589" t="str">
        <f t="shared" si="122"/>
        <v/>
      </c>
      <c r="P2589" t="str">
        <f>IF(Belegerfassung!G2597&lt;&gt;"",CONCATENATE(Belegerfassung!G2597,".pdf"),"")</f>
        <v/>
      </c>
    </row>
    <row r="2590" spans="1:16">
      <c r="A2590" t="str">
        <f>IF(Belegerfassung!C2598&lt;&gt;"",0,"")</f>
        <v/>
      </c>
      <c r="B2590" t="str">
        <f>IFERROR(VLOOKUP(Belegerfassung!I2598,Konten!A:D,2,FALSE),"")</f>
        <v/>
      </c>
      <c r="C2590" t="str">
        <f>IF(A2590&lt;&gt;"",TEXT(Belegerfassung!C2598,"TT.MM.JJJJ"),"")</f>
        <v/>
      </c>
      <c r="D2590" t="str">
        <f>IFERROR(VLOOKUP(Belegerfassung!A2598,Abfrage!$E$2:$F$20,2,FALSE),"")</f>
        <v/>
      </c>
      <c r="E2590" t="str">
        <f>IF(A2590&lt;&gt;"",Belegerfassung!B2598,"")</f>
        <v/>
      </c>
      <c r="F2590" t="str">
        <f>IF(Belegerfassung!L2598="","",IF(Belegerfassung!L2598&lt;&gt;"",IF(Belegerfassung!L2598&lt;&gt;"",IF(Belegerfassung!J2598&lt;&gt;0,VLOOKUP(Belegerfassung!L2598,Abfrage!$A$2:$C$19,2,),VLOOKUP(Belegerfassung!L2598,Abfrage!$A$2:$C$19,3,)),"")))</f>
        <v/>
      </c>
      <c r="G2590" t="str">
        <f t="shared" si="120"/>
        <v/>
      </c>
      <c r="H2590" s="31" t="str">
        <f>IF(A2590&lt;&gt;"",-Belegerfassung!J2598+Belegerfassung!K2598,"")</f>
        <v/>
      </c>
      <c r="I2590" s="49" t="str">
        <f>IFERROR(IF(H2590&lt;&gt;"",Belegerfassung!L2598*100,""),IF(OR(Belegerfassung!L2598="Leistung EU - Erlöse",Belegerfassung!L2598="Lieferungen EU-Erlöse",Belegerfassung!L2598="EUST",Belegerfassung!L2598="Bauleistungen 20%")=TRUE,"",MID(Belegerfassung!L2598,4,2)))</f>
        <v/>
      </c>
      <c r="J2590" s="6" t="str">
        <f>IF(A2590&lt;&gt;"",LEFT(Belegerfassung!D2598,40),"")</f>
        <v/>
      </c>
      <c r="K2590" t="str">
        <f>IF(A2590&lt;&gt;"",VLOOKUP(D2590,Abfrage!$F$2:$G$21,2,FALSE),"")</f>
        <v/>
      </c>
      <c r="L2590" s="6" t="str">
        <f>IF(Belegerfassung!H2598&lt;&gt;"",Belegerfassung!H2598,"")</f>
        <v/>
      </c>
      <c r="M2590" t="str">
        <f>IFERROR(IF(Belegerfassung!E2598&lt;&gt;"",VLOOKUP(Belegerfassung!E2598,Abfrage!$L$2:$M$15,2,),""),"")</f>
        <v/>
      </c>
      <c r="N2590" t="str">
        <f t="shared" si="121"/>
        <v/>
      </c>
      <c r="O2590" t="str">
        <f t="shared" si="122"/>
        <v/>
      </c>
      <c r="P2590" t="str">
        <f>IF(Belegerfassung!G2598&lt;&gt;"",CONCATENATE(Belegerfassung!G2598,".pdf"),"")</f>
        <v/>
      </c>
    </row>
    <row r="2591" spans="1:16">
      <c r="A2591" t="str">
        <f>IF(Belegerfassung!C2599&lt;&gt;"",0,"")</f>
        <v/>
      </c>
      <c r="B2591" t="str">
        <f>IFERROR(VLOOKUP(Belegerfassung!I2599,Konten!A:D,2,FALSE),"")</f>
        <v/>
      </c>
      <c r="C2591" t="str">
        <f>IF(A2591&lt;&gt;"",TEXT(Belegerfassung!C2599,"TT.MM.JJJJ"),"")</f>
        <v/>
      </c>
      <c r="D2591" t="str">
        <f>IFERROR(VLOOKUP(Belegerfassung!A2599,Abfrage!$E$2:$F$20,2,FALSE),"")</f>
        <v/>
      </c>
      <c r="E2591" t="str">
        <f>IF(A2591&lt;&gt;"",Belegerfassung!B2599,"")</f>
        <v/>
      </c>
      <c r="F2591" t="str">
        <f>IF(Belegerfassung!L2599="","",IF(Belegerfassung!L2599&lt;&gt;"",IF(Belegerfassung!L2599&lt;&gt;"",IF(Belegerfassung!J2599&lt;&gt;0,VLOOKUP(Belegerfassung!L2599,Abfrage!$A$2:$C$19,2,),VLOOKUP(Belegerfassung!L2599,Abfrage!$A$2:$C$19,3,)),"")))</f>
        <v/>
      </c>
      <c r="G2591" t="str">
        <f t="shared" si="120"/>
        <v/>
      </c>
      <c r="H2591" s="31" t="str">
        <f>IF(A2591&lt;&gt;"",-Belegerfassung!J2599+Belegerfassung!K2599,"")</f>
        <v/>
      </c>
      <c r="I2591" s="49" t="str">
        <f>IFERROR(IF(H2591&lt;&gt;"",Belegerfassung!L2599*100,""),IF(OR(Belegerfassung!L2599="Leistung EU - Erlöse",Belegerfassung!L2599="Lieferungen EU-Erlöse",Belegerfassung!L2599="EUST",Belegerfassung!L2599="Bauleistungen 20%")=TRUE,"",MID(Belegerfassung!L2599,4,2)))</f>
        <v/>
      </c>
      <c r="J2591" s="6" t="str">
        <f>IF(A2591&lt;&gt;"",LEFT(Belegerfassung!D2599,40),"")</f>
        <v/>
      </c>
      <c r="K2591" t="str">
        <f>IF(A2591&lt;&gt;"",VLOOKUP(D2591,Abfrage!$F$2:$G$21,2,FALSE),"")</f>
        <v/>
      </c>
      <c r="L2591" s="6" t="str">
        <f>IF(Belegerfassung!H2599&lt;&gt;"",Belegerfassung!H2599,"")</f>
        <v/>
      </c>
      <c r="M2591" t="str">
        <f>IFERROR(IF(Belegerfassung!E2599&lt;&gt;"",VLOOKUP(Belegerfassung!E2599,Abfrage!$L$2:$M$15,2,),""),"")</f>
        <v/>
      </c>
      <c r="N2591" t="str">
        <f t="shared" si="121"/>
        <v/>
      </c>
      <c r="O2591" t="str">
        <f t="shared" si="122"/>
        <v/>
      </c>
      <c r="P2591" t="str">
        <f>IF(Belegerfassung!G2599&lt;&gt;"",CONCATENATE(Belegerfassung!G2599,".pdf"),"")</f>
        <v/>
      </c>
    </row>
    <row r="2592" spans="1:16">
      <c r="A2592" t="str">
        <f>IF(Belegerfassung!C2600&lt;&gt;"",0,"")</f>
        <v/>
      </c>
      <c r="B2592" t="str">
        <f>IFERROR(VLOOKUP(Belegerfassung!I2600,Konten!A:D,2,FALSE),"")</f>
        <v/>
      </c>
      <c r="C2592" t="str">
        <f>IF(A2592&lt;&gt;"",TEXT(Belegerfassung!C2600,"TT.MM.JJJJ"),"")</f>
        <v/>
      </c>
      <c r="D2592" t="str">
        <f>IFERROR(VLOOKUP(Belegerfassung!A2600,Abfrage!$E$2:$F$20,2,FALSE),"")</f>
        <v/>
      </c>
      <c r="E2592" t="str">
        <f>IF(A2592&lt;&gt;"",Belegerfassung!B2600,"")</f>
        <v/>
      </c>
      <c r="F2592" t="str">
        <f>IF(Belegerfassung!L2600="","",IF(Belegerfassung!L2600&lt;&gt;"",IF(Belegerfassung!L2600&lt;&gt;"",IF(Belegerfassung!J2600&lt;&gt;0,VLOOKUP(Belegerfassung!L2600,Abfrage!$A$2:$C$19,2,),VLOOKUP(Belegerfassung!L2600,Abfrage!$A$2:$C$19,3,)),"")))</f>
        <v/>
      </c>
      <c r="G2592" t="str">
        <f t="shared" si="120"/>
        <v/>
      </c>
      <c r="H2592" s="31" t="str">
        <f>IF(A2592&lt;&gt;"",-Belegerfassung!J2600+Belegerfassung!K2600,"")</f>
        <v/>
      </c>
      <c r="I2592" s="49" t="str">
        <f>IFERROR(IF(H2592&lt;&gt;"",Belegerfassung!L2600*100,""),IF(OR(Belegerfassung!L2600="Leistung EU - Erlöse",Belegerfassung!L2600="Lieferungen EU-Erlöse",Belegerfassung!L2600="EUST",Belegerfassung!L2600="Bauleistungen 20%")=TRUE,"",MID(Belegerfassung!L2600,4,2)))</f>
        <v/>
      </c>
      <c r="J2592" s="6" t="str">
        <f>IF(A2592&lt;&gt;"",LEFT(Belegerfassung!D2600,40),"")</f>
        <v/>
      </c>
      <c r="K2592" t="str">
        <f>IF(A2592&lt;&gt;"",VLOOKUP(D2592,Abfrage!$F$2:$G$21,2,FALSE),"")</f>
        <v/>
      </c>
      <c r="L2592" s="6" t="str">
        <f>IF(Belegerfassung!H2600&lt;&gt;"",Belegerfassung!H2600,"")</f>
        <v/>
      </c>
      <c r="M2592" t="str">
        <f>IFERROR(IF(Belegerfassung!E2600&lt;&gt;"",VLOOKUP(Belegerfassung!E2600,Abfrage!$L$2:$M$15,2,),""),"")</f>
        <v/>
      </c>
      <c r="N2592" t="str">
        <f t="shared" si="121"/>
        <v/>
      </c>
      <c r="O2592" t="str">
        <f t="shared" si="122"/>
        <v/>
      </c>
      <c r="P2592" t="str">
        <f>IF(Belegerfassung!G2600&lt;&gt;"",CONCATENATE(Belegerfassung!G2600,".pdf"),"")</f>
        <v/>
      </c>
    </row>
    <row r="2593" spans="1:16">
      <c r="A2593" t="str">
        <f>IF(Belegerfassung!C2601&lt;&gt;"",0,"")</f>
        <v/>
      </c>
      <c r="B2593" t="str">
        <f>IFERROR(VLOOKUP(Belegerfassung!I2601,Konten!A:D,2,FALSE),"")</f>
        <v/>
      </c>
      <c r="C2593" t="str">
        <f>IF(A2593&lt;&gt;"",TEXT(Belegerfassung!C2601,"TT.MM.JJJJ"),"")</f>
        <v/>
      </c>
      <c r="D2593" t="str">
        <f>IFERROR(VLOOKUP(Belegerfassung!A2601,Abfrage!$E$2:$F$20,2,FALSE),"")</f>
        <v/>
      </c>
      <c r="E2593" t="str">
        <f>IF(A2593&lt;&gt;"",Belegerfassung!B2601,"")</f>
        <v/>
      </c>
      <c r="F2593" t="str">
        <f>IF(Belegerfassung!L2601="","",IF(Belegerfassung!L2601&lt;&gt;"",IF(Belegerfassung!L2601&lt;&gt;"",IF(Belegerfassung!J2601&lt;&gt;0,VLOOKUP(Belegerfassung!L2601,Abfrage!$A$2:$C$19,2,),VLOOKUP(Belegerfassung!L2601,Abfrage!$A$2:$C$19,3,)),"")))</f>
        <v/>
      </c>
      <c r="G2593" t="str">
        <f t="shared" si="120"/>
        <v/>
      </c>
      <c r="H2593" s="31" t="str">
        <f>IF(A2593&lt;&gt;"",-Belegerfassung!J2601+Belegerfassung!K2601,"")</f>
        <v/>
      </c>
      <c r="I2593" s="49" t="str">
        <f>IFERROR(IF(H2593&lt;&gt;"",Belegerfassung!L2601*100,""),IF(OR(Belegerfassung!L2601="Leistung EU - Erlöse",Belegerfassung!L2601="Lieferungen EU-Erlöse",Belegerfassung!L2601="EUST",Belegerfassung!L2601="Bauleistungen 20%")=TRUE,"",MID(Belegerfassung!L2601,4,2)))</f>
        <v/>
      </c>
      <c r="J2593" s="6" t="str">
        <f>IF(A2593&lt;&gt;"",LEFT(Belegerfassung!D2601,40),"")</f>
        <v/>
      </c>
      <c r="K2593" t="str">
        <f>IF(A2593&lt;&gt;"",VLOOKUP(D2593,Abfrage!$F$2:$G$21,2,FALSE),"")</f>
        <v/>
      </c>
      <c r="L2593" s="6" t="str">
        <f>IF(Belegerfassung!H2601&lt;&gt;"",Belegerfassung!H2601,"")</f>
        <v/>
      </c>
      <c r="M2593" t="str">
        <f>IFERROR(IF(Belegerfassung!E2601&lt;&gt;"",VLOOKUP(Belegerfassung!E2601,Abfrage!$L$2:$M$15,2,),""),"")</f>
        <v/>
      </c>
      <c r="N2593" t="str">
        <f t="shared" si="121"/>
        <v/>
      </c>
      <c r="O2593" t="str">
        <f t="shared" si="122"/>
        <v/>
      </c>
      <c r="P2593" t="str">
        <f>IF(Belegerfassung!G2601&lt;&gt;"",CONCATENATE(Belegerfassung!G2601,".pdf"),"")</f>
        <v/>
      </c>
    </row>
    <row r="2594" spans="1:16">
      <c r="A2594" t="str">
        <f>IF(Belegerfassung!C2602&lt;&gt;"",0,"")</f>
        <v/>
      </c>
      <c r="B2594" t="str">
        <f>IFERROR(VLOOKUP(Belegerfassung!I2602,Konten!A:D,2,FALSE),"")</f>
        <v/>
      </c>
      <c r="C2594" t="str">
        <f>IF(A2594&lt;&gt;"",TEXT(Belegerfassung!C2602,"TT.MM.JJJJ"),"")</f>
        <v/>
      </c>
      <c r="D2594" t="str">
        <f>IFERROR(VLOOKUP(Belegerfassung!A2602,Abfrage!$E$2:$F$20,2,FALSE),"")</f>
        <v/>
      </c>
      <c r="E2594" t="str">
        <f>IF(A2594&lt;&gt;"",Belegerfassung!B2602,"")</f>
        <v/>
      </c>
      <c r="F2594" t="str">
        <f>IF(Belegerfassung!L2602="","",IF(Belegerfassung!L2602&lt;&gt;"",IF(Belegerfassung!L2602&lt;&gt;"",IF(Belegerfassung!J2602&lt;&gt;0,VLOOKUP(Belegerfassung!L2602,Abfrage!$A$2:$C$19,2,),VLOOKUP(Belegerfassung!L2602,Abfrage!$A$2:$C$19,3,)),"")))</f>
        <v/>
      </c>
      <c r="G2594" t="str">
        <f t="shared" si="120"/>
        <v/>
      </c>
      <c r="H2594" s="31" t="str">
        <f>IF(A2594&lt;&gt;"",-Belegerfassung!J2602+Belegerfassung!K2602,"")</f>
        <v/>
      </c>
      <c r="I2594" s="49" t="str">
        <f>IFERROR(IF(H2594&lt;&gt;"",Belegerfassung!L2602*100,""),IF(OR(Belegerfassung!L2602="Leistung EU - Erlöse",Belegerfassung!L2602="Lieferungen EU-Erlöse",Belegerfassung!L2602="EUST",Belegerfassung!L2602="Bauleistungen 20%")=TRUE,"",MID(Belegerfassung!L2602,4,2)))</f>
        <v/>
      </c>
      <c r="J2594" s="6" t="str">
        <f>IF(A2594&lt;&gt;"",LEFT(Belegerfassung!D2602,40),"")</f>
        <v/>
      </c>
      <c r="K2594" t="str">
        <f>IF(A2594&lt;&gt;"",VLOOKUP(D2594,Abfrage!$F$2:$G$21,2,FALSE),"")</f>
        <v/>
      </c>
      <c r="L2594" s="6" t="str">
        <f>IF(Belegerfassung!H2602&lt;&gt;"",Belegerfassung!H2602,"")</f>
        <v/>
      </c>
      <c r="M2594" t="str">
        <f>IFERROR(IF(Belegerfassung!E2602&lt;&gt;"",VLOOKUP(Belegerfassung!E2602,Abfrage!$L$2:$M$15,2,),""),"")</f>
        <v/>
      </c>
      <c r="N2594" t="str">
        <f t="shared" si="121"/>
        <v/>
      </c>
      <c r="O2594" t="str">
        <f t="shared" si="122"/>
        <v/>
      </c>
      <c r="P2594" t="str">
        <f>IF(Belegerfassung!G2602&lt;&gt;"",CONCATENATE(Belegerfassung!G2602,".pdf"),"")</f>
        <v/>
      </c>
    </row>
    <row r="2595" spans="1:16">
      <c r="A2595" t="str">
        <f>IF(Belegerfassung!C2603&lt;&gt;"",0,"")</f>
        <v/>
      </c>
      <c r="B2595" t="str">
        <f>IFERROR(VLOOKUP(Belegerfassung!I2603,Konten!A:D,2,FALSE),"")</f>
        <v/>
      </c>
      <c r="C2595" t="str">
        <f>IF(A2595&lt;&gt;"",TEXT(Belegerfassung!C2603,"TT.MM.JJJJ"),"")</f>
        <v/>
      </c>
      <c r="D2595" t="str">
        <f>IFERROR(VLOOKUP(Belegerfassung!A2603,Abfrage!$E$2:$F$20,2,FALSE),"")</f>
        <v/>
      </c>
      <c r="E2595" t="str">
        <f>IF(A2595&lt;&gt;"",Belegerfassung!B2603,"")</f>
        <v/>
      </c>
      <c r="F2595" t="str">
        <f>IF(Belegerfassung!L2603="","",IF(Belegerfassung!L2603&lt;&gt;"",IF(Belegerfassung!L2603&lt;&gt;"",IF(Belegerfassung!J2603&lt;&gt;0,VLOOKUP(Belegerfassung!L2603,Abfrage!$A$2:$C$19,2,),VLOOKUP(Belegerfassung!L2603,Abfrage!$A$2:$C$19,3,)),"")))</f>
        <v/>
      </c>
      <c r="G2595" t="str">
        <f t="shared" si="120"/>
        <v/>
      </c>
      <c r="H2595" s="31" t="str">
        <f>IF(A2595&lt;&gt;"",-Belegerfassung!J2603+Belegerfassung!K2603,"")</f>
        <v/>
      </c>
      <c r="I2595" s="49" t="str">
        <f>IFERROR(IF(H2595&lt;&gt;"",Belegerfassung!L2603*100,""),IF(OR(Belegerfassung!L2603="Leistung EU - Erlöse",Belegerfassung!L2603="Lieferungen EU-Erlöse",Belegerfassung!L2603="EUST",Belegerfassung!L2603="Bauleistungen 20%")=TRUE,"",MID(Belegerfassung!L2603,4,2)))</f>
        <v/>
      </c>
      <c r="J2595" s="6" t="str">
        <f>IF(A2595&lt;&gt;"",LEFT(Belegerfassung!D2603,40),"")</f>
        <v/>
      </c>
      <c r="K2595" t="str">
        <f>IF(A2595&lt;&gt;"",VLOOKUP(D2595,Abfrage!$F$2:$G$21,2,FALSE),"")</f>
        <v/>
      </c>
      <c r="L2595" s="6" t="str">
        <f>IF(Belegerfassung!H2603&lt;&gt;"",Belegerfassung!H2603,"")</f>
        <v/>
      </c>
      <c r="M2595" t="str">
        <f>IFERROR(IF(Belegerfassung!E2603&lt;&gt;"",VLOOKUP(Belegerfassung!E2603,Abfrage!$L$2:$M$15,2,),""),"")</f>
        <v/>
      </c>
      <c r="N2595" t="str">
        <f t="shared" si="121"/>
        <v/>
      </c>
      <c r="O2595" t="str">
        <f t="shared" si="122"/>
        <v/>
      </c>
      <c r="P2595" t="str">
        <f>IF(Belegerfassung!G2603&lt;&gt;"",CONCATENATE(Belegerfassung!G2603,".pdf"),"")</f>
        <v/>
      </c>
    </row>
    <row r="2596" spans="1:16">
      <c r="A2596" t="str">
        <f>IF(Belegerfassung!C2604&lt;&gt;"",0,"")</f>
        <v/>
      </c>
      <c r="B2596" t="str">
        <f>IFERROR(VLOOKUP(Belegerfassung!I2604,Konten!A:D,2,FALSE),"")</f>
        <v/>
      </c>
      <c r="C2596" t="str">
        <f>IF(A2596&lt;&gt;"",TEXT(Belegerfassung!C2604,"TT.MM.JJJJ"),"")</f>
        <v/>
      </c>
      <c r="D2596" t="str">
        <f>IFERROR(VLOOKUP(Belegerfassung!A2604,Abfrage!$E$2:$F$20,2,FALSE),"")</f>
        <v/>
      </c>
      <c r="E2596" t="str">
        <f>IF(A2596&lt;&gt;"",Belegerfassung!B2604,"")</f>
        <v/>
      </c>
      <c r="F2596" t="str">
        <f>IF(Belegerfassung!L2604="","",IF(Belegerfassung!L2604&lt;&gt;"",IF(Belegerfassung!L2604&lt;&gt;"",IF(Belegerfassung!J2604&lt;&gt;0,VLOOKUP(Belegerfassung!L2604,Abfrage!$A$2:$C$19,2,),VLOOKUP(Belegerfassung!L2604,Abfrage!$A$2:$C$19,3,)),"")))</f>
        <v/>
      </c>
      <c r="G2596" t="str">
        <f t="shared" si="120"/>
        <v/>
      </c>
      <c r="H2596" s="31" t="str">
        <f>IF(A2596&lt;&gt;"",-Belegerfassung!J2604+Belegerfassung!K2604,"")</f>
        <v/>
      </c>
      <c r="I2596" s="49" t="str">
        <f>IFERROR(IF(H2596&lt;&gt;"",Belegerfassung!L2604*100,""),IF(OR(Belegerfassung!L2604="Leistung EU - Erlöse",Belegerfassung!L2604="Lieferungen EU-Erlöse",Belegerfassung!L2604="EUST",Belegerfassung!L2604="Bauleistungen 20%")=TRUE,"",MID(Belegerfassung!L2604,4,2)))</f>
        <v/>
      </c>
      <c r="J2596" s="6" t="str">
        <f>IF(A2596&lt;&gt;"",LEFT(Belegerfassung!D2604,40),"")</f>
        <v/>
      </c>
      <c r="K2596" t="str">
        <f>IF(A2596&lt;&gt;"",VLOOKUP(D2596,Abfrage!$F$2:$G$21,2,FALSE),"")</f>
        <v/>
      </c>
      <c r="L2596" s="6" t="str">
        <f>IF(Belegerfassung!H2604&lt;&gt;"",Belegerfassung!H2604,"")</f>
        <v/>
      </c>
      <c r="M2596" t="str">
        <f>IFERROR(IF(Belegerfassung!E2604&lt;&gt;"",VLOOKUP(Belegerfassung!E2604,Abfrage!$L$2:$M$15,2,),""),"")</f>
        <v/>
      </c>
      <c r="N2596" t="str">
        <f t="shared" si="121"/>
        <v/>
      </c>
      <c r="O2596" t="str">
        <f t="shared" si="122"/>
        <v/>
      </c>
      <c r="P2596" t="str">
        <f>IF(Belegerfassung!G2604&lt;&gt;"",CONCATENATE(Belegerfassung!G2604,".pdf"),"")</f>
        <v/>
      </c>
    </row>
    <row r="2597" spans="1:16">
      <c r="A2597" t="str">
        <f>IF(Belegerfassung!C2605&lt;&gt;"",0,"")</f>
        <v/>
      </c>
      <c r="B2597" t="str">
        <f>IFERROR(VLOOKUP(Belegerfassung!I2605,Konten!A:D,2,FALSE),"")</f>
        <v/>
      </c>
      <c r="C2597" t="str">
        <f>IF(A2597&lt;&gt;"",TEXT(Belegerfassung!C2605,"TT.MM.JJJJ"),"")</f>
        <v/>
      </c>
      <c r="D2597" t="str">
        <f>IFERROR(VLOOKUP(Belegerfassung!A2605,Abfrage!$E$2:$F$20,2,FALSE),"")</f>
        <v/>
      </c>
      <c r="E2597" t="str">
        <f>IF(A2597&lt;&gt;"",Belegerfassung!B2605,"")</f>
        <v/>
      </c>
      <c r="F2597" t="str">
        <f>IF(Belegerfassung!L2605="","",IF(Belegerfassung!L2605&lt;&gt;"",IF(Belegerfassung!L2605&lt;&gt;"",IF(Belegerfassung!J2605&lt;&gt;0,VLOOKUP(Belegerfassung!L2605,Abfrage!$A$2:$C$19,2,),VLOOKUP(Belegerfassung!L2605,Abfrage!$A$2:$C$19,3,)),"")))</f>
        <v/>
      </c>
      <c r="G2597" t="str">
        <f t="shared" si="120"/>
        <v/>
      </c>
      <c r="H2597" s="31" t="str">
        <f>IF(A2597&lt;&gt;"",-Belegerfassung!J2605+Belegerfassung!K2605,"")</f>
        <v/>
      </c>
      <c r="I2597" s="49" t="str">
        <f>IFERROR(IF(H2597&lt;&gt;"",Belegerfassung!L2605*100,""),IF(OR(Belegerfassung!L2605="Leistung EU - Erlöse",Belegerfassung!L2605="Lieferungen EU-Erlöse",Belegerfassung!L2605="EUST",Belegerfassung!L2605="Bauleistungen 20%")=TRUE,"",MID(Belegerfassung!L2605,4,2)))</f>
        <v/>
      </c>
      <c r="J2597" s="6" t="str">
        <f>IF(A2597&lt;&gt;"",LEFT(Belegerfassung!D2605,40),"")</f>
        <v/>
      </c>
      <c r="K2597" t="str">
        <f>IF(A2597&lt;&gt;"",VLOOKUP(D2597,Abfrage!$F$2:$G$21,2,FALSE),"")</f>
        <v/>
      </c>
      <c r="L2597" s="6" t="str">
        <f>IF(Belegerfassung!H2605&lt;&gt;"",Belegerfassung!H2605,"")</f>
        <v/>
      </c>
      <c r="M2597" t="str">
        <f>IFERROR(IF(Belegerfassung!E2605&lt;&gt;"",VLOOKUP(Belegerfassung!E2605,Abfrage!$L$2:$M$15,2,),""),"")</f>
        <v/>
      </c>
      <c r="N2597" t="str">
        <f t="shared" si="121"/>
        <v/>
      </c>
      <c r="O2597" t="str">
        <f t="shared" si="122"/>
        <v/>
      </c>
      <c r="P2597" t="str">
        <f>IF(Belegerfassung!G2605&lt;&gt;"",CONCATENATE(Belegerfassung!G2605,".pdf"),"")</f>
        <v/>
      </c>
    </row>
    <row r="2598" spans="1:16">
      <c r="A2598" t="str">
        <f>IF(Belegerfassung!C2606&lt;&gt;"",0,"")</f>
        <v/>
      </c>
      <c r="B2598" t="str">
        <f>IFERROR(VLOOKUP(Belegerfassung!I2606,Konten!A:D,2,FALSE),"")</f>
        <v/>
      </c>
      <c r="C2598" t="str">
        <f>IF(A2598&lt;&gt;"",TEXT(Belegerfassung!C2606,"TT.MM.JJJJ"),"")</f>
        <v/>
      </c>
      <c r="D2598" t="str">
        <f>IFERROR(VLOOKUP(Belegerfassung!A2606,Abfrage!$E$2:$F$20,2,FALSE),"")</f>
        <v/>
      </c>
      <c r="E2598" t="str">
        <f>IF(A2598&lt;&gt;"",Belegerfassung!B2606,"")</f>
        <v/>
      </c>
      <c r="F2598" t="str">
        <f>IF(Belegerfassung!L2606="","",IF(Belegerfassung!L2606&lt;&gt;"",IF(Belegerfassung!L2606&lt;&gt;"",IF(Belegerfassung!J2606&lt;&gt;0,VLOOKUP(Belegerfassung!L2606,Abfrage!$A$2:$C$19,2,),VLOOKUP(Belegerfassung!L2606,Abfrage!$A$2:$C$19,3,)),"")))</f>
        <v/>
      </c>
      <c r="G2598" t="str">
        <f t="shared" si="120"/>
        <v/>
      </c>
      <c r="H2598" s="31" t="str">
        <f>IF(A2598&lt;&gt;"",-Belegerfassung!J2606+Belegerfassung!K2606,"")</f>
        <v/>
      </c>
      <c r="I2598" s="49" t="str">
        <f>IFERROR(IF(H2598&lt;&gt;"",Belegerfassung!L2606*100,""),IF(OR(Belegerfassung!L2606="Leistung EU - Erlöse",Belegerfassung!L2606="Lieferungen EU-Erlöse",Belegerfassung!L2606="EUST",Belegerfassung!L2606="Bauleistungen 20%")=TRUE,"",MID(Belegerfassung!L2606,4,2)))</f>
        <v/>
      </c>
      <c r="J2598" s="6" t="str">
        <f>IF(A2598&lt;&gt;"",LEFT(Belegerfassung!D2606,40),"")</f>
        <v/>
      </c>
      <c r="K2598" t="str">
        <f>IF(A2598&lt;&gt;"",VLOOKUP(D2598,Abfrage!$F$2:$G$21,2,FALSE),"")</f>
        <v/>
      </c>
      <c r="L2598" s="6" t="str">
        <f>IF(Belegerfassung!H2606&lt;&gt;"",Belegerfassung!H2606,"")</f>
        <v/>
      </c>
      <c r="M2598" t="str">
        <f>IFERROR(IF(Belegerfassung!E2606&lt;&gt;"",VLOOKUP(Belegerfassung!E2606,Abfrage!$L$2:$M$15,2,),""),"")</f>
        <v/>
      </c>
      <c r="N2598" t="str">
        <f t="shared" si="121"/>
        <v/>
      </c>
      <c r="O2598" t="str">
        <f t="shared" si="122"/>
        <v/>
      </c>
      <c r="P2598" t="str">
        <f>IF(Belegerfassung!G2606&lt;&gt;"",CONCATENATE(Belegerfassung!G2606,".pdf"),"")</f>
        <v/>
      </c>
    </row>
    <row r="2599" spans="1:16">
      <c r="A2599" t="str">
        <f>IF(Belegerfassung!C2607&lt;&gt;"",0,"")</f>
        <v/>
      </c>
      <c r="B2599" t="str">
        <f>IFERROR(VLOOKUP(Belegerfassung!I2607,Konten!A:D,2,FALSE),"")</f>
        <v/>
      </c>
      <c r="C2599" t="str">
        <f>IF(A2599&lt;&gt;"",TEXT(Belegerfassung!C2607,"TT.MM.JJJJ"),"")</f>
        <v/>
      </c>
      <c r="D2599" t="str">
        <f>IFERROR(VLOOKUP(Belegerfassung!A2607,Abfrage!$E$2:$F$20,2,FALSE),"")</f>
        <v/>
      </c>
      <c r="E2599" t="str">
        <f>IF(A2599&lt;&gt;"",Belegerfassung!B2607,"")</f>
        <v/>
      </c>
      <c r="F2599" t="str">
        <f>IF(Belegerfassung!L2607="","",IF(Belegerfassung!L2607&lt;&gt;"",IF(Belegerfassung!L2607&lt;&gt;"",IF(Belegerfassung!J2607&lt;&gt;0,VLOOKUP(Belegerfassung!L2607,Abfrage!$A$2:$C$19,2,),VLOOKUP(Belegerfassung!L2607,Abfrage!$A$2:$C$19,3,)),"")))</f>
        <v/>
      </c>
      <c r="G2599" t="str">
        <f t="shared" si="120"/>
        <v/>
      </c>
      <c r="H2599" s="31" t="str">
        <f>IF(A2599&lt;&gt;"",-Belegerfassung!J2607+Belegerfassung!K2607,"")</f>
        <v/>
      </c>
      <c r="I2599" s="49" t="str">
        <f>IFERROR(IF(H2599&lt;&gt;"",Belegerfassung!L2607*100,""),IF(OR(Belegerfassung!L2607="Leistung EU - Erlöse",Belegerfassung!L2607="Lieferungen EU-Erlöse",Belegerfassung!L2607="EUST",Belegerfassung!L2607="Bauleistungen 20%")=TRUE,"",MID(Belegerfassung!L2607,4,2)))</f>
        <v/>
      </c>
      <c r="J2599" s="6" t="str">
        <f>IF(A2599&lt;&gt;"",LEFT(Belegerfassung!D2607,40),"")</f>
        <v/>
      </c>
      <c r="K2599" t="str">
        <f>IF(A2599&lt;&gt;"",VLOOKUP(D2599,Abfrage!$F$2:$G$21,2,FALSE),"")</f>
        <v/>
      </c>
      <c r="L2599" s="6" t="str">
        <f>IF(Belegerfassung!H2607&lt;&gt;"",Belegerfassung!H2607,"")</f>
        <v/>
      </c>
      <c r="M2599" t="str">
        <f>IFERROR(IF(Belegerfassung!E2607&lt;&gt;"",VLOOKUP(Belegerfassung!E2607,Abfrage!$L$2:$M$15,2,),""),"")</f>
        <v/>
      </c>
      <c r="N2599" t="str">
        <f t="shared" si="121"/>
        <v/>
      </c>
      <c r="O2599" t="str">
        <f t="shared" si="122"/>
        <v/>
      </c>
      <c r="P2599" t="str">
        <f>IF(Belegerfassung!G2607&lt;&gt;"",CONCATENATE(Belegerfassung!G2607,".pdf"),"")</f>
        <v/>
      </c>
    </row>
    <row r="2600" spans="1:16">
      <c r="A2600" t="str">
        <f>IF(Belegerfassung!C2608&lt;&gt;"",0,"")</f>
        <v/>
      </c>
      <c r="B2600" t="str">
        <f>IFERROR(VLOOKUP(Belegerfassung!I2608,Konten!A:D,2,FALSE),"")</f>
        <v/>
      </c>
      <c r="C2600" t="str">
        <f>IF(A2600&lt;&gt;"",TEXT(Belegerfassung!C2608,"TT.MM.JJJJ"),"")</f>
        <v/>
      </c>
      <c r="D2600" t="str">
        <f>IFERROR(VLOOKUP(Belegerfassung!A2608,Abfrage!$E$2:$F$20,2,FALSE),"")</f>
        <v/>
      </c>
      <c r="E2600" t="str">
        <f>IF(A2600&lt;&gt;"",Belegerfassung!B2608,"")</f>
        <v/>
      </c>
      <c r="F2600" t="str">
        <f>IF(Belegerfassung!L2608="","",IF(Belegerfassung!L2608&lt;&gt;"",IF(Belegerfassung!L2608&lt;&gt;"",IF(Belegerfassung!J2608&lt;&gt;0,VLOOKUP(Belegerfassung!L2608,Abfrage!$A$2:$C$19,2,),VLOOKUP(Belegerfassung!L2608,Abfrage!$A$2:$C$19,3,)),"")))</f>
        <v/>
      </c>
      <c r="G2600" t="str">
        <f t="shared" si="120"/>
        <v/>
      </c>
      <c r="H2600" s="31" t="str">
        <f>IF(A2600&lt;&gt;"",-Belegerfassung!J2608+Belegerfassung!K2608,"")</f>
        <v/>
      </c>
      <c r="I2600" s="49" t="str">
        <f>IFERROR(IF(H2600&lt;&gt;"",Belegerfassung!L2608*100,""),IF(OR(Belegerfassung!L2608="Leistung EU - Erlöse",Belegerfassung!L2608="Lieferungen EU-Erlöse",Belegerfassung!L2608="EUST",Belegerfassung!L2608="Bauleistungen 20%")=TRUE,"",MID(Belegerfassung!L2608,4,2)))</f>
        <v/>
      </c>
      <c r="J2600" s="6" t="str">
        <f>IF(A2600&lt;&gt;"",LEFT(Belegerfassung!D2608,40),"")</f>
        <v/>
      </c>
      <c r="K2600" t="str">
        <f>IF(A2600&lt;&gt;"",VLOOKUP(D2600,Abfrage!$F$2:$G$21,2,FALSE),"")</f>
        <v/>
      </c>
      <c r="L2600" s="6" t="str">
        <f>IF(Belegerfassung!H2608&lt;&gt;"",Belegerfassung!H2608,"")</f>
        <v/>
      </c>
      <c r="M2600" t="str">
        <f>IFERROR(IF(Belegerfassung!E2608&lt;&gt;"",VLOOKUP(Belegerfassung!E2608,Abfrage!$L$2:$M$15,2,),""),"")</f>
        <v/>
      </c>
      <c r="N2600" t="str">
        <f t="shared" si="121"/>
        <v/>
      </c>
      <c r="O2600" t="str">
        <f t="shared" si="122"/>
        <v/>
      </c>
      <c r="P2600" t="str">
        <f>IF(Belegerfassung!G2608&lt;&gt;"",CONCATENATE(Belegerfassung!G2608,".pdf"),"")</f>
        <v/>
      </c>
    </row>
    <row r="2601" spans="1:16">
      <c r="A2601" t="str">
        <f>IF(Belegerfassung!C2609&lt;&gt;"",0,"")</f>
        <v/>
      </c>
      <c r="B2601" t="str">
        <f>IFERROR(VLOOKUP(Belegerfassung!I2609,Konten!A:D,2,FALSE),"")</f>
        <v/>
      </c>
      <c r="C2601" t="str">
        <f>IF(A2601&lt;&gt;"",TEXT(Belegerfassung!C2609,"TT.MM.JJJJ"),"")</f>
        <v/>
      </c>
      <c r="D2601" t="str">
        <f>IFERROR(VLOOKUP(Belegerfassung!A2609,Abfrage!$E$2:$F$20,2,FALSE),"")</f>
        <v/>
      </c>
      <c r="E2601" t="str">
        <f>IF(A2601&lt;&gt;"",Belegerfassung!B2609,"")</f>
        <v/>
      </c>
      <c r="F2601" t="str">
        <f>IF(Belegerfassung!L2609="","",IF(Belegerfassung!L2609&lt;&gt;"",IF(Belegerfassung!L2609&lt;&gt;"",IF(Belegerfassung!J2609&lt;&gt;0,VLOOKUP(Belegerfassung!L2609,Abfrage!$A$2:$C$19,2,),VLOOKUP(Belegerfassung!L2609,Abfrage!$A$2:$C$19,3,)),"")))</f>
        <v/>
      </c>
      <c r="G2601" t="str">
        <f t="shared" si="120"/>
        <v/>
      </c>
      <c r="H2601" s="31" t="str">
        <f>IF(A2601&lt;&gt;"",-Belegerfassung!J2609+Belegerfassung!K2609,"")</f>
        <v/>
      </c>
      <c r="I2601" s="49" t="str">
        <f>IFERROR(IF(H2601&lt;&gt;"",Belegerfassung!L2609*100,""),IF(OR(Belegerfassung!L2609="Leistung EU - Erlöse",Belegerfassung!L2609="Lieferungen EU-Erlöse",Belegerfassung!L2609="EUST",Belegerfassung!L2609="Bauleistungen 20%")=TRUE,"",MID(Belegerfassung!L2609,4,2)))</f>
        <v/>
      </c>
      <c r="J2601" s="6" t="str">
        <f>IF(A2601&lt;&gt;"",LEFT(Belegerfassung!D2609,40),"")</f>
        <v/>
      </c>
      <c r="K2601" t="str">
        <f>IF(A2601&lt;&gt;"",VLOOKUP(D2601,Abfrage!$F$2:$G$21,2,FALSE),"")</f>
        <v/>
      </c>
      <c r="L2601" s="6" t="str">
        <f>IF(Belegerfassung!H2609&lt;&gt;"",Belegerfassung!H2609,"")</f>
        <v/>
      </c>
      <c r="M2601" t="str">
        <f>IFERROR(IF(Belegerfassung!E2609&lt;&gt;"",VLOOKUP(Belegerfassung!E2609,Abfrage!$L$2:$M$15,2,),""),"")</f>
        <v/>
      </c>
      <c r="N2601" t="str">
        <f t="shared" si="121"/>
        <v/>
      </c>
      <c r="O2601" t="str">
        <f t="shared" si="122"/>
        <v/>
      </c>
      <c r="P2601" t="str">
        <f>IF(Belegerfassung!G2609&lt;&gt;"",CONCATENATE(Belegerfassung!G2609,".pdf"),"")</f>
        <v/>
      </c>
    </row>
    <row r="2602" spans="1:16">
      <c r="A2602" t="str">
        <f>IF(Belegerfassung!C2610&lt;&gt;"",0,"")</f>
        <v/>
      </c>
      <c r="B2602" t="str">
        <f>IFERROR(VLOOKUP(Belegerfassung!I2610,Konten!A:D,2,FALSE),"")</f>
        <v/>
      </c>
      <c r="C2602" t="str">
        <f>IF(A2602&lt;&gt;"",TEXT(Belegerfassung!C2610,"TT.MM.JJJJ"),"")</f>
        <v/>
      </c>
      <c r="D2602" t="str">
        <f>IFERROR(VLOOKUP(Belegerfassung!A2610,Abfrage!$E$2:$F$20,2,FALSE),"")</f>
        <v/>
      </c>
      <c r="E2602" t="str">
        <f>IF(A2602&lt;&gt;"",Belegerfassung!B2610,"")</f>
        <v/>
      </c>
      <c r="F2602" t="str">
        <f>IF(Belegerfassung!L2610="","",IF(Belegerfassung!L2610&lt;&gt;"",IF(Belegerfassung!L2610&lt;&gt;"",IF(Belegerfassung!J2610&lt;&gt;0,VLOOKUP(Belegerfassung!L2610,Abfrage!$A$2:$C$19,2,),VLOOKUP(Belegerfassung!L2610,Abfrage!$A$2:$C$19,3,)),"")))</f>
        <v/>
      </c>
      <c r="G2602" t="str">
        <f t="shared" si="120"/>
        <v/>
      </c>
      <c r="H2602" s="31" t="str">
        <f>IF(A2602&lt;&gt;"",-Belegerfassung!J2610+Belegerfassung!K2610,"")</f>
        <v/>
      </c>
      <c r="I2602" s="49" t="str">
        <f>IFERROR(IF(H2602&lt;&gt;"",Belegerfassung!L2610*100,""),IF(OR(Belegerfassung!L2610="Leistung EU - Erlöse",Belegerfassung!L2610="Lieferungen EU-Erlöse",Belegerfassung!L2610="EUST",Belegerfassung!L2610="Bauleistungen 20%")=TRUE,"",MID(Belegerfassung!L2610,4,2)))</f>
        <v/>
      </c>
      <c r="J2602" s="6" t="str">
        <f>IF(A2602&lt;&gt;"",LEFT(Belegerfassung!D2610,40),"")</f>
        <v/>
      </c>
      <c r="K2602" t="str">
        <f>IF(A2602&lt;&gt;"",VLOOKUP(D2602,Abfrage!$F$2:$G$21,2,FALSE),"")</f>
        <v/>
      </c>
      <c r="L2602" s="6" t="str">
        <f>IF(Belegerfassung!H2610&lt;&gt;"",Belegerfassung!H2610,"")</f>
        <v/>
      </c>
      <c r="M2602" t="str">
        <f>IFERROR(IF(Belegerfassung!E2610&lt;&gt;"",VLOOKUP(Belegerfassung!E2610,Abfrage!$L$2:$M$15,2,),""),"")</f>
        <v/>
      </c>
      <c r="N2602" t="str">
        <f t="shared" si="121"/>
        <v/>
      </c>
      <c r="O2602" t="str">
        <f t="shared" si="122"/>
        <v/>
      </c>
      <c r="P2602" t="str">
        <f>IF(Belegerfassung!G2610&lt;&gt;"",CONCATENATE(Belegerfassung!G2610,".pdf"),"")</f>
        <v/>
      </c>
    </row>
    <row r="2603" spans="1:16">
      <c r="A2603" t="str">
        <f>IF(Belegerfassung!C2611&lt;&gt;"",0,"")</f>
        <v/>
      </c>
      <c r="B2603" t="str">
        <f>IFERROR(VLOOKUP(Belegerfassung!I2611,Konten!A:D,2,FALSE),"")</f>
        <v/>
      </c>
      <c r="C2603" t="str">
        <f>IF(A2603&lt;&gt;"",TEXT(Belegerfassung!C2611,"TT.MM.JJJJ"),"")</f>
        <v/>
      </c>
      <c r="D2603" t="str">
        <f>IFERROR(VLOOKUP(Belegerfassung!A2611,Abfrage!$E$2:$F$20,2,FALSE),"")</f>
        <v/>
      </c>
      <c r="E2603" t="str">
        <f>IF(A2603&lt;&gt;"",Belegerfassung!B2611,"")</f>
        <v/>
      </c>
      <c r="F2603" t="str">
        <f>IF(Belegerfassung!L2611="","",IF(Belegerfassung!L2611&lt;&gt;"",IF(Belegerfassung!L2611&lt;&gt;"",IF(Belegerfassung!J2611&lt;&gt;0,VLOOKUP(Belegerfassung!L2611,Abfrage!$A$2:$C$19,2,),VLOOKUP(Belegerfassung!L2611,Abfrage!$A$2:$C$19,3,)),"")))</f>
        <v/>
      </c>
      <c r="G2603" t="str">
        <f t="shared" si="120"/>
        <v/>
      </c>
      <c r="H2603" s="31" t="str">
        <f>IF(A2603&lt;&gt;"",-Belegerfassung!J2611+Belegerfassung!K2611,"")</f>
        <v/>
      </c>
      <c r="I2603" s="49" t="str">
        <f>IFERROR(IF(H2603&lt;&gt;"",Belegerfassung!L2611*100,""),IF(OR(Belegerfassung!L2611="Leistung EU - Erlöse",Belegerfassung!L2611="Lieferungen EU-Erlöse",Belegerfassung!L2611="EUST",Belegerfassung!L2611="Bauleistungen 20%")=TRUE,"",MID(Belegerfassung!L2611,4,2)))</f>
        <v/>
      </c>
      <c r="J2603" s="6" t="str">
        <f>IF(A2603&lt;&gt;"",LEFT(Belegerfassung!D2611,40),"")</f>
        <v/>
      </c>
      <c r="K2603" t="str">
        <f>IF(A2603&lt;&gt;"",VLOOKUP(D2603,Abfrage!$F$2:$G$21,2,FALSE),"")</f>
        <v/>
      </c>
      <c r="L2603" s="6" t="str">
        <f>IF(Belegerfassung!H2611&lt;&gt;"",Belegerfassung!H2611,"")</f>
        <v/>
      </c>
      <c r="M2603" t="str">
        <f>IFERROR(IF(Belegerfassung!E2611&lt;&gt;"",VLOOKUP(Belegerfassung!E2611,Abfrage!$L$2:$M$15,2,),""),"")</f>
        <v/>
      </c>
      <c r="N2603" t="str">
        <f t="shared" si="121"/>
        <v/>
      </c>
      <c r="O2603" t="str">
        <f t="shared" si="122"/>
        <v/>
      </c>
      <c r="P2603" t="str">
        <f>IF(Belegerfassung!G2611&lt;&gt;"",CONCATENATE(Belegerfassung!G2611,".pdf"),"")</f>
        <v/>
      </c>
    </row>
    <row r="2604" spans="1:16">
      <c r="A2604" t="str">
        <f>IF(Belegerfassung!C2612&lt;&gt;"",0,"")</f>
        <v/>
      </c>
      <c r="B2604" t="str">
        <f>IFERROR(VLOOKUP(Belegerfassung!I2612,Konten!A:D,2,FALSE),"")</f>
        <v/>
      </c>
      <c r="C2604" t="str">
        <f>IF(A2604&lt;&gt;"",TEXT(Belegerfassung!C2612,"TT.MM.JJJJ"),"")</f>
        <v/>
      </c>
      <c r="D2604" t="str">
        <f>IFERROR(VLOOKUP(Belegerfassung!A2612,Abfrage!$E$2:$F$20,2,FALSE),"")</f>
        <v/>
      </c>
      <c r="E2604" t="str">
        <f>IF(A2604&lt;&gt;"",Belegerfassung!B2612,"")</f>
        <v/>
      </c>
      <c r="F2604" t="str">
        <f>IF(Belegerfassung!L2612="","",IF(Belegerfassung!L2612&lt;&gt;"",IF(Belegerfassung!L2612&lt;&gt;"",IF(Belegerfassung!J2612&lt;&gt;0,VLOOKUP(Belegerfassung!L2612,Abfrage!$A$2:$C$19,2,),VLOOKUP(Belegerfassung!L2612,Abfrage!$A$2:$C$19,3,)),"")))</f>
        <v/>
      </c>
      <c r="G2604" t="str">
        <f t="shared" si="120"/>
        <v/>
      </c>
      <c r="H2604" s="31" t="str">
        <f>IF(A2604&lt;&gt;"",-Belegerfassung!J2612+Belegerfassung!K2612,"")</f>
        <v/>
      </c>
      <c r="I2604" s="49" t="str">
        <f>IFERROR(IF(H2604&lt;&gt;"",Belegerfassung!L2612*100,""),IF(OR(Belegerfassung!L2612="Leistung EU - Erlöse",Belegerfassung!L2612="Lieferungen EU-Erlöse",Belegerfassung!L2612="EUST",Belegerfassung!L2612="Bauleistungen 20%")=TRUE,"",MID(Belegerfassung!L2612,4,2)))</f>
        <v/>
      </c>
      <c r="J2604" s="6" t="str">
        <f>IF(A2604&lt;&gt;"",LEFT(Belegerfassung!D2612,40),"")</f>
        <v/>
      </c>
      <c r="K2604" t="str">
        <f>IF(A2604&lt;&gt;"",VLOOKUP(D2604,Abfrage!$F$2:$G$21,2,FALSE),"")</f>
        <v/>
      </c>
      <c r="L2604" s="6" t="str">
        <f>IF(Belegerfassung!H2612&lt;&gt;"",Belegerfassung!H2612,"")</f>
        <v/>
      </c>
      <c r="M2604" t="str">
        <f>IFERROR(IF(Belegerfassung!E2612&lt;&gt;"",VLOOKUP(Belegerfassung!E2612,Abfrage!$L$2:$M$15,2,),""),"")</f>
        <v/>
      </c>
      <c r="N2604" t="str">
        <f t="shared" si="121"/>
        <v/>
      </c>
      <c r="O2604" t="str">
        <f t="shared" si="122"/>
        <v/>
      </c>
      <c r="P2604" t="str">
        <f>IF(Belegerfassung!G2612&lt;&gt;"",CONCATENATE(Belegerfassung!G2612,".pdf"),"")</f>
        <v/>
      </c>
    </row>
    <row r="2605" spans="1:16">
      <c r="A2605" t="str">
        <f>IF(Belegerfassung!C2613&lt;&gt;"",0,"")</f>
        <v/>
      </c>
      <c r="B2605" t="str">
        <f>IFERROR(VLOOKUP(Belegerfassung!I2613,Konten!A:D,2,FALSE),"")</f>
        <v/>
      </c>
      <c r="C2605" t="str">
        <f>IF(A2605&lt;&gt;"",TEXT(Belegerfassung!C2613,"TT.MM.JJJJ"),"")</f>
        <v/>
      </c>
      <c r="D2605" t="str">
        <f>IFERROR(VLOOKUP(Belegerfassung!A2613,Abfrage!$E$2:$F$20,2,FALSE),"")</f>
        <v/>
      </c>
      <c r="E2605" t="str">
        <f>IF(A2605&lt;&gt;"",Belegerfassung!B2613,"")</f>
        <v/>
      </c>
      <c r="F2605" t="str">
        <f>IF(Belegerfassung!L2613="","",IF(Belegerfassung!L2613&lt;&gt;"",IF(Belegerfassung!L2613&lt;&gt;"",IF(Belegerfassung!J2613&lt;&gt;0,VLOOKUP(Belegerfassung!L2613,Abfrage!$A$2:$C$19,2,),VLOOKUP(Belegerfassung!L2613,Abfrage!$A$2:$C$19,3,)),"")))</f>
        <v/>
      </c>
      <c r="G2605" t="str">
        <f t="shared" si="120"/>
        <v/>
      </c>
      <c r="H2605" s="31" t="str">
        <f>IF(A2605&lt;&gt;"",-Belegerfassung!J2613+Belegerfassung!K2613,"")</f>
        <v/>
      </c>
      <c r="I2605" s="49" t="str">
        <f>IFERROR(IF(H2605&lt;&gt;"",Belegerfassung!L2613*100,""),IF(OR(Belegerfassung!L2613="Leistung EU - Erlöse",Belegerfassung!L2613="Lieferungen EU-Erlöse",Belegerfassung!L2613="EUST",Belegerfassung!L2613="Bauleistungen 20%")=TRUE,"",MID(Belegerfassung!L2613,4,2)))</f>
        <v/>
      </c>
      <c r="J2605" s="6" t="str">
        <f>IF(A2605&lt;&gt;"",LEFT(Belegerfassung!D2613,40),"")</f>
        <v/>
      </c>
      <c r="K2605" t="str">
        <f>IF(A2605&lt;&gt;"",VLOOKUP(D2605,Abfrage!$F$2:$G$21,2,FALSE),"")</f>
        <v/>
      </c>
      <c r="L2605" s="6" t="str">
        <f>IF(Belegerfassung!H2613&lt;&gt;"",Belegerfassung!H2613,"")</f>
        <v/>
      </c>
      <c r="M2605" t="str">
        <f>IFERROR(IF(Belegerfassung!E2613&lt;&gt;"",VLOOKUP(Belegerfassung!E2613,Abfrage!$L$2:$M$15,2,),""),"")</f>
        <v/>
      </c>
      <c r="N2605" t="str">
        <f t="shared" si="121"/>
        <v/>
      </c>
      <c r="O2605" t="str">
        <f t="shared" si="122"/>
        <v/>
      </c>
      <c r="P2605" t="str">
        <f>IF(Belegerfassung!G2613&lt;&gt;"",CONCATENATE(Belegerfassung!G2613,".pdf"),"")</f>
        <v/>
      </c>
    </row>
    <row r="2606" spans="1:16">
      <c r="A2606" t="str">
        <f>IF(Belegerfassung!C2614&lt;&gt;"",0,"")</f>
        <v/>
      </c>
      <c r="B2606" t="str">
        <f>IFERROR(VLOOKUP(Belegerfassung!I2614,Konten!A:D,2,FALSE),"")</f>
        <v/>
      </c>
      <c r="C2606" t="str">
        <f>IF(A2606&lt;&gt;"",TEXT(Belegerfassung!C2614,"TT.MM.JJJJ"),"")</f>
        <v/>
      </c>
      <c r="D2606" t="str">
        <f>IFERROR(VLOOKUP(Belegerfassung!A2614,Abfrage!$E$2:$F$20,2,FALSE),"")</f>
        <v/>
      </c>
      <c r="E2606" t="str">
        <f>IF(A2606&lt;&gt;"",Belegerfassung!B2614,"")</f>
        <v/>
      </c>
      <c r="F2606" t="str">
        <f>IF(Belegerfassung!L2614="","",IF(Belegerfassung!L2614&lt;&gt;"",IF(Belegerfassung!L2614&lt;&gt;"",IF(Belegerfassung!J2614&lt;&gt;0,VLOOKUP(Belegerfassung!L2614,Abfrage!$A$2:$C$19,2,),VLOOKUP(Belegerfassung!L2614,Abfrage!$A$2:$C$19,3,)),"")))</f>
        <v/>
      </c>
      <c r="G2606" t="str">
        <f t="shared" si="120"/>
        <v/>
      </c>
      <c r="H2606" s="31" t="str">
        <f>IF(A2606&lt;&gt;"",-Belegerfassung!J2614+Belegerfassung!K2614,"")</f>
        <v/>
      </c>
      <c r="I2606" s="49" t="str">
        <f>IFERROR(IF(H2606&lt;&gt;"",Belegerfassung!L2614*100,""),IF(OR(Belegerfassung!L2614="Leistung EU - Erlöse",Belegerfassung!L2614="Lieferungen EU-Erlöse",Belegerfassung!L2614="EUST",Belegerfassung!L2614="Bauleistungen 20%")=TRUE,"",MID(Belegerfassung!L2614,4,2)))</f>
        <v/>
      </c>
      <c r="J2606" s="6" t="str">
        <f>IF(A2606&lt;&gt;"",LEFT(Belegerfassung!D2614,40),"")</f>
        <v/>
      </c>
      <c r="K2606" t="str">
        <f>IF(A2606&lt;&gt;"",VLOOKUP(D2606,Abfrage!$F$2:$G$21,2,FALSE),"")</f>
        <v/>
      </c>
      <c r="L2606" s="6" t="str">
        <f>IF(Belegerfassung!H2614&lt;&gt;"",Belegerfassung!H2614,"")</f>
        <v/>
      </c>
      <c r="M2606" t="str">
        <f>IFERROR(IF(Belegerfassung!E2614&lt;&gt;"",VLOOKUP(Belegerfassung!E2614,Abfrage!$L$2:$M$15,2,),""),"")</f>
        <v/>
      </c>
      <c r="N2606" t="str">
        <f t="shared" si="121"/>
        <v/>
      </c>
      <c r="O2606" t="str">
        <f t="shared" si="122"/>
        <v/>
      </c>
      <c r="P2606" t="str">
        <f>IF(Belegerfassung!G2614&lt;&gt;"",CONCATENATE(Belegerfassung!G2614,".pdf"),"")</f>
        <v/>
      </c>
    </row>
    <row r="2607" spans="1:16">
      <c r="A2607" t="str">
        <f>IF(Belegerfassung!C2615&lt;&gt;"",0,"")</f>
        <v/>
      </c>
      <c r="B2607" t="str">
        <f>IFERROR(VLOOKUP(Belegerfassung!I2615,Konten!A:D,2,FALSE),"")</f>
        <v/>
      </c>
      <c r="C2607" t="str">
        <f>IF(A2607&lt;&gt;"",TEXT(Belegerfassung!C2615,"TT.MM.JJJJ"),"")</f>
        <v/>
      </c>
      <c r="D2607" t="str">
        <f>IFERROR(VLOOKUP(Belegerfassung!A2615,Abfrage!$E$2:$F$20,2,FALSE),"")</f>
        <v/>
      </c>
      <c r="E2607" t="str">
        <f>IF(A2607&lt;&gt;"",Belegerfassung!B2615,"")</f>
        <v/>
      </c>
      <c r="F2607" t="str">
        <f>IF(Belegerfassung!L2615="","",IF(Belegerfassung!L2615&lt;&gt;"",IF(Belegerfassung!L2615&lt;&gt;"",IF(Belegerfassung!J2615&lt;&gt;0,VLOOKUP(Belegerfassung!L2615,Abfrage!$A$2:$C$19,2,),VLOOKUP(Belegerfassung!L2615,Abfrage!$A$2:$C$19,3,)),"")))</f>
        <v/>
      </c>
      <c r="G2607" t="str">
        <f t="shared" si="120"/>
        <v/>
      </c>
      <c r="H2607" s="31" t="str">
        <f>IF(A2607&lt;&gt;"",-Belegerfassung!J2615+Belegerfassung!K2615,"")</f>
        <v/>
      </c>
      <c r="I2607" s="49" t="str">
        <f>IFERROR(IF(H2607&lt;&gt;"",Belegerfassung!L2615*100,""),IF(OR(Belegerfassung!L2615="Leistung EU - Erlöse",Belegerfassung!L2615="Lieferungen EU-Erlöse",Belegerfassung!L2615="EUST",Belegerfassung!L2615="Bauleistungen 20%")=TRUE,"",MID(Belegerfassung!L2615,4,2)))</f>
        <v/>
      </c>
      <c r="J2607" s="6" t="str">
        <f>IF(A2607&lt;&gt;"",LEFT(Belegerfassung!D2615,40),"")</f>
        <v/>
      </c>
      <c r="K2607" t="str">
        <f>IF(A2607&lt;&gt;"",VLOOKUP(D2607,Abfrage!$F$2:$G$21,2,FALSE),"")</f>
        <v/>
      </c>
      <c r="L2607" s="6" t="str">
        <f>IF(Belegerfassung!H2615&lt;&gt;"",Belegerfassung!H2615,"")</f>
        <v/>
      </c>
      <c r="M2607" t="str">
        <f>IFERROR(IF(Belegerfassung!E2615&lt;&gt;"",VLOOKUP(Belegerfassung!E2615,Abfrage!$L$2:$M$15,2,),""),"")</f>
        <v/>
      </c>
      <c r="N2607" t="str">
        <f t="shared" si="121"/>
        <v/>
      </c>
      <c r="O2607" t="str">
        <f t="shared" si="122"/>
        <v/>
      </c>
      <c r="P2607" t="str">
        <f>IF(Belegerfassung!G2615&lt;&gt;"",CONCATENATE(Belegerfassung!G2615,".pdf"),"")</f>
        <v/>
      </c>
    </row>
    <row r="2608" spans="1:16">
      <c r="A2608" t="str">
        <f>IF(Belegerfassung!C2616&lt;&gt;"",0,"")</f>
        <v/>
      </c>
      <c r="B2608" t="str">
        <f>IFERROR(VLOOKUP(Belegerfassung!I2616,Konten!A:D,2,FALSE),"")</f>
        <v/>
      </c>
      <c r="C2608" t="str">
        <f>IF(A2608&lt;&gt;"",TEXT(Belegerfassung!C2616,"TT.MM.JJJJ"),"")</f>
        <v/>
      </c>
      <c r="D2608" t="str">
        <f>IFERROR(VLOOKUP(Belegerfassung!A2616,Abfrage!$E$2:$F$20,2,FALSE),"")</f>
        <v/>
      </c>
      <c r="E2608" t="str">
        <f>IF(A2608&lt;&gt;"",Belegerfassung!B2616,"")</f>
        <v/>
      </c>
      <c r="F2608" t="str">
        <f>IF(Belegerfassung!L2616="","",IF(Belegerfassung!L2616&lt;&gt;"",IF(Belegerfassung!L2616&lt;&gt;"",IF(Belegerfassung!J2616&lt;&gt;0,VLOOKUP(Belegerfassung!L2616,Abfrage!$A$2:$C$19,2,),VLOOKUP(Belegerfassung!L2616,Abfrage!$A$2:$C$19,3,)),"")))</f>
        <v/>
      </c>
      <c r="G2608" t="str">
        <f t="shared" si="120"/>
        <v/>
      </c>
      <c r="H2608" s="31" t="str">
        <f>IF(A2608&lt;&gt;"",-Belegerfassung!J2616+Belegerfassung!K2616,"")</f>
        <v/>
      </c>
      <c r="I2608" s="49" t="str">
        <f>IFERROR(IF(H2608&lt;&gt;"",Belegerfassung!L2616*100,""),IF(OR(Belegerfassung!L2616="Leistung EU - Erlöse",Belegerfassung!L2616="Lieferungen EU-Erlöse",Belegerfassung!L2616="EUST",Belegerfassung!L2616="Bauleistungen 20%")=TRUE,"",MID(Belegerfassung!L2616,4,2)))</f>
        <v/>
      </c>
      <c r="J2608" s="6" t="str">
        <f>IF(A2608&lt;&gt;"",LEFT(Belegerfassung!D2616,40),"")</f>
        <v/>
      </c>
      <c r="K2608" t="str">
        <f>IF(A2608&lt;&gt;"",VLOOKUP(D2608,Abfrage!$F$2:$G$21,2,FALSE),"")</f>
        <v/>
      </c>
      <c r="L2608" s="6" t="str">
        <f>IF(Belegerfassung!H2616&lt;&gt;"",Belegerfassung!H2616,"")</f>
        <v/>
      </c>
      <c r="M2608" t="str">
        <f>IFERROR(IF(Belegerfassung!E2616&lt;&gt;"",VLOOKUP(Belegerfassung!E2616,Abfrage!$L$2:$M$15,2,),""),"")</f>
        <v/>
      </c>
      <c r="N2608" t="str">
        <f t="shared" si="121"/>
        <v/>
      </c>
      <c r="O2608" t="str">
        <f t="shared" si="122"/>
        <v/>
      </c>
      <c r="P2608" t="str">
        <f>IF(Belegerfassung!G2616&lt;&gt;"",CONCATENATE(Belegerfassung!G2616,".pdf"),"")</f>
        <v/>
      </c>
    </row>
    <row r="2609" spans="1:16">
      <c r="A2609" t="str">
        <f>IF(Belegerfassung!C2617&lt;&gt;"",0,"")</f>
        <v/>
      </c>
      <c r="B2609" t="str">
        <f>IFERROR(VLOOKUP(Belegerfassung!I2617,Konten!A:D,2,FALSE),"")</f>
        <v/>
      </c>
      <c r="C2609" t="str">
        <f>IF(A2609&lt;&gt;"",TEXT(Belegerfassung!C2617,"TT.MM.JJJJ"),"")</f>
        <v/>
      </c>
      <c r="D2609" t="str">
        <f>IFERROR(VLOOKUP(Belegerfassung!A2617,Abfrage!$E$2:$F$20,2,FALSE),"")</f>
        <v/>
      </c>
      <c r="E2609" t="str">
        <f>IF(A2609&lt;&gt;"",Belegerfassung!B2617,"")</f>
        <v/>
      </c>
      <c r="F2609" t="str">
        <f>IF(Belegerfassung!L2617="","",IF(Belegerfassung!L2617&lt;&gt;"",IF(Belegerfassung!L2617&lt;&gt;"",IF(Belegerfassung!J2617&lt;&gt;0,VLOOKUP(Belegerfassung!L2617,Abfrage!$A$2:$C$19,2,),VLOOKUP(Belegerfassung!L2617,Abfrage!$A$2:$C$19,3,)),"")))</f>
        <v/>
      </c>
      <c r="G2609" t="str">
        <f t="shared" si="120"/>
        <v/>
      </c>
      <c r="H2609" s="31" t="str">
        <f>IF(A2609&lt;&gt;"",-Belegerfassung!J2617+Belegerfassung!K2617,"")</f>
        <v/>
      </c>
      <c r="I2609" s="49" t="str">
        <f>IFERROR(IF(H2609&lt;&gt;"",Belegerfassung!L2617*100,""),IF(OR(Belegerfassung!L2617="Leistung EU - Erlöse",Belegerfassung!L2617="Lieferungen EU-Erlöse",Belegerfassung!L2617="EUST",Belegerfassung!L2617="Bauleistungen 20%")=TRUE,"",MID(Belegerfassung!L2617,4,2)))</f>
        <v/>
      </c>
      <c r="J2609" s="6" t="str">
        <f>IF(A2609&lt;&gt;"",LEFT(Belegerfassung!D2617,40),"")</f>
        <v/>
      </c>
      <c r="K2609" t="str">
        <f>IF(A2609&lt;&gt;"",VLOOKUP(D2609,Abfrage!$F$2:$G$21,2,FALSE),"")</f>
        <v/>
      </c>
      <c r="L2609" s="6" t="str">
        <f>IF(Belegerfassung!H2617&lt;&gt;"",Belegerfassung!H2617,"")</f>
        <v/>
      </c>
      <c r="M2609" t="str">
        <f>IFERROR(IF(Belegerfassung!E2617&lt;&gt;"",VLOOKUP(Belegerfassung!E2617,Abfrage!$L$2:$M$15,2,),""),"")</f>
        <v/>
      </c>
      <c r="N2609" t="str">
        <f t="shared" si="121"/>
        <v/>
      </c>
      <c r="O2609" t="str">
        <f t="shared" si="122"/>
        <v/>
      </c>
      <c r="P2609" t="str">
        <f>IF(Belegerfassung!G2617&lt;&gt;"",CONCATENATE(Belegerfassung!G2617,".pdf"),"")</f>
        <v/>
      </c>
    </row>
    <row r="2610" spans="1:16">
      <c r="A2610" t="str">
        <f>IF(Belegerfassung!C2618&lt;&gt;"",0,"")</f>
        <v/>
      </c>
      <c r="B2610" t="str">
        <f>IFERROR(VLOOKUP(Belegerfassung!I2618,Konten!A:D,2,FALSE),"")</f>
        <v/>
      </c>
      <c r="C2610" t="str">
        <f>IF(A2610&lt;&gt;"",TEXT(Belegerfassung!C2618,"TT.MM.JJJJ"),"")</f>
        <v/>
      </c>
      <c r="D2610" t="str">
        <f>IFERROR(VLOOKUP(Belegerfassung!A2618,Abfrage!$E$2:$F$20,2,FALSE),"")</f>
        <v/>
      </c>
      <c r="E2610" t="str">
        <f>IF(A2610&lt;&gt;"",Belegerfassung!B2618,"")</f>
        <v/>
      </c>
      <c r="F2610" t="str">
        <f>IF(Belegerfassung!L2618="","",IF(Belegerfassung!L2618&lt;&gt;"",IF(Belegerfassung!L2618&lt;&gt;"",IF(Belegerfassung!J2618&lt;&gt;0,VLOOKUP(Belegerfassung!L2618,Abfrage!$A$2:$C$19,2,),VLOOKUP(Belegerfassung!L2618,Abfrage!$A$2:$C$19,3,)),"")))</f>
        <v/>
      </c>
      <c r="G2610" t="str">
        <f t="shared" si="120"/>
        <v/>
      </c>
      <c r="H2610" s="31" t="str">
        <f>IF(A2610&lt;&gt;"",-Belegerfassung!J2618+Belegerfassung!K2618,"")</f>
        <v/>
      </c>
      <c r="I2610" s="49" t="str">
        <f>IFERROR(IF(H2610&lt;&gt;"",Belegerfassung!L2618*100,""),IF(OR(Belegerfassung!L2618="Leistung EU - Erlöse",Belegerfassung!L2618="Lieferungen EU-Erlöse",Belegerfassung!L2618="EUST",Belegerfassung!L2618="Bauleistungen 20%")=TRUE,"",MID(Belegerfassung!L2618,4,2)))</f>
        <v/>
      </c>
      <c r="J2610" s="6" t="str">
        <f>IF(A2610&lt;&gt;"",LEFT(Belegerfassung!D2618,40),"")</f>
        <v/>
      </c>
      <c r="K2610" t="str">
        <f>IF(A2610&lt;&gt;"",VLOOKUP(D2610,Abfrage!$F$2:$G$21,2,FALSE),"")</f>
        <v/>
      </c>
      <c r="L2610" s="6" t="str">
        <f>IF(Belegerfassung!H2618&lt;&gt;"",Belegerfassung!H2618,"")</f>
        <v/>
      </c>
      <c r="M2610" t="str">
        <f>IFERROR(IF(Belegerfassung!E2618&lt;&gt;"",VLOOKUP(Belegerfassung!E2618,Abfrage!$L$2:$M$15,2,),""),"")</f>
        <v/>
      </c>
      <c r="N2610" t="str">
        <f t="shared" si="121"/>
        <v/>
      </c>
      <c r="O2610" t="str">
        <f t="shared" si="122"/>
        <v/>
      </c>
      <c r="P2610" t="str">
        <f>IF(Belegerfassung!G2618&lt;&gt;"",CONCATENATE(Belegerfassung!G2618,".pdf"),"")</f>
        <v/>
      </c>
    </row>
    <row r="2611" spans="1:16">
      <c r="A2611" t="str">
        <f>IF(Belegerfassung!C2619&lt;&gt;"",0,"")</f>
        <v/>
      </c>
      <c r="B2611" t="str">
        <f>IFERROR(VLOOKUP(Belegerfassung!I2619,Konten!A:D,2,FALSE),"")</f>
        <v/>
      </c>
      <c r="C2611" t="str">
        <f>IF(A2611&lt;&gt;"",TEXT(Belegerfassung!C2619,"TT.MM.JJJJ"),"")</f>
        <v/>
      </c>
      <c r="D2611" t="str">
        <f>IFERROR(VLOOKUP(Belegerfassung!A2619,Abfrage!$E$2:$F$20,2,FALSE),"")</f>
        <v/>
      </c>
      <c r="E2611" t="str">
        <f>IF(A2611&lt;&gt;"",Belegerfassung!B2619,"")</f>
        <v/>
      </c>
      <c r="F2611" t="str">
        <f>IF(Belegerfassung!L2619="","",IF(Belegerfassung!L2619&lt;&gt;"",IF(Belegerfassung!L2619&lt;&gt;"",IF(Belegerfassung!J2619&lt;&gt;0,VLOOKUP(Belegerfassung!L2619,Abfrage!$A$2:$C$19,2,),VLOOKUP(Belegerfassung!L2619,Abfrage!$A$2:$C$19,3,)),"")))</f>
        <v/>
      </c>
      <c r="G2611" t="str">
        <f t="shared" si="120"/>
        <v/>
      </c>
      <c r="H2611" s="31" t="str">
        <f>IF(A2611&lt;&gt;"",-Belegerfassung!J2619+Belegerfassung!K2619,"")</f>
        <v/>
      </c>
      <c r="I2611" s="49" t="str">
        <f>IFERROR(IF(H2611&lt;&gt;"",Belegerfassung!L2619*100,""),IF(OR(Belegerfassung!L2619="Leistung EU - Erlöse",Belegerfassung!L2619="Lieferungen EU-Erlöse",Belegerfassung!L2619="EUST",Belegerfassung!L2619="Bauleistungen 20%")=TRUE,"",MID(Belegerfassung!L2619,4,2)))</f>
        <v/>
      </c>
      <c r="J2611" s="6" t="str">
        <f>IF(A2611&lt;&gt;"",LEFT(Belegerfassung!D2619,40),"")</f>
        <v/>
      </c>
      <c r="K2611" t="str">
        <f>IF(A2611&lt;&gt;"",VLOOKUP(D2611,Abfrage!$F$2:$G$21,2,FALSE),"")</f>
        <v/>
      </c>
      <c r="L2611" s="6" t="str">
        <f>IF(Belegerfassung!H2619&lt;&gt;"",Belegerfassung!H2619,"")</f>
        <v/>
      </c>
      <c r="M2611" t="str">
        <f>IFERROR(IF(Belegerfassung!E2619&lt;&gt;"",VLOOKUP(Belegerfassung!E2619,Abfrage!$L$2:$M$15,2,),""),"")</f>
        <v/>
      </c>
      <c r="N2611" t="str">
        <f t="shared" si="121"/>
        <v/>
      </c>
      <c r="O2611" t="str">
        <f t="shared" si="122"/>
        <v/>
      </c>
      <c r="P2611" t="str">
        <f>IF(Belegerfassung!G2619&lt;&gt;"",CONCATENATE(Belegerfassung!G2619,".pdf"),"")</f>
        <v/>
      </c>
    </row>
    <row r="2612" spans="1:16">
      <c r="A2612" t="str">
        <f>IF(Belegerfassung!C2620&lt;&gt;"",0,"")</f>
        <v/>
      </c>
      <c r="B2612" t="str">
        <f>IFERROR(VLOOKUP(Belegerfassung!I2620,Konten!A:D,2,FALSE),"")</f>
        <v/>
      </c>
      <c r="C2612" t="str">
        <f>IF(A2612&lt;&gt;"",TEXT(Belegerfassung!C2620,"TT.MM.JJJJ"),"")</f>
        <v/>
      </c>
      <c r="D2612" t="str">
        <f>IFERROR(VLOOKUP(Belegerfassung!A2620,Abfrage!$E$2:$F$20,2,FALSE),"")</f>
        <v/>
      </c>
      <c r="E2612" t="str">
        <f>IF(A2612&lt;&gt;"",Belegerfassung!B2620,"")</f>
        <v/>
      </c>
      <c r="F2612" t="str">
        <f>IF(Belegerfassung!L2620="","",IF(Belegerfassung!L2620&lt;&gt;"",IF(Belegerfassung!L2620&lt;&gt;"",IF(Belegerfassung!J2620&lt;&gt;0,VLOOKUP(Belegerfassung!L2620,Abfrage!$A$2:$C$19,2,),VLOOKUP(Belegerfassung!L2620,Abfrage!$A$2:$C$19,3,)),"")))</f>
        <v/>
      </c>
      <c r="G2612" t="str">
        <f t="shared" si="120"/>
        <v/>
      </c>
      <c r="H2612" s="31" t="str">
        <f>IF(A2612&lt;&gt;"",-Belegerfassung!J2620+Belegerfassung!K2620,"")</f>
        <v/>
      </c>
      <c r="I2612" s="49" t="str">
        <f>IFERROR(IF(H2612&lt;&gt;"",Belegerfassung!L2620*100,""),IF(OR(Belegerfassung!L2620="Leistung EU - Erlöse",Belegerfassung!L2620="Lieferungen EU-Erlöse",Belegerfassung!L2620="EUST",Belegerfassung!L2620="Bauleistungen 20%")=TRUE,"",MID(Belegerfassung!L2620,4,2)))</f>
        <v/>
      </c>
      <c r="J2612" s="6" t="str">
        <f>IF(A2612&lt;&gt;"",LEFT(Belegerfassung!D2620,40),"")</f>
        <v/>
      </c>
      <c r="K2612" t="str">
        <f>IF(A2612&lt;&gt;"",VLOOKUP(D2612,Abfrage!$F$2:$G$21,2,FALSE),"")</f>
        <v/>
      </c>
      <c r="L2612" s="6" t="str">
        <f>IF(Belegerfassung!H2620&lt;&gt;"",Belegerfassung!H2620,"")</f>
        <v/>
      </c>
      <c r="M2612" t="str">
        <f>IFERROR(IF(Belegerfassung!E2620&lt;&gt;"",VLOOKUP(Belegerfassung!E2620,Abfrage!$L$2:$M$15,2,),""),"")</f>
        <v/>
      </c>
      <c r="N2612" t="str">
        <f t="shared" si="121"/>
        <v/>
      </c>
      <c r="O2612" t="str">
        <f t="shared" si="122"/>
        <v/>
      </c>
      <c r="P2612" t="str">
        <f>IF(Belegerfassung!G2620&lt;&gt;"",CONCATENATE(Belegerfassung!G2620,".pdf"),"")</f>
        <v/>
      </c>
    </row>
    <row r="2613" spans="1:16">
      <c r="A2613" t="str">
        <f>IF(Belegerfassung!C2621&lt;&gt;"",0,"")</f>
        <v/>
      </c>
      <c r="B2613" t="str">
        <f>IFERROR(VLOOKUP(Belegerfassung!I2621,Konten!A:D,2,FALSE),"")</f>
        <v/>
      </c>
      <c r="C2613" t="str">
        <f>IF(A2613&lt;&gt;"",TEXT(Belegerfassung!C2621,"TT.MM.JJJJ"),"")</f>
        <v/>
      </c>
      <c r="D2613" t="str">
        <f>IFERROR(VLOOKUP(Belegerfassung!A2621,Abfrage!$E$2:$F$20,2,FALSE),"")</f>
        <v/>
      </c>
      <c r="E2613" t="str">
        <f>IF(A2613&lt;&gt;"",Belegerfassung!B2621,"")</f>
        <v/>
      </c>
      <c r="F2613" t="str">
        <f>IF(Belegerfassung!L2621="","",IF(Belegerfassung!L2621&lt;&gt;"",IF(Belegerfassung!L2621&lt;&gt;"",IF(Belegerfassung!J2621&lt;&gt;0,VLOOKUP(Belegerfassung!L2621,Abfrage!$A$2:$C$19,2,),VLOOKUP(Belegerfassung!L2621,Abfrage!$A$2:$C$19,3,)),"")))</f>
        <v/>
      </c>
      <c r="G2613" t="str">
        <f t="shared" si="120"/>
        <v/>
      </c>
      <c r="H2613" s="31" t="str">
        <f>IF(A2613&lt;&gt;"",-Belegerfassung!J2621+Belegerfassung!K2621,"")</f>
        <v/>
      </c>
      <c r="I2613" s="49" t="str">
        <f>IFERROR(IF(H2613&lt;&gt;"",Belegerfassung!L2621*100,""),IF(OR(Belegerfassung!L2621="Leistung EU - Erlöse",Belegerfassung!L2621="Lieferungen EU-Erlöse",Belegerfassung!L2621="EUST",Belegerfassung!L2621="Bauleistungen 20%")=TRUE,"",MID(Belegerfassung!L2621,4,2)))</f>
        <v/>
      </c>
      <c r="J2613" s="6" t="str">
        <f>IF(A2613&lt;&gt;"",LEFT(Belegerfassung!D2621,40),"")</f>
        <v/>
      </c>
      <c r="K2613" t="str">
        <f>IF(A2613&lt;&gt;"",VLOOKUP(D2613,Abfrage!$F$2:$G$21,2,FALSE),"")</f>
        <v/>
      </c>
      <c r="L2613" s="6" t="str">
        <f>IF(Belegerfassung!H2621&lt;&gt;"",Belegerfassung!H2621,"")</f>
        <v/>
      </c>
      <c r="M2613" t="str">
        <f>IFERROR(IF(Belegerfassung!E2621&lt;&gt;"",VLOOKUP(Belegerfassung!E2621,Abfrage!$L$2:$M$15,2,),""),"")</f>
        <v/>
      </c>
      <c r="N2613" t="str">
        <f t="shared" si="121"/>
        <v/>
      </c>
      <c r="O2613" t="str">
        <f t="shared" si="122"/>
        <v/>
      </c>
      <c r="P2613" t="str">
        <f>IF(Belegerfassung!G2621&lt;&gt;"",CONCATENATE(Belegerfassung!G2621,".pdf"),"")</f>
        <v/>
      </c>
    </row>
    <row r="2614" spans="1:16">
      <c r="A2614" t="str">
        <f>IF(Belegerfassung!C2622&lt;&gt;"",0,"")</f>
        <v/>
      </c>
      <c r="B2614" t="str">
        <f>IFERROR(VLOOKUP(Belegerfassung!I2622,Konten!A:D,2,FALSE),"")</f>
        <v/>
      </c>
      <c r="C2614" t="str">
        <f>IF(A2614&lt;&gt;"",TEXT(Belegerfassung!C2622,"TT.MM.JJJJ"),"")</f>
        <v/>
      </c>
      <c r="D2614" t="str">
        <f>IFERROR(VLOOKUP(Belegerfassung!A2622,Abfrage!$E$2:$F$20,2,FALSE),"")</f>
        <v/>
      </c>
      <c r="E2614" t="str">
        <f>IF(A2614&lt;&gt;"",Belegerfassung!B2622,"")</f>
        <v/>
      </c>
      <c r="F2614" t="str">
        <f>IF(Belegerfassung!L2622="","",IF(Belegerfassung!L2622&lt;&gt;"",IF(Belegerfassung!L2622&lt;&gt;"",IF(Belegerfassung!J2622&lt;&gt;0,VLOOKUP(Belegerfassung!L2622,Abfrage!$A$2:$C$19,2,),VLOOKUP(Belegerfassung!L2622,Abfrage!$A$2:$C$19,3,)),"")))</f>
        <v/>
      </c>
      <c r="G2614" t="str">
        <f t="shared" si="120"/>
        <v/>
      </c>
      <c r="H2614" s="31" t="str">
        <f>IF(A2614&lt;&gt;"",-Belegerfassung!J2622+Belegerfassung!K2622,"")</f>
        <v/>
      </c>
      <c r="I2614" s="49" t="str">
        <f>IFERROR(IF(H2614&lt;&gt;"",Belegerfassung!L2622*100,""),IF(OR(Belegerfassung!L2622="Leistung EU - Erlöse",Belegerfassung!L2622="Lieferungen EU-Erlöse",Belegerfassung!L2622="EUST",Belegerfassung!L2622="Bauleistungen 20%")=TRUE,"",MID(Belegerfassung!L2622,4,2)))</f>
        <v/>
      </c>
      <c r="J2614" s="6" t="str">
        <f>IF(A2614&lt;&gt;"",LEFT(Belegerfassung!D2622,40),"")</f>
        <v/>
      </c>
      <c r="K2614" t="str">
        <f>IF(A2614&lt;&gt;"",VLOOKUP(D2614,Abfrage!$F$2:$G$21,2,FALSE),"")</f>
        <v/>
      </c>
      <c r="L2614" s="6" t="str">
        <f>IF(Belegerfassung!H2622&lt;&gt;"",Belegerfassung!H2622,"")</f>
        <v/>
      </c>
      <c r="M2614" t="str">
        <f>IFERROR(IF(Belegerfassung!E2622&lt;&gt;"",VLOOKUP(Belegerfassung!E2622,Abfrage!$L$2:$M$15,2,),""),"")</f>
        <v/>
      </c>
      <c r="N2614" t="str">
        <f t="shared" si="121"/>
        <v/>
      </c>
      <c r="O2614" t="str">
        <f t="shared" si="122"/>
        <v/>
      </c>
      <c r="P2614" t="str">
        <f>IF(Belegerfassung!G2622&lt;&gt;"",CONCATENATE(Belegerfassung!G2622,".pdf"),"")</f>
        <v/>
      </c>
    </row>
    <row r="2615" spans="1:16">
      <c r="A2615" t="str">
        <f>IF(Belegerfassung!C2623&lt;&gt;"",0,"")</f>
        <v/>
      </c>
      <c r="B2615" t="str">
        <f>IFERROR(VLOOKUP(Belegerfassung!I2623,Konten!A:D,2,FALSE),"")</f>
        <v/>
      </c>
      <c r="C2615" t="str">
        <f>IF(A2615&lt;&gt;"",TEXT(Belegerfassung!C2623,"TT.MM.JJJJ"),"")</f>
        <v/>
      </c>
      <c r="D2615" t="str">
        <f>IFERROR(VLOOKUP(Belegerfassung!A2623,Abfrage!$E$2:$F$20,2,FALSE),"")</f>
        <v/>
      </c>
      <c r="E2615" t="str">
        <f>IF(A2615&lt;&gt;"",Belegerfassung!B2623,"")</f>
        <v/>
      </c>
      <c r="F2615" t="str">
        <f>IF(Belegerfassung!L2623="","",IF(Belegerfassung!L2623&lt;&gt;"",IF(Belegerfassung!L2623&lt;&gt;"",IF(Belegerfassung!J2623&lt;&gt;0,VLOOKUP(Belegerfassung!L2623,Abfrage!$A$2:$C$19,2,),VLOOKUP(Belegerfassung!L2623,Abfrage!$A$2:$C$19,3,)),"")))</f>
        <v/>
      </c>
      <c r="G2615" t="str">
        <f t="shared" si="120"/>
        <v/>
      </c>
      <c r="H2615" s="31" t="str">
        <f>IF(A2615&lt;&gt;"",-Belegerfassung!J2623+Belegerfassung!K2623,"")</f>
        <v/>
      </c>
      <c r="I2615" s="49" t="str">
        <f>IFERROR(IF(H2615&lt;&gt;"",Belegerfassung!L2623*100,""),IF(OR(Belegerfassung!L2623="Leistung EU - Erlöse",Belegerfassung!L2623="Lieferungen EU-Erlöse",Belegerfassung!L2623="EUST",Belegerfassung!L2623="Bauleistungen 20%")=TRUE,"",MID(Belegerfassung!L2623,4,2)))</f>
        <v/>
      </c>
      <c r="J2615" s="6" t="str">
        <f>IF(A2615&lt;&gt;"",LEFT(Belegerfassung!D2623,40),"")</f>
        <v/>
      </c>
      <c r="K2615" t="str">
        <f>IF(A2615&lt;&gt;"",VLOOKUP(D2615,Abfrage!$F$2:$G$21,2,FALSE),"")</f>
        <v/>
      </c>
      <c r="L2615" s="6" t="str">
        <f>IF(Belegerfassung!H2623&lt;&gt;"",Belegerfassung!H2623,"")</f>
        <v/>
      </c>
      <c r="M2615" t="str">
        <f>IFERROR(IF(Belegerfassung!E2623&lt;&gt;"",VLOOKUP(Belegerfassung!E2623,Abfrage!$L$2:$M$15,2,),""),"")</f>
        <v/>
      </c>
      <c r="N2615" t="str">
        <f t="shared" si="121"/>
        <v/>
      </c>
      <c r="O2615" t="str">
        <f t="shared" si="122"/>
        <v/>
      </c>
      <c r="P2615" t="str">
        <f>IF(Belegerfassung!G2623&lt;&gt;"",CONCATENATE(Belegerfassung!G2623,".pdf"),"")</f>
        <v/>
      </c>
    </row>
    <row r="2616" spans="1:16">
      <c r="A2616" t="str">
        <f>IF(Belegerfassung!C2624&lt;&gt;"",0,"")</f>
        <v/>
      </c>
      <c r="B2616" t="str">
        <f>IFERROR(VLOOKUP(Belegerfassung!I2624,Konten!A:D,2,FALSE),"")</f>
        <v/>
      </c>
      <c r="C2616" t="str">
        <f>IF(A2616&lt;&gt;"",TEXT(Belegerfassung!C2624,"TT.MM.JJJJ"),"")</f>
        <v/>
      </c>
      <c r="D2616" t="str">
        <f>IFERROR(VLOOKUP(Belegerfassung!A2624,Abfrage!$E$2:$F$20,2,FALSE),"")</f>
        <v/>
      </c>
      <c r="E2616" t="str">
        <f>IF(A2616&lt;&gt;"",Belegerfassung!B2624,"")</f>
        <v/>
      </c>
      <c r="F2616" t="str">
        <f>IF(Belegerfassung!L2624="","",IF(Belegerfassung!L2624&lt;&gt;"",IF(Belegerfassung!L2624&lt;&gt;"",IF(Belegerfassung!J2624&lt;&gt;0,VLOOKUP(Belegerfassung!L2624,Abfrage!$A$2:$C$19,2,),VLOOKUP(Belegerfassung!L2624,Abfrage!$A$2:$C$19,3,)),"")))</f>
        <v/>
      </c>
      <c r="G2616" t="str">
        <f t="shared" si="120"/>
        <v/>
      </c>
      <c r="H2616" s="31" t="str">
        <f>IF(A2616&lt;&gt;"",-Belegerfassung!J2624+Belegerfassung!K2624,"")</f>
        <v/>
      </c>
      <c r="I2616" s="49" t="str">
        <f>IFERROR(IF(H2616&lt;&gt;"",Belegerfassung!L2624*100,""),IF(OR(Belegerfassung!L2624="Leistung EU - Erlöse",Belegerfassung!L2624="Lieferungen EU-Erlöse",Belegerfassung!L2624="EUST",Belegerfassung!L2624="Bauleistungen 20%")=TRUE,"",MID(Belegerfassung!L2624,4,2)))</f>
        <v/>
      </c>
      <c r="J2616" s="6" t="str">
        <f>IF(A2616&lt;&gt;"",LEFT(Belegerfassung!D2624,40),"")</f>
        <v/>
      </c>
      <c r="K2616" t="str">
        <f>IF(A2616&lt;&gt;"",VLOOKUP(D2616,Abfrage!$F$2:$G$21,2,FALSE),"")</f>
        <v/>
      </c>
      <c r="L2616" s="6" t="str">
        <f>IF(Belegerfassung!H2624&lt;&gt;"",Belegerfassung!H2624,"")</f>
        <v/>
      </c>
      <c r="M2616" t="str">
        <f>IFERROR(IF(Belegerfassung!E2624&lt;&gt;"",VLOOKUP(Belegerfassung!E2624,Abfrage!$L$2:$M$15,2,),""),"")</f>
        <v/>
      </c>
      <c r="N2616" t="str">
        <f t="shared" si="121"/>
        <v/>
      </c>
      <c r="O2616" t="str">
        <f t="shared" si="122"/>
        <v/>
      </c>
      <c r="P2616" t="str">
        <f>IF(Belegerfassung!G2624&lt;&gt;"",CONCATENATE(Belegerfassung!G2624,".pdf"),"")</f>
        <v/>
      </c>
    </row>
    <row r="2617" spans="1:16">
      <c r="A2617" t="str">
        <f>IF(Belegerfassung!C2625&lt;&gt;"",0,"")</f>
        <v/>
      </c>
      <c r="B2617" t="str">
        <f>IFERROR(VLOOKUP(Belegerfassung!I2625,Konten!A:D,2,FALSE),"")</f>
        <v/>
      </c>
      <c r="C2617" t="str">
        <f>IF(A2617&lt;&gt;"",TEXT(Belegerfassung!C2625,"TT.MM.JJJJ"),"")</f>
        <v/>
      </c>
      <c r="D2617" t="str">
        <f>IFERROR(VLOOKUP(Belegerfassung!A2625,Abfrage!$E$2:$F$20,2,FALSE),"")</f>
        <v/>
      </c>
      <c r="E2617" t="str">
        <f>IF(A2617&lt;&gt;"",Belegerfassung!B2625,"")</f>
        <v/>
      </c>
      <c r="F2617" t="str">
        <f>IF(Belegerfassung!L2625="","",IF(Belegerfassung!L2625&lt;&gt;"",IF(Belegerfassung!L2625&lt;&gt;"",IF(Belegerfassung!J2625&lt;&gt;0,VLOOKUP(Belegerfassung!L2625,Abfrage!$A$2:$C$19,2,),VLOOKUP(Belegerfassung!L2625,Abfrage!$A$2:$C$19,3,)),"")))</f>
        <v/>
      </c>
      <c r="G2617" t="str">
        <f t="shared" si="120"/>
        <v/>
      </c>
      <c r="H2617" s="31" t="str">
        <f>IF(A2617&lt;&gt;"",-Belegerfassung!J2625+Belegerfassung!K2625,"")</f>
        <v/>
      </c>
      <c r="I2617" s="49" t="str">
        <f>IFERROR(IF(H2617&lt;&gt;"",Belegerfassung!L2625*100,""),IF(OR(Belegerfassung!L2625="Leistung EU - Erlöse",Belegerfassung!L2625="Lieferungen EU-Erlöse",Belegerfassung!L2625="EUST",Belegerfassung!L2625="Bauleistungen 20%")=TRUE,"",MID(Belegerfassung!L2625,4,2)))</f>
        <v/>
      </c>
      <c r="J2617" s="6" t="str">
        <f>IF(A2617&lt;&gt;"",LEFT(Belegerfassung!D2625,40),"")</f>
        <v/>
      </c>
      <c r="K2617" t="str">
        <f>IF(A2617&lt;&gt;"",VLOOKUP(D2617,Abfrage!$F$2:$G$21,2,FALSE),"")</f>
        <v/>
      </c>
      <c r="L2617" s="6" t="str">
        <f>IF(Belegerfassung!H2625&lt;&gt;"",Belegerfassung!H2625,"")</f>
        <v/>
      </c>
      <c r="M2617" t="str">
        <f>IFERROR(IF(Belegerfassung!E2625&lt;&gt;"",VLOOKUP(Belegerfassung!E2625,Abfrage!$L$2:$M$15,2,),""),"")</f>
        <v/>
      </c>
      <c r="N2617" t="str">
        <f t="shared" si="121"/>
        <v/>
      </c>
      <c r="O2617" t="str">
        <f t="shared" si="122"/>
        <v/>
      </c>
      <c r="P2617" t="str">
        <f>IF(Belegerfassung!G2625&lt;&gt;"",CONCATENATE(Belegerfassung!G2625,".pdf"),"")</f>
        <v/>
      </c>
    </row>
    <row r="2618" spans="1:16">
      <c r="A2618" t="str">
        <f>IF(Belegerfassung!C2626&lt;&gt;"",0,"")</f>
        <v/>
      </c>
      <c r="B2618" t="str">
        <f>IFERROR(VLOOKUP(Belegerfassung!I2626,Konten!A:D,2,FALSE),"")</f>
        <v/>
      </c>
      <c r="C2618" t="str">
        <f>IF(A2618&lt;&gt;"",TEXT(Belegerfassung!C2626,"TT.MM.JJJJ"),"")</f>
        <v/>
      </c>
      <c r="D2618" t="str">
        <f>IFERROR(VLOOKUP(Belegerfassung!A2626,Abfrage!$E$2:$F$20,2,FALSE),"")</f>
        <v/>
      </c>
      <c r="E2618" t="str">
        <f>IF(A2618&lt;&gt;"",Belegerfassung!B2626,"")</f>
        <v/>
      </c>
      <c r="F2618" t="str">
        <f>IF(Belegerfassung!L2626="","",IF(Belegerfassung!L2626&lt;&gt;"",IF(Belegerfassung!L2626&lt;&gt;"",IF(Belegerfassung!J2626&lt;&gt;0,VLOOKUP(Belegerfassung!L2626,Abfrage!$A$2:$C$19,2,),VLOOKUP(Belegerfassung!L2626,Abfrage!$A$2:$C$19,3,)),"")))</f>
        <v/>
      </c>
      <c r="G2618" t="str">
        <f t="shared" si="120"/>
        <v/>
      </c>
      <c r="H2618" s="31" t="str">
        <f>IF(A2618&lt;&gt;"",-Belegerfassung!J2626+Belegerfassung!K2626,"")</f>
        <v/>
      </c>
      <c r="I2618" s="49" t="str">
        <f>IFERROR(IF(H2618&lt;&gt;"",Belegerfassung!L2626*100,""),IF(OR(Belegerfassung!L2626="Leistung EU - Erlöse",Belegerfassung!L2626="Lieferungen EU-Erlöse",Belegerfassung!L2626="EUST",Belegerfassung!L2626="Bauleistungen 20%")=TRUE,"",MID(Belegerfassung!L2626,4,2)))</f>
        <v/>
      </c>
      <c r="J2618" s="6" t="str">
        <f>IF(A2618&lt;&gt;"",LEFT(Belegerfassung!D2626,40),"")</f>
        <v/>
      </c>
      <c r="K2618" t="str">
        <f>IF(A2618&lt;&gt;"",VLOOKUP(D2618,Abfrage!$F$2:$G$21,2,FALSE),"")</f>
        <v/>
      </c>
      <c r="L2618" s="6" t="str">
        <f>IF(Belegerfassung!H2626&lt;&gt;"",Belegerfassung!H2626,"")</f>
        <v/>
      </c>
      <c r="M2618" t="str">
        <f>IFERROR(IF(Belegerfassung!E2626&lt;&gt;"",VLOOKUP(Belegerfassung!E2626,Abfrage!$L$2:$M$15,2,),""),"")</f>
        <v/>
      </c>
      <c r="N2618" t="str">
        <f t="shared" si="121"/>
        <v/>
      </c>
      <c r="O2618" t="str">
        <f t="shared" si="122"/>
        <v/>
      </c>
      <c r="P2618" t="str">
        <f>IF(Belegerfassung!G2626&lt;&gt;"",CONCATENATE(Belegerfassung!G2626,".pdf"),"")</f>
        <v/>
      </c>
    </row>
    <row r="2619" spans="1:16">
      <c r="A2619" t="str">
        <f>IF(Belegerfassung!C2627&lt;&gt;"",0,"")</f>
        <v/>
      </c>
      <c r="B2619" t="str">
        <f>IFERROR(VLOOKUP(Belegerfassung!I2627,Konten!A:D,2,FALSE),"")</f>
        <v/>
      </c>
      <c r="C2619" t="str">
        <f>IF(A2619&lt;&gt;"",TEXT(Belegerfassung!C2627,"TT.MM.JJJJ"),"")</f>
        <v/>
      </c>
      <c r="D2619" t="str">
        <f>IFERROR(VLOOKUP(Belegerfassung!A2627,Abfrage!$E$2:$F$20,2,FALSE),"")</f>
        <v/>
      </c>
      <c r="E2619" t="str">
        <f>IF(A2619&lt;&gt;"",Belegerfassung!B2627,"")</f>
        <v/>
      </c>
      <c r="F2619" t="str">
        <f>IF(Belegerfassung!L2627="","",IF(Belegerfassung!L2627&lt;&gt;"",IF(Belegerfassung!L2627&lt;&gt;"",IF(Belegerfassung!J2627&lt;&gt;0,VLOOKUP(Belegerfassung!L2627,Abfrage!$A$2:$C$19,2,),VLOOKUP(Belegerfassung!L2627,Abfrage!$A$2:$C$19,3,)),"")))</f>
        <v/>
      </c>
      <c r="G2619" t="str">
        <f t="shared" si="120"/>
        <v/>
      </c>
      <c r="H2619" s="31" t="str">
        <f>IF(A2619&lt;&gt;"",-Belegerfassung!J2627+Belegerfassung!K2627,"")</f>
        <v/>
      </c>
      <c r="I2619" s="49" t="str">
        <f>IFERROR(IF(H2619&lt;&gt;"",Belegerfassung!L2627*100,""),IF(OR(Belegerfassung!L2627="Leistung EU - Erlöse",Belegerfassung!L2627="Lieferungen EU-Erlöse",Belegerfassung!L2627="EUST",Belegerfassung!L2627="Bauleistungen 20%")=TRUE,"",MID(Belegerfassung!L2627,4,2)))</f>
        <v/>
      </c>
      <c r="J2619" s="6" t="str">
        <f>IF(A2619&lt;&gt;"",LEFT(Belegerfassung!D2627,40),"")</f>
        <v/>
      </c>
      <c r="K2619" t="str">
        <f>IF(A2619&lt;&gt;"",VLOOKUP(D2619,Abfrage!$F$2:$G$21,2,FALSE),"")</f>
        <v/>
      </c>
      <c r="L2619" s="6" t="str">
        <f>IF(Belegerfassung!H2627&lt;&gt;"",Belegerfassung!H2627,"")</f>
        <v/>
      </c>
      <c r="M2619" t="str">
        <f>IFERROR(IF(Belegerfassung!E2627&lt;&gt;"",VLOOKUP(Belegerfassung!E2627,Abfrage!$L$2:$M$15,2,),""),"")</f>
        <v/>
      </c>
      <c r="N2619" t="str">
        <f t="shared" si="121"/>
        <v/>
      </c>
      <c r="O2619" t="str">
        <f t="shared" si="122"/>
        <v/>
      </c>
      <c r="P2619" t="str">
        <f>IF(Belegerfassung!G2627&lt;&gt;"",CONCATENATE(Belegerfassung!G2627,".pdf"),"")</f>
        <v/>
      </c>
    </row>
    <row r="2620" spans="1:16">
      <c r="A2620" t="str">
        <f>IF(Belegerfassung!C2628&lt;&gt;"",0,"")</f>
        <v/>
      </c>
      <c r="B2620" t="str">
        <f>IFERROR(VLOOKUP(Belegerfassung!I2628,Konten!A:D,2,FALSE),"")</f>
        <v/>
      </c>
      <c r="C2620" t="str">
        <f>IF(A2620&lt;&gt;"",TEXT(Belegerfassung!C2628,"TT.MM.JJJJ"),"")</f>
        <v/>
      </c>
      <c r="D2620" t="str">
        <f>IFERROR(VLOOKUP(Belegerfassung!A2628,Abfrage!$E$2:$F$20,2,FALSE),"")</f>
        <v/>
      </c>
      <c r="E2620" t="str">
        <f>IF(A2620&lt;&gt;"",Belegerfassung!B2628,"")</f>
        <v/>
      </c>
      <c r="F2620" t="str">
        <f>IF(Belegerfassung!L2628="","",IF(Belegerfassung!L2628&lt;&gt;"",IF(Belegerfassung!L2628&lt;&gt;"",IF(Belegerfassung!J2628&lt;&gt;0,VLOOKUP(Belegerfassung!L2628,Abfrage!$A$2:$C$19,2,),VLOOKUP(Belegerfassung!L2628,Abfrage!$A$2:$C$19,3,)),"")))</f>
        <v/>
      </c>
      <c r="G2620" t="str">
        <f t="shared" si="120"/>
        <v/>
      </c>
      <c r="H2620" s="31" t="str">
        <f>IF(A2620&lt;&gt;"",-Belegerfassung!J2628+Belegerfassung!K2628,"")</f>
        <v/>
      </c>
      <c r="I2620" s="49" t="str">
        <f>IFERROR(IF(H2620&lt;&gt;"",Belegerfassung!L2628*100,""),IF(OR(Belegerfassung!L2628="Leistung EU - Erlöse",Belegerfassung!L2628="Lieferungen EU-Erlöse",Belegerfassung!L2628="EUST",Belegerfassung!L2628="Bauleistungen 20%")=TRUE,"",MID(Belegerfassung!L2628,4,2)))</f>
        <v/>
      </c>
      <c r="J2620" s="6" t="str">
        <f>IF(A2620&lt;&gt;"",LEFT(Belegerfassung!D2628,40),"")</f>
        <v/>
      </c>
      <c r="K2620" t="str">
        <f>IF(A2620&lt;&gt;"",VLOOKUP(D2620,Abfrage!$F$2:$G$21,2,FALSE),"")</f>
        <v/>
      </c>
      <c r="L2620" s="6" t="str">
        <f>IF(Belegerfassung!H2628&lt;&gt;"",Belegerfassung!H2628,"")</f>
        <v/>
      </c>
      <c r="M2620" t="str">
        <f>IFERROR(IF(Belegerfassung!E2628&lt;&gt;"",VLOOKUP(Belegerfassung!E2628,Abfrage!$L$2:$M$15,2,),""),"")</f>
        <v/>
      </c>
      <c r="N2620" t="str">
        <f t="shared" si="121"/>
        <v/>
      </c>
      <c r="O2620" t="str">
        <f t="shared" si="122"/>
        <v/>
      </c>
      <c r="P2620" t="str">
        <f>IF(Belegerfassung!G2628&lt;&gt;"",CONCATENATE(Belegerfassung!G2628,".pdf"),"")</f>
        <v/>
      </c>
    </row>
    <row r="2621" spans="1:16">
      <c r="A2621" t="str">
        <f>IF(Belegerfassung!C2629&lt;&gt;"",0,"")</f>
        <v/>
      </c>
      <c r="B2621" t="str">
        <f>IFERROR(VLOOKUP(Belegerfassung!I2629,Konten!A:D,2,FALSE),"")</f>
        <v/>
      </c>
      <c r="C2621" t="str">
        <f>IF(A2621&lt;&gt;"",TEXT(Belegerfassung!C2629,"TT.MM.JJJJ"),"")</f>
        <v/>
      </c>
      <c r="D2621" t="str">
        <f>IFERROR(VLOOKUP(Belegerfassung!A2629,Abfrage!$E$2:$F$20,2,FALSE),"")</f>
        <v/>
      </c>
      <c r="E2621" t="str">
        <f>IF(A2621&lt;&gt;"",Belegerfassung!B2629,"")</f>
        <v/>
      </c>
      <c r="F2621" t="str">
        <f>IF(Belegerfassung!L2629="","",IF(Belegerfassung!L2629&lt;&gt;"",IF(Belegerfassung!L2629&lt;&gt;"",IF(Belegerfassung!J2629&lt;&gt;0,VLOOKUP(Belegerfassung!L2629,Abfrage!$A$2:$C$19,2,),VLOOKUP(Belegerfassung!L2629,Abfrage!$A$2:$C$19,3,)),"")))</f>
        <v/>
      </c>
      <c r="G2621" t="str">
        <f t="shared" si="120"/>
        <v/>
      </c>
      <c r="H2621" s="31" t="str">
        <f>IF(A2621&lt;&gt;"",-Belegerfassung!J2629+Belegerfassung!K2629,"")</f>
        <v/>
      </c>
      <c r="I2621" s="49" t="str">
        <f>IFERROR(IF(H2621&lt;&gt;"",Belegerfassung!L2629*100,""),IF(OR(Belegerfassung!L2629="Leistung EU - Erlöse",Belegerfassung!L2629="Lieferungen EU-Erlöse",Belegerfassung!L2629="EUST",Belegerfassung!L2629="Bauleistungen 20%")=TRUE,"",MID(Belegerfassung!L2629,4,2)))</f>
        <v/>
      </c>
      <c r="J2621" s="6" t="str">
        <f>IF(A2621&lt;&gt;"",LEFT(Belegerfassung!D2629,40),"")</f>
        <v/>
      </c>
      <c r="K2621" t="str">
        <f>IF(A2621&lt;&gt;"",VLOOKUP(D2621,Abfrage!$F$2:$G$21,2,FALSE),"")</f>
        <v/>
      </c>
      <c r="L2621" s="6" t="str">
        <f>IF(Belegerfassung!H2629&lt;&gt;"",Belegerfassung!H2629,"")</f>
        <v/>
      </c>
      <c r="M2621" t="str">
        <f>IFERROR(IF(Belegerfassung!E2629&lt;&gt;"",VLOOKUP(Belegerfassung!E2629,Abfrage!$L$2:$M$15,2,),""),"")</f>
        <v/>
      </c>
      <c r="N2621" t="str">
        <f t="shared" si="121"/>
        <v/>
      </c>
      <c r="O2621" t="str">
        <f t="shared" si="122"/>
        <v/>
      </c>
      <c r="P2621" t="str">
        <f>IF(Belegerfassung!G2629&lt;&gt;"",CONCATENATE(Belegerfassung!G2629,".pdf"),"")</f>
        <v/>
      </c>
    </row>
    <row r="2622" spans="1:16">
      <c r="A2622" t="str">
        <f>IF(Belegerfassung!C2630&lt;&gt;"",0,"")</f>
        <v/>
      </c>
      <c r="B2622" t="str">
        <f>IFERROR(VLOOKUP(Belegerfassung!I2630,Konten!A:D,2,FALSE),"")</f>
        <v/>
      </c>
      <c r="C2622" t="str">
        <f>IF(A2622&lt;&gt;"",TEXT(Belegerfassung!C2630,"TT.MM.JJJJ"),"")</f>
        <v/>
      </c>
      <c r="D2622" t="str">
        <f>IFERROR(VLOOKUP(Belegerfassung!A2630,Abfrage!$E$2:$F$20,2,FALSE),"")</f>
        <v/>
      </c>
      <c r="E2622" t="str">
        <f>IF(A2622&lt;&gt;"",Belegerfassung!B2630,"")</f>
        <v/>
      </c>
      <c r="F2622" t="str">
        <f>IF(Belegerfassung!L2630="","",IF(Belegerfassung!L2630&lt;&gt;"",IF(Belegerfassung!L2630&lt;&gt;"",IF(Belegerfassung!J2630&lt;&gt;0,VLOOKUP(Belegerfassung!L2630,Abfrage!$A$2:$C$19,2,),VLOOKUP(Belegerfassung!L2630,Abfrage!$A$2:$C$19,3,)),"")))</f>
        <v/>
      </c>
      <c r="G2622" t="str">
        <f t="shared" si="120"/>
        <v/>
      </c>
      <c r="H2622" s="31" t="str">
        <f>IF(A2622&lt;&gt;"",-Belegerfassung!J2630+Belegerfassung!K2630,"")</f>
        <v/>
      </c>
      <c r="I2622" s="49" t="str">
        <f>IFERROR(IF(H2622&lt;&gt;"",Belegerfassung!L2630*100,""),IF(OR(Belegerfassung!L2630="Leistung EU - Erlöse",Belegerfassung!L2630="Lieferungen EU-Erlöse",Belegerfassung!L2630="EUST",Belegerfassung!L2630="Bauleistungen 20%")=TRUE,"",MID(Belegerfassung!L2630,4,2)))</f>
        <v/>
      </c>
      <c r="J2622" s="6" t="str">
        <f>IF(A2622&lt;&gt;"",LEFT(Belegerfassung!D2630,40),"")</f>
        <v/>
      </c>
      <c r="K2622" t="str">
        <f>IF(A2622&lt;&gt;"",VLOOKUP(D2622,Abfrage!$F$2:$G$21,2,FALSE),"")</f>
        <v/>
      </c>
      <c r="L2622" s="6" t="str">
        <f>IF(Belegerfassung!H2630&lt;&gt;"",Belegerfassung!H2630,"")</f>
        <v/>
      </c>
      <c r="M2622" t="str">
        <f>IFERROR(IF(Belegerfassung!E2630&lt;&gt;"",VLOOKUP(Belegerfassung!E2630,Abfrage!$L$2:$M$15,2,),""),"")</f>
        <v/>
      </c>
      <c r="N2622" t="str">
        <f t="shared" si="121"/>
        <v/>
      </c>
      <c r="O2622" t="str">
        <f t="shared" si="122"/>
        <v/>
      </c>
      <c r="P2622" t="str">
        <f>IF(Belegerfassung!G2630&lt;&gt;"",CONCATENATE(Belegerfassung!G2630,".pdf"),"")</f>
        <v/>
      </c>
    </row>
    <row r="2623" spans="1:16">
      <c r="A2623" t="str">
        <f>IF(Belegerfassung!C2631&lt;&gt;"",0,"")</f>
        <v/>
      </c>
      <c r="B2623" t="str">
        <f>IFERROR(VLOOKUP(Belegerfassung!I2631,Konten!A:D,2,FALSE),"")</f>
        <v/>
      </c>
      <c r="C2623" t="str">
        <f>IF(A2623&lt;&gt;"",TEXT(Belegerfassung!C2631,"TT.MM.JJJJ"),"")</f>
        <v/>
      </c>
      <c r="D2623" t="str">
        <f>IFERROR(VLOOKUP(Belegerfassung!A2631,Abfrage!$E$2:$F$20,2,FALSE),"")</f>
        <v/>
      </c>
      <c r="E2623" t="str">
        <f>IF(A2623&lt;&gt;"",Belegerfassung!B2631,"")</f>
        <v/>
      </c>
      <c r="F2623" t="str">
        <f>IF(Belegerfassung!L2631="","",IF(Belegerfassung!L2631&lt;&gt;"",IF(Belegerfassung!L2631&lt;&gt;"",IF(Belegerfassung!J2631&lt;&gt;0,VLOOKUP(Belegerfassung!L2631,Abfrage!$A$2:$C$19,2,),VLOOKUP(Belegerfassung!L2631,Abfrage!$A$2:$C$19,3,)),"")))</f>
        <v/>
      </c>
      <c r="G2623" t="str">
        <f t="shared" si="120"/>
        <v/>
      </c>
      <c r="H2623" s="31" t="str">
        <f>IF(A2623&lt;&gt;"",-Belegerfassung!J2631+Belegerfassung!K2631,"")</f>
        <v/>
      </c>
      <c r="I2623" s="49" t="str">
        <f>IFERROR(IF(H2623&lt;&gt;"",Belegerfassung!L2631*100,""),IF(OR(Belegerfassung!L2631="Leistung EU - Erlöse",Belegerfassung!L2631="Lieferungen EU-Erlöse",Belegerfassung!L2631="EUST",Belegerfassung!L2631="Bauleistungen 20%")=TRUE,"",MID(Belegerfassung!L2631,4,2)))</f>
        <v/>
      </c>
      <c r="J2623" s="6" t="str">
        <f>IF(A2623&lt;&gt;"",LEFT(Belegerfassung!D2631,40),"")</f>
        <v/>
      </c>
      <c r="K2623" t="str">
        <f>IF(A2623&lt;&gt;"",VLOOKUP(D2623,Abfrage!$F$2:$G$21,2,FALSE),"")</f>
        <v/>
      </c>
      <c r="L2623" s="6" t="str">
        <f>IF(Belegerfassung!H2631&lt;&gt;"",Belegerfassung!H2631,"")</f>
        <v/>
      </c>
      <c r="M2623" t="str">
        <f>IFERROR(IF(Belegerfassung!E2631&lt;&gt;"",VLOOKUP(Belegerfassung!E2631,Abfrage!$L$2:$M$15,2,),""),"")</f>
        <v/>
      </c>
      <c r="N2623" t="str">
        <f t="shared" si="121"/>
        <v/>
      </c>
      <c r="O2623" t="str">
        <f t="shared" si="122"/>
        <v/>
      </c>
      <c r="P2623" t="str">
        <f>IF(Belegerfassung!G2631&lt;&gt;"",CONCATENATE(Belegerfassung!G2631,".pdf"),"")</f>
        <v/>
      </c>
    </row>
    <row r="2624" spans="1:16">
      <c r="A2624" t="str">
        <f>IF(Belegerfassung!C2632&lt;&gt;"",0,"")</f>
        <v/>
      </c>
      <c r="B2624" t="str">
        <f>IFERROR(VLOOKUP(Belegerfassung!I2632,Konten!A:D,2,FALSE),"")</f>
        <v/>
      </c>
      <c r="C2624" t="str">
        <f>IF(A2624&lt;&gt;"",TEXT(Belegerfassung!C2632,"TT.MM.JJJJ"),"")</f>
        <v/>
      </c>
      <c r="D2624" t="str">
        <f>IFERROR(VLOOKUP(Belegerfassung!A2632,Abfrage!$E$2:$F$20,2,FALSE),"")</f>
        <v/>
      </c>
      <c r="E2624" t="str">
        <f>IF(A2624&lt;&gt;"",Belegerfassung!B2632,"")</f>
        <v/>
      </c>
      <c r="F2624" t="str">
        <f>IF(Belegerfassung!L2632="","",IF(Belegerfassung!L2632&lt;&gt;"",IF(Belegerfassung!L2632&lt;&gt;"",IF(Belegerfassung!J2632&lt;&gt;0,VLOOKUP(Belegerfassung!L2632,Abfrage!$A$2:$C$19,2,),VLOOKUP(Belegerfassung!L2632,Abfrage!$A$2:$C$19,3,)),"")))</f>
        <v/>
      </c>
      <c r="G2624" t="str">
        <f t="shared" si="120"/>
        <v/>
      </c>
      <c r="H2624" s="31" t="str">
        <f>IF(A2624&lt;&gt;"",-Belegerfassung!J2632+Belegerfassung!K2632,"")</f>
        <v/>
      </c>
      <c r="I2624" s="49" t="str">
        <f>IFERROR(IF(H2624&lt;&gt;"",Belegerfassung!L2632*100,""),IF(OR(Belegerfassung!L2632="Leistung EU - Erlöse",Belegerfassung!L2632="Lieferungen EU-Erlöse",Belegerfassung!L2632="EUST",Belegerfassung!L2632="Bauleistungen 20%")=TRUE,"",MID(Belegerfassung!L2632,4,2)))</f>
        <v/>
      </c>
      <c r="J2624" s="6" t="str">
        <f>IF(A2624&lt;&gt;"",LEFT(Belegerfassung!D2632,40),"")</f>
        <v/>
      </c>
      <c r="K2624" t="str">
        <f>IF(A2624&lt;&gt;"",VLOOKUP(D2624,Abfrage!$F$2:$G$21,2,FALSE),"")</f>
        <v/>
      </c>
      <c r="L2624" s="6" t="str">
        <f>IF(Belegerfassung!H2632&lt;&gt;"",Belegerfassung!H2632,"")</f>
        <v/>
      </c>
      <c r="M2624" t="str">
        <f>IFERROR(IF(Belegerfassung!E2632&lt;&gt;"",VLOOKUP(Belegerfassung!E2632,Abfrage!$L$2:$M$15,2,),""),"")</f>
        <v/>
      </c>
      <c r="N2624" t="str">
        <f t="shared" si="121"/>
        <v/>
      </c>
      <c r="O2624" t="str">
        <f t="shared" si="122"/>
        <v/>
      </c>
      <c r="P2624" t="str">
        <f>IF(Belegerfassung!G2632&lt;&gt;"",CONCATENATE(Belegerfassung!G2632,".pdf"),"")</f>
        <v/>
      </c>
    </row>
    <row r="2625" spans="1:16">
      <c r="A2625" t="str">
        <f>IF(Belegerfassung!C2633&lt;&gt;"",0,"")</f>
        <v/>
      </c>
      <c r="B2625" t="str">
        <f>IFERROR(VLOOKUP(Belegerfassung!I2633,Konten!A:D,2,FALSE),"")</f>
        <v/>
      </c>
      <c r="C2625" t="str">
        <f>IF(A2625&lt;&gt;"",TEXT(Belegerfassung!C2633,"TT.MM.JJJJ"),"")</f>
        <v/>
      </c>
      <c r="D2625" t="str">
        <f>IFERROR(VLOOKUP(Belegerfassung!A2633,Abfrage!$E$2:$F$20,2,FALSE),"")</f>
        <v/>
      </c>
      <c r="E2625" t="str">
        <f>IF(A2625&lt;&gt;"",Belegerfassung!B2633,"")</f>
        <v/>
      </c>
      <c r="F2625" t="str">
        <f>IF(Belegerfassung!L2633="","",IF(Belegerfassung!L2633&lt;&gt;"",IF(Belegerfassung!L2633&lt;&gt;"",IF(Belegerfassung!J2633&lt;&gt;0,VLOOKUP(Belegerfassung!L2633,Abfrage!$A$2:$C$19,2,),VLOOKUP(Belegerfassung!L2633,Abfrage!$A$2:$C$19,3,)),"")))</f>
        <v/>
      </c>
      <c r="G2625" t="str">
        <f t="shared" si="120"/>
        <v/>
      </c>
      <c r="H2625" s="31" t="str">
        <f>IF(A2625&lt;&gt;"",-Belegerfassung!J2633+Belegerfassung!K2633,"")</f>
        <v/>
      </c>
      <c r="I2625" s="49" t="str">
        <f>IFERROR(IF(H2625&lt;&gt;"",Belegerfassung!L2633*100,""),IF(OR(Belegerfassung!L2633="Leistung EU - Erlöse",Belegerfassung!L2633="Lieferungen EU-Erlöse",Belegerfassung!L2633="EUST",Belegerfassung!L2633="Bauleistungen 20%")=TRUE,"",MID(Belegerfassung!L2633,4,2)))</f>
        <v/>
      </c>
      <c r="J2625" s="6" t="str">
        <f>IF(A2625&lt;&gt;"",LEFT(Belegerfassung!D2633,40),"")</f>
        <v/>
      </c>
      <c r="K2625" t="str">
        <f>IF(A2625&lt;&gt;"",VLOOKUP(D2625,Abfrage!$F$2:$G$21,2,FALSE),"")</f>
        <v/>
      </c>
      <c r="L2625" s="6" t="str">
        <f>IF(Belegerfassung!H2633&lt;&gt;"",Belegerfassung!H2633,"")</f>
        <v/>
      </c>
      <c r="M2625" t="str">
        <f>IFERROR(IF(Belegerfassung!E2633&lt;&gt;"",VLOOKUP(Belegerfassung!E2633,Abfrage!$L$2:$M$15,2,),""),"")</f>
        <v/>
      </c>
      <c r="N2625" t="str">
        <f t="shared" si="121"/>
        <v/>
      </c>
      <c r="O2625" t="str">
        <f t="shared" si="122"/>
        <v/>
      </c>
      <c r="P2625" t="str">
        <f>IF(Belegerfassung!G2633&lt;&gt;"",CONCATENATE(Belegerfassung!G2633,".pdf"),"")</f>
        <v/>
      </c>
    </row>
    <row r="2626" spans="1:16">
      <c r="A2626" t="str">
        <f>IF(Belegerfassung!C2634&lt;&gt;"",0,"")</f>
        <v/>
      </c>
      <c r="B2626" t="str">
        <f>IFERROR(VLOOKUP(Belegerfassung!I2634,Konten!A:D,2,FALSE),"")</f>
        <v/>
      </c>
      <c r="C2626" t="str">
        <f>IF(A2626&lt;&gt;"",TEXT(Belegerfassung!C2634,"TT.MM.JJJJ"),"")</f>
        <v/>
      </c>
      <c r="D2626" t="str">
        <f>IFERROR(VLOOKUP(Belegerfassung!A2634,Abfrage!$E$2:$F$20,2,FALSE),"")</f>
        <v/>
      </c>
      <c r="E2626" t="str">
        <f>IF(A2626&lt;&gt;"",Belegerfassung!B2634,"")</f>
        <v/>
      </c>
      <c r="F2626" t="str">
        <f>IF(Belegerfassung!L2634="","",IF(Belegerfassung!L2634&lt;&gt;"",IF(Belegerfassung!L2634&lt;&gt;"",IF(Belegerfassung!J2634&lt;&gt;0,VLOOKUP(Belegerfassung!L2634,Abfrage!$A$2:$C$19,2,),VLOOKUP(Belegerfassung!L2634,Abfrage!$A$2:$C$19,3,)),"")))</f>
        <v/>
      </c>
      <c r="G2626" t="str">
        <f t="shared" si="120"/>
        <v/>
      </c>
      <c r="H2626" s="31" t="str">
        <f>IF(A2626&lt;&gt;"",-Belegerfassung!J2634+Belegerfassung!K2634,"")</f>
        <v/>
      </c>
      <c r="I2626" s="49" t="str">
        <f>IFERROR(IF(H2626&lt;&gt;"",Belegerfassung!L2634*100,""),IF(OR(Belegerfassung!L2634="Leistung EU - Erlöse",Belegerfassung!L2634="Lieferungen EU-Erlöse",Belegerfassung!L2634="EUST",Belegerfassung!L2634="Bauleistungen 20%")=TRUE,"",MID(Belegerfassung!L2634,4,2)))</f>
        <v/>
      </c>
      <c r="J2626" s="6" t="str">
        <f>IF(A2626&lt;&gt;"",LEFT(Belegerfassung!D2634,40),"")</f>
        <v/>
      </c>
      <c r="K2626" t="str">
        <f>IF(A2626&lt;&gt;"",VLOOKUP(D2626,Abfrage!$F$2:$G$21,2,FALSE),"")</f>
        <v/>
      </c>
      <c r="L2626" s="6" t="str">
        <f>IF(Belegerfassung!H2634&lt;&gt;"",Belegerfassung!H2634,"")</f>
        <v/>
      </c>
      <c r="M2626" t="str">
        <f>IFERROR(IF(Belegerfassung!E2634&lt;&gt;"",VLOOKUP(Belegerfassung!E2634,Abfrage!$L$2:$M$15,2,),""),"")</f>
        <v/>
      </c>
      <c r="N2626" t="str">
        <f t="shared" si="121"/>
        <v/>
      </c>
      <c r="O2626" t="str">
        <f t="shared" si="122"/>
        <v/>
      </c>
      <c r="P2626" t="str">
        <f>IF(Belegerfassung!G2634&lt;&gt;"",CONCATENATE(Belegerfassung!G2634,".pdf"),"")</f>
        <v/>
      </c>
    </row>
    <row r="2627" spans="1:16">
      <c r="A2627" t="str">
        <f>IF(Belegerfassung!C2635&lt;&gt;"",0,"")</f>
        <v/>
      </c>
      <c r="B2627" t="str">
        <f>IFERROR(VLOOKUP(Belegerfassung!I2635,Konten!A:D,2,FALSE),"")</f>
        <v/>
      </c>
      <c r="C2627" t="str">
        <f>IF(A2627&lt;&gt;"",TEXT(Belegerfassung!C2635,"TT.MM.JJJJ"),"")</f>
        <v/>
      </c>
      <c r="D2627" t="str">
        <f>IFERROR(VLOOKUP(Belegerfassung!A2635,Abfrage!$E$2:$F$20,2,FALSE),"")</f>
        <v/>
      </c>
      <c r="E2627" t="str">
        <f>IF(A2627&lt;&gt;"",Belegerfassung!B2635,"")</f>
        <v/>
      </c>
      <c r="F2627" t="str">
        <f>IF(Belegerfassung!L2635="","",IF(Belegerfassung!L2635&lt;&gt;"",IF(Belegerfassung!L2635&lt;&gt;"",IF(Belegerfassung!J2635&lt;&gt;0,VLOOKUP(Belegerfassung!L2635,Abfrage!$A$2:$C$19,2,),VLOOKUP(Belegerfassung!L2635,Abfrage!$A$2:$C$19,3,)),"")))</f>
        <v/>
      </c>
      <c r="G2627" t="str">
        <f t="shared" ref="G2627:G2690" si="123">IF(A2627&lt;&gt;"",1,"")</f>
        <v/>
      </c>
      <c r="H2627" s="31" t="str">
        <f>IF(A2627&lt;&gt;"",-Belegerfassung!J2635+Belegerfassung!K2635,"")</f>
        <v/>
      </c>
      <c r="I2627" s="49" t="str">
        <f>IFERROR(IF(H2627&lt;&gt;"",Belegerfassung!L2635*100,""),IF(OR(Belegerfassung!L2635="Leistung EU - Erlöse",Belegerfassung!L2635="Lieferungen EU-Erlöse",Belegerfassung!L2635="EUST",Belegerfassung!L2635="Bauleistungen 20%")=TRUE,"",MID(Belegerfassung!L2635,4,2)))</f>
        <v/>
      </c>
      <c r="J2627" s="6" t="str">
        <f>IF(A2627&lt;&gt;"",LEFT(Belegerfassung!D2635,40),"")</f>
        <v/>
      </c>
      <c r="K2627" t="str">
        <f>IF(A2627&lt;&gt;"",VLOOKUP(D2627,Abfrage!$F$2:$G$21,2,FALSE),"")</f>
        <v/>
      </c>
      <c r="L2627" s="6" t="str">
        <f>IF(Belegerfassung!H2635&lt;&gt;"",Belegerfassung!H2635,"")</f>
        <v/>
      </c>
      <c r="M2627" t="str">
        <f>IFERROR(IF(Belegerfassung!E2635&lt;&gt;"",VLOOKUP(Belegerfassung!E2635,Abfrage!$L$2:$M$15,2,),""),"")</f>
        <v/>
      </c>
      <c r="N2627" t="str">
        <f t="shared" ref="N2627:N2690" si="124">IF(A2627&lt;&gt;"","E","")</f>
        <v/>
      </c>
      <c r="O2627" t="str">
        <f t="shared" ref="O2627:O2690" si="125">IF(A2627&lt;&gt;"","A","")</f>
        <v/>
      </c>
      <c r="P2627" t="str">
        <f>IF(Belegerfassung!G2635&lt;&gt;"",CONCATENATE(Belegerfassung!G2635,".pdf"),"")</f>
        <v/>
      </c>
    </row>
    <row r="2628" spans="1:16">
      <c r="A2628" t="str">
        <f>IF(Belegerfassung!C2636&lt;&gt;"",0,"")</f>
        <v/>
      </c>
      <c r="B2628" t="str">
        <f>IFERROR(VLOOKUP(Belegerfassung!I2636,Konten!A:D,2,FALSE),"")</f>
        <v/>
      </c>
      <c r="C2628" t="str">
        <f>IF(A2628&lt;&gt;"",TEXT(Belegerfassung!C2636,"TT.MM.JJJJ"),"")</f>
        <v/>
      </c>
      <c r="D2628" t="str">
        <f>IFERROR(VLOOKUP(Belegerfassung!A2636,Abfrage!$E$2:$F$20,2,FALSE),"")</f>
        <v/>
      </c>
      <c r="E2628" t="str">
        <f>IF(A2628&lt;&gt;"",Belegerfassung!B2636,"")</f>
        <v/>
      </c>
      <c r="F2628" t="str">
        <f>IF(Belegerfassung!L2636="","",IF(Belegerfassung!L2636&lt;&gt;"",IF(Belegerfassung!L2636&lt;&gt;"",IF(Belegerfassung!J2636&lt;&gt;0,VLOOKUP(Belegerfassung!L2636,Abfrage!$A$2:$C$19,2,),VLOOKUP(Belegerfassung!L2636,Abfrage!$A$2:$C$19,3,)),"")))</f>
        <v/>
      </c>
      <c r="G2628" t="str">
        <f t="shared" si="123"/>
        <v/>
      </c>
      <c r="H2628" s="31" t="str">
        <f>IF(A2628&lt;&gt;"",-Belegerfassung!J2636+Belegerfassung!K2636,"")</f>
        <v/>
      </c>
      <c r="I2628" s="49" t="str">
        <f>IFERROR(IF(H2628&lt;&gt;"",Belegerfassung!L2636*100,""),IF(OR(Belegerfassung!L2636="Leistung EU - Erlöse",Belegerfassung!L2636="Lieferungen EU-Erlöse",Belegerfassung!L2636="EUST",Belegerfassung!L2636="Bauleistungen 20%")=TRUE,"",MID(Belegerfassung!L2636,4,2)))</f>
        <v/>
      </c>
      <c r="J2628" s="6" t="str">
        <f>IF(A2628&lt;&gt;"",LEFT(Belegerfassung!D2636,40),"")</f>
        <v/>
      </c>
      <c r="K2628" t="str">
        <f>IF(A2628&lt;&gt;"",VLOOKUP(D2628,Abfrage!$F$2:$G$21,2,FALSE),"")</f>
        <v/>
      </c>
      <c r="L2628" s="6" t="str">
        <f>IF(Belegerfassung!H2636&lt;&gt;"",Belegerfassung!H2636,"")</f>
        <v/>
      </c>
      <c r="M2628" t="str">
        <f>IFERROR(IF(Belegerfassung!E2636&lt;&gt;"",VLOOKUP(Belegerfassung!E2636,Abfrage!$L$2:$M$15,2,),""),"")</f>
        <v/>
      </c>
      <c r="N2628" t="str">
        <f t="shared" si="124"/>
        <v/>
      </c>
      <c r="O2628" t="str">
        <f t="shared" si="125"/>
        <v/>
      </c>
      <c r="P2628" t="str">
        <f>IF(Belegerfassung!G2636&lt;&gt;"",CONCATENATE(Belegerfassung!G2636,".pdf"),"")</f>
        <v/>
      </c>
    </row>
    <row r="2629" spans="1:16">
      <c r="A2629" t="str">
        <f>IF(Belegerfassung!C2637&lt;&gt;"",0,"")</f>
        <v/>
      </c>
      <c r="B2629" t="str">
        <f>IFERROR(VLOOKUP(Belegerfassung!I2637,Konten!A:D,2,FALSE),"")</f>
        <v/>
      </c>
      <c r="C2629" t="str">
        <f>IF(A2629&lt;&gt;"",TEXT(Belegerfassung!C2637,"TT.MM.JJJJ"),"")</f>
        <v/>
      </c>
      <c r="D2629" t="str">
        <f>IFERROR(VLOOKUP(Belegerfassung!A2637,Abfrage!$E$2:$F$20,2,FALSE),"")</f>
        <v/>
      </c>
      <c r="E2629" t="str">
        <f>IF(A2629&lt;&gt;"",Belegerfassung!B2637,"")</f>
        <v/>
      </c>
      <c r="F2629" t="str">
        <f>IF(Belegerfassung!L2637="","",IF(Belegerfassung!L2637&lt;&gt;"",IF(Belegerfassung!L2637&lt;&gt;"",IF(Belegerfassung!J2637&lt;&gt;0,VLOOKUP(Belegerfassung!L2637,Abfrage!$A$2:$C$19,2,),VLOOKUP(Belegerfassung!L2637,Abfrage!$A$2:$C$19,3,)),"")))</f>
        <v/>
      </c>
      <c r="G2629" t="str">
        <f t="shared" si="123"/>
        <v/>
      </c>
      <c r="H2629" s="31" t="str">
        <f>IF(A2629&lt;&gt;"",-Belegerfassung!J2637+Belegerfassung!K2637,"")</f>
        <v/>
      </c>
      <c r="I2629" s="49" t="str">
        <f>IFERROR(IF(H2629&lt;&gt;"",Belegerfassung!L2637*100,""),IF(OR(Belegerfassung!L2637="Leistung EU - Erlöse",Belegerfassung!L2637="Lieferungen EU-Erlöse",Belegerfassung!L2637="EUST",Belegerfassung!L2637="Bauleistungen 20%")=TRUE,"",MID(Belegerfassung!L2637,4,2)))</f>
        <v/>
      </c>
      <c r="J2629" s="6" t="str">
        <f>IF(A2629&lt;&gt;"",LEFT(Belegerfassung!D2637,40),"")</f>
        <v/>
      </c>
      <c r="K2629" t="str">
        <f>IF(A2629&lt;&gt;"",VLOOKUP(D2629,Abfrage!$F$2:$G$21,2,FALSE),"")</f>
        <v/>
      </c>
      <c r="L2629" s="6" t="str">
        <f>IF(Belegerfassung!H2637&lt;&gt;"",Belegerfassung!H2637,"")</f>
        <v/>
      </c>
      <c r="M2629" t="str">
        <f>IFERROR(IF(Belegerfassung!E2637&lt;&gt;"",VLOOKUP(Belegerfassung!E2637,Abfrage!$L$2:$M$15,2,),""),"")</f>
        <v/>
      </c>
      <c r="N2629" t="str">
        <f t="shared" si="124"/>
        <v/>
      </c>
      <c r="O2629" t="str">
        <f t="shared" si="125"/>
        <v/>
      </c>
      <c r="P2629" t="str">
        <f>IF(Belegerfassung!G2637&lt;&gt;"",CONCATENATE(Belegerfassung!G2637,".pdf"),"")</f>
        <v/>
      </c>
    </row>
    <row r="2630" spans="1:16">
      <c r="A2630" t="str">
        <f>IF(Belegerfassung!C2638&lt;&gt;"",0,"")</f>
        <v/>
      </c>
      <c r="B2630" t="str">
        <f>IFERROR(VLOOKUP(Belegerfassung!I2638,Konten!A:D,2,FALSE),"")</f>
        <v/>
      </c>
      <c r="C2630" t="str">
        <f>IF(A2630&lt;&gt;"",TEXT(Belegerfassung!C2638,"TT.MM.JJJJ"),"")</f>
        <v/>
      </c>
      <c r="D2630" t="str">
        <f>IFERROR(VLOOKUP(Belegerfassung!A2638,Abfrage!$E$2:$F$20,2,FALSE),"")</f>
        <v/>
      </c>
      <c r="E2630" t="str">
        <f>IF(A2630&lt;&gt;"",Belegerfassung!B2638,"")</f>
        <v/>
      </c>
      <c r="F2630" t="str">
        <f>IF(Belegerfassung!L2638="","",IF(Belegerfassung!L2638&lt;&gt;"",IF(Belegerfassung!L2638&lt;&gt;"",IF(Belegerfassung!J2638&lt;&gt;0,VLOOKUP(Belegerfassung!L2638,Abfrage!$A$2:$C$19,2,),VLOOKUP(Belegerfassung!L2638,Abfrage!$A$2:$C$19,3,)),"")))</f>
        <v/>
      </c>
      <c r="G2630" t="str">
        <f t="shared" si="123"/>
        <v/>
      </c>
      <c r="H2630" s="31" t="str">
        <f>IF(A2630&lt;&gt;"",-Belegerfassung!J2638+Belegerfassung!K2638,"")</f>
        <v/>
      </c>
      <c r="I2630" s="49" t="str">
        <f>IFERROR(IF(H2630&lt;&gt;"",Belegerfassung!L2638*100,""),IF(OR(Belegerfassung!L2638="Leistung EU - Erlöse",Belegerfassung!L2638="Lieferungen EU-Erlöse",Belegerfassung!L2638="EUST",Belegerfassung!L2638="Bauleistungen 20%")=TRUE,"",MID(Belegerfassung!L2638,4,2)))</f>
        <v/>
      </c>
      <c r="J2630" s="6" t="str">
        <f>IF(A2630&lt;&gt;"",LEFT(Belegerfassung!D2638,40),"")</f>
        <v/>
      </c>
      <c r="K2630" t="str">
        <f>IF(A2630&lt;&gt;"",VLOOKUP(D2630,Abfrage!$F$2:$G$21,2,FALSE),"")</f>
        <v/>
      </c>
      <c r="L2630" s="6" t="str">
        <f>IF(Belegerfassung!H2638&lt;&gt;"",Belegerfassung!H2638,"")</f>
        <v/>
      </c>
      <c r="M2630" t="str">
        <f>IFERROR(IF(Belegerfassung!E2638&lt;&gt;"",VLOOKUP(Belegerfassung!E2638,Abfrage!$L$2:$M$15,2,),""),"")</f>
        <v/>
      </c>
      <c r="N2630" t="str">
        <f t="shared" si="124"/>
        <v/>
      </c>
      <c r="O2630" t="str">
        <f t="shared" si="125"/>
        <v/>
      </c>
      <c r="P2630" t="str">
        <f>IF(Belegerfassung!G2638&lt;&gt;"",CONCATENATE(Belegerfassung!G2638,".pdf"),"")</f>
        <v/>
      </c>
    </row>
    <row r="2631" spans="1:16">
      <c r="A2631" t="str">
        <f>IF(Belegerfassung!C2639&lt;&gt;"",0,"")</f>
        <v/>
      </c>
      <c r="B2631" t="str">
        <f>IFERROR(VLOOKUP(Belegerfassung!I2639,Konten!A:D,2,FALSE),"")</f>
        <v/>
      </c>
      <c r="C2631" t="str">
        <f>IF(A2631&lt;&gt;"",TEXT(Belegerfassung!C2639,"TT.MM.JJJJ"),"")</f>
        <v/>
      </c>
      <c r="D2631" t="str">
        <f>IFERROR(VLOOKUP(Belegerfassung!A2639,Abfrage!$E$2:$F$20,2,FALSE),"")</f>
        <v/>
      </c>
      <c r="E2631" t="str">
        <f>IF(A2631&lt;&gt;"",Belegerfassung!B2639,"")</f>
        <v/>
      </c>
      <c r="F2631" t="str">
        <f>IF(Belegerfassung!L2639="","",IF(Belegerfassung!L2639&lt;&gt;"",IF(Belegerfassung!L2639&lt;&gt;"",IF(Belegerfassung!J2639&lt;&gt;0,VLOOKUP(Belegerfassung!L2639,Abfrage!$A$2:$C$19,2,),VLOOKUP(Belegerfassung!L2639,Abfrage!$A$2:$C$19,3,)),"")))</f>
        <v/>
      </c>
      <c r="G2631" t="str">
        <f t="shared" si="123"/>
        <v/>
      </c>
      <c r="H2631" s="31" t="str">
        <f>IF(A2631&lt;&gt;"",-Belegerfassung!J2639+Belegerfassung!K2639,"")</f>
        <v/>
      </c>
      <c r="I2631" s="49" t="str">
        <f>IFERROR(IF(H2631&lt;&gt;"",Belegerfassung!L2639*100,""),IF(OR(Belegerfassung!L2639="Leistung EU - Erlöse",Belegerfassung!L2639="Lieferungen EU-Erlöse",Belegerfassung!L2639="EUST",Belegerfassung!L2639="Bauleistungen 20%")=TRUE,"",MID(Belegerfassung!L2639,4,2)))</f>
        <v/>
      </c>
      <c r="J2631" s="6" t="str">
        <f>IF(A2631&lt;&gt;"",LEFT(Belegerfassung!D2639,40),"")</f>
        <v/>
      </c>
      <c r="K2631" t="str">
        <f>IF(A2631&lt;&gt;"",VLOOKUP(D2631,Abfrage!$F$2:$G$21,2,FALSE),"")</f>
        <v/>
      </c>
      <c r="L2631" s="6" t="str">
        <f>IF(Belegerfassung!H2639&lt;&gt;"",Belegerfassung!H2639,"")</f>
        <v/>
      </c>
      <c r="M2631" t="str">
        <f>IFERROR(IF(Belegerfassung!E2639&lt;&gt;"",VLOOKUP(Belegerfassung!E2639,Abfrage!$L$2:$M$15,2,),""),"")</f>
        <v/>
      </c>
      <c r="N2631" t="str">
        <f t="shared" si="124"/>
        <v/>
      </c>
      <c r="O2631" t="str">
        <f t="shared" si="125"/>
        <v/>
      </c>
      <c r="P2631" t="str">
        <f>IF(Belegerfassung!G2639&lt;&gt;"",CONCATENATE(Belegerfassung!G2639,".pdf"),"")</f>
        <v/>
      </c>
    </row>
    <row r="2632" spans="1:16">
      <c r="A2632" t="str">
        <f>IF(Belegerfassung!C2640&lt;&gt;"",0,"")</f>
        <v/>
      </c>
      <c r="B2632" t="str">
        <f>IFERROR(VLOOKUP(Belegerfassung!I2640,Konten!A:D,2,FALSE),"")</f>
        <v/>
      </c>
      <c r="C2632" t="str">
        <f>IF(A2632&lt;&gt;"",TEXT(Belegerfassung!C2640,"TT.MM.JJJJ"),"")</f>
        <v/>
      </c>
      <c r="D2632" t="str">
        <f>IFERROR(VLOOKUP(Belegerfassung!A2640,Abfrage!$E$2:$F$20,2,FALSE),"")</f>
        <v/>
      </c>
      <c r="E2632" t="str">
        <f>IF(A2632&lt;&gt;"",Belegerfassung!B2640,"")</f>
        <v/>
      </c>
      <c r="F2632" t="str">
        <f>IF(Belegerfassung!L2640="","",IF(Belegerfassung!L2640&lt;&gt;"",IF(Belegerfassung!L2640&lt;&gt;"",IF(Belegerfassung!J2640&lt;&gt;0,VLOOKUP(Belegerfassung!L2640,Abfrage!$A$2:$C$19,2,),VLOOKUP(Belegerfassung!L2640,Abfrage!$A$2:$C$19,3,)),"")))</f>
        <v/>
      </c>
      <c r="G2632" t="str">
        <f t="shared" si="123"/>
        <v/>
      </c>
      <c r="H2632" s="31" t="str">
        <f>IF(A2632&lt;&gt;"",-Belegerfassung!J2640+Belegerfassung!K2640,"")</f>
        <v/>
      </c>
      <c r="I2632" s="49" t="str">
        <f>IFERROR(IF(H2632&lt;&gt;"",Belegerfassung!L2640*100,""),IF(OR(Belegerfassung!L2640="Leistung EU - Erlöse",Belegerfassung!L2640="Lieferungen EU-Erlöse",Belegerfassung!L2640="EUST",Belegerfassung!L2640="Bauleistungen 20%")=TRUE,"",MID(Belegerfassung!L2640,4,2)))</f>
        <v/>
      </c>
      <c r="J2632" s="6" t="str">
        <f>IF(A2632&lt;&gt;"",LEFT(Belegerfassung!D2640,40),"")</f>
        <v/>
      </c>
      <c r="K2632" t="str">
        <f>IF(A2632&lt;&gt;"",VLOOKUP(D2632,Abfrage!$F$2:$G$21,2,FALSE),"")</f>
        <v/>
      </c>
      <c r="L2632" s="6" t="str">
        <f>IF(Belegerfassung!H2640&lt;&gt;"",Belegerfassung!H2640,"")</f>
        <v/>
      </c>
      <c r="M2632" t="str">
        <f>IFERROR(IF(Belegerfassung!E2640&lt;&gt;"",VLOOKUP(Belegerfassung!E2640,Abfrage!$L$2:$M$15,2,),""),"")</f>
        <v/>
      </c>
      <c r="N2632" t="str">
        <f t="shared" si="124"/>
        <v/>
      </c>
      <c r="O2632" t="str">
        <f t="shared" si="125"/>
        <v/>
      </c>
      <c r="P2632" t="str">
        <f>IF(Belegerfassung!G2640&lt;&gt;"",CONCATENATE(Belegerfassung!G2640,".pdf"),"")</f>
        <v/>
      </c>
    </row>
    <row r="2633" spans="1:16">
      <c r="A2633" t="str">
        <f>IF(Belegerfassung!C2641&lt;&gt;"",0,"")</f>
        <v/>
      </c>
      <c r="B2633" t="str">
        <f>IFERROR(VLOOKUP(Belegerfassung!I2641,Konten!A:D,2,FALSE),"")</f>
        <v/>
      </c>
      <c r="C2633" t="str">
        <f>IF(A2633&lt;&gt;"",TEXT(Belegerfassung!C2641,"TT.MM.JJJJ"),"")</f>
        <v/>
      </c>
      <c r="D2633" t="str">
        <f>IFERROR(VLOOKUP(Belegerfassung!A2641,Abfrage!$E$2:$F$20,2,FALSE),"")</f>
        <v/>
      </c>
      <c r="E2633" t="str">
        <f>IF(A2633&lt;&gt;"",Belegerfassung!B2641,"")</f>
        <v/>
      </c>
      <c r="F2633" t="str">
        <f>IF(Belegerfassung!L2641="","",IF(Belegerfassung!L2641&lt;&gt;"",IF(Belegerfassung!L2641&lt;&gt;"",IF(Belegerfassung!J2641&lt;&gt;0,VLOOKUP(Belegerfassung!L2641,Abfrage!$A$2:$C$19,2,),VLOOKUP(Belegerfassung!L2641,Abfrage!$A$2:$C$19,3,)),"")))</f>
        <v/>
      </c>
      <c r="G2633" t="str">
        <f t="shared" si="123"/>
        <v/>
      </c>
      <c r="H2633" s="31" t="str">
        <f>IF(A2633&lt;&gt;"",-Belegerfassung!J2641+Belegerfassung!K2641,"")</f>
        <v/>
      </c>
      <c r="I2633" s="49" t="str">
        <f>IFERROR(IF(H2633&lt;&gt;"",Belegerfassung!L2641*100,""),IF(OR(Belegerfassung!L2641="Leistung EU - Erlöse",Belegerfassung!L2641="Lieferungen EU-Erlöse",Belegerfassung!L2641="EUST",Belegerfassung!L2641="Bauleistungen 20%")=TRUE,"",MID(Belegerfassung!L2641,4,2)))</f>
        <v/>
      </c>
      <c r="J2633" s="6" t="str">
        <f>IF(A2633&lt;&gt;"",LEFT(Belegerfassung!D2641,40),"")</f>
        <v/>
      </c>
      <c r="K2633" t="str">
        <f>IF(A2633&lt;&gt;"",VLOOKUP(D2633,Abfrage!$F$2:$G$21,2,FALSE),"")</f>
        <v/>
      </c>
      <c r="L2633" s="6" t="str">
        <f>IF(Belegerfassung!H2641&lt;&gt;"",Belegerfassung!H2641,"")</f>
        <v/>
      </c>
      <c r="M2633" t="str">
        <f>IFERROR(IF(Belegerfassung!E2641&lt;&gt;"",VLOOKUP(Belegerfassung!E2641,Abfrage!$L$2:$M$15,2,),""),"")</f>
        <v/>
      </c>
      <c r="N2633" t="str">
        <f t="shared" si="124"/>
        <v/>
      </c>
      <c r="O2633" t="str">
        <f t="shared" si="125"/>
        <v/>
      </c>
      <c r="P2633" t="str">
        <f>IF(Belegerfassung!G2641&lt;&gt;"",CONCATENATE(Belegerfassung!G2641,".pdf"),"")</f>
        <v/>
      </c>
    </row>
    <row r="2634" spans="1:16">
      <c r="A2634" t="str">
        <f>IF(Belegerfassung!C2642&lt;&gt;"",0,"")</f>
        <v/>
      </c>
      <c r="B2634" t="str">
        <f>IFERROR(VLOOKUP(Belegerfassung!I2642,Konten!A:D,2,FALSE),"")</f>
        <v/>
      </c>
      <c r="C2634" t="str">
        <f>IF(A2634&lt;&gt;"",TEXT(Belegerfassung!C2642,"TT.MM.JJJJ"),"")</f>
        <v/>
      </c>
      <c r="D2634" t="str">
        <f>IFERROR(VLOOKUP(Belegerfassung!A2642,Abfrage!$E$2:$F$20,2,FALSE),"")</f>
        <v/>
      </c>
      <c r="E2634" t="str">
        <f>IF(A2634&lt;&gt;"",Belegerfassung!B2642,"")</f>
        <v/>
      </c>
      <c r="F2634" t="str">
        <f>IF(Belegerfassung!L2642="","",IF(Belegerfassung!L2642&lt;&gt;"",IF(Belegerfassung!L2642&lt;&gt;"",IF(Belegerfassung!J2642&lt;&gt;0,VLOOKUP(Belegerfassung!L2642,Abfrage!$A$2:$C$19,2,),VLOOKUP(Belegerfassung!L2642,Abfrage!$A$2:$C$19,3,)),"")))</f>
        <v/>
      </c>
      <c r="G2634" t="str">
        <f t="shared" si="123"/>
        <v/>
      </c>
      <c r="H2634" s="31" t="str">
        <f>IF(A2634&lt;&gt;"",-Belegerfassung!J2642+Belegerfassung!K2642,"")</f>
        <v/>
      </c>
      <c r="I2634" s="49" t="str">
        <f>IFERROR(IF(H2634&lt;&gt;"",Belegerfassung!L2642*100,""),IF(OR(Belegerfassung!L2642="Leistung EU - Erlöse",Belegerfassung!L2642="Lieferungen EU-Erlöse",Belegerfassung!L2642="EUST",Belegerfassung!L2642="Bauleistungen 20%")=TRUE,"",MID(Belegerfassung!L2642,4,2)))</f>
        <v/>
      </c>
      <c r="J2634" s="6" t="str">
        <f>IF(A2634&lt;&gt;"",LEFT(Belegerfassung!D2642,40),"")</f>
        <v/>
      </c>
      <c r="K2634" t="str">
        <f>IF(A2634&lt;&gt;"",VLOOKUP(D2634,Abfrage!$F$2:$G$21,2,FALSE),"")</f>
        <v/>
      </c>
      <c r="L2634" s="6" t="str">
        <f>IF(Belegerfassung!H2642&lt;&gt;"",Belegerfassung!H2642,"")</f>
        <v/>
      </c>
      <c r="M2634" t="str">
        <f>IFERROR(IF(Belegerfassung!E2642&lt;&gt;"",VLOOKUP(Belegerfassung!E2642,Abfrage!$L$2:$M$15,2,),""),"")</f>
        <v/>
      </c>
      <c r="N2634" t="str">
        <f t="shared" si="124"/>
        <v/>
      </c>
      <c r="O2634" t="str">
        <f t="shared" si="125"/>
        <v/>
      </c>
      <c r="P2634" t="str">
        <f>IF(Belegerfassung!G2642&lt;&gt;"",CONCATENATE(Belegerfassung!G2642,".pdf"),"")</f>
        <v/>
      </c>
    </row>
    <row r="2635" spans="1:16">
      <c r="A2635" t="str">
        <f>IF(Belegerfassung!C2643&lt;&gt;"",0,"")</f>
        <v/>
      </c>
      <c r="B2635" t="str">
        <f>IFERROR(VLOOKUP(Belegerfassung!I2643,Konten!A:D,2,FALSE),"")</f>
        <v/>
      </c>
      <c r="C2635" t="str">
        <f>IF(A2635&lt;&gt;"",TEXT(Belegerfassung!C2643,"TT.MM.JJJJ"),"")</f>
        <v/>
      </c>
      <c r="D2635" t="str">
        <f>IFERROR(VLOOKUP(Belegerfassung!A2643,Abfrage!$E$2:$F$20,2,FALSE),"")</f>
        <v/>
      </c>
      <c r="E2635" t="str">
        <f>IF(A2635&lt;&gt;"",Belegerfassung!B2643,"")</f>
        <v/>
      </c>
      <c r="F2635" t="str">
        <f>IF(Belegerfassung!L2643="","",IF(Belegerfassung!L2643&lt;&gt;"",IF(Belegerfassung!L2643&lt;&gt;"",IF(Belegerfassung!J2643&lt;&gt;0,VLOOKUP(Belegerfassung!L2643,Abfrage!$A$2:$C$19,2,),VLOOKUP(Belegerfassung!L2643,Abfrage!$A$2:$C$19,3,)),"")))</f>
        <v/>
      </c>
      <c r="G2635" t="str">
        <f t="shared" si="123"/>
        <v/>
      </c>
      <c r="H2635" s="31" t="str">
        <f>IF(A2635&lt;&gt;"",-Belegerfassung!J2643+Belegerfassung!K2643,"")</f>
        <v/>
      </c>
      <c r="I2635" s="49" t="str">
        <f>IFERROR(IF(H2635&lt;&gt;"",Belegerfassung!L2643*100,""),IF(OR(Belegerfassung!L2643="Leistung EU - Erlöse",Belegerfassung!L2643="Lieferungen EU-Erlöse",Belegerfassung!L2643="EUST",Belegerfassung!L2643="Bauleistungen 20%")=TRUE,"",MID(Belegerfassung!L2643,4,2)))</f>
        <v/>
      </c>
      <c r="J2635" s="6" t="str">
        <f>IF(A2635&lt;&gt;"",LEFT(Belegerfassung!D2643,40),"")</f>
        <v/>
      </c>
      <c r="K2635" t="str">
        <f>IF(A2635&lt;&gt;"",VLOOKUP(D2635,Abfrage!$F$2:$G$21,2,FALSE),"")</f>
        <v/>
      </c>
      <c r="L2635" s="6" t="str">
        <f>IF(Belegerfassung!H2643&lt;&gt;"",Belegerfassung!H2643,"")</f>
        <v/>
      </c>
      <c r="M2635" t="str">
        <f>IFERROR(IF(Belegerfassung!E2643&lt;&gt;"",VLOOKUP(Belegerfassung!E2643,Abfrage!$L$2:$M$15,2,),""),"")</f>
        <v/>
      </c>
      <c r="N2635" t="str">
        <f t="shared" si="124"/>
        <v/>
      </c>
      <c r="O2635" t="str">
        <f t="shared" si="125"/>
        <v/>
      </c>
      <c r="P2635" t="str">
        <f>IF(Belegerfassung!G2643&lt;&gt;"",CONCATENATE(Belegerfassung!G2643,".pdf"),"")</f>
        <v/>
      </c>
    </row>
    <row r="2636" spans="1:16">
      <c r="A2636" t="str">
        <f>IF(Belegerfassung!C2644&lt;&gt;"",0,"")</f>
        <v/>
      </c>
      <c r="B2636" t="str">
        <f>IFERROR(VLOOKUP(Belegerfassung!I2644,Konten!A:D,2,FALSE),"")</f>
        <v/>
      </c>
      <c r="C2636" t="str">
        <f>IF(A2636&lt;&gt;"",TEXT(Belegerfassung!C2644,"TT.MM.JJJJ"),"")</f>
        <v/>
      </c>
      <c r="D2636" t="str">
        <f>IFERROR(VLOOKUP(Belegerfassung!A2644,Abfrage!$E$2:$F$20,2,FALSE),"")</f>
        <v/>
      </c>
      <c r="E2636" t="str">
        <f>IF(A2636&lt;&gt;"",Belegerfassung!B2644,"")</f>
        <v/>
      </c>
      <c r="F2636" t="str">
        <f>IF(Belegerfassung!L2644="","",IF(Belegerfassung!L2644&lt;&gt;"",IF(Belegerfassung!L2644&lt;&gt;"",IF(Belegerfassung!J2644&lt;&gt;0,VLOOKUP(Belegerfassung!L2644,Abfrage!$A$2:$C$19,2,),VLOOKUP(Belegerfassung!L2644,Abfrage!$A$2:$C$19,3,)),"")))</f>
        <v/>
      </c>
      <c r="G2636" t="str">
        <f t="shared" si="123"/>
        <v/>
      </c>
      <c r="H2636" s="31" t="str">
        <f>IF(A2636&lt;&gt;"",-Belegerfassung!J2644+Belegerfassung!K2644,"")</f>
        <v/>
      </c>
      <c r="I2636" s="49" t="str">
        <f>IFERROR(IF(H2636&lt;&gt;"",Belegerfassung!L2644*100,""),IF(OR(Belegerfassung!L2644="Leistung EU - Erlöse",Belegerfassung!L2644="Lieferungen EU-Erlöse",Belegerfassung!L2644="EUST",Belegerfassung!L2644="Bauleistungen 20%")=TRUE,"",MID(Belegerfassung!L2644,4,2)))</f>
        <v/>
      </c>
      <c r="J2636" s="6" t="str">
        <f>IF(A2636&lt;&gt;"",LEFT(Belegerfassung!D2644,40),"")</f>
        <v/>
      </c>
      <c r="K2636" t="str">
        <f>IF(A2636&lt;&gt;"",VLOOKUP(D2636,Abfrage!$F$2:$G$21,2,FALSE),"")</f>
        <v/>
      </c>
      <c r="L2636" s="6" t="str">
        <f>IF(Belegerfassung!H2644&lt;&gt;"",Belegerfassung!H2644,"")</f>
        <v/>
      </c>
      <c r="M2636" t="str">
        <f>IFERROR(IF(Belegerfassung!E2644&lt;&gt;"",VLOOKUP(Belegerfassung!E2644,Abfrage!$L$2:$M$15,2,),""),"")</f>
        <v/>
      </c>
      <c r="N2636" t="str">
        <f t="shared" si="124"/>
        <v/>
      </c>
      <c r="O2636" t="str">
        <f t="shared" si="125"/>
        <v/>
      </c>
      <c r="P2636" t="str">
        <f>IF(Belegerfassung!G2644&lt;&gt;"",CONCATENATE(Belegerfassung!G2644,".pdf"),"")</f>
        <v/>
      </c>
    </row>
    <row r="2637" spans="1:16">
      <c r="A2637" t="str">
        <f>IF(Belegerfassung!C2645&lt;&gt;"",0,"")</f>
        <v/>
      </c>
      <c r="B2637" t="str">
        <f>IFERROR(VLOOKUP(Belegerfassung!I2645,Konten!A:D,2,FALSE),"")</f>
        <v/>
      </c>
      <c r="C2637" t="str">
        <f>IF(A2637&lt;&gt;"",TEXT(Belegerfassung!C2645,"TT.MM.JJJJ"),"")</f>
        <v/>
      </c>
      <c r="D2637" t="str">
        <f>IFERROR(VLOOKUP(Belegerfassung!A2645,Abfrage!$E$2:$F$20,2,FALSE),"")</f>
        <v/>
      </c>
      <c r="E2637" t="str">
        <f>IF(A2637&lt;&gt;"",Belegerfassung!B2645,"")</f>
        <v/>
      </c>
      <c r="F2637" t="str">
        <f>IF(Belegerfassung!L2645="","",IF(Belegerfassung!L2645&lt;&gt;"",IF(Belegerfassung!L2645&lt;&gt;"",IF(Belegerfassung!J2645&lt;&gt;0,VLOOKUP(Belegerfassung!L2645,Abfrage!$A$2:$C$19,2,),VLOOKUP(Belegerfassung!L2645,Abfrage!$A$2:$C$19,3,)),"")))</f>
        <v/>
      </c>
      <c r="G2637" t="str">
        <f t="shared" si="123"/>
        <v/>
      </c>
      <c r="H2637" s="31" t="str">
        <f>IF(A2637&lt;&gt;"",-Belegerfassung!J2645+Belegerfassung!K2645,"")</f>
        <v/>
      </c>
      <c r="I2637" s="49" t="str">
        <f>IFERROR(IF(H2637&lt;&gt;"",Belegerfassung!L2645*100,""),IF(OR(Belegerfassung!L2645="Leistung EU - Erlöse",Belegerfassung!L2645="Lieferungen EU-Erlöse",Belegerfassung!L2645="EUST",Belegerfassung!L2645="Bauleistungen 20%")=TRUE,"",MID(Belegerfassung!L2645,4,2)))</f>
        <v/>
      </c>
      <c r="J2637" s="6" t="str">
        <f>IF(A2637&lt;&gt;"",LEFT(Belegerfassung!D2645,40),"")</f>
        <v/>
      </c>
      <c r="K2637" t="str">
        <f>IF(A2637&lt;&gt;"",VLOOKUP(D2637,Abfrage!$F$2:$G$21,2,FALSE),"")</f>
        <v/>
      </c>
      <c r="L2637" s="6" t="str">
        <f>IF(Belegerfassung!H2645&lt;&gt;"",Belegerfassung!H2645,"")</f>
        <v/>
      </c>
      <c r="M2637" t="str">
        <f>IFERROR(IF(Belegerfassung!E2645&lt;&gt;"",VLOOKUP(Belegerfassung!E2645,Abfrage!$L$2:$M$15,2,),""),"")</f>
        <v/>
      </c>
      <c r="N2637" t="str">
        <f t="shared" si="124"/>
        <v/>
      </c>
      <c r="O2637" t="str">
        <f t="shared" si="125"/>
        <v/>
      </c>
      <c r="P2637" t="str">
        <f>IF(Belegerfassung!G2645&lt;&gt;"",CONCATENATE(Belegerfassung!G2645,".pdf"),"")</f>
        <v/>
      </c>
    </row>
    <row r="2638" spans="1:16">
      <c r="A2638" t="str">
        <f>IF(Belegerfassung!C2646&lt;&gt;"",0,"")</f>
        <v/>
      </c>
      <c r="B2638" t="str">
        <f>IFERROR(VLOOKUP(Belegerfassung!I2646,Konten!A:D,2,FALSE),"")</f>
        <v/>
      </c>
      <c r="C2638" t="str">
        <f>IF(A2638&lt;&gt;"",TEXT(Belegerfassung!C2646,"TT.MM.JJJJ"),"")</f>
        <v/>
      </c>
      <c r="D2638" t="str">
        <f>IFERROR(VLOOKUP(Belegerfassung!A2646,Abfrage!$E$2:$F$20,2,FALSE),"")</f>
        <v/>
      </c>
      <c r="E2638" t="str">
        <f>IF(A2638&lt;&gt;"",Belegerfassung!B2646,"")</f>
        <v/>
      </c>
      <c r="F2638" t="str">
        <f>IF(Belegerfassung!L2646="","",IF(Belegerfassung!L2646&lt;&gt;"",IF(Belegerfassung!L2646&lt;&gt;"",IF(Belegerfassung!J2646&lt;&gt;0,VLOOKUP(Belegerfassung!L2646,Abfrage!$A$2:$C$19,2,),VLOOKUP(Belegerfassung!L2646,Abfrage!$A$2:$C$19,3,)),"")))</f>
        <v/>
      </c>
      <c r="G2638" t="str">
        <f t="shared" si="123"/>
        <v/>
      </c>
      <c r="H2638" s="31" t="str">
        <f>IF(A2638&lt;&gt;"",-Belegerfassung!J2646+Belegerfassung!K2646,"")</f>
        <v/>
      </c>
      <c r="I2638" s="49" t="str">
        <f>IFERROR(IF(H2638&lt;&gt;"",Belegerfassung!L2646*100,""),IF(OR(Belegerfassung!L2646="Leistung EU - Erlöse",Belegerfassung!L2646="Lieferungen EU-Erlöse",Belegerfassung!L2646="EUST",Belegerfassung!L2646="Bauleistungen 20%")=TRUE,"",MID(Belegerfassung!L2646,4,2)))</f>
        <v/>
      </c>
      <c r="J2638" s="6" t="str">
        <f>IF(A2638&lt;&gt;"",LEFT(Belegerfassung!D2646,40),"")</f>
        <v/>
      </c>
      <c r="K2638" t="str">
        <f>IF(A2638&lt;&gt;"",VLOOKUP(D2638,Abfrage!$F$2:$G$21,2,FALSE),"")</f>
        <v/>
      </c>
      <c r="L2638" s="6" t="str">
        <f>IF(Belegerfassung!H2646&lt;&gt;"",Belegerfassung!H2646,"")</f>
        <v/>
      </c>
      <c r="M2638" t="str">
        <f>IFERROR(IF(Belegerfassung!E2646&lt;&gt;"",VLOOKUP(Belegerfassung!E2646,Abfrage!$L$2:$M$15,2,),""),"")</f>
        <v/>
      </c>
      <c r="N2638" t="str">
        <f t="shared" si="124"/>
        <v/>
      </c>
      <c r="O2638" t="str">
        <f t="shared" si="125"/>
        <v/>
      </c>
      <c r="P2638" t="str">
        <f>IF(Belegerfassung!G2646&lt;&gt;"",CONCATENATE(Belegerfassung!G2646,".pdf"),"")</f>
        <v/>
      </c>
    </row>
    <row r="2639" spans="1:16">
      <c r="A2639" t="str">
        <f>IF(Belegerfassung!C2647&lt;&gt;"",0,"")</f>
        <v/>
      </c>
      <c r="B2639" t="str">
        <f>IFERROR(VLOOKUP(Belegerfassung!I2647,Konten!A:D,2,FALSE),"")</f>
        <v/>
      </c>
      <c r="C2639" t="str">
        <f>IF(A2639&lt;&gt;"",TEXT(Belegerfassung!C2647,"TT.MM.JJJJ"),"")</f>
        <v/>
      </c>
      <c r="D2639" t="str">
        <f>IFERROR(VLOOKUP(Belegerfassung!A2647,Abfrage!$E$2:$F$20,2,FALSE),"")</f>
        <v/>
      </c>
      <c r="E2639" t="str">
        <f>IF(A2639&lt;&gt;"",Belegerfassung!B2647,"")</f>
        <v/>
      </c>
      <c r="F2639" t="str">
        <f>IF(Belegerfassung!L2647="","",IF(Belegerfassung!L2647&lt;&gt;"",IF(Belegerfassung!L2647&lt;&gt;"",IF(Belegerfassung!J2647&lt;&gt;0,VLOOKUP(Belegerfassung!L2647,Abfrage!$A$2:$C$19,2,),VLOOKUP(Belegerfassung!L2647,Abfrage!$A$2:$C$19,3,)),"")))</f>
        <v/>
      </c>
      <c r="G2639" t="str">
        <f t="shared" si="123"/>
        <v/>
      </c>
      <c r="H2639" s="31" t="str">
        <f>IF(A2639&lt;&gt;"",-Belegerfassung!J2647+Belegerfassung!K2647,"")</f>
        <v/>
      </c>
      <c r="I2639" s="49" t="str">
        <f>IFERROR(IF(H2639&lt;&gt;"",Belegerfassung!L2647*100,""),IF(OR(Belegerfassung!L2647="Leistung EU - Erlöse",Belegerfassung!L2647="Lieferungen EU-Erlöse",Belegerfassung!L2647="EUST",Belegerfassung!L2647="Bauleistungen 20%")=TRUE,"",MID(Belegerfassung!L2647,4,2)))</f>
        <v/>
      </c>
      <c r="J2639" s="6" t="str">
        <f>IF(A2639&lt;&gt;"",LEFT(Belegerfassung!D2647,40),"")</f>
        <v/>
      </c>
      <c r="K2639" t="str">
        <f>IF(A2639&lt;&gt;"",VLOOKUP(D2639,Abfrage!$F$2:$G$21,2,FALSE),"")</f>
        <v/>
      </c>
      <c r="L2639" s="6" t="str">
        <f>IF(Belegerfassung!H2647&lt;&gt;"",Belegerfassung!H2647,"")</f>
        <v/>
      </c>
      <c r="M2639" t="str">
        <f>IFERROR(IF(Belegerfassung!E2647&lt;&gt;"",VLOOKUP(Belegerfassung!E2647,Abfrage!$L$2:$M$15,2,),""),"")</f>
        <v/>
      </c>
      <c r="N2639" t="str">
        <f t="shared" si="124"/>
        <v/>
      </c>
      <c r="O2639" t="str">
        <f t="shared" si="125"/>
        <v/>
      </c>
      <c r="P2639" t="str">
        <f>IF(Belegerfassung!G2647&lt;&gt;"",CONCATENATE(Belegerfassung!G2647,".pdf"),"")</f>
        <v/>
      </c>
    </row>
    <row r="2640" spans="1:16">
      <c r="A2640" t="str">
        <f>IF(Belegerfassung!C2648&lt;&gt;"",0,"")</f>
        <v/>
      </c>
      <c r="B2640" t="str">
        <f>IFERROR(VLOOKUP(Belegerfassung!I2648,Konten!A:D,2,FALSE),"")</f>
        <v/>
      </c>
      <c r="C2640" t="str">
        <f>IF(A2640&lt;&gt;"",TEXT(Belegerfassung!C2648,"TT.MM.JJJJ"),"")</f>
        <v/>
      </c>
      <c r="D2640" t="str">
        <f>IFERROR(VLOOKUP(Belegerfassung!A2648,Abfrage!$E$2:$F$20,2,FALSE),"")</f>
        <v/>
      </c>
      <c r="E2640" t="str">
        <f>IF(A2640&lt;&gt;"",Belegerfassung!B2648,"")</f>
        <v/>
      </c>
      <c r="F2640" t="str">
        <f>IF(Belegerfassung!L2648="","",IF(Belegerfassung!L2648&lt;&gt;"",IF(Belegerfassung!L2648&lt;&gt;"",IF(Belegerfassung!J2648&lt;&gt;0,VLOOKUP(Belegerfassung!L2648,Abfrage!$A$2:$C$19,2,),VLOOKUP(Belegerfassung!L2648,Abfrage!$A$2:$C$19,3,)),"")))</f>
        <v/>
      </c>
      <c r="G2640" t="str">
        <f t="shared" si="123"/>
        <v/>
      </c>
      <c r="H2640" s="31" t="str">
        <f>IF(A2640&lt;&gt;"",-Belegerfassung!J2648+Belegerfassung!K2648,"")</f>
        <v/>
      </c>
      <c r="I2640" s="49" t="str">
        <f>IFERROR(IF(H2640&lt;&gt;"",Belegerfassung!L2648*100,""),IF(OR(Belegerfassung!L2648="Leistung EU - Erlöse",Belegerfassung!L2648="Lieferungen EU-Erlöse",Belegerfassung!L2648="EUST",Belegerfassung!L2648="Bauleistungen 20%")=TRUE,"",MID(Belegerfassung!L2648,4,2)))</f>
        <v/>
      </c>
      <c r="J2640" s="6" t="str">
        <f>IF(A2640&lt;&gt;"",LEFT(Belegerfassung!D2648,40),"")</f>
        <v/>
      </c>
      <c r="K2640" t="str">
        <f>IF(A2640&lt;&gt;"",VLOOKUP(D2640,Abfrage!$F$2:$G$21,2,FALSE),"")</f>
        <v/>
      </c>
      <c r="L2640" s="6" t="str">
        <f>IF(Belegerfassung!H2648&lt;&gt;"",Belegerfassung!H2648,"")</f>
        <v/>
      </c>
      <c r="M2640" t="str">
        <f>IFERROR(IF(Belegerfassung!E2648&lt;&gt;"",VLOOKUP(Belegerfassung!E2648,Abfrage!$L$2:$M$15,2,),""),"")</f>
        <v/>
      </c>
      <c r="N2640" t="str">
        <f t="shared" si="124"/>
        <v/>
      </c>
      <c r="O2640" t="str">
        <f t="shared" si="125"/>
        <v/>
      </c>
      <c r="P2640" t="str">
        <f>IF(Belegerfassung!G2648&lt;&gt;"",CONCATENATE(Belegerfassung!G2648,".pdf"),"")</f>
        <v/>
      </c>
    </row>
    <row r="2641" spans="1:16">
      <c r="A2641" t="str">
        <f>IF(Belegerfassung!C2649&lt;&gt;"",0,"")</f>
        <v/>
      </c>
      <c r="B2641" t="str">
        <f>IFERROR(VLOOKUP(Belegerfassung!I2649,Konten!A:D,2,FALSE),"")</f>
        <v/>
      </c>
      <c r="C2641" t="str">
        <f>IF(A2641&lt;&gt;"",TEXT(Belegerfassung!C2649,"TT.MM.JJJJ"),"")</f>
        <v/>
      </c>
      <c r="D2641" t="str">
        <f>IFERROR(VLOOKUP(Belegerfassung!A2649,Abfrage!$E$2:$F$20,2,FALSE),"")</f>
        <v/>
      </c>
      <c r="E2641" t="str">
        <f>IF(A2641&lt;&gt;"",Belegerfassung!B2649,"")</f>
        <v/>
      </c>
      <c r="F2641" t="str">
        <f>IF(Belegerfassung!L2649="","",IF(Belegerfassung!L2649&lt;&gt;"",IF(Belegerfassung!L2649&lt;&gt;"",IF(Belegerfassung!J2649&lt;&gt;0,VLOOKUP(Belegerfassung!L2649,Abfrage!$A$2:$C$19,2,),VLOOKUP(Belegerfassung!L2649,Abfrage!$A$2:$C$19,3,)),"")))</f>
        <v/>
      </c>
      <c r="G2641" t="str">
        <f t="shared" si="123"/>
        <v/>
      </c>
      <c r="H2641" s="31" t="str">
        <f>IF(A2641&lt;&gt;"",-Belegerfassung!J2649+Belegerfassung!K2649,"")</f>
        <v/>
      </c>
      <c r="I2641" s="49" t="str">
        <f>IFERROR(IF(H2641&lt;&gt;"",Belegerfassung!L2649*100,""),IF(OR(Belegerfassung!L2649="Leistung EU - Erlöse",Belegerfassung!L2649="Lieferungen EU-Erlöse",Belegerfassung!L2649="EUST",Belegerfassung!L2649="Bauleistungen 20%")=TRUE,"",MID(Belegerfassung!L2649,4,2)))</f>
        <v/>
      </c>
      <c r="J2641" s="6" t="str">
        <f>IF(A2641&lt;&gt;"",LEFT(Belegerfassung!D2649,40),"")</f>
        <v/>
      </c>
      <c r="K2641" t="str">
        <f>IF(A2641&lt;&gt;"",VLOOKUP(D2641,Abfrage!$F$2:$G$21,2,FALSE),"")</f>
        <v/>
      </c>
      <c r="L2641" s="6" t="str">
        <f>IF(Belegerfassung!H2649&lt;&gt;"",Belegerfassung!H2649,"")</f>
        <v/>
      </c>
      <c r="M2641" t="str">
        <f>IFERROR(IF(Belegerfassung!E2649&lt;&gt;"",VLOOKUP(Belegerfassung!E2649,Abfrage!$L$2:$M$15,2,),""),"")</f>
        <v/>
      </c>
      <c r="N2641" t="str">
        <f t="shared" si="124"/>
        <v/>
      </c>
      <c r="O2641" t="str">
        <f t="shared" si="125"/>
        <v/>
      </c>
      <c r="P2641" t="str">
        <f>IF(Belegerfassung!G2649&lt;&gt;"",CONCATENATE(Belegerfassung!G2649,".pdf"),"")</f>
        <v/>
      </c>
    </row>
    <row r="2642" spans="1:16">
      <c r="A2642" t="str">
        <f>IF(Belegerfassung!C2650&lt;&gt;"",0,"")</f>
        <v/>
      </c>
      <c r="B2642" t="str">
        <f>IFERROR(VLOOKUP(Belegerfassung!I2650,Konten!A:D,2,FALSE),"")</f>
        <v/>
      </c>
      <c r="C2642" t="str">
        <f>IF(A2642&lt;&gt;"",TEXT(Belegerfassung!C2650,"TT.MM.JJJJ"),"")</f>
        <v/>
      </c>
      <c r="D2642" t="str">
        <f>IFERROR(VLOOKUP(Belegerfassung!A2650,Abfrage!$E$2:$F$20,2,FALSE),"")</f>
        <v/>
      </c>
      <c r="E2642" t="str">
        <f>IF(A2642&lt;&gt;"",Belegerfassung!B2650,"")</f>
        <v/>
      </c>
      <c r="F2642" t="str">
        <f>IF(Belegerfassung!L2650="","",IF(Belegerfassung!L2650&lt;&gt;"",IF(Belegerfassung!L2650&lt;&gt;"",IF(Belegerfassung!J2650&lt;&gt;0,VLOOKUP(Belegerfassung!L2650,Abfrage!$A$2:$C$19,2,),VLOOKUP(Belegerfassung!L2650,Abfrage!$A$2:$C$19,3,)),"")))</f>
        <v/>
      </c>
      <c r="G2642" t="str">
        <f t="shared" si="123"/>
        <v/>
      </c>
      <c r="H2642" s="31" t="str">
        <f>IF(A2642&lt;&gt;"",-Belegerfassung!J2650+Belegerfassung!K2650,"")</f>
        <v/>
      </c>
      <c r="I2642" s="49" t="str">
        <f>IFERROR(IF(H2642&lt;&gt;"",Belegerfassung!L2650*100,""),IF(OR(Belegerfassung!L2650="Leistung EU - Erlöse",Belegerfassung!L2650="Lieferungen EU-Erlöse",Belegerfassung!L2650="EUST",Belegerfassung!L2650="Bauleistungen 20%")=TRUE,"",MID(Belegerfassung!L2650,4,2)))</f>
        <v/>
      </c>
      <c r="J2642" s="6" t="str">
        <f>IF(A2642&lt;&gt;"",LEFT(Belegerfassung!D2650,40),"")</f>
        <v/>
      </c>
      <c r="K2642" t="str">
        <f>IF(A2642&lt;&gt;"",VLOOKUP(D2642,Abfrage!$F$2:$G$21,2,FALSE),"")</f>
        <v/>
      </c>
      <c r="L2642" s="6" t="str">
        <f>IF(Belegerfassung!H2650&lt;&gt;"",Belegerfassung!H2650,"")</f>
        <v/>
      </c>
      <c r="M2642" t="str">
        <f>IFERROR(IF(Belegerfassung!E2650&lt;&gt;"",VLOOKUP(Belegerfassung!E2650,Abfrage!$L$2:$M$15,2,),""),"")</f>
        <v/>
      </c>
      <c r="N2642" t="str">
        <f t="shared" si="124"/>
        <v/>
      </c>
      <c r="O2642" t="str">
        <f t="shared" si="125"/>
        <v/>
      </c>
      <c r="P2642" t="str">
        <f>IF(Belegerfassung!G2650&lt;&gt;"",CONCATENATE(Belegerfassung!G2650,".pdf"),"")</f>
        <v/>
      </c>
    </row>
    <row r="2643" spans="1:16">
      <c r="A2643" t="str">
        <f>IF(Belegerfassung!C2651&lt;&gt;"",0,"")</f>
        <v/>
      </c>
      <c r="B2643" t="str">
        <f>IFERROR(VLOOKUP(Belegerfassung!I2651,Konten!A:D,2,FALSE),"")</f>
        <v/>
      </c>
      <c r="C2643" t="str">
        <f>IF(A2643&lt;&gt;"",TEXT(Belegerfassung!C2651,"TT.MM.JJJJ"),"")</f>
        <v/>
      </c>
      <c r="D2643" t="str">
        <f>IFERROR(VLOOKUP(Belegerfassung!A2651,Abfrage!$E$2:$F$20,2,FALSE),"")</f>
        <v/>
      </c>
      <c r="E2643" t="str">
        <f>IF(A2643&lt;&gt;"",Belegerfassung!B2651,"")</f>
        <v/>
      </c>
      <c r="F2643" t="str">
        <f>IF(Belegerfassung!L2651="","",IF(Belegerfassung!L2651&lt;&gt;"",IF(Belegerfassung!L2651&lt;&gt;"",IF(Belegerfassung!J2651&lt;&gt;0,VLOOKUP(Belegerfassung!L2651,Abfrage!$A$2:$C$19,2,),VLOOKUP(Belegerfassung!L2651,Abfrage!$A$2:$C$19,3,)),"")))</f>
        <v/>
      </c>
      <c r="G2643" t="str">
        <f t="shared" si="123"/>
        <v/>
      </c>
      <c r="H2643" s="31" t="str">
        <f>IF(A2643&lt;&gt;"",-Belegerfassung!J2651+Belegerfassung!K2651,"")</f>
        <v/>
      </c>
      <c r="I2643" s="49" t="str">
        <f>IFERROR(IF(H2643&lt;&gt;"",Belegerfassung!L2651*100,""),IF(OR(Belegerfassung!L2651="Leistung EU - Erlöse",Belegerfassung!L2651="Lieferungen EU-Erlöse",Belegerfassung!L2651="EUST",Belegerfassung!L2651="Bauleistungen 20%")=TRUE,"",MID(Belegerfassung!L2651,4,2)))</f>
        <v/>
      </c>
      <c r="J2643" s="6" t="str">
        <f>IF(A2643&lt;&gt;"",LEFT(Belegerfassung!D2651,40),"")</f>
        <v/>
      </c>
      <c r="K2643" t="str">
        <f>IF(A2643&lt;&gt;"",VLOOKUP(D2643,Abfrage!$F$2:$G$21,2,FALSE),"")</f>
        <v/>
      </c>
      <c r="L2643" s="6" t="str">
        <f>IF(Belegerfassung!H2651&lt;&gt;"",Belegerfassung!H2651,"")</f>
        <v/>
      </c>
      <c r="M2643" t="str">
        <f>IFERROR(IF(Belegerfassung!E2651&lt;&gt;"",VLOOKUP(Belegerfassung!E2651,Abfrage!$L$2:$M$15,2,),""),"")</f>
        <v/>
      </c>
      <c r="N2643" t="str">
        <f t="shared" si="124"/>
        <v/>
      </c>
      <c r="O2643" t="str">
        <f t="shared" si="125"/>
        <v/>
      </c>
      <c r="P2643" t="str">
        <f>IF(Belegerfassung!G2651&lt;&gt;"",CONCATENATE(Belegerfassung!G2651,".pdf"),"")</f>
        <v/>
      </c>
    </row>
    <row r="2644" spans="1:16">
      <c r="A2644" t="str">
        <f>IF(Belegerfassung!C2652&lt;&gt;"",0,"")</f>
        <v/>
      </c>
      <c r="B2644" t="str">
        <f>IFERROR(VLOOKUP(Belegerfassung!I2652,Konten!A:D,2,FALSE),"")</f>
        <v/>
      </c>
      <c r="C2644" t="str">
        <f>IF(A2644&lt;&gt;"",TEXT(Belegerfassung!C2652,"TT.MM.JJJJ"),"")</f>
        <v/>
      </c>
      <c r="D2644" t="str">
        <f>IFERROR(VLOOKUP(Belegerfassung!A2652,Abfrage!$E$2:$F$20,2,FALSE),"")</f>
        <v/>
      </c>
      <c r="E2644" t="str">
        <f>IF(A2644&lt;&gt;"",Belegerfassung!B2652,"")</f>
        <v/>
      </c>
      <c r="F2644" t="str">
        <f>IF(Belegerfassung!L2652="","",IF(Belegerfassung!L2652&lt;&gt;"",IF(Belegerfassung!L2652&lt;&gt;"",IF(Belegerfassung!J2652&lt;&gt;0,VLOOKUP(Belegerfassung!L2652,Abfrage!$A$2:$C$19,2,),VLOOKUP(Belegerfassung!L2652,Abfrage!$A$2:$C$19,3,)),"")))</f>
        <v/>
      </c>
      <c r="G2644" t="str">
        <f t="shared" si="123"/>
        <v/>
      </c>
      <c r="H2644" s="31" t="str">
        <f>IF(A2644&lt;&gt;"",-Belegerfassung!J2652+Belegerfassung!K2652,"")</f>
        <v/>
      </c>
      <c r="I2644" s="49" t="str">
        <f>IFERROR(IF(H2644&lt;&gt;"",Belegerfassung!L2652*100,""),IF(OR(Belegerfassung!L2652="Leistung EU - Erlöse",Belegerfassung!L2652="Lieferungen EU-Erlöse",Belegerfassung!L2652="EUST",Belegerfassung!L2652="Bauleistungen 20%")=TRUE,"",MID(Belegerfassung!L2652,4,2)))</f>
        <v/>
      </c>
      <c r="J2644" s="6" t="str">
        <f>IF(A2644&lt;&gt;"",LEFT(Belegerfassung!D2652,40),"")</f>
        <v/>
      </c>
      <c r="K2644" t="str">
        <f>IF(A2644&lt;&gt;"",VLOOKUP(D2644,Abfrage!$F$2:$G$21,2,FALSE),"")</f>
        <v/>
      </c>
      <c r="L2644" s="6" t="str">
        <f>IF(Belegerfassung!H2652&lt;&gt;"",Belegerfassung!H2652,"")</f>
        <v/>
      </c>
      <c r="M2644" t="str">
        <f>IFERROR(IF(Belegerfassung!E2652&lt;&gt;"",VLOOKUP(Belegerfassung!E2652,Abfrage!$L$2:$M$15,2,),""),"")</f>
        <v/>
      </c>
      <c r="N2644" t="str">
        <f t="shared" si="124"/>
        <v/>
      </c>
      <c r="O2644" t="str">
        <f t="shared" si="125"/>
        <v/>
      </c>
      <c r="P2644" t="str">
        <f>IF(Belegerfassung!G2652&lt;&gt;"",CONCATENATE(Belegerfassung!G2652,".pdf"),"")</f>
        <v/>
      </c>
    </row>
    <row r="2645" spans="1:16">
      <c r="A2645" t="str">
        <f>IF(Belegerfassung!C2653&lt;&gt;"",0,"")</f>
        <v/>
      </c>
      <c r="B2645" t="str">
        <f>IFERROR(VLOOKUP(Belegerfassung!I2653,Konten!A:D,2,FALSE),"")</f>
        <v/>
      </c>
      <c r="C2645" t="str">
        <f>IF(A2645&lt;&gt;"",TEXT(Belegerfassung!C2653,"TT.MM.JJJJ"),"")</f>
        <v/>
      </c>
      <c r="D2645" t="str">
        <f>IFERROR(VLOOKUP(Belegerfassung!A2653,Abfrage!$E$2:$F$20,2,FALSE),"")</f>
        <v/>
      </c>
      <c r="E2645" t="str">
        <f>IF(A2645&lt;&gt;"",Belegerfassung!B2653,"")</f>
        <v/>
      </c>
      <c r="F2645" t="str">
        <f>IF(Belegerfassung!L2653="","",IF(Belegerfassung!L2653&lt;&gt;"",IF(Belegerfassung!L2653&lt;&gt;"",IF(Belegerfassung!J2653&lt;&gt;0,VLOOKUP(Belegerfassung!L2653,Abfrage!$A$2:$C$19,2,),VLOOKUP(Belegerfassung!L2653,Abfrage!$A$2:$C$19,3,)),"")))</f>
        <v/>
      </c>
      <c r="G2645" t="str">
        <f t="shared" si="123"/>
        <v/>
      </c>
      <c r="H2645" s="31" t="str">
        <f>IF(A2645&lt;&gt;"",-Belegerfassung!J2653+Belegerfassung!K2653,"")</f>
        <v/>
      </c>
      <c r="I2645" s="49" t="str">
        <f>IFERROR(IF(H2645&lt;&gt;"",Belegerfassung!L2653*100,""),IF(OR(Belegerfassung!L2653="Leistung EU - Erlöse",Belegerfassung!L2653="Lieferungen EU-Erlöse",Belegerfassung!L2653="EUST",Belegerfassung!L2653="Bauleistungen 20%")=TRUE,"",MID(Belegerfassung!L2653,4,2)))</f>
        <v/>
      </c>
      <c r="J2645" s="6" t="str">
        <f>IF(A2645&lt;&gt;"",LEFT(Belegerfassung!D2653,40),"")</f>
        <v/>
      </c>
      <c r="K2645" t="str">
        <f>IF(A2645&lt;&gt;"",VLOOKUP(D2645,Abfrage!$F$2:$G$21,2,FALSE),"")</f>
        <v/>
      </c>
      <c r="L2645" s="6" t="str">
        <f>IF(Belegerfassung!H2653&lt;&gt;"",Belegerfassung!H2653,"")</f>
        <v/>
      </c>
      <c r="M2645" t="str">
        <f>IFERROR(IF(Belegerfassung!E2653&lt;&gt;"",VLOOKUP(Belegerfassung!E2653,Abfrage!$L$2:$M$15,2,),""),"")</f>
        <v/>
      </c>
      <c r="N2645" t="str">
        <f t="shared" si="124"/>
        <v/>
      </c>
      <c r="O2645" t="str">
        <f t="shared" si="125"/>
        <v/>
      </c>
      <c r="P2645" t="str">
        <f>IF(Belegerfassung!G2653&lt;&gt;"",CONCATENATE(Belegerfassung!G2653,".pdf"),"")</f>
        <v/>
      </c>
    </row>
    <row r="2646" spans="1:16">
      <c r="A2646" t="str">
        <f>IF(Belegerfassung!C2654&lt;&gt;"",0,"")</f>
        <v/>
      </c>
      <c r="B2646" t="str">
        <f>IFERROR(VLOOKUP(Belegerfassung!I2654,Konten!A:D,2,FALSE),"")</f>
        <v/>
      </c>
      <c r="C2646" t="str">
        <f>IF(A2646&lt;&gt;"",TEXT(Belegerfassung!C2654,"TT.MM.JJJJ"),"")</f>
        <v/>
      </c>
      <c r="D2646" t="str">
        <f>IFERROR(VLOOKUP(Belegerfassung!A2654,Abfrage!$E$2:$F$20,2,FALSE),"")</f>
        <v/>
      </c>
      <c r="E2646" t="str">
        <f>IF(A2646&lt;&gt;"",Belegerfassung!B2654,"")</f>
        <v/>
      </c>
      <c r="F2646" t="str">
        <f>IF(Belegerfassung!L2654="","",IF(Belegerfassung!L2654&lt;&gt;"",IF(Belegerfassung!L2654&lt;&gt;"",IF(Belegerfassung!J2654&lt;&gt;0,VLOOKUP(Belegerfassung!L2654,Abfrage!$A$2:$C$19,2,),VLOOKUP(Belegerfassung!L2654,Abfrage!$A$2:$C$19,3,)),"")))</f>
        <v/>
      </c>
      <c r="G2646" t="str">
        <f t="shared" si="123"/>
        <v/>
      </c>
      <c r="H2646" s="31" t="str">
        <f>IF(A2646&lt;&gt;"",-Belegerfassung!J2654+Belegerfassung!K2654,"")</f>
        <v/>
      </c>
      <c r="I2646" s="49" t="str">
        <f>IFERROR(IF(H2646&lt;&gt;"",Belegerfassung!L2654*100,""),IF(OR(Belegerfassung!L2654="Leistung EU - Erlöse",Belegerfassung!L2654="Lieferungen EU-Erlöse",Belegerfassung!L2654="EUST",Belegerfassung!L2654="Bauleistungen 20%")=TRUE,"",MID(Belegerfassung!L2654,4,2)))</f>
        <v/>
      </c>
      <c r="J2646" s="6" t="str">
        <f>IF(A2646&lt;&gt;"",LEFT(Belegerfassung!D2654,40),"")</f>
        <v/>
      </c>
      <c r="K2646" t="str">
        <f>IF(A2646&lt;&gt;"",VLOOKUP(D2646,Abfrage!$F$2:$G$21,2,FALSE),"")</f>
        <v/>
      </c>
      <c r="L2646" s="6" t="str">
        <f>IF(Belegerfassung!H2654&lt;&gt;"",Belegerfassung!H2654,"")</f>
        <v/>
      </c>
      <c r="M2646" t="str">
        <f>IFERROR(IF(Belegerfassung!E2654&lt;&gt;"",VLOOKUP(Belegerfassung!E2654,Abfrage!$L$2:$M$15,2,),""),"")</f>
        <v/>
      </c>
      <c r="N2646" t="str">
        <f t="shared" si="124"/>
        <v/>
      </c>
      <c r="O2646" t="str">
        <f t="shared" si="125"/>
        <v/>
      </c>
      <c r="P2646" t="str">
        <f>IF(Belegerfassung!G2654&lt;&gt;"",CONCATENATE(Belegerfassung!G2654,".pdf"),"")</f>
        <v/>
      </c>
    </row>
    <row r="2647" spans="1:16">
      <c r="A2647" t="str">
        <f>IF(Belegerfassung!C2655&lt;&gt;"",0,"")</f>
        <v/>
      </c>
      <c r="B2647" t="str">
        <f>IFERROR(VLOOKUP(Belegerfassung!I2655,Konten!A:D,2,FALSE),"")</f>
        <v/>
      </c>
      <c r="C2647" t="str">
        <f>IF(A2647&lt;&gt;"",TEXT(Belegerfassung!C2655,"TT.MM.JJJJ"),"")</f>
        <v/>
      </c>
      <c r="D2647" t="str">
        <f>IFERROR(VLOOKUP(Belegerfassung!A2655,Abfrage!$E$2:$F$20,2,FALSE),"")</f>
        <v/>
      </c>
      <c r="E2647" t="str">
        <f>IF(A2647&lt;&gt;"",Belegerfassung!B2655,"")</f>
        <v/>
      </c>
      <c r="F2647" t="str">
        <f>IF(Belegerfassung!L2655="","",IF(Belegerfassung!L2655&lt;&gt;"",IF(Belegerfassung!L2655&lt;&gt;"",IF(Belegerfassung!J2655&lt;&gt;0,VLOOKUP(Belegerfassung!L2655,Abfrage!$A$2:$C$19,2,),VLOOKUP(Belegerfassung!L2655,Abfrage!$A$2:$C$19,3,)),"")))</f>
        <v/>
      </c>
      <c r="G2647" t="str">
        <f t="shared" si="123"/>
        <v/>
      </c>
      <c r="H2647" s="31" t="str">
        <f>IF(A2647&lt;&gt;"",-Belegerfassung!J2655+Belegerfassung!K2655,"")</f>
        <v/>
      </c>
      <c r="I2647" s="49" t="str">
        <f>IFERROR(IF(H2647&lt;&gt;"",Belegerfassung!L2655*100,""),IF(OR(Belegerfassung!L2655="Leistung EU - Erlöse",Belegerfassung!L2655="Lieferungen EU-Erlöse",Belegerfassung!L2655="EUST",Belegerfassung!L2655="Bauleistungen 20%")=TRUE,"",MID(Belegerfassung!L2655,4,2)))</f>
        <v/>
      </c>
      <c r="J2647" s="6" t="str">
        <f>IF(A2647&lt;&gt;"",LEFT(Belegerfassung!D2655,40),"")</f>
        <v/>
      </c>
      <c r="K2647" t="str">
        <f>IF(A2647&lt;&gt;"",VLOOKUP(D2647,Abfrage!$F$2:$G$21,2,FALSE),"")</f>
        <v/>
      </c>
      <c r="L2647" s="6" t="str">
        <f>IF(Belegerfassung!H2655&lt;&gt;"",Belegerfassung!H2655,"")</f>
        <v/>
      </c>
      <c r="M2647" t="str">
        <f>IFERROR(IF(Belegerfassung!E2655&lt;&gt;"",VLOOKUP(Belegerfassung!E2655,Abfrage!$L$2:$M$15,2,),""),"")</f>
        <v/>
      </c>
      <c r="N2647" t="str">
        <f t="shared" si="124"/>
        <v/>
      </c>
      <c r="O2647" t="str">
        <f t="shared" si="125"/>
        <v/>
      </c>
      <c r="P2647" t="str">
        <f>IF(Belegerfassung!G2655&lt;&gt;"",CONCATENATE(Belegerfassung!G2655,".pdf"),"")</f>
        <v/>
      </c>
    </row>
    <row r="2648" spans="1:16">
      <c r="A2648" t="str">
        <f>IF(Belegerfassung!C2656&lt;&gt;"",0,"")</f>
        <v/>
      </c>
      <c r="B2648" t="str">
        <f>IFERROR(VLOOKUP(Belegerfassung!I2656,Konten!A:D,2,FALSE),"")</f>
        <v/>
      </c>
      <c r="C2648" t="str">
        <f>IF(A2648&lt;&gt;"",TEXT(Belegerfassung!C2656,"TT.MM.JJJJ"),"")</f>
        <v/>
      </c>
      <c r="D2648" t="str">
        <f>IFERROR(VLOOKUP(Belegerfassung!A2656,Abfrage!$E$2:$F$20,2,FALSE),"")</f>
        <v/>
      </c>
      <c r="E2648" t="str">
        <f>IF(A2648&lt;&gt;"",Belegerfassung!B2656,"")</f>
        <v/>
      </c>
      <c r="F2648" t="str">
        <f>IF(Belegerfassung!L2656="","",IF(Belegerfassung!L2656&lt;&gt;"",IF(Belegerfassung!L2656&lt;&gt;"",IF(Belegerfassung!J2656&lt;&gt;0,VLOOKUP(Belegerfassung!L2656,Abfrage!$A$2:$C$19,2,),VLOOKUP(Belegerfassung!L2656,Abfrage!$A$2:$C$19,3,)),"")))</f>
        <v/>
      </c>
      <c r="G2648" t="str">
        <f t="shared" si="123"/>
        <v/>
      </c>
      <c r="H2648" s="31" t="str">
        <f>IF(A2648&lt;&gt;"",-Belegerfassung!J2656+Belegerfassung!K2656,"")</f>
        <v/>
      </c>
      <c r="I2648" s="49" t="str">
        <f>IFERROR(IF(H2648&lt;&gt;"",Belegerfassung!L2656*100,""),IF(OR(Belegerfassung!L2656="Leistung EU - Erlöse",Belegerfassung!L2656="Lieferungen EU-Erlöse",Belegerfassung!L2656="EUST",Belegerfassung!L2656="Bauleistungen 20%")=TRUE,"",MID(Belegerfassung!L2656,4,2)))</f>
        <v/>
      </c>
      <c r="J2648" s="6" t="str">
        <f>IF(A2648&lt;&gt;"",LEFT(Belegerfassung!D2656,40),"")</f>
        <v/>
      </c>
      <c r="K2648" t="str">
        <f>IF(A2648&lt;&gt;"",VLOOKUP(D2648,Abfrage!$F$2:$G$21,2,FALSE),"")</f>
        <v/>
      </c>
      <c r="L2648" s="6" t="str">
        <f>IF(Belegerfassung!H2656&lt;&gt;"",Belegerfassung!H2656,"")</f>
        <v/>
      </c>
      <c r="M2648" t="str">
        <f>IFERROR(IF(Belegerfassung!E2656&lt;&gt;"",VLOOKUP(Belegerfassung!E2656,Abfrage!$L$2:$M$15,2,),""),"")</f>
        <v/>
      </c>
      <c r="N2648" t="str">
        <f t="shared" si="124"/>
        <v/>
      </c>
      <c r="O2648" t="str">
        <f t="shared" si="125"/>
        <v/>
      </c>
      <c r="P2648" t="str">
        <f>IF(Belegerfassung!G2656&lt;&gt;"",CONCATENATE(Belegerfassung!G2656,".pdf"),"")</f>
        <v/>
      </c>
    </row>
    <row r="2649" spans="1:16">
      <c r="A2649" t="str">
        <f>IF(Belegerfassung!C2657&lt;&gt;"",0,"")</f>
        <v/>
      </c>
      <c r="B2649" t="str">
        <f>IFERROR(VLOOKUP(Belegerfassung!I2657,Konten!A:D,2,FALSE),"")</f>
        <v/>
      </c>
      <c r="C2649" t="str">
        <f>IF(A2649&lt;&gt;"",TEXT(Belegerfassung!C2657,"TT.MM.JJJJ"),"")</f>
        <v/>
      </c>
      <c r="D2649" t="str">
        <f>IFERROR(VLOOKUP(Belegerfassung!A2657,Abfrage!$E$2:$F$20,2,FALSE),"")</f>
        <v/>
      </c>
      <c r="E2649" t="str">
        <f>IF(A2649&lt;&gt;"",Belegerfassung!B2657,"")</f>
        <v/>
      </c>
      <c r="F2649" t="str">
        <f>IF(Belegerfassung!L2657="","",IF(Belegerfassung!L2657&lt;&gt;"",IF(Belegerfassung!L2657&lt;&gt;"",IF(Belegerfassung!J2657&lt;&gt;0,VLOOKUP(Belegerfassung!L2657,Abfrage!$A$2:$C$19,2,),VLOOKUP(Belegerfassung!L2657,Abfrage!$A$2:$C$19,3,)),"")))</f>
        <v/>
      </c>
      <c r="G2649" t="str">
        <f t="shared" si="123"/>
        <v/>
      </c>
      <c r="H2649" s="31" t="str">
        <f>IF(A2649&lt;&gt;"",-Belegerfassung!J2657+Belegerfassung!K2657,"")</f>
        <v/>
      </c>
      <c r="I2649" s="49" t="str">
        <f>IFERROR(IF(H2649&lt;&gt;"",Belegerfassung!L2657*100,""),IF(OR(Belegerfassung!L2657="Leistung EU - Erlöse",Belegerfassung!L2657="Lieferungen EU-Erlöse",Belegerfassung!L2657="EUST",Belegerfassung!L2657="Bauleistungen 20%")=TRUE,"",MID(Belegerfassung!L2657,4,2)))</f>
        <v/>
      </c>
      <c r="J2649" s="6" t="str">
        <f>IF(A2649&lt;&gt;"",LEFT(Belegerfassung!D2657,40),"")</f>
        <v/>
      </c>
      <c r="K2649" t="str">
        <f>IF(A2649&lt;&gt;"",VLOOKUP(D2649,Abfrage!$F$2:$G$21,2,FALSE),"")</f>
        <v/>
      </c>
      <c r="L2649" s="6" t="str">
        <f>IF(Belegerfassung!H2657&lt;&gt;"",Belegerfassung!H2657,"")</f>
        <v/>
      </c>
      <c r="M2649" t="str">
        <f>IFERROR(IF(Belegerfassung!E2657&lt;&gt;"",VLOOKUP(Belegerfassung!E2657,Abfrage!$L$2:$M$15,2,),""),"")</f>
        <v/>
      </c>
      <c r="N2649" t="str">
        <f t="shared" si="124"/>
        <v/>
      </c>
      <c r="O2649" t="str">
        <f t="shared" si="125"/>
        <v/>
      </c>
      <c r="P2649" t="str">
        <f>IF(Belegerfassung!G2657&lt;&gt;"",CONCATENATE(Belegerfassung!G2657,".pdf"),"")</f>
        <v/>
      </c>
    </row>
    <row r="2650" spans="1:16">
      <c r="A2650" t="str">
        <f>IF(Belegerfassung!C2658&lt;&gt;"",0,"")</f>
        <v/>
      </c>
      <c r="B2650" t="str">
        <f>IFERROR(VLOOKUP(Belegerfassung!I2658,Konten!A:D,2,FALSE),"")</f>
        <v/>
      </c>
      <c r="C2650" t="str">
        <f>IF(A2650&lt;&gt;"",TEXT(Belegerfassung!C2658,"TT.MM.JJJJ"),"")</f>
        <v/>
      </c>
      <c r="D2650" t="str">
        <f>IFERROR(VLOOKUP(Belegerfassung!A2658,Abfrage!$E$2:$F$20,2,FALSE),"")</f>
        <v/>
      </c>
      <c r="E2650" t="str">
        <f>IF(A2650&lt;&gt;"",Belegerfassung!B2658,"")</f>
        <v/>
      </c>
      <c r="F2650" t="str">
        <f>IF(Belegerfassung!L2658="","",IF(Belegerfassung!L2658&lt;&gt;"",IF(Belegerfassung!L2658&lt;&gt;"",IF(Belegerfassung!J2658&lt;&gt;0,VLOOKUP(Belegerfassung!L2658,Abfrage!$A$2:$C$19,2,),VLOOKUP(Belegerfassung!L2658,Abfrage!$A$2:$C$19,3,)),"")))</f>
        <v/>
      </c>
      <c r="G2650" t="str">
        <f t="shared" si="123"/>
        <v/>
      </c>
      <c r="H2650" s="31" t="str">
        <f>IF(A2650&lt;&gt;"",-Belegerfassung!J2658+Belegerfassung!K2658,"")</f>
        <v/>
      </c>
      <c r="I2650" s="49" t="str">
        <f>IFERROR(IF(H2650&lt;&gt;"",Belegerfassung!L2658*100,""),IF(OR(Belegerfassung!L2658="Leistung EU - Erlöse",Belegerfassung!L2658="Lieferungen EU-Erlöse",Belegerfassung!L2658="EUST",Belegerfassung!L2658="Bauleistungen 20%")=TRUE,"",MID(Belegerfassung!L2658,4,2)))</f>
        <v/>
      </c>
      <c r="J2650" s="6" t="str">
        <f>IF(A2650&lt;&gt;"",LEFT(Belegerfassung!D2658,40),"")</f>
        <v/>
      </c>
      <c r="K2650" t="str">
        <f>IF(A2650&lt;&gt;"",VLOOKUP(D2650,Abfrage!$F$2:$G$21,2,FALSE),"")</f>
        <v/>
      </c>
      <c r="L2650" s="6" t="str">
        <f>IF(Belegerfassung!H2658&lt;&gt;"",Belegerfassung!H2658,"")</f>
        <v/>
      </c>
      <c r="M2650" t="str">
        <f>IFERROR(IF(Belegerfassung!E2658&lt;&gt;"",VLOOKUP(Belegerfassung!E2658,Abfrage!$L$2:$M$15,2,),""),"")</f>
        <v/>
      </c>
      <c r="N2650" t="str">
        <f t="shared" si="124"/>
        <v/>
      </c>
      <c r="O2650" t="str">
        <f t="shared" si="125"/>
        <v/>
      </c>
      <c r="P2650" t="str">
        <f>IF(Belegerfassung!G2658&lt;&gt;"",CONCATENATE(Belegerfassung!G2658,".pdf"),"")</f>
        <v/>
      </c>
    </row>
    <row r="2651" spans="1:16">
      <c r="A2651" t="str">
        <f>IF(Belegerfassung!C2659&lt;&gt;"",0,"")</f>
        <v/>
      </c>
      <c r="B2651" t="str">
        <f>IFERROR(VLOOKUP(Belegerfassung!I2659,Konten!A:D,2,FALSE),"")</f>
        <v/>
      </c>
      <c r="C2651" t="str">
        <f>IF(A2651&lt;&gt;"",TEXT(Belegerfassung!C2659,"TT.MM.JJJJ"),"")</f>
        <v/>
      </c>
      <c r="D2651" t="str">
        <f>IFERROR(VLOOKUP(Belegerfassung!A2659,Abfrage!$E$2:$F$20,2,FALSE),"")</f>
        <v/>
      </c>
      <c r="E2651" t="str">
        <f>IF(A2651&lt;&gt;"",Belegerfassung!B2659,"")</f>
        <v/>
      </c>
      <c r="F2651" t="str">
        <f>IF(Belegerfassung!L2659="","",IF(Belegerfassung!L2659&lt;&gt;"",IF(Belegerfassung!L2659&lt;&gt;"",IF(Belegerfassung!J2659&lt;&gt;0,VLOOKUP(Belegerfassung!L2659,Abfrage!$A$2:$C$19,2,),VLOOKUP(Belegerfassung!L2659,Abfrage!$A$2:$C$19,3,)),"")))</f>
        <v/>
      </c>
      <c r="G2651" t="str">
        <f t="shared" si="123"/>
        <v/>
      </c>
      <c r="H2651" s="31" t="str">
        <f>IF(A2651&lt;&gt;"",-Belegerfassung!J2659+Belegerfassung!K2659,"")</f>
        <v/>
      </c>
      <c r="I2651" s="49" t="str">
        <f>IFERROR(IF(H2651&lt;&gt;"",Belegerfassung!L2659*100,""),IF(OR(Belegerfassung!L2659="Leistung EU - Erlöse",Belegerfassung!L2659="Lieferungen EU-Erlöse",Belegerfassung!L2659="EUST",Belegerfassung!L2659="Bauleistungen 20%")=TRUE,"",MID(Belegerfassung!L2659,4,2)))</f>
        <v/>
      </c>
      <c r="J2651" s="6" t="str">
        <f>IF(A2651&lt;&gt;"",LEFT(Belegerfassung!D2659,40),"")</f>
        <v/>
      </c>
      <c r="K2651" t="str">
        <f>IF(A2651&lt;&gt;"",VLOOKUP(D2651,Abfrage!$F$2:$G$21,2,FALSE),"")</f>
        <v/>
      </c>
      <c r="L2651" s="6" t="str">
        <f>IF(Belegerfassung!H2659&lt;&gt;"",Belegerfassung!H2659,"")</f>
        <v/>
      </c>
      <c r="M2651" t="str">
        <f>IFERROR(IF(Belegerfassung!E2659&lt;&gt;"",VLOOKUP(Belegerfassung!E2659,Abfrage!$L$2:$M$15,2,),""),"")</f>
        <v/>
      </c>
      <c r="N2651" t="str">
        <f t="shared" si="124"/>
        <v/>
      </c>
      <c r="O2651" t="str">
        <f t="shared" si="125"/>
        <v/>
      </c>
      <c r="P2651" t="str">
        <f>IF(Belegerfassung!G2659&lt;&gt;"",CONCATENATE(Belegerfassung!G2659,".pdf"),"")</f>
        <v/>
      </c>
    </row>
    <row r="2652" spans="1:16">
      <c r="A2652" t="str">
        <f>IF(Belegerfassung!C2660&lt;&gt;"",0,"")</f>
        <v/>
      </c>
      <c r="B2652" t="str">
        <f>IFERROR(VLOOKUP(Belegerfassung!I2660,Konten!A:D,2,FALSE),"")</f>
        <v/>
      </c>
      <c r="C2652" t="str">
        <f>IF(A2652&lt;&gt;"",TEXT(Belegerfassung!C2660,"TT.MM.JJJJ"),"")</f>
        <v/>
      </c>
      <c r="D2652" t="str">
        <f>IFERROR(VLOOKUP(Belegerfassung!A2660,Abfrage!$E$2:$F$20,2,FALSE),"")</f>
        <v/>
      </c>
      <c r="E2652" t="str">
        <f>IF(A2652&lt;&gt;"",Belegerfassung!B2660,"")</f>
        <v/>
      </c>
      <c r="F2652" t="str">
        <f>IF(Belegerfassung!L2660="","",IF(Belegerfassung!L2660&lt;&gt;"",IF(Belegerfassung!L2660&lt;&gt;"",IF(Belegerfassung!J2660&lt;&gt;0,VLOOKUP(Belegerfassung!L2660,Abfrage!$A$2:$C$19,2,),VLOOKUP(Belegerfassung!L2660,Abfrage!$A$2:$C$19,3,)),"")))</f>
        <v/>
      </c>
      <c r="G2652" t="str">
        <f t="shared" si="123"/>
        <v/>
      </c>
      <c r="H2652" s="31" t="str">
        <f>IF(A2652&lt;&gt;"",-Belegerfassung!J2660+Belegerfassung!K2660,"")</f>
        <v/>
      </c>
      <c r="I2652" s="49" t="str">
        <f>IFERROR(IF(H2652&lt;&gt;"",Belegerfassung!L2660*100,""),IF(OR(Belegerfassung!L2660="Leistung EU - Erlöse",Belegerfassung!L2660="Lieferungen EU-Erlöse",Belegerfassung!L2660="EUST",Belegerfassung!L2660="Bauleistungen 20%")=TRUE,"",MID(Belegerfassung!L2660,4,2)))</f>
        <v/>
      </c>
      <c r="J2652" s="6" t="str">
        <f>IF(A2652&lt;&gt;"",LEFT(Belegerfassung!D2660,40),"")</f>
        <v/>
      </c>
      <c r="K2652" t="str">
        <f>IF(A2652&lt;&gt;"",VLOOKUP(D2652,Abfrage!$F$2:$G$21,2,FALSE),"")</f>
        <v/>
      </c>
      <c r="L2652" s="6" t="str">
        <f>IF(Belegerfassung!H2660&lt;&gt;"",Belegerfassung!H2660,"")</f>
        <v/>
      </c>
      <c r="M2652" t="str">
        <f>IFERROR(IF(Belegerfassung!E2660&lt;&gt;"",VLOOKUP(Belegerfassung!E2660,Abfrage!$L$2:$M$15,2,),""),"")</f>
        <v/>
      </c>
      <c r="N2652" t="str">
        <f t="shared" si="124"/>
        <v/>
      </c>
      <c r="O2652" t="str">
        <f t="shared" si="125"/>
        <v/>
      </c>
      <c r="P2652" t="str">
        <f>IF(Belegerfassung!G2660&lt;&gt;"",CONCATENATE(Belegerfassung!G2660,".pdf"),"")</f>
        <v/>
      </c>
    </row>
    <row r="2653" spans="1:16">
      <c r="A2653" t="str">
        <f>IF(Belegerfassung!C2661&lt;&gt;"",0,"")</f>
        <v/>
      </c>
      <c r="B2653" t="str">
        <f>IFERROR(VLOOKUP(Belegerfassung!I2661,Konten!A:D,2,FALSE),"")</f>
        <v/>
      </c>
      <c r="C2653" t="str">
        <f>IF(A2653&lt;&gt;"",TEXT(Belegerfassung!C2661,"TT.MM.JJJJ"),"")</f>
        <v/>
      </c>
      <c r="D2653" t="str">
        <f>IFERROR(VLOOKUP(Belegerfassung!A2661,Abfrage!$E$2:$F$20,2,FALSE),"")</f>
        <v/>
      </c>
      <c r="E2653" t="str">
        <f>IF(A2653&lt;&gt;"",Belegerfassung!B2661,"")</f>
        <v/>
      </c>
      <c r="F2653" t="str">
        <f>IF(Belegerfassung!L2661="","",IF(Belegerfassung!L2661&lt;&gt;"",IF(Belegerfassung!L2661&lt;&gt;"",IF(Belegerfassung!J2661&lt;&gt;0,VLOOKUP(Belegerfassung!L2661,Abfrage!$A$2:$C$19,2,),VLOOKUP(Belegerfassung!L2661,Abfrage!$A$2:$C$19,3,)),"")))</f>
        <v/>
      </c>
      <c r="G2653" t="str">
        <f t="shared" si="123"/>
        <v/>
      </c>
      <c r="H2653" s="31" t="str">
        <f>IF(A2653&lt;&gt;"",-Belegerfassung!J2661+Belegerfassung!K2661,"")</f>
        <v/>
      </c>
      <c r="I2653" s="49" t="str">
        <f>IFERROR(IF(H2653&lt;&gt;"",Belegerfassung!L2661*100,""),IF(OR(Belegerfassung!L2661="Leistung EU - Erlöse",Belegerfassung!L2661="Lieferungen EU-Erlöse",Belegerfassung!L2661="EUST",Belegerfassung!L2661="Bauleistungen 20%")=TRUE,"",MID(Belegerfassung!L2661,4,2)))</f>
        <v/>
      </c>
      <c r="J2653" s="6" t="str">
        <f>IF(A2653&lt;&gt;"",LEFT(Belegerfassung!D2661,40),"")</f>
        <v/>
      </c>
      <c r="K2653" t="str">
        <f>IF(A2653&lt;&gt;"",VLOOKUP(D2653,Abfrage!$F$2:$G$21,2,FALSE),"")</f>
        <v/>
      </c>
      <c r="L2653" s="6" t="str">
        <f>IF(Belegerfassung!H2661&lt;&gt;"",Belegerfassung!H2661,"")</f>
        <v/>
      </c>
      <c r="M2653" t="str">
        <f>IFERROR(IF(Belegerfassung!E2661&lt;&gt;"",VLOOKUP(Belegerfassung!E2661,Abfrage!$L$2:$M$15,2,),""),"")</f>
        <v/>
      </c>
      <c r="N2653" t="str">
        <f t="shared" si="124"/>
        <v/>
      </c>
      <c r="O2653" t="str">
        <f t="shared" si="125"/>
        <v/>
      </c>
      <c r="P2653" t="str">
        <f>IF(Belegerfassung!G2661&lt;&gt;"",CONCATENATE(Belegerfassung!G2661,".pdf"),"")</f>
        <v/>
      </c>
    </row>
    <row r="2654" spans="1:16">
      <c r="A2654" t="str">
        <f>IF(Belegerfassung!C2662&lt;&gt;"",0,"")</f>
        <v/>
      </c>
      <c r="B2654" t="str">
        <f>IFERROR(VLOOKUP(Belegerfassung!I2662,Konten!A:D,2,FALSE),"")</f>
        <v/>
      </c>
      <c r="C2654" t="str">
        <f>IF(A2654&lt;&gt;"",TEXT(Belegerfassung!C2662,"TT.MM.JJJJ"),"")</f>
        <v/>
      </c>
      <c r="D2654" t="str">
        <f>IFERROR(VLOOKUP(Belegerfassung!A2662,Abfrage!$E$2:$F$20,2,FALSE),"")</f>
        <v/>
      </c>
      <c r="E2654" t="str">
        <f>IF(A2654&lt;&gt;"",Belegerfassung!B2662,"")</f>
        <v/>
      </c>
      <c r="F2654" t="str">
        <f>IF(Belegerfassung!L2662="","",IF(Belegerfassung!L2662&lt;&gt;"",IF(Belegerfassung!L2662&lt;&gt;"",IF(Belegerfassung!J2662&lt;&gt;0,VLOOKUP(Belegerfassung!L2662,Abfrage!$A$2:$C$19,2,),VLOOKUP(Belegerfassung!L2662,Abfrage!$A$2:$C$19,3,)),"")))</f>
        <v/>
      </c>
      <c r="G2654" t="str">
        <f t="shared" si="123"/>
        <v/>
      </c>
      <c r="H2654" s="31" t="str">
        <f>IF(A2654&lt;&gt;"",-Belegerfassung!J2662+Belegerfassung!K2662,"")</f>
        <v/>
      </c>
      <c r="I2654" s="49" t="str">
        <f>IFERROR(IF(H2654&lt;&gt;"",Belegerfassung!L2662*100,""),IF(OR(Belegerfassung!L2662="Leistung EU - Erlöse",Belegerfassung!L2662="Lieferungen EU-Erlöse",Belegerfassung!L2662="EUST",Belegerfassung!L2662="Bauleistungen 20%")=TRUE,"",MID(Belegerfassung!L2662,4,2)))</f>
        <v/>
      </c>
      <c r="J2654" s="6" t="str">
        <f>IF(A2654&lt;&gt;"",LEFT(Belegerfassung!D2662,40),"")</f>
        <v/>
      </c>
      <c r="K2654" t="str">
        <f>IF(A2654&lt;&gt;"",VLOOKUP(D2654,Abfrage!$F$2:$G$21,2,FALSE),"")</f>
        <v/>
      </c>
      <c r="L2654" s="6" t="str">
        <f>IF(Belegerfassung!H2662&lt;&gt;"",Belegerfassung!H2662,"")</f>
        <v/>
      </c>
      <c r="M2654" t="str">
        <f>IFERROR(IF(Belegerfassung!E2662&lt;&gt;"",VLOOKUP(Belegerfassung!E2662,Abfrage!$L$2:$M$15,2,),""),"")</f>
        <v/>
      </c>
      <c r="N2654" t="str">
        <f t="shared" si="124"/>
        <v/>
      </c>
      <c r="O2654" t="str">
        <f t="shared" si="125"/>
        <v/>
      </c>
      <c r="P2654" t="str">
        <f>IF(Belegerfassung!G2662&lt;&gt;"",CONCATENATE(Belegerfassung!G2662,".pdf"),"")</f>
        <v/>
      </c>
    </row>
    <row r="2655" spans="1:16">
      <c r="A2655" t="str">
        <f>IF(Belegerfassung!C2663&lt;&gt;"",0,"")</f>
        <v/>
      </c>
      <c r="B2655" t="str">
        <f>IFERROR(VLOOKUP(Belegerfassung!I2663,Konten!A:D,2,FALSE),"")</f>
        <v/>
      </c>
      <c r="C2655" t="str">
        <f>IF(A2655&lt;&gt;"",TEXT(Belegerfassung!C2663,"TT.MM.JJJJ"),"")</f>
        <v/>
      </c>
      <c r="D2655" t="str">
        <f>IFERROR(VLOOKUP(Belegerfassung!A2663,Abfrage!$E$2:$F$20,2,FALSE),"")</f>
        <v/>
      </c>
      <c r="E2655" t="str">
        <f>IF(A2655&lt;&gt;"",Belegerfassung!B2663,"")</f>
        <v/>
      </c>
      <c r="F2655" t="str">
        <f>IF(Belegerfassung!L2663="","",IF(Belegerfassung!L2663&lt;&gt;"",IF(Belegerfassung!L2663&lt;&gt;"",IF(Belegerfassung!J2663&lt;&gt;0,VLOOKUP(Belegerfassung!L2663,Abfrage!$A$2:$C$19,2,),VLOOKUP(Belegerfassung!L2663,Abfrage!$A$2:$C$19,3,)),"")))</f>
        <v/>
      </c>
      <c r="G2655" t="str">
        <f t="shared" si="123"/>
        <v/>
      </c>
      <c r="H2655" s="31" t="str">
        <f>IF(A2655&lt;&gt;"",-Belegerfassung!J2663+Belegerfassung!K2663,"")</f>
        <v/>
      </c>
      <c r="I2655" s="49" t="str">
        <f>IFERROR(IF(H2655&lt;&gt;"",Belegerfassung!L2663*100,""),IF(OR(Belegerfassung!L2663="Leistung EU - Erlöse",Belegerfassung!L2663="Lieferungen EU-Erlöse",Belegerfassung!L2663="EUST",Belegerfassung!L2663="Bauleistungen 20%")=TRUE,"",MID(Belegerfassung!L2663,4,2)))</f>
        <v/>
      </c>
      <c r="J2655" s="6" t="str">
        <f>IF(A2655&lt;&gt;"",LEFT(Belegerfassung!D2663,40),"")</f>
        <v/>
      </c>
      <c r="K2655" t="str">
        <f>IF(A2655&lt;&gt;"",VLOOKUP(D2655,Abfrage!$F$2:$G$21,2,FALSE),"")</f>
        <v/>
      </c>
      <c r="L2655" s="6" t="str">
        <f>IF(Belegerfassung!H2663&lt;&gt;"",Belegerfassung!H2663,"")</f>
        <v/>
      </c>
      <c r="M2655" t="str">
        <f>IFERROR(IF(Belegerfassung!E2663&lt;&gt;"",VLOOKUP(Belegerfassung!E2663,Abfrage!$L$2:$M$15,2,),""),"")</f>
        <v/>
      </c>
      <c r="N2655" t="str">
        <f t="shared" si="124"/>
        <v/>
      </c>
      <c r="O2655" t="str">
        <f t="shared" si="125"/>
        <v/>
      </c>
      <c r="P2655" t="str">
        <f>IF(Belegerfassung!G2663&lt;&gt;"",CONCATENATE(Belegerfassung!G2663,".pdf"),"")</f>
        <v/>
      </c>
    </row>
    <row r="2656" spans="1:16">
      <c r="A2656" t="str">
        <f>IF(Belegerfassung!C2664&lt;&gt;"",0,"")</f>
        <v/>
      </c>
      <c r="B2656" t="str">
        <f>IFERROR(VLOOKUP(Belegerfassung!I2664,Konten!A:D,2,FALSE),"")</f>
        <v/>
      </c>
      <c r="C2656" t="str">
        <f>IF(A2656&lt;&gt;"",TEXT(Belegerfassung!C2664,"TT.MM.JJJJ"),"")</f>
        <v/>
      </c>
      <c r="D2656" t="str">
        <f>IFERROR(VLOOKUP(Belegerfassung!A2664,Abfrage!$E$2:$F$20,2,FALSE),"")</f>
        <v/>
      </c>
      <c r="E2656" t="str">
        <f>IF(A2656&lt;&gt;"",Belegerfassung!B2664,"")</f>
        <v/>
      </c>
      <c r="F2656" t="str">
        <f>IF(Belegerfassung!L2664="","",IF(Belegerfassung!L2664&lt;&gt;"",IF(Belegerfassung!L2664&lt;&gt;"",IF(Belegerfassung!J2664&lt;&gt;0,VLOOKUP(Belegerfassung!L2664,Abfrage!$A$2:$C$19,2,),VLOOKUP(Belegerfassung!L2664,Abfrage!$A$2:$C$19,3,)),"")))</f>
        <v/>
      </c>
      <c r="G2656" t="str">
        <f t="shared" si="123"/>
        <v/>
      </c>
      <c r="H2656" s="31" t="str">
        <f>IF(A2656&lt;&gt;"",-Belegerfassung!J2664+Belegerfassung!K2664,"")</f>
        <v/>
      </c>
      <c r="I2656" s="49" t="str">
        <f>IFERROR(IF(H2656&lt;&gt;"",Belegerfassung!L2664*100,""),IF(OR(Belegerfassung!L2664="Leistung EU - Erlöse",Belegerfassung!L2664="Lieferungen EU-Erlöse",Belegerfassung!L2664="EUST",Belegerfassung!L2664="Bauleistungen 20%")=TRUE,"",MID(Belegerfassung!L2664,4,2)))</f>
        <v/>
      </c>
      <c r="J2656" s="6" t="str">
        <f>IF(A2656&lt;&gt;"",LEFT(Belegerfassung!D2664,40),"")</f>
        <v/>
      </c>
      <c r="K2656" t="str">
        <f>IF(A2656&lt;&gt;"",VLOOKUP(D2656,Abfrage!$F$2:$G$21,2,FALSE),"")</f>
        <v/>
      </c>
      <c r="L2656" s="6" t="str">
        <f>IF(Belegerfassung!H2664&lt;&gt;"",Belegerfassung!H2664,"")</f>
        <v/>
      </c>
      <c r="M2656" t="str">
        <f>IFERROR(IF(Belegerfassung!E2664&lt;&gt;"",VLOOKUP(Belegerfassung!E2664,Abfrage!$L$2:$M$15,2,),""),"")</f>
        <v/>
      </c>
      <c r="N2656" t="str">
        <f t="shared" si="124"/>
        <v/>
      </c>
      <c r="O2656" t="str">
        <f t="shared" si="125"/>
        <v/>
      </c>
      <c r="P2656" t="str">
        <f>IF(Belegerfassung!G2664&lt;&gt;"",CONCATENATE(Belegerfassung!G2664,".pdf"),"")</f>
        <v/>
      </c>
    </row>
    <row r="2657" spans="1:16">
      <c r="A2657" t="str">
        <f>IF(Belegerfassung!C2665&lt;&gt;"",0,"")</f>
        <v/>
      </c>
      <c r="B2657" t="str">
        <f>IFERROR(VLOOKUP(Belegerfassung!I2665,Konten!A:D,2,FALSE),"")</f>
        <v/>
      </c>
      <c r="C2657" t="str">
        <f>IF(A2657&lt;&gt;"",TEXT(Belegerfassung!C2665,"TT.MM.JJJJ"),"")</f>
        <v/>
      </c>
      <c r="D2657" t="str">
        <f>IFERROR(VLOOKUP(Belegerfassung!A2665,Abfrage!$E$2:$F$20,2,FALSE),"")</f>
        <v/>
      </c>
      <c r="E2657" t="str">
        <f>IF(A2657&lt;&gt;"",Belegerfassung!B2665,"")</f>
        <v/>
      </c>
      <c r="F2657" t="str">
        <f>IF(Belegerfassung!L2665="","",IF(Belegerfassung!L2665&lt;&gt;"",IF(Belegerfassung!L2665&lt;&gt;"",IF(Belegerfassung!J2665&lt;&gt;0,VLOOKUP(Belegerfassung!L2665,Abfrage!$A$2:$C$19,2,),VLOOKUP(Belegerfassung!L2665,Abfrage!$A$2:$C$19,3,)),"")))</f>
        <v/>
      </c>
      <c r="G2657" t="str">
        <f t="shared" si="123"/>
        <v/>
      </c>
      <c r="H2657" s="31" t="str">
        <f>IF(A2657&lt;&gt;"",-Belegerfassung!J2665+Belegerfassung!K2665,"")</f>
        <v/>
      </c>
      <c r="I2657" s="49" t="str">
        <f>IFERROR(IF(H2657&lt;&gt;"",Belegerfassung!L2665*100,""),IF(OR(Belegerfassung!L2665="Leistung EU - Erlöse",Belegerfassung!L2665="Lieferungen EU-Erlöse",Belegerfassung!L2665="EUST",Belegerfassung!L2665="Bauleistungen 20%")=TRUE,"",MID(Belegerfassung!L2665,4,2)))</f>
        <v/>
      </c>
      <c r="J2657" s="6" t="str">
        <f>IF(A2657&lt;&gt;"",LEFT(Belegerfassung!D2665,40),"")</f>
        <v/>
      </c>
      <c r="K2657" t="str">
        <f>IF(A2657&lt;&gt;"",VLOOKUP(D2657,Abfrage!$F$2:$G$21,2,FALSE),"")</f>
        <v/>
      </c>
      <c r="L2657" s="6" t="str">
        <f>IF(Belegerfassung!H2665&lt;&gt;"",Belegerfassung!H2665,"")</f>
        <v/>
      </c>
      <c r="M2657" t="str">
        <f>IFERROR(IF(Belegerfassung!E2665&lt;&gt;"",VLOOKUP(Belegerfassung!E2665,Abfrage!$L$2:$M$15,2,),""),"")</f>
        <v/>
      </c>
      <c r="N2657" t="str">
        <f t="shared" si="124"/>
        <v/>
      </c>
      <c r="O2657" t="str">
        <f t="shared" si="125"/>
        <v/>
      </c>
      <c r="P2657" t="str">
        <f>IF(Belegerfassung!G2665&lt;&gt;"",CONCATENATE(Belegerfassung!G2665,".pdf"),"")</f>
        <v/>
      </c>
    </row>
    <row r="2658" spans="1:16">
      <c r="A2658" t="str">
        <f>IF(Belegerfassung!C2666&lt;&gt;"",0,"")</f>
        <v/>
      </c>
      <c r="B2658" t="str">
        <f>IFERROR(VLOOKUP(Belegerfassung!I2666,Konten!A:D,2,FALSE),"")</f>
        <v/>
      </c>
      <c r="C2658" t="str">
        <f>IF(A2658&lt;&gt;"",TEXT(Belegerfassung!C2666,"TT.MM.JJJJ"),"")</f>
        <v/>
      </c>
      <c r="D2658" t="str">
        <f>IFERROR(VLOOKUP(Belegerfassung!A2666,Abfrage!$E$2:$F$20,2,FALSE),"")</f>
        <v/>
      </c>
      <c r="E2658" t="str">
        <f>IF(A2658&lt;&gt;"",Belegerfassung!B2666,"")</f>
        <v/>
      </c>
      <c r="F2658" t="str">
        <f>IF(Belegerfassung!L2666="","",IF(Belegerfassung!L2666&lt;&gt;"",IF(Belegerfassung!L2666&lt;&gt;"",IF(Belegerfassung!J2666&lt;&gt;0,VLOOKUP(Belegerfassung!L2666,Abfrage!$A$2:$C$19,2,),VLOOKUP(Belegerfassung!L2666,Abfrage!$A$2:$C$19,3,)),"")))</f>
        <v/>
      </c>
      <c r="G2658" t="str">
        <f t="shared" si="123"/>
        <v/>
      </c>
      <c r="H2658" s="31" t="str">
        <f>IF(A2658&lt;&gt;"",-Belegerfassung!J2666+Belegerfassung!K2666,"")</f>
        <v/>
      </c>
      <c r="I2658" s="49" t="str">
        <f>IFERROR(IF(H2658&lt;&gt;"",Belegerfassung!L2666*100,""),IF(OR(Belegerfassung!L2666="Leistung EU - Erlöse",Belegerfassung!L2666="Lieferungen EU-Erlöse",Belegerfassung!L2666="EUST",Belegerfassung!L2666="Bauleistungen 20%")=TRUE,"",MID(Belegerfassung!L2666,4,2)))</f>
        <v/>
      </c>
      <c r="J2658" s="6" t="str">
        <f>IF(A2658&lt;&gt;"",LEFT(Belegerfassung!D2666,40),"")</f>
        <v/>
      </c>
      <c r="K2658" t="str">
        <f>IF(A2658&lt;&gt;"",VLOOKUP(D2658,Abfrage!$F$2:$G$21,2,FALSE),"")</f>
        <v/>
      </c>
      <c r="L2658" s="6" t="str">
        <f>IF(Belegerfassung!H2666&lt;&gt;"",Belegerfassung!H2666,"")</f>
        <v/>
      </c>
      <c r="M2658" t="str">
        <f>IFERROR(IF(Belegerfassung!E2666&lt;&gt;"",VLOOKUP(Belegerfassung!E2666,Abfrage!$L$2:$M$15,2,),""),"")</f>
        <v/>
      </c>
      <c r="N2658" t="str">
        <f t="shared" si="124"/>
        <v/>
      </c>
      <c r="O2658" t="str">
        <f t="shared" si="125"/>
        <v/>
      </c>
      <c r="P2658" t="str">
        <f>IF(Belegerfassung!G2666&lt;&gt;"",CONCATENATE(Belegerfassung!G2666,".pdf"),"")</f>
        <v/>
      </c>
    </row>
    <row r="2659" spans="1:16">
      <c r="A2659" t="str">
        <f>IF(Belegerfassung!C2667&lt;&gt;"",0,"")</f>
        <v/>
      </c>
      <c r="B2659" t="str">
        <f>IFERROR(VLOOKUP(Belegerfassung!I2667,Konten!A:D,2,FALSE),"")</f>
        <v/>
      </c>
      <c r="C2659" t="str">
        <f>IF(A2659&lt;&gt;"",TEXT(Belegerfassung!C2667,"TT.MM.JJJJ"),"")</f>
        <v/>
      </c>
      <c r="D2659" t="str">
        <f>IFERROR(VLOOKUP(Belegerfassung!A2667,Abfrage!$E$2:$F$20,2,FALSE),"")</f>
        <v/>
      </c>
      <c r="E2659" t="str">
        <f>IF(A2659&lt;&gt;"",Belegerfassung!B2667,"")</f>
        <v/>
      </c>
      <c r="F2659" t="str">
        <f>IF(Belegerfassung!L2667="","",IF(Belegerfassung!L2667&lt;&gt;"",IF(Belegerfassung!L2667&lt;&gt;"",IF(Belegerfassung!J2667&lt;&gt;0,VLOOKUP(Belegerfassung!L2667,Abfrage!$A$2:$C$19,2,),VLOOKUP(Belegerfassung!L2667,Abfrage!$A$2:$C$19,3,)),"")))</f>
        <v/>
      </c>
      <c r="G2659" t="str">
        <f t="shared" si="123"/>
        <v/>
      </c>
      <c r="H2659" s="31" t="str">
        <f>IF(A2659&lt;&gt;"",-Belegerfassung!J2667+Belegerfassung!K2667,"")</f>
        <v/>
      </c>
      <c r="I2659" s="49" t="str">
        <f>IFERROR(IF(H2659&lt;&gt;"",Belegerfassung!L2667*100,""),IF(OR(Belegerfassung!L2667="Leistung EU - Erlöse",Belegerfassung!L2667="Lieferungen EU-Erlöse",Belegerfassung!L2667="EUST",Belegerfassung!L2667="Bauleistungen 20%")=TRUE,"",MID(Belegerfassung!L2667,4,2)))</f>
        <v/>
      </c>
      <c r="J2659" s="6" t="str">
        <f>IF(A2659&lt;&gt;"",LEFT(Belegerfassung!D2667,40),"")</f>
        <v/>
      </c>
      <c r="K2659" t="str">
        <f>IF(A2659&lt;&gt;"",VLOOKUP(D2659,Abfrage!$F$2:$G$21,2,FALSE),"")</f>
        <v/>
      </c>
      <c r="L2659" s="6" t="str">
        <f>IF(Belegerfassung!H2667&lt;&gt;"",Belegerfassung!H2667,"")</f>
        <v/>
      </c>
      <c r="M2659" t="str">
        <f>IFERROR(IF(Belegerfassung!E2667&lt;&gt;"",VLOOKUP(Belegerfassung!E2667,Abfrage!$L$2:$M$15,2,),""),"")</f>
        <v/>
      </c>
      <c r="N2659" t="str">
        <f t="shared" si="124"/>
        <v/>
      </c>
      <c r="O2659" t="str">
        <f t="shared" si="125"/>
        <v/>
      </c>
      <c r="P2659" t="str">
        <f>IF(Belegerfassung!G2667&lt;&gt;"",CONCATENATE(Belegerfassung!G2667,".pdf"),"")</f>
        <v/>
      </c>
    </row>
    <row r="2660" spans="1:16">
      <c r="A2660" t="str">
        <f>IF(Belegerfassung!C2668&lt;&gt;"",0,"")</f>
        <v/>
      </c>
      <c r="B2660" t="str">
        <f>IFERROR(VLOOKUP(Belegerfassung!I2668,Konten!A:D,2,FALSE),"")</f>
        <v/>
      </c>
      <c r="C2660" t="str">
        <f>IF(A2660&lt;&gt;"",TEXT(Belegerfassung!C2668,"TT.MM.JJJJ"),"")</f>
        <v/>
      </c>
      <c r="D2660" t="str">
        <f>IFERROR(VLOOKUP(Belegerfassung!A2668,Abfrage!$E$2:$F$20,2,FALSE),"")</f>
        <v/>
      </c>
      <c r="E2660" t="str">
        <f>IF(A2660&lt;&gt;"",Belegerfassung!B2668,"")</f>
        <v/>
      </c>
      <c r="F2660" t="str">
        <f>IF(Belegerfassung!L2668="","",IF(Belegerfassung!L2668&lt;&gt;"",IF(Belegerfassung!L2668&lt;&gt;"",IF(Belegerfassung!J2668&lt;&gt;0,VLOOKUP(Belegerfassung!L2668,Abfrage!$A$2:$C$19,2,),VLOOKUP(Belegerfassung!L2668,Abfrage!$A$2:$C$19,3,)),"")))</f>
        <v/>
      </c>
      <c r="G2660" t="str">
        <f t="shared" si="123"/>
        <v/>
      </c>
      <c r="H2660" s="31" t="str">
        <f>IF(A2660&lt;&gt;"",-Belegerfassung!J2668+Belegerfassung!K2668,"")</f>
        <v/>
      </c>
      <c r="I2660" s="49" t="str">
        <f>IFERROR(IF(H2660&lt;&gt;"",Belegerfassung!L2668*100,""),IF(OR(Belegerfassung!L2668="Leistung EU - Erlöse",Belegerfassung!L2668="Lieferungen EU-Erlöse",Belegerfassung!L2668="EUST",Belegerfassung!L2668="Bauleistungen 20%")=TRUE,"",MID(Belegerfassung!L2668,4,2)))</f>
        <v/>
      </c>
      <c r="J2660" s="6" t="str">
        <f>IF(A2660&lt;&gt;"",LEFT(Belegerfassung!D2668,40),"")</f>
        <v/>
      </c>
      <c r="K2660" t="str">
        <f>IF(A2660&lt;&gt;"",VLOOKUP(D2660,Abfrage!$F$2:$G$21,2,FALSE),"")</f>
        <v/>
      </c>
      <c r="L2660" s="6" t="str">
        <f>IF(Belegerfassung!H2668&lt;&gt;"",Belegerfassung!H2668,"")</f>
        <v/>
      </c>
      <c r="M2660" t="str">
        <f>IFERROR(IF(Belegerfassung!E2668&lt;&gt;"",VLOOKUP(Belegerfassung!E2668,Abfrage!$L$2:$M$15,2,),""),"")</f>
        <v/>
      </c>
      <c r="N2660" t="str">
        <f t="shared" si="124"/>
        <v/>
      </c>
      <c r="O2660" t="str">
        <f t="shared" si="125"/>
        <v/>
      </c>
      <c r="P2660" t="str">
        <f>IF(Belegerfassung!G2668&lt;&gt;"",CONCATENATE(Belegerfassung!G2668,".pdf"),"")</f>
        <v/>
      </c>
    </row>
    <row r="2661" spans="1:16">
      <c r="A2661" t="str">
        <f>IF(Belegerfassung!C2669&lt;&gt;"",0,"")</f>
        <v/>
      </c>
      <c r="B2661" t="str">
        <f>IFERROR(VLOOKUP(Belegerfassung!I2669,Konten!A:D,2,FALSE),"")</f>
        <v/>
      </c>
      <c r="C2661" t="str">
        <f>IF(A2661&lt;&gt;"",TEXT(Belegerfassung!C2669,"TT.MM.JJJJ"),"")</f>
        <v/>
      </c>
      <c r="D2661" t="str">
        <f>IFERROR(VLOOKUP(Belegerfassung!A2669,Abfrage!$E$2:$F$20,2,FALSE),"")</f>
        <v/>
      </c>
      <c r="E2661" t="str">
        <f>IF(A2661&lt;&gt;"",Belegerfassung!B2669,"")</f>
        <v/>
      </c>
      <c r="F2661" t="str">
        <f>IF(Belegerfassung!L2669="","",IF(Belegerfassung!L2669&lt;&gt;"",IF(Belegerfassung!L2669&lt;&gt;"",IF(Belegerfassung!J2669&lt;&gt;0,VLOOKUP(Belegerfassung!L2669,Abfrage!$A$2:$C$19,2,),VLOOKUP(Belegerfassung!L2669,Abfrage!$A$2:$C$19,3,)),"")))</f>
        <v/>
      </c>
      <c r="G2661" t="str">
        <f t="shared" si="123"/>
        <v/>
      </c>
      <c r="H2661" s="31" t="str">
        <f>IF(A2661&lt;&gt;"",-Belegerfassung!J2669+Belegerfassung!K2669,"")</f>
        <v/>
      </c>
      <c r="I2661" s="49" t="str">
        <f>IFERROR(IF(H2661&lt;&gt;"",Belegerfassung!L2669*100,""),IF(OR(Belegerfassung!L2669="Leistung EU - Erlöse",Belegerfassung!L2669="Lieferungen EU-Erlöse",Belegerfassung!L2669="EUST",Belegerfassung!L2669="Bauleistungen 20%")=TRUE,"",MID(Belegerfassung!L2669,4,2)))</f>
        <v/>
      </c>
      <c r="J2661" s="6" t="str">
        <f>IF(A2661&lt;&gt;"",LEFT(Belegerfassung!D2669,40),"")</f>
        <v/>
      </c>
      <c r="K2661" t="str">
        <f>IF(A2661&lt;&gt;"",VLOOKUP(D2661,Abfrage!$F$2:$G$21,2,FALSE),"")</f>
        <v/>
      </c>
      <c r="L2661" s="6" t="str">
        <f>IF(Belegerfassung!H2669&lt;&gt;"",Belegerfassung!H2669,"")</f>
        <v/>
      </c>
      <c r="M2661" t="str">
        <f>IFERROR(IF(Belegerfassung!E2669&lt;&gt;"",VLOOKUP(Belegerfassung!E2669,Abfrage!$L$2:$M$15,2,),""),"")</f>
        <v/>
      </c>
      <c r="N2661" t="str">
        <f t="shared" si="124"/>
        <v/>
      </c>
      <c r="O2661" t="str">
        <f t="shared" si="125"/>
        <v/>
      </c>
      <c r="P2661" t="str">
        <f>IF(Belegerfassung!G2669&lt;&gt;"",CONCATENATE(Belegerfassung!G2669,".pdf"),"")</f>
        <v/>
      </c>
    </row>
    <row r="2662" spans="1:16">
      <c r="A2662" t="str">
        <f>IF(Belegerfassung!C2670&lt;&gt;"",0,"")</f>
        <v/>
      </c>
      <c r="B2662" t="str">
        <f>IFERROR(VLOOKUP(Belegerfassung!I2670,Konten!A:D,2,FALSE),"")</f>
        <v/>
      </c>
      <c r="C2662" t="str">
        <f>IF(A2662&lt;&gt;"",TEXT(Belegerfassung!C2670,"TT.MM.JJJJ"),"")</f>
        <v/>
      </c>
      <c r="D2662" t="str">
        <f>IFERROR(VLOOKUP(Belegerfassung!A2670,Abfrage!$E$2:$F$20,2,FALSE),"")</f>
        <v/>
      </c>
      <c r="E2662" t="str">
        <f>IF(A2662&lt;&gt;"",Belegerfassung!B2670,"")</f>
        <v/>
      </c>
      <c r="F2662" t="str">
        <f>IF(Belegerfassung!L2670="","",IF(Belegerfassung!L2670&lt;&gt;"",IF(Belegerfassung!L2670&lt;&gt;"",IF(Belegerfassung!J2670&lt;&gt;0,VLOOKUP(Belegerfassung!L2670,Abfrage!$A$2:$C$19,2,),VLOOKUP(Belegerfassung!L2670,Abfrage!$A$2:$C$19,3,)),"")))</f>
        <v/>
      </c>
      <c r="G2662" t="str">
        <f t="shared" si="123"/>
        <v/>
      </c>
      <c r="H2662" s="31" t="str">
        <f>IF(A2662&lt;&gt;"",-Belegerfassung!J2670+Belegerfassung!K2670,"")</f>
        <v/>
      </c>
      <c r="I2662" s="49" t="str">
        <f>IFERROR(IF(H2662&lt;&gt;"",Belegerfassung!L2670*100,""),IF(OR(Belegerfassung!L2670="Leistung EU - Erlöse",Belegerfassung!L2670="Lieferungen EU-Erlöse",Belegerfassung!L2670="EUST",Belegerfassung!L2670="Bauleistungen 20%")=TRUE,"",MID(Belegerfassung!L2670,4,2)))</f>
        <v/>
      </c>
      <c r="J2662" s="6" t="str">
        <f>IF(A2662&lt;&gt;"",LEFT(Belegerfassung!D2670,40),"")</f>
        <v/>
      </c>
      <c r="K2662" t="str">
        <f>IF(A2662&lt;&gt;"",VLOOKUP(D2662,Abfrage!$F$2:$G$21,2,FALSE),"")</f>
        <v/>
      </c>
      <c r="L2662" s="6" t="str">
        <f>IF(Belegerfassung!H2670&lt;&gt;"",Belegerfassung!H2670,"")</f>
        <v/>
      </c>
      <c r="M2662" t="str">
        <f>IFERROR(IF(Belegerfassung!E2670&lt;&gt;"",VLOOKUP(Belegerfassung!E2670,Abfrage!$L$2:$M$15,2,),""),"")</f>
        <v/>
      </c>
      <c r="N2662" t="str">
        <f t="shared" si="124"/>
        <v/>
      </c>
      <c r="O2662" t="str">
        <f t="shared" si="125"/>
        <v/>
      </c>
      <c r="P2662" t="str">
        <f>IF(Belegerfassung!G2670&lt;&gt;"",CONCATENATE(Belegerfassung!G2670,".pdf"),"")</f>
        <v/>
      </c>
    </row>
    <row r="2663" spans="1:16">
      <c r="A2663" t="str">
        <f>IF(Belegerfassung!C2671&lt;&gt;"",0,"")</f>
        <v/>
      </c>
      <c r="B2663" t="str">
        <f>IFERROR(VLOOKUP(Belegerfassung!I2671,Konten!A:D,2,FALSE),"")</f>
        <v/>
      </c>
      <c r="C2663" t="str">
        <f>IF(A2663&lt;&gt;"",TEXT(Belegerfassung!C2671,"TT.MM.JJJJ"),"")</f>
        <v/>
      </c>
      <c r="D2663" t="str">
        <f>IFERROR(VLOOKUP(Belegerfassung!A2671,Abfrage!$E$2:$F$20,2,FALSE),"")</f>
        <v/>
      </c>
      <c r="E2663" t="str">
        <f>IF(A2663&lt;&gt;"",Belegerfassung!B2671,"")</f>
        <v/>
      </c>
      <c r="F2663" t="str">
        <f>IF(Belegerfassung!L2671="","",IF(Belegerfassung!L2671&lt;&gt;"",IF(Belegerfassung!L2671&lt;&gt;"",IF(Belegerfassung!J2671&lt;&gt;0,VLOOKUP(Belegerfassung!L2671,Abfrage!$A$2:$C$19,2,),VLOOKUP(Belegerfassung!L2671,Abfrage!$A$2:$C$19,3,)),"")))</f>
        <v/>
      </c>
      <c r="G2663" t="str">
        <f t="shared" si="123"/>
        <v/>
      </c>
      <c r="H2663" s="31" t="str">
        <f>IF(A2663&lt;&gt;"",-Belegerfassung!J2671+Belegerfassung!K2671,"")</f>
        <v/>
      </c>
      <c r="I2663" s="49" t="str">
        <f>IFERROR(IF(H2663&lt;&gt;"",Belegerfassung!L2671*100,""),IF(OR(Belegerfassung!L2671="Leistung EU - Erlöse",Belegerfassung!L2671="Lieferungen EU-Erlöse",Belegerfassung!L2671="EUST",Belegerfassung!L2671="Bauleistungen 20%")=TRUE,"",MID(Belegerfassung!L2671,4,2)))</f>
        <v/>
      </c>
      <c r="J2663" s="6" t="str">
        <f>IF(A2663&lt;&gt;"",LEFT(Belegerfassung!D2671,40),"")</f>
        <v/>
      </c>
      <c r="K2663" t="str">
        <f>IF(A2663&lt;&gt;"",VLOOKUP(D2663,Abfrage!$F$2:$G$21,2,FALSE),"")</f>
        <v/>
      </c>
      <c r="L2663" s="6" t="str">
        <f>IF(Belegerfassung!H2671&lt;&gt;"",Belegerfassung!H2671,"")</f>
        <v/>
      </c>
      <c r="M2663" t="str">
        <f>IFERROR(IF(Belegerfassung!E2671&lt;&gt;"",VLOOKUP(Belegerfassung!E2671,Abfrage!$L$2:$M$15,2,),""),"")</f>
        <v/>
      </c>
      <c r="N2663" t="str">
        <f t="shared" si="124"/>
        <v/>
      </c>
      <c r="O2663" t="str">
        <f t="shared" si="125"/>
        <v/>
      </c>
      <c r="P2663" t="str">
        <f>IF(Belegerfassung!G2671&lt;&gt;"",CONCATENATE(Belegerfassung!G2671,".pdf"),"")</f>
        <v/>
      </c>
    </row>
    <row r="2664" spans="1:16">
      <c r="A2664" t="str">
        <f>IF(Belegerfassung!C2672&lt;&gt;"",0,"")</f>
        <v/>
      </c>
      <c r="B2664" t="str">
        <f>IFERROR(VLOOKUP(Belegerfassung!I2672,Konten!A:D,2,FALSE),"")</f>
        <v/>
      </c>
      <c r="C2664" t="str">
        <f>IF(A2664&lt;&gt;"",TEXT(Belegerfassung!C2672,"TT.MM.JJJJ"),"")</f>
        <v/>
      </c>
      <c r="D2664" t="str">
        <f>IFERROR(VLOOKUP(Belegerfassung!A2672,Abfrage!$E$2:$F$20,2,FALSE),"")</f>
        <v/>
      </c>
      <c r="E2664" t="str">
        <f>IF(A2664&lt;&gt;"",Belegerfassung!B2672,"")</f>
        <v/>
      </c>
      <c r="F2664" t="str">
        <f>IF(Belegerfassung!L2672="","",IF(Belegerfassung!L2672&lt;&gt;"",IF(Belegerfassung!L2672&lt;&gt;"",IF(Belegerfassung!J2672&lt;&gt;0,VLOOKUP(Belegerfassung!L2672,Abfrage!$A$2:$C$19,2,),VLOOKUP(Belegerfassung!L2672,Abfrage!$A$2:$C$19,3,)),"")))</f>
        <v/>
      </c>
      <c r="G2664" t="str">
        <f t="shared" si="123"/>
        <v/>
      </c>
      <c r="H2664" s="31" t="str">
        <f>IF(A2664&lt;&gt;"",-Belegerfassung!J2672+Belegerfassung!K2672,"")</f>
        <v/>
      </c>
      <c r="I2664" s="49" t="str">
        <f>IFERROR(IF(H2664&lt;&gt;"",Belegerfassung!L2672*100,""),IF(OR(Belegerfassung!L2672="Leistung EU - Erlöse",Belegerfassung!L2672="Lieferungen EU-Erlöse",Belegerfassung!L2672="EUST",Belegerfassung!L2672="Bauleistungen 20%")=TRUE,"",MID(Belegerfassung!L2672,4,2)))</f>
        <v/>
      </c>
      <c r="J2664" s="6" t="str">
        <f>IF(A2664&lt;&gt;"",LEFT(Belegerfassung!D2672,40),"")</f>
        <v/>
      </c>
      <c r="K2664" t="str">
        <f>IF(A2664&lt;&gt;"",VLOOKUP(D2664,Abfrage!$F$2:$G$21,2,FALSE),"")</f>
        <v/>
      </c>
      <c r="L2664" s="6" t="str">
        <f>IF(Belegerfassung!H2672&lt;&gt;"",Belegerfassung!H2672,"")</f>
        <v/>
      </c>
      <c r="M2664" t="str">
        <f>IFERROR(IF(Belegerfassung!E2672&lt;&gt;"",VLOOKUP(Belegerfassung!E2672,Abfrage!$L$2:$M$15,2,),""),"")</f>
        <v/>
      </c>
      <c r="N2664" t="str">
        <f t="shared" si="124"/>
        <v/>
      </c>
      <c r="O2664" t="str">
        <f t="shared" si="125"/>
        <v/>
      </c>
      <c r="P2664" t="str">
        <f>IF(Belegerfassung!G2672&lt;&gt;"",CONCATENATE(Belegerfassung!G2672,".pdf"),"")</f>
        <v/>
      </c>
    </row>
    <row r="2665" spans="1:16">
      <c r="A2665" t="str">
        <f>IF(Belegerfassung!C2673&lt;&gt;"",0,"")</f>
        <v/>
      </c>
      <c r="B2665" t="str">
        <f>IFERROR(VLOOKUP(Belegerfassung!I2673,Konten!A:D,2,FALSE),"")</f>
        <v/>
      </c>
      <c r="C2665" t="str">
        <f>IF(A2665&lt;&gt;"",TEXT(Belegerfassung!C2673,"TT.MM.JJJJ"),"")</f>
        <v/>
      </c>
      <c r="D2665" t="str">
        <f>IFERROR(VLOOKUP(Belegerfassung!A2673,Abfrage!$E$2:$F$20,2,FALSE),"")</f>
        <v/>
      </c>
      <c r="E2665" t="str">
        <f>IF(A2665&lt;&gt;"",Belegerfassung!B2673,"")</f>
        <v/>
      </c>
      <c r="F2665" t="str">
        <f>IF(Belegerfassung!L2673="","",IF(Belegerfassung!L2673&lt;&gt;"",IF(Belegerfassung!L2673&lt;&gt;"",IF(Belegerfassung!J2673&lt;&gt;0,VLOOKUP(Belegerfassung!L2673,Abfrage!$A$2:$C$19,2,),VLOOKUP(Belegerfassung!L2673,Abfrage!$A$2:$C$19,3,)),"")))</f>
        <v/>
      </c>
      <c r="G2665" t="str">
        <f t="shared" si="123"/>
        <v/>
      </c>
      <c r="H2665" s="31" t="str">
        <f>IF(A2665&lt;&gt;"",-Belegerfassung!J2673+Belegerfassung!K2673,"")</f>
        <v/>
      </c>
      <c r="I2665" s="49" t="str">
        <f>IFERROR(IF(H2665&lt;&gt;"",Belegerfassung!L2673*100,""),IF(OR(Belegerfassung!L2673="Leistung EU - Erlöse",Belegerfassung!L2673="Lieferungen EU-Erlöse",Belegerfassung!L2673="EUST",Belegerfassung!L2673="Bauleistungen 20%")=TRUE,"",MID(Belegerfassung!L2673,4,2)))</f>
        <v/>
      </c>
      <c r="J2665" s="6" t="str">
        <f>IF(A2665&lt;&gt;"",LEFT(Belegerfassung!D2673,40),"")</f>
        <v/>
      </c>
      <c r="K2665" t="str">
        <f>IF(A2665&lt;&gt;"",VLOOKUP(D2665,Abfrage!$F$2:$G$21,2,FALSE),"")</f>
        <v/>
      </c>
      <c r="L2665" s="6" t="str">
        <f>IF(Belegerfassung!H2673&lt;&gt;"",Belegerfassung!H2673,"")</f>
        <v/>
      </c>
      <c r="M2665" t="str">
        <f>IFERROR(IF(Belegerfassung!E2673&lt;&gt;"",VLOOKUP(Belegerfassung!E2673,Abfrage!$L$2:$M$15,2,),""),"")</f>
        <v/>
      </c>
      <c r="N2665" t="str">
        <f t="shared" si="124"/>
        <v/>
      </c>
      <c r="O2665" t="str">
        <f t="shared" si="125"/>
        <v/>
      </c>
      <c r="P2665" t="str">
        <f>IF(Belegerfassung!G2673&lt;&gt;"",CONCATENATE(Belegerfassung!G2673,".pdf"),"")</f>
        <v/>
      </c>
    </row>
    <row r="2666" spans="1:16">
      <c r="A2666" t="str">
        <f>IF(Belegerfassung!C2674&lt;&gt;"",0,"")</f>
        <v/>
      </c>
      <c r="B2666" t="str">
        <f>IFERROR(VLOOKUP(Belegerfassung!I2674,Konten!A:D,2,FALSE),"")</f>
        <v/>
      </c>
      <c r="C2666" t="str">
        <f>IF(A2666&lt;&gt;"",TEXT(Belegerfassung!C2674,"TT.MM.JJJJ"),"")</f>
        <v/>
      </c>
      <c r="D2666" t="str">
        <f>IFERROR(VLOOKUP(Belegerfassung!A2674,Abfrage!$E$2:$F$20,2,FALSE),"")</f>
        <v/>
      </c>
      <c r="E2666" t="str">
        <f>IF(A2666&lt;&gt;"",Belegerfassung!B2674,"")</f>
        <v/>
      </c>
      <c r="F2666" t="str">
        <f>IF(Belegerfassung!L2674="","",IF(Belegerfassung!L2674&lt;&gt;"",IF(Belegerfassung!L2674&lt;&gt;"",IF(Belegerfassung!J2674&lt;&gt;0,VLOOKUP(Belegerfassung!L2674,Abfrage!$A$2:$C$19,2,),VLOOKUP(Belegerfassung!L2674,Abfrage!$A$2:$C$19,3,)),"")))</f>
        <v/>
      </c>
      <c r="G2666" t="str">
        <f t="shared" si="123"/>
        <v/>
      </c>
      <c r="H2666" s="31" t="str">
        <f>IF(A2666&lt;&gt;"",-Belegerfassung!J2674+Belegerfassung!K2674,"")</f>
        <v/>
      </c>
      <c r="I2666" s="49" t="str">
        <f>IFERROR(IF(H2666&lt;&gt;"",Belegerfassung!L2674*100,""),IF(OR(Belegerfassung!L2674="Leistung EU - Erlöse",Belegerfassung!L2674="Lieferungen EU-Erlöse",Belegerfassung!L2674="EUST",Belegerfassung!L2674="Bauleistungen 20%")=TRUE,"",MID(Belegerfassung!L2674,4,2)))</f>
        <v/>
      </c>
      <c r="J2666" s="6" t="str">
        <f>IF(A2666&lt;&gt;"",LEFT(Belegerfassung!D2674,40),"")</f>
        <v/>
      </c>
      <c r="K2666" t="str">
        <f>IF(A2666&lt;&gt;"",VLOOKUP(D2666,Abfrage!$F$2:$G$21,2,FALSE),"")</f>
        <v/>
      </c>
      <c r="L2666" s="6" t="str">
        <f>IF(Belegerfassung!H2674&lt;&gt;"",Belegerfassung!H2674,"")</f>
        <v/>
      </c>
      <c r="M2666" t="str">
        <f>IFERROR(IF(Belegerfassung!E2674&lt;&gt;"",VLOOKUP(Belegerfassung!E2674,Abfrage!$L$2:$M$15,2,),""),"")</f>
        <v/>
      </c>
      <c r="N2666" t="str">
        <f t="shared" si="124"/>
        <v/>
      </c>
      <c r="O2666" t="str">
        <f t="shared" si="125"/>
        <v/>
      </c>
      <c r="P2666" t="str">
        <f>IF(Belegerfassung!G2674&lt;&gt;"",CONCATENATE(Belegerfassung!G2674,".pdf"),"")</f>
        <v/>
      </c>
    </row>
    <row r="2667" spans="1:16">
      <c r="A2667" t="str">
        <f>IF(Belegerfassung!C2675&lt;&gt;"",0,"")</f>
        <v/>
      </c>
      <c r="B2667" t="str">
        <f>IFERROR(VLOOKUP(Belegerfassung!I2675,Konten!A:D,2,FALSE),"")</f>
        <v/>
      </c>
      <c r="C2667" t="str">
        <f>IF(A2667&lt;&gt;"",TEXT(Belegerfassung!C2675,"TT.MM.JJJJ"),"")</f>
        <v/>
      </c>
      <c r="D2667" t="str">
        <f>IFERROR(VLOOKUP(Belegerfassung!A2675,Abfrage!$E$2:$F$20,2,FALSE),"")</f>
        <v/>
      </c>
      <c r="E2667" t="str">
        <f>IF(A2667&lt;&gt;"",Belegerfassung!B2675,"")</f>
        <v/>
      </c>
      <c r="F2667" t="str">
        <f>IF(Belegerfassung!L2675="","",IF(Belegerfassung!L2675&lt;&gt;"",IF(Belegerfassung!L2675&lt;&gt;"",IF(Belegerfassung!J2675&lt;&gt;0,VLOOKUP(Belegerfassung!L2675,Abfrage!$A$2:$C$19,2,),VLOOKUP(Belegerfassung!L2675,Abfrage!$A$2:$C$19,3,)),"")))</f>
        <v/>
      </c>
      <c r="G2667" t="str">
        <f t="shared" si="123"/>
        <v/>
      </c>
      <c r="H2667" s="31" t="str">
        <f>IF(A2667&lt;&gt;"",-Belegerfassung!J2675+Belegerfassung!K2675,"")</f>
        <v/>
      </c>
      <c r="I2667" s="49" t="str">
        <f>IFERROR(IF(H2667&lt;&gt;"",Belegerfassung!L2675*100,""),IF(OR(Belegerfassung!L2675="Leistung EU - Erlöse",Belegerfassung!L2675="Lieferungen EU-Erlöse",Belegerfassung!L2675="EUST",Belegerfassung!L2675="Bauleistungen 20%")=TRUE,"",MID(Belegerfassung!L2675,4,2)))</f>
        <v/>
      </c>
      <c r="J2667" s="6" t="str">
        <f>IF(A2667&lt;&gt;"",LEFT(Belegerfassung!D2675,40),"")</f>
        <v/>
      </c>
      <c r="K2667" t="str">
        <f>IF(A2667&lt;&gt;"",VLOOKUP(D2667,Abfrage!$F$2:$G$21,2,FALSE),"")</f>
        <v/>
      </c>
      <c r="L2667" s="6" t="str">
        <f>IF(Belegerfassung!H2675&lt;&gt;"",Belegerfassung!H2675,"")</f>
        <v/>
      </c>
      <c r="M2667" t="str">
        <f>IFERROR(IF(Belegerfassung!E2675&lt;&gt;"",VLOOKUP(Belegerfassung!E2675,Abfrage!$L$2:$M$15,2,),""),"")</f>
        <v/>
      </c>
      <c r="N2667" t="str">
        <f t="shared" si="124"/>
        <v/>
      </c>
      <c r="O2667" t="str">
        <f t="shared" si="125"/>
        <v/>
      </c>
      <c r="P2667" t="str">
        <f>IF(Belegerfassung!G2675&lt;&gt;"",CONCATENATE(Belegerfassung!G2675,".pdf"),"")</f>
        <v/>
      </c>
    </row>
    <row r="2668" spans="1:16">
      <c r="A2668" t="str">
        <f>IF(Belegerfassung!C2676&lt;&gt;"",0,"")</f>
        <v/>
      </c>
      <c r="B2668" t="str">
        <f>IFERROR(VLOOKUP(Belegerfassung!I2676,Konten!A:D,2,FALSE),"")</f>
        <v/>
      </c>
      <c r="C2668" t="str">
        <f>IF(A2668&lt;&gt;"",TEXT(Belegerfassung!C2676,"TT.MM.JJJJ"),"")</f>
        <v/>
      </c>
      <c r="D2668" t="str">
        <f>IFERROR(VLOOKUP(Belegerfassung!A2676,Abfrage!$E$2:$F$20,2,FALSE),"")</f>
        <v/>
      </c>
      <c r="E2668" t="str">
        <f>IF(A2668&lt;&gt;"",Belegerfassung!B2676,"")</f>
        <v/>
      </c>
      <c r="F2668" t="str">
        <f>IF(Belegerfassung!L2676="","",IF(Belegerfassung!L2676&lt;&gt;"",IF(Belegerfassung!L2676&lt;&gt;"",IF(Belegerfassung!J2676&lt;&gt;0,VLOOKUP(Belegerfassung!L2676,Abfrage!$A$2:$C$19,2,),VLOOKUP(Belegerfassung!L2676,Abfrage!$A$2:$C$19,3,)),"")))</f>
        <v/>
      </c>
      <c r="G2668" t="str">
        <f t="shared" si="123"/>
        <v/>
      </c>
      <c r="H2668" s="31" t="str">
        <f>IF(A2668&lt;&gt;"",-Belegerfassung!J2676+Belegerfassung!K2676,"")</f>
        <v/>
      </c>
      <c r="I2668" s="49" t="str">
        <f>IFERROR(IF(H2668&lt;&gt;"",Belegerfassung!L2676*100,""),IF(OR(Belegerfassung!L2676="Leistung EU - Erlöse",Belegerfassung!L2676="Lieferungen EU-Erlöse",Belegerfassung!L2676="EUST",Belegerfassung!L2676="Bauleistungen 20%")=TRUE,"",MID(Belegerfassung!L2676,4,2)))</f>
        <v/>
      </c>
      <c r="J2668" s="6" t="str">
        <f>IF(A2668&lt;&gt;"",LEFT(Belegerfassung!D2676,40),"")</f>
        <v/>
      </c>
      <c r="K2668" t="str">
        <f>IF(A2668&lt;&gt;"",VLOOKUP(D2668,Abfrage!$F$2:$G$21,2,FALSE),"")</f>
        <v/>
      </c>
      <c r="L2668" s="6" t="str">
        <f>IF(Belegerfassung!H2676&lt;&gt;"",Belegerfassung!H2676,"")</f>
        <v/>
      </c>
      <c r="M2668" t="str">
        <f>IFERROR(IF(Belegerfassung!E2676&lt;&gt;"",VLOOKUP(Belegerfassung!E2676,Abfrage!$L$2:$M$15,2,),""),"")</f>
        <v/>
      </c>
      <c r="N2668" t="str">
        <f t="shared" si="124"/>
        <v/>
      </c>
      <c r="O2668" t="str">
        <f t="shared" si="125"/>
        <v/>
      </c>
      <c r="P2668" t="str">
        <f>IF(Belegerfassung!G2676&lt;&gt;"",CONCATENATE(Belegerfassung!G2676,".pdf"),"")</f>
        <v/>
      </c>
    </row>
    <row r="2669" spans="1:16">
      <c r="A2669" t="str">
        <f>IF(Belegerfassung!C2677&lt;&gt;"",0,"")</f>
        <v/>
      </c>
      <c r="B2669" t="str">
        <f>IFERROR(VLOOKUP(Belegerfassung!I2677,Konten!A:D,2,FALSE),"")</f>
        <v/>
      </c>
      <c r="C2669" t="str">
        <f>IF(A2669&lt;&gt;"",TEXT(Belegerfassung!C2677,"TT.MM.JJJJ"),"")</f>
        <v/>
      </c>
      <c r="D2669" t="str">
        <f>IFERROR(VLOOKUP(Belegerfassung!A2677,Abfrage!$E$2:$F$20,2,FALSE),"")</f>
        <v/>
      </c>
      <c r="E2669" t="str">
        <f>IF(A2669&lt;&gt;"",Belegerfassung!B2677,"")</f>
        <v/>
      </c>
      <c r="F2669" t="str">
        <f>IF(Belegerfassung!L2677="","",IF(Belegerfassung!L2677&lt;&gt;"",IF(Belegerfassung!L2677&lt;&gt;"",IF(Belegerfassung!J2677&lt;&gt;0,VLOOKUP(Belegerfassung!L2677,Abfrage!$A$2:$C$19,2,),VLOOKUP(Belegerfassung!L2677,Abfrage!$A$2:$C$19,3,)),"")))</f>
        <v/>
      </c>
      <c r="G2669" t="str">
        <f t="shared" si="123"/>
        <v/>
      </c>
      <c r="H2669" s="31" t="str">
        <f>IF(A2669&lt;&gt;"",-Belegerfassung!J2677+Belegerfassung!K2677,"")</f>
        <v/>
      </c>
      <c r="I2669" s="49" t="str">
        <f>IFERROR(IF(H2669&lt;&gt;"",Belegerfassung!L2677*100,""),IF(OR(Belegerfassung!L2677="Leistung EU - Erlöse",Belegerfassung!L2677="Lieferungen EU-Erlöse",Belegerfassung!L2677="EUST",Belegerfassung!L2677="Bauleistungen 20%")=TRUE,"",MID(Belegerfassung!L2677,4,2)))</f>
        <v/>
      </c>
      <c r="J2669" s="6" t="str">
        <f>IF(A2669&lt;&gt;"",LEFT(Belegerfassung!D2677,40),"")</f>
        <v/>
      </c>
      <c r="K2669" t="str">
        <f>IF(A2669&lt;&gt;"",VLOOKUP(D2669,Abfrage!$F$2:$G$21,2,FALSE),"")</f>
        <v/>
      </c>
      <c r="L2669" s="6" t="str">
        <f>IF(Belegerfassung!H2677&lt;&gt;"",Belegerfassung!H2677,"")</f>
        <v/>
      </c>
      <c r="M2669" t="str">
        <f>IFERROR(IF(Belegerfassung!E2677&lt;&gt;"",VLOOKUP(Belegerfassung!E2677,Abfrage!$L$2:$M$15,2,),""),"")</f>
        <v/>
      </c>
      <c r="N2669" t="str">
        <f t="shared" si="124"/>
        <v/>
      </c>
      <c r="O2669" t="str">
        <f t="shared" si="125"/>
        <v/>
      </c>
      <c r="P2669" t="str">
        <f>IF(Belegerfassung!G2677&lt;&gt;"",CONCATENATE(Belegerfassung!G2677,".pdf"),"")</f>
        <v/>
      </c>
    </row>
    <row r="2670" spans="1:16">
      <c r="A2670" t="str">
        <f>IF(Belegerfassung!C2678&lt;&gt;"",0,"")</f>
        <v/>
      </c>
      <c r="B2670" t="str">
        <f>IFERROR(VLOOKUP(Belegerfassung!I2678,Konten!A:D,2,FALSE),"")</f>
        <v/>
      </c>
      <c r="C2670" t="str">
        <f>IF(A2670&lt;&gt;"",TEXT(Belegerfassung!C2678,"TT.MM.JJJJ"),"")</f>
        <v/>
      </c>
      <c r="D2670" t="str">
        <f>IFERROR(VLOOKUP(Belegerfassung!A2678,Abfrage!$E$2:$F$20,2,FALSE),"")</f>
        <v/>
      </c>
      <c r="E2670" t="str">
        <f>IF(A2670&lt;&gt;"",Belegerfassung!B2678,"")</f>
        <v/>
      </c>
      <c r="F2670" t="str">
        <f>IF(Belegerfassung!L2678="","",IF(Belegerfassung!L2678&lt;&gt;"",IF(Belegerfassung!L2678&lt;&gt;"",IF(Belegerfassung!J2678&lt;&gt;0,VLOOKUP(Belegerfassung!L2678,Abfrage!$A$2:$C$19,2,),VLOOKUP(Belegerfassung!L2678,Abfrage!$A$2:$C$19,3,)),"")))</f>
        <v/>
      </c>
      <c r="G2670" t="str">
        <f t="shared" si="123"/>
        <v/>
      </c>
      <c r="H2670" s="31" t="str">
        <f>IF(A2670&lt;&gt;"",-Belegerfassung!J2678+Belegerfassung!K2678,"")</f>
        <v/>
      </c>
      <c r="I2670" s="49" t="str">
        <f>IFERROR(IF(H2670&lt;&gt;"",Belegerfassung!L2678*100,""),IF(OR(Belegerfassung!L2678="Leistung EU - Erlöse",Belegerfassung!L2678="Lieferungen EU-Erlöse",Belegerfassung!L2678="EUST",Belegerfassung!L2678="Bauleistungen 20%")=TRUE,"",MID(Belegerfassung!L2678,4,2)))</f>
        <v/>
      </c>
      <c r="J2670" s="6" t="str">
        <f>IF(A2670&lt;&gt;"",LEFT(Belegerfassung!D2678,40),"")</f>
        <v/>
      </c>
      <c r="K2670" t="str">
        <f>IF(A2670&lt;&gt;"",VLOOKUP(D2670,Abfrage!$F$2:$G$21,2,FALSE),"")</f>
        <v/>
      </c>
      <c r="L2670" s="6" t="str">
        <f>IF(Belegerfassung!H2678&lt;&gt;"",Belegerfassung!H2678,"")</f>
        <v/>
      </c>
      <c r="M2670" t="str">
        <f>IFERROR(IF(Belegerfassung!E2678&lt;&gt;"",VLOOKUP(Belegerfassung!E2678,Abfrage!$L$2:$M$15,2,),""),"")</f>
        <v/>
      </c>
      <c r="N2670" t="str">
        <f t="shared" si="124"/>
        <v/>
      </c>
      <c r="O2670" t="str">
        <f t="shared" si="125"/>
        <v/>
      </c>
      <c r="P2670" t="str">
        <f>IF(Belegerfassung!G2678&lt;&gt;"",CONCATENATE(Belegerfassung!G2678,".pdf"),"")</f>
        <v/>
      </c>
    </row>
    <row r="2671" spans="1:16">
      <c r="A2671" t="str">
        <f>IF(Belegerfassung!C2679&lt;&gt;"",0,"")</f>
        <v/>
      </c>
      <c r="B2671" t="str">
        <f>IFERROR(VLOOKUP(Belegerfassung!I2679,Konten!A:D,2,FALSE),"")</f>
        <v/>
      </c>
      <c r="C2671" t="str">
        <f>IF(A2671&lt;&gt;"",TEXT(Belegerfassung!C2679,"TT.MM.JJJJ"),"")</f>
        <v/>
      </c>
      <c r="D2671" t="str">
        <f>IFERROR(VLOOKUP(Belegerfassung!A2679,Abfrage!$E$2:$F$20,2,FALSE),"")</f>
        <v/>
      </c>
      <c r="E2671" t="str">
        <f>IF(A2671&lt;&gt;"",Belegerfassung!B2679,"")</f>
        <v/>
      </c>
      <c r="F2671" t="str">
        <f>IF(Belegerfassung!L2679="","",IF(Belegerfassung!L2679&lt;&gt;"",IF(Belegerfassung!L2679&lt;&gt;"",IF(Belegerfassung!J2679&lt;&gt;0,VLOOKUP(Belegerfassung!L2679,Abfrage!$A$2:$C$19,2,),VLOOKUP(Belegerfassung!L2679,Abfrage!$A$2:$C$19,3,)),"")))</f>
        <v/>
      </c>
      <c r="G2671" t="str">
        <f t="shared" si="123"/>
        <v/>
      </c>
      <c r="H2671" s="31" t="str">
        <f>IF(A2671&lt;&gt;"",-Belegerfassung!J2679+Belegerfassung!K2679,"")</f>
        <v/>
      </c>
      <c r="I2671" s="49" t="str">
        <f>IFERROR(IF(H2671&lt;&gt;"",Belegerfassung!L2679*100,""),IF(OR(Belegerfassung!L2679="Leistung EU - Erlöse",Belegerfassung!L2679="Lieferungen EU-Erlöse",Belegerfassung!L2679="EUST",Belegerfassung!L2679="Bauleistungen 20%")=TRUE,"",MID(Belegerfassung!L2679,4,2)))</f>
        <v/>
      </c>
      <c r="J2671" s="6" t="str">
        <f>IF(A2671&lt;&gt;"",LEFT(Belegerfassung!D2679,40),"")</f>
        <v/>
      </c>
      <c r="K2671" t="str">
        <f>IF(A2671&lt;&gt;"",VLOOKUP(D2671,Abfrage!$F$2:$G$21,2,FALSE),"")</f>
        <v/>
      </c>
      <c r="L2671" s="6" t="str">
        <f>IF(Belegerfassung!H2679&lt;&gt;"",Belegerfassung!H2679,"")</f>
        <v/>
      </c>
      <c r="M2671" t="str">
        <f>IFERROR(IF(Belegerfassung!E2679&lt;&gt;"",VLOOKUP(Belegerfassung!E2679,Abfrage!$L$2:$M$15,2,),""),"")</f>
        <v/>
      </c>
      <c r="N2671" t="str">
        <f t="shared" si="124"/>
        <v/>
      </c>
      <c r="O2671" t="str">
        <f t="shared" si="125"/>
        <v/>
      </c>
      <c r="P2671" t="str">
        <f>IF(Belegerfassung!G2679&lt;&gt;"",CONCATENATE(Belegerfassung!G2679,".pdf"),"")</f>
        <v/>
      </c>
    </row>
    <row r="2672" spans="1:16">
      <c r="A2672" t="str">
        <f>IF(Belegerfassung!C2680&lt;&gt;"",0,"")</f>
        <v/>
      </c>
      <c r="B2672" t="str">
        <f>IFERROR(VLOOKUP(Belegerfassung!I2680,Konten!A:D,2,FALSE),"")</f>
        <v/>
      </c>
      <c r="C2672" t="str">
        <f>IF(A2672&lt;&gt;"",TEXT(Belegerfassung!C2680,"TT.MM.JJJJ"),"")</f>
        <v/>
      </c>
      <c r="D2672" t="str">
        <f>IFERROR(VLOOKUP(Belegerfassung!A2680,Abfrage!$E$2:$F$20,2,FALSE),"")</f>
        <v/>
      </c>
      <c r="E2672" t="str">
        <f>IF(A2672&lt;&gt;"",Belegerfassung!B2680,"")</f>
        <v/>
      </c>
      <c r="F2672" t="str">
        <f>IF(Belegerfassung!L2680="","",IF(Belegerfassung!L2680&lt;&gt;"",IF(Belegerfassung!L2680&lt;&gt;"",IF(Belegerfassung!J2680&lt;&gt;0,VLOOKUP(Belegerfassung!L2680,Abfrage!$A$2:$C$19,2,),VLOOKUP(Belegerfassung!L2680,Abfrage!$A$2:$C$19,3,)),"")))</f>
        <v/>
      </c>
      <c r="G2672" t="str">
        <f t="shared" si="123"/>
        <v/>
      </c>
      <c r="H2672" s="31" t="str">
        <f>IF(A2672&lt;&gt;"",-Belegerfassung!J2680+Belegerfassung!K2680,"")</f>
        <v/>
      </c>
      <c r="I2672" s="49" t="str">
        <f>IFERROR(IF(H2672&lt;&gt;"",Belegerfassung!L2680*100,""),IF(OR(Belegerfassung!L2680="Leistung EU - Erlöse",Belegerfassung!L2680="Lieferungen EU-Erlöse",Belegerfassung!L2680="EUST",Belegerfassung!L2680="Bauleistungen 20%")=TRUE,"",MID(Belegerfassung!L2680,4,2)))</f>
        <v/>
      </c>
      <c r="J2672" s="6" t="str">
        <f>IF(A2672&lt;&gt;"",LEFT(Belegerfassung!D2680,40),"")</f>
        <v/>
      </c>
      <c r="K2672" t="str">
        <f>IF(A2672&lt;&gt;"",VLOOKUP(D2672,Abfrage!$F$2:$G$21,2,FALSE),"")</f>
        <v/>
      </c>
      <c r="L2672" s="6" t="str">
        <f>IF(Belegerfassung!H2680&lt;&gt;"",Belegerfassung!H2680,"")</f>
        <v/>
      </c>
      <c r="M2672" t="str">
        <f>IFERROR(IF(Belegerfassung!E2680&lt;&gt;"",VLOOKUP(Belegerfassung!E2680,Abfrage!$L$2:$M$15,2,),""),"")</f>
        <v/>
      </c>
      <c r="N2672" t="str">
        <f t="shared" si="124"/>
        <v/>
      </c>
      <c r="O2672" t="str">
        <f t="shared" si="125"/>
        <v/>
      </c>
      <c r="P2672" t="str">
        <f>IF(Belegerfassung!G2680&lt;&gt;"",CONCATENATE(Belegerfassung!G2680,".pdf"),"")</f>
        <v/>
      </c>
    </row>
    <row r="2673" spans="1:16">
      <c r="A2673" t="str">
        <f>IF(Belegerfassung!C2681&lt;&gt;"",0,"")</f>
        <v/>
      </c>
      <c r="B2673" t="str">
        <f>IFERROR(VLOOKUP(Belegerfassung!I2681,Konten!A:D,2,FALSE),"")</f>
        <v/>
      </c>
      <c r="C2673" t="str">
        <f>IF(A2673&lt;&gt;"",TEXT(Belegerfassung!C2681,"TT.MM.JJJJ"),"")</f>
        <v/>
      </c>
      <c r="D2673" t="str">
        <f>IFERROR(VLOOKUP(Belegerfassung!A2681,Abfrage!$E$2:$F$20,2,FALSE),"")</f>
        <v/>
      </c>
      <c r="E2673" t="str">
        <f>IF(A2673&lt;&gt;"",Belegerfassung!B2681,"")</f>
        <v/>
      </c>
      <c r="F2673" t="str">
        <f>IF(Belegerfassung!L2681="","",IF(Belegerfassung!L2681&lt;&gt;"",IF(Belegerfassung!L2681&lt;&gt;"",IF(Belegerfassung!J2681&lt;&gt;0,VLOOKUP(Belegerfassung!L2681,Abfrage!$A$2:$C$19,2,),VLOOKUP(Belegerfassung!L2681,Abfrage!$A$2:$C$19,3,)),"")))</f>
        <v/>
      </c>
      <c r="G2673" t="str">
        <f t="shared" si="123"/>
        <v/>
      </c>
      <c r="H2673" s="31" t="str">
        <f>IF(A2673&lt;&gt;"",-Belegerfassung!J2681+Belegerfassung!K2681,"")</f>
        <v/>
      </c>
      <c r="I2673" s="49" t="str">
        <f>IFERROR(IF(H2673&lt;&gt;"",Belegerfassung!L2681*100,""),IF(OR(Belegerfassung!L2681="Leistung EU - Erlöse",Belegerfassung!L2681="Lieferungen EU-Erlöse",Belegerfassung!L2681="EUST",Belegerfassung!L2681="Bauleistungen 20%")=TRUE,"",MID(Belegerfassung!L2681,4,2)))</f>
        <v/>
      </c>
      <c r="J2673" s="6" t="str">
        <f>IF(A2673&lt;&gt;"",LEFT(Belegerfassung!D2681,40),"")</f>
        <v/>
      </c>
      <c r="K2673" t="str">
        <f>IF(A2673&lt;&gt;"",VLOOKUP(D2673,Abfrage!$F$2:$G$21,2,FALSE),"")</f>
        <v/>
      </c>
      <c r="L2673" s="6" t="str">
        <f>IF(Belegerfassung!H2681&lt;&gt;"",Belegerfassung!H2681,"")</f>
        <v/>
      </c>
      <c r="M2673" t="str">
        <f>IFERROR(IF(Belegerfassung!E2681&lt;&gt;"",VLOOKUP(Belegerfassung!E2681,Abfrage!$L$2:$M$15,2,),""),"")</f>
        <v/>
      </c>
      <c r="N2673" t="str">
        <f t="shared" si="124"/>
        <v/>
      </c>
      <c r="O2673" t="str">
        <f t="shared" si="125"/>
        <v/>
      </c>
      <c r="P2673" t="str">
        <f>IF(Belegerfassung!G2681&lt;&gt;"",CONCATENATE(Belegerfassung!G2681,".pdf"),"")</f>
        <v/>
      </c>
    </row>
    <row r="2674" spans="1:16">
      <c r="A2674" t="str">
        <f>IF(Belegerfassung!C2682&lt;&gt;"",0,"")</f>
        <v/>
      </c>
      <c r="B2674" t="str">
        <f>IFERROR(VLOOKUP(Belegerfassung!I2682,Konten!A:D,2,FALSE),"")</f>
        <v/>
      </c>
      <c r="C2674" t="str">
        <f>IF(A2674&lt;&gt;"",TEXT(Belegerfassung!C2682,"TT.MM.JJJJ"),"")</f>
        <v/>
      </c>
      <c r="D2674" t="str">
        <f>IFERROR(VLOOKUP(Belegerfassung!A2682,Abfrage!$E$2:$F$20,2,FALSE),"")</f>
        <v/>
      </c>
      <c r="E2674" t="str">
        <f>IF(A2674&lt;&gt;"",Belegerfassung!B2682,"")</f>
        <v/>
      </c>
      <c r="F2674" t="str">
        <f>IF(Belegerfassung!L2682="","",IF(Belegerfassung!L2682&lt;&gt;"",IF(Belegerfassung!L2682&lt;&gt;"",IF(Belegerfassung!J2682&lt;&gt;0,VLOOKUP(Belegerfassung!L2682,Abfrage!$A$2:$C$19,2,),VLOOKUP(Belegerfassung!L2682,Abfrage!$A$2:$C$19,3,)),"")))</f>
        <v/>
      </c>
      <c r="G2674" t="str">
        <f t="shared" si="123"/>
        <v/>
      </c>
      <c r="H2674" s="31" t="str">
        <f>IF(A2674&lt;&gt;"",-Belegerfassung!J2682+Belegerfassung!K2682,"")</f>
        <v/>
      </c>
      <c r="I2674" s="49" t="str">
        <f>IFERROR(IF(H2674&lt;&gt;"",Belegerfassung!L2682*100,""),IF(OR(Belegerfassung!L2682="Leistung EU - Erlöse",Belegerfassung!L2682="Lieferungen EU-Erlöse",Belegerfassung!L2682="EUST",Belegerfassung!L2682="Bauleistungen 20%")=TRUE,"",MID(Belegerfassung!L2682,4,2)))</f>
        <v/>
      </c>
      <c r="J2674" s="6" t="str">
        <f>IF(A2674&lt;&gt;"",LEFT(Belegerfassung!D2682,40),"")</f>
        <v/>
      </c>
      <c r="K2674" t="str">
        <f>IF(A2674&lt;&gt;"",VLOOKUP(D2674,Abfrage!$F$2:$G$21,2,FALSE),"")</f>
        <v/>
      </c>
      <c r="L2674" s="6" t="str">
        <f>IF(Belegerfassung!H2682&lt;&gt;"",Belegerfassung!H2682,"")</f>
        <v/>
      </c>
      <c r="M2674" t="str">
        <f>IFERROR(IF(Belegerfassung!E2682&lt;&gt;"",VLOOKUP(Belegerfassung!E2682,Abfrage!$L$2:$M$15,2,),""),"")</f>
        <v/>
      </c>
      <c r="N2674" t="str">
        <f t="shared" si="124"/>
        <v/>
      </c>
      <c r="O2674" t="str">
        <f t="shared" si="125"/>
        <v/>
      </c>
      <c r="P2674" t="str">
        <f>IF(Belegerfassung!G2682&lt;&gt;"",CONCATENATE(Belegerfassung!G2682,".pdf"),"")</f>
        <v/>
      </c>
    </row>
    <row r="2675" spans="1:16">
      <c r="A2675" t="str">
        <f>IF(Belegerfassung!C2683&lt;&gt;"",0,"")</f>
        <v/>
      </c>
      <c r="B2675" t="str">
        <f>IFERROR(VLOOKUP(Belegerfassung!I2683,Konten!A:D,2,FALSE),"")</f>
        <v/>
      </c>
      <c r="C2675" t="str">
        <f>IF(A2675&lt;&gt;"",TEXT(Belegerfassung!C2683,"TT.MM.JJJJ"),"")</f>
        <v/>
      </c>
      <c r="D2675" t="str">
        <f>IFERROR(VLOOKUP(Belegerfassung!A2683,Abfrage!$E$2:$F$20,2,FALSE),"")</f>
        <v/>
      </c>
      <c r="E2675" t="str">
        <f>IF(A2675&lt;&gt;"",Belegerfassung!B2683,"")</f>
        <v/>
      </c>
      <c r="F2675" t="str">
        <f>IF(Belegerfassung!L2683="","",IF(Belegerfassung!L2683&lt;&gt;"",IF(Belegerfassung!L2683&lt;&gt;"",IF(Belegerfassung!J2683&lt;&gt;0,VLOOKUP(Belegerfassung!L2683,Abfrage!$A$2:$C$19,2,),VLOOKUP(Belegerfassung!L2683,Abfrage!$A$2:$C$19,3,)),"")))</f>
        <v/>
      </c>
      <c r="G2675" t="str">
        <f t="shared" si="123"/>
        <v/>
      </c>
      <c r="H2675" s="31" t="str">
        <f>IF(A2675&lt;&gt;"",-Belegerfassung!J2683+Belegerfassung!K2683,"")</f>
        <v/>
      </c>
      <c r="I2675" s="49" t="str">
        <f>IFERROR(IF(H2675&lt;&gt;"",Belegerfassung!L2683*100,""),IF(OR(Belegerfassung!L2683="Leistung EU - Erlöse",Belegerfassung!L2683="Lieferungen EU-Erlöse",Belegerfassung!L2683="EUST",Belegerfassung!L2683="Bauleistungen 20%")=TRUE,"",MID(Belegerfassung!L2683,4,2)))</f>
        <v/>
      </c>
      <c r="J2675" s="6" t="str">
        <f>IF(A2675&lt;&gt;"",LEFT(Belegerfassung!D2683,40),"")</f>
        <v/>
      </c>
      <c r="K2675" t="str">
        <f>IF(A2675&lt;&gt;"",VLOOKUP(D2675,Abfrage!$F$2:$G$21,2,FALSE),"")</f>
        <v/>
      </c>
      <c r="L2675" s="6" t="str">
        <f>IF(Belegerfassung!H2683&lt;&gt;"",Belegerfassung!H2683,"")</f>
        <v/>
      </c>
      <c r="M2675" t="str">
        <f>IFERROR(IF(Belegerfassung!E2683&lt;&gt;"",VLOOKUP(Belegerfassung!E2683,Abfrage!$L$2:$M$15,2,),""),"")</f>
        <v/>
      </c>
      <c r="N2675" t="str">
        <f t="shared" si="124"/>
        <v/>
      </c>
      <c r="O2675" t="str">
        <f t="shared" si="125"/>
        <v/>
      </c>
      <c r="P2675" t="str">
        <f>IF(Belegerfassung!G2683&lt;&gt;"",CONCATENATE(Belegerfassung!G2683,".pdf"),"")</f>
        <v/>
      </c>
    </row>
    <row r="2676" spans="1:16">
      <c r="A2676" t="str">
        <f>IF(Belegerfassung!C2684&lt;&gt;"",0,"")</f>
        <v/>
      </c>
      <c r="B2676" t="str">
        <f>IFERROR(VLOOKUP(Belegerfassung!I2684,Konten!A:D,2,FALSE),"")</f>
        <v/>
      </c>
      <c r="C2676" t="str">
        <f>IF(A2676&lt;&gt;"",TEXT(Belegerfassung!C2684,"TT.MM.JJJJ"),"")</f>
        <v/>
      </c>
      <c r="D2676" t="str">
        <f>IFERROR(VLOOKUP(Belegerfassung!A2684,Abfrage!$E$2:$F$20,2,FALSE),"")</f>
        <v/>
      </c>
      <c r="E2676" t="str">
        <f>IF(A2676&lt;&gt;"",Belegerfassung!B2684,"")</f>
        <v/>
      </c>
      <c r="F2676" t="str">
        <f>IF(Belegerfassung!L2684="","",IF(Belegerfassung!L2684&lt;&gt;"",IF(Belegerfassung!L2684&lt;&gt;"",IF(Belegerfassung!J2684&lt;&gt;0,VLOOKUP(Belegerfassung!L2684,Abfrage!$A$2:$C$19,2,),VLOOKUP(Belegerfassung!L2684,Abfrage!$A$2:$C$19,3,)),"")))</f>
        <v/>
      </c>
      <c r="G2676" t="str">
        <f t="shared" si="123"/>
        <v/>
      </c>
      <c r="H2676" s="31" t="str">
        <f>IF(A2676&lt;&gt;"",-Belegerfassung!J2684+Belegerfassung!K2684,"")</f>
        <v/>
      </c>
      <c r="I2676" s="49" t="str">
        <f>IFERROR(IF(H2676&lt;&gt;"",Belegerfassung!L2684*100,""),IF(OR(Belegerfassung!L2684="Leistung EU - Erlöse",Belegerfassung!L2684="Lieferungen EU-Erlöse",Belegerfassung!L2684="EUST",Belegerfassung!L2684="Bauleistungen 20%")=TRUE,"",MID(Belegerfassung!L2684,4,2)))</f>
        <v/>
      </c>
      <c r="J2676" s="6" t="str">
        <f>IF(A2676&lt;&gt;"",LEFT(Belegerfassung!D2684,40),"")</f>
        <v/>
      </c>
      <c r="K2676" t="str">
        <f>IF(A2676&lt;&gt;"",VLOOKUP(D2676,Abfrage!$F$2:$G$21,2,FALSE),"")</f>
        <v/>
      </c>
      <c r="L2676" s="6" t="str">
        <f>IF(Belegerfassung!H2684&lt;&gt;"",Belegerfassung!H2684,"")</f>
        <v/>
      </c>
      <c r="M2676" t="str">
        <f>IFERROR(IF(Belegerfassung!E2684&lt;&gt;"",VLOOKUP(Belegerfassung!E2684,Abfrage!$L$2:$M$15,2,),""),"")</f>
        <v/>
      </c>
      <c r="N2676" t="str">
        <f t="shared" si="124"/>
        <v/>
      </c>
      <c r="O2676" t="str">
        <f t="shared" si="125"/>
        <v/>
      </c>
      <c r="P2676" t="str">
        <f>IF(Belegerfassung!G2684&lt;&gt;"",CONCATENATE(Belegerfassung!G2684,".pdf"),"")</f>
        <v/>
      </c>
    </row>
    <row r="2677" spans="1:16">
      <c r="A2677" t="str">
        <f>IF(Belegerfassung!C2685&lt;&gt;"",0,"")</f>
        <v/>
      </c>
      <c r="B2677" t="str">
        <f>IFERROR(VLOOKUP(Belegerfassung!I2685,Konten!A:D,2,FALSE),"")</f>
        <v/>
      </c>
      <c r="C2677" t="str">
        <f>IF(A2677&lt;&gt;"",TEXT(Belegerfassung!C2685,"TT.MM.JJJJ"),"")</f>
        <v/>
      </c>
      <c r="D2677" t="str">
        <f>IFERROR(VLOOKUP(Belegerfassung!A2685,Abfrage!$E$2:$F$20,2,FALSE),"")</f>
        <v/>
      </c>
      <c r="E2677" t="str">
        <f>IF(A2677&lt;&gt;"",Belegerfassung!B2685,"")</f>
        <v/>
      </c>
      <c r="F2677" t="str">
        <f>IF(Belegerfassung!L2685="","",IF(Belegerfassung!L2685&lt;&gt;"",IF(Belegerfassung!L2685&lt;&gt;"",IF(Belegerfassung!J2685&lt;&gt;0,VLOOKUP(Belegerfassung!L2685,Abfrage!$A$2:$C$19,2,),VLOOKUP(Belegerfassung!L2685,Abfrage!$A$2:$C$19,3,)),"")))</f>
        <v/>
      </c>
      <c r="G2677" t="str">
        <f t="shared" si="123"/>
        <v/>
      </c>
      <c r="H2677" s="31" t="str">
        <f>IF(A2677&lt;&gt;"",-Belegerfassung!J2685+Belegerfassung!K2685,"")</f>
        <v/>
      </c>
      <c r="I2677" s="49" t="str">
        <f>IFERROR(IF(H2677&lt;&gt;"",Belegerfassung!L2685*100,""),IF(OR(Belegerfassung!L2685="Leistung EU - Erlöse",Belegerfassung!L2685="Lieferungen EU-Erlöse",Belegerfassung!L2685="EUST",Belegerfassung!L2685="Bauleistungen 20%")=TRUE,"",MID(Belegerfassung!L2685,4,2)))</f>
        <v/>
      </c>
      <c r="J2677" s="6" t="str">
        <f>IF(A2677&lt;&gt;"",LEFT(Belegerfassung!D2685,40),"")</f>
        <v/>
      </c>
      <c r="K2677" t="str">
        <f>IF(A2677&lt;&gt;"",VLOOKUP(D2677,Abfrage!$F$2:$G$21,2,FALSE),"")</f>
        <v/>
      </c>
      <c r="L2677" s="6" t="str">
        <f>IF(Belegerfassung!H2685&lt;&gt;"",Belegerfassung!H2685,"")</f>
        <v/>
      </c>
      <c r="M2677" t="str">
        <f>IFERROR(IF(Belegerfassung!E2685&lt;&gt;"",VLOOKUP(Belegerfassung!E2685,Abfrage!$L$2:$M$15,2,),""),"")</f>
        <v/>
      </c>
      <c r="N2677" t="str">
        <f t="shared" si="124"/>
        <v/>
      </c>
      <c r="O2677" t="str">
        <f t="shared" si="125"/>
        <v/>
      </c>
      <c r="P2677" t="str">
        <f>IF(Belegerfassung!G2685&lt;&gt;"",CONCATENATE(Belegerfassung!G2685,".pdf"),"")</f>
        <v/>
      </c>
    </row>
    <row r="2678" spans="1:16">
      <c r="A2678" t="str">
        <f>IF(Belegerfassung!C2686&lt;&gt;"",0,"")</f>
        <v/>
      </c>
      <c r="B2678" t="str">
        <f>IFERROR(VLOOKUP(Belegerfassung!I2686,Konten!A:D,2,FALSE),"")</f>
        <v/>
      </c>
      <c r="C2678" t="str">
        <f>IF(A2678&lt;&gt;"",TEXT(Belegerfassung!C2686,"TT.MM.JJJJ"),"")</f>
        <v/>
      </c>
      <c r="D2678" t="str">
        <f>IFERROR(VLOOKUP(Belegerfassung!A2686,Abfrage!$E$2:$F$20,2,FALSE),"")</f>
        <v/>
      </c>
      <c r="E2678" t="str">
        <f>IF(A2678&lt;&gt;"",Belegerfassung!B2686,"")</f>
        <v/>
      </c>
      <c r="F2678" t="str">
        <f>IF(Belegerfassung!L2686="","",IF(Belegerfassung!L2686&lt;&gt;"",IF(Belegerfassung!L2686&lt;&gt;"",IF(Belegerfassung!J2686&lt;&gt;0,VLOOKUP(Belegerfassung!L2686,Abfrage!$A$2:$C$19,2,),VLOOKUP(Belegerfassung!L2686,Abfrage!$A$2:$C$19,3,)),"")))</f>
        <v/>
      </c>
      <c r="G2678" t="str">
        <f t="shared" si="123"/>
        <v/>
      </c>
      <c r="H2678" s="31" t="str">
        <f>IF(A2678&lt;&gt;"",-Belegerfassung!J2686+Belegerfassung!K2686,"")</f>
        <v/>
      </c>
      <c r="I2678" s="49" t="str">
        <f>IFERROR(IF(H2678&lt;&gt;"",Belegerfassung!L2686*100,""),IF(OR(Belegerfassung!L2686="Leistung EU - Erlöse",Belegerfassung!L2686="Lieferungen EU-Erlöse",Belegerfassung!L2686="EUST",Belegerfassung!L2686="Bauleistungen 20%")=TRUE,"",MID(Belegerfassung!L2686,4,2)))</f>
        <v/>
      </c>
      <c r="J2678" s="6" t="str">
        <f>IF(A2678&lt;&gt;"",LEFT(Belegerfassung!D2686,40),"")</f>
        <v/>
      </c>
      <c r="K2678" t="str">
        <f>IF(A2678&lt;&gt;"",VLOOKUP(D2678,Abfrage!$F$2:$G$21,2,FALSE),"")</f>
        <v/>
      </c>
      <c r="L2678" s="6" t="str">
        <f>IF(Belegerfassung!H2686&lt;&gt;"",Belegerfassung!H2686,"")</f>
        <v/>
      </c>
      <c r="M2678" t="str">
        <f>IFERROR(IF(Belegerfassung!E2686&lt;&gt;"",VLOOKUP(Belegerfassung!E2686,Abfrage!$L$2:$M$15,2,),""),"")</f>
        <v/>
      </c>
      <c r="N2678" t="str">
        <f t="shared" si="124"/>
        <v/>
      </c>
      <c r="O2678" t="str">
        <f t="shared" si="125"/>
        <v/>
      </c>
      <c r="P2678" t="str">
        <f>IF(Belegerfassung!G2686&lt;&gt;"",CONCATENATE(Belegerfassung!G2686,".pdf"),"")</f>
        <v/>
      </c>
    </row>
    <row r="2679" spans="1:16">
      <c r="A2679" t="str">
        <f>IF(Belegerfassung!C2687&lt;&gt;"",0,"")</f>
        <v/>
      </c>
      <c r="B2679" t="str">
        <f>IFERROR(VLOOKUP(Belegerfassung!I2687,Konten!A:D,2,FALSE),"")</f>
        <v/>
      </c>
      <c r="C2679" t="str">
        <f>IF(A2679&lt;&gt;"",TEXT(Belegerfassung!C2687,"TT.MM.JJJJ"),"")</f>
        <v/>
      </c>
      <c r="D2679" t="str">
        <f>IFERROR(VLOOKUP(Belegerfassung!A2687,Abfrage!$E$2:$F$20,2,FALSE),"")</f>
        <v/>
      </c>
      <c r="E2679" t="str">
        <f>IF(A2679&lt;&gt;"",Belegerfassung!B2687,"")</f>
        <v/>
      </c>
      <c r="F2679" t="str">
        <f>IF(Belegerfassung!L2687="","",IF(Belegerfassung!L2687&lt;&gt;"",IF(Belegerfassung!L2687&lt;&gt;"",IF(Belegerfassung!J2687&lt;&gt;0,VLOOKUP(Belegerfassung!L2687,Abfrage!$A$2:$C$19,2,),VLOOKUP(Belegerfassung!L2687,Abfrage!$A$2:$C$19,3,)),"")))</f>
        <v/>
      </c>
      <c r="G2679" t="str">
        <f t="shared" si="123"/>
        <v/>
      </c>
      <c r="H2679" s="31" t="str">
        <f>IF(A2679&lt;&gt;"",-Belegerfassung!J2687+Belegerfassung!K2687,"")</f>
        <v/>
      </c>
      <c r="I2679" s="49" t="str">
        <f>IFERROR(IF(H2679&lt;&gt;"",Belegerfassung!L2687*100,""),IF(OR(Belegerfassung!L2687="Leistung EU - Erlöse",Belegerfassung!L2687="Lieferungen EU-Erlöse",Belegerfassung!L2687="EUST",Belegerfassung!L2687="Bauleistungen 20%")=TRUE,"",MID(Belegerfassung!L2687,4,2)))</f>
        <v/>
      </c>
      <c r="J2679" s="6" t="str">
        <f>IF(A2679&lt;&gt;"",LEFT(Belegerfassung!D2687,40),"")</f>
        <v/>
      </c>
      <c r="K2679" t="str">
        <f>IF(A2679&lt;&gt;"",VLOOKUP(D2679,Abfrage!$F$2:$G$21,2,FALSE),"")</f>
        <v/>
      </c>
      <c r="L2679" s="6" t="str">
        <f>IF(Belegerfassung!H2687&lt;&gt;"",Belegerfassung!H2687,"")</f>
        <v/>
      </c>
      <c r="M2679" t="str">
        <f>IFERROR(IF(Belegerfassung!E2687&lt;&gt;"",VLOOKUP(Belegerfassung!E2687,Abfrage!$L$2:$M$15,2,),""),"")</f>
        <v/>
      </c>
      <c r="N2679" t="str">
        <f t="shared" si="124"/>
        <v/>
      </c>
      <c r="O2679" t="str">
        <f t="shared" si="125"/>
        <v/>
      </c>
      <c r="P2679" t="str">
        <f>IF(Belegerfassung!G2687&lt;&gt;"",CONCATENATE(Belegerfassung!G2687,".pdf"),"")</f>
        <v/>
      </c>
    </row>
    <row r="2680" spans="1:16">
      <c r="A2680" t="str">
        <f>IF(Belegerfassung!C2688&lt;&gt;"",0,"")</f>
        <v/>
      </c>
      <c r="B2680" t="str">
        <f>IFERROR(VLOOKUP(Belegerfassung!I2688,Konten!A:D,2,FALSE),"")</f>
        <v/>
      </c>
      <c r="C2680" t="str">
        <f>IF(A2680&lt;&gt;"",TEXT(Belegerfassung!C2688,"TT.MM.JJJJ"),"")</f>
        <v/>
      </c>
      <c r="D2680" t="str">
        <f>IFERROR(VLOOKUP(Belegerfassung!A2688,Abfrage!$E$2:$F$20,2,FALSE),"")</f>
        <v/>
      </c>
      <c r="E2680" t="str">
        <f>IF(A2680&lt;&gt;"",Belegerfassung!B2688,"")</f>
        <v/>
      </c>
      <c r="F2680" t="str">
        <f>IF(Belegerfassung!L2688="","",IF(Belegerfassung!L2688&lt;&gt;"",IF(Belegerfassung!L2688&lt;&gt;"",IF(Belegerfassung!J2688&lt;&gt;0,VLOOKUP(Belegerfassung!L2688,Abfrage!$A$2:$C$19,2,),VLOOKUP(Belegerfassung!L2688,Abfrage!$A$2:$C$19,3,)),"")))</f>
        <v/>
      </c>
      <c r="G2680" t="str">
        <f t="shared" si="123"/>
        <v/>
      </c>
      <c r="H2680" s="31" t="str">
        <f>IF(A2680&lt;&gt;"",-Belegerfassung!J2688+Belegerfassung!K2688,"")</f>
        <v/>
      </c>
      <c r="I2680" s="49" t="str">
        <f>IFERROR(IF(H2680&lt;&gt;"",Belegerfassung!L2688*100,""),IF(OR(Belegerfassung!L2688="Leistung EU - Erlöse",Belegerfassung!L2688="Lieferungen EU-Erlöse",Belegerfassung!L2688="EUST",Belegerfassung!L2688="Bauleistungen 20%")=TRUE,"",MID(Belegerfassung!L2688,4,2)))</f>
        <v/>
      </c>
      <c r="J2680" s="6" t="str">
        <f>IF(A2680&lt;&gt;"",LEFT(Belegerfassung!D2688,40),"")</f>
        <v/>
      </c>
      <c r="K2680" t="str">
        <f>IF(A2680&lt;&gt;"",VLOOKUP(D2680,Abfrage!$F$2:$G$21,2,FALSE),"")</f>
        <v/>
      </c>
      <c r="L2680" s="6" t="str">
        <f>IF(Belegerfassung!H2688&lt;&gt;"",Belegerfassung!H2688,"")</f>
        <v/>
      </c>
      <c r="M2680" t="str">
        <f>IFERROR(IF(Belegerfassung!E2688&lt;&gt;"",VLOOKUP(Belegerfassung!E2688,Abfrage!$L$2:$M$15,2,),""),"")</f>
        <v/>
      </c>
      <c r="N2680" t="str">
        <f t="shared" si="124"/>
        <v/>
      </c>
      <c r="O2680" t="str">
        <f t="shared" si="125"/>
        <v/>
      </c>
      <c r="P2680" t="str">
        <f>IF(Belegerfassung!G2688&lt;&gt;"",CONCATENATE(Belegerfassung!G2688,".pdf"),"")</f>
        <v/>
      </c>
    </row>
    <row r="2681" spans="1:16">
      <c r="A2681" t="str">
        <f>IF(Belegerfassung!C2689&lt;&gt;"",0,"")</f>
        <v/>
      </c>
      <c r="B2681" t="str">
        <f>IFERROR(VLOOKUP(Belegerfassung!I2689,Konten!A:D,2,FALSE),"")</f>
        <v/>
      </c>
      <c r="C2681" t="str">
        <f>IF(A2681&lt;&gt;"",TEXT(Belegerfassung!C2689,"TT.MM.JJJJ"),"")</f>
        <v/>
      </c>
      <c r="D2681" t="str">
        <f>IFERROR(VLOOKUP(Belegerfassung!A2689,Abfrage!$E$2:$F$20,2,FALSE),"")</f>
        <v/>
      </c>
      <c r="E2681" t="str">
        <f>IF(A2681&lt;&gt;"",Belegerfassung!B2689,"")</f>
        <v/>
      </c>
      <c r="F2681" t="str">
        <f>IF(Belegerfassung!L2689="","",IF(Belegerfassung!L2689&lt;&gt;"",IF(Belegerfassung!L2689&lt;&gt;"",IF(Belegerfassung!J2689&lt;&gt;0,VLOOKUP(Belegerfassung!L2689,Abfrage!$A$2:$C$19,2,),VLOOKUP(Belegerfassung!L2689,Abfrage!$A$2:$C$19,3,)),"")))</f>
        <v/>
      </c>
      <c r="G2681" t="str">
        <f t="shared" si="123"/>
        <v/>
      </c>
      <c r="H2681" s="31" t="str">
        <f>IF(A2681&lt;&gt;"",-Belegerfassung!J2689+Belegerfassung!K2689,"")</f>
        <v/>
      </c>
      <c r="I2681" s="49" t="str">
        <f>IFERROR(IF(H2681&lt;&gt;"",Belegerfassung!L2689*100,""),IF(OR(Belegerfassung!L2689="Leistung EU - Erlöse",Belegerfassung!L2689="Lieferungen EU-Erlöse",Belegerfassung!L2689="EUST",Belegerfassung!L2689="Bauleistungen 20%")=TRUE,"",MID(Belegerfassung!L2689,4,2)))</f>
        <v/>
      </c>
      <c r="J2681" s="6" t="str">
        <f>IF(A2681&lt;&gt;"",LEFT(Belegerfassung!D2689,40),"")</f>
        <v/>
      </c>
      <c r="K2681" t="str">
        <f>IF(A2681&lt;&gt;"",VLOOKUP(D2681,Abfrage!$F$2:$G$21,2,FALSE),"")</f>
        <v/>
      </c>
      <c r="L2681" s="6" t="str">
        <f>IF(Belegerfassung!H2689&lt;&gt;"",Belegerfassung!H2689,"")</f>
        <v/>
      </c>
      <c r="M2681" t="str">
        <f>IFERROR(IF(Belegerfassung!E2689&lt;&gt;"",VLOOKUP(Belegerfassung!E2689,Abfrage!$L$2:$M$15,2,),""),"")</f>
        <v/>
      </c>
      <c r="N2681" t="str">
        <f t="shared" si="124"/>
        <v/>
      </c>
      <c r="O2681" t="str">
        <f t="shared" si="125"/>
        <v/>
      </c>
      <c r="P2681" t="str">
        <f>IF(Belegerfassung!G2689&lt;&gt;"",CONCATENATE(Belegerfassung!G2689,".pdf"),"")</f>
        <v/>
      </c>
    </row>
    <row r="2682" spans="1:16">
      <c r="A2682" t="str">
        <f>IF(Belegerfassung!C2690&lt;&gt;"",0,"")</f>
        <v/>
      </c>
      <c r="B2682" t="str">
        <f>IFERROR(VLOOKUP(Belegerfassung!I2690,Konten!A:D,2,FALSE),"")</f>
        <v/>
      </c>
      <c r="C2682" t="str">
        <f>IF(A2682&lt;&gt;"",TEXT(Belegerfassung!C2690,"TT.MM.JJJJ"),"")</f>
        <v/>
      </c>
      <c r="D2682" t="str">
        <f>IFERROR(VLOOKUP(Belegerfassung!A2690,Abfrage!$E$2:$F$20,2,FALSE),"")</f>
        <v/>
      </c>
      <c r="E2682" t="str">
        <f>IF(A2682&lt;&gt;"",Belegerfassung!B2690,"")</f>
        <v/>
      </c>
      <c r="F2682" t="str">
        <f>IF(Belegerfassung!L2690="","",IF(Belegerfassung!L2690&lt;&gt;"",IF(Belegerfassung!L2690&lt;&gt;"",IF(Belegerfassung!J2690&lt;&gt;0,VLOOKUP(Belegerfassung!L2690,Abfrage!$A$2:$C$19,2,),VLOOKUP(Belegerfassung!L2690,Abfrage!$A$2:$C$19,3,)),"")))</f>
        <v/>
      </c>
      <c r="G2682" t="str">
        <f t="shared" si="123"/>
        <v/>
      </c>
      <c r="H2682" s="31" t="str">
        <f>IF(A2682&lt;&gt;"",-Belegerfassung!J2690+Belegerfassung!K2690,"")</f>
        <v/>
      </c>
      <c r="I2682" s="49" t="str">
        <f>IFERROR(IF(H2682&lt;&gt;"",Belegerfassung!L2690*100,""),IF(OR(Belegerfassung!L2690="Leistung EU - Erlöse",Belegerfassung!L2690="Lieferungen EU-Erlöse",Belegerfassung!L2690="EUST",Belegerfassung!L2690="Bauleistungen 20%")=TRUE,"",MID(Belegerfassung!L2690,4,2)))</f>
        <v/>
      </c>
      <c r="J2682" s="6" t="str">
        <f>IF(A2682&lt;&gt;"",LEFT(Belegerfassung!D2690,40),"")</f>
        <v/>
      </c>
      <c r="K2682" t="str">
        <f>IF(A2682&lt;&gt;"",VLOOKUP(D2682,Abfrage!$F$2:$G$21,2,FALSE),"")</f>
        <v/>
      </c>
      <c r="L2682" s="6" t="str">
        <f>IF(Belegerfassung!H2690&lt;&gt;"",Belegerfassung!H2690,"")</f>
        <v/>
      </c>
      <c r="M2682" t="str">
        <f>IFERROR(IF(Belegerfassung!E2690&lt;&gt;"",VLOOKUP(Belegerfassung!E2690,Abfrage!$L$2:$M$15,2,),""),"")</f>
        <v/>
      </c>
      <c r="N2682" t="str">
        <f t="shared" si="124"/>
        <v/>
      </c>
      <c r="O2682" t="str">
        <f t="shared" si="125"/>
        <v/>
      </c>
      <c r="P2682" t="str">
        <f>IF(Belegerfassung!G2690&lt;&gt;"",CONCATENATE(Belegerfassung!G2690,".pdf"),"")</f>
        <v/>
      </c>
    </row>
    <row r="2683" spans="1:16">
      <c r="A2683" t="str">
        <f>IF(Belegerfassung!C2691&lt;&gt;"",0,"")</f>
        <v/>
      </c>
      <c r="B2683" t="str">
        <f>IFERROR(VLOOKUP(Belegerfassung!I2691,Konten!A:D,2,FALSE),"")</f>
        <v/>
      </c>
      <c r="C2683" t="str">
        <f>IF(A2683&lt;&gt;"",TEXT(Belegerfassung!C2691,"TT.MM.JJJJ"),"")</f>
        <v/>
      </c>
      <c r="D2683" t="str">
        <f>IFERROR(VLOOKUP(Belegerfassung!A2691,Abfrage!$E$2:$F$20,2,FALSE),"")</f>
        <v/>
      </c>
      <c r="E2683" t="str">
        <f>IF(A2683&lt;&gt;"",Belegerfassung!B2691,"")</f>
        <v/>
      </c>
      <c r="F2683" t="str">
        <f>IF(Belegerfassung!L2691="","",IF(Belegerfassung!L2691&lt;&gt;"",IF(Belegerfassung!L2691&lt;&gt;"",IF(Belegerfassung!J2691&lt;&gt;0,VLOOKUP(Belegerfassung!L2691,Abfrage!$A$2:$C$19,2,),VLOOKUP(Belegerfassung!L2691,Abfrage!$A$2:$C$19,3,)),"")))</f>
        <v/>
      </c>
      <c r="G2683" t="str">
        <f t="shared" si="123"/>
        <v/>
      </c>
      <c r="H2683" s="31" t="str">
        <f>IF(A2683&lt;&gt;"",-Belegerfassung!J2691+Belegerfassung!K2691,"")</f>
        <v/>
      </c>
      <c r="I2683" s="49" t="str">
        <f>IFERROR(IF(H2683&lt;&gt;"",Belegerfassung!L2691*100,""),IF(OR(Belegerfassung!L2691="Leistung EU - Erlöse",Belegerfassung!L2691="Lieferungen EU-Erlöse",Belegerfassung!L2691="EUST",Belegerfassung!L2691="Bauleistungen 20%")=TRUE,"",MID(Belegerfassung!L2691,4,2)))</f>
        <v/>
      </c>
      <c r="J2683" s="6" t="str">
        <f>IF(A2683&lt;&gt;"",LEFT(Belegerfassung!D2691,40),"")</f>
        <v/>
      </c>
      <c r="K2683" t="str">
        <f>IF(A2683&lt;&gt;"",VLOOKUP(D2683,Abfrage!$F$2:$G$21,2,FALSE),"")</f>
        <v/>
      </c>
      <c r="L2683" s="6" t="str">
        <f>IF(Belegerfassung!H2691&lt;&gt;"",Belegerfassung!H2691,"")</f>
        <v/>
      </c>
      <c r="M2683" t="str">
        <f>IFERROR(IF(Belegerfassung!E2691&lt;&gt;"",VLOOKUP(Belegerfassung!E2691,Abfrage!$L$2:$M$15,2,),""),"")</f>
        <v/>
      </c>
      <c r="N2683" t="str">
        <f t="shared" si="124"/>
        <v/>
      </c>
      <c r="O2683" t="str">
        <f t="shared" si="125"/>
        <v/>
      </c>
      <c r="P2683" t="str">
        <f>IF(Belegerfassung!G2691&lt;&gt;"",CONCATENATE(Belegerfassung!G2691,".pdf"),"")</f>
        <v/>
      </c>
    </row>
    <row r="2684" spans="1:16">
      <c r="A2684" t="str">
        <f>IF(Belegerfassung!C2692&lt;&gt;"",0,"")</f>
        <v/>
      </c>
      <c r="B2684" t="str">
        <f>IFERROR(VLOOKUP(Belegerfassung!I2692,Konten!A:D,2,FALSE),"")</f>
        <v/>
      </c>
      <c r="C2684" t="str">
        <f>IF(A2684&lt;&gt;"",TEXT(Belegerfassung!C2692,"TT.MM.JJJJ"),"")</f>
        <v/>
      </c>
      <c r="D2684" t="str">
        <f>IFERROR(VLOOKUP(Belegerfassung!A2692,Abfrage!$E$2:$F$20,2,FALSE),"")</f>
        <v/>
      </c>
      <c r="E2684" t="str">
        <f>IF(A2684&lt;&gt;"",Belegerfassung!B2692,"")</f>
        <v/>
      </c>
      <c r="F2684" t="str">
        <f>IF(Belegerfassung!L2692="","",IF(Belegerfassung!L2692&lt;&gt;"",IF(Belegerfassung!L2692&lt;&gt;"",IF(Belegerfassung!J2692&lt;&gt;0,VLOOKUP(Belegerfassung!L2692,Abfrage!$A$2:$C$19,2,),VLOOKUP(Belegerfassung!L2692,Abfrage!$A$2:$C$19,3,)),"")))</f>
        <v/>
      </c>
      <c r="G2684" t="str">
        <f t="shared" si="123"/>
        <v/>
      </c>
      <c r="H2684" s="31" t="str">
        <f>IF(A2684&lt;&gt;"",-Belegerfassung!J2692+Belegerfassung!K2692,"")</f>
        <v/>
      </c>
      <c r="I2684" s="49" t="str">
        <f>IFERROR(IF(H2684&lt;&gt;"",Belegerfassung!L2692*100,""),IF(OR(Belegerfassung!L2692="Leistung EU - Erlöse",Belegerfassung!L2692="Lieferungen EU-Erlöse",Belegerfassung!L2692="EUST",Belegerfassung!L2692="Bauleistungen 20%")=TRUE,"",MID(Belegerfassung!L2692,4,2)))</f>
        <v/>
      </c>
      <c r="J2684" s="6" t="str">
        <f>IF(A2684&lt;&gt;"",LEFT(Belegerfassung!D2692,40),"")</f>
        <v/>
      </c>
      <c r="K2684" t="str">
        <f>IF(A2684&lt;&gt;"",VLOOKUP(D2684,Abfrage!$F$2:$G$21,2,FALSE),"")</f>
        <v/>
      </c>
      <c r="L2684" s="6" t="str">
        <f>IF(Belegerfassung!H2692&lt;&gt;"",Belegerfassung!H2692,"")</f>
        <v/>
      </c>
      <c r="M2684" t="str">
        <f>IFERROR(IF(Belegerfassung!E2692&lt;&gt;"",VLOOKUP(Belegerfassung!E2692,Abfrage!$L$2:$M$15,2,),""),"")</f>
        <v/>
      </c>
      <c r="N2684" t="str">
        <f t="shared" si="124"/>
        <v/>
      </c>
      <c r="O2684" t="str">
        <f t="shared" si="125"/>
        <v/>
      </c>
      <c r="P2684" t="str">
        <f>IF(Belegerfassung!G2692&lt;&gt;"",CONCATENATE(Belegerfassung!G2692,".pdf"),"")</f>
        <v/>
      </c>
    </row>
    <row r="2685" spans="1:16">
      <c r="A2685" t="str">
        <f>IF(Belegerfassung!C2693&lt;&gt;"",0,"")</f>
        <v/>
      </c>
      <c r="B2685" t="str">
        <f>IFERROR(VLOOKUP(Belegerfassung!I2693,Konten!A:D,2,FALSE),"")</f>
        <v/>
      </c>
      <c r="C2685" t="str">
        <f>IF(A2685&lt;&gt;"",TEXT(Belegerfassung!C2693,"TT.MM.JJJJ"),"")</f>
        <v/>
      </c>
      <c r="D2685" t="str">
        <f>IFERROR(VLOOKUP(Belegerfassung!A2693,Abfrage!$E$2:$F$20,2,FALSE),"")</f>
        <v/>
      </c>
      <c r="E2685" t="str">
        <f>IF(A2685&lt;&gt;"",Belegerfassung!B2693,"")</f>
        <v/>
      </c>
      <c r="F2685" t="str">
        <f>IF(Belegerfassung!L2693="","",IF(Belegerfassung!L2693&lt;&gt;"",IF(Belegerfassung!L2693&lt;&gt;"",IF(Belegerfassung!J2693&lt;&gt;0,VLOOKUP(Belegerfassung!L2693,Abfrage!$A$2:$C$19,2,),VLOOKUP(Belegerfassung!L2693,Abfrage!$A$2:$C$19,3,)),"")))</f>
        <v/>
      </c>
      <c r="G2685" t="str">
        <f t="shared" si="123"/>
        <v/>
      </c>
      <c r="H2685" s="31" t="str">
        <f>IF(A2685&lt;&gt;"",-Belegerfassung!J2693+Belegerfassung!K2693,"")</f>
        <v/>
      </c>
      <c r="I2685" s="49" t="str">
        <f>IFERROR(IF(H2685&lt;&gt;"",Belegerfassung!L2693*100,""),IF(OR(Belegerfassung!L2693="Leistung EU - Erlöse",Belegerfassung!L2693="Lieferungen EU-Erlöse",Belegerfassung!L2693="EUST",Belegerfassung!L2693="Bauleistungen 20%")=TRUE,"",MID(Belegerfassung!L2693,4,2)))</f>
        <v/>
      </c>
      <c r="J2685" s="6" t="str">
        <f>IF(A2685&lt;&gt;"",LEFT(Belegerfassung!D2693,40),"")</f>
        <v/>
      </c>
      <c r="K2685" t="str">
        <f>IF(A2685&lt;&gt;"",VLOOKUP(D2685,Abfrage!$F$2:$G$21,2,FALSE),"")</f>
        <v/>
      </c>
      <c r="L2685" s="6" t="str">
        <f>IF(Belegerfassung!H2693&lt;&gt;"",Belegerfassung!H2693,"")</f>
        <v/>
      </c>
      <c r="M2685" t="str">
        <f>IFERROR(IF(Belegerfassung!E2693&lt;&gt;"",VLOOKUP(Belegerfassung!E2693,Abfrage!$L$2:$M$15,2,),""),"")</f>
        <v/>
      </c>
      <c r="N2685" t="str">
        <f t="shared" si="124"/>
        <v/>
      </c>
      <c r="O2685" t="str">
        <f t="shared" si="125"/>
        <v/>
      </c>
      <c r="P2685" t="str">
        <f>IF(Belegerfassung!G2693&lt;&gt;"",CONCATENATE(Belegerfassung!G2693,".pdf"),"")</f>
        <v/>
      </c>
    </row>
    <row r="2686" spans="1:16">
      <c r="A2686" t="str">
        <f>IF(Belegerfassung!C2694&lt;&gt;"",0,"")</f>
        <v/>
      </c>
      <c r="B2686" t="str">
        <f>IFERROR(VLOOKUP(Belegerfassung!I2694,Konten!A:D,2,FALSE),"")</f>
        <v/>
      </c>
      <c r="C2686" t="str">
        <f>IF(A2686&lt;&gt;"",TEXT(Belegerfassung!C2694,"TT.MM.JJJJ"),"")</f>
        <v/>
      </c>
      <c r="D2686" t="str">
        <f>IFERROR(VLOOKUP(Belegerfassung!A2694,Abfrage!$E$2:$F$20,2,FALSE),"")</f>
        <v/>
      </c>
      <c r="E2686" t="str">
        <f>IF(A2686&lt;&gt;"",Belegerfassung!B2694,"")</f>
        <v/>
      </c>
      <c r="F2686" t="str">
        <f>IF(Belegerfassung!L2694="","",IF(Belegerfassung!L2694&lt;&gt;"",IF(Belegerfassung!L2694&lt;&gt;"",IF(Belegerfassung!J2694&lt;&gt;0,VLOOKUP(Belegerfassung!L2694,Abfrage!$A$2:$C$19,2,),VLOOKUP(Belegerfassung!L2694,Abfrage!$A$2:$C$19,3,)),"")))</f>
        <v/>
      </c>
      <c r="G2686" t="str">
        <f t="shared" si="123"/>
        <v/>
      </c>
      <c r="H2686" s="31" t="str">
        <f>IF(A2686&lt;&gt;"",-Belegerfassung!J2694+Belegerfassung!K2694,"")</f>
        <v/>
      </c>
      <c r="I2686" s="49" t="str">
        <f>IFERROR(IF(H2686&lt;&gt;"",Belegerfassung!L2694*100,""),IF(OR(Belegerfassung!L2694="Leistung EU - Erlöse",Belegerfassung!L2694="Lieferungen EU-Erlöse",Belegerfassung!L2694="EUST",Belegerfassung!L2694="Bauleistungen 20%")=TRUE,"",MID(Belegerfassung!L2694,4,2)))</f>
        <v/>
      </c>
      <c r="J2686" s="6" t="str">
        <f>IF(A2686&lt;&gt;"",LEFT(Belegerfassung!D2694,40),"")</f>
        <v/>
      </c>
      <c r="K2686" t="str">
        <f>IF(A2686&lt;&gt;"",VLOOKUP(D2686,Abfrage!$F$2:$G$21,2,FALSE),"")</f>
        <v/>
      </c>
      <c r="L2686" s="6" t="str">
        <f>IF(Belegerfassung!H2694&lt;&gt;"",Belegerfassung!H2694,"")</f>
        <v/>
      </c>
      <c r="M2686" t="str">
        <f>IFERROR(IF(Belegerfassung!E2694&lt;&gt;"",VLOOKUP(Belegerfassung!E2694,Abfrage!$L$2:$M$15,2,),""),"")</f>
        <v/>
      </c>
      <c r="N2686" t="str">
        <f t="shared" si="124"/>
        <v/>
      </c>
      <c r="O2686" t="str">
        <f t="shared" si="125"/>
        <v/>
      </c>
      <c r="P2686" t="str">
        <f>IF(Belegerfassung!G2694&lt;&gt;"",CONCATENATE(Belegerfassung!G2694,".pdf"),"")</f>
        <v/>
      </c>
    </row>
    <row r="2687" spans="1:16">
      <c r="A2687" t="str">
        <f>IF(Belegerfassung!C2695&lt;&gt;"",0,"")</f>
        <v/>
      </c>
      <c r="B2687" t="str">
        <f>IFERROR(VLOOKUP(Belegerfassung!I2695,Konten!A:D,2,FALSE),"")</f>
        <v/>
      </c>
      <c r="C2687" t="str">
        <f>IF(A2687&lt;&gt;"",TEXT(Belegerfassung!C2695,"TT.MM.JJJJ"),"")</f>
        <v/>
      </c>
      <c r="D2687" t="str">
        <f>IFERROR(VLOOKUP(Belegerfassung!A2695,Abfrage!$E$2:$F$20,2,FALSE),"")</f>
        <v/>
      </c>
      <c r="E2687" t="str">
        <f>IF(A2687&lt;&gt;"",Belegerfassung!B2695,"")</f>
        <v/>
      </c>
      <c r="F2687" t="str">
        <f>IF(Belegerfassung!L2695="","",IF(Belegerfassung!L2695&lt;&gt;"",IF(Belegerfassung!L2695&lt;&gt;"",IF(Belegerfassung!J2695&lt;&gt;0,VLOOKUP(Belegerfassung!L2695,Abfrage!$A$2:$C$19,2,),VLOOKUP(Belegerfassung!L2695,Abfrage!$A$2:$C$19,3,)),"")))</f>
        <v/>
      </c>
      <c r="G2687" t="str">
        <f t="shared" si="123"/>
        <v/>
      </c>
      <c r="H2687" s="31" t="str">
        <f>IF(A2687&lt;&gt;"",-Belegerfassung!J2695+Belegerfassung!K2695,"")</f>
        <v/>
      </c>
      <c r="I2687" s="49" t="str">
        <f>IFERROR(IF(H2687&lt;&gt;"",Belegerfassung!L2695*100,""),IF(OR(Belegerfassung!L2695="Leistung EU - Erlöse",Belegerfassung!L2695="Lieferungen EU-Erlöse",Belegerfassung!L2695="EUST",Belegerfassung!L2695="Bauleistungen 20%")=TRUE,"",MID(Belegerfassung!L2695,4,2)))</f>
        <v/>
      </c>
      <c r="J2687" s="6" t="str">
        <f>IF(A2687&lt;&gt;"",LEFT(Belegerfassung!D2695,40),"")</f>
        <v/>
      </c>
      <c r="K2687" t="str">
        <f>IF(A2687&lt;&gt;"",VLOOKUP(D2687,Abfrage!$F$2:$G$21,2,FALSE),"")</f>
        <v/>
      </c>
      <c r="L2687" s="6" t="str">
        <f>IF(Belegerfassung!H2695&lt;&gt;"",Belegerfassung!H2695,"")</f>
        <v/>
      </c>
      <c r="M2687" t="str">
        <f>IFERROR(IF(Belegerfassung!E2695&lt;&gt;"",VLOOKUP(Belegerfassung!E2695,Abfrage!$L$2:$M$15,2,),""),"")</f>
        <v/>
      </c>
      <c r="N2687" t="str">
        <f t="shared" si="124"/>
        <v/>
      </c>
      <c r="O2687" t="str">
        <f t="shared" si="125"/>
        <v/>
      </c>
      <c r="P2687" t="str">
        <f>IF(Belegerfassung!G2695&lt;&gt;"",CONCATENATE(Belegerfassung!G2695,".pdf"),"")</f>
        <v/>
      </c>
    </row>
    <row r="2688" spans="1:16">
      <c r="A2688" t="str">
        <f>IF(Belegerfassung!C2696&lt;&gt;"",0,"")</f>
        <v/>
      </c>
      <c r="B2688" t="str">
        <f>IFERROR(VLOOKUP(Belegerfassung!I2696,Konten!A:D,2,FALSE),"")</f>
        <v/>
      </c>
      <c r="C2688" t="str">
        <f>IF(A2688&lt;&gt;"",TEXT(Belegerfassung!C2696,"TT.MM.JJJJ"),"")</f>
        <v/>
      </c>
      <c r="D2688" t="str">
        <f>IFERROR(VLOOKUP(Belegerfassung!A2696,Abfrage!$E$2:$F$20,2,FALSE),"")</f>
        <v/>
      </c>
      <c r="E2688" t="str">
        <f>IF(A2688&lt;&gt;"",Belegerfassung!B2696,"")</f>
        <v/>
      </c>
      <c r="F2688" t="str">
        <f>IF(Belegerfassung!L2696="","",IF(Belegerfassung!L2696&lt;&gt;"",IF(Belegerfassung!L2696&lt;&gt;"",IF(Belegerfassung!J2696&lt;&gt;0,VLOOKUP(Belegerfassung!L2696,Abfrage!$A$2:$C$19,2,),VLOOKUP(Belegerfassung!L2696,Abfrage!$A$2:$C$19,3,)),"")))</f>
        <v/>
      </c>
      <c r="G2688" t="str">
        <f t="shared" si="123"/>
        <v/>
      </c>
      <c r="H2688" s="31" t="str">
        <f>IF(A2688&lt;&gt;"",-Belegerfassung!J2696+Belegerfassung!K2696,"")</f>
        <v/>
      </c>
      <c r="I2688" s="49" t="str">
        <f>IFERROR(IF(H2688&lt;&gt;"",Belegerfassung!L2696*100,""),IF(OR(Belegerfassung!L2696="Leistung EU - Erlöse",Belegerfassung!L2696="Lieferungen EU-Erlöse",Belegerfassung!L2696="EUST",Belegerfassung!L2696="Bauleistungen 20%")=TRUE,"",MID(Belegerfassung!L2696,4,2)))</f>
        <v/>
      </c>
      <c r="J2688" s="6" t="str">
        <f>IF(A2688&lt;&gt;"",LEFT(Belegerfassung!D2696,40),"")</f>
        <v/>
      </c>
      <c r="K2688" t="str">
        <f>IF(A2688&lt;&gt;"",VLOOKUP(D2688,Abfrage!$F$2:$G$21,2,FALSE),"")</f>
        <v/>
      </c>
      <c r="L2688" s="6" t="str">
        <f>IF(Belegerfassung!H2696&lt;&gt;"",Belegerfassung!H2696,"")</f>
        <v/>
      </c>
      <c r="M2688" t="str">
        <f>IFERROR(IF(Belegerfassung!E2696&lt;&gt;"",VLOOKUP(Belegerfassung!E2696,Abfrage!$L$2:$M$15,2,),""),"")</f>
        <v/>
      </c>
      <c r="N2688" t="str">
        <f t="shared" si="124"/>
        <v/>
      </c>
      <c r="O2688" t="str">
        <f t="shared" si="125"/>
        <v/>
      </c>
      <c r="P2688" t="str">
        <f>IF(Belegerfassung!G2696&lt;&gt;"",CONCATENATE(Belegerfassung!G2696,".pdf"),"")</f>
        <v/>
      </c>
    </row>
    <row r="2689" spans="1:16">
      <c r="A2689" t="str">
        <f>IF(Belegerfassung!C2697&lt;&gt;"",0,"")</f>
        <v/>
      </c>
      <c r="B2689" t="str">
        <f>IFERROR(VLOOKUP(Belegerfassung!I2697,Konten!A:D,2,FALSE),"")</f>
        <v/>
      </c>
      <c r="C2689" t="str">
        <f>IF(A2689&lt;&gt;"",TEXT(Belegerfassung!C2697,"TT.MM.JJJJ"),"")</f>
        <v/>
      </c>
      <c r="D2689" t="str">
        <f>IFERROR(VLOOKUP(Belegerfassung!A2697,Abfrage!$E$2:$F$20,2,FALSE),"")</f>
        <v/>
      </c>
      <c r="E2689" t="str">
        <f>IF(A2689&lt;&gt;"",Belegerfassung!B2697,"")</f>
        <v/>
      </c>
      <c r="F2689" t="str">
        <f>IF(Belegerfassung!L2697="","",IF(Belegerfassung!L2697&lt;&gt;"",IF(Belegerfassung!L2697&lt;&gt;"",IF(Belegerfassung!J2697&lt;&gt;0,VLOOKUP(Belegerfassung!L2697,Abfrage!$A$2:$C$19,2,),VLOOKUP(Belegerfassung!L2697,Abfrage!$A$2:$C$19,3,)),"")))</f>
        <v/>
      </c>
      <c r="G2689" t="str">
        <f t="shared" si="123"/>
        <v/>
      </c>
      <c r="H2689" s="31" t="str">
        <f>IF(A2689&lt;&gt;"",-Belegerfassung!J2697+Belegerfassung!K2697,"")</f>
        <v/>
      </c>
      <c r="I2689" s="49" t="str">
        <f>IFERROR(IF(H2689&lt;&gt;"",Belegerfassung!L2697*100,""),IF(OR(Belegerfassung!L2697="Leistung EU - Erlöse",Belegerfassung!L2697="Lieferungen EU-Erlöse",Belegerfassung!L2697="EUST",Belegerfassung!L2697="Bauleistungen 20%")=TRUE,"",MID(Belegerfassung!L2697,4,2)))</f>
        <v/>
      </c>
      <c r="J2689" s="6" t="str">
        <f>IF(A2689&lt;&gt;"",LEFT(Belegerfassung!D2697,40),"")</f>
        <v/>
      </c>
      <c r="K2689" t="str">
        <f>IF(A2689&lt;&gt;"",VLOOKUP(D2689,Abfrage!$F$2:$G$21,2,FALSE),"")</f>
        <v/>
      </c>
      <c r="L2689" s="6" t="str">
        <f>IF(Belegerfassung!H2697&lt;&gt;"",Belegerfassung!H2697,"")</f>
        <v/>
      </c>
      <c r="M2689" t="str">
        <f>IFERROR(IF(Belegerfassung!E2697&lt;&gt;"",VLOOKUP(Belegerfassung!E2697,Abfrage!$L$2:$M$15,2,),""),"")</f>
        <v/>
      </c>
      <c r="N2689" t="str">
        <f t="shared" si="124"/>
        <v/>
      </c>
      <c r="O2689" t="str">
        <f t="shared" si="125"/>
        <v/>
      </c>
      <c r="P2689" t="str">
        <f>IF(Belegerfassung!G2697&lt;&gt;"",CONCATENATE(Belegerfassung!G2697,".pdf"),"")</f>
        <v/>
      </c>
    </row>
    <row r="2690" spans="1:16">
      <c r="A2690" t="str">
        <f>IF(Belegerfassung!C2698&lt;&gt;"",0,"")</f>
        <v/>
      </c>
      <c r="B2690" t="str">
        <f>IFERROR(VLOOKUP(Belegerfassung!I2698,Konten!A:D,2,FALSE),"")</f>
        <v/>
      </c>
      <c r="C2690" t="str">
        <f>IF(A2690&lt;&gt;"",TEXT(Belegerfassung!C2698,"TT.MM.JJJJ"),"")</f>
        <v/>
      </c>
      <c r="D2690" t="str">
        <f>IFERROR(VLOOKUP(Belegerfassung!A2698,Abfrage!$E$2:$F$20,2,FALSE),"")</f>
        <v/>
      </c>
      <c r="E2690" t="str">
        <f>IF(A2690&lt;&gt;"",Belegerfassung!B2698,"")</f>
        <v/>
      </c>
      <c r="F2690" t="str">
        <f>IF(Belegerfassung!L2698="","",IF(Belegerfassung!L2698&lt;&gt;"",IF(Belegerfassung!L2698&lt;&gt;"",IF(Belegerfassung!J2698&lt;&gt;0,VLOOKUP(Belegerfassung!L2698,Abfrage!$A$2:$C$19,2,),VLOOKUP(Belegerfassung!L2698,Abfrage!$A$2:$C$19,3,)),"")))</f>
        <v/>
      </c>
      <c r="G2690" t="str">
        <f t="shared" si="123"/>
        <v/>
      </c>
      <c r="H2690" s="31" t="str">
        <f>IF(A2690&lt;&gt;"",-Belegerfassung!J2698+Belegerfassung!K2698,"")</f>
        <v/>
      </c>
      <c r="I2690" s="49" t="str">
        <f>IFERROR(IF(H2690&lt;&gt;"",Belegerfassung!L2698*100,""),IF(OR(Belegerfassung!L2698="Leistung EU - Erlöse",Belegerfassung!L2698="Lieferungen EU-Erlöse",Belegerfassung!L2698="EUST",Belegerfassung!L2698="Bauleistungen 20%")=TRUE,"",MID(Belegerfassung!L2698,4,2)))</f>
        <v/>
      </c>
      <c r="J2690" s="6" t="str">
        <f>IF(A2690&lt;&gt;"",LEFT(Belegerfassung!D2698,40),"")</f>
        <v/>
      </c>
      <c r="K2690" t="str">
        <f>IF(A2690&lt;&gt;"",VLOOKUP(D2690,Abfrage!$F$2:$G$21,2,FALSE),"")</f>
        <v/>
      </c>
      <c r="L2690" s="6" t="str">
        <f>IF(Belegerfassung!H2698&lt;&gt;"",Belegerfassung!H2698,"")</f>
        <v/>
      </c>
      <c r="M2690" t="str">
        <f>IFERROR(IF(Belegerfassung!E2698&lt;&gt;"",VLOOKUP(Belegerfassung!E2698,Abfrage!$L$2:$M$15,2,),""),"")</f>
        <v/>
      </c>
      <c r="N2690" t="str">
        <f t="shared" si="124"/>
        <v/>
      </c>
      <c r="O2690" t="str">
        <f t="shared" si="125"/>
        <v/>
      </c>
      <c r="P2690" t="str">
        <f>IF(Belegerfassung!G2698&lt;&gt;"",CONCATENATE(Belegerfassung!G2698,".pdf"),"")</f>
        <v/>
      </c>
    </row>
    <row r="2691" spans="1:16">
      <c r="A2691" t="str">
        <f>IF(Belegerfassung!C2699&lt;&gt;"",0,"")</f>
        <v/>
      </c>
      <c r="B2691" t="str">
        <f>IFERROR(VLOOKUP(Belegerfassung!I2699,Konten!A:D,2,FALSE),"")</f>
        <v/>
      </c>
      <c r="C2691" t="str">
        <f>IF(A2691&lt;&gt;"",TEXT(Belegerfassung!C2699,"TT.MM.JJJJ"),"")</f>
        <v/>
      </c>
      <c r="D2691" t="str">
        <f>IFERROR(VLOOKUP(Belegerfassung!A2699,Abfrage!$E$2:$F$20,2,FALSE),"")</f>
        <v/>
      </c>
      <c r="E2691" t="str">
        <f>IF(A2691&lt;&gt;"",Belegerfassung!B2699,"")</f>
        <v/>
      </c>
      <c r="F2691" t="str">
        <f>IF(Belegerfassung!L2699="","",IF(Belegerfassung!L2699&lt;&gt;"",IF(Belegerfassung!L2699&lt;&gt;"",IF(Belegerfassung!J2699&lt;&gt;0,VLOOKUP(Belegerfassung!L2699,Abfrage!$A$2:$C$19,2,),VLOOKUP(Belegerfassung!L2699,Abfrage!$A$2:$C$19,3,)),"")))</f>
        <v/>
      </c>
      <c r="G2691" t="str">
        <f t="shared" ref="G2691:G2754" si="126">IF(A2691&lt;&gt;"",1,"")</f>
        <v/>
      </c>
      <c r="H2691" s="31" t="str">
        <f>IF(A2691&lt;&gt;"",-Belegerfassung!J2699+Belegerfassung!K2699,"")</f>
        <v/>
      </c>
      <c r="I2691" s="49" t="str">
        <f>IFERROR(IF(H2691&lt;&gt;"",Belegerfassung!L2699*100,""),IF(OR(Belegerfassung!L2699="Leistung EU - Erlöse",Belegerfassung!L2699="Lieferungen EU-Erlöse",Belegerfassung!L2699="EUST",Belegerfassung!L2699="Bauleistungen 20%")=TRUE,"",MID(Belegerfassung!L2699,4,2)))</f>
        <v/>
      </c>
      <c r="J2691" s="6" t="str">
        <f>IF(A2691&lt;&gt;"",LEFT(Belegerfassung!D2699,40),"")</f>
        <v/>
      </c>
      <c r="K2691" t="str">
        <f>IF(A2691&lt;&gt;"",VLOOKUP(D2691,Abfrage!$F$2:$G$21,2,FALSE),"")</f>
        <v/>
      </c>
      <c r="L2691" s="6" t="str">
        <f>IF(Belegerfassung!H2699&lt;&gt;"",Belegerfassung!H2699,"")</f>
        <v/>
      </c>
      <c r="M2691" t="str">
        <f>IFERROR(IF(Belegerfassung!E2699&lt;&gt;"",VLOOKUP(Belegerfassung!E2699,Abfrage!$L$2:$M$15,2,),""),"")</f>
        <v/>
      </c>
      <c r="N2691" t="str">
        <f t="shared" ref="N2691:N2754" si="127">IF(A2691&lt;&gt;"","E","")</f>
        <v/>
      </c>
      <c r="O2691" t="str">
        <f t="shared" ref="O2691:O2754" si="128">IF(A2691&lt;&gt;"","A","")</f>
        <v/>
      </c>
      <c r="P2691" t="str">
        <f>IF(Belegerfassung!G2699&lt;&gt;"",CONCATENATE(Belegerfassung!G2699,".pdf"),"")</f>
        <v/>
      </c>
    </row>
    <row r="2692" spans="1:16">
      <c r="A2692" t="str">
        <f>IF(Belegerfassung!C2700&lt;&gt;"",0,"")</f>
        <v/>
      </c>
      <c r="B2692" t="str">
        <f>IFERROR(VLOOKUP(Belegerfassung!I2700,Konten!A:D,2,FALSE),"")</f>
        <v/>
      </c>
      <c r="C2692" t="str">
        <f>IF(A2692&lt;&gt;"",TEXT(Belegerfassung!C2700,"TT.MM.JJJJ"),"")</f>
        <v/>
      </c>
      <c r="D2692" t="str">
        <f>IFERROR(VLOOKUP(Belegerfassung!A2700,Abfrage!$E$2:$F$20,2,FALSE),"")</f>
        <v/>
      </c>
      <c r="E2692" t="str">
        <f>IF(A2692&lt;&gt;"",Belegerfassung!B2700,"")</f>
        <v/>
      </c>
      <c r="F2692" t="str">
        <f>IF(Belegerfassung!L2700="","",IF(Belegerfassung!L2700&lt;&gt;"",IF(Belegerfassung!L2700&lt;&gt;"",IF(Belegerfassung!J2700&lt;&gt;0,VLOOKUP(Belegerfassung!L2700,Abfrage!$A$2:$C$19,2,),VLOOKUP(Belegerfassung!L2700,Abfrage!$A$2:$C$19,3,)),"")))</f>
        <v/>
      </c>
      <c r="G2692" t="str">
        <f t="shared" si="126"/>
        <v/>
      </c>
      <c r="H2692" s="31" t="str">
        <f>IF(A2692&lt;&gt;"",-Belegerfassung!J2700+Belegerfassung!K2700,"")</f>
        <v/>
      </c>
      <c r="I2692" s="49" t="str">
        <f>IFERROR(IF(H2692&lt;&gt;"",Belegerfassung!L2700*100,""),IF(OR(Belegerfassung!L2700="Leistung EU - Erlöse",Belegerfassung!L2700="Lieferungen EU-Erlöse",Belegerfassung!L2700="EUST",Belegerfassung!L2700="Bauleistungen 20%")=TRUE,"",MID(Belegerfassung!L2700,4,2)))</f>
        <v/>
      </c>
      <c r="J2692" s="6" t="str">
        <f>IF(A2692&lt;&gt;"",LEFT(Belegerfassung!D2700,40),"")</f>
        <v/>
      </c>
      <c r="K2692" t="str">
        <f>IF(A2692&lt;&gt;"",VLOOKUP(D2692,Abfrage!$F$2:$G$21,2,FALSE),"")</f>
        <v/>
      </c>
      <c r="L2692" s="6" t="str">
        <f>IF(Belegerfassung!H2700&lt;&gt;"",Belegerfassung!H2700,"")</f>
        <v/>
      </c>
      <c r="M2692" t="str">
        <f>IFERROR(IF(Belegerfassung!E2700&lt;&gt;"",VLOOKUP(Belegerfassung!E2700,Abfrage!$L$2:$M$15,2,),""),"")</f>
        <v/>
      </c>
      <c r="N2692" t="str">
        <f t="shared" si="127"/>
        <v/>
      </c>
      <c r="O2692" t="str">
        <f t="shared" si="128"/>
        <v/>
      </c>
      <c r="P2692" t="str">
        <f>IF(Belegerfassung!G2700&lt;&gt;"",CONCATENATE(Belegerfassung!G2700,".pdf"),"")</f>
        <v/>
      </c>
    </row>
    <row r="2693" spans="1:16">
      <c r="A2693" t="str">
        <f>IF(Belegerfassung!C2701&lt;&gt;"",0,"")</f>
        <v/>
      </c>
      <c r="B2693" t="str">
        <f>IFERROR(VLOOKUP(Belegerfassung!I2701,Konten!A:D,2,FALSE),"")</f>
        <v/>
      </c>
      <c r="C2693" t="str">
        <f>IF(A2693&lt;&gt;"",TEXT(Belegerfassung!C2701,"TT.MM.JJJJ"),"")</f>
        <v/>
      </c>
      <c r="D2693" t="str">
        <f>IFERROR(VLOOKUP(Belegerfassung!A2701,Abfrage!$E$2:$F$20,2,FALSE),"")</f>
        <v/>
      </c>
      <c r="E2693" t="str">
        <f>IF(A2693&lt;&gt;"",Belegerfassung!B2701,"")</f>
        <v/>
      </c>
      <c r="F2693" t="str">
        <f>IF(Belegerfassung!L2701="","",IF(Belegerfassung!L2701&lt;&gt;"",IF(Belegerfassung!L2701&lt;&gt;"",IF(Belegerfassung!J2701&lt;&gt;0,VLOOKUP(Belegerfassung!L2701,Abfrage!$A$2:$C$19,2,),VLOOKUP(Belegerfassung!L2701,Abfrage!$A$2:$C$19,3,)),"")))</f>
        <v/>
      </c>
      <c r="G2693" t="str">
        <f t="shared" si="126"/>
        <v/>
      </c>
      <c r="H2693" s="31" t="str">
        <f>IF(A2693&lt;&gt;"",-Belegerfassung!J2701+Belegerfassung!K2701,"")</f>
        <v/>
      </c>
      <c r="I2693" s="49" t="str">
        <f>IFERROR(IF(H2693&lt;&gt;"",Belegerfassung!L2701*100,""),IF(OR(Belegerfassung!L2701="Leistung EU - Erlöse",Belegerfassung!L2701="Lieferungen EU-Erlöse",Belegerfassung!L2701="EUST",Belegerfassung!L2701="Bauleistungen 20%")=TRUE,"",MID(Belegerfassung!L2701,4,2)))</f>
        <v/>
      </c>
      <c r="J2693" s="6" t="str">
        <f>IF(A2693&lt;&gt;"",LEFT(Belegerfassung!D2701,40),"")</f>
        <v/>
      </c>
      <c r="K2693" t="str">
        <f>IF(A2693&lt;&gt;"",VLOOKUP(D2693,Abfrage!$F$2:$G$21,2,FALSE),"")</f>
        <v/>
      </c>
      <c r="L2693" s="6" t="str">
        <f>IF(Belegerfassung!H2701&lt;&gt;"",Belegerfassung!H2701,"")</f>
        <v/>
      </c>
      <c r="M2693" t="str">
        <f>IFERROR(IF(Belegerfassung!E2701&lt;&gt;"",VLOOKUP(Belegerfassung!E2701,Abfrage!$L$2:$M$15,2,),""),"")</f>
        <v/>
      </c>
      <c r="N2693" t="str">
        <f t="shared" si="127"/>
        <v/>
      </c>
      <c r="O2693" t="str">
        <f t="shared" si="128"/>
        <v/>
      </c>
      <c r="P2693" t="str">
        <f>IF(Belegerfassung!G2701&lt;&gt;"",CONCATENATE(Belegerfassung!G2701,".pdf"),"")</f>
        <v/>
      </c>
    </row>
    <row r="2694" spans="1:16">
      <c r="A2694" t="str">
        <f>IF(Belegerfassung!C2702&lt;&gt;"",0,"")</f>
        <v/>
      </c>
      <c r="B2694" t="str">
        <f>IFERROR(VLOOKUP(Belegerfassung!I2702,Konten!A:D,2,FALSE),"")</f>
        <v/>
      </c>
      <c r="C2694" t="str">
        <f>IF(A2694&lt;&gt;"",TEXT(Belegerfassung!C2702,"TT.MM.JJJJ"),"")</f>
        <v/>
      </c>
      <c r="D2694" t="str">
        <f>IFERROR(VLOOKUP(Belegerfassung!A2702,Abfrage!$E$2:$F$20,2,FALSE),"")</f>
        <v/>
      </c>
      <c r="E2694" t="str">
        <f>IF(A2694&lt;&gt;"",Belegerfassung!B2702,"")</f>
        <v/>
      </c>
      <c r="F2694" t="str">
        <f>IF(Belegerfassung!L2702="","",IF(Belegerfassung!L2702&lt;&gt;"",IF(Belegerfassung!L2702&lt;&gt;"",IF(Belegerfassung!J2702&lt;&gt;0,VLOOKUP(Belegerfassung!L2702,Abfrage!$A$2:$C$19,2,),VLOOKUP(Belegerfassung!L2702,Abfrage!$A$2:$C$19,3,)),"")))</f>
        <v/>
      </c>
      <c r="G2694" t="str">
        <f t="shared" si="126"/>
        <v/>
      </c>
      <c r="H2694" s="31" t="str">
        <f>IF(A2694&lt;&gt;"",-Belegerfassung!J2702+Belegerfassung!K2702,"")</f>
        <v/>
      </c>
      <c r="I2694" s="49" t="str">
        <f>IFERROR(IF(H2694&lt;&gt;"",Belegerfassung!L2702*100,""),IF(OR(Belegerfassung!L2702="Leistung EU - Erlöse",Belegerfassung!L2702="Lieferungen EU-Erlöse",Belegerfassung!L2702="EUST",Belegerfassung!L2702="Bauleistungen 20%")=TRUE,"",MID(Belegerfassung!L2702,4,2)))</f>
        <v/>
      </c>
      <c r="J2694" s="6" t="str">
        <f>IF(A2694&lt;&gt;"",LEFT(Belegerfassung!D2702,40),"")</f>
        <v/>
      </c>
      <c r="K2694" t="str">
        <f>IF(A2694&lt;&gt;"",VLOOKUP(D2694,Abfrage!$F$2:$G$21,2,FALSE),"")</f>
        <v/>
      </c>
      <c r="L2694" s="6" t="str">
        <f>IF(Belegerfassung!H2702&lt;&gt;"",Belegerfassung!H2702,"")</f>
        <v/>
      </c>
      <c r="M2694" t="str">
        <f>IFERROR(IF(Belegerfassung!E2702&lt;&gt;"",VLOOKUP(Belegerfassung!E2702,Abfrage!$L$2:$M$15,2,),""),"")</f>
        <v/>
      </c>
      <c r="N2694" t="str">
        <f t="shared" si="127"/>
        <v/>
      </c>
      <c r="O2694" t="str">
        <f t="shared" si="128"/>
        <v/>
      </c>
      <c r="P2694" t="str">
        <f>IF(Belegerfassung!G2702&lt;&gt;"",CONCATENATE(Belegerfassung!G2702,".pdf"),"")</f>
        <v/>
      </c>
    </row>
    <row r="2695" spans="1:16">
      <c r="A2695" t="str">
        <f>IF(Belegerfassung!C2703&lt;&gt;"",0,"")</f>
        <v/>
      </c>
      <c r="B2695" t="str">
        <f>IFERROR(VLOOKUP(Belegerfassung!I2703,Konten!A:D,2,FALSE),"")</f>
        <v/>
      </c>
      <c r="C2695" t="str">
        <f>IF(A2695&lt;&gt;"",TEXT(Belegerfassung!C2703,"TT.MM.JJJJ"),"")</f>
        <v/>
      </c>
      <c r="D2695" t="str">
        <f>IFERROR(VLOOKUP(Belegerfassung!A2703,Abfrage!$E$2:$F$20,2,FALSE),"")</f>
        <v/>
      </c>
      <c r="E2695" t="str">
        <f>IF(A2695&lt;&gt;"",Belegerfassung!B2703,"")</f>
        <v/>
      </c>
      <c r="F2695" t="str">
        <f>IF(Belegerfassung!L2703="","",IF(Belegerfassung!L2703&lt;&gt;"",IF(Belegerfassung!L2703&lt;&gt;"",IF(Belegerfassung!J2703&lt;&gt;0,VLOOKUP(Belegerfassung!L2703,Abfrage!$A$2:$C$19,2,),VLOOKUP(Belegerfassung!L2703,Abfrage!$A$2:$C$19,3,)),"")))</f>
        <v/>
      </c>
      <c r="G2695" t="str">
        <f t="shared" si="126"/>
        <v/>
      </c>
      <c r="H2695" s="31" t="str">
        <f>IF(A2695&lt;&gt;"",-Belegerfassung!J2703+Belegerfassung!K2703,"")</f>
        <v/>
      </c>
      <c r="I2695" s="49" t="str">
        <f>IFERROR(IF(H2695&lt;&gt;"",Belegerfassung!L2703*100,""),IF(OR(Belegerfassung!L2703="Leistung EU - Erlöse",Belegerfassung!L2703="Lieferungen EU-Erlöse",Belegerfassung!L2703="EUST",Belegerfassung!L2703="Bauleistungen 20%")=TRUE,"",MID(Belegerfassung!L2703,4,2)))</f>
        <v/>
      </c>
      <c r="J2695" s="6" t="str">
        <f>IF(A2695&lt;&gt;"",LEFT(Belegerfassung!D2703,40),"")</f>
        <v/>
      </c>
      <c r="K2695" t="str">
        <f>IF(A2695&lt;&gt;"",VLOOKUP(D2695,Abfrage!$F$2:$G$21,2,FALSE),"")</f>
        <v/>
      </c>
      <c r="L2695" s="6" t="str">
        <f>IF(Belegerfassung!H2703&lt;&gt;"",Belegerfassung!H2703,"")</f>
        <v/>
      </c>
      <c r="M2695" t="str">
        <f>IFERROR(IF(Belegerfassung!E2703&lt;&gt;"",VLOOKUP(Belegerfassung!E2703,Abfrage!$L$2:$M$15,2,),""),"")</f>
        <v/>
      </c>
      <c r="N2695" t="str">
        <f t="shared" si="127"/>
        <v/>
      </c>
      <c r="O2695" t="str">
        <f t="shared" si="128"/>
        <v/>
      </c>
      <c r="P2695" t="str">
        <f>IF(Belegerfassung!G2703&lt;&gt;"",CONCATENATE(Belegerfassung!G2703,".pdf"),"")</f>
        <v/>
      </c>
    </row>
    <row r="2696" spans="1:16">
      <c r="A2696" t="str">
        <f>IF(Belegerfassung!C2704&lt;&gt;"",0,"")</f>
        <v/>
      </c>
      <c r="B2696" t="str">
        <f>IFERROR(VLOOKUP(Belegerfassung!I2704,Konten!A:D,2,FALSE),"")</f>
        <v/>
      </c>
      <c r="C2696" t="str">
        <f>IF(A2696&lt;&gt;"",TEXT(Belegerfassung!C2704,"TT.MM.JJJJ"),"")</f>
        <v/>
      </c>
      <c r="D2696" t="str">
        <f>IFERROR(VLOOKUP(Belegerfassung!A2704,Abfrage!$E$2:$F$20,2,FALSE),"")</f>
        <v/>
      </c>
      <c r="E2696" t="str">
        <f>IF(A2696&lt;&gt;"",Belegerfassung!B2704,"")</f>
        <v/>
      </c>
      <c r="F2696" t="str">
        <f>IF(Belegerfassung!L2704="","",IF(Belegerfassung!L2704&lt;&gt;"",IF(Belegerfassung!L2704&lt;&gt;"",IF(Belegerfassung!J2704&lt;&gt;0,VLOOKUP(Belegerfassung!L2704,Abfrage!$A$2:$C$19,2,),VLOOKUP(Belegerfassung!L2704,Abfrage!$A$2:$C$19,3,)),"")))</f>
        <v/>
      </c>
      <c r="G2696" t="str">
        <f t="shared" si="126"/>
        <v/>
      </c>
      <c r="H2696" s="31" t="str">
        <f>IF(A2696&lt;&gt;"",-Belegerfassung!J2704+Belegerfassung!K2704,"")</f>
        <v/>
      </c>
      <c r="I2696" s="49" t="str">
        <f>IFERROR(IF(H2696&lt;&gt;"",Belegerfassung!L2704*100,""),IF(OR(Belegerfassung!L2704="Leistung EU - Erlöse",Belegerfassung!L2704="Lieferungen EU-Erlöse",Belegerfassung!L2704="EUST",Belegerfassung!L2704="Bauleistungen 20%")=TRUE,"",MID(Belegerfassung!L2704,4,2)))</f>
        <v/>
      </c>
      <c r="J2696" s="6" t="str">
        <f>IF(A2696&lt;&gt;"",LEFT(Belegerfassung!D2704,40),"")</f>
        <v/>
      </c>
      <c r="K2696" t="str">
        <f>IF(A2696&lt;&gt;"",VLOOKUP(D2696,Abfrage!$F$2:$G$21,2,FALSE),"")</f>
        <v/>
      </c>
      <c r="L2696" s="6" t="str">
        <f>IF(Belegerfassung!H2704&lt;&gt;"",Belegerfassung!H2704,"")</f>
        <v/>
      </c>
      <c r="M2696" t="str">
        <f>IFERROR(IF(Belegerfassung!E2704&lt;&gt;"",VLOOKUP(Belegerfassung!E2704,Abfrage!$L$2:$M$15,2,),""),"")</f>
        <v/>
      </c>
      <c r="N2696" t="str">
        <f t="shared" si="127"/>
        <v/>
      </c>
      <c r="O2696" t="str">
        <f t="shared" si="128"/>
        <v/>
      </c>
      <c r="P2696" t="str">
        <f>IF(Belegerfassung!G2704&lt;&gt;"",CONCATENATE(Belegerfassung!G2704,".pdf"),"")</f>
        <v/>
      </c>
    </row>
    <row r="2697" spans="1:16">
      <c r="A2697" t="str">
        <f>IF(Belegerfassung!C2705&lt;&gt;"",0,"")</f>
        <v/>
      </c>
      <c r="B2697" t="str">
        <f>IFERROR(VLOOKUP(Belegerfassung!I2705,Konten!A:D,2,FALSE),"")</f>
        <v/>
      </c>
      <c r="C2697" t="str">
        <f>IF(A2697&lt;&gt;"",TEXT(Belegerfassung!C2705,"TT.MM.JJJJ"),"")</f>
        <v/>
      </c>
      <c r="D2697" t="str">
        <f>IFERROR(VLOOKUP(Belegerfassung!A2705,Abfrage!$E$2:$F$20,2,FALSE),"")</f>
        <v/>
      </c>
      <c r="E2697" t="str">
        <f>IF(A2697&lt;&gt;"",Belegerfassung!B2705,"")</f>
        <v/>
      </c>
      <c r="F2697" t="str">
        <f>IF(Belegerfassung!L2705="","",IF(Belegerfassung!L2705&lt;&gt;"",IF(Belegerfassung!L2705&lt;&gt;"",IF(Belegerfassung!J2705&lt;&gt;0,VLOOKUP(Belegerfassung!L2705,Abfrage!$A$2:$C$19,2,),VLOOKUP(Belegerfassung!L2705,Abfrage!$A$2:$C$19,3,)),"")))</f>
        <v/>
      </c>
      <c r="G2697" t="str">
        <f t="shared" si="126"/>
        <v/>
      </c>
      <c r="H2697" s="31" t="str">
        <f>IF(A2697&lt;&gt;"",-Belegerfassung!J2705+Belegerfassung!K2705,"")</f>
        <v/>
      </c>
      <c r="I2697" s="49" t="str">
        <f>IFERROR(IF(H2697&lt;&gt;"",Belegerfassung!L2705*100,""),IF(OR(Belegerfassung!L2705="Leistung EU - Erlöse",Belegerfassung!L2705="Lieferungen EU-Erlöse",Belegerfassung!L2705="EUST",Belegerfassung!L2705="Bauleistungen 20%")=TRUE,"",MID(Belegerfassung!L2705,4,2)))</f>
        <v/>
      </c>
      <c r="J2697" s="6" t="str">
        <f>IF(A2697&lt;&gt;"",LEFT(Belegerfassung!D2705,40),"")</f>
        <v/>
      </c>
      <c r="K2697" t="str">
        <f>IF(A2697&lt;&gt;"",VLOOKUP(D2697,Abfrage!$F$2:$G$21,2,FALSE),"")</f>
        <v/>
      </c>
      <c r="L2697" s="6" t="str">
        <f>IF(Belegerfassung!H2705&lt;&gt;"",Belegerfassung!H2705,"")</f>
        <v/>
      </c>
      <c r="M2697" t="str">
        <f>IFERROR(IF(Belegerfassung!E2705&lt;&gt;"",VLOOKUP(Belegerfassung!E2705,Abfrage!$L$2:$M$15,2,),""),"")</f>
        <v/>
      </c>
      <c r="N2697" t="str">
        <f t="shared" si="127"/>
        <v/>
      </c>
      <c r="O2697" t="str">
        <f t="shared" si="128"/>
        <v/>
      </c>
      <c r="P2697" t="str">
        <f>IF(Belegerfassung!G2705&lt;&gt;"",CONCATENATE(Belegerfassung!G2705,".pdf"),"")</f>
        <v/>
      </c>
    </row>
    <row r="2698" spans="1:16">
      <c r="A2698" t="str">
        <f>IF(Belegerfassung!C2706&lt;&gt;"",0,"")</f>
        <v/>
      </c>
      <c r="B2698" t="str">
        <f>IFERROR(VLOOKUP(Belegerfassung!I2706,Konten!A:D,2,FALSE),"")</f>
        <v/>
      </c>
      <c r="C2698" t="str">
        <f>IF(A2698&lt;&gt;"",TEXT(Belegerfassung!C2706,"TT.MM.JJJJ"),"")</f>
        <v/>
      </c>
      <c r="D2698" t="str">
        <f>IFERROR(VLOOKUP(Belegerfassung!A2706,Abfrage!$E$2:$F$20,2,FALSE),"")</f>
        <v/>
      </c>
      <c r="E2698" t="str">
        <f>IF(A2698&lt;&gt;"",Belegerfassung!B2706,"")</f>
        <v/>
      </c>
      <c r="F2698" t="str">
        <f>IF(Belegerfassung!L2706="","",IF(Belegerfassung!L2706&lt;&gt;"",IF(Belegerfassung!L2706&lt;&gt;"",IF(Belegerfassung!J2706&lt;&gt;0,VLOOKUP(Belegerfassung!L2706,Abfrage!$A$2:$C$19,2,),VLOOKUP(Belegerfassung!L2706,Abfrage!$A$2:$C$19,3,)),"")))</f>
        <v/>
      </c>
      <c r="G2698" t="str">
        <f t="shared" si="126"/>
        <v/>
      </c>
      <c r="H2698" s="31" t="str">
        <f>IF(A2698&lt;&gt;"",-Belegerfassung!J2706+Belegerfassung!K2706,"")</f>
        <v/>
      </c>
      <c r="I2698" s="49" t="str">
        <f>IFERROR(IF(H2698&lt;&gt;"",Belegerfassung!L2706*100,""),IF(OR(Belegerfassung!L2706="Leistung EU - Erlöse",Belegerfassung!L2706="Lieferungen EU-Erlöse",Belegerfassung!L2706="EUST",Belegerfassung!L2706="Bauleistungen 20%")=TRUE,"",MID(Belegerfassung!L2706,4,2)))</f>
        <v/>
      </c>
      <c r="J2698" s="6" t="str">
        <f>IF(A2698&lt;&gt;"",LEFT(Belegerfassung!D2706,40),"")</f>
        <v/>
      </c>
      <c r="K2698" t="str">
        <f>IF(A2698&lt;&gt;"",VLOOKUP(D2698,Abfrage!$F$2:$G$21,2,FALSE),"")</f>
        <v/>
      </c>
      <c r="L2698" s="6" t="str">
        <f>IF(Belegerfassung!H2706&lt;&gt;"",Belegerfassung!H2706,"")</f>
        <v/>
      </c>
      <c r="M2698" t="str">
        <f>IFERROR(IF(Belegerfassung!E2706&lt;&gt;"",VLOOKUP(Belegerfassung!E2706,Abfrage!$L$2:$M$15,2,),""),"")</f>
        <v/>
      </c>
      <c r="N2698" t="str">
        <f t="shared" si="127"/>
        <v/>
      </c>
      <c r="O2698" t="str">
        <f t="shared" si="128"/>
        <v/>
      </c>
      <c r="P2698" t="str">
        <f>IF(Belegerfassung!G2706&lt;&gt;"",CONCATENATE(Belegerfassung!G2706,".pdf"),"")</f>
        <v/>
      </c>
    </row>
    <row r="2699" spans="1:16">
      <c r="A2699" t="str">
        <f>IF(Belegerfassung!C2707&lt;&gt;"",0,"")</f>
        <v/>
      </c>
      <c r="B2699" t="str">
        <f>IFERROR(VLOOKUP(Belegerfassung!I2707,Konten!A:D,2,FALSE),"")</f>
        <v/>
      </c>
      <c r="C2699" t="str">
        <f>IF(A2699&lt;&gt;"",TEXT(Belegerfassung!C2707,"TT.MM.JJJJ"),"")</f>
        <v/>
      </c>
      <c r="D2699" t="str">
        <f>IFERROR(VLOOKUP(Belegerfassung!A2707,Abfrage!$E$2:$F$20,2,FALSE),"")</f>
        <v/>
      </c>
      <c r="E2699" t="str">
        <f>IF(A2699&lt;&gt;"",Belegerfassung!B2707,"")</f>
        <v/>
      </c>
      <c r="F2699" t="str">
        <f>IF(Belegerfassung!L2707="","",IF(Belegerfassung!L2707&lt;&gt;"",IF(Belegerfassung!L2707&lt;&gt;"",IF(Belegerfassung!J2707&lt;&gt;0,VLOOKUP(Belegerfassung!L2707,Abfrage!$A$2:$C$19,2,),VLOOKUP(Belegerfassung!L2707,Abfrage!$A$2:$C$19,3,)),"")))</f>
        <v/>
      </c>
      <c r="G2699" t="str">
        <f t="shared" si="126"/>
        <v/>
      </c>
      <c r="H2699" s="31" t="str">
        <f>IF(A2699&lt;&gt;"",-Belegerfassung!J2707+Belegerfassung!K2707,"")</f>
        <v/>
      </c>
      <c r="I2699" s="49" t="str">
        <f>IFERROR(IF(H2699&lt;&gt;"",Belegerfassung!L2707*100,""),IF(OR(Belegerfassung!L2707="Leistung EU - Erlöse",Belegerfassung!L2707="Lieferungen EU-Erlöse",Belegerfassung!L2707="EUST",Belegerfassung!L2707="Bauleistungen 20%")=TRUE,"",MID(Belegerfassung!L2707,4,2)))</f>
        <v/>
      </c>
      <c r="J2699" s="6" t="str">
        <f>IF(A2699&lt;&gt;"",LEFT(Belegerfassung!D2707,40),"")</f>
        <v/>
      </c>
      <c r="K2699" t="str">
        <f>IF(A2699&lt;&gt;"",VLOOKUP(D2699,Abfrage!$F$2:$G$21,2,FALSE),"")</f>
        <v/>
      </c>
      <c r="L2699" s="6" t="str">
        <f>IF(Belegerfassung!H2707&lt;&gt;"",Belegerfassung!H2707,"")</f>
        <v/>
      </c>
      <c r="M2699" t="str">
        <f>IFERROR(IF(Belegerfassung!E2707&lt;&gt;"",VLOOKUP(Belegerfassung!E2707,Abfrage!$L$2:$M$15,2,),""),"")</f>
        <v/>
      </c>
      <c r="N2699" t="str">
        <f t="shared" si="127"/>
        <v/>
      </c>
      <c r="O2699" t="str">
        <f t="shared" si="128"/>
        <v/>
      </c>
      <c r="P2699" t="str">
        <f>IF(Belegerfassung!G2707&lt;&gt;"",CONCATENATE(Belegerfassung!G2707,".pdf"),"")</f>
        <v/>
      </c>
    </row>
    <row r="2700" spans="1:16">
      <c r="A2700" t="str">
        <f>IF(Belegerfassung!C2708&lt;&gt;"",0,"")</f>
        <v/>
      </c>
      <c r="B2700" t="str">
        <f>IFERROR(VLOOKUP(Belegerfassung!I2708,Konten!A:D,2,FALSE),"")</f>
        <v/>
      </c>
      <c r="C2700" t="str">
        <f>IF(A2700&lt;&gt;"",TEXT(Belegerfassung!C2708,"TT.MM.JJJJ"),"")</f>
        <v/>
      </c>
      <c r="D2700" t="str">
        <f>IFERROR(VLOOKUP(Belegerfassung!A2708,Abfrage!$E$2:$F$20,2,FALSE),"")</f>
        <v/>
      </c>
      <c r="E2700" t="str">
        <f>IF(A2700&lt;&gt;"",Belegerfassung!B2708,"")</f>
        <v/>
      </c>
      <c r="F2700" t="str">
        <f>IF(Belegerfassung!L2708="","",IF(Belegerfassung!L2708&lt;&gt;"",IF(Belegerfassung!L2708&lt;&gt;"",IF(Belegerfassung!J2708&lt;&gt;0,VLOOKUP(Belegerfassung!L2708,Abfrage!$A$2:$C$19,2,),VLOOKUP(Belegerfassung!L2708,Abfrage!$A$2:$C$19,3,)),"")))</f>
        <v/>
      </c>
      <c r="G2700" t="str">
        <f t="shared" si="126"/>
        <v/>
      </c>
      <c r="H2700" s="31" t="str">
        <f>IF(A2700&lt;&gt;"",-Belegerfassung!J2708+Belegerfassung!K2708,"")</f>
        <v/>
      </c>
      <c r="I2700" s="49" t="str">
        <f>IFERROR(IF(H2700&lt;&gt;"",Belegerfassung!L2708*100,""),IF(OR(Belegerfassung!L2708="Leistung EU - Erlöse",Belegerfassung!L2708="Lieferungen EU-Erlöse",Belegerfassung!L2708="EUST",Belegerfassung!L2708="Bauleistungen 20%")=TRUE,"",MID(Belegerfassung!L2708,4,2)))</f>
        <v/>
      </c>
      <c r="J2700" s="6" t="str">
        <f>IF(A2700&lt;&gt;"",LEFT(Belegerfassung!D2708,40),"")</f>
        <v/>
      </c>
      <c r="K2700" t="str">
        <f>IF(A2700&lt;&gt;"",VLOOKUP(D2700,Abfrage!$F$2:$G$21,2,FALSE),"")</f>
        <v/>
      </c>
      <c r="L2700" s="6" t="str">
        <f>IF(Belegerfassung!H2708&lt;&gt;"",Belegerfassung!H2708,"")</f>
        <v/>
      </c>
      <c r="M2700" t="str">
        <f>IFERROR(IF(Belegerfassung!E2708&lt;&gt;"",VLOOKUP(Belegerfassung!E2708,Abfrage!$L$2:$M$15,2,),""),"")</f>
        <v/>
      </c>
      <c r="N2700" t="str">
        <f t="shared" si="127"/>
        <v/>
      </c>
      <c r="O2700" t="str">
        <f t="shared" si="128"/>
        <v/>
      </c>
      <c r="P2700" t="str">
        <f>IF(Belegerfassung!G2708&lt;&gt;"",CONCATENATE(Belegerfassung!G2708,".pdf"),"")</f>
        <v/>
      </c>
    </row>
    <row r="2701" spans="1:16">
      <c r="A2701" t="str">
        <f>IF(Belegerfassung!C2709&lt;&gt;"",0,"")</f>
        <v/>
      </c>
      <c r="B2701" t="str">
        <f>IFERROR(VLOOKUP(Belegerfassung!I2709,Konten!A:D,2,FALSE),"")</f>
        <v/>
      </c>
      <c r="C2701" t="str">
        <f>IF(A2701&lt;&gt;"",TEXT(Belegerfassung!C2709,"TT.MM.JJJJ"),"")</f>
        <v/>
      </c>
      <c r="D2701" t="str">
        <f>IFERROR(VLOOKUP(Belegerfassung!A2709,Abfrage!$E$2:$F$20,2,FALSE),"")</f>
        <v/>
      </c>
      <c r="E2701" t="str">
        <f>IF(A2701&lt;&gt;"",Belegerfassung!B2709,"")</f>
        <v/>
      </c>
      <c r="F2701" t="str">
        <f>IF(Belegerfassung!L2709="","",IF(Belegerfassung!L2709&lt;&gt;"",IF(Belegerfassung!L2709&lt;&gt;"",IF(Belegerfassung!J2709&lt;&gt;0,VLOOKUP(Belegerfassung!L2709,Abfrage!$A$2:$C$19,2,),VLOOKUP(Belegerfassung!L2709,Abfrage!$A$2:$C$19,3,)),"")))</f>
        <v/>
      </c>
      <c r="G2701" t="str">
        <f t="shared" si="126"/>
        <v/>
      </c>
      <c r="H2701" s="31" t="str">
        <f>IF(A2701&lt;&gt;"",-Belegerfassung!J2709+Belegerfassung!K2709,"")</f>
        <v/>
      </c>
      <c r="I2701" s="49" t="str">
        <f>IFERROR(IF(H2701&lt;&gt;"",Belegerfassung!L2709*100,""),IF(OR(Belegerfassung!L2709="Leistung EU - Erlöse",Belegerfassung!L2709="Lieferungen EU-Erlöse",Belegerfassung!L2709="EUST",Belegerfassung!L2709="Bauleistungen 20%")=TRUE,"",MID(Belegerfassung!L2709,4,2)))</f>
        <v/>
      </c>
      <c r="J2701" s="6" t="str">
        <f>IF(A2701&lt;&gt;"",LEFT(Belegerfassung!D2709,40),"")</f>
        <v/>
      </c>
      <c r="K2701" t="str">
        <f>IF(A2701&lt;&gt;"",VLOOKUP(D2701,Abfrage!$F$2:$G$21,2,FALSE),"")</f>
        <v/>
      </c>
      <c r="L2701" s="6" t="str">
        <f>IF(Belegerfassung!H2709&lt;&gt;"",Belegerfassung!H2709,"")</f>
        <v/>
      </c>
      <c r="M2701" t="str">
        <f>IFERROR(IF(Belegerfassung!E2709&lt;&gt;"",VLOOKUP(Belegerfassung!E2709,Abfrage!$L$2:$M$15,2,),""),"")</f>
        <v/>
      </c>
      <c r="N2701" t="str">
        <f t="shared" si="127"/>
        <v/>
      </c>
      <c r="O2701" t="str">
        <f t="shared" si="128"/>
        <v/>
      </c>
      <c r="P2701" t="str">
        <f>IF(Belegerfassung!G2709&lt;&gt;"",CONCATENATE(Belegerfassung!G2709,".pdf"),"")</f>
        <v/>
      </c>
    </row>
    <row r="2702" spans="1:16">
      <c r="A2702" t="str">
        <f>IF(Belegerfassung!C2710&lt;&gt;"",0,"")</f>
        <v/>
      </c>
      <c r="B2702" t="str">
        <f>IFERROR(VLOOKUP(Belegerfassung!I2710,Konten!A:D,2,FALSE),"")</f>
        <v/>
      </c>
      <c r="C2702" t="str">
        <f>IF(A2702&lt;&gt;"",TEXT(Belegerfassung!C2710,"TT.MM.JJJJ"),"")</f>
        <v/>
      </c>
      <c r="D2702" t="str">
        <f>IFERROR(VLOOKUP(Belegerfassung!A2710,Abfrage!$E$2:$F$20,2,FALSE),"")</f>
        <v/>
      </c>
      <c r="E2702" t="str">
        <f>IF(A2702&lt;&gt;"",Belegerfassung!B2710,"")</f>
        <v/>
      </c>
      <c r="F2702" t="str">
        <f>IF(Belegerfassung!L2710="","",IF(Belegerfassung!L2710&lt;&gt;"",IF(Belegerfassung!L2710&lt;&gt;"",IF(Belegerfassung!J2710&lt;&gt;0,VLOOKUP(Belegerfassung!L2710,Abfrage!$A$2:$C$19,2,),VLOOKUP(Belegerfassung!L2710,Abfrage!$A$2:$C$19,3,)),"")))</f>
        <v/>
      </c>
      <c r="G2702" t="str">
        <f t="shared" si="126"/>
        <v/>
      </c>
      <c r="H2702" s="31" t="str">
        <f>IF(A2702&lt;&gt;"",-Belegerfassung!J2710+Belegerfassung!K2710,"")</f>
        <v/>
      </c>
      <c r="I2702" s="49" t="str">
        <f>IFERROR(IF(H2702&lt;&gt;"",Belegerfassung!L2710*100,""),IF(OR(Belegerfassung!L2710="Leistung EU - Erlöse",Belegerfassung!L2710="Lieferungen EU-Erlöse",Belegerfassung!L2710="EUST",Belegerfassung!L2710="Bauleistungen 20%")=TRUE,"",MID(Belegerfassung!L2710,4,2)))</f>
        <v/>
      </c>
      <c r="J2702" s="6" t="str">
        <f>IF(A2702&lt;&gt;"",LEFT(Belegerfassung!D2710,40),"")</f>
        <v/>
      </c>
      <c r="K2702" t="str">
        <f>IF(A2702&lt;&gt;"",VLOOKUP(D2702,Abfrage!$F$2:$G$21,2,FALSE),"")</f>
        <v/>
      </c>
      <c r="L2702" s="6" t="str">
        <f>IF(Belegerfassung!H2710&lt;&gt;"",Belegerfassung!H2710,"")</f>
        <v/>
      </c>
      <c r="M2702" t="str">
        <f>IFERROR(IF(Belegerfassung!E2710&lt;&gt;"",VLOOKUP(Belegerfassung!E2710,Abfrage!$L$2:$M$15,2,),""),"")</f>
        <v/>
      </c>
      <c r="N2702" t="str">
        <f t="shared" si="127"/>
        <v/>
      </c>
      <c r="O2702" t="str">
        <f t="shared" si="128"/>
        <v/>
      </c>
      <c r="P2702" t="str">
        <f>IF(Belegerfassung!G2710&lt;&gt;"",CONCATENATE(Belegerfassung!G2710,".pdf"),"")</f>
        <v/>
      </c>
    </row>
    <row r="2703" spans="1:16">
      <c r="A2703" t="str">
        <f>IF(Belegerfassung!C2711&lt;&gt;"",0,"")</f>
        <v/>
      </c>
      <c r="B2703" t="str">
        <f>IFERROR(VLOOKUP(Belegerfassung!I2711,Konten!A:D,2,FALSE),"")</f>
        <v/>
      </c>
      <c r="C2703" t="str">
        <f>IF(A2703&lt;&gt;"",TEXT(Belegerfassung!C2711,"TT.MM.JJJJ"),"")</f>
        <v/>
      </c>
      <c r="D2703" t="str">
        <f>IFERROR(VLOOKUP(Belegerfassung!A2711,Abfrage!$E$2:$F$20,2,FALSE),"")</f>
        <v/>
      </c>
      <c r="E2703" t="str">
        <f>IF(A2703&lt;&gt;"",Belegerfassung!B2711,"")</f>
        <v/>
      </c>
      <c r="F2703" t="str">
        <f>IF(Belegerfassung!L2711="","",IF(Belegerfassung!L2711&lt;&gt;"",IF(Belegerfassung!L2711&lt;&gt;"",IF(Belegerfassung!J2711&lt;&gt;0,VLOOKUP(Belegerfassung!L2711,Abfrage!$A$2:$C$19,2,),VLOOKUP(Belegerfassung!L2711,Abfrage!$A$2:$C$19,3,)),"")))</f>
        <v/>
      </c>
      <c r="G2703" t="str">
        <f t="shared" si="126"/>
        <v/>
      </c>
      <c r="H2703" s="31" t="str">
        <f>IF(A2703&lt;&gt;"",-Belegerfassung!J2711+Belegerfassung!K2711,"")</f>
        <v/>
      </c>
      <c r="I2703" s="49" t="str">
        <f>IFERROR(IF(H2703&lt;&gt;"",Belegerfassung!L2711*100,""),IF(OR(Belegerfassung!L2711="Leistung EU - Erlöse",Belegerfassung!L2711="Lieferungen EU-Erlöse",Belegerfassung!L2711="EUST",Belegerfassung!L2711="Bauleistungen 20%")=TRUE,"",MID(Belegerfassung!L2711,4,2)))</f>
        <v/>
      </c>
      <c r="J2703" s="6" t="str">
        <f>IF(A2703&lt;&gt;"",LEFT(Belegerfassung!D2711,40),"")</f>
        <v/>
      </c>
      <c r="K2703" t="str">
        <f>IF(A2703&lt;&gt;"",VLOOKUP(D2703,Abfrage!$F$2:$G$21,2,FALSE),"")</f>
        <v/>
      </c>
      <c r="L2703" s="6" t="str">
        <f>IF(Belegerfassung!H2711&lt;&gt;"",Belegerfassung!H2711,"")</f>
        <v/>
      </c>
      <c r="M2703" t="str">
        <f>IFERROR(IF(Belegerfassung!E2711&lt;&gt;"",VLOOKUP(Belegerfassung!E2711,Abfrage!$L$2:$M$15,2,),""),"")</f>
        <v/>
      </c>
      <c r="N2703" t="str">
        <f t="shared" si="127"/>
        <v/>
      </c>
      <c r="O2703" t="str">
        <f t="shared" si="128"/>
        <v/>
      </c>
      <c r="P2703" t="str">
        <f>IF(Belegerfassung!G2711&lt;&gt;"",CONCATENATE(Belegerfassung!G2711,".pdf"),"")</f>
        <v/>
      </c>
    </row>
    <row r="2704" spans="1:16">
      <c r="A2704" t="str">
        <f>IF(Belegerfassung!C2712&lt;&gt;"",0,"")</f>
        <v/>
      </c>
      <c r="B2704" t="str">
        <f>IFERROR(VLOOKUP(Belegerfassung!I2712,Konten!A:D,2,FALSE),"")</f>
        <v/>
      </c>
      <c r="C2704" t="str">
        <f>IF(A2704&lt;&gt;"",TEXT(Belegerfassung!C2712,"TT.MM.JJJJ"),"")</f>
        <v/>
      </c>
      <c r="D2704" t="str">
        <f>IFERROR(VLOOKUP(Belegerfassung!A2712,Abfrage!$E$2:$F$20,2,FALSE),"")</f>
        <v/>
      </c>
      <c r="E2704" t="str">
        <f>IF(A2704&lt;&gt;"",Belegerfassung!B2712,"")</f>
        <v/>
      </c>
      <c r="F2704" t="str">
        <f>IF(Belegerfassung!L2712="","",IF(Belegerfassung!L2712&lt;&gt;"",IF(Belegerfassung!L2712&lt;&gt;"",IF(Belegerfassung!J2712&lt;&gt;0,VLOOKUP(Belegerfassung!L2712,Abfrage!$A$2:$C$19,2,),VLOOKUP(Belegerfassung!L2712,Abfrage!$A$2:$C$19,3,)),"")))</f>
        <v/>
      </c>
      <c r="G2704" t="str">
        <f t="shared" si="126"/>
        <v/>
      </c>
      <c r="H2704" s="31" t="str">
        <f>IF(A2704&lt;&gt;"",-Belegerfassung!J2712+Belegerfassung!K2712,"")</f>
        <v/>
      </c>
      <c r="I2704" s="49" t="str">
        <f>IFERROR(IF(H2704&lt;&gt;"",Belegerfassung!L2712*100,""),IF(OR(Belegerfassung!L2712="Leistung EU - Erlöse",Belegerfassung!L2712="Lieferungen EU-Erlöse",Belegerfassung!L2712="EUST",Belegerfassung!L2712="Bauleistungen 20%")=TRUE,"",MID(Belegerfassung!L2712,4,2)))</f>
        <v/>
      </c>
      <c r="J2704" s="6" t="str">
        <f>IF(A2704&lt;&gt;"",LEFT(Belegerfassung!D2712,40),"")</f>
        <v/>
      </c>
      <c r="K2704" t="str">
        <f>IF(A2704&lt;&gt;"",VLOOKUP(D2704,Abfrage!$F$2:$G$21,2,FALSE),"")</f>
        <v/>
      </c>
      <c r="L2704" s="6" t="str">
        <f>IF(Belegerfassung!H2712&lt;&gt;"",Belegerfassung!H2712,"")</f>
        <v/>
      </c>
      <c r="M2704" t="str">
        <f>IFERROR(IF(Belegerfassung!E2712&lt;&gt;"",VLOOKUP(Belegerfassung!E2712,Abfrage!$L$2:$M$15,2,),""),"")</f>
        <v/>
      </c>
      <c r="N2704" t="str">
        <f t="shared" si="127"/>
        <v/>
      </c>
      <c r="O2704" t="str">
        <f t="shared" si="128"/>
        <v/>
      </c>
      <c r="P2704" t="str">
        <f>IF(Belegerfassung!G2712&lt;&gt;"",CONCATENATE(Belegerfassung!G2712,".pdf"),"")</f>
        <v/>
      </c>
    </row>
    <row r="2705" spans="1:16">
      <c r="A2705" t="str">
        <f>IF(Belegerfassung!C2713&lt;&gt;"",0,"")</f>
        <v/>
      </c>
      <c r="B2705" t="str">
        <f>IFERROR(VLOOKUP(Belegerfassung!I2713,Konten!A:D,2,FALSE),"")</f>
        <v/>
      </c>
      <c r="C2705" t="str">
        <f>IF(A2705&lt;&gt;"",TEXT(Belegerfassung!C2713,"TT.MM.JJJJ"),"")</f>
        <v/>
      </c>
      <c r="D2705" t="str">
        <f>IFERROR(VLOOKUP(Belegerfassung!A2713,Abfrage!$E$2:$F$20,2,FALSE),"")</f>
        <v/>
      </c>
      <c r="E2705" t="str">
        <f>IF(A2705&lt;&gt;"",Belegerfassung!B2713,"")</f>
        <v/>
      </c>
      <c r="F2705" t="str">
        <f>IF(Belegerfassung!L2713="","",IF(Belegerfassung!L2713&lt;&gt;"",IF(Belegerfassung!L2713&lt;&gt;"",IF(Belegerfassung!J2713&lt;&gt;0,VLOOKUP(Belegerfassung!L2713,Abfrage!$A$2:$C$19,2,),VLOOKUP(Belegerfassung!L2713,Abfrage!$A$2:$C$19,3,)),"")))</f>
        <v/>
      </c>
      <c r="G2705" t="str">
        <f t="shared" si="126"/>
        <v/>
      </c>
      <c r="H2705" s="31" t="str">
        <f>IF(A2705&lt;&gt;"",-Belegerfassung!J2713+Belegerfassung!K2713,"")</f>
        <v/>
      </c>
      <c r="I2705" s="49" t="str">
        <f>IFERROR(IF(H2705&lt;&gt;"",Belegerfassung!L2713*100,""),IF(OR(Belegerfassung!L2713="Leistung EU - Erlöse",Belegerfassung!L2713="Lieferungen EU-Erlöse",Belegerfassung!L2713="EUST",Belegerfassung!L2713="Bauleistungen 20%")=TRUE,"",MID(Belegerfassung!L2713,4,2)))</f>
        <v/>
      </c>
      <c r="J2705" s="6" t="str">
        <f>IF(A2705&lt;&gt;"",LEFT(Belegerfassung!D2713,40),"")</f>
        <v/>
      </c>
      <c r="K2705" t="str">
        <f>IF(A2705&lt;&gt;"",VLOOKUP(D2705,Abfrage!$F$2:$G$21,2,FALSE),"")</f>
        <v/>
      </c>
      <c r="L2705" s="6" t="str">
        <f>IF(Belegerfassung!H2713&lt;&gt;"",Belegerfassung!H2713,"")</f>
        <v/>
      </c>
      <c r="M2705" t="str">
        <f>IFERROR(IF(Belegerfassung!E2713&lt;&gt;"",VLOOKUP(Belegerfassung!E2713,Abfrage!$L$2:$M$15,2,),""),"")</f>
        <v/>
      </c>
      <c r="N2705" t="str">
        <f t="shared" si="127"/>
        <v/>
      </c>
      <c r="O2705" t="str">
        <f t="shared" si="128"/>
        <v/>
      </c>
      <c r="P2705" t="str">
        <f>IF(Belegerfassung!G2713&lt;&gt;"",CONCATENATE(Belegerfassung!G2713,".pdf"),"")</f>
        <v/>
      </c>
    </row>
    <row r="2706" spans="1:16">
      <c r="A2706" t="str">
        <f>IF(Belegerfassung!C2714&lt;&gt;"",0,"")</f>
        <v/>
      </c>
      <c r="B2706" t="str">
        <f>IFERROR(VLOOKUP(Belegerfassung!I2714,Konten!A:D,2,FALSE),"")</f>
        <v/>
      </c>
      <c r="C2706" t="str">
        <f>IF(A2706&lt;&gt;"",TEXT(Belegerfassung!C2714,"TT.MM.JJJJ"),"")</f>
        <v/>
      </c>
      <c r="D2706" t="str">
        <f>IFERROR(VLOOKUP(Belegerfassung!A2714,Abfrage!$E$2:$F$20,2,FALSE),"")</f>
        <v/>
      </c>
      <c r="E2706" t="str">
        <f>IF(A2706&lt;&gt;"",Belegerfassung!B2714,"")</f>
        <v/>
      </c>
      <c r="F2706" t="str">
        <f>IF(Belegerfassung!L2714="","",IF(Belegerfassung!L2714&lt;&gt;"",IF(Belegerfassung!L2714&lt;&gt;"",IF(Belegerfassung!J2714&lt;&gt;0,VLOOKUP(Belegerfassung!L2714,Abfrage!$A$2:$C$19,2,),VLOOKUP(Belegerfassung!L2714,Abfrage!$A$2:$C$19,3,)),"")))</f>
        <v/>
      </c>
      <c r="G2706" t="str">
        <f t="shared" si="126"/>
        <v/>
      </c>
      <c r="H2706" s="31" t="str">
        <f>IF(A2706&lt;&gt;"",-Belegerfassung!J2714+Belegerfassung!K2714,"")</f>
        <v/>
      </c>
      <c r="I2706" s="49" t="str">
        <f>IFERROR(IF(H2706&lt;&gt;"",Belegerfassung!L2714*100,""),IF(OR(Belegerfassung!L2714="Leistung EU - Erlöse",Belegerfassung!L2714="Lieferungen EU-Erlöse",Belegerfassung!L2714="EUST",Belegerfassung!L2714="Bauleistungen 20%")=TRUE,"",MID(Belegerfassung!L2714,4,2)))</f>
        <v/>
      </c>
      <c r="J2706" s="6" t="str">
        <f>IF(A2706&lt;&gt;"",LEFT(Belegerfassung!D2714,40),"")</f>
        <v/>
      </c>
      <c r="K2706" t="str">
        <f>IF(A2706&lt;&gt;"",VLOOKUP(D2706,Abfrage!$F$2:$G$21,2,FALSE),"")</f>
        <v/>
      </c>
      <c r="L2706" s="6" t="str">
        <f>IF(Belegerfassung!H2714&lt;&gt;"",Belegerfassung!H2714,"")</f>
        <v/>
      </c>
      <c r="M2706" t="str">
        <f>IFERROR(IF(Belegerfassung!E2714&lt;&gt;"",VLOOKUP(Belegerfassung!E2714,Abfrage!$L$2:$M$15,2,),""),"")</f>
        <v/>
      </c>
      <c r="N2706" t="str">
        <f t="shared" si="127"/>
        <v/>
      </c>
      <c r="O2706" t="str">
        <f t="shared" si="128"/>
        <v/>
      </c>
      <c r="P2706" t="str">
        <f>IF(Belegerfassung!G2714&lt;&gt;"",CONCATENATE(Belegerfassung!G2714,".pdf"),"")</f>
        <v/>
      </c>
    </row>
    <row r="2707" spans="1:16">
      <c r="A2707" t="str">
        <f>IF(Belegerfassung!C2715&lt;&gt;"",0,"")</f>
        <v/>
      </c>
      <c r="B2707" t="str">
        <f>IFERROR(VLOOKUP(Belegerfassung!I2715,Konten!A:D,2,FALSE),"")</f>
        <v/>
      </c>
      <c r="C2707" t="str">
        <f>IF(A2707&lt;&gt;"",TEXT(Belegerfassung!C2715,"TT.MM.JJJJ"),"")</f>
        <v/>
      </c>
      <c r="D2707" t="str">
        <f>IFERROR(VLOOKUP(Belegerfassung!A2715,Abfrage!$E$2:$F$20,2,FALSE),"")</f>
        <v/>
      </c>
      <c r="E2707" t="str">
        <f>IF(A2707&lt;&gt;"",Belegerfassung!B2715,"")</f>
        <v/>
      </c>
      <c r="F2707" t="str">
        <f>IF(Belegerfassung!L2715="","",IF(Belegerfassung!L2715&lt;&gt;"",IF(Belegerfassung!L2715&lt;&gt;"",IF(Belegerfassung!J2715&lt;&gt;0,VLOOKUP(Belegerfassung!L2715,Abfrage!$A$2:$C$19,2,),VLOOKUP(Belegerfassung!L2715,Abfrage!$A$2:$C$19,3,)),"")))</f>
        <v/>
      </c>
      <c r="G2707" t="str">
        <f t="shared" si="126"/>
        <v/>
      </c>
      <c r="H2707" s="31" t="str">
        <f>IF(A2707&lt;&gt;"",-Belegerfassung!J2715+Belegerfassung!K2715,"")</f>
        <v/>
      </c>
      <c r="I2707" s="49" t="str">
        <f>IFERROR(IF(H2707&lt;&gt;"",Belegerfassung!L2715*100,""),IF(OR(Belegerfassung!L2715="Leistung EU - Erlöse",Belegerfassung!L2715="Lieferungen EU-Erlöse",Belegerfassung!L2715="EUST",Belegerfassung!L2715="Bauleistungen 20%")=TRUE,"",MID(Belegerfassung!L2715,4,2)))</f>
        <v/>
      </c>
      <c r="J2707" s="6" t="str">
        <f>IF(A2707&lt;&gt;"",LEFT(Belegerfassung!D2715,40),"")</f>
        <v/>
      </c>
      <c r="K2707" t="str">
        <f>IF(A2707&lt;&gt;"",VLOOKUP(D2707,Abfrage!$F$2:$G$21,2,FALSE),"")</f>
        <v/>
      </c>
      <c r="L2707" s="6" t="str">
        <f>IF(Belegerfassung!H2715&lt;&gt;"",Belegerfassung!H2715,"")</f>
        <v/>
      </c>
      <c r="M2707" t="str">
        <f>IFERROR(IF(Belegerfassung!E2715&lt;&gt;"",VLOOKUP(Belegerfassung!E2715,Abfrage!$L$2:$M$15,2,),""),"")</f>
        <v/>
      </c>
      <c r="N2707" t="str">
        <f t="shared" si="127"/>
        <v/>
      </c>
      <c r="O2707" t="str">
        <f t="shared" si="128"/>
        <v/>
      </c>
      <c r="P2707" t="str">
        <f>IF(Belegerfassung!G2715&lt;&gt;"",CONCATENATE(Belegerfassung!G2715,".pdf"),"")</f>
        <v/>
      </c>
    </row>
    <row r="2708" spans="1:16">
      <c r="A2708" t="str">
        <f>IF(Belegerfassung!C2716&lt;&gt;"",0,"")</f>
        <v/>
      </c>
      <c r="B2708" t="str">
        <f>IFERROR(VLOOKUP(Belegerfassung!I2716,Konten!A:D,2,FALSE),"")</f>
        <v/>
      </c>
      <c r="C2708" t="str">
        <f>IF(A2708&lt;&gt;"",TEXT(Belegerfassung!C2716,"TT.MM.JJJJ"),"")</f>
        <v/>
      </c>
      <c r="D2708" t="str">
        <f>IFERROR(VLOOKUP(Belegerfassung!A2716,Abfrage!$E$2:$F$20,2,FALSE),"")</f>
        <v/>
      </c>
      <c r="E2708" t="str">
        <f>IF(A2708&lt;&gt;"",Belegerfassung!B2716,"")</f>
        <v/>
      </c>
      <c r="F2708" t="str">
        <f>IF(Belegerfassung!L2716="","",IF(Belegerfassung!L2716&lt;&gt;"",IF(Belegerfassung!L2716&lt;&gt;"",IF(Belegerfassung!J2716&lt;&gt;0,VLOOKUP(Belegerfassung!L2716,Abfrage!$A$2:$C$19,2,),VLOOKUP(Belegerfassung!L2716,Abfrage!$A$2:$C$19,3,)),"")))</f>
        <v/>
      </c>
      <c r="G2708" t="str">
        <f t="shared" si="126"/>
        <v/>
      </c>
      <c r="H2708" s="31" t="str">
        <f>IF(A2708&lt;&gt;"",-Belegerfassung!J2716+Belegerfassung!K2716,"")</f>
        <v/>
      </c>
      <c r="I2708" s="49" t="str">
        <f>IFERROR(IF(H2708&lt;&gt;"",Belegerfassung!L2716*100,""),IF(OR(Belegerfassung!L2716="Leistung EU - Erlöse",Belegerfassung!L2716="Lieferungen EU-Erlöse",Belegerfassung!L2716="EUST",Belegerfassung!L2716="Bauleistungen 20%")=TRUE,"",MID(Belegerfassung!L2716,4,2)))</f>
        <v/>
      </c>
      <c r="J2708" s="6" t="str">
        <f>IF(A2708&lt;&gt;"",LEFT(Belegerfassung!D2716,40),"")</f>
        <v/>
      </c>
      <c r="K2708" t="str">
        <f>IF(A2708&lt;&gt;"",VLOOKUP(D2708,Abfrage!$F$2:$G$21,2,FALSE),"")</f>
        <v/>
      </c>
      <c r="L2708" s="6" t="str">
        <f>IF(Belegerfassung!H2716&lt;&gt;"",Belegerfassung!H2716,"")</f>
        <v/>
      </c>
      <c r="M2708" t="str">
        <f>IFERROR(IF(Belegerfassung!E2716&lt;&gt;"",VLOOKUP(Belegerfassung!E2716,Abfrage!$L$2:$M$15,2,),""),"")</f>
        <v/>
      </c>
      <c r="N2708" t="str">
        <f t="shared" si="127"/>
        <v/>
      </c>
      <c r="O2708" t="str">
        <f t="shared" si="128"/>
        <v/>
      </c>
      <c r="P2708" t="str">
        <f>IF(Belegerfassung!G2716&lt;&gt;"",CONCATENATE(Belegerfassung!G2716,".pdf"),"")</f>
        <v/>
      </c>
    </row>
    <row r="2709" spans="1:16">
      <c r="A2709" t="str">
        <f>IF(Belegerfassung!C2717&lt;&gt;"",0,"")</f>
        <v/>
      </c>
      <c r="B2709" t="str">
        <f>IFERROR(VLOOKUP(Belegerfassung!I2717,Konten!A:D,2,FALSE),"")</f>
        <v/>
      </c>
      <c r="C2709" t="str">
        <f>IF(A2709&lt;&gt;"",TEXT(Belegerfassung!C2717,"TT.MM.JJJJ"),"")</f>
        <v/>
      </c>
      <c r="D2709" t="str">
        <f>IFERROR(VLOOKUP(Belegerfassung!A2717,Abfrage!$E$2:$F$20,2,FALSE),"")</f>
        <v/>
      </c>
      <c r="E2709" t="str">
        <f>IF(A2709&lt;&gt;"",Belegerfassung!B2717,"")</f>
        <v/>
      </c>
      <c r="F2709" t="str">
        <f>IF(Belegerfassung!L2717="","",IF(Belegerfassung!L2717&lt;&gt;"",IF(Belegerfassung!L2717&lt;&gt;"",IF(Belegerfassung!J2717&lt;&gt;0,VLOOKUP(Belegerfassung!L2717,Abfrage!$A$2:$C$19,2,),VLOOKUP(Belegerfassung!L2717,Abfrage!$A$2:$C$19,3,)),"")))</f>
        <v/>
      </c>
      <c r="G2709" t="str">
        <f t="shared" si="126"/>
        <v/>
      </c>
      <c r="H2709" s="31" t="str">
        <f>IF(A2709&lt;&gt;"",-Belegerfassung!J2717+Belegerfassung!K2717,"")</f>
        <v/>
      </c>
      <c r="I2709" s="49" t="str">
        <f>IFERROR(IF(H2709&lt;&gt;"",Belegerfassung!L2717*100,""),IF(OR(Belegerfassung!L2717="Leistung EU - Erlöse",Belegerfassung!L2717="Lieferungen EU-Erlöse",Belegerfassung!L2717="EUST",Belegerfassung!L2717="Bauleistungen 20%")=TRUE,"",MID(Belegerfassung!L2717,4,2)))</f>
        <v/>
      </c>
      <c r="J2709" s="6" t="str">
        <f>IF(A2709&lt;&gt;"",LEFT(Belegerfassung!D2717,40),"")</f>
        <v/>
      </c>
      <c r="K2709" t="str">
        <f>IF(A2709&lt;&gt;"",VLOOKUP(D2709,Abfrage!$F$2:$G$21,2,FALSE),"")</f>
        <v/>
      </c>
      <c r="L2709" s="6" t="str">
        <f>IF(Belegerfassung!H2717&lt;&gt;"",Belegerfassung!H2717,"")</f>
        <v/>
      </c>
      <c r="M2709" t="str">
        <f>IFERROR(IF(Belegerfassung!E2717&lt;&gt;"",VLOOKUP(Belegerfassung!E2717,Abfrage!$L$2:$M$15,2,),""),"")</f>
        <v/>
      </c>
      <c r="N2709" t="str">
        <f t="shared" si="127"/>
        <v/>
      </c>
      <c r="O2709" t="str">
        <f t="shared" si="128"/>
        <v/>
      </c>
      <c r="P2709" t="str">
        <f>IF(Belegerfassung!G2717&lt;&gt;"",CONCATENATE(Belegerfassung!G2717,".pdf"),"")</f>
        <v/>
      </c>
    </row>
    <row r="2710" spans="1:16">
      <c r="A2710" t="str">
        <f>IF(Belegerfassung!C2718&lt;&gt;"",0,"")</f>
        <v/>
      </c>
      <c r="B2710" t="str">
        <f>IFERROR(VLOOKUP(Belegerfassung!I2718,Konten!A:D,2,FALSE),"")</f>
        <v/>
      </c>
      <c r="C2710" t="str">
        <f>IF(A2710&lt;&gt;"",TEXT(Belegerfassung!C2718,"TT.MM.JJJJ"),"")</f>
        <v/>
      </c>
      <c r="D2710" t="str">
        <f>IFERROR(VLOOKUP(Belegerfassung!A2718,Abfrage!$E$2:$F$20,2,FALSE),"")</f>
        <v/>
      </c>
      <c r="E2710" t="str">
        <f>IF(A2710&lt;&gt;"",Belegerfassung!B2718,"")</f>
        <v/>
      </c>
      <c r="F2710" t="str">
        <f>IF(Belegerfassung!L2718="","",IF(Belegerfassung!L2718&lt;&gt;"",IF(Belegerfassung!L2718&lt;&gt;"",IF(Belegerfassung!J2718&lt;&gt;0,VLOOKUP(Belegerfassung!L2718,Abfrage!$A$2:$C$19,2,),VLOOKUP(Belegerfassung!L2718,Abfrage!$A$2:$C$19,3,)),"")))</f>
        <v/>
      </c>
      <c r="G2710" t="str">
        <f t="shared" si="126"/>
        <v/>
      </c>
      <c r="H2710" s="31" t="str">
        <f>IF(A2710&lt;&gt;"",-Belegerfassung!J2718+Belegerfassung!K2718,"")</f>
        <v/>
      </c>
      <c r="I2710" s="49" t="str">
        <f>IFERROR(IF(H2710&lt;&gt;"",Belegerfassung!L2718*100,""),IF(OR(Belegerfassung!L2718="Leistung EU - Erlöse",Belegerfassung!L2718="Lieferungen EU-Erlöse",Belegerfassung!L2718="EUST",Belegerfassung!L2718="Bauleistungen 20%")=TRUE,"",MID(Belegerfassung!L2718,4,2)))</f>
        <v/>
      </c>
      <c r="J2710" s="6" t="str">
        <f>IF(A2710&lt;&gt;"",LEFT(Belegerfassung!D2718,40),"")</f>
        <v/>
      </c>
      <c r="K2710" t="str">
        <f>IF(A2710&lt;&gt;"",VLOOKUP(D2710,Abfrage!$F$2:$G$21,2,FALSE),"")</f>
        <v/>
      </c>
      <c r="L2710" s="6" t="str">
        <f>IF(Belegerfassung!H2718&lt;&gt;"",Belegerfassung!H2718,"")</f>
        <v/>
      </c>
      <c r="M2710" t="str">
        <f>IFERROR(IF(Belegerfassung!E2718&lt;&gt;"",VLOOKUP(Belegerfassung!E2718,Abfrage!$L$2:$M$15,2,),""),"")</f>
        <v/>
      </c>
      <c r="N2710" t="str">
        <f t="shared" si="127"/>
        <v/>
      </c>
      <c r="O2710" t="str">
        <f t="shared" si="128"/>
        <v/>
      </c>
      <c r="P2710" t="str">
        <f>IF(Belegerfassung!G2718&lt;&gt;"",CONCATENATE(Belegerfassung!G2718,".pdf"),"")</f>
        <v/>
      </c>
    </row>
    <row r="2711" spans="1:16">
      <c r="A2711" t="str">
        <f>IF(Belegerfassung!C2719&lt;&gt;"",0,"")</f>
        <v/>
      </c>
      <c r="B2711" t="str">
        <f>IFERROR(VLOOKUP(Belegerfassung!I2719,Konten!A:D,2,FALSE),"")</f>
        <v/>
      </c>
      <c r="C2711" t="str">
        <f>IF(A2711&lt;&gt;"",TEXT(Belegerfassung!C2719,"TT.MM.JJJJ"),"")</f>
        <v/>
      </c>
      <c r="D2711" t="str">
        <f>IFERROR(VLOOKUP(Belegerfassung!A2719,Abfrage!$E$2:$F$20,2,FALSE),"")</f>
        <v/>
      </c>
      <c r="E2711" t="str">
        <f>IF(A2711&lt;&gt;"",Belegerfassung!B2719,"")</f>
        <v/>
      </c>
      <c r="F2711" t="str">
        <f>IF(Belegerfassung!L2719="","",IF(Belegerfassung!L2719&lt;&gt;"",IF(Belegerfassung!L2719&lt;&gt;"",IF(Belegerfassung!J2719&lt;&gt;0,VLOOKUP(Belegerfassung!L2719,Abfrage!$A$2:$C$19,2,),VLOOKUP(Belegerfassung!L2719,Abfrage!$A$2:$C$19,3,)),"")))</f>
        <v/>
      </c>
      <c r="G2711" t="str">
        <f t="shared" si="126"/>
        <v/>
      </c>
      <c r="H2711" s="31" t="str">
        <f>IF(A2711&lt;&gt;"",-Belegerfassung!J2719+Belegerfassung!K2719,"")</f>
        <v/>
      </c>
      <c r="I2711" s="49" t="str">
        <f>IFERROR(IF(H2711&lt;&gt;"",Belegerfassung!L2719*100,""),IF(OR(Belegerfassung!L2719="Leistung EU - Erlöse",Belegerfassung!L2719="Lieferungen EU-Erlöse",Belegerfassung!L2719="EUST",Belegerfassung!L2719="Bauleistungen 20%")=TRUE,"",MID(Belegerfassung!L2719,4,2)))</f>
        <v/>
      </c>
      <c r="J2711" s="6" t="str">
        <f>IF(A2711&lt;&gt;"",LEFT(Belegerfassung!D2719,40),"")</f>
        <v/>
      </c>
      <c r="K2711" t="str">
        <f>IF(A2711&lt;&gt;"",VLOOKUP(D2711,Abfrage!$F$2:$G$21,2,FALSE),"")</f>
        <v/>
      </c>
      <c r="L2711" s="6" t="str">
        <f>IF(Belegerfassung!H2719&lt;&gt;"",Belegerfassung!H2719,"")</f>
        <v/>
      </c>
      <c r="M2711" t="str">
        <f>IFERROR(IF(Belegerfassung!E2719&lt;&gt;"",VLOOKUP(Belegerfassung!E2719,Abfrage!$L$2:$M$15,2,),""),"")</f>
        <v/>
      </c>
      <c r="N2711" t="str">
        <f t="shared" si="127"/>
        <v/>
      </c>
      <c r="O2711" t="str">
        <f t="shared" si="128"/>
        <v/>
      </c>
      <c r="P2711" t="str">
        <f>IF(Belegerfassung!G2719&lt;&gt;"",CONCATENATE(Belegerfassung!G2719,".pdf"),"")</f>
        <v/>
      </c>
    </row>
    <row r="2712" spans="1:16">
      <c r="A2712" t="str">
        <f>IF(Belegerfassung!C2720&lt;&gt;"",0,"")</f>
        <v/>
      </c>
      <c r="B2712" t="str">
        <f>IFERROR(VLOOKUP(Belegerfassung!I2720,Konten!A:D,2,FALSE),"")</f>
        <v/>
      </c>
      <c r="C2712" t="str">
        <f>IF(A2712&lt;&gt;"",TEXT(Belegerfassung!C2720,"TT.MM.JJJJ"),"")</f>
        <v/>
      </c>
      <c r="D2712" t="str">
        <f>IFERROR(VLOOKUP(Belegerfassung!A2720,Abfrage!$E$2:$F$20,2,FALSE),"")</f>
        <v/>
      </c>
      <c r="E2712" t="str">
        <f>IF(A2712&lt;&gt;"",Belegerfassung!B2720,"")</f>
        <v/>
      </c>
      <c r="F2712" t="str">
        <f>IF(Belegerfassung!L2720="","",IF(Belegerfassung!L2720&lt;&gt;"",IF(Belegerfassung!L2720&lt;&gt;"",IF(Belegerfassung!J2720&lt;&gt;0,VLOOKUP(Belegerfassung!L2720,Abfrage!$A$2:$C$19,2,),VLOOKUP(Belegerfassung!L2720,Abfrage!$A$2:$C$19,3,)),"")))</f>
        <v/>
      </c>
      <c r="G2712" t="str">
        <f t="shared" si="126"/>
        <v/>
      </c>
      <c r="H2712" s="31" t="str">
        <f>IF(A2712&lt;&gt;"",-Belegerfassung!J2720+Belegerfassung!K2720,"")</f>
        <v/>
      </c>
      <c r="I2712" s="49" t="str">
        <f>IFERROR(IF(H2712&lt;&gt;"",Belegerfassung!L2720*100,""),IF(OR(Belegerfassung!L2720="Leistung EU - Erlöse",Belegerfassung!L2720="Lieferungen EU-Erlöse",Belegerfassung!L2720="EUST",Belegerfassung!L2720="Bauleistungen 20%")=TRUE,"",MID(Belegerfassung!L2720,4,2)))</f>
        <v/>
      </c>
      <c r="J2712" s="6" t="str">
        <f>IF(A2712&lt;&gt;"",LEFT(Belegerfassung!D2720,40),"")</f>
        <v/>
      </c>
      <c r="K2712" t="str">
        <f>IF(A2712&lt;&gt;"",VLOOKUP(D2712,Abfrage!$F$2:$G$21,2,FALSE),"")</f>
        <v/>
      </c>
      <c r="L2712" s="6" t="str">
        <f>IF(Belegerfassung!H2720&lt;&gt;"",Belegerfassung!H2720,"")</f>
        <v/>
      </c>
      <c r="M2712" t="str">
        <f>IFERROR(IF(Belegerfassung!E2720&lt;&gt;"",VLOOKUP(Belegerfassung!E2720,Abfrage!$L$2:$M$15,2,),""),"")</f>
        <v/>
      </c>
      <c r="N2712" t="str">
        <f t="shared" si="127"/>
        <v/>
      </c>
      <c r="O2712" t="str">
        <f t="shared" si="128"/>
        <v/>
      </c>
      <c r="P2712" t="str">
        <f>IF(Belegerfassung!G2720&lt;&gt;"",CONCATENATE(Belegerfassung!G2720,".pdf"),"")</f>
        <v/>
      </c>
    </row>
    <row r="2713" spans="1:16">
      <c r="A2713" t="str">
        <f>IF(Belegerfassung!C2721&lt;&gt;"",0,"")</f>
        <v/>
      </c>
      <c r="B2713" t="str">
        <f>IFERROR(VLOOKUP(Belegerfassung!I2721,Konten!A:D,2,FALSE),"")</f>
        <v/>
      </c>
      <c r="C2713" t="str">
        <f>IF(A2713&lt;&gt;"",TEXT(Belegerfassung!C2721,"TT.MM.JJJJ"),"")</f>
        <v/>
      </c>
      <c r="D2713" t="str">
        <f>IFERROR(VLOOKUP(Belegerfassung!A2721,Abfrage!$E$2:$F$20,2,FALSE),"")</f>
        <v/>
      </c>
      <c r="E2713" t="str">
        <f>IF(A2713&lt;&gt;"",Belegerfassung!B2721,"")</f>
        <v/>
      </c>
      <c r="F2713" t="str">
        <f>IF(Belegerfassung!L2721="","",IF(Belegerfassung!L2721&lt;&gt;"",IF(Belegerfassung!L2721&lt;&gt;"",IF(Belegerfassung!J2721&lt;&gt;0,VLOOKUP(Belegerfassung!L2721,Abfrage!$A$2:$C$19,2,),VLOOKUP(Belegerfassung!L2721,Abfrage!$A$2:$C$19,3,)),"")))</f>
        <v/>
      </c>
      <c r="G2713" t="str">
        <f t="shared" si="126"/>
        <v/>
      </c>
      <c r="H2713" s="31" t="str">
        <f>IF(A2713&lt;&gt;"",-Belegerfassung!J2721+Belegerfassung!K2721,"")</f>
        <v/>
      </c>
      <c r="I2713" s="49" t="str">
        <f>IFERROR(IF(H2713&lt;&gt;"",Belegerfassung!L2721*100,""),IF(OR(Belegerfassung!L2721="Leistung EU - Erlöse",Belegerfassung!L2721="Lieferungen EU-Erlöse",Belegerfassung!L2721="EUST",Belegerfassung!L2721="Bauleistungen 20%")=TRUE,"",MID(Belegerfassung!L2721,4,2)))</f>
        <v/>
      </c>
      <c r="J2713" s="6" t="str">
        <f>IF(A2713&lt;&gt;"",LEFT(Belegerfassung!D2721,40),"")</f>
        <v/>
      </c>
      <c r="K2713" t="str">
        <f>IF(A2713&lt;&gt;"",VLOOKUP(D2713,Abfrage!$F$2:$G$21,2,FALSE),"")</f>
        <v/>
      </c>
      <c r="L2713" s="6" t="str">
        <f>IF(Belegerfassung!H2721&lt;&gt;"",Belegerfassung!H2721,"")</f>
        <v/>
      </c>
      <c r="M2713" t="str">
        <f>IFERROR(IF(Belegerfassung!E2721&lt;&gt;"",VLOOKUP(Belegerfassung!E2721,Abfrage!$L$2:$M$15,2,),""),"")</f>
        <v/>
      </c>
      <c r="N2713" t="str">
        <f t="shared" si="127"/>
        <v/>
      </c>
      <c r="O2713" t="str">
        <f t="shared" si="128"/>
        <v/>
      </c>
      <c r="P2713" t="str">
        <f>IF(Belegerfassung!G2721&lt;&gt;"",CONCATENATE(Belegerfassung!G2721,".pdf"),"")</f>
        <v/>
      </c>
    </row>
    <row r="2714" spans="1:16">
      <c r="A2714" t="str">
        <f>IF(Belegerfassung!C2722&lt;&gt;"",0,"")</f>
        <v/>
      </c>
      <c r="B2714" t="str">
        <f>IFERROR(VLOOKUP(Belegerfassung!I2722,Konten!A:D,2,FALSE),"")</f>
        <v/>
      </c>
      <c r="C2714" t="str">
        <f>IF(A2714&lt;&gt;"",TEXT(Belegerfassung!C2722,"TT.MM.JJJJ"),"")</f>
        <v/>
      </c>
      <c r="D2714" t="str">
        <f>IFERROR(VLOOKUP(Belegerfassung!A2722,Abfrage!$E$2:$F$20,2,FALSE),"")</f>
        <v/>
      </c>
      <c r="E2714" t="str">
        <f>IF(A2714&lt;&gt;"",Belegerfassung!B2722,"")</f>
        <v/>
      </c>
      <c r="F2714" t="str">
        <f>IF(Belegerfassung!L2722="","",IF(Belegerfassung!L2722&lt;&gt;"",IF(Belegerfassung!L2722&lt;&gt;"",IF(Belegerfassung!J2722&lt;&gt;0,VLOOKUP(Belegerfassung!L2722,Abfrage!$A$2:$C$19,2,),VLOOKUP(Belegerfassung!L2722,Abfrage!$A$2:$C$19,3,)),"")))</f>
        <v/>
      </c>
      <c r="G2714" t="str">
        <f t="shared" si="126"/>
        <v/>
      </c>
      <c r="H2714" s="31" t="str">
        <f>IF(A2714&lt;&gt;"",-Belegerfassung!J2722+Belegerfassung!K2722,"")</f>
        <v/>
      </c>
      <c r="I2714" s="49" t="str">
        <f>IFERROR(IF(H2714&lt;&gt;"",Belegerfassung!L2722*100,""),IF(OR(Belegerfassung!L2722="Leistung EU - Erlöse",Belegerfassung!L2722="Lieferungen EU-Erlöse",Belegerfassung!L2722="EUST",Belegerfassung!L2722="Bauleistungen 20%")=TRUE,"",MID(Belegerfassung!L2722,4,2)))</f>
        <v/>
      </c>
      <c r="J2714" s="6" t="str">
        <f>IF(A2714&lt;&gt;"",LEFT(Belegerfassung!D2722,40),"")</f>
        <v/>
      </c>
      <c r="K2714" t="str">
        <f>IF(A2714&lt;&gt;"",VLOOKUP(D2714,Abfrage!$F$2:$G$21,2,FALSE),"")</f>
        <v/>
      </c>
      <c r="L2714" s="6" t="str">
        <f>IF(Belegerfassung!H2722&lt;&gt;"",Belegerfassung!H2722,"")</f>
        <v/>
      </c>
      <c r="M2714" t="str">
        <f>IFERROR(IF(Belegerfassung!E2722&lt;&gt;"",VLOOKUP(Belegerfassung!E2722,Abfrage!$L$2:$M$15,2,),""),"")</f>
        <v/>
      </c>
      <c r="N2714" t="str">
        <f t="shared" si="127"/>
        <v/>
      </c>
      <c r="O2714" t="str">
        <f t="shared" si="128"/>
        <v/>
      </c>
      <c r="P2714" t="str">
        <f>IF(Belegerfassung!G2722&lt;&gt;"",CONCATENATE(Belegerfassung!G2722,".pdf"),"")</f>
        <v/>
      </c>
    </row>
    <row r="2715" spans="1:16">
      <c r="A2715" t="str">
        <f>IF(Belegerfassung!C2723&lt;&gt;"",0,"")</f>
        <v/>
      </c>
      <c r="B2715" t="str">
        <f>IFERROR(VLOOKUP(Belegerfassung!I2723,Konten!A:D,2,FALSE),"")</f>
        <v/>
      </c>
      <c r="C2715" t="str">
        <f>IF(A2715&lt;&gt;"",TEXT(Belegerfassung!C2723,"TT.MM.JJJJ"),"")</f>
        <v/>
      </c>
      <c r="D2715" t="str">
        <f>IFERROR(VLOOKUP(Belegerfassung!A2723,Abfrage!$E$2:$F$20,2,FALSE),"")</f>
        <v/>
      </c>
      <c r="E2715" t="str">
        <f>IF(A2715&lt;&gt;"",Belegerfassung!B2723,"")</f>
        <v/>
      </c>
      <c r="F2715" t="str">
        <f>IF(Belegerfassung!L2723="","",IF(Belegerfassung!L2723&lt;&gt;"",IF(Belegerfassung!L2723&lt;&gt;"",IF(Belegerfassung!J2723&lt;&gt;0,VLOOKUP(Belegerfassung!L2723,Abfrage!$A$2:$C$19,2,),VLOOKUP(Belegerfassung!L2723,Abfrage!$A$2:$C$19,3,)),"")))</f>
        <v/>
      </c>
      <c r="G2715" t="str">
        <f t="shared" si="126"/>
        <v/>
      </c>
      <c r="H2715" s="31" t="str">
        <f>IF(A2715&lt;&gt;"",-Belegerfassung!J2723+Belegerfassung!K2723,"")</f>
        <v/>
      </c>
      <c r="I2715" s="49" t="str">
        <f>IFERROR(IF(H2715&lt;&gt;"",Belegerfassung!L2723*100,""),IF(OR(Belegerfassung!L2723="Leistung EU - Erlöse",Belegerfassung!L2723="Lieferungen EU-Erlöse",Belegerfassung!L2723="EUST",Belegerfassung!L2723="Bauleistungen 20%")=TRUE,"",MID(Belegerfassung!L2723,4,2)))</f>
        <v/>
      </c>
      <c r="J2715" s="6" t="str">
        <f>IF(A2715&lt;&gt;"",LEFT(Belegerfassung!D2723,40),"")</f>
        <v/>
      </c>
      <c r="K2715" t="str">
        <f>IF(A2715&lt;&gt;"",VLOOKUP(D2715,Abfrage!$F$2:$G$21,2,FALSE),"")</f>
        <v/>
      </c>
      <c r="L2715" s="6" t="str">
        <f>IF(Belegerfassung!H2723&lt;&gt;"",Belegerfassung!H2723,"")</f>
        <v/>
      </c>
      <c r="M2715" t="str">
        <f>IFERROR(IF(Belegerfassung!E2723&lt;&gt;"",VLOOKUP(Belegerfassung!E2723,Abfrage!$L$2:$M$15,2,),""),"")</f>
        <v/>
      </c>
      <c r="N2715" t="str">
        <f t="shared" si="127"/>
        <v/>
      </c>
      <c r="O2715" t="str">
        <f t="shared" si="128"/>
        <v/>
      </c>
      <c r="P2715" t="str">
        <f>IF(Belegerfassung!G2723&lt;&gt;"",CONCATENATE(Belegerfassung!G2723,".pdf"),"")</f>
        <v/>
      </c>
    </row>
    <row r="2716" spans="1:16">
      <c r="A2716" t="str">
        <f>IF(Belegerfassung!C2724&lt;&gt;"",0,"")</f>
        <v/>
      </c>
      <c r="B2716" t="str">
        <f>IFERROR(VLOOKUP(Belegerfassung!I2724,Konten!A:D,2,FALSE),"")</f>
        <v/>
      </c>
      <c r="C2716" t="str">
        <f>IF(A2716&lt;&gt;"",TEXT(Belegerfassung!C2724,"TT.MM.JJJJ"),"")</f>
        <v/>
      </c>
      <c r="D2716" t="str">
        <f>IFERROR(VLOOKUP(Belegerfassung!A2724,Abfrage!$E$2:$F$20,2,FALSE),"")</f>
        <v/>
      </c>
      <c r="E2716" t="str">
        <f>IF(A2716&lt;&gt;"",Belegerfassung!B2724,"")</f>
        <v/>
      </c>
      <c r="F2716" t="str">
        <f>IF(Belegerfassung!L2724="","",IF(Belegerfassung!L2724&lt;&gt;"",IF(Belegerfassung!L2724&lt;&gt;"",IF(Belegerfassung!J2724&lt;&gt;0,VLOOKUP(Belegerfassung!L2724,Abfrage!$A$2:$C$19,2,),VLOOKUP(Belegerfassung!L2724,Abfrage!$A$2:$C$19,3,)),"")))</f>
        <v/>
      </c>
      <c r="G2716" t="str">
        <f t="shared" si="126"/>
        <v/>
      </c>
      <c r="H2716" s="31" t="str">
        <f>IF(A2716&lt;&gt;"",-Belegerfassung!J2724+Belegerfassung!K2724,"")</f>
        <v/>
      </c>
      <c r="I2716" s="49" t="str">
        <f>IFERROR(IF(H2716&lt;&gt;"",Belegerfassung!L2724*100,""),IF(OR(Belegerfassung!L2724="Leistung EU - Erlöse",Belegerfassung!L2724="Lieferungen EU-Erlöse",Belegerfassung!L2724="EUST",Belegerfassung!L2724="Bauleistungen 20%")=TRUE,"",MID(Belegerfassung!L2724,4,2)))</f>
        <v/>
      </c>
      <c r="J2716" s="6" t="str">
        <f>IF(A2716&lt;&gt;"",LEFT(Belegerfassung!D2724,40),"")</f>
        <v/>
      </c>
      <c r="K2716" t="str">
        <f>IF(A2716&lt;&gt;"",VLOOKUP(D2716,Abfrage!$F$2:$G$21,2,FALSE),"")</f>
        <v/>
      </c>
      <c r="L2716" s="6" t="str">
        <f>IF(Belegerfassung!H2724&lt;&gt;"",Belegerfassung!H2724,"")</f>
        <v/>
      </c>
      <c r="M2716" t="str">
        <f>IFERROR(IF(Belegerfassung!E2724&lt;&gt;"",VLOOKUP(Belegerfassung!E2724,Abfrage!$L$2:$M$15,2,),""),"")</f>
        <v/>
      </c>
      <c r="N2716" t="str">
        <f t="shared" si="127"/>
        <v/>
      </c>
      <c r="O2716" t="str">
        <f t="shared" si="128"/>
        <v/>
      </c>
      <c r="P2716" t="str">
        <f>IF(Belegerfassung!G2724&lt;&gt;"",CONCATENATE(Belegerfassung!G2724,".pdf"),"")</f>
        <v/>
      </c>
    </row>
    <row r="2717" spans="1:16">
      <c r="A2717" t="str">
        <f>IF(Belegerfassung!C2725&lt;&gt;"",0,"")</f>
        <v/>
      </c>
      <c r="B2717" t="str">
        <f>IFERROR(VLOOKUP(Belegerfassung!I2725,Konten!A:D,2,FALSE),"")</f>
        <v/>
      </c>
      <c r="C2717" t="str">
        <f>IF(A2717&lt;&gt;"",TEXT(Belegerfassung!C2725,"TT.MM.JJJJ"),"")</f>
        <v/>
      </c>
      <c r="D2717" t="str">
        <f>IFERROR(VLOOKUP(Belegerfassung!A2725,Abfrage!$E$2:$F$20,2,FALSE),"")</f>
        <v/>
      </c>
      <c r="E2717" t="str">
        <f>IF(A2717&lt;&gt;"",Belegerfassung!B2725,"")</f>
        <v/>
      </c>
      <c r="F2717" t="str">
        <f>IF(Belegerfassung!L2725="","",IF(Belegerfassung!L2725&lt;&gt;"",IF(Belegerfassung!L2725&lt;&gt;"",IF(Belegerfassung!J2725&lt;&gt;0,VLOOKUP(Belegerfassung!L2725,Abfrage!$A$2:$C$19,2,),VLOOKUP(Belegerfassung!L2725,Abfrage!$A$2:$C$19,3,)),"")))</f>
        <v/>
      </c>
      <c r="G2717" t="str">
        <f t="shared" si="126"/>
        <v/>
      </c>
      <c r="H2717" s="31" t="str">
        <f>IF(A2717&lt;&gt;"",-Belegerfassung!J2725+Belegerfassung!K2725,"")</f>
        <v/>
      </c>
      <c r="I2717" s="49" t="str">
        <f>IFERROR(IF(H2717&lt;&gt;"",Belegerfassung!L2725*100,""),IF(OR(Belegerfassung!L2725="Leistung EU - Erlöse",Belegerfassung!L2725="Lieferungen EU-Erlöse",Belegerfassung!L2725="EUST",Belegerfassung!L2725="Bauleistungen 20%")=TRUE,"",MID(Belegerfassung!L2725,4,2)))</f>
        <v/>
      </c>
      <c r="J2717" s="6" t="str">
        <f>IF(A2717&lt;&gt;"",LEFT(Belegerfassung!D2725,40),"")</f>
        <v/>
      </c>
      <c r="K2717" t="str">
        <f>IF(A2717&lt;&gt;"",VLOOKUP(D2717,Abfrage!$F$2:$G$21,2,FALSE),"")</f>
        <v/>
      </c>
      <c r="L2717" s="6" t="str">
        <f>IF(Belegerfassung!H2725&lt;&gt;"",Belegerfassung!H2725,"")</f>
        <v/>
      </c>
      <c r="M2717" t="str">
        <f>IFERROR(IF(Belegerfassung!E2725&lt;&gt;"",VLOOKUP(Belegerfassung!E2725,Abfrage!$L$2:$M$15,2,),""),"")</f>
        <v/>
      </c>
      <c r="N2717" t="str">
        <f t="shared" si="127"/>
        <v/>
      </c>
      <c r="O2717" t="str">
        <f t="shared" si="128"/>
        <v/>
      </c>
      <c r="P2717" t="str">
        <f>IF(Belegerfassung!G2725&lt;&gt;"",CONCATENATE(Belegerfassung!G2725,".pdf"),"")</f>
        <v/>
      </c>
    </row>
    <row r="2718" spans="1:16">
      <c r="A2718" t="str">
        <f>IF(Belegerfassung!C2726&lt;&gt;"",0,"")</f>
        <v/>
      </c>
      <c r="B2718" t="str">
        <f>IFERROR(VLOOKUP(Belegerfassung!I2726,Konten!A:D,2,FALSE),"")</f>
        <v/>
      </c>
      <c r="C2718" t="str">
        <f>IF(A2718&lt;&gt;"",TEXT(Belegerfassung!C2726,"TT.MM.JJJJ"),"")</f>
        <v/>
      </c>
      <c r="D2718" t="str">
        <f>IFERROR(VLOOKUP(Belegerfassung!A2726,Abfrage!$E$2:$F$20,2,FALSE),"")</f>
        <v/>
      </c>
      <c r="E2718" t="str">
        <f>IF(A2718&lt;&gt;"",Belegerfassung!B2726,"")</f>
        <v/>
      </c>
      <c r="F2718" t="str">
        <f>IF(Belegerfassung!L2726="","",IF(Belegerfassung!L2726&lt;&gt;"",IF(Belegerfassung!L2726&lt;&gt;"",IF(Belegerfassung!J2726&lt;&gt;0,VLOOKUP(Belegerfassung!L2726,Abfrage!$A$2:$C$19,2,),VLOOKUP(Belegerfassung!L2726,Abfrage!$A$2:$C$19,3,)),"")))</f>
        <v/>
      </c>
      <c r="G2718" t="str">
        <f t="shared" si="126"/>
        <v/>
      </c>
      <c r="H2718" s="31" t="str">
        <f>IF(A2718&lt;&gt;"",-Belegerfassung!J2726+Belegerfassung!K2726,"")</f>
        <v/>
      </c>
      <c r="I2718" s="49" t="str">
        <f>IFERROR(IF(H2718&lt;&gt;"",Belegerfassung!L2726*100,""),IF(OR(Belegerfassung!L2726="Leistung EU - Erlöse",Belegerfassung!L2726="Lieferungen EU-Erlöse",Belegerfassung!L2726="EUST",Belegerfassung!L2726="Bauleistungen 20%")=TRUE,"",MID(Belegerfassung!L2726,4,2)))</f>
        <v/>
      </c>
      <c r="J2718" s="6" t="str">
        <f>IF(A2718&lt;&gt;"",LEFT(Belegerfassung!D2726,40),"")</f>
        <v/>
      </c>
      <c r="K2718" t="str">
        <f>IF(A2718&lt;&gt;"",VLOOKUP(D2718,Abfrage!$F$2:$G$21,2,FALSE),"")</f>
        <v/>
      </c>
      <c r="L2718" s="6" t="str">
        <f>IF(Belegerfassung!H2726&lt;&gt;"",Belegerfassung!H2726,"")</f>
        <v/>
      </c>
      <c r="M2718" t="str">
        <f>IFERROR(IF(Belegerfassung!E2726&lt;&gt;"",VLOOKUP(Belegerfassung!E2726,Abfrage!$L$2:$M$15,2,),""),"")</f>
        <v/>
      </c>
      <c r="N2718" t="str">
        <f t="shared" si="127"/>
        <v/>
      </c>
      <c r="O2718" t="str">
        <f t="shared" si="128"/>
        <v/>
      </c>
      <c r="P2718" t="str">
        <f>IF(Belegerfassung!G2726&lt;&gt;"",CONCATENATE(Belegerfassung!G2726,".pdf"),"")</f>
        <v/>
      </c>
    </row>
    <row r="2719" spans="1:16">
      <c r="A2719" t="str">
        <f>IF(Belegerfassung!C2727&lt;&gt;"",0,"")</f>
        <v/>
      </c>
      <c r="B2719" t="str">
        <f>IFERROR(VLOOKUP(Belegerfassung!I2727,Konten!A:D,2,FALSE),"")</f>
        <v/>
      </c>
      <c r="C2719" t="str">
        <f>IF(A2719&lt;&gt;"",TEXT(Belegerfassung!C2727,"TT.MM.JJJJ"),"")</f>
        <v/>
      </c>
      <c r="D2719" t="str">
        <f>IFERROR(VLOOKUP(Belegerfassung!A2727,Abfrage!$E$2:$F$20,2,FALSE),"")</f>
        <v/>
      </c>
      <c r="E2719" t="str">
        <f>IF(A2719&lt;&gt;"",Belegerfassung!B2727,"")</f>
        <v/>
      </c>
      <c r="F2719" t="str">
        <f>IF(Belegerfassung!L2727="","",IF(Belegerfassung!L2727&lt;&gt;"",IF(Belegerfassung!L2727&lt;&gt;"",IF(Belegerfassung!J2727&lt;&gt;0,VLOOKUP(Belegerfassung!L2727,Abfrage!$A$2:$C$19,2,),VLOOKUP(Belegerfassung!L2727,Abfrage!$A$2:$C$19,3,)),"")))</f>
        <v/>
      </c>
      <c r="G2719" t="str">
        <f t="shared" si="126"/>
        <v/>
      </c>
      <c r="H2719" s="31" t="str">
        <f>IF(A2719&lt;&gt;"",-Belegerfassung!J2727+Belegerfassung!K2727,"")</f>
        <v/>
      </c>
      <c r="I2719" s="49" t="str">
        <f>IFERROR(IF(H2719&lt;&gt;"",Belegerfassung!L2727*100,""),IF(OR(Belegerfassung!L2727="Leistung EU - Erlöse",Belegerfassung!L2727="Lieferungen EU-Erlöse",Belegerfassung!L2727="EUST",Belegerfassung!L2727="Bauleistungen 20%")=TRUE,"",MID(Belegerfassung!L2727,4,2)))</f>
        <v/>
      </c>
      <c r="J2719" s="6" t="str">
        <f>IF(A2719&lt;&gt;"",LEFT(Belegerfassung!D2727,40),"")</f>
        <v/>
      </c>
      <c r="K2719" t="str">
        <f>IF(A2719&lt;&gt;"",VLOOKUP(D2719,Abfrage!$F$2:$G$21,2,FALSE),"")</f>
        <v/>
      </c>
      <c r="L2719" s="6" t="str">
        <f>IF(Belegerfassung!H2727&lt;&gt;"",Belegerfassung!H2727,"")</f>
        <v/>
      </c>
      <c r="M2719" t="str">
        <f>IFERROR(IF(Belegerfassung!E2727&lt;&gt;"",VLOOKUP(Belegerfassung!E2727,Abfrage!$L$2:$M$15,2,),""),"")</f>
        <v/>
      </c>
      <c r="N2719" t="str">
        <f t="shared" si="127"/>
        <v/>
      </c>
      <c r="O2719" t="str">
        <f t="shared" si="128"/>
        <v/>
      </c>
      <c r="P2719" t="str">
        <f>IF(Belegerfassung!G2727&lt;&gt;"",CONCATENATE(Belegerfassung!G2727,".pdf"),"")</f>
        <v/>
      </c>
    </row>
    <row r="2720" spans="1:16">
      <c r="A2720" t="str">
        <f>IF(Belegerfassung!C2728&lt;&gt;"",0,"")</f>
        <v/>
      </c>
      <c r="B2720" t="str">
        <f>IFERROR(VLOOKUP(Belegerfassung!I2728,Konten!A:D,2,FALSE),"")</f>
        <v/>
      </c>
      <c r="C2720" t="str">
        <f>IF(A2720&lt;&gt;"",TEXT(Belegerfassung!C2728,"TT.MM.JJJJ"),"")</f>
        <v/>
      </c>
      <c r="D2720" t="str">
        <f>IFERROR(VLOOKUP(Belegerfassung!A2728,Abfrage!$E$2:$F$20,2,FALSE),"")</f>
        <v/>
      </c>
      <c r="E2720" t="str">
        <f>IF(A2720&lt;&gt;"",Belegerfassung!B2728,"")</f>
        <v/>
      </c>
      <c r="F2720" t="str">
        <f>IF(Belegerfassung!L2728="","",IF(Belegerfassung!L2728&lt;&gt;"",IF(Belegerfassung!L2728&lt;&gt;"",IF(Belegerfassung!J2728&lt;&gt;0,VLOOKUP(Belegerfassung!L2728,Abfrage!$A$2:$C$19,2,),VLOOKUP(Belegerfassung!L2728,Abfrage!$A$2:$C$19,3,)),"")))</f>
        <v/>
      </c>
      <c r="G2720" t="str">
        <f t="shared" si="126"/>
        <v/>
      </c>
      <c r="H2720" s="31" t="str">
        <f>IF(A2720&lt;&gt;"",-Belegerfassung!J2728+Belegerfassung!K2728,"")</f>
        <v/>
      </c>
      <c r="I2720" s="49" t="str">
        <f>IFERROR(IF(H2720&lt;&gt;"",Belegerfassung!L2728*100,""),IF(OR(Belegerfassung!L2728="Leistung EU - Erlöse",Belegerfassung!L2728="Lieferungen EU-Erlöse",Belegerfassung!L2728="EUST",Belegerfassung!L2728="Bauleistungen 20%")=TRUE,"",MID(Belegerfassung!L2728,4,2)))</f>
        <v/>
      </c>
      <c r="J2720" s="6" t="str">
        <f>IF(A2720&lt;&gt;"",LEFT(Belegerfassung!D2728,40),"")</f>
        <v/>
      </c>
      <c r="K2720" t="str">
        <f>IF(A2720&lt;&gt;"",VLOOKUP(D2720,Abfrage!$F$2:$G$21,2,FALSE),"")</f>
        <v/>
      </c>
      <c r="L2720" s="6" t="str">
        <f>IF(Belegerfassung!H2728&lt;&gt;"",Belegerfassung!H2728,"")</f>
        <v/>
      </c>
      <c r="M2720" t="str">
        <f>IFERROR(IF(Belegerfassung!E2728&lt;&gt;"",VLOOKUP(Belegerfassung!E2728,Abfrage!$L$2:$M$15,2,),""),"")</f>
        <v/>
      </c>
      <c r="N2720" t="str">
        <f t="shared" si="127"/>
        <v/>
      </c>
      <c r="O2720" t="str">
        <f t="shared" si="128"/>
        <v/>
      </c>
      <c r="P2720" t="str">
        <f>IF(Belegerfassung!G2728&lt;&gt;"",CONCATENATE(Belegerfassung!G2728,".pdf"),"")</f>
        <v/>
      </c>
    </row>
    <row r="2721" spans="1:16">
      <c r="A2721" t="str">
        <f>IF(Belegerfassung!C2729&lt;&gt;"",0,"")</f>
        <v/>
      </c>
      <c r="B2721" t="str">
        <f>IFERROR(VLOOKUP(Belegerfassung!I2729,Konten!A:D,2,FALSE),"")</f>
        <v/>
      </c>
      <c r="C2721" t="str">
        <f>IF(A2721&lt;&gt;"",TEXT(Belegerfassung!C2729,"TT.MM.JJJJ"),"")</f>
        <v/>
      </c>
      <c r="D2721" t="str">
        <f>IFERROR(VLOOKUP(Belegerfassung!A2729,Abfrage!$E$2:$F$20,2,FALSE),"")</f>
        <v/>
      </c>
      <c r="E2721" t="str">
        <f>IF(A2721&lt;&gt;"",Belegerfassung!B2729,"")</f>
        <v/>
      </c>
      <c r="F2721" t="str">
        <f>IF(Belegerfassung!L2729="","",IF(Belegerfassung!L2729&lt;&gt;"",IF(Belegerfassung!L2729&lt;&gt;"",IF(Belegerfassung!J2729&lt;&gt;0,VLOOKUP(Belegerfassung!L2729,Abfrage!$A$2:$C$19,2,),VLOOKUP(Belegerfassung!L2729,Abfrage!$A$2:$C$19,3,)),"")))</f>
        <v/>
      </c>
      <c r="G2721" t="str">
        <f t="shared" si="126"/>
        <v/>
      </c>
      <c r="H2721" s="31" t="str">
        <f>IF(A2721&lt;&gt;"",-Belegerfassung!J2729+Belegerfassung!K2729,"")</f>
        <v/>
      </c>
      <c r="I2721" s="49" t="str">
        <f>IFERROR(IF(H2721&lt;&gt;"",Belegerfassung!L2729*100,""),IF(OR(Belegerfassung!L2729="Leistung EU - Erlöse",Belegerfassung!L2729="Lieferungen EU-Erlöse",Belegerfassung!L2729="EUST",Belegerfassung!L2729="Bauleistungen 20%")=TRUE,"",MID(Belegerfassung!L2729,4,2)))</f>
        <v/>
      </c>
      <c r="J2721" s="6" t="str">
        <f>IF(A2721&lt;&gt;"",LEFT(Belegerfassung!D2729,40),"")</f>
        <v/>
      </c>
      <c r="K2721" t="str">
        <f>IF(A2721&lt;&gt;"",VLOOKUP(D2721,Abfrage!$F$2:$G$21,2,FALSE),"")</f>
        <v/>
      </c>
      <c r="L2721" s="6" t="str">
        <f>IF(Belegerfassung!H2729&lt;&gt;"",Belegerfassung!H2729,"")</f>
        <v/>
      </c>
      <c r="M2721" t="str">
        <f>IFERROR(IF(Belegerfassung!E2729&lt;&gt;"",VLOOKUP(Belegerfassung!E2729,Abfrage!$L$2:$M$15,2,),""),"")</f>
        <v/>
      </c>
      <c r="N2721" t="str">
        <f t="shared" si="127"/>
        <v/>
      </c>
      <c r="O2721" t="str">
        <f t="shared" si="128"/>
        <v/>
      </c>
      <c r="P2721" t="str">
        <f>IF(Belegerfassung!G2729&lt;&gt;"",CONCATENATE(Belegerfassung!G2729,".pdf"),"")</f>
        <v/>
      </c>
    </row>
    <row r="2722" spans="1:16">
      <c r="A2722" t="str">
        <f>IF(Belegerfassung!C2730&lt;&gt;"",0,"")</f>
        <v/>
      </c>
      <c r="B2722" t="str">
        <f>IFERROR(VLOOKUP(Belegerfassung!I2730,Konten!A:D,2,FALSE),"")</f>
        <v/>
      </c>
      <c r="C2722" t="str">
        <f>IF(A2722&lt;&gt;"",TEXT(Belegerfassung!C2730,"TT.MM.JJJJ"),"")</f>
        <v/>
      </c>
      <c r="D2722" t="str">
        <f>IFERROR(VLOOKUP(Belegerfassung!A2730,Abfrage!$E$2:$F$20,2,FALSE),"")</f>
        <v/>
      </c>
      <c r="E2722" t="str">
        <f>IF(A2722&lt;&gt;"",Belegerfassung!B2730,"")</f>
        <v/>
      </c>
      <c r="F2722" t="str">
        <f>IF(Belegerfassung!L2730="","",IF(Belegerfassung!L2730&lt;&gt;"",IF(Belegerfassung!L2730&lt;&gt;"",IF(Belegerfassung!J2730&lt;&gt;0,VLOOKUP(Belegerfassung!L2730,Abfrage!$A$2:$C$19,2,),VLOOKUP(Belegerfassung!L2730,Abfrage!$A$2:$C$19,3,)),"")))</f>
        <v/>
      </c>
      <c r="G2722" t="str">
        <f t="shared" si="126"/>
        <v/>
      </c>
      <c r="H2722" s="31" t="str">
        <f>IF(A2722&lt;&gt;"",-Belegerfassung!J2730+Belegerfassung!K2730,"")</f>
        <v/>
      </c>
      <c r="I2722" s="49" t="str">
        <f>IFERROR(IF(H2722&lt;&gt;"",Belegerfassung!L2730*100,""),IF(OR(Belegerfassung!L2730="Leistung EU - Erlöse",Belegerfassung!L2730="Lieferungen EU-Erlöse",Belegerfassung!L2730="EUST",Belegerfassung!L2730="Bauleistungen 20%")=TRUE,"",MID(Belegerfassung!L2730,4,2)))</f>
        <v/>
      </c>
      <c r="J2722" s="6" t="str">
        <f>IF(A2722&lt;&gt;"",LEFT(Belegerfassung!D2730,40),"")</f>
        <v/>
      </c>
      <c r="K2722" t="str">
        <f>IF(A2722&lt;&gt;"",VLOOKUP(D2722,Abfrage!$F$2:$G$21,2,FALSE),"")</f>
        <v/>
      </c>
      <c r="L2722" s="6" t="str">
        <f>IF(Belegerfassung!H2730&lt;&gt;"",Belegerfassung!H2730,"")</f>
        <v/>
      </c>
      <c r="M2722" t="str">
        <f>IFERROR(IF(Belegerfassung!E2730&lt;&gt;"",VLOOKUP(Belegerfassung!E2730,Abfrage!$L$2:$M$15,2,),""),"")</f>
        <v/>
      </c>
      <c r="N2722" t="str">
        <f t="shared" si="127"/>
        <v/>
      </c>
      <c r="O2722" t="str">
        <f t="shared" si="128"/>
        <v/>
      </c>
      <c r="P2722" t="str">
        <f>IF(Belegerfassung!G2730&lt;&gt;"",CONCATENATE(Belegerfassung!G2730,".pdf"),"")</f>
        <v/>
      </c>
    </row>
    <row r="2723" spans="1:16">
      <c r="A2723" t="str">
        <f>IF(Belegerfassung!C2731&lt;&gt;"",0,"")</f>
        <v/>
      </c>
      <c r="B2723" t="str">
        <f>IFERROR(VLOOKUP(Belegerfassung!I2731,Konten!A:D,2,FALSE),"")</f>
        <v/>
      </c>
      <c r="C2723" t="str">
        <f>IF(A2723&lt;&gt;"",TEXT(Belegerfassung!C2731,"TT.MM.JJJJ"),"")</f>
        <v/>
      </c>
      <c r="D2723" t="str">
        <f>IFERROR(VLOOKUP(Belegerfassung!A2731,Abfrage!$E$2:$F$20,2,FALSE),"")</f>
        <v/>
      </c>
      <c r="E2723" t="str">
        <f>IF(A2723&lt;&gt;"",Belegerfassung!B2731,"")</f>
        <v/>
      </c>
      <c r="F2723" t="str">
        <f>IF(Belegerfassung!L2731="","",IF(Belegerfassung!L2731&lt;&gt;"",IF(Belegerfassung!L2731&lt;&gt;"",IF(Belegerfassung!J2731&lt;&gt;0,VLOOKUP(Belegerfassung!L2731,Abfrage!$A$2:$C$19,2,),VLOOKUP(Belegerfassung!L2731,Abfrage!$A$2:$C$19,3,)),"")))</f>
        <v/>
      </c>
      <c r="G2723" t="str">
        <f t="shared" si="126"/>
        <v/>
      </c>
      <c r="H2723" s="31" t="str">
        <f>IF(A2723&lt;&gt;"",-Belegerfassung!J2731+Belegerfassung!K2731,"")</f>
        <v/>
      </c>
      <c r="I2723" s="49" t="str">
        <f>IFERROR(IF(H2723&lt;&gt;"",Belegerfassung!L2731*100,""),IF(OR(Belegerfassung!L2731="Leistung EU - Erlöse",Belegerfassung!L2731="Lieferungen EU-Erlöse",Belegerfassung!L2731="EUST",Belegerfassung!L2731="Bauleistungen 20%")=TRUE,"",MID(Belegerfassung!L2731,4,2)))</f>
        <v/>
      </c>
      <c r="J2723" s="6" t="str">
        <f>IF(A2723&lt;&gt;"",LEFT(Belegerfassung!D2731,40),"")</f>
        <v/>
      </c>
      <c r="K2723" t="str">
        <f>IF(A2723&lt;&gt;"",VLOOKUP(D2723,Abfrage!$F$2:$G$21,2,FALSE),"")</f>
        <v/>
      </c>
      <c r="L2723" s="6" t="str">
        <f>IF(Belegerfassung!H2731&lt;&gt;"",Belegerfassung!H2731,"")</f>
        <v/>
      </c>
      <c r="M2723" t="str">
        <f>IFERROR(IF(Belegerfassung!E2731&lt;&gt;"",VLOOKUP(Belegerfassung!E2731,Abfrage!$L$2:$M$15,2,),""),"")</f>
        <v/>
      </c>
      <c r="N2723" t="str">
        <f t="shared" si="127"/>
        <v/>
      </c>
      <c r="O2723" t="str">
        <f t="shared" si="128"/>
        <v/>
      </c>
      <c r="P2723" t="str">
        <f>IF(Belegerfassung!G2731&lt;&gt;"",CONCATENATE(Belegerfassung!G2731,".pdf"),"")</f>
        <v/>
      </c>
    </row>
    <row r="2724" spans="1:16">
      <c r="A2724" t="str">
        <f>IF(Belegerfassung!C2732&lt;&gt;"",0,"")</f>
        <v/>
      </c>
      <c r="B2724" t="str">
        <f>IFERROR(VLOOKUP(Belegerfassung!I2732,Konten!A:D,2,FALSE),"")</f>
        <v/>
      </c>
      <c r="C2724" t="str">
        <f>IF(A2724&lt;&gt;"",TEXT(Belegerfassung!C2732,"TT.MM.JJJJ"),"")</f>
        <v/>
      </c>
      <c r="D2724" t="str">
        <f>IFERROR(VLOOKUP(Belegerfassung!A2732,Abfrage!$E$2:$F$20,2,FALSE),"")</f>
        <v/>
      </c>
      <c r="E2724" t="str">
        <f>IF(A2724&lt;&gt;"",Belegerfassung!B2732,"")</f>
        <v/>
      </c>
      <c r="F2724" t="str">
        <f>IF(Belegerfassung!L2732="","",IF(Belegerfassung!L2732&lt;&gt;"",IF(Belegerfassung!L2732&lt;&gt;"",IF(Belegerfassung!J2732&lt;&gt;0,VLOOKUP(Belegerfassung!L2732,Abfrage!$A$2:$C$19,2,),VLOOKUP(Belegerfassung!L2732,Abfrage!$A$2:$C$19,3,)),"")))</f>
        <v/>
      </c>
      <c r="G2724" t="str">
        <f t="shared" si="126"/>
        <v/>
      </c>
      <c r="H2724" s="31" t="str">
        <f>IF(A2724&lt;&gt;"",-Belegerfassung!J2732+Belegerfassung!K2732,"")</f>
        <v/>
      </c>
      <c r="I2724" s="49" t="str">
        <f>IFERROR(IF(H2724&lt;&gt;"",Belegerfassung!L2732*100,""),IF(OR(Belegerfassung!L2732="Leistung EU - Erlöse",Belegerfassung!L2732="Lieferungen EU-Erlöse",Belegerfassung!L2732="EUST",Belegerfassung!L2732="Bauleistungen 20%")=TRUE,"",MID(Belegerfassung!L2732,4,2)))</f>
        <v/>
      </c>
      <c r="J2724" s="6" t="str">
        <f>IF(A2724&lt;&gt;"",LEFT(Belegerfassung!D2732,40),"")</f>
        <v/>
      </c>
      <c r="K2724" t="str">
        <f>IF(A2724&lt;&gt;"",VLOOKUP(D2724,Abfrage!$F$2:$G$21,2,FALSE),"")</f>
        <v/>
      </c>
      <c r="L2724" s="6" t="str">
        <f>IF(Belegerfassung!H2732&lt;&gt;"",Belegerfassung!H2732,"")</f>
        <v/>
      </c>
      <c r="M2724" t="str">
        <f>IFERROR(IF(Belegerfassung!E2732&lt;&gt;"",VLOOKUP(Belegerfassung!E2732,Abfrage!$L$2:$M$15,2,),""),"")</f>
        <v/>
      </c>
      <c r="N2724" t="str">
        <f t="shared" si="127"/>
        <v/>
      </c>
      <c r="O2724" t="str">
        <f t="shared" si="128"/>
        <v/>
      </c>
      <c r="P2724" t="str">
        <f>IF(Belegerfassung!G2732&lt;&gt;"",CONCATENATE(Belegerfassung!G2732,".pdf"),"")</f>
        <v/>
      </c>
    </row>
    <row r="2725" spans="1:16">
      <c r="A2725" t="str">
        <f>IF(Belegerfassung!C2733&lt;&gt;"",0,"")</f>
        <v/>
      </c>
      <c r="B2725" t="str">
        <f>IFERROR(VLOOKUP(Belegerfassung!I2733,Konten!A:D,2,FALSE),"")</f>
        <v/>
      </c>
      <c r="C2725" t="str">
        <f>IF(A2725&lt;&gt;"",TEXT(Belegerfassung!C2733,"TT.MM.JJJJ"),"")</f>
        <v/>
      </c>
      <c r="D2725" t="str">
        <f>IFERROR(VLOOKUP(Belegerfassung!A2733,Abfrage!$E$2:$F$20,2,FALSE),"")</f>
        <v/>
      </c>
      <c r="E2725" t="str">
        <f>IF(A2725&lt;&gt;"",Belegerfassung!B2733,"")</f>
        <v/>
      </c>
      <c r="F2725" t="str">
        <f>IF(Belegerfassung!L2733="","",IF(Belegerfassung!L2733&lt;&gt;"",IF(Belegerfassung!L2733&lt;&gt;"",IF(Belegerfassung!J2733&lt;&gt;0,VLOOKUP(Belegerfassung!L2733,Abfrage!$A$2:$C$19,2,),VLOOKUP(Belegerfassung!L2733,Abfrage!$A$2:$C$19,3,)),"")))</f>
        <v/>
      </c>
      <c r="G2725" t="str">
        <f t="shared" si="126"/>
        <v/>
      </c>
      <c r="H2725" s="31" t="str">
        <f>IF(A2725&lt;&gt;"",-Belegerfassung!J2733+Belegerfassung!K2733,"")</f>
        <v/>
      </c>
      <c r="I2725" s="49" t="str">
        <f>IFERROR(IF(H2725&lt;&gt;"",Belegerfassung!L2733*100,""),IF(OR(Belegerfassung!L2733="Leistung EU - Erlöse",Belegerfassung!L2733="Lieferungen EU-Erlöse",Belegerfassung!L2733="EUST",Belegerfassung!L2733="Bauleistungen 20%")=TRUE,"",MID(Belegerfassung!L2733,4,2)))</f>
        <v/>
      </c>
      <c r="J2725" s="6" t="str">
        <f>IF(A2725&lt;&gt;"",LEFT(Belegerfassung!D2733,40),"")</f>
        <v/>
      </c>
      <c r="K2725" t="str">
        <f>IF(A2725&lt;&gt;"",VLOOKUP(D2725,Abfrage!$F$2:$G$21,2,FALSE),"")</f>
        <v/>
      </c>
      <c r="L2725" s="6" t="str">
        <f>IF(Belegerfassung!H2733&lt;&gt;"",Belegerfassung!H2733,"")</f>
        <v/>
      </c>
      <c r="M2725" t="str">
        <f>IFERROR(IF(Belegerfassung!E2733&lt;&gt;"",VLOOKUP(Belegerfassung!E2733,Abfrage!$L$2:$M$15,2,),""),"")</f>
        <v/>
      </c>
      <c r="N2725" t="str">
        <f t="shared" si="127"/>
        <v/>
      </c>
      <c r="O2725" t="str">
        <f t="shared" si="128"/>
        <v/>
      </c>
      <c r="P2725" t="str">
        <f>IF(Belegerfassung!G2733&lt;&gt;"",CONCATENATE(Belegerfassung!G2733,".pdf"),"")</f>
        <v/>
      </c>
    </row>
    <row r="2726" spans="1:16">
      <c r="A2726" t="str">
        <f>IF(Belegerfassung!C2734&lt;&gt;"",0,"")</f>
        <v/>
      </c>
      <c r="B2726" t="str">
        <f>IFERROR(VLOOKUP(Belegerfassung!I2734,Konten!A:D,2,FALSE),"")</f>
        <v/>
      </c>
      <c r="C2726" t="str">
        <f>IF(A2726&lt;&gt;"",TEXT(Belegerfassung!C2734,"TT.MM.JJJJ"),"")</f>
        <v/>
      </c>
      <c r="D2726" t="str">
        <f>IFERROR(VLOOKUP(Belegerfassung!A2734,Abfrage!$E$2:$F$20,2,FALSE),"")</f>
        <v/>
      </c>
      <c r="E2726" t="str">
        <f>IF(A2726&lt;&gt;"",Belegerfassung!B2734,"")</f>
        <v/>
      </c>
      <c r="F2726" t="str">
        <f>IF(Belegerfassung!L2734="","",IF(Belegerfassung!L2734&lt;&gt;"",IF(Belegerfassung!L2734&lt;&gt;"",IF(Belegerfassung!J2734&lt;&gt;0,VLOOKUP(Belegerfassung!L2734,Abfrage!$A$2:$C$19,2,),VLOOKUP(Belegerfassung!L2734,Abfrage!$A$2:$C$19,3,)),"")))</f>
        <v/>
      </c>
      <c r="G2726" t="str">
        <f t="shared" si="126"/>
        <v/>
      </c>
      <c r="H2726" s="31" t="str">
        <f>IF(A2726&lt;&gt;"",-Belegerfassung!J2734+Belegerfassung!K2734,"")</f>
        <v/>
      </c>
      <c r="I2726" s="49" t="str">
        <f>IFERROR(IF(H2726&lt;&gt;"",Belegerfassung!L2734*100,""),IF(OR(Belegerfassung!L2734="Leistung EU - Erlöse",Belegerfassung!L2734="Lieferungen EU-Erlöse",Belegerfassung!L2734="EUST",Belegerfassung!L2734="Bauleistungen 20%")=TRUE,"",MID(Belegerfassung!L2734,4,2)))</f>
        <v/>
      </c>
      <c r="J2726" s="6" t="str">
        <f>IF(A2726&lt;&gt;"",LEFT(Belegerfassung!D2734,40),"")</f>
        <v/>
      </c>
      <c r="K2726" t="str">
        <f>IF(A2726&lt;&gt;"",VLOOKUP(D2726,Abfrage!$F$2:$G$21,2,FALSE),"")</f>
        <v/>
      </c>
      <c r="L2726" s="6" t="str">
        <f>IF(Belegerfassung!H2734&lt;&gt;"",Belegerfassung!H2734,"")</f>
        <v/>
      </c>
      <c r="M2726" t="str">
        <f>IFERROR(IF(Belegerfassung!E2734&lt;&gt;"",VLOOKUP(Belegerfassung!E2734,Abfrage!$L$2:$M$15,2,),""),"")</f>
        <v/>
      </c>
      <c r="N2726" t="str">
        <f t="shared" si="127"/>
        <v/>
      </c>
      <c r="O2726" t="str">
        <f t="shared" si="128"/>
        <v/>
      </c>
      <c r="P2726" t="str">
        <f>IF(Belegerfassung!G2734&lt;&gt;"",CONCATENATE(Belegerfassung!G2734,".pdf"),"")</f>
        <v/>
      </c>
    </row>
    <row r="2727" spans="1:16">
      <c r="A2727" t="str">
        <f>IF(Belegerfassung!C2735&lt;&gt;"",0,"")</f>
        <v/>
      </c>
      <c r="B2727" t="str">
        <f>IFERROR(VLOOKUP(Belegerfassung!I2735,Konten!A:D,2,FALSE),"")</f>
        <v/>
      </c>
      <c r="C2727" t="str">
        <f>IF(A2727&lt;&gt;"",TEXT(Belegerfassung!C2735,"TT.MM.JJJJ"),"")</f>
        <v/>
      </c>
      <c r="D2727" t="str">
        <f>IFERROR(VLOOKUP(Belegerfassung!A2735,Abfrage!$E$2:$F$20,2,FALSE),"")</f>
        <v/>
      </c>
      <c r="E2727" t="str">
        <f>IF(A2727&lt;&gt;"",Belegerfassung!B2735,"")</f>
        <v/>
      </c>
      <c r="F2727" t="str">
        <f>IF(Belegerfassung!L2735="","",IF(Belegerfassung!L2735&lt;&gt;"",IF(Belegerfassung!L2735&lt;&gt;"",IF(Belegerfassung!J2735&lt;&gt;0,VLOOKUP(Belegerfassung!L2735,Abfrage!$A$2:$C$19,2,),VLOOKUP(Belegerfassung!L2735,Abfrage!$A$2:$C$19,3,)),"")))</f>
        <v/>
      </c>
      <c r="G2727" t="str">
        <f t="shared" si="126"/>
        <v/>
      </c>
      <c r="H2727" s="31" t="str">
        <f>IF(A2727&lt;&gt;"",-Belegerfassung!J2735+Belegerfassung!K2735,"")</f>
        <v/>
      </c>
      <c r="I2727" s="49" t="str">
        <f>IFERROR(IF(H2727&lt;&gt;"",Belegerfassung!L2735*100,""),IF(OR(Belegerfassung!L2735="Leistung EU - Erlöse",Belegerfassung!L2735="Lieferungen EU-Erlöse",Belegerfassung!L2735="EUST",Belegerfassung!L2735="Bauleistungen 20%")=TRUE,"",MID(Belegerfassung!L2735,4,2)))</f>
        <v/>
      </c>
      <c r="J2727" s="6" t="str">
        <f>IF(A2727&lt;&gt;"",LEFT(Belegerfassung!D2735,40),"")</f>
        <v/>
      </c>
      <c r="K2727" t="str">
        <f>IF(A2727&lt;&gt;"",VLOOKUP(D2727,Abfrage!$F$2:$G$21,2,FALSE),"")</f>
        <v/>
      </c>
      <c r="L2727" s="6" t="str">
        <f>IF(Belegerfassung!H2735&lt;&gt;"",Belegerfassung!H2735,"")</f>
        <v/>
      </c>
      <c r="M2727" t="str">
        <f>IFERROR(IF(Belegerfassung!E2735&lt;&gt;"",VLOOKUP(Belegerfassung!E2735,Abfrage!$L$2:$M$15,2,),""),"")</f>
        <v/>
      </c>
      <c r="N2727" t="str">
        <f t="shared" si="127"/>
        <v/>
      </c>
      <c r="O2727" t="str">
        <f t="shared" si="128"/>
        <v/>
      </c>
      <c r="P2727" t="str">
        <f>IF(Belegerfassung!G2735&lt;&gt;"",CONCATENATE(Belegerfassung!G2735,".pdf"),"")</f>
        <v/>
      </c>
    </row>
    <row r="2728" spans="1:16">
      <c r="A2728" t="str">
        <f>IF(Belegerfassung!C2736&lt;&gt;"",0,"")</f>
        <v/>
      </c>
      <c r="B2728" t="str">
        <f>IFERROR(VLOOKUP(Belegerfassung!I2736,Konten!A:D,2,FALSE),"")</f>
        <v/>
      </c>
      <c r="C2728" t="str">
        <f>IF(A2728&lt;&gt;"",TEXT(Belegerfassung!C2736,"TT.MM.JJJJ"),"")</f>
        <v/>
      </c>
      <c r="D2728" t="str">
        <f>IFERROR(VLOOKUP(Belegerfassung!A2736,Abfrage!$E$2:$F$20,2,FALSE),"")</f>
        <v/>
      </c>
      <c r="E2728" t="str">
        <f>IF(A2728&lt;&gt;"",Belegerfassung!B2736,"")</f>
        <v/>
      </c>
      <c r="F2728" t="str">
        <f>IF(Belegerfassung!L2736="","",IF(Belegerfassung!L2736&lt;&gt;"",IF(Belegerfassung!L2736&lt;&gt;"",IF(Belegerfassung!J2736&lt;&gt;0,VLOOKUP(Belegerfassung!L2736,Abfrage!$A$2:$C$19,2,),VLOOKUP(Belegerfassung!L2736,Abfrage!$A$2:$C$19,3,)),"")))</f>
        <v/>
      </c>
      <c r="G2728" t="str">
        <f t="shared" si="126"/>
        <v/>
      </c>
      <c r="H2728" s="31" t="str">
        <f>IF(A2728&lt;&gt;"",-Belegerfassung!J2736+Belegerfassung!K2736,"")</f>
        <v/>
      </c>
      <c r="I2728" s="49" t="str">
        <f>IFERROR(IF(H2728&lt;&gt;"",Belegerfassung!L2736*100,""),IF(OR(Belegerfassung!L2736="Leistung EU - Erlöse",Belegerfassung!L2736="Lieferungen EU-Erlöse",Belegerfassung!L2736="EUST",Belegerfassung!L2736="Bauleistungen 20%")=TRUE,"",MID(Belegerfassung!L2736,4,2)))</f>
        <v/>
      </c>
      <c r="J2728" s="6" t="str">
        <f>IF(A2728&lt;&gt;"",LEFT(Belegerfassung!D2736,40),"")</f>
        <v/>
      </c>
      <c r="K2728" t="str">
        <f>IF(A2728&lt;&gt;"",VLOOKUP(D2728,Abfrage!$F$2:$G$21,2,FALSE),"")</f>
        <v/>
      </c>
      <c r="L2728" s="6" t="str">
        <f>IF(Belegerfassung!H2736&lt;&gt;"",Belegerfassung!H2736,"")</f>
        <v/>
      </c>
      <c r="M2728" t="str">
        <f>IFERROR(IF(Belegerfassung!E2736&lt;&gt;"",VLOOKUP(Belegerfassung!E2736,Abfrage!$L$2:$M$15,2,),""),"")</f>
        <v/>
      </c>
      <c r="N2728" t="str">
        <f t="shared" si="127"/>
        <v/>
      </c>
      <c r="O2728" t="str">
        <f t="shared" si="128"/>
        <v/>
      </c>
      <c r="P2728" t="str">
        <f>IF(Belegerfassung!G2736&lt;&gt;"",CONCATENATE(Belegerfassung!G2736,".pdf"),"")</f>
        <v/>
      </c>
    </row>
    <row r="2729" spans="1:16">
      <c r="A2729" t="str">
        <f>IF(Belegerfassung!C2737&lt;&gt;"",0,"")</f>
        <v/>
      </c>
      <c r="B2729" t="str">
        <f>IFERROR(VLOOKUP(Belegerfassung!I2737,Konten!A:D,2,FALSE),"")</f>
        <v/>
      </c>
      <c r="C2729" t="str">
        <f>IF(A2729&lt;&gt;"",TEXT(Belegerfassung!C2737,"TT.MM.JJJJ"),"")</f>
        <v/>
      </c>
      <c r="D2729" t="str">
        <f>IFERROR(VLOOKUP(Belegerfassung!A2737,Abfrage!$E$2:$F$20,2,FALSE),"")</f>
        <v/>
      </c>
      <c r="E2729" t="str">
        <f>IF(A2729&lt;&gt;"",Belegerfassung!B2737,"")</f>
        <v/>
      </c>
      <c r="F2729" t="str">
        <f>IF(Belegerfassung!L2737="","",IF(Belegerfassung!L2737&lt;&gt;"",IF(Belegerfassung!L2737&lt;&gt;"",IF(Belegerfassung!J2737&lt;&gt;0,VLOOKUP(Belegerfassung!L2737,Abfrage!$A$2:$C$19,2,),VLOOKUP(Belegerfassung!L2737,Abfrage!$A$2:$C$19,3,)),"")))</f>
        <v/>
      </c>
      <c r="G2729" t="str">
        <f t="shared" si="126"/>
        <v/>
      </c>
      <c r="H2729" s="31" t="str">
        <f>IF(A2729&lt;&gt;"",-Belegerfassung!J2737+Belegerfassung!K2737,"")</f>
        <v/>
      </c>
      <c r="I2729" s="49" t="str">
        <f>IFERROR(IF(H2729&lt;&gt;"",Belegerfassung!L2737*100,""),IF(OR(Belegerfassung!L2737="Leistung EU - Erlöse",Belegerfassung!L2737="Lieferungen EU-Erlöse",Belegerfassung!L2737="EUST",Belegerfassung!L2737="Bauleistungen 20%")=TRUE,"",MID(Belegerfassung!L2737,4,2)))</f>
        <v/>
      </c>
      <c r="J2729" s="6" t="str">
        <f>IF(A2729&lt;&gt;"",LEFT(Belegerfassung!D2737,40),"")</f>
        <v/>
      </c>
      <c r="K2729" t="str">
        <f>IF(A2729&lt;&gt;"",VLOOKUP(D2729,Abfrage!$F$2:$G$21,2,FALSE),"")</f>
        <v/>
      </c>
      <c r="L2729" s="6" t="str">
        <f>IF(Belegerfassung!H2737&lt;&gt;"",Belegerfassung!H2737,"")</f>
        <v/>
      </c>
      <c r="M2729" t="str">
        <f>IFERROR(IF(Belegerfassung!E2737&lt;&gt;"",VLOOKUP(Belegerfassung!E2737,Abfrage!$L$2:$M$15,2,),""),"")</f>
        <v/>
      </c>
      <c r="N2729" t="str">
        <f t="shared" si="127"/>
        <v/>
      </c>
      <c r="O2729" t="str">
        <f t="shared" si="128"/>
        <v/>
      </c>
      <c r="P2729" t="str">
        <f>IF(Belegerfassung!G2737&lt;&gt;"",CONCATENATE(Belegerfassung!G2737,".pdf"),"")</f>
        <v/>
      </c>
    </row>
    <row r="2730" spans="1:16">
      <c r="A2730" t="str">
        <f>IF(Belegerfassung!C2738&lt;&gt;"",0,"")</f>
        <v/>
      </c>
      <c r="B2730" t="str">
        <f>IFERROR(VLOOKUP(Belegerfassung!I2738,Konten!A:D,2,FALSE),"")</f>
        <v/>
      </c>
      <c r="C2730" t="str">
        <f>IF(A2730&lt;&gt;"",TEXT(Belegerfassung!C2738,"TT.MM.JJJJ"),"")</f>
        <v/>
      </c>
      <c r="D2730" t="str">
        <f>IFERROR(VLOOKUP(Belegerfassung!A2738,Abfrage!$E$2:$F$20,2,FALSE),"")</f>
        <v/>
      </c>
      <c r="E2730" t="str">
        <f>IF(A2730&lt;&gt;"",Belegerfassung!B2738,"")</f>
        <v/>
      </c>
      <c r="F2730" t="str">
        <f>IF(Belegerfassung!L2738="","",IF(Belegerfassung!L2738&lt;&gt;"",IF(Belegerfassung!L2738&lt;&gt;"",IF(Belegerfassung!J2738&lt;&gt;0,VLOOKUP(Belegerfassung!L2738,Abfrage!$A$2:$C$19,2,),VLOOKUP(Belegerfassung!L2738,Abfrage!$A$2:$C$19,3,)),"")))</f>
        <v/>
      </c>
      <c r="G2730" t="str">
        <f t="shared" si="126"/>
        <v/>
      </c>
      <c r="H2730" s="31" t="str">
        <f>IF(A2730&lt;&gt;"",-Belegerfassung!J2738+Belegerfassung!K2738,"")</f>
        <v/>
      </c>
      <c r="I2730" s="49" t="str">
        <f>IFERROR(IF(H2730&lt;&gt;"",Belegerfassung!L2738*100,""),IF(OR(Belegerfassung!L2738="Leistung EU - Erlöse",Belegerfassung!L2738="Lieferungen EU-Erlöse",Belegerfassung!L2738="EUST",Belegerfassung!L2738="Bauleistungen 20%")=TRUE,"",MID(Belegerfassung!L2738,4,2)))</f>
        <v/>
      </c>
      <c r="J2730" s="6" t="str">
        <f>IF(A2730&lt;&gt;"",LEFT(Belegerfassung!D2738,40),"")</f>
        <v/>
      </c>
      <c r="K2730" t="str">
        <f>IF(A2730&lt;&gt;"",VLOOKUP(D2730,Abfrage!$F$2:$G$21,2,FALSE),"")</f>
        <v/>
      </c>
      <c r="L2730" s="6" t="str">
        <f>IF(Belegerfassung!H2738&lt;&gt;"",Belegerfassung!H2738,"")</f>
        <v/>
      </c>
      <c r="M2730" t="str">
        <f>IFERROR(IF(Belegerfassung!E2738&lt;&gt;"",VLOOKUP(Belegerfassung!E2738,Abfrage!$L$2:$M$15,2,),""),"")</f>
        <v/>
      </c>
      <c r="N2730" t="str">
        <f t="shared" si="127"/>
        <v/>
      </c>
      <c r="O2730" t="str">
        <f t="shared" si="128"/>
        <v/>
      </c>
      <c r="P2730" t="str">
        <f>IF(Belegerfassung!G2738&lt;&gt;"",CONCATENATE(Belegerfassung!G2738,".pdf"),"")</f>
        <v/>
      </c>
    </row>
    <row r="2731" spans="1:16">
      <c r="A2731" t="str">
        <f>IF(Belegerfassung!C2739&lt;&gt;"",0,"")</f>
        <v/>
      </c>
      <c r="B2731" t="str">
        <f>IFERROR(VLOOKUP(Belegerfassung!I2739,Konten!A:D,2,FALSE),"")</f>
        <v/>
      </c>
      <c r="C2731" t="str">
        <f>IF(A2731&lt;&gt;"",TEXT(Belegerfassung!C2739,"TT.MM.JJJJ"),"")</f>
        <v/>
      </c>
      <c r="D2731" t="str">
        <f>IFERROR(VLOOKUP(Belegerfassung!A2739,Abfrage!$E$2:$F$20,2,FALSE),"")</f>
        <v/>
      </c>
      <c r="E2731" t="str">
        <f>IF(A2731&lt;&gt;"",Belegerfassung!B2739,"")</f>
        <v/>
      </c>
      <c r="F2731" t="str">
        <f>IF(Belegerfassung!L2739="","",IF(Belegerfassung!L2739&lt;&gt;"",IF(Belegerfassung!L2739&lt;&gt;"",IF(Belegerfassung!J2739&lt;&gt;0,VLOOKUP(Belegerfassung!L2739,Abfrage!$A$2:$C$19,2,),VLOOKUP(Belegerfassung!L2739,Abfrage!$A$2:$C$19,3,)),"")))</f>
        <v/>
      </c>
      <c r="G2731" t="str">
        <f t="shared" si="126"/>
        <v/>
      </c>
      <c r="H2731" s="31" t="str">
        <f>IF(A2731&lt;&gt;"",-Belegerfassung!J2739+Belegerfassung!K2739,"")</f>
        <v/>
      </c>
      <c r="I2731" s="49" t="str">
        <f>IFERROR(IF(H2731&lt;&gt;"",Belegerfassung!L2739*100,""),IF(OR(Belegerfassung!L2739="Leistung EU - Erlöse",Belegerfassung!L2739="Lieferungen EU-Erlöse",Belegerfassung!L2739="EUST",Belegerfassung!L2739="Bauleistungen 20%")=TRUE,"",MID(Belegerfassung!L2739,4,2)))</f>
        <v/>
      </c>
      <c r="J2731" s="6" t="str">
        <f>IF(A2731&lt;&gt;"",LEFT(Belegerfassung!D2739,40),"")</f>
        <v/>
      </c>
      <c r="K2731" t="str">
        <f>IF(A2731&lt;&gt;"",VLOOKUP(D2731,Abfrage!$F$2:$G$21,2,FALSE),"")</f>
        <v/>
      </c>
      <c r="L2731" s="6" t="str">
        <f>IF(Belegerfassung!H2739&lt;&gt;"",Belegerfassung!H2739,"")</f>
        <v/>
      </c>
      <c r="M2731" t="str">
        <f>IFERROR(IF(Belegerfassung!E2739&lt;&gt;"",VLOOKUP(Belegerfassung!E2739,Abfrage!$L$2:$M$15,2,),""),"")</f>
        <v/>
      </c>
      <c r="N2731" t="str">
        <f t="shared" si="127"/>
        <v/>
      </c>
      <c r="O2731" t="str">
        <f t="shared" si="128"/>
        <v/>
      </c>
      <c r="P2731" t="str">
        <f>IF(Belegerfassung!G2739&lt;&gt;"",CONCATENATE(Belegerfassung!G2739,".pdf"),"")</f>
        <v/>
      </c>
    </row>
    <row r="2732" spans="1:16">
      <c r="A2732" t="str">
        <f>IF(Belegerfassung!C2740&lt;&gt;"",0,"")</f>
        <v/>
      </c>
      <c r="B2732" t="str">
        <f>IFERROR(VLOOKUP(Belegerfassung!I2740,Konten!A:D,2,FALSE),"")</f>
        <v/>
      </c>
      <c r="C2732" t="str">
        <f>IF(A2732&lt;&gt;"",TEXT(Belegerfassung!C2740,"TT.MM.JJJJ"),"")</f>
        <v/>
      </c>
      <c r="D2732" t="str">
        <f>IFERROR(VLOOKUP(Belegerfassung!A2740,Abfrage!$E$2:$F$20,2,FALSE),"")</f>
        <v/>
      </c>
      <c r="E2732" t="str">
        <f>IF(A2732&lt;&gt;"",Belegerfassung!B2740,"")</f>
        <v/>
      </c>
      <c r="F2732" t="str">
        <f>IF(Belegerfassung!L2740="","",IF(Belegerfassung!L2740&lt;&gt;"",IF(Belegerfassung!L2740&lt;&gt;"",IF(Belegerfassung!J2740&lt;&gt;0,VLOOKUP(Belegerfassung!L2740,Abfrage!$A$2:$C$19,2,),VLOOKUP(Belegerfassung!L2740,Abfrage!$A$2:$C$19,3,)),"")))</f>
        <v/>
      </c>
      <c r="G2732" t="str">
        <f t="shared" si="126"/>
        <v/>
      </c>
      <c r="H2732" s="31" t="str">
        <f>IF(A2732&lt;&gt;"",-Belegerfassung!J2740+Belegerfassung!K2740,"")</f>
        <v/>
      </c>
      <c r="I2732" s="49" t="str">
        <f>IFERROR(IF(H2732&lt;&gt;"",Belegerfassung!L2740*100,""),IF(OR(Belegerfassung!L2740="Leistung EU - Erlöse",Belegerfassung!L2740="Lieferungen EU-Erlöse",Belegerfassung!L2740="EUST",Belegerfassung!L2740="Bauleistungen 20%")=TRUE,"",MID(Belegerfassung!L2740,4,2)))</f>
        <v/>
      </c>
      <c r="J2732" s="6" t="str">
        <f>IF(A2732&lt;&gt;"",LEFT(Belegerfassung!D2740,40),"")</f>
        <v/>
      </c>
      <c r="K2732" t="str">
        <f>IF(A2732&lt;&gt;"",VLOOKUP(D2732,Abfrage!$F$2:$G$21,2,FALSE),"")</f>
        <v/>
      </c>
      <c r="L2732" s="6" t="str">
        <f>IF(Belegerfassung!H2740&lt;&gt;"",Belegerfassung!H2740,"")</f>
        <v/>
      </c>
      <c r="M2732" t="str">
        <f>IFERROR(IF(Belegerfassung!E2740&lt;&gt;"",VLOOKUP(Belegerfassung!E2740,Abfrage!$L$2:$M$15,2,),""),"")</f>
        <v/>
      </c>
      <c r="N2732" t="str">
        <f t="shared" si="127"/>
        <v/>
      </c>
      <c r="O2732" t="str">
        <f t="shared" si="128"/>
        <v/>
      </c>
      <c r="P2732" t="str">
        <f>IF(Belegerfassung!G2740&lt;&gt;"",CONCATENATE(Belegerfassung!G2740,".pdf"),"")</f>
        <v/>
      </c>
    </row>
    <row r="2733" spans="1:16">
      <c r="A2733" t="str">
        <f>IF(Belegerfassung!C2741&lt;&gt;"",0,"")</f>
        <v/>
      </c>
      <c r="B2733" t="str">
        <f>IFERROR(VLOOKUP(Belegerfassung!I2741,Konten!A:D,2,FALSE),"")</f>
        <v/>
      </c>
      <c r="C2733" t="str">
        <f>IF(A2733&lt;&gt;"",TEXT(Belegerfassung!C2741,"TT.MM.JJJJ"),"")</f>
        <v/>
      </c>
      <c r="D2733" t="str">
        <f>IFERROR(VLOOKUP(Belegerfassung!A2741,Abfrage!$E$2:$F$20,2,FALSE),"")</f>
        <v/>
      </c>
      <c r="E2733" t="str">
        <f>IF(A2733&lt;&gt;"",Belegerfassung!B2741,"")</f>
        <v/>
      </c>
      <c r="F2733" t="str">
        <f>IF(Belegerfassung!L2741="","",IF(Belegerfassung!L2741&lt;&gt;"",IF(Belegerfassung!L2741&lt;&gt;"",IF(Belegerfassung!J2741&lt;&gt;0,VLOOKUP(Belegerfassung!L2741,Abfrage!$A$2:$C$19,2,),VLOOKUP(Belegerfassung!L2741,Abfrage!$A$2:$C$19,3,)),"")))</f>
        <v/>
      </c>
      <c r="G2733" t="str">
        <f t="shared" si="126"/>
        <v/>
      </c>
      <c r="H2733" s="31" t="str">
        <f>IF(A2733&lt;&gt;"",-Belegerfassung!J2741+Belegerfassung!K2741,"")</f>
        <v/>
      </c>
      <c r="I2733" s="49" t="str">
        <f>IFERROR(IF(H2733&lt;&gt;"",Belegerfassung!L2741*100,""),IF(OR(Belegerfassung!L2741="Leistung EU - Erlöse",Belegerfassung!L2741="Lieferungen EU-Erlöse",Belegerfassung!L2741="EUST",Belegerfassung!L2741="Bauleistungen 20%")=TRUE,"",MID(Belegerfassung!L2741,4,2)))</f>
        <v/>
      </c>
      <c r="J2733" s="6" t="str">
        <f>IF(A2733&lt;&gt;"",LEFT(Belegerfassung!D2741,40),"")</f>
        <v/>
      </c>
      <c r="K2733" t="str">
        <f>IF(A2733&lt;&gt;"",VLOOKUP(D2733,Abfrage!$F$2:$G$21,2,FALSE),"")</f>
        <v/>
      </c>
      <c r="L2733" s="6" t="str">
        <f>IF(Belegerfassung!H2741&lt;&gt;"",Belegerfassung!H2741,"")</f>
        <v/>
      </c>
      <c r="M2733" t="str">
        <f>IFERROR(IF(Belegerfassung!E2741&lt;&gt;"",VLOOKUP(Belegerfassung!E2741,Abfrage!$L$2:$M$15,2,),""),"")</f>
        <v/>
      </c>
      <c r="N2733" t="str">
        <f t="shared" si="127"/>
        <v/>
      </c>
      <c r="O2733" t="str">
        <f t="shared" si="128"/>
        <v/>
      </c>
      <c r="P2733" t="str">
        <f>IF(Belegerfassung!G2741&lt;&gt;"",CONCATENATE(Belegerfassung!G2741,".pdf"),"")</f>
        <v/>
      </c>
    </row>
    <row r="2734" spans="1:16">
      <c r="A2734" t="str">
        <f>IF(Belegerfassung!C2742&lt;&gt;"",0,"")</f>
        <v/>
      </c>
      <c r="B2734" t="str">
        <f>IFERROR(VLOOKUP(Belegerfassung!I2742,Konten!A:D,2,FALSE),"")</f>
        <v/>
      </c>
      <c r="C2734" t="str">
        <f>IF(A2734&lt;&gt;"",TEXT(Belegerfassung!C2742,"TT.MM.JJJJ"),"")</f>
        <v/>
      </c>
      <c r="D2734" t="str">
        <f>IFERROR(VLOOKUP(Belegerfassung!A2742,Abfrage!$E$2:$F$20,2,FALSE),"")</f>
        <v/>
      </c>
      <c r="E2734" t="str">
        <f>IF(A2734&lt;&gt;"",Belegerfassung!B2742,"")</f>
        <v/>
      </c>
      <c r="F2734" t="str">
        <f>IF(Belegerfassung!L2742="","",IF(Belegerfassung!L2742&lt;&gt;"",IF(Belegerfassung!L2742&lt;&gt;"",IF(Belegerfassung!J2742&lt;&gt;0,VLOOKUP(Belegerfassung!L2742,Abfrage!$A$2:$C$19,2,),VLOOKUP(Belegerfassung!L2742,Abfrage!$A$2:$C$19,3,)),"")))</f>
        <v/>
      </c>
      <c r="G2734" t="str">
        <f t="shared" si="126"/>
        <v/>
      </c>
      <c r="H2734" s="31" t="str">
        <f>IF(A2734&lt;&gt;"",-Belegerfassung!J2742+Belegerfassung!K2742,"")</f>
        <v/>
      </c>
      <c r="I2734" s="49" t="str">
        <f>IFERROR(IF(H2734&lt;&gt;"",Belegerfassung!L2742*100,""),IF(OR(Belegerfassung!L2742="Leistung EU - Erlöse",Belegerfassung!L2742="Lieferungen EU-Erlöse",Belegerfassung!L2742="EUST",Belegerfassung!L2742="Bauleistungen 20%")=TRUE,"",MID(Belegerfassung!L2742,4,2)))</f>
        <v/>
      </c>
      <c r="J2734" s="6" t="str">
        <f>IF(A2734&lt;&gt;"",LEFT(Belegerfassung!D2742,40),"")</f>
        <v/>
      </c>
      <c r="K2734" t="str">
        <f>IF(A2734&lt;&gt;"",VLOOKUP(D2734,Abfrage!$F$2:$G$21,2,FALSE),"")</f>
        <v/>
      </c>
      <c r="L2734" s="6" t="str">
        <f>IF(Belegerfassung!H2742&lt;&gt;"",Belegerfassung!H2742,"")</f>
        <v/>
      </c>
      <c r="M2734" t="str">
        <f>IFERROR(IF(Belegerfassung!E2742&lt;&gt;"",VLOOKUP(Belegerfassung!E2742,Abfrage!$L$2:$M$15,2,),""),"")</f>
        <v/>
      </c>
      <c r="N2734" t="str">
        <f t="shared" si="127"/>
        <v/>
      </c>
      <c r="O2734" t="str">
        <f t="shared" si="128"/>
        <v/>
      </c>
      <c r="P2734" t="str">
        <f>IF(Belegerfassung!G2742&lt;&gt;"",CONCATENATE(Belegerfassung!G2742,".pdf"),"")</f>
        <v/>
      </c>
    </row>
    <row r="2735" spans="1:16">
      <c r="A2735" t="str">
        <f>IF(Belegerfassung!C2743&lt;&gt;"",0,"")</f>
        <v/>
      </c>
      <c r="B2735" t="str">
        <f>IFERROR(VLOOKUP(Belegerfassung!I2743,Konten!A:D,2,FALSE),"")</f>
        <v/>
      </c>
      <c r="C2735" t="str">
        <f>IF(A2735&lt;&gt;"",TEXT(Belegerfassung!C2743,"TT.MM.JJJJ"),"")</f>
        <v/>
      </c>
      <c r="D2735" t="str">
        <f>IFERROR(VLOOKUP(Belegerfassung!A2743,Abfrage!$E$2:$F$20,2,FALSE),"")</f>
        <v/>
      </c>
      <c r="E2735" t="str">
        <f>IF(A2735&lt;&gt;"",Belegerfassung!B2743,"")</f>
        <v/>
      </c>
      <c r="F2735" t="str">
        <f>IF(Belegerfassung!L2743="","",IF(Belegerfassung!L2743&lt;&gt;"",IF(Belegerfassung!L2743&lt;&gt;"",IF(Belegerfassung!J2743&lt;&gt;0,VLOOKUP(Belegerfassung!L2743,Abfrage!$A$2:$C$19,2,),VLOOKUP(Belegerfassung!L2743,Abfrage!$A$2:$C$19,3,)),"")))</f>
        <v/>
      </c>
      <c r="G2735" t="str">
        <f t="shared" si="126"/>
        <v/>
      </c>
      <c r="H2735" s="31" t="str">
        <f>IF(A2735&lt;&gt;"",-Belegerfassung!J2743+Belegerfassung!K2743,"")</f>
        <v/>
      </c>
      <c r="I2735" s="49" t="str">
        <f>IFERROR(IF(H2735&lt;&gt;"",Belegerfassung!L2743*100,""),IF(OR(Belegerfassung!L2743="Leistung EU - Erlöse",Belegerfassung!L2743="Lieferungen EU-Erlöse",Belegerfassung!L2743="EUST",Belegerfassung!L2743="Bauleistungen 20%")=TRUE,"",MID(Belegerfassung!L2743,4,2)))</f>
        <v/>
      </c>
      <c r="J2735" s="6" t="str">
        <f>IF(A2735&lt;&gt;"",LEFT(Belegerfassung!D2743,40),"")</f>
        <v/>
      </c>
      <c r="K2735" t="str">
        <f>IF(A2735&lt;&gt;"",VLOOKUP(D2735,Abfrage!$F$2:$G$21,2,FALSE),"")</f>
        <v/>
      </c>
      <c r="L2735" s="6" t="str">
        <f>IF(Belegerfassung!H2743&lt;&gt;"",Belegerfassung!H2743,"")</f>
        <v/>
      </c>
      <c r="M2735" t="str">
        <f>IFERROR(IF(Belegerfassung!E2743&lt;&gt;"",VLOOKUP(Belegerfassung!E2743,Abfrage!$L$2:$M$15,2,),""),"")</f>
        <v/>
      </c>
      <c r="N2735" t="str">
        <f t="shared" si="127"/>
        <v/>
      </c>
      <c r="O2735" t="str">
        <f t="shared" si="128"/>
        <v/>
      </c>
      <c r="P2735" t="str">
        <f>IF(Belegerfassung!G2743&lt;&gt;"",CONCATENATE(Belegerfassung!G2743,".pdf"),"")</f>
        <v/>
      </c>
    </row>
    <row r="2736" spans="1:16">
      <c r="A2736" t="str">
        <f>IF(Belegerfassung!C2744&lt;&gt;"",0,"")</f>
        <v/>
      </c>
      <c r="B2736" t="str">
        <f>IFERROR(VLOOKUP(Belegerfassung!I2744,Konten!A:D,2,FALSE),"")</f>
        <v/>
      </c>
      <c r="C2736" t="str">
        <f>IF(A2736&lt;&gt;"",TEXT(Belegerfassung!C2744,"TT.MM.JJJJ"),"")</f>
        <v/>
      </c>
      <c r="D2736" t="str">
        <f>IFERROR(VLOOKUP(Belegerfassung!A2744,Abfrage!$E$2:$F$20,2,FALSE),"")</f>
        <v/>
      </c>
      <c r="E2736" t="str">
        <f>IF(A2736&lt;&gt;"",Belegerfassung!B2744,"")</f>
        <v/>
      </c>
      <c r="F2736" t="str">
        <f>IF(Belegerfassung!L2744="","",IF(Belegerfassung!L2744&lt;&gt;"",IF(Belegerfassung!L2744&lt;&gt;"",IF(Belegerfassung!J2744&lt;&gt;0,VLOOKUP(Belegerfassung!L2744,Abfrage!$A$2:$C$19,2,),VLOOKUP(Belegerfassung!L2744,Abfrage!$A$2:$C$19,3,)),"")))</f>
        <v/>
      </c>
      <c r="G2736" t="str">
        <f t="shared" si="126"/>
        <v/>
      </c>
      <c r="H2736" s="31" t="str">
        <f>IF(A2736&lt;&gt;"",-Belegerfassung!J2744+Belegerfassung!K2744,"")</f>
        <v/>
      </c>
      <c r="I2736" s="49" t="str">
        <f>IFERROR(IF(H2736&lt;&gt;"",Belegerfassung!L2744*100,""),IF(OR(Belegerfassung!L2744="Leistung EU - Erlöse",Belegerfassung!L2744="Lieferungen EU-Erlöse",Belegerfassung!L2744="EUST",Belegerfassung!L2744="Bauleistungen 20%")=TRUE,"",MID(Belegerfassung!L2744,4,2)))</f>
        <v/>
      </c>
      <c r="J2736" s="6" t="str">
        <f>IF(A2736&lt;&gt;"",LEFT(Belegerfassung!D2744,40),"")</f>
        <v/>
      </c>
      <c r="K2736" t="str">
        <f>IF(A2736&lt;&gt;"",VLOOKUP(D2736,Abfrage!$F$2:$G$21,2,FALSE),"")</f>
        <v/>
      </c>
      <c r="L2736" s="6" t="str">
        <f>IF(Belegerfassung!H2744&lt;&gt;"",Belegerfassung!H2744,"")</f>
        <v/>
      </c>
      <c r="M2736" t="str">
        <f>IFERROR(IF(Belegerfassung!E2744&lt;&gt;"",VLOOKUP(Belegerfassung!E2744,Abfrage!$L$2:$M$15,2,),""),"")</f>
        <v/>
      </c>
      <c r="N2736" t="str">
        <f t="shared" si="127"/>
        <v/>
      </c>
      <c r="O2736" t="str">
        <f t="shared" si="128"/>
        <v/>
      </c>
      <c r="P2736" t="str">
        <f>IF(Belegerfassung!G2744&lt;&gt;"",CONCATENATE(Belegerfassung!G2744,".pdf"),"")</f>
        <v/>
      </c>
    </row>
    <row r="2737" spans="1:16">
      <c r="A2737" t="str">
        <f>IF(Belegerfassung!C2745&lt;&gt;"",0,"")</f>
        <v/>
      </c>
      <c r="B2737" t="str">
        <f>IFERROR(VLOOKUP(Belegerfassung!I2745,Konten!A:D,2,FALSE),"")</f>
        <v/>
      </c>
      <c r="C2737" t="str">
        <f>IF(A2737&lt;&gt;"",TEXT(Belegerfassung!C2745,"TT.MM.JJJJ"),"")</f>
        <v/>
      </c>
      <c r="D2737" t="str">
        <f>IFERROR(VLOOKUP(Belegerfassung!A2745,Abfrage!$E$2:$F$20,2,FALSE),"")</f>
        <v/>
      </c>
      <c r="E2737" t="str">
        <f>IF(A2737&lt;&gt;"",Belegerfassung!B2745,"")</f>
        <v/>
      </c>
      <c r="F2737" t="str">
        <f>IF(Belegerfassung!L2745="","",IF(Belegerfassung!L2745&lt;&gt;"",IF(Belegerfassung!L2745&lt;&gt;"",IF(Belegerfassung!J2745&lt;&gt;0,VLOOKUP(Belegerfassung!L2745,Abfrage!$A$2:$C$19,2,),VLOOKUP(Belegerfassung!L2745,Abfrage!$A$2:$C$19,3,)),"")))</f>
        <v/>
      </c>
      <c r="G2737" t="str">
        <f t="shared" si="126"/>
        <v/>
      </c>
      <c r="H2737" s="31" t="str">
        <f>IF(A2737&lt;&gt;"",-Belegerfassung!J2745+Belegerfassung!K2745,"")</f>
        <v/>
      </c>
      <c r="I2737" s="49" t="str">
        <f>IFERROR(IF(H2737&lt;&gt;"",Belegerfassung!L2745*100,""),IF(OR(Belegerfassung!L2745="Leistung EU - Erlöse",Belegerfassung!L2745="Lieferungen EU-Erlöse",Belegerfassung!L2745="EUST",Belegerfassung!L2745="Bauleistungen 20%")=TRUE,"",MID(Belegerfassung!L2745,4,2)))</f>
        <v/>
      </c>
      <c r="J2737" s="6" t="str">
        <f>IF(A2737&lt;&gt;"",LEFT(Belegerfassung!D2745,40),"")</f>
        <v/>
      </c>
      <c r="K2737" t="str">
        <f>IF(A2737&lt;&gt;"",VLOOKUP(D2737,Abfrage!$F$2:$G$21,2,FALSE),"")</f>
        <v/>
      </c>
      <c r="L2737" s="6" t="str">
        <f>IF(Belegerfassung!H2745&lt;&gt;"",Belegerfassung!H2745,"")</f>
        <v/>
      </c>
      <c r="M2737" t="str">
        <f>IFERROR(IF(Belegerfassung!E2745&lt;&gt;"",VLOOKUP(Belegerfassung!E2745,Abfrage!$L$2:$M$15,2,),""),"")</f>
        <v/>
      </c>
      <c r="N2737" t="str">
        <f t="shared" si="127"/>
        <v/>
      </c>
      <c r="O2737" t="str">
        <f t="shared" si="128"/>
        <v/>
      </c>
      <c r="P2737" t="str">
        <f>IF(Belegerfassung!G2745&lt;&gt;"",CONCATENATE(Belegerfassung!G2745,".pdf"),"")</f>
        <v/>
      </c>
    </row>
    <row r="2738" spans="1:16">
      <c r="A2738" t="str">
        <f>IF(Belegerfassung!C2746&lt;&gt;"",0,"")</f>
        <v/>
      </c>
      <c r="B2738" t="str">
        <f>IFERROR(VLOOKUP(Belegerfassung!I2746,Konten!A:D,2,FALSE),"")</f>
        <v/>
      </c>
      <c r="C2738" t="str">
        <f>IF(A2738&lt;&gt;"",TEXT(Belegerfassung!C2746,"TT.MM.JJJJ"),"")</f>
        <v/>
      </c>
      <c r="D2738" t="str">
        <f>IFERROR(VLOOKUP(Belegerfassung!A2746,Abfrage!$E$2:$F$20,2,FALSE),"")</f>
        <v/>
      </c>
      <c r="E2738" t="str">
        <f>IF(A2738&lt;&gt;"",Belegerfassung!B2746,"")</f>
        <v/>
      </c>
      <c r="F2738" t="str">
        <f>IF(Belegerfassung!L2746="","",IF(Belegerfassung!L2746&lt;&gt;"",IF(Belegerfassung!L2746&lt;&gt;"",IF(Belegerfassung!J2746&lt;&gt;0,VLOOKUP(Belegerfassung!L2746,Abfrage!$A$2:$C$19,2,),VLOOKUP(Belegerfassung!L2746,Abfrage!$A$2:$C$19,3,)),"")))</f>
        <v/>
      </c>
      <c r="G2738" t="str">
        <f t="shared" si="126"/>
        <v/>
      </c>
      <c r="H2738" s="31" t="str">
        <f>IF(A2738&lt;&gt;"",-Belegerfassung!J2746+Belegerfassung!K2746,"")</f>
        <v/>
      </c>
      <c r="I2738" s="49" t="str">
        <f>IFERROR(IF(H2738&lt;&gt;"",Belegerfassung!L2746*100,""),IF(OR(Belegerfassung!L2746="Leistung EU - Erlöse",Belegerfassung!L2746="Lieferungen EU-Erlöse",Belegerfassung!L2746="EUST",Belegerfassung!L2746="Bauleistungen 20%")=TRUE,"",MID(Belegerfassung!L2746,4,2)))</f>
        <v/>
      </c>
      <c r="J2738" s="6" t="str">
        <f>IF(A2738&lt;&gt;"",LEFT(Belegerfassung!D2746,40),"")</f>
        <v/>
      </c>
      <c r="K2738" t="str">
        <f>IF(A2738&lt;&gt;"",VLOOKUP(D2738,Abfrage!$F$2:$G$21,2,FALSE),"")</f>
        <v/>
      </c>
      <c r="L2738" s="6" t="str">
        <f>IF(Belegerfassung!H2746&lt;&gt;"",Belegerfassung!H2746,"")</f>
        <v/>
      </c>
      <c r="M2738" t="str">
        <f>IFERROR(IF(Belegerfassung!E2746&lt;&gt;"",VLOOKUP(Belegerfassung!E2746,Abfrage!$L$2:$M$15,2,),""),"")</f>
        <v/>
      </c>
      <c r="N2738" t="str">
        <f t="shared" si="127"/>
        <v/>
      </c>
      <c r="O2738" t="str">
        <f t="shared" si="128"/>
        <v/>
      </c>
      <c r="P2738" t="str">
        <f>IF(Belegerfassung!G2746&lt;&gt;"",CONCATENATE(Belegerfassung!G2746,".pdf"),"")</f>
        <v/>
      </c>
    </row>
    <row r="2739" spans="1:16">
      <c r="A2739" t="str">
        <f>IF(Belegerfassung!C2747&lt;&gt;"",0,"")</f>
        <v/>
      </c>
      <c r="B2739" t="str">
        <f>IFERROR(VLOOKUP(Belegerfassung!I2747,Konten!A:D,2,FALSE),"")</f>
        <v/>
      </c>
      <c r="C2739" t="str">
        <f>IF(A2739&lt;&gt;"",TEXT(Belegerfassung!C2747,"TT.MM.JJJJ"),"")</f>
        <v/>
      </c>
      <c r="D2739" t="str">
        <f>IFERROR(VLOOKUP(Belegerfassung!A2747,Abfrage!$E$2:$F$20,2,FALSE),"")</f>
        <v/>
      </c>
      <c r="E2739" t="str">
        <f>IF(A2739&lt;&gt;"",Belegerfassung!B2747,"")</f>
        <v/>
      </c>
      <c r="F2739" t="str">
        <f>IF(Belegerfassung!L2747="","",IF(Belegerfassung!L2747&lt;&gt;"",IF(Belegerfassung!L2747&lt;&gt;"",IF(Belegerfassung!J2747&lt;&gt;0,VLOOKUP(Belegerfassung!L2747,Abfrage!$A$2:$C$19,2,),VLOOKUP(Belegerfassung!L2747,Abfrage!$A$2:$C$19,3,)),"")))</f>
        <v/>
      </c>
      <c r="G2739" t="str">
        <f t="shared" si="126"/>
        <v/>
      </c>
      <c r="H2739" s="31" t="str">
        <f>IF(A2739&lt;&gt;"",-Belegerfassung!J2747+Belegerfassung!K2747,"")</f>
        <v/>
      </c>
      <c r="I2739" s="49" t="str">
        <f>IFERROR(IF(H2739&lt;&gt;"",Belegerfassung!L2747*100,""),IF(OR(Belegerfassung!L2747="Leistung EU - Erlöse",Belegerfassung!L2747="Lieferungen EU-Erlöse",Belegerfassung!L2747="EUST",Belegerfassung!L2747="Bauleistungen 20%")=TRUE,"",MID(Belegerfassung!L2747,4,2)))</f>
        <v/>
      </c>
      <c r="J2739" s="6" t="str">
        <f>IF(A2739&lt;&gt;"",LEFT(Belegerfassung!D2747,40),"")</f>
        <v/>
      </c>
      <c r="K2739" t="str">
        <f>IF(A2739&lt;&gt;"",VLOOKUP(D2739,Abfrage!$F$2:$G$21,2,FALSE),"")</f>
        <v/>
      </c>
      <c r="L2739" s="6" t="str">
        <f>IF(Belegerfassung!H2747&lt;&gt;"",Belegerfassung!H2747,"")</f>
        <v/>
      </c>
      <c r="M2739" t="str">
        <f>IFERROR(IF(Belegerfassung!E2747&lt;&gt;"",VLOOKUP(Belegerfassung!E2747,Abfrage!$L$2:$M$15,2,),""),"")</f>
        <v/>
      </c>
      <c r="N2739" t="str">
        <f t="shared" si="127"/>
        <v/>
      </c>
      <c r="O2739" t="str">
        <f t="shared" si="128"/>
        <v/>
      </c>
      <c r="P2739" t="str">
        <f>IF(Belegerfassung!G2747&lt;&gt;"",CONCATENATE(Belegerfassung!G2747,".pdf"),"")</f>
        <v/>
      </c>
    </row>
    <row r="2740" spans="1:16">
      <c r="A2740" t="str">
        <f>IF(Belegerfassung!C2748&lt;&gt;"",0,"")</f>
        <v/>
      </c>
      <c r="B2740" t="str">
        <f>IFERROR(VLOOKUP(Belegerfassung!I2748,Konten!A:D,2,FALSE),"")</f>
        <v/>
      </c>
      <c r="C2740" t="str">
        <f>IF(A2740&lt;&gt;"",TEXT(Belegerfassung!C2748,"TT.MM.JJJJ"),"")</f>
        <v/>
      </c>
      <c r="D2740" t="str">
        <f>IFERROR(VLOOKUP(Belegerfassung!A2748,Abfrage!$E$2:$F$20,2,FALSE),"")</f>
        <v/>
      </c>
      <c r="E2740" t="str">
        <f>IF(A2740&lt;&gt;"",Belegerfassung!B2748,"")</f>
        <v/>
      </c>
      <c r="F2740" t="str">
        <f>IF(Belegerfassung!L2748="","",IF(Belegerfassung!L2748&lt;&gt;"",IF(Belegerfassung!L2748&lt;&gt;"",IF(Belegerfassung!J2748&lt;&gt;0,VLOOKUP(Belegerfassung!L2748,Abfrage!$A$2:$C$19,2,),VLOOKUP(Belegerfassung!L2748,Abfrage!$A$2:$C$19,3,)),"")))</f>
        <v/>
      </c>
      <c r="G2740" t="str">
        <f t="shared" si="126"/>
        <v/>
      </c>
      <c r="H2740" s="31" t="str">
        <f>IF(A2740&lt;&gt;"",-Belegerfassung!J2748+Belegerfassung!K2748,"")</f>
        <v/>
      </c>
      <c r="I2740" s="49" t="str">
        <f>IFERROR(IF(H2740&lt;&gt;"",Belegerfassung!L2748*100,""),IF(OR(Belegerfassung!L2748="Leistung EU - Erlöse",Belegerfassung!L2748="Lieferungen EU-Erlöse",Belegerfassung!L2748="EUST",Belegerfassung!L2748="Bauleistungen 20%")=TRUE,"",MID(Belegerfassung!L2748,4,2)))</f>
        <v/>
      </c>
      <c r="J2740" s="6" t="str">
        <f>IF(A2740&lt;&gt;"",LEFT(Belegerfassung!D2748,40),"")</f>
        <v/>
      </c>
      <c r="K2740" t="str">
        <f>IF(A2740&lt;&gt;"",VLOOKUP(D2740,Abfrage!$F$2:$G$21,2,FALSE),"")</f>
        <v/>
      </c>
      <c r="L2740" s="6" t="str">
        <f>IF(Belegerfassung!H2748&lt;&gt;"",Belegerfassung!H2748,"")</f>
        <v/>
      </c>
      <c r="M2740" t="str">
        <f>IFERROR(IF(Belegerfassung!E2748&lt;&gt;"",VLOOKUP(Belegerfassung!E2748,Abfrage!$L$2:$M$15,2,),""),"")</f>
        <v/>
      </c>
      <c r="N2740" t="str">
        <f t="shared" si="127"/>
        <v/>
      </c>
      <c r="O2740" t="str">
        <f t="shared" si="128"/>
        <v/>
      </c>
      <c r="P2740" t="str">
        <f>IF(Belegerfassung!G2748&lt;&gt;"",CONCATENATE(Belegerfassung!G2748,".pdf"),"")</f>
        <v/>
      </c>
    </row>
    <row r="2741" spans="1:16">
      <c r="A2741" t="str">
        <f>IF(Belegerfassung!C2749&lt;&gt;"",0,"")</f>
        <v/>
      </c>
      <c r="B2741" t="str">
        <f>IFERROR(VLOOKUP(Belegerfassung!I2749,Konten!A:D,2,FALSE),"")</f>
        <v/>
      </c>
      <c r="C2741" t="str">
        <f>IF(A2741&lt;&gt;"",TEXT(Belegerfassung!C2749,"TT.MM.JJJJ"),"")</f>
        <v/>
      </c>
      <c r="D2741" t="str">
        <f>IFERROR(VLOOKUP(Belegerfassung!A2749,Abfrage!$E$2:$F$20,2,FALSE),"")</f>
        <v/>
      </c>
      <c r="E2741" t="str">
        <f>IF(A2741&lt;&gt;"",Belegerfassung!B2749,"")</f>
        <v/>
      </c>
      <c r="F2741" t="str">
        <f>IF(Belegerfassung!L2749="","",IF(Belegerfassung!L2749&lt;&gt;"",IF(Belegerfassung!L2749&lt;&gt;"",IF(Belegerfassung!J2749&lt;&gt;0,VLOOKUP(Belegerfassung!L2749,Abfrage!$A$2:$C$19,2,),VLOOKUP(Belegerfassung!L2749,Abfrage!$A$2:$C$19,3,)),"")))</f>
        <v/>
      </c>
      <c r="G2741" t="str">
        <f t="shared" si="126"/>
        <v/>
      </c>
      <c r="H2741" s="31" t="str">
        <f>IF(A2741&lt;&gt;"",-Belegerfassung!J2749+Belegerfassung!K2749,"")</f>
        <v/>
      </c>
      <c r="I2741" s="49" t="str">
        <f>IFERROR(IF(H2741&lt;&gt;"",Belegerfassung!L2749*100,""),IF(OR(Belegerfassung!L2749="Leistung EU - Erlöse",Belegerfassung!L2749="Lieferungen EU-Erlöse",Belegerfassung!L2749="EUST",Belegerfassung!L2749="Bauleistungen 20%")=TRUE,"",MID(Belegerfassung!L2749,4,2)))</f>
        <v/>
      </c>
      <c r="J2741" s="6" t="str">
        <f>IF(A2741&lt;&gt;"",LEFT(Belegerfassung!D2749,40),"")</f>
        <v/>
      </c>
      <c r="K2741" t="str">
        <f>IF(A2741&lt;&gt;"",VLOOKUP(D2741,Abfrage!$F$2:$G$21,2,FALSE),"")</f>
        <v/>
      </c>
      <c r="L2741" s="6" t="str">
        <f>IF(Belegerfassung!H2749&lt;&gt;"",Belegerfassung!H2749,"")</f>
        <v/>
      </c>
      <c r="M2741" t="str">
        <f>IFERROR(IF(Belegerfassung!E2749&lt;&gt;"",VLOOKUP(Belegerfassung!E2749,Abfrage!$L$2:$M$15,2,),""),"")</f>
        <v/>
      </c>
      <c r="N2741" t="str">
        <f t="shared" si="127"/>
        <v/>
      </c>
      <c r="O2741" t="str">
        <f t="shared" si="128"/>
        <v/>
      </c>
      <c r="P2741" t="str">
        <f>IF(Belegerfassung!G2749&lt;&gt;"",CONCATENATE(Belegerfassung!G2749,".pdf"),"")</f>
        <v/>
      </c>
    </row>
    <row r="2742" spans="1:16">
      <c r="A2742" t="str">
        <f>IF(Belegerfassung!C2750&lt;&gt;"",0,"")</f>
        <v/>
      </c>
      <c r="B2742" t="str">
        <f>IFERROR(VLOOKUP(Belegerfassung!I2750,Konten!A:D,2,FALSE),"")</f>
        <v/>
      </c>
      <c r="C2742" t="str">
        <f>IF(A2742&lt;&gt;"",TEXT(Belegerfassung!C2750,"TT.MM.JJJJ"),"")</f>
        <v/>
      </c>
      <c r="D2742" t="str">
        <f>IFERROR(VLOOKUP(Belegerfassung!A2750,Abfrage!$E$2:$F$20,2,FALSE),"")</f>
        <v/>
      </c>
      <c r="E2742" t="str">
        <f>IF(A2742&lt;&gt;"",Belegerfassung!B2750,"")</f>
        <v/>
      </c>
      <c r="F2742" t="str">
        <f>IF(Belegerfassung!L2750="","",IF(Belegerfassung!L2750&lt;&gt;"",IF(Belegerfassung!L2750&lt;&gt;"",IF(Belegerfassung!J2750&lt;&gt;0,VLOOKUP(Belegerfassung!L2750,Abfrage!$A$2:$C$19,2,),VLOOKUP(Belegerfassung!L2750,Abfrage!$A$2:$C$19,3,)),"")))</f>
        <v/>
      </c>
      <c r="G2742" t="str">
        <f t="shared" si="126"/>
        <v/>
      </c>
      <c r="H2742" s="31" t="str">
        <f>IF(A2742&lt;&gt;"",-Belegerfassung!J2750+Belegerfassung!K2750,"")</f>
        <v/>
      </c>
      <c r="I2742" s="49" t="str">
        <f>IFERROR(IF(H2742&lt;&gt;"",Belegerfassung!L2750*100,""),IF(OR(Belegerfassung!L2750="Leistung EU - Erlöse",Belegerfassung!L2750="Lieferungen EU-Erlöse",Belegerfassung!L2750="EUST",Belegerfassung!L2750="Bauleistungen 20%")=TRUE,"",MID(Belegerfassung!L2750,4,2)))</f>
        <v/>
      </c>
      <c r="J2742" s="6" t="str">
        <f>IF(A2742&lt;&gt;"",LEFT(Belegerfassung!D2750,40),"")</f>
        <v/>
      </c>
      <c r="K2742" t="str">
        <f>IF(A2742&lt;&gt;"",VLOOKUP(D2742,Abfrage!$F$2:$G$21,2,FALSE),"")</f>
        <v/>
      </c>
      <c r="L2742" s="6" t="str">
        <f>IF(Belegerfassung!H2750&lt;&gt;"",Belegerfassung!H2750,"")</f>
        <v/>
      </c>
      <c r="M2742" t="str">
        <f>IFERROR(IF(Belegerfassung!E2750&lt;&gt;"",VLOOKUP(Belegerfassung!E2750,Abfrage!$L$2:$M$15,2,),""),"")</f>
        <v/>
      </c>
      <c r="N2742" t="str">
        <f t="shared" si="127"/>
        <v/>
      </c>
      <c r="O2742" t="str">
        <f t="shared" si="128"/>
        <v/>
      </c>
      <c r="P2742" t="str">
        <f>IF(Belegerfassung!G2750&lt;&gt;"",CONCATENATE(Belegerfassung!G2750,".pdf"),"")</f>
        <v/>
      </c>
    </row>
    <row r="2743" spans="1:16">
      <c r="A2743" t="str">
        <f>IF(Belegerfassung!C2751&lt;&gt;"",0,"")</f>
        <v/>
      </c>
      <c r="B2743" t="str">
        <f>IFERROR(VLOOKUP(Belegerfassung!I2751,Konten!A:D,2,FALSE),"")</f>
        <v/>
      </c>
      <c r="C2743" t="str">
        <f>IF(A2743&lt;&gt;"",TEXT(Belegerfassung!C2751,"TT.MM.JJJJ"),"")</f>
        <v/>
      </c>
      <c r="D2743" t="str">
        <f>IFERROR(VLOOKUP(Belegerfassung!A2751,Abfrage!$E$2:$F$20,2,FALSE),"")</f>
        <v/>
      </c>
      <c r="E2743" t="str">
        <f>IF(A2743&lt;&gt;"",Belegerfassung!B2751,"")</f>
        <v/>
      </c>
      <c r="F2743" t="str">
        <f>IF(Belegerfassung!L2751="","",IF(Belegerfassung!L2751&lt;&gt;"",IF(Belegerfassung!L2751&lt;&gt;"",IF(Belegerfassung!J2751&lt;&gt;0,VLOOKUP(Belegerfassung!L2751,Abfrage!$A$2:$C$19,2,),VLOOKUP(Belegerfassung!L2751,Abfrage!$A$2:$C$19,3,)),"")))</f>
        <v/>
      </c>
      <c r="G2743" t="str">
        <f t="shared" si="126"/>
        <v/>
      </c>
      <c r="H2743" s="31" t="str">
        <f>IF(A2743&lt;&gt;"",-Belegerfassung!J2751+Belegerfassung!K2751,"")</f>
        <v/>
      </c>
      <c r="I2743" s="49" t="str">
        <f>IFERROR(IF(H2743&lt;&gt;"",Belegerfassung!L2751*100,""),IF(OR(Belegerfassung!L2751="Leistung EU - Erlöse",Belegerfassung!L2751="Lieferungen EU-Erlöse",Belegerfassung!L2751="EUST",Belegerfassung!L2751="Bauleistungen 20%")=TRUE,"",MID(Belegerfassung!L2751,4,2)))</f>
        <v/>
      </c>
      <c r="J2743" s="6" t="str">
        <f>IF(A2743&lt;&gt;"",LEFT(Belegerfassung!D2751,40),"")</f>
        <v/>
      </c>
      <c r="K2743" t="str">
        <f>IF(A2743&lt;&gt;"",VLOOKUP(D2743,Abfrage!$F$2:$G$21,2,FALSE),"")</f>
        <v/>
      </c>
      <c r="L2743" s="6" t="str">
        <f>IF(Belegerfassung!H2751&lt;&gt;"",Belegerfassung!H2751,"")</f>
        <v/>
      </c>
      <c r="M2743" t="str">
        <f>IFERROR(IF(Belegerfassung!E2751&lt;&gt;"",VLOOKUP(Belegerfassung!E2751,Abfrage!$L$2:$M$15,2,),""),"")</f>
        <v/>
      </c>
      <c r="N2743" t="str">
        <f t="shared" si="127"/>
        <v/>
      </c>
      <c r="O2743" t="str">
        <f t="shared" si="128"/>
        <v/>
      </c>
      <c r="P2743" t="str">
        <f>IF(Belegerfassung!G2751&lt;&gt;"",CONCATENATE(Belegerfassung!G2751,".pdf"),"")</f>
        <v/>
      </c>
    </row>
    <row r="2744" spans="1:16">
      <c r="A2744" t="str">
        <f>IF(Belegerfassung!C2752&lt;&gt;"",0,"")</f>
        <v/>
      </c>
      <c r="B2744" t="str">
        <f>IFERROR(VLOOKUP(Belegerfassung!I2752,Konten!A:D,2,FALSE),"")</f>
        <v/>
      </c>
      <c r="C2744" t="str">
        <f>IF(A2744&lt;&gt;"",TEXT(Belegerfassung!C2752,"TT.MM.JJJJ"),"")</f>
        <v/>
      </c>
      <c r="D2744" t="str">
        <f>IFERROR(VLOOKUP(Belegerfassung!A2752,Abfrage!$E$2:$F$20,2,FALSE),"")</f>
        <v/>
      </c>
      <c r="E2744" t="str">
        <f>IF(A2744&lt;&gt;"",Belegerfassung!B2752,"")</f>
        <v/>
      </c>
      <c r="F2744" t="str">
        <f>IF(Belegerfassung!L2752="","",IF(Belegerfassung!L2752&lt;&gt;"",IF(Belegerfassung!L2752&lt;&gt;"",IF(Belegerfassung!J2752&lt;&gt;0,VLOOKUP(Belegerfassung!L2752,Abfrage!$A$2:$C$19,2,),VLOOKUP(Belegerfassung!L2752,Abfrage!$A$2:$C$19,3,)),"")))</f>
        <v/>
      </c>
      <c r="G2744" t="str">
        <f t="shared" si="126"/>
        <v/>
      </c>
      <c r="H2744" s="31" t="str">
        <f>IF(A2744&lt;&gt;"",-Belegerfassung!J2752+Belegerfassung!K2752,"")</f>
        <v/>
      </c>
      <c r="I2744" s="49" t="str">
        <f>IFERROR(IF(H2744&lt;&gt;"",Belegerfassung!L2752*100,""),IF(OR(Belegerfassung!L2752="Leistung EU - Erlöse",Belegerfassung!L2752="Lieferungen EU-Erlöse",Belegerfassung!L2752="EUST",Belegerfassung!L2752="Bauleistungen 20%")=TRUE,"",MID(Belegerfassung!L2752,4,2)))</f>
        <v/>
      </c>
      <c r="J2744" s="6" t="str">
        <f>IF(A2744&lt;&gt;"",LEFT(Belegerfassung!D2752,40),"")</f>
        <v/>
      </c>
      <c r="K2744" t="str">
        <f>IF(A2744&lt;&gt;"",VLOOKUP(D2744,Abfrage!$F$2:$G$21,2,FALSE),"")</f>
        <v/>
      </c>
      <c r="L2744" s="6" t="str">
        <f>IF(Belegerfassung!H2752&lt;&gt;"",Belegerfassung!H2752,"")</f>
        <v/>
      </c>
      <c r="M2744" t="str">
        <f>IFERROR(IF(Belegerfassung!E2752&lt;&gt;"",VLOOKUP(Belegerfassung!E2752,Abfrage!$L$2:$M$15,2,),""),"")</f>
        <v/>
      </c>
      <c r="N2744" t="str">
        <f t="shared" si="127"/>
        <v/>
      </c>
      <c r="O2744" t="str">
        <f t="shared" si="128"/>
        <v/>
      </c>
      <c r="P2744" t="str">
        <f>IF(Belegerfassung!G2752&lt;&gt;"",CONCATENATE(Belegerfassung!G2752,".pdf"),"")</f>
        <v/>
      </c>
    </row>
    <row r="2745" spans="1:16">
      <c r="A2745" t="str">
        <f>IF(Belegerfassung!C2753&lt;&gt;"",0,"")</f>
        <v/>
      </c>
      <c r="B2745" t="str">
        <f>IFERROR(VLOOKUP(Belegerfassung!I2753,Konten!A:D,2,FALSE),"")</f>
        <v/>
      </c>
      <c r="C2745" t="str">
        <f>IF(A2745&lt;&gt;"",TEXT(Belegerfassung!C2753,"TT.MM.JJJJ"),"")</f>
        <v/>
      </c>
      <c r="D2745" t="str">
        <f>IFERROR(VLOOKUP(Belegerfassung!A2753,Abfrage!$E$2:$F$20,2,FALSE),"")</f>
        <v/>
      </c>
      <c r="E2745" t="str">
        <f>IF(A2745&lt;&gt;"",Belegerfassung!B2753,"")</f>
        <v/>
      </c>
      <c r="F2745" t="str">
        <f>IF(Belegerfassung!L2753="","",IF(Belegerfassung!L2753&lt;&gt;"",IF(Belegerfassung!L2753&lt;&gt;"",IF(Belegerfassung!J2753&lt;&gt;0,VLOOKUP(Belegerfassung!L2753,Abfrage!$A$2:$C$19,2,),VLOOKUP(Belegerfassung!L2753,Abfrage!$A$2:$C$19,3,)),"")))</f>
        <v/>
      </c>
      <c r="G2745" t="str">
        <f t="shared" si="126"/>
        <v/>
      </c>
      <c r="H2745" s="31" t="str">
        <f>IF(A2745&lt;&gt;"",-Belegerfassung!J2753+Belegerfassung!K2753,"")</f>
        <v/>
      </c>
      <c r="I2745" s="49" t="str">
        <f>IFERROR(IF(H2745&lt;&gt;"",Belegerfassung!L2753*100,""),IF(OR(Belegerfassung!L2753="Leistung EU - Erlöse",Belegerfassung!L2753="Lieferungen EU-Erlöse",Belegerfassung!L2753="EUST",Belegerfassung!L2753="Bauleistungen 20%")=TRUE,"",MID(Belegerfassung!L2753,4,2)))</f>
        <v/>
      </c>
      <c r="J2745" s="6" t="str">
        <f>IF(A2745&lt;&gt;"",LEFT(Belegerfassung!D2753,40),"")</f>
        <v/>
      </c>
      <c r="K2745" t="str">
        <f>IF(A2745&lt;&gt;"",VLOOKUP(D2745,Abfrage!$F$2:$G$21,2,FALSE),"")</f>
        <v/>
      </c>
      <c r="L2745" s="6" t="str">
        <f>IF(Belegerfassung!H2753&lt;&gt;"",Belegerfassung!H2753,"")</f>
        <v/>
      </c>
      <c r="M2745" t="str">
        <f>IFERROR(IF(Belegerfassung!E2753&lt;&gt;"",VLOOKUP(Belegerfassung!E2753,Abfrage!$L$2:$M$15,2,),""),"")</f>
        <v/>
      </c>
      <c r="N2745" t="str">
        <f t="shared" si="127"/>
        <v/>
      </c>
      <c r="O2745" t="str">
        <f t="shared" si="128"/>
        <v/>
      </c>
      <c r="P2745" t="str">
        <f>IF(Belegerfassung!G2753&lt;&gt;"",CONCATENATE(Belegerfassung!G2753,".pdf"),"")</f>
        <v/>
      </c>
    </row>
    <row r="2746" spans="1:16">
      <c r="A2746" t="str">
        <f>IF(Belegerfassung!C2754&lt;&gt;"",0,"")</f>
        <v/>
      </c>
      <c r="B2746" t="str">
        <f>IFERROR(VLOOKUP(Belegerfassung!I2754,Konten!A:D,2,FALSE),"")</f>
        <v/>
      </c>
      <c r="C2746" t="str">
        <f>IF(A2746&lt;&gt;"",TEXT(Belegerfassung!C2754,"TT.MM.JJJJ"),"")</f>
        <v/>
      </c>
      <c r="D2746" t="str">
        <f>IFERROR(VLOOKUP(Belegerfassung!A2754,Abfrage!$E$2:$F$20,2,FALSE),"")</f>
        <v/>
      </c>
      <c r="E2746" t="str">
        <f>IF(A2746&lt;&gt;"",Belegerfassung!B2754,"")</f>
        <v/>
      </c>
      <c r="F2746" t="str">
        <f>IF(Belegerfassung!L2754="","",IF(Belegerfassung!L2754&lt;&gt;"",IF(Belegerfassung!L2754&lt;&gt;"",IF(Belegerfassung!J2754&lt;&gt;0,VLOOKUP(Belegerfassung!L2754,Abfrage!$A$2:$C$19,2,),VLOOKUP(Belegerfassung!L2754,Abfrage!$A$2:$C$19,3,)),"")))</f>
        <v/>
      </c>
      <c r="G2746" t="str">
        <f t="shared" si="126"/>
        <v/>
      </c>
      <c r="H2746" s="31" t="str">
        <f>IF(A2746&lt;&gt;"",-Belegerfassung!J2754+Belegerfassung!K2754,"")</f>
        <v/>
      </c>
      <c r="I2746" s="49" t="str">
        <f>IFERROR(IF(H2746&lt;&gt;"",Belegerfassung!L2754*100,""),IF(OR(Belegerfassung!L2754="Leistung EU - Erlöse",Belegerfassung!L2754="Lieferungen EU-Erlöse",Belegerfassung!L2754="EUST",Belegerfassung!L2754="Bauleistungen 20%")=TRUE,"",MID(Belegerfassung!L2754,4,2)))</f>
        <v/>
      </c>
      <c r="J2746" s="6" t="str">
        <f>IF(A2746&lt;&gt;"",LEFT(Belegerfassung!D2754,40),"")</f>
        <v/>
      </c>
      <c r="K2746" t="str">
        <f>IF(A2746&lt;&gt;"",VLOOKUP(D2746,Abfrage!$F$2:$G$21,2,FALSE),"")</f>
        <v/>
      </c>
      <c r="L2746" s="6" t="str">
        <f>IF(Belegerfassung!H2754&lt;&gt;"",Belegerfassung!H2754,"")</f>
        <v/>
      </c>
      <c r="M2746" t="str">
        <f>IFERROR(IF(Belegerfassung!E2754&lt;&gt;"",VLOOKUP(Belegerfassung!E2754,Abfrage!$L$2:$M$15,2,),""),"")</f>
        <v/>
      </c>
      <c r="N2746" t="str">
        <f t="shared" si="127"/>
        <v/>
      </c>
      <c r="O2746" t="str">
        <f t="shared" si="128"/>
        <v/>
      </c>
      <c r="P2746" t="str">
        <f>IF(Belegerfassung!G2754&lt;&gt;"",CONCATENATE(Belegerfassung!G2754,".pdf"),"")</f>
        <v/>
      </c>
    </row>
    <row r="2747" spans="1:16">
      <c r="A2747" t="str">
        <f>IF(Belegerfassung!C2755&lt;&gt;"",0,"")</f>
        <v/>
      </c>
      <c r="B2747" t="str">
        <f>IFERROR(VLOOKUP(Belegerfassung!I2755,Konten!A:D,2,FALSE),"")</f>
        <v/>
      </c>
      <c r="C2747" t="str">
        <f>IF(A2747&lt;&gt;"",TEXT(Belegerfassung!C2755,"TT.MM.JJJJ"),"")</f>
        <v/>
      </c>
      <c r="D2747" t="str">
        <f>IFERROR(VLOOKUP(Belegerfassung!A2755,Abfrage!$E$2:$F$20,2,FALSE),"")</f>
        <v/>
      </c>
      <c r="E2747" t="str">
        <f>IF(A2747&lt;&gt;"",Belegerfassung!B2755,"")</f>
        <v/>
      </c>
      <c r="F2747" t="str">
        <f>IF(Belegerfassung!L2755="","",IF(Belegerfassung!L2755&lt;&gt;"",IF(Belegerfassung!L2755&lt;&gt;"",IF(Belegerfassung!J2755&lt;&gt;0,VLOOKUP(Belegerfassung!L2755,Abfrage!$A$2:$C$19,2,),VLOOKUP(Belegerfassung!L2755,Abfrage!$A$2:$C$19,3,)),"")))</f>
        <v/>
      </c>
      <c r="G2747" t="str">
        <f t="shared" si="126"/>
        <v/>
      </c>
      <c r="H2747" s="31" t="str">
        <f>IF(A2747&lt;&gt;"",-Belegerfassung!J2755+Belegerfassung!K2755,"")</f>
        <v/>
      </c>
      <c r="I2747" s="49" t="str">
        <f>IFERROR(IF(H2747&lt;&gt;"",Belegerfassung!L2755*100,""),IF(OR(Belegerfassung!L2755="Leistung EU - Erlöse",Belegerfassung!L2755="Lieferungen EU-Erlöse",Belegerfassung!L2755="EUST",Belegerfassung!L2755="Bauleistungen 20%")=TRUE,"",MID(Belegerfassung!L2755,4,2)))</f>
        <v/>
      </c>
      <c r="J2747" s="6" t="str">
        <f>IF(A2747&lt;&gt;"",LEFT(Belegerfassung!D2755,40),"")</f>
        <v/>
      </c>
      <c r="K2747" t="str">
        <f>IF(A2747&lt;&gt;"",VLOOKUP(D2747,Abfrage!$F$2:$G$21,2,FALSE),"")</f>
        <v/>
      </c>
      <c r="L2747" s="6" t="str">
        <f>IF(Belegerfassung!H2755&lt;&gt;"",Belegerfassung!H2755,"")</f>
        <v/>
      </c>
      <c r="M2747" t="str">
        <f>IFERROR(IF(Belegerfassung!E2755&lt;&gt;"",VLOOKUP(Belegerfassung!E2755,Abfrage!$L$2:$M$15,2,),""),"")</f>
        <v/>
      </c>
      <c r="N2747" t="str">
        <f t="shared" si="127"/>
        <v/>
      </c>
      <c r="O2747" t="str">
        <f t="shared" si="128"/>
        <v/>
      </c>
      <c r="P2747" t="str">
        <f>IF(Belegerfassung!G2755&lt;&gt;"",CONCATENATE(Belegerfassung!G2755,".pdf"),"")</f>
        <v/>
      </c>
    </row>
    <row r="2748" spans="1:16">
      <c r="A2748" t="str">
        <f>IF(Belegerfassung!C2756&lt;&gt;"",0,"")</f>
        <v/>
      </c>
      <c r="B2748" t="str">
        <f>IFERROR(VLOOKUP(Belegerfassung!I2756,Konten!A:D,2,FALSE),"")</f>
        <v/>
      </c>
      <c r="C2748" t="str">
        <f>IF(A2748&lt;&gt;"",TEXT(Belegerfassung!C2756,"TT.MM.JJJJ"),"")</f>
        <v/>
      </c>
      <c r="D2748" t="str">
        <f>IFERROR(VLOOKUP(Belegerfassung!A2756,Abfrage!$E$2:$F$20,2,FALSE),"")</f>
        <v/>
      </c>
      <c r="E2748" t="str">
        <f>IF(A2748&lt;&gt;"",Belegerfassung!B2756,"")</f>
        <v/>
      </c>
      <c r="F2748" t="str">
        <f>IF(Belegerfassung!L2756="","",IF(Belegerfassung!L2756&lt;&gt;"",IF(Belegerfassung!L2756&lt;&gt;"",IF(Belegerfassung!J2756&lt;&gt;0,VLOOKUP(Belegerfassung!L2756,Abfrage!$A$2:$C$19,2,),VLOOKUP(Belegerfassung!L2756,Abfrage!$A$2:$C$19,3,)),"")))</f>
        <v/>
      </c>
      <c r="G2748" t="str">
        <f t="shared" si="126"/>
        <v/>
      </c>
      <c r="H2748" s="31" t="str">
        <f>IF(A2748&lt;&gt;"",-Belegerfassung!J2756+Belegerfassung!K2756,"")</f>
        <v/>
      </c>
      <c r="I2748" s="49" t="str">
        <f>IFERROR(IF(H2748&lt;&gt;"",Belegerfassung!L2756*100,""),IF(OR(Belegerfassung!L2756="Leistung EU - Erlöse",Belegerfassung!L2756="Lieferungen EU-Erlöse",Belegerfassung!L2756="EUST",Belegerfassung!L2756="Bauleistungen 20%")=TRUE,"",MID(Belegerfassung!L2756,4,2)))</f>
        <v/>
      </c>
      <c r="J2748" s="6" t="str">
        <f>IF(A2748&lt;&gt;"",LEFT(Belegerfassung!D2756,40),"")</f>
        <v/>
      </c>
      <c r="K2748" t="str">
        <f>IF(A2748&lt;&gt;"",VLOOKUP(D2748,Abfrage!$F$2:$G$21,2,FALSE),"")</f>
        <v/>
      </c>
      <c r="L2748" s="6" t="str">
        <f>IF(Belegerfassung!H2756&lt;&gt;"",Belegerfassung!H2756,"")</f>
        <v/>
      </c>
      <c r="M2748" t="str">
        <f>IFERROR(IF(Belegerfassung!E2756&lt;&gt;"",VLOOKUP(Belegerfassung!E2756,Abfrage!$L$2:$M$15,2,),""),"")</f>
        <v/>
      </c>
      <c r="N2748" t="str">
        <f t="shared" si="127"/>
        <v/>
      </c>
      <c r="O2748" t="str">
        <f t="shared" si="128"/>
        <v/>
      </c>
      <c r="P2748" t="str">
        <f>IF(Belegerfassung!G2756&lt;&gt;"",CONCATENATE(Belegerfassung!G2756,".pdf"),"")</f>
        <v/>
      </c>
    </row>
    <row r="2749" spans="1:16">
      <c r="A2749" t="str">
        <f>IF(Belegerfassung!C2757&lt;&gt;"",0,"")</f>
        <v/>
      </c>
      <c r="B2749" t="str">
        <f>IFERROR(VLOOKUP(Belegerfassung!I2757,Konten!A:D,2,FALSE),"")</f>
        <v/>
      </c>
      <c r="C2749" t="str">
        <f>IF(A2749&lt;&gt;"",TEXT(Belegerfassung!C2757,"TT.MM.JJJJ"),"")</f>
        <v/>
      </c>
      <c r="D2749" t="str">
        <f>IFERROR(VLOOKUP(Belegerfassung!A2757,Abfrage!$E$2:$F$20,2,FALSE),"")</f>
        <v/>
      </c>
      <c r="E2749" t="str">
        <f>IF(A2749&lt;&gt;"",Belegerfassung!B2757,"")</f>
        <v/>
      </c>
      <c r="F2749" t="str">
        <f>IF(Belegerfassung!L2757="","",IF(Belegerfassung!L2757&lt;&gt;"",IF(Belegerfassung!L2757&lt;&gt;"",IF(Belegerfassung!J2757&lt;&gt;0,VLOOKUP(Belegerfassung!L2757,Abfrage!$A$2:$C$19,2,),VLOOKUP(Belegerfassung!L2757,Abfrage!$A$2:$C$19,3,)),"")))</f>
        <v/>
      </c>
      <c r="G2749" t="str">
        <f t="shared" si="126"/>
        <v/>
      </c>
      <c r="H2749" s="31" t="str">
        <f>IF(A2749&lt;&gt;"",-Belegerfassung!J2757+Belegerfassung!K2757,"")</f>
        <v/>
      </c>
      <c r="I2749" s="49" t="str">
        <f>IFERROR(IF(H2749&lt;&gt;"",Belegerfassung!L2757*100,""),IF(OR(Belegerfassung!L2757="Leistung EU - Erlöse",Belegerfassung!L2757="Lieferungen EU-Erlöse",Belegerfassung!L2757="EUST",Belegerfassung!L2757="Bauleistungen 20%")=TRUE,"",MID(Belegerfassung!L2757,4,2)))</f>
        <v/>
      </c>
      <c r="J2749" s="6" t="str">
        <f>IF(A2749&lt;&gt;"",LEFT(Belegerfassung!D2757,40),"")</f>
        <v/>
      </c>
      <c r="K2749" t="str">
        <f>IF(A2749&lt;&gt;"",VLOOKUP(D2749,Abfrage!$F$2:$G$21,2,FALSE),"")</f>
        <v/>
      </c>
      <c r="L2749" s="6" t="str">
        <f>IF(Belegerfassung!H2757&lt;&gt;"",Belegerfassung!H2757,"")</f>
        <v/>
      </c>
      <c r="M2749" t="str">
        <f>IFERROR(IF(Belegerfassung!E2757&lt;&gt;"",VLOOKUP(Belegerfassung!E2757,Abfrage!$L$2:$M$15,2,),""),"")</f>
        <v/>
      </c>
      <c r="N2749" t="str">
        <f t="shared" si="127"/>
        <v/>
      </c>
      <c r="O2749" t="str">
        <f t="shared" si="128"/>
        <v/>
      </c>
      <c r="P2749" t="str">
        <f>IF(Belegerfassung!G2757&lt;&gt;"",CONCATENATE(Belegerfassung!G2757,".pdf"),"")</f>
        <v/>
      </c>
    </row>
    <row r="2750" spans="1:16">
      <c r="A2750" t="str">
        <f>IF(Belegerfassung!C2758&lt;&gt;"",0,"")</f>
        <v/>
      </c>
      <c r="B2750" t="str">
        <f>IFERROR(VLOOKUP(Belegerfassung!I2758,Konten!A:D,2,FALSE),"")</f>
        <v/>
      </c>
      <c r="C2750" t="str">
        <f>IF(A2750&lt;&gt;"",TEXT(Belegerfassung!C2758,"TT.MM.JJJJ"),"")</f>
        <v/>
      </c>
      <c r="D2750" t="str">
        <f>IFERROR(VLOOKUP(Belegerfassung!A2758,Abfrage!$E$2:$F$20,2,FALSE),"")</f>
        <v/>
      </c>
      <c r="E2750" t="str">
        <f>IF(A2750&lt;&gt;"",Belegerfassung!B2758,"")</f>
        <v/>
      </c>
      <c r="F2750" t="str">
        <f>IF(Belegerfassung!L2758="","",IF(Belegerfassung!L2758&lt;&gt;"",IF(Belegerfassung!L2758&lt;&gt;"",IF(Belegerfassung!J2758&lt;&gt;0,VLOOKUP(Belegerfassung!L2758,Abfrage!$A$2:$C$19,2,),VLOOKUP(Belegerfassung!L2758,Abfrage!$A$2:$C$19,3,)),"")))</f>
        <v/>
      </c>
      <c r="G2750" t="str">
        <f t="shared" si="126"/>
        <v/>
      </c>
      <c r="H2750" s="31" t="str">
        <f>IF(A2750&lt;&gt;"",-Belegerfassung!J2758+Belegerfassung!K2758,"")</f>
        <v/>
      </c>
      <c r="I2750" s="49" t="str">
        <f>IFERROR(IF(H2750&lt;&gt;"",Belegerfassung!L2758*100,""),IF(OR(Belegerfassung!L2758="Leistung EU - Erlöse",Belegerfassung!L2758="Lieferungen EU-Erlöse",Belegerfassung!L2758="EUST",Belegerfassung!L2758="Bauleistungen 20%")=TRUE,"",MID(Belegerfassung!L2758,4,2)))</f>
        <v/>
      </c>
      <c r="J2750" s="6" t="str">
        <f>IF(A2750&lt;&gt;"",LEFT(Belegerfassung!D2758,40),"")</f>
        <v/>
      </c>
      <c r="K2750" t="str">
        <f>IF(A2750&lt;&gt;"",VLOOKUP(D2750,Abfrage!$F$2:$G$21,2,FALSE),"")</f>
        <v/>
      </c>
      <c r="L2750" s="6" t="str">
        <f>IF(Belegerfassung!H2758&lt;&gt;"",Belegerfassung!H2758,"")</f>
        <v/>
      </c>
      <c r="M2750" t="str">
        <f>IFERROR(IF(Belegerfassung!E2758&lt;&gt;"",VLOOKUP(Belegerfassung!E2758,Abfrage!$L$2:$M$15,2,),""),"")</f>
        <v/>
      </c>
      <c r="N2750" t="str">
        <f t="shared" si="127"/>
        <v/>
      </c>
      <c r="O2750" t="str">
        <f t="shared" si="128"/>
        <v/>
      </c>
      <c r="P2750" t="str">
        <f>IF(Belegerfassung!G2758&lt;&gt;"",CONCATENATE(Belegerfassung!G2758,".pdf"),"")</f>
        <v/>
      </c>
    </row>
    <row r="2751" spans="1:16">
      <c r="A2751" t="str">
        <f>IF(Belegerfassung!C2759&lt;&gt;"",0,"")</f>
        <v/>
      </c>
      <c r="B2751" t="str">
        <f>IFERROR(VLOOKUP(Belegerfassung!I2759,Konten!A:D,2,FALSE),"")</f>
        <v/>
      </c>
      <c r="C2751" t="str">
        <f>IF(A2751&lt;&gt;"",TEXT(Belegerfassung!C2759,"TT.MM.JJJJ"),"")</f>
        <v/>
      </c>
      <c r="D2751" t="str">
        <f>IFERROR(VLOOKUP(Belegerfassung!A2759,Abfrage!$E$2:$F$20,2,FALSE),"")</f>
        <v/>
      </c>
      <c r="E2751" t="str">
        <f>IF(A2751&lt;&gt;"",Belegerfassung!B2759,"")</f>
        <v/>
      </c>
      <c r="F2751" t="str">
        <f>IF(Belegerfassung!L2759="","",IF(Belegerfassung!L2759&lt;&gt;"",IF(Belegerfassung!L2759&lt;&gt;"",IF(Belegerfassung!J2759&lt;&gt;0,VLOOKUP(Belegerfassung!L2759,Abfrage!$A$2:$C$19,2,),VLOOKUP(Belegerfassung!L2759,Abfrage!$A$2:$C$19,3,)),"")))</f>
        <v/>
      </c>
      <c r="G2751" t="str">
        <f t="shared" si="126"/>
        <v/>
      </c>
      <c r="H2751" s="31" t="str">
        <f>IF(A2751&lt;&gt;"",-Belegerfassung!J2759+Belegerfassung!K2759,"")</f>
        <v/>
      </c>
      <c r="I2751" s="49" t="str">
        <f>IFERROR(IF(H2751&lt;&gt;"",Belegerfassung!L2759*100,""),IF(OR(Belegerfassung!L2759="Leistung EU - Erlöse",Belegerfassung!L2759="Lieferungen EU-Erlöse",Belegerfassung!L2759="EUST",Belegerfassung!L2759="Bauleistungen 20%")=TRUE,"",MID(Belegerfassung!L2759,4,2)))</f>
        <v/>
      </c>
      <c r="J2751" s="6" t="str">
        <f>IF(A2751&lt;&gt;"",LEFT(Belegerfassung!D2759,40),"")</f>
        <v/>
      </c>
      <c r="K2751" t="str">
        <f>IF(A2751&lt;&gt;"",VLOOKUP(D2751,Abfrage!$F$2:$G$21,2,FALSE),"")</f>
        <v/>
      </c>
      <c r="L2751" s="6" t="str">
        <f>IF(Belegerfassung!H2759&lt;&gt;"",Belegerfassung!H2759,"")</f>
        <v/>
      </c>
      <c r="M2751" t="str">
        <f>IFERROR(IF(Belegerfassung!E2759&lt;&gt;"",VLOOKUP(Belegerfassung!E2759,Abfrage!$L$2:$M$15,2,),""),"")</f>
        <v/>
      </c>
      <c r="N2751" t="str">
        <f t="shared" si="127"/>
        <v/>
      </c>
      <c r="O2751" t="str">
        <f t="shared" si="128"/>
        <v/>
      </c>
      <c r="P2751" t="str">
        <f>IF(Belegerfassung!G2759&lt;&gt;"",CONCATENATE(Belegerfassung!G2759,".pdf"),"")</f>
        <v/>
      </c>
    </row>
    <row r="2752" spans="1:16">
      <c r="A2752" t="str">
        <f>IF(Belegerfassung!C2760&lt;&gt;"",0,"")</f>
        <v/>
      </c>
      <c r="B2752" t="str">
        <f>IFERROR(VLOOKUP(Belegerfassung!I2760,Konten!A:D,2,FALSE),"")</f>
        <v/>
      </c>
      <c r="C2752" t="str">
        <f>IF(A2752&lt;&gt;"",TEXT(Belegerfassung!C2760,"TT.MM.JJJJ"),"")</f>
        <v/>
      </c>
      <c r="D2752" t="str">
        <f>IFERROR(VLOOKUP(Belegerfassung!A2760,Abfrage!$E$2:$F$20,2,FALSE),"")</f>
        <v/>
      </c>
      <c r="E2752" t="str">
        <f>IF(A2752&lt;&gt;"",Belegerfassung!B2760,"")</f>
        <v/>
      </c>
      <c r="F2752" t="str">
        <f>IF(Belegerfassung!L2760="","",IF(Belegerfassung!L2760&lt;&gt;"",IF(Belegerfassung!L2760&lt;&gt;"",IF(Belegerfassung!J2760&lt;&gt;0,VLOOKUP(Belegerfassung!L2760,Abfrage!$A$2:$C$19,2,),VLOOKUP(Belegerfassung!L2760,Abfrage!$A$2:$C$19,3,)),"")))</f>
        <v/>
      </c>
      <c r="G2752" t="str">
        <f t="shared" si="126"/>
        <v/>
      </c>
      <c r="H2752" s="31" t="str">
        <f>IF(A2752&lt;&gt;"",-Belegerfassung!J2760+Belegerfassung!K2760,"")</f>
        <v/>
      </c>
      <c r="I2752" s="49" t="str">
        <f>IFERROR(IF(H2752&lt;&gt;"",Belegerfassung!L2760*100,""),IF(OR(Belegerfassung!L2760="Leistung EU - Erlöse",Belegerfassung!L2760="Lieferungen EU-Erlöse",Belegerfassung!L2760="EUST",Belegerfassung!L2760="Bauleistungen 20%")=TRUE,"",MID(Belegerfassung!L2760,4,2)))</f>
        <v/>
      </c>
      <c r="J2752" s="6" t="str">
        <f>IF(A2752&lt;&gt;"",LEFT(Belegerfassung!D2760,40),"")</f>
        <v/>
      </c>
      <c r="K2752" t="str">
        <f>IF(A2752&lt;&gt;"",VLOOKUP(D2752,Abfrage!$F$2:$G$21,2,FALSE),"")</f>
        <v/>
      </c>
      <c r="L2752" s="6" t="str">
        <f>IF(Belegerfassung!H2760&lt;&gt;"",Belegerfassung!H2760,"")</f>
        <v/>
      </c>
      <c r="M2752" t="str">
        <f>IFERROR(IF(Belegerfassung!E2760&lt;&gt;"",VLOOKUP(Belegerfassung!E2760,Abfrage!$L$2:$M$15,2,),""),"")</f>
        <v/>
      </c>
      <c r="N2752" t="str">
        <f t="shared" si="127"/>
        <v/>
      </c>
      <c r="O2752" t="str">
        <f t="shared" si="128"/>
        <v/>
      </c>
      <c r="P2752" t="str">
        <f>IF(Belegerfassung!G2760&lt;&gt;"",CONCATENATE(Belegerfassung!G2760,".pdf"),"")</f>
        <v/>
      </c>
    </row>
    <row r="2753" spans="1:16">
      <c r="A2753" t="str">
        <f>IF(Belegerfassung!C2761&lt;&gt;"",0,"")</f>
        <v/>
      </c>
      <c r="B2753" t="str">
        <f>IFERROR(VLOOKUP(Belegerfassung!I2761,Konten!A:D,2,FALSE),"")</f>
        <v/>
      </c>
      <c r="C2753" t="str">
        <f>IF(A2753&lt;&gt;"",TEXT(Belegerfassung!C2761,"TT.MM.JJJJ"),"")</f>
        <v/>
      </c>
      <c r="D2753" t="str">
        <f>IFERROR(VLOOKUP(Belegerfassung!A2761,Abfrage!$E$2:$F$20,2,FALSE),"")</f>
        <v/>
      </c>
      <c r="E2753" t="str">
        <f>IF(A2753&lt;&gt;"",Belegerfassung!B2761,"")</f>
        <v/>
      </c>
      <c r="F2753" t="str">
        <f>IF(Belegerfassung!L2761="","",IF(Belegerfassung!L2761&lt;&gt;"",IF(Belegerfassung!L2761&lt;&gt;"",IF(Belegerfassung!J2761&lt;&gt;0,VLOOKUP(Belegerfassung!L2761,Abfrage!$A$2:$C$19,2,),VLOOKUP(Belegerfassung!L2761,Abfrage!$A$2:$C$19,3,)),"")))</f>
        <v/>
      </c>
      <c r="G2753" t="str">
        <f t="shared" si="126"/>
        <v/>
      </c>
      <c r="H2753" s="31" t="str">
        <f>IF(A2753&lt;&gt;"",-Belegerfassung!J2761+Belegerfassung!K2761,"")</f>
        <v/>
      </c>
      <c r="I2753" s="49" t="str">
        <f>IFERROR(IF(H2753&lt;&gt;"",Belegerfassung!L2761*100,""),IF(OR(Belegerfassung!L2761="Leistung EU - Erlöse",Belegerfassung!L2761="Lieferungen EU-Erlöse",Belegerfassung!L2761="EUST",Belegerfassung!L2761="Bauleistungen 20%")=TRUE,"",MID(Belegerfassung!L2761,4,2)))</f>
        <v/>
      </c>
      <c r="J2753" s="6" t="str">
        <f>IF(A2753&lt;&gt;"",LEFT(Belegerfassung!D2761,40),"")</f>
        <v/>
      </c>
      <c r="K2753" t="str">
        <f>IF(A2753&lt;&gt;"",VLOOKUP(D2753,Abfrage!$F$2:$G$21,2,FALSE),"")</f>
        <v/>
      </c>
      <c r="L2753" s="6" t="str">
        <f>IF(Belegerfassung!H2761&lt;&gt;"",Belegerfassung!H2761,"")</f>
        <v/>
      </c>
      <c r="M2753" t="str">
        <f>IFERROR(IF(Belegerfassung!E2761&lt;&gt;"",VLOOKUP(Belegerfassung!E2761,Abfrage!$L$2:$M$15,2,),""),"")</f>
        <v/>
      </c>
      <c r="N2753" t="str">
        <f t="shared" si="127"/>
        <v/>
      </c>
      <c r="O2753" t="str">
        <f t="shared" si="128"/>
        <v/>
      </c>
      <c r="P2753" t="str">
        <f>IF(Belegerfassung!G2761&lt;&gt;"",CONCATENATE(Belegerfassung!G2761,".pdf"),"")</f>
        <v/>
      </c>
    </row>
    <row r="2754" spans="1:16">
      <c r="A2754" t="str">
        <f>IF(Belegerfassung!C2762&lt;&gt;"",0,"")</f>
        <v/>
      </c>
      <c r="B2754" t="str">
        <f>IFERROR(VLOOKUP(Belegerfassung!I2762,Konten!A:D,2,FALSE),"")</f>
        <v/>
      </c>
      <c r="C2754" t="str">
        <f>IF(A2754&lt;&gt;"",TEXT(Belegerfassung!C2762,"TT.MM.JJJJ"),"")</f>
        <v/>
      </c>
      <c r="D2754" t="str">
        <f>IFERROR(VLOOKUP(Belegerfassung!A2762,Abfrage!$E$2:$F$20,2,FALSE),"")</f>
        <v/>
      </c>
      <c r="E2754" t="str">
        <f>IF(A2754&lt;&gt;"",Belegerfassung!B2762,"")</f>
        <v/>
      </c>
      <c r="F2754" t="str">
        <f>IF(Belegerfassung!L2762="","",IF(Belegerfassung!L2762&lt;&gt;"",IF(Belegerfassung!L2762&lt;&gt;"",IF(Belegerfassung!J2762&lt;&gt;0,VLOOKUP(Belegerfassung!L2762,Abfrage!$A$2:$C$19,2,),VLOOKUP(Belegerfassung!L2762,Abfrage!$A$2:$C$19,3,)),"")))</f>
        <v/>
      </c>
      <c r="G2754" t="str">
        <f t="shared" si="126"/>
        <v/>
      </c>
      <c r="H2754" s="31" t="str">
        <f>IF(A2754&lt;&gt;"",-Belegerfassung!J2762+Belegerfassung!K2762,"")</f>
        <v/>
      </c>
      <c r="I2754" s="49" t="str">
        <f>IFERROR(IF(H2754&lt;&gt;"",Belegerfassung!L2762*100,""),IF(OR(Belegerfassung!L2762="Leistung EU - Erlöse",Belegerfassung!L2762="Lieferungen EU-Erlöse",Belegerfassung!L2762="EUST",Belegerfassung!L2762="Bauleistungen 20%")=TRUE,"",MID(Belegerfassung!L2762,4,2)))</f>
        <v/>
      </c>
      <c r="J2754" s="6" t="str">
        <f>IF(A2754&lt;&gt;"",LEFT(Belegerfassung!D2762,40),"")</f>
        <v/>
      </c>
      <c r="K2754" t="str">
        <f>IF(A2754&lt;&gt;"",VLOOKUP(D2754,Abfrage!$F$2:$G$21,2,FALSE),"")</f>
        <v/>
      </c>
      <c r="L2754" s="6" t="str">
        <f>IF(Belegerfassung!H2762&lt;&gt;"",Belegerfassung!H2762,"")</f>
        <v/>
      </c>
      <c r="M2754" t="str">
        <f>IFERROR(IF(Belegerfassung!E2762&lt;&gt;"",VLOOKUP(Belegerfassung!E2762,Abfrage!$L$2:$M$15,2,),""),"")</f>
        <v/>
      </c>
      <c r="N2754" t="str">
        <f t="shared" si="127"/>
        <v/>
      </c>
      <c r="O2754" t="str">
        <f t="shared" si="128"/>
        <v/>
      </c>
      <c r="P2754" t="str">
        <f>IF(Belegerfassung!G2762&lt;&gt;"",CONCATENATE(Belegerfassung!G2762,".pdf"),"")</f>
        <v/>
      </c>
    </row>
    <row r="2755" spans="1:16">
      <c r="A2755" t="str">
        <f>IF(Belegerfassung!C2763&lt;&gt;"",0,"")</f>
        <v/>
      </c>
      <c r="B2755" t="str">
        <f>IFERROR(VLOOKUP(Belegerfassung!I2763,Konten!A:D,2,FALSE),"")</f>
        <v/>
      </c>
      <c r="C2755" t="str">
        <f>IF(A2755&lt;&gt;"",TEXT(Belegerfassung!C2763,"TT.MM.JJJJ"),"")</f>
        <v/>
      </c>
      <c r="D2755" t="str">
        <f>IFERROR(VLOOKUP(Belegerfassung!A2763,Abfrage!$E$2:$F$20,2,FALSE),"")</f>
        <v/>
      </c>
      <c r="E2755" t="str">
        <f>IF(A2755&lt;&gt;"",Belegerfassung!B2763,"")</f>
        <v/>
      </c>
      <c r="F2755" t="str">
        <f>IF(Belegerfassung!L2763="","",IF(Belegerfassung!L2763&lt;&gt;"",IF(Belegerfassung!L2763&lt;&gt;"",IF(Belegerfassung!J2763&lt;&gt;0,VLOOKUP(Belegerfassung!L2763,Abfrage!$A$2:$C$19,2,),VLOOKUP(Belegerfassung!L2763,Abfrage!$A$2:$C$19,3,)),"")))</f>
        <v/>
      </c>
      <c r="G2755" t="str">
        <f t="shared" ref="G2755:G2818" si="129">IF(A2755&lt;&gt;"",1,"")</f>
        <v/>
      </c>
      <c r="H2755" s="31" t="str">
        <f>IF(A2755&lt;&gt;"",-Belegerfassung!J2763+Belegerfassung!K2763,"")</f>
        <v/>
      </c>
      <c r="I2755" s="49" t="str">
        <f>IFERROR(IF(H2755&lt;&gt;"",Belegerfassung!L2763*100,""),IF(OR(Belegerfassung!L2763="Leistung EU - Erlöse",Belegerfassung!L2763="Lieferungen EU-Erlöse",Belegerfassung!L2763="EUST",Belegerfassung!L2763="Bauleistungen 20%")=TRUE,"",MID(Belegerfassung!L2763,4,2)))</f>
        <v/>
      </c>
      <c r="J2755" s="6" t="str">
        <f>IF(A2755&lt;&gt;"",LEFT(Belegerfassung!D2763,40),"")</f>
        <v/>
      </c>
      <c r="K2755" t="str">
        <f>IF(A2755&lt;&gt;"",VLOOKUP(D2755,Abfrage!$F$2:$G$21,2,FALSE),"")</f>
        <v/>
      </c>
      <c r="L2755" s="6" t="str">
        <f>IF(Belegerfassung!H2763&lt;&gt;"",Belegerfassung!H2763,"")</f>
        <v/>
      </c>
      <c r="M2755" t="str">
        <f>IFERROR(IF(Belegerfassung!E2763&lt;&gt;"",VLOOKUP(Belegerfassung!E2763,Abfrage!$L$2:$M$15,2,),""),"")</f>
        <v/>
      </c>
      <c r="N2755" t="str">
        <f t="shared" ref="N2755:N2818" si="130">IF(A2755&lt;&gt;"","E","")</f>
        <v/>
      </c>
      <c r="O2755" t="str">
        <f t="shared" ref="O2755:O2818" si="131">IF(A2755&lt;&gt;"","A","")</f>
        <v/>
      </c>
      <c r="P2755" t="str">
        <f>IF(Belegerfassung!G2763&lt;&gt;"",CONCATENATE(Belegerfassung!G2763,".pdf"),"")</f>
        <v/>
      </c>
    </row>
    <row r="2756" spans="1:16">
      <c r="A2756" t="str">
        <f>IF(Belegerfassung!C2764&lt;&gt;"",0,"")</f>
        <v/>
      </c>
      <c r="B2756" t="str">
        <f>IFERROR(VLOOKUP(Belegerfassung!I2764,Konten!A:D,2,FALSE),"")</f>
        <v/>
      </c>
      <c r="C2756" t="str">
        <f>IF(A2756&lt;&gt;"",TEXT(Belegerfassung!C2764,"TT.MM.JJJJ"),"")</f>
        <v/>
      </c>
      <c r="D2756" t="str">
        <f>IFERROR(VLOOKUP(Belegerfassung!A2764,Abfrage!$E$2:$F$20,2,FALSE),"")</f>
        <v/>
      </c>
      <c r="E2756" t="str">
        <f>IF(A2756&lt;&gt;"",Belegerfassung!B2764,"")</f>
        <v/>
      </c>
      <c r="F2756" t="str">
        <f>IF(Belegerfassung!L2764="","",IF(Belegerfassung!L2764&lt;&gt;"",IF(Belegerfassung!L2764&lt;&gt;"",IF(Belegerfassung!J2764&lt;&gt;0,VLOOKUP(Belegerfassung!L2764,Abfrage!$A$2:$C$19,2,),VLOOKUP(Belegerfassung!L2764,Abfrage!$A$2:$C$19,3,)),"")))</f>
        <v/>
      </c>
      <c r="G2756" t="str">
        <f t="shared" si="129"/>
        <v/>
      </c>
      <c r="H2756" s="31" t="str">
        <f>IF(A2756&lt;&gt;"",-Belegerfassung!J2764+Belegerfassung!K2764,"")</f>
        <v/>
      </c>
      <c r="I2756" s="49" t="str">
        <f>IFERROR(IF(H2756&lt;&gt;"",Belegerfassung!L2764*100,""),IF(OR(Belegerfassung!L2764="Leistung EU - Erlöse",Belegerfassung!L2764="Lieferungen EU-Erlöse",Belegerfassung!L2764="EUST",Belegerfassung!L2764="Bauleistungen 20%")=TRUE,"",MID(Belegerfassung!L2764,4,2)))</f>
        <v/>
      </c>
      <c r="J2756" s="6" t="str">
        <f>IF(A2756&lt;&gt;"",LEFT(Belegerfassung!D2764,40),"")</f>
        <v/>
      </c>
      <c r="K2756" t="str">
        <f>IF(A2756&lt;&gt;"",VLOOKUP(D2756,Abfrage!$F$2:$G$21,2,FALSE),"")</f>
        <v/>
      </c>
      <c r="L2756" s="6" t="str">
        <f>IF(Belegerfassung!H2764&lt;&gt;"",Belegerfassung!H2764,"")</f>
        <v/>
      </c>
      <c r="M2756" t="str">
        <f>IFERROR(IF(Belegerfassung!E2764&lt;&gt;"",VLOOKUP(Belegerfassung!E2764,Abfrage!$L$2:$M$15,2,),""),"")</f>
        <v/>
      </c>
      <c r="N2756" t="str">
        <f t="shared" si="130"/>
        <v/>
      </c>
      <c r="O2756" t="str">
        <f t="shared" si="131"/>
        <v/>
      </c>
      <c r="P2756" t="str">
        <f>IF(Belegerfassung!G2764&lt;&gt;"",CONCATENATE(Belegerfassung!G2764,".pdf"),"")</f>
        <v/>
      </c>
    </row>
    <row r="2757" spans="1:16">
      <c r="A2757" t="str">
        <f>IF(Belegerfassung!C2765&lt;&gt;"",0,"")</f>
        <v/>
      </c>
      <c r="B2757" t="str">
        <f>IFERROR(VLOOKUP(Belegerfassung!I2765,Konten!A:D,2,FALSE),"")</f>
        <v/>
      </c>
      <c r="C2757" t="str">
        <f>IF(A2757&lt;&gt;"",TEXT(Belegerfassung!C2765,"TT.MM.JJJJ"),"")</f>
        <v/>
      </c>
      <c r="D2757" t="str">
        <f>IFERROR(VLOOKUP(Belegerfassung!A2765,Abfrage!$E$2:$F$20,2,FALSE),"")</f>
        <v/>
      </c>
      <c r="E2757" t="str">
        <f>IF(A2757&lt;&gt;"",Belegerfassung!B2765,"")</f>
        <v/>
      </c>
      <c r="F2757" t="str">
        <f>IF(Belegerfassung!L2765="","",IF(Belegerfassung!L2765&lt;&gt;"",IF(Belegerfassung!L2765&lt;&gt;"",IF(Belegerfassung!J2765&lt;&gt;0,VLOOKUP(Belegerfassung!L2765,Abfrage!$A$2:$C$19,2,),VLOOKUP(Belegerfassung!L2765,Abfrage!$A$2:$C$19,3,)),"")))</f>
        <v/>
      </c>
      <c r="G2757" t="str">
        <f t="shared" si="129"/>
        <v/>
      </c>
      <c r="H2757" s="31" t="str">
        <f>IF(A2757&lt;&gt;"",-Belegerfassung!J2765+Belegerfassung!K2765,"")</f>
        <v/>
      </c>
      <c r="I2757" s="49" t="str">
        <f>IFERROR(IF(H2757&lt;&gt;"",Belegerfassung!L2765*100,""),IF(OR(Belegerfassung!L2765="Leistung EU - Erlöse",Belegerfassung!L2765="Lieferungen EU-Erlöse",Belegerfassung!L2765="EUST",Belegerfassung!L2765="Bauleistungen 20%")=TRUE,"",MID(Belegerfassung!L2765,4,2)))</f>
        <v/>
      </c>
      <c r="J2757" s="6" t="str">
        <f>IF(A2757&lt;&gt;"",LEFT(Belegerfassung!D2765,40),"")</f>
        <v/>
      </c>
      <c r="K2757" t="str">
        <f>IF(A2757&lt;&gt;"",VLOOKUP(D2757,Abfrage!$F$2:$G$21,2,FALSE),"")</f>
        <v/>
      </c>
      <c r="L2757" s="6" t="str">
        <f>IF(Belegerfassung!H2765&lt;&gt;"",Belegerfassung!H2765,"")</f>
        <v/>
      </c>
      <c r="M2757" t="str">
        <f>IFERROR(IF(Belegerfassung!E2765&lt;&gt;"",VLOOKUP(Belegerfassung!E2765,Abfrage!$L$2:$M$15,2,),""),"")</f>
        <v/>
      </c>
      <c r="N2757" t="str">
        <f t="shared" si="130"/>
        <v/>
      </c>
      <c r="O2757" t="str">
        <f t="shared" si="131"/>
        <v/>
      </c>
      <c r="P2757" t="str">
        <f>IF(Belegerfassung!G2765&lt;&gt;"",CONCATENATE(Belegerfassung!G2765,".pdf"),"")</f>
        <v/>
      </c>
    </row>
    <row r="2758" spans="1:16">
      <c r="A2758" t="str">
        <f>IF(Belegerfassung!C2766&lt;&gt;"",0,"")</f>
        <v/>
      </c>
      <c r="B2758" t="str">
        <f>IFERROR(VLOOKUP(Belegerfassung!I2766,Konten!A:D,2,FALSE),"")</f>
        <v/>
      </c>
      <c r="C2758" t="str">
        <f>IF(A2758&lt;&gt;"",TEXT(Belegerfassung!C2766,"TT.MM.JJJJ"),"")</f>
        <v/>
      </c>
      <c r="D2758" t="str">
        <f>IFERROR(VLOOKUP(Belegerfassung!A2766,Abfrage!$E$2:$F$20,2,FALSE),"")</f>
        <v/>
      </c>
      <c r="E2758" t="str">
        <f>IF(A2758&lt;&gt;"",Belegerfassung!B2766,"")</f>
        <v/>
      </c>
      <c r="F2758" t="str">
        <f>IF(Belegerfassung!L2766="","",IF(Belegerfassung!L2766&lt;&gt;"",IF(Belegerfassung!L2766&lt;&gt;"",IF(Belegerfassung!J2766&lt;&gt;0,VLOOKUP(Belegerfassung!L2766,Abfrage!$A$2:$C$19,2,),VLOOKUP(Belegerfassung!L2766,Abfrage!$A$2:$C$19,3,)),"")))</f>
        <v/>
      </c>
      <c r="G2758" t="str">
        <f t="shared" si="129"/>
        <v/>
      </c>
      <c r="H2758" s="31" t="str">
        <f>IF(A2758&lt;&gt;"",-Belegerfassung!J2766+Belegerfassung!K2766,"")</f>
        <v/>
      </c>
      <c r="I2758" s="49" t="str">
        <f>IFERROR(IF(H2758&lt;&gt;"",Belegerfassung!L2766*100,""),IF(OR(Belegerfassung!L2766="Leistung EU - Erlöse",Belegerfassung!L2766="Lieferungen EU-Erlöse",Belegerfassung!L2766="EUST",Belegerfassung!L2766="Bauleistungen 20%")=TRUE,"",MID(Belegerfassung!L2766,4,2)))</f>
        <v/>
      </c>
      <c r="J2758" s="6" t="str">
        <f>IF(A2758&lt;&gt;"",LEFT(Belegerfassung!D2766,40),"")</f>
        <v/>
      </c>
      <c r="K2758" t="str">
        <f>IF(A2758&lt;&gt;"",VLOOKUP(D2758,Abfrage!$F$2:$G$21,2,FALSE),"")</f>
        <v/>
      </c>
      <c r="L2758" s="6" t="str">
        <f>IF(Belegerfassung!H2766&lt;&gt;"",Belegerfassung!H2766,"")</f>
        <v/>
      </c>
      <c r="M2758" t="str">
        <f>IFERROR(IF(Belegerfassung!E2766&lt;&gt;"",VLOOKUP(Belegerfassung!E2766,Abfrage!$L$2:$M$15,2,),""),"")</f>
        <v/>
      </c>
      <c r="N2758" t="str">
        <f t="shared" si="130"/>
        <v/>
      </c>
      <c r="O2758" t="str">
        <f t="shared" si="131"/>
        <v/>
      </c>
      <c r="P2758" t="str">
        <f>IF(Belegerfassung!G2766&lt;&gt;"",CONCATENATE(Belegerfassung!G2766,".pdf"),"")</f>
        <v/>
      </c>
    </row>
    <row r="2759" spans="1:16">
      <c r="A2759" t="str">
        <f>IF(Belegerfassung!C2767&lt;&gt;"",0,"")</f>
        <v/>
      </c>
      <c r="B2759" t="str">
        <f>IFERROR(VLOOKUP(Belegerfassung!I2767,Konten!A:D,2,FALSE),"")</f>
        <v/>
      </c>
      <c r="C2759" t="str">
        <f>IF(A2759&lt;&gt;"",TEXT(Belegerfassung!C2767,"TT.MM.JJJJ"),"")</f>
        <v/>
      </c>
      <c r="D2759" t="str">
        <f>IFERROR(VLOOKUP(Belegerfassung!A2767,Abfrage!$E$2:$F$20,2,FALSE),"")</f>
        <v/>
      </c>
      <c r="E2759" t="str">
        <f>IF(A2759&lt;&gt;"",Belegerfassung!B2767,"")</f>
        <v/>
      </c>
      <c r="F2759" t="str">
        <f>IF(Belegerfassung!L2767="","",IF(Belegerfassung!L2767&lt;&gt;"",IF(Belegerfassung!L2767&lt;&gt;"",IF(Belegerfassung!J2767&lt;&gt;0,VLOOKUP(Belegerfassung!L2767,Abfrage!$A$2:$C$19,2,),VLOOKUP(Belegerfassung!L2767,Abfrage!$A$2:$C$19,3,)),"")))</f>
        <v/>
      </c>
      <c r="G2759" t="str">
        <f t="shared" si="129"/>
        <v/>
      </c>
      <c r="H2759" s="31" t="str">
        <f>IF(A2759&lt;&gt;"",-Belegerfassung!J2767+Belegerfassung!K2767,"")</f>
        <v/>
      </c>
      <c r="I2759" s="49" t="str">
        <f>IFERROR(IF(H2759&lt;&gt;"",Belegerfassung!L2767*100,""),IF(OR(Belegerfassung!L2767="Leistung EU - Erlöse",Belegerfassung!L2767="Lieferungen EU-Erlöse",Belegerfassung!L2767="EUST",Belegerfassung!L2767="Bauleistungen 20%")=TRUE,"",MID(Belegerfassung!L2767,4,2)))</f>
        <v/>
      </c>
      <c r="J2759" s="6" t="str">
        <f>IF(A2759&lt;&gt;"",LEFT(Belegerfassung!D2767,40),"")</f>
        <v/>
      </c>
      <c r="K2759" t="str">
        <f>IF(A2759&lt;&gt;"",VLOOKUP(D2759,Abfrage!$F$2:$G$21,2,FALSE),"")</f>
        <v/>
      </c>
      <c r="L2759" s="6" t="str">
        <f>IF(Belegerfassung!H2767&lt;&gt;"",Belegerfassung!H2767,"")</f>
        <v/>
      </c>
      <c r="M2759" t="str">
        <f>IFERROR(IF(Belegerfassung!E2767&lt;&gt;"",VLOOKUP(Belegerfassung!E2767,Abfrage!$L$2:$M$15,2,),""),"")</f>
        <v/>
      </c>
      <c r="N2759" t="str">
        <f t="shared" si="130"/>
        <v/>
      </c>
      <c r="O2759" t="str">
        <f t="shared" si="131"/>
        <v/>
      </c>
      <c r="P2759" t="str">
        <f>IF(Belegerfassung!G2767&lt;&gt;"",CONCATENATE(Belegerfassung!G2767,".pdf"),"")</f>
        <v/>
      </c>
    </row>
    <row r="2760" spans="1:16">
      <c r="A2760" t="str">
        <f>IF(Belegerfassung!C2768&lt;&gt;"",0,"")</f>
        <v/>
      </c>
      <c r="B2760" t="str">
        <f>IFERROR(VLOOKUP(Belegerfassung!I2768,Konten!A:D,2,FALSE),"")</f>
        <v/>
      </c>
      <c r="C2760" t="str">
        <f>IF(A2760&lt;&gt;"",TEXT(Belegerfassung!C2768,"TT.MM.JJJJ"),"")</f>
        <v/>
      </c>
      <c r="D2760" t="str">
        <f>IFERROR(VLOOKUP(Belegerfassung!A2768,Abfrage!$E$2:$F$20,2,FALSE),"")</f>
        <v/>
      </c>
      <c r="E2760" t="str">
        <f>IF(A2760&lt;&gt;"",Belegerfassung!B2768,"")</f>
        <v/>
      </c>
      <c r="F2760" t="str">
        <f>IF(Belegerfassung!L2768="","",IF(Belegerfassung!L2768&lt;&gt;"",IF(Belegerfassung!L2768&lt;&gt;"",IF(Belegerfassung!J2768&lt;&gt;0,VLOOKUP(Belegerfassung!L2768,Abfrage!$A$2:$C$19,2,),VLOOKUP(Belegerfassung!L2768,Abfrage!$A$2:$C$19,3,)),"")))</f>
        <v/>
      </c>
      <c r="G2760" t="str">
        <f t="shared" si="129"/>
        <v/>
      </c>
      <c r="H2760" s="31" t="str">
        <f>IF(A2760&lt;&gt;"",-Belegerfassung!J2768+Belegerfassung!K2768,"")</f>
        <v/>
      </c>
      <c r="I2760" s="49" t="str">
        <f>IFERROR(IF(H2760&lt;&gt;"",Belegerfassung!L2768*100,""),IF(OR(Belegerfassung!L2768="Leistung EU - Erlöse",Belegerfassung!L2768="Lieferungen EU-Erlöse",Belegerfassung!L2768="EUST",Belegerfassung!L2768="Bauleistungen 20%")=TRUE,"",MID(Belegerfassung!L2768,4,2)))</f>
        <v/>
      </c>
      <c r="J2760" s="6" t="str">
        <f>IF(A2760&lt;&gt;"",LEFT(Belegerfassung!D2768,40),"")</f>
        <v/>
      </c>
      <c r="K2760" t="str">
        <f>IF(A2760&lt;&gt;"",VLOOKUP(D2760,Abfrage!$F$2:$G$21,2,FALSE),"")</f>
        <v/>
      </c>
      <c r="L2760" s="6" t="str">
        <f>IF(Belegerfassung!H2768&lt;&gt;"",Belegerfassung!H2768,"")</f>
        <v/>
      </c>
      <c r="M2760" t="str">
        <f>IFERROR(IF(Belegerfassung!E2768&lt;&gt;"",VLOOKUP(Belegerfassung!E2768,Abfrage!$L$2:$M$15,2,),""),"")</f>
        <v/>
      </c>
      <c r="N2760" t="str">
        <f t="shared" si="130"/>
        <v/>
      </c>
      <c r="O2760" t="str">
        <f t="shared" si="131"/>
        <v/>
      </c>
      <c r="P2760" t="str">
        <f>IF(Belegerfassung!G2768&lt;&gt;"",CONCATENATE(Belegerfassung!G2768,".pdf"),"")</f>
        <v/>
      </c>
    </row>
    <row r="2761" spans="1:16">
      <c r="A2761" t="str">
        <f>IF(Belegerfassung!C2769&lt;&gt;"",0,"")</f>
        <v/>
      </c>
      <c r="B2761" t="str">
        <f>IFERROR(VLOOKUP(Belegerfassung!I2769,Konten!A:D,2,FALSE),"")</f>
        <v/>
      </c>
      <c r="C2761" t="str">
        <f>IF(A2761&lt;&gt;"",TEXT(Belegerfassung!C2769,"TT.MM.JJJJ"),"")</f>
        <v/>
      </c>
      <c r="D2761" t="str">
        <f>IFERROR(VLOOKUP(Belegerfassung!A2769,Abfrage!$E$2:$F$20,2,FALSE),"")</f>
        <v/>
      </c>
      <c r="E2761" t="str">
        <f>IF(A2761&lt;&gt;"",Belegerfassung!B2769,"")</f>
        <v/>
      </c>
      <c r="F2761" t="str">
        <f>IF(Belegerfassung!L2769="","",IF(Belegerfassung!L2769&lt;&gt;"",IF(Belegerfassung!L2769&lt;&gt;"",IF(Belegerfassung!J2769&lt;&gt;0,VLOOKUP(Belegerfassung!L2769,Abfrage!$A$2:$C$19,2,),VLOOKUP(Belegerfassung!L2769,Abfrage!$A$2:$C$19,3,)),"")))</f>
        <v/>
      </c>
      <c r="G2761" t="str">
        <f t="shared" si="129"/>
        <v/>
      </c>
      <c r="H2761" s="31" t="str">
        <f>IF(A2761&lt;&gt;"",-Belegerfassung!J2769+Belegerfassung!K2769,"")</f>
        <v/>
      </c>
      <c r="I2761" s="49" t="str">
        <f>IFERROR(IF(H2761&lt;&gt;"",Belegerfassung!L2769*100,""),IF(OR(Belegerfassung!L2769="Leistung EU - Erlöse",Belegerfassung!L2769="Lieferungen EU-Erlöse",Belegerfassung!L2769="EUST",Belegerfassung!L2769="Bauleistungen 20%")=TRUE,"",MID(Belegerfassung!L2769,4,2)))</f>
        <v/>
      </c>
      <c r="J2761" s="6" t="str">
        <f>IF(A2761&lt;&gt;"",LEFT(Belegerfassung!D2769,40),"")</f>
        <v/>
      </c>
      <c r="K2761" t="str">
        <f>IF(A2761&lt;&gt;"",VLOOKUP(D2761,Abfrage!$F$2:$G$21,2,FALSE),"")</f>
        <v/>
      </c>
      <c r="L2761" s="6" t="str">
        <f>IF(Belegerfassung!H2769&lt;&gt;"",Belegerfassung!H2769,"")</f>
        <v/>
      </c>
      <c r="M2761" t="str">
        <f>IFERROR(IF(Belegerfassung!E2769&lt;&gt;"",VLOOKUP(Belegerfassung!E2769,Abfrage!$L$2:$M$15,2,),""),"")</f>
        <v/>
      </c>
      <c r="N2761" t="str">
        <f t="shared" si="130"/>
        <v/>
      </c>
      <c r="O2761" t="str">
        <f t="shared" si="131"/>
        <v/>
      </c>
      <c r="P2761" t="str">
        <f>IF(Belegerfassung!G2769&lt;&gt;"",CONCATENATE(Belegerfassung!G2769,".pdf"),"")</f>
        <v/>
      </c>
    </row>
    <row r="2762" spans="1:16">
      <c r="A2762" t="str">
        <f>IF(Belegerfassung!C2770&lt;&gt;"",0,"")</f>
        <v/>
      </c>
      <c r="B2762" t="str">
        <f>IFERROR(VLOOKUP(Belegerfassung!I2770,Konten!A:D,2,FALSE),"")</f>
        <v/>
      </c>
      <c r="C2762" t="str">
        <f>IF(A2762&lt;&gt;"",TEXT(Belegerfassung!C2770,"TT.MM.JJJJ"),"")</f>
        <v/>
      </c>
      <c r="D2762" t="str">
        <f>IFERROR(VLOOKUP(Belegerfassung!A2770,Abfrage!$E$2:$F$20,2,FALSE),"")</f>
        <v/>
      </c>
      <c r="E2762" t="str">
        <f>IF(A2762&lt;&gt;"",Belegerfassung!B2770,"")</f>
        <v/>
      </c>
      <c r="F2762" t="str">
        <f>IF(Belegerfassung!L2770="","",IF(Belegerfassung!L2770&lt;&gt;"",IF(Belegerfassung!L2770&lt;&gt;"",IF(Belegerfassung!J2770&lt;&gt;0,VLOOKUP(Belegerfassung!L2770,Abfrage!$A$2:$C$19,2,),VLOOKUP(Belegerfassung!L2770,Abfrage!$A$2:$C$19,3,)),"")))</f>
        <v/>
      </c>
      <c r="G2762" t="str">
        <f t="shared" si="129"/>
        <v/>
      </c>
      <c r="H2762" s="31" t="str">
        <f>IF(A2762&lt;&gt;"",-Belegerfassung!J2770+Belegerfassung!K2770,"")</f>
        <v/>
      </c>
      <c r="I2762" s="49" t="str">
        <f>IFERROR(IF(H2762&lt;&gt;"",Belegerfassung!L2770*100,""),IF(OR(Belegerfassung!L2770="Leistung EU - Erlöse",Belegerfassung!L2770="Lieferungen EU-Erlöse",Belegerfassung!L2770="EUST",Belegerfassung!L2770="Bauleistungen 20%")=TRUE,"",MID(Belegerfassung!L2770,4,2)))</f>
        <v/>
      </c>
      <c r="J2762" s="6" t="str">
        <f>IF(A2762&lt;&gt;"",LEFT(Belegerfassung!D2770,40),"")</f>
        <v/>
      </c>
      <c r="K2762" t="str">
        <f>IF(A2762&lt;&gt;"",VLOOKUP(D2762,Abfrage!$F$2:$G$21,2,FALSE),"")</f>
        <v/>
      </c>
      <c r="L2762" s="6" t="str">
        <f>IF(Belegerfassung!H2770&lt;&gt;"",Belegerfassung!H2770,"")</f>
        <v/>
      </c>
      <c r="M2762" t="str">
        <f>IFERROR(IF(Belegerfassung!E2770&lt;&gt;"",VLOOKUP(Belegerfassung!E2770,Abfrage!$L$2:$M$15,2,),""),"")</f>
        <v/>
      </c>
      <c r="N2762" t="str">
        <f t="shared" si="130"/>
        <v/>
      </c>
      <c r="O2762" t="str">
        <f t="shared" si="131"/>
        <v/>
      </c>
      <c r="P2762" t="str">
        <f>IF(Belegerfassung!G2770&lt;&gt;"",CONCATENATE(Belegerfassung!G2770,".pdf"),"")</f>
        <v/>
      </c>
    </row>
    <row r="2763" spans="1:16">
      <c r="A2763" t="str">
        <f>IF(Belegerfassung!C2771&lt;&gt;"",0,"")</f>
        <v/>
      </c>
      <c r="B2763" t="str">
        <f>IFERROR(VLOOKUP(Belegerfassung!I2771,Konten!A:D,2,FALSE),"")</f>
        <v/>
      </c>
      <c r="C2763" t="str">
        <f>IF(A2763&lt;&gt;"",TEXT(Belegerfassung!C2771,"TT.MM.JJJJ"),"")</f>
        <v/>
      </c>
      <c r="D2763" t="str">
        <f>IFERROR(VLOOKUP(Belegerfassung!A2771,Abfrage!$E$2:$F$20,2,FALSE),"")</f>
        <v/>
      </c>
      <c r="E2763" t="str">
        <f>IF(A2763&lt;&gt;"",Belegerfassung!B2771,"")</f>
        <v/>
      </c>
      <c r="F2763" t="str">
        <f>IF(Belegerfassung!L2771="","",IF(Belegerfassung!L2771&lt;&gt;"",IF(Belegerfassung!L2771&lt;&gt;"",IF(Belegerfassung!J2771&lt;&gt;0,VLOOKUP(Belegerfassung!L2771,Abfrage!$A$2:$C$19,2,),VLOOKUP(Belegerfassung!L2771,Abfrage!$A$2:$C$19,3,)),"")))</f>
        <v/>
      </c>
      <c r="G2763" t="str">
        <f t="shared" si="129"/>
        <v/>
      </c>
      <c r="H2763" s="31" t="str">
        <f>IF(A2763&lt;&gt;"",-Belegerfassung!J2771+Belegerfassung!K2771,"")</f>
        <v/>
      </c>
      <c r="I2763" s="49" t="str">
        <f>IFERROR(IF(H2763&lt;&gt;"",Belegerfassung!L2771*100,""),IF(OR(Belegerfassung!L2771="Leistung EU - Erlöse",Belegerfassung!L2771="Lieferungen EU-Erlöse",Belegerfassung!L2771="EUST",Belegerfassung!L2771="Bauleistungen 20%")=TRUE,"",MID(Belegerfassung!L2771,4,2)))</f>
        <v/>
      </c>
      <c r="J2763" s="6" t="str">
        <f>IF(A2763&lt;&gt;"",LEFT(Belegerfassung!D2771,40),"")</f>
        <v/>
      </c>
      <c r="K2763" t="str">
        <f>IF(A2763&lt;&gt;"",VLOOKUP(D2763,Abfrage!$F$2:$G$21,2,FALSE),"")</f>
        <v/>
      </c>
      <c r="L2763" s="6" t="str">
        <f>IF(Belegerfassung!H2771&lt;&gt;"",Belegerfassung!H2771,"")</f>
        <v/>
      </c>
      <c r="M2763" t="str">
        <f>IFERROR(IF(Belegerfassung!E2771&lt;&gt;"",VLOOKUP(Belegerfassung!E2771,Abfrage!$L$2:$M$15,2,),""),"")</f>
        <v/>
      </c>
      <c r="N2763" t="str">
        <f t="shared" si="130"/>
        <v/>
      </c>
      <c r="O2763" t="str">
        <f t="shared" si="131"/>
        <v/>
      </c>
      <c r="P2763" t="str">
        <f>IF(Belegerfassung!G2771&lt;&gt;"",CONCATENATE(Belegerfassung!G2771,".pdf"),"")</f>
        <v/>
      </c>
    </row>
    <row r="2764" spans="1:16">
      <c r="A2764" t="str">
        <f>IF(Belegerfassung!C2772&lt;&gt;"",0,"")</f>
        <v/>
      </c>
      <c r="B2764" t="str">
        <f>IFERROR(VLOOKUP(Belegerfassung!I2772,Konten!A:D,2,FALSE),"")</f>
        <v/>
      </c>
      <c r="C2764" t="str">
        <f>IF(A2764&lt;&gt;"",TEXT(Belegerfassung!C2772,"TT.MM.JJJJ"),"")</f>
        <v/>
      </c>
      <c r="D2764" t="str">
        <f>IFERROR(VLOOKUP(Belegerfassung!A2772,Abfrage!$E$2:$F$20,2,FALSE),"")</f>
        <v/>
      </c>
      <c r="E2764" t="str">
        <f>IF(A2764&lt;&gt;"",Belegerfassung!B2772,"")</f>
        <v/>
      </c>
      <c r="F2764" t="str">
        <f>IF(Belegerfassung!L2772="","",IF(Belegerfassung!L2772&lt;&gt;"",IF(Belegerfassung!L2772&lt;&gt;"",IF(Belegerfassung!J2772&lt;&gt;0,VLOOKUP(Belegerfassung!L2772,Abfrage!$A$2:$C$19,2,),VLOOKUP(Belegerfassung!L2772,Abfrage!$A$2:$C$19,3,)),"")))</f>
        <v/>
      </c>
      <c r="G2764" t="str">
        <f t="shared" si="129"/>
        <v/>
      </c>
      <c r="H2764" s="31" t="str">
        <f>IF(A2764&lt;&gt;"",-Belegerfassung!J2772+Belegerfassung!K2772,"")</f>
        <v/>
      </c>
      <c r="I2764" s="49" t="str">
        <f>IFERROR(IF(H2764&lt;&gt;"",Belegerfassung!L2772*100,""),IF(OR(Belegerfassung!L2772="Leistung EU - Erlöse",Belegerfassung!L2772="Lieferungen EU-Erlöse",Belegerfassung!L2772="EUST",Belegerfassung!L2772="Bauleistungen 20%")=TRUE,"",MID(Belegerfassung!L2772,4,2)))</f>
        <v/>
      </c>
      <c r="J2764" s="6" t="str">
        <f>IF(A2764&lt;&gt;"",LEFT(Belegerfassung!D2772,40),"")</f>
        <v/>
      </c>
      <c r="K2764" t="str">
        <f>IF(A2764&lt;&gt;"",VLOOKUP(D2764,Abfrage!$F$2:$G$21,2,FALSE),"")</f>
        <v/>
      </c>
      <c r="L2764" s="6" t="str">
        <f>IF(Belegerfassung!H2772&lt;&gt;"",Belegerfassung!H2772,"")</f>
        <v/>
      </c>
      <c r="M2764" t="str">
        <f>IFERROR(IF(Belegerfassung!E2772&lt;&gt;"",VLOOKUP(Belegerfassung!E2772,Abfrage!$L$2:$M$15,2,),""),"")</f>
        <v/>
      </c>
      <c r="N2764" t="str">
        <f t="shared" si="130"/>
        <v/>
      </c>
      <c r="O2764" t="str">
        <f t="shared" si="131"/>
        <v/>
      </c>
      <c r="P2764" t="str">
        <f>IF(Belegerfassung!G2772&lt;&gt;"",CONCATENATE(Belegerfassung!G2772,".pdf"),"")</f>
        <v/>
      </c>
    </row>
    <row r="2765" spans="1:16">
      <c r="A2765" t="str">
        <f>IF(Belegerfassung!C2773&lt;&gt;"",0,"")</f>
        <v/>
      </c>
      <c r="B2765" t="str">
        <f>IFERROR(VLOOKUP(Belegerfassung!I2773,Konten!A:D,2,FALSE),"")</f>
        <v/>
      </c>
      <c r="C2765" t="str">
        <f>IF(A2765&lt;&gt;"",TEXT(Belegerfassung!C2773,"TT.MM.JJJJ"),"")</f>
        <v/>
      </c>
      <c r="D2765" t="str">
        <f>IFERROR(VLOOKUP(Belegerfassung!A2773,Abfrage!$E$2:$F$20,2,FALSE),"")</f>
        <v/>
      </c>
      <c r="E2765" t="str">
        <f>IF(A2765&lt;&gt;"",Belegerfassung!B2773,"")</f>
        <v/>
      </c>
      <c r="F2765" t="str">
        <f>IF(Belegerfassung!L2773="","",IF(Belegerfassung!L2773&lt;&gt;"",IF(Belegerfassung!L2773&lt;&gt;"",IF(Belegerfassung!J2773&lt;&gt;0,VLOOKUP(Belegerfassung!L2773,Abfrage!$A$2:$C$19,2,),VLOOKUP(Belegerfassung!L2773,Abfrage!$A$2:$C$19,3,)),"")))</f>
        <v/>
      </c>
      <c r="G2765" t="str">
        <f t="shared" si="129"/>
        <v/>
      </c>
      <c r="H2765" s="31" t="str">
        <f>IF(A2765&lt;&gt;"",-Belegerfassung!J2773+Belegerfassung!K2773,"")</f>
        <v/>
      </c>
      <c r="I2765" s="49" t="str">
        <f>IFERROR(IF(H2765&lt;&gt;"",Belegerfassung!L2773*100,""),IF(OR(Belegerfassung!L2773="Leistung EU - Erlöse",Belegerfassung!L2773="Lieferungen EU-Erlöse",Belegerfassung!L2773="EUST",Belegerfassung!L2773="Bauleistungen 20%")=TRUE,"",MID(Belegerfassung!L2773,4,2)))</f>
        <v/>
      </c>
      <c r="J2765" s="6" t="str">
        <f>IF(A2765&lt;&gt;"",LEFT(Belegerfassung!D2773,40),"")</f>
        <v/>
      </c>
      <c r="K2765" t="str">
        <f>IF(A2765&lt;&gt;"",VLOOKUP(D2765,Abfrage!$F$2:$G$21,2,FALSE),"")</f>
        <v/>
      </c>
      <c r="L2765" s="6" t="str">
        <f>IF(Belegerfassung!H2773&lt;&gt;"",Belegerfassung!H2773,"")</f>
        <v/>
      </c>
      <c r="M2765" t="str">
        <f>IFERROR(IF(Belegerfassung!E2773&lt;&gt;"",VLOOKUP(Belegerfassung!E2773,Abfrage!$L$2:$M$15,2,),""),"")</f>
        <v/>
      </c>
      <c r="N2765" t="str">
        <f t="shared" si="130"/>
        <v/>
      </c>
      <c r="O2765" t="str">
        <f t="shared" si="131"/>
        <v/>
      </c>
      <c r="P2765" t="str">
        <f>IF(Belegerfassung!G2773&lt;&gt;"",CONCATENATE(Belegerfassung!G2773,".pdf"),"")</f>
        <v/>
      </c>
    </row>
    <row r="2766" spans="1:16">
      <c r="A2766" t="str">
        <f>IF(Belegerfassung!C2774&lt;&gt;"",0,"")</f>
        <v/>
      </c>
      <c r="B2766" t="str">
        <f>IFERROR(VLOOKUP(Belegerfassung!I2774,Konten!A:D,2,FALSE),"")</f>
        <v/>
      </c>
      <c r="C2766" t="str">
        <f>IF(A2766&lt;&gt;"",TEXT(Belegerfassung!C2774,"TT.MM.JJJJ"),"")</f>
        <v/>
      </c>
      <c r="D2766" t="str">
        <f>IFERROR(VLOOKUP(Belegerfassung!A2774,Abfrage!$E$2:$F$20,2,FALSE),"")</f>
        <v/>
      </c>
      <c r="E2766" t="str">
        <f>IF(A2766&lt;&gt;"",Belegerfassung!B2774,"")</f>
        <v/>
      </c>
      <c r="F2766" t="str">
        <f>IF(Belegerfassung!L2774="","",IF(Belegerfassung!L2774&lt;&gt;"",IF(Belegerfassung!L2774&lt;&gt;"",IF(Belegerfassung!J2774&lt;&gt;0,VLOOKUP(Belegerfassung!L2774,Abfrage!$A$2:$C$19,2,),VLOOKUP(Belegerfassung!L2774,Abfrage!$A$2:$C$19,3,)),"")))</f>
        <v/>
      </c>
      <c r="G2766" t="str">
        <f t="shared" si="129"/>
        <v/>
      </c>
      <c r="H2766" s="31" t="str">
        <f>IF(A2766&lt;&gt;"",-Belegerfassung!J2774+Belegerfassung!K2774,"")</f>
        <v/>
      </c>
      <c r="I2766" s="49" t="str">
        <f>IFERROR(IF(H2766&lt;&gt;"",Belegerfassung!L2774*100,""),IF(OR(Belegerfassung!L2774="Leistung EU - Erlöse",Belegerfassung!L2774="Lieferungen EU-Erlöse",Belegerfassung!L2774="EUST",Belegerfassung!L2774="Bauleistungen 20%")=TRUE,"",MID(Belegerfassung!L2774,4,2)))</f>
        <v/>
      </c>
      <c r="J2766" s="6" t="str">
        <f>IF(A2766&lt;&gt;"",LEFT(Belegerfassung!D2774,40),"")</f>
        <v/>
      </c>
      <c r="K2766" t="str">
        <f>IF(A2766&lt;&gt;"",VLOOKUP(D2766,Abfrage!$F$2:$G$21,2,FALSE),"")</f>
        <v/>
      </c>
      <c r="L2766" s="6" t="str">
        <f>IF(Belegerfassung!H2774&lt;&gt;"",Belegerfassung!H2774,"")</f>
        <v/>
      </c>
      <c r="M2766" t="str">
        <f>IFERROR(IF(Belegerfassung!E2774&lt;&gt;"",VLOOKUP(Belegerfassung!E2774,Abfrage!$L$2:$M$15,2,),""),"")</f>
        <v/>
      </c>
      <c r="N2766" t="str">
        <f t="shared" si="130"/>
        <v/>
      </c>
      <c r="O2766" t="str">
        <f t="shared" si="131"/>
        <v/>
      </c>
      <c r="P2766" t="str">
        <f>IF(Belegerfassung!G2774&lt;&gt;"",CONCATENATE(Belegerfassung!G2774,".pdf"),"")</f>
        <v/>
      </c>
    </row>
    <row r="2767" spans="1:16">
      <c r="A2767" t="str">
        <f>IF(Belegerfassung!C2775&lt;&gt;"",0,"")</f>
        <v/>
      </c>
      <c r="B2767" t="str">
        <f>IFERROR(VLOOKUP(Belegerfassung!I2775,Konten!A:D,2,FALSE),"")</f>
        <v/>
      </c>
      <c r="C2767" t="str">
        <f>IF(A2767&lt;&gt;"",TEXT(Belegerfassung!C2775,"TT.MM.JJJJ"),"")</f>
        <v/>
      </c>
      <c r="D2767" t="str">
        <f>IFERROR(VLOOKUP(Belegerfassung!A2775,Abfrage!$E$2:$F$20,2,FALSE),"")</f>
        <v/>
      </c>
      <c r="E2767" t="str">
        <f>IF(A2767&lt;&gt;"",Belegerfassung!B2775,"")</f>
        <v/>
      </c>
      <c r="F2767" t="str">
        <f>IF(Belegerfassung!L2775="","",IF(Belegerfassung!L2775&lt;&gt;"",IF(Belegerfassung!L2775&lt;&gt;"",IF(Belegerfassung!J2775&lt;&gt;0,VLOOKUP(Belegerfassung!L2775,Abfrage!$A$2:$C$19,2,),VLOOKUP(Belegerfassung!L2775,Abfrage!$A$2:$C$19,3,)),"")))</f>
        <v/>
      </c>
      <c r="G2767" t="str">
        <f t="shared" si="129"/>
        <v/>
      </c>
      <c r="H2767" s="31" t="str">
        <f>IF(A2767&lt;&gt;"",-Belegerfassung!J2775+Belegerfassung!K2775,"")</f>
        <v/>
      </c>
      <c r="I2767" s="49" t="str">
        <f>IFERROR(IF(H2767&lt;&gt;"",Belegerfassung!L2775*100,""),IF(OR(Belegerfassung!L2775="Leistung EU - Erlöse",Belegerfassung!L2775="Lieferungen EU-Erlöse",Belegerfassung!L2775="EUST",Belegerfassung!L2775="Bauleistungen 20%")=TRUE,"",MID(Belegerfassung!L2775,4,2)))</f>
        <v/>
      </c>
      <c r="J2767" s="6" t="str">
        <f>IF(A2767&lt;&gt;"",LEFT(Belegerfassung!D2775,40),"")</f>
        <v/>
      </c>
      <c r="K2767" t="str">
        <f>IF(A2767&lt;&gt;"",VLOOKUP(D2767,Abfrage!$F$2:$G$21,2,FALSE),"")</f>
        <v/>
      </c>
      <c r="L2767" s="6" t="str">
        <f>IF(Belegerfassung!H2775&lt;&gt;"",Belegerfassung!H2775,"")</f>
        <v/>
      </c>
      <c r="M2767" t="str">
        <f>IFERROR(IF(Belegerfassung!E2775&lt;&gt;"",VLOOKUP(Belegerfassung!E2775,Abfrage!$L$2:$M$15,2,),""),"")</f>
        <v/>
      </c>
      <c r="N2767" t="str">
        <f t="shared" si="130"/>
        <v/>
      </c>
      <c r="O2767" t="str">
        <f t="shared" si="131"/>
        <v/>
      </c>
      <c r="P2767" t="str">
        <f>IF(Belegerfassung!G2775&lt;&gt;"",CONCATENATE(Belegerfassung!G2775,".pdf"),"")</f>
        <v/>
      </c>
    </row>
    <row r="2768" spans="1:16">
      <c r="A2768" t="str">
        <f>IF(Belegerfassung!C2776&lt;&gt;"",0,"")</f>
        <v/>
      </c>
      <c r="B2768" t="str">
        <f>IFERROR(VLOOKUP(Belegerfassung!I2776,Konten!A:D,2,FALSE),"")</f>
        <v/>
      </c>
      <c r="C2768" t="str">
        <f>IF(A2768&lt;&gt;"",TEXT(Belegerfassung!C2776,"TT.MM.JJJJ"),"")</f>
        <v/>
      </c>
      <c r="D2768" t="str">
        <f>IFERROR(VLOOKUP(Belegerfassung!A2776,Abfrage!$E$2:$F$20,2,FALSE),"")</f>
        <v/>
      </c>
      <c r="E2768" t="str">
        <f>IF(A2768&lt;&gt;"",Belegerfassung!B2776,"")</f>
        <v/>
      </c>
      <c r="F2768" t="str">
        <f>IF(Belegerfassung!L2776="","",IF(Belegerfassung!L2776&lt;&gt;"",IF(Belegerfassung!L2776&lt;&gt;"",IF(Belegerfassung!J2776&lt;&gt;0,VLOOKUP(Belegerfassung!L2776,Abfrage!$A$2:$C$19,2,),VLOOKUP(Belegerfassung!L2776,Abfrage!$A$2:$C$19,3,)),"")))</f>
        <v/>
      </c>
      <c r="G2768" t="str">
        <f t="shared" si="129"/>
        <v/>
      </c>
      <c r="H2768" s="31" t="str">
        <f>IF(A2768&lt;&gt;"",-Belegerfassung!J2776+Belegerfassung!K2776,"")</f>
        <v/>
      </c>
      <c r="I2768" s="49" t="str">
        <f>IFERROR(IF(H2768&lt;&gt;"",Belegerfassung!L2776*100,""),IF(OR(Belegerfassung!L2776="Leistung EU - Erlöse",Belegerfassung!L2776="Lieferungen EU-Erlöse",Belegerfassung!L2776="EUST",Belegerfassung!L2776="Bauleistungen 20%")=TRUE,"",MID(Belegerfassung!L2776,4,2)))</f>
        <v/>
      </c>
      <c r="J2768" s="6" t="str">
        <f>IF(A2768&lt;&gt;"",LEFT(Belegerfassung!D2776,40),"")</f>
        <v/>
      </c>
      <c r="K2768" t="str">
        <f>IF(A2768&lt;&gt;"",VLOOKUP(D2768,Abfrage!$F$2:$G$21,2,FALSE),"")</f>
        <v/>
      </c>
      <c r="L2768" s="6" t="str">
        <f>IF(Belegerfassung!H2776&lt;&gt;"",Belegerfassung!H2776,"")</f>
        <v/>
      </c>
      <c r="M2768" t="str">
        <f>IFERROR(IF(Belegerfassung!E2776&lt;&gt;"",VLOOKUP(Belegerfassung!E2776,Abfrage!$L$2:$M$15,2,),""),"")</f>
        <v/>
      </c>
      <c r="N2768" t="str">
        <f t="shared" si="130"/>
        <v/>
      </c>
      <c r="O2768" t="str">
        <f t="shared" si="131"/>
        <v/>
      </c>
      <c r="P2768" t="str">
        <f>IF(Belegerfassung!G2776&lt;&gt;"",CONCATENATE(Belegerfassung!G2776,".pdf"),"")</f>
        <v/>
      </c>
    </row>
    <row r="2769" spans="1:16">
      <c r="A2769" t="str">
        <f>IF(Belegerfassung!C2777&lt;&gt;"",0,"")</f>
        <v/>
      </c>
      <c r="B2769" t="str">
        <f>IFERROR(VLOOKUP(Belegerfassung!I2777,Konten!A:D,2,FALSE),"")</f>
        <v/>
      </c>
      <c r="C2769" t="str">
        <f>IF(A2769&lt;&gt;"",TEXT(Belegerfassung!C2777,"TT.MM.JJJJ"),"")</f>
        <v/>
      </c>
      <c r="D2769" t="str">
        <f>IFERROR(VLOOKUP(Belegerfassung!A2777,Abfrage!$E$2:$F$20,2,FALSE),"")</f>
        <v/>
      </c>
      <c r="E2769" t="str">
        <f>IF(A2769&lt;&gt;"",Belegerfassung!B2777,"")</f>
        <v/>
      </c>
      <c r="F2769" t="str">
        <f>IF(Belegerfassung!L2777="","",IF(Belegerfassung!L2777&lt;&gt;"",IF(Belegerfassung!L2777&lt;&gt;"",IF(Belegerfassung!J2777&lt;&gt;0,VLOOKUP(Belegerfassung!L2777,Abfrage!$A$2:$C$19,2,),VLOOKUP(Belegerfassung!L2777,Abfrage!$A$2:$C$19,3,)),"")))</f>
        <v/>
      </c>
      <c r="G2769" t="str">
        <f t="shared" si="129"/>
        <v/>
      </c>
      <c r="H2769" s="31" t="str">
        <f>IF(A2769&lt;&gt;"",-Belegerfassung!J2777+Belegerfassung!K2777,"")</f>
        <v/>
      </c>
      <c r="I2769" s="49" t="str">
        <f>IFERROR(IF(H2769&lt;&gt;"",Belegerfassung!L2777*100,""),IF(OR(Belegerfassung!L2777="Leistung EU - Erlöse",Belegerfassung!L2777="Lieferungen EU-Erlöse",Belegerfassung!L2777="EUST",Belegerfassung!L2777="Bauleistungen 20%")=TRUE,"",MID(Belegerfassung!L2777,4,2)))</f>
        <v/>
      </c>
      <c r="J2769" s="6" t="str">
        <f>IF(A2769&lt;&gt;"",LEFT(Belegerfassung!D2777,40),"")</f>
        <v/>
      </c>
      <c r="K2769" t="str">
        <f>IF(A2769&lt;&gt;"",VLOOKUP(D2769,Abfrage!$F$2:$G$21,2,FALSE),"")</f>
        <v/>
      </c>
      <c r="L2769" s="6" t="str">
        <f>IF(Belegerfassung!H2777&lt;&gt;"",Belegerfassung!H2777,"")</f>
        <v/>
      </c>
      <c r="M2769" t="str">
        <f>IFERROR(IF(Belegerfassung!E2777&lt;&gt;"",VLOOKUP(Belegerfassung!E2777,Abfrage!$L$2:$M$15,2,),""),"")</f>
        <v/>
      </c>
      <c r="N2769" t="str">
        <f t="shared" si="130"/>
        <v/>
      </c>
      <c r="O2769" t="str">
        <f t="shared" si="131"/>
        <v/>
      </c>
      <c r="P2769" t="str">
        <f>IF(Belegerfassung!G2777&lt;&gt;"",CONCATENATE(Belegerfassung!G2777,".pdf"),"")</f>
        <v/>
      </c>
    </row>
    <row r="2770" spans="1:16">
      <c r="A2770" t="str">
        <f>IF(Belegerfassung!C2778&lt;&gt;"",0,"")</f>
        <v/>
      </c>
      <c r="B2770" t="str">
        <f>IFERROR(VLOOKUP(Belegerfassung!I2778,Konten!A:D,2,FALSE),"")</f>
        <v/>
      </c>
      <c r="C2770" t="str">
        <f>IF(A2770&lt;&gt;"",TEXT(Belegerfassung!C2778,"TT.MM.JJJJ"),"")</f>
        <v/>
      </c>
      <c r="D2770" t="str">
        <f>IFERROR(VLOOKUP(Belegerfassung!A2778,Abfrage!$E$2:$F$20,2,FALSE),"")</f>
        <v/>
      </c>
      <c r="E2770" t="str">
        <f>IF(A2770&lt;&gt;"",Belegerfassung!B2778,"")</f>
        <v/>
      </c>
      <c r="F2770" t="str">
        <f>IF(Belegerfassung!L2778="","",IF(Belegerfassung!L2778&lt;&gt;"",IF(Belegerfassung!L2778&lt;&gt;"",IF(Belegerfassung!J2778&lt;&gt;0,VLOOKUP(Belegerfassung!L2778,Abfrage!$A$2:$C$19,2,),VLOOKUP(Belegerfassung!L2778,Abfrage!$A$2:$C$19,3,)),"")))</f>
        <v/>
      </c>
      <c r="G2770" t="str">
        <f t="shared" si="129"/>
        <v/>
      </c>
      <c r="H2770" s="31" t="str">
        <f>IF(A2770&lt;&gt;"",-Belegerfassung!J2778+Belegerfassung!K2778,"")</f>
        <v/>
      </c>
      <c r="I2770" s="49" t="str">
        <f>IFERROR(IF(H2770&lt;&gt;"",Belegerfassung!L2778*100,""),IF(OR(Belegerfassung!L2778="Leistung EU - Erlöse",Belegerfassung!L2778="Lieferungen EU-Erlöse",Belegerfassung!L2778="EUST",Belegerfassung!L2778="Bauleistungen 20%")=TRUE,"",MID(Belegerfassung!L2778,4,2)))</f>
        <v/>
      </c>
      <c r="J2770" s="6" t="str">
        <f>IF(A2770&lt;&gt;"",LEFT(Belegerfassung!D2778,40),"")</f>
        <v/>
      </c>
      <c r="K2770" t="str">
        <f>IF(A2770&lt;&gt;"",VLOOKUP(D2770,Abfrage!$F$2:$G$21,2,FALSE),"")</f>
        <v/>
      </c>
      <c r="L2770" s="6" t="str">
        <f>IF(Belegerfassung!H2778&lt;&gt;"",Belegerfassung!H2778,"")</f>
        <v/>
      </c>
      <c r="M2770" t="str">
        <f>IFERROR(IF(Belegerfassung!E2778&lt;&gt;"",VLOOKUP(Belegerfassung!E2778,Abfrage!$L$2:$M$15,2,),""),"")</f>
        <v/>
      </c>
      <c r="N2770" t="str">
        <f t="shared" si="130"/>
        <v/>
      </c>
      <c r="O2770" t="str">
        <f t="shared" si="131"/>
        <v/>
      </c>
      <c r="P2770" t="str">
        <f>IF(Belegerfassung!G2778&lt;&gt;"",CONCATENATE(Belegerfassung!G2778,".pdf"),"")</f>
        <v/>
      </c>
    </row>
    <row r="2771" spans="1:16">
      <c r="A2771" t="str">
        <f>IF(Belegerfassung!C2779&lt;&gt;"",0,"")</f>
        <v/>
      </c>
      <c r="B2771" t="str">
        <f>IFERROR(VLOOKUP(Belegerfassung!I2779,Konten!A:D,2,FALSE),"")</f>
        <v/>
      </c>
      <c r="C2771" t="str">
        <f>IF(A2771&lt;&gt;"",TEXT(Belegerfassung!C2779,"TT.MM.JJJJ"),"")</f>
        <v/>
      </c>
      <c r="D2771" t="str">
        <f>IFERROR(VLOOKUP(Belegerfassung!A2779,Abfrage!$E$2:$F$20,2,FALSE),"")</f>
        <v/>
      </c>
      <c r="E2771" t="str">
        <f>IF(A2771&lt;&gt;"",Belegerfassung!B2779,"")</f>
        <v/>
      </c>
      <c r="F2771" t="str">
        <f>IF(Belegerfassung!L2779="","",IF(Belegerfassung!L2779&lt;&gt;"",IF(Belegerfassung!L2779&lt;&gt;"",IF(Belegerfassung!J2779&lt;&gt;0,VLOOKUP(Belegerfassung!L2779,Abfrage!$A$2:$C$19,2,),VLOOKUP(Belegerfassung!L2779,Abfrage!$A$2:$C$19,3,)),"")))</f>
        <v/>
      </c>
      <c r="G2771" t="str">
        <f t="shared" si="129"/>
        <v/>
      </c>
      <c r="H2771" s="31" t="str">
        <f>IF(A2771&lt;&gt;"",-Belegerfassung!J2779+Belegerfassung!K2779,"")</f>
        <v/>
      </c>
      <c r="I2771" s="49" t="str">
        <f>IFERROR(IF(H2771&lt;&gt;"",Belegerfassung!L2779*100,""),IF(OR(Belegerfassung!L2779="Leistung EU - Erlöse",Belegerfassung!L2779="Lieferungen EU-Erlöse",Belegerfassung!L2779="EUST",Belegerfassung!L2779="Bauleistungen 20%")=TRUE,"",MID(Belegerfassung!L2779,4,2)))</f>
        <v/>
      </c>
      <c r="J2771" s="6" t="str">
        <f>IF(A2771&lt;&gt;"",LEFT(Belegerfassung!D2779,40),"")</f>
        <v/>
      </c>
      <c r="K2771" t="str">
        <f>IF(A2771&lt;&gt;"",VLOOKUP(D2771,Abfrage!$F$2:$G$21,2,FALSE),"")</f>
        <v/>
      </c>
      <c r="L2771" s="6" t="str">
        <f>IF(Belegerfassung!H2779&lt;&gt;"",Belegerfassung!H2779,"")</f>
        <v/>
      </c>
      <c r="M2771" t="str">
        <f>IFERROR(IF(Belegerfassung!E2779&lt;&gt;"",VLOOKUP(Belegerfassung!E2779,Abfrage!$L$2:$M$15,2,),""),"")</f>
        <v/>
      </c>
      <c r="N2771" t="str">
        <f t="shared" si="130"/>
        <v/>
      </c>
      <c r="O2771" t="str">
        <f t="shared" si="131"/>
        <v/>
      </c>
      <c r="P2771" t="str">
        <f>IF(Belegerfassung!G2779&lt;&gt;"",CONCATENATE(Belegerfassung!G2779,".pdf"),"")</f>
        <v/>
      </c>
    </row>
    <row r="2772" spans="1:16">
      <c r="A2772" t="str">
        <f>IF(Belegerfassung!C2780&lt;&gt;"",0,"")</f>
        <v/>
      </c>
      <c r="B2772" t="str">
        <f>IFERROR(VLOOKUP(Belegerfassung!I2780,Konten!A:D,2,FALSE),"")</f>
        <v/>
      </c>
      <c r="C2772" t="str">
        <f>IF(A2772&lt;&gt;"",TEXT(Belegerfassung!C2780,"TT.MM.JJJJ"),"")</f>
        <v/>
      </c>
      <c r="D2772" t="str">
        <f>IFERROR(VLOOKUP(Belegerfassung!A2780,Abfrage!$E$2:$F$20,2,FALSE),"")</f>
        <v/>
      </c>
      <c r="E2772" t="str">
        <f>IF(A2772&lt;&gt;"",Belegerfassung!B2780,"")</f>
        <v/>
      </c>
      <c r="F2772" t="str">
        <f>IF(Belegerfassung!L2780="","",IF(Belegerfassung!L2780&lt;&gt;"",IF(Belegerfassung!L2780&lt;&gt;"",IF(Belegerfassung!J2780&lt;&gt;0,VLOOKUP(Belegerfassung!L2780,Abfrage!$A$2:$C$19,2,),VLOOKUP(Belegerfassung!L2780,Abfrage!$A$2:$C$19,3,)),"")))</f>
        <v/>
      </c>
      <c r="G2772" t="str">
        <f t="shared" si="129"/>
        <v/>
      </c>
      <c r="H2772" s="31" t="str">
        <f>IF(A2772&lt;&gt;"",-Belegerfassung!J2780+Belegerfassung!K2780,"")</f>
        <v/>
      </c>
      <c r="I2772" s="49" t="str">
        <f>IFERROR(IF(H2772&lt;&gt;"",Belegerfassung!L2780*100,""),IF(OR(Belegerfassung!L2780="Leistung EU - Erlöse",Belegerfassung!L2780="Lieferungen EU-Erlöse",Belegerfassung!L2780="EUST",Belegerfassung!L2780="Bauleistungen 20%")=TRUE,"",MID(Belegerfassung!L2780,4,2)))</f>
        <v/>
      </c>
      <c r="J2772" s="6" t="str">
        <f>IF(A2772&lt;&gt;"",LEFT(Belegerfassung!D2780,40),"")</f>
        <v/>
      </c>
      <c r="K2772" t="str">
        <f>IF(A2772&lt;&gt;"",VLOOKUP(D2772,Abfrage!$F$2:$G$21,2,FALSE),"")</f>
        <v/>
      </c>
      <c r="L2772" s="6" t="str">
        <f>IF(Belegerfassung!H2780&lt;&gt;"",Belegerfassung!H2780,"")</f>
        <v/>
      </c>
      <c r="M2772" t="str">
        <f>IFERROR(IF(Belegerfassung!E2780&lt;&gt;"",VLOOKUP(Belegerfassung!E2780,Abfrage!$L$2:$M$15,2,),""),"")</f>
        <v/>
      </c>
      <c r="N2772" t="str">
        <f t="shared" si="130"/>
        <v/>
      </c>
      <c r="O2772" t="str">
        <f t="shared" si="131"/>
        <v/>
      </c>
      <c r="P2772" t="str">
        <f>IF(Belegerfassung!G2780&lt;&gt;"",CONCATENATE(Belegerfassung!G2780,".pdf"),"")</f>
        <v/>
      </c>
    </row>
    <row r="2773" spans="1:16">
      <c r="A2773" t="str">
        <f>IF(Belegerfassung!C2781&lt;&gt;"",0,"")</f>
        <v/>
      </c>
      <c r="B2773" t="str">
        <f>IFERROR(VLOOKUP(Belegerfassung!I2781,Konten!A:D,2,FALSE),"")</f>
        <v/>
      </c>
      <c r="C2773" t="str">
        <f>IF(A2773&lt;&gt;"",TEXT(Belegerfassung!C2781,"TT.MM.JJJJ"),"")</f>
        <v/>
      </c>
      <c r="D2773" t="str">
        <f>IFERROR(VLOOKUP(Belegerfassung!A2781,Abfrage!$E$2:$F$20,2,FALSE),"")</f>
        <v/>
      </c>
      <c r="E2773" t="str">
        <f>IF(A2773&lt;&gt;"",Belegerfassung!B2781,"")</f>
        <v/>
      </c>
      <c r="F2773" t="str">
        <f>IF(Belegerfassung!L2781="","",IF(Belegerfassung!L2781&lt;&gt;"",IF(Belegerfassung!L2781&lt;&gt;"",IF(Belegerfassung!J2781&lt;&gt;0,VLOOKUP(Belegerfassung!L2781,Abfrage!$A$2:$C$19,2,),VLOOKUP(Belegerfassung!L2781,Abfrage!$A$2:$C$19,3,)),"")))</f>
        <v/>
      </c>
      <c r="G2773" t="str">
        <f t="shared" si="129"/>
        <v/>
      </c>
      <c r="H2773" s="31" t="str">
        <f>IF(A2773&lt;&gt;"",-Belegerfassung!J2781+Belegerfassung!K2781,"")</f>
        <v/>
      </c>
      <c r="I2773" s="49" t="str">
        <f>IFERROR(IF(H2773&lt;&gt;"",Belegerfassung!L2781*100,""),IF(OR(Belegerfassung!L2781="Leistung EU - Erlöse",Belegerfassung!L2781="Lieferungen EU-Erlöse",Belegerfassung!L2781="EUST",Belegerfassung!L2781="Bauleistungen 20%")=TRUE,"",MID(Belegerfassung!L2781,4,2)))</f>
        <v/>
      </c>
      <c r="J2773" s="6" t="str">
        <f>IF(A2773&lt;&gt;"",LEFT(Belegerfassung!D2781,40),"")</f>
        <v/>
      </c>
      <c r="K2773" t="str">
        <f>IF(A2773&lt;&gt;"",VLOOKUP(D2773,Abfrage!$F$2:$G$21,2,FALSE),"")</f>
        <v/>
      </c>
      <c r="L2773" s="6" t="str">
        <f>IF(Belegerfassung!H2781&lt;&gt;"",Belegerfassung!H2781,"")</f>
        <v/>
      </c>
      <c r="M2773" t="str">
        <f>IFERROR(IF(Belegerfassung!E2781&lt;&gt;"",VLOOKUP(Belegerfassung!E2781,Abfrage!$L$2:$M$15,2,),""),"")</f>
        <v/>
      </c>
      <c r="N2773" t="str">
        <f t="shared" si="130"/>
        <v/>
      </c>
      <c r="O2773" t="str">
        <f t="shared" si="131"/>
        <v/>
      </c>
      <c r="P2773" t="str">
        <f>IF(Belegerfassung!G2781&lt;&gt;"",CONCATENATE(Belegerfassung!G2781,".pdf"),"")</f>
        <v/>
      </c>
    </row>
    <row r="2774" spans="1:16">
      <c r="A2774" t="str">
        <f>IF(Belegerfassung!C2782&lt;&gt;"",0,"")</f>
        <v/>
      </c>
      <c r="B2774" t="str">
        <f>IFERROR(VLOOKUP(Belegerfassung!I2782,Konten!A:D,2,FALSE),"")</f>
        <v/>
      </c>
      <c r="C2774" t="str">
        <f>IF(A2774&lt;&gt;"",TEXT(Belegerfassung!C2782,"TT.MM.JJJJ"),"")</f>
        <v/>
      </c>
      <c r="D2774" t="str">
        <f>IFERROR(VLOOKUP(Belegerfassung!A2782,Abfrage!$E$2:$F$20,2,FALSE),"")</f>
        <v/>
      </c>
      <c r="E2774" t="str">
        <f>IF(A2774&lt;&gt;"",Belegerfassung!B2782,"")</f>
        <v/>
      </c>
      <c r="F2774" t="str">
        <f>IF(Belegerfassung!L2782="","",IF(Belegerfassung!L2782&lt;&gt;"",IF(Belegerfassung!L2782&lt;&gt;"",IF(Belegerfassung!J2782&lt;&gt;0,VLOOKUP(Belegerfassung!L2782,Abfrage!$A$2:$C$19,2,),VLOOKUP(Belegerfassung!L2782,Abfrage!$A$2:$C$19,3,)),"")))</f>
        <v/>
      </c>
      <c r="G2774" t="str">
        <f t="shared" si="129"/>
        <v/>
      </c>
      <c r="H2774" s="31" t="str">
        <f>IF(A2774&lt;&gt;"",-Belegerfassung!J2782+Belegerfassung!K2782,"")</f>
        <v/>
      </c>
      <c r="I2774" s="49" t="str">
        <f>IFERROR(IF(H2774&lt;&gt;"",Belegerfassung!L2782*100,""),IF(OR(Belegerfassung!L2782="Leistung EU - Erlöse",Belegerfassung!L2782="Lieferungen EU-Erlöse",Belegerfassung!L2782="EUST",Belegerfassung!L2782="Bauleistungen 20%")=TRUE,"",MID(Belegerfassung!L2782,4,2)))</f>
        <v/>
      </c>
      <c r="J2774" s="6" t="str">
        <f>IF(A2774&lt;&gt;"",LEFT(Belegerfassung!D2782,40),"")</f>
        <v/>
      </c>
      <c r="K2774" t="str">
        <f>IF(A2774&lt;&gt;"",VLOOKUP(D2774,Abfrage!$F$2:$G$21,2,FALSE),"")</f>
        <v/>
      </c>
      <c r="L2774" s="6" t="str">
        <f>IF(Belegerfassung!H2782&lt;&gt;"",Belegerfassung!H2782,"")</f>
        <v/>
      </c>
      <c r="M2774" t="str">
        <f>IFERROR(IF(Belegerfassung!E2782&lt;&gt;"",VLOOKUP(Belegerfassung!E2782,Abfrage!$L$2:$M$15,2,),""),"")</f>
        <v/>
      </c>
      <c r="N2774" t="str">
        <f t="shared" si="130"/>
        <v/>
      </c>
      <c r="O2774" t="str">
        <f t="shared" si="131"/>
        <v/>
      </c>
      <c r="P2774" t="str">
        <f>IF(Belegerfassung!G2782&lt;&gt;"",CONCATENATE(Belegerfassung!G2782,".pdf"),"")</f>
        <v/>
      </c>
    </row>
    <row r="2775" spans="1:16">
      <c r="A2775" t="str">
        <f>IF(Belegerfassung!C2783&lt;&gt;"",0,"")</f>
        <v/>
      </c>
      <c r="B2775" t="str">
        <f>IFERROR(VLOOKUP(Belegerfassung!I2783,Konten!A:D,2,FALSE),"")</f>
        <v/>
      </c>
      <c r="C2775" t="str">
        <f>IF(A2775&lt;&gt;"",TEXT(Belegerfassung!C2783,"TT.MM.JJJJ"),"")</f>
        <v/>
      </c>
      <c r="D2775" t="str">
        <f>IFERROR(VLOOKUP(Belegerfassung!A2783,Abfrage!$E$2:$F$20,2,FALSE),"")</f>
        <v/>
      </c>
      <c r="E2775" t="str">
        <f>IF(A2775&lt;&gt;"",Belegerfassung!B2783,"")</f>
        <v/>
      </c>
      <c r="F2775" t="str">
        <f>IF(Belegerfassung!L2783="","",IF(Belegerfassung!L2783&lt;&gt;"",IF(Belegerfassung!L2783&lt;&gt;"",IF(Belegerfassung!J2783&lt;&gt;0,VLOOKUP(Belegerfassung!L2783,Abfrage!$A$2:$C$19,2,),VLOOKUP(Belegerfassung!L2783,Abfrage!$A$2:$C$19,3,)),"")))</f>
        <v/>
      </c>
      <c r="G2775" t="str">
        <f t="shared" si="129"/>
        <v/>
      </c>
      <c r="H2775" s="31" t="str">
        <f>IF(A2775&lt;&gt;"",-Belegerfassung!J2783+Belegerfassung!K2783,"")</f>
        <v/>
      </c>
      <c r="I2775" s="49" t="str">
        <f>IFERROR(IF(H2775&lt;&gt;"",Belegerfassung!L2783*100,""),IF(OR(Belegerfassung!L2783="Leistung EU - Erlöse",Belegerfassung!L2783="Lieferungen EU-Erlöse",Belegerfassung!L2783="EUST",Belegerfassung!L2783="Bauleistungen 20%")=TRUE,"",MID(Belegerfassung!L2783,4,2)))</f>
        <v/>
      </c>
      <c r="J2775" s="6" t="str">
        <f>IF(A2775&lt;&gt;"",LEFT(Belegerfassung!D2783,40),"")</f>
        <v/>
      </c>
      <c r="K2775" t="str">
        <f>IF(A2775&lt;&gt;"",VLOOKUP(D2775,Abfrage!$F$2:$G$21,2,FALSE),"")</f>
        <v/>
      </c>
      <c r="L2775" s="6" t="str">
        <f>IF(Belegerfassung!H2783&lt;&gt;"",Belegerfassung!H2783,"")</f>
        <v/>
      </c>
      <c r="M2775" t="str">
        <f>IFERROR(IF(Belegerfassung!E2783&lt;&gt;"",VLOOKUP(Belegerfassung!E2783,Abfrage!$L$2:$M$15,2,),""),"")</f>
        <v/>
      </c>
      <c r="N2775" t="str">
        <f t="shared" si="130"/>
        <v/>
      </c>
      <c r="O2775" t="str">
        <f t="shared" si="131"/>
        <v/>
      </c>
      <c r="P2775" t="str">
        <f>IF(Belegerfassung!G2783&lt;&gt;"",CONCATENATE(Belegerfassung!G2783,".pdf"),"")</f>
        <v/>
      </c>
    </row>
    <row r="2776" spans="1:16">
      <c r="A2776" t="str">
        <f>IF(Belegerfassung!C2784&lt;&gt;"",0,"")</f>
        <v/>
      </c>
      <c r="B2776" t="str">
        <f>IFERROR(VLOOKUP(Belegerfassung!I2784,Konten!A:D,2,FALSE),"")</f>
        <v/>
      </c>
      <c r="C2776" t="str">
        <f>IF(A2776&lt;&gt;"",TEXT(Belegerfassung!C2784,"TT.MM.JJJJ"),"")</f>
        <v/>
      </c>
      <c r="D2776" t="str">
        <f>IFERROR(VLOOKUP(Belegerfassung!A2784,Abfrage!$E$2:$F$20,2,FALSE),"")</f>
        <v/>
      </c>
      <c r="E2776" t="str">
        <f>IF(A2776&lt;&gt;"",Belegerfassung!B2784,"")</f>
        <v/>
      </c>
      <c r="F2776" t="str">
        <f>IF(Belegerfassung!L2784="","",IF(Belegerfassung!L2784&lt;&gt;"",IF(Belegerfassung!L2784&lt;&gt;"",IF(Belegerfassung!J2784&lt;&gt;0,VLOOKUP(Belegerfassung!L2784,Abfrage!$A$2:$C$19,2,),VLOOKUP(Belegerfassung!L2784,Abfrage!$A$2:$C$19,3,)),"")))</f>
        <v/>
      </c>
      <c r="G2776" t="str">
        <f t="shared" si="129"/>
        <v/>
      </c>
      <c r="H2776" s="31" t="str">
        <f>IF(A2776&lt;&gt;"",-Belegerfassung!J2784+Belegerfassung!K2784,"")</f>
        <v/>
      </c>
      <c r="I2776" s="49" t="str">
        <f>IFERROR(IF(H2776&lt;&gt;"",Belegerfassung!L2784*100,""),IF(OR(Belegerfassung!L2784="Leistung EU - Erlöse",Belegerfassung!L2784="Lieferungen EU-Erlöse",Belegerfassung!L2784="EUST",Belegerfassung!L2784="Bauleistungen 20%")=TRUE,"",MID(Belegerfassung!L2784,4,2)))</f>
        <v/>
      </c>
      <c r="J2776" s="6" t="str">
        <f>IF(A2776&lt;&gt;"",LEFT(Belegerfassung!D2784,40),"")</f>
        <v/>
      </c>
      <c r="K2776" t="str">
        <f>IF(A2776&lt;&gt;"",VLOOKUP(D2776,Abfrage!$F$2:$G$21,2,FALSE),"")</f>
        <v/>
      </c>
      <c r="L2776" s="6" t="str">
        <f>IF(Belegerfassung!H2784&lt;&gt;"",Belegerfassung!H2784,"")</f>
        <v/>
      </c>
      <c r="M2776" t="str">
        <f>IFERROR(IF(Belegerfassung!E2784&lt;&gt;"",VLOOKUP(Belegerfassung!E2784,Abfrage!$L$2:$M$15,2,),""),"")</f>
        <v/>
      </c>
      <c r="N2776" t="str">
        <f t="shared" si="130"/>
        <v/>
      </c>
      <c r="O2776" t="str">
        <f t="shared" si="131"/>
        <v/>
      </c>
      <c r="P2776" t="str">
        <f>IF(Belegerfassung!G2784&lt;&gt;"",CONCATENATE(Belegerfassung!G2784,".pdf"),"")</f>
        <v/>
      </c>
    </row>
    <row r="2777" spans="1:16">
      <c r="A2777" t="str">
        <f>IF(Belegerfassung!C2785&lt;&gt;"",0,"")</f>
        <v/>
      </c>
      <c r="B2777" t="str">
        <f>IFERROR(VLOOKUP(Belegerfassung!I2785,Konten!A:D,2,FALSE),"")</f>
        <v/>
      </c>
      <c r="C2777" t="str">
        <f>IF(A2777&lt;&gt;"",TEXT(Belegerfassung!C2785,"TT.MM.JJJJ"),"")</f>
        <v/>
      </c>
      <c r="D2777" t="str">
        <f>IFERROR(VLOOKUP(Belegerfassung!A2785,Abfrage!$E$2:$F$20,2,FALSE),"")</f>
        <v/>
      </c>
      <c r="E2777" t="str">
        <f>IF(A2777&lt;&gt;"",Belegerfassung!B2785,"")</f>
        <v/>
      </c>
      <c r="F2777" t="str">
        <f>IF(Belegerfassung!L2785="","",IF(Belegerfassung!L2785&lt;&gt;"",IF(Belegerfassung!L2785&lt;&gt;"",IF(Belegerfassung!J2785&lt;&gt;0,VLOOKUP(Belegerfassung!L2785,Abfrage!$A$2:$C$19,2,),VLOOKUP(Belegerfassung!L2785,Abfrage!$A$2:$C$19,3,)),"")))</f>
        <v/>
      </c>
      <c r="G2777" t="str">
        <f t="shared" si="129"/>
        <v/>
      </c>
      <c r="H2777" s="31" t="str">
        <f>IF(A2777&lt;&gt;"",-Belegerfassung!J2785+Belegerfassung!K2785,"")</f>
        <v/>
      </c>
      <c r="I2777" s="49" t="str">
        <f>IFERROR(IF(H2777&lt;&gt;"",Belegerfassung!L2785*100,""),IF(OR(Belegerfassung!L2785="Leistung EU - Erlöse",Belegerfassung!L2785="Lieferungen EU-Erlöse",Belegerfassung!L2785="EUST",Belegerfassung!L2785="Bauleistungen 20%")=TRUE,"",MID(Belegerfassung!L2785,4,2)))</f>
        <v/>
      </c>
      <c r="J2777" s="6" t="str">
        <f>IF(A2777&lt;&gt;"",LEFT(Belegerfassung!D2785,40),"")</f>
        <v/>
      </c>
      <c r="K2777" t="str">
        <f>IF(A2777&lt;&gt;"",VLOOKUP(D2777,Abfrage!$F$2:$G$21,2,FALSE),"")</f>
        <v/>
      </c>
      <c r="L2777" s="6" t="str">
        <f>IF(Belegerfassung!H2785&lt;&gt;"",Belegerfassung!H2785,"")</f>
        <v/>
      </c>
      <c r="M2777" t="str">
        <f>IFERROR(IF(Belegerfassung!E2785&lt;&gt;"",VLOOKUP(Belegerfassung!E2785,Abfrage!$L$2:$M$15,2,),""),"")</f>
        <v/>
      </c>
      <c r="N2777" t="str">
        <f t="shared" si="130"/>
        <v/>
      </c>
      <c r="O2777" t="str">
        <f t="shared" si="131"/>
        <v/>
      </c>
      <c r="P2777" t="str">
        <f>IF(Belegerfassung!G2785&lt;&gt;"",CONCATENATE(Belegerfassung!G2785,".pdf"),"")</f>
        <v/>
      </c>
    </row>
    <row r="2778" spans="1:16">
      <c r="A2778" t="str">
        <f>IF(Belegerfassung!C2786&lt;&gt;"",0,"")</f>
        <v/>
      </c>
      <c r="B2778" t="str">
        <f>IFERROR(VLOOKUP(Belegerfassung!I2786,Konten!A:D,2,FALSE),"")</f>
        <v/>
      </c>
      <c r="C2778" t="str">
        <f>IF(A2778&lt;&gt;"",TEXT(Belegerfassung!C2786,"TT.MM.JJJJ"),"")</f>
        <v/>
      </c>
      <c r="D2778" t="str">
        <f>IFERROR(VLOOKUP(Belegerfassung!A2786,Abfrage!$E$2:$F$20,2,FALSE),"")</f>
        <v/>
      </c>
      <c r="E2778" t="str">
        <f>IF(A2778&lt;&gt;"",Belegerfassung!B2786,"")</f>
        <v/>
      </c>
      <c r="F2778" t="str">
        <f>IF(Belegerfassung!L2786="","",IF(Belegerfassung!L2786&lt;&gt;"",IF(Belegerfassung!L2786&lt;&gt;"",IF(Belegerfassung!J2786&lt;&gt;0,VLOOKUP(Belegerfassung!L2786,Abfrage!$A$2:$C$19,2,),VLOOKUP(Belegerfassung!L2786,Abfrage!$A$2:$C$19,3,)),"")))</f>
        <v/>
      </c>
      <c r="G2778" t="str">
        <f t="shared" si="129"/>
        <v/>
      </c>
      <c r="H2778" s="31" t="str">
        <f>IF(A2778&lt;&gt;"",-Belegerfassung!J2786+Belegerfassung!K2786,"")</f>
        <v/>
      </c>
      <c r="I2778" s="49" t="str">
        <f>IFERROR(IF(H2778&lt;&gt;"",Belegerfassung!L2786*100,""),IF(OR(Belegerfassung!L2786="Leistung EU - Erlöse",Belegerfassung!L2786="Lieferungen EU-Erlöse",Belegerfassung!L2786="EUST",Belegerfassung!L2786="Bauleistungen 20%")=TRUE,"",MID(Belegerfassung!L2786,4,2)))</f>
        <v/>
      </c>
      <c r="J2778" s="6" t="str">
        <f>IF(A2778&lt;&gt;"",LEFT(Belegerfassung!D2786,40),"")</f>
        <v/>
      </c>
      <c r="K2778" t="str">
        <f>IF(A2778&lt;&gt;"",VLOOKUP(D2778,Abfrage!$F$2:$G$21,2,FALSE),"")</f>
        <v/>
      </c>
      <c r="L2778" s="6" t="str">
        <f>IF(Belegerfassung!H2786&lt;&gt;"",Belegerfassung!H2786,"")</f>
        <v/>
      </c>
      <c r="M2778" t="str">
        <f>IFERROR(IF(Belegerfassung!E2786&lt;&gt;"",VLOOKUP(Belegerfassung!E2786,Abfrage!$L$2:$M$15,2,),""),"")</f>
        <v/>
      </c>
      <c r="N2778" t="str">
        <f t="shared" si="130"/>
        <v/>
      </c>
      <c r="O2778" t="str">
        <f t="shared" si="131"/>
        <v/>
      </c>
      <c r="P2778" t="str">
        <f>IF(Belegerfassung!G2786&lt;&gt;"",CONCATENATE(Belegerfassung!G2786,".pdf"),"")</f>
        <v/>
      </c>
    </row>
    <row r="2779" spans="1:16">
      <c r="A2779" t="str">
        <f>IF(Belegerfassung!C2787&lt;&gt;"",0,"")</f>
        <v/>
      </c>
      <c r="B2779" t="str">
        <f>IFERROR(VLOOKUP(Belegerfassung!I2787,Konten!A:D,2,FALSE),"")</f>
        <v/>
      </c>
      <c r="C2779" t="str">
        <f>IF(A2779&lt;&gt;"",TEXT(Belegerfassung!C2787,"TT.MM.JJJJ"),"")</f>
        <v/>
      </c>
      <c r="D2779" t="str">
        <f>IFERROR(VLOOKUP(Belegerfassung!A2787,Abfrage!$E$2:$F$20,2,FALSE),"")</f>
        <v/>
      </c>
      <c r="E2779" t="str">
        <f>IF(A2779&lt;&gt;"",Belegerfassung!B2787,"")</f>
        <v/>
      </c>
      <c r="F2779" t="str">
        <f>IF(Belegerfassung!L2787="","",IF(Belegerfassung!L2787&lt;&gt;"",IF(Belegerfassung!L2787&lt;&gt;"",IF(Belegerfassung!J2787&lt;&gt;0,VLOOKUP(Belegerfassung!L2787,Abfrage!$A$2:$C$19,2,),VLOOKUP(Belegerfassung!L2787,Abfrage!$A$2:$C$19,3,)),"")))</f>
        <v/>
      </c>
      <c r="G2779" t="str">
        <f t="shared" si="129"/>
        <v/>
      </c>
      <c r="H2779" s="31" t="str">
        <f>IF(A2779&lt;&gt;"",-Belegerfassung!J2787+Belegerfassung!K2787,"")</f>
        <v/>
      </c>
      <c r="I2779" s="49" t="str">
        <f>IFERROR(IF(H2779&lt;&gt;"",Belegerfassung!L2787*100,""),IF(OR(Belegerfassung!L2787="Leistung EU - Erlöse",Belegerfassung!L2787="Lieferungen EU-Erlöse",Belegerfassung!L2787="EUST",Belegerfassung!L2787="Bauleistungen 20%")=TRUE,"",MID(Belegerfassung!L2787,4,2)))</f>
        <v/>
      </c>
      <c r="J2779" s="6" t="str">
        <f>IF(A2779&lt;&gt;"",LEFT(Belegerfassung!D2787,40),"")</f>
        <v/>
      </c>
      <c r="K2779" t="str">
        <f>IF(A2779&lt;&gt;"",VLOOKUP(D2779,Abfrage!$F$2:$G$21,2,FALSE),"")</f>
        <v/>
      </c>
      <c r="L2779" s="6" t="str">
        <f>IF(Belegerfassung!H2787&lt;&gt;"",Belegerfassung!H2787,"")</f>
        <v/>
      </c>
      <c r="M2779" t="str">
        <f>IFERROR(IF(Belegerfassung!E2787&lt;&gt;"",VLOOKUP(Belegerfassung!E2787,Abfrage!$L$2:$M$15,2,),""),"")</f>
        <v/>
      </c>
      <c r="N2779" t="str">
        <f t="shared" si="130"/>
        <v/>
      </c>
      <c r="O2779" t="str">
        <f t="shared" si="131"/>
        <v/>
      </c>
      <c r="P2779" t="str">
        <f>IF(Belegerfassung!G2787&lt;&gt;"",CONCATENATE(Belegerfassung!G2787,".pdf"),"")</f>
        <v/>
      </c>
    </row>
    <row r="2780" spans="1:16">
      <c r="A2780" t="str">
        <f>IF(Belegerfassung!C2788&lt;&gt;"",0,"")</f>
        <v/>
      </c>
      <c r="B2780" t="str">
        <f>IFERROR(VLOOKUP(Belegerfassung!I2788,Konten!A:D,2,FALSE),"")</f>
        <v/>
      </c>
      <c r="C2780" t="str">
        <f>IF(A2780&lt;&gt;"",TEXT(Belegerfassung!C2788,"TT.MM.JJJJ"),"")</f>
        <v/>
      </c>
      <c r="D2780" t="str">
        <f>IFERROR(VLOOKUP(Belegerfassung!A2788,Abfrage!$E$2:$F$20,2,FALSE),"")</f>
        <v/>
      </c>
      <c r="E2780" t="str">
        <f>IF(A2780&lt;&gt;"",Belegerfassung!B2788,"")</f>
        <v/>
      </c>
      <c r="F2780" t="str">
        <f>IF(Belegerfassung!L2788="","",IF(Belegerfassung!L2788&lt;&gt;"",IF(Belegerfassung!L2788&lt;&gt;"",IF(Belegerfassung!J2788&lt;&gt;0,VLOOKUP(Belegerfassung!L2788,Abfrage!$A$2:$C$19,2,),VLOOKUP(Belegerfassung!L2788,Abfrage!$A$2:$C$19,3,)),"")))</f>
        <v/>
      </c>
      <c r="G2780" t="str">
        <f t="shared" si="129"/>
        <v/>
      </c>
      <c r="H2780" s="31" t="str">
        <f>IF(A2780&lt;&gt;"",-Belegerfassung!J2788+Belegerfassung!K2788,"")</f>
        <v/>
      </c>
      <c r="I2780" s="49" t="str">
        <f>IFERROR(IF(H2780&lt;&gt;"",Belegerfassung!L2788*100,""),IF(OR(Belegerfassung!L2788="Leistung EU - Erlöse",Belegerfassung!L2788="Lieferungen EU-Erlöse",Belegerfassung!L2788="EUST",Belegerfassung!L2788="Bauleistungen 20%")=TRUE,"",MID(Belegerfassung!L2788,4,2)))</f>
        <v/>
      </c>
      <c r="J2780" s="6" t="str">
        <f>IF(A2780&lt;&gt;"",LEFT(Belegerfassung!D2788,40),"")</f>
        <v/>
      </c>
      <c r="K2780" t="str">
        <f>IF(A2780&lt;&gt;"",VLOOKUP(D2780,Abfrage!$F$2:$G$21,2,FALSE),"")</f>
        <v/>
      </c>
      <c r="L2780" s="6" t="str">
        <f>IF(Belegerfassung!H2788&lt;&gt;"",Belegerfassung!H2788,"")</f>
        <v/>
      </c>
      <c r="M2780" t="str">
        <f>IFERROR(IF(Belegerfassung!E2788&lt;&gt;"",VLOOKUP(Belegerfassung!E2788,Abfrage!$L$2:$M$15,2,),""),"")</f>
        <v/>
      </c>
      <c r="N2780" t="str">
        <f t="shared" si="130"/>
        <v/>
      </c>
      <c r="O2780" t="str">
        <f t="shared" si="131"/>
        <v/>
      </c>
      <c r="P2780" t="str">
        <f>IF(Belegerfassung!G2788&lt;&gt;"",CONCATENATE(Belegerfassung!G2788,".pdf"),"")</f>
        <v/>
      </c>
    </row>
    <row r="2781" spans="1:16">
      <c r="A2781" t="str">
        <f>IF(Belegerfassung!C2789&lt;&gt;"",0,"")</f>
        <v/>
      </c>
      <c r="B2781" t="str">
        <f>IFERROR(VLOOKUP(Belegerfassung!I2789,Konten!A:D,2,FALSE),"")</f>
        <v/>
      </c>
      <c r="C2781" t="str">
        <f>IF(A2781&lt;&gt;"",TEXT(Belegerfassung!C2789,"TT.MM.JJJJ"),"")</f>
        <v/>
      </c>
      <c r="D2781" t="str">
        <f>IFERROR(VLOOKUP(Belegerfassung!A2789,Abfrage!$E$2:$F$20,2,FALSE),"")</f>
        <v/>
      </c>
      <c r="E2781" t="str">
        <f>IF(A2781&lt;&gt;"",Belegerfassung!B2789,"")</f>
        <v/>
      </c>
      <c r="F2781" t="str">
        <f>IF(Belegerfassung!L2789="","",IF(Belegerfassung!L2789&lt;&gt;"",IF(Belegerfassung!L2789&lt;&gt;"",IF(Belegerfassung!J2789&lt;&gt;0,VLOOKUP(Belegerfassung!L2789,Abfrage!$A$2:$C$19,2,),VLOOKUP(Belegerfassung!L2789,Abfrage!$A$2:$C$19,3,)),"")))</f>
        <v/>
      </c>
      <c r="G2781" t="str">
        <f t="shared" si="129"/>
        <v/>
      </c>
      <c r="H2781" s="31" t="str">
        <f>IF(A2781&lt;&gt;"",-Belegerfassung!J2789+Belegerfassung!K2789,"")</f>
        <v/>
      </c>
      <c r="I2781" s="49" t="str">
        <f>IFERROR(IF(H2781&lt;&gt;"",Belegerfassung!L2789*100,""),IF(OR(Belegerfassung!L2789="Leistung EU - Erlöse",Belegerfassung!L2789="Lieferungen EU-Erlöse",Belegerfassung!L2789="EUST",Belegerfassung!L2789="Bauleistungen 20%")=TRUE,"",MID(Belegerfassung!L2789,4,2)))</f>
        <v/>
      </c>
      <c r="J2781" s="6" t="str">
        <f>IF(A2781&lt;&gt;"",LEFT(Belegerfassung!D2789,40),"")</f>
        <v/>
      </c>
      <c r="K2781" t="str">
        <f>IF(A2781&lt;&gt;"",VLOOKUP(D2781,Abfrage!$F$2:$G$21,2,FALSE),"")</f>
        <v/>
      </c>
      <c r="L2781" s="6" t="str">
        <f>IF(Belegerfassung!H2789&lt;&gt;"",Belegerfassung!H2789,"")</f>
        <v/>
      </c>
      <c r="M2781" t="str">
        <f>IFERROR(IF(Belegerfassung!E2789&lt;&gt;"",VLOOKUP(Belegerfassung!E2789,Abfrage!$L$2:$M$15,2,),""),"")</f>
        <v/>
      </c>
      <c r="N2781" t="str">
        <f t="shared" si="130"/>
        <v/>
      </c>
      <c r="O2781" t="str">
        <f t="shared" si="131"/>
        <v/>
      </c>
      <c r="P2781" t="str">
        <f>IF(Belegerfassung!G2789&lt;&gt;"",CONCATENATE(Belegerfassung!G2789,".pdf"),"")</f>
        <v/>
      </c>
    </row>
    <row r="2782" spans="1:16">
      <c r="A2782" t="str">
        <f>IF(Belegerfassung!C2790&lt;&gt;"",0,"")</f>
        <v/>
      </c>
      <c r="B2782" t="str">
        <f>IFERROR(VLOOKUP(Belegerfassung!I2790,Konten!A:D,2,FALSE),"")</f>
        <v/>
      </c>
      <c r="C2782" t="str">
        <f>IF(A2782&lt;&gt;"",TEXT(Belegerfassung!C2790,"TT.MM.JJJJ"),"")</f>
        <v/>
      </c>
      <c r="D2782" t="str">
        <f>IFERROR(VLOOKUP(Belegerfassung!A2790,Abfrage!$E$2:$F$20,2,FALSE),"")</f>
        <v/>
      </c>
      <c r="E2782" t="str">
        <f>IF(A2782&lt;&gt;"",Belegerfassung!B2790,"")</f>
        <v/>
      </c>
      <c r="F2782" t="str">
        <f>IF(Belegerfassung!L2790="","",IF(Belegerfassung!L2790&lt;&gt;"",IF(Belegerfassung!L2790&lt;&gt;"",IF(Belegerfassung!J2790&lt;&gt;0,VLOOKUP(Belegerfassung!L2790,Abfrage!$A$2:$C$19,2,),VLOOKUP(Belegerfassung!L2790,Abfrage!$A$2:$C$19,3,)),"")))</f>
        <v/>
      </c>
      <c r="G2782" t="str">
        <f t="shared" si="129"/>
        <v/>
      </c>
      <c r="H2782" s="31" t="str">
        <f>IF(A2782&lt;&gt;"",-Belegerfassung!J2790+Belegerfassung!K2790,"")</f>
        <v/>
      </c>
      <c r="I2782" s="49" t="str">
        <f>IFERROR(IF(H2782&lt;&gt;"",Belegerfassung!L2790*100,""),IF(OR(Belegerfassung!L2790="Leistung EU - Erlöse",Belegerfassung!L2790="Lieferungen EU-Erlöse",Belegerfassung!L2790="EUST",Belegerfassung!L2790="Bauleistungen 20%")=TRUE,"",MID(Belegerfassung!L2790,4,2)))</f>
        <v/>
      </c>
      <c r="J2782" s="6" t="str">
        <f>IF(A2782&lt;&gt;"",LEFT(Belegerfassung!D2790,40),"")</f>
        <v/>
      </c>
      <c r="K2782" t="str">
        <f>IF(A2782&lt;&gt;"",VLOOKUP(D2782,Abfrage!$F$2:$G$21,2,FALSE),"")</f>
        <v/>
      </c>
      <c r="L2782" s="6" t="str">
        <f>IF(Belegerfassung!H2790&lt;&gt;"",Belegerfassung!H2790,"")</f>
        <v/>
      </c>
      <c r="M2782" t="str">
        <f>IFERROR(IF(Belegerfassung!E2790&lt;&gt;"",VLOOKUP(Belegerfassung!E2790,Abfrage!$L$2:$M$15,2,),""),"")</f>
        <v/>
      </c>
      <c r="N2782" t="str">
        <f t="shared" si="130"/>
        <v/>
      </c>
      <c r="O2782" t="str">
        <f t="shared" si="131"/>
        <v/>
      </c>
      <c r="P2782" t="str">
        <f>IF(Belegerfassung!G2790&lt;&gt;"",CONCATENATE(Belegerfassung!G2790,".pdf"),"")</f>
        <v/>
      </c>
    </row>
    <row r="2783" spans="1:16">
      <c r="A2783" t="str">
        <f>IF(Belegerfassung!C2791&lt;&gt;"",0,"")</f>
        <v/>
      </c>
      <c r="B2783" t="str">
        <f>IFERROR(VLOOKUP(Belegerfassung!I2791,Konten!A:D,2,FALSE),"")</f>
        <v/>
      </c>
      <c r="C2783" t="str">
        <f>IF(A2783&lt;&gt;"",TEXT(Belegerfassung!C2791,"TT.MM.JJJJ"),"")</f>
        <v/>
      </c>
      <c r="D2783" t="str">
        <f>IFERROR(VLOOKUP(Belegerfassung!A2791,Abfrage!$E$2:$F$20,2,FALSE),"")</f>
        <v/>
      </c>
      <c r="E2783" t="str">
        <f>IF(A2783&lt;&gt;"",Belegerfassung!B2791,"")</f>
        <v/>
      </c>
      <c r="F2783" t="str">
        <f>IF(Belegerfassung!L2791="","",IF(Belegerfassung!L2791&lt;&gt;"",IF(Belegerfassung!L2791&lt;&gt;"",IF(Belegerfassung!J2791&lt;&gt;0,VLOOKUP(Belegerfassung!L2791,Abfrage!$A$2:$C$19,2,),VLOOKUP(Belegerfassung!L2791,Abfrage!$A$2:$C$19,3,)),"")))</f>
        <v/>
      </c>
      <c r="G2783" t="str">
        <f t="shared" si="129"/>
        <v/>
      </c>
      <c r="H2783" s="31" t="str">
        <f>IF(A2783&lt;&gt;"",-Belegerfassung!J2791+Belegerfassung!K2791,"")</f>
        <v/>
      </c>
      <c r="I2783" s="49" t="str">
        <f>IFERROR(IF(H2783&lt;&gt;"",Belegerfassung!L2791*100,""),IF(OR(Belegerfassung!L2791="Leistung EU - Erlöse",Belegerfassung!L2791="Lieferungen EU-Erlöse",Belegerfassung!L2791="EUST",Belegerfassung!L2791="Bauleistungen 20%")=TRUE,"",MID(Belegerfassung!L2791,4,2)))</f>
        <v/>
      </c>
      <c r="J2783" s="6" t="str">
        <f>IF(A2783&lt;&gt;"",LEFT(Belegerfassung!D2791,40),"")</f>
        <v/>
      </c>
      <c r="K2783" t="str">
        <f>IF(A2783&lt;&gt;"",VLOOKUP(D2783,Abfrage!$F$2:$G$21,2,FALSE),"")</f>
        <v/>
      </c>
      <c r="L2783" s="6" t="str">
        <f>IF(Belegerfassung!H2791&lt;&gt;"",Belegerfassung!H2791,"")</f>
        <v/>
      </c>
      <c r="M2783" t="str">
        <f>IFERROR(IF(Belegerfassung!E2791&lt;&gt;"",VLOOKUP(Belegerfassung!E2791,Abfrage!$L$2:$M$15,2,),""),"")</f>
        <v/>
      </c>
      <c r="N2783" t="str">
        <f t="shared" si="130"/>
        <v/>
      </c>
      <c r="O2783" t="str">
        <f t="shared" si="131"/>
        <v/>
      </c>
      <c r="P2783" t="str">
        <f>IF(Belegerfassung!G2791&lt;&gt;"",CONCATENATE(Belegerfassung!G2791,".pdf"),"")</f>
        <v/>
      </c>
    </row>
    <row r="2784" spans="1:16">
      <c r="A2784" t="str">
        <f>IF(Belegerfassung!C2792&lt;&gt;"",0,"")</f>
        <v/>
      </c>
      <c r="B2784" t="str">
        <f>IFERROR(VLOOKUP(Belegerfassung!I2792,Konten!A:D,2,FALSE),"")</f>
        <v/>
      </c>
      <c r="C2784" t="str">
        <f>IF(A2784&lt;&gt;"",TEXT(Belegerfassung!C2792,"TT.MM.JJJJ"),"")</f>
        <v/>
      </c>
      <c r="D2784" t="str">
        <f>IFERROR(VLOOKUP(Belegerfassung!A2792,Abfrage!$E$2:$F$20,2,FALSE),"")</f>
        <v/>
      </c>
      <c r="E2784" t="str">
        <f>IF(A2784&lt;&gt;"",Belegerfassung!B2792,"")</f>
        <v/>
      </c>
      <c r="F2784" t="str">
        <f>IF(Belegerfassung!L2792="","",IF(Belegerfassung!L2792&lt;&gt;"",IF(Belegerfassung!L2792&lt;&gt;"",IF(Belegerfassung!J2792&lt;&gt;0,VLOOKUP(Belegerfassung!L2792,Abfrage!$A$2:$C$19,2,),VLOOKUP(Belegerfassung!L2792,Abfrage!$A$2:$C$19,3,)),"")))</f>
        <v/>
      </c>
      <c r="G2784" t="str">
        <f t="shared" si="129"/>
        <v/>
      </c>
      <c r="H2784" s="31" t="str">
        <f>IF(A2784&lt;&gt;"",-Belegerfassung!J2792+Belegerfassung!K2792,"")</f>
        <v/>
      </c>
      <c r="I2784" s="49" t="str">
        <f>IFERROR(IF(H2784&lt;&gt;"",Belegerfassung!L2792*100,""),IF(OR(Belegerfassung!L2792="Leistung EU - Erlöse",Belegerfassung!L2792="Lieferungen EU-Erlöse",Belegerfassung!L2792="EUST",Belegerfassung!L2792="Bauleistungen 20%")=TRUE,"",MID(Belegerfassung!L2792,4,2)))</f>
        <v/>
      </c>
      <c r="J2784" s="6" t="str">
        <f>IF(A2784&lt;&gt;"",LEFT(Belegerfassung!D2792,40),"")</f>
        <v/>
      </c>
      <c r="K2784" t="str">
        <f>IF(A2784&lt;&gt;"",VLOOKUP(D2784,Abfrage!$F$2:$G$21,2,FALSE),"")</f>
        <v/>
      </c>
      <c r="L2784" s="6" t="str">
        <f>IF(Belegerfassung!H2792&lt;&gt;"",Belegerfassung!H2792,"")</f>
        <v/>
      </c>
      <c r="M2784" t="str">
        <f>IFERROR(IF(Belegerfassung!E2792&lt;&gt;"",VLOOKUP(Belegerfassung!E2792,Abfrage!$L$2:$M$15,2,),""),"")</f>
        <v/>
      </c>
      <c r="N2784" t="str">
        <f t="shared" si="130"/>
        <v/>
      </c>
      <c r="O2784" t="str">
        <f t="shared" si="131"/>
        <v/>
      </c>
      <c r="P2784" t="str">
        <f>IF(Belegerfassung!G2792&lt;&gt;"",CONCATENATE(Belegerfassung!G2792,".pdf"),"")</f>
        <v/>
      </c>
    </row>
    <row r="2785" spans="1:16">
      <c r="A2785" t="str">
        <f>IF(Belegerfassung!C2793&lt;&gt;"",0,"")</f>
        <v/>
      </c>
      <c r="B2785" t="str">
        <f>IFERROR(VLOOKUP(Belegerfassung!I2793,Konten!A:D,2,FALSE),"")</f>
        <v/>
      </c>
      <c r="C2785" t="str">
        <f>IF(A2785&lt;&gt;"",TEXT(Belegerfassung!C2793,"TT.MM.JJJJ"),"")</f>
        <v/>
      </c>
      <c r="D2785" t="str">
        <f>IFERROR(VLOOKUP(Belegerfassung!A2793,Abfrage!$E$2:$F$20,2,FALSE),"")</f>
        <v/>
      </c>
      <c r="E2785" t="str">
        <f>IF(A2785&lt;&gt;"",Belegerfassung!B2793,"")</f>
        <v/>
      </c>
      <c r="F2785" t="str">
        <f>IF(Belegerfassung!L2793="","",IF(Belegerfassung!L2793&lt;&gt;"",IF(Belegerfassung!L2793&lt;&gt;"",IF(Belegerfassung!J2793&lt;&gt;0,VLOOKUP(Belegerfassung!L2793,Abfrage!$A$2:$C$19,2,),VLOOKUP(Belegerfassung!L2793,Abfrage!$A$2:$C$19,3,)),"")))</f>
        <v/>
      </c>
      <c r="G2785" t="str">
        <f t="shared" si="129"/>
        <v/>
      </c>
      <c r="H2785" s="31" t="str">
        <f>IF(A2785&lt;&gt;"",-Belegerfassung!J2793+Belegerfassung!K2793,"")</f>
        <v/>
      </c>
      <c r="I2785" s="49" t="str">
        <f>IFERROR(IF(H2785&lt;&gt;"",Belegerfassung!L2793*100,""),IF(OR(Belegerfassung!L2793="Leistung EU - Erlöse",Belegerfassung!L2793="Lieferungen EU-Erlöse",Belegerfassung!L2793="EUST",Belegerfassung!L2793="Bauleistungen 20%")=TRUE,"",MID(Belegerfassung!L2793,4,2)))</f>
        <v/>
      </c>
      <c r="J2785" s="6" t="str">
        <f>IF(A2785&lt;&gt;"",LEFT(Belegerfassung!D2793,40),"")</f>
        <v/>
      </c>
      <c r="K2785" t="str">
        <f>IF(A2785&lt;&gt;"",VLOOKUP(D2785,Abfrage!$F$2:$G$21,2,FALSE),"")</f>
        <v/>
      </c>
      <c r="L2785" s="6" t="str">
        <f>IF(Belegerfassung!H2793&lt;&gt;"",Belegerfassung!H2793,"")</f>
        <v/>
      </c>
      <c r="M2785" t="str">
        <f>IFERROR(IF(Belegerfassung!E2793&lt;&gt;"",VLOOKUP(Belegerfassung!E2793,Abfrage!$L$2:$M$15,2,),""),"")</f>
        <v/>
      </c>
      <c r="N2785" t="str">
        <f t="shared" si="130"/>
        <v/>
      </c>
      <c r="O2785" t="str">
        <f t="shared" si="131"/>
        <v/>
      </c>
      <c r="P2785" t="str">
        <f>IF(Belegerfassung!G2793&lt;&gt;"",CONCATENATE(Belegerfassung!G2793,".pdf"),"")</f>
        <v/>
      </c>
    </row>
    <row r="2786" spans="1:16">
      <c r="A2786" t="str">
        <f>IF(Belegerfassung!C2794&lt;&gt;"",0,"")</f>
        <v/>
      </c>
      <c r="B2786" t="str">
        <f>IFERROR(VLOOKUP(Belegerfassung!I2794,Konten!A:D,2,FALSE),"")</f>
        <v/>
      </c>
      <c r="C2786" t="str">
        <f>IF(A2786&lt;&gt;"",TEXT(Belegerfassung!C2794,"TT.MM.JJJJ"),"")</f>
        <v/>
      </c>
      <c r="D2786" t="str">
        <f>IFERROR(VLOOKUP(Belegerfassung!A2794,Abfrage!$E$2:$F$20,2,FALSE),"")</f>
        <v/>
      </c>
      <c r="E2786" t="str">
        <f>IF(A2786&lt;&gt;"",Belegerfassung!B2794,"")</f>
        <v/>
      </c>
      <c r="F2786" t="str">
        <f>IF(Belegerfassung!L2794="","",IF(Belegerfassung!L2794&lt;&gt;"",IF(Belegerfassung!L2794&lt;&gt;"",IF(Belegerfassung!J2794&lt;&gt;0,VLOOKUP(Belegerfassung!L2794,Abfrage!$A$2:$C$19,2,),VLOOKUP(Belegerfassung!L2794,Abfrage!$A$2:$C$19,3,)),"")))</f>
        <v/>
      </c>
      <c r="G2786" t="str">
        <f t="shared" si="129"/>
        <v/>
      </c>
      <c r="H2786" s="31" t="str">
        <f>IF(A2786&lt;&gt;"",-Belegerfassung!J2794+Belegerfassung!K2794,"")</f>
        <v/>
      </c>
      <c r="I2786" s="49" t="str">
        <f>IFERROR(IF(H2786&lt;&gt;"",Belegerfassung!L2794*100,""),IF(OR(Belegerfassung!L2794="Leistung EU - Erlöse",Belegerfassung!L2794="Lieferungen EU-Erlöse",Belegerfassung!L2794="EUST",Belegerfassung!L2794="Bauleistungen 20%")=TRUE,"",MID(Belegerfassung!L2794,4,2)))</f>
        <v/>
      </c>
      <c r="J2786" s="6" t="str">
        <f>IF(A2786&lt;&gt;"",LEFT(Belegerfassung!D2794,40),"")</f>
        <v/>
      </c>
      <c r="K2786" t="str">
        <f>IF(A2786&lt;&gt;"",VLOOKUP(D2786,Abfrage!$F$2:$G$21,2,FALSE),"")</f>
        <v/>
      </c>
      <c r="L2786" s="6" t="str">
        <f>IF(Belegerfassung!H2794&lt;&gt;"",Belegerfassung!H2794,"")</f>
        <v/>
      </c>
      <c r="M2786" t="str">
        <f>IFERROR(IF(Belegerfassung!E2794&lt;&gt;"",VLOOKUP(Belegerfassung!E2794,Abfrage!$L$2:$M$15,2,),""),"")</f>
        <v/>
      </c>
      <c r="N2786" t="str">
        <f t="shared" si="130"/>
        <v/>
      </c>
      <c r="O2786" t="str">
        <f t="shared" si="131"/>
        <v/>
      </c>
      <c r="P2786" t="str">
        <f>IF(Belegerfassung!G2794&lt;&gt;"",CONCATENATE(Belegerfassung!G2794,".pdf"),"")</f>
        <v/>
      </c>
    </row>
    <row r="2787" spans="1:16">
      <c r="A2787" t="str">
        <f>IF(Belegerfassung!C2795&lt;&gt;"",0,"")</f>
        <v/>
      </c>
      <c r="B2787" t="str">
        <f>IFERROR(VLOOKUP(Belegerfassung!I2795,Konten!A:D,2,FALSE),"")</f>
        <v/>
      </c>
      <c r="C2787" t="str">
        <f>IF(A2787&lt;&gt;"",TEXT(Belegerfassung!C2795,"TT.MM.JJJJ"),"")</f>
        <v/>
      </c>
      <c r="D2787" t="str">
        <f>IFERROR(VLOOKUP(Belegerfassung!A2795,Abfrage!$E$2:$F$20,2,FALSE),"")</f>
        <v/>
      </c>
      <c r="E2787" t="str">
        <f>IF(A2787&lt;&gt;"",Belegerfassung!B2795,"")</f>
        <v/>
      </c>
      <c r="F2787" t="str">
        <f>IF(Belegerfassung!L2795="","",IF(Belegerfassung!L2795&lt;&gt;"",IF(Belegerfassung!L2795&lt;&gt;"",IF(Belegerfassung!J2795&lt;&gt;0,VLOOKUP(Belegerfassung!L2795,Abfrage!$A$2:$C$19,2,),VLOOKUP(Belegerfassung!L2795,Abfrage!$A$2:$C$19,3,)),"")))</f>
        <v/>
      </c>
      <c r="G2787" t="str">
        <f t="shared" si="129"/>
        <v/>
      </c>
      <c r="H2787" s="31" t="str">
        <f>IF(A2787&lt;&gt;"",-Belegerfassung!J2795+Belegerfassung!K2795,"")</f>
        <v/>
      </c>
      <c r="I2787" s="49" t="str">
        <f>IFERROR(IF(H2787&lt;&gt;"",Belegerfassung!L2795*100,""),IF(OR(Belegerfassung!L2795="Leistung EU - Erlöse",Belegerfassung!L2795="Lieferungen EU-Erlöse",Belegerfassung!L2795="EUST",Belegerfassung!L2795="Bauleistungen 20%")=TRUE,"",MID(Belegerfassung!L2795,4,2)))</f>
        <v/>
      </c>
      <c r="J2787" s="6" t="str">
        <f>IF(A2787&lt;&gt;"",LEFT(Belegerfassung!D2795,40),"")</f>
        <v/>
      </c>
      <c r="K2787" t="str">
        <f>IF(A2787&lt;&gt;"",VLOOKUP(D2787,Abfrage!$F$2:$G$21,2,FALSE),"")</f>
        <v/>
      </c>
      <c r="L2787" s="6" t="str">
        <f>IF(Belegerfassung!H2795&lt;&gt;"",Belegerfassung!H2795,"")</f>
        <v/>
      </c>
      <c r="M2787" t="str">
        <f>IFERROR(IF(Belegerfassung!E2795&lt;&gt;"",VLOOKUP(Belegerfassung!E2795,Abfrage!$L$2:$M$15,2,),""),"")</f>
        <v/>
      </c>
      <c r="N2787" t="str">
        <f t="shared" si="130"/>
        <v/>
      </c>
      <c r="O2787" t="str">
        <f t="shared" si="131"/>
        <v/>
      </c>
      <c r="P2787" t="str">
        <f>IF(Belegerfassung!G2795&lt;&gt;"",CONCATENATE(Belegerfassung!G2795,".pdf"),"")</f>
        <v/>
      </c>
    </row>
    <row r="2788" spans="1:16">
      <c r="A2788" t="str">
        <f>IF(Belegerfassung!C2796&lt;&gt;"",0,"")</f>
        <v/>
      </c>
      <c r="B2788" t="str">
        <f>IFERROR(VLOOKUP(Belegerfassung!I2796,Konten!A:D,2,FALSE),"")</f>
        <v/>
      </c>
      <c r="C2788" t="str">
        <f>IF(A2788&lt;&gt;"",TEXT(Belegerfassung!C2796,"TT.MM.JJJJ"),"")</f>
        <v/>
      </c>
      <c r="D2788" t="str">
        <f>IFERROR(VLOOKUP(Belegerfassung!A2796,Abfrage!$E$2:$F$20,2,FALSE),"")</f>
        <v/>
      </c>
      <c r="E2788" t="str">
        <f>IF(A2788&lt;&gt;"",Belegerfassung!B2796,"")</f>
        <v/>
      </c>
      <c r="F2788" t="str">
        <f>IF(Belegerfassung!L2796="","",IF(Belegerfassung!L2796&lt;&gt;"",IF(Belegerfassung!L2796&lt;&gt;"",IF(Belegerfassung!J2796&lt;&gt;0,VLOOKUP(Belegerfassung!L2796,Abfrage!$A$2:$C$19,2,),VLOOKUP(Belegerfassung!L2796,Abfrage!$A$2:$C$19,3,)),"")))</f>
        <v/>
      </c>
      <c r="G2788" t="str">
        <f t="shared" si="129"/>
        <v/>
      </c>
      <c r="H2788" s="31" t="str">
        <f>IF(A2788&lt;&gt;"",-Belegerfassung!J2796+Belegerfassung!K2796,"")</f>
        <v/>
      </c>
      <c r="I2788" s="49" t="str">
        <f>IFERROR(IF(H2788&lt;&gt;"",Belegerfassung!L2796*100,""),IF(OR(Belegerfassung!L2796="Leistung EU - Erlöse",Belegerfassung!L2796="Lieferungen EU-Erlöse",Belegerfassung!L2796="EUST",Belegerfassung!L2796="Bauleistungen 20%")=TRUE,"",MID(Belegerfassung!L2796,4,2)))</f>
        <v/>
      </c>
      <c r="J2788" s="6" t="str">
        <f>IF(A2788&lt;&gt;"",LEFT(Belegerfassung!D2796,40),"")</f>
        <v/>
      </c>
      <c r="K2788" t="str">
        <f>IF(A2788&lt;&gt;"",VLOOKUP(D2788,Abfrage!$F$2:$G$21,2,FALSE),"")</f>
        <v/>
      </c>
      <c r="L2788" s="6" t="str">
        <f>IF(Belegerfassung!H2796&lt;&gt;"",Belegerfassung!H2796,"")</f>
        <v/>
      </c>
      <c r="M2788" t="str">
        <f>IFERROR(IF(Belegerfassung!E2796&lt;&gt;"",VLOOKUP(Belegerfassung!E2796,Abfrage!$L$2:$M$15,2,),""),"")</f>
        <v/>
      </c>
      <c r="N2788" t="str">
        <f t="shared" si="130"/>
        <v/>
      </c>
      <c r="O2788" t="str">
        <f t="shared" si="131"/>
        <v/>
      </c>
      <c r="P2788" t="str">
        <f>IF(Belegerfassung!G2796&lt;&gt;"",CONCATENATE(Belegerfassung!G2796,".pdf"),"")</f>
        <v/>
      </c>
    </row>
    <row r="2789" spans="1:16">
      <c r="A2789" t="str">
        <f>IF(Belegerfassung!C2797&lt;&gt;"",0,"")</f>
        <v/>
      </c>
      <c r="B2789" t="str">
        <f>IFERROR(VLOOKUP(Belegerfassung!I2797,Konten!A:D,2,FALSE),"")</f>
        <v/>
      </c>
      <c r="C2789" t="str">
        <f>IF(A2789&lt;&gt;"",TEXT(Belegerfassung!C2797,"TT.MM.JJJJ"),"")</f>
        <v/>
      </c>
      <c r="D2789" t="str">
        <f>IFERROR(VLOOKUP(Belegerfassung!A2797,Abfrage!$E$2:$F$20,2,FALSE),"")</f>
        <v/>
      </c>
      <c r="E2789" t="str">
        <f>IF(A2789&lt;&gt;"",Belegerfassung!B2797,"")</f>
        <v/>
      </c>
      <c r="F2789" t="str">
        <f>IF(Belegerfassung!L2797="","",IF(Belegerfassung!L2797&lt;&gt;"",IF(Belegerfassung!L2797&lt;&gt;"",IF(Belegerfassung!J2797&lt;&gt;0,VLOOKUP(Belegerfassung!L2797,Abfrage!$A$2:$C$19,2,),VLOOKUP(Belegerfassung!L2797,Abfrage!$A$2:$C$19,3,)),"")))</f>
        <v/>
      </c>
      <c r="G2789" t="str">
        <f t="shared" si="129"/>
        <v/>
      </c>
      <c r="H2789" s="31" t="str">
        <f>IF(A2789&lt;&gt;"",-Belegerfassung!J2797+Belegerfassung!K2797,"")</f>
        <v/>
      </c>
      <c r="I2789" s="49" t="str">
        <f>IFERROR(IF(H2789&lt;&gt;"",Belegerfassung!L2797*100,""),IF(OR(Belegerfassung!L2797="Leistung EU - Erlöse",Belegerfassung!L2797="Lieferungen EU-Erlöse",Belegerfassung!L2797="EUST",Belegerfassung!L2797="Bauleistungen 20%")=TRUE,"",MID(Belegerfassung!L2797,4,2)))</f>
        <v/>
      </c>
      <c r="J2789" s="6" t="str">
        <f>IF(A2789&lt;&gt;"",LEFT(Belegerfassung!D2797,40),"")</f>
        <v/>
      </c>
      <c r="K2789" t="str">
        <f>IF(A2789&lt;&gt;"",VLOOKUP(D2789,Abfrage!$F$2:$G$21,2,FALSE),"")</f>
        <v/>
      </c>
      <c r="L2789" s="6" t="str">
        <f>IF(Belegerfassung!H2797&lt;&gt;"",Belegerfassung!H2797,"")</f>
        <v/>
      </c>
      <c r="M2789" t="str">
        <f>IFERROR(IF(Belegerfassung!E2797&lt;&gt;"",VLOOKUP(Belegerfassung!E2797,Abfrage!$L$2:$M$15,2,),""),"")</f>
        <v/>
      </c>
      <c r="N2789" t="str">
        <f t="shared" si="130"/>
        <v/>
      </c>
      <c r="O2789" t="str">
        <f t="shared" si="131"/>
        <v/>
      </c>
      <c r="P2789" t="str">
        <f>IF(Belegerfassung!G2797&lt;&gt;"",CONCATENATE(Belegerfassung!G2797,".pdf"),"")</f>
        <v/>
      </c>
    </row>
    <row r="2790" spans="1:16">
      <c r="A2790" t="str">
        <f>IF(Belegerfassung!C2798&lt;&gt;"",0,"")</f>
        <v/>
      </c>
      <c r="B2790" t="str">
        <f>IFERROR(VLOOKUP(Belegerfassung!I2798,Konten!A:D,2,FALSE),"")</f>
        <v/>
      </c>
      <c r="C2790" t="str">
        <f>IF(A2790&lt;&gt;"",TEXT(Belegerfassung!C2798,"TT.MM.JJJJ"),"")</f>
        <v/>
      </c>
      <c r="D2790" t="str">
        <f>IFERROR(VLOOKUP(Belegerfassung!A2798,Abfrage!$E$2:$F$20,2,FALSE),"")</f>
        <v/>
      </c>
      <c r="E2790" t="str">
        <f>IF(A2790&lt;&gt;"",Belegerfassung!B2798,"")</f>
        <v/>
      </c>
      <c r="F2790" t="str">
        <f>IF(Belegerfassung!L2798="","",IF(Belegerfassung!L2798&lt;&gt;"",IF(Belegerfassung!L2798&lt;&gt;"",IF(Belegerfassung!J2798&lt;&gt;0,VLOOKUP(Belegerfassung!L2798,Abfrage!$A$2:$C$19,2,),VLOOKUP(Belegerfassung!L2798,Abfrage!$A$2:$C$19,3,)),"")))</f>
        <v/>
      </c>
      <c r="G2790" t="str">
        <f t="shared" si="129"/>
        <v/>
      </c>
      <c r="H2790" s="31" t="str">
        <f>IF(A2790&lt;&gt;"",-Belegerfassung!J2798+Belegerfassung!K2798,"")</f>
        <v/>
      </c>
      <c r="I2790" s="49" t="str">
        <f>IFERROR(IF(H2790&lt;&gt;"",Belegerfassung!L2798*100,""),IF(OR(Belegerfassung!L2798="Leistung EU - Erlöse",Belegerfassung!L2798="Lieferungen EU-Erlöse",Belegerfassung!L2798="EUST",Belegerfassung!L2798="Bauleistungen 20%")=TRUE,"",MID(Belegerfassung!L2798,4,2)))</f>
        <v/>
      </c>
      <c r="J2790" s="6" t="str">
        <f>IF(A2790&lt;&gt;"",LEFT(Belegerfassung!D2798,40),"")</f>
        <v/>
      </c>
      <c r="K2790" t="str">
        <f>IF(A2790&lt;&gt;"",VLOOKUP(D2790,Abfrage!$F$2:$G$21,2,FALSE),"")</f>
        <v/>
      </c>
      <c r="L2790" s="6" t="str">
        <f>IF(Belegerfassung!H2798&lt;&gt;"",Belegerfassung!H2798,"")</f>
        <v/>
      </c>
      <c r="M2790" t="str">
        <f>IFERROR(IF(Belegerfassung!E2798&lt;&gt;"",VLOOKUP(Belegerfassung!E2798,Abfrage!$L$2:$M$15,2,),""),"")</f>
        <v/>
      </c>
      <c r="N2790" t="str">
        <f t="shared" si="130"/>
        <v/>
      </c>
      <c r="O2790" t="str">
        <f t="shared" si="131"/>
        <v/>
      </c>
      <c r="P2790" t="str">
        <f>IF(Belegerfassung!G2798&lt;&gt;"",CONCATENATE(Belegerfassung!G2798,".pdf"),"")</f>
        <v/>
      </c>
    </row>
    <row r="2791" spans="1:16">
      <c r="A2791" t="str">
        <f>IF(Belegerfassung!C2799&lt;&gt;"",0,"")</f>
        <v/>
      </c>
      <c r="B2791" t="str">
        <f>IFERROR(VLOOKUP(Belegerfassung!I2799,Konten!A:D,2,FALSE),"")</f>
        <v/>
      </c>
      <c r="C2791" t="str">
        <f>IF(A2791&lt;&gt;"",TEXT(Belegerfassung!C2799,"TT.MM.JJJJ"),"")</f>
        <v/>
      </c>
      <c r="D2791" t="str">
        <f>IFERROR(VLOOKUP(Belegerfassung!A2799,Abfrage!$E$2:$F$20,2,FALSE),"")</f>
        <v/>
      </c>
      <c r="E2791" t="str">
        <f>IF(A2791&lt;&gt;"",Belegerfassung!B2799,"")</f>
        <v/>
      </c>
      <c r="F2791" t="str">
        <f>IF(Belegerfassung!L2799="","",IF(Belegerfassung!L2799&lt;&gt;"",IF(Belegerfassung!L2799&lt;&gt;"",IF(Belegerfassung!J2799&lt;&gt;0,VLOOKUP(Belegerfassung!L2799,Abfrage!$A$2:$C$19,2,),VLOOKUP(Belegerfassung!L2799,Abfrage!$A$2:$C$19,3,)),"")))</f>
        <v/>
      </c>
      <c r="G2791" t="str">
        <f t="shared" si="129"/>
        <v/>
      </c>
      <c r="H2791" s="31" t="str">
        <f>IF(A2791&lt;&gt;"",-Belegerfassung!J2799+Belegerfassung!K2799,"")</f>
        <v/>
      </c>
      <c r="I2791" s="49" t="str">
        <f>IFERROR(IF(H2791&lt;&gt;"",Belegerfassung!L2799*100,""),IF(OR(Belegerfassung!L2799="Leistung EU - Erlöse",Belegerfassung!L2799="Lieferungen EU-Erlöse",Belegerfassung!L2799="EUST",Belegerfassung!L2799="Bauleistungen 20%")=TRUE,"",MID(Belegerfassung!L2799,4,2)))</f>
        <v/>
      </c>
      <c r="J2791" s="6" t="str">
        <f>IF(A2791&lt;&gt;"",LEFT(Belegerfassung!D2799,40),"")</f>
        <v/>
      </c>
      <c r="K2791" t="str">
        <f>IF(A2791&lt;&gt;"",VLOOKUP(D2791,Abfrage!$F$2:$G$21,2,FALSE),"")</f>
        <v/>
      </c>
      <c r="L2791" s="6" t="str">
        <f>IF(Belegerfassung!H2799&lt;&gt;"",Belegerfassung!H2799,"")</f>
        <v/>
      </c>
      <c r="M2791" t="str">
        <f>IFERROR(IF(Belegerfassung!E2799&lt;&gt;"",VLOOKUP(Belegerfassung!E2799,Abfrage!$L$2:$M$15,2,),""),"")</f>
        <v/>
      </c>
      <c r="N2791" t="str">
        <f t="shared" si="130"/>
        <v/>
      </c>
      <c r="O2791" t="str">
        <f t="shared" si="131"/>
        <v/>
      </c>
      <c r="P2791" t="str">
        <f>IF(Belegerfassung!G2799&lt;&gt;"",CONCATENATE(Belegerfassung!G2799,".pdf"),"")</f>
        <v/>
      </c>
    </row>
    <row r="2792" spans="1:16">
      <c r="A2792" t="str">
        <f>IF(Belegerfassung!C2800&lt;&gt;"",0,"")</f>
        <v/>
      </c>
      <c r="B2792" t="str">
        <f>IFERROR(VLOOKUP(Belegerfassung!I2800,Konten!A:D,2,FALSE),"")</f>
        <v/>
      </c>
      <c r="C2792" t="str">
        <f>IF(A2792&lt;&gt;"",TEXT(Belegerfassung!C2800,"TT.MM.JJJJ"),"")</f>
        <v/>
      </c>
      <c r="D2792" t="str">
        <f>IFERROR(VLOOKUP(Belegerfassung!A2800,Abfrage!$E$2:$F$20,2,FALSE),"")</f>
        <v/>
      </c>
      <c r="E2792" t="str">
        <f>IF(A2792&lt;&gt;"",Belegerfassung!B2800,"")</f>
        <v/>
      </c>
      <c r="F2792" t="str">
        <f>IF(Belegerfassung!L2800="","",IF(Belegerfassung!L2800&lt;&gt;"",IF(Belegerfassung!L2800&lt;&gt;"",IF(Belegerfassung!J2800&lt;&gt;0,VLOOKUP(Belegerfassung!L2800,Abfrage!$A$2:$C$19,2,),VLOOKUP(Belegerfassung!L2800,Abfrage!$A$2:$C$19,3,)),"")))</f>
        <v/>
      </c>
      <c r="G2792" t="str">
        <f t="shared" si="129"/>
        <v/>
      </c>
      <c r="H2792" s="31" t="str">
        <f>IF(A2792&lt;&gt;"",-Belegerfassung!J2800+Belegerfassung!K2800,"")</f>
        <v/>
      </c>
      <c r="I2792" s="49" t="str">
        <f>IFERROR(IF(H2792&lt;&gt;"",Belegerfassung!L2800*100,""),IF(OR(Belegerfassung!L2800="Leistung EU - Erlöse",Belegerfassung!L2800="Lieferungen EU-Erlöse",Belegerfassung!L2800="EUST",Belegerfassung!L2800="Bauleistungen 20%")=TRUE,"",MID(Belegerfassung!L2800,4,2)))</f>
        <v/>
      </c>
      <c r="J2792" s="6" t="str">
        <f>IF(A2792&lt;&gt;"",LEFT(Belegerfassung!D2800,40),"")</f>
        <v/>
      </c>
      <c r="K2792" t="str">
        <f>IF(A2792&lt;&gt;"",VLOOKUP(D2792,Abfrage!$F$2:$G$21,2,FALSE),"")</f>
        <v/>
      </c>
      <c r="L2792" s="6" t="str">
        <f>IF(Belegerfassung!H2800&lt;&gt;"",Belegerfassung!H2800,"")</f>
        <v/>
      </c>
      <c r="M2792" t="str">
        <f>IFERROR(IF(Belegerfassung!E2800&lt;&gt;"",VLOOKUP(Belegerfassung!E2800,Abfrage!$L$2:$M$15,2,),""),"")</f>
        <v/>
      </c>
      <c r="N2792" t="str">
        <f t="shared" si="130"/>
        <v/>
      </c>
      <c r="O2792" t="str">
        <f t="shared" si="131"/>
        <v/>
      </c>
      <c r="P2792" t="str">
        <f>IF(Belegerfassung!G2800&lt;&gt;"",CONCATENATE(Belegerfassung!G2800,".pdf"),"")</f>
        <v/>
      </c>
    </row>
    <row r="2793" spans="1:16">
      <c r="A2793" t="str">
        <f>IF(Belegerfassung!C2801&lt;&gt;"",0,"")</f>
        <v/>
      </c>
      <c r="B2793" t="str">
        <f>IFERROR(VLOOKUP(Belegerfassung!I2801,Konten!A:D,2,FALSE),"")</f>
        <v/>
      </c>
      <c r="C2793" t="str">
        <f>IF(A2793&lt;&gt;"",TEXT(Belegerfassung!C2801,"TT.MM.JJJJ"),"")</f>
        <v/>
      </c>
      <c r="D2793" t="str">
        <f>IFERROR(VLOOKUP(Belegerfassung!A2801,Abfrage!$E$2:$F$20,2,FALSE),"")</f>
        <v/>
      </c>
      <c r="E2793" t="str">
        <f>IF(A2793&lt;&gt;"",Belegerfassung!B2801,"")</f>
        <v/>
      </c>
      <c r="F2793" t="str">
        <f>IF(Belegerfassung!L2801="","",IF(Belegerfassung!L2801&lt;&gt;"",IF(Belegerfassung!L2801&lt;&gt;"",IF(Belegerfassung!J2801&lt;&gt;0,VLOOKUP(Belegerfassung!L2801,Abfrage!$A$2:$C$19,2,),VLOOKUP(Belegerfassung!L2801,Abfrage!$A$2:$C$19,3,)),"")))</f>
        <v/>
      </c>
      <c r="G2793" t="str">
        <f t="shared" si="129"/>
        <v/>
      </c>
      <c r="H2793" s="31" t="str">
        <f>IF(A2793&lt;&gt;"",-Belegerfassung!J2801+Belegerfassung!K2801,"")</f>
        <v/>
      </c>
      <c r="I2793" s="49" t="str">
        <f>IFERROR(IF(H2793&lt;&gt;"",Belegerfassung!L2801*100,""),IF(OR(Belegerfassung!L2801="Leistung EU - Erlöse",Belegerfassung!L2801="Lieferungen EU-Erlöse",Belegerfassung!L2801="EUST",Belegerfassung!L2801="Bauleistungen 20%")=TRUE,"",MID(Belegerfassung!L2801,4,2)))</f>
        <v/>
      </c>
      <c r="J2793" s="6" t="str">
        <f>IF(A2793&lt;&gt;"",LEFT(Belegerfassung!D2801,40),"")</f>
        <v/>
      </c>
      <c r="K2793" t="str">
        <f>IF(A2793&lt;&gt;"",VLOOKUP(D2793,Abfrage!$F$2:$G$21,2,FALSE),"")</f>
        <v/>
      </c>
      <c r="L2793" s="6" t="str">
        <f>IF(Belegerfassung!H2801&lt;&gt;"",Belegerfassung!H2801,"")</f>
        <v/>
      </c>
      <c r="M2793" t="str">
        <f>IFERROR(IF(Belegerfassung!E2801&lt;&gt;"",VLOOKUP(Belegerfassung!E2801,Abfrage!$L$2:$M$15,2,),""),"")</f>
        <v/>
      </c>
      <c r="N2793" t="str">
        <f t="shared" si="130"/>
        <v/>
      </c>
      <c r="O2793" t="str">
        <f t="shared" si="131"/>
        <v/>
      </c>
      <c r="P2793" t="str">
        <f>IF(Belegerfassung!G2801&lt;&gt;"",CONCATENATE(Belegerfassung!G2801,".pdf"),"")</f>
        <v/>
      </c>
    </row>
    <row r="2794" spans="1:16">
      <c r="A2794" t="str">
        <f>IF(Belegerfassung!C2802&lt;&gt;"",0,"")</f>
        <v/>
      </c>
      <c r="B2794" t="str">
        <f>IFERROR(VLOOKUP(Belegerfassung!I2802,Konten!A:D,2,FALSE),"")</f>
        <v/>
      </c>
      <c r="C2794" t="str">
        <f>IF(A2794&lt;&gt;"",TEXT(Belegerfassung!C2802,"TT.MM.JJJJ"),"")</f>
        <v/>
      </c>
      <c r="D2794" t="str">
        <f>IFERROR(VLOOKUP(Belegerfassung!A2802,Abfrage!$E$2:$F$20,2,FALSE),"")</f>
        <v/>
      </c>
      <c r="E2794" t="str">
        <f>IF(A2794&lt;&gt;"",Belegerfassung!B2802,"")</f>
        <v/>
      </c>
      <c r="F2794" t="str">
        <f>IF(Belegerfassung!L2802="","",IF(Belegerfassung!L2802&lt;&gt;"",IF(Belegerfassung!L2802&lt;&gt;"",IF(Belegerfassung!J2802&lt;&gt;0,VLOOKUP(Belegerfassung!L2802,Abfrage!$A$2:$C$19,2,),VLOOKUP(Belegerfassung!L2802,Abfrage!$A$2:$C$19,3,)),"")))</f>
        <v/>
      </c>
      <c r="G2794" t="str">
        <f t="shared" si="129"/>
        <v/>
      </c>
      <c r="H2794" s="31" t="str">
        <f>IF(A2794&lt;&gt;"",-Belegerfassung!J2802+Belegerfassung!K2802,"")</f>
        <v/>
      </c>
      <c r="I2794" s="49" t="str">
        <f>IFERROR(IF(H2794&lt;&gt;"",Belegerfassung!L2802*100,""),IF(OR(Belegerfassung!L2802="Leistung EU - Erlöse",Belegerfassung!L2802="Lieferungen EU-Erlöse",Belegerfassung!L2802="EUST",Belegerfassung!L2802="Bauleistungen 20%")=TRUE,"",MID(Belegerfassung!L2802,4,2)))</f>
        <v/>
      </c>
      <c r="J2794" s="6" t="str">
        <f>IF(A2794&lt;&gt;"",LEFT(Belegerfassung!D2802,40),"")</f>
        <v/>
      </c>
      <c r="K2794" t="str">
        <f>IF(A2794&lt;&gt;"",VLOOKUP(D2794,Abfrage!$F$2:$G$21,2,FALSE),"")</f>
        <v/>
      </c>
      <c r="L2794" s="6" t="str">
        <f>IF(Belegerfassung!H2802&lt;&gt;"",Belegerfassung!H2802,"")</f>
        <v/>
      </c>
      <c r="M2794" t="str">
        <f>IFERROR(IF(Belegerfassung!E2802&lt;&gt;"",VLOOKUP(Belegerfassung!E2802,Abfrage!$L$2:$M$15,2,),""),"")</f>
        <v/>
      </c>
      <c r="N2794" t="str">
        <f t="shared" si="130"/>
        <v/>
      </c>
      <c r="O2794" t="str">
        <f t="shared" si="131"/>
        <v/>
      </c>
      <c r="P2794" t="str">
        <f>IF(Belegerfassung!G2802&lt;&gt;"",CONCATENATE(Belegerfassung!G2802,".pdf"),"")</f>
        <v/>
      </c>
    </row>
    <row r="2795" spans="1:16">
      <c r="A2795" t="str">
        <f>IF(Belegerfassung!C2803&lt;&gt;"",0,"")</f>
        <v/>
      </c>
      <c r="B2795" t="str">
        <f>IFERROR(VLOOKUP(Belegerfassung!I2803,Konten!A:D,2,FALSE),"")</f>
        <v/>
      </c>
      <c r="C2795" t="str">
        <f>IF(A2795&lt;&gt;"",TEXT(Belegerfassung!C2803,"TT.MM.JJJJ"),"")</f>
        <v/>
      </c>
      <c r="D2795" t="str">
        <f>IFERROR(VLOOKUP(Belegerfassung!A2803,Abfrage!$E$2:$F$20,2,FALSE),"")</f>
        <v/>
      </c>
      <c r="E2795" t="str">
        <f>IF(A2795&lt;&gt;"",Belegerfassung!B2803,"")</f>
        <v/>
      </c>
      <c r="F2795" t="str">
        <f>IF(Belegerfassung!L2803="","",IF(Belegerfassung!L2803&lt;&gt;"",IF(Belegerfassung!L2803&lt;&gt;"",IF(Belegerfassung!J2803&lt;&gt;0,VLOOKUP(Belegerfassung!L2803,Abfrage!$A$2:$C$19,2,),VLOOKUP(Belegerfassung!L2803,Abfrage!$A$2:$C$19,3,)),"")))</f>
        <v/>
      </c>
      <c r="G2795" t="str">
        <f t="shared" si="129"/>
        <v/>
      </c>
      <c r="H2795" s="31" t="str">
        <f>IF(A2795&lt;&gt;"",-Belegerfassung!J2803+Belegerfassung!K2803,"")</f>
        <v/>
      </c>
      <c r="I2795" s="49" t="str">
        <f>IFERROR(IF(H2795&lt;&gt;"",Belegerfassung!L2803*100,""),IF(OR(Belegerfassung!L2803="Leistung EU - Erlöse",Belegerfassung!L2803="Lieferungen EU-Erlöse",Belegerfassung!L2803="EUST",Belegerfassung!L2803="Bauleistungen 20%")=TRUE,"",MID(Belegerfassung!L2803,4,2)))</f>
        <v/>
      </c>
      <c r="J2795" s="6" t="str">
        <f>IF(A2795&lt;&gt;"",LEFT(Belegerfassung!D2803,40),"")</f>
        <v/>
      </c>
      <c r="K2795" t="str">
        <f>IF(A2795&lt;&gt;"",VLOOKUP(D2795,Abfrage!$F$2:$G$21,2,FALSE),"")</f>
        <v/>
      </c>
      <c r="L2795" s="6" t="str">
        <f>IF(Belegerfassung!H2803&lt;&gt;"",Belegerfassung!H2803,"")</f>
        <v/>
      </c>
      <c r="M2795" t="str">
        <f>IFERROR(IF(Belegerfassung!E2803&lt;&gt;"",VLOOKUP(Belegerfassung!E2803,Abfrage!$L$2:$M$15,2,),""),"")</f>
        <v/>
      </c>
      <c r="N2795" t="str">
        <f t="shared" si="130"/>
        <v/>
      </c>
      <c r="O2795" t="str">
        <f t="shared" si="131"/>
        <v/>
      </c>
      <c r="P2795" t="str">
        <f>IF(Belegerfassung!G2803&lt;&gt;"",CONCATENATE(Belegerfassung!G2803,".pdf"),"")</f>
        <v/>
      </c>
    </row>
    <row r="2796" spans="1:16">
      <c r="A2796" t="str">
        <f>IF(Belegerfassung!C2804&lt;&gt;"",0,"")</f>
        <v/>
      </c>
      <c r="B2796" t="str">
        <f>IFERROR(VLOOKUP(Belegerfassung!I2804,Konten!A:D,2,FALSE),"")</f>
        <v/>
      </c>
      <c r="C2796" t="str">
        <f>IF(A2796&lt;&gt;"",TEXT(Belegerfassung!C2804,"TT.MM.JJJJ"),"")</f>
        <v/>
      </c>
      <c r="D2796" t="str">
        <f>IFERROR(VLOOKUP(Belegerfassung!A2804,Abfrage!$E$2:$F$20,2,FALSE),"")</f>
        <v/>
      </c>
      <c r="E2796" t="str">
        <f>IF(A2796&lt;&gt;"",Belegerfassung!B2804,"")</f>
        <v/>
      </c>
      <c r="F2796" t="str">
        <f>IF(Belegerfassung!L2804="","",IF(Belegerfassung!L2804&lt;&gt;"",IF(Belegerfassung!L2804&lt;&gt;"",IF(Belegerfassung!J2804&lt;&gt;0,VLOOKUP(Belegerfassung!L2804,Abfrage!$A$2:$C$19,2,),VLOOKUP(Belegerfassung!L2804,Abfrage!$A$2:$C$19,3,)),"")))</f>
        <v/>
      </c>
      <c r="G2796" t="str">
        <f t="shared" si="129"/>
        <v/>
      </c>
      <c r="H2796" s="31" t="str">
        <f>IF(A2796&lt;&gt;"",-Belegerfassung!J2804+Belegerfassung!K2804,"")</f>
        <v/>
      </c>
      <c r="I2796" s="49" t="str">
        <f>IFERROR(IF(H2796&lt;&gt;"",Belegerfassung!L2804*100,""),IF(OR(Belegerfassung!L2804="Leistung EU - Erlöse",Belegerfassung!L2804="Lieferungen EU-Erlöse",Belegerfassung!L2804="EUST",Belegerfassung!L2804="Bauleistungen 20%")=TRUE,"",MID(Belegerfassung!L2804,4,2)))</f>
        <v/>
      </c>
      <c r="J2796" s="6" t="str">
        <f>IF(A2796&lt;&gt;"",LEFT(Belegerfassung!D2804,40),"")</f>
        <v/>
      </c>
      <c r="K2796" t="str">
        <f>IF(A2796&lt;&gt;"",VLOOKUP(D2796,Abfrage!$F$2:$G$21,2,FALSE),"")</f>
        <v/>
      </c>
      <c r="L2796" s="6" t="str">
        <f>IF(Belegerfassung!H2804&lt;&gt;"",Belegerfassung!H2804,"")</f>
        <v/>
      </c>
      <c r="M2796" t="str">
        <f>IFERROR(IF(Belegerfassung!E2804&lt;&gt;"",VLOOKUP(Belegerfassung!E2804,Abfrage!$L$2:$M$15,2,),""),"")</f>
        <v/>
      </c>
      <c r="N2796" t="str">
        <f t="shared" si="130"/>
        <v/>
      </c>
      <c r="O2796" t="str">
        <f t="shared" si="131"/>
        <v/>
      </c>
      <c r="P2796" t="str">
        <f>IF(Belegerfassung!G2804&lt;&gt;"",CONCATENATE(Belegerfassung!G2804,".pdf"),"")</f>
        <v/>
      </c>
    </row>
    <row r="2797" spans="1:16">
      <c r="A2797" t="str">
        <f>IF(Belegerfassung!C2805&lt;&gt;"",0,"")</f>
        <v/>
      </c>
      <c r="B2797" t="str">
        <f>IFERROR(VLOOKUP(Belegerfassung!I2805,Konten!A:D,2,FALSE),"")</f>
        <v/>
      </c>
      <c r="C2797" t="str">
        <f>IF(A2797&lt;&gt;"",TEXT(Belegerfassung!C2805,"TT.MM.JJJJ"),"")</f>
        <v/>
      </c>
      <c r="D2797" t="str">
        <f>IFERROR(VLOOKUP(Belegerfassung!A2805,Abfrage!$E$2:$F$20,2,FALSE),"")</f>
        <v/>
      </c>
      <c r="E2797" t="str">
        <f>IF(A2797&lt;&gt;"",Belegerfassung!B2805,"")</f>
        <v/>
      </c>
      <c r="F2797" t="str">
        <f>IF(Belegerfassung!L2805="","",IF(Belegerfassung!L2805&lt;&gt;"",IF(Belegerfassung!L2805&lt;&gt;"",IF(Belegerfassung!J2805&lt;&gt;0,VLOOKUP(Belegerfassung!L2805,Abfrage!$A$2:$C$19,2,),VLOOKUP(Belegerfassung!L2805,Abfrage!$A$2:$C$19,3,)),"")))</f>
        <v/>
      </c>
      <c r="G2797" t="str">
        <f t="shared" si="129"/>
        <v/>
      </c>
      <c r="H2797" s="31" t="str">
        <f>IF(A2797&lt;&gt;"",-Belegerfassung!J2805+Belegerfassung!K2805,"")</f>
        <v/>
      </c>
      <c r="I2797" s="49" t="str">
        <f>IFERROR(IF(H2797&lt;&gt;"",Belegerfassung!L2805*100,""),IF(OR(Belegerfassung!L2805="Leistung EU - Erlöse",Belegerfassung!L2805="Lieferungen EU-Erlöse",Belegerfassung!L2805="EUST",Belegerfassung!L2805="Bauleistungen 20%")=TRUE,"",MID(Belegerfassung!L2805,4,2)))</f>
        <v/>
      </c>
      <c r="J2797" s="6" t="str">
        <f>IF(A2797&lt;&gt;"",LEFT(Belegerfassung!D2805,40),"")</f>
        <v/>
      </c>
      <c r="K2797" t="str">
        <f>IF(A2797&lt;&gt;"",VLOOKUP(D2797,Abfrage!$F$2:$G$21,2,FALSE),"")</f>
        <v/>
      </c>
      <c r="L2797" s="6" t="str">
        <f>IF(Belegerfassung!H2805&lt;&gt;"",Belegerfassung!H2805,"")</f>
        <v/>
      </c>
      <c r="M2797" t="str">
        <f>IFERROR(IF(Belegerfassung!E2805&lt;&gt;"",VLOOKUP(Belegerfassung!E2805,Abfrage!$L$2:$M$15,2,),""),"")</f>
        <v/>
      </c>
      <c r="N2797" t="str">
        <f t="shared" si="130"/>
        <v/>
      </c>
      <c r="O2797" t="str">
        <f t="shared" si="131"/>
        <v/>
      </c>
      <c r="P2797" t="str">
        <f>IF(Belegerfassung!G2805&lt;&gt;"",CONCATENATE(Belegerfassung!G2805,".pdf"),"")</f>
        <v/>
      </c>
    </row>
    <row r="2798" spans="1:16">
      <c r="A2798" t="str">
        <f>IF(Belegerfassung!C2806&lt;&gt;"",0,"")</f>
        <v/>
      </c>
      <c r="B2798" t="str">
        <f>IFERROR(VLOOKUP(Belegerfassung!I2806,Konten!A:D,2,FALSE),"")</f>
        <v/>
      </c>
      <c r="C2798" t="str">
        <f>IF(A2798&lt;&gt;"",TEXT(Belegerfassung!C2806,"TT.MM.JJJJ"),"")</f>
        <v/>
      </c>
      <c r="D2798" t="str">
        <f>IFERROR(VLOOKUP(Belegerfassung!A2806,Abfrage!$E$2:$F$20,2,FALSE),"")</f>
        <v/>
      </c>
      <c r="E2798" t="str">
        <f>IF(A2798&lt;&gt;"",Belegerfassung!B2806,"")</f>
        <v/>
      </c>
      <c r="F2798" t="str">
        <f>IF(Belegerfassung!L2806="","",IF(Belegerfassung!L2806&lt;&gt;"",IF(Belegerfassung!L2806&lt;&gt;"",IF(Belegerfassung!J2806&lt;&gt;0,VLOOKUP(Belegerfassung!L2806,Abfrage!$A$2:$C$19,2,),VLOOKUP(Belegerfassung!L2806,Abfrage!$A$2:$C$19,3,)),"")))</f>
        <v/>
      </c>
      <c r="G2798" t="str">
        <f t="shared" si="129"/>
        <v/>
      </c>
      <c r="H2798" s="31" t="str">
        <f>IF(A2798&lt;&gt;"",-Belegerfassung!J2806+Belegerfassung!K2806,"")</f>
        <v/>
      </c>
      <c r="I2798" s="49" t="str">
        <f>IFERROR(IF(H2798&lt;&gt;"",Belegerfassung!L2806*100,""),IF(OR(Belegerfassung!L2806="Leistung EU - Erlöse",Belegerfassung!L2806="Lieferungen EU-Erlöse",Belegerfassung!L2806="EUST",Belegerfassung!L2806="Bauleistungen 20%")=TRUE,"",MID(Belegerfassung!L2806,4,2)))</f>
        <v/>
      </c>
      <c r="J2798" s="6" t="str">
        <f>IF(A2798&lt;&gt;"",LEFT(Belegerfassung!D2806,40),"")</f>
        <v/>
      </c>
      <c r="K2798" t="str">
        <f>IF(A2798&lt;&gt;"",VLOOKUP(D2798,Abfrage!$F$2:$G$21,2,FALSE),"")</f>
        <v/>
      </c>
      <c r="L2798" s="6" t="str">
        <f>IF(Belegerfassung!H2806&lt;&gt;"",Belegerfassung!H2806,"")</f>
        <v/>
      </c>
      <c r="M2798" t="str">
        <f>IFERROR(IF(Belegerfassung!E2806&lt;&gt;"",VLOOKUP(Belegerfassung!E2806,Abfrage!$L$2:$M$15,2,),""),"")</f>
        <v/>
      </c>
      <c r="N2798" t="str">
        <f t="shared" si="130"/>
        <v/>
      </c>
      <c r="O2798" t="str">
        <f t="shared" si="131"/>
        <v/>
      </c>
      <c r="P2798" t="str">
        <f>IF(Belegerfassung!G2806&lt;&gt;"",CONCATENATE(Belegerfassung!G2806,".pdf"),"")</f>
        <v/>
      </c>
    </row>
    <row r="2799" spans="1:16">
      <c r="A2799" t="str">
        <f>IF(Belegerfassung!C2807&lt;&gt;"",0,"")</f>
        <v/>
      </c>
      <c r="B2799" t="str">
        <f>IFERROR(VLOOKUP(Belegerfassung!I2807,Konten!A:D,2,FALSE),"")</f>
        <v/>
      </c>
      <c r="C2799" t="str">
        <f>IF(A2799&lt;&gt;"",TEXT(Belegerfassung!C2807,"TT.MM.JJJJ"),"")</f>
        <v/>
      </c>
      <c r="D2799" t="str">
        <f>IFERROR(VLOOKUP(Belegerfassung!A2807,Abfrage!$E$2:$F$20,2,FALSE),"")</f>
        <v/>
      </c>
      <c r="E2799" t="str">
        <f>IF(A2799&lt;&gt;"",Belegerfassung!B2807,"")</f>
        <v/>
      </c>
      <c r="F2799" t="str">
        <f>IF(Belegerfassung!L2807="","",IF(Belegerfassung!L2807&lt;&gt;"",IF(Belegerfassung!L2807&lt;&gt;"",IF(Belegerfassung!J2807&lt;&gt;0,VLOOKUP(Belegerfassung!L2807,Abfrage!$A$2:$C$19,2,),VLOOKUP(Belegerfassung!L2807,Abfrage!$A$2:$C$19,3,)),"")))</f>
        <v/>
      </c>
      <c r="G2799" t="str">
        <f t="shared" si="129"/>
        <v/>
      </c>
      <c r="H2799" s="31" t="str">
        <f>IF(A2799&lt;&gt;"",-Belegerfassung!J2807+Belegerfassung!K2807,"")</f>
        <v/>
      </c>
      <c r="I2799" s="49" t="str">
        <f>IFERROR(IF(H2799&lt;&gt;"",Belegerfassung!L2807*100,""),IF(OR(Belegerfassung!L2807="Leistung EU - Erlöse",Belegerfassung!L2807="Lieferungen EU-Erlöse",Belegerfassung!L2807="EUST",Belegerfassung!L2807="Bauleistungen 20%")=TRUE,"",MID(Belegerfassung!L2807,4,2)))</f>
        <v/>
      </c>
      <c r="J2799" s="6" t="str">
        <f>IF(A2799&lt;&gt;"",LEFT(Belegerfassung!D2807,40),"")</f>
        <v/>
      </c>
      <c r="K2799" t="str">
        <f>IF(A2799&lt;&gt;"",VLOOKUP(D2799,Abfrage!$F$2:$G$21,2,FALSE),"")</f>
        <v/>
      </c>
      <c r="L2799" s="6" t="str">
        <f>IF(Belegerfassung!H2807&lt;&gt;"",Belegerfassung!H2807,"")</f>
        <v/>
      </c>
      <c r="M2799" t="str">
        <f>IFERROR(IF(Belegerfassung!E2807&lt;&gt;"",VLOOKUP(Belegerfassung!E2807,Abfrage!$L$2:$M$15,2,),""),"")</f>
        <v/>
      </c>
      <c r="N2799" t="str">
        <f t="shared" si="130"/>
        <v/>
      </c>
      <c r="O2799" t="str">
        <f t="shared" si="131"/>
        <v/>
      </c>
      <c r="P2799" t="str">
        <f>IF(Belegerfassung!G2807&lt;&gt;"",CONCATENATE(Belegerfassung!G2807,".pdf"),"")</f>
        <v/>
      </c>
    </row>
    <row r="2800" spans="1:16">
      <c r="A2800" t="str">
        <f>IF(Belegerfassung!C2808&lt;&gt;"",0,"")</f>
        <v/>
      </c>
      <c r="B2800" t="str">
        <f>IFERROR(VLOOKUP(Belegerfassung!I2808,Konten!A:D,2,FALSE),"")</f>
        <v/>
      </c>
      <c r="C2800" t="str">
        <f>IF(A2800&lt;&gt;"",TEXT(Belegerfassung!C2808,"TT.MM.JJJJ"),"")</f>
        <v/>
      </c>
      <c r="D2800" t="str">
        <f>IFERROR(VLOOKUP(Belegerfassung!A2808,Abfrage!$E$2:$F$20,2,FALSE),"")</f>
        <v/>
      </c>
      <c r="E2800" t="str">
        <f>IF(A2800&lt;&gt;"",Belegerfassung!B2808,"")</f>
        <v/>
      </c>
      <c r="F2800" t="str">
        <f>IF(Belegerfassung!L2808="","",IF(Belegerfassung!L2808&lt;&gt;"",IF(Belegerfassung!L2808&lt;&gt;"",IF(Belegerfassung!J2808&lt;&gt;0,VLOOKUP(Belegerfassung!L2808,Abfrage!$A$2:$C$19,2,),VLOOKUP(Belegerfassung!L2808,Abfrage!$A$2:$C$19,3,)),"")))</f>
        <v/>
      </c>
      <c r="G2800" t="str">
        <f t="shared" si="129"/>
        <v/>
      </c>
      <c r="H2800" s="31" t="str">
        <f>IF(A2800&lt;&gt;"",-Belegerfassung!J2808+Belegerfassung!K2808,"")</f>
        <v/>
      </c>
      <c r="I2800" s="49" t="str">
        <f>IFERROR(IF(H2800&lt;&gt;"",Belegerfassung!L2808*100,""),IF(OR(Belegerfassung!L2808="Leistung EU - Erlöse",Belegerfassung!L2808="Lieferungen EU-Erlöse",Belegerfassung!L2808="EUST",Belegerfassung!L2808="Bauleistungen 20%")=TRUE,"",MID(Belegerfassung!L2808,4,2)))</f>
        <v/>
      </c>
      <c r="J2800" s="6" t="str">
        <f>IF(A2800&lt;&gt;"",LEFT(Belegerfassung!D2808,40),"")</f>
        <v/>
      </c>
      <c r="K2800" t="str">
        <f>IF(A2800&lt;&gt;"",VLOOKUP(D2800,Abfrage!$F$2:$G$21,2,FALSE),"")</f>
        <v/>
      </c>
      <c r="L2800" s="6" t="str">
        <f>IF(Belegerfassung!H2808&lt;&gt;"",Belegerfassung!H2808,"")</f>
        <v/>
      </c>
      <c r="M2800" t="str">
        <f>IFERROR(IF(Belegerfassung!E2808&lt;&gt;"",VLOOKUP(Belegerfassung!E2808,Abfrage!$L$2:$M$15,2,),""),"")</f>
        <v/>
      </c>
      <c r="N2800" t="str">
        <f t="shared" si="130"/>
        <v/>
      </c>
      <c r="O2800" t="str">
        <f t="shared" si="131"/>
        <v/>
      </c>
      <c r="P2800" t="str">
        <f>IF(Belegerfassung!G2808&lt;&gt;"",CONCATENATE(Belegerfassung!G2808,".pdf"),"")</f>
        <v/>
      </c>
    </row>
    <row r="2801" spans="1:16">
      <c r="A2801" t="str">
        <f>IF(Belegerfassung!C2809&lt;&gt;"",0,"")</f>
        <v/>
      </c>
      <c r="B2801" t="str">
        <f>IFERROR(VLOOKUP(Belegerfassung!I2809,Konten!A:D,2,FALSE),"")</f>
        <v/>
      </c>
      <c r="C2801" t="str">
        <f>IF(A2801&lt;&gt;"",TEXT(Belegerfassung!C2809,"TT.MM.JJJJ"),"")</f>
        <v/>
      </c>
      <c r="D2801" t="str">
        <f>IFERROR(VLOOKUP(Belegerfassung!A2809,Abfrage!$E$2:$F$20,2,FALSE),"")</f>
        <v/>
      </c>
      <c r="E2801" t="str">
        <f>IF(A2801&lt;&gt;"",Belegerfassung!B2809,"")</f>
        <v/>
      </c>
      <c r="F2801" t="str">
        <f>IF(Belegerfassung!L2809="","",IF(Belegerfassung!L2809&lt;&gt;"",IF(Belegerfassung!L2809&lt;&gt;"",IF(Belegerfassung!J2809&lt;&gt;0,VLOOKUP(Belegerfassung!L2809,Abfrage!$A$2:$C$19,2,),VLOOKUP(Belegerfassung!L2809,Abfrage!$A$2:$C$19,3,)),"")))</f>
        <v/>
      </c>
      <c r="G2801" t="str">
        <f t="shared" si="129"/>
        <v/>
      </c>
      <c r="H2801" s="31" t="str">
        <f>IF(A2801&lt;&gt;"",-Belegerfassung!J2809+Belegerfassung!K2809,"")</f>
        <v/>
      </c>
      <c r="I2801" s="49" t="str">
        <f>IFERROR(IF(H2801&lt;&gt;"",Belegerfassung!L2809*100,""),IF(OR(Belegerfassung!L2809="Leistung EU - Erlöse",Belegerfassung!L2809="Lieferungen EU-Erlöse",Belegerfassung!L2809="EUST",Belegerfassung!L2809="Bauleistungen 20%")=TRUE,"",MID(Belegerfassung!L2809,4,2)))</f>
        <v/>
      </c>
      <c r="J2801" s="6" t="str">
        <f>IF(A2801&lt;&gt;"",LEFT(Belegerfassung!D2809,40),"")</f>
        <v/>
      </c>
      <c r="K2801" t="str">
        <f>IF(A2801&lt;&gt;"",VLOOKUP(D2801,Abfrage!$F$2:$G$21,2,FALSE),"")</f>
        <v/>
      </c>
      <c r="L2801" s="6" t="str">
        <f>IF(Belegerfassung!H2809&lt;&gt;"",Belegerfassung!H2809,"")</f>
        <v/>
      </c>
      <c r="M2801" t="str">
        <f>IFERROR(IF(Belegerfassung!E2809&lt;&gt;"",VLOOKUP(Belegerfassung!E2809,Abfrage!$L$2:$M$15,2,),""),"")</f>
        <v/>
      </c>
      <c r="N2801" t="str">
        <f t="shared" si="130"/>
        <v/>
      </c>
      <c r="O2801" t="str">
        <f t="shared" si="131"/>
        <v/>
      </c>
      <c r="P2801" t="str">
        <f>IF(Belegerfassung!G2809&lt;&gt;"",CONCATENATE(Belegerfassung!G2809,".pdf"),"")</f>
        <v/>
      </c>
    </row>
    <row r="2802" spans="1:16">
      <c r="A2802" t="str">
        <f>IF(Belegerfassung!C2810&lt;&gt;"",0,"")</f>
        <v/>
      </c>
      <c r="B2802" t="str">
        <f>IFERROR(VLOOKUP(Belegerfassung!I2810,Konten!A:D,2,FALSE),"")</f>
        <v/>
      </c>
      <c r="C2802" t="str">
        <f>IF(A2802&lt;&gt;"",TEXT(Belegerfassung!C2810,"TT.MM.JJJJ"),"")</f>
        <v/>
      </c>
      <c r="D2802" t="str">
        <f>IFERROR(VLOOKUP(Belegerfassung!A2810,Abfrage!$E$2:$F$20,2,FALSE),"")</f>
        <v/>
      </c>
      <c r="E2802" t="str">
        <f>IF(A2802&lt;&gt;"",Belegerfassung!B2810,"")</f>
        <v/>
      </c>
      <c r="F2802" t="str">
        <f>IF(Belegerfassung!L2810="","",IF(Belegerfassung!L2810&lt;&gt;"",IF(Belegerfassung!L2810&lt;&gt;"",IF(Belegerfassung!J2810&lt;&gt;0,VLOOKUP(Belegerfassung!L2810,Abfrage!$A$2:$C$19,2,),VLOOKUP(Belegerfassung!L2810,Abfrage!$A$2:$C$19,3,)),"")))</f>
        <v/>
      </c>
      <c r="G2802" t="str">
        <f t="shared" si="129"/>
        <v/>
      </c>
      <c r="H2802" s="31" t="str">
        <f>IF(A2802&lt;&gt;"",-Belegerfassung!J2810+Belegerfassung!K2810,"")</f>
        <v/>
      </c>
      <c r="I2802" s="49" t="str">
        <f>IFERROR(IF(H2802&lt;&gt;"",Belegerfassung!L2810*100,""),IF(OR(Belegerfassung!L2810="Leistung EU - Erlöse",Belegerfassung!L2810="Lieferungen EU-Erlöse",Belegerfassung!L2810="EUST",Belegerfassung!L2810="Bauleistungen 20%")=TRUE,"",MID(Belegerfassung!L2810,4,2)))</f>
        <v/>
      </c>
      <c r="J2802" s="6" t="str">
        <f>IF(A2802&lt;&gt;"",LEFT(Belegerfassung!D2810,40),"")</f>
        <v/>
      </c>
      <c r="K2802" t="str">
        <f>IF(A2802&lt;&gt;"",VLOOKUP(D2802,Abfrage!$F$2:$G$21,2,FALSE),"")</f>
        <v/>
      </c>
      <c r="L2802" s="6" t="str">
        <f>IF(Belegerfassung!H2810&lt;&gt;"",Belegerfassung!H2810,"")</f>
        <v/>
      </c>
      <c r="M2802" t="str">
        <f>IFERROR(IF(Belegerfassung!E2810&lt;&gt;"",VLOOKUP(Belegerfassung!E2810,Abfrage!$L$2:$M$15,2,),""),"")</f>
        <v/>
      </c>
      <c r="N2802" t="str">
        <f t="shared" si="130"/>
        <v/>
      </c>
      <c r="O2802" t="str">
        <f t="shared" si="131"/>
        <v/>
      </c>
      <c r="P2802" t="str">
        <f>IF(Belegerfassung!G2810&lt;&gt;"",CONCATENATE(Belegerfassung!G2810,".pdf"),"")</f>
        <v/>
      </c>
    </row>
    <row r="2803" spans="1:16">
      <c r="A2803" t="str">
        <f>IF(Belegerfassung!C2811&lt;&gt;"",0,"")</f>
        <v/>
      </c>
      <c r="B2803" t="str">
        <f>IFERROR(VLOOKUP(Belegerfassung!I2811,Konten!A:D,2,FALSE),"")</f>
        <v/>
      </c>
      <c r="C2803" t="str">
        <f>IF(A2803&lt;&gt;"",TEXT(Belegerfassung!C2811,"TT.MM.JJJJ"),"")</f>
        <v/>
      </c>
      <c r="D2803" t="str">
        <f>IFERROR(VLOOKUP(Belegerfassung!A2811,Abfrage!$E$2:$F$20,2,FALSE),"")</f>
        <v/>
      </c>
      <c r="E2803" t="str">
        <f>IF(A2803&lt;&gt;"",Belegerfassung!B2811,"")</f>
        <v/>
      </c>
      <c r="F2803" t="str">
        <f>IF(Belegerfassung!L2811="","",IF(Belegerfassung!L2811&lt;&gt;"",IF(Belegerfassung!L2811&lt;&gt;"",IF(Belegerfassung!J2811&lt;&gt;0,VLOOKUP(Belegerfassung!L2811,Abfrage!$A$2:$C$19,2,),VLOOKUP(Belegerfassung!L2811,Abfrage!$A$2:$C$19,3,)),"")))</f>
        <v/>
      </c>
      <c r="G2803" t="str">
        <f t="shared" si="129"/>
        <v/>
      </c>
      <c r="H2803" s="31" t="str">
        <f>IF(A2803&lt;&gt;"",-Belegerfassung!J2811+Belegerfassung!K2811,"")</f>
        <v/>
      </c>
      <c r="I2803" s="49" t="str">
        <f>IFERROR(IF(H2803&lt;&gt;"",Belegerfassung!L2811*100,""),IF(OR(Belegerfassung!L2811="Leistung EU - Erlöse",Belegerfassung!L2811="Lieferungen EU-Erlöse",Belegerfassung!L2811="EUST",Belegerfassung!L2811="Bauleistungen 20%")=TRUE,"",MID(Belegerfassung!L2811,4,2)))</f>
        <v/>
      </c>
      <c r="J2803" s="6" t="str">
        <f>IF(A2803&lt;&gt;"",LEFT(Belegerfassung!D2811,40),"")</f>
        <v/>
      </c>
      <c r="K2803" t="str">
        <f>IF(A2803&lt;&gt;"",VLOOKUP(D2803,Abfrage!$F$2:$G$21,2,FALSE),"")</f>
        <v/>
      </c>
      <c r="L2803" s="6" t="str">
        <f>IF(Belegerfassung!H2811&lt;&gt;"",Belegerfassung!H2811,"")</f>
        <v/>
      </c>
      <c r="M2803" t="str">
        <f>IFERROR(IF(Belegerfassung!E2811&lt;&gt;"",VLOOKUP(Belegerfassung!E2811,Abfrage!$L$2:$M$15,2,),""),"")</f>
        <v/>
      </c>
      <c r="N2803" t="str">
        <f t="shared" si="130"/>
        <v/>
      </c>
      <c r="O2803" t="str">
        <f t="shared" si="131"/>
        <v/>
      </c>
      <c r="P2803" t="str">
        <f>IF(Belegerfassung!G2811&lt;&gt;"",CONCATENATE(Belegerfassung!G2811,".pdf"),"")</f>
        <v/>
      </c>
    </row>
    <row r="2804" spans="1:16">
      <c r="A2804" t="str">
        <f>IF(Belegerfassung!C2812&lt;&gt;"",0,"")</f>
        <v/>
      </c>
      <c r="B2804" t="str">
        <f>IFERROR(VLOOKUP(Belegerfassung!I2812,Konten!A:D,2,FALSE),"")</f>
        <v/>
      </c>
      <c r="C2804" t="str">
        <f>IF(A2804&lt;&gt;"",TEXT(Belegerfassung!C2812,"TT.MM.JJJJ"),"")</f>
        <v/>
      </c>
      <c r="D2804" t="str">
        <f>IFERROR(VLOOKUP(Belegerfassung!A2812,Abfrage!$E$2:$F$20,2,FALSE),"")</f>
        <v/>
      </c>
      <c r="E2804" t="str">
        <f>IF(A2804&lt;&gt;"",Belegerfassung!B2812,"")</f>
        <v/>
      </c>
      <c r="F2804" t="str">
        <f>IF(Belegerfassung!L2812="","",IF(Belegerfassung!L2812&lt;&gt;"",IF(Belegerfassung!L2812&lt;&gt;"",IF(Belegerfassung!J2812&lt;&gt;0,VLOOKUP(Belegerfassung!L2812,Abfrage!$A$2:$C$19,2,),VLOOKUP(Belegerfassung!L2812,Abfrage!$A$2:$C$19,3,)),"")))</f>
        <v/>
      </c>
      <c r="G2804" t="str">
        <f t="shared" si="129"/>
        <v/>
      </c>
      <c r="H2804" s="31" t="str">
        <f>IF(A2804&lt;&gt;"",-Belegerfassung!J2812+Belegerfassung!K2812,"")</f>
        <v/>
      </c>
      <c r="I2804" s="49" t="str">
        <f>IFERROR(IF(H2804&lt;&gt;"",Belegerfassung!L2812*100,""),IF(OR(Belegerfassung!L2812="Leistung EU - Erlöse",Belegerfassung!L2812="Lieferungen EU-Erlöse",Belegerfassung!L2812="EUST",Belegerfassung!L2812="Bauleistungen 20%")=TRUE,"",MID(Belegerfassung!L2812,4,2)))</f>
        <v/>
      </c>
      <c r="J2804" s="6" t="str">
        <f>IF(A2804&lt;&gt;"",LEFT(Belegerfassung!D2812,40),"")</f>
        <v/>
      </c>
      <c r="K2804" t="str">
        <f>IF(A2804&lt;&gt;"",VLOOKUP(D2804,Abfrage!$F$2:$G$21,2,FALSE),"")</f>
        <v/>
      </c>
      <c r="L2804" s="6" t="str">
        <f>IF(Belegerfassung!H2812&lt;&gt;"",Belegerfassung!H2812,"")</f>
        <v/>
      </c>
      <c r="M2804" t="str">
        <f>IFERROR(IF(Belegerfassung!E2812&lt;&gt;"",VLOOKUP(Belegerfassung!E2812,Abfrage!$L$2:$M$15,2,),""),"")</f>
        <v/>
      </c>
      <c r="N2804" t="str">
        <f t="shared" si="130"/>
        <v/>
      </c>
      <c r="O2804" t="str">
        <f t="shared" si="131"/>
        <v/>
      </c>
      <c r="P2804" t="str">
        <f>IF(Belegerfassung!G2812&lt;&gt;"",CONCATENATE(Belegerfassung!G2812,".pdf"),"")</f>
        <v/>
      </c>
    </row>
    <row r="2805" spans="1:16">
      <c r="A2805" t="str">
        <f>IF(Belegerfassung!C2813&lt;&gt;"",0,"")</f>
        <v/>
      </c>
      <c r="B2805" t="str">
        <f>IFERROR(VLOOKUP(Belegerfassung!I2813,Konten!A:D,2,FALSE),"")</f>
        <v/>
      </c>
      <c r="C2805" t="str">
        <f>IF(A2805&lt;&gt;"",TEXT(Belegerfassung!C2813,"TT.MM.JJJJ"),"")</f>
        <v/>
      </c>
      <c r="D2805" t="str">
        <f>IFERROR(VLOOKUP(Belegerfassung!A2813,Abfrage!$E$2:$F$20,2,FALSE),"")</f>
        <v/>
      </c>
      <c r="E2805" t="str">
        <f>IF(A2805&lt;&gt;"",Belegerfassung!B2813,"")</f>
        <v/>
      </c>
      <c r="F2805" t="str">
        <f>IF(Belegerfassung!L2813="","",IF(Belegerfassung!L2813&lt;&gt;"",IF(Belegerfassung!L2813&lt;&gt;"",IF(Belegerfassung!J2813&lt;&gt;0,VLOOKUP(Belegerfassung!L2813,Abfrage!$A$2:$C$19,2,),VLOOKUP(Belegerfassung!L2813,Abfrage!$A$2:$C$19,3,)),"")))</f>
        <v/>
      </c>
      <c r="G2805" t="str">
        <f t="shared" si="129"/>
        <v/>
      </c>
      <c r="H2805" s="31" t="str">
        <f>IF(A2805&lt;&gt;"",-Belegerfassung!J2813+Belegerfassung!K2813,"")</f>
        <v/>
      </c>
      <c r="I2805" s="49" t="str">
        <f>IFERROR(IF(H2805&lt;&gt;"",Belegerfassung!L2813*100,""),IF(OR(Belegerfassung!L2813="Leistung EU - Erlöse",Belegerfassung!L2813="Lieferungen EU-Erlöse",Belegerfassung!L2813="EUST",Belegerfassung!L2813="Bauleistungen 20%")=TRUE,"",MID(Belegerfassung!L2813,4,2)))</f>
        <v/>
      </c>
      <c r="J2805" s="6" t="str">
        <f>IF(A2805&lt;&gt;"",LEFT(Belegerfassung!D2813,40),"")</f>
        <v/>
      </c>
      <c r="K2805" t="str">
        <f>IF(A2805&lt;&gt;"",VLOOKUP(D2805,Abfrage!$F$2:$G$21,2,FALSE),"")</f>
        <v/>
      </c>
      <c r="L2805" s="6" t="str">
        <f>IF(Belegerfassung!H2813&lt;&gt;"",Belegerfassung!H2813,"")</f>
        <v/>
      </c>
      <c r="M2805" t="str">
        <f>IFERROR(IF(Belegerfassung!E2813&lt;&gt;"",VLOOKUP(Belegerfassung!E2813,Abfrage!$L$2:$M$15,2,),""),"")</f>
        <v/>
      </c>
      <c r="N2805" t="str">
        <f t="shared" si="130"/>
        <v/>
      </c>
      <c r="O2805" t="str">
        <f t="shared" si="131"/>
        <v/>
      </c>
      <c r="P2805" t="str">
        <f>IF(Belegerfassung!G2813&lt;&gt;"",CONCATENATE(Belegerfassung!G2813,".pdf"),"")</f>
        <v/>
      </c>
    </row>
    <row r="2806" spans="1:16">
      <c r="A2806" t="str">
        <f>IF(Belegerfassung!C2814&lt;&gt;"",0,"")</f>
        <v/>
      </c>
      <c r="B2806" t="str">
        <f>IFERROR(VLOOKUP(Belegerfassung!I2814,Konten!A:D,2,FALSE),"")</f>
        <v/>
      </c>
      <c r="C2806" t="str">
        <f>IF(A2806&lt;&gt;"",TEXT(Belegerfassung!C2814,"TT.MM.JJJJ"),"")</f>
        <v/>
      </c>
      <c r="D2806" t="str">
        <f>IFERROR(VLOOKUP(Belegerfassung!A2814,Abfrage!$E$2:$F$20,2,FALSE),"")</f>
        <v/>
      </c>
      <c r="E2806" t="str">
        <f>IF(A2806&lt;&gt;"",Belegerfassung!B2814,"")</f>
        <v/>
      </c>
      <c r="F2806" t="str">
        <f>IF(Belegerfassung!L2814="","",IF(Belegerfassung!L2814&lt;&gt;"",IF(Belegerfassung!L2814&lt;&gt;"",IF(Belegerfassung!J2814&lt;&gt;0,VLOOKUP(Belegerfassung!L2814,Abfrage!$A$2:$C$19,2,),VLOOKUP(Belegerfassung!L2814,Abfrage!$A$2:$C$19,3,)),"")))</f>
        <v/>
      </c>
      <c r="G2806" t="str">
        <f t="shared" si="129"/>
        <v/>
      </c>
      <c r="H2806" s="31" t="str">
        <f>IF(A2806&lt;&gt;"",-Belegerfassung!J2814+Belegerfassung!K2814,"")</f>
        <v/>
      </c>
      <c r="I2806" s="49" t="str">
        <f>IFERROR(IF(H2806&lt;&gt;"",Belegerfassung!L2814*100,""),IF(OR(Belegerfassung!L2814="Leistung EU - Erlöse",Belegerfassung!L2814="Lieferungen EU-Erlöse",Belegerfassung!L2814="EUST",Belegerfassung!L2814="Bauleistungen 20%")=TRUE,"",MID(Belegerfassung!L2814,4,2)))</f>
        <v/>
      </c>
      <c r="J2806" s="6" t="str">
        <f>IF(A2806&lt;&gt;"",LEFT(Belegerfassung!D2814,40),"")</f>
        <v/>
      </c>
      <c r="K2806" t="str">
        <f>IF(A2806&lt;&gt;"",VLOOKUP(D2806,Abfrage!$F$2:$G$21,2,FALSE),"")</f>
        <v/>
      </c>
      <c r="L2806" s="6" t="str">
        <f>IF(Belegerfassung!H2814&lt;&gt;"",Belegerfassung!H2814,"")</f>
        <v/>
      </c>
      <c r="M2806" t="str">
        <f>IFERROR(IF(Belegerfassung!E2814&lt;&gt;"",VLOOKUP(Belegerfassung!E2814,Abfrage!$L$2:$M$15,2,),""),"")</f>
        <v/>
      </c>
      <c r="N2806" t="str">
        <f t="shared" si="130"/>
        <v/>
      </c>
      <c r="O2806" t="str">
        <f t="shared" si="131"/>
        <v/>
      </c>
      <c r="P2806" t="str">
        <f>IF(Belegerfassung!G2814&lt;&gt;"",CONCATENATE(Belegerfassung!G2814,".pdf"),"")</f>
        <v/>
      </c>
    </row>
    <row r="2807" spans="1:16">
      <c r="A2807" t="str">
        <f>IF(Belegerfassung!C2815&lt;&gt;"",0,"")</f>
        <v/>
      </c>
      <c r="B2807" t="str">
        <f>IFERROR(VLOOKUP(Belegerfassung!I2815,Konten!A:D,2,FALSE),"")</f>
        <v/>
      </c>
      <c r="C2807" t="str">
        <f>IF(A2807&lt;&gt;"",TEXT(Belegerfassung!C2815,"TT.MM.JJJJ"),"")</f>
        <v/>
      </c>
      <c r="D2807" t="str">
        <f>IFERROR(VLOOKUP(Belegerfassung!A2815,Abfrage!$E$2:$F$20,2,FALSE),"")</f>
        <v/>
      </c>
      <c r="E2807" t="str">
        <f>IF(A2807&lt;&gt;"",Belegerfassung!B2815,"")</f>
        <v/>
      </c>
      <c r="F2807" t="str">
        <f>IF(Belegerfassung!L2815="","",IF(Belegerfassung!L2815&lt;&gt;"",IF(Belegerfassung!L2815&lt;&gt;"",IF(Belegerfassung!J2815&lt;&gt;0,VLOOKUP(Belegerfassung!L2815,Abfrage!$A$2:$C$19,2,),VLOOKUP(Belegerfassung!L2815,Abfrage!$A$2:$C$19,3,)),"")))</f>
        <v/>
      </c>
      <c r="G2807" t="str">
        <f t="shared" si="129"/>
        <v/>
      </c>
      <c r="H2807" s="31" t="str">
        <f>IF(A2807&lt;&gt;"",-Belegerfassung!J2815+Belegerfassung!K2815,"")</f>
        <v/>
      </c>
      <c r="I2807" s="49" t="str">
        <f>IFERROR(IF(H2807&lt;&gt;"",Belegerfassung!L2815*100,""),IF(OR(Belegerfassung!L2815="Leistung EU - Erlöse",Belegerfassung!L2815="Lieferungen EU-Erlöse",Belegerfassung!L2815="EUST",Belegerfassung!L2815="Bauleistungen 20%")=TRUE,"",MID(Belegerfassung!L2815,4,2)))</f>
        <v/>
      </c>
      <c r="J2807" s="6" t="str">
        <f>IF(A2807&lt;&gt;"",LEFT(Belegerfassung!D2815,40),"")</f>
        <v/>
      </c>
      <c r="K2807" t="str">
        <f>IF(A2807&lt;&gt;"",VLOOKUP(D2807,Abfrage!$F$2:$G$21,2,FALSE),"")</f>
        <v/>
      </c>
      <c r="L2807" s="6" t="str">
        <f>IF(Belegerfassung!H2815&lt;&gt;"",Belegerfassung!H2815,"")</f>
        <v/>
      </c>
      <c r="M2807" t="str">
        <f>IFERROR(IF(Belegerfassung!E2815&lt;&gt;"",VLOOKUP(Belegerfassung!E2815,Abfrage!$L$2:$M$15,2,),""),"")</f>
        <v/>
      </c>
      <c r="N2807" t="str">
        <f t="shared" si="130"/>
        <v/>
      </c>
      <c r="O2807" t="str">
        <f t="shared" si="131"/>
        <v/>
      </c>
      <c r="P2807" t="str">
        <f>IF(Belegerfassung!G2815&lt;&gt;"",CONCATENATE(Belegerfassung!G2815,".pdf"),"")</f>
        <v/>
      </c>
    </row>
    <row r="2808" spans="1:16">
      <c r="A2808" t="str">
        <f>IF(Belegerfassung!C2816&lt;&gt;"",0,"")</f>
        <v/>
      </c>
      <c r="B2808" t="str">
        <f>IFERROR(VLOOKUP(Belegerfassung!I2816,Konten!A:D,2,FALSE),"")</f>
        <v/>
      </c>
      <c r="C2808" t="str">
        <f>IF(A2808&lt;&gt;"",TEXT(Belegerfassung!C2816,"TT.MM.JJJJ"),"")</f>
        <v/>
      </c>
      <c r="D2808" t="str">
        <f>IFERROR(VLOOKUP(Belegerfassung!A2816,Abfrage!$E$2:$F$20,2,FALSE),"")</f>
        <v/>
      </c>
      <c r="E2808" t="str">
        <f>IF(A2808&lt;&gt;"",Belegerfassung!B2816,"")</f>
        <v/>
      </c>
      <c r="F2808" t="str">
        <f>IF(Belegerfassung!L2816="","",IF(Belegerfassung!L2816&lt;&gt;"",IF(Belegerfassung!L2816&lt;&gt;"",IF(Belegerfassung!J2816&lt;&gt;0,VLOOKUP(Belegerfassung!L2816,Abfrage!$A$2:$C$19,2,),VLOOKUP(Belegerfassung!L2816,Abfrage!$A$2:$C$19,3,)),"")))</f>
        <v/>
      </c>
      <c r="G2808" t="str">
        <f t="shared" si="129"/>
        <v/>
      </c>
      <c r="H2808" s="31" t="str">
        <f>IF(A2808&lt;&gt;"",-Belegerfassung!J2816+Belegerfassung!K2816,"")</f>
        <v/>
      </c>
      <c r="I2808" s="49" t="str">
        <f>IFERROR(IF(H2808&lt;&gt;"",Belegerfassung!L2816*100,""),IF(OR(Belegerfassung!L2816="Leistung EU - Erlöse",Belegerfassung!L2816="Lieferungen EU-Erlöse",Belegerfassung!L2816="EUST",Belegerfassung!L2816="Bauleistungen 20%")=TRUE,"",MID(Belegerfassung!L2816,4,2)))</f>
        <v/>
      </c>
      <c r="J2808" s="6" t="str">
        <f>IF(A2808&lt;&gt;"",LEFT(Belegerfassung!D2816,40),"")</f>
        <v/>
      </c>
      <c r="K2808" t="str">
        <f>IF(A2808&lt;&gt;"",VLOOKUP(D2808,Abfrage!$F$2:$G$21,2,FALSE),"")</f>
        <v/>
      </c>
      <c r="L2808" s="6" t="str">
        <f>IF(Belegerfassung!H2816&lt;&gt;"",Belegerfassung!H2816,"")</f>
        <v/>
      </c>
      <c r="M2808" t="str">
        <f>IFERROR(IF(Belegerfassung!E2816&lt;&gt;"",VLOOKUP(Belegerfassung!E2816,Abfrage!$L$2:$M$15,2,),""),"")</f>
        <v/>
      </c>
      <c r="N2808" t="str">
        <f t="shared" si="130"/>
        <v/>
      </c>
      <c r="O2808" t="str">
        <f t="shared" si="131"/>
        <v/>
      </c>
      <c r="P2808" t="str">
        <f>IF(Belegerfassung!G2816&lt;&gt;"",CONCATENATE(Belegerfassung!G2816,".pdf"),"")</f>
        <v/>
      </c>
    </row>
    <row r="2809" spans="1:16">
      <c r="A2809" t="str">
        <f>IF(Belegerfassung!C2817&lt;&gt;"",0,"")</f>
        <v/>
      </c>
      <c r="B2809" t="str">
        <f>IFERROR(VLOOKUP(Belegerfassung!I2817,Konten!A:D,2,FALSE),"")</f>
        <v/>
      </c>
      <c r="C2809" t="str">
        <f>IF(A2809&lt;&gt;"",TEXT(Belegerfassung!C2817,"TT.MM.JJJJ"),"")</f>
        <v/>
      </c>
      <c r="D2809" t="str">
        <f>IFERROR(VLOOKUP(Belegerfassung!A2817,Abfrage!$E$2:$F$20,2,FALSE),"")</f>
        <v/>
      </c>
      <c r="E2809" t="str">
        <f>IF(A2809&lt;&gt;"",Belegerfassung!B2817,"")</f>
        <v/>
      </c>
      <c r="F2809" t="str">
        <f>IF(Belegerfassung!L2817="","",IF(Belegerfassung!L2817&lt;&gt;"",IF(Belegerfassung!L2817&lt;&gt;"",IF(Belegerfassung!J2817&lt;&gt;0,VLOOKUP(Belegerfassung!L2817,Abfrage!$A$2:$C$19,2,),VLOOKUP(Belegerfassung!L2817,Abfrage!$A$2:$C$19,3,)),"")))</f>
        <v/>
      </c>
      <c r="G2809" t="str">
        <f t="shared" si="129"/>
        <v/>
      </c>
      <c r="H2809" s="31" t="str">
        <f>IF(A2809&lt;&gt;"",-Belegerfassung!J2817+Belegerfassung!K2817,"")</f>
        <v/>
      </c>
      <c r="I2809" s="49" t="str">
        <f>IFERROR(IF(H2809&lt;&gt;"",Belegerfassung!L2817*100,""),IF(OR(Belegerfassung!L2817="Leistung EU - Erlöse",Belegerfassung!L2817="Lieferungen EU-Erlöse",Belegerfassung!L2817="EUST",Belegerfassung!L2817="Bauleistungen 20%")=TRUE,"",MID(Belegerfassung!L2817,4,2)))</f>
        <v/>
      </c>
      <c r="J2809" s="6" t="str">
        <f>IF(A2809&lt;&gt;"",LEFT(Belegerfassung!D2817,40),"")</f>
        <v/>
      </c>
      <c r="K2809" t="str">
        <f>IF(A2809&lt;&gt;"",VLOOKUP(D2809,Abfrage!$F$2:$G$21,2,FALSE),"")</f>
        <v/>
      </c>
      <c r="L2809" s="6" t="str">
        <f>IF(Belegerfassung!H2817&lt;&gt;"",Belegerfassung!H2817,"")</f>
        <v/>
      </c>
      <c r="M2809" t="str">
        <f>IFERROR(IF(Belegerfassung!E2817&lt;&gt;"",VLOOKUP(Belegerfassung!E2817,Abfrage!$L$2:$M$15,2,),""),"")</f>
        <v/>
      </c>
      <c r="N2809" t="str">
        <f t="shared" si="130"/>
        <v/>
      </c>
      <c r="O2809" t="str">
        <f t="shared" si="131"/>
        <v/>
      </c>
      <c r="P2809" t="str">
        <f>IF(Belegerfassung!G2817&lt;&gt;"",CONCATENATE(Belegerfassung!G2817,".pdf"),"")</f>
        <v/>
      </c>
    </row>
    <row r="2810" spans="1:16">
      <c r="A2810" t="str">
        <f>IF(Belegerfassung!C2818&lt;&gt;"",0,"")</f>
        <v/>
      </c>
      <c r="B2810" t="str">
        <f>IFERROR(VLOOKUP(Belegerfassung!I2818,Konten!A:D,2,FALSE),"")</f>
        <v/>
      </c>
      <c r="C2810" t="str">
        <f>IF(A2810&lt;&gt;"",TEXT(Belegerfassung!C2818,"TT.MM.JJJJ"),"")</f>
        <v/>
      </c>
      <c r="D2810" t="str">
        <f>IFERROR(VLOOKUP(Belegerfassung!A2818,Abfrage!$E$2:$F$20,2,FALSE),"")</f>
        <v/>
      </c>
      <c r="E2810" t="str">
        <f>IF(A2810&lt;&gt;"",Belegerfassung!B2818,"")</f>
        <v/>
      </c>
      <c r="F2810" t="str">
        <f>IF(Belegerfassung!L2818="","",IF(Belegerfassung!L2818&lt;&gt;"",IF(Belegerfassung!L2818&lt;&gt;"",IF(Belegerfassung!J2818&lt;&gt;0,VLOOKUP(Belegerfassung!L2818,Abfrage!$A$2:$C$19,2,),VLOOKUP(Belegerfassung!L2818,Abfrage!$A$2:$C$19,3,)),"")))</f>
        <v/>
      </c>
      <c r="G2810" t="str">
        <f t="shared" si="129"/>
        <v/>
      </c>
      <c r="H2810" s="31" t="str">
        <f>IF(A2810&lt;&gt;"",-Belegerfassung!J2818+Belegerfassung!K2818,"")</f>
        <v/>
      </c>
      <c r="I2810" s="49" t="str">
        <f>IFERROR(IF(H2810&lt;&gt;"",Belegerfassung!L2818*100,""),IF(OR(Belegerfassung!L2818="Leistung EU - Erlöse",Belegerfassung!L2818="Lieferungen EU-Erlöse",Belegerfassung!L2818="EUST",Belegerfassung!L2818="Bauleistungen 20%")=TRUE,"",MID(Belegerfassung!L2818,4,2)))</f>
        <v/>
      </c>
      <c r="J2810" s="6" t="str">
        <f>IF(A2810&lt;&gt;"",LEFT(Belegerfassung!D2818,40),"")</f>
        <v/>
      </c>
      <c r="K2810" t="str">
        <f>IF(A2810&lt;&gt;"",VLOOKUP(D2810,Abfrage!$F$2:$G$21,2,FALSE),"")</f>
        <v/>
      </c>
      <c r="L2810" s="6" t="str">
        <f>IF(Belegerfassung!H2818&lt;&gt;"",Belegerfassung!H2818,"")</f>
        <v/>
      </c>
      <c r="M2810" t="str">
        <f>IFERROR(IF(Belegerfassung!E2818&lt;&gt;"",VLOOKUP(Belegerfassung!E2818,Abfrage!$L$2:$M$15,2,),""),"")</f>
        <v/>
      </c>
      <c r="N2810" t="str">
        <f t="shared" si="130"/>
        <v/>
      </c>
      <c r="O2810" t="str">
        <f t="shared" si="131"/>
        <v/>
      </c>
      <c r="P2810" t="str">
        <f>IF(Belegerfassung!G2818&lt;&gt;"",CONCATENATE(Belegerfassung!G2818,".pdf"),"")</f>
        <v/>
      </c>
    </row>
    <row r="2811" spans="1:16">
      <c r="A2811" t="str">
        <f>IF(Belegerfassung!C2819&lt;&gt;"",0,"")</f>
        <v/>
      </c>
      <c r="B2811" t="str">
        <f>IFERROR(VLOOKUP(Belegerfassung!I2819,Konten!A:D,2,FALSE),"")</f>
        <v/>
      </c>
      <c r="C2811" t="str">
        <f>IF(A2811&lt;&gt;"",TEXT(Belegerfassung!C2819,"TT.MM.JJJJ"),"")</f>
        <v/>
      </c>
      <c r="D2811" t="str">
        <f>IFERROR(VLOOKUP(Belegerfassung!A2819,Abfrage!$E$2:$F$20,2,FALSE),"")</f>
        <v/>
      </c>
      <c r="E2811" t="str">
        <f>IF(A2811&lt;&gt;"",Belegerfassung!B2819,"")</f>
        <v/>
      </c>
      <c r="F2811" t="str">
        <f>IF(Belegerfassung!L2819="","",IF(Belegerfassung!L2819&lt;&gt;"",IF(Belegerfassung!L2819&lt;&gt;"",IF(Belegerfassung!J2819&lt;&gt;0,VLOOKUP(Belegerfassung!L2819,Abfrage!$A$2:$C$19,2,),VLOOKUP(Belegerfassung!L2819,Abfrage!$A$2:$C$19,3,)),"")))</f>
        <v/>
      </c>
      <c r="G2811" t="str">
        <f t="shared" si="129"/>
        <v/>
      </c>
      <c r="H2811" s="31" t="str">
        <f>IF(A2811&lt;&gt;"",-Belegerfassung!J2819+Belegerfassung!K2819,"")</f>
        <v/>
      </c>
      <c r="I2811" s="49" t="str">
        <f>IFERROR(IF(H2811&lt;&gt;"",Belegerfassung!L2819*100,""),IF(OR(Belegerfassung!L2819="Leistung EU - Erlöse",Belegerfassung!L2819="Lieferungen EU-Erlöse",Belegerfassung!L2819="EUST",Belegerfassung!L2819="Bauleistungen 20%")=TRUE,"",MID(Belegerfassung!L2819,4,2)))</f>
        <v/>
      </c>
      <c r="J2811" s="6" t="str">
        <f>IF(A2811&lt;&gt;"",LEFT(Belegerfassung!D2819,40),"")</f>
        <v/>
      </c>
      <c r="K2811" t="str">
        <f>IF(A2811&lt;&gt;"",VLOOKUP(D2811,Abfrage!$F$2:$G$21,2,FALSE),"")</f>
        <v/>
      </c>
      <c r="L2811" s="6" t="str">
        <f>IF(Belegerfassung!H2819&lt;&gt;"",Belegerfassung!H2819,"")</f>
        <v/>
      </c>
      <c r="M2811" t="str">
        <f>IFERROR(IF(Belegerfassung!E2819&lt;&gt;"",VLOOKUP(Belegerfassung!E2819,Abfrage!$L$2:$M$15,2,),""),"")</f>
        <v/>
      </c>
      <c r="N2811" t="str">
        <f t="shared" si="130"/>
        <v/>
      </c>
      <c r="O2811" t="str">
        <f t="shared" si="131"/>
        <v/>
      </c>
      <c r="P2811" t="str">
        <f>IF(Belegerfassung!G2819&lt;&gt;"",CONCATENATE(Belegerfassung!G2819,".pdf"),"")</f>
        <v/>
      </c>
    </row>
    <row r="2812" spans="1:16">
      <c r="A2812" t="str">
        <f>IF(Belegerfassung!C2820&lt;&gt;"",0,"")</f>
        <v/>
      </c>
      <c r="B2812" t="str">
        <f>IFERROR(VLOOKUP(Belegerfassung!I2820,Konten!A:D,2,FALSE),"")</f>
        <v/>
      </c>
      <c r="C2812" t="str">
        <f>IF(A2812&lt;&gt;"",TEXT(Belegerfassung!C2820,"TT.MM.JJJJ"),"")</f>
        <v/>
      </c>
      <c r="D2812" t="str">
        <f>IFERROR(VLOOKUP(Belegerfassung!A2820,Abfrage!$E$2:$F$20,2,FALSE),"")</f>
        <v/>
      </c>
      <c r="E2812" t="str">
        <f>IF(A2812&lt;&gt;"",Belegerfassung!B2820,"")</f>
        <v/>
      </c>
      <c r="F2812" t="str">
        <f>IF(Belegerfassung!L2820="","",IF(Belegerfassung!L2820&lt;&gt;"",IF(Belegerfassung!L2820&lt;&gt;"",IF(Belegerfassung!J2820&lt;&gt;0,VLOOKUP(Belegerfassung!L2820,Abfrage!$A$2:$C$19,2,),VLOOKUP(Belegerfassung!L2820,Abfrage!$A$2:$C$19,3,)),"")))</f>
        <v/>
      </c>
      <c r="G2812" t="str">
        <f t="shared" si="129"/>
        <v/>
      </c>
      <c r="H2812" s="31" t="str">
        <f>IF(A2812&lt;&gt;"",-Belegerfassung!J2820+Belegerfassung!K2820,"")</f>
        <v/>
      </c>
      <c r="I2812" s="49" t="str">
        <f>IFERROR(IF(H2812&lt;&gt;"",Belegerfassung!L2820*100,""),IF(OR(Belegerfassung!L2820="Leistung EU - Erlöse",Belegerfassung!L2820="Lieferungen EU-Erlöse",Belegerfassung!L2820="EUST",Belegerfassung!L2820="Bauleistungen 20%")=TRUE,"",MID(Belegerfassung!L2820,4,2)))</f>
        <v/>
      </c>
      <c r="J2812" s="6" t="str">
        <f>IF(A2812&lt;&gt;"",LEFT(Belegerfassung!D2820,40),"")</f>
        <v/>
      </c>
      <c r="K2812" t="str">
        <f>IF(A2812&lt;&gt;"",VLOOKUP(D2812,Abfrage!$F$2:$G$21,2,FALSE),"")</f>
        <v/>
      </c>
      <c r="L2812" s="6" t="str">
        <f>IF(Belegerfassung!H2820&lt;&gt;"",Belegerfassung!H2820,"")</f>
        <v/>
      </c>
      <c r="M2812" t="str">
        <f>IFERROR(IF(Belegerfassung!E2820&lt;&gt;"",VLOOKUP(Belegerfassung!E2820,Abfrage!$L$2:$M$15,2,),""),"")</f>
        <v/>
      </c>
      <c r="N2812" t="str">
        <f t="shared" si="130"/>
        <v/>
      </c>
      <c r="O2812" t="str">
        <f t="shared" si="131"/>
        <v/>
      </c>
      <c r="P2812" t="str">
        <f>IF(Belegerfassung!G2820&lt;&gt;"",CONCATENATE(Belegerfassung!G2820,".pdf"),"")</f>
        <v/>
      </c>
    </row>
    <row r="2813" spans="1:16">
      <c r="A2813" t="str">
        <f>IF(Belegerfassung!C2821&lt;&gt;"",0,"")</f>
        <v/>
      </c>
      <c r="B2813" t="str">
        <f>IFERROR(VLOOKUP(Belegerfassung!I2821,Konten!A:D,2,FALSE),"")</f>
        <v/>
      </c>
      <c r="C2813" t="str">
        <f>IF(A2813&lt;&gt;"",TEXT(Belegerfassung!C2821,"TT.MM.JJJJ"),"")</f>
        <v/>
      </c>
      <c r="D2813" t="str">
        <f>IFERROR(VLOOKUP(Belegerfassung!A2821,Abfrage!$E$2:$F$20,2,FALSE),"")</f>
        <v/>
      </c>
      <c r="E2813" t="str">
        <f>IF(A2813&lt;&gt;"",Belegerfassung!B2821,"")</f>
        <v/>
      </c>
      <c r="F2813" t="str">
        <f>IF(Belegerfassung!L2821="","",IF(Belegerfassung!L2821&lt;&gt;"",IF(Belegerfassung!L2821&lt;&gt;"",IF(Belegerfassung!J2821&lt;&gt;0,VLOOKUP(Belegerfassung!L2821,Abfrage!$A$2:$C$19,2,),VLOOKUP(Belegerfassung!L2821,Abfrage!$A$2:$C$19,3,)),"")))</f>
        <v/>
      </c>
      <c r="G2813" t="str">
        <f t="shared" si="129"/>
        <v/>
      </c>
      <c r="H2813" s="31" t="str">
        <f>IF(A2813&lt;&gt;"",-Belegerfassung!J2821+Belegerfassung!K2821,"")</f>
        <v/>
      </c>
      <c r="I2813" s="49" t="str">
        <f>IFERROR(IF(H2813&lt;&gt;"",Belegerfassung!L2821*100,""),IF(OR(Belegerfassung!L2821="Leistung EU - Erlöse",Belegerfassung!L2821="Lieferungen EU-Erlöse",Belegerfassung!L2821="EUST",Belegerfassung!L2821="Bauleistungen 20%")=TRUE,"",MID(Belegerfassung!L2821,4,2)))</f>
        <v/>
      </c>
      <c r="J2813" s="6" t="str">
        <f>IF(A2813&lt;&gt;"",LEFT(Belegerfassung!D2821,40),"")</f>
        <v/>
      </c>
      <c r="K2813" t="str">
        <f>IF(A2813&lt;&gt;"",VLOOKUP(D2813,Abfrage!$F$2:$G$21,2,FALSE),"")</f>
        <v/>
      </c>
      <c r="L2813" s="6" t="str">
        <f>IF(Belegerfassung!H2821&lt;&gt;"",Belegerfassung!H2821,"")</f>
        <v/>
      </c>
      <c r="M2813" t="str">
        <f>IFERROR(IF(Belegerfassung!E2821&lt;&gt;"",VLOOKUP(Belegerfassung!E2821,Abfrage!$L$2:$M$15,2,),""),"")</f>
        <v/>
      </c>
      <c r="N2813" t="str">
        <f t="shared" si="130"/>
        <v/>
      </c>
      <c r="O2813" t="str">
        <f t="shared" si="131"/>
        <v/>
      </c>
      <c r="P2813" t="str">
        <f>IF(Belegerfassung!G2821&lt;&gt;"",CONCATENATE(Belegerfassung!G2821,".pdf"),"")</f>
        <v/>
      </c>
    </row>
    <row r="2814" spans="1:16">
      <c r="A2814" t="str">
        <f>IF(Belegerfassung!C2822&lt;&gt;"",0,"")</f>
        <v/>
      </c>
      <c r="B2814" t="str">
        <f>IFERROR(VLOOKUP(Belegerfassung!I2822,Konten!A:D,2,FALSE),"")</f>
        <v/>
      </c>
      <c r="C2814" t="str">
        <f>IF(A2814&lt;&gt;"",TEXT(Belegerfassung!C2822,"TT.MM.JJJJ"),"")</f>
        <v/>
      </c>
      <c r="D2814" t="str">
        <f>IFERROR(VLOOKUP(Belegerfassung!A2822,Abfrage!$E$2:$F$20,2,FALSE),"")</f>
        <v/>
      </c>
      <c r="E2814" t="str">
        <f>IF(A2814&lt;&gt;"",Belegerfassung!B2822,"")</f>
        <v/>
      </c>
      <c r="F2814" t="str">
        <f>IF(Belegerfassung!L2822="","",IF(Belegerfassung!L2822&lt;&gt;"",IF(Belegerfassung!L2822&lt;&gt;"",IF(Belegerfassung!J2822&lt;&gt;0,VLOOKUP(Belegerfassung!L2822,Abfrage!$A$2:$C$19,2,),VLOOKUP(Belegerfassung!L2822,Abfrage!$A$2:$C$19,3,)),"")))</f>
        <v/>
      </c>
      <c r="G2814" t="str">
        <f t="shared" si="129"/>
        <v/>
      </c>
      <c r="H2814" s="31" t="str">
        <f>IF(A2814&lt;&gt;"",-Belegerfassung!J2822+Belegerfassung!K2822,"")</f>
        <v/>
      </c>
      <c r="I2814" s="49" t="str">
        <f>IFERROR(IF(H2814&lt;&gt;"",Belegerfassung!L2822*100,""),IF(OR(Belegerfassung!L2822="Leistung EU - Erlöse",Belegerfassung!L2822="Lieferungen EU-Erlöse",Belegerfassung!L2822="EUST",Belegerfassung!L2822="Bauleistungen 20%")=TRUE,"",MID(Belegerfassung!L2822,4,2)))</f>
        <v/>
      </c>
      <c r="J2814" s="6" t="str">
        <f>IF(A2814&lt;&gt;"",LEFT(Belegerfassung!D2822,40),"")</f>
        <v/>
      </c>
      <c r="K2814" t="str">
        <f>IF(A2814&lt;&gt;"",VLOOKUP(D2814,Abfrage!$F$2:$G$21,2,FALSE),"")</f>
        <v/>
      </c>
      <c r="L2814" s="6" t="str">
        <f>IF(Belegerfassung!H2822&lt;&gt;"",Belegerfassung!H2822,"")</f>
        <v/>
      </c>
      <c r="M2814" t="str">
        <f>IFERROR(IF(Belegerfassung!E2822&lt;&gt;"",VLOOKUP(Belegerfassung!E2822,Abfrage!$L$2:$M$15,2,),""),"")</f>
        <v/>
      </c>
      <c r="N2814" t="str">
        <f t="shared" si="130"/>
        <v/>
      </c>
      <c r="O2814" t="str">
        <f t="shared" si="131"/>
        <v/>
      </c>
      <c r="P2814" t="str">
        <f>IF(Belegerfassung!G2822&lt;&gt;"",CONCATENATE(Belegerfassung!G2822,".pdf"),"")</f>
        <v/>
      </c>
    </row>
    <row r="2815" spans="1:16">
      <c r="A2815" t="str">
        <f>IF(Belegerfassung!C2823&lt;&gt;"",0,"")</f>
        <v/>
      </c>
      <c r="B2815" t="str">
        <f>IFERROR(VLOOKUP(Belegerfassung!I2823,Konten!A:D,2,FALSE),"")</f>
        <v/>
      </c>
      <c r="C2815" t="str">
        <f>IF(A2815&lt;&gt;"",TEXT(Belegerfassung!C2823,"TT.MM.JJJJ"),"")</f>
        <v/>
      </c>
      <c r="D2815" t="str">
        <f>IFERROR(VLOOKUP(Belegerfassung!A2823,Abfrage!$E$2:$F$20,2,FALSE),"")</f>
        <v/>
      </c>
      <c r="E2815" t="str">
        <f>IF(A2815&lt;&gt;"",Belegerfassung!B2823,"")</f>
        <v/>
      </c>
      <c r="F2815" t="str">
        <f>IF(Belegerfassung!L2823="","",IF(Belegerfassung!L2823&lt;&gt;"",IF(Belegerfassung!L2823&lt;&gt;"",IF(Belegerfassung!J2823&lt;&gt;0,VLOOKUP(Belegerfassung!L2823,Abfrage!$A$2:$C$19,2,),VLOOKUP(Belegerfassung!L2823,Abfrage!$A$2:$C$19,3,)),"")))</f>
        <v/>
      </c>
      <c r="G2815" t="str">
        <f t="shared" si="129"/>
        <v/>
      </c>
      <c r="H2815" s="31" t="str">
        <f>IF(A2815&lt;&gt;"",-Belegerfassung!J2823+Belegerfassung!K2823,"")</f>
        <v/>
      </c>
      <c r="I2815" s="49" t="str">
        <f>IFERROR(IF(H2815&lt;&gt;"",Belegerfassung!L2823*100,""),IF(OR(Belegerfassung!L2823="Leistung EU - Erlöse",Belegerfassung!L2823="Lieferungen EU-Erlöse",Belegerfassung!L2823="EUST",Belegerfassung!L2823="Bauleistungen 20%")=TRUE,"",MID(Belegerfassung!L2823,4,2)))</f>
        <v/>
      </c>
      <c r="J2815" s="6" t="str">
        <f>IF(A2815&lt;&gt;"",LEFT(Belegerfassung!D2823,40),"")</f>
        <v/>
      </c>
      <c r="K2815" t="str">
        <f>IF(A2815&lt;&gt;"",VLOOKUP(D2815,Abfrage!$F$2:$G$21,2,FALSE),"")</f>
        <v/>
      </c>
      <c r="L2815" s="6" t="str">
        <f>IF(Belegerfassung!H2823&lt;&gt;"",Belegerfassung!H2823,"")</f>
        <v/>
      </c>
      <c r="M2815" t="str">
        <f>IFERROR(IF(Belegerfassung!E2823&lt;&gt;"",VLOOKUP(Belegerfassung!E2823,Abfrage!$L$2:$M$15,2,),""),"")</f>
        <v/>
      </c>
      <c r="N2815" t="str">
        <f t="shared" si="130"/>
        <v/>
      </c>
      <c r="O2815" t="str">
        <f t="shared" si="131"/>
        <v/>
      </c>
      <c r="P2815" t="str">
        <f>IF(Belegerfassung!G2823&lt;&gt;"",CONCATENATE(Belegerfassung!G2823,".pdf"),"")</f>
        <v/>
      </c>
    </row>
    <row r="2816" spans="1:16">
      <c r="A2816" t="str">
        <f>IF(Belegerfassung!C2824&lt;&gt;"",0,"")</f>
        <v/>
      </c>
      <c r="B2816" t="str">
        <f>IFERROR(VLOOKUP(Belegerfassung!I2824,Konten!A:D,2,FALSE),"")</f>
        <v/>
      </c>
      <c r="C2816" t="str">
        <f>IF(A2816&lt;&gt;"",TEXT(Belegerfassung!C2824,"TT.MM.JJJJ"),"")</f>
        <v/>
      </c>
      <c r="D2816" t="str">
        <f>IFERROR(VLOOKUP(Belegerfassung!A2824,Abfrage!$E$2:$F$20,2,FALSE),"")</f>
        <v/>
      </c>
      <c r="E2816" t="str">
        <f>IF(A2816&lt;&gt;"",Belegerfassung!B2824,"")</f>
        <v/>
      </c>
      <c r="F2816" t="str">
        <f>IF(Belegerfassung!L2824="","",IF(Belegerfassung!L2824&lt;&gt;"",IF(Belegerfassung!L2824&lt;&gt;"",IF(Belegerfassung!J2824&lt;&gt;0,VLOOKUP(Belegerfassung!L2824,Abfrage!$A$2:$C$19,2,),VLOOKUP(Belegerfassung!L2824,Abfrage!$A$2:$C$19,3,)),"")))</f>
        <v/>
      </c>
      <c r="G2816" t="str">
        <f t="shared" si="129"/>
        <v/>
      </c>
      <c r="H2816" s="31" t="str">
        <f>IF(A2816&lt;&gt;"",-Belegerfassung!J2824+Belegerfassung!K2824,"")</f>
        <v/>
      </c>
      <c r="I2816" s="49" t="str">
        <f>IFERROR(IF(H2816&lt;&gt;"",Belegerfassung!L2824*100,""),IF(OR(Belegerfassung!L2824="Leistung EU - Erlöse",Belegerfassung!L2824="Lieferungen EU-Erlöse",Belegerfassung!L2824="EUST",Belegerfassung!L2824="Bauleistungen 20%")=TRUE,"",MID(Belegerfassung!L2824,4,2)))</f>
        <v/>
      </c>
      <c r="J2816" s="6" t="str">
        <f>IF(A2816&lt;&gt;"",LEFT(Belegerfassung!D2824,40),"")</f>
        <v/>
      </c>
      <c r="K2816" t="str">
        <f>IF(A2816&lt;&gt;"",VLOOKUP(D2816,Abfrage!$F$2:$G$21,2,FALSE),"")</f>
        <v/>
      </c>
      <c r="L2816" s="6" t="str">
        <f>IF(Belegerfassung!H2824&lt;&gt;"",Belegerfassung!H2824,"")</f>
        <v/>
      </c>
      <c r="M2816" t="str">
        <f>IFERROR(IF(Belegerfassung!E2824&lt;&gt;"",VLOOKUP(Belegerfassung!E2824,Abfrage!$L$2:$M$15,2,),""),"")</f>
        <v/>
      </c>
      <c r="N2816" t="str">
        <f t="shared" si="130"/>
        <v/>
      </c>
      <c r="O2816" t="str">
        <f t="shared" si="131"/>
        <v/>
      </c>
      <c r="P2816" t="str">
        <f>IF(Belegerfassung!G2824&lt;&gt;"",CONCATENATE(Belegerfassung!G2824,".pdf"),"")</f>
        <v/>
      </c>
    </row>
    <row r="2817" spans="1:16">
      <c r="A2817" t="str">
        <f>IF(Belegerfassung!C2825&lt;&gt;"",0,"")</f>
        <v/>
      </c>
      <c r="B2817" t="str">
        <f>IFERROR(VLOOKUP(Belegerfassung!I2825,Konten!A:D,2,FALSE),"")</f>
        <v/>
      </c>
      <c r="C2817" t="str">
        <f>IF(A2817&lt;&gt;"",TEXT(Belegerfassung!C2825,"TT.MM.JJJJ"),"")</f>
        <v/>
      </c>
      <c r="D2817" t="str">
        <f>IFERROR(VLOOKUP(Belegerfassung!A2825,Abfrage!$E$2:$F$20,2,FALSE),"")</f>
        <v/>
      </c>
      <c r="E2817" t="str">
        <f>IF(A2817&lt;&gt;"",Belegerfassung!B2825,"")</f>
        <v/>
      </c>
      <c r="F2817" t="str">
        <f>IF(Belegerfassung!L2825="","",IF(Belegerfassung!L2825&lt;&gt;"",IF(Belegerfassung!L2825&lt;&gt;"",IF(Belegerfassung!J2825&lt;&gt;0,VLOOKUP(Belegerfassung!L2825,Abfrage!$A$2:$C$19,2,),VLOOKUP(Belegerfassung!L2825,Abfrage!$A$2:$C$19,3,)),"")))</f>
        <v/>
      </c>
      <c r="G2817" t="str">
        <f t="shared" si="129"/>
        <v/>
      </c>
      <c r="H2817" s="31" t="str">
        <f>IF(A2817&lt;&gt;"",-Belegerfassung!J2825+Belegerfassung!K2825,"")</f>
        <v/>
      </c>
      <c r="I2817" s="49" t="str">
        <f>IFERROR(IF(H2817&lt;&gt;"",Belegerfassung!L2825*100,""),IF(OR(Belegerfassung!L2825="Leistung EU - Erlöse",Belegerfassung!L2825="Lieferungen EU-Erlöse",Belegerfassung!L2825="EUST",Belegerfassung!L2825="Bauleistungen 20%")=TRUE,"",MID(Belegerfassung!L2825,4,2)))</f>
        <v/>
      </c>
      <c r="J2817" s="6" t="str">
        <f>IF(A2817&lt;&gt;"",LEFT(Belegerfassung!D2825,40),"")</f>
        <v/>
      </c>
      <c r="K2817" t="str">
        <f>IF(A2817&lt;&gt;"",VLOOKUP(D2817,Abfrage!$F$2:$G$21,2,FALSE),"")</f>
        <v/>
      </c>
      <c r="L2817" s="6" t="str">
        <f>IF(Belegerfassung!H2825&lt;&gt;"",Belegerfassung!H2825,"")</f>
        <v/>
      </c>
      <c r="M2817" t="str">
        <f>IFERROR(IF(Belegerfassung!E2825&lt;&gt;"",VLOOKUP(Belegerfassung!E2825,Abfrage!$L$2:$M$15,2,),""),"")</f>
        <v/>
      </c>
      <c r="N2817" t="str">
        <f t="shared" si="130"/>
        <v/>
      </c>
      <c r="O2817" t="str">
        <f t="shared" si="131"/>
        <v/>
      </c>
      <c r="P2817" t="str">
        <f>IF(Belegerfassung!G2825&lt;&gt;"",CONCATENATE(Belegerfassung!G2825,".pdf"),"")</f>
        <v/>
      </c>
    </row>
    <row r="2818" spans="1:16">
      <c r="A2818" t="str">
        <f>IF(Belegerfassung!C2826&lt;&gt;"",0,"")</f>
        <v/>
      </c>
      <c r="B2818" t="str">
        <f>IFERROR(VLOOKUP(Belegerfassung!I2826,Konten!A:D,2,FALSE),"")</f>
        <v/>
      </c>
      <c r="C2818" t="str">
        <f>IF(A2818&lt;&gt;"",TEXT(Belegerfassung!C2826,"TT.MM.JJJJ"),"")</f>
        <v/>
      </c>
      <c r="D2818" t="str">
        <f>IFERROR(VLOOKUP(Belegerfassung!A2826,Abfrage!$E$2:$F$20,2,FALSE),"")</f>
        <v/>
      </c>
      <c r="E2818" t="str">
        <f>IF(A2818&lt;&gt;"",Belegerfassung!B2826,"")</f>
        <v/>
      </c>
      <c r="F2818" t="str">
        <f>IF(Belegerfassung!L2826="","",IF(Belegerfassung!L2826&lt;&gt;"",IF(Belegerfassung!L2826&lt;&gt;"",IF(Belegerfassung!J2826&lt;&gt;0,VLOOKUP(Belegerfassung!L2826,Abfrage!$A$2:$C$19,2,),VLOOKUP(Belegerfassung!L2826,Abfrage!$A$2:$C$19,3,)),"")))</f>
        <v/>
      </c>
      <c r="G2818" t="str">
        <f t="shared" si="129"/>
        <v/>
      </c>
      <c r="H2818" s="31" t="str">
        <f>IF(A2818&lt;&gt;"",-Belegerfassung!J2826+Belegerfassung!K2826,"")</f>
        <v/>
      </c>
      <c r="I2818" s="49" t="str">
        <f>IFERROR(IF(H2818&lt;&gt;"",Belegerfassung!L2826*100,""),IF(OR(Belegerfassung!L2826="Leistung EU - Erlöse",Belegerfassung!L2826="Lieferungen EU-Erlöse",Belegerfassung!L2826="EUST",Belegerfassung!L2826="Bauleistungen 20%")=TRUE,"",MID(Belegerfassung!L2826,4,2)))</f>
        <v/>
      </c>
      <c r="J2818" s="6" t="str">
        <f>IF(A2818&lt;&gt;"",LEFT(Belegerfassung!D2826,40),"")</f>
        <v/>
      </c>
      <c r="K2818" t="str">
        <f>IF(A2818&lt;&gt;"",VLOOKUP(D2818,Abfrage!$F$2:$G$21,2,FALSE),"")</f>
        <v/>
      </c>
      <c r="L2818" s="6" t="str">
        <f>IF(Belegerfassung!H2826&lt;&gt;"",Belegerfassung!H2826,"")</f>
        <v/>
      </c>
      <c r="M2818" t="str">
        <f>IFERROR(IF(Belegerfassung!E2826&lt;&gt;"",VLOOKUP(Belegerfassung!E2826,Abfrage!$L$2:$M$15,2,),""),"")</f>
        <v/>
      </c>
      <c r="N2818" t="str">
        <f t="shared" si="130"/>
        <v/>
      </c>
      <c r="O2818" t="str">
        <f t="shared" si="131"/>
        <v/>
      </c>
      <c r="P2818" t="str">
        <f>IF(Belegerfassung!G2826&lt;&gt;"",CONCATENATE(Belegerfassung!G2826,".pdf"),"")</f>
        <v/>
      </c>
    </row>
    <row r="2819" spans="1:16">
      <c r="A2819" t="str">
        <f>IF(Belegerfassung!C2827&lt;&gt;"",0,"")</f>
        <v/>
      </c>
      <c r="B2819" t="str">
        <f>IFERROR(VLOOKUP(Belegerfassung!I2827,Konten!A:D,2,FALSE),"")</f>
        <v/>
      </c>
      <c r="C2819" t="str">
        <f>IF(A2819&lt;&gt;"",TEXT(Belegerfassung!C2827,"TT.MM.JJJJ"),"")</f>
        <v/>
      </c>
      <c r="D2819" t="str">
        <f>IFERROR(VLOOKUP(Belegerfassung!A2827,Abfrage!$E$2:$F$20,2,FALSE),"")</f>
        <v/>
      </c>
      <c r="E2819" t="str">
        <f>IF(A2819&lt;&gt;"",Belegerfassung!B2827,"")</f>
        <v/>
      </c>
      <c r="F2819" t="str">
        <f>IF(Belegerfassung!L2827="","",IF(Belegerfassung!L2827&lt;&gt;"",IF(Belegerfassung!L2827&lt;&gt;"",IF(Belegerfassung!J2827&lt;&gt;0,VLOOKUP(Belegerfassung!L2827,Abfrage!$A$2:$C$19,2,),VLOOKUP(Belegerfassung!L2827,Abfrage!$A$2:$C$19,3,)),"")))</f>
        <v/>
      </c>
      <c r="G2819" t="str">
        <f t="shared" ref="G2819:G2882" si="132">IF(A2819&lt;&gt;"",1,"")</f>
        <v/>
      </c>
      <c r="H2819" s="31" t="str">
        <f>IF(A2819&lt;&gt;"",-Belegerfassung!J2827+Belegerfassung!K2827,"")</f>
        <v/>
      </c>
      <c r="I2819" s="49" t="str">
        <f>IFERROR(IF(H2819&lt;&gt;"",Belegerfassung!L2827*100,""),IF(OR(Belegerfassung!L2827="Leistung EU - Erlöse",Belegerfassung!L2827="Lieferungen EU-Erlöse",Belegerfassung!L2827="EUST",Belegerfassung!L2827="Bauleistungen 20%")=TRUE,"",MID(Belegerfassung!L2827,4,2)))</f>
        <v/>
      </c>
      <c r="J2819" s="6" t="str">
        <f>IF(A2819&lt;&gt;"",LEFT(Belegerfassung!D2827,40),"")</f>
        <v/>
      </c>
      <c r="K2819" t="str">
        <f>IF(A2819&lt;&gt;"",VLOOKUP(D2819,Abfrage!$F$2:$G$21,2,FALSE),"")</f>
        <v/>
      </c>
      <c r="L2819" s="6" t="str">
        <f>IF(Belegerfassung!H2827&lt;&gt;"",Belegerfassung!H2827,"")</f>
        <v/>
      </c>
      <c r="M2819" t="str">
        <f>IFERROR(IF(Belegerfassung!E2827&lt;&gt;"",VLOOKUP(Belegerfassung!E2827,Abfrage!$L$2:$M$15,2,),""),"")</f>
        <v/>
      </c>
      <c r="N2819" t="str">
        <f t="shared" ref="N2819:N2882" si="133">IF(A2819&lt;&gt;"","E","")</f>
        <v/>
      </c>
      <c r="O2819" t="str">
        <f t="shared" ref="O2819:O2882" si="134">IF(A2819&lt;&gt;"","A","")</f>
        <v/>
      </c>
      <c r="P2819" t="str">
        <f>IF(Belegerfassung!G2827&lt;&gt;"",CONCATENATE(Belegerfassung!G2827,".pdf"),"")</f>
        <v/>
      </c>
    </row>
    <row r="2820" spans="1:16">
      <c r="A2820" t="str">
        <f>IF(Belegerfassung!C2828&lt;&gt;"",0,"")</f>
        <v/>
      </c>
      <c r="B2820" t="str">
        <f>IFERROR(VLOOKUP(Belegerfassung!I2828,Konten!A:D,2,FALSE),"")</f>
        <v/>
      </c>
      <c r="C2820" t="str">
        <f>IF(A2820&lt;&gt;"",TEXT(Belegerfassung!C2828,"TT.MM.JJJJ"),"")</f>
        <v/>
      </c>
      <c r="D2820" t="str">
        <f>IFERROR(VLOOKUP(Belegerfassung!A2828,Abfrage!$E$2:$F$20,2,FALSE),"")</f>
        <v/>
      </c>
      <c r="E2820" t="str">
        <f>IF(A2820&lt;&gt;"",Belegerfassung!B2828,"")</f>
        <v/>
      </c>
      <c r="F2820" t="str">
        <f>IF(Belegerfassung!L2828="","",IF(Belegerfassung!L2828&lt;&gt;"",IF(Belegerfassung!L2828&lt;&gt;"",IF(Belegerfassung!J2828&lt;&gt;0,VLOOKUP(Belegerfassung!L2828,Abfrage!$A$2:$C$19,2,),VLOOKUP(Belegerfassung!L2828,Abfrage!$A$2:$C$19,3,)),"")))</f>
        <v/>
      </c>
      <c r="G2820" t="str">
        <f t="shared" si="132"/>
        <v/>
      </c>
      <c r="H2820" s="31" t="str">
        <f>IF(A2820&lt;&gt;"",-Belegerfassung!J2828+Belegerfassung!K2828,"")</f>
        <v/>
      </c>
      <c r="I2820" s="49" t="str">
        <f>IFERROR(IF(H2820&lt;&gt;"",Belegerfassung!L2828*100,""),IF(OR(Belegerfassung!L2828="Leistung EU - Erlöse",Belegerfassung!L2828="Lieferungen EU-Erlöse",Belegerfassung!L2828="EUST",Belegerfassung!L2828="Bauleistungen 20%")=TRUE,"",MID(Belegerfassung!L2828,4,2)))</f>
        <v/>
      </c>
      <c r="J2820" s="6" t="str">
        <f>IF(A2820&lt;&gt;"",LEFT(Belegerfassung!D2828,40),"")</f>
        <v/>
      </c>
      <c r="K2820" t="str">
        <f>IF(A2820&lt;&gt;"",VLOOKUP(D2820,Abfrage!$F$2:$G$21,2,FALSE),"")</f>
        <v/>
      </c>
      <c r="L2820" s="6" t="str">
        <f>IF(Belegerfassung!H2828&lt;&gt;"",Belegerfassung!H2828,"")</f>
        <v/>
      </c>
      <c r="M2820" t="str">
        <f>IFERROR(IF(Belegerfassung!E2828&lt;&gt;"",VLOOKUP(Belegerfassung!E2828,Abfrage!$L$2:$M$15,2,),""),"")</f>
        <v/>
      </c>
      <c r="N2820" t="str">
        <f t="shared" si="133"/>
        <v/>
      </c>
      <c r="O2820" t="str">
        <f t="shared" si="134"/>
        <v/>
      </c>
      <c r="P2820" t="str">
        <f>IF(Belegerfassung!G2828&lt;&gt;"",CONCATENATE(Belegerfassung!G2828,".pdf"),"")</f>
        <v/>
      </c>
    </row>
    <row r="2821" spans="1:16">
      <c r="A2821" t="str">
        <f>IF(Belegerfassung!C2829&lt;&gt;"",0,"")</f>
        <v/>
      </c>
      <c r="B2821" t="str">
        <f>IFERROR(VLOOKUP(Belegerfassung!I2829,Konten!A:D,2,FALSE),"")</f>
        <v/>
      </c>
      <c r="C2821" t="str">
        <f>IF(A2821&lt;&gt;"",TEXT(Belegerfassung!C2829,"TT.MM.JJJJ"),"")</f>
        <v/>
      </c>
      <c r="D2821" t="str">
        <f>IFERROR(VLOOKUP(Belegerfassung!A2829,Abfrage!$E$2:$F$20,2,FALSE),"")</f>
        <v/>
      </c>
      <c r="E2821" t="str">
        <f>IF(A2821&lt;&gt;"",Belegerfassung!B2829,"")</f>
        <v/>
      </c>
      <c r="F2821" t="str">
        <f>IF(Belegerfassung!L2829="","",IF(Belegerfassung!L2829&lt;&gt;"",IF(Belegerfassung!L2829&lt;&gt;"",IF(Belegerfassung!J2829&lt;&gt;0,VLOOKUP(Belegerfassung!L2829,Abfrage!$A$2:$C$19,2,),VLOOKUP(Belegerfassung!L2829,Abfrage!$A$2:$C$19,3,)),"")))</f>
        <v/>
      </c>
      <c r="G2821" t="str">
        <f t="shared" si="132"/>
        <v/>
      </c>
      <c r="H2821" s="31" t="str">
        <f>IF(A2821&lt;&gt;"",-Belegerfassung!J2829+Belegerfassung!K2829,"")</f>
        <v/>
      </c>
      <c r="I2821" s="49" t="str">
        <f>IFERROR(IF(H2821&lt;&gt;"",Belegerfassung!L2829*100,""),IF(OR(Belegerfassung!L2829="Leistung EU - Erlöse",Belegerfassung!L2829="Lieferungen EU-Erlöse",Belegerfassung!L2829="EUST",Belegerfassung!L2829="Bauleistungen 20%")=TRUE,"",MID(Belegerfassung!L2829,4,2)))</f>
        <v/>
      </c>
      <c r="J2821" s="6" t="str">
        <f>IF(A2821&lt;&gt;"",LEFT(Belegerfassung!D2829,40),"")</f>
        <v/>
      </c>
      <c r="K2821" t="str">
        <f>IF(A2821&lt;&gt;"",VLOOKUP(D2821,Abfrage!$F$2:$G$21,2,FALSE),"")</f>
        <v/>
      </c>
      <c r="L2821" s="6" t="str">
        <f>IF(Belegerfassung!H2829&lt;&gt;"",Belegerfassung!H2829,"")</f>
        <v/>
      </c>
      <c r="M2821" t="str">
        <f>IFERROR(IF(Belegerfassung!E2829&lt;&gt;"",VLOOKUP(Belegerfassung!E2829,Abfrage!$L$2:$M$15,2,),""),"")</f>
        <v/>
      </c>
      <c r="N2821" t="str">
        <f t="shared" si="133"/>
        <v/>
      </c>
      <c r="O2821" t="str">
        <f t="shared" si="134"/>
        <v/>
      </c>
      <c r="P2821" t="str">
        <f>IF(Belegerfassung!G2829&lt;&gt;"",CONCATENATE(Belegerfassung!G2829,".pdf"),"")</f>
        <v/>
      </c>
    </row>
    <row r="2822" spans="1:16">
      <c r="A2822" t="str">
        <f>IF(Belegerfassung!C2830&lt;&gt;"",0,"")</f>
        <v/>
      </c>
      <c r="B2822" t="str">
        <f>IFERROR(VLOOKUP(Belegerfassung!I2830,Konten!A:D,2,FALSE),"")</f>
        <v/>
      </c>
      <c r="C2822" t="str">
        <f>IF(A2822&lt;&gt;"",TEXT(Belegerfassung!C2830,"TT.MM.JJJJ"),"")</f>
        <v/>
      </c>
      <c r="D2822" t="str">
        <f>IFERROR(VLOOKUP(Belegerfassung!A2830,Abfrage!$E$2:$F$20,2,FALSE),"")</f>
        <v/>
      </c>
      <c r="E2822" t="str">
        <f>IF(A2822&lt;&gt;"",Belegerfassung!B2830,"")</f>
        <v/>
      </c>
      <c r="F2822" t="str">
        <f>IF(Belegerfassung!L2830="","",IF(Belegerfassung!L2830&lt;&gt;"",IF(Belegerfassung!L2830&lt;&gt;"",IF(Belegerfassung!J2830&lt;&gt;0,VLOOKUP(Belegerfassung!L2830,Abfrage!$A$2:$C$19,2,),VLOOKUP(Belegerfassung!L2830,Abfrage!$A$2:$C$19,3,)),"")))</f>
        <v/>
      </c>
      <c r="G2822" t="str">
        <f t="shared" si="132"/>
        <v/>
      </c>
      <c r="H2822" s="31" t="str">
        <f>IF(A2822&lt;&gt;"",-Belegerfassung!J2830+Belegerfassung!K2830,"")</f>
        <v/>
      </c>
      <c r="I2822" s="49" t="str">
        <f>IFERROR(IF(H2822&lt;&gt;"",Belegerfassung!L2830*100,""),IF(OR(Belegerfassung!L2830="Leistung EU - Erlöse",Belegerfassung!L2830="Lieferungen EU-Erlöse",Belegerfassung!L2830="EUST",Belegerfassung!L2830="Bauleistungen 20%")=TRUE,"",MID(Belegerfassung!L2830,4,2)))</f>
        <v/>
      </c>
      <c r="J2822" s="6" t="str">
        <f>IF(A2822&lt;&gt;"",LEFT(Belegerfassung!D2830,40),"")</f>
        <v/>
      </c>
      <c r="K2822" t="str">
        <f>IF(A2822&lt;&gt;"",VLOOKUP(D2822,Abfrage!$F$2:$G$21,2,FALSE),"")</f>
        <v/>
      </c>
      <c r="L2822" s="6" t="str">
        <f>IF(Belegerfassung!H2830&lt;&gt;"",Belegerfassung!H2830,"")</f>
        <v/>
      </c>
      <c r="M2822" t="str">
        <f>IFERROR(IF(Belegerfassung!E2830&lt;&gt;"",VLOOKUP(Belegerfassung!E2830,Abfrage!$L$2:$M$15,2,),""),"")</f>
        <v/>
      </c>
      <c r="N2822" t="str">
        <f t="shared" si="133"/>
        <v/>
      </c>
      <c r="O2822" t="str">
        <f t="shared" si="134"/>
        <v/>
      </c>
      <c r="P2822" t="str">
        <f>IF(Belegerfassung!G2830&lt;&gt;"",CONCATENATE(Belegerfassung!G2830,".pdf"),"")</f>
        <v/>
      </c>
    </row>
    <row r="2823" spans="1:16">
      <c r="A2823" t="str">
        <f>IF(Belegerfassung!C2831&lt;&gt;"",0,"")</f>
        <v/>
      </c>
      <c r="B2823" t="str">
        <f>IFERROR(VLOOKUP(Belegerfassung!I2831,Konten!A:D,2,FALSE),"")</f>
        <v/>
      </c>
      <c r="C2823" t="str">
        <f>IF(A2823&lt;&gt;"",TEXT(Belegerfassung!C2831,"TT.MM.JJJJ"),"")</f>
        <v/>
      </c>
      <c r="D2823" t="str">
        <f>IFERROR(VLOOKUP(Belegerfassung!A2831,Abfrage!$E$2:$F$20,2,FALSE),"")</f>
        <v/>
      </c>
      <c r="E2823" t="str">
        <f>IF(A2823&lt;&gt;"",Belegerfassung!B2831,"")</f>
        <v/>
      </c>
      <c r="F2823" t="str">
        <f>IF(Belegerfassung!L2831="","",IF(Belegerfassung!L2831&lt;&gt;"",IF(Belegerfassung!L2831&lt;&gt;"",IF(Belegerfassung!J2831&lt;&gt;0,VLOOKUP(Belegerfassung!L2831,Abfrage!$A$2:$C$19,2,),VLOOKUP(Belegerfassung!L2831,Abfrage!$A$2:$C$19,3,)),"")))</f>
        <v/>
      </c>
      <c r="G2823" t="str">
        <f t="shared" si="132"/>
        <v/>
      </c>
      <c r="H2823" s="31" t="str">
        <f>IF(A2823&lt;&gt;"",-Belegerfassung!J2831+Belegerfassung!K2831,"")</f>
        <v/>
      </c>
      <c r="I2823" s="49" t="str">
        <f>IFERROR(IF(H2823&lt;&gt;"",Belegerfassung!L2831*100,""),IF(OR(Belegerfassung!L2831="Leistung EU - Erlöse",Belegerfassung!L2831="Lieferungen EU-Erlöse",Belegerfassung!L2831="EUST",Belegerfassung!L2831="Bauleistungen 20%")=TRUE,"",MID(Belegerfassung!L2831,4,2)))</f>
        <v/>
      </c>
      <c r="J2823" s="6" t="str">
        <f>IF(A2823&lt;&gt;"",LEFT(Belegerfassung!D2831,40),"")</f>
        <v/>
      </c>
      <c r="K2823" t="str">
        <f>IF(A2823&lt;&gt;"",VLOOKUP(D2823,Abfrage!$F$2:$G$21,2,FALSE),"")</f>
        <v/>
      </c>
      <c r="L2823" s="6" t="str">
        <f>IF(Belegerfassung!H2831&lt;&gt;"",Belegerfassung!H2831,"")</f>
        <v/>
      </c>
      <c r="M2823" t="str">
        <f>IFERROR(IF(Belegerfassung!E2831&lt;&gt;"",VLOOKUP(Belegerfassung!E2831,Abfrage!$L$2:$M$15,2,),""),"")</f>
        <v/>
      </c>
      <c r="N2823" t="str">
        <f t="shared" si="133"/>
        <v/>
      </c>
      <c r="O2823" t="str">
        <f t="shared" si="134"/>
        <v/>
      </c>
      <c r="P2823" t="str">
        <f>IF(Belegerfassung!G2831&lt;&gt;"",CONCATENATE(Belegerfassung!G2831,".pdf"),"")</f>
        <v/>
      </c>
    </row>
    <row r="2824" spans="1:16">
      <c r="A2824" t="str">
        <f>IF(Belegerfassung!C2832&lt;&gt;"",0,"")</f>
        <v/>
      </c>
      <c r="B2824" t="str">
        <f>IFERROR(VLOOKUP(Belegerfassung!I2832,Konten!A:D,2,FALSE),"")</f>
        <v/>
      </c>
      <c r="C2824" t="str">
        <f>IF(A2824&lt;&gt;"",TEXT(Belegerfassung!C2832,"TT.MM.JJJJ"),"")</f>
        <v/>
      </c>
      <c r="D2824" t="str">
        <f>IFERROR(VLOOKUP(Belegerfassung!A2832,Abfrage!$E$2:$F$20,2,FALSE),"")</f>
        <v/>
      </c>
      <c r="E2824" t="str">
        <f>IF(A2824&lt;&gt;"",Belegerfassung!B2832,"")</f>
        <v/>
      </c>
      <c r="F2824" t="str">
        <f>IF(Belegerfassung!L2832="","",IF(Belegerfassung!L2832&lt;&gt;"",IF(Belegerfassung!L2832&lt;&gt;"",IF(Belegerfassung!J2832&lt;&gt;0,VLOOKUP(Belegerfassung!L2832,Abfrage!$A$2:$C$19,2,),VLOOKUP(Belegerfassung!L2832,Abfrage!$A$2:$C$19,3,)),"")))</f>
        <v/>
      </c>
      <c r="G2824" t="str">
        <f t="shared" si="132"/>
        <v/>
      </c>
      <c r="H2824" s="31" t="str">
        <f>IF(A2824&lt;&gt;"",-Belegerfassung!J2832+Belegerfassung!K2832,"")</f>
        <v/>
      </c>
      <c r="I2824" s="49" t="str">
        <f>IFERROR(IF(H2824&lt;&gt;"",Belegerfassung!L2832*100,""),IF(OR(Belegerfassung!L2832="Leistung EU - Erlöse",Belegerfassung!L2832="Lieferungen EU-Erlöse",Belegerfassung!L2832="EUST",Belegerfassung!L2832="Bauleistungen 20%")=TRUE,"",MID(Belegerfassung!L2832,4,2)))</f>
        <v/>
      </c>
      <c r="J2824" s="6" t="str">
        <f>IF(A2824&lt;&gt;"",LEFT(Belegerfassung!D2832,40),"")</f>
        <v/>
      </c>
      <c r="K2824" t="str">
        <f>IF(A2824&lt;&gt;"",VLOOKUP(D2824,Abfrage!$F$2:$G$21,2,FALSE),"")</f>
        <v/>
      </c>
      <c r="L2824" s="6" t="str">
        <f>IF(Belegerfassung!H2832&lt;&gt;"",Belegerfassung!H2832,"")</f>
        <v/>
      </c>
      <c r="M2824" t="str">
        <f>IFERROR(IF(Belegerfassung!E2832&lt;&gt;"",VLOOKUP(Belegerfassung!E2832,Abfrage!$L$2:$M$15,2,),""),"")</f>
        <v/>
      </c>
      <c r="N2824" t="str">
        <f t="shared" si="133"/>
        <v/>
      </c>
      <c r="O2824" t="str">
        <f t="shared" si="134"/>
        <v/>
      </c>
      <c r="P2824" t="str">
        <f>IF(Belegerfassung!G2832&lt;&gt;"",CONCATENATE(Belegerfassung!G2832,".pdf"),"")</f>
        <v/>
      </c>
    </row>
    <row r="2825" spans="1:16">
      <c r="A2825" t="str">
        <f>IF(Belegerfassung!C2833&lt;&gt;"",0,"")</f>
        <v/>
      </c>
      <c r="B2825" t="str">
        <f>IFERROR(VLOOKUP(Belegerfassung!I2833,Konten!A:D,2,FALSE),"")</f>
        <v/>
      </c>
      <c r="C2825" t="str">
        <f>IF(A2825&lt;&gt;"",TEXT(Belegerfassung!C2833,"TT.MM.JJJJ"),"")</f>
        <v/>
      </c>
      <c r="D2825" t="str">
        <f>IFERROR(VLOOKUP(Belegerfassung!A2833,Abfrage!$E$2:$F$20,2,FALSE),"")</f>
        <v/>
      </c>
      <c r="E2825" t="str">
        <f>IF(A2825&lt;&gt;"",Belegerfassung!B2833,"")</f>
        <v/>
      </c>
      <c r="F2825" t="str">
        <f>IF(Belegerfassung!L2833="","",IF(Belegerfassung!L2833&lt;&gt;"",IF(Belegerfassung!L2833&lt;&gt;"",IF(Belegerfassung!J2833&lt;&gt;0,VLOOKUP(Belegerfassung!L2833,Abfrage!$A$2:$C$19,2,),VLOOKUP(Belegerfassung!L2833,Abfrage!$A$2:$C$19,3,)),"")))</f>
        <v/>
      </c>
      <c r="G2825" t="str">
        <f t="shared" si="132"/>
        <v/>
      </c>
      <c r="H2825" s="31" t="str">
        <f>IF(A2825&lt;&gt;"",-Belegerfassung!J2833+Belegerfassung!K2833,"")</f>
        <v/>
      </c>
      <c r="I2825" s="49" t="str">
        <f>IFERROR(IF(H2825&lt;&gt;"",Belegerfassung!L2833*100,""),IF(OR(Belegerfassung!L2833="Leistung EU - Erlöse",Belegerfassung!L2833="Lieferungen EU-Erlöse",Belegerfassung!L2833="EUST",Belegerfassung!L2833="Bauleistungen 20%")=TRUE,"",MID(Belegerfassung!L2833,4,2)))</f>
        <v/>
      </c>
      <c r="J2825" s="6" t="str">
        <f>IF(A2825&lt;&gt;"",LEFT(Belegerfassung!D2833,40),"")</f>
        <v/>
      </c>
      <c r="K2825" t="str">
        <f>IF(A2825&lt;&gt;"",VLOOKUP(D2825,Abfrage!$F$2:$G$21,2,FALSE),"")</f>
        <v/>
      </c>
      <c r="L2825" s="6" t="str">
        <f>IF(Belegerfassung!H2833&lt;&gt;"",Belegerfassung!H2833,"")</f>
        <v/>
      </c>
      <c r="M2825" t="str">
        <f>IFERROR(IF(Belegerfassung!E2833&lt;&gt;"",VLOOKUP(Belegerfassung!E2833,Abfrage!$L$2:$M$15,2,),""),"")</f>
        <v/>
      </c>
      <c r="N2825" t="str">
        <f t="shared" si="133"/>
        <v/>
      </c>
      <c r="O2825" t="str">
        <f t="shared" si="134"/>
        <v/>
      </c>
      <c r="P2825" t="str">
        <f>IF(Belegerfassung!G2833&lt;&gt;"",CONCATENATE(Belegerfassung!G2833,".pdf"),"")</f>
        <v/>
      </c>
    </row>
    <row r="2826" spans="1:16">
      <c r="A2826" t="str">
        <f>IF(Belegerfassung!C2834&lt;&gt;"",0,"")</f>
        <v/>
      </c>
      <c r="B2826" t="str">
        <f>IFERROR(VLOOKUP(Belegerfassung!I2834,Konten!A:D,2,FALSE),"")</f>
        <v/>
      </c>
      <c r="C2826" t="str">
        <f>IF(A2826&lt;&gt;"",TEXT(Belegerfassung!C2834,"TT.MM.JJJJ"),"")</f>
        <v/>
      </c>
      <c r="D2826" t="str">
        <f>IFERROR(VLOOKUP(Belegerfassung!A2834,Abfrage!$E$2:$F$20,2,FALSE),"")</f>
        <v/>
      </c>
      <c r="E2826" t="str">
        <f>IF(A2826&lt;&gt;"",Belegerfassung!B2834,"")</f>
        <v/>
      </c>
      <c r="F2826" t="str">
        <f>IF(Belegerfassung!L2834="","",IF(Belegerfassung!L2834&lt;&gt;"",IF(Belegerfassung!L2834&lt;&gt;"",IF(Belegerfassung!J2834&lt;&gt;0,VLOOKUP(Belegerfassung!L2834,Abfrage!$A$2:$C$19,2,),VLOOKUP(Belegerfassung!L2834,Abfrage!$A$2:$C$19,3,)),"")))</f>
        <v/>
      </c>
      <c r="G2826" t="str">
        <f t="shared" si="132"/>
        <v/>
      </c>
      <c r="H2826" s="31" t="str">
        <f>IF(A2826&lt;&gt;"",-Belegerfassung!J2834+Belegerfassung!K2834,"")</f>
        <v/>
      </c>
      <c r="I2826" s="49" t="str">
        <f>IFERROR(IF(H2826&lt;&gt;"",Belegerfassung!L2834*100,""),IF(OR(Belegerfassung!L2834="Leistung EU - Erlöse",Belegerfassung!L2834="Lieferungen EU-Erlöse",Belegerfassung!L2834="EUST",Belegerfassung!L2834="Bauleistungen 20%")=TRUE,"",MID(Belegerfassung!L2834,4,2)))</f>
        <v/>
      </c>
      <c r="J2826" s="6" t="str">
        <f>IF(A2826&lt;&gt;"",LEFT(Belegerfassung!D2834,40),"")</f>
        <v/>
      </c>
      <c r="K2826" t="str">
        <f>IF(A2826&lt;&gt;"",VLOOKUP(D2826,Abfrage!$F$2:$G$21,2,FALSE),"")</f>
        <v/>
      </c>
      <c r="L2826" s="6" t="str">
        <f>IF(Belegerfassung!H2834&lt;&gt;"",Belegerfassung!H2834,"")</f>
        <v/>
      </c>
      <c r="M2826" t="str">
        <f>IFERROR(IF(Belegerfassung!E2834&lt;&gt;"",VLOOKUP(Belegerfassung!E2834,Abfrage!$L$2:$M$15,2,),""),"")</f>
        <v/>
      </c>
      <c r="N2826" t="str">
        <f t="shared" si="133"/>
        <v/>
      </c>
      <c r="O2826" t="str">
        <f t="shared" si="134"/>
        <v/>
      </c>
      <c r="P2826" t="str">
        <f>IF(Belegerfassung!G2834&lt;&gt;"",CONCATENATE(Belegerfassung!G2834,".pdf"),"")</f>
        <v/>
      </c>
    </row>
    <row r="2827" spans="1:16">
      <c r="A2827" t="str">
        <f>IF(Belegerfassung!C2835&lt;&gt;"",0,"")</f>
        <v/>
      </c>
      <c r="B2827" t="str">
        <f>IFERROR(VLOOKUP(Belegerfassung!I2835,Konten!A:D,2,FALSE),"")</f>
        <v/>
      </c>
      <c r="C2827" t="str">
        <f>IF(A2827&lt;&gt;"",TEXT(Belegerfassung!C2835,"TT.MM.JJJJ"),"")</f>
        <v/>
      </c>
      <c r="D2827" t="str">
        <f>IFERROR(VLOOKUP(Belegerfassung!A2835,Abfrage!$E$2:$F$20,2,FALSE),"")</f>
        <v/>
      </c>
      <c r="E2827" t="str">
        <f>IF(A2827&lt;&gt;"",Belegerfassung!B2835,"")</f>
        <v/>
      </c>
      <c r="F2827" t="str">
        <f>IF(Belegerfassung!L2835="","",IF(Belegerfassung!L2835&lt;&gt;"",IF(Belegerfassung!L2835&lt;&gt;"",IF(Belegerfassung!J2835&lt;&gt;0,VLOOKUP(Belegerfassung!L2835,Abfrage!$A$2:$C$19,2,),VLOOKUP(Belegerfassung!L2835,Abfrage!$A$2:$C$19,3,)),"")))</f>
        <v/>
      </c>
      <c r="G2827" t="str">
        <f t="shared" si="132"/>
        <v/>
      </c>
      <c r="H2827" s="31" t="str">
        <f>IF(A2827&lt;&gt;"",-Belegerfassung!J2835+Belegerfassung!K2835,"")</f>
        <v/>
      </c>
      <c r="I2827" s="49" t="str">
        <f>IFERROR(IF(H2827&lt;&gt;"",Belegerfassung!L2835*100,""),IF(OR(Belegerfassung!L2835="Leistung EU - Erlöse",Belegerfassung!L2835="Lieferungen EU-Erlöse",Belegerfassung!L2835="EUST",Belegerfassung!L2835="Bauleistungen 20%")=TRUE,"",MID(Belegerfassung!L2835,4,2)))</f>
        <v/>
      </c>
      <c r="J2827" s="6" t="str">
        <f>IF(A2827&lt;&gt;"",LEFT(Belegerfassung!D2835,40),"")</f>
        <v/>
      </c>
      <c r="K2827" t="str">
        <f>IF(A2827&lt;&gt;"",VLOOKUP(D2827,Abfrage!$F$2:$G$21,2,FALSE),"")</f>
        <v/>
      </c>
      <c r="L2827" s="6" t="str">
        <f>IF(Belegerfassung!H2835&lt;&gt;"",Belegerfassung!H2835,"")</f>
        <v/>
      </c>
      <c r="M2827" t="str">
        <f>IFERROR(IF(Belegerfassung!E2835&lt;&gt;"",VLOOKUP(Belegerfassung!E2835,Abfrage!$L$2:$M$15,2,),""),"")</f>
        <v/>
      </c>
      <c r="N2827" t="str">
        <f t="shared" si="133"/>
        <v/>
      </c>
      <c r="O2827" t="str">
        <f t="shared" si="134"/>
        <v/>
      </c>
      <c r="P2827" t="str">
        <f>IF(Belegerfassung!G2835&lt;&gt;"",CONCATENATE(Belegerfassung!G2835,".pdf"),"")</f>
        <v/>
      </c>
    </row>
    <row r="2828" spans="1:16">
      <c r="A2828" t="str">
        <f>IF(Belegerfassung!C2836&lt;&gt;"",0,"")</f>
        <v/>
      </c>
      <c r="B2828" t="str">
        <f>IFERROR(VLOOKUP(Belegerfassung!I2836,Konten!A:D,2,FALSE),"")</f>
        <v/>
      </c>
      <c r="C2828" t="str">
        <f>IF(A2828&lt;&gt;"",TEXT(Belegerfassung!C2836,"TT.MM.JJJJ"),"")</f>
        <v/>
      </c>
      <c r="D2828" t="str">
        <f>IFERROR(VLOOKUP(Belegerfassung!A2836,Abfrage!$E$2:$F$20,2,FALSE),"")</f>
        <v/>
      </c>
      <c r="E2828" t="str">
        <f>IF(A2828&lt;&gt;"",Belegerfassung!B2836,"")</f>
        <v/>
      </c>
      <c r="F2828" t="str">
        <f>IF(Belegerfassung!L2836="","",IF(Belegerfassung!L2836&lt;&gt;"",IF(Belegerfassung!L2836&lt;&gt;"",IF(Belegerfassung!J2836&lt;&gt;0,VLOOKUP(Belegerfassung!L2836,Abfrage!$A$2:$C$19,2,),VLOOKUP(Belegerfassung!L2836,Abfrage!$A$2:$C$19,3,)),"")))</f>
        <v/>
      </c>
      <c r="G2828" t="str">
        <f t="shared" si="132"/>
        <v/>
      </c>
      <c r="H2828" s="31" t="str">
        <f>IF(A2828&lt;&gt;"",-Belegerfassung!J2836+Belegerfassung!K2836,"")</f>
        <v/>
      </c>
      <c r="I2828" s="49" t="str">
        <f>IFERROR(IF(H2828&lt;&gt;"",Belegerfassung!L2836*100,""),IF(OR(Belegerfassung!L2836="Leistung EU - Erlöse",Belegerfassung!L2836="Lieferungen EU-Erlöse",Belegerfassung!L2836="EUST",Belegerfassung!L2836="Bauleistungen 20%")=TRUE,"",MID(Belegerfassung!L2836,4,2)))</f>
        <v/>
      </c>
      <c r="J2828" s="6" t="str">
        <f>IF(A2828&lt;&gt;"",LEFT(Belegerfassung!D2836,40),"")</f>
        <v/>
      </c>
      <c r="K2828" t="str">
        <f>IF(A2828&lt;&gt;"",VLOOKUP(D2828,Abfrage!$F$2:$G$21,2,FALSE),"")</f>
        <v/>
      </c>
      <c r="L2828" s="6" t="str">
        <f>IF(Belegerfassung!H2836&lt;&gt;"",Belegerfassung!H2836,"")</f>
        <v/>
      </c>
      <c r="M2828" t="str">
        <f>IFERROR(IF(Belegerfassung!E2836&lt;&gt;"",VLOOKUP(Belegerfassung!E2836,Abfrage!$L$2:$M$15,2,),""),"")</f>
        <v/>
      </c>
      <c r="N2828" t="str">
        <f t="shared" si="133"/>
        <v/>
      </c>
      <c r="O2828" t="str">
        <f t="shared" si="134"/>
        <v/>
      </c>
      <c r="P2828" t="str">
        <f>IF(Belegerfassung!G2836&lt;&gt;"",CONCATENATE(Belegerfassung!G2836,".pdf"),"")</f>
        <v/>
      </c>
    </row>
    <row r="2829" spans="1:16">
      <c r="A2829" t="str">
        <f>IF(Belegerfassung!C2837&lt;&gt;"",0,"")</f>
        <v/>
      </c>
      <c r="B2829" t="str">
        <f>IFERROR(VLOOKUP(Belegerfassung!I2837,Konten!A:D,2,FALSE),"")</f>
        <v/>
      </c>
      <c r="C2829" t="str">
        <f>IF(A2829&lt;&gt;"",TEXT(Belegerfassung!C2837,"TT.MM.JJJJ"),"")</f>
        <v/>
      </c>
      <c r="D2829" t="str">
        <f>IFERROR(VLOOKUP(Belegerfassung!A2837,Abfrage!$E$2:$F$20,2,FALSE),"")</f>
        <v/>
      </c>
      <c r="E2829" t="str">
        <f>IF(A2829&lt;&gt;"",Belegerfassung!B2837,"")</f>
        <v/>
      </c>
      <c r="F2829" t="str">
        <f>IF(Belegerfassung!L2837="","",IF(Belegerfassung!L2837&lt;&gt;"",IF(Belegerfassung!L2837&lt;&gt;"",IF(Belegerfassung!J2837&lt;&gt;0,VLOOKUP(Belegerfassung!L2837,Abfrage!$A$2:$C$19,2,),VLOOKUP(Belegerfassung!L2837,Abfrage!$A$2:$C$19,3,)),"")))</f>
        <v/>
      </c>
      <c r="G2829" t="str">
        <f t="shared" si="132"/>
        <v/>
      </c>
      <c r="H2829" s="31" t="str">
        <f>IF(A2829&lt;&gt;"",-Belegerfassung!J2837+Belegerfassung!K2837,"")</f>
        <v/>
      </c>
      <c r="I2829" s="49" t="str">
        <f>IFERROR(IF(H2829&lt;&gt;"",Belegerfassung!L2837*100,""),IF(OR(Belegerfassung!L2837="Leistung EU - Erlöse",Belegerfassung!L2837="Lieferungen EU-Erlöse",Belegerfassung!L2837="EUST",Belegerfassung!L2837="Bauleistungen 20%")=TRUE,"",MID(Belegerfassung!L2837,4,2)))</f>
        <v/>
      </c>
      <c r="J2829" s="6" t="str">
        <f>IF(A2829&lt;&gt;"",LEFT(Belegerfassung!D2837,40),"")</f>
        <v/>
      </c>
      <c r="K2829" t="str">
        <f>IF(A2829&lt;&gt;"",VLOOKUP(D2829,Abfrage!$F$2:$G$21,2,FALSE),"")</f>
        <v/>
      </c>
      <c r="L2829" s="6" t="str">
        <f>IF(Belegerfassung!H2837&lt;&gt;"",Belegerfassung!H2837,"")</f>
        <v/>
      </c>
      <c r="M2829" t="str">
        <f>IFERROR(IF(Belegerfassung!E2837&lt;&gt;"",VLOOKUP(Belegerfassung!E2837,Abfrage!$L$2:$M$15,2,),""),"")</f>
        <v/>
      </c>
      <c r="N2829" t="str">
        <f t="shared" si="133"/>
        <v/>
      </c>
      <c r="O2829" t="str">
        <f t="shared" si="134"/>
        <v/>
      </c>
      <c r="P2829" t="str">
        <f>IF(Belegerfassung!G2837&lt;&gt;"",CONCATENATE(Belegerfassung!G2837,".pdf"),"")</f>
        <v/>
      </c>
    </row>
    <row r="2830" spans="1:16">
      <c r="A2830" t="str">
        <f>IF(Belegerfassung!C2838&lt;&gt;"",0,"")</f>
        <v/>
      </c>
      <c r="B2830" t="str">
        <f>IFERROR(VLOOKUP(Belegerfassung!I2838,Konten!A:D,2,FALSE),"")</f>
        <v/>
      </c>
      <c r="C2830" t="str">
        <f>IF(A2830&lt;&gt;"",TEXT(Belegerfassung!C2838,"TT.MM.JJJJ"),"")</f>
        <v/>
      </c>
      <c r="D2830" t="str">
        <f>IFERROR(VLOOKUP(Belegerfassung!A2838,Abfrage!$E$2:$F$20,2,FALSE),"")</f>
        <v/>
      </c>
      <c r="E2830" t="str">
        <f>IF(A2830&lt;&gt;"",Belegerfassung!B2838,"")</f>
        <v/>
      </c>
      <c r="F2830" t="str">
        <f>IF(Belegerfassung!L2838="","",IF(Belegerfassung!L2838&lt;&gt;"",IF(Belegerfassung!L2838&lt;&gt;"",IF(Belegerfassung!J2838&lt;&gt;0,VLOOKUP(Belegerfassung!L2838,Abfrage!$A$2:$C$19,2,),VLOOKUP(Belegerfassung!L2838,Abfrage!$A$2:$C$19,3,)),"")))</f>
        <v/>
      </c>
      <c r="G2830" t="str">
        <f t="shared" si="132"/>
        <v/>
      </c>
      <c r="H2830" s="31" t="str">
        <f>IF(A2830&lt;&gt;"",-Belegerfassung!J2838+Belegerfassung!K2838,"")</f>
        <v/>
      </c>
      <c r="I2830" s="49" t="str">
        <f>IFERROR(IF(H2830&lt;&gt;"",Belegerfassung!L2838*100,""),IF(OR(Belegerfassung!L2838="Leistung EU - Erlöse",Belegerfassung!L2838="Lieferungen EU-Erlöse",Belegerfassung!L2838="EUST",Belegerfassung!L2838="Bauleistungen 20%")=TRUE,"",MID(Belegerfassung!L2838,4,2)))</f>
        <v/>
      </c>
      <c r="J2830" s="6" t="str">
        <f>IF(A2830&lt;&gt;"",LEFT(Belegerfassung!D2838,40),"")</f>
        <v/>
      </c>
      <c r="K2830" t="str">
        <f>IF(A2830&lt;&gt;"",VLOOKUP(D2830,Abfrage!$F$2:$G$21,2,FALSE),"")</f>
        <v/>
      </c>
      <c r="L2830" s="6" t="str">
        <f>IF(Belegerfassung!H2838&lt;&gt;"",Belegerfassung!H2838,"")</f>
        <v/>
      </c>
      <c r="M2830" t="str">
        <f>IFERROR(IF(Belegerfassung!E2838&lt;&gt;"",VLOOKUP(Belegerfassung!E2838,Abfrage!$L$2:$M$15,2,),""),"")</f>
        <v/>
      </c>
      <c r="N2830" t="str">
        <f t="shared" si="133"/>
        <v/>
      </c>
      <c r="O2830" t="str">
        <f t="shared" si="134"/>
        <v/>
      </c>
      <c r="P2830" t="str">
        <f>IF(Belegerfassung!G2838&lt;&gt;"",CONCATENATE(Belegerfassung!G2838,".pdf"),"")</f>
        <v/>
      </c>
    </row>
    <row r="2831" spans="1:16">
      <c r="A2831" t="str">
        <f>IF(Belegerfassung!C2839&lt;&gt;"",0,"")</f>
        <v/>
      </c>
      <c r="B2831" t="str">
        <f>IFERROR(VLOOKUP(Belegerfassung!I2839,Konten!A:D,2,FALSE),"")</f>
        <v/>
      </c>
      <c r="C2831" t="str">
        <f>IF(A2831&lt;&gt;"",TEXT(Belegerfassung!C2839,"TT.MM.JJJJ"),"")</f>
        <v/>
      </c>
      <c r="D2831" t="str">
        <f>IFERROR(VLOOKUP(Belegerfassung!A2839,Abfrage!$E$2:$F$20,2,FALSE),"")</f>
        <v/>
      </c>
      <c r="E2831" t="str">
        <f>IF(A2831&lt;&gt;"",Belegerfassung!B2839,"")</f>
        <v/>
      </c>
      <c r="F2831" t="str">
        <f>IF(Belegerfassung!L2839="","",IF(Belegerfassung!L2839&lt;&gt;"",IF(Belegerfassung!L2839&lt;&gt;"",IF(Belegerfassung!J2839&lt;&gt;0,VLOOKUP(Belegerfassung!L2839,Abfrage!$A$2:$C$19,2,),VLOOKUP(Belegerfassung!L2839,Abfrage!$A$2:$C$19,3,)),"")))</f>
        <v/>
      </c>
      <c r="G2831" t="str">
        <f t="shared" si="132"/>
        <v/>
      </c>
      <c r="H2831" s="31" t="str">
        <f>IF(A2831&lt;&gt;"",-Belegerfassung!J2839+Belegerfassung!K2839,"")</f>
        <v/>
      </c>
      <c r="I2831" s="49" t="str">
        <f>IFERROR(IF(H2831&lt;&gt;"",Belegerfassung!L2839*100,""),IF(OR(Belegerfassung!L2839="Leistung EU - Erlöse",Belegerfassung!L2839="Lieferungen EU-Erlöse",Belegerfassung!L2839="EUST",Belegerfassung!L2839="Bauleistungen 20%")=TRUE,"",MID(Belegerfassung!L2839,4,2)))</f>
        <v/>
      </c>
      <c r="J2831" s="6" t="str">
        <f>IF(A2831&lt;&gt;"",LEFT(Belegerfassung!D2839,40),"")</f>
        <v/>
      </c>
      <c r="K2831" t="str">
        <f>IF(A2831&lt;&gt;"",VLOOKUP(D2831,Abfrage!$F$2:$G$21,2,FALSE),"")</f>
        <v/>
      </c>
      <c r="L2831" s="6" t="str">
        <f>IF(Belegerfassung!H2839&lt;&gt;"",Belegerfassung!H2839,"")</f>
        <v/>
      </c>
      <c r="M2831" t="str">
        <f>IFERROR(IF(Belegerfassung!E2839&lt;&gt;"",VLOOKUP(Belegerfassung!E2839,Abfrage!$L$2:$M$15,2,),""),"")</f>
        <v/>
      </c>
      <c r="N2831" t="str">
        <f t="shared" si="133"/>
        <v/>
      </c>
      <c r="O2831" t="str">
        <f t="shared" si="134"/>
        <v/>
      </c>
      <c r="P2831" t="str">
        <f>IF(Belegerfassung!G2839&lt;&gt;"",CONCATENATE(Belegerfassung!G2839,".pdf"),"")</f>
        <v/>
      </c>
    </row>
    <row r="2832" spans="1:16">
      <c r="A2832" t="str">
        <f>IF(Belegerfassung!C2840&lt;&gt;"",0,"")</f>
        <v/>
      </c>
      <c r="B2832" t="str">
        <f>IFERROR(VLOOKUP(Belegerfassung!I2840,Konten!A:D,2,FALSE),"")</f>
        <v/>
      </c>
      <c r="C2832" t="str">
        <f>IF(A2832&lt;&gt;"",TEXT(Belegerfassung!C2840,"TT.MM.JJJJ"),"")</f>
        <v/>
      </c>
      <c r="D2832" t="str">
        <f>IFERROR(VLOOKUP(Belegerfassung!A2840,Abfrage!$E$2:$F$20,2,FALSE),"")</f>
        <v/>
      </c>
      <c r="E2832" t="str">
        <f>IF(A2832&lt;&gt;"",Belegerfassung!B2840,"")</f>
        <v/>
      </c>
      <c r="F2832" t="str">
        <f>IF(Belegerfassung!L2840="","",IF(Belegerfassung!L2840&lt;&gt;"",IF(Belegerfassung!L2840&lt;&gt;"",IF(Belegerfassung!J2840&lt;&gt;0,VLOOKUP(Belegerfassung!L2840,Abfrage!$A$2:$C$19,2,),VLOOKUP(Belegerfassung!L2840,Abfrage!$A$2:$C$19,3,)),"")))</f>
        <v/>
      </c>
      <c r="G2832" t="str">
        <f t="shared" si="132"/>
        <v/>
      </c>
      <c r="H2832" s="31" t="str">
        <f>IF(A2832&lt;&gt;"",-Belegerfassung!J2840+Belegerfassung!K2840,"")</f>
        <v/>
      </c>
      <c r="I2832" s="49" t="str">
        <f>IFERROR(IF(H2832&lt;&gt;"",Belegerfassung!L2840*100,""),IF(OR(Belegerfassung!L2840="Leistung EU - Erlöse",Belegerfassung!L2840="Lieferungen EU-Erlöse",Belegerfassung!L2840="EUST",Belegerfassung!L2840="Bauleistungen 20%")=TRUE,"",MID(Belegerfassung!L2840,4,2)))</f>
        <v/>
      </c>
      <c r="J2832" s="6" t="str">
        <f>IF(A2832&lt;&gt;"",LEFT(Belegerfassung!D2840,40),"")</f>
        <v/>
      </c>
      <c r="K2832" t="str">
        <f>IF(A2832&lt;&gt;"",VLOOKUP(D2832,Abfrage!$F$2:$G$21,2,FALSE),"")</f>
        <v/>
      </c>
      <c r="L2832" s="6" t="str">
        <f>IF(Belegerfassung!H2840&lt;&gt;"",Belegerfassung!H2840,"")</f>
        <v/>
      </c>
      <c r="M2832" t="str">
        <f>IFERROR(IF(Belegerfassung!E2840&lt;&gt;"",VLOOKUP(Belegerfassung!E2840,Abfrage!$L$2:$M$15,2,),""),"")</f>
        <v/>
      </c>
      <c r="N2832" t="str">
        <f t="shared" si="133"/>
        <v/>
      </c>
      <c r="O2832" t="str">
        <f t="shared" si="134"/>
        <v/>
      </c>
      <c r="P2832" t="str">
        <f>IF(Belegerfassung!G2840&lt;&gt;"",CONCATENATE(Belegerfassung!G2840,".pdf"),"")</f>
        <v/>
      </c>
    </row>
    <row r="2833" spans="1:16">
      <c r="A2833" t="str">
        <f>IF(Belegerfassung!C2841&lt;&gt;"",0,"")</f>
        <v/>
      </c>
      <c r="B2833" t="str">
        <f>IFERROR(VLOOKUP(Belegerfassung!I2841,Konten!A:D,2,FALSE),"")</f>
        <v/>
      </c>
      <c r="C2833" t="str">
        <f>IF(A2833&lt;&gt;"",TEXT(Belegerfassung!C2841,"TT.MM.JJJJ"),"")</f>
        <v/>
      </c>
      <c r="D2833" t="str">
        <f>IFERROR(VLOOKUP(Belegerfassung!A2841,Abfrage!$E$2:$F$20,2,FALSE),"")</f>
        <v/>
      </c>
      <c r="E2833" t="str">
        <f>IF(A2833&lt;&gt;"",Belegerfassung!B2841,"")</f>
        <v/>
      </c>
      <c r="F2833" t="str">
        <f>IF(Belegerfassung!L2841="","",IF(Belegerfassung!L2841&lt;&gt;"",IF(Belegerfassung!L2841&lt;&gt;"",IF(Belegerfassung!J2841&lt;&gt;0,VLOOKUP(Belegerfassung!L2841,Abfrage!$A$2:$C$19,2,),VLOOKUP(Belegerfassung!L2841,Abfrage!$A$2:$C$19,3,)),"")))</f>
        <v/>
      </c>
      <c r="G2833" t="str">
        <f t="shared" si="132"/>
        <v/>
      </c>
      <c r="H2833" s="31" t="str">
        <f>IF(A2833&lt;&gt;"",-Belegerfassung!J2841+Belegerfassung!K2841,"")</f>
        <v/>
      </c>
      <c r="I2833" s="49" t="str">
        <f>IFERROR(IF(H2833&lt;&gt;"",Belegerfassung!L2841*100,""),IF(OR(Belegerfassung!L2841="Leistung EU - Erlöse",Belegerfassung!L2841="Lieferungen EU-Erlöse",Belegerfassung!L2841="EUST",Belegerfassung!L2841="Bauleistungen 20%")=TRUE,"",MID(Belegerfassung!L2841,4,2)))</f>
        <v/>
      </c>
      <c r="J2833" s="6" t="str">
        <f>IF(A2833&lt;&gt;"",LEFT(Belegerfassung!D2841,40),"")</f>
        <v/>
      </c>
      <c r="K2833" t="str">
        <f>IF(A2833&lt;&gt;"",VLOOKUP(D2833,Abfrage!$F$2:$G$21,2,FALSE),"")</f>
        <v/>
      </c>
      <c r="L2833" s="6" t="str">
        <f>IF(Belegerfassung!H2841&lt;&gt;"",Belegerfassung!H2841,"")</f>
        <v/>
      </c>
      <c r="M2833" t="str">
        <f>IFERROR(IF(Belegerfassung!E2841&lt;&gt;"",VLOOKUP(Belegerfassung!E2841,Abfrage!$L$2:$M$15,2,),""),"")</f>
        <v/>
      </c>
      <c r="N2833" t="str">
        <f t="shared" si="133"/>
        <v/>
      </c>
      <c r="O2833" t="str">
        <f t="shared" si="134"/>
        <v/>
      </c>
      <c r="P2833" t="str">
        <f>IF(Belegerfassung!G2841&lt;&gt;"",CONCATENATE(Belegerfassung!G2841,".pdf"),"")</f>
        <v/>
      </c>
    </row>
    <row r="2834" spans="1:16">
      <c r="A2834" t="str">
        <f>IF(Belegerfassung!C2842&lt;&gt;"",0,"")</f>
        <v/>
      </c>
      <c r="B2834" t="str">
        <f>IFERROR(VLOOKUP(Belegerfassung!I2842,Konten!A:D,2,FALSE),"")</f>
        <v/>
      </c>
      <c r="C2834" t="str">
        <f>IF(A2834&lt;&gt;"",TEXT(Belegerfassung!C2842,"TT.MM.JJJJ"),"")</f>
        <v/>
      </c>
      <c r="D2834" t="str">
        <f>IFERROR(VLOOKUP(Belegerfassung!A2842,Abfrage!$E$2:$F$20,2,FALSE),"")</f>
        <v/>
      </c>
      <c r="E2834" t="str">
        <f>IF(A2834&lt;&gt;"",Belegerfassung!B2842,"")</f>
        <v/>
      </c>
      <c r="F2834" t="str">
        <f>IF(Belegerfassung!L2842="","",IF(Belegerfassung!L2842&lt;&gt;"",IF(Belegerfassung!L2842&lt;&gt;"",IF(Belegerfassung!J2842&lt;&gt;0,VLOOKUP(Belegerfassung!L2842,Abfrage!$A$2:$C$19,2,),VLOOKUP(Belegerfassung!L2842,Abfrage!$A$2:$C$19,3,)),"")))</f>
        <v/>
      </c>
      <c r="G2834" t="str">
        <f t="shared" si="132"/>
        <v/>
      </c>
      <c r="H2834" s="31" t="str">
        <f>IF(A2834&lt;&gt;"",-Belegerfassung!J2842+Belegerfassung!K2842,"")</f>
        <v/>
      </c>
      <c r="I2834" s="49" t="str">
        <f>IFERROR(IF(H2834&lt;&gt;"",Belegerfassung!L2842*100,""),IF(OR(Belegerfassung!L2842="Leistung EU - Erlöse",Belegerfassung!L2842="Lieferungen EU-Erlöse",Belegerfassung!L2842="EUST",Belegerfassung!L2842="Bauleistungen 20%")=TRUE,"",MID(Belegerfassung!L2842,4,2)))</f>
        <v/>
      </c>
      <c r="J2834" s="6" t="str">
        <f>IF(A2834&lt;&gt;"",LEFT(Belegerfassung!D2842,40),"")</f>
        <v/>
      </c>
      <c r="K2834" t="str">
        <f>IF(A2834&lt;&gt;"",VLOOKUP(D2834,Abfrage!$F$2:$G$21,2,FALSE),"")</f>
        <v/>
      </c>
      <c r="L2834" s="6" t="str">
        <f>IF(Belegerfassung!H2842&lt;&gt;"",Belegerfassung!H2842,"")</f>
        <v/>
      </c>
      <c r="M2834" t="str">
        <f>IFERROR(IF(Belegerfassung!E2842&lt;&gt;"",VLOOKUP(Belegerfassung!E2842,Abfrage!$L$2:$M$15,2,),""),"")</f>
        <v/>
      </c>
      <c r="N2834" t="str">
        <f t="shared" si="133"/>
        <v/>
      </c>
      <c r="O2834" t="str">
        <f t="shared" si="134"/>
        <v/>
      </c>
      <c r="P2834" t="str">
        <f>IF(Belegerfassung!G2842&lt;&gt;"",CONCATENATE(Belegerfassung!G2842,".pdf"),"")</f>
        <v/>
      </c>
    </row>
    <row r="2835" spans="1:16">
      <c r="A2835" t="str">
        <f>IF(Belegerfassung!C2843&lt;&gt;"",0,"")</f>
        <v/>
      </c>
      <c r="B2835" t="str">
        <f>IFERROR(VLOOKUP(Belegerfassung!I2843,Konten!A:D,2,FALSE),"")</f>
        <v/>
      </c>
      <c r="C2835" t="str">
        <f>IF(A2835&lt;&gt;"",TEXT(Belegerfassung!C2843,"TT.MM.JJJJ"),"")</f>
        <v/>
      </c>
      <c r="D2835" t="str">
        <f>IFERROR(VLOOKUP(Belegerfassung!A2843,Abfrage!$E$2:$F$20,2,FALSE),"")</f>
        <v/>
      </c>
      <c r="E2835" t="str">
        <f>IF(A2835&lt;&gt;"",Belegerfassung!B2843,"")</f>
        <v/>
      </c>
      <c r="F2835" t="str">
        <f>IF(Belegerfassung!L2843="","",IF(Belegerfassung!L2843&lt;&gt;"",IF(Belegerfassung!L2843&lt;&gt;"",IF(Belegerfassung!J2843&lt;&gt;0,VLOOKUP(Belegerfassung!L2843,Abfrage!$A$2:$C$19,2,),VLOOKUP(Belegerfassung!L2843,Abfrage!$A$2:$C$19,3,)),"")))</f>
        <v/>
      </c>
      <c r="G2835" t="str">
        <f t="shared" si="132"/>
        <v/>
      </c>
      <c r="H2835" s="31" t="str">
        <f>IF(A2835&lt;&gt;"",-Belegerfassung!J2843+Belegerfassung!K2843,"")</f>
        <v/>
      </c>
      <c r="I2835" s="49" t="str">
        <f>IFERROR(IF(H2835&lt;&gt;"",Belegerfassung!L2843*100,""),IF(OR(Belegerfassung!L2843="Leistung EU - Erlöse",Belegerfassung!L2843="Lieferungen EU-Erlöse",Belegerfassung!L2843="EUST",Belegerfassung!L2843="Bauleistungen 20%")=TRUE,"",MID(Belegerfassung!L2843,4,2)))</f>
        <v/>
      </c>
      <c r="J2835" s="6" t="str">
        <f>IF(A2835&lt;&gt;"",LEFT(Belegerfassung!D2843,40),"")</f>
        <v/>
      </c>
      <c r="K2835" t="str">
        <f>IF(A2835&lt;&gt;"",VLOOKUP(D2835,Abfrage!$F$2:$G$21,2,FALSE),"")</f>
        <v/>
      </c>
      <c r="L2835" s="6" t="str">
        <f>IF(Belegerfassung!H2843&lt;&gt;"",Belegerfassung!H2843,"")</f>
        <v/>
      </c>
      <c r="M2835" t="str">
        <f>IFERROR(IF(Belegerfassung!E2843&lt;&gt;"",VLOOKUP(Belegerfassung!E2843,Abfrage!$L$2:$M$15,2,),""),"")</f>
        <v/>
      </c>
      <c r="N2835" t="str">
        <f t="shared" si="133"/>
        <v/>
      </c>
      <c r="O2835" t="str">
        <f t="shared" si="134"/>
        <v/>
      </c>
      <c r="P2835" t="str">
        <f>IF(Belegerfassung!G2843&lt;&gt;"",CONCATENATE(Belegerfassung!G2843,".pdf"),"")</f>
        <v/>
      </c>
    </row>
    <row r="2836" spans="1:16">
      <c r="A2836" t="str">
        <f>IF(Belegerfassung!C2844&lt;&gt;"",0,"")</f>
        <v/>
      </c>
      <c r="B2836" t="str">
        <f>IFERROR(VLOOKUP(Belegerfassung!I2844,Konten!A:D,2,FALSE),"")</f>
        <v/>
      </c>
      <c r="C2836" t="str">
        <f>IF(A2836&lt;&gt;"",TEXT(Belegerfassung!C2844,"TT.MM.JJJJ"),"")</f>
        <v/>
      </c>
      <c r="D2836" t="str">
        <f>IFERROR(VLOOKUP(Belegerfassung!A2844,Abfrage!$E$2:$F$20,2,FALSE),"")</f>
        <v/>
      </c>
      <c r="E2836" t="str">
        <f>IF(A2836&lt;&gt;"",Belegerfassung!B2844,"")</f>
        <v/>
      </c>
      <c r="F2836" t="str">
        <f>IF(Belegerfassung!L2844="","",IF(Belegerfassung!L2844&lt;&gt;"",IF(Belegerfassung!L2844&lt;&gt;"",IF(Belegerfassung!J2844&lt;&gt;0,VLOOKUP(Belegerfassung!L2844,Abfrage!$A$2:$C$19,2,),VLOOKUP(Belegerfassung!L2844,Abfrage!$A$2:$C$19,3,)),"")))</f>
        <v/>
      </c>
      <c r="G2836" t="str">
        <f t="shared" si="132"/>
        <v/>
      </c>
      <c r="H2836" s="31" t="str">
        <f>IF(A2836&lt;&gt;"",-Belegerfassung!J2844+Belegerfassung!K2844,"")</f>
        <v/>
      </c>
      <c r="I2836" s="49" t="str">
        <f>IFERROR(IF(H2836&lt;&gt;"",Belegerfassung!L2844*100,""),IF(OR(Belegerfassung!L2844="Leistung EU - Erlöse",Belegerfassung!L2844="Lieferungen EU-Erlöse",Belegerfassung!L2844="EUST",Belegerfassung!L2844="Bauleistungen 20%")=TRUE,"",MID(Belegerfassung!L2844,4,2)))</f>
        <v/>
      </c>
      <c r="J2836" s="6" t="str">
        <f>IF(A2836&lt;&gt;"",LEFT(Belegerfassung!D2844,40),"")</f>
        <v/>
      </c>
      <c r="K2836" t="str">
        <f>IF(A2836&lt;&gt;"",VLOOKUP(D2836,Abfrage!$F$2:$G$21,2,FALSE),"")</f>
        <v/>
      </c>
      <c r="L2836" s="6" t="str">
        <f>IF(Belegerfassung!H2844&lt;&gt;"",Belegerfassung!H2844,"")</f>
        <v/>
      </c>
      <c r="M2836" t="str">
        <f>IFERROR(IF(Belegerfassung!E2844&lt;&gt;"",VLOOKUP(Belegerfassung!E2844,Abfrage!$L$2:$M$15,2,),""),"")</f>
        <v/>
      </c>
      <c r="N2836" t="str">
        <f t="shared" si="133"/>
        <v/>
      </c>
      <c r="O2836" t="str">
        <f t="shared" si="134"/>
        <v/>
      </c>
      <c r="P2836" t="str">
        <f>IF(Belegerfassung!G2844&lt;&gt;"",CONCATENATE(Belegerfassung!G2844,".pdf"),"")</f>
        <v/>
      </c>
    </row>
    <row r="2837" spans="1:16">
      <c r="A2837" t="str">
        <f>IF(Belegerfassung!C2845&lt;&gt;"",0,"")</f>
        <v/>
      </c>
      <c r="B2837" t="str">
        <f>IFERROR(VLOOKUP(Belegerfassung!I2845,Konten!A:D,2,FALSE),"")</f>
        <v/>
      </c>
      <c r="C2837" t="str">
        <f>IF(A2837&lt;&gt;"",TEXT(Belegerfassung!C2845,"TT.MM.JJJJ"),"")</f>
        <v/>
      </c>
      <c r="D2837" t="str">
        <f>IFERROR(VLOOKUP(Belegerfassung!A2845,Abfrage!$E$2:$F$20,2,FALSE),"")</f>
        <v/>
      </c>
      <c r="E2837" t="str">
        <f>IF(A2837&lt;&gt;"",Belegerfassung!B2845,"")</f>
        <v/>
      </c>
      <c r="F2837" t="str">
        <f>IF(Belegerfassung!L2845="","",IF(Belegerfassung!L2845&lt;&gt;"",IF(Belegerfassung!L2845&lt;&gt;"",IF(Belegerfassung!J2845&lt;&gt;0,VLOOKUP(Belegerfassung!L2845,Abfrage!$A$2:$C$19,2,),VLOOKUP(Belegerfassung!L2845,Abfrage!$A$2:$C$19,3,)),"")))</f>
        <v/>
      </c>
      <c r="G2837" t="str">
        <f t="shared" si="132"/>
        <v/>
      </c>
      <c r="H2837" s="31" t="str">
        <f>IF(A2837&lt;&gt;"",-Belegerfassung!J2845+Belegerfassung!K2845,"")</f>
        <v/>
      </c>
      <c r="I2837" s="49" t="str">
        <f>IFERROR(IF(H2837&lt;&gt;"",Belegerfassung!L2845*100,""),IF(OR(Belegerfassung!L2845="Leistung EU - Erlöse",Belegerfassung!L2845="Lieferungen EU-Erlöse",Belegerfassung!L2845="EUST",Belegerfassung!L2845="Bauleistungen 20%")=TRUE,"",MID(Belegerfassung!L2845,4,2)))</f>
        <v/>
      </c>
      <c r="J2837" s="6" t="str">
        <f>IF(A2837&lt;&gt;"",LEFT(Belegerfassung!D2845,40),"")</f>
        <v/>
      </c>
      <c r="K2837" t="str">
        <f>IF(A2837&lt;&gt;"",VLOOKUP(D2837,Abfrage!$F$2:$G$21,2,FALSE),"")</f>
        <v/>
      </c>
      <c r="L2837" s="6" t="str">
        <f>IF(Belegerfassung!H2845&lt;&gt;"",Belegerfassung!H2845,"")</f>
        <v/>
      </c>
      <c r="M2837" t="str">
        <f>IFERROR(IF(Belegerfassung!E2845&lt;&gt;"",VLOOKUP(Belegerfassung!E2845,Abfrage!$L$2:$M$15,2,),""),"")</f>
        <v/>
      </c>
      <c r="N2837" t="str">
        <f t="shared" si="133"/>
        <v/>
      </c>
      <c r="O2837" t="str">
        <f t="shared" si="134"/>
        <v/>
      </c>
      <c r="P2837" t="str">
        <f>IF(Belegerfassung!G2845&lt;&gt;"",CONCATENATE(Belegerfassung!G2845,".pdf"),"")</f>
        <v/>
      </c>
    </row>
    <row r="2838" spans="1:16">
      <c r="A2838" t="str">
        <f>IF(Belegerfassung!C2846&lt;&gt;"",0,"")</f>
        <v/>
      </c>
      <c r="B2838" t="str">
        <f>IFERROR(VLOOKUP(Belegerfassung!I2846,Konten!A:D,2,FALSE),"")</f>
        <v/>
      </c>
      <c r="C2838" t="str">
        <f>IF(A2838&lt;&gt;"",TEXT(Belegerfassung!C2846,"TT.MM.JJJJ"),"")</f>
        <v/>
      </c>
      <c r="D2838" t="str">
        <f>IFERROR(VLOOKUP(Belegerfassung!A2846,Abfrage!$E$2:$F$20,2,FALSE),"")</f>
        <v/>
      </c>
      <c r="E2838" t="str">
        <f>IF(A2838&lt;&gt;"",Belegerfassung!B2846,"")</f>
        <v/>
      </c>
      <c r="F2838" t="str">
        <f>IF(Belegerfassung!L2846="","",IF(Belegerfassung!L2846&lt;&gt;"",IF(Belegerfassung!L2846&lt;&gt;"",IF(Belegerfassung!J2846&lt;&gt;0,VLOOKUP(Belegerfassung!L2846,Abfrage!$A$2:$C$19,2,),VLOOKUP(Belegerfassung!L2846,Abfrage!$A$2:$C$19,3,)),"")))</f>
        <v/>
      </c>
      <c r="G2838" t="str">
        <f t="shared" si="132"/>
        <v/>
      </c>
      <c r="H2838" s="31" t="str">
        <f>IF(A2838&lt;&gt;"",-Belegerfassung!J2846+Belegerfassung!K2846,"")</f>
        <v/>
      </c>
      <c r="I2838" s="49" t="str">
        <f>IFERROR(IF(H2838&lt;&gt;"",Belegerfassung!L2846*100,""),IF(OR(Belegerfassung!L2846="Leistung EU - Erlöse",Belegerfassung!L2846="Lieferungen EU-Erlöse",Belegerfassung!L2846="EUST",Belegerfassung!L2846="Bauleistungen 20%")=TRUE,"",MID(Belegerfassung!L2846,4,2)))</f>
        <v/>
      </c>
      <c r="J2838" s="6" t="str">
        <f>IF(A2838&lt;&gt;"",LEFT(Belegerfassung!D2846,40),"")</f>
        <v/>
      </c>
      <c r="K2838" t="str">
        <f>IF(A2838&lt;&gt;"",VLOOKUP(D2838,Abfrage!$F$2:$G$21,2,FALSE),"")</f>
        <v/>
      </c>
      <c r="L2838" s="6" t="str">
        <f>IF(Belegerfassung!H2846&lt;&gt;"",Belegerfassung!H2846,"")</f>
        <v/>
      </c>
      <c r="M2838" t="str">
        <f>IFERROR(IF(Belegerfassung!E2846&lt;&gt;"",VLOOKUP(Belegerfassung!E2846,Abfrage!$L$2:$M$15,2,),""),"")</f>
        <v/>
      </c>
      <c r="N2838" t="str">
        <f t="shared" si="133"/>
        <v/>
      </c>
      <c r="O2838" t="str">
        <f t="shared" si="134"/>
        <v/>
      </c>
      <c r="P2838" t="str">
        <f>IF(Belegerfassung!G2846&lt;&gt;"",CONCATENATE(Belegerfassung!G2846,".pdf"),"")</f>
        <v/>
      </c>
    </row>
    <row r="2839" spans="1:16">
      <c r="A2839" t="str">
        <f>IF(Belegerfassung!C2847&lt;&gt;"",0,"")</f>
        <v/>
      </c>
      <c r="B2839" t="str">
        <f>IFERROR(VLOOKUP(Belegerfassung!I2847,Konten!A:D,2,FALSE),"")</f>
        <v/>
      </c>
      <c r="C2839" t="str">
        <f>IF(A2839&lt;&gt;"",TEXT(Belegerfassung!C2847,"TT.MM.JJJJ"),"")</f>
        <v/>
      </c>
      <c r="D2839" t="str">
        <f>IFERROR(VLOOKUP(Belegerfassung!A2847,Abfrage!$E$2:$F$20,2,FALSE),"")</f>
        <v/>
      </c>
      <c r="E2839" t="str">
        <f>IF(A2839&lt;&gt;"",Belegerfassung!B2847,"")</f>
        <v/>
      </c>
      <c r="F2839" t="str">
        <f>IF(Belegerfassung!L2847="","",IF(Belegerfassung!L2847&lt;&gt;"",IF(Belegerfassung!L2847&lt;&gt;"",IF(Belegerfassung!J2847&lt;&gt;0,VLOOKUP(Belegerfassung!L2847,Abfrage!$A$2:$C$19,2,),VLOOKUP(Belegerfassung!L2847,Abfrage!$A$2:$C$19,3,)),"")))</f>
        <v/>
      </c>
      <c r="G2839" t="str">
        <f t="shared" si="132"/>
        <v/>
      </c>
      <c r="H2839" s="31" t="str">
        <f>IF(A2839&lt;&gt;"",-Belegerfassung!J2847+Belegerfassung!K2847,"")</f>
        <v/>
      </c>
      <c r="I2839" s="49" t="str">
        <f>IFERROR(IF(H2839&lt;&gt;"",Belegerfassung!L2847*100,""),IF(OR(Belegerfassung!L2847="Leistung EU - Erlöse",Belegerfassung!L2847="Lieferungen EU-Erlöse",Belegerfassung!L2847="EUST",Belegerfassung!L2847="Bauleistungen 20%")=TRUE,"",MID(Belegerfassung!L2847,4,2)))</f>
        <v/>
      </c>
      <c r="J2839" s="6" t="str">
        <f>IF(A2839&lt;&gt;"",LEFT(Belegerfassung!D2847,40),"")</f>
        <v/>
      </c>
      <c r="K2839" t="str">
        <f>IF(A2839&lt;&gt;"",VLOOKUP(D2839,Abfrage!$F$2:$G$21,2,FALSE),"")</f>
        <v/>
      </c>
      <c r="L2839" s="6" t="str">
        <f>IF(Belegerfassung!H2847&lt;&gt;"",Belegerfassung!H2847,"")</f>
        <v/>
      </c>
      <c r="M2839" t="str">
        <f>IFERROR(IF(Belegerfassung!E2847&lt;&gt;"",VLOOKUP(Belegerfassung!E2847,Abfrage!$L$2:$M$15,2,),""),"")</f>
        <v/>
      </c>
      <c r="N2839" t="str">
        <f t="shared" si="133"/>
        <v/>
      </c>
      <c r="O2839" t="str">
        <f t="shared" si="134"/>
        <v/>
      </c>
      <c r="P2839" t="str">
        <f>IF(Belegerfassung!G2847&lt;&gt;"",CONCATENATE(Belegerfassung!G2847,".pdf"),"")</f>
        <v/>
      </c>
    </row>
    <row r="2840" spans="1:16">
      <c r="A2840" t="str">
        <f>IF(Belegerfassung!C2848&lt;&gt;"",0,"")</f>
        <v/>
      </c>
      <c r="B2840" t="str">
        <f>IFERROR(VLOOKUP(Belegerfassung!I2848,Konten!A:D,2,FALSE),"")</f>
        <v/>
      </c>
      <c r="C2840" t="str">
        <f>IF(A2840&lt;&gt;"",TEXT(Belegerfassung!C2848,"TT.MM.JJJJ"),"")</f>
        <v/>
      </c>
      <c r="D2840" t="str">
        <f>IFERROR(VLOOKUP(Belegerfassung!A2848,Abfrage!$E$2:$F$20,2,FALSE),"")</f>
        <v/>
      </c>
      <c r="E2840" t="str">
        <f>IF(A2840&lt;&gt;"",Belegerfassung!B2848,"")</f>
        <v/>
      </c>
      <c r="F2840" t="str">
        <f>IF(Belegerfassung!L2848="","",IF(Belegerfassung!L2848&lt;&gt;"",IF(Belegerfassung!L2848&lt;&gt;"",IF(Belegerfassung!J2848&lt;&gt;0,VLOOKUP(Belegerfassung!L2848,Abfrage!$A$2:$C$19,2,),VLOOKUP(Belegerfassung!L2848,Abfrage!$A$2:$C$19,3,)),"")))</f>
        <v/>
      </c>
      <c r="G2840" t="str">
        <f t="shared" si="132"/>
        <v/>
      </c>
      <c r="H2840" s="31" t="str">
        <f>IF(A2840&lt;&gt;"",-Belegerfassung!J2848+Belegerfassung!K2848,"")</f>
        <v/>
      </c>
      <c r="I2840" s="49" t="str">
        <f>IFERROR(IF(H2840&lt;&gt;"",Belegerfassung!L2848*100,""),IF(OR(Belegerfassung!L2848="Leistung EU - Erlöse",Belegerfassung!L2848="Lieferungen EU-Erlöse",Belegerfassung!L2848="EUST",Belegerfassung!L2848="Bauleistungen 20%")=TRUE,"",MID(Belegerfassung!L2848,4,2)))</f>
        <v/>
      </c>
      <c r="J2840" s="6" t="str">
        <f>IF(A2840&lt;&gt;"",LEFT(Belegerfassung!D2848,40),"")</f>
        <v/>
      </c>
      <c r="K2840" t="str">
        <f>IF(A2840&lt;&gt;"",VLOOKUP(D2840,Abfrage!$F$2:$G$21,2,FALSE),"")</f>
        <v/>
      </c>
      <c r="L2840" s="6" t="str">
        <f>IF(Belegerfassung!H2848&lt;&gt;"",Belegerfassung!H2848,"")</f>
        <v/>
      </c>
      <c r="M2840" t="str">
        <f>IFERROR(IF(Belegerfassung!E2848&lt;&gt;"",VLOOKUP(Belegerfassung!E2848,Abfrage!$L$2:$M$15,2,),""),"")</f>
        <v/>
      </c>
      <c r="N2840" t="str">
        <f t="shared" si="133"/>
        <v/>
      </c>
      <c r="O2840" t="str">
        <f t="shared" si="134"/>
        <v/>
      </c>
      <c r="P2840" t="str">
        <f>IF(Belegerfassung!G2848&lt;&gt;"",CONCATENATE(Belegerfassung!G2848,".pdf"),"")</f>
        <v/>
      </c>
    </row>
    <row r="2841" spans="1:16">
      <c r="A2841" t="str">
        <f>IF(Belegerfassung!C2849&lt;&gt;"",0,"")</f>
        <v/>
      </c>
      <c r="B2841" t="str">
        <f>IFERROR(VLOOKUP(Belegerfassung!I2849,Konten!A:D,2,FALSE),"")</f>
        <v/>
      </c>
      <c r="C2841" t="str">
        <f>IF(A2841&lt;&gt;"",TEXT(Belegerfassung!C2849,"TT.MM.JJJJ"),"")</f>
        <v/>
      </c>
      <c r="D2841" t="str">
        <f>IFERROR(VLOOKUP(Belegerfassung!A2849,Abfrage!$E$2:$F$20,2,FALSE),"")</f>
        <v/>
      </c>
      <c r="E2841" t="str">
        <f>IF(A2841&lt;&gt;"",Belegerfassung!B2849,"")</f>
        <v/>
      </c>
      <c r="F2841" t="str">
        <f>IF(Belegerfassung!L2849="","",IF(Belegerfassung!L2849&lt;&gt;"",IF(Belegerfassung!L2849&lt;&gt;"",IF(Belegerfassung!J2849&lt;&gt;0,VLOOKUP(Belegerfassung!L2849,Abfrage!$A$2:$C$19,2,),VLOOKUP(Belegerfassung!L2849,Abfrage!$A$2:$C$19,3,)),"")))</f>
        <v/>
      </c>
      <c r="G2841" t="str">
        <f t="shared" si="132"/>
        <v/>
      </c>
      <c r="H2841" s="31" t="str">
        <f>IF(A2841&lt;&gt;"",-Belegerfassung!J2849+Belegerfassung!K2849,"")</f>
        <v/>
      </c>
      <c r="I2841" s="49" t="str">
        <f>IFERROR(IF(H2841&lt;&gt;"",Belegerfassung!L2849*100,""),IF(OR(Belegerfassung!L2849="Leistung EU - Erlöse",Belegerfassung!L2849="Lieferungen EU-Erlöse",Belegerfassung!L2849="EUST",Belegerfassung!L2849="Bauleistungen 20%")=TRUE,"",MID(Belegerfassung!L2849,4,2)))</f>
        <v/>
      </c>
      <c r="J2841" s="6" t="str">
        <f>IF(A2841&lt;&gt;"",LEFT(Belegerfassung!D2849,40),"")</f>
        <v/>
      </c>
      <c r="K2841" t="str">
        <f>IF(A2841&lt;&gt;"",VLOOKUP(D2841,Abfrage!$F$2:$G$21,2,FALSE),"")</f>
        <v/>
      </c>
      <c r="L2841" s="6" t="str">
        <f>IF(Belegerfassung!H2849&lt;&gt;"",Belegerfassung!H2849,"")</f>
        <v/>
      </c>
      <c r="M2841" t="str">
        <f>IFERROR(IF(Belegerfassung!E2849&lt;&gt;"",VLOOKUP(Belegerfassung!E2849,Abfrage!$L$2:$M$15,2,),""),"")</f>
        <v/>
      </c>
      <c r="N2841" t="str">
        <f t="shared" si="133"/>
        <v/>
      </c>
      <c r="O2841" t="str">
        <f t="shared" si="134"/>
        <v/>
      </c>
      <c r="P2841" t="str">
        <f>IF(Belegerfassung!G2849&lt;&gt;"",CONCATENATE(Belegerfassung!G2849,".pdf"),"")</f>
        <v/>
      </c>
    </row>
    <row r="2842" spans="1:16">
      <c r="A2842" t="str">
        <f>IF(Belegerfassung!C2850&lt;&gt;"",0,"")</f>
        <v/>
      </c>
      <c r="B2842" t="str">
        <f>IFERROR(VLOOKUP(Belegerfassung!I2850,Konten!A:D,2,FALSE),"")</f>
        <v/>
      </c>
      <c r="C2842" t="str">
        <f>IF(A2842&lt;&gt;"",TEXT(Belegerfassung!C2850,"TT.MM.JJJJ"),"")</f>
        <v/>
      </c>
      <c r="D2842" t="str">
        <f>IFERROR(VLOOKUP(Belegerfassung!A2850,Abfrage!$E$2:$F$20,2,FALSE),"")</f>
        <v/>
      </c>
      <c r="E2842" t="str">
        <f>IF(A2842&lt;&gt;"",Belegerfassung!B2850,"")</f>
        <v/>
      </c>
      <c r="F2842" t="str">
        <f>IF(Belegerfassung!L2850="","",IF(Belegerfassung!L2850&lt;&gt;"",IF(Belegerfassung!L2850&lt;&gt;"",IF(Belegerfassung!J2850&lt;&gt;0,VLOOKUP(Belegerfassung!L2850,Abfrage!$A$2:$C$19,2,),VLOOKUP(Belegerfassung!L2850,Abfrage!$A$2:$C$19,3,)),"")))</f>
        <v/>
      </c>
      <c r="G2842" t="str">
        <f t="shared" si="132"/>
        <v/>
      </c>
      <c r="H2842" s="31" t="str">
        <f>IF(A2842&lt;&gt;"",-Belegerfassung!J2850+Belegerfassung!K2850,"")</f>
        <v/>
      </c>
      <c r="I2842" s="49" t="str">
        <f>IFERROR(IF(H2842&lt;&gt;"",Belegerfassung!L2850*100,""),IF(OR(Belegerfassung!L2850="Leistung EU - Erlöse",Belegerfassung!L2850="Lieferungen EU-Erlöse",Belegerfassung!L2850="EUST",Belegerfassung!L2850="Bauleistungen 20%")=TRUE,"",MID(Belegerfassung!L2850,4,2)))</f>
        <v/>
      </c>
      <c r="J2842" s="6" t="str">
        <f>IF(A2842&lt;&gt;"",LEFT(Belegerfassung!D2850,40),"")</f>
        <v/>
      </c>
      <c r="K2842" t="str">
        <f>IF(A2842&lt;&gt;"",VLOOKUP(D2842,Abfrage!$F$2:$G$21,2,FALSE),"")</f>
        <v/>
      </c>
      <c r="L2842" s="6" t="str">
        <f>IF(Belegerfassung!H2850&lt;&gt;"",Belegerfassung!H2850,"")</f>
        <v/>
      </c>
      <c r="M2842" t="str">
        <f>IFERROR(IF(Belegerfassung!E2850&lt;&gt;"",VLOOKUP(Belegerfassung!E2850,Abfrage!$L$2:$M$15,2,),""),"")</f>
        <v/>
      </c>
      <c r="N2842" t="str">
        <f t="shared" si="133"/>
        <v/>
      </c>
      <c r="O2842" t="str">
        <f t="shared" si="134"/>
        <v/>
      </c>
      <c r="P2842" t="str">
        <f>IF(Belegerfassung!G2850&lt;&gt;"",CONCATENATE(Belegerfassung!G2850,".pdf"),"")</f>
        <v/>
      </c>
    </row>
    <row r="2843" spans="1:16">
      <c r="A2843" t="str">
        <f>IF(Belegerfassung!C2851&lt;&gt;"",0,"")</f>
        <v/>
      </c>
      <c r="B2843" t="str">
        <f>IFERROR(VLOOKUP(Belegerfassung!I2851,Konten!A:D,2,FALSE),"")</f>
        <v/>
      </c>
      <c r="C2843" t="str">
        <f>IF(A2843&lt;&gt;"",TEXT(Belegerfassung!C2851,"TT.MM.JJJJ"),"")</f>
        <v/>
      </c>
      <c r="D2843" t="str">
        <f>IFERROR(VLOOKUP(Belegerfassung!A2851,Abfrage!$E$2:$F$20,2,FALSE),"")</f>
        <v/>
      </c>
      <c r="E2843" t="str">
        <f>IF(A2843&lt;&gt;"",Belegerfassung!B2851,"")</f>
        <v/>
      </c>
      <c r="F2843" t="str">
        <f>IF(Belegerfassung!L2851="","",IF(Belegerfassung!L2851&lt;&gt;"",IF(Belegerfassung!L2851&lt;&gt;"",IF(Belegerfassung!J2851&lt;&gt;0,VLOOKUP(Belegerfassung!L2851,Abfrage!$A$2:$C$19,2,),VLOOKUP(Belegerfassung!L2851,Abfrage!$A$2:$C$19,3,)),"")))</f>
        <v/>
      </c>
      <c r="G2843" t="str">
        <f t="shared" si="132"/>
        <v/>
      </c>
      <c r="H2843" s="31" t="str">
        <f>IF(A2843&lt;&gt;"",-Belegerfassung!J2851+Belegerfassung!K2851,"")</f>
        <v/>
      </c>
      <c r="I2843" s="49" t="str">
        <f>IFERROR(IF(H2843&lt;&gt;"",Belegerfassung!L2851*100,""),IF(OR(Belegerfassung!L2851="Leistung EU - Erlöse",Belegerfassung!L2851="Lieferungen EU-Erlöse",Belegerfassung!L2851="EUST",Belegerfassung!L2851="Bauleistungen 20%")=TRUE,"",MID(Belegerfassung!L2851,4,2)))</f>
        <v/>
      </c>
      <c r="J2843" s="6" t="str">
        <f>IF(A2843&lt;&gt;"",LEFT(Belegerfassung!D2851,40),"")</f>
        <v/>
      </c>
      <c r="K2843" t="str">
        <f>IF(A2843&lt;&gt;"",VLOOKUP(D2843,Abfrage!$F$2:$G$21,2,FALSE),"")</f>
        <v/>
      </c>
      <c r="L2843" s="6" t="str">
        <f>IF(Belegerfassung!H2851&lt;&gt;"",Belegerfassung!H2851,"")</f>
        <v/>
      </c>
      <c r="M2843" t="str">
        <f>IFERROR(IF(Belegerfassung!E2851&lt;&gt;"",VLOOKUP(Belegerfassung!E2851,Abfrage!$L$2:$M$15,2,),""),"")</f>
        <v/>
      </c>
      <c r="N2843" t="str">
        <f t="shared" si="133"/>
        <v/>
      </c>
      <c r="O2843" t="str">
        <f t="shared" si="134"/>
        <v/>
      </c>
      <c r="P2843" t="str">
        <f>IF(Belegerfassung!G2851&lt;&gt;"",CONCATENATE(Belegerfassung!G2851,".pdf"),"")</f>
        <v/>
      </c>
    </row>
    <row r="2844" spans="1:16">
      <c r="A2844" t="str">
        <f>IF(Belegerfassung!C2852&lt;&gt;"",0,"")</f>
        <v/>
      </c>
      <c r="B2844" t="str">
        <f>IFERROR(VLOOKUP(Belegerfassung!I2852,Konten!A:D,2,FALSE),"")</f>
        <v/>
      </c>
      <c r="C2844" t="str">
        <f>IF(A2844&lt;&gt;"",TEXT(Belegerfassung!C2852,"TT.MM.JJJJ"),"")</f>
        <v/>
      </c>
      <c r="D2844" t="str">
        <f>IFERROR(VLOOKUP(Belegerfassung!A2852,Abfrage!$E$2:$F$20,2,FALSE),"")</f>
        <v/>
      </c>
      <c r="E2844" t="str">
        <f>IF(A2844&lt;&gt;"",Belegerfassung!B2852,"")</f>
        <v/>
      </c>
      <c r="F2844" t="str">
        <f>IF(Belegerfassung!L2852="","",IF(Belegerfassung!L2852&lt;&gt;"",IF(Belegerfassung!L2852&lt;&gt;"",IF(Belegerfassung!J2852&lt;&gt;0,VLOOKUP(Belegerfassung!L2852,Abfrage!$A$2:$C$19,2,),VLOOKUP(Belegerfassung!L2852,Abfrage!$A$2:$C$19,3,)),"")))</f>
        <v/>
      </c>
      <c r="G2844" t="str">
        <f t="shared" si="132"/>
        <v/>
      </c>
      <c r="H2844" s="31" t="str">
        <f>IF(A2844&lt;&gt;"",-Belegerfassung!J2852+Belegerfassung!K2852,"")</f>
        <v/>
      </c>
      <c r="I2844" s="49" t="str">
        <f>IFERROR(IF(H2844&lt;&gt;"",Belegerfassung!L2852*100,""),IF(OR(Belegerfassung!L2852="Leistung EU - Erlöse",Belegerfassung!L2852="Lieferungen EU-Erlöse",Belegerfassung!L2852="EUST",Belegerfassung!L2852="Bauleistungen 20%")=TRUE,"",MID(Belegerfassung!L2852,4,2)))</f>
        <v/>
      </c>
      <c r="J2844" s="6" t="str">
        <f>IF(A2844&lt;&gt;"",LEFT(Belegerfassung!D2852,40),"")</f>
        <v/>
      </c>
      <c r="K2844" t="str">
        <f>IF(A2844&lt;&gt;"",VLOOKUP(D2844,Abfrage!$F$2:$G$21,2,FALSE),"")</f>
        <v/>
      </c>
      <c r="L2844" s="6" t="str">
        <f>IF(Belegerfassung!H2852&lt;&gt;"",Belegerfassung!H2852,"")</f>
        <v/>
      </c>
      <c r="M2844" t="str">
        <f>IFERROR(IF(Belegerfassung!E2852&lt;&gt;"",VLOOKUP(Belegerfassung!E2852,Abfrage!$L$2:$M$15,2,),""),"")</f>
        <v/>
      </c>
      <c r="N2844" t="str">
        <f t="shared" si="133"/>
        <v/>
      </c>
      <c r="O2844" t="str">
        <f t="shared" si="134"/>
        <v/>
      </c>
      <c r="P2844" t="str">
        <f>IF(Belegerfassung!G2852&lt;&gt;"",CONCATENATE(Belegerfassung!G2852,".pdf"),"")</f>
        <v/>
      </c>
    </row>
    <row r="2845" spans="1:16">
      <c r="A2845" t="str">
        <f>IF(Belegerfassung!C2853&lt;&gt;"",0,"")</f>
        <v/>
      </c>
      <c r="B2845" t="str">
        <f>IFERROR(VLOOKUP(Belegerfassung!I2853,Konten!A:D,2,FALSE),"")</f>
        <v/>
      </c>
      <c r="C2845" t="str">
        <f>IF(A2845&lt;&gt;"",TEXT(Belegerfassung!C2853,"TT.MM.JJJJ"),"")</f>
        <v/>
      </c>
      <c r="D2845" t="str">
        <f>IFERROR(VLOOKUP(Belegerfassung!A2853,Abfrage!$E$2:$F$20,2,FALSE),"")</f>
        <v/>
      </c>
      <c r="E2845" t="str">
        <f>IF(A2845&lt;&gt;"",Belegerfassung!B2853,"")</f>
        <v/>
      </c>
      <c r="F2845" t="str">
        <f>IF(Belegerfassung!L2853="","",IF(Belegerfassung!L2853&lt;&gt;"",IF(Belegerfassung!L2853&lt;&gt;"",IF(Belegerfassung!J2853&lt;&gt;0,VLOOKUP(Belegerfassung!L2853,Abfrage!$A$2:$C$19,2,),VLOOKUP(Belegerfassung!L2853,Abfrage!$A$2:$C$19,3,)),"")))</f>
        <v/>
      </c>
      <c r="G2845" t="str">
        <f t="shared" si="132"/>
        <v/>
      </c>
      <c r="H2845" s="31" t="str">
        <f>IF(A2845&lt;&gt;"",-Belegerfassung!J2853+Belegerfassung!K2853,"")</f>
        <v/>
      </c>
      <c r="I2845" s="49" t="str">
        <f>IFERROR(IF(H2845&lt;&gt;"",Belegerfassung!L2853*100,""),IF(OR(Belegerfassung!L2853="Leistung EU - Erlöse",Belegerfassung!L2853="Lieferungen EU-Erlöse",Belegerfassung!L2853="EUST",Belegerfassung!L2853="Bauleistungen 20%")=TRUE,"",MID(Belegerfassung!L2853,4,2)))</f>
        <v/>
      </c>
      <c r="J2845" s="6" t="str">
        <f>IF(A2845&lt;&gt;"",LEFT(Belegerfassung!D2853,40),"")</f>
        <v/>
      </c>
      <c r="K2845" t="str">
        <f>IF(A2845&lt;&gt;"",VLOOKUP(D2845,Abfrage!$F$2:$G$21,2,FALSE),"")</f>
        <v/>
      </c>
      <c r="L2845" s="6" t="str">
        <f>IF(Belegerfassung!H2853&lt;&gt;"",Belegerfassung!H2853,"")</f>
        <v/>
      </c>
      <c r="M2845" t="str">
        <f>IFERROR(IF(Belegerfassung!E2853&lt;&gt;"",VLOOKUP(Belegerfassung!E2853,Abfrage!$L$2:$M$15,2,),""),"")</f>
        <v/>
      </c>
      <c r="N2845" t="str">
        <f t="shared" si="133"/>
        <v/>
      </c>
      <c r="O2845" t="str">
        <f t="shared" si="134"/>
        <v/>
      </c>
      <c r="P2845" t="str">
        <f>IF(Belegerfassung!G2853&lt;&gt;"",CONCATENATE(Belegerfassung!G2853,".pdf"),"")</f>
        <v/>
      </c>
    </row>
    <row r="2846" spans="1:16">
      <c r="A2846" t="str">
        <f>IF(Belegerfassung!C2854&lt;&gt;"",0,"")</f>
        <v/>
      </c>
      <c r="B2846" t="str">
        <f>IFERROR(VLOOKUP(Belegerfassung!I2854,Konten!A:D,2,FALSE),"")</f>
        <v/>
      </c>
      <c r="C2846" t="str">
        <f>IF(A2846&lt;&gt;"",TEXT(Belegerfassung!C2854,"TT.MM.JJJJ"),"")</f>
        <v/>
      </c>
      <c r="D2846" t="str">
        <f>IFERROR(VLOOKUP(Belegerfassung!A2854,Abfrage!$E$2:$F$20,2,FALSE),"")</f>
        <v/>
      </c>
      <c r="E2846" t="str">
        <f>IF(A2846&lt;&gt;"",Belegerfassung!B2854,"")</f>
        <v/>
      </c>
      <c r="F2846" t="str">
        <f>IF(Belegerfassung!L2854="","",IF(Belegerfassung!L2854&lt;&gt;"",IF(Belegerfassung!L2854&lt;&gt;"",IF(Belegerfassung!J2854&lt;&gt;0,VLOOKUP(Belegerfassung!L2854,Abfrage!$A$2:$C$19,2,),VLOOKUP(Belegerfassung!L2854,Abfrage!$A$2:$C$19,3,)),"")))</f>
        <v/>
      </c>
      <c r="G2846" t="str">
        <f t="shared" si="132"/>
        <v/>
      </c>
      <c r="H2846" s="31" t="str">
        <f>IF(A2846&lt;&gt;"",-Belegerfassung!J2854+Belegerfassung!K2854,"")</f>
        <v/>
      </c>
      <c r="I2846" s="49" t="str">
        <f>IFERROR(IF(H2846&lt;&gt;"",Belegerfassung!L2854*100,""),IF(OR(Belegerfassung!L2854="Leistung EU - Erlöse",Belegerfassung!L2854="Lieferungen EU-Erlöse",Belegerfassung!L2854="EUST",Belegerfassung!L2854="Bauleistungen 20%")=TRUE,"",MID(Belegerfassung!L2854,4,2)))</f>
        <v/>
      </c>
      <c r="J2846" s="6" t="str">
        <f>IF(A2846&lt;&gt;"",LEFT(Belegerfassung!D2854,40),"")</f>
        <v/>
      </c>
      <c r="K2846" t="str">
        <f>IF(A2846&lt;&gt;"",VLOOKUP(D2846,Abfrage!$F$2:$G$21,2,FALSE),"")</f>
        <v/>
      </c>
      <c r="L2846" s="6" t="str">
        <f>IF(Belegerfassung!H2854&lt;&gt;"",Belegerfassung!H2854,"")</f>
        <v/>
      </c>
      <c r="M2846" t="str">
        <f>IFERROR(IF(Belegerfassung!E2854&lt;&gt;"",VLOOKUP(Belegerfassung!E2854,Abfrage!$L$2:$M$15,2,),""),"")</f>
        <v/>
      </c>
      <c r="N2846" t="str">
        <f t="shared" si="133"/>
        <v/>
      </c>
      <c r="O2846" t="str">
        <f t="shared" si="134"/>
        <v/>
      </c>
      <c r="P2846" t="str">
        <f>IF(Belegerfassung!G2854&lt;&gt;"",CONCATENATE(Belegerfassung!G2854,".pdf"),"")</f>
        <v/>
      </c>
    </row>
    <row r="2847" spans="1:16">
      <c r="A2847" t="str">
        <f>IF(Belegerfassung!C2855&lt;&gt;"",0,"")</f>
        <v/>
      </c>
      <c r="B2847" t="str">
        <f>IFERROR(VLOOKUP(Belegerfassung!I2855,Konten!A:D,2,FALSE),"")</f>
        <v/>
      </c>
      <c r="C2847" t="str">
        <f>IF(A2847&lt;&gt;"",TEXT(Belegerfassung!C2855,"TT.MM.JJJJ"),"")</f>
        <v/>
      </c>
      <c r="D2847" t="str">
        <f>IFERROR(VLOOKUP(Belegerfassung!A2855,Abfrage!$E$2:$F$20,2,FALSE),"")</f>
        <v/>
      </c>
      <c r="E2847" t="str">
        <f>IF(A2847&lt;&gt;"",Belegerfassung!B2855,"")</f>
        <v/>
      </c>
      <c r="F2847" t="str">
        <f>IF(Belegerfassung!L2855="","",IF(Belegerfassung!L2855&lt;&gt;"",IF(Belegerfassung!L2855&lt;&gt;"",IF(Belegerfassung!J2855&lt;&gt;0,VLOOKUP(Belegerfassung!L2855,Abfrage!$A$2:$C$19,2,),VLOOKUP(Belegerfassung!L2855,Abfrage!$A$2:$C$19,3,)),"")))</f>
        <v/>
      </c>
      <c r="G2847" t="str">
        <f t="shared" si="132"/>
        <v/>
      </c>
      <c r="H2847" s="31" t="str">
        <f>IF(A2847&lt;&gt;"",-Belegerfassung!J2855+Belegerfassung!K2855,"")</f>
        <v/>
      </c>
      <c r="I2847" s="49" t="str">
        <f>IFERROR(IF(H2847&lt;&gt;"",Belegerfassung!L2855*100,""),IF(OR(Belegerfassung!L2855="Leistung EU - Erlöse",Belegerfassung!L2855="Lieferungen EU-Erlöse",Belegerfassung!L2855="EUST",Belegerfassung!L2855="Bauleistungen 20%")=TRUE,"",MID(Belegerfassung!L2855,4,2)))</f>
        <v/>
      </c>
      <c r="J2847" s="6" t="str">
        <f>IF(A2847&lt;&gt;"",LEFT(Belegerfassung!D2855,40),"")</f>
        <v/>
      </c>
      <c r="K2847" t="str">
        <f>IF(A2847&lt;&gt;"",VLOOKUP(D2847,Abfrage!$F$2:$G$21,2,FALSE),"")</f>
        <v/>
      </c>
      <c r="L2847" s="6" t="str">
        <f>IF(Belegerfassung!H2855&lt;&gt;"",Belegerfassung!H2855,"")</f>
        <v/>
      </c>
      <c r="M2847" t="str">
        <f>IFERROR(IF(Belegerfassung!E2855&lt;&gt;"",VLOOKUP(Belegerfassung!E2855,Abfrage!$L$2:$M$15,2,),""),"")</f>
        <v/>
      </c>
      <c r="N2847" t="str">
        <f t="shared" si="133"/>
        <v/>
      </c>
      <c r="O2847" t="str">
        <f t="shared" si="134"/>
        <v/>
      </c>
      <c r="P2847" t="str">
        <f>IF(Belegerfassung!G2855&lt;&gt;"",CONCATENATE(Belegerfassung!G2855,".pdf"),"")</f>
        <v/>
      </c>
    </row>
    <row r="2848" spans="1:16">
      <c r="A2848" t="str">
        <f>IF(Belegerfassung!C2856&lt;&gt;"",0,"")</f>
        <v/>
      </c>
      <c r="B2848" t="str">
        <f>IFERROR(VLOOKUP(Belegerfassung!I2856,Konten!A:D,2,FALSE),"")</f>
        <v/>
      </c>
      <c r="C2848" t="str">
        <f>IF(A2848&lt;&gt;"",TEXT(Belegerfassung!C2856,"TT.MM.JJJJ"),"")</f>
        <v/>
      </c>
      <c r="D2848" t="str">
        <f>IFERROR(VLOOKUP(Belegerfassung!A2856,Abfrage!$E$2:$F$20,2,FALSE),"")</f>
        <v/>
      </c>
      <c r="E2848" t="str">
        <f>IF(A2848&lt;&gt;"",Belegerfassung!B2856,"")</f>
        <v/>
      </c>
      <c r="F2848" t="str">
        <f>IF(Belegerfassung!L2856="","",IF(Belegerfassung!L2856&lt;&gt;"",IF(Belegerfassung!L2856&lt;&gt;"",IF(Belegerfassung!J2856&lt;&gt;0,VLOOKUP(Belegerfassung!L2856,Abfrage!$A$2:$C$19,2,),VLOOKUP(Belegerfassung!L2856,Abfrage!$A$2:$C$19,3,)),"")))</f>
        <v/>
      </c>
      <c r="G2848" t="str">
        <f t="shared" si="132"/>
        <v/>
      </c>
      <c r="H2848" s="31" t="str">
        <f>IF(A2848&lt;&gt;"",-Belegerfassung!J2856+Belegerfassung!K2856,"")</f>
        <v/>
      </c>
      <c r="I2848" s="49" t="str">
        <f>IFERROR(IF(H2848&lt;&gt;"",Belegerfassung!L2856*100,""),IF(OR(Belegerfassung!L2856="Leistung EU - Erlöse",Belegerfassung!L2856="Lieferungen EU-Erlöse",Belegerfassung!L2856="EUST",Belegerfassung!L2856="Bauleistungen 20%")=TRUE,"",MID(Belegerfassung!L2856,4,2)))</f>
        <v/>
      </c>
      <c r="J2848" s="6" t="str">
        <f>IF(A2848&lt;&gt;"",LEFT(Belegerfassung!D2856,40),"")</f>
        <v/>
      </c>
      <c r="K2848" t="str">
        <f>IF(A2848&lt;&gt;"",VLOOKUP(D2848,Abfrage!$F$2:$G$21,2,FALSE),"")</f>
        <v/>
      </c>
      <c r="L2848" s="6" t="str">
        <f>IF(Belegerfassung!H2856&lt;&gt;"",Belegerfassung!H2856,"")</f>
        <v/>
      </c>
      <c r="M2848" t="str">
        <f>IFERROR(IF(Belegerfassung!E2856&lt;&gt;"",VLOOKUP(Belegerfassung!E2856,Abfrage!$L$2:$M$15,2,),""),"")</f>
        <v/>
      </c>
      <c r="N2848" t="str">
        <f t="shared" si="133"/>
        <v/>
      </c>
      <c r="O2848" t="str">
        <f t="shared" si="134"/>
        <v/>
      </c>
      <c r="P2848" t="str">
        <f>IF(Belegerfassung!G2856&lt;&gt;"",CONCATENATE(Belegerfassung!G2856,".pdf"),"")</f>
        <v/>
      </c>
    </row>
    <row r="2849" spans="1:16">
      <c r="A2849" t="str">
        <f>IF(Belegerfassung!C2857&lt;&gt;"",0,"")</f>
        <v/>
      </c>
      <c r="B2849" t="str">
        <f>IFERROR(VLOOKUP(Belegerfassung!I2857,Konten!A:D,2,FALSE),"")</f>
        <v/>
      </c>
      <c r="C2849" t="str">
        <f>IF(A2849&lt;&gt;"",TEXT(Belegerfassung!C2857,"TT.MM.JJJJ"),"")</f>
        <v/>
      </c>
      <c r="D2849" t="str">
        <f>IFERROR(VLOOKUP(Belegerfassung!A2857,Abfrage!$E$2:$F$20,2,FALSE),"")</f>
        <v/>
      </c>
      <c r="E2849" t="str">
        <f>IF(A2849&lt;&gt;"",Belegerfassung!B2857,"")</f>
        <v/>
      </c>
      <c r="F2849" t="str">
        <f>IF(Belegerfassung!L2857="","",IF(Belegerfassung!L2857&lt;&gt;"",IF(Belegerfassung!L2857&lt;&gt;"",IF(Belegerfassung!J2857&lt;&gt;0,VLOOKUP(Belegerfassung!L2857,Abfrage!$A$2:$C$19,2,),VLOOKUP(Belegerfassung!L2857,Abfrage!$A$2:$C$19,3,)),"")))</f>
        <v/>
      </c>
      <c r="G2849" t="str">
        <f t="shared" si="132"/>
        <v/>
      </c>
      <c r="H2849" s="31" t="str">
        <f>IF(A2849&lt;&gt;"",-Belegerfassung!J2857+Belegerfassung!K2857,"")</f>
        <v/>
      </c>
      <c r="I2849" s="49" t="str">
        <f>IFERROR(IF(H2849&lt;&gt;"",Belegerfassung!L2857*100,""),IF(OR(Belegerfassung!L2857="Leistung EU - Erlöse",Belegerfassung!L2857="Lieferungen EU-Erlöse",Belegerfassung!L2857="EUST",Belegerfassung!L2857="Bauleistungen 20%")=TRUE,"",MID(Belegerfassung!L2857,4,2)))</f>
        <v/>
      </c>
      <c r="J2849" s="6" t="str">
        <f>IF(A2849&lt;&gt;"",LEFT(Belegerfassung!D2857,40),"")</f>
        <v/>
      </c>
      <c r="K2849" t="str">
        <f>IF(A2849&lt;&gt;"",VLOOKUP(D2849,Abfrage!$F$2:$G$21,2,FALSE),"")</f>
        <v/>
      </c>
      <c r="L2849" s="6" t="str">
        <f>IF(Belegerfassung!H2857&lt;&gt;"",Belegerfassung!H2857,"")</f>
        <v/>
      </c>
      <c r="M2849" t="str">
        <f>IFERROR(IF(Belegerfassung!E2857&lt;&gt;"",VLOOKUP(Belegerfassung!E2857,Abfrage!$L$2:$M$15,2,),""),"")</f>
        <v/>
      </c>
      <c r="N2849" t="str">
        <f t="shared" si="133"/>
        <v/>
      </c>
      <c r="O2849" t="str">
        <f t="shared" si="134"/>
        <v/>
      </c>
      <c r="P2849" t="str">
        <f>IF(Belegerfassung!G2857&lt;&gt;"",CONCATENATE(Belegerfassung!G2857,".pdf"),"")</f>
        <v/>
      </c>
    </row>
    <row r="2850" spans="1:16">
      <c r="A2850" t="str">
        <f>IF(Belegerfassung!C2858&lt;&gt;"",0,"")</f>
        <v/>
      </c>
      <c r="B2850" t="str">
        <f>IFERROR(VLOOKUP(Belegerfassung!I2858,Konten!A:D,2,FALSE),"")</f>
        <v/>
      </c>
      <c r="C2850" t="str">
        <f>IF(A2850&lt;&gt;"",TEXT(Belegerfassung!C2858,"TT.MM.JJJJ"),"")</f>
        <v/>
      </c>
      <c r="D2850" t="str">
        <f>IFERROR(VLOOKUP(Belegerfassung!A2858,Abfrage!$E$2:$F$20,2,FALSE),"")</f>
        <v/>
      </c>
      <c r="E2850" t="str">
        <f>IF(A2850&lt;&gt;"",Belegerfassung!B2858,"")</f>
        <v/>
      </c>
      <c r="F2850" t="str">
        <f>IF(Belegerfassung!L2858="","",IF(Belegerfassung!L2858&lt;&gt;"",IF(Belegerfassung!L2858&lt;&gt;"",IF(Belegerfassung!J2858&lt;&gt;0,VLOOKUP(Belegerfassung!L2858,Abfrage!$A$2:$C$19,2,),VLOOKUP(Belegerfassung!L2858,Abfrage!$A$2:$C$19,3,)),"")))</f>
        <v/>
      </c>
      <c r="G2850" t="str">
        <f t="shared" si="132"/>
        <v/>
      </c>
      <c r="H2850" s="31" t="str">
        <f>IF(A2850&lt;&gt;"",-Belegerfassung!J2858+Belegerfassung!K2858,"")</f>
        <v/>
      </c>
      <c r="I2850" s="49" t="str">
        <f>IFERROR(IF(H2850&lt;&gt;"",Belegerfassung!L2858*100,""),IF(OR(Belegerfassung!L2858="Leistung EU - Erlöse",Belegerfassung!L2858="Lieferungen EU-Erlöse",Belegerfassung!L2858="EUST",Belegerfassung!L2858="Bauleistungen 20%")=TRUE,"",MID(Belegerfassung!L2858,4,2)))</f>
        <v/>
      </c>
      <c r="J2850" s="6" t="str">
        <f>IF(A2850&lt;&gt;"",LEFT(Belegerfassung!D2858,40),"")</f>
        <v/>
      </c>
      <c r="K2850" t="str">
        <f>IF(A2850&lt;&gt;"",VLOOKUP(D2850,Abfrage!$F$2:$G$21,2,FALSE),"")</f>
        <v/>
      </c>
      <c r="L2850" s="6" t="str">
        <f>IF(Belegerfassung!H2858&lt;&gt;"",Belegerfassung!H2858,"")</f>
        <v/>
      </c>
      <c r="M2850" t="str">
        <f>IFERROR(IF(Belegerfassung!E2858&lt;&gt;"",VLOOKUP(Belegerfassung!E2858,Abfrage!$L$2:$M$15,2,),""),"")</f>
        <v/>
      </c>
      <c r="N2850" t="str">
        <f t="shared" si="133"/>
        <v/>
      </c>
      <c r="O2850" t="str">
        <f t="shared" si="134"/>
        <v/>
      </c>
      <c r="P2850" t="str">
        <f>IF(Belegerfassung!G2858&lt;&gt;"",CONCATENATE(Belegerfassung!G2858,".pdf"),"")</f>
        <v/>
      </c>
    </row>
    <row r="2851" spans="1:16">
      <c r="A2851" t="str">
        <f>IF(Belegerfassung!C2859&lt;&gt;"",0,"")</f>
        <v/>
      </c>
      <c r="B2851" t="str">
        <f>IFERROR(VLOOKUP(Belegerfassung!I2859,Konten!A:D,2,FALSE),"")</f>
        <v/>
      </c>
      <c r="C2851" t="str">
        <f>IF(A2851&lt;&gt;"",TEXT(Belegerfassung!C2859,"TT.MM.JJJJ"),"")</f>
        <v/>
      </c>
      <c r="D2851" t="str">
        <f>IFERROR(VLOOKUP(Belegerfassung!A2859,Abfrage!$E$2:$F$20,2,FALSE),"")</f>
        <v/>
      </c>
      <c r="E2851" t="str">
        <f>IF(A2851&lt;&gt;"",Belegerfassung!B2859,"")</f>
        <v/>
      </c>
      <c r="F2851" t="str">
        <f>IF(Belegerfassung!L2859="","",IF(Belegerfassung!L2859&lt;&gt;"",IF(Belegerfassung!L2859&lt;&gt;"",IF(Belegerfassung!J2859&lt;&gt;0,VLOOKUP(Belegerfassung!L2859,Abfrage!$A$2:$C$19,2,),VLOOKUP(Belegerfassung!L2859,Abfrage!$A$2:$C$19,3,)),"")))</f>
        <v/>
      </c>
      <c r="G2851" t="str">
        <f t="shared" si="132"/>
        <v/>
      </c>
      <c r="H2851" s="31" t="str">
        <f>IF(A2851&lt;&gt;"",-Belegerfassung!J2859+Belegerfassung!K2859,"")</f>
        <v/>
      </c>
      <c r="I2851" s="49" t="str">
        <f>IFERROR(IF(H2851&lt;&gt;"",Belegerfassung!L2859*100,""),IF(OR(Belegerfassung!L2859="Leistung EU - Erlöse",Belegerfassung!L2859="Lieferungen EU-Erlöse",Belegerfassung!L2859="EUST",Belegerfassung!L2859="Bauleistungen 20%")=TRUE,"",MID(Belegerfassung!L2859,4,2)))</f>
        <v/>
      </c>
      <c r="J2851" s="6" t="str">
        <f>IF(A2851&lt;&gt;"",LEFT(Belegerfassung!D2859,40),"")</f>
        <v/>
      </c>
      <c r="K2851" t="str">
        <f>IF(A2851&lt;&gt;"",VLOOKUP(D2851,Abfrage!$F$2:$G$21,2,FALSE),"")</f>
        <v/>
      </c>
      <c r="L2851" s="6" t="str">
        <f>IF(Belegerfassung!H2859&lt;&gt;"",Belegerfassung!H2859,"")</f>
        <v/>
      </c>
      <c r="M2851" t="str">
        <f>IFERROR(IF(Belegerfassung!E2859&lt;&gt;"",VLOOKUP(Belegerfassung!E2859,Abfrage!$L$2:$M$15,2,),""),"")</f>
        <v/>
      </c>
      <c r="N2851" t="str">
        <f t="shared" si="133"/>
        <v/>
      </c>
      <c r="O2851" t="str">
        <f t="shared" si="134"/>
        <v/>
      </c>
      <c r="P2851" t="str">
        <f>IF(Belegerfassung!G2859&lt;&gt;"",CONCATENATE(Belegerfassung!G2859,".pdf"),"")</f>
        <v/>
      </c>
    </row>
    <row r="2852" spans="1:16">
      <c r="A2852" t="str">
        <f>IF(Belegerfassung!C2860&lt;&gt;"",0,"")</f>
        <v/>
      </c>
      <c r="B2852" t="str">
        <f>IFERROR(VLOOKUP(Belegerfassung!I2860,Konten!A:D,2,FALSE),"")</f>
        <v/>
      </c>
      <c r="C2852" t="str">
        <f>IF(A2852&lt;&gt;"",TEXT(Belegerfassung!C2860,"TT.MM.JJJJ"),"")</f>
        <v/>
      </c>
      <c r="D2852" t="str">
        <f>IFERROR(VLOOKUP(Belegerfassung!A2860,Abfrage!$E$2:$F$20,2,FALSE),"")</f>
        <v/>
      </c>
      <c r="E2852" t="str">
        <f>IF(A2852&lt;&gt;"",Belegerfassung!B2860,"")</f>
        <v/>
      </c>
      <c r="F2852" t="str">
        <f>IF(Belegerfassung!L2860="","",IF(Belegerfassung!L2860&lt;&gt;"",IF(Belegerfassung!L2860&lt;&gt;"",IF(Belegerfassung!J2860&lt;&gt;0,VLOOKUP(Belegerfassung!L2860,Abfrage!$A$2:$C$19,2,),VLOOKUP(Belegerfassung!L2860,Abfrage!$A$2:$C$19,3,)),"")))</f>
        <v/>
      </c>
      <c r="G2852" t="str">
        <f t="shared" si="132"/>
        <v/>
      </c>
      <c r="H2852" s="31" t="str">
        <f>IF(A2852&lt;&gt;"",-Belegerfassung!J2860+Belegerfassung!K2860,"")</f>
        <v/>
      </c>
      <c r="I2852" s="49" t="str">
        <f>IFERROR(IF(H2852&lt;&gt;"",Belegerfassung!L2860*100,""),IF(OR(Belegerfassung!L2860="Leistung EU - Erlöse",Belegerfassung!L2860="Lieferungen EU-Erlöse",Belegerfassung!L2860="EUST",Belegerfassung!L2860="Bauleistungen 20%")=TRUE,"",MID(Belegerfassung!L2860,4,2)))</f>
        <v/>
      </c>
      <c r="J2852" s="6" t="str">
        <f>IF(A2852&lt;&gt;"",LEFT(Belegerfassung!D2860,40),"")</f>
        <v/>
      </c>
      <c r="K2852" t="str">
        <f>IF(A2852&lt;&gt;"",VLOOKUP(D2852,Abfrage!$F$2:$G$21,2,FALSE),"")</f>
        <v/>
      </c>
      <c r="L2852" s="6" t="str">
        <f>IF(Belegerfassung!H2860&lt;&gt;"",Belegerfassung!H2860,"")</f>
        <v/>
      </c>
      <c r="M2852" t="str">
        <f>IFERROR(IF(Belegerfassung!E2860&lt;&gt;"",VLOOKUP(Belegerfassung!E2860,Abfrage!$L$2:$M$15,2,),""),"")</f>
        <v/>
      </c>
      <c r="N2852" t="str">
        <f t="shared" si="133"/>
        <v/>
      </c>
      <c r="O2852" t="str">
        <f t="shared" si="134"/>
        <v/>
      </c>
      <c r="P2852" t="str">
        <f>IF(Belegerfassung!G2860&lt;&gt;"",CONCATENATE(Belegerfassung!G2860,".pdf"),"")</f>
        <v/>
      </c>
    </row>
    <row r="2853" spans="1:16">
      <c r="A2853" t="str">
        <f>IF(Belegerfassung!C2861&lt;&gt;"",0,"")</f>
        <v/>
      </c>
      <c r="B2853" t="str">
        <f>IFERROR(VLOOKUP(Belegerfassung!I2861,Konten!A:D,2,FALSE),"")</f>
        <v/>
      </c>
      <c r="C2853" t="str">
        <f>IF(A2853&lt;&gt;"",TEXT(Belegerfassung!C2861,"TT.MM.JJJJ"),"")</f>
        <v/>
      </c>
      <c r="D2853" t="str">
        <f>IFERROR(VLOOKUP(Belegerfassung!A2861,Abfrage!$E$2:$F$20,2,FALSE),"")</f>
        <v/>
      </c>
      <c r="E2853" t="str">
        <f>IF(A2853&lt;&gt;"",Belegerfassung!B2861,"")</f>
        <v/>
      </c>
      <c r="F2853" t="str">
        <f>IF(Belegerfassung!L2861="","",IF(Belegerfassung!L2861&lt;&gt;"",IF(Belegerfassung!L2861&lt;&gt;"",IF(Belegerfassung!J2861&lt;&gt;0,VLOOKUP(Belegerfassung!L2861,Abfrage!$A$2:$C$19,2,),VLOOKUP(Belegerfassung!L2861,Abfrage!$A$2:$C$19,3,)),"")))</f>
        <v/>
      </c>
      <c r="G2853" t="str">
        <f t="shared" si="132"/>
        <v/>
      </c>
      <c r="H2853" s="31" t="str">
        <f>IF(A2853&lt;&gt;"",-Belegerfassung!J2861+Belegerfassung!K2861,"")</f>
        <v/>
      </c>
      <c r="I2853" s="49" t="str">
        <f>IFERROR(IF(H2853&lt;&gt;"",Belegerfassung!L2861*100,""),IF(OR(Belegerfassung!L2861="Leistung EU - Erlöse",Belegerfassung!L2861="Lieferungen EU-Erlöse",Belegerfassung!L2861="EUST",Belegerfassung!L2861="Bauleistungen 20%")=TRUE,"",MID(Belegerfassung!L2861,4,2)))</f>
        <v/>
      </c>
      <c r="J2853" s="6" t="str">
        <f>IF(A2853&lt;&gt;"",LEFT(Belegerfassung!D2861,40),"")</f>
        <v/>
      </c>
      <c r="K2853" t="str">
        <f>IF(A2853&lt;&gt;"",VLOOKUP(D2853,Abfrage!$F$2:$G$21,2,FALSE),"")</f>
        <v/>
      </c>
      <c r="L2853" s="6" t="str">
        <f>IF(Belegerfassung!H2861&lt;&gt;"",Belegerfassung!H2861,"")</f>
        <v/>
      </c>
      <c r="M2853" t="str">
        <f>IFERROR(IF(Belegerfassung!E2861&lt;&gt;"",VLOOKUP(Belegerfassung!E2861,Abfrage!$L$2:$M$15,2,),""),"")</f>
        <v/>
      </c>
      <c r="N2853" t="str">
        <f t="shared" si="133"/>
        <v/>
      </c>
      <c r="O2853" t="str">
        <f t="shared" si="134"/>
        <v/>
      </c>
      <c r="P2853" t="str">
        <f>IF(Belegerfassung!G2861&lt;&gt;"",CONCATENATE(Belegerfassung!G2861,".pdf"),"")</f>
        <v/>
      </c>
    </row>
    <row r="2854" spans="1:16">
      <c r="A2854" t="str">
        <f>IF(Belegerfassung!C2862&lt;&gt;"",0,"")</f>
        <v/>
      </c>
      <c r="B2854" t="str">
        <f>IFERROR(VLOOKUP(Belegerfassung!I2862,Konten!A:D,2,FALSE),"")</f>
        <v/>
      </c>
      <c r="C2854" t="str">
        <f>IF(A2854&lt;&gt;"",TEXT(Belegerfassung!C2862,"TT.MM.JJJJ"),"")</f>
        <v/>
      </c>
      <c r="D2854" t="str">
        <f>IFERROR(VLOOKUP(Belegerfassung!A2862,Abfrage!$E$2:$F$20,2,FALSE),"")</f>
        <v/>
      </c>
      <c r="E2854" t="str">
        <f>IF(A2854&lt;&gt;"",Belegerfassung!B2862,"")</f>
        <v/>
      </c>
      <c r="F2854" t="str">
        <f>IF(Belegerfassung!L2862="","",IF(Belegerfassung!L2862&lt;&gt;"",IF(Belegerfassung!L2862&lt;&gt;"",IF(Belegerfassung!J2862&lt;&gt;0,VLOOKUP(Belegerfassung!L2862,Abfrage!$A$2:$C$19,2,),VLOOKUP(Belegerfassung!L2862,Abfrage!$A$2:$C$19,3,)),"")))</f>
        <v/>
      </c>
      <c r="G2854" t="str">
        <f t="shared" si="132"/>
        <v/>
      </c>
      <c r="H2854" s="31" t="str">
        <f>IF(A2854&lt;&gt;"",-Belegerfassung!J2862+Belegerfassung!K2862,"")</f>
        <v/>
      </c>
      <c r="I2854" s="49" t="str">
        <f>IFERROR(IF(H2854&lt;&gt;"",Belegerfassung!L2862*100,""),IF(OR(Belegerfassung!L2862="Leistung EU - Erlöse",Belegerfassung!L2862="Lieferungen EU-Erlöse",Belegerfassung!L2862="EUST",Belegerfassung!L2862="Bauleistungen 20%")=TRUE,"",MID(Belegerfassung!L2862,4,2)))</f>
        <v/>
      </c>
      <c r="J2854" s="6" t="str">
        <f>IF(A2854&lt;&gt;"",LEFT(Belegerfassung!D2862,40),"")</f>
        <v/>
      </c>
      <c r="K2854" t="str">
        <f>IF(A2854&lt;&gt;"",VLOOKUP(D2854,Abfrage!$F$2:$G$21,2,FALSE),"")</f>
        <v/>
      </c>
      <c r="L2854" s="6" t="str">
        <f>IF(Belegerfassung!H2862&lt;&gt;"",Belegerfassung!H2862,"")</f>
        <v/>
      </c>
      <c r="M2854" t="str">
        <f>IFERROR(IF(Belegerfassung!E2862&lt;&gt;"",VLOOKUP(Belegerfassung!E2862,Abfrage!$L$2:$M$15,2,),""),"")</f>
        <v/>
      </c>
      <c r="N2854" t="str">
        <f t="shared" si="133"/>
        <v/>
      </c>
      <c r="O2854" t="str">
        <f t="shared" si="134"/>
        <v/>
      </c>
      <c r="P2854" t="str">
        <f>IF(Belegerfassung!G2862&lt;&gt;"",CONCATENATE(Belegerfassung!G2862,".pdf"),"")</f>
        <v/>
      </c>
    </row>
    <row r="2855" spans="1:16">
      <c r="A2855" t="str">
        <f>IF(Belegerfassung!C2863&lt;&gt;"",0,"")</f>
        <v/>
      </c>
      <c r="B2855" t="str">
        <f>IFERROR(VLOOKUP(Belegerfassung!I2863,Konten!A:D,2,FALSE),"")</f>
        <v/>
      </c>
      <c r="C2855" t="str">
        <f>IF(A2855&lt;&gt;"",TEXT(Belegerfassung!C2863,"TT.MM.JJJJ"),"")</f>
        <v/>
      </c>
      <c r="D2855" t="str">
        <f>IFERROR(VLOOKUP(Belegerfassung!A2863,Abfrage!$E$2:$F$20,2,FALSE),"")</f>
        <v/>
      </c>
      <c r="E2855" t="str">
        <f>IF(A2855&lt;&gt;"",Belegerfassung!B2863,"")</f>
        <v/>
      </c>
      <c r="F2855" t="str">
        <f>IF(Belegerfassung!L2863="","",IF(Belegerfassung!L2863&lt;&gt;"",IF(Belegerfassung!L2863&lt;&gt;"",IF(Belegerfassung!J2863&lt;&gt;0,VLOOKUP(Belegerfassung!L2863,Abfrage!$A$2:$C$19,2,),VLOOKUP(Belegerfassung!L2863,Abfrage!$A$2:$C$19,3,)),"")))</f>
        <v/>
      </c>
      <c r="G2855" t="str">
        <f t="shared" si="132"/>
        <v/>
      </c>
      <c r="H2855" s="31" t="str">
        <f>IF(A2855&lt;&gt;"",-Belegerfassung!J2863+Belegerfassung!K2863,"")</f>
        <v/>
      </c>
      <c r="I2855" s="49" t="str">
        <f>IFERROR(IF(H2855&lt;&gt;"",Belegerfassung!L2863*100,""),IF(OR(Belegerfassung!L2863="Leistung EU - Erlöse",Belegerfassung!L2863="Lieferungen EU-Erlöse",Belegerfassung!L2863="EUST",Belegerfassung!L2863="Bauleistungen 20%")=TRUE,"",MID(Belegerfassung!L2863,4,2)))</f>
        <v/>
      </c>
      <c r="J2855" s="6" t="str">
        <f>IF(A2855&lt;&gt;"",LEFT(Belegerfassung!D2863,40),"")</f>
        <v/>
      </c>
      <c r="K2855" t="str">
        <f>IF(A2855&lt;&gt;"",VLOOKUP(D2855,Abfrage!$F$2:$G$21,2,FALSE),"")</f>
        <v/>
      </c>
      <c r="L2855" s="6" t="str">
        <f>IF(Belegerfassung!H2863&lt;&gt;"",Belegerfassung!H2863,"")</f>
        <v/>
      </c>
      <c r="M2855" t="str">
        <f>IFERROR(IF(Belegerfassung!E2863&lt;&gt;"",VLOOKUP(Belegerfassung!E2863,Abfrage!$L$2:$M$15,2,),""),"")</f>
        <v/>
      </c>
      <c r="N2855" t="str">
        <f t="shared" si="133"/>
        <v/>
      </c>
      <c r="O2855" t="str">
        <f t="shared" si="134"/>
        <v/>
      </c>
      <c r="P2855" t="str">
        <f>IF(Belegerfassung!G2863&lt;&gt;"",CONCATENATE(Belegerfassung!G2863,".pdf"),"")</f>
        <v/>
      </c>
    </row>
    <row r="2856" spans="1:16">
      <c r="A2856" t="str">
        <f>IF(Belegerfassung!C2864&lt;&gt;"",0,"")</f>
        <v/>
      </c>
      <c r="B2856" t="str">
        <f>IFERROR(VLOOKUP(Belegerfassung!I2864,Konten!A:D,2,FALSE),"")</f>
        <v/>
      </c>
      <c r="C2856" t="str">
        <f>IF(A2856&lt;&gt;"",TEXT(Belegerfassung!C2864,"TT.MM.JJJJ"),"")</f>
        <v/>
      </c>
      <c r="D2856" t="str">
        <f>IFERROR(VLOOKUP(Belegerfassung!A2864,Abfrage!$E$2:$F$20,2,FALSE),"")</f>
        <v/>
      </c>
      <c r="E2856" t="str">
        <f>IF(A2856&lt;&gt;"",Belegerfassung!B2864,"")</f>
        <v/>
      </c>
      <c r="F2856" t="str">
        <f>IF(Belegerfassung!L2864="","",IF(Belegerfassung!L2864&lt;&gt;"",IF(Belegerfassung!L2864&lt;&gt;"",IF(Belegerfassung!J2864&lt;&gt;0,VLOOKUP(Belegerfassung!L2864,Abfrage!$A$2:$C$19,2,),VLOOKUP(Belegerfassung!L2864,Abfrage!$A$2:$C$19,3,)),"")))</f>
        <v/>
      </c>
      <c r="G2856" t="str">
        <f t="shared" si="132"/>
        <v/>
      </c>
      <c r="H2856" s="31" t="str">
        <f>IF(A2856&lt;&gt;"",-Belegerfassung!J2864+Belegerfassung!K2864,"")</f>
        <v/>
      </c>
      <c r="I2856" s="49" t="str">
        <f>IFERROR(IF(H2856&lt;&gt;"",Belegerfassung!L2864*100,""),IF(OR(Belegerfassung!L2864="Leistung EU - Erlöse",Belegerfassung!L2864="Lieferungen EU-Erlöse",Belegerfassung!L2864="EUST",Belegerfassung!L2864="Bauleistungen 20%")=TRUE,"",MID(Belegerfassung!L2864,4,2)))</f>
        <v/>
      </c>
      <c r="J2856" s="6" t="str">
        <f>IF(A2856&lt;&gt;"",LEFT(Belegerfassung!D2864,40),"")</f>
        <v/>
      </c>
      <c r="K2856" t="str">
        <f>IF(A2856&lt;&gt;"",VLOOKUP(D2856,Abfrage!$F$2:$G$21,2,FALSE),"")</f>
        <v/>
      </c>
      <c r="L2856" s="6" t="str">
        <f>IF(Belegerfassung!H2864&lt;&gt;"",Belegerfassung!H2864,"")</f>
        <v/>
      </c>
      <c r="M2856" t="str">
        <f>IFERROR(IF(Belegerfassung!E2864&lt;&gt;"",VLOOKUP(Belegerfassung!E2864,Abfrage!$L$2:$M$15,2,),""),"")</f>
        <v/>
      </c>
      <c r="N2856" t="str">
        <f t="shared" si="133"/>
        <v/>
      </c>
      <c r="O2856" t="str">
        <f t="shared" si="134"/>
        <v/>
      </c>
      <c r="P2856" t="str">
        <f>IF(Belegerfassung!G2864&lt;&gt;"",CONCATENATE(Belegerfassung!G2864,".pdf"),"")</f>
        <v/>
      </c>
    </row>
    <row r="2857" spans="1:16">
      <c r="A2857" t="str">
        <f>IF(Belegerfassung!C2865&lt;&gt;"",0,"")</f>
        <v/>
      </c>
      <c r="B2857" t="str">
        <f>IFERROR(VLOOKUP(Belegerfassung!I2865,Konten!A:D,2,FALSE),"")</f>
        <v/>
      </c>
      <c r="C2857" t="str">
        <f>IF(A2857&lt;&gt;"",TEXT(Belegerfassung!C2865,"TT.MM.JJJJ"),"")</f>
        <v/>
      </c>
      <c r="D2857" t="str">
        <f>IFERROR(VLOOKUP(Belegerfassung!A2865,Abfrage!$E$2:$F$20,2,FALSE),"")</f>
        <v/>
      </c>
      <c r="E2857" t="str">
        <f>IF(A2857&lt;&gt;"",Belegerfassung!B2865,"")</f>
        <v/>
      </c>
      <c r="F2857" t="str">
        <f>IF(Belegerfassung!L2865="","",IF(Belegerfassung!L2865&lt;&gt;"",IF(Belegerfassung!L2865&lt;&gt;"",IF(Belegerfassung!J2865&lt;&gt;0,VLOOKUP(Belegerfassung!L2865,Abfrage!$A$2:$C$19,2,),VLOOKUP(Belegerfassung!L2865,Abfrage!$A$2:$C$19,3,)),"")))</f>
        <v/>
      </c>
      <c r="G2857" t="str">
        <f t="shared" si="132"/>
        <v/>
      </c>
      <c r="H2857" s="31" t="str">
        <f>IF(A2857&lt;&gt;"",-Belegerfassung!J2865+Belegerfassung!K2865,"")</f>
        <v/>
      </c>
      <c r="I2857" s="49" t="str">
        <f>IFERROR(IF(H2857&lt;&gt;"",Belegerfassung!L2865*100,""),IF(OR(Belegerfassung!L2865="Leistung EU - Erlöse",Belegerfassung!L2865="Lieferungen EU-Erlöse",Belegerfassung!L2865="EUST",Belegerfassung!L2865="Bauleistungen 20%")=TRUE,"",MID(Belegerfassung!L2865,4,2)))</f>
        <v/>
      </c>
      <c r="J2857" s="6" t="str">
        <f>IF(A2857&lt;&gt;"",LEFT(Belegerfassung!D2865,40),"")</f>
        <v/>
      </c>
      <c r="K2857" t="str">
        <f>IF(A2857&lt;&gt;"",VLOOKUP(D2857,Abfrage!$F$2:$G$21,2,FALSE),"")</f>
        <v/>
      </c>
      <c r="L2857" s="6" t="str">
        <f>IF(Belegerfassung!H2865&lt;&gt;"",Belegerfassung!H2865,"")</f>
        <v/>
      </c>
      <c r="M2857" t="str">
        <f>IFERROR(IF(Belegerfassung!E2865&lt;&gt;"",VLOOKUP(Belegerfassung!E2865,Abfrage!$L$2:$M$15,2,),""),"")</f>
        <v/>
      </c>
      <c r="N2857" t="str">
        <f t="shared" si="133"/>
        <v/>
      </c>
      <c r="O2857" t="str">
        <f t="shared" si="134"/>
        <v/>
      </c>
      <c r="P2857" t="str">
        <f>IF(Belegerfassung!G2865&lt;&gt;"",CONCATENATE(Belegerfassung!G2865,".pdf"),"")</f>
        <v/>
      </c>
    </row>
    <row r="2858" spans="1:16">
      <c r="A2858" t="str">
        <f>IF(Belegerfassung!C2866&lt;&gt;"",0,"")</f>
        <v/>
      </c>
      <c r="B2858" t="str">
        <f>IFERROR(VLOOKUP(Belegerfassung!I2866,Konten!A:D,2,FALSE),"")</f>
        <v/>
      </c>
      <c r="C2858" t="str">
        <f>IF(A2858&lt;&gt;"",TEXT(Belegerfassung!C2866,"TT.MM.JJJJ"),"")</f>
        <v/>
      </c>
      <c r="D2858" t="str">
        <f>IFERROR(VLOOKUP(Belegerfassung!A2866,Abfrage!$E$2:$F$20,2,FALSE),"")</f>
        <v/>
      </c>
      <c r="E2858" t="str">
        <f>IF(A2858&lt;&gt;"",Belegerfassung!B2866,"")</f>
        <v/>
      </c>
      <c r="F2858" t="str">
        <f>IF(Belegerfassung!L2866="","",IF(Belegerfassung!L2866&lt;&gt;"",IF(Belegerfassung!L2866&lt;&gt;"",IF(Belegerfassung!J2866&lt;&gt;0,VLOOKUP(Belegerfassung!L2866,Abfrage!$A$2:$C$19,2,),VLOOKUP(Belegerfassung!L2866,Abfrage!$A$2:$C$19,3,)),"")))</f>
        <v/>
      </c>
      <c r="G2858" t="str">
        <f t="shared" si="132"/>
        <v/>
      </c>
      <c r="H2858" s="31" t="str">
        <f>IF(A2858&lt;&gt;"",-Belegerfassung!J2866+Belegerfassung!K2866,"")</f>
        <v/>
      </c>
      <c r="I2858" s="49" t="str">
        <f>IFERROR(IF(H2858&lt;&gt;"",Belegerfassung!L2866*100,""),IF(OR(Belegerfassung!L2866="Leistung EU - Erlöse",Belegerfassung!L2866="Lieferungen EU-Erlöse",Belegerfassung!L2866="EUST",Belegerfassung!L2866="Bauleistungen 20%")=TRUE,"",MID(Belegerfassung!L2866,4,2)))</f>
        <v/>
      </c>
      <c r="J2858" s="6" t="str">
        <f>IF(A2858&lt;&gt;"",LEFT(Belegerfassung!D2866,40),"")</f>
        <v/>
      </c>
      <c r="K2858" t="str">
        <f>IF(A2858&lt;&gt;"",VLOOKUP(D2858,Abfrage!$F$2:$G$21,2,FALSE),"")</f>
        <v/>
      </c>
      <c r="L2858" s="6" t="str">
        <f>IF(Belegerfassung!H2866&lt;&gt;"",Belegerfassung!H2866,"")</f>
        <v/>
      </c>
      <c r="M2858" t="str">
        <f>IFERROR(IF(Belegerfassung!E2866&lt;&gt;"",VLOOKUP(Belegerfassung!E2866,Abfrage!$L$2:$M$15,2,),""),"")</f>
        <v/>
      </c>
      <c r="N2858" t="str">
        <f t="shared" si="133"/>
        <v/>
      </c>
      <c r="O2858" t="str">
        <f t="shared" si="134"/>
        <v/>
      </c>
      <c r="P2858" t="str">
        <f>IF(Belegerfassung!G2866&lt;&gt;"",CONCATENATE(Belegerfassung!G2866,".pdf"),"")</f>
        <v/>
      </c>
    </row>
    <row r="2859" spans="1:16">
      <c r="A2859" t="str">
        <f>IF(Belegerfassung!C2867&lt;&gt;"",0,"")</f>
        <v/>
      </c>
      <c r="B2859" t="str">
        <f>IFERROR(VLOOKUP(Belegerfassung!I2867,Konten!A:D,2,FALSE),"")</f>
        <v/>
      </c>
      <c r="C2859" t="str">
        <f>IF(A2859&lt;&gt;"",TEXT(Belegerfassung!C2867,"TT.MM.JJJJ"),"")</f>
        <v/>
      </c>
      <c r="D2859" t="str">
        <f>IFERROR(VLOOKUP(Belegerfassung!A2867,Abfrage!$E$2:$F$20,2,FALSE),"")</f>
        <v/>
      </c>
      <c r="E2859" t="str">
        <f>IF(A2859&lt;&gt;"",Belegerfassung!B2867,"")</f>
        <v/>
      </c>
      <c r="F2859" t="str">
        <f>IF(Belegerfassung!L2867="","",IF(Belegerfassung!L2867&lt;&gt;"",IF(Belegerfassung!L2867&lt;&gt;"",IF(Belegerfassung!J2867&lt;&gt;0,VLOOKUP(Belegerfassung!L2867,Abfrage!$A$2:$C$19,2,),VLOOKUP(Belegerfassung!L2867,Abfrage!$A$2:$C$19,3,)),"")))</f>
        <v/>
      </c>
      <c r="G2859" t="str">
        <f t="shared" si="132"/>
        <v/>
      </c>
      <c r="H2859" s="31" t="str">
        <f>IF(A2859&lt;&gt;"",-Belegerfassung!J2867+Belegerfassung!K2867,"")</f>
        <v/>
      </c>
      <c r="I2859" s="49" t="str">
        <f>IFERROR(IF(H2859&lt;&gt;"",Belegerfassung!L2867*100,""),IF(OR(Belegerfassung!L2867="Leistung EU - Erlöse",Belegerfassung!L2867="Lieferungen EU-Erlöse",Belegerfassung!L2867="EUST",Belegerfassung!L2867="Bauleistungen 20%")=TRUE,"",MID(Belegerfassung!L2867,4,2)))</f>
        <v/>
      </c>
      <c r="J2859" s="6" t="str">
        <f>IF(A2859&lt;&gt;"",LEFT(Belegerfassung!D2867,40),"")</f>
        <v/>
      </c>
      <c r="K2859" t="str">
        <f>IF(A2859&lt;&gt;"",VLOOKUP(D2859,Abfrage!$F$2:$G$21,2,FALSE),"")</f>
        <v/>
      </c>
      <c r="L2859" s="6" t="str">
        <f>IF(Belegerfassung!H2867&lt;&gt;"",Belegerfassung!H2867,"")</f>
        <v/>
      </c>
      <c r="M2859" t="str">
        <f>IFERROR(IF(Belegerfassung!E2867&lt;&gt;"",VLOOKUP(Belegerfassung!E2867,Abfrage!$L$2:$M$15,2,),""),"")</f>
        <v/>
      </c>
      <c r="N2859" t="str">
        <f t="shared" si="133"/>
        <v/>
      </c>
      <c r="O2859" t="str">
        <f t="shared" si="134"/>
        <v/>
      </c>
      <c r="P2859" t="str">
        <f>IF(Belegerfassung!G2867&lt;&gt;"",CONCATENATE(Belegerfassung!G2867,".pdf"),"")</f>
        <v/>
      </c>
    </row>
    <row r="2860" spans="1:16">
      <c r="A2860" t="str">
        <f>IF(Belegerfassung!C2868&lt;&gt;"",0,"")</f>
        <v/>
      </c>
      <c r="B2860" t="str">
        <f>IFERROR(VLOOKUP(Belegerfassung!I2868,Konten!A:D,2,FALSE),"")</f>
        <v/>
      </c>
      <c r="C2860" t="str">
        <f>IF(A2860&lt;&gt;"",TEXT(Belegerfassung!C2868,"TT.MM.JJJJ"),"")</f>
        <v/>
      </c>
      <c r="D2860" t="str">
        <f>IFERROR(VLOOKUP(Belegerfassung!A2868,Abfrage!$E$2:$F$20,2,FALSE),"")</f>
        <v/>
      </c>
      <c r="E2860" t="str">
        <f>IF(A2860&lt;&gt;"",Belegerfassung!B2868,"")</f>
        <v/>
      </c>
      <c r="F2860" t="str">
        <f>IF(Belegerfassung!L2868="","",IF(Belegerfassung!L2868&lt;&gt;"",IF(Belegerfassung!L2868&lt;&gt;"",IF(Belegerfassung!J2868&lt;&gt;0,VLOOKUP(Belegerfassung!L2868,Abfrage!$A$2:$C$19,2,),VLOOKUP(Belegerfassung!L2868,Abfrage!$A$2:$C$19,3,)),"")))</f>
        <v/>
      </c>
      <c r="G2860" t="str">
        <f t="shared" si="132"/>
        <v/>
      </c>
      <c r="H2860" s="31" t="str">
        <f>IF(A2860&lt;&gt;"",-Belegerfassung!J2868+Belegerfassung!K2868,"")</f>
        <v/>
      </c>
      <c r="I2860" s="49" t="str">
        <f>IFERROR(IF(H2860&lt;&gt;"",Belegerfassung!L2868*100,""),IF(OR(Belegerfassung!L2868="Leistung EU - Erlöse",Belegerfassung!L2868="Lieferungen EU-Erlöse",Belegerfassung!L2868="EUST",Belegerfassung!L2868="Bauleistungen 20%")=TRUE,"",MID(Belegerfassung!L2868,4,2)))</f>
        <v/>
      </c>
      <c r="J2860" s="6" t="str">
        <f>IF(A2860&lt;&gt;"",LEFT(Belegerfassung!D2868,40),"")</f>
        <v/>
      </c>
      <c r="K2860" t="str">
        <f>IF(A2860&lt;&gt;"",VLOOKUP(D2860,Abfrage!$F$2:$G$21,2,FALSE),"")</f>
        <v/>
      </c>
      <c r="L2860" s="6" t="str">
        <f>IF(Belegerfassung!H2868&lt;&gt;"",Belegerfassung!H2868,"")</f>
        <v/>
      </c>
      <c r="M2860" t="str">
        <f>IFERROR(IF(Belegerfassung!E2868&lt;&gt;"",VLOOKUP(Belegerfassung!E2868,Abfrage!$L$2:$M$15,2,),""),"")</f>
        <v/>
      </c>
      <c r="N2860" t="str">
        <f t="shared" si="133"/>
        <v/>
      </c>
      <c r="O2860" t="str">
        <f t="shared" si="134"/>
        <v/>
      </c>
      <c r="P2860" t="str">
        <f>IF(Belegerfassung!G2868&lt;&gt;"",CONCATENATE(Belegerfassung!G2868,".pdf"),"")</f>
        <v/>
      </c>
    </row>
    <row r="2861" spans="1:16">
      <c r="A2861" t="str">
        <f>IF(Belegerfassung!C2869&lt;&gt;"",0,"")</f>
        <v/>
      </c>
      <c r="B2861" t="str">
        <f>IFERROR(VLOOKUP(Belegerfassung!I2869,Konten!A:D,2,FALSE),"")</f>
        <v/>
      </c>
      <c r="C2861" t="str">
        <f>IF(A2861&lt;&gt;"",TEXT(Belegerfassung!C2869,"TT.MM.JJJJ"),"")</f>
        <v/>
      </c>
      <c r="D2861" t="str">
        <f>IFERROR(VLOOKUP(Belegerfassung!A2869,Abfrage!$E$2:$F$20,2,FALSE),"")</f>
        <v/>
      </c>
      <c r="E2861" t="str">
        <f>IF(A2861&lt;&gt;"",Belegerfassung!B2869,"")</f>
        <v/>
      </c>
      <c r="F2861" t="str">
        <f>IF(Belegerfassung!L2869="","",IF(Belegerfassung!L2869&lt;&gt;"",IF(Belegerfassung!L2869&lt;&gt;"",IF(Belegerfassung!J2869&lt;&gt;0,VLOOKUP(Belegerfassung!L2869,Abfrage!$A$2:$C$19,2,),VLOOKUP(Belegerfassung!L2869,Abfrage!$A$2:$C$19,3,)),"")))</f>
        <v/>
      </c>
      <c r="G2861" t="str">
        <f t="shared" si="132"/>
        <v/>
      </c>
      <c r="H2861" s="31" t="str">
        <f>IF(A2861&lt;&gt;"",-Belegerfassung!J2869+Belegerfassung!K2869,"")</f>
        <v/>
      </c>
      <c r="I2861" s="49" t="str">
        <f>IFERROR(IF(H2861&lt;&gt;"",Belegerfassung!L2869*100,""),IF(OR(Belegerfassung!L2869="Leistung EU - Erlöse",Belegerfassung!L2869="Lieferungen EU-Erlöse",Belegerfassung!L2869="EUST",Belegerfassung!L2869="Bauleistungen 20%")=TRUE,"",MID(Belegerfassung!L2869,4,2)))</f>
        <v/>
      </c>
      <c r="J2861" s="6" t="str">
        <f>IF(A2861&lt;&gt;"",LEFT(Belegerfassung!D2869,40),"")</f>
        <v/>
      </c>
      <c r="K2861" t="str">
        <f>IF(A2861&lt;&gt;"",VLOOKUP(D2861,Abfrage!$F$2:$G$21,2,FALSE),"")</f>
        <v/>
      </c>
      <c r="L2861" s="6" t="str">
        <f>IF(Belegerfassung!H2869&lt;&gt;"",Belegerfassung!H2869,"")</f>
        <v/>
      </c>
      <c r="M2861" t="str">
        <f>IFERROR(IF(Belegerfassung!E2869&lt;&gt;"",VLOOKUP(Belegerfassung!E2869,Abfrage!$L$2:$M$15,2,),""),"")</f>
        <v/>
      </c>
      <c r="N2861" t="str">
        <f t="shared" si="133"/>
        <v/>
      </c>
      <c r="O2861" t="str">
        <f t="shared" si="134"/>
        <v/>
      </c>
      <c r="P2861" t="str">
        <f>IF(Belegerfassung!G2869&lt;&gt;"",CONCATENATE(Belegerfassung!G2869,".pdf"),"")</f>
        <v/>
      </c>
    </row>
    <row r="2862" spans="1:16">
      <c r="A2862" t="str">
        <f>IF(Belegerfassung!C2870&lt;&gt;"",0,"")</f>
        <v/>
      </c>
      <c r="B2862" t="str">
        <f>IFERROR(VLOOKUP(Belegerfassung!I2870,Konten!A:D,2,FALSE),"")</f>
        <v/>
      </c>
      <c r="C2862" t="str">
        <f>IF(A2862&lt;&gt;"",TEXT(Belegerfassung!C2870,"TT.MM.JJJJ"),"")</f>
        <v/>
      </c>
      <c r="D2862" t="str">
        <f>IFERROR(VLOOKUP(Belegerfassung!A2870,Abfrage!$E$2:$F$20,2,FALSE),"")</f>
        <v/>
      </c>
      <c r="E2862" t="str">
        <f>IF(A2862&lt;&gt;"",Belegerfassung!B2870,"")</f>
        <v/>
      </c>
      <c r="F2862" t="str">
        <f>IF(Belegerfassung!L2870="","",IF(Belegerfassung!L2870&lt;&gt;"",IF(Belegerfassung!L2870&lt;&gt;"",IF(Belegerfassung!J2870&lt;&gt;0,VLOOKUP(Belegerfassung!L2870,Abfrage!$A$2:$C$19,2,),VLOOKUP(Belegerfassung!L2870,Abfrage!$A$2:$C$19,3,)),"")))</f>
        <v/>
      </c>
      <c r="G2862" t="str">
        <f t="shared" si="132"/>
        <v/>
      </c>
      <c r="H2862" s="31" t="str">
        <f>IF(A2862&lt;&gt;"",-Belegerfassung!J2870+Belegerfassung!K2870,"")</f>
        <v/>
      </c>
      <c r="I2862" s="49" t="str">
        <f>IFERROR(IF(H2862&lt;&gt;"",Belegerfassung!L2870*100,""),IF(OR(Belegerfassung!L2870="Leistung EU - Erlöse",Belegerfassung!L2870="Lieferungen EU-Erlöse",Belegerfassung!L2870="EUST",Belegerfassung!L2870="Bauleistungen 20%")=TRUE,"",MID(Belegerfassung!L2870,4,2)))</f>
        <v/>
      </c>
      <c r="J2862" s="6" t="str">
        <f>IF(A2862&lt;&gt;"",LEFT(Belegerfassung!D2870,40),"")</f>
        <v/>
      </c>
      <c r="K2862" t="str">
        <f>IF(A2862&lt;&gt;"",VLOOKUP(D2862,Abfrage!$F$2:$G$21,2,FALSE),"")</f>
        <v/>
      </c>
      <c r="L2862" s="6" t="str">
        <f>IF(Belegerfassung!H2870&lt;&gt;"",Belegerfassung!H2870,"")</f>
        <v/>
      </c>
      <c r="M2862" t="str">
        <f>IFERROR(IF(Belegerfassung!E2870&lt;&gt;"",VLOOKUP(Belegerfassung!E2870,Abfrage!$L$2:$M$15,2,),""),"")</f>
        <v/>
      </c>
      <c r="N2862" t="str">
        <f t="shared" si="133"/>
        <v/>
      </c>
      <c r="O2862" t="str">
        <f t="shared" si="134"/>
        <v/>
      </c>
      <c r="P2862" t="str">
        <f>IF(Belegerfassung!G2870&lt;&gt;"",CONCATENATE(Belegerfassung!G2870,".pdf"),"")</f>
        <v/>
      </c>
    </row>
    <row r="2863" spans="1:16">
      <c r="A2863" t="str">
        <f>IF(Belegerfassung!C2871&lt;&gt;"",0,"")</f>
        <v/>
      </c>
      <c r="B2863" t="str">
        <f>IFERROR(VLOOKUP(Belegerfassung!I2871,Konten!A:D,2,FALSE),"")</f>
        <v/>
      </c>
      <c r="C2863" t="str">
        <f>IF(A2863&lt;&gt;"",TEXT(Belegerfassung!C2871,"TT.MM.JJJJ"),"")</f>
        <v/>
      </c>
      <c r="D2863" t="str">
        <f>IFERROR(VLOOKUP(Belegerfassung!A2871,Abfrage!$E$2:$F$20,2,FALSE),"")</f>
        <v/>
      </c>
      <c r="E2863" t="str">
        <f>IF(A2863&lt;&gt;"",Belegerfassung!B2871,"")</f>
        <v/>
      </c>
      <c r="F2863" t="str">
        <f>IF(Belegerfassung!L2871="","",IF(Belegerfassung!L2871&lt;&gt;"",IF(Belegerfassung!L2871&lt;&gt;"",IF(Belegerfassung!J2871&lt;&gt;0,VLOOKUP(Belegerfassung!L2871,Abfrage!$A$2:$C$19,2,),VLOOKUP(Belegerfassung!L2871,Abfrage!$A$2:$C$19,3,)),"")))</f>
        <v/>
      </c>
      <c r="G2863" t="str">
        <f t="shared" si="132"/>
        <v/>
      </c>
      <c r="H2863" s="31" t="str">
        <f>IF(A2863&lt;&gt;"",-Belegerfassung!J2871+Belegerfassung!K2871,"")</f>
        <v/>
      </c>
      <c r="I2863" s="49" t="str">
        <f>IFERROR(IF(H2863&lt;&gt;"",Belegerfassung!L2871*100,""),IF(OR(Belegerfassung!L2871="Leistung EU - Erlöse",Belegerfassung!L2871="Lieferungen EU-Erlöse",Belegerfassung!L2871="EUST",Belegerfassung!L2871="Bauleistungen 20%")=TRUE,"",MID(Belegerfassung!L2871,4,2)))</f>
        <v/>
      </c>
      <c r="J2863" s="6" t="str">
        <f>IF(A2863&lt;&gt;"",LEFT(Belegerfassung!D2871,40),"")</f>
        <v/>
      </c>
      <c r="K2863" t="str">
        <f>IF(A2863&lt;&gt;"",VLOOKUP(D2863,Abfrage!$F$2:$G$21,2,FALSE),"")</f>
        <v/>
      </c>
      <c r="L2863" s="6" t="str">
        <f>IF(Belegerfassung!H2871&lt;&gt;"",Belegerfassung!H2871,"")</f>
        <v/>
      </c>
      <c r="M2863" t="str">
        <f>IFERROR(IF(Belegerfassung!E2871&lt;&gt;"",VLOOKUP(Belegerfassung!E2871,Abfrage!$L$2:$M$15,2,),""),"")</f>
        <v/>
      </c>
      <c r="N2863" t="str">
        <f t="shared" si="133"/>
        <v/>
      </c>
      <c r="O2863" t="str">
        <f t="shared" si="134"/>
        <v/>
      </c>
      <c r="P2863" t="str">
        <f>IF(Belegerfassung!G2871&lt;&gt;"",CONCATENATE(Belegerfassung!G2871,".pdf"),"")</f>
        <v/>
      </c>
    </row>
    <row r="2864" spans="1:16">
      <c r="A2864" t="str">
        <f>IF(Belegerfassung!C2872&lt;&gt;"",0,"")</f>
        <v/>
      </c>
      <c r="B2864" t="str">
        <f>IFERROR(VLOOKUP(Belegerfassung!I2872,Konten!A:D,2,FALSE),"")</f>
        <v/>
      </c>
      <c r="C2864" t="str">
        <f>IF(A2864&lt;&gt;"",TEXT(Belegerfassung!C2872,"TT.MM.JJJJ"),"")</f>
        <v/>
      </c>
      <c r="D2864" t="str">
        <f>IFERROR(VLOOKUP(Belegerfassung!A2872,Abfrage!$E$2:$F$20,2,FALSE),"")</f>
        <v/>
      </c>
      <c r="E2864" t="str">
        <f>IF(A2864&lt;&gt;"",Belegerfassung!B2872,"")</f>
        <v/>
      </c>
      <c r="F2864" t="str">
        <f>IF(Belegerfassung!L2872="","",IF(Belegerfassung!L2872&lt;&gt;"",IF(Belegerfassung!L2872&lt;&gt;"",IF(Belegerfassung!J2872&lt;&gt;0,VLOOKUP(Belegerfassung!L2872,Abfrage!$A$2:$C$19,2,),VLOOKUP(Belegerfassung!L2872,Abfrage!$A$2:$C$19,3,)),"")))</f>
        <v/>
      </c>
      <c r="G2864" t="str">
        <f t="shared" si="132"/>
        <v/>
      </c>
      <c r="H2864" s="31" t="str">
        <f>IF(A2864&lt;&gt;"",-Belegerfassung!J2872+Belegerfassung!K2872,"")</f>
        <v/>
      </c>
      <c r="I2864" s="49" t="str">
        <f>IFERROR(IF(H2864&lt;&gt;"",Belegerfassung!L2872*100,""),IF(OR(Belegerfassung!L2872="Leistung EU - Erlöse",Belegerfassung!L2872="Lieferungen EU-Erlöse",Belegerfassung!L2872="EUST",Belegerfassung!L2872="Bauleistungen 20%")=TRUE,"",MID(Belegerfassung!L2872,4,2)))</f>
        <v/>
      </c>
      <c r="J2864" s="6" t="str">
        <f>IF(A2864&lt;&gt;"",LEFT(Belegerfassung!D2872,40),"")</f>
        <v/>
      </c>
      <c r="K2864" t="str">
        <f>IF(A2864&lt;&gt;"",VLOOKUP(D2864,Abfrage!$F$2:$G$21,2,FALSE),"")</f>
        <v/>
      </c>
      <c r="L2864" s="6" t="str">
        <f>IF(Belegerfassung!H2872&lt;&gt;"",Belegerfassung!H2872,"")</f>
        <v/>
      </c>
      <c r="M2864" t="str">
        <f>IFERROR(IF(Belegerfassung!E2872&lt;&gt;"",VLOOKUP(Belegerfassung!E2872,Abfrage!$L$2:$M$15,2,),""),"")</f>
        <v/>
      </c>
      <c r="N2864" t="str">
        <f t="shared" si="133"/>
        <v/>
      </c>
      <c r="O2864" t="str">
        <f t="shared" si="134"/>
        <v/>
      </c>
      <c r="P2864" t="str">
        <f>IF(Belegerfassung!G2872&lt;&gt;"",CONCATENATE(Belegerfassung!G2872,".pdf"),"")</f>
        <v/>
      </c>
    </row>
    <row r="2865" spans="1:16">
      <c r="A2865" t="str">
        <f>IF(Belegerfassung!C2873&lt;&gt;"",0,"")</f>
        <v/>
      </c>
      <c r="B2865" t="str">
        <f>IFERROR(VLOOKUP(Belegerfassung!I2873,Konten!A:D,2,FALSE),"")</f>
        <v/>
      </c>
      <c r="C2865" t="str">
        <f>IF(A2865&lt;&gt;"",TEXT(Belegerfassung!C2873,"TT.MM.JJJJ"),"")</f>
        <v/>
      </c>
      <c r="D2865" t="str">
        <f>IFERROR(VLOOKUP(Belegerfassung!A2873,Abfrage!$E$2:$F$20,2,FALSE),"")</f>
        <v/>
      </c>
      <c r="E2865" t="str">
        <f>IF(A2865&lt;&gt;"",Belegerfassung!B2873,"")</f>
        <v/>
      </c>
      <c r="F2865" t="str">
        <f>IF(Belegerfassung!L2873="","",IF(Belegerfassung!L2873&lt;&gt;"",IF(Belegerfassung!L2873&lt;&gt;"",IF(Belegerfassung!J2873&lt;&gt;0,VLOOKUP(Belegerfassung!L2873,Abfrage!$A$2:$C$19,2,),VLOOKUP(Belegerfassung!L2873,Abfrage!$A$2:$C$19,3,)),"")))</f>
        <v/>
      </c>
      <c r="G2865" t="str">
        <f t="shared" si="132"/>
        <v/>
      </c>
      <c r="H2865" s="31" t="str">
        <f>IF(A2865&lt;&gt;"",-Belegerfassung!J2873+Belegerfassung!K2873,"")</f>
        <v/>
      </c>
      <c r="I2865" s="49" t="str">
        <f>IFERROR(IF(H2865&lt;&gt;"",Belegerfassung!L2873*100,""),IF(OR(Belegerfassung!L2873="Leistung EU - Erlöse",Belegerfassung!L2873="Lieferungen EU-Erlöse",Belegerfassung!L2873="EUST",Belegerfassung!L2873="Bauleistungen 20%")=TRUE,"",MID(Belegerfassung!L2873,4,2)))</f>
        <v/>
      </c>
      <c r="J2865" s="6" t="str">
        <f>IF(A2865&lt;&gt;"",LEFT(Belegerfassung!D2873,40),"")</f>
        <v/>
      </c>
      <c r="K2865" t="str">
        <f>IF(A2865&lt;&gt;"",VLOOKUP(D2865,Abfrage!$F$2:$G$21,2,FALSE),"")</f>
        <v/>
      </c>
      <c r="L2865" s="6" t="str">
        <f>IF(Belegerfassung!H2873&lt;&gt;"",Belegerfassung!H2873,"")</f>
        <v/>
      </c>
      <c r="M2865" t="str">
        <f>IFERROR(IF(Belegerfassung!E2873&lt;&gt;"",VLOOKUP(Belegerfassung!E2873,Abfrage!$L$2:$M$15,2,),""),"")</f>
        <v/>
      </c>
      <c r="N2865" t="str">
        <f t="shared" si="133"/>
        <v/>
      </c>
      <c r="O2865" t="str">
        <f t="shared" si="134"/>
        <v/>
      </c>
      <c r="P2865" t="str">
        <f>IF(Belegerfassung!G2873&lt;&gt;"",CONCATENATE(Belegerfassung!G2873,".pdf"),"")</f>
        <v/>
      </c>
    </row>
    <row r="2866" spans="1:16">
      <c r="A2866" t="str">
        <f>IF(Belegerfassung!C2874&lt;&gt;"",0,"")</f>
        <v/>
      </c>
      <c r="B2866" t="str">
        <f>IFERROR(VLOOKUP(Belegerfassung!I2874,Konten!A:D,2,FALSE),"")</f>
        <v/>
      </c>
      <c r="C2866" t="str">
        <f>IF(A2866&lt;&gt;"",TEXT(Belegerfassung!C2874,"TT.MM.JJJJ"),"")</f>
        <v/>
      </c>
      <c r="D2866" t="str">
        <f>IFERROR(VLOOKUP(Belegerfassung!A2874,Abfrage!$E$2:$F$20,2,FALSE),"")</f>
        <v/>
      </c>
      <c r="E2866" t="str">
        <f>IF(A2866&lt;&gt;"",Belegerfassung!B2874,"")</f>
        <v/>
      </c>
      <c r="F2866" t="str">
        <f>IF(Belegerfassung!L2874="","",IF(Belegerfassung!L2874&lt;&gt;"",IF(Belegerfassung!L2874&lt;&gt;"",IF(Belegerfassung!J2874&lt;&gt;0,VLOOKUP(Belegerfassung!L2874,Abfrage!$A$2:$C$19,2,),VLOOKUP(Belegerfassung!L2874,Abfrage!$A$2:$C$19,3,)),"")))</f>
        <v/>
      </c>
      <c r="G2866" t="str">
        <f t="shared" si="132"/>
        <v/>
      </c>
      <c r="H2866" s="31" t="str">
        <f>IF(A2866&lt;&gt;"",-Belegerfassung!J2874+Belegerfassung!K2874,"")</f>
        <v/>
      </c>
      <c r="I2866" s="49" t="str">
        <f>IFERROR(IF(H2866&lt;&gt;"",Belegerfassung!L2874*100,""),IF(OR(Belegerfassung!L2874="Leistung EU - Erlöse",Belegerfassung!L2874="Lieferungen EU-Erlöse",Belegerfassung!L2874="EUST",Belegerfassung!L2874="Bauleistungen 20%")=TRUE,"",MID(Belegerfassung!L2874,4,2)))</f>
        <v/>
      </c>
      <c r="J2866" s="6" t="str">
        <f>IF(A2866&lt;&gt;"",LEFT(Belegerfassung!D2874,40),"")</f>
        <v/>
      </c>
      <c r="K2866" t="str">
        <f>IF(A2866&lt;&gt;"",VLOOKUP(D2866,Abfrage!$F$2:$G$21,2,FALSE),"")</f>
        <v/>
      </c>
      <c r="L2866" s="6" t="str">
        <f>IF(Belegerfassung!H2874&lt;&gt;"",Belegerfassung!H2874,"")</f>
        <v/>
      </c>
      <c r="M2866" t="str">
        <f>IFERROR(IF(Belegerfassung!E2874&lt;&gt;"",VLOOKUP(Belegerfassung!E2874,Abfrage!$L$2:$M$15,2,),""),"")</f>
        <v/>
      </c>
      <c r="N2866" t="str">
        <f t="shared" si="133"/>
        <v/>
      </c>
      <c r="O2866" t="str">
        <f t="shared" si="134"/>
        <v/>
      </c>
      <c r="P2866" t="str">
        <f>IF(Belegerfassung!G2874&lt;&gt;"",CONCATENATE(Belegerfassung!G2874,".pdf"),"")</f>
        <v/>
      </c>
    </row>
    <row r="2867" spans="1:16">
      <c r="A2867" t="str">
        <f>IF(Belegerfassung!C2875&lt;&gt;"",0,"")</f>
        <v/>
      </c>
      <c r="B2867" t="str">
        <f>IFERROR(VLOOKUP(Belegerfassung!I2875,Konten!A:D,2,FALSE),"")</f>
        <v/>
      </c>
      <c r="C2867" t="str">
        <f>IF(A2867&lt;&gt;"",TEXT(Belegerfassung!C2875,"TT.MM.JJJJ"),"")</f>
        <v/>
      </c>
      <c r="D2867" t="str">
        <f>IFERROR(VLOOKUP(Belegerfassung!A2875,Abfrage!$E$2:$F$20,2,FALSE),"")</f>
        <v/>
      </c>
      <c r="E2867" t="str">
        <f>IF(A2867&lt;&gt;"",Belegerfassung!B2875,"")</f>
        <v/>
      </c>
      <c r="F2867" t="str">
        <f>IF(Belegerfassung!L2875="","",IF(Belegerfassung!L2875&lt;&gt;"",IF(Belegerfassung!L2875&lt;&gt;"",IF(Belegerfassung!J2875&lt;&gt;0,VLOOKUP(Belegerfassung!L2875,Abfrage!$A$2:$C$19,2,),VLOOKUP(Belegerfassung!L2875,Abfrage!$A$2:$C$19,3,)),"")))</f>
        <v/>
      </c>
      <c r="G2867" t="str">
        <f t="shared" si="132"/>
        <v/>
      </c>
      <c r="H2867" s="31" t="str">
        <f>IF(A2867&lt;&gt;"",-Belegerfassung!J2875+Belegerfassung!K2875,"")</f>
        <v/>
      </c>
      <c r="I2867" s="49" t="str">
        <f>IFERROR(IF(H2867&lt;&gt;"",Belegerfassung!L2875*100,""),IF(OR(Belegerfassung!L2875="Leistung EU - Erlöse",Belegerfassung!L2875="Lieferungen EU-Erlöse",Belegerfassung!L2875="EUST",Belegerfassung!L2875="Bauleistungen 20%")=TRUE,"",MID(Belegerfassung!L2875,4,2)))</f>
        <v/>
      </c>
      <c r="J2867" s="6" t="str">
        <f>IF(A2867&lt;&gt;"",LEFT(Belegerfassung!D2875,40),"")</f>
        <v/>
      </c>
      <c r="K2867" t="str">
        <f>IF(A2867&lt;&gt;"",VLOOKUP(D2867,Abfrage!$F$2:$G$21,2,FALSE),"")</f>
        <v/>
      </c>
      <c r="L2867" s="6" t="str">
        <f>IF(Belegerfassung!H2875&lt;&gt;"",Belegerfassung!H2875,"")</f>
        <v/>
      </c>
      <c r="M2867" t="str">
        <f>IFERROR(IF(Belegerfassung!E2875&lt;&gt;"",VLOOKUP(Belegerfassung!E2875,Abfrage!$L$2:$M$15,2,),""),"")</f>
        <v/>
      </c>
      <c r="N2867" t="str">
        <f t="shared" si="133"/>
        <v/>
      </c>
      <c r="O2867" t="str">
        <f t="shared" si="134"/>
        <v/>
      </c>
      <c r="P2867" t="str">
        <f>IF(Belegerfassung!G2875&lt;&gt;"",CONCATENATE(Belegerfassung!G2875,".pdf"),"")</f>
        <v/>
      </c>
    </row>
    <row r="2868" spans="1:16">
      <c r="A2868" t="str">
        <f>IF(Belegerfassung!C2876&lt;&gt;"",0,"")</f>
        <v/>
      </c>
      <c r="B2868" t="str">
        <f>IFERROR(VLOOKUP(Belegerfassung!I2876,Konten!A:D,2,FALSE),"")</f>
        <v/>
      </c>
      <c r="C2868" t="str">
        <f>IF(A2868&lt;&gt;"",TEXT(Belegerfassung!C2876,"TT.MM.JJJJ"),"")</f>
        <v/>
      </c>
      <c r="D2868" t="str">
        <f>IFERROR(VLOOKUP(Belegerfassung!A2876,Abfrage!$E$2:$F$20,2,FALSE),"")</f>
        <v/>
      </c>
      <c r="E2868" t="str">
        <f>IF(A2868&lt;&gt;"",Belegerfassung!B2876,"")</f>
        <v/>
      </c>
      <c r="F2868" t="str">
        <f>IF(Belegerfassung!L2876="","",IF(Belegerfassung!L2876&lt;&gt;"",IF(Belegerfassung!L2876&lt;&gt;"",IF(Belegerfassung!J2876&lt;&gt;0,VLOOKUP(Belegerfassung!L2876,Abfrage!$A$2:$C$19,2,),VLOOKUP(Belegerfassung!L2876,Abfrage!$A$2:$C$19,3,)),"")))</f>
        <v/>
      </c>
      <c r="G2868" t="str">
        <f t="shared" si="132"/>
        <v/>
      </c>
      <c r="H2868" s="31" t="str">
        <f>IF(A2868&lt;&gt;"",-Belegerfassung!J2876+Belegerfassung!K2876,"")</f>
        <v/>
      </c>
      <c r="I2868" s="49" t="str">
        <f>IFERROR(IF(H2868&lt;&gt;"",Belegerfassung!L2876*100,""),IF(OR(Belegerfassung!L2876="Leistung EU - Erlöse",Belegerfassung!L2876="Lieferungen EU-Erlöse",Belegerfassung!L2876="EUST",Belegerfassung!L2876="Bauleistungen 20%")=TRUE,"",MID(Belegerfassung!L2876,4,2)))</f>
        <v/>
      </c>
      <c r="J2868" s="6" t="str">
        <f>IF(A2868&lt;&gt;"",LEFT(Belegerfassung!D2876,40),"")</f>
        <v/>
      </c>
      <c r="K2868" t="str">
        <f>IF(A2868&lt;&gt;"",VLOOKUP(D2868,Abfrage!$F$2:$G$21,2,FALSE),"")</f>
        <v/>
      </c>
      <c r="L2868" s="6" t="str">
        <f>IF(Belegerfassung!H2876&lt;&gt;"",Belegerfassung!H2876,"")</f>
        <v/>
      </c>
      <c r="M2868" t="str">
        <f>IFERROR(IF(Belegerfassung!E2876&lt;&gt;"",VLOOKUP(Belegerfassung!E2876,Abfrage!$L$2:$M$15,2,),""),"")</f>
        <v/>
      </c>
      <c r="N2868" t="str">
        <f t="shared" si="133"/>
        <v/>
      </c>
      <c r="O2868" t="str">
        <f t="shared" si="134"/>
        <v/>
      </c>
      <c r="P2868" t="str">
        <f>IF(Belegerfassung!G2876&lt;&gt;"",CONCATENATE(Belegerfassung!G2876,".pdf"),"")</f>
        <v/>
      </c>
    </row>
    <row r="2869" spans="1:16">
      <c r="A2869" t="str">
        <f>IF(Belegerfassung!C2877&lt;&gt;"",0,"")</f>
        <v/>
      </c>
      <c r="B2869" t="str">
        <f>IFERROR(VLOOKUP(Belegerfassung!I2877,Konten!A:D,2,FALSE),"")</f>
        <v/>
      </c>
      <c r="C2869" t="str">
        <f>IF(A2869&lt;&gt;"",TEXT(Belegerfassung!C2877,"TT.MM.JJJJ"),"")</f>
        <v/>
      </c>
      <c r="D2869" t="str">
        <f>IFERROR(VLOOKUP(Belegerfassung!A2877,Abfrage!$E$2:$F$20,2,FALSE),"")</f>
        <v/>
      </c>
      <c r="E2869" t="str">
        <f>IF(A2869&lt;&gt;"",Belegerfassung!B2877,"")</f>
        <v/>
      </c>
      <c r="F2869" t="str">
        <f>IF(Belegerfassung!L2877="","",IF(Belegerfassung!L2877&lt;&gt;"",IF(Belegerfassung!L2877&lt;&gt;"",IF(Belegerfassung!J2877&lt;&gt;0,VLOOKUP(Belegerfassung!L2877,Abfrage!$A$2:$C$19,2,),VLOOKUP(Belegerfassung!L2877,Abfrage!$A$2:$C$19,3,)),"")))</f>
        <v/>
      </c>
      <c r="G2869" t="str">
        <f t="shared" si="132"/>
        <v/>
      </c>
      <c r="H2869" s="31" t="str">
        <f>IF(A2869&lt;&gt;"",-Belegerfassung!J2877+Belegerfassung!K2877,"")</f>
        <v/>
      </c>
      <c r="I2869" s="49" t="str">
        <f>IFERROR(IF(H2869&lt;&gt;"",Belegerfassung!L2877*100,""),IF(OR(Belegerfassung!L2877="Leistung EU - Erlöse",Belegerfassung!L2877="Lieferungen EU-Erlöse",Belegerfassung!L2877="EUST",Belegerfassung!L2877="Bauleistungen 20%")=TRUE,"",MID(Belegerfassung!L2877,4,2)))</f>
        <v/>
      </c>
      <c r="J2869" s="6" t="str">
        <f>IF(A2869&lt;&gt;"",LEFT(Belegerfassung!D2877,40),"")</f>
        <v/>
      </c>
      <c r="K2869" t="str">
        <f>IF(A2869&lt;&gt;"",VLOOKUP(D2869,Abfrage!$F$2:$G$21,2,FALSE),"")</f>
        <v/>
      </c>
      <c r="L2869" s="6" t="str">
        <f>IF(Belegerfassung!H2877&lt;&gt;"",Belegerfassung!H2877,"")</f>
        <v/>
      </c>
      <c r="M2869" t="str">
        <f>IFERROR(IF(Belegerfassung!E2877&lt;&gt;"",VLOOKUP(Belegerfassung!E2877,Abfrage!$L$2:$M$15,2,),""),"")</f>
        <v/>
      </c>
      <c r="N2869" t="str">
        <f t="shared" si="133"/>
        <v/>
      </c>
      <c r="O2869" t="str">
        <f t="shared" si="134"/>
        <v/>
      </c>
      <c r="P2869" t="str">
        <f>IF(Belegerfassung!G2877&lt;&gt;"",CONCATENATE(Belegerfassung!G2877,".pdf"),"")</f>
        <v/>
      </c>
    </row>
    <row r="2870" spans="1:16">
      <c r="A2870" t="str">
        <f>IF(Belegerfassung!C2878&lt;&gt;"",0,"")</f>
        <v/>
      </c>
      <c r="B2870" t="str">
        <f>IFERROR(VLOOKUP(Belegerfassung!I2878,Konten!A:D,2,FALSE),"")</f>
        <v/>
      </c>
      <c r="C2870" t="str">
        <f>IF(A2870&lt;&gt;"",TEXT(Belegerfassung!C2878,"TT.MM.JJJJ"),"")</f>
        <v/>
      </c>
      <c r="D2870" t="str">
        <f>IFERROR(VLOOKUP(Belegerfassung!A2878,Abfrage!$E$2:$F$20,2,FALSE),"")</f>
        <v/>
      </c>
      <c r="E2870" t="str">
        <f>IF(A2870&lt;&gt;"",Belegerfassung!B2878,"")</f>
        <v/>
      </c>
      <c r="F2870" t="str">
        <f>IF(Belegerfassung!L2878="","",IF(Belegerfassung!L2878&lt;&gt;"",IF(Belegerfassung!L2878&lt;&gt;"",IF(Belegerfassung!J2878&lt;&gt;0,VLOOKUP(Belegerfassung!L2878,Abfrage!$A$2:$C$19,2,),VLOOKUP(Belegerfassung!L2878,Abfrage!$A$2:$C$19,3,)),"")))</f>
        <v/>
      </c>
      <c r="G2870" t="str">
        <f t="shared" si="132"/>
        <v/>
      </c>
      <c r="H2870" s="31" t="str">
        <f>IF(A2870&lt;&gt;"",-Belegerfassung!J2878+Belegerfassung!K2878,"")</f>
        <v/>
      </c>
      <c r="I2870" s="49" t="str">
        <f>IFERROR(IF(H2870&lt;&gt;"",Belegerfassung!L2878*100,""),IF(OR(Belegerfassung!L2878="Leistung EU - Erlöse",Belegerfassung!L2878="Lieferungen EU-Erlöse",Belegerfassung!L2878="EUST",Belegerfassung!L2878="Bauleistungen 20%")=TRUE,"",MID(Belegerfassung!L2878,4,2)))</f>
        <v/>
      </c>
      <c r="J2870" s="6" t="str">
        <f>IF(A2870&lt;&gt;"",LEFT(Belegerfassung!D2878,40),"")</f>
        <v/>
      </c>
      <c r="K2870" t="str">
        <f>IF(A2870&lt;&gt;"",VLOOKUP(D2870,Abfrage!$F$2:$G$21,2,FALSE),"")</f>
        <v/>
      </c>
      <c r="L2870" s="6" t="str">
        <f>IF(Belegerfassung!H2878&lt;&gt;"",Belegerfassung!H2878,"")</f>
        <v/>
      </c>
      <c r="M2870" t="str">
        <f>IFERROR(IF(Belegerfassung!E2878&lt;&gt;"",VLOOKUP(Belegerfassung!E2878,Abfrage!$L$2:$M$15,2,),""),"")</f>
        <v/>
      </c>
      <c r="N2870" t="str">
        <f t="shared" si="133"/>
        <v/>
      </c>
      <c r="O2870" t="str">
        <f t="shared" si="134"/>
        <v/>
      </c>
      <c r="P2870" t="str">
        <f>IF(Belegerfassung!G2878&lt;&gt;"",CONCATENATE(Belegerfassung!G2878,".pdf"),"")</f>
        <v/>
      </c>
    </row>
    <row r="2871" spans="1:16">
      <c r="A2871" t="str">
        <f>IF(Belegerfassung!C2879&lt;&gt;"",0,"")</f>
        <v/>
      </c>
      <c r="B2871" t="str">
        <f>IFERROR(VLOOKUP(Belegerfassung!I2879,Konten!A:D,2,FALSE),"")</f>
        <v/>
      </c>
      <c r="C2871" t="str">
        <f>IF(A2871&lt;&gt;"",TEXT(Belegerfassung!C2879,"TT.MM.JJJJ"),"")</f>
        <v/>
      </c>
      <c r="D2871" t="str">
        <f>IFERROR(VLOOKUP(Belegerfassung!A2879,Abfrage!$E$2:$F$20,2,FALSE),"")</f>
        <v/>
      </c>
      <c r="E2871" t="str">
        <f>IF(A2871&lt;&gt;"",Belegerfassung!B2879,"")</f>
        <v/>
      </c>
      <c r="F2871" t="str">
        <f>IF(Belegerfassung!L2879="","",IF(Belegerfassung!L2879&lt;&gt;"",IF(Belegerfassung!L2879&lt;&gt;"",IF(Belegerfassung!J2879&lt;&gt;0,VLOOKUP(Belegerfassung!L2879,Abfrage!$A$2:$C$19,2,),VLOOKUP(Belegerfassung!L2879,Abfrage!$A$2:$C$19,3,)),"")))</f>
        <v/>
      </c>
      <c r="G2871" t="str">
        <f t="shared" si="132"/>
        <v/>
      </c>
      <c r="H2871" s="31" t="str">
        <f>IF(A2871&lt;&gt;"",-Belegerfassung!J2879+Belegerfassung!K2879,"")</f>
        <v/>
      </c>
      <c r="I2871" s="49" t="str">
        <f>IFERROR(IF(H2871&lt;&gt;"",Belegerfassung!L2879*100,""),IF(OR(Belegerfassung!L2879="Leistung EU - Erlöse",Belegerfassung!L2879="Lieferungen EU-Erlöse",Belegerfassung!L2879="EUST",Belegerfassung!L2879="Bauleistungen 20%")=TRUE,"",MID(Belegerfassung!L2879,4,2)))</f>
        <v/>
      </c>
      <c r="J2871" s="6" t="str">
        <f>IF(A2871&lt;&gt;"",LEFT(Belegerfassung!D2879,40),"")</f>
        <v/>
      </c>
      <c r="K2871" t="str">
        <f>IF(A2871&lt;&gt;"",VLOOKUP(D2871,Abfrage!$F$2:$G$21,2,FALSE),"")</f>
        <v/>
      </c>
      <c r="L2871" s="6" t="str">
        <f>IF(Belegerfassung!H2879&lt;&gt;"",Belegerfassung!H2879,"")</f>
        <v/>
      </c>
      <c r="M2871" t="str">
        <f>IFERROR(IF(Belegerfassung!E2879&lt;&gt;"",VLOOKUP(Belegerfassung!E2879,Abfrage!$L$2:$M$15,2,),""),"")</f>
        <v/>
      </c>
      <c r="N2871" t="str">
        <f t="shared" si="133"/>
        <v/>
      </c>
      <c r="O2871" t="str">
        <f t="shared" si="134"/>
        <v/>
      </c>
      <c r="P2871" t="str">
        <f>IF(Belegerfassung!G2879&lt;&gt;"",CONCATENATE(Belegerfassung!G2879,".pdf"),"")</f>
        <v/>
      </c>
    </row>
    <row r="2872" spans="1:16">
      <c r="A2872" t="str">
        <f>IF(Belegerfassung!C2880&lt;&gt;"",0,"")</f>
        <v/>
      </c>
      <c r="B2872" t="str">
        <f>IFERROR(VLOOKUP(Belegerfassung!I2880,Konten!A:D,2,FALSE),"")</f>
        <v/>
      </c>
      <c r="C2872" t="str">
        <f>IF(A2872&lt;&gt;"",TEXT(Belegerfassung!C2880,"TT.MM.JJJJ"),"")</f>
        <v/>
      </c>
      <c r="D2872" t="str">
        <f>IFERROR(VLOOKUP(Belegerfassung!A2880,Abfrage!$E$2:$F$20,2,FALSE),"")</f>
        <v/>
      </c>
      <c r="E2872" t="str">
        <f>IF(A2872&lt;&gt;"",Belegerfassung!B2880,"")</f>
        <v/>
      </c>
      <c r="F2872" t="str">
        <f>IF(Belegerfassung!L2880="","",IF(Belegerfassung!L2880&lt;&gt;"",IF(Belegerfassung!L2880&lt;&gt;"",IF(Belegerfassung!J2880&lt;&gt;0,VLOOKUP(Belegerfassung!L2880,Abfrage!$A$2:$C$19,2,),VLOOKUP(Belegerfassung!L2880,Abfrage!$A$2:$C$19,3,)),"")))</f>
        <v/>
      </c>
      <c r="G2872" t="str">
        <f t="shared" si="132"/>
        <v/>
      </c>
      <c r="H2872" s="31" t="str">
        <f>IF(A2872&lt;&gt;"",-Belegerfassung!J2880+Belegerfassung!K2880,"")</f>
        <v/>
      </c>
      <c r="I2872" s="49" t="str">
        <f>IFERROR(IF(H2872&lt;&gt;"",Belegerfassung!L2880*100,""),IF(OR(Belegerfassung!L2880="Leistung EU - Erlöse",Belegerfassung!L2880="Lieferungen EU-Erlöse",Belegerfassung!L2880="EUST",Belegerfassung!L2880="Bauleistungen 20%")=TRUE,"",MID(Belegerfassung!L2880,4,2)))</f>
        <v/>
      </c>
      <c r="J2872" s="6" t="str">
        <f>IF(A2872&lt;&gt;"",LEFT(Belegerfassung!D2880,40),"")</f>
        <v/>
      </c>
      <c r="K2872" t="str">
        <f>IF(A2872&lt;&gt;"",VLOOKUP(D2872,Abfrage!$F$2:$G$21,2,FALSE),"")</f>
        <v/>
      </c>
      <c r="L2872" s="6" t="str">
        <f>IF(Belegerfassung!H2880&lt;&gt;"",Belegerfassung!H2880,"")</f>
        <v/>
      </c>
      <c r="M2872" t="str">
        <f>IFERROR(IF(Belegerfassung!E2880&lt;&gt;"",VLOOKUP(Belegerfassung!E2880,Abfrage!$L$2:$M$15,2,),""),"")</f>
        <v/>
      </c>
      <c r="N2872" t="str">
        <f t="shared" si="133"/>
        <v/>
      </c>
      <c r="O2872" t="str">
        <f t="shared" si="134"/>
        <v/>
      </c>
      <c r="P2872" t="str">
        <f>IF(Belegerfassung!G2880&lt;&gt;"",CONCATENATE(Belegerfassung!G2880,".pdf"),"")</f>
        <v/>
      </c>
    </row>
    <row r="2873" spans="1:16">
      <c r="A2873" t="str">
        <f>IF(Belegerfassung!C2881&lt;&gt;"",0,"")</f>
        <v/>
      </c>
      <c r="B2873" t="str">
        <f>IFERROR(VLOOKUP(Belegerfassung!I2881,Konten!A:D,2,FALSE),"")</f>
        <v/>
      </c>
      <c r="C2873" t="str">
        <f>IF(A2873&lt;&gt;"",TEXT(Belegerfassung!C2881,"TT.MM.JJJJ"),"")</f>
        <v/>
      </c>
      <c r="D2873" t="str">
        <f>IFERROR(VLOOKUP(Belegerfassung!A2881,Abfrage!$E$2:$F$20,2,FALSE),"")</f>
        <v/>
      </c>
      <c r="E2873" t="str">
        <f>IF(A2873&lt;&gt;"",Belegerfassung!B2881,"")</f>
        <v/>
      </c>
      <c r="F2873" t="str">
        <f>IF(Belegerfassung!L2881="","",IF(Belegerfassung!L2881&lt;&gt;"",IF(Belegerfassung!L2881&lt;&gt;"",IF(Belegerfassung!J2881&lt;&gt;0,VLOOKUP(Belegerfassung!L2881,Abfrage!$A$2:$C$19,2,),VLOOKUP(Belegerfassung!L2881,Abfrage!$A$2:$C$19,3,)),"")))</f>
        <v/>
      </c>
      <c r="G2873" t="str">
        <f t="shared" si="132"/>
        <v/>
      </c>
      <c r="H2873" s="31" t="str">
        <f>IF(A2873&lt;&gt;"",-Belegerfassung!J2881+Belegerfassung!K2881,"")</f>
        <v/>
      </c>
      <c r="I2873" s="49" t="str">
        <f>IFERROR(IF(H2873&lt;&gt;"",Belegerfassung!L2881*100,""),IF(OR(Belegerfassung!L2881="Leistung EU - Erlöse",Belegerfassung!L2881="Lieferungen EU-Erlöse",Belegerfassung!L2881="EUST",Belegerfassung!L2881="Bauleistungen 20%")=TRUE,"",MID(Belegerfassung!L2881,4,2)))</f>
        <v/>
      </c>
      <c r="J2873" s="6" t="str">
        <f>IF(A2873&lt;&gt;"",LEFT(Belegerfassung!D2881,40),"")</f>
        <v/>
      </c>
      <c r="K2873" t="str">
        <f>IF(A2873&lt;&gt;"",VLOOKUP(D2873,Abfrage!$F$2:$G$21,2,FALSE),"")</f>
        <v/>
      </c>
      <c r="L2873" s="6" t="str">
        <f>IF(Belegerfassung!H2881&lt;&gt;"",Belegerfassung!H2881,"")</f>
        <v/>
      </c>
      <c r="M2873" t="str">
        <f>IFERROR(IF(Belegerfassung!E2881&lt;&gt;"",VLOOKUP(Belegerfassung!E2881,Abfrage!$L$2:$M$15,2,),""),"")</f>
        <v/>
      </c>
      <c r="N2873" t="str">
        <f t="shared" si="133"/>
        <v/>
      </c>
      <c r="O2873" t="str">
        <f t="shared" si="134"/>
        <v/>
      </c>
      <c r="P2873" t="str">
        <f>IF(Belegerfassung!G2881&lt;&gt;"",CONCATENATE(Belegerfassung!G2881,".pdf"),"")</f>
        <v/>
      </c>
    </row>
    <row r="2874" spans="1:16">
      <c r="A2874" t="str">
        <f>IF(Belegerfassung!C2882&lt;&gt;"",0,"")</f>
        <v/>
      </c>
      <c r="B2874" t="str">
        <f>IFERROR(VLOOKUP(Belegerfassung!I2882,Konten!A:D,2,FALSE),"")</f>
        <v/>
      </c>
      <c r="C2874" t="str">
        <f>IF(A2874&lt;&gt;"",TEXT(Belegerfassung!C2882,"TT.MM.JJJJ"),"")</f>
        <v/>
      </c>
      <c r="D2874" t="str">
        <f>IFERROR(VLOOKUP(Belegerfassung!A2882,Abfrage!$E$2:$F$20,2,FALSE),"")</f>
        <v/>
      </c>
      <c r="E2874" t="str">
        <f>IF(A2874&lt;&gt;"",Belegerfassung!B2882,"")</f>
        <v/>
      </c>
      <c r="F2874" t="str">
        <f>IF(Belegerfassung!L2882="","",IF(Belegerfassung!L2882&lt;&gt;"",IF(Belegerfassung!L2882&lt;&gt;"",IF(Belegerfassung!J2882&lt;&gt;0,VLOOKUP(Belegerfassung!L2882,Abfrage!$A$2:$C$19,2,),VLOOKUP(Belegerfassung!L2882,Abfrage!$A$2:$C$19,3,)),"")))</f>
        <v/>
      </c>
      <c r="G2874" t="str">
        <f t="shared" si="132"/>
        <v/>
      </c>
      <c r="H2874" s="31" t="str">
        <f>IF(A2874&lt;&gt;"",-Belegerfassung!J2882+Belegerfassung!K2882,"")</f>
        <v/>
      </c>
      <c r="I2874" s="49" t="str">
        <f>IFERROR(IF(H2874&lt;&gt;"",Belegerfassung!L2882*100,""),IF(OR(Belegerfassung!L2882="Leistung EU - Erlöse",Belegerfassung!L2882="Lieferungen EU-Erlöse",Belegerfassung!L2882="EUST",Belegerfassung!L2882="Bauleistungen 20%")=TRUE,"",MID(Belegerfassung!L2882,4,2)))</f>
        <v/>
      </c>
      <c r="J2874" s="6" t="str">
        <f>IF(A2874&lt;&gt;"",LEFT(Belegerfassung!D2882,40),"")</f>
        <v/>
      </c>
      <c r="K2874" t="str">
        <f>IF(A2874&lt;&gt;"",VLOOKUP(D2874,Abfrage!$F$2:$G$21,2,FALSE),"")</f>
        <v/>
      </c>
      <c r="L2874" s="6" t="str">
        <f>IF(Belegerfassung!H2882&lt;&gt;"",Belegerfassung!H2882,"")</f>
        <v/>
      </c>
      <c r="M2874" t="str">
        <f>IFERROR(IF(Belegerfassung!E2882&lt;&gt;"",VLOOKUP(Belegerfassung!E2882,Abfrage!$L$2:$M$15,2,),""),"")</f>
        <v/>
      </c>
      <c r="N2874" t="str">
        <f t="shared" si="133"/>
        <v/>
      </c>
      <c r="O2874" t="str">
        <f t="shared" si="134"/>
        <v/>
      </c>
      <c r="P2874" t="str">
        <f>IF(Belegerfassung!G2882&lt;&gt;"",CONCATENATE(Belegerfassung!G2882,".pdf"),"")</f>
        <v/>
      </c>
    </row>
    <row r="2875" spans="1:16">
      <c r="A2875" t="str">
        <f>IF(Belegerfassung!C2883&lt;&gt;"",0,"")</f>
        <v/>
      </c>
      <c r="B2875" t="str">
        <f>IFERROR(VLOOKUP(Belegerfassung!I2883,Konten!A:D,2,FALSE),"")</f>
        <v/>
      </c>
      <c r="C2875" t="str">
        <f>IF(A2875&lt;&gt;"",TEXT(Belegerfassung!C2883,"TT.MM.JJJJ"),"")</f>
        <v/>
      </c>
      <c r="D2875" t="str">
        <f>IFERROR(VLOOKUP(Belegerfassung!A2883,Abfrage!$E$2:$F$20,2,FALSE),"")</f>
        <v/>
      </c>
      <c r="E2875" t="str">
        <f>IF(A2875&lt;&gt;"",Belegerfassung!B2883,"")</f>
        <v/>
      </c>
      <c r="F2875" t="str">
        <f>IF(Belegerfassung!L2883="","",IF(Belegerfassung!L2883&lt;&gt;"",IF(Belegerfassung!L2883&lt;&gt;"",IF(Belegerfassung!J2883&lt;&gt;0,VLOOKUP(Belegerfassung!L2883,Abfrage!$A$2:$C$19,2,),VLOOKUP(Belegerfassung!L2883,Abfrage!$A$2:$C$19,3,)),"")))</f>
        <v/>
      </c>
      <c r="G2875" t="str">
        <f t="shared" si="132"/>
        <v/>
      </c>
      <c r="H2875" s="31" t="str">
        <f>IF(A2875&lt;&gt;"",-Belegerfassung!J2883+Belegerfassung!K2883,"")</f>
        <v/>
      </c>
      <c r="I2875" s="49" t="str">
        <f>IFERROR(IF(H2875&lt;&gt;"",Belegerfassung!L2883*100,""),IF(OR(Belegerfassung!L2883="Leistung EU - Erlöse",Belegerfassung!L2883="Lieferungen EU-Erlöse",Belegerfassung!L2883="EUST",Belegerfassung!L2883="Bauleistungen 20%")=TRUE,"",MID(Belegerfassung!L2883,4,2)))</f>
        <v/>
      </c>
      <c r="J2875" s="6" t="str">
        <f>IF(A2875&lt;&gt;"",LEFT(Belegerfassung!D2883,40),"")</f>
        <v/>
      </c>
      <c r="K2875" t="str">
        <f>IF(A2875&lt;&gt;"",VLOOKUP(D2875,Abfrage!$F$2:$G$21,2,FALSE),"")</f>
        <v/>
      </c>
      <c r="L2875" s="6" t="str">
        <f>IF(Belegerfassung!H2883&lt;&gt;"",Belegerfassung!H2883,"")</f>
        <v/>
      </c>
      <c r="M2875" t="str">
        <f>IFERROR(IF(Belegerfassung!E2883&lt;&gt;"",VLOOKUP(Belegerfassung!E2883,Abfrage!$L$2:$M$15,2,),""),"")</f>
        <v/>
      </c>
      <c r="N2875" t="str">
        <f t="shared" si="133"/>
        <v/>
      </c>
      <c r="O2875" t="str">
        <f t="shared" si="134"/>
        <v/>
      </c>
      <c r="P2875" t="str">
        <f>IF(Belegerfassung!G2883&lt;&gt;"",CONCATENATE(Belegerfassung!G2883,".pdf"),"")</f>
        <v/>
      </c>
    </row>
    <row r="2876" spans="1:16">
      <c r="A2876" t="str">
        <f>IF(Belegerfassung!C2884&lt;&gt;"",0,"")</f>
        <v/>
      </c>
      <c r="B2876" t="str">
        <f>IFERROR(VLOOKUP(Belegerfassung!I2884,Konten!A:D,2,FALSE),"")</f>
        <v/>
      </c>
      <c r="C2876" t="str">
        <f>IF(A2876&lt;&gt;"",TEXT(Belegerfassung!C2884,"TT.MM.JJJJ"),"")</f>
        <v/>
      </c>
      <c r="D2876" t="str">
        <f>IFERROR(VLOOKUP(Belegerfassung!A2884,Abfrage!$E$2:$F$20,2,FALSE),"")</f>
        <v/>
      </c>
      <c r="E2876" t="str">
        <f>IF(A2876&lt;&gt;"",Belegerfassung!B2884,"")</f>
        <v/>
      </c>
      <c r="F2876" t="str">
        <f>IF(Belegerfassung!L2884="","",IF(Belegerfassung!L2884&lt;&gt;"",IF(Belegerfassung!L2884&lt;&gt;"",IF(Belegerfassung!J2884&lt;&gt;0,VLOOKUP(Belegerfassung!L2884,Abfrage!$A$2:$C$19,2,),VLOOKUP(Belegerfassung!L2884,Abfrage!$A$2:$C$19,3,)),"")))</f>
        <v/>
      </c>
      <c r="G2876" t="str">
        <f t="shared" si="132"/>
        <v/>
      </c>
      <c r="H2876" s="31" t="str">
        <f>IF(A2876&lt;&gt;"",-Belegerfassung!J2884+Belegerfassung!K2884,"")</f>
        <v/>
      </c>
      <c r="I2876" s="49" t="str">
        <f>IFERROR(IF(H2876&lt;&gt;"",Belegerfassung!L2884*100,""),IF(OR(Belegerfassung!L2884="Leistung EU - Erlöse",Belegerfassung!L2884="Lieferungen EU-Erlöse",Belegerfassung!L2884="EUST",Belegerfassung!L2884="Bauleistungen 20%")=TRUE,"",MID(Belegerfassung!L2884,4,2)))</f>
        <v/>
      </c>
      <c r="J2876" s="6" t="str">
        <f>IF(A2876&lt;&gt;"",LEFT(Belegerfassung!D2884,40),"")</f>
        <v/>
      </c>
      <c r="K2876" t="str">
        <f>IF(A2876&lt;&gt;"",VLOOKUP(D2876,Abfrage!$F$2:$G$21,2,FALSE),"")</f>
        <v/>
      </c>
      <c r="L2876" s="6" t="str">
        <f>IF(Belegerfassung!H2884&lt;&gt;"",Belegerfassung!H2884,"")</f>
        <v/>
      </c>
      <c r="M2876" t="str">
        <f>IFERROR(IF(Belegerfassung!E2884&lt;&gt;"",VLOOKUP(Belegerfassung!E2884,Abfrage!$L$2:$M$15,2,),""),"")</f>
        <v/>
      </c>
      <c r="N2876" t="str">
        <f t="shared" si="133"/>
        <v/>
      </c>
      <c r="O2876" t="str">
        <f t="shared" si="134"/>
        <v/>
      </c>
      <c r="P2876" t="str">
        <f>IF(Belegerfassung!G2884&lt;&gt;"",CONCATENATE(Belegerfassung!G2884,".pdf"),"")</f>
        <v/>
      </c>
    </row>
    <row r="2877" spans="1:16">
      <c r="A2877" t="str">
        <f>IF(Belegerfassung!C2885&lt;&gt;"",0,"")</f>
        <v/>
      </c>
      <c r="B2877" t="str">
        <f>IFERROR(VLOOKUP(Belegerfassung!I2885,Konten!A:D,2,FALSE),"")</f>
        <v/>
      </c>
      <c r="C2877" t="str">
        <f>IF(A2877&lt;&gt;"",TEXT(Belegerfassung!C2885,"TT.MM.JJJJ"),"")</f>
        <v/>
      </c>
      <c r="D2877" t="str">
        <f>IFERROR(VLOOKUP(Belegerfassung!A2885,Abfrage!$E$2:$F$20,2,FALSE),"")</f>
        <v/>
      </c>
      <c r="E2877" t="str">
        <f>IF(A2877&lt;&gt;"",Belegerfassung!B2885,"")</f>
        <v/>
      </c>
      <c r="F2877" t="str">
        <f>IF(Belegerfassung!L2885="","",IF(Belegerfassung!L2885&lt;&gt;"",IF(Belegerfassung!L2885&lt;&gt;"",IF(Belegerfassung!J2885&lt;&gt;0,VLOOKUP(Belegerfassung!L2885,Abfrage!$A$2:$C$19,2,),VLOOKUP(Belegerfassung!L2885,Abfrage!$A$2:$C$19,3,)),"")))</f>
        <v/>
      </c>
      <c r="G2877" t="str">
        <f t="shared" si="132"/>
        <v/>
      </c>
      <c r="H2877" s="31" t="str">
        <f>IF(A2877&lt;&gt;"",-Belegerfassung!J2885+Belegerfassung!K2885,"")</f>
        <v/>
      </c>
      <c r="I2877" s="49" t="str">
        <f>IFERROR(IF(H2877&lt;&gt;"",Belegerfassung!L2885*100,""),IF(OR(Belegerfassung!L2885="Leistung EU - Erlöse",Belegerfassung!L2885="Lieferungen EU-Erlöse",Belegerfassung!L2885="EUST",Belegerfassung!L2885="Bauleistungen 20%")=TRUE,"",MID(Belegerfassung!L2885,4,2)))</f>
        <v/>
      </c>
      <c r="J2877" s="6" t="str">
        <f>IF(A2877&lt;&gt;"",LEFT(Belegerfassung!D2885,40),"")</f>
        <v/>
      </c>
      <c r="K2877" t="str">
        <f>IF(A2877&lt;&gt;"",VLOOKUP(D2877,Abfrage!$F$2:$G$21,2,FALSE),"")</f>
        <v/>
      </c>
      <c r="L2877" s="6" t="str">
        <f>IF(Belegerfassung!H2885&lt;&gt;"",Belegerfassung!H2885,"")</f>
        <v/>
      </c>
      <c r="M2877" t="str">
        <f>IFERROR(IF(Belegerfassung!E2885&lt;&gt;"",VLOOKUP(Belegerfassung!E2885,Abfrage!$L$2:$M$15,2,),""),"")</f>
        <v/>
      </c>
      <c r="N2877" t="str">
        <f t="shared" si="133"/>
        <v/>
      </c>
      <c r="O2877" t="str">
        <f t="shared" si="134"/>
        <v/>
      </c>
      <c r="P2877" t="str">
        <f>IF(Belegerfassung!G2885&lt;&gt;"",CONCATENATE(Belegerfassung!G2885,".pdf"),"")</f>
        <v/>
      </c>
    </row>
    <row r="2878" spans="1:16">
      <c r="A2878" t="str">
        <f>IF(Belegerfassung!C2886&lt;&gt;"",0,"")</f>
        <v/>
      </c>
      <c r="B2878" t="str">
        <f>IFERROR(VLOOKUP(Belegerfassung!I2886,Konten!A:D,2,FALSE),"")</f>
        <v/>
      </c>
      <c r="C2878" t="str">
        <f>IF(A2878&lt;&gt;"",TEXT(Belegerfassung!C2886,"TT.MM.JJJJ"),"")</f>
        <v/>
      </c>
      <c r="D2878" t="str">
        <f>IFERROR(VLOOKUP(Belegerfassung!A2886,Abfrage!$E$2:$F$20,2,FALSE),"")</f>
        <v/>
      </c>
      <c r="E2878" t="str">
        <f>IF(A2878&lt;&gt;"",Belegerfassung!B2886,"")</f>
        <v/>
      </c>
      <c r="F2878" t="str">
        <f>IF(Belegerfassung!L2886="","",IF(Belegerfassung!L2886&lt;&gt;"",IF(Belegerfassung!L2886&lt;&gt;"",IF(Belegerfassung!J2886&lt;&gt;0,VLOOKUP(Belegerfassung!L2886,Abfrage!$A$2:$C$19,2,),VLOOKUP(Belegerfassung!L2886,Abfrage!$A$2:$C$19,3,)),"")))</f>
        <v/>
      </c>
      <c r="G2878" t="str">
        <f t="shared" si="132"/>
        <v/>
      </c>
      <c r="H2878" s="31" t="str">
        <f>IF(A2878&lt;&gt;"",-Belegerfassung!J2886+Belegerfassung!K2886,"")</f>
        <v/>
      </c>
      <c r="I2878" s="49" t="str">
        <f>IFERROR(IF(H2878&lt;&gt;"",Belegerfassung!L2886*100,""),IF(OR(Belegerfassung!L2886="Leistung EU - Erlöse",Belegerfassung!L2886="Lieferungen EU-Erlöse",Belegerfassung!L2886="EUST",Belegerfassung!L2886="Bauleistungen 20%")=TRUE,"",MID(Belegerfassung!L2886,4,2)))</f>
        <v/>
      </c>
      <c r="J2878" s="6" t="str">
        <f>IF(A2878&lt;&gt;"",LEFT(Belegerfassung!D2886,40),"")</f>
        <v/>
      </c>
      <c r="K2878" t="str">
        <f>IF(A2878&lt;&gt;"",VLOOKUP(D2878,Abfrage!$F$2:$G$21,2,FALSE),"")</f>
        <v/>
      </c>
      <c r="L2878" s="6" t="str">
        <f>IF(Belegerfassung!H2886&lt;&gt;"",Belegerfassung!H2886,"")</f>
        <v/>
      </c>
      <c r="M2878" t="str">
        <f>IFERROR(IF(Belegerfassung!E2886&lt;&gt;"",VLOOKUP(Belegerfassung!E2886,Abfrage!$L$2:$M$15,2,),""),"")</f>
        <v/>
      </c>
      <c r="N2878" t="str">
        <f t="shared" si="133"/>
        <v/>
      </c>
      <c r="O2878" t="str">
        <f t="shared" si="134"/>
        <v/>
      </c>
      <c r="P2878" t="str">
        <f>IF(Belegerfassung!G2886&lt;&gt;"",CONCATENATE(Belegerfassung!G2886,".pdf"),"")</f>
        <v/>
      </c>
    </row>
    <row r="2879" spans="1:16">
      <c r="A2879" t="str">
        <f>IF(Belegerfassung!C2887&lt;&gt;"",0,"")</f>
        <v/>
      </c>
      <c r="B2879" t="str">
        <f>IFERROR(VLOOKUP(Belegerfassung!I2887,Konten!A:D,2,FALSE),"")</f>
        <v/>
      </c>
      <c r="C2879" t="str">
        <f>IF(A2879&lt;&gt;"",TEXT(Belegerfassung!C2887,"TT.MM.JJJJ"),"")</f>
        <v/>
      </c>
      <c r="D2879" t="str">
        <f>IFERROR(VLOOKUP(Belegerfassung!A2887,Abfrage!$E$2:$F$20,2,FALSE),"")</f>
        <v/>
      </c>
      <c r="E2879" t="str">
        <f>IF(A2879&lt;&gt;"",Belegerfassung!B2887,"")</f>
        <v/>
      </c>
      <c r="F2879" t="str">
        <f>IF(Belegerfassung!L2887="","",IF(Belegerfassung!L2887&lt;&gt;"",IF(Belegerfassung!L2887&lt;&gt;"",IF(Belegerfassung!J2887&lt;&gt;0,VLOOKUP(Belegerfassung!L2887,Abfrage!$A$2:$C$19,2,),VLOOKUP(Belegerfassung!L2887,Abfrage!$A$2:$C$19,3,)),"")))</f>
        <v/>
      </c>
      <c r="G2879" t="str">
        <f t="shared" si="132"/>
        <v/>
      </c>
      <c r="H2879" s="31" t="str">
        <f>IF(A2879&lt;&gt;"",-Belegerfassung!J2887+Belegerfassung!K2887,"")</f>
        <v/>
      </c>
      <c r="I2879" s="49" t="str">
        <f>IFERROR(IF(H2879&lt;&gt;"",Belegerfassung!L2887*100,""),IF(OR(Belegerfassung!L2887="Leistung EU - Erlöse",Belegerfassung!L2887="Lieferungen EU-Erlöse",Belegerfassung!L2887="EUST",Belegerfassung!L2887="Bauleistungen 20%")=TRUE,"",MID(Belegerfassung!L2887,4,2)))</f>
        <v/>
      </c>
      <c r="J2879" s="6" t="str">
        <f>IF(A2879&lt;&gt;"",LEFT(Belegerfassung!D2887,40),"")</f>
        <v/>
      </c>
      <c r="K2879" t="str">
        <f>IF(A2879&lt;&gt;"",VLOOKUP(D2879,Abfrage!$F$2:$G$21,2,FALSE),"")</f>
        <v/>
      </c>
      <c r="L2879" s="6" t="str">
        <f>IF(Belegerfassung!H2887&lt;&gt;"",Belegerfassung!H2887,"")</f>
        <v/>
      </c>
      <c r="M2879" t="str">
        <f>IFERROR(IF(Belegerfassung!E2887&lt;&gt;"",VLOOKUP(Belegerfassung!E2887,Abfrage!$L$2:$M$15,2,),""),"")</f>
        <v/>
      </c>
      <c r="N2879" t="str">
        <f t="shared" si="133"/>
        <v/>
      </c>
      <c r="O2879" t="str">
        <f t="shared" si="134"/>
        <v/>
      </c>
      <c r="P2879" t="str">
        <f>IF(Belegerfassung!G2887&lt;&gt;"",CONCATENATE(Belegerfassung!G2887,".pdf"),"")</f>
        <v/>
      </c>
    </row>
    <row r="2880" spans="1:16">
      <c r="A2880" t="str">
        <f>IF(Belegerfassung!C2888&lt;&gt;"",0,"")</f>
        <v/>
      </c>
      <c r="B2880" t="str">
        <f>IFERROR(VLOOKUP(Belegerfassung!I2888,Konten!A:D,2,FALSE),"")</f>
        <v/>
      </c>
      <c r="C2880" t="str">
        <f>IF(A2880&lt;&gt;"",TEXT(Belegerfassung!C2888,"TT.MM.JJJJ"),"")</f>
        <v/>
      </c>
      <c r="D2880" t="str">
        <f>IFERROR(VLOOKUP(Belegerfassung!A2888,Abfrage!$E$2:$F$20,2,FALSE),"")</f>
        <v/>
      </c>
      <c r="E2880" t="str">
        <f>IF(A2880&lt;&gt;"",Belegerfassung!B2888,"")</f>
        <v/>
      </c>
      <c r="F2880" t="str">
        <f>IF(Belegerfassung!L2888="","",IF(Belegerfassung!L2888&lt;&gt;"",IF(Belegerfassung!L2888&lt;&gt;"",IF(Belegerfassung!J2888&lt;&gt;0,VLOOKUP(Belegerfassung!L2888,Abfrage!$A$2:$C$19,2,),VLOOKUP(Belegerfassung!L2888,Abfrage!$A$2:$C$19,3,)),"")))</f>
        <v/>
      </c>
      <c r="G2880" t="str">
        <f t="shared" si="132"/>
        <v/>
      </c>
      <c r="H2880" s="31" t="str">
        <f>IF(A2880&lt;&gt;"",-Belegerfassung!J2888+Belegerfassung!K2888,"")</f>
        <v/>
      </c>
      <c r="I2880" s="49" t="str">
        <f>IFERROR(IF(H2880&lt;&gt;"",Belegerfassung!L2888*100,""),IF(OR(Belegerfassung!L2888="Leistung EU - Erlöse",Belegerfassung!L2888="Lieferungen EU-Erlöse",Belegerfassung!L2888="EUST",Belegerfassung!L2888="Bauleistungen 20%")=TRUE,"",MID(Belegerfassung!L2888,4,2)))</f>
        <v/>
      </c>
      <c r="J2880" s="6" t="str">
        <f>IF(A2880&lt;&gt;"",LEFT(Belegerfassung!D2888,40),"")</f>
        <v/>
      </c>
      <c r="K2880" t="str">
        <f>IF(A2880&lt;&gt;"",VLOOKUP(D2880,Abfrage!$F$2:$G$21,2,FALSE),"")</f>
        <v/>
      </c>
      <c r="L2880" s="6" t="str">
        <f>IF(Belegerfassung!H2888&lt;&gt;"",Belegerfassung!H2888,"")</f>
        <v/>
      </c>
      <c r="M2880" t="str">
        <f>IFERROR(IF(Belegerfassung!E2888&lt;&gt;"",VLOOKUP(Belegerfassung!E2888,Abfrage!$L$2:$M$15,2,),""),"")</f>
        <v/>
      </c>
      <c r="N2880" t="str">
        <f t="shared" si="133"/>
        <v/>
      </c>
      <c r="O2880" t="str">
        <f t="shared" si="134"/>
        <v/>
      </c>
      <c r="P2880" t="str">
        <f>IF(Belegerfassung!G2888&lt;&gt;"",CONCATENATE(Belegerfassung!G2888,".pdf"),"")</f>
        <v/>
      </c>
    </row>
    <row r="2881" spans="1:16">
      <c r="A2881" t="str">
        <f>IF(Belegerfassung!C2889&lt;&gt;"",0,"")</f>
        <v/>
      </c>
      <c r="B2881" t="str">
        <f>IFERROR(VLOOKUP(Belegerfassung!I2889,Konten!A:D,2,FALSE),"")</f>
        <v/>
      </c>
      <c r="C2881" t="str">
        <f>IF(A2881&lt;&gt;"",TEXT(Belegerfassung!C2889,"TT.MM.JJJJ"),"")</f>
        <v/>
      </c>
      <c r="D2881" t="str">
        <f>IFERROR(VLOOKUP(Belegerfassung!A2889,Abfrage!$E$2:$F$20,2,FALSE),"")</f>
        <v/>
      </c>
      <c r="E2881" t="str">
        <f>IF(A2881&lt;&gt;"",Belegerfassung!B2889,"")</f>
        <v/>
      </c>
      <c r="F2881" t="str">
        <f>IF(Belegerfassung!L2889="","",IF(Belegerfassung!L2889&lt;&gt;"",IF(Belegerfassung!L2889&lt;&gt;"",IF(Belegerfassung!J2889&lt;&gt;0,VLOOKUP(Belegerfassung!L2889,Abfrage!$A$2:$C$19,2,),VLOOKUP(Belegerfassung!L2889,Abfrage!$A$2:$C$19,3,)),"")))</f>
        <v/>
      </c>
      <c r="G2881" t="str">
        <f t="shared" si="132"/>
        <v/>
      </c>
      <c r="H2881" s="31" t="str">
        <f>IF(A2881&lt;&gt;"",-Belegerfassung!J2889+Belegerfassung!K2889,"")</f>
        <v/>
      </c>
      <c r="I2881" s="49" t="str">
        <f>IFERROR(IF(H2881&lt;&gt;"",Belegerfassung!L2889*100,""),IF(OR(Belegerfassung!L2889="Leistung EU - Erlöse",Belegerfassung!L2889="Lieferungen EU-Erlöse",Belegerfassung!L2889="EUST",Belegerfassung!L2889="Bauleistungen 20%")=TRUE,"",MID(Belegerfassung!L2889,4,2)))</f>
        <v/>
      </c>
      <c r="J2881" s="6" t="str">
        <f>IF(A2881&lt;&gt;"",LEFT(Belegerfassung!D2889,40),"")</f>
        <v/>
      </c>
      <c r="K2881" t="str">
        <f>IF(A2881&lt;&gt;"",VLOOKUP(D2881,Abfrage!$F$2:$G$21,2,FALSE),"")</f>
        <v/>
      </c>
      <c r="L2881" s="6" t="str">
        <f>IF(Belegerfassung!H2889&lt;&gt;"",Belegerfassung!H2889,"")</f>
        <v/>
      </c>
      <c r="M2881" t="str">
        <f>IFERROR(IF(Belegerfassung!E2889&lt;&gt;"",VLOOKUP(Belegerfassung!E2889,Abfrage!$L$2:$M$15,2,),""),"")</f>
        <v/>
      </c>
      <c r="N2881" t="str">
        <f t="shared" si="133"/>
        <v/>
      </c>
      <c r="O2881" t="str">
        <f t="shared" si="134"/>
        <v/>
      </c>
      <c r="P2881" t="str">
        <f>IF(Belegerfassung!G2889&lt;&gt;"",CONCATENATE(Belegerfassung!G2889,".pdf"),"")</f>
        <v/>
      </c>
    </row>
    <row r="2882" spans="1:16">
      <c r="A2882" t="str">
        <f>IF(Belegerfassung!C2890&lt;&gt;"",0,"")</f>
        <v/>
      </c>
      <c r="B2882" t="str">
        <f>IFERROR(VLOOKUP(Belegerfassung!I2890,Konten!A:D,2,FALSE),"")</f>
        <v/>
      </c>
      <c r="C2882" t="str">
        <f>IF(A2882&lt;&gt;"",TEXT(Belegerfassung!C2890,"TT.MM.JJJJ"),"")</f>
        <v/>
      </c>
      <c r="D2882" t="str">
        <f>IFERROR(VLOOKUP(Belegerfassung!A2890,Abfrage!$E$2:$F$20,2,FALSE),"")</f>
        <v/>
      </c>
      <c r="E2882" t="str">
        <f>IF(A2882&lt;&gt;"",Belegerfassung!B2890,"")</f>
        <v/>
      </c>
      <c r="F2882" t="str">
        <f>IF(Belegerfassung!L2890="","",IF(Belegerfassung!L2890&lt;&gt;"",IF(Belegerfassung!L2890&lt;&gt;"",IF(Belegerfassung!J2890&lt;&gt;0,VLOOKUP(Belegerfassung!L2890,Abfrage!$A$2:$C$19,2,),VLOOKUP(Belegerfassung!L2890,Abfrage!$A$2:$C$19,3,)),"")))</f>
        <v/>
      </c>
      <c r="G2882" t="str">
        <f t="shared" si="132"/>
        <v/>
      </c>
      <c r="H2882" s="31" t="str">
        <f>IF(A2882&lt;&gt;"",-Belegerfassung!J2890+Belegerfassung!K2890,"")</f>
        <v/>
      </c>
      <c r="I2882" s="49" t="str">
        <f>IFERROR(IF(H2882&lt;&gt;"",Belegerfassung!L2890*100,""),IF(OR(Belegerfassung!L2890="Leistung EU - Erlöse",Belegerfassung!L2890="Lieferungen EU-Erlöse",Belegerfassung!L2890="EUST",Belegerfassung!L2890="Bauleistungen 20%")=TRUE,"",MID(Belegerfassung!L2890,4,2)))</f>
        <v/>
      </c>
      <c r="J2882" s="6" t="str">
        <f>IF(A2882&lt;&gt;"",LEFT(Belegerfassung!D2890,40),"")</f>
        <v/>
      </c>
      <c r="K2882" t="str">
        <f>IF(A2882&lt;&gt;"",VLOOKUP(D2882,Abfrage!$F$2:$G$21,2,FALSE),"")</f>
        <v/>
      </c>
      <c r="L2882" s="6" t="str">
        <f>IF(Belegerfassung!H2890&lt;&gt;"",Belegerfassung!H2890,"")</f>
        <v/>
      </c>
      <c r="M2882" t="str">
        <f>IFERROR(IF(Belegerfassung!E2890&lt;&gt;"",VLOOKUP(Belegerfassung!E2890,Abfrage!$L$2:$M$15,2,),""),"")</f>
        <v/>
      </c>
      <c r="N2882" t="str">
        <f t="shared" si="133"/>
        <v/>
      </c>
      <c r="O2882" t="str">
        <f t="shared" si="134"/>
        <v/>
      </c>
      <c r="P2882" t="str">
        <f>IF(Belegerfassung!G2890&lt;&gt;"",CONCATENATE(Belegerfassung!G2890,".pdf"),"")</f>
        <v/>
      </c>
    </row>
    <row r="2883" spans="1:16">
      <c r="A2883" t="str">
        <f>IF(Belegerfassung!C2891&lt;&gt;"",0,"")</f>
        <v/>
      </c>
      <c r="B2883" t="str">
        <f>IFERROR(VLOOKUP(Belegerfassung!I2891,Konten!A:D,2,FALSE),"")</f>
        <v/>
      </c>
      <c r="C2883" t="str">
        <f>IF(A2883&lt;&gt;"",TEXT(Belegerfassung!C2891,"TT.MM.JJJJ"),"")</f>
        <v/>
      </c>
      <c r="D2883" t="str">
        <f>IFERROR(VLOOKUP(Belegerfassung!A2891,Abfrage!$E$2:$F$20,2,FALSE),"")</f>
        <v/>
      </c>
      <c r="E2883" t="str">
        <f>IF(A2883&lt;&gt;"",Belegerfassung!B2891,"")</f>
        <v/>
      </c>
      <c r="F2883" t="str">
        <f>IF(Belegerfassung!L2891="","",IF(Belegerfassung!L2891&lt;&gt;"",IF(Belegerfassung!L2891&lt;&gt;"",IF(Belegerfassung!J2891&lt;&gt;0,VLOOKUP(Belegerfassung!L2891,Abfrage!$A$2:$C$19,2,),VLOOKUP(Belegerfassung!L2891,Abfrage!$A$2:$C$19,3,)),"")))</f>
        <v/>
      </c>
      <c r="G2883" t="str">
        <f t="shared" ref="G2883:G2946" si="135">IF(A2883&lt;&gt;"",1,"")</f>
        <v/>
      </c>
      <c r="H2883" s="31" t="str">
        <f>IF(A2883&lt;&gt;"",-Belegerfassung!J2891+Belegerfassung!K2891,"")</f>
        <v/>
      </c>
      <c r="I2883" s="49" t="str">
        <f>IFERROR(IF(H2883&lt;&gt;"",Belegerfassung!L2891*100,""),IF(OR(Belegerfassung!L2891="Leistung EU - Erlöse",Belegerfassung!L2891="Lieferungen EU-Erlöse",Belegerfassung!L2891="EUST",Belegerfassung!L2891="Bauleistungen 20%")=TRUE,"",MID(Belegerfassung!L2891,4,2)))</f>
        <v/>
      </c>
      <c r="J2883" s="6" t="str">
        <f>IF(A2883&lt;&gt;"",LEFT(Belegerfassung!D2891,40),"")</f>
        <v/>
      </c>
      <c r="K2883" t="str">
        <f>IF(A2883&lt;&gt;"",VLOOKUP(D2883,Abfrage!$F$2:$G$21,2,FALSE),"")</f>
        <v/>
      </c>
      <c r="L2883" s="6" t="str">
        <f>IF(Belegerfassung!H2891&lt;&gt;"",Belegerfassung!H2891,"")</f>
        <v/>
      </c>
      <c r="M2883" t="str">
        <f>IFERROR(IF(Belegerfassung!E2891&lt;&gt;"",VLOOKUP(Belegerfassung!E2891,Abfrage!$L$2:$M$15,2,),""),"")</f>
        <v/>
      </c>
      <c r="N2883" t="str">
        <f t="shared" ref="N2883:N2946" si="136">IF(A2883&lt;&gt;"","E","")</f>
        <v/>
      </c>
      <c r="O2883" t="str">
        <f t="shared" ref="O2883:O2946" si="137">IF(A2883&lt;&gt;"","A","")</f>
        <v/>
      </c>
      <c r="P2883" t="str">
        <f>IF(Belegerfassung!G2891&lt;&gt;"",CONCATENATE(Belegerfassung!G2891,".pdf"),"")</f>
        <v/>
      </c>
    </row>
    <row r="2884" spans="1:16">
      <c r="A2884" t="str">
        <f>IF(Belegerfassung!C2892&lt;&gt;"",0,"")</f>
        <v/>
      </c>
      <c r="B2884" t="str">
        <f>IFERROR(VLOOKUP(Belegerfassung!I2892,Konten!A:D,2,FALSE),"")</f>
        <v/>
      </c>
      <c r="C2884" t="str">
        <f>IF(A2884&lt;&gt;"",TEXT(Belegerfassung!C2892,"TT.MM.JJJJ"),"")</f>
        <v/>
      </c>
      <c r="D2884" t="str">
        <f>IFERROR(VLOOKUP(Belegerfassung!A2892,Abfrage!$E$2:$F$20,2,FALSE),"")</f>
        <v/>
      </c>
      <c r="E2884" t="str">
        <f>IF(A2884&lt;&gt;"",Belegerfassung!B2892,"")</f>
        <v/>
      </c>
      <c r="F2884" t="str">
        <f>IF(Belegerfassung!L2892="","",IF(Belegerfassung!L2892&lt;&gt;"",IF(Belegerfassung!L2892&lt;&gt;"",IF(Belegerfassung!J2892&lt;&gt;0,VLOOKUP(Belegerfassung!L2892,Abfrage!$A$2:$C$19,2,),VLOOKUP(Belegerfassung!L2892,Abfrage!$A$2:$C$19,3,)),"")))</f>
        <v/>
      </c>
      <c r="G2884" t="str">
        <f t="shared" si="135"/>
        <v/>
      </c>
      <c r="H2884" s="31" t="str">
        <f>IF(A2884&lt;&gt;"",-Belegerfassung!J2892+Belegerfassung!K2892,"")</f>
        <v/>
      </c>
      <c r="I2884" s="49" t="str">
        <f>IFERROR(IF(H2884&lt;&gt;"",Belegerfassung!L2892*100,""),IF(OR(Belegerfassung!L2892="Leistung EU - Erlöse",Belegerfassung!L2892="Lieferungen EU-Erlöse",Belegerfassung!L2892="EUST",Belegerfassung!L2892="Bauleistungen 20%")=TRUE,"",MID(Belegerfassung!L2892,4,2)))</f>
        <v/>
      </c>
      <c r="J2884" s="6" t="str">
        <f>IF(A2884&lt;&gt;"",LEFT(Belegerfassung!D2892,40),"")</f>
        <v/>
      </c>
      <c r="K2884" t="str">
        <f>IF(A2884&lt;&gt;"",VLOOKUP(D2884,Abfrage!$F$2:$G$21,2,FALSE),"")</f>
        <v/>
      </c>
      <c r="L2884" s="6" t="str">
        <f>IF(Belegerfassung!H2892&lt;&gt;"",Belegerfassung!H2892,"")</f>
        <v/>
      </c>
      <c r="M2884" t="str">
        <f>IFERROR(IF(Belegerfassung!E2892&lt;&gt;"",VLOOKUP(Belegerfassung!E2892,Abfrage!$L$2:$M$15,2,),""),"")</f>
        <v/>
      </c>
      <c r="N2884" t="str">
        <f t="shared" si="136"/>
        <v/>
      </c>
      <c r="O2884" t="str">
        <f t="shared" si="137"/>
        <v/>
      </c>
      <c r="P2884" t="str">
        <f>IF(Belegerfassung!G2892&lt;&gt;"",CONCATENATE(Belegerfassung!G2892,".pdf"),"")</f>
        <v/>
      </c>
    </row>
    <row r="2885" spans="1:16">
      <c r="A2885" t="str">
        <f>IF(Belegerfassung!C2893&lt;&gt;"",0,"")</f>
        <v/>
      </c>
      <c r="B2885" t="str">
        <f>IFERROR(VLOOKUP(Belegerfassung!I2893,Konten!A:D,2,FALSE),"")</f>
        <v/>
      </c>
      <c r="C2885" t="str">
        <f>IF(A2885&lt;&gt;"",TEXT(Belegerfassung!C2893,"TT.MM.JJJJ"),"")</f>
        <v/>
      </c>
      <c r="D2885" t="str">
        <f>IFERROR(VLOOKUP(Belegerfassung!A2893,Abfrage!$E$2:$F$20,2,FALSE),"")</f>
        <v/>
      </c>
      <c r="E2885" t="str">
        <f>IF(A2885&lt;&gt;"",Belegerfassung!B2893,"")</f>
        <v/>
      </c>
      <c r="F2885" t="str">
        <f>IF(Belegerfassung!L2893="","",IF(Belegerfassung!L2893&lt;&gt;"",IF(Belegerfassung!L2893&lt;&gt;"",IF(Belegerfassung!J2893&lt;&gt;0,VLOOKUP(Belegerfassung!L2893,Abfrage!$A$2:$C$19,2,),VLOOKUP(Belegerfassung!L2893,Abfrage!$A$2:$C$19,3,)),"")))</f>
        <v/>
      </c>
      <c r="G2885" t="str">
        <f t="shared" si="135"/>
        <v/>
      </c>
      <c r="H2885" s="31" t="str">
        <f>IF(A2885&lt;&gt;"",-Belegerfassung!J2893+Belegerfassung!K2893,"")</f>
        <v/>
      </c>
      <c r="I2885" s="49" t="str">
        <f>IFERROR(IF(H2885&lt;&gt;"",Belegerfassung!L2893*100,""),IF(OR(Belegerfassung!L2893="Leistung EU - Erlöse",Belegerfassung!L2893="Lieferungen EU-Erlöse",Belegerfassung!L2893="EUST",Belegerfassung!L2893="Bauleistungen 20%")=TRUE,"",MID(Belegerfassung!L2893,4,2)))</f>
        <v/>
      </c>
      <c r="J2885" s="6" t="str">
        <f>IF(A2885&lt;&gt;"",LEFT(Belegerfassung!D2893,40),"")</f>
        <v/>
      </c>
      <c r="K2885" t="str">
        <f>IF(A2885&lt;&gt;"",VLOOKUP(D2885,Abfrage!$F$2:$G$21,2,FALSE),"")</f>
        <v/>
      </c>
      <c r="L2885" s="6" t="str">
        <f>IF(Belegerfassung!H2893&lt;&gt;"",Belegerfassung!H2893,"")</f>
        <v/>
      </c>
      <c r="M2885" t="str">
        <f>IFERROR(IF(Belegerfassung!E2893&lt;&gt;"",VLOOKUP(Belegerfassung!E2893,Abfrage!$L$2:$M$15,2,),""),"")</f>
        <v/>
      </c>
      <c r="N2885" t="str">
        <f t="shared" si="136"/>
        <v/>
      </c>
      <c r="O2885" t="str">
        <f t="shared" si="137"/>
        <v/>
      </c>
      <c r="P2885" t="str">
        <f>IF(Belegerfassung!G2893&lt;&gt;"",CONCATENATE(Belegerfassung!G2893,".pdf"),"")</f>
        <v/>
      </c>
    </row>
    <row r="2886" spans="1:16">
      <c r="A2886" t="str">
        <f>IF(Belegerfassung!C2894&lt;&gt;"",0,"")</f>
        <v/>
      </c>
      <c r="B2886" t="str">
        <f>IFERROR(VLOOKUP(Belegerfassung!I2894,Konten!A:D,2,FALSE),"")</f>
        <v/>
      </c>
      <c r="C2886" t="str">
        <f>IF(A2886&lt;&gt;"",TEXT(Belegerfassung!C2894,"TT.MM.JJJJ"),"")</f>
        <v/>
      </c>
      <c r="D2886" t="str">
        <f>IFERROR(VLOOKUP(Belegerfassung!A2894,Abfrage!$E$2:$F$20,2,FALSE),"")</f>
        <v/>
      </c>
      <c r="E2886" t="str">
        <f>IF(A2886&lt;&gt;"",Belegerfassung!B2894,"")</f>
        <v/>
      </c>
      <c r="F2886" t="str">
        <f>IF(Belegerfassung!L2894="","",IF(Belegerfassung!L2894&lt;&gt;"",IF(Belegerfassung!L2894&lt;&gt;"",IF(Belegerfassung!J2894&lt;&gt;0,VLOOKUP(Belegerfassung!L2894,Abfrage!$A$2:$C$19,2,),VLOOKUP(Belegerfassung!L2894,Abfrage!$A$2:$C$19,3,)),"")))</f>
        <v/>
      </c>
      <c r="G2886" t="str">
        <f t="shared" si="135"/>
        <v/>
      </c>
      <c r="H2886" s="31" t="str">
        <f>IF(A2886&lt;&gt;"",-Belegerfassung!J2894+Belegerfassung!K2894,"")</f>
        <v/>
      </c>
      <c r="I2886" s="49" t="str">
        <f>IFERROR(IF(H2886&lt;&gt;"",Belegerfassung!L2894*100,""),IF(OR(Belegerfassung!L2894="Leistung EU - Erlöse",Belegerfassung!L2894="Lieferungen EU-Erlöse",Belegerfassung!L2894="EUST",Belegerfassung!L2894="Bauleistungen 20%")=TRUE,"",MID(Belegerfassung!L2894,4,2)))</f>
        <v/>
      </c>
      <c r="J2886" s="6" t="str">
        <f>IF(A2886&lt;&gt;"",LEFT(Belegerfassung!D2894,40),"")</f>
        <v/>
      </c>
      <c r="K2886" t="str">
        <f>IF(A2886&lt;&gt;"",VLOOKUP(D2886,Abfrage!$F$2:$G$21,2,FALSE),"")</f>
        <v/>
      </c>
      <c r="L2886" s="6" t="str">
        <f>IF(Belegerfassung!H2894&lt;&gt;"",Belegerfassung!H2894,"")</f>
        <v/>
      </c>
      <c r="M2886" t="str">
        <f>IFERROR(IF(Belegerfassung!E2894&lt;&gt;"",VLOOKUP(Belegerfassung!E2894,Abfrage!$L$2:$M$15,2,),""),"")</f>
        <v/>
      </c>
      <c r="N2886" t="str">
        <f t="shared" si="136"/>
        <v/>
      </c>
      <c r="O2886" t="str">
        <f t="shared" si="137"/>
        <v/>
      </c>
      <c r="P2886" t="str">
        <f>IF(Belegerfassung!G2894&lt;&gt;"",CONCATENATE(Belegerfassung!G2894,".pdf"),"")</f>
        <v/>
      </c>
    </row>
    <row r="2887" spans="1:16">
      <c r="A2887" t="str">
        <f>IF(Belegerfassung!C2895&lt;&gt;"",0,"")</f>
        <v/>
      </c>
      <c r="B2887" t="str">
        <f>IFERROR(VLOOKUP(Belegerfassung!I2895,Konten!A:D,2,FALSE),"")</f>
        <v/>
      </c>
      <c r="C2887" t="str">
        <f>IF(A2887&lt;&gt;"",TEXT(Belegerfassung!C2895,"TT.MM.JJJJ"),"")</f>
        <v/>
      </c>
      <c r="D2887" t="str">
        <f>IFERROR(VLOOKUP(Belegerfassung!A2895,Abfrage!$E$2:$F$20,2,FALSE),"")</f>
        <v/>
      </c>
      <c r="E2887" t="str">
        <f>IF(A2887&lt;&gt;"",Belegerfassung!B2895,"")</f>
        <v/>
      </c>
      <c r="F2887" t="str">
        <f>IF(Belegerfassung!L2895="","",IF(Belegerfassung!L2895&lt;&gt;"",IF(Belegerfassung!L2895&lt;&gt;"",IF(Belegerfassung!J2895&lt;&gt;0,VLOOKUP(Belegerfassung!L2895,Abfrage!$A$2:$C$19,2,),VLOOKUP(Belegerfassung!L2895,Abfrage!$A$2:$C$19,3,)),"")))</f>
        <v/>
      </c>
      <c r="G2887" t="str">
        <f t="shared" si="135"/>
        <v/>
      </c>
      <c r="H2887" s="31" t="str">
        <f>IF(A2887&lt;&gt;"",-Belegerfassung!J2895+Belegerfassung!K2895,"")</f>
        <v/>
      </c>
      <c r="I2887" s="49" t="str">
        <f>IFERROR(IF(H2887&lt;&gt;"",Belegerfassung!L2895*100,""),IF(OR(Belegerfassung!L2895="Leistung EU - Erlöse",Belegerfassung!L2895="Lieferungen EU-Erlöse",Belegerfassung!L2895="EUST",Belegerfassung!L2895="Bauleistungen 20%")=TRUE,"",MID(Belegerfassung!L2895,4,2)))</f>
        <v/>
      </c>
      <c r="J2887" s="6" t="str">
        <f>IF(A2887&lt;&gt;"",LEFT(Belegerfassung!D2895,40),"")</f>
        <v/>
      </c>
      <c r="K2887" t="str">
        <f>IF(A2887&lt;&gt;"",VLOOKUP(D2887,Abfrage!$F$2:$G$21,2,FALSE),"")</f>
        <v/>
      </c>
      <c r="L2887" s="6" t="str">
        <f>IF(Belegerfassung!H2895&lt;&gt;"",Belegerfassung!H2895,"")</f>
        <v/>
      </c>
      <c r="M2887" t="str">
        <f>IFERROR(IF(Belegerfassung!E2895&lt;&gt;"",VLOOKUP(Belegerfassung!E2895,Abfrage!$L$2:$M$15,2,),""),"")</f>
        <v/>
      </c>
      <c r="N2887" t="str">
        <f t="shared" si="136"/>
        <v/>
      </c>
      <c r="O2887" t="str">
        <f t="shared" si="137"/>
        <v/>
      </c>
      <c r="P2887" t="str">
        <f>IF(Belegerfassung!G2895&lt;&gt;"",CONCATENATE(Belegerfassung!G2895,".pdf"),"")</f>
        <v/>
      </c>
    </row>
    <row r="2888" spans="1:16">
      <c r="A2888" t="str">
        <f>IF(Belegerfassung!C2896&lt;&gt;"",0,"")</f>
        <v/>
      </c>
      <c r="B2888" t="str">
        <f>IFERROR(VLOOKUP(Belegerfassung!I2896,Konten!A:D,2,FALSE),"")</f>
        <v/>
      </c>
      <c r="C2888" t="str">
        <f>IF(A2888&lt;&gt;"",TEXT(Belegerfassung!C2896,"TT.MM.JJJJ"),"")</f>
        <v/>
      </c>
      <c r="D2888" t="str">
        <f>IFERROR(VLOOKUP(Belegerfassung!A2896,Abfrage!$E$2:$F$20,2,FALSE),"")</f>
        <v/>
      </c>
      <c r="E2888" t="str">
        <f>IF(A2888&lt;&gt;"",Belegerfassung!B2896,"")</f>
        <v/>
      </c>
      <c r="F2888" t="str">
        <f>IF(Belegerfassung!L2896="","",IF(Belegerfassung!L2896&lt;&gt;"",IF(Belegerfassung!L2896&lt;&gt;"",IF(Belegerfassung!J2896&lt;&gt;0,VLOOKUP(Belegerfassung!L2896,Abfrage!$A$2:$C$19,2,),VLOOKUP(Belegerfassung!L2896,Abfrage!$A$2:$C$19,3,)),"")))</f>
        <v/>
      </c>
      <c r="G2888" t="str">
        <f t="shared" si="135"/>
        <v/>
      </c>
      <c r="H2888" s="31" t="str">
        <f>IF(A2888&lt;&gt;"",-Belegerfassung!J2896+Belegerfassung!K2896,"")</f>
        <v/>
      </c>
      <c r="I2888" s="49" t="str">
        <f>IFERROR(IF(H2888&lt;&gt;"",Belegerfassung!L2896*100,""),IF(OR(Belegerfassung!L2896="Leistung EU - Erlöse",Belegerfassung!L2896="Lieferungen EU-Erlöse",Belegerfassung!L2896="EUST",Belegerfassung!L2896="Bauleistungen 20%")=TRUE,"",MID(Belegerfassung!L2896,4,2)))</f>
        <v/>
      </c>
      <c r="J2888" s="6" t="str">
        <f>IF(A2888&lt;&gt;"",LEFT(Belegerfassung!D2896,40),"")</f>
        <v/>
      </c>
      <c r="K2888" t="str">
        <f>IF(A2888&lt;&gt;"",VLOOKUP(D2888,Abfrage!$F$2:$G$21,2,FALSE),"")</f>
        <v/>
      </c>
      <c r="L2888" s="6" t="str">
        <f>IF(Belegerfassung!H2896&lt;&gt;"",Belegerfassung!H2896,"")</f>
        <v/>
      </c>
      <c r="M2888" t="str">
        <f>IFERROR(IF(Belegerfassung!E2896&lt;&gt;"",VLOOKUP(Belegerfassung!E2896,Abfrage!$L$2:$M$15,2,),""),"")</f>
        <v/>
      </c>
      <c r="N2888" t="str">
        <f t="shared" si="136"/>
        <v/>
      </c>
      <c r="O2888" t="str">
        <f t="shared" si="137"/>
        <v/>
      </c>
      <c r="P2888" t="str">
        <f>IF(Belegerfassung!G2896&lt;&gt;"",CONCATENATE(Belegerfassung!G2896,".pdf"),"")</f>
        <v/>
      </c>
    </row>
    <row r="2889" spans="1:16">
      <c r="A2889" t="str">
        <f>IF(Belegerfassung!C2897&lt;&gt;"",0,"")</f>
        <v/>
      </c>
      <c r="B2889" t="str">
        <f>IFERROR(VLOOKUP(Belegerfassung!I2897,Konten!A:D,2,FALSE),"")</f>
        <v/>
      </c>
      <c r="C2889" t="str">
        <f>IF(A2889&lt;&gt;"",TEXT(Belegerfassung!C2897,"TT.MM.JJJJ"),"")</f>
        <v/>
      </c>
      <c r="D2889" t="str">
        <f>IFERROR(VLOOKUP(Belegerfassung!A2897,Abfrage!$E$2:$F$20,2,FALSE),"")</f>
        <v/>
      </c>
      <c r="E2889" t="str">
        <f>IF(A2889&lt;&gt;"",Belegerfassung!B2897,"")</f>
        <v/>
      </c>
      <c r="F2889" t="str">
        <f>IF(Belegerfassung!L2897="","",IF(Belegerfassung!L2897&lt;&gt;"",IF(Belegerfassung!L2897&lt;&gt;"",IF(Belegerfassung!J2897&lt;&gt;0,VLOOKUP(Belegerfassung!L2897,Abfrage!$A$2:$C$19,2,),VLOOKUP(Belegerfassung!L2897,Abfrage!$A$2:$C$19,3,)),"")))</f>
        <v/>
      </c>
      <c r="G2889" t="str">
        <f t="shared" si="135"/>
        <v/>
      </c>
      <c r="H2889" s="31" t="str">
        <f>IF(A2889&lt;&gt;"",-Belegerfassung!J2897+Belegerfassung!K2897,"")</f>
        <v/>
      </c>
      <c r="I2889" s="49" t="str">
        <f>IFERROR(IF(H2889&lt;&gt;"",Belegerfassung!L2897*100,""),IF(OR(Belegerfassung!L2897="Leistung EU - Erlöse",Belegerfassung!L2897="Lieferungen EU-Erlöse",Belegerfassung!L2897="EUST",Belegerfassung!L2897="Bauleistungen 20%")=TRUE,"",MID(Belegerfassung!L2897,4,2)))</f>
        <v/>
      </c>
      <c r="J2889" s="6" t="str">
        <f>IF(A2889&lt;&gt;"",LEFT(Belegerfassung!D2897,40),"")</f>
        <v/>
      </c>
      <c r="K2889" t="str">
        <f>IF(A2889&lt;&gt;"",VLOOKUP(D2889,Abfrage!$F$2:$G$21,2,FALSE),"")</f>
        <v/>
      </c>
      <c r="L2889" s="6" t="str">
        <f>IF(Belegerfassung!H2897&lt;&gt;"",Belegerfassung!H2897,"")</f>
        <v/>
      </c>
      <c r="M2889" t="str">
        <f>IFERROR(IF(Belegerfassung!E2897&lt;&gt;"",VLOOKUP(Belegerfassung!E2897,Abfrage!$L$2:$M$15,2,),""),"")</f>
        <v/>
      </c>
      <c r="N2889" t="str">
        <f t="shared" si="136"/>
        <v/>
      </c>
      <c r="O2889" t="str">
        <f t="shared" si="137"/>
        <v/>
      </c>
      <c r="P2889" t="str">
        <f>IF(Belegerfassung!G2897&lt;&gt;"",CONCATENATE(Belegerfassung!G2897,".pdf"),"")</f>
        <v/>
      </c>
    </row>
    <row r="2890" spans="1:16">
      <c r="A2890" t="str">
        <f>IF(Belegerfassung!C2898&lt;&gt;"",0,"")</f>
        <v/>
      </c>
      <c r="B2890" t="str">
        <f>IFERROR(VLOOKUP(Belegerfassung!I2898,Konten!A:D,2,FALSE),"")</f>
        <v/>
      </c>
      <c r="C2890" t="str">
        <f>IF(A2890&lt;&gt;"",TEXT(Belegerfassung!C2898,"TT.MM.JJJJ"),"")</f>
        <v/>
      </c>
      <c r="D2890" t="str">
        <f>IFERROR(VLOOKUP(Belegerfassung!A2898,Abfrage!$E$2:$F$20,2,FALSE),"")</f>
        <v/>
      </c>
      <c r="E2890" t="str">
        <f>IF(A2890&lt;&gt;"",Belegerfassung!B2898,"")</f>
        <v/>
      </c>
      <c r="F2890" t="str">
        <f>IF(Belegerfassung!L2898="","",IF(Belegerfassung!L2898&lt;&gt;"",IF(Belegerfassung!L2898&lt;&gt;"",IF(Belegerfassung!J2898&lt;&gt;0,VLOOKUP(Belegerfassung!L2898,Abfrage!$A$2:$C$19,2,),VLOOKUP(Belegerfassung!L2898,Abfrage!$A$2:$C$19,3,)),"")))</f>
        <v/>
      </c>
      <c r="G2890" t="str">
        <f t="shared" si="135"/>
        <v/>
      </c>
      <c r="H2890" s="31" t="str">
        <f>IF(A2890&lt;&gt;"",-Belegerfassung!J2898+Belegerfassung!K2898,"")</f>
        <v/>
      </c>
      <c r="I2890" s="49" t="str">
        <f>IFERROR(IF(H2890&lt;&gt;"",Belegerfassung!L2898*100,""),IF(OR(Belegerfassung!L2898="Leistung EU - Erlöse",Belegerfassung!L2898="Lieferungen EU-Erlöse",Belegerfassung!L2898="EUST",Belegerfassung!L2898="Bauleistungen 20%")=TRUE,"",MID(Belegerfassung!L2898,4,2)))</f>
        <v/>
      </c>
      <c r="J2890" s="6" t="str">
        <f>IF(A2890&lt;&gt;"",LEFT(Belegerfassung!D2898,40),"")</f>
        <v/>
      </c>
      <c r="K2890" t="str">
        <f>IF(A2890&lt;&gt;"",VLOOKUP(D2890,Abfrage!$F$2:$G$21,2,FALSE),"")</f>
        <v/>
      </c>
      <c r="L2890" s="6" t="str">
        <f>IF(Belegerfassung!H2898&lt;&gt;"",Belegerfassung!H2898,"")</f>
        <v/>
      </c>
      <c r="M2890" t="str">
        <f>IFERROR(IF(Belegerfassung!E2898&lt;&gt;"",VLOOKUP(Belegerfassung!E2898,Abfrage!$L$2:$M$15,2,),""),"")</f>
        <v/>
      </c>
      <c r="N2890" t="str">
        <f t="shared" si="136"/>
        <v/>
      </c>
      <c r="O2890" t="str">
        <f t="shared" si="137"/>
        <v/>
      </c>
      <c r="P2890" t="str">
        <f>IF(Belegerfassung!G2898&lt;&gt;"",CONCATENATE(Belegerfassung!G2898,".pdf"),"")</f>
        <v/>
      </c>
    </row>
    <row r="2891" spans="1:16">
      <c r="A2891" t="str">
        <f>IF(Belegerfassung!C2899&lt;&gt;"",0,"")</f>
        <v/>
      </c>
      <c r="B2891" t="str">
        <f>IFERROR(VLOOKUP(Belegerfassung!I2899,Konten!A:D,2,FALSE),"")</f>
        <v/>
      </c>
      <c r="C2891" t="str">
        <f>IF(A2891&lt;&gt;"",TEXT(Belegerfassung!C2899,"TT.MM.JJJJ"),"")</f>
        <v/>
      </c>
      <c r="D2891" t="str">
        <f>IFERROR(VLOOKUP(Belegerfassung!A2899,Abfrage!$E$2:$F$20,2,FALSE),"")</f>
        <v/>
      </c>
      <c r="E2891" t="str">
        <f>IF(A2891&lt;&gt;"",Belegerfassung!B2899,"")</f>
        <v/>
      </c>
      <c r="F2891" t="str">
        <f>IF(Belegerfassung!L2899="","",IF(Belegerfassung!L2899&lt;&gt;"",IF(Belegerfassung!L2899&lt;&gt;"",IF(Belegerfassung!J2899&lt;&gt;0,VLOOKUP(Belegerfassung!L2899,Abfrage!$A$2:$C$19,2,),VLOOKUP(Belegerfassung!L2899,Abfrage!$A$2:$C$19,3,)),"")))</f>
        <v/>
      </c>
      <c r="G2891" t="str">
        <f t="shared" si="135"/>
        <v/>
      </c>
      <c r="H2891" s="31" t="str">
        <f>IF(A2891&lt;&gt;"",-Belegerfassung!J2899+Belegerfassung!K2899,"")</f>
        <v/>
      </c>
      <c r="I2891" s="49" t="str">
        <f>IFERROR(IF(H2891&lt;&gt;"",Belegerfassung!L2899*100,""),IF(OR(Belegerfassung!L2899="Leistung EU - Erlöse",Belegerfassung!L2899="Lieferungen EU-Erlöse",Belegerfassung!L2899="EUST",Belegerfassung!L2899="Bauleistungen 20%")=TRUE,"",MID(Belegerfassung!L2899,4,2)))</f>
        <v/>
      </c>
      <c r="J2891" s="6" t="str">
        <f>IF(A2891&lt;&gt;"",LEFT(Belegerfassung!D2899,40),"")</f>
        <v/>
      </c>
      <c r="K2891" t="str">
        <f>IF(A2891&lt;&gt;"",VLOOKUP(D2891,Abfrage!$F$2:$G$21,2,FALSE),"")</f>
        <v/>
      </c>
      <c r="L2891" s="6" t="str">
        <f>IF(Belegerfassung!H2899&lt;&gt;"",Belegerfassung!H2899,"")</f>
        <v/>
      </c>
      <c r="M2891" t="str">
        <f>IFERROR(IF(Belegerfassung!E2899&lt;&gt;"",VLOOKUP(Belegerfassung!E2899,Abfrage!$L$2:$M$15,2,),""),"")</f>
        <v/>
      </c>
      <c r="N2891" t="str">
        <f t="shared" si="136"/>
        <v/>
      </c>
      <c r="O2891" t="str">
        <f t="shared" si="137"/>
        <v/>
      </c>
      <c r="P2891" t="str">
        <f>IF(Belegerfassung!G2899&lt;&gt;"",CONCATENATE(Belegerfassung!G2899,".pdf"),"")</f>
        <v/>
      </c>
    </row>
    <row r="2892" spans="1:16">
      <c r="A2892" t="str">
        <f>IF(Belegerfassung!C2900&lt;&gt;"",0,"")</f>
        <v/>
      </c>
      <c r="B2892" t="str">
        <f>IFERROR(VLOOKUP(Belegerfassung!I2900,Konten!A:D,2,FALSE),"")</f>
        <v/>
      </c>
      <c r="C2892" t="str">
        <f>IF(A2892&lt;&gt;"",TEXT(Belegerfassung!C2900,"TT.MM.JJJJ"),"")</f>
        <v/>
      </c>
      <c r="D2892" t="str">
        <f>IFERROR(VLOOKUP(Belegerfassung!A2900,Abfrage!$E$2:$F$20,2,FALSE),"")</f>
        <v/>
      </c>
      <c r="E2892" t="str">
        <f>IF(A2892&lt;&gt;"",Belegerfassung!B2900,"")</f>
        <v/>
      </c>
      <c r="F2892" t="str">
        <f>IF(Belegerfassung!L2900="","",IF(Belegerfassung!L2900&lt;&gt;"",IF(Belegerfassung!L2900&lt;&gt;"",IF(Belegerfassung!J2900&lt;&gt;0,VLOOKUP(Belegerfassung!L2900,Abfrage!$A$2:$C$19,2,),VLOOKUP(Belegerfassung!L2900,Abfrage!$A$2:$C$19,3,)),"")))</f>
        <v/>
      </c>
      <c r="G2892" t="str">
        <f t="shared" si="135"/>
        <v/>
      </c>
      <c r="H2892" s="31" t="str">
        <f>IF(A2892&lt;&gt;"",-Belegerfassung!J2900+Belegerfassung!K2900,"")</f>
        <v/>
      </c>
      <c r="I2892" s="49" t="str">
        <f>IFERROR(IF(H2892&lt;&gt;"",Belegerfassung!L2900*100,""),IF(OR(Belegerfassung!L2900="Leistung EU - Erlöse",Belegerfassung!L2900="Lieferungen EU-Erlöse",Belegerfassung!L2900="EUST",Belegerfassung!L2900="Bauleistungen 20%")=TRUE,"",MID(Belegerfassung!L2900,4,2)))</f>
        <v/>
      </c>
      <c r="J2892" s="6" t="str">
        <f>IF(A2892&lt;&gt;"",LEFT(Belegerfassung!D2900,40),"")</f>
        <v/>
      </c>
      <c r="K2892" t="str">
        <f>IF(A2892&lt;&gt;"",VLOOKUP(D2892,Abfrage!$F$2:$G$21,2,FALSE),"")</f>
        <v/>
      </c>
      <c r="L2892" s="6" t="str">
        <f>IF(Belegerfassung!H2900&lt;&gt;"",Belegerfassung!H2900,"")</f>
        <v/>
      </c>
      <c r="M2892" t="str">
        <f>IFERROR(IF(Belegerfassung!E2900&lt;&gt;"",VLOOKUP(Belegerfassung!E2900,Abfrage!$L$2:$M$15,2,),""),"")</f>
        <v/>
      </c>
      <c r="N2892" t="str">
        <f t="shared" si="136"/>
        <v/>
      </c>
      <c r="O2892" t="str">
        <f t="shared" si="137"/>
        <v/>
      </c>
      <c r="P2892" t="str">
        <f>IF(Belegerfassung!G2900&lt;&gt;"",CONCATENATE(Belegerfassung!G2900,".pdf"),"")</f>
        <v/>
      </c>
    </row>
    <row r="2893" spans="1:16">
      <c r="A2893" t="str">
        <f>IF(Belegerfassung!C2901&lt;&gt;"",0,"")</f>
        <v/>
      </c>
      <c r="B2893" t="str">
        <f>IFERROR(VLOOKUP(Belegerfassung!I2901,Konten!A:D,2,FALSE),"")</f>
        <v/>
      </c>
      <c r="C2893" t="str">
        <f>IF(A2893&lt;&gt;"",TEXT(Belegerfassung!C2901,"TT.MM.JJJJ"),"")</f>
        <v/>
      </c>
      <c r="D2893" t="str">
        <f>IFERROR(VLOOKUP(Belegerfassung!A2901,Abfrage!$E$2:$F$20,2,FALSE),"")</f>
        <v/>
      </c>
      <c r="E2893" t="str">
        <f>IF(A2893&lt;&gt;"",Belegerfassung!B2901,"")</f>
        <v/>
      </c>
      <c r="F2893" t="str">
        <f>IF(Belegerfassung!L2901="","",IF(Belegerfassung!L2901&lt;&gt;"",IF(Belegerfassung!L2901&lt;&gt;"",IF(Belegerfassung!J2901&lt;&gt;0,VLOOKUP(Belegerfassung!L2901,Abfrage!$A$2:$C$19,2,),VLOOKUP(Belegerfassung!L2901,Abfrage!$A$2:$C$19,3,)),"")))</f>
        <v/>
      </c>
      <c r="G2893" t="str">
        <f t="shared" si="135"/>
        <v/>
      </c>
      <c r="H2893" s="31" t="str">
        <f>IF(A2893&lt;&gt;"",-Belegerfassung!J2901+Belegerfassung!K2901,"")</f>
        <v/>
      </c>
      <c r="I2893" s="49" t="str">
        <f>IFERROR(IF(H2893&lt;&gt;"",Belegerfassung!L2901*100,""),IF(OR(Belegerfassung!L2901="Leistung EU - Erlöse",Belegerfassung!L2901="Lieferungen EU-Erlöse",Belegerfassung!L2901="EUST",Belegerfassung!L2901="Bauleistungen 20%")=TRUE,"",MID(Belegerfassung!L2901,4,2)))</f>
        <v/>
      </c>
      <c r="J2893" s="6" t="str">
        <f>IF(A2893&lt;&gt;"",LEFT(Belegerfassung!D2901,40),"")</f>
        <v/>
      </c>
      <c r="K2893" t="str">
        <f>IF(A2893&lt;&gt;"",VLOOKUP(D2893,Abfrage!$F$2:$G$21,2,FALSE),"")</f>
        <v/>
      </c>
      <c r="L2893" s="6" t="str">
        <f>IF(Belegerfassung!H2901&lt;&gt;"",Belegerfassung!H2901,"")</f>
        <v/>
      </c>
      <c r="M2893" t="str">
        <f>IFERROR(IF(Belegerfassung!E2901&lt;&gt;"",VLOOKUP(Belegerfassung!E2901,Abfrage!$L$2:$M$15,2,),""),"")</f>
        <v/>
      </c>
      <c r="N2893" t="str">
        <f t="shared" si="136"/>
        <v/>
      </c>
      <c r="O2893" t="str">
        <f t="shared" si="137"/>
        <v/>
      </c>
      <c r="P2893" t="str">
        <f>IF(Belegerfassung!G2901&lt;&gt;"",CONCATENATE(Belegerfassung!G2901,".pdf"),"")</f>
        <v/>
      </c>
    </row>
    <row r="2894" spans="1:16">
      <c r="A2894" t="str">
        <f>IF(Belegerfassung!C2902&lt;&gt;"",0,"")</f>
        <v/>
      </c>
      <c r="B2894" t="str">
        <f>IFERROR(VLOOKUP(Belegerfassung!I2902,Konten!A:D,2,FALSE),"")</f>
        <v/>
      </c>
      <c r="C2894" t="str">
        <f>IF(A2894&lt;&gt;"",TEXT(Belegerfassung!C2902,"TT.MM.JJJJ"),"")</f>
        <v/>
      </c>
      <c r="D2894" t="str">
        <f>IFERROR(VLOOKUP(Belegerfassung!A2902,Abfrage!$E$2:$F$20,2,FALSE),"")</f>
        <v/>
      </c>
      <c r="E2894" t="str">
        <f>IF(A2894&lt;&gt;"",Belegerfassung!B2902,"")</f>
        <v/>
      </c>
      <c r="F2894" t="str">
        <f>IF(Belegerfassung!L2902="","",IF(Belegerfassung!L2902&lt;&gt;"",IF(Belegerfassung!L2902&lt;&gt;"",IF(Belegerfassung!J2902&lt;&gt;0,VLOOKUP(Belegerfassung!L2902,Abfrage!$A$2:$C$19,2,),VLOOKUP(Belegerfassung!L2902,Abfrage!$A$2:$C$19,3,)),"")))</f>
        <v/>
      </c>
      <c r="G2894" t="str">
        <f t="shared" si="135"/>
        <v/>
      </c>
      <c r="H2894" s="31" t="str">
        <f>IF(A2894&lt;&gt;"",-Belegerfassung!J2902+Belegerfassung!K2902,"")</f>
        <v/>
      </c>
      <c r="I2894" s="49" t="str">
        <f>IFERROR(IF(H2894&lt;&gt;"",Belegerfassung!L2902*100,""),IF(OR(Belegerfassung!L2902="Leistung EU - Erlöse",Belegerfassung!L2902="Lieferungen EU-Erlöse",Belegerfassung!L2902="EUST",Belegerfassung!L2902="Bauleistungen 20%")=TRUE,"",MID(Belegerfassung!L2902,4,2)))</f>
        <v/>
      </c>
      <c r="J2894" s="6" t="str">
        <f>IF(A2894&lt;&gt;"",LEFT(Belegerfassung!D2902,40),"")</f>
        <v/>
      </c>
      <c r="K2894" t="str">
        <f>IF(A2894&lt;&gt;"",VLOOKUP(D2894,Abfrage!$F$2:$G$21,2,FALSE),"")</f>
        <v/>
      </c>
      <c r="L2894" s="6" t="str">
        <f>IF(Belegerfassung!H2902&lt;&gt;"",Belegerfassung!H2902,"")</f>
        <v/>
      </c>
      <c r="M2894" t="str">
        <f>IFERROR(IF(Belegerfassung!E2902&lt;&gt;"",VLOOKUP(Belegerfassung!E2902,Abfrage!$L$2:$M$15,2,),""),"")</f>
        <v/>
      </c>
      <c r="N2894" t="str">
        <f t="shared" si="136"/>
        <v/>
      </c>
      <c r="O2894" t="str">
        <f t="shared" si="137"/>
        <v/>
      </c>
      <c r="P2894" t="str">
        <f>IF(Belegerfassung!G2902&lt;&gt;"",CONCATENATE(Belegerfassung!G2902,".pdf"),"")</f>
        <v/>
      </c>
    </row>
    <row r="2895" spans="1:16">
      <c r="A2895" t="str">
        <f>IF(Belegerfassung!C2903&lt;&gt;"",0,"")</f>
        <v/>
      </c>
      <c r="B2895" t="str">
        <f>IFERROR(VLOOKUP(Belegerfassung!I2903,Konten!A:D,2,FALSE),"")</f>
        <v/>
      </c>
      <c r="C2895" t="str">
        <f>IF(A2895&lt;&gt;"",TEXT(Belegerfassung!C2903,"TT.MM.JJJJ"),"")</f>
        <v/>
      </c>
      <c r="D2895" t="str">
        <f>IFERROR(VLOOKUP(Belegerfassung!A2903,Abfrage!$E$2:$F$20,2,FALSE),"")</f>
        <v/>
      </c>
      <c r="E2895" t="str">
        <f>IF(A2895&lt;&gt;"",Belegerfassung!B2903,"")</f>
        <v/>
      </c>
      <c r="F2895" t="str">
        <f>IF(Belegerfassung!L2903="","",IF(Belegerfassung!L2903&lt;&gt;"",IF(Belegerfassung!L2903&lt;&gt;"",IF(Belegerfassung!J2903&lt;&gt;0,VLOOKUP(Belegerfassung!L2903,Abfrage!$A$2:$C$19,2,),VLOOKUP(Belegerfassung!L2903,Abfrage!$A$2:$C$19,3,)),"")))</f>
        <v/>
      </c>
      <c r="G2895" t="str">
        <f t="shared" si="135"/>
        <v/>
      </c>
      <c r="H2895" s="31" t="str">
        <f>IF(A2895&lt;&gt;"",-Belegerfassung!J2903+Belegerfassung!K2903,"")</f>
        <v/>
      </c>
      <c r="I2895" s="49" t="str">
        <f>IFERROR(IF(H2895&lt;&gt;"",Belegerfassung!L2903*100,""),IF(OR(Belegerfassung!L2903="Leistung EU - Erlöse",Belegerfassung!L2903="Lieferungen EU-Erlöse",Belegerfassung!L2903="EUST",Belegerfassung!L2903="Bauleistungen 20%")=TRUE,"",MID(Belegerfassung!L2903,4,2)))</f>
        <v/>
      </c>
      <c r="J2895" s="6" t="str">
        <f>IF(A2895&lt;&gt;"",LEFT(Belegerfassung!D2903,40),"")</f>
        <v/>
      </c>
      <c r="K2895" t="str">
        <f>IF(A2895&lt;&gt;"",VLOOKUP(D2895,Abfrage!$F$2:$G$21,2,FALSE),"")</f>
        <v/>
      </c>
      <c r="L2895" s="6" t="str">
        <f>IF(Belegerfassung!H2903&lt;&gt;"",Belegerfassung!H2903,"")</f>
        <v/>
      </c>
      <c r="M2895" t="str">
        <f>IFERROR(IF(Belegerfassung!E2903&lt;&gt;"",VLOOKUP(Belegerfassung!E2903,Abfrage!$L$2:$M$15,2,),""),"")</f>
        <v/>
      </c>
      <c r="N2895" t="str">
        <f t="shared" si="136"/>
        <v/>
      </c>
      <c r="O2895" t="str">
        <f t="shared" si="137"/>
        <v/>
      </c>
      <c r="P2895" t="str">
        <f>IF(Belegerfassung!G2903&lt;&gt;"",CONCATENATE(Belegerfassung!G2903,".pdf"),"")</f>
        <v/>
      </c>
    </row>
    <row r="2896" spans="1:16">
      <c r="A2896" t="str">
        <f>IF(Belegerfassung!C2904&lt;&gt;"",0,"")</f>
        <v/>
      </c>
      <c r="B2896" t="str">
        <f>IFERROR(VLOOKUP(Belegerfassung!I2904,Konten!A:D,2,FALSE),"")</f>
        <v/>
      </c>
      <c r="C2896" t="str">
        <f>IF(A2896&lt;&gt;"",TEXT(Belegerfassung!C2904,"TT.MM.JJJJ"),"")</f>
        <v/>
      </c>
      <c r="D2896" t="str">
        <f>IFERROR(VLOOKUP(Belegerfassung!A2904,Abfrage!$E$2:$F$20,2,FALSE),"")</f>
        <v/>
      </c>
      <c r="E2896" t="str">
        <f>IF(A2896&lt;&gt;"",Belegerfassung!B2904,"")</f>
        <v/>
      </c>
      <c r="F2896" t="str">
        <f>IF(Belegerfassung!L2904="","",IF(Belegerfassung!L2904&lt;&gt;"",IF(Belegerfassung!L2904&lt;&gt;"",IF(Belegerfassung!J2904&lt;&gt;0,VLOOKUP(Belegerfassung!L2904,Abfrage!$A$2:$C$19,2,),VLOOKUP(Belegerfassung!L2904,Abfrage!$A$2:$C$19,3,)),"")))</f>
        <v/>
      </c>
      <c r="G2896" t="str">
        <f t="shared" si="135"/>
        <v/>
      </c>
      <c r="H2896" s="31" t="str">
        <f>IF(A2896&lt;&gt;"",-Belegerfassung!J2904+Belegerfassung!K2904,"")</f>
        <v/>
      </c>
      <c r="I2896" s="49" t="str">
        <f>IFERROR(IF(H2896&lt;&gt;"",Belegerfassung!L2904*100,""),IF(OR(Belegerfassung!L2904="Leistung EU - Erlöse",Belegerfassung!L2904="Lieferungen EU-Erlöse",Belegerfassung!L2904="EUST",Belegerfassung!L2904="Bauleistungen 20%")=TRUE,"",MID(Belegerfassung!L2904,4,2)))</f>
        <v/>
      </c>
      <c r="J2896" s="6" t="str">
        <f>IF(A2896&lt;&gt;"",LEFT(Belegerfassung!D2904,40),"")</f>
        <v/>
      </c>
      <c r="K2896" t="str">
        <f>IF(A2896&lt;&gt;"",VLOOKUP(D2896,Abfrage!$F$2:$G$21,2,FALSE),"")</f>
        <v/>
      </c>
      <c r="L2896" s="6" t="str">
        <f>IF(Belegerfassung!H2904&lt;&gt;"",Belegerfassung!H2904,"")</f>
        <v/>
      </c>
      <c r="M2896" t="str">
        <f>IFERROR(IF(Belegerfassung!E2904&lt;&gt;"",VLOOKUP(Belegerfassung!E2904,Abfrage!$L$2:$M$15,2,),""),"")</f>
        <v/>
      </c>
      <c r="N2896" t="str">
        <f t="shared" si="136"/>
        <v/>
      </c>
      <c r="O2896" t="str">
        <f t="shared" si="137"/>
        <v/>
      </c>
      <c r="P2896" t="str">
        <f>IF(Belegerfassung!G2904&lt;&gt;"",CONCATENATE(Belegerfassung!G2904,".pdf"),"")</f>
        <v/>
      </c>
    </row>
    <row r="2897" spans="1:16">
      <c r="A2897" t="str">
        <f>IF(Belegerfassung!C2905&lt;&gt;"",0,"")</f>
        <v/>
      </c>
      <c r="B2897" t="str">
        <f>IFERROR(VLOOKUP(Belegerfassung!I2905,Konten!A:D,2,FALSE),"")</f>
        <v/>
      </c>
      <c r="C2897" t="str">
        <f>IF(A2897&lt;&gt;"",TEXT(Belegerfassung!C2905,"TT.MM.JJJJ"),"")</f>
        <v/>
      </c>
      <c r="D2897" t="str">
        <f>IFERROR(VLOOKUP(Belegerfassung!A2905,Abfrage!$E$2:$F$20,2,FALSE),"")</f>
        <v/>
      </c>
      <c r="E2897" t="str">
        <f>IF(A2897&lt;&gt;"",Belegerfassung!B2905,"")</f>
        <v/>
      </c>
      <c r="F2897" t="str">
        <f>IF(Belegerfassung!L2905="","",IF(Belegerfassung!L2905&lt;&gt;"",IF(Belegerfassung!L2905&lt;&gt;"",IF(Belegerfassung!J2905&lt;&gt;0,VLOOKUP(Belegerfassung!L2905,Abfrage!$A$2:$C$19,2,),VLOOKUP(Belegerfassung!L2905,Abfrage!$A$2:$C$19,3,)),"")))</f>
        <v/>
      </c>
      <c r="G2897" t="str">
        <f t="shared" si="135"/>
        <v/>
      </c>
      <c r="H2897" s="31" t="str">
        <f>IF(A2897&lt;&gt;"",-Belegerfassung!J2905+Belegerfassung!K2905,"")</f>
        <v/>
      </c>
      <c r="I2897" s="49" t="str">
        <f>IFERROR(IF(H2897&lt;&gt;"",Belegerfassung!L2905*100,""),IF(OR(Belegerfassung!L2905="Leistung EU - Erlöse",Belegerfassung!L2905="Lieferungen EU-Erlöse",Belegerfassung!L2905="EUST",Belegerfassung!L2905="Bauleistungen 20%")=TRUE,"",MID(Belegerfassung!L2905,4,2)))</f>
        <v/>
      </c>
      <c r="J2897" s="6" t="str">
        <f>IF(A2897&lt;&gt;"",LEFT(Belegerfassung!D2905,40),"")</f>
        <v/>
      </c>
      <c r="K2897" t="str">
        <f>IF(A2897&lt;&gt;"",VLOOKUP(D2897,Abfrage!$F$2:$G$21,2,FALSE),"")</f>
        <v/>
      </c>
      <c r="L2897" s="6" t="str">
        <f>IF(Belegerfassung!H2905&lt;&gt;"",Belegerfassung!H2905,"")</f>
        <v/>
      </c>
      <c r="M2897" t="str">
        <f>IFERROR(IF(Belegerfassung!E2905&lt;&gt;"",VLOOKUP(Belegerfassung!E2905,Abfrage!$L$2:$M$15,2,),""),"")</f>
        <v/>
      </c>
      <c r="N2897" t="str">
        <f t="shared" si="136"/>
        <v/>
      </c>
      <c r="O2897" t="str">
        <f t="shared" si="137"/>
        <v/>
      </c>
      <c r="P2897" t="str">
        <f>IF(Belegerfassung!G2905&lt;&gt;"",CONCATENATE(Belegerfassung!G2905,".pdf"),"")</f>
        <v/>
      </c>
    </row>
    <row r="2898" spans="1:16">
      <c r="A2898" t="str">
        <f>IF(Belegerfassung!C2906&lt;&gt;"",0,"")</f>
        <v/>
      </c>
      <c r="B2898" t="str">
        <f>IFERROR(VLOOKUP(Belegerfassung!I2906,Konten!A:D,2,FALSE),"")</f>
        <v/>
      </c>
      <c r="C2898" t="str">
        <f>IF(A2898&lt;&gt;"",TEXT(Belegerfassung!C2906,"TT.MM.JJJJ"),"")</f>
        <v/>
      </c>
      <c r="D2898" t="str">
        <f>IFERROR(VLOOKUP(Belegerfassung!A2906,Abfrage!$E$2:$F$20,2,FALSE),"")</f>
        <v/>
      </c>
      <c r="E2898" t="str">
        <f>IF(A2898&lt;&gt;"",Belegerfassung!B2906,"")</f>
        <v/>
      </c>
      <c r="F2898" t="str">
        <f>IF(Belegerfassung!L2906="","",IF(Belegerfassung!L2906&lt;&gt;"",IF(Belegerfassung!L2906&lt;&gt;"",IF(Belegerfassung!J2906&lt;&gt;0,VLOOKUP(Belegerfassung!L2906,Abfrage!$A$2:$C$19,2,),VLOOKUP(Belegerfassung!L2906,Abfrage!$A$2:$C$19,3,)),"")))</f>
        <v/>
      </c>
      <c r="G2898" t="str">
        <f t="shared" si="135"/>
        <v/>
      </c>
      <c r="H2898" s="31" t="str">
        <f>IF(A2898&lt;&gt;"",-Belegerfassung!J2906+Belegerfassung!K2906,"")</f>
        <v/>
      </c>
      <c r="I2898" s="49" t="str">
        <f>IFERROR(IF(H2898&lt;&gt;"",Belegerfassung!L2906*100,""),IF(OR(Belegerfassung!L2906="Leistung EU - Erlöse",Belegerfassung!L2906="Lieferungen EU-Erlöse",Belegerfassung!L2906="EUST",Belegerfassung!L2906="Bauleistungen 20%")=TRUE,"",MID(Belegerfassung!L2906,4,2)))</f>
        <v/>
      </c>
      <c r="J2898" s="6" t="str">
        <f>IF(A2898&lt;&gt;"",LEFT(Belegerfassung!D2906,40),"")</f>
        <v/>
      </c>
      <c r="K2898" t="str">
        <f>IF(A2898&lt;&gt;"",VLOOKUP(D2898,Abfrage!$F$2:$G$21,2,FALSE),"")</f>
        <v/>
      </c>
      <c r="L2898" s="6" t="str">
        <f>IF(Belegerfassung!H2906&lt;&gt;"",Belegerfassung!H2906,"")</f>
        <v/>
      </c>
      <c r="M2898" t="str">
        <f>IFERROR(IF(Belegerfassung!E2906&lt;&gt;"",VLOOKUP(Belegerfassung!E2906,Abfrage!$L$2:$M$15,2,),""),"")</f>
        <v/>
      </c>
      <c r="N2898" t="str">
        <f t="shared" si="136"/>
        <v/>
      </c>
      <c r="O2898" t="str">
        <f t="shared" si="137"/>
        <v/>
      </c>
      <c r="P2898" t="str">
        <f>IF(Belegerfassung!G2906&lt;&gt;"",CONCATENATE(Belegerfassung!G2906,".pdf"),"")</f>
        <v/>
      </c>
    </row>
    <row r="2899" spans="1:16">
      <c r="A2899" t="str">
        <f>IF(Belegerfassung!C2907&lt;&gt;"",0,"")</f>
        <v/>
      </c>
      <c r="B2899" t="str">
        <f>IFERROR(VLOOKUP(Belegerfassung!I2907,Konten!A:D,2,FALSE),"")</f>
        <v/>
      </c>
      <c r="C2899" t="str">
        <f>IF(A2899&lt;&gt;"",TEXT(Belegerfassung!C2907,"TT.MM.JJJJ"),"")</f>
        <v/>
      </c>
      <c r="D2899" t="str">
        <f>IFERROR(VLOOKUP(Belegerfassung!A2907,Abfrage!$E$2:$F$20,2,FALSE),"")</f>
        <v/>
      </c>
      <c r="E2899" t="str">
        <f>IF(A2899&lt;&gt;"",Belegerfassung!B2907,"")</f>
        <v/>
      </c>
      <c r="F2899" t="str">
        <f>IF(Belegerfassung!L2907="","",IF(Belegerfassung!L2907&lt;&gt;"",IF(Belegerfassung!L2907&lt;&gt;"",IF(Belegerfassung!J2907&lt;&gt;0,VLOOKUP(Belegerfassung!L2907,Abfrage!$A$2:$C$19,2,),VLOOKUP(Belegerfassung!L2907,Abfrage!$A$2:$C$19,3,)),"")))</f>
        <v/>
      </c>
      <c r="G2899" t="str">
        <f t="shared" si="135"/>
        <v/>
      </c>
      <c r="H2899" s="31" t="str">
        <f>IF(A2899&lt;&gt;"",-Belegerfassung!J2907+Belegerfassung!K2907,"")</f>
        <v/>
      </c>
      <c r="I2899" s="49" t="str">
        <f>IFERROR(IF(H2899&lt;&gt;"",Belegerfassung!L2907*100,""),IF(OR(Belegerfassung!L2907="Leistung EU - Erlöse",Belegerfassung!L2907="Lieferungen EU-Erlöse",Belegerfassung!L2907="EUST",Belegerfassung!L2907="Bauleistungen 20%")=TRUE,"",MID(Belegerfassung!L2907,4,2)))</f>
        <v/>
      </c>
      <c r="J2899" s="6" t="str">
        <f>IF(A2899&lt;&gt;"",LEFT(Belegerfassung!D2907,40),"")</f>
        <v/>
      </c>
      <c r="K2899" t="str">
        <f>IF(A2899&lt;&gt;"",VLOOKUP(D2899,Abfrage!$F$2:$G$21,2,FALSE),"")</f>
        <v/>
      </c>
      <c r="L2899" s="6" t="str">
        <f>IF(Belegerfassung!H2907&lt;&gt;"",Belegerfassung!H2907,"")</f>
        <v/>
      </c>
      <c r="M2899" t="str">
        <f>IFERROR(IF(Belegerfassung!E2907&lt;&gt;"",VLOOKUP(Belegerfassung!E2907,Abfrage!$L$2:$M$15,2,),""),"")</f>
        <v/>
      </c>
      <c r="N2899" t="str">
        <f t="shared" si="136"/>
        <v/>
      </c>
      <c r="O2899" t="str">
        <f t="shared" si="137"/>
        <v/>
      </c>
      <c r="P2899" t="str">
        <f>IF(Belegerfassung!G2907&lt;&gt;"",CONCATENATE(Belegerfassung!G2907,".pdf"),"")</f>
        <v/>
      </c>
    </row>
    <row r="2900" spans="1:16">
      <c r="A2900" t="str">
        <f>IF(Belegerfassung!C2908&lt;&gt;"",0,"")</f>
        <v/>
      </c>
      <c r="B2900" t="str">
        <f>IFERROR(VLOOKUP(Belegerfassung!I2908,Konten!A:D,2,FALSE),"")</f>
        <v/>
      </c>
      <c r="C2900" t="str">
        <f>IF(A2900&lt;&gt;"",TEXT(Belegerfassung!C2908,"TT.MM.JJJJ"),"")</f>
        <v/>
      </c>
      <c r="D2900" t="str">
        <f>IFERROR(VLOOKUP(Belegerfassung!A2908,Abfrage!$E$2:$F$20,2,FALSE),"")</f>
        <v/>
      </c>
      <c r="E2900" t="str">
        <f>IF(A2900&lt;&gt;"",Belegerfassung!B2908,"")</f>
        <v/>
      </c>
      <c r="F2900" t="str">
        <f>IF(Belegerfassung!L2908="","",IF(Belegerfassung!L2908&lt;&gt;"",IF(Belegerfassung!L2908&lt;&gt;"",IF(Belegerfassung!J2908&lt;&gt;0,VLOOKUP(Belegerfassung!L2908,Abfrage!$A$2:$C$19,2,),VLOOKUP(Belegerfassung!L2908,Abfrage!$A$2:$C$19,3,)),"")))</f>
        <v/>
      </c>
      <c r="G2900" t="str">
        <f t="shared" si="135"/>
        <v/>
      </c>
      <c r="H2900" s="31" t="str">
        <f>IF(A2900&lt;&gt;"",-Belegerfassung!J2908+Belegerfassung!K2908,"")</f>
        <v/>
      </c>
      <c r="I2900" s="49" t="str">
        <f>IFERROR(IF(H2900&lt;&gt;"",Belegerfassung!L2908*100,""),IF(OR(Belegerfassung!L2908="Leistung EU - Erlöse",Belegerfassung!L2908="Lieferungen EU-Erlöse",Belegerfassung!L2908="EUST",Belegerfassung!L2908="Bauleistungen 20%")=TRUE,"",MID(Belegerfassung!L2908,4,2)))</f>
        <v/>
      </c>
      <c r="J2900" s="6" t="str">
        <f>IF(A2900&lt;&gt;"",LEFT(Belegerfassung!D2908,40),"")</f>
        <v/>
      </c>
      <c r="K2900" t="str">
        <f>IF(A2900&lt;&gt;"",VLOOKUP(D2900,Abfrage!$F$2:$G$21,2,FALSE),"")</f>
        <v/>
      </c>
      <c r="L2900" s="6" t="str">
        <f>IF(Belegerfassung!H2908&lt;&gt;"",Belegerfassung!H2908,"")</f>
        <v/>
      </c>
      <c r="M2900" t="str">
        <f>IFERROR(IF(Belegerfassung!E2908&lt;&gt;"",VLOOKUP(Belegerfassung!E2908,Abfrage!$L$2:$M$15,2,),""),"")</f>
        <v/>
      </c>
      <c r="N2900" t="str">
        <f t="shared" si="136"/>
        <v/>
      </c>
      <c r="O2900" t="str">
        <f t="shared" si="137"/>
        <v/>
      </c>
      <c r="P2900" t="str">
        <f>IF(Belegerfassung!G2908&lt;&gt;"",CONCATENATE(Belegerfassung!G2908,".pdf"),"")</f>
        <v/>
      </c>
    </row>
    <row r="2901" spans="1:16">
      <c r="A2901" t="str">
        <f>IF(Belegerfassung!C2909&lt;&gt;"",0,"")</f>
        <v/>
      </c>
      <c r="B2901" t="str">
        <f>IFERROR(VLOOKUP(Belegerfassung!I2909,Konten!A:D,2,FALSE),"")</f>
        <v/>
      </c>
      <c r="C2901" t="str">
        <f>IF(A2901&lt;&gt;"",TEXT(Belegerfassung!C2909,"TT.MM.JJJJ"),"")</f>
        <v/>
      </c>
      <c r="D2901" t="str">
        <f>IFERROR(VLOOKUP(Belegerfassung!A2909,Abfrage!$E$2:$F$20,2,FALSE),"")</f>
        <v/>
      </c>
      <c r="E2901" t="str">
        <f>IF(A2901&lt;&gt;"",Belegerfassung!B2909,"")</f>
        <v/>
      </c>
      <c r="F2901" t="str">
        <f>IF(Belegerfassung!L2909="","",IF(Belegerfassung!L2909&lt;&gt;"",IF(Belegerfassung!L2909&lt;&gt;"",IF(Belegerfassung!J2909&lt;&gt;0,VLOOKUP(Belegerfassung!L2909,Abfrage!$A$2:$C$19,2,),VLOOKUP(Belegerfassung!L2909,Abfrage!$A$2:$C$19,3,)),"")))</f>
        <v/>
      </c>
      <c r="G2901" t="str">
        <f t="shared" si="135"/>
        <v/>
      </c>
      <c r="H2901" s="31" t="str">
        <f>IF(A2901&lt;&gt;"",-Belegerfassung!J2909+Belegerfassung!K2909,"")</f>
        <v/>
      </c>
      <c r="I2901" s="49" t="str">
        <f>IFERROR(IF(H2901&lt;&gt;"",Belegerfassung!L2909*100,""),IF(OR(Belegerfassung!L2909="Leistung EU - Erlöse",Belegerfassung!L2909="Lieferungen EU-Erlöse",Belegerfassung!L2909="EUST",Belegerfassung!L2909="Bauleistungen 20%")=TRUE,"",MID(Belegerfassung!L2909,4,2)))</f>
        <v/>
      </c>
      <c r="J2901" s="6" t="str">
        <f>IF(A2901&lt;&gt;"",LEFT(Belegerfassung!D2909,40),"")</f>
        <v/>
      </c>
      <c r="K2901" t="str">
        <f>IF(A2901&lt;&gt;"",VLOOKUP(D2901,Abfrage!$F$2:$G$21,2,FALSE),"")</f>
        <v/>
      </c>
      <c r="L2901" s="6" t="str">
        <f>IF(Belegerfassung!H2909&lt;&gt;"",Belegerfassung!H2909,"")</f>
        <v/>
      </c>
      <c r="M2901" t="str">
        <f>IFERROR(IF(Belegerfassung!E2909&lt;&gt;"",VLOOKUP(Belegerfassung!E2909,Abfrage!$L$2:$M$15,2,),""),"")</f>
        <v/>
      </c>
      <c r="N2901" t="str">
        <f t="shared" si="136"/>
        <v/>
      </c>
      <c r="O2901" t="str">
        <f t="shared" si="137"/>
        <v/>
      </c>
      <c r="P2901" t="str">
        <f>IF(Belegerfassung!G2909&lt;&gt;"",CONCATENATE(Belegerfassung!G2909,".pdf"),"")</f>
        <v/>
      </c>
    </row>
    <row r="2902" spans="1:16">
      <c r="A2902" t="str">
        <f>IF(Belegerfassung!C2910&lt;&gt;"",0,"")</f>
        <v/>
      </c>
      <c r="B2902" t="str">
        <f>IFERROR(VLOOKUP(Belegerfassung!I2910,Konten!A:D,2,FALSE),"")</f>
        <v/>
      </c>
      <c r="C2902" t="str">
        <f>IF(A2902&lt;&gt;"",TEXT(Belegerfassung!C2910,"TT.MM.JJJJ"),"")</f>
        <v/>
      </c>
      <c r="D2902" t="str">
        <f>IFERROR(VLOOKUP(Belegerfassung!A2910,Abfrage!$E$2:$F$20,2,FALSE),"")</f>
        <v/>
      </c>
      <c r="E2902" t="str">
        <f>IF(A2902&lt;&gt;"",Belegerfassung!B2910,"")</f>
        <v/>
      </c>
      <c r="F2902" t="str">
        <f>IF(Belegerfassung!L2910="","",IF(Belegerfassung!L2910&lt;&gt;"",IF(Belegerfassung!L2910&lt;&gt;"",IF(Belegerfassung!J2910&lt;&gt;0,VLOOKUP(Belegerfassung!L2910,Abfrage!$A$2:$C$19,2,),VLOOKUP(Belegerfassung!L2910,Abfrage!$A$2:$C$19,3,)),"")))</f>
        <v/>
      </c>
      <c r="G2902" t="str">
        <f t="shared" si="135"/>
        <v/>
      </c>
      <c r="H2902" s="31" t="str">
        <f>IF(A2902&lt;&gt;"",-Belegerfassung!J2910+Belegerfassung!K2910,"")</f>
        <v/>
      </c>
      <c r="I2902" s="49" t="str">
        <f>IFERROR(IF(H2902&lt;&gt;"",Belegerfassung!L2910*100,""),IF(OR(Belegerfassung!L2910="Leistung EU - Erlöse",Belegerfassung!L2910="Lieferungen EU-Erlöse",Belegerfassung!L2910="EUST",Belegerfassung!L2910="Bauleistungen 20%")=TRUE,"",MID(Belegerfassung!L2910,4,2)))</f>
        <v/>
      </c>
      <c r="J2902" s="6" t="str">
        <f>IF(A2902&lt;&gt;"",LEFT(Belegerfassung!D2910,40),"")</f>
        <v/>
      </c>
      <c r="K2902" t="str">
        <f>IF(A2902&lt;&gt;"",VLOOKUP(D2902,Abfrage!$F$2:$G$21,2,FALSE),"")</f>
        <v/>
      </c>
      <c r="L2902" s="6" t="str">
        <f>IF(Belegerfassung!H2910&lt;&gt;"",Belegerfassung!H2910,"")</f>
        <v/>
      </c>
      <c r="M2902" t="str">
        <f>IFERROR(IF(Belegerfassung!E2910&lt;&gt;"",VLOOKUP(Belegerfassung!E2910,Abfrage!$L$2:$M$15,2,),""),"")</f>
        <v/>
      </c>
      <c r="N2902" t="str">
        <f t="shared" si="136"/>
        <v/>
      </c>
      <c r="O2902" t="str">
        <f t="shared" si="137"/>
        <v/>
      </c>
      <c r="P2902" t="str">
        <f>IF(Belegerfassung!G2910&lt;&gt;"",CONCATENATE(Belegerfassung!G2910,".pdf"),"")</f>
        <v/>
      </c>
    </row>
    <row r="2903" spans="1:16">
      <c r="A2903" t="str">
        <f>IF(Belegerfassung!C2911&lt;&gt;"",0,"")</f>
        <v/>
      </c>
      <c r="B2903" t="str">
        <f>IFERROR(VLOOKUP(Belegerfassung!I2911,Konten!A:D,2,FALSE),"")</f>
        <v/>
      </c>
      <c r="C2903" t="str">
        <f>IF(A2903&lt;&gt;"",TEXT(Belegerfassung!C2911,"TT.MM.JJJJ"),"")</f>
        <v/>
      </c>
      <c r="D2903" t="str">
        <f>IFERROR(VLOOKUP(Belegerfassung!A2911,Abfrage!$E$2:$F$20,2,FALSE),"")</f>
        <v/>
      </c>
      <c r="E2903" t="str">
        <f>IF(A2903&lt;&gt;"",Belegerfassung!B2911,"")</f>
        <v/>
      </c>
      <c r="F2903" t="str">
        <f>IF(Belegerfassung!L2911="","",IF(Belegerfassung!L2911&lt;&gt;"",IF(Belegerfassung!L2911&lt;&gt;"",IF(Belegerfassung!J2911&lt;&gt;0,VLOOKUP(Belegerfassung!L2911,Abfrage!$A$2:$C$19,2,),VLOOKUP(Belegerfassung!L2911,Abfrage!$A$2:$C$19,3,)),"")))</f>
        <v/>
      </c>
      <c r="G2903" t="str">
        <f t="shared" si="135"/>
        <v/>
      </c>
      <c r="H2903" s="31" t="str">
        <f>IF(A2903&lt;&gt;"",-Belegerfassung!J2911+Belegerfassung!K2911,"")</f>
        <v/>
      </c>
      <c r="I2903" s="49" t="str">
        <f>IFERROR(IF(H2903&lt;&gt;"",Belegerfassung!L2911*100,""),IF(OR(Belegerfassung!L2911="Leistung EU - Erlöse",Belegerfassung!L2911="Lieferungen EU-Erlöse",Belegerfassung!L2911="EUST",Belegerfassung!L2911="Bauleistungen 20%")=TRUE,"",MID(Belegerfassung!L2911,4,2)))</f>
        <v/>
      </c>
      <c r="J2903" s="6" t="str">
        <f>IF(A2903&lt;&gt;"",LEFT(Belegerfassung!D2911,40),"")</f>
        <v/>
      </c>
      <c r="K2903" t="str">
        <f>IF(A2903&lt;&gt;"",VLOOKUP(D2903,Abfrage!$F$2:$G$21,2,FALSE),"")</f>
        <v/>
      </c>
      <c r="L2903" s="6" t="str">
        <f>IF(Belegerfassung!H2911&lt;&gt;"",Belegerfassung!H2911,"")</f>
        <v/>
      </c>
      <c r="M2903" t="str">
        <f>IFERROR(IF(Belegerfassung!E2911&lt;&gt;"",VLOOKUP(Belegerfassung!E2911,Abfrage!$L$2:$M$15,2,),""),"")</f>
        <v/>
      </c>
      <c r="N2903" t="str">
        <f t="shared" si="136"/>
        <v/>
      </c>
      <c r="O2903" t="str">
        <f t="shared" si="137"/>
        <v/>
      </c>
      <c r="P2903" t="str">
        <f>IF(Belegerfassung!G2911&lt;&gt;"",CONCATENATE(Belegerfassung!G2911,".pdf"),"")</f>
        <v/>
      </c>
    </row>
    <row r="2904" spans="1:16">
      <c r="A2904" t="str">
        <f>IF(Belegerfassung!C2912&lt;&gt;"",0,"")</f>
        <v/>
      </c>
      <c r="B2904" t="str">
        <f>IFERROR(VLOOKUP(Belegerfassung!I2912,Konten!A:D,2,FALSE),"")</f>
        <v/>
      </c>
      <c r="C2904" t="str">
        <f>IF(A2904&lt;&gt;"",TEXT(Belegerfassung!C2912,"TT.MM.JJJJ"),"")</f>
        <v/>
      </c>
      <c r="D2904" t="str">
        <f>IFERROR(VLOOKUP(Belegerfassung!A2912,Abfrage!$E$2:$F$20,2,FALSE),"")</f>
        <v/>
      </c>
      <c r="E2904" t="str">
        <f>IF(A2904&lt;&gt;"",Belegerfassung!B2912,"")</f>
        <v/>
      </c>
      <c r="F2904" t="str">
        <f>IF(Belegerfassung!L2912="","",IF(Belegerfassung!L2912&lt;&gt;"",IF(Belegerfassung!L2912&lt;&gt;"",IF(Belegerfassung!J2912&lt;&gt;0,VLOOKUP(Belegerfassung!L2912,Abfrage!$A$2:$C$19,2,),VLOOKUP(Belegerfassung!L2912,Abfrage!$A$2:$C$19,3,)),"")))</f>
        <v/>
      </c>
      <c r="G2904" t="str">
        <f t="shared" si="135"/>
        <v/>
      </c>
      <c r="H2904" s="31" t="str">
        <f>IF(A2904&lt;&gt;"",-Belegerfassung!J2912+Belegerfassung!K2912,"")</f>
        <v/>
      </c>
      <c r="I2904" s="49" t="str">
        <f>IFERROR(IF(H2904&lt;&gt;"",Belegerfassung!L2912*100,""),IF(OR(Belegerfassung!L2912="Leistung EU - Erlöse",Belegerfassung!L2912="Lieferungen EU-Erlöse",Belegerfassung!L2912="EUST",Belegerfassung!L2912="Bauleistungen 20%")=TRUE,"",MID(Belegerfassung!L2912,4,2)))</f>
        <v/>
      </c>
      <c r="J2904" s="6" t="str">
        <f>IF(A2904&lt;&gt;"",LEFT(Belegerfassung!D2912,40),"")</f>
        <v/>
      </c>
      <c r="K2904" t="str">
        <f>IF(A2904&lt;&gt;"",VLOOKUP(D2904,Abfrage!$F$2:$G$21,2,FALSE),"")</f>
        <v/>
      </c>
      <c r="L2904" s="6" t="str">
        <f>IF(Belegerfassung!H2912&lt;&gt;"",Belegerfassung!H2912,"")</f>
        <v/>
      </c>
      <c r="M2904" t="str">
        <f>IFERROR(IF(Belegerfassung!E2912&lt;&gt;"",VLOOKUP(Belegerfassung!E2912,Abfrage!$L$2:$M$15,2,),""),"")</f>
        <v/>
      </c>
      <c r="N2904" t="str">
        <f t="shared" si="136"/>
        <v/>
      </c>
      <c r="O2904" t="str">
        <f t="shared" si="137"/>
        <v/>
      </c>
      <c r="P2904" t="str">
        <f>IF(Belegerfassung!G2912&lt;&gt;"",CONCATENATE(Belegerfassung!G2912,".pdf"),"")</f>
        <v/>
      </c>
    </row>
    <row r="2905" spans="1:16">
      <c r="A2905" t="str">
        <f>IF(Belegerfassung!C2913&lt;&gt;"",0,"")</f>
        <v/>
      </c>
      <c r="B2905" t="str">
        <f>IFERROR(VLOOKUP(Belegerfassung!I2913,Konten!A:D,2,FALSE),"")</f>
        <v/>
      </c>
      <c r="C2905" t="str">
        <f>IF(A2905&lt;&gt;"",TEXT(Belegerfassung!C2913,"TT.MM.JJJJ"),"")</f>
        <v/>
      </c>
      <c r="D2905" t="str">
        <f>IFERROR(VLOOKUP(Belegerfassung!A2913,Abfrage!$E$2:$F$20,2,FALSE),"")</f>
        <v/>
      </c>
      <c r="E2905" t="str">
        <f>IF(A2905&lt;&gt;"",Belegerfassung!B2913,"")</f>
        <v/>
      </c>
      <c r="F2905" t="str">
        <f>IF(Belegerfassung!L2913="","",IF(Belegerfassung!L2913&lt;&gt;"",IF(Belegerfassung!L2913&lt;&gt;"",IF(Belegerfassung!J2913&lt;&gt;0,VLOOKUP(Belegerfassung!L2913,Abfrage!$A$2:$C$19,2,),VLOOKUP(Belegerfassung!L2913,Abfrage!$A$2:$C$19,3,)),"")))</f>
        <v/>
      </c>
      <c r="G2905" t="str">
        <f t="shared" si="135"/>
        <v/>
      </c>
      <c r="H2905" s="31" t="str">
        <f>IF(A2905&lt;&gt;"",-Belegerfassung!J2913+Belegerfassung!K2913,"")</f>
        <v/>
      </c>
      <c r="I2905" s="49" t="str">
        <f>IFERROR(IF(H2905&lt;&gt;"",Belegerfassung!L2913*100,""),IF(OR(Belegerfassung!L2913="Leistung EU - Erlöse",Belegerfassung!L2913="Lieferungen EU-Erlöse",Belegerfassung!L2913="EUST",Belegerfassung!L2913="Bauleistungen 20%")=TRUE,"",MID(Belegerfassung!L2913,4,2)))</f>
        <v/>
      </c>
      <c r="J2905" s="6" t="str">
        <f>IF(A2905&lt;&gt;"",LEFT(Belegerfassung!D2913,40),"")</f>
        <v/>
      </c>
      <c r="K2905" t="str">
        <f>IF(A2905&lt;&gt;"",VLOOKUP(D2905,Abfrage!$F$2:$G$21,2,FALSE),"")</f>
        <v/>
      </c>
      <c r="L2905" s="6" t="str">
        <f>IF(Belegerfassung!H2913&lt;&gt;"",Belegerfassung!H2913,"")</f>
        <v/>
      </c>
      <c r="M2905" t="str">
        <f>IFERROR(IF(Belegerfassung!E2913&lt;&gt;"",VLOOKUP(Belegerfassung!E2913,Abfrage!$L$2:$M$15,2,),""),"")</f>
        <v/>
      </c>
      <c r="N2905" t="str">
        <f t="shared" si="136"/>
        <v/>
      </c>
      <c r="O2905" t="str">
        <f t="shared" si="137"/>
        <v/>
      </c>
      <c r="P2905" t="str">
        <f>IF(Belegerfassung!G2913&lt;&gt;"",CONCATENATE(Belegerfassung!G2913,".pdf"),"")</f>
        <v/>
      </c>
    </row>
    <row r="2906" spans="1:16">
      <c r="A2906" t="str">
        <f>IF(Belegerfassung!C2914&lt;&gt;"",0,"")</f>
        <v/>
      </c>
      <c r="B2906" t="str">
        <f>IFERROR(VLOOKUP(Belegerfassung!I2914,Konten!A:D,2,FALSE),"")</f>
        <v/>
      </c>
      <c r="C2906" t="str">
        <f>IF(A2906&lt;&gt;"",TEXT(Belegerfassung!C2914,"TT.MM.JJJJ"),"")</f>
        <v/>
      </c>
      <c r="D2906" t="str">
        <f>IFERROR(VLOOKUP(Belegerfassung!A2914,Abfrage!$E$2:$F$20,2,FALSE),"")</f>
        <v/>
      </c>
      <c r="E2906" t="str">
        <f>IF(A2906&lt;&gt;"",Belegerfassung!B2914,"")</f>
        <v/>
      </c>
      <c r="F2906" t="str">
        <f>IF(Belegerfassung!L2914="","",IF(Belegerfassung!L2914&lt;&gt;"",IF(Belegerfassung!L2914&lt;&gt;"",IF(Belegerfassung!J2914&lt;&gt;0,VLOOKUP(Belegerfassung!L2914,Abfrage!$A$2:$C$19,2,),VLOOKUP(Belegerfassung!L2914,Abfrage!$A$2:$C$19,3,)),"")))</f>
        <v/>
      </c>
      <c r="G2906" t="str">
        <f t="shared" si="135"/>
        <v/>
      </c>
      <c r="H2906" s="31" t="str">
        <f>IF(A2906&lt;&gt;"",-Belegerfassung!J2914+Belegerfassung!K2914,"")</f>
        <v/>
      </c>
      <c r="I2906" s="49" t="str">
        <f>IFERROR(IF(H2906&lt;&gt;"",Belegerfassung!L2914*100,""),IF(OR(Belegerfassung!L2914="Leistung EU - Erlöse",Belegerfassung!L2914="Lieferungen EU-Erlöse",Belegerfassung!L2914="EUST",Belegerfassung!L2914="Bauleistungen 20%")=TRUE,"",MID(Belegerfassung!L2914,4,2)))</f>
        <v/>
      </c>
      <c r="J2906" s="6" t="str">
        <f>IF(A2906&lt;&gt;"",LEFT(Belegerfassung!D2914,40),"")</f>
        <v/>
      </c>
      <c r="K2906" t="str">
        <f>IF(A2906&lt;&gt;"",VLOOKUP(D2906,Abfrage!$F$2:$G$21,2,FALSE),"")</f>
        <v/>
      </c>
      <c r="L2906" s="6" t="str">
        <f>IF(Belegerfassung!H2914&lt;&gt;"",Belegerfassung!H2914,"")</f>
        <v/>
      </c>
      <c r="M2906" t="str">
        <f>IFERROR(IF(Belegerfassung!E2914&lt;&gt;"",VLOOKUP(Belegerfassung!E2914,Abfrage!$L$2:$M$15,2,),""),"")</f>
        <v/>
      </c>
      <c r="N2906" t="str">
        <f t="shared" si="136"/>
        <v/>
      </c>
      <c r="O2906" t="str">
        <f t="shared" si="137"/>
        <v/>
      </c>
      <c r="P2906" t="str">
        <f>IF(Belegerfassung!G2914&lt;&gt;"",CONCATENATE(Belegerfassung!G2914,".pdf"),"")</f>
        <v/>
      </c>
    </row>
    <row r="2907" spans="1:16">
      <c r="A2907" t="str">
        <f>IF(Belegerfassung!C2915&lt;&gt;"",0,"")</f>
        <v/>
      </c>
      <c r="B2907" t="str">
        <f>IFERROR(VLOOKUP(Belegerfassung!I2915,Konten!A:D,2,FALSE),"")</f>
        <v/>
      </c>
      <c r="C2907" t="str">
        <f>IF(A2907&lt;&gt;"",TEXT(Belegerfassung!C2915,"TT.MM.JJJJ"),"")</f>
        <v/>
      </c>
      <c r="D2907" t="str">
        <f>IFERROR(VLOOKUP(Belegerfassung!A2915,Abfrage!$E$2:$F$20,2,FALSE),"")</f>
        <v/>
      </c>
      <c r="E2907" t="str">
        <f>IF(A2907&lt;&gt;"",Belegerfassung!B2915,"")</f>
        <v/>
      </c>
      <c r="F2907" t="str">
        <f>IF(Belegerfassung!L2915="","",IF(Belegerfassung!L2915&lt;&gt;"",IF(Belegerfassung!L2915&lt;&gt;"",IF(Belegerfassung!J2915&lt;&gt;0,VLOOKUP(Belegerfassung!L2915,Abfrage!$A$2:$C$19,2,),VLOOKUP(Belegerfassung!L2915,Abfrage!$A$2:$C$19,3,)),"")))</f>
        <v/>
      </c>
      <c r="G2907" t="str">
        <f t="shared" si="135"/>
        <v/>
      </c>
      <c r="H2907" s="31" t="str">
        <f>IF(A2907&lt;&gt;"",-Belegerfassung!J2915+Belegerfassung!K2915,"")</f>
        <v/>
      </c>
      <c r="I2907" s="49" t="str">
        <f>IFERROR(IF(H2907&lt;&gt;"",Belegerfassung!L2915*100,""),IF(OR(Belegerfassung!L2915="Leistung EU - Erlöse",Belegerfassung!L2915="Lieferungen EU-Erlöse",Belegerfassung!L2915="EUST",Belegerfassung!L2915="Bauleistungen 20%")=TRUE,"",MID(Belegerfassung!L2915,4,2)))</f>
        <v/>
      </c>
      <c r="J2907" s="6" t="str">
        <f>IF(A2907&lt;&gt;"",LEFT(Belegerfassung!D2915,40),"")</f>
        <v/>
      </c>
      <c r="K2907" t="str">
        <f>IF(A2907&lt;&gt;"",VLOOKUP(D2907,Abfrage!$F$2:$G$21,2,FALSE),"")</f>
        <v/>
      </c>
      <c r="L2907" s="6" t="str">
        <f>IF(Belegerfassung!H2915&lt;&gt;"",Belegerfassung!H2915,"")</f>
        <v/>
      </c>
      <c r="M2907" t="str">
        <f>IFERROR(IF(Belegerfassung!E2915&lt;&gt;"",VLOOKUP(Belegerfassung!E2915,Abfrage!$L$2:$M$15,2,),""),"")</f>
        <v/>
      </c>
      <c r="N2907" t="str">
        <f t="shared" si="136"/>
        <v/>
      </c>
      <c r="O2907" t="str">
        <f t="shared" si="137"/>
        <v/>
      </c>
      <c r="P2907" t="str">
        <f>IF(Belegerfassung!G2915&lt;&gt;"",CONCATENATE(Belegerfassung!G2915,".pdf"),"")</f>
        <v/>
      </c>
    </row>
    <row r="2908" spans="1:16">
      <c r="A2908" t="str">
        <f>IF(Belegerfassung!C2916&lt;&gt;"",0,"")</f>
        <v/>
      </c>
      <c r="B2908" t="str">
        <f>IFERROR(VLOOKUP(Belegerfassung!I2916,Konten!A:D,2,FALSE),"")</f>
        <v/>
      </c>
      <c r="C2908" t="str">
        <f>IF(A2908&lt;&gt;"",TEXT(Belegerfassung!C2916,"TT.MM.JJJJ"),"")</f>
        <v/>
      </c>
      <c r="D2908" t="str">
        <f>IFERROR(VLOOKUP(Belegerfassung!A2916,Abfrage!$E$2:$F$20,2,FALSE),"")</f>
        <v/>
      </c>
      <c r="E2908" t="str">
        <f>IF(A2908&lt;&gt;"",Belegerfassung!B2916,"")</f>
        <v/>
      </c>
      <c r="F2908" t="str">
        <f>IF(Belegerfassung!L2916="","",IF(Belegerfassung!L2916&lt;&gt;"",IF(Belegerfassung!L2916&lt;&gt;"",IF(Belegerfassung!J2916&lt;&gt;0,VLOOKUP(Belegerfassung!L2916,Abfrage!$A$2:$C$19,2,),VLOOKUP(Belegerfassung!L2916,Abfrage!$A$2:$C$19,3,)),"")))</f>
        <v/>
      </c>
      <c r="G2908" t="str">
        <f t="shared" si="135"/>
        <v/>
      </c>
      <c r="H2908" s="31" t="str">
        <f>IF(A2908&lt;&gt;"",-Belegerfassung!J2916+Belegerfassung!K2916,"")</f>
        <v/>
      </c>
      <c r="I2908" s="49" t="str">
        <f>IFERROR(IF(H2908&lt;&gt;"",Belegerfassung!L2916*100,""),IF(OR(Belegerfassung!L2916="Leistung EU - Erlöse",Belegerfassung!L2916="Lieferungen EU-Erlöse",Belegerfassung!L2916="EUST",Belegerfassung!L2916="Bauleistungen 20%")=TRUE,"",MID(Belegerfassung!L2916,4,2)))</f>
        <v/>
      </c>
      <c r="J2908" s="6" t="str">
        <f>IF(A2908&lt;&gt;"",LEFT(Belegerfassung!D2916,40),"")</f>
        <v/>
      </c>
      <c r="K2908" t="str">
        <f>IF(A2908&lt;&gt;"",VLOOKUP(D2908,Abfrage!$F$2:$G$21,2,FALSE),"")</f>
        <v/>
      </c>
      <c r="L2908" s="6" t="str">
        <f>IF(Belegerfassung!H2916&lt;&gt;"",Belegerfassung!H2916,"")</f>
        <v/>
      </c>
      <c r="M2908" t="str">
        <f>IFERROR(IF(Belegerfassung!E2916&lt;&gt;"",VLOOKUP(Belegerfassung!E2916,Abfrage!$L$2:$M$15,2,),""),"")</f>
        <v/>
      </c>
      <c r="N2908" t="str">
        <f t="shared" si="136"/>
        <v/>
      </c>
      <c r="O2908" t="str">
        <f t="shared" si="137"/>
        <v/>
      </c>
      <c r="P2908" t="str">
        <f>IF(Belegerfassung!G2916&lt;&gt;"",CONCATENATE(Belegerfassung!G2916,".pdf"),"")</f>
        <v/>
      </c>
    </row>
    <row r="2909" spans="1:16">
      <c r="A2909" t="str">
        <f>IF(Belegerfassung!C2917&lt;&gt;"",0,"")</f>
        <v/>
      </c>
      <c r="B2909" t="str">
        <f>IFERROR(VLOOKUP(Belegerfassung!I2917,Konten!A:D,2,FALSE),"")</f>
        <v/>
      </c>
      <c r="C2909" t="str">
        <f>IF(A2909&lt;&gt;"",TEXT(Belegerfassung!C2917,"TT.MM.JJJJ"),"")</f>
        <v/>
      </c>
      <c r="D2909" t="str">
        <f>IFERROR(VLOOKUP(Belegerfassung!A2917,Abfrage!$E$2:$F$20,2,FALSE),"")</f>
        <v/>
      </c>
      <c r="E2909" t="str">
        <f>IF(A2909&lt;&gt;"",Belegerfassung!B2917,"")</f>
        <v/>
      </c>
      <c r="F2909" t="str">
        <f>IF(Belegerfassung!L2917="","",IF(Belegerfassung!L2917&lt;&gt;"",IF(Belegerfassung!L2917&lt;&gt;"",IF(Belegerfassung!J2917&lt;&gt;0,VLOOKUP(Belegerfassung!L2917,Abfrage!$A$2:$C$19,2,),VLOOKUP(Belegerfassung!L2917,Abfrage!$A$2:$C$19,3,)),"")))</f>
        <v/>
      </c>
      <c r="G2909" t="str">
        <f t="shared" si="135"/>
        <v/>
      </c>
      <c r="H2909" s="31" t="str">
        <f>IF(A2909&lt;&gt;"",-Belegerfassung!J2917+Belegerfassung!K2917,"")</f>
        <v/>
      </c>
      <c r="I2909" s="49" t="str">
        <f>IFERROR(IF(H2909&lt;&gt;"",Belegerfassung!L2917*100,""),IF(OR(Belegerfassung!L2917="Leistung EU - Erlöse",Belegerfassung!L2917="Lieferungen EU-Erlöse",Belegerfassung!L2917="EUST",Belegerfassung!L2917="Bauleistungen 20%")=TRUE,"",MID(Belegerfassung!L2917,4,2)))</f>
        <v/>
      </c>
      <c r="J2909" s="6" t="str">
        <f>IF(A2909&lt;&gt;"",LEFT(Belegerfassung!D2917,40),"")</f>
        <v/>
      </c>
      <c r="K2909" t="str">
        <f>IF(A2909&lt;&gt;"",VLOOKUP(D2909,Abfrage!$F$2:$G$21,2,FALSE),"")</f>
        <v/>
      </c>
      <c r="L2909" s="6" t="str">
        <f>IF(Belegerfassung!H2917&lt;&gt;"",Belegerfassung!H2917,"")</f>
        <v/>
      </c>
      <c r="M2909" t="str">
        <f>IFERROR(IF(Belegerfassung!E2917&lt;&gt;"",VLOOKUP(Belegerfassung!E2917,Abfrage!$L$2:$M$15,2,),""),"")</f>
        <v/>
      </c>
      <c r="N2909" t="str">
        <f t="shared" si="136"/>
        <v/>
      </c>
      <c r="O2909" t="str">
        <f t="shared" si="137"/>
        <v/>
      </c>
      <c r="P2909" t="str">
        <f>IF(Belegerfassung!G2917&lt;&gt;"",CONCATENATE(Belegerfassung!G2917,".pdf"),"")</f>
        <v/>
      </c>
    </row>
    <row r="2910" spans="1:16">
      <c r="A2910" t="str">
        <f>IF(Belegerfassung!C2918&lt;&gt;"",0,"")</f>
        <v/>
      </c>
      <c r="B2910" t="str">
        <f>IFERROR(VLOOKUP(Belegerfassung!I2918,Konten!A:D,2,FALSE),"")</f>
        <v/>
      </c>
      <c r="C2910" t="str">
        <f>IF(A2910&lt;&gt;"",TEXT(Belegerfassung!C2918,"TT.MM.JJJJ"),"")</f>
        <v/>
      </c>
      <c r="D2910" t="str">
        <f>IFERROR(VLOOKUP(Belegerfassung!A2918,Abfrage!$E$2:$F$20,2,FALSE),"")</f>
        <v/>
      </c>
      <c r="E2910" t="str">
        <f>IF(A2910&lt;&gt;"",Belegerfassung!B2918,"")</f>
        <v/>
      </c>
      <c r="F2910" t="str">
        <f>IF(Belegerfassung!L2918="","",IF(Belegerfassung!L2918&lt;&gt;"",IF(Belegerfassung!L2918&lt;&gt;"",IF(Belegerfassung!J2918&lt;&gt;0,VLOOKUP(Belegerfassung!L2918,Abfrage!$A$2:$C$19,2,),VLOOKUP(Belegerfassung!L2918,Abfrage!$A$2:$C$19,3,)),"")))</f>
        <v/>
      </c>
      <c r="G2910" t="str">
        <f t="shared" si="135"/>
        <v/>
      </c>
      <c r="H2910" s="31" t="str">
        <f>IF(A2910&lt;&gt;"",-Belegerfassung!J2918+Belegerfassung!K2918,"")</f>
        <v/>
      </c>
      <c r="I2910" s="49" t="str">
        <f>IFERROR(IF(H2910&lt;&gt;"",Belegerfassung!L2918*100,""),IF(OR(Belegerfassung!L2918="Leistung EU - Erlöse",Belegerfassung!L2918="Lieferungen EU-Erlöse",Belegerfassung!L2918="EUST",Belegerfassung!L2918="Bauleistungen 20%")=TRUE,"",MID(Belegerfassung!L2918,4,2)))</f>
        <v/>
      </c>
      <c r="J2910" s="6" t="str">
        <f>IF(A2910&lt;&gt;"",LEFT(Belegerfassung!D2918,40),"")</f>
        <v/>
      </c>
      <c r="K2910" t="str">
        <f>IF(A2910&lt;&gt;"",VLOOKUP(D2910,Abfrage!$F$2:$G$21,2,FALSE),"")</f>
        <v/>
      </c>
      <c r="L2910" s="6" t="str">
        <f>IF(Belegerfassung!H2918&lt;&gt;"",Belegerfassung!H2918,"")</f>
        <v/>
      </c>
      <c r="M2910" t="str">
        <f>IFERROR(IF(Belegerfassung!E2918&lt;&gt;"",VLOOKUP(Belegerfassung!E2918,Abfrage!$L$2:$M$15,2,),""),"")</f>
        <v/>
      </c>
      <c r="N2910" t="str">
        <f t="shared" si="136"/>
        <v/>
      </c>
      <c r="O2910" t="str">
        <f t="shared" si="137"/>
        <v/>
      </c>
      <c r="P2910" t="str">
        <f>IF(Belegerfassung!G2918&lt;&gt;"",CONCATENATE(Belegerfassung!G2918,".pdf"),"")</f>
        <v/>
      </c>
    </row>
    <row r="2911" spans="1:16">
      <c r="A2911" t="str">
        <f>IF(Belegerfassung!C2919&lt;&gt;"",0,"")</f>
        <v/>
      </c>
      <c r="B2911" t="str">
        <f>IFERROR(VLOOKUP(Belegerfassung!I2919,Konten!A:D,2,FALSE),"")</f>
        <v/>
      </c>
      <c r="C2911" t="str">
        <f>IF(A2911&lt;&gt;"",TEXT(Belegerfassung!C2919,"TT.MM.JJJJ"),"")</f>
        <v/>
      </c>
      <c r="D2911" t="str">
        <f>IFERROR(VLOOKUP(Belegerfassung!A2919,Abfrage!$E$2:$F$20,2,FALSE),"")</f>
        <v/>
      </c>
      <c r="E2911" t="str">
        <f>IF(A2911&lt;&gt;"",Belegerfassung!B2919,"")</f>
        <v/>
      </c>
      <c r="F2911" t="str">
        <f>IF(Belegerfassung!L2919="","",IF(Belegerfassung!L2919&lt;&gt;"",IF(Belegerfassung!L2919&lt;&gt;"",IF(Belegerfassung!J2919&lt;&gt;0,VLOOKUP(Belegerfassung!L2919,Abfrage!$A$2:$C$19,2,),VLOOKUP(Belegerfassung!L2919,Abfrage!$A$2:$C$19,3,)),"")))</f>
        <v/>
      </c>
      <c r="G2911" t="str">
        <f t="shared" si="135"/>
        <v/>
      </c>
      <c r="H2911" s="31" t="str">
        <f>IF(A2911&lt;&gt;"",-Belegerfassung!J2919+Belegerfassung!K2919,"")</f>
        <v/>
      </c>
      <c r="I2911" s="49" t="str">
        <f>IFERROR(IF(H2911&lt;&gt;"",Belegerfassung!L2919*100,""),IF(OR(Belegerfassung!L2919="Leistung EU - Erlöse",Belegerfassung!L2919="Lieferungen EU-Erlöse",Belegerfassung!L2919="EUST",Belegerfassung!L2919="Bauleistungen 20%")=TRUE,"",MID(Belegerfassung!L2919,4,2)))</f>
        <v/>
      </c>
      <c r="J2911" s="6" t="str">
        <f>IF(A2911&lt;&gt;"",LEFT(Belegerfassung!D2919,40),"")</f>
        <v/>
      </c>
      <c r="K2911" t="str">
        <f>IF(A2911&lt;&gt;"",VLOOKUP(D2911,Abfrage!$F$2:$G$21,2,FALSE),"")</f>
        <v/>
      </c>
      <c r="L2911" s="6" t="str">
        <f>IF(Belegerfassung!H2919&lt;&gt;"",Belegerfassung!H2919,"")</f>
        <v/>
      </c>
      <c r="M2911" t="str">
        <f>IFERROR(IF(Belegerfassung!E2919&lt;&gt;"",VLOOKUP(Belegerfassung!E2919,Abfrage!$L$2:$M$15,2,),""),"")</f>
        <v/>
      </c>
      <c r="N2911" t="str">
        <f t="shared" si="136"/>
        <v/>
      </c>
      <c r="O2911" t="str">
        <f t="shared" si="137"/>
        <v/>
      </c>
      <c r="P2911" t="str">
        <f>IF(Belegerfassung!G2919&lt;&gt;"",CONCATENATE(Belegerfassung!G2919,".pdf"),"")</f>
        <v/>
      </c>
    </row>
    <row r="2912" spans="1:16">
      <c r="A2912" t="str">
        <f>IF(Belegerfassung!C2920&lt;&gt;"",0,"")</f>
        <v/>
      </c>
      <c r="B2912" t="str">
        <f>IFERROR(VLOOKUP(Belegerfassung!I2920,Konten!A:D,2,FALSE),"")</f>
        <v/>
      </c>
      <c r="C2912" t="str">
        <f>IF(A2912&lt;&gt;"",TEXT(Belegerfassung!C2920,"TT.MM.JJJJ"),"")</f>
        <v/>
      </c>
      <c r="D2912" t="str">
        <f>IFERROR(VLOOKUP(Belegerfassung!A2920,Abfrage!$E$2:$F$20,2,FALSE),"")</f>
        <v/>
      </c>
      <c r="E2912" t="str">
        <f>IF(A2912&lt;&gt;"",Belegerfassung!B2920,"")</f>
        <v/>
      </c>
      <c r="F2912" t="str">
        <f>IF(Belegerfassung!L2920="","",IF(Belegerfassung!L2920&lt;&gt;"",IF(Belegerfassung!L2920&lt;&gt;"",IF(Belegerfassung!J2920&lt;&gt;0,VLOOKUP(Belegerfassung!L2920,Abfrage!$A$2:$C$19,2,),VLOOKUP(Belegerfassung!L2920,Abfrage!$A$2:$C$19,3,)),"")))</f>
        <v/>
      </c>
      <c r="G2912" t="str">
        <f t="shared" si="135"/>
        <v/>
      </c>
      <c r="H2912" s="31" t="str">
        <f>IF(A2912&lt;&gt;"",-Belegerfassung!J2920+Belegerfassung!K2920,"")</f>
        <v/>
      </c>
      <c r="I2912" s="49" t="str">
        <f>IFERROR(IF(H2912&lt;&gt;"",Belegerfassung!L2920*100,""),IF(OR(Belegerfassung!L2920="Leistung EU - Erlöse",Belegerfassung!L2920="Lieferungen EU-Erlöse",Belegerfassung!L2920="EUST",Belegerfassung!L2920="Bauleistungen 20%")=TRUE,"",MID(Belegerfassung!L2920,4,2)))</f>
        <v/>
      </c>
      <c r="J2912" s="6" t="str">
        <f>IF(A2912&lt;&gt;"",LEFT(Belegerfassung!D2920,40),"")</f>
        <v/>
      </c>
      <c r="K2912" t="str">
        <f>IF(A2912&lt;&gt;"",VLOOKUP(D2912,Abfrage!$F$2:$G$21,2,FALSE),"")</f>
        <v/>
      </c>
      <c r="L2912" s="6" t="str">
        <f>IF(Belegerfassung!H2920&lt;&gt;"",Belegerfassung!H2920,"")</f>
        <v/>
      </c>
      <c r="M2912" t="str">
        <f>IFERROR(IF(Belegerfassung!E2920&lt;&gt;"",VLOOKUP(Belegerfassung!E2920,Abfrage!$L$2:$M$15,2,),""),"")</f>
        <v/>
      </c>
      <c r="N2912" t="str">
        <f t="shared" si="136"/>
        <v/>
      </c>
      <c r="O2912" t="str">
        <f t="shared" si="137"/>
        <v/>
      </c>
      <c r="P2912" t="str">
        <f>IF(Belegerfassung!G2920&lt;&gt;"",CONCATENATE(Belegerfassung!G2920,".pdf"),"")</f>
        <v/>
      </c>
    </row>
    <row r="2913" spans="1:16">
      <c r="A2913" t="str">
        <f>IF(Belegerfassung!C2921&lt;&gt;"",0,"")</f>
        <v/>
      </c>
      <c r="B2913" t="str">
        <f>IFERROR(VLOOKUP(Belegerfassung!I2921,Konten!A:D,2,FALSE),"")</f>
        <v/>
      </c>
      <c r="C2913" t="str">
        <f>IF(A2913&lt;&gt;"",TEXT(Belegerfassung!C2921,"TT.MM.JJJJ"),"")</f>
        <v/>
      </c>
      <c r="D2913" t="str">
        <f>IFERROR(VLOOKUP(Belegerfassung!A2921,Abfrage!$E$2:$F$20,2,FALSE),"")</f>
        <v/>
      </c>
      <c r="E2913" t="str">
        <f>IF(A2913&lt;&gt;"",Belegerfassung!B2921,"")</f>
        <v/>
      </c>
      <c r="F2913" t="str">
        <f>IF(Belegerfassung!L2921="","",IF(Belegerfassung!L2921&lt;&gt;"",IF(Belegerfassung!L2921&lt;&gt;"",IF(Belegerfassung!J2921&lt;&gt;0,VLOOKUP(Belegerfassung!L2921,Abfrage!$A$2:$C$19,2,),VLOOKUP(Belegerfassung!L2921,Abfrage!$A$2:$C$19,3,)),"")))</f>
        <v/>
      </c>
      <c r="G2913" t="str">
        <f t="shared" si="135"/>
        <v/>
      </c>
      <c r="H2913" s="31" t="str">
        <f>IF(A2913&lt;&gt;"",-Belegerfassung!J2921+Belegerfassung!K2921,"")</f>
        <v/>
      </c>
      <c r="I2913" s="49" t="str">
        <f>IFERROR(IF(H2913&lt;&gt;"",Belegerfassung!L2921*100,""),IF(OR(Belegerfassung!L2921="Leistung EU - Erlöse",Belegerfassung!L2921="Lieferungen EU-Erlöse",Belegerfassung!L2921="EUST",Belegerfassung!L2921="Bauleistungen 20%")=TRUE,"",MID(Belegerfassung!L2921,4,2)))</f>
        <v/>
      </c>
      <c r="J2913" s="6" t="str">
        <f>IF(A2913&lt;&gt;"",LEFT(Belegerfassung!D2921,40),"")</f>
        <v/>
      </c>
      <c r="K2913" t="str">
        <f>IF(A2913&lt;&gt;"",VLOOKUP(D2913,Abfrage!$F$2:$G$21,2,FALSE),"")</f>
        <v/>
      </c>
      <c r="L2913" s="6" t="str">
        <f>IF(Belegerfassung!H2921&lt;&gt;"",Belegerfassung!H2921,"")</f>
        <v/>
      </c>
      <c r="M2913" t="str">
        <f>IFERROR(IF(Belegerfassung!E2921&lt;&gt;"",VLOOKUP(Belegerfassung!E2921,Abfrage!$L$2:$M$15,2,),""),"")</f>
        <v/>
      </c>
      <c r="N2913" t="str">
        <f t="shared" si="136"/>
        <v/>
      </c>
      <c r="O2913" t="str">
        <f t="shared" si="137"/>
        <v/>
      </c>
      <c r="P2913" t="str">
        <f>IF(Belegerfassung!G2921&lt;&gt;"",CONCATENATE(Belegerfassung!G2921,".pdf"),"")</f>
        <v/>
      </c>
    </row>
    <row r="2914" spans="1:16">
      <c r="A2914" t="str">
        <f>IF(Belegerfassung!C2922&lt;&gt;"",0,"")</f>
        <v/>
      </c>
      <c r="B2914" t="str">
        <f>IFERROR(VLOOKUP(Belegerfassung!I2922,Konten!A:D,2,FALSE),"")</f>
        <v/>
      </c>
      <c r="C2914" t="str">
        <f>IF(A2914&lt;&gt;"",TEXT(Belegerfassung!C2922,"TT.MM.JJJJ"),"")</f>
        <v/>
      </c>
      <c r="D2914" t="str">
        <f>IFERROR(VLOOKUP(Belegerfassung!A2922,Abfrage!$E$2:$F$20,2,FALSE),"")</f>
        <v/>
      </c>
      <c r="E2914" t="str">
        <f>IF(A2914&lt;&gt;"",Belegerfassung!B2922,"")</f>
        <v/>
      </c>
      <c r="F2914" t="str">
        <f>IF(Belegerfassung!L2922="","",IF(Belegerfassung!L2922&lt;&gt;"",IF(Belegerfassung!L2922&lt;&gt;"",IF(Belegerfassung!J2922&lt;&gt;0,VLOOKUP(Belegerfassung!L2922,Abfrage!$A$2:$C$19,2,),VLOOKUP(Belegerfassung!L2922,Abfrage!$A$2:$C$19,3,)),"")))</f>
        <v/>
      </c>
      <c r="G2914" t="str">
        <f t="shared" si="135"/>
        <v/>
      </c>
      <c r="H2914" s="31" t="str">
        <f>IF(A2914&lt;&gt;"",-Belegerfassung!J2922+Belegerfassung!K2922,"")</f>
        <v/>
      </c>
      <c r="I2914" s="49" t="str">
        <f>IFERROR(IF(H2914&lt;&gt;"",Belegerfassung!L2922*100,""),IF(OR(Belegerfassung!L2922="Leistung EU - Erlöse",Belegerfassung!L2922="Lieferungen EU-Erlöse",Belegerfassung!L2922="EUST",Belegerfassung!L2922="Bauleistungen 20%")=TRUE,"",MID(Belegerfassung!L2922,4,2)))</f>
        <v/>
      </c>
      <c r="J2914" s="6" t="str">
        <f>IF(A2914&lt;&gt;"",LEFT(Belegerfassung!D2922,40),"")</f>
        <v/>
      </c>
      <c r="K2914" t="str">
        <f>IF(A2914&lt;&gt;"",VLOOKUP(D2914,Abfrage!$F$2:$G$21,2,FALSE),"")</f>
        <v/>
      </c>
      <c r="L2914" s="6" t="str">
        <f>IF(Belegerfassung!H2922&lt;&gt;"",Belegerfassung!H2922,"")</f>
        <v/>
      </c>
      <c r="M2914" t="str">
        <f>IFERROR(IF(Belegerfassung!E2922&lt;&gt;"",VLOOKUP(Belegerfassung!E2922,Abfrage!$L$2:$M$15,2,),""),"")</f>
        <v/>
      </c>
      <c r="N2914" t="str">
        <f t="shared" si="136"/>
        <v/>
      </c>
      <c r="O2914" t="str">
        <f t="shared" si="137"/>
        <v/>
      </c>
      <c r="P2914" t="str">
        <f>IF(Belegerfassung!G2922&lt;&gt;"",CONCATENATE(Belegerfassung!G2922,".pdf"),"")</f>
        <v/>
      </c>
    </row>
    <row r="2915" spans="1:16">
      <c r="A2915" t="str">
        <f>IF(Belegerfassung!C2923&lt;&gt;"",0,"")</f>
        <v/>
      </c>
      <c r="B2915" t="str">
        <f>IFERROR(VLOOKUP(Belegerfassung!I2923,Konten!A:D,2,FALSE),"")</f>
        <v/>
      </c>
      <c r="C2915" t="str">
        <f>IF(A2915&lt;&gt;"",TEXT(Belegerfassung!C2923,"TT.MM.JJJJ"),"")</f>
        <v/>
      </c>
      <c r="D2915" t="str">
        <f>IFERROR(VLOOKUP(Belegerfassung!A2923,Abfrage!$E$2:$F$20,2,FALSE),"")</f>
        <v/>
      </c>
      <c r="E2915" t="str">
        <f>IF(A2915&lt;&gt;"",Belegerfassung!B2923,"")</f>
        <v/>
      </c>
      <c r="F2915" t="str">
        <f>IF(Belegerfassung!L2923="","",IF(Belegerfassung!L2923&lt;&gt;"",IF(Belegerfassung!L2923&lt;&gt;"",IF(Belegerfassung!J2923&lt;&gt;0,VLOOKUP(Belegerfassung!L2923,Abfrage!$A$2:$C$19,2,),VLOOKUP(Belegerfassung!L2923,Abfrage!$A$2:$C$19,3,)),"")))</f>
        <v/>
      </c>
      <c r="G2915" t="str">
        <f t="shared" si="135"/>
        <v/>
      </c>
      <c r="H2915" s="31" t="str">
        <f>IF(A2915&lt;&gt;"",-Belegerfassung!J2923+Belegerfassung!K2923,"")</f>
        <v/>
      </c>
      <c r="I2915" s="49" t="str">
        <f>IFERROR(IF(H2915&lt;&gt;"",Belegerfassung!L2923*100,""),IF(OR(Belegerfassung!L2923="Leistung EU - Erlöse",Belegerfassung!L2923="Lieferungen EU-Erlöse",Belegerfassung!L2923="EUST",Belegerfassung!L2923="Bauleistungen 20%")=TRUE,"",MID(Belegerfassung!L2923,4,2)))</f>
        <v/>
      </c>
      <c r="J2915" s="6" t="str">
        <f>IF(A2915&lt;&gt;"",LEFT(Belegerfassung!D2923,40),"")</f>
        <v/>
      </c>
      <c r="K2915" t="str">
        <f>IF(A2915&lt;&gt;"",VLOOKUP(D2915,Abfrage!$F$2:$G$21,2,FALSE),"")</f>
        <v/>
      </c>
      <c r="L2915" s="6" t="str">
        <f>IF(Belegerfassung!H2923&lt;&gt;"",Belegerfassung!H2923,"")</f>
        <v/>
      </c>
      <c r="M2915" t="str">
        <f>IFERROR(IF(Belegerfassung!E2923&lt;&gt;"",VLOOKUP(Belegerfassung!E2923,Abfrage!$L$2:$M$15,2,),""),"")</f>
        <v/>
      </c>
      <c r="N2915" t="str">
        <f t="shared" si="136"/>
        <v/>
      </c>
      <c r="O2915" t="str">
        <f t="shared" si="137"/>
        <v/>
      </c>
      <c r="P2915" t="str">
        <f>IF(Belegerfassung!G2923&lt;&gt;"",CONCATENATE(Belegerfassung!G2923,".pdf"),"")</f>
        <v/>
      </c>
    </row>
    <row r="2916" spans="1:16">
      <c r="A2916" t="str">
        <f>IF(Belegerfassung!C2924&lt;&gt;"",0,"")</f>
        <v/>
      </c>
      <c r="B2916" t="str">
        <f>IFERROR(VLOOKUP(Belegerfassung!I2924,Konten!A:D,2,FALSE),"")</f>
        <v/>
      </c>
      <c r="C2916" t="str">
        <f>IF(A2916&lt;&gt;"",TEXT(Belegerfassung!C2924,"TT.MM.JJJJ"),"")</f>
        <v/>
      </c>
      <c r="D2916" t="str">
        <f>IFERROR(VLOOKUP(Belegerfassung!A2924,Abfrage!$E$2:$F$20,2,FALSE),"")</f>
        <v/>
      </c>
      <c r="E2916" t="str">
        <f>IF(A2916&lt;&gt;"",Belegerfassung!B2924,"")</f>
        <v/>
      </c>
      <c r="F2916" t="str">
        <f>IF(Belegerfassung!L2924="","",IF(Belegerfassung!L2924&lt;&gt;"",IF(Belegerfassung!L2924&lt;&gt;"",IF(Belegerfassung!J2924&lt;&gt;0,VLOOKUP(Belegerfassung!L2924,Abfrage!$A$2:$C$19,2,),VLOOKUP(Belegerfassung!L2924,Abfrage!$A$2:$C$19,3,)),"")))</f>
        <v/>
      </c>
      <c r="G2916" t="str">
        <f t="shared" si="135"/>
        <v/>
      </c>
      <c r="H2916" s="31" t="str">
        <f>IF(A2916&lt;&gt;"",-Belegerfassung!J2924+Belegerfassung!K2924,"")</f>
        <v/>
      </c>
      <c r="I2916" s="49" t="str">
        <f>IFERROR(IF(H2916&lt;&gt;"",Belegerfassung!L2924*100,""),IF(OR(Belegerfassung!L2924="Leistung EU - Erlöse",Belegerfassung!L2924="Lieferungen EU-Erlöse",Belegerfassung!L2924="EUST",Belegerfassung!L2924="Bauleistungen 20%")=TRUE,"",MID(Belegerfassung!L2924,4,2)))</f>
        <v/>
      </c>
      <c r="J2916" s="6" t="str">
        <f>IF(A2916&lt;&gt;"",LEFT(Belegerfassung!D2924,40),"")</f>
        <v/>
      </c>
      <c r="K2916" t="str">
        <f>IF(A2916&lt;&gt;"",VLOOKUP(D2916,Abfrage!$F$2:$G$21,2,FALSE),"")</f>
        <v/>
      </c>
      <c r="L2916" s="6" t="str">
        <f>IF(Belegerfassung!H2924&lt;&gt;"",Belegerfassung!H2924,"")</f>
        <v/>
      </c>
      <c r="M2916" t="str">
        <f>IFERROR(IF(Belegerfassung!E2924&lt;&gt;"",VLOOKUP(Belegerfassung!E2924,Abfrage!$L$2:$M$15,2,),""),"")</f>
        <v/>
      </c>
      <c r="N2916" t="str">
        <f t="shared" si="136"/>
        <v/>
      </c>
      <c r="O2916" t="str">
        <f t="shared" si="137"/>
        <v/>
      </c>
      <c r="P2916" t="str">
        <f>IF(Belegerfassung!G2924&lt;&gt;"",CONCATENATE(Belegerfassung!G2924,".pdf"),"")</f>
        <v/>
      </c>
    </row>
    <row r="2917" spans="1:16">
      <c r="A2917" t="str">
        <f>IF(Belegerfassung!C2925&lt;&gt;"",0,"")</f>
        <v/>
      </c>
      <c r="B2917" t="str">
        <f>IFERROR(VLOOKUP(Belegerfassung!I2925,Konten!A:D,2,FALSE),"")</f>
        <v/>
      </c>
      <c r="C2917" t="str">
        <f>IF(A2917&lt;&gt;"",TEXT(Belegerfassung!C2925,"TT.MM.JJJJ"),"")</f>
        <v/>
      </c>
      <c r="D2917" t="str">
        <f>IFERROR(VLOOKUP(Belegerfassung!A2925,Abfrage!$E$2:$F$20,2,FALSE),"")</f>
        <v/>
      </c>
      <c r="E2917" t="str">
        <f>IF(A2917&lt;&gt;"",Belegerfassung!B2925,"")</f>
        <v/>
      </c>
      <c r="F2917" t="str">
        <f>IF(Belegerfassung!L2925="","",IF(Belegerfassung!L2925&lt;&gt;"",IF(Belegerfassung!L2925&lt;&gt;"",IF(Belegerfassung!J2925&lt;&gt;0,VLOOKUP(Belegerfassung!L2925,Abfrage!$A$2:$C$19,2,),VLOOKUP(Belegerfassung!L2925,Abfrage!$A$2:$C$19,3,)),"")))</f>
        <v/>
      </c>
      <c r="G2917" t="str">
        <f t="shared" si="135"/>
        <v/>
      </c>
      <c r="H2917" s="31" t="str">
        <f>IF(A2917&lt;&gt;"",-Belegerfassung!J2925+Belegerfassung!K2925,"")</f>
        <v/>
      </c>
      <c r="I2917" s="49" t="str">
        <f>IFERROR(IF(H2917&lt;&gt;"",Belegerfassung!L2925*100,""),IF(OR(Belegerfassung!L2925="Leistung EU - Erlöse",Belegerfassung!L2925="Lieferungen EU-Erlöse",Belegerfassung!L2925="EUST",Belegerfassung!L2925="Bauleistungen 20%")=TRUE,"",MID(Belegerfassung!L2925,4,2)))</f>
        <v/>
      </c>
      <c r="J2917" s="6" t="str">
        <f>IF(A2917&lt;&gt;"",LEFT(Belegerfassung!D2925,40),"")</f>
        <v/>
      </c>
      <c r="K2917" t="str">
        <f>IF(A2917&lt;&gt;"",VLOOKUP(D2917,Abfrage!$F$2:$G$21,2,FALSE),"")</f>
        <v/>
      </c>
      <c r="L2917" s="6" t="str">
        <f>IF(Belegerfassung!H2925&lt;&gt;"",Belegerfassung!H2925,"")</f>
        <v/>
      </c>
      <c r="M2917" t="str">
        <f>IFERROR(IF(Belegerfassung!E2925&lt;&gt;"",VLOOKUP(Belegerfassung!E2925,Abfrage!$L$2:$M$15,2,),""),"")</f>
        <v/>
      </c>
      <c r="N2917" t="str">
        <f t="shared" si="136"/>
        <v/>
      </c>
      <c r="O2917" t="str">
        <f t="shared" si="137"/>
        <v/>
      </c>
      <c r="P2917" t="str">
        <f>IF(Belegerfassung!G2925&lt;&gt;"",CONCATENATE(Belegerfassung!G2925,".pdf"),"")</f>
        <v/>
      </c>
    </row>
    <row r="2918" spans="1:16">
      <c r="A2918" t="str">
        <f>IF(Belegerfassung!C2926&lt;&gt;"",0,"")</f>
        <v/>
      </c>
      <c r="B2918" t="str">
        <f>IFERROR(VLOOKUP(Belegerfassung!I2926,Konten!A:D,2,FALSE),"")</f>
        <v/>
      </c>
      <c r="C2918" t="str">
        <f>IF(A2918&lt;&gt;"",TEXT(Belegerfassung!C2926,"TT.MM.JJJJ"),"")</f>
        <v/>
      </c>
      <c r="D2918" t="str">
        <f>IFERROR(VLOOKUP(Belegerfassung!A2926,Abfrage!$E$2:$F$20,2,FALSE),"")</f>
        <v/>
      </c>
      <c r="E2918" t="str">
        <f>IF(A2918&lt;&gt;"",Belegerfassung!B2926,"")</f>
        <v/>
      </c>
      <c r="F2918" t="str">
        <f>IF(Belegerfassung!L2926="","",IF(Belegerfassung!L2926&lt;&gt;"",IF(Belegerfassung!L2926&lt;&gt;"",IF(Belegerfassung!J2926&lt;&gt;0,VLOOKUP(Belegerfassung!L2926,Abfrage!$A$2:$C$19,2,),VLOOKUP(Belegerfassung!L2926,Abfrage!$A$2:$C$19,3,)),"")))</f>
        <v/>
      </c>
      <c r="G2918" t="str">
        <f t="shared" si="135"/>
        <v/>
      </c>
      <c r="H2918" s="31" t="str">
        <f>IF(A2918&lt;&gt;"",-Belegerfassung!J2926+Belegerfassung!K2926,"")</f>
        <v/>
      </c>
      <c r="I2918" s="49" t="str">
        <f>IFERROR(IF(H2918&lt;&gt;"",Belegerfassung!L2926*100,""),IF(OR(Belegerfassung!L2926="Leistung EU - Erlöse",Belegerfassung!L2926="Lieferungen EU-Erlöse",Belegerfassung!L2926="EUST",Belegerfassung!L2926="Bauleistungen 20%")=TRUE,"",MID(Belegerfassung!L2926,4,2)))</f>
        <v/>
      </c>
      <c r="J2918" s="6" t="str">
        <f>IF(A2918&lt;&gt;"",LEFT(Belegerfassung!D2926,40),"")</f>
        <v/>
      </c>
      <c r="K2918" t="str">
        <f>IF(A2918&lt;&gt;"",VLOOKUP(D2918,Abfrage!$F$2:$G$21,2,FALSE),"")</f>
        <v/>
      </c>
      <c r="L2918" s="6" t="str">
        <f>IF(Belegerfassung!H2926&lt;&gt;"",Belegerfassung!H2926,"")</f>
        <v/>
      </c>
      <c r="M2918" t="str">
        <f>IFERROR(IF(Belegerfassung!E2926&lt;&gt;"",VLOOKUP(Belegerfassung!E2926,Abfrage!$L$2:$M$15,2,),""),"")</f>
        <v/>
      </c>
      <c r="N2918" t="str">
        <f t="shared" si="136"/>
        <v/>
      </c>
      <c r="O2918" t="str">
        <f t="shared" si="137"/>
        <v/>
      </c>
      <c r="P2918" t="str">
        <f>IF(Belegerfassung!G2926&lt;&gt;"",CONCATENATE(Belegerfassung!G2926,".pdf"),"")</f>
        <v/>
      </c>
    </row>
    <row r="2919" spans="1:16">
      <c r="A2919" t="str">
        <f>IF(Belegerfassung!C2927&lt;&gt;"",0,"")</f>
        <v/>
      </c>
      <c r="B2919" t="str">
        <f>IFERROR(VLOOKUP(Belegerfassung!I2927,Konten!A:D,2,FALSE),"")</f>
        <v/>
      </c>
      <c r="C2919" t="str">
        <f>IF(A2919&lt;&gt;"",TEXT(Belegerfassung!C2927,"TT.MM.JJJJ"),"")</f>
        <v/>
      </c>
      <c r="D2919" t="str">
        <f>IFERROR(VLOOKUP(Belegerfassung!A2927,Abfrage!$E$2:$F$20,2,FALSE),"")</f>
        <v/>
      </c>
      <c r="E2919" t="str">
        <f>IF(A2919&lt;&gt;"",Belegerfassung!B2927,"")</f>
        <v/>
      </c>
      <c r="F2919" t="str">
        <f>IF(Belegerfassung!L2927="","",IF(Belegerfassung!L2927&lt;&gt;"",IF(Belegerfassung!L2927&lt;&gt;"",IF(Belegerfassung!J2927&lt;&gt;0,VLOOKUP(Belegerfassung!L2927,Abfrage!$A$2:$C$19,2,),VLOOKUP(Belegerfassung!L2927,Abfrage!$A$2:$C$19,3,)),"")))</f>
        <v/>
      </c>
      <c r="G2919" t="str">
        <f t="shared" si="135"/>
        <v/>
      </c>
      <c r="H2919" s="31" t="str">
        <f>IF(A2919&lt;&gt;"",-Belegerfassung!J2927+Belegerfassung!K2927,"")</f>
        <v/>
      </c>
      <c r="I2919" s="49" t="str">
        <f>IFERROR(IF(H2919&lt;&gt;"",Belegerfassung!L2927*100,""),IF(OR(Belegerfassung!L2927="Leistung EU - Erlöse",Belegerfassung!L2927="Lieferungen EU-Erlöse",Belegerfassung!L2927="EUST",Belegerfassung!L2927="Bauleistungen 20%")=TRUE,"",MID(Belegerfassung!L2927,4,2)))</f>
        <v/>
      </c>
      <c r="J2919" s="6" t="str">
        <f>IF(A2919&lt;&gt;"",LEFT(Belegerfassung!D2927,40),"")</f>
        <v/>
      </c>
      <c r="K2919" t="str">
        <f>IF(A2919&lt;&gt;"",VLOOKUP(D2919,Abfrage!$F$2:$G$21,2,FALSE),"")</f>
        <v/>
      </c>
      <c r="L2919" s="6" t="str">
        <f>IF(Belegerfassung!H2927&lt;&gt;"",Belegerfassung!H2927,"")</f>
        <v/>
      </c>
      <c r="M2919" t="str">
        <f>IFERROR(IF(Belegerfassung!E2927&lt;&gt;"",VLOOKUP(Belegerfassung!E2927,Abfrage!$L$2:$M$15,2,),""),"")</f>
        <v/>
      </c>
      <c r="N2919" t="str">
        <f t="shared" si="136"/>
        <v/>
      </c>
      <c r="O2919" t="str">
        <f t="shared" si="137"/>
        <v/>
      </c>
      <c r="P2919" t="str">
        <f>IF(Belegerfassung!G2927&lt;&gt;"",CONCATENATE(Belegerfassung!G2927,".pdf"),"")</f>
        <v/>
      </c>
    </row>
    <row r="2920" spans="1:16">
      <c r="A2920" t="str">
        <f>IF(Belegerfassung!C2928&lt;&gt;"",0,"")</f>
        <v/>
      </c>
      <c r="B2920" t="str">
        <f>IFERROR(VLOOKUP(Belegerfassung!I2928,Konten!A:D,2,FALSE),"")</f>
        <v/>
      </c>
      <c r="C2920" t="str">
        <f>IF(A2920&lt;&gt;"",TEXT(Belegerfassung!C2928,"TT.MM.JJJJ"),"")</f>
        <v/>
      </c>
      <c r="D2920" t="str">
        <f>IFERROR(VLOOKUP(Belegerfassung!A2928,Abfrage!$E$2:$F$20,2,FALSE),"")</f>
        <v/>
      </c>
      <c r="E2920" t="str">
        <f>IF(A2920&lt;&gt;"",Belegerfassung!B2928,"")</f>
        <v/>
      </c>
      <c r="F2920" t="str">
        <f>IF(Belegerfassung!L2928="","",IF(Belegerfassung!L2928&lt;&gt;"",IF(Belegerfassung!L2928&lt;&gt;"",IF(Belegerfassung!J2928&lt;&gt;0,VLOOKUP(Belegerfassung!L2928,Abfrage!$A$2:$C$19,2,),VLOOKUP(Belegerfassung!L2928,Abfrage!$A$2:$C$19,3,)),"")))</f>
        <v/>
      </c>
      <c r="G2920" t="str">
        <f t="shared" si="135"/>
        <v/>
      </c>
      <c r="H2920" s="31" t="str">
        <f>IF(A2920&lt;&gt;"",-Belegerfassung!J2928+Belegerfassung!K2928,"")</f>
        <v/>
      </c>
      <c r="I2920" s="49" t="str">
        <f>IFERROR(IF(H2920&lt;&gt;"",Belegerfassung!L2928*100,""),IF(OR(Belegerfassung!L2928="Leistung EU - Erlöse",Belegerfassung!L2928="Lieferungen EU-Erlöse",Belegerfassung!L2928="EUST",Belegerfassung!L2928="Bauleistungen 20%")=TRUE,"",MID(Belegerfassung!L2928,4,2)))</f>
        <v/>
      </c>
      <c r="J2920" s="6" t="str">
        <f>IF(A2920&lt;&gt;"",LEFT(Belegerfassung!D2928,40),"")</f>
        <v/>
      </c>
      <c r="K2920" t="str">
        <f>IF(A2920&lt;&gt;"",VLOOKUP(D2920,Abfrage!$F$2:$G$21,2,FALSE),"")</f>
        <v/>
      </c>
      <c r="L2920" s="6" t="str">
        <f>IF(Belegerfassung!H2928&lt;&gt;"",Belegerfassung!H2928,"")</f>
        <v/>
      </c>
      <c r="M2920" t="str">
        <f>IFERROR(IF(Belegerfassung!E2928&lt;&gt;"",VLOOKUP(Belegerfassung!E2928,Abfrage!$L$2:$M$15,2,),""),"")</f>
        <v/>
      </c>
      <c r="N2920" t="str">
        <f t="shared" si="136"/>
        <v/>
      </c>
      <c r="O2920" t="str">
        <f t="shared" si="137"/>
        <v/>
      </c>
      <c r="P2920" t="str">
        <f>IF(Belegerfassung!G2928&lt;&gt;"",CONCATENATE(Belegerfassung!G2928,".pdf"),"")</f>
        <v/>
      </c>
    </row>
    <row r="2921" spans="1:16">
      <c r="A2921" t="str">
        <f>IF(Belegerfassung!C2929&lt;&gt;"",0,"")</f>
        <v/>
      </c>
      <c r="B2921" t="str">
        <f>IFERROR(VLOOKUP(Belegerfassung!I2929,Konten!A:D,2,FALSE),"")</f>
        <v/>
      </c>
      <c r="C2921" t="str">
        <f>IF(A2921&lt;&gt;"",TEXT(Belegerfassung!C2929,"TT.MM.JJJJ"),"")</f>
        <v/>
      </c>
      <c r="D2921" t="str">
        <f>IFERROR(VLOOKUP(Belegerfassung!A2929,Abfrage!$E$2:$F$20,2,FALSE),"")</f>
        <v/>
      </c>
      <c r="E2921" t="str">
        <f>IF(A2921&lt;&gt;"",Belegerfassung!B2929,"")</f>
        <v/>
      </c>
      <c r="F2921" t="str">
        <f>IF(Belegerfassung!L2929="","",IF(Belegerfassung!L2929&lt;&gt;"",IF(Belegerfassung!L2929&lt;&gt;"",IF(Belegerfassung!J2929&lt;&gt;0,VLOOKUP(Belegerfassung!L2929,Abfrage!$A$2:$C$19,2,),VLOOKUP(Belegerfassung!L2929,Abfrage!$A$2:$C$19,3,)),"")))</f>
        <v/>
      </c>
      <c r="G2921" t="str">
        <f t="shared" si="135"/>
        <v/>
      </c>
      <c r="H2921" s="31" t="str">
        <f>IF(A2921&lt;&gt;"",-Belegerfassung!J2929+Belegerfassung!K2929,"")</f>
        <v/>
      </c>
      <c r="I2921" s="49" t="str">
        <f>IFERROR(IF(H2921&lt;&gt;"",Belegerfassung!L2929*100,""),IF(OR(Belegerfassung!L2929="Leistung EU - Erlöse",Belegerfassung!L2929="Lieferungen EU-Erlöse",Belegerfassung!L2929="EUST",Belegerfassung!L2929="Bauleistungen 20%")=TRUE,"",MID(Belegerfassung!L2929,4,2)))</f>
        <v/>
      </c>
      <c r="J2921" s="6" t="str">
        <f>IF(A2921&lt;&gt;"",LEFT(Belegerfassung!D2929,40),"")</f>
        <v/>
      </c>
      <c r="K2921" t="str">
        <f>IF(A2921&lt;&gt;"",VLOOKUP(D2921,Abfrage!$F$2:$G$21,2,FALSE),"")</f>
        <v/>
      </c>
      <c r="L2921" s="6" t="str">
        <f>IF(Belegerfassung!H2929&lt;&gt;"",Belegerfassung!H2929,"")</f>
        <v/>
      </c>
      <c r="M2921" t="str">
        <f>IFERROR(IF(Belegerfassung!E2929&lt;&gt;"",VLOOKUP(Belegerfassung!E2929,Abfrage!$L$2:$M$15,2,),""),"")</f>
        <v/>
      </c>
      <c r="N2921" t="str">
        <f t="shared" si="136"/>
        <v/>
      </c>
      <c r="O2921" t="str">
        <f t="shared" si="137"/>
        <v/>
      </c>
      <c r="P2921" t="str">
        <f>IF(Belegerfassung!G2929&lt;&gt;"",CONCATENATE(Belegerfassung!G2929,".pdf"),"")</f>
        <v/>
      </c>
    </row>
    <row r="2922" spans="1:16">
      <c r="A2922" t="str">
        <f>IF(Belegerfassung!C2930&lt;&gt;"",0,"")</f>
        <v/>
      </c>
      <c r="B2922" t="str">
        <f>IFERROR(VLOOKUP(Belegerfassung!I2930,Konten!A:D,2,FALSE),"")</f>
        <v/>
      </c>
      <c r="C2922" t="str">
        <f>IF(A2922&lt;&gt;"",TEXT(Belegerfassung!C2930,"TT.MM.JJJJ"),"")</f>
        <v/>
      </c>
      <c r="D2922" t="str">
        <f>IFERROR(VLOOKUP(Belegerfassung!A2930,Abfrage!$E$2:$F$20,2,FALSE),"")</f>
        <v/>
      </c>
      <c r="E2922" t="str">
        <f>IF(A2922&lt;&gt;"",Belegerfassung!B2930,"")</f>
        <v/>
      </c>
      <c r="F2922" t="str">
        <f>IF(Belegerfassung!L2930="","",IF(Belegerfassung!L2930&lt;&gt;"",IF(Belegerfassung!L2930&lt;&gt;"",IF(Belegerfassung!J2930&lt;&gt;0,VLOOKUP(Belegerfassung!L2930,Abfrage!$A$2:$C$19,2,),VLOOKUP(Belegerfassung!L2930,Abfrage!$A$2:$C$19,3,)),"")))</f>
        <v/>
      </c>
      <c r="G2922" t="str">
        <f t="shared" si="135"/>
        <v/>
      </c>
      <c r="H2922" s="31" t="str">
        <f>IF(A2922&lt;&gt;"",-Belegerfassung!J2930+Belegerfassung!K2930,"")</f>
        <v/>
      </c>
      <c r="I2922" s="49" t="str">
        <f>IFERROR(IF(H2922&lt;&gt;"",Belegerfassung!L2930*100,""),IF(OR(Belegerfassung!L2930="Leistung EU - Erlöse",Belegerfassung!L2930="Lieferungen EU-Erlöse",Belegerfassung!L2930="EUST",Belegerfassung!L2930="Bauleistungen 20%")=TRUE,"",MID(Belegerfassung!L2930,4,2)))</f>
        <v/>
      </c>
      <c r="J2922" s="6" t="str">
        <f>IF(A2922&lt;&gt;"",LEFT(Belegerfassung!D2930,40),"")</f>
        <v/>
      </c>
      <c r="K2922" t="str">
        <f>IF(A2922&lt;&gt;"",VLOOKUP(D2922,Abfrage!$F$2:$G$21,2,FALSE),"")</f>
        <v/>
      </c>
      <c r="L2922" s="6" t="str">
        <f>IF(Belegerfassung!H2930&lt;&gt;"",Belegerfassung!H2930,"")</f>
        <v/>
      </c>
      <c r="M2922" t="str">
        <f>IFERROR(IF(Belegerfassung!E2930&lt;&gt;"",VLOOKUP(Belegerfassung!E2930,Abfrage!$L$2:$M$15,2,),""),"")</f>
        <v/>
      </c>
      <c r="N2922" t="str">
        <f t="shared" si="136"/>
        <v/>
      </c>
      <c r="O2922" t="str">
        <f t="shared" si="137"/>
        <v/>
      </c>
      <c r="P2922" t="str">
        <f>IF(Belegerfassung!G2930&lt;&gt;"",CONCATENATE(Belegerfassung!G2930,".pdf"),"")</f>
        <v/>
      </c>
    </row>
    <row r="2923" spans="1:16">
      <c r="A2923" t="str">
        <f>IF(Belegerfassung!C2931&lt;&gt;"",0,"")</f>
        <v/>
      </c>
      <c r="B2923" t="str">
        <f>IFERROR(VLOOKUP(Belegerfassung!I2931,Konten!A:D,2,FALSE),"")</f>
        <v/>
      </c>
      <c r="C2923" t="str">
        <f>IF(A2923&lt;&gt;"",TEXT(Belegerfassung!C2931,"TT.MM.JJJJ"),"")</f>
        <v/>
      </c>
      <c r="D2923" t="str">
        <f>IFERROR(VLOOKUP(Belegerfassung!A2931,Abfrage!$E$2:$F$20,2,FALSE),"")</f>
        <v/>
      </c>
      <c r="E2923" t="str">
        <f>IF(A2923&lt;&gt;"",Belegerfassung!B2931,"")</f>
        <v/>
      </c>
      <c r="F2923" t="str">
        <f>IF(Belegerfassung!L2931="","",IF(Belegerfassung!L2931&lt;&gt;"",IF(Belegerfassung!L2931&lt;&gt;"",IF(Belegerfassung!J2931&lt;&gt;0,VLOOKUP(Belegerfassung!L2931,Abfrage!$A$2:$C$19,2,),VLOOKUP(Belegerfassung!L2931,Abfrage!$A$2:$C$19,3,)),"")))</f>
        <v/>
      </c>
      <c r="G2923" t="str">
        <f t="shared" si="135"/>
        <v/>
      </c>
      <c r="H2923" s="31" t="str">
        <f>IF(A2923&lt;&gt;"",-Belegerfassung!J2931+Belegerfassung!K2931,"")</f>
        <v/>
      </c>
      <c r="I2923" s="49" t="str">
        <f>IFERROR(IF(H2923&lt;&gt;"",Belegerfassung!L2931*100,""),IF(OR(Belegerfassung!L2931="Leistung EU - Erlöse",Belegerfassung!L2931="Lieferungen EU-Erlöse",Belegerfassung!L2931="EUST",Belegerfassung!L2931="Bauleistungen 20%")=TRUE,"",MID(Belegerfassung!L2931,4,2)))</f>
        <v/>
      </c>
      <c r="J2923" s="6" t="str">
        <f>IF(A2923&lt;&gt;"",LEFT(Belegerfassung!D2931,40),"")</f>
        <v/>
      </c>
      <c r="K2923" t="str">
        <f>IF(A2923&lt;&gt;"",VLOOKUP(D2923,Abfrage!$F$2:$G$21,2,FALSE),"")</f>
        <v/>
      </c>
      <c r="L2923" s="6" t="str">
        <f>IF(Belegerfassung!H2931&lt;&gt;"",Belegerfassung!H2931,"")</f>
        <v/>
      </c>
      <c r="M2923" t="str">
        <f>IFERROR(IF(Belegerfassung!E2931&lt;&gt;"",VLOOKUP(Belegerfassung!E2931,Abfrage!$L$2:$M$15,2,),""),"")</f>
        <v/>
      </c>
      <c r="N2923" t="str">
        <f t="shared" si="136"/>
        <v/>
      </c>
      <c r="O2923" t="str">
        <f t="shared" si="137"/>
        <v/>
      </c>
      <c r="P2923" t="str">
        <f>IF(Belegerfassung!G2931&lt;&gt;"",CONCATENATE(Belegerfassung!G2931,".pdf"),"")</f>
        <v/>
      </c>
    </row>
    <row r="2924" spans="1:16">
      <c r="A2924" t="str">
        <f>IF(Belegerfassung!C2932&lt;&gt;"",0,"")</f>
        <v/>
      </c>
      <c r="B2924" t="str">
        <f>IFERROR(VLOOKUP(Belegerfassung!I2932,Konten!A:D,2,FALSE),"")</f>
        <v/>
      </c>
      <c r="C2924" t="str">
        <f>IF(A2924&lt;&gt;"",TEXT(Belegerfassung!C2932,"TT.MM.JJJJ"),"")</f>
        <v/>
      </c>
      <c r="D2924" t="str">
        <f>IFERROR(VLOOKUP(Belegerfassung!A2932,Abfrage!$E$2:$F$20,2,FALSE),"")</f>
        <v/>
      </c>
      <c r="E2924" t="str">
        <f>IF(A2924&lt;&gt;"",Belegerfassung!B2932,"")</f>
        <v/>
      </c>
      <c r="F2924" t="str">
        <f>IF(Belegerfassung!L2932="","",IF(Belegerfassung!L2932&lt;&gt;"",IF(Belegerfassung!L2932&lt;&gt;"",IF(Belegerfassung!J2932&lt;&gt;0,VLOOKUP(Belegerfassung!L2932,Abfrage!$A$2:$C$19,2,),VLOOKUP(Belegerfassung!L2932,Abfrage!$A$2:$C$19,3,)),"")))</f>
        <v/>
      </c>
      <c r="G2924" t="str">
        <f t="shared" si="135"/>
        <v/>
      </c>
      <c r="H2924" s="31" t="str">
        <f>IF(A2924&lt;&gt;"",-Belegerfassung!J2932+Belegerfassung!K2932,"")</f>
        <v/>
      </c>
      <c r="I2924" s="49" t="str">
        <f>IFERROR(IF(H2924&lt;&gt;"",Belegerfassung!L2932*100,""),IF(OR(Belegerfassung!L2932="Leistung EU - Erlöse",Belegerfassung!L2932="Lieferungen EU-Erlöse",Belegerfassung!L2932="EUST",Belegerfassung!L2932="Bauleistungen 20%")=TRUE,"",MID(Belegerfassung!L2932,4,2)))</f>
        <v/>
      </c>
      <c r="J2924" s="6" t="str">
        <f>IF(A2924&lt;&gt;"",LEFT(Belegerfassung!D2932,40),"")</f>
        <v/>
      </c>
      <c r="K2924" t="str">
        <f>IF(A2924&lt;&gt;"",VLOOKUP(D2924,Abfrage!$F$2:$G$21,2,FALSE),"")</f>
        <v/>
      </c>
      <c r="L2924" s="6" t="str">
        <f>IF(Belegerfassung!H2932&lt;&gt;"",Belegerfassung!H2932,"")</f>
        <v/>
      </c>
      <c r="M2924" t="str">
        <f>IFERROR(IF(Belegerfassung!E2932&lt;&gt;"",VLOOKUP(Belegerfassung!E2932,Abfrage!$L$2:$M$15,2,),""),"")</f>
        <v/>
      </c>
      <c r="N2924" t="str">
        <f t="shared" si="136"/>
        <v/>
      </c>
      <c r="O2924" t="str">
        <f t="shared" si="137"/>
        <v/>
      </c>
      <c r="P2924" t="str">
        <f>IF(Belegerfassung!G2932&lt;&gt;"",CONCATENATE(Belegerfassung!G2932,".pdf"),"")</f>
        <v/>
      </c>
    </row>
    <row r="2925" spans="1:16">
      <c r="A2925" t="str">
        <f>IF(Belegerfassung!C2933&lt;&gt;"",0,"")</f>
        <v/>
      </c>
      <c r="B2925" t="str">
        <f>IFERROR(VLOOKUP(Belegerfassung!I2933,Konten!A:D,2,FALSE),"")</f>
        <v/>
      </c>
      <c r="C2925" t="str">
        <f>IF(A2925&lt;&gt;"",TEXT(Belegerfassung!C2933,"TT.MM.JJJJ"),"")</f>
        <v/>
      </c>
      <c r="D2925" t="str">
        <f>IFERROR(VLOOKUP(Belegerfassung!A2933,Abfrage!$E$2:$F$20,2,FALSE),"")</f>
        <v/>
      </c>
      <c r="E2925" t="str">
        <f>IF(A2925&lt;&gt;"",Belegerfassung!B2933,"")</f>
        <v/>
      </c>
      <c r="F2925" t="str">
        <f>IF(Belegerfassung!L2933="","",IF(Belegerfassung!L2933&lt;&gt;"",IF(Belegerfassung!L2933&lt;&gt;"",IF(Belegerfassung!J2933&lt;&gt;0,VLOOKUP(Belegerfassung!L2933,Abfrage!$A$2:$C$19,2,),VLOOKUP(Belegerfassung!L2933,Abfrage!$A$2:$C$19,3,)),"")))</f>
        <v/>
      </c>
      <c r="G2925" t="str">
        <f t="shared" si="135"/>
        <v/>
      </c>
      <c r="H2925" s="31" t="str">
        <f>IF(A2925&lt;&gt;"",-Belegerfassung!J2933+Belegerfassung!K2933,"")</f>
        <v/>
      </c>
      <c r="I2925" s="49" t="str">
        <f>IFERROR(IF(H2925&lt;&gt;"",Belegerfassung!L2933*100,""),IF(OR(Belegerfassung!L2933="Leistung EU - Erlöse",Belegerfassung!L2933="Lieferungen EU-Erlöse",Belegerfassung!L2933="EUST",Belegerfassung!L2933="Bauleistungen 20%")=TRUE,"",MID(Belegerfassung!L2933,4,2)))</f>
        <v/>
      </c>
      <c r="J2925" s="6" t="str">
        <f>IF(A2925&lt;&gt;"",LEFT(Belegerfassung!D2933,40),"")</f>
        <v/>
      </c>
      <c r="K2925" t="str">
        <f>IF(A2925&lt;&gt;"",VLOOKUP(D2925,Abfrage!$F$2:$G$21,2,FALSE),"")</f>
        <v/>
      </c>
      <c r="L2925" s="6" t="str">
        <f>IF(Belegerfassung!H2933&lt;&gt;"",Belegerfassung!H2933,"")</f>
        <v/>
      </c>
      <c r="M2925" t="str">
        <f>IFERROR(IF(Belegerfassung!E2933&lt;&gt;"",VLOOKUP(Belegerfassung!E2933,Abfrage!$L$2:$M$15,2,),""),"")</f>
        <v/>
      </c>
      <c r="N2925" t="str">
        <f t="shared" si="136"/>
        <v/>
      </c>
      <c r="O2925" t="str">
        <f t="shared" si="137"/>
        <v/>
      </c>
      <c r="P2925" t="str">
        <f>IF(Belegerfassung!G2933&lt;&gt;"",CONCATENATE(Belegerfassung!G2933,".pdf"),"")</f>
        <v/>
      </c>
    </row>
    <row r="2926" spans="1:16">
      <c r="A2926" t="str">
        <f>IF(Belegerfassung!C2934&lt;&gt;"",0,"")</f>
        <v/>
      </c>
      <c r="B2926" t="str">
        <f>IFERROR(VLOOKUP(Belegerfassung!I2934,Konten!A:D,2,FALSE),"")</f>
        <v/>
      </c>
      <c r="C2926" t="str">
        <f>IF(A2926&lt;&gt;"",TEXT(Belegerfassung!C2934,"TT.MM.JJJJ"),"")</f>
        <v/>
      </c>
      <c r="D2926" t="str">
        <f>IFERROR(VLOOKUP(Belegerfassung!A2934,Abfrage!$E$2:$F$20,2,FALSE),"")</f>
        <v/>
      </c>
      <c r="E2926" t="str">
        <f>IF(A2926&lt;&gt;"",Belegerfassung!B2934,"")</f>
        <v/>
      </c>
      <c r="F2926" t="str">
        <f>IF(Belegerfassung!L2934="","",IF(Belegerfassung!L2934&lt;&gt;"",IF(Belegerfassung!L2934&lt;&gt;"",IF(Belegerfassung!J2934&lt;&gt;0,VLOOKUP(Belegerfassung!L2934,Abfrage!$A$2:$C$19,2,),VLOOKUP(Belegerfassung!L2934,Abfrage!$A$2:$C$19,3,)),"")))</f>
        <v/>
      </c>
      <c r="G2926" t="str">
        <f t="shared" si="135"/>
        <v/>
      </c>
      <c r="H2926" s="31" t="str">
        <f>IF(A2926&lt;&gt;"",-Belegerfassung!J2934+Belegerfassung!K2934,"")</f>
        <v/>
      </c>
      <c r="I2926" s="49" t="str">
        <f>IFERROR(IF(H2926&lt;&gt;"",Belegerfassung!L2934*100,""),IF(OR(Belegerfassung!L2934="Leistung EU - Erlöse",Belegerfassung!L2934="Lieferungen EU-Erlöse",Belegerfassung!L2934="EUST",Belegerfassung!L2934="Bauleistungen 20%")=TRUE,"",MID(Belegerfassung!L2934,4,2)))</f>
        <v/>
      </c>
      <c r="J2926" s="6" t="str">
        <f>IF(A2926&lt;&gt;"",LEFT(Belegerfassung!D2934,40),"")</f>
        <v/>
      </c>
      <c r="K2926" t="str">
        <f>IF(A2926&lt;&gt;"",VLOOKUP(D2926,Abfrage!$F$2:$G$21,2,FALSE),"")</f>
        <v/>
      </c>
      <c r="L2926" s="6" t="str">
        <f>IF(Belegerfassung!H2934&lt;&gt;"",Belegerfassung!H2934,"")</f>
        <v/>
      </c>
      <c r="M2926" t="str">
        <f>IFERROR(IF(Belegerfassung!E2934&lt;&gt;"",VLOOKUP(Belegerfassung!E2934,Abfrage!$L$2:$M$15,2,),""),"")</f>
        <v/>
      </c>
      <c r="N2926" t="str">
        <f t="shared" si="136"/>
        <v/>
      </c>
      <c r="O2926" t="str">
        <f t="shared" si="137"/>
        <v/>
      </c>
      <c r="P2926" t="str">
        <f>IF(Belegerfassung!G2934&lt;&gt;"",CONCATENATE(Belegerfassung!G2934,".pdf"),"")</f>
        <v/>
      </c>
    </row>
    <row r="2927" spans="1:16">
      <c r="A2927" t="str">
        <f>IF(Belegerfassung!C2935&lt;&gt;"",0,"")</f>
        <v/>
      </c>
      <c r="B2927" t="str">
        <f>IFERROR(VLOOKUP(Belegerfassung!I2935,Konten!A:D,2,FALSE),"")</f>
        <v/>
      </c>
      <c r="C2927" t="str">
        <f>IF(A2927&lt;&gt;"",TEXT(Belegerfassung!C2935,"TT.MM.JJJJ"),"")</f>
        <v/>
      </c>
      <c r="D2927" t="str">
        <f>IFERROR(VLOOKUP(Belegerfassung!A2935,Abfrage!$E$2:$F$20,2,FALSE),"")</f>
        <v/>
      </c>
      <c r="E2927" t="str">
        <f>IF(A2927&lt;&gt;"",Belegerfassung!B2935,"")</f>
        <v/>
      </c>
      <c r="F2927" t="str">
        <f>IF(Belegerfassung!L2935="","",IF(Belegerfassung!L2935&lt;&gt;"",IF(Belegerfassung!L2935&lt;&gt;"",IF(Belegerfassung!J2935&lt;&gt;0,VLOOKUP(Belegerfassung!L2935,Abfrage!$A$2:$C$19,2,),VLOOKUP(Belegerfassung!L2935,Abfrage!$A$2:$C$19,3,)),"")))</f>
        <v/>
      </c>
      <c r="G2927" t="str">
        <f t="shared" si="135"/>
        <v/>
      </c>
      <c r="H2927" s="31" t="str">
        <f>IF(A2927&lt;&gt;"",-Belegerfassung!J2935+Belegerfassung!K2935,"")</f>
        <v/>
      </c>
      <c r="I2927" s="49" t="str">
        <f>IFERROR(IF(H2927&lt;&gt;"",Belegerfassung!L2935*100,""),IF(OR(Belegerfassung!L2935="Leistung EU - Erlöse",Belegerfassung!L2935="Lieferungen EU-Erlöse",Belegerfassung!L2935="EUST",Belegerfassung!L2935="Bauleistungen 20%")=TRUE,"",MID(Belegerfassung!L2935,4,2)))</f>
        <v/>
      </c>
      <c r="J2927" s="6" t="str">
        <f>IF(A2927&lt;&gt;"",LEFT(Belegerfassung!D2935,40),"")</f>
        <v/>
      </c>
      <c r="K2927" t="str">
        <f>IF(A2927&lt;&gt;"",VLOOKUP(D2927,Abfrage!$F$2:$G$21,2,FALSE),"")</f>
        <v/>
      </c>
      <c r="L2927" s="6" t="str">
        <f>IF(Belegerfassung!H2935&lt;&gt;"",Belegerfassung!H2935,"")</f>
        <v/>
      </c>
      <c r="M2927" t="str">
        <f>IFERROR(IF(Belegerfassung!E2935&lt;&gt;"",VLOOKUP(Belegerfassung!E2935,Abfrage!$L$2:$M$15,2,),""),"")</f>
        <v/>
      </c>
      <c r="N2927" t="str">
        <f t="shared" si="136"/>
        <v/>
      </c>
      <c r="O2927" t="str">
        <f t="shared" si="137"/>
        <v/>
      </c>
      <c r="P2927" t="str">
        <f>IF(Belegerfassung!G2935&lt;&gt;"",CONCATENATE(Belegerfassung!G2935,".pdf"),"")</f>
        <v/>
      </c>
    </row>
    <row r="2928" spans="1:16">
      <c r="A2928" t="str">
        <f>IF(Belegerfassung!C2936&lt;&gt;"",0,"")</f>
        <v/>
      </c>
      <c r="B2928" t="str">
        <f>IFERROR(VLOOKUP(Belegerfassung!I2936,Konten!A:D,2,FALSE),"")</f>
        <v/>
      </c>
      <c r="C2928" t="str">
        <f>IF(A2928&lt;&gt;"",TEXT(Belegerfassung!C2936,"TT.MM.JJJJ"),"")</f>
        <v/>
      </c>
      <c r="D2928" t="str">
        <f>IFERROR(VLOOKUP(Belegerfassung!A2936,Abfrage!$E$2:$F$20,2,FALSE),"")</f>
        <v/>
      </c>
      <c r="E2928" t="str">
        <f>IF(A2928&lt;&gt;"",Belegerfassung!B2936,"")</f>
        <v/>
      </c>
      <c r="F2928" t="str">
        <f>IF(Belegerfassung!L2936="","",IF(Belegerfassung!L2936&lt;&gt;"",IF(Belegerfassung!L2936&lt;&gt;"",IF(Belegerfassung!J2936&lt;&gt;0,VLOOKUP(Belegerfassung!L2936,Abfrage!$A$2:$C$19,2,),VLOOKUP(Belegerfassung!L2936,Abfrage!$A$2:$C$19,3,)),"")))</f>
        <v/>
      </c>
      <c r="G2928" t="str">
        <f t="shared" si="135"/>
        <v/>
      </c>
      <c r="H2928" s="31" t="str">
        <f>IF(A2928&lt;&gt;"",-Belegerfassung!J2936+Belegerfassung!K2936,"")</f>
        <v/>
      </c>
      <c r="I2928" s="49" t="str">
        <f>IFERROR(IF(H2928&lt;&gt;"",Belegerfassung!L2936*100,""),IF(OR(Belegerfassung!L2936="Leistung EU - Erlöse",Belegerfassung!L2936="Lieferungen EU-Erlöse",Belegerfassung!L2936="EUST",Belegerfassung!L2936="Bauleistungen 20%")=TRUE,"",MID(Belegerfassung!L2936,4,2)))</f>
        <v/>
      </c>
      <c r="J2928" s="6" t="str">
        <f>IF(A2928&lt;&gt;"",LEFT(Belegerfassung!D2936,40),"")</f>
        <v/>
      </c>
      <c r="K2928" t="str">
        <f>IF(A2928&lt;&gt;"",VLOOKUP(D2928,Abfrage!$F$2:$G$21,2,FALSE),"")</f>
        <v/>
      </c>
      <c r="L2928" s="6" t="str">
        <f>IF(Belegerfassung!H2936&lt;&gt;"",Belegerfassung!H2936,"")</f>
        <v/>
      </c>
      <c r="M2928" t="str">
        <f>IFERROR(IF(Belegerfassung!E2936&lt;&gt;"",VLOOKUP(Belegerfassung!E2936,Abfrage!$L$2:$M$15,2,),""),"")</f>
        <v/>
      </c>
      <c r="N2928" t="str">
        <f t="shared" si="136"/>
        <v/>
      </c>
      <c r="O2928" t="str">
        <f t="shared" si="137"/>
        <v/>
      </c>
      <c r="P2928" t="str">
        <f>IF(Belegerfassung!G2936&lt;&gt;"",CONCATENATE(Belegerfassung!G2936,".pdf"),"")</f>
        <v/>
      </c>
    </row>
    <row r="2929" spans="1:16">
      <c r="A2929" t="str">
        <f>IF(Belegerfassung!C2937&lt;&gt;"",0,"")</f>
        <v/>
      </c>
      <c r="B2929" t="str">
        <f>IFERROR(VLOOKUP(Belegerfassung!I2937,Konten!A:D,2,FALSE),"")</f>
        <v/>
      </c>
      <c r="C2929" t="str">
        <f>IF(A2929&lt;&gt;"",TEXT(Belegerfassung!C2937,"TT.MM.JJJJ"),"")</f>
        <v/>
      </c>
      <c r="D2929" t="str">
        <f>IFERROR(VLOOKUP(Belegerfassung!A2937,Abfrage!$E$2:$F$20,2,FALSE),"")</f>
        <v/>
      </c>
      <c r="E2929" t="str">
        <f>IF(A2929&lt;&gt;"",Belegerfassung!B2937,"")</f>
        <v/>
      </c>
      <c r="F2929" t="str">
        <f>IF(Belegerfassung!L2937="","",IF(Belegerfassung!L2937&lt;&gt;"",IF(Belegerfassung!L2937&lt;&gt;"",IF(Belegerfassung!J2937&lt;&gt;0,VLOOKUP(Belegerfassung!L2937,Abfrage!$A$2:$C$19,2,),VLOOKUP(Belegerfassung!L2937,Abfrage!$A$2:$C$19,3,)),"")))</f>
        <v/>
      </c>
      <c r="G2929" t="str">
        <f t="shared" si="135"/>
        <v/>
      </c>
      <c r="H2929" s="31" t="str">
        <f>IF(A2929&lt;&gt;"",-Belegerfassung!J2937+Belegerfassung!K2937,"")</f>
        <v/>
      </c>
      <c r="I2929" s="49" t="str">
        <f>IFERROR(IF(H2929&lt;&gt;"",Belegerfassung!L2937*100,""),IF(OR(Belegerfassung!L2937="Leistung EU - Erlöse",Belegerfassung!L2937="Lieferungen EU-Erlöse",Belegerfassung!L2937="EUST",Belegerfassung!L2937="Bauleistungen 20%")=TRUE,"",MID(Belegerfassung!L2937,4,2)))</f>
        <v/>
      </c>
      <c r="J2929" s="6" t="str">
        <f>IF(A2929&lt;&gt;"",LEFT(Belegerfassung!D2937,40),"")</f>
        <v/>
      </c>
      <c r="K2929" t="str">
        <f>IF(A2929&lt;&gt;"",VLOOKUP(D2929,Abfrage!$F$2:$G$21,2,FALSE),"")</f>
        <v/>
      </c>
      <c r="L2929" s="6" t="str">
        <f>IF(Belegerfassung!H2937&lt;&gt;"",Belegerfassung!H2937,"")</f>
        <v/>
      </c>
      <c r="M2929" t="str">
        <f>IFERROR(IF(Belegerfassung!E2937&lt;&gt;"",VLOOKUP(Belegerfassung!E2937,Abfrage!$L$2:$M$15,2,),""),"")</f>
        <v/>
      </c>
      <c r="N2929" t="str">
        <f t="shared" si="136"/>
        <v/>
      </c>
      <c r="O2929" t="str">
        <f t="shared" si="137"/>
        <v/>
      </c>
      <c r="P2929" t="str">
        <f>IF(Belegerfassung!G2937&lt;&gt;"",CONCATENATE(Belegerfassung!G2937,".pdf"),"")</f>
        <v/>
      </c>
    </row>
    <row r="2930" spans="1:16">
      <c r="A2930" t="str">
        <f>IF(Belegerfassung!C2938&lt;&gt;"",0,"")</f>
        <v/>
      </c>
      <c r="B2930" t="str">
        <f>IFERROR(VLOOKUP(Belegerfassung!I2938,Konten!A:D,2,FALSE),"")</f>
        <v/>
      </c>
      <c r="C2930" t="str">
        <f>IF(A2930&lt;&gt;"",TEXT(Belegerfassung!C2938,"TT.MM.JJJJ"),"")</f>
        <v/>
      </c>
      <c r="D2930" t="str">
        <f>IFERROR(VLOOKUP(Belegerfassung!A2938,Abfrage!$E$2:$F$20,2,FALSE),"")</f>
        <v/>
      </c>
      <c r="E2930" t="str">
        <f>IF(A2930&lt;&gt;"",Belegerfassung!B2938,"")</f>
        <v/>
      </c>
      <c r="F2930" t="str">
        <f>IF(Belegerfassung!L2938="","",IF(Belegerfassung!L2938&lt;&gt;"",IF(Belegerfassung!L2938&lt;&gt;"",IF(Belegerfassung!J2938&lt;&gt;0,VLOOKUP(Belegerfassung!L2938,Abfrage!$A$2:$C$19,2,),VLOOKUP(Belegerfassung!L2938,Abfrage!$A$2:$C$19,3,)),"")))</f>
        <v/>
      </c>
      <c r="G2930" t="str">
        <f t="shared" si="135"/>
        <v/>
      </c>
      <c r="H2930" s="31" t="str">
        <f>IF(A2930&lt;&gt;"",-Belegerfassung!J2938+Belegerfassung!K2938,"")</f>
        <v/>
      </c>
      <c r="I2930" s="49" t="str">
        <f>IFERROR(IF(H2930&lt;&gt;"",Belegerfassung!L2938*100,""),IF(OR(Belegerfassung!L2938="Leistung EU - Erlöse",Belegerfassung!L2938="Lieferungen EU-Erlöse",Belegerfassung!L2938="EUST",Belegerfassung!L2938="Bauleistungen 20%")=TRUE,"",MID(Belegerfassung!L2938,4,2)))</f>
        <v/>
      </c>
      <c r="J2930" s="6" t="str">
        <f>IF(A2930&lt;&gt;"",LEFT(Belegerfassung!D2938,40),"")</f>
        <v/>
      </c>
      <c r="K2930" t="str">
        <f>IF(A2930&lt;&gt;"",VLOOKUP(D2930,Abfrage!$F$2:$G$21,2,FALSE),"")</f>
        <v/>
      </c>
      <c r="L2930" s="6" t="str">
        <f>IF(Belegerfassung!H2938&lt;&gt;"",Belegerfassung!H2938,"")</f>
        <v/>
      </c>
      <c r="M2930" t="str">
        <f>IFERROR(IF(Belegerfassung!E2938&lt;&gt;"",VLOOKUP(Belegerfassung!E2938,Abfrage!$L$2:$M$15,2,),""),"")</f>
        <v/>
      </c>
      <c r="N2930" t="str">
        <f t="shared" si="136"/>
        <v/>
      </c>
      <c r="O2930" t="str">
        <f t="shared" si="137"/>
        <v/>
      </c>
      <c r="P2930" t="str">
        <f>IF(Belegerfassung!G2938&lt;&gt;"",CONCATENATE(Belegerfassung!G2938,".pdf"),"")</f>
        <v/>
      </c>
    </row>
    <row r="2931" spans="1:16">
      <c r="A2931" t="str">
        <f>IF(Belegerfassung!C2939&lt;&gt;"",0,"")</f>
        <v/>
      </c>
      <c r="B2931" t="str">
        <f>IFERROR(VLOOKUP(Belegerfassung!I2939,Konten!A:D,2,FALSE),"")</f>
        <v/>
      </c>
      <c r="C2931" t="str">
        <f>IF(A2931&lt;&gt;"",TEXT(Belegerfassung!C2939,"TT.MM.JJJJ"),"")</f>
        <v/>
      </c>
      <c r="D2931" t="str">
        <f>IFERROR(VLOOKUP(Belegerfassung!A2939,Abfrage!$E$2:$F$20,2,FALSE),"")</f>
        <v/>
      </c>
      <c r="E2931" t="str">
        <f>IF(A2931&lt;&gt;"",Belegerfassung!B2939,"")</f>
        <v/>
      </c>
      <c r="F2931" t="str">
        <f>IF(Belegerfassung!L2939="","",IF(Belegerfassung!L2939&lt;&gt;"",IF(Belegerfassung!L2939&lt;&gt;"",IF(Belegerfassung!J2939&lt;&gt;0,VLOOKUP(Belegerfassung!L2939,Abfrage!$A$2:$C$19,2,),VLOOKUP(Belegerfassung!L2939,Abfrage!$A$2:$C$19,3,)),"")))</f>
        <v/>
      </c>
      <c r="G2931" t="str">
        <f t="shared" si="135"/>
        <v/>
      </c>
      <c r="H2931" s="31" t="str">
        <f>IF(A2931&lt;&gt;"",-Belegerfassung!J2939+Belegerfassung!K2939,"")</f>
        <v/>
      </c>
      <c r="I2931" s="49" t="str">
        <f>IFERROR(IF(H2931&lt;&gt;"",Belegerfassung!L2939*100,""),IF(OR(Belegerfassung!L2939="Leistung EU - Erlöse",Belegerfassung!L2939="Lieferungen EU-Erlöse",Belegerfassung!L2939="EUST",Belegerfassung!L2939="Bauleistungen 20%")=TRUE,"",MID(Belegerfassung!L2939,4,2)))</f>
        <v/>
      </c>
      <c r="J2931" s="6" t="str">
        <f>IF(A2931&lt;&gt;"",LEFT(Belegerfassung!D2939,40),"")</f>
        <v/>
      </c>
      <c r="K2931" t="str">
        <f>IF(A2931&lt;&gt;"",VLOOKUP(D2931,Abfrage!$F$2:$G$21,2,FALSE),"")</f>
        <v/>
      </c>
      <c r="L2931" s="6" t="str">
        <f>IF(Belegerfassung!H2939&lt;&gt;"",Belegerfassung!H2939,"")</f>
        <v/>
      </c>
      <c r="M2931" t="str">
        <f>IFERROR(IF(Belegerfassung!E2939&lt;&gt;"",VLOOKUP(Belegerfassung!E2939,Abfrage!$L$2:$M$15,2,),""),"")</f>
        <v/>
      </c>
      <c r="N2931" t="str">
        <f t="shared" si="136"/>
        <v/>
      </c>
      <c r="O2931" t="str">
        <f t="shared" si="137"/>
        <v/>
      </c>
      <c r="P2931" t="str">
        <f>IF(Belegerfassung!G2939&lt;&gt;"",CONCATENATE(Belegerfassung!G2939,".pdf"),"")</f>
        <v/>
      </c>
    </row>
    <row r="2932" spans="1:16">
      <c r="A2932" t="str">
        <f>IF(Belegerfassung!C2940&lt;&gt;"",0,"")</f>
        <v/>
      </c>
      <c r="B2932" t="str">
        <f>IFERROR(VLOOKUP(Belegerfassung!I2940,Konten!A:D,2,FALSE),"")</f>
        <v/>
      </c>
      <c r="C2932" t="str">
        <f>IF(A2932&lt;&gt;"",TEXT(Belegerfassung!C2940,"TT.MM.JJJJ"),"")</f>
        <v/>
      </c>
      <c r="D2932" t="str">
        <f>IFERROR(VLOOKUP(Belegerfassung!A2940,Abfrage!$E$2:$F$20,2,FALSE),"")</f>
        <v/>
      </c>
      <c r="E2932" t="str">
        <f>IF(A2932&lt;&gt;"",Belegerfassung!B2940,"")</f>
        <v/>
      </c>
      <c r="F2932" t="str">
        <f>IF(Belegerfassung!L2940="","",IF(Belegerfassung!L2940&lt;&gt;"",IF(Belegerfassung!L2940&lt;&gt;"",IF(Belegerfassung!J2940&lt;&gt;0,VLOOKUP(Belegerfassung!L2940,Abfrage!$A$2:$C$19,2,),VLOOKUP(Belegerfassung!L2940,Abfrage!$A$2:$C$19,3,)),"")))</f>
        <v/>
      </c>
      <c r="G2932" t="str">
        <f t="shared" si="135"/>
        <v/>
      </c>
      <c r="H2932" s="31" t="str">
        <f>IF(A2932&lt;&gt;"",-Belegerfassung!J2940+Belegerfassung!K2940,"")</f>
        <v/>
      </c>
      <c r="I2932" s="49" t="str">
        <f>IFERROR(IF(H2932&lt;&gt;"",Belegerfassung!L2940*100,""),IF(OR(Belegerfassung!L2940="Leistung EU - Erlöse",Belegerfassung!L2940="Lieferungen EU-Erlöse",Belegerfassung!L2940="EUST",Belegerfassung!L2940="Bauleistungen 20%")=TRUE,"",MID(Belegerfassung!L2940,4,2)))</f>
        <v/>
      </c>
      <c r="J2932" s="6" t="str">
        <f>IF(A2932&lt;&gt;"",LEFT(Belegerfassung!D2940,40),"")</f>
        <v/>
      </c>
      <c r="K2932" t="str">
        <f>IF(A2932&lt;&gt;"",VLOOKUP(D2932,Abfrage!$F$2:$G$21,2,FALSE),"")</f>
        <v/>
      </c>
      <c r="L2932" s="6" t="str">
        <f>IF(Belegerfassung!H2940&lt;&gt;"",Belegerfassung!H2940,"")</f>
        <v/>
      </c>
      <c r="M2932" t="str">
        <f>IFERROR(IF(Belegerfassung!E2940&lt;&gt;"",VLOOKUP(Belegerfassung!E2940,Abfrage!$L$2:$M$15,2,),""),"")</f>
        <v/>
      </c>
      <c r="N2932" t="str">
        <f t="shared" si="136"/>
        <v/>
      </c>
      <c r="O2932" t="str">
        <f t="shared" si="137"/>
        <v/>
      </c>
      <c r="P2932" t="str">
        <f>IF(Belegerfassung!G2940&lt;&gt;"",CONCATENATE(Belegerfassung!G2940,".pdf"),"")</f>
        <v/>
      </c>
    </row>
    <row r="2933" spans="1:16">
      <c r="A2933" t="str">
        <f>IF(Belegerfassung!C2941&lt;&gt;"",0,"")</f>
        <v/>
      </c>
      <c r="B2933" t="str">
        <f>IFERROR(VLOOKUP(Belegerfassung!I2941,Konten!A:D,2,FALSE),"")</f>
        <v/>
      </c>
      <c r="C2933" t="str">
        <f>IF(A2933&lt;&gt;"",TEXT(Belegerfassung!C2941,"TT.MM.JJJJ"),"")</f>
        <v/>
      </c>
      <c r="D2933" t="str">
        <f>IFERROR(VLOOKUP(Belegerfassung!A2941,Abfrage!$E$2:$F$20,2,FALSE),"")</f>
        <v/>
      </c>
      <c r="E2933" t="str">
        <f>IF(A2933&lt;&gt;"",Belegerfassung!B2941,"")</f>
        <v/>
      </c>
      <c r="F2933" t="str">
        <f>IF(Belegerfassung!L2941="","",IF(Belegerfassung!L2941&lt;&gt;"",IF(Belegerfassung!L2941&lt;&gt;"",IF(Belegerfassung!J2941&lt;&gt;0,VLOOKUP(Belegerfassung!L2941,Abfrage!$A$2:$C$19,2,),VLOOKUP(Belegerfassung!L2941,Abfrage!$A$2:$C$19,3,)),"")))</f>
        <v/>
      </c>
      <c r="G2933" t="str">
        <f t="shared" si="135"/>
        <v/>
      </c>
      <c r="H2933" s="31" t="str">
        <f>IF(A2933&lt;&gt;"",-Belegerfassung!J2941+Belegerfassung!K2941,"")</f>
        <v/>
      </c>
      <c r="I2933" s="49" t="str">
        <f>IFERROR(IF(H2933&lt;&gt;"",Belegerfassung!L2941*100,""),IF(OR(Belegerfassung!L2941="Leistung EU - Erlöse",Belegerfassung!L2941="Lieferungen EU-Erlöse",Belegerfassung!L2941="EUST",Belegerfassung!L2941="Bauleistungen 20%")=TRUE,"",MID(Belegerfassung!L2941,4,2)))</f>
        <v/>
      </c>
      <c r="J2933" s="6" t="str">
        <f>IF(A2933&lt;&gt;"",LEFT(Belegerfassung!D2941,40),"")</f>
        <v/>
      </c>
      <c r="K2933" t="str">
        <f>IF(A2933&lt;&gt;"",VLOOKUP(D2933,Abfrage!$F$2:$G$21,2,FALSE),"")</f>
        <v/>
      </c>
      <c r="L2933" s="6" t="str">
        <f>IF(Belegerfassung!H2941&lt;&gt;"",Belegerfassung!H2941,"")</f>
        <v/>
      </c>
      <c r="M2933" t="str">
        <f>IFERROR(IF(Belegerfassung!E2941&lt;&gt;"",VLOOKUP(Belegerfassung!E2941,Abfrage!$L$2:$M$15,2,),""),"")</f>
        <v/>
      </c>
      <c r="N2933" t="str">
        <f t="shared" si="136"/>
        <v/>
      </c>
      <c r="O2933" t="str">
        <f t="shared" si="137"/>
        <v/>
      </c>
      <c r="P2933" t="str">
        <f>IF(Belegerfassung!G2941&lt;&gt;"",CONCATENATE(Belegerfassung!G2941,".pdf"),"")</f>
        <v/>
      </c>
    </row>
    <row r="2934" spans="1:16">
      <c r="A2934" t="str">
        <f>IF(Belegerfassung!C2942&lt;&gt;"",0,"")</f>
        <v/>
      </c>
      <c r="B2934" t="str">
        <f>IFERROR(VLOOKUP(Belegerfassung!I2942,Konten!A:D,2,FALSE),"")</f>
        <v/>
      </c>
      <c r="C2934" t="str">
        <f>IF(A2934&lt;&gt;"",TEXT(Belegerfassung!C2942,"TT.MM.JJJJ"),"")</f>
        <v/>
      </c>
      <c r="D2934" t="str">
        <f>IFERROR(VLOOKUP(Belegerfassung!A2942,Abfrage!$E$2:$F$20,2,FALSE),"")</f>
        <v/>
      </c>
      <c r="E2934" t="str">
        <f>IF(A2934&lt;&gt;"",Belegerfassung!B2942,"")</f>
        <v/>
      </c>
      <c r="F2934" t="str">
        <f>IF(Belegerfassung!L2942="","",IF(Belegerfassung!L2942&lt;&gt;"",IF(Belegerfassung!L2942&lt;&gt;"",IF(Belegerfassung!J2942&lt;&gt;0,VLOOKUP(Belegerfassung!L2942,Abfrage!$A$2:$C$19,2,),VLOOKUP(Belegerfassung!L2942,Abfrage!$A$2:$C$19,3,)),"")))</f>
        <v/>
      </c>
      <c r="G2934" t="str">
        <f t="shared" si="135"/>
        <v/>
      </c>
      <c r="H2934" s="31" t="str">
        <f>IF(A2934&lt;&gt;"",-Belegerfassung!J2942+Belegerfassung!K2942,"")</f>
        <v/>
      </c>
      <c r="I2934" s="49" t="str">
        <f>IFERROR(IF(H2934&lt;&gt;"",Belegerfassung!L2942*100,""),IF(OR(Belegerfassung!L2942="Leistung EU - Erlöse",Belegerfassung!L2942="Lieferungen EU-Erlöse",Belegerfassung!L2942="EUST",Belegerfassung!L2942="Bauleistungen 20%")=TRUE,"",MID(Belegerfassung!L2942,4,2)))</f>
        <v/>
      </c>
      <c r="J2934" s="6" t="str">
        <f>IF(A2934&lt;&gt;"",LEFT(Belegerfassung!D2942,40),"")</f>
        <v/>
      </c>
      <c r="K2934" t="str">
        <f>IF(A2934&lt;&gt;"",VLOOKUP(D2934,Abfrage!$F$2:$G$21,2,FALSE),"")</f>
        <v/>
      </c>
      <c r="L2934" s="6" t="str">
        <f>IF(Belegerfassung!H2942&lt;&gt;"",Belegerfassung!H2942,"")</f>
        <v/>
      </c>
      <c r="M2934" t="str">
        <f>IFERROR(IF(Belegerfassung!E2942&lt;&gt;"",VLOOKUP(Belegerfassung!E2942,Abfrage!$L$2:$M$15,2,),""),"")</f>
        <v/>
      </c>
      <c r="N2934" t="str">
        <f t="shared" si="136"/>
        <v/>
      </c>
      <c r="O2934" t="str">
        <f t="shared" si="137"/>
        <v/>
      </c>
      <c r="P2934" t="str">
        <f>IF(Belegerfassung!G2942&lt;&gt;"",CONCATENATE(Belegerfassung!G2942,".pdf"),"")</f>
        <v/>
      </c>
    </row>
    <row r="2935" spans="1:16">
      <c r="A2935" t="str">
        <f>IF(Belegerfassung!C2943&lt;&gt;"",0,"")</f>
        <v/>
      </c>
      <c r="B2935" t="str">
        <f>IFERROR(VLOOKUP(Belegerfassung!I2943,Konten!A:D,2,FALSE),"")</f>
        <v/>
      </c>
      <c r="C2935" t="str">
        <f>IF(A2935&lt;&gt;"",TEXT(Belegerfassung!C2943,"TT.MM.JJJJ"),"")</f>
        <v/>
      </c>
      <c r="D2935" t="str">
        <f>IFERROR(VLOOKUP(Belegerfassung!A2943,Abfrage!$E$2:$F$20,2,FALSE),"")</f>
        <v/>
      </c>
      <c r="E2935" t="str">
        <f>IF(A2935&lt;&gt;"",Belegerfassung!B2943,"")</f>
        <v/>
      </c>
      <c r="F2935" t="str">
        <f>IF(Belegerfassung!L2943="","",IF(Belegerfassung!L2943&lt;&gt;"",IF(Belegerfassung!L2943&lt;&gt;"",IF(Belegerfassung!J2943&lt;&gt;0,VLOOKUP(Belegerfassung!L2943,Abfrage!$A$2:$C$19,2,),VLOOKUP(Belegerfassung!L2943,Abfrage!$A$2:$C$19,3,)),"")))</f>
        <v/>
      </c>
      <c r="G2935" t="str">
        <f t="shared" si="135"/>
        <v/>
      </c>
      <c r="H2935" s="31" t="str">
        <f>IF(A2935&lt;&gt;"",-Belegerfassung!J2943+Belegerfassung!K2943,"")</f>
        <v/>
      </c>
      <c r="I2935" s="49" t="str">
        <f>IFERROR(IF(H2935&lt;&gt;"",Belegerfassung!L2943*100,""),IF(OR(Belegerfassung!L2943="Leistung EU - Erlöse",Belegerfassung!L2943="Lieferungen EU-Erlöse",Belegerfassung!L2943="EUST",Belegerfassung!L2943="Bauleistungen 20%")=TRUE,"",MID(Belegerfassung!L2943,4,2)))</f>
        <v/>
      </c>
      <c r="J2935" s="6" t="str">
        <f>IF(A2935&lt;&gt;"",LEFT(Belegerfassung!D2943,40),"")</f>
        <v/>
      </c>
      <c r="K2935" t="str">
        <f>IF(A2935&lt;&gt;"",VLOOKUP(D2935,Abfrage!$F$2:$G$21,2,FALSE),"")</f>
        <v/>
      </c>
      <c r="L2935" s="6" t="str">
        <f>IF(Belegerfassung!H2943&lt;&gt;"",Belegerfassung!H2943,"")</f>
        <v/>
      </c>
      <c r="M2935" t="str">
        <f>IFERROR(IF(Belegerfassung!E2943&lt;&gt;"",VLOOKUP(Belegerfassung!E2943,Abfrage!$L$2:$M$15,2,),""),"")</f>
        <v/>
      </c>
      <c r="N2935" t="str">
        <f t="shared" si="136"/>
        <v/>
      </c>
      <c r="O2935" t="str">
        <f t="shared" si="137"/>
        <v/>
      </c>
      <c r="P2935" t="str">
        <f>IF(Belegerfassung!G2943&lt;&gt;"",CONCATENATE(Belegerfassung!G2943,".pdf"),"")</f>
        <v/>
      </c>
    </row>
    <row r="2936" spans="1:16">
      <c r="A2936" t="str">
        <f>IF(Belegerfassung!C2944&lt;&gt;"",0,"")</f>
        <v/>
      </c>
      <c r="B2936" t="str">
        <f>IFERROR(VLOOKUP(Belegerfassung!I2944,Konten!A:D,2,FALSE),"")</f>
        <v/>
      </c>
      <c r="C2936" t="str">
        <f>IF(A2936&lt;&gt;"",TEXT(Belegerfassung!C2944,"TT.MM.JJJJ"),"")</f>
        <v/>
      </c>
      <c r="D2936" t="str">
        <f>IFERROR(VLOOKUP(Belegerfassung!A2944,Abfrage!$E$2:$F$20,2,FALSE),"")</f>
        <v/>
      </c>
      <c r="E2936" t="str">
        <f>IF(A2936&lt;&gt;"",Belegerfassung!B2944,"")</f>
        <v/>
      </c>
      <c r="F2936" t="str">
        <f>IF(Belegerfassung!L2944="","",IF(Belegerfassung!L2944&lt;&gt;"",IF(Belegerfassung!L2944&lt;&gt;"",IF(Belegerfassung!J2944&lt;&gt;0,VLOOKUP(Belegerfassung!L2944,Abfrage!$A$2:$C$19,2,),VLOOKUP(Belegerfassung!L2944,Abfrage!$A$2:$C$19,3,)),"")))</f>
        <v/>
      </c>
      <c r="G2936" t="str">
        <f t="shared" si="135"/>
        <v/>
      </c>
      <c r="H2936" s="31" t="str">
        <f>IF(A2936&lt;&gt;"",-Belegerfassung!J2944+Belegerfassung!K2944,"")</f>
        <v/>
      </c>
      <c r="I2936" s="49" t="str">
        <f>IFERROR(IF(H2936&lt;&gt;"",Belegerfassung!L2944*100,""),IF(OR(Belegerfassung!L2944="Leistung EU - Erlöse",Belegerfassung!L2944="Lieferungen EU-Erlöse",Belegerfassung!L2944="EUST",Belegerfassung!L2944="Bauleistungen 20%")=TRUE,"",MID(Belegerfassung!L2944,4,2)))</f>
        <v/>
      </c>
      <c r="J2936" s="6" t="str">
        <f>IF(A2936&lt;&gt;"",LEFT(Belegerfassung!D2944,40),"")</f>
        <v/>
      </c>
      <c r="K2936" t="str">
        <f>IF(A2936&lt;&gt;"",VLOOKUP(D2936,Abfrage!$F$2:$G$21,2,FALSE),"")</f>
        <v/>
      </c>
      <c r="L2936" s="6" t="str">
        <f>IF(Belegerfassung!H2944&lt;&gt;"",Belegerfassung!H2944,"")</f>
        <v/>
      </c>
      <c r="M2936" t="str">
        <f>IFERROR(IF(Belegerfassung!E2944&lt;&gt;"",VLOOKUP(Belegerfassung!E2944,Abfrage!$L$2:$M$15,2,),""),"")</f>
        <v/>
      </c>
      <c r="N2936" t="str">
        <f t="shared" si="136"/>
        <v/>
      </c>
      <c r="O2936" t="str">
        <f t="shared" si="137"/>
        <v/>
      </c>
      <c r="P2936" t="str">
        <f>IF(Belegerfassung!G2944&lt;&gt;"",CONCATENATE(Belegerfassung!G2944,".pdf"),"")</f>
        <v/>
      </c>
    </row>
    <row r="2937" spans="1:16">
      <c r="A2937" t="str">
        <f>IF(Belegerfassung!C2945&lt;&gt;"",0,"")</f>
        <v/>
      </c>
      <c r="B2937" t="str">
        <f>IFERROR(VLOOKUP(Belegerfassung!I2945,Konten!A:D,2,FALSE),"")</f>
        <v/>
      </c>
      <c r="C2937" t="str">
        <f>IF(A2937&lt;&gt;"",TEXT(Belegerfassung!C2945,"TT.MM.JJJJ"),"")</f>
        <v/>
      </c>
      <c r="D2937" t="str">
        <f>IFERROR(VLOOKUP(Belegerfassung!A2945,Abfrage!$E$2:$F$20,2,FALSE),"")</f>
        <v/>
      </c>
      <c r="E2937" t="str">
        <f>IF(A2937&lt;&gt;"",Belegerfassung!B2945,"")</f>
        <v/>
      </c>
      <c r="F2937" t="str">
        <f>IF(Belegerfassung!L2945="","",IF(Belegerfassung!L2945&lt;&gt;"",IF(Belegerfassung!L2945&lt;&gt;"",IF(Belegerfassung!J2945&lt;&gt;0,VLOOKUP(Belegerfassung!L2945,Abfrage!$A$2:$C$19,2,),VLOOKUP(Belegerfassung!L2945,Abfrage!$A$2:$C$19,3,)),"")))</f>
        <v/>
      </c>
      <c r="G2937" t="str">
        <f t="shared" si="135"/>
        <v/>
      </c>
      <c r="H2937" s="31" t="str">
        <f>IF(A2937&lt;&gt;"",-Belegerfassung!J2945+Belegerfassung!K2945,"")</f>
        <v/>
      </c>
      <c r="I2937" s="49" t="str">
        <f>IFERROR(IF(H2937&lt;&gt;"",Belegerfassung!L2945*100,""),IF(OR(Belegerfassung!L2945="Leistung EU - Erlöse",Belegerfassung!L2945="Lieferungen EU-Erlöse",Belegerfassung!L2945="EUST",Belegerfassung!L2945="Bauleistungen 20%")=TRUE,"",MID(Belegerfassung!L2945,4,2)))</f>
        <v/>
      </c>
      <c r="J2937" s="6" t="str">
        <f>IF(A2937&lt;&gt;"",LEFT(Belegerfassung!D2945,40),"")</f>
        <v/>
      </c>
      <c r="K2937" t="str">
        <f>IF(A2937&lt;&gt;"",VLOOKUP(D2937,Abfrage!$F$2:$G$21,2,FALSE),"")</f>
        <v/>
      </c>
      <c r="L2937" s="6" t="str">
        <f>IF(Belegerfassung!H2945&lt;&gt;"",Belegerfassung!H2945,"")</f>
        <v/>
      </c>
      <c r="M2937" t="str">
        <f>IFERROR(IF(Belegerfassung!E2945&lt;&gt;"",VLOOKUP(Belegerfassung!E2945,Abfrage!$L$2:$M$15,2,),""),"")</f>
        <v/>
      </c>
      <c r="N2937" t="str">
        <f t="shared" si="136"/>
        <v/>
      </c>
      <c r="O2937" t="str">
        <f t="shared" si="137"/>
        <v/>
      </c>
      <c r="P2937" t="str">
        <f>IF(Belegerfassung!G2945&lt;&gt;"",CONCATENATE(Belegerfassung!G2945,".pdf"),"")</f>
        <v/>
      </c>
    </row>
    <row r="2938" spans="1:16">
      <c r="A2938" t="str">
        <f>IF(Belegerfassung!C2946&lt;&gt;"",0,"")</f>
        <v/>
      </c>
      <c r="B2938" t="str">
        <f>IFERROR(VLOOKUP(Belegerfassung!I2946,Konten!A:D,2,FALSE),"")</f>
        <v/>
      </c>
      <c r="C2938" t="str">
        <f>IF(A2938&lt;&gt;"",TEXT(Belegerfassung!C2946,"TT.MM.JJJJ"),"")</f>
        <v/>
      </c>
      <c r="D2938" t="str">
        <f>IFERROR(VLOOKUP(Belegerfassung!A2946,Abfrage!$E$2:$F$20,2,FALSE),"")</f>
        <v/>
      </c>
      <c r="E2938" t="str">
        <f>IF(A2938&lt;&gt;"",Belegerfassung!B2946,"")</f>
        <v/>
      </c>
      <c r="F2938" t="str">
        <f>IF(Belegerfassung!L2946="","",IF(Belegerfassung!L2946&lt;&gt;"",IF(Belegerfassung!L2946&lt;&gt;"",IF(Belegerfassung!J2946&lt;&gt;0,VLOOKUP(Belegerfassung!L2946,Abfrage!$A$2:$C$19,2,),VLOOKUP(Belegerfassung!L2946,Abfrage!$A$2:$C$19,3,)),"")))</f>
        <v/>
      </c>
      <c r="G2938" t="str">
        <f t="shared" si="135"/>
        <v/>
      </c>
      <c r="H2938" s="31" t="str">
        <f>IF(A2938&lt;&gt;"",-Belegerfassung!J2946+Belegerfassung!K2946,"")</f>
        <v/>
      </c>
      <c r="I2938" s="49" t="str">
        <f>IFERROR(IF(H2938&lt;&gt;"",Belegerfassung!L2946*100,""),IF(OR(Belegerfassung!L2946="Leistung EU - Erlöse",Belegerfassung!L2946="Lieferungen EU-Erlöse",Belegerfassung!L2946="EUST",Belegerfassung!L2946="Bauleistungen 20%")=TRUE,"",MID(Belegerfassung!L2946,4,2)))</f>
        <v/>
      </c>
      <c r="J2938" s="6" t="str">
        <f>IF(A2938&lt;&gt;"",LEFT(Belegerfassung!D2946,40),"")</f>
        <v/>
      </c>
      <c r="K2938" t="str">
        <f>IF(A2938&lt;&gt;"",VLOOKUP(D2938,Abfrage!$F$2:$G$21,2,FALSE),"")</f>
        <v/>
      </c>
      <c r="L2938" s="6" t="str">
        <f>IF(Belegerfassung!H2946&lt;&gt;"",Belegerfassung!H2946,"")</f>
        <v/>
      </c>
      <c r="M2938" t="str">
        <f>IFERROR(IF(Belegerfassung!E2946&lt;&gt;"",VLOOKUP(Belegerfassung!E2946,Abfrage!$L$2:$M$15,2,),""),"")</f>
        <v/>
      </c>
      <c r="N2938" t="str">
        <f t="shared" si="136"/>
        <v/>
      </c>
      <c r="O2938" t="str">
        <f t="shared" si="137"/>
        <v/>
      </c>
      <c r="P2938" t="str">
        <f>IF(Belegerfassung!G2946&lt;&gt;"",CONCATENATE(Belegerfassung!G2946,".pdf"),"")</f>
        <v/>
      </c>
    </row>
    <row r="2939" spans="1:16">
      <c r="A2939" t="str">
        <f>IF(Belegerfassung!C2947&lt;&gt;"",0,"")</f>
        <v/>
      </c>
      <c r="B2939" t="str">
        <f>IFERROR(VLOOKUP(Belegerfassung!I2947,Konten!A:D,2,FALSE),"")</f>
        <v/>
      </c>
      <c r="C2939" t="str">
        <f>IF(A2939&lt;&gt;"",TEXT(Belegerfassung!C2947,"TT.MM.JJJJ"),"")</f>
        <v/>
      </c>
      <c r="D2939" t="str">
        <f>IFERROR(VLOOKUP(Belegerfassung!A2947,Abfrage!$E$2:$F$20,2,FALSE),"")</f>
        <v/>
      </c>
      <c r="E2939" t="str">
        <f>IF(A2939&lt;&gt;"",Belegerfassung!B2947,"")</f>
        <v/>
      </c>
      <c r="F2939" t="str">
        <f>IF(Belegerfassung!L2947="","",IF(Belegerfassung!L2947&lt;&gt;"",IF(Belegerfassung!L2947&lt;&gt;"",IF(Belegerfassung!J2947&lt;&gt;0,VLOOKUP(Belegerfassung!L2947,Abfrage!$A$2:$C$19,2,),VLOOKUP(Belegerfassung!L2947,Abfrage!$A$2:$C$19,3,)),"")))</f>
        <v/>
      </c>
      <c r="G2939" t="str">
        <f t="shared" si="135"/>
        <v/>
      </c>
      <c r="H2939" s="31" t="str">
        <f>IF(A2939&lt;&gt;"",-Belegerfassung!J2947+Belegerfassung!K2947,"")</f>
        <v/>
      </c>
      <c r="I2939" s="49" t="str">
        <f>IFERROR(IF(H2939&lt;&gt;"",Belegerfassung!L2947*100,""),IF(OR(Belegerfassung!L2947="Leistung EU - Erlöse",Belegerfassung!L2947="Lieferungen EU-Erlöse",Belegerfassung!L2947="EUST",Belegerfassung!L2947="Bauleistungen 20%")=TRUE,"",MID(Belegerfassung!L2947,4,2)))</f>
        <v/>
      </c>
      <c r="J2939" s="6" t="str">
        <f>IF(A2939&lt;&gt;"",LEFT(Belegerfassung!D2947,40),"")</f>
        <v/>
      </c>
      <c r="K2939" t="str">
        <f>IF(A2939&lt;&gt;"",VLOOKUP(D2939,Abfrage!$F$2:$G$21,2,FALSE),"")</f>
        <v/>
      </c>
      <c r="L2939" s="6" t="str">
        <f>IF(Belegerfassung!H2947&lt;&gt;"",Belegerfassung!H2947,"")</f>
        <v/>
      </c>
      <c r="M2939" t="str">
        <f>IFERROR(IF(Belegerfassung!E2947&lt;&gt;"",VLOOKUP(Belegerfassung!E2947,Abfrage!$L$2:$M$15,2,),""),"")</f>
        <v/>
      </c>
      <c r="N2939" t="str">
        <f t="shared" si="136"/>
        <v/>
      </c>
      <c r="O2939" t="str">
        <f t="shared" si="137"/>
        <v/>
      </c>
      <c r="P2939" t="str">
        <f>IF(Belegerfassung!G2947&lt;&gt;"",CONCATENATE(Belegerfassung!G2947,".pdf"),"")</f>
        <v/>
      </c>
    </row>
    <row r="2940" spans="1:16">
      <c r="A2940" t="str">
        <f>IF(Belegerfassung!C2948&lt;&gt;"",0,"")</f>
        <v/>
      </c>
      <c r="B2940" t="str">
        <f>IFERROR(VLOOKUP(Belegerfassung!I2948,Konten!A:D,2,FALSE),"")</f>
        <v/>
      </c>
      <c r="C2940" t="str">
        <f>IF(A2940&lt;&gt;"",TEXT(Belegerfassung!C2948,"TT.MM.JJJJ"),"")</f>
        <v/>
      </c>
      <c r="D2940" t="str">
        <f>IFERROR(VLOOKUP(Belegerfassung!A2948,Abfrage!$E$2:$F$20,2,FALSE),"")</f>
        <v/>
      </c>
      <c r="E2940" t="str">
        <f>IF(A2940&lt;&gt;"",Belegerfassung!B2948,"")</f>
        <v/>
      </c>
      <c r="F2940" t="str">
        <f>IF(Belegerfassung!L2948="","",IF(Belegerfassung!L2948&lt;&gt;"",IF(Belegerfassung!L2948&lt;&gt;"",IF(Belegerfassung!J2948&lt;&gt;0,VLOOKUP(Belegerfassung!L2948,Abfrage!$A$2:$C$19,2,),VLOOKUP(Belegerfassung!L2948,Abfrage!$A$2:$C$19,3,)),"")))</f>
        <v/>
      </c>
      <c r="G2940" t="str">
        <f t="shared" si="135"/>
        <v/>
      </c>
      <c r="H2940" s="31" t="str">
        <f>IF(A2940&lt;&gt;"",-Belegerfassung!J2948+Belegerfassung!K2948,"")</f>
        <v/>
      </c>
      <c r="I2940" s="49" t="str">
        <f>IFERROR(IF(H2940&lt;&gt;"",Belegerfassung!L2948*100,""),IF(OR(Belegerfassung!L2948="Leistung EU - Erlöse",Belegerfassung!L2948="Lieferungen EU-Erlöse",Belegerfassung!L2948="EUST",Belegerfassung!L2948="Bauleistungen 20%")=TRUE,"",MID(Belegerfassung!L2948,4,2)))</f>
        <v/>
      </c>
      <c r="J2940" s="6" t="str">
        <f>IF(A2940&lt;&gt;"",LEFT(Belegerfassung!D2948,40),"")</f>
        <v/>
      </c>
      <c r="K2940" t="str">
        <f>IF(A2940&lt;&gt;"",VLOOKUP(D2940,Abfrage!$F$2:$G$21,2,FALSE),"")</f>
        <v/>
      </c>
      <c r="L2940" s="6" t="str">
        <f>IF(Belegerfassung!H2948&lt;&gt;"",Belegerfassung!H2948,"")</f>
        <v/>
      </c>
      <c r="M2940" t="str">
        <f>IFERROR(IF(Belegerfassung!E2948&lt;&gt;"",VLOOKUP(Belegerfassung!E2948,Abfrage!$L$2:$M$15,2,),""),"")</f>
        <v/>
      </c>
      <c r="N2940" t="str">
        <f t="shared" si="136"/>
        <v/>
      </c>
      <c r="O2940" t="str">
        <f t="shared" si="137"/>
        <v/>
      </c>
      <c r="P2940" t="str">
        <f>IF(Belegerfassung!G2948&lt;&gt;"",CONCATENATE(Belegerfassung!G2948,".pdf"),"")</f>
        <v/>
      </c>
    </row>
    <row r="2941" spans="1:16">
      <c r="A2941" t="str">
        <f>IF(Belegerfassung!C2949&lt;&gt;"",0,"")</f>
        <v/>
      </c>
      <c r="B2941" t="str">
        <f>IFERROR(VLOOKUP(Belegerfassung!I2949,Konten!A:D,2,FALSE),"")</f>
        <v/>
      </c>
      <c r="C2941" t="str">
        <f>IF(A2941&lt;&gt;"",TEXT(Belegerfassung!C2949,"TT.MM.JJJJ"),"")</f>
        <v/>
      </c>
      <c r="D2941" t="str">
        <f>IFERROR(VLOOKUP(Belegerfassung!A2949,Abfrage!$E$2:$F$20,2,FALSE),"")</f>
        <v/>
      </c>
      <c r="E2941" t="str">
        <f>IF(A2941&lt;&gt;"",Belegerfassung!B2949,"")</f>
        <v/>
      </c>
      <c r="F2941" t="str">
        <f>IF(Belegerfassung!L2949="","",IF(Belegerfassung!L2949&lt;&gt;"",IF(Belegerfassung!L2949&lt;&gt;"",IF(Belegerfassung!J2949&lt;&gt;0,VLOOKUP(Belegerfassung!L2949,Abfrage!$A$2:$C$19,2,),VLOOKUP(Belegerfassung!L2949,Abfrage!$A$2:$C$19,3,)),"")))</f>
        <v/>
      </c>
      <c r="G2941" t="str">
        <f t="shared" si="135"/>
        <v/>
      </c>
      <c r="H2941" s="31" t="str">
        <f>IF(A2941&lt;&gt;"",-Belegerfassung!J2949+Belegerfassung!K2949,"")</f>
        <v/>
      </c>
      <c r="I2941" s="49" t="str">
        <f>IFERROR(IF(H2941&lt;&gt;"",Belegerfassung!L2949*100,""),IF(OR(Belegerfassung!L2949="Leistung EU - Erlöse",Belegerfassung!L2949="Lieferungen EU-Erlöse",Belegerfassung!L2949="EUST",Belegerfassung!L2949="Bauleistungen 20%")=TRUE,"",MID(Belegerfassung!L2949,4,2)))</f>
        <v/>
      </c>
      <c r="J2941" s="6" t="str">
        <f>IF(A2941&lt;&gt;"",LEFT(Belegerfassung!D2949,40),"")</f>
        <v/>
      </c>
      <c r="K2941" t="str">
        <f>IF(A2941&lt;&gt;"",VLOOKUP(D2941,Abfrage!$F$2:$G$21,2,FALSE),"")</f>
        <v/>
      </c>
      <c r="L2941" s="6" t="str">
        <f>IF(Belegerfassung!H2949&lt;&gt;"",Belegerfassung!H2949,"")</f>
        <v/>
      </c>
      <c r="M2941" t="str">
        <f>IFERROR(IF(Belegerfassung!E2949&lt;&gt;"",VLOOKUP(Belegerfassung!E2949,Abfrage!$L$2:$M$15,2,),""),"")</f>
        <v/>
      </c>
      <c r="N2941" t="str">
        <f t="shared" si="136"/>
        <v/>
      </c>
      <c r="O2941" t="str">
        <f t="shared" si="137"/>
        <v/>
      </c>
      <c r="P2941" t="str">
        <f>IF(Belegerfassung!G2949&lt;&gt;"",CONCATENATE(Belegerfassung!G2949,".pdf"),"")</f>
        <v/>
      </c>
    </row>
    <row r="2942" spans="1:16">
      <c r="A2942" t="str">
        <f>IF(Belegerfassung!C2950&lt;&gt;"",0,"")</f>
        <v/>
      </c>
      <c r="B2942" t="str">
        <f>IFERROR(VLOOKUP(Belegerfassung!I2950,Konten!A:D,2,FALSE),"")</f>
        <v/>
      </c>
      <c r="C2942" t="str">
        <f>IF(A2942&lt;&gt;"",TEXT(Belegerfassung!C2950,"TT.MM.JJJJ"),"")</f>
        <v/>
      </c>
      <c r="D2942" t="str">
        <f>IFERROR(VLOOKUP(Belegerfassung!A2950,Abfrage!$E$2:$F$20,2,FALSE),"")</f>
        <v/>
      </c>
      <c r="E2942" t="str">
        <f>IF(A2942&lt;&gt;"",Belegerfassung!B2950,"")</f>
        <v/>
      </c>
      <c r="F2942" t="str">
        <f>IF(Belegerfassung!L2950="","",IF(Belegerfassung!L2950&lt;&gt;"",IF(Belegerfassung!L2950&lt;&gt;"",IF(Belegerfassung!J2950&lt;&gt;0,VLOOKUP(Belegerfassung!L2950,Abfrage!$A$2:$C$19,2,),VLOOKUP(Belegerfassung!L2950,Abfrage!$A$2:$C$19,3,)),"")))</f>
        <v/>
      </c>
      <c r="G2942" t="str">
        <f t="shared" si="135"/>
        <v/>
      </c>
      <c r="H2942" s="31" t="str">
        <f>IF(A2942&lt;&gt;"",-Belegerfassung!J2950+Belegerfassung!K2950,"")</f>
        <v/>
      </c>
      <c r="I2942" s="49" t="str">
        <f>IFERROR(IF(H2942&lt;&gt;"",Belegerfassung!L2950*100,""),IF(OR(Belegerfassung!L2950="Leistung EU - Erlöse",Belegerfassung!L2950="Lieferungen EU-Erlöse",Belegerfassung!L2950="EUST",Belegerfassung!L2950="Bauleistungen 20%")=TRUE,"",MID(Belegerfassung!L2950,4,2)))</f>
        <v/>
      </c>
      <c r="J2942" s="6" t="str">
        <f>IF(A2942&lt;&gt;"",LEFT(Belegerfassung!D2950,40),"")</f>
        <v/>
      </c>
      <c r="K2942" t="str">
        <f>IF(A2942&lt;&gt;"",VLOOKUP(D2942,Abfrage!$F$2:$G$21,2,FALSE),"")</f>
        <v/>
      </c>
      <c r="L2942" s="6" t="str">
        <f>IF(Belegerfassung!H2950&lt;&gt;"",Belegerfassung!H2950,"")</f>
        <v/>
      </c>
      <c r="M2942" t="str">
        <f>IFERROR(IF(Belegerfassung!E2950&lt;&gt;"",VLOOKUP(Belegerfassung!E2950,Abfrage!$L$2:$M$15,2,),""),"")</f>
        <v/>
      </c>
      <c r="N2942" t="str">
        <f t="shared" si="136"/>
        <v/>
      </c>
      <c r="O2942" t="str">
        <f t="shared" si="137"/>
        <v/>
      </c>
      <c r="P2942" t="str">
        <f>IF(Belegerfassung!G2950&lt;&gt;"",CONCATENATE(Belegerfassung!G2950,".pdf"),"")</f>
        <v/>
      </c>
    </row>
    <row r="2943" spans="1:16">
      <c r="A2943" t="str">
        <f>IF(Belegerfassung!C2951&lt;&gt;"",0,"")</f>
        <v/>
      </c>
      <c r="B2943" t="str">
        <f>IFERROR(VLOOKUP(Belegerfassung!I2951,Konten!A:D,2,FALSE),"")</f>
        <v/>
      </c>
      <c r="C2943" t="str">
        <f>IF(A2943&lt;&gt;"",TEXT(Belegerfassung!C2951,"TT.MM.JJJJ"),"")</f>
        <v/>
      </c>
      <c r="D2943" t="str">
        <f>IFERROR(VLOOKUP(Belegerfassung!A2951,Abfrage!$E$2:$F$20,2,FALSE),"")</f>
        <v/>
      </c>
      <c r="E2943" t="str">
        <f>IF(A2943&lt;&gt;"",Belegerfassung!B2951,"")</f>
        <v/>
      </c>
      <c r="F2943" t="str">
        <f>IF(Belegerfassung!L2951="","",IF(Belegerfassung!L2951&lt;&gt;"",IF(Belegerfassung!L2951&lt;&gt;"",IF(Belegerfassung!J2951&lt;&gt;0,VLOOKUP(Belegerfassung!L2951,Abfrage!$A$2:$C$19,2,),VLOOKUP(Belegerfassung!L2951,Abfrage!$A$2:$C$19,3,)),"")))</f>
        <v/>
      </c>
      <c r="G2943" t="str">
        <f t="shared" si="135"/>
        <v/>
      </c>
      <c r="H2943" s="31" t="str">
        <f>IF(A2943&lt;&gt;"",-Belegerfassung!J2951+Belegerfassung!K2951,"")</f>
        <v/>
      </c>
      <c r="I2943" s="49" t="str">
        <f>IFERROR(IF(H2943&lt;&gt;"",Belegerfassung!L2951*100,""),IF(OR(Belegerfassung!L2951="Leistung EU - Erlöse",Belegerfassung!L2951="Lieferungen EU-Erlöse",Belegerfassung!L2951="EUST",Belegerfassung!L2951="Bauleistungen 20%")=TRUE,"",MID(Belegerfassung!L2951,4,2)))</f>
        <v/>
      </c>
      <c r="J2943" s="6" t="str">
        <f>IF(A2943&lt;&gt;"",LEFT(Belegerfassung!D2951,40),"")</f>
        <v/>
      </c>
      <c r="K2943" t="str">
        <f>IF(A2943&lt;&gt;"",VLOOKUP(D2943,Abfrage!$F$2:$G$21,2,FALSE),"")</f>
        <v/>
      </c>
      <c r="L2943" s="6" t="str">
        <f>IF(Belegerfassung!H2951&lt;&gt;"",Belegerfassung!H2951,"")</f>
        <v/>
      </c>
      <c r="M2943" t="str">
        <f>IFERROR(IF(Belegerfassung!E2951&lt;&gt;"",VLOOKUP(Belegerfassung!E2951,Abfrage!$L$2:$M$15,2,),""),"")</f>
        <v/>
      </c>
      <c r="N2943" t="str">
        <f t="shared" si="136"/>
        <v/>
      </c>
      <c r="O2943" t="str">
        <f t="shared" si="137"/>
        <v/>
      </c>
      <c r="P2943" t="str">
        <f>IF(Belegerfassung!G2951&lt;&gt;"",CONCATENATE(Belegerfassung!G2951,".pdf"),"")</f>
        <v/>
      </c>
    </row>
    <row r="2944" spans="1:16">
      <c r="A2944" t="str">
        <f>IF(Belegerfassung!C2952&lt;&gt;"",0,"")</f>
        <v/>
      </c>
      <c r="B2944" t="str">
        <f>IFERROR(VLOOKUP(Belegerfassung!I2952,Konten!A:D,2,FALSE),"")</f>
        <v/>
      </c>
      <c r="C2944" t="str">
        <f>IF(A2944&lt;&gt;"",TEXT(Belegerfassung!C2952,"TT.MM.JJJJ"),"")</f>
        <v/>
      </c>
      <c r="D2944" t="str">
        <f>IFERROR(VLOOKUP(Belegerfassung!A2952,Abfrage!$E$2:$F$20,2,FALSE),"")</f>
        <v/>
      </c>
      <c r="E2944" t="str">
        <f>IF(A2944&lt;&gt;"",Belegerfassung!B2952,"")</f>
        <v/>
      </c>
      <c r="F2944" t="str">
        <f>IF(Belegerfassung!L2952="","",IF(Belegerfassung!L2952&lt;&gt;"",IF(Belegerfassung!L2952&lt;&gt;"",IF(Belegerfassung!J2952&lt;&gt;0,VLOOKUP(Belegerfassung!L2952,Abfrage!$A$2:$C$19,2,),VLOOKUP(Belegerfassung!L2952,Abfrage!$A$2:$C$19,3,)),"")))</f>
        <v/>
      </c>
      <c r="G2944" t="str">
        <f t="shared" si="135"/>
        <v/>
      </c>
      <c r="H2944" s="31" t="str">
        <f>IF(A2944&lt;&gt;"",-Belegerfassung!J2952+Belegerfassung!K2952,"")</f>
        <v/>
      </c>
      <c r="I2944" s="49" t="str">
        <f>IFERROR(IF(H2944&lt;&gt;"",Belegerfassung!L2952*100,""),IF(OR(Belegerfassung!L2952="Leistung EU - Erlöse",Belegerfassung!L2952="Lieferungen EU-Erlöse",Belegerfassung!L2952="EUST",Belegerfassung!L2952="Bauleistungen 20%")=TRUE,"",MID(Belegerfassung!L2952,4,2)))</f>
        <v/>
      </c>
      <c r="J2944" s="6" t="str">
        <f>IF(A2944&lt;&gt;"",LEFT(Belegerfassung!D2952,40),"")</f>
        <v/>
      </c>
      <c r="K2944" t="str">
        <f>IF(A2944&lt;&gt;"",VLOOKUP(D2944,Abfrage!$F$2:$G$21,2,FALSE),"")</f>
        <v/>
      </c>
      <c r="L2944" s="6" t="str">
        <f>IF(Belegerfassung!H2952&lt;&gt;"",Belegerfassung!H2952,"")</f>
        <v/>
      </c>
      <c r="M2944" t="str">
        <f>IFERROR(IF(Belegerfassung!E2952&lt;&gt;"",VLOOKUP(Belegerfassung!E2952,Abfrage!$L$2:$M$15,2,),""),"")</f>
        <v/>
      </c>
      <c r="N2944" t="str">
        <f t="shared" si="136"/>
        <v/>
      </c>
      <c r="O2944" t="str">
        <f t="shared" si="137"/>
        <v/>
      </c>
      <c r="P2944" t="str">
        <f>IF(Belegerfassung!G2952&lt;&gt;"",CONCATENATE(Belegerfassung!G2952,".pdf"),"")</f>
        <v/>
      </c>
    </row>
    <row r="2945" spans="1:16">
      <c r="A2945" t="str">
        <f>IF(Belegerfassung!C2953&lt;&gt;"",0,"")</f>
        <v/>
      </c>
      <c r="B2945" t="str">
        <f>IFERROR(VLOOKUP(Belegerfassung!I2953,Konten!A:D,2,FALSE),"")</f>
        <v/>
      </c>
      <c r="C2945" t="str">
        <f>IF(A2945&lt;&gt;"",TEXT(Belegerfassung!C2953,"TT.MM.JJJJ"),"")</f>
        <v/>
      </c>
      <c r="D2945" t="str">
        <f>IFERROR(VLOOKUP(Belegerfassung!A2953,Abfrage!$E$2:$F$20,2,FALSE),"")</f>
        <v/>
      </c>
      <c r="E2945" t="str">
        <f>IF(A2945&lt;&gt;"",Belegerfassung!B2953,"")</f>
        <v/>
      </c>
      <c r="F2945" t="str">
        <f>IF(Belegerfassung!L2953="","",IF(Belegerfassung!L2953&lt;&gt;"",IF(Belegerfassung!L2953&lt;&gt;"",IF(Belegerfassung!J2953&lt;&gt;0,VLOOKUP(Belegerfassung!L2953,Abfrage!$A$2:$C$19,2,),VLOOKUP(Belegerfassung!L2953,Abfrage!$A$2:$C$19,3,)),"")))</f>
        <v/>
      </c>
      <c r="G2945" t="str">
        <f t="shared" si="135"/>
        <v/>
      </c>
      <c r="H2945" s="31" t="str">
        <f>IF(A2945&lt;&gt;"",-Belegerfassung!J2953+Belegerfassung!K2953,"")</f>
        <v/>
      </c>
      <c r="I2945" s="49" t="str">
        <f>IFERROR(IF(H2945&lt;&gt;"",Belegerfassung!L2953*100,""),IF(OR(Belegerfassung!L2953="Leistung EU - Erlöse",Belegerfassung!L2953="Lieferungen EU-Erlöse",Belegerfassung!L2953="EUST",Belegerfassung!L2953="Bauleistungen 20%")=TRUE,"",MID(Belegerfassung!L2953,4,2)))</f>
        <v/>
      </c>
      <c r="J2945" s="6" t="str">
        <f>IF(A2945&lt;&gt;"",LEFT(Belegerfassung!D2953,40),"")</f>
        <v/>
      </c>
      <c r="K2945" t="str">
        <f>IF(A2945&lt;&gt;"",VLOOKUP(D2945,Abfrage!$F$2:$G$21,2,FALSE),"")</f>
        <v/>
      </c>
      <c r="L2945" s="6" t="str">
        <f>IF(Belegerfassung!H2953&lt;&gt;"",Belegerfassung!H2953,"")</f>
        <v/>
      </c>
      <c r="M2945" t="str">
        <f>IFERROR(IF(Belegerfassung!E2953&lt;&gt;"",VLOOKUP(Belegerfassung!E2953,Abfrage!$L$2:$M$15,2,),""),"")</f>
        <v/>
      </c>
      <c r="N2945" t="str">
        <f t="shared" si="136"/>
        <v/>
      </c>
      <c r="O2945" t="str">
        <f t="shared" si="137"/>
        <v/>
      </c>
      <c r="P2945" t="str">
        <f>IF(Belegerfassung!G2953&lt;&gt;"",CONCATENATE(Belegerfassung!G2953,".pdf"),"")</f>
        <v/>
      </c>
    </row>
    <row r="2946" spans="1:16">
      <c r="A2946" t="str">
        <f>IF(Belegerfassung!C2954&lt;&gt;"",0,"")</f>
        <v/>
      </c>
      <c r="B2946" t="str">
        <f>IFERROR(VLOOKUP(Belegerfassung!I2954,Konten!A:D,2,FALSE),"")</f>
        <v/>
      </c>
      <c r="C2946" t="str">
        <f>IF(A2946&lt;&gt;"",TEXT(Belegerfassung!C2954,"TT.MM.JJJJ"),"")</f>
        <v/>
      </c>
      <c r="D2946" t="str">
        <f>IFERROR(VLOOKUP(Belegerfassung!A2954,Abfrage!$E$2:$F$20,2,FALSE),"")</f>
        <v/>
      </c>
      <c r="E2946" t="str">
        <f>IF(A2946&lt;&gt;"",Belegerfassung!B2954,"")</f>
        <v/>
      </c>
      <c r="F2946" t="str">
        <f>IF(Belegerfassung!L2954="","",IF(Belegerfassung!L2954&lt;&gt;"",IF(Belegerfassung!L2954&lt;&gt;"",IF(Belegerfassung!J2954&lt;&gt;0,VLOOKUP(Belegerfassung!L2954,Abfrage!$A$2:$C$19,2,),VLOOKUP(Belegerfassung!L2954,Abfrage!$A$2:$C$19,3,)),"")))</f>
        <v/>
      </c>
      <c r="G2946" t="str">
        <f t="shared" si="135"/>
        <v/>
      </c>
      <c r="H2946" s="31" t="str">
        <f>IF(A2946&lt;&gt;"",-Belegerfassung!J2954+Belegerfassung!K2954,"")</f>
        <v/>
      </c>
      <c r="I2946" s="49" t="str">
        <f>IFERROR(IF(H2946&lt;&gt;"",Belegerfassung!L2954*100,""),IF(OR(Belegerfassung!L2954="Leistung EU - Erlöse",Belegerfassung!L2954="Lieferungen EU-Erlöse",Belegerfassung!L2954="EUST",Belegerfassung!L2954="Bauleistungen 20%")=TRUE,"",MID(Belegerfassung!L2954,4,2)))</f>
        <v/>
      </c>
      <c r="J2946" s="6" t="str">
        <f>IF(A2946&lt;&gt;"",LEFT(Belegerfassung!D2954,40),"")</f>
        <v/>
      </c>
      <c r="K2946" t="str">
        <f>IF(A2946&lt;&gt;"",VLOOKUP(D2946,Abfrage!$F$2:$G$21,2,FALSE),"")</f>
        <v/>
      </c>
      <c r="L2946" s="6" t="str">
        <f>IF(Belegerfassung!H2954&lt;&gt;"",Belegerfassung!H2954,"")</f>
        <v/>
      </c>
      <c r="M2946" t="str">
        <f>IFERROR(IF(Belegerfassung!E2954&lt;&gt;"",VLOOKUP(Belegerfassung!E2954,Abfrage!$L$2:$M$15,2,),""),"")</f>
        <v/>
      </c>
      <c r="N2946" t="str">
        <f t="shared" si="136"/>
        <v/>
      </c>
      <c r="O2946" t="str">
        <f t="shared" si="137"/>
        <v/>
      </c>
      <c r="P2946" t="str">
        <f>IF(Belegerfassung!G2954&lt;&gt;"",CONCATENATE(Belegerfassung!G2954,".pdf"),"")</f>
        <v/>
      </c>
    </row>
    <row r="2947" spans="1:16">
      <c r="A2947" t="str">
        <f>IF(Belegerfassung!C2955&lt;&gt;"",0,"")</f>
        <v/>
      </c>
      <c r="B2947" t="str">
        <f>IFERROR(VLOOKUP(Belegerfassung!I2955,Konten!A:D,2,FALSE),"")</f>
        <v/>
      </c>
      <c r="C2947" t="str">
        <f>IF(A2947&lt;&gt;"",TEXT(Belegerfassung!C2955,"TT.MM.JJJJ"),"")</f>
        <v/>
      </c>
      <c r="D2947" t="str">
        <f>IFERROR(VLOOKUP(Belegerfassung!A2955,Abfrage!$E$2:$F$20,2,FALSE),"")</f>
        <v/>
      </c>
      <c r="E2947" t="str">
        <f>IF(A2947&lt;&gt;"",Belegerfassung!B2955,"")</f>
        <v/>
      </c>
      <c r="F2947" t="str">
        <f>IF(Belegerfassung!L2955="","",IF(Belegerfassung!L2955&lt;&gt;"",IF(Belegerfassung!L2955&lt;&gt;"",IF(Belegerfassung!J2955&lt;&gt;0,VLOOKUP(Belegerfassung!L2955,Abfrage!$A$2:$C$19,2,),VLOOKUP(Belegerfassung!L2955,Abfrage!$A$2:$C$19,3,)),"")))</f>
        <v/>
      </c>
      <c r="G2947" t="str">
        <f t="shared" ref="G2947:G3010" si="138">IF(A2947&lt;&gt;"",1,"")</f>
        <v/>
      </c>
      <c r="H2947" s="31" t="str">
        <f>IF(A2947&lt;&gt;"",-Belegerfassung!J2955+Belegerfassung!K2955,"")</f>
        <v/>
      </c>
      <c r="I2947" s="49" t="str">
        <f>IFERROR(IF(H2947&lt;&gt;"",Belegerfassung!L2955*100,""),IF(OR(Belegerfassung!L2955="Leistung EU - Erlöse",Belegerfassung!L2955="Lieferungen EU-Erlöse",Belegerfassung!L2955="EUST",Belegerfassung!L2955="Bauleistungen 20%")=TRUE,"",MID(Belegerfassung!L2955,4,2)))</f>
        <v/>
      </c>
      <c r="J2947" s="6" t="str">
        <f>IF(A2947&lt;&gt;"",LEFT(Belegerfassung!D2955,40),"")</f>
        <v/>
      </c>
      <c r="K2947" t="str">
        <f>IF(A2947&lt;&gt;"",VLOOKUP(D2947,Abfrage!$F$2:$G$21,2,FALSE),"")</f>
        <v/>
      </c>
      <c r="L2947" s="6" t="str">
        <f>IF(Belegerfassung!H2955&lt;&gt;"",Belegerfassung!H2955,"")</f>
        <v/>
      </c>
      <c r="M2947" t="str">
        <f>IFERROR(IF(Belegerfassung!E2955&lt;&gt;"",VLOOKUP(Belegerfassung!E2955,Abfrage!$L$2:$M$15,2,),""),"")</f>
        <v/>
      </c>
      <c r="N2947" t="str">
        <f t="shared" ref="N2947:N3010" si="139">IF(A2947&lt;&gt;"","E","")</f>
        <v/>
      </c>
      <c r="O2947" t="str">
        <f t="shared" ref="O2947:O3010" si="140">IF(A2947&lt;&gt;"","A","")</f>
        <v/>
      </c>
      <c r="P2947" t="str">
        <f>IF(Belegerfassung!G2955&lt;&gt;"",CONCATENATE(Belegerfassung!G2955,".pdf"),"")</f>
        <v/>
      </c>
    </row>
    <row r="2948" spans="1:16">
      <c r="A2948" t="str">
        <f>IF(Belegerfassung!C2956&lt;&gt;"",0,"")</f>
        <v/>
      </c>
      <c r="B2948" t="str">
        <f>IFERROR(VLOOKUP(Belegerfassung!I2956,Konten!A:D,2,FALSE),"")</f>
        <v/>
      </c>
      <c r="C2948" t="str">
        <f>IF(A2948&lt;&gt;"",TEXT(Belegerfassung!C2956,"TT.MM.JJJJ"),"")</f>
        <v/>
      </c>
      <c r="D2948" t="str">
        <f>IFERROR(VLOOKUP(Belegerfassung!A2956,Abfrage!$E$2:$F$20,2,FALSE),"")</f>
        <v/>
      </c>
      <c r="E2948" t="str">
        <f>IF(A2948&lt;&gt;"",Belegerfassung!B2956,"")</f>
        <v/>
      </c>
      <c r="F2948" t="str">
        <f>IF(Belegerfassung!L2956="","",IF(Belegerfassung!L2956&lt;&gt;"",IF(Belegerfassung!L2956&lt;&gt;"",IF(Belegerfassung!J2956&lt;&gt;0,VLOOKUP(Belegerfassung!L2956,Abfrage!$A$2:$C$19,2,),VLOOKUP(Belegerfassung!L2956,Abfrage!$A$2:$C$19,3,)),"")))</f>
        <v/>
      </c>
      <c r="G2948" t="str">
        <f t="shared" si="138"/>
        <v/>
      </c>
      <c r="H2948" s="31" t="str">
        <f>IF(A2948&lt;&gt;"",-Belegerfassung!J2956+Belegerfassung!K2956,"")</f>
        <v/>
      </c>
      <c r="I2948" s="49" t="str">
        <f>IFERROR(IF(H2948&lt;&gt;"",Belegerfassung!L2956*100,""),IF(OR(Belegerfassung!L2956="Leistung EU - Erlöse",Belegerfassung!L2956="Lieferungen EU-Erlöse",Belegerfassung!L2956="EUST",Belegerfassung!L2956="Bauleistungen 20%")=TRUE,"",MID(Belegerfassung!L2956,4,2)))</f>
        <v/>
      </c>
      <c r="J2948" s="6" t="str">
        <f>IF(A2948&lt;&gt;"",LEFT(Belegerfassung!D2956,40),"")</f>
        <v/>
      </c>
      <c r="K2948" t="str">
        <f>IF(A2948&lt;&gt;"",VLOOKUP(D2948,Abfrage!$F$2:$G$21,2,FALSE),"")</f>
        <v/>
      </c>
      <c r="L2948" s="6" t="str">
        <f>IF(Belegerfassung!H2956&lt;&gt;"",Belegerfassung!H2956,"")</f>
        <v/>
      </c>
      <c r="M2948" t="str">
        <f>IFERROR(IF(Belegerfassung!E2956&lt;&gt;"",VLOOKUP(Belegerfassung!E2956,Abfrage!$L$2:$M$15,2,),""),"")</f>
        <v/>
      </c>
      <c r="N2948" t="str">
        <f t="shared" si="139"/>
        <v/>
      </c>
      <c r="O2948" t="str">
        <f t="shared" si="140"/>
        <v/>
      </c>
      <c r="P2948" t="str">
        <f>IF(Belegerfassung!G2956&lt;&gt;"",CONCATENATE(Belegerfassung!G2956,".pdf"),"")</f>
        <v/>
      </c>
    </row>
    <row r="2949" spans="1:16">
      <c r="A2949" t="str">
        <f>IF(Belegerfassung!C2957&lt;&gt;"",0,"")</f>
        <v/>
      </c>
      <c r="B2949" t="str">
        <f>IFERROR(VLOOKUP(Belegerfassung!I2957,Konten!A:D,2,FALSE),"")</f>
        <v/>
      </c>
      <c r="C2949" t="str">
        <f>IF(A2949&lt;&gt;"",TEXT(Belegerfassung!C2957,"TT.MM.JJJJ"),"")</f>
        <v/>
      </c>
      <c r="D2949" t="str">
        <f>IFERROR(VLOOKUP(Belegerfassung!A2957,Abfrage!$E$2:$F$20,2,FALSE),"")</f>
        <v/>
      </c>
      <c r="E2949" t="str">
        <f>IF(A2949&lt;&gt;"",Belegerfassung!B2957,"")</f>
        <v/>
      </c>
      <c r="F2949" t="str">
        <f>IF(Belegerfassung!L2957="","",IF(Belegerfassung!L2957&lt;&gt;"",IF(Belegerfassung!L2957&lt;&gt;"",IF(Belegerfassung!J2957&lt;&gt;0,VLOOKUP(Belegerfassung!L2957,Abfrage!$A$2:$C$19,2,),VLOOKUP(Belegerfassung!L2957,Abfrage!$A$2:$C$19,3,)),"")))</f>
        <v/>
      </c>
      <c r="G2949" t="str">
        <f t="shared" si="138"/>
        <v/>
      </c>
      <c r="H2949" s="31" t="str">
        <f>IF(A2949&lt;&gt;"",-Belegerfassung!J2957+Belegerfassung!K2957,"")</f>
        <v/>
      </c>
      <c r="I2949" s="49" t="str">
        <f>IFERROR(IF(H2949&lt;&gt;"",Belegerfassung!L2957*100,""),IF(OR(Belegerfassung!L2957="Leistung EU - Erlöse",Belegerfassung!L2957="Lieferungen EU-Erlöse",Belegerfassung!L2957="EUST",Belegerfassung!L2957="Bauleistungen 20%")=TRUE,"",MID(Belegerfassung!L2957,4,2)))</f>
        <v/>
      </c>
      <c r="J2949" s="6" t="str">
        <f>IF(A2949&lt;&gt;"",LEFT(Belegerfassung!D2957,40),"")</f>
        <v/>
      </c>
      <c r="K2949" t="str">
        <f>IF(A2949&lt;&gt;"",VLOOKUP(D2949,Abfrage!$F$2:$G$21,2,FALSE),"")</f>
        <v/>
      </c>
      <c r="L2949" s="6" t="str">
        <f>IF(Belegerfassung!H2957&lt;&gt;"",Belegerfassung!H2957,"")</f>
        <v/>
      </c>
      <c r="M2949" t="str">
        <f>IFERROR(IF(Belegerfassung!E2957&lt;&gt;"",VLOOKUP(Belegerfassung!E2957,Abfrage!$L$2:$M$15,2,),""),"")</f>
        <v/>
      </c>
      <c r="N2949" t="str">
        <f t="shared" si="139"/>
        <v/>
      </c>
      <c r="O2949" t="str">
        <f t="shared" si="140"/>
        <v/>
      </c>
      <c r="P2949" t="str">
        <f>IF(Belegerfassung!G2957&lt;&gt;"",CONCATENATE(Belegerfassung!G2957,".pdf"),"")</f>
        <v/>
      </c>
    </row>
    <row r="2950" spans="1:16">
      <c r="A2950" t="str">
        <f>IF(Belegerfassung!C2958&lt;&gt;"",0,"")</f>
        <v/>
      </c>
      <c r="B2950" t="str">
        <f>IFERROR(VLOOKUP(Belegerfassung!I2958,Konten!A:D,2,FALSE),"")</f>
        <v/>
      </c>
      <c r="C2950" t="str">
        <f>IF(A2950&lt;&gt;"",TEXT(Belegerfassung!C2958,"TT.MM.JJJJ"),"")</f>
        <v/>
      </c>
      <c r="D2950" t="str">
        <f>IFERROR(VLOOKUP(Belegerfassung!A2958,Abfrage!$E$2:$F$20,2,FALSE),"")</f>
        <v/>
      </c>
      <c r="E2950" t="str">
        <f>IF(A2950&lt;&gt;"",Belegerfassung!B2958,"")</f>
        <v/>
      </c>
      <c r="F2950" t="str">
        <f>IF(Belegerfassung!L2958="","",IF(Belegerfassung!L2958&lt;&gt;"",IF(Belegerfassung!L2958&lt;&gt;"",IF(Belegerfassung!J2958&lt;&gt;0,VLOOKUP(Belegerfassung!L2958,Abfrage!$A$2:$C$19,2,),VLOOKUP(Belegerfassung!L2958,Abfrage!$A$2:$C$19,3,)),"")))</f>
        <v/>
      </c>
      <c r="G2950" t="str">
        <f t="shared" si="138"/>
        <v/>
      </c>
      <c r="H2950" s="31" t="str">
        <f>IF(A2950&lt;&gt;"",-Belegerfassung!J2958+Belegerfassung!K2958,"")</f>
        <v/>
      </c>
      <c r="I2950" s="49" t="str">
        <f>IFERROR(IF(H2950&lt;&gt;"",Belegerfassung!L2958*100,""),IF(OR(Belegerfassung!L2958="Leistung EU - Erlöse",Belegerfassung!L2958="Lieferungen EU-Erlöse",Belegerfassung!L2958="EUST",Belegerfassung!L2958="Bauleistungen 20%")=TRUE,"",MID(Belegerfassung!L2958,4,2)))</f>
        <v/>
      </c>
      <c r="J2950" s="6" t="str">
        <f>IF(A2950&lt;&gt;"",LEFT(Belegerfassung!D2958,40),"")</f>
        <v/>
      </c>
      <c r="K2950" t="str">
        <f>IF(A2950&lt;&gt;"",VLOOKUP(D2950,Abfrage!$F$2:$G$21,2,FALSE),"")</f>
        <v/>
      </c>
      <c r="L2950" s="6" t="str">
        <f>IF(Belegerfassung!H2958&lt;&gt;"",Belegerfassung!H2958,"")</f>
        <v/>
      </c>
      <c r="M2950" t="str">
        <f>IFERROR(IF(Belegerfassung!E2958&lt;&gt;"",VLOOKUP(Belegerfassung!E2958,Abfrage!$L$2:$M$15,2,),""),"")</f>
        <v/>
      </c>
      <c r="N2950" t="str">
        <f t="shared" si="139"/>
        <v/>
      </c>
      <c r="O2950" t="str">
        <f t="shared" si="140"/>
        <v/>
      </c>
      <c r="P2950" t="str">
        <f>IF(Belegerfassung!G2958&lt;&gt;"",CONCATENATE(Belegerfassung!G2958,".pdf"),"")</f>
        <v/>
      </c>
    </row>
    <row r="2951" spans="1:16">
      <c r="A2951" t="str">
        <f>IF(Belegerfassung!C2959&lt;&gt;"",0,"")</f>
        <v/>
      </c>
      <c r="B2951" t="str">
        <f>IFERROR(VLOOKUP(Belegerfassung!I2959,Konten!A:D,2,FALSE),"")</f>
        <v/>
      </c>
      <c r="C2951" t="str">
        <f>IF(A2951&lt;&gt;"",TEXT(Belegerfassung!C2959,"TT.MM.JJJJ"),"")</f>
        <v/>
      </c>
      <c r="D2951" t="str">
        <f>IFERROR(VLOOKUP(Belegerfassung!A2959,Abfrage!$E$2:$F$20,2,FALSE),"")</f>
        <v/>
      </c>
      <c r="E2951" t="str">
        <f>IF(A2951&lt;&gt;"",Belegerfassung!B2959,"")</f>
        <v/>
      </c>
      <c r="F2951" t="str">
        <f>IF(Belegerfassung!L2959="","",IF(Belegerfassung!L2959&lt;&gt;"",IF(Belegerfassung!L2959&lt;&gt;"",IF(Belegerfassung!J2959&lt;&gt;0,VLOOKUP(Belegerfassung!L2959,Abfrage!$A$2:$C$19,2,),VLOOKUP(Belegerfassung!L2959,Abfrage!$A$2:$C$19,3,)),"")))</f>
        <v/>
      </c>
      <c r="G2951" t="str">
        <f t="shared" si="138"/>
        <v/>
      </c>
      <c r="H2951" s="31" t="str">
        <f>IF(A2951&lt;&gt;"",-Belegerfassung!J2959+Belegerfassung!K2959,"")</f>
        <v/>
      </c>
      <c r="I2951" s="49" t="str">
        <f>IFERROR(IF(H2951&lt;&gt;"",Belegerfassung!L2959*100,""),IF(OR(Belegerfassung!L2959="Leistung EU - Erlöse",Belegerfassung!L2959="Lieferungen EU-Erlöse",Belegerfassung!L2959="EUST",Belegerfassung!L2959="Bauleistungen 20%")=TRUE,"",MID(Belegerfassung!L2959,4,2)))</f>
        <v/>
      </c>
      <c r="J2951" s="6" t="str">
        <f>IF(A2951&lt;&gt;"",LEFT(Belegerfassung!D2959,40),"")</f>
        <v/>
      </c>
      <c r="K2951" t="str">
        <f>IF(A2951&lt;&gt;"",VLOOKUP(D2951,Abfrage!$F$2:$G$21,2,FALSE),"")</f>
        <v/>
      </c>
      <c r="L2951" s="6" t="str">
        <f>IF(Belegerfassung!H2959&lt;&gt;"",Belegerfassung!H2959,"")</f>
        <v/>
      </c>
      <c r="M2951" t="str">
        <f>IFERROR(IF(Belegerfassung!E2959&lt;&gt;"",VLOOKUP(Belegerfassung!E2959,Abfrage!$L$2:$M$15,2,),""),"")</f>
        <v/>
      </c>
      <c r="N2951" t="str">
        <f t="shared" si="139"/>
        <v/>
      </c>
      <c r="O2951" t="str">
        <f t="shared" si="140"/>
        <v/>
      </c>
      <c r="P2951" t="str">
        <f>IF(Belegerfassung!G2959&lt;&gt;"",CONCATENATE(Belegerfassung!G2959,".pdf"),"")</f>
        <v/>
      </c>
    </row>
    <row r="2952" spans="1:16">
      <c r="A2952" t="str">
        <f>IF(Belegerfassung!C2960&lt;&gt;"",0,"")</f>
        <v/>
      </c>
      <c r="B2952" t="str">
        <f>IFERROR(VLOOKUP(Belegerfassung!I2960,Konten!A:D,2,FALSE),"")</f>
        <v/>
      </c>
      <c r="C2952" t="str">
        <f>IF(A2952&lt;&gt;"",TEXT(Belegerfassung!C2960,"TT.MM.JJJJ"),"")</f>
        <v/>
      </c>
      <c r="D2952" t="str">
        <f>IFERROR(VLOOKUP(Belegerfassung!A2960,Abfrage!$E$2:$F$20,2,FALSE),"")</f>
        <v/>
      </c>
      <c r="E2952" t="str">
        <f>IF(A2952&lt;&gt;"",Belegerfassung!B2960,"")</f>
        <v/>
      </c>
      <c r="F2952" t="str">
        <f>IF(Belegerfassung!L2960="","",IF(Belegerfassung!L2960&lt;&gt;"",IF(Belegerfassung!L2960&lt;&gt;"",IF(Belegerfassung!J2960&lt;&gt;0,VLOOKUP(Belegerfassung!L2960,Abfrage!$A$2:$C$19,2,),VLOOKUP(Belegerfassung!L2960,Abfrage!$A$2:$C$19,3,)),"")))</f>
        <v/>
      </c>
      <c r="G2952" t="str">
        <f t="shared" si="138"/>
        <v/>
      </c>
      <c r="H2952" s="31" t="str">
        <f>IF(A2952&lt;&gt;"",-Belegerfassung!J2960+Belegerfassung!K2960,"")</f>
        <v/>
      </c>
      <c r="I2952" s="49" t="str">
        <f>IFERROR(IF(H2952&lt;&gt;"",Belegerfassung!L2960*100,""),IF(OR(Belegerfassung!L2960="Leistung EU - Erlöse",Belegerfassung!L2960="Lieferungen EU-Erlöse",Belegerfassung!L2960="EUST",Belegerfassung!L2960="Bauleistungen 20%")=TRUE,"",MID(Belegerfassung!L2960,4,2)))</f>
        <v/>
      </c>
      <c r="J2952" s="6" t="str">
        <f>IF(A2952&lt;&gt;"",LEFT(Belegerfassung!D2960,40),"")</f>
        <v/>
      </c>
      <c r="K2952" t="str">
        <f>IF(A2952&lt;&gt;"",VLOOKUP(D2952,Abfrage!$F$2:$G$21,2,FALSE),"")</f>
        <v/>
      </c>
      <c r="L2952" s="6" t="str">
        <f>IF(Belegerfassung!H2960&lt;&gt;"",Belegerfassung!H2960,"")</f>
        <v/>
      </c>
      <c r="M2952" t="str">
        <f>IFERROR(IF(Belegerfassung!E2960&lt;&gt;"",VLOOKUP(Belegerfassung!E2960,Abfrage!$L$2:$M$15,2,),""),"")</f>
        <v/>
      </c>
      <c r="N2952" t="str">
        <f t="shared" si="139"/>
        <v/>
      </c>
      <c r="O2952" t="str">
        <f t="shared" si="140"/>
        <v/>
      </c>
      <c r="P2952" t="str">
        <f>IF(Belegerfassung!G2960&lt;&gt;"",CONCATENATE(Belegerfassung!G2960,".pdf"),"")</f>
        <v/>
      </c>
    </row>
    <row r="2953" spans="1:16">
      <c r="A2953" t="str">
        <f>IF(Belegerfassung!C2961&lt;&gt;"",0,"")</f>
        <v/>
      </c>
      <c r="B2953" t="str">
        <f>IFERROR(VLOOKUP(Belegerfassung!I2961,Konten!A:D,2,FALSE),"")</f>
        <v/>
      </c>
      <c r="C2953" t="str">
        <f>IF(A2953&lt;&gt;"",TEXT(Belegerfassung!C2961,"TT.MM.JJJJ"),"")</f>
        <v/>
      </c>
      <c r="D2953" t="str">
        <f>IFERROR(VLOOKUP(Belegerfassung!A2961,Abfrage!$E$2:$F$20,2,FALSE),"")</f>
        <v/>
      </c>
      <c r="E2953" t="str">
        <f>IF(A2953&lt;&gt;"",Belegerfassung!B2961,"")</f>
        <v/>
      </c>
      <c r="F2953" t="str">
        <f>IF(Belegerfassung!L2961="","",IF(Belegerfassung!L2961&lt;&gt;"",IF(Belegerfassung!L2961&lt;&gt;"",IF(Belegerfassung!J2961&lt;&gt;0,VLOOKUP(Belegerfassung!L2961,Abfrage!$A$2:$C$19,2,),VLOOKUP(Belegerfassung!L2961,Abfrage!$A$2:$C$19,3,)),"")))</f>
        <v/>
      </c>
      <c r="G2953" t="str">
        <f t="shared" si="138"/>
        <v/>
      </c>
      <c r="H2953" s="31" t="str">
        <f>IF(A2953&lt;&gt;"",-Belegerfassung!J2961+Belegerfassung!K2961,"")</f>
        <v/>
      </c>
      <c r="I2953" s="49" t="str">
        <f>IFERROR(IF(H2953&lt;&gt;"",Belegerfassung!L2961*100,""),IF(OR(Belegerfassung!L2961="Leistung EU - Erlöse",Belegerfassung!L2961="Lieferungen EU-Erlöse",Belegerfassung!L2961="EUST",Belegerfassung!L2961="Bauleistungen 20%")=TRUE,"",MID(Belegerfassung!L2961,4,2)))</f>
        <v/>
      </c>
      <c r="J2953" s="6" t="str">
        <f>IF(A2953&lt;&gt;"",LEFT(Belegerfassung!D2961,40),"")</f>
        <v/>
      </c>
      <c r="K2953" t="str">
        <f>IF(A2953&lt;&gt;"",VLOOKUP(D2953,Abfrage!$F$2:$G$21,2,FALSE),"")</f>
        <v/>
      </c>
      <c r="L2953" s="6" t="str">
        <f>IF(Belegerfassung!H2961&lt;&gt;"",Belegerfassung!H2961,"")</f>
        <v/>
      </c>
      <c r="M2953" t="str">
        <f>IFERROR(IF(Belegerfassung!E2961&lt;&gt;"",VLOOKUP(Belegerfassung!E2961,Abfrage!$L$2:$M$15,2,),""),"")</f>
        <v/>
      </c>
      <c r="N2953" t="str">
        <f t="shared" si="139"/>
        <v/>
      </c>
      <c r="O2953" t="str">
        <f t="shared" si="140"/>
        <v/>
      </c>
      <c r="P2953" t="str">
        <f>IF(Belegerfassung!G2961&lt;&gt;"",CONCATENATE(Belegerfassung!G2961,".pdf"),"")</f>
        <v/>
      </c>
    </row>
    <row r="2954" spans="1:16">
      <c r="A2954" t="str">
        <f>IF(Belegerfassung!C2962&lt;&gt;"",0,"")</f>
        <v/>
      </c>
      <c r="B2954" t="str">
        <f>IFERROR(VLOOKUP(Belegerfassung!I2962,Konten!A:D,2,FALSE),"")</f>
        <v/>
      </c>
      <c r="C2954" t="str">
        <f>IF(A2954&lt;&gt;"",TEXT(Belegerfassung!C2962,"TT.MM.JJJJ"),"")</f>
        <v/>
      </c>
      <c r="D2954" t="str">
        <f>IFERROR(VLOOKUP(Belegerfassung!A2962,Abfrage!$E$2:$F$20,2,FALSE),"")</f>
        <v/>
      </c>
      <c r="E2954" t="str">
        <f>IF(A2954&lt;&gt;"",Belegerfassung!B2962,"")</f>
        <v/>
      </c>
      <c r="F2954" t="str">
        <f>IF(Belegerfassung!L2962="","",IF(Belegerfassung!L2962&lt;&gt;"",IF(Belegerfassung!L2962&lt;&gt;"",IF(Belegerfassung!J2962&lt;&gt;0,VLOOKUP(Belegerfassung!L2962,Abfrage!$A$2:$C$19,2,),VLOOKUP(Belegerfassung!L2962,Abfrage!$A$2:$C$19,3,)),"")))</f>
        <v/>
      </c>
      <c r="G2954" t="str">
        <f t="shared" si="138"/>
        <v/>
      </c>
      <c r="H2954" s="31" t="str">
        <f>IF(A2954&lt;&gt;"",-Belegerfassung!J2962+Belegerfassung!K2962,"")</f>
        <v/>
      </c>
      <c r="I2954" s="49" t="str">
        <f>IFERROR(IF(H2954&lt;&gt;"",Belegerfassung!L2962*100,""),IF(OR(Belegerfassung!L2962="Leistung EU - Erlöse",Belegerfassung!L2962="Lieferungen EU-Erlöse",Belegerfassung!L2962="EUST",Belegerfassung!L2962="Bauleistungen 20%")=TRUE,"",MID(Belegerfassung!L2962,4,2)))</f>
        <v/>
      </c>
      <c r="J2954" s="6" t="str">
        <f>IF(A2954&lt;&gt;"",LEFT(Belegerfassung!D2962,40),"")</f>
        <v/>
      </c>
      <c r="K2954" t="str">
        <f>IF(A2954&lt;&gt;"",VLOOKUP(D2954,Abfrage!$F$2:$G$21,2,FALSE),"")</f>
        <v/>
      </c>
      <c r="L2954" s="6" t="str">
        <f>IF(Belegerfassung!H2962&lt;&gt;"",Belegerfassung!H2962,"")</f>
        <v/>
      </c>
      <c r="M2954" t="str">
        <f>IFERROR(IF(Belegerfassung!E2962&lt;&gt;"",VLOOKUP(Belegerfassung!E2962,Abfrage!$L$2:$M$15,2,),""),"")</f>
        <v/>
      </c>
      <c r="N2954" t="str">
        <f t="shared" si="139"/>
        <v/>
      </c>
      <c r="O2954" t="str">
        <f t="shared" si="140"/>
        <v/>
      </c>
      <c r="P2954" t="str">
        <f>IF(Belegerfassung!G2962&lt;&gt;"",CONCATENATE(Belegerfassung!G2962,".pdf"),"")</f>
        <v/>
      </c>
    </row>
    <row r="2955" spans="1:16">
      <c r="A2955" t="str">
        <f>IF(Belegerfassung!C2963&lt;&gt;"",0,"")</f>
        <v/>
      </c>
      <c r="B2955" t="str">
        <f>IFERROR(VLOOKUP(Belegerfassung!I2963,Konten!A:D,2,FALSE),"")</f>
        <v/>
      </c>
      <c r="C2955" t="str">
        <f>IF(A2955&lt;&gt;"",TEXT(Belegerfassung!C2963,"TT.MM.JJJJ"),"")</f>
        <v/>
      </c>
      <c r="D2955" t="str">
        <f>IFERROR(VLOOKUP(Belegerfassung!A2963,Abfrage!$E$2:$F$20,2,FALSE),"")</f>
        <v/>
      </c>
      <c r="E2955" t="str">
        <f>IF(A2955&lt;&gt;"",Belegerfassung!B2963,"")</f>
        <v/>
      </c>
      <c r="F2955" t="str">
        <f>IF(Belegerfassung!L2963="","",IF(Belegerfassung!L2963&lt;&gt;"",IF(Belegerfassung!L2963&lt;&gt;"",IF(Belegerfassung!J2963&lt;&gt;0,VLOOKUP(Belegerfassung!L2963,Abfrage!$A$2:$C$19,2,),VLOOKUP(Belegerfassung!L2963,Abfrage!$A$2:$C$19,3,)),"")))</f>
        <v/>
      </c>
      <c r="G2955" t="str">
        <f t="shared" si="138"/>
        <v/>
      </c>
      <c r="H2955" s="31" t="str">
        <f>IF(A2955&lt;&gt;"",-Belegerfassung!J2963+Belegerfassung!K2963,"")</f>
        <v/>
      </c>
      <c r="I2955" s="49" t="str">
        <f>IFERROR(IF(H2955&lt;&gt;"",Belegerfassung!L2963*100,""),IF(OR(Belegerfassung!L2963="Leistung EU - Erlöse",Belegerfassung!L2963="Lieferungen EU-Erlöse",Belegerfassung!L2963="EUST",Belegerfassung!L2963="Bauleistungen 20%")=TRUE,"",MID(Belegerfassung!L2963,4,2)))</f>
        <v/>
      </c>
      <c r="J2955" s="6" t="str">
        <f>IF(A2955&lt;&gt;"",LEFT(Belegerfassung!D2963,40),"")</f>
        <v/>
      </c>
      <c r="K2955" t="str">
        <f>IF(A2955&lt;&gt;"",VLOOKUP(D2955,Abfrage!$F$2:$G$21,2,FALSE),"")</f>
        <v/>
      </c>
      <c r="L2955" s="6" t="str">
        <f>IF(Belegerfassung!H2963&lt;&gt;"",Belegerfassung!H2963,"")</f>
        <v/>
      </c>
      <c r="M2955" t="str">
        <f>IFERROR(IF(Belegerfassung!E2963&lt;&gt;"",VLOOKUP(Belegerfassung!E2963,Abfrage!$L$2:$M$15,2,),""),"")</f>
        <v/>
      </c>
      <c r="N2955" t="str">
        <f t="shared" si="139"/>
        <v/>
      </c>
      <c r="O2955" t="str">
        <f t="shared" si="140"/>
        <v/>
      </c>
      <c r="P2955" t="str">
        <f>IF(Belegerfassung!G2963&lt;&gt;"",CONCATENATE(Belegerfassung!G2963,".pdf"),"")</f>
        <v/>
      </c>
    </row>
    <row r="2956" spans="1:16">
      <c r="A2956" t="str">
        <f>IF(Belegerfassung!C2964&lt;&gt;"",0,"")</f>
        <v/>
      </c>
      <c r="B2956" t="str">
        <f>IFERROR(VLOOKUP(Belegerfassung!I2964,Konten!A:D,2,FALSE),"")</f>
        <v/>
      </c>
      <c r="C2956" t="str">
        <f>IF(A2956&lt;&gt;"",TEXT(Belegerfassung!C2964,"TT.MM.JJJJ"),"")</f>
        <v/>
      </c>
      <c r="D2956" t="str">
        <f>IFERROR(VLOOKUP(Belegerfassung!A2964,Abfrage!$E$2:$F$20,2,FALSE),"")</f>
        <v/>
      </c>
      <c r="E2956" t="str">
        <f>IF(A2956&lt;&gt;"",Belegerfassung!B2964,"")</f>
        <v/>
      </c>
      <c r="F2956" t="str">
        <f>IF(Belegerfassung!L2964="","",IF(Belegerfassung!L2964&lt;&gt;"",IF(Belegerfassung!L2964&lt;&gt;"",IF(Belegerfassung!J2964&lt;&gt;0,VLOOKUP(Belegerfassung!L2964,Abfrage!$A$2:$C$19,2,),VLOOKUP(Belegerfassung!L2964,Abfrage!$A$2:$C$19,3,)),"")))</f>
        <v/>
      </c>
      <c r="G2956" t="str">
        <f t="shared" si="138"/>
        <v/>
      </c>
      <c r="H2956" s="31" t="str">
        <f>IF(A2956&lt;&gt;"",-Belegerfassung!J2964+Belegerfassung!K2964,"")</f>
        <v/>
      </c>
      <c r="I2956" s="49" t="str">
        <f>IFERROR(IF(H2956&lt;&gt;"",Belegerfassung!L2964*100,""),IF(OR(Belegerfassung!L2964="Leistung EU - Erlöse",Belegerfassung!L2964="Lieferungen EU-Erlöse",Belegerfassung!L2964="EUST",Belegerfassung!L2964="Bauleistungen 20%")=TRUE,"",MID(Belegerfassung!L2964,4,2)))</f>
        <v/>
      </c>
      <c r="J2956" s="6" t="str">
        <f>IF(A2956&lt;&gt;"",LEFT(Belegerfassung!D2964,40),"")</f>
        <v/>
      </c>
      <c r="K2956" t="str">
        <f>IF(A2956&lt;&gt;"",VLOOKUP(D2956,Abfrage!$F$2:$G$21,2,FALSE),"")</f>
        <v/>
      </c>
      <c r="L2956" s="6" t="str">
        <f>IF(Belegerfassung!H2964&lt;&gt;"",Belegerfassung!H2964,"")</f>
        <v/>
      </c>
      <c r="M2956" t="str">
        <f>IFERROR(IF(Belegerfassung!E2964&lt;&gt;"",VLOOKUP(Belegerfassung!E2964,Abfrage!$L$2:$M$15,2,),""),"")</f>
        <v/>
      </c>
      <c r="N2956" t="str">
        <f t="shared" si="139"/>
        <v/>
      </c>
      <c r="O2956" t="str">
        <f t="shared" si="140"/>
        <v/>
      </c>
      <c r="P2956" t="str">
        <f>IF(Belegerfassung!G2964&lt;&gt;"",CONCATENATE(Belegerfassung!G2964,".pdf"),"")</f>
        <v/>
      </c>
    </row>
    <row r="2957" spans="1:16">
      <c r="A2957" t="str">
        <f>IF(Belegerfassung!C2965&lt;&gt;"",0,"")</f>
        <v/>
      </c>
      <c r="B2957" t="str">
        <f>IFERROR(VLOOKUP(Belegerfassung!I2965,Konten!A:D,2,FALSE),"")</f>
        <v/>
      </c>
      <c r="C2957" t="str">
        <f>IF(A2957&lt;&gt;"",TEXT(Belegerfassung!C2965,"TT.MM.JJJJ"),"")</f>
        <v/>
      </c>
      <c r="D2957" t="str">
        <f>IFERROR(VLOOKUP(Belegerfassung!A2965,Abfrage!$E$2:$F$20,2,FALSE),"")</f>
        <v/>
      </c>
      <c r="E2957" t="str">
        <f>IF(A2957&lt;&gt;"",Belegerfassung!B2965,"")</f>
        <v/>
      </c>
      <c r="F2957" t="str">
        <f>IF(Belegerfassung!L2965="","",IF(Belegerfassung!L2965&lt;&gt;"",IF(Belegerfassung!L2965&lt;&gt;"",IF(Belegerfassung!J2965&lt;&gt;0,VLOOKUP(Belegerfassung!L2965,Abfrage!$A$2:$C$19,2,),VLOOKUP(Belegerfassung!L2965,Abfrage!$A$2:$C$19,3,)),"")))</f>
        <v/>
      </c>
      <c r="G2957" t="str">
        <f t="shared" si="138"/>
        <v/>
      </c>
      <c r="H2957" s="31" t="str">
        <f>IF(A2957&lt;&gt;"",-Belegerfassung!J2965+Belegerfassung!K2965,"")</f>
        <v/>
      </c>
      <c r="I2957" s="49" t="str">
        <f>IFERROR(IF(H2957&lt;&gt;"",Belegerfassung!L2965*100,""),IF(OR(Belegerfassung!L2965="Leistung EU - Erlöse",Belegerfassung!L2965="Lieferungen EU-Erlöse",Belegerfassung!L2965="EUST",Belegerfassung!L2965="Bauleistungen 20%")=TRUE,"",MID(Belegerfassung!L2965,4,2)))</f>
        <v/>
      </c>
      <c r="J2957" s="6" t="str">
        <f>IF(A2957&lt;&gt;"",LEFT(Belegerfassung!D2965,40),"")</f>
        <v/>
      </c>
      <c r="K2957" t="str">
        <f>IF(A2957&lt;&gt;"",VLOOKUP(D2957,Abfrage!$F$2:$G$21,2,FALSE),"")</f>
        <v/>
      </c>
      <c r="L2957" s="6" t="str">
        <f>IF(Belegerfassung!H2965&lt;&gt;"",Belegerfassung!H2965,"")</f>
        <v/>
      </c>
      <c r="M2957" t="str">
        <f>IFERROR(IF(Belegerfassung!E2965&lt;&gt;"",VLOOKUP(Belegerfassung!E2965,Abfrage!$L$2:$M$15,2,),""),"")</f>
        <v/>
      </c>
      <c r="N2957" t="str">
        <f t="shared" si="139"/>
        <v/>
      </c>
      <c r="O2957" t="str">
        <f t="shared" si="140"/>
        <v/>
      </c>
      <c r="P2957" t="str">
        <f>IF(Belegerfassung!G2965&lt;&gt;"",CONCATENATE(Belegerfassung!G2965,".pdf"),"")</f>
        <v/>
      </c>
    </row>
    <row r="2958" spans="1:16">
      <c r="A2958" t="str">
        <f>IF(Belegerfassung!C2966&lt;&gt;"",0,"")</f>
        <v/>
      </c>
      <c r="B2958" t="str">
        <f>IFERROR(VLOOKUP(Belegerfassung!I2966,Konten!A:D,2,FALSE),"")</f>
        <v/>
      </c>
      <c r="C2958" t="str">
        <f>IF(A2958&lt;&gt;"",TEXT(Belegerfassung!C2966,"TT.MM.JJJJ"),"")</f>
        <v/>
      </c>
      <c r="D2958" t="str">
        <f>IFERROR(VLOOKUP(Belegerfassung!A2966,Abfrage!$E$2:$F$20,2,FALSE),"")</f>
        <v/>
      </c>
      <c r="E2958" t="str">
        <f>IF(A2958&lt;&gt;"",Belegerfassung!B2966,"")</f>
        <v/>
      </c>
      <c r="F2958" t="str">
        <f>IF(Belegerfassung!L2966="","",IF(Belegerfassung!L2966&lt;&gt;"",IF(Belegerfassung!L2966&lt;&gt;"",IF(Belegerfassung!J2966&lt;&gt;0,VLOOKUP(Belegerfassung!L2966,Abfrage!$A$2:$C$19,2,),VLOOKUP(Belegerfassung!L2966,Abfrage!$A$2:$C$19,3,)),"")))</f>
        <v/>
      </c>
      <c r="G2958" t="str">
        <f t="shared" si="138"/>
        <v/>
      </c>
      <c r="H2958" s="31" t="str">
        <f>IF(A2958&lt;&gt;"",-Belegerfassung!J2966+Belegerfassung!K2966,"")</f>
        <v/>
      </c>
      <c r="I2958" s="49" t="str">
        <f>IFERROR(IF(H2958&lt;&gt;"",Belegerfassung!L2966*100,""),IF(OR(Belegerfassung!L2966="Leistung EU - Erlöse",Belegerfassung!L2966="Lieferungen EU-Erlöse",Belegerfassung!L2966="EUST",Belegerfassung!L2966="Bauleistungen 20%")=TRUE,"",MID(Belegerfassung!L2966,4,2)))</f>
        <v/>
      </c>
      <c r="J2958" s="6" t="str">
        <f>IF(A2958&lt;&gt;"",LEFT(Belegerfassung!D2966,40),"")</f>
        <v/>
      </c>
      <c r="K2958" t="str">
        <f>IF(A2958&lt;&gt;"",VLOOKUP(D2958,Abfrage!$F$2:$G$21,2,FALSE),"")</f>
        <v/>
      </c>
      <c r="L2958" s="6" t="str">
        <f>IF(Belegerfassung!H2966&lt;&gt;"",Belegerfassung!H2966,"")</f>
        <v/>
      </c>
      <c r="M2958" t="str">
        <f>IFERROR(IF(Belegerfassung!E2966&lt;&gt;"",VLOOKUP(Belegerfassung!E2966,Abfrage!$L$2:$M$15,2,),""),"")</f>
        <v/>
      </c>
      <c r="N2958" t="str">
        <f t="shared" si="139"/>
        <v/>
      </c>
      <c r="O2958" t="str">
        <f t="shared" si="140"/>
        <v/>
      </c>
      <c r="P2958" t="str">
        <f>IF(Belegerfassung!G2966&lt;&gt;"",CONCATENATE(Belegerfassung!G2966,".pdf"),"")</f>
        <v/>
      </c>
    </row>
    <row r="2959" spans="1:16">
      <c r="A2959" t="str">
        <f>IF(Belegerfassung!C2967&lt;&gt;"",0,"")</f>
        <v/>
      </c>
      <c r="B2959" t="str">
        <f>IFERROR(VLOOKUP(Belegerfassung!I2967,Konten!A:D,2,FALSE),"")</f>
        <v/>
      </c>
      <c r="C2959" t="str">
        <f>IF(A2959&lt;&gt;"",TEXT(Belegerfassung!C2967,"TT.MM.JJJJ"),"")</f>
        <v/>
      </c>
      <c r="D2959" t="str">
        <f>IFERROR(VLOOKUP(Belegerfassung!A2967,Abfrage!$E$2:$F$20,2,FALSE),"")</f>
        <v/>
      </c>
      <c r="E2959" t="str">
        <f>IF(A2959&lt;&gt;"",Belegerfassung!B2967,"")</f>
        <v/>
      </c>
      <c r="F2959" t="str">
        <f>IF(Belegerfassung!L2967="","",IF(Belegerfassung!L2967&lt;&gt;"",IF(Belegerfassung!L2967&lt;&gt;"",IF(Belegerfassung!J2967&lt;&gt;0,VLOOKUP(Belegerfassung!L2967,Abfrage!$A$2:$C$19,2,),VLOOKUP(Belegerfassung!L2967,Abfrage!$A$2:$C$19,3,)),"")))</f>
        <v/>
      </c>
      <c r="G2959" t="str">
        <f t="shared" si="138"/>
        <v/>
      </c>
      <c r="H2959" s="31" t="str">
        <f>IF(A2959&lt;&gt;"",-Belegerfassung!J2967+Belegerfassung!K2967,"")</f>
        <v/>
      </c>
      <c r="I2959" s="49" t="str">
        <f>IFERROR(IF(H2959&lt;&gt;"",Belegerfassung!L2967*100,""),IF(OR(Belegerfassung!L2967="Leistung EU - Erlöse",Belegerfassung!L2967="Lieferungen EU-Erlöse",Belegerfassung!L2967="EUST",Belegerfassung!L2967="Bauleistungen 20%")=TRUE,"",MID(Belegerfassung!L2967,4,2)))</f>
        <v/>
      </c>
      <c r="J2959" s="6" t="str">
        <f>IF(A2959&lt;&gt;"",LEFT(Belegerfassung!D2967,40),"")</f>
        <v/>
      </c>
      <c r="K2959" t="str">
        <f>IF(A2959&lt;&gt;"",VLOOKUP(D2959,Abfrage!$F$2:$G$21,2,FALSE),"")</f>
        <v/>
      </c>
      <c r="L2959" s="6" t="str">
        <f>IF(Belegerfassung!H2967&lt;&gt;"",Belegerfassung!H2967,"")</f>
        <v/>
      </c>
      <c r="M2959" t="str">
        <f>IFERROR(IF(Belegerfassung!E2967&lt;&gt;"",VLOOKUP(Belegerfassung!E2967,Abfrage!$L$2:$M$15,2,),""),"")</f>
        <v/>
      </c>
      <c r="N2959" t="str">
        <f t="shared" si="139"/>
        <v/>
      </c>
      <c r="O2959" t="str">
        <f t="shared" si="140"/>
        <v/>
      </c>
      <c r="P2959" t="str">
        <f>IF(Belegerfassung!G2967&lt;&gt;"",CONCATENATE(Belegerfassung!G2967,".pdf"),"")</f>
        <v/>
      </c>
    </row>
    <row r="2960" spans="1:16">
      <c r="A2960" t="str">
        <f>IF(Belegerfassung!C2968&lt;&gt;"",0,"")</f>
        <v/>
      </c>
      <c r="B2960" t="str">
        <f>IFERROR(VLOOKUP(Belegerfassung!I2968,Konten!A:D,2,FALSE),"")</f>
        <v/>
      </c>
      <c r="C2960" t="str">
        <f>IF(A2960&lt;&gt;"",TEXT(Belegerfassung!C2968,"TT.MM.JJJJ"),"")</f>
        <v/>
      </c>
      <c r="D2960" t="str">
        <f>IFERROR(VLOOKUP(Belegerfassung!A2968,Abfrage!$E$2:$F$20,2,FALSE),"")</f>
        <v/>
      </c>
      <c r="E2960" t="str">
        <f>IF(A2960&lt;&gt;"",Belegerfassung!B2968,"")</f>
        <v/>
      </c>
      <c r="F2960" t="str">
        <f>IF(Belegerfassung!L2968="","",IF(Belegerfassung!L2968&lt;&gt;"",IF(Belegerfassung!L2968&lt;&gt;"",IF(Belegerfassung!J2968&lt;&gt;0,VLOOKUP(Belegerfassung!L2968,Abfrage!$A$2:$C$19,2,),VLOOKUP(Belegerfassung!L2968,Abfrage!$A$2:$C$19,3,)),"")))</f>
        <v/>
      </c>
      <c r="G2960" t="str">
        <f t="shared" si="138"/>
        <v/>
      </c>
      <c r="H2960" s="31" t="str">
        <f>IF(A2960&lt;&gt;"",-Belegerfassung!J2968+Belegerfassung!K2968,"")</f>
        <v/>
      </c>
      <c r="I2960" s="49" t="str">
        <f>IFERROR(IF(H2960&lt;&gt;"",Belegerfassung!L2968*100,""),IF(OR(Belegerfassung!L2968="Leistung EU - Erlöse",Belegerfassung!L2968="Lieferungen EU-Erlöse",Belegerfassung!L2968="EUST",Belegerfassung!L2968="Bauleistungen 20%")=TRUE,"",MID(Belegerfassung!L2968,4,2)))</f>
        <v/>
      </c>
      <c r="J2960" s="6" t="str">
        <f>IF(A2960&lt;&gt;"",LEFT(Belegerfassung!D2968,40),"")</f>
        <v/>
      </c>
      <c r="K2960" t="str">
        <f>IF(A2960&lt;&gt;"",VLOOKUP(D2960,Abfrage!$F$2:$G$21,2,FALSE),"")</f>
        <v/>
      </c>
      <c r="L2960" s="6" t="str">
        <f>IF(Belegerfassung!H2968&lt;&gt;"",Belegerfassung!H2968,"")</f>
        <v/>
      </c>
      <c r="M2960" t="str">
        <f>IFERROR(IF(Belegerfassung!E2968&lt;&gt;"",VLOOKUP(Belegerfassung!E2968,Abfrage!$L$2:$M$15,2,),""),"")</f>
        <v/>
      </c>
      <c r="N2960" t="str">
        <f t="shared" si="139"/>
        <v/>
      </c>
      <c r="O2960" t="str">
        <f t="shared" si="140"/>
        <v/>
      </c>
      <c r="P2960" t="str">
        <f>IF(Belegerfassung!G2968&lt;&gt;"",CONCATENATE(Belegerfassung!G2968,".pdf"),"")</f>
        <v/>
      </c>
    </row>
    <row r="2961" spans="1:16">
      <c r="A2961" t="str">
        <f>IF(Belegerfassung!C2969&lt;&gt;"",0,"")</f>
        <v/>
      </c>
      <c r="B2961" t="str">
        <f>IFERROR(VLOOKUP(Belegerfassung!I2969,Konten!A:D,2,FALSE),"")</f>
        <v/>
      </c>
      <c r="C2961" t="str">
        <f>IF(A2961&lt;&gt;"",TEXT(Belegerfassung!C2969,"TT.MM.JJJJ"),"")</f>
        <v/>
      </c>
      <c r="D2961" t="str">
        <f>IFERROR(VLOOKUP(Belegerfassung!A2969,Abfrage!$E$2:$F$20,2,FALSE),"")</f>
        <v/>
      </c>
      <c r="E2961" t="str">
        <f>IF(A2961&lt;&gt;"",Belegerfassung!B2969,"")</f>
        <v/>
      </c>
      <c r="F2961" t="str">
        <f>IF(Belegerfassung!L2969="","",IF(Belegerfassung!L2969&lt;&gt;"",IF(Belegerfassung!L2969&lt;&gt;"",IF(Belegerfassung!J2969&lt;&gt;0,VLOOKUP(Belegerfassung!L2969,Abfrage!$A$2:$C$19,2,),VLOOKUP(Belegerfassung!L2969,Abfrage!$A$2:$C$19,3,)),"")))</f>
        <v/>
      </c>
      <c r="G2961" t="str">
        <f t="shared" si="138"/>
        <v/>
      </c>
      <c r="H2961" s="31" t="str">
        <f>IF(A2961&lt;&gt;"",-Belegerfassung!J2969+Belegerfassung!K2969,"")</f>
        <v/>
      </c>
      <c r="I2961" s="49" t="str">
        <f>IFERROR(IF(H2961&lt;&gt;"",Belegerfassung!L2969*100,""),IF(OR(Belegerfassung!L2969="Leistung EU - Erlöse",Belegerfassung!L2969="Lieferungen EU-Erlöse",Belegerfassung!L2969="EUST",Belegerfassung!L2969="Bauleistungen 20%")=TRUE,"",MID(Belegerfassung!L2969,4,2)))</f>
        <v/>
      </c>
      <c r="J2961" s="6" t="str">
        <f>IF(A2961&lt;&gt;"",LEFT(Belegerfassung!D2969,40),"")</f>
        <v/>
      </c>
      <c r="K2961" t="str">
        <f>IF(A2961&lt;&gt;"",VLOOKUP(D2961,Abfrage!$F$2:$G$21,2,FALSE),"")</f>
        <v/>
      </c>
      <c r="L2961" s="6" t="str">
        <f>IF(Belegerfassung!H2969&lt;&gt;"",Belegerfassung!H2969,"")</f>
        <v/>
      </c>
      <c r="M2961" t="str">
        <f>IFERROR(IF(Belegerfassung!E2969&lt;&gt;"",VLOOKUP(Belegerfassung!E2969,Abfrage!$L$2:$M$15,2,),""),"")</f>
        <v/>
      </c>
      <c r="N2961" t="str">
        <f t="shared" si="139"/>
        <v/>
      </c>
      <c r="O2961" t="str">
        <f t="shared" si="140"/>
        <v/>
      </c>
      <c r="P2961" t="str">
        <f>IF(Belegerfassung!G2969&lt;&gt;"",CONCATENATE(Belegerfassung!G2969,".pdf"),"")</f>
        <v/>
      </c>
    </row>
    <row r="2962" spans="1:16">
      <c r="A2962" t="str">
        <f>IF(Belegerfassung!C2970&lt;&gt;"",0,"")</f>
        <v/>
      </c>
      <c r="B2962" t="str">
        <f>IFERROR(VLOOKUP(Belegerfassung!I2970,Konten!A:D,2,FALSE),"")</f>
        <v/>
      </c>
      <c r="C2962" t="str">
        <f>IF(A2962&lt;&gt;"",TEXT(Belegerfassung!C2970,"TT.MM.JJJJ"),"")</f>
        <v/>
      </c>
      <c r="D2962" t="str">
        <f>IFERROR(VLOOKUP(Belegerfassung!A2970,Abfrage!$E$2:$F$20,2,FALSE),"")</f>
        <v/>
      </c>
      <c r="E2962" t="str">
        <f>IF(A2962&lt;&gt;"",Belegerfassung!B2970,"")</f>
        <v/>
      </c>
      <c r="F2962" t="str">
        <f>IF(Belegerfassung!L2970="","",IF(Belegerfassung!L2970&lt;&gt;"",IF(Belegerfassung!L2970&lt;&gt;"",IF(Belegerfassung!J2970&lt;&gt;0,VLOOKUP(Belegerfassung!L2970,Abfrage!$A$2:$C$19,2,),VLOOKUP(Belegerfassung!L2970,Abfrage!$A$2:$C$19,3,)),"")))</f>
        <v/>
      </c>
      <c r="G2962" t="str">
        <f t="shared" si="138"/>
        <v/>
      </c>
      <c r="H2962" s="31" t="str">
        <f>IF(A2962&lt;&gt;"",-Belegerfassung!J2970+Belegerfassung!K2970,"")</f>
        <v/>
      </c>
      <c r="I2962" s="49" t="str">
        <f>IFERROR(IF(H2962&lt;&gt;"",Belegerfassung!L2970*100,""),IF(OR(Belegerfassung!L2970="Leistung EU - Erlöse",Belegerfassung!L2970="Lieferungen EU-Erlöse",Belegerfassung!L2970="EUST",Belegerfassung!L2970="Bauleistungen 20%")=TRUE,"",MID(Belegerfassung!L2970,4,2)))</f>
        <v/>
      </c>
      <c r="J2962" s="6" t="str">
        <f>IF(A2962&lt;&gt;"",LEFT(Belegerfassung!D2970,40),"")</f>
        <v/>
      </c>
      <c r="K2962" t="str">
        <f>IF(A2962&lt;&gt;"",VLOOKUP(D2962,Abfrage!$F$2:$G$21,2,FALSE),"")</f>
        <v/>
      </c>
      <c r="L2962" s="6" t="str">
        <f>IF(Belegerfassung!H2970&lt;&gt;"",Belegerfassung!H2970,"")</f>
        <v/>
      </c>
      <c r="M2962" t="str">
        <f>IFERROR(IF(Belegerfassung!E2970&lt;&gt;"",VLOOKUP(Belegerfassung!E2970,Abfrage!$L$2:$M$15,2,),""),"")</f>
        <v/>
      </c>
      <c r="N2962" t="str">
        <f t="shared" si="139"/>
        <v/>
      </c>
      <c r="O2962" t="str">
        <f t="shared" si="140"/>
        <v/>
      </c>
      <c r="P2962" t="str">
        <f>IF(Belegerfassung!G2970&lt;&gt;"",CONCATENATE(Belegerfassung!G2970,".pdf"),"")</f>
        <v/>
      </c>
    </row>
    <row r="2963" spans="1:16">
      <c r="A2963" t="str">
        <f>IF(Belegerfassung!C2971&lt;&gt;"",0,"")</f>
        <v/>
      </c>
      <c r="B2963" t="str">
        <f>IFERROR(VLOOKUP(Belegerfassung!I2971,Konten!A:D,2,FALSE),"")</f>
        <v/>
      </c>
      <c r="C2963" t="str">
        <f>IF(A2963&lt;&gt;"",TEXT(Belegerfassung!C2971,"TT.MM.JJJJ"),"")</f>
        <v/>
      </c>
      <c r="D2963" t="str">
        <f>IFERROR(VLOOKUP(Belegerfassung!A2971,Abfrage!$E$2:$F$20,2,FALSE),"")</f>
        <v/>
      </c>
      <c r="E2963" t="str">
        <f>IF(A2963&lt;&gt;"",Belegerfassung!B2971,"")</f>
        <v/>
      </c>
      <c r="F2963" t="str">
        <f>IF(Belegerfassung!L2971="","",IF(Belegerfassung!L2971&lt;&gt;"",IF(Belegerfassung!L2971&lt;&gt;"",IF(Belegerfassung!J2971&lt;&gt;0,VLOOKUP(Belegerfassung!L2971,Abfrage!$A$2:$C$19,2,),VLOOKUP(Belegerfassung!L2971,Abfrage!$A$2:$C$19,3,)),"")))</f>
        <v/>
      </c>
      <c r="G2963" t="str">
        <f t="shared" si="138"/>
        <v/>
      </c>
      <c r="H2963" s="31" t="str">
        <f>IF(A2963&lt;&gt;"",-Belegerfassung!J2971+Belegerfassung!K2971,"")</f>
        <v/>
      </c>
      <c r="I2963" s="49" t="str">
        <f>IFERROR(IF(H2963&lt;&gt;"",Belegerfassung!L2971*100,""),IF(OR(Belegerfassung!L2971="Leistung EU - Erlöse",Belegerfassung!L2971="Lieferungen EU-Erlöse",Belegerfassung!L2971="EUST",Belegerfassung!L2971="Bauleistungen 20%")=TRUE,"",MID(Belegerfassung!L2971,4,2)))</f>
        <v/>
      </c>
      <c r="J2963" s="6" t="str">
        <f>IF(A2963&lt;&gt;"",LEFT(Belegerfassung!D2971,40),"")</f>
        <v/>
      </c>
      <c r="K2963" t="str">
        <f>IF(A2963&lt;&gt;"",VLOOKUP(D2963,Abfrage!$F$2:$G$21,2,FALSE),"")</f>
        <v/>
      </c>
      <c r="L2963" s="6" t="str">
        <f>IF(Belegerfassung!H2971&lt;&gt;"",Belegerfassung!H2971,"")</f>
        <v/>
      </c>
      <c r="M2963" t="str">
        <f>IFERROR(IF(Belegerfassung!E2971&lt;&gt;"",VLOOKUP(Belegerfassung!E2971,Abfrage!$L$2:$M$15,2,),""),"")</f>
        <v/>
      </c>
      <c r="N2963" t="str">
        <f t="shared" si="139"/>
        <v/>
      </c>
      <c r="O2963" t="str">
        <f t="shared" si="140"/>
        <v/>
      </c>
      <c r="P2963" t="str">
        <f>IF(Belegerfassung!G2971&lt;&gt;"",CONCATENATE(Belegerfassung!G2971,".pdf"),"")</f>
        <v/>
      </c>
    </row>
    <row r="2964" spans="1:16">
      <c r="A2964" t="str">
        <f>IF(Belegerfassung!C2972&lt;&gt;"",0,"")</f>
        <v/>
      </c>
      <c r="B2964" t="str">
        <f>IFERROR(VLOOKUP(Belegerfassung!I2972,Konten!A:D,2,FALSE),"")</f>
        <v/>
      </c>
      <c r="C2964" t="str">
        <f>IF(A2964&lt;&gt;"",TEXT(Belegerfassung!C2972,"TT.MM.JJJJ"),"")</f>
        <v/>
      </c>
      <c r="D2964" t="str">
        <f>IFERROR(VLOOKUP(Belegerfassung!A2972,Abfrage!$E$2:$F$20,2,FALSE),"")</f>
        <v/>
      </c>
      <c r="E2964" t="str">
        <f>IF(A2964&lt;&gt;"",Belegerfassung!B2972,"")</f>
        <v/>
      </c>
      <c r="F2964" t="str">
        <f>IF(Belegerfassung!L2972="","",IF(Belegerfassung!L2972&lt;&gt;"",IF(Belegerfassung!L2972&lt;&gt;"",IF(Belegerfassung!J2972&lt;&gt;0,VLOOKUP(Belegerfassung!L2972,Abfrage!$A$2:$C$19,2,),VLOOKUP(Belegerfassung!L2972,Abfrage!$A$2:$C$19,3,)),"")))</f>
        <v/>
      </c>
      <c r="G2964" t="str">
        <f t="shared" si="138"/>
        <v/>
      </c>
      <c r="H2964" s="31" t="str">
        <f>IF(A2964&lt;&gt;"",-Belegerfassung!J2972+Belegerfassung!K2972,"")</f>
        <v/>
      </c>
      <c r="I2964" s="49" t="str">
        <f>IFERROR(IF(H2964&lt;&gt;"",Belegerfassung!L2972*100,""),IF(OR(Belegerfassung!L2972="Leistung EU - Erlöse",Belegerfassung!L2972="Lieferungen EU-Erlöse",Belegerfassung!L2972="EUST",Belegerfassung!L2972="Bauleistungen 20%")=TRUE,"",MID(Belegerfassung!L2972,4,2)))</f>
        <v/>
      </c>
      <c r="J2964" s="6" t="str">
        <f>IF(A2964&lt;&gt;"",LEFT(Belegerfassung!D2972,40),"")</f>
        <v/>
      </c>
      <c r="K2964" t="str">
        <f>IF(A2964&lt;&gt;"",VLOOKUP(D2964,Abfrage!$F$2:$G$21,2,FALSE),"")</f>
        <v/>
      </c>
      <c r="L2964" s="6" t="str">
        <f>IF(Belegerfassung!H2972&lt;&gt;"",Belegerfassung!H2972,"")</f>
        <v/>
      </c>
      <c r="M2964" t="str">
        <f>IFERROR(IF(Belegerfassung!E2972&lt;&gt;"",VLOOKUP(Belegerfassung!E2972,Abfrage!$L$2:$M$15,2,),""),"")</f>
        <v/>
      </c>
      <c r="N2964" t="str">
        <f t="shared" si="139"/>
        <v/>
      </c>
      <c r="O2964" t="str">
        <f t="shared" si="140"/>
        <v/>
      </c>
      <c r="P2964" t="str">
        <f>IF(Belegerfassung!G2972&lt;&gt;"",CONCATENATE(Belegerfassung!G2972,".pdf"),"")</f>
        <v/>
      </c>
    </row>
    <row r="2965" spans="1:16">
      <c r="A2965" t="str">
        <f>IF(Belegerfassung!C2973&lt;&gt;"",0,"")</f>
        <v/>
      </c>
      <c r="B2965" t="str">
        <f>IFERROR(VLOOKUP(Belegerfassung!I2973,Konten!A:D,2,FALSE),"")</f>
        <v/>
      </c>
      <c r="C2965" t="str">
        <f>IF(A2965&lt;&gt;"",TEXT(Belegerfassung!C2973,"TT.MM.JJJJ"),"")</f>
        <v/>
      </c>
      <c r="D2965" t="str">
        <f>IFERROR(VLOOKUP(Belegerfassung!A2973,Abfrage!$E$2:$F$20,2,FALSE),"")</f>
        <v/>
      </c>
      <c r="E2965" t="str">
        <f>IF(A2965&lt;&gt;"",Belegerfassung!B2973,"")</f>
        <v/>
      </c>
      <c r="F2965" t="str">
        <f>IF(Belegerfassung!L2973="","",IF(Belegerfassung!L2973&lt;&gt;"",IF(Belegerfassung!L2973&lt;&gt;"",IF(Belegerfassung!J2973&lt;&gt;0,VLOOKUP(Belegerfassung!L2973,Abfrage!$A$2:$C$19,2,),VLOOKUP(Belegerfassung!L2973,Abfrage!$A$2:$C$19,3,)),"")))</f>
        <v/>
      </c>
      <c r="G2965" t="str">
        <f t="shared" si="138"/>
        <v/>
      </c>
      <c r="H2965" s="31" t="str">
        <f>IF(A2965&lt;&gt;"",-Belegerfassung!J2973+Belegerfassung!K2973,"")</f>
        <v/>
      </c>
      <c r="I2965" s="49" t="str">
        <f>IFERROR(IF(H2965&lt;&gt;"",Belegerfassung!L2973*100,""),IF(OR(Belegerfassung!L2973="Leistung EU - Erlöse",Belegerfassung!L2973="Lieferungen EU-Erlöse",Belegerfassung!L2973="EUST",Belegerfassung!L2973="Bauleistungen 20%")=TRUE,"",MID(Belegerfassung!L2973,4,2)))</f>
        <v/>
      </c>
      <c r="J2965" s="6" t="str">
        <f>IF(A2965&lt;&gt;"",LEFT(Belegerfassung!D2973,40),"")</f>
        <v/>
      </c>
      <c r="K2965" t="str">
        <f>IF(A2965&lt;&gt;"",VLOOKUP(D2965,Abfrage!$F$2:$G$21,2,FALSE),"")</f>
        <v/>
      </c>
      <c r="L2965" s="6" t="str">
        <f>IF(Belegerfassung!H2973&lt;&gt;"",Belegerfassung!H2973,"")</f>
        <v/>
      </c>
      <c r="M2965" t="str">
        <f>IFERROR(IF(Belegerfassung!E2973&lt;&gt;"",VLOOKUP(Belegerfassung!E2973,Abfrage!$L$2:$M$15,2,),""),"")</f>
        <v/>
      </c>
      <c r="N2965" t="str">
        <f t="shared" si="139"/>
        <v/>
      </c>
      <c r="O2965" t="str">
        <f t="shared" si="140"/>
        <v/>
      </c>
      <c r="P2965" t="str">
        <f>IF(Belegerfassung!G2973&lt;&gt;"",CONCATENATE(Belegerfassung!G2973,".pdf"),"")</f>
        <v/>
      </c>
    </row>
    <row r="2966" spans="1:16">
      <c r="A2966" t="str">
        <f>IF(Belegerfassung!C2974&lt;&gt;"",0,"")</f>
        <v/>
      </c>
      <c r="B2966" t="str">
        <f>IFERROR(VLOOKUP(Belegerfassung!I2974,Konten!A:D,2,FALSE),"")</f>
        <v/>
      </c>
      <c r="C2966" t="str">
        <f>IF(A2966&lt;&gt;"",TEXT(Belegerfassung!C2974,"TT.MM.JJJJ"),"")</f>
        <v/>
      </c>
      <c r="D2966" t="str">
        <f>IFERROR(VLOOKUP(Belegerfassung!A2974,Abfrage!$E$2:$F$20,2,FALSE),"")</f>
        <v/>
      </c>
      <c r="E2966" t="str">
        <f>IF(A2966&lt;&gt;"",Belegerfassung!B2974,"")</f>
        <v/>
      </c>
      <c r="F2966" t="str">
        <f>IF(Belegerfassung!L2974="","",IF(Belegerfassung!L2974&lt;&gt;"",IF(Belegerfassung!L2974&lt;&gt;"",IF(Belegerfassung!J2974&lt;&gt;0,VLOOKUP(Belegerfassung!L2974,Abfrage!$A$2:$C$19,2,),VLOOKUP(Belegerfassung!L2974,Abfrage!$A$2:$C$19,3,)),"")))</f>
        <v/>
      </c>
      <c r="G2966" t="str">
        <f t="shared" si="138"/>
        <v/>
      </c>
      <c r="H2966" s="31" t="str">
        <f>IF(A2966&lt;&gt;"",-Belegerfassung!J2974+Belegerfassung!K2974,"")</f>
        <v/>
      </c>
      <c r="I2966" s="49" t="str">
        <f>IFERROR(IF(H2966&lt;&gt;"",Belegerfassung!L2974*100,""),IF(OR(Belegerfassung!L2974="Leistung EU - Erlöse",Belegerfassung!L2974="Lieferungen EU-Erlöse",Belegerfassung!L2974="EUST",Belegerfassung!L2974="Bauleistungen 20%")=TRUE,"",MID(Belegerfassung!L2974,4,2)))</f>
        <v/>
      </c>
      <c r="J2966" s="6" t="str">
        <f>IF(A2966&lt;&gt;"",LEFT(Belegerfassung!D2974,40),"")</f>
        <v/>
      </c>
      <c r="K2966" t="str">
        <f>IF(A2966&lt;&gt;"",VLOOKUP(D2966,Abfrage!$F$2:$G$21,2,FALSE),"")</f>
        <v/>
      </c>
      <c r="L2966" s="6" t="str">
        <f>IF(Belegerfassung!H2974&lt;&gt;"",Belegerfassung!H2974,"")</f>
        <v/>
      </c>
      <c r="M2966" t="str">
        <f>IFERROR(IF(Belegerfassung!E2974&lt;&gt;"",VLOOKUP(Belegerfassung!E2974,Abfrage!$L$2:$M$15,2,),""),"")</f>
        <v/>
      </c>
      <c r="N2966" t="str">
        <f t="shared" si="139"/>
        <v/>
      </c>
      <c r="O2966" t="str">
        <f t="shared" si="140"/>
        <v/>
      </c>
      <c r="P2966" t="str">
        <f>IF(Belegerfassung!G2974&lt;&gt;"",CONCATENATE(Belegerfassung!G2974,".pdf"),"")</f>
        <v/>
      </c>
    </row>
    <row r="2967" spans="1:16">
      <c r="A2967" t="str">
        <f>IF(Belegerfassung!C2975&lt;&gt;"",0,"")</f>
        <v/>
      </c>
      <c r="B2967" t="str">
        <f>IFERROR(VLOOKUP(Belegerfassung!I2975,Konten!A:D,2,FALSE),"")</f>
        <v/>
      </c>
      <c r="C2967" t="str">
        <f>IF(A2967&lt;&gt;"",TEXT(Belegerfassung!C2975,"TT.MM.JJJJ"),"")</f>
        <v/>
      </c>
      <c r="D2967" t="str">
        <f>IFERROR(VLOOKUP(Belegerfassung!A2975,Abfrage!$E$2:$F$20,2,FALSE),"")</f>
        <v/>
      </c>
      <c r="E2967" t="str">
        <f>IF(A2967&lt;&gt;"",Belegerfassung!B2975,"")</f>
        <v/>
      </c>
      <c r="F2967" t="str">
        <f>IF(Belegerfassung!L2975="","",IF(Belegerfassung!L2975&lt;&gt;"",IF(Belegerfassung!L2975&lt;&gt;"",IF(Belegerfassung!J2975&lt;&gt;0,VLOOKUP(Belegerfassung!L2975,Abfrage!$A$2:$C$19,2,),VLOOKUP(Belegerfassung!L2975,Abfrage!$A$2:$C$19,3,)),"")))</f>
        <v/>
      </c>
      <c r="G2967" t="str">
        <f t="shared" si="138"/>
        <v/>
      </c>
      <c r="H2967" s="31" t="str">
        <f>IF(A2967&lt;&gt;"",-Belegerfassung!J2975+Belegerfassung!K2975,"")</f>
        <v/>
      </c>
      <c r="I2967" s="49" t="str">
        <f>IFERROR(IF(H2967&lt;&gt;"",Belegerfassung!L2975*100,""),IF(OR(Belegerfassung!L2975="Leistung EU - Erlöse",Belegerfassung!L2975="Lieferungen EU-Erlöse",Belegerfassung!L2975="EUST",Belegerfassung!L2975="Bauleistungen 20%")=TRUE,"",MID(Belegerfassung!L2975,4,2)))</f>
        <v/>
      </c>
      <c r="J2967" s="6" t="str">
        <f>IF(A2967&lt;&gt;"",LEFT(Belegerfassung!D2975,40),"")</f>
        <v/>
      </c>
      <c r="K2967" t="str">
        <f>IF(A2967&lt;&gt;"",VLOOKUP(D2967,Abfrage!$F$2:$G$21,2,FALSE),"")</f>
        <v/>
      </c>
      <c r="L2967" s="6" t="str">
        <f>IF(Belegerfassung!H2975&lt;&gt;"",Belegerfassung!H2975,"")</f>
        <v/>
      </c>
      <c r="M2967" t="str">
        <f>IFERROR(IF(Belegerfassung!E2975&lt;&gt;"",VLOOKUP(Belegerfassung!E2975,Abfrage!$L$2:$M$15,2,),""),"")</f>
        <v/>
      </c>
      <c r="N2967" t="str">
        <f t="shared" si="139"/>
        <v/>
      </c>
      <c r="O2967" t="str">
        <f t="shared" si="140"/>
        <v/>
      </c>
      <c r="P2967" t="str">
        <f>IF(Belegerfassung!G2975&lt;&gt;"",CONCATENATE(Belegerfassung!G2975,".pdf"),"")</f>
        <v/>
      </c>
    </row>
    <row r="2968" spans="1:16">
      <c r="A2968" t="str">
        <f>IF(Belegerfassung!C2976&lt;&gt;"",0,"")</f>
        <v/>
      </c>
      <c r="B2968" t="str">
        <f>IFERROR(VLOOKUP(Belegerfassung!I2976,Konten!A:D,2,FALSE),"")</f>
        <v/>
      </c>
      <c r="C2968" t="str">
        <f>IF(A2968&lt;&gt;"",TEXT(Belegerfassung!C2976,"TT.MM.JJJJ"),"")</f>
        <v/>
      </c>
      <c r="D2968" t="str">
        <f>IFERROR(VLOOKUP(Belegerfassung!A2976,Abfrage!$E$2:$F$20,2,FALSE),"")</f>
        <v/>
      </c>
      <c r="E2968" t="str">
        <f>IF(A2968&lt;&gt;"",Belegerfassung!B2976,"")</f>
        <v/>
      </c>
      <c r="F2968" t="str">
        <f>IF(Belegerfassung!L2976="","",IF(Belegerfassung!L2976&lt;&gt;"",IF(Belegerfassung!L2976&lt;&gt;"",IF(Belegerfassung!J2976&lt;&gt;0,VLOOKUP(Belegerfassung!L2976,Abfrage!$A$2:$C$19,2,),VLOOKUP(Belegerfassung!L2976,Abfrage!$A$2:$C$19,3,)),"")))</f>
        <v/>
      </c>
      <c r="G2968" t="str">
        <f t="shared" si="138"/>
        <v/>
      </c>
      <c r="H2968" s="31" t="str">
        <f>IF(A2968&lt;&gt;"",-Belegerfassung!J2976+Belegerfassung!K2976,"")</f>
        <v/>
      </c>
      <c r="I2968" s="49" t="str">
        <f>IFERROR(IF(H2968&lt;&gt;"",Belegerfassung!L2976*100,""),IF(OR(Belegerfassung!L2976="Leistung EU - Erlöse",Belegerfassung!L2976="Lieferungen EU-Erlöse",Belegerfassung!L2976="EUST",Belegerfassung!L2976="Bauleistungen 20%")=TRUE,"",MID(Belegerfassung!L2976,4,2)))</f>
        <v/>
      </c>
      <c r="J2968" s="6" t="str">
        <f>IF(A2968&lt;&gt;"",LEFT(Belegerfassung!D2976,40),"")</f>
        <v/>
      </c>
      <c r="K2968" t="str">
        <f>IF(A2968&lt;&gt;"",VLOOKUP(D2968,Abfrage!$F$2:$G$21,2,FALSE),"")</f>
        <v/>
      </c>
      <c r="L2968" s="6" t="str">
        <f>IF(Belegerfassung!H2976&lt;&gt;"",Belegerfassung!H2976,"")</f>
        <v/>
      </c>
      <c r="M2968" t="str">
        <f>IFERROR(IF(Belegerfassung!E2976&lt;&gt;"",VLOOKUP(Belegerfassung!E2976,Abfrage!$L$2:$M$15,2,),""),"")</f>
        <v/>
      </c>
      <c r="N2968" t="str">
        <f t="shared" si="139"/>
        <v/>
      </c>
      <c r="O2968" t="str">
        <f t="shared" si="140"/>
        <v/>
      </c>
      <c r="P2968" t="str">
        <f>IF(Belegerfassung!G2976&lt;&gt;"",CONCATENATE(Belegerfassung!G2976,".pdf"),"")</f>
        <v/>
      </c>
    </row>
    <row r="2969" spans="1:16">
      <c r="A2969" t="str">
        <f>IF(Belegerfassung!C2977&lt;&gt;"",0,"")</f>
        <v/>
      </c>
      <c r="B2969" t="str">
        <f>IFERROR(VLOOKUP(Belegerfassung!I2977,Konten!A:D,2,FALSE),"")</f>
        <v/>
      </c>
      <c r="C2969" t="str">
        <f>IF(A2969&lt;&gt;"",TEXT(Belegerfassung!C2977,"TT.MM.JJJJ"),"")</f>
        <v/>
      </c>
      <c r="D2969" t="str">
        <f>IFERROR(VLOOKUP(Belegerfassung!A2977,Abfrage!$E$2:$F$20,2,FALSE),"")</f>
        <v/>
      </c>
      <c r="E2969" t="str">
        <f>IF(A2969&lt;&gt;"",Belegerfassung!B2977,"")</f>
        <v/>
      </c>
      <c r="F2969" t="str">
        <f>IF(Belegerfassung!L2977="","",IF(Belegerfassung!L2977&lt;&gt;"",IF(Belegerfassung!L2977&lt;&gt;"",IF(Belegerfassung!J2977&lt;&gt;0,VLOOKUP(Belegerfassung!L2977,Abfrage!$A$2:$C$19,2,),VLOOKUP(Belegerfassung!L2977,Abfrage!$A$2:$C$19,3,)),"")))</f>
        <v/>
      </c>
      <c r="G2969" t="str">
        <f t="shared" si="138"/>
        <v/>
      </c>
      <c r="H2969" s="31" t="str">
        <f>IF(A2969&lt;&gt;"",-Belegerfassung!J2977+Belegerfassung!K2977,"")</f>
        <v/>
      </c>
      <c r="I2969" s="49" t="str">
        <f>IFERROR(IF(H2969&lt;&gt;"",Belegerfassung!L2977*100,""),IF(OR(Belegerfassung!L2977="Leistung EU - Erlöse",Belegerfassung!L2977="Lieferungen EU-Erlöse",Belegerfassung!L2977="EUST",Belegerfassung!L2977="Bauleistungen 20%")=TRUE,"",MID(Belegerfassung!L2977,4,2)))</f>
        <v/>
      </c>
      <c r="J2969" s="6" t="str">
        <f>IF(A2969&lt;&gt;"",LEFT(Belegerfassung!D2977,40),"")</f>
        <v/>
      </c>
      <c r="K2969" t="str">
        <f>IF(A2969&lt;&gt;"",VLOOKUP(D2969,Abfrage!$F$2:$G$21,2,FALSE),"")</f>
        <v/>
      </c>
      <c r="L2969" s="6" t="str">
        <f>IF(Belegerfassung!H2977&lt;&gt;"",Belegerfassung!H2977,"")</f>
        <v/>
      </c>
      <c r="M2969" t="str">
        <f>IFERROR(IF(Belegerfassung!E2977&lt;&gt;"",VLOOKUP(Belegerfassung!E2977,Abfrage!$L$2:$M$15,2,),""),"")</f>
        <v/>
      </c>
      <c r="N2969" t="str">
        <f t="shared" si="139"/>
        <v/>
      </c>
      <c r="O2969" t="str">
        <f t="shared" si="140"/>
        <v/>
      </c>
      <c r="P2969" t="str">
        <f>IF(Belegerfassung!G2977&lt;&gt;"",CONCATENATE(Belegerfassung!G2977,".pdf"),"")</f>
        <v/>
      </c>
    </row>
    <row r="2970" spans="1:16">
      <c r="A2970" t="str">
        <f>IF(Belegerfassung!C2978&lt;&gt;"",0,"")</f>
        <v/>
      </c>
      <c r="B2970" t="str">
        <f>IFERROR(VLOOKUP(Belegerfassung!I2978,Konten!A:D,2,FALSE),"")</f>
        <v/>
      </c>
      <c r="C2970" t="str">
        <f>IF(A2970&lt;&gt;"",TEXT(Belegerfassung!C2978,"TT.MM.JJJJ"),"")</f>
        <v/>
      </c>
      <c r="D2970" t="str">
        <f>IFERROR(VLOOKUP(Belegerfassung!A2978,Abfrage!$E$2:$F$20,2,FALSE),"")</f>
        <v/>
      </c>
      <c r="E2970" t="str">
        <f>IF(A2970&lt;&gt;"",Belegerfassung!B2978,"")</f>
        <v/>
      </c>
      <c r="F2970" t="str">
        <f>IF(Belegerfassung!L2978="","",IF(Belegerfassung!L2978&lt;&gt;"",IF(Belegerfassung!L2978&lt;&gt;"",IF(Belegerfassung!J2978&lt;&gt;0,VLOOKUP(Belegerfassung!L2978,Abfrage!$A$2:$C$19,2,),VLOOKUP(Belegerfassung!L2978,Abfrage!$A$2:$C$19,3,)),"")))</f>
        <v/>
      </c>
      <c r="G2970" t="str">
        <f t="shared" si="138"/>
        <v/>
      </c>
      <c r="H2970" s="31" t="str">
        <f>IF(A2970&lt;&gt;"",-Belegerfassung!J2978+Belegerfassung!K2978,"")</f>
        <v/>
      </c>
      <c r="I2970" s="49" t="str">
        <f>IFERROR(IF(H2970&lt;&gt;"",Belegerfassung!L2978*100,""),IF(OR(Belegerfassung!L2978="Leistung EU - Erlöse",Belegerfassung!L2978="Lieferungen EU-Erlöse",Belegerfassung!L2978="EUST",Belegerfassung!L2978="Bauleistungen 20%")=TRUE,"",MID(Belegerfassung!L2978,4,2)))</f>
        <v/>
      </c>
      <c r="J2970" s="6" t="str">
        <f>IF(A2970&lt;&gt;"",LEFT(Belegerfassung!D2978,40),"")</f>
        <v/>
      </c>
      <c r="K2970" t="str">
        <f>IF(A2970&lt;&gt;"",VLOOKUP(D2970,Abfrage!$F$2:$G$21,2,FALSE),"")</f>
        <v/>
      </c>
      <c r="L2970" s="6" t="str">
        <f>IF(Belegerfassung!H2978&lt;&gt;"",Belegerfassung!H2978,"")</f>
        <v/>
      </c>
      <c r="M2970" t="str">
        <f>IFERROR(IF(Belegerfassung!E2978&lt;&gt;"",VLOOKUP(Belegerfassung!E2978,Abfrage!$L$2:$M$15,2,),""),"")</f>
        <v/>
      </c>
      <c r="N2970" t="str">
        <f t="shared" si="139"/>
        <v/>
      </c>
      <c r="O2970" t="str">
        <f t="shared" si="140"/>
        <v/>
      </c>
      <c r="P2970" t="str">
        <f>IF(Belegerfassung!G2978&lt;&gt;"",CONCATENATE(Belegerfassung!G2978,".pdf"),"")</f>
        <v/>
      </c>
    </row>
    <row r="2971" spans="1:16">
      <c r="A2971" t="str">
        <f>IF(Belegerfassung!C2979&lt;&gt;"",0,"")</f>
        <v/>
      </c>
      <c r="B2971" t="str">
        <f>IFERROR(VLOOKUP(Belegerfassung!I2979,Konten!A:D,2,FALSE),"")</f>
        <v/>
      </c>
      <c r="C2971" t="str">
        <f>IF(A2971&lt;&gt;"",TEXT(Belegerfassung!C2979,"TT.MM.JJJJ"),"")</f>
        <v/>
      </c>
      <c r="D2971" t="str">
        <f>IFERROR(VLOOKUP(Belegerfassung!A2979,Abfrage!$E$2:$F$20,2,FALSE),"")</f>
        <v/>
      </c>
      <c r="E2971" t="str">
        <f>IF(A2971&lt;&gt;"",Belegerfassung!B2979,"")</f>
        <v/>
      </c>
      <c r="F2971" t="str">
        <f>IF(Belegerfassung!L2979="","",IF(Belegerfassung!L2979&lt;&gt;"",IF(Belegerfassung!L2979&lt;&gt;"",IF(Belegerfassung!J2979&lt;&gt;0,VLOOKUP(Belegerfassung!L2979,Abfrage!$A$2:$C$19,2,),VLOOKUP(Belegerfassung!L2979,Abfrage!$A$2:$C$19,3,)),"")))</f>
        <v/>
      </c>
      <c r="G2971" t="str">
        <f t="shared" si="138"/>
        <v/>
      </c>
      <c r="H2971" s="31" t="str">
        <f>IF(A2971&lt;&gt;"",-Belegerfassung!J2979+Belegerfassung!K2979,"")</f>
        <v/>
      </c>
      <c r="I2971" s="49" t="str">
        <f>IFERROR(IF(H2971&lt;&gt;"",Belegerfassung!L2979*100,""),IF(OR(Belegerfassung!L2979="Leistung EU - Erlöse",Belegerfassung!L2979="Lieferungen EU-Erlöse",Belegerfassung!L2979="EUST",Belegerfassung!L2979="Bauleistungen 20%")=TRUE,"",MID(Belegerfassung!L2979,4,2)))</f>
        <v/>
      </c>
      <c r="J2971" s="6" t="str">
        <f>IF(A2971&lt;&gt;"",LEFT(Belegerfassung!D2979,40),"")</f>
        <v/>
      </c>
      <c r="K2971" t="str">
        <f>IF(A2971&lt;&gt;"",VLOOKUP(D2971,Abfrage!$F$2:$G$21,2,FALSE),"")</f>
        <v/>
      </c>
      <c r="L2971" s="6" t="str">
        <f>IF(Belegerfassung!H2979&lt;&gt;"",Belegerfassung!H2979,"")</f>
        <v/>
      </c>
      <c r="M2971" t="str">
        <f>IFERROR(IF(Belegerfassung!E2979&lt;&gt;"",VLOOKUP(Belegerfassung!E2979,Abfrage!$L$2:$M$15,2,),""),"")</f>
        <v/>
      </c>
      <c r="N2971" t="str">
        <f t="shared" si="139"/>
        <v/>
      </c>
      <c r="O2971" t="str">
        <f t="shared" si="140"/>
        <v/>
      </c>
      <c r="P2971" t="str">
        <f>IF(Belegerfassung!G2979&lt;&gt;"",CONCATENATE(Belegerfassung!G2979,".pdf"),"")</f>
        <v/>
      </c>
    </row>
    <row r="2972" spans="1:16">
      <c r="A2972" t="str">
        <f>IF(Belegerfassung!C2980&lt;&gt;"",0,"")</f>
        <v/>
      </c>
      <c r="B2972" t="str">
        <f>IFERROR(VLOOKUP(Belegerfassung!I2980,Konten!A:D,2,FALSE),"")</f>
        <v/>
      </c>
      <c r="C2972" t="str">
        <f>IF(A2972&lt;&gt;"",TEXT(Belegerfassung!C2980,"TT.MM.JJJJ"),"")</f>
        <v/>
      </c>
      <c r="D2972" t="str">
        <f>IFERROR(VLOOKUP(Belegerfassung!A2980,Abfrage!$E$2:$F$20,2,FALSE),"")</f>
        <v/>
      </c>
      <c r="E2972" t="str">
        <f>IF(A2972&lt;&gt;"",Belegerfassung!B2980,"")</f>
        <v/>
      </c>
      <c r="F2972" t="str">
        <f>IF(Belegerfassung!L2980="","",IF(Belegerfassung!L2980&lt;&gt;"",IF(Belegerfassung!L2980&lt;&gt;"",IF(Belegerfassung!J2980&lt;&gt;0,VLOOKUP(Belegerfassung!L2980,Abfrage!$A$2:$C$19,2,),VLOOKUP(Belegerfassung!L2980,Abfrage!$A$2:$C$19,3,)),"")))</f>
        <v/>
      </c>
      <c r="G2972" t="str">
        <f t="shared" si="138"/>
        <v/>
      </c>
      <c r="H2972" s="31" t="str">
        <f>IF(A2972&lt;&gt;"",-Belegerfassung!J2980+Belegerfassung!K2980,"")</f>
        <v/>
      </c>
      <c r="I2972" s="49" t="str">
        <f>IFERROR(IF(H2972&lt;&gt;"",Belegerfassung!L2980*100,""),IF(OR(Belegerfassung!L2980="Leistung EU - Erlöse",Belegerfassung!L2980="Lieferungen EU-Erlöse",Belegerfassung!L2980="EUST",Belegerfassung!L2980="Bauleistungen 20%")=TRUE,"",MID(Belegerfassung!L2980,4,2)))</f>
        <v/>
      </c>
      <c r="J2972" s="6" t="str">
        <f>IF(A2972&lt;&gt;"",LEFT(Belegerfassung!D2980,40),"")</f>
        <v/>
      </c>
      <c r="K2972" t="str">
        <f>IF(A2972&lt;&gt;"",VLOOKUP(D2972,Abfrage!$F$2:$G$21,2,FALSE),"")</f>
        <v/>
      </c>
      <c r="L2972" s="6" t="str">
        <f>IF(Belegerfassung!H2980&lt;&gt;"",Belegerfassung!H2980,"")</f>
        <v/>
      </c>
      <c r="M2972" t="str">
        <f>IFERROR(IF(Belegerfassung!E2980&lt;&gt;"",VLOOKUP(Belegerfassung!E2980,Abfrage!$L$2:$M$15,2,),""),"")</f>
        <v/>
      </c>
      <c r="N2972" t="str">
        <f t="shared" si="139"/>
        <v/>
      </c>
      <c r="O2972" t="str">
        <f t="shared" si="140"/>
        <v/>
      </c>
      <c r="P2972" t="str">
        <f>IF(Belegerfassung!G2980&lt;&gt;"",CONCATENATE(Belegerfassung!G2980,".pdf"),"")</f>
        <v/>
      </c>
    </row>
    <row r="2973" spans="1:16">
      <c r="A2973" t="str">
        <f>IF(Belegerfassung!C2981&lt;&gt;"",0,"")</f>
        <v/>
      </c>
      <c r="B2973" t="str">
        <f>IFERROR(VLOOKUP(Belegerfassung!I2981,Konten!A:D,2,FALSE),"")</f>
        <v/>
      </c>
      <c r="C2973" t="str">
        <f>IF(A2973&lt;&gt;"",TEXT(Belegerfassung!C2981,"TT.MM.JJJJ"),"")</f>
        <v/>
      </c>
      <c r="D2973" t="str">
        <f>IFERROR(VLOOKUP(Belegerfassung!A2981,Abfrage!$E$2:$F$20,2,FALSE),"")</f>
        <v/>
      </c>
      <c r="E2973" t="str">
        <f>IF(A2973&lt;&gt;"",Belegerfassung!B2981,"")</f>
        <v/>
      </c>
      <c r="F2973" t="str">
        <f>IF(Belegerfassung!L2981="","",IF(Belegerfassung!L2981&lt;&gt;"",IF(Belegerfassung!L2981&lt;&gt;"",IF(Belegerfassung!J2981&lt;&gt;0,VLOOKUP(Belegerfassung!L2981,Abfrage!$A$2:$C$19,2,),VLOOKUP(Belegerfassung!L2981,Abfrage!$A$2:$C$19,3,)),"")))</f>
        <v/>
      </c>
      <c r="G2973" t="str">
        <f t="shared" si="138"/>
        <v/>
      </c>
      <c r="H2973" s="31" t="str">
        <f>IF(A2973&lt;&gt;"",-Belegerfassung!J2981+Belegerfassung!K2981,"")</f>
        <v/>
      </c>
      <c r="I2973" s="49" t="str">
        <f>IFERROR(IF(H2973&lt;&gt;"",Belegerfassung!L2981*100,""),IF(OR(Belegerfassung!L2981="Leistung EU - Erlöse",Belegerfassung!L2981="Lieferungen EU-Erlöse",Belegerfassung!L2981="EUST",Belegerfassung!L2981="Bauleistungen 20%")=TRUE,"",MID(Belegerfassung!L2981,4,2)))</f>
        <v/>
      </c>
      <c r="J2973" s="6" t="str">
        <f>IF(A2973&lt;&gt;"",LEFT(Belegerfassung!D2981,40),"")</f>
        <v/>
      </c>
      <c r="K2973" t="str">
        <f>IF(A2973&lt;&gt;"",VLOOKUP(D2973,Abfrage!$F$2:$G$21,2,FALSE),"")</f>
        <v/>
      </c>
      <c r="L2973" s="6" t="str">
        <f>IF(Belegerfassung!H2981&lt;&gt;"",Belegerfassung!H2981,"")</f>
        <v/>
      </c>
      <c r="M2973" t="str">
        <f>IFERROR(IF(Belegerfassung!E2981&lt;&gt;"",VLOOKUP(Belegerfassung!E2981,Abfrage!$L$2:$M$15,2,),""),"")</f>
        <v/>
      </c>
      <c r="N2973" t="str">
        <f t="shared" si="139"/>
        <v/>
      </c>
      <c r="O2973" t="str">
        <f t="shared" si="140"/>
        <v/>
      </c>
      <c r="P2973" t="str">
        <f>IF(Belegerfassung!G2981&lt;&gt;"",CONCATENATE(Belegerfassung!G2981,".pdf"),"")</f>
        <v/>
      </c>
    </row>
    <row r="2974" spans="1:16">
      <c r="A2974" t="str">
        <f>IF(Belegerfassung!C2982&lt;&gt;"",0,"")</f>
        <v/>
      </c>
      <c r="B2974" t="str">
        <f>IFERROR(VLOOKUP(Belegerfassung!I2982,Konten!A:D,2,FALSE),"")</f>
        <v/>
      </c>
      <c r="C2974" t="str">
        <f>IF(A2974&lt;&gt;"",TEXT(Belegerfassung!C2982,"TT.MM.JJJJ"),"")</f>
        <v/>
      </c>
      <c r="D2974" t="str">
        <f>IFERROR(VLOOKUP(Belegerfassung!A2982,Abfrage!$E$2:$F$20,2,FALSE),"")</f>
        <v/>
      </c>
      <c r="E2974" t="str">
        <f>IF(A2974&lt;&gt;"",Belegerfassung!B2982,"")</f>
        <v/>
      </c>
      <c r="F2974" t="str">
        <f>IF(Belegerfassung!L2982="","",IF(Belegerfassung!L2982&lt;&gt;"",IF(Belegerfassung!L2982&lt;&gt;"",IF(Belegerfassung!J2982&lt;&gt;0,VLOOKUP(Belegerfassung!L2982,Abfrage!$A$2:$C$19,2,),VLOOKUP(Belegerfassung!L2982,Abfrage!$A$2:$C$19,3,)),"")))</f>
        <v/>
      </c>
      <c r="G2974" t="str">
        <f t="shared" si="138"/>
        <v/>
      </c>
      <c r="H2974" s="31" t="str">
        <f>IF(A2974&lt;&gt;"",-Belegerfassung!J2982+Belegerfassung!K2982,"")</f>
        <v/>
      </c>
      <c r="I2974" s="49" t="str">
        <f>IFERROR(IF(H2974&lt;&gt;"",Belegerfassung!L2982*100,""),IF(OR(Belegerfassung!L2982="Leistung EU - Erlöse",Belegerfassung!L2982="Lieferungen EU-Erlöse",Belegerfassung!L2982="EUST",Belegerfassung!L2982="Bauleistungen 20%")=TRUE,"",MID(Belegerfassung!L2982,4,2)))</f>
        <v/>
      </c>
      <c r="J2974" s="6" t="str">
        <f>IF(A2974&lt;&gt;"",LEFT(Belegerfassung!D2982,40),"")</f>
        <v/>
      </c>
      <c r="K2974" t="str">
        <f>IF(A2974&lt;&gt;"",VLOOKUP(D2974,Abfrage!$F$2:$G$21,2,FALSE),"")</f>
        <v/>
      </c>
      <c r="L2974" s="6" t="str">
        <f>IF(Belegerfassung!H2982&lt;&gt;"",Belegerfassung!H2982,"")</f>
        <v/>
      </c>
      <c r="M2974" t="str">
        <f>IFERROR(IF(Belegerfassung!E2982&lt;&gt;"",VLOOKUP(Belegerfassung!E2982,Abfrage!$L$2:$M$15,2,),""),"")</f>
        <v/>
      </c>
      <c r="N2974" t="str">
        <f t="shared" si="139"/>
        <v/>
      </c>
      <c r="O2974" t="str">
        <f t="shared" si="140"/>
        <v/>
      </c>
      <c r="P2974" t="str">
        <f>IF(Belegerfassung!G2982&lt;&gt;"",CONCATENATE(Belegerfassung!G2982,".pdf"),"")</f>
        <v/>
      </c>
    </row>
    <row r="2975" spans="1:16">
      <c r="A2975" t="str">
        <f>IF(Belegerfassung!C2983&lt;&gt;"",0,"")</f>
        <v/>
      </c>
      <c r="B2975" t="str">
        <f>IFERROR(VLOOKUP(Belegerfassung!I2983,Konten!A:D,2,FALSE),"")</f>
        <v/>
      </c>
      <c r="C2975" t="str">
        <f>IF(A2975&lt;&gt;"",TEXT(Belegerfassung!C2983,"TT.MM.JJJJ"),"")</f>
        <v/>
      </c>
      <c r="D2975" t="str">
        <f>IFERROR(VLOOKUP(Belegerfassung!A2983,Abfrage!$E$2:$F$20,2,FALSE),"")</f>
        <v/>
      </c>
      <c r="E2975" t="str">
        <f>IF(A2975&lt;&gt;"",Belegerfassung!B2983,"")</f>
        <v/>
      </c>
      <c r="F2975" t="str">
        <f>IF(Belegerfassung!L2983="","",IF(Belegerfassung!L2983&lt;&gt;"",IF(Belegerfassung!L2983&lt;&gt;"",IF(Belegerfassung!J2983&lt;&gt;0,VLOOKUP(Belegerfassung!L2983,Abfrage!$A$2:$C$19,2,),VLOOKUP(Belegerfassung!L2983,Abfrage!$A$2:$C$19,3,)),"")))</f>
        <v/>
      </c>
      <c r="G2975" t="str">
        <f t="shared" si="138"/>
        <v/>
      </c>
      <c r="H2975" s="31" t="str">
        <f>IF(A2975&lt;&gt;"",-Belegerfassung!J2983+Belegerfassung!K2983,"")</f>
        <v/>
      </c>
      <c r="I2975" s="49" t="str">
        <f>IFERROR(IF(H2975&lt;&gt;"",Belegerfassung!L2983*100,""),IF(OR(Belegerfassung!L2983="Leistung EU - Erlöse",Belegerfassung!L2983="Lieferungen EU-Erlöse",Belegerfassung!L2983="EUST",Belegerfassung!L2983="Bauleistungen 20%")=TRUE,"",MID(Belegerfassung!L2983,4,2)))</f>
        <v/>
      </c>
      <c r="J2975" s="6" t="str">
        <f>IF(A2975&lt;&gt;"",LEFT(Belegerfassung!D2983,40),"")</f>
        <v/>
      </c>
      <c r="K2975" t="str">
        <f>IF(A2975&lt;&gt;"",VLOOKUP(D2975,Abfrage!$F$2:$G$21,2,FALSE),"")</f>
        <v/>
      </c>
      <c r="L2975" s="6" t="str">
        <f>IF(Belegerfassung!H2983&lt;&gt;"",Belegerfassung!H2983,"")</f>
        <v/>
      </c>
      <c r="M2975" t="str">
        <f>IFERROR(IF(Belegerfassung!E2983&lt;&gt;"",VLOOKUP(Belegerfassung!E2983,Abfrage!$L$2:$M$15,2,),""),"")</f>
        <v/>
      </c>
      <c r="N2975" t="str">
        <f t="shared" si="139"/>
        <v/>
      </c>
      <c r="O2975" t="str">
        <f t="shared" si="140"/>
        <v/>
      </c>
      <c r="P2975" t="str">
        <f>IF(Belegerfassung!G2983&lt;&gt;"",CONCATENATE(Belegerfassung!G2983,".pdf"),"")</f>
        <v/>
      </c>
    </row>
    <row r="2976" spans="1:16">
      <c r="A2976" t="str">
        <f>IF(Belegerfassung!C2984&lt;&gt;"",0,"")</f>
        <v/>
      </c>
      <c r="B2976" t="str">
        <f>IFERROR(VLOOKUP(Belegerfassung!I2984,Konten!A:D,2,FALSE),"")</f>
        <v/>
      </c>
      <c r="C2976" t="str">
        <f>IF(A2976&lt;&gt;"",TEXT(Belegerfassung!C2984,"TT.MM.JJJJ"),"")</f>
        <v/>
      </c>
      <c r="D2976" t="str">
        <f>IFERROR(VLOOKUP(Belegerfassung!A2984,Abfrage!$E$2:$F$20,2,FALSE),"")</f>
        <v/>
      </c>
      <c r="E2976" t="str">
        <f>IF(A2976&lt;&gt;"",Belegerfassung!B2984,"")</f>
        <v/>
      </c>
      <c r="F2976" t="str">
        <f>IF(Belegerfassung!L2984="","",IF(Belegerfassung!L2984&lt;&gt;"",IF(Belegerfassung!L2984&lt;&gt;"",IF(Belegerfassung!J2984&lt;&gt;0,VLOOKUP(Belegerfassung!L2984,Abfrage!$A$2:$C$19,2,),VLOOKUP(Belegerfassung!L2984,Abfrage!$A$2:$C$19,3,)),"")))</f>
        <v/>
      </c>
      <c r="G2976" t="str">
        <f t="shared" si="138"/>
        <v/>
      </c>
      <c r="H2976" s="31" t="str">
        <f>IF(A2976&lt;&gt;"",-Belegerfassung!J2984+Belegerfassung!K2984,"")</f>
        <v/>
      </c>
      <c r="I2976" s="49" t="str">
        <f>IFERROR(IF(H2976&lt;&gt;"",Belegerfassung!L2984*100,""),IF(OR(Belegerfassung!L2984="Leistung EU - Erlöse",Belegerfassung!L2984="Lieferungen EU-Erlöse",Belegerfassung!L2984="EUST",Belegerfassung!L2984="Bauleistungen 20%")=TRUE,"",MID(Belegerfassung!L2984,4,2)))</f>
        <v/>
      </c>
      <c r="J2976" s="6" t="str">
        <f>IF(A2976&lt;&gt;"",LEFT(Belegerfassung!D2984,40),"")</f>
        <v/>
      </c>
      <c r="K2976" t="str">
        <f>IF(A2976&lt;&gt;"",VLOOKUP(D2976,Abfrage!$F$2:$G$21,2,FALSE),"")</f>
        <v/>
      </c>
      <c r="L2976" s="6" t="str">
        <f>IF(Belegerfassung!H2984&lt;&gt;"",Belegerfassung!H2984,"")</f>
        <v/>
      </c>
      <c r="M2976" t="str">
        <f>IFERROR(IF(Belegerfassung!E2984&lt;&gt;"",VLOOKUP(Belegerfassung!E2984,Abfrage!$L$2:$M$15,2,),""),"")</f>
        <v/>
      </c>
      <c r="N2976" t="str">
        <f t="shared" si="139"/>
        <v/>
      </c>
      <c r="O2976" t="str">
        <f t="shared" si="140"/>
        <v/>
      </c>
      <c r="P2976" t="str">
        <f>IF(Belegerfassung!G2984&lt;&gt;"",CONCATENATE(Belegerfassung!G2984,".pdf"),"")</f>
        <v/>
      </c>
    </row>
    <row r="2977" spans="1:16">
      <c r="A2977" t="str">
        <f>IF(Belegerfassung!C2985&lt;&gt;"",0,"")</f>
        <v/>
      </c>
      <c r="B2977" t="str">
        <f>IFERROR(VLOOKUP(Belegerfassung!I2985,Konten!A:D,2,FALSE),"")</f>
        <v/>
      </c>
      <c r="C2977" t="str">
        <f>IF(A2977&lt;&gt;"",TEXT(Belegerfassung!C2985,"TT.MM.JJJJ"),"")</f>
        <v/>
      </c>
      <c r="D2977" t="str">
        <f>IFERROR(VLOOKUP(Belegerfassung!A2985,Abfrage!$E$2:$F$20,2,FALSE),"")</f>
        <v/>
      </c>
      <c r="E2977" t="str">
        <f>IF(A2977&lt;&gt;"",Belegerfassung!B2985,"")</f>
        <v/>
      </c>
      <c r="F2977" t="str">
        <f>IF(Belegerfassung!L2985="","",IF(Belegerfassung!L2985&lt;&gt;"",IF(Belegerfassung!L2985&lt;&gt;"",IF(Belegerfassung!J2985&lt;&gt;0,VLOOKUP(Belegerfassung!L2985,Abfrage!$A$2:$C$19,2,),VLOOKUP(Belegerfassung!L2985,Abfrage!$A$2:$C$19,3,)),"")))</f>
        <v/>
      </c>
      <c r="G2977" t="str">
        <f t="shared" si="138"/>
        <v/>
      </c>
      <c r="H2977" s="31" t="str">
        <f>IF(A2977&lt;&gt;"",-Belegerfassung!J2985+Belegerfassung!K2985,"")</f>
        <v/>
      </c>
      <c r="I2977" s="49" t="str">
        <f>IFERROR(IF(H2977&lt;&gt;"",Belegerfassung!L2985*100,""),IF(OR(Belegerfassung!L2985="Leistung EU - Erlöse",Belegerfassung!L2985="Lieferungen EU-Erlöse",Belegerfassung!L2985="EUST",Belegerfassung!L2985="Bauleistungen 20%")=TRUE,"",MID(Belegerfassung!L2985,4,2)))</f>
        <v/>
      </c>
      <c r="J2977" s="6" t="str">
        <f>IF(A2977&lt;&gt;"",LEFT(Belegerfassung!D2985,40),"")</f>
        <v/>
      </c>
      <c r="K2977" t="str">
        <f>IF(A2977&lt;&gt;"",VLOOKUP(D2977,Abfrage!$F$2:$G$21,2,FALSE),"")</f>
        <v/>
      </c>
      <c r="L2977" s="6" t="str">
        <f>IF(Belegerfassung!H2985&lt;&gt;"",Belegerfassung!H2985,"")</f>
        <v/>
      </c>
      <c r="M2977" t="str">
        <f>IFERROR(IF(Belegerfassung!E2985&lt;&gt;"",VLOOKUP(Belegerfassung!E2985,Abfrage!$L$2:$M$15,2,),""),"")</f>
        <v/>
      </c>
      <c r="N2977" t="str">
        <f t="shared" si="139"/>
        <v/>
      </c>
      <c r="O2977" t="str">
        <f t="shared" si="140"/>
        <v/>
      </c>
      <c r="P2977" t="str">
        <f>IF(Belegerfassung!G2985&lt;&gt;"",CONCATENATE(Belegerfassung!G2985,".pdf"),"")</f>
        <v/>
      </c>
    </row>
    <row r="2978" spans="1:16">
      <c r="A2978" t="str">
        <f>IF(Belegerfassung!C2986&lt;&gt;"",0,"")</f>
        <v/>
      </c>
      <c r="B2978" t="str">
        <f>IFERROR(VLOOKUP(Belegerfassung!I2986,Konten!A:D,2,FALSE),"")</f>
        <v/>
      </c>
      <c r="C2978" t="str">
        <f>IF(A2978&lt;&gt;"",TEXT(Belegerfassung!C2986,"TT.MM.JJJJ"),"")</f>
        <v/>
      </c>
      <c r="D2978" t="str">
        <f>IFERROR(VLOOKUP(Belegerfassung!A2986,Abfrage!$E$2:$F$20,2,FALSE),"")</f>
        <v/>
      </c>
      <c r="E2978" t="str">
        <f>IF(A2978&lt;&gt;"",Belegerfassung!B2986,"")</f>
        <v/>
      </c>
      <c r="F2978" t="str">
        <f>IF(Belegerfassung!L2986="","",IF(Belegerfassung!L2986&lt;&gt;"",IF(Belegerfassung!L2986&lt;&gt;"",IF(Belegerfassung!J2986&lt;&gt;0,VLOOKUP(Belegerfassung!L2986,Abfrage!$A$2:$C$19,2,),VLOOKUP(Belegerfassung!L2986,Abfrage!$A$2:$C$19,3,)),"")))</f>
        <v/>
      </c>
      <c r="G2978" t="str">
        <f t="shared" si="138"/>
        <v/>
      </c>
      <c r="H2978" s="31" t="str">
        <f>IF(A2978&lt;&gt;"",-Belegerfassung!J2986+Belegerfassung!K2986,"")</f>
        <v/>
      </c>
      <c r="I2978" s="49" t="str">
        <f>IFERROR(IF(H2978&lt;&gt;"",Belegerfassung!L2986*100,""),IF(OR(Belegerfassung!L2986="Leistung EU - Erlöse",Belegerfassung!L2986="Lieferungen EU-Erlöse",Belegerfassung!L2986="EUST",Belegerfassung!L2986="Bauleistungen 20%")=TRUE,"",MID(Belegerfassung!L2986,4,2)))</f>
        <v/>
      </c>
      <c r="J2978" s="6" t="str">
        <f>IF(A2978&lt;&gt;"",LEFT(Belegerfassung!D2986,40),"")</f>
        <v/>
      </c>
      <c r="K2978" t="str">
        <f>IF(A2978&lt;&gt;"",VLOOKUP(D2978,Abfrage!$F$2:$G$21,2,FALSE),"")</f>
        <v/>
      </c>
      <c r="L2978" s="6" t="str">
        <f>IF(Belegerfassung!H2986&lt;&gt;"",Belegerfassung!H2986,"")</f>
        <v/>
      </c>
      <c r="M2978" t="str">
        <f>IFERROR(IF(Belegerfassung!E2986&lt;&gt;"",VLOOKUP(Belegerfassung!E2986,Abfrage!$L$2:$M$15,2,),""),"")</f>
        <v/>
      </c>
      <c r="N2978" t="str">
        <f t="shared" si="139"/>
        <v/>
      </c>
      <c r="O2978" t="str">
        <f t="shared" si="140"/>
        <v/>
      </c>
      <c r="P2978" t="str">
        <f>IF(Belegerfassung!G2986&lt;&gt;"",CONCATENATE(Belegerfassung!G2986,".pdf"),"")</f>
        <v/>
      </c>
    </row>
    <row r="2979" spans="1:16">
      <c r="A2979" t="str">
        <f>IF(Belegerfassung!C2987&lt;&gt;"",0,"")</f>
        <v/>
      </c>
      <c r="B2979" t="str">
        <f>IFERROR(VLOOKUP(Belegerfassung!I2987,Konten!A:D,2,FALSE),"")</f>
        <v/>
      </c>
      <c r="C2979" t="str">
        <f>IF(A2979&lt;&gt;"",TEXT(Belegerfassung!C2987,"TT.MM.JJJJ"),"")</f>
        <v/>
      </c>
      <c r="D2979" t="str">
        <f>IFERROR(VLOOKUP(Belegerfassung!A2987,Abfrage!$E$2:$F$20,2,FALSE),"")</f>
        <v/>
      </c>
      <c r="E2979" t="str">
        <f>IF(A2979&lt;&gt;"",Belegerfassung!B2987,"")</f>
        <v/>
      </c>
      <c r="F2979" t="str">
        <f>IF(Belegerfassung!L2987="","",IF(Belegerfassung!L2987&lt;&gt;"",IF(Belegerfassung!L2987&lt;&gt;"",IF(Belegerfassung!J2987&lt;&gt;0,VLOOKUP(Belegerfassung!L2987,Abfrage!$A$2:$C$19,2,),VLOOKUP(Belegerfassung!L2987,Abfrage!$A$2:$C$19,3,)),"")))</f>
        <v/>
      </c>
      <c r="G2979" t="str">
        <f t="shared" si="138"/>
        <v/>
      </c>
      <c r="H2979" s="31" t="str">
        <f>IF(A2979&lt;&gt;"",-Belegerfassung!J2987+Belegerfassung!K2987,"")</f>
        <v/>
      </c>
      <c r="I2979" s="49" t="str">
        <f>IFERROR(IF(H2979&lt;&gt;"",Belegerfassung!L2987*100,""),IF(OR(Belegerfassung!L2987="Leistung EU - Erlöse",Belegerfassung!L2987="Lieferungen EU-Erlöse",Belegerfassung!L2987="EUST",Belegerfassung!L2987="Bauleistungen 20%")=TRUE,"",MID(Belegerfassung!L2987,4,2)))</f>
        <v/>
      </c>
      <c r="J2979" s="6" t="str">
        <f>IF(A2979&lt;&gt;"",LEFT(Belegerfassung!D2987,40),"")</f>
        <v/>
      </c>
      <c r="K2979" t="str">
        <f>IF(A2979&lt;&gt;"",VLOOKUP(D2979,Abfrage!$F$2:$G$21,2,FALSE),"")</f>
        <v/>
      </c>
      <c r="L2979" s="6" t="str">
        <f>IF(Belegerfassung!H2987&lt;&gt;"",Belegerfassung!H2987,"")</f>
        <v/>
      </c>
      <c r="M2979" t="str">
        <f>IFERROR(IF(Belegerfassung!E2987&lt;&gt;"",VLOOKUP(Belegerfassung!E2987,Abfrage!$L$2:$M$15,2,),""),"")</f>
        <v/>
      </c>
      <c r="N2979" t="str">
        <f t="shared" si="139"/>
        <v/>
      </c>
      <c r="O2979" t="str">
        <f t="shared" si="140"/>
        <v/>
      </c>
      <c r="P2979" t="str">
        <f>IF(Belegerfassung!G2987&lt;&gt;"",CONCATENATE(Belegerfassung!G2987,".pdf"),"")</f>
        <v/>
      </c>
    </row>
    <row r="2980" spans="1:16">
      <c r="A2980" t="str">
        <f>IF(Belegerfassung!C2988&lt;&gt;"",0,"")</f>
        <v/>
      </c>
      <c r="B2980" t="str">
        <f>IFERROR(VLOOKUP(Belegerfassung!I2988,Konten!A:D,2,FALSE),"")</f>
        <v/>
      </c>
      <c r="C2980" t="str">
        <f>IF(A2980&lt;&gt;"",TEXT(Belegerfassung!C2988,"TT.MM.JJJJ"),"")</f>
        <v/>
      </c>
      <c r="D2980" t="str">
        <f>IFERROR(VLOOKUP(Belegerfassung!A2988,Abfrage!$E$2:$F$20,2,FALSE),"")</f>
        <v/>
      </c>
      <c r="E2980" t="str">
        <f>IF(A2980&lt;&gt;"",Belegerfassung!B2988,"")</f>
        <v/>
      </c>
      <c r="F2980" t="str">
        <f>IF(Belegerfassung!L2988="","",IF(Belegerfassung!L2988&lt;&gt;"",IF(Belegerfassung!L2988&lt;&gt;"",IF(Belegerfassung!J2988&lt;&gt;0,VLOOKUP(Belegerfassung!L2988,Abfrage!$A$2:$C$19,2,),VLOOKUP(Belegerfassung!L2988,Abfrage!$A$2:$C$19,3,)),"")))</f>
        <v/>
      </c>
      <c r="G2980" t="str">
        <f t="shared" si="138"/>
        <v/>
      </c>
      <c r="H2980" s="31" t="str">
        <f>IF(A2980&lt;&gt;"",-Belegerfassung!J2988+Belegerfassung!K2988,"")</f>
        <v/>
      </c>
      <c r="I2980" s="49" t="str">
        <f>IFERROR(IF(H2980&lt;&gt;"",Belegerfassung!L2988*100,""),IF(OR(Belegerfassung!L2988="Leistung EU - Erlöse",Belegerfassung!L2988="Lieferungen EU-Erlöse",Belegerfassung!L2988="EUST",Belegerfassung!L2988="Bauleistungen 20%")=TRUE,"",MID(Belegerfassung!L2988,4,2)))</f>
        <v/>
      </c>
      <c r="J2980" s="6" t="str">
        <f>IF(A2980&lt;&gt;"",LEFT(Belegerfassung!D2988,40),"")</f>
        <v/>
      </c>
      <c r="K2980" t="str">
        <f>IF(A2980&lt;&gt;"",VLOOKUP(D2980,Abfrage!$F$2:$G$21,2,FALSE),"")</f>
        <v/>
      </c>
      <c r="L2980" s="6" t="str">
        <f>IF(Belegerfassung!H2988&lt;&gt;"",Belegerfassung!H2988,"")</f>
        <v/>
      </c>
      <c r="M2980" t="str">
        <f>IFERROR(IF(Belegerfassung!E2988&lt;&gt;"",VLOOKUP(Belegerfassung!E2988,Abfrage!$L$2:$M$15,2,),""),"")</f>
        <v/>
      </c>
      <c r="N2980" t="str">
        <f t="shared" si="139"/>
        <v/>
      </c>
      <c r="O2980" t="str">
        <f t="shared" si="140"/>
        <v/>
      </c>
      <c r="P2980" t="str">
        <f>IF(Belegerfassung!G2988&lt;&gt;"",CONCATENATE(Belegerfassung!G2988,".pdf"),"")</f>
        <v/>
      </c>
    </row>
    <row r="2981" spans="1:16">
      <c r="A2981" t="str">
        <f>IF(Belegerfassung!C2989&lt;&gt;"",0,"")</f>
        <v/>
      </c>
      <c r="B2981" t="str">
        <f>IFERROR(VLOOKUP(Belegerfassung!I2989,Konten!A:D,2,FALSE),"")</f>
        <v/>
      </c>
      <c r="C2981" t="str">
        <f>IF(A2981&lt;&gt;"",TEXT(Belegerfassung!C2989,"TT.MM.JJJJ"),"")</f>
        <v/>
      </c>
      <c r="D2981" t="str">
        <f>IFERROR(VLOOKUP(Belegerfassung!A2989,Abfrage!$E$2:$F$20,2,FALSE),"")</f>
        <v/>
      </c>
      <c r="E2981" t="str">
        <f>IF(A2981&lt;&gt;"",Belegerfassung!B2989,"")</f>
        <v/>
      </c>
      <c r="F2981" t="str">
        <f>IF(Belegerfassung!L2989="","",IF(Belegerfassung!L2989&lt;&gt;"",IF(Belegerfassung!L2989&lt;&gt;"",IF(Belegerfassung!J2989&lt;&gt;0,VLOOKUP(Belegerfassung!L2989,Abfrage!$A$2:$C$19,2,),VLOOKUP(Belegerfassung!L2989,Abfrage!$A$2:$C$19,3,)),"")))</f>
        <v/>
      </c>
      <c r="G2981" t="str">
        <f t="shared" si="138"/>
        <v/>
      </c>
      <c r="H2981" s="31" t="str">
        <f>IF(A2981&lt;&gt;"",-Belegerfassung!J2989+Belegerfassung!K2989,"")</f>
        <v/>
      </c>
      <c r="I2981" s="49" t="str">
        <f>IFERROR(IF(H2981&lt;&gt;"",Belegerfassung!L2989*100,""),IF(OR(Belegerfassung!L2989="Leistung EU - Erlöse",Belegerfassung!L2989="Lieferungen EU-Erlöse",Belegerfassung!L2989="EUST",Belegerfassung!L2989="Bauleistungen 20%")=TRUE,"",MID(Belegerfassung!L2989,4,2)))</f>
        <v/>
      </c>
      <c r="J2981" s="6" t="str">
        <f>IF(A2981&lt;&gt;"",LEFT(Belegerfassung!D2989,40),"")</f>
        <v/>
      </c>
      <c r="K2981" t="str">
        <f>IF(A2981&lt;&gt;"",VLOOKUP(D2981,Abfrage!$F$2:$G$21,2,FALSE),"")</f>
        <v/>
      </c>
      <c r="L2981" s="6" t="str">
        <f>IF(Belegerfassung!H2989&lt;&gt;"",Belegerfassung!H2989,"")</f>
        <v/>
      </c>
      <c r="M2981" t="str">
        <f>IFERROR(IF(Belegerfassung!E2989&lt;&gt;"",VLOOKUP(Belegerfassung!E2989,Abfrage!$L$2:$M$15,2,),""),"")</f>
        <v/>
      </c>
      <c r="N2981" t="str">
        <f t="shared" si="139"/>
        <v/>
      </c>
      <c r="O2981" t="str">
        <f t="shared" si="140"/>
        <v/>
      </c>
      <c r="P2981" t="str">
        <f>IF(Belegerfassung!G2989&lt;&gt;"",CONCATENATE(Belegerfassung!G2989,".pdf"),"")</f>
        <v/>
      </c>
    </row>
    <row r="2982" spans="1:16">
      <c r="A2982" t="str">
        <f>IF(Belegerfassung!C2990&lt;&gt;"",0,"")</f>
        <v/>
      </c>
      <c r="B2982" t="str">
        <f>IFERROR(VLOOKUP(Belegerfassung!I2990,Konten!A:D,2,FALSE),"")</f>
        <v/>
      </c>
      <c r="C2982" t="str">
        <f>IF(A2982&lt;&gt;"",TEXT(Belegerfassung!C2990,"TT.MM.JJJJ"),"")</f>
        <v/>
      </c>
      <c r="D2982" t="str">
        <f>IFERROR(VLOOKUP(Belegerfassung!A2990,Abfrage!$E$2:$F$20,2,FALSE),"")</f>
        <v/>
      </c>
      <c r="E2982" t="str">
        <f>IF(A2982&lt;&gt;"",Belegerfassung!B2990,"")</f>
        <v/>
      </c>
      <c r="F2982" t="str">
        <f>IF(Belegerfassung!L2990="","",IF(Belegerfassung!L2990&lt;&gt;"",IF(Belegerfassung!L2990&lt;&gt;"",IF(Belegerfassung!J2990&lt;&gt;0,VLOOKUP(Belegerfassung!L2990,Abfrage!$A$2:$C$19,2,),VLOOKUP(Belegerfassung!L2990,Abfrage!$A$2:$C$19,3,)),"")))</f>
        <v/>
      </c>
      <c r="G2982" t="str">
        <f t="shared" si="138"/>
        <v/>
      </c>
      <c r="H2982" s="31" t="str">
        <f>IF(A2982&lt;&gt;"",-Belegerfassung!J2990+Belegerfassung!K2990,"")</f>
        <v/>
      </c>
      <c r="I2982" s="49" t="str">
        <f>IFERROR(IF(H2982&lt;&gt;"",Belegerfassung!L2990*100,""),IF(OR(Belegerfassung!L2990="Leistung EU - Erlöse",Belegerfassung!L2990="Lieferungen EU-Erlöse",Belegerfassung!L2990="EUST",Belegerfassung!L2990="Bauleistungen 20%")=TRUE,"",MID(Belegerfassung!L2990,4,2)))</f>
        <v/>
      </c>
      <c r="J2982" s="6" t="str">
        <f>IF(A2982&lt;&gt;"",LEFT(Belegerfassung!D2990,40),"")</f>
        <v/>
      </c>
      <c r="K2982" t="str">
        <f>IF(A2982&lt;&gt;"",VLOOKUP(D2982,Abfrage!$F$2:$G$21,2,FALSE),"")</f>
        <v/>
      </c>
      <c r="L2982" s="6" t="str">
        <f>IF(Belegerfassung!H2990&lt;&gt;"",Belegerfassung!H2990,"")</f>
        <v/>
      </c>
      <c r="M2982" t="str">
        <f>IFERROR(IF(Belegerfassung!E2990&lt;&gt;"",VLOOKUP(Belegerfassung!E2990,Abfrage!$L$2:$M$15,2,),""),"")</f>
        <v/>
      </c>
      <c r="N2982" t="str">
        <f t="shared" si="139"/>
        <v/>
      </c>
      <c r="O2982" t="str">
        <f t="shared" si="140"/>
        <v/>
      </c>
      <c r="P2982" t="str">
        <f>IF(Belegerfassung!G2990&lt;&gt;"",CONCATENATE(Belegerfassung!G2990,".pdf"),"")</f>
        <v/>
      </c>
    </row>
    <row r="2983" spans="1:16">
      <c r="A2983" t="str">
        <f>IF(Belegerfassung!C2991&lt;&gt;"",0,"")</f>
        <v/>
      </c>
      <c r="B2983" t="str">
        <f>IFERROR(VLOOKUP(Belegerfassung!I2991,Konten!A:D,2,FALSE),"")</f>
        <v/>
      </c>
      <c r="C2983" t="str">
        <f>IF(A2983&lt;&gt;"",TEXT(Belegerfassung!C2991,"TT.MM.JJJJ"),"")</f>
        <v/>
      </c>
      <c r="D2983" t="str">
        <f>IFERROR(VLOOKUP(Belegerfassung!A2991,Abfrage!$E$2:$F$20,2,FALSE),"")</f>
        <v/>
      </c>
      <c r="E2983" t="str">
        <f>IF(A2983&lt;&gt;"",Belegerfassung!B2991,"")</f>
        <v/>
      </c>
      <c r="F2983" t="str">
        <f>IF(Belegerfassung!L2991="","",IF(Belegerfassung!L2991&lt;&gt;"",IF(Belegerfassung!L2991&lt;&gt;"",IF(Belegerfassung!J2991&lt;&gt;0,VLOOKUP(Belegerfassung!L2991,Abfrage!$A$2:$C$19,2,),VLOOKUP(Belegerfassung!L2991,Abfrage!$A$2:$C$19,3,)),"")))</f>
        <v/>
      </c>
      <c r="G2983" t="str">
        <f t="shared" si="138"/>
        <v/>
      </c>
      <c r="H2983" s="31" t="str">
        <f>IF(A2983&lt;&gt;"",-Belegerfassung!J2991+Belegerfassung!K2991,"")</f>
        <v/>
      </c>
      <c r="I2983" s="49" t="str">
        <f>IFERROR(IF(H2983&lt;&gt;"",Belegerfassung!L2991*100,""),IF(OR(Belegerfassung!L2991="Leistung EU - Erlöse",Belegerfassung!L2991="Lieferungen EU-Erlöse",Belegerfassung!L2991="EUST",Belegerfassung!L2991="Bauleistungen 20%")=TRUE,"",MID(Belegerfassung!L2991,4,2)))</f>
        <v/>
      </c>
      <c r="J2983" s="6" t="str">
        <f>IF(A2983&lt;&gt;"",LEFT(Belegerfassung!D2991,40),"")</f>
        <v/>
      </c>
      <c r="K2983" t="str">
        <f>IF(A2983&lt;&gt;"",VLOOKUP(D2983,Abfrage!$F$2:$G$21,2,FALSE),"")</f>
        <v/>
      </c>
      <c r="L2983" s="6" t="str">
        <f>IF(Belegerfassung!H2991&lt;&gt;"",Belegerfassung!H2991,"")</f>
        <v/>
      </c>
      <c r="M2983" t="str">
        <f>IFERROR(IF(Belegerfassung!E2991&lt;&gt;"",VLOOKUP(Belegerfassung!E2991,Abfrage!$L$2:$M$15,2,),""),"")</f>
        <v/>
      </c>
      <c r="N2983" t="str">
        <f t="shared" si="139"/>
        <v/>
      </c>
      <c r="O2983" t="str">
        <f t="shared" si="140"/>
        <v/>
      </c>
      <c r="P2983" t="str">
        <f>IF(Belegerfassung!G2991&lt;&gt;"",CONCATENATE(Belegerfassung!G2991,".pdf"),"")</f>
        <v/>
      </c>
    </row>
    <row r="2984" spans="1:16">
      <c r="A2984" t="str">
        <f>IF(Belegerfassung!C2992&lt;&gt;"",0,"")</f>
        <v/>
      </c>
      <c r="B2984" t="str">
        <f>IFERROR(VLOOKUP(Belegerfassung!I2992,Konten!A:D,2,FALSE),"")</f>
        <v/>
      </c>
      <c r="C2984" t="str">
        <f>IF(A2984&lt;&gt;"",TEXT(Belegerfassung!C2992,"TT.MM.JJJJ"),"")</f>
        <v/>
      </c>
      <c r="D2984" t="str">
        <f>IFERROR(VLOOKUP(Belegerfassung!A2992,Abfrage!$E$2:$F$20,2,FALSE),"")</f>
        <v/>
      </c>
      <c r="E2984" t="str">
        <f>IF(A2984&lt;&gt;"",Belegerfassung!B2992,"")</f>
        <v/>
      </c>
      <c r="F2984" t="str">
        <f>IF(Belegerfassung!L2992="","",IF(Belegerfassung!L2992&lt;&gt;"",IF(Belegerfassung!L2992&lt;&gt;"",IF(Belegerfassung!J2992&lt;&gt;0,VLOOKUP(Belegerfassung!L2992,Abfrage!$A$2:$C$19,2,),VLOOKUP(Belegerfassung!L2992,Abfrage!$A$2:$C$19,3,)),"")))</f>
        <v/>
      </c>
      <c r="G2984" t="str">
        <f t="shared" si="138"/>
        <v/>
      </c>
      <c r="H2984" s="31" t="str">
        <f>IF(A2984&lt;&gt;"",-Belegerfassung!J2992+Belegerfassung!K2992,"")</f>
        <v/>
      </c>
      <c r="I2984" s="49" t="str">
        <f>IFERROR(IF(H2984&lt;&gt;"",Belegerfassung!L2992*100,""),IF(OR(Belegerfassung!L2992="Leistung EU - Erlöse",Belegerfassung!L2992="Lieferungen EU-Erlöse",Belegerfassung!L2992="EUST",Belegerfassung!L2992="Bauleistungen 20%")=TRUE,"",MID(Belegerfassung!L2992,4,2)))</f>
        <v/>
      </c>
      <c r="J2984" s="6" t="str">
        <f>IF(A2984&lt;&gt;"",LEFT(Belegerfassung!D2992,40),"")</f>
        <v/>
      </c>
      <c r="K2984" t="str">
        <f>IF(A2984&lt;&gt;"",VLOOKUP(D2984,Abfrage!$F$2:$G$21,2,FALSE),"")</f>
        <v/>
      </c>
      <c r="L2984" s="6" t="str">
        <f>IF(Belegerfassung!H2992&lt;&gt;"",Belegerfassung!H2992,"")</f>
        <v/>
      </c>
      <c r="M2984" t="str">
        <f>IFERROR(IF(Belegerfassung!E2992&lt;&gt;"",VLOOKUP(Belegerfassung!E2992,Abfrage!$L$2:$M$15,2,),""),"")</f>
        <v/>
      </c>
      <c r="N2984" t="str">
        <f t="shared" si="139"/>
        <v/>
      </c>
      <c r="O2984" t="str">
        <f t="shared" si="140"/>
        <v/>
      </c>
      <c r="P2984" t="str">
        <f>IF(Belegerfassung!G2992&lt;&gt;"",CONCATENATE(Belegerfassung!G2992,".pdf"),"")</f>
        <v/>
      </c>
    </row>
    <row r="2985" spans="1:16">
      <c r="A2985" t="str">
        <f>IF(Belegerfassung!C2993&lt;&gt;"",0,"")</f>
        <v/>
      </c>
      <c r="B2985" t="str">
        <f>IFERROR(VLOOKUP(Belegerfassung!I2993,Konten!A:D,2,FALSE),"")</f>
        <v/>
      </c>
      <c r="C2985" t="str">
        <f>IF(A2985&lt;&gt;"",TEXT(Belegerfassung!C2993,"TT.MM.JJJJ"),"")</f>
        <v/>
      </c>
      <c r="D2985" t="str">
        <f>IFERROR(VLOOKUP(Belegerfassung!A2993,Abfrage!$E$2:$F$20,2,FALSE),"")</f>
        <v/>
      </c>
      <c r="E2985" t="str">
        <f>IF(A2985&lt;&gt;"",Belegerfassung!B2993,"")</f>
        <v/>
      </c>
      <c r="F2985" t="str">
        <f>IF(Belegerfassung!L2993="","",IF(Belegerfassung!L2993&lt;&gt;"",IF(Belegerfassung!L2993&lt;&gt;"",IF(Belegerfassung!J2993&lt;&gt;0,VLOOKUP(Belegerfassung!L2993,Abfrage!$A$2:$C$19,2,),VLOOKUP(Belegerfassung!L2993,Abfrage!$A$2:$C$19,3,)),"")))</f>
        <v/>
      </c>
      <c r="G2985" t="str">
        <f t="shared" si="138"/>
        <v/>
      </c>
      <c r="H2985" s="31" t="str">
        <f>IF(A2985&lt;&gt;"",-Belegerfassung!J2993+Belegerfassung!K2993,"")</f>
        <v/>
      </c>
      <c r="I2985" s="49" t="str">
        <f>IFERROR(IF(H2985&lt;&gt;"",Belegerfassung!L2993*100,""),IF(OR(Belegerfassung!L2993="Leistung EU - Erlöse",Belegerfassung!L2993="Lieferungen EU-Erlöse",Belegerfassung!L2993="EUST",Belegerfassung!L2993="Bauleistungen 20%")=TRUE,"",MID(Belegerfassung!L2993,4,2)))</f>
        <v/>
      </c>
      <c r="J2985" s="6" t="str">
        <f>IF(A2985&lt;&gt;"",LEFT(Belegerfassung!D2993,40),"")</f>
        <v/>
      </c>
      <c r="K2985" t="str">
        <f>IF(A2985&lt;&gt;"",VLOOKUP(D2985,Abfrage!$F$2:$G$21,2,FALSE),"")</f>
        <v/>
      </c>
      <c r="L2985" s="6" t="str">
        <f>IF(Belegerfassung!H2993&lt;&gt;"",Belegerfassung!H2993,"")</f>
        <v/>
      </c>
      <c r="M2985" t="str">
        <f>IFERROR(IF(Belegerfassung!E2993&lt;&gt;"",VLOOKUP(Belegerfassung!E2993,Abfrage!$L$2:$M$15,2,),""),"")</f>
        <v/>
      </c>
      <c r="N2985" t="str">
        <f t="shared" si="139"/>
        <v/>
      </c>
      <c r="O2985" t="str">
        <f t="shared" si="140"/>
        <v/>
      </c>
      <c r="P2985" t="str">
        <f>IF(Belegerfassung!G2993&lt;&gt;"",CONCATENATE(Belegerfassung!G2993,".pdf"),"")</f>
        <v/>
      </c>
    </row>
    <row r="2986" spans="1:16">
      <c r="A2986" t="str">
        <f>IF(Belegerfassung!C2994&lt;&gt;"",0,"")</f>
        <v/>
      </c>
      <c r="B2986" t="str">
        <f>IFERROR(VLOOKUP(Belegerfassung!I2994,Konten!A:D,2,FALSE),"")</f>
        <v/>
      </c>
      <c r="C2986" t="str">
        <f>IF(A2986&lt;&gt;"",TEXT(Belegerfassung!C2994,"TT.MM.JJJJ"),"")</f>
        <v/>
      </c>
      <c r="D2986" t="str">
        <f>IFERROR(VLOOKUP(Belegerfassung!A2994,Abfrage!$E$2:$F$20,2,FALSE),"")</f>
        <v/>
      </c>
      <c r="E2986" t="str">
        <f>IF(A2986&lt;&gt;"",Belegerfassung!B2994,"")</f>
        <v/>
      </c>
      <c r="F2986" t="str">
        <f>IF(Belegerfassung!L2994="","",IF(Belegerfassung!L2994&lt;&gt;"",IF(Belegerfassung!L2994&lt;&gt;"",IF(Belegerfassung!J2994&lt;&gt;0,VLOOKUP(Belegerfassung!L2994,Abfrage!$A$2:$C$19,2,),VLOOKUP(Belegerfassung!L2994,Abfrage!$A$2:$C$19,3,)),"")))</f>
        <v/>
      </c>
      <c r="G2986" t="str">
        <f t="shared" si="138"/>
        <v/>
      </c>
      <c r="H2986" s="31" t="str">
        <f>IF(A2986&lt;&gt;"",-Belegerfassung!J2994+Belegerfassung!K2994,"")</f>
        <v/>
      </c>
      <c r="I2986" s="49" t="str">
        <f>IFERROR(IF(H2986&lt;&gt;"",Belegerfassung!L2994*100,""),IF(OR(Belegerfassung!L2994="Leistung EU - Erlöse",Belegerfassung!L2994="Lieferungen EU-Erlöse",Belegerfassung!L2994="EUST",Belegerfassung!L2994="Bauleistungen 20%")=TRUE,"",MID(Belegerfassung!L2994,4,2)))</f>
        <v/>
      </c>
      <c r="J2986" s="6" t="str">
        <f>IF(A2986&lt;&gt;"",LEFT(Belegerfassung!D2994,40),"")</f>
        <v/>
      </c>
      <c r="K2986" t="str">
        <f>IF(A2986&lt;&gt;"",VLOOKUP(D2986,Abfrage!$F$2:$G$21,2,FALSE),"")</f>
        <v/>
      </c>
      <c r="L2986" s="6" t="str">
        <f>IF(Belegerfassung!H2994&lt;&gt;"",Belegerfassung!H2994,"")</f>
        <v/>
      </c>
      <c r="M2986" t="str">
        <f>IFERROR(IF(Belegerfassung!E2994&lt;&gt;"",VLOOKUP(Belegerfassung!E2994,Abfrage!$L$2:$M$15,2,),""),"")</f>
        <v/>
      </c>
      <c r="N2986" t="str">
        <f t="shared" si="139"/>
        <v/>
      </c>
      <c r="O2986" t="str">
        <f t="shared" si="140"/>
        <v/>
      </c>
      <c r="P2986" t="str">
        <f>IF(Belegerfassung!G2994&lt;&gt;"",CONCATENATE(Belegerfassung!G2994,".pdf"),"")</f>
        <v/>
      </c>
    </row>
    <row r="2987" spans="1:16">
      <c r="A2987" t="str">
        <f>IF(Belegerfassung!C2995&lt;&gt;"",0,"")</f>
        <v/>
      </c>
      <c r="B2987" t="str">
        <f>IFERROR(VLOOKUP(Belegerfassung!I2995,Konten!A:D,2,FALSE),"")</f>
        <v/>
      </c>
      <c r="C2987" t="str">
        <f>IF(A2987&lt;&gt;"",TEXT(Belegerfassung!C2995,"TT.MM.JJJJ"),"")</f>
        <v/>
      </c>
      <c r="D2987" t="str">
        <f>IFERROR(VLOOKUP(Belegerfassung!A2995,Abfrage!$E$2:$F$20,2,FALSE),"")</f>
        <v/>
      </c>
      <c r="E2987" t="str">
        <f>IF(A2987&lt;&gt;"",Belegerfassung!B2995,"")</f>
        <v/>
      </c>
      <c r="F2987" t="str">
        <f>IF(Belegerfassung!L2995="","",IF(Belegerfassung!L2995&lt;&gt;"",IF(Belegerfassung!L2995&lt;&gt;"",IF(Belegerfassung!J2995&lt;&gt;0,VLOOKUP(Belegerfassung!L2995,Abfrage!$A$2:$C$19,2,),VLOOKUP(Belegerfassung!L2995,Abfrage!$A$2:$C$19,3,)),"")))</f>
        <v/>
      </c>
      <c r="G2987" t="str">
        <f t="shared" si="138"/>
        <v/>
      </c>
      <c r="H2987" s="31" t="str">
        <f>IF(A2987&lt;&gt;"",-Belegerfassung!J2995+Belegerfassung!K2995,"")</f>
        <v/>
      </c>
      <c r="I2987" s="49" t="str">
        <f>IFERROR(IF(H2987&lt;&gt;"",Belegerfassung!L2995*100,""),IF(OR(Belegerfassung!L2995="Leistung EU - Erlöse",Belegerfassung!L2995="Lieferungen EU-Erlöse",Belegerfassung!L2995="EUST",Belegerfassung!L2995="Bauleistungen 20%")=TRUE,"",MID(Belegerfassung!L2995,4,2)))</f>
        <v/>
      </c>
      <c r="J2987" s="6" t="str">
        <f>IF(A2987&lt;&gt;"",LEFT(Belegerfassung!D2995,40),"")</f>
        <v/>
      </c>
      <c r="K2987" t="str">
        <f>IF(A2987&lt;&gt;"",VLOOKUP(D2987,Abfrage!$F$2:$G$21,2,FALSE),"")</f>
        <v/>
      </c>
      <c r="L2987" s="6" t="str">
        <f>IF(Belegerfassung!H2995&lt;&gt;"",Belegerfassung!H2995,"")</f>
        <v/>
      </c>
      <c r="M2987" t="str">
        <f>IFERROR(IF(Belegerfassung!E2995&lt;&gt;"",VLOOKUP(Belegerfassung!E2995,Abfrage!$L$2:$M$15,2,),""),"")</f>
        <v/>
      </c>
      <c r="N2987" t="str">
        <f t="shared" si="139"/>
        <v/>
      </c>
      <c r="O2987" t="str">
        <f t="shared" si="140"/>
        <v/>
      </c>
      <c r="P2987" t="str">
        <f>IF(Belegerfassung!G2995&lt;&gt;"",CONCATENATE(Belegerfassung!G2995,".pdf"),"")</f>
        <v/>
      </c>
    </row>
    <row r="2988" spans="1:16">
      <c r="A2988" t="str">
        <f>IF(Belegerfassung!C2996&lt;&gt;"",0,"")</f>
        <v/>
      </c>
      <c r="B2988" t="str">
        <f>IFERROR(VLOOKUP(Belegerfassung!I2996,Konten!A:D,2,FALSE),"")</f>
        <v/>
      </c>
      <c r="C2988" t="str">
        <f>IF(A2988&lt;&gt;"",TEXT(Belegerfassung!C2996,"TT.MM.JJJJ"),"")</f>
        <v/>
      </c>
      <c r="D2988" t="str">
        <f>IFERROR(VLOOKUP(Belegerfassung!A2996,Abfrage!$E$2:$F$20,2,FALSE),"")</f>
        <v/>
      </c>
      <c r="E2988" t="str">
        <f>IF(A2988&lt;&gt;"",Belegerfassung!B2996,"")</f>
        <v/>
      </c>
      <c r="F2988" t="str">
        <f>IF(Belegerfassung!L2996="","",IF(Belegerfassung!L2996&lt;&gt;"",IF(Belegerfassung!L2996&lt;&gt;"",IF(Belegerfassung!J2996&lt;&gt;0,VLOOKUP(Belegerfassung!L2996,Abfrage!$A$2:$C$19,2,),VLOOKUP(Belegerfassung!L2996,Abfrage!$A$2:$C$19,3,)),"")))</f>
        <v/>
      </c>
      <c r="G2988" t="str">
        <f t="shared" si="138"/>
        <v/>
      </c>
      <c r="H2988" s="31" t="str">
        <f>IF(A2988&lt;&gt;"",-Belegerfassung!J2996+Belegerfassung!K2996,"")</f>
        <v/>
      </c>
      <c r="I2988" s="49" t="str">
        <f>IFERROR(IF(H2988&lt;&gt;"",Belegerfassung!L2996*100,""),IF(OR(Belegerfassung!L2996="Leistung EU - Erlöse",Belegerfassung!L2996="Lieferungen EU-Erlöse",Belegerfassung!L2996="EUST",Belegerfassung!L2996="Bauleistungen 20%")=TRUE,"",MID(Belegerfassung!L2996,4,2)))</f>
        <v/>
      </c>
      <c r="J2988" s="6" t="str">
        <f>IF(A2988&lt;&gt;"",LEFT(Belegerfassung!D2996,40),"")</f>
        <v/>
      </c>
      <c r="K2988" t="str">
        <f>IF(A2988&lt;&gt;"",VLOOKUP(D2988,Abfrage!$F$2:$G$21,2,FALSE),"")</f>
        <v/>
      </c>
      <c r="L2988" s="6" t="str">
        <f>IF(Belegerfassung!H2996&lt;&gt;"",Belegerfassung!H2996,"")</f>
        <v/>
      </c>
      <c r="M2988" t="str">
        <f>IFERROR(IF(Belegerfassung!E2996&lt;&gt;"",VLOOKUP(Belegerfassung!E2996,Abfrage!$L$2:$M$15,2,),""),"")</f>
        <v/>
      </c>
      <c r="N2988" t="str">
        <f t="shared" si="139"/>
        <v/>
      </c>
      <c r="O2988" t="str">
        <f t="shared" si="140"/>
        <v/>
      </c>
      <c r="P2988" t="str">
        <f>IF(Belegerfassung!G2996&lt;&gt;"",CONCATENATE(Belegerfassung!G2996,".pdf"),"")</f>
        <v/>
      </c>
    </row>
    <row r="2989" spans="1:16">
      <c r="A2989" t="str">
        <f>IF(Belegerfassung!C2997&lt;&gt;"",0,"")</f>
        <v/>
      </c>
      <c r="B2989" t="str">
        <f>IFERROR(VLOOKUP(Belegerfassung!I2997,Konten!A:D,2,FALSE),"")</f>
        <v/>
      </c>
      <c r="C2989" t="str">
        <f>IF(A2989&lt;&gt;"",TEXT(Belegerfassung!C2997,"TT.MM.JJJJ"),"")</f>
        <v/>
      </c>
      <c r="D2989" t="str">
        <f>IFERROR(VLOOKUP(Belegerfassung!A2997,Abfrage!$E$2:$F$20,2,FALSE),"")</f>
        <v/>
      </c>
      <c r="E2989" t="str">
        <f>IF(A2989&lt;&gt;"",Belegerfassung!B2997,"")</f>
        <v/>
      </c>
      <c r="F2989" t="str">
        <f>IF(Belegerfassung!L2997="","",IF(Belegerfassung!L2997&lt;&gt;"",IF(Belegerfassung!L2997&lt;&gt;"",IF(Belegerfassung!J2997&lt;&gt;0,VLOOKUP(Belegerfassung!L2997,Abfrage!$A$2:$C$19,2,),VLOOKUP(Belegerfassung!L2997,Abfrage!$A$2:$C$19,3,)),"")))</f>
        <v/>
      </c>
      <c r="G2989" t="str">
        <f t="shared" si="138"/>
        <v/>
      </c>
      <c r="H2989" s="31" t="str">
        <f>IF(A2989&lt;&gt;"",-Belegerfassung!J2997+Belegerfassung!K2997,"")</f>
        <v/>
      </c>
      <c r="I2989" s="49" t="str">
        <f>IFERROR(IF(H2989&lt;&gt;"",Belegerfassung!L2997*100,""),IF(OR(Belegerfassung!L2997="Leistung EU - Erlöse",Belegerfassung!L2997="Lieferungen EU-Erlöse",Belegerfassung!L2997="EUST",Belegerfassung!L2997="Bauleistungen 20%")=TRUE,"",MID(Belegerfassung!L2997,4,2)))</f>
        <v/>
      </c>
      <c r="J2989" s="6" t="str">
        <f>IF(A2989&lt;&gt;"",LEFT(Belegerfassung!D2997,40),"")</f>
        <v/>
      </c>
      <c r="K2989" t="str">
        <f>IF(A2989&lt;&gt;"",VLOOKUP(D2989,Abfrage!$F$2:$G$21,2,FALSE),"")</f>
        <v/>
      </c>
      <c r="L2989" s="6" t="str">
        <f>IF(Belegerfassung!H2997&lt;&gt;"",Belegerfassung!H2997,"")</f>
        <v/>
      </c>
      <c r="M2989" t="str">
        <f>IFERROR(IF(Belegerfassung!E2997&lt;&gt;"",VLOOKUP(Belegerfassung!E2997,Abfrage!$L$2:$M$15,2,),""),"")</f>
        <v/>
      </c>
      <c r="N2989" t="str">
        <f t="shared" si="139"/>
        <v/>
      </c>
      <c r="O2989" t="str">
        <f t="shared" si="140"/>
        <v/>
      </c>
      <c r="P2989" t="str">
        <f>IF(Belegerfassung!G2997&lt;&gt;"",CONCATENATE(Belegerfassung!G2997,".pdf"),"")</f>
        <v/>
      </c>
    </row>
    <row r="2990" spans="1:16">
      <c r="A2990" t="str">
        <f>IF(Belegerfassung!C2998&lt;&gt;"",0,"")</f>
        <v/>
      </c>
      <c r="B2990" t="str">
        <f>IFERROR(VLOOKUP(Belegerfassung!I2998,Konten!A:D,2,FALSE),"")</f>
        <v/>
      </c>
      <c r="C2990" t="str">
        <f>IF(A2990&lt;&gt;"",TEXT(Belegerfassung!C2998,"TT.MM.JJJJ"),"")</f>
        <v/>
      </c>
      <c r="D2990" t="str">
        <f>IFERROR(VLOOKUP(Belegerfassung!A2998,Abfrage!$E$2:$F$20,2,FALSE),"")</f>
        <v/>
      </c>
      <c r="E2990" t="str">
        <f>IF(A2990&lt;&gt;"",Belegerfassung!B2998,"")</f>
        <v/>
      </c>
      <c r="F2990" t="str">
        <f>IF(Belegerfassung!L2998="","",IF(Belegerfassung!L2998&lt;&gt;"",IF(Belegerfassung!L2998&lt;&gt;"",IF(Belegerfassung!J2998&lt;&gt;0,VLOOKUP(Belegerfassung!L2998,Abfrage!$A$2:$C$19,2,),VLOOKUP(Belegerfassung!L2998,Abfrage!$A$2:$C$19,3,)),"")))</f>
        <v/>
      </c>
      <c r="G2990" t="str">
        <f t="shared" si="138"/>
        <v/>
      </c>
      <c r="H2990" s="31" t="str">
        <f>IF(A2990&lt;&gt;"",-Belegerfassung!J2998+Belegerfassung!K2998,"")</f>
        <v/>
      </c>
      <c r="I2990" s="49" t="str">
        <f>IFERROR(IF(H2990&lt;&gt;"",Belegerfassung!L2998*100,""),IF(OR(Belegerfassung!L2998="Leistung EU - Erlöse",Belegerfassung!L2998="Lieferungen EU-Erlöse",Belegerfassung!L2998="EUST",Belegerfassung!L2998="Bauleistungen 20%")=TRUE,"",MID(Belegerfassung!L2998,4,2)))</f>
        <v/>
      </c>
      <c r="J2990" s="6" t="str">
        <f>IF(A2990&lt;&gt;"",LEFT(Belegerfassung!D2998,40),"")</f>
        <v/>
      </c>
      <c r="K2990" t="str">
        <f>IF(A2990&lt;&gt;"",VLOOKUP(D2990,Abfrage!$F$2:$G$21,2,FALSE),"")</f>
        <v/>
      </c>
      <c r="L2990" s="6" t="str">
        <f>IF(Belegerfassung!H2998&lt;&gt;"",Belegerfassung!H2998,"")</f>
        <v/>
      </c>
      <c r="M2990" t="str">
        <f>IFERROR(IF(Belegerfassung!E2998&lt;&gt;"",VLOOKUP(Belegerfassung!E2998,Abfrage!$L$2:$M$15,2,),""),"")</f>
        <v/>
      </c>
      <c r="N2990" t="str">
        <f t="shared" si="139"/>
        <v/>
      </c>
      <c r="O2990" t="str">
        <f t="shared" si="140"/>
        <v/>
      </c>
      <c r="P2990" t="str">
        <f>IF(Belegerfassung!G2998&lt;&gt;"",CONCATENATE(Belegerfassung!G2998,".pdf"),"")</f>
        <v/>
      </c>
    </row>
    <row r="2991" spans="1:16">
      <c r="A2991" t="str">
        <f>IF(Belegerfassung!C2999&lt;&gt;"",0,"")</f>
        <v/>
      </c>
      <c r="B2991" t="str">
        <f>IFERROR(VLOOKUP(Belegerfassung!I2999,Konten!A:D,2,FALSE),"")</f>
        <v/>
      </c>
      <c r="C2991" t="str">
        <f>IF(A2991&lt;&gt;"",TEXT(Belegerfassung!C2999,"TT.MM.JJJJ"),"")</f>
        <v/>
      </c>
      <c r="D2991" t="str">
        <f>IFERROR(VLOOKUP(Belegerfassung!A2999,Abfrage!$E$2:$F$20,2,FALSE),"")</f>
        <v/>
      </c>
      <c r="E2991" t="str">
        <f>IF(A2991&lt;&gt;"",Belegerfassung!B2999,"")</f>
        <v/>
      </c>
      <c r="F2991" t="str">
        <f>IF(Belegerfassung!L2999="","",IF(Belegerfassung!L2999&lt;&gt;"",IF(Belegerfassung!L2999&lt;&gt;"",IF(Belegerfassung!J2999&lt;&gt;0,VLOOKUP(Belegerfassung!L2999,Abfrage!$A$2:$C$19,2,),VLOOKUP(Belegerfassung!L2999,Abfrage!$A$2:$C$19,3,)),"")))</f>
        <v/>
      </c>
      <c r="G2991" t="str">
        <f t="shared" si="138"/>
        <v/>
      </c>
      <c r="H2991" s="31" t="str">
        <f>IF(A2991&lt;&gt;"",-Belegerfassung!J2999+Belegerfassung!K2999,"")</f>
        <v/>
      </c>
      <c r="I2991" s="49" t="str">
        <f>IFERROR(IF(H2991&lt;&gt;"",Belegerfassung!L2999*100,""),IF(OR(Belegerfassung!L2999="Leistung EU - Erlöse",Belegerfassung!L2999="Lieferungen EU-Erlöse",Belegerfassung!L2999="EUST",Belegerfassung!L2999="Bauleistungen 20%")=TRUE,"",MID(Belegerfassung!L2999,4,2)))</f>
        <v/>
      </c>
      <c r="J2991" s="6" t="str">
        <f>IF(A2991&lt;&gt;"",LEFT(Belegerfassung!D2999,40),"")</f>
        <v/>
      </c>
      <c r="K2991" t="str">
        <f>IF(A2991&lt;&gt;"",VLOOKUP(D2991,Abfrage!$F$2:$G$21,2,FALSE),"")</f>
        <v/>
      </c>
      <c r="L2991" s="6" t="str">
        <f>IF(Belegerfassung!H2999&lt;&gt;"",Belegerfassung!H2999,"")</f>
        <v/>
      </c>
      <c r="M2991" t="str">
        <f>IFERROR(IF(Belegerfassung!E2999&lt;&gt;"",VLOOKUP(Belegerfassung!E2999,Abfrage!$L$2:$M$15,2,),""),"")</f>
        <v/>
      </c>
      <c r="N2991" t="str">
        <f t="shared" si="139"/>
        <v/>
      </c>
      <c r="O2991" t="str">
        <f t="shared" si="140"/>
        <v/>
      </c>
      <c r="P2991" t="str">
        <f>IF(Belegerfassung!G2999&lt;&gt;"",CONCATENATE(Belegerfassung!G2999,".pdf"),"")</f>
        <v/>
      </c>
    </row>
    <row r="2992" spans="1:16">
      <c r="A2992" t="str">
        <f>IF(Belegerfassung!C3000&lt;&gt;"",0,"")</f>
        <v/>
      </c>
      <c r="B2992" t="str">
        <f>IFERROR(VLOOKUP(Belegerfassung!I3000,Konten!A:D,2,FALSE),"")</f>
        <v/>
      </c>
      <c r="C2992" t="str">
        <f>IF(A2992&lt;&gt;"",TEXT(Belegerfassung!C3000,"TT.MM.JJJJ"),"")</f>
        <v/>
      </c>
      <c r="D2992" t="str">
        <f>IFERROR(VLOOKUP(Belegerfassung!A3000,Abfrage!$E$2:$F$20,2,FALSE),"")</f>
        <v/>
      </c>
      <c r="E2992" t="str">
        <f>IF(A2992&lt;&gt;"",Belegerfassung!B3000,"")</f>
        <v/>
      </c>
      <c r="F2992" t="str">
        <f>IF(Belegerfassung!L3000="","",IF(Belegerfassung!L3000&lt;&gt;"",IF(Belegerfassung!L3000&lt;&gt;"",IF(Belegerfassung!J3000&lt;&gt;0,VLOOKUP(Belegerfassung!L3000,Abfrage!$A$2:$C$19,2,),VLOOKUP(Belegerfassung!L3000,Abfrage!$A$2:$C$19,3,)),"")))</f>
        <v/>
      </c>
      <c r="G2992" t="str">
        <f t="shared" si="138"/>
        <v/>
      </c>
      <c r="H2992" s="31" t="str">
        <f>IF(A2992&lt;&gt;"",-Belegerfassung!J3000+Belegerfassung!K3000,"")</f>
        <v/>
      </c>
      <c r="I2992" s="49" t="str">
        <f>IFERROR(IF(H2992&lt;&gt;"",Belegerfassung!L3000*100,""),IF(OR(Belegerfassung!L3000="Leistung EU - Erlöse",Belegerfassung!L3000="Lieferungen EU-Erlöse",Belegerfassung!L3000="EUST",Belegerfassung!L3000="Bauleistungen 20%")=TRUE,"",MID(Belegerfassung!L3000,4,2)))</f>
        <v/>
      </c>
      <c r="J2992" s="6" t="str">
        <f>IF(A2992&lt;&gt;"",LEFT(Belegerfassung!D3000,40),"")</f>
        <v/>
      </c>
      <c r="K2992" t="str">
        <f>IF(A2992&lt;&gt;"",VLOOKUP(D2992,Abfrage!$F$2:$G$21,2,FALSE),"")</f>
        <v/>
      </c>
      <c r="L2992" s="6" t="str">
        <f>IF(Belegerfassung!H3000&lt;&gt;"",Belegerfassung!H3000,"")</f>
        <v/>
      </c>
      <c r="M2992" t="str">
        <f>IFERROR(IF(Belegerfassung!E3000&lt;&gt;"",VLOOKUP(Belegerfassung!E3000,Abfrage!$L$2:$M$15,2,),""),"")</f>
        <v/>
      </c>
      <c r="N2992" t="str">
        <f t="shared" si="139"/>
        <v/>
      </c>
      <c r="O2992" t="str">
        <f t="shared" si="140"/>
        <v/>
      </c>
      <c r="P2992" t="str">
        <f>IF(Belegerfassung!G3000&lt;&gt;"",CONCATENATE(Belegerfassung!G3000,".pdf"),"")</f>
        <v/>
      </c>
    </row>
    <row r="2993" spans="1:16">
      <c r="A2993" t="str">
        <f>IF(Belegerfassung!C3001&lt;&gt;"",0,"")</f>
        <v/>
      </c>
      <c r="B2993" t="str">
        <f>IFERROR(VLOOKUP(Belegerfassung!I3001,Konten!A:D,2,FALSE),"")</f>
        <v/>
      </c>
      <c r="C2993" t="str">
        <f>IF(A2993&lt;&gt;"",TEXT(Belegerfassung!C3001,"TT.MM.JJJJ"),"")</f>
        <v/>
      </c>
      <c r="D2993" t="str">
        <f>IFERROR(VLOOKUP(Belegerfassung!A3001,Abfrage!$E$2:$F$20,2,FALSE),"")</f>
        <v/>
      </c>
      <c r="E2993" t="str">
        <f>IF(A2993&lt;&gt;"",Belegerfassung!B3001,"")</f>
        <v/>
      </c>
      <c r="F2993" t="str">
        <f>IF(Belegerfassung!L3001="","",IF(Belegerfassung!L3001&lt;&gt;"",IF(Belegerfassung!L3001&lt;&gt;"",IF(Belegerfassung!J3001&lt;&gt;0,VLOOKUP(Belegerfassung!L3001,Abfrage!$A$2:$C$19,2,),VLOOKUP(Belegerfassung!L3001,Abfrage!$A$2:$C$19,3,)),"")))</f>
        <v/>
      </c>
      <c r="G2993" t="str">
        <f t="shared" si="138"/>
        <v/>
      </c>
      <c r="H2993" s="31" t="str">
        <f>IF(A2993&lt;&gt;"",-Belegerfassung!J3001+Belegerfassung!K3001,"")</f>
        <v/>
      </c>
      <c r="I2993" s="49" t="str">
        <f>IFERROR(IF(H2993&lt;&gt;"",Belegerfassung!L3001*100,""),IF(OR(Belegerfassung!L3001="Leistung EU - Erlöse",Belegerfassung!L3001="Lieferungen EU-Erlöse",Belegerfassung!L3001="EUST",Belegerfassung!L3001="Bauleistungen 20%")=TRUE,"",MID(Belegerfassung!L3001,4,2)))</f>
        <v/>
      </c>
      <c r="J2993" s="6" t="str">
        <f>IF(A2993&lt;&gt;"",LEFT(Belegerfassung!D3001,40),"")</f>
        <v/>
      </c>
      <c r="K2993" t="str">
        <f>IF(A2993&lt;&gt;"",VLOOKUP(D2993,Abfrage!$F$2:$G$21,2,FALSE),"")</f>
        <v/>
      </c>
      <c r="L2993" s="6" t="str">
        <f>IF(Belegerfassung!H3001&lt;&gt;"",Belegerfassung!H3001,"")</f>
        <v/>
      </c>
      <c r="M2993" t="str">
        <f>IFERROR(IF(Belegerfassung!E3001&lt;&gt;"",VLOOKUP(Belegerfassung!E3001,Abfrage!$L$2:$M$15,2,),""),"")</f>
        <v/>
      </c>
      <c r="N2993" t="str">
        <f t="shared" si="139"/>
        <v/>
      </c>
      <c r="O2993" t="str">
        <f t="shared" si="140"/>
        <v/>
      </c>
      <c r="P2993" t="str">
        <f>IF(Belegerfassung!G3001&lt;&gt;"",CONCATENATE(Belegerfassung!G3001,".pdf"),"")</f>
        <v/>
      </c>
    </row>
    <row r="2994" spans="1:16">
      <c r="A2994" t="str">
        <f>IF(Belegerfassung!C3002&lt;&gt;"",0,"")</f>
        <v/>
      </c>
      <c r="B2994" t="str">
        <f>IFERROR(VLOOKUP(Belegerfassung!I3002,Konten!A:D,2,FALSE),"")</f>
        <v/>
      </c>
      <c r="C2994" t="str">
        <f>IF(A2994&lt;&gt;"",TEXT(Belegerfassung!C3002,"TT.MM.JJJJ"),"")</f>
        <v/>
      </c>
      <c r="D2994" t="str">
        <f>IFERROR(VLOOKUP(Belegerfassung!A3002,Abfrage!$E$2:$F$20,2,FALSE),"")</f>
        <v/>
      </c>
      <c r="E2994" t="str">
        <f>IF(A2994&lt;&gt;"",Belegerfassung!B3002,"")</f>
        <v/>
      </c>
      <c r="F2994" t="str">
        <f>IF(Belegerfassung!L3002="","",IF(Belegerfassung!L3002&lt;&gt;"",IF(Belegerfassung!L3002&lt;&gt;"",IF(Belegerfassung!J3002&lt;&gt;0,VLOOKUP(Belegerfassung!L3002,Abfrage!$A$2:$C$19,2,),VLOOKUP(Belegerfassung!L3002,Abfrage!$A$2:$C$19,3,)),"")))</f>
        <v/>
      </c>
      <c r="G2994" t="str">
        <f t="shared" si="138"/>
        <v/>
      </c>
      <c r="H2994" s="31" t="str">
        <f>IF(A2994&lt;&gt;"",-Belegerfassung!J3002+Belegerfassung!K3002,"")</f>
        <v/>
      </c>
      <c r="I2994" s="49" t="str">
        <f>IFERROR(IF(H2994&lt;&gt;"",Belegerfassung!L3002*100,""),IF(OR(Belegerfassung!L3002="Leistung EU - Erlöse",Belegerfassung!L3002="Lieferungen EU-Erlöse",Belegerfassung!L3002="EUST",Belegerfassung!L3002="Bauleistungen 20%")=TRUE,"",MID(Belegerfassung!L3002,4,2)))</f>
        <v/>
      </c>
      <c r="J2994" s="6" t="str">
        <f>IF(A2994&lt;&gt;"",LEFT(Belegerfassung!D3002,40),"")</f>
        <v/>
      </c>
      <c r="K2994" t="str">
        <f>IF(A2994&lt;&gt;"",VLOOKUP(D2994,Abfrage!$F$2:$G$21,2,FALSE),"")</f>
        <v/>
      </c>
      <c r="L2994" s="6" t="str">
        <f>IF(Belegerfassung!H3002&lt;&gt;"",Belegerfassung!H3002,"")</f>
        <v/>
      </c>
      <c r="M2994" t="str">
        <f>IFERROR(IF(Belegerfassung!E3002&lt;&gt;"",VLOOKUP(Belegerfassung!E3002,Abfrage!$L$2:$M$15,2,),""),"")</f>
        <v/>
      </c>
      <c r="N2994" t="str">
        <f t="shared" si="139"/>
        <v/>
      </c>
      <c r="O2994" t="str">
        <f t="shared" si="140"/>
        <v/>
      </c>
      <c r="P2994" t="str">
        <f>IF(Belegerfassung!G3002&lt;&gt;"",CONCATENATE(Belegerfassung!G3002,".pdf"),"")</f>
        <v/>
      </c>
    </row>
    <row r="2995" spans="1:16">
      <c r="A2995" t="str">
        <f>IF(Belegerfassung!C3003&lt;&gt;"",0,"")</f>
        <v/>
      </c>
      <c r="B2995" t="str">
        <f>IFERROR(VLOOKUP(Belegerfassung!I3003,Konten!A:D,2,FALSE),"")</f>
        <v/>
      </c>
      <c r="C2995" t="str">
        <f>IF(A2995&lt;&gt;"",TEXT(Belegerfassung!C3003,"TT.MM.JJJJ"),"")</f>
        <v/>
      </c>
      <c r="D2995" t="str">
        <f>IFERROR(VLOOKUP(Belegerfassung!A3003,Abfrage!$E$2:$F$20,2,FALSE),"")</f>
        <v/>
      </c>
      <c r="E2995" t="str">
        <f>IF(A2995&lt;&gt;"",Belegerfassung!B3003,"")</f>
        <v/>
      </c>
      <c r="F2995" t="str">
        <f>IF(Belegerfassung!L3003="","",IF(Belegerfassung!L3003&lt;&gt;"",IF(Belegerfassung!L3003&lt;&gt;"",IF(Belegerfassung!J3003&lt;&gt;0,VLOOKUP(Belegerfassung!L3003,Abfrage!$A$2:$C$19,2,),VLOOKUP(Belegerfassung!L3003,Abfrage!$A$2:$C$19,3,)),"")))</f>
        <v/>
      </c>
      <c r="G2995" t="str">
        <f t="shared" si="138"/>
        <v/>
      </c>
      <c r="H2995" s="31" t="str">
        <f>IF(A2995&lt;&gt;"",-Belegerfassung!J3003+Belegerfassung!K3003,"")</f>
        <v/>
      </c>
      <c r="I2995" s="49" t="str">
        <f>IFERROR(IF(H2995&lt;&gt;"",Belegerfassung!L3003*100,""),IF(OR(Belegerfassung!L3003="Leistung EU - Erlöse",Belegerfassung!L3003="Lieferungen EU-Erlöse",Belegerfassung!L3003="EUST",Belegerfassung!L3003="Bauleistungen 20%")=TRUE,"",MID(Belegerfassung!L3003,4,2)))</f>
        <v/>
      </c>
      <c r="J2995" s="6" t="str">
        <f>IF(A2995&lt;&gt;"",LEFT(Belegerfassung!D3003,40),"")</f>
        <v/>
      </c>
      <c r="K2995" t="str">
        <f>IF(A2995&lt;&gt;"",VLOOKUP(D2995,Abfrage!$F$2:$G$21,2,FALSE),"")</f>
        <v/>
      </c>
      <c r="L2995" s="6" t="str">
        <f>IF(Belegerfassung!H3003&lt;&gt;"",Belegerfassung!H3003,"")</f>
        <v/>
      </c>
      <c r="M2995" t="str">
        <f>IFERROR(IF(Belegerfassung!E3003&lt;&gt;"",VLOOKUP(Belegerfassung!E3003,Abfrage!$L$2:$M$15,2,),""),"")</f>
        <v/>
      </c>
      <c r="N2995" t="str">
        <f t="shared" si="139"/>
        <v/>
      </c>
      <c r="O2995" t="str">
        <f t="shared" si="140"/>
        <v/>
      </c>
      <c r="P2995" t="str">
        <f>IF(Belegerfassung!G3003&lt;&gt;"",CONCATENATE(Belegerfassung!G3003,".pdf"),"")</f>
        <v/>
      </c>
    </row>
    <row r="2996" spans="1:16">
      <c r="A2996" t="str">
        <f>IF(Belegerfassung!C3004&lt;&gt;"",0,"")</f>
        <v/>
      </c>
      <c r="B2996" t="str">
        <f>IFERROR(VLOOKUP(Belegerfassung!I3004,Konten!A:D,2,FALSE),"")</f>
        <v/>
      </c>
      <c r="C2996" t="str">
        <f>IF(A2996&lt;&gt;"",TEXT(Belegerfassung!C3004,"TT.MM.JJJJ"),"")</f>
        <v/>
      </c>
      <c r="D2996" t="str">
        <f>IFERROR(VLOOKUP(Belegerfassung!A3004,Abfrage!$E$2:$F$20,2,FALSE),"")</f>
        <v/>
      </c>
      <c r="E2996" t="str">
        <f>IF(A2996&lt;&gt;"",Belegerfassung!B3004,"")</f>
        <v/>
      </c>
      <c r="F2996" t="str">
        <f>IF(Belegerfassung!L3004="","",IF(Belegerfassung!L3004&lt;&gt;"",IF(Belegerfassung!L3004&lt;&gt;"",IF(Belegerfassung!J3004&lt;&gt;0,VLOOKUP(Belegerfassung!L3004,Abfrage!$A$2:$C$19,2,),VLOOKUP(Belegerfassung!L3004,Abfrage!$A$2:$C$19,3,)),"")))</f>
        <v/>
      </c>
      <c r="G2996" t="str">
        <f t="shared" si="138"/>
        <v/>
      </c>
      <c r="H2996" s="31" t="str">
        <f>IF(A2996&lt;&gt;"",-Belegerfassung!J3004+Belegerfassung!K3004,"")</f>
        <v/>
      </c>
      <c r="I2996" s="49" t="str">
        <f>IFERROR(IF(H2996&lt;&gt;"",Belegerfassung!L3004*100,""),IF(OR(Belegerfassung!L3004="Leistung EU - Erlöse",Belegerfassung!L3004="Lieferungen EU-Erlöse",Belegerfassung!L3004="EUST",Belegerfassung!L3004="Bauleistungen 20%")=TRUE,"",MID(Belegerfassung!L3004,4,2)))</f>
        <v/>
      </c>
      <c r="J2996" s="6" t="str">
        <f>IF(A2996&lt;&gt;"",LEFT(Belegerfassung!D3004,40),"")</f>
        <v/>
      </c>
      <c r="K2996" t="str">
        <f>IF(A2996&lt;&gt;"",VLOOKUP(D2996,Abfrage!$F$2:$G$21,2,FALSE),"")</f>
        <v/>
      </c>
      <c r="L2996" s="6" t="str">
        <f>IF(Belegerfassung!H3004&lt;&gt;"",Belegerfassung!H3004,"")</f>
        <v/>
      </c>
      <c r="M2996" t="str">
        <f>IFERROR(IF(Belegerfassung!E3004&lt;&gt;"",VLOOKUP(Belegerfassung!E3004,Abfrage!$L$2:$M$15,2,),""),"")</f>
        <v/>
      </c>
      <c r="N2996" t="str">
        <f t="shared" si="139"/>
        <v/>
      </c>
      <c r="O2996" t="str">
        <f t="shared" si="140"/>
        <v/>
      </c>
      <c r="P2996" t="str">
        <f>IF(Belegerfassung!G3004&lt;&gt;"",CONCATENATE(Belegerfassung!G3004,".pdf"),"")</f>
        <v/>
      </c>
    </row>
    <row r="2997" spans="1:16">
      <c r="A2997" t="str">
        <f>IF(Belegerfassung!C3005&lt;&gt;"",0,"")</f>
        <v/>
      </c>
      <c r="B2997" t="str">
        <f>IFERROR(VLOOKUP(Belegerfassung!I3005,Konten!A:D,2,FALSE),"")</f>
        <v/>
      </c>
      <c r="C2997" t="str">
        <f>IF(A2997&lt;&gt;"",TEXT(Belegerfassung!C3005,"TT.MM.JJJJ"),"")</f>
        <v/>
      </c>
      <c r="D2997" t="str">
        <f>IFERROR(VLOOKUP(Belegerfassung!A3005,Abfrage!$E$2:$F$20,2,FALSE),"")</f>
        <v/>
      </c>
      <c r="E2997" t="str">
        <f>IF(A2997&lt;&gt;"",Belegerfassung!B3005,"")</f>
        <v/>
      </c>
      <c r="F2997" t="str">
        <f>IF(Belegerfassung!L3005="","",IF(Belegerfassung!L3005&lt;&gt;"",IF(Belegerfassung!L3005&lt;&gt;"",IF(Belegerfassung!J3005&lt;&gt;0,VLOOKUP(Belegerfassung!L3005,Abfrage!$A$2:$C$19,2,),VLOOKUP(Belegerfassung!L3005,Abfrage!$A$2:$C$19,3,)),"")))</f>
        <v/>
      </c>
      <c r="G2997" t="str">
        <f t="shared" si="138"/>
        <v/>
      </c>
      <c r="H2997" s="31" t="str">
        <f>IF(A2997&lt;&gt;"",-Belegerfassung!J3005+Belegerfassung!K3005,"")</f>
        <v/>
      </c>
      <c r="I2997" s="49" t="str">
        <f>IFERROR(IF(H2997&lt;&gt;"",Belegerfassung!L3005*100,""),IF(OR(Belegerfassung!L3005="Leistung EU - Erlöse",Belegerfassung!L3005="Lieferungen EU-Erlöse",Belegerfassung!L3005="EUST",Belegerfassung!L3005="Bauleistungen 20%")=TRUE,"",MID(Belegerfassung!L3005,4,2)))</f>
        <v/>
      </c>
      <c r="J2997" s="6" t="str">
        <f>IF(A2997&lt;&gt;"",LEFT(Belegerfassung!D3005,40),"")</f>
        <v/>
      </c>
      <c r="K2997" t="str">
        <f>IF(A2997&lt;&gt;"",VLOOKUP(D2997,Abfrage!$F$2:$G$21,2,FALSE),"")</f>
        <v/>
      </c>
      <c r="L2997" s="6" t="str">
        <f>IF(Belegerfassung!H3005&lt;&gt;"",Belegerfassung!H3005,"")</f>
        <v/>
      </c>
      <c r="M2997" t="str">
        <f>IFERROR(IF(Belegerfassung!E3005&lt;&gt;"",VLOOKUP(Belegerfassung!E3005,Abfrage!$L$2:$M$15,2,),""),"")</f>
        <v/>
      </c>
      <c r="N2997" t="str">
        <f t="shared" si="139"/>
        <v/>
      </c>
      <c r="O2997" t="str">
        <f t="shared" si="140"/>
        <v/>
      </c>
      <c r="P2997" t="str">
        <f>IF(Belegerfassung!G3005&lt;&gt;"",CONCATENATE(Belegerfassung!G3005,".pdf"),"")</f>
        <v/>
      </c>
    </row>
    <row r="2998" spans="1:16">
      <c r="A2998" t="str">
        <f>IF(Belegerfassung!C3006&lt;&gt;"",0,"")</f>
        <v/>
      </c>
      <c r="B2998" t="str">
        <f>IFERROR(VLOOKUP(Belegerfassung!I3006,Konten!A:D,2,FALSE),"")</f>
        <v/>
      </c>
      <c r="C2998" t="str">
        <f>IF(A2998&lt;&gt;"",TEXT(Belegerfassung!C3006,"TT.MM.JJJJ"),"")</f>
        <v/>
      </c>
      <c r="D2998" t="str">
        <f>IFERROR(VLOOKUP(Belegerfassung!A3006,Abfrage!$E$2:$F$20,2,FALSE),"")</f>
        <v/>
      </c>
      <c r="E2998" t="str">
        <f>IF(A2998&lt;&gt;"",Belegerfassung!B3006,"")</f>
        <v/>
      </c>
      <c r="F2998" t="str">
        <f>IF(Belegerfassung!L3006="","",IF(Belegerfassung!L3006&lt;&gt;"",IF(Belegerfassung!L3006&lt;&gt;"",IF(Belegerfassung!J3006&lt;&gt;0,VLOOKUP(Belegerfassung!L3006,Abfrage!$A$2:$C$19,2,),VLOOKUP(Belegerfassung!L3006,Abfrage!$A$2:$C$19,3,)),"")))</f>
        <v/>
      </c>
      <c r="G2998" t="str">
        <f t="shared" si="138"/>
        <v/>
      </c>
      <c r="H2998" s="31" t="str">
        <f>IF(A2998&lt;&gt;"",-Belegerfassung!J3006+Belegerfassung!K3006,"")</f>
        <v/>
      </c>
      <c r="I2998" s="49" t="str">
        <f>IFERROR(IF(H2998&lt;&gt;"",Belegerfassung!L3006*100,""),IF(OR(Belegerfassung!L3006="Leistung EU - Erlöse",Belegerfassung!L3006="Lieferungen EU-Erlöse",Belegerfassung!L3006="EUST",Belegerfassung!L3006="Bauleistungen 20%")=TRUE,"",MID(Belegerfassung!L3006,4,2)))</f>
        <v/>
      </c>
      <c r="J2998" s="6" t="str">
        <f>IF(A2998&lt;&gt;"",LEFT(Belegerfassung!D3006,40),"")</f>
        <v/>
      </c>
      <c r="K2998" t="str">
        <f>IF(A2998&lt;&gt;"",VLOOKUP(D2998,Abfrage!$F$2:$G$21,2,FALSE),"")</f>
        <v/>
      </c>
      <c r="L2998" s="6" t="str">
        <f>IF(Belegerfassung!H3006&lt;&gt;"",Belegerfassung!H3006,"")</f>
        <v/>
      </c>
      <c r="M2998" t="str">
        <f>IFERROR(IF(Belegerfassung!E3006&lt;&gt;"",VLOOKUP(Belegerfassung!E3006,Abfrage!$L$2:$M$15,2,),""),"")</f>
        <v/>
      </c>
      <c r="N2998" t="str">
        <f t="shared" si="139"/>
        <v/>
      </c>
      <c r="O2998" t="str">
        <f t="shared" si="140"/>
        <v/>
      </c>
      <c r="P2998" t="str">
        <f>IF(Belegerfassung!G3006&lt;&gt;"",CONCATENATE(Belegerfassung!G3006,".pdf"),"")</f>
        <v/>
      </c>
    </row>
    <row r="2999" spans="1:16">
      <c r="A2999" t="str">
        <f>IF(Belegerfassung!C3007&lt;&gt;"",0,"")</f>
        <v/>
      </c>
      <c r="B2999" t="str">
        <f>IFERROR(VLOOKUP(Belegerfassung!I3007,Konten!A:D,2,FALSE),"")</f>
        <v/>
      </c>
      <c r="C2999" t="str">
        <f>IF(A2999&lt;&gt;"",TEXT(Belegerfassung!C3007,"TT.MM.JJJJ"),"")</f>
        <v/>
      </c>
      <c r="D2999" t="str">
        <f>IFERROR(VLOOKUP(Belegerfassung!A3007,Abfrage!$E$2:$F$20,2,FALSE),"")</f>
        <v/>
      </c>
      <c r="E2999" t="str">
        <f>IF(A2999&lt;&gt;"",Belegerfassung!B3007,"")</f>
        <v/>
      </c>
      <c r="F2999" t="str">
        <f>IF(Belegerfassung!L3007="","",IF(Belegerfassung!L3007&lt;&gt;"",IF(Belegerfassung!L3007&lt;&gt;"",IF(Belegerfassung!J3007&lt;&gt;0,VLOOKUP(Belegerfassung!L3007,Abfrage!$A$2:$C$19,2,),VLOOKUP(Belegerfassung!L3007,Abfrage!$A$2:$C$19,3,)),"")))</f>
        <v/>
      </c>
      <c r="G2999" t="str">
        <f t="shared" si="138"/>
        <v/>
      </c>
      <c r="H2999" s="31" t="str">
        <f>IF(A2999&lt;&gt;"",-Belegerfassung!J3007+Belegerfassung!K3007,"")</f>
        <v/>
      </c>
      <c r="I2999" s="49" t="str">
        <f>IFERROR(IF(H2999&lt;&gt;"",Belegerfassung!L3007*100,""),IF(OR(Belegerfassung!L3007="Leistung EU - Erlöse",Belegerfassung!L3007="Lieferungen EU-Erlöse",Belegerfassung!L3007="EUST",Belegerfassung!L3007="Bauleistungen 20%")=TRUE,"",MID(Belegerfassung!L3007,4,2)))</f>
        <v/>
      </c>
      <c r="J2999" s="6" t="str">
        <f>IF(A2999&lt;&gt;"",LEFT(Belegerfassung!D3007,40),"")</f>
        <v/>
      </c>
      <c r="K2999" t="str">
        <f>IF(A2999&lt;&gt;"",VLOOKUP(D2999,Abfrage!$F$2:$G$21,2,FALSE),"")</f>
        <v/>
      </c>
      <c r="L2999" s="6" t="str">
        <f>IF(Belegerfassung!H3007&lt;&gt;"",Belegerfassung!H3007,"")</f>
        <v/>
      </c>
      <c r="M2999" t="str">
        <f>IFERROR(IF(Belegerfassung!E3007&lt;&gt;"",VLOOKUP(Belegerfassung!E3007,Abfrage!$L$2:$M$15,2,),""),"")</f>
        <v/>
      </c>
      <c r="N2999" t="str">
        <f t="shared" si="139"/>
        <v/>
      </c>
      <c r="O2999" t="str">
        <f t="shared" si="140"/>
        <v/>
      </c>
      <c r="P2999" t="str">
        <f>IF(Belegerfassung!G3007&lt;&gt;"",CONCATENATE(Belegerfassung!G3007,".pdf"),"")</f>
        <v/>
      </c>
    </row>
    <row r="3000" spans="1:16">
      <c r="A3000" t="str">
        <f>IF(Belegerfassung!C3008&lt;&gt;"",0,"")</f>
        <v/>
      </c>
      <c r="B3000" t="str">
        <f>IFERROR(VLOOKUP(Belegerfassung!I3008,Konten!A:D,2,FALSE),"")</f>
        <v/>
      </c>
      <c r="C3000" t="str">
        <f>IF(A3000&lt;&gt;"",TEXT(Belegerfassung!C3008,"TT.MM.JJJJ"),"")</f>
        <v/>
      </c>
      <c r="D3000" t="str">
        <f>IFERROR(VLOOKUP(Belegerfassung!A3008,Abfrage!$E$2:$F$20,2,FALSE),"")</f>
        <v/>
      </c>
      <c r="E3000" t="str">
        <f>IF(A3000&lt;&gt;"",Belegerfassung!B3008,"")</f>
        <v/>
      </c>
      <c r="F3000" t="str">
        <f>IF(Belegerfassung!L3008="","",IF(Belegerfassung!L3008&lt;&gt;"",IF(Belegerfassung!L3008&lt;&gt;"",IF(Belegerfassung!J3008&lt;&gt;0,VLOOKUP(Belegerfassung!L3008,Abfrage!$A$2:$C$19,2,),VLOOKUP(Belegerfassung!L3008,Abfrage!$A$2:$C$19,3,)),"")))</f>
        <v/>
      </c>
      <c r="G3000" t="str">
        <f t="shared" si="138"/>
        <v/>
      </c>
      <c r="H3000" s="31" t="str">
        <f>IF(A3000&lt;&gt;"",-Belegerfassung!J3008+Belegerfassung!K3008,"")</f>
        <v/>
      </c>
      <c r="I3000" s="49" t="str">
        <f>IFERROR(IF(H3000&lt;&gt;"",Belegerfassung!L3008*100,""),IF(OR(Belegerfassung!L3008="Leistung EU - Erlöse",Belegerfassung!L3008="Lieferungen EU-Erlöse",Belegerfassung!L3008="EUST",Belegerfassung!L3008="Bauleistungen 20%")=TRUE,"",MID(Belegerfassung!L3008,4,2)))</f>
        <v/>
      </c>
      <c r="J3000" s="6" t="str">
        <f>IF(A3000&lt;&gt;"",LEFT(Belegerfassung!D3008,40),"")</f>
        <v/>
      </c>
      <c r="K3000" t="str">
        <f>IF(A3000&lt;&gt;"",VLOOKUP(D3000,Abfrage!$F$2:$G$21,2,FALSE),"")</f>
        <v/>
      </c>
      <c r="L3000" s="6" t="str">
        <f>IF(Belegerfassung!H3008&lt;&gt;"",Belegerfassung!H3008,"")</f>
        <v/>
      </c>
      <c r="M3000" t="str">
        <f>IFERROR(IF(Belegerfassung!E3008&lt;&gt;"",VLOOKUP(Belegerfassung!E3008,Abfrage!$L$2:$M$15,2,),""),"")</f>
        <v/>
      </c>
      <c r="N3000" t="str">
        <f t="shared" si="139"/>
        <v/>
      </c>
      <c r="O3000" t="str">
        <f t="shared" si="140"/>
        <v/>
      </c>
      <c r="P3000" t="str">
        <f>IF(Belegerfassung!G3008&lt;&gt;"",CONCATENATE(Belegerfassung!G3008,".pdf"),"")</f>
        <v/>
      </c>
    </row>
    <row r="3001" spans="1:16">
      <c r="A3001" t="str">
        <f>IF(Belegerfassung!C3009&lt;&gt;"",0,"")</f>
        <v/>
      </c>
      <c r="B3001" t="str">
        <f>IFERROR(VLOOKUP(Belegerfassung!I3009,Konten!A:D,2,FALSE),"")</f>
        <v/>
      </c>
      <c r="C3001" t="str">
        <f>IF(A3001&lt;&gt;"",TEXT(Belegerfassung!C3009,"TT.MM.JJJJ"),"")</f>
        <v/>
      </c>
      <c r="D3001" t="str">
        <f>IFERROR(VLOOKUP(Belegerfassung!A3009,Abfrage!$E$2:$F$20,2,FALSE),"")</f>
        <v/>
      </c>
      <c r="E3001" t="str">
        <f>IF(A3001&lt;&gt;"",Belegerfassung!B3009,"")</f>
        <v/>
      </c>
      <c r="F3001" t="str">
        <f>IF(Belegerfassung!L3009="","",IF(Belegerfassung!L3009&lt;&gt;"",IF(Belegerfassung!L3009&lt;&gt;"",IF(Belegerfassung!J3009&lt;&gt;0,VLOOKUP(Belegerfassung!L3009,Abfrage!$A$2:$C$19,2,),VLOOKUP(Belegerfassung!L3009,Abfrage!$A$2:$C$19,3,)),"")))</f>
        <v/>
      </c>
      <c r="G3001" t="str">
        <f t="shared" si="138"/>
        <v/>
      </c>
      <c r="H3001" s="31" t="str">
        <f>IF(A3001&lt;&gt;"",-Belegerfassung!J3009+Belegerfassung!K3009,"")</f>
        <v/>
      </c>
      <c r="I3001" s="49" t="str">
        <f>IFERROR(IF(H3001&lt;&gt;"",Belegerfassung!L3009*100,""),IF(OR(Belegerfassung!L3009="Leistung EU - Erlöse",Belegerfassung!L3009="Lieferungen EU-Erlöse",Belegerfassung!L3009="EUST",Belegerfassung!L3009="Bauleistungen 20%")=TRUE,"",MID(Belegerfassung!L3009,4,2)))</f>
        <v/>
      </c>
      <c r="J3001" s="6" t="str">
        <f>IF(A3001&lt;&gt;"",LEFT(Belegerfassung!D3009,40),"")</f>
        <v/>
      </c>
      <c r="K3001" t="str">
        <f>IF(A3001&lt;&gt;"",VLOOKUP(D3001,Abfrage!$F$2:$G$21,2,FALSE),"")</f>
        <v/>
      </c>
      <c r="L3001" s="6" t="str">
        <f>IF(Belegerfassung!H3009&lt;&gt;"",Belegerfassung!H3009,"")</f>
        <v/>
      </c>
      <c r="M3001" t="str">
        <f>IFERROR(IF(Belegerfassung!E3009&lt;&gt;"",VLOOKUP(Belegerfassung!E3009,Abfrage!$L$2:$M$15,2,),""),"")</f>
        <v/>
      </c>
      <c r="N3001" t="str">
        <f t="shared" si="139"/>
        <v/>
      </c>
      <c r="O3001" t="str">
        <f t="shared" si="140"/>
        <v/>
      </c>
      <c r="P3001" t="str">
        <f>IF(Belegerfassung!G3009&lt;&gt;"",CONCATENATE(Belegerfassung!G3009,".pdf"),"")</f>
        <v/>
      </c>
    </row>
    <row r="3002" spans="1:16">
      <c r="A3002" t="str">
        <f>IF(Belegerfassung!C3010&lt;&gt;"",0,"")</f>
        <v/>
      </c>
      <c r="B3002" t="str">
        <f>IFERROR(VLOOKUP(Belegerfassung!I3010,Konten!A:D,2,FALSE),"")</f>
        <v/>
      </c>
      <c r="C3002" t="str">
        <f>IF(A3002&lt;&gt;"",TEXT(Belegerfassung!C3010,"TT.MM.JJJJ"),"")</f>
        <v/>
      </c>
      <c r="D3002" t="str">
        <f>IFERROR(VLOOKUP(Belegerfassung!A3010,Abfrage!$E$2:$F$20,2,FALSE),"")</f>
        <v/>
      </c>
      <c r="E3002" t="str">
        <f>IF(A3002&lt;&gt;"",Belegerfassung!B3010,"")</f>
        <v/>
      </c>
      <c r="F3002" t="str">
        <f>IF(Belegerfassung!L3010="","",IF(Belegerfassung!L3010&lt;&gt;"",IF(Belegerfassung!L3010&lt;&gt;"",IF(Belegerfassung!J3010&lt;&gt;0,VLOOKUP(Belegerfassung!L3010,Abfrage!$A$2:$C$19,2,),VLOOKUP(Belegerfassung!L3010,Abfrage!$A$2:$C$19,3,)),"")))</f>
        <v/>
      </c>
      <c r="G3002" t="str">
        <f t="shared" si="138"/>
        <v/>
      </c>
      <c r="H3002" s="31" t="str">
        <f>IF(A3002&lt;&gt;"",-Belegerfassung!J3010+Belegerfassung!K3010,"")</f>
        <v/>
      </c>
      <c r="I3002" s="49" t="str">
        <f>IFERROR(IF(H3002&lt;&gt;"",Belegerfassung!L3010*100,""),IF(OR(Belegerfassung!L3010="Leistung EU - Erlöse",Belegerfassung!L3010="Lieferungen EU-Erlöse",Belegerfassung!L3010="EUST",Belegerfassung!L3010="Bauleistungen 20%")=TRUE,"",MID(Belegerfassung!L3010,4,2)))</f>
        <v/>
      </c>
      <c r="J3002" s="6" t="str">
        <f>IF(A3002&lt;&gt;"",LEFT(Belegerfassung!D3010,40),"")</f>
        <v/>
      </c>
      <c r="K3002" t="str">
        <f>IF(A3002&lt;&gt;"",VLOOKUP(D3002,Abfrage!$F$2:$G$21,2,FALSE),"")</f>
        <v/>
      </c>
      <c r="L3002" s="6" t="str">
        <f>IF(Belegerfassung!H3010&lt;&gt;"",Belegerfassung!H3010,"")</f>
        <v/>
      </c>
      <c r="M3002" t="str">
        <f>IFERROR(IF(Belegerfassung!E3010&lt;&gt;"",VLOOKUP(Belegerfassung!E3010,Abfrage!$L$2:$M$15,2,),""),"")</f>
        <v/>
      </c>
      <c r="N3002" t="str">
        <f t="shared" si="139"/>
        <v/>
      </c>
      <c r="O3002" t="str">
        <f t="shared" si="140"/>
        <v/>
      </c>
      <c r="P3002" t="str">
        <f>IF(Belegerfassung!G3010&lt;&gt;"",CONCATENATE(Belegerfassung!G3010,".pdf"),"")</f>
        <v/>
      </c>
    </row>
    <row r="3003" spans="1:16">
      <c r="A3003" t="str">
        <f>IF(Belegerfassung!C3011&lt;&gt;"",0,"")</f>
        <v/>
      </c>
      <c r="B3003" t="str">
        <f>IFERROR(VLOOKUP(Belegerfassung!I3011,Konten!A:D,2,FALSE),"")</f>
        <v/>
      </c>
      <c r="C3003" t="str">
        <f>IF(A3003&lt;&gt;"",TEXT(Belegerfassung!C3011,"TT.MM.JJJJ"),"")</f>
        <v/>
      </c>
      <c r="D3003" t="str">
        <f>IFERROR(VLOOKUP(Belegerfassung!A3011,Abfrage!$E$2:$F$20,2,FALSE),"")</f>
        <v/>
      </c>
      <c r="E3003" t="str">
        <f>IF(A3003&lt;&gt;"",Belegerfassung!B3011,"")</f>
        <v/>
      </c>
      <c r="F3003" t="str">
        <f>IF(Belegerfassung!L3011="","",IF(Belegerfassung!L3011&lt;&gt;"",IF(Belegerfassung!L3011&lt;&gt;"",IF(Belegerfassung!J3011&lt;&gt;0,VLOOKUP(Belegerfassung!L3011,Abfrage!$A$2:$C$19,2,),VLOOKUP(Belegerfassung!L3011,Abfrage!$A$2:$C$19,3,)),"")))</f>
        <v/>
      </c>
      <c r="G3003" t="str">
        <f t="shared" si="138"/>
        <v/>
      </c>
      <c r="H3003" s="31" t="str">
        <f>IF(A3003&lt;&gt;"",-Belegerfassung!J3011+Belegerfassung!K3011,"")</f>
        <v/>
      </c>
      <c r="I3003" s="49" t="str">
        <f>IFERROR(IF(H3003&lt;&gt;"",Belegerfassung!L3011*100,""),IF(OR(Belegerfassung!L3011="Leistung EU - Erlöse",Belegerfassung!L3011="Lieferungen EU-Erlöse",Belegerfassung!L3011="EUST",Belegerfassung!L3011="Bauleistungen 20%")=TRUE,"",MID(Belegerfassung!L3011,4,2)))</f>
        <v/>
      </c>
      <c r="J3003" s="6" t="str">
        <f>IF(A3003&lt;&gt;"",LEFT(Belegerfassung!D3011,40),"")</f>
        <v/>
      </c>
      <c r="K3003" t="str">
        <f>IF(A3003&lt;&gt;"",VLOOKUP(D3003,Abfrage!$F$2:$G$21,2,FALSE),"")</f>
        <v/>
      </c>
      <c r="L3003" s="6" t="str">
        <f>IF(Belegerfassung!H3011&lt;&gt;"",Belegerfassung!H3011,"")</f>
        <v/>
      </c>
      <c r="M3003" t="str">
        <f>IFERROR(IF(Belegerfassung!E3011&lt;&gt;"",VLOOKUP(Belegerfassung!E3011,Abfrage!$L$2:$M$15,2,),""),"")</f>
        <v/>
      </c>
      <c r="N3003" t="str">
        <f t="shared" si="139"/>
        <v/>
      </c>
      <c r="O3003" t="str">
        <f t="shared" si="140"/>
        <v/>
      </c>
      <c r="P3003" t="str">
        <f>IF(Belegerfassung!G3011&lt;&gt;"",CONCATENATE(Belegerfassung!G3011,".pdf"),"")</f>
        <v/>
      </c>
    </row>
    <row r="3004" spans="1:16">
      <c r="A3004" t="str">
        <f>IF(Belegerfassung!C3012&lt;&gt;"",0,"")</f>
        <v/>
      </c>
      <c r="B3004" t="str">
        <f>IFERROR(VLOOKUP(Belegerfassung!I3012,Konten!A:D,2,FALSE),"")</f>
        <v/>
      </c>
      <c r="C3004" t="str">
        <f>IF(A3004&lt;&gt;"",TEXT(Belegerfassung!C3012,"TT.MM.JJJJ"),"")</f>
        <v/>
      </c>
      <c r="D3004" t="str">
        <f>IFERROR(VLOOKUP(Belegerfassung!A3012,Abfrage!$E$2:$F$20,2,FALSE),"")</f>
        <v/>
      </c>
      <c r="E3004" t="str">
        <f>IF(A3004&lt;&gt;"",Belegerfassung!B3012,"")</f>
        <v/>
      </c>
      <c r="F3004" t="str">
        <f>IF(Belegerfassung!L3012="","",IF(Belegerfassung!L3012&lt;&gt;"",IF(Belegerfassung!L3012&lt;&gt;"",IF(Belegerfassung!J3012&lt;&gt;0,VLOOKUP(Belegerfassung!L3012,Abfrage!$A$2:$C$19,2,),VLOOKUP(Belegerfassung!L3012,Abfrage!$A$2:$C$19,3,)),"")))</f>
        <v/>
      </c>
      <c r="G3004" t="str">
        <f t="shared" si="138"/>
        <v/>
      </c>
      <c r="H3004" s="31" t="str">
        <f>IF(A3004&lt;&gt;"",-Belegerfassung!J3012+Belegerfassung!K3012,"")</f>
        <v/>
      </c>
      <c r="I3004" s="49" t="str">
        <f>IFERROR(IF(H3004&lt;&gt;"",Belegerfassung!L3012*100,""),IF(OR(Belegerfassung!L3012="Leistung EU - Erlöse",Belegerfassung!L3012="Lieferungen EU-Erlöse",Belegerfassung!L3012="EUST",Belegerfassung!L3012="Bauleistungen 20%")=TRUE,"",MID(Belegerfassung!L3012,4,2)))</f>
        <v/>
      </c>
      <c r="J3004" s="6" t="str">
        <f>IF(A3004&lt;&gt;"",LEFT(Belegerfassung!D3012,40),"")</f>
        <v/>
      </c>
      <c r="K3004" t="str">
        <f>IF(A3004&lt;&gt;"",VLOOKUP(D3004,Abfrage!$F$2:$G$21,2,FALSE),"")</f>
        <v/>
      </c>
      <c r="L3004" s="6" t="str">
        <f>IF(Belegerfassung!H3012&lt;&gt;"",Belegerfassung!H3012,"")</f>
        <v/>
      </c>
      <c r="M3004" t="str">
        <f>IFERROR(IF(Belegerfassung!E3012&lt;&gt;"",VLOOKUP(Belegerfassung!E3012,Abfrage!$L$2:$M$15,2,),""),"")</f>
        <v/>
      </c>
      <c r="N3004" t="str">
        <f t="shared" si="139"/>
        <v/>
      </c>
      <c r="O3004" t="str">
        <f t="shared" si="140"/>
        <v/>
      </c>
      <c r="P3004" t="str">
        <f>IF(Belegerfassung!G3012&lt;&gt;"",CONCATENATE(Belegerfassung!G3012,".pdf"),"")</f>
        <v/>
      </c>
    </row>
    <row r="3005" spans="1:16">
      <c r="A3005" t="str">
        <f>IF(Belegerfassung!C3013&lt;&gt;"",0,"")</f>
        <v/>
      </c>
      <c r="B3005" t="str">
        <f>IFERROR(VLOOKUP(Belegerfassung!I3013,Konten!A:D,2,FALSE),"")</f>
        <v/>
      </c>
      <c r="C3005" t="str">
        <f>IF(A3005&lt;&gt;"",TEXT(Belegerfassung!C3013,"TT.MM.JJJJ"),"")</f>
        <v/>
      </c>
      <c r="D3005" t="str">
        <f>IFERROR(VLOOKUP(Belegerfassung!A3013,Abfrage!$E$2:$F$20,2,FALSE),"")</f>
        <v/>
      </c>
      <c r="E3005" t="str">
        <f>IF(A3005&lt;&gt;"",Belegerfassung!B3013,"")</f>
        <v/>
      </c>
      <c r="F3005" t="str">
        <f>IF(Belegerfassung!L3013="","",IF(Belegerfassung!L3013&lt;&gt;"",IF(Belegerfassung!L3013&lt;&gt;"",IF(Belegerfassung!J3013&lt;&gt;0,VLOOKUP(Belegerfassung!L3013,Abfrage!$A$2:$C$19,2,),VLOOKUP(Belegerfassung!L3013,Abfrage!$A$2:$C$19,3,)),"")))</f>
        <v/>
      </c>
      <c r="G3005" t="str">
        <f t="shared" si="138"/>
        <v/>
      </c>
      <c r="H3005" s="31" t="str">
        <f>IF(A3005&lt;&gt;"",-Belegerfassung!J3013+Belegerfassung!K3013,"")</f>
        <v/>
      </c>
      <c r="I3005" s="49" t="str">
        <f>IFERROR(IF(H3005&lt;&gt;"",Belegerfassung!L3013*100,""),IF(OR(Belegerfassung!L3013="Leistung EU - Erlöse",Belegerfassung!L3013="Lieferungen EU-Erlöse",Belegerfassung!L3013="EUST",Belegerfassung!L3013="Bauleistungen 20%")=TRUE,"",MID(Belegerfassung!L3013,4,2)))</f>
        <v/>
      </c>
      <c r="J3005" s="6" t="str">
        <f>IF(A3005&lt;&gt;"",LEFT(Belegerfassung!D3013,40),"")</f>
        <v/>
      </c>
      <c r="K3005" t="str">
        <f>IF(A3005&lt;&gt;"",VLOOKUP(D3005,Abfrage!$F$2:$G$21,2,FALSE),"")</f>
        <v/>
      </c>
      <c r="L3005" s="6" t="str">
        <f>IF(Belegerfassung!H3013&lt;&gt;"",Belegerfassung!H3013,"")</f>
        <v/>
      </c>
      <c r="M3005" t="str">
        <f>IFERROR(IF(Belegerfassung!E3013&lt;&gt;"",VLOOKUP(Belegerfassung!E3013,Abfrage!$L$2:$M$15,2,),""),"")</f>
        <v/>
      </c>
      <c r="N3005" t="str">
        <f t="shared" si="139"/>
        <v/>
      </c>
      <c r="O3005" t="str">
        <f t="shared" si="140"/>
        <v/>
      </c>
      <c r="P3005" t="str">
        <f>IF(Belegerfassung!G3013&lt;&gt;"",CONCATENATE(Belegerfassung!G3013,".pdf"),"")</f>
        <v/>
      </c>
    </row>
    <row r="3006" spans="1:16">
      <c r="A3006" t="str">
        <f>IF(Belegerfassung!C3014&lt;&gt;"",0,"")</f>
        <v/>
      </c>
      <c r="B3006" t="str">
        <f>IFERROR(VLOOKUP(Belegerfassung!I3014,Konten!A:D,2,FALSE),"")</f>
        <v/>
      </c>
      <c r="C3006" t="str">
        <f>IF(A3006&lt;&gt;"",TEXT(Belegerfassung!C3014,"TT.MM.JJJJ"),"")</f>
        <v/>
      </c>
      <c r="D3006" t="str">
        <f>IFERROR(VLOOKUP(Belegerfassung!A3014,Abfrage!$E$2:$F$20,2,FALSE),"")</f>
        <v/>
      </c>
      <c r="E3006" t="str">
        <f>IF(A3006&lt;&gt;"",Belegerfassung!B3014,"")</f>
        <v/>
      </c>
      <c r="F3006" t="str">
        <f>IF(Belegerfassung!L3014="","",IF(Belegerfassung!L3014&lt;&gt;"",IF(Belegerfassung!L3014&lt;&gt;"",IF(Belegerfassung!J3014&lt;&gt;0,VLOOKUP(Belegerfassung!L3014,Abfrage!$A$2:$C$19,2,),VLOOKUP(Belegerfassung!L3014,Abfrage!$A$2:$C$19,3,)),"")))</f>
        <v/>
      </c>
      <c r="G3006" t="str">
        <f t="shared" si="138"/>
        <v/>
      </c>
      <c r="H3006" s="31" t="str">
        <f>IF(A3006&lt;&gt;"",-Belegerfassung!J3014+Belegerfassung!K3014,"")</f>
        <v/>
      </c>
      <c r="I3006" s="49" t="str">
        <f>IFERROR(IF(H3006&lt;&gt;"",Belegerfassung!L3014*100,""),IF(OR(Belegerfassung!L3014="Leistung EU - Erlöse",Belegerfassung!L3014="Lieferungen EU-Erlöse",Belegerfassung!L3014="EUST",Belegerfassung!L3014="Bauleistungen 20%")=TRUE,"",MID(Belegerfassung!L3014,4,2)))</f>
        <v/>
      </c>
      <c r="J3006" s="6" t="str">
        <f>IF(A3006&lt;&gt;"",LEFT(Belegerfassung!D3014,40),"")</f>
        <v/>
      </c>
      <c r="K3006" t="str">
        <f>IF(A3006&lt;&gt;"",VLOOKUP(D3006,Abfrage!$F$2:$G$21,2,FALSE),"")</f>
        <v/>
      </c>
      <c r="L3006" s="6" t="str">
        <f>IF(Belegerfassung!H3014&lt;&gt;"",Belegerfassung!H3014,"")</f>
        <v/>
      </c>
      <c r="M3006" t="str">
        <f>IFERROR(IF(Belegerfassung!E3014&lt;&gt;"",VLOOKUP(Belegerfassung!E3014,Abfrage!$L$2:$M$15,2,),""),"")</f>
        <v/>
      </c>
      <c r="N3006" t="str">
        <f t="shared" si="139"/>
        <v/>
      </c>
      <c r="O3006" t="str">
        <f t="shared" si="140"/>
        <v/>
      </c>
      <c r="P3006" t="str">
        <f>IF(Belegerfassung!G3014&lt;&gt;"",CONCATENATE(Belegerfassung!G3014,".pdf"),"")</f>
        <v/>
      </c>
    </row>
    <row r="3007" spans="1:16">
      <c r="A3007" t="str">
        <f>IF(Belegerfassung!C3015&lt;&gt;"",0,"")</f>
        <v/>
      </c>
      <c r="B3007" t="str">
        <f>IFERROR(VLOOKUP(Belegerfassung!I3015,Konten!A:D,2,FALSE),"")</f>
        <v/>
      </c>
      <c r="C3007" t="str">
        <f>IF(A3007&lt;&gt;"",TEXT(Belegerfassung!C3015,"TT.MM.JJJJ"),"")</f>
        <v/>
      </c>
      <c r="D3007" t="str">
        <f>IFERROR(VLOOKUP(Belegerfassung!A3015,Abfrage!$E$2:$F$20,2,FALSE),"")</f>
        <v/>
      </c>
      <c r="E3007" t="str">
        <f>IF(A3007&lt;&gt;"",Belegerfassung!B3015,"")</f>
        <v/>
      </c>
      <c r="F3007" t="str">
        <f>IF(Belegerfassung!L3015="","",IF(Belegerfassung!L3015&lt;&gt;"",IF(Belegerfassung!L3015&lt;&gt;"",IF(Belegerfassung!J3015&lt;&gt;0,VLOOKUP(Belegerfassung!L3015,Abfrage!$A$2:$C$19,2,),VLOOKUP(Belegerfassung!L3015,Abfrage!$A$2:$C$19,3,)),"")))</f>
        <v/>
      </c>
      <c r="G3007" t="str">
        <f t="shared" si="138"/>
        <v/>
      </c>
      <c r="H3007" s="31" t="str">
        <f>IF(A3007&lt;&gt;"",-Belegerfassung!J3015+Belegerfassung!K3015,"")</f>
        <v/>
      </c>
      <c r="I3007" s="49" t="str">
        <f>IFERROR(IF(H3007&lt;&gt;"",Belegerfassung!L3015*100,""),IF(OR(Belegerfassung!L3015="Leistung EU - Erlöse",Belegerfassung!L3015="Lieferungen EU-Erlöse",Belegerfassung!L3015="EUST",Belegerfassung!L3015="Bauleistungen 20%")=TRUE,"",MID(Belegerfassung!L3015,4,2)))</f>
        <v/>
      </c>
      <c r="J3007" s="6" t="str">
        <f>IF(A3007&lt;&gt;"",LEFT(Belegerfassung!D3015,40),"")</f>
        <v/>
      </c>
      <c r="K3007" t="str">
        <f>IF(A3007&lt;&gt;"",VLOOKUP(D3007,Abfrage!$F$2:$G$21,2,FALSE),"")</f>
        <v/>
      </c>
      <c r="L3007" s="6" t="str">
        <f>IF(Belegerfassung!H3015&lt;&gt;"",Belegerfassung!H3015,"")</f>
        <v/>
      </c>
      <c r="M3007" t="str">
        <f>IFERROR(IF(Belegerfassung!E3015&lt;&gt;"",VLOOKUP(Belegerfassung!E3015,Abfrage!$L$2:$M$15,2,),""),"")</f>
        <v/>
      </c>
      <c r="N3007" t="str">
        <f t="shared" si="139"/>
        <v/>
      </c>
      <c r="O3007" t="str">
        <f t="shared" si="140"/>
        <v/>
      </c>
      <c r="P3007" t="str">
        <f>IF(Belegerfassung!G3015&lt;&gt;"",CONCATENATE(Belegerfassung!G3015,".pdf"),"")</f>
        <v/>
      </c>
    </row>
    <row r="3008" spans="1:16">
      <c r="A3008" t="str">
        <f>IF(Belegerfassung!C3016&lt;&gt;"",0,"")</f>
        <v/>
      </c>
      <c r="B3008" t="str">
        <f>IFERROR(VLOOKUP(Belegerfassung!I3016,Konten!A:D,2,FALSE),"")</f>
        <v/>
      </c>
      <c r="C3008" t="str">
        <f>IF(A3008&lt;&gt;"",TEXT(Belegerfassung!C3016,"TT.MM.JJJJ"),"")</f>
        <v/>
      </c>
      <c r="D3008" t="str">
        <f>IFERROR(VLOOKUP(Belegerfassung!A3016,Abfrage!$E$2:$F$20,2,FALSE),"")</f>
        <v/>
      </c>
      <c r="E3008" t="str">
        <f>IF(A3008&lt;&gt;"",Belegerfassung!B3016,"")</f>
        <v/>
      </c>
      <c r="F3008" t="str">
        <f>IF(Belegerfassung!L3016="","",IF(Belegerfassung!L3016&lt;&gt;"",IF(Belegerfassung!L3016&lt;&gt;"",IF(Belegerfassung!J3016&lt;&gt;0,VLOOKUP(Belegerfassung!L3016,Abfrage!$A$2:$C$19,2,),VLOOKUP(Belegerfassung!L3016,Abfrage!$A$2:$C$19,3,)),"")))</f>
        <v/>
      </c>
      <c r="G3008" t="str">
        <f t="shared" si="138"/>
        <v/>
      </c>
      <c r="H3008" s="31" t="str">
        <f>IF(A3008&lt;&gt;"",-Belegerfassung!J3016+Belegerfassung!K3016,"")</f>
        <v/>
      </c>
      <c r="I3008" s="49" t="str">
        <f>IFERROR(IF(H3008&lt;&gt;"",Belegerfassung!L3016*100,""),IF(OR(Belegerfassung!L3016="Leistung EU - Erlöse",Belegerfassung!L3016="Lieferungen EU-Erlöse",Belegerfassung!L3016="EUST",Belegerfassung!L3016="Bauleistungen 20%")=TRUE,"",MID(Belegerfassung!L3016,4,2)))</f>
        <v/>
      </c>
      <c r="J3008" s="6" t="str">
        <f>IF(A3008&lt;&gt;"",LEFT(Belegerfassung!D3016,40),"")</f>
        <v/>
      </c>
      <c r="K3008" t="str">
        <f>IF(A3008&lt;&gt;"",VLOOKUP(D3008,Abfrage!$F$2:$G$21,2,FALSE),"")</f>
        <v/>
      </c>
      <c r="L3008" s="6" t="str">
        <f>IF(Belegerfassung!H3016&lt;&gt;"",Belegerfassung!H3016,"")</f>
        <v/>
      </c>
      <c r="M3008" t="str">
        <f>IFERROR(IF(Belegerfassung!E3016&lt;&gt;"",VLOOKUP(Belegerfassung!E3016,Abfrage!$L$2:$M$15,2,),""),"")</f>
        <v/>
      </c>
      <c r="N3008" t="str">
        <f t="shared" si="139"/>
        <v/>
      </c>
      <c r="O3008" t="str">
        <f t="shared" si="140"/>
        <v/>
      </c>
      <c r="P3008" t="str">
        <f>IF(Belegerfassung!G3016&lt;&gt;"",CONCATENATE(Belegerfassung!G3016,".pdf"),"")</f>
        <v/>
      </c>
    </row>
    <row r="3009" spans="1:16">
      <c r="A3009" t="str">
        <f>IF(Belegerfassung!C3017&lt;&gt;"",0,"")</f>
        <v/>
      </c>
      <c r="B3009" t="str">
        <f>IFERROR(VLOOKUP(Belegerfassung!I3017,Konten!A:D,2,FALSE),"")</f>
        <v/>
      </c>
      <c r="C3009" t="str">
        <f>IF(A3009&lt;&gt;"",TEXT(Belegerfassung!C3017,"TT.MM.JJJJ"),"")</f>
        <v/>
      </c>
      <c r="D3009" t="str">
        <f>IFERROR(VLOOKUP(Belegerfassung!A3017,Abfrage!$E$2:$F$20,2,FALSE),"")</f>
        <v/>
      </c>
      <c r="E3009" t="str">
        <f>IF(A3009&lt;&gt;"",Belegerfassung!B3017,"")</f>
        <v/>
      </c>
      <c r="F3009" t="str">
        <f>IF(Belegerfassung!L3017="","",IF(Belegerfassung!L3017&lt;&gt;"",IF(Belegerfassung!L3017&lt;&gt;"",IF(Belegerfassung!J3017&lt;&gt;0,VLOOKUP(Belegerfassung!L3017,Abfrage!$A$2:$C$19,2,),VLOOKUP(Belegerfassung!L3017,Abfrage!$A$2:$C$19,3,)),"")))</f>
        <v/>
      </c>
      <c r="G3009" t="str">
        <f t="shared" si="138"/>
        <v/>
      </c>
      <c r="H3009" s="31" t="str">
        <f>IF(A3009&lt;&gt;"",-Belegerfassung!J3017+Belegerfassung!K3017,"")</f>
        <v/>
      </c>
      <c r="I3009" s="49" t="str">
        <f>IFERROR(IF(H3009&lt;&gt;"",Belegerfassung!L3017*100,""),IF(OR(Belegerfassung!L3017="Leistung EU - Erlöse",Belegerfassung!L3017="Lieferungen EU-Erlöse",Belegerfassung!L3017="EUST",Belegerfassung!L3017="Bauleistungen 20%")=TRUE,"",MID(Belegerfassung!L3017,4,2)))</f>
        <v/>
      </c>
      <c r="J3009" s="6" t="str">
        <f>IF(A3009&lt;&gt;"",LEFT(Belegerfassung!D3017,40),"")</f>
        <v/>
      </c>
      <c r="K3009" t="str">
        <f>IF(A3009&lt;&gt;"",VLOOKUP(D3009,Abfrage!$F$2:$G$21,2,FALSE),"")</f>
        <v/>
      </c>
      <c r="L3009" s="6" t="str">
        <f>IF(Belegerfassung!H3017&lt;&gt;"",Belegerfassung!H3017,"")</f>
        <v/>
      </c>
      <c r="M3009" t="str">
        <f>IFERROR(IF(Belegerfassung!E3017&lt;&gt;"",VLOOKUP(Belegerfassung!E3017,Abfrage!$L$2:$M$15,2,),""),"")</f>
        <v/>
      </c>
      <c r="N3009" t="str">
        <f t="shared" si="139"/>
        <v/>
      </c>
      <c r="O3009" t="str">
        <f t="shared" si="140"/>
        <v/>
      </c>
      <c r="P3009" t="str">
        <f>IF(Belegerfassung!G3017&lt;&gt;"",CONCATENATE(Belegerfassung!G3017,".pdf"),"")</f>
        <v/>
      </c>
    </row>
    <row r="3010" spans="1:16">
      <c r="A3010" t="str">
        <f>IF(Belegerfassung!C3018&lt;&gt;"",0,"")</f>
        <v/>
      </c>
      <c r="B3010" t="str">
        <f>IFERROR(VLOOKUP(Belegerfassung!I3018,Konten!A:D,2,FALSE),"")</f>
        <v/>
      </c>
      <c r="C3010" t="str">
        <f>IF(A3010&lt;&gt;"",TEXT(Belegerfassung!C3018,"TT.MM.JJJJ"),"")</f>
        <v/>
      </c>
      <c r="D3010" t="str">
        <f>IFERROR(VLOOKUP(Belegerfassung!A3018,Abfrage!$E$2:$F$20,2,FALSE),"")</f>
        <v/>
      </c>
      <c r="E3010" t="str">
        <f>IF(A3010&lt;&gt;"",Belegerfassung!B3018,"")</f>
        <v/>
      </c>
      <c r="F3010" t="str">
        <f>IF(Belegerfassung!L3018="","",IF(Belegerfassung!L3018&lt;&gt;"",IF(Belegerfassung!L3018&lt;&gt;"",IF(Belegerfassung!J3018&lt;&gt;0,VLOOKUP(Belegerfassung!L3018,Abfrage!$A$2:$C$19,2,),VLOOKUP(Belegerfassung!L3018,Abfrage!$A$2:$C$19,3,)),"")))</f>
        <v/>
      </c>
      <c r="G3010" t="str">
        <f t="shared" si="138"/>
        <v/>
      </c>
      <c r="H3010" s="31" t="str">
        <f>IF(A3010&lt;&gt;"",-Belegerfassung!J3018+Belegerfassung!K3018,"")</f>
        <v/>
      </c>
      <c r="I3010" s="49" t="str">
        <f>IFERROR(IF(H3010&lt;&gt;"",Belegerfassung!L3018*100,""),IF(OR(Belegerfassung!L3018="Leistung EU - Erlöse",Belegerfassung!L3018="Lieferungen EU-Erlöse",Belegerfassung!L3018="EUST",Belegerfassung!L3018="Bauleistungen 20%")=TRUE,"",MID(Belegerfassung!L3018,4,2)))</f>
        <v/>
      </c>
      <c r="J3010" s="6" t="str">
        <f>IF(A3010&lt;&gt;"",LEFT(Belegerfassung!D3018,40),"")</f>
        <v/>
      </c>
      <c r="K3010" t="str">
        <f>IF(A3010&lt;&gt;"",VLOOKUP(D3010,Abfrage!$F$2:$G$21,2,FALSE),"")</f>
        <v/>
      </c>
      <c r="L3010" s="6" t="str">
        <f>IF(Belegerfassung!H3018&lt;&gt;"",Belegerfassung!H3018,"")</f>
        <v/>
      </c>
      <c r="M3010" t="str">
        <f>IFERROR(IF(Belegerfassung!E3018&lt;&gt;"",VLOOKUP(Belegerfassung!E3018,Abfrage!$L$2:$M$15,2,),""),"")</f>
        <v/>
      </c>
      <c r="N3010" t="str">
        <f t="shared" si="139"/>
        <v/>
      </c>
      <c r="O3010" t="str">
        <f t="shared" si="140"/>
        <v/>
      </c>
      <c r="P3010" t="str">
        <f>IF(Belegerfassung!G3018&lt;&gt;"",CONCATENATE(Belegerfassung!G3018,".pdf"),"")</f>
        <v/>
      </c>
    </row>
    <row r="3011" spans="1:16">
      <c r="A3011" t="str">
        <f>IF(Belegerfassung!C3019&lt;&gt;"",0,"")</f>
        <v/>
      </c>
      <c r="B3011" t="str">
        <f>IFERROR(VLOOKUP(Belegerfassung!I3019,Konten!A:D,2,FALSE),"")</f>
        <v/>
      </c>
      <c r="C3011" t="str">
        <f>IF(A3011&lt;&gt;"",TEXT(Belegerfassung!C3019,"TT.MM.JJJJ"),"")</f>
        <v/>
      </c>
      <c r="D3011" t="str">
        <f>IFERROR(VLOOKUP(Belegerfassung!A3019,Abfrage!$E$2:$F$20,2,FALSE),"")</f>
        <v/>
      </c>
      <c r="E3011" t="str">
        <f>IF(A3011&lt;&gt;"",Belegerfassung!B3019,"")</f>
        <v/>
      </c>
      <c r="F3011" t="str">
        <f>IF(Belegerfassung!L3019="","",IF(Belegerfassung!L3019&lt;&gt;"",IF(Belegerfassung!L3019&lt;&gt;"",IF(Belegerfassung!J3019&lt;&gt;0,VLOOKUP(Belegerfassung!L3019,Abfrage!$A$2:$C$19,2,),VLOOKUP(Belegerfassung!L3019,Abfrage!$A$2:$C$19,3,)),"")))</f>
        <v/>
      </c>
      <c r="G3011" t="str">
        <f t="shared" ref="G3011:G3074" si="141">IF(A3011&lt;&gt;"",1,"")</f>
        <v/>
      </c>
      <c r="H3011" s="31" t="str">
        <f>IF(A3011&lt;&gt;"",-Belegerfassung!J3019+Belegerfassung!K3019,"")</f>
        <v/>
      </c>
      <c r="I3011" s="49" t="str">
        <f>IFERROR(IF(H3011&lt;&gt;"",Belegerfassung!L3019*100,""),IF(OR(Belegerfassung!L3019="Leistung EU - Erlöse",Belegerfassung!L3019="Lieferungen EU-Erlöse",Belegerfassung!L3019="EUST",Belegerfassung!L3019="Bauleistungen 20%")=TRUE,"",MID(Belegerfassung!L3019,4,2)))</f>
        <v/>
      </c>
      <c r="J3011" s="6" t="str">
        <f>IF(A3011&lt;&gt;"",LEFT(Belegerfassung!D3019,40),"")</f>
        <v/>
      </c>
      <c r="K3011" t="str">
        <f>IF(A3011&lt;&gt;"",VLOOKUP(D3011,Abfrage!$F$2:$G$21,2,FALSE),"")</f>
        <v/>
      </c>
      <c r="L3011" s="6" t="str">
        <f>IF(Belegerfassung!H3019&lt;&gt;"",Belegerfassung!H3019,"")</f>
        <v/>
      </c>
      <c r="M3011" t="str">
        <f>IFERROR(IF(Belegerfassung!E3019&lt;&gt;"",VLOOKUP(Belegerfassung!E3019,Abfrage!$L$2:$M$15,2,),""),"")</f>
        <v/>
      </c>
      <c r="N3011" t="str">
        <f t="shared" ref="N3011:N3074" si="142">IF(A3011&lt;&gt;"","E","")</f>
        <v/>
      </c>
      <c r="O3011" t="str">
        <f t="shared" ref="O3011:O3074" si="143">IF(A3011&lt;&gt;"","A","")</f>
        <v/>
      </c>
      <c r="P3011" t="str">
        <f>IF(Belegerfassung!G3019&lt;&gt;"",CONCATENATE(Belegerfassung!G3019,".pdf"),"")</f>
        <v/>
      </c>
    </row>
    <row r="3012" spans="1:16">
      <c r="A3012" t="str">
        <f>IF(Belegerfassung!C3020&lt;&gt;"",0,"")</f>
        <v/>
      </c>
      <c r="B3012" t="str">
        <f>IFERROR(VLOOKUP(Belegerfassung!I3020,Konten!A:D,2,FALSE),"")</f>
        <v/>
      </c>
      <c r="C3012" t="str">
        <f>IF(A3012&lt;&gt;"",TEXT(Belegerfassung!C3020,"TT.MM.JJJJ"),"")</f>
        <v/>
      </c>
      <c r="D3012" t="str">
        <f>IFERROR(VLOOKUP(Belegerfassung!A3020,Abfrage!$E$2:$F$20,2,FALSE),"")</f>
        <v/>
      </c>
      <c r="E3012" t="str">
        <f>IF(A3012&lt;&gt;"",Belegerfassung!B3020,"")</f>
        <v/>
      </c>
      <c r="F3012" t="str">
        <f>IF(Belegerfassung!L3020="","",IF(Belegerfassung!L3020&lt;&gt;"",IF(Belegerfassung!L3020&lt;&gt;"",IF(Belegerfassung!J3020&lt;&gt;0,VLOOKUP(Belegerfassung!L3020,Abfrage!$A$2:$C$19,2,),VLOOKUP(Belegerfassung!L3020,Abfrage!$A$2:$C$19,3,)),"")))</f>
        <v/>
      </c>
      <c r="G3012" t="str">
        <f t="shared" si="141"/>
        <v/>
      </c>
      <c r="H3012" s="31" t="str">
        <f>IF(A3012&lt;&gt;"",-Belegerfassung!J3020+Belegerfassung!K3020,"")</f>
        <v/>
      </c>
      <c r="I3012" s="49" t="str">
        <f>IFERROR(IF(H3012&lt;&gt;"",Belegerfassung!L3020*100,""),IF(OR(Belegerfassung!L3020="Leistung EU - Erlöse",Belegerfassung!L3020="Lieferungen EU-Erlöse",Belegerfassung!L3020="EUST",Belegerfassung!L3020="Bauleistungen 20%")=TRUE,"",MID(Belegerfassung!L3020,4,2)))</f>
        <v/>
      </c>
      <c r="J3012" s="6" t="str">
        <f>IF(A3012&lt;&gt;"",LEFT(Belegerfassung!D3020,40),"")</f>
        <v/>
      </c>
      <c r="K3012" t="str">
        <f>IF(A3012&lt;&gt;"",VLOOKUP(D3012,Abfrage!$F$2:$G$21,2,FALSE),"")</f>
        <v/>
      </c>
      <c r="L3012" s="6" t="str">
        <f>IF(Belegerfassung!H3020&lt;&gt;"",Belegerfassung!H3020,"")</f>
        <v/>
      </c>
      <c r="M3012" t="str">
        <f>IFERROR(IF(Belegerfassung!E3020&lt;&gt;"",VLOOKUP(Belegerfassung!E3020,Abfrage!$L$2:$M$15,2,),""),"")</f>
        <v/>
      </c>
      <c r="N3012" t="str">
        <f t="shared" si="142"/>
        <v/>
      </c>
      <c r="O3012" t="str">
        <f t="shared" si="143"/>
        <v/>
      </c>
      <c r="P3012" t="str">
        <f>IF(Belegerfassung!G3020&lt;&gt;"",CONCATENATE(Belegerfassung!G3020,".pdf"),"")</f>
        <v/>
      </c>
    </row>
    <row r="3013" spans="1:16">
      <c r="A3013" t="str">
        <f>IF(Belegerfassung!C3021&lt;&gt;"",0,"")</f>
        <v/>
      </c>
      <c r="B3013" t="str">
        <f>IFERROR(VLOOKUP(Belegerfassung!I3021,Konten!A:D,2,FALSE),"")</f>
        <v/>
      </c>
      <c r="C3013" t="str">
        <f>IF(A3013&lt;&gt;"",TEXT(Belegerfassung!C3021,"TT.MM.JJJJ"),"")</f>
        <v/>
      </c>
      <c r="D3013" t="str">
        <f>IFERROR(VLOOKUP(Belegerfassung!A3021,Abfrage!$E$2:$F$20,2,FALSE),"")</f>
        <v/>
      </c>
      <c r="E3013" t="str">
        <f>IF(A3013&lt;&gt;"",Belegerfassung!B3021,"")</f>
        <v/>
      </c>
      <c r="F3013" t="str">
        <f>IF(Belegerfassung!L3021="","",IF(Belegerfassung!L3021&lt;&gt;"",IF(Belegerfassung!L3021&lt;&gt;"",IF(Belegerfassung!J3021&lt;&gt;0,VLOOKUP(Belegerfassung!L3021,Abfrage!$A$2:$C$19,2,),VLOOKUP(Belegerfassung!L3021,Abfrage!$A$2:$C$19,3,)),"")))</f>
        <v/>
      </c>
      <c r="G3013" t="str">
        <f t="shared" si="141"/>
        <v/>
      </c>
      <c r="H3013" s="31" t="str">
        <f>IF(A3013&lt;&gt;"",-Belegerfassung!J3021+Belegerfassung!K3021,"")</f>
        <v/>
      </c>
      <c r="I3013" s="49" t="str">
        <f>IFERROR(IF(H3013&lt;&gt;"",Belegerfassung!L3021*100,""),IF(OR(Belegerfassung!L3021="Leistung EU - Erlöse",Belegerfassung!L3021="Lieferungen EU-Erlöse",Belegerfassung!L3021="EUST",Belegerfassung!L3021="Bauleistungen 20%")=TRUE,"",MID(Belegerfassung!L3021,4,2)))</f>
        <v/>
      </c>
      <c r="J3013" s="6" t="str">
        <f>IF(A3013&lt;&gt;"",LEFT(Belegerfassung!D3021,40),"")</f>
        <v/>
      </c>
      <c r="K3013" t="str">
        <f>IF(A3013&lt;&gt;"",VLOOKUP(D3013,Abfrage!$F$2:$G$21,2,FALSE),"")</f>
        <v/>
      </c>
      <c r="L3013" s="6" t="str">
        <f>IF(Belegerfassung!H3021&lt;&gt;"",Belegerfassung!H3021,"")</f>
        <v/>
      </c>
      <c r="M3013" t="str">
        <f>IFERROR(IF(Belegerfassung!E3021&lt;&gt;"",VLOOKUP(Belegerfassung!E3021,Abfrage!$L$2:$M$15,2,),""),"")</f>
        <v/>
      </c>
      <c r="N3013" t="str">
        <f t="shared" si="142"/>
        <v/>
      </c>
      <c r="O3013" t="str">
        <f t="shared" si="143"/>
        <v/>
      </c>
      <c r="P3013" t="str">
        <f>IF(Belegerfassung!G3021&lt;&gt;"",CONCATENATE(Belegerfassung!G3021,".pdf"),"")</f>
        <v/>
      </c>
    </row>
    <row r="3014" spans="1:16">
      <c r="A3014" t="str">
        <f>IF(Belegerfassung!C3022&lt;&gt;"",0,"")</f>
        <v/>
      </c>
      <c r="B3014" t="str">
        <f>IFERROR(VLOOKUP(Belegerfassung!I3022,Konten!A:D,2,FALSE),"")</f>
        <v/>
      </c>
      <c r="C3014" t="str">
        <f>IF(A3014&lt;&gt;"",TEXT(Belegerfassung!C3022,"TT.MM.JJJJ"),"")</f>
        <v/>
      </c>
      <c r="D3014" t="str">
        <f>IFERROR(VLOOKUP(Belegerfassung!A3022,Abfrage!$E$2:$F$20,2,FALSE),"")</f>
        <v/>
      </c>
      <c r="E3014" t="str">
        <f>IF(A3014&lt;&gt;"",Belegerfassung!B3022,"")</f>
        <v/>
      </c>
      <c r="F3014" t="str">
        <f>IF(Belegerfassung!L3022="","",IF(Belegerfassung!L3022&lt;&gt;"",IF(Belegerfassung!L3022&lt;&gt;"",IF(Belegerfassung!J3022&lt;&gt;0,VLOOKUP(Belegerfassung!L3022,Abfrage!$A$2:$C$19,2,),VLOOKUP(Belegerfassung!L3022,Abfrage!$A$2:$C$19,3,)),"")))</f>
        <v/>
      </c>
      <c r="G3014" t="str">
        <f t="shared" si="141"/>
        <v/>
      </c>
      <c r="H3014" s="31" t="str">
        <f>IF(A3014&lt;&gt;"",-Belegerfassung!J3022+Belegerfassung!K3022,"")</f>
        <v/>
      </c>
      <c r="I3014" s="49" t="str">
        <f>IFERROR(IF(H3014&lt;&gt;"",Belegerfassung!L3022*100,""),IF(OR(Belegerfassung!L3022="Leistung EU - Erlöse",Belegerfassung!L3022="Lieferungen EU-Erlöse",Belegerfassung!L3022="EUST",Belegerfassung!L3022="Bauleistungen 20%")=TRUE,"",MID(Belegerfassung!L3022,4,2)))</f>
        <v/>
      </c>
      <c r="J3014" s="6" t="str">
        <f>IF(A3014&lt;&gt;"",LEFT(Belegerfassung!D3022,40),"")</f>
        <v/>
      </c>
      <c r="K3014" t="str">
        <f>IF(A3014&lt;&gt;"",VLOOKUP(D3014,Abfrage!$F$2:$G$21,2,FALSE),"")</f>
        <v/>
      </c>
      <c r="L3014" s="6" t="str">
        <f>IF(Belegerfassung!H3022&lt;&gt;"",Belegerfassung!H3022,"")</f>
        <v/>
      </c>
      <c r="M3014" t="str">
        <f>IFERROR(IF(Belegerfassung!E3022&lt;&gt;"",VLOOKUP(Belegerfassung!E3022,Abfrage!$L$2:$M$15,2,),""),"")</f>
        <v/>
      </c>
      <c r="N3014" t="str">
        <f t="shared" si="142"/>
        <v/>
      </c>
      <c r="O3014" t="str">
        <f t="shared" si="143"/>
        <v/>
      </c>
      <c r="P3014" t="str">
        <f>IF(Belegerfassung!G3022&lt;&gt;"",CONCATENATE(Belegerfassung!G3022,".pdf"),"")</f>
        <v/>
      </c>
    </row>
    <row r="3015" spans="1:16">
      <c r="A3015" t="str">
        <f>IF(Belegerfassung!C3023&lt;&gt;"",0,"")</f>
        <v/>
      </c>
      <c r="B3015" t="str">
        <f>IFERROR(VLOOKUP(Belegerfassung!I3023,Konten!A:D,2,FALSE),"")</f>
        <v/>
      </c>
      <c r="C3015" t="str">
        <f>IF(A3015&lt;&gt;"",TEXT(Belegerfassung!C3023,"TT.MM.JJJJ"),"")</f>
        <v/>
      </c>
      <c r="D3015" t="str">
        <f>IFERROR(VLOOKUP(Belegerfassung!A3023,Abfrage!$E$2:$F$20,2,FALSE),"")</f>
        <v/>
      </c>
      <c r="E3015" t="str">
        <f>IF(A3015&lt;&gt;"",Belegerfassung!B3023,"")</f>
        <v/>
      </c>
      <c r="F3015" t="str">
        <f>IF(Belegerfassung!L3023="","",IF(Belegerfassung!L3023&lt;&gt;"",IF(Belegerfassung!L3023&lt;&gt;"",IF(Belegerfassung!J3023&lt;&gt;0,VLOOKUP(Belegerfassung!L3023,Abfrage!$A$2:$C$19,2,),VLOOKUP(Belegerfassung!L3023,Abfrage!$A$2:$C$19,3,)),"")))</f>
        <v/>
      </c>
      <c r="G3015" t="str">
        <f t="shared" si="141"/>
        <v/>
      </c>
      <c r="H3015" s="31" t="str">
        <f>IF(A3015&lt;&gt;"",-Belegerfassung!J3023+Belegerfassung!K3023,"")</f>
        <v/>
      </c>
      <c r="I3015" s="49" t="str">
        <f>IFERROR(IF(H3015&lt;&gt;"",Belegerfassung!L3023*100,""),IF(OR(Belegerfassung!L3023="Leistung EU - Erlöse",Belegerfassung!L3023="Lieferungen EU-Erlöse",Belegerfassung!L3023="EUST",Belegerfassung!L3023="Bauleistungen 20%")=TRUE,"",MID(Belegerfassung!L3023,4,2)))</f>
        <v/>
      </c>
      <c r="J3015" s="6" t="str">
        <f>IF(A3015&lt;&gt;"",LEFT(Belegerfassung!D3023,40),"")</f>
        <v/>
      </c>
      <c r="K3015" t="str">
        <f>IF(A3015&lt;&gt;"",VLOOKUP(D3015,Abfrage!$F$2:$G$21,2,FALSE),"")</f>
        <v/>
      </c>
      <c r="L3015" s="6" t="str">
        <f>IF(Belegerfassung!H3023&lt;&gt;"",Belegerfassung!H3023,"")</f>
        <v/>
      </c>
      <c r="M3015" t="str">
        <f>IFERROR(IF(Belegerfassung!E3023&lt;&gt;"",VLOOKUP(Belegerfassung!E3023,Abfrage!$L$2:$M$15,2,),""),"")</f>
        <v/>
      </c>
      <c r="N3015" t="str">
        <f t="shared" si="142"/>
        <v/>
      </c>
      <c r="O3015" t="str">
        <f t="shared" si="143"/>
        <v/>
      </c>
      <c r="P3015" t="str">
        <f>IF(Belegerfassung!G3023&lt;&gt;"",CONCATENATE(Belegerfassung!G3023,".pdf"),"")</f>
        <v/>
      </c>
    </row>
    <row r="3016" spans="1:16">
      <c r="A3016" t="str">
        <f>IF(Belegerfassung!C3024&lt;&gt;"",0,"")</f>
        <v/>
      </c>
      <c r="B3016" t="str">
        <f>IFERROR(VLOOKUP(Belegerfassung!I3024,Konten!A:D,2,FALSE),"")</f>
        <v/>
      </c>
      <c r="C3016" t="str">
        <f>IF(A3016&lt;&gt;"",TEXT(Belegerfassung!C3024,"TT.MM.JJJJ"),"")</f>
        <v/>
      </c>
      <c r="D3016" t="str">
        <f>IFERROR(VLOOKUP(Belegerfassung!A3024,Abfrage!$E$2:$F$20,2,FALSE),"")</f>
        <v/>
      </c>
      <c r="E3016" t="str">
        <f>IF(A3016&lt;&gt;"",Belegerfassung!B3024,"")</f>
        <v/>
      </c>
      <c r="F3016" t="str">
        <f>IF(Belegerfassung!L3024="","",IF(Belegerfassung!L3024&lt;&gt;"",IF(Belegerfassung!L3024&lt;&gt;"",IF(Belegerfassung!J3024&lt;&gt;0,VLOOKUP(Belegerfassung!L3024,Abfrage!$A$2:$C$19,2,),VLOOKUP(Belegerfassung!L3024,Abfrage!$A$2:$C$19,3,)),"")))</f>
        <v/>
      </c>
      <c r="G3016" t="str">
        <f t="shared" si="141"/>
        <v/>
      </c>
      <c r="H3016" s="31" t="str">
        <f>IF(A3016&lt;&gt;"",-Belegerfassung!J3024+Belegerfassung!K3024,"")</f>
        <v/>
      </c>
      <c r="I3016" s="49" t="str">
        <f>IFERROR(IF(H3016&lt;&gt;"",Belegerfassung!L3024*100,""),IF(OR(Belegerfassung!L3024="Leistung EU - Erlöse",Belegerfassung!L3024="Lieferungen EU-Erlöse",Belegerfassung!L3024="EUST",Belegerfassung!L3024="Bauleistungen 20%")=TRUE,"",MID(Belegerfassung!L3024,4,2)))</f>
        <v/>
      </c>
      <c r="J3016" s="6" t="str">
        <f>IF(A3016&lt;&gt;"",LEFT(Belegerfassung!D3024,40),"")</f>
        <v/>
      </c>
      <c r="K3016" t="str">
        <f>IF(A3016&lt;&gt;"",VLOOKUP(D3016,Abfrage!$F$2:$G$21,2,FALSE),"")</f>
        <v/>
      </c>
      <c r="L3016" s="6" t="str">
        <f>IF(Belegerfassung!H3024&lt;&gt;"",Belegerfassung!H3024,"")</f>
        <v/>
      </c>
      <c r="M3016" t="str">
        <f>IFERROR(IF(Belegerfassung!E3024&lt;&gt;"",VLOOKUP(Belegerfassung!E3024,Abfrage!$L$2:$M$15,2,),""),"")</f>
        <v/>
      </c>
      <c r="N3016" t="str">
        <f t="shared" si="142"/>
        <v/>
      </c>
      <c r="O3016" t="str">
        <f t="shared" si="143"/>
        <v/>
      </c>
      <c r="P3016" t="str">
        <f>IF(Belegerfassung!G3024&lt;&gt;"",CONCATENATE(Belegerfassung!G3024,".pdf"),"")</f>
        <v/>
      </c>
    </row>
    <row r="3017" spans="1:16">
      <c r="A3017" t="str">
        <f>IF(Belegerfassung!C3025&lt;&gt;"",0,"")</f>
        <v/>
      </c>
      <c r="B3017" t="str">
        <f>IFERROR(VLOOKUP(Belegerfassung!I3025,Konten!A:D,2,FALSE),"")</f>
        <v/>
      </c>
      <c r="C3017" t="str">
        <f>IF(A3017&lt;&gt;"",TEXT(Belegerfassung!C3025,"TT.MM.JJJJ"),"")</f>
        <v/>
      </c>
      <c r="D3017" t="str">
        <f>IFERROR(VLOOKUP(Belegerfassung!A3025,Abfrage!$E$2:$F$20,2,FALSE),"")</f>
        <v/>
      </c>
      <c r="E3017" t="str">
        <f>IF(A3017&lt;&gt;"",Belegerfassung!B3025,"")</f>
        <v/>
      </c>
      <c r="F3017" t="str">
        <f>IF(Belegerfassung!L3025="","",IF(Belegerfassung!L3025&lt;&gt;"",IF(Belegerfassung!L3025&lt;&gt;"",IF(Belegerfassung!J3025&lt;&gt;0,VLOOKUP(Belegerfassung!L3025,Abfrage!$A$2:$C$19,2,),VLOOKUP(Belegerfassung!L3025,Abfrage!$A$2:$C$19,3,)),"")))</f>
        <v/>
      </c>
      <c r="G3017" t="str">
        <f t="shared" si="141"/>
        <v/>
      </c>
      <c r="H3017" s="31" t="str">
        <f>IF(A3017&lt;&gt;"",-Belegerfassung!J3025+Belegerfassung!K3025,"")</f>
        <v/>
      </c>
      <c r="I3017" s="49" t="str">
        <f>IFERROR(IF(H3017&lt;&gt;"",Belegerfassung!L3025*100,""),IF(OR(Belegerfassung!L3025="Leistung EU - Erlöse",Belegerfassung!L3025="Lieferungen EU-Erlöse",Belegerfassung!L3025="EUST",Belegerfassung!L3025="Bauleistungen 20%")=TRUE,"",MID(Belegerfassung!L3025,4,2)))</f>
        <v/>
      </c>
      <c r="J3017" s="6" t="str">
        <f>IF(A3017&lt;&gt;"",LEFT(Belegerfassung!D3025,40),"")</f>
        <v/>
      </c>
      <c r="K3017" t="str">
        <f>IF(A3017&lt;&gt;"",VLOOKUP(D3017,Abfrage!$F$2:$G$21,2,FALSE),"")</f>
        <v/>
      </c>
      <c r="L3017" s="6" t="str">
        <f>IF(Belegerfassung!H3025&lt;&gt;"",Belegerfassung!H3025,"")</f>
        <v/>
      </c>
      <c r="M3017" t="str">
        <f>IFERROR(IF(Belegerfassung!E3025&lt;&gt;"",VLOOKUP(Belegerfassung!E3025,Abfrage!$L$2:$M$15,2,),""),"")</f>
        <v/>
      </c>
      <c r="N3017" t="str">
        <f t="shared" si="142"/>
        <v/>
      </c>
      <c r="O3017" t="str">
        <f t="shared" si="143"/>
        <v/>
      </c>
      <c r="P3017" t="str">
        <f>IF(Belegerfassung!G3025&lt;&gt;"",CONCATENATE(Belegerfassung!G3025,".pdf"),"")</f>
        <v/>
      </c>
    </row>
    <row r="3018" spans="1:16">
      <c r="A3018" t="str">
        <f>IF(Belegerfassung!C3026&lt;&gt;"",0,"")</f>
        <v/>
      </c>
      <c r="B3018" t="str">
        <f>IFERROR(VLOOKUP(Belegerfassung!I3026,Konten!A:D,2,FALSE),"")</f>
        <v/>
      </c>
      <c r="C3018" t="str">
        <f>IF(A3018&lt;&gt;"",TEXT(Belegerfassung!C3026,"TT.MM.JJJJ"),"")</f>
        <v/>
      </c>
      <c r="D3018" t="str">
        <f>IFERROR(VLOOKUP(Belegerfassung!A3026,Abfrage!$E$2:$F$20,2,FALSE),"")</f>
        <v/>
      </c>
      <c r="E3018" t="str">
        <f>IF(A3018&lt;&gt;"",Belegerfassung!B3026,"")</f>
        <v/>
      </c>
      <c r="F3018" t="str">
        <f>IF(Belegerfassung!L3026="","",IF(Belegerfassung!L3026&lt;&gt;"",IF(Belegerfassung!L3026&lt;&gt;"",IF(Belegerfassung!J3026&lt;&gt;0,VLOOKUP(Belegerfassung!L3026,Abfrage!$A$2:$C$19,2,),VLOOKUP(Belegerfassung!L3026,Abfrage!$A$2:$C$19,3,)),"")))</f>
        <v/>
      </c>
      <c r="G3018" t="str">
        <f t="shared" si="141"/>
        <v/>
      </c>
      <c r="H3018" s="31" t="str">
        <f>IF(A3018&lt;&gt;"",-Belegerfassung!J3026+Belegerfassung!K3026,"")</f>
        <v/>
      </c>
      <c r="I3018" s="49" t="str">
        <f>IFERROR(IF(H3018&lt;&gt;"",Belegerfassung!L3026*100,""),IF(OR(Belegerfassung!L3026="Leistung EU - Erlöse",Belegerfassung!L3026="Lieferungen EU-Erlöse",Belegerfassung!L3026="EUST",Belegerfassung!L3026="Bauleistungen 20%")=TRUE,"",MID(Belegerfassung!L3026,4,2)))</f>
        <v/>
      </c>
      <c r="J3018" s="6" t="str">
        <f>IF(A3018&lt;&gt;"",LEFT(Belegerfassung!D3026,40),"")</f>
        <v/>
      </c>
      <c r="K3018" t="str">
        <f>IF(A3018&lt;&gt;"",VLOOKUP(D3018,Abfrage!$F$2:$G$21,2,FALSE),"")</f>
        <v/>
      </c>
      <c r="L3018" s="6" t="str">
        <f>IF(Belegerfassung!H3026&lt;&gt;"",Belegerfassung!H3026,"")</f>
        <v/>
      </c>
      <c r="M3018" t="str">
        <f>IFERROR(IF(Belegerfassung!E3026&lt;&gt;"",VLOOKUP(Belegerfassung!E3026,Abfrage!$L$2:$M$15,2,),""),"")</f>
        <v/>
      </c>
      <c r="N3018" t="str">
        <f t="shared" si="142"/>
        <v/>
      </c>
      <c r="O3018" t="str">
        <f t="shared" si="143"/>
        <v/>
      </c>
      <c r="P3018" t="str">
        <f>IF(Belegerfassung!G3026&lt;&gt;"",CONCATENATE(Belegerfassung!G3026,".pdf"),"")</f>
        <v/>
      </c>
    </row>
    <row r="3019" spans="1:16">
      <c r="A3019" t="str">
        <f>IF(Belegerfassung!C3027&lt;&gt;"",0,"")</f>
        <v/>
      </c>
      <c r="B3019" t="str">
        <f>IFERROR(VLOOKUP(Belegerfassung!I3027,Konten!A:D,2,FALSE),"")</f>
        <v/>
      </c>
      <c r="C3019" t="str">
        <f>IF(A3019&lt;&gt;"",TEXT(Belegerfassung!C3027,"TT.MM.JJJJ"),"")</f>
        <v/>
      </c>
      <c r="D3019" t="str">
        <f>IFERROR(VLOOKUP(Belegerfassung!A3027,Abfrage!$E$2:$F$20,2,FALSE),"")</f>
        <v/>
      </c>
      <c r="E3019" t="str">
        <f>IF(A3019&lt;&gt;"",Belegerfassung!B3027,"")</f>
        <v/>
      </c>
      <c r="F3019" t="str">
        <f>IF(Belegerfassung!L3027="","",IF(Belegerfassung!L3027&lt;&gt;"",IF(Belegerfassung!L3027&lt;&gt;"",IF(Belegerfassung!J3027&lt;&gt;0,VLOOKUP(Belegerfassung!L3027,Abfrage!$A$2:$C$19,2,),VLOOKUP(Belegerfassung!L3027,Abfrage!$A$2:$C$19,3,)),"")))</f>
        <v/>
      </c>
      <c r="G3019" t="str">
        <f t="shared" si="141"/>
        <v/>
      </c>
      <c r="H3019" s="31" t="str">
        <f>IF(A3019&lt;&gt;"",-Belegerfassung!J3027+Belegerfassung!K3027,"")</f>
        <v/>
      </c>
      <c r="I3019" s="49" t="str">
        <f>IFERROR(IF(H3019&lt;&gt;"",Belegerfassung!L3027*100,""),IF(OR(Belegerfassung!L3027="Leistung EU - Erlöse",Belegerfassung!L3027="Lieferungen EU-Erlöse",Belegerfassung!L3027="EUST",Belegerfassung!L3027="Bauleistungen 20%")=TRUE,"",MID(Belegerfassung!L3027,4,2)))</f>
        <v/>
      </c>
      <c r="J3019" s="6" t="str">
        <f>IF(A3019&lt;&gt;"",LEFT(Belegerfassung!D3027,40),"")</f>
        <v/>
      </c>
      <c r="K3019" t="str">
        <f>IF(A3019&lt;&gt;"",VLOOKUP(D3019,Abfrage!$F$2:$G$21,2,FALSE),"")</f>
        <v/>
      </c>
      <c r="L3019" s="6" t="str">
        <f>IF(Belegerfassung!H3027&lt;&gt;"",Belegerfassung!H3027,"")</f>
        <v/>
      </c>
      <c r="M3019" t="str">
        <f>IFERROR(IF(Belegerfassung!E3027&lt;&gt;"",VLOOKUP(Belegerfassung!E3027,Abfrage!$L$2:$M$15,2,),""),"")</f>
        <v/>
      </c>
      <c r="N3019" t="str">
        <f t="shared" si="142"/>
        <v/>
      </c>
      <c r="O3019" t="str">
        <f t="shared" si="143"/>
        <v/>
      </c>
      <c r="P3019" t="str">
        <f>IF(Belegerfassung!G3027&lt;&gt;"",CONCATENATE(Belegerfassung!G3027,".pdf"),"")</f>
        <v/>
      </c>
    </row>
    <row r="3020" spans="1:16">
      <c r="A3020" t="str">
        <f>IF(Belegerfassung!C3028&lt;&gt;"",0,"")</f>
        <v/>
      </c>
      <c r="B3020" t="str">
        <f>IFERROR(VLOOKUP(Belegerfassung!I3028,Konten!A:D,2,FALSE),"")</f>
        <v/>
      </c>
      <c r="C3020" t="str">
        <f>IF(A3020&lt;&gt;"",TEXT(Belegerfassung!C3028,"TT.MM.JJJJ"),"")</f>
        <v/>
      </c>
      <c r="D3020" t="str">
        <f>IFERROR(VLOOKUP(Belegerfassung!A3028,Abfrage!$E$2:$F$20,2,FALSE),"")</f>
        <v/>
      </c>
      <c r="E3020" t="str">
        <f>IF(A3020&lt;&gt;"",Belegerfassung!B3028,"")</f>
        <v/>
      </c>
      <c r="F3020" t="str">
        <f>IF(Belegerfassung!L3028="","",IF(Belegerfassung!L3028&lt;&gt;"",IF(Belegerfassung!L3028&lt;&gt;"",IF(Belegerfassung!J3028&lt;&gt;0,VLOOKUP(Belegerfassung!L3028,Abfrage!$A$2:$C$19,2,),VLOOKUP(Belegerfassung!L3028,Abfrage!$A$2:$C$19,3,)),"")))</f>
        <v/>
      </c>
      <c r="G3020" t="str">
        <f t="shared" si="141"/>
        <v/>
      </c>
      <c r="H3020" s="31" t="str">
        <f>IF(A3020&lt;&gt;"",-Belegerfassung!J3028+Belegerfassung!K3028,"")</f>
        <v/>
      </c>
      <c r="I3020" s="49" t="str">
        <f>IFERROR(IF(H3020&lt;&gt;"",Belegerfassung!L3028*100,""),IF(OR(Belegerfassung!L3028="Leistung EU - Erlöse",Belegerfassung!L3028="Lieferungen EU-Erlöse",Belegerfassung!L3028="EUST",Belegerfassung!L3028="Bauleistungen 20%")=TRUE,"",MID(Belegerfassung!L3028,4,2)))</f>
        <v/>
      </c>
      <c r="J3020" s="6" t="str">
        <f>IF(A3020&lt;&gt;"",LEFT(Belegerfassung!D3028,40),"")</f>
        <v/>
      </c>
      <c r="K3020" t="str">
        <f>IF(A3020&lt;&gt;"",VLOOKUP(D3020,Abfrage!$F$2:$G$21,2,FALSE),"")</f>
        <v/>
      </c>
      <c r="L3020" s="6" t="str">
        <f>IF(Belegerfassung!H3028&lt;&gt;"",Belegerfassung!H3028,"")</f>
        <v/>
      </c>
      <c r="M3020" t="str">
        <f>IFERROR(IF(Belegerfassung!E3028&lt;&gt;"",VLOOKUP(Belegerfassung!E3028,Abfrage!$L$2:$M$15,2,),""),"")</f>
        <v/>
      </c>
      <c r="N3020" t="str">
        <f t="shared" si="142"/>
        <v/>
      </c>
      <c r="O3020" t="str">
        <f t="shared" si="143"/>
        <v/>
      </c>
      <c r="P3020" t="str">
        <f>IF(Belegerfassung!G3028&lt;&gt;"",CONCATENATE(Belegerfassung!G3028,".pdf"),"")</f>
        <v/>
      </c>
    </row>
    <row r="3021" spans="1:16">
      <c r="A3021" t="str">
        <f>IF(Belegerfassung!C3029&lt;&gt;"",0,"")</f>
        <v/>
      </c>
      <c r="B3021" t="str">
        <f>IFERROR(VLOOKUP(Belegerfassung!I3029,Konten!A:D,2,FALSE),"")</f>
        <v/>
      </c>
      <c r="C3021" t="str">
        <f>IF(A3021&lt;&gt;"",TEXT(Belegerfassung!C3029,"TT.MM.JJJJ"),"")</f>
        <v/>
      </c>
      <c r="D3021" t="str">
        <f>IFERROR(VLOOKUP(Belegerfassung!A3029,Abfrage!$E$2:$F$20,2,FALSE),"")</f>
        <v/>
      </c>
      <c r="E3021" t="str">
        <f>IF(A3021&lt;&gt;"",Belegerfassung!B3029,"")</f>
        <v/>
      </c>
      <c r="F3021" t="str">
        <f>IF(Belegerfassung!L3029="","",IF(Belegerfassung!L3029&lt;&gt;"",IF(Belegerfassung!L3029&lt;&gt;"",IF(Belegerfassung!J3029&lt;&gt;0,VLOOKUP(Belegerfassung!L3029,Abfrage!$A$2:$C$19,2,),VLOOKUP(Belegerfassung!L3029,Abfrage!$A$2:$C$19,3,)),"")))</f>
        <v/>
      </c>
      <c r="G3021" t="str">
        <f t="shared" si="141"/>
        <v/>
      </c>
      <c r="H3021" s="31" t="str">
        <f>IF(A3021&lt;&gt;"",-Belegerfassung!J3029+Belegerfassung!K3029,"")</f>
        <v/>
      </c>
      <c r="I3021" s="49" t="str">
        <f>IFERROR(IF(H3021&lt;&gt;"",Belegerfassung!L3029*100,""),IF(OR(Belegerfassung!L3029="Leistung EU - Erlöse",Belegerfassung!L3029="Lieferungen EU-Erlöse",Belegerfassung!L3029="EUST",Belegerfassung!L3029="Bauleistungen 20%")=TRUE,"",MID(Belegerfassung!L3029,4,2)))</f>
        <v/>
      </c>
      <c r="J3021" s="6" t="str">
        <f>IF(A3021&lt;&gt;"",LEFT(Belegerfassung!D3029,40),"")</f>
        <v/>
      </c>
      <c r="K3021" t="str">
        <f>IF(A3021&lt;&gt;"",VLOOKUP(D3021,Abfrage!$F$2:$G$21,2,FALSE),"")</f>
        <v/>
      </c>
      <c r="L3021" s="6" t="str">
        <f>IF(Belegerfassung!H3029&lt;&gt;"",Belegerfassung!H3029,"")</f>
        <v/>
      </c>
      <c r="M3021" t="str">
        <f>IFERROR(IF(Belegerfassung!E3029&lt;&gt;"",VLOOKUP(Belegerfassung!E3029,Abfrage!$L$2:$M$15,2,),""),"")</f>
        <v/>
      </c>
      <c r="N3021" t="str">
        <f t="shared" si="142"/>
        <v/>
      </c>
      <c r="O3021" t="str">
        <f t="shared" si="143"/>
        <v/>
      </c>
      <c r="P3021" t="str">
        <f>IF(Belegerfassung!G3029&lt;&gt;"",CONCATENATE(Belegerfassung!G3029,".pdf"),"")</f>
        <v/>
      </c>
    </row>
    <row r="3022" spans="1:16">
      <c r="A3022" t="str">
        <f>IF(Belegerfassung!C3030&lt;&gt;"",0,"")</f>
        <v/>
      </c>
      <c r="B3022" t="str">
        <f>IFERROR(VLOOKUP(Belegerfassung!I3030,Konten!A:D,2,FALSE),"")</f>
        <v/>
      </c>
      <c r="C3022" t="str">
        <f>IF(A3022&lt;&gt;"",TEXT(Belegerfassung!C3030,"TT.MM.JJJJ"),"")</f>
        <v/>
      </c>
      <c r="D3022" t="str">
        <f>IFERROR(VLOOKUP(Belegerfassung!A3030,Abfrage!$E$2:$F$20,2,FALSE),"")</f>
        <v/>
      </c>
      <c r="E3022" t="str">
        <f>IF(A3022&lt;&gt;"",Belegerfassung!B3030,"")</f>
        <v/>
      </c>
      <c r="F3022" t="str">
        <f>IF(Belegerfassung!L3030="","",IF(Belegerfassung!L3030&lt;&gt;"",IF(Belegerfassung!L3030&lt;&gt;"",IF(Belegerfassung!J3030&lt;&gt;0,VLOOKUP(Belegerfassung!L3030,Abfrage!$A$2:$C$19,2,),VLOOKUP(Belegerfassung!L3030,Abfrage!$A$2:$C$19,3,)),"")))</f>
        <v/>
      </c>
      <c r="G3022" t="str">
        <f t="shared" si="141"/>
        <v/>
      </c>
      <c r="H3022" s="31" t="str">
        <f>IF(A3022&lt;&gt;"",-Belegerfassung!J3030+Belegerfassung!K3030,"")</f>
        <v/>
      </c>
      <c r="I3022" s="49" t="str">
        <f>IFERROR(IF(H3022&lt;&gt;"",Belegerfassung!L3030*100,""),IF(OR(Belegerfassung!L3030="Leistung EU - Erlöse",Belegerfassung!L3030="Lieferungen EU-Erlöse",Belegerfassung!L3030="EUST",Belegerfassung!L3030="Bauleistungen 20%")=TRUE,"",MID(Belegerfassung!L3030,4,2)))</f>
        <v/>
      </c>
      <c r="J3022" s="6" t="str">
        <f>IF(A3022&lt;&gt;"",LEFT(Belegerfassung!D3030,40),"")</f>
        <v/>
      </c>
      <c r="K3022" t="str">
        <f>IF(A3022&lt;&gt;"",VLOOKUP(D3022,Abfrage!$F$2:$G$21,2,FALSE),"")</f>
        <v/>
      </c>
      <c r="L3022" s="6" t="str">
        <f>IF(Belegerfassung!H3030&lt;&gt;"",Belegerfassung!H3030,"")</f>
        <v/>
      </c>
      <c r="M3022" t="str">
        <f>IFERROR(IF(Belegerfassung!E3030&lt;&gt;"",VLOOKUP(Belegerfassung!E3030,Abfrage!$L$2:$M$15,2,),""),"")</f>
        <v/>
      </c>
      <c r="N3022" t="str">
        <f t="shared" si="142"/>
        <v/>
      </c>
      <c r="O3022" t="str">
        <f t="shared" si="143"/>
        <v/>
      </c>
      <c r="P3022" t="str">
        <f>IF(Belegerfassung!G3030&lt;&gt;"",CONCATENATE(Belegerfassung!G3030,".pdf"),"")</f>
        <v/>
      </c>
    </row>
    <row r="3023" spans="1:16">
      <c r="A3023" t="str">
        <f>IF(Belegerfassung!C3031&lt;&gt;"",0,"")</f>
        <v/>
      </c>
      <c r="B3023" t="str">
        <f>IFERROR(VLOOKUP(Belegerfassung!I3031,Konten!A:D,2,FALSE),"")</f>
        <v/>
      </c>
      <c r="C3023" t="str">
        <f>IF(A3023&lt;&gt;"",TEXT(Belegerfassung!C3031,"TT.MM.JJJJ"),"")</f>
        <v/>
      </c>
      <c r="D3023" t="str">
        <f>IFERROR(VLOOKUP(Belegerfassung!A3031,Abfrage!$E$2:$F$20,2,FALSE),"")</f>
        <v/>
      </c>
      <c r="E3023" t="str">
        <f>IF(A3023&lt;&gt;"",Belegerfassung!B3031,"")</f>
        <v/>
      </c>
      <c r="F3023" t="str">
        <f>IF(Belegerfassung!L3031="","",IF(Belegerfassung!L3031&lt;&gt;"",IF(Belegerfassung!L3031&lt;&gt;"",IF(Belegerfassung!J3031&lt;&gt;0,VLOOKUP(Belegerfassung!L3031,Abfrage!$A$2:$C$19,2,),VLOOKUP(Belegerfassung!L3031,Abfrage!$A$2:$C$19,3,)),"")))</f>
        <v/>
      </c>
      <c r="G3023" t="str">
        <f t="shared" si="141"/>
        <v/>
      </c>
      <c r="H3023" s="31" t="str">
        <f>IF(A3023&lt;&gt;"",-Belegerfassung!J3031+Belegerfassung!K3031,"")</f>
        <v/>
      </c>
      <c r="I3023" s="49" t="str">
        <f>IFERROR(IF(H3023&lt;&gt;"",Belegerfassung!L3031*100,""),IF(OR(Belegerfassung!L3031="Leistung EU - Erlöse",Belegerfassung!L3031="Lieferungen EU-Erlöse",Belegerfassung!L3031="EUST",Belegerfassung!L3031="Bauleistungen 20%")=TRUE,"",MID(Belegerfassung!L3031,4,2)))</f>
        <v/>
      </c>
      <c r="J3023" s="6" t="str">
        <f>IF(A3023&lt;&gt;"",LEFT(Belegerfassung!D3031,40),"")</f>
        <v/>
      </c>
      <c r="K3023" t="str">
        <f>IF(A3023&lt;&gt;"",VLOOKUP(D3023,Abfrage!$F$2:$G$21,2,FALSE),"")</f>
        <v/>
      </c>
      <c r="L3023" s="6" t="str">
        <f>IF(Belegerfassung!H3031&lt;&gt;"",Belegerfassung!H3031,"")</f>
        <v/>
      </c>
      <c r="M3023" t="str">
        <f>IFERROR(IF(Belegerfassung!E3031&lt;&gt;"",VLOOKUP(Belegerfassung!E3031,Abfrage!$L$2:$M$15,2,),""),"")</f>
        <v/>
      </c>
      <c r="N3023" t="str">
        <f t="shared" si="142"/>
        <v/>
      </c>
      <c r="O3023" t="str">
        <f t="shared" si="143"/>
        <v/>
      </c>
      <c r="P3023" t="str">
        <f>IF(Belegerfassung!G3031&lt;&gt;"",CONCATENATE(Belegerfassung!G3031,".pdf"),"")</f>
        <v/>
      </c>
    </row>
    <row r="3024" spans="1:16">
      <c r="A3024" t="str">
        <f>IF(Belegerfassung!C3032&lt;&gt;"",0,"")</f>
        <v/>
      </c>
      <c r="B3024" t="str">
        <f>IFERROR(VLOOKUP(Belegerfassung!I3032,Konten!A:D,2,FALSE),"")</f>
        <v/>
      </c>
      <c r="C3024" t="str">
        <f>IF(A3024&lt;&gt;"",TEXT(Belegerfassung!C3032,"TT.MM.JJJJ"),"")</f>
        <v/>
      </c>
      <c r="D3024" t="str">
        <f>IFERROR(VLOOKUP(Belegerfassung!A3032,Abfrage!$E$2:$F$20,2,FALSE),"")</f>
        <v/>
      </c>
      <c r="E3024" t="str">
        <f>IF(A3024&lt;&gt;"",Belegerfassung!B3032,"")</f>
        <v/>
      </c>
      <c r="F3024" t="str">
        <f>IF(Belegerfassung!L3032="","",IF(Belegerfassung!L3032&lt;&gt;"",IF(Belegerfassung!L3032&lt;&gt;"",IF(Belegerfassung!J3032&lt;&gt;0,VLOOKUP(Belegerfassung!L3032,Abfrage!$A$2:$C$19,2,),VLOOKUP(Belegerfassung!L3032,Abfrage!$A$2:$C$19,3,)),"")))</f>
        <v/>
      </c>
      <c r="G3024" t="str">
        <f t="shared" si="141"/>
        <v/>
      </c>
      <c r="H3024" s="31" t="str">
        <f>IF(A3024&lt;&gt;"",-Belegerfassung!J3032+Belegerfassung!K3032,"")</f>
        <v/>
      </c>
      <c r="I3024" s="49" t="str">
        <f>IFERROR(IF(H3024&lt;&gt;"",Belegerfassung!L3032*100,""),IF(OR(Belegerfassung!L3032="Leistung EU - Erlöse",Belegerfassung!L3032="Lieferungen EU-Erlöse",Belegerfassung!L3032="EUST",Belegerfassung!L3032="Bauleistungen 20%")=TRUE,"",MID(Belegerfassung!L3032,4,2)))</f>
        <v/>
      </c>
      <c r="J3024" s="6" t="str">
        <f>IF(A3024&lt;&gt;"",LEFT(Belegerfassung!D3032,40),"")</f>
        <v/>
      </c>
      <c r="K3024" t="str">
        <f>IF(A3024&lt;&gt;"",VLOOKUP(D3024,Abfrage!$F$2:$G$21,2,FALSE),"")</f>
        <v/>
      </c>
      <c r="L3024" s="6" t="str">
        <f>IF(Belegerfassung!H3032&lt;&gt;"",Belegerfassung!H3032,"")</f>
        <v/>
      </c>
      <c r="M3024" t="str">
        <f>IFERROR(IF(Belegerfassung!E3032&lt;&gt;"",VLOOKUP(Belegerfassung!E3032,Abfrage!$L$2:$M$15,2,),""),"")</f>
        <v/>
      </c>
      <c r="N3024" t="str">
        <f t="shared" si="142"/>
        <v/>
      </c>
      <c r="O3024" t="str">
        <f t="shared" si="143"/>
        <v/>
      </c>
      <c r="P3024" t="str">
        <f>IF(Belegerfassung!G3032&lt;&gt;"",CONCATENATE(Belegerfassung!G3032,".pdf"),"")</f>
        <v/>
      </c>
    </row>
    <row r="3025" spans="1:16">
      <c r="A3025" t="str">
        <f>IF(Belegerfassung!C3033&lt;&gt;"",0,"")</f>
        <v/>
      </c>
      <c r="B3025" t="str">
        <f>IFERROR(VLOOKUP(Belegerfassung!I3033,Konten!A:D,2,FALSE),"")</f>
        <v/>
      </c>
      <c r="C3025" t="str">
        <f>IF(A3025&lt;&gt;"",TEXT(Belegerfassung!C3033,"TT.MM.JJJJ"),"")</f>
        <v/>
      </c>
      <c r="D3025" t="str">
        <f>IFERROR(VLOOKUP(Belegerfassung!A3033,Abfrage!$E$2:$F$20,2,FALSE),"")</f>
        <v/>
      </c>
      <c r="E3025" t="str">
        <f>IF(A3025&lt;&gt;"",Belegerfassung!B3033,"")</f>
        <v/>
      </c>
      <c r="F3025" t="str">
        <f>IF(Belegerfassung!L3033="","",IF(Belegerfassung!L3033&lt;&gt;"",IF(Belegerfassung!L3033&lt;&gt;"",IF(Belegerfassung!J3033&lt;&gt;0,VLOOKUP(Belegerfassung!L3033,Abfrage!$A$2:$C$19,2,),VLOOKUP(Belegerfassung!L3033,Abfrage!$A$2:$C$19,3,)),"")))</f>
        <v/>
      </c>
      <c r="G3025" t="str">
        <f t="shared" si="141"/>
        <v/>
      </c>
      <c r="H3025" s="31" t="str">
        <f>IF(A3025&lt;&gt;"",-Belegerfassung!J3033+Belegerfassung!K3033,"")</f>
        <v/>
      </c>
      <c r="I3025" s="49" t="str">
        <f>IFERROR(IF(H3025&lt;&gt;"",Belegerfassung!L3033*100,""),IF(OR(Belegerfassung!L3033="Leistung EU - Erlöse",Belegerfassung!L3033="Lieferungen EU-Erlöse",Belegerfassung!L3033="EUST",Belegerfassung!L3033="Bauleistungen 20%")=TRUE,"",MID(Belegerfassung!L3033,4,2)))</f>
        <v/>
      </c>
      <c r="J3025" s="6" t="str">
        <f>IF(A3025&lt;&gt;"",LEFT(Belegerfassung!D3033,40),"")</f>
        <v/>
      </c>
      <c r="K3025" t="str">
        <f>IF(A3025&lt;&gt;"",VLOOKUP(D3025,Abfrage!$F$2:$G$21,2,FALSE),"")</f>
        <v/>
      </c>
      <c r="L3025" s="6" t="str">
        <f>IF(Belegerfassung!H3033&lt;&gt;"",Belegerfassung!H3033,"")</f>
        <v/>
      </c>
      <c r="M3025" t="str">
        <f>IFERROR(IF(Belegerfassung!E3033&lt;&gt;"",VLOOKUP(Belegerfassung!E3033,Abfrage!$L$2:$M$15,2,),""),"")</f>
        <v/>
      </c>
      <c r="N3025" t="str">
        <f t="shared" si="142"/>
        <v/>
      </c>
      <c r="O3025" t="str">
        <f t="shared" si="143"/>
        <v/>
      </c>
      <c r="P3025" t="str">
        <f>IF(Belegerfassung!G3033&lt;&gt;"",CONCATENATE(Belegerfassung!G3033,".pdf"),"")</f>
        <v/>
      </c>
    </row>
    <row r="3026" spans="1:16">
      <c r="A3026" t="str">
        <f>IF(Belegerfassung!C3034&lt;&gt;"",0,"")</f>
        <v/>
      </c>
      <c r="B3026" t="str">
        <f>IFERROR(VLOOKUP(Belegerfassung!I3034,Konten!A:D,2,FALSE),"")</f>
        <v/>
      </c>
      <c r="C3026" t="str">
        <f>IF(A3026&lt;&gt;"",TEXT(Belegerfassung!C3034,"TT.MM.JJJJ"),"")</f>
        <v/>
      </c>
      <c r="D3026" t="str">
        <f>IFERROR(VLOOKUP(Belegerfassung!A3034,Abfrage!$E$2:$F$20,2,FALSE),"")</f>
        <v/>
      </c>
      <c r="E3026" t="str">
        <f>IF(A3026&lt;&gt;"",Belegerfassung!B3034,"")</f>
        <v/>
      </c>
      <c r="F3026" t="str">
        <f>IF(Belegerfassung!L3034="","",IF(Belegerfassung!L3034&lt;&gt;"",IF(Belegerfassung!L3034&lt;&gt;"",IF(Belegerfassung!J3034&lt;&gt;0,VLOOKUP(Belegerfassung!L3034,Abfrage!$A$2:$C$19,2,),VLOOKUP(Belegerfassung!L3034,Abfrage!$A$2:$C$19,3,)),"")))</f>
        <v/>
      </c>
      <c r="G3026" t="str">
        <f t="shared" si="141"/>
        <v/>
      </c>
      <c r="H3026" s="31" t="str">
        <f>IF(A3026&lt;&gt;"",-Belegerfassung!J3034+Belegerfassung!K3034,"")</f>
        <v/>
      </c>
      <c r="I3026" s="49" t="str">
        <f>IFERROR(IF(H3026&lt;&gt;"",Belegerfassung!L3034*100,""),IF(OR(Belegerfassung!L3034="Leistung EU - Erlöse",Belegerfassung!L3034="Lieferungen EU-Erlöse",Belegerfassung!L3034="EUST",Belegerfassung!L3034="Bauleistungen 20%")=TRUE,"",MID(Belegerfassung!L3034,4,2)))</f>
        <v/>
      </c>
      <c r="J3026" s="6" t="str">
        <f>IF(A3026&lt;&gt;"",LEFT(Belegerfassung!D3034,40),"")</f>
        <v/>
      </c>
      <c r="K3026" t="str">
        <f>IF(A3026&lt;&gt;"",VLOOKUP(D3026,Abfrage!$F$2:$G$21,2,FALSE),"")</f>
        <v/>
      </c>
      <c r="L3026" s="6" t="str">
        <f>IF(Belegerfassung!H3034&lt;&gt;"",Belegerfassung!H3034,"")</f>
        <v/>
      </c>
      <c r="M3026" t="str">
        <f>IFERROR(IF(Belegerfassung!E3034&lt;&gt;"",VLOOKUP(Belegerfassung!E3034,Abfrage!$L$2:$M$15,2,),""),"")</f>
        <v/>
      </c>
      <c r="N3026" t="str">
        <f t="shared" si="142"/>
        <v/>
      </c>
      <c r="O3026" t="str">
        <f t="shared" si="143"/>
        <v/>
      </c>
      <c r="P3026" t="str">
        <f>IF(Belegerfassung!G3034&lt;&gt;"",CONCATENATE(Belegerfassung!G3034,".pdf"),"")</f>
        <v/>
      </c>
    </row>
    <row r="3027" spans="1:16">
      <c r="A3027" t="str">
        <f>IF(Belegerfassung!C3035&lt;&gt;"",0,"")</f>
        <v/>
      </c>
      <c r="B3027" t="str">
        <f>IFERROR(VLOOKUP(Belegerfassung!I3035,Konten!A:D,2,FALSE),"")</f>
        <v/>
      </c>
      <c r="C3027" t="str">
        <f>IF(A3027&lt;&gt;"",TEXT(Belegerfassung!C3035,"TT.MM.JJJJ"),"")</f>
        <v/>
      </c>
      <c r="D3027" t="str">
        <f>IFERROR(VLOOKUP(Belegerfassung!A3035,Abfrage!$E$2:$F$20,2,FALSE),"")</f>
        <v/>
      </c>
      <c r="E3027" t="str">
        <f>IF(A3027&lt;&gt;"",Belegerfassung!B3035,"")</f>
        <v/>
      </c>
      <c r="F3027" t="str">
        <f>IF(Belegerfassung!L3035="","",IF(Belegerfassung!L3035&lt;&gt;"",IF(Belegerfassung!L3035&lt;&gt;"",IF(Belegerfassung!J3035&lt;&gt;0,VLOOKUP(Belegerfassung!L3035,Abfrage!$A$2:$C$19,2,),VLOOKUP(Belegerfassung!L3035,Abfrage!$A$2:$C$19,3,)),"")))</f>
        <v/>
      </c>
      <c r="G3027" t="str">
        <f t="shared" si="141"/>
        <v/>
      </c>
      <c r="H3027" s="31" t="str">
        <f>IF(A3027&lt;&gt;"",-Belegerfassung!J3035+Belegerfassung!K3035,"")</f>
        <v/>
      </c>
      <c r="I3027" s="49" t="str">
        <f>IFERROR(IF(H3027&lt;&gt;"",Belegerfassung!L3035*100,""),IF(OR(Belegerfassung!L3035="Leistung EU - Erlöse",Belegerfassung!L3035="Lieferungen EU-Erlöse",Belegerfassung!L3035="EUST",Belegerfassung!L3035="Bauleistungen 20%")=TRUE,"",MID(Belegerfassung!L3035,4,2)))</f>
        <v/>
      </c>
      <c r="J3027" s="6" t="str">
        <f>IF(A3027&lt;&gt;"",LEFT(Belegerfassung!D3035,40),"")</f>
        <v/>
      </c>
      <c r="K3027" t="str">
        <f>IF(A3027&lt;&gt;"",VLOOKUP(D3027,Abfrage!$F$2:$G$21,2,FALSE),"")</f>
        <v/>
      </c>
      <c r="L3027" s="6" t="str">
        <f>IF(Belegerfassung!H3035&lt;&gt;"",Belegerfassung!H3035,"")</f>
        <v/>
      </c>
      <c r="M3027" t="str">
        <f>IFERROR(IF(Belegerfassung!E3035&lt;&gt;"",VLOOKUP(Belegerfassung!E3035,Abfrage!$L$2:$M$15,2,),""),"")</f>
        <v/>
      </c>
      <c r="N3027" t="str">
        <f t="shared" si="142"/>
        <v/>
      </c>
      <c r="O3027" t="str">
        <f t="shared" si="143"/>
        <v/>
      </c>
      <c r="P3027" t="str">
        <f>IF(Belegerfassung!G3035&lt;&gt;"",CONCATENATE(Belegerfassung!G3035,".pdf"),"")</f>
        <v/>
      </c>
    </row>
    <row r="3028" spans="1:16">
      <c r="A3028" t="str">
        <f>IF(Belegerfassung!C3036&lt;&gt;"",0,"")</f>
        <v/>
      </c>
      <c r="B3028" t="str">
        <f>IFERROR(VLOOKUP(Belegerfassung!I3036,Konten!A:D,2,FALSE),"")</f>
        <v/>
      </c>
      <c r="C3028" t="str">
        <f>IF(A3028&lt;&gt;"",TEXT(Belegerfassung!C3036,"TT.MM.JJJJ"),"")</f>
        <v/>
      </c>
      <c r="D3028" t="str">
        <f>IFERROR(VLOOKUP(Belegerfassung!A3036,Abfrage!$E$2:$F$20,2,FALSE),"")</f>
        <v/>
      </c>
      <c r="E3028" t="str">
        <f>IF(A3028&lt;&gt;"",Belegerfassung!B3036,"")</f>
        <v/>
      </c>
      <c r="F3028" t="str">
        <f>IF(Belegerfassung!L3036="","",IF(Belegerfassung!L3036&lt;&gt;"",IF(Belegerfassung!L3036&lt;&gt;"",IF(Belegerfassung!J3036&lt;&gt;0,VLOOKUP(Belegerfassung!L3036,Abfrage!$A$2:$C$19,2,),VLOOKUP(Belegerfassung!L3036,Abfrage!$A$2:$C$19,3,)),"")))</f>
        <v/>
      </c>
      <c r="G3028" t="str">
        <f t="shared" si="141"/>
        <v/>
      </c>
      <c r="H3028" s="31" t="str">
        <f>IF(A3028&lt;&gt;"",-Belegerfassung!J3036+Belegerfassung!K3036,"")</f>
        <v/>
      </c>
      <c r="I3028" s="49" t="str">
        <f>IFERROR(IF(H3028&lt;&gt;"",Belegerfassung!L3036*100,""),IF(OR(Belegerfassung!L3036="Leistung EU - Erlöse",Belegerfassung!L3036="Lieferungen EU-Erlöse",Belegerfassung!L3036="EUST",Belegerfassung!L3036="Bauleistungen 20%")=TRUE,"",MID(Belegerfassung!L3036,4,2)))</f>
        <v/>
      </c>
      <c r="J3028" s="6" t="str">
        <f>IF(A3028&lt;&gt;"",LEFT(Belegerfassung!D3036,40),"")</f>
        <v/>
      </c>
      <c r="K3028" t="str">
        <f>IF(A3028&lt;&gt;"",VLOOKUP(D3028,Abfrage!$F$2:$G$21,2,FALSE),"")</f>
        <v/>
      </c>
      <c r="L3028" s="6" t="str">
        <f>IF(Belegerfassung!H3036&lt;&gt;"",Belegerfassung!H3036,"")</f>
        <v/>
      </c>
      <c r="M3028" t="str">
        <f>IFERROR(IF(Belegerfassung!E3036&lt;&gt;"",VLOOKUP(Belegerfassung!E3036,Abfrage!$L$2:$M$15,2,),""),"")</f>
        <v/>
      </c>
      <c r="N3028" t="str">
        <f t="shared" si="142"/>
        <v/>
      </c>
      <c r="O3028" t="str">
        <f t="shared" si="143"/>
        <v/>
      </c>
      <c r="P3028" t="str">
        <f>IF(Belegerfassung!G3036&lt;&gt;"",CONCATENATE(Belegerfassung!G3036,".pdf"),"")</f>
        <v/>
      </c>
    </row>
    <row r="3029" spans="1:16">
      <c r="A3029" t="str">
        <f>IF(Belegerfassung!C3037&lt;&gt;"",0,"")</f>
        <v/>
      </c>
      <c r="B3029" t="str">
        <f>IFERROR(VLOOKUP(Belegerfassung!I3037,Konten!A:D,2,FALSE),"")</f>
        <v/>
      </c>
      <c r="C3029" t="str">
        <f>IF(A3029&lt;&gt;"",TEXT(Belegerfassung!C3037,"TT.MM.JJJJ"),"")</f>
        <v/>
      </c>
      <c r="D3029" t="str">
        <f>IFERROR(VLOOKUP(Belegerfassung!A3037,Abfrage!$E$2:$F$20,2,FALSE),"")</f>
        <v/>
      </c>
      <c r="E3029" t="str">
        <f>IF(A3029&lt;&gt;"",Belegerfassung!B3037,"")</f>
        <v/>
      </c>
      <c r="F3029" t="str">
        <f>IF(Belegerfassung!L3037="","",IF(Belegerfassung!L3037&lt;&gt;"",IF(Belegerfassung!L3037&lt;&gt;"",IF(Belegerfassung!J3037&lt;&gt;0,VLOOKUP(Belegerfassung!L3037,Abfrage!$A$2:$C$19,2,),VLOOKUP(Belegerfassung!L3037,Abfrage!$A$2:$C$19,3,)),"")))</f>
        <v/>
      </c>
      <c r="G3029" t="str">
        <f t="shared" si="141"/>
        <v/>
      </c>
      <c r="H3029" s="31" t="str">
        <f>IF(A3029&lt;&gt;"",-Belegerfassung!J3037+Belegerfassung!K3037,"")</f>
        <v/>
      </c>
      <c r="I3029" s="49" t="str">
        <f>IFERROR(IF(H3029&lt;&gt;"",Belegerfassung!L3037*100,""),IF(OR(Belegerfassung!L3037="Leistung EU - Erlöse",Belegerfassung!L3037="Lieferungen EU-Erlöse",Belegerfassung!L3037="EUST",Belegerfassung!L3037="Bauleistungen 20%")=TRUE,"",MID(Belegerfassung!L3037,4,2)))</f>
        <v/>
      </c>
      <c r="J3029" s="6" t="str">
        <f>IF(A3029&lt;&gt;"",LEFT(Belegerfassung!D3037,40),"")</f>
        <v/>
      </c>
      <c r="K3029" t="str">
        <f>IF(A3029&lt;&gt;"",VLOOKUP(D3029,Abfrage!$F$2:$G$21,2,FALSE),"")</f>
        <v/>
      </c>
      <c r="L3029" s="6" t="str">
        <f>IF(Belegerfassung!H3037&lt;&gt;"",Belegerfassung!H3037,"")</f>
        <v/>
      </c>
      <c r="M3029" t="str">
        <f>IFERROR(IF(Belegerfassung!E3037&lt;&gt;"",VLOOKUP(Belegerfassung!E3037,Abfrage!$L$2:$M$15,2,),""),"")</f>
        <v/>
      </c>
      <c r="N3029" t="str">
        <f t="shared" si="142"/>
        <v/>
      </c>
      <c r="O3029" t="str">
        <f t="shared" si="143"/>
        <v/>
      </c>
      <c r="P3029" t="str">
        <f>IF(Belegerfassung!G3037&lt;&gt;"",CONCATENATE(Belegerfassung!G3037,".pdf"),"")</f>
        <v/>
      </c>
    </row>
    <row r="3030" spans="1:16">
      <c r="A3030" t="str">
        <f>IF(Belegerfassung!C3038&lt;&gt;"",0,"")</f>
        <v/>
      </c>
      <c r="B3030" t="str">
        <f>IFERROR(VLOOKUP(Belegerfassung!I3038,Konten!A:D,2,FALSE),"")</f>
        <v/>
      </c>
      <c r="C3030" t="str">
        <f>IF(A3030&lt;&gt;"",TEXT(Belegerfassung!C3038,"TT.MM.JJJJ"),"")</f>
        <v/>
      </c>
      <c r="D3030" t="str">
        <f>IFERROR(VLOOKUP(Belegerfassung!A3038,Abfrage!$E$2:$F$20,2,FALSE),"")</f>
        <v/>
      </c>
      <c r="E3030" t="str">
        <f>IF(A3030&lt;&gt;"",Belegerfassung!B3038,"")</f>
        <v/>
      </c>
      <c r="F3030" t="str">
        <f>IF(Belegerfassung!L3038="","",IF(Belegerfassung!L3038&lt;&gt;"",IF(Belegerfassung!L3038&lt;&gt;"",IF(Belegerfassung!J3038&lt;&gt;0,VLOOKUP(Belegerfassung!L3038,Abfrage!$A$2:$C$19,2,),VLOOKUP(Belegerfassung!L3038,Abfrage!$A$2:$C$19,3,)),"")))</f>
        <v/>
      </c>
      <c r="G3030" t="str">
        <f t="shared" si="141"/>
        <v/>
      </c>
      <c r="H3030" s="31" t="str">
        <f>IF(A3030&lt;&gt;"",-Belegerfassung!J3038+Belegerfassung!K3038,"")</f>
        <v/>
      </c>
      <c r="I3030" s="49" t="str">
        <f>IFERROR(IF(H3030&lt;&gt;"",Belegerfassung!L3038*100,""),IF(OR(Belegerfassung!L3038="Leistung EU - Erlöse",Belegerfassung!L3038="Lieferungen EU-Erlöse",Belegerfassung!L3038="EUST",Belegerfassung!L3038="Bauleistungen 20%")=TRUE,"",MID(Belegerfassung!L3038,4,2)))</f>
        <v/>
      </c>
      <c r="J3030" s="6" t="str">
        <f>IF(A3030&lt;&gt;"",LEFT(Belegerfassung!D3038,40),"")</f>
        <v/>
      </c>
      <c r="K3030" t="str">
        <f>IF(A3030&lt;&gt;"",VLOOKUP(D3030,Abfrage!$F$2:$G$21,2,FALSE),"")</f>
        <v/>
      </c>
      <c r="L3030" s="6" t="str">
        <f>IF(Belegerfassung!H3038&lt;&gt;"",Belegerfassung!H3038,"")</f>
        <v/>
      </c>
      <c r="M3030" t="str">
        <f>IFERROR(IF(Belegerfassung!E3038&lt;&gt;"",VLOOKUP(Belegerfassung!E3038,Abfrage!$L$2:$M$15,2,),""),"")</f>
        <v/>
      </c>
      <c r="N3030" t="str">
        <f t="shared" si="142"/>
        <v/>
      </c>
      <c r="O3030" t="str">
        <f t="shared" si="143"/>
        <v/>
      </c>
      <c r="P3030" t="str">
        <f>IF(Belegerfassung!G3038&lt;&gt;"",CONCATENATE(Belegerfassung!G3038,".pdf"),"")</f>
        <v/>
      </c>
    </row>
    <row r="3031" spans="1:16">
      <c r="A3031" t="str">
        <f>IF(Belegerfassung!C3039&lt;&gt;"",0,"")</f>
        <v/>
      </c>
      <c r="B3031" t="str">
        <f>IFERROR(VLOOKUP(Belegerfassung!I3039,Konten!A:D,2,FALSE),"")</f>
        <v/>
      </c>
      <c r="C3031" t="str">
        <f>IF(A3031&lt;&gt;"",TEXT(Belegerfassung!C3039,"TT.MM.JJJJ"),"")</f>
        <v/>
      </c>
      <c r="D3031" t="str">
        <f>IFERROR(VLOOKUP(Belegerfassung!A3039,Abfrage!$E$2:$F$20,2,FALSE),"")</f>
        <v/>
      </c>
      <c r="E3031" t="str">
        <f>IF(A3031&lt;&gt;"",Belegerfassung!B3039,"")</f>
        <v/>
      </c>
      <c r="F3031" t="str">
        <f>IF(Belegerfassung!L3039="","",IF(Belegerfassung!L3039&lt;&gt;"",IF(Belegerfassung!L3039&lt;&gt;"",IF(Belegerfassung!J3039&lt;&gt;0,VLOOKUP(Belegerfassung!L3039,Abfrage!$A$2:$C$19,2,),VLOOKUP(Belegerfassung!L3039,Abfrage!$A$2:$C$19,3,)),"")))</f>
        <v/>
      </c>
      <c r="G3031" t="str">
        <f t="shared" si="141"/>
        <v/>
      </c>
      <c r="H3031" s="31" t="str">
        <f>IF(A3031&lt;&gt;"",-Belegerfassung!J3039+Belegerfassung!K3039,"")</f>
        <v/>
      </c>
      <c r="I3031" s="49" t="str">
        <f>IFERROR(IF(H3031&lt;&gt;"",Belegerfassung!L3039*100,""),IF(OR(Belegerfassung!L3039="Leistung EU - Erlöse",Belegerfassung!L3039="Lieferungen EU-Erlöse",Belegerfassung!L3039="EUST",Belegerfassung!L3039="Bauleistungen 20%")=TRUE,"",MID(Belegerfassung!L3039,4,2)))</f>
        <v/>
      </c>
      <c r="J3031" s="6" t="str">
        <f>IF(A3031&lt;&gt;"",LEFT(Belegerfassung!D3039,40),"")</f>
        <v/>
      </c>
      <c r="K3031" t="str">
        <f>IF(A3031&lt;&gt;"",VLOOKUP(D3031,Abfrage!$F$2:$G$21,2,FALSE),"")</f>
        <v/>
      </c>
      <c r="L3031" s="6" t="str">
        <f>IF(Belegerfassung!H3039&lt;&gt;"",Belegerfassung!H3039,"")</f>
        <v/>
      </c>
      <c r="M3031" t="str">
        <f>IFERROR(IF(Belegerfassung!E3039&lt;&gt;"",VLOOKUP(Belegerfassung!E3039,Abfrage!$L$2:$M$15,2,),""),"")</f>
        <v/>
      </c>
      <c r="N3031" t="str">
        <f t="shared" si="142"/>
        <v/>
      </c>
      <c r="O3031" t="str">
        <f t="shared" si="143"/>
        <v/>
      </c>
      <c r="P3031" t="str">
        <f>IF(Belegerfassung!G3039&lt;&gt;"",CONCATENATE(Belegerfassung!G3039,".pdf"),"")</f>
        <v/>
      </c>
    </row>
    <row r="3032" spans="1:16">
      <c r="A3032" t="str">
        <f>IF(Belegerfassung!C3040&lt;&gt;"",0,"")</f>
        <v/>
      </c>
      <c r="B3032" t="str">
        <f>IFERROR(VLOOKUP(Belegerfassung!I3040,Konten!A:D,2,FALSE),"")</f>
        <v/>
      </c>
      <c r="C3032" t="str">
        <f>IF(A3032&lt;&gt;"",TEXT(Belegerfassung!C3040,"TT.MM.JJJJ"),"")</f>
        <v/>
      </c>
      <c r="D3032" t="str">
        <f>IFERROR(VLOOKUP(Belegerfassung!A3040,Abfrage!$E$2:$F$20,2,FALSE),"")</f>
        <v/>
      </c>
      <c r="E3032" t="str">
        <f>IF(A3032&lt;&gt;"",Belegerfassung!B3040,"")</f>
        <v/>
      </c>
      <c r="F3032" t="str">
        <f>IF(Belegerfassung!L3040="","",IF(Belegerfassung!L3040&lt;&gt;"",IF(Belegerfassung!L3040&lt;&gt;"",IF(Belegerfassung!J3040&lt;&gt;0,VLOOKUP(Belegerfassung!L3040,Abfrage!$A$2:$C$19,2,),VLOOKUP(Belegerfassung!L3040,Abfrage!$A$2:$C$19,3,)),"")))</f>
        <v/>
      </c>
      <c r="G3032" t="str">
        <f t="shared" si="141"/>
        <v/>
      </c>
      <c r="H3032" s="31" t="str">
        <f>IF(A3032&lt;&gt;"",-Belegerfassung!J3040+Belegerfassung!K3040,"")</f>
        <v/>
      </c>
      <c r="I3032" s="49" t="str">
        <f>IFERROR(IF(H3032&lt;&gt;"",Belegerfassung!L3040*100,""),IF(OR(Belegerfassung!L3040="Leistung EU - Erlöse",Belegerfassung!L3040="Lieferungen EU-Erlöse",Belegerfassung!L3040="EUST",Belegerfassung!L3040="Bauleistungen 20%")=TRUE,"",MID(Belegerfassung!L3040,4,2)))</f>
        <v/>
      </c>
      <c r="J3032" s="6" t="str">
        <f>IF(A3032&lt;&gt;"",LEFT(Belegerfassung!D3040,40),"")</f>
        <v/>
      </c>
      <c r="K3032" t="str">
        <f>IF(A3032&lt;&gt;"",VLOOKUP(D3032,Abfrage!$F$2:$G$21,2,FALSE),"")</f>
        <v/>
      </c>
      <c r="L3032" s="6" t="str">
        <f>IF(Belegerfassung!H3040&lt;&gt;"",Belegerfassung!H3040,"")</f>
        <v/>
      </c>
      <c r="M3032" t="str">
        <f>IFERROR(IF(Belegerfassung!E3040&lt;&gt;"",VLOOKUP(Belegerfassung!E3040,Abfrage!$L$2:$M$15,2,),""),"")</f>
        <v/>
      </c>
      <c r="N3032" t="str">
        <f t="shared" si="142"/>
        <v/>
      </c>
      <c r="O3032" t="str">
        <f t="shared" si="143"/>
        <v/>
      </c>
      <c r="P3032" t="str">
        <f>IF(Belegerfassung!G3040&lt;&gt;"",CONCATENATE(Belegerfassung!G3040,".pdf"),"")</f>
        <v/>
      </c>
    </row>
    <row r="3033" spans="1:16">
      <c r="A3033" t="str">
        <f>IF(Belegerfassung!C3041&lt;&gt;"",0,"")</f>
        <v/>
      </c>
      <c r="B3033" t="str">
        <f>IFERROR(VLOOKUP(Belegerfassung!I3041,Konten!A:D,2,FALSE),"")</f>
        <v/>
      </c>
      <c r="C3033" t="str">
        <f>IF(A3033&lt;&gt;"",TEXT(Belegerfassung!C3041,"TT.MM.JJJJ"),"")</f>
        <v/>
      </c>
      <c r="D3033" t="str">
        <f>IFERROR(VLOOKUP(Belegerfassung!A3041,Abfrage!$E$2:$F$20,2,FALSE),"")</f>
        <v/>
      </c>
      <c r="E3033" t="str">
        <f>IF(A3033&lt;&gt;"",Belegerfassung!B3041,"")</f>
        <v/>
      </c>
      <c r="F3033" t="str">
        <f>IF(Belegerfassung!L3041="","",IF(Belegerfassung!L3041&lt;&gt;"",IF(Belegerfassung!L3041&lt;&gt;"",IF(Belegerfassung!J3041&lt;&gt;0,VLOOKUP(Belegerfassung!L3041,Abfrage!$A$2:$C$19,2,),VLOOKUP(Belegerfassung!L3041,Abfrage!$A$2:$C$19,3,)),"")))</f>
        <v/>
      </c>
      <c r="G3033" t="str">
        <f t="shared" si="141"/>
        <v/>
      </c>
      <c r="H3033" s="31" t="str">
        <f>IF(A3033&lt;&gt;"",-Belegerfassung!J3041+Belegerfassung!K3041,"")</f>
        <v/>
      </c>
      <c r="I3033" s="49" t="str">
        <f>IFERROR(IF(H3033&lt;&gt;"",Belegerfassung!L3041*100,""),IF(OR(Belegerfassung!L3041="Leistung EU - Erlöse",Belegerfassung!L3041="Lieferungen EU-Erlöse",Belegerfassung!L3041="EUST",Belegerfassung!L3041="Bauleistungen 20%")=TRUE,"",MID(Belegerfassung!L3041,4,2)))</f>
        <v/>
      </c>
      <c r="J3033" s="6" t="str">
        <f>IF(A3033&lt;&gt;"",LEFT(Belegerfassung!D3041,40),"")</f>
        <v/>
      </c>
      <c r="K3033" t="str">
        <f>IF(A3033&lt;&gt;"",VLOOKUP(D3033,Abfrage!$F$2:$G$21,2,FALSE),"")</f>
        <v/>
      </c>
      <c r="L3033" s="6" t="str">
        <f>IF(Belegerfassung!H3041&lt;&gt;"",Belegerfassung!H3041,"")</f>
        <v/>
      </c>
      <c r="M3033" t="str">
        <f>IFERROR(IF(Belegerfassung!E3041&lt;&gt;"",VLOOKUP(Belegerfassung!E3041,Abfrage!$L$2:$M$15,2,),""),"")</f>
        <v/>
      </c>
      <c r="N3033" t="str">
        <f t="shared" si="142"/>
        <v/>
      </c>
      <c r="O3033" t="str">
        <f t="shared" si="143"/>
        <v/>
      </c>
      <c r="P3033" t="str">
        <f>IF(Belegerfassung!G3041&lt;&gt;"",CONCATENATE(Belegerfassung!G3041,".pdf"),"")</f>
        <v/>
      </c>
    </row>
    <row r="3034" spans="1:16">
      <c r="A3034" t="str">
        <f>IF(Belegerfassung!C3042&lt;&gt;"",0,"")</f>
        <v/>
      </c>
      <c r="B3034" t="str">
        <f>IFERROR(VLOOKUP(Belegerfassung!I3042,Konten!A:D,2,FALSE),"")</f>
        <v/>
      </c>
      <c r="C3034" t="str">
        <f>IF(A3034&lt;&gt;"",TEXT(Belegerfassung!C3042,"TT.MM.JJJJ"),"")</f>
        <v/>
      </c>
      <c r="D3034" t="str">
        <f>IFERROR(VLOOKUP(Belegerfassung!A3042,Abfrage!$E$2:$F$20,2,FALSE),"")</f>
        <v/>
      </c>
      <c r="E3034" t="str">
        <f>IF(A3034&lt;&gt;"",Belegerfassung!B3042,"")</f>
        <v/>
      </c>
      <c r="F3034" t="str">
        <f>IF(Belegerfassung!L3042="","",IF(Belegerfassung!L3042&lt;&gt;"",IF(Belegerfassung!L3042&lt;&gt;"",IF(Belegerfassung!J3042&lt;&gt;0,VLOOKUP(Belegerfassung!L3042,Abfrage!$A$2:$C$19,2,),VLOOKUP(Belegerfassung!L3042,Abfrage!$A$2:$C$19,3,)),"")))</f>
        <v/>
      </c>
      <c r="G3034" t="str">
        <f t="shared" si="141"/>
        <v/>
      </c>
      <c r="H3034" s="31" t="str">
        <f>IF(A3034&lt;&gt;"",-Belegerfassung!J3042+Belegerfassung!K3042,"")</f>
        <v/>
      </c>
      <c r="I3034" s="49" t="str">
        <f>IFERROR(IF(H3034&lt;&gt;"",Belegerfassung!L3042*100,""),IF(OR(Belegerfassung!L3042="Leistung EU - Erlöse",Belegerfassung!L3042="Lieferungen EU-Erlöse",Belegerfassung!L3042="EUST",Belegerfassung!L3042="Bauleistungen 20%")=TRUE,"",MID(Belegerfassung!L3042,4,2)))</f>
        <v/>
      </c>
      <c r="J3034" s="6" t="str">
        <f>IF(A3034&lt;&gt;"",LEFT(Belegerfassung!D3042,40),"")</f>
        <v/>
      </c>
      <c r="K3034" t="str">
        <f>IF(A3034&lt;&gt;"",VLOOKUP(D3034,Abfrage!$F$2:$G$21,2,FALSE),"")</f>
        <v/>
      </c>
      <c r="L3034" s="6" t="str">
        <f>IF(Belegerfassung!H3042&lt;&gt;"",Belegerfassung!H3042,"")</f>
        <v/>
      </c>
      <c r="M3034" t="str">
        <f>IFERROR(IF(Belegerfassung!E3042&lt;&gt;"",VLOOKUP(Belegerfassung!E3042,Abfrage!$L$2:$M$15,2,),""),"")</f>
        <v/>
      </c>
      <c r="N3034" t="str">
        <f t="shared" si="142"/>
        <v/>
      </c>
      <c r="O3034" t="str">
        <f t="shared" si="143"/>
        <v/>
      </c>
      <c r="P3034" t="str">
        <f>IF(Belegerfassung!G3042&lt;&gt;"",CONCATENATE(Belegerfassung!G3042,".pdf"),"")</f>
        <v/>
      </c>
    </row>
    <row r="3035" spans="1:16">
      <c r="A3035" t="str">
        <f>IF(Belegerfassung!C3043&lt;&gt;"",0,"")</f>
        <v/>
      </c>
      <c r="B3035" t="str">
        <f>IFERROR(VLOOKUP(Belegerfassung!I3043,Konten!A:D,2,FALSE),"")</f>
        <v/>
      </c>
      <c r="C3035" t="str">
        <f>IF(A3035&lt;&gt;"",TEXT(Belegerfassung!C3043,"TT.MM.JJJJ"),"")</f>
        <v/>
      </c>
      <c r="D3035" t="str">
        <f>IFERROR(VLOOKUP(Belegerfassung!A3043,Abfrage!$E$2:$F$20,2,FALSE),"")</f>
        <v/>
      </c>
      <c r="E3035" t="str">
        <f>IF(A3035&lt;&gt;"",Belegerfassung!B3043,"")</f>
        <v/>
      </c>
      <c r="F3035" t="str">
        <f>IF(Belegerfassung!L3043="","",IF(Belegerfassung!L3043&lt;&gt;"",IF(Belegerfassung!L3043&lt;&gt;"",IF(Belegerfassung!J3043&lt;&gt;0,VLOOKUP(Belegerfassung!L3043,Abfrage!$A$2:$C$19,2,),VLOOKUP(Belegerfassung!L3043,Abfrage!$A$2:$C$19,3,)),"")))</f>
        <v/>
      </c>
      <c r="G3035" t="str">
        <f t="shared" si="141"/>
        <v/>
      </c>
      <c r="H3035" s="31" t="str">
        <f>IF(A3035&lt;&gt;"",-Belegerfassung!J3043+Belegerfassung!K3043,"")</f>
        <v/>
      </c>
      <c r="I3035" s="49" t="str">
        <f>IFERROR(IF(H3035&lt;&gt;"",Belegerfassung!L3043*100,""),IF(OR(Belegerfassung!L3043="Leistung EU - Erlöse",Belegerfassung!L3043="Lieferungen EU-Erlöse",Belegerfassung!L3043="EUST",Belegerfassung!L3043="Bauleistungen 20%")=TRUE,"",MID(Belegerfassung!L3043,4,2)))</f>
        <v/>
      </c>
      <c r="J3035" s="6" t="str">
        <f>IF(A3035&lt;&gt;"",LEFT(Belegerfassung!D3043,40),"")</f>
        <v/>
      </c>
      <c r="K3035" t="str">
        <f>IF(A3035&lt;&gt;"",VLOOKUP(D3035,Abfrage!$F$2:$G$21,2,FALSE),"")</f>
        <v/>
      </c>
      <c r="L3035" s="6" t="str">
        <f>IF(Belegerfassung!H3043&lt;&gt;"",Belegerfassung!H3043,"")</f>
        <v/>
      </c>
      <c r="M3035" t="str">
        <f>IFERROR(IF(Belegerfassung!E3043&lt;&gt;"",VLOOKUP(Belegerfassung!E3043,Abfrage!$L$2:$M$15,2,),""),"")</f>
        <v/>
      </c>
      <c r="N3035" t="str">
        <f t="shared" si="142"/>
        <v/>
      </c>
      <c r="O3035" t="str">
        <f t="shared" si="143"/>
        <v/>
      </c>
      <c r="P3035" t="str">
        <f>IF(Belegerfassung!G3043&lt;&gt;"",CONCATENATE(Belegerfassung!G3043,".pdf"),"")</f>
        <v/>
      </c>
    </row>
    <row r="3036" spans="1:16">
      <c r="A3036" t="str">
        <f>IF(Belegerfassung!C3044&lt;&gt;"",0,"")</f>
        <v/>
      </c>
      <c r="B3036" t="str">
        <f>IFERROR(VLOOKUP(Belegerfassung!I3044,Konten!A:D,2,FALSE),"")</f>
        <v/>
      </c>
      <c r="C3036" t="str">
        <f>IF(A3036&lt;&gt;"",TEXT(Belegerfassung!C3044,"TT.MM.JJJJ"),"")</f>
        <v/>
      </c>
      <c r="D3036" t="str">
        <f>IFERROR(VLOOKUP(Belegerfassung!A3044,Abfrage!$E$2:$F$20,2,FALSE),"")</f>
        <v/>
      </c>
      <c r="E3036" t="str">
        <f>IF(A3036&lt;&gt;"",Belegerfassung!B3044,"")</f>
        <v/>
      </c>
      <c r="F3036" t="str">
        <f>IF(Belegerfassung!L3044="","",IF(Belegerfassung!L3044&lt;&gt;"",IF(Belegerfassung!L3044&lt;&gt;"",IF(Belegerfassung!J3044&lt;&gt;0,VLOOKUP(Belegerfassung!L3044,Abfrage!$A$2:$C$19,2,),VLOOKUP(Belegerfassung!L3044,Abfrage!$A$2:$C$19,3,)),"")))</f>
        <v/>
      </c>
      <c r="G3036" t="str">
        <f t="shared" si="141"/>
        <v/>
      </c>
      <c r="H3036" s="31" t="str">
        <f>IF(A3036&lt;&gt;"",-Belegerfassung!J3044+Belegerfassung!K3044,"")</f>
        <v/>
      </c>
      <c r="I3036" s="49" t="str">
        <f>IFERROR(IF(H3036&lt;&gt;"",Belegerfassung!L3044*100,""),IF(OR(Belegerfassung!L3044="Leistung EU - Erlöse",Belegerfassung!L3044="Lieferungen EU-Erlöse",Belegerfassung!L3044="EUST",Belegerfassung!L3044="Bauleistungen 20%")=TRUE,"",MID(Belegerfassung!L3044,4,2)))</f>
        <v/>
      </c>
      <c r="J3036" s="6" t="str">
        <f>IF(A3036&lt;&gt;"",LEFT(Belegerfassung!D3044,40),"")</f>
        <v/>
      </c>
      <c r="K3036" t="str">
        <f>IF(A3036&lt;&gt;"",VLOOKUP(D3036,Abfrage!$F$2:$G$21,2,FALSE),"")</f>
        <v/>
      </c>
      <c r="L3036" s="6" t="str">
        <f>IF(Belegerfassung!H3044&lt;&gt;"",Belegerfassung!H3044,"")</f>
        <v/>
      </c>
      <c r="M3036" t="str">
        <f>IFERROR(IF(Belegerfassung!E3044&lt;&gt;"",VLOOKUP(Belegerfassung!E3044,Abfrage!$L$2:$M$15,2,),""),"")</f>
        <v/>
      </c>
      <c r="N3036" t="str">
        <f t="shared" si="142"/>
        <v/>
      </c>
      <c r="O3036" t="str">
        <f t="shared" si="143"/>
        <v/>
      </c>
      <c r="P3036" t="str">
        <f>IF(Belegerfassung!G3044&lt;&gt;"",CONCATENATE(Belegerfassung!G3044,".pdf"),"")</f>
        <v/>
      </c>
    </row>
    <row r="3037" spans="1:16">
      <c r="A3037" t="str">
        <f>IF(Belegerfassung!C3045&lt;&gt;"",0,"")</f>
        <v/>
      </c>
      <c r="B3037" t="str">
        <f>IFERROR(VLOOKUP(Belegerfassung!I3045,Konten!A:D,2,FALSE),"")</f>
        <v/>
      </c>
      <c r="C3037" t="str">
        <f>IF(A3037&lt;&gt;"",TEXT(Belegerfassung!C3045,"TT.MM.JJJJ"),"")</f>
        <v/>
      </c>
      <c r="D3037" t="str">
        <f>IFERROR(VLOOKUP(Belegerfassung!A3045,Abfrage!$E$2:$F$20,2,FALSE),"")</f>
        <v/>
      </c>
      <c r="E3037" t="str">
        <f>IF(A3037&lt;&gt;"",Belegerfassung!B3045,"")</f>
        <v/>
      </c>
      <c r="F3037" t="str">
        <f>IF(Belegerfassung!L3045="","",IF(Belegerfassung!L3045&lt;&gt;"",IF(Belegerfassung!L3045&lt;&gt;"",IF(Belegerfassung!J3045&lt;&gt;0,VLOOKUP(Belegerfassung!L3045,Abfrage!$A$2:$C$19,2,),VLOOKUP(Belegerfassung!L3045,Abfrage!$A$2:$C$19,3,)),"")))</f>
        <v/>
      </c>
      <c r="G3037" t="str">
        <f t="shared" si="141"/>
        <v/>
      </c>
      <c r="H3037" s="31" t="str">
        <f>IF(A3037&lt;&gt;"",-Belegerfassung!J3045+Belegerfassung!K3045,"")</f>
        <v/>
      </c>
      <c r="I3037" s="49" t="str">
        <f>IFERROR(IF(H3037&lt;&gt;"",Belegerfassung!L3045*100,""),IF(OR(Belegerfassung!L3045="Leistung EU - Erlöse",Belegerfassung!L3045="Lieferungen EU-Erlöse",Belegerfassung!L3045="EUST",Belegerfassung!L3045="Bauleistungen 20%")=TRUE,"",MID(Belegerfassung!L3045,4,2)))</f>
        <v/>
      </c>
      <c r="J3037" s="6" t="str">
        <f>IF(A3037&lt;&gt;"",LEFT(Belegerfassung!D3045,40),"")</f>
        <v/>
      </c>
      <c r="K3037" t="str">
        <f>IF(A3037&lt;&gt;"",VLOOKUP(D3037,Abfrage!$F$2:$G$21,2,FALSE),"")</f>
        <v/>
      </c>
      <c r="L3037" s="6" t="str">
        <f>IF(Belegerfassung!H3045&lt;&gt;"",Belegerfassung!H3045,"")</f>
        <v/>
      </c>
      <c r="M3037" t="str">
        <f>IFERROR(IF(Belegerfassung!E3045&lt;&gt;"",VLOOKUP(Belegerfassung!E3045,Abfrage!$L$2:$M$15,2,),""),"")</f>
        <v/>
      </c>
      <c r="N3037" t="str">
        <f t="shared" si="142"/>
        <v/>
      </c>
      <c r="O3037" t="str">
        <f t="shared" si="143"/>
        <v/>
      </c>
      <c r="P3037" t="str">
        <f>IF(Belegerfassung!G3045&lt;&gt;"",CONCATENATE(Belegerfassung!G3045,".pdf"),"")</f>
        <v/>
      </c>
    </row>
    <row r="3038" spans="1:16">
      <c r="A3038" t="str">
        <f>IF(Belegerfassung!C3046&lt;&gt;"",0,"")</f>
        <v/>
      </c>
      <c r="B3038" t="str">
        <f>IFERROR(VLOOKUP(Belegerfassung!I3046,Konten!A:D,2,FALSE),"")</f>
        <v/>
      </c>
      <c r="C3038" t="str">
        <f>IF(A3038&lt;&gt;"",TEXT(Belegerfassung!C3046,"TT.MM.JJJJ"),"")</f>
        <v/>
      </c>
      <c r="D3038" t="str">
        <f>IFERROR(VLOOKUP(Belegerfassung!A3046,Abfrage!$E$2:$F$20,2,FALSE),"")</f>
        <v/>
      </c>
      <c r="E3038" t="str">
        <f>IF(A3038&lt;&gt;"",Belegerfassung!B3046,"")</f>
        <v/>
      </c>
      <c r="F3038" t="str">
        <f>IF(Belegerfassung!L3046="","",IF(Belegerfassung!L3046&lt;&gt;"",IF(Belegerfassung!L3046&lt;&gt;"",IF(Belegerfassung!J3046&lt;&gt;0,VLOOKUP(Belegerfassung!L3046,Abfrage!$A$2:$C$19,2,),VLOOKUP(Belegerfassung!L3046,Abfrage!$A$2:$C$19,3,)),"")))</f>
        <v/>
      </c>
      <c r="G3038" t="str">
        <f t="shared" si="141"/>
        <v/>
      </c>
      <c r="H3038" s="31" t="str">
        <f>IF(A3038&lt;&gt;"",-Belegerfassung!J3046+Belegerfassung!K3046,"")</f>
        <v/>
      </c>
      <c r="I3038" s="49" t="str">
        <f>IFERROR(IF(H3038&lt;&gt;"",Belegerfassung!L3046*100,""),IF(OR(Belegerfassung!L3046="Leistung EU - Erlöse",Belegerfassung!L3046="Lieferungen EU-Erlöse",Belegerfassung!L3046="EUST",Belegerfassung!L3046="Bauleistungen 20%")=TRUE,"",MID(Belegerfassung!L3046,4,2)))</f>
        <v/>
      </c>
      <c r="J3038" s="6" t="str">
        <f>IF(A3038&lt;&gt;"",LEFT(Belegerfassung!D3046,40),"")</f>
        <v/>
      </c>
      <c r="K3038" t="str">
        <f>IF(A3038&lt;&gt;"",VLOOKUP(D3038,Abfrage!$F$2:$G$21,2,FALSE),"")</f>
        <v/>
      </c>
      <c r="L3038" s="6" t="str">
        <f>IF(Belegerfassung!H3046&lt;&gt;"",Belegerfassung!H3046,"")</f>
        <v/>
      </c>
      <c r="M3038" t="str">
        <f>IFERROR(IF(Belegerfassung!E3046&lt;&gt;"",VLOOKUP(Belegerfassung!E3046,Abfrage!$L$2:$M$15,2,),""),"")</f>
        <v/>
      </c>
      <c r="N3038" t="str">
        <f t="shared" si="142"/>
        <v/>
      </c>
      <c r="O3038" t="str">
        <f t="shared" si="143"/>
        <v/>
      </c>
      <c r="P3038" t="str">
        <f>IF(Belegerfassung!G3046&lt;&gt;"",CONCATENATE(Belegerfassung!G3046,".pdf"),"")</f>
        <v/>
      </c>
    </row>
    <row r="3039" spans="1:16">
      <c r="A3039" t="str">
        <f>IF(Belegerfassung!C3047&lt;&gt;"",0,"")</f>
        <v/>
      </c>
      <c r="B3039" t="str">
        <f>IFERROR(VLOOKUP(Belegerfassung!I3047,Konten!A:D,2,FALSE),"")</f>
        <v/>
      </c>
      <c r="C3039" t="str">
        <f>IF(A3039&lt;&gt;"",TEXT(Belegerfassung!C3047,"TT.MM.JJJJ"),"")</f>
        <v/>
      </c>
      <c r="D3039" t="str">
        <f>IFERROR(VLOOKUP(Belegerfassung!A3047,Abfrage!$E$2:$F$20,2,FALSE),"")</f>
        <v/>
      </c>
      <c r="E3039" t="str">
        <f>IF(A3039&lt;&gt;"",Belegerfassung!B3047,"")</f>
        <v/>
      </c>
      <c r="F3039" t="str">
        <f>IF(Belegerfassung!L3047="","",IF(Belegerfassung!L3047&lt;&gt;"",IF(Belegerfassung!L3047&lt;&gt;"",IF(Belegerfassung!J3047&lt;&gt;0,VLOOKUP(Belegerfassung!L3047,Abfrage!$A$2:$C$19,2,),VLOOKUP(Belegerfassung!L3047,Abfrage!$A$2:$C$19,3,)),"")))</f>
        <v/>
      </c>
      <c r="G3039" t="str">
        <f t="shared" si="141"/>
        <v/>
      </c>
      <c r="H3039" s="31" t="str">
        <f>IF(A3039&lt;&gt;"",-Belegerfassung!J3047+Belegerfassung!K3047,"")</f>
        <v/>
      </c>
      <c r="I3039" s="49" t="str">
        <f>IFERROR(IF(H3039&lt;&gt;"",Belegerfassung!L3047*100,""),IF(OR(Belegerfassung!L3047="Leistung EU - Erlöse",Belegerfassung!L3047="Lieferungen EU-Erlöse",Belegerfassung!L3047="EUST",Belegerfassung!L3047="Bauleistungen 20%")=TRUE,"",MID(Belegerfassung!L3047,4,2)))</f>
        <v/>
      </c>
      <c r="J3039" s="6" t="str">
        <f>IF(A3039&lt;&gt;"",LEFT(Belegerfassung!D3047,40),"")</f>
        <v/>
      </c>
      <c r="K3039" t="str">
        <f>IF(A3039&lt;&gt;"",VLOOKUP(D3039,Abfrage!$F$2:$G$21,2,FALSE),"")</f>
        <v/>
      </c>
      <c r="L3039" s="6" t="str">
        <f>IF(Belegerfassung!H3047&lt;&gt;"",Belegerfassung!H3047,"")</f>
        <v/>
      </c>
      <c r="M3039" t="str">
        <f>IFERROR(IF(Belegerfassung!E3047&lt;&gt;"",VLOOKUP(Belegerfassung!E3047,Abfrage!$L$2:$M$15,2,),""),"")</f>
        <v/>
      </c>
      <c r="N3039" t="str">
        <f t="shared" si="142"/>
        <v/>
      </c>
      <c r="O3039" t="str">
        <f t="shared" si="143"/>
        <v/>
      </c>
      <c r="P3039" t="str">
        <f>IF(Belegerfassung!G3047&lt;&gt;"",CONCATENATE(Belegerfassung!G3047,".pdf"),"")</f>
        <v/>
      </c>
    </row>
    <row r="3040" spans="1:16">
      <c r="A3040" t="str">
        <f>IF(Belegerfassung!C3048&lt;&gt;"",0,"")</f>
        <v/>
      </c>
      <c r="B3040" t="str">
        <f>IFERROR(VLOOKUP(Belegerfassung!I3048,Konten!A:D,2,FALSE),"")</f>
        <v/>
      </c>
      <c r="C3040" t="str">
        <f>IF(A3040&lt;&gt;"",TEXT(Belegerfassung!C3048,"TT.MM.JJJJ"),"")</f>
        <v/>
      </c>
      <c r="D3040" t="str">
        <f>IFERROR(VLOOKUP(Belegerfassung!A3048,Abfrage!$E$2:$F$20,2,FALSE),"")</f>
        <v/>
      </c>
      <c r="E3040" t="str">
        <f>IF(A3040&lt;&gt;"",Belegerfassung!B3048,"")</f>
        <v/>
      </c>
      <c r="F3040" t="str">
        <f>IF(Belegerfassung!L3048="","",IF(Belegerfassung!L3048&lt;&gt;"",IF(Belegerfassung!L3048&lt;&gt;"",IF(Belegerfassung!J3048&lt;&gt;0,VLOOKUP(Belegerfassung!L3048,Abfrage!$A$2:$C$19,2,),VLOOKUP(Belegerfassung!L3048,Abfrage!$A$2:$C$19,3,)),"")))</f>
        <v/>
      </c>
      <c r="G3040" t="str">
        <f t="shared" si="141"/>
        <v/>
      </c>
      <c r="H3040" s="31" t="str">
        <f>IF(A3040&lt;&gt;"",-Belegerfassung!J3048+Belegerfassung!K3048,"")</f>
        <v/>
      </c>
      <c r="I3040" s="49" t="str">
        <f>IFERROR(IF(H3040&lt;&gt;"",Belegerfassung!L3048*100,""),IF(OR(Belegerfassung!L3048="Leistung EU - Erlöse",Belegerfassung!L3048="Lieferungen EU-Erlöse",Belegerfassung!L3048="EUST",Belegerfassung!L3048="Bauleistungen 20%")=TRUE,"",MID(Belegerfassung!L3048,4,2)))</f>
        <v/>
      </c>
      <c r="J3040" s="6" t="str">
        <f>IF(A3040&lt;&gt;"",LEFT(Belegerfassung!D3048,40),"")</f>
        <v/>
      </c>
      <c r="K3040" t="str">
        <f>IF(A3040&lt;&gt;"",VLOOKUP(D3040,Abfrage!$F$2:$G$21,2,FALSE),"")</f>
        <v/>
      </c>
      <c r="L3040" s="6" t="str">
        <f>IF(Belegerfassung!H3048&lt;&gt;"",Belegerfassung!H3048,"")</f>
        <v/>
      </c>
      <c r="M3040" t="str">
        <f>IFERROR(IF(Belegerfassung!E3048&lt;&gt;"",VLOOKUP(Belegerfassung!E3048,Abfrage!$L$2:$M$15,2,),""),"")</f>
        <v/>
      </c>
      <c r="N3040" t="str">
        <f t="shared" si="142"/>
        <v/>
      </c>
      <c r="O3040" t="str">
        <f t="shared" si="143"/>
        <v/>
      </c>
      <c r="P3040" t="str">
        <f>IF(Belegerfassung!G3048&lt;&gt;"",CONCATENATE(Belegerfassung!G3048,".pdf"),"")</f>
        <v/>
      </c>
    </row>
    <row r="3041" spans="1:16">
      <c r="A3041" t="str">
        <f>IF(Belegerfassung!C3049&lt;&gt;"",0,"")</f>
        <v/>
      </c>
      <c r="B3041" t="str">
        <f>IFERROR(VLOOKUP(Belegerfassung!I3049,Konten!A:D,2,FALSE),"")</f>
        <v/>
      </c>
      <c r="C3041" t="str">
        <f>IF(A3041&lt;&gt;"",TEXT(Belegerfassung!C3049,"TT.MM.JJJJ"),"")</f>
        <v/>
      </c>
      <c r="D3041" t="str">
        <f>IFERROR(VLOOKUP(Belegerfassung!A3049,Abfrage!$E$2:$F$20,2,FALSE),"")</f>
        <v/>
      </c>
      <c r="E3041" t="str">
        <f>IF(A3041&lt;&gt;"",Belegerfassung!B3049,"")</f>
        <v/>
      </c>
      <c r="F3041" t="str">
        <f>IF(Belegerfassung!L3049="","",IF(Belegerfassung!L3049&lt;&gt;"",IF(Belegerfassung!L3049&lt;&gt;"",IF(Belegerfassung!J3049&lt;&gt;0,VLOOKUP(Belegerfassung!L3049,Abfrage!$A$2:$C$19,2,),VLOOKUP(Belegerfassung!L3049,Abfrage!$A$2:$C$19,3,)),"")))</f>
        <v/>
      </c>
      <c r="G3041" t="str">
        <f t="shared" si="141"/>
        <v/>
      </c>
      <c r="H3041" s="31" t="str">
        <f>IF(A3041&lt;&gt;"",-Belegerfassung!J3049+Belegerfassung!K3049,"")</f>
        <v/>
      </c>
      <c r="I3041" s="49" t="str">
        <f>IFERROR(IF(H3041&lt;&gt;"",Belegerfassung!L3049*100,""),IF(OR(Belegerfassung!L3049="Leistung EU - Erlöse",Belegerfassung!L3049="Lieferungen EU-Erlöse",Belegerfassung!L3049="EUST",Belegerfassung!L3049="Bauleistungen 20%")=TRUE,"",MID(Belegerfassung!L3049,4,2)))</f>
        <v/>
      </c>
      <c r="J3041" s="6" t="str">
        <f>IF(A3041&lt;&gt;"",LEFT(Belegerfassung!D3049,40),"")</f>
        <v/>
      </c>
      <c r="K3041" t="str">
        <f>IF(A3041&lt;&gt;"",VLOOKUP(D3041,Abfrage!$F$2:$G$21,2,FALSE),"")</f>
        <v/>
      </c>
      <c r="L3041" s="6" t="str">
        <f>IF(Belegerfassung!H3049&lt;&gt;"",Belegerfassung!H3049,"")</f>
        <v/>
      </c>
      <c r="M3041" t="str">
        <f>IFERROR(IF(Belegerfassung!E3049&lt;&gt;"",VLOOKUP(Belegerfassung!E3049,Abfrage!$L$2:$M$15,2,),""),"")</f>
        <v/>
      </c>
      <c r="N3041" t="str">
        <f t="shared" si="142"/>
        <v/>
      </c>
      <c r="O3041" t="str">
        <f t="shared" si="143"/>
        <v/>
      </c>
      <c r="P3041" t="str">
        <f>IF(Belegerfassung!G3049&lt;&gt;"",CONCATENATE(Belegerfassung!G3049,".pdf"),"")</f>
        <v/>
      </c>
    </row>
    <row r="3042" spans="1:16">
      <c r="A3042" t="str">
        <f>IF(Belegerfassung!C3050&lt;&gt;"",0,"")</f>
        <v/>
      </c>
      <c r="B3042" t="str">
        <f>IFERROR(VLOOKUP(Belegerfassung!I3050,Konten!A:D,2,FALSE),"")</f>
        <v/>
      </c>
      <c r="C3042" t="str">
        <f>IF(A3042&lt;&gt;"",TEXT(Belegerfassung!C3050,"TT.MM.JJJJ"),"")</f>
        <v/>
      </c>
      <c r="D3042" t="str">
        <f>IFERROR(VLOOKUP(Belegerfassung!A3050,Abfrage!$E$2:$F$20,2,FALSE),"")</f>
        <v/>
      </c>
      <c r="E3042" t="str">
        <f>IF(A3042&lt;&gt;"",Belegerfassung!B3050,"")</f>
        <v/>
      </c>
      <c r="F3042" t="str">
        <f>IF(Belegerfassung!L3050="","",IF(Belegerfassung!L3050&lt;&gt;"",IF(Belegerfassung!L3050&lt;&gt;"",IF(Belegerfassung!J3050&lt;&gt;0,VLOOKUP(Belegerfassung!L3050,Abfrage!$A$2:$C$19,2,),VLOOKUP(Belegerfassung!L3050,Abfrage!$A$2:$C$19,3,)),"")))</f>
        <v/>
      </c>
      <c r="G3042" t="str">
        <f t="shared" si="141"/>
        <v/>
      </c>
      <c r="H3042" s="31" t="str">
        <f>IF(A3042&lt;&gt;"",-Belegerfassung!J3050+Belegerfassung!K3050,"")</f>
        <v/>
      </c>
      <c r="I3042" s="49" t="str">
        <f>IFERROR(IF(H3042&lt;&gt;"",Belegerfassung!L3050*100,""),IF(OR(Belegerfassung!L3050="Leistung EU - Erlöse",Belegerfassung!L3050="Lieferungen EU-Erlöse",Belegerfassung!L3050="EUST",Belegerfassung!L3050="Bauleistungen 20%")=TRUE,"",MID(Belegerfassung!L3050,4,2)))</f>
        <v/>
      </c>
      <c r="J3042" s="6" t="str">
        <f>IF(A3042&lt;&gt;"",LEFT(Belegerfassung!D3050,40),"")</f>
        <v/>
      </c>
      <c r="K3042" t="str">
        <f>IF(A3042&lt;&gt;"",VLOOKUP(D3042,Abfrage!$F$2:$G$21,2,FALSE),"")</f>
        <v/>
      </c>
      <c r="L3042" s="6" t="str">
        <f>IF(Belegerfassung!H3050&lt;&gt;"",Belegerfassung!H3050,"")</f>
        <v/>
      </c>
      <c r="M3042" t="str">
        <f>IFERROR(IF(Belegerfassung!E3050&lt;&gt;"",VLOOKUP(Belegerfassung!E3050,Abfrage!$L$2:$M$15,2,),""),"")</f>
        <v/>
      </c>
      <c r="N3042" t="str">
        <f t="shared" si="142"/>
        <v/>
      </c>
      <c r="O3042" t="str">
        <f t="shared" si="143"/>
        <v/>
      </c>
      <c r="P3042" t="str">
        <f>IF(Belegerfassung!G3050&lt;&gt;"",CONCATENATE(Belegerfassung!G3050,".pdf"),"")</f>
        <v/>
      </c>
    </row>
    <row r="3043" spans="1:16">
      <c r="A3043" t="str">
        <f>IF(Belegerfassung!C3051&lt;&gt;"",0,"")</f>
        <v/>
      </c>
      <c r="B3043" t="str">
        <f>IFERROR(VLOOKUP(Belegerfassung!I3051,Konten!A:D,2,FALSE),"")</f>
        <v/>
      </c>
      <c r="C3043" t="str">
        <f>IF(A3043&lt;&gt;"",TEXT(Belegerfassung!C3051,"TT.MM.JJJJ"),"")</f>
        <v/>
      </c>
      <c r="D3043" t="str">
        <f>IFERROR(VLOOKUP(Belegerfassung!A3051,Abfrage!$E$2:$F$20,2,FALSE),"")</f>
        <v/>
      </c>
      <c r="E3043" t="str">
        <f>IF(A3043&lt;&gt;"",Belegerfassung!B3051,"")</f>
        <v/>
      </c>
      <c r="F3043" t="str">
        <f>IF(Belegerfassung!L3051="","",IF(Belegerfassung!L3051&lt;&gt;"",IF(Belegerfassung!L3051&lt;&gt;"",IF(Belegerfassung!J3051&lt;&gt;0,VLOOKUP(Belegerfassung!L3051,Abfrage!$A$2:$C$19,2,),VLOOKUP(Belegerfassung!L3051,Abfrage!$A$2:$C$19,3,)),"")))</f>
        <v/>
      </c>
      <c r="G3043" t="str">
        <f t="shared" si="141"/>
        <v/>
      </c>
      <c r="H3043" s="31" t="str">
        <f>IF(A3043&lt;&gt;"",-Belegerfassung!J3051+Belegerfassung!K3051,"")</f>
        <v/>
      </c>
      <c r="I3043" s="49" t="str">
        <f>IFERROR(IF(H3043&lt;&gt;"",Belegerfassung!L3051*100,""),IF(OR(Belegerfassung!L3051="Leistung EU - Erlöse",Belegerfassung!L3051="Lieferungen EU-Erlöse",Belegerfassung!L3051="EUST",Belegerfassung!L3051="Bauleistungen 20%")=TRUE,"",MID(Belegerfassung!L3051,4,2)))</f>
        <v/>
      </c>
      <c r="J3043" s="6" t="str">
        <f>IF(A3043&lt;&gt;"",LEFT(Belegerfassung!D3051,40),"")</f>
        <v/>
      </c>
      <c r="K3043" t="str">
        <f>IF(A3043&lt;&gt;"",VLOOKUP(D3043,Abfrage!$F$2:$G$21,2,FALSE),"")</f>
        <v/>
      </c>
      <c r="L3043" s="6" t="str">
        <f>IF(Belegerfassung!H3051&lt;&gt;"",Belegerfassung!H3051,"")</f>
        <v/>
      </c>
      <c r="M3043" t="str">
        <f>IFERROR(IF(Belegerfassung!E3051&lt;&gt;"",VLOOKUP(Belegerfassung!E3051,Abfrage!$L$2:$M$15,2,),""),"")</f>
        <v/>
      </c>
      <c r="N3043" t="str">
        <f t="shared" si="142"/>
        <v/>
      </c>
      <c r="O3043" t="str">
        <f t="shared" si="143"/>
        <v/>
      </c>
      <c r="P3043" t="str">
        <f>IF(Belegerfassung!G3051&lt;&gt;"",CONCATENATE(Belegerfassung!G3051,".pdf"),"")</f>
        <v/>
      </c>
    </row>
    <row r="3044" spans="1:16">
      <c r="A3044" t="str">
        <f>IF(Belegerfassung!C3052&lt;&gt;"",0,"")</f>
        <v/>
      </c>
      <c r="B3044" t="str">
        <f>IFERROR(VLOOKUP(Belegerfassung!I3052,Konten!A:D,2,FALSE),"")</f>
        <v/>
      </c>
      <c r="C3044" t="str">
        <f>IF(A3044&lt;&gt;"",TEXT(Belegerfassung!C3052,"TT.MM.JJJJ"),"")</f>
        <v/>
      </c>
      <c r="D3044" t="str">
        <f>IFERROR(VLOOKUP(Belegerfassung!A3052,Abfrage!$E$2:$F$20,2,FALSE),"")</f>
        <v/>
      </c>
      <c r="E3044" t="str">
        <f>IF(A3044&lt;&gt;"",Belegerfassung!B3052,"")</f>
        <v/>
      </c>
      <c r="F3044" t="str">
        <f>IF(Belegerfassung!L3052="","",IF(Belegerfassung!L3052&lt;&gt;"",IF(Belegerfassung!L3052&lt;&gt;"",IF(Belegerfassung!J3052&lt;&gt;0,VLOOKUP(Belegerfassung!L3052,Abfrage!$A$2:$C$19,2,),VLOOKUP(Belegerfassung!L3052,Abfrage!$A$2:$C$19,3,)),"")))</f>
        <v/>
      </c>
      <c r="G3044" t="str">
        <f t="shared" si="141"/>
        <v/>
      </c>
      <c r="H3044" s="31" t="str">
        <f>IF(A3044&lt;&gt;"",-Belegerfassung!J3052+Belegerfassung!K3052,"")</f>
        <v/>
      </c>
      <c r="I3044" s="49" t="str">
        <f>IFERROR(IF(H3044&lt;&gt;"",Belegerfassung!L3052*100,""),IF(OR(Belegerfassung!L3052="Leistung EU - Erlöse",Belegerfassung!L3052="Lieferungen EU-Erlöse",Belegerfassung!L3052="EUST",Belegerfassung!L3052="Bauleistungen 20%")=TRUE,"",MID(Belegerfassung!L3052,4,2)))</f>
        <v/>
      </c>
      <c r="J3044" s="6" t="str">
        <f>IF(A3044&lt;&gt;"",LEFT(Belegerfassung!D3052,40),"")</f>
        <v/>
      </c>
      <c r="K3044" t="str">
        <f>IF(A3044&lt;&gt;"",VLOOKUP(D3044,Abfrage!$F$2:$G$21,2,FALSE),"")</f>
        <v/>
      </c>
      <c r="L3044" s="6" t="str">
        <f>IF(Belegerfassung!H3052&lt;&gt;"",Belegerfassung!H3052,"")</f>
        <v/>
      </c>
      <c r="M3044" t="str">
        <f>IFERROR(IF(Belegerfassung!E3052&lt;&gt;"",VLOOKUP(Belegerfassung!E3052,Abfrage!$L$2:$M$15,2,),""),"")</f>
        <v/>
      </c>
      <c r="N3044" t="str">
        <f t="shared" si="142"/>
        <v/>
      </c>
      <c r="O3044" t="str">
        <f t="shared" si="143"/>
        <v/>
      </c>
      <c r="P3044" t="str">
        <f>IF(Belegerfassung!G3052&lt;&gt;"",CONCATENATE(Belegerfassung!G3052,".pdf"),"")</f>
        <v/>
      </c>
    </row>
    <row r="3045" spans="1:16">
      <c r="A3045" t="str">
        <f>IF(Belegerfassung!C3053&lt;&gt;"",0,"")</f>
        <v/>
      </c>
      <c r="B3045" t="str">
        <f>IFERROR(VLOOKUP(Belegerfassung!I3053,Konten!A:D,2,FALSE),"")</f>
        <v/>
      </c>
      <c r="C3045" t="str">
        <f>IF(A3045&lt;&gt;"",TEXT(Belegerfassung!C3053,"TT.MM.JJJJ"),"")</f>
        <v/>
      </c>
      <c r="D3045" t="str">
        <f>IFERROR(VLOOKUP(Belegerfassung!A3053,Abfrage!$E$2:$F$20,2,FALSE),"")</f>
        <v/>
      </c>
      <c r="E3045" t="str">
        <f>IF(A3045&lt;&gt;"",Belegerfassung!B3053,"")</f>
        <v/>
      </c>
      <c r="F3045" t="str">
        <f>IF(Belegerfassung!L3053="","",IF(Belegerfassung!L3053&lt;&gt;"",IF(Belegerfassung!L3053&lt;&gt;"",IF(Belegerfassung!J3053&lt;&gt;0,VLOOKUP(Belegerfassung!L3053,Abfrage!$A$2:$C$19,2,),VLOOKUP(Belegerfassung!L3053,Abfrage!$A$2:$C$19,3,)),"")))</f>
        <v/>
      </c>
      <c r="G3045" t="str">
        <f t="shared" si="141"/>
        <v/>
      </c>
      <c r="H3045" s="31" t="str">
        <f>IF(A3045&lt;&gt;"",-Belegerfassung!J3053+Belegerfassung!K3053,"")</f>
        <v/>
      </c>
      <c r="I3045" s="49" t="str">
        <f>IFERROR(IF(H3045&lt;&gt;"",Belegerfassung!L3053*100,""),IF(OR(Belegerfassung!L3053="Leistung EU - Erlöse",Belegerfassung!L3053="Lieferungen EU-Erlöse",Belegerfassung!L3053="EUST",Belegerfassung!L3053="Bauleistungen 20%")=TRUE,"",MID(Belegerfassung!L3053,4,2)))</f>
        <v/>
      </c>
      <c r="J3045" s="6" t="str">
        <f>IF(A3045&lt;&gt;"",LEFT(Belegerfassung!D3053,40),"")</f>
        <v/>
      </c>
      <c r="K3045" t="str">
        <f>IF(A3045&lt;&gt;"",VLOOKUP(D3045,Abfrage!$F$2:$G$21,2,FALSE),"")</f>
        <v/>
      </c>
      <c r="L3045" s="6" t="str">
        <f>IF(Belegerfassung!H3053&lt;&gt;"",Belegerfassung!H3053,"")</f>
        <v/>
      </c>
      <c r="M3045" t="str">
        <f>IFERROR(IF(Belegerfassung!E3053&lt;&gt;"",VLOOKUP(Belegerfassung!E3053,Abfrage!$L$2:$M$15,2,),""),"")</f>
        <v/>
      </c>
      <c r="N3045" t="str">
        <f t="shared" si="142"/>
        <v/>
      </c>
      <c r="O3045" t="str">
        <f t="shared" si="143"/>
        <v/>
      </c>
      <c r="P3045" t="str">
        <f>IF(Belegerfassung!G3053&lt;&gt;"",CONCATENATE(Belegerfassung!G3053,".pdf"),"")</f>
        <v/>
      </c>
    </row>
    <row r="3046" spans="1:16">
      <c r="A3046" t="str">
        <f>IF(Belegerfassung!C3054&lt;&gt;"",0,"")</f>
        <v/>
      </c>
      <c r="B3046" t="str">
        <f>IFERROR(VLOOKUP(Belegerfassung!I3054,Konten!A:D,2,FALSE),"")</f>
        <v/>
      </c>
      <c r="C3046" t="str">
        <f>IF(A3046&lt;&gt;"",TEXT(Belegerfassung!C3054,"TT.MM.JJJJ"),"")</f>
        <v/>
      </c>
      <c r="D3046" t="str">
        <f>IFERROR(VLOOKUP(Belegerfassung!A3054,Abfrage!$E$2:$F$20,2,FALSE),"")</f>
        <v/>
      </c>
      <c r="E3046" t="str">
        <f>IF(A3046&lt;&gt;"",Belegerfassung!B3054,"")</f>
        <v/>
      </c>
      <c r="F3046" t="str">
        <f>IF(Belegerfassung!L3054="","",IF(Belegerfassung!L3054&lt;&gt;"",IF(Belegerfassung!L3054&lt;&gt;"",IF(Belegerfassung!J3054&lt;&gt;0,VLOOKUP(Belegerfassung!L3054,Abfrage!$A$2:$C$19,2,),VLOOKUP(Belegerfassung!L3054,Abfrage!$A$2:$C$19,3,)),"")))</f>
        <v/>
      </c>
      <c r="G3046" t="str">
        <f t="shared" si="141"/>
        <v/>
      </c>
      <c r="H3046" s="31" t="str">
        <f>IF(A3046&lt;&gt;"",-Belegerfassung!J3054+Belegerfassung!K3054,"")</f>
        <v/>
      </c>
      <c r="I3046" s="49" t="str">
        <f>IFERROR(IF(H3046&lt;&gt;"",Belegerfassung!L3054*100,""),IF(OR(Belegerfassung!L3054="Leistung EU - Erlöse",Belegerfassung!L3054="Lieferungen EU-Erlöse",Belegerfassung!L3054="EUST",Belegerfassung!L3054="Bauleistungen 20%")=TRUE,"",MID(Belegerfassung!L3054,4,2)))</f>
        <v/>
      </c>
      <c r="J3046" s="6" t="str">
        <f>IF(A3046&lt;&gt;"",LEFT(Belegerfassung!D3054,40),"")</f>
        <v/>
      </c>
      <c r="K3046" t="str">
        <f>IF(A3046&lt;&gt;"",VLOOKUP(D3046,Abfrage!$F$2:$G$21,2,FALSE),"")</f>
        <v/>
      </c>
      <c r="L3046" s="6" t="str">
        <f>IF(Belegerfassung!H3054&lt;&gt;"",Belegerfassung!H3054,"")</f>
        <v/>
      </c>
      <c r="M3046" t="str">
        <f>IFERROR(IF(Belegerfassung!E3054&lt;&gt;"",VLOOKUP(Belegerfassung!E3054,Abfrage!$L$2:$M$15,2,),""),"")</f>
        <v/>
      </c>
      <c r="N3046" t="str">
        <f t="shared" si="142"/>
        <v/>
      </c>
      <c r="O3046" t="str">
        <f t="shared" si="143"/>
        <v/>
      </c>
      <c r="P3046" t="str">
        <f>IF(Belegerfassung!G3054&lt;&gt;"",CONCATENATE(Belegerfassung!G3054,".pdf"),"")</f>
        <v/>
      </c>
    </row>
    <row r="3047" spans="1:16">
      <c r="A3047" t="str">
        <f>IF(Belegerfassung!C3055&lt;&gt;"",0,"")</f>
        <v/>
      </c>
      <c r="B3047" t="str">
        <f>IFERROR(VLOOKUP(Belegerfassung!I3055,Konten!A:D,2,FALSE),"")</f>
        <v/>
      </c>
      <c r="C3047" t="str">
        <f>IF(A3047&lt;&gt;"",TEXT(Belegerfassung!C3055,"TT.MM.JJJJ"),"")</f>
        <v/>
      </c>
      <c r="D3047" t="str">
        <f>IFERROR(VLOOKUP(Belegerfassung!A3055,Abfrage!$E$2:$F$20,2,FALSE),"")</f>
        <v/>
      </c>
      <c r="E3047" t="str">
        <f>IF(A3047&lt;&gt;"",Belegerfassung!B3055,"")</f>
        <v/>
      </c>
      <c r="F3047" t="str">
        <f>IF(Belegerfassung!L3055="","",IF(Belegerfassung!L3055&lt;&gt;"",IF(Belegerfassung!L3055&lt;&gt;"",IF(Belegerfassung!J3055&lt;&gt;0,VLOOKUP(Belegerfassung!L3055,Abfrage!$A$2:$C$19,2,),VLOOKUP(Belegerfassung!L3055,Abfrage!$A$2:$C$19,3,)),"")))</f>
        <v/>
      </c>
      <c r="G3047" t="str">
        <f t="shared" si="141"/>
        <v/>
      </c>
      <c r="H3047" s="31" t="str">
        <f>IF(A3047&lt;&gt;"",-Belegerfassung!J3055+Belegerfassung!K3055,"")</f>
        <v/>
      </c>
      <c r="I3047" s="49" t="str">
        <f>IFERROR(IF(H3047&lt;&gt;"",Belegerfassung!L3055*100,""),IF(OR(Belegerfassung!L3055="Leistung EU - Erlöse",Belegerfassung!L3055="Lieferungen EU-Erlöse",Belegerfassung!L3055="EUST",Belegerfassung!L3055="Bauleistungen 20%")=TRUE,"",MID(Belegerfassung!L3055,4,2)))</f>
        <v/>
      </c>
      <c r="J3047" s="6" t="str">
        <f>IF(A3047&lt;&gt;"",LEFT(Belegerfassung!D3055,40),"")</f>
        <v/>
      </c>
      <c r="K3047" t="str">
        <f>IF(A3047&lt;&gt;"",VLOOKUP(D3047,Abfrage!$F$2:$G$21,2,FALSE),"")</f>
        <v/>
      </c>
      <c r="L3047" s="6" t="str">
        <f>IF(Belegerfassung!H3055&lt;&gt;"",Belegerfassung!H3055,"")</f>
        <v/>
      </c>
      <c r="M3047" t="str">
        <f>IFERROR(IF(Belegerfassung!E3055&lt;&gt;"",VLOOKUP(Belegerfassung!E3055,Abfrage!$L$2:$M$15,2,),""),"")</f>
        <v/>
      </c>
      <c r="N3047" t="str">
        <f t="shared" si="142"/>
        <v/>
      </c>
      <c r="O3047" t="str">
        <f t="shared" si="143"/>
        <v/>
      </c>
      <c r="P3047" t="str">
        <f>IF(Belegerfassung!G3055&lt;&gt;"",CONCATENATE(Belegerfassung!G3055,".pdf"),"")</f>
        <v/>
      </c>
    </row>
    <row r="3048" spans="1:16">
      <c r="A3048" t="str">
        <f>IF(Belegerfassung!C3056&lt;&gt;"",0,"")</f>
        <v/>
      </c>
      <c r="B3048" t="str">
        <f>IFERROR(VLOOKUP(Belegerfassung!I3056,Konten!A:D,2,FALSE),"")</f>
        <v/>
      </c>
      <c r="C3048" t="str">
        <f>IF(A3048&lt;&gt;"",TEXT(Belegerfassung!C3056,"TT.MM.JJJJ"),"")</f>
        <v/>
      </c>
      <c r="D3048" t="str">
        <f>IFERROR(VLOOKUP(Belegerfassung!A3056,Abfrage!$E$2:$F$20,2,FALSE),"")</f>
        <v/>
      </c>
      <c r="E3048" t="str">
        <f>IF(A3048&lt;&gt;"",Belegerfassung!B3056,"")</f>
        <v/>
      </c>
      <c r="F3048" t="str">
        <f>IF(Belegerfassung!L3056="","",IF(Belegerfassung!L3056&lt;&gt;"",IF(Belegerfassung!L3056&lt;&gt;"",IF(Belegerfassung!J3056&lt;&gt;0,VLOOKUP(Belegerfassung!L3056,Abfrage!$A$2:$C$19,2,),VLOOKUP(Belegerfassung!L3056,Abfrage!$A$2:$C$19,3,)),"")))</f>
        <v/>
      </c>
      <c r="G3048" t="str">
        <f t="shared" si="141"/>
        <v/>
      </c>
      <c r="H3048" s="31" t="str">
        <f>IF(A3048&lt;&gt;"",-Belegerfassung!J3056+Belegerfassung!K3056,"")</f>
        <v/>
      </c>
      <c r="I3048" s="49" t="str">
        <f>IFERROR(IF(H3048&lt;&gt;"",Belegerfassung!L3056*100,""),IF(OR(Belegerfassung!L3056="Leistung EU - Erlöse",Belegerfassung!L3056="Lieferungen EU-Erlöse",Belegerfassung!L3056="EUST",Belegerfassung!L3056="Bauleistungen 20%")=TRUE,"",MID(Belegerfassung!L3056,4,2)))</f>
        <v/>
      </c>
      <c r="J3048" s="6" t="str">
        <f>IF(A3048&lt;&gt;"",LEFT(Belegerfassung!D3056,40),"")</f>
        <v/>
      </c>
      <c r="K3048" t="str">
        <f>IF(A3048&lt;&gt;"",VLOOKUP(D3048,Abfrage!$F$2:$G$21,2,FALSE),"")</f>
        <v/>
      </c>
      <c r="L3048" s="6" t="str">
        <f>IF(Belegerfassung!H3056&lt;&gt;"",Belegerfassung!H3056,"")</f>
        <v/>
      </c>
      <c r="M3048" t="str">
        <f>IFERROR(IF(Belegerfassung!E3056&lt;&gt;"",VLOOKUP(Belegerfassung!E3056,Abfrage!$L$2:$M$15,2,),""),"")</f>
        <v/>
      </c>
      <c r="N3048" t="str">
        <f t="shared" si="142"/>
        <v/>
      </c>
      <c r="O3048" t="str">
        <f t="shared" si="143"/>
        <v/>
      </c>
      <c r="P3048" t="str">
        <f>IF(Belegerfassung!G3056&lt;&gt;"",CONCATENATE(Belegerfassung!G3056,".pdf"),"")</f>
        <v/>
      </c>
    </row>
    <row r="3049" spans="1:16">
      <c r="A3049" t="str">
        <f>IF(Belegerfassung!C3057&lt;&gt;"",0,"")</f>
        <v/>
      </c>
      <c r="B3049" t="str">
        <f>IFERROR(VLOOKUP(Belegerfassung!I3057,Konten!A:D,2,FALSE),"")</f>
        <v/>
      </c>
      <c r="C3049" t="str">
        <f>IF(A3049&lt;&gt;"",TEXT(Belegerfassung!C3057,"TT.MM.JJJJ"),"")</f>
        <v/>
      </c>
      <c r="D3049" t="str">
        <f>IFERROR(VLOOKUP(Belegerfassung!A3057,Abfrage!$E$2:$F$20,2,FALSE),"")</f>
        <v/>
      </c>
      <c r="E3049" t="str">
        <f>IF(A3049&lt;&gt;"",Belegerfassung!B3057,"")</f>
        <v/>
      </c>
      <c r="F3049" t="str">
        <f>IF(Belegerfassung!L3057="","",IF(Belegerfassung!L3057&lt;&gt;"",IF(Belegerfassung!L3057&lt;&gt;"",IF(Belegerfassung!J3057&lt;&gt;0,VLOOKUP(Belegerfassung!L3057,Abfrage!$A$2:$C$19,2,),VLOOKUP(Belegerfassung!L3057,Abfrage!$A$2:$C$19,3,)),"")))</f>
        <v/>
      </c>
      <c r="G3049" t="str">
        <f t="shared" si="141"/>
        <v/>
      </c>
      <c r="H3049" s="31" t="str">
        <f>IF(A3049&lt;&gt;"",-Belegerfassung!J3057+Belegerfassung!K3057,"")</f>
        <v/>
      </c>
      <c r="I3049" s="49" t="str">
        <f>IFERROR(IF(H3049&lt;&gt;"",Belegerfassung!L3057*100,""),IF(OR(Belegerfassung!L3057="Leistung EU - Erlöse",Belegerfassung!L3057="Lieferungen EU-Erlöse",Belegerfassung!L3057="EUST",Belegerfassung!L3057="Bauleistungen 20%")=TRUE,"",MID(Belegerfassung!L3057,4,2)))</f>
        <v/>
      </c>
      <c r="J3049" s="6" t="str">
        <f>IF(A3049&lt;&gt;"",LEFT(Belegerfassung!D3057,40),"")</f>
        <v/>
      </c>
      <c r="K3049" t="str">
        <f>IF(A3049&lt;&gt;"",VLOOKUP(D3049,Abfrage!$F$2:$G$21,2,FALSE),"")</f>
        <v/>
      </c>
      <c r="L3049" s="6" t="str">
        <f>IF(Belegerfassung!H3057&lt;&gt;"",Belegerfassung!H3057,"")</f>
        <v/>
      </c>
      <c r="M3049" t="str">
        <f>IFERROR(IF(Belegerfassung!E3057&lt;&gt;"",VLOOKUP(Belegerfassung!E3057,Abfrage!$L$2:$M$15,2,),""),"")</f>
        <v/>
      </c>
      <c r="N3049" t="str">
        <f t="shared" si="142"/>
        <v/>
      </c>
      <c r="O3049" t="str">
        <f t="shared" si="143"/>
        <v/>
      </c>
      <c r="P3049" t="str">
        <f>IF(Belegerfassung!G3057&lt;&gt;"",CONCATENATE(Belegerfassung!G3057,".pdf"),"")</f>
        <v/>
      </c>
    </row>
    <row r="3050" spans="1:16">
      <c r="A3050" t="str">
        <f>IF(Belegerfassung!C3058&lt;&gt;"",0,"")</f>
        <v/>
      </c>
      <c r="B3050" t="str">
        <f>IFERROR(VLOOKUP(Belegerfassung!I3058,Konten!A:D,2,FALSE),"")</f>
        <v/>
      </c>
      <c r="C3050" t="str">
        <f>IF(A3050&lt;&gt;"",TEXT(Belegerfassung!C3058,"TT.MM.JJJJ"),"")</f>
        <v/>
      </c>
      <c r="D3050" t="str">
        <f>IFERROR(VLOOKUP(Belegerfassung!A3058,Abfrage!$E$2:$F$20,2,FALSE),"")</f>
        <v/>
      </c>
      <c r="E3050" t="str">
        <f>IF(A3050&lt;&gt;"",Belegerfassung!B3058,"")</f>
        <v/>
      </c>
      <c r="F3050" t="str">
        <f>IF(Belegerfassung!L3058="","",IF(Belegerfassung!L3058&lt;&gt;"",IF(Belegerfassung!L3058&lt;&gt;"",IF(Belegerfassung!J3058&lt;&gt;0,VLOOKUP(Belegerfassung!L3058,Abfrage!$A$2:$C$19,2,),VLOOKUP(Belegerfassung!L3058,Abfrage!$A$2:$C$19,3,)),"")))</f>
        <v/>
      </c>
      <c r="G3050" t="str">
        <f t="shared" si="141"/>
        <v/>
      </c>
      <c r="H3050" s="31" t="str">
        <f>IF(A3050&lt;&gt;"",-Belegerfassung!J3058+Belegerfassung!K3058,"")</f>
        <v/>
      </c>
      <c r="I3050" s="49" t="str">
        <f>IFERROR(IF(H3050&lt;&gt;"",Belegerfassung!L3058*100,""),IF(OR(Belegerfassung!L3058="Leistung EU - Erlöse",Belegerfassung!L3058="Lieferungen EU-Erlöse",Belegerfassung!L3058="EUST",Belegerfassung!L3058="Bauleistungen 20%")=TRUE,"",MID(Belegerfassung!L3058,4,2)))</f>
        <v/>
      </c>
      <c r="J3050" s="6" t="str">
        <f>IF(A3050&lt;&gt;"",LEFT(Belegerfassung!D3058,40),"")</f>
        <v/>
      </c>
      <c r="K3050" t="str">
        <f>IF(A3050&lt;&gt;"",VLOOKUP(D3050,Abfrage!$F$2:$G$21,2,FALSE),"")</f>
        <v/>
      </c>
      <c r="L3050" s="6" t="str">
        <f>IF(Belegerfassung!H3058&lt;&gt;"",Belegerfassung!H3058,"")</f>
        <v/>
      </c>
      <c r="M3050" t="str">
        <f>IFERROR(IF(Belegerfassung!E3058&lt;&gt;"",VLOOKUP(Belegerfassung!E3058,Abfrage!$L$2:$M$15,2,),""),"")</f>
        <v/>
      </c>
      <c r="N3050" t="str">
        <f t="shared" si="142"/>
        <v/>
      </c>
      <c r="O3050" t="str">
        <f t="shared" si="143"/>
        <v/>
      </c>
      <c r="P3050" t="str">
        <f>IF(Belegerfassung!G3058&lt;&gt;"",CONCATENATE(Belegerfassung!G3058,".pdf"),"")</f>
        <v/>
      </c>
    </row>
    <row r="3051" spans="1:16">
      <c r="A3051" t="str">
        <f>IF(Belegerfassung!C3059&lt;&gt;"",0,"")</f>
        <v/>
      </c>
      <c r="B3051" t="str">
        <f>IFERROR(VLOOKUP(Belegerfassung!I3059,Konten!A:D,2,FALSE),"")</f>
        <v/>
      </c>
      <c r="C3051" t="str">
        <f>IF(A3051&lt;&gt;"",TEXT(Belegerfassung!C3059,"TT.MM.JJJJ"),"")</f>
        <v/>
      </c>
      <c r="D3051" t="str">
        <f>IFERROR(VLOOKUP(Belegerfassung!A3059,Abfrage!$E$2:$F$20,2,FALSE),"")</f>
        <v/>
      </c>
      <c r="E3051" t="str">
        <f>IF(A3051&lt;&gt;"",Belegerfassung!B3059,"")</f>
        <v/>
      </c>
      <c r="F3051" t="str">
        <f>IF(Belegerfassung!L3059="","",IF(Belegerfassung!L3059&lt;&gt;"",IF(Belegerfassung!L3059&lt;&gt;"",IF(Belegerfassung!J3059&lt;&gt;0,VLOOKUP(Belegerfassung!L3059,Abfrage!$A$2:$C$19,2,),VLOOKUP(Belegerfassung!L3059,Abfrage!$A$2:$C$19,3,)),"")))</f>
        <v/>
      </c>
      <c r="G3051" t="str">
        <f t="shared" si="141"/>
        <v/>
      </c>
      <c r="H3051" s="31" t="str">
        <f>IF(A3051&lt;&gt;"",-Belegerfassung!J3059+Belegerfassung!K3059,"")</f>
        <v/>
      </c>
      <c r="I3051" s="49" t="str">
        <f>IFERROR(IF(H3051&lt;&gt;"",Belegerfassung!L3059*100,""),IF(OR(Belegerfassung!L3059="Leistung EU - Erlöse",Belegerfassung!L3059="Lieferungen EU-Erlöse",Belegerfassung!L3059="EUST",Belegerfassung!L3059="Bauleistungen 20%")=TRUE,"",MID(Belegerfassung!L3059,4,2)))</f>
        <v/>
      </c>
      <c r="J3051" s="6" t="str">
        <f>IF(A3051&lt;&gt;"",LEFT(Belegerfassung!D3059,40),"")</f>
        <v/>
      </c>
      <c r="K3051" t="str">
        <f>IF(A3051&lt;&gt;"",VLOOKUP(D3051,Abfrage!$F$2:$G$21,2,FALSE),"")</f>
        <v/>
      </c>
      <c r="L3051" s="6" t="str">
        <f>IF(Belegerfassung!H3059&lt;&gt;"",Belegerfassung!H3059,"")</f>
        <v/>
      </c>
      <c r="M3051" t="str">
        <f>IFERROR(IF(Belegerfassung!E3059&lt;&gt;"",VLOOKUP(Belegerfassung!E3059,Abfrage!$L$2:$M$15,2,),""),"")</f>
        <v/>
      </c>
      <c r="N3051" t="str">
        <f t="shared" si="142"/>
        <v/>
      </c>
      <c r="O3051" t="str">
        <f t="shared" si="143"/>
        <v/>
      </c>
      <c r="P3051" t="str">
        <f>IF(Belegerfassung!G3059&lt;&gt;"",CONCATENATE(Belegerfassung!G3059,".pdf"),"")</f>
        <v/>
      </c>
    </row>
    <row r="3052" spans="1:16">
      <c r="A3052" t="str">
        <f>IF(Belegerfassung!C3060&lt;&gt;"",0,"")</f>
        <v/>
      </c>
      <c r="B3052" t="str">
        <f>IFERROR(VLOOKUP(Belegerfassung!I3060,Konten!A:D,2,FALSE),"")</f>
        <v/>
      </c>
      <c r="C3052" t="str">
        <f>IF(A3052&lt;&gt;"",TEXT(Belegerfassung!C3060,"TT.MM.JJJJ"),"")</f>
        <v/>
      </c>
      <c r="D3052" t="str">
        <f>IFERROR(VLOOKUP(Belegerfassung!A3060,Abfrage!$E$2:$F$20,2,FALSE),"")</f>
        <v/>
      </c>
      <c r="E3052" t="str">
        <f>IF(A3052&lt;&gt;"",Belegerfassung!B3060,"")</f>
        <v/>
      </c>
      <c r="F3052" t="str">
        <f>IF(Belegerfassung!L3060="","",IF(Belegerfassung!L3060&lt;&gt;"",IF(Belegerfassung!L3060&lt;&gt;"",IF(Belegerfassung!J3060&lt;&gt;0,VLOOKUP(Belegerfassung!L3060,Abfrage!$A$2:$C$19,2,),VLOOKUP(Belegerfassung!L3060,Abfrage!$A$2:$C$19,3,)),"")))</f>
        <v/>
      </c>
      <c r="G3052" t="str">
        <f t="shared" si="141"/>
        <v/>
      </c>
      <c r="H3052" s="31" t="str">
        <f>IF(A3052&lt;&gt;"",-Belegerfassung!J3060+Belegerfassung!K3060,"")</f>
        <v/>
      </c>
      <c r="I3052" s="49" t="str">
        <f>IFERROR(IF(H3052&lt;&gt;"",Belegerfassung!L3060*100,""),IF(OR(Belegerfassung!L3060="Leistung EU - Erlöse",Belegerfassung!L3060="Lieferungen EU-Erlöse",Belegerfassung!L3060="EUST",Belegerfassung!L3060="Bauleistungen 20%")=TRUE,"",MID(Belegerfassung!L3060,4,2)))</f>
        <v/>
      </c>
      <c r="J3052" s="6" t="str">
        <f>IF(A3052&lt;&gt;"",LEFT(Belegerfassung!D3060,40),"")</f>
        <v/>
      </c>
      <c r="K3052" t="str">
        <f>IF(A3052&lt;&gt;"",VLOOKUP(D3052,Abfrage!$F$2:$G$21,2,FALSE),"")</f>
        <v/>
      </c>
      <c r="L3052" s="6" t="str">
        <f>IF(Belegerfassung!H3060&lt;&gt;"",Belegerfassung!H3060,"")</f>
        <v/>
      </c>
      <c r="M3052" t="str">
        <f>IFERROR(IF(Belegerfassung!E3060&lt;&gt;"",VLOOKUP(Belegerfassung!E3060,Abfrage!$L$2:$M$15,2,),""),"")</f>
        <v/>
      </c>
      <c r="N3052" t="str">
        <f t="shared" si="142"/>
        <v/>
      </c>
      <c r="O3052" t="str">
        <f t="shared" si="143"/>
        <v/>
      </c>
      <c r="P3052" t="str">
        <f>IF(Belegerfassung!G3060&lt;&gt;"",CONCATENATE(Belegerfassung!G3060,".pdf"),"")</f>
        <v/>
      </c>
    </row>
    <row r="3053" spans="1:16">
      <c r="A3053" t="str">
        <f>IF(Belegerfassung!C3061&lt;&gt;"",0,"")</f>
        <v/>
      </c>
      <c r="B3053" t="str">
        <f>IFERROR(VLOOKUP(Belegerfassung!I3061,Konten!A:D,2,FALSE),"")</f>
        <v/>
      </c>
      <c r="C3053" t="str">
        <f>IF(A3053&lt;&gt;"",TEXT(Belegerfassung!C3061,"TT.MM.JJJJ"),"")</f>
        <v/>
      </c>
      <c r="D3053" t="str">
        <f>IFERROR(VLOOKUP(Belegerfassung!A3061,Abfrage!$E$2:$F$20,2,FALSE),"")</f>
        <v/>
      </c>
      <c r="E3053" t="str">
        <f>IF(A3053&lt;&gt;"",Belegerfassung!B3061,"")</f>
        <v/>
      </c>
      <c r="F3053" t="str">
        <f>IF(Belegerfassung!L3061="","",IF(Belegerfassung!L3061&lt;&gt;"",IF(Belegerfassung!L3061&lt;&gt;"",IF(Belegerfassung!J3061&lt;&gt;0,VLOOKUP(Belegerfassung!L3061,Abfrage!$A$2:$C$19,2,),VLOOKUP(Belegerfassung!L3061,Abfrage!$A$2:$C$19,3,)),"")))</f>
        <v/>
      </c>
      <c r="G3053" t="str">
        <f t="shared" si="141"/>
        <v/>
      </c>
      <c r="H3053" s="31" t="str">
        <f>IF(A3053&lt;&gt;"",-Belegerfassung!J3061+Belegerfassung!K3061,"")</f>
        <v/>
      </c>
      <c r="I3053" s="49" t="str">
        <f>IFERROR(IF(H3053&lt;&gt;"",Belegerfassung!L3061*100,""),IF(OR(Belegerfassung!L3061="Leistung EU - Erlöse",Belegerfassung!L3061="Lieferungen EU-Erlöse",Belegerfassung!L3061="EUST",Belegerfassung!L3061="Bauleistungen 20%")=TRUE,"",MID(Belegerfassung!L3061,4,2)))</f>
        <v/>
      </c>
      <c r="J3053" s="6" t="str">
        <f>IF(A3053&lt;&gt;"",LEFT(Belegerfassung!D3061,40),"")</f>
        <v/>
      </c>
      <c r="K3053" t="str">
        <f>IF(A3053&lt;&gt;"",VLOOKUP(D3053,Abfrage!$F$2:$G$21,2,FALSE),"")</f>
        <v/>
      </c>
      <c r="L3053" s="6" t="str">
        <f>IF(Belegerfassung!H3061&lt;&gt;"",Belegerfassung!H3061,"")</f>
        <v/>
      </c>
      <c r="M3053" t="str">
        <f>IFERROR(IF(Belegerfassung!E3061&lt;&gt;"",VLOOKUP(Belegerfassung!E3061,Abfrage!$L$2:$M$15,2,),""),"")</f>
        <v/>
      </c>
      <c r="N3053" t="str">
        <f t="shared" si="142"/>
        <v/>
      </c>
      <c r="O3053" t="str">
        <f t="shared" si="143"/>
        <v/>
      </c>
      <c r="P3053" t="str">
        <f>IF(Belegerfassung!G3061&lt;&gt;"",CONCATENATE(Belegerfassung!G3061,".pdf"),"")</f>
        <v/>
      </c>
    </row>
    <row r="3054" spans="1:16">
      <c r="A3054" t="str">
        <f>IF(Belegerfassung!C3062&lt;&gt;"",0,"")</f>
        <v/>
      </c>
      <c r="B3054" t="str">
        <f>IFERROR(VLOOKUP(Belegerfassung!I3062,Konten!A:D,2,FALSE),"")</f>
        <v/>
      </c>
      <c r="C3054" t="str">
        <f>IF(A3054&lt;&gt;"",TEXT(Belegerfassung!C3062,"TT.MM.JJJJ"),"")</f>
        <v/>
      </c>
      <c r="D3054" t="str">
        <f>IFERROR(VLOOKUP(Belegerfassung!A3062,Abfrage!$E$2:$F$20,2,FALSE),"")</f>
        <v/>
      </c>
      <c r="E3054" t="str">
        <f>IF(A3054&lt;&gt;"",Belegerfassung!B3062,"")</f>
        <v/>
      </c>
      <c r="F3054" t="str">
        <f>IF(Belegerfassung!L3062="","",IF(Belegerfassung!L3062&lt;&gt;"",IF(Belegerfassung!L3062&lt;&gt;"",IF(Belegerfassung!J3062&lt;&gt;0,VLOOKUP(Belegerfassung!L3062,Abfrage!$A$2:$C$19,2,),VLOOKUP(Belegerfassung!L3062,Abfrage!$A$2:$C$19,3,)),"")))</f>
        <v/>
      </c>
      <c r="G3054" t="str">
        <f t="shared" si="141"/>
        <v/>
      </c>
      <c r="H3054" s="31" t="str">
        <f>IF(A3054&lt;&gt;"",-Belegerfassung!J3062+Belegerfassung!K3062,"")</f>
        <v/>
      </c>
      <c r="I3054" s="49" t="str">
        <f>IFERROR(IF(H3054&lt;&gt;"",Belegerfassung!L3062*100,""),IF(OR(Belegerfassung!L3062="Leistung EU - Erlöse",Belegerfassung!L3062="Lieferungen EU-Erlöse",Belegerfassung!L3062="EUST",Belegerfassung!L3062="Bauleistungen 20%")=TRUE,"",MID(Belegerfassung!L3062,4,2)))</f>
        <v/>
      </c>
      <c r="J3054" s="6" t="str">
        <f>IF(A3054&lt;&gt;"",LEFT(Belegerfassung!D3062,40),"")</f>
        <v/>
      </c>
      <c r="K3054" t="str">
        <f>IF(A3054&lt;&gt;"",VLOOKUP(D3054,Abfrage!$F$2:$G$21,2,FALSE),"")</f>
        <v/>
      </c>
      <c r="L3054" s="6" t="str">
        <f>IF(Belegerfassung!H3062&lt;&gt;"",Belegerfassung!H3062,"")</f>
        <v/>
      </c>
      <c r="M3054" t="str">
        <f>IFERROR(IF(Belegerfassung!E3062&lt;&gt;"",VLOOKUP(Belegerfassung!E3062,Abfrage!$L$2:$M$15,2,),""),"")</f>
        <v/>
      </c>
      <c r="N3054" t="str">
        <f t="shared" si="142"/>
        <v/>
      </c>
      <c r="O3054" t="str">
        <f t="shared" si="143"/>
        <v/>
      </c>
      <c r="P3054" t="str">
        <f>IF(Belegerfassung!G3062&lt;&gt;"",CONCATENATE(Belegerfassung!G3062,".pdf"),"")</f>
        <v/>
      </c>
    </row>
    <row r="3055" spans="1:16">
      <c r="A3055" t="str">
        <f>IF(Belegerfassung!C3063&lt;&gt;"",0,"")</f>
        <v/>
      </c>
      <c r="B3055" t="str">
        <f>IFERROR(VLOOKUP(Belegerfassung!I3063,Konten!A:D,2,FALSE),"")</f>
        <v/>
      </c>
      <c r="C3055" t="str">
        <f>IF(A3055&lt;&gt;"",TEXT(Belegerfassung!C3063,"TT.MM.JJJJ"),"")</f>
        <v/>
      </c>
      <c r="D3055" t="str">
        <f>IFERROR(VLOOKUP(Belegerfassung!A3063,Abfrage!$E$2:$F$20,2,FALSE),"")</f>
        <v/>
      </c>
      <c r="E3055" t="str">
        <f>IF(A3055&lt;&gt;"",Belegerfassung!B3063,"")</f>
        <v/>
      </c>
      <c r="F3055" t="str">
        <f>IF(Belegerfassung!L3063="","",IF(Belegerfassung!L3063&lt;&gt;"",IF(Belegerfassung!L3063&lt;&gt;"",IF(Belegerfassung!J3063&lt;&gt;0,VLOOKUP(Belegerfassung!L3063,Abfrage!$A$2:$C$19,2,),VLOOKUP(Belegerfassung!L3063,Abfrage!$A$2:$C$19,3,)),"")))</f>
        <v/>
      </c>
      <c r="G3055" t="str">
        <f t="shared" si="141"/>
        <v/>
      </c>
      <c r="H3055" s="31" t="str">
        <f>IF(A3055&lt;&gt;"",-Belegerfassung!J3063+Belegerfassung!K3063,"")</f>
        <v/>
      </c>
      <c r="I3055" s="49" t="str">
        <f>IFERROR(IF(H3055&lt;&gt;"",Belegerfassung!L3063*100,""),IF(OR(Belegerfassung!L3063="Leistung EU - Erlöse",Belegerfassung!L3063="Lieferungen EU-Erlöse",Belegerfassung!L3063="EUST",Belegerfassung!L3063="Bauleistungen 20%")=TRUE,"",MID(Belegerfassung!L3063,4,2)))</f>
        <v/>
      </c>
      <c r="J3055" s="6" t="str">
        <f>IF(A3055&lt;&gt;"",LEFT(Belegerfassung!D3063,40),"")</f>
        <v/>
      </c>
      <c r="K3055" t="str">
        <f>IF(A3055&lt;&gt;"",VLOOKUP(D3055,Abfrage!$F$2:$G$21,2,FALSE),"")</f>
        <v/>
      </c>
      <c r="L3055" s="6" t="str">
        <f>IF(Belegerfassung!H3063&lt;&gt;"",Belegerfassung!H3063,"")</f>
        <v/>
      </c>
      <c r="M3055" t="str">
        <f>IFERROR(IF(Belegerfassung!E3063&lt;&gt;"",VLOOKUP(Belegerfassung!E3063,Abfrage!$L$2:$M$15,2,),""),"")</f>
        <v/>
      </c>
      <c r="N3055" t="str">
        <f t="shared" si="142"/>
        <v/>
      </c>
      <c r="O3055" t="str">
        <f t="shared" si="143"/>
        <v/>
      </c>
      <c r="P3055" t="str">
        <f>IF(Belegerfassung!G3063&lt;&gt;"",CONCATENATE(Belegerfassung!G3063,".pdf"),"")</f>
        <v/>
      </c>
    </row>
    <row r="3056" spans="1:16">
      <c r="A3056" t="str">
        <f>IF(Belegerfassung!C3064&lt;&gt;"",0,"")</f>
        <v/>
      </c>
      <c r="B3056" t="str">
        <f>IFERROR(VLOOKUP(Belegerfassung!I3064,Konten!A:D,2,FALSE),"")</f>
        <v/>
      </c>
      <c r="C3056" t="str">
        <f>IF(A3056&lt;&gt;"",TEXT(Belegerfassung!C3064,"TT.MM.JJJJ"),"")</f>
        <v/>
      </c>
      <c r="D3056" t="str">
        <f>IFERROR(VLOOKUP(Belegerfassung!A3064,Abfrage!$E$2:$F$20,2,FALSE),"")</f>
        <v/>
      </c>
      <c r="E3056" t="str">
        <f>IF(A3056&lt;&gt;"",Belegerfassung!B3064,"")</f>
        <v/>
      </c>
      <c r="F3056" t="str">
        <f>IF(Belegerfassung!L3064="","",IF(Belegerfassung!L3064&lt;&gt;"",IF(Belegerfassung!L3064&lt;&gt;"",IF(Belegerfassung!J3064&lt;&gt;0,VLOOKUP(Belegerfassung!L3064,Abfrage!$A$2:$C$19,2,),VLOOKUP(Belegerfassung!L3064,Abfrage!$A$2:$C$19,3,)),"")))</f>
        <v/>
      </c>
      <c r="G3056" t="str">
        <f t="shared" si="141"/>
        <v/>
      </c>
      <c r="H3056" s="31" t="str">
        <f>IF(A3056&lt;&gt;"",-Belegerfassung!J3064+Belegerfassung!K3064,"")</f>
        <v/>
      </c>
      <c r="I3056" s="49" t="str">
        <f>IFERROR(IF(H3056&lt;&gt;"",Belegerfassung!L3064*100,""),IF(OR(Belegerfassung!L3064="Leistung EU - Erlöse",Belegerfassung!L3064="Lieferungen EU-Erlöse",Belegerfassung!L3064="EUST",Belegerfassung!L3064="Bauleistungen 20%")=TRUE,"",MID(Belegerfassung!L3064,4,2)))</f>
        <v/>
      </c>
      <c r="J3056" s="6" t="str">
        <f>IF(A3056&lt;&gt;"",LEFT(Belegerfassung!D3064,40),"")</f>
        <v/>
      </c>
      <c r="K3056" t="str">
        <f>IF(A3056&lt;&gt;"",VLOOKUP(D3056,Abfrage!$F$2:$G$21,2,FALSE),"")</f>
        <v/>
      </c>
      <c r="L3056" s="6" t="str">
        <f>IF(Belegerfassung!H3064&lt;&gt;"",Belegerfassung!H3064,"")</f>
        <v/>
      </c>
      <c r="M3056" t="str">
        <f>IFERROR(IF(Belegerfassung!E3064&lt;&gt;"",VLOOKUP(Belegerfassung!E3064,Abfrage!$L$2:$M$15,2,),""),"")</f>
        <v/>
      </c>
      <c r="N3056" t="str">
        <f t="shared" si="142"/>
        <v/>
      </c>
      <c r="O3056" t="str">
        <f t="shared" si="143"/>
        <v/>
      </c>
      <c r="P3056" t="str">
        <f>IF(Belegerfassung!G3064&lt;&gt;"",CONCATENATE(Belegerfassung!G3064,".pdf"),"")</f>
        <v/>
      </c>
    </row>
    <row r="3057" spans="1:16">
      <c r="A3057" t="str">
        <f>IF(Belegerfassung!C3065&lt;&gt;"",0,"")</f>
        <v/>
      </c>
      <c r="B3057" t="str">
        <f>IFERROR(VLOOKUP(Belegerfassung!I3065,Konten!A:D,2,FALSE),"")</f>
        <v/>
      </c>
      <c r="C3057" t="str">
        <f>IF(A3057&lt;&gt;"",TEXT(Belegerfassung!C3065,"TT.MM.JJJJ"),"")</f>
        <v/>
      </c>
      <c r="D3057" t="str">
        <f>IFERROR(VLOOKUP(Belegerfassung!A3065,Abfrage!$E$2:$F$20,2,FALSE),"")</f>
        <v/>
      </c>
      <c r="E3057" t="str">
        <f>IF(A3057&lt;&gt;"",Belegerfassung!B3065,"")</f>
        <v/>
      </c>
      <c r="F3057" t="str">
        <f>IF(Belegerfassung!L3065="","",IF(Belegerfassung!L3065&lt;&gt;"",IF(Belegerfassung!L3065&lt;&gt;"",IF(Belegerfassung!J3065&lt;&gt;0,VLOOKUP(Belegerfassung!L3065,Abfrage!$A$2:$C$19,2,),VLOOKUP(Belegerfassung!L3065,Abfrage!$A$2:$C$19,3,)),"")))</f>
        <v/>
      </c>
      <c r="G3057" t="str">
        <f t="shared" si="141"/>
        <v/>
      </c>
      <c r="H3057" s="31" t="str">
        <f>IF(A3057&lt;&gt;"",-Belegerfassung!J3065+Belegerfassung!K3065,"")</f>
        <v/>
      </c>
      <c r="I3057" s="49" t="str">
        <f>IFERROR(IF(H3057&lt;&gt;"",Belegerfassung!L3065*100,""),IF(OR(Belegerfassung!L3065="Leistung EU - Erlöse",Belegerfassung!L3065="Lieferungen EU-Erlöse",Belegerfassung!L3065="EUST",Belegerfassung!L3065="Bauleistungen 20%")=TRUE,"",MID(Belegerfassung!L3065,4,2)))</f>
        <v/>
      </c>
      <c r="J3057" s="6" t="str">
        <f>IF(A3057&lt;&gt;"",LEFT(Belegerfassung!D3065,40),"")</f>
        <v/>
      </c>
      <c r="K3057" t="str">
        <f>IF(A3057&lt;&gt;"",VLOOKUP(D3057,Abfrage!$F$2:$G$21,2,FALSE),"")</f>
        <v/>
      </c>
      <c r="L3057" s="6" t="str">
        <f>IF(Belegerfassung!H3065&lt;&gt;"",Belegerfassung!H3065,"")</f>
        <v/>
      </c>
      <c r="M3057" t="str">
        <f>IFERROR(IF(Belegerfassung!E3065&lt;&gt;"",VLOOKUP(Belegerfassung!E3065,Abfrage!$L$2:$M$15,2,),""),"")</f>
        <v/>
      </c>
      <c r="N3057" t="str">
        <f t="shared" si="142"/>
        <v/>
      </c>
      <c r="O3057" t="str">
        <f t="shared" si="143"/>
        <v/>
      </c>
      <c r="P3057" t="str">
        <f>IF(Belegerfassung!G3065&lt;&gt;"",CONCATENATE(Belegerfassung!G3065,".pdf"),"")</f>
        <v/>
      </c>
    </row>
    <row r="3058" spans="1:16">
      <c r="A3058" t="str">
        <f>IF(Belegerfassung!C3066&lt;&gt;"",0,"")</f>
        <v/>
      </c>
      <c r="B3058" t="str">
        <f>IFERROR(VLOOKUP(Belegerfassung!I3066,Konten!A:D,2,FALSE),"")</f>
        <v/>
      </c>
      <c r="C3058" t="str">
        <f>IF(A3058&lt;&gt;"",TEXT(Belegerfassung!C3066,"TT.MM.JJJJ"),"")</f>
        <v/>
      </c>
      <c r="D3058" t="str">
        <f>IFERROR(VLOOKUP(Belegerfassung!A3066,Abfrage!$E$2:$F$20,2,FALSE),"")</f>
        <v/>
      </c>
      <c r="E3058" t="str">
        <f>IF(A3058&lt;&gt;"",Belegerfassung!B3066,"")</f>
        <v/>
      </c>
      <c r="F3058" t="str">
        <f>IF(Belegerfassung!L3066="","",IF(Belegerfassung!L3066&lt;&gt;"",IF(Belegerfassung!L3066&lt;&gt;"",IF(Belegerfassung!J3066&lt;&gt;0,VLOOKUP(Belegerfassung!L3066,Abfrage!$A$2:$C$19,2,),VLOOKUP(Belegerfassung!L3066,Abfrage!$A$2:$C$19,3,)),"")))</f>
        <v/>
      </c>
      <c r="G3058" t="str">
        <f t="shared" si="141"/>
        <v/>
      </c>
      <c r="H3058" s="31" t="str">
        <f>IF(A3058&lt;&gt;"",-Belegerfassung!J3066+Belegerfassung!K3066,"")</f>
        <v/>
      </c>
      <c r="I3058" s="49" t="str">
        <f>IFERROR(IF(H3058&lt;&gt;"",Belegerfassung!L3066*100,""),IF(OR(Belegerfassung!L3066="Leistung EU - Erlöse",Belegerfassung!L3066="Lieferungen EU-Erlöse",Belegerfassung!L3066="EUST",Belegerfassung!L3066="Bauleistungen 20%")=TRUE,"",MID(Belegerfassung!L3066,4,2)))</f>
        <v/>
      </c>
      <c r="J3058" s="6" t="str">
        <f>IF(A3058&lt;&gt;"",LEFT(Belegerfassung!D3066,40),"")</f>
        <v/>
      </c>
      <c r="K3058" t="str">
        <f>IF(A3058&lt;&gt;"",VLOOKUP(D3058,Abfrage!$F$2:$G$21,2,FALSE),"")</f>
        <v/>
      </c>
      <c r="L3058" s="6" t="str">
        <f>IF(Belegerfassung!H3066&lt;&gt;"",Belegerfassung!H3066,"")</f>
        <v/>
      </c>
      <c r="M3058" t="str">
        <f>IFERROR(IF(Belegerfassung!E3066&lt;&gt;"",VLOOKUP(Belegerfassung!E3066,Abfrage!$L$2:$M$15,2,),""),"")</f>
        <v/>
      </c>
      <c r="N3058" t="str">
        <f t="shared" si="142"/>
        <v/>
      </c>
      <c r="O3058" t="str">
        <f t="shared" si="143"/>
        <v/>
      </c>
      <c r="P3058" t="str">
        <f>IF(Belegerfassung!G3066&lt;&gt;"",CONCATENATE(Belegerfassung!G3066,".pdf"),"")</f>
        <v/>
      </c>
    </row>
    <row r="3059" spans="1:16">
      <c r="A3059" t="str">
        <f>IF(Belegerfassung!C3067&lt;&gt;"",0,"")</f>
        <v/>
      </c>
      <c r="B3059" t="str">
        <f>IFERROR(VLOOKUP(Belegerfassung!I3067,Konten!A:D,2,FALSE),"")</f>
        <v/>
      </c>
      <c r="C3059" t="str">
        <f>IF(A3059&lt;&gt;"",TEXT(Belegerfassung!C3067,"TT.MM.JJJJ"),"")</f>
        <v/>
      </c>
      <c r="D3059" t="str">
        <f>IFERROR(VLOOKUP(Belegerfassung!A3067,Abfrage!$E$2:$F$20,2,FALSE),"")</f>
        <v/>
      </c>
      <c r="E3059" t="str">
        <f>IF(A3059&lt;&gt;"",Belegerfassung!B3067,"")</f>
        <v/>
      </c>
      <c r="F3059" t="str">
        <f>IF(Belegerfassung!L3067="","",IF(Belegerfassung!L3067&lt;&gt;"",IF(Belegerfassung!L3067&lt;&gt;"",IF(Belegerfassung!J3067&lt;&gt;0,VLOOKUP(Belegerfassung!L3067,Abfrage!$A$2:$C$19,2,),VLOOKUP(Belegerfassung!L3067,Abfrage!$A$2:$C$19,3,)),"")))</f>
        <v/>
      </c>
      <c r="G3059" t="str">
        <f t="shared" si="141"/>
        <v/>
      </c>
      <c r="H3059" s="31" t="str">
        <f>IF(A3059&lt;&gt;"",-Belegerfassung!J3067+Belegerfassung!K3067,"")</f>
        <v/>
      </c>
      <c r="I3059" s="49" t="str">
        <f>IFERROR(IF(H3059&lt;&gt;"",Belegerfassung!L3067*100,""),IF(OR(Belegerfassung!L3067="Leistung EU - Erlöse",Belegerfassung!L3067="Lieferungen EU-Erlöse",Belegerfassung!L3067="EUST",Belegerfassung!L3067="Bauleistungen 20%")=TRUE,"",MID(Belegerfassung!L3067,4,2)))</f>
        <v/>
      </c>
      <c r="J3059" s="6" t="str">
        <f>IF(A3059&lt;&gt;"",LEFT(Belegerfassung!D3067,40),"")</f>
        <v/>
      </c>
      <c r="K3059" t="str">
        <f>IF(A3059&lt;&gt;"",VLOOKUP(D3059,Abfrage!$F$2:$G$21,2,FALSE),"")</f>
        <v/>
      </c>
      <c r="L3059" s="6" t="str">
        <f>IF(Belegerfassung!H3067&lt;&gt;"",Belegerfassung!H3067,"")</f>
        <v/>
      </c>
      <c r="M3059" t="str">
        <f>IFERROR(IF(Belegerfassung!E3067&lt;&gt;"",VLOOKUP(Belegerfassung!E3067,Abfrage!$L$2:$M$15,2,),""),"")</f>
        <v/>
      </c>
      <c r="N3059" t="str">
        <f t="shared" si="142"/>
        <v/>
      </c>
      <c r="O3059" t="str">
        <f t="shared" si="143"/>
        <v/>
      </c>
      <c r="P3059" t="str">
        <f>IF(Belegerfassung!G3067&lt;&gt;"",CONCATENATE(Belegerfassung!G3067,".pdf"),"")</f>
        <v/>
      </c>
    </row>
    <row r="3060" spans="1:16">
      <c r="A3060" t="str">
        <f>IF(Belegerfassung!C3068&lt;&gt;"",0,"")</f>
        <v/>
      </c>
      <c r="B3060" t="str">
        <f>IFERROR(VLOOKUP(Belegerfassung!I3068,Konten!A:D,2,FALSE),"")</f>
        <v/>
      </c>
      <c r="C3060" t="str">
        <f>IF(A3060&lt;&gt;"",TEXT(Belegerfassung!C3068,"TT.MM.JJJJ"),"")</f>
        <v/>
      </c>
      <c r="D3060" t="str">
        <f>IFERROR(VLOOKUP(Belegerfassung!A3068,Abfrage!$E$2:$F$20,2,FALSE),"")</f>
        <v/>
      </c>
      <c r="E3060" t="str">
        <f>IF(A3060&lt;&gt;"",Belegerfassung!B3068,"")</f>
        <v/>
      </c>
      <c r="F3060" t="str">
        <f>IF(Belegerfassung!L3068="","",IF(Belegerfassung!L3068&lt;&gt;"",IF(Belegerfassung!L3068&lt;&gt;"",IF(Belegerfassung!J3068&lt;&gt;0,VLOOKUP(Belegerfassung!L3068,Abfrage!$A$2:$C$19,2,),VLOOKUP(Belegerfassung!L3068,Abfrage!$A$2:$C$19,3,)),"")))</f>
        <v/>
      </c>
      <c r="G3060" t="str">
        <f t="shared" si="141"/>
        <v/>
      </c>
      <c r="H3060" s="31" t="str">
        <f>IF(A3060&lt;&gt;"",-Belegerfassung!J3068+Belegerfassung!K3068,"")</f>
        <v/>
      </c>
      <c r="I3060" s="49" t="str">
        <f>IFERROR(IF(H3060&lt;&gt;"",Belegerfassung!L3068*100,""),IF(OR(Belegerfassung!L3068="Leistung EU - Erlöse",Belegerfassung!L3068="Lieferungen EU-Erlöse",Belegerfassung!L3068="EUST",Belegerfassung!L3068="Bauleistungen 20%")=TRUE,"",MID(Belegerfassung!L3068,4,2)))</f>
        <v/>
      </c>
      <c r="J3060" s="6" t="str">
        <f>IF(A3060&lt;&gt;"",LEFT(Belegerfassung!D3068,40),"")</f>
        <v/>
      </c>
      <c r="K3060" t="str">
        <f>IF(A3060&lt;&gt;"",VLOOKUP(D3060,Abfrage!$F$2:$G$21,2,FALSE),"")</f>
        <v/>
      </c>
      <c r="L3060" s="6" t="str">
        <f>IF(Belegerfassung!H3068&lt;&gt;"",Belegerfassung!H3068,"")</f>
        <v/>
      </c>
      <c r="M3060" t="str">
        <f>IFERROR(IF(Belegerfassung!E3068&lt;&gt;"",VLOOKUP(Belegerfassung!E3068,Abfrage!$L$2:$M$15,2,),""),"")</f>
        <v/>
      </c>
      <c r="N3060" t="str">
        <f t="shared" si="142"/>
        <v/>
      </c>
      <c r="O3060" t="str">
        <f t="shared" si="143"/>
        <v/>
      </c>
      <c r="P3060" t="str">
        <f>IF(Belegerfassung!G3068&lt;&gt;"",CONCATENATE(Belegerfassung!G3068,".pdf"),"")</f>
        <v/>
      </c>
    </row>
    <row r="3061" spans="1:16">
      <c r="A3061" t="str">
        <f>IF(Belegerfassung!C3069&lt;&gt;"",0,"")</f>
        <v/>
      </c>
      <c r="B3061" t="str">
        <f>IFERROR(VLOOKUP(Belegerfassung!I3069,Konten!A:D,2,FALSE),"")</f>
        <v/>
      </c>
      <c r="C3061" t="str">
        <f>IF(A3061&lt;&gt;"",TEXT(Belegerfassung!C3069,"TT.MM.JJJJ"),"")</f>
        <v/>
      </c>
      <c r="D3061" t="str">
        <f>IFERROR(VLOOKUP(Belegerfassung!A3069,Abfrage!$E$2:$F$20,2,FALSE),"")</f>
        <v/>
      </c>
      <c r="E3061" t="str">
        <f>IF(A3061&lt;&gt;"",Belegerfassung!B3069,"")</f>
        <v/>
      </c>
      <c r="F3061" t="str">
        <f>IF(Belegerfassung!L3069="","",IF(Belegerfassung!L3069&lt;&gt;"",IF(Belegerfassung!L3069&lt;&gt;"",IF(Belegerfassung!J3069&lt;&gt;0,VLOOKUP(Belegerfassung!L3069,Abfrage!$A$2:$C$19,2,),VLOOKUP(Belegerfassung!L3069,Abfrage!$A$2:$C$19,3,)),"")))</f>
        <v/>
      </c>
      <c r="G3061" t="str">
        <f t="shared" si="141"/>
        <v/>
      </c>
      <c r="H3061" s="31" t="str">
        <f>IF(A3061&lt;&gt;"",-Belegerfassung!J3069+Belegerfassung!K3069,"")</f>
        <v/>
      </c>
      <c r="I3061" s="49" t="str">
        <f>IFERROR(IF(H3061&lt;&gt;"",Belegerfassung!L3069*100,""),IF(OR(Belegerfassung!L3069="Leistung EU - Erlöse",Belegerfassung!L3069="Lieferungen EU-Erlöse",Belegerfassung!L3069="EUST",Belegerfassung!L3069="Bauleistungen 20%")=TRUE,"",MID(Belegerfassung!L3069,4,2)))</f>
        <v/>
      </c>
      <c r="J3061" s="6" t="str">
        <f>IF(A3061&lt;&gt;"",LEFT(Belegerfassung!D3069,40),"")</f>
        <v/>
      </c>
      <c r="K3061" t="str">
        <f>IF(A3061&lt;&gt;"",VLOOKUP(D3061,Abfrage!$F$2:$G$21,2,FALSE),"")</f>
        <v/>
      </c>
      <c r="L3061" s="6" t="str">
        <f>IF(Belegerfassung!H3069&lt;&gt;"",Belegerfassung!H3069,"")</f>
        <v/>
      </c>
      <c r="M3061" t="str">
        <f>IFERROR(IF(Belegerfassung!E3069&lt;&gt;"",VLOOKUP(Belegerfassung!E3069,Abfrage!$L$2:$M$15,2,),""),"")</f>
        <v/>
      </c>
      <c r="N3061" t="str">
        <f t="shared" si="142"/>
        <v/>
      </c>
      <c r="O3061" t="str">
        <f t="shared" si="143"/>
        <v/>
      </c>
      <c r="P3061" t="str">
        <f>IF(Belegerfassung!G3069&lt;&gt;"",CONCATENATE(Belegerfassung!G3069,".pdf"),"")</f>
        <v/>
      </c>
    </row>
    <row r="3062" spans="1:16">
      <c r="A3062" t="str">
        <f>IF(Belegerfassung!C3070&lt;&gt;"",0,"")</f>
        <v/>
      </c>
      <c r="B3062" t="str">
        <f>IFERROR(VLOOKUP(Belegerfassung!I3070,Konten!A:D,2,FALSE),"")</f>
        <v/>
      </c>
      <c r="C3062" t="str">
        <f>IF(A3062&lt;&gt;"",TEXT(Belegerfassung!C3070,"TT.MM.JJJJ"),"")</f>
        <v/>
      </c>
      <c r="D3062" t="str">
        <f>IFERROR(VLOOKUP(Belegerfassung!A3070,Abfrage!$E$2:$F$20,2,FALSE),"")</f>
        <v/>
      </c>
      <c r="E3062" t="str">
        <f>IF(A3062&lt;&gt;"",Belegerfassung!B3070,"")</f>
        <v/>
      </c>
      <c r="F3062" t="str">
        <f>IF(Belegerfassung!L3070="","",IF(Belegerfassung!L3070&lt;&gt;"",IF(Belegerfassung!L3070&lt;&gt;"",IF(Belegerfassung!J3070&lt;&gt;0,VLOOKUP(Belegerfassung!L3070,Abfrage!$A$2:$C$19,2,),VLOOKUP(Belegerfassung!L3070,Abfrage!$A$2:$C$19,3,)),"")))</f>
        <v/>
      </c>
      <c r="G3062" t="str">
        <f t="shared" si="141"/>
        <v/>
      </c>
      <c r="H3062" s="31" t="str">
        <f>IF(A3062&lt;&gt;"",-Belegerfassung!J3070+Belegerfassung!K3070,"")</f>
        <v/>
      </c>
      <c r="I3062" s="49" t="str">
        <f>IFERROR(IF(H3062&lt;&gt;"",Belegerfassung!L3070*100,""),IF(OR(Belegerfassung!L3070="Leistung EU - Erlöse",Belegerfassung!L3070="Lieferungen EU-Erlöse",Belegerfassung!L3070="EUST",Belegerfassung!L3070="Bauleistungen 20%")=TRUE,"",MID(Belegerfassung!L3070,4,2)))</f>
        <v/>
      </c>
      <c r="J3062" s="6" t="str">
        <f>IF(A3062&lt;&gt;"",LEFT(Belegerfassung!D3070,40),"")</f>
        <v/>
      </c>
      <c r="K3062" t="str">
        <f>IF(A3062&lt;&gt;"",VLOOKUP(D3062,Abfrage!$F$2:$G$21,2,FALSE),"")</f>
        <v/>
      </c>
      <c r="L3062" s="6" t="str">
        <f>IF(Belegerfassung!H3070&lt;&gt;"",Belegerfassung!H3070,"")</f>
        <v/>
      </c>
      <c r="M3062" t="str">
        <f>IFERROR(IF(Belegerfassung!E3070&lt;&gt;"",VLOOKUP(Belegerfassung!E3070,Abfrage!$L$2:$M$15,2,),""),"")</f>
        <v/>
      </c>
      <c r="N3062" t="str">
        <f t="shared" si="142"/>
        <v/>
      </c>
      <c r="O3062" t="str">
        <f t="shared" si="143"/>
        <v/>
      </c>
      <c r="P3062" t="str">
        <f>IF(Belegerfassung!G3070&lt;&gt;"",CONCATENATE(Belegerfassung!G3070,".pdf"),"")</f>
        <v/>
      </c>
    </row>
    <row r="3063" spans="1:16">
      <c r="A3063" t="str">
        <f>IF(Belegerfassung!C3071&lt;&gt;"",0,"")</f>
        <v/>
      </c>
      <c r="B3063" t="str">
        <f>IFERROR(VLOOKUP(Belegerfassung!I3071,Konten!A:D,2,FALSE),"")</f>
        <v/>
      </c>
      <c r="C3063" t="str">
        <f>IF(A3063&lt;&gt;"",TEXT(Belegerfassung!C3071,"TT.MM.JJJJ"),"")</f>
        <v/>
      </c>
      <c r="D3063" t="str">
        <f>IFERROR(VLOOKUP(Belegerfassung!A3071,Abfrage!$E$2:$F$20,2,FALSE),"")</f>
        <v/>
      </c>
      <c r="E3063" t="str">
        <f>IF(A3063&lt;&gt;"",Belegerfassung!B3071,"")</f>
        <v/>
      </c>
      <c r="F3063" t="str">
        <f>IF(Belegerfassung!L3071="","",IF(Belegerfassung!L3071&lt;&gt;"",IF(Belegerfassung!L3071&lt;&gt;"",IF(Belegerfassung!J3071&lt;&gt;0,VLOOKUP(Belegerfassung!L3071,Abfrage!$A$2:$C$19,2,),VLOOKUP(Belegerfassung!L3071,Abfrage!$A$2:$C$19,3,)),"")))</f>
        <v/>
      </c>
      <c r="G3063" t="str">
        <f t="shared" si="141"/>
        <v/>
      </c>
      <c r="H3063" s="31" t="str">
        <f>IF(A3063&lt;&gt;"",-Belegerfassung!J3071+Belegerfassung!K3071,"")</f>
        <v/>
      </c>
      <c r="I3063" s="49" t="str">
        <f>IFERROR(IF(H3063&lt;&gt;"",Belegerfassung!L3071*100,""),IF(OR(Belegerfassung!L3071="Leistung EU - Erlöse",Belegerfassung!L3071="Lieferungen EU-Erlöse",Belegerfassung!L3071="EUST",Belegerfassung!L3071="Bauleistungen 20%")=TRUE,"",MID(Belegerfassung!L3071,4,2)))</f>
        <v/>
      </c>
      <c r="J3063" s="6" t="str">
        <f>IF(A3063&lt;&gt;"",LEFT(Belegerfassung!D3071,40),"")</f>
        <v/>
      </c>
      <c r="K3063" t="str">
        <f>IF(A3063&lt;&gt;"",VLOOKUP(D3063,Abfrage!$F$2:$G$21,2,FALSE),"")</f>
        <v/>
      </c>
      <c r="L3063" s="6" t="str">
        <f>IF(Belegerfassung!H3071&lt;&gt;"",Belegerfassung!H3071,"")</f>
        <v/>
      </c>
      <c r="M3063" t="str">
        <f>IFERROR(IF(Belegerfassung!E3071&lt;&gt;"",VLOOKUP(Belegerfassung!E3071,Abfrage!$L$2:$M$15,2,),""),"")</f>
        <v/>
      </c>
      <c r="N3063" t="str">
        <f t="shared" si="142"/>
        <v/>
      </c>
      <c r="O3063" t="str">
        <f t="shared" si="143"/>
        <v/>
      </c>
      <c r="P3063" t="str">
        <f>IF(Belegerfassung!G3071&lt;&gt;"",CONCATENATE(Belegerfassung!G3071,".pdf"),"")</f>
        <v/>
      </c>
    </row>
    <row r="3064" spans="1:16">
      <c r="A3064" t="str">
        <f>IF(Belegerfassung!C3072&lt;&gt;"",0,"")</f>
        <v/>
      </c>
      <c r="B3064" t="str">
        <f>IFERROR(VLOOKUP(Belegerfassung!I3072,Konten!A:D,2,FALSE),"")</f>
        <v/>
      </c>
      <c r="C3064" t="str">
        <f>IF(A3064&lt;&gt;"",TEXT(Belegerfassung!C3072,"TT.MM.JJJJ"),"")</f>
        <v/>
      </c>
      <c r="D3064" t="str">
        <f>IFERROR(VLOOKUP(Belegerfassung!A3072,Abfrage!$E$2:$F$20,2,FALSE),"")</f>
        <v/>
      </c>
      <c r="E3064" t="str">
        <f>IF(A3064&lt;&gt;"",Belegerfassung!B3072,"")</f>
        <v/>
      </c>
      <c r="F3064" t="str">
        <f>IF(Belegerfassung!L3072="","",IF(Belegerfassung!L3072&lt;&gt;"",IF(Belegerfassung!L3072&lt;&gt;"",IF(Belegerfassung!J3072&lt;&gt;0,VLOOKUP(Belegerfassung!L3072,Abfrage!$A$2:$C$19,2,),VLOOKUP(Belegerfassung!L3072,Abfrage!$A$2:$C$19,3,)),"")))</f>
        <v/>
      </c>
      <c r="G3064" t="str">
        <f t="shared" si="141"/>
        <v/>
      </c>
      <c r="H3064" s="31" t="str">
        <f>IF(A3064&lt;&gt;"",-Belegerfassung!J3072+Belegerfassung!K3072,"")</f>
        <v/>
      </c>
      <c r="I3064" s="49" t="str">
        <f>IFERROR(IF(H3064&lt;&gt;"",Belegerfassung!L3072*100,""),IF(OR(Belegerfassung!L3072="Leistung EU - Erlöse",Belegerfassung!L3072="Lieferungen EU-Erlöse",Belegerfassung!L3072="EUST",Belegerfassung!L3072="Bauleistungen 20%")=TRUE,"",MID(Belegerfassung!L3072,4,2)))</f>
        <v/>
      </c>
      <c r="J3064" s="6" t="str">
        <f>IF(A3064&lt;&gt;"",LEFT(Belegerfassung!D3072,40),"")</f>
        <v/>
      </c>
      <c r="K3064" t="str">
        <f>IF(A3064&lt;&gt;"",VLOOKUP(D3064,Abfrage!$F$2:$G$21,2,FALSE),"")</f>
        <v/>
      </c>
      <c r="L3064" s="6" t="str">
        <f>IF(Belegerfassung!H3072&lt;&gt;"",Belegerfassung!H3072,"")</f>
        <v/>
      </c>
      <c r="M3064" t="str">
        <f>IFERROR(IF(Belegerfassung!E3072&lt;&gt;"",VLOOKUP(Belegerfassung!E3072,Abfrage!$L$2:$M$15,2,),""),"")</f>
        <v/>
      </c>
      <c r="N3064" t="str">
        <f t="shared" si="142"/>
        <v/>
      </c>
      <c r="O3064" t="str">
        <f t="shared" si="143"/>
        <v/>
      </c>
      <c r="P3064" t="str">
        <f>IF(Belegerfassung!G3072&lt;&gt;"",CONCATENATE(Belegerfassung!G3072,".pdf"),"")</f>
        <v/>
      </c>
    </row>
    <row r="3065" spans="1:16">
      <c r="A3065" t="str">
        <f>IF(Belegerfassung!C3073&lt;&gt;"",0,"")</f>
        <v/>
      </c>
      <c r="B3065" t="str">
        <f>IFERROR(VLOOKUP(Belegerfassung!I3073,Konten!A:D,2,FALSE),"")</f>
        <v/>
      </c>
      <c r="C3065" t="str">
        <f>IF(A3065&lt;&gt;"",TEXT(Belegerfassung!C3073,"TT.MM.JJJJ"),"")</f>
        <v/>
      </c>
      <c r="D3065" t="str">
        <f>IFERROR(VLOOKUP(Belegerfassung!A3073,Abfrage!$E$2:$F$20,2,FALSE),"")</f>
        <v/>
      </c>
      <c r="E3065" t="str">
        <f>IF(A3065&lt;&gt;"",Belegerfassung!B3073,"")</f>
        <v/>
      </c>
      <c r="F3065" t="str">
        <f>IF(Belegerfassung!L3073="","",IF(Belegerfassung!L3073&lt;&gt;"",IF(Belegerfassung!L3073&lt;&gt;"",IF(Belegerfassung!J3073&lt;&gt;0,VLOOKUP(Belegerfassung!L3073,Abfrage!$A$2:$C$19,2,),VLOOKUP(Belegerfassung!L3073,Abfrage!$A$2:$C$19,3,)),"")))</f>
        <v/>
      </c>
      <c r="G3065" t="str">
        <f t="shared" si="141"/>
        <v/>
      </c>
      <c r="H3065" s="31" t="str">
        <f>IF(A3065&lt;&gt;"",-Belegerfassung!J3073+Belegerfassung!K3073,"")</f>
        <v/>
      </c>
      <c r="I3065" s="49" t="str">
        <f>IFERROR(IF(H3065&lt;&gt;"",Belegerfassung!L3073*100,""),IF(OR(Belegerfassung!L3073="Leistung EU - Erlöse",Belegerfassung!L3073="Lieferungen EU-Erlöse",Belegerfassung!L3073="EUST",Belegerfassung!L3073="Bauleistungen 20%")=TRUE,"",MID(Belegerfassung!L3073,4,2)))</f>
        <v/>
      </c>
      <c r="J3065" s="6" t="str">
        <f>IF(A3065&lt;&gt;"",LEFT(Belegerfassung!D3073,40),"")</f>
        <v/>
      </c>
      <c r="K3065" t="str">
        <f>IF(A3065&lt;&gt;"",VLOOKUP(D3065,Abfrage!$F$2:$G$21,2,FALSE),"")</f>
        <v/>
      </c>
      <c r="L3065" s="6" t="str">
        <f>IF(Belegerfassung!H3073&lt;&gt;"",Belegerfassung!H3073,"")</f>
        <v/>
      </c>
      <c r="M3065" t="str">
        <f>IFERROR(IF(Belegerfassung!E3073&lt;&gt;"",VLOOKUP(Belegerfassung!E3073,Abfrage!$L$2:$M$15,2,),""),"")</f>
        <v/>
      </c>
      <c r="N3065" t="str">
        <f t="shared" si="142"/>
        <v/>
      </c>
      <c r="O3065" t="str">
        <f t="shared" si="143"/>
        <v/>
      </c>
      <c r="P3065" t="str">
        <f>IF(Belegerfassung!G3073&lt;&gt;"",CONCATENATE(Belegerfassung!G3073,".pdf"),"")</f>
        <v/>
      </c>
    </row>
    <row r="3066" spans="1:16">
      <c r="A3066" t="str">
        <f>IF(Belegerfassung!C3074&lt;&gt;"",0,"")</f>
        <v/>
      </c>
      <c r="B3066" t="str">
        <f>IFERROR(VLOOKUP(Belegerfassung!I3074,Konten!A:D,2,FALSE),"")</f>
        <v/>
      </c>
      <c r="C3066" t="str">
        <f>IF(A3066&lt;&gt;"",TEXT(Belegerfassung!C3074,"TT.MM.JJJJ"),"")</f>
        <v/>
      </c>
      <c r="D3066" t="str">
        <f>IFERROR(VLOOKUP(Belegerfassung!A3074,Abfrage!$E$2:$F$20,2,FALSE),"")</f>
        <v/>
      </c>
      <c r="E3066" t="str">
        <f>IF(A3066&lt;&gt;"",Belegerfassung!B3074,"")</f>
        <v/>
      </c>
      <c r="F3066" t="str">
        <f>IF(Belegerfassung!L3074="","",IF(Belegerfassung!L3074&lt;&gt;"",IF(Belegerfassung!L3074&lt;&gt;"",IF(Belegerfassung!J3074&lt;&gt;0,VLOOKUP(Belegerfassung!L3074,Abfrage!$A$2:$C$19,2,),VLOOKUP(Belegerfassung!L3074,Abfrage!$A$2:$C$19,3,)),"")))</f>
        <v/>
      </c>
      <c r="G3066" t="str">
        <f t="shared" si="141"/>
        <v/>
      </c>
      <c r="H3066" s="31" t="str">
        <f>IF(A3066&lt;&gt;"",-Belegerfassung!J3074+Belegerfassung!K3074,"")</f>
        <v/>
      </c>
      <c r="I3066" s="49" t="str">
        <f>IFERROR(IF(H3066&lt;&gt;"",Belegerfassung!L3074*100,""),IF(OR(Belegerfassung!L3074="Leistung EU - Erlöse",Belegerfassung!L3074="Lieferungen EU-Erlöse",Belegerfassung!L3074="EUST",Belegerfassung!L3074="Bauleistungen 20%")=TRUE,"",MID(Belegerfassung!L3074,4,2)))</f>
        <v/>
      </c>
      <c r="J3066" s="6" t="str">
        <f>IF(A3066&lt;&gt;"",LEFT(Belegerfassung!D3074,40),"")</f>
        <v/>
      </c>
      <c r="K3066" t="str">
        <f>IF(A3066&lt;&gt;"",VLOOKUP(D3066,Abfrage!$F$2:$G$21,2,FALSE),"")</f>
        <v/>
      </c>
      <c r="L3066" s="6" t="str">
        <f>IF(Belegerfassung!H3074&lt;&gt;"",Belegerfassung!H3074,"")</f>
        <v/>
      </c>
      <c r="M3066" t="str">
        <f>IFERROR(IF(Belegerfassung!E3074&lt;&gt;"",VLOOKUP(Belegerfassung!E3074,Abfrage!$L$2:$M$15,2,),""),"")</f>
        <v/>
      </c>
      <c r="N3066" t="str">
        <f t="shared" si="142"/>
        <v/>
      </c>
      <c r="O3066" t="str">
        <f t="shared" si="143"/>
        <v/>
      </c>
      <c r="P3066" t="str">
        <f>IF(Belegerfassung!G3074&lt;&gt;"",CONCATENATE(Belegerfassung!G3074,".pdf"),"")</f>
        <v/>
      </c>
    </row>
    <row r="3067" spans="1:16">
      <c r="A3067" t="str">
        <f>IF(Belegerfassung!C3075&lt;&gt;"",0,"")</f>
        <v/>
      </c>
      <c r="B3067" t="str">
        <f>IFERROR(VLOOKUP(Belegerfassung!I3075,Konten!A:D,2,FALSE),"")</f>
        <v/>
      </c>
      <c r="C3067" t="str">
        <f>IF(A3067&lt;&gt;"",TEXT(Belegerfassung!C3075,"TT.MM.JJJJ"),"")</f>
        <v/>
      </c>
      <c r="D3067" t="str">
        <f>IFERROR(VLOOKUP(Belegerfassung!A3075,Abfrage!$E$2:$F$20,2,FALSE),"")</f>
        <v/>
      </c>
      <c r="E3067" t="str">
        <f>IF(A3067&lt;&gt;"",Belegerfassung!B3075,"")</f>
        <v/>
      </c>
      <c r="F3067" t="str">
        <f>IF(Belegerfassung!L3075="","",IF(Belegerfassung!L3075&lt;&gt;"",IF(Belegerfassung!L3075&lt;&gt;"",IF(Belegerfassung!J3075&lt;&gt;0,VLOOKUP(Belegerfassung!L3075,Abfrage!$A$2:$C$19,2,),VLOOKUP(Belegerfassung!L3075,Abfrage!$A$2:$C$19,3,)),"")))</f>
        <v/>
      </c>
      <c r="G3067" t="str">
        <f t="shared" si="141"/>
        <v/>
      </c>
      <c r="H3067" s="31" t="str">
        <f>IF(A3067&lt;&gt;"",-Belegerfassung!J3075+Belegerfassung!K3075,"")</f>
        <v/>
      </c>
      <c r="I3067" s="49" t="str">
        <f>IFERROR(IF(H3067&lt;&gt;"",Belegerfassung!L3075*100,""),IF(OR(Belegerfassung!L3075="Leistung EU - Erlöse",Belegerfassung!L3075="Lieferungen EU-Erlöse",Belegerfassung!L3075="EUST",Belegerfassung!L3075="Bauleistungen 20%")=TRUE,"",MID(Belegerfassung!L3075,4,2)))</f>
        <v/>
      </c>
      <c r="J3067" s="6" t="str">
        <f>IF(A3067&lt;&gt;"",LEFT(Belegerfassung!D3075,40),"")</f>
        <v/>
      </c>
      <c r="K3067" t="str">
        <f>IF(A3067&lt;&gt;"",VLOOKUP(D3067,Abfrage!$F$2:$G$21,2,FALSE),"")</f>
        <v/>
      </c>
      <c r="L3067" s="6" t="str">
        <f>IF(Belegerfassung!H3075&lt;&gt;"",Belegerfassung!H3075,"")</f>
        <v/>
      </c>
      <c r="M3067" t="str">
        <f>IFERROR(IF(Belegerfassung!E3075&lt;&gt;"",VLOOKUP(Belegerfassung!E3075,Abfrage!$L$2:$M$15,2,),""),"")</f>
        <v/>
      </c>
      <c r="N3067" t="str">
        <f t="shared" si="142"/>
        <v/>
      </c>
      <c r="O3067" t="str">
        <f t="shared" si="143"/>
        <v/>
      </c>
      <c r="P3067" t="str">
        <f>IF(Belegerfassung!G3075&lt;&gt;"",CONCATENATE(Belegerfassung!G3075,".pdf"),"")</f>
        <v/>
      </c>
    </row>
    <row r="3068" spans="1:16">
      <c r="A3068" t="str">
        <f>IF(Belegerfassung!C3076&lt;&gt;"",0,"")</f>
        <v/>
      </c>
      <c r="B3068" t="str">
        <f>IFERROR(VLOOKUP(Belegerfassung!I3076,Konten!A:D,2,FALSE),"")</f>
        <v/>
      </c>
      <c r="C3068" t="str">
        <f>IF(A3068&lt;&gt;"",TEXT(Belegerfassung!C3076,"TT.MM.JJJJ"),"")</f>
        <v/>
      </c>
      <c r="D3068" t="str">
        <f>IFERROR(VLOOKUP(Belegerfassung!A3076,Abfrage!$E$2:$F$20,2,FALSE),"")</f>
        <v/>
      </c>
      <c r="E3068" t="str">
        <f>IF(A3068&lt;&gt;"",Belegerfassung!B3076,"")</f>
        <v/>
      </c>
      <c r="F3068" t="str">
        <f>IF(Belegerfassung!L3076="","",IF(Belegerfassung!L3076&lt;&gt;"",IF(Belegerfassung!L3076&lt;&gt;"",IF(Belegerfassung!J3076&lt;&gt;0,VLOOKUP(Belegerfassung!L3076,Abfrage!$A$2:$C$19,2,),VLOOKUP(Belegerfassung!L3076,Abfrage!$A$2:$C$19,3,)),"")))</f>
        <v/>
      </c>
      <c r="G3068" t="str">
        <f t="shared" si="141"/>
        <v/>
      </c>
      <c r="H3068" s="31" t="str">
        <f>IF(A3068&lt;&gt;"",-Belegerfassung!J3076+Belegerfassung!K3076,"")</f>
        <v/>
      </c>
      <c r="I3068" s="49" t="str">
        <f>IFERROR(IF(H3068&lt;&gt;"",Belegerfassung!L3076*100,""),IF(OR(Belegerfassung!L3076="Leistung EU - Erlöse",Belegerfassung!L3076="Lieferungen EU-Erlöse",Belegerfassung!L3076="EUST",Belegerfassung!L3076="Bauleistungen 20%")=TRUE,"",MID(Belegerfassung!L3076,4,2)))</f>
        <v/>
      </c>
      <c r="J3068" s="6" t="str">
        <f>IF(A3068&lt;&gt;"",LEFT(Belegerfassung!D3076,40),"")</f>
        <v/>
      </c>
      <c r="K3068" t="str">
        <f>IF(A3068&lt;&gt;"",VLOOKUP(D3068,Abfrage!$F$2:$G$21,2,FALSE),"")</f>
        <v/>
      </c>
      <c r="L3068" s="6" t="str">
        <f>IF(Belegerfassung!H3076&lt;&gt;"",Belegerfassung!H3076,"")</f>
        <v/>
      </c>
      <c r="M3068" t="str">
        <f>IFERROR(IF(Belegerfassung!E3076&lt;&gt;"",VLOOKUP(Belegerfassung!E3076,Abfrage!$L$2:$M$15,2,),""),"")</f>
        <v/>
      </c>
      <c r="N3068" t="str">
        <f t="shared" si="142"/>
        <v/>
      </c>
      <c r="O3068" t="str">
        <f t="shared" si="143"/>
        <v/>
      </c>
      <c r="P3068" t="str">
        <f>IF(Belegerfassung!G3076&lt;&gt;"",CONCATENATE(Belegerfassung!G3076,".pdf"),"")</f>
        <v/>
      </c>
    </row>
    <row r="3069" spans="1:16">
      <c r="A3069" t="str">
        <f>IF(Belegerfassung!C3077&lt;&gt;"",0,"")</f>
        <v/>
      </c>
      <c r="B3069" t="str">
        <f>IFERROR(VLOOKUP(Belegerfassung!I3077,Konten!A:D,2,FALSE),"")</f>
        <v/>
      </c>
      <c r="C3069" t="str">
        <f>IF(A3069&lt;&gt;"",TEXT(Belegerfassung!C3077,"TT.MM.JJJJ"),"")</f>
        <v/>
      </c>
      <c r="D3069" t="str">
        <f>IFERROR(VLOOKUP(Belegerfassung!A3077,Abfrage!$E$2:$F$20,2,FALSE),"")</f>
        <v/>
      </c>
      <c r="E3069" t="str">
        <f>IF(A3069&lt;&gt;"",Belegerfassung!B3077,"")</f>
        <v/>
      </c>
      <c r="F3069" t="str">
        <f>IF(Belegerfassung!L3077="","",IF(Belegerfassung!L3077&lt;&gt;"",IF(Belegerfassung!L3077&lt;&gt;"",IF(Belegerfassung!J3077&lt;&gt;0,VLOOKUP(Belegerfassung!L3077,Abfrage!$A$2:$C$19,2,),VLOOKUP(Belegerfassung!L3077,Abfrage!$A$2:$C$19,3,)),"")))</f>
        <v/>
      </c>
      <c r="G3069" t="str">
        <f t="shared" si="141"/>
        <v/>
      </c>
      <c r="H3069" s="31" t="str">
        <f>IF(A3069&lt;&gt;"",-Belegerfassung!J3077+Belegerfassung!K3077,"")</f>
        <v/>
      </c>
      <c r="I3069" s="49" t="str">
        <f>IFERROR(IF(H3069&lt;&gt;"",Belegerfassung!L3077*100,""),IF(OR(Belegerfassung!L3077="Leistung EU - Erlöse",Belegerfassung!L3077="Lieferungen EU-Erlöse",Belegerfassung!L3077="EUST",Belegerfassung!L3077="Bauleistungen 20%")=TRUE,"",MID(Belegerfassung!L3077,4,2)))</f>
        <v/>
      </c>
      <c r="J3069" s="6" t="str">
        <f>IF(A3069&lt;&gt;"",LEFT(Belegerfassung!D3077,40),"")</f>
        <v/>
      </c>
      <c r="K3069" t="str">
        <f>IF(A3069&lt;&gt;"",VLOOKUP(D3069,Abfrage!$F$2:$G$21,2,FALSE),"")</f>
        <v/>
      </c>
      <c r="L3069" s="6" t="str">
        <f>IF(Belegerfassung!H3077&lt;&gt;"",Belegerfassung!H3077,"")</f>
        <v/>
      </c>
      <c r="M3069" t="str">
        <f>IFERROR(IF(Belegerfassung!E3077&lt;&gt;"",VLOOKUP(Belegerfassung!E3077,Abfrage!$L$2:$M$15,2,),""),"")</f>
        <v/>
      </c>
      <c r="N3069" t="str">
        <f t="shared" si="142"/>
        <v/>
      </c>
      <c r="O3069" t="str">
        <f t="shared" si="143"/>
        <v/>
      </c>
      <c r="P3069" t="str">
        <f>IF(Belegerfassung!G3077&lt;&gt;"",CONCATENATE(Belegerfassung!G3077,".pdf"),"")</f>
        <v/>
      </c>
    </row>
    <row r="3070" spans="1:16">
      <c r="A3070" t="str">
        <f>IF(Belegerfassung!C3078&lt;&gt;"",0,"")</f>
        <v/>
      </c>
      <c r="B3070" t="str">
        <f>IFERROR(VLOOKUP(Belegerfassung!I3078,Konten!A:D,2,FALSE),"")</f>
        <v/>
      </c>
      <c r="C3070" t="str">
        <f>IF(A3070&lt;&gt;"",TEXT(Belegerfassung!C3078,"TT.MM.JJJJ"),"")</f>
        <v/>
      </c>
      <c r="D3070" t="str">
        <f>IFERROR(VLOOKUP(Belegerfassung!A3078,Abfrage!$E$2:$F$20,2,FALSE),"")</f>
        <v/>
      </c>
      <c r="E3070" t="str">
        <f>IF(A3070&lt;&gt;"",Belegerfassung!B3078,"")</f>
        <v/>
      </c>
      <c r="F3070" t="str">
        <f>IF(Belegerfassung!L3078="","",IF(Belegerfassung!L3078&lt;&gt;"",IF(Belegerfassung!L3078&lt;&gt;"",IF(Belegerfassung!J3078&lt;&gt;0,VLOOKUP(Belegerfassung!L3078,Abfrage!$A$2:$C$19,2,),VLOOKUP(Belegerfassung!L3078,Abfrage!$A$2:$C$19,3,)),"")))</f>
        <v/>
      </c>
      <c r="G3070" t="str">
        <f t="shared" si="141"/>
        <v/>
      </c>
      <c r="H3070" s="31" t="str">
        <f>IF(A3070&lt;&gt;"",-Belegerfassung!J3078+Belegerfassung!K3078,"")</f>
        <v/>
      </c>
      <c r="I3070" s="49" t="str">
        <f>IFERROR(IF(H3070&lt;&gt;"",Belegerfassung!L3078*100,""),IF(OR(Belegerfassung!L3078="Leistung EU - Erlöse",Belegerfassung!L3078="Lieferungen EU-Erlöse",Belegerfassung!L3078="EUST",Belegerfassung!L3078="Bauleistungen 20%")=TRUE,"",MID(Belegerfassung!L3078,4,2)))</f>
        <v/>
      </c>
      <c r="J3070" s="6" t="str">
        <f>IF(A3070&lt;&gt;"",LEFT(Belegerfassung!D3078,40),"")</f>
        <v/>
      </c>
      <c r="K3070" t="str">
        <f>IF(A3070&lt;&gt;"",VLOOKUP(D3070,Abfrage!$F$2:$G$21,2,FALSE),"")</f>
        <v/>
      </c>
      <c r="L3070" s="6" t="str">
        <f>IF(Belegerfassung!H3078&lt;&gt;"",Belegerfassung!H3078,"")</f>
        <v/>
      </c>
      <c r="M3070" t="str">
        <f>IFERROR(IF(Belegerfassung!E3078&lt;&gt;"",VLOOKUP(Belegerfassung!E3078,Abfrage!$L$2:$M$15,2,),""),"")</f>
        <v/>
      </c>
      <c r="N3070" t="str">
        <f t="shared" si="142"/>
        <v/>
      </c>
      <c r="O3070" t="str">
        <f t="shared" si="143"/>
        <v/>
      </c>
      <c r="P3070" t="str">
        <f>IF(Belegerfassung!G3078&lt;&gt;"",CONCATENATE(Belegerfassung!G3078,".pdf"),"")</f>
        <v/>
      </c>
    </row>
    <row r="3071" spans="1:16">
      <c r="A3071" t="str">
        <f>IF(Belegerfassung!C3079&lt;&gt;"",0,"")</f>
        <v/>
      </c>
      <c r="B3071" t="str">
        <f>IFERROR(VLOOKUP(Belegerfassung!I3079,Konten!A:D,2,FALSE),"")</f>
        <v/>
      </c>
      <c r="C3071" t="str">
        <f>IF(A3071&lt;&gt;"",TEXT(Belegerfassung!C3079,"TT.MM.JJJJ"),"")</f>
        <v/>
      </c>
      <c r="D3071" t="str">
        <f>IFERROR(VLOOKUP(Belegerfassung!A3079,Abfrage!$E$2:$F$20,2,FALSE),"")</f>
        <v/>
      </c>
      <c r="E3071" t="str">
        <f>IF(A3071&lt;&gt;"",Belegerfassung!B3079,"")</f>
        <v/>
      </c>
      <c r="F3071" t="str">
        <f>IF(Belegerfassung!L3079="","",IF(Belegerfassung!L3079&lt;&gt;"",IF(Belegerfassung!L3079&lt;&gt;"",IF(Belegerfassung!J3079&lt;&gt;0,VLOOKUP(Belegerfassung!L3079,Abfrage!$A$2:$C$19,2,),VLOOKUP(Belegerfassung!L3079,Abfrage!$A$2:$C$19,3,)),"")))</f>
        <v/>
      </c>
      <c r="G3071" t="str">
        <f t="shared" si="141"/>
        <v/>
      </c>
      <c r="H3071" s="31" t="str">
        <f>IF(A3071&lt;&gt;"",-Belegerfassung!J3079+Belegerfassung!K3079,"")</f>
        <v/>
      </c>
      <c r="I3071" s="49" t="str">
        <f>IFERROR(IF(H3071&lt;&gt;"",Belegerfassung!L3079*100,""),IF(OR(Belegerfassung!L3079="Leistung EU - Erlöse",Belegerfassung!L3079="Lieferungen EU-Erlöse",Belegerfassung!L3079="EUST",Belegerfassung!L3079="Bauleistungen 20%")=TRUE,"",MID(Belegerfassung!L3079,4,2)))</f>
        <v/>
      </c>
      <c r="J3071" s="6" t="str">
        <f>IF(A3071&lt;&gt;"",LEFT(Belegerfassung!D3079,40),"")</f>
        <v/>
      </c>
      <c r="K3071" t="str">
        <f>IF(A3071&lt;&gt;"",VLOOKUP(D3071,Abfrage!$F$2:$G$21,2,FALSE),"")</f>
        <v/>
      </c>
      <c r="L3071" s="6" t="str">
        <f>IF(Belegerfassung!H3079&lt;&gt;"",Belegerfassung!H3079,"")</f>
        <v/>
      </c>
      <c r="M3071" t="str">
        <f>IFERROR(IF(Belegerfassung!E3079&lt;&gt;"",VLOOKUP(Belegerfassung!E3079,Abfrage!$L$2:$M$15,2,),""),"")</f>
        <v/>
      </c>
      <c r="N3071" t="str">
        <f t="shared" si="142"/>
        <v/>
      </c>
      <c r="O3071" t="str">
        <f t="shared" si="143"/>
        <v/>
      </c>
      <c r="P3071" t="str">
        <f>IF(Belegerfassung!G3079&lt;&gt;"",CONCATENATE(Belegerfassung!G3079,".pdf"),"")</f>
        <v/>
      </c>
    </row>
    <row r="3072" spans="1:16">
      <c r="A3072" t="str">
        <f>IF(Belegerfassung!C3080&lt;&gt;"",0,"")</f>
        <v/>
      </c>
      <c r="B3072" t="str">
        <f>IFERROR(VLOOKUP(Belegerfassung!I3080,Konten!A:D,2,FALSE),"")</f>
        <v/>
      </c>
      <c r="C3072" t="str">
        <f>IF(A3072&lt;&gt;"",TEXT(Belegerfassung!C3080,"TT.MM.JJJJ"),"")</f>
        <v/>
      </c>
      <c r="D3072" t="str">
        <f>IFERROR(VLOOKUP(Belegerfassung!A3080,Abfrage!$E$2:$F$20,2,FALSE),"")</f>
        <v/>
      </c>
      <c r="E3072" t="str">
        <f>IF(A3072&lt;&gt;"",Belegerfassung!B3080,"")</f>
        <v/>
      </c>
      <c r="F3072" t="str">
        <f>IF(Belegerfassung!L3080="","",IF(Belegerfassung!L3080&lt;&gt;"",IF(Belegerfassung!L3080&lt;&gt;"",IF(Belegerfassung!J3080&lt;&gt;0,VLOOKUP(Belegerfassung!L3080,Abfrage!$A$2:$C$19,2,),VLOOKUP(Belegerfassung!L3080,Abfrage!$A$2:$C$19,3,)),"")))</f>
        <v/>
      </c>
      <c r="G3072" t="str">
        <f t="shared" si="141"/>
        <v/>
      </c>
      <c r="H3072" s="31" t="str">
        <f>IF(A3072&lt;&gt;"",-Belegerfassung!J3080+Belegerfassung!K3080,"")</f>
        <v/>
      </c>
      <c r="I3072" s="49" t="str">
        <f>IFERROR(IF(H3072&lt;&gt;"",Belegerfassung!L3080*100,""),IF(OR(Belegerfassung!L3080="Leistung EU - Erlöse",Belegerfassung!L3080="Lieferungen EU-Erlöse",Belegerfassung!L3080="EUST",Belegerfassung!L3080="Bauleistungen 20%")=TRUE,"",MID(Belegerfassung!L3080,4,2)))</f>
        <v/>
      </c>
      <c r="J3072" s="6" t="str">
        <f>IF(A3072&lt;&gt;"",LEFT(Belegerfassung!D3080,40),"")</f>
        <v/>
      </c>
      <c r="K3072" t="str">
        <f>IF(A3072&lt;&gt;"",VLOOKUP(D3072,Abfrage!$F$2:$G$21,2,FALSE),"")</f>
        <v/>
      </c>
      <c r="L3072" s="6" t="str">
        <f>IF(Belegerfassung!H3080&lt;&gt;"",Belegerfassung!H3080,"")</f>
        <v/>
      </c>
      <c r="M3072" t="str">
        <f>IFERROR(IF(Belegerfassung!E3080&lt;&gt;"",VLOOKUP(Belegerfassung!E3080,Abfrage!$L$2:$M$15,2,),""),"")</f>
        <v/>
      </c>
      <c r="N3072" t="str">
        <f t="shared" si="142"/>
        <v/>
      </c>
      <c r="O3072" t="str">
        <f t="shared" si="143"/>
        <v/>
      </c>
      <c r="P3072" t="str">
        <f>IF(Belegerfassung!G3080&lt;&gt;"",CONCATENATE(Belegerfassung!G3080,".pdf"),"")</f>
        <v/>
      </c>
    </row>
    <row r="3073" spans="1:16">
      <c r="A3073" t="str">
        <f>IF(Belegerfassung!C3081&lt;&gt;"",0,"")</f>
        <v/>
      </c>
      <c r="B3073" t="str">
        <f>IFERROR(VLOOKUP(Belegerfassung!I3081,Konten!A:D,2,FALSE),"")</f>
        <v/>
      </c>
      <c r="C3073" t="str">
        <f>IF(A3073&lt;&gt;"",TEXT(Belegerfassung!C3081,"TT.MM.JJJJ"),"")</f>
        <v/>
      </c>
      <c r="D3073" t="str">
        <f>IFERROR(VLOOKUP(Belegerfassung!A3081,Abfrage!$E$2:$F$20,2,FALSE),"")</f>
        <v/>
      </c>
      <c r="E3073" t="str">
        <f>IF(A3073&lt;&gt;"",Belegerfassung!B3081,"")</f>
        <v/>
      </c>
      <c r="F3073" t="str">
        <f>IF(Belegerfassung!L3081="","",IF(Belegerfassung!L3081&lt;&gt;"",IF(Belegerfassung!L3081&lt;&gt;"",IF(Belegerfassung!J3081&lt;&gt;0,VLOOKUP(Belegerfassung!L3081,Abfrage!$A$2:$C$19,2,),VLOOKUP(Belegerfassung!L3081,Abfrage!$A$2:$C$19,3,)),"")))</f>
        <v/>
      </c>
      <c r="G3073" t="str">
        <f t="shared" si="141"/>
        <v/>
      </c>
      <c r="H3073" s="31" t="str">
        <f>IF(A3073&lt;&gt;"",-Belegerfassung!J3081+Belegerfassung!K3081,"")</f>
        <v/>
      </c>
      <c r="I3073" s="49" t="str">
        <f>IFERROR(IF(H3073&lt;&gt;"",Belegerfassung!L3081*100,""),IF(OR(Belegerfassung!L3081="Leistung EU - Erlöse",Belegerfassung!L3081="Lieferungen EU-Erlöse",Belegerfassung!L3081="EUST",Belegerfassung!L3081="Bauleistungen 20%")=TRUE,"",MID(Belegerfassung!L3081,4,2)))</f>
        <v/>
      </c>
      <c r="J3073" s="6" t="str">
        <f>IF(A3073&lt;&gt;"",LEFT(Belegerfassung!D3081,40),"")</f>
        <v/>
      </c>
      <c r="K3073" t="str">
        <f>IF(A3073&lt;&gt;"",VLOOKUP(D3073,Abfrage!$F$2:$G$21,2,FALSE),"")</f>
        <v/>
      </c>
      <c r="L3073" s="6" t="str">
        <f>IF(Belegerfassung!H3081&lt;&gt;"",Belegerfassung!H3081,"")</f>
        <v/>
      </c>
      <c r="M3073" t="str">
        <f>IFERROR(IF(Belegerfassung!E3081&lt;&gt;"",VLOOKUP(Belegerfassung!E3081,Abfrage!$L$2:$M$15,2,),""),"")</f>
        <v/>
      </c>
      <c r="N3073" t="str">
        <f t="shared" si="142"/>
        <v/>
      </c>
      <c r="O3073" t="str">
        <f t="shared" si="143"/>
        <v/>
      </c>
      <c r="P3073" t="str">
        <f>IF(Belegerfassung!G3081&lt;&gt;"",CONCATENATE(Belegerfassung!G3081,".pdf"),"")</f>
        <v/>
      </c>
    </row>
    <row r="3074" spans="1:16">
      <c r="A3074" t="str">
        <f>IF(Belegerfassung!C3082&lt;&gt;"",0,"")</f>
        <v/>
      </c>
      <c r="B3074" t="str">
        <f>IFERROR(VLOOKUP(Belegerfassung!I3082,Konten!A:D,2,FALSE),"")</f>
        <v/>
      </c>
      <c r="C3074" t="str">
        <f>IF(A3074&lt;&gt;"",TEXT(Belegerfassung!C3082,"TT.MM.JJJJ"),"")</f>
        <v/>
      </c>
      <c r="D3074" t="str">
        <f>IFERROR(VLOOKUP(Belegerfassung!A3082,Abfrage!$E$2:$F$20,2,FALSE),"")</f>
        <v/>
      </c>
      <c r="E3074" t="str">
        <f>IF(A3074&lt;&gt;"",Belegerfassung!B3082,"")</f>
        <v/>
      </c>
      <c r="F3074" t="str">
        <f>IF(Belegerfassung!L3082="","",IF(Belegerfassung!L3082&lt;&gt;"",IF(Belegerfassung!L3082&lt;&gt;"",IF(Belegerfassung!J3082&lt;&gt;0,VLOOKUP(Belegerfassung!L3082,Abfrage!$A$2:$C$19,2,),VLOOKUP(Belegerfassung!L3082,Abfrage!$A$2:$C$19,3,)),"")))</f>
        <v/>
      </c>
      <c r="G3074" t="str">
        <f t="shared" si="141"/>
        <v/>
      </c>
      <c r="H3074" s="31" t="str">
        <f>IF(A3074&lt;&gt;"",-Belegerfassung!J3082+Belegerfassung!K3082,"")</f>
        <v/>
      </c>
      <c r="I3074" s="49" t="str">
        <f>IFERROR(IF(H3074&lt;&gt;"",Belegerfassung!L3082*100,""),IF(OR(Belegerfassung!L3082="Leistung EU - Erlöse",Belegerfassung!L3082="Lieferungen EU-Erlöse",Belegerfassung!L3082="EUST",Belegerfassung!L3082="Bauleistungen 20%")=TRUE,"",MID(Belegerfassung!L3082,4,2)))</f>
        <v/>
      </c>
      <c r="J3074" s="6" t="str">
        <f>IF(A3074&lt;&gt;"",LEFT(Belegerfassung!D3082,40),"")</f>
        <v/>
      </c>
      <c r="K3074" t="str">
        <f>IF(A3074&lt;&gt;"",VLOOKUP(D3074,Abfrage!$F$2:$G$21,2,FALSE),"")</f>
        <v/>
      </c>
      <c r="L3074" s="6" t="str">
        <f>IF(Belegerfassung!H3082&lt;&gt;"",Belegerfassung!H3082,"")</f>
        <v/>
      </c>
      <c r="M3074" t="str">
        <f>IFERROR(IF(Belegerfassung!E3082&lt;&gt;"",VLOOKUP(Belegerfassung!E3082,Abfrage!$L$2:$M$15,2,),""),"")</f>
        <v/>
      </c>
      <c r="N3074" t="str">
        <f t="shared" si="142"/>
        <v/>
      </c>
      <c r="O3074" t="str">
        <f t="shared" si="143"/>
        <v/>
      </c>
      <c r="P3074" t="str">
        <f>IF(Belegerfassung!G3082&lt;&gt;"",CONCATENATE(Belegerfassung!G3082,".pdf"),"")</f>
        <v/>
      </c>
    </row>
    <row r="3075" spans="1:16">
      <c r="A3075" t="str">
        <f>IF(Belegerfassung!C3083&lt;&gt;"",0,"")</f>
        <v/>
      </c>
      <c r="B3075" t="str">
        <f>IFERROR(VLOOKUP(Belegerfassung!I3083,Konten!A:D,2,FALSE),"")</f>
        <v/>
      </c>
      <c r="C3075" t="str">
        <f>IF(A3075&lt;&gt;"",TEXT(Belegerfassung!C3083,"TT.MM.JJJJ"),"")</f>
        <v/>
      </c>
      <c r="D3075" t="str">
        <f>IFERROR(VLOOKUP(Belegerfassung!A3083,Abfrage!$E$2:$F$20,2,FALSE),"")</f>
        <v/>
      </c>
      <c r="E3075" t="str">
        <f>IF(A3075&lt;&gt;"",Belegerfassung!B3083,"")</f>
        <v/>
      </c>
      <c r="F3075" t="str">
        <f>IF(Belegerfassung!L3083="","",IF(Belegerfassung!L3083&lt;&gt;"",IF(Belegerfassung!L3083&lt;&gt;"",IF(Belegerfassung!J3083&lt;&gt;0,VLOOKUP(Belegerfassung!L3083,Abfrage!$A$2:$C$19,2,),VLOOKUP(Belegerfassung!L3083,Abfrage!$A$2:$C$19,3,)),"")))</f>
        <v/>
      </c>
      <c r="G3075" t="str">
        <f t="shared" ref="G3075:G3138" si="144">IF(A3075&lt;&gt;"",1,"")</f>
        <v/>
      </c>
      <c r="H3075" s="31" t="str">
        <f>IF(A3075&lt;&gt;"",-Belegerfassung!J3083+Belegerfassung!K3083,"")</f>
        <v/>
      </c>
      <c r="I3075" s="49" t="str">
        <f>IFERROR(IF(H3075&lt;&gt;"",Belegerfassung!L3083*100,""),IF(OR(Belegerfassung!L3083="Leistung EU - Erlöse",Belegerfassung!L3083="Lieferungen EU-Erlöse",Belegerfassung!L3083="EUST",Belegerfassung!L3083="Bauleistungen 20%")=TRUE,"",MID(Belegerfassung!L3083,4,2)))</f>
        <v/>
      </c>
      <c r="J3075" s="6" t="str">
        <f>IF(A3075&lt;&gt;"",LEFT(Belegerfassung!D3083,40),"")</f>
        <v/>
      </c>
      <c r="K3075" t="str">
        <f>IF(A3075&lt;&gt;"",VLOOKUP(D3075,Abfrage!$F$2:$G$21,2,FALSE),"")</f>
        <v/>
      </c>
      <c r="L3075" s="6" t="str">
        <f>IF(Belegerfassung!H3083&lt;&gt;"",Belegerfassung!H3083,"")</f>
        <v/>
      </c>
      <c r="M3075" t="str">
        <f>IFERROR(IF(Belegerfassung!E3083&lt;&gt;"",VLOOKUP(Belegerfassung!E3083,Abfrage!$L$2:$M$15,2,),""),"")</f>
        <v/>
      </c>
      <c r="N3075" t="str">
        <f t="shared" ref="N3075:N3138" si="145">IF(A3075&lt;&gt;"","E","")</f>
        <v/>
      </c>
      <c r="O3075" t="str">
        <f t="shared" ref="O3075:O3138" si="146">IF(A3075&lt;&gt;"","A","")</f>
        <v/>
      </c>
      <c r="P3075" t="str">
        <f>IF(Belegerfassung!G3083&lt;&gt;"",CONCATENATE(Belegerfassung!G3083,".pdf"),"")</f>
        <v/>
      </c>
    </row>
    <row r="3076" spans="1:16">
      <c r="A3076" t="str">
        <f>IF(Belegerfassung!C3084&lt;&gt;"",0,"")</f>
        <v/>
      </c>
      <c r="B3076" t="str">
        <f>IFERROR(VLOOKUP(Belegerfassung!I3084,Konten!A:D,2,FALSE),"")</f>
        <v/>
      </c>
      <c r="C3076" t="str">
        <f>IF(A3076&lt;&gt;"",TEXT(Belegerfassung!C3084,"TT.MM.JJJJ"),"")</f>
        <v/>
      </c>
      <c r="D3076" t="str">
        <f>IFERROR(VLOOKUP(Belegerfassung!A3084,Abfrage!$E$2:$F$20,2,FALSE),"")</f>
        <v/>
      </c>
      <c r="E3076" t="str">
        <f>IF(A3076&lt;&gt;"",Belegerfassung!B3084,"")</f>
        <v/>
      </c>
      <c r="F3076" t="str">
        <f>IF(Belegerfassung!L3084="","",IF(Belegerfassung!L3084&lt;&gt;"",IF(Belegerfassung!L3084&lt;&gt;"",IF(Belegerfassung!J3084&lt;&gt;0,VLOOKUP(Belegerfassung!L3084,Abfrage!$A$2:$C$19,2,),VLOOKUP(Belegerfassung!L3084,Abfrage!$A$2:$C$19,3,)),"")))</f>
        <v/>
      </c>
      <c r="G3076" t="str">
        <f t="shared" si="144"/>
        <v/>
      </c>
      <c r="H3076" s="31" t="str">
        <f>IF(A3076&lt;&gt;"",-Belegerfassung!J3084+Belegerfassung!K3084,"")</f>
        <v/>
      </c>
      <c r="I3076" s="49" t="str">
        <f>IFERROR(IF(H3076&lt;&gt;"",Belegerfassung!L3084*100,""),IF(OR(Belegerfassung!L3084="Leistung EU - Erlöse",Belegerfassung!L3084="Lieferungen EU-Erlöse",Belegerfassung!L3084="EUST",Belegerfassung!L3084="Bauleistungen 20%")=TRUE,"",MID(Belegerfassung!L3084,4,2)))</f>
        <v/>
      </c>
      <c r="J3076" s="6" t="str">
        <f>IF(A3076&lt;&gt;"",LEFT(Belegerfassung!D3084,40),"")</f>
        <v/>
      </c>
      <c r="K3076" t="str">
        <f>IF(A3076&lt;&gt;"",VLOOKUP(D3076,Abfrage!$F$2:$G$21,2,FALSE),"")</f>
        <v/>
      </c>
      <c r="L3076" s="6" t="str">
        <f>IF(Belegerfassung!H3084&lt;&gt;"",Belegerfassung!H3084,"")</f>
        <v/>
      </c>
      <c r="M3076" t="str">
        <f>IFERROR(IF(Belegerfassung!E3084&lt;&gt;"",VLOOKUP(Belegerfassung!E3084,Abfrage!$L$2:$M$15,2,),""),"")</f>
        <v/>
      </c>
      <c r="N3076" t="str">
        <f t="shared" si="145"/>
        <v/>
      </c>
      <c r="O3076" t="str">
        <f t="shared" si="146"/>
        <v/>
      </c>
      <c r="P3076" t="str">
        <f>IF(Belegerfassung!G3084&lt;&gt;"",CONCATENATE(Belegerfassung!G3084,".pdf"),"")</f>
        <v/>
      </c>
    </row>
    <row r="3077" spans="1:16">
      <c r="A3077" t="str">
        <f>IF(Belegerfassung!C3085&lt;&gt;"",0,"")</f>
        <v/>
      </c>
      <c r="B3077" t="str">
        <f>IFERROR(VLOOKUP(Belegerfassung!I3085,Konten!A:D,2,FALSE),"")</f>
        <v/>
      </c>
      <c r="C3077" t="str">
        <f>IF(A3077&lt;&gt;"",TEXT(Belegerfassung!C3085,"TT.MM.JJJJ"),"")</f>
        <v/>
      </c>
      <c r="D3077" t="str">
        <f>IFERROR(VLOOKUP(Belegerfassung!A3085,Abfrage!$E$2:$F$20,2,FALSE),"")</f>
        <v/>
      </c>
      <c r="E3077" t="str">
        <f>IF(A3077&lt;&gt;"",Belegerfassung!B3085,"")</f>
        <v/>
      </c>
      <c r="F3077" t="str">
        <f>IF(Belegerfassung!L3085="","",IF(Belegerfassung!L3085&lt;&gt;"",IF(Belegerfassung!L3085&lt;&gt;"",IF(Belegerfassung!J3085&lt;&gt;0,VLOOKUP(Belegerfassung!L3085,Abfrage!$A$2:$C$19,2,),VLOOKUP(Belegerfassung!L3085,Abfrage!$A$2:$C$19,3,)),"")))</f>
        <v/>
      </c>
      <c r="G3077" t="str">
        <f t="shared" si="144"/>
        <v/>
      </c>
      <c r="H3077" s="31" t="str">
        <f>IF(A3077&lt;&gt;"",-Belegerfassung!J3085+Belegerfassung!K3085,"")</f>
        <v/>
      </c>
      <c r="I3077" s="49" t="str">
        <f>IFERROR(IF(H3077&lt;&gt;"",Belegerfassung!L3085*100,""),IF(OR(Belegerfassung!L3085="Leistung EU - Erlöse",Belegerfassung!L3085="Lieferungen EU-Erlöse",Belegerfassung!L3085="EUST",Belegerfassung!L3085="Bauleistungen 20%")=TRUE,"",MID(Belegerfassung!L3085,4,2)))</f>
        <v/>
      </c>
      <c r="J3077" s="6" t="str">
        <f>IF(A3077&lt;&gt;"",LEFT(Belegerfassung!D3085,40),"")</f>
        <v/>
      </c>
      <c r="K3077" t="str">
        <f>IF(A3077&lt;&gt;"",VLOOKUP(D3077,Abfrage!$F$2:$G$21,2,FALSE),"")</f>
        <v/>
      </c>
      <c r="L3077" s="6" t="str">
        <f>IF(Belegerfassung!H3085&lt;&gt;"",Belegerfassung!H3085,"")</f>
        <v/>
      </c>
      <c r="M3077" t="str">
        <f>IFERROR(IF(Belegerfassung!E3085&lt;&gt;"",VLOOKUP(Belegerfassung!E3085,Abfrage!$L$2:$M$15,2,),""),"")</f>
        <v/>
      </c>
      <c r="N3077" t="str">
        <f t="shared" si="145"/>
        <v/>
      </c>
      <c r="O3077" t="str">
        <f t="shared" si="146"/>
        <v/>
      </c>
      <c r="P3077" t="str">
        <f>IF(Belegerfassung!G3085&lt;&gt;"",CONCATENATE(Belegerfassung!G3085,".pdf"),"")</f>
        <v/>
      </c>
    </row>
    <row r="3078" spans="1:16">
      <c r="A3078" t="str">
        <f>IF(Belegerfassung!C3086&lt;&gt;"",0,"")</f>
        <v/>
      </c>
      <c r="B3078" t="str">
        <f>IFERROR(VLOOKUP(Belegerfassung!I3086,Konten!A:D,2,FALSE),"")</f>
        <v/>
      </c>
      <c r="C3078" t="str">
        <f>IF(A3078&lt;&gt;"",TEXT(Belegerfassung!C3086,"TT.MM.JJJJ"),"")</f>
        <v/>
      </c>
      <c r="D3078" t="str">
        <f>IFERROR(VLOOKUP(Belegerfassung!A3086,Abfrage!$E$2:$F$20,2,FALSE),"")</f>
        <v/>
      </c>
      <c r="E3078" t="str">
        <f>IF(A3078&lt;&gt;"",Belegerfassung!B3086,"")</f>
        <v/>
      </c>
      <c r="F3078" t="str">
        <f>IF(Belegerfassung!L3086="","",IF(Belegerfassung!L3086&lt;&gt;"",IF(Belegerfassung!L3086&lt;&gt;"",IF(Belegerfassung!J3086&lt;&gt;0,VLOOKUP(Belegerfassung!L3086,Abfrage!$A$2:$C$19,2,),VLOOKUP(Belegerfassung!L3086,Abfrage!$A$2:$C$19,3,)),"")))</f>
        <v/>
      </c>
      <c r="G3078" t="str">
        <f t="shared" si="144"/>
        <v/>
      </c>
      <c r="H3078" s="31" t="str">
        <f>IF(A3078&lt;&gt;"",-Belegerfassung!J3086+Belegerfassung!K3086,"")</f>
        <v/>
      </c>
      <c r="I3078" s="49" t="str">
        <f>IFERROR(IF(H3078&lt;&gt;"",Belegerfassung!L3086*100,""),IF(OR(Belegerfassung!L3086="Leistung EU - Erlöse",Belegerfassung!L3086="Lieferungen EU-Erlöse",Belegerfassung!L3086="EUST",Belegerfassung!L3086="Bauleistungen 20%")=TRUE,"",MID(Belegerfassung!L3086,4,2)))</f>
        <v/>
      </c>
      <c r="J3078" s="6" t="str">
        <f>IF(A3078&lt;&gt;"",LEFT(Belegerfassung!D3086,40),"")</f>
        <v/>
      </c>
      <c r="K3078" t="str">
        <f>IF(A3078&lt;&gt;"",VLOOKUP(D3078,Abfrage!$F$2:$G$21,2,FALSE),"")</f>
        <v/>
      </c>
      <c r="L3078" s="6" t="str">
        <f>IF(Belegerfassung!H3086&lt;&gt;"",Belegerfassung!H3086,"")</f>
        <v/>
      </c>
      <c r="M3078" t="str">
        <f>IFERROR(IF(Belegerfassung!E3086&lt;&gt;"",VLOOKUP(Belegerfassung!E3086,Abfrage!$L$2:$M$15,2,),""),"")</f>
        <v/>
      </c>
      <c r="N3078" t="str">
        <f t="shared" si="145"/>
        <v/>
      </c>
      <c r="O3078" t="str">
        <f t="shared" si="146"/>
        <v/>
      </c>
      <c r="P3078" t="str">
        <f>IF(Belegerfassung!G3086&lt;&gt;"",CONCATENATE(Belegerfassung!G3086,".pdf"),"")</f>
        <v/>
      </c>
    </row>
    <row r="3079" spans="1:16">
      <c r="A3079" t="str">
        <f>IF(Belegerfassung!C3087&lt;&gt;"",0,"")</f>
        <v/>
      </c>
      <c r="B3079" t="str">
        <f>IFERROR(VLOOKUP(Belegerfassung!I3087,Konten!A:D,2,FALSE),"")</f>
        <v/>
      </c>
      <c r="C3079" t="str">
        <f>IF(A3079&lt;&gt;"",TEXT(Belegerfassung!C3087,"TT.MM.JJJJ"),"")</f>
        <v/>
      </c>
      <c r="D3079" t="str">
        <f>IFERROR(VLOOKUP(Belegerfassung!A3087,Abfrage!$E$2:$F$20,2,FALSE),"")</f>
        <v/>
      </c>
      <c r="E3079" t="str">
        <f>IF(A3079&lt;&gt;"",Belegerfassung!B3087,"")</f>
        <v/>
      </c>
      <c r="F3079" t="str">
        <f>IF(Belegerfassung!L3087="","",IF(Belegerfassung!L3087&lt;&gt;"",IF(Belegerfassung!L3087&lt;&gt;"",IF(Belegerfassung!J3087&lt;&gt;0,VLOOKUP(Belegerfassung!L3087,Abfrage!$A$2:$C$19,2,),VLOOKUP(Belegerfassung!L3087,Abfrage!$A$2:$C$19,3,)),"")))</f>
        <v/>
      </c>
      <c r="G3079" t="str">
        <f t="shared" si="144"/>
        <v/>
      </c>
      <c r="H3079" s="31" t="str">
        <f>IF(A3079&lt;&gt;"",-Belegerfassung!J3087+Belegerfassung!K3087,"")</f>
        <v/>
      </c>
      <c r="I3079" s="49" t="str">
        <f>IFERROR(IF(H3079&lt;&gt;"",Belegerfassung!L3087*100,""),IF(OR(Belegerfassung!L3087="Leistung EU - Erlöse",Belegerfassung!L3087="Lieferungen EU-Erlöse",Belegerfassung!L3087="EUST",Belegerfassung!L3087="Bauleistungen 20%")=TRUE,"",MID(Belegerfassung!L3087,4,2)))</f>
        <v/>
      </c>
      <c r="J3079" s="6" t="str">
        <f>IF(A3079&lt;&gt;"",LEFT(Belegerfassung!D3087,40),"")</f>
        <v/>
      </c>
      <c r="K3079" t="str">
        <f>IF(A3079&lt;&gt;"",VLOOKUP(D3079,Abfrage!$F$2:$G$21,2,FALSE),"")</f>
        <v/>
      </c>
      <c r="L3079" s="6" t="str">
        <f>IF(Belegerfassung!H3087&lt;&gt;"",Belegerfassung!H3087,"")</f>
        <v/>
      </c>
      <c r="M3079" t="str">
        <f>IFERROR(IF(Belegerfassung!E3087&lt;&gt;"",VLOOKUP(Belegerfassung!E3087,Abfrage!$L$2:$M$15,2,),""),"")</f>
        <v/>
      </c>
      <c r="N3079" t="str">
        <f t="shared" si="145"/>
        <v/>
      </c>
      <c r="O3079" t="str">
        <f t="shared" si="146"/>
        <v/>
      </c>
      <c r="P3079" t="str">
        <f>IF(Belegerfassung!G3087&lt;&gt;"",CONCATENATE(Belegerfassung!G3087,".pdf"),"")</f>
        <v/>
      </c>
    </row>
    <row r="3080" spans="1:16">
      <c r="A3080" t="str">
        <f>IF(Belegerfassung!C3088&lt;&gt;"",0,"")</f>
        <v/>
      </c>
      <c r="B3080" t="str">
        <f>IFERROR(VLOOKUP(Belegerfassung!I3088,Konten!A:D,2,FALSE),"")</f>
        <v/>
      </c>
      <c r="C3080" t="str">
        <f>IF(A3080&lt;&gt;"",TEXT(Belegerfassung!C3088,"TT.MM.JJJJ"),"")</f>
        <v/>
      </c>
      <c r="D3080" t="str">
        <f>IFERROR(VLOOKUP(Belegerfassung!A3088,Abfrage!$E$2:$F$20,2,FALSE),"")</f>
        <v/>
      </c>
      <c r="E3080" t="str">
        <f>IF(A3080&lt;&gt;"",Belegerfassung!B3088,"")</f>
        <v/>
      </c>
      <c r="F3080" t="str">
        <f>IF(Belegerfassung!L3088="","",IF(Belegerfassung!L3088&lt;&gt;"",IF(Belegerfassung!L3088&lt;&gt;"",IF(Belegerfassung!J3088&lt;&gt;0,VLOOKUP(Belegerfassung!L3088,Abfrage!$A$2:$C$19,2,),VLOOKUP(Belegerfassung!L3088,Abfrage!$A$2:$C$19,3,)),"")))</f>
        <v/>
      </c>
      <c r="G3080" t="str">
        <f t="shared" si="144"/>
        <v/>
      </c>
      <c r="H3080" s="31" t="str">
        <f>IF(A3080&lt;&gt;"",-Belegerfassung!J3088+Belegerfassung!K3088,"")</f>
        <v/>
      </c>
      <c r="I3080" s="49" t="str">
        <f>IFERROR(IF(H3080&lt;&gt;"",Belegerfassung!L3088*100,""),IF(OR(Belegerfassung!L3088="Leistung EU - Erlöse",Belegerfassung!L3088="Lieferungen EU-Erlöse",Belegerfassung!L3088="EUST",Belegerfassung!L3088="Bauleistungen 20%")=TRUE,"",MID(Belegerfassung!L3088,4,2)))</f>
        <v/>
      </c>
      <c r="J3080" s="6" t="str">
        <f>IF(A3080&lt;&gt;"",LEFT(Belegerfassung!D3088,40),"")</f>
        <v/>
      </c>
      <c r="K3080" t="str">
        <f>IF(A3080&lt;&gt;"",VLOOKUP(D3080,Abfrage!$F$2:$G$21,2,FALSE),"")</f>
        <v/>
      </c>
      <c r="L3080" s="6" t="str">
        <f>IF(Belegerfassung!H3088&lt;&gt;"",Belegerfassung!H3088,"")</f>
        <v/>
      </c>
      <c r="M3080" t="str">
        <f>IFERROR(IF(Belegerfassung!E3088&lt;&gt;"",VLOOKUP(Belegerfassung!E3088,Abfrage!$L$2:$M$15,2,),""),"")</f>
        <v/>
      </c>
      <c r="N3080" t="str">
        <f t="shared" si="145"/>
        <v/>
      </c>
      <c r="O3080" t="str">
        <f t="shared" si="146"/>
        <v/>
      </c>
      <c r="P3080" t="str">
        <f>IF(Belegerfassung!G3088&lt;&gt;"",CONCATENATE(Belegerfassung!G3088,".pdf"),"")</f>
        <v/>
      </c>
    </row>
    <row r="3081" spans="1:16">
      <c r="A3081" t="str">
        <f>IF(Belegerfassung!C3089&lt;&gt;"",0,"")</f>
        <v/>
      </c>
      <c r="B3081" t="str">
        <f>IFERROR(VLOOKUP(Belegerfassung!I3089,Konten!A:D,2,FALSE),"")</f>
        <v/>
      </c>
      <c r="C3081" t="str">
        <f>IF(A3081&lt;&gt;"",TEXT(Belegerfassung!C3089,"TT.MM.JJJJ"),"")</f>
        <v/>
      </c>
      <c r="D3081" t="str">
        <f>IFERROR(VLOOKUP(Belegerfassung!A3089,Abfrage!$E$2:$F$20,2,FALSE),"")</f>
        <v/>
      </c>
      <c r="E3081" t="str">
        <f>IF(A3081&lt;&gt;"",Belegerfassung!B3089,"")</f>
        <v/>
      </c>
      <c r="F3081" t="str">
        <f>IF(Belegerfassung!L3089="","",IF(Belegerfassung!L3089&lt;&gt;"",IF(Belegerfassung!L3089&lt;&gt;"",IF(Belegerfassung!J3089&lt;&gt;0,VLOOKUP(Belegerfassung!L3089,Abfrage!$A$2:$C$19,2,),VLOOKUP(Belegerfassung!L3089,Abfrage!$A$2:$C$19,3,)),"")))</f>
        <v/>
      </c>
      <c r="G3081" t="str">
        <f t="shared" si="144"/>
        <v/>
      </c>
      <c r="H3081" s="31" t="str">
        <f>IF(A3081&lt;&gt;"",-Belegerfassung!J3089+Belegerfassung!K3089,"")</f>
        <v/>
      </c>
      <c r="I3081" s="49" t="str">
        <f>IFERROR(IF(H3081&lt;&gt;"",Belegerfassung!L3089*100,""),IF(OR(Belegerfassung!L3089="Leistung EU - Erlöse",Belegerfassung!L3089="Lieferungen EU-Erlöse",Belegerfassung!L3089="EUST",Belegerfassung!L3089="Bauleistungen 20%")=TRUE,"",MID(Belegerfassung!L3089,4,2)))</f>
        <v/>
      </c>
      <c r="J3081" s="6" t="str">
        <f>IF(A3081&lt;&gt;"",LEFT(Belegerfassung!D3089,40),"")</f>
        <v/>
      </c>
      <c r="K3081" t="str">
        <f>IF(A3081&lt;&gt;"",VLOOKUP(D3081,Abfrage!$F$2:$G$21,2,FALSE),"")</f>
        <v/>
      </c>
      <c r="L3081" s="6" t="str">
        <f>IF(Belegerfassung!H3089&lt;&gt;"",Belegerfassung!H3089,"")</f>
        <v/>
      </c>
      <c r="M3081" t="str">
        <f>IFERROR(IF(Belegerfassung!E3089&lt;&gt;"",VLOOKUP(Belegerfassung!E3089,Abfrage!$L$2:$M$15,2,),""),"")</f>
        <v/>
      </c>
      <c r="N3081" t="str">
        <f t="shared" si="145"/>
        <v/>
      </c>
      <c r="O3081" t="str">
        <f t="shared" si="146"/>
        <v/>
      </c>
      <c r="P3081" t="str">
        <f>IF(Belegerfassung!G3089&lt;&gt;"",CONCATENATE(Belegerfassung!G3089,".pdf"),"")</f>
        <v/>
      </c>
    </row>
    <row r="3082" spans="1:16">
      <c r="A3082" t="str">
        <f>IF(Belegerfassung!C3090&lt;&gt;"",0,"")</f>
        <v/>
      </c>
      <c r="B3082" t="str">
        <f>IFERROR(VLOOKUP(Belegerfassung!I3090,Konten!A:D,2,FALSE),"")</f>
        <v/>
      </c>
      <c r="C3082" t="str">
        <f>IF(A3082&lt;&gt;"",TEXT(Belegerfassung!C3090,"TT.MM.JJJJ"),"")</f>
        <v/>
      </c>
      <c r="D3082" t="str">
        <f>IFERROR(VLOOKUP(Belegerfassung!A3090,Abfrage!$E$2:$F$20,2,FALSE),"")</f>
        <v/>
      </c>
      <c r="E3082" t="str">
        <f>IF(A3082&lt;&gt;"",Belegerfassung!B3090,"")</f>
        <v/>
      </c>
      <c r="F3082" t="str">
        <f>IF(Belegerfassung!L3090="","",IF(Belegerfassung!L3090&lt;&gt;"",IF(Belegerfassung!L3090&lt;&gt;"",IF(Belegerfassung!J3090&lt;&gt;0,VLOOKUP(Belegerfassung!L3090,Abfrage!$A$2:$C$19,2,),VLOOKUP(Belegerfassung!L3090,Abfrage!$A$2:$C$19,3,)),"")))</f>
        <v/>
      </c>
      <c r="G3082" t="str">
        <f t="shared" si="144"/>
        <v/>
      </c>
      <c r="H3082" s="31" t="str">
        <f>IF(A3082&lt;&gt;"",-Belegerfassung!J3090+Belegerfassung!K3090,"")</f>
        <v/>
      </c>
      <c r="I3082" s="49" t="str">
        <f>IFERROR(IF(H3082&lt;&gt;"",Belegerfassung!L3090*100,""),IF(OR(Belegerfassung!L3090="Leistung EU - Erlöse",Belegerfassung!L3090="Lieferungen EU-Erlöse",Belegerfassung!L3090="EUST",Belegerfassung!L3090="Bauleistungen 20%")=TRUE,"",MID(Belegerfassung!L3090,4,2)))</f>
        <v/>
      </c>
      <c r="J3082" s="6" t="str">
        <f>IF(A3082&lt;&gt;"",LEFT(Belegerfassung!D3090,40),"")</f>
        <v/>
      </c>
      <c r="K3082" t="str">
        <f>IF(A3082&lt;&gt;"",VLOOKUP(D3082,Abfrage!$F$2:$G$21,2,FALSE),"")</f>
        <v/>
      </c>
      <c r="L3082" s="6" t="str">
        <f>IF(Belegerfassung!H3090&lt;&gt;"",Belegerfassung!H3090,"")</f>
        <v/>
      </c>
      <c r="M3082" t="str">
        <f>IFERROR(IF(Belegerfassung!E3090&lt;&gt;"",VLOOKUP(Belegerfassung!E3090,Abfrage!$L$2:$M$15,2,),""),"")</f>
        <v/>
      </c>
      <c r="N3082" t="str">
        <f t="shared" si="145"/>
        <v/>
      </c>
      <c r="O3082" t="str">
        <f t="shared" si="146"/>
        <v/>
      </c>
      <c r="P3082" t="str">
        <f>IF(Belegerfassung!G3090&lt;&gt;"",CONCATENATE(Belegerfassung!G3090,".pdf"),"")</f>
        <v/>
      </c>
    </row>
    <row r="3083" spans="1:16">
      <c r="A3083" t="str">
        <f>IF(Belegerfassung!C3091&lt;&gt;"",0,"")</f>
        <v/>
      </c>
      <c r="B3083" t="str">
        <f>IFERROR(VLOOKUP(Belegerfassung!I3091,Konten!A:D,2,FALSE),"")</f>
        <v/>
      </c>
      <c r="C3083" t="str">
        <f>IF(A3083&lt;&gt;"",TEXT(Belegerfassung!C3091,"TT.MM.JJJJ"),"")</f>
        <v/>
      </c>
      <c r="D3083" t="str">
        <f>IFERROR(VLOOKUP(Belegerfassung!A3091,Abfrage!$E$2:$F$20,2,FALSE),"")</f>
        <v/>
      </c>
      <c r="E3083" t="str">
        <f>IF(A3083&lt;&gt;"",Belegerfassung!B3091,"")</f>
        <v/>
      </c>
      <c r="F3083" t="str">
        <f>IF(Belegerfassung!L3091="","",IF(Belegerfassung!L3091&lt;&gt;"",IF(Belegerfassung!L3091&lt;&gt;"",IF(Belegerfassung!J3091&lt;&gt;0,VLOOKUP(Belegerfassung!L3091,Abfrage!$A$2:$C$19,2,),VLOOKUP(Belegerfassung!L3091,Abfrage!$A$2:$C$19,3,)),"")))</f>
        <v/>
      </c>
      <c r="G3083" t="str">
        <f t="shared" si="144"/>
        <v/>
      </c>
      <c r="H3083" s="31" t="str">
        <f>IF(A3083&lt;&gt;"",-Belegerfassung!J3091+Belegerfassung!K3091,"")</f>
        <v/>
      </c>
      <c r="I3083" s="49" t="str">
        <f>IFERROR(IF(H3083&lt;&gt;"",Belegerfassung!L3091*100,""),IF(OR(Belegerfassung!L3091="Leistung EU - Erlöse",Belegerfassung!L3091="Lieferungen EU-Erlöse",Belegerfassung!L3091="EUST",Belegerfassung!L3091="Bauleistungen 20%")=TRUE,"",MID(Belegerfassung!L3091,4,2)))</f>
        <v/>
      </c>
      <c r="J3083" s="6" t="str">
        <f>IF(A3083&lt;&gt;"",LEFT(Belegerfassung!D3091,40),"")</f>
        <v/>
      </c>
      <c r="K3083" t="str">
        <f>IF(A3083&lt;&gt;"",VLOOKUP(D3083,Abfrage!$F$2:$G$21,2,FALSE),"")</f>
        <v/>
      </c>
      <c r="L3083" s="6" t="str">
        <f>IF(Belegerfassung!H3091&lt;&gt;"",Belegerfassung!H3091,"")</f>
        <v/>
      </c>
      <c r="M3083" t="str">
        <f>IFERROR(IF(Belegerfassung!E3091&lt;&gt;"",VLOOKUP(Belegerfassung!E3091,Abfrage!$L$2:$M$15,2,),""),"")</f>
        <v/>
      </c>
      <c r="N3083" t="str">
        <f t="shared" si="145"/>
        <v/>
      </c>
      <c r="O3083" t="str">
        <f t="shared" si="146"/>
        <v/>
      </c>
      <c r="P3083" t="str">
        <f>IF(Belegerfassung!G3091&lt;&gt;"",CONCATENATE(Belegerfassung!G3091,".pdf"),"")</f>
        <v/>
      </c>
    </row>
    <row r="3084" spans="1:16">
      <c r="A3084" t="str">
        <f>IF(Belegerfassung!C3092&lt;&gt;"",0,"")</f>
        <v/>
      </c>
      <c r="B3084" t="str">
        <f>IFERROR(VLOOKUP(Belegerfassung!I3092,Konten!A:D,2,FALSE),"")</f>
        <v/>
      </c>
      <c r="C3084" t="str">
        <f>IF(A3084&lt;&gt;"",TEXT(Belegerfassung!C3092,"TT.MM.JJJJ"),"")</f>
        <v/>
      </c>
      <c r="D3084" t="str">
        <f>IFERROR(VLOOKUP(Belegerfassung!A3092,Abfrage!$E$2:$F$20,2,FALSE),"")</f>
        <v/>
      </c>
      <c r="E3084" t="str">
        <f>IF(A3084&lt;&gt;"",Belegerfassung!B3092,"")</f>
        <v/>
      </c>
      <c r="F3084" t="str">
        <f>IF(Belegerfassung!L3092="","",IF(Belegerfassung!L3092&lt;&gt;"",IF(Belegerfassung!L3092&lt;&gt;"",IF(Belegerfassung!J3092&lt;&gt;0,VLOOKUP(Belegerfassung!L3092,Abfrage!$A$2:$C$19,2,),VLOOKUP(Belegerfassung!L3092,Abfrage!$A$2:$C$19,3,)),"")))</f>
        <v/>
      </c>
      <c r="G3084" t="str">
        <f t="shared" si="144"/>
        <v/>
      </c>
      <c r="H3084" s="31" t="str">
        <f>IF(A3084&lt;&gt;"",-Belegerfassung!J3092+Belegerfassung!K3092,"")</f>
        <v/>
      </c>
      <c r="I3084" s="49" t="str">
        <f>IFERROR(IF(H3084&lt;&gt;"",Belegerfassung!L3092*100,""),IF(OR(Belegerfassung!L3092="Leistung EU - Erlöse",Belegerfassung!L3092="Lieferungen EU-Erlöse",Belegerfassung!L3092="EUST",Belegerfassung!L3092="Bauleistungen 20%")=TRUE,"",MID(Belegerfassung!L3092,4,2)))</f>
        <v/>
      </c>
      <c r="J3084" s="6" t="str">
        <f>IF(A3084&lt;&gt;"",LEFT(Belegerfassung!D3092,40),"")</f>
        <v/>
      </c>
      <c r="K3084" t="str">
        <f>IF(A3084&lt;&gt;"",VLOOKUP(D3084,Abfrage!$F$2:$G$21,2,FALSE),"")</f>
        <v/>
      </c>
      <c r="L3084" s="6" t="str">
        <f>IF(Belegerfassung!H3092&lt;&gt;"",Belegerfassung!H3092,"")</f>
        <v/>
      </c>
      <c r="M3084" t="str">
        <f>IFERROR(IF(Belegerfassung!E3092&lt;&gt;"",VLOOKUP(Belegerfassung!E3092,Abfrage!$L$2:$M$15,2,),""),"")</f>
        <v/>
      </c>
      <c r="N3084" t="str">
        <f t="shared" si="145"/>
        <v/>
      </c>
      <c r="O3084" t="str">
        <f t="shared" si="146"/>
        <v/>
      </c>
      <c r="P3084" t="str">
        <f>IF(Belegerfassung!G3092&lt;&gt;"",CONCATENATE(Belegerfassung!G3092,".pdf"),"")</f>
        <v/>
      </c>
    </row>
    <row r="3085" spans="1:16">
      <c r="A3085" t="str">
        <f>IF(Belegerfassung!C3093&lt;&gt;"",0,"")</f>
        <v/>
      </c>
      <c r="B3085" t="str">
        <f>IFERROR(VLOOKUP(Belegerfassung!I3093,Konten!A:D,2,FALSE),"")</f>
        <v/>
      </c>
      <c r="C3085" t="str">
        <f>IF(A3085&lt;&gt;"",TEXT(Belegerfassung!C3093,"TT.MM.JJJJ"),"")</f>
        <v/>
      </c>
      <c r="D3085" t="str">
        <f>IFERROR(VLOOKUP(Belegerfassung!A3093,Abfrage!$E$2:$F$20,2,FALSE),"")</f>
        <v/>
      </c>
      <c r="E3085" t="str">
        <f>IF(A3085&lt;&gt;"",Belegerfassung!B3093,"")</f>
        <v/>
      </c>
      <c r="F3085" t="str">
        <f>IF(Belegerfassung!L3093="","",IF(Belegerfassung!L3093&lt;&gt;"",IF(Belegerfassung!L3093&lt;&gt;"",IF(Belegerfassung!J3093&lt;&gt;0,VLOOKUP(Belegerfassung!L3093,Abfrage!$A$2:$C$19,2,),VLOOKUP(Belegerfassung!L3093,Abfrage!$A$2:$C$19,3,)),"")))</f>
        <v/>
      </c>
      <c r="G3085" t="str">
        <f t="shared" si="144"/>
        <v/>
      </c>
      <c r="H3085" s="31" t="str">
        <f>IF(A3085&lt;&gt;"",-Belegerfassung!J3093+Belegerfassung!K3093,"")</f>
        <v/>
      </c>
      <c r="I3085" s="49" t="str">
        <f>IFERROR(IF(H3085&lt;&gt;"",Belegerfassung!L3093*100,""),IF(OR(Belegerfassung!L3093="Leistung EU - Erlöse",Belegerfassung!L3093="Lieferungen EU-Erlöse",Belegerfassung!L3093="EUST",Belegerfassung!L3093="Bauleistungen 20%")=TRUE,"",MID(Belegerfassung!L3093,4,2)))</f>
        <v/>
      </c>
      <c r="J3085" s="6" t="str">
        <f>IF(A3085&lt;&gt;"",LEFT(Belegerfassung!D3093,40),"")</f>
        <v/>
      </c>
      <c r="K3085" t="str">
        <f>IF(A3085&lt;&gt;"",VLOOKUP(D3085,Abfrage!$F$2:$G$21,2,FALSE),"")</f>
        <v/>
      </c>
      <c r="L3085" s="6" t="str">
        <f>IF(Belegerfassung!H3093&lt;&gt;"",Belegerfassung!H3093,"")</f>
        <v/>
      </c>
      <c r="M3085" t="str">
        <f>IFERROR(IF(Belegerfassung!E3093&lt;&gt;"",VLOOKUP(Belegerfassung!E3093,Abfrage!$L$2:$M$15,2,),""),"")</f>
        <v/>
      </c>
      <c r="N3085" t="str">
        <f t="shared" si="145"/>
        <v/>
      </c>
      <c r="O3085" t="str">
        <f t="shared" si="146"/>
        <v/>
      </c>
      <c r="P3085" t="str">
        <f>IF(Belegerfassung!G3093&lt;&gt;"",CONCATENATE(Belegerfassung!G3093,".pdf"),"")</f>
        <v/>
      </c>
    </row>
    <row r="3086" spans="1:16">
      <c r="A3086" t="str">
        <f>IF(Belegerfassung!C3094&lt;&gt;"",0,"")</f>
        <v/>
      </c>
      <c r="B3086" t="str">
        <f>IFERROR(VLOOKUP(Belegerfassung!I3094,Konten!A:D,2,FALSE),"")</f>
        <v/>
      </c>
      <c r="C3086" t="str">
        <f>IF(A3086&lt;&gt;"",TEXT(Belegerfassung!C3094,"TT.MM.JJJJ"),"")</f>
        <v/>
      </c>
      <c r="D3086" t="str">
        <f>IFERROR(VLOOKUP(Belegerfassung!A3094,Abfrage!$E$2:$F$20,2,FALSE),"")</f>
        <v/>
      </c>
      <c r="E3086" t="str">
        <f>IF(A3086&lt;&gt;"",Belegerfassung!B3094,"")</f>
        <v/>
      </c>
      <c r="F3086" t="str">
        <f>IF(Belegerfassung!L3094="","",IF(Belegerfassung!L3094&lt;&gt;"",IF(Belegerfassung!L3094&lt;&gt;"",IF(Belegerfassung!J3094&lt;&gt;0,VLOOKUP(Belegerfassung!L3094,Abfrage!$A$2:$C$19,2,),VLOOKUP(Belegerfassung!L3094,Abfrage!$A$2:$C$19,3,)),"")))</f>
        <v/>
      </c>
      <c r="G3086" t="str">
        <f t="shared" si="144"/>
        <v/>
      </c>
      <c r="H3086" s="31" t="str">
        <f>IF(A3086&lt;&gt;"",-Belegerfassung!J3094+Belegerfassung!K3094,"")</f>
        <v/>
      </c>
      <c r="I3086" s="49" t="str">
        <f>IFERROR(IF(H3086&lt;&gt;"",Belegerfassung!L3094*100,""),IF(OR(Belegerfassung!L3094="Leistung EU - Erlöse",Belegerfassung!L3094="Lieferungen EU-Erlöse",Belegerfassung!L3094="EUST",Belegerfassung!L3094="Bauleistungen 20%")=TRUE,"",MID(Belegerfassung!L3094,4,2)))</f>
        <v/>
      </c>
      <c r="J3086" s="6" t="str">
        <f>IF(A3086&lt;&gt;"",LEFT(Belegerfassung!D3094,40),"")</f>
        <v/>
      </c>
      <c r="K3086" t="str">
        <f>IF(A3086&lt;&gt;"",VLOOKUP(D3086,Abfrage!$F$2:$G$21,2,FALSE),"")</f>
        <v/>
      </c>
      <c r="L3086" s="6" t="str">
        <f>IF(Belegerfassung!H3094&lt;&gt;"",Belegerfassung!H3094,"")</f>
        <v/>
      </c>
      <c r="M3086" t="str">
        <f>IFERROR(IF(Belegerfassung!E3094&lt;&gt;"",VLOOKUP(Belegerfassung!E3094,Abfrage!$L$2:$M$15,2,),""),"")</f>
        <v/>
      </c>
      <c r="N3086" t="str">
        <f t="shared" si="145"/>
        <v/>
      </c>
      <c r="O3086" t="str">
        <f t="shared" si="146"/>
        <v/>
      </c>
      <c r="P3086" t="str">
        <f>IF(Belegerfassung!G3094&lt;&gt;"",CONCATENATE(Belegerfassung!G3094,".pdf"),"")</f>
        <v/>
      </c>
    </row>
    <row r="3087" spans="1:16">
      <c r="A3087" t="str">
        <f>IF(Belegerfassung!C3095&lt;&gt;"",0,"")</f>
        <v/>
      </c>
      <c r="B3087" t="str">
        <f>IFERROR(VLOOKUP(Belegerfassung!I3095,Konten!A:D,2,FALSE),"")</f>
        <v/>
      </c>
      <c r="C3087" t="str">
        <f>IF(A3087&lt;&gt;"",TEXT(Belegerfassung!C3095,"TT.MM.JJJJ"),"")</f>
        <v/>
      </c>
      <c r="D3087" t="str">
        <f>IFERROR(VLOOKUP(Belegerfassung!A3095,Abfrage!$E$2:$F$20,2,FALSE),"")</f>
        <v/>
      </c>
      <c r="E3087" t="str">
        <f>IF(A3087&lt;&gt;"",Belegerfassung!B3095,"")</f>
        <v/>
      </c>
      <c r="F3087" t="str">
        <f>IF(Belegerfassung!L3095="","",IF(Belegerfassung!L3095&lt;&gt;"",IF(Belegerfassung!L3095&lt;&gt;"",IF(Belegerfassung!J3095&lt;&gt;0,VLOOKUP(Belegerfassung!L3095,Abfrage!$A$2:$C$19,2,),VLOOKUP(Belegerfassung!L3095,Abfrage!$A$2:$C$19,3,)),"")))</f>
        <v/>
      </c>
      <c r="G3087" t="str">
        <f t="shared" si="144"/>
        <v/>
      </c>
      <c r="H3087" s="31" t="str">
        <f>IF(A3087&lt;&gt;"",-Belegerfassung!J3095+Belegerfassung!K3095,"")</f>
        <v/>
      </c>
      <c r="I3087" s="49" t="str">
        <f>IFERROR(IF(H3087&lt;&gt;"",Belegerfassung!L3095*100,""),IF(OR(Belegerfassung!L3095="Leistung EU - Erlöse",Belegerfassung!L3095="Lieferungen EU-Erlöse",Belegerfassung!L3095="EUST",Belegerfassung!L3095="Bauleistungen 20%")=TRUE,"",MID(Belegerfassung!L3095,4,2)))</f>
        <v/>
      </c>
      <c r="J3087" s="6" t="str">
        <f>IF(A3087&lt;&gt;"",LEFT(Belegerfassung!D3095,40),"")</f>
        <v/>
      </c>
      <c r="K3087" t="str">
        <f>IF(A3087&lt;&gt;"",VLOOKUP(D3087,Abfrage!$F$2:$G$21,2,FALSE),"")</f>
        <v/>
      </c>
      <c r="L3087" s="6" t="str">
        <f>IF(Belegerfassung!H3095&lt;&gt;"",Belegerfassung!H3095,"")</f>
        <v/>
      </c>
      <c r="M3087" t="str">
        <f>IFERROR(IF(Belegerfassung!E3095&lt;&gt;"",VLOOKUP(Belegerfassung!E3095,Abfrage!$L$2:$M$15,2,),""),"")</f>
        <v/>
      </c>
      <c r="N3087" t="str">
        <f t="shared" si="145"/>
        <v/>
      </c>
      <c r="O3087" t="str">
        <f t="shared" si="146"/>
        <v/>
      </c>
      <c r="P3087" t="str">
        <f>IF(Belegerfassung!G3095&lt;&gt;"",CONCATENATE(Belegerfassung!G3095,".pdf"),"")</f>
        <v/>
      </c>
    </row>
    <row r="3088" spans="1:16">
      <c r="A3088" t="str">
        <f>IF(Belegerfassung!C3096&lt;&gt;"",0,"")</f>
        <v/>
      </c>
      <c r="B3088" t="str">
        <f>IFERROR(VLOOKUP(Belegerfassung!I3096,Konten!A:D,2,FALSE),"")</f>
        <v/>
      </c>
      <c r="C3088" t="str">
        <f>IF(A3088&lt;&gt;"",TEXT(Belegerfassung!C3096,"TT.MM.JJJJ"),"")</f>
        <v/>
      </c>
      <c r="D3088" t="str">
        <f>IFERROR(VLOOKUP(Belegerfassung!A3096,Abfrage!$E$2:$F$20,2,FALSE),"")</f>
        <v/>
      </c>
      <c r="E3088" t="str">
        <f>IF(A3088&lt;&gt;"",Belegerfassung!B3096,"")</f>
        <v/>
      </c>
      <c r="F3088" t="str">
        <f>IF(Belegerfassung!L3096="","",IF(Belegerfassung!L3096&lt;&gt;"",IF(Belegerfassung!L3096&lt;&gt;"",IF(Belegerfassung!J3096&lt;&gt;0,VLOOKUP(Belegerfassung!L3096,Abfrage!$A$2:$C$19,2,),VLOOKUP(Belegerfassung!L3096,Abfrage!$A$2:$C$19,3,)),"")))</f>
        <v/>
      </c>
      <c r="G3088" t="str">
        <f t="shared" si="144"/>
        <v/>
      </c>
      <c r="H3088" s="31" t="str">
        <f>IF(A3088&lt;&gt;"",-Belegerfassung!J3096+Belegerfassung!K3096,"")</f>
        <v/>
      </c>
      <c r="I3088" s="49" t="str">
        <f>IFERROR(IF(H3088&lt;&gt;"",Belegerfassung!L3096*100,""),IF(OR(Belegerfassung!L3096="Leistung EU - Erlöse",Belegerfassung!L3096="Lieferungen EU-Erlöse",Belegerfassung!L3096="EUST",Belegerfassung!L3096="Bauleistungen 20%")=TRUE,"",MID(Belegerfassung!L3096,4,2)))</f>
        <v/>
      </c>
      <c r="J3088" s="6" t="str">
        <f>IF(A3088&lt;&gt;"",LEFT(Belegerfassung!D3096,40),"")</f>
        <v/>
      </c>
      <c r="K3088" t="str">
        <f>IF(A3088&lt;&gt;"",VLOOKUP(D3088,Abfrage!$F$2:$G$21,2,FALSE),"")</f>
        <v/>
      </c>
      <c r="L3088" s="6" t="str">
        <f>IF(Belegerfassung!H3096&lt;&gt;"",Belegerfassung!H3096,"")</f>
        <v/>
      </c>
      <c r="M3088" t="str">
        <f>IFERROR(IF(Belegerfassung!E3096&lt;&gt;"",VLOOKUP(Belegerfassung!E3096,Abfrage!$L$2:$M$15,2,),""),"")</f>
        <v/>
      </c>
      <c r="N3088" t="str">
        <f t="shared" si="145"/>
        <v/>
      </c>
      <c r="O3088" t="str">
        <f t="shared" si="146"/>
        <v/>
      </c>
      <c r="P3088" t="str">
        <f>IF(Belegerfassung!G3096&lt;&gt;"",CONCATENATE(Belegerfassung!G3096,".pdf"),"")</f>
        <v/>
      </c>
    </row>
    <row r="3089" spans="1:16">
      <c r="A3089" t="str">
        <f>IF(Belegerfassung!C3097&lt;&gt;"",0,"")</f>
        <v/>
      </c>
      <c r="B3089" t="str">
        <f>IFERROR(VLOOKUP(Belegerfassung!I3097,Konten!A:D,2,FALSE),"")</f>
        <v/>
      </c>
      <c r="C3089" t="str">
        <f>IF(A3089&lt;&gt;"",TEXT(Belegerfassung!C3097,"TT.MM.JJJJ"),"")</f>
        <v/>
      </c>
      <c r="D3089" t="str">
        <f>IFERROR(VLOOKUP(Belegerfassung!A3097,Abfrage!$E$2:$F$20,2,FALSE),"")</f>
        <v/>
      </c>
      <c r="E3089" t="str">
        <f>IF(A3089&lt;&gt;"",Belegerfassung!B3097,"")</f>
        <v/>
      </c>
      <c r="F3089" t="str">
        <f>IF(Belegerfassung!L3097="","",IF(Belegerfassung!L3097&lt;&gt;"",IF(Belegerfassung!L3097&lt;&gt;"",IF(Belegerfassung!J3097&lt;&gt;0,VLOOKUP(Belegerfassung!L3097,Abfrage!$A$2:$C$19,2,),VLOOKUP(Belegerfassung!L3097,Abfrage!$A$2:$C$19,3,)),"")))</f>
        <v/>
      </c>
      <c r="G3089" t="str">
        <f t="shared" si="144"/>
        <v/>
      </c>
      <c r="H3089" s="31" t="str">
        <f>IF(A3089&lt;&gt;"",-Belegerfassung!J3097+Belegerfassung!K3097,"")</f>
        <v/>
      </c>
      <c r="I3089" s="49" t="str">
        <f>IFERROR(IF(H3089&lt;&gt;"",Belegerfassung!L3097*100,""),IF(OR(Belegerfassung!L3097="Leistung EU - Erlöse",Belegerfassung!L3097="Lieferungen EU-Erlöse",Belegerfassung!L3097="EUST",Belegerfassung!L3097="Bauleistungen 20%")=TRUE,"",MID(Belegerfassung!L3097,4,2)))</f>
        <v/>
      </c>
      <c r="J3089" s="6" t="str">
        <f>IF(A3089&lt;&gt;"",LEFT(Belegerfassung!D3097,40),"")</f>
        <v/>
      </c>
      <c r="K3089" t="str">
        <f>IF(A3089&lt;&gt;"",VLOOKUP(D3089,Abfrage!$F$2:$G$21,2,FALSE),"")</f>
        <v/>
      </c>
      <c r="L3089" s="6" t="str">
        <f>IF(Belegerfassung!H3097&lt;&gt;"",Belegerfassung!H3097,"")</f>
        <v/>
      </c>
      <c r="M3089" t="str">
        <f>IFERROR(IF(Belegerfassung!E3097&lt;&gt;"",VLOOKUP(Belegerfassung!E3097,Abfrage!$L$2:$M$15,2,),""),"")</f>
        <v/>
      </c>
      <c r="N3089" t="str">
        <f t="shared" si="145"/>
        <v/>
      </c>
      <c r="O3089" t="str">
        <f t="shared" si="146"/>
        <v/>
      </c>
      <c r="P3089" t="str">
        <f>IF(Belegerfassung!G3097&lt;&gt;"",CONCATENATE(Belegerfassung!G3097,".pdf"),"")</f>
        <v/>
      </c>
    </row>
    <row r="3090" spans="1:16">
      <c r="A3090" t="str">
        <f>IF(Belegerfassung!C3098&lt;&gt;"",0,"")</f>
        <v/>
      </c>
      <c r="B3090" t="str">
        <f>IFERROR(VLOOKUP(Belegerfassung!I3098,Konten!A:D,2,FALSE),"")</f>
        <v/>
      </c>
      <c r="C3090" t="str">
        <f>IF(A3090&lt;&gt;"",TEXT(Belegerfassung!C3098,"TT.MM.JJJJ"),"")</f>
        <v/>
      </c>
      <c r="D3090" t="str">
        <f>IFERROR(VLOOKUP(Belegerfassung!A3098,Abfrage!$E$2:$F$20,2,FALSE),"")</f>
        <v/>
      </c>
      <c r="E3090" t="str">
        <f>IF(A3090&lt;&gt;"",Belegerfassung!B3098,"")</f>
        <v/>
      </c>
      <c r="F3090" t="str">
        <f>IF(Belegerfassung!L3098="","",IF(Belegerfassung!L3098&lt;&gt;"",IF(Belegerfassung!L3098&lt;&gt;"",IF(Belegerfassung!J3098&lt;&gt;0,VLOOKUP(Belegerfassung!L3098,Abfrage!$A$2:$C$19,2,),VLOOKUP(Belegerfassung!L3098,Abfrage!$A$2:$C$19,3,)),"")))</f>
        <v/>
      </c>
      <c r="G3090" t="str">
        <f t="shared" si="144"/>
        <v/>
      </c>
      <c r="H3090" s="31" t="str">
        <f>IF(A3090&lt;&gt;"",-Belegerfassung!J3098+Belegerfassung!K3098,"")</f>
        <v/>
      </c>
      <c r="I3090" s="49" t="str">
        <f>IFERROR(IF(H3090&lt;&gt;"",Belegerfassung!L3098*100,""),IF(OR(Belegerfassung!L3098="Leistung EU - Erlöse",Belegerfassung!L3098="Lieferungen EU-Erlöse",Belegerfassung!L3098="EUST",Belegerfassung!L3098="Bauleistungen 20%")=TRUE,"",MID(Belegerfassung!L3098,4,2)))</f>
        <v/>
      </c>
      <c r="J3090" s="6" t="str">
        <f>IF(A3090&lt;&gt;"",LEFT(Belegerfassung!D3098,40),"")</f>
        <v/>
      </c>
      <c r="K3090" t="str">
        <f>IF(A3090&lt;&gt;"",VLOOKUP(D3090,Abfrage!$F$2:$G$21,2,FALSE),"")</f>
        <v/>
      </c>
      <c r="L3090" s="6" t="str">
        <f>IF(Belegerfassung!H3098&lt;&gt;"",Belegerfassung!H3098,"")</f>
        <v/>
      </c>
      <c r="M3090" t="str">
        <f>IFERROR(IF(Belegerfassung!E3098&lt;&gt;"",VLOOKUP(Belegerfassung!E3098,Abfrage!$L$2:$M$15,2,),""),"")</f>
        <v/>
      </c>
      <c r="N3090" t="str">
        <f t="shared" si="145"/>
        <v/>
      </c>
      <c r="O3090" t="str">
        <f t="shared" si="146"/>
        <v/>
      </c>
      <c r="P3090" t="str">
        <f>IF(Belegerfassung!G3098&lt;&gt;"",CONCATENATE(Belegerfassung!G3098,".pdf"),"")</f>
        <v/>
      </c>
    </row>
    <row r="3091" spans="1:16">
      <c r="A3091" t="str">
        <f>IF(Belegerfassung!C3099&lt;&gt;"",0,"")</f>
        <v/>
      </c>
      <c r="B3091" t="str">
        <f>IFERROR(VLOOKUP(Belegerfassung!I3099,Konten!A:D,2,FALSE),"")</f>
        <v/>
      </c>
      <c r="C3091" t="str">
        <f>IF(A3091&lt;&gt;"",TEXT(Belegerfassung!C3099,"TT.MM.JJJJ"),"")</f>
        <v/>
      </c>
      <c r="D3091" t="str">
        <f>IFERROR(VLOOKUP(Belegerfassung!A3099,Abfrage!$E$2:$F$20,2,FALSE),"")</f>
        <v/>
      </c>
      <c r="E3091" t="str">
        <f>IF(A3091&lt;&gt;"",Belegerfassung!B3099,"")</f>
        <v/>
      </c>
      <c r="F3091" t="str">
        <f>IF(Belegerfassung!L3099="","",IF(Belegerfassung!L3099&lt;&gt;"",IF(Belegerfassung!L3099&lt;&gt;"",IF(Belegerfassung!J3099&lt;&gt;0,VLOOKUP(Belegerfassung!L3099,Abfrage!$A$2:$C$19,2,),VLOOKUP(Belegerfassung!L3099,Abfrage!$A$2:$C$19,3,)),"")))</f>
        <v/>
      </c>
      <c r="G3091" t="str">
        <f t="shared" si="144"/>
        <v/>
      </c>
      <c r="H3091" s="31" t="str">
        <f>IF(A3091&lt;&gt;"",-Belegerfassung!J3099+Belegerfassung!K3099,"")</f>
        <v/>
      </c>
      <c r="I3091" s="49" t="str">
        <f>IFERROR(IF(H3091&lt;&gt;"",Belegerfassung!L3099*100,""),IF(OR(Belegerfassung!L3099="Leistung EU - Erlöse",Belegerfassung!L3099="Lieferungen EU-Erlöse",Belegerfassung!L3099="EUST",Belegerfassung!L3099="Bauleistungen 20%")=TRUE,"",MID(Belegerfassung!L3099,4,2)))</f>
        <v/>
      </c>
      <c r="J3091" s="6" t="str">
        <f>IF(A3091&lt;&gt;"",LEFT(Belegerfassung!D3099,40),"")</f>
        <v/>
      </c>
      <c r="K3091" t="str">
        <f>IF(A3091&lt;&gt;"",VLOOKUP(D3091,Abfrage!$F$2:$G$21,2,FALSE),"")</f>
        <v/>
      </c>
      <c r="L3091" s="6" t="str">
        <f>IF(Belegerfassung!H3099&lt;&gt;"",Belegerfassung!H3099,"")</f>
        <v/>
      </c>
      <c r="M3091" t="str">
        <f>IFERROR(IF(Belegerfassung!E3099&lt;&gt;"",VLOOKUP(Belegerfassung!E3099,Abfrage!$L$2:$M$15,2,),""),"")</f>
        <v/>
      </c>
      <c r="N3091" t="str">
        <f t="shared" si="145"/>
        <v/>
      </c>
      <c r="O3091" t="str">
        <f t="shared" si="146"/>
        <v/>
      </c>
      <c r="P3091" t="str">
        <f>IF(Belegerfassung!G3099&lt;&gt;"",CONCATENATE(Belegerfassung!G3099,".pdf"),"")</f>
        <v/>
      </c>
    </row>
    <row r="3092" spans="1:16">
      <c r="A3092" t="str">
        <f>IF(Belegerfassung!C3100&lt;&gt;"",0,"")</f>
        <v/>
      </c>
      <c r="B3092" t="str">
        <f>IFERROR(VLOOKUP(Belegerfassung!I3100,Konten!A:D,2,FALSE),"")</f>
        <v/>
      </c>
      <c r="C3092" t="str">
        <f>IF(A3092&lt;&gt;"",TEXT(Belegerfassung!C3100,"TT.MM.JJJJ"),"")</f>
        <v/>
      </c>
      <c r="D3092" t="str">
        <f>IFERROR(VLOOKUP(Belegerfassung!A3100,Abfrage!$E$2:$F$20,2,FALSE),"")</f>
        <v/>
      </c>
      <c r="E3092" t="str">
        <f>IF(A3092&lt;&gt;"",Belegerfassung!B3100,"")</f>
        <v/>
      </c>
      <c r="F3092" t="str">
        <f>IF(Belegerfassung!L3100="","",IF(Belegerfassung!L3100&lt;&gt;"",IF(Belegerfassung!L3100&lt;&gt;"",IF(Belegerfassung!J3100&lt;&gt;0,VLOOKUP(Belegerfassung!L3100,Abfrage!$A$2:$C$19,2,),VLOOKUP(Belegerfassung!L3100,Abfrage!$A$2:$C$19,3,)),"")))</f>
        <v/>
      </c>
      <c r="G3092" t="str">
        <f t="shared" si="144"/>
        <v/>
      </c>
      <c r="H3092" s="31" t="str">
        <f>IF(A3092&lt;&gt;"",-Belegerfassung!J3100+Belegerfassung!K3100,"")</f>
        <v/>
      </c>
      <c r="I3092" s="49" t="str">
        <f>IFERROR(IF(H3092&lt;&gt;"",Belegerfassung!L3100*100,""),IF(OR(Belegerfassung!L3100="Leistung EU - Erlöse",Belegerfassung!L3100="Lieferungen EU-Erlöse",Belegerfassung!L3100="EUST",Belegerfassung!L3100="Bauleistungen 20%")=TRUE,"",MID(Belegerfassung!L3100,4,2)))</f>
        <v/>
      </c>
      <c r="J3092" s="6" t="str">
        <f>IF(A3092&lt;&gt;"",LEFT(Belegerfassung!D3100,40),"")</f>
        <v/>
      </c>
      <c r="K3092" t="str">
        <f>IF(A3092&lt;&gt;"",VLOOKUP(D3092,Abfrage!$F$2:$G$21,2,FALSE),"")</f>
        <v/>
      </c>
      <c r="L3092" s="6" t="str">
        <f>IF(Belegerfassung!H3100&lt;&gt;"",Belegerfassung!H3100,"")</f>
        <v/>
      </c>
      <c r="M3092" t="str">
        <f>IFERROR(IF(Belegerfassung!E3100&lt;&gt;"",VLOOKUP(Belegerfassung!E3100,Abfrage!$L$2:$M$15,2,),""),"")</f>
        <v/>
      </c>
      <c r="N3092" t="str">
        <f t="shared" si="145"/>
        <v/>
      </c>
      <c r="O3092" t="str">
        <f t="shared" si="146"/>
        <v/>
      </c>
      <c r="P3092" t="str">
        <f>IF(Belegerfassung!G3100&lt;&gt;"",CONCATENATE(Belegerfassung!G3100,".pdf"),"")</f>
        <v/>
      </c>
    </row>
    <row r="3093" spans="1:16">
      <c r="A3093" t="str">
        <f>IF(Belegerfassung!C3101&lt;&gt;"",0,"")</f>
        <v/>
      </c>
      <c r="B3093" t="str">
        <f>IFERROR(VLOOKUP(Belegerfassung!I3101,Konten!A:D,2,FALSE),"")</f>
        <v/>
      </c>
      <c r="C3093" t="str">
        <f>IF(A3093&lt;&gt;"",TEXT(Belegerfassung!C3101,"TT.MM.JJJJ"),"")</f>
        <v/>
      </c>
      <c r="D3093" t="str">
        <f>IFERROR(VLOOKUP(Belegerfassung!A3101,Abfrage!$E$2:$F$20,2,FALSE),"")</f>
        <v/>
      </c>
      <c r="E3093" t="str">
        <f>IF(A3093&lt;&gt;"",Belegerfassung!B3101,"")</f>
        <v/>
      </c>
      <c r="F3093" t="str">
        <f>IF(Belegerfassung!L3101="","",IF(Belegerfassung!L3101&lt;&gt;"",IF(Belegerfassung!L3101&lt;&gt;"",IF(Belegerfassung!J3101&lt;&gt;0,VLOOKUP(Belegerfassung!L3101,Abfrage!$A$2:$C$19,2,),VLOOKUP(Belegerfassung!L3101,Abfrage!$A$2:$C$19,3,)),"")))</f>
        <v/>
      </c>
      <c r="G3093" t="str">
        <f t="shared" si="144"/>
        <v/>
      </c>
      <c r="H3093" s="31" t="str">
        <f>IF(A3093&lt;&gt;"",-Belegerfassung!J3101+Belegerfassung!K3101,"")</f>
        <v/>
      </c>
      <c r="I3093" s="49" t="str">
        <f>IFERROR(IF(H3093&lt;&gt;"",Belegerfassung!L3101*100,""),IF(OR(Belegerfassung!L3101="Leistung EU - Erlöse",Belegerfassung!L3101="Lieferungen EU-Erlöse",Belegerfassung!L3101="EUST",Belegerfassung!L3101="Bauleistungen 20%")=TRUE,"",MID(Belegerfassung!L3101,4,2)))</f>
        <v/>
      </c>
      <c r="J3093" s="6" t="str">
        <f>IF(A3093&lt;&gt;"",LEFT(Belegerfassung!D3101,40),"")</f>
        <v/>
      </c>
      <c r="K3093" t="str">
        <f>IF(A3093&lt;&gt;"",VLOOKUP(D3093,Abfrage!$F$2:$G$21,2,FALSE),"")</f>
        <v/>
      </c>
      <c r="L3093" s="6" t="str">
        <f>IF(Belegerfassung!H3101&lt;&gt;"",Belegerfassung!H3101,"")</f>
        <v/>
      </c>
      <c r="M3093" t="str">
        <f>IFERROR(IF(Belegerfassung!E3101&lt;&gt;"",VLOOKUP(Belegerfassung!E3101,Abfrage!$L$2:$M$15,2,),""),"")</f>
        <v/>
      </c>
      <c r="N3093" t="str">
        <f t="shared" si="145"/>
        <v/>
      </c>
      <c r="O3093" t="str">
        <f t="shared" si="146"/>
        <v/>
      </c>
      <c r="P3093" t="str">
        <f>IF(Belegerfassung!G3101&lt;&gt;"",CONCATENATE(Belegerfassung!G3101,".pdf"),"")</f>
        <v/>
      </c>
    </row>
    <row r="3094" spans="1:16">
      <c r="A3094" t="str">
        <f>IF(Belegerfassung!C3102&lt;&gt;"",0,"")</f>
        <v/>
      </c>
      <c r="B3094" t="str">
        <f>IFERROR(VLOOKUP(Belegerfassung!I3102,Konten!A:D,2,FALSE),"")</f>
        <v/>
      </c>
      <c r="C3094" t="str">
        <f>IF(A3094&lt;&gt;"",TEXT(Belegerfassung!C3102,"TT.MM.JJJJ"),"")</f>
        <v/>
      </c>
      <c r="D3094" t="str">
        <f>IFERROR(VLOOKUP(Belegerfassung!A3102,Abfrage!$E$2:$F$20,2,FALSE),"")</f>
        <v/>
      </c>
      <c r="E3094" t="str">
        <f>IF(A3094&lt;&gt;"",Belegerfassung!B3102,"")</f>
        <v/>
      </c>
      <c r="F3094" t="str">
        <f>IF(Belegerfassung!L3102="","",IF(Belegerfassung!L3102&lt;&gt;"",IF(Belegerfassung!L3102&lt;&gt;"",IF(Belegerfassung!J3102&lt;&gt;0,VLOOKUP(Belegerfassung!L3102,Abfrage!$A$2:$C$19,2,),VLOOKUP(Belegerfassung!L3102,Abfrage!$A$2:$C$19,3,)),"")))</f>
        <v/>
      </c>
      <c r="G3094" t="str">
        <f t="shared" si="144"/>
        <v/>
      </c>
      <c r="H3094" s="31" t="str">
        <f>IF(A3094&lt;&gt;"",-Belegerfassung!J3102+Belegerfassung!K3102,"")</f>
        <v/>
      </c>
      <c r="I3094" s="49" t="str">
        <f>IFERROR(IF(H3094&lt;&gt;"",Belegerfassung!L3102*100,""),IF(OR(Belegerfassung!L3102="Leistung EU - Erlöse",Belegerfassung!L3102="Lieferungen EU-Erlöse",Belegerfassung!L3102="EUST",Belegerfassung!L3102="Bauleistungen 20%")=TRUE,"",MID(Belegerfassung!L3102,4,2)))</f>
        <v/>
      </c>
      <c r="J3094" s="6" t="str">
        <f>IF(A3094&lt;&gt;"",LEFT(Belegerfassung!D3102,40),"")</f>
        <v/>
      </c>
      <c r="K3094" t="str">
        <f>IF(A3094&lt;&gt;"",VLOOKUP(D3094,Abfrage!$F$2:$G$21,2,FALSE),"")</f>
        <v/>
      </c>
      <c r="L3094" s="6" t="str">
        <f>IF(Belegerfassung!H3102&lt;&gt;"",Belegerfassung!H3102,"")</f>
        <v/>
      </c>
      <c r="M3094" t="str">
        <f>IFERROR(IF(Belegerfassung!E3102&lt;&gt;"",VLOOKUP(Belegerfassung!E3102,Abfrage!$L$2:$M$15,2,),""),"")</f>
        <v/>
      </c>
      <c r="N3094" t="str">
        <f t="shared" si="145"/>
        <v/>
      </c>
      <c r="O3094" t="str">
        <f t="shared" si="146"/>
        <v/>
      </c>
      <c r="P3094" t="str">
        <f>IF(Belegerfassung!G3102&lt;&gt;"",CONCATENATE(Belegerfassung!G3102,".pdf"),"")</f>
        <v/>
      </c>
    </row>
    <row r="3095" spans="1:16">
      <c r="A3095" t="str">
        <f>IF(Belegerfassung!C3103&lt;&gt;"",0,"")</f>
        <v/>
      </c>
      <c r="B3095" t="str">
        <f>IFERROR(VLOOKUP(Belegerfassung!I3103,Konten!A:D,2,FALSE),"")</f>
        <v/>
      </c>
      <c r="C3095" t="str">
        <f>IF(A3095&lt;&gt;"",TEXT(Belegerfassung!C3103,"TT.MM.JJJJ"),"")</f>
        <v/>
      </c>
      <c r="D3095" t="str">
        <f>IFERROR(VLOOKUP(Belegerfassung!A3103,Abfrage!$E$2:$F$20,2,FALSE),"")</f>
        <v/>
      </c>
      <c r="E3095" t="str">
        <f>IF(A3095&lt;&gt;"",Belegerfassung!B3103,"")</f>
        <v/>
      </c>
      <c r="F3095" t="str">
        <f>IF(Belegerfassung!L3103="","",IF(Belegerfassung!L3103&lt;&gt;"",IF(Belegerfassung!L3103&lt;&gt;"",IF(Belegerfassung!J3103&lt;&gt;0,VLOOKUP(Belegerfassung!L3103,Abfrage!$A$2:$C$19,2,),VLOOKUP(Belegerfassung!L3103,Abfrage!$A$2:$C$19,3,)),"")))</f>
        <v/>
      </c>
      <c r="G3095" t="str">
        <f t="shared" si="144"/>
        <v/>
      </c>
      <c r="H3095" s="31" t="str">
        <f>IF(A3095&lt;&gt;"",-Belegerfassung!J3103+Belegerfassung!K3103,"")</f>
        <v/>
      </c>
      <c r="I3095" s="49" t="str">
        <f>IFERROR(IF(H3095&lt;&gt;"",Belegerfassung!L3103*100,""),IF(OR(Belegerfassung!L3103="Leistung EU - Erlöse",Belegerfassung!L3103="Lieferungen EU-Erlöse",Belegerfassung!L3103="EUST",Belegerfassung!L3103="Bauleistungen 20%")=TRUE,"",MID(Belegerfassung!L3103,4,2)))</f>
        <v/>
      </c>
      <c r="J3095" s="6" t="str">
        <f>IF(A3095&lt;&gt;"",LEFT(Belegerfassung!D3103,40),"")</f>
        <v/>
      </c>
      <c r="K3095" t="str">
        <f>IF(A3095&lt;&gt;"",VLOOKUP(D3095,Abfrage!$F$2:$G$21,2,FALSE),"")</f>
        <v/>
      </c>
      <c r="L3095" s="6" t="str">
        <f>IF(Belegerfassung!H3103&lt;&gt;"",Belegerfassung!H3103,"")</f>
        <v/>
      </c>
      <c r="M3095" t="str">
        <f>IFERROR(IF(Belegerfassung!E3103&lt;&gt;"",VLOOKUP(Belegerfassung!E3103,Abfrage!$L$2:$M$15,2,),""),"")</f>
        <v/>
      </c>
      <c r="N3095" t="str">
        <f t="shared" si="145"/>
        <v/>
      </c>
      <c r="O3095" t="str">
        <f t="shared" si="146"/>
        <v/>
      </c>
      <c r="P3095" t="str">
        <f>IF(Belegerfassung!G3103&lt;&gt;"",CONCATENATE(Belegerfassung!G3103,".pdf"),"")</f>
        <v/>
      </c>
    </row>
    <row r="3096" spans="1:16">
      <c r="A3096" t="str">
        <f>IF(Belegerfassung!C3104&lt;&gt;"",0,"")</f>
        <v/>
      </c>
      <c r="B3096" t="str">
        <f>IFERROR(VLOOKUP(Belegerfassung!I3104,Konten!A:D,2,FALSE),"")</f>
        <v/>
      </c>
      <c r="C3096" t="str">
        <f>IF(A3096&lt;&gt;"",TEXT(Belegerfassung!C3104,"TT.MM.JJJJ"),"")</f>
        <v/>
      </c>
      <c r="D3096" t="str">
        <f>IFERROR(VLOOKUP(Belegerfassung!A3104,Abfrage!$E$2:$F$20,2,FALSE),"")</f>
        <v/>
      </c>
      <c r="E3096" t="str">
        <f>IF(A3096&lt;&gt;"",Belegerfassung!B3104,"")</f>
        <v/>
      </c>
      <c r="F3096" t="str">
        <f>IF(Belegerfassung!L3104="","",IF(Belegerfassung!L3104&lt;&gt;"",IF(Belegerfassung!L3104&lt;&gt;"",IF(Belegerfassung!J3104&lt;&gt;0,VLOOKUP(Belegerfassung!L3104,Abfrage!$A$2:$C$19,2,),VLOOKUP(Belegerfassung!L3104,Abfrage!$A$2:$C$19,3,)),"")))</f>
        <v/>
      </c>
      <c r="G3096" t="str">
        <f t="shared" si="144"/>
        <v/>
      </c>
      <c r="H3096" s="31" t="str">
        <f>IF(A3096&lt;&gt;"",-Belegerfassung!J3104+Belegerfassung!K3104,"")</f>
        <v/>
      </c>
      <c r="I3096" s="49" t="str">
        <f>IFERROR(IF(H3096&lt;&gt;"",Belegerfassung!L3104*100,""),IF(OR(Belegerfassung!L3104="Leistung EU - Erlöse",Belegerfassung!L3104="Lieferungen EU-Erlöse",Belegerfassung!L3104="EUST",Belegerfassung!L3104="Bauleistungen 20%")=TRUE,"",MID(Belegerfassung!L3104,4,2)))</f>
        <v/>
      </c>
      <c r="J3096" s="6" t="str">
        <f>IF(A3096&lt;&gt;"",LEFT(Belegerfassung!D3104,40),"")</f>
        <v/>
      </c>
      <c r="K3096" t="str">
        <f>IF(A3096&lt;&gt;"",VLOOKUP(D3096,Abfrage!$F$2:$G$21,2,FALSE),"")</f>
        <v/>
      </c>
      <c r="L3096" s="6" t="str">
        <f>IF(Belegerfassung!H3104&lt;&gt;"",Belegerfassung!H3104,"")</f>
        <v/>
      </c>
      <c r="M3096" t="str">
        <f>IFERROR(IF(Belegerfassung!E3104&lt;&gt;"",VLOOKUP(Belegerfassung!E3104,Abfrage!$L$2:$M$15,2,),""),"")</f>
        <v/>
      </c>
      <c r="N3096" t="str">
        <f t="shared" si="145"/>
        <v/>
      </c>
      <c r="O3096" t="str">
        <f t="shared" si="146"/>
        <v/>
      </c>
      <c r="P3096" t="str">
        <f>IF(Belegerfassung!G3104&lt;&gt;"",CONCATENATE(Belegerfassung!G3104,".pdf"),"")</f>
        <v/>
      </c>
    </row>
    <row r="3097" spans="1:16">
      <c r="A3097" t="str">
        <f>IF(Belegerfassung!C3105&lt;&gt;"",0,"")</f>
        <v/>
      </c>
      <c r="B3097" t="str">
        <f>IFERROR(VLOOKUP(Belegerfassung!I3105,Konten!A:D,2,FALSE),"")</f>
        <v/>
      </c>
      <c r="C3097" t="str">
        <f>IF(A3097&lt;&gt;"",TEXT(Belegerfassung!C3105,"TT.MM.JJJJ"),"")</f>
        <v/>
      </c>
      <c r="D3097" t="str">
        <f>IFERROR(VLOOKUP(Belegerfassung!A3105,Abfrage!$E$2:$F$20,2,FALSE),"")</f>
        <v/>
      </c>
      <c r="E3097" t="str">
        <f>IF(A3097&lt;&gt;"",Belegerfassung!B3105,"")</f>
        <v/>
      </c>
      <c r="F3097" t="str">
        <f>IF(Belegerfassung!L3105="","",IF(Belegerfassung!L3105&lt;&gt;"",IF(Belegerfassung!L3105&lt;&gt;"",IF(Belegerfassung!J3105&lt;&gt;0,VLOOKUP(Belegerfassung!L3105,Abfrage!$A$2:$C$19,2,),VLOOKUP(Belegerfassung!L3105,Abfrage!$A$2:$C$19,3,)),"")))</f>
        <v/>
      </c>
      <c r="G3097" t="str">
        <f t="shared" si="144"/>
        <v/>
      </c>
      <c r="H3097" s="31" t="str">
        <f>IF(A3097&lt;&gt;"",-Belegerfassung!J3105+Belegerfassung!K3105,"")</f>
        <v/>
      </c>
      <c r="I3097" s="49" t="str">
        <f>IFERROR(IF(H3097&lt;&gt;"",Belegerfassung!L3105*100,""),IF(OR(Belegerfassung!L3105="Leistung EU - Erlöse",Belegerfassung!L3105="Lieferungen EU-Erlöse",Belegerfassung!L3105="EUST",Belegerfassung!L3105="Bauleistungen 20%")=TRUE,"",MID(Belegerfassung!L3105,4,2)))</f>
        <v/>
      </c>
      <c r="J3097" s="6" t="str">
        <f>IF(A3097&lt;&gt;"",LEFT(Belegerfassung!D3105,40),"")</f>
        <v/>
      </c>
      <c r="K3097" t="str">
        <f>IF(A3097&lt;&gt;"",VLOOKUP(D3097,Abfrage!$F$2:$G$21,2,FALSE),"")</f>
        <v/>
      </c>
      <c r="L3097" s="6" t="str">
        <f>IF(Belegerfassung!H3105&lt;&gt;"",Belegerfassung!H3105,"")</f>
        <v/>
      </c>
      <c r="M3097" t="str">
        <f>IFERROR(IF(Belegerfassung!E3105&lt;&gt;"",VLOOKUP(Belegerfassung!E3105,Abfrage!$L$2:$M$15,2,),""),"")</f>
        <v/>
      </c>
      <c r="N3097" t="str">
        <f t="shared" si="145"/>
        <v/>
      </c>
      <c r="O3097" t="str">
        <f t="shared" si="146"/>
        <v/>
      </c>
      <c r="P3097" t="str">
        <f>IF(Belegerfassung!G3105&lt;&gt;"",CONCATENATE(Belegerfassung!G3105,".pdf"),"")</f>
        <v/>
      </c>
    </row>
    <row r="3098" spans="1:16">
      <c r="A3098" t="str">
        <f>IF(Belegerfassung!C3106&lt;&gt;"",0,"")</f>
        <v/>
      </c>
      <c r="B3098" t="str">
        <f>IFERROR(VLOOKUP(Belegerfassung!I3106,Konten!A:D,2,FALSE),"")</f>
        <v/>
      </c>
      <c r="C3098" t="str">
        <f>IF(A3098&lt;&gt;"",TEXT(Belegerfassung!C3106,"TT.MM.JJJJ"),"")</f>
        <v/>
      </c>
      <c r="D3098" t="str">
        <f>IFERROR(VLOOKUP(Belegerfassung!A3106,Abfrage!$E$2:$F$20,2,FALSE),"")</f>
        <v/>
      </c>
      <c r="E3098" t="str">
        <f>IF(A3098&lt;&gt;"",Belegerfassung!B3106,"")</f>
        <v/>
      </c>
      <c r="F3098" t="str">
        <f>IF(Belegerfassung!L3106="","",IF(Belegerfassung!L3106&lt;&gt;"",IF(Belegerfassung!L3106&lt;&gt;"",IF(Belegerfassung!J3106&lt;&gt;0,VLOOKUP(Belegerfassung!L3106,Abfrage!$A$2:$C$19,2,),VLOOKUP(Belegerfassung!L3106,Abfrage!$A$2:$C$19,3,)),"")))</f>
        <v/>
      </c>
      <c r="G3098" t="str">
        <f t="shared" si="144"/>
        <v/>
      </c>
      <c r="H3098" s="31" t="str">
        <f>IF(A3098&lt;&gt;"",-Belegerfassung!J3106+Belegerfassung!K3106,"")</f>
        <v/>
      </c>
      <c r="I3098" s="49" t="str">
        <f>IFERROR(IF(H3098&lt;&gt;"",Belegerfassung!L3106*100,""),IF(OR(Belegerfassung!L3106="Leistung EU - Erlöse",Belegerfassung!L3106="Lieferungen EU-Erlöse",Belegerfassung!L3106="EUST",Belegerfassung!L3106="Bauleistungen 20%")=TRUE,"",MID(Belegerfassung!L3106,4,2)))</f>
        <v/>
      </c>
      <c r="J3098" s="6" t="str">
        <f>IF(A3098&lt;&gt;"",LEFT(Belegerfassung!D3106,40),"")</f>
        <v/>
      </c>
      <c r="K3098" t="str">
        <f>IF(A3098&lt;&gt;"",VLOOKUP(D3098,Abfrage!$F$2:$G$21,2,FALSE),"")</f>
        <v/>
      </c>
      <c r="L3098" s="6" t="str">
        <f>IF(Belegerfassung!H3106&lt;&gt;"",Belegerfassung!H3106,"")</f>
        <v/>
      </c>
      <c r="M3098" t="str">
        <f>IFERROR(IF(Belegerfassung!E3106&lt;&gt;"",VLOOKUP(Belegerfassung!E3106,Abfrage!$L$2:$M$15,2,),""),"")</f>
        <v/>
      </c>
      <c r="N3098" t="str">
        <f t="shared" si="145"/>
        <v/>
      </c>
      <c r="O3098" t="str">
        <f t="shared" si="146"/>
        <v/>
      </c>
      <c r="P3098" t="str">
        <f>IF(Belegerfassung!G3106&lt;&gt;"",CONCATENATE(Belegerfassung!G3106,".pdf"),"")</f>
        <v/>
      </c>
    </row>
    <row r="3099" spans="1:16">
      <c r="A3099" t="str">
        <f>IF(Belegerfassung!C3107&lt;&gt;"",0,"")</f>
        <v/>
      </c>
      <c r="B3099" t="str">
        <f>IFERROR(VLOOKUP(Belegerfassung!I3107,Konten!A:D,2,FALSE),"")</f>
        <v/>
      </c>
      <c r="C3099" t="str">
        <f>IF(A3099&lt;&gt;"",TEXT(Belegerfassung!C3107,"TT.MM.JJJJ"),"")</f>
        <v/>
      </c>
      <c r="D3099" t="str">
        <f>IFERROR(VLOOKUP(Belegerfassung!A3107,Abfrage!$E$2:$F$20,2,FALSE),"")</f>
        <v/>
      </c>
      <c r="E3099" t="str">
        <f>IF(A3099&lt;&gt;"",Belegerfassung!B3107,"")</f>
        <v/>
      </c>
      <c r="F3099" t="str">
        <f>IF(Belegerfassung!L3107="","",IF(Belegerfassung!L3107&lt;&gt;"",IF(Belegerfassung!L3107&lt;&gt;"",IF(Belegerfassung!J3107&lt;&gt;0,VLOOKUP(Belegerfassung!L3107,Abfrage!$A$2:$C$19,2,),VLOOKUP(Belegerfassung!L3107,Abfrage!$A$2:$C$19,3,)),"")))</f>
        <v/>
      </c>
      <c r="G3099" t="str">
        <f t="shared" si="144"/>
        <v/>
      </c>
      <c r="H3099" s="31" t="str">
        <f>IF(A3099&lt;&gt;"",-Belegerfassung!J3107+Belegerfassung!K3107,"")</f>
        <v/>
      </c>
      <c r="I3099" s="49" t="str">
        <f>IFERROR(IF(H3099&lt;&gt;"",Belegerfassung!L3107*100,""),IF(OR(Belegerfassung!L3107="Leistung EU - Erlöse",Belegerfassung!L3107="Lieferungen EU-Erlöse",Belegerfassung!L3107="EUST",Belegerfassung!L3107="Bauleistungen 20%")=TRUE,"",MID(Belegerfassung!L3107,4,2)))</f>
        <v/>
      </c>
      <c r="J3099" s="6" t="str">
        <f>IF(A3099&lt;&gt;"",LEFT(Belegerfassung!D3107,40),"")</f>
        <v/>
      </c>
      <c r="K3099" t="str">
        <f>IF(A3099&lt;&gt;"",VLOOKUP(D3099,Abfrage!$F$2:$G$21,2,FALSE),"")</f>
        <v/>
      </c>
      <c r="L3099" s="6" t="str">
        <f>IF(Belegerfassung!H3107&lt;&gt;"",Belegerfassung!H3107,"")</f>
        <v/>
      </c>
      <c r="M3099" t="str">
        <f>IFERROR(IF(Belegerfassung!E3107&lt;&gt;"",VLOOKUP(Belegerfassung!E3107,Abfrage!$L$2:$M$15,2,),""),"")</f>
        <v/>
      </c>
      <c r="N3099" t="str">
        <f t="shared" si="145"/>
        <v/>
      </c>
      <c r="O3099" t="str">
        <f t="shared" si="146"/>
        <v/>
      </c>
      <c r="P3099" t="str">
        <f>IF(Belegerfassung!G3107&lt;&gt;"",CONCATENATE(Belegerfassung!G3107,".pdf"),"")</f>
        <v/>
      </c>
    </row>
    <row r="3100" spans="1:16">
      <c r="A3100" t="str">
        <f>IF(Belegerfassung!C3108&lt;&gt;"",0,"")</f>
        <v/>
      </c>
      <c r="B3100" t="str">
        <f>IFERROR(VLOOKUP(Belegerfassung!I3108,Konten!A:D,2,FALSE),"")</f>
        <v/>
      </c>
      <c r="C3100" t="str">
        <f>IF(A3100&lt;&gt;"",TEXT(Belegerfassung!C3108,"TT.MM.JJJJ"),"")</f>
        <v/>
      </c>
      <c r="D3100" t="str">
        <f>IFERROR(VLOOKUP(Belegerfassung!A3108,Abfrage!$E$2:$F$20,2,FALSE),"")</f>
        <v/>
      </c>
      <c r="E3100" t="str">
        <f>IF(A3100&lt;&gt;"",Belegerfassung!B3108,"")</f>
        <v/>
      </c>
      <c r="F3100" t="str">
        <f>IF(Belegerfassung!L3108="","",IF(Belegerfassung!L3108&lt;&gt;"",IF(Belegerfassung!L3108&lt;&gt;"",IF(Belegerfassung!J3108&lt;&gt;0,VLOOKUP(Belegerfassung!L3108,Abfrage!$A$2:$C$19,2,),VLOOKUP(Belegerfassung!L3108,Abfrage!$A$2:$C$19,3,)),"")))</f>
        <v/>
      </c>
      <c r="G3100" t="str">
        <f t="shared" si="144"/>
        <v/>
      </c>
      <c r="H3100" s="31" t="str">
        <f>IF(A3100&lt;&gt;"",-Belegerfassung!J3108+Belegerfassung!K3108,"")</f>
        <v/>
      </c>
      <c r="I3100" s="49" t="str">
        <f>IFERROR(IF(H3100&lt;&gt;"",Belegerfassung!L3108*100,""),IF(OR(Belegerfassung!L3108="Leistung EU - Erlöse",Belegerfassung!L3108="Lieferungen EU-Erlöse",Belegerfassung!L3108="EUST",Belegerfassung!L3108="Bauleistungen 20%")=TRUE,"",MID(Belegerfassung!L3108,4,2)))</f>
        <v/>
      </c>
      <c r="J3100" s="6" t="str">
        <f>IF(A3100&lt;&gt;"",LEFT(Belegerfassung!D3108,40),"")</f>
        <v/>
      </c>
      <c r="K3100" t="str">
        <f>IF(A3100&lt;&gt;"",VLOOKUP(D3100,Abfrage!$F$2:$G$21,2,FALSE),"")</f>
        <v/>
      </c>
      <c r="L3100" s="6" t="str">
        <f>IF(Belegerfassung!H3108&lt;&gt;"",Belegerfassung!H3108,"")</f>
        <v/>
      </c>
      <c r="M3100" t="str">
        <f>IFERROR(IF(Belegerfassung!E3108&lt;&gt;"",VLOOKUP(Belegerfassung!E3108,Abfrage!$L$2:$M$15,2,),""),"")</f>
        <v/>
      </c>
      <c r="N3100" t="str">
        <f t="shared" si="145"/>
        <v/>
      </c>
      <c r="O3100" t="str">
        <f t="shared" si="146"/>
        <v/>
      </c>
      <c r="P3100" t="str">
        <f>IF(Belegerfassung!G3108&lt;&gt;"",CONCATENATE(Belegerfassung!G3108,".pdf"),"")</f>
        <v/>
      </c>
    </row>
    <row r="3101" spans="1:16">
      <c r="A3101" t="str">
        <f>IF(Belegerfassung!C3109&lt;&gt;"",0,"")</f>
        <v/>
      </c>
      <c r="B3101" t="str">
        <f>IFERROR(VLOOKUP(Belegerfassung!I3109,Konten!A:D,2,FALSE),"")</f>
        <v/>
      </c>
      <c r="C3101" t="str">
        <f>IF(A3101&lt;&gt;"",TEXT(Belegerfassung!C3109,"TT.MM.JJJJ"),"")</f>
        <v/>
      </c>
      <c r="D3101" t="str">
        <f>IFERROR(VLOOKUP(Belegerfassung!A3109,Abfrage!$E$2:$F$20,2,FALSE),"")</f>
        <v/>
      </c>
      <c r="E3101" t="str">
        <f>IF(A3101&lt;&gt;"",Belegerfassung!B3109,"")</f>
        <v/>
      </c>
      <c r="F3101" t="str">
        <f>IF(Belegerfassung!L3109="","",IF(Belegerfassung!L3109&lt;&gt;"",IF(Belegerfassung!L3109&lt;&gt;"",IF(Belegerfassung!J3109&lt;&gt;0,VLOOKUP(Belegerfassung!L3109,Abfrage!$A$2:$C$19,2,),VLOOKUP(Belegerfassung!L3109,Abfrage!$A$2:$C$19,3,)),"")))</f>
        <v/>
      </c>
      <c r="G3101" t="str">
        <f t="shared" si="144"/>
        <v/>
      </c>
      <c r="H3101" s="31" t="str">
        <f>IF(A3101&lt;&gt;"",-Belegerfassung!J3109+Belegerfassung!K3109,"")</f>
        <v/>
      </c>
      <c r="I3101" s="49" t="str">
        <f>IFERROR(IF(H3101&lt;&gt;"",Belegerfassung!L3109*100,""),IF(OR(Belegerfassung!L3109="Leistung EU - Erlöse",Belegerfassung!L3109="Lieferungen EU-Erlöse",Belegerfassung!L3109="EUST",Belegerfassung!L3109="Bauleistungen 20%")=TRUE,"",MID(Belegerfassung!L3109,4,2)))</f>
        <v/>
      </c>
      <c r="J3101" s="6" t="str">
        <f>IF(A3101&lt;&gt;"",LEFT(Belegerfassung!D3109,40),"")</f>
        <v/>
      </c>
      <c r="K3101" t="str">
        <f>IF(A3101&lt;&gt;"",VLOOKUP(D3101,Abfrage!$F$2:$G$21,2,FALSE),"")</f>
        <v/>
      </c>
      <c r="L3101" s="6" t="str">
        <f>IF(Belegerfassung!H3109&lt;&gt;"",Belegerfassung!H3109,"")</f>
        <v/>
      </c>
      <c r="M3101" t="str">
        <f>IFERROR(IF(Belegerfassung!E3109&lt;&gt;"",VLOOKUP(Belegerfassung!E3109,Abfrage!$L$2:$M$15,2,),""),"")</f>
        <v/>
      </c>
      <c r="N3101" t="str">
        <f t="shared" si="145"/>
        <v/>
      </c>
      <c r="O3101" t="str">
        <f t="shared" si="146"/>
        <v/>
      </c>
      <c r="P3101" t="str">
        <f>IF(Belegerfassung!G3109&lt;&gt;"",CONCATENATE(Belegerfassung!G3109,".pdf"),"")</f>
        <v/>
      </c>
    </row>
    <row r="3102" spans="1:16">
      <c r="A3102" t="str">
        <f>IF(Belegerfassung!C3110&lt;&gt;"",0,"")</f>
        <v/>
      </c>
      <c r="B3102" t="str">
        <f>IFERROR(VLOOKUP(Belegerfassung!I3110,Konten!A:D,2,FALSE),"")</f>
        <v/>
      </c>
      <c r="C3102" t="str">
        <f>IF(A3102&lt;&gt;"",TEXT(Belegerfassung!C3110,"TT.MM.JJJJ"),"")</f>
        <v/>
      </c>
      <c r="D3102" t="str">
        <f>IFERROR(VLOOKUP(Belegerfassung!A3110,Abfrage!$E$2:$F$20,2,FALSE),"")</f>
        <v/>
      </c>
      <c r="E3102" t="str">
        <f>IF(A3102&lt;&gt;"",Belegerfassung!B3110,"")</f>
        <v/>
      </c>
      <c r="F3102" t="str">
        <f>IF(Belegerfassung!L3110="","",IF(Belegerfassung!L3110&lt;&gt;"",IF(Belegerfassung!L3110&lt;&gt;"",IF(Belegerfassung!J3110&lt;&gt;0,VLOOKUP(Belegerfassung!L3110,Abfrage!$A$2:$C$19,2,),VLOOKUP(Belegerfassung!L3110,Abfrage!$A$2:$C$19,3,)),"")))</f>
        <v/>
      </c>
      <c r="G3102" t="str">
        <f t="shared" si="144"/>
        <v/>
      </c>
      <c r="H3102" s="31" t="str">
        <f>IF(A3102&lt;&gt;"",-Belegerfassung!J3110+Belegerfassung!K3110,"")</f>
        <v/>
      </c>
      <c r="I3102" s="49" t="str">
        <f>IFERROR(IF(H3102&lt;&gt;"",Belegerfassung!L3110*100,""),IF(OR(Belegerfassung!L3110="Leistung EU - Erlöse",Belegerfassung!L3110="Lieferungen EU-Erlöse",Belegerfassung!L3110="EUST",Belegerfassung!L3110="Bauleistungen 20%")=TRUE,"",MID(Belegerfassung!L3110,4,2)))</f>
        <v/>
      </c>
      <c r="J3102" s="6" t="str">
        <f>IF(A3102&lt;&gt;"",LEFT(Belegerfassung!D3110,40),"")</f>
        <v/>
      </c>
      <c r="K3102" t="str">
        <f>IF(A3102&lt;&gt;"",VLOOKUP(D3102,Abfrage!$F$2:$G$21,2,FALSE),"")</f>
        <v/>
      </c>
      <c r="L3102" s="6" t="str">
        <f>IF(Belegerfassung!H3110&lt;&gt;"",Belegerfassung!H3110,"")</f>
        <v/>
      </c>
      <c r="M3102" t="str">
        <f>IFERROR(IF(Belegerfassung!E3110&lt;&gt;"",VLOOKUP(Belegerfassung!E3110,Abfrage!$L$2:$M$15,2,),""),"")</f>
        <v/>
      </c>
      <c r="N3102" t="str">
        <f t="shared" si="145"/>
        <v/>
      </c>
      <c r="O3102" t="str">
        <f t="shared" si="146"/>
        <v/>
      </c>
      <c r="P3102" t="str">
        <f>IF(Belegerfassung!G3110&lt;&gt;"",CONCATENATE(Belegerfassung!G3110,".pdf"),"")</f>
        <v/>
      </c>
    </row>
    <row r="3103" spans="1:16">
      <c r="A3103" t="str">
        <f>IF(Belegerfassung!C3111&lt;&gt;"",0,"")</f>
        <v/>
      </c>
      <c r="B3103" t="str">
        <f>IFERROR(VLOOKUP(Belegerfassung!I3111,Konten!A:D,2,FALSE),"")</f>
        <v/>
      </c>
      <c r="C3103" t="str">
        <f>IF(A3103&lt;&gt;"",TEXT(Belegerfassung!C3111,"TT.MM.JJJJ"),"")</f>
        <v/>
      </c>
      <c r="D3103" t="str">
        <f>IFERROR(VLOOKUP(Belegerfassung!A3111,Abfrage!$E$2:$F$20,2,FALSE),"")</f>
        <v/>
      </c>
      <c r="E3103" t="str">
        <f>IF(A3103&lt;&gt;"",Belegerfassung!B3111,"")</f>
        <v/>
      </c>
      <c r="F3103" t="str">
        <f>IF(Belegerfassung!L3111="","",IF(Belegerfassung!L3111&lt;&gt;"",IF(Belegerfassung!L3111&lt;&gt;"",IF(Belegerfassung!J3111&lt;&gt;0,VLOOKUP(Belegerfassung!L3111,Abfrage!$A$2:$C$19,2,),VLOOKUP(Belegerfassung!L3111,Abfrage!$A$2:$C$19,3,)),"")))</f>
        <v/>
      </c>
      <c r="G3103" t="str">
        <f t="shared" si="144"/>
        <v/>
      </c>
      <c r="H3103" s="31" t="str">
        <f>IF(A3103&lt;&gt;"",-Belegerfassung!J3111+Belegerfassung!K3111,"")</f>
        <v/>
      </c>
      <c r="I3103" s="49" t="str">
        <f>IFERROR(IF(H3103&lt;&gt;"",Belegerfassung!L3111*100,""),IF(OR(Belegerfassung!L3111="Leistung EU - Erlöse",Belegerfassung!L3111="Lieferungen EU-Erlöse",Belegerfassung!L3111="EUST",Belegerfassung!L3111="Bauleistungen 20%")=TRUE,"",MID(Belegerfassung!L3111,4,2)))</f>
        <v/>
      </c>
      <c r="J3103" s="6" t="str">
        <f>IF(A3103&lt;&gt;"",LEFT(Belegerfassung!D3111,40),"")</f>
        <v/>
      </c>
      <c r="K3103" t="str">
        <f>IF(A3103&lt;&gt;"",VLOOKUP(D3103,Abfrage!$F$2:$G$21,2,FALSE),"")</f>
        <v/>
      </c>
      <c r="L3103" s="6" t="str">
        <f>IF(Belegerfassung!H3111&lt;&gt;"",Belegerfassung!H3111,"")</f>
        <v/>
      </c>
      <c r="M3103" t="str">
        <f>IFERROR(IF(Belegerfassung!E3111&lt;&gt;"",VLOOKUP(Belegerfassung!E3111,Abfrage!$L$2:$M$15,2,),""),"")</f>
        <v/>
      </c>
      <c r="N3103" t="str">
        <f t="shared" si="145"/>
        <v/>
      </c>
      <c r="O3103" t="str">
        <f t="shared" si="146"/>
        <v/>
      </c>
      <c r="P3103" t="str">
        <f>IF(Belegerfassung!G3111&lt;&gt;"",CONCATENATE(Belegerfassung!G3111,".pdf"),"")</f>
        <v/>
      </c>
    </row>
    <row r="3104" spans="1:16">
      <c r="A3104" t="str">
        <f>IF(Belegerfassung!C3112&lt;&gt;"",0,"")</f>
        <v/>
      </c>
      <c r="B3104" t="str">
        <f>IFERROR(VLOOKUP(Belegerfassung!I3112,Konten!A:D,2,FALSE),"")</f>
        <v/>
      </c>
      <c r="C3104" t="str">
        <f>IF(A3104&lt;&gt;"",TEXT(Belegerfassung!C3112,"TT.MM.JJJJ"),"")</f>
        <v/>
      </c>
      <c r="D3104" t="str">
        <f>IFERROR(VLOOKUP(Belegerfassung!A3112,Abfrage!$E$2:$F$20,2,FALSE),"")</f>
        <v/>
      </c>
      <c r="E3104" t="str">
        <f>IF(A3104&lt;&gt;"",Belegerfassung!B3112,"")</f>
        <v/>
      </c>
      <c r="F3104" t="str">
        <f>IF(Belegerfassung!L3112="","",IF(Belegerfassung!L3112&lt;&gt;"",IF(Belegerfassung!L3112&lt;&gt;"",IF(Belegerfassung!J3112&lt;&gt;0,VLOOKUP(Belegerfassung!L3112,Abfrage!$A$2:$C$19,2,),VLOOKUP(Belegerfassung!L3112,Abfrage!$A$2:$C$19,3,)),"")))</f>
        <v/>
      </c>
      <c r="G3104" t="str">
        <f t="shared" si="144"/>
        <v/>
      </c>
      <c r="H3104" s="31" t="str">
        <f>IF(A3104&lt;&gt;"",-Belegerfassung!J3112+Belegerfassung!K3112,"")</f>
        <v/>
      </c>
      <c r="I3104" s="49" t="str">
        <f>IFERROR(IF(H3104&lt;&gt;"",Belegerfassung!L3112*100,""),IF(OR(Belegerfassung!L3112="Leistung EU - Erlöse",Belegerfassung!L3112="Lieferungen EU-Erlöse",Belegerfassung!L3112="EUST",Belegerfassung!L3112="Bauleistungen 20%")=TRUE,"",MID(Belegerfassung!L3112,4,2)))</f>
        <v/>
      </c>
      <c r="J3104" s="6" t="str">
        <f>IF(A3104&lt;&gt;"",LEFT(Belegerfassung!D3112,40),"")</f>
        <v/>
      </c>
      <c r="K3104" t="str">
        <f>IF(A3104&lt;&gt;"",VLOOKUP(D3104,Abfrage!$F$2:$G$21,2,FALSE),"")</f>
        <v/>
      </c>
      <c r="L3104" s="6" t="str">
        <f>IF(Belegerfassung!H3112&lt;&gt;"",Belegerfassung!H3112,"")</f>
        <v/>
      </c>
      <c r="M3104" t="str">
        <f>IFERROR(IF(Belegerfassung!E3112&lt;&gt;"",VLOOKUP(Belegerfassung!E3112,Abfrage!$L$2:$M$15,2,),""),"")</f>
        <v/>
      </c>
      <c r="N3104" t="str">
        <f t="shared" si="145"/>
        <v/>
      </c>
      <c r="O3104" t="str">
        <f t="shared" si="146"/>
        <v/>
      </c>
      <c r="P3104" t="str">
        <f>IF(Belegerfassung!G3112&lt;&gt;"",CONCATENATE(Belegerfassung!G3112,".pdf"),"")</f>
        <v/>
      </c>
    </row>
    <row r="3105" spans="1:16">
      <c r="A3105" t="str">
        <f>IF(Belegerfassung!C3113&lt;&gt;"",0,"")</f>
        <v/>
      </c>
      <c r="B3105" t="str">
        <f>IFERROR(VLOOKUP(Belegerfassung!I3113,Konten!A:D,2,FALSE),"")</f>
        <v/>
      </c>
      <c r="C3105" t="str">
        <f>IF(A3105&lt;&gt;"",TEXT(Belegerfassung!C3113,"TT.MM.JJJJ"),"")</f>
        <v/>
      </c>
      <c r="D3105" t="str">
        <f>IFERROR(VLOOKUP(Belegerfassung!A3113,Abfrage!$E$2:$F$20,2,FALSE),"")</f>
        <v/>
      </c>
      <c r="E3105" t="str">
        <f>IF(A3105&lt;&gt;"",Belegerfassung!B3113,"")</f>
        <v/>
      </c>
      <c r="F3105" t="str">
        <f>IF(Belegerfassung!L3113="","",IF(Belegerfassung!L3113&lt;&gt;"",IF(Belegerfassung!L3113&lt;&gt;"",IF(Belegerfassung!J3113&lt;&gt;0,VLOOKUP(Belegerfassung!L3113,Abfrage!$A$2:$C$19,2,),VLOOKUP(Belegerfassung!L3113,Abfrage!$A$2:$C$19,3,)),"")))</f>
        <v/>
      </c>
      <c r="G3105" t="str">
        <f t="shared" si="144"/>
        <v/>
      </c>
      <c r="H3105" s="31" t="str">
        <f>IF(A3105&lt;&gt;"",-Belegerfassung!J3113+Belegerfassung!K3113,"")</f>
        <v/>
      </c>
      <c r="I3105" s="49" t="str">
        <f>IFERROR(IF(H3105&lt;&gt;"",Belegerfassung!L3113*100,""),IF(OR(Belegerfassung!L3113="Leistung EU - Erlöse",Belegerfassung!L3113="Lieferungen EU-Erlöse",Belegerfassung!L3113="EUST",Belegerfassung!L3113="Bauleistungen 20%")=TRUE,"",MID(Belegerfassung!L3113,4,2)))</f>
        <v/>
      </c>
      <c r="J3105" s="6" t="str">
        <f>IF(A3105&lt;&gt;"",LEFT(Belegerfassung!D3113,40),"")</f>
        <v/>
      </c>
      <c r="K3105" t="str">
        <f>IF(A3105&lt;&gt;"",VLOOKUP(D3105,Abfrage!$F$2:$G$21,2,FALSE),"")</f>
        <v/>
      </c>
      <c r="L3105" s="6" t="str">
        <f>IF(Belegerfassung!H3113&lt;&gt;"",Belegerfassung!H3113,"")</f>
        <v/>
      </c>
      <c r="M3105" t="str">
        <f>IFERROR(IF(Belegerfassung!E3113&lt;&gt;"",VLOOKUP(Belegerfassung!E3113,Abfrage!$L$2:$M$15,2,),""),"")</f>
        <v/>
      </c>
      <c r="N3105" t="str">
        <f t="shared" si="145"/>
        <v/>
      </c>
      <c r="O3105" t="str">
        <f t="shared" si="146"/>
        <v/>
      </c>
      <c r="P3105" t="str">
        <f>IF(Belegerfassung!G3113&lt;&gt;"",CONCATENATE(Belegerfassung!G3113,".pdf"),"")</f>
        <v/>
      </c>
    </row>
    <row r="3106" spans="1:16">
      <c r="A3106" t="str">
        <f>IF(Belegerfassung!C3114&lt;&gt;"",0,"")</f>
        <v/>
      </c>
      <c r="B3106" t="str">
        <f>IFERROR(VLOOKUP(Belegerfassung!I3114,Konten!A:D,2,FALSE),"")</f>
        <v/>
      </c>
      <c r="C3106" t="str">
        <f>IF(A3106&lt;&gt;"",TEXT(Belegerfassung!C3114,"TT.MM.JJJJ"),"")</f>
        <v/>
      </c>
      <c r="D3106" t="str">
        <f>IFERROR(VLOOKUP(Belegerfassung!A3114,Abfrage!$E$2:$F$20,2,FALSE),"")</f>
        <v/>
      </c>
      <c r="E3106" t="str">
        <f>IF(A3106&lt;&gt;"",Belegerfassung!B3114,"")</f>
        <v/>
      </c>
      <c r="F3106" t="str">
        <f>IF(Belegerfassung!L3114="","",IF(Belegerfassung!L3114&lt;&gt;"",IF(Belegerfassung!L3114&lt;&gt;"",IF(Belegerfassung!J3114&lt;&gt;0,VLOOKUP(Belegerfassung!L3114,Abfrage!$A$2:$C$19,2,),VLOOKUP(Belegerfassung!L3114,Abfrage!$A$2:$C$19,3,)),"")))</f>
        <v/>
      </c>
      <c r="G3106" t="str">
        <f t="shared" si="144"/>
        <v/>
      </c>
      <c r="H3106" s="31" t="str">
        <f>IF(A3106&lt;&gt;"",-Belegerfassung!J3114+Belegerfassung!K3114,"")</f>
        <v/>
      </c>
      <c r="I3106" s="49" t="str">
        <f>IFERROR(IF(H3106&lt;&gt;"",Belegerfassung!L3114*100,""),IF(OR(Belegerfassung!L3114="Leistung EU - Erlöse",Belegerfassung!L3114="Lieferungen EU-Erlöse",Belegerfassung!L3114="EUST",Belegerfassung!L3114="Bauleistungen 20%")=TRUE,"",MID(Belegerfassung!L3114,4,2)))</f>
        <v/>
      </c>
      <c r="J3106" s="6" t="str">
        <f>IF(A3106&lt;&gt;"",LEFT(Belegerfassung!D3114,40),"")</f>
        <v/>
      </c>
      <c r="K3106" t="str">
        <f>IF(A3106&lt;&gt;"",VLOOKUP(D3106,Abfrage!$F$2:$G$21,2,FALSE),"")</f>
        <v/>
      </c>
      <c r="L3106" s="6" t="str">
        <f>IF(Belegerfassung!H3114&lt;&gt;"",Belegerfassung!H3114,"")</f>
        <v/>
      </c>
      <c r="M3106" t="str">
        <f>IFERROR(IF(Belegerfassung!E3114&lt;&gt;"",VLOOKUP(Belegerfassung!E3114,Abfrage!$L$2:$M$15,2,),""),"")</f>
        <v/>
      </c>
      <c r="N3106" t="str">
        <f t="shared" si="145"/>
        <v/>
      </c>
      <c r="O3106" t="str">
        <f t="shared" si="146"/>
        <v/>
      </c>
      <c r="P3106" t="str">
        <f>IF(Belegerfassung!G3114&lt;&gt;"",CONCATENATE(Belegerfassung!G3114,".pdf"),"")</f>
        <v/>
      </c>
    </row>
    <row r="3107" spans="1:16">
      <c r="A3107" t="str">
        <f>IF(Belegerfassung!C3115&lt;&gt;"",0,"")</f>
        <v/>
      </c>
      <c r="B3107" t="str">
        <f>IFERROR(VLOOKUP(Belegerfassung!I3115,Konten!A:D,2,FALSE),"")</f>
        <v/>
      </c>
      <c r="C3107" t="str">
        <f>IF(A3107&lt;&gt;"",TEXT(Belegerfassung!C3115,"TT.MM.JJJJ"),"")</f>
        <v/>
      </c>
      <c r="D3107" t="str">
        <f>IFERROR(VLOOKUP(Belegerfassung!A3115,Abfrage!$E$2:$F$20,2,FALSE),"")</f>
        <v/>
      </c>
      <c r="E3107" t="str">
        <f>IF(A3107&lt;&gt;"",Belegerfassung!B3115,"")</f>
        <v/>
      </c>
      <c r="F3107" t="str">
        <f>IF(Belegerfassung!L3115="","",IF(Belegerfassung!L3115&lt;&gt;"",IF(Belegerfassung!L3115&lt;&gt;"",IF(Belegerfassung!J3115&lt;&gt;0,VLOOKUP(Belegerfassung!L3115,Abfrage!$A$2:$C$19,2,),VLOOKUP(Belegerfassung!L3115,Abfrage!$A$2:$C$19,3,)),"")))</f>
        <v/>
      </c>
      <c r="G3107" t="str">
        <f t="shared" si="144"/>
        <v/>
      </c>
      <c r="H3107" s="31" t="str">
        <f>IF(A3107&lt;&gt;"",-Belegerfassung!J3115+Belegerfassung!K3115,"")</f>
        <v/>
      </c>
      <c r="I3107" s="49" t="str">
        <f>IFERROR(IF(H3107&lt;&gt;"",Belegerfassung!L3115*100,""),IF(OR(Belegerfassung!L3115="Leistung EU - Erlöse",Belegerfassung!L3115="Lieferungen EU-Erlöse",Belegerfassung!L3115="EUST",Belegerfassung!L3115="Bauleistungen 20%")=TRUE,"",MID(Belegerfassung!L3115,4,2)))</f>
        <v/>
      </c>
      <c r="J3107" s="6" t="str">
        <f>IF(A3107&lt;&gt;"",LEFT(Belegerfassung!D3115,40),"")</f>
        <v/>
      </c>
      <c r="K3107" t="str">
        <f>IF(A3107&lt;&gt;"",VLOOKUP(D3107,Abfrage!$F$2:$G$21,2,FALSE),"")</f>
        <v/>
      </c>
      <c r="L3107" s="6" t="str">
        <f>IF(Belegerfassung!H3115&lt;&gt;"",Belegerfassung!H3115,"")</f>
        <v/>
      </c>
      <c r="M3107" t="str">
        <f>IFERROR(IF(Belegerfassung!E3115&lt;&gt;"",VLOOKUP(Belegerfassung!E3115,Abfrage!$L$2:$M$15,2,),""),"")</f>
        <v/>
      </c>
      <c r="N3107" t="str">
        <f t="shared" si="145"/>
        <v/>
      </c>
      <c r="O3107" t="str">
        <f t="shared" si="146"/>
        <v/>
      </c>
      <c r="P3107" t="str">
        <f>IF(Belegerfassung!G3115&lt;&gt;"",CONCATENATE(Belegerfassung!G3115,".pdf"),"")</f>
        <v/>
      </c>
    </row>
    <row r="3108" spans="1:16">
      <c r="A3108" t="str">
        <f>IF(Belegerfassung!C3116&lt;&gt;"",0,"")</f>
        <v/>
      </c>
      <c r="B3108" t="str">
        <f>IFERROR(VLOOKUP(Belegerfassung!I3116,Konten!A:D,2,FALSE),"")</f>
        <v/>
      </c>
      <c r="C3108" t="str">
        <f>IF(A3108&lt;&gt;"",TEXT(Belegerfassung!C3116,"TT.MM.JJJJ"),"")</f>
        <v/>
      </c>
      <c r="D3108" t="str">
        <f>IFERROR(VLOOKUP(Belegerfassung!A3116,Abfrage!$E$2:$F$20,2,FALSE),"")</f>
        <v/>
      </c>
      <c r="E3108" t="str">
        <f>IF(A3108&lt;&gt;"",Belegerfassung!B3116,"")</f>
        <v/>
      </c>
      <c r="F3108" t="str">
        <f>IF(Belegerfassung!L3116="","",IF(Belegerfassung!L3116&lt;&gt;"",IF(Belegerfassung!L3116&lt;&gt;"",IF(Belegerfassung!J3116&lt;&gt;0,VLOOKUP(Belegerfassung!L3116,Abfrage!$A$2:$C$19,2,),VLOOKUP(Belegerfassung!L3116,Abfrage!$A$2:$C$19,3,)),"")))</f>
        <v/>
      </c>
      <c r="G3108" t="str">
        <f t="shared" si="144"/>
        <v/>
      </c>
      <c r="H3108" s="31" t="str">
        <f>IF(A3108&lt;&gt;"",-Belegerfassung!J3116+Belegerfassung!K3116,"")</f>
        <v/>
      </c>
      <c r="I3108" s="49" t="str">
        <f>IFERROR(IF(H3108&lt;&gt;"",Belegerfassung!L3116*100,""),IF(OR(Belegerfassung!L3116="Leistung EU - Erlöse",Belegerfassung!L3116="Lieferungen EU-Erlöse",Belegerfassung!L3116="EUST",Belegerfassung!L3116="Bauleistungen 20%")=TRUE,"",MID(Belegerfassung!L3116,4,2)))</f>
        <v/>
      </c>
      <c r="J3108" s="6" t="str">
        <f>IF(A3108&lt;&gt;"",LEFT(Belegerfassung!D3116,40),"")</f>
        <v/>
      </c>
      <c r="K3108" t="str">
        <f>IF(A3108&lt;&gt;"",VLOOKUP(D3108,Abfrage!$F$2:$G$21,2,FALSE),"")</f>
        <v/>
      </c>
      <c r="L3108" s="6" t="str">
        <f>IF(Belegerfassung!H3116&lt;&gt;"",Belegerfassung!H3116,"")</f>
        <v/>
      </c>
      <c r="M3108" t="str">
        <f>IFERROR(IF(Belegerfassung!E3116&lt;&gt;"",VLOOKUP(Belegerfassung!E3116,Abfrage!$L$2:$M$15,2,),""),"")</f>
        <v/>
      </c>
      <c r="N3108" t="str">
        <f t="shared" si="145"/>
        <v/>
      </c>
      <c r="O3108" t="str">
        <f t="shared" si="146"/>
        <v/>
      </c>
      <c r="P3108" t="str">
        <f>IF(Belegerfassung!G3116&lt;&gt;"",CONCATENATE(Belegerfassung!G3116,".pdf"),"")</f>
        <v/>
      </c>
    </row>
    <row r="3109" spans="1:16">
      <c r="A3109" t="str">
        <f>IF(Belegerfassung!C3117&lt;&gt;"",0,"")</f>
        <v/>
      </c>
      <c r="B3109" t="str">
        <f>IFERROR(VLOOKUP(Belegerfassung!I3117,Konten!A:D,2,FALSE),"")</f>
        <v/>
      </c>
      <c r="C3109" t="str">
        <f>IF(A3109&lt;&gt;"",TEXT(Belegerfassung!C3117,"TT.MM.JJJJ"),"")</f>
        <v/>
      </c>
      <c r="D3109" t="str">
        <f>IFERROR(VLOOKUP(Belegerfassung!A3117,Abfrage!$E$2:$F$20,2,FALSE),"")</f>
        <v/>
      </c>
      <c r="E3109" t="str">
        <f>IF(A3109&lt;&gt;"",Belegerfassung!B3117,"")</f>
        <v/>
      </c>
      <c r="F3109" t="str">
        <f>IF(Belegerfassung!L3117="","",IF(Belegerfassung!L3117&lt;&gt;"",IF(Belegerfassung!L3117&lt;&gt;"",IF(Belegerfassung!J3117&lt;&gt;0,VLOOKUP(Belegerfassung!L3117,Abfrage!$A$2:$C$19,2,),VLOOKUP(Belegerfassung!L3117,Abfrage!$A$2:$C$19,3,)),"")))</f>
        <v/>
      </c>
      <c r="G3109" t="str">
        <f t="shared" si="144"/>
        <v/>
      </c>
      <c r="H3109" s="31" t="str">
        <f>IF(A3109&lt;&gt;"",-Belegerfassung!J3117+Belegerfassung!K3117,"")</f>
        <v/>
      </c>
      <c r="I3109" s="49" t="str">
        <f>IFERROR(IF(H3109&lt;&gt;"",Belegerfassung!L3117*100,""),IF(OR(Belegerfassung!L3117="Leistung EU - Erlöse",Belegerfassung!L3117="Lieferungen EU-Erlöse",Belegerfassung!L3117="EUST",Belegerfassung!L3117="Bauleistungen 20%")=TRUE,"",MID(Belegerfassung!L3117,4,2)))</f>
        <v/>
      </c>
      <c r="J3109" s="6" t="str">
        <f>IF(A3109&lt;&gt;"",LEFT(Belegerfassung!D3117,40),"")</f>
        <v/>
      </c>
      <c r="K3109" t="str">
        <f>IF(A3109&lt;&gt;"",VLOOKUP(D3109,Abfrage!$F$2:$G$21,2,FALSE),"")</f>
        <v/>
      </c>
      <c r="L3109" s="6" t="str">
        <f>IF(Belegerfassung!H3117&lt;&gt;"",Belegerfassung!H3117,"")</f>
        <v/>
      </c>
      <c r="M3109" t="str">
        <f>IFERROR(IF(Belegerfassung!E3117&lt;&gt;"",VLOOKUP(Belegerfassung!E3117,Abfrage!$L$2:$M$15,2,),""),"")</f>
        <v/>
      </c>
      <c r="N3109" t="str">
        <f t="shared" si="145"/>
        <v/>
      </c>
      <c r="O3109" t="str">
        <f t="shared" si="146"/>
        <v/>
      </c>
      <c r="P3109" t="str">
        <f>IF(Belegerfassung!G3117&lt;&gt;"",CONCATENATE(Belegerfassung!G3117,".pdf"),"")</f>
        <v/>
      </c>
    </row>
    <row r="3110" spans="1:16">
      <c r="A3110" t="str">
        <f>IF(Belegerfassung!C3118&lt;&gt;"",0,"")</f>
        <v/>
      </c>
      <c r="B3110" t="str">
        <f>IFERROR(VLOOKUP(Belegerfassung!I3118,Konten!A:D,2,FALSE),"")</f>
        <v/>
      </c>
      <c r="C3110" t="str">
        <f>IF(A3110&lt;&gt;"",TEXT(Belegerfassung!C3118,"TT.MM.JJJJ"),"")</f>
        <v/>
      </c>
      <c r="D3110" t="str">
        <f>IFERROR(VLOOKUP(Belegerfassung!A3118,Abfrage!$E$2:$F$20,2,FALSE),"")</f>
        <v/>
      </c>
      <c r="E3110" t="str">
        <f>IF(A3110&lt;&gt;"",Belegerfassung!B3118,"")</f>
        <v/>
      </c>
      <c r="F3110" t="str">
        <f>IF(Belegerfassung!L3118="","",IF(Belegerfassung!L3118&lt;&gt;"",IF(Belegerfassung!L3118&lt;&gt;"",IF(Belegerfassung!J3118&lt;&gt;0,VLOOKUP(Belegerfassung!L3118,Abfrage!$A$2:$C$19,2,),VLOOKUP(Belegerfassung!L3118,Abfrage!$A$2:$C$19,3,)),"")))</f>
        <v/>
      </c>
      <c r="G3110" t="str">
        <f t="shared" si="144"/>
        <v/>
      </c>
      <c r="H3110" s="31" t="str">
        <f>IF(A3110&lt;&gt;"",-Belegerfassung!J3118+Belegerfassung!K3118,"")</f>
        <v/>
      </c>
      <c r="I3110" s="49" t="str">
        <f>IFERROR(IF(H3110&lt;&gt;"",Belegerfassung!L3118*100,""),IF(OR(Belegerfassung!L3118="Leistung EU - Erlöse",Belegerfassung!L3118="Lieferungen EU-Erlöse",Belegerfassung!L3118="EUST",Belegerfassung!L3118="Bauleistungen 20%")=TRUE,"",MID(Belegerfassung!L3118,4,2)))</f>
        <v/>
      </c>
      <c r="J3110" s="6" t="str">
        <f>IF(A3110&lt;&gt;"",LEFT(Belegerfassung!D3118,40),"")</f>
        <v/>
      </c>
      <c r="K3110" t="str">
        <f>IF(A3110&lt;&gt;"",VLOOKUP(D3110,Abfrage!$F$2:$G$21,2,FALSE),"")</f>
        <v/>
      </c>
      <c r="L3110" s="6" t="str">
        <f>IF(Belegerfassung!H3118&lt;&gt;"",Belegerfassung!H3118,"")</f>
        <v/>
      </c>
      <c r="M3110" t="str">
        <f>IFERROR(IF(Belegerfassung!E3118&lt;&gt;"",VLOOKUP(Belegerfassung!E3118,Abfrage!$L$2:$M$15,2,),""),"")</f>
        <v/>
      </c>
      <c r="N3110" t="str">
        <f t="shared" si="145"/>
        <v/>
      </c>
      <c r="O3110" t="str">
        <f t="shared" si="146"/>
        <v/>
      </c>
      <c r="P3110" t="str">
        <f>IF(Belegerfassung!G3118&lt;&gt;"",CONCATENATE(Belegerfassung!G3118,".pdf"),"")</f>
        <v/>
      </c>
    </row>
    <row r="3111" spans="1:16">
      <c r="A3111" t="str">
        <f>IF(Belegerfassung!C3119&lt;&gt;"",0,"")</f>
        <v/>
      </c>
      <c r="B3111" t="str">
        <f>IFERROR(VLOOKUP(Belegerfassung!I3119,Konten!A:D,2,FALSE),"")</f>
        <v/>
      </c>
      <c r="C3111" t="str">
        <f>IF(A3111&lt;&gt;"",TEXT(Belegerfassung!C3119,"TT.MM.JJJJ"),"")</f>
        <v/>
      </c>
      <c r="D3111" t="str">
        <f>IFERROR(VLOOKUP(Belegerfassung!A3119,Abfrage!$E$2:$F$20,2,FALSE),"")</f>
        <v/>
      </c>
      <c r="E3111" t="str">
        <f>IF(A3111&lt;&gt;"",Belegerfassung!B3119,"")</f>
        <v/>
      </c>
      <c r="F3111" t="str">
        <f>IF(Belegerfassung!L3119="","",IF(Belegerfassung!L3119&lt;&gt;"",IF(Belegerfassung!L3119&lt;&gt;"",IF(Belegerfassung!J3119&lt;&gt;0,VLOOKUP(Belegerfassung!L3119,Abfrage!$A$2:$C$19,2,),VLOOKUP(Belegerfassung!L3119,Abfrage!$A$2:$C$19,3,)),"")))</f>
        <v/>
      </c>
      <c r="G3111" t="str">
        <f t="shared" si="144"/>
        <v/>
      </c>
      <c r="H3111" s="31" t="str">
        <f>IF(A3111&lt;&gt;"",-Belegerfassung!J3119+Belegerfassung!K3119,"")</f>
        <v/>
      </c>
      <c r="I3111" s="49" t="str">
        <f>IFERROR(IF(H3111&lt;&gt;"",Belegerfassung!L3119*100,""),IF(OR(Belegerfassung!L3119="Leistung EU - Erlöse",Belegerfassung!L3119="Lieferungen EU-Erlöse",Belegerfassung!L3119="EUST",Belegerfassung!L3119="Bauleistungen 20%")=TRUE,"",MID(Belegerfassung!L3119,4,2)))</f>
        <v/>
      </c>
      <c r="J3111" s="6" t="str">
        <f>IF(A3111&lt;&gt;"",LEFT(Belegerfassung!D3119,40),"")</f>
        <v/>
      </c>
      <c r="K3111" t="str">
        <f>IF(A3111&lt;&gt;"",VLOOKUP(D3111,Abfrage!$F$2:$G$21,2,FALSE),"")</f>
        <v/>
      </c>
      <c r="L3111" s="6" t="str">
        <f>IF(Belegerfassung!H3119&lt;&gt;"",Belegerfassung!H3119,"")</f>
        <v/>
      </c>
      <c r="M3111" t="str">
        <f>IFERROR(IF(Belegerfassung!E3119&lt;&gt;"",VLOOKUP(Belegerfassung!E3119,Abfrage!$L$2:$M$15,2,),""),"")</f>
        <v/>
      </c>
      <c r="N3111" t="str">
        <f t="shared" si="145"/>
        <v/>
      </c>
      <c r="O3111" t="str">
        <f t="shared" si="146"/>
        <v/>
      </c>
      <c r="P3111" t="str">
        <f>IF(Belegerfassung!G3119&lt;&gt;"",CONCATENATE(Belegerfassung!G3119,".pdf"),"")</f>
        <v/>
      </c>
    </row>
    <row r="3112" spans="1:16">
      <c r="A3112" t="str">
        <f>IF(Belegerfassung!C3120&lt;&gt;"",0,"")</f>
        <v/>
      </c>
      <c r="B3112" t="str">
        <f>IFERROR(VLOOKUP(Belegerfassung!I3120,Konten!A:D,2,FALSE),"")</f>
        <v/>
      </c>
      <c r="C3112" t="str">
        <f>IF(A3112&lt;&gt;"",TEXT(Belegerfassung!C3120,"TT.MM.JJJJ"),"")</f>
        <v/>
      </c>
      <c r="D3112" t="str">
        <f>IFERROR(VLOOKUP(Belegerfassung!A3120,Abfrage!$E$2:$F$20,2,FALSE),"")</f>
        <v/>
      </c>
      <c r="E3112" t="str">
        <f>IF(A3112&lt;&gt;"",Belegerfassung!B3120,"")</f>
        <v/>
      </c>
      <c r="F3112" t="str">
        <f>IF(Belegerfassung!L3120="","",IF(Belegerfassung!L3120&lt;&gt;"",IF(Belegerfassung!L3120&lt;&gt;"",IF(Belegerfassung!J3120&lt;&gt;0,VLOOKUP(Belegerfassung!L3120,Abfrage!$A$2:$C$19,2,),VLOOKUP(Belegerfassung!L3120,Abfrage!$A$2:$C$19,3,)),"")))</f>
        <v/>
      </c>
      <c r="G3112" t="str">
        <f t="shared" si="144"/>
        <v/>
      </c>
      <c r="H3112" s="31" t="str">
        <f>IF(A3112&lt;&gt;"",-Belegerfassung!J3120+Belegerfassung!K3120,"")</f>
        <v/>
      </c>
      <c r="I3112" s="49" t="str">
        <f>IFERROR(IF(H3112&lt;&gt;"",Belegerfassung!L3120*100,""),IF(OR(Belegerfassung!L3120="Leistung EU - Erlöse",Belegerfassung!L3120="Lieferungen EU-Erlöse",Belegerfassung!L3120="EUST",Belegerfassung!L3120="Bauleistungen 20%")=TRUE,"",MID(Belegerfassung!L3120,4,2)))</f>
        <v/>
      </c>
      <c r="J3112" s="6" t="str">
        <f>IF(A3112&lt;&gt;"",LEFT(Belegerfassung!D3120,40),"")</f>
        <v/>
      </c>
      <c r="K3112" t="str">
        <f>IF(A3112&lt;&gt;"",VLOOKUP(D3112,Abfrage!$F$2:$G$21,2,FALSE),"")</f>
        <v/>
      </c>
      <c r="L3112" s="6" t="str">
        <f>IF(Belegerfassung!H3120&lt;&gt;"",Belegerfassung!H3120,"")</f>
        <v/>
      </c>
      <c r="M3112" t="str">
        <f>IFERROR(IF(Belegerfassung!E3120&lt;&gt;"",VLOOKUP(Belegerfassung!E3120,Abfrage!$L$2:$M$15,2,),""),"")</f>
        <v/>
      </c>
      <c r="N3112" t="str">
        <f t="shared" si="145"/>
        <v/>
      </c>
      <c r="O3112" t="str">
        <f t="shared" si="146"/>
        <v/>
      </c>
      <c r="P3112" t="str">
        <f>IF(Belegerfassung!G3120&lt;&gt;"",CONCATENATE(Belegerfassung!G3120,".pdf"),"")</f>
        <v/>
      </c>
    </row>
    <row r="3113" spans="1:16">
      <c r="A3113" t="str">
        <f>IF(Belegerfassung!C3121&lt;&gt;"",0,"")</f>
        <v/>
      </c>
      <c r="B3113" t="str">
        <f>IFERROR(VLOOKUP(Belegerfassung!I3121,Konten!A:D,2,FALSE),"")</f>
        <v/>
      </c>
      <c r="C3113" t="str">
        <f>IF(A3113&lt;&gt;"",TEXT(Belegerfassung!C3121,"TT.MM.JJJJ"),"")</f>
        <v/>
      </c>
      <c r="D3113" t="str">
        <f>IFERROR(VLOOKUP(Belegerfassung!A3121,Abfrage!$E$2:$F$20,2,FALSE),"")</f>
        <v/>
      </c>
      <c r="E3113" t="str">
        <f>IF(A3113&lt;&gt;"",Belegerfassung!B3121,"")</f>
        <v/>
      </c>
      <c r="F3113" t="str">
        <f>IF(Belegerfassung!L3121="","",IF(Belegerfassung!L3121&lt;&gt;"",IF(Belegerfassung!L3121&lt;&gt;"",IF(Belegerfassung!J3121&lt;&gt;0,VLOOKUP(Belegerfassung!L3121,Abfrage!$A$2:$C$19,2,),VLOOKUP(Belegerfassung!L3121,Abfrage!$A$2:$C$19,3,)),"")))</f>
        <v/>
      </c>
      <c r="G3113" t="str">
        <f t="shared" si="144"/>
        <v/>
      </c>
      <c r="H3113" s="31" t="str">
        <f>IF(A3113&lt;&gt;"",-Belegerfassung!J3121+Belegerfassung!K3121,"")</f>
        <v/>
      </c>
      <c r="I3113" s="49" t="str">
        <f>IFERROR(IF(H3113&lt;&gt;"",Belegerfassung!L3121*100,""),IF(OR(Belegerfassung!L3121="Leistung EU - Erlöse",Belegerfassung!L3121="Lieferungen EU-Erlöse",Belegerfassung!L3121="EUST",Belegerfassung!L3121="Bauleistungen 20%")=TRUE,"",MID(Belegerfassung!L3121,4,2)))</f>
        <v/>
      </c>
      <c r="J3113" s="6" t="str">
        <f>IF(A3113&lt;&gt;"",LEFT(Belegerfassung!D3121,40),"")</f>
        <v/>
      </c>
      <c r="K3113" t="str">
        <f>IF(A3113&lt;&gt;"",VLOOKUP(D3113,Abfrage!$F$2:$G$21,2,FALSE),"")</f>
        <v/>
      </c>
      <c r="L3113" s="6" t="str">
        <f>IF(Belegerfassung!H3121&lt;&gt;"",Belegerfassung!H3121,"")</f>
        <v/>
      </c>
      <c r="M3113" t="str">
        <f>IFERROR(IF(Belegerfassung!E3121&lt;&gt;"",VLOOKUP(Belegerfassung!E3121,Abfrage!$L$2:$M$15,2,),""),"")</f>
        <v/>
      </c>
      <c r="N3113" t="str">
        <f t="shared" si="145"/>
        <v/>
      </c>
      <c r="O3113" t="str">
        <f t="shared" si="146"/>
        <v/>
      </c>
      <c r="P3113" t="str">
        <f>IF(Belegerfassung!G3121&lt;&gt;"",CONCATENATE(Belegerfassung!G3121,".pdf"),"")</f>
        <v/>
      </c>
    </row>
    <row r="3114" spans="1:16">
      <c r="A3114" t="str">
        <f>IF(Belegerfassung!C3122&lt;&gt;"",0,"")</f>
        <v/>
      </c>
      <c r="B3114" t="str">
        <f>IFERROR(VLOOKUP(Belegerfassung!I3122,Konten!A:D,2,FALSE),"")</f>
        <v/>
      </c>
      <c r="C3114" t="str">
        <f>IF(A3114&lt;&gt;"",TEXT(Belegerfassung!C3122,"TT.MM.JJJJ"),"")</f>
        <v/>
      </c>
      <c r="D3114" t="str">
        <f>IFERROR(VLOOKUP(Belegerfassung!A3122,Abfrage!$E$2:$F$20,2,FALSE),"")</f>
        <v/>
      </c>
      <c r="E3114" t="str">
        <f>IF(A3114&lt;&gt;"",Belegerfassung!B3122,"")</f>
        <v/>
      </c>
      <c r="F3114" t="str">
        <f>IF(Belegerfassung!L3122="","",IF(Belegerfassung!L3122&lt;&gt;"",IF(Belegerfassung!L3122&lt;&gt;"",IF(Belegerfassung!J3122&lt;&gt;0,VLOOKUP(Belegerfassung!L3122,Abfrage!$A$2:$C$19,2,),VLOOKUP(Belegerfassung!L3122,Abfrage!$A$2:$C$19,3,)),"")))</f>
        <v/>
      </c>
      <c r="G3114" t="str">
        <f t="shared" si="144"/>
        <v/>
      </c>
      <c r="H3114" s="31" t="str">
        <f>IF(A3114&lt;&gt;"",-Belegerfassung!J3122+Belegerfassung!K3122,"")</f>
        <v/>
      </c>
      <c r="I3114" s="49" t="str">
        <f>IFERROR(IF(H3114&lt;&gt;"",Belegerfassung!L3122*100,""),IF(OR(Belegerfassung!L3122="Leistung EU - Erlöse",Belegerfassung!L3122="Lieferungen EU-Erlöse",Belegerfassung!L3122="EUST",Belegerfassung!L3122="Bauleistungen 20%")=TRUE,"",MID(Belegerfassung!L3122,4,2)))</f>
        <v/>
      </c>
      <c r="J3114" s="6" t="str">
        <f>IF(A3114&lt;&gt;"",LEFT(Belegerfassung!D3122,40),"")</f>
        <v/>
      </c>
      <c r="K3114" t="str">
        <f>IF(A3114&lt;&gt;"",VLOOKUP(D3114,Abfrage!$F$2:$G$21,2,FALSE),"")</f>
        <v/>
      </c>
      <c r="L3114" s="6" t="str">
        <f>IF(Belegerfassung!H3122&lt;&gt;"",Belegerfassung!H3122,"")</f>
        <v/>
      </c>
      <c r="M3114" t="str">
        <f>IFERROR(IF(Belegerfassung!E3122&lt;&gt;"",VLOOKUP(Belegerfassung!E3122,Abfrage!$L$2:$M$15,2,),""),"")</f>
        <v/>
      </c>
      <c r="N3114" t="str">
        <f t="shared" si="145"/>
        <v/>
      </c>
      <c r="O3114" t="str">
        <f t="shared" si="146"/>
        <v/>
      </c>
      <c r="P3114" t="str">
        <f>IF(Belegerfassung!G3122&lt;&gt;"",CONCATENATE(Belegerfassung!G3122,".pdf"),"")</f>
        <v/>
      </c>
    </row>
    <row r="3115" spans="1:16">
      <c r="A3115" t="str">
        <f>IF(Belegerfassung!C3123&lt;&gt;"",0,"")</f>
        <v/>
      </c>
      <c r="B3115" t="str">
        <f>IFERROR(VLOOKUP(Belegerfassung!I3123,Konten!A:D,2,FALSE),"")</f>
        <v/>
      </c>
      <c r="C3115" t="str">
        <f>IF(A3115&lt;&gt;"",TEXT(Belegerfassung!C3123,"TT.MM.JJJJ"),"")</f>
        <v/>
      </c>
      <c r="D3115" t="str">
        <f>IFERROR(VLOOKUP(Belegerfassung!A3123,Abfrage!$E$2:$F$20,2,FALSE),"")</f>
        <v/>
      </c>
      <c r="E3115" t="str">
        <f>IF(A3115&lt;&gt;"",Belegerfassung!B3123,"")</f>
        <v/>
      </c>
      <c r="F3115" t="str">
        <f>IF(Belegerfassung!L3123="","",IF(Belegerfassung!L3123&lt;&gt;"",IF(Belegerfassung!L3123&lt;&gt;"",IF(Belegerfassung!J3123&lt;&gt;0,VLOOKUP(Belegerfassung!L3123,Abfrage!$A$2:$C$19,2,),VLOOKUP(Belegerfassung!L3123,Abfrage!$A$2:$C$19,3,)),"")))</f>
        <v/>
      </c>
      <c r="G3115" t="str">
        <f t="shared" si="144"/>
        <v/>
      </c>
      <c r="H3115" s="31" t="str">
        <f>IF(A3115&lt;&gt;"",-Belegerfassung!J3123+Belegerfassung!K3123,"")</f>
        <v/>
      </c>
      <c r="I3115" s="49" t="str">
        <f>IFERROR(IF(H3115&lt;&gt;"",Belegerfassung!L3123*100,""),IF(OR(Belegerfassung!L3123="Leistung EU - Erlöse",Belegerfassung!L3123="Lieferungen EU-Erlöse",Belegerfassung!L3123="EUST",Belegerfassung!L3123="Bauleistungen 20%")=TRUE,"",MID(Belegerfassung!L3123,4,2)))</f>
        <v/>
      </c>
      <c r="J3115" s="6" t="str">
        <f>IF(A3115&lt;&gt;"",LEFT(Belegerfassung!D3123,40),"")</f>
        <v/>
      </c>
      <c r="K3115" t="str">
        <f>IF(A3115&lt;&gt;"",VLOOKUP(D3115,Abfrage!$F$2:$G$21,2,FALSE),"")</f>
        <v/>
      </c>
      <c r="L3115" s="6" t="str">
        <f>IF(Belegerfassung!H3123&lt;&gt;"",Belegerfassung!H3123,"")</f>
        <v/>
      </c>
      <c r="M3115" t="str">
        <f>IFERROR(IF(Belegerfassung!E3123&lt;&gt;"",VLOOKUP(Belegerfassung!E3123,Abfrage!$L$2:$M$15,2,),""),"")</f>
        <v/>
      </c>
      <c r="N3115" t="str">
        <f t="shared" si="145"/>
        <v/>
      </c>
      <c r="O3115" t="str">
        <f t="shared" si="146"/>
        <v/>
      </c>
      <c r="P3115" t="str">
        <f>IF(Belegerfassung!G3123&lt;&gt;"",CONCATENATE(Belegerfassung!G3123,".pdf"),"")</f>
        <v/>
      </c>
    </row>
    <row r="3116" spans="1:16">
      <c r="A3116" t="str">
        <f>IF(Belegerfassung!C3124&lt;&gt;"",0,"")</f>
        <v/>
      </c>
      <c r="B3116" t="str">
        <f>IFERROR(VLOOKUP(Belegerfassung!I3124,Konten!A:D,2,FALSE),"")</f>
        <v/>
      </c>
      <c r="C3116" t="str">
        <f>IF(A3116&lt;&gt;"",TEXT(Belegerfassung!C3124,"TT.MM.JJJJ"),"")</f>
        <v/>
      </c>
      <c r="D3116" t="str">
        <f>IFERROR(VLOOKUP(Belegerfassung!A3124,Abfrage!$E$2:$F$20,2,FALSE),"")</f>
        <v/>
      </c>
      <c r="E3116" t="str">
        <f>IF(A3116&lt;&gt;"",Belegerfassung!B3124,"")</f>
        <v/>
      </c>
      <c r="F3116" t="str">
        <f>IF(Belegerfassung!L3124="","",IF(Belegerfassung!L3124&lt;&gt;"",IF(Belegerfassung!L3124&lt;&gt;"",IF(Belegerfassung!J3124&lt;&gt;0,VLOOKUP(Belegerfassung!L3124,Abfrage!$A$2:$C$19,2,),VLOOKUP(Belegerfassung!L3124,Abfrage!$A$2:$C$19,3,)),"")))</f>
        <v/>
      </c>
      <c r="G3116" t="str">
        <f t="shared" si="144"/>
        <v/>
      </c>
      <c r="H3116" s="31" t="str">
        <f>IF(A3116&lt;&gt;"",-Belegerfassung!J3124+Belegerfassung!K3124,"")</f>
        <v/>
      </c>
      <c r="I3116" s="49" t="str">
        <f>IFERROR(IF(H3116&lt;&gt;"",Belegerfassung!L3124*100,""),IF(OR(Belegerfassung!L3124="Leistung EU - Erlöse",Belegerfassung!L3124="Lieferungen EU-Erlöse",Belegerfassung!L3124="EUST",Belegerfassung!L3124="Bauleistungen 20%")=TRUE,"",MID(Belegerfassung!L3124,4,2)))</f>
        <v/>
      </c>
      <c r="J3116" s="6" t="str">
        <f>IF(A3116&lt;&gt;"",LEFT(Belegerfassung!D3124,40),"")</f>
        <v/>
      </c>
      <c r="K3116" t="str">
        <f>IF(A3116&lt;&gt;"",VLOOKUP(D3116,Abfrage!$F$2:$G$21,2,FALSE),"")</f>
        <v/>
      </c>
      <c r="L3116" s="6" t="str">
        <f>IF(Belegerfassung!H3124&lt;&gt;"",Belegerfassung!H3124,"")</f>
        <v/>
      </c>
      <c r="M3116" t="str">
        <f>IFERROR(IF(Belegerfassung!E3124&lt;&gt;"",VLOOKUP(Belegerfassung!E3124,Abfrage!$L$2:$M$15,2,),""),"")</f>
        <v/>
      </c>
      <c r="N3116" t="str">
        <f t="shared" si="145"/>
        <v/>
      </c>
      <c r="O3116" t="str">
        <f t="shared" si="146"/>
        <v/>
      </c>
      <c r="P3116" t="str">
        <f>IF(Belegerfassung!G3124&lt;&gt;"",CONCATENATE(Belegerfassung!G3124,".pdf"),"")</f>
        <v/>
      </c>
    </row>
    <row r="3117" spans="1:16">
      <c r="A3117" t="str">
        <f>IF(Belegerfassung!C3125&lt;&gt;"",0,"")</f>
        <v/>
      </c>
      <c r="B3117" t="str">
        <f>IFERROR(VLOOKUP(Belegerfassung!I3125,Konten!A:D,2,FALSE),"")</f>
        <v/>
      </c>
      <c r="C3117" t="str">
        <f>IF(A3117&lt;&gt;"",TEXT(Belegerfassung!C3125,"TT.MM.JJJJ"),"")</f>
        <v/>
      </c>
      <c r="D3117" t="str">
        <f>IFERROR(VLOOKUP(Belegerfassung!A3125,Abfrage!$E$2:$F$20,2,FALSE),"")</f>
        <v/>
      </c>
      <c r="E3117" t="str">
        <f>IF(A3117&lt;&gt;"",Belegerfassung!B3125,"")</f>
        <v/>
      </c>
      <c r="F3117" t="str">
        <f>IF(Belegerfassung!L3125="","",IF(Belegerfassung!L3125&lt;&gt;"",IF(Belegerfassung!L3125&lt;&gt;"",IF(Belegerfassung!J3125&lt;&gt;0,VLOOKUP(Belegerfassung!L3125,Abfrage!$A$2:$C$19,2,),VLOOKUP(Belegerfassung!L3125,Abfrage!$A$2:$C$19,3,)),"")))</f>
        <v/>
      </c>
      <c r="G3117" t="str">
        <f t="shared" si="144"/>
        <v/>
      </c>
      <c r="H3117" s="31" t="str">
        <f>IF(A3117&lt;&gt;"",-Belegerfassung!J3125+Belegerfassung!K3125,"")</f>
        <v/>
      </c>
      <c r="I3117" s="49" t="str">
        <f>IFERROR(IF(H3117&lt;&gt;"",Belegerfassung!L3125*100,""),IF(OR(Belegerfassung!L3125="Leistung EU - Erlöse",Belegerfassung!L3125="Lieferungen EU-Erlöse",Belegerfassung!L3125="EUST",Belegerfassung!L3125="Bauleistungen 20%")=TRUE,"",MID(Belegerfassung!L3125,4,2)))</f>
        <v/>
      </c>
      <c r="J3117" s="6" t="str">
        <f>IF(A3117&lt;&gt;"",LEFT(Belegerfassung!D3125,40),"")</f>
        <v/>
      </c>
      <c r="K3117" t="str">
        <f>IF(A3117&lt;&gt;"",VLOOKUP(D3117,Abfrage!$F$2:$G$21,2,FALSE),"")</f>
        <v/>
      </c>
      <c r="L3117" s="6" t="str">
        <f>IF(Belegerfassung!H3125&lt;&gt;"",Belegerfassung!H3125,"")</f>
        <v/>
      </c>
      <c r="M3117" t="str">
        <f>IFERROR(IF(Belegerfassung!E3125&lt;&gt;"",VLOOKUP(Belegerfassung!E3125,Abfrage!$L$2:$M$15,2,),""),"")</f>
        <v/>
      </c>
      <c r="N3117" t="str">
        <f t="shared" si="145"/>
        <v/>
      </c>
      <c r="O3117" t="str">
        <f t="shared" si="146"/>
        <v/>
      </c>
      <c r="P3117" t="str">
        <f>IF(Belegerfassung!G3125&lt;&gt;"",CONCATENATE(Belegerfassung!G3125,".pdf"),"")</f>
        <v/>
      </c>
    </row>
    <row r="3118" spans="1:16">
      <c r="A3118" t="str">
        <f>IF(Belegerfassung!C3126&lt;&gt;"",0,"")</f>
        <v/>
      </c>
      <c r="B3118" t="str">
        <f>IFERROR(VLOOKUP(Belegerfassung!I3126,Konten!A:D,2,FALSE),"")</f>
        <v/>
      </c>
      <c r="C3118" t="str">
        <f>IF(A3118&lt;&gt;"",TEXT(Belegerfassung!C3126,"TT.MM.JJJJ"),"")</f>
        <v/>
      </c>
      <c r="D3118" t="str">
        <f>IFERROR(VLOOKUP(Belegerfassung!A3126,Abfrage!$E$2:$F$20,2,FALSE),"")</f>
        <v/>
      </c>
      <c r="E3118" t="str">
        <f>IF(A3118&lt;&gt;"",Belegerfassung!B3126,"")</f>
        <v/>
      </c>
      <c r="F3118" t="str">
        <f>IF(Belegerfassung!L3126="","",IF(Belegerfassung!L3126&lt;&gt;"",IF(Belegerfassung!L3126&lt;&gt;"",IF(Belegerfassung!J3126&lt;&gt;0,VLOOKUP(Belegerfassung!L3126,Abfrage!$A$2:$C$19,2,),VLOOKUP(Belegerfassung!L3126,Abfrage!$A$2:$C$19,3,)),"")))</f>
        <v/>
      </c>
      <c r="G3118" t="str">
        <f t="shared" si="144"/>
        <v/>
      </c>
      <c r="H3118" s="31" t="str">
        <f>IF(A3118&lt;&gt;"",-Belegerfassung!J3126+Belegerfassung!K3126,"")</f>
        <v/>
      </c>
      <c r="I3118" s="49" t="str">
        <f>IFERROR(IF(H3118&lt;&gt;"",Belegerfassung!L3126*100,""),IF(OR(Belegerfassung!L3126="Leistung EU - Erlöse",Belegerfassung!L3126="Lieferungen EU-Erlöse",Belegerfassung!L3126="EUST",Belegerfassung!L3126="Bauleistungen 20%")=TRUE,"",MID(Belegerfassung!L3126,4,2)))</f>
        <v/>
      </c>
      <c r="J3118" s="6" t="str">
        <f>IF(A3118&lt;&gt;"",LEFT(Belegerfassung!D3126,40),"")</f>
        <v/>
      </c>
      <c r="K3118" t="str">
        <f>IF(A3118&lt;&gt;"",VLOOKUP(D3118,Abfrage!$F$2:$G$21,2,FALSE),"")</f>
        <v/>
      </c>
      <c r="L3118" s="6" t="str">
        <f>IF(Belegerfassung!H3126&lt;&gt;"",Belegerfassung!H3126,"")</f>
        <v/>
      </c>
      <c r="M3118" t="str">
        <f>IFERROR(IF(Belegerfassung!E3126&lt;&gt;"",VLOOKUP(Belegerfassung!E3126,Abfrage!$L$2:$M$15,2,),""),"")</f>
        <v/>
      </c>
      <c r="N3118" t="str">
        <f t="shared" si="145"/>
        <v/>
      </c>
      <c r="O3118" t="str">
        <f t="shared" si="146"/>
        <v/>
      </c>
      <c r="P3118" t="str">
        <f>IF(Belegerfassung!G3126&lt;&gt;"",CONCATENATE(Belegerfassung!G3126,".pdf"),"")</f>
        <v/>
      </c>
    </row>
    <row r="3119" spans="1:16">
      <c r="A3119" t="str">
        <f>IF(Belegerfassung!C3127&lt;&gt;"",0,"")</f>
        <v/>
      </c>
      <c r="B3119" t="str">
        <f>IFERROR(VLOOKUP(Belegerfassung!I3127,Konten!A:D,2,FALSE),"")</f>
        <v/>
      </c>
      <c r="C3119" t="str">
        <f>IF(A3119&lt;&gt;"",TEXT(Belegerfassung!C3127,"TT.MM.JJJJ"),"")</f>
        <v/>
      </c>
      <c r="D3119" t="str">
        <f>IFERROR(VLOOKUP(Belegerfassung!A3127,Abfrage!$E$2:$F$20,2,FALSE),"")</f>
        <v/>
      </c>
      <c r="E3119" t="str">
        <f>IF(A3119&lt;&gt;"",Belegerfassung!B3127,"")</f>
        <v/>
      </c>
      <c r="F3119" t="str">
        <f>IF(Belegerfassung!L3127="","",IF(Belegerfassung!L3127&lt;&gt;"",IF(Belegerfassung!L3127&lt;&gt;"",IF(Belegerfassung!J3127&lt;&gt;0,VLOOKUP(Belegerfassung!L3127,Abfrage!$A$2:$C$19,2,),VLOOKUP(Belegerfassung!L3127,Abfrage!$A$2:$C$19,3,)),"")))</f>
        <v/>
      </c>
      <c r="G3119" t="str">
        <f t="shared" si="144"/>
        <v/>
      </c>
      <c r="H3119" s="31" t="str">
        <f>IF(A3119&lt;&gt;"",-Belegerfassung!J3127+Belegerfassung!K3127,"")</f>
        <v/>
      </c>
      <c r="I3119" s="49" t="str">
        <f>IFERROR(IF(H3119&lt;&gt;"",Belegerfassung!L3127*100,""),IF(OR(Belegerfassung!L3127="Leistung EU - Erlöse",Belegerfassung!L3127="Lieferungen EU-Erlöse",Belegerfassung!L3127="EUST",Belegerfassung!L3127="Bauleistungen 20%")=TRUE,"",MID(Belegerfassung!L3127,4,2)))</f>
        <v/>
      </c>
      <c r="J3119" s="6" t="str">
        <f>IF(A3119&lt;&gt;"",LEFT(Belegerfassung!D3127,40),"")</f>
        <v/>
      </c>
      <c r="K3119" t="str">
        <f>IF(A3119&lt;&gt;"",VLOOKUP(D3119,Abfrage!$F$2:$G$21,2,FALSE),"")</f>
        <v/>
      </c>
      <c r="L3119" s="6" t="str">
        <f>IF(Belegerfassung!H3127&lt;&gt;"",Belegerfassung!H3127,"")</f>
        <v/>
      </c>
      <c r="M3119" t="str">
        <f>IFERROR(IF(Belegerfassung!E3127&lt;&gt;"",VLOOKUP(Belegerfassung!E3127,Abfrage!$L$2:$M$15,2,),""),"")</f>
        <v/>
      </c>
      <c r="N3119" t="str">
        <f t="shared" si="145"/>
        <v/>
      </c>
      <c r="O3119" t="str">
        <f t="shared" si="146"/>
        <v/>
      </c>
      <c r="P3119" t="str">
        <f>IF(Belegerfassung!G3127&lt;&gt;"",CONCATENATE(Belegerfassung!G3127,".pdf"),"")</f>
        <v/>
      </c>
    </row>
    <row r="3120" spans="1:16">
      <c r="A3120" t="str">
        <f>IF(Belegerfassung!C3128&lt;&gt;"",0,"")</f>
        <v/>
      </c>
      <c r="B3120" t="str">
        <f>IFERROR(VLOOKUP(Belegerfassung!I3128,Konten!A:D,2,FALSE),"")</f>
        <v/>
      </c>
      <c r="C3120" t="str">
        <f>IF(A3120&lt;&gt;"",TEXT(Belegerfassung!C3128,"TT.MM.JJJJ"),"")</f>
        <v/>
      </c>
      <c r="D3120" t="str">
        <f>IFERROR(VLOOKUP(Belegerfassung!A3128,Abfrage!$E$2:$F$20,2,FALSE),"")</f>
        <v/>
      </c>
      <c r="E3120" t="str">
        <f>IF(A3120&lt;&gt;"",Belegerfassung!B3128,"")</f>
        <v/>
      </c>
      <c r="F3120" t="str">
        <f>IF(Belegerfassung!L3128="","",IF(Belegerfassung!L3128&lt;&gt;"",IF(Belegerfassung!L3128&lt;&gt;"",IF(Belegerfassung!J3128&lt;&gt;0,VLOOKUP(Belegerfassung!L3128,Abfrage!$A$2:$C$19,2,),VLOOKUP(Belegerfassung!L3128,Abfrage!$A$2:$C$19,3,)),"")))</f>
        <v/>
      </c>
      <c r="G3120" t="str">
        <f t="shared" si="144"/>
        <v/>
      </c>
      <c r="H3120" s="31" t="str">
        <f>IF(A3120&lt;&gt;"",-Belegerfassung!J3128+Belegerfassung!K3128,"")</f>
        <v/>
      </c>
      <c r="I3120" s="49" t="str">
        <f>IFERROR(IF(H3120&lt;&gt;"",Belegerfassung!L3128*100,""),IF(OR(Belegerfassung!L3128="Leistung EU - Erlöse",Belegerfassung!L3128="Lieferungen EU-Erlöse",Belegerfassung!L3128="EUST",Belegerfassung!L3128="Bauleistungen 20%")=TRUE,"",MID(Belegerfassung!L3128,4,2)))</f>
        <v/>
      </c>
      <c r="J3120" s="6" t="str">
        <f>IF(A3120&lt;&gt;"",LEFT(Belegerfassung!D3128,40),"")</f>
        <v/>
      </c>
      <c r="K3120" t="str">
        <f>IF(A3120&lt;&gt;"",VLOOKUP(D3120,Abfrage!$F$2:$G$21,2,FALSE),"")</f>
        <v/>
      </c>
      <c r="L3120" s="6" t="str">
        <f>IF(Belegerfassung!H3128&lt;&gt;"",Belegerfassung!H3128,"")</f>
        <v/>
      </c>
      <c r="M3120" t="str">
        <f>IFERROR(IF(Belegerfassung!E3128&lt;&gt;"",VLOOKUP(Belegerfassung!E3128,Abfrage!$L$2:$M$15,2,),""),"")</f>
        <v/>
      </c>
      <c r="N3120" t="str">
        <f t="shared" si="145"/>
        <v/>
      </c>
      <c r="O3120" t="str">
        <f t="shared" si="146"/>
        <v/>
      </c>
      <c r="P3120" t="str">
        <f>IF(Belegerfassung!G3128&lt;&gt;"",CONCATENATE(Belegerfassung!G3128,".pdf"),"")</f>
        <v/>
      </c>
    </row>
    <row r="3121" spans="1:16">
      <c r="A3121" t="str">
        <f>IF(Belegerfassung!C3129&lt;&gt;"",0,"")</f>
        <v/>
      </c>
      <c r="B3121" t="str">
        <f>IFERROR(VLOOKUP(Belegerfassung!I3129,Konten!A:D,2,FALSE),"")</f>
        <v/>
      </c>
      <c r="C3121" t="str">
        <f>IF(A3121&lt;&gt;"",TEXT(Belegerfassung!C3129,"TT.MM.JJJJ"),"")</f>
        <v/>
      </c>
      <c r="D3121" t="str">
        <f>IFERROR(VLOOKUP(Belegerfassung!A3129,Abfrage!$E$2:$F$20,2,FALSE),"")</f>
        <v/>
      </c>
      <c r="E3121" t="str">
        <f>IF(A3121&lt;&gt;"",Belegerfassung!B3129,"")</f>
        <v/>
      </c>
      <c r="F3121" t="str">
        <f>IF(Belegerfassung!L3129="","",IF(Belegerfassung!L3129&lt;&gt;"",IF(Belegerfassung!L3129&lt;&gt;"",IF(Belegerfassung!J3129&lt;&gt;0,VLOOKUP(Belegerfassung!L3129,Abfrage!$A$2:$C$19,2,),VLOOKUP(Belegerfassung!L3129,Abfrage!$A$2:$C$19,3,)),"")))</f>
        <v/>
      </c>
      <c r="G3121" t="str">
        <f t="shared" si="144"/>
        <v/>
      </c>
      <c r="H3121" s="31" t="str">
        <f>IF(A3121&lt;&gt;"",-Belegerfassung!J3129+Belegerfassung!K3129,"")</f>
        <v/>
      </c>
      <c r="I3121" s="49" t="str">
        <f>IFERROR(IF(H3121&lt;&gt;"",Belegerfassung!L3129*100,""),IF(OR(Belegerfassung!L3129="Leistung EU - Erlöse",Belegerfassung!L3129="Lieferungen EU-Erlöse",Belegerfassung!L3129="EUST",Belegerfassung!L3129="Bauleistungen 20%")=TRUE,"",MID(Belegerfassung!L3129,4,2)))</f>
        <v/>
      </c>
      <c r="J3121" s="6" t="str">
        <f>IF(A3121&lt;&gt;"",LEFT(Belegerfassung!D3129,40),"")</f>
        <v/>
      </c>
      <c r="K3121" t="str">
        <f>IF(A3121&lt;&gt;"",VLOOKUP(D3121,Abfrage!$F$2:$G$21,2,FALSE),"")</f>
        <v/>
      </c>
      <c r="L3121" s="6" t="str">
        <f>IF(Belegerfassung!H3129&lt;&gt;"",Belegerfassung!H3129,"")</f>
        <v/>
      </c>
      <c r="M3121" t="str">
        <f>IFERROR(IF(Belegerfassung!E3129&lt;&gt;"",VLOOKUP(Belegerfassung!E3129,Abfrage!$L$2:$M$15,2,),""),"")</f>
        <v/>
      </c>
      <c r="N3121" t="str">
        <f t="shared" si="145"/>
        <v/>
      </c>
      <c r="O3121" t="str">
        <f t="shared" si="146"/>
        <v/>
      </c>
      <c r="P3121" t="str">
        <f>IF(Belegerfassung!G3129&lt;&gt;"",CONCATENATE(Belegerfassung!G3129,".pdf"),"")</f>
        <v/>
      </c>
    </row>
    <row r="3122" spans="1:16">
      <c r="A3122" t="str">
        <f>IF(Belegerfassung!C3130&lt;&gt;"",0,"")</f>
        <v/>
      </c>
      <c r="B3122" t="str">
        <f>IFERROR(VLOOKUP(Belegerfassung!I3130,Konten!A:D,2,FALSE),"")</f>
        <v/>
      </c>
      <c r="C3122" t="str">
        <f>IF(A3122&lt;&gt;"",TEXT(Belegerfassung!C3130,"TT.MM.JJJJ"),"")</f>
        <v/>
      </c>
      <c r="D3122" t="str">
        <f>IFERROR(VLOOKUP(Belegerfassung!A3130,Abfrage!$E$2:$F$20,2,FALSE),"")</f>
        <v/>
      </c>
      <c r="E3122" t="str">
        <f>IF(A3122&lt;&gt;"",Belegerfassung!B3130,"")</f>
        <v/>
      </c>
      <c r="F3122" t="str">
        <f>IF(Belegerfassung!L3130="","",IF(Belegerfassung!L3130&lt;&gt;"",IF(Belegerfassung!L3130&lt;&gt;"",IF(Belegerfassung!J3130&lt;&gt;0,VLOOKUP(Belegerfassung!L3130,Abfrage!$A$2:$C$19,2,),VLOOKUP(Belegerfassung!L3130,Abfrage!$A$2:$C$19,3,)),"")))</f>
        <v/>
      </c>
      <c r="G3122" t="str">
        <f t="shared" si="144"/>
        <v/>
      </c>
      <c r="H3122" s="31" t="str">
        <f>IF(A3122&lt;&gt;"",-Belegerfassung!J3130+Belegerfassung!K3130,"")</f>
        <v/>
      </c>
      <c r="I3122" s="49" t="str">
        <f>IFERROR(IF(H3122&lt;&gt;"",Belegerfassung!L3130*100,""),IF(OR(Belegerfassung!L3130="Leistung EU - Erlöse",Belegerfassung!L3130="Lieferungen EU-Erlöse",Belegerfassung!L3130="EUST",Belegerfassung!L3130="Bauleistungen 20%")=TRUE,"",MID(Belegerfassung!L3130,4,2)))</f>
        <v/>
      </c>
      <c r="J3122" s="6" t="str">
        <f>IF(A3122&lt;&gt;"",LEFT(Belegerfassung!D3130,40),"")</f>
        <v/>
      </c>
      <c r="K3122" t="str">
        <f>IF(A3122&lt;&gt;"",VLOOKUP(D3122,Abfrage!$F$2:$G$21,2,FALSE),"")</f>
        <v/>
      </c>
      <c r="L3122" s="6" t="str">
        <f>IF(Belegerfassung!H3130&lt;&gt;"",Belegerfassung!H3130,"")</f>
        <v/>
      </c>
      <c r="M3122" t="str">
        <f>IFERROR(IF(Belegerfassung!E3130&lt;&gt;"",VLOOKUP(Belegerfassung!E3130,Abfrage!$L$2:$M$15,2,),""),"")</f>
        <v/>
      </c>
      <c r="N3122" t="str">
        <f t="shared" si="145"/>
        <v/>
      </c>
      <c r="O3122" t="str">
        <f t="shared" si="146"/>
        <v/>
      </c>
      <c r="P3122" t="str">
        <f>IF(Belegerfassung!G3130&lt;&gt;"",CONCATENATE(Belegerfassung!G3130,".pdf"),"")</f>
        <v/>
      </c>
    </row>
    <row r="3123" spans="1:16">
      <c r="A3123" t="str">
        <f>IF(Belegerfassung!C3131&lt;&gt;"",0,"")</f>
        <v/>
      </c>
      <c r="B3123" t="str">
        <f>IFERROR(VLOOKUP(Belegerfassung!I3131,Konten!A:D,2,FALSE),"")</f>
        <v/>
      </c>
      <c r="C3123" t="str">
        <f>IF(A3123&lt;&gt;"",TEXT(Belegerfassung!C3131,"TT.MM.JJJJ"),"")</f>
        <v/>
      </c>
      <c r="D3123" t="str">
        <f>IFERROR(VLOOKUP(Belegerfassung!A3131,Abfrage!$E$2:$F$20,2,FALSE),"")</f>
        <v/>
      </c>
      <c r="E3123" t="str">
        <f>IF(A3123&lt;&gt;"",Belegerfassung!B3131,"")</f>
        <v/>
      </c>
      <c r="F3123" t="str">
        <f>IF(Belegerfassung!L3131="","",IF(Belegerfassung!L3131&lt;&gt;"",IF(Belegerfassung!L3131&lt;&gt;"",IF(Belegerfassung!J3131&lt;&gt;0,VLOOKUP(Belegerfassung!L3131,Abfrage!$A$2:$C$19,2,),VLOOKUP(Belegerfassung!L3131,Abfrage!$A$2:$C$19,3,)),"")))</f>
        <v/>
      </c>
      <c r="G3123" t="str">
        <f t="shared" si="144"/>
        <v/>
      </c>
      <c r="H3123" s="31" t="str">
        <f>IF(A3123&lt;&gt;"",-Belegerfassung!J3131+Belegerfassung!K3131,"")</f>
        <v/>
      </c>
      <c r="I3123" s="49" t="str">
        <f>IFERROR(IF(H3123&lt;&gt;"",Belegerfassung!L3131*100,""),IF(OR(Belegerfassung!L3131="Leistung EU - Erlöse",Belegerfassung!L3131="Lieferungen EU-Erlöse",Belegerfassung!L3131="EUST",Belegerfassung!L3131="Bauleistungen 20%")=TRUE,"",MID(Belegerfassung!L3131,4,2)))</f>
        <v/>
      </c>
      <c r="J3123" s="6" t="str">
        <f>IF(A3123&lt;&gt;"",LEFT(Belegerfassung!D3131,40),"")</f>
        <v/>
      </c>
      <c r="K3123" t="str">
        <f>IF(A3123&lt;&gt;"",VLOOKUP(D3123,Abfrage!$F$2:$G$21,2,FALSE),"")</f>
        <v/>
      </c>
      <c r="L3123" s="6" t="str">
        <f>IF(Belegerfassung!H3131&lt;&gt;"",Belegerfassung!H3131,"")</f>
        <v/>
      </c>
      <c r="M3123" t="str">
        <f>IFERROR(IF(Belegerfassung!E3131&lt;&gt;"",VLOOKUP(Belegerfassung!E3131,Abfrage!$L$2:$M$15,2,),""),"")</f>
        <v/>
      </c>
      <c r="N3123" t="str">
        <f t="shared" si="145"/>
        <v/>
      </c>
      <c r="O3123" t="str">
        <f t="shared" si="146"/>
        <v/>
      </c>
      <c r="P3123" t="str">
        <f>IF(Belegerfassung!G3131&lt;&gt;"",CONCATENATE(Belegerfassung!G3131,".pdf"),"")</f>
        <v/>
      </c>
    </row>
    <row r="3124" spans="1:16">
      <c r="A3124" t="str">
        <f>IF(Belegerfassung!C3132&lt;&gt;"",0,"")</f>
        <v/>
      </c>
      <c r="B3124" t="str">
        <f>IFERROR(VLOOKUP(Belegerfassung!I3132,Konten!A:D,2,FALSE),"")</f>
        <v/>
      </c>
      <c r="C3124" t="str">
        <f>IF(A3124&lt;&gt;"",TEXT(Belegerfassung!C3132,"TT.MM.JJJJ"),"")</f>
        <v/>
      </c>
      <c r="D3124" t="str">
        <f>IFERROR(VLOOKUP(Belegerfassung!A3132,Abfrage!$E$2:$F$20,2,FALSE),"")</f>
        <v/>
      </c>
      <c r="E3124" t="str">
        <f>IF(A3124&lt;&gt;"",Belegerfassung!B3132,"")</f>
        <v/>
      </c>
      <c r="F3124" t="str">
        <f>IF(Belegerfassung!L3132="","",IF(Belegerfassung!L3132&lt;&gt;"",IF(Belegerfassung!L3132&lt;&gt;"",IF(Belegerfassung!J3132&lt;&gt;0,VLOOKUP(Belegerfassung!L3132,Abfrage!$A$2:$C$19,2,),VLOOKUP(Belegerfassung!L3132,Abfrage!$A$2:$C$19,3,)),"")))</f>
        <v/>
      </c>
      <c r="G3124" t="str">
        <f t="shared" si="144"/>
        <v/>
      </c>
      <c r="H3124" s="31" t="str">
        <f>IF(A3124&lt;&gt;"",-Belegerfassung!J3132+Belegerfassung!K3132,"")</f>
        <v/>
      </c>
      <c r="I3124" s="49" t="str">
        <f>IFERROR(IF(H3124&lt;&gt;"",Belegerfassung!L3132*100,""),IF(OR(Belegerfassung!L3132="Leistung EU - Erlöse",Belegerfassung!L3132="Lieferungen EU-Erlöse",Belegerfassung!L3132="EUST",Belegerfassung!L3132="Bauleistungen 20%")=TRUE,"",MID(Belegerfassung!L3132,4,2)))</f>
        <v/>
      </c>
      <c r="J3124" s="6" t="str">
        <f>IF(A3124&lt;&gt;"",LEFT(Belegerfassung!D3132,40),"")</f>
        <v/>
      </c>
      <c r="K3124" t="str">
        <f>IF(A3124&lt;&gt;"",VLOOKUP(D3124,Abfrage!$F$2:$G$21,2,FALSE),"")</f>
        <v/>
      </c>
      <c r="L3124" s="6" t="str">
        <f>IF(Belegerfassung!H3132&lt;&gt;"",Belegerfassung!H3132,"")</f>
        <v/>
      </c>
      <c r="M3124" t="str">
        <f>IFERROR(IF(Belegerfassung!E3132&lt;&gt;"",VLOOKUP(Belegerfassung!E3132,Abfrage!$L$2:$M$15,2,),""),"")</f>
        <v/>
      </c>
      <c r="N3124" t="str">
        <f t="shared" si="145"/>
        <v/>
      </c>
      <c r="O3124" t="str">
        <f t="shared" si="146"/>
        <v/>
      </c>
      <c r="P3124" t="str">
        <f>IF(Belegerfassung!G3132&lt;&gt;"",CONCATENATE(Belegerfassung!G3132,".pdf"),"")</f>
        <v/>
      </c>
    </row>
    <row r="3125" spans="1:16">
      <c r="A3125" t="str">
        <f>IF(Belegerfassung!C3133&lt;&gt;"",0,"")</f>
        <v/>
      </c>
      <c r="B3125" t="str">
        <f>IFERROR(VLOOKUP(Belegerfassung!I3133,Konten!A:D,2,FALSE),"")</f>
        <v/>
      </c>
      <c r="C3125" t="str">
        <f>IF(A3125&lt;&gt;"",TEXT(Belegerfassung!C3133,"TT.MM.JJJJ"),"")</f>
        <v/>
      </c>
      <c r="D3125" t="str">
        <f>IFERROR(VLOOKUP(Belegerfassung!A3133,Abfrage!$E$2:$F$20,2,FALSE),"")</f>
        <v/>
      </c>
      <c r="E3125" t="str">
        <f>IF(A3125&lt;&gt;"",Belegerfassung!B3133,"")</f>
        <v/>
      </c>
      <c r="F3125" t="str">
        <f>IF(Belegerfassung!L3133="","",IF(Belegerfassung!L3133&lt;&gt;"",IF(Belegerfassung!L3133&lt;&gt;"",IF(Belegerfassung!J3133&lt;&gt;0,VLOOKUP(Belegerfassung!L3133,Abfrage!$A$2:$C$19,2,),VLOOKUP(Belegerfassung!L3133,Abfrage!$A$2:$C$19,3,)),"")))</f>
        <v/>
      </c>
      <c r="G3125" t="str">
        <f t="shared" si="144"/>
        <v/>
      </c>
      <c r="H3125" s="31" t="str">
        <f>IF(A3125&lt;&gt;"",-Belegerfassung!J3133+Belegerfassung!K3133,"")</f>
        <v/>
      </c>
      <c r="I3125" s="49" t="str">
        <f>IFERROR(IF(H3125&lt;&gt;"",Belegerfassung!L3133*100,""),IF(OR(Belegerfassung!L3133="Leistung EU - Erlöse",Belegerfassung!L3133="Lieferungen EU-Erlöse",Belegerfassung!L3133="EUST",Belegerfassung!L3133="Bauleistungen 20%")=TRUE,"",MID(Belegerfassung!L3133,4,2)))</f>
        <v/>
      </c>
      <c r="J3125" s="6" t="str">
        <f>IF(A3125&lt;&gt;"",LEFT(Belegerfassung!D3133,40),"")</f>
        <v/>
      </c>
      <c r="K3125" t="str">
        <f>IF(A3125&lt;&gt;"",VLOOKUP(D3125,Abfrage!$F$2:$G$21,2,FALSE),"")</f>
        <v/>
      </c>
      <c r="L3125" s="6" t="str">
        <f>IF(Belegerfassung!H3133&lt;&gt;"",Belegerfassung!H3133,"")</f>
        <v/>
      </c>
      <c r="M3125" t="str">
        <f>IFERROR(IF(Belegerfassung!E3133&lt;&gt;"",VLOOKUP(Belegerfassung!E3133,Abfrage!$L$2:$M$15,2,),""),"")</f>
        <v/>
      </c>
      <c r="N3125" t="str">
        <f t="shared" si="145"/>
        <v/>
      </c>
      <c r="O3125" t="str">
        <f t="shared" si="146"/>
        <v/>
      </c>
      <c r="P3125" t="str">
        <f>IF(Belegerfassung!G3133&lt;&gt;"",CONCATENATE(Belegerfassung!G3133,".pdf"),"")</f>
        <v/>
      </c>
    </row>
    <row r="3126" spans="1:16">
      <c r="A3126" t="str">
        <f>IF(Belegerfassung!C3134&lt;&gt;"",0,"")</f>
        <v/>
      </c>
      <c r="B3126" t="str">
        <f>IFERROR(VLOOKUP(Belegerfassung!I3134,Konten!A:D,2,FALSE),"")</f>
        <v/>
      </c>
      <c r="C3126" t="str">
        <f>IF(A3126&lt;&gt;"",TEXT(Belegerfassung!C3134,"TT.MM.JJJJ"),"")</f>
        <v/>
      </c>
      <c r="D3126" t="str">
        <f>IFERROR(VLOOKUP(Belegerfassung!A3134,Abfrage!$E$2:$F$20,2,FALSE),"")</f>
        <v/>
      </c>
      <c r="E3126" t="str">
        <f>IF(A3126&lt;&gt;"",Belegerfassung!B3134,"")</f>
        <v/>
      </c>
      <c r="F3126" t="str">
        <f>IF(Belegerfassung!L3134="","",IF(Belegerfassung!L3134&lt;&gt;"",IF(Belegerfassung!L3134&lt;&gt;"",IF(Belegerfassung!J3134&lt;&gt;0,VLOOKUP(Belegerfassung!L3134,Abfrage!$A$2:$C$19,2,),VLOOKUP(Belegerfassung!L3134,Abfrage!$A$2:$C$19,3,)),"")))</f>
        <v/>
      </c>
      <c r="G3126" t="str">
        <f t="shared" si="144"/>
        <v/>
      </c>
      <c r="H3126" s="31" t="str">
        <f>IF(A3126&lt;&gt;"",-Belegerfassung!J3134+Belegerfassung!K3134,"")</f>
        <v/>
      </c>
      <c r="I3126" s="49" t="str">
        <f>IFERROR(IF(H3126&lt;&gt;"",Belegerfassung!L3134*100,""),IF(OR(Belegerfassung!L3134="Leistung EU - Erlöse",Belegerfassung!L3134="Lieferungen EU-Erlöse",Belegerfassung!L3134="EUST",Belegerfassung!L3134="Bauleistungen 20%")=TRUE,"",MID(Belegerfassung!L3134,4,2)))</f>
        <v/>
      </c>
      <c r="J3126" s="6" t="str">
        <f>IF(A3126&lt;&gt;"",LEFT(Belegerfassung!D3134,40),"")</f>
        <v/>
      </c>
      <c r="K3126" t="str">
        <f>IF(A3126&lt;&gt;"",VLOOKUP(D3126,Abfrage!$F$2:$G$21,2,FALSE),"")</f>
        <v/>
      </c>
      <c r="L3126" s="6" t="str">
        <f>IF(Belegerfassung!H3134&lt;&gt;"",Belegerfassung!H3134,"")</f>
        <v/>
      </c>
      <c r="M3126" t="str">
        <f>IFERROR(IF(Belegerfassung!E3134&lt;&gt;"",VLOOKUP(Belegerfassung!E3134,Abfrage!$L$2:$M$15,2,),""),"")</f>
        <v/>
      </c>
      <c r="N3126" t="str">
        <f t="shared" si="145"/>
        <v/>
      </c>
      <c r="O3126" t="str">
        <f t="shared" si="146"/>
        <v/>
      </c>
      <c r="P3126" t="str">
        <f>IF(Belegerfassung!G3134&lt;&gt;"",CONCATENATE(Belegerfassung!G3134,".pdf"),"")</f>
        <v/>
      </c>
    </row>
    <row r="3127" spans="1:16">
      <c r="A3127" t="str">
        <f>IF(Belegerfassung!C3135&lt;&gt;"",0,"")</f>
        <v/>
      </c>
      <c r="B3127" t="str">
        <f>IFERROR(VLOOKUP(Belegerfassung!I3135,Konten!A:D,2,FALSE),"")</f>
        <v/>
      </c>
      <c r="C3127" t="str">
        <f>IF(A3127&lt;&gt;"",TEXT(Belegerfassung!C3135,"TT.MM.JJJJ"),"")</f>
        <v/>
      </c>
      <c r="D3127" t="str">
        <f>IFERROR(VLOOKUP(Belegerfassung!A3135,Abfrage!$E$2:$F$20,2,FALSE),"")</f>
        <v/>
      </c>
      <c r="E3127" t="str">
        <f>IF(A3127&lt;&gt;"",Belegerfassung!B3135,"")</f>
        <v/>
      </c>
      <c r="F3127" t="str">
        <f>IF(Belegerfassung!L3135="","",IF(Belegerfassung!L3135&lt;&gt;"",IF(Belegerfassung!L3135&lt;&gt;"",IF(Belegerfassung!J3135&lt;&gt;0,VLOOKUP(Belegerfassung!L3135,Abfrage!$A$2:$C$19,2,),VLOOKUP(Belegerfassung!L3135,Abfrage!$A$2:$C$19,3,)),"")))</f>
        <v/>
      </c>
      <c r="G3127" t="str">
        <f t="shared" si="144"/>
        <v/>
      </c>
      <c r="H3127" s="31" t="str">
        <f>IF(A3127&lt;&gt;"",-Belegerfassung!J3135+Belegerfassung!K3135,"")</f>
        <v/>
      </c>
      <c r="I3127" s="49" t="str">
        <f>IFERROR(IF(H3127&lt;&gt;"",Belegerfassung!L3135*100,""),IF(OR(Belegerfassung!L3135="Leistung EU - Erlöse",Belegerfassung!L3135="Lieferungen EU-Erlöse",Belegerfassung!L3135="EUST",Belegerfassung!L3135="Bauleistungen 20%")=TRUE,"",MID(Belegerfassung!L3135,4,2)))</f>
        <v/>
      </c>
      <c r="J3127" s="6" t="str">
        <f>IF(A3127&lt;&gt;"",LEFT(Belegerfassung!D3135,40),"")</f>
        <v/>
      </c>
      <c r="K3127" t="str">
        <f>IF(A3127&lt;&gt;"",VLOOKUP(D3127,Abfrage!$F$2:$G$21,2,FALSE),"")</f>
        <v/>
      </c>
      <c r="L3127" s="6" t="str">
        <f>IF(Belegerfassung!H3135&lt;&gt;"",Belegerfassung!H3135,"")</f>
        <v/>
      </c>
      <c r="M3127" t="str">
        <f>IFERROR(IF(Belegerfassung!E3135&lt;&gt;"",VLOOKUP(Belegerfassung!E3135,Abfrage!$L$2:$M$15,2,),""),"")</f>
        <v/>
      </c>
      <c r="N3127" t="str">
        <f t="shared" si="145"/>
        <v/>
      </c>
      <c r="O3127" t="str">
        <f t="shared" si="146"/>
        <v/>
      </c>
      <c r="P3127" t="str">
        <f>IF(Belegerfassung!G3135&lt;&gt;"",CONCATENATE(Belegerfassung!G3135,".pdf"),"")</f>
        <v/>
      </c>
    </row>
    <row r="3128" spans="1:16">
      <c r="A3128" t="str">
        <f>IF(Belegerfassung!C3136&lt;&gt;"",0,"")</f>
        <v/>
      </c>
      <c r="B3128" t="str">
        <f>IFERROR(VLOOKUP(Belegerfassung!I3136,Konten!A:D,2,FALSE),"")</f>
        <v/>
      </c>
      <c r="C3128" t="str">
        <f>IF(A3128&lt;&gt;"",TEXT(Belegerfassung!C3136,"TT.MM.JJJJ"),"")</f>
        <v/>
      </c>
      <c r="D3128" t="str">
        <f>IFERROR(VLOOKUP(Belegerfassung!A3136,Abfrage!$E$2:$F$20,2,FALSE),"")</f>
        <v/>
      </c>
      <c r="E3128" t="str">
        <f>IF(A3128&lt;&gt;"",Belegerfassung!B3136,"")</f>
        <v/>
      </c>
      <c r="F3128" t="str">
        <f>IF(Belegerfassung!L3136="","",IF(Belegerfassung!L3136&lt;&gt;"",IF(Belegerfassung!L3136&lt;&gt;"",IF(Belegerfassung!J3136&lt;&gt;0,VLOOKUP(Belegerfassung!L3136,Abfrage!$A$2:$C$19,2,),VLOOKUP(Belegerfassung!L3136,Abfrage!$A$2:$C$19,3,)),"")))</f>
        <v/>
      </c>
      <c r="G3128" t="str">
        <f t="shared" si="144"/>
        <v/>
      </c>
      <c r="H3128" s="31" t="str">
        <f>IF(A3128&lt;&gt;"",-Belegerfassung!J3136+Belegerfassung!K3136,"")</f>
        <v/>
      </c>
      <c r="I3128" s="49" t="str">
        <f>IFERROR(IF(H3128&lt;&gt;"",Belegerfassung!L3136*100,""),IF(OR(Belegerfassung!L3136="Leistung EU - Erlöse",Belegerfassung!L3136="Lieferungen EU-Erlöse",Belegerfassung!L3136="EUST",Belegerfassung!L3136="Bauleistungen 20%")=TRUE,"",MID(Belegerfassung!L3136,4,2)))</f>
        <v/>
      </c>
      <c r="J3128" s="6" t="str">
        <f>IF(A3128&lt;&gt;"",LEFT(Belegerfassung!D3136,40),"")</f>
        <v/>
      </c>
      <c r="K3128" t="str">
        <f>IF(A3128&lt;&gt;"",VLOOKUP(D3128,Abfrage!$F$2:$G$21,2,FALSE),"")</f>
        <v/>
      </c>
      <c r="L3128" s="6" t="str">
        <f>IF(Belegerfassung!H3136&lt;&gt;"",Belegerfassung!H3136,"")</f>
        <v/>
      </c>
      <c r="M3128" t="str">
        <f>IFERROR(IF(Belegerfassung!E3136&lt;&gt;"",VLOOKUP(Belegerfassung!E3136,Abfrage!$L$2:$M$15,2,),""),"")</f>
        <v/>
      </c>
      <c r="N3128" t="str">
        <f t="shared" si="145"/>
        <v/>
      </c>
      <c r="O3128" t="str">
        <f t="shared" si="146"/>
        <v/>
      </c>
      <c r="P3128" t="str">
        <f>IF(Belegerfassung!G3136&lt;&gt;"",CONCATENATE(Belegerfassung!G3136,".pdf"),"")</f>
        <v/>
      </c>
    </row>
    <row r="3129" spans="1:16">
      <c r="A3129" t="str">
        <f>IF(Belegerfassung!C3137&lt;&gt;"",0,"")</f>
        <v/>
      </c>
      <c r="B3129" t="str">
        <f>IFERROR(VLOOKUP(Belegerfassung!I3137,Konten!A:D,2,FALSE),"")</f>
        <v/>
      </c>
      <c r="C3129" t="str">
        <f>IF(A3129&lt;&gt;"",TEXT(Belegerfassung!C3137,"TT.MM.JJJJ"),"")</f>
        <v/>
      </c>
      <c r="D3129" t="str">
        <f>IFERROR(VLOOKUP(Belegerfassung!A3137,Abfrage!$E$2:$F$20,2,FALSE),"")</f>
        <v/>
      </c>
      <c r="E3129" t="str">
        <f>IF(A3129&lt;&gt;"",Belegerfassung!B3137,"")</f>
        <v/>
      </c>
      <c r="F3129" t="str">
        <f>IF(Belegerfassung!L3137="","",IF(Belegerfassung!L3137&lt;&gt;"",IF(Belegerfassung!L3137&lt;&gt;"",IF(Belegerfassung!J3137&lt;&gt;0,VLOOKUP(Belegerfassung!L3137,Abfrage!$A$2:$C$19,2,),VLOOKUP(Belegerfassung!L3137,Abfrage!$A$2:$C$19,3,)),"")))</f>
        <v/>
      </c>
      <c r="G3129" t="str">
        <f t="shared" si="144"/>
        <v/>
      </c>
      <c r="H3129" s="31" t="str">
        <f>IF(A3129&lt;&gt;"",-Belegerfassung!J3137+Belegerfassung!K3137,"")</f>
        <v/>
      </c>
      <c r="I3129" s="49" t="str">
        <f>IFERROR(IF(H3129&lt;&gt;"",Belegerfassung!L3137*100,""),IF(OR(Belegerfassung!L3137="Leistung EU - Erlöse",Belegerfassung!L3137="Lieferungen EU-Erlöse",Belegerfassung!L3137="EUST",Belegerfassung!L3137="Bauleistungen 20%")=TRUE,"",MID(Belegerfassung!L3137,4,2)))</f>
        <v/>
      </c>
      <c r="J3129" s="6" t="str">
        <f>IF(A3129&lt;&gt;"",LEFT(Belegerfassung!D3137,40),"")</f>
        <v/>
      </c>
      <c r="K3129" t="str">
        <f>IF(A3129&lt;&gt;"",VLOOKUP(D3129,Abfrage!$F$2:$G$21,2,FALSE),"")</f>
        <v/>
      </c>
      <c r="L3129" s="6" t="str">
        <f>IF(Belegerfassung!H3137&lt;&gt;"",Belegerfassung!H3137,"")</f>
        <v/>
      </c>
      <c r="M3129" t="str">
        <f>IFERROR(IF(Belegerfassung!E3137&lt;&gt;"",VLOOKUP(Belegerfassung!E3137,Abfrage!$L$2:$M$15,2,),""),"")</f>
        <v/>
      </c>
      <c r="N3129" t="str">
        <f t="shared" si="145"/>
        <v/>
      </c>
      <c r="O3129" t="str">
        <f t="shared" si="146"/>
        <v/>
      </c>
      <c r="P3129" t="str">
        <f>IF(Belegerfassung!G3137&lt;&gt;"",CONCATENATE(Belegerfassung!G3137,".pdf"),"")</f>
        <v/>
      </c>
    </row>
    <row r="3130" spans="1:16">
      <c r="A3130" t="str">
        <f>IF(Belegerfassung!C3138&lt;&gt;"",0,"")</f>
        <v/>
      </c>
      <c r="B3130" t="str">
        <f>IFERROR(VLOOKUP(Belegerfassung!I3138,Konten!A:D,2,FALSE),"")</f>
        <v/>
      </c>
      <c r="C3130" t="str">
        <f>IF(A3130&lt;&gt;"",TEXT(Belegerfassung!C3138,"TT.MM.JJJJ"),"")</f>
        <v/>
      </c>
      <c r="D3130" t="str">
        <f>IFERROR(VLOOKUP(Belegerfassung!A3138,Abfrage!$E$2:$F$20,2,FALSE),"")</f>
        <v/>
      </c>
      <c r="E3130" t="str">
        <f>IF(A3130&lt;&gt;"",Belegerfassung!B3138,"")</f>
        <v/>
      </c>
      <c r="F3130" t="str">
        <f>IF(Belegerfassung!L3138="","",IF(Belegerfassung!L3138&lt;&gt;"",IF(Belegerfassung!L3138&lt;&gt;"",IF(Belegerfassung!J3138&lt;&gt;0,VLOOKUP(Belegerfassung!L3138,Abfrage!$A$2:$C$19,2,),VLOOKUP(Belegerfassung!L3138,Abfrage!$A$2:$C$19,3,)),"")))</f>
        <v/>
      </c>
      <c r="G3130" t="str">
        <f t="shared" si="144"/>
        <v/>
      </c>
      <c r="H3130" s="31" t="str">
        <f>IF(A3130&lt;&gt;"",-Belegerfassung!J3138+Belegerfassung!K3138,"")</f>
        <v/>
      </c>
      <c r="I3130" s="49" t="str">
        <f>IFERROR(IF(H3130&lt;&gt;"",Belegerfassung!L3138*100,""),IF(OR(Belegerfassung!L3138="Leistung EU - Erlöse",Belegerfassung!L3138="Lieferungen EU-Erlöse",Belegerfassung!L3138="EUST",Belegerfassung!L3138="Bauleistungen 20%")=TRUE,"",MID(Belegerfassung!L3138,4,2)))</f>
        <v/>
      </c>
      <c r="J3130" s="6" t="str">
        <f>IF(A3130&lt;&gt;"",LEFT(Belegerfassung!D3138,40),"")</f>
        <v/>
      </c>
      <c r="K3130" t="str">
        <f>IF(A3130&lt;&gt;"",VLOOKUP(D3130,Abfrage!$F$2:$G$21,2,FALSE),"")</f>
        <v/>
      </c>
      <c r="L3130" s="6" t="str">
        <f>IF(Belegerfassung!H3138&lt;&gt;"",Belegerfassung!H3138,"")</f>
        <v/>
      </c>
      <c r="M3130" t="str">
        <f>IFERROR(IF(Belegerfassung!E3138&lt;&gt;"",VLOOKUP(Belegerfassung!E3138,Abfrage!$L$2:$M$15,2,),""),"")</f>
        <v/>
      </c>
      <c r="N3130" t="str">
        <f t="shared" si="145"/>
        <v/>
      </c>
      <c r="O3130" t="str">
        <f t="shared" si="146"/>
        <v/>
      </c>
      <c r="P3130" t="str">
        <f>IF(Belegerfassung!G3138&lt;&gt;"",CONCATENATE(Belegerfassung!G3138,".pdf"),"")</f>
        <v/>
      </c>
    </row>
    <row r="3131" spans="1:16">
      <c r="A3131" t="str">
        <f>IF(Belegerfassung!C3139&lt;&gt;"",0,"")</f>
        <v/>
      </c>
      <c r="B3131" t="str">
        <f>IFERROR(VLOOKUP(Belegerfassung!I3139,Konten!A:D,2,FALSE),"")</f>
        <v/>
      </c>
      <c r="C3131" t="str">
        <f>IF(A3131&lt;&gt;"",TEXT(Belegerfassung!C3139,"TT.MM.JJJJ"),"")</f>
        <v/>
      </c>
      <c r="D3131" t="str">
        <f>IFERROR(VLOOKUP(Belegerfassung!A3139,Abfrage!$E$2:$F$20,2,FALSE),"")</f>
        <v/>
      </c>
      <c r="E3131" t="str">
        <f>IF(A3131&lt;&gt;"",Belegerfassung!B3139,"")</f>
        <v/>
      </c>
      <c r="F3131" t="str">
        <f>IF(Belegerfassung!L3139="","",IF(Belegerfassung!L3139&lt;&gt;"",IF(Belegerfassung!L3139&lt;&gt;"",IF(Belegerfassung!J3139&lt;&gt;0,VLOOKUP(Belegerfassung!L3139,Abfrage!$A$2:$C$19,2,),VLOOKUP(Belegerfassung!L3139,Abfrage!$A$2:$C$19,3,)),"")))</f>
        <v/>
      </c>
      <c r="G3131" t="str">
        <f t="shared" si="144"/>
        <v/>
      </c>
      <c r="H3131" s="31" t="str">
        <f>IF(A3131&lt;&gt;"",-Belegerfassung!J3139+Belegerfassung!K3139,"")</f>
        <v/>
      </c>
      <c r="I3131" s="49" t="str">
        <f>IFERROR(IF(H3131&lt;&gt;"",Belegerfassung!L3139*100,""),IF(OR(Belegerfassung!L3139="Leistung EU - Erlöse",Belegerfassung!L3139="Lieferungen EU-Erlöse",Belegerfassung!L3139="EUST",Belegerfassung!L3139="Bauleistungen 20%")=TRUE,"",MID(Belegerfassung!L3139,4,2)))</f>
        <v/>
      </c>
      <c r="J3131" s="6" t="str">
        <f>IF(A3131&lt;&gt;"",LEFT(Belegerfassung!D3139,40),"")</f>
        <v/>
      </c>
      <c r="K3131" t="str">
        <f>IF(A3131&lt;&gt;"",VLOOKUP(D3131,Abfrage!$F$2:$G$21,2,FALSE),"")</f>
        <v/>
      </c>
      <c r="L3131" s="6" t="str">
        <f>IF(Belegerfassung!H3139&lt;&gt;"",Belegerfassung!H3139,"")</f>
        <v/>
      </c>
      <c r="M3131" t="str">
        <f>IFERROR(IF(Belegerfassung!E3139&lt;&gt;"",VLOOKUP(Belegerfassung!E3139,Abfrage!$L$2:$M$15,2,),""),"")</f>
        <v/>
      </c>
      <c r="N3131" t="str">
        <f t="shared" si="145"/>
        <v/>
      </c>
      <c r="O3131" t="str">
        <f t="shared" si="146"/>
        <v/>
      </c>
      <c r="P3131" t="str">
        <f>IF(Belegerfassung!G3139&lt;&gt;"",CONCATENATE(Belegerfassung!G3139,".pdf"),"")</f>
        <v/>
      </c>
    </row>
    <row r="3132" spans="1:16">
      <c r="A3132" t="str">
        <f>IF(Belegerfassung!C3140&lt;&gt;"",0,"")</f>
        <v/>
      </c>
      <c r="B3132" t="str">
        <f>IFERROR(VLOOKUP(Belegerfassung!I3140,Konten!A:D,2,FALSE),"")</f>
        <v/>
      </c>
      <c r="C3132" t="str">
        <f>IF(A3132&lt;&gt;"",TEXT(Belegerfassung!C3140,"TT.MM.JJJJ"),"")</f>
        <v/>
      </c>
      <c r="D3132" t="str">
        <f>IFERROR(VLOOKUP(Belegerfassung!A3140,Abfrage!$E$2:$F$20,2,FALSE),"")</f>
        <v/>
      </c>
      <c r="E3132" t="str">
        <f>IF(A3132&lt;&gt;"",Belegerfassung!B3140,"")</f>
        <v/>
      </c>
      <c r="F3132" t="str">
        <f>IF(Belegerfassung!L3140="","",IF(Belegerfassung!L3140&lt;&gt;"",IF(Belegerfassung!L3140&lt;&gt;"",IF(Belegerfassung!J3140&lt;&gt;0,VLOOKUP(Belegerfassung!L3140,Abfrage!$A$2:$C$19,2,),VLOOKUP(Belegerfassung!L3140,Abfrage!$A$2:$C$19,3,)),"")))</f>
        <v/>
      </c>
      <c r="G3132" t="str">
        <f t="shared" si="144"/>
        <v/>
      </c>
      <c r="H3132" s="31" t="str">
        <f>IF(A3132&lt;&gt;"",-Belegerfassung!J3140+Belegerfassung!K3140,"")</f>
        <v/>
      </c>
      <c r="I3132" s="49" t="str">
        <f>IFERROR(IF(H3132&lt;&gt;"",Belegerfassung!L3140*100,""),IF(OR(Belegerfassung!L3140="Leistung EU - Erlöse",Belegerfassung!L3140="Lieferungen EU-Erlöse",Belegerfassung!L3140="EUST",Belegerfassung!L3140="Bauleistungen 20%")=TRUE,"",MID(Belegerfassung!L3140,4,2)))</f>
        <v/>
      </c>
      <c r="J3132" s="6" t="str">
        <f>IF(A3132&lt;&gt;"",LEFT(Belegerfassung!D3140,40),"")</f>
        <v/>
      </c>
      <c r="K3132" t="str">
        <f>IF(A3132&lt;&gt;"",VLOOKUP(D3132,Abfrage!$F$2:$G$21,2,FALSE),"")</f>
        <v/>
      </c>
      <c r="L3132" s="6" t="str">
        <f>IF(Belegerfassung!H3140&lt;&gt;"",Belegerfassung!H3140,"")</f>
        <v/>
      </c>
      <c r="M3132" t="str">
        <f>IFERROR(IF(Belegerfassung!E3140&lt;&gt;"",VLOOKUP(Belegerfassung!E3140,Abfrage!$L$2:$M$15,2,),""),"")</f>
        <v/>
      </c>
      <c r="N3132" t="str">
        <f t="shared" si="145"/>
        <v/>
      </c>
      <c r="O3132" t="str">
        <f t="shared" si="146"/>
        <v/>
      </c>
      <c r="P3132" t="str">
        <f>IF(Belegerfassung!G3140&lt;&gt;"",CONCATENATE(Belegerfassung!G3140,".pdf"),"")</f>
        <v/>
      </c>
    </row>
    <row r="3133" spans="1:16">
      <c r="A3133" t="str">
        <f>IF(Belegerfassung!C3141&lt;&gt;"",0,"")</f>
        <v/>
      </c>
      <c r="B3133" t="str">
        <f>IFERROR(VLOOKUP(Belegerfassung!I3141,Konten!A:D,2,FALSE),"")</f>
        <v/>
      </c>
      <c r="C3133" t="str">
        <f>IF(A3133&lt;&gt;"",TEXT(Belegerfassung!C3141,"TT.MM.JJJJ"),"")</f>
        <v/>
      </c>
      <c r="D3133" t="str">
        <f>IFERROR(VLOOKUP(Belegerfassung!A3141,Abfrage!$E$2:$F$20,2,FALSE),"")</f>
        <v/>
      </c>
      <c r="E3133" t="str">
        <f>IF(A3133&lt;&gt;"",Belegerfassung!B3141,"")</f>
        <v/>
      </c>
      <c r="F3133" t="str">
        <f>IF(Belegerfassung!L3141="","",IF(Belegerfassung!L3141&lt;&gt;"",IF(Belegerfassung!L3141&lt;&gt;"",IF(Belegerfassung!J3141&lt;&gt;0,VLOOKUP(Belegerfassung!L3141,Abfrage!$A$2:$C$19,2,),VLOOKUP(Belegerfassung!L3141,Abfrage!$A$2:$C$19,3,)),"")))</f>
        <v/>
      </c>
      <c r="G3133" t="str">
        <f t="shared" si="144"/>
        <v/>
      </c>
      <c r="H3133" s="31" t="str">
        <f>IF(A3133&lt;&gt;"",-Belegerfassung!J3141+Belegerfassung!K3141,"")</f>
        <v/>
      </c>
      <c r="I3133" s="49" t="str">
        <f>IFERROR(IF(H3133&lt;&gt;"",Belegerfassung!L3141*100,""),IF(OR(Belegerfassung!L3141="Leistung EU - Erlöse",Belegerfassung!L3141="Lieferungen EU-Erlöse",Belegerfassung!L3141="EUST",Belegerfassung!L3141="Bauleistungen 20%")=TRUE,"",MID(Belegerfassung!L3141,4,2)))</f>
        <v/>
      </c>
      <c r="J3133" s="6" t="str">
        <f>IF(A3133&lt;&gt;"",LEFT(Belegerfassung!D3141,40),"")</f>
        <v/>
      </c>
      <c r="K3133" t="str">
        <f>IF(A3133&lt;&gt;"",VLOOKUP(D3133,Abfrage!$F$2:$G$21,2,FALSE),"")</f>
        <v/>
      </c>
      <c r="L3133" s="6" t="str">
        <f>IF(Belegerfassung!H3141&lt;&gt;"",Belegerfassung!H3141,"")</f>
        <v/>
      </c>
      <c r="M3133" t="str">
        <f>IFERROR(IF(Belegerfassung!E3141&lt;&gt;"",VLOOKUP(Belegerfassung!E3141,Abfrage!$L$2:$M$15,2,),""),"")</f>
        <v/>
      </c>
      <c r="N3133" t="str">
        <f t="shared" si="145"/>
        <v/>
      </c>
      <c r="O3133" t="str">
        <f t="shared" si="146"/>
        <v/>
      </c>
      <c r="P3133" t="str">
        <f>IF(Belegerfassung!G3141&lt;&gt;"",CONCATENATE(Belegerfassung!G3141,".pdf"),"")</f>
        <v/>
      </c>
    </row>
    <row r="3134" spans="1:16">
      <c r="A3134" t="str">
        <f>IF(Belegerfassung!C3142&lt;&gt;"",0,"")</f>
        <v/>
      </c>
      <c r="B3134" t="str">
        <f>IFERROR(VLOOKUP(Belegerfassung!I3142,Konten!A:D,2,FALSE),"")</f>
        <v/>
      </c>
      <c r="C3134" t="str">
        <f>IF(A3134&lt;&gt;"",TEXT(Belegerfassung!C3142,"TT.MM.JJJJ"),"")</f>
        <v/>
      </c>
      <c r="D3134" t="str">
        <f>IFERROR(VLOOKUP(Belegerfassung!A3142,Abfrage!$E$2:$F$20,2,FALSE),"")</f>
        <v/>
      </c>
      <c r="E3134" t="str">
        <f>IF(A3134&lt;&gt;"",Belegerfassung!B3142,"")</f>
        <v/>
      </c>
      <c r="F3134" t="str">
        <f>IF(Belegerfassung!L3142="","",IF(Belegerfassung!L3142&lt;&gt;"",IF(Belegerfassung!L3142&lt;&gt;"",IF(Belegerfassung!J3142&lt;&gt;0,VLOOKUP(Belegerfassung!L3142,Abfrage!$A$2:$C$19,2,),VLOOKUP(Belegerfassung!L3142,Abfrage!$A$2:$C$19,3,)),"")))</f>
        <v/>
      </c>
      <c r="G3134" t="str">
        <f t="shared" si="144"/>
        <v/>
      </c>
      <c r="H3134" s="31" t="str">
        <f>IF(A3134&lt;&gt;"",-Belegerfassung!J3142+Belegerfassung!K3142,"")</f>
        <v/>
      </c>
      <c r="I3134" s="49" t="str">
        <f>IFERROR(IF(H3134&lt;&gt;"",Belegerfassung!L3142*100,""),IF(OR(Belegerfassung!L3142="Leistung EU - Erlöse",Belegerfassung!L3142="Lieferungen EU-Erlöse",Belegerfassung!L3142="EUST",Belegerfassung!L3142="Bauleistungen 20%")=TRUE,"",MID(Belegerfassung!L3142,4,2)))</f>
        <v/>
      </c>
      <c r="J3134" s="6" t="str">
        <f>IF(A3134&lt;&gt;"",LEFT(Belegerfassung!D3142,40),"")</f>
        <v/>
      </c>
      <c r="K3134" t="str">
        <f>IF(A3134&lt;&gt;"",VLOOKUP(D3134,Abfrage!$F$2:$G$21,2,FALSE),"")</f>
        <v/>
      </c>
      <c r="L3134" s="6" t="str">
        <f>IF(Belegerfassung!H3142&lt;&gt;"",Belegerfassung!H3142,"")</f>
        <v/>
      </c>
      <c r="M3134" t="str">
        <f>IFERROR(IF(Belegerfassung!E3142&lt;&gt;"",VLOOKUP(Belegerfassung!E3142,Abfrage!$L$2:$M$15,2,),""),"")</f>
        <v/>
      </c>
      <c r="N3134" t="str">
        <f t="shared" si="145"/>
        <v/>
      </c>
      <c r="O3134" t="str">
        <f t="shared" si="146"/>
        <v/>
      </c>
      <c r="P3134" t="str">
        <f>IF(Belegerfassung!G3142&lt;&gt;"",CONCATENATE(Belegerfassung!G3142,".pdf"),"")</f>
        <v/>
      </c>
    </row>
    <row r="3135" spans="1:16">
      <c r="A3135" t="str">
        <f>IF(Belegerfassung!C3143&lt;&gt;"",0,"")</f>
        <v/>
      </c>
      <c r="B3135" t="str">
        <f>IFERROR(VLOOKUP(Belegerfassung!I3143,Konten!A:D,2,FALSE),"")</f>
        <v/>
      </c>
      <c r="C3135" t="str">
        <f>IF(A3135&lt;&gt;"",TEXT(Belegerfassung!C3143,"TT.MM.JJJJ"),"")</f>
        <v/>
      </c>
      <c r="D3135" t="str">
        <f>IFERROR(VLOOKUP(Belegerfassung!A3143,Abfrage!$E$2:$F$20,2,FALSE),"")</f>
        <v/>
      </c>
      <c r="E3135" t="str">
        <f>IF(A3135&lt;&gt;"",Belegerfassung!B3143,"")</f>
        <v/>
      </c>
      <c r="F3135" t="str">
        <f>IF(Belegerfassung!L3143="","",IF(Belegerfassung!L3143&lt;&gt;"",IF(Belegerfassung!L3143&lt;&gt;"",IF(Belegerfassung!J3143&lt;&gt;0,VLOOKUP(Belegerfassung!L3143,Abfrage!$A$2:$C$19,2,),VLOOKUP(Belegerfassung!L3143,Abfrage!$A$2:$C$19,3,)),"")))</f>
        <v/>
      </c>
      <c r="G3135" t="str">
        <f t="shared" si="144"/>
        <v/>
      </c>
      <c r="H3135" s="31" t="str">
        <f>IF(A3135&lt;&gt;"",-Belegerfassung!J3143+Belegerfassung!K3143,"")</f>
        <v/>
      </c>
      <c r="I3135" s="49" t="str">
        <f>IFERROR(IF(H3135&lt;&gt;"",Belegerfassung!L3143*100,""),IF(OR(Belegerfassung!L3143="Leistung EU - Erlöse",Belegerfassung!L3143="Lieferungen EU-Erlöse",Belegerfassung!L3143="EUST",Belegerfassung!L3143="Bauleistungen 20%")=TRUE,"",MID(Belegerfassung!L3143,4,2)))</f>
        <v/>
      </c>
      <c r="J3135" s="6" t="str">
        <f>IF(A3135&lt;&gt;"",LEFT(Belegerfassung!D3143,40),"")</f>
        <v/>
      </c>
      <c r="K3135" t="str">
        <f>IF(A3135&lt;&gt;"",VLOOKUP(D3135,Abfrage!$F$2:$G$21,2,FALSE),"")</f>
        <v/>
      </c>
      <c r="L3135" s="6" t="str">
        <f>IF(Belegerfassung!H3143&lt;&gt;"",Belegerfassung!H3143,"")</f>
        <v/>
      </c>
      <c r="M3135" t="str">
        <f>IFERROR(IF(Belegerfassung!E3143&lt;&gt;"",VLOOKUP(Belegerfassung!E3143,Abfrage!$L$2:$M$15,2,),""),"")</f>
        <v/>
      </c>
      <c r="N3135" t="str">
        <f t="shared" si="145"/>
        <v/>
      </c>
      <c r="O3135" t="str">
        <f t="shared" si="146"/>
        <v/>
      </c>
      <c r="P3135" t="str">
        <f>IF(Belegerfassung!G3143&lt;&gt;"",CONCATENATE(Belegerfassung!G3143,".pdf"),"")</f>
        <v/>
      </c>
    </row>
    <row r="3136" spans="1:16">
      <c r="A3136" t="str">
        <f>IF(Belegerfassung!C3144&lt;&gt;"",0,"")</f>
        <v/>
      </c>
      <c r="B3136" t="str">
        <f>IFERROR(VLOOKUP(Belegerfassung!I3144,Konten!A:D,2,FALSE),"")</f>
        <v/>
      </c>
      <c r="C3136" t="str">
        <f>IF(A3136&lt;&gt;"",TEXT(Belegerfassung!C3144,"TT.MM.JJJJ"),"")</f>
        <v/>
      </c>
      <c r="D3136" t="str">
        <f>IFERROR(VLOOKUP(Belegerfassung!A3144,Abfrage!$E$2:$F$20,2,FALSE),"")</f>
        <v/>
      </c>
      <c r="E3136" t="str">
        <f>IF(A3136&lt;&gt;"",Belegerfassung!B3144,"")</f>
        <v/>
      </c>
      <c r="F3136" t="str">
        <f>IF(Belegerfassung!L3144="","",IF(Belegerfassung!L3144&lt;&gt;"",IF(Belegerfassung!L3144&lt;&gt;"",IF(Belegerfassung!J3144&lt;&gt;0,VLOOKUP(Belegerfassung!L3144,Abfrage!$A$2:$C$19,2,),VLOOKUP(Belegerfassung!L3144,Abfrage!$A$2:$C$19,3,)),"")))</f>
        <v/>
      </c>
      <c r="G3136" t="str">
        <f t="shared" si="144"/>
        <v/>
      </c>
      <c r="H3136" s="31" t="str">
        <f>IF(A3136&lt;&gt;"",-Belegerfassung!J3144+Belegerfassung!K3144,"")</f>
        <v/>
      </c>
      <c r="I3136" s="49" t="str">
        <f>IFERROR(IF(H3136&lt;&gt;"",Belegerfassung!L3144*100,""),IF(OR(Belegerfassung!L3144="Leistung EU - Erlöse",Belegerfassung!L3144="Lieferungen EU-Erlöse",Belegerfassung!L3144="EUST",Belegerfassung!L3144="Bauleistungen 20%")=TRUE,"",MID(Belegerfassung!L3144,4,2)))</f>
        <v/>
      </c>
      <c r="J3136" s="6" t="str">
        <f>IF(A3136&lt;&gt;"",LEFT(Belegerfassung!D3144,40),"")</f>
        <v/>
      </c>
      <c r="K3136" t="str">
        <f>IF(A3136&lt;&gt;"",VLOOKUP(D3136,Abfrage!$F$2:$G$21,2,FALSE),"")</f>
        <v/>
      </c>
      <c r="L3136" s="6" t="str">
        <f>IF(Belegerfassung!H3144&lt;&gt;"",Belegerfassung!H3144,"")</f>
        <v/>
      </c>
      <c r="M3136" t="str">
        <f>IFERROR(IF(Belegerfassung!E3144&lt;&gt;"",VLOOKUP(Belegerfassung!E3144,Abfrage!$L$2:$M$15,2,),""),"")</f>
        <v/>
      </c>
      <c r="N3136" t="str">
        <f t="shared" si="145"/>
        <v/>
      </c>
      <c r="O3136" t="str">
        <f t="shared" si="146"/>
        <v/>
      </c>
      <c r="P3136" t="str">
        <f>IF(Belegerfassung!G3144&lt;&gt;"",CONCATENATE(Belegerfassung!G3144,".pdf"),"")</f>
        <v/>
      </c>
    </row>
    <row r="3137" spans="1:16">
      <c r="A3137" t="str">
        <f>IF(Belegerfassung!C3145&lt;&gt;"",0,"")</f>
        <v/>
      </c>
      <c r="B3137" t="str">
        <f>IFERROR(VLOOKUP(Belegerfassung!I3145,Konten!A:D,2,FALSE),"")</f>
        <v/>
      </c>
      <c r="C3137" t="str">
        <f>IF(A3137&lt;&gt;"",TEXT(Belegerfassung!C3145,"TT.MM.JJJJ"),"")</f>
        <v/>
      </c>
      <c r="D3137" t="str">
        <f>IFERROR(VLOOKUP(Belegerfassung!A3145,Abfrage!$E$2:$F$20,2,FALSE),"")</f>
        <v/>
      </c>
      <c r="E3137" t="str">
        <f>IF(A3137&lt;&gt;"",Belegerfassung!B3145,"")</f>
        <v/>
      </c>
      <c r="F3137" t="str">
        <f>IF(Belegerfassung!L3145="","",IF(Belegerfassung!L3145&lt;&gt;"",IF(Belegerfassung!L3145&lt;&gt;"",IF(Belegerfassung!J3145&lt;&gt;0,VLOOKUP(Belegerfassung!L3145,Abfrage!$A$2:$C$19,2,),VLOOKUP(Belegerfassung!L3145,Abfrage!$A$2:$C$19,3,)),"")))</f>
        <v/>
      </c>
      <c r="G3137" t="str">
        <f t="shared" si="144"/>
        <v/>
      </c>
      <c r="H3137" s="31" t="str">
        <f>IF(A3137&lt;&gt;"",-Belegerfassung!J3145+Belegerfassung!K3145,"")</f>
        <v/>
      </c>
      <c r="I3137" s="49" t="str">
        <f>IFERROR(IF(H3137&lt;&gt;"",Belegerfassung!L3145*100,""),IF(OR(Belegerfassung!L3145="Leistung EU - Erlöse",Belegerfassung!L3145="Lieferungen EU-Erlöse",Belegerfassung!L3145="EUST",Belegerfassung!L3145="Bauleistungen 20%")=TRUE,"",MID(Belegerfassung!L3145,4,2)))</f>
        <v/>
      </c>
      <c r="J3137" s="6" t="str">
        <f>IF(A3137&lt;&gt;"",LEFT(Belegerfassung!D3145,40),"")</f>
        <v/>
      </c>
      <c r="K3137" t="str">
        <f>IF(A3137&lt;&gt;"",VLOOKUP(D3137,Abfrage!$F$2:$G$21,2,FALSE),"")</f>
        <v/>
      </c>
      <c r="L3137" s="6" t="str">
        <f>IF(Belegerfassung!H3145&lt;&gt;"",Belegerfassung!H3145,"")</f>
        <v/>
      </c>
      <c r="M3137" t="str">
        <f>IFERROR(IF(Belegerfassung!E3145&lt;&gt;"",VLOOKUP(Belegerfassung!E3145,Abfrage!$L$2:$M$15,2,),""),"")</f>
        <v/>
      </c>
      <c r="N3137" t="str">
        <f t="shared" si="145"/>
        <v/>
      </c>
      <c r="O3137" t="str">
        <f t="shared" si="146"/>
        <v/>
      </c>
      <c r="P3137" t="str">
        <f>IF(Belegerfassung!G3145&lt;&gt;"",CONCATENATE(Belegerfassung!G3145,".pdf"),"")</f>
        <v/>
      </c>
    </row>
    <row r="3138" spans="1:16">
      <c r="A3138" t="str">
        <f>IF(Belegerfassung!C3146&lt;&gt;"",0,"")</f>
        <v/>
      </c>
      <c r="B3138" t="str">
        <f>IFERROR(VLOOKUP(Belegerfassung!I3146,Konten!A:D,2,FALSE),"")</f>
        <v/>
      </c>
      <c r="C3138" t="str">
        <f>IF(A3138&lt;&gt;"",TEXT(Belegerfassung!C3146,"TT.MM.JJJJ"),"")</f>
        <v/>
      </c>
      <c r="D3138" t="str">
        <f>IFERROR(VLOOKUP(Belegerfassung!A3146,Abfrage!$E$2:$F$20,2,FALSE),"")</f>
        <v/>
      </c>
      <c r="E3138" t="str">
        <f>IF(A3138&lt;&gt;"",Belegerfassung!B3146,"")</f>
        <v/>
      </c>
      <c r="F3138" t="str">
        <f>IF(Belegerfassung!L3146="","",IF(Belegerfassung!L3146&lt;&gt;"",IF(Belegerfassung!L3146&lt;&gt;"",IF(Belegerfassung!J3146&lt;&gt;0,VLOOKUP(Belegerfassung!L3146,Abfrage!$A$2:$C$19,2,),VLOOKUP(Belegerfassung!L3146,Abfrage!$A$2:$C$19,3,)),"")))</f>
        <v/>
      </c>
      <c r="G3138" t="str">
        <f t="shared" si="144"/>
        <v/>
      </c>
      <c r="H3138" s="31" t="str">
        <f>IF(A3138&lt;&gt;"",-Belegerfassung!J3146+Belegerfassung!K3146,"")</f>
        <v/>
      </c>
      <c r="I3138" s="49" t="str">
        <f>IFERROR(IF(H3138&lt;&gt;"",Belegerfassung!L3146*100,""),IF(OR(Belegerfassung!L3146="Leistung EU - Erlöse",Belegerfassung!L3146="Lieferungen EU-Erlöse",Belegerfassung!L3146="EUST",Belegerfassung!L3146="Bauleistungen 20%")=TRUE,"",MID(Belegerfassung!L3146,4,2)))</f>
        <v/>
      </c>
      <c r="J3138" s="6" t="str">
        <f>IF(A3138&lt;&gt;"",LEFT(Belegerfassung!D3146,40),"")</f>
        <v/>
      </c>
      <c r="K3138" t="str">
        <f>IF(A3138&lt;&gt;"",VLOOKUP(D3138,Abfrage!$F$2:$G$21,2,FALSE),"")</f>
        <v/>
      </c>
      <c r="L3138" s="6" t="str">
        <f>IF(Belegerfassung!H3146&lt;&gt;"",Belegerfassung!H3146,"")</f>
        <v/>
      </c>
      <c r="M3138" t="str">
        <f>IFERROR(IF(Belegerfassung!E3146&lt;&gt;"",VLOOKUP(Belegerfassung!E3146,Abfrage!$L$2:$M$15,2,),""),"")</f>
        <v/>
      </c>
      <c r="N3138" t="str">
        <f t="shared" si="145"/>
        <v/>
      </c>
      <c r="O3138" t="str">
        <f t="shared" si="146"/>
        <v/>
      </c>
      <c r="P3138" t="str">
        <f>IF(Belegerfassung!G3146&lt;&gt;"",CONCATENATE(Belegerfassung!G3146,".pdf"),"")</f>
        <v/>
      </c>
    </row>
    <row r="3139" spans="1:16">
      <c r="A3139" t="str">
        <f>IF(Belegerfassung!C3147&lt;&gt;"",0,"")</f>
        <v/>
      </c>
      <c r="B3139" t="str">
        <f>IFERROR(VLOOKUP(Belegerfassung!I3147,Konten!A:D,2,FALSE),"")</f>
        <v/>
      </c>
      <c r="C3139" t="str">
        <f>IF(A3139&lt;&gt;"",TEXT(Belegerfassung!C3147,"TT.MM.JJJJ"),"")</f>
        <v/>
      </c>
      <c r="D3139" t="str">
        <f>IFERROR(VLOOKUP(Belegerfassung!A3147,Abfrage!$E$2:$F$20,2,FALSE),"")</f>
        <v/>
      </c>
      <c r="E3139" t="str">
        <f>IF(A3139&lt;&gt;"",Belegerfassung!B3147,"")</f>
        <v/>
      </c>
      <c r="F3139" t="str">
        <f>IF(Belegerfassung!L3147="","",IF(Belegerfassung!L3147&lt;&gt;"",IF(Belegerfassung!L3147&lt;&gt;"",IF(Belegerfassung!J3147&lt;&gt;0,VLOOKUP(Belegerfassung!L3147,Abfrage!$A$2:$C$19,2,),VLOOKUP(Belegerfassung!L3147,Abfrage!$A$2:$C$19,3,)),"")))</f>
        <v/>
      </c>
      <c r="G3139" t="str">
        <f t="shared" ref="G3139:G3202" si="147">IF(A3139&lt;&gt;"",1,"")</f>
        <v/>
      </c>
      <c r="H3139" s="31" t="str">
        <f>IF(A3139&lt;&gt;"",-Belegerfassung!J3147+Belegerfassung!K3147,"")</f>
        <v/>
      </c>
      <c r="I3139" s="49" t="str">
        <f>IFERROR(IF(H3139&lt;&gt;"",Belegerfassung!L3147*100,""),IF(OR(Belegerfassung!L3147="Leistung EU - Erlöse",Belegerfassung!L3147="Lieferungen EU-Erlöse",Belegerfassung!L3147="EUST",Belegerfassung!L3147="Bauleistungen 20%")=TRUE,"",MID(Belegerfassung!L3147,4,2)))</f>
        <v/>
      </c>
      <c r="J3139" s="6" t="str">
        <f>IF(A3139&lt;&gt;"",LEFT(Belegerfassung!D3147,40),"")</f>
        <v/>
      </c>
      <c r="K3139" t="str">
        <f>IF(A3139&lt;&gt;"",VLOOKUP(D3139,Abfrage!$F$2:$G$21,2,FALSE),"")</f>
        <v/>
      </c>
      <c r="L3139" s="6" t="str">
        <f>IF(Belegerfassung!H3147&lt;&gt;"",Belegerfassung!H3147,"")</f>
        <v/>
      </c>
      <c r="M3139" t="str">
        <f>IFERROR(IF(Belegerfassung!E3147&lt;&gt;"",VLOOKUP(Belegerfassung!E3147,Abfrage!$L$2:$M$15,2,),""),"")</f>
        <v/>
      </c>
      <c r="N3139" t="str">
        <f t="shared" ref="N3139:N3202" si="148">IF(A3139&lt;&gt;"","E","")</f>
        <v/>
      </c>
      <c r="O3139" t="str">
        <f t="shared" ref="O3139:O3202" si="149">IF(A3139&lt;&gt;"","A","")</f>
        <v/>
      </c>
      <c r="P3139" t="str">
        <f>IF(Belegerfassung!G3147&lt;&gt;"",CONCATENATE(Belegerfassung!G3147,".pdf"),"")</f>
        <v/>
      </c>
    </row>
    <row r="3140" spans="1:16">
      <c r="A3140" t="str">
        <f>IF(Belegerfassung!C3148&lt;&gt;"",0,"")</f>
        <v/>
      </c>
      <c r="B3140" t="str">
        <f>IFERROR(VLOOKUP(Belegerfassung!I3148,Konten!A:D,2,FALSE),"")</f>
        <v/>
      </c>
      <c r="C3140" t="str">
        <f>IF(A3140&lt;&gt;"",TEXT(Belegerfassung!C3148,"TT.MM.JJJJ"),"")</f>
        <v/>
      </c>
      <c r="D3140" t="str">
        <f>IFERROR(VLOOKUP(Belegerfassung!A3148,Abfrage!$E$2:$F$20,2,FALSE),"")</f>
        <v/>
      </c>
      <c r="E3140" t="str">
        <f>IF(A3140&lt;&gt;"",Belegerfassung!B3148,"")</f>
        <v/>
      </c>
      <c r="F3140" t="str">
        <f>IF(Belegerfassung!L3148="","",IF(Belegerfassung!L3148&lt;&gt;"",IF(Belegerfassung!L3148&lt;&gt;"",IF(Belegerfassung!J3148&lt;&gt;0,VLOOKUP(Belegerfassung!L3148,Abfrage!$A$2:$C$19,2,),VLOOKUP(Belegerfassung!L3148,Abfrage!$A$2:$C$19,3,)),"")))</f>
        <v/>
      </c>
      <c r="G3140" t="str">
        <f t="shared" si="147"/>
        <v/>
      </c>
      <c r="H3140" s="31" t="str">
        <f>IF(A3140&lt;&gt;"",-Belegerfassung!J3148+Belegerfassung!K3148,"")</f>
        <v/>
      </c>
      <c r="I3140" s="49" t="str">
        <f>IFERROR(IF(H3140&lt;&gt;"",Belegerfassung!L3148*100,""),IF(OR(Belegerfassung!L3148="Leistung EU - Erlöse",Belegerfassung!L3148="Lieferungen EU-Erlöse",Belegerfassung!L3148="EUST",Belegerfassung!L3148="Bauleistungen 20%")=TRUE,"",MID(Belegerfassung!L3148,4,2)))</f>
        <v/>
      </c>
      <c r="J3140" s="6" t="str">
        <f>IF(A3140&lt;&gt;"",LEFT(Belegerfassung!D3148,40),"")</f>
        <v/>
      </c>
      <c r="K3140" t="str">
        <f>IF(A3140&lt;&gt;"",VLOOKUP(D3140,Abfrage!$F$2:$G$21,2,FALSE),"")</f>
        <v/>
      </c>
      <c r="L3140" s="6" t="str">
        <f>IF(Belegerfassung!H3148&lt;&gt;"",Belegerfassung!H3148,"")</f>
        <v/>
      </c>
      <c r="M3140" t="str">
        <f>IFERROR(IF(Belegerfassung!E3148&lt;&gt;"",VLOOKUP(Belegerfassung!E3148,Abfrage!$L$2:$M$15,2,),""),"")</f>
        <v/>
      </c>
      <c r="N3140" t="str">
        <f t="shared" si="148"/>
        <v/>
      </c>
      <c r="O3140" t="str">
        <f t="shared" si="149"/>
        <v/>
      </c>
      <c r="P3140" t="str">
        <f>IF(Belegerfassung!G3148&lt;&gt;"",CONCATENATE(Belegerfassung!G3148,".pdf"),"")</f>
        <v/>
      </c>
    </row>
    <row r="3141" spans="1:16">
      <c r="A3141" t="str">
        <f>IF(Belegerfassung!C3149&lt;&gt;"",0,"")</f>
        <v/>
      </c>
      <c r="B3141" t="str">
        <f>IFERROR(VLOOKUP(Belegerfassung!I3149,Konten!A:D,2,FALSE),"")</f>
        <v/>
      </c>
      <c r="C3141" t="str">
        <f>IF(A3141&lt;&gt;"",TEXT(Belegerfassung!C3149,"TT.MM.JJJJ"),"")</f>
        <v/>
      </c>
      <c r="D3141" t="str">
        <f>IFERROR(VLOOKUP(Belegerfassung!A3149,Abfrage!$E$2:$F$20,2,FALSE),"")</f>
        <v/>
      </c>
      <c r="E3141" t="str">
        <f>IF(A3141&lt;&gt;"",Belegerfassung!B3149,"")</f>
        <v/>
      </c>
      <c r="F3141" t="str">
        <f>IF(Belegerfassung!L3149="","",IF(Belegerfassung!L3149&lt;&gt;"",IF(Belegerfassung!L3149&lt;&gt;"",IF(Belegerfassung!J3149&lt;&gt;0,VLOOKUP(Belegerfassung!L3149,Abfrage!$A$2:$C$19,2,),VLOOKUP(Belegerfassung!L3149,Abfrage!$A$2:$C$19,3,)),"")))</f>
        <v/>
      </c>
      <c r="G3141" t="str">
        <f t="shared" si="147"/>
        <v/>
      </c>
      <c r="H3141" s="31" t="str">
        <f>IF(A3141&lt;&gt;"",-Belegerfassung!J3149+Belegerfassung!K3149,"")</f>
        <v/>
      </c>
      <c r="I3141" s="49" t="str">
        <f>IFERROR(IF(H3141&lt;&gt;"",Belegerfassung!L3149*100,""),IF(OR(Belegerfassung!L3149="Leistung EU - Erlöse",Belegerfassung!L3149="Lieferungen EU-Erlöse",Belegerfassung!L3149="EUST",Belegerfassung!L3149="Bauleistungen 20%")=TRUE,"",MID(Belegerfassung!L3149,4,2)))</f>
        <v/>
      </c>
      <c r="J3141" s="6" t="str">
        <f>IF(A3141&lt;&gt;"",LEFT(Belegerfassung!D3149,40),"")</f>
        <v/>
      </c>
      <c r="K3141" t="str">
        <f>IF(A3141&lt;&gt;"",VLOOKUP(D3141,Abfrage!$F$2:$G$21,2,FALSE),"")</f>
        <v/>
      </c>
      <c r="L3141" s="6" t="str">
        <f>IF(Belegerfassung!H3149&lt;&gt;"",Belegerfassung!H3149,"")</f>
        <v/>
      </c>
      <c r="M3141" t="str">
        <f>IFERROR(IF(Belegerfassung!E3149&lt;&gt;"",VLOOKUP(Belegerfassung!E3149,Abfrage!$L$2:$M$15,2,),""),"")</f>
        <v/>
      </c>
      <c r="N3141" t="str">
        <f t="shared" si="148"/>
        <v/>
      </c>
      <c r="O3141" t="str">
        <f t="shared" si="149"/>
        <v/>
      </c>
      <c r="P3141" t="str">
        <f>IF(Belegerfassung!G3149&lt;&gt;"",CONCATENATE(Belegerfassung!G3149,".pdf"),"")</f>
        <v/>
      </c>
    </row>
    <row r="3142" spans="1:16">
      <c r="A3142" t="str">
        <f>IF(Belegerfassung!C3150&lt;&gt;"",0,"")</f>
        <v/>
      </c>
      <c r="B3142" t="str">
        <f>IFERROR(VLOOKUP(Belegerfassung!I3150,Konten!A:D,2,FALSE),"")</f>
        <v/>
      </c>
      <c r="C3142" t="str">
        <f>IF(A3142&lt;&gt;"",TEXT(Belegerfassung!C3150,"TT.MM.JJJJ"),"")</f>
        <v/>
      </c>
      <c r="D3142" t="str">
        <f>IFERROR(VLOOKUP(Belegerfassung!A3150,Abfrage!$E$2:$F$20,2,FALSE),"")</f>
        <v/>
      </c>
      <c r="E3142" t="str">
        <f>IF(A3142&lt;&gt;"",Belegerfassung!B3150,"")</f>
        <v/>
      </c>
      <c r="F3142" t="str">
        <f>IF(Belegerfassung!L3150="","",IF(Belegerfassung!L3150&lt;&gt;"",IF(Belegerfassung!L3150&lt;&gt;"",IF(Belegerfassung!J3150&lt;&gt;0,VLOOKUP(Belegerfassung!L3150,Abfrage!$A$2:$C$19,2,),VLOOKUP(Belegerfassung!L3150,Abfrage!$A$2:$C$19,3,)),"")))</f>
        <v/>
      </c>
      <c r="G3142" t="str">
        <f t="shared" si="147"/>
        <v/>
      </c>
      <c r="H3142" s="31" t="str">
        <f>IF(A3142&lt;&gt;"",-Belegerfassung!J3150+Belegerfassung!K3150,"")</f>
        <v/>
      </c>
      <c r="I3142" s="49" t="str">
        <f>IFERROR(IF(H3142&lt;&gt;"",Belegerfassung!L3150*100,""),IF(OR(Belegerfassung!L3150="Leistung EU - Erlöse",Belegerfassung!L3150="Lieferungen EU-Erlöse",Belegerfassung!L3150="EUST",Belegerfassung!L3150="Bauleistungen 20%")=TRUE,"",MID(Belegerfassung!L3150,4,2)))</f>
        <v/>
      </c>
      <c r="J3142" s="6" t="str">
        <f>IF(A3142&lt;&gt;"",LEFT(Belegerfassung!D3150,40),"")</f>
        <v/>
      </c>
      <c r="K3142" t="str">
        <f>IF(A3142&lt;&gt;"",VLOOKUP(D3142,Abfrage!$F$2:$G$21,2,FALSE),"")</f>
        <v/>
      </c>
      <c r="L3142" s="6" t="str">
        <f>IF(Belegerfassung!H3150&lt;&gt;"",Belegerfassung!H3150,"")</f>
        <v/>
      </c>
      <c r="M3142" t="str">
        <f>IFERROR(IF(Belegerfassung!E3150&lt;&gt;"",VLOOKUP(Belegerfassung!E3150,Abfrage!$L$2:$M$15,2,),""),"")</f>
        <v/>
      </c>
      <c r="N3142" t="str">
        <f t="shared" si="148"/>
        <v/>
      </c>
      <c r="O3142" t="str">
        <f t="shared" si="149"/>
        <v/>
      </c>
      <c r="P3142" t="str">
        <f>IF(Belegerfassung!G3150&lt;&gt;"",CONCATENATE(Belegerfassung!G3150,".pdf"),"")</f>
        <v/>
      </c>
    </row>
    <row r="3143" spans="1:16">
      <c r="A3143" t="str">
        <f>IF(Belegerfassung!C3151&lt;&gt;"",0,"")</f>
        <v/>
      </c>
      <c r="B3143" t="str">
        <f>IFERROR(VLOOKUP(Belegerfassung!I3151,Konten!A:D,2,FALSE),"")</f>
        <v/>
      </c>
      <c r="C3143" t="str">
        <f>IF(A3143&lt;&gt;"",TEXT(Belegerfassung!C3151,"TT.MM.JJJJ"),"")</f>
        <v/>
      </c>
      <c r="D3143" t="str">
        <f>IFERROR(VLOOKUP(Belegerfassung!A3151,Abfrage!$E$2:$F$20,2,FALSE),"")</f>
        <v/>
      </c>
      <c r="E3143" t="str">
        <f>IF(A3143&lt;&gt;"",Belegerfassung!B3151,"")</f>
        <v/>
      </c>
      <c r="F3143" t="str">
        <f>IF(Belegerfassung!L3151="","",IF(Belegerfassung!L3151&lt;&gt;"",IF(Belegerfassung!L3151&lt;&gt;"",IF(Belegerfassung!J3151&lt;&gt;0,VLOOKUP(Belegerfassung!L3151,Abfrage!$A$2:$C$19,2,),VLOOKUP(Belegerfassung!L3151,Abfrage!$A$2:$C$19,3,)),"")))</f>
        <v/>
      </c>
      <c r="G3143" t="str">
        <f t="shared" si="147"/>
        <v/>
      </c>
      <c r="H3143" s="31" t="str">
        <f>IF(A3143&lt;&gt;"",-Belegerfassung!J3151+Belegerfassung!K3151,"")</f>
        <v/>
      </c>
      <c r="I3143" s="49" t="str">
        <f>IFERROR(IF(H3143&lt;&gt;"",Belegerfassung!L3151*100,""),IF(OR(Belegerfassung!L3151="Leistung EU - Erlöse",Belegerfassung!L3151="Lieferungen EU-Erlöse",Belegerfassung!L3151="EUST",Belegerfassung!L3151="Bauleistungen 20%")=TRUE,"",MID(Belegerfassung!L3151,4,2)))</f>
        <v/>
      </c>
      <c r="J3143" s="6" t="str">
        <f>IF(A3143&lt;&gt;"",LEFT(Belegerfassung!D3151,40),"")</f>
        <v/>
      </c>
      <c r="K3143" t="str">
        <f>IF(A3143&lt;&gt;"",VLOOKUP(D3143,Abfrage!$F$2:$G$21,2,FALSE),"")</f>
        <v/>
      </c>
      <c r="L3143" s="6" t="str">
        <f>IF(Belegerfassung!H3151&lt;&gt;"",Belegerfassung!H3151,"")</f>
        <v/>
      </c>
      <c r="M3143" t="str">
        <f>IFERROR(IF(Belegerfassung!E3151&lt;&gt;"",VLOOKUP(Belegerfassung!E3151,Abfrage!$L$2:$M$15,2,),""),"")</f>
        <v/>
      </c>
      <c r="N3143" t="str">
        <f t="shared" si="148"/>
        <v/>
      </c>
      <c r="O3143" t="str">
        <f t="shared" si="149"/>
        <v/>
      </c>
      <c r="P3143" t="str">
        <f>IF(Belegerfassung!G3151&lt;&gt;"",CONCATENATE(Belegerfassung!G3151,".pdf"),"")</f>
        <v/>
      </c>
    </row>
    <row r="3144" spans="1:16">
      <c r="A3144" t="str">
        <f>IF(Belegerfassung!C3152&lt;&gt;"",0,"")</f>
        <v/>
      </c>
      <c r="B3144" t="str">
        <f>IFERROR(VLOOKUP(Belegerfassung!I3152,Konten!A:D,2,FALSE),"")</f>
        <v/>
      </c>
      <c r="C3144" t="str">
        <f>IF(A3144&lt;&gt;"",TEXT(Belegerfassung!C3152,"TT.MM.JJJJ"),"")</f>
        <v/>
      </c>
      <c r="D3144" t="str">
        <f>IFERROR(VLOOKUP(Belegerfassung!A3152,Abfrage!$E$2:$F$20,2,FALSE),"")</f>
        <v/>
      </c>
      <c r="E3144" t="str">
        <f>IF(A3144&lt;&gt;"",Belegerfassung!B3152,"")</f>
        <v/>
      </c>
      <c r="F3144" t="str">
        <f>IF(Belegerfassung!L3152="","",IF(Belegerfassung!L3152&lt;&gt;"",IF(Belegerfassung!L3152&lt;&gt;"",IF(Belegerfassung!J3152&lt;&gt;0,VLOOKUP(Belegerfassung!L3152,Abfrage!$A$2:$C$19,2,),VLOOKUP(Belegerfassung!L3152,Abfrage!$A$2:$C$19,3,)),"")))</f>
        <v/>
      </c>
      <c r="G3144" t="str">
        <f t="shared" si="147"/>
        <v/>
      </c>
      <c r="H3144" s="31" t="str">
        <f>IF(A3144&lt;&gt;"",-Belegerfassung!J3152+Belegerfassung!K3152,"")</f>
        <v/>
      </c>
      <c r="I3144" s="49" t="str">
        <f>IFERROR(IF(H3144&lt;&gt;"",Belegerfassung!L3152*100,""),IF(OR(Belegerfassung!L3152="Leistung EU - Erlöse",Belegerfassung!L3152="Lieferungen EU-Erlöse",Belegerfassung!L3152="EUST",Belegerfassung!L3152="Bauleistungen 20%")=TRUE,"",MID(Belegerfassung!L3152,4,2)))</f>
        <v/>
      </c>
      <c r="J3144" s="6" t="str">
        <f>IF(A3144&lt;&gt;"",LEFT(Belegerfassung!D3152,40),"")</f>
        <v/>
      </c>
      <c r="K3144" t="str">
        <f>IF(A3144&lt;&gt;"",VLOOKUP(D3144,Abfrage!$F$2:$G$21,2,FALSE),"")</f>
        <v/>
      </c>
      <c r="L3144" s="6" t="str">
        <f>IF(Belegerfassung!H3152&lt;&gt;"",Belegerfassung!H3152,"")</f>
        <v/>
      </c>
      <c r="M3144" t="str">
        <f>IFERROR(IF(Belegerfassung!E3152&lt;&gt;"",VLOOKUP(Belegerfassung!E3152,Abfrage!$L$2:$M$15,2,),""),"")</f>
        <v/>
      </c>
      <c r="N3144" t="str">
        <f t="shared" si="148"/>
        <v/>
      </c>
      <c r="O3144" t="str">
        <f t="shared" si="149"/>
        <v/>
      </c>
      <c r="P3144" t="str">
        <f>IF(Belegerfassung!G3152&lt;&gt;"",CONCATENATE(Belegerfassung!G3152,".pdf"),"")</f>
        <v/>
      </c>
    </row>
    <row r="3145" spans="1:16">
      <c r="A3145" t="str">
        <f>IF(Belegerfassung!C3153&lt;&gt;"",0,"")</f>
        <v/>
      </c>
      <c r="B3145" t="str">
        <f>IFERROR(VLOOKUP(Belegerfassung!I3153,Konten!A:D,2,FALSE),"")</f>
        <v/>
      </c>
      <c r="C3145" t="str">
        <f>IF(A3145&lt;&gt;"",TEXT(Belegerfassung!C3153,"TT.MM.JJJJ"),"")</f>
        <v/>
      </c>
      <c r="D3145" t="str">
        <f>IFERROR(VLOOKUP(Belegerfassung!A3153,Abfrage!$E$2:$F$20,2,FALSE),"")</f>
        <v/>
      </c>
      <c r="E3145" t="str">
        <f>IF(A3145&lt;&gt;"",Belegerfassung!B3153,"")</f>
        <v/>
      </c>
      <c r="F3145" t="str">
        <f>IF(Belegerfassung!L3153="","",IF(Belegerfassung!L3153&lt;&gt;"",IF(Belegerfassung!L3153&lt;&gt;"",IF(Belegerfassung!J3153&lt;&gt;0,VLOOKUP(Belegerfassung!L3153,Abfrage!$A$2:$C$19,2,),VLOOKUP(Belegerfassung!L3153,Abfrage!$A$2:$C$19,3,)),"")))</f>
        <v/>
      </c>
      <c r="G3145" t="str">
        <f t="shared" si="147"/>
        <v/>
      </c>
      <c r="H3145" s="31" t="str">
        <f>IF(A3145&lt;&gt;"",-Belegerfassung!J3153+Belegerfassung!K3153,"")</f>
        <v/>
      </c>
      <c r="I3145" s="49" t="str">
        <f>IFERROR(IF(H3145&lt;&gt;"",Belegerfassung!L3153*100,""),IF(OR(Belegerfassung!L3153="Leistung EU - Erlöse",Belegerfassung!L3153="Lieferungen EU-Erlöse",Belegerfassung!L3153="EUST",Belegerfassung!L3153="Bauleistungen 20%")=TRUE,"",MID(Belegerfassung!L3153,4,2)))</f>
        <v/>
      </c>
      <c r="J3145" s="6" t="str">
        <f>IF(A3145&lt;&gt;"",LEFT(Belegerfassung!D3153,40),"")</f>
        <v/>
      </c>
      <c r="K3145" t="str">
        <f>IF(A3145&lt;&gt;"",VLOOKUP(D3145,Abfrage!$F$2:$G$21,2,FALSE),"")</f>
        <v/>
      </c>
      <c r="L3145" s="6" t="str">
        <f>IF(Belegerfassung!H3153&lt;&gt;"",Belegerfassung!H3153,"")</f>
        <v/>
      </c>
      <c r="M3145" t="str">
        <f>IFERROR(IF(Belegerfassung!E3153&lt;&gt;"",VLOOKUP(Belegerfassung!E3153,Abfrage!$L$2:$M$15,2,),""),"")</f>
        <v/>
      </c>
      <c r="N3145" t="str">
        <f t="shared" si="148"/>
        <v/>
      </c>
      <c r="O3145" t="str">
        <f t="shared" si="149"/>
        <v/>
      </c>
      <c r="P3145" t="str">
        <f>IF(Belegerfassung!G3153&lt;&gt;"",CONCATENATE(Belegerfassung!G3153,".pdf"),"")</f>
        <v/>
      </c>
    </row>
    <row r="3146" spans="1:16">
      <c r="A3146" t="str">
        <f>IF(Belegerfassung!C3154&lt;&gt;"",0,"")</f>
        <v/>
      </c>
      <c r="B3146" t="str">
        <f>IFERROR(VLOOKUP(Belegerfassung!I3154,Konten!A:D,2,FALSE),"")</f>
        <v/>
      </c>
      <c r="C3146" t="str">
        <f>IF(A3146&lt;&gt;"",TEXT(Belegerfassung!C3154,"TT.MM.JJJJ"),"")</f>
        <v/>
      </c>
      <c r="D3146" t="str">
        <f>IFERROR(VLOOKUP(Belegerfassung!A3154,Abfrage!$E$2:$F$20,2,FALSE),"")</f>
        <v/>
      </c>
      <c r="E3146" t="str">
        <f>IF(A3146&lt;&gt;"",Belegerfassung!B3154,"")</f>
        <v/>
      </c>
      <c r="F3146" t="str">
        <f>IF(Belegerfassung!L3154="","",IF(Belegerfassung!L3154&lt;&gt;"",IF(Belegerfassung!L3154&lt;&gt;"",IF(Belegerfassung!J3154&lt;&gt;0,VLOOKUP(Belegerfassung!L3154,Abfrage!$A$2:$C$19,2,),VLOOKUP(Belegerfassung!L3154,Abfrage!$A$2:$C$19,3,)),"")))</f>
        <v/>
      </c>
      <c r="G3146" t="str">
        <f t="shared" si="147"/>
        <v/>
      </c>
      <c r="H3146" s="31" t="str">
        <f>IF(A3146&lt;&gt;"",-Belegerfassung!J3154+Belegerfassung!K3154,"")</f>
        <v/>
      </c>
      <c r="I3146" s="49" t="str">
        <f>IFERROR(IF(H3146&lt;&gt;"",Belegerfassung!L3154*100,""),IF(OR(Belegerfassung!L3154="Leistung EU - Erlöse",Belegerfassung!L3154="Lieferungen EU-Erlöse",Belegerfassung!L3154="EUST",Belegerfassung!L3154="Bauleistungen 20%")=TRUE,"",MID(Belegerfassung!L3154,4,2)))</f>
        <v/>
      </c>
      <c r="J3146" s="6" t="str">
        <f>IF(A3146&lt;&gt;"",LEFT(Belegerfassung!D3154,40),"")</f>
        <v/>
      </c>
      <c r="K3146" t="str">
        <f>IF(A3146&lt;&gt;"",VLOOKUP(D3146,Abfrage!$F$2:$G$21,2,FALSE),"")</f>
        <v/>
      </c>
      <c r="L3146" s="6" t="str">
        <f>IF(Belegerfassung!H3154&lt;&gt;"",Belegerfassung!H3154,"")</f>
        <v/>
      </c>
      <c r="M3146" t="str">
        <f>IFERROR(IF(Belegerfassung!E3154&lt;&gt;"",VLOOKUP(Belegerfassung!E3154,Abfrage!$L$2:$M$15,2,),""),"")</f>
        <v/>
      </c>
      <c r="N3146" t="str">
        <f t="shared" si="148"/>
        <v/>
      </c>
      <c r="O3146" t="str">
        <f t="shared" si="149"/>
        <v/>
      </c>
      <c r="P3146" t="str">
        <f>IF(Belegerfassung!G3154&lt;&gt;"",CONCATENATE(Belegerfassung!G3154,".pdf"),"")</f>
        <v/>
      </c>
    </row>
    <row r="3147" spans="1:16">
      <c r="A3147" t="str">
        <f>IF(Belegerfassung!C3155&lt;&gt;"",0,"")</f>
        <v/>
      </c>
      <c r="B3147" t="str">
        <f>IFERROR(VLOOKUP(Belegerfassung!I3155,Konten!A:D,2,FALSE),"")</f>
        <v/>
      </c>
      <c r="C3147" t="str">
        <f>IF(A3147&lt;&gt;"",TEXT(Belegerfassung!C3155,"TT.MM.JJJJ"),"")</f>
        <v/>
      </c>
      <c r="D3147" t="str">
        <f>IFERROR(VLOOKUP(Belegerfassung!A3155,Abfrage!$E$2:$F$20,2,FALSE),"")</f>
        <v/>
      </c>
      <c r="E3147" t="str">
        <f>IF(A3147&lt;&gt;"",Belegerfassung!B3155,"")</f>
        <v/>
      </c>
      <c r="F3147" t="str">
        <f>IF(Belegerfassung!L3155="","",IF(Belegerfassung!L3155&lt;&gt;"",IF(Belegerfassung!L3155&lt;&gt;"",IF(Belegerfassung!J3155&lt;&gt;0,VLOOKUP(Belegerfassung!L3155,Abfrage!$A$2:$C$19,2,),VLOOKUP(Belegerfassung!L3155,Abfrage!$A$2:$C$19,3,)),"")))</f>
        <v/>
      </c>
      <c r="G3147" t="str">
        <f t="shared" si="147"/>
        <v/>
      </c>
      <c r="H3147" s="31" t="str">
        <f>IF(A3147&lt;&gt;"",-Belegerfassung!J3155+Belegerfassung!K3155,"")</f>
        <v/>
      </c>
      <c r="I3147" s="49" t="str">
        <f>IFERROR(IF(H3147&lt;&gt;"",Belegerfassung!L3155*100,""),IF(OR(Belegerfassung!L3155="Leistung EU - Erlöse",Belegerfassung!L3155="Lieferungen EU-Erlöse",Belegerfassung!L3155="EUST",Belegerfassung!L3155="Bauleistungen 20%")=TRUE,"",MID(Belegerfassung!L3155,4,2)))</f>
        <v/>
      </c>
      <c r="J3147" s="6" t="str">
        <f>IF(A3147&lt;&gt;"",LEFT(Belegerfassung!D3155,40),"")</f>
        <v/>
      </c>
      <c r="K3147" t="str">
        <f>IF(A3147&lt;&gt;"",VLOOKUP(D3147,Abfrage!$F$2:$G$21,2,FALSE),"")</f>
        <v/>
      </c>
      <c r="L3147" s="6" t="str">
        <f>IF(Belegerfassung!H3155&lt;&gt;"",Belegerfassung!H3155,"")</f>
        <v/>
      </c>
      <c r="M3147" t="str">
        <f>IFERROR(IF(Belegerfassung!E3155&lt;&gt;"",VLOOKUP(Belegerfassung!E3155,Abfrage!$L$2:$M$15,2,),""),"")</f>
        <v/>
      </c>
      <c r="N3147" t="str">
        <f t="shared" si="148"/>
        <v/>
      </c>
      <c r="O3147" t="str">
        <f t="shared" si="149"/>
        <v/>
      </c>
      <c r="P3147" t="str">
        <f>IF(Belegerfassung!G3155&lt;&gt;"",CONCATENATE(Belegerfassung!G3155,".pdf"),"")</f>
        <v/>
      </c>
    </row>
    <row r="3148" spans="1:16">
      <c r="A3148" t="str">
        <f>IF(Belegerfassung!C3156&lt;&gt;"",0,"")</f>
        <v/>
      </c>
      <c r="B3148" t="str">
        <f>IFERROR(VLOOKUP(Belegerfassung!I3156,Konten!A:D,2,FALSE),"")</f>
        <v/>
      </c>
      <c r="C3148" t="str">
        <f>IF(A3148&lt;&gt;"",TEXT(Belegerfassung!C3156,"TT.MM.JJJJ"),"")</f>
        <v/>
      </c>
      <c r="D3148" t="str">
        <f>IFERROR(VLOOKUP(Belegerfassung!A3156,Abfrage!$E$2:$F$20,2,FALSE),"")</f>
        <v/>
      </c>
      <c r="E3148" t="str">
        <f>IF(A3148&lt;&gt;"",Belegerfassung!B3156,"")</f>
        <v/>
      </c>
      <c r="F3148" t="str">
        <f>IF(Belegerfassung!L3156="","",IF(Belegerfassung!L3156&lt;&gt;"",IF(Belegerfassung!L3156&lt;&gt;"",IF(Belegerfassung!J3156&lt;&gt;0,VLOOKUP(Belegerfassung!L3156,Abfrage!$A$2:$C$19,2,),VLOOKUP(Belegerfassung!L3156,Abfrage!$A$2:$C$19,3,)),"")))</f>
        <v/>
      </c>
      <c r="G3148" t="str">
        <f t="shared" si="147"/>
        <v/>
      </c>
      <c r="H3148" s="31" t="str">
        <f>IF(A3148&lt;&gt;"",-Belegerfassung!J3156+Belegerfassung!K3156,"")</f>
        <v/>
      </c>
      <c r="I3148" s="49" t="str">
        <f>IFERROR(IF(H3148&lt;&gt;"",Belegerfassung!L3156*100,""),IF(OR(Belegerfassung!L3156="Leistung EU - Erlöse",Belegerfassung!L3156="Lieferungen EU-Erlöse",Belegerfassung!L3156="EUST",Belegerfassung!L3156="Bauleistungen 20%")=TRUE,"",MID(Belegerfassung!L3156,4,2)))</f>
        <v/>
      </c>
      <c r="J3148" s="6" t="str">
        <f>IF(A3148&lt;&gt;"",LEFT(Belegerfassung!D3156,40),"")</f>
        <v/>
      </c>
      <c r="K3148" t="str">
        <f>IF(A3148&lt;&gt;"",VLOOKUP(D3148,Abfrage!$F$2:$G$21,2,FALSE),"")</f>
        <v/>
      </c>
      <c r="L3148" s="6" t="str">
        <f>IF(Belegerfassung!H3156&lt;&gt;"",Belegerfassung!H3156,"")</f>
        <v/>
      </c>
      <c r="M3148" t="str">
        <f>IFERROR(IF(Belegerfassung!E3156&lt;&gt;"",VLOOKUP(Belegerfassung!E3156,Abfrage!$L$2:$M$15,2,),""),"")</f>
        <v/>
      </c>
      <c r="N3148" t="str">
        <f t="shared" si="148"/>
        <v/>
      </c>
      <c r="O3148" t="str">
        <f t="shared" si="149"/>
        <v/>
      </c>
      <c r="P3148" t="str">
        <f>IF(Belegerfassung!G3156&lt;&gt;"",CONCATENATE(Belegerfassung!G3156,".pdf"),"")</f>
        <v/>
      </c>
    </row>
    <row r="3149" spans="1:16">
      <c r="A3149" t="str">
        <f>IF(Belegerfassung!C3157&lt;&gt;"",0,"")</f>
        <v/>
      </c>
      <c r="B3149" t="str">
        <f>IFERROR(VLOOKUP(Belegerfassung!I3157,Konten!A:D,2,FALSE),"")</f>
        <v/>
      </c>
      <c r="C3149" t="str">
        <f>IF(A3149&lt;&gt;"",TEXT(Belegerfassung!C3157,"TT.MM.JJJJ"),"")</f>
        <v/>
      </c>
      <c r="D3149" t="str">
        <f>IFERROR(VLOOKUP(Belegerfassung!A3157,Abfrage!$E$2:$F$20,2,FALSE),"")</f>
        <v/>
      </c>
      <c r="E3149" t="str">
        <f>IF(A3149&lt;&gt;"",Belegerfassung!B3157,"")</f>
        <v/>
      </c>
      <c r="F3149" t="str">
        <f>IF(Belegerfassung!L3157="","",IF(Belegerfassung!L3157&lt;&gt;"",IF(Belegerfassung!L3157&lt;&gt;"",IF(Belegerfassung!J3157&lt;&gt;0,VLOOKUP(Belegerfassung!L3157,Abfrage!$A$2:$C$19,2,),VLOOKUP(Belegerfassung!L3157,Abfrage!$A$2:$C$19,3,)),"")))</f>
        <v/>
      </c>
      <c r="G3149" t="str">
        <f t="shared" si="147"/>
        <v/>
      </c>
      <c r="H3149" s="31" t="str">
        <f>IF(A3149&lt;&gt;"",-Belegerfassung!J3157+Belegerfassung!K3157,"")</f>
        <v/>
      </c>
      <c r="I3149" s="49" t="str">
        <f>IFERROR(IF(H3149&lt;&gt;"",Belegerfassung!L3157*100,""),IF(OR(Belegerfassung!L3157="Leistung EU - Erlöse",Belegerfassung!L3157="Lieferungen EU-Erlöse",Belegerfassung!L3157="EUST",Belegerfassung!L3157="Bauleistungen 20%")=TRUE,"",MID(Belegerfassung!L3157,4,2)))</f>
        <v/>
      </c>
      <c r="J3149" s="6" t="str">
        <f>IF(A3149&lt;&gt;"",LEFT(Belegerfassung!D3157,40),"")</f>
        <v/>
      </c>
      <c r="K3149" t="str">
        <f>IF(A3149&lt;&gt;"",VLOOKUP(D3149,Abfrage!$F$2:$G$21,2,FALSE),"")</f>
        <v/>
      </c>
      <c r="L3149" s="6" t="str">
        <f>IF(Belegerfassung!H3157&lt;&gt;"",Belegerfassung!H3157,"")</f>
        <v/>
      </c>
      <c r="M3149" t="str">
        <f>IFERROR(IF(Belegerfassung!E3157&lt;&gt;"",VLOOKUP(Belegerfassung!E3157,Abfrage!$L$2:$M$15,2,),""),"")</f>
        <v/>
      </c>
      <c r="N3149" t="str">
        <f t="shared" si="148"/>
        <v/>
      </c>
      <c r="O3149" t="str">
        <f t="shared" si="149"/>
        <v/>
      </c>
      <c r="P3149" t="str">
        <f>IF(Belegerfassung!G3157&lt;&gt;"",CONCATENATE(Belegerfassung!G3157,".pdf"),"")</f>
        <v/>
      </c>
    </row>
    <row r="3150" spans="1:16">
      <c r="A3150" t="str">
        <f>IF(Belegerfassung!C3158&lt;&gt;"",0,"")</f>
        <v/>
      </c>
      <c r="B3150" t="str">
        <f>IFERROR(VLOOKUP(Belegerfassung!I3158,Konten!A:D,2,FALSE),"")</f>
        <v/>
      </c>
      <c r="C3150" t="str">
        <f>IF(A3150&lt;&gt;"",TEXT(Belegerfassung!C3158,"TT.MM.JJJJ"),"")</f>
        <v/>
      </c>
      <c r="D3150" t="str">
        <f>IFERROR(VLOOKUP(Belegerfassung!A3158,Abfrage!$E$2:$F$20,2,FALSE),"")</f>
        <v/>
      </c>
      <c r="E3150" t="str">
        <f>IF(A3150&lt;&gt;"",Belegerfassung!B3158,"")</f>
        <v/>
      </c>
      <c r="F3150" t="str">
        <f>IF(Belegerfassung!L3158="","",IF(Belegerfassung!L3158&lt;&gt;"",IF(Belegerfassung!L3158&lt;&gt;"",IF(Belegerfassung!J3158&lt;&gt;0,VLOOKUP(Belegerfassung!L3158,Abfrage!$A$2:$C$19,2,),VLOOKUP(Belegerfassung!L3158,Abfrage!$A$2:$C$19,3,)),"")))</f>
        <v/>
      </c>
      <c r="G3150" t="str">
        <f t="shared" si="147"/>
        <v/>
      </c>
      <c r="H3150" s="31" t="str">
        <f>IF(A3150&lt;&gt;"",-Belegerfassung!J3158+Belegerfassung!K3158,"")</f>
        <v/>
      </c>
      <c r="I3150" s="49" t="str">
        <f>IFERROR(IF(H3150&lt;&gt;"",Belegerfassung!L3158*100,""),IF(OR(Belegerfassung!L3158="Leistung EU - Erlöse",Belegerfassung!L3158="Lieferungen EU-Erlöse",Belegerfassung!L3158="EUST",Belegerfassung!L3158="Bauleistungen 20%")=TRUE,"",MID(Belegerfassung!L3158,4,2)))</f>
        <v/>
      </c>
      <c r="J3150" s="6" t="str">
        <f>IF(A3150&lt;&gt;"",LEFT(Belegerfassung!D3158,40),"")</f>
        <v/>
      </c>
      <c r="K3150" t="str">
        <f>IF(A3150&lt;&gt;"",VLOOKUP(D3150,Abfrage!$F$2:$G$21,2,FALSE),"")</f>
        <v/>
      </c>
      <c r="L3150" s="6" t="str">
        <f>IF(Belegerfassung!H3158&lt;&gt;"",Belegerfassung!H3158,"")</f>
        <v/>
      </c>
      <c r="M3150" t="str">
        <f>IFERROR(IF(Belegerfassung!E3158&lt;&gt;"",VLOOKUP(Belegerfassung!E3158,Abfrage!$L$2:$M$15,2,),""),"")</f>
        <v/>
      </c>
      <c r="N3150" t="str">
        <f t="shared" si="148"/>
        <v/>
      </c>
      <c r="O3150" t="str">
        <f t="shared" si="149"/>
        <v/>
      </c>
      <c r="P3150" t="str">
        <f>IF(Belegerfassung!G3158&lt;&gt;"",CONCATENATE(Belegerfassung!G3158,".pdf"),"")</f>
        <v/>
      </c>
    </row>
    <row r="3151" spans="1:16">
      <c r="A3151" t="str">
        <f>IF(Belegerfassung!C3159&lt;&gt;"",0,"")</f>
        <v/>
      </c>
      <c r="B3151" t="str">
        <f>IFERROR(VLOOKUP(Belegerfassung!I3159,Konten!A:D,2,FALSE),"")</f>
        <v/>
      </c>
      <c r="C3151" t="str">
        <f>IF(A3151&lt;&gt;"",TEXT(Belegerfassung!C3159,"TT.MM.JJJJ"),"")</f>
        <v/>
      </c>
      <c r="D3151" t="str">
        <f>IFERROR(VLOOKUP(Belegerfassung!A3159,Abfrage!$E$2:$F$20,2,FALSE),"")</f>
        <v/>
      </c>
      <c r="E3151" t="str">
        <f>IF(A3151&lt;&gt;"",Belegerfassung!B3159,"")</f>
        <v/>
      </c>
      <c r="F3151" t="str">
        <f>IF(Belegerfassung!L3159="","",IF(Belegerfassung!L3159&lt;&gt;"",IF(Belegerfassung!L3159&lt;&gt;"",IF(Belegerfassung!J3159&lt;&gt;0,VLOOKUP(Belegerfassung!L3159,Abfrage!$A$2:$C$19,2,),VLOOKUP(Belegerfassung!L3159,Abfrage!$A$2:$C$19,3,)),"")))</f>
        <v/>
      </c>
      <c r="G3151" t="str">
        <f t="shared" si="147"/>
        <v/>
      </c>
      <c r="H3151" s="31" t="str">
        <f>IF(A3151&lt;&gt;"",-Belegerfassung!J3159+Belegerfassung!K3159,"")</f>
        <v/>
      </c>
      <c r="I3151" s="49" t="str">
        <f>IFERROR(IF(H3151&lt;&gt;"",Belegerfassung!L3159*100,""),IF(OR(Belegerfassung!L3159="Leistung EU - Erlöse",Belegerfassung!L3159="Lieferungen EU-Erlöse",Belegerfassung!L3159="EUST",Belegerfassung!L3159="Bauleistungen 20%")=TRUE,"",MID(Belegerfassung!L3159,4,2)))</f>
        <v/>
      </c>
      <c r="J3151" s="6" t="str">
        <f>IF(A3151&lt;&gt;"",LEFT(Belegerfassung!D3159,40),"")</f>
        <v/>
      </c>
      <c r="K3151" t="str">
        <f>IF(A3151&lt;&gt;"",VLOOKUP(D3151,Abfrage!$F$2:$G$21,2,FALSE),"")</f>
        <v/>
      </c>
      <c r="L3151" s="6" t="str">
        <f>IF(Belegerfassung!H3159&lt;&gt;"",Belegerfassung!H3159,"")</f>
        <v/>
      </c>
      <c r="M3151" t="str">
        <f>IFERROR(IF(Belegerfassung!E3159&lt;&gt;"",VLOOKUP(Belegerfassung!E3159,Abfrage!$L$2:$M$15,2,),""),"")</f>
        <v/>
      </c>
      <c r="N3151" t="str">
        <f t="shared" si="148"/>
        <v/>
      </c>
      <c r="O3151" t="str">
        <f t="shared" si="149"/>
        <v/>
      </c>
      <c r="P3151" t="str">
        <f>IF(Belegerfassung!G3159&lt;&gt;"",CONCATENATE(Belegerfassung!G3159,".pdf"),"")</f>
        <v/>
      </c>
    </row>
    <row r="3152" spans="1:16">
      <c r="A3152" t="str">
        <f>IF(Belegerfassung!C3160&lt;&gt;"",0,"")</f>
        <v/>
      </c>
      <c r="B3152" t="str">
        <f>IFERROR(VLOOKUP(Belegerfassung!I3160,Konten!A:D,2,FALSE),"")</f>
        <v/>
      </c>
      <c r="C3152" t="str">
        <f>IF(A3152&lt;&gt;"",TEXT(Belegerfassung!C3160,"TT.MM.JJJJ"),"")</f>
        <v/>
      </c>
      <c r="D3152" t="str">
        <f>IFERROR(VLOOKUP(Belegerfassung!A3160,Abfrage!$E$2:$F$20,2,FALSE),"")</f>
        <v/>
      </c>
      <c r="E3152" t="str">
        <f>IF(A3152&lt;&gt;"",Belegerfassung!B3160,"")</f>
        <v/>
      </c>
      <c r="F3152" t="str">
        <f>IF(Belegerfassung!L3160="","",IF(Belegerfassung!L3160&lt;&gt;"",IF(Belegerfassung!L3160&lt;&gt;"",IF(Belegerfassung!J3160&lt;&gt;0,VLOOKUP(Belegerfassung!L3160,Abfrage!$A$2:$C$19,2,),VLOOKUP(Belegerfassung!L3160,Abfrage!$A$2:$C$19,3,)),"")))</f>
        <v/>
      </c>
      <c r="G3152" t="str">
        <f t="shared" si="147"/>
        <v/>
      </c>
      <c r="H3152" s="31" t="str">
        <f>IF(A3152&lt;&gt;"",-Belegerfassung!J3160+Belegerfassung!K3160,"")</f>
        <v/>
      </c>
      <c r="I3152" s="49" t="str">
        <f>IFERROR(IF(H3152&lt;&gt;"",Belegerfassung!L3160*100,""),IF(OR(Belegerfassung!L3160="Leistung EU - Erlöse",Belegerfassung!L3160="Lieferungen EU-Erlöse",Belegerfassung!L3160="EUST",Belegerfassung!L3160="Bauleistungen 20%")=TRUE,"",MID(Belegerfassung!L3160,4,2)))</f>
        <v/>
      </c>
      <c r="J3152" s="6" t="str">
        <f>IF(A3152&lt;&gt;"",LEFT(Belegerfassung!D3160,40),"")</f>
        <v/>
      </c>
      <c r="K3152" t="str">
        <f>IF(A3152&lt;&gt;"",VLOOKUP(D3152,Abfrage!$F$2:$G$21,2,FALSE),"")</f>
        <v/>
      </c>
      <c r="L3152" s="6" t="str">
        <f>IF(Belegerfassung!H3160&lt;&gt;"",Belegerfassung!H3160,"")</f>
        <v/>
      </c>
      <c r="M3152" t="str">
        <f>IFERROR(IF(Belegerfassung!E3160&lt;&gt;"",VLOOKUP(Belegerfassung!E3160,Abfrage!$L$2:$M$15,2,),""),"")</f>
        <v/>
      </c>
      <c r="N3152" t="str">
        <f t="shared" si="148"/>
        <v/>
      </c>
      <c r="O3152" t="str">
        <f t="shared" si="149"/>
        <v/>
      </c>
      <c r="P3152" t="str">
        <f>IF(Belegerfassung!G3160&lt;&gt;"",CONCATENATE(Belegerfassung!G3160,".pdf"),"")</f>
        <v/>
      </c>
    </row>
    <row r="3153" spans="1:16">
      <c r="A3153" t="str">
        <f>IF(Belegerfassung!C3161&lt;&gt;"",0,"")</f>
        <v/>
      </c>
      <c r="B3153" t="str">
        <f>IFERROR(VLOOKUP(Belegerfassung!I3161,Konten!A:D,2,FALSE),"")</f>
        <v/>
      </c>
      <c r="C3153" t="str">
        <f>IF(A3153&lt;&gt;"",TEXT(Belegerfassung!C3161,"TT.MM.JJJJ"),"")</f>
        <v/>
      </c>
      <c r="D3153" t="str">
        <f>IFERROR(VLOOKUP(Belegerfassung!A3161,Abfrage!$E$2:$F$20,2,FALSE),"")</f>
        <v/>
      </c>
      <c r="E3153" t="str">
        <f>IF(A3153&lt;&gt;"",Belegerfassung!B3161,"")</f>
        <v/>
      </c>
      <c r="F3153" t="str">
        <f>IF(Belegerfassung!L3161="","",IF(Belegerfassung!L3161&lt;&gt;"",IF(Belegerfassung!L3161&lt;&gt;"",IF(Belegerfassung!J3161&lt;&gt;0,VLOOKUP(Belegerfassung!L3161,Abfrage!$A$2:$C$19,2,),VLOOKUP(Belegerfassung!L3161,Abfrage!$A$2:$C$19,3,)),"")))</f>
        <v/>
      </c>
      <c r="G3153" t="str">
        <f t="shared" si="147"/>
        <v/>
      </c>
      <c r="H3153" s="31" t="str">
        <f>IF(A3153&lt;&gt;"",-Belegerfassung!J3161+Belegerfassung!K3161,"")</f>
        <v/>
      </c>
      <c r="I3153" s="49" t="str">
        <f>IFERROR(IF(H3153&lt;&gt;"",Belegerfassung!L3161*100,""),IF(OR(Belegerfassung!L3161="Leistung EU - Erlöse",Belegerfassung!L3161="Lieferungen EU-Erlöse",Belegerfassung!L3161="EUST",Belegerfassung!L3161="Bauleistungen 20%")=TRUE,"",MID(Belegerfassung!L3161,4,2)))</f>
        <v/>
      </c>
      <c r="J3153" s="6" t="str">
        <f>IF(A3153&lt;&gt;"",LEFT(Belegerfassung!D3161,40),"")</f>
        <v/>
      </c>
      <c r="K3153" t="str">
        <f>IF(A3153&lt;&gt;"",VLOOKUP(D3153,Abfrage!$F$2:$G$21,2,FALSE),"")</f>
        <v/>
      </c>
      <c r="L3153" s="6" t="str">
        <f>IF(Belegerfassung!H3161&lt;&gt;"",Belegerfassung!H3161,"")</f>
        <v/>
      </c>
      <c r="M3153" t="str">
        <f>IFERROR(IF(Belegerfassung!E3161&lt;&gt;"",VLOOKUP(Belegerfassung!E3161,Abfrage!$L$2:$M$15,2,),""),"")</f>
        <v/>
      </c>
      <c r="N3153" t="str">
        <f t="shared" si="148"/>
        <v/>
      </c>
      <c r="O3153" t="str">
        <f t="shared" si="149"/>
        <v/>
      </c>
      <c r="P3153" t="str">
        <f>IF(Belegerfassung!G3161&lt;&gt;"",CONCATENATE(Belegerfassung!G3161,".pdf"),"")</f>
        <v/>
      </c>
    </row>
    <row r="3154" spans="1:16">
      <c r="A3154" t="str">
        <f>IF(Belegerfassung!C3162&lt;&gt;"",0,"")</f>
        <v/>
      </c>
      <c r="B3154" t="str">
        <f>IFERROR(VLOOKUP(Belegerfassung!I3162,Konten!A:D,2,FALSE),"")</f>
        <v/>
      </c>
      <c r="C3154" t="str">
        <f>IF(A3154&lt;&gt;"",TEXT(Belegerfassung!C3162,"TT.MM.JJJJ"),"")</f>
        <v/>
      </c>
      <c r="D3154" t="str">
        <f>IFERROR(VLOOKUP(Belegerfassung!A3162,Abfrage!$E$2:$F$20,2,FALSE),"")</f>
        <v/>
      </c>
      <c r="E3154" t="str">
        <f>IF(A3154&lt;&gt;"",Belegerfassung!B3162,"")</f>
        <v/>
      </c>
      <c r="F3154" t="str">
        <f>IF(Belegerfassung!L3162="","",IF(Belegerfassung!L3162&lt;&gt;"",IF(Belegerfassung!L3162&lt;&gt;"",IF(Belegerfassung!J3162&lt;&gt;0,VLOOKUP(Belegerfassung!L3162,Abfrage!$A$2:$C$19,2,),VLOOKUP(Belegerfassung!L3162,Abfrage!$A$2:$C$19,3,)),"")))</f>
        <v/>
      </c>
      <c r="G3154" t="str">
        <f t="shared" si="147"/>
        <v/>
      </c>
      <c r="H3154" s="31" t="str">
        <f>IF(A3154&lt;&gt;"",-Belegerfassung!J3162+Belegerfassung!K3162,"")</f>
        <v/>
      </c>
      <c r="I3154" s="49" t="str">
        <f>IFERROR(IF(H3154&lt;&gt;"",Belegerfassung!L3162*100,""),IF(OR(Belegerfassung!L3162="Leistung EU - Erlöse",Belegerfassung!L3162="Lieferungen EU-Erlöse",Belegerfassung!L3162="EUST",Belegerfassung!L3162="Bauleistungen 20%")=TRUE,"",MID(Belegerfassung!L3162,4,2)))</f>
        <v/>
      </c>
      <c r="J3154" s="6" t="str">
        <f>IF(A3154&lt;&gt;"",LEFT(Belegerfassung!D3162,40),"")</f>
        <v/>
      </c>
      <c r="K3154" t="str">
        <f>IF(A3154&lt;&gt;"",VLOOKUP(D3154,Abfrage!$F$2:$G$21,2,FALSE),"")</f>
        <v/>
      </c>
      <c r="L3154" s="6" t="str">
        <f>IF(Belegerfassung!H3162&lt;&gt;"",Belegerfassung!H3162,"")</f>
        <v/>
      </c>
      <c r="M3154" t="str">
        <f>IFERROR(IF(Belegerfassung!E3162&lt;&gt;"",VLOOKUP(Belegerfassung!E3162,Abfrage!$L$2:$M$15,2,),""),"")</f>
        <v/>
      </c>
      <c r="N3154" t="str">
        <f t="shared" si="148"/>
        <v/>
      </c>
      <c r="O3154" t="str">
        <f t="shared" si="149"/>
        <v/>
      </c>
      <c r="P3154" t="str">
        <f>IF(Belegerfassung!G3162&lt;&gt;"",CONCATENATE(Belegerfassung!G3162,".pdf"),"")</f>
        <v/>
      </c>
    </row>
    <row r="3155" spans="1:16">
      <c r="A3155" t="str">
        <f>IF(Belegerfassung!C3163&lt;&gt;"",0,"")</f>
        <v/>
      </c>
      <c r="B3155" t="str">
        <f>IFERROR(VLOOKUP(Belegerfassung!I3163,Konten!A:D,2,FALSE),"")</f>
        <v/>
      </c>
      <c r="C3155" t="str">
        <f>IF(A3155&lt;&gt;"",TEXT(Belegerfassung!C3163,"TT.MM.JJJJ"),"")</f>
        <v/>
      </c>
      <c r="D3155" t="str">
        <f>IFERROR(VLOOKUP(Belegerfassung!A3163,Abfrage!$E$2:$F$20,2,FALSE),"")</f>
        <v/>
      </c>
      <c r="E3155" t="str">
        <f>IF(A3155&lt;&gt;"",Belegerfassung!B3163,"")</f>
        <v/>
      </c>
      <c r="F3155" t="str">
        <f>IF(Belegerfassung!L3163="","",IF(Belegerfassung!L3163&lt;&gt;"",IF(Belegerfassung!L3163&lt;&gt;"",IF(Belegerfassung!J3163&lt;&gt;0,VLOOKUP(Belegerfassung!L3163,Abfrage!$A$2:$C$19,2,),VLOOKUP(Belegerfassung!L3163,Abfrage!$A$2:$C$19,3,)),"")))</f>
        <v/>
      </c>
      <c r="G3155" t="str">
        <f t="shared" si="147"/>
        <v/>
      </c>
      <c r="H3155" s="31" t="str">
        <f>IF(A3155&lt;&gt;"",-Belegerfassung!J3163+Belegerfassung!K3163,"")</f>
        <v/>
      </c>
      <c r="I3155" s="49" t="str">
        <f>IFERROR(IF(H3155&lt;&gt;"",Belegerfassung!L3163*100,""),IF(OR(Belegerfassung!L3163="Leistung EU - Erlöse",Belegerfassung!L3163="Lieferungen EU-Erlöse",Belegerfassung!L3163="EUST",Belegerfassung!L3163="Bauleistungen 20%")=TRUE,"",MID(Belegerfassung!L3163,4,2)))</f>
        <v/>
      </c>
      <c r="J3155" s="6" t="str">
        <f>IF(A3155&lt;&gt;"",LEFT(Belegerfassung!D3163,40),"")</f>
        <v/>
      </c>
      <c r="K3155" t="str">
        <f>IF(A3155&lt;&gt;"",VLOOKUP(D3155,Abfrage!$F$2:$G$21,2,FALSE),"")</f>
        <v/>
      </c>
      <c r="L3155" s="6" t="str">
        <f>IF(Belegerfassung!H3163&lt;&gt;"",Belegerfassung!H3163,"")</f>
        <v/>
      </c>
      <c r="M3155" t="str">
        <f>IFERROR(IF(Belegerfassung!E3163&lt;&gt;"",VLOOKUP(Belegerfassung!E3163,Abfrage!$L$2:$M$15,2,),""),"")</f>
        <v/>
      </c>
      <c r="N3155" t="str">
        <f t="shared" si="148"/>
        <v/>
      </c>
      <c r="O3155" t="str">
        <f t="shared" si="149"/>
        <v/>
      </c>
      <c r="P3155" t="str">
        <f>IF(Belegerfassung!G3163&lt;&gt;"",CONCATENATE(Belegerfassung!G3163,".pdf"),"")</f>
        <v/>
      </c>
    </row>
    <row r="3156" spans="1:16">
      <c r="A3156" t="str">
        <f>IF(Belegerfassung!C3164&lt;&gt;"",0,"")</f>
        <v/>
      </c>
      <c r="B3156" t="str">
        <f>IFERROR(VLOOKUP(Belegerfassung!I3164,Konten!A:D,2,FALSE),"")</f>
        <v/>
      </c>
      <c r="C3156" t="str">
        <f>IF(A3156&lt;&gt;"",TEXT(Belegerfassung!C3164,"TT.MM.JJJJ"),"")</f>
        <v/>
      </c>
      <c r="D3156" t="str">
        <f>IFERROR(VLOOKUP(Belegerfassung!A3164,Abfrage!$E$2:$F$20,2,FALSE),"")</f>
        <v/>
      </c>
      <c r="E3156" t="str">
        <f>IF(A3156&lt;&gt;"",Belegerfassung!B3164,"")</f>
        <v/>
      </c>
      <c r="F3156" t="str">
        <f>IF(Belegerfassung!L3164="","",IF(Belegerfassung!L3164&lt;&gt;"",IF(Belegerfassung!L3164&lt;&gt;"",IF(Belegerfassung!J3164&lt;&gt;0,VLOOKUP(Belegerfassung!L3164,Abfrage!$A$2:$C$19,2,),VLOOKUP(Belegerfassung!L3164,Abfrage!$A$2:$C$19,3,)),"")))</f>
        <v/>
      </c>
      <c r="G3156" t="str">
        <f t="shared" si="147"/>
        <v/>
      </c>
      <c r="H3156" s="31" t="str">
        <f>IF(A3156&lt;&gt;"",-Belegerfassung!J3164+Belegerfassung!K3164,"")</f>
        <v/>
      </c>
      <c r="I3156" s="49" t="str">
        <f>IFERROR(IF(H3156&lt;&gt;"",Belegerfassung!L3164*100,""),IF(OR(Belegerfassung!L3164="Leistung EU - Erlöse",Belegerfassung!L3164="Lieferungen EU-Erlöse",Belegerfassung!L3164="EUST",Belegerfassung!L3164="Bauleistungen 20%")=TRUE,"",MID(Belegerfassung!L3164,4,2)))</f>
        <v/>
      </c>
      <c r="J3156" s="6" t="str">
        <f>IF(A3156&lt;&gt;"",LEFT(Belegerfassung!D3164,40),"")</f>
        <v/>
      </c>
      <c r="K3156" t="str">
        <f>IF(A3156&lt;&gt;"",VLOOKUP(D3156,Abfrage!$F$2:$G$21,2,FALSE),"")</f>
        <v/>
      </c>
      <c r="L3156" s="6" t="str">
        <f>IF(Belegerfassung!H3164&lt;&gt;"",Belegerfassung!H3164,"")</f>
        <v/>
      </c>
      <c r="M3156" t="str">
        <f>IFERROR(IF(Belegerfassung!E3164&lt;&gt;"",VLOOKUP(Belegerfassung!E3164,Abfrage!$L$2:$M$15,2,),""),"")</f>
        <v/>
      </c>
      <c r="N3156" t="str">
        <f t="shared" si="148"/>
        <v/>
      </c>
      <c r="O3156" t="str">
        <f t="shared" si="149"/>
        <v/>
      </c>
      <c r="P3156" t="str">
        <f>IF(Belegerfassung!G3164&lt;&gt;"",CONCATENATE(Belegerfassung!G3164,".pdf"),"")</f>
        <v/>
      </c>
    </row>
    <row r="3157" spans="1:16">
      <c r="A3157" t="str">
        <f>IF(Belegerfassung!C3165&lt;&gt;"",0,"")</f>
        <v/>
      </c>
      <c r="B3157" t="str">
        <f>IFERROR(VLOOKUP(Belegerfassung!I3165,Konten!A:D,2,FALSE),"")</f>
        <v/>
      </c>
      <c r="C3157" t="str">
        <f>IF(A3157&lt;&gt;"",TEXT(Belegerfassung!C3165,"TT.MM.JJJJ"),"")</f>
        <v/>
      </c>
      <c r="D3157" t="str">
        <f>IFERROR(VLOOKUP(Belegerfassung!A3165,Abfrage!$E$2:$F$20,2,FALSE),"")</f>
        <v/>
      </c>
      <c r="E3157" t="str">
        <f>IF(A3157&lt;&gt;"",Belegerfassung!B3165,"")</f>
        <v/>
      </c>
      <c r="F3157" t="str">
        <f>IF(Belegerfassung!L3165="","",IF(Belegerfassung!L3165&lt;&gt;"",IF(Belegerfassung!L3165&lt;&gt;"",IF(Belegerfassung!J3165&lt;&gt;0,VLOOKUP(Belegerfassung!L3165,Abfrage!$A$2:$C$19,2,),VLOOKUP(Belegerfassung!L3165,Abfrage!$A$2:$C$19,3,)),"")))</f>
        <v/>
      </c>
      <c r="G3157" t="str">
        <f t="shared" si="147"/>
        <v/>
      </c>
      <c r="H3157" s="31" t="str">
        <f>IF(A3157&lt;&gt;"",-Belegerfassung!J3165+Belegerfassung!K3165,"")</f>
        <v/>
      </c>
      <c r="I3157" s="49" t="str">
        <f>IFERROR(IF(H3157&lt;&gt;"",Belegerfassung!L3165*100,""),IF(OR(Belegerfassung!L3165="Leistung EU - Erlöse",Belegerfassung!L3165="Lieferungen EU-Erlöse",Belegerfassung!L3165="EUST",Belegerfassung!L3165="Bauleistungen 20%")=TRUE,"",MID(Belegerfassung!L3165,4,2)))</f>
        <v/>
      </c>
      <c r="J3157" s="6" t="str">
        <f>IF(A3157&lt;&gt;"",LEFT(Belegerfassung!D3165,40),"")</f>
        <v/>
      </c>
      <c r="K3157" t="str">
        <f>IF(A3157&lt;&gt;"",VLOOKUP(D3157,Abfrage!$F$2:$G$21,2,FALSE),"")</f>
        <v/>
      </c>
      <c r="L3157" s="6" t="str">
        <f>IF(Belegerfassung!H3165&lt;&gt;"",Belegerfassung!H3165,"")</f>
        <v/>
      </c>
      <c r="M3157" t="str">
        <f>IFERROR(IF(Belegerfassung!E3165&lt;&gt;"",VLOOKUP(Belegerfassung!E3165,Abfrage!$L$2:$M$15,2,),""),"")</f>
        <v/>
      </c>
      <c r="N3157" t="str">
        <f t="shared" si="148"/>
        <v/>
      </c>
      <c r="O3157" t="str">
        <f t="shared" si="149"/>
        <v/>
      </c>
      <c r="P3157" t="str">
        <f>IF(Belegerfassung!G3165&lt;&gt;"",CONCATENATE(Belegerfassung!G3165,".pdf"),"")</f>
        <v/>
      </c>
    </row>
    <row r="3158" spans="1:16">
      <c r="A3158" t="str">
        <f>IF(Belegerfassung!C3166&lt;&gt;"",0,"")</f>
        <v/>
      </c>
      <c r="B3158" t="str">
        <f>IFERROR(VLOOKUP(Belegerfassung!I3166,Konten!A:D,2,FALSE),"")</f>
        <v/>
      </c>
      <c r="C3158" t="str">
        <f>IF(A3158&lt;&gt;"",TEXT(Belegerfassung!C3166,"TT.MM.JJJJ"),"")</f>
        <v/>
      </c>
      <c r="D3158" t="str">
        <f>IFERROR(VLOOKUP(Belegerfassung!A3166,Abfrage!$E$2:$F$20,2,FALSE),"")</f>
        <v/>
      </c>
      <c r="E3158" t="str">
        <f>IF(A3158&lt;&gt;"",Belegerfassung!B3166,"")</f>
        <v/>
      </c>
      <c r="F3158" t="str">
        <f>IF(Belegerfassung!L3166="","",IF(Belegerfassung!L3166&lt;&gt;"",IF(Belegerfassung!L3166&lt;&gt;"",IF(Belegerfassung!J3166&lt;&gt;0,VLOOKUP(Belegerfassung!L3166,Abfrage!$A$2:$C$19,2,),VLOOKUP(Belegerfassung!L3166,Abfrage!$A$2:$C$19,3,)),"")))</f>
        <v/>
      </c>
      <c r="G3158" t="str">
        <f t="shared" si="147"/>
        <v/>
      </c>
      <c r="H3158" s="31" t="str">
        <f>IF(A3158&lt;&gt;"",-Belegerfassung!J3166+Belegerfassung!K3166,"")</f>
        <v/>
      </c>
      <c r="I3158" s="49" t="str">
        <f>IFERROR(IF(H3158&lt;&gt;"",Belegerfassung!L3166*100,""),IF(OR(Belegerfassung!L3166="Leistung EU - Erlöse",Belegerfassung!L3166="Lieferungen EU-Erlöse",Belegerfassung!L3166="EUST",Belegerfassung!L3166="Bauleistungen 20%")=TRUE,"",MID(Belegerfassung!L3166,4,2)))</f>
        <v/>
      </c>
      <c r="J3158" s="6" t="str">
        <f>IF(A3158&lt;&gt;"",LEFT(Belegerfassung!D3166,40),"")</f>
        <v/>
      </c>
      <c r="K3158" t="str">
        <f>IF(A3158&lt;&gt;"",VLOOKUP(D3158,Abfrage!$F$2:$G$21,2,FALSE),"")</f>
        <v/>
      </c>
      <c r="L3158" s="6" t="str">
        <f>IF(Belegerfassung!H3166&lt;&gt;"",Belegerfassung!H3166,"")</f>
        <v/>
      </c>
      <c r="M3158" t="str">
        <f>IFERROR(IF(Belegerfassung!E3166&lt;&gt;"",VLOOKUP(Belegerfassung!E3166,Abfrage!$L$2:$M$15,2,),""),"")</f>
        <v/>
      </c>
      <c r="N3158" t="str">
        <f t="shared" si="148"/>
        <v/>
      </c>
      <c r="O3158" t="str">
        <f t="shared" si="149"/>
        <v/>
      </c>
      <c r="P3158" t="str">
        <f>IF(Belegerfassung!G3166&lt;&gt;"",CONCATENATE(Belegerfassung!G3166,".pdf"),"")</f>
        <v/>
      </c>
    </row>
    <row r="3159" spans="1:16">
      <c r="A3159" t="str">
        <f>IF(Belegerfassung!C3167&lt;&gt;"",0,"")</f>
        <v/>
      </c>
      <c r="B3159" t="str">
        <f>IFERROR(VLOOKUP(Belegerfassung!I3167,Konten!A:D,2,FALSE),"")</f>
        <v/>
      </c>
      <c r="C3159" t="str">
        <f>IF(A3159&lt;&gt;"",TEXT(Belegerfassung!C3167,"TT.MM.JJJJ"),"")</f>
        <v/>
      </c>
      <c r="D3159" t="str">
        <f>IFERROR(VLOOKUP(Belegerfassung!A3167,Abfrage!$E$2:$F$20,2,FALSE),"")</f>
        <v/>
      </c>
      <c r="E3159" t="str">
        <f>IF(A3159&lt;&gt;"",Belegerfassung!B3167,"")</f>
        <v/>
      </c>
      <c r="F3159" t="str">
        <f>IF(Belegerfassung!L3167="","",IF(Belegerfassung!L3167&lt;&gt;"",IF(Belegerfassung!L3167&lt;&gt;"",IF(Belegerfassung!J3167&lt;&gt;0,VLOOKUP(Belegerfassung!L3167,Abfrage!$A$2:$C$19,2,),VLOOKUP(Belegerfassung!L3167,Abfrage!$A$2:$C$19,3,)),"")))</f>
        <v/>
      </c>
      <c r="G3159" t="str">
        <f t="shared" si="147"/>
        <v/>
      </c>
      <c r="H3159" s="31" t="str">
        <f>IF(A3159&lt;&gt;"",-Belegerfassung!J3167+Belegerfassung!K3167,"")</f>
        <v/>
      </c>
      <c r="I3159" s="49" t="str">
        <f>IFERROR(IF(H3159&lt;&gt;"",Belegerfassung!L3167*100,""),IF(OR(Belegerfassung!L3167="Leistung EU - Erlöse",Belegerfassung!L3167="Lieferungen EU-Erlöse",Belegerfassung!L3167="EUST",Belegerfassung!L3167="Bauleistungen 20%")=TRUE,"",MID(Belegerfassung!L3167,4,2)))</f>
        <v/>
      </c>
      <c r="J3159" s="6" t="str">
        <f>IF(A3159&lt;&gt;"",LEFT(Belegerfassung!D3167,40),"")</f>
        <v/>
      </c>
      <c r="K3159" t="str">
        <f>IF(A3159&lt;&gt;"",VLOOKUP(D3159,Abfrage!$F$2:$G$21,2,FALSE),"")</f>
        <v/>
      </c>
      <c r="L3159" s="6" t="str">
        <f>IF(Belegerfassung!H3167&lt;&gt;"",Belegerfassung!H3167,"")</f>
        <v/>
      </c>
      <c r="M3159" t="str">
        <f>IFERROR(IF(Belegerfassung!E3167&lt;&gt;"",VLOOKUP(Belegerfassung!E3167,Abfrage!$L$2:$M$15,2,),""),"")</f>
        <v/>
      </c>
      <c r="N3159" t="str">
        <f t="shared" si="148"/>
        <v/>
      </c>
      <c r="O3159" t="str">
        <f t="shared" si="149"/>
        <v/>
      </c>
      <c r="P3159" t="str">
        <f>IF(Belegerfassung!G3167&lt;&gt;"",CONCATENATE(Belegerfassung!G3167,".pdf"),"")</f>
        <v/>
      </c>
    </row>
    <row r="3160" spans="1:16">
      <c r="A3160" t="str">
        <f>IF(Belegerfassung!C3168&lt;&gt;"",0,"")</f>
        <v/>
      </c>
      <c r="B3160" t="str">
        <f>IFERROR(VLOOKUP(Belegerfassung!I3168,Konten!A:D,2,FALSE),"")</f>
        <v/>
      </c>
      <c r="C3160" t="str">
        <f>IF(A3160&lt;&gt;"",TEXT(Belegerfassung!C3168,"TT.MM.JJJJ"),"")</f>
        <v/>
      </c>
      <c r="D3160" t="str">
        <f>IFERROR(VLOOKUP(Belegerfassung!A3168,Abfrage!$E$2:$F$20,2,FALSE),"")</f>
        <v/>
      </c>
      <c r="E3160" t="str">
        <f>IF(A3160&lt;&gt;"",Belegerfassung!B3168,"")</f>
        <v/>
      </c>
      <c r="F3160" t="str">
        <f>IF(Belegerfassung!L3168="","",IF(Belegerfassung!L3168&lt;&gt;"",IF(Belegerfassung!L3168&lt;&gt;"",IF(Belegerfassung!J3168&lt;&gt;0,VLOOKUP(Belegerfassung!L3168,Abfrage!$A$2:$C$19,2,),VLOOKUP(Belegerfassung!L3168,Abfrage!$A$2:$C$19,3,)),"")))</f>
        <v/>
      </c>
      <c r="G3160" t="str">
        <f t="shared" si="147"/>
        <v/>
      </c>
      <c r="H3160" s="31" t="str">
        <f>IF(A3160&lt;&gt;"",-Belegerfassung!J3168+Belegerfassung!K3168,"")</f>
        <v/>
      </c>
      <c r="I3160" s="49" t="str">
        <f>IFERROR(IF(H3160&lt;&gt;"",Belegerfassung!L3168*100,""),IF(OR(Belegerfassung!L3168="Leistung EU - Erlöse",Belegerfassung!L3168="Lieferungen EU-Erlöse",Belegerfassung!L3168="EUST",Belegerfassung!L3168="Bauleistungen 20%")=TRUE,"",MID(Belegerfassung!L3168,4,2)))</f>
        <v/>
      </c>
      <c r="J3160" s="6" t="str">
        <f>IF(A3160&lt;&gt;"",LEFT(Belegerfassung!D3168,40),"")</f>
        <v/>
      </c>
      <c r="K3160" t="str">
        <f>IF(A3160&lt;&gt;"",VLOOKUP(D3160,Abfrage!$F$2:$G$21,2,FALSE),"")</f>
        <v/>
      </c>
      <c r="L3160" s="6" t="str">
        <f>IF(Belegerfassung!H3168&lt;&gt;"",Belegerfassung!H3168,"")</f>
        <v/>
      </c>
      <c r="M3160" t="str">
        <f>IFERROR(IF(Belegerfassung!E3168&lt;&gt;"",VLOOKUP(Belegerfassung!E3168,Abfrage!$L$2:$M$15,2,),""),"")</f>
        <v/>
      </c>
      <c r="N3160" t="str">
        <f t="shared" si="148"/>
        <v/>
      </c>
      <c r="O3160" t="str">
        <f t="shared" si="149"/>
        <v/>
      </c>
      <c r="P3160" t="str">
        <f>IF(Belegerfassung!G3168&lt;&gt;"",CONCATENATE(Belegerfassung!G3168,".pdf"),"")</f>
        <v/>
      </c>
    </row>
    <row r="3161" spans="1:16">
      <c r="A3161" t="str">
        <f>IF(Belegerfassung!C3169&lt;&gt;"",0,"")</f>
        <v/>
      </c>
      <c r="B3161" t="str">
        <f>IFERROR(VLOOKUP(Belegerfassung!I3169,Konten!A:D,2,FALSE),"")</f>
        <v/>
      </c>
      <c r="C3161" t="str">
        <f>IF(A3161&lt;&gt;"",TEXT(Belegerfassung!C3169,"TT.MM.JJJJ"),"")</f>
        <v/>
      </c>
      <c r="D3161" t="str">
        <f>IFERROR(VLOOKUP(Belegerfassung!A3169,Abfrage!$E$2:$F$20,2,FALSE),"")</f>
        <v/>
      </c>
      <c r="E3161" t="str">
        <f>IF(A3161&lt;&gt;"",Belegerfassung!B3169,"")</f>
        <v/>
      </c>
      <c r="F3161" t="str">
        <f>IF(Belegerfassung!L3169="","",IF(Belegerfassung!L3169&lt;&gt;"",IF(Belegerfassung!L3169&lt;&gt;"",IF(Belegerfassung!J3169&lt;&gt;0,VLOOKUP(Belegerfassung!L3169,Abfrage!$A$2:$C$19,2,),VLOOKUP(Belegerfassung!L3169,Abfrage!$A$2:$C$19,3,)),"")))</f>
        <v/>
      </c>
      <c r="G3161" t="str">
        <f t="shared" si="147"/>
        <v/>
      </c>
      <c r="H3161" s="31" t="str">
        <f>IF(A3161&lt;&gt;"",-Belegerfassung!J3169+Belegerfassung!K3169,"")</f>
        <v/>
      </c>
      <c r="I3161" s="49" t="str">
        <f>IFERROR(IF(H3161&lt;&gt;"",Belegerfassung!L3169*100,""),IF(OR(Belegerfassung!L3169="Leistung EU - Erlöse",Belegerfassung!L3169="Lieferungen EU-Erlöse",Belegerfassung!L3169="EUST",Belegerfassung!L3169="Bauleistungen 20%")=TRUE,"",MID(Belegerfassung!L3169,4,2)))</f>
        <v/>
      </c>
      <c r="J3161" s="6" t="str">
        <f>IF(A3161&lt;&gt;"",LEFT(Belegerfassung!D3169,40),"")</f>
        <v/>
      </c>
      <c r="K3161" t="str">
        <f>IF(A3161&lt;&gt;"",VLOOKUP(D3161,Abfrage!$F$2:$G$21,2,FALSE),"")</f>
        <v/>
      </c>
      <c r="L3161" s="6" t="str">
        <f>IF(Belegerfassung!H3169&lt;&gt;"",Belegerfassung!H3169,"")</f>
        <v/>
      </c>
      <c r="M3161" t="str">
        <f>IFERROR(IF(Belegerfassung!E3169&lt;&gt;"",VLOOKUP(Belegerfassung!E3169,Abfrage!$L$2:$M$15,2,),""),"")</f>
        <v/>
      </c>
      <c r="N3161" t="str">
        <f t="shared" si="148"/>
        <v/>
      </c>
      <c r="O3161" t="str">
        <f t="shared" si="149"/>
        <v/>
      </c>
      <c r="P3161" t="str">
        <f>IF(Belegerfassung!G3169&lt;&gt;"",CONCATENATE(Belegerfassung!G3169,".pdf"),"")</f>
        <v/>
      </c>
    </row>
    <row r="3162" spans="1:16">
      <c r="A3162" t="str">
        <f>IF(Belegerfassung!C3170&lt;&gt;"",0,"")</f>
        <v/>
      </c>
      <c r="B3162" t="str">
        <f>IFERROR(VLOOKUP(Belegerfassung!I3170,Konten!A:D,2,FALSE),"")</f>
        <v/>
      </c>
      <c r="C3162" t="str">
        <f>IF(A3162&lt;&gt;"",TEXT(Belegerfassung!C3170,"TT.MM.JJJJ"),"")</f>
        <v/>
      </c>
      <c r="D3162" t="str">
        <f>IFERROR(VLOOKUP(Belegerfassung!A3170,Abfrage!$E$2:$F$20,2,FALSE),"")</f>
        <v/>
      </c>
      <c r="E3162" t="str">
        <f>IF(A3162&lt;&gt;"",Belegerfassung!B3170,"")</f>
        <v/>
      </c>
      <c r="F3162" t="str">
        <f>IF(Belegerfassung!L3170="","",IF(Belegerfassung!L3170&lt;&gt;"",IF(Belegerfassung!L3170&lt;&gt;"",IF(Belegerfassung!J3170&lt;&gt;0,VLOOKUP(Belegerfassung!L3170,Abfrage!$A$2:$C$19,2,),VLOOKUP(Belegerfassung!L3170,Abfrage!$A$2:$C$19,3,)),"")))</f>
        <v/>
      </c>
      <c r="G3162" t="str">
        <f t="shared" si="147"/>
        <v/>
      </c>
      <c r="H3162" s="31" t="str">
        <f>IF(A3162&lt;&gt;"",-Belegerfassung!J3170+Belegerfassung!K3170,"")</f>
        <v/>
      </c>
      <c r="I3162" s="49" t="str">
        <f>IFERROR(IF(H3162&lt;&gt;"",Belegerfassung!L3170*100,""),IF(OR(Belegerfassung!L3170="Leistung EU - Erlöse",Belegerfassung!L3170="Lieferungen EU-Erlöse",Belegerfassung!L3170="EUST",Belegerfassung!L3170="Bauleistungen 20%")=TRUE,"",MID(Belegerfassung!L3170,4,2)))</f>
        <v/>
      </c>
      <c r="J3162" s="6" t="str">
        <f>IF(A3162&lt;&gt;"",LEFT(Belegerfassung!D3170,40),"")</f>
        <v/>
      </c>
      <c r="K3162" t="str">
        <f>IF(A3162&lt;&gt;"",VLOOKUP(D3162,Abfrage!$F$2:$G$21,2,FALSE),"")</f>
        <v/>
      </c>
      <c r="L3162" s="6" t="str">
        <f>IF(Belegerfassung!H3170&lt;&gt;"",Belegerfassung!H3170,"")</f>
        <v/>
      </c>
      <c r="M3162" t="str">
        <f>IFERROR(IF(Belegerfassung!E3170&lt;&gt;"",VLOOKUP(Belegerfassung!E3170,Abfrage!$L$2:$M$15,2,),""),"")</f>
        <v/>
      </c>
      <c r="N3162" t="str">
        <f t="shared" si="148"/>
        <v/>
      </c>
      <c r="O3162" t="str">
        <f t="shared" si="149"/>
        <v/>
      </c>
      <c r="P3162" t="str">
        <f>IF(Belegerfassung!G3170&lt;&gt;"",CONCATENATE(Belegerfassung!G3170,".pdf"),"")</f>
        <v/>
      </c>
    </row>
    <row r="3163" spans="1:16">
      <c r="A3163" t="str">
        <f>IF(Belegerfassung!C3171&lt;&gt;"",0,"")</f>
        <v/>
      </c>
      <c r="B3163" t="str">
        <f>IFERROR(VLOOKUP(Belegerfassung!I3171,Konten!A:D,2,FALSE),"")</f>
        <v/>
      </c>
      <c r="C3163" t="str">
        <f>IF(A3163&lt;&gt;"",TEXT(Belegerfassung!C3171,"TT.MM.JJJJ"),"")</f>
        <v/>
      </c>
      <c r="D3163" t="str">
        <f>IFERROR(VLOOKUP(Belegerfassung!A3171,Abfrage!$E$2:$F$20,2,FALSE),"")</f>
        <v/>
      </c>
      <c r="E3163" t="str">
        <f>IF(A3163&lt;&gt;"",Belegerfassung!B3171,"")</f>
        <v/>
      </c>
      <c r="F3163" t="str">
        <f>IF(Belegerfassung!L3171="","",IF(Belegerfassung!L3171&lt;&gt;"",IF(Belegerfassung!L3171&lt;&gt;"",IF(Belegerfassung!J3171&lt;&gt;0,VLOOKUP(Belegerfassung!L3171,Abfrage!$A$2:$C$19,2,),VLOOKUP(Belegerfassung!L3171,Abfrage!$A$2:$C$19,3,)),"")))</f>
        <v/>
      </c>
      <c r="G3163" t="str">
        <f t="shared" si="147"/>
        <v/>
      </c>
      <c r="H3163" s="31" t="str">
        <f>IF(A3163&lt;&gt;"",-Belegerfassung!J3171+Belegerfassung!K3171,"")</f>
        <v/>
      </c>
      <c r="I3163" s="49" t="str">
        <f>IFERROR(IF(H3163&lt;&gt;"",Belegerfassung!L3171*100,""),IF(OR(Belegerfassung!L3171="Leistung EU - Erlöse",Belegerfassung!L3171="Lieferungen EU-Erlöse",Belegerfassung!L3171="EUST",Belegerfassung!L3171="Bauleistungen 20%")=TRUE,"",MID(Belegerfassung!L3171,4,2)))</f>
        <v/>
      </c>
      <c r="J3163" s="6" t="str">
        <f>IF(A3163&lt;&gt;"",LEFT(Belegerfassung!D3171,40),"")</f>
        <v/>
      </c>
      <c r="K3163" t="str">
        <f>IF(A3163&lt;&gt;"",VLOOKUP(D3163,Abfrage!$F$2:$G$21,2,FALSE),"")</f>
        <v/>
      </c>
      <c r="L3163" s="6" t="str">
        <f>IF(Belegerfassung!H3171&lt;&gt;"",Belegerfassung!H3171,"")</f>
        <v/>
      </c>
      <c r="M3163" t="str">
        <f>IFERROR(IF(Belegerfassung!E3171&lt;&gt;"",VLOOKUP(Belegerfassung!E3171,Abfrage!$L$2:$M$15,2,),""),"")</f>
        <v/>
      </c>
      <c r="N3163" t="str">
        <f t="shared" si="148"/>
        <v/>
      </c>
      <c r="O3163" t="str">
        <f t="shared" si="149"/>
        <v/>
      </c>
      <c r="P3163" t="str">
        <f>IF(Belegerfassung!G3171&lt;&gt;"",CONCATENATE(Belegerfassung!G3171,".pdf"),"")</f>
        <v/>
      </c>
    </row>
    <row r="3164" spans="1:16">
      <c r="A3164" t="str">
        <f>IF(Belegerfassung!C3172&lt;&gt;"",0,"")</f>
        <v/>
      </c>
      <c r="B3164" t="str">
        <f>IFERROR(VLOOKUP(Belegerfassung!I3172,Konten!A:D,2,FALSE),"")</f>
        <v/>
      </c>
      <c r="C3164" t="str">
        <f>IF(A3164&lt;&gt;"",TEXT(Belegerfassung!C3172,"TT.MM.JJJJ"),"")</f>
        <v/>
      </c>
      <c r="D3164" t="str">
        <f>IFERROR(VLOOKUP(Belegerfassung!A3172,Abfrage!$E$2:$F$20,2,FALSE),"")</f>
        <v/>
      </c>
      <c r="E3164" t="str">
        <f>IF(A3164&lt;&gt;"",Belegerfassung!B3172,"")</f>
        <v/>
      </c>
      <c r="F3164" t="str">
        <f>IF(Belegerfassung!L3172="","",IF(Belegerfassung!L3172&lt;&gt;"",IF(Belegerfassung!L3172&lt;&gt;"",IF(Belegerfassung!J3172&lt;&gt;0,VLOOKUP(Belegerfassung!L3172,Abfrage!$A$2:$C$19,2,),VLOOKUP(Belegerfassung!L3172,Abfrage!$A$2:$C$19,3,)),"")))</f>
        <v/>
      </c>
      <c r="G3164" t="str">
        <f t="shared" si="147"/>
        <v/>
      </c>
      <c r="H3164" s="31" t="str">
        <f>IF(A3164&lt;&gt;"",-Belegerfassung!J3172+Belegerfassung!K3172,"")</f>
        <v/>
      </c>
      <c r="I3164" s="49" t="str">
        <f>IFERROR(IF(H3164&lt;&gt;"",Belegerfassung!L3172*100,""),IF(OR(Belegerfassung!L3172="Leistung EU - Erlöse",Belegerfassung!L3172="Lieferungen EU-Erlöse",Belegerfassung!L3172="EUST",Belegerfassung!L3172="Bauleistungen 20%")=TRUE,"",MID(Belegerfassung!L3172,4,2)))</f>
        <v/>
      </c>
      <c r="J3164" s="6" t="str">
        <f>IF(A3164&lt;&gt;"",LEFT(Belegerfassung!D3172,40),"")</f>
        <v/>
      </c>
      <c r="K3164" t="str">
        <f>IF(A3164&lt;&gt;"",VLOOKUP(D3164,Abfrage!$F$2:$G$21,2,FALSE),"")</f>
        <v/>
      </c>
      <c r="L3164" s="6" t="str">
        <f>IF(Belegerfassung!H3172&lt;&gt;"",Belegerfassung!H3172,"")</f>
        <v/>
      </c>
      <c r="M3164" t="str">
        <f>IFERROR(IF(Belegerfassung!E3172&lt;&gt;"",VLOOKUP(Belegerfassung!E3172,Abfrage!$L$2:$M$15,2,),""),"")</f>
        <v/>
      </c>
      <c r="N3164" t="str">
        <f t="shared" si="148"/>
        <v/>
      </c>
      <c r="O3164" t="str">
        <f t="shared" si="149"/>
        <v/>
      </c>
      <c r="P3164" t="str">
        <f>IF(Belegerfassung!G3172&lt;&gt;"",CONCATENATE(Belegerfassung!G3172,".pdf"),"")</f>
        <v/>
      </c>
    </row>
    <row r="3165" spans="1:16">
      <c r="A3165" t="str">
        <f>IF(Belegerfassung!C3173&lt;&gt;"",0,"")</f>
        <v/>
      </c>
      <c r="B3165" t="str">
        <f>IFERROR(VLOOKUP(Belegerfassung!I3173,Konten!A:D,2,FALSE),"")</f>
        <v/>
      </c>
      <c r="C3165" t="str">
        <f>IF(A3165&lt;&gt;"",TEXT(Belegerfassung!C3173,"TT.MM.JJJJ"),"")</f>
        <v/>
      </c>
      <c r="D3165" t="str">
        <f>IFERROR(VLOOKUP(Belegerfassung!A3173,Abfrage!$E$2:$F$20,2,FALSE),"")</f>
        <v/>
      </c>
      <c r="E3165" t="str">
        <f>IF(A3165&lt;&gt;"",Belegerfassung!B3173,"")</f>
        <v/>
      </c>
      <c r="F3165" t="str">
        <f>IF(Belegerfassung!L3173="","",IF(Belegerfassung!L3173&lt;&gt;"",IF(Belegerfassung!L3173&lt;&gt;"",IF(Belegerfassung!J3173&lt;&gt;0,VLOOKUP(Belegerfassung!L3173,Abfrage!$A$2:$C$19,2,),VLOOKUP(Belegerfassung!L3173,Abfrage!$A$2:$C$19,3,)),"")))</f>
        <v/>
      </c>
      <c r="G3165" t="str">
        <f t="shared" si="147"/>
        <v/>
      </c>
      <c r="H3165" s="31" t="str">
        <f>IF(A3165&lt;&gt;"",-Belegerfassung!J3173+Belegerfassung!K3173,"")</f>
        <v/>
      </c>
      <c r="I3165" s="49" t="str">
        <f>IFERROR(IF(H3165&lt;&gt;"",Belegerfassung!L3173*100,""),IF(OR(Belegerfassung!L3173="Leistung EU - Erlöse",Belegerfassung!L3173="Lieferungen EU-Erlöse",Belegerfassung!L3173="EUST",Belegerfassung!L3173="Bauleistungen 20%")=TRUE,"",MID(Belegerfassung!L3173,4,2)))</f>
        <v/>
      </c>
      <c r="J3165" s="6" t="str">
        <f>IF(A3165&lt;&gt;"",LEFT(Belegerfassung!D3173,40),"")</f>
        <v/>
      </c>
      <c r="K3165" t="str">
        <f>IF(A3165&lt;&gt;"",VLOOKUP(D3165,Abfrage!$F$2:$G$21,2,FALSE),"")</f>
        <v/>
      </c>
      <c r="L3165" s="6" t="str">
        <f>IF(Belegerfassung!H3173&lt;&gt;"",Belegerfassung!H3173,"")</f>
        <v/>
      </c>
      <c r="M3165" t="str">
        <f>IFERROR(IF(Belegerfassung!E3173&lt;&gt;"",VLOOKUP(Belegerfassung!E3173,Abfrage!$L$2:$M$15,2,),""),"")</f>
        <v/>
      </c>
      <c r="N3165" t="str">
        <f t="shared" si="148"/>
        <v/>
      </c>
      <c r="O3165" t="str">
        <f t="shared" si="149"/>
        <v/>
      </c>
      <c r="P3165" t="str">
        <f>IF(Belegerfassung!G3173&lt;&gt;"",CONCATENATE(Belegerfassung!G3173,".pdf"),"")</f>
        <v/>
      </c>
    </row>
    <row r="3166" spans="1:16">
      <c r="A3166" t="str">
        <f>IF(Belegerfassung!C3174&lt;&gt;"",0,"")</f>
        <v/>
      </c>
      <c r="B3166" t="str">
        <f>IFERROR(VLOOKUP(Belegerfassung!I3174,Konten!A:D,2,FALSE),"")</f>
        <v/>
      </c>
      <c r="C3166" t="str">
        <f>IF(A3166&lt;&gt;"",TEXT(Belegerfassung!C3174,"TT.MM.JJJJ"),"")</f>
        <v/>
      </c>
      <c r="D3166" t="str">
        <f>IFERROR(VLOOKUP(Belegerfassung!A3174,Abfrage!$E$2:$F$20,2,FALSE),"")</f>
        <v/>
      </c>
      <c r="E3166" t="str">
        <f>IF(A3166&lt;&gt;"",Belegerfassung!B3174,"")</f>
        <v/>
      </c>
      <c r="F3166" t="str">
        <f>IF(Belegerfassung!L3174="","",IF(Belegerfassung!L3174&lt;&gt;"",IF(Belegerfassung!L3174&lt;&gt;"",IF(Belegerfassung!J3174&lt;&gt;0,VLOOKUP(Belegerfassung!L3174,Abfrage!$A$2:$C$19,2,),VLOOKUP(Belegerfassung!L3174,Abfrage!$A$2:$C$19,3,)),"")))</f>
        <v/>
      </c>
      <c r="G3166" t="str">
        <f t="shared" si="147"/>
        <v/>
      </c>
      <c r="H3166" s="31" t="str">
        <f>IF(A3166&lt;&gt;"",-Belegerfassung!J3174+Belegerfassung!K3174,"")</f>
        <v/>
      </c>
      <c r="I3166" s="49" t="str">
        <f>IFERROR(IF(H3166&lt;&gt;"",Belegerfassung!L3174*100,""),IF(OR(Belegerfassung!L3174="Leistung EU - Erlöse",Belegerfassung!L3174="Lieferungen EU-Erlöse",Belegerfassung!L3174="EUST",Belegerfassung!L3174="Bauleistungen 20%")=TRUE,"",MID(Belegerfassung!L3174,4,2)))</f>
        <v/>
      </c>
      <c r="J3166" s="6" t="str">
        <f>IF(A3166&lt;&gt;"",LEFT(Belegerfassung!D3174,40),"")</f>
        <v/>
      </c>
      <c r="K3166" t="str">
        <f>IF(A3166&lt;&gt;"",VLOOKUP(D3166,Abfrage!$F$2:$G$21,2,FALSE),"")</f>
        <v/>
      </c>
      <c r="L3166" s="6" t="str">
        <f>IF(Belegerfassung!H3174&lt;&gt;"",Belegerfassung!H3174,"")</f>
        <v/>
      </c>
      <c r="M3166" t="str">
        <f>IFERROR(IF(Belegerfassung!E3174&lt;&gt;"",VLOOKUP(Belegerfassung!E3174,Abfrage!$L$2:$M$15,2,),""),"")</f>
        <v/>
      </c>
      <c r="N3166" t="str">
        <f t="shared" si="148"/>
        <v/>
      </c>
      <c r="O3166" t="str">
        <f t="shared" si="149"/>
        <v/>
      </c>
      <c r="P3166" t="str">
        <f>IF(Belegerfassung!G3174&lt;&gt;"",CONCATENATE(Belegerfassung!G3174,".pdf"),"")</f>
        <v/>
      </c>
    </row>
    <row r="3167" spans="1:16">
      <c r="A3167" t="str">
        <f>IF(Belegerfassung!C3175&lt;&gt;"",0,"")</f>
        <v/>
      </c>
      <c r="B3167" t="str">
        <f>IFERROR(VLOOKUP(Belegerfassung!I3175,Konten!A:D,2,FALSE),"")</f>
        <v/>
      </c>
      <c r="C3167" t="str">
        <f>IF(A3167&lt;&gt;"",TEXT(Belegerfassung!C3175,"TT.MM.JJJJ"),"")</f>
        <v/>
      </c>
      <c r="D3167" t="str">
        <f>IFERROR(VLOOKUP(Belegerfassung!A3175,Abfrage!$E$2:$F$20,2,FALSE),"")</f>
        <v/>
      </c>
      <c r="E3167" t="str">
        <f>IF(A3167&lt;&gt;"",Belegerfassung!B3175,"")</f>
        <v/>
      </c>
      <c r="F3167" t="str">
        <f>IF(Belegerfassung!L3175="","",IF(Belegerfassung!L3175&lt;&gt;"",IF(Belegerfassung!L3175&lt;&gt;"",IF(Belegerfassung!J3175&lt;&gt;0,VLOOKUP(Belegerfassung!L3175,Abfrage!$A$2:$C$19,2,),VLOOKUP(Belegerfassung!L3175,Abfrage!$A$2:$C$19,3,)),"")))</f>
        <v/>
      </c>
      <c r="G3167" t="str">
        <f t="shared" si="147"/>
        <v/>
      </c>
      <c r="H3167" s="31" t="str">
        <f>IF(A3167&lt;&gt;"",-Belegerfassung!J3175+Belegerfassung!K3175,"")</f>
        <v/>
      </c>
      <c r="I3167" s="49" t="str">
        <f>IFERROR(IF(H3167&lt;&gt;"",Belegerfassung!L3175*100,""),IF(OR(Belegerfassung!L3175="Leistung EU - Erlöse",Belegerfassung!L3175="Lieferungen EU-Erlöse",Belegerfassung!L3175="EUST",Belegerfassung!L3175="Bauleistungen 20%")=TRUE,"",MID(Belegerfassung!L3175,4,2)))</f>
        <v/>
      </c>
      <c r="J3167" s="6" t="str">
        <f>IF(A3167&lt;&gt;"",LEFT(Belegerfassung!D3175,40),"")</f>
        <v/>
      </c>
      <c r="K3167" t="str">
        <f>IF(A3167&lt;&gt;"",VLOOKUP(D3167,Abfrage!$F$2:$G$21,2,FALSE),"")</f>
        <v/>
      </c>
      <c r="L3167" s="6" t="str">
        <f>IF(Belegerfassung!H3175&lt;&gt;"",Belegerfassung!H3175,"")</f>
        <v/>
      </c>
      <c r="M3167" t="str">
        <f>IFERROR(IF(Belegerfassung!E3175&lt;&gt;"",VLOOKUP(Belegerfassung!E3175,Abfrage!$L$2:$M$15,2,),""),"")</f>
        <v/>
      </c>
      <c r="N3167" t="str">
        <f t="shared" si="148"/>
        <v/>
      </c>
      <c r="O3167" t="str">
        <f t="shared" si="149"/>
        <v/>
      </c>
      <c r="P3167" t="str">
        <f>IF(Belegerfassung!G3175&lt;&gt;"",CONCATENATE(Belegerfassung!G3175,".pdf"),"")</f>
        <v/>
      </c>
    </row>
    <row r="3168" spans="1:16">
      <c r="A3168" t="str">
        <f>IF(Belegerfassung!C3176&lt;&gt;"",0,"")</f>
        <v/>
      </c>
      <c r="B3168" t="str">
        <f>IFERROR(VLOOKUP(Belegerfassung!I3176,Konten!A:D,2,FALSE),"")</f>
        <v/>
      </c>
      <c r="C3168" t="str">
        <f>IF(A3168&lt;&gt;"",TEXT(Belegerfassung!C3176,"TT.MM.JJJJ"),"")</f>
        <v/>
      </c>
      <c r="D3168" t="str">
        <f>IFERROR(VLOOKUP(Belegerfassung!A3176,Abfrage!$E$2:$F$20,2,FALSE),"")</f>
        <v/>
      </c>
      <c r="E3168" t="str">
        <f>IF(A3168&lt;&gt;"",Belegerfassung!B3176,"")</f>
        <v/>
      </c>
      <c r="F3168" t="str">
        <f>IF(Belegerfassung!L3176="","",IF(Belegerfassung!L3176&lt;&gt;"",IF(Belegerfassung!L3176&lt;&gt;"",IF(Belegerfassung!J3176&lt;&gt;0,VLOOKUP(Belegerfassung!L3176,Abfrage!$A$2:$C$19,2,),VLOOKUP(Belegerfassung!L3176,Abfrage!$A$2:$C$19,3,)),"")))</f>
        <v/>
      </c>
      <c r="G3168" t="str">
        <f t="shared" si="147"/>
        <v/>
      </c>
      <c r="H3168" s="31" t="str">
        <f>IF(A3168&lt;&gt;"",-Belegerfassung!J3176+Belegerfassung!K3176,"")</f>
        <v/>
      </c>
      <c r="I3168" s="49" t="str">
        <f>IFERROR(IF(H3168&lt;&gt;"",Belegerfassung!L3176*100,""),IF(OR(Belegerfassung!L3176="Leistung EU - Erlöse",Belegerfassung!L3176="Lieferungen EU-Erlöse",Belegerfassung!L3176="EUST",Belegerfassung!L3176="Bauleistungen 20%")=TRUE,"",MID(Belegerfassung!L3176,4,2)))</f>
        <v/>
      </c>
      <c r="J3168" s="6" t="str">
        <f>IF(A3168&lt;&gt;"",LEFT(Belegerfassung!D3176,40),"")</f>
        <v/>
      </c>
      <c r="K3168" t="str">
        <f>IF(A3168&lt;&gt;"",VLOOKUP(D3168,Abfrage!$F$2:$G$21,2,FALSE),"")</f>
        <v/>
      </c>
      <c r="L3168" s="6" t="str">
        <f>IF(Belegerfassung!H3176&lt;&gt;"",Belegerfassung!H3176,"")</f>
        <v/>
      </c>
      <c r="M3168" t="str">
        <f>IFERROR(IF(Belegerfassung!E3176&lt;&gt;"",VLOOKUP(Belegerfassung!E3176,Abfrage!$L$2:$M$15,2,),""),"")</f>
        <v/>
      </c>
      <c r="N3168" t="str">
        <f t="shared" si="148"/>
        <v/>
      </c>
      <c r="O3168" t="str">
        <f t="shared" si="149"/>
        <v/>
      </c>
      <c r="P3168" t="str">
        <f>IF(Belegerfassung!G3176&lt;&gt;"",CONCATENATE(Belegerfassung!G3176,".pdf"),"")</f>
        <v/>
      </c>
    </row>
    <row r="3169" spans="1:16">
      <c r="A3169" t="str">
        <f>IF(Belegerfassung!C3177&lt;&gt;"",0,"")</f>
        <v/>
      </c>
      <c r="B3169" t="str">
        <f>IFERROR(VLOOKUP(Belegerfassung!I3177,Konten!A:D,2,FALSE),"")</f>
        <v/>
      </c>
      <c r="C3169" t="str">
        <f>IF(A3169&lt;&gt;"",TEXT(Belegerfassung!C3177,"TT.MM.JJJJ"),"")</f>
        <v/>
      </c>
      <c r="D3169" t="str">
        <f>IFERROR(VLOOKUP(Belegerfassung!A3177,Abfrage!$E$2:$F$20,2,FALSE),"")</f>
        <v/>
      </c>
      <c r="E3169" t="str">
        <f>IF(A3169&lt;&gt;"",Belegerfassung!B3177,"")</f>
        <v/>
      </c>
      <c r="F3169" t="str">
        <f>IF(Belegerfassung!L3177="","",IF(Belegerfassung!L3177&lt;&gt;"",IF(Belegerfassung!L3177&lt;&gt;"",IF(Belegerfassung!J3177&lt;&gt;0,VLOOKUP(Belegerfassung!L3177,Abfrage!$A$2:$C$19,2,),VLOOKUP(Belegerfassung!L3177,Abfrage!$A$2:$C$19,3,)),"")))</f>
        <v/>
      </c>
      <c r="G3169" t="str">
        <f t="shared" si="147"/>
        <v/>
      </c>
      <c r="H3169" s="31" t="str">
        <f>IF(A3169&lt;&gt;"",-Belegerfassung!J3177+Belegerfassung!K3177,"")</f>
        <v/>
      </c>
      <c r="I3169" s="49" t="str">
        <f>IFERROR(IF(H3169&lt;&gt;"",Belegerfassung!L3177*100,""),IF(OR(Belegerfassung!L3177="Leistung EU - Erlöse",Belegerfassung!L3177="Lieferungen EU-Erlöse",Belegerfassung!L3177="EUST",Belegerfassung!L3177="Bauleistungen 20%")=TRUE,"",MID(Belegerfassung!L3177,4,2)))</f>
        <v/>
      </c>
      <c r="J3169" s="6" t="str">
        <f>IF(A3169&lt;&gt;"",LEFT(Belegerfassung!D3177,40),"")</f>
        <v/>
      </c>
      <c r="K3169" t="str">
        <f>IF(A3169&lt;&gt;"",VLOOKUP(D3169,Abfrage!$F$2:$G$21,2,FALSE),"")</f>
        <v/>
      </c>
      <c r="L3169" s="6" t="str">
        <f>IF(Belegerfassung!H3177&lt;&gt;"",Belegerfassung!H3177,"")</f>
        <v/>
      </c>
      <c r="M3169" t="str">
        <f>IFERROR(IF(Belegerfassung!E3177&lt;&gt;"",VLOOKUP(Belegerfassung!E3177,Abfrage!$L$2:$M$15,2,),""),"")</f>
        <v/>
      </c>
      <c r="N3169" t="str">
        <f t="shared" si="148"/>
        <v/>
      </c>
      <c r="O3169" t="str">
        <f t="shared" si="149"/>
        <v/>
      </c>
      <c r="P3169" t="str">
        <f>IF(Belegerfassung!G3177&lt;&gt;"",CONCATENATE(Belegerfassung!G3177,".pdf"),"")</f>
        <v/>
      </c>
    </row>
    <row r="3170" spans="1:16">
      <c r="A3170" t="str">
        <f>IF(Belegerfassung!C3178&lt;&gt;"",0,"")</f>
        <v/>
      </c>
      <c r="B3170" t="str">
        <f>IFERROR(VLOOKUP(Belegerfassung!I3178,Konten!A:D,2,FALSE),"")</f>
        <v/>
      </c>
      <c r="C3170" t="str">
        <f>IF(A3170&lt;&gt;"",TEXT(Belegerfassung!C3178,"TT.MM.JJJJ"),"")</f>
        <v/>
      </c>
      <c r="D3170" t="str">
        <f>IFERROR(VLOOKUP(Belegerfassung!A3178,Abfrage!$E$2:$F$20,2,FALSE),"")</f>
        <v/>
      </c>
      <c r="E3170" t="str">
        <f>IF(A3170&lt;&gt;"",Belegerfassung!B3178,"")</f>
        <v/>
      </c>
      <c r="F3170" t="str">
        <f>IF(Belegerfassung!L3178="","",IF(Belegerfassung!L3178&lt;&gt;"",IF(Belegerfassung!L3178&lt;&gt;"",IF(Belegerfassung!J3178&lt;&gt;0,VLOOKUP(Belegerfassung!L3178,Abfrage!$A$2:$C$19,2,),VLOOKUP(Belegerfassung!L3178,Abfrage!$A$2:$C$19,3,)),"")))</f>
        <v/>
      </c>
      <c r="G3170" t="str">
        <f t="shared" si="147"/>
        <v/>
      </c>
      <c r="H3170" s="31" t="str">
        <f>IF(A3170&lt;&gt;"",-Belegerfassung!J3178+Belegerfassung!K3178,"")</f>
        <v/>
      </c>
      <c r="I3170" s="49" t="str">
        <f>IFERROR(IF(H3170&lt;&gt;"",Belegerfassung!L3178*100,""),IF(OR(Belegerfassung!L3178="Leistung EU - Erlöse",Belegerfassung!L3178="Lieferungen EU-Erlöse",Belegerfassung!L3178="EUST",Belegerfassung!L3178="Bauleistungen 20%")=TRUE,"",MID(Belegerfassung!L3178,4,2)))</f>
        <v/>
      </c>
      <c r="J3170" s="6" t="str">
        <f>IF(A3170&lt;&gt;"",LEFT(Belegerfassung!D3178,40),"")</f>
        <v/>
      </c>
      <c r="K3170" t="str">
        <f>IF(A3170&lt;&gt;"",VLOOKUP(D3170,Abfrage!$F$2:$G$21,2,FALSE),"")</f>
        <v/>
      </c>
      <c r="L3170" s="6" t="str">
        <f>IF(Belegerfassung!H3178&lt;&gt;"",Belegerfassung!H3178,"")</f>
        <v/>
      </c>
      <c r="M3170" t="str">
        <f>IFERROR(IF(Belegerfassung!E3178&lt;&gt;"",VLOOKUP(Belegerfassung!E3178,Abfrage!$L$2:$M$15,2,),""),"")</f>
        <v/>
      </c>
      <c r="N3170" t="str">
        <f t="shared" si="148"/>
        <v/>
      </c>
      <c r="O3170" t="str">
        <f t="shared" si="149"/>
        <v/>
      </c>
      <c r="P3170" t="str">
        <f>IF(Belegerfassung!G3178&lt;&gt;"",CONCATENATE(Belegerfassung!G3178,".pdf"),"")</f>
        <v/>
      </c>
    </row>
    <row r="3171" spans="1:16">
      <c r="A3171" t="str">
        <f>IF(Belegerfassung!C3179&lt;&gt;"",0,"")</f>
        <v/>
      </c>
      <c r="B3171" t="str">
        <f>IFERROR(VLOOKUP(Belegerfassung!I3179,Konten!A:D,2,FALSE),"")</f>
        <v/>
      </c>
      <c r="C3171" t="str">
        <f>IF(A3171&lt;&gt;"",TEXT(Belegerfassung!C3179,"TT.MM.JJJJ"),"")</f>
        <v/>
      </c>
      <c r="D3171" t="str">
        <f>IFERROR(VLOOKUP(Belegerfassung!A3179,Abfrage!$E$2:$F$20,2,FALSE),"")</f>
        <v/>
      </c>
      <c r="E3171" t="str">
        <f>IF(A3171&lt;&gt;"",Belegerfassung!B3179,"")</f>
        <v/>
      </c>
      <c r="F3171" t="str">
        <f>IF(Belegerfassung!L3179="","",IF(Belegerfassung!L3179&lt;&gt;"",IF(Belegerfassung!L3179&lt;&gt;"",IF(Belegerfassung!J3179&lt;&gt;0,VLOOKUP(Belegerfassung!L3179,Abfrage!$A$2:$C$19,2,),VLOOKUP(Belegerfassung!L3179,Abfrage!$A$2:$C$19,3,)),"")))</f>
        <v/>
      </c>
      <c r="G3171" t="str">
        <f t="shared" si="147"/>
        <v/>
      </c>
      <c r="H3171" s="31" t="str">
        <f>IF(A3171&lt;&gt;"",-Belegerfassung!J3179+Belegerfassung!K3179,"")</f>
        <v/>
      </c>
      <c r="I3171" s="49" t="str">
        <f>IFERROR(IF(H3171&lt;&gt;"",Belegerfassung!L3179*100,""),IF(OR(Belegerfassung!L3179="Leistung EU - Erlöse",Belegerfassung!L3179="Lieferungen EU-Erlöse",Belegerfassung!L3179="EUST",Belegerfassung!L3179="Bauleistungen 20%")=TRUE,"",MID(Belegerfassung!L3179,4,2)))</f>
        <v/>
      </c>
      <c r="J3171" s="6" t="str">
        <f>IF(A3171&lt;&gt;"",LEFT(Belegerfassung!D3179,40),"")</f>
        <v/>
      </c>
      <c r="K3171" t="str">
        <f>IF(A3171&lt;&gt;"",VLOOKUP(D3171,Abfrage!$F$2:$G$21,2,FALSE),"")</f>
        <v/>
      </c>
      <c r="L3171" s="6" t="str">
        <f>IF(Belegerfassung!H3179&lt;&gt;"",Belegerfassung!H3179,"")</f>
        <v/>
      </c>
      <c r="M3171" t="str">
        <f>IFERROR(IF(Belegerfassung!E3179&lt;&gt;"",VLOOKUP(Belegerfassung!E3179,Abfrage!$L$2:$M$15,2,),""),"")</f>
        <v/>
      </c>
      <c r="N3171" t="str">
        <f t="shared" si="148"/>
        <v/>
      </c>
      <c r="O3171" t="str">
        <f t="shared" si="149"/>
        <v/>
      </c>
      <c r="P3171" t="str">
        <f>IF(Belegerfassung!G3179&lt;&gt;"",CONCATENATE(Belegerfassung!G3179,".pdf"),"")</f>
        <v/>
      </c>
    </row>
    <row r="3172" spans="1:16">
      <c r="A3172" t="str">
        <f>IF(Belegerfassung!C3180&lt;&gt;"",0,"")</f>
        <v/>
      </c>
      <c r="B3172" t="str">
        <f>IFERROR(VLOOKUP(Belegerfassung!I3180,Konten!A:D,2,FALSE),"")</f>
        <v/>
      </c>
      <c r="C3172" t="str">
        <f>IF(A3172&lt;&gt;"",TEXT(Belegerfassung!C3180,"TT.MM.JJJJ"),"")</f>
        <v/>
      </c>
      <c r="D3172" t="str">
        <f>IFERROR(VLOOKUP(Belegerfassung!A3180,Abfrage!$E$2:$F$20,2,FALSE),"")</f>
        <v/>
      </c>
      <c r="E3172" t="str">
        <f>IF(A3172&lt;&gt;"",Belegerfassung!B3180,"")</f>
        <v/>
      </c>
      <c r="F3172" t="str">
        <f>IF(Belegerfassung!L3180="","",IF(Belegerfassung!L3180&lt;&gt;"",IF(Belegerfassung!L3180&lt;&gt;"",IF(Belegerfassung!J3180&lt;&gt;0,VLOOKUP(Belegerfassung!L3180,Abfrage!$A$2:$C$19,2,),VLOOKUP(Belegerfassung!L3180,Abfrage!$A$2:$C$19,3,)),"")))</f>
        <v/>
      </c>
      <c r="G3172" t="str">
        <f t="shared" si="147"/>
        <v/>
      </c>
      <c r="H3172" s="31" t="str">
        <f>IF(A3172&lt;&gt;"",-Belegerfassung!J3180+Belegerfassung!K3180,"")</f>
        <v/>
      </c>
      <c r="I3172" s="49" t="str">
        <f>IFERROR(IF(H3172&lt;&gt;"",Belegerfassung!L3180*100,""),IF(OR(Belegerfassung!L3180="Leistung EU - Erlöse",Belegerfassung!L3180="Lieferungen EU-Erlöse",Belegerfassung!L3180="EUST",Belegerfassung!L3180="Bauleistungen 20%")=TRUE,"",MID(Belegerfassung!L3180,4,2)))</f>
        <v/>
      </c>
      <c r="J3172" s="6" t="str">
        <f>IF(A3172&lt;&gt;"",LEFT(Belegerfassung!D3180,40),"")</f>
        <v/>
      </c>
      <c r="K3172" t="str">
        <f>IF(A3172&lt;&gt;"",VLOOKUP(D3172,Abfrage!$F$2:$G$21,2,FALSE),"")</f>
        <v/>
      </c>
      <c r="L3172" s="6" t="str">
        <f>IF(Belegerfassung!H3180&lt;&gt;"",Belegerfassung!H3180,"")</f>
        <v/>
      </c>
      <c r="M3172" t="str">
        <f>IFERROR(IF(Belegerfassung!E3180&lt;&gt;"",VLOOKUP(Belegerfassung!E3180,Abfrage!$L$2:$M$15,2,),""),"")</f>
        <v/>
      </c>
      <c r="N3172" t="str">
        <f t="shared" si="148"/>
        <v/>
      </c>
      <c r="O3172" t="str">
        <f t="shared" si="149"/>
        <v/>
      </c>
      <c r="P3172" t="str">
        <f>IF(Belegerfassung!G3180&lt;&gt;"",CONCATENATE(Belegerfassung!G3180,".pdf"),"")</f>
        <v/>
      </c>
    </row>
    <row r="3173" spans="1:16">
      <c r="A3173" t="str">
        <f>IF(Belegerfassung!C3181&lt;&gt;"",0,"")</f>
        <v/>
      </c>
      <c r="B3173" t="str">
        <f>IFERROR(VLOOKUP(Belegerfassung!I3181,Konten!A:D,2,FALSE),"")</f>
        <v/>
      </c>
      <c r="C3173" t="str">
        <f>IF(A3173&lt;&gt;"",TEXT(Belegerfassung!C3181,"TT.MM.JJJJ"),"")</f>
        <v/>
      </c>
      <c r="D3173" t="str">
        <f>IFERROR(VLOOKUP(Belegerfassung!A3181,Abfrage!$E$2:$F$20,2,FALSE),"")</f>
        <v/>
      </c>
      <c r="E3173" t="str">
        <f>IF(A3173&lt;&gt;"",Belegerfassung!B3181,"")</f>
        <v/>
      </c>
      <c r="F3173" t="str">
        <f>IF(Belegerfassung!L3181="","",IF(Belegerfassung!L3181&lt;&gt;"",IF(Belegerfassung!L3181&lt;&gt;"",IF(Belegerfassung!J3181&lt;&gt;0,VLOOKUP(Belegerfassung!L3181,Abfrage!$A$2:$C$19,2,),VLOOKUP(Belegerfassung!L3181,Abfrage!$A$2:$C$19,3,)),"")))</f>
        <v/>
      </c>
      <c r="G3173" t="str">
        <f t="shared" si="147"/>
        <v/>
      </c>
      <c r="H3173" s="31" t="str">
        <f>IF(A3173&lt;&gt;"",-Belegerfassung!J3181+Belegerfassung!K3181,"")</f>
        <v/>
      </c>
      <c r="I3173" s="49" t="str">
        <f>IFERROR(IF(H3173&lt;&gt;"",Belegerfassung!L3181*100,""),IF(OR(Belegerfassung!L3181="Leistung EU - Erlöse",Belegerfassung!L3181="Lieferungen EU-Erlöse",Belegerfassung!L3181="EUST",Belegerfassung!L3181="Bauleistungen 20%")=TRUE,"",MID(Belegerfassung!L3181,4,2)))</f>
        <v/>
      </c>
      <c r="J3173" s="6" t="str">
        <f>IF(A3173&lt;&gt;"",LEFT(Belegerfassung!D3181,40),"")</f>
        <v/>
      </c>
      <c r="K3173" t="str">
        <f>IF(A3173&lt;&gt;"",VLOOKUP(D3173,Abfrage!$F$2:$G$21,2,FALSE),"")</f>
        <v/>
      </c>
      <c r="L3173" s="6" t="str">
        <f>IF(Belegerfassung!H3181&lt;&gt;"",Belegerfassung!H3181,"")</f>
        <v/>
      </c>
      <c r="M3173" t="str">
        <f>IFERROR(IF(Belegerfassung!E3181&lt;&gt;"",VLOOKUP(Belegerfassung!E3181,Abfrage!$L$2:$M$15,2,),""),"")</f>
        <v/>
      </c>
      <c r="N3173" t="str">
        <f t="shared" si="148"/>
        <v/>
      </c>
      <c r="O3173" t="str">
        <f t="shared" si="149"/>
        <v/>
      </c>
      <c r="P3173" t="str">
        <f>IF(Belegerfassung!G3181&lt;&gt;"",CONCATENATE(Belegerfassung!G3181,".pdf"),"")</f>
        <v/>
      </c>
    </row>
    <row r="3174" spans="1:16">
      <c r="A3174" t="str">
        <f>IF(Belegerfassung!C3182&lt;&gt;"",0,"")</f>
        <v/>
      </c>
      <c r="B3174" t="str">
        <f>IFERROR(VLOOKUP(Belegerfassung!I3182,Konten!A:D,2,FALSE),"")</f>
        <v/>
      </c>
      <c r="C3174" t="str">
        <f>IF(A3174&lt;&gt;"",TEXT(Belegerfassung!C3182,"TT.MM.JJJJ"),"")</f>
        <v/>
      </c>
      <c r="D3174" t="str">
        <f>IFERROR(VLOOKUP(Belegerfassung!A3182,Abfrage!$E$2:$F$20,2,FALSE),"")</f>
        <v/>
      </c>
      <c r="E3174" t="str">
        <f>IF(A3174&lt;&gt;"",Belegerfassung!B3182,"")</f>
        <v/>
      </c>
      <c r="F3174" t="str">
        <f>IF(Belegerfassung!L3182="","",IF(Belegerfassung!L3182&lt;&gt;"",IF(Belegerfassung!L3182&lt;&gt;"",IF(Belegerfassung!J3182&lt;&gt;0,VLOOKUP(Belegerfassung!L3182,Abfrage!$A$2:$C$19,2,),VLOOKUP(Belegerfassung!L3182,Abfrage!$A$2:$C$19,3,)),"")))</f>
        <v/>
      </c>
      <c r="G3174" t="str">
        <f t="shared" si="147"/>
        <v/>
      </c>
      <c r="H3174" s="31" t="str">
        <f>IF(A3174&lt;&gt;"",-Belegerfassung!J3182+Belegerfassung!K3182,"")</f>
        <v/>
      </c>
      <c r="I3174" s="49" t="str">
        <f>IFERROR(IF(H3174&lt;&gt;"",Belegerfassung!L3182*100,""),IF(OR(Belegerfassung!L3182="Leistung EU - Erlöse",Belegerfassung!L3182="Lieferungen EU-Erlöse",Belegerfassung!L3182="EUST",Belegerfassung!L3182="Bauleistungen 20%")=TRUE,"",MID(Belegerfassung!L3182,4,2)))</f>
        <v/>
      </c>
      <c r="J3174" s="6" t="str">
        <f>IF(A3174&lt;&gt;"",LEFT(Belegerfassung!D3182,40),"")</f>
        <v/>
      </c>
      <c r="K3174" t="str">
        <f>IF(A3174&lt;&gt;"",VLOOKUP(D3174,Abfrage!$F$2:$G$21,2,FALSE),"")</f>
        <v/>
      </c>
      <c r="L3174" s="6" t="str">
        <f>IF(Belegerfassung!H3182&lt;&gt;"",Belegerfassung!H3182,"")</f>
        <v/>
      </c>
      <c r="M3174" t="str">
        <f>IFERROR(IF(Belegerfassung!E3182&lt;&gt;"",VLOOKUP(Belegerfassung!E3182,Abfrage!$L$2:$M$15,2,),""),"")</f>
        <v/>
      </c>
      <c r="N3174" t="str">
        <f t="shared" si="148"/>
        <v/>
      </c>
      <c r="O3174" t="str">
        <f t="shared" si="149"/>
        <v/>
      </c>
      <c r="P3174" t="str">
        <f>IF(Belegerfassung!G3182&lt;&gt;"",CONCATENATE(Belegerfassung!G3182,".pdf"),"")</f>
        <v/>
      </c>
    </row>
    <row r="3175" spans="1:16">
      <c r="A3175" t="str">
        <f>IF(Belegerfassung!C3183&lt;&gt;"",0,"")</f>
        <v/>
      </c>
      <c r="B3175" t="str">
        <f>IFERROR(VLOOKUP(Belegerfassung!I3183,Konten!A:D,2,FALSE),"")</f>
        <v/>
      </c>
      <c r="C3175" t="str">
        <f>IF(A3175&lt;&gt;"",TEXT(Belegerfassung!C3183,"TT.MM.JJJJ"),"")</f>
        <v/>
      </c>
      <c r="D3175" t="str">
        <f>IFERROR(VLOOKUP(Belegerfassung!A3183,Abfrage!$E$2:$F$20,2,FALSE),"")</f>
        <v/>
      </c>
      <c r="E3175" t="str">
        <f>IF(A3175&lt;&gt;"",Belegerfassung!B3183,"")</f>
        <v/>
      </c>
      <c r="F3175" t="str">
        <f>IF(Belegerfassung!L3183="","",IF(Belegerfassung!L3183&lt;&gt;"",IF(Belegerfassung!L3183&lt;&gt;"",IF(Belegerfassung!J3183&lt;&gt;0,VLOOKUP(Belegerfassung!L3183,Abfrage!$A$2:$C$19,2,),VLOOKUP(Belegerfassung!L3183,Abfrage!$A$2:$C$19,3,)),"")))</f>
        <v/>
      </c>
      <c r="G3175" t="str">
        <f t="shared" si="147"/>
        <v/>
      </c>
      <c r="H3175" s="31" t="str">
        <f>IF(A3175&lt;&gt;"",-Belegerfassung!J3183+Belegerfassung!K3183,"")</f>
        <v/>
      </c>
      <c r="I3175" s="49" t="str">
        <f>IFERROR(IF(H3175&lt;&gt;"",Belegerfassung!L3183*100,""),IF(OR(Belegerfassung!L3183="Leistung EU - Erlöse",Belegerfassung!L3183="Lieferungen EU-Erlöse",Belegerfassung!L3183="EUST",Belegerfassung!L3183="Bauleistungen 20%")=TRUE,"",MID(Belegerfassung!L3183,4,2)))</f>
        <v/>
      </c>
      <c r="J3175" s="6" t="str">
        <f>IF(A3175&lt;&gt;"",LEFT(Belegerfassung!D3183,40),"")</f>
        <v/>
      </c>
      <c r="K3175" t="str">
        <f>IF(A3175&lt;&gt;"",VLOOKUP(D3175,Abfrage!$F$2:$G$21,2,FALSE),"")</f>
        <v/>
      </c>
      <c r="L3175" s="6" t="str">
        <f>IF(Belegerfassung!H3183&lt;&gt;"",Belegerfassung!H3183,"")</f>
        <v/>
      </c>
      <c r="M3175" t="str">
        <f>IFERROR(IF(Belegerfassung!E3183&lt;&gt;"",VLOOKUP(Belegerfassung!E3183,Abfrage!$L$2:$M$15,2,),""),"")</f>
        <v/>
      </c>
      <c r="N3175" t="str">
        <f t="shared" si="148"/>
        <v/>
      </c>
      <c r="O3175" t="str">
        <f t="shared" si="149"/>
        <v/>
      </c>
      <c r="P3175" t="str">
        <f>IF(Belegerfassung!G3183&lt;&gt;"",CONCATENATE(Belegerfassung!G3183,".pdf"),"")</f>
        <v/>
      </c>
    </row>
    <row r="3176" spans="1:16">
      <c r="A3176" t="str">
        <f>IF(Belegerfassung!C3184&lt;&gt;"",0,"")</f>
        <v/>
      </c>
      <c r="B3176" t="str">
        <f>IFERROR(VLOOKUP(Belegerfassung!I3184,Konten!A:D,2,FALSE),"")</f>
        <v/>
      </c>
      <c r="C3176" t="str">
        <f>IF(A3176&lt;&gt;"",TEXT(Belegerfassung!C3184,"TT.MM.JJJJ"),"")</f>
        <v/>
      </c>
      <c r="D3176" t="str">
        <f>IFERROR(VLOOKUP(Belegerfassung!A3184,Abfrage!$E$2:$F$20,2,FALSE),"")</f>
        <v/>
      </c>
      <c r="E3176" t="str">
        <f>IF(A3176&lt;&gt;"",Belegerfassung!B3184,"")</f>
        <v/>
      </c>
      <c r="F3176" t="str">
        <f>IF(Belegerfassung!L3184="","",IF(Belegerfassung!L3184&lt;&gt;"",IF(Belegerfassung!L3184&lt;&gt;"",IF(Belegerfassung!J3184&lt;&gt;0,VLOOKUP(Belegerfassung!L3184,Abfrage!$A$2:$C$19,2,),VLOOKUP(Belegerfassung!L3184,Abfrage!$A$2:$C$19,3,)),"")))</f>
        <v/>
      </c>
      <c r="G3176" t="str">
        <f t="shared" si="147"/>
        <v/>
      </c>
      <c r="H3176" s="31" t="str">
        <f>IF(A3176&lt;&gt;"",-Belegerfassung!J3184+Belegerfassung!K3184,"")</f>
        <v/>
      </c>
      <c r="I3176" s="49" t="str">
        <f>IFERROR(IF(H3176&lt;&gt;"",Belegerfassung!L3184*100,""),IF(OR(Belegerfassung!L3184="Leistung EU - Erlöse",Belegerfassung!L3184="Lieferungen EU-Erlöse",Belegerfassung!L3184="EUST",Belegerfassung!L3184="Bauleistungen 20%")=TRUE,"",MID(Belegerfassung!L3184,4,2)))</f>
        <v/>
      </c>
      <c r="J3176" s="6" t="str">
        <f>IF(A3176&lt;&gt;"",LEFT(Belegerfassung!D3184,40),"")</f>
        <v/>
      </c>
      <c r="K3176" t="str">
        <f>IF(A3176&lt;&gt;"",VLOOKUP(D3176,Abfrage!$F$2:$G$21,2,FALSE),"")</f>
        <v/>
      </c>
      <c r="L3176" s="6" t="str">
        <f>IF(Belegerfassung!H3184&lt;&gt;"",Belegerfassung!H3184,"")</f>
        <v/>
      </c>
      <c r="M3176" t="str">
        <f>IFERROR(IF(Belegerfassung!E3184&lt;&gt;"",VLOOKUP(Belegerfassung!E3184,Abfrage!$L$2:$M$15,2,),""),"")</f>
        <v/>
      </c>
      <c r="N3176" t="str">
        <f t="shared" si="148"/>
        <v/>
      </c>
      <c r="O3176" t="str">
        <f t="shared" si="149"/>
        <v/>
      </c>
      <c r="P3176" t="str">
        <f>IF(Belegerfassung!G3184&lt;&gt;"",CONCATENATE(Belegerfassung!G3184,".pdf"),"")</f>
        <v/>
      </c>
    </row>
    <row r="3177" spans="1:16">
      <c r="A3177" t="str">
        <f>IF(Belegerfassung!C3185&lt;&gt;"",0,"")</f>
        <v/>
      </c>
      <c r="B3177" t="str">
        <f>IFERROR(VLOOKUP(Belegerfassung!I3185,Konten!A:D,2,FALSE),"")</f>
        <v/>
      </c>
      <c r="C3177" t="str">
        <f>IF(A3177&lt;&gt;"",TEXT(Belegerfassung!C3185,"TT.MM.JJJJ"),"")</f>
        <v/>
      </c>
      <c r="D3177" t="str">
        <f>IFERROR(VLOOKUP(Belegerfassung!A3185,Abfrage!$E$2:$F$20,2,FALSE),"")</f>
        <v/>
      </c>
      <c r="E3177" t="str">
        <f>IF(A3177&lt;&gt;"",Belegerfassung!B3185,"")</f>
        <v/>
      </c>
      <c r="F3177" t="str">
        <f>IF(Belegerfassung!L3185="","",IF(Belegerfassung!L3185&lt;&gt;"",IF(Belegerfassung!L3185&lt;&gt;"",IF(Belegerfassung!J3185&lt;&gt;0,VLOOKUP(Belegerfassung!L3185,Abfrage!$A$2:$C$19,2,),VLOOKUP(Belegerfassung!L3185,Abfrage!$A$2:$C$19,3,)),"")))</f>
        <v/>
      </c>
      <c r="G3177" t="str">
        <f t="shared" si="147"/>
        <v/>
      </c>
      <c r="H3177" s="31" t="str">
        <f>IF(A3177&lt;&gt;"",-Belegerfassung!J3185+Belegerfassung!K3185,"")</f>
        <v/>
      </c>
      <c r="I3177" s="49" t="str">
        <f>IFERROR(IF(H3177&lt;&gt;"",Belegerfassung!L3185*100,""),IF(OR(Belegerfassung!L3185="Leistung EU - Erlöse",Belegerfassung!L3185="Lieferungen EU-Erlöse",Belegerfassung!L3185="EUST",Belegerfassung!L3185="Bauleistungen 20%")=TRUE,"",MID(Belegerfassung!L3185,4,2)))</f>
        <v/>
      </c>
      <c r="J3177" s="6" t="str">
        <f>IF(A3177&lt;&gt;"",LEFT(Belegerfassung!D3185,40),"")</f>
        <v/>
      </c>
      <c r="K3177" t="str">
        <f>IF(A3177&lt;&gt;"",VLOOKUP(D3177,Abfrage!$F$2:$G$21,2,FALSE),"")</f>
        <v/>
      </c>
      <c r="L3177" s="6" t="str">
        <f>IF(Belegerfassung!H3185&lt;&gt;"",Belegerfassung!H3185,"")</f>
        <v/>
      </c>
      <c r="M3177" t="str">
        <f>IFERROR(IF(Belegerfassung!E3185&lt;&gt;"",VLOOKUP(Belegerfassung!E3185,Abfrage!$L$2:$M$15,2,),""),"")</f>
        <v/>
      </c>
      <c r="N3177" t="str">
        <f t="shared" si="148"/>
        <v/>
      </c>
      <c r="O3177" t="str">
        <f t="shared" si="149"/>
        <v/>
      </c>
      <c r="P3177" t="str">
        <f>IF(Belegerfassung!G3185&lt;&gt;"",CONCATENATE(Belegerfassung!G3185,".pdf"),"")</f>
        <v/>
      </c>
    </row>
    <row r="3178" spans="1:16">
      <c r="A3178" t="str">
        <f>IF(Belegerfassung!C3186&lt;&gt;"",0,"")</f>
        <v/>
      </c>
      <c r="B3178" t="str">
        <f>IFERROR(VLOOKUP(Belegerfassung!I3186,Konten!A:D,2,FALSE),"")</f>
        <v/>
      </c>
      <c r="C3178" t="str">
        <f>IF(A3178&lt;&gt;"",TEXT(Belegerfassung!C3186,"TT.MM.JJJJ"),"")</f>
        <v/>
      </c>
      <c r="D3178" t="str">
        <f>IFERROR(VLOOKUP(Belegerfassung!A3186,Abfrage!$E$2:$F$20,2,FALSE),"")</f>
        <v/>
      </c>
      <c r="E3178" t="str">
        <f>IF(A3178&lt;&gt;"",Belegerfassung!B3186,"")</f>
        <v/>
      </c>
      <c r="F3178" t="str">
        <f>IF(Belegerfassung!L3186="","",IF(Belegerfassung!L3186&lt;&gt;"",IF(Belegerfassung!L3186&lt;&gt;"",IF(Belegerfassung!J3186&lt;&gt;0,VLOOKUP(Belegerfassung!L3186,Abfrage!$A$2:$C$19,2,),VLOOKUP(Belegerfassung!L3186,Abfrage!$A$2:$C$19,3,)),"")))</f>
        <v/>
      </c>
      <c r="G3178" t="str">
        <f t="shared" si="147"/>
        <v/>
      </c>
      <c r="H3178" s="31" t="str">
        <f>IF(A3178&lt;&gt;"",-Belegerfassung!J3186+Belegerfassung!K3186,"")</f>
        <v/>
      </c>
      <c r="I3178" s="49" t="str">
        <f>IFERROR(IF(H3178&lt;&gt;"",Belegerfassung!L3186*100,""),IF(OR(Belegerfassung!L3186="Leistung EU - Erlöse",Belegerfassung!L3186="Lieferungen EU-Erlöse",Belegerfassung!L3186="EUST",Belegerfassung!L3186="Bauleistungen 20%")=TRUE,"",MID(Belegerfassung!L3186,4,2)))</f>
        <v/>
      </c>
      <c r="J3178" s="6" t="str">
        <f>IF(A3178&lt;&gt;"",LEFT(Belegerfassung!D3186,40),"")</f>
        <v/>
      </c>
      <c r="K3178" t="str">
        <f>IF(A3178&lt;&gt;"",VLOOKUP(D3178,Abfrage!$F$2:$G$21,2,FALSE),"")</f>
        <v/>
      </c>
      <c r="L3178" s="6" t="str">
        <f>IF(Belegerfassung!H3186&lt;&gt;"",Belegerfassung!H3186,"")</f>
        <v/>
      </c>
      <c r="M3178" t="str">
        <f>IFERROR(IF(Belegerfassung!E3186&lt;&gt;"",VLOOKUP(Belegerfassung!E3186,Abfrage!$L$2:$M$15,2,),""),"")</f>
        <v/>
      </c>
      <c r="N3178" t="str">
        <f t="shared" si="148"/>
        <v/>
      </c>
      <c r="O3178" t="str">
        <f t="shared" si="149"/>
        <v/>
      </c>
      <c r="P3178" t="str">
        <f>IF(Belegerfassung!G3186&lt;&gt;"",CONCATENATE(Belegerfassung!G3186,".pdf"),"")</f>
        <v/>
      </c>
    </row>
    <row r="3179" spans="1:16">
      <c r="A3179" t="str">
        <f>IF(Belegerfassung!C3187&lt;&gt;"",0,"")</f>
        <v/>
      </c>
      <c r="B3179" t="str">
        <f>IFERROR(VLOOKUP(Belegerfassung!I3187,Konten!A:D,2,FALSE),"")</f>
        <v/>
      </c>
      <c r="C3179" t="str">
        <f>IF(A3179&lt;&gt;"",TEXT(Belegerfassung!C3187,"TT.MM.JJJJ"),"")</f>
        <v/>
      </c>
      <c r="D3179" t="str">
        <f>IFERROR(VLOOKUP(Belegerfassung!A3187,Abfrage!$E$2:$F$20,2,FALSE),"")</f>
        <v/>
      </c>
      <c r="E3179" t="str">
        <f>IF(A3179&lt;&gt;"",Belegerfassung!B3187,"")</f>
        <v/>
      </c>
      <c r="F3179" t="str">
        <f>IF(Belegerfassung!L3187="","",IF(Belegerfassung!L3187&lt;&gt;"",IF(Belegerfassung!L3187&lt;&gt;"",IF(Belegerfassung!J3187&lt;&gt;0,VLOOKUP(Belegerfassung!L3187,Abfrage!$A$2:$C$19,2,),VLOOKUP(Belegerfassung!L3187,Abfrage!$A$2:$C$19,3,)),"")))</f>
        <v/>
      </c>
      <c r="G3179" t="str">
        <f t="shared" si="147"/>
        <v/>
      </c>
      <c r="H3179" s="31" t="str">
        <f>IF(A3179&lt;&gt;"",-Belegerfassung!J3187+Belegerfassung!K3187,"")</f>
        <v/>
      </c>
      <c r="I3179" s="49" t="str">
        <f>IFERROR(IF(H3179&lt;&gt;"",Belegerfassung!L3187*100,""),IF(OR(Belegerfassung!L3187="Leistung EU - Erlöse",Belegerfassung!L3187="Lieferungen EU-Erlöse",Belegerfassung!L3187="EUST",Belegerfassung!L3187="Bauleistungen 20%")=TRUE,"",MID(Belegerfassung!L3187,4,2)))</f>
        <v/>
      </c>
      <c r="J3179" s="6" t="str">
        <f>IF(A3179&lt;&gt;"",LEFT(Belegerfassung!D3187,40),"")</f>
        <v/>
      </c>
      <c r="K3179" t="str">
        <f>IF(A3179&lt;&gt;"",VLOOKUP(D3179,Abfrage!$F$2:$G$21,2,FALSE),"")</f>
        <v/>
      </c>
      <c r="L3179" s="6" t="str">
        <f>IF(Belegerfassung!H3187&lt;&gt;"",Belegerfassung!H3187,"")</f>
        <v/>
      </c>
      <c r="M3179" t="str">
        <f>IFERROR(IF(Belegerfassung!E3187&lt;&gt;"",VLOOKUP(Belegerfassung!E3187,Abfrage!$L$2:$M$15,2,),""),"")</f>
        <v/>
      </c>
      <c r="N3179" t="str">
        <f t="shared" si="148"/>
        <v/>
      </c>
      <c r="O3179" t="str">
        <f t="shared" si="149"/>
        <v/>
      </c>
      <c r="P3179" t="str">
        <f>IF(Belegerfassung!G3187&lt;&gt;"",CONCATENATE(Belegerfassung!G3187,".pdf"),"")</f>
        <v/>
      </c>
    </row>
    <row r="3180" spans="1:16">
      <c r="A3180" t="str">
        <f>IF(Belegerfassung!C3188&lt;&gt;"",0,"")</f>
        <v/>
      </c>
      <c r="B3180" t="str">
        <f>IFERROR(VLOOKUP(Belegerfassung!I3188,Konten!A:D,2,FALSE),"")</f>
        <v/>
      </c>
      <c r="C3180" t="str">
        <f>IF(A3180&lt;&gt;"",TEXT(Belegerfassung!C3188,"TT.MM.JJJJ"),"")</f>
        <v/>
      </c>
      <c r="D3180" t="str">
        <f>IFERROR(VLOOKUP(Belegerfassung!A3188,Abfrage!$E$2:$F$20,2,FALSE),"")</f>
        <v/>
      </c>
      <c r="E3180" t="str">
        <f>IF(A3180&lt;&gt;"",Belegerfassung!B3188,"")</f>
        <v/>
      </c>
      <c r="F3180" t="str">
        <f>IF(Belegerfassung!L3188="","",IF(Belegerfassung!L3188&lt;&gt;"",IF(Belegerfassung!L3188&lt;&gt;"",IF(Belegerfassung!J3188&lt;&gt;0,VLOOKUP(Belegerfassung!L3188,Abfrage!$A$2:$C$19,2,),VLOOKUP(Belegerfassung!L3188,Abfrage!$A$2:$C$19,3,)),"")))</f>
        <v/>
      </c>
      <c r="G3180" t="str">
        <f t="shared" si="147"/>
        <v/>
      </c>
      <c r="H3180" s="31" t="str">
        <f>IF(A3180&lt;&gt;"",-Belegerfassung!J3188+Belegerfassung!K3188,"")</f>
        <v/>
      </c>
      <c r="I3180" s="49" t="str">
        <f>IFERROR(IF(H3180&lt;&gt;"",Belegerfassung!L3188*100,""),IF(OR(Belegerfassung!L3188="Leistung EU - Erlöse",Belegerfassung!L3188="Lieferungen EU-Erlöse",Belegerfassung!L3188="EUST",Belegerfassung!L3188="Bauleistungen 20%")=TRUE,"",MID(Belegerfassung!L3188,4,2)))</f>
        <v/>
      </c>
      <c r="J3180" s="6" t="str">
        <f>IF(A3180&lt;&gt;"",LEFT(Belegerfassung!D3188,40),"")</f>
        <v/>
      </c>
      <c r="K3180" t="str">
        <f>IF(A3180&lt;&gt;"",VLOOKUP(D3180,Abfrage!$F$2:$G$21,2,FALSE),"")</f>
        <v/>
      </c>
      <c r="L3180" s="6" t="str">
        <f>IF(Belegerfassung!H3188&lt;&gt;"",Belegerfassung!H3188,"")</f>
        <v/>
      </c>
      <c r="M3180" t="str">
        <f>IFERROR(IF(Belegerfassung!E3188&lt;&gt;"",VLOOKUP(Belegerfassung!E3188,Abfrage!$L$2:$M$15,2,),""),"")</f>
        <v/>
      </c>
      <c r="N3180" t="str">
        <f t="shared" si="148"/>
        <v/>
      </c>
      <c r="O3180" t="str">
        <f t="shared" si="149"/>
        <v/>
      </c>
      <c r="P3180" t="str">
        <f>IF(Belegerfassung!G3188&lt;&gt;"",CONCATENATE(Belegerfassung!G3188,".pdf"),"")</f>
        <v/>
      </c>
    </row>
    <row r="3181" spans="1:16">
      <c r="A3181" t="str">
        <f>IF(Belegerfassung!C3189&lt;&gt;"",0,"")</f>
        <v/>
      </c>
      <c r="B3181" t="str">
        <f>IFERROR(VLOOKUP(Belegerfassung!I3189,Konten!A:D,2,FALSE),"")</f>
        <v/>
      </c>
      <c r="C3181" t="str">
        <f>IF(A3181&lt;&gt;"",TEXT(Belegerfassung!C3189,"TT.MM.JJJJ"),"")</f>
        <v/>
      </c>
      <c r="D3181" t="str">
        <f>IFERROR(VLOOKUP(Belegerfassung!A3189,Abfrage!$E$2:$F$20,2,FALSE),"")</f>
        <v/>
      </c>
      <c r="E3181" t="str">
        <f>IF(A3181&lt;&gt;"",Belegerfassung!B3189,"")</f>
        <v/>
      </c>
      <c r="F3181" t="str">
        <f>IF(Belegerfassung!L3189="","",IF(Belegerfassung!L3189&lt;&gt;"",IF(Belegerfassung!L3189&lt;&gt;"",IF(Belegerfassung!J3189&lt;&gt;0,VLOOKUP(Belegerfassung!L3189,Abfrage!$A$2:$C$19,2,),VLOOKUP(Belegerfassung!L3189,Abfrage!$A$2:$C$19,3,)),"")))</f>
        <v/>
      </c>
      <c r="G3181" t="str">
        <f t="shared" si="147"/>
        <v/>
      </c>
      <c r="H3181" s="31" t="str">
        <f>IF(A3181&lt;&gt;"",-Belegerfassung!J3189+Belegerfassung!K3189,"")</f>
        <v/>
      </c>
      <c r="I3181" s="49" t="str">
        <f>IFERROR(IF(H3181&lt;&gt;"",Belegerfassung!L3189*100,""),IF(OR(Belegerfassung!L3189="Leistung EU - Erlöse",Belegerfassung!L3189="Lieferungen EU-Erlöse",Belegerfassung!L3189="EUST",Belegerfassung!L3189="Bauleistungen 20%")=TRUE,"",MID(Belegerfassung!L3189,4,2)))</f>
        <v/>
      </c>
      <c r="J3181" s="6" t="str">
        <f>IF(A3181&lt;&gt;"",LEFT(Belegerfassung!D3189,40),"")</f>
        <v/>
      </c>
      <c r="K3181" t="str">
        <f>IF(A3181&lt;&gt;"",VLOOKUP(D3181,Abfrage!$F$2:$G$21,2,FALSE),"")</f>
        <v/>
      </c>
      <c r="L3181" s="6" t="str">
        <f>IF(Belegerfassung!H3189&lt;&gt;"",Belegerfassung!H3189,"")</f>
        <v/>
      </c>
      <c r="M3181" t="str">
        <f>IFERROR(IF(Belegerfassung!E3189&lt;&gt;"",VLOOKUP(Belegerfassung!E3189,Abfrage!$L$2:$M$15,2,),""),"")</f>
        <v/>
      </c>
      <c r="N3181" t="str">
        <f t="shared" si="148"/>
        <v/>
      </c>
      <c r="O3181" t="str">
        <f t="shared" si="149"/>
        <v/>
      </c>
      <c r="P3181" t="str">
        <f>IF(Belegerfassung!G3189&lt;&gt;"",CONCATENATE(Belegerfassung!G3189,".pdf"),"")</f>
        <v/>
      </c>
    </row>
    <row r="3182" spans="1:16">
      <c r="A3182" t="str">
        <f>IF(Belegerfassung!C3190&lt;&gt;"",0,"")</f>
        <v/>
      </c>
      <c r="B3182" t="str">
        <f>IFERROR(VLOOKUP(Belegerfassung!I3190,Konten!A:D,2,FALSE),"")</f>
        <v/>
      </c>
      <c r="C3182" t="str">
        <f>IF(A3182&lt;&gt;"",TEXT(Belegerfassung!C3190,"TT.MM.JJJJ"),"")</f>
        <v/>
      </c>
      <c r="D3182" t="str">
        <f>IFERROR(VLOOKUP(Belegerfassung!A3190,Abfrage!$E$2:$F$20,2,FALSE),"")</f>
        <v/>
      </c>
      <c r="E3182" t="str">
        <f>IF(A3182&lt;&gt;"",Belegerfassung!B3190,"")</f>
        <v/>
      </c>
      <c r="F3182" t="str">
        <f>IF(Belegerfassung!L3190="","",IF(Belegerfassung!L3190&lt;&gt;"",IF(Belegerfassung!L3190&lt;&gt;"",IF(Belegerfassung!J3190&lt;&gt;0,VLOOKUP(Belegerfassung!L3190,Abfrage!$A$2:$C$19,2,),VLOOKUP(Belegerfassung!L3190,Abfrage!$A$2:$C$19,3,)),"")))</f>
        <v/>
      </c>
      <c r="G3182" t="str">
        <f t="shared" si="147"/>
        <v/>
      </c>
      <c r="H3182" s="31" t="str">
        <f>IF(A3182&lt;&gt;"",-Belegerfassung!J3190+Belegerfassung!K3190,"")</f>
        <v/>
      </c>
      <c r="I3182" s="49" t="str">
        <f>IFERROR(IF(H3182&lt;&gt;"",Belegerfassung!L3190*100,""),IF(OR(Belegerfassung!L3190="Leistung EU - Erlöse",Belegerfassung!L3190="Lieferungen EU-Erlöse",Belegerfassung!L3190="EUST",Belegerfassung!L3190="Bauleistungen 20%")=TRUE,"",MID(Belegerfassung!L3190,4,2)))</f>
        <v/>
      </c>
      <c r="J3182" s="6" t="str">
        <f>IF(A3182&lt;&gt;"",LEFT(Belegerfassung!D3190,40),"")</f>
        <v/>
      </c>
      <c r="K3182" t="str">
        <f>IF(A3182&lt;&gt;"",VLOOKUP(D3182,Abfrage!$F$2:$G$21,2,FALSE),"")</f>
        <v/>
      </c>
      <c r="L3182" s="6" t="str">
        <f>IF(Belegerfassung!H3190&lt;&gt;"",Belegerfassung!H3190,"")</f>
        <v/>
      </c>
      <c r="M3182" t="str">
        <f>IFERROR(IF(Belegerfassung!E3190&lt;&gt;"",VLOOKUP(Belegerfassung!E3190,Abfrage!$L$2:$M$15,2,),""),"")</f>
        <v/>
      </c>
      <c r="N3182" t="str">
        <f t="shared" si="148"/>
        <v/>
      </c>
      <c r="O3182" t="str">
        <f t="shared" si="149"/>
        <v/>
      </c>
      <c r="P3182" t="str">
        <f>IF(Belegerfassung!G3190&lt;&gt;"",CONCATENATE(Belegerfassung!G3190,".pdf"),"")</f>
        <v/>
      </c>
    </row>
    <row r="3183" spans="1:16">
      <c r="A3183" t="str">
        <f>IF(Belegerfassung!C3191&lt;&gt;"",0,"")</f>
        <v/>
      </c>
      <c r="B3183" t="str">
        <f>IFERROR(VLOOKUP(Belegerfassung!I3191,Konten!A:D,2,FALSE),"")</f>
        <v/>
      </c>
      <c r="C3183" t="str">
        <f>IF(A3183&lt;&gt;"",TEXT(Belegerfassung!C3191,"TT.MM.JJJJ"),"")</f>
        <v/>
      </c>
      <c r="D3183" t="str">
        <f>IFERROR(VLOOKUP(Belegerfassung!A3191,Abfrage!$E$2:$F$20,2,FALSE),"")</f>
        <v/>
      </c>
      <c r="E3183" t="str">
        <f>IF(A3183&lt;&gt;"",Belegerfassung!B3191,"")</f>
        <v/>
      </c>
      <c r="F3183" t="str">
        <f>IF(Belegerfassung!L3191="","",IF(Belegerfassung!L3191&lt;&gt;"",IF(Belegerfassung!L3191&lt;&gt;"",IF(Belegerfassung!J3191&lt;&gt;0,VLOOKUP(Belegerfassung!L3191,Abfrage!$A$2:$C$19,2,),VLOOKUP(Belegerfassung!L3191,Abfrage!$A$2:$C$19,3,)),"")))</f>
        <v/>
      </c>
      <c r="G3183" t="str">
        <f t="shared" si="147"/>
        <v/>
      </c>
      <c r="H3183" s="31" t="str">
        <f>IF(A3183&lt;&gt;"",-Belegerfassung!J3191+Belegerfassung!K3191,"")</f>
        <v/>
      </c>
      <c r="I3183" s="49" t="str">
        <f>IFERROR(IF(H3183&lt;&gt;"",Belegerfassung!L3191*100,""),IF(OR(Belegerfassung!L3191="Leistung EU - Erlöse",Belegerfassung!L3191="Lieferungen EU-Erlöse",Belegerfassung!L3191="EUST",Belegerfassung!L3191="Bauleistungen 20%")=TRUE,"",MID(Belegerfassung!L3191,4,2)))</f>
        <v/>
      </c>
      <c r="J3183" s="6" t="str">
        <f>IF(A3183&lt;&gt;"",LEFT(Belegerfassung!D3191,40),"")</f>
        <v/>
      </c>
      <c r="K3183" t="str">
        <f>IF(A3183&lt;&gt;"",VLOOKUP(D3183,Abfrage!$F$2:$G$21,2,FALSE),"")</f>
        <v/>
      </c>
      <c r="L3183" s="6" t="str">
        <f>IF(Belegerfassung!H3191&lt;&gt;"",Belegerfassung!H3191,"")</f>
        <v/>
      </c>
      <c r="M3183" t="str">
        <f>IFERROR(IF(Belegerfassung!E3191&lt;&gt;"",VLOOKUP(Belegerfassung!E3191,Abfrage!$L$2:$M$15,2,),""),"")</f>
        <v/>
      </c>
      <c r="N3183" t="str">
        <f t="shared" si="148"/>
        <v/>
      </c>
      <c r="O3183" t="str">
        <f t="shared" si="149"/>
        <v/>
      </c>
      <c r="P3183" t="str">
        <f>IF(Belegerfassung!G3191&lt;&gt;"",CONCATENATE(Belegerfassung!G3191,".pdf"),"")</f>
        <v/>
      </c>
    </row>
    <row r="3184" spans="1:16">
      <c r="A3184" t="str">
        <f>IF(Belegerfassung!C3192&lt;&gt;"",0,"")</f>
        <v/>
      </c>
      <c r="B3184" t="str">
        <f>IFERROR(VLOOKUP(Belegerfassung!I3192,Konten!A:D,2,FALSE),"")</f>
        <v/>
      </c>
      <c r="C3184" t="str">
        <f>IF(A3184&lt;&gt;"",TEXT(Belegerfassung!C3192,"TT.MM.JJJJ"),"")</f>
        <v/>
      </c>
      <c r="D3184" t="str">
        <f>IFERROR(VLOOKUP(Belegerfassung!A3192,Abfrage!$E$2:$F$20,2,FALSE),"")</f>
        <v/>
      </c>
      <c r="E3184" t="str">
        <f>IF(A3184&lt;&gt;"",Belegerfassung!B3192,"")</f>
        <v/>
      </c>
      <c r="F3184" t="str">
        <f>IF(Belegerfassung!L3192="","",IF(Belegerfassung!L3192&lt;&gt;"",IF(Belegerfassung!L3192&lt;&gt;"",IF(Belegerfassung!J3192&lt;&gt;0,VLOOKUP(Belegerfassung!L3192,Abfrage!$A$2:$C$19,2,),VLOOKUP(Belegerfassung!L3192,Abfrage!$A$2:$C$19,3,)),"")))</f>
        <v/>
      </c>
      <c r="G3184" t="str">
        <f t="shared" si="147"/>
        <v/>
      </c>
      <c r="H3184" s="31" t="str">
        <f>IF(A3184&lt;&gt;"",-Belegerfassung!J3192+Belegerfassung!K3192,"")</f>
        <v/>
      </c>
      <c r="I3184" s="49" t="str">
        <f>IFERROR(IF(H3184&lt;&gt;"",Belegerfassung!L3192*100,""),IF(OR(Belegerfassung!L3192="Leistung EU - Erlöse",Belegerfassung!L3192="Lieferungen EU-Erlöse",Belegerfassung!L3192="EUST",Belegerfassung!L3192="Bauleistungen 20%")=TRUE,"",MID(Belegerfassung!L3192,4,2)))</f>
        <v/>
      </c>
      <c r="J3184" s="6" t="str">
        <f>IF(A3184&lt;&gt;"",LEFT(Belegerfassung!D3192,40),"")</f>
        <v/>
      </c>
      <c r="K3184" t="str">
        <f>IF(A3184&lt;&gt;"",VLOOKUP(D3184,Abfrage!$F$2:$G$21,2,FALSE),"")</f>
        <v/>
      </c>
      <c r="L3184" s="6" t="str">
        <f>IF(Belegerfassung!H3192&lt;&gt;"",Belegerfassung!H3192,"")</f>
        <v/>
      </c>
      <c r="M3184" t="str">
        <f>IFERROR(IF(Belegerfassung!E3192&lt;&gt;"",VLOOKUP(Belegerfassung!E3192,Abfrage!$L$2:$M$15,2,),""),"")</f>
        <v/>
      </c>
      <c r="N3184" t="str">
        <f t="shared" si="148"/>
        <v/>
      </c>
      <c r="O3184" t="str">
        <f t="shared" si="149"/>
        <v/>
      </c>
      <c r="P3184" t="str">
        <f>IF(Belegerfassung!G3192&lt;&gt;"",CONCATENATE(Belegerfassung!G3192,".pdf"),"")</f>
        <v/>
      </c>
    </row>
    <row r="3185" spans="1:16">
      <c r="A3185" t="str">
        <f>IF(Belegerfassung!C3193&lt;&gt;"",0,"")</f>
        <v/>
      </c>
      <c r="B3185" t="str">
        <f>IFERROR(VLOOKUP(Belegerfassung!I3193,Konten!A:D,2,FALSE),"")</f>
        <v/>
      </c>
      <c r="C3185" t="str">
        <f>IF(A3185&lt;&gt;"",TEXT(Belegerfassung!C3193,"TT.MM.JJJJ"),"")</f>
        <v/>
      </c>
      <c r="D3185" t="str">
        <f>IFERROR(VLOOKUP(Belegerfassung!A3193,Abfrage!$E$2:$F$20,2,FALSE),"")</f>
        <v/>
      </c>
      <c r="E3185" t="str">
        <f>IF(A3185&lt;&gt;"",Belegerfassung!B3193,"")</f>
        <v/>
      </c>
      <c r="F3185" t="str">
        <f>IF(Belegerfassung!L3193="","",IF(Belegerfassung!L3193&lt;&gt;"",IF(Belegerfassung!L3193&lt;&gt;"",IF(Belegerfassung!J3193&lt;&gt;0,VLOOKUP(Belegerfassung!L3193,Abfrage!$A$2:$C$19,2,),VLOOKUP(Belegerfassung!L3193,Abfrage!$A$2:$C$19,3,)),"")))</f>
        <v/>
      </c>
      <c r="G3185" t="str">
        <f t="shared" si="147"/>
        <v/>
      </c>
      <c r="H3185" s="31" t="str">
        <f>IF(A3185&lt;&gt;"",-Belegerfassung!J3193+Belegerfassung!K3193,"")</f>
        <v/>
      </c>
      <c r="I3185" s="49" t="str">
        <f>IFERROR(IF(H3185&lt;&gt;"",Belegerfassung!L3193*100,""),IF(OR(Belegerfassung!L3193="Leistung EU - Erlöse",Belegerfassung!L3193="Lieferungen EU-Erlöse",Belegerfassung!L3193="EUST",Belegerfassung!L3193="Bauleistungen 20%")=TRUE,"",MID(Belegerfassung!L3193,4,2)))</f>
        <v/>
      </c>
      <c r="J3185" s="6" t="str">
        <f>IF(A3185&lt;&gt;"",LEFT(Belegerfassung!D3193,40),"")</f>
        <v/>
      </c>
      <c r="K3185" t="str">
        <f>IF(A3185&lt;&gt;"",VLOOKUP(D3185,Abfrage!$F$2:$G$21,2,FALSE),"")</f>
        <v/>
      </c>
      <c r="L3185" s="6" t="str">
        <f>IF(Belegerfassung!H3193&lt;&gt;"",Belegerfassung!H3193,"")</f>
        <v/>
      </c>
      <c r="M3185" t="str">
        <f>IFERROR(IF(Belegerfassung!E3193&lt;&gt;"",VLOOKUP(Belegerfassung!E3193,Abfrage!$L$2:$M$15,2,),""),"")</f>
        <v/>
      </c>
      <c r="N3185" t="str">
        <f t="shared" si="148"/>
        <v/>
      </c>
      <c r="O3185" t="str">
        <f t="shared" si="149"/>
        <v/>
      </c>
      <c r="P3185" t="str">
        <f>IF(Belegerfassung!G3193&lt;&gt;"",CONCATENATE(Belegerfassung!G3193,".pdf"),"")</f>
        <v/>
      </c>
    </row>
    <row r="3186" spans="1:16">
      <c r="A3186" t="str">
        <f>IF(Belegerfassung!C3194&lt;&gt;"",0,"")</f>
        <v/>
      </c>
      <c r="B3186" t="str">
        <f>IFERROR(VLOOKUP(Belegerfassung!I3194,Konten!A:D,2,FALSE),"")</f>
        <v/>
      </c>
      <c r="C3186" t="str">
        <f>IF(A3186&lt;&gt;"",TEXT(Belegerfassung!C3194,"TT.MM.JJJJ"),"")</f>
        <v/>
      </c>
      <c r="D3186" t="str">
        <f>IFERROR(VLOOKUP(Belegerfassung!A3194,Abfrage!$E$2:$F$20,2,FALSE),"")</f>
        <v/>
      </c>
      <c r="E3186" t="str">
        <f>IF(A3186&lt;&gt;"",Belegerfassung!B3194,"")</f>
        <v/>
      </c>
      <c r="F3186" t="str">
        <f>IF(Belegerfassung!L3194="","",IF(Belegerfassung!L3194&lt;&gt;"",IF(Belegerfassung!L3194&lt;&gt;"",IF(Belegerfassung!J3194&lt;&gt;0,VLOOKUP(Belegerfassung!L3194,Abfrage!$A$2:$C$19,2,),VLOOKUP(Belegerfassung!L3194,Abfrage!$A$2:$C$19,3,)),"")))</f>
        <v/>
      </c>
      <c r="G3186" t="str">
        <f t="shared" si="147"/>
        <v/>
      </c>
      <c r="H3186" s="31" t="str">
        <f>IF(A3186&lt;&gt;"",-Belegerfassung!J3194+Belegerfassung!K3194,"")</f>
        <v/>
      </c>
      <c r="I3186" s="49" t="str">
        <f>IFERROR(IF(H3186&lt;&gt;"",Belegerfassung!L3194*100,""),IF(OR(Belegerfassung!L3194="Leistung EU - Erlöse",Belegerfassung!L3194="Lieferungen EU-Erlöse",Belegerfassung!L3194="EUST",Belegerfassung!L3194="Bauleistungen 20%")=TRUE,"",MID(Belegerfassung!L3194,4,2)))</f>
        <v/>
      </c>
      <c r="J3186" s="6" t="str">
        <f>IF(A3186&lt;&gt;"",LEFT(Belegerfassung!D3194,40),"")</f>
        <v/>
      </c>
      <c r="K3186" t="str">
        <f>IF(A3186&lt;&gt;"",VLOOKUP(D3186,Abfrage!$F$2:$G$21,2,FALSE),"")</f>
        <v/>
      </c>
      <c r="L3186" s="6" t="str">
        <f>IF(Belegerfassung!H3194&lt;&gt;"",Belegerfassung!H3194,"")</f>
        <v/>
      </c>
      <c r="M3186" t="str">
        <f>IFERROR(IF(Belegerfassung!E3194&lt;&gt;"",VLOOKUP(Belegerfassung!E3194,Abfrage!$L$2:$M$15,2,),""),"")</f>
        <v/>
      </c>
      <c r="N3186" t="str">
        <f t="shared" si="148"/>
        <v/>
      </c>
      <c r="O3186" t="str">
        <f t="shared" si="149"/>
        <v/>
      </c>
      <c r="P3186" t="str">
        <f>IF(Belegerfassung!G3194&lt;&gt;"",CONCATENATE(Belegerfassung!G3194,".pdf"),"")</f>
        <v/>
      </c>
    </row>
    <row r="3187" spans="1:16">
      <c r="A3187" t="str">
        <f>IF(Belegerfassung!C3195&lt;&gt;"",0,"")</f>
        <v/>
      </c>
      <c r="B3187" t="str">
        <f>IFERROR(VLOOKUP(Belegerfassung!I3195,Konten!A:D,2,FALSE),"")</f>
        <v/>
      </c>
      <c r="C3187" t="str">
        <f>IF(A3187&lt;&gt;"",TEXT(Belegerfassung!C3195,"TT.MM.JJJJ"),"")</f>
        <v/>
      </c>
      <c r="D3187" t="str">
        <f>IFERROR(VLOOKUP(Belegerfassung!A3195,Abfrage!$E$2:$F$20,2,FALSE),"")</f>
        <v/>
      </c>
      <c r="E3187" t="str">
        <f>IF(A3187&lt;&gt;"",Belegerfassung!B3195,"")</f>
        <v/>
      </c>
      <c r="F3187" t="str">
        <f>IF(Belegerfassung!L3195="","",IF(Belegerfassung!L3195&lt;&gt;"",IF(Belegerfassung!L3195&lt;&gt;"",IF(Belegerfassung!J3195&lt;&gt;0,VLOOKUP(Belegerfassung!L3195,Abfrage!$A$2:$C$19,2,),VLOOKUP(Belegerfassung!L3195,Abfrage!$A$2:$C$19,3,)),"")))</f>
        <v/>
      </c>
      <c r="G3187" t="str">
        <f t="shared" si="147"/>
        <v/>
      </c>
      <c r="H3187" s="31" t="str">
        <f>IF(A3187&lt;&gt;"",-Belegerfassung!J3195+Belegerfassung!K3195,"")</f>
        <v/>
      </c>
      <c r="I3187" s="49" t="str">
        <f>IFERROR(IF(H3187&lt;&gt;"",Belegerfassung!L3195*100,""),IF(OR(Belegerfassung!L3195="Leistung EU - Erlöse",Belegerfassung!L3195="Lieferungen EU-Erlöse",Belegerfassung!L3195="EUST",Belegerfassung!L3195="Bauleistungen 20%")=TRUE,"",MID(Belegerfassung!L3195,4,2)))</f>
        <v/>
      </c>
      <c r="J3187" s="6" t="str">
        <f>IF(A3187&lt;&gt;"",LEFT(Belegerfassung!D3195,40),"")</f>
        <v/>
      </c>
      <c r="K3187" t="str">
        <f>IF(A3187&lt;&gt;"",VLOOKUP(D3187,Abfrage!$F$2:$G$21,2,FALSE),"")</f>
        <v/>
      </c>
      <c r="L3187" s="6" t="str">
        <f>IF(Belegerfassung!H3195&lt;&gt;"",Belegerfassung!H3195,"")</f>
        <v/>
      </c>
      <c r="M3187" t="str">
        <f>IFERROR(IF(Belegerfassung!E3195&lt;&gt;"",VLOOKUP(Belegerfassung!E3195,Abfrage!$L$2:$M$15,2,),""),"")</f>
        <v/>
      </c>
      <c r="N3187" t="str">
        <f t="shared" si="148"/>
        <v/>
      </c>
      <c r="O3187" t="str">
        <f t="shared" si="149"/>
        <v/>
      </c>
      <c r="P3187" t="str">
        <f>IF(Belegerfassung!G3195&lt;&gt;"",CONCATENATE(Belegerfassung!G3195,".pdf"),"")</f>
        <v/>
      </c>
    </row>
    <row r="3188" spans="1:16">
      <c r="A3188" t="str">
        <f>IF(Belegerfassung!C3196&lt;&gt;"",0,"")</f>
        <v/>
      </c>
      <c r="B3188" t="str">
        <f>IFERROR(VLOOKUP(Belegerfassung!I3196,Konten!A:D,2,FALSE),"")</f>
        <v/>
      </c>
      <c r="C3188" t="str">
        <f>IF(A3188&lt;&gt;"",TEXT(Belegerfassung!C3196,"TT.MM.JJJJ"),"")</f>
        <v/>
      </c>
      <c r="D3188" t="str">
        <f>IFERROR(VLOOKUP(Belegerfassung!A3196,Abfrage!$E$2:$F$20,2,FALSE),"")</f>
        <v/>
      </c>
      <c r="E3188" t="str">
        <f>IF(A3188&lt;&gt;"",Belegerfassung!B3196,"")</f>
        <v/>
      </c>
      <c r="F3188" t="str">
        <f>IF(Belegerfassung!L3196="","",IF(Belegerfassung!L3196&lt;&gt;"",IF(Belegerfassung!L3196&lt;&gt;"",IF(Belegerfassung!J3196&lt;&gt;0,VLOOKUP(Belegerfassung!L3196,Abfrage!$A$2:$C$19,2,),VLOOKUP(Belegerfassung!L3196,Abfrage!$A$2:$C$19,3,)),"")))</f>
        <v/>
      </c>
      <c r="G3188" t="str">
        <f t="shared" si="147"/>
        <v/>
      </c>
      <c r="H3188" s="31" t="str">
        <f>IF(A3188&lt;&gt;"",-Belegerfassung!J3196+Belegerfassung!K3196,"")</f>
        <v/>
      </c>
      <c r="I3188" s="49" t="str">
        <f>IFERROR(IF(H3188&lt;&gt;"",Belegerfassung!L3196*100,""),IF(OR(Belegerfassung!L3196="Leistung EU - Erlöse",Belegerfassung!L3196="Lieferungen EU-Erlöse",Belegerfassung!L3196="EUST",Belegerfassung!L3196="Bauleistungen 20%")=TRUE,"",MID(Belegerfassung!L3196,4,2)))</f>
        <v/>
      </c>
      <c r="J3188" s="6" t="str">
        <f>IF(A3188&lt;&gt;"",LEFT(Belegerfassung!D3196,40),"")</f>
        <v/>
      </c>
      <c r="K3188" t="str">
        <f>IF(A3188&lt;&gt;"",VLOOKUP(D3188,Abfrage!$F$2:$G$21,2,FALSE),"")</f>
        <v/>
      </c>
      <c r="L3188" s="6" t="str">
        <f>IF(Belegerfassung!H3196&lt;&gt;"",Belegerfassung!H3196,"")</f>
        <v/>
      </c>
      <c r="M3188" t="str">
        <f>IFERROR(IF(Belegerfassung!E3196&lt;&gt;"",VLOOKUP(Belegerfassung!E3196,Abfrage!$L$2:$M$15,2,),""),"")</f>
        <v/>
      </c>
      <c r="N3188" t="str">
        <f t="shared" si="148"/>
        <v/>
      </c>
      <c r="O3188" t="str">
        <f t="shared" si="149"/>
        <v/>
      </c>
      <c r="P3188" t="str">
        <f>IF(Belegerfassung!G3196&lt;&gt;"",CONCATENATE(Belegerfassung!G3196,".pdf"),"")</f>
        <v/>
      </c>
    </row>
    <row r="3189" spans="1:16">
      <c r="A3189" t="str">
        <f>IF(Belegerfassung!C3197&lt;&gt;"",0,"")</f>
        <v/>
      </c>
      <c r="B3189" t="str">
        <f>IFERROR(VLOOKUP(Belegerfassung!I3197,Konten!A:D,2,FALSE),"")</f>
        <v/>
      </c>
      <c r="C3189" t="str">
        <f>IF(A3189&lt;&gt;"",TEXT(Belegerfassung!C3197,"TT.MM.JJJJ"),"")</f>
        <v/>
      </c>
      <c r="D3189" t="str">
        <f>IFERROR(VLOOKUP(Belegerfassung!A3197,Abfrage!$E$2:$F$20,2,FALSE),"")</f>
        <v/>
      </c>
      <c r="E3189" t="str">
        <f>IF(A3189&lt;&gt;"",Belegerfassung!B3197,"")</f>
        <v/>
      </c>
      <c r="F3189" t="str">
        <f>IF(Belegerfassung!L3197="","",IF(Belegerfassung!L3197&lt;&gt;"",IF(Belegerfassung!L3197&lt;&gt;"",IF(Belegerfassung!J3197&lt;&gt;0,VLOOKUP(Belegerfassung!L3197,Abfrage!$A$2:$C$19,2,),VLOOKUP(Belegerfassung!L3197,Abfrage!$A$2:$C$19,3,)),"")))</f>
        <v/>
      </c>
      <c r="G3189" t="str">
        <f t="shared" si="147"/>
        <v/>
      </c>
      <c r="H3189" s="31" t="str">
        <f>IF(A3189&lt;&gt;"",-Belegerfassung!J3197+Belegerfassung!K3197,"")</f>
        <v/>
      </c>
      <c r="I3189" s="49" t="str">
        <f>IFERROR(IF(H3189&lt;&gt;"",Belegerfassung!L3197*100,""),IF(OR(Belegerfassung!L3197="Leistung EU - Erlöse",Belegerfassung!L3197="Lieferungen EU-Erlöse",Belegerfassung!L3197="EUST",Belegerfassung!L3197="Bauleistungen 20%")=TRUE,"",MID(Belegerfassung!L3197,4,2)))</f>
        <v/>
      </c>
      <c r="J3189" s="6" t="str">
        <f>IF(A3189&lt;&gt;"",LEFT(Belegerfassung!D3197,40),"")</f>
        <v/>
      </c>
      <c r="K3189" t="str">
        <f>IF(A3189&lt;&gt;"",VLOOKUP(D3189,Abfrage!$F$2:$G$21,2,FALSE),"")</f>
        <v/>
      </c>
      <c r="L3189" s="6" t="str">
        <f>IF(Belegerfassung!H3197&lt;&gt;"",Belegerfassung!H3197,"")</f>
        <v/>
      </c>
      <c r="M3189" t="str">
        <f>IFERROR(IF(Belegerfassung!E3197&lt;&gt;"",VLOOKUP(Belegerfassung!E3197,Abfrage!$L$2:$M$15,2,),""),"")</f>
        <v/>
      </c>
      <c r="N3189" t="str">
        <f t="shared" si="148"/>
        <v/>
      </c>
      <c r="O3189" t="str">
        <f t="shared" si="149"/>
        <v/>
      </c>
      <c r="P3189" t="str">
        <f>IF(Belegerfassung!G3197&lt;&gt;"",CONCATENATE(Belegerfassung!G3197,".pdf"),"")</f>
        <v/>
      </c>
    </row>
    <row r="3190" spans="1:16">
      <c r="A3190" t="str">
        <f>IF(Belegerfassung!C3198&lt;&gt;"",0,"")</f>
        <v/>
      </c>
      <c r="B3190" t="str">
        <f>IFERROR(VLOOKUP(Belegerfassung!I3198,Konten!A:D,2,FALSE),"")</f>
        <v/>
      </c>
      <c r="C3190" t="str">
        <f>IF(A3190&lt;&gt;"",TEXT(Belegerfassung!C3198,"TT.MM.JJJJ"),"")</f>
        <v/>
      </c>
      <c r="D3190" t="str">
        <f>IFERROR(VLOOKUP(Belegerfassung!A3198,Abfrage!$E$2:$F$20,2,FALSE),"")</f>
        <v/>
      </c>
      <c r="E3190" t="str">
        <f>IF(A3190&lt;&gt;"",Belegerfassung!B3198,"")</f>
        <v/>
      </c>
      <c r="F3190" t="str">
        <f>IF(Belegerfassung!L3198="","",IF(Belegerfassung!L3198&lt;&gt;"",IF(Belegerfassung!L3198&lt;&gt;"",IF(Belegerfassung!J3198&lt;&gt;0,VLOOKUP(Belegerfassung!L3198,Abfrage!$A$2:$C$19,2,),VLOOKUP(Belegerfassung!L3198,Abfrage!$A$2:$C$19,3,)),"")))</f>
        <v/>
      </c>
      <c r="G3190" t="str">
        <f t="shared" si="147"/>
        <v/>
      </c>
      <c r="H3190" s="31" t="str">
        <f>IF(A3190&lt;&gt;"",-Belegerfassung!J3198+Belegerfassung!K3198,"")</f>
        <v/>
      </c>
      <c r="I3190" s="49" t="str">
        <f>IFERROR(IF(H3190&lt;&gt;"",Belegerfassung!L3198*100,""),IF(OR(Belegerfassung!L3198="Leistung EU - Erlöse",Belegerfassung!L3198="Lieferungen EU-Erlöse",Belegerfassung!L3198="EUST",Belegerfassung!L3198="Bauleistungen 20%")=TRUE,"",MID(Belegerfassung!L3198,4,2)))</f>
        <v/>
      </c>
      <c r="J3190" s="6" t="str">
        <f>IF(A3190&lt;&gt;"",LEFT(Belegerfassung!D3198,40),"")</f>
        <v/>
      </c>
      <c r="K3190" t="str">
        <f>IF(A3190&lt;&gt;"",VLOOKUP(D3190,Abfrage!$F$2:$G$21,2,FALSE),"")</f>
        <v/>
      </c>
      <c r="L3190" s="6" t="str">
        <f>IF(Belegerfassung!H3198&lt;&gt;"",Belegerfassung!H3198,"")</f>
        <v/>
      </c>
      <c r="M3190" t="str">
        <f>IFERROR(IF(Belegerfassung!E3198&lt;&gt;"",VLOOKUP(Belegerfassung!E3198,Abfrage!$L$2:$M$15,2,),""),"")</f>
        <v/>
      </c>
      <c r="N3190" t="str">
        <f t="shared" si="148"/>
        <v/>
      </c>
      <c r="O3190" t="str">
        <f t="shared" si="149"/>
        <v/>
      </c>
      <c r="P3190" t="str">
        <f>IF(Belegerfassung!G3198&lt;&gt;"",CONCATENATE(Belegerfassung!G3198,".pdf"),"")</f>
        <v/>
      </c>
    </row>
    <row r="3191" spans="1:16">
      <c r="A3191" t="str">
        <f>IF(Belegerfassung!C3199&lt;&gt;"",0,"")</f>
        <v/>
      </c>
      <c r="B3191" t="str">
        <f>IFERROR(VLOOKUP(Belegerfassung!I3199,Konten!A:D,2,FALSE),"")</f>
        <v/>
      </c>
      <c r="C3191" t="str">
        <f>IF(A3191&lt;&gt;"",TEXT(Belegerfassung!C3199,"TT.MM.JJJJ"),"")</f>
        <v/>
      </c>
      <c r="D3191" t="str">
        <f>IFERROR(VLOOKUP(Belegerfassung!A3199,Abfrage!$E$2:$F$20,2,FALSE),"")</f>
        <v/>
      </c>
      <c r="E3191" t="str">
        <f>IF(A3191&lt;&gt;"",Belegerfassung!B3199,"")</f>
        <v/>
      </c>
      <c r="F3191" t="str">
        <f>IF(Belegerfassung!L3199="","",IF(Belegerfassung!L3199&lt;&gt;"",IF(Belegerfassung!L3199&lt;&gt;"",IF(Belegerfassung!J3199&lt;&gt;0,VLOOKUP(Belegerfassung!L3199,Abfrage!$A$2:$C$19,2,),VLOOKUP(Belegerfassung!L3199,Abfrage!$A$2:$C$19,3,)),"")))</f>
        <v/>
      </c>
      <c r="G3191" t="str">
        <f t="shared" si="147"/>
        <v/>
      </c>
      <c r="H3191" s="31" t="str">
        <f>IF(A3191&lt;&gt;"",-Belegerfassung!J3199+Belegerfassung!K3199,"")</f>
        <v/>
      </c>
      <c r="I3191" s="49" t="str">
        <f>IFERROR(IF(H3191&lt;&gt;"",Belegerfassung!L3199*100,""),IF(OR(Belegerfassung!L3199="Leistung EU - Erlöse",Belegerfassung!L3199="Lieferungen EU-Erlöse",Belegerfassung!L3199="EUST",Belegerfassung!L3199="Bauleistungen 20%")=TRUE,"",MID(Belegerfassung!L3199,4,2)))</f>
        <v/>
      </c>
      <c r="J3191" s="6" t="str">
        <f>IF(A3191&lt;&gt;"",LEFT(Belegerfassung!D3199,40),"")</f>
        <v/>
      </c>
      <c r="K3191" t="str">
        <f>IF(A3191&lt;&gt;"",VLOOKUP(D3191,Abfrage!$F$2:$G$21,2,FALSE),"")</f>
        <v/>
      </c>
      <c r="L3191" s="6" t="str">
        <f>IF(Belegerfassung!H3199&lt;&gt;"",Belegerfassung!H3199,"")</f>
        <v/>
      </c>
      <c r="M3191" t="str">
        <f>IFERROR(IF(Belegerfassung!E3199&lt;&gt;"",VLOOKUP(Belegerfassung!E3199,Abfrage!$L$2:$M$15,2,),""),"")</f>
        <v/>
      </c>
      <c r="N3191" t="str">
        <f t="shared" si="148"/>
        <v/>
      </c>
      <c r="O3191" t="str">
        <f t="shared" si="149"/>
        <v/>
      </c>
      <c r="P3191" t="str">
        <f>IF(Belegerfassung!G3199&lt;&gt;"",CONCATENATE(Belegerfassung!G3199,".pdf"),"")</f>
        <v/>
      </c>
    </row>
    <row r="3192" spans="1:16">
      <c r="A3192" t="str">
        <f>IF(Belegerfassung!C3200&lt;&gt;"",0,"")</f>
        <v/>
      </c>
      <c r="B3192" t="str">
        <f>IFERROR(VLOOKUP(Belegerfassung!I3200,Konten!A:D,2,FALSE),"")</f>
        <v/>
      </c>
      <c r="C3192" t="str">
        <f>IF(A3192&lt;&gt;"",TEXT(Belegerfassung!C3200,"TT.MM.JJJJ"),"")</f>
        <v/>
      </c>
      <c r="D3192" t="str">
        <f>IFERROR(VLOOKUP(Belegerfassung!A3200,Abfrage!$E$2:$F$20,2,FALSE),"")</f>
        <v/>
      </c>
      <c r="E3192" t="str">
        <f>IF(A3192&lt;&gt;"",Belegerfassung!B3200,"")</f>
        <v/>
      </c>
      <c r="F3192" t="str">
        <f>IF(Belegerfassung!L3200="","",IF(Belegerfassung!L3200&lt;&gt;"",IF(Belegerfassung!L3200&lt;&gt;"",IF(Belegerfassung!J3200&lt;&gt;0,VLOOKUP(Belegerfassung!L3200,Abfrage!$A$2:$C$19,2,),VLOOKUP(Belegerfassung!L3200,Abfrage!$A$2:$C$19,3,)),"")))</f>
        <v/>
      </c>
      <c r="G3192" t="str">
        <f t="shared" si="147"/>
        <v/>
      </c>
      <c r="H3192" s="31" t="str">
        <f>IF(A3192&lt;&gt;"",-Belegerfassung!J3200+Belegerfassung!K3200,"")</f>
        <v/>
      </c>
      <c r="I3192" s="49" t="str">
        <f>IFERROR(IF(H3192&lt;&gt;"",Belegerfassung!L3200*100,""),IF(OR(Belegerfassung!L3200="Leistung EU - Erlöse",Belegerfassung!L3200="Lieferungen EU-Erlöse",Belegerfassung!L3200="EUST",Belegerfassung!L3200="Bauleistungen 20%")=TRUE,"",MID(Belegerfassung!L3200,4,2)))</f>
        <v/>
      </c>
      <c r="J3192" s="6" t="str">
        <f>IF(A3192&lt;&gt;"",LEFT(Belegerfassung!D3200,40),"")</f>
        <v/>
      </c>
      <c r="K3192" t="str">
        <f>IF(A3192&lt;&gt;"",VLOOKUP(D3192,Abfrage!$F$2:$G$21,2,FALSE),"")</f>
        <v/>
      </c>
      <c r="L3192" s="6" t="str">
        <f>IF(Belegerfassung!H3200&lt;&gt;"",Belegerfassung!H3200,"")</f>
        <v/>
      </c>
      <c r="M3192" t="str">
        <f>IFERROR(IF(Belegerfassung!E3200&lt;&gt;"",VLOOKUP(Belegerfassung!E3200,Abfrage!$L$2:$M$15,2,),""),"")</f>
        <v/>
      </c>
      <c r="N3192" t="str">
        <f t="shared" si="148"/>
        <v/>
      </c>
      <c r="O3192" t="str">
        <f t="shared" si="149"/>
        <v/>
      </c>
      <c r="P3192" t="str">
        <f>IF(Belegerfassung!G3200&lt;&gt;"",CONCATENATE(Belegerfassung!G3200,".pdf"),"")</f>
        <v/>
      </c>
    </row>
    <row r="3193" spans="1:16">
      <c r="A3193" t="str">
        <f>IF(Belegerfassung!C3201&lt;&gt;"",0,"")</f>
        <v/>
      </c>
      <c r="B3193" t="str">
        <f>IFERROR(VLOOKUP(Belegerfassung!I3201,Konten!A:D,2,FALSE),"")</f>
        <v/>
      </c>
      <c r="C3193" t="str">
        <f>IF(A3193&lt;&gt;"",TEXT(Belegerfassung!C3201,"TT.MM.JJJJ"),"")</f>
        <v/>
      </c>
      <c r="D3193" t="str">
        <f>IFERROR(VLOOKUP(Belegerfassung!A3201,Abfrage!$E$2:$F$20,2,FALSE),"")</f>
        <v/>
      </c>
      <c r="E3193" t="str">
        <f>IF(A3193&lt;&gt;"",Belegerfassung!B3201,"")</f>
        <v/>
      </c>
      <c r="F3193" t="str">
        <f>IF(Belegerfassung!L3201="","",IF(Belegerfassung!L3201&lt;&gt;"",IF(Belegerfassung!L3201&lt;&gt;"",IF(Belegerfassung!J3201&lt;&gt;0,VLOOKUP(Belegerfassung!L3201,Abfrage!$A$2:$C$19,2,),VLOOKUP(Belegerfassung!L3201,Abfrage!$A$2:$C$19,3,)),"")))</f>
        <v/>
      </c>
      <c r="G3193" t="str">
        <f t="shared" si="147"/>
        <v/>
      </c>
      <c r="H3193" s="31" t="str">
        <f>IF(A3193&lt;&gt;"",-Belegerfassung!J3201+Belegerfassung!K3201,"")</f>
        <v/>
      </c>
      <c r="I3193" s="49" t="str">
        <f>IFERROR(IF(H3193&lt;&gt;"",Belegerfassung!L3201*100,""),IF(OR(Belegerfassung!L3201="Leistung EU - Erlöse",Belegerfassung!L3201="Lieferungen EU-Erlöse",Belegerfassung!L3201="EUST",Belegerfassung!L3201="Bauleistungen 20%")=TRUE,"",MID(Belegerfassung!L3201,4,2)))</f>
        <v/>
      </c>
      <c r="J3193" s="6" t="str">
        <f>IF(A3193&lt;&gt;"",LEFT(Belegerfassung!D3201,40),"")</f>
        <v/>
      </c>
      <c r="K3193" t="str">
        <f>IF(A3193&lt;&gt;"",VLOOKUP(D3193,Abfrage!$F$2:$G$21,2,FALSE),"")</f>
        <v/>
      </c>
      <c r="L3193" s="6" t="str">
        <f>IF(Belegerfassung!H3201&lt;&gt;"",Belegerfassung!H3201,"")</f>
        <v/>
      </c>
      <c r="M3193" t="str">
        <f>IFERROR(IF(Belegerfassung!E3201&lt;&gt;"",VLOOKUP(Belegerfassung!E3201,Abfrage!$L$2:$M$15,2,),""),"")</f>
        <v/>
      </c>
      <c r="N3193" t="str">
        <f t="shared" si="148"/>
        <v/>
      </c>
      <c r="O3193" t="str">
        <f t="shared" si="149"/>
        <v/>
      </c>
      <c r="P3193" t="str">
        <f>IF(Belegerfassung!G3201&lt;&gt;"",CONCATENATE(Belegerfassung!G3201,".pdf"),"")</f>
        <v/>
      </c>
    </row>
    <row r="3194" spans="1:16">
      <c r="A3194" t="str">
        <f>IF(Belegerfassung!C3202&lt;&gt;"",0,"")</f>
        <v/>
      </c>
      <c r="B3194" t="str">
        <f>IFERROR(VLOOKUP(Belegerfassung!I3202,Konten!A:D,2,FALSE),"")</f>
        <v/>
      </c>
      <c r="C3194" t="str">
        <f>IF(A3194&lt;&gt;"",TEXT(Belegerfassung!C3202,"TT.MM.JJJJ"),"")</f>
        <v/>
      </c>
      <c r="D3194" t="str">
        <f>IFERROR(VLOOKUP(Belegerfassung!A3202,Abfrage!$E$2:$F$20,2,FALSE),"")</f>
        <v/>
      </c>
      <c r="E3194" t="str">
        <f>IF(A3194&lt;&gt;"",Belegerfassung!B3202,"")</f>
        <v/>
      </c>
      <c r="F3194" t="str">
        <f>IF(Belegerfassung!L3202="","",IF(Belegerfassung!L3202&lt;&gt;"",IF(Belegerfassung!L3202&lt;&gt;"",IF(Belegerfassung!J3202&lt;&gt;0,VLOOKUP(Belegerfassung!L3202,Abfrage!$A$2:$C$19,2,),VLOOKUP(Belegerfassung!L3202,Abfrage!$A$2:$C$19,3,)),"")))</f>
        <v/>
      </c>
      <c r="G3194" t="str">
        <f t="shared" si="147"/>
        <v/>
      </c>
      <c r="H3194" s="31" t="str">
        <f>IF(A3194&lt;&gt;"",-Belegerfassung!J3202+Belegerfassung!K3202,"")</f>
        <v/>
      </c>
      <c r="I3194" s="49" t="str">
        <f>IFERROR(IF(H3194&lt;&gt;"",Belegerfassung!L3202*100,""),IF(OR(Belegerfassung!L3202="Leistung EU - Erlöse",Belegerfassung!L3202="Lieferungen EU-Erlöse",Belegerfassung!L3202="EUST",Belegerfassung!L3202="Bauleistungen 20%")=TRUE,"",MID(Belegerfassung!L3202,4,2)))</f>
        <v/>
      </c>
      <c r="J3194" s="6" t="str">
        <f>IF(A3194&lt;&gt;"",LEFT(Belegerfassung!D3202,40),"")</f>
        <v/>
      </c>
      <c r="K3194" t="str">
        <f>IF(A3194&lt;&gt;"",VLOOKUP(D3194,Abfrage!$F$2:$G$21,2,FALSE),"")</f>
        <v/>
      </c>
      <c r="L3194" s="6" t="str">
        <f>IF(Belegerfassung!H3202&lt;&gt;"",Belegerfassung!H3202,"")</f>
        <v/>
      </c>
      <c r="M3194" t="str">
        <f>IFERROR(IF(Belegerfassung!E3202&lt;&gt;"",VLOOKUP(Belegerfassung!E3202,Abfrage!$L$2:$M$15,2,),""),"")</f>
        <v/>
      </c>
      <c r="N3194" t="str">
        <f t="shared" si="148"/>
        <v/>
      </c>
      <c r="O3194" t="str">
        <f t="shared" si="149"/>
        <v/>
      </c>
      <c r="P3194" t="str">
        <f>IF(Belegerfassung!G3202&lt;&gt;"",CONCATENATE(Belegerfassung!G3202,".pdf"),"")</f>
        <v/>
      </c>
    </row>
    <row r="3195" spans="1:16">
      <c r="A3195" t="str">
        <f>IF(Belegerfassung!C3203&lt;&gt;"",0,"")</f>
        <v/>
      </c>
      <c r="B3195" t="str">
        <f>IFERROR(VLOOKUP(Belegerfassung!I3203,Konten!A:D,2,FALSE),"")</f>
        <v/>
      </c>
      <c r="C3195" t="str">
        <f>IF(A3195&lt;&gt;"",TEXT(Belegerfassung!C3203,"TT.MM.JJJJ"),"")</f>
        <v/>
      </c>
      <c r="D3195" t="str">
        <f>IFERROR(VLOOKUP(Belegerfassung!A3203,Abfrage!$E$2:$F$20,2,FALSE),"")</f>
        <v/>
      </c>
      <c r="E3195" t="str">
        <f>IF(A3195&lt;&gt;"",Belegerfassung!B3203,"")</f>
        <v/>
      </c>
      <c r="F3195" t="str">
        <f>IF(Belegerfassung!L3203="","",IF(Belegerfassung!L3203&lt;&gt;"",IF(Belegerfassung!L3203&lt;&gt;"",IF(Belegerfassung!J3203&lt;&gt;0,VLOOKUP(Belegerfassung!L3203,Abfrage!$A$2:$C$19,2,),VLOOKUP(Belegerfassung!L3203,Abfrage!$A$2:$C$19,3,)),"")))</f>
        <v/>
      </c>
      <c r="G3195" t="str">
        <f t="shared" si="147"/>
        <v/>
      </c>
      <c r="H3195" s="31" t="str">
        <f>IF(A3195&lt;&gt;"",-Belegerfassung!J3203+Belegerfassung!K3203,"")</f>
        <v/>
      </c>
      <c r="I3195" s="49" t="str">
        <f>IFERROR(IF(H3195&lt;&gt;"",Belegerfassung!L3203*100,""),IF(OR(Belegerfassung!L3203="Leistung EU - Erlöse",Belegerfassung!L3203="Lieferungen EU-Erlöse",Belegerfassung!L3203="EUST",Belegerfassung!L3203="Bauleistungen 20%")=TRUE,"",MID(Belegerfassung!L3203,4,2)))</f>
        <v/>
      </c>
      <c r="J3195" s="6" t="str">
        <f>IF(A3195&lt;&gt;"",LEFT(Belegerfassung!D3203,40),"")</f>
        <v/>
      </c>
      <c r="K3195" t="str">
        <f>IF(A3195&lt;&gt;"",VLOOKUP(D3195,Abfrage!$F$2:$G$21,2,FALSE),"")</f>
        <v/>
      </c>
      <c r="L3195" s="6" t="str">
        <f>IF(Belegerfassung!H3203&lt;&gt;"",Belegerfassung!H3203,"")</f>
        <v/>
      </c>
      <c r="M3195" t="str">
        <f>IFERROR(IF(Belegerfassung!E3203&lt;&gt;"",VLOOKUP(Belegerfassung!E3203,Abfrage!$L$2:$M$15,2,),""),"")</f>
        <v/>
      </c>
      <c r="N3195" t="str">
        <f t="shared" si="148"/>
        <v/>
      </c>
      <c r="O3195" t="str">
        <f t="shared" si="149"/>
        <v/>
      </c>
      <c r="P3195" t="str">
        <f>IF(Belegerfassung!G3203&lt;&gt;"",CONCATENATE(Belegerfassung!G3203,".pdf"),"")</f>
        <v/>
      </c>
    </row>
    <row r="3196" spans="1:16">
      <c r="A3196" t="str">
        <f>IF(Belegerfassung!C3204&lt;&gt;"",0,"")</f>
        <v/>
      </c>
      <c r="B3196" t="str">
        <f>IFERROR(VLOOKUP(Belegerfassung!I3204,Konten!A:D,2,FALSE),"")</f>
        <v/>
      </c>
      <c r="C3196" t="str">
        <f>IF(A3196&lt;&gt;"",TEXT(Belegerfassung!C3204,"TT.MM.JJJJ"),"")</f>
        <v/>
      </c>
      <c r="D3196" t="str">
        <f>IFERROR(VLOOKUP(Belegerfassung!A3204,Abfrage!$E$2:$F$20,2,FALSE),"")</f>
        <v/>
      </c>
      <c r="E3196" t="str">
        <f>IF(A3196&lt;&gt;"",Belegerfassung!B3204,"")</f>
        <v/>
      </c>
      <c r="F3196" t="str">
        <f>IF(Belegerfassung!L3204="","",IF(Belegerfassung!L3204&lt;&gt;"",IF(Belegerfassung!L3204&lt;&gt;"",IF(Belegerfassung!J3204&lt;&gt;0,VLOOKUP(Belegerfassung!L3204,Abfrage!$A$2:$C$19,2,),VLOOKUP(Belegerfassung!L3204,Abfrage!$A$2:$C$19,3,)),"")))</f>
        <v/>
      </c>
      <c r="G3196" t="str">
        <f t="shared" si="147"/>
        <v/>
      </c>
      <c r="H3196" s="31" t="str">
        <f>IF(A3196&lt;&gt;"",-Belegerfassung!J3204+Belegerfassung!K3204,"")</f>
        <v/>
      </c>
      <c r="I3196" s="49" t="str">
        <f>IFERROR(IF(H3196&lt;&gt;"",Belegerfassung!L3204*100,""),IF(OR(Belegerfassung!L3204="Leistung EU - Erlöse",Belegerfassung!L3204="Lieferungen EU-Erlöse",Belegerfassung!L3204="EUST",Belegerfassung!L3204="Bauleistungen 20%")=TRUE,"",MID(Belegerfassung!L3204,4,2)))</f>
        <v/>
      </c>
      <c r="J3196" s="6" t="str">
        <f>IF(A3196&lt;&gt;"",LEFT(Belegerfassung!D3204,40),"")</f>
        <v/>
      </c>
      <c r="K3196" t="str">
        <f>IF(A3196&lt;&gt;"",VLOOKUP(D3196,Abfrage!$F$2:$G$21,2,FALSE),"")</f>
        <v/>
      </c>
      <c r="L3196" s="6" t="str">
        <f>IF(Belegerfassung!H3204&lt;&gt;"",Belegerfassung!H3204,"")</f>
        <v/>
      </c>
      <c r="M3196" t="str">
        <f>IFERROR(IF(Belegerfassung!E3204&lt;&gt;"",VLOOKUP(Belegerfassung!E3204,Abfrage!$L$2:$M$15,2,),""),"")</f>
        <v/>
      </c>
      <c r="N3196" t="str">
        <f t="shared" si="148"/>
        <v/>
      </c>
      <c r="O3196" t="str">
        <f t="shared" si="149"/>
        <v/>
      </c>
      <c r="P3196" t="str">
        <f>IF(Belegerfassung!G3204&lt;&gt;"",CONCATENATE(Belegerfassung!G3204,".pdf"),"")</f>
        <v/>
      </c>
    </row>
    <row r="3197" spans="1:16">
      <c r="A3197" t="str">
        <f>IF(Belegerfassung!C3205&lt;&gt;"",0,"")</f>
        <v/>
      </c>
      <c r="B3197" t="str">
        <f>IFERROR(VLOOKUP(Belegerfassung!I3205,Konten!A:D,2,FALSE),"")</f>
        <v/>
      </c>
      <c r="C3197" t="str">
        <f>IF(A3197&lt;&gt;"",TEXT(Belegerfassung!C3205,"TT.MM.JJJJ"),"")</f>
        <v/>
      </c>
      <c r="D3197" t="str">
        <f>IFERROR(VLOOKUP(Belegerfassung!A3205,Abfrage!$E$2:$F$20,2,FALSE),"")</f>
        <v/>
      </c>
      <c r="E3197" t="str">
        <f>IF(A3197&lt;&gt;"",Belegerfassung!B3205,"")</f>
        <v/>
      </c>
      <c r="F3197" t="str">
        <f>IF(Belegerfassung!L3205="","",IF(Belegerfassung!L3205&lt;&gt;"",IF(Belegerfassung!L3205&lt;&gt;"",IF(Belegerfassung!J3205&lt;&gt;0,VLOOKUP(Belegerfassung!L3205,Abfrage!$A$2:$C$19,2,),VLOOKUP(Belegerfassung!L3205,Abfrage!$A$2:$C$19,3,)),"")))</f>
        <v/>
      </c>
      <c r="G3197" t="str">
        <f t="shared" si="147"/>
        <v/>
      </c>
      <c r="H3197" s="31" t="str">
        <f>IF(A3197&lt;&gt;"",-Belegerfassung!J3205+Belegerfassung!K3205,"")</f>
        <v/>
      </c>
      <c r="I3197" s="49" t="str">
        <f>IFERROR(IF(H3197&lt;&gt;"",Belegerfassung!L3205*100,""),IF(OR(Belegerfassung!L3205="Leistung EU - Erlöse",Belegerfassung!L3205="Lieferungen EU-Erlöse",Belegerfassung!L3205="EUST",Belegerfassung!L3205="Bauleistungen 20%")=TRUE,"",MID(Belegerfassung!L3205,4,2)))</f>
        <v/>
      </c>
      <c r="J3197" s="6" t="str">
        <f>IF(A3197&lt;&gt;"",LEFT(Belegerfassung!D3205,40),"")</f>
        <v/>
      </c>
      <c r="K3197" t="str">
        <f>IF(A3197&lt;&gt;"",VLOOKUP(D3197,Abfrage!$F$2:$G$21,2,FALSE),"")</f>
        <v/>
      </c>
      <c r="L3197" s="6" t="str">
        <f>IF(Belegerfassung!H3205&lt;&gt;"",Belegerfassung!H3205,"")</f>
        <v/>
      </c>
      <c r="M3197" t="str">
        <f>IFERROR(IF(Belegerfassung!E3205&lt;&gt;"",VLOOKUP(Belegerfassung!E3205,Abfrage!$L$2:$M$15,2,),""),"")</f>
        <v/>
      </c>
      <c r="N3197" t="str">
        <f t="shared" si="148"/>
        <v/>
      </c>
      <c r="O3197" t="str">
        <f t="shared" si="149"/>
        <v/>
      </c>
      <c r="P3197" t="str">
        <f>IF(Belegerfassung!G3205&lt;&gt;"",CONCATENATE(Belegerfassung!G3205,".pdf"),"")</f>
        <v/>
      </c>
    </row>
    <row r="3198" spans="1:16">
      <c r="A3198" t="str">
        <f>IF(Belegerfassung!C3206&lt;&gt;"",0,"")</f>
        <v/>
      </c>
      <c r="B3198" t="str">
        <f>IFERROR(VLOOKUP(Belegerfassung!I3206,Konten!A:D,2,FALSE),"")</f>
        <v/>
      </c>
      <c r="C3198" t="str">
        <f>IF(A3198&lt;&gt;"",TEXT(Belegerfassung!C3206,"TT.MM.JJJJ"),"")</f>
        <v/>
      </c>
      <c r="D3198" t="str">
        <f>IFERROR(VLOOKUP(Belegerfassung!A3206,Abfrage!$E$2:$F$20,2,FALSE),"")</f>
        <v/>
      </c>
      <c r="E3198" t="str">
        <f>IF(A3198&lt;&gt;"",Belegerfassung!B3206,"")</f>
        <v/>
      </c>
      <c r="F3198" t="str">
        <f>IF(Belegerfassung!L3206="","",IF(Belegerfassung!L3206&lt;&gt;"",IF(Belegerfassung!L3206&lt;&gt;"",IF(Belegerfassung!J3206&lt;&gt;0,VLOOKUP(Belegerfassung!L3206,Abfrage!$A$2:$C$19,2,),VLOOKUP(Belegerfassung!L3206,Abfrage!$A$2:$C$19,3,)),"")))</f>
        <v/>
      </c>
      <c r="G3198" t="str">
        <f t="shared" si="147"/>
        <v/>
      </c>
      <c r="H3198" s="31" t="str">
        <f>IF(A3198&lt;&gt;"",-Belegerfassung!J3206+Belegerfassung!K3206,"")</f>
        <v/>
      </c>
      <c r="I3198" s="49" t="str">
        <f>IFERROR(IF(H3198&lt;&gt;"",Belegerfassung!L3206*100,""),IF(OR(Belegerfassung!L3206="Leistung EU - Erlöse",Belegerfassung!L3206="Lieferungen EU-Erlöse",Belegerfassung!L3206="EUST",Belegerfassung!L3206="Bauleistungen 20%")=TRUE,"",MID(Belegerfassung!L3206,4,2)))</f>
        <v/>
      </c>
      <c r="J3198" s="6" t="str">
        <f>IF(A3198&lt;&gt;"",LEFT(Belegerfassung!D3206,40),"")</f>
        <v/>
      </c>
      <c r="K3198" t="str">
        <f>IF(A3198&lt;&gt;"",VLOOKUP(D3198,Abfrage!$F$2:$G$21,2,FALSE),"")</f>
        <v/>
      </c>
      <c r="L3198" s="6" t="str">
        <f>IF(Belegerfassung!H3206&lt;&gt;"",Belegerfassung!H3206,"")</f>
        <v/>
      </c>
      <c r="M3198" t="str">
        <f>IFERROR(IF(Belegerfassung!E3206&lt;&gt;"",VLOOKUP(Belegerfassung!E3206,Abfrage!$L$2:$M$15,2,),""),"")</f>
        <v/>
      </c>
      <c r="N3198" t="str">
        <f t="shared" si="148"/>
        <v/>
      </c>
      <c r="O3198" t="str">
        <f t="shared" si="149"/>
        <v/>
      </c>
      <c r="P3198" t="str">
        <f>IF(Belegerfassung!G3206&lt;&gt;"",CONCATENATE(Belegerfassung!G3206,".pdf"),"")</f>
        <v/>
      </c>
    </row>
    <row r="3199" spans="1:16">
      <c r="A3199" t="str">
        <f>IF(Belegerfassung!C3207&lt;&gt;"",0,"")</f>
        <v/>
      </c>
      <c r="B3199" t="str">
        <f>IFERROR(VLOOKUP(Belegerfassung!I3207,Konten!A:D,2,FALSE),"")</f>
        <v/>
      </c>
      <c r="C3199" t="str">
        <f>IF(A3199&lt;&gt;"",TEXT(Belegerfassung!C3207,"TT.MM.JJJJ"),"")</f>
        <v/>
      </c>
      <c r="D3199" t="str">
        <f>IFERROR(VLOOKUP(Belegerfassung!A3207,Abfrage!$E$2:$F$20,2,FALSE),"")</f>
        <v/>
      </c>
      <c r="E3199" t="str">
        <f>IF(A3199&lt;&gt;"",Belegerfassung!B3207,"")</f>
        <v/>
      </c>
      <c r="F3199" t="str">
        <f>IF(Belegerfassung!L3207="","",IF(Belegerfassung!L3207&lt;&gt;"",IF(Belegerfassung!L3207&lt;&gt;"",IF(Belegerfassung!J3207&lt;&gt;0,VLOOKUP(Belegerfassung!L3207,Abfrage!$A$2:$C$19,2,),VLOOKUP(Belegerfassung!L3207,Abfrage!$A$2:$C$19,3,)),"")))</f>
        <v/>
      </c>
      <c r="G3199" t="str">
        <f t="shared" si="147"/>
        <v/>
      </c>
      <c r="H3199" s="31" t="str">
        <f>IF(A3199&lt;&gt;"",-Belegerfassung!J3207+Belegerfassung!K3207,"")</f>
        <v/>
      </c>
      <c r="I3199" s="49" t="str">
        <f>IFERROR(IF(H3199&lt;&gt;"",Belegerfassung!L3207*100,""),IF(OR(Belegerfassung!L3207="Leistung EU - Erlöse",Belegerfassung!L3207="Lieferungen EU-Erlöse",Belegerfassung!L3207="EUST",Belegerfassung!L3207="Bauleistungen 20%")=TRUE,"",MID(Belegerfassung!L3207,4,2)))</f>
        <v/>
      </c>
      <c r="J3199" s="6" t="str">
        <f>IF(A3199&lt;&gt;"",LEFT(Belegerfassung!D3207,40),"")</f>
        <v/>
      </c>
      <c r="K3199" t="str">
        <f>IF(A3199&lt;&gt;"",VLOOKUP(D3199,Abfrage!$F$2:$G$21,2,FALSE),"")</f>
        <v/>
      </c>
      <c r="L3199" s="6" t="str">
        <f>IF(Belegerfassung!H3207&lt;&gt;"",Belegerfassung!H3207,"")</f>
        <v/>
      </c>
      <c r="M3199" t="str">
        <f>IFERROR(IF(Belegerfassung!E3207&lt;&gt;"",VLOOKUP(Belegerfassung!E3207,Abfrage!$L$2:$M$15,2,),""),"")</f>
        <v/>
      </c>
      <c r="N3199" t="str">
        <f t="shared" si="148"/>
        <v/>
      </c>
      <c r="O3199" t="str">
        <f t="shared" si="149"/>
        <v/>
      </c>
      <c r="P3199" t="str">
        <f>IF(Belegerfassung!G3207&lt;&gt;"",CONCATENATE(Belegerfassung!G3207,".pdf"),"")</f>
        <v/>
      </c>
    </row>
    <row r="3200" spans="1:16">
      <c r="A3200" t="str">
        <f>IF(Belegerfassung!C3208&lt;&gt;"",0,"")</f>
        <v/>
      </c>
      <c r="B3200" t="str">
        <f>IFERROR(VLOOKUP(Belegerfassung!I3208,Konten!A:D,2,FALSE),"")</f>
        <v/>
      </c>
      <c r="C3200" t="str">
        <f>IF(A3200&lt;&gt;"",TEXT(Belegerfassung!C3208,"TT.MM.JJJJ"),"")</f>
        <v/>
      </c>
      <c r="D3200" t="str">
        <f>IFERROR(VLOOKUP(Belegerfassung!A3208,Abfrage!$E$2:$F$20,2,FALSE),"")</f>
        <v/>
      </c>
      <c r="E3200" t="str">
        <f>IF(A3200&lt;&gt;"",Belegerfassung!B3208,"")</f>
        <v/>
      </c>
      <c r="F3200" t="str">
        <f>IF(Belegerfassung!L3208="","",IF(Belegerfassung!L3208&lt;&gt;"",IF(Belegerfassung!L3208&lt;&gt;"",IF(Belegerfassung!J3208&lt;&gt;0,VLOOKUP(Belegerfassung!L3208,Abfrage!$A$2:$C$19,2,),VLOOKUP(Belegerfassung!L3208,Abfrage!$A$2:$C$19,3,)),"")))</f>
        <v/>
      </c>
      <c r="G3200" t="str">
        <f t="shared" si="147"/>
        <v/>
      </c>
      <c r="H3200" s="31" t="str">
        <f>IF(A3200&lt;&gt;"",-Belegerfassung!J3208+Belegerfassung!K3208,"")</f>
        <v/>
      </c>
      <c r="I3200" s="49" t="str">
        <f>IFERROR(IF(H3200&lt;&gt;"",Belegerfassung!L3208*100,""),IF(OR(Belegerfassung!L3208="Leistung EU - Erlöse",Belegerfassung!L3208="Lieferungen EU-Erlöse",Belegerfassung!L3208="EUST",Belegerfassung!L3208="Bauleistungen 20%")=TRUE,"",MID(Belegerfassung!L3208,4,2)))</f>
        <v/>
      </c>
      <c r="J3200" s="6" t="str">
        <f>IF(A3200&lt;&gt;"",LEFT(Belegerfassung!D3208,40),"")</f>
        <v/>
      </c>
      <c r="K3200" t="str">
        <f>IF(A3200&lt;&gt;"",VLOOKUP(D3200,Abfrage!$F$2:$G$21,2,FALSE),"")</f>
        <v/>
      </c>
      <c r="L3200" s="6" t="str">
        <f>IF(Belegerfassung!H3208&lt;&gt;"",Belegerfassung!H3208,"")</f>
        <v/>
      </c>
      <c r="M3200" t="str">
        <f>IFERROR(IF(Belegerfassung!E3208&lt;&gt;"",VLOOKUP(Belegerfassung!E3208,Abfrage!$L$2:$M$15,2,),""),"")</f>
        <v/>
      </c>
      <c r="N3200" t="str">
        <f t="shared" si="148"/>
        <v/>
      </c>
      <c r="O3200" t="str">
        <f t="shared" si="149"/>
        <v/>
      </c>
      <c r="P3200" t="str">
        <f>IF(Belegerfassung!G3208&lt;&gt;"",CONCATENATE(Belegerfassung!G3208,".pdf"),"")</f>
        <v/>
      </c>
    </row>
    <row r="3201" spans="1:16">
      <c r="A3201" t="str">
        <f>IF(Belegerfassung!C3209&lt;&gt;"",0,"")</f>
        <v/>
      </c>
      <c r="B3201" t="str">
        <f>IFERROR(VLOOKUP(Belegerfassung!I3209,Konten!A:D,2,FALSE),"")</f>
        <v/>
      </c>
      <c r="C3201" t="str">
        <f>IF(A3201&lt;&gt;"",TEXT(Belegerfassung!C3209,"TT.MM.JJJJ"),"")</f>
        <v/>
      </c>
      <c r="D3201" t="str">
        <f>IFERROR(VLOOKUP(Belegerfassung!A3209,Abfrage!$E$2:$F$20,2,FALSE),"")</f>
        <v/>
      </c>
      <c r="E3201" t="str">
        <f>IF(A3201&lt;&gt;"",Belegerfassung!B3209,"")</f>
        <v/>
      </c>
      <c r="F3201" t="str">
        <f>IF(Belegerfassung!L3209="","",IF(Belegerfassung!L3209&lt;&gt;"",IF(Belegerfassung!L3209&lt;&gt;"",IF(Belegerfassung!J3209&lt;&gt;0,VLOOKUP(Belegerfassung!L3209,Abfrage!$A$2:$C$19,2,),VLOOKUP(Belegerfassung!L3209,Abfrage!$A$2:$C$19,3,)),"")))</f>
        <v/>
      </c>
      <c r="G3201" t="str">
        <f t="shared" si="147"/>
        <v/>
      </c>
      <c r="H3201" s="31" t="str">
        <f>IF(A3201&lt;&gt;"",-Belegerfassung!J3209+Belegerfassung!K3209,"")</f>
        <v/>
      </c>
      <c r="I3201" s="49" t="str">
        <f>IFERROR(IF(H3201&lt;&gt;"",Belegerfassung!L3209*100,""),IF(OR(Belegerfassung!L3209="Leistung EU - Erlöse",Belegerfassung!L3209="Lieferungen EU-Erlöse",Belegerfassung!L3209="EUST",Belegerfassung!L3209="Bauleistungen 20%")=TRUE,"",MID(Belegerfassung!L3209,4,2)))</f>
        <v/>
      </c>
      <c r="J3201" s="6" t="str">
        <f>IF(A3201&lt;&gt;"",LEFT(Belegerfassung!D3209,40),"")</f>
        <v/>
      </c>
      <c r="K3201" t="str">
        <f>IF(A3201&lt;&gt;"",VLOOKUP(D3201,Abfrage!$F$2:$G$21,2,FALSE),"")</f>
        <v/>
      </c>
      <c r="L3201" s="6" t="str">
        <f>IF(Belegerfassung!H3209&lt;&gt;"",Belegerfassung!H3209,"")</f>
        <v/>
      </c>
      <c r="M3201" t="str">
        <f>IFERROR(IF(Belegerfassung!E3209&lt;&gt;"",VLOOKUP(Belegerfassung!E3209,Abfrage!$L$2:$M$15,2,),""),"")</f>
        <v/>
      </c>
      <c r="N3201" t="str">
        <f t="shared" si="148"/>
        <v/>
      </c>
      <c r="O3201" t="str">
        <f t="shared" si="149"/>
        <v/>
      </c>
      <c r="P3201" t="str">
        <f>IF(Belegerfassung!G3209&lt;&gt;"",CONCATENATE(Belegerfassung!G3209,".pdf"),"")</f>
        <v/>
      </c>
    </row>
    <row r="3202" spans="1:16">
      <c r="A3202" t="str">
        <f>IF(Belegerfassung!C3210&lt;&gt;"",0,"")</f>
        <v/>
      </c>
      <c r="B3202" t="str">
        <f>IFERROR(VLOOKUP(Belegerfassung!I3210,Konten!A:D,2,FALSE),"")</f>
        <v/>
      </c>
      <c r="C3202" t="str">
        <f>IF(A3202&lt;&gt;"",TEXT(Belegerfassung!C3210,"TT.MM.JJJJ"),"")</f>
        <v/>
      </c>
      <c r="D3202" t="str">
        <f>IFERROR(VLOOKUP(Belegerfassung!A3210,Abfrage!$E$2:$F$20,2,FALSE),"")</f>
        <v/>
      </c>
      <c r="E3202" t="str">
        <f>IF(A3202&lt;&gt;"",Belegerfassung!B3210,"")</f>
        <v/>
      </c>
      <c r="F3202" t="str">
        <f>IF(Belegerfassung!L3210="","",IF(Belegerfassung!L3210&lt;&gt;"",IF(Belegerfassung!L3210&lt;&gt;"",IF(Belegerfassung!J3210&lt;&gt;0,VLOOKUP(Belegerfassung!L3210,Abfrage!$A$2:$C$19,2,),VLOOKUP(Belegerfassung!L3210,Abfrage!$A$2:$C$19,3,)),"")))</f>
        <v/>
      </c>
      <c r="G3202" t="str">
        <f t="shared" si="147"/>
        <v/>
      </c>
      <c r="H3202" s="31" t="str">
        <f>IF(A3202&lt;&gt;"",-Belegerfassung!J3210+Belegerfassung!K3210,"")</f>
        <v/>
      </c>
      <c r="I3202" s="49" t="str">
        <f>IFERROR(IF(H3202&lt;&gt;"",Belegerfassung!L3210*100,""),IF(OR(Belegerfassung!L3210="Leistung EU - Erlöse",Belegerfassung!L3210="Lieferungen EU-Erlöse",Belegerfassung!L3210="EUST",Belegerfassung!L3210="Bauleistungen 20%")=TRUE,"",MID(Belegerfassung!L3210,4,2)))</f>
        <v/>
      </c>
      <c r="J3202" s="6" t="str">
        <f>IF(A3202&lt;&gt;"",LEFT(Belegerfassung!D3210,40),"")</f>
        <v/>
      </c>
      <c r="K3202" t="str">
        <f>IF(A3202&lt;&gt;"",VLOOKUP(D3202,Abfrage!$F$2:$G$21,2,FALSE),"")</f>
        <v/>
      </c>
      <c r="L3202" s="6" t="str">
        <f>IF(Belegerfassung!H3210&lt;&gt;"",Belegerfassung!H3210,"")</f>
        <v/>
      </c>
      <c r="M3202" t="str">
        <f>IFERROR(IF(Belegerfassung!E3210&lt;&gt;"",VLOOKUP(Belegerfassung!E3210,Abfrage!$L$2:$M$15,2,),""),"")</f>
        <v/>
      </c>
      <c r="N3202" t="str">
        <f t="shared" si="148"/>
        <v/>
      </c>
      <c r="O3202" t="str">
        <f t="shared" si="149"/>
        <v/>
      </c>
      <c r="P3202" t="str">
        <f>IF(Belegerfassung!G3210&lt;&gt;"",CONCATENATE(Belegerfassung!G3210,".pdf"),"")</f>
        <v/>
      </c>
    </row>
    <row r="3203" spans="1:16">
      <c r="A3203" t="str">
        <f>IF(Belegerfassung!C3211&lt;&gt;"",0,"")</f>
        <v/>
      </c>
      <c r="B3203" t="str">
        <f>IFERROR(VLOOKUP(Belegerfassung!I3211,Konten!A:D,2,FALSE),"")</f>
        <v/>
      </c>
      <c r="C3203" t="str">
        <f>IF(A3203&lt;&gt;"",TEXT(Belegerfassung!C3211,"TT.MM.JJJJ"),"")</f>
        <v/>
      </c>
      <c r="D3203" t="str">
        <f>IFERROR(VLOOKUP(Belegerfassung!A3211,Abfrage!$E$2:$F$20,2,FALSE),"")</f>
        <v/>
      </c>
      <c r="E3203" t="str">
        <f>IF(A3203&lt;&gt;"",Belegerfassung!B3211,"")</f>
        <v/>
      </c>
      <c r="F3203" t="str">
        <f>IF(Belegerfassung!L3211="","",IF(Belegerfassung!L3211&lt;&gt;"",IF(Belegerfassung!L3211&lt;&gt;"",IF(Belegerfassung!J3211&lt;&gt;0,VLOOKUP(Belegerfassung!L3211,Abfrage!$A$2:$C$19,2,),VLOOKUP(Belegerfassung!L3211,Abfrage!$A$2:$C$19,3,)),"")))</f>
        <v/>
      </c>
      <c r="G3203" t="str">
        <f t="shared" ref="G3203:G3266" si="150">IF(A3203&lt;&gt;"",1,"")</f>
        <v/>
      </c>
      <c r="H3203" s="31" t="str">
        <f>IF(A3203&lt;&gt;"",-Belegerfassung!J3211+Belegerfassung!K3211,"")</f>
        <v/>
      </c>
      <c r="I3203" s="49" t="str">
        <f>IFERROR(IF(H3203&lt;&gt;"",Belegerfassung!L3211*100,""),IF(OR(Belegerfassung!L3211="Leistung EU - Erlöse",Belegerfassung!L3211="Lieferungen EU-Erlöse",Belegerfassung!L3211="EUST",Belegerfassung!L3211="Bauleistungen 20%")=TRUE,"",MID(Belegerfassung!L3211,4,2)))</f>
        <v/>
      </c>
      <c r="J3203" s="6" t="str">
        <f>IF(A3203&lt;&gt;"",LEFT(Belegerfassung!D3211,40),"")</f>
        <v/>
      </c>
      <c r="K3203" t="str">
        <f>IF(A3203&lt;&gt;"",VLOOKUP(D3203,Abfrage!$F$2:$G$21,2,FALSE),"")</f>
        <v/>
      </c>
      <c r="L3203" s="6" t="str">
        <f>IF(Belegerfassung!H3211&lt;&gt;"",Belegerfassung!H3211,"")</f>
        <v/>
      </c>
      <c r="M3203" t="str">
        <f>IFERROR(IF(Belegerfassung!E3211&lt;&gt;"",VLOOKUP(Belegerfassung!E3211,Abfrage!$L$2:$M$15,2,),""),"")</f>
        <v/>
      </c>
      <c r="N3203" t="str">
        <f t="shared" ref="N3203:N3266" si="151">IF(A3203&lt;&gt;"","E","")</f>
        <v/>
      </c>
      <c r="O3203" t="str">
        <f t="shared" ref="O3203:O3266" si="152">IF(A3203&lt;&gt;"","A","")</f>
        <v/>
      </c>
      <c r="P3203" t="str">
        <f>IF(Belegerfassung!G3211&lt;&gt;"",CONCATENATE(Belegerfassung!G3211,".pdf"),"")</f>
        <v/>
      </c>
    </row>
    <row r="3204" spans="1:16">
      <c r="A3204" t="str">
        <f>IF(Belegerfassung!C3212&lt;&gt;"",0,"")</f>
        <v/>
      </c>
      <c r="B3204" t="str">
        <f>IFERROR(VLOOKUP(Belegerfassung!I3212,Konten!A:D,2,FALSE),"")</f>
        <v/>
      </c>
      <c r="C3204" t="str">
        <f>IF(A3204&lt;&gt;"",TEXT(Belegerfassung!C3212,"TT.MM.JJJJ"),"")</f>
        <v/>
      </c>
      <c r="D3204" t="str">
        <f>IFERROR(VLOOKUP(Belegerfassung!A3212,Abfrage!$E$2:$F$20,2,FALSE),"")</f>
        <v/>
      </c>
      <c r="E3204" t="str">
        <f>IF(A3204&lt;&gt;"",Belegerfassung!B3212,"")</f>
        <v/>
      </c>
      <c r="F3204" t="str">
        <f>IF(Belegerfassung!L3212="","",IF(Belegerfassung!L3212&lt;&gt;"",IF(Belegerfassung!L3212&lt;&gt;"",IF(Belegerfassung!J3212&lt;&gt;0,VLOOKUP(Belegerfassung!L3212,Abfrage!$A$2:$C$19,2,),VLOOKUP(Belegerfassung!L3212,Abfrage!$A$2:$C$19,3,)),"")))</f>
        <v/>
      </c>
      <c r="G3204" t="str">
        <f t="shared" si="150"/>
        <v/>
      </c>
      <c r="H3204" s="31" t="str">
        <f>IF(A3204&lt;&gt;"",-Belegerfassung!J3212+Belegerfassung!K3212,"")</f>
        <v/>
      </c>
      <c r="I3204" s="49" t="str">
        <f>IFERROR(IF(H3204&lt;&gt;"",Belegerfassung!L3212*100,""),IF(OR(Belegerfassung!L3212="Leistung EU - Erlöse",Belegerfassung!L3212="Lieferungen EU-Erlöse",Belegerfassung!L3212="EUST",Belegerfassung!L3212="Bauleistungen 20%")=TRUE,"",MID(Belegerfassung!L3212,4,2)))</f>
        <v/>
      </c>
      <c r="J3204" s="6" t="str">
        <f>IF(A3204&lt;&gt;"",LEFT(Belegerfassung!D3212,40),"")</f>
        <v/>
      </c>
      <c r="K3204" t="str">
        <f>IF(A3204&lt;&gt;"",VLOOKUP(D3204,Abfrage!$F$2:$G$21,2,FALSE),"")</f>
        <v/>
      </c>
      <c r="L3204" s="6" t="str">
        <f>IF(Belegerfassung!H3212&lt;&gt;"",Belegerfassung!H3212,"")</f>
        <v/>
      </c>
      <c r="M3204" t="str">
        <f>IFERROR(IF(Belegerfassung!E3212&lt;&gt;"",VLOOKUP(Belegerfassung!E3212,Abfrage!$L$2:$M$15,2,),""),"")</f>
        <v/>
      </c>
      <c r="N3204" t="str">
        <f t="shared" si="151"/>
        <v/>
      </c>
      <c r="O3204" t="str">
        <f t="shared" si="152"/>
        <v/>
      </c>
      <c r="P3204" t="str">
        <f>IF(Belegerfassung!G3212&lt;&gt;"",CONCATENATE(Belegerfassung!G3212,".pdf"),"")</f>
        <v/>
      </c>
    </row>
    <row r="3205" spans="1:16">
      <c r="A3205" t="str">
        <f>IF(Belegerfassung!C3213&lt;&gt;"",0,"")</f>
        <v/>
      </c>
      <c r="B3205" t="str">
        <f>IFERROR(VLOOKUP(Belegerfassung!I3213,Konten!A:D,2,FALSE),"")</f>
        <v/>
      </c>
      <c r="C3205" t="str">
        <f>IF(A3205&lt;&gt;"",TEXT(Belegerfassung!C3213,"TT.MM.JJJJ"),"")</f>
        <v/>
      </c>
      <c r="D3205" t="str">
        <f>IFERROR(VLOOKUP(Belegerfassung!A3213,Abfrage!$E$2:$F$20,2,FALSE),"")</f>
        <v/>
      </c>
      <c r="E3205" t="str">
        <f>IF(A3205&lt;&gt;"",Belegerfassung!B3213,"")</f>
        <v/>
      </c>
      <c r="F3205" t="str">
        <f>IF(Belegerfassung!L3213="","",IF(Belegerfassung!L3213&lt;&gt;"",IF(Belegerfassung!L3213&lt;&gt;"",IF(Belegerfassung!J3213&lt;&gt;0,VLOOKUP(Belegerfassung!L3213,Abfrage!$A$2:$C$19,2,),VLOOKUP(Belegerfassung!L3213,Abfrage!$A$2:$C$19,3,)),"")))</f>
        <v/>
      </c>
      <c r="G3205" t="str">
        <f t="shared" si="150"/>
        <v/>
      </c>
      <c r="H3205" s="31" t="str">
        <f>IF(A3205&lt;&gt;"",-Belegerfassung!J3213+Belegerfassung!K3213,"")</f>
        <v/>
      </c>
      <c r="I3205" s="49" t="str">
        <f>IFERROR(IF(H3205&lt;&gt;"",Belegerfassung!L3213*100,""),IF(OR(Belegerfassung!L3213="Leistung EU - Erlöse",Belegerfassung!L3213="Lieferungen EU-Erlöse",Belegerfassung!L3213="EUST",Belegerfassung!L3213="Bauleistungen 20%")=TRUE,"",MID(Belegerfassung!L3213,4,2)))</f>
        <v/>
      </c>
      <c r="J3205" s="6" t="str">
        <f>IF(A3205&lt;&gt;"",LEFT(Belegerfassung!D3213,40),"")</f>
        <v/>
      </c>
      <c r="K3205" t="str">
        <f>IF(A3205&lt;&gt;"",VLOOKUP(D3205,Abfrage!$F$2:$G$21,2,FALSE),"")</f>
        <v/>
      </c>
      <c r="L3205" s="6" t="str">
        <f>IF(Belegerfassung!H3213&lt;&gt;"",Belegerfassung!H3213,"")</f>
        <v/>
      </c>
      <c r="M3205" t="str">
        <f>IFERROR(IF(Belegerfassung!E3213&lt;&gt;"",VLOOKUP(Belegerfassung!E3213,Abfrage!$L$2:$M$15,2,),""),"")</f>
        <v/>
      </c>
      <c r="N3205" t="str">
        <f t="shared" si="151"/>
        <v/>
      </c>
      <c r="O3205" t="str">
        <f t="shared" si="152"/>
        <v/>
      </c>
      <c r="P3205" t="str">
        <f>IF(Belegerfassung!G3213&lt;&gt;"",CONCATENATE(Belegerfassung!G3213,".pdf"),"")</f>
        <v/>
      </c>
    </row>
    <row r="3206" spans="1:16">
      <c r="A3206" t="str">
        <f>IF(Belegerfassung!C3214&lt;&gt;"",0,"")</f>
        <v/>
      </c>
      <c r="B3206" t="str">
        <f>IFERROR(VLOOKUP(Belegerfassung!I3214,Konten!A:D,2,FALSE),"")</f>
        <v/>
      </c>
      <c r="C3206" t="str">
        <f>IF(A3206&lt;&gt;"",TEXT(Belegerfassung!C3214,"TT.MM.JJJJ"),"")</f>
        <v/>
      </c>
      <c r="D3206" t="str">
        <f>IFERROR(VLOOKUP(Belegerfassung!A3214,Abfrage!$E$2:$F$20,2,FALSE),"")</f>
        <v/>
      </c>
      <c r="E3206" t="str">
        <f>IF(A3206&lt;&gt;"",Belegerfassung!B3214,"")</f>
        <v/>
      </c>
      <c r="F3206" t="str">
        <f>IF(Belegerfassung!L3214="","",IF(Belegerfassung!L3214&lt;&gt;"",IF(Belegerfassung!L3214&lt;&gt;"",IF(Belegerfassung!J3214&lt;&gt;0,VLOOKUP(Belegerfassung!L3214,Abfrage!$A$2:$C$19,2,),VLOOKUP(Belegerfassung!L3214,Abfrage!$A$2:$C$19,3,)),"")))</f>
        <v/>
      </c>
      <c r="G3206" t="str">
        <f t="shared" si="150"/>
        <v/>
      </c>
      <c r="H3206" s="31" t="str">
        <f>IF(A3206&lt;&gt;"",-Belegerfassung!J3214+Belegerfassung!K3214,"")</f>
        <v/>
      </c>
      <c r="I3206" s="49" t="str">
        <f>IFERROR(IF(H3206&lt;&gt;"",Belegerfassung!L3214*100,""),IF(OR(Belegerfassung!L3214="Leistung EU - Erlöse",Belegerfassung!L3214="Lieferungen EU-Erlöse",Belegerfassung!L3214="EUST",Belegerfassung!L3214="Bauleistungen 20%")=TRUE,"",MID(Belegerfassung!L3214,4,2)))</f>
        <v/>
      </c>
      <c r="J3206" s="6" t="str">
        <f>IF(A3206&lt;&gt;"",LEFT(Belegerfassung!D3214,40),"")</f>
        <v/>
      </c>
      <c r="K3206" t="str">
        <f>IF(A3206&lt;&gt;"",VLOOKUP(D3206,Abfrage!$F$2:$G$21,2,FALSE),"")</f>
        <v/>
      </c>
      <c r="L3206" s="6" t="str">
        <f>IF(Belegerfassung!H3214&lt;&gt;"",Belegerfassung!H3214,"")</f>
        <v/>
      </c>
      <c r="M3206" t="str">
        <f>IFERROR(IF(Belegerfassung!E3214&lt;&gt;"",VLOOKUP(Belegerfassung!E3214,Abfrage!$L$2:$M$15,2,),""),"")</f>
        <v/>
      </c>
      <c r="N3206" t="str">
        <f t="shared" si="151"/>
        <v/>
      </c>
      <c r="O3206" t="str">
        <f t="shared" si="152"/>
        <v/>
      </c>
      <c r="P3206" t="str">
        <f>IF(Belegerfassung!G3214&lt;&gt;"",CONCATENATE(Belegerfassung!G3214,".pdf"),"")</f>
        <v/>
      </c>
    </row>
    <row r="3207" spans="1:16">
      <c r="A3207" t="str">
        <f>IF(Belegerfassung!C3215&lt;&gt;"",0,"")</f>
        <v/>
      </c>
      <c r="B3207" t="str">
        <f>IFERROR(VLOOKUP(Belegerfassung!I3215,Konten!A:D,2,FALSE),"")</f>
        <v/>
      </c>
      <c r="C3207" t="str">
        <f>IF(A3207&lt;&gt;"",TEXT(Belegerfassung!C3215,"TT.MM.JJJJ"),"")</f>
        <v/>
      </c>
      <c r="D3207" t="str">
        <f>IFERROR(VLOOKUP(Belegerfassung!A3215,Abfrage!$E$2:$F$20,2,FALSE),"")</f>
        <v/>
      </c>
      <c r="E3207" t="str">
        <f>IF(A3207&lt;&gt;"",Belegerfassung!B3215,"")</f>
        <v/>
      </c>
      <c r="F3207" t="str">
        <f>IF(Belegerfassung!L3215="","",IF(Belegerfassung!L3215&lt;&gt;"",IF(Belegerfassung!L3215&lt;&gt;"",IF(Belegerfassung!J3215&lt;&gt;0,VLOOKUP(Belegerfassung!L3215,Abfrage!$A$2:$C$19,2,),VLOOKUP(Belegerfassung!L3215,Abfrage!$A$2:$C$19,3,)),"")))</f>
        <v/>
      </c>
      <c r="G3207" t="str">
        <f t="shared" si="150"/>
        <v/>
      </c>
      <c r="H3207" s="31" t="str">
        <f>IF(A3207&lt;&gt;"",-Belegerfassung!J3215+Belegerfassung!K3215,"")</f>
        <v/>
      </c>
      <c r="I3207" s="49" t="str">
        <f>IFERROR(IF(H3207&lt;&gt;"",Belegerfassung!L3215*100,""),IF(OR(Belegerfassung!L3215="Leistung EU - Erlöse",Belegerfassung!L3215="Lieferungen EU-Erlöse",Belegerfassung!L3215="EUST",Belegerfassung!L3215="Bauleistungen 20%")=TRUE,"",MID(Belegerfassung!L3215,4,2)))</f>
        <v/>
      </c>
      <c r="J3207" s="6" t="str">
        <f>IF(A3207&lt;&gt;"",LEFT(Belegerfassung!D3215,40),"")</f>
        <v/>
      </c>
      <c r="K3207" t="str">
        <f>IF(A3207&lt;&gt;"",VLOOKUP(D3207,Abfrage!$F$2:$G$21,2,FALSE),"")</f>
        <v/>
      </c>
      <c r="L3207" s="6" t="str">
        <f>IF(Belegerfassung!H3215&lt;&gt;"",Belegerfassung!H3215,"")</f>
        <v/>
      </c>
      <c r="M3207" t="str">
        <f>IFERROR(IF(Belegerfassung!E3215&lt;&gt;"",VLOOKUP(Belegerfassung!E3215,Abfrage!$L$2:$M$15,2,),""),"")</f>
        <v/>
      </c>
      <c r="N3207" t="str">
        <f t="shared" si="151"/>
        <v/>
      </c>
      <c r="O3207" t="str">
        <f t="shared" si="152"/>
        <v/>
      </c>
      <c r="P3207" t="str">
        <f>IF(Belegerfassung!G3215&lt;&gt;"",CONCATENATE(Belegerfassung!G3215,".pdf"),"")</f>
        <v/>
      </c>
    </row>
    <row r="3208" spans="1:16">
      <c r="A3208" t="str">
        <f>IF(Belegerfassung!C3216&lt;&gt;"",0,"")</f>
        <v/>
      </c>
      <c r="B3208" t="str">
        <f>IFERROR(VLOOKUP(Belegerfassung!I3216,Konten!A:D,2,FALSE),"")</f>
        <v/>
      </c>
      <c r="C3208" t="str">
        <f>IF(A3208&lt;&gt;"",TEXT(Belegerfassung!C3216,"TT.MM.JJJJ"),"")</f>
        <v/>
      </c>
      <c r="D3208" t="str">
        <f>IFERROR(VLOOKUP(Belegerfassung!A3216,Abfrage!$E$2:$F$20,2,FALSE),"")</f>
        <v/>
      </c>
      <c r="E3208" t="str">
        <f>IF(A3208&lt;&gt;"",Belegerfassung!B3216,"")</f>
        <v/>
      </c>
      <c r="F3208" t="str">
        <f>IF(Belegerfassung!L3216="","",IF(Belegerfassung!L3216&lt;&gt;"",IF(Belegerfassung!L3216&lt;&gt;"",IF(Belegerfassung!J3216&lt;&gt;0,VLOOKUP(Belegerfassung!L3216,Abfrage!$A$2:$C$19,2,),VLOOKUP(Belegerfassung!L3216,Abfrage!$A$2:$C$19,3,)),"")))</f>
        <v/>
      </c>
      <c r="G3208" t="str">
        <f t="shared" si="150"/>
        <v/>
      </c>
      <c r="H3208" s="31" t="str">
        <f>IF(A3208&lt;&gt;"",-Belegerfassung!J3216+Belegerfassung!K3216,"")</f>
        <v/>
      </c>
      <c r="I3208" s="49" t="str">
        <f>IFERROR(IF(H3208&lt;&gt;"",Belegerfassung!L3216*100,""),IF(OR(Belegerfassung!L3216="Leistung EU - Erlöse",Belegerfassung!L3216="Lieferungen EU-Erlöse",Belegerfassung!L3216="EUST",Belegerfassung!L3216="Bauleistungen 20%")=TRUE,"",MID(Belegerfassung!L3216,4,2)))</f>
        <v/>
      </c>
      <c r="J3208" s="6" t="str">
        <f>IF(A3208&lt;&gt;"",LEFT(Belegerfassung!D3216,40),"")</f>
        <v/>
      </c>
      <c r="K3208" t="str">
        <f>IF(A3208&lt;&gt;"",VLOOKUP(D3208,Abfrage!$F$2:$G$21,2,FALSE),"")</f>
        <v/>
      </c>
      <c r="L3208" s="6" t="str">
        <f>IF(Belegerfassung!H3216&lt;&gt;"",Belegerfassung!H3216,"")</f>
        <v/>
      </c>
      <c r="M3208" t="str">
        <f>IFERROR(IF(Belegerfassung!E3216&lt;&gt;"",VLOOKUP(Belegerfassung!E3216,Abfrage!$L$2:$M$15,2,),""),"")</f>
        <v/>
      </c>
      <c r="N3208" t="str">
        <f t="shared" si="151"/>
        <v/>
      </c>
      <c r="O3208" t="str">
        <f t="shared" si="152"/>
        <v/>
      </c>
      <c r="P3208" t="str">
        <f>IF(Belegerfassung!G3216&lt;&gt;"",CONCATENATE(Belegerfassung!G3216,".pdf"),"")</f>
        <v/>
      </c>
    </row>
    <row r="3209" spans="1:16">
      <c r="A3209" t="str">
        <f>IF(Belegerfassung!C3217&lt;&gt;"",0,"")</f>
        <v/>
      </c>
      <c r="B3209" t="str">
        <f>IFERROR(VLOOKUP(Belegerfassung!I3217,Konten!A:D,2,FALSE),"")</f>
        <v/>
      </c>
      <c r="C3209" t="str">
        <f>IF(A3209&lt;&gt;"",TEXT(Belegerfassung!C3217,"TT.MM.JJJJ"),"")</f>
        <v/>
      </c>
      <c r="D3209" t="str">
        <f>IFERROR(VLOOKUP(Belegerfassung!A3217,Abfrage!$E$2:$F$20,2,FALSE),"")</f>
        <v/>
      </c>
      <c r="E3209" t="str">
        <f>IF(A3209&lt;&gt;"",Belegerfassung!B3217,"")</f>
        <v/>
      </c>
      <c r="F3209" t="str">
        <f>IF(Belegerfassung!L3217="","",IF(Belegerfassung!L3217&lt;&gt;"",IF(Belegerfassung!L3217&lt;&gt;"",IF(Belegerfassung!J3217&lt;&gt;0,VLOOKUP(Belegerfassung!L3217,Abfrage!$A$2:$C$19,2,),VLOOKUP(Belegerfassung!L3217,Abfrage!$A$2:$C$19,3,)),"")))</f>
        <v/>
      </c>
      <c r="G3209" t="str">
        <f t="shared" si="150"/>
        <v/>
      </c>
      <c r="H3209" s="31" t="str">
        <f>IF(A3209&lt;&gt;"",-Belegerfassung!J3217+Belegerfassung!K3217,"")</f>
        <v/>
      </c>
      <c r="I3209" s="49" t="str">
        <f>IFERROR(IF(H3209&lt;&gt;"",Belegerfassung!L3217*100,""),IF(OR(Belegerfassung!L3217="Leistung EU - Erlöse",Belegerfassung!L3217="Lieferungen EU-Erlöse",Belegerfassung!L3217="EUST",Belegerfassung!L3217="Bauleistungen 20%")=TRUE,"",MID(Belegerfassung!L3217,4,2)))</f>
        <v/>
      </c>
      <c r="J3209" s="6" t="str">
        <f>IF(A3209&lt;&gt;"",LEFT(Belegerfassung!D3217,40),"")</f>
        <v/>
      </c>
      <c r="K3209" t="str">
        <f>IF(A3209&lt;&gt;"",VLOOKUP(D3209,Abfrage!$F$2:$G$21,2,FALSE),"")</f>
        <v/>
      </c>
      <c r="L3209" s="6" t="str">
        <f>IF(Belegerfassung!H3217&lt;&gt;"",Belegerfassung!H3217,"")</f>
        <v/>
      </c>
      <c r="M3209" t="str">
        <f>IFERROR(IF(Belegerfassung!E3217&lt;&gt;"",VLOOKUP(Belegerfassung!E3217,Abfrage!$L$2:$M$15,2,),""),"")</f>
        <v/>
      </c>
      <c r="N3209" t="str">
        <f t="shared" si="151"/>
        <v/>
      </c>
      <c r="O3209" t="str">
        <f t="shared" si="152"/>
        <v/>
      </c>
      <c r="P3209" t="str">
        <f>IF(Belegerfassung!G3217&lt;&gt;"",CONCATENATE(Belegerfassung!G3217,".pdf"),"")</f>
        <v/>
      </c>
    </row>
    <row r="3210" spans="1:16">
      <c r="A3210" t="str">
        <f>IF(Belegerfassung!C3218&lt;&gt;"",0,"")</f>
        <v/>
      </c>
      <c r="B3210" t="str">
        <f>IFERROR(VLOOKUP(Belegerfassung!I3218,Konten!A:D,2,FALSE),"")</f>
        <v/>
      </c>
      <c r="C3210" t="str">
        <f>IF(A3210&lt;&gt;"",TEXT(Belegerfassung!C3218,"TT.MM.JJJJ"),"")</f>
        <v/>
      </c>
      <c r="D3210" t="str">
        <f>IFERROR(VLOOKUP(Belegerfassung!A3218,Abfrage!$E$2:$F$20,2,FALSE),"")</f>
        <v/>
      </c>
      <c r="E3210" t="str">
        <f>IF(A3210&lt;&gt;"",Belegerfassung!B3218,"")</f>
        <v/>
      </c>
      <c r="F3210" t="str">
        <f>IF(Belegerfassung!L3218="","",IF(Belegerfassung!L3218&lt;&gt;"",IF(Belegerfassung!L3218&lt;&gt;"",IF(Belegerfassung!J3218&lt;&gt;0,VLOOKUP(Belegerfassung!L3218,Abfrage!$A$2:$C$19,2,),VLOOKUP(Belegerfassung!L3218,Abfrage!$A$2:$C$19,3,)),"")))</f>
        <v/>
      </c>
      <c r="G3210" t="str">
        <f t="shared" si="150"/>
        <v/>
      </c>
      <c r="H3210" s="31" t="str">
        <f>IF(A3210&lt;&gt;"",-Belegerfassung!J3218+Belegerfassung!K3218,"")</f>
        <v/>
      </c>
      <c r="I3210" s="49" t="str">
        <f>IFERROR(IF(H3210&lt;&gt;"",Belegerfassung!L3218*100,""),IF(OR(Belegerfassung!L3218="Leistung EU - Erlöse",Belegerfassung!L3218="Lieferungen EU-Erlöse",Belegerfassung!L3218="EUST",Belegerfassung!L3218="Bauleistungen 20%")=TRUE,"",MID(Belegerfassung!L3218,4,2)))</f>
        <v/>
      </c>
      <c r="J3210" s="6" t="str">
        <f>IF(A3210&lt;&gt;"",LEFT(Belegerfassung!D3218,40),"")</f>
        <v/>
      </c>
      <c r="K3210" t="str">
        <f>IF(A3210&lt;&gt;"",VLOOKUP(D3210,Abfrage!$F$2:$G$21,2,FALSE),"")</f>
        <v/>
      </c>
      <c r="L3210" s="6" t="str">
        <f>IF(Belegerfassung!H3218&lt;&gt;"",Belegerfassung!H3218,"")</f>
        <v/>
      </c>
      <c r="M3210" t="str">
        <f>IFERROR(IF(Belegerfassung!E3218&lt;&gt;"",VLOOKUP(Belegerfassung!E3218,Abfrage!$L$2:$M$15,2,),""),"")</f>
        <v/>
      </c>
      <c r="N3210" t="str">
        <f t="shared" si="151"/>
        <v/>
      </c>
      <c r="O3210" t="str">
        <f t="shared" si="152"/>
        <v/>
      </c>
      <c r="P3210" t="str">
        <f>IF(Belegerfassung!G3218&lt;&gt;"",CONCATENATE(Belegerfassung!G3218,".pdf"),"")</f>
        <v/>
      </c>
    </row>
    <row r="3211" spans="1:16">
      <c r="A3211" t="str">
        <f>IF(Belegerfassung!C3219&lt;&gt;"",0,"")</f>
        <v/>
      </c>
      <c r="B3211" t="str">
        <f>IFERROR(VLOOKUP(Belegerfassung!I3219,Konten!A:D,2,FALSE),"")</f>
        <v/>
      </c>
      <c r="C3211" t="str">
        <f>IF(A3211&lt;&gt;"",TEXT(Belegerfassung!C3219,"TT.MM.JJJJ"),"")</f>
        <v/>
      </c>
      <c r="D3211" t="str">
        <f>IFERROR(VLOOKUP(Belegerfassung!A3219,Abfrage!$E$2:$F$20,2,FALSE),"")</f>
        <v/>
      </c>
      <c r="E3211" t="str">
        <f>IF(A3211&lt;&gt;"",Belegerfassung!B3219,"")</f>
        <v/>
      </c>
      <c r="F3211" t="str">
        <f>IF(Belegerfassung!L3219="","",IF(Belegerfassung!L3219&lt;&gt;"",IF(Belegerfassung!L3219&lt;&gt;"",IF(Belegerfassung!J3219&lt;&gt;0,VLOOKUP(Belegerfassung!L3219,Abfrage!$A$2:$C$19,2,),VLOOKUP(Belegerfassung!L3219,Abfrage!$A$2:$C$19,3,)),"")))</f>
        <v/>
      </c>
      <c r="G3211" t="str">
        <f t="shared" si="150"/>
        <v/>
      </c>
      <c r="H3211" s="31" t="str">
        <f>IF(A3211&lt;&gt;"",-Belegerfassung!J3219+Belegerfassung!K3219,"")</f>
        <v/>
      </c>
      <c r="I3211" s="49" t="str">
        <f>IFERROR(IF(H3211&lt;&gt;"",Belegerfassung!L3219*100,""),IF(OR(Belegerfassung!L3219="Leistung EU - Erlöse",Belegerfassung!L3219="Lieferungen EU-Erlöse",Belegerfassung!L3219="EUST",Belegerfassung!L3219="Bauleistungen 20%")=TRUE,"",MID(Belegerfassung!L3219,4,2)))</f>
        <v/>
      </c>
      <c r="J3211" s="6" t="str">
        <f>IF(A3211&lt;&gt;"",LEFT(Belegerfassung!D3219,40),"")</f>
        <v/>
      </c>
      <c r="K3211" t="str">
        <f>IF(A3211&lt;&gt;"",VLOOKUP(D3211,Abfrage!$F$2:$G$21,2,FALSE),"")</f>
        <v/>
      </c>
      <c r="L3211" s="6" t="str">
        <f>IF(Belegerfassung!H3219&lt;&gt;"",Belegerfassung!H3219,"")</f>
        <v/>
      </c>
      <c r="M3211" t="str">
        <f>IFERROR(IF(Belegerfassung!E3219&lt;&gt;"",VLOOKUP(Belegerfassung!E3219,Abfrage!$L$2:$M$15,2,),""),"")</f>
        <v/>
      </c>
      <c r="N3211" t="str">
        <f t="shared" si="151"/>
        <v/>
      </c>
      <c r="O3211" t="str">
        <f t="shared" si="152"/>
        <v/>
      </c>
      <c r="P3211" t="str">
        <f>IF(Belegerfassung!G3219&lt;&gt;"",CONCATENATE(Belegerfassung!G3219,".pdf"),"")</f>
        <v/>
      </c>
    </row>
    <row r="3212" spans="1:16">
      <c r="A3212" t="str">
        <f>IF(Belegerfassung!C3220&lt;&gt;"",0,"")</f>
        <v/>
      </c>
      <c r="B3212" t="str">
        <f>IFERROR(VLOOKUP(Belegerfassung!I3220,Konten!A:D,2,FALSE),"")</f>
        <v/>
      </c>
      <c r="C3212" t="str">
        <f>IF(A3212&lt;&gt;"",TEXT(Belegerfassung!C3220,"TT.MM.JJJJ"),"")</f>
        <v/>
      </c>
      <c r="D3212" t="str">
        <f>IFERROR(VLOOKUP(Belegerfassung!A3220,Abfrage!$E$2:$F$20,2,FALSE),"")</f>
        <v/>
      </c>
      <c r="E3212" t="str">
        <f>IF(A3212&lt;&gt;"",Belegerfassung!B3220,"")</f>
        <v/>
      </c>
      <c r="F3212" t="str">
        <f>IF(Belegerfassung!L3220="","",IF(Belegerfassung!L3220&lt;&gt;"",IF(Belegerfassung!L3220&lt;&gt;"",IF(Belegerfassung!J3220&lt;&gt;0,VLOOKUP(Belegerfassung!L3220,Abfrage!$A$2:$C$19,2,),VLOOKUP(Belegerfassung!L3220,Abfrage!$A$2:$C$19,3,)),"")))</f>
        <v/>
      </c>
      <c r="G3212" t="str">
        <f t="shared" si="150"/>
        <v/>
      </c>
      <c r="H3212" s="31" t="str">
        <f>IF(A3212&lt;&gt;"",-Belegerfassung!J3220+Belegerfassung!K3220,"")</f>
        <v/>
      </c>
      <c r="I3212" s="49" t="str">
        <f>IFERROR(IF(H3212&lt;&gt;"",Belegerfassung!L3220*100,""),IF(OR(Belegerfassung!L3220="Leistung EU - Erlöse",Belegerfassung!L3220="Lieferungen EU-Erlöse",Belegerfassung!L3220="EUST",Belegerfassung!L3220="Bauleistungen 20%")=TRUE,"",MID(Belegerfassung!L3220,4,2)))</f>
        <v/>
      </c>
      <c r="J3212" s="6" t="str">
        <f>IF(A3212&lt;&gt;"",LEFT(Belegerfassung!D3220,40),"")</f>
        <v/>
      </c>
      <c r="K3212" t="str">
        <f>IF(A3212&lt;&gt;"",VLOOKUP(D3212,Abfrage!$F$2:$G$21,2,FALSE),"")</f>
        <v/>
      </c>
      <c r="L3212" s="6" t="str">
        <f>IF(Belegerfassung!H3220&lt;&gt;"",Belegerfassung!H3220,"")</f>
        <v/>
      </c>
      <c r="M3212" t="str">
        <f>IFERROR(IF(Belegerfassung!E3220&lt;&gt;"",VLOOKUP(Belegerfassung!E3220,Abfrage!$L$2:$M$15,2,),""),"")</f>
        <v/>
      </c>
      <c r="N3212" t="str">
        <f t="shared" si="151"/>
        <v/>
      </c>
      <c r="O3212" t="str">
        <f t="shared" si="152"/>
        <v/>
      </c>
      <c r="P3212" t="str">
        <f>IF(Belegerfassung!G3220&lt;&gt;"",CONCATENATE(Belegerfassung!G3220,".pdf"),"")</f>
        <v/>
      </c>
    </row>
    <row r="3213" spans="1:16">
      <c r="A3213" t="str">
        <f>IF(Belegerfassung!C3221&lt;&gt;"",0,"")</f>
        <v/>
      </c>
      <c r="B3213" t="str">
        <f>IFERROR(VLOOKUP(Belegerfassung!I3221,Konten!A:D,2,FALSE),"")</f>
        <v/>
      </c>
      <c r="C3213" t="str">
        <f>IF(A3213&lt;&gt;"",TEXT(Belegerfassung!C3221,"TT.MM.JJJJ"),"")</f>
        <v/>
      </c>
      <c r="D3213" t="str">
        <f>IFERROR(VLOOKUP(Belegerfassung!A3221,Abfrage!$E$2:$F$20,2,FALSE),"")</f>
        <v/>
      </c>
      <c r="E3213" t="str">
        <f>IF(A3213&lt;&gt;"",Belegerfassung!B3221,"")</f>
        <v/>
      </c>
      <c r="F3213" t="str">
        <f>IF(Belegerfassung!L3221="","",IF(Belegerfassung!L3221&lt;&gt;"",IF(Belegerfassung!L3221&lt;&gt;"",IF(Belegerfassung!J3221&lt;&gt;0,VLOOKUP(Belegerfassung!L3221,Abfrage!$A$2:$C$19,2,),VLOOKUP(Belegerfassung!L3221,Abfrage!$A$2:$C$19,3,)),"")))</f>
        <v/>
      </c>
      <c r="G3213" t="str">
        <f t="shared" si="150"/>
        <v/>
      </c>
      <c r="H3213" s="31" t="str">
        <f>IF(A3213&lt;&gt;"",-Belegerfassung!J3221+Belegerfassung!K3221,"")</f>
        <v/>
      </c>
      <c r="I3213" s="49" t="str">
        <f>IFERROR(IF(H3213&lt;&gt;"",Belegerfassung!L3221*100,""),IF(OR(Belegerfassung!L3221="Leistung EU - Erlöse",Belegerfassung!L3221="Lieferungen EU-Erlöse",Belegerfassung!L3221="EUST",Belegerfassung!L3221="Bauleistungen 20%")=TRUE,"",MID(Belegerfassung!L3221,4,2)))</f>
        <v/>
      </c>
      <c r="J3213" s="6" t="str">
        <f>IF(A3213&lt;&gt;"",LEFT(Belegerfassung!D3221,40),"")</f>
        <v/>
      </c>
      <c r="K3213" t="str">
        <f>IF(A3213&lt;&gt;"",VLOOKUP(D3213,Abfrage!$F$2:$G$21,2,FALSE),"")</f>
        <v/>
      </c>
      <c r="L3213" s="6" t="str">
        <f>IF(Belegerfassung!H3221&lt;&gt;"",Belegerfassung!H3221,"")</f>
        <v/>
      </c>
      <c r="M3213" t="str">
        <f>IFERROR(IF(Belegerfassung!E3221&lt;&gt;"",VLOOKUP(Belegerfassung!E3221,Abfrage!$L$2:$M$15,2,),""),"")</f>
        <v/>
      </c>
      <c r="N3213" t="str">
        <f t="shared" si="151"/>
        <v/>
      </c>
      <c r="O3213" t="str">
        <f t="shared" si="152"/>
        <v/>
      </c>
      <c r="P3213" t="str">
        <f>IF(Belegerfassung!G3221&lt;&gt;"",CONCATENATE(Belegerfassung!G3221,".pdf"),"")</f>
        <v/>
      </c>
    </row>
    <row r="3214" spans="1:16">
      <c r="A3214" t="str">
        <f>IF(Belegerfassung!C3222&lt;&gt;"",0,"")</f>
        <v/>
      </c>
      <c r="B3214" t="str">
        <f>IFERROR(VLOOKUP(Belegerfassung!I3222,Konten!A:D,2,FALSE),"")</f>
        <v/>
      </c>
      <c r="C3214" t="str">
        <f>IF(A3214&lt;&gt;"",TEXT(Belegerfassung!C3222,"TT.MM.JJJJ"),"")</f>
        <v/>
      </c>
      <c r="D3214" t="str">
        <f>IFERROR(VLOOKUP(Belegerfassung!A3222,Abfrage!$E$2:$F$20,2,FALSE),"")</f>
        <v/>
      </c>
      <c r="E3214" t="str">
        <f>IF(A3214&lt;&gt;"",Belegerfassung!B3222,"")</f>
        <v/>
      </c>
      <c r="F3214" t="str">
        <f>IF(Belegerfassung!L3222="","",IF(Belegerfassung!L3222&lt;&gt;"",IF(Belegerfassung!L3222&lt;&gt;"",IF(Belegerfassung!J3222&lt;&gt;0,VLOOKUP(Belegerfassung!L3222,Abfrage!$A$2:$C$19,2,),VLOOKUP(Belegerfassung!L3222,Abfrage!$A$2:$C$19,3,)),"")))</f>
        <v/>
      </c>
      <c r="G3214" t="str">
        <f t="shared" si="150"/>
        <v/>
      </c>
      <c r="H3214" s="31" t="str">
        <f>IF(A3214&lt;&gt;"",-Belegerfassung!J3222+Belegerfassung!K3222,"")</f>
        <v/>
      </c>
      <c r="I3214" s="49" t="str">
        <f>IFERROR(IF(H3214&lt;&gt;"",Belegerfassung!L3222*100,""),IF(OR(Belegerfassung!L3222="Leistung EU - Erlöse",Belegerfassung!L3222="Lieferungen EU-Erlöse",Belegerfassung!L3222="EUST",Belegerfassung!L3222="Bauleistungen 20%")=TRUE,"",MID(Belegerfassung!L3222,4,2)))</f>
        <v/>
      </c>
      <c r="J3214" s="6" t="str">
        <f>IF(A3214&lt;&gt;"",LEFT(Belegerfassung!D3222,40),"")</f>
        <v/>
      </c>
      <c r="K3214" t="str">
        <f>IF(A3214&lt;&gt;"",VLOOKUP(D3214,Abfrage!$F$2:$G$21,2,FALSE),"")</f>
        <v/>
      </c>
      <c r="L3214" s="6" t="str">
        <f>IF(Belegerfassung!H3222&lt;&gt;"",Belegerfassung!H3222,"")</f>
        <v/>
      </c>
      <c r="M3214" t="str">
        <f>IFERROR(IF(Belegerfassung!E3222&lt;&gt;"",VLOOKUP(Belegerfassung!E3222,Abfrage!$L$2:$M$15,2,),""),"")</f>
        <v/>
      </c>
      <c r="N3214" t="str">
        <f t="shared" si="151"/>
        <v/>
      </c>
      <c r="O3214" t="str">
        <f t="shared" si="152"/>
        <v/>
      </c>
      <c r="P3214" t="str">
        <f>IF(Belegerfassung!G3222&lt;&gt;"",CONCATENATE(Belegerfassung!G3222,".pdf"),"")</f>
        <v/>
      </c>
    </row>
    <row r="3215" spans="1:16">
      <c r="A3215" t="str">
        <f>IF(Belegerfassung!C3223&lt;&gt;"",0,"")</f>
        <v/>
      </c>
      <c r="B3215" t="str">
        <f>IFERROR(VLOOKUP(Belegerfassung!I3223,Konten!A:D,2,FALSE),"")</f>
        <v/>
      </c>
      <c r="C3215" t="str">
        <f>IF(A3215&lt;&gt;"",TEXT(Belegerfassung!C3223,"TT.MM.JJJJ"),"")</f>
        <v/>
      </c>
      <c r="D3215" t="str">
        <f>IFERROR(VLOOKUP(Belegerfassung!A3223,Abfrage!$E$2:$F$20,2,FALSE),"")</f>
        <v/>
      </c>
      <c r="E3215" t="str">
        <f>IF(A3215&lt;&gt;"",Belegerfassung!B3223,"")</f>
        <v/>
      </c>
      <c r="F3215" t="str">
        <f>IF(Belegerfassung!L3223="","",IF(Belegerfassung!L3223&lt;&gt;"",IF(Belegerfassung!L3223&lt;&gt;"",IF(Belegerfassung!J3223&lt;&gt;0,VLOOKUP(Belegerfassung!L3223,Abfrage!$A$2:$C$19,2,),VLOOKUP(Belegerfassung!L3223,Abfrage!$A$2:$C$19,3,)),"")))</f>
        <v/>
      </c>
      <c r="G3215" t="str">
        <f t="shared" si="150"/>
        <v/>
      </c>
      <c r="H3215" s="31" t="str">
        <f>IF(A3215&lt;&gt;"",-Belegerfassung!J3223+Belegerfassung!K3223,"")</f>
        <v/>
      </c>
      <c r="I3215" s="49" t="str">
        <f>IFERROR(IF(H3215&lt;&gt;"",Belegerfassung!L3223*100,""),IF(OR(Belegerfassung!L3223="Leistung EU - Erlöse",Belegerfassung!L3223="Lieferungen EU-Erlöse",Belegerfassung!L3223="EUST",Belegerfassung!L3223="Bauleistungen 20%")=TRUE,"",MID(Belegerfassung!L3223,4,2)))</f>
        <v/>
      </c>
      <c r="J3215" s="6" t="str">
        <f>IF(A3215&lt;&gt;"",LEFT(Belegerfassung!D3223,40),"")</f>
        <v/>
      </c>
      <c r="K3215" t="str">
        <f>IF(A3215&lt;&gt;"",VLOOKUP(D3215,Abfrage!$F$2:$G$21,2,FALSE),"")</f>
        <v/>
      </c>
      <c r="L3215" s="6" t="str">
        <f>IF(Belegerfassung!H3223&lt;&gt;"",Belegerfassung!H3223,"")</f>
        <v/>
      </c>
      <c r="M3215" t="str">
        <f>IFERROR(IF(Belegerfassung!E3223&lt;&gt;"",VLOOKUP(Belegerfassung!E3223,Abfrage!$L$2:$M$15,2,),""),"")</f>
        <v/>
      </c>
      <c r="N3215" t="str">
        <f t="shared" si="151"/>
        <v/>
      </c>
      <c r="O3215" t="str">
        <f t="shared" si="152"/>
        <v/>
      </c>
      <c r="P3215" t="str">
        <f>IF(Belegerfassung!G3223&lt;&gt;"",CONCATENATE(Belegerfassung!G3223,".pdf"),"")</f>
        <v/>
      </c>
    </row>
    <row r="3216" spans="1:16">
      <c r="A3216" t="str">
        <f>IF(Belegerfassung!C3224&lt;&gt;"",0,"")</f>
        <v/>
      </c>
      <c r="B3216" t="str">
        <f>IFERROR(VLOOKUP(Belegerfassung!I3224,Konten!A:D,2,FALSE),"")</f>
        <v/>
      </c>
      <c r="C3216" t="str">
        <f>IF(A3216&lt;&gt;"",TEXT(Belegerfassung!C3224,"TT.MM.JJJJ"),"")</f>
        <v/>
      </c>
      <c r="D3216" t="str">
        <f>IFERROR(VLOOKUP(Belegerfassung!A3224,Abfrage!$E$2:$F$20,2,FALSE),"")</f>
        <v/>
      </c>
      <c r="E3216" t="str">
        <f>IF(A3216&lt;&gt;"",Belegerfassung!B3224,"")</f>
        <v/>
      </c>
      <c r="F3216" t="str">
        <f>IF(Belegerfassung!L3224="","",IF(Belegerfassung!L3224&lt;&gt;"",IF(Belegerfassung!L3224&lt;&gt;"",IF(Belegerfassung!J3224&lt;&gt;0,VLOOKUP(Belegerfassung!L3224,Abfrage!$A$2:$C$19,2,),VLOOKUP(Belegerfassung!L3224,Abfrage!$A$2:$C$19,3,)),"")))</f>
        <v/>
      </c>
      <c r="G3216" t="str">
        <f t="shared" si="150"/>
        <v/>
      </c>
      <c r="H3216" s="31" t="str">
        <f>IF(A3216&lt;&gt;"",-Belegerfassung!J3224+Belegerfassung!K3224,"")</f>
        <v/>
      </c>
      <c r="I3216" s="49" t="str">
        <f>IFERROR(IF(H3216&lt;&gt;"",Belegerfassung!L3224*100,""),IF(OR(Belegerfassung!L3224="Leistung EU - Erlöse",Belegerfassung!L3224="Lieferungen EU-Erlöse",Belegerfassung!L3224="EUST",Belegerfassung!L3224="Bauleistungen 20%")=TRUE,"",MID(Belegerfassung!L3224,4,2)))</f>
        <v/>
      </c>
      <c r="J3216" s="6" t="str">
        <f>IF(A3216&lt;&gt;"",LEFT(Belegerfassung!D3224,40),"")</f>
        <v/>
      </c>
      <c r="K3216" t="str">
        <f>IF(A3216&lt;&gt;"",VLOOKUP(D3216,Abfrage!$F$2:$G$21,2,FALSE),"")</f>
        <v/>
      </c>
      <c r="L3216" s="6" t="str">
        <f>IF(Belegerfassung!H3224&lt;&gt;"",Belegerfassung!H3224,"")</f>
        <v/>
      </c>
      <c r="M3216" t="str">
        <f>IFERROR(IF(Belegerfassung!E3224&lt;&gt;"",VLOOKUP(Belegerfassung!E3224,Abfrage!$L$2:$M$15,2,),""),"")</f>
        <v/>
      </c>
      <c r="N3216" t="str">
        <f t="shared" si="151"/>
        <v/>
      </c>
      <c r="O3216" t="str">
        <f t="shared" si="152"/>
        <v/>
      </c>
      <c r="P3216" t="str">
        <f>IF(Belegerfassung!G3224&lt;&gt;"",CONCATENATE(Belegerfassung!G3224,".pdf"),"")</f>
        <v/>
      </c>
    </row>
    <row r="3217" spans="1:16">
      <c r="A3217" t="str">
        <f>IF(Belegerfassung!C3225&lt;&gt;"",0,"")</f>
        <v/>
      </c>
      <c r="B3217" t="str">
        <f>IFERROR(VLOOKUP(Belegerfassung!I3225,Konten!A:D,2,FALSE),"")</f>
        <v/>
      </c>
      <c r="C3217" t="str">
        <f>IF(A3217&lt;&gt;"",TEXT(Belegerfassung!C3225,"TT.MM.JJJJ"),"")</f>
        <v/>
      </c>
      <c r="D3217" t="str">
        <f>IFERROR(VLOOKUP(Belegerfassung!A3225,Abfrage!$E$2:$F$20,2,FALSE),"")</f>
        <v/>
      </c>
      <c r="E3217" t="str">
        <f>IF(A3217&lt;&gt;"",Belegerfassung!B3225,"")</f>
        <v/>
      </c>
      <c r="F3217" t="str">
        <f>IF(Belegerfassung!L3225="","",IF(Belegerfassung!L3225&lt;&gt;"",IF(Belegerfassung!L3225&lt;&gt;"",IF(Belegerfassung!J3225&lt;&gt;0,VLOOKUP(Belegerfassung!L3225,Abfrage!$A$2:$C$19,2,),VLOOKUP(Belegerfassung!L3225,Abfrage!$A$2:$C$19,3,)),"")))</f>
        <v/>
      </c>
      <c r="G3217" t="str">
        <f t="shared" si="150"/>
        <v/>
      </c>
      <c r="H3217" s="31" t="str">
        <f>IF(A3217&lt;&gt;"",-Belegerfassung!J3225+Belegerfassung!K3225,"")</f>
        <v/>
      </c>
      <c r="I3217" s="49" t="str">
        <f>IFERROR(IF(H3217&lt;&gt;"",Belegerfassung!L3225*100,""),IF(OR(Belegerfassung!L3225="Leistung EU - Erlöse",Belegerfassung!L3225="Lieferungen EU-Erlöse",Belegerfassung!L3225="EUST",Belegerfassung!L3225="Bauleistungen 20%")=TRUE,"",MID(Belegerfassung!L3225,4,2)))</f>
        <v/>
      </c>
      <c r="J3217" s="6" t="str">
        <f>IF(A3217&lt;&gt;"",LEFT(Belegerfassung!D3225,40),"")</f>
        <v/>
      </c>
      <c r="K3217" t="str">
        <f>IF(A3217&lt;&gt;"",VLOOKUP(D3217,Abfrage!$F$2:$G$21,2,FALSE),"")</f>
        <v/>
      </c>
      <c r="L3217" s="6" t="str">
        <f>IF(Belegerfassung!H3225&lt;&gt;"",Belegerfassung!H3225,"")</f>
        <v/>
      </c>
      <c r="M3217" t="str">
        <f>IFERROR(IF(Belegerfassung!E3225&lt;&gt;"",VLOOKUP(Belegerfassung!E3225,Abfrage!$L$2:$M$15,2,),""),"")</f>
        <v/>
      </c>
      <c r="N3217" t="str">
        <f t="shared" si="151"/>
        <v/>
      </c>
      <c r="O3217" t="str">
        <f t="shared" si="152"/>
        <v/>
      </c>
      <c r="P3217" t="str">
        <f>IF(Belegerfassung!G3225&lt;&gt;"",CONCATENATE(Belegerfassung!G3225,".pdf"),"")</f>
        <v/>
      </c>
    </row>
    <row r="3218" spans="1:16">
      <c r="A3218" t="str">
        <f>IF(Belegerfassung!C3226&lt;&gt;"",0,"")</f>
        <v/>
      </c>
      <c r="B3218" t="str">
        <f>IFERROR(VLOOKUP(Belegerfassung!I3226,Konten!A:D,2,FALSE),"")</f>
        <v/>
      </c>
      <c r="C3218" t="str">
        <f>IF(A3218&lt;&gt;"",TEXT(Belegerfassung!C3226,"TT.MM.JJJJ"),"")</f>
        <v/>
      </c>
      <c r="D3218" t="str">
        <f>IFERROR(VLOOKUP(Belegerfassung!A3226,Abfrage!$E$2:$F$20,2,FALSE),"")</f>
        <v/>
      </c>
      <c r="E3218" t="str">
        <f>IF(A3218&lt;&gt;"",Belegerfassung!B3226,"")</f>
        <v/>
      </c>
      <c r="F3218" t="str">
        <f>IF(Belegerfassung!L3226="","",IF(Belegerfassung!L3226&lt;&gt;"",IF(Belegerfassung!L3226&lt;&gt;"",IF(Belegerfassung!J3226&lt;&gt;0,VLOOKUP(Belegerfassung!L3226,Abfrage!$A$2:$C$19,2,),VLOOKUP(Belegerfassung!L3226,Abfrage!$A$2:$C$19,3,)),"")))</f>
        <v/>
      </c>
      <c r="G3218" t="str">
        <f t="shared" si="150"/>
        <v/>
      </c>
      <c r="H3218" s="31" t="str">
        <f>IF(A3218&lt;&gt;"",-Belegerfassung!J3226+Belegerfassung!K3226,"")</f>
        <v/>
      </c>
      <c r="I3218" s="49" t="str">
        <f>IFERROR(IF(H3218&lt;&gt;"",Belegerfassung!L3226*100,""),IF(OR(Belegerfassung!L3226="Leistung EU - Erlöse",Belegerfassung!L3226="Lieferungen EU-Erlöse",Belegerfassung!L3226="EUST",Belegerfassung!L3226="Bauleistungen 20%")=TRUE,"",MID(Belegerfassung!L3226,4,2)))</f>
        <v/>
      </c>
      <c r="J3218" s="6" t="str">
        <f>IF(A3218&lt;&gt;"",LEFT(Belegerfassung!D3226,40),"")</f>
        <v/>
      </c>
      <c r="K3218" t="str">
        <f>IF(A3218&lt;&gt;"",VLOOKUP(D3218,Abfrage!$F$2:$G$21,2,FALSE),"")</f>
        <v/>
      </c>
      <c r="L3218" s="6" t="str">
        <f>IF(Belegerfassung!H3226&lt;&gt;"",Belegerfassung!H3226,"")</f>
        <v/>
      </c>
      <c r="M3218" t="str">
        <f>IFERROR(IF(Belegerfassung!E3226&lt;&gt;"",VLOOKUP(Belegerfassung!E3226,Abfrage!$L$2:$M$15,2,),""),"")</f>
        <v/>
      </c>
      <c r="N3218" t="str">
        <f t="shared" si="151"/>
        <v/>
      </c>
      <c r="O3218" t="str">
        <f t="shared" si="152"/>
        <v/>
      </c>
      <c r="P3218" t="str">
        <f>IF(Belegerfassung!G3226&lt;&gt;"",CONCATENATE(Belegerfassung!G3226,".pdf"),"")</f>
        <v/>
      </c>
    </row>
    <row r="3219" spans="1:16">
      <c r="A3219" t="str">
        <f>IF(Belegerfassung!C3227&lt;&gt;"",0,"")</f>
        <v/>
      </c>
      <c r="B3219" t="str">
        <f>IFERROR(VLOOKUP(Belegerfassung!I3227,Konten!A:D,2,FALSE),"")</f>
        <v/>
      </c>
      <c r="C3219" t="str">
        <f>IF(A3219&lt;&gt;"",TEXT(Belegerfassung!C3227,"TT.MM.JJJJ"),"")</f>
        <v/>
      </c>
      <c r="D3219" t="str">
        <f>IFERROR(VLOOKUP(Belegerfassung!A3227,Abfrage!$E$2:$F$20,2,FALSE),"")</f>
        <v/>
      </c>
      <c r="E3219" t="str">
        <f>IF(A3219&lt;&gt;"",Belegerfassung!B3227,"")</f>
        <v/>
      </c>
      <c r="F3219" t="str">
        <f>IF(Belegerfassung!L3227="","",IF(Belegerfassung!L3227&lt;&gt;"",IF(Belegerfassung!L3227&lt;&gt;"",IF(Belegerfassung!J3227&lt;&gt;0,VLOOKUP(Belegerfassung!L3227,Abfrage!$A$2:$C$19,2,),VLOOKUP(Belegerfassung!L3227,Abfrage!$A$2:$C$19,3,)),"")))</f>
        <v/>
      </c>
      <c r="G3219" t="str">
        <f t="shared" si="150"/>
        <v/>
      </c>
      <c r="H3219" s="31" t="str">
        <f>IF(A3219&lt;&gt;"",-Belegerfassung!J3227+Belegerfassung!K3227,"")</f>
        <v/>
      </c>
      <c r="I3219" s="49" t="str">
        <f>IFERROR(IF(H3219&lt;&gt;"",Belegerfassung!L3227*100,""),IF(OR(Belegerfassung!L3227="Leistung EU - Erlöse",Belegerfassung!L3227="Lieferungen EU-Erlöse",Belegerfassung!L3227="EUST",Belegerfassung!L3227="Bauleistungen 20%")=TRUE,"",MID(Belegerfassung!L3227,4,2)))</f>
        <v/>
      </c>
      <c r="J3219" s="6" t="str">
        <f>IF(A3219&lt;&gt;"",LEFT(Belegerfassung!D3227,40),"")</f>
        <v/>
      </c>
      <c r="K3219" t="str">
        <f>IF(A3219&lt;&gt;"",VLOOKUP(D3219,Abfrage!$F$2:$G$21,2,FALSE),"")</f>
        <v/>
      </c>
      <c r="L3219" s="6" t="str">
        <f>IF(Belegerfassung!H3227&lt;&gt;"",Belegerfassung!H3227,"")</f>
        <v/>
      </c>
      <c r="M3219" t="str">
        <f>IFERROR(IF(Belegerfassung!E3227&lt;&gt;"",VLOOKUP(Belegerfassung!E3227,Abfrage!$L$2:$M$15,2,),""),"")</f>
        <v/>
      </c>
      <c r="N3219" t="str">
        <f t="shared" si="151"/>
        <v/>
      </c>
      <c r="O3219" t="str">
        <f t="shared" si="152"/>
        <v/>
      </c>
      <c r="P3219" t="str">
        <f>IF(Belegerfassung!G3227&lt;&gt;"",CONCATENATE(Belegerfassung!G3227,".pdf"),"")</f>
        <v/>
      </c>
    </row>
    <row r="3220" spans="1:16">
      <c r="A3220" t="str">
        <f>IF(Belegerfassung!C3228&lt;&gt;"",0,"")</f>
        <v/>
      </c>
      <c r="B3220" t="str">
        <f>IFERROR(VLOOKUP(Belegerfassung!I3228,Konten!A:D,2,FALSE),"")</f>
        <v/>
      </c>
      <c r="C3220" t="str">
        <f>IF(A3220&lt;&gt;"",TEXT(Belegerfassung!C3228,"TT.MM.JJJJ"),"")</f>
        <v/>
      </c>
      <c r="D3220" t="str">
        <f>IFERROR(VLOOKUP(Belegerfassung!A3228,Abfrage!$E$2:$F$20,2,FALSE),"")</f>
        <v/>
      </c>
      <c r="E3220" t="str">
        <f>IF(A3220&lt;&gt;"",Belegerfassung!B3228,"")</f>
        <v/>
      </c>
      <c r="F3220" t="str">
        <f>IF(Belegerfassung!L3228="","",IF(Belegerfassung!L3228&lt;&gt;"",IF(Belegerfassung!L3228&lt;&gt;"",IF(Belegerfassung!J3228&lt;&gt;0,VLOOKUP(Belegerfassung!L3228,Abfrage!$A$2:$C$19,2,),VLOOKUP(Belegerfassung!L3228,Abfrage!$A$2:$C$19,3,)),"")))</f>
        <v/>
      </c>
      <c r="G3220" t="str">
        <f t="shared" si="150"/>
        <v/>
      </c>
      <c r="H3220" s="31" t="str">
        <f>IF(A3220&lt;&gt;"",-Belegerfassung!J3228+Belegerfassung!K3228,"")</f>
        <v/>
      </c>
      <c r="I3220" s="49" t="str">
        <f>IFERROR(IF(H3220&lt;&gt;"",Belegerfassung!L3228*100,""),IF(OR(Belegerfassung!L3228="Leistung EU - Erlöse",Belegerfassung!L3228="Lieferungen EU-Erlöse",Belegerfassung!L3228="EUST",Belegerfassung!L3228="Bauleistungen 20%")=TRUE,"",MID(Belegerfassung!L3228,4,2)))</f>
        <v/>
      </c>
      <c r="J3220" s="6" t="str">
        <f>IF(A3220&lt;&gt;"",LEFT(Belegerfassung!D3228,40),"")</f>
        <v/>
      </c>
      <c r="K3220" t="str">
        <f>IF(A3220&lt;&gt;"",VLOOKUP(D3220,Abfrage!$F$2:$G$21,2,FALSE),"")</f>
        <v/>
      </c>
      <c r="L3220" s="6" t="str">
        <f>IF(Belegerfassung!H3228&lt;&gt;"",Belegerfassung!H3228,"")</f>
        <v/>
      </c>
      <c r="M3220" t="str">
        <f>IFERROR(IF(Belegerfassung!E3228&lt;&gt;"",VLOOKUP(Belegerfassung!E3228,Abfrage!$L$2:$M$15,2,),""),"")</f>
        <v/>
      </c>
      <c r="N3220" t="str">
        <f t="shared" si="151"/>
        <v/>
      </c>
      <c r="O3220" t="str">
        <f t="shared" si="152"/>
        <v/>
      </c>
      <c r="P3220" t="str">
        <f>IF(Belegerfassung!G3228&lt;&gt;"",CONCATENATE(Belegerfassung!G3228,".pdf"),"")</f>
        <v/>
      </c>
    </row>
    <row r="3221" spans="1:16">
      <c r="A3221" t="str">
        <f>IF(Belegerfassung!C3229&lt;&gt;"",0,"")</f>
        <v/>
      </c>
      <c r="B3221" t="str">
        <f>IFERROR(VLOOKUP(Belegerfassung!I3229,Konten!A:D,2,FALSE),"")</f>
        <v/>
      </c>
      <c r="C3221" t="str">
        <f>IF(A3221&lt;&gt;"",TEXT(Belegerfassung!C3229,"TT.MM.JJJJ"),"")</f>
        <v/>
      </c>
      <c r="D3221" t="str">
        <f>IFERROR(VLOOKUP(Belegerfassung!A3229,Abfrage!$E$2:$F$20,2,FALSE),"")</f>
        <v/>
      </c>
      <c r="E3221" t="str">
        <f>IF(A3221&lt;&gt;"",Belegerfassung!B3229,"")</f>
        <v/>
      </c>
      <c r="F3221" t="str">
        <f>IF(Belegerfassung!L3229="","",IF(Belegerfassung!L3229&lt;&gt;"",IF(Belegerfassung!L3229&lt;&gt;"",IF(Belegerfassung!J3229&lt;&gt;0,VLOOKUP(Belegerfassung!L3229,Abfrage!$A$2:$C$19,2,),VLOOKUP(Belegerfassung!L3229,Abfrage!$A$2:$C$19,3,)),"")))</f>
        <v/>
      </c>
      <c r="G3221" t="str">
        <f t="shared" si="150"/>
        <v/>
      </c>
      <c r="H3221" s="31" t="str">
        <f>IF(A3221&lt;&gt;"",-Belegerfassung!J3229+Belegerfassung!K3229,"")</f>
        <v/>
      </c>
      <c r="I3221" s="49" t="str">
        <f>IFERROR(IF(H3221&lt;&gt;"",Belegerfassung!L3229*100,""),IF(OR(Belegerfassung!L3229="Leistung EU - Erlöse",Belegerfassung!L3229="Lieferungen EU-Erlöse",Belegerfassung!L3229="EUST",Belegerfassung!L3229="Bauleistungen 20%")=TRUE,"",MID(Belegerfassung!L3229,4,2)))</f>
        <v/>
      </c>
      <c r="J3221" s="6" t="str">
        <f>IF(A3221&lt;&gt;"",LEFT(Belegerfassung!D3229,40),"")</f>
        <v/>
      </c>
      <c r="K3221" t="str">
        <f>IF(A3221&lt;&gt;"",VLOOKUP(D3221,Abfrage!$F$2:$G$21,2,FALSE),"")</f>
        <v/>
      </c>
      <c r="L3221" s="6" t="str">
        <f>IF(Belegerfassung!H3229&lt;&gt;"",Belegerfassung!H3229,"")</f>
        <v/>
      </c>
      <c r="M3221" t="str">
        <f>IFERROR(IF(Belegerfassung!E3229&lt;&gt;"",VLOOKUP(Belegerfassung!E3229,Abfrage!$L$2:$M$15,2,),""),"")</f>
        <v/>
      </c>
      <c r="N3221" t="str">
        <f t="shared" si="151"/>
        <v/>
      </c>
      <c r="O3221" t="str">
        <f t="shared" si="152"/>
        <v/>
      </c>
      <c r="P3221" t="str">
        <f>IF(Belegerfassung!G3229&lt;&gt;"",CONCATENATE(Belegerfassung!G3229,".pdf"),"")</f>
        <v/>
      </c>
    </row>
    <row r="3222" spans="1:16">
      <c r="A3222" t="str">
        <f>IF(Belegerfassung!C3230&lt;&gt;"",0,"")</f>
        <v/>
      </c>
      <c r="B3222" t="str">
        <f>IFERROR(VLOOKUP(Belegerfassung!I3230,Konten!A:D,2,FALSE),"")</f>
        <v/>
      </c>
      <c r="C3222" t="str">
        <f>IF(A3222&lt;&gt;"",TEXT(Belegerfassung!C3230,"TT.MM.JJJJ"),"")</f>
        <v/>
      </c>
      <c r="D3222" t="str">
        <f>IFERROR(VLOOKUP(Belegerfassung!A3230,Abfrage!$E$2:$F$20,2,FALSE),"")</f>
        <v/>
      </c>
      <c r="E3222" t="str">
        <f>IF(A3222&lt;&gt;"",Belegerfassung!B3230,"")</f>
        <v/>
      </c>
      <c r="F3222" t="str">
        <f>IF(Belegerfassung!L3230="","",IF(Belegerfassung!L3230&lt;&gt;"",IF(Belegerfassung!L3230&lt;&gt;"",IF(Belegerfassung!J3230&lt;&gt;0,VLOOKUP(Belegerfassung!L3230,Abfrage!$A$2:$C$19,2,),VLOOKUP(Belegerfassung!L3230,Abfrage!$A$2:$C$19,3,)),"")))</f>
        <v/>
      </c>
      <c r="G3222" t="str">
        <f t="shared" si="150"/>
        <v/>
      </c>
      <c r="H3222" s="31" t="str">
        <f>IF(A3222&lt;&gt;"",-Belegerfassung!J3230+Belegerfassung!K3230,"")</f>
        <v/>
      </c>
      <c r="I3222" s="49" t="str">
        <f>IFERROR(IF(H3222&lt;&gt;"",Belegerfassung!L3230*100,""),IF(OR(Belegerfassung!L3230="Leistung EU - Erlöse",Belegerfassung!L3230="Lieferungen EU-Erlöse",Belegerfassung!L3230="EUST",Belegerfassung!L3230="Bauleistungen 20%")=TRUE,"",MID(Belegerfassung!L3230,4,2)))</f>
        <v/>
      </c>
      <c r="J3222" s="6" t="str">
        <f>IF(A3222&lt;&gt;"",LEFT(Belegerfassung!D3230,40),"")</f>
        <v/>
      </c>
      <c r="K3222" t="str">
        <f>IF(A3222&lt;&gt;"",VLOOKUP(D3222,Abfrage!$F$2:$G$21,2,FALSE),"")</f>
        <v/>
      </c>
      <c r="L3222" s="6" t="str">
        <f>IF(Belegerfassung!H3230&lt;&gt;"",Belegerfassung!H3230,"")</f>
        <v/>
      </c>
      <c r="M3222" t="str">
        <f>IFERROR(IF(Belegerfassung!E3230&lt;&gt;"",VLOOKUP(Belegerfassung!E3230,Abfrage!$L$2:$M$15,2,),""),"")</f>
        <v/>
      </c>
      <c r="N3222" t="str">
        <f t="shared" si="151"/>
        <v/>
      </c>
      <c r="O3222" t="str">
        <f t="shared" si="152"/>
        <v/>
      </c>
      <c r="P3222" t="str">
        <f>IF(Belegerfassung!G3230&lt;&gt;"",CONCATENATE(Belegerfassung!G3230,".pdf"),"")</f>
        <v/>
      </c>
    </row>
    <row r="3223" spans="1:16">
      <c r="A3223" t="str">
        <f>IF(Belegerfassung!C3231&lt;&gt;"",0,"")</f>
        <v/>
      </c>
      <c r="B3223" t="str">
        <f>IFERROR(VLOOKUP(Belegerfassung!I3231,Konten!A:D,2,FALSE),"")</f>
        <v/>
      </c>
      <c r="C3223" t="str">
        <f>IF(A3223&lt;&gt;"",TEXT(Belegerfassung!C3231,"TT.MM.JJJJ"),"")</f>
        <v/>
      </c>
      <c r="D3223" t="str">
        <f>IFERROR(VLOOKUP(Belegerfassung!A3231,Abfrage!$E$2:$F$20,2,FALSE),"")</f>
        <v/>
      </c>
      <c r="E3223" t="str">
        <f>IF(A3223&lt;&gt;"",Belegerfassung!B3231,"")</f>
        <v/>
      </c>
      <c r="F3223" t="str">
        <f>IF(Belegerfassung!L3231="","",IF(Belegerfassung!L3231&lt;&gt;"",IF(Belegerfassung!L3231&lt;&gt;"",IF(Belegerfassung!J3231&lt;&gt;0,VLOOKUP(Belegerfassung!L3231,Abfrage!$A$2:$C$19,2,),VLOOKUP(Belegerfassung!L3231,Abfrage!$A$2:$C$19,3,)),"")))</f>
        <v/>
      </c>
      <c r="G3223" t="str">
        <f t="shared" si="150"/>
        <v/>
      </c>
      <c r="H3223" s="31" t="str">
        <f>IF(A3223&lt;&gt;"",-Belegerfassung!J3231+Belegerfassung!K3231,"")</f>
        <v/>
      </c>
      <c r="I3223" s="49" t="str">
        <f>IFERROR(IF(H3223&lt;&gt;"",Belegerfassung!L3231*100,""),IF(OR(Belegerfassung!L3231="Leistung EU - Erlöse",Belegerfassung!L3231="Lieferungen EU-Erlöse",Belegerfassung!L3231="EUST",Belegerfassung!L3231="Bauleistungen 20%")=TRUE,"",MID(Belegerfassung!L3231,4,2)))</f>
        <v/>
      </c>
      <c r="J3223" s="6" t="str">
        <f>IF(A3223&lt;&gt;"",LEFT(Belegerfassung!D3231,40),"")</f>
        <v/>
      </c>
      <c r="K3223" t="str">
        <f>IF(A3223&lt;&gt;"",VLOOKUP(D3223,Abfrage!$F$2:$G$21,2,FALSE),"")</f>
        <v/>
      </c>
      <c r="L3223" s="6" t="str">
        <f>IF(Belegerfassung!H3231&lt;&gt;"",Belegerfassung!H3231,"")</f>
        <v/>
      </c>
      <c r="M3223" t="str">
        <f>IFERROR(IF(Belegerfassung!E3231&lt;&gt;"",VLOOKUP(Belegerfassung!E3231,Abfrage!$L$2:$M$15,2,),""),"")</f>
        <v/>
      </c>
      <c r="N3223" t="str">
        <f t="shared" si="151"/>
        <v/>
      </c>
      <c r="O3223" t="str">
        <f t="shared" si="152"/>
        <v/>
      </c>
      <c r="P3223" t="str">
        <f>IF(Belegerfassung!G3231&lt;&gt;"",CONCATENATE(Belegerfassung!G3231,".pdf"),"")</f>
        <v/>
      </c>
    </row>
    <row r="3224" spans="1:16">
      <c r="A3224" t="str">
        <f>IF(Belegerfassung!C3232&lt;&gt;"",0,"")</f>
        <v/>
      </c>
      <c r="B3224" t="str">
        <f>IFERROR(VLOOKUP(Belegerfassung!I3232,Konten!A:D,2,FALSE),"")</f>
        <v/>
      </c>
      <c r="C3224" t="str">
        <f>IF(A3224&lt;&gt;"",TEXT(Belegerfassung!C3232,"TT.MM.JJJJ"),"")</f>
        <v/>
      </c>
      <c r="D3224" t="str">
        <f>IFERROR(VLOOKUP(Belegerfassung!A3232,Abfrage!$E$2:$F$20,2,FALSE),"")</f>
        <v/>
      </c>
      <c r="E3224" t="str">
        <f>IF(A3224&lt;&gt;"",Belegerfassung!B3232,"")</f>
        <v/>
      </c>
      <c r="F3224" t="str">
        <f>IF(Belegerfassung!L3232="","",IF(Belegerfassung!L3232&lt;&gt;"",IF(Belegerfassung!L3232&lt;&gt;"",IF(Belegerfassung!J3232&lt;&gt;0,VLOOKUP(Belegerfassung!L3232,Abfrage!$A$2:$C$19,2,),VLOOKUP(Belegerfassung!L3232,Abfrage!$A$2:$C$19,3,)),"")))</f>
        <v/>
      </c>
      <c r="G3224" t="str">
        <f t="shared" si="150"/>
        <v/>
      </c>
      <c r="H3224" s="31" t="str">
        <f>IF(A3224&lt;&gt;"",-Belegerfassung!J3232+Belegerfassung!K3232,"")</f>
        <v/>
      </c>
      <c r="I3224" s="49" t="str">
        <f>IFERROR(IF(H3224&lt;&gt;"",Belegerfassung!L3232*100,""),IF(OR(Belegerfassung!L3232="Leistung EU - Erlöse",Belegerfassung!L3232="Lieferungen EU-Erlöse",Belegerfassung!L3232="EUST",Belegerfassung!L3232="Bauleistungen 20%")=TRUE,"",MID(Belegerfassung!L3232,4,2)))</f>
        <v/>
      </c>
      <c r="J3224" s="6" t="str">
        <f>IF(A3224&lt;&gt;"",LEFT(Belegerfassung!D3232,40),"")</f>
        <v/>
      </c>
      <c r="K3224" t="str">
        <f>IF(A3224&lt;&gt;"",VLOOKUP(D3224,Abfrage!$F$2:$G$21,2,FALSE),"")</f>
        <v/>
      </c>
      <c r="L3224" s="6" t="str">
        <f>IF(Belegerfassung!H3232&lt;&gt;"",Belegerfassung!H3232,"")</f>
        <v/>
      </c>
      <c r="M3224" t="str">
        <f>IFERROR(IF(Belegerfassung!E3232&lt;&gt;"",VLOOKUP(Belegerfassung!E3232,Abfrage!$L$2:$M$15,2,),""),"")</f>
        <v/>
      </c>
      <c r="N3224" t="str">
        <f t="shared" si="151"/>
        <v/>
      </c>
      <c r="O3224" t="str">
        <f t="shared" si="152"/>
        <v/>
      </c>
      <c r="P3224" t="str">
        <f>IF(Belegerfassung!G3232&lt;&gt;"",CONCATENATE(Belegerfassung!G3232,".pdf"),"")</f>
        <v/>
      </c>
    </row>
    <row r="3225" spans="1:16">
      <c r="A3225" t="str">
        <f>IF(Belegerfassung!C3233&lt;&gt;"",0,"")</f>
        <v/>
      </c>
      <c r="B3225" t="str">
        <f>IFERROR(VLOOKUP(Belegerfassung!I3233,Konten!A:D,2,FALSE),"")</f>
        <v/>
      </c>
      <c r="C3225" t="str">
        <f>IF(A3225&lt;&gt;"",TEXT(Belegerfassung!C3233,"TT.MM.JJJJ"),"")</f>
        <v/>
      </c>
      <c r="D3225" t="str">
        <f>IFERROR(VLOOKUP(Belegerfassung!A3233,Abfrage!$E$2:$F$20,2,FALSE),"")</f>
        <v/>
      </c>
      <c r="E3225" t="str">
        <f>IF(A3225&lt;&gt;"",Belegerfassung!B3233,"")</f>
        <v/>
      </c>
      <c r="F3225" t="str">
        <f>IF(Belegerfassung!L3233="","",IF(Belegerfassung!L3233&lt;&gt;"",IF(Belegerfassung!L3233&lt;&gt;"",IF(Belegerfassung!J3233&lt;&gt;0,VLOOKUP(Belegerfassung!L3233,Abfrage!$A$2:$C$19,2,),VLOOKUP(Belegerfassung!L3233,Abfrage!$A$2:$C$19,3,)),"")))</f>
        <v/>
      </c>
      <c r="G3225" t="str">
        <f t="shared" si="150"/>
        <v/>
      </c>
      <c r="H3225" s="31" t="str">
        <f>IF(A3225&lt;&gt;"",-Belegerfassung!J3233+Belegerfassung!K3233,"")</f>
        <v/>
      </c>
      <c r="I3225" s="49" t="str">
        <f>IFERROR(IF(H3225&lt;&gt;"",Belegerfassung!L3233*100,""),IF(OR(Belegerfassung!L3233="Leistung EU - Erlöse",Belegerfassung!L3233="Lieferungen EU-Erlöse",Belegerfassung!L3233="EUST",Belegerfassung!L3233="Bauleistungen 20%")=TRUE,"",MID(Belegerfassung!L3233,4,2)))</f>
        <v/>
      </c>
      <c r="J3225" s="6" t="str">
        <f>IF(A3225&lt;&gt;"",LEFT(Belegerfassung!D3233,40),"")</f>
        <v/>
      </c>
      <c r="K3225" t="str">
        <f>IF(A3225&lt;&gt;"",VLOOKUP(D3225,Abfrage!$F$2:$G$21,2,FALSE),"")</f>
        <v/>
      </c>
      <c r="L3225" s="6" t="str">
        <f>IF(Belegerfassung!H3233&lt;&gt;"",Belegerfassung!H3233,"")</f>
        <v/>
      </c>
      <c r="M3225" t="str">
        <f>IFERROR(IF(Belegerfassung!E3233&lt;&gt;"",VLOOKUP(Belegerfassung!E3233,Abfrage!$L$2:$M$15,2,),""),"")</f>
        <v/>
      </c>
      <c r="N3225" t="str">
        <f t="shared" si="151"/>
        <v/>
      </c>
      <c r="O3225" t="str">
        <f t="shared" si="152"/>
        <v/>
      </c>
      <c r="P3225" t="str">
        <f>IF(Belegerfassung!G3233&lt;&gt;"",CONCATENATE(Belegerfassung!G3233,".pdf"),"")</f>
        <v/>
      </c>
    </row>
    <row r="3226" spans="1:16">
      <c r="A3226" t="str">
        <f>IF(Belegerfassung!C3234&lt;&gt;"",0,"")</f>
        <v/>
      </c>
      <c r="B3226" t="str">
        <f>IFERROR(VLOOKUP(Belegerfassung!I3234,Konten!A:D,2,FALSE),"")</f>
        <v/>
      </c>
      <c r="C3226" t="str">
        <f>IF(A3226&lt;&gt;"",TEXT(Belegerfassung!C3234,"TT.MM.JJJJ"),"")</f>
        <v/>
      </c>
      <c r="D3226" t="str">
        <f>IFERROR(VLOOKUP(Belegerfassung!A3234,Abfrage!$E$2:$F$20,2,FALSE),"")</f>
        <v/>
      </c>
      <c r="E3226" t="str">
        <f>IF(A3226&lt;&gt;"",Belegerfassung!B3234,"")</f>
        <v/>
      </c>
      <c r="F3226" t="str">
        <f>IF(Belegerfassung!L3234="","",IF(Belegerfassung!L3234&lt;&gt;"",IF(Belegerfassung!L3234&lt;&gt;"",IF(Belegerfassung!J3234&lt;&gt;0,VLOOKUP(Belegerfassung!L3234,Abfrage!$A$2:$C$19,2,),VLOOKUP(Belegerfassung!L3234,Abfrage!$A$2:$C$19,3,)),"")))</f>
        <v/>
      </c>
      <c r="G3226" t="str">
        <f t="shared" si="150"/>
        <v/>
      </c>
      <c r="H3226" s="31" t="str">
        <f>IF(A3226&lt;&gt;"",-Belegerfassung!J3234+Belegerfassung!K3234,"")</f>
        <v/>
      </c>
      <c r="I3226" s="49" t="str">
        <f>IFERROR(IF(H3226&lt;&gt;"",Belegerfassung!L3234*100,""),IF(OR(Belegerfassung!L3234="Leistung EU - Erlöse",Belegerfassung!L3234="Lieferungen EU-Erlöse",Belegerfassung!L3234="EUST",Belegerfassung!L3234="Bauleistungen 20%")=TRUE,"",MID(Belegerfassung!L3234,4,2)))</f>
        <v/>
      </c>
      <c r="J3226" s="6" t="str">
        <f>IF(A3226&lt;&gt;"",LEFT(Belegerfassung!D3234,40),"")</f>
        <v/>
      </c>
      <c r="K3226" t="str">
        <f>IF(A3226&lt;&gt;"",VLOOKUP(D3226,Abfrage!$F$2:$G$21,2,FALSE),"")</f>
        <v/>
      </c>
      <c r="L3226" s="6" t="str">
        <f>IF(Belegerfassung!H3234&lt;&gt;"",Belegerfassung!H3234,"")</f>
        <v/>
      </c>
      <c r="M3226" t="str">
        <f>IFERROR(IF(Belegerfassung!E3234&lt;&gt;"",VLOOKUP(Belegerfassung!E3234,Abfrage!$L$2:$M$15,2,),""),"")</f>
        <v/>
      </c>
      <c r="N3226" t="str">
        <f t="shared" si="151"/>
        <v/>
      </c>
      <c r="O3226" t="str">
        <f t="shared" si="152"/>
        <v/>
      </c>
      <c r="P3226" t="str">
        <f>IF(Belegerfassung!G3234&lt;&gt;"",CONCATENATE(Belegerfassung!G3234,".pdf"),"")</f>
        <v/>
      </c>
    </row>
    <row r="3227" spans="1:16">
      <c r="A3227" t="str">
        <f>IF(Belegerfassung!C3235&lt;&gt;"",0,"")</f>
        <v/>
      </c>
      <c r="B3227" t="str">
        <f>IFERROR(VLOOKUP(Belegerfassung!I3235,Konten!A:D,2,FALSE),"")</f>
        <v/>
      </c>
      <c r="C3227" t="str">
        <f>IF(A3227&lt;&gt;"",TEXT(Belegerfassung!C3235,"TT.MM.JJJJ"),"")</f>
        <v/>
      </c>
      <c r="D3227" t="str">
        <f>IFERROR(VLOOKUP(Belegerfassung!A3235,Abfrage!$E$2:$F$20,2,FALSE),"")</f>
        <v/>
      </c>
      <c r="E3227" t="str">
        <f>IF(A3227&lt;&gt;"",Belegerfassung!B3235,"")</f>
        <v/>
      </c>
      <c r="F3227" t="str">
        <f>IF(Belegerfassung!L3235="","",IF(Belegerfassung!L3235&lt;&gt;"",IF(Belegerfassung!L3235&lt;&gt;"",IF(Belegerfassung!J3235&lt;&gt;0,VLOOKUP(Belegerfassung!L3235,Abfrage!$A$2:$C$19,2,),VLOOKUP(Belegerfassung!L3235,Abfrage!$A$2:$C$19,3,)),"")))</f>
        <v/>
      </c>
      <c r="G3227" t="str">
        <f t="shared" si="150"/>
        <v/>
      </c>
      <c r="H3227" s="31" t="str">
        <f>IF(A3227&lt;&gt;"",-Belegerfassung!J3235+Belegerfassung!K3235,"")</f>
        <v/>
      </c>
      <c r="I3227" s="49" t="str">
        <f>IFERROR(IF(H3227&lt;&gt;"",Belegerfassung!L3235*100,""),IF(OR(Belegerfassung!L3235="Leistung EU - Erlöse",Belegerfassung!L3235="Lieferungen EU-Erlöse",Belegerfassung!L3235="EUST",Belegerfassung!L3235="Bauleistungen 20%")=TRUE,"",MID(Belegerfassung!L3235,4,2)))</f>
        <v/>
      </c>
      <c r="J3227" s="6" t="str">
        <f>IF(A3227&lt;&gt;"",LEFT(Belegerfassung!D3235,40),"")</f>
        <v/>
      </c>
      <c r="K3227" t="str">
        <f>IF(A3227&lt;&gt;"",VLOOKUP(D3227,Abfrage!$F$2:$G$21,2,FALSE),"")</f>
        <v/>
      </c>
      <c r="L3227" s="6" t="str">
        <f>IF(Belegerfassung!H3235&lt;&gt;"",Belegerfassung!H3235,"")</f>
        <v/>
      </c>
      <c r="M3227" t="str">
        <f>IFERROR(IF(Belegerfassung!E3235&lt;&gt;"",VLOOKUP(Belegerfassung!E3235,Abfrage!$L$2:$M$15,2,),""),"")</f>
        <v/>
      </c>
      <c r="N3227" t="str">
        <f t="shared" si="151"/>
        <v/>
      </c>
      <c r="O3227" t="str">
        <f t="shared" si="152"/>
        <v/>
      </c>
      <c r="P3227" t="str">
        <f>IF(Belegerfassung!G3235&lt;&gt;"",CONCATENATE(Belegerfassung!G3235,".pdf"),"")</f>
        <v/>
      </c>
    </row>
    <row r="3228" spans="1:16">
      <c r="A3228" t="str">
        <f>IF(Belegerfassung!C3236&lt;&gt;"",0,"")</f>
        <v/>
      </c>
      <c r="B3228" t="str">
        <f>IFERROR(VLOOKUP(Belegerfassung!I3236,Konten!A:D,2,FALSE),"")</f>
        <v/>
      </c>
      <c r="C3228" t="str">
        <f>IF(A3228&lt;&gt;"",TEXT(Belegerfassung!C3236,"TT.MM.JJJJ"),"")</f>
        <v/>
      </c>
      <c r="D3228" t="str">
        <f>IFERROR(VLOOKUP(Belegerfassung!A3236,Abfrage!$E$2:$F$20,2,FALSE),"")</f>
        <v/>
      </c>
      <c r="E3228" t="str">
        <f>IF(A3228&lt;&gt;"",Belegerfassung!B3236,"")</f>
        <v/>
      </c>
      <c r="F3228" t="str">
        <f>IF(Belegerfassung!L3236="","",IF(Belegerfassung!L3236&lt;&gt;"",IF(Belegerfassung!L3236&lt;&gt;"",IF(Belegerfassung!J3236&lt;&gt;0,VLOOKUP(Belegerfassung!L3236,Abfrage!$A$2:$C$19,2,),VLOOKUP(Belegerfassung!L3236,Abfrage!$A$2:$C$19,3,)),"")))</f>
        <v/>
      </c>
      <c r="G3228" t="str">
        <f t="shared" si="150"/>
        <v/>
      </c>
      <c r="H3228" s="31" t="str">
        <f>IF(A3228&lt;&gt;"",-Belegerfassung!J3236+Belegerfassung!K3236,"")</f>
        <v/>
      </c>
      <c r="I3228" s="49" t="str">
        <f>IFERROR(IF(H3228&lt;&gt;"",Belegerfassung!L3236*100,""),IF(OR(Belegerfassung!L3236="Leistung EU - Erlöse",Belegerfassung!L3236="Lieferungen EU-Erlöse",Belegerfassung!L3236="EUST",Belegerfassung!L3236="Bauleistungen 20%")=TRUE,"",MID(Belegerfassung!L3236,4,2)))</f>
        <v/>
      </c>
      <c r="J3228" s="6" t="str">
        <f>IF(A3228&lt;&gt;"",LEFT(Belegerfassung!D3236,40),"")</f>
        <v/>
      </c>
      <c r="K3228" t="str">
        <f>IF(A3228&lt;&gt;"",VLOOKUP(D3228,Abfrage!$F$2:$G$21,2,FALSE),"")</f>
        <v/>
      </c>
      <c r="L3228" s="6" t="str">
        <f>IF(Belegerfassung!H3236&lt;&gt;"",Belegerfassung!H3236,"")</f>
        <v/>
      </c>
      <c r="M3228" t="str">
        <f>IFERROR(IF(Belegerfassung!E3236&lt;&gt;"",VLOOKUP(Belegerfassung!E3236,Abfrage!$L$2:$M$15,2,),""),"")</f>
        <v/>
      </c>
      <c r="N3228" t="str">
        <f t="shared" si="151"/>
        <v/>
      </c>
      <c r="O3228" t="str">
        <f t="shared" si="152"/>
        <v/>
      </c>
      <c r="P3228" t="str">
        <f>IF(Belegerfassung!G3236&lt;&gt;"",CONCATENATE(Belegerfassung!G3236,".pdf"),"")</f>
        <v/>
      </c>
    </row>
    <row r="3229" spans="1:16">
      <c r="A3229" t="str">
        <f>IF(Belegerfassung!C3237&lt;&gt;"",0,"")</f>
        <v/>
      </c>
      <c r="B3229" t="str">
        <f>IFERROR(VLOOKUP(Belegerfassung!I3237,Konten!A:D,2,FALSE),"")</f>
        <v/>
      </c>
      <c r="C3229" t="str">
        <f>IF(A3229&lt;&gt;"",TEXT(Belegerfassung!C3237,"TT.MM.JJJJ"),"")</f>
        <v/>
      </c>
      <c r="D3229" t="str">
        <f>IFERROR(VLOOKUP(Belegerfassung!A3237,Abfrage!$E$2:$F$20,2,FALSE),"")</f>
        <v/>
      </c>
      <c r="E3229" t="str">
        <f>IF(A3229&lt;&gt;"",Belegerfassung!B3237,"")</f>
        <v/>
      </c>
      <c r="F3229" t="str">
        <f>IF(Belegerfassung!L3237="","",IF(Belegerfassung!L3237&lt;&gt;"",IF(Belegerfassung!L3237&lt;&gt;"",IF(Belegerfassung!J3237&lt;&gt;0,VLOOKUP(Belegerfassung!L3237,Abfrage!$A$2:$C$19,2,),VLOOKUP(Belegerfassung!L3237,Abfrage!$A$2:$C$19,3,)),"")))</f>
        <v/>
      </c>
      <c r="G3229" t="str">
        <f t="shared" si="150"/>
        <v/>
      </c>
      <c r="H3229" s="31" t="str">
        <f>IF(A3229&lt;&gt;"",-Belegerfassung!J3237+Belegerfassung!K3237,"")</f>
        <v/>
      </c>
      <c r="I3229" s="49" t="str">
        <f>IFERROR(IF(H3229&lt;&gt;"",Belegerfassung!L3237*100,""),IF(OR(Belegerfassung!L3237="Leistung EU - Erlöse",Belegerfassung!L3237="Lieferungen EU-Erlöse",Belegerfassung!L3237="EUST",Belegerfassung!L3237="Bauleistungen 20%")=TRUE,"",MID(Belegerfassung!L3237,4,2)))</f>
        <v/>
      </c>
      <c r="J3229" s="6" t="str">
        <f>IF(A3229&lt;&gt;"",LEFT(Belegerfassung!D3237,40),"")</f>
        <v/>
      </c>
      <c r="K3229" t="str">
        <f>IF(A3229&lt;&gt;"",VLOOKUP(D3229,Abfrage!$F$2:$G$21,2,FALSE),"")</f>
        <v/>
      </c>
      <c r="L3229" s="6" t="str">
        <f>IF(Belegerfassung!H3237&lt;&gt;"",Belegerfassung!H3237,"")</f>
        <v/>
      </c>
      <c r="M3229" t="str">
        <f>IFERROR(IF(Belegerfassung!E3237&lt;&gt;"",VLOOKUP(Belegerfassung!E3237,Abfrage!$L$2:$M$15,2,),""),"")</f>
        <v/>
      </c>
      <c r="N3229" t="str">
        <f t="shared" si="151"/>
        <v/>
      </c>
      <c r="O3229" t="str">
        <f t="shared" si="152"/>
        <v/>
      </c>
      <c r="P3229" t="str">
        <f>IF(Belegerfassung!G3237&lt;&gt;"",CONCATENATE(Belegerfassung!G3237,".pdf"),"")</f>
        <v/>
      </c>
    </row>
    <row r="3230" spans="1:16">
      <c r="A3230" t="str">
        <f>IF(Belegerfassung!C3238&lt;&gt;"",0,"")</f>
        <v/>
      </c>
      <c r="B3230" t="str">
        <f>IFERROR(VLOOKUP(Belegerfassung!I3238,Konten!A:D,2,FALSE),"")</f>
        <v/>
      </c>
      <c r="C3230" t="str">
        <f>IF(A3230&lt;&gt;"",TEXT(Belegerfassung!C3238,"TT.MM.JJJJ"),"")</f>
        <v/>
      </c>
      <c r="D3230" t="str">
        <f>IFERROR(VLOOKUP(Belegerfassung!A3238,Abfrage!$E$2:$F$20,2,FALSE),"")</f>
        <v/>
      </c>
      <c r="E3230" t="str">
        <f>IF(A3230&lt;&gt;"",Belegerfassung!B3238,"")</f>
        <v/>
      </c>
      <c r="F3230" t="str">
        <f>IF(Belegerfassung!L3238="","",IF(Belegerfassung!L3238&lt;&gt;"",IF(Belegerfassung!L3238&lt;&gt;"",IF(Belegerfassung!J3238&lt;&gt;0,VLOOKUP(Belegerfassung!L3238,Abfrage!$A$2:$C$19,2,),VLOOKUP(Belegerfassung!L3238,Abfrage!$A$2:$C$19,3,)),"")))</f>
        <v/>
      </c>
      <c r="G3230" t="str">
        <f t="shared" si="150"/>
        <v/>
      </c>
      <c r="H3230" s="31" t="str">
        <f>IF(A3230&lt;&gt;"",-Belegerfassung!J3238+Belegerfassung!K3238,"")</f>
        <v/>
      </c>
      <c r="I3230" s="49" t="str">
        <f>IFERROR(IF(H3230&lt;&gt;"",Belegerfassung!L3238*100,""),IF(OR(Belegerfassung!L3238="Leistung EU - Erlöse",Belegerfassung!L3238="Lieferungen EU-Erlöse",Belegerfassung!L3238="EUST",Belegerfassung!L3238="Bauleistungen 20%")=TRUE,"",MID(Belegerfassung!L3238,4,2)))</f>
        <v/>
      </c>
      <c r="J3230" s="6" t="str">
        <f>IF(A3230&lt;&gt;"",LEFT(Belegerfassung!D3238,40),"")</f>
        <v/>
      </c>
      <c r="K3230" t="str">
        <f>IF(A3230&lt;&gt;"",VLOOKUP(D3230,Abfrage!$F$2:$G$21,2,FALSE),"")</f>
        <v/>
      </c>
      <c r="L3230" s="6" t="str">
        <f>IF(Belegerfassung!H3238&lt;&gt;"",Belegerfassung!H3238,"")</f>
        <v/>
      </c>
      <c r="M3230" t="str">
        <f>IFERROR(IF(Belegerfassung!E3238&lt;&gt;"",VLOOKUP(Belegerfassung!E3238,Abfrage!$L$2:$M$15,2,),""),"")</f>
        <v/>
      </c>
      <c r="N3230" t="str">
        <f t="shared" si="151"/>
        <v/>
      </c>
      <c r="O3230" t="str">
        <f t="shared" si="152"/>
        <v/>
      </c>
      <c r="P3230" t="str">
        <f>IF(Belegerfassung!G3238&lt;&gt;"",CONCATENATE(Belegerfassung!G3238,".pdf"),"")</f>
        <v/>
      </c>
    </row>
    <row r="3231" spans="1:16">
      <c r="A3231" t="str">
        <f>IF(Belegerfassung!C3239&lt;&gt;"",0,"")</f>
        <v/>
      </c>
      <c r="B3231" t="str">
        <f>IFERROR(VLOOKUP(Belegerfassung!I3239,Konten!A:D,2,FALSE),"")</f>
        <v/>
      </c>
      <c r="C3231" t="str">
        <f>IF(A3231&lt;&gt;"",TEXT(Belegerfassung!C3239,"TT.MM.JJJJ"),"")</f>
        <v/>
      </c>
      <c r="D3231" t="str">
        <f>IFERROR(VLOOKUP(Belegerfassung!A3239,Abfrage!$E$2:$F$20,2,FALSE),"")</f>
        <v/>
      </c>
      <c r="E3231" t="str">
        <f>IF(A3231&lt;&gt;"",Belegerfassung!B3239,"")</f>
        <v/>
      </c>
      <c r="F3231" t="str">
        <f>IF(Belegerfassung!L3239="","",IF(Belegerfassung!L3239&lt;&gt;"",IF(Belegerfassung!L3239&lt;&gt;"",IF(Belegerfassung!J3239&lt;&gt;0,VLOOKUP(Belegerfassung!L3239,Abfrage!$A$2:$C$19,2,),VLOOKUP(Belegerfassung!L3239,Abfrage!$A$2:$C$19,3,)),"")))</f>
        <v/>
      </c>
      <c r="G3231" t="str">
        <f t="shared" si="150"/>
        <v/>
      </c>
      <c r="H3231" s="31" t="str">
        <f>IF(A3231&lt;&gt;"",-Belegerfassung!J3239+Belegerfassung!K3239,"")</f>
        <v/>
      </c>
      <c r="I3231" s="49" t="str">
        <f>IFERROR(IF(H3231&lt;&gt;"",Belegerfassung!L3239*100,""),IF(OR(Belegerfassung!L3239="Leistung EU - Erlöse",Belegerfassung!L3239="Lieferungen EU-Erlöse",Belegerfassung!L3239="EUST",Belegerfassung!L3239="Bauleistungen 20%")=TRUE,"",MID(Belegerfassung!L3239,4,2)))</f>
        <v/>
      </c>
      <c r="J3231" s="6" t="str">
        <f>IF(A3231&lt;&gt;"",LEFT(Belegerfassung!D3239,40),"")</f>
        <v/>
      </c>
      <c r="K3231" t="str">
        <f>IF(A3231&lt;&gt;"",VLOOKUP(D3231,Abfrage!$F$2:$G$21,2,FALSE),"")</f>
        <v/>
      </c>
      <c r="L3231" s="6" t="str">
        <f>IF(Belegerfassung!H3239&lt;&gt;"",Belegerfassung!H3239,"")</f>
        <v/>
      </c>
      <c r="M3231" t="str">
        <f>IFERROR(IF(Belegerfassung!E3239&lt;&gt;"",VLOOKUP(Belegerfassung!E3239,Abfrage!$L$2:$M$15,2,),""),"")</f>
        <v/>
      </c>
      <c r="N3231" t="str">
        <f t="shared" si="151"/>
        <v/>
      </c>
      <c r="O3231" t="str">
        <f t="shared" si="152"/>
        <v/>
      </c>
      <c r="P3231" t="str">
        <f>IF(Belegerfassung!G3239&lt;&gt;"",CONCATENATE(Belegerfassung!G3239,".pdf"),"")</f>
        <v/>
      </c>
    </row>
    <row r="3232" spans="1:16">
      <c r="A3232" t="str">
        <f>IF(Belegerfassung!C3240&lt;&gt;"",0,"")</f>
        <v/>
      </c>
      <c r="B3232" t="str">
        <f>IFERROR(VLOOKUP(Belegerfassung!I3240,Konten!A:D,2,FALSE),"")</f>
        <v/>
      </c>
      <c r="C3232" t="str">
        <f>IF(A3232&lt;&gt;"",TEXT(Belegerfassung!C3240,"TT.MM.JJJJ"),"")</f>
        <v/>
      </c>
      <c r="D3232" t="str">
        <f>IFERROR(VLOOKUP(Belegerfassung!A3240,Abfrage!$E$2:$F$20,2,FALSE),"")</f>
        <v/>
      </c>
      <c r="E3232" t="str">
        <f>IF(A3232&lt;&gt;"",Belegerfassung!B3240,"")</f>
        <v/>
      </c>
      <c r="F3232" t="str">
        <f>IF(Belegerfassung!L3240="","",IF(Belegerfassung!L3240&lt;&gt;"",IF(Belegerfassung!L3240&lt;&gt;"",IF(Belegerfassung!J3240&lt;&gt;0,VLOOKUP(Belegerfassung!L3240,Abfrage!$A$2:$C$19,2,),VLOOKUP(Belegerfassung!L3240,Abfrage!$A$2:$C$19,3,)),"")))</f>
        <v/>
      </c>
      <c r="G3232" t="str">
        <f t="shared" si="150"/>
        <v/>
      </c>
      <c r="H3232" s="31" t="str">
        <f>IF(A3232&lt;&gt;"",-Belegerfassung!J3240+Belegerfassung!K3240,"")</f>
        <v/>
      </c>
      <c r="I3232" s="49" t="str">
        <f>IFERROR(IF(H3232&lt;&gt;"",Belegerfassung!L3240*100,""),IF(OR(Belegerfassung!L3240="Leistung EU - Erlöse",Belegerfassung!L3240="Lieferungen EU-Erlöse",Belegerfassung!L3240="EUST",Belegerfassung!L3240="Bauleistungen 20%")=TRUE,"",MID(Belegerfassung!L3240,4,2)))</f>
        <v/>
      </c>
      <c r="J3232" s="6" t="str">
        <f>IF(A3232&lt;&gt;"",LEFT(Belegerfassung!D3240,40),"")</f>
        <v/>
      </c>
      <c r="K3232" t="str">
        <f>IF(A3232&lt;&gt;"",VLOOKUP(D3232,Abfrage!$F$2:$G$21,2,FALSE),"")</f>
        <v/>
      </c>
      <c r="L3232" s="6" t="str">
        <f>IF(Belegerfassung!H3240&lt;&gt;"",Belegerfassung!H3240,"")</f>
        <v/>
      </c>
      <c r="M3232" t="str">
        <f>IFERROR(IF(Belegerfassung!E3240&lt;&gt;"",VLOOKUP(Belegerfassung!E3240,Abfrage!$L$2:$M$15,2,),""),"")</f>
        <v/>
      </c>
      <c r="N3232" t="str">
        <f t="shared" si="151"/>
        <v/>
      </c>
      <c r="O3232" t="str">
        <f t="shared" si="152"/>
        <v/>
      </c>
      <c r="P3232" t="str">
        <f>IF(Belegerfassung!G3240&lt;&gt;"",CONCATENATE(Belegerfassung!G3240,".pdf"),"")</f>
        <v/>
      </c>
    </row>
    <row r="3233" spans="1:16">
      <c r="A3233" t="str">
        <f>IF(Belegerfassung!C3241&lt;&gt;"",0,"")</f>
        <v/>
      </c>
      <c r="B3233" t="str">
        <f>IFERROR(VLOOKUP(Belegerfassung!I3241,Konten!A:D,2,FALSE),"")</f>
        <v/>
      </c>
      <c r="C3233" t="str">
        <f>IF(A3233&lt;&gt;"",TEXT(Belegerfassung!C3241,"TT.MM.JJJJ"),"")</f>
        <v/>
      </c>
      <c r="D3233" t="str">
        <f>IFERROR(VLOOKUP(Belegerfassung!A3241,Abfrage!$E$2:$F$20,2,FALSE),"")</f>
        <v/>
      </c>
      <c r="E3233" t="str">
        <f>IF(A3233&lt;&gt;"",Belegerfassung!B3241,"")</f>
        <v/>
      </c>
      <c r="F3233" t="str">
        <f>IF(Belegerfassung!L3241="","",IF(Belegerfassung!L3241&lt;&gt;"",IF(Belegerfassung!L3241&lt;&gt;"",IF(Belegerfassung!J3241&lt;&gt;0,VLOOKUP(Belegerfassung!L3241,Abfrage!$A$2:$C$19,2,),VLOOKUP(Belegerfassung!L3241,Abfrage!$A$2:$C$19,3,)),"")))</f>
        <v/>
      </c>
      <c r="G3233" t="str">
        <f t="shared" si="150"/>
        <v/>
      </c>
      <c r="H3233" s="31" t="str">
        <f>IF(A3233&lt;&gt;"",-Belegerfassung!J3241+Belegerfassung!K3241,"")</f>
        <v/>
      </c>
      <c r="I3233" s="49" t="str">
        <f>IFERROR(IF(H3233&lt;&gt;"",Belegerfassung!L3241*100,""),IF(OR(Belegerfassung!L3241="Leistung EU - Erlöse",Belegerfassung!L3241="Lieferungen EU-Erlöse",Belegerfassung!L3241="EUST",Belegerfassung!L3241="Bauleistungen 20%")=TRUE,"",MID(Belegerfassung!L3241,4,2)))</f>
        <v/>
      </c>
      <c r="J3233" s="6" t="str">
        <f>IF(A3233&lt;&gt;"",LEFT(Belegerfassung!D3241,40),"")</f>
        <v/>
      </c>
      <c r="K3233" t="str">
        <f>IF(A3233&lt;&gt;"",VLOOKUP(D3233,Abfrage!$F$2:$G$21,2,FALSE),"")</f>
        <v/>
      </c>
      <c r="L3233" s="6" t="str">
        <f>IF(Belegerfassung!H3241&lt;&gt;"",Belegerfassung!H3241,"")</f>
        <v/>
      </c>
      <c r="M3233" t="str">
        <f>IFERROR(IF(Belegerfassung!E3241&lt;&gt;"",VLOOKUP(Belegerfassung!E3241,Abfrage!$L$2:$M$15,2,),""),"")</f>
        <v/>
      </c>
      <c r="N3233" t="str">
        <f t="shared" si="151"/>
        <v/>
      </c>
      <c r="O3233" t="str">
        <f t="shared" si="152"/>
        <v/>
      </c>
      <c r="P3233" t="str">
        <f>IF(Belegerfassung!G3241&lt;&gt;"",CONCATENATE(Belegerfassung!G3241,".pdf"),"")</f>
        <v/>
      </c>
    </row>
    <row r="3234" spans="1:16">
      <c r="A3234" t="str">
        <f>IF(Belegerfassung!C3242&lt;&gt;"",0,"")</f>
        <v/>
      </c>
      <c r="B3234" t="str">
        <f>IFERROR(VLOOKUP(Belegerfassung!I3242,Konten!A:D,2,FALSE),"")</f>
        <v/>
      </c>
      <c r="C3234" t="str">
        <f>IF(A3234&lt;&gt;"",TEXT(Belegerfassung!C3242,"TT.MM.JJJJ"),"")</f>
        <v/>
      </c>
      <c r="D3234" t="str">
        <f>IFERROR(VLOOKUP(Belegerfassung!A3242,Abfrage!$E$2:$F$20,2,FALSE),"")</f>
        <v/>
      </c>
      <c r="E3234" t="str">
        <f>IF(A3234&lt;&gt;"",Belegerfassung!B3242,"")</f>
        <v/>
      </c>
      <c r="F3234" t="str">
        <f>IF(Belegerfassung!L3242="","",IF(Belegerfassung!L3242&lt;&gt;"",IF(Belegerfassung!L3242&lt;&gt;"",IF(Belegerfassung!J3242&lt;&gt;0,VLOOKUP(Belegerfassung!L3242,Abfrage!$A$2:$C$19,2,),VLOOKUP(Belegerfassung!L3242,Abfrage!$A$2:$C$19,3,)),"")))</f>
        <v/>
      </c>
      <c r="G3234" t="str">
        <f t="shared" si="150"/>
        <v/>
      </c>
      <c r="H3234" s="31" t="str">
        <f>IF(A3234&lt;&gt;"",-Belegerfassung!J3242+Belegerfassung!K3242,"")</f>
        <v/>
      </c>
      <c r="I3234" s="49" t="str">
        <f>IFERROR(IF(H3234&lt;&gt;"",Belegerfassung!L3242*100,""),IF(OR(Belegerfassung!L3242="Leistung EU - Erlöse",Belegerfassung!L3242="Lieferungen EU-Erlöse",Belegerfassung!L3242="EUST",Belegerfassung!L3242="Bauleistungen 20%")=TRUE,"",MID(Belegerfassung!L3242,4,2)))</f>
        <v/>
      </c>
      <c r="J3234" s="6" t="str">
        <f>IF(A3234&lt;&gt;"",LEFT(Belegerfassung!D3242,40),"")</f>
        <v/>
      </c>
      <c r="K3234" t="str">
        <f>IF(A3234&lt;&gt;"",VLOOKUP(D3234,Abfrage!$F$2:$G$21,2,FALSE),"")</f>
        <v/>
      </c>
      <c r="L3234" s="6" t="str">
        <f>IF(Belegerfassung!H3242&lt;&gt;"",Belegerfassung!H3242,"")</f>
        <v/>
      </c>
      <c r="M3234" t="str">
        <f>IFERROR(IF(Belegerfassung!E3242&lt;&gt;"",VLOOKUP(Belegerfassung!E3242,Abfrage!$L$2:$M$15,2,),""),"")</f>
        <v/>
      </c>
      <c r="N3234" t="str">
        <f t="shared" si="151"/>
        <v/>
      </c>
      <c r="O3234" t="str">
        <f t="shared" si="152"/>
        <v/>
      </c>
      <c r="P3234" t="str">
        <f>IF(Belegerfassung!G3242&lt;&gt;"",CONCATENATE(Belegerfassung!G3242,".pdf"),"")</f>
        <v/>
      </c>
    </row>
    <row r="3235" spans="1:16">
      <c r="A3235" t="str">
        <f>IF(Belegerfassung!C3243&lt;&gt;"",0,"")</f>
        <v/>
      </c>
      <c r="B3235" t="str">
        <f>IFERROR(VLOOKUP(Belegerfassung!I3243,Konten!A:D,2,FALSE),"")</f>
        <v/>
      </c>
      <c r="C3235" t="str">
        <f>IF(A3235&lt;&gt;"",TEXT(Belegerfassung!C3243,"TT.MM.JJJJ"),"")</f>
        <v/>
      </c>
      <c r="D3235" t="str">
        <f>IFERROR(VLOOKUP(Belegerfassung!A3243,Abfrage!$E$2:$F$20,2,FALSE),"")</f>
        <v/>
      </c>
      <c r="E3235" t="str">
        <f>IF(A3235&lt;&gt;"",Belegerfassung!B3243,"")</f>
        <v/>
      </c>
      <c r="F3235" t="str">
        <f>IF(Belegerfassung!L3243="","",IF(Belegerfassung!L3243&lt;&gt;"",IF(Belegerfassung!L3243&lt;&gt;"",IF(Belegerfassung!J3243&lt;&gt;0,VLOOKUP(Belegerfassung!L3243,Abfrage!$A$2:$C$19,2,),VLOOKUP(Belegerfassung!L3243,Abfrage!$A$2:$C$19,3,)),"")))</f>
        <v/>
      </c>
      <c r="G3235" t="str">
        <f t="shared" si="150"/>
        <v/>
      </c>
      <c r="H3235" s="31" t="str">
        <f>IF(A3235&lt;&gt;"",-Belegerfassung!J3243+Belegerfassung!K3243,"")</f>
        <v/>
      </c>
      <c r="I3235" s="49" t="str">
        <f>IFERROR(IF(H3235&lt;&gt;"",Belegerfassung!L3243*100,""),IF(OR(Belegerfassung!L3243="Leistung EU - Erlöse",Belegerfassung!L3243="Lieferungen EU-Erlöse",Belegerfassung!L3243="EUST",Belegerfassung!L3243="Bauleistungen 20%")=TRUE,"",MID(Belegerfassung!L3243,4,2)))</f>
        <v/>
      </c>
      <c r="J3235" s="6" t="str">
        <f>IF(A3235&lt;&gt;"",LEFT(Belegerfassung!D3243,40),"")</f>
        <v/>
      </c>
      <c r="K3235" t="str">
        <f>IF(A3235&lt;&gt;"",VLOOKUP(D3235,Abfrage!$F$2:$G$21,2,FALSE),"")</f>
        <v/>
      </c>
      <c r="L3235" s="6" t="str">
        <f>IF(Belegerfassung!H3243&lt;&gt;"",Belegerfassung!H3243,"")</f>
        <v/>
      </c>
      <c r="M3235" t="str">
        <f>IFERROR(IF(Belegerfassung!E3243&lt;&gt;"",VLOOKUP(Belegerfassung!E3243,Abfrage!$L$2:$M$15,2,),""),"")</f>
        <v/>
      </c>
      <c r="N3235" t="str">
        <f t="shared" si="151"/>
        <v/>
      </c>
      <c r="O3235" t="str">
        <f t="shared" si="152"/>
        <v/>
      </c>
      <c r="P3235" t="str">
        <f>IF(Belegerfassung!G3243&lt;&gt;"",CONCATENATE(Belegerfassung!G3243,".pdf"),"")</f>
        <v/>
      </c>
    </row>
    <row r="3236" spans="1:16">
      <c r="A3236" t="str">
        <f>IF(Belegerfassung!C3244&lt;&gt;"",0,"")</f>
        <v/>
      </c>
      <c r="B3236" t="str">
        <f>IFERROR(VLOOKUP(Belegerfassung!I3244,Konten!A:D,2,FALSE),"")</f>
        <v/>
      </c>
      <c r="C3236" t="str">
        <f>IF(A3236&lt;&gt;"",TEXT(Belegerfassung!C3244,"TT.MM.JJJJ"),"")</f>
        <v/>
      </c>
      <c r="D3236" t="str">
        <f>IFERROR(VLOOKUP(Belegerfassung!A3244,Abfrage!$E$2:$F$20,2,FALSE),"")</f>
        <v/>
      </c>
      <c r="E3236" t="str">
        <f>IF(A3236&lt;&gt;"",Belegerfassung!B3244,"")</f>
        <v/>
      </c>
      <c r="F3236" t="str">
        <f>IF(Belegerfassung!L3244="","",IF(Belegerfassung!L3244&lt;&gt;"",IF(Belegerfassung!L3244&lt;&gt;"",IF(Belegerfassung!J3244&lt;&gt;0,VLOOKUP(Belegerfassung!L3244,Abfrage!$A$2:$C$19,2,),VLOOKUP(Belegerfassung!L3244,Abfrage!$A$2:$C$19,3,)),"")))</f>
        <v/>
      </c>
      <c r="G3236" t="str">
        <f t="shared" si="150"/>
        <v/>
      </c>
      <c r="H3236" s="31" t="str">
        <f>IF(A3236&lt;&gt;"",-Belegerfassung!J3244+Belegerfassung!K3244,"")</f>
        <v/>
      </c>
      <c r="I3236" s="49" t="str">
        <f>IFERROR(IF(H3236&lt;&gt;"",Belegerfassung!L3244*100,""),IF(OR(Belegerfassung!L3244="Leistung EU - Erlöse",Belegerfassung!L3244="Lieferungen EU-Erlöse",Belegerfassung!L3244="EUST",Belegerfassung!L3244="Bauleistungen 20%")=TRUE,"",MID(Belegerfassung!L3244,4,2)))</f>
        <v/>
      </c>
      <c r="J3236" s="6" t="str">
        <f>IF(A3236&lt;&gt;"",LEFT(Belegerfassung!D3244,40),"")</f>
        <v/>
      </c>
      <c r="K3236" t="str">
        <f>IF(A3236&lt;&gt;"",VLOOKUP(D3236,Abfrage!$F$2:$G$21,2,FALSE),"")</f>
        <v/>
      </c>
      <c r="L3236" s="6" t="str">
        <f>IF(Belegerfassung!H3244&lt;&gt;"",Belegerfassung!H3244,"")</f>
        <v/>
      </c>
      <c r="M3236" t="str">
        <f>IFERROR(IF(Belegerfassung!E3244&lt;&gt;"",VLOOKUP(Belegerfassung!E3244,Abfrage!$L$2:$M$15,2,),""),"")</f>
        <v/>
      </c>
      <c r="N3236" t="str">
        <f t="shared" si="151"/>
        <v/>
      </c>
      <c r="O3236" t="str">
        <f t="shared" si="152"/>
        <v/>
      </c>
      <c r="P3236" t="str">
        <f>IF(Belegerfassung!G3244&lt;&gt;"",CONCATENATE(Belegerfassung!G3244,".pdf"),"")</f>
        <v/>
      </c>
    </row>
    <row r="3237" spans="1:16">
      <c r="A3237" t="str">
        <f>IF(Belegerfassung!C3245&lt;&gt;"",0,"")</f>
        <v/>
      </c>
      <c r="B3237" t="str">
        <f>IFERROR(VLOOKUP(Belegerfassung!I3245,Konten!A:D,2,FALSE),"")</f>
        <v/>
      </c>
      <c r="C3237" t="str">
        <f>IF(A3237&lt;&gt;"",TEXT(Belegerfassung!C3245,"TT.MM.JJJJ"),"")</f>
        <v/>
      </c>
      <c r="D3237" t="str">
        <f>IFERROR(VLOOKUP(Belegerfassung!A3245,Abfrage!$E$2:$F$20,2,FALSE),"")</f>
        <v/>
      </c>
      <c r="E3237" t="str">
        <f>IF(A3237&lt;&gt;"",Belegerfassung!B3245,"")</f>
        <v/>
      </c>
      <c r="F3237" t="str">
        <f>IF(Belegerfassung!L3245="","",IF(Belegerfassung!L3245&lt;&gt;"",IF(Belegerfassung!L3245&lt;&gt;"",IF(Belegerfassung!J3245&lt;&gt;0,VLOOKUP(Belegerfassung!L3245,Abfrage!$A$2:$C$19,2,),VLOOKUP(Belegerfassung!L3245,Abfrage!$A$2:$C$19,3,)),"")))</f>
        <v/>
      </c>
      <c r="G3237" t="str">
        <f t="shared" si="150"/>
        <v/>
      </c>
      <c r="H3237" s="31" t="str">
        <f>IF(A3237&lt;&gt;"",-Belegerfassung!J3245+Belegerfassung!K3245,"")</f>
        <v/>
      </c>
      <c r="I3237" s="49" t="str">
        <f>IFERROR(IF(H3237&lt;&gt;"",Belegerfassung!L3245*100,""),IF(OR(Belegerfassung!L3245="Leistung EU - Erlöse",Belegerfassung!L3245="Lieferungen EU-Erlöse",Belegerfassung!L3245="EUST",Belegerfassung!L3245="Bauleistungen 20%")=TRUE,"",MID(Belegerfassung!L3245,4,2)))</f>
        <v/>
      </c>
      <c r="J3237" s="6" t="str">
        <f>IF(A3237&lt;&gt;"",LEFT(Belegerfassung!D3245,40),"")</f>
        <v/>
      </c>
      <c r="K3237" t="str">
        <f>IF(A3237&lt;&gt;"",VLOOKUP(D3237,Abfrage!$F$2:$G$21,2,FALSE),"")</f>
        <v/>
      </c>
      <c r="L3237" s="6" t="str">
        <f>IF(Belegerfassung!H3245&lt;&gt;"",Belegerfassung!H3245,"")</f>
        <v/>
      </c>
      <c r="M3237" t="str">
        <f>IFERROR(IF(Belegerfassung!E3245&lt;&gt;"",VLOOKUP(Belegerfassung!E3245,Abfrage!$L$2:$M$15,2,),""),"")</f>
        <v/>
      </c>
      <c r="N3237" t="str">
        <f t="shared" si="151"/>
        <v/>
      </c>
      <c r="O3237" t="str">
        <f t="shared" si="152"/>
        <v/>
      </c>
      <c r="P3237" t="str">
        <f>IF(Belegerfassung!G3245&lt;&gt;"",CONCATENATE(Belegerfassung!G3245,".pdf"),"")</f>
        <v/>
      </c>
    </row>
    <row r="3238" spans="1:16">
      <c r="A3238" t="str">
        <f>IF(Belegerfassung!C3246&lt;&gt;"",0,"")</f>
        <v/>
      </c>
      <c r="B3238" t="str">
        <f>IFERROR(VLOOKUP(Belegerfassung!I3246,Konten!A:D,2,FALSE),"")</f>
        <v/>
      </c>
      <c r="C3238" t="str">
        <f>IF(A3238&lt;&gt;"",TEXT(Belegerfassung!C3246,"TT.MM.JJJJ"),"")</f>
        <v/>
      </c>
      <c r="D3238" t="str">
        <f>IFERROR(VLOOKUP(Belegerfassung!A3246,Abfrage!$E$2:$F$20,2,FALSE),"")</f>
        <v/>
      </c>
      <c r="E3238" t="str">
        <f>IF(A3238&lt;&gt;"",Belegerfassung!B3246,"")</f>
        <v/>
      </c>
      <c r="F3238" t="str">
        <f>IF(Belegerfassung!L3246="","",IF(Belegerfassung!L3246&lt;&gt;"",IF(Belegerfassung!L3246&lt;&gt;"",IF(Belegerfassung!J3246&lt;&gt;0,VLOOKUP(Belegerfassung!L3246,Abfrage!$A$2:$C$19,2,),VLOOKUP(Belegerfassung!L3246,Abfrage!$A$2:$C$19,3,)),"")))</f>
        <v/>
      </c>
      <c r="G3238" t="str">
        <f t="shared" si="150"/>
        <v/>
      </c>
      <c r="H3238" s="31" t="str">
        <f>IF(A3238&lt;&gt;"",-Belegerfassung!J3246+Belegerfassung!K3246,"")</f>
        <v/>
      </c>
      <c r="I3238" s="49" t="str">
        <f>IFERROR(IF(H3238&lt;&gt;"",Belegerfassung!L3246*100,""),IF(OR(Belegerfassung!L3246="Leistung EU - Erlöse",Belegerfassung!L3246="Lieferungen EU-Erlöse",Belegerfassung!L3246="EUST",Belegerfassung!L3246="Bauleistungen 20%")=TRUE,"",MID(Belegerfassung!L3246,4,2)))</f>
        <v/>
      </c>
      <c r="J3238" s="6" t="str">
        <f>IF(A3238&lt;&gt;"",LEFT(Belegerfassung!D3246,40),"")</f>
        <v/>
      </c>
      <c r="K3238" t="str">
        <f>IF(A3238&lt;&gt;"",VLOOKUP(D3238,Abfrage!$F$2:$G$21,2,FALSE),"")</f>
        <v/>
      </c>
      <c r="L3238" s="6" t="str">
        <f>IF(Belegerfassung!H3246&lt;&gt;"",Belegerfassung!H3246,"")</f>
        <v/>
      </c>
      <c r="M3238" t="str">
        <f>IFERROR(IF(Belegerfassung!E3246&lt;&gt;"",VLOOKUP(Belegerfassung!E3246,Abfrage!$L$2:$M$15,2,),""),"")</f>
        <v/>
      </c>
      <c r="N3238" t="str">
        <f t="shared" si="151"/>
        <v/>
      </c>
      <c r="O3238" t="str">
        <f t="shared" si="152"/>
        <v/>
      </c>
      <c r="P3238" t="str">
        <f>IF(Belegerfassung!G3246&lt;&gt;"",CONCATENATE(Belegerfassung!G3246,".pdf"),"")</f>
        <v/>
      </c>
    </row>
    <row r="3239" spans="1:16">
      <c r="A3239" t="str">
        <f>IF(Belegerfassung!C3247&lt;&gt;"",0,"")</f>
        <v/>
      </c>
      <c r="B3239" t="str">
        <f>IFERROR(VLOOKUP(Belegerfassung!I3247,Konten!A:D,2,FALSE),"")</f>
        <v/>
      </c>
      <c r="C3239" t="str">
        <f>IF(A3239&lt;&gt;"",TEXT(Belegerfassung!C3247,"TT.MM.JJJJ"),"")</f>
        <v/>
      </c>
      <c r="D3239" t="str">
        <f>IFERROR(VLOOKUP(Belegerfassung!A3247,Abfrage!$E$2:$F$20,2,FALSE),"")</f>
        <v/>
      </c>
      <c r="E3239" t="str">
        <f>IF(A3239&lt;&gt;"",Belegerfassung!B3247,"")</f>
        <v/>
      </c>
      <c r="F3239" t="str">
        <f>IF(Belegerfassung!L3247="","",IF(Belegerfassung!L3247&lt;&gt;"",IF(Belegerfassung!L3247&lt;&gt;"",IF(Belegerfassung!J3247&lt;&gt;0,VLOOKUP(Belegerfassung!L3247,Abfrage!$A$2:$C$19,2,),VLOOKUP(Belegerfassung!L3247,Abfrage!$A$2:$C$19,3,)),"")))</f>
        <v/>
      </c>
      <c r="G3239" t="str">
        <f t="shared" si="150"/>
        <v/>
      </c>
      <c r="H3239" s="31" t="str">
        <f>IF(A3239&lt;&gt;"",-Belegerfassung!J3247+Belegerfassung!K3247,"")</f>
        <v/>
      </c>
      <c r="I3239" s="49" t="str">
        <f>IFERROR(IF(H3239&lt;&gt;"",Belegerfassung!L3247*100,""),IF(OR(Belegerfassung!L3247="Leistung EU - Erlöse",Belegerfassung!L3247="Lieferungen EU-Erlöse",Belegerfassung!L3247="EUST",Belegerfassung!L3247="Bauleistungen 20%")=TRUE,"",MID(Belegerfassung!L3247,4,2)))</f>
        <v/>
      </c>
      <c r="J3239" s="6" t="str">
        <f>IF(A3239&lt;&gt;"",LEFT(Belegerfassung!D3247,40),"")</f>
        <v/>
      </c>
      <c r="K3239" t="str">
        <f>IF(A3239&lt;&gt;"",VLOOKUP(D3239,Abfrage!$F$2:$G$21,2,FALSE),"")</f>
        <v/>
      </c>
      <c r="L3239" s="6" t="str">
        <f>IF(Belegerfassung!H3247&lt;&gt;"",Belegerfassung!H3247,"")</f>
        <v/>
      </c>
      <c r="M3239" t="str">
        <f>IFERROR(IF(Belegerfassung!E3247&lt;&gt;"",VLOOKUP(Belegerfassung!E3247,Abfrage!$L$2:$M$15,2,),""),"")</f>
        <v/>
      </c>
      <c r="N3239" t="str">
        <f t="shared" si="151"/>
        <v/>
      </c>
      <c r="O3239" t="str">
        <f t="shared" si="152"/>
        <v/>
      </c>
      <c r="P3239" t="str">
        <f>IF(Belegerfassung!G3247&lt;&gt;"",CONCATENATE(Belegerfassung!G3247,".pdf"),"")</f>
        <v/>
      </c>
    </row>
    <row r="3240" spans="1:16">
      <c r="A3240" t="str">
        <f>IF(Belegerfassung!C3248&lt;&gt;"",0,"")</f>
        <v/>
      </c>
      <c r="B3240" t="str">
        <f>IFERROR(VLOOKUP(Belegerfassung!I3248,Konten!A:D,2,FALSE),"")</f>
        <v/>
      </c>
      <c r="C3240" t="str">
        <f>IF(A3240&lt;&gt;"",TEXT(Belegerfassung!C3248,"TT.MM.JJJJ"),"")</f>
        <v/>
      </c>
      <c r="D3240" t="str">
        <f>IFERROR(VLOOKUP(Belegerfassung!A3248,Abfrage!$E$2:$F$20,2,FALSE),"")</f>
        <v/>
      </c>
      <c r="E3240" t="str">
        <f>IF(A3240&lt;&gt;"",Belegerfassung!B3248,"")</f>
        <v/>
      </c>
      <c r="F3240" t="str">
        <f>IF(Belegerfassung!L3248="","",IF(Belegerfassung!L3248&lt;&gt;"",IF(Belegerfassung!L3248&lt;&gt;"",IF(Belegerfassung!J3248&lt;&gt;0,VLOOKUP(Belegerfassung!L3248,Abfrage!$A$2:$C$19,2,),VLOOKUP(Belegerfassung!L3248,Abfrage!$A$2:$C$19,3,)),"")))</f>
        <v/>
      </c>
      <c r="G3240" t="str">
        <f t="shared" si="150"/>
        <v/>
      </c>
      <c r="H3240" s="31" t="str">
        <f>IF(A3240&lt;&gt;"",-Belegerfassung!J3248+Belegerfassung!K3248,"")</f>
        <v/>
      </c>
      <c r="I3240" s="49" t="str">
        <f>IFERROR(IF(H3240&lt;&gt;"",Belegerfassung!L3248*100,""),IF(OR(Belegerfassung!L3248="Leistung EU - Erlöse",Belegerfassung!L3248="Lieferungen EU-Erlöse",Belegerfassung!L3248="EUST",Belegerfassung!L3248="Bauleistungen 20%")=TRUE,"",MID(Belegerfassung!L3248,4,2)))</f>
        <v/>
      </c>
      <c r="J3240" s="6" t="str">
        <f>IF(A3240&lt;&gt;"",LEFT(Belegerfassung!D3248,40),"")</f>
        <v/>
      </c>
      <c r="K3240" t="str">
        <f>IF(A3240&lt;&gt;"",VLOOKUP(D3240,Abfrage!$F$2:$G$21,2,FALSE),"")</f>
        <v/>
      </c>
      <c r="L3240" s="6" t="str">
        <f>IF(Belegerfassung!H3248&lt;&gt;"",Belegerfassung!H3248,"")</f>
        <v/>
      </c>
      <c r="M3240" t="str">
        <f>IFERROR(IF(Belegerfassung!E3248&lt;&gt;"",VLOOKUP(Belegerfassung!E3248,Abfrage!$L$2:$M$15,2,),""),"")</f>
        <v/>
      </c>
      <c r="N3240" t="str">
        <f t="shared" si="151"/>
        <v/>
      </c>
      <c r="O3240" t="str">
        <f t="shared" si="152"/>
        <v/>
      </c>
      <c r="P3240" t="str">
        <f>IF(Belegerfassung!G3248&lt;&gt;"",CONCATENATE(Belegerfassung!G3248,".pdf"),"")</f>
        <v/>
      </c>
    </row>
    <row r="3241" spans="1:16">
      <c r="A3241" t="str">
        <f>IF(Belegerfassung!C3249&lt;&gt;"",0,"")</f>
        <v/>
      </c>
      <c r="B3241" t="str">
        <f>IFERROR(VLOOKUP(Belegerfassung!I3249,Konten!A:D,2,FALSE),"")</f>
        <v/>
      </c>
      <c r="C3241" t="str">
        <f>IF(A3241&lt;&gt;"",TEXT(Belegerfassung!C3249,"TT.MM.JJJJ"),"")</f>
        <v/>
      </c>
      <c r="D3241" t="str">
        <f>IFERROR(VLOOKUP(Belegerfassung!A3249,Abfrage!$E$2:$F$20,2,FALSE),"")</f>
        <v/>
      </c>
      <c r="E3241" t="str">
        <f>IF(A3241&lt;&gt;"",Belegerfassung!B3249,"")</f>
        <v/>
      </c>
      <c r="F3241" t="str">
        <f>IF(Belegerfassung!L3249="","",IF(Belegerfassung!L3249&lt;&gt;"",IF(Belegerfassung!L3249&lt;&gt;"",IF(Belegerfassung!J3249&lt;&gt;0,VLOOKUP(Belegerfassung!L3249,Abfrage!$A$2:$C$19,2,),VLOOKUP(Belegerfassung!L3249,Abfrage!$A$2:$C$19,3,)),"")))</f>
        <v/>
      </c>
      <c r="G3241" t="str">
        <f t="shared" si="150"/>
        <v/>
      </c>
      <c r="H3241" s="31" t="str">
        <f>IF(A3241&lt;&gt;"",-Belegerfassung!J3249+Belegerfassung!K3249,"")</f>
        <v/>
      </c>
      <c r="I3241" s="49" t="str">
        <f>IFERROR(IF(H3241&lt;&gt;"",Belegerfassung!L3249*100,""),IF(OR(Belegerfassung!L3249="Leistung EU - Erlöse",Belegerfassung!L3249="Lieferungen EU-Erlöse",Belegerfassung!L3249="EUST",Belegerfassung!L3249="Bauleistungen 20%")=TRUE,"",MID(Belegerfassung!L3249,4,2)))</f>
        <v/>
      </c>
      <c r="J3241" s="6" t="str">
        <f>IF(A3241&lt;&gt;"",LEFT(Belegerfassung!D3249,40),"")</f>
        <v/>
      </c>
      <c r="K3241" t="str">
        <f>IF(A3241&lt;&gt;"",VLOOKUP(D3241,Abfrage!$F$2:$G$21,2,FALSE),"")</f>
        <v/>
      </c>
      <c r="L3241" s="6" t="str">
        <f>IF(Belegerfassung!H3249&lt;&gt;"",Belegerfassung!H3249,"")</f>
        <v/>
      </c>
      <c r="M3241" t="str">
        <f>IFERROR(IF(Belegerfassung!E3249&lt;&gt;"",VLOOKUP(Belegerfassung!E3249,Abfrage!$L$2:$M$15,2,),""),"")</f>
        <v/>
      </c>
      <c r="N3241" t="str">
        <f t="shared" si="151"/>
        <v/>
      </c>
      <c r="O3241" t="str">
        <f t="shared" si="152"/>
        <v/>
      </c>
      <c r="P3241" t="str">
        <f>IF(Belegerfassung!G3249&lt;&gt;"",CONCATENATE(Belegerfassung!G3249,".pdf"),"")</f>
        <v/>
      </c>
    </row>
    <row r="3242" spans="1:16">
      <c r="A3242" t="str">
        <f>IF(Belegerfassung!C3250&lt;&gt;"",0,"")</f>
        <v/>
      </c>
      <c r="B3242" t="str">
        <f>IFERROR(VLOOKUP(Belegerfassung!I3250,Konten!A:D,2,FALSE),"")</f>
        <v/>
      </c>
      <c r="C3242" t="str">
        <f>IF(A3242&lt;&gt;"",TEXT(Belegerfassung!C3250,"TT.MM.JJJJ"),"")</f>
        <v/>
      </c>
      <c r="D3242" t="str">
        <f>IFERROR(VLOOKUP(Belegerfassung!A3250,Abfrage!$E$2:$F$20,2,FALSE),"")</f>
        <v/>
      </c>
      <c r="E3242" t="str">
        <f>IF(A3242&lt;&gt;"",Belegerfassung!B3250,"")</f>
        <v/>
      </c>
      <c r="F3242" t="str">
        <f>IF(Belegerfassung!L3250="","",IF(Belegerfassung!L3250&lt;&gt;"",IF(Belegerfassung!L3250&lt;&gt;"",IF(Belegerfassung!J3250&lt;&gt;0,VLOOKUP(Belegerfassung!L3250,Abfrage!$A$2:$C$19,2,),VLOOKUP(Belegerfassung!L3250,Abfrage!$A$2:$C$19,3,)),"")))</f>
        <v/>
      </c>
      <c r="G3242" t="str">
        <f t="shared" si="150"/>
        <v/>
      </c>
      <c r="H3242" s="31" t="str">
        <f>IF(A3242&lt;&gt;"",-Belegerfassung!J3250+Belegerfassung!K3250,"")</f>
        <v/>
      </c>
      <c r="I3242" s="49" t="str">
        <f>IFERROR(IF(H3242&lt;&gt;"",Belegerfassung!L3250*100,""),IF(OR(Belegerfassung!L3250="Leistung EU - Erlöse",Belegerfassung!L3250="Lieferungen EU-Erlöse",Belegerfassung!L3250="EUST",Belegerfassung!L3250="Bauleistungen 20%")=TRUE,"",MID(Belegerfassung!L3250,4,2)))</f>
        <v/>
      </c>
      <c r="J3242" s="6" t="str">
        <f>IF(A3242&lt;&gt;"",LEFT(Belegerfassung!D3250,40),"")</f>
        <v/>
      </c>
      <c r="K3242" t="str">
        <f>IF(A3242&lt;&gt;"",VLOOKUP(D3242,Abfrage!$F$2:$G$21,2,FALSE),"")</f>
        <v/>
      </c>
      <c r="L3242" s="6" t="str">
        <f>IF(Belegerfassung!H3250&lt;&gt;"",Belegerfassung!H3250,"")</f>
        <v/>
      </c>
      <c r="M3242" t="str">
        <f>IFERROR(IF(Belegerfassung!E3250&lt;&gt;"",VLOOKUP(Belegerfassung!E3250,Abfrage!$L$2:$M$15,2,),""),"")</f>
        <v/>
      </c>
      <c r="N3242" t="str">
        <f t="shared" si="151"/>
        <v/>
      </c>
      <c r="O3242" t="str">
        <f t="shared" si="152"/>
        <v/>
      </c>
      <c r="P3242" t="str">
        <f>IF(Belegerfassung!G3250&lt;&gt;"",CONCATENATE(Belegerfassung!G3250,".pdf"),"")</f>
        <v/>
      </c>
    </row>
    <row r="3243" spans="1:16">
      <c r="A3243" t="str">
        <f>IF(Belegerfassung!C3251&lt;&gt;"",0,"")</f>
        <v/>
      </c>
      <c r="B3243" t="str">
        <f>IFERROR(VLOOKUP(Belegerfassung!I3251,Konten!A:D,2,FALSE),"")</f>
        <v/>
      </c>
      <c r="C3243" t="str">
        <f>IF(A3243&lt;&gt;"",TEXT(Belegerfassung!C3251,"TT.MM.JJJJ"),"")</f>
        <v/>
      </c>
      <c r="D3243" t="str">
        <f>IFERROR(VLOOKUP(Belegerfassung!A3251,Abfrage!$E$2:$F$20,2,FALSE),"")</f>
        <v/>
      </c>
      <c r="E3243" t="str">
        <f>IF(A3243&lt;&gt;"",Belegerfassung!B3251,"")</f>
        <v/>
      </c>
      <c r="F3243" t="str">
        <f>IF(Belegerfassung!L3251="","",IF(Belegerfassung!L3251&lt;&gt;"",IF(Belegerfassung!L3251&lt;&gt;"",IF(Belegerfassung!J3251&lt;&gt;0,VLOOKUP(Belegerfassung!L3251,Abfrage!$A$2:$C$19,2,),VLOOKUP(Belegerfassung!L3251,Abfrage!$A$2:$C$19,3,)),"")))</f>
        <v/>
      </c>
      <c r="G3243" t="str">
        <f t="shared" si="150"/>
        <v/>
      </c>
      <c r="H3243" s="31" t="str">
        <f>IF(A3243&lt;&gt;"",-Belegerfassung!J3251+Belegerfassung!K3251,"")</f>
        <v/>
      </c>
      <c r="I3243" s="49" t="str">
        <f>IFERROR(IF(H3243&lt;&gt;"",Belegerfassung!L3251*100,""),IF(OR(Belegerfassung!L3251="Leistung EU - Erlöse",Belegerfassung!L3251="Lieferungen EU-Erlöse",Belegerfassung!L3251="EUST",Belegerfassung!L3251="Bauleistungen 20%")=TRUE,"",MID(Belegerfassung!L3251,4,2)))</f>
        <v/>
      </c>
      <c r="J3243" s="6" t="str">
        <f>IF(A3243&lt;&gt;"",LEFT(Belegerfassung!D3251,40),"")</f>
        <v/>
      </c>
      <c r="K3243" t="str">
        <f>IF(A3243&lt;&gt;"",VLOOKUP(D3243,Abfrage!$F$2:$G$21,2,FALSE),"")</f>
        <v/>
      </c>
      <c r="L3243" s="6" t="str">
        <f>IF(Belegerfassung!H3251&lt;&gt;"",Belegerfassung!H3251,"")</f>
        <v/>
      </c>
      <c r="M3243" t="str">
        <f>IFERROR(IF(Belegerfassung!E3251&lt;&gt;"",VLOOKUP(Belegerfassung!E3251,Abfrage!$L$2:$M$15,2,),""),"")</f>
        <v/>
      </c>
      <c r="N3243" t="str">
        <f t="shared" si="151"/>
        <v/>
      </c>
      <c r="O3243" t="str">
        <f t="shared" si="152"/>
        <v/>
      </c>
      <c r="P3243" t="str">
        <f>IF(Belegerfassung!G3251&lt;&gt;"",CONCATENATE(Belegerfassung!G3251,".pdf"),"")</f>
        <v/>
      </c>
    </row>
    <row r="3244" spans="1:16">
      <c r="A3244" t="str">
        <f>IF(Belegerfassung!C3252&lt;&gt;"",0,"")</f>
        <v/>
      </c>
      <c r="B3244" t="str">
        <f>IFERROR(VLOOKUP(Belegerfassung!I3252,Konten!A:D,2,FALSE),"")</f>
        <v/>
      </c>
      <c r="C3244" t="str">
        <f>IF(A3244&lt;&gt;"",TEXT(Belegerfassung!C3252,"TT.MM.JJJJ"),"")</f>
        <v/>
      </c>
      <c r="D3244" t="str">
        <f>IFERROR(VLOOKUP(Belegerfassung!A3252,Abfrage!$E$2:$F$20,2,FALSE),"")</f>
        <v/>
      </c>
      <c r="E3244" t="str">
        <f>IF(A3244&lt;&gt;"",Belegerfassung!B3252,"")</f>
        <v/>
      </c>
      <c r="F3244" t="str">
        <f>IF(Belegerfassung!L3252="","",IF(Belegerfassung!L3252&lt;&gt;"",IF(Belegerfassung!L3252&lt;&gt;"",IF(Belegerfassung!J3252&lt;&gt;0,VLOOKUP(Belegerfassung!L3252,Abfrage!$A$2:$C$19,2,),VLOOKUP(Belegerfassung!L3252,Abfrage!$A$2:$C$19,3,)),"")))</f>
        <v/>
      </c>
      <c r="G3244" t="str">
        <f t="shared" si="150"/>
        <v/>
      </c>
      <c r="H3244" s="31" t="str">
        <f>IF(A3244&lt;&gt;"",-Belegerfassung!J3252+Belegerfassung!K3252,"")</f>
        <v/>
      </c>
      <c r="I3244" s="49" t="str">
        <f>IFERROR(IF(H3244&lt;&gt;"",Belegerfassung!L3252*100,""),IF(OR(Belegerfassung!L3252="Leistung EU - Erlöse",Belegerfassung!L3252="Lieferungen EU-Erlöse",Belegerfassung!L3252="EUST",Belegerfassung!L3252="Bauleistungen 20%")=TRUE,"",MID(Belegerfassung!L3252,4,2)))</f>
        <v/>
      </c>
      <c r="J3244" s="6" t="str">
        <f>IF(A3244&lt;&gt;"",LEFT(Belegerfassung!D3252,40),"")</f>
        <v/>
      </c>
      <c r="K3244" t="str">
        <f>IF(A3244&lt;&gt;"",VLOOKUP(D3244,Abfrage!$F$2:$G$21,2,FALSE),"")</f>
        <v/>
      </c>
      <c r="L3244" s="6" t="str">
        <f>IF(Belegerfassung!H3252&lt;&gt;"",Belegerfassung!H3252,"")</f>
        <v/>
      </c>
      <c r="M3244" t="str">
        <f>IFERROR(IF(Belegerfassung!E3252&lt;&gt;"",VLOOKUP(Belegerfassung!E3252,Abfrage!$L$2:$M$15,2,),""),"")</f>
        <v/>
      </c>
      <c r="N3244" t="str">
        <f t="shared" si="151"/>
        <v/>
      </c>
      <c r="O3244" t="str">
        <f t="shared" si="152"/>
        <v/>
      </c>
      <c r="P3244" t="str">
        <f>IF(Belegerfassung!G3252&lt;&gt;"",CONCATENATE(Belegerfassung!G3252,".pdf"),"")</f>
        <v/>
      </c>
    </row>
    <row r="3245" spans="1:16">
      <c r="A3245" t="str">
        <f>IF(Belegerfassung!C3253&lt;&gt;"",0,"")</f>
        <v/>
      </c>
      <c r="B3245" t="str">
        <f>IFERROR(VLOOKUP(Belegerfassung!I3253,Konten!A:D,2,FALSE),"")</f>
        <v/>
      </c>
      <c r="C3245" t="str">
        <f>IF(A3245&lt;&gt;"",TEXT(Belegerfassung!C3253,"TT.MM.JJJJ"),"")</f>
        <v/>
      </c>
      <c r="D3245" t="str">
        <f>IFERROR(VLOOKUP(Belegerfassung!A3253,Abfrage!$E$2:$F$20,2,FALSE),"")</f>
        <v/>
      </c>
      <c r="E3245" t="str">
        <f>IF(A3245&lt;&gt;"",Belegerfassung!B3253,"")</f>
        <v/>
      </c>
      <c r="F3245" t="str">
        <f>IF(Belegerfassung!L3253="","",IF(Belegerfassung!L3253&lt;&gt;"",IF(Belegerfassung!L3253&lt;&gt;"",IF(Belegerfassung!J3253&lt;&gt;0,VLOOKUP(Belegerfassung!L3253,Abfrage!$A$2:$C$19,2,),VLOOKUP(Belegerfassung!L3253,Abfrage!$A$2:$C$19,3,)),"")))</f>
        <v/>
      </c>
      <c r="G3245" t="str">
        <f t="shared" si="150"/>
        <v/>
      </c>
      <c r="H3245" s="31" t="str">
        <f>IF(A3245&lt;&gt;"",-Belegerfassung!J3253+Belegerfassung!K3253,"")</f>
        <v/>
      </c>
      <c r="I3245" s="49" t="str">
        <f>IFERROR(IF(H3245&lt;&gt;"",Belegerfassung!L3253*100,""),IF(OR(Belegerfassung!L3253="Leistung EU - Erlöse",Belegerfassung!L3253="Lieferungen EU-Erlöse",Belegerfassung!L3253="EUST",Belegerfassung!L3253="Bauleistungen 20%")=TRUE,"",MID(Belegerfassung!L3253,4,2)))</f>
        <v/>
      </c>
      <c r="J3245" s="6" t="str">
        <f>IF(A3245&lt;&gt;"",LEFT(Belegerfassung!D3253,40),"")</f>
        <v/>
      </c>
      <c r="K3245" t="str">
        <f>IF(A3245&lt;&gt;"",VLOOKUP(D3245,Abfrage!$F$2:$G$21,2,FALSE),"")</f>
        <v/>
      </c>
      <c r="L3245" s="6" t="str">
        <f>IF(Belegerfassung!H3253&lt;&gt;"",Belegerfassung!H3253,"")</f>
        <v/>
      </c>
      <c r="M3245" t="str">
        <f>IFERROR(IF(Belegerfassung!E3253&lt;&gt;"",VLOOKUP(Belegerfassung!E3253,Abfrage!$L$2:$M$15,2,),""),"")</f>
        <v/>
      </c>
      <c r="N3245" t="str">
        <f t="shared" si="151"/>
        <v/>
      </c>
      <c r="O3245" t="str">
        <f t="shared" si="152"/>
        <v/>
      </c>
      <c r="P3245" t="str">
        <f>IF(Belegerfassung!G3253&lt;&gt;"",CONCATENATE(Belegerfassung!G3253,".pdf"),"")</f>
        <v/>
      </c>
    </row>
    <row r="3246" spans="1:16">
      <c r="A3246" t="str">
        <f>IF(Belegerfassung!C3254&lt;&gt;"",0,"")</f>
        <v/>
      </c>
      <c r="B3246" t="str">
        <f>IFERROR(VLOOKUP(Belegerfassung!I3254,Konten!A:D,2,FALSE),"")</f>
        <v/>
      </c>
      <c r="C3246" t="str">
        <f>IF(A3246&lt;&gt;"",TEXT(Belegerfassung!C3254,"TT.MM.JJJJ"),"")</f>
        <v/>
      </c>
      <c r="D3246" t="str">
        <f>IFERROR(VLOOKUP(Belegerfassung!A3254,Abfrage!$E$2:$F$20,2,FALSE),"")</f>
        <v/>
      </c>
      <c r="E3246" t="str">
        <f>IF(A3246&lt;&gt;"",Belegerfassung!B3254,"")</f>
        <v/>
      </c>
      <c r="F3246" t="str">
        <f>IF(Belegerfassung!L3254="","",IF(Belegerfassung!L3254&lt;&gt;"",IF(Belegerfassung!L3254&lt;&gt;"",IF(Belegerfassung!J3254&lt;&gt;0,VLOOKUP(Belegerfassung!L3254,Abfrage!$A$2:$C$19,2,),VLOOKUP(Belegerfassung!L3254,Abfrage!$A$2:$C$19,3,)),"")))</f>
        <v/>
      </c>
      <c r="G3246" t="str">
        <f t="shared" si="150"/>
        <v/>
      </c>
      <c r="H3246" s="31" t="str">
        <f>IF(A3246&lt;&gt;"",-Belegerfassung!J3254+Belegerfassung!K3254,"")</f>
        <v/>
      </c>
      <c r="I3246" s="49" t="str">
        <f>IFERROR(IF(H3246&lt;&gt;"",Belegerfassung!L3254*100,""),IF(OR(Belegerfassung!L3254="Leistung EU - Erlöse",Belegerfassung!L3254="Lieferungen EU-Erlöse",Belegerfassung!L3254="EUST",Belegerfassung!L3254="Bauleistungen 20%")=TRUE,"",MID(Belegerfassung!L3254,4,2)))</f>
        <v/>
      </c>
      <c r="J3246" s="6" t="str">
        <f>IF(A3246&lt;&gt;"",LEFT(Belegerfassung!D3254,40),"")</f>
        <v/>
      </c>
      <c r="K3246" t="str">
        <f>IF(A3246&lt;&gt;"",VLOOKUP(D3246,Abfrage!$F$2:$G$21,2,FALSE),"")</f>
        <v/>
      </c>
      <c r="L3246" s="6" t="str">
        <f>IF(Belegerfassung!H3254&lt;&gt;"",Belegerfassung!H3254,"")</f>
        <v/>
      </c>
      <c r="M3246" t="str">
        <f>IFERROR(IF(Belegerfassung!E3254&lt;&gt;"",VLOOKUP(Belegerfassung!E3254,Abfrage!$L$2:$M$15,2,),""),"")</f>
        <v/>
      </c>
      <c r="N3246" t="str">
        <f t="shared" si="151"/>
        <v/>
      </c>
      <c r="O3246" t="str">
        <f t="shared" si="152"/>
        <v/>
      </c>
      <c r="P3246" t="str">
        <f>IF(Belegerfassung!G3254&lt;&gt;"",CONCATENATE(Belegerfassung!G3254,".pdf"),"")</f>
        <v/>
      </c>
    </row>
    <row r="3247" spans="1:16">
      <c r="A3247" t="str">
        <f>IF(Belegerfassung!C3255&lt;&gt;"",0,"")</f>
        <v/>
      </c>
      <c r="B3247" t="str">
        <f>IFERROR(VLOOKUP(Belegerfassung!I3255,Konten!A:D,2,FALSE),"")</f>
        <v/>
      </c>
      <c r="C3247" t="str">
        <f>IF(A3247&lt;&gt;"",TEXT(Belegerfassung!C3255,"TT.MM.JJJJ"),"")</f>
        <v/>
      </c>
      <c r="D3247" t="str">
        <f>IFERROR(VLOOKUP(Belegerfassung!A3255,Abfrage!$E$2:$F$20,2,FALSE),"")</f>
        <v/>
      </c>
      <c r="E3247" t="str">
        <f>IF(A3247&lt;&gt;"",Belegerfassung!B3255,"")</f>
        <v/>
      </c>
      <c r="F3247" t="str">
        <f>IF(Belegerfassung!L3255="","",IF(Belegerfassung!L3255&lt;&gt;"",IF(Belegerfassung!L3255&lt;&gt;"",IF(Belegerfassung!J3255&lt;&gt;0,VLOOKUP(Belegerfassung!L3255,Abfrage!$A$2:$C$19,2,),VLOOKUP(Belegerfassung!L3255,Abfrage!$A$2:$C$19,3,)),"")))</f>
        <v/>
      </c>
      <c r="G3247" t="str">
        <f t="shared" si="150"/>
        <v/>
      </c>
      <c r="H3247" s="31" t="str">
        <f>IF(A3247&lt;&gt;"",-Belegerfassung!J3255+Belegerfassung!K3255,"")</f>
        <v/>
      </c>
      <c r="I3247" s="49" t="str">
        <f>IFERROR(IF(H3247&lt;&gt;"",Belegerfassung!L3255*100,""),IF(OR(Belegerfassung!L3255="Leistung EU - Erlöse",Belegerfassung!L3255="Lieferungen EU-Erlöse",Belegerfassung!L3255="EUST",Belegerfassung!L3255="Bauleistungen 20%")=TRUE,"",MID(Belegerfassung!L3255,4,2)))</f>
        <v/>
      </c>
      <c r="J3247" s="6" t="str">
        <f>IF(A3247&lt;&gt;"",LEFT(Belegerfassung!D3255,40),"")</f>
        <v/>
      </c>
      <c r="K3247" t="str">
        <f>IF(A3247&lt;&gt;"",VLOOKUP(D3247,Abfrage!$F$2:$G$21,2,FALSE),"")</f>
        <v/>
      </c>
      <c r="L3247" s="6" t="str">
        <f>IF(Belegerfassung!H3255&lt;&gt;"",Belegerfassung!H3255,"")</f>
        <v/>
      </c>
      <c r="M3247" t="str">
        <f>IFERROR(IF(Belegerfassung!E3255&lt;&gt;"",VLOOKUP(Belegerfassung!E3255,Abfrage!$L$2:$M$15,2,),""),"")</f>
        <v/>
      </c>
      <c r="N3247" t="str">
        <f t="shared" si="151"/>
        <v/>
      </c>
      <c r="O3247" t="str">
        <f t="shared" si="152"/>
        <v/>
      </c>
      <c r="P3247" t="str">
        <f>IF(Belegerfassung!G3255&lt;&gt;"",CONCATENATE(Belegerfassung!G3255,".pdf"),"")</f>
        <v/>
      </c>
    </row>
    <row r="3248" spans="1:16">
      <c r="A3248" t="str">
        <f>IF(Belegerfassung!C3256&lt;&gt;"",0,"")</f>
        <v/>
      </c>
      <c r="B3248" t="str">
        <f>IFERROR(VLOOKUP(Belegerfassung!I3256,Konten!A:D,2,FALSE),"")</f>
        <v/>
      </c>
      <c r="C3248" t="str">
        <f>IF(A3248&lt;&gt;"",TEXT(Belegerfassung!C3256,"TT.MM.JJJJ"),"")</f>
        <v/>
      </c>
      <c r="D3248" t="str">
        <f>IFERROR(VLOOKUP(Belegerfassung!A3256,Abfrage!$E$2:$F$20,2,FALSE),"")</f>
        <v/>
      </c>
      <c r="E3248" t="str">
        <f>IF(A3248&lt;&gt;"",Belegerfassung!B3256,"")</f>
        <v/>
      </c>
      <c r="F3248" t="str">
        <f>IF(Belegerfassung!L3256="","",IF(Belegerfassung!L3256&lt;&gt;"",IF(Belegerfassung!L3256&lt;&gt;"",IF(Belegerfassung!J3256&lt;&gt;0,VLOOKUP(Belegerfassung!L3256,Abfrage!$A$2:$C$19,2,),VLOOKUP(Belegerfassung!L3256,Abfrage!$A$2:$C$19,3,)),"")))</f>
        <v/>
      </c>
      <c r="G3248" t="str">
        <f t="shared" si="150"/>
        <v/>
      </c>
      <c r="H3248" s="31" t="str">
        <f>IF(A3248&lt;&gt;"",-Belegerfassung!J3256+Belegerfassung!K3256,"")</f>
        <v/>
      </c>
      <c r="I3248" s="49" t="str">
        <f>IFERROR(IF(H3248&lt;&gt;"",Belegerfassung!L3256*100,""),IF(OR(Belegerfassung!L3256="Leistung EU - Erlöse",Belegerfassung!L3256="Lieferungen EU-Erlöse",Belegerfassung!L3256="EUST",Belegerfassung!L3256="Bauleistungen 20%")=TRUE,"",MID(Belegerfassung!L3256,4,2)))</f>
        <v/>
      </c>
      <c r="J3248" s="6" t="str">
        <f>IF(A3248&lt;&gt;"",LEFT(Belegerfassung!D3256,40),"")</f>
        <v/>
      </c>
      <c r="K3248" t="str">
        <f>IF(A3248&lt;&gt;"",VLOOKUP(D3248,Abfrage!$F$2:$G$21,2,FALSE),"")</f>
        <v/>
      </c>
      <c r="L3248" s="6" t="str">
        <f>IF(Belegerfassung!H3256&lt;&gt;"",Belegerfassung!H3256,"")</f>
        <v/>
      </c>
      <c r="M3248" t="str">
        <f>IFERROR(IF(Belegerfassung!E3256&lt;&gt;"",VLOOKUP(Belegerfassung!E3256,Abfrage!$L$2:$M$15,2,),""),"")</f>
        <v/>
      </c>
      <c r="N3248" t="str">
        <f t="shared" si="151"/>
        <v/>
      </c>
      <c r="O3248" t="str">
        <f t="shared" si="152"/>
        <v/>
      </c>
      <c r="P3248" t="str">
        <f>IF(Belegerfassung!G3256&lt;&gt;"",CONCATENATE(Belegerfassung!G3256,".pdf"),"")</f>
        <v/>
      </c>
    </row>
    <row r="3249" spans="1:16">
      <c r="A3249" t="str">
        <f>IF(Belegerfassung!C3257&lt;&gt;"",0,"")</f>
        <v/>
      </c>
      <c r="B3249" t="str">
        <f>IFERROR(VLOOKUP(Belegerfassung!I3257,Konten!A:D,2,FALSE),"")</f>
        <v/>
      </c>
      <c r="C3249" t="str">
        <f>IF(A3249&lt;&gt;"",TEXT(Belegerfassung!C3257,"TT.MM.JJJJ"),"")</f>
        <v/>
      </c>
      <c r="D3249" t="str">
        <f>IFERROR(VLOOKUP(Belegerfassung!A3257,Abfrage!$E$2:$F$20,2,FALSE),"")</f>
        <v/>
      </c>
      <c r="E3249" t="str">
        <f>IF(A3249&lt;&gt;"",Belegerfassung!B3257,"")</f>
        <v/>
      </c>
      <c r="F3249" t="str">
        <f>IF(Belegerfassung!L3257="","",IF(Belegerfassung!L3257&lt;&gt;"",IF(Belegerfassung!L3257&lt;&gt;"",IF(Belegerfassung!J3257&lt;&gt;0,VLOOKUP(Belegerfassung!L3257,Abfrage!$A$2:$C$19,2,),VLOOKUP(Belegerfassung!L3257,Abfrage!$A$2:$C$19,3,)),"")))</f>
        <v/>
      </c>
      <c r="G3249" t="str">
        <f t="shared" si="150"/>
        <v/>
      </c>
      <c r="H3249" s="31" t="str">
        <f>IF(A3249&lt;&gt;"",-Belegerfassung!J3257+Belegerfassung!K3257,"")</f>
        <v/>
      </c>
      <c r="I3249" s="49" t="str">
        <f>IFERROR(IF(H3249&lt;&gt;"",Belegerfassung!L3257*100,""),IF(OR(Belegerfassung!L3257="Leistung EU - Erlöse",Belegerfassung!L3257="Lieferungen EU-Erlöse",Belegerfassung!L3257="EUST",Belegerfassung!L3257="Bauleistungen 20%")=TRUE,"",MID(Belegerfassung!L3257,4,2)))</f>
        <v/>
      </c>
      <c r="J3249" s="6" t="str">
        <f>IF(A3249&lt;&gt;"",LEFT(Belegerfassung!D3257,40),"")</f>
        <v/>
      </c>
      <c r="K3249" t="str">
        <f>IF(A3249&lt;&gt;"",VLOOKUP(D3249,Abfrage!$F$2:$G$21,2,FALSE),"")</f>
        <v/>
      </c>
      <c r="L3249" s="6" t="str">
        <f>IF(Belegerfassung!H3257&lt;&gt;"",Belegerfassung!H3257,"")</f>
        <v/>
      </c>
      <c r="M3249" t="str">
        <f>IFERROR(IF(Belegerfassung!E3257&lt;&gt;"",VLOOKUP(Belegerfassung!E3257,Abfrage!$L$2:$M$15,2,),""),"")</f>
        <v/>
      </c>
      <c r="N3249" t="str">
        <f t="shared" si="151"/>
        <v/>
      </c>
      <c r="O3249" t="str">
        <f t="shared" si="152"/>
        <v/>
      </c>
      <c r="P3249" t="str">
        <f>IF(Belegerfassung!G3257&lt;&gt;"",CONCATENATE(Belegerfassung!G3257,".pdf"),"")</f>
        <v/>
      </c>
    </row>
    <row r="3250" spans="1:16">
      <c r="A3250" t="str">
        <f>IF(Belegerfassung!C3258&lt;&gt;"",0,"")</f>
        <v/>
      </c>
      <c r="B3250" t="str">
        <f>IFERROR(VLOOKUP(Belegerfassung!I3258,Konten!A:D,2,FALSE),"")</f>
        <v/>
      </c>
      <c r="C3250" t="str">
        <f>IF(A3250&lt;&gt;"",TEXT(Belegerfassung!C3258,"TT.MM.JJJJ"),"")</f>
        <v/>
      </c>
      <c r="D3250" t="str">
        <f>IFERROR(VLOOKUP(Belegerfassung!A3258,Abfrage!$E$2:$F$20,2,FALSE),"")</f>
        <v/>
      </c>
      <c r="E3250" t="str">
        <f>IF(A3250&lt;&gt;"",Belegerfassung!B3258,"")</f>
        <v/>
      </c>
      <c r="F3250" t="str">
        <f>IF(Belegerfassung!L3258="","",IF(Belegerfassung!L3258&lt;&gt;"",IF(Belegerfassung!L3258&lt;&gt;"",IF(Belegerfassung!J3258&lt;&gt;0,VLOOKUP(Belegerfassung!L3258,Abfrage!$A$2:$C$19,2,),VLOOKUP(Belegerfassung!L3258,Abfrage!$A$2:$C$19,3,)),"")))</f>
        <v/>
      </c>
      <c r="G3250" t="str">
        <f t="shared" si="150"/>
        <v/>
      </c>
      <c r="H3250" s="31" t="str">
        <f>IF(A3250&lt;&gt;"",-Belegerfassung!J3258+Belegerfassung!K3258,"")</f>
        <v/>
      </c>
      <c r="I3250" s="49" t="str">
        <f>IFERROR(IF(H3250&lt;&gt;"",Belegerfassung!L3258*100,""),IF(OR(Belegerfassung!L3258="Leistung EU - Erlöse",Belegerfassung!L3258="Lieferungen EU-Erlöse",Belegerfassung!L3258="EUST",Belegerfassung!L3258="Bauleistungen 20%")=TRUE,"",MID(Belegerfassung!L3258,4,2)))</f>
        <v/>
      </c>
      <c r="J3250" s="6" t="str">
        <f>IF(A3250&lt;&gt;"",LEFT(Belegerfassung!D3258,40),"")</f>
        <v/>
      </c>
      <c r="K3250" t="str">
        <f>IF(A3250&lt;&gt;"",VLOOKUP(D3250,Abfrage!$F$2:$G$21,2,FALSE),"")</f>
        <v/>
      </c>
      <c r="L3250" s="6" t="str">
        <f>IF(Belegerfassung!H3258&lt;&gt;"",Belegerfassung!H3258,"")</f>
        <v/>
      </c>
      <c r="M3250" t="str">
        <f>IFERROR(IF(Belegerfassung!E3258&lt;&gt;"",VLOOKUP(Belegerfassung!E3258,Abfrage!$L$2:$M$15,2,),""),"")</f>
        <v/>
      </c>
      <c r="N3250" t="str">
        <f t="shared" si="151"/>
        <v/>
      </c>
      <c r="O3250" t="str">
        <f t="shared" si="152"/>
        <v/>
      </c>
      <c r="P3250" t="str">
        <f>IF(Belegerfassung!G3258&lt;&gt;"",CONCATENATE(Belegerfassung!G3258,".pdf"),"")</f>
        <v/>
      </c>
    </row>
    <row r="3251" spans="1:16">
      <c r="A3251" t="str">
        <f>IF(Belegerfassung!C3259&lt;&gt;"",0,"")</f>
        <v/>
      </c>
      <c r="B3251" t="str">
        <f>IFERROR(VLOOKUP(Belegerfassung!I3259,Konten!A:D,2,FALSE),"")</f>
        <v/>
      </c>
      <c r="C3251" t="str">
        <f>IF(A3251&lt;&gt;"",TEXT(Belegerfassung!C3259,"TT.MM.JJJJ"),"")</f>
        <v/>
      </c>
      <c r="D3251" t="str">
        <f>IFERROR(VLOOKUP(Belegerfassung!A3259,Abfrage!$E$2:$F$20,2,FALSE),"")</f>
        <v/>
      </c>
      <c r="E3251" t="str">
        <f>IF(A3251&lt;&gt;"",Belegerfassung!B3259,"")</f>
        <v/>
      </c>
      <c r="F3251" t="str">
        <f>IF(Belegerfassung!L3259="","",IF(Belegerfassung!L3259&lt;&gt;"",IF(Belegerfassung!L3259&lt;&gt;"",IF(Belegerfassung!J3259&lt;&gt;0,VLOOKUP(Belegerfassung!L3259,Abfrage!$A$2:$C$19,2,),VLOOKUP(Belegerfassung!L3259,Abfrage!$A$2:$C$19,3,)),"")))</f>
        <v/>
      </c>
      <c r="G3251" t="str">
        <f t="shared" si="150"/>
        <v/>
      </c>
      <c r="H3251" s="31" t="str">
        <f>IF(A3251&lt;&gt;"",-Belegerfassung!J3259+Belegerfassung!K3259,"")</f>
        <v/>
      </c>
      <c r="I3251" s="49" t="str">
        <f>IFERROR(IF(H3251&lt;&gt;"",Belegerfassung!L3259*100,""),IF(OR(Belegerfassung!L3259="Leistung EU - Erlöse",Belegerfassung!L3259="Lieferungen EU-Erlöse",Belegerfassung!L3259="EUST",Belegerfassung!L3259="Bauleistungen 20%")=TRUE,"",MID(Belegerfassung!L3259,4,2)))</f>
        <v/>
      </c>
      <c r="J3251" s="6" t="str">
        <f>IF(A3251&lt;&gt;"",LEFT(Belegerfassung!D3259,40),"")</f>
        <v/>
      </c>
      <c r="K3251" t="str">
        <f>IF(A3251&lt;&gt;"",VLOOKUP(D3251,Abfrage!$F$2:$G$21,2,FALSE),"")</f>
        <v/>
      </c>
      <c r="L3251" s="6" t="str">
        <f>IF(Belegerfassung!H3259&lt;&gt;"",Belegerfassung!H3259,"")</f>
        <v/>
      </c>
      <c r="M3251" t="str">
        <f>IFERROR(IF(Belegerfassung!E3259&lt;&gt;"",VLOOKUP(Belegerfassung!E3259,Abfrage!$L$2:$M$15,2,),""),"")</f>
        <v/>
      </c>
      <c r="N3251" t="str">
        <f t="shared" si="151"/>
        <v/>
      </c>
      <c r="O3251" t="str">
        <f t="shared" si="152"/>
        <v/>
      </c>
      <c r="P3251" t="str">
        <f>IF(Belegerfassung!G3259&lt;&gt;"",CONCATENATE(Belegerfassung!G3259,".pdf"),"")</f>
        <v/>
      </c>
    </row>
    <row r="3252" spans="1:16">
      <c r="A3252" t="str">
        <f>IF(Belegerfassung!C3260&lt;&gt;"",0,"")</f>
        <v/>
      </c>
      <c r="B3252" t="str">
        <f>IFERROR(VLOOKUP(Belegerfassung!I3260,Konten!A:D,2,FALSE),"")</f>
        <v/>
      </c>
      <c r="C3252" t="str">
        <f>IF(A3252&lt;&gt;"",TEXT(Belegerfassung!C3260,"TT.MM.JJJJ"),"")</f>
        <v/>
      </c>
      <c r="D3252" t="str">
        <f>IFERROR(VLOOKUP(Belegerfassung!A3260,Abfrage!$E$2:$F$20,2,FALSE),"")</f>
        <v/>
      </c>
      <c r="E3252" t="str">
        <f>IF(A3252&lt;&gt;"",Belegerfassung!B3260,"")</f>
        <v/>
      </c>
      <c r="F3252" t="str">
        <f>IF(Belegerfassung!L3260="","",IF(Belegerfassung!L3260&lt;&gt;"",IF(Belegerfassung!L3260&lt;&gt;"",IF(Belegerfassung!J3260&lt;&gt;0,VLOOKUP(Belegerfassung!L3260,Abfrage!$A$2:$C$19,2,),VLOOKUP(Belegerfassung!L3260,Abfrage!$A$2:$C$19,3,)),"")))</f>
        <v/>
      </c>
      <c r="G3252" t="str">
        <f t="shared" si="150"/>
        <v/>
      </c>
      <c r="H3252" s="31" t="str">
        <f>IF(A3252&lt;&gt;"",-Belegerfassung!J3260+Belegerfassung!K3260,"")</f>
        <v/>
      </c>
      <c r="I3252" s="49" t="str">
        <f>IFERROR(IF(H3252&lt;&gt;"",Belegerfassung!L3260*100,""),IF(OR(Belegerfassung!L3260="Leistung EU - Erlöse",Belegerfassung!L3260="Lieferungen EU-Erlöse",Belegerfassung!L3260="EUST",Belegerfassung!L3260="Bauleistungen 20%")=TRUE,"",MID(Belegerfassung!L3260,4,2)))</f>
        <v/>
      </c>
      <c r="J3252" s="6" t="str">
        <f>IF(A3252&lt;&gt;"",LEFT(Belegerfassung!D3260,40),"")</f>
        <v/>
      </c>
      <c r="K3252" t="str">
        <f>IF(A3252&lt;&gt;"",VLOOKUP(D3252,Abfrage!$F$2:$G$21,2,FALSE),"")</f>
        <v/>
      </c>
      <c r="L3252" s="6" t="str">
        <f>IF(Belegerfassung!H3260&lt;&gt;"",Belegerfassung!H3260,"")</f>
        <v/>
      </c>
      <c r="M3252" t="str">
        <f>IFERROR(IF(Belegerfassung!E3260&lt;&gt;"",VLOOKUP(Belegerfassung!E3260,Abfrage!$L$2:$M$15,2,),""),"")</f>
        <v/>
      </c>
      <c r="N3252" t="str">
        <f t="shared" si="151"/>
        <v/>
      </c>
      <c r="O3252" t="str">
        <f t="shared" si="152"/>
        <v/>
      </c>
      <c r="P3252" t="str">
        <f>IF(Belegerfassung!G3260&lt;&gt;"",CONCATENATE(Belegerfassung!G3260,".pdf"),"")</f>
        <v/>
      </c>
    </row>
    <row r="3253" spans="1:16">
      <c r="A3253" t="str">
        <f>IF(Belegerfassung!C3261&lt;&gt;"",0,"")</f>
        <v/>
      </c>
      <c r="B3253" t="str">
        <f>IFERROR(VLOOKUP(Belegerfassung!I3261,Konten!A:D,2,FALSE),"")</f>
        <v/>
      </c>
      <c r="C3253" t="str">
        <f>IF(A3253&lt;&gt;"",TEXT(Belegerfassung!C3261,"TT.MM.JJJJ"),"")</f>
        <v/>
      </c>
      <c r="D3253" t="str">
        <f>IFERROR(VLOOKUP(Belegerfassung!A3261,Abfrage!$E$2:$F$20,2,FALSE),"")</f>
        <v/>
      </c>
      <c r="E3253" t="str">
        <f>IF(A3253&lt;&gt;"",Belegerfassung!B3261,"")</f>
        <v/>
      </c>
      <c r="F3253" t="str">
        <f>IF(Belegerfassung!L3261="","",IF(Belegerfassung!L3261&lt;&gt;"",IF(Belegerfassung!L3261&lt;&gt;"",IF(Belegerfassung!J3261&lt;&gt;0,VLOOKUP(Belegerfassung!L3261,Abfrage!$A$2:$C$19,2,),VLOOKUP(Belegerfassung!L3261,Abfrage!$A$2:$C$19,3,)),"")))</f>
        <v/>
      </c>
      <c r="G3253" t="str">
        <f t="shared" si="150"/>
        <v/>
      </c>
      <c r="H3253" s="31" t="str">
        <f>IF(A3253&lt;&gt;"",-Belegerfassung!J3261+Belegerfassung!K3261,"")</f>
        <v/>
      </c>
      <c r="I3253" s="49" t="str">
        <f>IFERROR(IF(H3253&lt;&gt;"",Belegerfassung!L3261*100,""),IF(OR(Belegerfassung!L3261="Leistung EU - Erlöse",Belegerfassung!L3261="Lieferungen EU-Erlöse",Belegerfassung!L3261="EUST",Belegerfassung!L3261="Bauleistungen 20%")=TRUE,"",MID(Belegerfassung!L3261,4,2)))</f>
        <v/>
      </c>
      <c r="J3253" s="6" t="str">
        <f>IF(A3253&lt;&gt;"",LEFT(Belegerfassung!D3261,40),"")</f>
        <v/>
      </c>
      <c r="K3253" t="str">
        <f>IF(A3253&lt;&gt;"",VLOOKUP(D3253,Abfrage!$F$2:$G$21,2,FALSE),"")</f>
        <v/>
      </c>
      <c r="L3253" s="6" t="str">
        <f>IF(Belegerfassung!H3261&lt;&gt;"",Belegerfassung!H3261,"")</f>
        <v/>
      </c>
      <c r="M3253" t="str">
        <f>IFERROR(IF(Belegerfassung!E3261&lt;&gt;"",VLOOKUP(Belegerfassung!E3261,Abfrage!$L$2:$M$15,2,),""),"")</f>
        <v/>
      </c>
      <c r="N3253" t="str">
        <f t="shared" si="151"/>
        <v/>
      </c>
      <c r="O3253" t="str">
        <f t="shared" si="152"/>
        <v/>
      </c>
      <c r="P3253" t="str">
        <f>IF(Belegerfassung!G3261&lt;&gt;"",CONCATENATE(Belegerfassung!G3261,".pdf"),"")</f>
        <v/>
      </c>
    </row>
    <row r="3254" spans="1:16">
      <c r="A3254" t="str">
        <f>IF(Belegerfassung!C3262&lt;&gt;"",0,"")</f>
        <v/>
      </c>
      <c r="B3254" t="str">
        <f>IFERROR(VLOOKUP(Belegerfassung!I3262,Konten!A:D,2,FALSE),"")</f>
        <v/>
      </c>
      <c r="C3254" t="str">
        <f>IF(A3254&lt;&gt;"",TEXT(Belegerfassung!C3262,"TT.MM.JJJJ"),"")</f>
        <v/>
      </c>
      <c r="D3254" t="str">
        <f>IFERROR(VLOOKUP(Belegerfassung!A3262,Abfrage!$E$2:$F$20,2,FALSE),"")</f>
        <v/>
      </c>
      <c r="E3254" t="str">
        <f>IF(A3254&lt;&gt;"",Belegerfassung!B3262,"")</f>
        <v/>
      </c>
      <c r="F3254" t="str">
        <f>IF(Belegerfassung!L3262="","",IF(Belegerfassung!L3262&lt;&gt;"",IF(Belegerfassung!L3262&lt;&gt;"",IF(Belegerfassung!J3262&lt;&gt;0,VLOOKUP(Belegerfassung!L3262,Abfrage!$A$2:$C$19,2,),VLOOKUP(Belegerfassung!L3262,Abfrage!$A$2:$C$19,3,)),"")))</f>
        <v/>
      </c>
      <c r="G3254" t="str">
        <f t="shared" si="150"/>
        <v/>
      </c>
      <c r="H3254" s="31" t="str">
        <f>IF(A3254&lt;&gt;"",-Belegerfassung!J3262+Belegerfassung!K3262,"")</f>
        <v/>
      </c>
      <c r="I3254" s="49" t="str">
        <f>IFERROR(IF(H3254&lt;&gt;"",Belegerfassung!L3262*100,""),IF(OR(Belegerfassung!L3262="Leistung EU - Erlöse",Belegerfassung!L3262="Lieferungen EU-Erlöse",Belegerfassung!L3262="EUST",Belegerfassung!L3262="Bauleistungen 20%")=TRUE,"",MID(Belegerfassung!L3262,4,2)))</f>
        <v/>
      </c>
      <c r="J3254" s="6" t="str">
        <f>IF(A3254&lt;&gt;"",LEFT(Belegerfassung!D3262,40),"")</f>
        <v/>
      </c>
      <c r="K3254" t="str">
        <f>IF(A3254&lt;&gt;"",VLOOKUP(D3254,Abfrage!$F$2:$G$21,2,FALSE),"")</f>
        <v/>
      </c>
      <c r="L3254" s="6" t="str">
        <f>IF(Belegerfassung!H3262&lt;&gt;"",Belegerfassung!H3262,"")</f>
        <v/>
      </c>
      <c r="M3254" t="str">
        <f>IFERROR(IF(Belegerfassung!E3262&lt;&gt;"",VLOOKUP(Belegerfassung!E3262,Abfrage!$L$2:$M$15,2,),""),"")</f>
        <v/>
      </c>
      <c r="N3254" t="str">
        <f t="shared" si="151"/>
        <v/>
      </c>
      <c r="O3254" t="str">
        <f t="shared" si="152"/>
        <v/>
      </c>
      <c r="P3254" t="str">
        <f>IF(Belegerfassung!G3262&lt;&gt;"",CONCATENATE(Belegerfassung!G3262,".pdf"),"")</f>
        <v/>
      </c>
    </row>
    <row r="3255" spans="1:16">
      <c r="A3255" t="str">
        <f>IF(Belegerfassung!C3263&lt;&gt;"",0,"")</f>
        <v/>
      </c>
      <c r="B3255" t="str">
        <f>IFERROR(VLOOKUP(Belegerfassung!I3263,Konten!A:D,2,FALSE),"")</f>
        <v/>
      </c>
      <c r="C3255" t="str">
        <f>IF(A3255&lt;&gt;"",TEXT(Belegerfassung!C3263,"TT.MM.JJJJ"),"")</f>
        <v/>
      </c>
      <c r="D3255" t="str">
        <f>IFERROR(VLOOKUP(Belegerfassung!A3263,Abfrage!$E$2:$F$20,2,FALSE),"")</f>
        <v/>
      </c>
      <c r="E3255" t="str">
        <f>IF(A3255&lt;&gt;"",Belegerfassung!B3263,"")</f>
        <v/>
      </c>
      <c r="F3255" t="str">
        <f>IF(Belegerfassung!L3263="","",IF(Belegerfassung!L3263&lt;&gt;"",IF(Belegerfassung!L3263&lt;&gt;"",IF(Belegerfassung!J3263&lt;&gt;0,VLOOKUP(Belegerfassung!L3263,Abfrage!$A$2:$C$19,2,),VLOOKUP(Belegerfassung!L3263,Abfrage!$A$2:$C$19,3,)),"")))</f>
        <v/>
      </c>
      <c r="G3255" t="str">
        <f t="shared" si="150"/>
        <v/>
      </c>
      <c r="H3255" s="31" t="str">
        <f>IF(A3255&lt;&gt;"",-Belegerfassung!J3263+Belegerfassung!K3263,"")</f>
        <v/>
      </c>
      <c r="I3255" s="49" t="str">
        <f>IFERROR(IF(H3255&lt;&gt;"",Belegerfassung!L3263*100,""),IF(OR(Belegerfassung!L3263="Leistung EU - Erlöse",Belegerfassung!L3263="Lieferungen EU-Erlöse",Belegerfassung!L3263="EUST",Belegerfassung!L3263="Bauleistungen 20%")=TRUE,"",MID(Belegerfassung!L3263,4,2)))</f>
        <v/>
      </c>
      <c r="J3255" s="6" t="str">
        <f>IF(A3255&lt;&gt;"",LEFT(Belegerfassung!D3263,40),"")</f>
        <v/>
      </c>
      <c r="K3255" t="str">
        <f>IF(A3255&lt;&gt;"",VLOOKUP(D3255,Abfrage!$F$2:$G$21,2,FALSE),"")</f>
        <v/>
      </c>
      <c r="L3255" s="6" t="str">
        <f>IF(Belegerfassung!H3263&lt;&gt;"",Belegerfassung!H3263,"")</f>
        <v/>
      </c>
      <c r="M3255" t="str">
        <f>IFERROR(IF(Belegerfassung!E3263&lt;&gt;"",VLOOKUP(Belegerfassung!E3263,Abfrage!$L$2:$M$15,2,),""),"")</f>
        <v/>
      </c>
      <c r="N3255" t="str">
        <f t="shared" si="151"/>
        <v/>
      </c>
      <c r="O3255" t="str">
        <f t="shared" si="152"/>
        <v/>
      </c>
      <c r="P3255" t="str">
        <f>IF(Belegerfassung!G3263&lt;&gt;"",CONCATENATE(Belegerfassung!G3263,".pdf"),"")</f>
        <v/>
      </c>
    </row>
    <row r="3256" spans="1:16">
      <c r="A3256" t="str">
        <f>IF(Belegerfassung!C3264&lt;&gt;"",0,"")</f>
        <v/>
      </c>
      <c r="B3256" t="str">
        <f>IFERROR(VLOOKUP(Belegerfassung!I3264,Konten!A:D,2,FALSE),"")</f>
        <v/>
      </c>
      <c r="C3256" t="str">
        <f>IF(A3256&lt;&gt;"",TEXT(Belegerfassung!C3264,"TT.MM.JJJJ"),"")</f>
        <v/>
      </c>
      <c r="D3256" t="str">
        <f>IFERROR(VLOOKUP(Belegerfassung!A3264,Abfrage!$E$2:$F$20,2,FALSE),"")</f>
        <v/>
      </c>
      <c r="E3256" t="str">
        <f>IF(A3256&lt;&gt;"",Belegerfassung!B3264,"")</f>
        <v/>
      </c>
      <c r="F3256" t="str">
        <f>IF(Belegerfassung!L3264="","",IF(Belegerfassung!L3264&lt;&gt;"",IF(Belegerfassung!L3264&lt;&gt;"",IF(Belegerfassung!J3264&lt;&gt;0,VLOOKUP(Belegerfassung!L3264,Abfrage!$A$2:$C$19,2,),VLOOKUP(Belegerfassung!L3264,Abfrage!$A$2:$C$19,3,)),"")))</f>
        <v/>
      </c>
      <c r="G3256" t="str">
        <f t="shared" si="150"/>
        <v/>
      </c>
      <c r="H3256" s="31" t="str">
        <f>IF(A3256&lt;&gt;"",-Belegerfassung!J3264+Belegerfassung!K3264,"")</f>
        <v/>
      </c>
      <c r="I3256" s="49" t="str">
        <f>IFERROR(IF(H3256&lt;&gt;"",Belegerfassung!L3264*100,""),IF(OR(Belegerfassung!L3264="Leistung EU - Erlöse",Belegerfassung!L3264="Lieferungen EU-Erlöse",Belegerfassung!L3264="EUST",Belegerfassung!L3264="Bauleistungen 20%")=TRUE,"",MID(Belegerfassung!L3264,4,2)))</f>
        <v/>
      </c>
      <c r="J3256" s="6" t="str">
        <f>IF(A3256&lt;&gt;"",LEFT(Belegerfassung!D3264,40),"")</f>
        <v/>
      </c>
      <c r="K3256" t="str">
        <f>IF(A3256&lt;&gt;"",VLOOKUP(D3256,Abfrage!$F$2:$G$21,2,FALSE),"")</f>
        <v/>
      </c>
      <c r="L3256" s="6" t="str">
        <f>IF(Belegerfassung!H3264&lt;&gt;"",Belegerfassung!H3264,"")</f>
        <v/>
      </c>
      <c r="M3256" t="str">
        <f>IFERROR(IF(Belegerfassung!E3264&lt;&gt;"",VLOOKUP(Belegerfassung!E3264,Abfrage!$L$2:$M$15,2,),""),"")</f>
        <v/>
      </c>
      <c r="N3256" t="str">
        <f t="shared" si="151"/>
        <v/>
      </c>
      <c r="O3256" t="str">
        <f t="shared" si="152"/>
        <v/>
      </c>
      <c r="P3256" t="str">
        <f>IF(Belegerfassung!G3264&lt;&gt;"",CONCATENATE(Belegerfassung!G3264,".pdf"),"")</f>
        <v/>
      </c>
    </row>
    <row r="3257" spans="1:16">
      <c r="A3257" t="str">
        <f>IF(Belegerfassung!C3265&lt;&gt;"",0,"")</f>
        <v/>
      </c>
      <c r="B3257" t="str">
        <f>IFERROR(VLOOKUP(Belegerfassung!I3265,Konten!A:D,2,FALSE),"")</f>
        <v/>
      </c>
      <c r="C3257" t="str">
        <f>IF(A3257&lt;&gt;"",TEXT(Belegerfassung!C3265,"TT.MM.JJJJ"),"")</f>
        <v/>
      </c>
      <c r="D3257" t="str">
        <f>IFERROR(VLOOKUP(Belegerfassung!A3265,Abfrage!$E$2:$F$20,2,FALSE),"")</f>
        <v/>
      </c>
      <c r="E3257" t="str">
        <f>IF(A3257&lt;&gt;"",Belegerfassung!B3265,"")</f>
        <v/>
      </c>
      <c r="F3257" t="str">
        <f>IF(Belegerfassung!L3265="","",IF(Belegerfassung!L3265&lt;&gt;"",IF(Belegerfassung!L3265&lt;&gt;"",IF(Belegerfassung!J3265&lt;&gt;0,VLOOKUP(Belegerfassung!L3265,Abfrage!$A$2:$C$19,2,),VLOOKUP(Belegerfassung!L3265,Abfrage!$A$2:$C$19,3,)),"")))</f>
        <v/>
      </c>
      <c r="G3257" t="str">
        <f t="shared" si="150"/>
        <v/>
      </c>
      <c r="H3257" s="31" t="str">
        <f>IF(A3257&lt;&gt;"",-Belegerfassung!J3265+Belegerfassung!K3265,"")</f>
        <v/>
      </c>
      <c r="I3257" s="49" t="str">
        <f>IFERROR(IF(H3257&lt;&gt;"",Belegerfassung!L3265*100,""),IF(OR(Belegerfassung!L3265="Leistung EU - Erlöse",Belegerfassung!L3265="Lieferungen EU-Erlöse",Belegerfassung!L3265="EUST",Belegerfassung!L3265="Bauleistungen 20%")=TRUE,"",MID(Belegerfassung!L3265,4,2)))</f>
        <v/>
      </c>
      <c r="J3257" s="6" t="str">
        <f>IF(A3257&lt;&gt;"",LEFT(Belegerfassung!D3265,40),"")</f>
        <v/>
      </c>
      <c r="K3257" t="str">
        <f>IF(A3257&lt;&gt;"",VLOOKUP(D3257,Abfrage!$F$2:$G$21,2,FALSE),"")</f>
        <v/>
      </c>
      <c r="L3257" s="6" t="str">
        <f>IF(Belegerfassung!H3265&lt;&gt;"",Belegerfassung!H3265,"")</f>
        <v/>
      </c>
      <c r="M3257" t="str">
        <f>IFERROR(IF(Belegerfassung!E3265&lt;&gt;"",VLOOKUP(Belegerfassung!E3265,Abfrage!$L$2:$M$15,2,),""),"")</f>
        <v/>
      </c>
      <c r="N3257" t="str">
        <f t="shared" si="151"/>
        <v/>
      </c>
      <c r="O3257" t="str">
        <f t="shared" si="152"/>
        <v/>
      </c>
      <c r="P3257" t="str">
        <f>IF(Belegerfassung!G3265&lt;&gt;"",CONCATENATE(Belegerfassung!G3265,".pdf"),"")</f>
        <v/>
      </c>
    </row>
    <row r="3258" spans="1:16">
      <c r="A3258" t="str">
        <f>IF(Belegerfassung!C3266&lt;&gt;"",0,"")</f>
        <v/>
      </c>
      <c r="B3258" t="str">
        <f>IFERROR(VLOOKUP(Belegerfassung!I3266,Konten!A:D,2,FALSE),"")</f>
        <v/>
      </c>
      <c r="C3258" t="str">
        <f>IF(A3258&lt;&gt;"",TEXT(Belegerfassung!C3266,"TT.MM.JJJJ"),"")</f>
        <v/>
      </c>
      <c r="D3258" t="str">
        <f>IFERROR(VLOOKUP(Belegerfassung!A3266,Abfrage!$E$2:$F$20,2,FALSE),"")</f>
        <v/>
      </c>
      <c r="E3258" t="str">
        <f>IF(A3258&lt;&gt;"",Belegerfassung!B3266,"")</f>
        <v/>
      </c>
      <c r="F3258" t="str">
        <f>IF(Belegerfassung!L3266="","",IF(Belegerfassung!L3266&lt;&gt;"",IF(Belegerfassung!L3266&lt;&gt;"",IF(Belegerfassung!J3266&lt;&gt;0,VLOOKUP(Belegerfassung!L3266,Abfrage!$A$2:$C$19,2,),VLOOKUP(Belegerfassung!L3266,Abfrage!$A$2:$C$19,3,)),"")))</f>
        <v/>
      </c>
      <c r="G3258" t="str">
        <f t="shared" si="150"/>
        <v/>
      </c>
      <c r="H3258" s="31" t="str">
        <f>IF(A3258&lt;&gt;"",-Belegerfassung!J3266+Belegerfassung!K3266,"")</f>
        <v/>
      </c>
      <c r="I3258" s="49" t="str">
        <f>IFERROR(IF(H3258&lt;&gt;"",Belegerfassung!L3266*100,""),IF(OR(Belegerfassung!L3266="Leistung EU - Erlöse",Belegerfassung!L3266="Lieferungen EU-Erlöse",Belegerfassung!L3266="EUST",Belegerfassung!L3266="Bauleistungen 20%")=TRUE,"",MID(Belegerfassung!L3266,4,2)))</f>
        <v/>
      </c>
      <c r="J3258" s="6" t="str">
        <f>IF(A3258&lt;&gt;"",LEFT(Belegerfassung!D3266,40),"")</f>
        <v/>
      </c>
      <c r="K3258" t="str">
        <f>IF(A3258&lt;&gt;"",VLOOKUP(D3258,Abfrage!$F$2:$G$21,2,FALSE),"")</f>
        <v/>
      </c>
      <c r="L3258" s="6" t="str">
        <f>IF(Belegerfassung!H3266&lt;&gt;"",Belegerfassung!H3266,"")</f>
        <v/>
      </c>
      <c r="M3258" t="str">
        <f>IFERROR(IF(Belegerfassung!E3266&lt;&gt;"",VLOOKUP(Belegerfassung!E3266,Abfrage!$L$2:$M$15,2,),""),"")</f>
        <v/>
      </c>
      <c r="N3258" t="str">
        <f t="shared" si="151"/>
        <v/>
      </c>
      <c r="O3258" t="str">
        <f t="shared" si="152"/>
        <v/>
      </c>
      <c r="P3258" t="str">
        <f>IF(Belegerfassung!G3266&lt;&gt;"",CONCATENATE(Belegerfassung!G3266,".pdf"),"")</f>
        <v/>
      </c>
    </row>
    <row r="3259" spans="1:16">
      <c r="A3259" t="str">
        <f>IF(Belegerfassung!C3267&lt;&gt;"",0,"")</f>
        <v/>
      </c>
      <c r="B3259" t="str">
        <f>IFERROR(VLOOKUP(Belegerfassung!I3267,Konten!A:D,2,FALSE),"")</f>
        <v/>
      </c>
      <c r="C3259" t="str">
        <f>IF(A3259&lt;&gt;"",TEXT(Belegerfassung!C3267,"TT.MM.JJJJ"),"")</f>
        <v/>
      </c>
      <c r="D3259" t="str">
        <f>IFERROR(VLOOKUP(Belegerfassung!A3267,Abfrage!$E$2:$F$20,2,FALSE),"")</f>
        <v/>
      </c>
      <c r="E3259" t="str">
        <f>IF(A3259&lt;&gt;"",Belegerfassung!B3267,"")</f>
        <v/>
      </c>
      <c r="F3259" t="str">
        <f>IF(Belegerfassung!L3267="","",IF(Belegerfassung!L3267&lt;&gt;"",IF(Belegerfassung!L3267&lt;&gt;"",IF(Belegerfassung!J3267&lt;&gt;0,VLOOKUP(Belegerfassung!L3267,Abfrage!$A$2:$C$19,2,),VLOOKUP(Belegerfassung!L3267,Abfrage!$A$2:$C$19,3,)),"")))</f>
        <v/>
      </c>
      <c r="G3259" t="str">
        <f t="shared" si="150"/>
        <v/>
      </c>
      <c r="H3259" s="31" t="str">
        <f>IF(A3259&lt;&gt;"",-Belegerfassung!J3267+Belegerfassung!K3267,"")</f>
        <v/>
      </c>
      <c r="I3259" s="49" t="str">
        <f>IFERROR(IF(H3259&lt;&gt;"",Belegerfassung!L3267*100,""),IF(OR(Belegerfassung!L3267="Leistung EU - Erlöse",Belegerfassung!L3267="Lieferungen EU-Erlöse",Belegerfassung!L3267="EUST",Belegerfassung!L3267="Bauleistungen 20%")=TRUE,"",MID(Belegerfassung!L3267,4,2)))</f>
        <v/>
      </c>
      <c r="J3259" s="6" t="str">
        <f>IF(A3259&lt;&gt;"",LEFT(Belegerfassung!D3267,40),"")</f>
        <v/>
      </c>
      <c r="K3259" t="str">
        <f>IF(A3259&lt;&gt;"",VLOOKUP(D3259,Abfrage!$F$2:$G$21,2,FALSE),"")</f>
        <v/>
      </c>
      <c r="L3259" s="6" t="str">
        <f>IF(Belegerfassung!H3267&lt;&gt;"",Belegerfassung!H3267,"")</f>
        <v/>
      </c>
      <c r="M3259" t="str">
        <f>IFERROR(IF(Belegerfassung!E3267&lt;&gt;"",VLOOKUP(Belegerfassung!E3267,Abfrage!$L$2:$M$15,2,),""),"")</f>
        <v/>
      </c>
      <c r="N3259" t="str">
        <f t="shared" si="151"/>
        <v/>
      </c>
      <c r="O3259" t="str">
        <f t="shared" si="152"/>
        <v/>
      </c>
      <c r="P3259" t="str">
        <f>IF(Belegerfassung!G3267&lt;&gt;"",CONCATENATE(Belegerfassung!G3267,".pdf"),"")</f>
        <v/>
      </c>
    </row>
    <row r="3260" spans="1:16">
      <c r="A3260" t="str">
        <f>IF(Belegerfassung!C3268&lt;&gt;"",0,"")</f>
        <v/>
      </c>
      <c r="B3260" t="str">
        <f>IFERROR(VLOOKUP(Belegerfassung!I3268,Konten!A:D,2,FALSE),"")</f>
        <v/>
      </c>
      <c r="C3260" t="str">
        <f>IF(A3260&lt;&gt;"",TEXT(Belegerfassung!C3268,"TT.MM.JJJJ"),"")</f>
        <v/>
      </c>
      <c r="D3260" t="str">
        <f>IFERROR(VLOOKUP(Belegerfassung!A3268,Abfrage!$E$2:$F$20,2,FALSE),"")</f>
        <v/>
      </c>
      <c r="E3260" t="str">
        <f>IF(A3260&lt;&gt;"",Belegerfassung!B3268,"")</f>
        <v/>
      </c>
      <c r="F3260" t="str">
        <f>IF(Belegerfassung!L3268="","",IF(Belegerfassung!L3268&lt;&gt;"",IF(Belegerfassung!L3268&lt;&gt;"",IF(Belegerfassung!J3268&lt;&gt;0,VLOOKUP(Belegerfassung!L3268,Abfrage!$A$2:$C$19,2,),VLOOKUP(Belegerfassung!L3268,Abfrage!$A$2:$C$19,3,)),"")))</f>
        <v/>
      </c>
      <c r="G3260" t="str">
        <f t="shared" si="150"/>
        <v/>
      </c>
      <c r="H3260" s="31" t="str">
        <f>IF(A3260&lt;&gt;"",-Belegerfassung!J3268+Belegerfassung!K3268,"")</f>
        <v/>
      </c>
      <c r="I3260" s="49" t="str">
        <f>IFERROR(IF(H3260&lt;&gt;"",Belegerfassung!L3268*100,""),IF(OR(Belegerfassung!L3268="Leistung EU - Erlöse",Belegerfassung!L3268="Lieferungen EU-Erlöse",Belegerfassung!L3268="EUST",Belegerfassung!L3268="Bauleistungen 20%")=TRUE,"",MID(Belegerfassung!L3268,4,2)))</f>
        <v/>
      </c>
      <c r="J3260" s="6" t="str">
        <f>IF(A3260&lt;&gt;"",LEFT(Belegerfassung!D3268,40),"")</f>
        <v/>
      </c>
      <c r="K3260" t="str">
        <f>IF(A3260&lt;&gt;"",VLOOKUP(D3260,Abfrage!$F$2:$G$21,2,FALSE),"")</f>
        <v/>
      </c>
      <c r="L3260" s="6" t="str">
        <f>IF(Belegerfassung!H3268&lt;&gt;"",Belegerfassung!H3268,"")</f>
        <v/>
      </c>
      <c r="M3260" t="str">
        <f>IFERROR(IF(Belegerfassung!E3268&lt;&gt;"",VLOOKUP(Belegerfassung!E3268,Abfrage!$L$2:$M$15,2,),""),"")</f>
        <v/>
      </c>
      <c r="N3260" t="str">
        <f t="shared" si="151"/>
        <v/>
      </c>
      <c r="O3260" t="str">
        <f t="shared" si="152"/>
        <v/>
      </c>
      <c r="P3260" t="str">
        <f>IF(Belegerfassung!G3268&lt;&gt;"",CONCATENATE(Belegerfassung!G3268,".pdf"),"")</f>
        <v/>
      </c>
    </row>
    <row r="3261" spans="1:16">
      <c r="A3261" t="str">
        <f>IF(Belegerfassung!C3269&lt;&gt;"",0,"")</f>
        <v/>
      </c>
      <c r="B3261" t="str">
        <f>IFERROR(VLOOKUP(Belegerfassung!I3269,Konten!A:D,2,FALSE),"")</f>
        <v/>
      </c>
      <c r="C3261" t="str">
        <f>IF(A3261&lt;&gt;"",TEXT(Belegerfassung!C3269,"TT.MM.JJJJ"),"")</f>
        <v/>
      </c>
      <c r="D3261" t="str">
        <f>IFERROR(VLOOKUP(Belegerfassung!A3269,Abfrage!$E$2:$F$20,2,FALSE),"")</f>
        <v/>
      </c>
      <c r="E3261" t="str">
        <f>IF(A3261&lt;&gt;"",Belegerfassung!B3269,"")</f>
        <v/>
      </c>
      <c r="F3261" t="str">
        <f>IF(Belegerfassung!L3269="","",IF(Belegerfassung!L3269&lt;&gt;"",IF(Belegerfassung!L3269&lt;&gt;"",IF(Belegerfassung!J3269&lt;&gt;0,VLOOKUP(Belegerfassung!L3269,Abfrage!$A$2:$C$19,2,),VLOOKUP(Belegerfassung!L3269,Abfrage!$A$2:$C$19,3,)),"")))</f>
        <v/>
      </c>
      <c r="G3261" t="str">
        <f t="shared" si="150"/>
        <v/>
      </c>
      <c r="H3261" s="31" t="str">
        <f>IF(A3261&lt;&gt;"",-Belegerfassung!J3269+Belegerfassung!K3269,"")</f>
        <v/>
      </c>
      <c r="I3261" s="49" t="str">
        <f>IFERROR(IF(H3261&lt;&gt;"",Belegerfassung!L3269*100,""),IF(OR(Belegerfassung!L3269="Leistung EU - Erlöse",Belegerfassung!L3269="Lieferungen EU-Erlöse",Belegerfassung!L3269="EUST",Belegerfassung!L3269="Bauleistungen 20%")=TRUE,"",MID(Belegerfassung!L3269,4,2)))</f>
        <v/>
      </c>
      <c r="J3261" s="6" t="str">
        <f>IF(A3261&lt;&gt;"",LEFT(Belegerfassung!D3269,40),"")</f>
        <v/>
      </c>
      <c r="K3261" t="str">
        <f>IF(A3261&lt;&gt;"",VLOOKUP(D3261,Abfrage!$F$2:$G$21,2,FALSE),"")</f>
        <v/>
      </c>
      <c r="L3261" s="6" t="str">
        <f>IF(Belegerfassung!H3269&lt;&gt;"",Belegerfassung!H3269,"")</f>
        <v/>
      </c>
      <c r="M3261" t="str">
        <f>IFERROR(IF(Belegerfassung!E3269&lt;&gt;"",VLOOKUP(Belegerfassung!E3269,Abfrage!$L$2:$M$15,2,),""),"")</f>
        <v/>
      </c>
      <c r="N3261" t="str">
        <f t="shared" si="151"/>
        <v/>
      </c>
      <c r="O3261" t="str">
        <f t="shared" si="152"/>
        <v/>
      </c>
      <c r="P3261" t="str">
        <f>IF(Belegerfassung!G3269&lt;&gt;"",CONCATENATE(Belegerfassung!G3269,".pdf"),"")</f>
        <v/>
      </c>
    </row>
    <row r="3262" spans="1:16">
      <c r="A3262" t="str">
        <f>IF(Belegerfassung!C3270&lt;&gt;"",0,"")</f>
        <v/>
      </c>
      <c r="B3262" t="str">
        <f>IFERROR(VLOOKUP(Belegerfassung!I3270,Konten!A:D,2,FALSE),"")</f>
        <v/>
      </c>
      <c r="C3262" t="str">
        <f>IF(A3262&lt;&gt;"",TEXT(Belegerfassung!C3270,"TT.MM.JJJJ"),"")</f>
        <v/>
      </c>
      <c r="D3262" t="str">
        <f>IFERROR(VLOOKUP(Belegerfassung!A3270,Abfrage!$E$2:$F$20,2,FALSE),"")</f>
        <v/>
      </c>
      <c r="E3262" t="str">
        <f>IF(A3262&lt;&gt;"",Belegerfassung!B3270,"")</f>
        <v/>
      </c>
      <c r="F3262" t="str">
        <f>IF(Belegerfassung!L3270="","",IF(Belegerfassung!L3270&lt;&gt;"",IF(Belegerfassung!L3270&lt;&gt;"",IF(Belegerfassung!J3270&lt;&gt;0,VLOOKUP(Belegerfassung!L3270,Abfrage!$A$2:$C$19,2,),VLOOKUP(Belegerfassung!L3270,Abfrage!$A$2:$C$19,3,)),"")))</f>
        <v/>
      </c>
      <c r="G3262" t="str">
        <f t="shared" si="150"/>
        <v/>
      </c>
      <c r="H3262" s="31" t="str">
        <f>IF(A3262&lt;&gt;"",-Belegerfassung!J3270+Belegerfassung!K3270,"")</f>
        <v/>
      </c>
      <c r="I3262" s="49" t="str">
        <f>IFERROR(IF(H3262&lt;&gt;"",Belegerfassung!L3270*100,""),IF(OR(Belegerfassung!L3270="Leistung EU - Erlöse",Belegerfassung!L3270="Lieferungen EU-Erlöse",Belegerfassung!L3270="EUST",Belegerfassung!L3270="Bauleistungen 20%")=TRUE,"",MID(Belegerfassung!L3270,4,2)))</f>
        <v/>
      </c>
      <c r="J3262" s="6" t="str">
        <f>IF(A3262&lt;&gt;"",LEFT(Belegerfassung!D3270,40),"")</f>
        <v/>
      </c>
      <c r="K3262" t="str">
        <f>IF(A3262&lt;&gt;"",VLOOKUP(D3262,Abfrage!$F$2:$G$21,2,FALSE),"")</f>
        <v/>
      </c>
      <c r="L3262" s="6" t="str">
        <f>IF(Belegerfassung!H3270&lt;&gt;"",Belegerfassung!H3270,"")</f>
        <v/>
      </c>
      <c r="M3262" t="str">
        <f>IFERROR(IF(Belegerfassung!E3270&lt;&gt;"",VLOOKUP(Belegerfassung!E3270,Abfrage!$L$2:$M$15,2,),""),"")</f>
        <v/>
      </c>
      <c r="N3262" t="str">
        <f t="shared" si="151"/>
        <v/>
      </c>
      <c r="O3262" t="str">
        <f t="shared" si="152"/>
        <v/>
      </c>
      <c r="P3262" t="str">
        <f>IF(Belegerfassung!G3270&lt;&gt;"",CONCATENATE(Belegerfassung!G3270,".pdf"),"")</f>
        <v/>
      </c>
    </row>
    <row r="3263" spans="1:16">
      <c r="A3263" t="str">
        <f>IF(Belegerfassung!C3271&lt;&gt;"",0,"")</f>
        <v/>
      </c>
      <c r="B3263" t="str">
        <f>IFERROR(VLOOKUP(Belegerfassung!I3271,Konten!A:D,2,FALSE),"")</f>
        <v/>
      </c>
      <c r="C3263" t="str">
        <f>IF(A3263&lt;&gt;"",TEXT(Belegerfassung!C3271,"TT.MM.JJJJ"),"")</f>
        <v/>
      </c>
      <c r="D3263" t="str">
        <f>IFERROR(VLOOKUP(Belegerfassung!A3271,Abfrage!$E$2:$F$20,2,FALSE),"")</f>
        <v/>
      </c>
      <c r="E3263" t="str">
        <f>IF(A3263&lt;&gt;"",Belegerfassung!B3271,"")</f>
        <v/>
      </c>
      <c r="F3263" t="str">
        <f>IF(Belegerfassung!L3271="","",IF(Belegerfassung!L3271&lt;&gt;"",IF(Belegerfassung!L3271&lt;&gt;"",IF(Belegerfassung!J3271&lt;&gt;0,VLOOKUP(Belegerfassung!L3271,Abfrage!$A$2:$C$19,2,),VLOOKUP(Belegerfassung!L3271,Abfrage!$A$2:$C$19,3,)),"")))</f>
        <v/>
      </c>
      <c r="G3263" t="str">
        <f t="shared" si="150"/>
        <v/>
      </c>
      <c r="H3263" s="31" t="str">
        <f>IF(A3263&lt;&gt;"",-Belegerfassung!J3271+Belegerfassung!K3271,"")</f>
        <v/>
      </c>
      <c r="I3263" s="49" t="str">
        <f>IFERROR(IF(H3263&lt;&gt;"",Belegerfassung!L3271*100,""),IF(OR(Belegerfassung!L3271="Leistung EU - Erlöse",Belegerfassung!L3271="Lieferungen EU-Erlöse",Belegerfassung!L3271="EUST",Belegerfassung!L3271="Bauleistungen 20%")=TRUE,"",MID(Belegerfassung!L3271,4,2)))</f>
        <v/>
      </c>
      <c r="J3263" s="6" t="str">
        <f>IF(A3263&lt;&gt;"",LEFT(Belegerfassung!D3271,40),"")</f>
        <v/>
      </c>
      <c r="K3263" t="str">
        <f>IF(A3263&lt;&gt;"",VLOOKUP(D3263,Abfrage!$F$2:$G$21,2,FALSE),"")</f>
        <v/>
      </c>
      <c r="L3263" s="6" t="str">
        <f>IF(Belegerfassung!H3271&lt;&gt;"",Belegerfassung!H3271,"")</f>
        <v/>
      </c>
      <c r="M3263" t="str">
        <f>IFERROR(IF(Belegerfassung!E3271&lt;&gt;"",VLOOKUP(Belegerfassung!E3271,Abfrage!$L$2:$M$15,2,),""),"")</f>
        <v/>
      </c>
      <c r="N3263" t="str">
        <f t="shared" si="151"/>
        <v/>
      </c>
      <c r="O3263" t="str">
        <f t="shared" si="152"/>
        <v/>
      </c>
      <c r="P3263" t="str">
        <f>IF(Belegerfassung!G3271&lt;&gt;"",CONCATENATE(Belegerfassung!G3271,".pdf"),"")</f>
        <v/>
      </c>
    </row>
    <row r="3264" spans="1:16">
      <c r="A3264" t="str">
        <f>IF(Belegerfassung!C3272&lt;&gt;"",0,"")</f>
        <v/>
      </c>
      <c r="B3264" t="str">
        <f>IFERROR(VLOOKUP(Belegerfassung!I3272,Konten!A:D,2,FALSE),"")</f>
        <v/>
      </c>
      <c r="C3264" t="str">
        <f>IF(A3264&lt;&gt;"",TEXT(Belegerfassung!C3272,"TT.MM.JJJJ"),"")</f>
        <v/>
      </c>
      <c r="D3264" t="str">
        <f>IFERROR(VLOOKUP(Belegerfassung!A3272,Abfrage!$E$2:$F$20,2,FALSE),"")</f>
        <v/>
      </c>
      <c r="E3264" t="str">
        <f>IF(A3264&lt;&gt;"",Belegerfassung!B3272,"")</f>
        <v/>
      </c>
      <c r="F3264" t="str">
        <f>IF(Belegerfassung!L3272="","",IF(Belegerfassung!L3272&lt;&gt;"",IF(Belegerfassung!L3272&lt;&gt;"",IF(Belegerfassung!J3272&lt;&gt;0,VLOOKUP(Belegerfassung!L3272,Abfrage!$A$2:$C$19,2,),VLOOKUP(Belegerfassung!L3272,Abfrage!$A$2:$C$19,3,)),"")))</f>
        <v/>
      </c>
      <c r="G3264" t="str">
        <f t="shared" si="150"/>
        <v/>
      </c>
      <c r="H3264" s="31" t="str">
        <f>IF(A3264&lt;&gt;"",-Belegerfassung!J3272+Belegerfassung!K3272,"")</f>
        <v/>
      </c>
      <c r="I3264" s="49" t="str">
        <f>IFERROR(IF(H3264&lt;&gt;"",Belegerfassung!L3272*100,""),IF(OR(Belegerfassung!L3272="Leistung EU - Erlöse",Belegerfassung!L3272="Lieferungen EU-Erlöse",Belegerfassung!L3272="EUST",Belegerfassung!L3272="Bauleistungen 20%")=TRUE,"",MID(Belegerfassung!L3272,4,2)))</f>
        <v/>
      </c>
      <c r="J3264" s="6" t="str">
        <f>IF(A3264&lt;&gt;"",LEFT(Belegerfassung!D3272,40),"")</f>
        <v/>
      </c>
      <c r="K3264" t="str">
        <f>IF(A3264&lt;&gt;"",VLOOKUP(D3264,Abfrage!$F$2:$G$21,2,FALSE),"")</f>
        <v/>
      </c>
      <c r="L3264" s="6" t="str">
        <f>IF(Belegerfassung!H3272&lt;&gt;"",Belegerfassung!H3272,"")</f>
        <v/>
      </c>
      <c r="M3264" t="str">
        <f>IFERROR(IF(Belegerfassung!E3272&lt;&gt;"",VLOOKUP(Belegerfassung!E3272,Abfrage!$L$2:$M$15,2,),""),"")</f>
        <v/>
      </c>
      <c r="N3264" t="str">
        <f t="shared" si="151"/>
        <v/>
      </c>
      <c r="O3264" t="str">
        <f t="shared" si="152"/>
        <v/>
      </c>
      <c r="P3264" t="str">
        <f>IF(Belegerfassung!G3272&lt;&gt;"",CONCATENATE(Belegerfassung!G3272,".pdf"),"")</f>
        <v/>
      </c>
    </row>
    <row r="3265" spans="1:16">
      <c r="A3265" t="str">
        <f>IF(Belegerfassung!C3273&lt;&gt;"",0,"")</f>
        <v/>
      </c>
      <c r="B3265" t="str">
        <f>IFERROR(VLOOKUP(Belegerfassung!I3273,Konten!A:D,2,FALSE),"")</f>
        <v/>
      </c>
      <c r="C3265" t="str">
        <f>IF(A3265&lt;&gt;"",TEXT(Belegerfassung!C3273,"TT.MM.JJJJ"),"")</f>
        <v/>
      </c>
      <c r="D3265" t="str">
        <f>IFERROR(VLOOKUP(Belegerfassung!A3273,Abfrage!$E$2:$F$20,2,FALSE),"")</f>
        <v/>
      </c>
      <c r="E3265" t="str">
        <f>IF(A3265&lt;&gt;"",Belegerfassung!B3273,"")</f>
        <v/>
      </c>
      <c r="F3265" t="str">
        <f>IF(Belegerfassung!L3273="","",IF(Belegerfassung!L3273&lt;&gt;"",IF(Belegerfassung!L3273&lt;&gt;"",IF(Belegerfassung!J3273&lt;&gt;0,VLOOKUP(Belegerfassung!L3273,Abfrage!$A$2:$C$19,2,),VLOOKUP(Belegerfassung!L3273,Abfrage!$A$2:$C$19,3,)),"")))</f>
        <v/>
      </c>
      <c r="G3265" t="str">
        <f t="shared" si="150"/>
        <v/>
      </c>
      <c r="H3265" s="31" t="str">
        <f>IF(A3265&lt;&gt;"",-Belegerfassung!J3273+Belegerfassung!K3273,"")</f>
        <v/>
      </c>
      <c r="I3265" s="49" t="str">
        <f>IFERROR(IF(H3265&lt;&gt;"",Belegerfassung!L3273*100,""),IF(OR(Belegerfassung!L3273="Leistung EU - Erlöse",Belegerfassung!L3273="Lieferungen EU-Erlöse",Belegerfassung!L3273="EUST",Belegerfassung!L3273="Bauleistungen 20%")=TRUE,"",MID(Belegerfassung!L3273,4,2)))</f>
        <v/>
      </c>
      <c r="J3265" s="6" t="str">
        <f>IF(A3265&lt;&gt;"",LEFT(Belegerfassung!D3273,40),"")</f>
        <v/>
      </c>
      <c r="K3265" t="str">
        <f>IF(A3265&lt;&gt;"",VLOOKUP(D3265,Abfrage!$F$2:$G$21,2,FALSE),"")</f>
        <v/>
      </c>
      <c r="L3265" s="6" t="str">
        <f>IF(Belegerfassung!H3273&lt;&gt;"",Belegerfassung!H3273,"")</f>
        <v/>
      </c>
      <c r="M3265" t="str">
        <f>IFERROR(IF(Belegerfassung!E3273&lt;&gt;"",VLOOKUP(Belegerfassung!E3273,Abfrage!$L$2:$M$15,2,),""),"")</f>
        <v/>
      </c>
      <c r="N3265" t="str">
        <f t="shared" si="151"/>
        <v/>
      </c>
      <c r="O3265" t="str">
        <f t="shared" si="152"/>
        <v/>
      </c>
      <c r="P3265" t="str">
        <f>IF(Belegerfassung!G3273&lt;&gt;"",CONCATENATE(Belegerfassung!G3273,".pdf"),"")</f>
        <v/>
      </c>
    </row>
    <row r="3266" spans="1:16">
      <c r="A3266" t="str">
        <f>IF(Belegerfassung!C3274&lt;&gt;"",0,"")</f>
        <v/>
      </c>
      <c r="B3266" t="str">
        <f>IFERROR(VLOOKUP(Belegerfassung!I3274,Konten!A:D,2,FALSE),"")</f>
        <v/>
      </c>
      <c r="C3266" t="str">
        <f>IF(A3266&lt;&gt;"",TEXT(Belegerfassung!C3274,"TT.MM.JJJJ"),"")</f>
        <v/>
      </c>
      <c r="D3266" t="str">
        <f>IFERROR(VLOOKUP(Belegerfassung!A3274,Abfrage!$E$2:$F$20,2,FALSE),"")</f>
        <v/>
      </c>
      <c r="E3266" t="str">
        <f>IF(A3266&lt;&gt;"",Belegerfassung!B3274,"")</f>
        <v/>
      </c>
      <c r="F3266" t="str">
        <f>IF(Belegerfassung!L3274="","",IF(Belegerfassung!L3274&lt;&gt;"",IF(Belegerfassung!L3274&lt;&gt;"",IF(Belegerfassung!J3274&lt;&gt;0,VLOOKUP(Belegerfassung!L3274,Abfrage!$A$2:$C$19,2,),VLOOKUP(Belegerfassung!L3274,Abfrage!$A$2:$C$19,3,)),"")))</f>
        <v/>
      </c>
      <c r="G3266" t="str">
        <f t="shared" si="150"/>
        <v/>
      </c>
      <c r="H3266" s="31" t="str">
        <f>IF(A3266&lt;&gt;"",-Belegerfassung!J3274+Belegerfassung!K3274,"")</f>
        <v/>
      </c>
      <c r="I3266" s="49" t="str">
        <f>IFERROR(IF(H3266&lt;&gt;"",Belegerfassung!L3274*100,""),IF(OR(Belegerfassung!L3274="Leistung EU - Erlöse",Belegerfassung!L3274="Lieferungen EU-Erlöse",Belegerfassung!L3274="EUST",Belegerfassung!L3274="Bauleistungen 20%")=TRUE,"",MID(Belegerfassung!L3274,4,2)))</f>
        <v/>
      </c>
      <c r="J3266" s="6" t="str">
        <f>IF(A3266&lt;&gt;"",LEFT(Belegerfassung!D3274,40),"")</f>
        <v/>
      </c>
      <c r="K3266" t="str">
        <f>IF(A3266&lt;&gt;"",VLOOKUP(D3266,Abfrage!$F$2:$G$21,2,FALSE),"")</f>
        <v/>
      </c>
      <c r="L3266" s="6" t="str">
        <f>IF(Belegerfassung!H3274&lt;&gt;"",Belegerfassung!H3274,"")</f>
        <v/>
      </c>
      <c r="M3266" t="str">
        <f>IFERROR(IF(Belegerfassung!E3274&lt;&gt;"",VLOOKUP(Belegerfassung!E3274,Abfrage!$L$2:$M$15,2,),""),"")</f>
        <v/>
      </c>
      <c r="N3266" t="str">
        <f t="shared" si="151"/>
        <v/>
      </c>
      <c r="O3266" t="str">
        <f t="shared" si="152"/>
        <v/>
      </c>
      <c r="P3266" t="str">
        <f>IF(Belegerfassung!G3274&lt;&gt;"",CONCATENATE(Belegerfassung!G3274,".pdf"),"")</f>
        <v/>
      </c>
    </row>
    <row r="3267" spans="1:16">
      <c r="A3267" t="str">
        <f>IF(Belegerfassung!C3275&lt;&gt;"",0,"")</f>
        <v/>
      </c>
      <c r="B3267" t="str">
        <f>IFERROR(VLOOKUP(Belegerfassung!I3275,Konten!A:D,2,FALSE),"")</f>
        <v/>
      </c>
      <c r="C3267" t="str">
        <f>IF(A3267&lt;&gt;"",TEXT(Belegerfassung!C3275,"TT.MM.JJJJ"),"")</f>
        <v/>
      </c>
      <c r="D3267" t="str">
        <f>IFERROR(VLOOKUP(Belegerfassung!A3275,Abfrage!$E$2:$F$20,2,FALSE),"")</f>
        <v/>
      </c>
      <c r="E3267" t="str">
        <f>IF(A3267&lt;&gt;"",Belegerfassung!B3275,"")</f>
        <v/>
      </c>
      <c r="F3267" t="str">
        <f>IF(Belegerfassung!L3275="","",IF(Belegerfassung!L3275&lt;&gt;"",IF(Belegerfassung!L3275&lt;&gt;"",IF(Belegerfassung!J3275&lt;&gt;0,VLOOKUP(Belegerfassung!L3275,Abfrage!$A$2:$C$19,2,),VLOOKUP(Belegerfassung!L3275,Abfrage!$A$2:$C$19,3,)),"")))</f>
        <v/>
      </c>
      <c r="G3267" t="str">
        <f t="shared" ref="G3267:G3330" si="153">IF(A3267&lt;&gt;"",1,"")</f>
        <v/>
      </c>
      <c r="H3267" s="31" t="str">
        <f>IF(A3267&lt;&gt;"",-Belegerfassung!J3275+Belegerfassung!K3275,"")</f>
        <v/>
      </c>
      <c r="I3267" s="49" t="str">
        <f>IFERROR(IF(H3267&lt;&gt;"",Belegerfassung!L3275*100,""),IF(OR(Belegerfassung!L3275="Leistung EU - Erlöse",Belegerfassung!L3275="Lieferungen EU-Erlöse",Belegerfassung!L3275="EUST",Belegerfassung!L3275="Bauleistungen 20%")=TRUE,"",MID(Belegerfassung!L3275,4,2)))</f>
        <v/>
      </c>
      <c r="J3267" s="6" t="str">
        <f>IF(A3267&lt;&gt;"",LEFT(Belegerfassung!D3275,40),"")</f>
        <v/>
      </c>
      <c r="K3267" t="str">
        <f>IF(A3267&lt;&gt;"",VLOOKUP(D3267,Abfrage!$F$2:$G$21,2,FALSE),"")</f>
        <v/>
      </c>
      <c r="L3267" s="6" t="str">
        <f>IF(Belegerfassung!H3275&lt;&gt;"",Belegerfassung!H3275,"")</f>
        <v/>
      </c>
      <c r="M3267" t="str">
        <f>IFERROR(IF(Belegerfassung!E3275&lt;&gt;"",VLOOKUP(Belegerfassung!E3275,Abfrage!$L$2:$M$15,2,),""),"")</f>
        <v/>
      </c>
      <c r="N3267" t="str">
        <f t="shared" ref="N3267:N3330" si="154">IF(A3267&lt;&gt;"","E","")</f>
        <v/>
      </c>
      <c r="O3267" t="str">
        <f t="shared" ref="O3267:O3330" si="155">IF(A3267&lt;&gt;"","A","")</f>
        <v/>
      </c>
      <c r="P3267" t="str">
        <f>IF(Belegerfassung!G3275&lt;&gt;"",CONCATENATE(Belegerfassung!G3275,".pdf"),"")</f>
        <v/>
      </c>
    </row>
    <row r="3268" spans="1:16">
      <c r="A3268" t="str">
        <f>IF(Belegerfassung!C3276&lt;&gt;"",0,"")</f>
        <v/>
      </c>
      <c r="B3268" t="str">
        <f>IFERROR(VLOOKUP(Belegerfassung!I3276,Konten!A:D,2,FALSE),"")</f>
        <v/>
      </c>
      <c r="C3268" t="str">
        <f>IF(A3268&lt;&gt;"",TEXT(Belegerfassung!C3276,"TT.MM.JJJJ"),"")</f>
        <v/>
      </c>
      <c r="D3268" t="str">
        <f>IFERROR(VLOOKUP(Belegerfassung!A3276,Abfrage!$E$2:$F$20,2,FALSE),"")</f>
        <v/>
      </c>
      <c r="E3268" t="str">
        <f>IF(A3268&lt;&gt;"",Belegerfassung!B3276,"")</f>
        <v/>
      </c>
      <c r="F3268" t="str">
        <f>IF(Belegerfassung!L3276="","",IF(Belegerfassung!L3276&lt;&gt;"",IF(Belegerfassung!L3276&lt;&gt;"",IF(Belegerfassung!J3276&lt;&gt;0,VLOOKUP(Belegerfassung!L3276,Abfrage!$A$2:$C$19,2,),VLOOKUP(Belegerfassung!L3276,Abfrage!$A$2:$C$19,3,)),"")))</f>
        <v/>
      </c>
      <c r="G3268" t="str">
        <f t="shared" si="153"/>
        <v/>
      </c>
      <c r="H3268" s="31" t="str">
        <f>IF(A3268&lt;&gt;"",-Belegerfassung!J3276+Belegerfassung!K3276,"")</f>
        <v/>
      </c>
      <c r="I3268" s="49" t="str">
        <f>IFERROR(IF(H3268&lt;&gt;"",Belegerfassung!L3276*100,""),IF(OR(Belegerfassung!L3276="Leistung EU - Erlöse",Belegerfassung!L3276="Lieferungen EU-Erlöse",Belegerfassung!L3276="EUST",Belegerfassung!L3276="Bauleistungen 20%")=TRUE,"",MID(Belegerfassung!L3276,4,2)))</f>
        <v/>
      </c>
      <c r="J3268" s="6" t="str">
        <f>IF(A3268&lt;&gt;"",LEFT(Belegerfassung!D3276,40),"")</f>
        <v/>
      </c>
      <c r="K3268" t="str">
        <f>IF(A3268&lt;&gt;"",VLOOKUP(D3268,Abfrage!$F$2:$G$21,2,FALSE),"")</f>
        <v/>
      </c>
      <c r="L3268" s="6" t="str">
        <f>IF(Belegerfassung!H3276&lt;&gt;"",Belegerfassung!H3276,"")</f>
        <v/>
      </c>
      <c r="M3268" t="str">
        <f>IFERROR(IF(Belegerfassung!E3276&lt;&gt;"",VLOOKUP(Belegerfassung!E3276,Abfrage!$L$2:$M$15,2,),""),"")</f>
        <v/>
      </c>
      <c r="N3268" t="str">
        <f t="shared" si="154"/>
        <v/>
      </c>
      <c r="O3268" t="str">
        <f t="shared" si="155"/>
        <v/>
      </c>
      <c r="P3268" t="str">
        <f>IF(Belegerfassung!G3276&lt;&gt;"",CONCATENATE(Belegerfassung!G3276,".pdf"),"")</f>
        <v/>
      </c>
    </row>
    <row r="3269" spans="1:16">
      <c r="A3269" t="str">
        <f>IF(Belegerfassung!C3277&lt;&gt;"",0,"")</f>
        <v/>
      </c>
      <c r="B3269" t="str">
        <f>IFERROR(VLOOKUP(Belegerfassung!I3277,Konten!A:D,2,FALSE),"")</f>
        <v/>
      </c>
      <c r="C3269" t="str">
        <f>IF(A3269&lt;&gt;"",TEXT(Belegerfassung!C3277,"TT.MM.JJJJ"),"")</f>
        <v/>
      </c>
      <c r="D3269" t="str">
        <f>IFERROR(VLOOKUP(Belegerfassung!A3277,Abfrage!$E$2:$F$20,2,FALSE),"")</f>
        <v/>
      </c>
      <c r="E3269" t="str">
        <f>IF(A3269&lt;&gt;"",Belegerfassung!B3277,"")</f>
        <v/>
      </c>
      <c r="F3269" t="str">
        <f>IF(Belegerfassung!L3277="","",IF(Belegerfassung!L3277&lt;&gt;"",IF(Belegerfassung!L3277&lt;&gt;"",IF(Belegerfassung!J3277&lt;&gt;0,VLOOKUP(Belegerfassung!L3277,Abfrage!$A$2:$C$19,2,),VLOOKUP(Belegerfassung!L3277,Abfrage!$A$2:$C$19,3,)),"")))</f>
        <v/>
      </c>
      <c r="G3269" t="str">
        <f t="shared" si="153"/>
        <v/>
      </c>
      <c r="H3269" s="31" t="str">
        <f>IF(A3269&lt;&gt;"",-Belegerfassung!J3277+Belegerfassung!K3277,"")</f>
        <v/>
      </c>
      <c r="I3269" s="49" t="str">
        <f>IFERROR(IF(H3269&lt;&gt;"",Belegerfassung!L3277*100,""),IF(OR(Belegerfassung!L3277="Leistung EU - Erlöse",Belegerfassung!L3277="Lieferungen EU-Erlöse",Belegerfassung!L3277="EUST",Belegerfassung!L3277="Bauleistungen 20%")=TRUE,"",MID(Belegerfassung!L3277,4,2)))</f>
        <v/>
      </c>
      <c r="J3269" s="6" t="str">
        <f>IF(A3269&lt;&gt;"",LEFT(Belegerfassung!D3277,40),"")</f>
        <v/>
      </c>
      <c r="K3269" t="str">
        <f>IF(A3269&lt;&gt;"",VLOOKUP(D3269,Abfrage!$F$2:$G$21,2,FALSE),"")</f>
        <v/>
      </c>
      <c r="L3269" s="6" t="str">
        <f>IF(Belegerfassung!H3277&lt;&gt;"",Belegerfassung!H3277,"")</f>
        <v/>
      </c>
      <c r="M3269" t="str">
        <f>IFERROR(IF(Belegerfassung!E3277&lt;&gt;"",VLOOKUP(Belegerfassung!E3277,Abfrage!$L$2:$M$15,2,),""),"")</f>
        <v/>
      </c>
      <c r="N3269" t="str">
        <f t="shared" si="154"/>
        <v/>
      </c>
      <c r="O3269" t="str">
        <f t="shared" si="155"/>
        <v/>
      </c>
      <c r="P3269" t="str">
        <f>IF(Belegerfassung!G3277&lt;&gt;"",CONCATENATE(Belegerfassung!G3277,".pdf"),"")</f>
        <v/>
      </c>
    </row>
    <row r="3270" spans="1:16">
      <c r="A3270" t="str">
        <f>IF(Belegerfassung!C3278&lt;&gt;"",0,"")</f>
        <v/>
      </c>
      <c r="B3270" t="str">
        <f>IFERROR(VLOOKUP(Belegerfassung!I3278,Konten!A:D,2,FALSE),"")</f>
        <v/>
      </c>
      <c r="C3270" t="str">
        <f>IF(A3270&lt;&gt;"",TEXT(Belegerfassung!C3278,"TT.MM.JJJJ"),"")</f>
        <v/>
      </c>
      <c r="D3270" t="str">
        <f>IFERROR(VLOOKUP(Belegerfassung!A3278,Abfrage!$E$2:$F$20,2,FALSE),"")</f>
        <v/>
      </c>
      <c r="E3270" t="str">
        <f>IF(A3270&lt;&gt;"",Belegerfassung!B3278,"")</f>
        <v/>
      </c>
      <c r="F3270" t="str">
        <f>IF(Belegerfassung!L3278="","",IF(Belegerfassung!L3278&lt;&gt;"",IF(Belegerfassung!L3278&lt;&gt;"",IF(Belegerfassung!J3278&lt;&gt;0,VLOOKUP(Belegerfassung!L3278,Abfrage!$A$2:$C$19,2,),VLOOKUP(Belegerfassung!L3278,Abfrage!$A$2:$C$19,3,)),"")))</f>
        <v/>
      </c>
      <c r="G3270" t="str">
        <f t="shared" si="153"/>
        <v/>
      </c>
      <c r="H3270" s="31" t="str">
        <f>IF(A3270&lt;&gt;"",-Belegerfassung!J3278+Belegerfassung!K3278,"")</f>
        <v/>
      </c>
      <c r="I3270" s="49" t="str">
        <f>IFERROR(IF(H3270&lt;&gt;"",Belegerfassung!L3278*100,""),IF(OR(Belegerfassung!L3278="Leistung EU - Erlöse",Belegerfassung!L3278="Lieferungen EU-Erlöse",Belegerfassung!L3278="EUST",Belegerfassung!L3278="Bauleistungen 20%")=TRUE,"",MID(Belegerfassung!L3278,4,2)))</f>
        <v/>
      </c>
      <c r="J3270" s="6" t="str">
        <f>IF(A3270&lt;&gt;"",LEFT(Belegerfassung!D3278,40),"")</f>
        <v/>
      </c>
      <c r="K3270" t="str">
        <f>IF(A3270&lt;&gt;"",VLOOKUP(D3270,Abfrage!$F$2:$G$21,2,FALSE),"")</f>
        <v/>
      </c>
      <c r="L3270" s="6" t="str">
        <f>IF(Belegerfassung!H3278&lt;&gt;"",Belegerfassung!H3278,"")</f>
        <v/>
      </c>
      <c r="M3270" t="str">
        <f>IFERROR(IF(Belegerfassung!E3278&lt;&gt;"",VLOOKUP(Belegerfassung!E3278,Abfrage!$L$2:$M$15,2,),""),"")</f>
        <v/>
      </c>
      <c r="N3270" t="str">
        <f t="shared" si="154"/>
        <v/>
      </c>
      <c r="O3270" t="str">
        <f t="shared" si="155"/>
        <v/>
      </c>
      <c r="P3270" t="str">
        <f>IF(Belegerfassung!G3278&lt;&gt;"",CONCATENATE(Belegerfassung!G3278,".pdf"),"")</f>
        <v/>
      </c>
    </row>
    <row r="3271" spans="1:16">
      <c r="A3271" t="str">
        <f>IF(Belegerfassung!C3279&lt;&gt;"",0,"")</f>
        <v/>
      </c>
      <c r="B3271" t="str">
        <f>IFERROR(VLOOKUP(Belegerfassung!I3279,Konten!A:D,2,FALSE),"")</f>
        <v/>
      </c>
      <c r="C3271" t="str">
        <f>IF(A3271&lt;&gt;"",TEXT(Belegerfassung!C3279,"TT.MM.JJJJ"),"")</f>
        <v/>
      </c>
      <c r="D3271" t="str">
        <f>IFERROR(VLOOKUP(Belegerfassung!A3279,Abfrage!$E$2:$F$20,2,FALSE),"")</f>
        <v/>
      </c>
      <c r="E3271" t="str">
        <f>IF(A3271&lt;&gt;"",Belegerfassung!B3279,"")</f>
        <v/>
      </c>
      <c r="F3271" t="str">
        <f>IF(Belegerfassung!L3279="","",IF(Belegerfassung!L3279&lt;&gt;"",IF(Belegerfassung!L3279&lt;&gt;"",IF(Belegerfassung!J3279&lt;&gt;0,VLOOKUP(Belegerfassung!L3279,Abfrage!$A$2:$C$19,2,),VLOOKUP(Belegerfassung!L3279,Abfrage!$A$2:$C$19,3,)),"")))</f>
        <v/>
      </c>
      <c r="G3271" t="str">
        <f t="shared" si="153"/>
        <v/>
      </c>
      <c r="H3271" s="31" t="str">
        <f>IF(A3271&lt;&gt;"",-Belegerfassung!J3279+Belegerfassung!K3279,"")</f>
        <v/>
      </c>
      <c r="I3271" s="49" t="str">
        <f>IFERROR(IF(H3271&lt;&gt;"",Belegerfassung!L3279*100,""),IF(OR(Belegerfassung!L3279="Leistung EU - Erlöse",Belegerfassung!L3279="Lieferungen EU-Erlöse",Belegerfassung!L3279="EUST",Belegerfassung!L3279="Bauleistungen 20%")=TRUE,"",MID(Belegerfassung!L3279,4,2)))</f>
        <v/>
      </c>
      <c r="J3271" s="6" t="str">
        <f>IF(A3271&lt;&gt;"",LEFT(Belegerfassung!D3279,40),"")</f>
        <v/>
      </c>
      <c r="K3271" t="str">
        <f>IF(A3271&lt;&gt;"",VLOOKUP(D3271,Abfrage!$F$2:$G$21,2,FALSE),"")</f>
        <v/>
      </c>
      <c r="L3271" s="6" t="str">
        <f>IF(Belegerfassung!H3279&lt;&gt;"",Belegerfassung!H3279,"")</f>
        <v/>
      </c>
      <c r="M3271" t="str">
        <f>IFERROR(IF(Belegerfassung!E3279&lt;&gt;"",VLOOKUP(Belegerfassung!E3279,Abfrage!$L$2:$M$15,2,),""),"")</f>
        <v/>
      </c>
      <c r="N3271" t="str">
        <f t="shared" si="154"/>
        <v/>
      </c>
      <c r="O3271" t="str">
        <f t="shared" si="155"/>
        <v/>
      </c>
      <c r="P3271" t="str">
        <f>IF(Belegerfassung!G3279&lt;&gt;"",CONCATENATE(Belegerfassung!G3279,".pdf"),"")</f>
        <v/>
      </c>
    </row>
    <row r="3272" spans="1:16">
      <c r="A3272" t="str">
        <f>IF(Belegerfassung!C3280&lt;&gt;"",0,"")</f>
        <v/>
      </c>
      <c r="B3272" t="str">
        <f>IFERROR(VLOOKUP(Belegerfassung!I3280,Konten!A:D,2,FALSE),"")</f>
        <v/>
      </c>
      <c r="C3272" t="str">
        <f>IF(A3272&lt;&gt;"",TEXT(Belegerfassung!C3280,"TT.MM.JJJJ"),"")</f>
        <v/>
      </c>
      <c r="D3272" t="str">
        <f>IFERROR(VLOOKUP(Belegerfassung!A3280,Abfrage!$E$2:$F$20,2,FALSE),"")</f>
        <v/>
      </c>
      <c r="E3272" t="str">
        <f>IF(A3272&lt;&gt;"",Belegerfassung!B3280,"")</f>
        <v/>
      </c>
      <c r="F3272" t="str">
        <f>IF(Belegerfassung!L3280="","",IF(Belegerfassung!L3280&lt;&gt;"",IF(Belegerfassung!L3280&lt;&gt;"",IF(Belegerfassung!J3280&lt;&gt;0,VLOOKUP(Belegerfassung!L3280,Abfrage!$A$2:$C$19,2,),VLOOKUP(Belegerfassung!L3280,Abfrage!$A$2:$C$19,3,)),"")))</f>
        <v/>
      </c>
      <c r="G3272" t="str">
        <f t="shared" si="153"/>
        <v/>
      </c>
      <c r="H3272" s="31" t="str">
        <f>IF(A3272&lt;&gt;"",-Belegerfassung!J3280+Belegerfassung!K3280,"")</f>
        <v/>
      </c>
      <c r="I3272" s="49" t="str">
        <f>IFERROR(IF(H3272&lt;&gt;"",Belegerfassung!L3280*100,""),IF(OR(Belegerfassung!L3280="Leistung EU - Erlöse",Belegerfassung!L3280="Lieferungen EU-Erlöse",Belegerfassung!L3280="EUST",Belegerfassung!L3280="Bauleistungen 20%")=TRUE,"",MID(Belegerfassung!L3280,4,2)))</f>
        <v/>
      </c>
      <c r="J3272" s="6" t="str">
        <f>IF(A3272&lt;&gt;"",LEFT(Belegerfassung!D3280,40),"")</f>
        <v/>
      </c>
      <c r="K3272" t="str">
        <f>IF(A3272&lt;&gt;"",VLOOKUP(D3272,Abfrage!$F$2:$G$21,2,FALSE),"")</f>
        <v/>
      </c>
      <c r="L3272" s="6" t="str">
        <f>IF(Belegerfassung!H3280&lt;&gt;"",Belegerfassung!H3280,"")</f>
        <v/>
      </c>
      <c r="M3272" t="str">
        <f>IFERROR(IF(Belegerfassung!E3280&lt;&gt;"",VLOOKUP(Belegerfassung!E3280,Abfrage!$L$2:$M$15,2,),""),"")</f>
        <v/>
      </c>
      <c r="N3272" t="str">
        <f t="shared" si="154"/>
        <v/>
      </c>
      <c r="O3272" t="str">
        <f t="shared" si="155"/>
        <v/>
      </c>
      <c r="P3272" t="str">
        <f>IF(Belegerfassung!G3280&lt;&gt;"",CONCATENATE(Belegerfassung!G3280,".pdf"),"")</f>
        <v/>
      </c>
    </row>
    <row r="3273" spans="1:16">
      <c r="A3273" t="str">
        <f>IF(Belegerfassung!C3281&lt;&gt;"",0,"")</f>
        <v/>
      </c>
      <c r="B3273" t="str">
        <f>IFERROR(VLOOKUP(Belegerfassung!I3281,Konten!A:D,2,FALSE),"")</f>
        <v/>
      </c>
      <c r="C3273" t="str">
        <f>IF(A3273&lt;&gt;"",TEXT(Belegerfassung!C3281,"TT.MM.JJJJ"),"")</f>
        <v/>
      </c>
      <c r="D3273" t="str">
        <f>IFERROR(VLOOKUP(Belegerfassung!A3281,Abfrage!$E$2:$F$20,2,FALSE),"")</f>
        <v/>
      </c>
      <c r="E3273" t="str">
        <f>IF(A3273&lt;&gt;"",Belegerfassung!B3281,"")</f>
        <v/>
      </c>
      <c r="F3273" t="str">
        <f>IF(Belegerfassung!L3281="","",IF(Belegerfassung!L3281&lt;&gt;"",IF(Belegerfassung!L3281&lt;&gt;"",IF(Belegerfassung!J3281&lt;&gt;0,VLOOKUP(Belegerfassung!L3281,Abfrage!$A$2:$C$19,2,),VLOOKUP(Belegerfassung!L3281,Abfrage!$A$2:$C$19,3,)),"")))</f>
        <v/>
      </c>
      <c r="G3273" t="str">
        <f t="shared" si="153"/>
        <v/>
      </c>
      <c r="H3273" s="31" t="str">
        <f>IF(A3273&lt;&gt;"",-Belegerfassung!J3281+Belegerfassung!K3281,"")</f>
        <v/>
      </c>
      <c r="I3273" s="49" t="str">
        <f>IFERROR(IF(H3273&lt;&gt;"",Belegerfassung!L3281*100,""),IF(OR(Belegerfassung!L3281="Leistung EU - Erlöse",Belegerfassung!L3281="Lieferungen EU-Erlöse",Belegerfassung!L3281="EUST",Belegerfassung!L3281="Bauleistungen 20%")=TRUE,"",MID(Belegerfassung!L3281,4,2)))</f>
        <v/>
      </c>
      <c r="J3273" s="6" t="str">
        <f>IF(A3273&lt;&gt;"",LEFT(Belegerfassung!D3281,40),"")</f>
        <v/>
      </c>
      <c r="K3273" t="str">
        <f>IF(A3273&lt;&gt;"",VLOOKUP(D3273,Abfrage!$F$2:$G$21,2,FALSE),"")</f>
        <v/>
      </c>
      <c r="L3273" s="6" t="str">
        <f>IF(Belegerfassung!H3281&lt;&gt;"",Belegerfassung!H3281,"")</f>
        <v/>
      </c>
      <c r="M3273" t="str">
        <f>IFERROR(IF(Belegerfassung!E3281&lt;&gt;"",VLOOKUP(Belegerfassung!E3281,Abfrage!$L$2:$M$15,2,),""),"")</f>
        <v/>
      </c>
      <c r="N3273" t="str">
        <f t="shared" si="154"/>
        <v/>
      </c>
      <c r="O3273" t="str">
        <f t="shared" si="155"/>
        <v/>
      </c>
      <c r="P3273" t="str">
        <f>IF(Belegerfassung!G3281&lt;&gt;"",CONCATENATE(Belegerfassung!G3281,".pdf"),"")</f>
        <v/>
      </c>
    </row>
    <row r="3274" spans="1:16">
      <c r="A3274" t="str">
        <f>IF(Belegerfassung!C3282&lt;&gt;"",0,"")</f>
        <v/>
      </c>
      <c r="B3274" t="str">
        <f>IFERROR(VLOOKUP(Belegerfassung!I3282,Konten!A:D,2,FALSE),"")</f>
        <v/>
      </c>
      <c r="C3274" t="str">
        <f>IF(A3274&lt;&gt;"",TEXT(Belegerfassung!C3282,"TT.MM.JJJJ"),"")</f>
        <v/>
      </c>
      <c r="D3274" t="str">
        <f>IFERROR(VLOOKUP(Belegerfassung!A3282,Abfrage!$E$2:$F$20,2,FALSE),"")</f>
        <v/>
      </c>
      <c r="E3274" t="str">
        <f>IF(A3274&lt;&gt;"",Belegerfassung!B3282,"")</f>
        <v/>
      </c>
      <c r="F3274" t="str">
        <f>IF(Belegerfassung!L3282="","",IF(Belegerfassung!L3282&lt;&gt;"",IF(Belegerfassung!L3282&lt;&gt;"",IF(Belegerfassung!J3282&lt;&gt;0,VLOOKUP(Belegerfassung!L3282,Abfrage!$A$2:$C$19,2,),VLOOKUP(Belegerfassung!L3282,Abfrage!$A$2:$C$19,3,)),"")))</f>
        <v/>
      </c>
      <c r="G3274" t="str">
        <f t="shared" si="153"/>
        <v/>
      </c>
      <c r="H3274" s="31" t="str">
        <f>IF(A3274&lt;&gt;"",-Belegerfassung!J3282+Belegerfassung!K3282,"")</f>
        <v/>
      </c>
      <c r="I3274" s="49" t="str">
        <f>IFERROR(IF(H3274&lt;&gt;"",Belegerfassung!L3282*100,""),IF(OR(Belegerfassung!L3282="Leistung EU - Erlöse",Belegerfassung!L3282="Lieferungen EU-Erlöse",Belegerfassung!L3282="EUST",Belegerfassung!L3282="Bauleistungen 20%")=TRUE,"",MID(Belegerfassung!L3282,4,2)))</f>
        <v/>
      </c>
      <c r="J3274" s="6" t="str">
        <f>IF(A3274&lt;&gt;"",LEFT(Belegerfassung!D3282,40),"")</f>
        <v/>
      </c>
      <c r="K3274" t="str">
        <f>IF(A3274&lt;&gt;"",VLOOKUP(D3274,Abfrage!$F$2:$G$21,2,FALSE),"")</f>
        <v/>
      </c>
      <c r="L3274" s="6" t="str">
        <f>IF(Belegerfassung!H3282&lt;&gt;"",Belegerfassung!H3282,"")</f>
        <v/>
      </c>
      <c r="M3274" t="str">
        <f>IFERROR(IF(Belegerfassung!E3282&lt;&gt;"",VLOOKUP(Belegerfassung!E3282,Abfrage!$L$2:$M$15,2,),""),"")</f>
        <v/>
      </c>
      <c r="N3274" t="str">
        <f t="shared" si="154"/>
        <v/>
      </c>
      <c r="O3274" t="str">
        <f t="shared" si="155"/>
        <v/>
      </c>
      <c r="P3274" t="str">
        <f>IF(Belegerfassung!G3282&lt;&gt;"",CONCATENATE(Belegerfassung!G3282,".pdf"),"")</f>
        <v/>
      </c>
    </row>
    <row r="3275" spans="1:16">
      <c r="A3275" t="str">
        <f>IF(Belegerfassung!C3283&lt;&gt;"",0,"")</f>
        <v/>
      </c>
      <c r="B3275" t="str">
        <f>IFERROR(VLOOKUP(Belegerfassung!I3283,Konten!A:D,2,FALSE),"")</f>
        <v/>
      </c>
      <c r="C3275" t="str">
        <f>IF(A3275&lt;&gt;"",TEXT(Belegerfassung!C3283,"TT.MM.JJJJ"),"")</f>
        <v/>
      </c>
      <c r="D3275" t="str">
        <f>IFERROR(VLOOKUP(Belegerfassung!A3283,Abfrage!$E$2:$F$20,2,FALSE),"")</f>
        <v/>
      </c>
      <c r="E3275" t="str">
        <f>IF(A3275&lt;&gt;"",Belegerfassung!B3283,"")</f>
        <v/>
      </c>
      <c r="F3275" t="str">
        <f>IF(Belegerfassung!L3283="","",IF(Belegerfassung!L3283&lt;&gt;"",IF(Belegerfassung!L3283&lt;&gt;"",IF(Belegerfassung!J3283&lt;&gt;0,VLOOKUP(Belegerfassung!L3283,Abfrage!$A$2:$C$19,2,),VLOOKUP(Belegerfassung!L3283,Abfrage!$A$2:$C$19,3,)),"")))</f>
        <v/>
      </c>
      <c r="G3275" t="str">
        <f t="shared" si="153"/>
        <v/>
      </c>
      <c r="H3275" s="31" t="str">
        <f>IF(A3275&lt;&gt;"",-Belegerfassung!J3283+Belegerfassung!K3283,"")</f>
        <v/>
      </c>
      <c r="I3275" s="49" t="str">
        <f>IFERROR(IF(H3275&lt;&gt;"",Belegerfassung!L3283*100,""),IF(OR(Belegerfassung!L3283="Leistung EU - Erlöse",Belegerfassung!L3283="Lieferungen EU-Erlöse",Belegerfassung!L3283="EUST",Belegerfassung!L3283="Bauleistungen 20%")=TRUE,"",MID(Belegerfassung!L3283,4,2)))</f>
        <v/>
      </c>
      <c r="J3275" s="6" t="str">
        <f>IF(A3275&lt;&gt;"",LEFT(Belegerfassung!D3283,40),"")</f>
        <v/>
      </c>
      <c r="K3275" t="str">
        <f>IF(A3275&lt;&gt;"",VLOOKUP(D3275,Abfrage!$F$2:$G$21,2,FALSE),"")</f>
        <v/>
      </c>
      <c r="L3275" s="6" t="str">
        <f>IF(Belegerfassung!H3283&lt;&gt;"",Belegerfassung!H3283,"")</f>
        <v/>
      </c>
      <c r="M3275" t="str">
        <f>IFERROR(IF(Belegerfassung!E3283&lt;&gt;"",VLOOKUP(Belegerfassung!E3283,Abfrage!$L$2:$M$15,2,),""),"")</f>
        <v/>
      </c>
      <c r="N3275" t="str">
        <f t="shared" si="154"/>
        <v/>
      </c>
      <c r="O3275" t="str">
        <f t="shared" si="155"/>
        <v/>
      </c>
      <c r="P3275" t="str">
        <f>IF(Belegerfassung!G3283&lt;&gt;"",CONCATENATE(Belegerfassung!G3283,".pdf"),"")</f>
        <v/>
      </c>
    </row>
    <row r="3276" spans="1:16">
      <c r="A3276" t="str">
        <f>IF(Belegerfassung!C3284&lt;&gt;"",0,"")</f>
        <v/>
      </c>
      <c r="B3276" t="str">
        <f>IFERROR(VLOOKUP(Belegerfassung!I3284,Konten!A:D,2,FALSE),"")</f>
        <v/>
      </c>
      <c r="C3276" t="str">
        <f>IF(A3276&lt;&gt;"",TEXT(Belegerfassung!C3284,"TT.MM.JJJJ"),"")</f>
        <v/>
      </c>
      <c r="D3276" t="str">
        <f>IFERROR(VLOOKUP(Belegerfassung!A3284,Abfrage!$E$2:$F$20,2,FALSE),"")</f>
        <v/>
      </c>
      <c r="E3276" t="str">
        <f>IF(A3276&lt;&gt;"",Belegerfassung!B3284,"")</f>
        <v/>
      </c>
      <c r="F3276" t="str">
        <f>IF(Belegerfassung!L3284="","",IF(Belegerfassung!L3284&lt;&gt;"",IF(Belegerfassung!L3284&lt;&gt;"",IF(Belegerfassung!J3284&lt;&gt;0,VLOOKUP(Belegerfassung!L3284,Abfrage!$A$2:$C$19,2,),VLOOKUP(Belegerfassung!L3284,Abfrage!$A$2:$C$19,3,)),"")))</f>
        <v/>
      </c>
      <c r="G3276" t="str">
        <f t="shared" si="153"/>
        <v/>
      </c>
      <c r="H3276" s="31" t="str">
        <f>IF(A3276&lt;&gt;"",-Belegerfassung!J3284+Belegerfassung!K3284,"")</f>
        <v/>
      </c>
      <c r="I3276" s="49" t="str">
        <f>IFERROR(IF(H3276&lt;&gt;"",Belegerfassung!L3284*100,""),IF(OR(Belegerfassung!L3284="Leistung EU - Erlöse",Belegerfassung!L3284="Lieferungen EU-Erlöse",Belegerfassung!L3284="EUST",Belegerfassung!L3284="Bauleistungen 20%")=TRUE,"",MID(Belegerfassung!L3284,4,2)))</f>
        <v/>
      </c>
      <c r="J3276" s="6" t="str">
        <f>IF(A3276&lt;&gt;"",LEFT(Belegerfassung!D3284,40),"")</f>
        <v/>
      </c>
      <c r="K3276" t="str">
        <f>IF(A3276&lt;&gt;"",VLOOKUP(D3276,Abfrage!$F$2:$G$21,2,FALSE),"")</f>
        <v/>
      </c>
      <c r="L3276" s="6" t="str">
        <f>IF(Belegerfassung!H3284&lt;&gt;"",Belegerfassung!H3284,"")</f>
        <v/>
      </c>
      <c r="M3276" t="str">
        <f>IFERROR(IF(Belegerfassung!E3284&lt;&gt;"",VLOOKUP(Belegerfassung!E3284,Abfrage!$L$2:$M$15,2,),""),"")</f>
        <v/>
      </c>
      <c r="N3276" t="str">
        <f t="shared" si="154"/>
        <v/>
      </c>
      <c r="O3276" t="str">
        <f t="shared" si="155"/>
        <v/>
      </c>
      <c r="P3276" t="str">
        <f>IF(Belegerfassung!G3284&lt;&gt;"",CONCATENATE(Belegerfassung!G3284,".pdf"),"")</f>
        <v/>
      </c>
    </row>
    <row r="3277" spans="1:16">
      <c r="A3277" t="str">
        <f>IF(Belegerfassung!C3285&lt;&gt;"",0,"")</f>
        <v/>
      </c>
      <c r="B3277" t="str">
        <f>IFERROR(VLOOKUP(Belegerfassung!I3285,Konten!A:D,2,FALSE),"")</f>
        <v/>
      </c>
      <c r="C3277" t="str">
        <f>IF(A3277&lt;&gt;"",TEXT(Belegerfassung!C3285,"TT.MM.JJJJ"),"")</f>
        <v/>
      </c>
      <c r="D3277" t="str">
        <f>IFERROR(VLOOKUP(Belegerfassung!A3285,Abfrage!$E$2:$F$20,2,FALSE),"")</f>
        <v/>
      </c>
      <c r="E3277" t="str">
        <f>IF(A3277&lt;&gt;"",Belegerfassung!B3285,"")</f>
        <v/>
      </c>
      <c r="F3277" t="str">
        <f>IF(Belegerfassung!L3285="","",IF(Belegerfassung!L3285&lt;&gt;"",IF(Belegerfassung!L3285&lt;&gt;"",IF(Belegerfassung!J3285&lt;&gt;0,VLOOKUP(Belegerfassung!L3285,Abfrage!$A$2:$C$19,2,),VLOOKUP(Belegerfassung!L3285,Abfrage!$A$2:$C$19,3,)),"")))</f>
        <v/>
      </c>
      <c r="G3277" t="str">
        <f t="shared" si="153"/>
        <v/>
      </c>
      <c r="H3277" s="31" t="str">
        <f>IF(A3277&lt;&gt;"",-Belegerfassung!J3285+Belegerfassung!K3285,"")</f>
        <v/>
      </c>
      <c r="I3277" s="49" t="str">
        <f>IFERROR(IF(H3277&lt;&gt;"",Belegerfassung!L3285*100,""),IF(OR(Belegerfassung!L3285="Leistung EU - Erlöse",Belegerfassung!L3285="Lieferungen EU-Erlöse",Belegerfassung!L3285="EUST",Belegerfassung!L3285="Bauleistungen 20%")=TRUE,"",MID(Belegerfassung!L3285,4,2)))</f>
        <v/>
      </c>
      <c r="J3277" s="6" t="str">
        <f>IF(A3277&lt;&gt;"",LEFT(Belegerfassung!D3285,40),"")</f>
        <v/>
      </c>
      <c r="K3277" t="str">
        <f>IF(A3277&lt;&gt;"",VLOOKUP(D3277,Abfrage!$F$2:$G$21,2,FALSE),"")</f>
        <v/>
      </c>
      <c r="L3277" s="6" t="str">
        <f>IF(Belegerfassung!H3285&lt;&gt;"",Belegerfassung!H3285,"")</f>
        <v/>
      </c>
      <c r="M3277" t="str">
        <f>IFERROR(IF(Belegerfassung!E3285&lt;&gt;"",VLOOKUP(Belegerfassung!E3285,Abfrage!$L$2:$M$15,2,),""),"")</f>
        <v/>
      </c>
      <c r="N3277" t="str">
        <f t="shared" si="154"/>
        <v/>
      </c>
      <c r="O3277" t="str">
        <f t="shared" si="155"/>
        <v/>
      </c>
      <c r="P3277" t="str">
        <f>IF(Belegerfassung!G3285&lt;&gt;"",CONCATENATE(Belegerfassung!G3285,".pdf"),"")</f>
        <v/>
      </c>
    </row>
    <row r="3278" spans="1:16">
      <c r="A3278" t="str">
        <f>IF(Belegerfassung!C3286&lt;&gt;"",0,"")</f>
        <v/>
      </c>
      <c r="B3278" t="str">
        <f>IFERROR(VLOOKUP(Belegerfassung!I3286,Konten!A:D,2,FALSE),"")</f>
        <v/>
      </c>
      <c r="C3278" t="str">
        <f>IF(A3278&lt;&gt;"",TEXT(Belegerfassung!C3286,"TT.MM.JJJJ"),"")</f>
        <v/>
      </c>
      <c r="D3278" t="str">
        <f>IFERROR(VLOOKUP(Belegerfassung!A3286,Abfrage!$E$2:$F$20,2,FALSE),"")</f>
        <v/>
      </c>
      <c r="E3278" t="str">
        <f>IF(A3278&lt;&gt;"",Belegerfassung!B3286,"")</f>
        <v/>
      </c>
      <c r="F3278" t="str">
        <f>IF(Belegerfassung!L3286="","",IF(Belegerfassung!L3286&lt;&gt;"",IF(Belegerfassung!L3286&lt;&gt;"",IF(Belegerfassung!J3286&lt;&gt;0,VLOOKUP(Belegerfassung!L3286,Abfrage!$A$2:$C$19,2,),VLOOKUP(Belegerfassung!L3286,Abfrage!$A$2:$C$19,3,)),"")))</f>
        <v/>
      </c>
      <c r="G3278" t="str">
        <f t="shared" si="153"/>
        <v/>
      </c>
      <c r="H3278" s="31" t="str">
        <f>IF(A3278&lt;&gt;"",-Belegerfassung!J3286+Belegerfassung!K3286,"")</f>
        <v/>
      </c>
      <c r="I3278" s="49" t="str">
        <f>IFERROR(IF(H3278&lt;&gt;"",Belegerfassung!L3286*100,""),IF(OR(Belegerfassung!L3286="Leistung EU - Erlöse",Belegerfassung!L3286="Lieferungen EU-Erlöse",Belegerfassung!L3286="EUST",Belegerfassung!L3286="Bauleistungen 20%")=TRUE,"",MID(Belegerfassung!L3286,4,2)))</f>
        <v/>
      </c>
      <c r="J3278" s="6" t="str">
        <f>IF(A3278&lt;&gt;"",LEFT(Belegerfassung!D3286,40),"")</f>
        <v/>
      </c>
      <c r="K3278" t="str">
        <f>IF(A3278&lt;&gt;"",VLOOKUP(D3278,Abfrage!$F$2:$G$21,2,FALSE),"")</f>
        <v/>
      </c>
      <c r="L3278" s="6" t="str">
        <f>IF(Belegerfassung!H3286&lt;&gt;"",Belegerfassung!H3286,"")</f>
        <v/>
      </c>
      <c r="M3278" t="str">
        <f>IFERROR(IF(Belegerfassung!E3286&lt;&gt;"",VLOOKUP(Belegerfassung!E3286,Abfrage!$L$2:$M$15,2,),""),"")</f>
        <v/>
      </c>
      <c r="N3278" t="str">
        <f t="shared" si="154"/>
        <v/>
      </c>
      <c r="O3278" t="str">
        <f t="shared" si="155"/>
        <v/>
      </c>
      <c r="P3278" t="str">
        <f>IF(Belegerfassung!G3286&lt;&gt;"",CONCATENATE(Belegerfassung!G3286,".pdf"),"")</f>
        <v/>
      </c>
    </row>
    <row r="3279" spans="1:16">
      <c r="A3279" t="str">
        <f>IF(Belegerfassung!C3287&lt;&gt;"",0,"")</f>
        <v/>
      </c>
      <c r="B3279" t="str">
        <f>IFERROR(VLOOKUP(Belegerfassung!I3287,Konten!A:D,2,FALSE),"")</f>
        <v/>
      </c>
      <c r="C3279" t="str">
        <f>IF(A3279&lt;&gt;"",TEXT(Belegerfassung!C3287,"TT.MM.JJJJ"),"")</f>
        <v/>
      </c>
      <c r="D3279" t="str">
        <f>IFERROR(VLOOKUP(Belegerfassung!A3287,Abfrage!$E$2:$F$20,2,FALSE),"")</f>
        <v/>
      </c>
      <c r="E3279" t="str">
        <f>IF(A3279&lt;&gt;"",Belegerfassung!B3287,"")</f>
        <v/>
      </c>
      <c r="F3279" t="str">
        <f>IF(Belegerfassung!L3287="","",IF(Belegerfassung!L3287&lt;&gt;"",IF(Belegerfassung!L3287&lt;&gt;"",IF(Belegerfassung!J3287&lt;&gt;0,VLOOKUP(Belegerfassung!L3287,Abfrage!$A$2:$C$19,2,),VLOOKUP(Belegerfassung!L3287,Abfrage!$A$2:$C$19,3,)),"")))</f>
        <v/>
      </c>
      <c r="G3279" t="str">
        <f t="shared" si="153"/>
        <v/>
      </c>
      <c r="H3279" s="31" t="str">
        <f>IF(A3279&lt;&gt;"",-Belegerfassung!J3287+Belegerfassung!K3287,"")</f>
        <v/>
      </c>
      <c r="I3279" s="49" t="str">
        <f>IFERROR(IF(H3279&lt;&gt;"",Belegerfassung!L3287*100,""),IF(OR(Belegerfassung!L3287="Leistung EU - Erlöse",Belegerfassung!L3287="Lieferungen EU-Erlöse",Belegerfassung!L3287="EUST",Belegerfassung!L3287="Bauleistungen 20%")=TRUE,"",MID(Belegerfassung!L3287,4,2)))</f>
        <v/>
      </c>
      <c r="J3279" s="6" t="str">
        <f>IF(A3279&lt;&gt;"",LEFT(Belegerfassung!D3287,40),"")</f>
        <v/>
      </c>
      <c r="K3279" t="str">
        <f>IF(A3279&lt;&gt;"",VLOOKUP(D3279,Abfrage!$F$2:$G$21,2,FALSE),"")</f>
        <v/>
      </c>
      <c r="L3279" s="6" t="str">
        <f>IF(Belegerfassung!H3287&lt;&gt;"",Belegerfassung!H3287,"")</f>
        <v/>
      </c>
      <c r="M3279" t="str">
        <f>IFERROR(IF(Belegerfassung!E3287&lt;&gt;"",VLOOKUP(Belegerfassung!E3287,Abfrage!$L$2:$M$15,2,),""),"")</f>
        <v/>
      </c>
      <c r="N3279" t="str">
        <f t="shared" si="154"/>
        <v/>
      </c>
      <c r="O3279" t="str">
        <f t="shared" si="155"/>
        <v/>
      </c>
      <c r="P3279" t="str">
        <f>IF(Belegerfassung!G3287&lt;&gt;"",CONCATENATE(Belegerfassung!G3287,".pdf"),"")</f>
        <v/>
      </c>
    </row>
    <row r="3280" spans="1:16">
      <c r="A3280" t="str">
        <f>IF(Belegerfassung!C3288&lt;&gt;"",0,"")</f>
        <v/>
      </c>
      <c r="B3280" t="str">
        <f>IFERROR(VLOOKUP(Belegerfassung!I3288,Konten!A:D,2,FALSE),"")</f>
        <v/>
      </c>
      <c r="C3280" t="str">
        <f>IF(A3280&lt;&gt;"",TEXT(Belegerfassung!C3288,"TT.MM.JJJJ"),"")</f>
        <v/>
      </c>
      <c r="D3280" t="str">
        <f>IFERROR(VLOOKUP(Belegerfassung!A3288,Abfrage!$E$2:$F$20,2,FALSE),"")</f>
        <v/>
      </c>
      <c r="E3280" t="str">
        <f>IF(A3280&lt;&gt;"",Belegerfassung!B3288,"")</f>
        <v/>
      </c>
      <c r="F3280" t="str">
        <f>IF(Belegerfassung!L3288="","",IF(Belegerfassung!L3288&lt;&gt;"",IF(Belegerfassung!L3288&lt;&gt;"",IF(Belegerfassung!J3288&lt;&gt;0,VLOOKUP(Belegerfassung!L3288,Abfrage!$A$2:$C$19,2,),VLOOKUP(Belegerfassung!L3288,Abfrage!$A$2:$C$19,3,)),"")))</f>
        <v/>
      </c>
      <c r="G3280" t="str">
        <f t="shared" si="153"/>
        <v/>
      </c>
      <c r="H3280" s="31" t="str">
        <f>IF(A3280&lt;&gt;"",-Belegerfassung!J3288+Belegerfassung!K3288,"")</f>
        <v/>
      </c>
      <c r="I3280" s="49" t="str">
        <f>IFERROR(IF(H3280&lt;&gt;"",Belegerfassung!L3288*100,""),IF(OR(Belegerfassung!L3288="Leistung EU - Erlöse",Belegerfassung!L3288="Lieferungen EU-Erlöse",Belegerfassung!L3288="EUST",Belegerfassung!L3288="Bauleistungen 20%")=TRUE,"",MID(Belegerfassung!L3288,4,2)))</f>
        <v/>
      </c>
      <c r="J3280" s="6" t="str">
        <f>IF(A3280&lt;&gt;"",LEFT(Belegerfassung!D3288,40),"")</f>
        <v/>
      </c>
      <c r="K3280" t="str">
        <f>IF(A3280&lt;&gt;"",VLOOKUP(D3280,Abfrage!$F$2:$G$21,2,FALSE),"")</f>
        <v/>
      </c>
      <c r="L3280" s="6" t="str">
        <f>IF(Belegerfassung!H3288&lt;&gt;"",Belegerfassung!H3288,"")</f>
        <v/>
      </c>
      <c r="M3280" t="str">
        <f>IFERROR(IF(Belegerfassung!E3288&lt;&gt;"",VLOOKUP(Belegerfassung!E3288,Abfrage!$L$2:$M$15,2,),""),"")</f>
        <v/>
      </c>
      <c r="N3280" t="str">
        <f t="shared" si="154"/>
        <v/>
      </c>
      <c r="O3280" t="str">
        <f t="shared" si="155"/>
        <v/>
      </c>
      <c r="P3280" t="str">
        <f>IF(Belegerfassung!G3288&lt;&gt;"",CONCATENATE(Belegerfassung!G3288,".pdf"),"")</f>
        <v/>
      </c>
    </row>
    <row r="3281" spans="1:16">
      <c r="A3281" t="str">
        <f>IF(Belegerfassung!C3289&lt;&gt;"",0,"")</f>
        <v/>
      </c>
      <c r="B3281" t="str">
        <f>IFERROR(VLOOKUP(Belegerfassung!I3289,Konten!A:D,2,FALSE),"")</f>
        <v/>
      </c>
      <c r="C3281" t="str">
        <f>IF(A3281&lt;&gt;"",TEXT(Belegerfassung!C3289,"TT.MM.JJJJ"),"")</f>
        <v/>
      </c>
      <c r="D3281" t="str">
        <f>IFERROR(VLOOKUP(Belegerfassung!A3289,Abfrage!$E$2:$F$20,2,FALSE),"")</f>
        <v/>
      </c>
      <c r="E3281" t="str">
        <f>IF(A3281&lt;&gt;"",Belegerfassung!B3289,"")</f>
        <v/>
      </c>
      <c r="F3281" t="str">
        <f>IF(Belegerfassung!L3289="","",IF(Belegerfassung!L3289&lt;&gt;"",IF(Belegerfassung!L3289&lt;&gt;"",IF(Belegerfassung!J3289&lt;&gt;0,VLOOKUP(Belegerfassung!L3289,Abfrage!$A$2:$C$19,2,),VLOOKUP(Belegerfassung!L3289,Abfrage!$A$2:$C$19,3,)),"")))</f>
        <v/>
      </c>
      <c r="G3281" t="str">
        <f t="shared" si="153"/>
        <v/>
      </c>
      <c r="H3281" s="31" t="str">
        <f>IF(A3281&lt;&gt;"",-Belegerfassung!J3289+Belegerfassung!K3289,"")</f>
        <v/>
      </c>
      <c r="I3281" s="49" t="str">
        <f>IFERROR(IF(H3281&lt;&gt;"",Belegerfassung!L3289*100,""),IF(OR(Belegerfassung!L3289="Leistung EU - Erlöse",Belegerfassung!L3289="Lieferungen EU-Erlöse",Belegerfassung!L3289="EUST",Belegerfassung!L3289="Bauleistungen 20%")=TRUE,"",MID(Belegerfassung!L3289,4,2)))</f>
        <v/>
      </c>
      <c r="J3281" s="6" t="str">
        <f>IF(A3281&lt;&gt;"",LEFT(Belegerfassung!D3289,40),"")</f>
        <v/>
      </c>
      <c r="K3281" t="str">
        <f>IF(A3281&lt;&gt;"",VLOOKUP(D3281,Abfrage!$F$2:$G$21,2,FALSE),"")</f>
        <v/>
      </c>
      <c r="L3281" s="6" t="str">
        <f>IF(Belegerfassung!H3289&lt;&gt;"",Belegerfassung!H3289,"")</f>
        <v/>
      </c>
      <c r="M3281" t="str">
        <f>IFERROR(IF(Belegerfassung!E3289&lt;&gt;"",VLOOKUP(Belegerfassung!E3289,Abfrage!$L$2:$M$15,2,),""),"")</f>
        <v/>
      </c>
      <c r="N3281" t="str">
        <f t="shared" si="154"/>
        <v/>
      </c>
      <c r="O3281" t="str">
        <f t="shared" si="155"/>
        <v/>
      </c>
      <c r="P3281" t="str">
        <f>IF(Belegerfassung!G3289&lt;&gt;"",CONCATENATE(Belegerfassung!G3289,".pdf"),"")</f>
        <v/>
      </c>
    </row>
    <row r="3282" spans="1:16">
      <c r="A3282" t="str">
        <f>IF(Belegerfassung!C3290&lt;&gt;"",0,"")</f>
        <v/>
      </c>
      <c r="B3282" t="str">
        <f>IFERROR(VLOOKUP(Belegerfassung!I3290,Konten!A:D,2,FALSE),"")</f>
        <v/>
      </c>
      <c r="C3282" t="str">
        <f>IF(A3282&lt;&gt;"",TEXT(Belegerfassung!C3290,"TT.MM.JJJJ"),"")</f>
        <v/>
      </c>
      <c r="D3282" t="str">
        <f>IFERROR(VLOOKUP(Belegerfassung!A3290,Abfrage!$E$2:$F$20,2,FALSE),"")</f>
        <v/>
      </c>
      <c r="E3282" t="str">
        <f>IF(A3282&lt;&gt;"",Belegerfassung!B3290,"")</f>
        <v/>
      </c>
      <c r="F3282" t="str">
        <f>IF(Belegerfassung!L3290="","",IF(Belegerfassung!L3290&lt;&gt;"",IF(Belegerfassung!L3290&lt;&gt;"",IF(Belegerfassung!J3290&lt;&gt;0,VLOOKUP(Belegerfassung!L3290,Abfrage!$A$2:$C$19,2,),VLOOKUP(Belegerfassung!L3290,Abfrage!$A$2:$C$19,3,)),"")))</f>
        <v/>
      </c>
      <c r="G3282" t="str">
        <f t="shared" si="153"/>
        <v/>
      </c>
      <c r="H3282" s="31" t="str">
        <f>IF(A3282&lt;&gt;"",-Belegerfassung!J3290+Belegerfassung!K3290,"")</f>
        <v/>
      </c>
      <c r="I3282" s="49" t="str">
        <f>IFERROR(IF(H3282&lt;&gt;"",Belegerfassung!L3290*100,""),IF(OR(Belegerfassung!L3290="Leistung EU - Erlöse",Belegerfassung!L3290="Lieferungen EU-Erlöse",Belegerfassung!L3290="EUST",Belegerfassung!L3290="Bauleistungen 20%")=TRUE,"",MID(Belegerfassung!L3290,4,2)))</f>
        <v/>
      </c>
      <c r="J3282" s="6" t="str">
        <f>IF(A3282&lt;&gt;"",LEFT(Belegerfassung!D3290,40),"")</f>
        <v/>
      </c>
      <c r="K3282" t="str">
        <f>IF(A3282&lt;&gt;"",VLOOKUP(D3282,Abfrage!$F$2:$G$21,2,FALSE),"")</f>
        <v/>
      </c>
      <c r="L3282" s="6" t="str">
        <f>IF(Belegerfassung!H3290&lt;&gt;"",Belegerfassung!H3290,"")</f>
        <v/>
      </c>
      <c r="M3282" t="str">
        <f>IFERROR(IF(Belegerfassung!E3290&lt;&gt;"",VLOOKUP(Belegerfassung!E3290,Abfrage!$L$2:$M$15,2,),""),"")</f>
        <v/>
      </c>
      <c r="N3282" t="str">
        <f t="shared" si="154"/>
        <v/>
      </c>
      <c r="O3282" t="str">
        <f t="shared" si="155"/>
        <v/>
      </c>
      <c r="P3282" t="str">
        <f>IF(Belegerfassung!G3290&lt;&gt;"",CONCATENATE(Belegerfassung!G3290,".pdf"),"")</f>
        <v/>
      </c>
    </row>
    <row r="3283" spans="1:16">
      <c r="A3283" t="str">
        <f>IF(Belegerfassung!C3291&lt;&gt;"",0,"")</f>
        <v/>
      </c>
      <c r="B3283" t="str">
        <f>IFERROR(VLOOKUP(Belegerfassung!I3291,Konten!A:D,2,FALSE),"")</f>
        <v/>
      </c>
      <c r="C3283" t="str">
        <f>IF(A3283&lt;&gt;"",TEXT(Belegerfassung!C3291,"TT.MM.JJJJ"),"")</f>
        <v/>
      </c>
      <c r="D3283" t="str">
        <f>IFERROR(VLOOKUP(Belegerfassung!A3291,Abfrage!$E$2:$F$20,2,FALSE),"")</f>
        <v/>
      </c>
      <c r="E3283" t="str">
        <f>IF(A3283&lt;&gt;"",Belegerfassung!B3291,"")</f>
        <v/>
      </c>
      <c r="F3283" t="str">
        <f>IF(Belegerfassung!L3291="","",IF(Belegerfassung!L3291&lt;&gt;"",IF(Belegerfassung!L3291&lt;&gt;"",IF(Belegerfassung!J3291&lt;&gt;0,VLOOKUP(Belegerfassung!L3291,Abfrage!$A$2:$C$19,2,),VLOOKUP(Belegerfassung!L3291,Abfrage!$A$2:$C$19,3,)),"")))</f>
        <v/>
      </c>
      <c r="G3283" t="str">
        <f t="shared" si="153"/>
        <v/>
      </c>
      <c r="H3283" s="31" t="str">
        <f>IF(A3283&lt;&gt;"",-Belegerfassung!J3291+Belegerfassung!K3291,"")</f>
        <v/>
      </c>
      <c r="I3283" s="49" t="str">
        <f>IFERROR(IF(H3283&lt;&gt;"",Belegerfassung!L3291*100,""),IF(OR(Belegerfassung!L3291="Leistung EU - Erlöse",Belegerfassung!L3291="Lieferungen EU-Erlöse",Belegerfassung!L3291="EUST",Belegerfassung!L3291="Bauleistungen 20%")=TRUE,"",MID(Belegerfassung!L3291,4,2)))</f>
        <v/>
      </c>
      <c r="J3283" s="6" t="str">
        <f>IF(A3283&lt;&gt;"",LEFT(Belegerfassung!D3291,40),"")</f>
        <v/>
      </c>
      <c r="K3283" t="str">
        <f>IF(A3283&lt;&gt;"",VLOOKUP(D3283,Abfrage!$F$2:$G$21,2,FALSE),"")</f>
        <v/>
      </c>
      <c r="L3283" s="6" t="str">
        <f>IF(Belegerfassung!H3291&lt;&gt;"",Belegerfassung!H3291,"")</f>
        <v/>
      </c>
      <c r="M3283" t="str">
        <f>IFERROR(IF(Belegerfassung!E3291&lt;&gt;"",VLOOKUP(Belegerfassung!E3291,Abfrage!$L$2:$M$15,2,),""),"")</f>
        <v/>
      </c>
      <c r="N3283" t="str">
        <f t="shared" si="154"/>
        <v/>
      </c>
      <c r="O3283" t="str">
        <f t="shared" si="155"/>
        <v/>
      </c>
      <c r="P3283" t="str">
        <f>IF(Belegerfassung!G3291&lt;&gt;"",CONCATENATE(Belegerfassung!G3291,".pdf"),"")</f>
        <v/>
      </c>
    </row>
    <row r="3284" spans="1:16">
      <c r="A3284" t="str">
        <f>IF(Belegerfassung!C3292&lt;&gt;"",0,"")</f>
        <v/>
      </c>
      <c r="B3284" t="str">
        <f>IFERROR(VLOOKUP(Belegerfassung!I3292,Konten!A:D,2,FALSE),"")</f>
        <v/>
      </c>
      <c r="C3284" t="str">
        <f>IF(A3284&lt;&gt;"",TEXT(Belegerfassung!C3292,"TT.MM.JJJJ"),"")</f>
        <v/>
      </c>
      <c r="D3284" t="str">
        <f>IFERROR(VLOOKUP(Belegerfassung!A3292,Abfrage!$E$2:$F$20,2,FALSE),"")</f>
        <v/>
      </c>
      <c r="E3284" t="str">
        <f>IF(A3284&lt;&gt;"",Belegerfassung!B3292,"")</f>
        <v/>
      </c>
      <c r="F3284" t="str">
        <f>IF(Belegerfassung!L3292="","",IF(Belegerfassung!L3292&lt;&gt;"",IF(Belegerfassung!L3292&lt;&gt;"",IF(Belegerfassung!J3292&lt;&gt;0,VLOOKUP(Belegerfassung!L3292,Abfrage!$A$2:$C$19,2,),VLOOKUP(Belegerfassung!L3292,Abfrage!$A$2:$C$19,3,)),"")))</f>
        <v/>
      </c>
      <c r="G3284" t="str">
        <f t="shared" si="153"/>
        <v/>
      </c>
      <c r="H3284" s="31" t="str">
        <f>IF(A3284&lt;&gt;"",-Belegerfassung!J3292+Belegerfassung!K3292,"")</f>
        <v/>
      </c>
      <c r="I3284" s="49" t="str">
        <f>IFERROR(IF(H3284&lt;&gt;"",Belegerfassung!L3292*100,""),IF(OR(Belegerfassung!L3292="Leistung EU - Erlöse",Belegerfassung!L3292="Lieferungen EU-Erlöse",Belegerfassung!L3292="EUST",Belegerfassung!L3292="Bauleistungen 20%")=TRUE,"",MID(Belegerfassung!L3292,4,2)))</f>
        <v/>
      </c>
      <c r="J3284" s="6" t="str">
        <f>IF(A3284&lt;&gt;"",LEFT(Belegerfassung!D3292,40),"")</f>
        <v/>
      </c>
      <c r="K3284" t="str">
        <f>IF(A3284&lt;&gt;"",VLOOKUP(D3284,Abfrage!$F$2:$G$21,2,FALSE),"")</f>
        <v/>
      </c>
      <c r="L3284" s="6" t="str">
        <f>IF(Belegerfassung!H3292&lt;&gt;"",Belegerfassung!H3292,"")</f>
        <v/>
      </c>
      <c r="M3284" t="str">
        <f>IFERROR(IF(Belegerfassung!E3292&lt;&gt;"",VLOOKUP(Belegerfassung!E3292,Abfrage!$L$2:$M$15,2,),""),"")</f>
        <v/>
      </c>
      <c r="N3284" t="str">
        <f t="shared" si="154"/>
        <v/>
      </c>
      <c r="O3284" t="str">
        <f t="shared" si="155"/>
        <v/>
      </c>
      <c r="P3284" t="str">
        <f>IF(Belegerfassung!G3292&lt;&gt;"",CONCATENATE(Belegerfassung!G3292,".pdf"),"")</f>
        <v/>
      </c>
    </row>
    <row r="3285" spans="1:16">
      <c r="A3285" t="str">
        <f>IF(Belegerfassung!C3293&lt;&gt;"",0,"")</f>
        <v/>
      </c>
      <c r="B3285" t="str">
        <f>IFERROR(VLOOKUP(Belegerfassung!I3293,Konten!A:D,2,FALSE),"")</f>
        <v/>
      </c>
      <c r="C3285" t="str">
        <f>IF(A3285&lt;&gt;"",TEXT(Belegerfassung!C3293,"TT.MM.JJJJ"),"")</f>
        <v/>
      </c>
      <c r="D3285" t="str">
        <f>IFERROR(VLOOKUP(Belegerfassung!A3293,Abfrage!$E$2:$F$20,2,FALSE),"")</f>
        <v/>
      </c>
      <c r="E3285" t="str">
        <f>IF(A3285&lt;&gt;"",Belegerfassung!B3293,"")</f>
        <v/>
      </c>
      <c r="F3285" t="str">
        <f>IF(Belegerfassung!L3293="","",IF(Belegerfassung!L3293&lt;&gt;"",IF(Belegerfassung!L3293&lt;&gt;"",IF(Belegerfassung!J3293&lt;&gt;0,VLOOKUP(Belegerfassung!L3293,Abfrage!$A$2:$C$19,2,),VLOOKUP(Belegerfassung!L3293,Abfrage!$A$2:$C$19,3,)),"")))</f>
        <v/>
      </c>
      <c r="G3285" t="str">
        <f t="shared" si="153"/>
        <v/>
      </c>
      <c r="H3285" s="31" t="str">
        <f>IF(A3285&lt;&gt;"",-Belegerfassung!J3293+Belegerfassung!K3293,"")</f>
        <v/>
      </c>
      <c r="I3285" s="49" t="str">
        <f>IFERROR(IF(H3285&lt;&gt;"",Belegerfassung!L3293*100,""),IF(OR(Belegerfassung!L3293="Leistung EU - Erlöse",Belegerfassung!L3293="Lieferungen EU-Erlöse",Belegerfassung!L3293="EUST",Belegerfassung!L3293="Bauleistungen 20%")=TRUE,"",MID(Belegerfassung!L3293,4,2)))</f>
        <v/>
      </c>
      <c r="J3285" s="6" t="str">
        <f>IF(A3285&lt;&gt;"",LEFT(Belegerfassung!D3293,40),"")</f>
        <v/>
      </c>
      <c r="K3285" t="str">
        <f>IF(A3285&lt;&gt;"",VLOOKUP(D3285,Abfrage!$F$2:$G$21,2,FALSE),"")</f>
        <v/>
      </c>
      <c r="L3285" s="6" t="str">
        <f>IF(Belegerfassung!H3293&lt;&gt;"",Belegerfassung!H3293,"")</f>
        <v/>
      </c>
      <c r="M3285" t="str">
        <f>IFERROR(IF(Belegerfassung!E3293&lt;&gt;"",VLOOKUP(Belegerfassung!E3293,Abfrage!$L$2:$M$15,2,),""),"")</f>
        <v/>
      </c>
      <c r="N3285" t="str">
        <f t="shared" si="154"/>
        <v/>
      </c>
      <c r="O3285" t="str">
        <f t="shared" si="155"/>
        <v/>
      </c>
      <c r="P3285" t="str">
        <f>IF(Belegerfassung!G3293&lt;&gt;"",CONCATENATE(Belegerfassung!G3293,".pdf"),"")</f>
        <v/>
      </c>
    </row>
    <row r="3286" spans="1:16">
      <c r="A3286" t="str">
        <f>IF(Belegerfassung!C3294&lt;&gt;"",0,"")</f>
        <v/>
      </c>
      <c r="B3286" t="str">
        <f>IFERROR(VLOOKUP(Belegerfassung!I3294,Konten!A:D,2,FALSE),"")</f>
        <v/>
      </c>
      <c r="C3286" t="str">
        <f>IF(A3286&lt;&gt;"",TEXT(Belegerfassung!C3294,"TT.MM.JJJJ"),"")</f>
        <v/>
      </c>
      <c r="D3286" t="str">
        <f>IFERROR(VLOOKUP(Belegerfassung!A3294,Abfrage!$E$2:$F$20,2,FALSE),"")</f>
        <v/>
      </c>
      <c r="E3286" t="str">
        <f>IF(A3286&lt;&gt;"",Belegerfassung!B3294,"")</f>
        <v/>
      </c>
      <c r="F3286" t="str">
        <f>IF(Belegerfassung!L3294="","",IF(Belegerfassung!L3294&lt;&gt;"",IF(Belegerfassung!L3294&lt;&gt;"",IF(Belegerfassung!J3294&lt;&gt;0,VLOOKUP(Belegerfassung!L3294,Abfrage!$A$2:$C$19,2,),VLOOKUP(Belegerfassung!L3294,Abfrage!$A$2:$C$19,3,)),"")))</f>
        <v/>
      </c>
      <c r="G3286" t="str">
        <f t="shared" si="153"/>
        <v/>
      </c>
      <c r="H3286" s="31" t="str">
        <f>IF(A3286&lt;&gt;"",-Belegerfassung!J3294+Belegerfassung!K3294,"")</f>
        <v/>
      </c>
      <c r="I3286" s="49" t="str">
        <f>IFERROR(IF(H3286&lt;&gt;"",Belegerfassung!L3294*100,""),IF(OR(Belegerfassung!L3294="Leistung EU - Erlöse",Belegerfassung!L3294="Lieferungen EU-Erlöse",Belegerfassung!L3294="EUST",Belegerfassung!L3294="Bauleistungen 20%")=TRUE,"",MID(Belegerfassung!L3294,4,2)))</f>
        <v/>
      </c>
      <c r="J3286" s="6" t="str">
        <f>IF(A3286&lt;&gt;"",LEFT(Belegerfassung!D3294,40),"")</f>
        <v/>
      </c>
      <c r="K3286" t="str">
        <f>IF(A3286&lt;&gt;"",VLOOKUP(D3286,Abfrage!$F$2:$G$21,2,FALSE),"")</f>
        <v/>
      </c>
      <c r="L3286" s="6" t="str">
        <f>IF(Belegerfassung!H3294&lt;&gt;"",Belegerfassung!H3294,"")</f>
        <v/>
      </c>
      <c r="M3286" t="str">
        <f>IFERROR(IF(Belegerfassung!E3294&lt;&gt;"",VLOOKUP(Belegerfassung!E3294,Abfrage!$L$2:$M$15,2,),""),"")</f>
        <v/>
      </c>
      <c r="N3286" t="str">
        <f t="shared" si="154"/>
        <v/>
      </c>
      <c r="O3286" t="str">
        <f t="shared" si="155"/>
        <v/>
      </c>
      <c r="P3286" t="str">
        <f>IF(Belegerfassung!G3294&lt;&gt;"",CONCATENATE(Belegerfassung!G3294,".pdf"),"")</f>
        <v/>
      </c>
    </row>
    <row r="3287" spans="1:16">
      <c r="A3287" t="str">
        <f>IF(Belegerfassung!C3295&lt;&gt;"",0,"")</f>
        <v/>
      </c>
      <c r="B3287" t="str">
        <f>IFERROR(VLOOKUP(Belegerfassung!I3295,Konten!A:D,2,FALSE),"")</f>
        <v/>
      </c>
      <c r="C3287" t="str">
        <f>IF(A3287&lt;&gt;"",TEXT(Belegerfassung!C3295,"TT.MM.JJJJ"),"")</f>
        <v/>
      </c>
      <c r="D3287" t="str">
        <f>IFERROR(VLOOKUP(Belegerfassung!A3295,Abfrage!$E$2:$F$20,2,FALSE),"")</f>
        <v/>
      </c>
      <c r="E3287" t="str">
        <f>IF(A3287&lt;&gt;"",Belegerfassung!B3295,"")</f>
        <v/>
      </c>
      <c r="F3287" t="str">
        <f>IF(Belegerfassung!L3295="","",IF(Belegerfassung!L3295&lt;&gt;"",IF(Belegerfassung!L3295&lt;&gt;"",IF(Belegerfassung!J3295&lt;&gt;0,VLOOKUP(Belegerfassung!L3295,Abfrage!$A$2:$C$19,2,),VLOOKUP(Belegerfassung!L3295,Abfrage!$A$2:$C$19,3,)),"")))</f>
        <v/>
      </c>
      <c r="G3287" t="str">
        <f t="shared" si="153"/>
        <v/>
      </c>
      <c r="H3287" s="31" t="str">
        <f>IF(A3287&lt;&gt;"",-Belegerfassung!J3295+Belegerfassung!K3295,"")</f>
        <v/>
      </c>
      <c r="I3287" s="49" t="str">
        <f>IFERROR(IF(H3287&lt;&gt;"",Belegerfassung!L3295*100,""),IF(OR(Belegerfassung!L3295="Leistung EU - Erlöse",Belegerfassung!L3295="Lieferungen EU-Erlöse",Belegerfassung!L3295="EUST",Belegerfassung!L3295="Bauleistungen 20%")=TRUE,"",MID(Belegerfassung!L3295,4,2)))</f>
        <v/>
      </c>
      <c r="J3287" s="6" t="str">
        <f>IF(A3287&lt;&gt;"",LEFT(Belegerfassung!D3295,40),"")</f>
        <v/>
      </c>
      <c r="K3287" t="str">
        <f>IF(A3287&lt;&gt;"",VLOOKUP(D3287,Abfrage!$F$2:$G$21,2,FALSE),"")</f>
        <v/>
      </c>
      <c r="L3287" s="6" t="str">
        <f>IF(Belegerfassung!H3295&lt;&gt;"",Belegerfassung!H3295,"")</f>
        <v/>
      </c>
      <c r="M3287" t="str">
        <f>IFERROR(IF(Belegerfassung!E3295&lt;&gt;"",VLOOKUP(Belegerfassung!E3295,Abfrage!$L$2:$M$15,2,),""),"")</f>
        <v/>
      </c>
      <c r="N3287" t="str">
        <f t="shared" si="154"/>
        <v/>
      </c>
      <c r="O3287" t="str">
        <f t="shared" si="155"/>
        <v/>
      </c>
      <c r="P3287" t="str">
        <f>IF(Belegerfassung!G3295&lt;&gt;"",CONCATENATE(Belegerfassung!G3295,".pdf"),"")</f>
        <v/>
      </c>
    </row>
    <row r="3288" spans="1:16">
      <c r="A3288" t="str">
        <f>IF(Belegerfassung!C3296&lt;&gt;"",0,"")</f>
        <v/>
      </c>
      <c r="B3288" t="str">
        <f>IFERROR(VLOOKUP(Belegerfassung!I3296,Konten!A:D,2,FALSE),"")</f>
        <v/>
      </c>
      <c r="C3288" t="str">
        <f>IF(A3288&lt;&gt;"",TEXT(Belegerfassung!C3296,"TT.MM.JJJJ"),"")</f>
        <v/>
      </c>
      <c r="D3288" t="str">
        <f>IFERROR(VLOOKUP(Belegerfassung!A3296,Abfrage!$E$2:$F$20,2,FALSE),"")</f>
        <v/>
      </c>
      <c r="E3288" t="str">
        <f>IF(A3288&lt;&gt;"",Belegerfassung!B3296,"")</f>
        <v/>
      </c>
      <c r="F3288" t="str">
        <f>IF(Belegerfassung!L3296="","",IF(Belegerfassung!L3296&lt;&gt;"",IF(Belegerfassung!L3296&lt;&gt;"",IF(Belegerfassung!J3296&lt;&gt;0,VLOOKUP(Belegerfassung!L3296,Abfrage!$A$2:$C$19,2,),VLOOKUP(Belegerfassung!L3296,Abfrage!$A$2:$C$19,3,)),"")))</f>
        <v/>
      </c>
      <c r="G3288" t="str">
        <f t="shared" si="153"/>
        <v/>
      </c>
      <c r="H3288" s="31" t="str">
        <f>IF(A3288&lt;&gt;"",-Belegerfassung!J3296+Belegerfassung!K3296,"")</f>
        <v/>
      </c>
      <c r="I3288" s="49" t="str">
        <f>IFERROR(IF(H3288&lt;&gt;"",Belegerfassung!L3296*100,""),IF(OR(Belegerfassung!L3296="Leistung EU - Erlöse",Belegerfassung!L3296="Lieferungen EU-Erlöse",Belegerfassung!L3296="EUST",Belegerfassung!L3296="Bauleistungen 20%")=TRUE,"",MID(Belegerfassung!L3296,4,2)))</f>
        <v/>
      </c>
      <c r="J3288" s="6" t="str">
        <f>IF(A3288&lt;&gt;"",LEFT(Belegerfassung!D3296,40),"")</f>
        <v/>
      </c>
      <c r="K3288" t="str">
        <f>IF(A3288&lt;&gt;"",VLOOKUP(D3288,Abfrage!$F$2:$G$21,2,FALSE),"")</f>
        <v/>
      </c>
      <c r="L3288" s="6" t="str">
        <f>IF(Belegerfassung!H3296&lt;&gt;"",Belegerfassung!H3296,"")</f>
        <v/>
      </c>
      <c r="M3288" t="str">
        <f>IFERROR(IF(Belegerfassung!E3296&lt;&gt;"",VLOOKUP(Belegerfassung!E3296,Abfrage!$L$2:$M$15,2,),""),"")</f>
        <v/>
      </c>
      <c r="N3288" t="str">
        <f t="shared" si="154"/>
        <v/>
      </c>
      <c r="O3288" t="str">
        <f t="shared" si="155"/>
        <v/>
      </c>
      <c r="P3288" t="str">
        <f>IF(Belegerfassung!G3296&lt;&gt;"",CONCATENATE(Belegerfassung!G3296,".pdf"),"")</f>
        <v/>
      </c>
    </row>
    <row r="3289" spans="1:16">
      <c r="A3289" t="str">
        <f>IF(Belegerfassung!C3297&lt;&gt;"",0,"")</f>
        <v/>
      </c>
      <c r="B3289" t="str">
        <f>IFERROR(VLOOKUP(Belegerfassung!I3297,Konten!A:D,2,FALSE),"")</f>
        <v/>
      </c>
      <c r="C3289" t="str">
        <f>IF(A3289&lt;&gt;"",TEXT(Belegerfassung!C3297,"TT.MM.JJJJ"),"")</f>
        <v/>
      </c>
      <c r="D3289" t="str">
        <f>IFERROR(VLOOKUP(Belegerfassung!A3297,Abfrage!$E$2:$F$20,2,FALSE),"")</f>
        <v/>
      </c>
      <c r="E3289" t="str">
        <f>IF(A3289&lt;&gt;"",Belegerfassung!B3297,"")</f>
        <v/>
      </c>
      <c r="F3289" t="str">
        <f>IF(Belegerfassung!L3297="","",IF(Belegerfassung!L3297&lt;&gt;"",IF(Belegerfassung!L3297&lt;&gt;"",IF(Belegerfassung!J3297&lt;&gt;0,VLOOKUP(Belegerfassung!L3297,Abfrage!$A$2:$C$19,2,),VLOOKUP(Belegerfassung!L3297,Abfrage!$A$2:$C$19,3,)),"")))</f>
        <v/>
      </c>
      <c r="G3289" t="str">
        <f t="shared" si="153"/>
        <v/>
      </c>
      <c r="H3289" s="31" t="str">
        <f>IF(A3289&lt;&gt;"",-Belegerfassung!J3297+Belegerfassung!K3297,"")</f>
        <v/>
      </c>
      <c r="I3289" s="49" t="str">
        <f>IFERROR(IF(H3289&lt;&gt;"",Belegerfassung!L3297*100,""),IF(OR(Belegerfassung!L3297="Leistung EU - Erlöse",Belegerfassung!L3297="Lieferungen EU-Erlöse",Belegerfassung!L3297="EUST",Belegerfassung!L3297="Bauleistungen 20%")=TRUE,"",MID(Belegerfassung!L3297,4,2)))</f>
        <v/>
      </c>
      <c r="J3289" s="6" t="str">
        <f>IF(A3289&lt;&gt;"",LEFT(Belegerfassung!D3297,40),"")</f>
        <v/>
      </c>
      <c r="K3289" t="str">
        <f>IF(A3289&lt;&gt;"",VLOOKUP(D3289,Abfrage!$F$2:$G$21,2,FALSE),"")</f>
        <v/>
      </c>
      <c r="L3289" s="6" t="str">
        <f>IF(Belegerfassung!H3297&lt;&gt;"",Belegerfassung!H3297,"")</f>
        <v/>
      </c>
      <c r="M3289" t="str">
        <f>IFERROR(IF(Belegerfassung!E3297&lt;&gt;"",VLOOKUP(Belegerfassung!E3297,Abfrage!$L$2:$M$15,2,),""),"")</f>
        <v/>
      </c>
      <c r="N3289" t="str">
        <f t="shared" si="154"/>
        <v/>
      </c>
      <c r="O3289" t="str">
        <f t="shared" si="155"/>
        <v/>
      </c>
      <c r="P3289" t="str">
        <f>IF(Belegerfassung!G3297&lt;&gt;"",CONCATENATE(Belegerfassung!G3297,".pdf"),"")</f>
        <v/>
      </c>
    </row>
    <row r="3290" spans="1:16">
      <c r="A3290" t="str">
        <f>IF(Belegerfassung!C3298&lt;&gt;"",0,"")</f>
        <v/>
      </c>
      <c r="B3290" t="str">
        <f>IFERROR(VLOOKUP(Belegerfassung!I3298,Konten!A:D,2,FALSE),"")</f>
        <v/>
      </c>
      <c r="C3290" t="str">
        <f>IF(A3290&lt;&gt;"",TEXT(Belegerfassung!C3298,"TT.MM.JJJJ"),"")</f>
        <v/>
      </c>
      <c r="D3290" t="str">
        <f>IFERROR(VLOOKUP(Belegerfassung!A3298,Abfrage!$E$2:$F$20,2,FALSE),"")</f>
        <v/>
      </c>
      <c r="E3290" t="str">
        <f>IF(A3290&lt;&gt;"",Belegerfassung!B3298,"")</f>
        <v/>
      </c>
      <c r="F3290" t="str">
        <f>IF(Belegerfassung!L3298="","",IF(Belegerfassung!L3298&lt;&gt;"",IF(Belegerfassung!L3298&lt;&gt;"",IF(Belegerfassung!J3298&lt;&gt;0,VLOOKUP(Belegerfassung!L3298,Abfrage!$A$2:$C$19,2,),VLOOKUP(Belegerfassung!L3298,Abfrage!$A$2:$C$19,3,)),"")))</f>
        <v/>
      </c>
      <c r="G3290" t="str">
        <f t="shared" si="153"/>
        <v/>
      </c>
      <c r="H3290" s="31" t="str">
        <f>IF(A3290&lt;&gt;"",-Belegerfassung!J3298+Belegerfassung!K3298,"")</f>
        <v/>
      </c>
      <c r="I3290" s="49" t="str">
        <f>IFERROR(IF(H3290&lt;&gt;"",Belegerfassung!L3298*100,""),IF(OR(Belegerfassung!L3298="Leistung EU - Erlöse",Belegerfassung!L3298="Lieferungen EU-Erlöse",Belegerfassung!L3298="EUST",Belegerfassung!L3298="Bauleistungen 20%")=TRUE,"",MID(Belegerfassung!L3298,4,2)))</f>
        <v/>
      </c>
      <c r="J3290" s="6" t="str">
        <f>IF(A3290&lt;&gt;"",LEFT(Belegerfassung!D3298,40),"")</f>
        <v/>
      </c>
      <c r="K3290" t="str">
        <f>IF(A3290&lt;&gt;"",VLOOKUP(D3290,Abfrage!$F$2:$G$21,2,FALSE),"")</f>
        <v/>
      </c>
      <c r="L3290" s="6" t="str">
        <f>IF(Belegerfassung!H3298&lt;&gt;"",Belegerfassung!H3298,"")</f>
        <v/>
      </c>
      <c r="M3290" t="str">
        <f>IFERROR(IF(Belegerfassung!E3298&lt;&gt;"",VLOOKUP(Belegerfassung!E3298,Abfrage!$L$2:$M$15,2,),""),"")</f>
        <v/>
      </c>
      <c r="N3290" t="str">
        <f t="shared" si="154"/>
        <v/>
      </c>
      <c r="O3290" t="str">
        <f t="shared" si="155"/>
        <v/>
      </c>
      <c r="P3290" t="str">
        <f>IF(Belegerfassung!G3298&lt;&gt;"",CONCATENATE(Belegerfassung!G3298,".pdf"),"")</f>
        <v/>
      </c>
    </row>
    <row r="3291" spans="1:16">
      <c r="A3291" t="str">
        <f>IF(Belegerfassung!C3299&lt;&gt;"",0,"")</f>
        <v/>
      </c>
      <c r="B3291" t="str">
        <f>IFERROR(VLOOKUP(Belegerfassung!I3299,Konten!A:D,2,FALSE),"")</f>
        <v/>
      </c>
      <c r="C3291" t="str">
        <f>IF(A3291&lt;&gt;"",TEXT(Belegerfassung!C3299,"TT.MM.JJJJ"),"")</f>
        <v/>
      </c>
      <c r="D3291" t="str">
        <f>IFERROR(VLOOKUP(Belegerfassung!A3299,Abfrage!$E$2:$F$20,2,FALSE),"")</f>
        <v/>
      </c>
      <c r="E3291" t="str">
        <f>IF(A3291&lt;&gt;"",Belegerfassung!B3299,"")</f>
        <v/>
      </c>
      <c r="F3291" t="str">
        <f>IF(Belegerfassung!L3299="","",IF(Belegerfassung!L3299&lt;&gt;"",IF(Belegerfassung!L3299&lt;&gt;"",IF(Belegerfassung!J3299&lt;&gt;0,VLOOKUP(Belegerfassung!L3299,Abfrage!$A$2:$C$19,2,),VLOOKUP(Belegerfassung!L3299,Abfrage!$A$2:$C$19,3,)),"")))</f>
        <v/>
      </c>
      <c r="G3291" t="str">
        <f t="shared" si="153"/>
        <v/>
      </c>
      <c r="H3291" s="31" t="str">
        <f>IF(A3291&lt;&gt;"",-Belegerfassung!J3299+Belegerfassung!K3299,"")</f>
        <v/>
      </c>
      <c r="I3291" s="49" t="str">
        <f>IFERROR(IF(H3291&lt;&gt;"",Belegerfassung!L3299*100,""),IF(OR(Belegerfassung!L3299="Leistung EU - Erlöse",Belegerfassung!L3299="Lieferungen EU-Erlöse",Belegerfassung!L3299="EUST",Belegerfassung!L3299="Bauleistungen 20%")=TRUE,"",MID(Belegerfassung!L3299,4,2)))</f>
        <v/>
      </c>
      <c r="J3291" s="6" t="str">
        <f>IF(A3291&lt;&gt;"",LEFT(Belegerfassung!D3299,40),"")</f>
        <v/>
      </c>
      <c r="K3291" t="str">
        <f>IF(A3291&lt;&gt;"",VLOOKUP(D3291,Abfrage!$F$2:$G$21,2,FALSE),"")</f>
        <v/>
      </c>
      <c r="L3291" s="6" t="str">
        <f>IF(Belegerfassung!H3299&lt;&gt;"",Belegerfassung!H3299,"")</f>
        <v/>
      </c>
      <c r="M3291" t="str">
        <f>IFERROR(IF(Belegerfassung!E3299&lt;&gt;"",VLOOKUP(Belegerfassung!E3299,Abfrage!$L$2:$M$15,2,),""),"")</f>
        <v/>
      </c>
      <c r="N3291" t="str">
        <f t="shared" si="154"/>
        <v/>
      </c>
      <c r="O3291" t="str">
        <f t="shared" si="155"/>
        <v/>
      </c>
      <c r="P3291" t="str">
        <f>IF(Belegerfassung!G3299&lt;&gt;"",CONCATENATE(Belegerfassung!G3299,".pdf"),"")</f>
        <v/>
      </c>
    </row>
    <row r="3292" spans="1:16">
      <c r="A3292" t="str">
        <f>IF(Belegerfassung!C3300&lt;&gt;"",0,"")</f>
        <v/>
      </c>
      <c r="B3292" t="str">
        <f>IFERROR(VLOOKUP(Belegerfassung!I3300,Konten!A:D,2,FALSE),"")</f>
        <v/>
      </c>
      <c r="C3292" t="str">
        <f>IF(A3292&lt;&gt;"",TEXT(Belegerfassung!C3300,"TT.MM.JJJJ"),"")</f>
        <v/>
      </c>
      <c r="D3292" t="str">
        <f>IFERROR(VLOOKUP(Belegerfassung!A3300,Abfrage!$E$2:$F$20,2,FALSE),"")</f>
        <v/>
      </c>
      <c r="E3292" t="str">
        <f>IF(A3292&lt;&gt;"",Belegerfassung!B3300,"")</f>
        <v/>
      </c>
      <c r="F3292" t="str">
        <f>IF(Belegerfassung!L3300="","",IF(Belegerfassung!L3300&lt;&gt;"",IF(Belegerfassung!L3300&lt;&gt;"",IF(Belegerfassung!J3300&lt;&gt;0,VLOOKUP(Belegerfassung!L3300,Abfrage!$A$2:$C$19,2,),VLOOKUP(Belegerfassung!L3300,Abfrage!$A$2:$C$19,3,)),"")))</f>
        <v/>
      </c>
      <c r="G3292" t="str">
        <f t="shared" si="153"/>
        <v/>
      </c>
      <c r="H3292" s="31" t="str">
        <f>IF(A3292&lt;&gt;"",-Belegerfassung!J3300+Belegerfassung!K3300,"")</f>
        <v/>
      </c>
      <c r="I3292" s="49" t="str">
        <f>IFERROR(IF(H3292&lt;&gt;"",Belegerfassung!L3300*100,""),IF(OR(Belegerfassung!L3300="Leistung EU - Erlöse",Belegerfassung!L3300="Lieferungen EU-Erlöse",Belegerfassung!L3300="EUST",Belegerfassung!L3300="Bauleistungen 20%")=TRUE,"",MID(Belegerfassung!L3300,4,2)))</f>
        <v/>
      </c>
      <c r="J3292" s="6" t="str">
        <f>IF(A3292&lt;&gt;"",LEFT(Belegerfassung!D3300,40),"")</f>
        <v/>
      </c>
      <c r="K3292" t="str">
        <f>IF(A3292&lt;&gt;"",VLOOKUP(D3292,Abfrage!$F$2:$G$21,2,FALSE),"")</f>
        <v/>
      </c>
      <c r="L3292" s="6" t="str">
        <f>IF(Belegerfassung!H3300&lt;&gt;"",Belegerfassung!H3300,"")</f>
        <v/>
      </c>
      <c r="M3292" t="str">
        <f>IFERROR(IF(Belegerfassung!E3300&lt;&gt;"",VLOOKUP(Belegerfassung!E3300,Abfrage!$L$2:$M$15,2,),""),"")</f>
        <v/>
      </c>
      <c r="N3292" t="str">
        <f t="shared" si="154"/>
        <v/>
      </c>
      <c r="O3292" t="str">
        <f t="shared" si="155"/>
        <v/>
      </c>
      <c r="P3292" t="str">
        <f>IF(Belegerfassung!G3300&lt;&gt;"",CONCATENATE(Belegerfassung!G3300,".pdf"),"")</f>
        <v/>
      </c>
    </row>
    <row r="3293" spans="1:16">
      <c r="A3293" t="str">
        <f>IF(Belegerfassung!C3301&lt;&gt;"",0,"")</f>
        <v/>
      </c>
      <c r="B3293" t="str">
        <f>IFERROR(VLOOKUP(Belegerfassung!I3301,Konten!A:D,2,FALSE),"")</f>
        <v/>
      </c>
      <c r="C3293" t="str">
        <f>IF(A3293&lt;&gt;"",TEXT(Belegerfassung!C3301,"TT.MM.JJJJ"),"")</f>
        <v/>
      </c>
      <c r="D3293" t="str">
        <f>IFERROR(VLOOKUP(Belegerfassung!A3301,Abfrage!$E$2:$F$20,2,FALSE),"")</f>
        <v/>
      </c>
      <c r="E3293" t="str">
        <f>IF(A3293&lt;&gt;"",Belegerfassung!B3301,"")</f>
        <v/>
      </c>
      <c r="F3293" t="str">
        <f>IF(Belegerfassung!L3301="","",IF(Belegerfassung!L3301&lt;&gt;"",IF(Belegerfassung!L3301&lt;&gt;"",IF(Belegerfassung!J3301&lt;&gt;0,VLOOKUP(Belegerfassung!L3301,Abfrage!$A$2:$C$19,2,),VLOOKUP(Belegerfassung!L3301,Abfrage!$A$2:$C$19,3,)),"")))</f>
        <v/>
      </c>
      <c r="G3293" t="str">
        <f t="shared" si="153"/>
        <v/>
      </c>
      <c r="H3293" s="31" t="str">
        <f>IF(A3293&lt;&gt;"",-Belegerfassung!J3301+Belegerfassung!K3301,"")</f>
        <v/>
      </c>
      <c r="I3293" s="49" t="str">
        <f>IFERROR(IF(H3293&lt;&gt;"",Belegerfassung!L3301*100,""),IF(OR(Belegerfassung!L3301="Leistung EU - Erlöse",Belegerfassung!L3301="Lieferungen EU-Erlöse",Belegerfassung!L3301="EUST",Belegerfassung!L3301="Bauleistungen 20%")=TRUE,"",MID(Belegerfassung!L3301,4,2)))</f>
        <v/>
      </c>
      <c r="J3293" s="6" t="str">
        <f>IF(A3293&lt;&gt;"",LEFT(Belegerfassung!D3301,40),"")</f>
        <v/>
      </c>
      <c r="K3293" t="str">
        <f>IF(A3293&lt;&gt;"",VLOOKUP(D3293,Abfrage!$F$2:$G$21,2,FALSE),"")</f>
        <v/>
      </c>
      <c r="L3293" s="6" t="str">
        <f>IF(Belegerfassung!H3301&lt;&gt;"",Belegerfassung!H3301,"")</f>
        <v/>
      </c>
      <c r="M3293" t="str">
        <f>IFERROR(IF(Belegerfassung!E3301&lt;&gt;"",VLOOKUP(Belegerfassung!E3301,Abfrage!$L$2:$M$15,2,),""),"")</f>
        <v/>
      </c>
      <c r="N3293" t="str">
        <f t="shared" si="154"/>
        <v/>
      </c>
      <c r="O3293" t="str">
        <f t="shared" si="155"/>
        <v/>
      </c>
      <c r="P3293" t="str">
        <f>IF(Belegerfassung!G3301&lt;&gt;"",CONCATENATE(Belegerfassung!G3301,".pdf"),"")</f>
        <v/>
      </c>
    </row>
    <row r="3294" spans="1:16">
      <c r="A3294" t="str">
        <f>IF(Belegerfassung!C3302&lt;&gt;"",0,"")</f>
        <v/>
      </c>
      <c r="B3294" t="str">
        <f>IFERROR(VLOOKUP(Belegerfassung!I3302,Konten!A:D,2,FALSE),"")</f>
        <v/>
      </c>
      <c r="C3294" t="str">
        <f>IF(A3294&lt;&gt;"",TEXT(Belegerfassung!C3302,"TT.MM.JJJJ"),"")</f>
        <v/>
      </c>
      <c r="D3294" t="str">
        <f>IFERROR(VLOOKUP(Belegerfassung!A3302,Abfrage!$E$2:$F$20,2,FALSE),"")</f>
        <v/>
      </c>
      <c r="E3294" t="str">
        <f>IF(A3294&lt;&gt;"",Belegerfassung!B3302,"")</f>
        <v/>
      </c>
      <c r="F3294" t="str">
        <f>IF(Belegerfassung!L3302="","",IF(Belegerfassung!L3302&lt;&gt;"",IF(Belegerfassung!L3302&lt;&gt;"",IF(Belegerfassung!J3302&lt;&gt;0,VLOOKUP(Belegerfassung!L3302,Abfrage!$A$2:$C$19,2,),VLOOKUP(Belegerfassung!L3302,Abfrage!$A$2:$C$19,3,)),"")))</f>
        <v/>
      </c>
      <c r="G3294" t="str">
        <f t="shared" si="153"/>
        <v/>
      </c>
      <c r="H3294" s="31" t="str">
        <f>IF(A3294&lt;&gt;"",-Belegerfassung!J3302+Belegerfassung!K3302,"")</f>
        <v/>
      </c>
      <c r="I3294" s="49" t="str">
        <f>IFERROR(IF(H3294&lt;&gt;"",Belegerfassung!L3302*100,""),IF(OR(Belegerfassung!L3302="Leistung EU - Erlöse",Belegerfassung!L3302="Lieferungen EU-Erlöse",Belegerfassung!L3302="EUST",Belegerfassung!L3302="Bauleistungen 20%")=TRUE,"",MID(Belegerfassung!L3302,4,2)))</f>
        <v/>
      </c>
      <c r="J3294" s="6" t="str">
        <f>IF(A3294&lt;&gt;"",LEFT(Belegerfassung!D3302,40),"")</f>
        <v/>
      </c>
      <c r="K3294" t="str">
        <f>IF(A3294&lt;&gt;"",VLOOKUP(D3294,Abfrage!$F$2:$G$21,2,FALSE),"")</f>
        <v/>
      </c>
      <c r="L3294" s="6" t="str">
        <f>IF(Belegerfassung!H3302&lt;&gt;"",Belegerfassung!H3302,"")</f>
        <v/>
      </c>
      <c r="M3294" t="str">
        <f>IFERROR(IF(Belegerfassung!E3302&lt;&gt;"",VLOOKUP(Belegerfassung!E3302,Abfrage!$L$2:$M$15,2,),""),"")</f>
        <v/>
      </c>
      <c r="N3294" t="str">
        <f t="shared" si="154"/>
        <v/>
      </c>
      <c r="O3294" t="str">
        <f t="shared" si="155"/>
        <v/>
      </c>
      <c r="P3294" t="str">
        <f>IF(Belegerfassung!G3302&lt;&gt;"",CONCATENATE(Belegerfassung!G3302,".pdf"),"")</f>
        <v/>
      </c>
    </row>
    <row r="3295" spans="1:16">
      <c r="A3295" t="str">
        <f>IF(Belegerfassung!C3303&lt;&gt;"",0,"")</f>
        <v/>
      </c>
      <c r="B3295" t="str">
        <f>IFERROR(VLOOKUP(Belegerfassung!I3303,Konten!A:D,2,FALSE),"")</f>
        <v/>
      </c>
      <c r="C3295" t="str">
        <f>IF(A3295&lt;&gt;"",TEXT(Belegerfassung!C3303,"TT.MM.JJJJ"),"")</f>
        <v/>
      </c>
      <c r="D3295" t="str">
        <f>IFERROR(VLOOKUP(Belegerfassung!A3303,Abfrage!$E$2:$F$20,2,FALSE),"")</f>
        <v/>
      </c>
      <c r="E3295" t="str">
        <f>IF(A3295&lt;&gt;"",Belegerfassung!B3303,"")</f>
        <v/>
      </c>
      <c r="F3295" t="str">
        <f>IF(Belegerfassung!L3303="","",IF(Belegerfassung!L3303&lt;&gt;"",IF(Belegerfassung!L3303&lt;&gt;"",IF(Belegerfassung!J3303&lt;&gt;0,VLOOKUP(Belegerfassung!L3303,Abfrage!$A$2:$C$19,2,),VLOOKUP(Belegerfassung!L3303,Abfrage!$A$2:$C$19,3,)),"")))</f>
        <v/>
      </c>
      <c r="G3295" t="str">
        <f t="shared" si="153"/>
        <v/>
      </c>
      <c r="H3295" s="31" t="str">
        <f>IF(A3295&lt;&gt;"",-Belegerfassung!J3303+Belegerfassung!K3303,"")</f>
        <v/>
      </c>
      <c r="I3295" s="49" t="str">
        <f>IFERROR(IF(H3295&lt;&gt;"",Belegerfassung!L3303*100,""),IF(OR(Belegerfassung!L3303="Leistung EU - Erlöse",Belegerfassung!L3303="Lieferungen EU-Erlöse",Belegerfassung!L3303="EUST",Belegerfassung!L3303="Bauleistungen 20%")=TRUE,"",MID(Belegerfassung!L3303,4,2)))</f>
        <v/>
      </c>
      <c r="J3295" s="6" t="str">
        <f>IF(A3295&lt;&gt;"",LEFT(Belegerfassung!D3303,40),"")</f>
        <v/>
      </c>
      <c r="K3295" t="str">
        <f>IF(A3295&lt;&gt;"",VLOOKUP(D3295,Abfrage!$F$2:$G$21,2,FALSE),"")</f>
        <v/>
      </c>
      <c r="L3295" s="6" t="str">
        <f>IF(Belegerfassung!H3303&lt;&gt;"",Belegerfassung!H3303,"")</f>
        <v/>
      </c>
      <c r="M3295" t="str">
        <f>IFERROR(IF(Belegerfassung!E3303&lt;&gt;"",VLOOKUP(Belegerfassung!E3303,Abfrage!$L$2:$M$15,2,),""),"")</f>
        <v/>
      </c>
      <c r="N3295" t="str">
        <f t="shared" si="154"/>
        <v/>
      </c>
      <c r="O3295" t="str">
        <f t="shared" si="155"/>
        <v/>
      </c>
      <c r="P3295" t="str">
        <f>IF(Belegerfassung!G3303&lt;&gt;"",CONCATENATE(Belegerfassung!G3303,".pdf"),"")</f>
        <v/>
      </c>
    </row>
    <row r="3296" spans="1:16">
      <c r="A3296" t="str">
        <f>IF(Belegerfassung!C3304&lt;&gt;"",0,"")</f>
        <v/>
      </c>
      <c r="B3296" t="str">
        <f>IFERROR(VLOOKUP(Belegerfassung!I3304,Konten!A:D,2,FALSE),"")</f>
        <v/>
      </c>
      <c r="C3296" t="str">
        <f>IF(A3296&lt;&gt;"",TEXT(Belegerfassung!C3304,"TT.MM.JJJJ"),"")</f>
        <v/>
      </c>
      <c r="D3296" t="str">
        <f>IFERROR(VLOOKUP(Belegerfassung!A3304,Abfrage!$E$2:$F$20,2,FALSE),"")</f>
        <v/>
      </c>
      <c r="E3296" t="str">
        <f>IF(A3296&lt;&gt;"",Belegerfassung!B3304,"")</f>
        <v/>
      </c>
      <c r="F3296" t="str">
        <f>IF(Belegerfassung!L3304="","",IF(Belegerfassung!L3304&lt;&gt;"",IF(Belegerfassung!L3304&lt;&gt;"",IF(Belegerfassung!J3304&lt;&gt;0,VLOOKUP(Belegerfassung!L3304,Abfrage!$A$2:$C$19,2,),VLOOKUP(Belegerfassung!L3304,Abfrage!$A$2:$C$19,3,)),"")))</f>
        <v/>
      </c>
      <c r="G3296" t="str">
        <f t="shared" si="153"/>
        <v/>
      </c>
      <c r="H3296" s="31" t="str">
        <f>IF(A3296&lt;&gt;"",-Belegerfassung!J3304+Belegerfassung!K3304,"")</f>
        <v/>
      </c>
      <c r="I3296" s="49" t="str">
        <f>IFERROR(IF(H3296&lt;&gt;"",Belegerfassung!L3304*100,""),IF(OR(Belegerfassung!L3304="Leistung EU - Erlöse",Belegerfassung!L3304="Lieferungen EU-Erlöse",Belegerfassung!L3304="EUST",Belegerfassung!L3304="Bauleistungen 20%")=TRUE,"",MID(Belegerfassung!L3304,4,2)))</f>
        <v/>
      </c>
      <c r="J3296" s="6" t="str">
        <f>IF(A3296&lt;&gt;"",LEFT(Belegerfassung!D3304,40),"")</f>
        <v/>
      </c>
      <c r="K3296" t="str">
        <f>IF(A3296&lt;&gt;"",VLOOKUP(D3296,Abfrage!$F$2:$G$21,2,FALSE),"")</f>
        <v/>
      </c>
      <c r="L3296" s="6" t="str">
        <f>IF(Belegerfassung!H3304&lt;&gt;"",Belegerfassung!H3304,"")</f>
        <v/>
      </c>
      <c r="M3296" t="str">
        <f>IFERROR(IF(Belegerfassung!E3304&lt;&gt;"",VLOOKUP(Belegerfassung!E3304,Abfrage!$L$2:$M$15,2,),""),"")</f>
        <v/>
      </c>
      <c r="N3296" t="str">
        <f t="shared" si="154"/>
        <v/>
      </c>
      <c r="O3296" t="str">
        <f t="shared" si="155"/>
        <v/>
      </c>
      <c r="P3296" t="str">
        <f>IF(Belegerfassung!G3304&lt;&gt;"",CONCATENATE(Belegerfassung!G3304,".pdf"),"")</f>
        <v/>
      </c>
    </row>
    <row r="3297" spans="1:16">
      <c r="A3297" t="str">
        <f>IF(Belegerfassung!C3305&lt;&gt;"",0,"")</f>
        <v/>
      </c>
      <c r="B3297" t="str">
        <f>IFERROR(VLOOKUP(Belegerfassung!I3305,Konten!A:D,2,FALSE),"")</f>
        <v/>
      </c>
      <c r="C3297" t="str">
        <f>IF(A3297&lt;&gt;"",TEXT(Belegerfassung!C3305,"TT.MM.JJJJ"),"")</f>
        <v/>
      </c>
      <c r="D3297" t="str">
        <f>IFERROR(VLOOKUP(Belegerfassung!A3305,Abfrage!$E$2:$F$20,2,FALSE),"")</f>
        <v/>
      </c>
      <c r="E3297" t="str">
        <f>IF(A3297&lt;&gt;"",Belegerfassung!B3305,"")</f>
        <v/>
      </c>
      <c r="F3297" t="str">
        <f>IF(Belegerfassung!L3305="","",IF(Belegerfassung!L3305&lt;&gt;"",IF(Belegerfassung!L3305&lt;&gt;"",IF(Belegerfassung!J3305&lt;&gt;0,VLOOKUP(Belegerfassung!L3305,Abfrage!$A$2:$C$19,2,),VLOOKUP(Belegerfassung!L3305,Abfrage!$A$2:$C$19,3,)),"")))</f>
        <v/>
      </c>
      <c r="G3297" t="str">
        <f t="shared" si="153"/>
        <v/>
      </c>
      <c r="H3297" s="31" t="str">
        <f>IF(A3297&lt;&gt;"",-Belegerfassung!J3305+Belegerfassung!K3305,"")</f>
        <v/>
      </c>
      <c r="I3297" s="49" t="str">
        <f>IFERROR(IF(H3297&lt;&gt;"",Belegerfassung!L3305*100,""),IF(OR(Belegerfassung!L3305="Leistung EU - Erlöse",Belegerfassung!L3305="Lieferungen EU-Erlöse",Belegerfassung!L3305="EUST",Belegerfassung!L3305="Bauleistungen 20%")=TRUE,"",MID(Belegerfassung!L3305,4,2)))</f>
        <v/>
      </c>
      <c r="J3297" s="6" t="str">
        <f>IF(A3297&lt;&gt;"",LEFT(Belegerfassung!D3305,40),"")</f>
        <v/>
      </c>
      <c r="K3297" t="str">
        <f>IF(A3297&lt;&gt;"",VLOOKUP(D3297,Abfrage!$F$2:$G$21,2,FALSE),"")</f>
        <v/>
      </c>
      <c r="L3297" s="6" t="str">
        <f>IF(Belegerfassung!H3305&lt;&gt;"",Belegerfassung!H3305,"")</f>
        <v/>
      </c>
      <c r="M3297" t="str">
        <f>IFERROR(IF(Belegerfassung!E3305&lt;&gt;"",VLOOKUP(Belegerfassung!E3305,Abfrage!$L$2:$M$15,2,),""),"")</f>
        <v/>
      </c>
      <c r="N3297" t="str">
        <f t="shared" si="154"/>
        <v/>
      </c>
      <c r="O3297" t="str">
        <f t="shared" si="155"/>
        <v/>
      </c>
      <c r="P3297" t="str">
        <f>IF(Belegerfassung!G3305&lt;&gt;"",CONCATENATE(Belegerfassung!G3305,".pdf"),"")</f>
        <v/>
      </c>
    </row>
    <row r="3298" spans="1:16">
      <c r="A3298" t="str">
        <f>IF(Belegerfassung!C3306&lt;&gt;"",0,"")</f>
        <v/>
      </c>
      <c r="B3298" t="str">
        <f>IFERROR(VLOOKUP(Belegerfassung!I3306,Konten!A:D,2,FALSE),"")</f>
        <v/>
      </c>
      <c r="C3298" t="str">
        <f>IF(A3298&lt;&gt;"",TEXT(Belegerfassung!C3306,"TT.MM.JJJJ"),"")</f>
        <v/>
      </c>
      <c r="D3298" t="str">
        <f>IFERROR(VLOOKUP(Belegerfassung!A3306,Abfrage!$E$2:$F$20,2,FALSE),"")</f>
        <v/>
      </c>
      <c r="E3298" t="str">
        <f>IF(A3298&lt;&gt;"",Belegerfassung!B3306,"")</f>
        <v/>
      </c>
      <c r="F3298" t="str">
        <f>IF(Belegerfassung!L3306="","",IF(Belegerfassung!L3306&lt;&gt;"",IF(Belegerfassung!L3306&lt;&gt;"",IF(Belegerfassung!J3306&lt;&gt;0,VLOOKUP(Belegerfassung!L3306,Abfrage!$A$2:$C$19,2,),VLOOKUP(Belegerfassung!L3306,Abfrage!$A$2:$C$19,3,)),"")))</f>
        <v/>
      </c>
      <c r="G3298" t="str">
        <f t="shared" si="153"/>
        <v/>
      </c>
      <c r="H3298" s="31" t="str">
        <f>IF(A3298&lt;&gt;"",-Belegerfassung!J3306+Belegerfassung!K3306,"")</f>
        <v/>
      </c>
      <c r="I3298" s="49" t="str">
        <f>IFERROR(IF(H3298&lt;&gt;"",Belegerfassung!L3306*100,""),IF(OR(Belegerfassung!L3306="Leistung EU - Erlöse",Belegerfassung!L3306="Lieferungen EU-Erlöse",Belegerfassung!L3306="EUST",Belegerfassung!L3306="Bauleistungen 20%")=TRUE,"",MID(Belegerfassung!L3306,4,2)))</f>
        <v/>
      </c>
      <c r="J3298" s="6" t="str">
        <f>IF(A3298&lt;&gt;"",LEFT(Belegerfassung!D3306,40),"")</f>
        <v/>
      </c>
      <c r="K3298" t="str">
        <f>IF(A3298&lt;&gt;"",VLOOKUP(D3298,Abfrage!$F$2:$G$21,2,FALSE),"")</f>
        <v/>
      </c>
      <c r="L3298" s="6" t="str">
        <f>IF(Belegerfassung!H3306&lt;&gt;"",Belegerfassung!H3306,"")</f>
        <v/>
      </c>
      <c r="M3298" t="str">
        <f>IFERROR(IF(Belegerfassung!E3306&lt;&gt;"",VLOOKUP(Belegerfassung!E3306,Abfrage!$L$2:$M$15,2,),""),"")</f>
        <v/>
      </c>
      <c r="N3298" t="str">
        <f t="shared" si="154"/>
        <v/>
      </c>
      <c r="O3298" t="str">
        <f t="shared" si="155"/>
        <v/>
      </c>
      <c r="P3298" t="str">
        <f>IF(Belegerfassung!G3306&lt;&gt;"",CONCATENATE(Belegerfassung!G3306,".pdf"),"")</f>
        <v/>
      </c>
    </row>
    <row r="3299" spans="1:16">
      <c r="A3299" t="str">
        <f>IF(Belegerfassung!C3307&lt;&gt;"",0,"")</f>
        <v/>
      </c>
      <c r="B3299" t="str">
        <f>IFERROR(VLOOKUP(Belegerfassung!I3307,Konten!A:D,2,FALSE),"")</f>
        <v/>
      </c>
      <c r="C3299" t="str">
        <f>IF(A3299&lt;&gt;"",TEXT(Belegerfassung!C3307,"TT.MM.JJJJ"),"")</f>
        <v/>
      </c>
      <c r="D3299" t="str">
        <f>IFERROR(VLOOKUP(Belegerfassung!A3307,Abfrage!$E$2:$F$20,2,FALSE),"")</f>
        <v/>
      </c>
      <c r="E3299" t="str">
        <f>IF(A3299&lt;&gt;"",Belegerfassung!B3307,"")</f>
        <v/>
      </c>
      <c r="F3299" t="str">
        <f>IF(Belegerfassung!L3307="","",IF(Belegerfassung!L3307&lt;&gt;"",IF(Belegerfassung!L3307&lt;&gt;"",IF(Belegerfassung!J3307&lt;&gt;0,VLOOKUP(Belegerfassung!L3307,Abfrage!$A$2:$C$19,2,),VLOOKUP(Belegerfassung!L3307,Abfrage!$A$2:$C$19,3,)),"")))</f>
        <v/>
      </c>
      <c r="G3299" t="str">
        <f t="shared" si="153"/>
        <v/>
      </c>
      <c r="H3299" s="31" t="str">
        <f>IF(A3299&lt;&gt;"",-Belegerfassung!J3307+Belegerfassung!K3307,"")</f>
        <v/>
      </c>
      <c r="I3299" s="49" t="str">
        <f>IFERROR(IF(H3299&lt;&gt;"",Belegerfassung!L3307*100,""),IF(OR(Belegerfassung!L3307="Leistung EU - Erlöse",Belegerfassung!L3307="Lieferungen EU-Erlöse",Belegerfassung!L3307="EUST",Belegerfassung!L3307="Bauleistungen 20%")=TRUE,"",MID(Belegerfassung!L3307,4,2)))</f>
        <v/>
      </c>
      <c r="J3299" s="6" t="str">
        <f>IF(A3299&lt;&gt;"",LEFT(Belegerfassung!D3307,40),"")</f>
        <v/>
      </c>
      <c r="K3299" t="str">
        <f>IF(A3299&lt;&gt;"",VLOOKUP(D3299,Abfrage!$F$2:$G$21,2,FALSE),"")</f>
        <v/>
      </c>
      <c r="L3299" s="6" t="str">
        <f>IF(Belegerfassung!H3307&lt;&gt;"",Belegerfassung!H3307,"")</f>
        <v/>
      </c>
      <c r="M3299" t="str">
        <f>IFERROR(IF(Belegerfassung!E3307&lt;&gt;"",VLOOKUP(Belegerfassung!E3307,Abfrage!$L$2:$M$15,2,),""),"")</f>
        <v/>
      </c>
      <c r="N3299" t="str">
        <f t="shared" si="154"/>
        <v/>
      </c>
      <c r="O3299" t="str">
        <f t="shared" si="155"/>
        <v/>
      </c>
      <c r="P3299" t="str">
        <f>IF(Belegerfassung!G3307&lt;&gt;"",CONCATENATE(Belegerfassung!G3307,".pdf"),"")</f>
        <v/>
      </c>
    </row>
    <row r="3300" spans="1:16">
      <c r="A3300" t="str">
        <f>IF(Belegerfassung!C3308&lt;&gt;"",0,"")</f>
        <v/>
      </c>
      <c r="B3300" t="str">
        <f>IFERROR(VLOOKUP(Belegerfassung!I3308,Konten!A:D,2,FALSE),"")</f>
        <v/>
      </c>
      <c r="C3300" t="str">
        <f>IF(A3300&lt;&gt;"",TEXT(Belegerfassung!C3308,"TT.MM.JJJJ"),"")</f>
        <v/>
      </c>
      <c r="D3300" t="str">
        <f>IFERROR(VLOOKUP(Belegerfassung!A3308,Abfrage!$E$2:$F$20,2,FALSE),"")</f>
        <v/>
      </c>
      <c r="E3300" t="str">
        <f>IF(A3300&lt;&gt;"",Belegerfassung!B3308,"")</f>
        <v/>
      </c>
      <c r="F3300" t="str">
        <f>IF(Belegerfassung!L3308="","",IF(Belegerfassung!L3308&lt;&gt;"",IF(Belegerfassung!L3308&lt;&gt;"",IF(Belegerfassung!J3308&lt;&gt;0,VLOOKUP(Belegerfassung!L3308,Abfrage!$A$2:$C$19,2,),VLOOKUP(Belegerfassung!L3308,Abfrage!$A$2:$C$19,3,)),"")))</f>
        <v/>
      </c>
      <c r="G3300" t="str">
        <f t="shared" si="153"/>
        <v/>
      </c>
      <c r="H3300" s="31" t="str">
        <f>IF(A3300&lt;&gt;"",-Belegerfassung!J3308+Belegerfassung!K3308,"")</f>
        <v/>
      </c>
      <c r="I3300" s="49" t="str">
        <f>IFERROR(IF(H3300&lt;&gt;"",Belegerfassung!L3308*100,""),IF(OR(Belegerfassung!L3308="Leistung EU - Erlöse",Belegerfassung!L3308="Lieferungen EU-Erlöse",Belegerfassung!L3308="EUST",Belegerfassung!L3308="Bauleistungen 20%")=TRUE,"",MID(Belegerfassung!L3308,4,2)))</f>
        <v/>
      </c>
      <c r="J3300" s="6" t="str">
        <f>IF(A3300&lt;&gt;"",LEFT(Belegerfassung!D3308,40),"")</f>
        <v/>
      </c>
      <c r="K3300" t="str">
        <f>IF(A3300&lt;&gt;"",VLOOKUP(D3300,Abfrage!$F$2:$G$21,2,FALSE),"")</f>
        <v/>
      </c>
      <c r="L3300" s="6" t="str">
        <f>IF(Belegerfassung!H3308&lt;&gt;"",Belegerfassung!H3308,"")</f>
        <v/>
      </c>
      <c r="M3300" t="str">
        <f>IFERROR(IF(Belegerfassung!E3308&lt;&gt;"",VLOOKUP(Belegerfassung!E3308,Abfrage!$L$2:$M$15,2,),""),"")</f>
        <v/>
      </c>
      <c r="N3300" t="str">
        <f t="shared" si="154"/>
        <v/>
      </c>
      <c r="O3300" t="str">
        <f t="shared" si="155"/>
        <v/>
      </c>
      <c r="P3300" t="str">
        <f>IF(Belegerfassung!G3308&lt;&gt;"",CONCATENATE(Belegerfassung!G3308,".pdf"),"")</f>
        <v/>
      </c>
    </row>
    <row r="3301" spans="1:16">
      <c r="A3301" t="str">
        <f>IF(Belegerfassung!C3309&lt;&gt;"",0,"")</f>
        <v/>
      </c>
      <c r="B3301" t="str">
        <f>IFERROR(VLOOKUP(Belegerfassung!I3309,Konten!A:D,2,FALSE),"")</f>
        <v/>
      </c>
      <c r="C3301" t="str">
        <f>IF(A3301&lt;&gt;"",TEXT(Belegerfassung!C3309,"TT.MM.JJJJ"),"")</f>
        <v/>
      </c>
      <c r="D3301" t="str">
        <f>IFERROR(VLOOKUP(Belegerfassung!A3309,Abfrage!$E$2:$F$20,2,FALSE),"")</f>
        <v/>
      </c>
      <c r="E3301" t="str">
        <f>IF(A3301&lt;&gt;"",Belegerfassung!B3309,"")</f>
        <v/>
      </c>
      <c r="F3301" t="str">
        <f>IF(Belegerfassung!L3309="","",IF(Belegerfassung!L3309&lt;&gt;"",IF(Belegerfassung!L3309&lt;&gt;"",IF(Belegerfassung!J3309&lt;&gt;0,VLOOKUP(Belegerfassung!L3309,Abfrage!$A$2:$C$19,2,),VLOOKUP(Belegerfassung!L3309,Abfrage!$A$2:$C$19,3,)),"")))</f>
        <v/>
      </c>
      <c r="G3301" t="str">
        <f t="shared" si="153"/>
        <v/>
      </c>
      <c r="H3301" s="31" t="str">
        <f>IF(A3301&lt;&gt;"",-Belegerfassung!J3309+Belegerfassung!K3309,"")</f>
        <v/>
      </c>
      <c r="I3301" s="49" t="str">
        <f>IFERROR(IF(H3301&lt;&gt;"",Belegerfassung!L3309*100,""),IF(OR(Belegerfassung!L3309="Leistung EU - Erlöse",Belegerfassung!L3309="Lieferungen EU-Erlöse",Belegerfassung!L3309="EUST",Belegerfassung!L3309="Bauleistungen 20%")=TRUE,"",MID(Belegerfassung!L3309,4,2)))</f>
        <v/>
      </c>
      <c r="J3301" s="6" t="str">
        <f>IF(A3301&lt;&gt;"",LEFT(Belegerfassung!D3309,40),"")</f>
        <v/>
      </c>
      <c r="K3301" t="str">
        <f>IF(A3301&lt;&gt;"",VLOOKUP(D3301,Abfrage!$F$2:$G$21,2,FALSE),"")</f>
        <v/>
      </c>
      <c r="L3301" s="6" t="str">
        <f>IF(Belegerfassung!H3309&lt;&gt;"",Belegerfassung!H3309,"")</f>
        <v/>
      </c>
      <c r="M3301" t="str">
        <f>IFERROR(IF(Belegerfassung!E3309&lt;&gt;"",VLOOKUP(Belegerfassung!E3309,Abfrage!$L$2:$M$15,2,),""),"")</f>
        <v/>
      </c>
      <c r="N3301" t="str">
        <f t="shared" si="154"/>
        <v/>
      </c>
      <c r="O3301" t="str">
        <f t="shared" si="155"/>
        <v/>
      </c>
      <c r="P3301" t="str">
        <f>IF(Belegerfassung!G3309&lt;&gt;"",CONCATENATE(Belegerfassung!G3309,".pdf"),"")</f>
        <v/>
      </c>
    </row>
    <row r="3302" spans="1:16">
      <c r="A3302" t="str">
        <f>IF(Belegerfassung!C3310&lt;&gt;"",0,"")</f>
        <v/>
      </c>
      <c r="B3302" t="str">
        <f>IFERROR(VLOOKUP(Belegerfassung!I3310,Konten!A:D,2,FALSE),"")</f>
        <v/>
      </c>
      <c r="C3302" t="str">
        <f>IF(A3302&lt;&gt;"",TEXT(Belegerfassung!C3310,"TT.MM.JJJJ"),"")</f>
        <v/>
      </c>
      <c r="D3302" t="str">
        <f>IFERROR(VLOOKUP(Belegerfassung!A3310,Abfrage!$E$2:$F$20,2,FALSE),"")</f>
        <v/>
      </c>
      <c r="E3302" t="str">
        <f>IF(A3302&lt;&gt;"",Belegerfassung!B3310,"")</f>
        <v/>
      </c>
      <c r="F3302" t="str">
        <f>IF(Belegerfassung!L3310="","",IF(Belegerfassung!L3310&lt;&gt;"",IF(Belegerfassung!L3310&lt;&gt;"",IF(Belegerfassung!J3310&lt;&gt;0,VLOOKUP(Belegerfassung!L3310,Abfrage!$A$2:$C$19,2,),VLOOKUP(Belegerfassung!L3310,Abfrage!$A$2:$C$19,3,)),"")))</f>
        <v/>
      </c>
      <c r="G3302" t="str">
        <f t="shared" si="153"/>
        <v/>
      </c>
      <c r="H3302" s="31" t="str">
        <f>IF(A3302&lt;&gt;"",-Belegerfassung!J3310+Belegerfassung!K3310,"")</f>
        <v/>
      </c>
      <c r="I3302" s="49" t="str">
        <f>IFERROR(IF(H3302&lt;&gt;"",Belegerfassung!L3310*100,""),IF(OR(Belegerfassung!L3310="Leistung EU - Erlöse",Belegerfassung!L3310="Lieferungen EU-Erlöse",Belegerfassung!L3310="EUST",Belegerfassung!L3310="Bauleistungen 20%")=TRUE,"",MID(Belegerfassung!L3310,4,2)))</f>
        <v/>
      </c>
      <c r="J3302" s="6" t="str">
        <f>IF(A3302&lt;&gt;"",LEFT(Belegerfassung!D3310,40),"")</f>
        <v/>
      </c>
      <c r="K3302" t="str">
        <f>IF(A3302&lt;&gt;"",VLOOKUP(D3302,Abfrage!$F$2:$G$21,2,FALSE),"")</f>
        <v/>
      </c>
      <c r="L3302" s="6" t="str">
        <f>IF(Belegerfassung!H3310&lt;&gt;"",Belegerfassung!H3310,"")</f>
        <v/>
      </c>
      <c r="M3302" t="str">
        <f>IFERROR(IF(Belegerfassung!E3310&lt;&gt;"",VLOOKUP(Belegerfassung!E3310,Abfrage!$L$2:$M$15,2,),""),"")</f>
        <v/>
      </c>
      <c r="N3302" t="str">
        <f t="shared" si="154"/>
        <v/>
      </c>
      <c r="O3302" t="str">
        <f t="shared" si="155"/>
        <v/>
      </c>
      <c r="P3302" t="str">
        <f>IF(Belegerfassung!G3310&lt;&gt;"",CONCATENATE(Belegerfassung!G3310,".pdf"),"")</f>
        <v/>
      </c>
    </row>
    <row r="3303" spans="1:16">
      <c r="A3303" t="str">
        <f>IF(Belegerfassung!C3311&lt;&gt;"",0,"")</f>
        <v/>
      </c>
      <c r="B3303" t="str">
        <f>IFERROR(VLOOKUP(Belegerfassung!I3311,Konten!A:D,2,FALSE),"")</f>
        <v/>
      </c>
      <c r="C3303" t="str">
        <f>IF(A3303&lt;&gt;"",TEXT(Belegerfassung!C3311,"TT.MM.JJJJ"),"")</f>
        <v/>
      </c>
      <c r="D3303" t="str">
        <f>IFERROR(VLOOKUP(Belegerfassung!A3311,Abfrage!$E$2:$F$20,2,FALSE),"")</f>
        <v/>
      </c>
      <c r="E3303" t="str">
        <f>IF(A3303&lt;&gt;"",Belegerfassung!B3311,"")</f>
        <v/>
      </c>
      <c r="F3303" t="str">
        <f>IF(Belegerfassung!L3311="","",IF(Belegerfassung!L3311&lt;&gt;"",IF(Belegerfassung!L3311&lt;&gt;"",IF(Belegerfassung!J3311&lt;&gt;0,VLOOKUP(Belegerfassung!L3311,Abfrage!$A$2:$C$19,2,),VLOOKUP(Belegerfassung!L3311,Abfrage!$A$2:$C$19,3,)),"")))</f>
        <v/>
      </c>
      <c r="G3303" t="str">
        <f t="shared" si="153"/>
        <v/>
      </c>
      <c r="H3303" s="31" t="str">
        <f>IF(A3303&lt;&gt;"",-Belegerfassung!J3311+Belegerfassung!K3311,"")</f>
        <v/>
      </c>
      <c r="I3303" s="49" t="str">
        <f>IFERROR(IF(H3303&lt;&gt;"",Belegerfassung!L3311*100,""),IF(OR(Belegerfassung!L3311="Leistung EU - Erlöse",Belegerfassung!L3311="Lieferungen EU-Erlöse",Belegerfassung!L3311="EUST",Belegerfassung!L3311="Bauleistungen 20%")=TRUE,"",MID(Belegerfassung!L3311,4,2)))</f>
        <v/>
      </c>
      <c r="J3303" s="6" t="str">
        <f>IF(A3303&lt;&gt;"",LEFT(Belegerfassung!D3311,40),"")</f>
        <v/>
      </c>
      <c r="K3303" t="str">
        <f>IF(A3303&lt;&gt;"",VLOOKUP(D3303,Abfrage!$F$2:$G$21,2,FALSE),"")</f>
        <v/>
      </c>
      <c r="L3303" s="6" t="str">
        <f>IF(Belegerfassung!H3311&lt;&gt;"",Belegerfassung!H3311,"")</f>
        <v/>
      </c>
      <c r="M3303" t="str">
        <f>IFERROR(IF(Belegerfassung!E3311&lt;&gt;"",VLOOKUP(Belegerfassung!E3311,Abfrage!$L$2:$M$15,2,),""),"")</f>
        <v/>
      </c>
      <c r="N3303" t="str">
        <f t="shared" si="154"/>
        <v/>
      </c>
      <c r="O3303" t="str">
        <f t="shared" si="155"/>
        <v/>
      </c>
      <c r="P3303" t="str">
        <f>IF(Belegerfassung!G3311&lt;&gt;"",CONCATENATE(Belegerfassung!G3311,".pdf"),"")</f>
        <v/>
      </c>
    </row>
    <row r="3304" spans="1:16">
      <c r="A3304" t="str">
        <f>IF(Belegerfassung!C3312&lt;&gt;"",0,"")</f>
        <v/>
      </c>
      <c r="B3304" t="str">
        <f>IFERROR(VLOOKUP(Belegerfassung!I3312,Konten!A:D,2,FALSE),"")</f>
        <v/>
      </c>
      <c r="C3304" t="str">
        <f>IF(A3304&lt;&gt;"",TEXT(Belegerfassung!C3312,"TT.MM.JJJJ"),"")</f>
        <v/>
      </c>
      <c r="D3304" t="str">
        <f>IFERROR(VLOOKUP(Belegerfassung!A3312,Abfrage!$E$2:$F$20,2,FALSE),"")</f>
        <v/>
      </c>
      <c r="E3304" t="str">
        <f>IF(A3304&lt;&gt;"",Belegerfassung!B3312,"")</f>
        <v/>
      </c>
      <c r="F3304" t="str">
        <f>IF(Belegerfassung!L3312="","",IF(Belegerfassung!L3312&lt;&gt;"",IF(Belegerfassung!L3312&lt;&gt;"",IF(Belegerfassung!J3312&lt;&gt;0,VLOOKUP(Belegerfassung!L3312,Abfrage!$A$2:$C$19,2,),VLOOKUP(Belegerfassung!L3312,Abfrage!$A$2:$C$19,3,)),"")))</f>
        <v/>
      </c>
      <c r="G3304" t="str">
        <f t="shared" si="153"/>
        <v/>
      </c>
      <c r="H3304" s="31" t="str">
        <f>IF(A3304&lt;&gt;"",-Belegerfassung!J3312+Belegerfassung!K3312,"")</f>
        <v/>
      </c>
      <c r="I3304" s="49" t="str">
        <f>IFERROR(IF(H3304&lt;&gt;"",Belegerfassung!L3312*100,""),IF(OR(Belegerfassung!L3312="Leistung EU - Erlöse",Belegerfassung!L3312="Lieferungen EU-Erlöse",Belegerfassung!L3312="EUST",Belegerfassung!L3312="Bauleistungen 20%")=TRUE,"",MID(Belegerfassung!L3312,4,2)))</f>
        <v/>
      </c>
      <c r="J3304" s="6" t="str">
        <f>IF(A3304&lt;&gt;"",LEFT(Belegerfassung!D3312,40),"")</f>
        <v/>
      </c>
      <c r="K3304" t="str">
        <f>IF(A3304&lt;&gt;"",VLOOKUP(D3304,Abfrage!$F$2:$G$21,2,FALSE),"")</f>
        <v/>
      </c>
      <c r="L3304" s="6" t="str">
        <f>IF(Belegerfassung!H3312&lt;&gt;"",Belegerfassung!H3312,"")</f>
        <v/>
      </c>
      <c r="M3304" t="str">
        <f>IFERROR(IF(Belegerfassung!E3312&lt;&gt;"",VLOOKUP(Belegerfassung!E3312,Abfrage!$L$2:$M$15,2,),""),"")</f>
        <v/>
      </c>
      <c r="N3304" t="str">
        <f t="shared" si="154"/>
        <v/>
      </c>
      <c r="O3304" t="str">
        <f t="shared" si="155"/>
        <v/>
      </c>
      <c r="P3304" t="str">
        <f>IF(Belegerfassung!G3312&lt;&gt;"",CONCATENATE(Belegerfassung!G3312,".pdf"),"")</f>
        <v/>
      </c>
    </row>
    <row r="3305" spans="1:16">
      <c r="A3305" t="str">
        <f>IF(Belegerfassung!C3313&lt;&gt;"",0,"")</f>
        <v/>
      </c>
      <c r="B3305" t="str">
        <f>IFERROR(VLOOKUP(Belegerfassung!I3313,Konten!A:D,2,FALSE),"")</f>
        <v/>
      </c>
      <c r="C3305" t="str">
        <f>IF(A3305&lt;&gt;"",TEXT(Belegerfassung!C3313,"TT.MM.JJJJ"),"")</f>
        <v/>
      </c>
      <c r="D3305" t="str">
        <f>IFERROR(VLOOKUP(Belegerfassung!A3313,Abfrage!$E$2:$F$20,2,FALSE),"")</f>
        <v/>
      </c>
      <c r="E3305" t="str">
        <f>IF(A3305&lt;&gt;"",Belegerfassung!B3313,"")</f>
        <v/>
      </c>
      <c r="F3305" t="str">
        <f>IF(Belegerfassung!L3313="","",IF(Belegerfassung!L3313&lt;&gt;"",IF(Belegerfassung!L3313&lt;&gt;"",IF(Belegerfassung!J3313&lt;&gt;0,VLOOKUP(Belegerfassung!L3313,Abfrage!$A$2:$C$19,2,),VLOOKUP(Belegerfassung!L3313,Abfrage!$A$2:$C$19,3,)),"")))</f>
        <v/>
      </c>
      <c r="G3305" t="str">
        <f t="shared" si="153"/>
        <v/>
      </c>
      <c r="H3305" s="31" t="str">
        <f>IF(A3305&lt;&gt;"",-Belegerfassung!J3313+Belegerfassung!K3313,"")</f>
        <v/>
      </c>
      <c r="I3305" s="49" t="str">
        <f>IFERROR(IF(H3305&lt;&gt;"",Belegerfassung!L3313*100,""),IF(OR(Belegerfassung!L3313="Leistung EU - Erlöse",Belegerfassung!L3313="Lieferungen EU-Erlöse",Belegerfassung!L3313="EUST",Belegerfassung!L3313="Bauleistungen 20%")=TRUE,"",MID(Belegerfassung!L3313,4,2)))</f>
        <v/>
      </c>
      <c r="J3305" s="6" t="str">
        <f>IF(A3305&lt;&gt;"",LEFT(Belegerfassung!D3313,40),"")</f>
        <v/>
      </c>
      <c r="K3305" t="str">
        <f>IF(A3305&lt;&gt;"",VLOOKUP(D3305,Abfrage!$F$2:$G$21,2,FALSE),"")</f>
        <v/>
      </c>
      <c r="L3305" s="6" t="str">
        <f>IF(Belegerfassung!H3313&lt;&gt;"",Belegerfassung!H3313,"")</f>
        <v/>
      </c>
      <c r="M3305" t="str">
        <f>IFERROR(IF(Belegerfassung!E3313&lt;&gt;"",VLOOKUP(Belegerfassung!E3313,Abfrage!$L$2:$M$15,2,),""),"")</f>
        <v/>
      </c>
      <c r="N3305" t="str">
        <f t="shared" si="154"/>
        <v/>
      </c>
      <c r="O3305" t="str">
        <f t="shared" si="155"/>
        <v/>
      </c>
      <c r="P3305" t="str">
        <f>IF(Belegerfassung!G3313&lt;&gt;"",CONCATENATE(Belegerfassung!G3313,".pdf"),"")</f>
        <v/>
      </c>
    </row>
    <row r="3306" spans="1:16">
      <c r="A3306" t="str">
        <f>IF(Belegerfassung!C3314&lt;&gt;"",0,"")</f>
        <v/>
      </c>
      <c r="B3306" t="str">
        <f>IFERROR(VLOOKUP(Belegerfassung!I3314,Konten!A:D,2,FALSE),"")</f>
        <v/>
      </c>
      <c r="C3306" t="str">
        <f>IF(A3306&lt;&gt;"",TEXT(Belegerfassung!C3314,"TT.MM.JJJJ"),"")</f>
        <v/>
      </c>
      <c r="D3306" t="str">
        <f>IFERROR(VLOOKUP(Belegerfassung!A3314,Abfrage!$E$2:$F$20,2,FALSE),"")</f>
        <v/>
      </c>
      <c r="E3306" t="str">
        <f>IF(A3306&lt;&gt;"",Belegerfassung!B3314,"")</f>
        <v/>
      </c>
      <c r="F3306" t="str">
        <f>IF(Belegerfassung!L3314="","",IF(Belegerfassung!L3314&lt;&gt;"",IF(Belegerfassung!L3314&lt;&gt;"",IF(Belegerfassung!J3314&lt;&gt;0,VLOOKUP(Belegerfassung!L3314,Abfrage!$A$2:$C$19,2,),VLOOKUP(Belegerfassung!L3314,Abfrage!$A$2:$C$19,3,)),"")))</f>
        <v/>
      </c>
      <c r="G3306" t="str">
        <f t="shared" si="153"/>
        <v/>
      </c>
      <c r="H3306" s="31" t="str">
        <f>IF(A3306&lt;&gt;"",-Belegerfassung!J3314+Belegerfassung!K3314,"")</f>
        <v/>
      </c>
      <c r="I3306" s="49" t="str">
        <f>IFERROR(IF(H3306&lt;&gt;"",Belegerfassung!L3314*100,""),IF(OR(Belegerfassung!L3314="Leistung EU - Erlöse",Belegerfassung!L3314="Lieferungen EU-Erlöse",Belegerfassung!L3314="EUST",Belegerfassung!L3314="Bauleistungen 20%")=TRUE,"",MID(Belegerfassung!L3314,4,2)))</f>
        <v/>
      </c>
      <c r="J3306" s="6" t="str">
        <f>IF(A3306&lt;&gt;"",LEFT(Belegerfassung!D3314,40),"")</f>
        <v/>
      </c>
      <c r="K3306" t="str">
        <f>IF(A3306&lt;&gt;"",VLOOKUP(D3306,Abfrage!$F$2:$G$21,2,FALSE),"")</f>
        <v/>
      </c>
      <c r="L3306" s="6" t="str">
        <f>IF(Belegerfassung!H3314&lt;&gt;"",Belegerfassung!H3314,"")</f>
        <v/>
      </c>
      <c r="M3306" t="str">
        <f>IFERROR(IF(Belegerfassung!E3314&lt;&gt;"",VLOOKUP(Belegerfassung!E3314,Abfrage!$L$2:$M$15,2,),""),"")</f>
        <v/>
      </c>
      <c r="N3306" t="str">
        <f t="shared" si="154"/>
        <v/>
      </c>
      <c r="O3306" t="str">
        <f t="shared" si="155"/>
        <v/>
      </c>
      <c r="P3306" t="str">
        <f>IF(Belegerfassung!G3314&lt;&gt;"",CONCATENATE(Belegerfassung!G3314,".pdf"),"")</f>
        <v/>
      </c>
    </row>
    <row r="3307" spans="1:16">
      <c r="A3307" t="str">
        <f>IF(Belegerfassung!C3315&lt;&gt;"",0,"")</f>
        <v/>
      </c>
      <c r="B3307" t="str">
        <f>IFERROR(VLOOKUP(Belegerfassung!I3315,Konten!A:D,2,FALSE),"")</f>
        <v/>
      </c>
      <c r="C3307" t="str">
        <f>IF(A3307&lt;&gt;"",TEXT(Belegerfassung!C3315,"TT.MM.JJJJ"),"")</f>
        <v/>
      </c>
      <c r="D3307" t="str">
        <f>IFERROR(VLOOKUP(Belegerfassung!A3315,Abfrage!$E$2:$F$20,2,FALSE),"")</f>
        <v/>
      </c>
      <c r="E3307" t="str">
        <f>IF(A3307&lt;&gt;"",Belegerfassung!B3315,"")</f>
        <v/>
      </c>
      <c r="F3307" t="str">
        <f>IF(Belegerfassung!L3315="","",IF(Belegerfassung!L3315&lt;&gt;"",IF(Belegerfassung!L3315&lt;&gt;"",IF(Belegerfassung!J3315&lt;&gt;0,VLOOKUP(Belegerfassung!L3315,Abfrage!$A$2:$C$19,2,),VLOOKUP(Belegerfassung!L3315,Abfrage!$A$2:$C$19,3,)),"")))</f>
        <v/>
      </c>
      <c r="G3307" t="str">
        <f t="shared" si="153"/>
        <v/>
      </c>
      <c r="H3307" s="31" t="str">
        <f>IF(A3307&lt;&gt;"",-Belegerfassung!J3315+Belegerfassung!K3315,"")</f>
        <v/>
      </c>
      <c r="I3307" s="49" t="str">
        <f>IFERROR(IF(H3307&lt;&gt;"",Belegerfassung!L3315*100,""),IF(OR(Belegerfassung!L3315="Leistung EU - Erlöse",Belegerfassung!L3315="Lieferungen EU-Erlöse",Belegerfassung!L3315="EUST",Belegerfassung!L3315="Bauleistungen 20%")=TRUE,"",MID(Belegerfassung!L3315,4,2)))</f>
        <v/>
      </c>
      <c r="J3307" s="6" t="str">
        <f>IF(A3307&lt;&gt;"",LEFT(Belegerfassung!D3315,40),"")</f>
        <v/>
      </c>
      <c r="K3307" t="str">
        <f>IF(A3307&lt;&gt;"",VLOOKUP(D3307,Abfrage!$F$2:$G$21,2,FALSE),"")</f>
        <v/>
      </c>
      <c r="L3307" s="6" t="str">
        <f>IF(Belegerfassung!H3315&lt;&gt;"",Belegerfassung!H3315,"")</f>
        <v/>
      </c>
      <c r="M3307" t="str">
        <f>IFERROR(IF(Belegerfassung!E3315&lt;&gt;"",VLOOKUP(Belegerfassung!E3315,Abfrage!$L$2:$M$15,2,),""),"")</f>
        <v/>
      </c>
      <c r="N3307" t="str">
        <f t="shared" si="154"/>
        <v/>
      </c>
      <c r="O3307" t="str">
        <f t="shared" si="155"/>
        <v/>
      </c>
      <c r="P3307" t="str">
        <f>IF(Belegerfassung!G3315&lt;&gt;"",CONCATENATE(Belegerfassung!G3315,".pdf"),"")</f>
        <v/>
      </c>
    </row>
    <row r="3308" spans="1:16">
      <c r="A3308" t="str">
        <f>IF(Belegerfassung!C3316&lt;&gt;"",0,"")</f>
        <v/>
      </c>
      <c r="B3308" t="str">
        <f>IFERROR(VLOOKUP(Belegerfassung!I3316,Konten!A:D,2,FALSE),"")</f>
        <v/>
      </c>
      <c r="C3308" t="str">
        <f>IF(A3308&lt;&gt;"",TEXT(Belegerfassung!C3316,"TT.MM.JJJJ"),"")</f>
        <v/>
      </c>
      <c r="D3308" t="str">
        <f>IFERROR(VLOOKUP(Belegerfassung!A3316,Abfrage!$E$2:$F$20,2,FALSE),"")</f>
        <v/>
      </c>
      <c r="E3308" t="str">
        <f>IF(A3308&lt;&gt;"",Belegerfassung!B3316,"")</f>
        <v/>
      </c>
      <c r="F3308" t="str">
        <f>IF(Belegerfassung!L3316="","",IF(Belegerfassung!L3316&lt;&gt;"",IF(Belegerfassung!L3316&lt;&gt;"",IF(Belegerfassung!J3316&lt;&gt;0,VLOOKUP(Belegerfassung!L3316,Abfrage!$A$2:$C$19,2,),VLOOKUP(Belegerfassung!L3316,Abfrage!$A$2:$C$19,3,)),"")))</f>
        <v/>
      </c>
      <c r="G3308" t="str">
        <f t="shared" si="153"/>
        <v/>
      </c>
      <c r="H3308" s="31" t="str">
        <f>IF(A3308&lt;&gt;"",-Belegerfassung!J3316+Belegerfassung!K3316,"")</f>
        <v/>
      </c>
      <c r="I3308" s="49" t="str">
        <f>IFERROR(IF(H3308&lt;&gt;"",Belegerfassung!L3316*100,""),IF(OR(Belegerfassung!L3316="Leistung EU - Erlöse",Belegerfassung!L3316="Lieferungen EU-Erlöse",Belegerfassung!L3316="EUST",Belegerfassung!L3316="Bauleistungen 20%")=TRUE,"",MID(Belegerfassung!L3316,4,2)))</f>
        <v/>
      </c>
      <c r="J3308" s="6" t="str">
        <f>IF(A3308&lt;&gt;"",LEFT(Belegerfassung!D3316,40),"")</f>
        <v/>
      </c>
      <c r="K3308" t="str">
        <f>IF(A3308&lt;&gt;"",VLOOKUP(D3308,Abfrage!$F$2:$G$21,2,FALSE),"")</f>
        <v/>
      </c>
      <c r="L3308" s="6" t="str">
        <f>IF(Belegerfassung!H3316&lt;&gt;"",Belegerfassung!H3316,"")</f>
        <v/>
      </c>
      <c r="M3308" t="str">
        <f>IFERROR(IF(Belegerfassung!E3316&lt;&gt;"",VLOOKUP(Belegerfassung!E3316,Abfrage!$L$2:$M$15,2,),""),"")</f>
        <v/>
      </c>
      <c r="N3308" t="str">
        <f t="shared" si="154"/>
        <v/>
      </c>
      <c r="O3308" t="str">
        <f t="shared" si="155"/>
        <v/>
      </c>
      <c r="P3308" t="str">
        <f>IF(Belegerfassung!G3316&lt;&gt;"",CONCATENATE(Belegerfassung!G3316,".pdf"),"")</f>
        <v/>
      </c>
    </row>
    <row r="3309" spans="1:16">
      <c r="A3309" t="str">
        <f>IF(Belegerfassung!C3317&lt;&gt;"",0,"")</f>
        <v/>
      </c>
      <c r="B3309" t="str">
        <f>IFERROR(VLOOKUP(Belegerfassung!I3317,Konten!A:D,2,FALSE),"")</f>
        <v/>
      </c>
      <c r="C3309" t="str">
        <f>IF(A3309&lt;&gt;"",TEXT(Belegerfassung!C3317,"TT.MM.JJJJ"),"")</f>
        <v/>
      </c>
      <c r="D3309" t="str">
        <f>IFERROR(VLOOKUP(Belegerfassung!A3317,Abfrage!$E$2:$F$20,2,FALSE),"")</f>
        <v/>
      </c>
      <c r="E3309" t="str">
        <f>IF(A3309&lt;&gt;"",Belegerfassung!B3317,"")</f>
        <v/>
      </c>
      <c r="F3309" t="str">
        <f>IF(Belegerfassung!L3317="","",IF(Belegerfassung!L3317&lt;&gt;"",IF(Belegerfassung!L3317&lt;&gt;"",IF(Belegerfassung!J3317&lt;&gt;0,VLOOKUP(Belegerfassung!L3317,Abfrage!$A$2:$C$19,2,),VLOOKUP(Belegerfassung!L3317,Abfrage!$A$2:$C$19,3,)),"")))</f>
        <v/>
      </c>
      <c r="G3309" t="str">
        <f t="shared" si="153"/>
        <v/>
      </c>
      <c r="H3309" s="31" t="str">
        <f>IF(A3309&lt;&gt;"",-Belegerfassung!J3317+Belegerfassung!K3317,"")</f>
        <v/>
      </c>
      <c r="I3309" s="49" t="str">
        <f>IFERROR(IF(H3309&lt;&gt;"",Belegerfassung!L3317*100,""),IF(OR(Belegerfassung!L3317="Leistung EU - Erlöse",Belegerfassung!L3317="Lieferungen EU-Erlöse",Belegerfassung!L3317="EUST",Belegerfassung!L3317="Bauleistungen 20%")=TRUE,"",MID(Belegerfassung!L3317,4,2)))</f>
        <v/>
      </c>
      <c r="J3309" s="6" t="str">
        <f>IF(A3309&lt;&gt;"",LEFT(Belegerfassung!D3317,40),"")</f>
        <v/>
      </c>
      <c r="K3309" t="str">
        <f>IF(A3309&lt;&gt;"",VLOOKUP(D3309,Abfrage!$F$2:$G$21,2,FALSE),"")</f>
        <v/>
      </c>
      <c r="L3309" s="6" t="str">
        <f>IF(Belegerfassung!H3317&lt;&gt;"",Belegerfassung!H3317,"")</f>
        <v/>
      </c>
      <c r="M3309" t="str">
        <f>IFERROR(IF(Belegerfassung!E3317&lt;&gt;"",VLOOKUP(Belegerfassung!E3317,Abfrage!$L$2:$M$15,2,),""),"")</f>
        <v/>
      </c>
      <c r="N3309" t="str">
        <f t="shared" si="154"/>
        <v/>
      </c>
      <c r="O3309" t="str">
        <f t="shared" si="155"/>
        <v/>
      </c>
      <c r="P3309" t="str">
        <f>IF(Belegerfassung!G3317&lt;&gt;"",CONCATENATE(Belegerfassung!G3317,".pdf"),"")</f>
        <v/>
      </c>
    </row>
    <row r="3310" spans="1:16">
      <c r="A3310" t="str">
        <f>IF(Belegerfassung!C3318&lt;&gt;"",0,"")</f>
        <v/>
      </c>
      <c r="B3310" t="str">
        <f>IFERROR(VLOOKUP(Belegerfassung!I3318,Konten!A:D,2,FALSE),"")</f>
        <v/>
      </c>
      <c r="C3310" t="str">
        <f>IF(A3310&lt;&gt;"",TEXT(Belegerfassung!C3318,"TT.MM.JJJJ"),"")</f>
        <v/>
      </c>
      <c r="D3310" t="str">
        <f>IFERROR(VLOOKUP(Belegerfassung!A3318,Abfrage!$E$2:$F$20,2,FALSE),"")</f>
        <v/>
      </c>
      <c r="E3310" t="str">
        <f>IF(A3310&lt;&gt;"",Belegerfassung!B3318,"")</f>
        <v/>
      </c>
      <c r="F3310" t="str">
        <f>IF(Belegerfassung!L3318="","",IF(Belegerfassung!L3318&lt;&gt;"",IF(Belegerfassung!L3318&lt;&gt;"",IF(Belegerfassung!J3318&lt;&gt;0,VLOOKUP(Belegerfassung!L3318,Abfrage!$A$2:$C$19,2,),VLOOKUP(Belegerfassung!L3318,Abfrage!$A$2:$C$19,3,)),"")))</f>
        <v/>
      </c>
      <c r="G3310" t="str">
        <f t="shared" si="153"/>
        <v/>
      </c>
      <c r="H3310" s="31" t="str">
        <f>IF(A3310&lt;&gt;"",-Belegerfassung!J3318+Belegerfassung!K3318,"")</f>
        <v/>
      </c>
      <c r="I3310" s="49" t="str">
        <f>IFERROR(IF(H3310&lt;&gt;"",Belegerfassung!L3318*100,""),IF(OR(Belegerfassung!L3318="Leistung EU - Erlöse",Belegerfassung!L3318="Lieferungen EU-Erlöse",Belegerfassung!L3318="EUST",Belegerfassung!L3318="Bauleistungen 20%")=TRUE,"",MID(Belegerfassung!L3318,4,2)))</f>
        <v/>
      </c>
      <c r="J3310" s="6" t="str">
        <f>IF(A3310&lt;&gt;"",LEFT(Belegerfassung!D3318,40),"")</f>
        <v/>
      </c>
      <c r="K3310" t="str">
        <f>IF(A3310&lt;&gt;"",VLOOKUP(D3310,Abfrage!$F$2:$G$21,2,FALSE),"")</f>
        <v/>
      </c>
      <c r="L3310" s="6" t="str">
        <f>IF(Belegerfassung!H3318&lt;&gt;"",Belegerfassung!H3318,"")</f>
        <v/>
      </c>
      <c r="M3310" t="str">
        <f>IFERROR(IF(Belegerfassung!E3318&lt;&gt;"",VLOOKUP(Belegerfassung!E3318,Abfrage!$L$2:$M$15,2,),""),"")</f>
        <v/>
      </c>
      <c r="N3310" t="str">
        <f t="shared" si="154"/>
        <v/>
      </c>
      <c r="O3310" t="str">
        <f t="shared" si="155"/>
        <v/>
      </c>
      <c r="P3310" t="str">
        <f>IF(Belegerfassung!G3318&lt;&gt;"",CONCATENATE(Belegerfassung!G3318,".pdf"),"")</f>
        <v/>
      </c>
    </row>
    <row r="3311" spans="1:16">
      <c r="A3311" t="str">
        <f>IF(Belegerfassung!C3319&lt;&gt;"",0,"")</f>
        <v/>
      </c>
      <c r="B3311" t="str">
        <f>IFERROR(VLOOKUP(Belegerfassung!I3319,Konten!A:D,2,FALSE),"")</f>
        <v/>
      </c>
      <c r="C3311" t="str">
        <f>IF(A3311&lt;&gt;"",TEXT(Belegerfassung!C3319,"TT.MM.JJJJ"),"")</f>
        <v/>
      </c>
      <c r="D3311" t="str">
        <f>IFERROR(VLOOKUP(Belegerfassung!A3319,Abfrage!$E$2:$F$20,2,FALSE),"")</f>
        <v/>
      </c>
      <c r="E3311" t="str">
        <f>IF(A3311&lt;&gt;"",Belegerfassung!B3319,"")</f>
        <v/>
      </c>
      <c r="F3311" t="str">
        <f>IF(Belegerfassung!L3319="","",IF(Belegerfassung!L3319&lt;&gt;"",IF(Belegerfassung!L3319&lt;&gt;"",IF(Belegerfassung!J3319&lt;&gt;0,VLOOKUP(Belegerfassung!L3319,Abfrage!$A$2:$C$19,2,),VLOOKUP(Belegerfassung!L3319,Abfrage!$A$2:$C$19,3,)),"")))</f>
        <v/>
      </c>
      <c r="G3311" t="str">
        <f t="shared" si="153"/>
        <v/>
      </c>
      <c r="H3311" s="31" t="str">
        <f>IF(A3311&lt;&gt;"",-Belegerfassung!J3319+Belegerfassung!K3319,"")</f>
        <v/>
      </c>
      <c r="I3311" s="49" t="str">
        <f>IFERROR(IF(H3311&lt;&gt;"",Belegerfassung!L3319*100,""),IF(OR(Belegerfassung!L3319="Leistung EU - Erlöse",Belegerfassung!L3319="Lieferungen EU-Erlöse",Belegerfassung!L3319="EUST",Belegerfassung!L3319="Bauleistungen 20%")=TRUE,"",MID(Belegerfassung!L3319,4,2)))</f>
        <v/>
      </c>
      <c r="J3311" s="6" t="str">
        <f>IF(A3311&lt;&gt;"",LEFT(Belegerfassung!D3319,40),"")</f>
        <v/>
      </c>
      <c r="K3311" t="str">
        <f>IF(A3311&lt;&gt;"",VLOOKUP(D3311,Abfrage!$F$2:$G$21,2,FALSE),"")</f>
        <v/>
      </c>
      <c r="L3311" s="6" t="str">
        <f>IF(Belegerfassung!H3319&lt;&gt;"",Belegerfassung!H3319,"")</f>
        <v/>
      </c>
      <c r="M3311" t="str">
        <f>IFERROR(IF(Belegerfassung!E3319&lt;&gt;"",VLOOKUP(Belegerfassung!E3319,Abfrage!$L$2:$M$15,2,),""),"")</f>
        <v/>
      </c>
      <c r="N3311" t="str">
        <f t="shared" si="154"/>
        <v/>
      </c>
      <c r="O3311" t="str">
        <f t="shared" si="155"/>
        <v/>
      </c>
      <c r="P3311" t="str">
        <f>IF(Belegerfassung!G3319&lt;&gt;"",CONCATENATE(Belegerfassung!G3319,".pdf"),"")</f>
        <v/>
      </c>
    </row>
    <row r="3312" spans="1:16">
      <c r="A3312" t="str">
        <f>IF(Belegerfassung!C3320&lt;&gt;"",0,"")</f>
        <v/>
      </c>
      <c r="B3312" t="str">
        <f>IFERROR(VLOOKUP(Belegerfassung!I3320,Konten!A:D,2,FALSE),"")</f>
        <v/>
      </c>
      <c r="C3312" t="str">
        <f>IF(A3312&lt;&gt;"",TEXT(Belegerfassung!C3320,"TT.MM.JJJJ"),"")</f>
        <v/>
      </c>
      <c r="D3312" t="str">
        <f>IFERROR(VLOOKUP(Belegerfassung!A3320,Abfrage!$E$2:$F$20,2,FALSE),"")</f>
        <v/>
      </c>
      <c r="E3312" t="str">
        <f>IF(A3312&lt;&gt;"",Belegerfassung!B3320,"")</f>
        <v/>
      </c>
      <c r="F3312" t="str">
        <f>IF(Belegerfassung!L3320="","",IF(Belegerfassung!L3320&lt;&gt;"",IF(Belegerfassung!L3320&lt;&gt;"",IF(Belegerfassung!J3320&lt;&gt;0,VLOOKUP(Belegerfassung!L3320,Abfrage!$A$2:$C$19,2,),VLOOKUP(Belegerfassung!L3320,Abfrage!$A$2:$C$19,3,)),"")))</f>
        <v/>
      </c>
      <c r="G3312" t="str">
        <f t="shared" si="153"/>
        <v/>
      </c>
      <c r="H3312" s="31" t="str">
        <f>IF(A3312&lt;&gt;"",-Belegerfassung!J3320+Belegerfassung!K3320,"")</f>
        <v/>
      </c>
      <c r="I3312" s="49" t="str">
        <f>IFERROR(IF(H3312&lt;&gt;"",Belegerfassung!L3320*100,""),IF(OR(Belegerfassung!L3320="Leistung EU - Erlöse",Belegerfassung!L3320="Lieferungen EU-Erlöse",Belegerfassung!L3320="EUST",Belegerfassung!L3320="Bauleistungen 20%")=TRUE,"",MID(Belegerfassung!L3320,4,2)))</f>
        <v/>
      </c>
      <c r="J3312" s="6" t="str">
        <f>IF(A3312&lt;&gt;"",LEFT(Belegerfassung!D3320,40),"")</f>
        <v/>
      </c>
      <c r="K3312" t="str">
        <f>IF(A3312&lt;&gt;"",VLOOKUP(D3312,Abfrage!$F$2:$G$21,2,FALSE),"")</f>
        <v/>
      </c>
      <c r="L3312" s="6" t="str">
        <f>IF(Belegerfassung!H3320&lt;&gt;"",Belegerfassung!H3320,"")</f>
        <v/>
      </c>
      <c r="M3312" t="str">
        <f>IFERROR(IF(Belegerfassung!E3320&lt;&gt;"",VLOOKUP(Belegerfassung!E3320,Abfrage!$L$2:$M$15,2,),""),"")</f>
        <v/>
      </c>
      <c r="N3312" t="str">
        <f t="shared" si="154"/>
        <v/>
      </c>
      <c r="O3312" t="str">
        <f t="shared" si="155"/>
        <v/>
      </c>
      <c r="P3312" t="str">
        <f>IF(Belegerfassung!G3320&lt;&gt;"",CONCATENATE(Belegerfassung!G3320,".pdf"),"")</f>
        <v/>
      </c>
    </row>
    <row r="3313" spans="1:16">
      <c r="A3313" t="str">
        <f>IF(Belegerfassung!C3321&lt;&gt;"",0,"")</f>
        <v/>
      </c>
      <c r="B3313" t="str">
        <f>IFERROR(VLOOKUP(Belegerfassung!I3321,Konten!A:D,2,FALSE),"")</f>
        <v/>
      </c>
      <c r="C3313" t="str">
        <f>IF(A3313&lt;&gt;"",TEXT(Belegerfassung!C3321,"TT.MM.JJJJ"),"")</f>
        <v/>
      </c>
      <c r="D3313" t="str">
        <f>IFERROR(VLOOKUP(Belegerfassung!A3321,Abfrage!$E$2:$F$20,2,FALSE),"")</f>
        <v/>
      </c>
      <c r="E3313" t="str">
        <f>IF(A3313&lt;&gt;"",Belegerfassung!B3321,"")</f>
        <v/>
      </c>
      <c r="F3313" t="str">
        <f>IF(Belegerfassung!L3321="","",IF(Belegerfassung!L3321&lt;&gt;"",IF(Belegerfassung!L3321&lt;&gt;"",IF(Belegerfassung!J3321&lt;&gt;0,VLOOKUP(Belegerfassung!L3321,Abfrage!$A$2:$C$19,2,),VLOOKUP(Belegerfassung!L3321,Abfrage!$A$2:$C$19,3,)),"")))</f>
        <v/>
      </c>
      <c r="G3313" t="str">
        <f t="shared" si="153"/>
        <v/>
      </c>
      <c r="H3313" s="31" t="str">
        <f>IF(A3313&lt;&gt;"",-Belegerfassung!J3321+Belegerfassung!K3321,"")</f>
        <v/>
      </c>
      <c r="I3313" s="49" t="str">
        <f>IFERROR(IF(H3313&lt;&gt;"",Belegerfassung!L3321*100,""),IF(OR(Belegerfassung!L3321="Leistung EU - Erlöse",Belegerfassung!L3321="Lieferungen EU-Erlöse",Belegerfassung!L3321="EUST",Belegerfassung!L3321="Bauleistungen 20%")=TRUE,"",MID(Belegerfassung!L3321,4,2)))</f>
        <v/>
      </c>
      <c r="J3313" s="6" t="str">
        <f>IF(A3313&lt;&gt;"",LEFT(Belegerfassung!D3321,40),"")</f>
        <v/>
      </c>
      <c r="K3313" t="str">
        <f>IF(A3313&lt;&gt;"",VLOOKUP(D3313,Abfrage!$F$2:$G$21,2,FALSE),"")</f>
        <v/>
      </c>
      <c r="L3313" s="6" t="str">
        <f>IF(Belegerfassung!H3321&lt;&gt;"",Belegerfassung!H3321,"")</f>
        <v/>
      </c>
      <c r="M3313" t="str">
        <f>IFERROR(IF(Belegerfassung!E3321&lt;&gt;"",VLOOKUP(Belegerfassung!E3321,Abfrage!$L$2:$M$15,2,),""),"")</f>
        <v/>
      </c>
      <c r="N3313" t="str">
        <f t="shared" si="154"/>
        <v/>
      </c>
      <c r="O3313" t="str">
        <f t="shared" si="155"/>
        <v/>
      </c>
      <c r="P3313" t="str">
        <f>IF(Belegerfassung!G3321&lt;&gt;"",CONCATENATE(Belegerfassung!G3321,".pdf"),"")</f>
        <v/>
      </c>
    </row>
    <row r="3314" spans="1:16">
      <c r="A3314" t="str">
        <f>IF(Belegerfassung!C3322&lt;&gt;"",0,"")</f>
        <v/>
      </c>
      <c r="B3314" t="str">
        <f>IFERROR(VLOOKUP(Belegerfassung!I3322,Konten!A:D,2,FALSE),"")</f>
        <v/>
      </c>
      <c r="C3314" t="str">
        <f>IF(A3314&lt;&gt;"",TEXT(Belegerfassung!C3322,"TT.MM.JJJJ"),"")</f>
        <v/>
      </c>
      <c r="D3314" t="str">
        <f>IFERROR(VLOOKUP(Belegerfassung!A3322,Abfrage!$E$2:$F$20,2,FALSE),"")</f>
        <v/>
      </c>
      <c r="E3314" t="str">
        <f>IF(A3314&lt;&gt;"",Belegerfassung!B3322,"")</f>
        <v/>
      </c>
      <c r="F3314" t="str">
        <f>IF(Belegerfassung!L3322="","",IF(Belegerfassung!L3322&lt;&gt;"",IF(Belegerfassung!L3322&lt;&gt;"",IF(Belegerfassung!J3322&lt;&gt;0,VLOOKUP(Belegerfassung!L3322,Abfrage!$A$2:$C$19,2,),VLOOKUP(Belegerfassung!L3322,Abfrage!$A$2:$C$19,3,)),"")))</f>
        <v/>
      </c>
      <c r="G3314" t="str">
        <f t="shared" si="153"/>
        <v/>
      </c>
      <c r="H3314" s="31" t="str">
        <f>IF(A3314&lt;&gt;"",-Belegerfassung!J3322+Belegerfassung!K3322,"")</f>
        <v/>
      </c>
      <c r="I3314" s="49" t="str">
        <f>IFERROR(IF(H3314&lt;&gt;"",Belegerfassung!L3322*100,""),IF(OR(Belegerfassung!L3322="Leistung EU - Erlöse",Belegerfassung!L3322="Lieferungen EU-Erlöse",Belegerfassung!L3322="EUST",Belegerfassung!L3322="Bauleistungen 20%")=TRUE,"",MID(Belegerfassung!L3322,4,2)))</f>
        <v/>
      </c>
      <c r="J3314" s="6" t="str">
        <f>IF(A3314&lt;&gt;"",LEFT(Belegerfassung!D3322,40),"")</f>
        <v/>
      </c>
      <c r="K3314" t="str">
        <f>IF(A3314&lt;&gt;"",VLOOKUP(D3314,Abfrage!$F$2:$G$21,2,FALSE),"")</f>
        <v/>
      </c>
      <c r="L3314" s="6" t="str">
        <f>IF(Belegerfassung!H3322&lt;&gt;"",Belegerfassung!H3322,"")</f>
        <v/>
      </c>
      <c r="M3314" t="str">
        <f>IFERROR(IF(Belegerfassung!E3322&lt;&gt;"",VLOOKUP(Belegerfassung!E3322,Abfrage!$L$2:$M$15,2,),""),"")</f>
        <v/>
      </c>
      <c r="N3314" t="str">
        <f t="shared" si="154"/>
        <v/>
      </c>
      <c r="O3314" t="str">
        <f t="shared" si="155"/>
        <v/>
      </c>
      <c r="P3314" t="str">
        <f>IF(Belegerfassung!G3322&lt;&gt;"",CONCATENATE(Belegerfassung!G3322,".pdf"),"")</f>
        <v/>
      </c>
    </row>
    <row r="3315" spans="1:16">
      <c r="A3315" t="str">
        <f>IF(Belegerfassung!C3323&lt;&gt;"",0,"")</f>
        <v/>
      </c>
      <c r="B3315" t="str">
        <f>IFERROR(VLOOKUP(Belegerfassung!I3323,Konten!A:D,2,FALSE),"")</f>
        <v/>
      </c>
      <c r="C3315" t="str">
        <f>IF(A3315&lt;&gt;"",TEXT(Belegerfassung!C3323,"TT.MM.JJJJ"),"")</f>
        <v/>
      </c>
      <c r="D3315" t="str">
        <f>IFERROR(VLOOKUP(Belegerfassung!A3323,Abfrage!$E$2:$F$20,2,FALSE),"")</f>
        <v/>
      </c>
      <c r="E3315" t="str">
        <f>IF(A3315&lt;&gt;"",Belegerfassung!B3323,"")</f>
        <v/>
      </c>
      <c r="F3315" t="str">
        <f>IF(Belegerfassung!L3323="","",IF(Belegerfassung!L3323&lt;&gt;"",IF(Belegerfassung!L3323&lt;&gt;"",IF(Belegerfassung!J3323&lt;&gt;0,VLOOKUP(Belegerfassung!L3323,Abfrage!$A$2:$C$19,2,),VLOOKUP(Belegerfassung!L3323,Abfrage!$A$2:$C$19,3,)),"")))</f>
        <v/>
      </c>
      <c r="G3315" t="str">
        <f t="shared" si="153"/>
        <v/>
      </c>
      <c r="H3315" s="31" t="str">
        <f>IF(A3315&lt;&gt;"",-Belegerfassung!J3323+Belegerfassung!K3323,"")</f>
        <v/>
      </c>
      <c r="I3315" s="49" t="str">
        <f>IFERROR(IF(H3315&lt;&gt;"",Belegerfassung!L3323*100,""),IF(OR(Belegerfassung!L3323="Leistung EU - Erlöse",Belegerfassung!L3323="Lieferungen EU-Erlöse",Belegerfassung!L3323="EUST",Belegerfassung!L3323="Bauleistungen 20%")=TRUE,"",MID(Belegerfassung!L3323,4,2)))</f>
        <v/>
      </c>
      <c r="J3315" s="6" t="str">
        <f>IF(A3315&lt;&gt;"",LEFT(Belegerfassung!D3323,40),"")</f>
        <v/>
      </c>
      <c r="K3315" t="str">
        <f>IF(A3315&lt;&gt;"",VLOOKUP(D3315,Abfrage!$F$2:$G$21,2,FALSE),"")</f>
        <v/>
      </c>
      <c r="L3315" s="6" t="str">
        <f>IF(Belegerfassung!H3323&lt;&gt;"",Belegerfassung!H3323,"")</f>
        <v/>
      </c>
      <c r="M3315" t="str">
        <f>IFERROR(IF(Belegerfassung!E3323&lt;&gt;"",VLOOKUP(Belegerfassung!E3323,Abfrage!$L$2:$M$15,2,),""),"")</f>
        <v/>
      </c>
      <c r="N3315" t="str">
        <f t="shared" si="154"/>
        <v/>
      </c>
      <c r="O3315" t="str">
        <f t="shared" si="155"/>
        <v/>
      </c>
      <c r="P3315" t="str">
        <f>IF(Belegerfassung!G3323&lt;&gt;"",CONCATENATE(Belegerfassung!G3323,".pdf"),"")</f>
        <v/>
      </c>
    </row>
    <row r="3316" spans="1:16">
      <c r="A3316" t="str">
        <f>IF(Belegerfassung!C3324&lt;&gt;"",0,"")</f>
        <v/>
      </c>
      <c r="B3316" t="str">
        <f>IFERROR(VLOOKUP(Belegerfassung!I3324,Konten!A:D,2,FALSE),"")</f>
        <v/>
      </c>
      <c r="C3316" t="str">
        <f>IF(A3316&lt;&gt;"",TEXT(Belegerfassung!C3324,"TT.MM.JJJJ"),"")</f>
        <v/>
      </c>
      <c r="D3316" t="str">
        <f>IFERROR(VLOOKUP(Belegerfassung!A3324,Abfrage!$E$2:$F$20,2,FALSE),"")</f>
        <v/>
      </c>
      <c r="E3316" t="str">
        <f>IF(A3316&lt;&gt;"",Belegerfassung!B3324,"")</f>
        <v/>
      </c>
      <c r="F3316" t="str">
        <f>IF(Belegerfassung!L3324="","",IF(Belegerfassung!L3324&lt;&gt;"",IF(Belegerfassung!L3324&lt;&gt;"",IF(Belegerfassung!J3324&lt;&gt;0,VLOOKUP(Belegerfassung!L3324,Abfrage!$A$2:$C$19,2,),VLOOKUP(Belegerfassung!L3324,Abfrage!$A$2:$C$19,3,)),"")))</f>
        <v/>
      </c>
      <c r="G3316" t="str">
        <f t="shared" si="153"/>
        <v/>
      </c>
      <c r="H3316" s="31" t="str">
        <f>IF(A3316&lt;&gt;"",-Belegerfassung!J3324+Belegerfassung!K3324,"")</f>
        <v/>
      </c>
      <c r="I3316" s="49" t="str">
        <f>IFERROR(IF(H3316&lt;&gt;"",Belegerfassung!L3324*100,""),IF(OR(Belegerfassung!L3324="Leistung EU - Erlöse",Belegerfassung!L3324="Lieferungen EU-Erlöse",Belegerfassung!L3324="EUST",Belegerfassung!L3324="Bauleistungen 20%")=TRUE,"",MID(Belegerfassung!L3324,4,2)))</f>
        <v/>
      </c>
      <c r="J3316" s="6" t="str">
        <f>IF(A3316&lt;&gt;"",LEFT(Belegerfassung!D3324,40),"")</f>
        <v/>
      </c>
      <c r="K3316" t="str">
        <f>IF(A3316&lt;&gt;"",VLOOKUP(D3316,Abfrage!$F$2:$G$21,2,FALSE),"")</f>
        <v/>
      </c>
      <c r="L3316" s="6" t="str">
        <f>IF(Belegerfassung!H3324&lt;&gt;"",Belegerfassung!H3324,"")</f>
        <v/>
      </c>
      <c r="M3316" t="str">
        <f>IFERROR(IF(Belegerfassung!E3324&lt;&gt;"",VLOOKUP(Belegerfassung!E3324,Abfrage!$L$2:$M$15,2,),""),"")</f>
        <v/>
      </c>
      <c r="N3316" t="str">
        <f t="shared" si="154"/>
        <v/>
      </c>
      <c r="O3316" t="str">
        <f t="shared" si="155"/>
        <v/>
      </c>
      <c r="P3316" t="str">
        <f>IF(Belegerfassung!G3324&lt;&gt;"",CONCATENATE(Belegerfassung!G3324,".pdf"),"")</f>
        <v/>
      </c>
    </row>
    <row r="3317" spans="1:16">
      <c r="A3317" t="str">
        <f>IF(Belegerfassung!C3325&lt;&gt;"",0,"")</f>
        <v/>
      </c>
      <c r="B3317" t="str">
        <f>IFERROR(VLOOKUP(Belegerfassung!I3325,Konten!A:D,2,FALSE),"")</f>
        <v/>
      </c>
      <c r="C3317" t="str">
        <f>IF(A3317&lt;&gt;"",TEXT(Belegerfassung!C3325,"TT.MM.JJJJ"),"")</f>
        <v/>
      </c>
      <c r="D3317" t="str">
        <f>IFERROR(VLOOKUP(Belegerfassung!A3325,Abfrage!$E$2:$F$20,2,FALSE),"")</f>
        <v/>
      </c>
      <c r="E3317" t="str">
        <f>IF(A3317&lt;&gt;"",Belegerfassung!B3325,"")</f>
        <v/>
      </c>
      <c r="F3317" t="str">
        <f>IF(Belegerfassung!L3325="","",IF(Belegerfassung!L3325&lt;&gt;"",IF(Belegerfassung!L3325&lt;&gt;"",IF(Belegerfassung!J3325&lt;&gt;0,VLOOKUP(Belegerfassung!L3325,Abfrage!$A$2:$C$19,2,),VLOOKUP(Belegerfassung!L3325,Abfrage!$A$2:$C$19,3,)),"")))</f>
        <v/>
      </c>
      <c r="G3317" t="str">
        <f t="shared" si="153"/>
        <v/>
      </c>
      <c r="H3317" s="31" t="str">
        <f>IF(A3317&lt;&gt;"",-Belegerfassung!J3325+Belegerfassung!K3325,"")</f>
        <v/>
      </c>
      <c r="I3317" s="49" t="str">
        <f>IFERROR(IF(H3317&lt;&gt;"",Belegerfassung!L3325*100,""),IF(OR(Belegerfassung!L3325="Leistung EU - Erlöse",Belegerfassung!L3325="Lieferungen EU-Erlöse",Belegerfassung!L3325="EUST",Belegerfassung!L3325="Bauleistungen 20%")=TRUE,"",MID(Belegerfassung!L3325,4,2)))</f>
        <v/>
      </c>
      <c r="J3317" s="6" t="str">
        <f>IF(A3317&lt;&gt;"",LEFT(Belegerfassung!D3325,40),"")</f>
        <v/>
      </c>
      <c r="K3317" t="str">
        <f>IF(A3317&lt;&gt;"",VLOOKUP(D3317,Abfrage!$F$2:$G$21,2,FALSE),"")</f>
        <v/>
      </c>
      <c r="L3317" s="6" t="str">
        <f>IF(Belegerfassung!H3325&lt;&gt;"",Belegerfassung!H3325,"")</f>
        <v/>
      </c>
      <c r="M3317" t="str">
        <f>IFERROR(IF(Belegerfassung!E3325&lt;&gt;"",VLOOKUP(Belegerfassung!E3325,Abfrage!$L$2:$M$15,2,),""),"")</f>
        <v/>
      </c>
      <c r="N3317" t="str">
        <f t="shared" si="154"/>
        <v/>
      </c>
      <c r="O3317" t="str">
        <f t="shared" si="155"/>
        <v/>
      </c>
      <c r="P3317" t="str">
        <f>IF(Belegerfassung!G3325&lt;&gt;"",CONCATENATE(Belegerfassung!G3325,".pdf"),"")</f>
        <v/>
      </c>
    </row>
    <row r="3318" spans="1:16">
      <c r="A3318" t="str">
        <f>IF(Belegerfassung!C3326&lt;&gt;"",0,"")</f>
        <v/>
      </c>
      <c r="B3318" t="str">
        <f>IFERROR(VLOOKUP(Belegerfassung!I3326,Konten!A:D,2,FALSE),"")</f>
        <v/>
      </c>
      <c r="C3318" t="str">
        <f>IF(A3318&lt;&gt;"",TEXT(Belegerfassung!C3326,"TT.MM.JJJJ"),"")</f>
        <v/>
      </c>
      <c r="D3318" t="str">
        <f>IFERROR(VLOOKUP(Belegerfassung!A3326,Abfrage!$E$2:$F$20,2,FALSE),"")</f>
        <v/>
      </c>
      <c r="E3318" t="str">
        <f>IF(A3318&lt;&gt;"",Belegerfassung!B3326,"")</f>
        <v/>
      </c>
      <c r="F3318" t="str">
        <f>IF(Belegerfassung!L3326="","",IF(Belegerfassung!L3326&lt;&gt;"",IF(Belegerfassung!L3326&lt;&gt;"",IF(Belegerfassung!J3326&lt;&gt;0,VLOOKUP(Belegerfassung!L3326,Abfrage!$A$2:$C$19,2,),VLOOKUP(Belegerfassung!L3326,Abfrage!$A$2:$C$19,3,)),"")))</f>
        <v/>
      </c>
      <c r="G3318" t="str">
        <f t="shared" si="153"/>
        <v/>
      </c>
      <c r="H3318" s="31" t="str">
        <f>IF(A3318&lt;&gt;"",-Belegerfassung!J3326+Belegerfassung!K3326,"")</f>
        <v/>
      </c>
      <c r="I3318" s="49" t="str">
        <f>IFERROR(IF(H3318&lt;&gt;"",Belegerfassung!L3326*100,""),IF(OR(Belegerfassung!L3326="Leistung EU - Erlöse",Belegerfassung!L3326="Lieferungen EU-Erlöse",Belegerfassung!L3326="EUST",Belegerfassung!L3326="Bauleistungen 20%")=TRUE,"",MID(Belegerfassung!L3326,4,2)))</f>
        <v/>
      </c>
      <c r="J3318" s="6" t="str">
        <f>IF(A3318&lt;&gt;"",LEFT(Belegerfassung!D3326,40),"")</f>
        <v/>
      </c>
      <c r="K3318" t="str">
        <f>IF(A3318&lt;&gt;"",VLOOKUP(D3318,Abfrage!$F$2:$G$21,2,FALSE),"")</f>
        <v/>
      </c>
      <c r="L3318" s="6" t="str">
        <f>IF(Belegerfassung!H3326&lt;&gt;"",Belegerfassung!H3326,"")</f>
        <v/>
      </c>
      <c r="M3318" t="str">
        <f>IFERROR(IF(Belegerfassung!E3326&lt;&gt;"",VLOOKUP(Belegerfassung!E3326,Abfrage!$L$2:$M$15,2,),""),"")</f>
        <v/>
      </c>
      <c r="N3318" t="str">
        <f t="shared" si="154"/>
        <v/>
      </c>
      <c r="O3318" t="str">
        <f t="shared" si="155"/>
        <v/>
      </c>
      <c r="P3318" t="str">
        <f>IF(Belegerfassung!G3326&lt;&gt;"",CONCATENATE(Belegerfassung!G3326,".pdf"),"")</f>
        <v/>
      </c>
    </row>
    <row r="3319" spans="1:16">
      <c r="A3319" t="str">
        <f>IF(Belegerfassung!C3327&lt;&gt;"",0,"")</f>
        <v/>
      </c>
      <c r="B3319" t="str">
        <f>IFERROR(VLOOKUP(Belegerfassung!I3327,Konten!A:D,2,FALSE),"")</f>
        <v/>
      </c>
      <c r="C3319" t="str">
        <f>IF(A3319&lt;&gt;"",TEXT(Belegerfassung!C3327,"TT.MM.JJJJ"),"")</f>
        <v/>
      </c>
      <c r="D3319" t="str">
        <f>IFERROR(VLOOKUP(Belegerfassung!A3327,Abfrage!$E$2:$F$20,2,FALSE),"")</f>
        <v/>
      </c>
      <c r="E3319" t="str">
        <f>IF(A3319&lt;&gt;"",Belegerfassung!B3327,"")</f>
        <v/>
      </c>
      <c r="F3319" t="str">
        <f>IF(Belegerfassung!L3327="","",IF(Belegerfassung!L3327&lt;&gt;"",IF(Belegerfassung!L3327&lt;&gt;"",IF(Belegerfassung!J3327&lt;&gt;0,VLOOKUP(Belegerfassung!L3327,Abfrage!$A$2:$C$19,2,),VLOOKUP(Belegerfassung!L3327,Abfrage!$A$2:$C$19,3,)),"")))</f>
        <v/>
      </c>
      <c r="G3319" t="str">
        <f t="shared" si="153"/>
        <v/>
      </c>
      <c r="H3319" s="31" t="str">
        <f>IF(A3319&lt;&gt;"",-Belegerfassung!J3327+Belegerfassung!K3327,"")</f>
        <v/>
      </c>
      <c r="I3319" s="49" t="str">
        <f>IFERROR(IF(H3319&lt;&gt;"",Belegerfassung!L3327*100,""),IF(OR(Belegerfassung!L3327="Leistung EU - Erlöse",Belegerfassung!L3327="Lieferungen EU-Erlöse",Belegerfassung!L3327="EUST",Belegerfassung!L3327="Bauleistungen 20%")=TRUE,"",MID(Belegerfassung!L3327,4,2)))</f>
        <v/>
      </c>
      <c r="J3319" s="6" t="str">
        <f>IF(A3319&lt;&gt;"",LEFT(Belegerfassung!D3327,40),"")</f>
        <v/>
      </c>
      <c r="K3319" t="str">
        <f>IF(A3319&lt;&gt;"",VLOOKUP(D3319,Abfrage!$F$2:$G$21,2,FALSE),"")</f>
        <v/>
      </c>
      <c r="L3319" s="6" t="str">
        <f>IF(Belegerfassung!H3327&lt;&gt;"",Belegerfassung!H3327,"")</f>
        <v/>
      </c>
      <c r="M3319" t="str">
        <f>IFERROR(IF(Belegerfassung!E3327&lt;&gt;"",VLOOKUP(Belegerfassung!E3327,Abfrage!$L$2:$M$15,2,),""),"")</f>
        <v/>
      </c>
      <c r="N3319" t="str">
        <f t="shared" si="154"/>
        <v/>
      </c>
      <c r="O3319" t="str">
        <f t="shared" si="155"/>
        <v/>
      </c>
      <c r="P3319" t="str">
        <f>IF(Belegerfassung!G3327&lt;&gt;"",CONCATENATE(Belegerfassung!G3327,".pdf"),"")</f>
        <v/>
      </c>
    </row>
    <row r="3320" spans="1:16">
      <c r="A3320" t="str">
        <f>IF(Belegerfassung!C3328&lt;&gt;"",0,"")</f>
        <v/>
      </c>
      <c r="B3320" t="str">
        <f>IFERROR(VLOOKUP(Belegerfassung!I3328,Konten!A:D,2,FALSE),"")</f>
        <v/>
      </c>
      <c r="C3320" t="str">
        <f>IF(A3320&lt;&gt;"",TEXT(Belegerfassung!C3328,"TT.MM.JJJJ"),"")</f>
        <v/>
      </c>
      <c r="D3320" t="str">
        <f>IFERROR(VLOOKUP(Belegerfassung!A3328,Abfrage!$E$2:$F$20,2,FALSE),"")</f>
        <v/>
      </c>
      <c r="E3320" t="str">
        <f>IF(A3320&lt;&gt;"",Belegerfassung!B3328,"")</f>
        <v/>
      </c>
      <c r="F3320" t="str">
        <f>IF(Belegerfassung!L3328="","",IF(Belegerfassung!L3328&lt;&gt;"",IF(Belegerfassung!L3328&lt;&gt;"",IF(Belegerfassung!J3328&lt;&gt;0,VLOOKUP(Belegerfassung!L3328,Abfrage!$A$2:$C$19,2,),VLOOKUP(Belegerfassung!L3328,Abfrage!$A$2:$C$19,3,)),"")))</f>
        <v/>
      </c>
      <c r="G3320" t="str">
        <f t="shared" si="153"/>
        <v/>
      </c>
      <c r="H3320" s="31" t="str">
        <f>IF(A3320&lt;&gt;"",-Belegerfassung!J3328+Belegerfassung!K3328,"")</f>
        <v/>
      </c>
      <c r="I3320" s="49" t="str">
        <f>IFERROR(IF(H3320&lt;&gt;"",Belegerfassung!L3328*100,""),IF(OR(Belegerfassung!L3328="Leistung EU - Erlöse",Belegerfassung!L3328="Lieferungen EU-Erlöse",Belegerfassung!L3328="EUST",Belegerfassung!L3328="Bauleistungen 20%")=TRUE,"",MID(Belegerfassung!L3328,4,2)))</f>
        <v/>
      </c>
      <c r="J3320" s="6" t="str">
        <f>IF(A3320&lt;&gt;"",LEFT(Belegerfassung!D3328,40),"")</f>
        <v/>
      </c>
      <c r="K3320" t="str">
        <f>IF(A3320&lt;&gt;"",VLOOKUP(D3320,Abfrage!$F$2:$G$21,2,FALSE),"")</f>
        <v/>
      </c>
      <c r="L3320" s="6" t="str">
        <f>IF(Belegerfassung!H3328&lt;&gt;"",Belegerfassung!H3328,"")</f>
        <v/>
      </c>
      <c r="M3320" t="str">
        <f>IFERROR(IF(Belegerfassung!E3328&lt;&gt;"",VLOOKUP(Belegerfassung!E3328,Abfrage!$L$2:$M$15,2,),""),"")</f>
        <v/>
      </c>
      <c r="N3320" t="str">
        <f t="shared" si="154"/>
        <v/>
      </c>
      <c r="O3320" t="str">
        <f t="shared" si="155"/>
        <v/>
      </c>
      <c r="P3320" t="str">
        <f>IF(Belegerfassung!G3328&lt;&gt;"",CONCATENATE(Belegerfassung!G3328,".pdf"),"")</f>
        <v/>
      </c>
    </row>
    <row r="3321" spans="1:16">
      <c r="A3321" t="str">
        <f>IF(Belegerfassung!C3329&lt;&gt;"",0,"")</f>
        <v/>
      </c>
      <c r="B3321" t="str">
        <f>IFERROR(VLOOKUP(Belegerfassung!I3329,Konten!A:D,2,FALSE),"")</f>
        <v/>
      </c>
      <c r="C3321" t="str">
        <f>IF(A3321&lt;&gt;"",TEXT(Belegerfassung!C3329,"TT.MM.JJJJ"),"")</f>
        <v/>
      </c>
      <c r="D3321" t="str">
        <f>IFERROR(VLOOKUP(Belegerfassung!A3329,Abfrage!$E$2:$F$20,2,FALSE),"")</f>
        <v/>
      </c>
      <c r="E3321" t="str">
        <f>IF(A3321&lt;&gt;"",Belegerfassung!B3329,"")</f>
        <v/>
      </c>
      <c r="F3321" t="str">
        <f>IF(Belegerfassung!L3329="","",IF(Belegerfassung!L3329&lt;&gt;"",IF(Belegerfassung!L3329&lt;&gt;"",IF(Belegerfassung!J3329&lt;&gt;0,VLOOKUP(Belegerfassung!L3329,Abfrage!$A$2:$C$19,2,),VLOOKUP(Belegerfassung!L3329,Abfrage!$A$2:$C$19,3,)),"")))</f>
        <v/>
      </c>
      <c r="G3321" t="str">
        <f t="shared" si="153"/>
        <v/>
      </c>
      <c r="H3321" s="31" t="str">
        <f>IF(A3321&lt;&gt;"",-Belegerfassung!J3329+Belegerfassung!K3329,"")</f>
        <v/>
      </c>
      <c r="I3321" s="49" t="str">
        <f>IFERROR(IF(H3321&lt;&gt;"",Belegerfassung!L3329*100,""),IF(OR(Belegerfassung!L3329="Leistung EU - Erlöse",Belegerfassung!L3329="Lieferungen EU-Erlöse",Belegerfassung!L3329="EUST",Belegerfassung!L3329="Bauleistungen 20%")=TRUE,"",MID(Belegerfassung!L3329,4,2)))</f>
        <v/>
      </c>
      <c r="J3321" s="6" t="str">
        <f>IF(A3321&lt;&gt;"",LEFT(Belegerfassung!D3329,40),"")</f>
        <v/>
      </c>
      <c r="K3321" t="str">
        <f>IF(A3321&lt;&gt;"",VLOOKUP(D3321,Abfrage!$F$2:$G$21,2,FALSE),"")</f>
        <v/>
      </c>
      <c r="L3321" s="6" t="str">
        <f>IF(Belegerfassung!H3329&lt;&gt;"",Belegerfassung!H3329,"")</f>
        <v/>
      </c>
      <c r="M3321" t="str">
        <f>IFERROR(IF(Belegerfassung!E3329&lt;&gt;"",VLOOKUP(Belegerfassung!E3329,Abfrage!$L$2:$M$15,2,),""),"")</f>
        <v/>
      </c>
      <c r="N3321" t="str">
        <f t="shared" si="154"/>
        <v/>
      </c>
      <c r="O3321" t="str">
        <f t="shared" si="155"/>
        <v/>
      </c>
      <c r="P3321" t="str">
        <f>IF(Belegerfassung!G3329&lt;&gt;"",CONCATENATE(Belegerfassung!G3329,".pdf"),"")</f>
        <v/>
      </c>
    </row>
    <row r="3322" spans="1:16">
      <c r="A3322" t="str">
        <f>IF(Belegerfassung!C3330&lt;&gt;"",0,"")</f>
        <v/>
      </c>
      <c r="B3322" t="str">
        <f>IFERROR(VLOOKUP(Belegerfassung!I3330,Konten!A:D,2,FALSE),"")</f>
        <v/>
      </c>
      <c r="C3322" t="str">
        <f>IF(A3322&lt;&gt;"",TEXT(Belegerfassung!C3330,"TT.MM.JJJJ"),"")</f>
        <v/>
      </c>
      <c r="D3322" t="str">
        <f>IFERROR(VLOOKUP(Belegerfassung!A3330,Abfrage!$E$2:$F$20,2,FALSE),"")</f>
        <v/>
      </c>
      <c r="E3322" t="str">
        <f>IF(A3322&lt;&gt;"",Belegerfassung!B3330,"")</f>
        <v/>
      </c>
      <c r="F3322" t="str">
        <f>IF(Belegerfassung!L3330="","",IF(Belegerfassung!L3330&lt;&gt;"",IF(Belegerfassung!L3330&lt;&gt;"",IF(Belegerfassung!J3330&lt;&gt;0,VLOOKUP(Belegerfassung!L3330,Abfrage!$A$2:$C$19,2,),VLOOKUP(Belegerfassung!L3330,Abfrage!$A$2:$C$19,3,)),"")))</f>
        <v/>
      </c>
      <c r="G3322" t="str">
        <f t="shared" si="153"/>
        <v/>
      </c>
      <c r="H3322" s="31" t="str">
        <f>IF(A3322&lt;&gt;"",-Belegerfassung!J3330+Belegerfassung!K3330,"")</f>
        <v/>
      </c>
      <c r="I3322" s="49" t="str">
        <f>IFERROR(IF(H3322&lt;&gt;"",Belegerfassung!L3330*100,""),IF(OR(Belegerfassung!L3330="Leistung EU - Erlöse",Belegerfassung!L3330="Lieferungen EU-Erlöse",Belegerfassung!L3330="EUST",Belegerfassung!L3330="Bauleistungen 20%")=TRUE,"",MID(Belegerfassung!L3330,4,2)))</f>
        <v/>
      </c>
      <c r="J3322" s="6" t="str">
        <f>IF(A3322&lt;&gt;"",LEFT(Belegerfassung!D3330,40),"")</f>
        <v/>
      </c>
      <c r="K3322" t="str">
        <f>IF(A3322&lt;&gt;"",VLOOKUP(D3322,Abfrage!$F$2:$G$21,2,FALSE),"")</f>
        <v/>
      </c>
      <c r="L3322" s="6" t="str">
        <f>IF(Belegerfassung!H3330&lt;&gt;"",Belegerfassung!H3330,"")</f>
        <v/>
      </c>
      <c r="M3322" t="str">
        <f>IFERROR(IF(Belegerfassung!E3330&lt;&gt;"",VLOOKUP(Belegerfassung!E3330,Abfrage!$L$2:$M$15,2,),""),"")</f>
        <v/>
      </c>
      <c r="N3322" t="str">
        <f t="shared" si="154"/>
        <v/>
      </c>
      <c r="O3322" t="str">
        <f t="shared" si="155"/>
        <v/>
      </c>
      <c r="P3322" t="str">
        <f>IF(Belegerfassung!G3330&lt;&gt;"",CONCATENATE(Belegerfassung!G3330,".pdf"),"")</f>
        <v/>
      </c>
    </row>
    <row r="3323" spans="1:16">
      <c r="A3323" t="str">
        <f>IF(Belegerfassung!C3331&lt;&gt;"",0,"")</f>
        <v/>
      </c>
      <c r="B3323" t="str">
        <f>IFERROR(VLOOKUP(Belegerfassung!I3331,Konten!A:D,2,FALSE),"")</f>
        <v/>
      </c>
      <c r="C3323" t="str">
        <f>IF(A3323&lt;&gt;"",TEXT(Belegerfassung!C3331,"TT.MM.JJJJ"),"")</f>
        <v/>
      </c>
      <c r="D3323" t="str">
        <f>IFERROR(VLOOKUP(Belegerfassung!A3331,Abfrage!$E$2:$F$20,2,FALSE),"")</f>
        <v/>
      </c>
      <c r="E3323" t="str">
        <f>IF(A3323&lt;&gt;"",Belegerfassung!B3331,"")</f>
        <v/>
      </c>
      <c r="F3323" t="str">
        <f>IF(Belegerfassung!L3331="","",IF(Belegerfassung!L3331&lt;&gt;"",IF(Belegerfassung!L3331&lt;&gt;"",IF(Belegerfassung!J3331&lt;&gt;0,VLOOKUP(Belegerfassung!L3331,Abfrage!$A$2:$C$19,2,),VLOOKUP(Belegerfassung!L3331,Abfrage!$A$2:$C$19,3,)),"")))</f>
        <v/>
      </c>
      <c r="G3323" t="str">
        <f t="shared" si="153"/>
        <v/>
      </c>
      <c r="H3323" s="31" t="str">
        <f>IF(A3323&lt;&gt;"",-Belegerfassung!J3331+Belegerfassung!K3331,"")</f>
        <v/>
      </c>
      <c r="I3323" s="49" t="str">
        <f>IFERROR(IF(H3323&lt;&gt;"",Belegerfassung!L3331*100,""),IF(OR(Belegerfassung!L3331="Leistung EU - Erlöse",Belegerfassung!L3331="Lieferungen EU-Erlöse",Belegerfassung!L3331="EUST",Belegerfassung!L3331="Bauleistungen 20%")=TRUE,"",MID(Belegerfassung!L3331,4,2)))</f>
        <v/>
      </c>
      <c r="J3323" s="6" t="str">
        <f>IF(A3323&lt;&gt;"",LEFT(Belegerfassung!D3331,40),"")</f>
        <v/>
      </c>
      <c r="K3323" t="str">
        <f>IF(A3323&lt;&gt;"",VLOOKUP(D3323,Abfrage!$F$2:$G$21,2,FALSE),"")</f>
        <v/>
      </c>
      <c r="L3323" s="6" t="str">
        <f>IF(Belegerfassung!H3331&lt;&gt;"",Belegerfassung!H3331,"")</f>
        <v/>
      </c>
      <c r="M3323" t="str">
        <f>IFERROR(IF(Belegerfassung!E3331&lt;&gt;"",VLOOKUP(Belegerfassung!E3331,Abfrage!$L$2:$M$15,2,),""),"")</f>
        <v/>
      </c>
      <c r="N3323" t="str">
        <f t="shared" si="154"/>
        <v/>
      </c>
      <c r="O3323" t="str">
        <f t="shared" si="155"/>
        <v/>
      </c>
      <c r="P3323" t="str">
        <f>IF(Belegerfassung!G3331&lt;&gt;"",CONCATENATE(Belegerfassung!G3331,".pdf"),"")</f>
        <v/>
      </c>
    </row>
    <row r="3324" spans="1:16">
      <c r="A3324" t="str">
        <f>IF(Belegerfassung!C3332&lt;&gt;"",0,"")</f>
        <v/>
      </c>
      <c r="B3324" t="str">
        <f>IFERROR(VLOOKUP(Belegerfassung!I3332,Konten!A:D,2,FALSE),"")</f>
        <v/>
      </c>
      <c r="C3324" t="str">
        <f>IF(A3324&lt;&gt;"",TEXT(Belegerfassung!C3332,"TT.MM.JJJJ"),"")</f>
        <v/>
      </c>
      <c r="D3324" t="str">
        <f>IFERROR(VLOOKUP(Belegerfassung!A3332,Abfrage!$E$2:$F$20,2,FALSE),"")</f>
        <v/>
      </c>
      <c r="E3324" t="str">
        <f>IF(A3324&lt;&gt;"",Belegerfassung!B3332,"")</f>
        <v/>
      </c>
      <c r="F3324" t="str">
        <f>IF(Belegerfassung!L3332="","",IF(Belegerfassung!L3332&lt;&gt;"",IF(Belegerfassung!L3332&lt;&gt;"",IF(Belegerfassung!J3332&lt;&gt;0,VLOOKUP(Belegerfassung!L3332,Abfrage!$A$2:$C$19,2,),VLOOKUP(Belegerfassung!L3332,Abfrage!$A$2:$C$19,3,)),"")))</f>
        <v/>
      </c>
      <c r="G3324" t="str">
        <f t="shared" si="153"/>
        <v/>
      </c>
      <c r="H3324" s="31" t="str">
        <f>IF(A3324&lt;&gt;"",-Belegerfassung!J3332+Belegerfassung!K3332,"")</f>
        <v/>
      </c>
      <c r="I3324" s="49" t="str">
        <f>IFERROR(IF(H3324&lt;&gt;"",Belegerfassung!L3332*100,""),IF(OR(Belegerfassung!L3332="Leistung EU - Erlöse",Belegerfassung!L3332="Lieferungen EU-Erlöse",Belegerfassung!L3332="EUST",Belegerfassung!L3332="Bauleistungen 20%")=TRUE,"",MID(Belegerfassung!L3332,4,2)))</f>
        <v/>
      </c>
      <c r="J3324" s="6" t="str">
        <f>IF(A3324&lt;&gt;"",LEFT(Belegerfassung!D3332,40),"")</f>
        <v/>
      </c>
      <c r="K3324" t="str">
        <f>IF(A3324&lt;&gt;"",VLOOKUP(D3324,Abfrage!$F$2:$G$21,2,FALSE),"")</f>
        <v/>
      </c>
      <c r="L3324" s="6" t="str">
        <f>IF(Belegerfassung!H3332&lt;&gt;"",Belegerfassung!H3332,"")</f>
        <v/>
      </c>
      <c r="M3324" t="str">
        <f>IFERROR(IF(Belegerfassung!E3332&lt;&gt;"",VLOOKUP(Belegerfassung!E3332,Abfrage!$L$2:$M$15,2,),""),"")</f>
        <v/>
      </c>
      <c r="N3324" t="str">
        <f t="shared" si="154"/>
        <v/>
      </c>
      <c r="O3324" t="str">
        <f t="shared" si="155"/>
        <v/>
      </c>
      <c r="P3324" t="str">
        <f>IF(Belegerfassung!G3332&lt;&gt;"",CONCATENATE(Belegerfassung!G3332,".pdf"),"")</f>
        <v/>
      </c>
    </row>
    <row r="3325" spans="1:16">
      <c r="A3325" t="str">
        <f>IF(Belegerfassung!C3333&lt;&gt;"",0,"")</f>
        <v/>
      </c>
      <c r="B3325" t="str">
        <f>IFERROR(VLOOKUP(Belegerfassung!I3333,Konten!A:D,2,FALSE),"")</f>
        <v/>
      </c>
      <c r="C3325" t="str">
        <f>IF(A3325&lt;&gt;"",TEXT(Belegerfassung!C3333,"TT.MM.JJJJ"),"")</f>
        <v/>
      </c>
      <c r="D3325" t="str">
        <f>IFERROR(VLOOKUP(Belegerfassung!A3333,Abfrage!$E$2:$F$20,2,FALSE),"")</f>
        <v/>
      </c>
      <c r="E3325" t="str">
        <f>IF(A3325&lt;&gt;"",Belegerfassung!B3333,"")</f>
        <v/>
      </c>
      <c r="F3325" t="str">
        <f>IF(Belegerfassung!L3333="","",IF(Belegerfassung!L3333&lt;&gt;"",IF(Belegerfassung!L3333&lt;&gt;"",IF(Belegerfassung!J3333&lt;&gt;0,VLOOKUP(Belegerfassung!L3333,Abfrage!$A$2:$C$19,2,),VLOOKUP(Belegerfassung!L3333,Abfrage!$A$2:$C$19,3,)),"")))</f>
        <v/>
      </c>
      <c r="G3325" t="str">
        <f t="shared" si="153"/>
        <v/>
      </c>
      <c r="H3325" s="31" t="str">
        <f>IF(A3325&lt;&gt;"",-Belegerfassung!J3333+Belegerfassung!K3333,"")</f>
        <v/>
      </c>
      <c r="I3325" s="49" t="str">
        <f>IFERROR(IF(H3325&lt;&gt;"",Belegerfassung!L3333*100,""),IF(OR(Belegerfassung!L3333="Leistung EU - Erlöse",Belegerfassung!L3333="Lieferungen EU-Erlöse",Belegerfassung!L3333="EUST",Belegerfassung!L3333="Bauleistungen 20%")=TRUE,"",MID(Belegerfassung!L3333,4,2)))</f>
        <v/>
      </c>
      <c r="J3325" s="6" t="str">
        <f>IF(A3325&lt;&gt;"",LEFT(Belegerfassung!D3333,40),"")</f>
        <v/>
      </c>
      <c r="K3325" t="str">
        <f>IF(A3325&lt;&gt;"",VLOOKUP(D3325,Abfrage!$F$2:$G$21,2,FALSE),"")</f>
        <v/>
      </c>
      <c r="L3325" s="6" t="str">
        <f>IF(Belegerfassung!H3333&lt;&gt;"",Belegerfassung!H3333,"")</f>
        <v/>
      </c>
      <c r="M3325" t="str">
        <f>IFERROR(IF(Belegerfassung!E3333&lt;&gt;"",VLOOKUP(Belegerfassung!E3333,Abfrage!$L$2:$M$15,2,),""),"")</f>
        <v/>
      </c>
      <c r="N3325" t="str">
        <f t="shared" si="154"/>
        <v/>
      </c>
      <c r="O3325" t="str">
        <f t="shared" si="155"/>
        <v/>
      </c>
      <c r="P3325" t="str">
        <f>IF(Belegerfassung!G3333&lt;&gt;"",CONCATENATE(Belegerfassung!G3333,".pdf"),"")</f>
        <v/>
      </c>
    </row>
    <row r="3326" spans="1:16">
      <c r="A3326" t="str">
        <f>IF(Belegerfassung!C3334&lt;&gt;"",0,"")</f>
        <v/>
      </c>
      <c r="B3326" t="str">
        <f>IFERROR(VLOOKUP(Belegerfassung!I3334,Konten!A:D,2,FALSE),"")</f>
        <v/>
      </c>
      <c r="C3326" t="str">
        <f>IF(A3326&lt;&gt;"",TEXT(Belegerfassung!C3334,"TT.MM.JJJJ"),"")</f>
        <v/>
      </c>
      <c r="D3326" t="str">
        <f>IFERROR(VLOOKUP(Belegerfassung!A3334,Abfrage!$E$2:$F$20,2,FALSE),"")</f>
        <v/>
      </c>
      <c r="E3326" t="str">
        <f>IF(A3326&lt;&gt;"",Belegerfassung!B3334,"")</f>
        <v/>
      </c>
      <c r="F3326" t="str">
        <f>IF(Belegerfassung!L3334="","",IF(Belegerfassung!L3334&lt;&gt;"",IF(Belegerfassung!L3334&lt;&gt;"",IF(Belegerfassung!J3334&lt;&gt;0,VLOOKUP(Belegerfassung!L3334,Abfrage!$A$2:$C$19,2,),VLOOKUP(Belegerfassung!L3334,Abfrage!$A$2:$C$19,3,)),"")))</f>
        <v/>
      </c>
      <c r="G3326" t="str">
        <f t="shared" si="153"/>
        <v/>
      </c>
      <c r="H3326" s="31" t="str">
        <f>IF(A3326&lt;&gt;"",-Belegerfassung!J3334+Belegerfassung!K3334,"")</f>
        <v/>
      </c>
      <c r="I3326" s="49" t="str">
        <f>IFERROR(IF(H3326&lt;&gt;"",Belegerfassung!L3334*100,""),IF(OR(Belegerfassung!L3334="Leistung EU - Erlöse",Belegerfassung!L3334="Lieferungen EU-Erlöse",Belegerfassung!L3334="EUST",Belegerfassung!L3334="Bauleistungen 20%")=TRUE,"",MID(Belegerfassung!L3334,4,2)))</f>
        <v/>
      </c>
      <c r="J3326" s="6" t="str">
        <f>IF(A3326&lt;&gt;"",LEFT(Belegerfassung!D3334,40),"")</f>
        <v/>
      </c>
      <c r="K3326" t="str">
        <f>IF(A3326&lt;&gt;"",VLOOKUP(D3326,Abfrage!$F$2:$G$21,2,FALSE),"")</f>
        <v/>
      </c>
      <c r="L3326" s="6" t="str">
        <f>IF(Belegerfassung!H3334&lt;&gt;"",Belegerfassung!H3334,"")</f>
        <v/>
      </c>
      <c r="M3326" t="str">
        <f>IFERROR(IF(Belegerfassung!E3334&lt;&gt;"",VLOOKUP(Belegerfassung!E3334,Abfrage!$L$2:$M$15,2,),""),"")</f>
        <v/>
      </c>
      <c r="N3326" t="str">
        <f t="shared" si="154"/>
        <v/>
      </c>
      <c r="O3326" t="str">
        <f t="shared" si="155"/>
        <v/>
      </c>
      <c r="P3326" t="str">
        <f>IF(Belegerfassung!G3334&lt;&gt;"",CONCATENATE(Belegerfassung!G3334,".pdf"),"")</f>
        <v/>
      </c>
    </row>
    <row r="3327" spans="1:16">
      <c r="A3327" t="str">
        <f>IF(Belegerfassung!C3335&lt;&gt;"",0,"")</f>
        <v/>
      </c>
      <c r="B3327" t="str">
        <f>IFERROR(VLOOKUP(Belegerfassung!I3335,Konten!A:D,2,FALSE),"")</f>
        <v/>
      </c>
      <c r="C3327" t="str">
        <f>IF(A3327&lt;&gt;"",TEXT(Belegerfassung!C3335,"TT.MM.JJJJ"),"")</f>
        <v/>
      </c>
      <c r="D3327" t="str">
        <f>IFERROR(VLOOKUP(Belegerfassung!A3335,Abfrage!$E$2:$F$20,2,FALSE),"")</f>
        <v/>
      </c>
      <c r="E3327" t="str">
        <f>IF(A3327&lt;&gt;"",Belegerfassung!B3335,"")</f>
        <v/>
      </c>
      <c r="F3327" t="str">
        <f>IF(Belegerfassung!L3335="","",IF(Belegerfassung!L3335&lt;&gt;"",IF(Belegerfassung!L3335&lt;&gt;"",IF(Belegerfassung!J3335&lt;&gt;0,VLOOKUP(Belegerfassung!L3335,Abfrage!$A$2:$C$19,2,),VLOOKUP(Belegerfassung!L3335,Abfrage!$A$2:$C$19,3,)),"")))</f>
        <v/>
      </c>
      <c r="G3327" t="str">
        <f t="shared" si="153"/>
        <v/>
      </c>
      <c r="H3327" s="31" t="str">
        <f>IF(A3327&lt;&gt;"",-Belegerfassung!J3335+Belegerfassung!K3335,"")</f>
        <v/>
      </c>
      <c r="I3327" s="49" t="str">
        <f>IFERROR(IF(H3327&lt;&gt;"",Belegerfassung!L3335*100,""),IF(OR(Belegerfassung!L3335="Leistung EU - Erlöse",Belegerfassung!L3335="Lieferungen EU-Erlöse",Belegerfassung!L3335="EUST",Belegerfassung!L3335="Bauleistungen 20%")=TRUE,"",MID(Belegerfassung!L3335,4,2)))</f>
        <v/>
      </c>
      <c r="J3327" s="6" t="str">
        <f>IF(A3327&lt;&gt;"",LEFT(Belegerfassung!D3335,40),"")</f>
        <v/>
      </c>
      <c r="K3327" t="str">
        <f>IF(A3327&lt;&gt;"",VLOOKUP(D3327,Abfrage!$F$2:$G$21,2,FALSE),"")</f>
        <v/>
      </c>
      <c r="L3327" s="6" t="str">
        <f>IF(Belegerfassung!H3335&lt;&gt;"",Belegerfassung!H3335,"")</f>
        <v/>
      </c>
      <c r="M3327" t="str">
        <f>IFERROR(IF(Belegerfassung!E3335&lt;&gt;"",VLOOKUP(Belegerfassung!E3335,Abfrage!$L$2:$M$15,2,),""),"")</f>
        <v/>
      </c>
      <c r="N3327" t="str">
        <f t="shared" si="154"/>
        <v/>
      </c>
      <c r="O3327" t="str">
        <f t="shared" si="155"/>
        <v/>
      </c>
      <c r="P3327" t="str">
        <f>IF(Belegerfassung!G3335&lt;&gt;"",CONCATENATE(Belegerfassung!G3335,".pdf"),"")</f>
        <v/>
      </c>
    </row>
    <row r="3328" spans="1:16">
      <c r="A3328" t="str">
        <f>IF(Belegerfassung!C3336&lt;&gt;"",0,"")</f>
        <v/>
      </c>
      <c r="B3328" t="str">
        <f>IFERROR(VLOOKUP(Belegerfassung!I3336,Konten!A:D,2,FALSE),"")</f>
        <v/>
      </c>
      <c r="C3328" t="str">
        <f>IF(A3328&lt;&gt;"",TEXT(Belegerfassung!C3336,"TT.MM.JJJJ"),"")</f>
        <v/>
      </c>
      <c r="D3328" t="str">
        <f>IFERROR(VLOOKUP(Belegerfassung!A3336,Abfrage!$E$2:$F$20,2,FALSE),"")</f>
        <v/>
      </c>
      <c r="E3328" t="str">
        <f>IF(A3328&lt;&gt;"",Belegerfassung!B3336,"")</f>
        <v/>
      </c>
      <c r="F3328" t="str">
        <f>IF(Belegerfassung!L3336="","",IF(Belegerfassung!L3336&lt;&gt;"",IF(Belegerfassung!L3336&lt;&gt;"",IF(Belegerfassung!J3336&lt;&gt;0,VLOOKUP(Belegerfassung!L3336,Abfrage!$A$2:$C$19,2,),VLOOKUP(Belegerfassung!L3336,Abfrage!$A$2:$C$19,3,)),"")))</f>
        <v/>
      </c>
      <c r="G3328" t="str">
        <f t="shared" si="153"/>
        <v/>
      </c>
      <c r="H3328" s="31" t="str">
        <f>IF(A3328&lt;&gt;"",-Belegerfassung!J3336+Belegerfassung!K3336,"")</f>
        <v/>
      </c>
      <c r="I3328" s="49" t="str">
        <f>IFERROR(IF(H3328&lt;&gt;"",Belegerfassung!L3336*100,""),IF(OR(Belegerfassung!L3336="Leistung EU - Erlöse",Belegerfassung!L3336="Lieferungen EU-Erlöse",Belegerfassung!L3336="EUST",Belegerfassung!L3336="Bauleistungen 20%")=TRUE,"",MID(Belegerfassung!L3336,4,2)))</f>
        <v/>
      </c>
      <c r="J3328" s="6" t="str">
        <f>IF(A3328&lt;&gt;"",LEFT(Belegerfassung!D3336,40),"")</f>
        <v/>
      </c>
      <c r="K3328" t="str">
        <f>IF(A3328&lt;&gt;"",VLOOKUP(D3328,Abfrage!$F$2:$G$21,2,FALSE),"")</f>
        <v/>
      </c>
      <c r="L3328" s="6" t="str">
        <f>IF(Belegerfassung!H3336&lt;&gt;"",Belegerfassung!H3336,"")</f>
        <v/>
      </c>
      <c r="M3328" t="str">
        <f>IFERROR(IF(Belegerfassung!E3336&lt;&gt;"",VLOOKUP(Belegerfassung!E3336,Abfrage!$L$2:$M$15,2,),""),"")</f>
        <v/>
      </c>
      <c r="N3328" t="str">
        <f t="shared" si="154"/>
        <v/>
      </c>
      <c r="O3328" t="str">
        <f t="shared" si="155"/>
        <v/>
      </c>
      <c r="P3328" t="str">
        <f>IF(Belegerfassung!G3336&lt;&gt;"",CONCATENATE(Belegerfassung!G3336,".pdf"),"")</f>
        <v/>
      </c>
    </row>
    <row r="3329" spans="1:16">
      <c r="A3329" t="str">
        <f>IF(Belegerfassung!C3337&lt;&gt;"",0,"")</f>
        <v/>
      </c>
      <c r="B3329" t="str">
        <f>IFERROR(VLOOKUP(Belegerfassung!I3337,Konten!A:D,2,FALSE),"")</f>
        <v/>
      </c>
      <c r="C3329" t="str">
        <f>IF(A3329&lt;&gt;"",TEXT(Belegerfassung!C3337,"TT.MM.JJJJ"),"")</f>
        <v/>
      </c>
      <c r="D3329" t="str">
        <f>IFERROR(VLOOKUP(Belegerfassung!A3337,Abfrage!$E$2:$F$20,2,FALSE),"")</f>
        <v/>
      </c>
      <c r="E3329" t="str">
        <f>IF(A3329&lt;&gt;"",Belegerfassung!B3337,"")</f>
        <v/>
      </c>
      <c r="F3329" t="str">
        <f>IF(Belegerfassung!L3337="","",IF(Belegerfassung!L3337&lt;&gt;"",IF(Belegerfassung!L3337&lt;&gt;"",IF(Belegerfassung!J3337&lt;&gt;0,VLOOKUP(Belegerfassung!L3337,Abfrage!$A$2:$C$19,2,),VLOOKUP(Belegerfassung!L3337,Abfrage!$A$2:$C$19,3,)),"")))</f>
        <v/>
      </c>
      <c r="G3329" t="str">
        <f t="shared" si="153"/>
        <v/>
      </c>
      <c r="H3329" s="31" t="str">
        <f>IF(A3329&lt;&gt;"",-Belegerfassung!J3337+Belegerfassung!K3337,"")</f>
        <v/>
      </c>
      <c r="I3329" s="49" t="str">
        <f>IFERROR(IF(H3329&lt;&gt;"",Belegerfassung!L3337*100,""),IF(OR(Belegerfassung!L3337="Leistung EU - Erlöse",Belegerfassung!L3337="Lieferungen EU-Erlöse",Belegerfassung!L3337="EUST",Belegerfassung!L3337="Bauleistungen 20%")=TRUE,"",MID(Belegerfassung!L3337,4,2)))</f>
        <v/>
      </c>
      <c r="J3329" s="6" t="str">
        <f>IF(A3329&lt;&gt;"",LEFT(Belegerfassung!D3337,40),"")</f>
        <v/>
      </c>
      <c r="K3329" t="str">
        <f>IF(A3329&lt;&gt;"",VLOOKUP(D3329,Abfrage!$F$2:$G$21,2,FALSE),"")</f>
        <v/>
      </c>
      <c r="L3329" s="6" t="str">
        <f>IF(Belegerfassung!H3337&lt;&gt;"",Belegerfassung!H3337,"")</f>
        <v/>
      </c>
      <c r="M3329" t="str">
        <f>IFERROR(IF(Belegerfassung!E3337&lt;&gt;"",VLOOKUP(Belegerfassung!E3337,Abfrage!$L$2:$M$15,2,),""),"")</f>
        <v/>
      </c>
      <c r="N3329" t="str">
        <f t="shared" si="154"/>
        <v/>
      </c>
      <c r="O3329" t="str">
        <f t="shared" si="155"/>
        <v/>
      </c>
      <c r="P3329" t="str">
        <f>IF(Belegerfassung!G3337&lt;&gt;"",CONCATENATE(Belegerfassung!G3337,".pdf"),"")</f>
        <v/>
      </c>
    </row>
    <row r="3330" spans="1:16">
      <c r="A3330" t="str">
        <f>IF(Belegerfassung!C3338&lt;&gt;"",0,"")</f>
        <v/>
      </c>
      <c r="B3330" t="str">
        <f>IFERROR(VLOOKUP(Belegerfassung!I3338,Konten!A:D,2,FALSE),"")</f>
        <v/>
      </c>
      <c r="C3330" t="str">
        <f>IF(A3330&lt;&gt;"",TEXT(Belegerfassung!C3338,"TT.MM.JJJJ"),"")</f>
        <v/>
      </c>
      <c r="D3330" t="str">
        <f>IFERROR(VLOOKUP(Belegerfassung!A3338,Abfrage!$E$2:$F$20,2,FALSE),"")</f>
        <v/>
      </c>
      <c r="E3330" t="str">
        <f>IF(A3330&lt;&gt;"",Belegerfassung!B3338,"")</f>
        <v/>
      </c>
      <c r="F3330" t="str">
        <f>IF(Belegerfassung!L3338="","",IF(Belegerfassung!L3338&lt;&gt;"",IF(Belegerfassung!L3338&lt;&gt;"",IF(Belegerfassung!J3338&lt;&gt;0,VLOOKUP(Belegerfassung!L3338,Abfrage!$A$2:$C$19,2,),VLOOKUP(Belegerfassung!L3338,Abfrage!$A$2:$C$19,3,)),"")))</f>
        <v/>
      </c>
      <c r="G3330" t="str">
        <f t="shared" si="153"/>
        <v/>
      </c>
      <c r="H3330" s="31" t="str">
        <f>IF(A3330&lt;&gt;"",-Belegerfassung!J3338+Belegerfassung!K3338,"")</f>
        <v/>
      </c>
      <c r="I3330" s="49" t="str">
        <f>IFERROR(IF(H3330&lt;&gt;"",Belegerfassung!L3338*100,""),IF(OR(Belegerfassung!L3338="Leistung EU - Erlöse",Belegerfassung!L3338="Lieferungen EU-Erlöse",Belegerfassung!L3338="EUST",Belegerfassung!L3338="Bauleistungen 20%")=TRUE,"",MID(Belegerfassung!L3338,4,2)))</f>
        <v/>
      </c>
      <c r="J3330" s="6" t="str">
        <f>IF(A3330&lt;&gt;"",LEFT(Belegerfassung!D3338,40),"")</f>
        <v/>
      </c>
      <c r="K3330" t="str">
        <f>IF(A3330&lt;&gt;"",VLOOKUP(D3330,Abfrage!$F$2:$G$21,2,FALSE),"")</f>
        <v/>
      </c>
      <c r="L3330" s="6" t="str">
        <f>IF(Belegerfassung!H3338&lt;&gt;"",Belegerfassung!H3338,"")</f>
        <v/>
      </c>
      <c r="M3330" t="str">
        <f>IFERROR(IF(Belegerfassung!E3338&lt;&gt;"",VLOOKUP(Belegerfassung!E3338,Abfrage!$L$2:$M$15,2,),""),"")</f>
        <v/>
      </c>
      <c r="N3330" t="str">
        <f t="shared" si="154"/>
        <v/>
      </c>
      <c r="O3330" t="str">
        <f t="shared" si="155"/>
        <v/>
      </c>
      <c r="P3330" t="str">
        <f>IF(Belegerfassung!G3338&lt;&gt;"",CONCATENATE(Belegerfassung!G3338,".pdf"),"")</f>
        <v/>
      </c>
    </row>
    <row r="3331" spans="1:16">
      <c r="A3331" t="str">
        <f>IF(Belegerfassung!C3339&lt;&gt;"",0,"")</f>
        <v/>
      </c>
      <c r="B3331" t="str">
        <f>IFERROR(VLOOKUP(Belegerfassung!I3339,Konten!A:D,2,FALSE),"")</f>
        <v/>
      </c>
      <c r="C3331" t="str">
        <f>IF(A3331&lt;&gt;"",TEXT(Belegerfassung!C3339,"TT.MM.JJJJ"),"")</f>
        <v/>
      </c>
      <c r="D3331" t="str">
        <f>IFERROR(VLOOKUP(Belegerfassung!A3339,Abfrage!$E$2:$F$20,2,FALSE),"")</f>
        <v/>
      </c>
      <c r="E3331" t="str">
        <f>IF(A3331&lt;&gt;"",Belegerfassung!B3339,"")</f>
        <v/>
      </c>
      <c r="F3331" t="str">
        <f>IF(Belegerfassung!L3339="","",IF(Belegerfassung!L3339&lt;&gt;"",IF(Belegerfassung!L3339&lt;&gt;"",IF(Belegerfassung!J3339&lt;&gt;0,VLOOKUP(Belegerfassung!L3339,Abfrage!$A$2:$C$19,2,),VLOOKUP(Belegerfassung!L3339,Abfrage!$A$2:$C$19,3,)),"")))</f>
        <v/>
      </c>
      <c r="G3331" t="str">
        <f t="shared" ref="G3331:G3394" si="156">IF(A3331&lt;&gt;"",1,"")</f>
        <v/>
      </c>
      <c r="H3331" s="31" t="str">
        <f>IF(A3331&lt;&gt;"",-Belegerfassung!J3339+Belegerfassung!K3339,"")</f>
        <v/>
      </c>
      <c r="I3331" s="49" t="str">
        <f>IFERROR(IF(H3331&lt;&gt;"",Belegerfassung!L3339*100,""),IF(OR(Belegerfassung!L3339="Leistung EU - Erlöse",Belegerfassung!L3339="Lieferungen EU-Erlöse",Belegerfassung!L3339="EUST",Belegerfassung!L3339="Bauleistungen 20%")=TRUE,"",MID(Belegerfassung!L3339,4,2)))</f>
        <v/>
      </c>
      <c r="J3331" s="6" t="str">
        <f>IF(A3331&lt;&gt;"",LEFT(Belegerfassung!D3339,40),"")</f>
        <v/>
      </c>
      <c r="K3331" t="str">
        <f>IF(A3331&lt;&gt;"",VLOOKUP(D3331,Abfrage!$F$2:$G$21,2,FALSE),"")</f>
        <v/>
      </c>
      <c r="L3331" s="6" t="str">
        <f>IF(Belegerfassung!H3339&lt;&gt;"",Belegerfassung!H3339,"")</f>
        <v/>
      </c>
      <c r="M3331" t="str">
        <f>IFERROR(IF(Belegerfassung!E3339&lt;&gt;"",VLOOKUP(Belegerfassung!E3339,Abfrage!$L$2:$M$15,2,),""),"")</f>
        <v/>
      </c>
      <c r="N3331" t="str">
        <f t="shared" ref="N3331:N3394" si="157">IF(A3331&lt;&gt;"","E","")</f>
        <v/>
      </c>
      <c r="O3331" t="str">
        <f t="shared" ref="O3331:O3394" si="158">IF(A3331&lt;&gt;"","A","")</f>
        <v/>
      </c>
      <c r="P3331" t="str">
        <f>IF(Belegerfassung!G3339&lt;&gt;"",CONCATENATE(Belegerfassung!G3339,".pdf"),"")</f>
        <v/>
      </c>
    </row>
    <row r="3332" spans="1:16">
      <c r="A3332" t="str">
        <f>IF(Belegerfassung!C3340&lt;&gt;"",0,"")</f>
        <v/>
      </c>
      <c r="B3332" t="str">
        <f>IFERROR(VLOOKUP(Belegerfassung!I3340,Konten!A:D,2,FALSE),"")</f>
        <v/>
      </c>
      <c r="C3332" t="str">
        <f>IF(A3332&lt;&gt;"",TEXT(Belegerfassung!C3340,"TT.MM.JJJJ"),"")</f>
        <v/>
      </c>
      <c r="D3332" t="str">
        <f>IFERROR(VLOOKUP(Belegerfassung!A3340,Abfrage!$E$2:$F$20,2,FALSE),"")</f>
        <v/>
      </c>
      <c r="E3332" t="str">
        <f>IF(A3332&lt;&gt;"",Belegerfassung!B3340,"")</f>
        <v/>
      </c>
      <c r="F3332" t="str">
        <f>IF(Belegerfassung!L3340="","",IF(Belegerfassung!L3340&lt;&gt;"",IF(Belegerfassung!L3340&lt;&gt;"",IF(Belegerfassung!J3340&lt;&gt;0,VLOOKUP(Belegerfassung!L3340,Abfrage!$A$2:$C$19,2,),VLOOKUP(Belegerfassung!L3340,Abfrage!$A$2:$C$19,3,)),"")))</f>
        <v/>
      </c>
      <c r="G3332" t="str">
        <f t="shared" si="156"/>
        <v/>
      </c>
      <c r="H3332" s="31" t="str">
        <f>IF(A3332&lt;&gt;"",-Belegerfassung!J3340+Belegerfassung!K3340,"")</f>
        <v/>
      </c>
      <c r="I3332" s="49" t="str">
        <f>IFERROR(IF(H3332&lt;&gt;"",Belegerfassung!L3340*100,""),IF(OR(Belegerfassung!L3340="Leistung EU - Erlöse",Belegerfassung!L3340="Lieferungen EU-Erlöse",Belegerfassung!L3340="EUST",Belegerfassung!L3340="Bauleistungen 20%")=TRUE,"",MID(Belegerfassung!L3340,4,2)))</f>
        <v/>
      </c>
      <c r="J3332" s="6" t="str">
        <f>IF(A3332&lt;&gt;"",LEFT(Belegerfassung!D3340,40),"")</f>
        <v/>
      </c>
      <c r="K3332" t="str">
        <f>IF(A3332&lt;&gt;"",VLOOKUP(D3332,Abfrage!$F$2:$G$21,2,FALSE),"")</f>
        <v/>
      </c>
      <c r="L3332" s="6" t="str">
        <f>IF(Belegerfassung!H3340&lt;&gt;"",Belegerfassung!H3340,"")</f>
        <v/>
      </c>
      <c r="M3332" t="str">
        <f>IFERROR(IF(Belegerfassung!E3340&lt;&gt;"",VLOOKUP(Belegerfassung!E3340,Abfrage!$L$2:$M$15,2,),""),"")</f>
        <v/>
      </c>
      <c r="N3332" t="str">
        <f t="shared" si="157"/>
        <v/>
      </c>
      <c r="O3332" t="str">
        <f t="shared" si="158"/>
        <v/>
      </c>
      <c r="P3332" t="str">
        <f>IF(Belegerfassung!G3340&lt;&gt;"",CONCATENATE(Belegerfassung!G3340,".pdf"),"")</f>
        <v/>
      </c>
    </row>
    <row r="3333" spans="1:16">
      <c r="A3333" t="str">
        <f>IF(Belegerfassung!C3341&lt;&gt;"",0,"")</f>
        <v/>
      </c>
      <c r="B3333" t="str">
        <f>IFERROR(VLOOKUP(Belegerfassung!I3341,Konten!A:D,2,FALSE),"")</f>
        <v/>
      </c>
      <c r="C3333" t="str">
        <f>IF(A3333&lt;&gt;"",TEXT(Belegerfassung!C3341,"TT.MM.JJJJ"),"")</f>
        <v/>
      </c>
      <c r="D3333" t="str">
        <f>IFERROR(VLOOKUP(Belegerfassung!A3341,Abfrage!$E$2:$F$20,2,FALSE),"")</f>
        <v/>
      </c>
      <c r="E3333" t="str">
        <f>IF(A3333&lt;&gt;"",Belegerfassung!B3341,"")</f>
        <v/>
      </c>
      <c r="F3333" t="str">
        <f>IF(Belegerfassung!L3341="","",IF(Belegerfassung!L3341&lt;&gt;"",IF(Belegerfassung!L3341&lt;&gt;"",IF(Belegerfassung!J3341&lt;&gt;0,VLOOKUP(Belegerfassung!L3341,Abfrage!$A$2:$C$19,2,),VLOOKUP(Belegerfassung!L3341,Abfrage!$A$2:$C$19,3,)),"")))</f>
        <v/>
      </c>
      <c r="G3333" t="str">
        <f t="shared" si="156"/>
        <v/>
      </c>
      <c r="H3333" s="31" t="str">
        <f>IF(A3333&lt;&gt;"",-Belegerfassung!J3341+Belegerfassung!K3341,"")</f>
        <v/>
      </c>
      <c r="I3333" s="49" t="str">
        <f>IFERROR(IF(H3333&lt;&gt;"",Belegerfassung!L3341*100,""),IF(OR(Belegerfassung!L3341="Leistung EU - Erlöse",Belegerfassung!L3341="Lieferungen EU-Erlöse",Belegerfassung!L3341="EUST",Belegerfassung!L3341="Bauleistungen 20%")=TRUE,"",MID(Belegerfassung!L3341,4,2)))</f>
        <v/>
      </c>
      <c r="J3333" s="6" t="str">
        <f>IF(A3333&lt;&gt;"",LEFT(Belegerfassung!D3341,40),"")</f>
        <v/>
      </c>
      <c r="K3333" t="str">
        <f>IF(A3333&lt;&gt;"",VLOOKUP(D3333,Abfrage!$F$2:$G$21,2,FALSE),"")</f>
        <v/>
      </c>
      <c r="L3333" s="6" t="str">
        <f>IF(Belegerfassung!H3341&lt;&gt;"",Belegerfassung!H3341,"")</f>
        <v/>
      </c>
      <c r="M3333" t="str">
        <f>IFERROR(IF(Belegerfassung!E3341&lt;&gt;"",VLOOKUP(Belegerfassung!E3341,Abfrage!$L$2:$M$15,2,),""),"")</f>
        <v/>
      </c>
      <c r="N3333" t="str">
        <f t="shared" si="157"/>
        <v/>
      </c>
      <c r="O3333" t="str">
        <f t="shared" si="158"/>
        <v/>
      </c>
      <c r="P3333" t="str">
        <f>IF(Belegerfassung!G3341&lt;&gt;"",CONCATENATE(Belegerfassung!G3341,".pdf"),"")</f>
        <v/>
      </c>
    </row>
    <row r="3334" spans="1:16">
      <c r="A3334" t="str">
        <f>IF(Belegerfassung!C3342&lt;&gt;"",0,"")</f>
        <v/>
      </c>
      <c r="B3334" t="str">
        <f>IFERROR(VLOOKUP(Belegerfassung!I3342,Konten!A:D,2,FALSE),"")</f>
        <v/>
      </c>
      <c r="C3334" t="str">
        <f>IF(A3334&lt;&gt;"",TEXT(Belegerfassung!C3342,"TT.MM.JJJJ"),"")</f>
        <v/>
      </c>
      <c r="D3334" t="str">
        <f>IFERROR(VLOOKUP(Belegerfassung!A3342,Abfrage!$E$2:$F$20,2,FALSE),"")</f>
        <v/>
      </c>
      <c r="E3334" t="str">
        <f>IF(A3334&lt;&gt;"",Belegerfassung!B3342,"")</f>
        <v/>
      </c>
      <c r="F3334" t="str">
        <f>IF(Belegerfassung!L3342="","",IF(Belegerfassung!L3342&lt;&gt;"",IF(Belegerfassung!L3342&lt;&gt;"",IF(Belegerfassung!J3342&lt;&gt;0,VLOOKUP(Belegerfassung!L3342,Abfrage!$A$2:$C$19,2,),VLOOKUP(Belegerfassung!L3342,Abfrage!$A$2:$C$19,3,)),"")))</f>
        <v/>
      </c>
      <c r="G3334" t="str">
        <f t="shared" si="156"/>
        <v/>
      </c>
      <c r="H3334" s="31" t="str">
        <f>IF(A3334&lt;&gt;"",-Belegerfassung!J3342+Belegerfassung!K3342,"")</f>
        <v/>
      </c>
      <c r="I3334" s="49" t="str">
        <f>IFERROR(IF(H3334&lt;&gt;"",Belegerfassung!L3342*100,""),IF(OR(Belegerfassung!L3342="Leistung EU - Erlöse",Belegerfassung!L3342="Lieferungen EU-Erlöse",Belegerfassung!L3342="EUST",Belegerfassung!L3342="Bauleistungen 20%")=TRUE,"",MID(Belegerfassung!L3342,4,2)))</f>
        <v/>
      </c>
      <c r="J3334" s="6" t="str">
        <f>IF(A3334&lt;&gt;"",LEFT(Belegerfassung!D3342,40),"")</f>
        <v/>
      </c>
      <c r="K3334" t="str">
        <f>IF(A3334&lt;&gt;"",VLOOKUP(D3334,Abfrage!$F$2:$G$21,2,FALSE),"")</f>
        <v/>
      </c>
      <c r="L3334" s="6" t="str">
        <f>IF(Belegerfassung!H3342&lt;&gt;"",Belegerfassung!H3342,"")</f>
        <v/>
      </c>
      <c r="M3334" t="str">
        <f>IFERROR(IF(Belegerfassung!E3342&lt;&gt;"",VLOOKUP(Belegerfassung!E3342,Abfrage!$L$2:$M$15,2,),""),"")</f>
        <v/>
      </c>
      <c r="N3334" t="str">
        <f t="shared" si="157"/>
        <v/>
      </c>
      <c r="O3334" t="str">
        <f t="shared" si="158"/>
        <v/>
      </c>
      <c r="P3334" t="str">
        <f>IF(Belegerfassung!G3342&lt;&gt;"",CONCATENATE(Belegerfassung!G3342,".pdf"),"")</f>
        <v/>
      </c>
    </row>
    <row r="3335" spans="1:16">
      <c r="A3335" t="str">
        <f>IF(Belegerfassung!C3343&lt;&gt;"",0,"")</f>
        <v/>
      </c>
      <c r="B3335" t="str">
        <f>IFERROR(VLOOKUP(Belegerfassung!I3343,Konten!A:D,2,FALSE),"")</f>
        <v/>
      </c>
      <c r="C3335" t="str">
        <f>IF(A3335&lt;&gt;"",TEXT(Belegerfassung!C3343,"TT.MM.JJJJ"),"")</f>
        <v/>
      </c>
      <c r="D3335" t="str">
        <f>IFERROR(VLOOKUP(Belegerfassung!A3343,Abfrage!$E$2:$F$20,2,FALSE),"")</f>
        <v/>
      </c>
      <c r="E3335" t="str">
        <f>IF(A3335&lt;&gt;"",Belegerfassung!B3343,"")</f>
        <v/>
      </c>
      <c r="F3335" t="str">
        <f>IF(Belegerfassung!L3343="","",IF(Belegerfassung!L3343&lt;&gt;"",IF(Belegerfassung!L3343&lt;&gt;"",IF(Belegerfassung!J3343&lt;&gt;0,VLOOKUP(Belegerfassung!L3343,Abfrage!$A$2:$C$19,2,),VLOOKUP(Belegerfassung!L3343,Abfrage!$A$2:$C$19,3,)),"")))</f>
        <v/>
      </c>
      <c r="G3335" t="str">
        <f t="shared" si="156"/>
        <v/>
      </c>
      <c r="H3335" s="31" t="str">
        <f>IF(A3335&lt;&gt;"",-Belegerfassung!J3343+Belegerfassung!K3343,"")</f>
        <v/>
      </c>
      <c r="I3335" s="49" t="str">
        <f>IFERROR(IF(H3335&lt;&gt;"",Belegerfassung!L3343*100,""),IF(OR(Belegerfassung!L3343="Leistung EU - Erlöse",Belegerfassung!L3343="Lieferungen EU-Erlöse",Belegerfassung!L3343="EUST",Belegerfassung!L3343="Bauleistungen 20%")=TRUE,"",MID(Belegerfassung!L3343,4,2)))</f>
        <v/>
      </c>
      <c r="J3335" s="6" t="str">
        <f>IF(A3335&lt;&gt;"",LEFT(Belegerfassung!D3343,40),"")</f>
        <v/>
      </c>
      <c r="K3335" t="str">
        <f>IF(A3335&lt;&gt;"",VLOOKUP(D3335,Abfrage!$F$2:$G$21,2,FALSE),"")</f>
        <v/>
      </c>
      <c r="L3335" s="6" t="str">
        <f>IF(Belegerfassung!H3343&lt;&gt;"",Belegerfassung!H3343,"")</f>
        <v/>
      </c>
      <c r="M3335" t="str">
        <f>IFERROR(IF(Belegerfassung!E3343&lt;&gt;"",VLOOKUP(Belegerfassung!E3343,Abfrage!$L$2:$M$15,2,),""),"")</f>
        <v/>
      </c>
      <c r="N3335" t="str">
        <f t="shared" si="157"/>
        <v/>
      </c>
      <c r="O3335" t="str">
        <f t="shared" si="158"/>
        <v/>
      </c>
      <c r="P3335" t="str">
        <f>IF(Belegerfassung!G3343&lt;&gt;"",CONCATENATE(Belegerfassung!G3343,".pdf"),"")</f>
        <v/>
      </c>
    </row>
    <row r="3336" spans="1:16">
      <c r="A3336" t="str">
        <f>IF(Belegerfassung!C3344&lt;&gt;"",0,"")</f>
        <v/>
      </c>
      <c r="B3336" t="str">
        <f>IFERROR(VLOOKUP(Belegerfassung!I3344,Konten!A:D,2,FALSE),"")</f>
        <v/>
      </c>
      <c r="C3336" t="str">
        <f>IF(A3336&lt;&gt;"",TEXT(Belegerfassung!C3344,"TT.MM.JJJJ"),"")</f>
        <v/>
      </c>
      <c r="D3336" t="str">
        <f>IFERROR(VLOOKUP(Belegerfassung!A3344,Abfrage!$E$2:$F$20,2,FALSE),"")</f>
        <v/>
      </c>
      <c r="E3336" t="str">
        <f>IF(A3336&lt;&gt;"",Belegerfassung!B3344,"")</f>
        <v/>
      </c>
      <c r="F3336" t="str">
        <f>IF(Belegerfassung!L3344="","",IF(Belegerfassung!L3344&lt;&gt;"",IF(Belegerfassung!L3344&lt;&gt;"",IF(Belegerfassung!J3344&lt;&gt;0,VLOOKUP(Belegerfassung!L3344,Abfrage!$A$2:$C$19,2,),VLOOKUP(Belegerfassung!L3344,Abfrage!$A$2:$C$19,3,)),"")))</f>
        <v/>
      </c>
      <c r="G3336" t="str">
        <f t="shared" si="156"/>
        <v/>
      </c>
      <c r="H3336" s="31" t="str">
        <f>IF(A3336&lt;&gt;"",-Belegerfassung!J3344+Belegerfassung!K3344,"")</f>
        <v/>
      </c>
      <c r="I3336" s="49" t="str">
        <f>IFERROR(IF(H3336&lt;&gt;"",Belegerfassung!L3344*100,""),IF(OR(Belegerfassung!L3344="Leistung EU - Erlöse",Belegerfassung!L3344="Lieferungen EU-Erlöse",Belegerfassung!L3344="EUST",Belegerfassung!L3344="Bauleistungen 20%")=TRUE,"",MID(Belegerfassung!L3344,4,2)))</f>
        <v/>
      </c>
      <c r="J3336" s="6" t="str">
        <f>IF(A3336&lt;&gt;"",LEFT(Belegerfassung!D3344,40),"")</f>
        <v/>
      </c>
      <c r="K3336" t="str">
        <f>IF(A3336&lt;&gt;"",VLOOKUP(D3336,Abfrage!$F$2:$G$21,2,FALSE),"")</f>
        <v/>
      </c>
      <c r="L3336" s="6" t="str">
        <f>IF(Belegerfassung!H3344&lt;&gt;"",Belegerfassung!H3344,"")</f>
        <v/>
      </c>
      <c r="M3336" t="str">
        <f>IFERROR(IF(Belegerfassung!E3344&lt;&gt;"",VLOOKUP(Belegerfassung!E3344,Abfrage!$L$2:$M$15,2,),""),"")</f>
        <v/>
      </c>
      <c r="N3336" t="str">
        <f t="shared" si="157"/>
        <v/>
      </c>
      <c r="O3336" t="str">
        <f t="shared" si="158"/>
        <v/>
      </c>
      <c r="P3336" t="str">
        <f>IF(Belegerfassung!G3344&lt;&gt;"",CONCATENATE(Belegerfassung!G3344,".pdf"),"")</f>
        <v/>
      </c>
    </row>
    <row r="3337" spans="1:16">
      <c r="A3337" t="str">
        <f>IF(Belegerfassung!C3345&lt;&gt;"",0,"")</f>
        <v/>
      </c>
      <c r="B3337" t="str">
        <f>IFERROR(VLOOKUP(Belegerfassung!I3345,Konten!A:D,2,FALSE),"")</f>
        <v/>
      </c>
      <c r="C3337" t="str">
        <f>IF(A3337&lt;&gt;"",TEXT(Belegerfassung!C3345,"TT.MM.JJJJ"),"")</f>
        <v/>
      </c>
      <c r="D3337" t="str">
        <f>IFERROR(VLOOKUP(Belegerfassung!A3345,Abfrage!$E$2:$F$20,2,FALSE),"")</f>
        <v/>
      </c>
      <c r="E3337" t="str">
        <f>IF(A3337&lt;&gt;"",Belegerfassung!B3345,"")</f>
        <v/>
      </c>
      <c r="F3337" t="str">
        <f>IF(Belegerfassung!L3345="","",IF(Belegerfassung!L3345&lt;&gt;"",IF(Belegerfassung!L3345&lt;&gt;"",IF(Belegerfassung!J3345&lt;&gt;0,VLOOKUP(Belegerfassung!L3345,Abfrage!$A$2:$C$19,2,),VLOOKUP(Belegerfassung!L3345,Abfrage!$A$2:$C$19,3,)),"")))</f>
        <v/>
      </c>
      <c r="G3337" t="str">
        <f t="shared" si="156"/>
        <v/>
      </c>
      <c r="H3337" s="31" t="str">
        <f>IF(A3337&lt;&gt;"",-Belegerfassung!J3345+Belegerfassung!K3345,"")</f>
        <v/>
      </c>
      <c r="I3337" s="49" t="str">
        <f>IFERROR(IF(H3337&lt;&gt;"",Belegerfassung!L3345*100,""),IF(OR(Belegerfassung!L3345="Leistung EU - Erlöse",Belegerfassung!L3345="Lieferungen EU-Erlöse",Belegerfassung!L3345="EUST",Belegerfassung!L3345="Bauleistungen 20%")=TRUE,"",MID(Belegerfassung!L3345,4,2)))</f>
        <v/>
      </c>
      <c r="J3337" s="6" t="str">
        <f>IF(A3337&lt;&gt;"",LEFT(Belegerfassung!D3345,40),"")</f>
        <v/>
      </c>
      <c r="K3337" t="str">
        <f>IF(A3337&lt;&gt;"",VLOOKUP(D3337,Abfrage!$F$2:$G$21,2,FALSE),"")</f>
        <v/>
      </c>
      <c r="L3337" s="6" t="str">
        <f>IF(Belegerfassung!H3345&lt;&gt;"",Belegerfassung!H3345,"")</f>
        <v/>
      </c>
      <c r="M3337" t="str">
        <f>IFERROR(IF(Belegerfassung!E3345&lt;&gt;"",VLOOKUP(Belegerfassung!E3345,Abfrage!$L$2:$M$15,2,),""),"")</f>
        <v/>
      </c>
      <c r="N3337" t="str">
        <f t="shared" si="157"/>
        <v/>
      </c>
      <c r="O3337" t="str">
        <f t="shared" si="158"/>
        <v/>
      </c>
      <c r="P3337" t="str">
        <f>IF(Belegerfassung!G3345&lt;&gt;"",CONCATENATE(Belegerfassung!G3345,".pdf"),"")</f>
        <v/>
      </c>
    </row>
    <row r="3338" spans="1:16">
      <c r="A3338" t="str">
        <f>IF(Belegerfassung!C3346&lt;&gt;"",0,"")</f>
        <v/>
      </c>
      <c r="B3338" t="str">
        <f>IFERROR(VLOOKUP(Belegerfassung!I3346,Konten!A:D,2,FALSE),"")</f>
        <v/>
      </c>
      <c r="C3338" t="str">
        <f>IF(A3338&lt;&gt;"",TEXT(Belegerfassung!C3346,"TT.MM.JJJJ"),"")</f>
        <v/>
      </c>
      <c r="D3338" t="str">
        <f>IFERROR(VLOOKUP(Belegerfassung!A3346,Abfrage!$E$2:$F$20,2,FALSE),"")</f>
        <v/>
      </c>
      <c r="E3338" t="str">
        <f>IF(A3338&lt;&gt;"",Belegerfassung!B3346,"")</f>
        <v/>
      </c>
      <c r="F3338" t="str">
        <f>IF(Belegerfassung!L3346="","",IF(Belegerfassung!L3346&lt;&gt;"",IF(Belegerfassung!L3346&lt;&gt;"",IF(Belegerfassung!J3346&lt;&gt;0,VLOOKUP(Belegerfassung!L3346,Abfrage!$A$2:$C$19,2,),VLOOKUP(Belegerfassung!L3346,Abfrage!$A$2:$C$19,3,)),"")))</f>
        <v/>
      </c>
      <c r="G3338" t="str">
        <f t="shared" si="156"/>
        <v/>
      </c>
      <c r="H3338" s="31" t="str">
        <f>IF(A3338&lt;&gt;"",-Belegerfassung!J3346+Belegerfassung!K3346,"")</f>
        <v/>
      </c>
      <c r="I3338" s="49" t="str">
        <f>IFERROR(IF(H3338&lt;&gt;"",Belegerfassung!L3346*100,""),IF(OR(Belegerfassung!L3346="Leistung EU - Erlöse",Belegerfassung!L3346="Lieferungen EU-Erlöse",Belegerfassung!L3346="EUST",Belegerfassung!L3346="Bauleistungen 20%")=TRUE,"",MID(Belegerfassung!L3346,4,2)))</f>
        <v/>
      </c>
      <c r="J3338" s="6" t="str">
        <f>IF(A3338&lt;&gt;"",LEFT(Belegerfassung!D3346,40),"")</f>
        <v/>
      </c>
      <c r="K3338" t="str">
        <f>IF(A3338&lt;&gt;"",VLOOKUP(D3338,Abfrage!$F$2:$G$21,2,FALSE),"")</f>
        <v/>
      </c>
      <c r="L3338" s="6" t="str">
        <f>IF(Belegerfassung!H3346&lt;&gt;"",Belegerfassung!H3346,"")</f>
        <v/>
      </c>
      <c r="M3338" t="str">
        <f>IFERROR(IF(Belegerfassung!E3346&lt;&gt;"",VLOOKUP(Belegerfassung!E3346,Abfrage!$L$2:$M$15,2,),""),"")</f>
        <v/>
      </c>
      <c r="N3338" t="str">
        <f t="shared" si="157"/>
        <v/>
      </c>
      <c r="O3338" t="str">
        <f t="shared" si="158"/>
        <v/>
      </c>
      <c r="P3338" t="str">
        <f>IF(Belegerfassung!G3346&lt;&gt;"",CONCATENATE(Belegerfassung!G3346,".pdf"),"")</f>
        <v/>
      </c>
    </row>
    <row r="3339" spans="1:16">
      <c r="A3339" t="str">
        <f>IF(Belegerfassung!C3347&lt;&gt;"",0,"")</f>
        <v/>
      </c>
      <c r="B3339" t="str">
        <f>IFERROR(VLOOKUP(Belegerfassung!I3347,Konten!A:D,2,FALSE),"")</f>
        <v/>
      </c>
      <c r="C3339" t="str">
        <f>IF(A3339&lt;&gt;"",TEXT(Belegerfassung!C3347,"TT.MM.JJJJ"),"")</f>
        <v/>
      </c>
      <c r="D3339" t="str">
        <f>IFERROR(VLOOKUP(Belegerfassung!A3347,Abfrage!$E$2:$F$20,2,FALSE),"")</f>
        <v/>
      </c>
      <c r="E3339" t="str">
        <f>IF(A3339&lt;&gt;"",Belegerfassung!B3347,"")</f>
        <v/>
      </c>
      <c r="F3339" t="str">
        <f>IF(Belegerfassung!L3347="","",IF(Belegerfassung!L3347&lt;&gt;"",IF(Belegerfassung!L3347&lt;&gt;"",IF(Belegerfassung!J3347&lt;&gt;0,VLOOKUP(Belegerfassung!L3347,Abfrage!$A$2:$C$19,2,),VLOOKUP(Belegerfassung!L3347,Abfrage!$A$2:$C$19,3,)),"")))</f>
        <v/>
      </c>
      <c r="G3339" t="str">
        <f t="shared" si="156"/>
        <v/>
      </c>
      <c r="H3339" s="31" t="str">
        <f>IF(A3339&lt;&gt;"",-Belegerfassung!J3347+Belegerfassung!K3347,"")</f>
        <v/>
      </c>
      <c r="I3339" s="49" t="str">
        <f>IFERROR(IF(H3339&lt;&gt;"",Belegerfassung!L3347*100,""),IF(OR(Belegerfassung!L3347="Leistung EU - Erlöse",Belegerfassung!L3347="Lieferungen EU-Erlöse",Belegerfassung!L3347="EUST",Belegerfassung!L3347="Bauleistungen 20%")=TRUE,"",MID(Belegerfassung!L3347,4,2)))</f>
        <v/>
      </c>
      <c r="J3339" s="6" t="str">
        <f>IF(A3339&lt;&gt;"",LEFT(Belegerfassung!D3347,40),"")</f>
        <v/>
      </c>
      <c r="K3339" t="str">
        <f>IF(A3339&lt;&gt;"",VLOOKUP(D3339,Abfrage!$F$2:$G$21,2,FALSE),"")</f>
        <v/>
      </c>
      <c r="L3339" s="6" t="str">
        <f>IF(Belegerfassung!H3347&lt;&gt;"",Belegerfassung!H3347,"")</f>
        <v/>
      </c>
      <c r="M3339" t="str">
        <f>IFERROR(IF(Belegerfassung!E3347&lt;&gt;"",VLOOKUP(Belegerfassung!E3347,Abfrage!$L$2:$M$15,2,),""),"")</f>
        <v/>
      </c>
      <c r="N3339" t="str">
        <f t="shared" si="157"/>
        <v/>
      </c>
      <c r="O3339" t="str">
        <f t="shared" si="158"/>
        <v/>
      </c>
      <c r="P3339" t="str">
        <f>IF(Belegerfassung!G3347&lt;&gt;"",CONCATENATE(Belegerfassung!G3347,".pdf"),"")</f>
        <v/>
      </c>
    </row>
    <row r="3340" spans="1:16">
      <c r="A3340" t="str">
        <f>IF(Belegerfassung!C3348&lt;&gt;"",0,"")</f>
        <v/>
      </c>
      <c r="B3340" t="str">
        <f>IFERROR(VLOOKUP(Belegerfassung!I3348,Konten!A:D,2,FALSE),"")</f>
        <v/>
      </c>
      <c r="C3340" t="str">
        <f>IF(A3340&lt;&gt;"",TEXT(Belegerfassung!C3348,"TT.MM.JJJJ"),"")</f>
        <v/>
      </c>
      <c r="D3340" t="str">
        <f>IFERROR(VLOOKUP(Belegerfassung!A3348,Abfrage!$E$2:$F$20,2,FALSE),"")</f>
        <v/>
      </c>
      <c r="E3340" t="str">
        <f>IF(A3340&lt;&gt;"",Belegerfassung!B3348,"")</f>
        <v/>
      </c>
      <c r="F3340" t="str">
        <f>IF(Belegerfassung!L3348="","",IF(Belegerfassung!L3348&lt;&gt;"",IF(Belegerfassung!L3348&lt;&gt;"",IF(Belegerfassung!J3348&lt;&gt;0,VLOOKUP(Belegerfassung!L3348,Abfrage!$A$2:$C$19,2,),VLOOKUP(Belegerfassung!L3348,Abfrage!$A$2:$C$19,3,)),"")))</f>
        <v/>
      </c>
      <c r="G3340" t="str">
        <f t="shared" si="156"/>
        <v/>
      </c>
      <c r="H3340" s="31" t="str">
        <f>IF(A3340&lt;&gt;"",-Belegerfassung!J3348+Belegerfassung!K3348,"")</f>
        <v/>
      </c>
      <c r="I3340" s="49" t="str">
        <f>IFERROR(IF(H3340&lt;&gt;"",Belegerfassung!L3348*100,""),IF(OR(Belegerfassung!L3348="Leistung EU - Erlöse",Belegerfassung!L3348="Lieferungen EU-Erlöse",Belegerfassung!L3348="EUST",Belegerfassung!L3348="Bauleistungen 20%")=TRUE,"",MID(Belegerfassung!L3348,4,2)))</f>
        <v/>
      </c>
      <c r="J3340" s="6" t="str">
        <f>IF(A3340&lt;&gt;"",LEFT(Belegerfassung!D3348,40),"")</f>
        <v/>
      </c>
      <c r="K3340" t="str">
        <f>IF(A3340&lt;&gt;"",VLOOKUP(D3340,Abfrage!$F$2:$G$21,2,FALSE),"")</f>
        <v/>
      </c>
      <c r="L3340" s="6" t="str">
        <f>IF(Belegerfassung!H3348&lt;&gt;"",Belegerfassung!H3348,"")</f>
        <v/>
      </c>
      <c r="M3340" t="str">
        <f>IFERROR(IF(Belegerfassung!E3348&lt;&gt;"",VLOOKUP(Belegerfassung!E3348,Abfrage!$L$2:$M$15,2,),""),"")</f>
        <v/>
      </c>
      <c r="N3340" t="str">
        <f t="shared" si="157"/>
        <v/>
      </c>
      <c r="O3340" t="str">
        <f t="shared" si="158"/>
        <v/>
      </c>
      <c r="P3340" t="str">
        <f>IF(Belegerfassung!G3348&lt;&gt;"",CONCATENATE(Belegerfassung!G3348,".pdf"),"")</f>
        <v/>
      </c>
    </row>
    <row r="3341" spans="1:16">
      <c r="A3341" t="str">
        <f>IF(Belegerfassung!C3349&lt;&gt;"",0,"")</f>
        <v/>
      </c>
      <c r="B3341" t="str">
        <f>IFERROR(VLOOKUP(Belegerfassung!I3349,Konten!A:D,2,FALSE),"")</f>
        <v/>
      </c>
      <c r="C3341" t="str">
        <f>IF(A3341&lt;&gt;"",TEXT(Belegerfassung!C3349,"TT.MM.JJJJ"),"")</f>
        <v/>
      </c>
      <c r="D3341" t="str">
        <f>IFERROR(VLOOKUP(Belegerfassung!A3349,Abfrage!$E$2:$F$20,2,FALSE),"")</f>
        <v/>
      </c>
      <c r="E3341" t="str">
        <f>IF(A3341&lt;&gt;"",Belegerfassung!B3349,"")</f>
        <v/>
      </c>
      <c r="F3341" t="str">
        <f>IF(Belegerfassung!L3349="","",IF(Belegerfassung!L3349&lt;&gt;"",IF(Belegerfassung!L3349&lt;&gt;"",IF(Belegerfassung!J3349&lt;&gt;0,VLOOKUP(Belegerfassung!L3349,Abfrage!$A$2:$C$19,2,),VLOOKUP(Belegerfassung!L3349,Abfrage!$A$2:$C$19,3,)),"")))</f>
        <v/>
      </c>
      <c r="G3341" t="str">
        <f t="shared" si="156"/>
        <v/>
      </c>
      <c r="H3341" s="31" t="str">
        <f>IF(A3341&lt;&gt;"",-Belegerfassung!J3349+Belegerfassung!K3349,"")</f>
        <v/>
      </c>
      <c r="I3341" s="49" t="str">
        <f>IFERROR(IF(H3341&lt;&gt;"",Belegerfassung!L3349*100,""),IF(OR(Belegerfassung!L3349="Leistung EU - Erlöse",Belegerfassung!L3349="Lieferungen EU-Erlöse",Belegerfassung!L3349="EUST",Belegerfassung!L3349="Bauleistungen 20%")=TRUE,"",MID(Belegerfassung!L3349,4,2)))</f>
        <v/>
      </c>
      <c r="J3341" s="6" t="str">
        <f>IF(A3341&lt;&gt;"",LEFT(Belegerfassung!D3349,40),"")</f>
        <v/>
      </c>
      <c r="K3341" t="str">
        <f>IF(A3341&lt;&gt;"",VLOOKUP(D3341,Abfrage!$F$2:$G$21,2,FALSE),"")</f>
        <v/>
      </c>
      <c r="L3341" s="6" t="str">
        <f>IF(Belegerfassung!H3349&lt;&gt;"",Belegerfassung!H3349,"")</f>
        <v/>
      </c>
      <c r="M3341" t="str">
        <f>IFERROR(IF(Belegerfassung!E3349&lt;&gt;"",VLOOKUP(Belegerfassung!E3349,Abfrage!$L$2:$M$15,2,),""),"")</f>
        <v/>
      </c>
      <c r="N3341" t="str">
        <f t="shared" si="157"/>
        <v/>
      </c>
      <c r="O3341" t="str">
        <f t="shared" si="158"/>
        <v/>
      </c>
      <c r="P3341" t="str">
        <f>IF(Belegerfassung!G3349&lt;&gt;"",CONCATENATE(Belegerfassung!G3349,".pdf"),"")</f>
        <v/>
      </c>
    </row>
    <row r="3342" spans="1:16">
      <c r="A3342" t="str">
        <f>IF(Belegerfassung!C3350&lt;&gt;"",0,"")</f>
        <v/>
      </c>
      <c r="B3342" t="str">
        <f>IFERROR(VLOOKUP(Belegerfassung!I3350,Konten!A:D,2,FALSE),"")</f>
        <v/>
      </c>
      <c r="C3342" t="str">
        <f>IF(A3342&lt;&gt;"",TEXT(Belegerfassung!C3350,"TT.MM.JJJJ"),"")</f>
        <v/>
      </c>
      <c r="D3342" t="str">
        <f>IFERROR(VLOOKUP(Belegerfassung!A3350,Abfrage!$E$2:$F$20,2,FALSE),"")</f>
        <v/>
      </c>
      <c r="E3342" t="str">
        <f>IF(A3342&lt;&gt;"",Belegerfassung!B3350,"")</f>
        <v/>
      </c>
      <c r="F3342" t="str">
        <f>IF(Belegerfassung!L3350="","",IF(Belegerfassung!L3350&lt;&gt;"",IF(Belegerfassung!L3350&lt;&gt;"",IF(Belegerfassung!J3350&lt;&gt;0,VLOOKUP(Belegerfassung!L3350,Abfrage!$A$2:$C$19,2,),VLOOKUP(Belegerfassung!L3350,Abfrage!$A$2:$C$19,3,)),"")))</f>
        <v/>
      </c>
      <c r="G3342" t="str">
        <f t="shared" si="156"/>
        <v/>
      </c>
      <c r="H3342" s="31" t="str">
        <f>IF(A3342&lt;&gt;"",-Belegerfassung!J3350+Belegerfassung!K3350,"")</f>
        <v/>
      </c>
      <c r="I3342" s="49" t="str">
        <f>IFERROR(IF(H3342&lt;&gt;"",Belegerfassung!L3350*100,""),IF(OR(Belegerfassung!L3350="Leistung EU - Erlöse",Belegerfassung!L3350="Lieferungen EU-Erlöse",Belegerfassung!L3350="EUST",Belegerfassung!L3350="Bauleistungen 20%")=TRUE,"",MID(Belegerfassung!L3350,4,2)))</f>
        <v/>
      </c>
      <c r="J3342" s="6" t="str">
        <f>IF(A3342&lt;&gt;"",LEFT(Belegerfassung!D3350,40),"")</f>
        <v/>
      </c>
      <c r="K3342" t="str">
        <f>IF(A3342&lt;&gt;"",VLOOKUP(D3342,Abfrage!$F$2:$G$21,2,FALSE),"")</f>
        <v/>
      </c>
      <c r="L3342" s="6" t="str">
        <f>IF(Belegerfassung!H3350&lt;&gt;"",Belegerfassung!H3350,"")</f>
        <v/>
      </c>
      <c r="M3342" t="str">
        <f>IFERROR(IF(Belegerfassung!E3350&lt;&gt;"",VLOOKUP(Belegerfassung!E3350,Abfrage!$L$2:$M$15,2,),""),"")</f>
        <v/>
      </c>
      <c r="N3342" t="str">
        <f t="shared" si="157"/>
        <v/>
      </c>
      <c r="O3342" t="str">
        <f t="shared" si="158"/>
        <v/>
      </c>
      <c r="P3342" t="str">
        <f>IF(Belegerfassung!G3350&lt;&gt;"",CONCATENATE(Belegerfassung!G3350,".pdf"),"")</f>
        <v/>
      </c>
    </row>
    <row r="3343" spans="1:16">
      <c r="A3343" t="str">
        <f>IF(Belegerfassung!C3351&lt;&gt;"",0,"")</f>
        <v/>
      </c>
      <c r="B3343" t="str">
        <f>IFERROR(VLOOKUP(Belegerfassung!I3351,Konten!A:D,2,FALSE),"")</f>
        <v/>
      </c>
      <c r="C3343" t="str">
        <f>IF(A3343&lt;&gt;"",TEXT(Belegerfassung!C3351,"TT.MM.JJJJ"),"")</f>
        <v/>
      </c>
      <c r="D3343" t="str">
        <f>IFERROR(VLOOKUP(Belegerfassung!A3351,Abfrage!$E$2:$F$20,2,FALSE),"")</f>
        <v/>
      </c>
      <c r="E3343" t="str">
        <f>IF(A3343&lt;&gt;"",Belegerfassung!B3351,"")</f>
        <v/>
      </c>
      <c r="F3343" t="str">
        <f>IF(Belegerfassung!L3351="","",IF(Belegerfassung!L3351&lt;&gt;"",IF(Belegerfassung!L3351&lt;&gt;"",IF(Belegerfassung!J3351&lt;&gt;0,VLOOKUP(Belegerfassung!L3351,Abfrage!$A$2:$C$19,2,),VLOOKUP(Belegerfassung!L3351,Abfrage!$A$2:$C$19,3,)),"")))</f>
        <v/>
      </c>
      <c r="G3343" t="str">
        <f t="shared" si="156"/>
        <v/>
      </c>
      <c r="H3343" s="31" t="str">
        <f>IF(A3343&lt;&gt;"",-Belegerfassung!J3351+Belegerfassung!K3351,"")</f>
        <v/>
      </c>
      <c r="I3343" s="49" t="str">
        <f>IFERROR(IF(H3343&lt;&gt;"",Belegerfassung!L3351*100,""),IF(OR(Belegerfassung!L3351="Leistung EU - Erlöse",Belegerfassung!L3351="Lieferungen EU-Erlöse",Belegerfassung!L3351="EUST",Belegerfassung!L3351="Bauleistungen 20%")=TRUE,"",MID(Belegerfassung!L3351,4,2)))</f>
        <v/>
      </c>
      <c r="J3343" s="6" t="str">
        <f>IF(A3343&lt;&gt;"",LEFT(Belegerfassung!D3351,40),"")</f>
        <v/>
      </c>
      <c r="K3343" t="str">
        <f>IF(A3343&lt;&gt;"",VLOOKUP(D3343,Abfrage!$F$2:$G$21,2,FALSE),"")</f>
        <v/>
      </c>
      <c r="L3343" s="6" t="str">
        <f>IF(Belegerfassung!H3351&lt;&gt;"",Belegerfassung!H3351,"")</f>
        <v/>
      </c>
      <c r="M3343" t="str">
        <f>IFERROR(IF(Belegerfassung!E3351&lt;&gt;"",VLOOKUP(Belegerfassung!E3351,Abfrage!$L$2:$M$15,2,),""),"")</f>
        <v/>
      </c>
      <c r="N3343" t="str">
        <f t="shared" si="157"/>
        <v/>
      </c>
      <c r="O3343" t="str">
        <f t="shared" si="158"/>
        <v/>
      </c>
      <c r="P3343" t="str">
        <f>IF(Belegerfassung!G3351&lt;&gt;"",CONCATENATE(Belegerfassung!G3351,".pdf"),"")</f>
        <v/>
      </c>
    </row>
    <row r="3344" spans="1:16">
      <c r="A3344" t="str">
        <f>IF(Belegerfassung!C3352&lt;&gt;"",0,"")</f>
        <v/>
      </c>
      <c r="B3344" t="str">
        <f>IFERROR(VLOOKUP(Belegerfassung!I3352,Konten!A:D,2,FALSE),"")</f>
        <v/>
      </c>
      <c r="C3344" t="str">
        <f>IF(A3344&lt;&gt;"",TEXT(Belegerfassung!C3352,"TT.MM.JJJJ"),"")</f>
        <v/>
      </c>
      <c r="D3344" t="str">
        <f>IFERROR(VLOOKUP(Belegerfassung!A3352,Abfrage!$E$2:$F$20,2,FALSE),"")</f>
        <v/>
      </c>
      <c r="E3344" t="str">
        <f>IF(A3344&lt;&gt;"",Belegerfassung!B3352,"")</f>
        <v/>
      </c>
      <c r="F3344" t="str">
        <f>IF(Belegerfassung!L3352="","",IF(Belegerfassung!L3352&lt;&gt;"",IF(Belegerfassung!L3352&lt;&gt;"",IF(Belegerfassung!J3352&lt;&gt;0,VLOOKUP(Belegerfassung!L3352,Abfrage!$A$2:$C$19,2,),VLOOKUP(Belegerfassung!L3352,Abfrage!$A$2:$C$19,3,)),"")))</f>
        <v/>
      </c>
      <c r="G3344" t="str">
        <f t="shared" si="156"/>
        <v/>
      </c>
      <c r="H3344" s="31" t="str">
        <f>IF(A3344&lt;&gt;"",-Belegerfassung!J3352+Belegerfassung!K3352,"")</f>
        <v/>
      </c>
      <c r="I3344" s="49" t="str">
        <f>IFERROR(IF(H3344&lt;&gt;"",Belegerfassung!L3352*100,""),IF(OR(Belegerfassung!L3352="Leistung EU - Erlöse",Belegerfassung!L3352="Lieferungen EU-Erlöse",Belegerfassung!L3352="EUST",Belegerfassung!L3352="Bauleistungen 20%")=TRUE,"",MID(Belegerfassung!L3352,4,2)))</f>
        <v/>
      </c>
      <c r="J3344" s="6" t="str">
        <f>IF(A3344&lt;&gt;"",LEFT(Belegerfassung!D3352,40),"")</f>
        <v/>
      </c>
      <c r="K3344" t="str">
        <f>IF(A3344&lt;&gt;"",VLOOKUP(D3344,Abfrage!$F$2:$G$21,2,FALSE),"")</f>
        <v/>
      </c>
      <c r="L3344" s="6" t="str">
        <f>IF(Belegerfassung!H3352&lt;&gt;"",Belegerfassung!H3352,"")</f>
        <v/>
      </c>
      <c r="M3344" t="str">
        <f>IFERROR(IF(Belegerfassung!E3352&lt;&gt;"",VLOOKUP(Belegerfassung!E3352,Abfrage!$L$2:$M$15,2,),""),"")</f>
        <v/>
      </c>
      <c r="N3344" t="str">
        <f t="shared" si="157"/>
        <v/>
      </c>
      <c r="O3344" t="str">
        <f t="shared" si="158"/>
        <v/>
      </c>
      <c r="P3344" t="str">
        <f>IF(Belegerfassung!G3352&lt;&gt;"",CONCATENATE(Belegerfassung!G3352,".pdf"),"")</f>
        <v/>
      </c>
    </row>
    <row r="3345" spans="1:16">
      <c r="A3345" t="str">
        <f>IF(Belegerfassung!C3353&lt;&gt;"",0,"")</f>
        <v/>
      </c>
      <c r="B3345" t="str">
        <f>IFERROR(VLOOKUP(Belegerfassung!I3353,Konten!A:D,2,FALSE),"")</f>
        <v/>
      </c>
      <c r="C3345" t="str">
        <f>IF(A3345&lt;&gt;"",TEXT(Belegerfassung!C3353,"TT.MM.JJJJ"),"")</f>
        <v/>
      </c>
      <c r="D3345" t="str">
        <f>IFERROR(VLOOKUP(Belegerfassung!A3353,Abfrage!$E$2:$F$20,2,FALSE),"")</f>
        <v/>
      </c>
      <c r="E3345" t="str">
        <f>IF(A3345&lt;&gt;"",Belegerfassung!B3353,"")</f>
        <v/>
      </c>
      <c r="F3345" t="str">
        <f>IF(Belegerfassung!L3353="","",IF(Belegerfassung!L3353&lt;&gt;"",IF(Belegerfassung!L3353&lt;&gt;"",IF(Belegerfassung!J3353&lt;&gt;0,VLOOKUP(Belegerfassung!L3353,Abfrage!$A$2:$C$19,2,),VLOOKUP(Belegerfassung!L3353,Abfrage!$A$2:$C$19,3,)),"")))</f>
        <v/>
      </c>
      <c r="G3345" t="str">
        <f t="shared" si="156"/>
        <v/>
      </c>
      <c r="H3345" s="31" t="str">
        <f>IF(A3345&lt;&gt;"",-Belegerfassung!J3353+Belegerfassung!K3353,"")</f>
        <v/>
      </c>
      <c r="I3345" s="49" t="str">
        <f>IFERROR(IF(H3345&lt;&gt;"",Belegerfassung!L3353*100,""),IF(OR(Belegerfassung!L3353="Leistung EU - Erlöse",Belegerfassung!L3353="Lieferungen EU-Erlöse",Belegerfassung!L3353="EUST",Belegerfassung!L3353="Bauleistungen 20%")=TRUE,"",MID(Belegerfassung!L3353,4,2)))</f>
        <v/>
      </c>
      <c r="J3345" s="6" t="str">
        <f>IF(A3345&lt;&gt;"",LEFT(Belegerfassung!D3353,40),"")</f>
        <v/>
      </c>
      <c r="K3345" t="str">
        <f>IF(A3345&lt;&gt;"",VLOOKUP(D3345,Abfrage!$F$2:$G$21,2,FALSE),"")</f>
        <v/>
      </c>
      <c r="L3345" s="6" t="str">
        <f>IF(Belegerfassung!H3353&lt;&gt;"",Belegerfassung!H3353,"")</f>
        <v/>
      </c>
      <c r="M3345" t="str">
        <f>IFERROR(IF(Belegerfassung!E3353&lt;&gt;"",VLOOKUP(Belegerfassung!E3353,Abfrage!$L$2:$M$15,2,),""),"")</f>
        <v/>
      </c>
      <c r="N3345" t="str">
        <f t="shared" si="157"/>
        <v/>
      </c>
      <c r="O3345" t="str">
        <f t="shared" si="158"/>
        <v/>
      </c>
      <c r="P3345" t="str">
        <f>IF(Belegerfassung!G3353&lt;&gt;"",CONCATENATE(Belegerfassung!G3353,".pdf"),"")</f>
        <v/>
      </c>
    </row>
    <row r="3346" spans="1:16">
      <c r="A3346" t="str">
        <f>IF(Belegerfassung!C3354&lt;&gt;"",0,"")</f>
        <v/>
      </c>
      <c r="B3346" t="str">
        <f>IFERROR(VLOOKUP(Belegerfassung!I3354,Konten!A:D,2,FALSE),"")</f>
        <v/>
      </c>
      <c r="C3346" t="str">
        <f>IF(A3346&lt;&gt;"",TEXT(Belegerfassung!C3354,"TT.MM.JJJJ"),"")</f>
        <v/>
      </c>
      <c r="D3346" t="str">
        <f>IFERROR(VLOOKUP(Belegerfassung!A3354,Abfrage!$E$2:$F$20,2,FALSE),"")</f>
        <v/>
      </c>
      <c r="E3346" t="str">
        <f>IF(A3346&lt;&gt;"",Belegerfassung!B3354,"")</f>
        <v/>
      </c>
      <c r="F3346" t="str">
        <f>IF(Belegerfassung!L3354="","",IF(Belegerfassung!L3354&lt;&gt;"",IF(Belegerfassung!L3354&lt;&gt;"",IF(Belegerfassung!J3354&lt;&gt;0,VLOOKUP(Belegerfassung!L3354,Abfrage!$A$2:$C$19,2,),VLOOKUP(Belegerfassung!L3354,Abfrage!$A$2:$C$19,3,)),"")))</f>
        <v/>
      </c>
      <c r="G3346" t="str">
        <f t="shared" si="156"/>
        <v/>
      </c>
      <c r="H3346" s="31" t="str">
        <f>IF(A3346&lt;&gt;"",-Belegerfassung!J3354+Belegerfassung!K3354,"")</f>
        <v/>
      </c>
      <c r="I3346" s="49" t="str">
        <f>IFERROR(IF(H3346&lt;&gt;"",Belegerfassung!L3354*100,""),IF(OR(Belegerfassung!L3354="Leistung EU - Erlöse",Belegerfassung!L3354="Lieferungen EU-Erlöse",Belegerfassung!L3354="EUST",Belegerfassung!L3354="Bauleistungen 20%")=TRUE,"",MID(Belegerfassung!L3354,4,2)))</f>
        <v/>
      </c>
      <c r="J3346" s="6" t="str">
        <f>IF(A3346&lt;&gt;"",LEFT(Belegerfassung!D3354,40),"")</f>
        <v/>
      </c>
      <c r="K3346" t="str">
        <f>IF(A3346&lt;&gt;"",VLOOKUP(D3346,Abfrage!$F$2:$G$21,2,FALSE),"")</f>
        <v/>
      </c>
      <c r="L3346" s="6" t="str">
        <f>IF(Belegerfassung!H3354&lt;&gt;"",Belegerfassung!H3354,"")</f>
        <v/>
      </c>
      <c r="M3346" t="str">
        <f>IFERROR(IF(Belegerfassung!E3354&lt;&gt;"",VLOOKUP(Belegerfassung!E3354,Abfrage!$L$2:$M$15,2,),""),"")</f>
        <v/>
      </c>
      <c r="N3346" t="str">
        <f t="shared" si="157"/>
        <v/>
      </c>
      <c r="O3346" t="str">
        <f t="shared" si="158"/>
        <v/>
      </c>
      <c r="P3346" t="str">
        <f>IF(Belegerfassung!G3354&lt;&gt;"",CONCATENATE(Belegerfassung!G3354,".pdf"),"")</f>
        <v/>
      </c>
    </row>
    <row r="3347" spans="1:16">
      <c r="A3347" t="str">
        <f>IF(Belegerfassung!C3355&lt;&gt;"",0,"")</f>
        <v/>
      </c>
      <c r="B3347" t="str">
        <f>IFERROR(VLOOKUP(Belegerfassung!I3355,Konten!A:D,2,FALSE),"")</f>
        <v/>
      </c>
      <c r="C3347" t="str">
        <f>IF(A3347&lt;&gt;"",TEXT(Belegerfassung!C3355,"TT.MM.JJJJ"),"")</f>
        <v/>
      </c>
      <c r="D3347" t="str">
        <f>IFERROR(VLOOKUP(Belegerfassung!A3355,Abfrage!$E$2:$F$20,2,FALSE),"")</f>
        <v/>
      </c>
      <c r="E3347" t="str">
        <f>IF(A3347&lt;&gt;"",Belegerfassung!B3355,"")</f>
        <v/>
      </c>
      <c r="F3347" t="str">
        <f>IF(Belegerfassung!L3355="","",IF(Belegerfassung!L3355&lt;&gt;"",IF(Belegerfassung!L3355&lt;&gt;"",IF(Belegerfassung!J3355&lt;&gt;0,VLOOKUP(Belegerfassung!L3355,Abfrage!$A$2:$C$19,2,),VLOOKUP(Belegerfassung!L3355,Abfrage!$A$2:$C$19,3,)),"")))</f>
        <v/>
      </c>
      <c r="G3347" t="str">
        <f t="shared" si="156"/>
        <v/>
      </c>
      <c r="H3347" s="31" t="str">
        <f>IF(A3347&lt;&gt;"",-Belegerfassung!J3355+Belegerfassung!K3355,"")</f>
        <v/>
      </c>
      <c r="I3347" s="49" t="str">
        <f>IFERROR(IF(H3347&lt;&gt;"",Belegerfassung!L3355*100,""),IF(OR(Belegerfassung!L3355="Leistung EU - Erlöse",Belegerfassung!L3355="Lieferungen EU-Erlöse",Belegerfassung!L3355="EUST",Belegerfassung!L3355="Bauleistungen 20%")=TRUE,"",MID(Belegerfassung!L3355,4,2)))</f>
        <v/>
      </c>
      <c r="J3347" s="6" t="str">
        <f>IF(A3347&lt;&gt;"",LEFT(Belegerfassung!D3355,40),"")</f>
        <v/>
      </c>
      <c r="K3347" t="str">
        <f>IF(A3347&lt;&gt;"",VLOOKUP(D3347,Abfrage!$F$2:$G$21,2,FALSE),"")</f>
        <v/>
      </c>
      <c r="L3347" s="6" t="str">
        <f>IF(Belegerfassung!H3355&lt;&gt;"",Belegerfassung!H3355,"")</f>
        <v/>
      </c>
      <c r="M3347" t="str">
        <f>IFERROR(IF(Belegerfassung!E3355&lt;&gt;"",VLOOKUP(Belegerfassung!E3355,Abfrage!$L$2:$M$15,2,),""),"")</f>
        <v/>
      </c>
      <c r="N3347" t="str">
        <f t="shared" si="157"/>
        <v/>
      </c>
      <c r="O3347" t="str">
        <f t="shared" si="158"/>
        <v/>
      </c>
      <c r="P3347" t="str">
        <f>IF(Belegerfassung!G3355&lt;&gt;"",CONCATENATE(Belegerfassung!G3355,".pdf"),"")</f>
        <v/>
      </c>
    </row>
    <row r="3348" spans="1:16">
      <c r="A3348" t="str">
        <f>IF(Belegerfassung!C3356&lt;&gt;"",0,"")</f>
        <v/>
      </c>
      <c r="B3348" t="str">
        <f>IFERROR(VLOOKUP(Belegerfassung!I3356,Konten!A:D,2,FALSE),"")</f>
        <v/>
      </c>
      <c r="C3348" t="str">
        <f>IF(A3348&lt;&gt;"",TEXT(Belegerfassung!C3356,"TT.MM.JJJJ"),"")</f>
        <v/>
      </c>
      <c r="D3348" t="str">
        <f>IFERROR(VLOOKUP(Belegerfassung!A3356,Abfrage!$E$2:$F$20,2,FALSE),"")</f>
        <v/>
      </c>
      <c r="E3348" t="str">
        <f>IF(A3348&lt;&gt;"",Belegerfassung!B3356,"")</f>
        <v/>
      </c>
      <c r="F3348" t="str">
        <f>IF(Belegerfassung!L3356="","",IF(Belegerfassung!L3356&lt;&gt;"",IF(Belegerfassung!L3356&lt;&gt;"",IF(Belegerfassung!J3356&lt;&gt;0,VLOOKUP(Belegerfassung!L3356,Abfrage!$A$2:$C$19,2,),VLOOKUP(Belegerfassung!L3356,Abfrage!$A$2:$C$19,3,)),"")))</f>
        <v/>
      </c>
      <c r="G3348" t="str">
        <f t="shared" si="156"/>
        <v/>
      </c>
      <c r="H3348" s="31" t="str">
        <f>IF(A3348&lt;&gt;"",-Belegerfassung!J3356+Belegerfassung!K3356,"")</f>
        <v/>
      </c>
      <c r="I3348" s="49" t="str">
        <f>IFERROR(IF(H3348&lt;&gt;"",Belegerfassung!L3356*100,""),IF(OR(Belegerfassung!L3356="Leistung EU - Erlöse",Belegerfassung!L3356="Lieferungen EU-Erlöse",Belegerfassung!L3356="EUST",Belegerfassung!L3356="Bauleistungen 20%")=TRUE,"",MID(Belegerfassung!L3356,4,2)))</f>
        <v/>
      </c>
      <c r="J3348" s="6" t="str">
        <f>IF(A3348&lt;&gt;"",LEFT(Belegerfassung!D3356,40),"")</f>
        <v/>
      </c>
      <c r="K3348" t="str">
        <f>IF(A3348&lt;&gt;"",VLOOKUP(D3348,Abfrage!$F$2:$G$21,2,FALSE),"")</f>
        <v/>
      </c>
      <c r="L3348" s="6" t="str">
        <f>IF(Belegerfassung!H3356&lt;&gt;"",Belegerfassung!H3356,"")</f>
        <v/>
      </c>
      <c r="M3348" t="str">
        <f>IFERROR(IF(Belegerfassung!E3356&lt;&gt;"",VLOOKUP(Belegerfassung!E3356,Abfrage!$L$2:$M$15,2,),""),"")</f>
        <v/>
      </c>
      <c r="N3348" t="str">
        <f t="shared" si="157"/>
        <v/>
      </c>
      <c r="O3348" t="str">
        <f t="shared" si="158"/>
        <v/>
      </c>
      <c r="P3348" t="str">
        <f>IF(Belegerfassung!G3356&lt;&gt;"",CONCATENATE(Belegerfassung!G3356,".pdf"),"")</f>
        <v/>
      </c>
    </row>
    <row r="3349" spans="1:16">
      <c r="A3349" t="str">
        <f>IF(Belegerfassung!C3357&lt;&gt;"",0,"")</f>
        <v/>
      </c>
      <c r="B3349" t="str">
        <f>IFERROR(VLOOKUP(Belegerfassung!I3357,Konten!A:D,2,FALSE),"")</f>
        <v/>
      </c>
      <c r="C3349" t="str">
        <f>IF(A3349&lt;&gt;"",TEXT(Belegerfassung!C3357,"TT.MM.JJJJ"),"")</f>
        <v/>
      </c>
      <c r="D3349" t="str">
        <f>IFERROR(VLOOKUP(Belegerfassung!A3357,Abfrage!$E$2:$F$20,2,FALSE),"")</f>
        <v/>
      </c>
      <c r="E3349" t="str">
        <f>IF(A3349&lt;&gt;"",Belegerfassung!B3357,"")</f>
        <v/>
      </c>
      <c r="F3349" t="str">
        <f>IF(Belegerfassung!L3357="","",IF(Belegerfassung!L3357&lt;&gt;"",IF(Belegerfassung!L3357&lt;&gt;"",IF(Belegerfassung!J3357&lt;&gt;0,VLOOKUP(Belegerfassung!L3357,Abfrage!$A$2:$C$19,2,),VLOOKUP(Belegerfassung!L3357,Abfrage!$A$2:$C$19,3,)),"")))</f>
        <v/>
      </c>
      <c r="G3349" t="str">
        <f t="shared" si="156"/>
        <v/>
      </c>
      <c r="H3349" s="31" t="str">
        <f>IF(A3349&lt;&gt;"",-Belegerfassung!J3357+Belegerfassung!K3357,"")</f>
        <v/>
      </c>
      <c r="I3349" s="49" t="str">
        <f>IFERROR(IF(H3349&lt;&gt;"",Belegerfassung!L3357*100,""),IF(OR(Belegerfassung!L3357="Leistung EU - Erlöse",Belegerfassung!L3357="Lieferungen EU-Erlöse",Belegerfassung!L3357="EUST",Belegerfassung!L3357="Bauleistungen 20%")=TRUE,"",MID(Belegerfassung!L3357,4,2)))</f>
        <v/>
      </c>
      <c r="J3349" s="6" t="str">
        <f>IF(A3349&lt;&gt;"",LEFT(Belegerfassung!D3357,40),"")</f>
        <v/>
      </c>
      <c r="K3349" t="str">
        <f>IF(A3349&lt;&gt;"",VLOOKUP(D3349,Abfrage!$F$2:$G$21,2,FALSE),"")</f>
        <v/>
      </c>
      <c r="L3349" s="6" t="str">
        <f>IF(Belegerfassung!H3357&lt;&gt;"",Belegerfassung!H3357,"")</f>
        <v/>
      </c>
      <c r="M3349" t="str">
        <f>IFERROR(IF(Belegerfassung!E3357&lt;&gt;"",VLOOKUP(Belegerfassung!E3357,Abfrage!$L$2:$M$15,2,),""),"")</f>
        <v/>
      </c>
      <c r="N3349" t="str">
        <f t="shared" si="157"/>
        <v/>
      </c>
      <c r="O3349" t="str">
        <f t="shared" si="158"/>
        <v/>
      </c>
      <c r="P3349" t="str">
        <f>IF(Belegerfassung!G3357&lt;&gt;"",CONCATENATE(Belegerfassung!G3357,".pdf"),"")</f>
        <v/>
      </c>
    </row>
    <row r="3350" spans="1:16">
      <c r="A3350" t="str">
        <f>IF(Belegerfassung!C3358&lt;&gt;"",0,"")</f>
        <v/>
      </c>
      <c r="B3350" t="str">
        <f>IFERROR(VLOOKUP(Belegerfassung!I3358,Konten!A:D,2,FALSE),"")</f>
        <v/>
      </c>
      <c r="C3350" t="str">
        <f>IF(A3350&lt;&gt;"",TEXT(Belegerfassung!C3358,"TT.MM.JJJJ"),"")</f>
        <v/>
      </c>
      <c r="D3350" t="str">
        <f>IFERROR(VLOOKUP(Belegerfassung!A3358,Abfrage!$E$2:$F$20,2,FALSE),"")</f>
        <v/>
      </c>
      <c r="E3350" t="str">
        <f>IF(A3350&lt;&gt;"",Belegerfassung!B3358,"")</f>
        <v/>
      </c>
      <c r="F3350" t="str">
        <f>IF(Belegerfassung!L3358="","",IF(Belegerfassung!L3358&lt;&gt;"",IF(Belegerfassung!L3358&lt;&gt;"",IF(Belegerfassung!J3358&lt;&gt;0,VLOOKUP(Belegerfassung!L3358,Abfrage!$A$2:$C$19,2,),VLOOKUP(Belegerfassung!L3358,Abfrage!$A$2:$C$19,3,)),"")))</f>
        <v/>
      </c>
      <c r="G3350" t="str">
        <f t="shared" si="156"/>
        <v/>
      </c>
      <c r="H3350" s="31" t="str">
        <f>IF(A3350&lt;&gt;"",-Belegerfassung!J3358+Belegerfassung!K3358,"")</f>
        <v/>
      </c>
      <c r="I3350" s="49" t="str">
        <f>IFERROR(IF(H3350&lt;&gt;"",Belegerfassung!L3358*100,""),IF(OR(Belegerfassung!L3358="Leistung EU - Erlöse",Belegerfassung!L3358="Lieferungen EU-Erlöse",Belegerfassung!L3358="EUST",Belegerfassung!L3358="Bauleistungen 20%")=TRUE,"",MID(Belegerfassung!L3358,4,2)))</f>
        <v/>
      </c>
      <c r="J3350" s="6" t="str">
        <f>IF(A3350&lt;&gt;"",LEFT(Belegerfassung!D3358,40),"")</f>
        <v/>
      </c>
      <c r="K3350" t="str">
        <f>IF(A3350&lt;&gt;"",VLOOKUP(D3350,Abfrage!$F$2:$G$21,2,FALSE),"")</f>
        <v/>
      </c>
      <c r="L3350" s="6" t="str">
        <f>IF(Belegerfassung!H3358&lt;&gt;"",Belegerfassung!H3358,"")</f>
        <v/>
      </c>
      <c r="M3350" t="str">
        <f>IFERROR(IF(Belegerfassung!E3358&lt;&gt;"",VLOOKUP(Belegerfassung!E3358,Abfrage!$L$2:$M$15,2,),""),"")</f>
        <v/>
      </c>
      <c r="N3350" t="str">
        <f t="shared" si="157"/>
        <v/>
      </c>
      <c r="O3350" t="str">
        <f t="shared" si="158"/>
        <v/>
      </c>
      <c r="P3350" t="str">
        <f>IF(Belegerfassung!G3358&lt;&gt;"",CONCATENATE(Belegerfassung!G3358,".pdf"),"")</f>
        <v/>
      </c>
    </row>
    <row r="3351" spans="1:16">
      <c r="A3351" t="str">
        <f>IF(Belegerfassung!C3359&lt;&gt;"",0,"")</f>
        <v/>
      </c>
      <c r="B3351" t="str">
        <f>IFERROR(VLOOKUP(Belegerfassung!I3359,Konten!A:D,2,FALSE),"")</f>
        <v/>
      </c>
      <c r="C3351" t="str">
        <f>IF(A3351&lt;&gt;"",TEXT(Belegerfassung!C3359,"TT.MM.JJJJ"),"")</f>
        <v/>
      </c>
      <c r="D3351" t="str">
        <f>IFERROR(VLOOKUP(Belegerfassung!A3359,Abfrage!$E$2:$F$20,2,FALSE),"")</f>
        <v/>
      </c>
      <c r="E3351" t="str">
        <f>IF(A3351&lt;&gt;"",Belegerfassung!B3359,"")</f>
        <v/>
      </c>
      <c r="F3351" t="str">
        <f>IF(Belegerfassung!L3359="","",IF(Belegerfassung!L3359&lt;&gt;"",IF(Belegerfassung!L3359&lt;&gt;"",IF(Belegerfassung!J3359&lt;&gt;0,VLOOKUP(Belegerfassung!L3359,Abfrage!$A$2:$C$19,2,),VLOOKUP(Belegerfassung!L3359,Abfrage!$A$2:$C$19,3,)),"")))</f>
        <v/>
      </c>
      <c r="G3351" t="str">
        <f t="shared" si="156"/>
        <v/>
      </c>
      <c r="H3351" s="31" t="str">
        <f>IF(A3351&lt;&gt;"",-Belegerfassung!J3359+Belegerfassung!K3359,"")</f>
        <v/>
      </c>
      <c r="I3351" s="49" t="str">
        <f>IFERROR(IF(H3351&lt;&gt;"",Belegerfassung!L3359*100,""),IF(OR(Belegerfassung!L3359="Leistung EU - Erlöse",Belegerfassung!L3359="Lieferungen EU-Erlöse",Belegerfassung!L3359="EUST",Belegerfassung!L3359="Bauleistungen 20%")=TRUE,"",MID(Belegerfassung!L3359,4,2)))</f>
        <v/>
      </c>
      <c r="J3351" s="6" t="str">
        <f>IF(A3351&lt;&gt;"",LEFT(Belegerfassung!D3359,40),"")</f>
        <v/>
      </c>
      <c r="K3351" t="str">
        <f>IF(A3351&lt;&gt;"",VLOOKUP(D3351,Abfrage!$F$2:$G$21,2,FALSE),"")</f>
        <v/>
      </c>
      <c r="L3351" s="6" t="str">
        <f>IF(Belegerfassung!H3359&lt;&gt;"",Belegerfassung!H3359,"")</f>
        <v/>
      </c>
      <c r="M3351" t="str">
        <f>IFERROR(IF(Belegerfassung!E3359&lt;&gt;"",VLOOKUP(Belegerfassung!E3359,Abfrage!$L$2:$M$15,2,),""),"")</f>
        <v/>
      </c>
      <c r="N3351" t="str">
        <f t="shared" si="157"/>
        <v/>
      </c>
      <c r="O3351" t="str">
        <f t="shared" si="158"/>
        <v/>
      </c>
      <c r="P3351" t="str">
        <f>IF(Belegerfassung!G3359&lt;&gt;"",CONCATENATE(Belegerfassung!G3359,".pdf"),"")</f>
        <v/>
      </c>
    </row>
    <row r="3352" spans="1:16">
      <c r="A3352" t="str">
        <f>IF(Belegerfassung!C3360&lt;&gt;"",0,"")</f>
        <v/>
      </c>
      <c r="B3352" t="str">
        <f>IFERROR(VLOOKUP(Belegerfassung!I3360,Konten!A:D,2,FALSE),"")</f>
        <v/>
      </c>
      <c r="C3352" t="str">
        <f>IF(A3352&lt;&gt;"",TEXT(Belegerfassung!C3360,"TT.MM.JJJJ"),"")</f>
        <v/>
      </c>
      <c r="D3352" t="str">
        <f>IFERROR(VLOOKUP(Belegerfassung!A3360,Abfrage!$E$2:$F$20,2,FALSE),"")</f>
        <v/>
      </c>
      <c r="E3352" t="str">
        <f>IF(A3352&lt;&gt;"",Belegerfassung!B3360,"")</f>
        <v/>
      </c>
      <c r="F3352" t="str">
        <f>IF(Belegerfassung!L3360="","",IF(Belegerfassung!L3360&lt;&gt;"",IF(Belegerfassung!L3360&lt;&gt;"",IF(Belegerfassung!J3360&lt;&gt;0,VLOOKUP(Belegerfassung!L3360,Abfrage!$A$2:$C$19,2,),VLOOKUP(Belegerfassung!L3360,Abfrage!$A$2:$C$19,3,)),"")))</f>
        <v/>
      </c>
      <c r="G3352" t="str">
        <f t="shared" si="156"/>
        <v/>
      </c>
      <c r="H3352" s="31" t="str">
        <f>IF(A3352&lt;&gt;"",-Belegerfassung!J3360+Belegerfassung!K3360,"")</f>
        <v/>
      </c>
      <c r="I3352" s="49" t="str">
        <f>IFERROR(IF(H3352&lt;&gt;"",Belegerfassung!L3360*100,""),IF(OR(Belegerfassung!L3360="Leistung EU - Erlöse",Belegerfassung!L3360="Lieferungen EU-Erlöse",Belegerfassung!L3360="EUST",Belegerfassung!L3360="Bauleistungen 20%")=TRUE,"",MID(Belegerfassung!L3360,4,2)))</f>
        <v/>
      </c>
      <c r="J3352" s="6" t="str">
        <f>IF(A3352&lt;&gt;"",LEFT(Belegerfassung!D3360,40),"")</f>
        <v/>
      </c>
      <c r="K3352" t="str">
        <f>IF(A3352&lt;&gt;"",VLOOKUP(D3352,Abfrage!$F$2:$G$21,2,FALSE),"")</f>
        <v/>
      </c>
      <c r="L3352" s="6" t="str">
        <f>IF(Belegerfassung!H3360&lt;&gt;"",Belegerfassung!H3360,"")</f>
        <v/>
      </c>
      <c r="M3352" t="str">
        <f>IFERROR(IF(Belegerfassung!E3360&lt;&gt;"",VLOOKUP(Belegerfassung!E3360,Abfrage!$L$2:$M$15,2,),""),"")</f>
        <v/>
      </c>
      <c r="N3352" t="str">
        <f t="shared" si="157"/>
        <v/>
      </c>
      <c r="O3352" t="str">
        <f t="shared" si="158"/>
        <v/>
      </c>
      <c r="P3352" t="str">
        <f>IF(Belegerfassung!G3360&lt;&gt;"",CONCATENATE(Belegerfassung!G3360,".pdf"),"")</f>
        <v/>
      </c>
    </row>
    <row r="3353" spans="1:16">
      <c r="A3353" t="str">
        <f>IF(Belegerfassung!C3361&lt;&gt;"",0,"")</f>
        <v/>
      </c>
      <c r="B3353" t="str">
        <f>IFERROR(VLOOKUP(Belegerfassung!I3361,Konten!A:D,2,FALSE),"")</f>
        <v/>
      </c>
      <c r="C3353" t="str">
        <f>IF(A3353&lt;&gt;"",TEXT(Belegerfassung!C3361,"TT.MM.JJJJ"),"")</f>
        <v/>
      </c>
      <c r="D3353" t="str">
        <f>IFERROR(VLOOKUP(Belegerfassung!A3361,Abfrage!$E$2:$F$20,2,FALSE),"")</f>
        <v/>
      </c>
      <c r="E3353" t="str">
        <f>IF(A3353&lt;&gt;"",Belegerfassung!B3361,"")</f>
        <v/>
      </c>
      <c r="F3353" t="str">
        <f>IF(Belegerfassung!L3361="","",IF(Belegerfassung!L3361&lt;&gt;"",IF(Belegerfassung!L3361&lt;&gt;"",IF(Belegerfassung!J3361&lt;&gt;0,VLOOKUP(Belegerfassung!L3361,Abfrage!$A$2:$C$19,2,),VLOOKUP(Belegerfassung!L3361,Abfrage!$A$2:$C$19,3,)),"")))</f>
        <v/>
      </c>
      <c r="G3353" t="str">
        <f t="shared" si="156"/>
        <v/>
      </c>
      <c r="H3353" s="31" t="str">
        <f>IF(A3353&lt;&gt;"",-Belegerfassung!J3361+Belegerfassung!K3361,"")</f>
        <v/>
      </c>
      <c r="I3353" s="49" t="str">
        <f>IFERROR(IF(H3353&lt;&gt;"",Belegerfassung!L3361*100,""),IF(OR(Belegerfassung!L3361="Leistung EU - Erlöse",Belegerfassung!L3361="Lieferungen EU-Erlöse",Belegerfassung!L3361="EUST",Belegerfassung!L3361="Bauleistungen 20%")=TRUE,"",MID(Belegerfassung!L3361,4,2)))</f>
        <v/>
      </c>
      <c r="J3353" s="6" t="str">
        <f>IF(A3353&lt;&gt;"",LEFT(Belegerfassung!D3361,40),"")</f>
        <v/>
      </c>
      <c r="K3353" t="str">
        <f>IF(A3353&lt;&gt;"",VLOOKUP(D3353,Abfrage!$F$2:$G$21,2,FALSE),"")</f>
        <v/>
      </c>
      <c r="L3353" s="6" t="str">
        <f>IF(Belegerfassung!H3361&lt;&gt;"",Belegerfassung!H3361,"")</f>
        <v/>
      </c>
      <c r="M3353" t="str">
        <f>IFERROR(IF(Belegerfassung!E3361&lt;&gt;"",VLOOKUP(Belegerfassung!E3361,Abfrage!$L$2:$M$15,2,),""),"")</f>
        <v/>
      </c>
      <c r="N3353" t="str">
        <f t="shared" si="157"/>
        <v/>
      </c>
      <c r="O3353" t="str">
        <f t="shared" si="158"/>
        <v/>
      </c>
      <c r="P3353" t="str">
        <f>IF(Belegerfassung!G3361&lt;&gt;"",CONCATENATE(Belegerfassung!G3361,".pdf"),"")</f>
        <v/>
      </c>
    </row>
    <row r="3354" spans="1:16">
      <c r="A3354" t="str">
        <f>IF(Belegerfassung!C3362&lt;&gt;"",0,"")</f>
        <v/>
      </c>
      <c r="B3354" t="str">
        <f>IFERROR(VLOOKUP(Belegerfassung!I3362,Konten!A:D,2,FALSE),"")</f>
        <v/>
      </c>
      <c r="C3354" t="str">
        <f>IF(A3354&lt;&gt;"",TEXT(Belegerfassung!C3362,"TT.MM.JJJJ"),"")</f>
        <v/>
      </c>
      <c r="D3354" t="str">
        <f>IFERROR(VLOOKUP(Belegerfassung!A3362,Abfrage!$E$2:$F$20,2,FALSE),"")</f>
        <v/>
      </c>
      <c r="E3354" t="str">
        <f>IF(A3354&lt;&gt;"",Belegerfassung!B3362,"")</f>
        <v/>
      </c>
      <c r="F3354" t="str">
        <f>IF(Belegerfassung!L3362="","",IF(Belegerfassung!L3362&lt;&gt;"",IF(Belegerfassung!L3362&lt;&gt;"",IF(Belegerfassung!J3362&lt;&gt;0,VLOOKUP(Belegerfassung!L3362,Abfrage!$A$2:$C$19,2,),VLOOKUP(Belegerfassung!L3362,Abfrage!$A$2:$C$19,3,)),"")))</f>
        <v/>
      </c>
      <c r="G3354" t="str">
        <f t="shared" si="156"/>
        <v/>
      </c>
      <c r="H3354" s="31" t="str">
        <f>IF(A3354&lt;&gt;"",-Belegerfassung!J3362+Belegerfassung!K3362,"")</f>
        <v/>
      </c>
      <c r="I3354" s="49" t="str">
        <f>IFERROR(IF(H3354&lt;&gt;"",Belegerfassung!L3362*100,""),IF(OR(Belegerfassung!L3362="Leistung EU - Erlöse",Belegerfassung!L3362="Lieferungen EU-Erlöse",Belegerfassung!L3362="EUST",Belegerfassung!L3362="Bauleistungen 20%")=TRUE,"",MID(Belegerfassung!L3362,4,2)))</f>
        <v/>
      </c>
      <c r="J3354" s="6" t="str">
        <f>IF(A3354&lt;&gt;"",LEFT(Belegerfassung!D3362,40),"")</f>
        <v/>
      </c>
      <c r="K3354" t="str">
        <f>IF(A3354&lt;&gt;"",VLOOKUP(D3354,Abfrage!$F$2:$G$21,2,FALSE),"")</f>
        <v/>
      </c>
      <c r="L3354" s="6" t="str">
        <f>IF(Belegerfassung!H3362&lt;&gt;"",Belegerfassung!H3362,"")</f>
        <v/>
      </c>
      <c r="M3354" t="str">
        <f>IFERROR(IF(Belegerfassung!E3362&lt;&gt;"",VLOOKUP(Belegerfassung!E3362,Abfrage!$L$2:$M$15,2,),""),"")</f>
        <v/>
      </c>
      <c r="N3354" t="str">
        <f t="shared" si="157"/>
        <v/>
      </c>
      <c r="O3354" t="str">
        <f t="shared" si="158"/>
        <v/>
      </c>
      <c r="P3354" t="str">
        <f>IF(Belegerfassung!G3362&lt;&gt;"",CONCATENATE(Belegerfassung!G3362,".pdf"),"")</f>
        <v/>
      </c>
    </row>
    <row r="3355" spans="1:16">
      <c r="A3355" t="str">
        <f>IF(Belegerfassung!C3363&lt;&gt;"",0,"")</f>
        <v/>
      </c>
      <c r="B3355" t="str">
        <f>IFERROR(VLOOKUP(Belegerfassung!I3363,Konten!A:D,2,FALSE),"")</f>
        <v/>
      </c>
      <c r="C3355" t="str">
        <f>IF(A3355&lt;&gt;"",TEXT(Belegerfassung!C3363,"TT.MM.JJJJ"),"")</f>
        <v/>
      </c>
      <c r="D3355" t="str">
        <f>IFERROR(VLOOKUP(Belegerfassung!A3363,Abfrage!$E$2:$F$20,2,FALSE),"")</f>
        <v/>
      </c>
      <c r="E3355" t="str">
        <f>IF(A3355&lt;&gt;"",Belegerfassung!B3363,"")</f>
        <v/>
      </c>
      <c r="F3355" t="str">
        <f>IF(Belegerfassung!L3363="","",IF(Belegerfassung!L3363&lt;&gt;"",IF(Belegerfassung!L3363&lt;&gt;"",IF(Belegerfassung!J3363&lt;&gt;0,VLOOKUP(Belegerfassung!L3363,Abfrage!$A$2:$C$19,2,),VLOOKUP(Belegerfassung!L3363,Abfrage!$A$2:$C$19,3,)),"")))</f>
        <v/>
      </c>
      <c r="G3355" t="str">
        <f t="shared" si="156"/>
        <v/>
      </c>
      <c r="H3355" s="31" t="str">
        <f>IF(A3355&lt;&gt;"",-Belegerfassung!J3363+Belegerfassung!K3363,"")</f>
        <v/>
      </c>
      <c r="I3355" s="49" t="str">
        <f>IFERROR(IF(H3355&lt;&gt;"",Belegerfassung!L3363*100,""),IF(OR(Belegerfassung!L3363="Leistung EU - Erlöse",Belegerfassung!L3363="Lieferungen EU-Erlöse",Belegerfassung!L3363="EUST",Belegerfassung!L3363="Bauleistungen 20%")=TRUE,"",MID(Belegerfassung!L3363,4,2)))</f>
        <v/>
      </c>
      <c r="J3355" s="6" t="str">
        <f>IF(A3355&lt;&gt;"",LEFT(Belegerfassung!D3363,40),"")</f>
        <v/>
      </c>
      <c r="K3355" t="str">
        <f>IF(A3355&lt;&gt;"",VLOOKUP(D3355,Abfrage!$F$2:$G$21,2,FALSE),"")</f>
        <v/>
      </c>
      <c r="L3355" s="6" t="str">
        <f>IF(Belegerfassung!H3363&lt;&gt;"",Belegerfassung!H3363,"")</f>
        <v/>
      </c>
      <c r="M3355" t="str">
        <f>IFERROR(IF(Belegerfassung!E3363&lt;&gt;"",VLOOKUP(Belegerfassung!E3363,Abfrage!$L$2:$M$15,2,),""),"")</f>
        <v/>
      </c>
      <c r="N3355" t="str">
        <f t="shared" si="157"/>
        <v/>
      </c>
      <c r="O3355" t="str">
        <f t="shared" si="158"/>
        <v/>
      </c>
      <c r="P3355" t="str">
        <f>IF(Belegerfassung!G3363&lt;&gt;"",CONCATENATE(Belegerfassung!G3363,".pdf"),"")</f>
        <v/>
      </c>
    </row>
    <row r="3356" spans="1:16">
      <c r="A3356" t="str">
        <f>IF(Belegerfassung!C3364&lt;&gt;"",0,"")</f>
        <v/>
      </c>
      <c r="B3356" t="str">
        <f>IFERROR(VLOOKUP(Belegerfassung!I3364,Konten!A:D,2,FALSE),"")</f>
        <v/>
      </c>
      <c r="C3356" t="str">
        <f>IF(A3356&lt;&gt;"",TEXT(Belegerfassung!C3364,"TT.MM.JJJJ"),"")</f>
        <v/>
      </c>
      <c r="D3356" t="str">
        <f>IFERROR(VLOOKUP(Belegerfassung!A3364,Abfrage!$E$2:$F$20,2,FALSE),"")</f>
        <v/>
      </c>
      <c r="E3356" t="str">
        <f>IF(A3356&lt;&gt;"",Belegerfassung!B3364,"")</f>
        <v/>
      </c>
      <c r="F3356" t="str">
        <f>IF(Belegerfassung!L3364="","",IF(Belegerfassung!L3364&lt;&gt;"",IF(Belegerfassung!L3364&lt;&gt;"",IF(Belegerfassung!J3364&lt;&gt;0,VLOOKUP(Belegerfassung!L3364,Abfrage!$A$2:$C$19,2,),VLOOKUP(Belegerfassung!L3364,Abfrage!$A$2:$C$19,3,)),"")))</f>
        <v/>
      </c>
      <c r="G3356" t="str">
        <f t="shared" si="156"/>
        <v/>
      </c>
      <c r="H3356" s="31" t="str">
        <f>IF(A3356&lt;&gt;"",-Belegerfassung!J3364+Belegerfassung!K3364,"")</f>
        <v/>
      </c>
      <c r="I3356" s="49" t="str">
        <f>IFERROR(IF(H3356&lt;&gt;"",Belegerfassung!L3364*100,""),IF(OR(Belegerfassung!L3364="Leistung EU - Erlöse",Belegerfassung!L3364="Lieferungen EU-Erlöse",Belegerfassung!L3364="EUST",Belegerfassung!L3364="Bauleistungen 20%")=TRUE,"",MID(Belegerfassung!L3364,4,2)))</f>
        <v/>
      </c>
      <c r="J3356" s="6" t="str">
        <f>IF(A3356&lt;&gt;"",LEFT(Belegerfassung!D3364,40),"")</f>
        <v/>
      </c>
      <c r="K3356" t="str">
        <f>IF(A3356&lt;&gt;"",VLOOKUP(D3356,Abfrage!$F$2:$G$21,2,FALSE),"")</f>
        <v/>
      </c>
      <c r="L3356" s="6" t="str">
        <f>IF(Belegerfassung!H3364&lt;&gt;"",Belegerfassung!H3364,"")</f>
        <v/>
      </c>
      <c r="M3356" t="str">
        <f>IFERROR(IF(Belegerfassung!E3364&lt;&gt;"",VLOOKUP(Belegerfassung!E3364,Abfrage!$L$2:$M$15,2,),""),"")</f>
        <v/>
      </c>
      <c r="N3356" t="str">
        <f t="shared" si="157"/>
        <v/>
      </c>
      <c r="O3356" t="str">
        <f t="shared" si="158"/>
        <v/>
      </c>
      <c r="P3356" t="str">
        <f>IF(Belegerfassung!G3364&lt;&gt;"",CONCATENATE(Belegerfassung!G3364,".pdf"),"")</f>
        <v/>
      </c>
    </row>
    <row r="3357" spans="1:16">
      <c r="A3357" t="str">
        <f>IF(Belegerfassung!C3365&lt;&gt;"",0,"")</f>
        <v/>
      </c>
      <c r="B3357" t="str">
        <f>IFERROR(VLOOKUP(Belegerfassung!I3365,Konten!A:D,2,FALSE),"")</f>
        <v/>
      </c>
      <c r="C3357" t="str">
        <f>IF(A3357&lt;&gt;"",TEXT(Belegerfassung!C3365,"TT.MM.JJJJ"),"")</f>
        <v/>
      </c>
      <c r="D3357" t="str">
        <f>IFERROR(VLOOKUP(Belegerfassung!A3365,Abfrage!$E$2:$F$20,2,FALSE),"")</f>
        <v/>
      </c>
      <c r="E3357" t="str">
        <f>IF(A3357&lt;&gt;"",Belegerfassung!B3365,"")</f>
        <v/>
      </c>
      <c r="F3357" t="str">
        <f>IF(Belegerfassung!L3365="","",IF(Belegerfassung!L3365&lt;&gt;"",IF(Belegerfassung!L3365&lt;&gt;"",IF(Belegerfassung!J3365&lt;&gt;0,VLOOKUP(Belegerfassung!L3365,Abfrage!$A$2:$C$19,2,),VLOOKUP(Belegerfassung!L3365,Abfrage!$A$2:$C$19,3,)),"")))</f>
        <v/>
      </c>
      <c r="G3357" t="str">
        <f t="shared" si="156"/>
        <v/>
      </c>
      <c r="H3357" s="31" t="str">
        <f>IF(A3357&lt;&gt;"",-Belegerfassung!J3365+Belegerfassung!K3365,"")</f>
        <v/>
      </c>
      <c r="I3357" s="49" t="str">
        <f>IFERROR(IF(H3357&lt;&gt;"",Belegerfassung!L3365*100,""),IF(OR(Belegerfassung!L3365="Leistung EU - Erlöse",Belegerfassung!L3365="Lieferungen EU-Erlöse",Belegerfassung!L3365="EUST",Belegerfassung!L3365="Bauleistungen 20%")=TRUE,"",MID(Belegerfassung!L3365,4,2)))</f>
        <v/>
      </c>
      <c r="J3357" s="6" t="str">
        <f>IF(A3357&lt;&gt;"",LEFT(Belegerfassung!D3365,40),"")</f>
        <v/>
      </c>
      <c r="K3357" t="str">
        <f>IF(A3357&lt;&gt;"",VLOOKUP(D3357,Abfrage!$F$2:$G$21,2,FALSE),"")</f>
        <v/>
      </c>
      <c r="L3357" s="6" t="str">
        <f>IF(Belegerfassung!H3365&lt;&gt;"",Belegerfassung!H3365,"")</f>
        <v/>
      </c>
      <c r="M3357" t="str">
        <f>IFERROR(IF(Belegerfassung!E3365&lt;&gt;"",VLOOKUP(Belegerfassung!E3365,Abfrage!$L$2:$M$15,2,),""),"")</f>
        <v/>
      </c>
      <c r="N3357" t="str">
        <f t="shared" si="157"/>
        <v/>
      </c>
      <c r="O3357" t="str">
        <f t="shared" si="158"/>
        <v/>
      </c>
      <c r="P3357" t="str">
        <f>IF(Belegerfassung!G3365&lt;&gt;"",CONCATENATE(Belegerfassung!G3365,".pdf"),"")</f>
        <v/>
      </c>
    </row>
    <row r="3358" spans="1:16">
      <c r="A3358" t="str">
        <f>IF(Belegerfassung!C3366&lt;&gt;"",0,"")</f>
        <v/>
      </c>
      <c r="B3358" t="str">
        <f>IFERROR(VLOOKUP(Belegerfassung!I3366,Konten!A:D,2,FALSE),"")</f>
        <v/>
      </c>
      <c r="C3358" t="str">
        <f>IF(A3358&lt;&gt;"",TEXT(Belegerfassung!C3366,"TT.MM.JJJJ"),"")</f>
        <v/>
      </c>
      <c r="D3358" t="str">
        <f>IFERROR(VLOOKUP(Belegerfassung!A3366,Abfrage!$E$2:$F$20,2,FALSE),"")</f>
        <v/>
      </c>
      <c r="E3358" t="str">
        <f>IF(A3358&lt;&gt;"",Belegerfassung!B3366,"")</f>
        <v/>
      </c>
      <c r="F3358" t="str">
        <f>IF(Belegerfassung!L3366="","",IF(Belegerfassung!L3366&lt;&gt;"",IF(Belegerfassung!L3366&lt;&gt;"",IF(Belegerfassung!J3366&lt;&gt;0,VLOOKUP(Belegerfassung!L3366,Abfrage!$A$2:$C$19,2,),VLOOKUP(Belegerfassung!L3366,Abfrage!$A$2:$C$19,3,)),"")))</f>
        <v/>
      </c>
      <c r="G3358" t="str">
        <f t="shared" si="156"/>
        <v/>
      </c>
      <c r="H3358" s="31" t="str">
        <f>IF(A3358&lt;&gt;"",-Belegerfassung!J3366+Belegerfassung!K3366,"")</f>
        <v/>
      </c>
      <c r="I3358" s="49" t="str">
        <f>IFERROR(IF(H3358&lt;&gt;"",Belegerfassung!L3366*100,""),IF(OR(Belegerfassung!L3366="Leistung EU - Erlöse",Belegerfassung!L3366="Lieferungen EU-Erlöse",Belegerfassung!L3366="EUST",Belegerfassung!L3366="Bauleistungen 20%")=TRUE,"",MID(Belegerfassung!L3366,4,2)))</f>
        <v/>
      </c>
      <c r="J3358" s="6" t="str">
        <f>IF(A3358&lt;&gt;"",LEFT(Belegerfassung!D3366,40),"")</f>
        <v/>
      </c>
      <c r="K3358" t="str">
        <f>IF(A3358&lt;&gt;"",VLOOKUP(D3358,Abfrage!$F$2:$G$21,2,FALSE),"")</f>
        <v/>
      </c>
      <c r="L3358" s="6" t="str">
        <f>IF(Belegerfassung!H3366&lt;&gt;"",Belegerfassung!H3366,"")</f>
        <v/>
      </c>
      <c r="M3358" t="str">
        <f>IFERROR(IF(Belegerfassung!E3366&lt;&gt;"",VLOOKUP(Belegerfassung!E3366,Abfrage!$L$2:$M$15,2,),""),"")</f>
        <v/>
      </c>
      <c r="N3358" t="str">
        <f t="shared" si="157"/>
        <v/>
      </c>
      <c r="O3358" t="str">
        <f t="shared" si="158"/>
        <v/>
      </c>
      <c r="P3358" t="str">
        <f>IF(Belegerfassung!G3366&lt;&gt;"",CONCATENATE(Belegerfassung!G3366,".pdf"),"")</f>
        <v/>
      </c>
    </row>
    <row r="3359" spans="1:16">
      <c r="A3359" t="str">
        <f>IF(Belegerfassung!C3367&lt;&gt;"",0,"")</f>
        <v/>
      </c>
      <c r="B3359" t="str">
        <f>IFERROR(VLOOKUP(Belegerfassung!I3367,Konten!A:D,2,FALSE),"")</f>
        <v/>
      </c>
      <c r="C3359" t="str">
        <f>IF(A3359&lt;&gt;"",TEXT(Belegerfassung!C3367,"TT.MM.JJJJ"),"")</f>
        <v/>
      </c>
      <c r="D3359" t="str">
        <f>IFERROR(VLOOKUP(Belegerfassung!A3367,Abfrage!$E$2:$F$20,2,FALSE),"")</f>
        <v/>
      </c>
      <c r="E3359" t="str">
        <f>IF(A3359&lt;&gt;"",Belegerfassung!B3367,"")</f>
        <v/>
      </c>
      <c r="F3359" t="str">
        <f>IF(Belegerfassung!L3367="","",IF(Belegerfassung!L3367&lt;&gt;"",IF(Belegerfassung!L3367&lt;&gt;"",IF(Belegerfassung!J3367&lt;&gt;0,VLOOKUP(Belegerfassung!L3367,Abfrage!$A$2:$C$19,2,),VLOOKUP(Belegerfassung!L3367,Abfrage!$A$2:$C$19,3,)),"")))</f>
        <v/>
      </c>
      <c r="G3359" t="str">
        <f t="shared" si="156"/>
        <v/>
      </c>
      <c r="H3359" s="31" t="str">
        <f>IF(A3359&lt;&gt;"",-Belegerfassung!J3367+Belegerfassung!K3367,"")</f>
        <v/>
      </c>
      <c r="I3359" s="49" t="str">
        <f>IFERROR(IF(H3359&lt;&gt;"",Belegerfassung!L3367*100,""),IF(OR(Belegerfassung!L3367="Leistung EU - Erlöse",Belegerfassung!L3367="Lieferungen EU-Erlöse",Belegerfassung!L3367="EUST",Belegerfassung!L3367="Bauleistungen 20%")=TRUE,"",MID(Belegerfassung!L3367,4,2)))</f>
        <v/>
      </c>
      <c r="J3359" s="6" t="str">
        <f>IF(A3359&lt;&gt;"",LEFT(Belegerfassung!D3367,40),"")</f>
        <v/>
      </c>
      <c r="K3359" t="str">
        <f>IF(A3359&lt;&gt;"",VLOOKUP(D3359,Abfrage!$F$2:$G$21,2,FALSE),"")</f>
        <v/>
      </c>
      <c r="L3359" s="6" t="str">
        <f>IF(Belegerfassung!H3367&lt;&gt;"",Belegerfassung!H3367,"")</f>
        <v/>
      </c>
      <c r="M3359" t="str">
        <f>IFERROR(IF(Belegerfassung!E3367&lt;&gt;"",VLOOKUP(Belegerfassung!E3367,Abfrage!$L$2:$M$15,2,),""),"")</f>
        <v/>
      </c>
      <c r="N3359" t="str">
        <f t="shared" si="157"/>
        <v/>
      </c>
      <c r="O3359" t="str">
        <f t="shared" si="158"/>
        <v/>
      </c>
      <c r="P3359" t="str">
        <f>IF(Belegerfassung!G3367&lt;&gt;"",CONCATENATE(Belegerfassung!G3367,".pdf"),"")</f>
        <v/>
      </c>
    </row>
    <row r="3360" spans="1:16">
      <c r="A3360" t="str">
        <f>IF(Belegerfassung!C3368&lt;&gt;"",0,"")</f>
        <v/>
      </c>
      <c r="B3360" t="str">
        <f>IFERROR(VLOOKUP(Belegerfassung!I3368,Konten!A:D,2,FALSE),"")</f>
        <v/>
      </c>
      <c r="C3360" t="str">
        <f>IF(A3360&lt;&gt;"",TEXT(Belegerfassung!C3368,"TT.MM.JJJJ"),"")</f>
        <v/>
      </c>
      <c r="D3360" t="str">
        <f>IFERROR(VLOOKUP(Belegerfassung!A3368,Abfrage!$E$2:$F$20,2,FALSE),"")</f>
        <v/>
      </c>
      <c r="E3360" t="str">
        <f>IF(A3360&lt;&gt;"",Belegerfassung!B3368,"")</f>
        <v/>
      </c>
      <c r="F3360" t="str">
        <f>IF(Belegerfassung!L3368="","",IF(Belegerfassung!L3368&lt;&gt;"",IF(Belegerfassung!L3368&lt;&gt;"",IF(Belegerfassung!J3368&lt;&gt;0,VLOOKUP(Belegerfassung!L3368,Abfrage!$A$2:$C$19,2,),VLOOKUP(Belegerfassung!L3368,Abfrage!$A$2:$C$19,3,)),"")))</f>
        <v/>
      </c>
      <c r="G3360" t="str">
        <f t="shared" si="156"/>
        <v/>
      </c>
      <c r="H3360" s="31" t="str">
        <f>IF(A3360&lt;&gt;"",-Belegerfassung!J3368+Belegerfassung!K3368,"")</f>
        <v/>
      </c>
      <c r="I3360" s="49" t="str">
        <f>IFERROR(IF(H3360&lt;&gt;"",Belegerfassung!L3368*100,""),IF(OR(Belegerfassung!L3368="Leistung EU - Erlöse",Belegerfassung!L3368="Lieferungen EU-Erlöse",Belegerfassung!L3368="EUST",Belegerfassung!L3368="Bauleistungen 20%")=TRUE,"",MID(Belegerfassung!L3368,4,2)))</f>
        <v/>
      </c>
      <c r="J3360" s="6" t="str">
        <f>IF(A3360&lt;&gt;"",LEFT(Belegerfassung!D3368,40),"")</f>
        <v/>
      </c>
      <c r="K3360" t="str">
        <f>IF(A3360&lt;&gt;"",VLOOKUP(D3360,Abfrage!$F$2:$G$21,2,FALSE),"")</f>
        <v/>
      </c>
      <c r="L3360" s="6" t="str">
        <f>IF(Belegerfassung!H3368&lt;&gt;"",Belegerfassung!H3368,"")</f>
        <v/>
      </c>
      <c r="M3360" t="str">
        <f>IFERROR(IF(Belegerfassung!E3368&lt;&gt;"",VLOOKUP(Belegerfassung!E3368,Abfrage!$L$2:$M$15,2,),""),"")</f>
        <v/>
      </c>
      <c r="N3360" t="str">
        <f t="shared" si="157"/>
        <v/>
      </c>
      <c r="O3360" t="str">
        <f t="shared" si="158"/>
        <v/>
      </c>
      <c r="P3360" t="str">
        <f>IF(Belegerfassung!G3368&lt;&gt;"",CONCATENATE(Belegerfassung!G3368,".pdf"),"")</f>
        <v/>
      </c>
    </row>
    <row r="3361" spans="1:16">
      <c r="A3361" t="str">
        <f>IF(Belegerfassung!C3369&lt;&gt;"",0,"")</f>
        <v/>
      </c>
      <c r="B3361" t="str">
        <f>IFERROR(VLOOKUP(Belegerfassung!I3369,Konten!A:D,2,FALSE),"")</f>
        <v/>
      </c>
      <c r="C3361" t="str">
        <f>IF(A3361&lt;&gt;"",TEXT(Belegerfassung!C3369,"TT.MM.JJJJ"),"")</f>
        <v/>
      </c>
      <c r="D3361" t="str">
        <f>IFERROR(VLOOKUP(Belegerfassung!A3369,Abfrage!$E$2:$F$20,2,FALSE),"")</f>
        <v/>
      </c>
      <c r="E3361" t="str">
        <f>IF(A3361&lt;&gt;"",Belegerfassung!B3369,"")</f>
        <v/>
      </c>
      <c r="F3361" t="str">
        <f>IF(Belegerfassung!L3369="","",IF(Belegerfassung!L3369&lt;&gt;"",IF(Belegerfassung!L3369&lt;&gt;"",IF(Belegerfassung!J3369&lt;&gt;0,VLOOKUP(Belegerfassung!L3369,Abfrage!$A$2:$C$19,2,),VLOOKUP(Belegerfassung!L3369,Abfrage!$A$2:$C$19,3,)),"")))</f>
        <v/>
      </c>
      <c r="G3361" t="str">
        <f t="shared" si="156"/>
        <v/>
      </c>
      <c r="H3361" s="31" t="str">
        <f>IF(A3361&lt;&gt;"",-Belegerfassung!J3369+Belegerfassung!K3369,"")</f>
        <v/>
      </c>
      <c r="I3361" s="49" t="str">
        <f>IFERROR(IF(H3361&lt;&gt;"",Belegerfassung!L3369*100,""),IF(OR(Belegerfassung!L3369="Leistung EU - Erlöse",Belegerfassung!L3369="Lieferungen EU-Erlöse",Belegerfassung!L3369="EUST",Belegerfassung!L3369="Bauleistungen 20%")=TRUE,"",MID(Belegerfassung!L3369,4,2)))</f>
        <v/>
      </c>
      <c r="J3361" s="6" t="str">
        <f>IF(A3361&lt;&gt;"",LEFT(Belegerfassung!D3369,40),"")</f>
        <v/>
      </c>
      <c r="K3361" t="str">
        <f>IF(A3361&lt;&gt;"",VLOOKUP(D3361,Abfrage!$F$2:$G$21,2,FALSE),"")</f>
        <v/>
      </c>
      <c r="L3361" s="6" t="str">
        <f>IF(Belegerfassung!H3369&lt;&gt;"",Belegerfassung!H3369,"")</f>
        <v/>
      </c>
      <c r="M3361" t="str">
        <f>IFERROR(IF(Belegerfassung!E3369&lt;&gt;"",VLOOKUP(Belegerfassung!E3369,Abfrage!$L$2:$M$15,2,),""),"")</f>
        <v/>
      </c>
      <c r="N3361" t="str">
        <f t="shared" si="157"/>
        <v/>
      </c>
      <c r="O3361" t="str">
        <f t="shared" si="158"/>
        <v/>
      </c>
      <c r="P3361" t="str">
        <f>IF(Belegerfassung!G3369&lt;&gt;"",CONCATENATE(Belegerfassung!G3369,".pdf"),"")</f>
        <v/>
      </c>
    </row>
    <row r="3362" spans="1:16">
      <c r="A3362" t="str">
        <f>IF(Belegerfassung!C3370&lt;&gt;"",0,"")</f>
        <v/>
      </c>
      <c r="B3362" t="str">
        <f>IFERROR(VLOOKUP(Belegerfassung!I3370,Konten!A:D,2,FALSE),"")</f>
        <v/>
      </c>
      <c r="C3362" t="str">
        <f>IF(A3362&lt;&gt;"",TEXT(Belegerfassung!C3370,"TT.MM.JJJJ"),"")</f>
        <v/>
      </c>
      <c r="D3362" t="str">
        <f>IFERROR(VLOOKUP(Belegerfassung!A3370,Abfrage!$E$2:$F$20,2,FALSE),"")</f>
        <v/>
      </c>
      <c r="E3362" t="str">
        <f>IF(A3362&lt;&gt;"",Belegerfassung!B3370,"")</f>
        <v/>
      </c>
      <c r="F3362" t="str">
        <f>IF(Belegerfassung!L3370="","",IF(Belegerfassung!L3370&lt;&gt;"",IF(Belegerfassung!L3370&lt;&gt;"",IF(Belegerfassung!J3370&lt;&gt;0,VLOOKUP(Belegerfassung!L3370,Abfrage!$A$2:$C$19,2,),VLOOKUP(Belegerfassung!L3370,Abfrage!$A$2:$C$19,3,)),"")))</f>
        <v/>
      </c>
      <c r="G3362" t="str">
        <f t="shared" si="156"/>
        <v/>
      </c>
      <c r="H3362" s="31" t="str">
        <f>IF(A3362&lt;&gt;"",-Belegerfassung!J3370+Belegerfassung!K3370,"")</f>
        <v/>
      </c>
      <c r="I3362" s="49" t="str">
        <f>IFERROR(IF(H3362&lt;&gt;"",Belegerfassung!L3370*100,""),IF(OR(Belegerfassung!L3370="Leistung EU - Erlöse",Belegerfassung!L3370="Lieferungen EU-Erlöse",Belegerfassung!L3370="EUST",Belegerfassung!L3370="Bauleistungen 20%")=TRUE,"",MID(Belegerfassung!L3370,4,2)))</f>
        <v/>
      </c>
      <c r="J3362" s="6" t="str">
        <f>IF(A3362&lt;&gt;"",LEFT(Belegerfassung!D3370,40),"")</f>
        <v/>
      </c>
      <c r="K3362" t="str">
        <f>IF(A3362&lt;&gt;"",VLOOKUP(D3362,Abfrage!$F$2:$G$21,2,FALSE),"")</f>
        <v/>
      </c>
      <c r="L3362" s="6" t="str">
        <f>IF(Belegerfassung!H3370&lt;&gt;"",Belegerfassung!H3370,"")</f>
        <v/>
      </c>
      <c r="M3362" t="str">
        <f>IFERROR(IF(Belegerfassung!E3370&lt;&gt;"",VLOOKUP(Belegerfassung!E3370,Abfrage!$L$2:$M$15,2,),""),"")</f>
        <v/>
      </c>
      <c r="N3362" t="str">
        <f t="shared" si="157"/>
        <v/>
      </c>
      <c r="O3362" t="str">
        <f t="shared" si="158"/>
        <v/>
      </c>
      <c r="P3362" t="str">
        <f>IF(Belegerfassung!G3370&lt;&gt;"",CONCATENATE(Belegerfassung!G3370,".pdf"),"")</f>
        <v/>
      </c>
    </row>
    <row r="3363" spans="1:16">
      <c r="A3363" t="str">
        <f>IF(Belegerfassung!C3371&lt;&gt;"",0,"")</f>
        <v/>
      </c>
      <c r="B3363" t="str">
        <f>IFERROR(VLOOKUP(Belegerfassung!I3371,Konten!A:D,2,FALSE),"")</f>
        <v/>
      </c>
      <c r="C3363" t="str">
        <f>IF(A3363&lt;&gt;"",TEXT(Belegerfassung!C3371,"TT.MM.JJJJ"),"")</f>
        <v/>
      </c>
      <c r="D3363" t="str">
        <f>IFERROR(VLOOKUP(Belegerfassung!A3371,Abfrage!$E$2:$F$20,2,FALSE),"")</f>
        <v/>
      </c>
      <c r="E3363" t="str">
        <f>IF(A3363&lt;&gt;"",Belegerfassung!B3371,"")</f>
        <v/>
      </c>
      <c r="F3363" t="str">
        <f>IF(Belegerfassung!L3371="","",IF(Belegerfassung!L3371&lt;&gt;"",IF(Belegerfassung!L3371&lt;&gt;"",IF(Belegerfassung!J3371&lt;&gt;0,VLOOKUP(Belegerfassung!L3371,Abfrage!$A$2:$C$19,2,),VLOOKUP(Belegerfassung!L3371,Abfrage!$A$2:$C$19,3,)),"")))</f>
        <v/>
      </c>
      <c r="G3363" t="str">
        <f t="shared" si="156"/>
        <v/>
      </c>
      <c r="H3363" s="31" t="str">
        <f>IF(A3363&lt;&gt;"",-Belegerfassung!J3371+Belegerfassung!K3371,"")</f>
        <v/>
      </c>
      <c r="I3363" s="49" t="str">
        <f>IFERROR(IF(H3363&lt;&gt;"",Belegerfassung!L3371*100,""),IF(OR(Belegerfassung!L3371="Leistung EU - Erlöse",Belegerfassung!L3371="Lieferungen EU-Erlöse",Belegerfassung!L3371="EUST",Belegerfassung!L3371="Bauleistungen 20%")=TRUE,"",MID(Belegerfassung!L3371,4,2)))</f>
        <v/>
      </c>
      <c r="J3363" s="6" t="str">
        <f>IF(A3363&lt;&gt;"",LEFT(Belegerfassung!D3371,40),"")</f>
        <v/>
      </c>
      <c r="K3363" t="str">
        <f>IF(A3363&lt;&gt;"",VLOOKUP(D3363,Abfrage!$F$2:$G$21,2,FALSE),"")</f>
        <v/>
      </c>
      <c r="L3363" s="6" t="str">
        <f>IF(Belegerfassung!H3371&lt;&gt;"",Belegerfassung!H3371,"")</f>
        <v/>
      </c>
      <c r="M3363" t="str">
        <f>IFERROR(IF(Belegerfassung!E3371&lt;&gt;"",VLOOKUP(Belegerfassung!E3371,Abfrage!$L$2:$M$15,2,),""),"")</f>
        <v/>
      </c>
      <c r="N3363" t="str">
        <f t="shared" si="157"/>
        <v/>
      </c>
      <c r="O3363" t="str">
        <f t="shared" si="158"/>
        <v/>
      </c>
      <c r="P3363" t="str">
        <f>IF(Belegerfassung!G3371&lt;&gt;"",CONCATENATE(Belegerfassung!G3371,".pdf"),"")</f>
        <v/>
      </c>
    </row>
    <row r="3364" spans="1:16">
      <c r="A3364" t="str">
        <f>IF(Belegerfassung!C3372&lt;&gt;"",0,"")</f>
        <v/>
      </c>
      <c r="B3364" t="str">
        <f>IFERROR(VLOOKUP(Belegerfassung!I3372,Konten!A:D,2,FALSE),"")</f>
        <v/>
      </c>
      <c r="C3364" t="str">
        <f>IF(A3364&lt;&gt;"",TEXT(Belegerfassung!C3372,"TT.MM.JJJJ"),"")</f>
        <v/>
      </c>
      <c r="D3364" t="str">
        <f>IFERROR(VLOOKUP(Belegerfassung!A3372,Abfrage!$E$2:$F$20,2,FALSE),"")</f>
        <v/>
      </c>
      <c r="E3364" t="str">
        <f>IF(A3364&lt;&gt;"",Belegerfassung!B3372,"")</f>
        <v/>
      </c>
      <c r="F3364" t="str">
        <f>IF(Belegerfassung!L3372="","",IF(Belegerfassung!L3372&lt;&gt;"",IF(Belegerfassung!L3372&lt;&gt;"",IF(Belegerfassung!J3372&lt;&gt;0,VLOOKUP(Belegerfassung!L3372,Abfrage!$A$2:$C$19,2,),VLOOKUP(Belegerfassung!L3372,Abfrage!$A$2:$C$19,3,)),"")))</f>
        <v/>
      </c>
      <c r="G3364" t="str">
        <f t="shared" si="156"/>
        <v/>
      </c>
      <c r="H3364" s="31" t="str">
        <f>IF(A3364&lt;&gt;"",-Belegerfassung!J3372+Belegerfassung!K3372,"")</f>
        <v/>
      </c>
      <c r="I3364" s="49" t="str">
        <f>IFERROR(IF(H3364&lt;&gt;"",Belegerfassung!L3372*100,""),IF(OR(Belegerfassung!L3372="Leistung EU - Erlöse",Belegerfassung!L3372="Lieferungen EU-Erlöse",Belegerfassung!L3372="EUST",Belegerfassung!L3372="Bauleistungen 20%")=TRUE,"",MID(Belegerfassung!L3372,4,2)))</f>
        <v/>
      </c>
      <c r="J3364" s="6" t="str">
        <f>IF(A3364&lt;&gt;"",LEFT(Belegerfassung!D3372,40),"")</f>
        <v/>
      </c>
      <c r="K3364" t="str">
        <f>IF(A3364&lt;&gt;"",VLOOKUP(D3364,Abfrage!$F$2:$G$21,2,FALSE),"")</f>
        <v/>
      </c>
      <c r="L3364" s="6" t="str">
        <f>IF(Belegerfassung!H3372&lt;&gt;"",Belegerfassung!H3372,"")</f>
        <v/>
      </c>
      <c r="M3364" t="str">
        <f>IFERROR(IF(Belegerfassung!E3372&lt;&gt;"",VLOOKUP(Belegerfassung!E3372,Abfrage!$L$2:$M$15,2,),""),"")</f>
        <v/>
      </c>
      <c r="N3364" t="str">
        <f t="shared" si="157"/>
        <v/>
      </c>
      <c r="O3364" t="str">
        <f t="shared" si="158"/>
        <v/>
      </c>
      <c r="P3364" t="str">
        <f>IF(Belegerfassung!G3372&lt;&gt;"",CONCATENATE(Belegerfassung!G3372,".pdf"),"")</f>
        <v/>
      </c>
    </row>
    <row r="3365" spans="1:16">
      <c r="A3365" t="str">
        <f>IF(Belegerfassung!C3373&lt;&gt;"",0,"")</f>
        <v/>
      </c>
      <c r="B3365" t="str">
        <f>IFERROR(VLOOKUP(Belegerfassung!I3373,Konten!A:D,2,FALSE),"")</f>
        <v/>
      </c>
      <c r="C3365" t="str">
        <f>IF(A3365&lt;&gt;"",TEXT(Belegerfassung!C3373,"TT.MM.JJJJ"),"")</f>
        <v/>
      </c>
      <c r="D3365" t="str">
        <f>IFERROR(VLOOKUP(Belegerfassung!A3373,Abfrage!$E$2:$F$20,2,FALSE),"")</f>
        <v/>
      </c>
      <c r="E3365" t="str">
        <f>IF(A3365&lt;&gt;"",Belegerfassung!B3373,"")</f>
        <v/>
      </c>
      <c r="F3365" t="str">
        <f>IF(Belegerfassung!L3373="","",IF(Belegerfassung!L3373&lt;&gt;"",IF(Belegerfassung!L3373&lt;&gt;"",IF(Belegerfassung!J3373&lt;&gt;0,VLOOKUP(Belegerfassung!L3373,Abfrage!$A$2:$C$19,2,),VLOOKUP(Belegerfassung!L3373,Abfrage!$A$2:$C$19,3,)),"")))</f>
        <v/>
      </c>
      <c r="G3365" t="str">
        <f t="shared" si="156"/>
        <v/>
      </c>
      <c r="H3365" s="31" t="str">
        <f>IF(A3365&lt;&gt;"",-Belegerfassung!J3373+Belegerfassung!K3373,"")</f>
        <v/>
      </c>
      <c r="I3365" s="49" t="str">
        <f>IFERROR(IF(H3365&lt;&gt;"",Belegerfassung!L3373*100,""),IF(OR(Belegerfassung!L3373="Leistung EU - Erlöse",Belegerfassung!L3373="Lieferungen EU-Erlöse",Belegerfassung!L3373="EUST",Belegerfassung!L3373="Bauleistungen 20%")=TRUE,"",MID(Belegerfassung!L3373,4,2)))</f>
        <v/>
      </c>
      <c r="J3365" s="6" t="str">
        <f>IF(A3365&lt;&gt;"",LEFT(Belegerfassung!D3373,40),"")</f>
        <v/>
      </c>
      <c r="K3365" t="str">
        <f>IF(A3365&lt;&gt;"",VLOOKUP(D3365,Abfrage!$F$2:$G$21,2,FALSE),"")</f>
        <v/>
      </c>
      <c r="L3365" s="6" t="str">
        <f>IF(Belegerfassung!H3373&lt;&gt;"",Belegerfassung!H3373,"")</f>
        <v/>
      </c>
      <c r="M3365" t="str">
        <f>IFERROR(IF(Belegerfassung!E3373&lt;&gt;"",VLOOKUP(Belegerfassung!E3373,Abfrage!$L$2:$M$15,2,),""),"")</f>
        <v/>
      </c>
      <c r="N3365" t="str">
        <f t="shared" si="157"/>
        <v/>
      </c>
      <c r="O3365" t="str">
        <f t="shared" si="158"/>
        <v/>
      </c>
      <c r="P3365" t="str">
        <f>IF(Belegerfassung!G3373&lt;&gt;"",CONCATENATE(Belegerfassung!G3373,".pdf"),"")</f>
        <v/>
      </c>
    </row>
    <row r="3366" spans="1:16">
      <c r="A3366" t="str">
        <f>IF(Belegerfassung!C3374&lt;&gt;"",0,"")</f>
        <v/>
      </c>
      <c r="B3366" t="str">
        <f>IFERROR(VLOOKUP(Belegerfassung!I3374,Konten!A:D,2,FALSE),"")</f>
        <v/>
      </c>
      <c r="C3366" t="str">
        <f>IF(A3366&lt;&gt;"",TEXT(Belegerfassung!C3374,"TT.MM.JJJJ"),"")</f>
        <v/>
      </c>
      <c r="D3366" t="str">
        <f>IFERROR(VLOOKUP(Belegerfassung!A3374,Abfrage!$E$2:$F$20,2,FALSE),"")</f>
        <v/>
      </c>
      <c r="E3366" t="str">
        <f>IF(A3366&lt;&gt;"",Belegerfassung!B3374,"")</f>
        <v/>
      </c>
      <c r="F3366" t="str">
        <f>IF(Belegerfassung!L3374="","",IF(Belegerfassung!L3374&lt;&gt;"",IF(Belegerfassung!L3374&lt;&gt;"",IF(Belegerfassung!J3374&lt;&gt;0,VLOOKUP(Belegerfassung!L3374,Abfrage!$A$2:$C$19,2,),VLOOKUP(Belegerfassung!L3374,Abfrage!$A$2:$C$19,3,)),"")))</f>
        <v/>
      </c>
      <c r="G3366" t="str">
        <f t="shared" si="156"/>
        <v/>
      </c>
      <c r="H3366" s="31" t="str">
        <f>IF(A3366&lt;&gt;"",-Belegerfassung!J3374+Belegerfassung!K3374,"")</f>
        <v/>
      </c>
      <c r="I3366" s="49" t="str">
        <f>IFERROR(IF(H3366&lt;&gt;"",Belegerfassung!L3374*100,""),IF(OR(Belegerfassung!L3374="Leistung EU - Erlöse",Belegerfassung!L3374="Lieferungen EU-Erlöse",Belegerfassung!L3374="EUST",Belegerfassung!L3374="Bauleistungen 20%")=TRUE,"",MID(Belegerfassung!L3374,4,2)))</f>
        <v/>
      </c>
      <c r="J3366" s="6" t="str">
        <f>IF(A3366&lt;&gt;"",LEFT(Belegerfassung!D3374,40),"")</f>
        <v/>
      </c>
      <c r="K3366" t="str">
        <f>IF(A3366&lt;&gt;"",VLOOKUP(D3366,Abfrage!$F$2:$G$21,2,FALSE),"")</f>
        <v/>
      </c>
      <c r="L3366" s="6" t="str">
        <f>IF(Belegerfassung!H3374&lt;&gt;"",Belegerfassung!H3374,"")</f>
        <v/>
      </c>
      <c r="M3366" t="str">
        <f>IFERROR(IF(Belegerfassung!E3374&lt;&gt;"",VLOOKUP(Belegerfassung!E3374,Abfrage!$L$2:$M$15,2,),""),"")</f>
        <v/>
      </c>
      <c r="N3366" t="str">
        <f t="shared" si="157"/>
        <v/>
      </c>
      <c r="O3366" t="str">
        <f t="shared" si="158"/>
        <v/>
      </c>
      <c r="P3366" t="str">
        <f>IF(Belegerfassung!G3374&lt;&gt;"",CONCATENATE(Belegerfassung!G3374,".pdf"),"")</f>
        <v/>
      </c>
    </row>
    <row r="3367" spans="1:16">
      <c r="A3367" t="str">
        <f>IF(Belegerfassung!C3375&lt;&gt;"",0,"")</f>
        <v/>
      </c>
      <c r="B3367" t="str">
        <f>IFERROR(VLOOKUP(Belegerfassung!I3375,Konten!A:D,2,FALSE),"")</f>
        <v/>
      </c>
      <c r="C3367" t="str">
        <f>IF(A3367&lt;&gt;"",TEXT(Belegerfassung!C3375,"TT.MM.JJJJ"),"")</f>
        <v/>
      </c>
      <c r="D3367" t="str">
        <f>IFERROR(VLOOKUP(Belegerfassung!A3375,Abfrage!$E$2:$F$20,2,FALSE),"")</f>
        <v/>
      </c>
      <c r="E3367" t="str">
        <f>IF(A3367&lt;&gt;"",Belegerfassung!B3375,"")</f>
        <v/>
      </c>
      <c r="F3367" t="str">
        <f>IF(Belegerfassung!L3375="","",IF(Belegerfassung!L3375&lt;&gt;"",IF(Belegerfassung!L3375&lt;&gt;"",IF(Belegerfassung!J3375&lt;&gt;0,VLOOKUP(Belegerfassung!L3375,Abfrage!$A$2:$C$19,2,),VLOOKUP(Belegerfassung!L3375,Abfrage!$A$2:$C$19,3,)),"")))</f>
        <v/>
      </c>
      <c r="G3367" t="str">
        <f t="shared" si="156"/>
        <v/>
      </c>
      <c r="H3367" s="31" t="str">
        <f>IF(A3367&lt;&gt;"",-Belegerfassung!J3375+Belegerfassung!K3375,"")</f>
        <v/>
      </c>
      <c r="I3367" s="49" t="str">
        <f>IFERROR(IF(H3367&lt;&gt;"",Belegerfassung!L3375*100,""),IF(OR(Belegerfassung!L3375="Leistung EU - Erlöse",Belegerfassung!L3375="Lieferungen EU-Erlöse",Belegerfassung!L3375="EUST",Belegerfassung!L3375="Bauleistungen 20%")=TRUE,"",MID(Belegerfassung!L3375,4,2)))</f>
        <v/>
      </c>
      <c r="J3367" s="6" t="str">
        <f>IF(A3367&lt;&gt;"",LEFT(Belegerfassung!D3375,40),"")</f>
        <v/>
      </c>
      <c r="K3367" t="str">
        <f>IF(A3367&lt;&gt;"",VLOOKUP(D3367,Abfrage!$F$2:$G$21,2,FALSE),"")</f>
        <v/>
      </c>
      <c r="L3367" s="6" t="str">
        <f>IF(Belegerfassung!H3375&lt;&gt;"",Belegerfassung!H3375,"")</f>
        <v/>
      </c>
      <c r="M3367" t="str">
        <f>IFERROR(IF(Belegerfassung!E3375&lt;&gt;"",VLOOKUP(Belegerfassung!E3375,Abfrage!$L$2:$M$15,2,),""),"")</f>
        <v/>
      </c>
      <c r="N3367" t="str">
        <f t="shared" si="157"/>
        <v/>
      </c>
      <c r="O3367" t="str">
        <f t="shared" si="158"/>
        <v/>
      </c>
      <c r="P3367" t="str">
        <f>IF(Belegerfassung!G3375&lt;&gt;"",CONCATENATE(Belegerfassung!G3375,".pdf"),"")</f>
        <v/>
      </c>
    </row>
    <row r="3368" spans="1:16">
      <c r="A3368" t="str">
        <f>IF(Belegerfassung!C3376&lt;&gt;"",0,"")</f>
        <v/>
      </c>
      <c r="B3368" t="str">
        <f>IFERROR(VLOOKUP(Belegerfassung!I3376,Konten!A:D,2,FALSE),"")</f>
        <v/>
      </c>
      <c r="C3368" t="str">
        <f>IF(A3368&lt;&gt;"",TEXT(Belegerfassung!C3376,"TT.MM.JJJJ"),"")</f>
        <v/>
      </c>
      <c r="D3368" t="str">
        <f>IFERROR(VLOOKUP(Belegerfassung!A3376,Abfrage!$E$2:$F$20,2,FALSE),"")</f>
        <v/>
      </c>
      <c r="E3368" t="str">
        <f>IF(A3368&lt;&gt;"",Belegerfassung!B3376,"")</f>
        <v/>
      </c>
      <c r="F3368" t="str">
        <f>IF(Belegerfassung!L3376="","",IF(Belegerfassung!L3376&lt;&gt;"",IF(Belegerfassung!L3376&lt;&gt;"",IF(Belegerfassung!J3376&lt;&gt;0,VLOOKUP(Belegerfassung!L3376,Abfrage!$A$2:$C$19,2,),VLOOKUP(Belegerfassung!L3376,Abfrage!$A$2:$C$19,3,)),"")))</f>
        <v/>
      </c>
      <c r="G3368" t="str">
        <f t="shared" si="156"/>
        <v/>
      </c>
      <c r="H3368" s="31" t="str">
        <f>IF(A3368&lt;&gt;"",-Belegerfassung!J3376+Belegerfassung!K3376,"")</f>
        <v/>
      </c>
      <c r="I3368" s="49" t="str">
        <f>IFERROR(IF(H3368&lt;&gt;"",Belegerfassung!L3376*100,""),IF(OR(Belegerfassung!L3376="Leistung EU - Erlöse",Belegerfassung!L3376="Lieferungen EU-Erlöse",Belegerfassung!L3376="EUST",Belegerfassung!L3376="Bauleistungen 20%")=TRUE,"",MID(Belegerfassung!L3376,4,2)))</f>
        <v/>
      </c>
      <c r="J3368" s="6" t="str">
        <f>IF(A3368&lt;&gt;"",LEFT(Belegerfassung!D3376,40),"")</f>
        <v/>
      </c>
      <c r="K3368" t="str">
        <f>IF(A3368&lt;&gt;"",VLOOKUP(D3368,Abfrage!$F$2:$G$21,2,FALSE),"")</f>
        <v/>
      </c>
      <c r="L3368" s="6" t="str">
        <f>IF(Belegerfassung!H3376&lt;&gt;"",Belegerfassung!H3376,"")</f>
        <v/>
      </c>
      <c r="M3368" t="str">
        <f>IFERROR(IF(Belegerfassung!E3376&lt;&gt;"",VLOOKUP(Belegerfassung!E3376,Abfrage!$L$2:$M$15,2,),""),"")</f>
        <v/>
      </c>
      <c r="N3368" t="str">
        <f t="shared" si="157"/>
        <v/>
      </c>
      <c r="O3368" t="str">
        <f t="shared" si="158"/>
        <v/>
      </c>
      <c r="P3368" t="str">
        <f>IF(Belegerfassung!G3376&lt;&gt;"",CONCATENATE(Belegerfassung!G3376,".pdf"),"")</f>
        <v/>
      </c>
    </row>
    <row r="3369" spans="1:16">
      <c r="A3369" t="str">
        <f>IF(Belegerfassung!C3377&lt;&gt;"",0,"")</f>
        <v/>
      </c>
      <c r="B3369" t="str">
        <f>IFERROR(VLOOKUP(Belegerfassung!I3377,Konten!A:D,2,FALSE),"")</f>
        <v/>
      </c>
      <c r="C3369" t="str">
        <f>IF(A3369&lt;&gt;"",TEXT(Belegerfassung!C3377,"TT.MM.JJJJ"),"")</f>
        <v/>
      </c>
      <c r="D3369" t="str">
        <f>IFERROR(VLOOKUP(Belegerfassung!A3377,Abfrage!$E$2:$F$20,2,FALSE),"")</f>
        <v/>
      </c>
      <c r="E3369" t="str">
        <f>IF(A3369&lt;&gt;"",Belegerfassung!B3377,"")</f>
        <v/>
      </c>
      <c r="F3369" t="str">
        <f>IF(Belegerfassung!L3377="","",IF(Belegerfassung!L3377&lt;&gt;"",IF(Belegerfassung!L3377&lt;&gt;"",IF(Belegerfassung!J3377&lt;&gt;0,VLOOKUP(Belegerfassung!L3377,Abfrage!$A$2:$C$19,2,),VLOOKUP(Belegerfassung!L3377,Abfrage!$A$2:$C$19,3,)),"")))</f>
        <v/>
      </c>
      <c r="G3369" t="str">
        <f t="shared" si="156"/>
        <v/>
      </c>
      <c r="H3369" s="31" t="str">
        <f>IF(A3369&lt;&gt;"",-Belegerfassung!J3377+Belegerfassung!K3377,"")</f>
        <v/>
      </c>
      <c r="I3369" s="49" t="str">
        <f>IFERROR(IF(H3369&lt;&gt;"",Belegerfassung!L3377*100,""),IF(OR(Belegerfassung!L3377="Leistung EU - Erlöse",Belegerfassung!L3377="Lieferungen EU-Erlöse",Belegerfassung!L3377="EUST",Belegerfassung!L3377="Bauleistungen 20%")=TRUE,"",MID(Belegerfassung!L3377,4,2)))</f>
        <v/>
      </c>
      <c r="J3369" s="6" t="str">
        <f>IF(A3369&lt;&gt;"",LEFT(Belegerfassung!D3377,40),"")</f>
        <v/>
      </c>
      <c r="K3369" t="str">
        <f>IF(A3369&lt;&gt;"",VLOOKUP(D3369,Abfrage!$F$2:$G$21,2,FALSE),"")</f>
        <v/>
      </c>
      <c r="L3369" s="6" t="str">
        <f>IF(Belegerfassung!H3377&lt;&gt;"",Belegerfassung!H3377,"")</f>
        <v/>
      </c>
      <c r="M3369" t="str">
        <f>IFERROR(IF(Belegerfassung!E3377&lt;&gt;"",VLOOKUP(Belegerfassung!E3377,Abfrage!$L$2:$M$15,2,),""),"")</f>
        <v/>
      </c>
      <c r="N3369" t="str">
        <f t="shared" si="157"/>
        <v/>
      </c>
      <c r="O3369" t="str">
        <f t="shared" si="158"/>
        <v/>
      </c>
      <c r="P3369" t="str">
        <f>IF(Belegerfassung!G3377&lt;&gt;"",CONCATENATE(Belegerfassung!G3377,".pdf"),"")</f>
        <v/>
      </c>
    </row>
    <row r="3370" spans="1:16">
      <c r="A3370" t="str">
        <f>IF(Belegerfassung!C3378&lt;&gt;"",0,"")</f>
        <v/>
      </c>
      <c r="B3370" t="str">
        <f>IFERROR(VLOOKUP(Belegerfassung!I3378,Konten!A:D,2,FALSE),"")</f>
        <v/>
      </c>
      <c r="C3370" t="str">
        <f>IF(A3370&lt;&gt;"",TEXT(Belegerfassung!C3378,"TT.MM.JJJJ"),"")</f>
        <v/>
      </c>
      <c r="D3370" t="str">
        <f>IFERROR(VLOOKUP(Belegerfassung!A3378,Abfrage!$E$2:$F$20,2,FALSE),"")</f>
        <v/>
      </c>
      <c r="E3370" t="str">
        <f>IF(A3370&lt;&gt;"",Belegerfassung!B3378,"")</f>
        <v/>
      </c>
      <c r="F3370" t="str">
        <f>IF(Belegerfassung!L3378="","",IF(Belegerfassung!L3378&lt;&gt;"",IF(Belegerfassung!L3378&lt;&gt;"",IF(Belegerfassung!J3378&lt;&gt;0,VLOOKUP(Belegerfassung!L3378,Abfrage!$A$2:$C$19,2,),VLOOKUP(Belegerfassung!L3378,Abfrage!$A$2:$C$19,3,)),"")))</f>
        <v/>
      </c>
      <c r="G3370" t="str">
        <f t="shared" si="156"/>
        <v/>
      </c>
      <c r="H3370" s="31" t="str">
        <f>IF(A3370&lt;&gt;"",-Belegerfassung!J3378+Belegerfassung!K3378,"")</f>
        <v/>
      </c>
      <c r="I3370" s="49" t="str">
        <f>IFERROR(IF(H3370&lt;&gt;"",Belegerfassung!L3378*100,""),IF(OR(Belegerfassung!L3378="Leistung EU - Erlöse",Belegerfassung!L3378="Lieferungen EU-Erlöse",Belegerfassung!L3378="EUST",Belegerfassung!L3378="Bauleistungen 20%")=TRUE,"",MID(Belegerfassung!L3378,4,2)))</f>
        <v/>
      </c>
      <c r="J3370" s="6" t="str">
        <f>IF(A3370&lt;&gt;"",LEFT(Belegerfassung!D3378,40),"")</f>
        <v/>
      </c>
      <c r="K3370" t="str">
        <f>IF(A3370&lt;&gt;"",VLOOKUP(D3370,Abfrage!$F$2:$G$21,2,FALSE),"")</f>
        <v/>
      </c>
      <c r="L3370" s="6" t="str">
        <f>IF(Belegerfassung!H3378&lt;&gt;"",Belegerfassung!H3378,"")</f>
        <v/>
      </c>
      <c r="M3370" t="str">
        <f>IFERROR(IF(Belegerfassung!E3378&lt;&gt;"",VLOOKUP(Belegerfassung!E3378,Abfrage!$L$2:$M$15,2,),""),"")</f>
        <v/>
      </c>
      <c r="N3370" t="str">
        <f t="shared" si="157"/>
        <v/>
      </c>
      <c r="O3370" t="str">
        <f t="shared" si="158"/>
        <v/>
      </c>
      <c r="P3370" t="str">
        <f>IF(Belegerfassung!G3378&lt;&gt;"",CONCATENATE(Belegerfassung!G3378,".pdf"),"")</f>
        <v/>
      </c>
    </row>
    <row r="3371" spans="1:16">
      <c r="A3371" t="str">
        <f>IF(Belegerfassung!C3379&lt;&gt;"",0,"")</f>
        <v/>
      </c>
      <c r="B3371" t="str">
        <f>IFERROR(VLOOKUP(Belegerfassung!I3379,Konten!A:D,2,FALSE),"")</f>
        <v/>
      </c>
      <c r="C3371" t="str">
        <f>IF(A3371&lt;&gt;"",TEXT(Belegerfassung!C3379,"TT.MM.JJJJ"),"")</f>
        <v/>
      </c>
      <c r="D3371" t="str">
        <f>IFERROR(VLOOKUP(Belegerfassung!A3379,Abfrage!$E$2:$F$20,2,FALSE),"")</f>
        <v/>
      </c>
      <c r="E3371" t="str">
        <f>IF(A3371&lt;&gt;"",Belegerfassung!B3379,"")</f>
        <v/>
      </c>
      <c r="F3371" t="str">
        <f>IF(Belegerfassung!L3379="","",IF(Belegerfassung!L3379&lt;&gt;"",IF(Belegerfassung!L3379&lt;&gt;"",IF(Belegerfassung!J3379&lt;&gt;0,VLOOKUP(Belegerfassung!L3379,Abfrage!$A$2:$C$19,2,),VLOOKUP(Belegerfassung!L3379,Abfrage!$A$2:$C$19,3,)),"")))</f>
        <v/>
      </c>
      <c r="G3371" t="str">
        <f t="shared" si="156"/>
        <v/>
      </c>
      <c r="H3371" s="31" t="str">
        <f>IF(A3371&lt;&gt;"",-Belegerfassung!J3379+Belegerfassung!K3379,"")</f>
        <v/>
      </c>
      <c r="I3371" s="49" t="str">
        <f>IFERROR(IF(H3371&lt;&gt;"",Belegerfassung!L3379*100,""),IF(OR(Belegerfassung!L3379="Leistung EU - Erlöse",Belegerfassung!L3379="Lieferungen EU-Erlöse",Belegerfassung!L3379="EUST",Belegerfassung!L3379="Bauleistungen 20%")=TRUE,"",MID(Belegerfassung!L3379,4,2)))</f>
        <v/>
      </c>
      <c r="J3371" s="6" t="str">
        <f>IF(A3371&lt;&gt;"",LEFT(Belegerfassung!D3379,40),"")</f>
        <v/>
      </c>
      <c r="K3371" t="str">
        <f>IF(A3371&lt;&gt;"",VLOOKUP(D3371,Abfrage!$F$2:$G$21,2,FALSE),"")</f>
        <v/>
      </c>
      <c r="L3371" s="6" t="str">
        <f>IF(Belegerfassung!H3379&lt;&gt;"",Belegerfassung!H3379,"")</f>
        <v/>
      </c>
      <c r="M3371" t="str">
        <f>IFERROR(IF(Belegerfassung!E3379&lt;&gt;"",VLOOKUP(Belegerfassung!E3379,Abfrage!$L$2:$M$15,2,),""),"")</f>
        <v/>
      </c>
      <c r="N3371" t="str">
        <f t="shared" si="157"/>
        <v/>
      </c>
      <c r="O3371" t="str">
        <f t="shared" si="158"/>
        <v/>
      </c>
      <c r="P3371" t="str">
        <f>IF(Belegerfassung!G3379&lt;&gt;"",CONCATENATE(Belegerfassung!G3379,".pdf"),"")</f>
        <v/>
      </c>
    </row>
    <row r="3372" spans="1:16">
      <c r="A3372" t="str">
        <f>IF(Belegerfassung!C3380&lt;&gt;"",0,"")</f>
        <v/>
      </c>
      <c r="B3372" t="str">
        <f>IFERROR(VLOOKUP(Belegerfassung!I3380,Konten!A:D,2,FALSE),"")</f>
        <v/>
      </c>
      <c r="C3372" t="str">
        <f>IF(A3372&lt;&gt;"",TEXT(Belegerfassung!C3380,"TT.MM.JJJJ"),"")</f>
        <v/>
      </c>
      <c r="D3372" t="str">
        <f>IFERROR(VLOOKUP(Belegerfassung!A3380,Abfrage!$E$2:$F$20,2,FALSE),"")</f>
        <v/>
      </c>
      <c r="E3372" t="str">
        <f>IF(A3372&lt;&gt;"",Belegerfassung!B3380,"")</f>
        <v/>
      </c>
      <c r="F3372" t="str">
        <f>IF(Belegerfassung!L3380="","",IF(Belegerfassung!L3380&lt;&gt;"",IF(Belegerfassung!L3380&lt;&gt;"",IF(Belegerfassung!J3380&lt;&gt;0,VLOOKUP(Belegerfassung!L3380,Abfrage!$A$2:$C$19,2,),VLOOKUP(Belegerfassung!L3380,Abfrage!$A$2:$C$19,3,)),"")))</f>
        <v/>
      </c>
      <c r="G3372" t="str">
        <f t="shared" si="156"/>
        <v/>
      </c>
      <c r="H3372" s="31" t="str">
        <f>IF(A3372&lt;&gt;"",-Belegerfassung!J3380+Belegerfassung!K3380,"")</f>
        <v/>
      </c>
      <c r="I3372" s="49" t="str">
        <f>IFERROR(IF(H3372&lt;&gt;"",Belegerfassung!L3380*100,""),IF(OR(Belegerfassung!L3380="Leistung EU - Erlöse",Belegerfassung!L3380="Lieferungen EU-Erlöse",Belegerfassung!L3380="EUST",Belegerfassung!L3380="Bauleistungen 20%")=TRUE,"",MID(Belegerfassung!L3380,4,2)))</f>
        <v/>
      </c>
      <c r="J3372" s="6" t="str">
        <f>IF(A3372&lt;&gt;"",LEFT(Belegerfassung!D3380,40),"")</f>
        <v/>
      </c>
      <c r="K3372" t="str">
        <f>IF(A3372&lt;&gt;"",VLOOKUP(D3372,Abfrage!$F$2:$G$21,2,FALSE),"")</f>
        <v/>
      </c>
      <c r="L3372" s="6" t="str">
        <f>IF(Belegerfassung!H3380&lt;&gt;"",Belegerfassung!H3380,"")</f>
        <v/>
      </c>
      <c r="M3372" t="str">
        <f>IFERROR(IF(Belegerfassung!E3380&lt;&gt;"",VLOOKUP(Belegerfassung!E3380,Abfrage!$L$2:$M$15,2,),""),"")</f>
        <v/>
      </c>
      <c r="N3372" t="str">
        <f t="shared" si="157"/>
        <v/>
      </c>
      <c r="O3372" t="str">
        <f t="shared" si="158"/>
        <v/>
      </c>
      <c r="P3372" t="str">
        <f>IF(Belegerfassung!G3380&lt;&gt;"",CONCATENATE(Belegerfassung!G3380,".pdf"),"")</f>
        <v/>
      </c>
    </row>
    <row r="3373" spans="1:16">
      <c r="A3373" t="str">
        <f>IF(Belegerfassung!C3381&lt;&gt;"",0,"")</f>
        <v/>
      </c>
      <c r="B3373" t="str">
        <f>IFERROR(VLOOKUP(Belegerfassung!I3381,Konten!A:D,2,FALSE),"")</f>
        <v/>
      </c>
      <c r="C3373" t="str">
        <f>IF(A3373&lt;&gt;"",TEXT(Belegerfassung!C3381,"TT.MM.JJJJ"),"")</f>
        <v/>
      </c>
      <c r="D3373" t="str">
        <f>IFERROR(VLOOKUP(Belegerfassung!A3381,Abfrage!$E$2:$F$20,2,FALSE),"")</f>
        <v/>
      </c>
      <c r="E3373" t="str">
        <f>IF(A3373&lt;&gt;"",Belegerfassung!B3381,"")</f>
        <v/>
      </c>
      <c r="F3373" t="str">
        <f>IF(Belegerfassung!L3381="","",IF(Belegerfassung!L3381&lt;&gt;"",IF(Belegerfassung!L3381&lt;&gt;"",IF(Belegerfassung!J3381&lt;&gt;0,VLOOKUP(Belegerfassung!L3381,Abfrage!$A$2:$C$19,2,),VLOOKUP(Belegerfassung!L3381,Abfrage!$A$2:$C$19,3,)),"")))</f>
        <v/>
      </c>
      <c r="G3373" t="str">
        <f t="shared" si="156"/>
        <v/>
      </c>
      <c r="H3373" s="31" t="str">
        <f>IF(A3373&lt;&gt;"",-Belegerfassung!J3381+Belegerfassung!K3381,"")</f>
        <v/>
      </c>
      <c r="I3373" s="49" t="str">
        <f>IFERROR(IF(H3373&lt;&gt;"",Belegerfassung!L3381*100,""),IF(OR(Belegerfassung!L3381="Leistung EU - Erlöse",Belegerfassung!L3381="Lieferungen EU-Erlöse",Belegerfassung!L3381="EUST",Belegerfassung!L3381="Bauleistungen 20%")=TRUE,"",MID(Belegerfassung!L3381,4,2)))</f>
        <v/>
      </c>
      <c r="J3373" s="6" t="str">
        <f>IF(A3373&lt;&gt;"",LEFT(Belegerfassung!D3381,40),"")</f>
        <v/>
      </c>
      <c r="K3373" t="str">
        <f>IF(A3373&lt;&gt;"",VLOOKUP(D3373,Abfrage!$F$2:$G$21,2,FALSE),"")</f>
        <v/>
      </c>
      <c r="L3373" s="6" t="str">
        <f>IF(Belegerfassung!H3381&lt;&gt;"",Belegerfassung!H3381,"")</f>
        <v/>
      </c>
      <c r="M3373" t="str">
        <f>IFERROR(IF(Belegerfassung!E3381&lt;&gt;"",VLOOKUP(Belegerfassung!E3381,Abfrage!$L$2:$M$15,2,),""),"")</f>
        <v/>
      </c>
      <c r="N3373" t="str">
        <f t="shared" si="157"/>
        <v/>
      </c>
      <c r="O3373" t="str">
        <f t="shared" si="158"/>
        <v/>
      </c>
      <c r="P3373" t="str">
        <f>IF(Belegerfassung!G3381&lt;&gt;"",CONCATENATE(Belegerfassung!G3381,".pdf"),"")</f>
        <v/>
      </c>
    </row>
    <row r="3374" spans="1:16">
      <c r="A3374" t="str">
        <f>IF(Belegerfassung!C3382&lt;&gt;"",0,"")</f>
        <v/>
      </c>
      <c r="B3374" t="str">
        <f>IFERROR(VLOOKUP(Belegerfassung!I3382,Konten!A:D,2,FALSE),"")</f>
        <v/>
      </c>
      <c r="C3374" t="str">
        <f>IF(A3374&lt;&gt;"",TEXT(Belegerfassung!C3382,"TT.MM.JJJJ"),"")</f>
        <v/>
      </c>
      <c r="D3374" t="str">
        <f>IFERROR(VLOOKUP(Belegerfassung!A3382,Abfrage!$E$2:$F$20,2,FALSE),"")</f>
        <v/>
      </c>
      <c r="E3374" t="str">
        <f>IF(A3374&lt;&gt;"",Belegerfassung!B3382,"")</f>
        <v/>
      </c>
      <c r="F3374" t="str">
        <f>IF(Belegerfassung!L3382="","",IF(Belegerfassung!L3382&lt;&gt;"",IF(Belegerfassung!L3382&lt;&gt;"",IF(Belegerfassung!J3382&lt;&gt;0,VLOOKUP(Belegerfassung!L3382,Abfrage!$A$2:$C$19,2,),VLOOKUP(Belegerfassung!L3382,Abfrage!$A$2:$C$19,3,)),"")))</f>
        <v/>
      </c>
      <c r="G3374" t="str">
        <f t="shared" si="156"/>
        <v/>
      </c>
      <c r="H3374" s="31" t="str">
        <f>IF(A3374&lt;&gt;"",-Belegerfassung!J3382+Belegerfassung!K3382,"")</f>
        <v/>
      </c>
      <c r="I3374" s="49" t="str">
        <f>IFERROR(IF(H3374&lt;&gt;"",Belegerfassung!L3382*100,""),IF(OR(Belegerfassung!L3382="Leistung EU - Erlöse",Belegerfassung!L3382="Lieferungen EU-Erlöse",Belegerfassung!L3382="EUST",Belegerfassung!L3382="Bauleistungen 20%")=TRUE,"",MID(Belegerfassung!L3382,4,2)))</f>
        <v/>
      </c>
      <c r="J3374" s="6" t="str">
        <f>IF(A3374&lt;&gt;"",LEFT(Belegerfassung!D3382,40),"")</f>
        <v/>
      </c>
      <c r="K3374" t="str">
        <f>IF(A3374&lt;&gt;"",VLOOKUP(D3374,Abfrage!$F$2:$G$21,2,FALSE),"")</f>
        <v/>
      </c>
      <c r="L3374" s="6" t="str">
        <f>IF(Belegerfassung!H3382&lt;&gt;"",Belegerfassung!H3382,"")</f>
        <v/>
      </c>
      <c r="M3374" t="str">
        <f>IFERROR(IF(Belegerfassung!E3382&lt;&gt;"",VLOOKUP(Belegerfassung!E3382,Abfrage!$L$2:$M$15,2,),""),"")</f>
        <v/>
      </c>
      <c r="N3374" t="str">
        <f t="shared" si="157"/>
        <v/>
      </c>
      <c r="O3374" t="str">
        <f t="shared" si="158"/>
        <v/>
      </c>
      <c r="P3374" t="str">
        <f>IF(Belegerfassung!G3382&lt;&gt;"",CONCATENATE(Belegerfassung!G3382,".pdf"),"")</f>
        <v/>
      </c>
    </row>
    <row r="3375" spans="1:16">
      <c r="A3375" t="str">
        <f>IF(Belegerfassung!C3383&lt;&gt;"",0,"")</f>
        <v/>
      </c>
      <c r="B3375" t="str">
        <f>IFERROR(VLOOKUP(Belegerfassung!I3383,Konten!A:D,2,FALSE),"")</f>
        <v/>
      </c>
      <c r="C3375" t="str">
        <f>IF(A3375&lt;&gt;"",TEXT(Belegerfassung!C3383,"TT.MM.JJJJ"),"")</f>
        <v/>
      </c>
      <c r="D3375" t="str">
        <f>IFERROR(VLOOKUP(Belegerfassung!A3383,Abfrage!$E$2:$F$20,2,FALSE),"")</f>
        <v/>
      </c>
      <c r="E3375" t="str">
        <f>IF(A3375&lt;&gt;"",Belegerfassung!B3383,"")</f>
        <v/>
      </c>
      <c r="F3375" t="str">
        <f>IF(Belegerfassung!L3383="","",IF(Belegerfassung!L3383&lt;&gt;"",IF(Belegerfassung!L3383&lt;&gt;"",IF(Belegerfassung!J3383&lt;&gt;0,VLOOKUP(Belegerfassung!L3383,Abfrage!$A$2:$C$19,2,),VLOOKUP(Belegerfassung!L3383,Abfrage!$A$2:$C$19,3,)),"")))</f>
        <v/>
      </c>
      <c r="G3375" t="str">
        <f t="shared" si="156"/>
        <v/>
      </c>
      <c r="H3375" s="31" t="str">
        <f>IF(A3375&lt;&gt;"",-Belegerfassung!J3383+Belegerfassung!K3383,"")</f>
        <v/>
      </c>
      <c r="I3375" s="49" t="str">
        <f>IFERROR(IF(H3375&lt;&gt;"",Belegerfassung!L3383*100,""),IF(OR(Belegerfassung!L3383="Leistung EU - Erlöse",Belegerfassung!L3383="Lieferungen EU-Erlöse",Belegerfassung!L3383="EUST",Belegerfassung!L3383="Bauleistungen 20%")=TRUE,"",MID(Belegerfassung!L3383,4,2)))</f>
        <v/>
      </c>
      <c r="J3375" s="6" t="str">
        <f>IF(A3375&lt;&gt;"",LEFT(Belegerfassung!D3383,40),"")</f>
        <v/>
      </c>
      <c r="K3375" t="str">
        <f>IF(A3375&lt;&gt;"",VLOOKUP(D3375,Abfrage!$F$2:$G$21,2,FALSE),"")</f>
        <v/>
      </c>
      <c r="L3375" s="6" t="str">
        <f>IF(Belegerfassung!H3383&lt;&gt;"",Belegerfassung!H3383,"")</f>
        <v/>
      </c>
      <c r="M3375" t="str">
        <f>IFERROR(IF(Belegerfassung!E3383&lt;&gt;"",VLOOKUP(Belegerfassung!E3383,Abfrage!$L$2:$M$15,2,),""),"")</f>
        <v/>
      </c>
      <c r="N3375" t="str">
        <f t="shared" si="157"/>
        <v/>
      </c>
      <c r="O3375" t="str">
        <f t="shared" si="158"/>
        <v/>
      </c>
      <c r="P3375" t="str">
        <f>IF(Belegerfassung!G3383&lt;&gt;"",CONCATENATE(Belegerfassung!G3383,".pdf"),"")</f>
        <v/>
      </c>
    </row>
    <row r="3376" spans="1:16">
      <c r="A3376" t="str">
        <f>IF(Belegerfassung!C3384&lt;&gt;"",0,"")</f>
        <v/>
      </c>
      <c r="B3376" t="str">
        <f>IFERROR(VLOOKUP(Belegerfassung!I3384,Konten!A:D,2,FALSE),"")</f>
        <v/>
      </c>
      <c r="C3376" t="str">
        <f>IF(A3376&lt;&gt;"",TEXT(Belegerfassung!C3384,"TT.MM.JJJJ"),"")</f>
        <v/>
      </c>
      <c r="D3376" t="str">
        <f>IFERROR(VLOOKUP(Belegerfassung!A3384,Abfrage!$E$2:$F$20,2,FALSE),"")</f>
        <v/>
      </c>
      <c r="E3376" t="str">
        <f>IF(A3376&lt;&gt;"",Belegerfassung!B3384,"")</f>
        <v/>
      </c>
      <c r="F3376" t="str">
        <f>IF(Belegerfassung!L3384="","",IF(Belegerfassung!L3384&lt;&gt;"",IF(Belegerfassung!L3384&lt;&gt;"",IF(Belegerfassung!J3384&lt;&gt;0,VLOOKUP(Belegerfassung!L3384,Abfrage!$A$2:$C$19,2,),VLOOKUP(Belegerfassung!L3384,Abfrage!$A$2:$C$19,3,)),"")))</f>
        <v/>
      </c>
      <c r="G3376" t="str">
        <f t="shared" si="156"/>
        <v/>
      </c>
      <c r="H3376" s="31" t="str">
        <f>IF(A3376&lt;&gt;"",-Belegerfassung!J3384+Belegerfassung!K3384,"")</f>
        <v/>
      </c>
      <c r="I3376" s="49" t="str">
        <f>IFERROR(IF(H3376&lt;&gt;"",Belegerfassung!L3384*100,""),IF(OR(Belegerfassung!L3384="Leistung EU - Erlöse",Belegerfassung!L3384="Lieferungen EU-Erlöse",Belegerfassung!L3384="EUST",Belegerfassung!L3384="Bauleistungen 20%")=TRUE,"",MID(Belegerfassung!L3384,4,2)))</f>
        <v/>
      </c>
      <c r="J3376" s="6" t="str">
        <f>IF(A3376&lt;&gt;"",LEFT(Belegerfassung!D3384,40),"")</f>
        <v/>
      </c>
      <c r="K3376" t="str">
        <f>IF(A3376&lt;&gt;"",VLOOKUP(D3376,Abfrage!$F$2:$G$21,2,FALSE),"")</f>
        <v/>
      </c>
      <c r="L3376" s="6" t="str">
        <f>IF(Belegerfassung!H3384&lt;&gt;"",Belegerfassung!H3384,"")</f>
        <v/>
      </c>
      <c r="M3376" t="str">
        <f>IFERROR(IF(Belegerfassung!E3384&lt;&gt;"",VLOOKUP(Belegerfassung!E3384,Abfrage!$L$2:$M$15,2,),""),"")</f>
        <v/>
      </c>
      <c r="N3376" t="str">
        <f t="shared" si="157"/>
        <v/>
      </c>
      <c r="O3376" t="str">
        <f t="shared" si="158"/>
        <v/>
      </c>
      <c r="P3376" t="str">
        <f>IF(Belegerfassung!G3384&lt;&gt;"",CONCATENATE(Belegerfassung!G3384,".pdf"),"")</f>
        <v/>
      </c>
    </row>
    <row r="3377" spans="1:16">
      <c r="A3377" t="str">
        <f>IF(Belegerfassung!C3385&lt;&gt;"",0,"")</f>
        <v/>
      </c>
      <c r="B3377" t="str">
        <f>IFERROR(VLOOKUP(Belegerfassung!I3385,Konten!A:D,2,FALSE),"")</f>
        <v/>
      </c>
      <c r="C3377" t="str">
        <f>IF(A3377&lt;&gt;"",TEXT(Belegerfassung!C3385,"TT.MM.JJJJ"),"")</f>
        <v/>
      </c>
      <c r="D3377" t="str">
        <f>IFERROR(VLOOKUP(Belegerfassung!A3385,Abfrage!$E$2:$F$20,2,FALSE),"")</f>
        <v/>
      </c>
      <c r="E3377" t="str">
        <f>IF(A3377&lt;&gt;"",Belegerfassung!B3385,"")</f>
        <v/>
      </c>
      <c r="F3377" t="str">
        <f>IF(Belegerfassung!L3385="","",IF(Belegerfassung!L3385&lt;&gt;"",IF(Belegerfassung!L3385&lt;&gt;"",IF(Belegerfassung!J3385&lt;&gt;0,VLOOKUP(Belegerfassung!L3385,Abfrage!$A$2:$C$19,2,),VLOOKUP(Belegerfassung!L3385,Abfrage!$A$2:$C$19,3,)),"")))</f>
        <v/>
      </c>
      <c r="G3377" t="str">
        <f t="shared" si="156"/>
        <v/>
      </c>
      <c r="H3377" s="31" t="str">
        <f>IF(A3377&lt;&gt;"",-Belegerfassung!J3385+Belegerfassung!K3385,"")</f>
        <v/>
      </c>
      <c r="I3377" s="49" t="str">
        <f>IFERROR(IF(H3377&lt;&gt;"",Belegerfassung!L3385*100,""),IF(OR(Belegerfassung!L3385="Leistung EU - Erlöse",Belegerfassung!L3385="Lieferungen EU-Erlöse",Belegerfassung!L3385="EUST",Belegerfassung!L3385="Bauleistungen 20%")=TRUE,"",MID(Belegerfassung!L3385,4,2)))</f>
        <v/>
      </c>
      <c r="J3377" s="6" t="str">
        <f>IF(A3377&lt;&gt;"",LEFT(Belegerfassung!D3385,40),"")</f>
        <v/>
      </c>
      <c r="K3377" t="str">
        <f>IF(A3377&lt;&gt;"",VLOOKUP(D3377,Abfrage!$F$2:$G$21,2,FALSE),"")</f>
        <v/>
      </c>
      <c r="L3377" s="6" t="str">
        <f>IF(Belegerfassung!H3385&lt;&gt;"",Belegerfassung!H3385,"")</f>
        <v/>
      </c>
      <c r="M3377" t="str">
        <f>IFERROR(IF(Belegerfassung!E3385&lt;&gt;"",VLOOKUP(Belegerfassung!E3385,Abfrage!$L$2:$M$15,2,),""),"")</f>
        <v/>
      </c>
      <c r="N3377" t="str">
        <f t="shared" si="157"/>
        <v/>
      </c>
      <c r="O3377" t="str">
        <f t="shared" si="158"/>
        <v/>
      </c>
      <c r="P3377" t="str">
        <f>IF(Belegerfassung!G3385&lt;&gt;"",CONCATENATE(Belegerfassung!G3385,".pdf"),"")</f>
        <v/>
      </c>
    </row>
    <row r="3378" spans="1:16">
      <c r="A3378" t="str">
        <f>IF(Belegerfassung!C3386&lt;&gt;"",0,"")</f>
        <v/>
      </c>
      <c r="B3378" t="str">
        <f>IFERROR(VLOOKUP(Belegerfassung!I3386,Konten!A:D,2,FALSE),"")</f>
        <v/>
      </c>
      <c r="C3378" t="str">
        <f>IF(A3378&lt;&gt;"",TEXT(Belegerfassung!C3386,"TT.MM.JJJJ"),"")</f>
        <v/>
      </c>
      <c r="D3378" t="str">
        <f>IFERROR(VLOOKUP(Belegerfassung!A3386,Abfrage!$E$2:$F$20,2,FALSE),"")</f>
        <v/>
      </c>
      <c r="E3378" t="str">
        <f>IF(A3378&lt;&gt;"",Belegerfassung!B3386,"")</f>
        <v/>
      </c>
      <c r="F3378" t="str">
        <f>IF(Belegerfassung!L3386="","",IF(Belegerfassung!L3386&lt;&gt;"",IF(Belegerfassung!L3386&lt;&gt;"",IF(Belegerfassung!J3386&lt;&gt;0,VLOOKUP(Belegerfassung!L3386,Abfrage!$A$2:$C$19,2,),VLOOKUP(Belegerfassung!L3386,Abfrage!$A$2:$C$19,3,)),"")))</f>
        <v/>
      </c>
      <c r="G3378" t="str">
        <f t="shared" si="156"/>
        <v/>
      </c>
      <c r="H3378" s="31" t="str">
        <f>IF(A3378&lt;&gt;"",-Belegerfassung!J3386+Belegerfassung!K3386,"")</f>
        <v/>
      </c>
      <c r="I3378" s="49" t="str">
        <f>IFERROR(IF(H3378&lt;&gt;"",Belegerfassung!L3386*100,""),IF(OR(Belegerfassung!L3386="Leistung EU - Erlöse",Belegerfassung!L3386="Lieferungen EU-Erlöse",Belegerfassung!L3386="EUST",Belegerfassung!L3386="Bauleistungen 20%")=TRUE,"",MID(Belegerfassung!L3386,4,2)))</f>
        <v/>
      </c>
      <c r="J3378" s="6" t="str">
        <f>IF(A3378&lt;&gt;"",LEFT(Belegerfassung!D3386,40),"")</f>
        <v/>
      </c>
      <c r="K3378" t="str">
        <f>IF(A3378&lt;&gt;"",VLOOKUP(D3378,Abfrage!$F$2:$G$21,2,FALSE),"")</f>
        <v/>
      </c>
      <c r="L3378" s="6" t="str">
        <f>IF(Belegerfassung!H3386&lt;&gt;"",Belegerfassung!H3386,"")</f>
        <v/>
      </c>
      <c r="M3378" t="str">
        <f>IFERROR(IF(Belegerfassung!E3386&lt;&gt;"",VLOOKUP(Belegerfassung!E3386,Abfrage!$L$2:$M$15,2,),""),"")</f>
        <v/>
      </c>
      <c r="N3378" t="str">
        <f t="shared" si="157"/>
        <v/>
      </c>
      <c r="O3378" t="str">
        <f t="shared" si="158"/>
        <v/>
      </c>
      <c r="P3378" t="str">
        <f>IF(Belegerfassung!G3386&lt;&gt;"",CONCATENATE(Belegerfassung!G3386,".pdf"),"")</f>
        <v/>
      </c>
    </row>
    <row r="3379" spans="1:16">
      <c r="A3379" t="str">
        <f>IF(Belegerfassung!C3387&lt;&gt;"",0,"")</f>
        <v/>
      </c>
      <c r="B3379" t="str">
        <f>IFERROR(VLOOKUP(Belegerfassung!I3387,Konten!A:D,2,FALSE),"")</f>
        <v/>
      </c>
      <c r="C3379" t="str">
        <f>IF(A3379&lt;&gt;"",TEXT(Belegerfassung!C3387,"TT.MM.JJJJ"),"")</f>
        <v/>
      </c>
      <c r="D3379" t="str">
        <f>IFERROR(VLOOKUP(Belegerfassung!A3387,Abfrage!$E$2:$F$20,2,FALSE),"")</f>
        <v/>
      </c>
      <c r="E3379" t="str">
        <f>IF(A3379&lt;&gt;"",Belegerfassung!B3387,"")</f>
        <v/>
      </c>
      <c r="F3379" t="str">
        <f>IF(Belegerfassung!L3387="","",IF(Belegerfassung!L3387&lt;&gt;"",IF(Belegerfassung!L3387&lt;&gt;"",IF(Belegerfassung!J3387&lt;&gt;0,VLOOKUP(Belegerfassung!L3387,Abfrage!$A$2:$C$19,2,),VLOOKUP(Belegerfassung!L3387,Abfrage!$A$2:$C$19,3,)),"")))</f>
        <v/>
      </c>
      <c r="G3379" t="str">
        <f t="shared" si="156"/>
        <v/>
      </c>
      <c r="H3379" s="31" t="str">
        <f>IF(A3379&lt;&gt;"",-Belegerfassung!J3387+Belegerfassung!K3387,"")</f>
        <v/>
      </c>
      <c r="I3379" s="49" t="str">
        <f>IFERROR(IF(H3379&lt;&gt;"",Belegerfassung!L3387*100,""),IF(OR(Belegerfassung!L3387="Leistung EU - Erlöse",Belegerfassung!L3387="Lieferungen EU-Erlöse",Belegerfassung!L3387="EUST",Belegerfassung!L3387="Bauleistungen 20%")=TRUE,"",MID(Belegerfassung!L3387,4,2)))</f>
        <v/>
      </c>
      <c r="J3379" s="6" t="str">
        <f>IF(A3379&lt;&gt;"",LEFT(Belegerfassung!D3387,40),"")</f>
        <v/>
      </c>
      <c r="K3379" t="str">
        <f>IF(A3379&lt;&gt;"",VLOOKUP(D3379,Abfrage!$F$2:$G$21,2,FALSE),"")</f>
        <v/>
      </c>
      <c r="L3379" s="6" t="str">
        <f>IF(Belegerfassung!H3387&lt;&gt;"",Belegerfassung!H3387,"")</f>
        <v/>
      </c>
      <c r="M3379" t="str">
        <f>IFERROR(IF(Belegerfassung!E3387&lt;&gt;"",VLOOKUP(Belegerfassung!E3387,Abfrage!$L$2:$M$15,2,),""),"")</f>
        <v/>
      </c>
      <c r="N3379" t="str">
        <f t="shared" si="157"/>
        <v/>
      </c>
      <c r="O3379" t="str">
        <f t="shared" si="158"/>
        <v/>
      </c>
      <c r="P3379" t="str">
        <f>IF(Belegerfassung!G3387&lt;&gt;"",CONCATENATE(Belegerfassung!G3387,".pdf"),"")</f>
        <v/>
      </c>
    </row>
    <row r="3380" spans="1:16">
      <c r="A3380" t="str">
        <f>IF(Belegerfassung!C3388&lt;&gt;"",0,"")</f>
        <v/>
      </c>
      <c r="B3380" t="str">
        <f>IFERROR(VLOOKUP(Belegerfassung!I3388,Konten!A:D,2,FALSE),"")</f>
        <v/>
      </c>
      <c r="C3380" t="str">
        <f>IF(A3380&lt;&gt;"",TEXT(Belegerfassung!C3388,"TT.MM.JJJJ"),"")</f>
        <v/>
      </c>
      <c r="D3380" t="str">
        <f>IFERROR(VLOOKUP(Belegerfassung!A3388,Abfrage!$E$2:$F$20,2,FALSE),"")</f>
        <v/>
      </c>
      <c r="E3380" t="str">
        <f>IF(A3380&lt;&gt;"",Belegerfassung!B3388,"")</f>
        <v/>
      </c>
      <c r="F3380" t="str">
        <f>IF(Belegerfassung!L3388="","",IF(Belegerfassung!L3388&lt;&gt;"",IF(Belegerfassung!L3388&lt;&gt;"",IF(Belegerfassung!J3388&lt;&gt;0,VLOOKUP(Belegerfassung!L3388,Abfrage!$A$2:$C$19,2,),VLOOKUP(Belegerfassung!L3388,Abfrage!$A$2:$C$19,3,)),"")))</f>
        <v/>
      </c>
      <c r="G3380" t="str">
        <f t="shared" si="156"/>
        <v/>
      </c>
      <c r="H3380" s="31" t="str">
        <f>IF(A3380&lt;&gt;"",-Belegerfassung!J3388+Belegerfassung!K3388,"")</f>
        <v/>
      </c>
      <c r="I3380" s="49" t="str">
        <f>IFERROR(IF(H3380&lt;&gt;"",Belegerfassung!L3388*100,""),IF(OR(Belegerfassung!L3388="Leistung EU - Erlöse",Belegerfassung!L3388="Lieferungen EU-Erlöse",Belegerfassung!L3388="EUST",Belegerfassung!L3388="Bauleistungen 20%")=TRUE,"",MID(Belegerfassung!L3388,4,2)))</f>
        <v/>
      </c>
      <c r="J3380" s="6" t="str">
        <f>IF(A3380&lt;&gt;"",LEFT(Belegerfassung!D3388,40),"")</f>
        <v/>
      </c>
      <c r="K3380" t="str">
        <f>IF(A3380&lt;&gt;"",VLOOKUP(D3380,Abfrage!$F$2:$G$21,2,FALSE),"")</f>
        <v/>
      </c>
      <c r="L3380" s="6" t="str">
        <f>IF(Belegerfassung!H3388&lt;&gt;"",Belegerfassung!H3388,"")</f>
        <v/>
      </c>
      <c r="M3380" t="str">
        <f>IFERROR(IF(Belegerfassung!E3388&lt;&gt;"",VLOOKUP(Belegerfassung!E3388,Abfrage!$L$2:$M$15,2,),""),"")</f>
        <v/>
      </c>
      <c r="N3380" t="str">
        <f t="shared" si="157"/>
        <v/>
      </c>
      <c r="O3380" t="str">
        <f t="shared" si="158"/>
        <v/>
      </c>
      <c r="P3380" t="str">
        <f>IF(Belegerfassung!G3388&lt;&gt;"",CONCATENATE(Belegerfassung!G3388,".pdf"),"")</f>
        <v/>
      </c>
    </row>
    <row r="3381" spans="1:16">
      <c r="A3381" t="str">
        <f>IF(Belegerfassung!C3389&lt;&gt;"",0,"")</f>
        <v/>
      </c>
      <c r="B3381" t="str">
        <f>IFERROR(VLOOKUP(Belegerfassung!I3389,Konten!A:D,2,FALSE),"")</f>
        <v/>
      </c>
      <c r="C3381" t="str">
        <f>IF(A3381&lt;&gt;"",TEXT(Belegerfassung!C3389,"TT.MM.JJJJ"),"")</f>
        <v/>
      </c>
      <c r="D3381" t="str">
        <f>IFERROR(VLOOKUP(Belegerfassung!A3389,Abfrage!$E$2:$F$20,2,FALSE),"")</f>
        <v/>
      </c>
      <c r="E3381" t="str">
        <f>IF(A3381&lt;&gt;"",Belegerfassung!B3389,"")</f>
        <v/>
      </c>
      <c r="F3381" t="str">
        <f>IF(Belegerfassung!L3389="","",IF(Belegerfassung!L3389&lt;&gt;"",IF(Belegerfassung!L3389&lt;&gt;"",IF(Belegerfassung!J3389&lt;&gt;0,VLOOKUP(Belegerfassung!L3389,Abfrage!$A$2:$C$19,2,),VLOOKUP(Belegerfassung!L3389,Abfrage!$A$2:$C$19,3,)),"")))</f>
        <v/>
      </c>
      <c r="G3381" t="str">
        <f t="shared" si="156"/>
        <v/>
      </c>
      <c r="H3381" s="31" t="str">
        <f>IF(A3381&lt;&gt;"",-Belegerfassung!J3389+Belegerfassung!K3389,"")</f>
        <v/>
      </c>
      <c r="I3381" s="49" t="str">
        <f>IFERROR(IF(H3381&lt;&gt;"",Belegerfassung!L3389*100,""),IF(OR(Belegerfassung!L3389="Leistung EU - Erlöse",Belegerfassung!L3389="Lieferungen EU-Erlöse",Belegerfassung!L3389="EUST",Belegerfassung!L3389="Bauleistungen 20%")=TRUE,"",MID(Belegerfassung!L3389,4,2)))</f>
        <v/>
      </c>
      <c r="J3381" s="6" t="str">
        <f>IF(A3381&lt;&gt;"",LEFT(Belegerfassung!D3389,40),"")</f>
        <v/>
      </c>
      <c r="K3381" t="str">
        <f>IF(A3381&lt;&gt;"",VLOOKUP(D3381,Abfrage!$F$2:$G$21,2,FALSE),"")</f>
        <v/>
      </c>
      <c r="L3381" s="6" t="str">
        <f>IF(Belegerfassung!H3389&lt;&gt;"",Belegerfassung!H3389,"")</f>
        <v/>
      </c>
      <c r="M3381" t="str">
        <f>IFERROR(IF(Belegerfassung!E3389&lt;&gt;"",VLOOKUP(Belegerfassung!E3389,Abfrage!$L$2:$M$15,2,),""),"")</f>
        <v/>
      </c>
      <c r="N3381" t="str">
        <f t="shared" si="157"/>
        <v/>
      </c>
      <c r="O3381" t="str">
        <f t="shared" si="158"/>
        <v/>
      </c>
      <c r="P3381" t="str">
        <f>IF(Belegerfassung!G3389&lt;&gt;"",CONCATENATE(Belegerfassung!G3389,".pdf"),"")</f>
        <v/>
      </c>
    </row>
    <row r="3382" spans="1:16">
      <c r="A3382" t="str">
        <f>IF(Belegerfassung!C3390&lt;&gt;"",0,"")</f>
        <v/>
      </c>
      <c r="B3382" t="str">
        <f>IFERROR(VLOOKUP(Belegerfassung!I3390,Konten!A:D,2,FALSE),"")</f>
        <v/>
      </c>
      <c r="C3382" t="str">
        <f>IF(A3382&lt;&gt;"",TEXT(Belegerfassung!C3390,"TT.MM.JJJJ"),"")</f>
        <v/>
      </c>
      <c r="D3382" t="str">
        <f>IFERROR(VLOOKUP(Belegerfassung!A3390,Abfrage!$E$2:$F$20,2,FALSE),"")</f>
        <v/>
      </c>
      <c r="E3382" t="str">
        <f>IF(A3382&lt;&gt;"",Belegerfassung!B3390,"")</f>
        <v/>
      </c>
      <c r="F3382" t="str">
        <f>IF(Belegerfassung!L3390="","",IF(Belegerfassung!L3390&lt;&gt;"",IF(Belegerfassung!L3390&lt;&gt;"",IF(Belegerfassung!J3390&lt;&gt;0,VLOOKUP(Belegerfassung!L3390,Abfrage!$A$2:$C$19,2,),VLOOKUP(Belegerfassung!L3390,Abfrage!$A$2:$C$19,3,)),"")))</f>
        <v/>
      </c>
      <c r="G3382" t="str">
        <f t="shared" si="156"/>
        <v/>
      </c>
      <c r="H3382" s="31" t="str">
        <f>IF(A3382&lt;&gt;"",-Belegerfassung!J3390+Belegerfassung!K3390,"")</f>
        <v/>
      </c>
      <c r="I3382" s="49" t="str">
        <f>IFERROR(IF(H3382&lt;&gt;"",Belegerfassung!L3390*100,""),IF(OR(Belegerfassung!L3390="Leistung EU - Erlöse",Belegerfassung!L3390="Lieferungen EU-Erlöse",Belegerfassung!L3390="EUST",Belegerfassung!L3390="Bauleistungen 20%")=TRUE,"",MID(Belegerfassung!L3390,4,2)))</f>
        <v/>
      </c>
      <c r="J3382" s="6" t="str">
        <f>IF(A3382&lt;&gt;"",LEFT(Belegerfassung!D3390,40),"")</f>
        <v/>
      </c>
      <c r="K3382" t="str">
        <f>IF(A3382&lt;&gt;"",VLOOKUP(D3382,Abfrage!$F$2:$G$21,2,FALSE),"")</f>
        <v/>
      </c>
      <c r="L3382" s="6" t="str">
        <f>IF(Belegerfassung!H3390&lt;&gt;"",Belegerfassung!H3390,"")</f>
        <v/>
      </c>
      <c r="M3382" t="str">
        <f>IFERROR(IF(Belegerfassung!E3390&lt;&gt;"",VLOOKUP(Belegerfassung!E3390,Abfrage!$L$2:$M$15,2,),""),"")</f>
        <v/>
      </c>
      <c r="N3382" t="str">
        <f t="shared" si="157"/>
        <v/>
      </c>
      <c r="O3382" t="str">
        <f t="shared" si="158"/>
        <v/>
      </c>
      <c r="P3382" t="str">
        <f>IF(Belegerfassung!G3390&lt;&gt;"",CONCATENATE(Belegerfassung!G3390,".pdf"),"")</f>
        <v/>
      </c>
    </row>
    <row r="3383" spans="1:16">
      <c r="A3383" t="str">
        <f>IF(Belegerfassung!C3391&lt;&gt;"",0,"")</f>
        <v/>
      </c>
      <c r="B3383" t="str">
        <f>IFERROR(VLOOKUP(Belegerfassung!I3391,Konten!A:D,2,FALSE),"")</f>
        <v/>
      </c>
      <c r="C3383" t="str">
        <f>IF(A3383&lt;&gt;"",TEXT(Belegerfassung!C3391,"TT.MM.JJJJ"),"")</f>
        <v/>
      </c>
      <c r="D3383" t="str">
        <f>IFERROR(VLOOKUP(Belegerfassung!A3391,Abfrage!$E$2:$F$20,2,FALSE),"")</f>
        <v/>
      </c>
      <c r="E3383" t="str">
        <f>IF(A3383&lt;&gt;"",Belegerfassung!B3391,"")</f>
        <v/>
      </c>
      <c r="F3383" t="str">
        <f>IF(Belegerfassung!L3391="","",IF(Belegerfassung!L3391&lt;&gt;"",IF(Belegerfassung!L3391&lt;&gt;"",IF(Belegerfassung!J3391&lt;&gt;0,VLOOKUP(Belegerfassung!L3391,Abfrage!$A$2:$C$19,2,),VLOOKUP(Belegerfassung!L3391,Abfrage!$A$2:$C$19,3,)),"")))</f>
        <v/>
      </c>
      <c r="G3383" t="str">
        <f t="shared" si="156"/>
        <v/>
      </c>
      <c r="H3383" s="31" t="str">
        <f>IF(A3383&lt;&gt;"",-Belegerfassung!J3391+Belegerfassung!K3391,"")</f>
        <v/>
      </c>
      <c r="I3383" s="49" t="str">
        <f>IFERROR(IF(H3383&lt;&gt;"",Belegerfassung!L3391*100,""),IF(OR(Belegerfassung!L3391="Leistung EU - Erlöse",Belegerfassung!L3391="Lieferungen EU-Erlöse",Belegerfassung!L3391="EUST",Belegerfassung!L3391="Bauleistungen 20%")=TRUE,"",MID(Belegerfassung!L3391,4,2)))</f>
        <v/>
      </c>
      <c r="J3383" s="6" t="str">
        <f>IF(A3383&lt;&gt;"",LEFT(Belegerfassung!D3391,40),"")</f>
        <v/>
      </c>
      <c r="K3383" t="str">
        <f>IF(A3383&lt;&gt;"",VLOOKUP(D3383,Abfrage!$F$2:$G$21,2,FALSE),"")</f>
        <v/>
      </c>
      <c r="L3383" s="6" t="str">
        <f>IF(Belegerfassung!H3391&lt;&gt;"",Belegerfassung!H3391,"")</f>
        <v/>
      </c>
      <c r="M3383" t="str">
        <f>IFERROR(IF(Belegerfassung!E3391&lt;&gt;"",VLOOKUP(Belegerfassung!E3391,Abfrage!$L$2:$M$15,2,),""),"")</f>
        <v/>
      </c>
      <c r="N3383" t="str">
        <f t="shared" si="157"/>
        <v/>
      </c>
      <c r="O3383" t="str">
        <f t="shared" si="158"/>
        <v/>
      </c>
      <c r="P3383" t="str">
        <f>IF(Belegerfassung!G3391&lt;&gt;"",CONCATENATE(Belegerfassung!G3391,".pdf"),"")</f>
        <v/>
      </c>
    </row>
    <row r="3384" spans="1:16">
      <c r="A3384" t="str">
        <f>IF(Belegerfassung!C3392&lt;&gt;"",0,"")</f>
        <v/>
      </c>
      <c r="B3384" t="str">
        <f>IFERROR(VLOOKUP(Belegerfassung!I3392,Konten!A:D,2,FALSE),"")</f>
        <v/>
      </c>
      <c r="C3384" t="str">
        <f>IF(A3384&lt;&gt;"",TEXT(Belegerfassung!C3392,"TT.MM.JJJJ"),"")</f>
        <v/>
      </c>
      <c r="D3384" t="str">
        <f>IFERROR(VLOOKUP(Belegerfassung!A3392,Abfrage!$E$2:$F$20,2,FALSE),"")</f>
        <v/>
      </c>
      <c r="E3384" t="str">
        <f>IF(A3384&lt;&gt;"",Belegerfassung!B3392,"")</f>
        <v/>
      </c>
      <c r="F3384" t="str">
        <f>IF(Belegerfassung!L3392="","",IF(Belegerfassung!L3392&lt;&gt;"",IF(Belegerfassung!L3392&lt;&gt;"",IF(Belegerfassung!J3392&lt;&gt;0,VLOOKUP(Belegerfassung!L3392,Abfrage!$A$2:$C$19,2,),VLOOKUP(Belegerfassung!L3392,Abfrage!$A$2:$C$19,3,)),"")))</f>
        <v/>
      </c>
      <c r="G3384" t="str">
        <f t="shared" si="156"/>
        <v/>
      </c>
      <c r="H3384" s="31" t="str">
        <f>IF(A3384&lt;&gt;"",-Belegerfassung!J3392+Belegerfassung!K3392,"")</f>
        <v/>
      </c>
      <c r="I3384" s="49" t="str">
        <f>IFERROR(IF(H3384&lt;&gt;"",Belegerfassung!L3392*100,""),IF(OR(Belegerfassung!L3392="Leistung EU - Erlöse",Belegerfassung!L3392="Lieferungen EU-Erlöse",Belegerfassung!L3392="EUST",Belegerfassung!L3392="Bauleistungen 20%")=TRUE,"",MID(Belegerfassung!L3392,4,2)))</f>
        <v/>
      </c>
      <c r="J3384" s="6" t="str">
        <f>IF(A3384&lt;&gt;"",LEFT(Belegerfassung!D3392,40),"")</f>
        <v/>
      </c>
      <c r="K3384" t="str">
        <f>IF(A3384&lt;&gt;"",VLOOKUP(D3384,Abfrage!$F$2:$G$21,2,FALSE),"")</f>
        <v/>
      </c>
      <c r="L3384" s="6" t="str">
        <f>IF(Belegerfassung!H3392&lt;&gt;"",Belegerfassung!H3392,"")</f>
        <v/>
      </c>
      <c r="M3384" t="str">
        <f>IFERROR(IF(Belegerfassung!E3392&lt;&gt;"",VLOOKUP(Belegerfassung!E3392,Abfrage!$L$2:$M$15,2,),""),"")</f>
        <v/>
      </c>
      <c r="N3384" t="str">
        <f t="shared" si="157"/>
        <v/>
      </c>
      <c r="O3384" t="str">
        <f t="shared" si="158"/>
        <v/>
      </c>
      <c r="P3384" t="str">
        <f>IF(Belegerfassung!G3392&lt;&gt;"",CONCATENATE(Belegerfassung!G3392,".pdf"),"")</f>
        <v/>
      </c>
    </row>
    <row r="3385" spans="1:16">
      <c r="A3385" t="str">
        <f>IF(Belegerfassung!C3393&lt;&gt;"",0,"")</f>
        <v/>
      </c>
      <c r="B3385" t="str">
        <f>IFERROR(VLOOKUP(Belegerfassung!I3393,Konten!A:D,2,FALSE),"")</f>
        <v/>
      </c>
      <c r="C3385" t="str">
        <f>IF(A3385&lt;&gt;"",TEXT(Belegerfassung!C3393,"TT.MM.JJJJ"),"")</f>
        <v/>
      </c>
      <c r="D3385" t="str">
        <f>IFERROR(VLOOKUP(Belegerfassung!A3393,Abfrage!$E$2:$F$20,2,FALSE),"")</f>
        <v/>
      </c>
      <c r="E3385" t="str">
        <f>IF(A3385&lt;&gt;"",Belegerfassung!B3393,"")</f>
        <v/>
      </c>
      <c r="F3385" t="str">
        <f>IF(Belegerfassung!L3393="","",IF(Belegerfassung!L3393&lt;&gt;"",IF(Belegerfassung!L3393&lt;&gt;"",IF(Belegerfassung!J3393&lt;&gt;0,VLOOKUP(Belegerfassung!L3393,Abfrage!$A$2:$C$19,2,),VLOOKUP(Belegerfassung!L3393,Abfrage!$A$2:$C$19,3,)),"")))</f>
        <v/>
      </c>
      <c r="G3385" t="str">
        <f t="shared" si="156"/>
        <v/>
      </c>
      <c r="H3385" s="31" t="str">
        <f>IF(A3385&lt;&gt;"",-Belegerfassung!J3393+Belegerfassung!K3393,"")</f>
        <v/>
      </c>
      <c r="I3385" s="49" t="str">
        <f>IFERROR(IF(H3385&lt;&gt;"",Belegerfassung!L3393*100,""),IF(OR(Belegerfassung!L3393="Leistung EU - Erlöse",Belegerfassung!L3393="Lieferungen EU-Erlöse",Belegerfassung!L3393="EUST",Belegerfassung!L3393="Bauleistungen 20%")=TRUE,"",MID(Belegerfassung!L3393,4,2)))</f>
        <v/>
      </c>
      <c r="J3385" s="6" t="str">
        <f>IF(A3385&lt;&gt;"",LEFT(Belegerfassung!D3393,40),"")</f>
        <v/>
      </c>
      <c r="K3385" t="str">
        <f>IF(A3385&lt;&gt;"",VLOOKUP(D3385,Abfrage!$F$2:$G$21,2,FALSE),"")</f>
        <v/>
      </c>
      <c r="L3385" s="6" t="str">
        <f>IF(Belegerfassung!H3393&lt;&gt;"",Belegerfassung!H3393,"")</f>
        <v/>
      </c>
      <c r="M3385" t="str">
        <f>IFERROR(IF(Belegerfassung!E3393&lt;&gt;"",VLOOKUP(Belegerfassung!E3393,Abfrage!$L$2:$M$15,2,),""),"")</f>
        <v/>
      </c>
      <c r="N3385" t="str">
        <f t="shared" si="157"/>
        <v/>
      </c>
      <c r="O3385" t="str">
        <f t="shared" si="158"/>
        <v/>
      </c>
      <c r="P3385" t="str">
        <f>IF(Belegerfassung!G3393&lt;&gt;"",CONCATENATE(Belegerfassung!G3393,".pdf"),"")</f>
        <v/>
      </c>
    </row>
    <row r="3386" spans="1:16">
      <c r="A3386" t="str">
        <f>IF(Belegerfassung!C3394&lt;&gt;"",0,"")</f>
        <v/>
      </c>
      <c r="B3386" t="str">
        <f>IFERROR(VLOOKUP(Belegerfassung!I3394,Konten!A:D,2,FALSE),"")</f>
        <v/>
      </c>
      <c r="C3386" t="str">
        <f>IF(A3386&lt;&gt;"",TEXT(Belegerfassung!C3394,"TT.MM.JJJJ"),"")</f>
        <v/>
      </c>
      <c r="D3386" t="str">
        <f>IFERROR(VLOOKUP(Belegerfassung!A3394,Abfrage!$E$2:$F$20,2,FALSE),"")</f>
        <v/>
      </c>
      <c r="E3386" t="str">
        <f>IF(A3386&lt;&gt;"",Belegerfassung!B3394,"")</f>
        <v/>
      </c>
      <c r="F3386" t="str">
        <f>IF(Belegerfassung!L3394="","",IF(Belegerfassung!L3394&lt;&gt;"",IF(Belegerfassung!L3394&lt;&gt;"",IF(Belegerfassung!J3394&lt;&gt;0,VLOOKUP(Belegerfassung!L3394,Abfrage!$A$2:$C$19,2,),VLOOKUP(Belegerfassung!L3394,Abfrage!$A$2:$C$19,3,)),"")))</f>
        <v/>
      </c>
      <c r="G3386" t="str">
        <f t="shared" si="156"/>
        <v/>
      </c>
      <c r="H3386" s="31" t="str">
        <f>IF(A3386&lt;&gt;"",-Belegerfassung!J3394+Belegerfassung!K3394,"")</f>
        <v/>
      </c>
      <c r="I3386" s="49" t="str">
        <f>IFERROR(IF(H3386&lt;&gt;"",Belegerfassung!L3394*100,""),IF(OR(Belegerfassung!L3394="Leistung EU - Erlöse",Belegerfassung!L3394="Lieferungen EU-Erlöse",Belegerfassung!L3394="EUST",Belegerfassung!L3394="Bauleistungen 20%")=TRUE,"",MID(Belegerfassung!L3394,4,2)))</f>
        <v/>
      </c>
      <c r="J3386" s="6" t="str">
        <f>IF(A3386&lt;&gt;"",LEFT(Belegerfassung!D3394,40),"")</f>
        <v/>
      </c>
      <c r="K3386" t="str">
        <f>IF(A3386&lt;&gt;"",VLOOKUP(D3386,Abfrage!$F$2:$G$21,2,FALSE),"")</f>
        <v/>
      </c>
      <c r="L3386" s="6" t="str">
        <f>IF(Belegerfassung!H3394&lt;&gt;"",Belegerfassung!H3394,"")</f>
        <v/>
      </c>
      <c r="M3386" t="str">
        <f>IFERROR(IF(Belegerfassung!E3394&lt;&gt;"",VLOOKUP(Belegerfassung!E3394,Abfrage!$L$2:$M$15,2,),""),"")</f>
        <v/>
      </c>
      <c r="N3386" t="str">
        <f t="shared" si="157"/>
        <v/>
      </c>
      <c r="O3386" t="str">
        <f t="shared" si="158"/>
        <v/>
      </c>
      <c r="P3386" t="str">
        <f>IF(Belegerfassung!G3394&lt;&gt;"",CONCATENATE(Belegerfassung!G3394,".pdf"),"")</f>
        <v/>
      </c>
    </row>
    <row r="3387" spans="1:16">
      <c r="A3387" t="str">
        <f>IF(Belegerfassung!C3395&lt;&gt;"",0,"")</f>
        <v/>
      </c>
      <c r="B3387" t="str">
        <f>IFERROR(VLOOKUP(Belegerfassung!I3395,Konten!A:D,2,FALSE),"")</f>
        <v/>
      </c>
      <c r="C3387" t="str">
        <f>IF(A3387&lt;&gt;"",TEXT(Belegerfassung!C3395,"TT.MM.JJJJ"),"")</f>
        <v/>
      </c>
      <c r="D3387" t="str">
        <f>IFERROR(VLOOKUP(Belegerfassung!A3395,Abfrage!$E$2:$F$20,2,FALSE),"")</f>
        <v/>
      </c>
      <c r="E3387" t="str">
        <f>IF(A3387&lt;&gt;"",Belegerfassung!B3395,"")</f>
        <v/>
      </c>
      <c r="F3387" t="str">
        <f>IF(Belegerfassung!L3395="","",IF(Belegerfassung!L3395&lt;&gt;"",IF(Belegerfassung!L3395&lt;&gt;"",IF(Belegerfassung!J3395&lt;&gt;0,VLOOKUP(Belegerfassung!L3395,Abfrage!$A$2:$C$19,2,),VLOOKUP(Belegerfassung!L3395,Abfrage!$A$2:$C$19,3,)),"")))</f>
        <v/>
      </c>
      <c r="G3387" t="str">
        <f t="shared" si="156"/>
        <v/>
      </c>
      <c r="H3387" s="31" t="str">
        <f>IF(A3387&lt;&gt;"",-Belegerfassung!J3395+Belegerfassung!K3395,"")</f>
        <v/>
      </c>
      <c r="I3387" s="49" t="str">
        <f>IFERROR(IF(H3387&lt;&gt;"",Belegerfassung!L3395*100,""),IF(OR(Belegerfassung!L3395="Leistung EU - Erlöse",Belegerfassung!L3395="Lieferungen EU-Erlöse",Belegerfassung!L3395="EUST",Belegerfassung!L3395="Bauleistungen 20%")=TRUE,"",MID(Belegerfassung!L3395,4,2)))</f>
        <v/>
      </c>
      <c r="J3387" s="6" t="str">
        <f>IF(A3387&lt;&gt;"",LEFT(Belegerfassung!D3395,40),"")</f>
        <v/>
      </c>
      <c r="K3387" t="str">
        <f>IF(A3387&lt;&gt;"",VLOOKUP(D3387,Abfrage!$F$2:$G$21,2,FALSE),"")</f>
        <v/>
      </c>
      <c r="L3387" s="6" t="str">
        <f>IF(Belegerfassung!H3395&lt;&gt;"",Belegerfassung!H3395,"")</f>
        <v/>
      </c>
      <c r="M3387" t="str">
        <f>IFERROR(IF(Belegerfassung!E3395&lt;&gt;"",VLOOKUP(Belegerfassung!E3395,Abfrage!$L$2:$M$15,2,),""),"")</f>
        <v/>
      </c>
      <c r="N3387" t="str">
        <f t="shared" si="157"/>
        <v/>
      </c>
      <c r="O3387" t="str">
        <f t="shared" si="158"/>
        <v/>
      </c>
      <c r="P3387" t="str">
        <f>IF(Belegerfassung!G3395&lt;&gt;"",CONCATENATE(Belegerfassung!G3395,".pdf"),"")</f>
        <v/>
      </c>
    </row>
    <row r="3388" spans="1:16">
      <c r="A3388" t="str">
        <f>IF(Belegerfassung!C3396&lt;&gt;"",0,"")</f>
        <v/>
      </c>
      <c r="B3388" t="str">
        <f>IFERROR(VLOOKUP(Belegerfassung!I3396,Konten!A:D,2,FALSE),"")</f>
        <v/>
      </c>
      <c r="C3388" t="str">
        <f>IF(A3388&lt;&gt;"",TEXT(Belegerfassung!C3396,"TT.MM.JJJJ"),"")</f>
        <v/>
      </c>
      <c r="D3388" t="str">
        <f>IFERROR(VLOOKUP(Belegerfassung!A3396,Abfrage!$E$2:$F$20,2,FALSE),"")</f>
        <v/>
      </c>
      <c r="E3388" t="str">
        <f>IF(A3388&lt;&gt;"",Belegerfassung!B3396,"")</f>
        <v/>
      </c>
      <c r="F3388" t="str">
        <f>IF(Belegerfassung!L3396="","",IF(Belegerfassung!L3396&lt;&gt;"",IF(Belegerfassung!L3396&lt;&gt;"",IF(Belegerfassung!J3396&lt;&gt;0,VLOOKUP(Belegerfassung!L3396,Abfrage!$A$2:$C$19,2,),VLOOKUP(Belegerfassung!L3396,Abfrage!$A$2:$C$19,3,)),"")))</f>
        <v/>
      </c>
      <c r="G3388" t="str">
        <f t="shared" si="156"/>
        <v/>
      </c>
      <c r="H3388" s="31" t="str">
        <f>IF(A3388&lt;&gt;"",-Belegerfassung!J3396+Belegerfassung!K3396,"")</f>
        <v/>
      </c>
      <c r="I3388" s="49" t="str">
        <f>IFERROR(IF(H3388&lt;&gt;"",Belegerfassung!L3396*100,""),IF(OR(Belegerfassung!L3396="Leistung EU - Erlöse",Belegerfassung!L3396="Lieferungen EU-Erlöse",Belegerfassung!L3396="EUST",Belegerfassung!L3396="Bauleistungen 20%")=TRUE,"",MID(Belegerfassung!L3396,4,2)))</f>
        <v/>
      </c>
      <c r="J3388" s="6" t="str">
        <f>IF(A3388&lt;&gt;"",LEFT(Belegerfassung!D3396,40),"")</f>
        <v/>
      </c>
      <c r="K3388" t="str">
        <f>IF(A3388&lt;&gt;"",VLOOKUP(D3388,Abfrage!$F$2:$G$21,2,FALSE),"")</f>
        <v/>
      </c>
      <c r="L3388" s="6" t="str">
        <f>IF(Belegerfassung!H3396&lt;&gt;"",Belegerfassung!H3396,"")</f>
        <v/>
      </c>
      <c r="M3388" t="str">
        <f>IFERROR(IF(Belegerfassung!E3396&lt;&gt;"",VLOOKUP(Belegerfassung!E3396,Abfrage!$L$2:$M$15,2,),""),"")</f>
        <v/>
      </c>
      <c r="N3388" t="str">
        <f t="shared" si="157"/>
        <v/>
      </c>
      <c r="O3388" t="str">
        <f t="shared" si="158"/>
        <v/>
      </c>
      <c r="P3388" t="str">
        <f>IF(Belegerfassung!G3396&lt;&gt;"",CONCATENATE(Belegerfassung!G3396,".pdf"),"")</f>
        <v/>
      </c>
    </row>
    <row r="3389" spans="1:16">
      <c r="A3389" t="str">
        <f>IF(Belegerfassung!C3397&lt;&gt;"",0,"")</f>
        <v/>
      </c>
      <c r="B3389" t="str">
        <f>IFERROR(VLOOKUP(Belegerfassung!I3397,Konten!A:D,2,FALSE),"")</f>
        <v/>
      </c>
      <c r="C3389" t="str">
        <f>IF(A3389&lt;&gt;"",TEXT(Belegerfassung!C3397,"TT.MM.JJJJ"),"")</f>
        <v/>
      </c>
      <c r="D3389" t="str">
        <f>IFERROR(VLOOKUP(Belegerfassung!A3397,Abfrage!$E$2:$F$20,2,FALSE),"")</f>
        <v/>
      </c>
      <c r="E3389" t="str">
        <f>IF(A3389&lt;&gt;"",Belegerfassung!B3397,"")</f>
        <v/>
      </c>
      <c r="F3389" t="str">
        <f>IF(Belegerfassung!L3397="","",IF(Belegerfassung!L3397&lt;&gt;"",IF(Belegerfassung!L3397&lt;&gt;"",IF(Belegerfassung!J3397&lt;&gt;0,VLOOKUP(Belegerfassung!L3397,Abfrage!$A$2:$C$19,2,),VLOOKUP(Belegerfassung!L3397,Abfrage!$A$2:$C$19,3,)),"")))</f>
        <v/>
      </c>
      <c r="G3389" t="str">
        <f t="shared" si="156"/>
        <v/>
      </c>
      <c r="H3389" s="31" t="str">
        <f>IF(A3389&lt;&gt;"",-Belegerfassung!J3397+Belegerfassung!K3397,"")</f>
        <v/>
      </c>
      <c r="I3389" s="49" t="str">
        <f>IFERROR(IF(H3389&lt;&gt;"",Belegerfassung!L3397*100,""),IF(OR(Belegerfassung!L3397="Leistung EU - Erlöse",Belegerfassung!L3397="Lieferungen EU-Erlöse",Belegerfassung!L3397="EUST",Belegerfassung!L3397="Bauleistungen 20%")=TRUE,"",MID(Belegerfassung!L3397,4,2)))</f>
        <v/>
      </c>
      <c r="J3389" s="6" t="str">
        <f>IF(A3389&lt;&gt;"",LEFT(Belegerfassung!D3397,40),"")</f>
        <v/>
      </c>
      <c r="K3389" t="str">
        <f>IF(A3389&lt;&gt;"",VLOOKUP(D3389,Abfrage!$F$2:$G$21,2,FALSE),"")</f>
        <v/>
      </c>
      <c r="L3389" s="6" t="str">
        <f>IF(Belegerfassung!H3397&lt;&gt;"",Belegerfassung!H3397,"")</f>
        <v/>
      </c>
      <c r="M3389" t="str">
        <f>IFERROR(IF(Belegerfassung!E3397&lt;&gt;"",VLOOKUP(Belegerfassung!E3397,Abfrage!$L$2:$M$15,2,),""),"")</f>
        <v/>
      </c>
      <c r="N3389" t="str">
        <f t="shared" si="157"/>
        <v/>
      </c>
      <c r="O3389" t="str">
        <f t="shared" si="158"/>
        <v/>
      </c>
      <c r="P3389" t="str">
        <f>IF(Belegerfassung!G3397&lt;&gt;"",CONCATENATE(Belegerfassung!G3397,".pdf"),"")</f>
        <v/>
      </c>
    </row>
    <row r="3390" spans="1:16">
      <c r="A3390" t="str">
        <f>IF(Belegerfassung!C3398&lt;&gt;"",0,"")</f>
        <v/>
      </c>
      <c r="B3390" t="str">
        <f>IFERROR(VLOOKUP(Belegerfassung!I3398,Konten!A:D,2,FALSE),"")</f>
        <v/>
      </c>
      <c r="C3390" t="str">
        <f>IF(A3390&lt;&gt;"",TEXT(Belegerfassung!C3398,"TT.MM.JJJJ"),"")</f>
        <v/>
      </c>
      <c r="D3390" t="str">
        <f>IFERROR(VLOOKUP(Belegerfassung!A3398,Abfrage!$E$2:$F$20,2,FALSE),"")</f>
        <v/>
      </c>
      <c r="E3390" t="str">
        <f>IF(A3390&lt;&gt;"",Belegerfassung!B3398,"")</f>
        <v/>
      </c>
      <c r="F3390" t="str">
        <f>IF(Belegerfassung!L3398="","",IF(Belegerfassung!L3398&lt;&gt;"",IF(Belegerfassung!L3398&lt;&gt;"",IF(Belegerfassung!J3398&lt;&gt;0,VLOOKUP(Belegerfassung!L3398,Abfrage!$A$2:$C$19,2,),VLOOKUP(Belegerfassung!L3398,Abfrage!$A$2:$C$19,3,)),"")))</f>
        <v/>
      </c>
      <c r="G3390" t="str">
        <f t="shared" si="156"/>
        <v/>
      </c>
      <c r="H3390" s="31" t="str">
        <f>IF(A3390&lt;&gt;"",-Belegerfassung!J3398+Belegerfassung!K3398,"")</f>
        <v/>
      </c>
      <c r="I3390" s="49" t="str">
        <f>IFERROR(IF(H3390&lt;&gt;"",Belegerfassung!L3398*100,""),IF(OR(Belegerfassung!L3398="Leistung EU - Erlöse",Belegerfassung!L3398="Lieferungen EU-Erlöse",Belegerfassung!L3398="EUST",Belegerfassung!L3398="Bauleistungen 20%")=TRUE,"",MID(Belegerfassung!L3398,4,2)))</f>
        <v/>
      </c>
      <c r="J3390" s="6" t="str">
        <f>IF(A3390&lt;&gt;"",LEFT(Belegerfassung!D3398,40),"")</f>
        <v/>
      </c>
      <c r="K3390" t="str">
        <f>IF(A3390&lt;&gt;"",VLOOKUP(D3390,Abfrage!$F$2:$G$21,2,FALSE),"")</f>
        <v/>
      </c>
      <c r="L3390" s="6" t="str">
        <f>IF(Belegerfassung!H3398&lt;&gt;"",Belegerfassung!H3398,"")</f>
        <v/>
      </c>
      <c r="M3390" t="str">
        <f>IFERROR(IF(Belegerfassung!E3398&lt;&gt;"",VLOOKUP(Belegerfassung!E3398,Abfrage!$L$2:$M$15,2,),""),"")</f>
        <v/>
      </c>
      <c r="N3390" t="str">
        <f t="shared" si="157"/>
        <v/>
      </c>
      <c r="O3390" t="str">
        <f t="shared" si="158"/>
        <v/>
      </c>
      <c r="P3390" t="str">
        <f>IF(Belegerfassung!G3398&lt;&gt;"",CONCATENATE(Belegerfassung!G3398,".pdf"),"")</f>
        <v/>
      </c>
    </row>
    <row r="3391" spans="1:16">
      <c r="A3391" t="str">
        <f>IF(Belegerfassung!C3399&lt;&gt;"",0,"")</f>
        <v/>
      </c>
      <c r="B3391" t="str">
        <f>IFERROR(VLOOKUP(Belegerfassung!I3399,Konten!A:D,2,FALSE),"")</f>
        <v/>
      </c>
      <c r="C3391" t="str">
        <f>IF(A3391&lt;&gt;"",TEXT(Belegerfassung!C3399,"TT.MM.JJJJ"),"")</f>
        <v/>
      </c>
      <c r="D3391" t="str">
        <f>IFERROR(VLOOKUP(Belegerfassung!A3399,Abfrage!$E$2:$F$20,2,FALSE),"")</f>
        <v/>
      </c>
      <c r="E3391" t="str">
        <f>IF(A3391&lt;&gt;"",Belegerfassung!B3399,"")</f>
        <v/>
      </c>
      <c r="F3391" t="str">
        <f>IF(Belegerfassung!L3399="","",IF(Belegerfassung!L3399&lt;&gt;"",IF(Belegerfassung!L3399&lt;&gt;"",IF(Belegerfassung!J3399&lt;&gt;0,VLOOKUP(Belegerfassung!L3399,Abfrage!$A$2:$C$19,2,),VLOOKUP(Belegerfassung!L3399,Abfrage!$A$2:$C$19,3,)),"")))</f>
        <v/>
      </c>
      <c r="G3391" t="str">
        <f t="shared" si="156"/>
        <v/>
      </c>
      <c r="H3391" s="31" t="str">
        <f>IF(A3391&lt;&gt;"",-Belegerfassung!J3399+Belegerfassung!K3399,"")</f>
        <v/>
      </c>
      <c r="I3391" s="49" t="str">
        <f>IFERROR(IF(H3391&lt;&gt;"",Belegerfassung!L3399*100,""),IF(OR(Belegerfassung!L3399="Leistung EU - Erlöse",Belegerfassung!L3399="Lieferungen EU-Erlöse",Belegerfassung!L3399="EUST",Belegerfassung!L3399="Bauleistungen 20%")=TRUE,"",MID(Belegerfassung!L3399,4,2)))</f>
        <v/>
      </c>
      <c r="J3391" s="6" t="str">
        <f>IF(A3391&lt;&gt;"",LEFT(Belegerfassung!D3399,40),"")</f>
        <v/>
      </c>
      <c r="K3391" t="str">
        <f>IF(A3391&lt;&gt;"",VLOOKUP(D3391,Abfrage!$F$2:$G$21,2,FALSE),"")</f>
        <v/>
      </c>
      <c r="L3391" s="6" t="str">
        <f>IF(Belegerfassung!H3399&lt;&gt;"",Belegerfassung!H3399,"")</f>
        <v/>
      </c>
      <c r="M3391" t="str">
        <f>IFERROR(IF(Belegerfassung!E3399&lt;&gt;"",VLOOKUP(Belegerfassung!E3399,Abfrage!$L$2:$M$15,2,),""),"")</f>
        <v/>
      </c>
      <c r="N3391" t="str">
        <f t="shared" si="157"/>
        <v/>
      </c>
      <c r="O3391" t="str">
        <f t="shared" si="158"/>
        <v/>
      </c>
      <c r="P3391" t="str">
        <f>IF(Belegerfassung!G3399&lt;&gt;"",CONCATENATE(Belegerfassung!G3399,".pdf"),"")</f>
        <v/>
      </c>
    </row>
    <row r="3392" spans="1:16">
      <c r="A3392" t="str">
        <f>IF(Belegerfassung!C3400&lt;&gt;"",0,"")</f>
        <v/>
      </c>
      <c r="B3392" t="str">
        <f>IFERROR(VLOOKUP(Belegerfassung!I3400,Konten!A:D,2,FALSE),"")</f>
        <v/>
      </c>
      <c r="C3392" t="str">
        <f>IF(A3392&lt;&gt;"",TEXT(Belegerfassung!C3400,"TT.MM.JJJJ"),"")</f>
        <v/>
      </c>
      <c r="D3392" t="str">
        <f>IFERROR(VLOOKUP(Belegerfassung!A3400,Abfrage!$E$2:$F$20,2,FALSE),"")</f>
        <v/>
      </c>
      <c r="E3392" t="str">
        <f>IF(A3392&lt;&gt;"",Belegerfassung!B3400,"")</f>
        <v/>
      </c>
      <c r="F3392" t="str">
        <f>IF(Belegerfassung!L3400="","",IF(Belegerfassung!L3400&lt;&gt;"",IF(Belegerfassung!L3400&lt;&gt;"",IF(Belegerfassung!J3400&lt;&gt;0,VLOOKUP(Belegerfassung!L3400,Abfrage!$A$2:$C$19,2,),VLOOKUP(Belegerfassung!L3400,Abfrage!$A$2:$C$19,3,)),"")))</f>
        <v/>
      </c>
      <c r="G3392" t="str">
        <f t="shared" si="156"/>
        <v/>
      </c>
      <c r="H3392" s="31" t="str">
        <f>IF(A3392&lt;&gt;"",-Belegerfassung!J3400+Belegerfassung!K3400,"")</f>
        <v/>
      </c>
      <c r="I3392" s="49" t="str">
        <f>IFERROR(IF(H3392&lt;&gt;"",Belegerfassung!L3400*100,""),IF(OR(Belegerfassung!L3400="Leistung EU - Erlöse",Belegerfassung!L3400="Lieferungen EU-Erlöse",Belegerfassung!L3400="EUST",Belegerfassung!L3400="Bauleistungen 20%")=TRUE,"",MID(Belegerfassung!L3400,4,2)))</f>
        <v/>
      </c>
      <c r="J3392" s="6" t="str">
        <f>IF(A3392&lt;&gt;"",LEFT(Belegerfassung!D3400,40),"")</f>
        <v/>
      </c>
      <c r="K3392" t="str">
        <f>IF(A3392&lt;&gt;"",VLOOKUP(D3392,Abfrage!$F$2:$G$21,2,FALSE),"")</f>
        <v/>
      </c>
      <c r="L3392" s="6" t="str">
        <f>IF(Belegerfassung!H3400&lt;&gt;"",Belegerfassung!H3400,"")</f>
        <v/>
      </c>
      <c r="M3392" t="str">
        <f>IFERROR(IF(Belegerfassung!E3400&lt;&gt;"",VLOOKUP(Belegerfassung!E3400,Abfrage!$L$2:$M$15,2,),""),"")</f>
        <v/>
      </c>
      <c r="N3392" t="str">
        <f t="shared" si="157"/>
        <v/>
      </c>
      <c r="O3392" t="str">
        <f t="shared" si="158"/>
        <v/>
      </c>
      <c r="P3392" t="str">
        <f>IF(Belegerfassung!G3400&lt;&gt;"",CONCATENATE(Belegerfassung!G3400,".pdf"),"")</f>
        <v/>
      </c>
    </row>
    <row r="3393" spans="1:16">
      <c r="A3393" t="str">
        <f>IF(Belegerfassung!C3401&lt;&gt;"",0,"")</f>
        <v/>
      </c>
      <c r="B3393" t="str">
        <f>IFERROR(VLOOKUP(Belegerfassung!I3401,Konten!A:D,2,FALSE),"")</f>
        <v/>
      </c>
      <c r="C3393" t="str">
        <f>IF(A3393&lt;&gt;"",TEXT(Belegerfassung!C3401,"TT.MM.JJJJ"),"")</f>
        <v/>
      </c>
      <c r="D3393" t="str">
        <f>IFERROR(VLOOKUP(Belegerfassung!A3401,Abfrage!$E$2:$F$20,2,FALSE),"")</f>
        <v/>
      </c>
      <c r="E3393" t="str">
        <f>IF(A3393&lt;&gt;"",Belegerfassung!B3401,"")</f>
        <v/>
      </c>
      <c r="F3393" t="str">
        <f>IF(Belegerfassung!L3401="","",IF(Belegerfassung!L3401&lt;&gt;"",IF(Belegerfassung!L3401&lt;&gt;"",IF(Belegerfassung!J3401&lt;&gt;0,VLOOKUP(Belegerfassung!L3401,Abfrage!$A$2:$C$19,2,),VLOOKUP(Belegerfassung!L3401,Abfrage!$A$2:$C$19,3,)),"")))</f>
        <v/>
      </c>
      <c r="G3393" t="str">
        <f t="shared" si="156"/>
        <v/>
      </c>
      <c r="H3393" s="31" t="str">
        <f>IF(A3393&lt;&gt;"",-Belegerfassung!J3401+Belegerfassung!K3401,"")</f>
        <v/>
      </c>
      <c r="I3393" s="49" t="str">
        <f>IFERROR(IF(H3393&lt;&gt;"",Belegerfassung!L3401*100,""),IF(OR(Belegerfassung!L3401="Leistung EU - Erlöse",Belegerfassung!L3401="Lieferungen EU-Erlöse",Belegerfassung!L3401="EUST",Belegerfassung!L3401="Bauleistungen 20%")=TRUE,"",MID(Belegerfassung!L3401,4,2)))</f>
        <v/>
      </c>
      <c r="J3393" s="6" t="str">
        <f>IF(A3393&lt;&gt;"",LEFT(Belegerfassung!D3401,40),"")</f>
        <v/>
      </c>
      <c r="K3393" t="str">
        <f>IF(A3393&lt;&gt;"",VLOOKUP(D3393,Abfrage!$F$2:$G$21,2,FALSE),"")</f>
        <v/>
      </c>
      <c r="L3393" s="6" t="str">
        <f>IF(Belegerfassung!H3401&lt;&gt;"",Belegerfassung!H3401,"")</f>
        <v/>
      </c>
      <c r="M3393" t="str">
        <f>IFERROR(IF(Belegerfassung!E3401&lt;&gt;"",VLOOKUP(Belegerfassung!E3401,Abfrage!$L$2:$M$15,2,),""),"")</f>
        <v/>
      </c>
      <c r="N3393" t="str">
        <f t="shared" si="157"/>
        <v/>
      </c>
      <c r="O3393" t="str">
        <f t="shared" si="158"/>
        <v/>
      </c>
      <c r="P3393" t="str">
        <f>IF(Belegerfassung!G3401&lt;&gt;"",CONCATENATE(Belegerfassung!G3401,".pdf"),"")</f>
        <v/>
      </c>
    </row>
    <row r="3394" spans="1:16">
      <c r="A3394" t="str">
        <f>IF(Belegerfassung!C3402&lt;&gt;"",0,"")</f>
        <v/>
      </c>
      <c r="B3394" t="str">
        <f>IFERROR(VLOOKUP(Belegerfassung!I3402,Konten!A:D,2,FALSE),"")</f>
        <v/>
      </c>
      <c r="C3394" t="str">
        <f>IF(A3394&lt;&gt;"",TEXT(Belegerfassung!C3402,"TT.MM.JJJJ"),"")</f>
        <v/>
      </c>
      <c r="D3394" t="str">
        <f>IFERROR(VLOOKUP(Belegerfassung!A3402,Abfrage!$E$2:$F$20,2,FALSE),"")</f>
        <v/>
      </c>
      <c r="E3394" t="str">
        <f>IF(A3394&lt;&gt;"",Belegerfassung!B3402,"")</f>
        <v/>
      </c>
      <c r="F3394" t="str">
        <f>IF(Belegerfassung!L3402="","",IF(Belegerfassung!L3402&lt;&gt;"",IF(Belegerfassung!L3402&lt;&gt;"",IF(Belegerfassung!J3402&lt;&gt;0,VLOOKUP(Belegerfassung!L3402,Abfrage!$A$2:$C$19,2,),VLOOKUP(Belegerfassung!L3402,Abfrage!$A$2:$C$19,3,)),"")))</f>
        <v/>
      </c>
      <c r="G3394" t="str">
        <f t="shared" si="156"/>
        <v/>
      </c>
      <c r="H3394" s="31" t="str">
        <f>IF(A3394&lt;&gt;"",-Belegerfassung!J3402+Belegerfassung!K3402,"")</f>
        <v/>
      </c>
      <c r="I3394" s="49" t="str">
        <f>IFERROR(IF(H3394&lt;&gt;"",Belegerfassung!L3402*100,""),IF(OR(Belegerfassung!L3402="Leistung EU - Erlöse",Belegerfassung!L3402="Lieferungen EU-Erlöse",Belegerfassung!L3402="EUST",Belegerfassung!L3402="Bauleistungen 20%")=TRUE,"",MID(Belegerfassung!L3402,4,2)))</f>
        <v/>
      </c>
      <c r="J3394" s="6" t="str">
        <f>IF(A3394&lt;&gt;"",LEFT(Belegerfassung!D3402,40),"")</f>
        <v/>
      </c>
      <c r="K3394" t="str">
        <f>IF(A3394&lt;&gt;"",VLOOKUP(D3394,Abfrage!$F$2:$G$21,2,FALSE),"")</f>
        <v/>
      </c>
      <c r="L3394" s="6" t="str">
        <f>IF(Belegerfassung!H3402&lt;&gt;"",Belegerfassung!H3402,"")</f>
        <v/>
      </c>
      <c r="M3394" t="str">
        <f>IFERROR(IF(Belegerfassung!E3402&lt;&gt;"",VLOOKUP(Belegerfassung!E3402,Abfrage!$L$2:$M$15,2,),""),"")</f>
        <v/>
      </c>
      <c r="N3394" t="str">
        <f t="shared" si="157"/>
        <v/>
      </c>
      <c r="O3394" t="str">
        <f t="shared" si="158"/>
        <v/>
      </c>
      <c r="P3394" t="str">
        <f>IF(Belegerfassung!G3402&lt;&gt;"",CONCATENATE(Belegerfassung!G3402,".pdf"),"")</f>
        <v/>
      </c>
    </row>
    <row r="3395" spans="1:16">
      <c r="A3395" t="str">
        <f>IF(Belegerfassung!C3403&lt;&gt;"",0,"")</f>
        <v/>
      </c>
      <c r="B3395" t="str">
        <f>IFERROR(VLOOKUP(Belegerfassung!I3403,Konten!A:D,2,FALSE),"")</f>
        <v/>
      </c>
      <c r="C3395" t="str">
        <f>IF(A3395&lt;&gt;"",TEXT(Belegerfassung!C3403,"TT.MM.JJJJ"),"")</f>
        <v/>
      </c>
      <c r="D3395" t="str">
        <f>IFERROR(VLOOKUP(Belegerfassung!A3403,Abfrage!$E$2:$F$20,2,FALSE),"")</f>
        <v/>
      </c>
      <c r="E3395" t="str">
        <f>IF(A3395&lt;&gt;"",Belegerfassung!B3403,"")</f>
        <v/>
      </c>
      <c r="F3395" t="str">
        <f>IF(Belegerfassung!L3403="","",IF(Belegerfassung!L3403&lt;&gt;"",IF(Belegerfassung!L3403&lt;&gt;"",IF(Belegerfassung!J3403&lt;&gt;0,VLOOKUP(Belegerfassung!L3403,Abfrage!$A$2:$C$19,2,),VLOOKUP(Belegerfassung!L3403,Abfrage!$A$2:$C$19,3,)),"")))</f>
        <v/>
      </c>
      <c r="G3395" t="str">
        <f t="shared" ref="G3395:G3458" si="159">IF(A3395&lt;&gt;"",1,"")</f>
        <v/>
      </c>
      <c r="H3395" s="31" t="str">
        <f>IF(A3395&lt;&gt;"",-Belegerfassung!J3403+Belegerfassung!K3403,"")</f>
        <v/>
      </c>
      <c r="I3395" s="49" t="str">
        <f>IFERROR(IF(H3395&lt;&gt;"",Belegerfassung!L3403*100,""),IF(OR(Belegerfassung!L3403="Leistung EU - Erlöse",Belegerfassung!L3403="Lieferungen EU-Erlöse",Belegerfassung!L3403="EUST",Belegerfassung!L3403="Bauleistungen 20%")=TRUE,"",MID(Belegerfassung!L3403,4,2)))</f>
        <v/>
      </c>
      <c r="J3395" s="6" t="str">
        <f>IF(A3395&lt;&gt;"",LEFT(Belegerfassung!D3403,40),"")</f>
        <v/>
      </c>
      <c r="K3395" t="str">
        <f>IF(A3395&lt;&gt;"",VLOOKUP(D3395,Abfrage!$F$2:$G$21,2,FALSE),"")</f>
        <v/>
      </c>
      <c r="L3395" s="6" t="str">
        <f>IF(Belegerfassung!H3403&lt;&gt;"",Belegerfassung!H3403,"")</f>
        <v/>
      </c>
      <c r="M3395" t="str">
        <f>IFERROR(IF(Belegerfassung!E3403&lt;&gt;"",VLOOKUP(Belegerfassung!E3403,Abfrage!$L$2:$M$15,2,),""),"")</f>
        <v/>
      </c>
      <c r="N3395" t="str">
        <f t="shared" ref="N3395:N3458" si="160">IF(A3395&lt;&gt;"","E","")</f>
        <v/>
      </c>
      <c r="O3395" t="str">
        <f t="shared" ref="O3395:O3458" si="161">IF(A3395&lt;&gt;"","A","")</f>
        <v/>
      </c>
      <c r="P3395" t="str">
        <f>IF(Belegerfassung!G3403&lt;&gt;"",CONCATENATE(Belegerfassung!G3403,".pdf"),"")</f>
        <v/>
      </c>
    </row>
    <row r="3396" spans="1:16">
      <c r="A3396" t="str">
        <f>IF(Belegerfassung!C3404&lt;&gt;"",0,"")</f>
        <v/>
      </c>
      <c r="B3396" t="str">
        <f>IFERROR(VLOOKUP(Belegerfassung!I3404,Konten!A:D,2,FALSE),"")</f>
        <v/>
      </c>
      <c r="C3396" t="str">
        <f>IF(A3396&lt;&gt;"",TEXT(Belegerfassung!C3404,"TT.MM.JJJJ"),"")</f>
        <v/>
      </c>
      <c r="D3396" t="str">
        <f>IFERROR(VLOOKUP(Belegerfassung!A3404,Abfrage!$E$2:$F$20,2,FALSE),"")</f>
        <v/>
      </c>
      <c r="E3396" t="str">
        <f>IF(A3396&lt;&gt;"",Belegerfassung!B3404,"")</f>
        <v/>
      </c>
      <c r="F3396" t="str">
        <f>IF(Belegerfassung!L3404="","",IF(Belegerfassung!L3404&lt;&gt;"",IF(Belegerfassung!L3404&lt;&gt;"",IF(Belegerfassung!J3404&lt;&gt;0,VLOOKUP(Belegerfassung!L3404,Abfrage!$A$2:$C$19,2,),VLOOKUP(Belegerfassung!L3404,Abfrage!$A$2:$C$19,3,)),"")))</f>
        <v/>
      </c>
      <c r="G3396" t="str">
        <f t="shared" si="159"/>
        <v/>
      </c>
      <c r="H3396" s="31" t="str">
        <f>IF(A3396&lt;&gt;"",-Belegerfassung!J3404+Belegerfassung!K3404,"")</f>
        <v/>
      </c>
      <c r="I3396" s="49" t="str">
        <f>IFERROR(IF(H3396&lt;&gt;"",Belegerfassung!L3404*100,""),IF(OR(Belegerfassung!L3404="Leistung EU - Erlöse",Belegerfassung!L3404="Lieferungen EU-Erlöse",Belegerfassung!L3404="EUST",Belegerfassung!L3404="Bauleistungen 20%")=TRUE,"",MID(Belegerfassung!L3404,4,2)))</f>
        <v/>
      </c>
      <c r="J3396" s="6" t="str">
        <f>IF(A3396&lt;&gt;"",LEFT(Belegerfassung!D3404,40),"")</f>
        <v/>
      </c>
      <c r="K3396" t="str">
        <f>IF(A3396&lt;&gt;"",VLOOKUP(D3396,Abfrage!$F$2:$G$21,2,FALSE),"")</f>
        <v/>
      </c>
      <c r="L3396" s="6" t="str">
        <f>IF(Belegerfassung!H3404&lt;&gt;"",Belegerfassung!H3404,"")</f>
        <v/>
      </c>
      <c r="M3396" t="str">
        <f>IFERROR(IF(Belegerfassung!E3404&lt;&gt;"",VLOOKUP(Belegerfassung!E3404,Abfrage!$L$2:$M$15,2,),""),"")</f>
        <v/>
      </c>
      <c r="N3396" t="str">
        <f t="shared" si="160"/>
        <v/>
      </c>
      <c r="O3396" t="str">
        <f t="shared" si="161"/>
        <v/>
      </c>
      <c r="P3396" t="str">
        <f>IF(Belegerfassung!G3404&lt;&gt;"",CONCATENATE(Belegerfassung!G3404,".pdf"),"")</f>
        <v/>
      </c>
    </row>
    <row r="3397" spans="1:16">
      <c r="A3397" t="str">
        <f>IF(Belegerfassung!C3405&lt;&gt;"",0,"")</f>
        <v/>
      </c>
      <c r="B3397" t="str">
        <f>IFERROR(VLOOKUP(Belegerfassung!I3405,Konten!A:D,2,FALSE),"")</f>
        <v/>
      </c>
      <c r="C3397" t="str">
        <f>IF(A3397&lt;&gt;"",TEXT(Belegerfassung!C3405,"TT.MM.JJJJ"),"")</f>
        <v/>
      </c>
      <c r="D3397" t="str">
        <f>IFERROR(VLOOKUP(Belegerfassung!A3405,Abfrage!$E$2:$F$20,2,FALSE),"")</f>
        <v/>
      </c>
      <c r="E3397" t="str">
        <f>IF(A3397&lt;&gt;"",Belegerfassung!B3405,"")</f>
        <v/>
      </c>
      <c r="F3397" t="str">
        <f>IF(Belegerfassung!L3405="","",IF(Belegerfassung!L3405&lt;&gt;"",IF(Belegerfassung!L3405&lt;&gt;"",IF(Belegerfassung!J3405&lt;&gt;0,VLOOKUP(Belegerfassung!L3405,Abfrage!$A$2:$C$19,2,),VLOOKUP(Belegerfassung!L3405,Abfrage!$A$2:$C$19,3,)),"")))</f>
        <v/>
      </c>
      <c r="G3397" t="str">
        <f t="shared" si="159"/>
        <v/>
      </c>
      <c r="H3397" s="31" t="str">
        <f>IF(A3397&lt;&gt;"",-Belegerfassung!J3405+Belegerfassung!K3405,"")</f>
        <v/>
      </c>
      <c r="I3397" s="49" t="str">
        <f>IFERROR(IF(H3397&lt;&gt;"",Belegerfassung!L3405*100,""),IF(OR(Belegerfassung!L3405="Leistung EU - Erlöse",Belegerfassung!L3405="Lieferungen EU-Erlöse",Belegerfassung!L3405="EUST",Belegerfassung!L3405="Bauleistungen 20%")=TRUE,"",MID(Belegerfassung!L3405,4,2)))</f>
        <v/>
      </c>
      <c r="J3397" s="6" t="str">
        <f>IF(A3397&lt;&gt;"",LEFT(Belegerfassung!D3405,40),"")</f>
        <v/>
      </c>
      <c r="K3397" t="str">
        <f>IF(A3397&lt;&gt;"",VLOOKUP(D3397,Abfrage!$F$2:$G$21,2,FALSE),"")</f>
        <v/>
      </c>
      <c r="L3397" s="6" t="str">
        <f>IF(Belegerfassung!H3405&lt;&gt;"",Belegerfassung!H3405,"")</f>
        <v/>
      </c>
      <c r="M3397" t="str">
        <f>IFERROR(IF(Belegerfassung!E3405&lt;&gt;"",VLOOKUP(Belegerfassung!E3405,Abfrage!$L$2:$M$15,2,),""),"")</f>
        <v/>
      </c>
      <c r="N3397" t="str">
        <f t="shared" si="160"/>
        <v/>
      </c>
      <c r="O3397" t="str">
        <f t="shared" si="161"/>
        <v/>
      </c>
      <c r="P3397" t="str">
        <f>IF(Belegerfassung!G3405&lt;&gt;"",CONCATENATE(Belegerfassung!G3405,".pdf"),"")</f>
        <v/>
      </c>
    </row>
    <row r="3398" spans="1:16">
      <c r="A3398" t="str">
        <f>IF(Belegerfassung!C3406&lt;&gt;"",0,"")</f>
        <v/>
      </c>
      <c r="B3398" t="str">
        <f>IFERROR(VLOOKUP(Belegerfassung!I3406,Konten!A:D,2,FALSE),"")</f>
        <v/>
      </c>
      <c r="C3398" t="str">
        <f>IF(A3398&lt;&gt;"",TEXT(Belegerfassung!C3406,"TT.MM.JJJJ"),"")</f>
        <v/>
      </c>
      <c r="D3398" t="str">
        <f>IFERROR(VLOOKUP(Belegerfassung!A3406,Abfrage!$E$2:$F$20,2,FALSE),"")</f>
        <v/>
      </c>
      <c r="E3398" t="str">
        <f>IF(A3398&lt;&gt;"",Belegerfassung!B3406,"")</f>
        <v/>
      </c>
      <c r="F3398" t="str">
        <f>IF(Belegerfassung!L3406="","",IF(Belegerfassung!L3406&lt;&gt;"",IF(Belegerfassung!L3406&lt;&gt;"",IF(Belegerfassung!J3406&lt;&gt;0,VLOOKUP(Belegerfassung!L3406,Abfrage!$A$2:$C$19,2,),VLOOKUP(Belegerfassung!L3406,Abfrage!$A$2:$C$19,3,)),"")))</f>
        <v/>
      </c>
      <c r="G3398" t="str">
        <f t="shared" si="159"/>
        <v/>
      </c>
      <c r="H3398" s="31" t="str">
        <f>IF(A3398&lt;&gt;"",-Belegerfassung!J3406+Belegerfassung!K3406,"")</f>
        <v/>
      </c>
      <c r="I3398" s="49" t="str">
        <f>IFERROR(IF(H3398&lt;&gt;"",Belegerfassung!L3406*100,""),IF(OR(Belegerfassung!L3406="Leistung EU - Erlöse",Belegerfassung!L3406="Lieferungen EU-Erlöse",Belegerfassung!L3406="EUST",Belegerfassung!L3406="Bauleistungen 20%")=TRUE,"",MID(Belegerfassung!L3406,4,2)))</f>
        <v/>
      </c>
      <c r="J3398" s="6" t="str">
        <f>IF(A3398&lt;&gt;"",LEFT(Belegerfassung!D3406,40),"")</f>
        <v/>
      </c>
      <c r="K3398" t="str">
        <f>IF(A3398&lt;&gt;"",VLOOKUP(D3398,Abfrage!$F$2:$G$21,2,FALSE),"")</f>
        <v/>
      </c>
      <c r="L3398" s="6" t="str">
        <f>IF(Belegerfassung!H3406&lt;&gt;"",Belegerfassung!H3406,"")</f>
        <v/>
      </c>
      <c r="M3398" t="str">
        <f>IFERROR(IF(Belegerfassung!E3406&lt;&gt;"",VLOOKUP(Belegerfassung!E3406,Abfrage!$L$2:$M$15,2,),""),"")</f>
        <v/>
      </c>
      <c r="N3398" t="str">
        <f t="shared" si="160"/>
        <v/>
      </c>
      <c r="O3398" t="str">
        <f t="shared" si="161"/>
        <v/>
      </c>
      <c r="P3398" t="str">
        <f>IF(Belegerfassung!G3406&lt;&gt;"",CONCATENATE(Belegerfassung!G3406,".pdf"),"")</f>
        <v/>
      </c>
    </row>
    <row r="3399" spans="1:16">
      <c r="A3399" t="str">
        <f>IF(Belegerfassung!C3407&lt;&gt;"",0,"")</f>
        <v/>
      </c>
      <c r="B3399" t="str">
        <f>IFERROR(VLOOKUP(Belegerfassung!I3407,Konten!A:D,2,FALSE),"")</f>
        <v/>
      </c>
      <c r="C3399" t="str">
        <f>IF(A3399&lt;&gt;"",TEXT(Belegerfassung!C3407,"TT.MM.JJJJ"),"")</f>
        <v/>
      </c>
      <c r="D3399" t="str">
        <f>IFERROR(VLOOKUP(Belegerfassung!A3407,Abfrage!$E$2:$F$20,2,FALSE),"")</f>
        <v/>
      </c>
      <c r="E3399" t="str">
        <f>IF(A3399&lt;&gt;"",Belegerfassung!B3407,"")</f>
        <v/>
      </c>
      <c r="F3399" t="str">
        <f>IF(Belegerfassung!L3407="","",IF(Belegerfassung!L3407&lt;&gt;"",IF(Belegerfassung!L3407&lt;&gt;"",IF(Belegerfassung!J3407&lt;&gt;0,VLOOKUP(Belegerfassung!L3407,Abfrage!$A$2:$C$19,2,),VLOOKUP(Belegerfassung!L3407,Abfrage!$A$2:$C$19,3,)),"")))</f>
        <v/>
      </c>
      <c r="G3399" t="str">
        <f t="shared" si="159"/>
        <v/>
      </c>
      <c r="H3399" s="31" t="str">
        <f>IF(A3399&lt;&gt;"",-Belegerfassung!J3407+Belegerfassung!K3407,"")</f>
        <v/>
      </c>
      <c r="I3399" s="49" t="str">
        <f>IFERROR(IF(H3399&lt;&gt;"",Belegerfassung!L3407*100,""),IF(OR(Belegerfassung!L3407="Leistung EU - Erlöse",Belegerfassung!L3407="Lieferungen EU-Erlöse",Belegerfassung!L3407="EUST",Belegerfassung!L3407="Bauleistungen 20%")=TRUE,"",MID(Belegerfassung!L3407,4,2)))</f>
        <v/>
      </c>
      <c r="J3399" s="6" t="str">
        <f>IF(A3399&lt;&gt;"",LEFT(Belegerfassung!D3407,40),"")</f>
        <v/>
      </c>
      <c r="K3399" t="str">
        <f>IF(A3399&lt;&gt;"",VLOOKUP(D3399,Abfrage!$F$2:$G$21,2,FALSE),"")</f>
        <v/>
      </c>
      <c r="L3399" s="6" t="str">
        <f>IF(Belegerfassung!H3407&lt;&gt;"",Belegerfassung!H3407,"")</f>
        <v/>
      </c>
      <c r="M3399" t="str">
        <f>IFERROR(IF(Belegerfassung!E3407&lt;&gt;"",VLOOKUP(Belegerfassung!E3407,Abfrage!$L$2:$M$15,2,),""),"")</f>
        <v/>
      </c>
      <c r="N3399" t="str">
        <f t="shared" si="160"/>
        <v/>
      </c>
      <c r="O3399" t="str">
        <f t="shared" si="161"/>
        <v/>
      </c>
      <c r="P3399" t="str">
        <f>IF(Belegerfassung!G3407&lt;&gt;"",CONCATENATE(Belegerfassung!G3407,".pdf"),"")</f>
        <v/>
      </c>
    </row>
    <row r="3400" spans="1:16">
      <c r="A3400" t="str">
        <f>IF(Belegerfassung!C3408&lt;&gt;"",0,"")</f>
        <v/>
      </c>
      <c r="B3400" t="str">
        <f>IFERROR(VLOOKUP(Belegerfassung!I3408,Konten!A:D,2,FALSE),"")</f>
        <v/>
      </c>
      <c r="C3400" t="str">
        <f>IF(A3400&lt;&gt;"",TEXT(Belegerfassung!C3408,"TT.MM.JJJJ"),"")</f>
        <v/>
      </c>
      <c r="D3400" t="str">
        <f>IFERROR(VLOOKUP(Belegerfassung!A3408,Abfrage!$E$2:$F$20,2,FALSE),"")</f>
        <v/>
      </c>
      <c r="E3400" t="str">
        <f>IF(A3400&lt;&gt;"",Belegerfassung!B3408,"")</f>
        <v/>
      </c>
      <c r="F3400" t="str">
        <f>IF(Belegerfassung!L3408="","",IF(Belegerfassung!L3408&lt;&gt;"",IF(Belegerfassung!L3408&lt;&gt;"",IF(Belegerfassung!J3408&lt;&gt;0,VLOOKUP(Belegerfassung!L3408,Abfrage!$A$2:$C$19,2,),VLOOKUP(Belegerfassung!L3408,Abfrage!$A$2:$C$19,3,)),"")))</f>
        <v/>
      </c>
      <c r="G3400" t="str">
        <f t="shared" si="159"/>
        <v/>
      </c>
      <c r="H3400" s="31" t="str">
        <f>IF(A3400&lt;&gt;"",-Belegerfassung!J3408+Belegerfassung!K3408,"")</f>
        <v/>
      </c>
      <c r="I3400" s="49" t="str">
        <f>IFERROR(IF(H3400&lt;&gt;"",Belegerfassung!L3408*100,""),IF(OR(Belegerfassung!L3408="Leistung EU - Erlöse",Belegerfassung!L3408="Lieferungen EU-Erlöse",Belegerfassung!L3408="EUST",Belegerfassung!L3408="Bauleistungen 20%")=TRUE,"",MID(Belegerfassung!L3408,4,2)))</f>
        <v/>
      </c>
      <c r="J3400" s="6" t="str">
        <f>IF(A3400&lt;&gt;"",LEFT(Belegerfassung!D3408,40),"")</f>
        <v/>
      </c>
      <c r="K3400" t="str">
        <f>IF(A3400&lt;&gt;"",VLOOKUP(D3400,Abfrage!$F$2:$G$21,2,FALSE),"")</f>
        <v/>
      </c>
      <c r="L3400" s="6" t="str">
        <f>IF(Belegerfassung!H3408&lt;&gt;"",Belegerfassung!H3408,"")</f>
        <v/>
      </c>
      <c r="M3400" t="str">
        <f>IFERROR(IF(Belegerfassung!E3408&lt;&gt;"",VLOOKUP(Belegerfassung!E3408,Abfrage!$L$2:$M$15,2,),""),"")</f>
        <v/>
      </c>
      <c r="N3400" t="str">
        <f t="shared" si="160"/>
        <v/>
      </c>
      <c r="O3400" t="str">
        <f t="shared" si="161"/>
        <v/>
      </c>
      <c r="P3400" t="str">
        <f>IF(Belegerfassung!G3408&lt;&gt;"",CONCATENATE(Belegerfassung!G3408,".pdf"),"")</f>
        <v/>
      </c>
    </row>
    <row r="3401" spans="1:16">
      <c r="A3401" t="str">
        <f>IF(Belegerfassung!C3409&lt;&gt;"",0,"")</f>
        <v/>
      </c>
      <c r="B3401" t="str">
        <f>IFERROR(VLOOKUP(Belegerfassung!I3409,Konten!A:D,2,FALSE),"")</f>
        <v/>
      </c>
      <c r="C3401" t="str">
        <f>IF(A3401&lt;&gt;"",TEXT(Belegerfassung!C3409,"TT.MM.JJJJ"),"")</f>
        <v/>
      </c>
      <c r="D3401" t="str">
        <f>IFERROR(VLOOKUP(Belegerfassung!A3409,Abfrage!$E$2:$F$20,2,FALSE),"")</f>
        <v/>
      </c>
      <c r="E3401" t="str">
        <f>IF(A3401&lt;&gt;"",Belegerfassung!B3409,"")</f>
        <v/>
      </c>
      <c r="F3401" t="str">
        <f>IF(Belegerfassung!L3409="","",IF(Belegerfassung!L3409&lt;&gt;"",IF(Belegerfassung!L3409&lt;&gt;"",IF(Belegerfassung!J3409&lt;&gt;0,VLOOKUP(Belegerfassung!L3409,Abfrage!$A$2:$C$19,2,),VLOOKUP(Belegerfassung!L3409,Abfrage!$A$2:$C$19,3,)),"")))</f>
        <v/>
      </c>
      <c r="G3401" t="str">
        <f t="shared" si="159"/>
        <v/>
      </c>
      <c r="H3401" s="31" t="str">
        <f>IF(A3401&lt;&gt;"",-Belegerfassung!J3409+Belegerfassung!K3409,"")</f>
        <v/>
      </c>
      <c r="I3401" s="49" t="str">
        <f>IFERROR(IF(H3401&lt;&gt;"",Belegerfassung!L3409*100,""),IF(OR(Belegerfassung!L3409="Leistung EU - Erlöse",Belegerfassung!L3409="Lieferungen EU-Erlöse",Belegerfassung!L3409="EUST",Belegerfassung!L3409="Bauleistungen 20%")=TRUE,"",MID(Belegerfassung!L3409,4,2)))</f>
        <v/>
      </c>
      <c r="J3401" s="6" t="str">
        <f>IF(A3401&lt;&gt;"",LEFT(Belegerfassung!D3409,40),"")</f>
        <v/>
      </c>
      <c r="K3401" t="str">
        <f>IF(A3401&lt;&gt;"",VLOOKUP(D3401,Abfrage!$F$2:$G$21,2,FALSE),"")</f>
        <v/>
      </c>
      <c r="L3401" s="6" t="str">
        <f>IF(Belegerfassung!H3409&lt;&gt;"",Belegerfassung!H3409,"")</f>
        <v/>
      </c>
      <c r="M3401" t="str">
        <f>IFERROR(IF(Belegerfassung!E3409&lt;&gt;"",VLOOKUP(Belegerfassung!E3409,Abfrage!$L$2:$M$15,2,),""),"")</f>
        <v/>
      </c>
      <c r="N3401" t="str">
        <f t="shared" si="160"/>
        <v/>
      </c>
      <c r="O3401" t="str">
        <f t="shared" si="161"/>
        <v/>
      </c>
      <c r="P3401" t="str">
        <f>IF(Belegerfassung!G3409&lt;&gt;"",CONCATENATE(Belegerfassung!G3409,".pdf"),"")</f>
        <v/>
      </c>
    </row>
    <row r="3402" spans="1:16">
      <c r="A3402" t="str">
        <f>IF(Belegerfassung!C3410&lt;&gt;"",0,"")</f>
        <v/>
      </c>
      <c r="B3402" t="str">
        <f>IFERROR(VLOOKUP(Belegerfassung!I3410,Konten!A:D,2,FALSE),"")</f>
        <v/>
      </c>
      <c r="C3402" t="str">
        <f>IF(A3402&lt;&gt;"",TEXT(Belegerfassung!C3410,"TT.MM.JJJJ"),"")</f>
        <v/>
      </c>
      <c r="D3402" t="str">
        <f>IFERROR(VLOOKUP(Belegerfassung!A3410,Abfrage!$E$2:$F$20,2,FALSE),"")</f>
        <v/>
      </c>
      <c r="E3402" t="str">
        <f>IF(A3402&lt;&gt;"",Belegerfassung!B3410,"")</f>
        <v/>
      </c>
      <c r="F3402" t="str">
        <f>IF(Belegerfassung!L3410="","",IF(Belegerfassung!L3410&lt;&gt;"",IF(Belegerfassung!L3410&lt;&gt;"",IF(Belegerfassung!J3410&lt;&gt;0,VLOOKUP(Belegerfassung!L3410,Abfrage!$A$2:$C$19,2,),VLOOKUP(Belegerfassung!L3410,Abfrage!$A$2:$C$19,3,)),"")))</f>
        <v/>
      </c>
      <c r="G3402" t="str">
        <f t="shared" si="159"/>
        <v/>
      </c>
      <c r="H3402" s="31" t="str">
        <f>IF(A3402&lt;&gt;"",-Belegerfassung!J3410+Belegerfassung!K3410,"")</f>
        <v/>
      </c>
      <c r="I3402" s="49" t="str">
        <f>IFERROR(IF(H3402&lt;&gt;"",Belegerfassung!L3410*100,""),IF(OR(Belegerfassung!L3410="Leistung EU - Erlöse",Belegerfassung!L3410="Lieferungen EU-Erlöse",Belegerfassung!L3410="EUST",Belegerfassung!L3410="Bauleistungen 20%")=TRUE,"",MID(Belegerfassung!L3410,4,2)))</f>
        <v/>
      </c>
      <c r="J3402" s="6" t="str">
        <f>IF(A3402&lt;&gt;"",LEFT(Belegerfassung!D3410,40),"")</f>
        <v/>
      </c>
      <c r="K3402" t="str">
        <f>IF(A3402&lt;&gt;"",VLOOKUP(D3402,Abfrage!$F$2:$G$21,2,FALSE),"")</f>
        <v/>
      </c>
      <c r="L3402" s="6" t="str">
        <f>IF(Belegerfassung!H3410&lt;&gt;"",Belegerfassung!H3410,"")</f>
        <v/>
      </c>
      <c r="M3402" t="str">
        <f>IFERROR(IF(Belegerfassung!E3410&lt;&gt;"",VLOOKUP(Belegerfassung!E3410,Abfrage!$L$2:$M$15,2,),""),"")</f>
        <v/>
      </c>
      <c r="N3402" t="str">
        <f t="shared" si="160"/>
        <v/>
      </c>
      <c r="O3402" t="str">
        <f t="shared" si="161"/>
        <v/>
      </c>
      <c r="P3402" t="str">
        <f>IF(Belegerfassung!G3410&lt;&gt;"",CONCATENATE(Belegerfassung!G3410,".pdf"),"")</f>
        <v/>
      </c>
    </row>
    <row r="3403" spans="1:16">
      <c r="A3403" t="str">
        <f>IF(Belegerfassung!C3411&lt;&gt;"",0,"")</f>
        <v/>
      </c>
      <c r="B3403" t="str">
        <f>IFERROR(VLOOKUP(Belegerfassung!I3411,Konten!A:D,2,FALSE),"")</f>
        <v/>
      </c>
      <c r="C3403" t="str">
        <f>IF(A3403&lt;&gt;"",TEXT(Belegerfassung!C3411,"TT.MM.JJJJ"),"")</f>
        <v/>
      </c>
      <c r="D3403" t="str">
        <f>IFERROR(VLOOKUP(Belegerfassung!A3411,Abfrage!$E$2:$F$20,2,FALSE),"")</f>
        <v/>
      </c>
      <c r="E3403" t="str">
        <f>IF(A3403&lt;&gt;"",Belegerfassung!B3411,"")</f>
        <v/>
      </c>
      <c r="F3403" t="str">
        <f>IF(Belegerfassung!L3411="","",IF(Belegerfassung!L3411&lt;&gt;"",IF(Belegerfassung!L3411&lt;&gt;"",IF(Belegerfassung!J3411&lt;&gt;0,VLOOKUP(Belegerfassung!L3411,Abfrage!$A$2:$C$19,2,),VLOOKUP(Belegerfassung!L3411,Abfrage!$A$2:$C$19,3,)),"")))</f>
        <v/>
      </c>
      <c r="G3403" t="str">
        <f t="shared" si="159"/>
        <v/>
      </c>
      <c r="H3403" s="31" t="str">
        <f>IF(A3403&lt;&gt;"",-Belegerfassung!J3411+Belegerfassung!K3411,"")</f>
        <v/>
      </c>
      <c r="I3403" s="49" t="str">
        <f>IFERROR(IF(H3403&lt;&gt;"",Belegerfassung!L3411*100,""),IF(OR(Belegerfassung!L3411="Leistung EU - Erlöse",Belegerfassung!L3411="Lieferungen EU-Erlöse",Belegerfassung!L3411="EUST",Belegerfassung!L3411="Bauleistungen 20%")=TRUE,"",MID(Belegerfassung!L3411,4,2)))</f>
        <v/>
      </c>
      <c r="J3403" s="6" t="str">
        <f>IF(A3403&lt;&gt;"",LEFT(Belegerfassung!D3411,40),"")</f>
        <v/>
      </c>
      <c r="K3403" t="str">
        <f>IF(A3403&lt;&gt;"",VLOOKUP(D3403,Abfrage!$F$2:$G$21,2,FALSE),"")</f>
        <v/>
      </c>
      <c r="L3403" s="6" t="str">
        <f>IF(Belegerfassung!H3411&lt;&gt;"",Belegerfassung!H3411,"")</f>
        <v/>
      </c>
      <c r="M3403" t="str">
        <f>IFERROR(IF(Belegerfassung!E3411&lt;&gt;"",VLOOKUP(Belegerfassung!E3411,Abfrage!$L$2:$M$15,2,),""),"")</f>
        <v/>
      </c>
      <c r="N3403" t="str">
        <f t="shared" si="160"/>
        <v/>
      </c>
      <c r="O3403" t="str">
        <f t="shared" si="161"/>
        <v/>
      </c>
      <c r="P3403" t="str">
        <f>IF(Belegerfassung!G3411&lt;&gt;"",CONCATENATE(Belegerfassung!G3411,".pdf"),"")</f>
        <v/>
      </c>
    </row>
    <row r="3404" spans="1:16">
      <c r="A3404" t="str">
        <f>IF(Belegerfassung!C3412&lt;&gt;"",0,"")</f>
        <v/>
      </c>
      <c r="B3404" t="str">
        <f>IFERROR(VLOOKUP(Belegerfassung!I3412,Konten!A:D,2,FALSE),"")</f>
        <v/>
      </c>
      <c r="C3404" t="str">
        <f>IF(A3404&lt;&gt;"",TEXT(Belegerfassung!C3412,"TT.MM.JJJJ"),"")</f>
        <v/>
      </c>
      <c r="D3404" t="str">
        <f>IFERROR(VLOOKUP(Belegerfassung!A3412,Abfrage!$E$2:$F$20,2,FALSE),"")</f>
        <v/>
      </c>
      <c r="E3404" t="str">
        <f>IF(A3404&lt;&gt;"",Belegerfassung!B3412,"")</f>
        <v/>
      </c>
      <c r="F3404" t="str">
        <f>IF(Belegerfassung!L3412="","",IF(Belegerfassung!L3412&lt;&gt;"",IF(Belegerfassung!L3412&lt;&gt;"",IF(Belegerfassung!J3412&lt;&gt;0,VLOOKUP(Belegerfassung!L3412,Abfrage!$A$2:$C$19,2,),VLOOKUP(Belegerfassung!L3412,Abfrage!$A$2:$C$19,3,)),"")))</f>
        <v/>
      </c>
      <c r="G3404" t="str">
        <f t="shared" si="159"/>
        <v/>
      </c>
      <c r="H3404" s="31" t="str">
        <f>IF(A3404&lt;&gt;"",-Belegerfassung!J3412+Belegerfassung!K3412,"")</f>
        <v/>
      </c>
      <c r="I3404" s="49" t="str">
        <f>IFERROR(IF(H3404&lt;&gt;"",Belegerfassung!L3412*100,""),IF(OR(Belegerfassung!L3412="Leistung EU - Erlöse",Belegerfassung!L3412="Lieferungen EU-Erlöse",Belegerfassung!L3412="EUST",Belegerfassung!L3412="Bauleistungen 20%")=TRUE,"",MID(Belegerfassung!L3412,4,2)))</f>
        <v/>
      </c>
      <c r="J3404" s="6" t="str">
        <f>IF(A3404&lt;&gt;"",LEFT(Belegerfassung!D3412,40),"")</f>
        <v/>
      </c>
      <c r="K3404" t="str">
        <f>IF(A3404&lt;&gt;"",VLOOKUP(D3404,Abfrage!$F$2:$G$21,2,FALSE),"")</f>
        <v/>
      </c>
      <c r="L3404" s="6" t="str">
        <f>IF(Belegerfassung!H3412&lt;&gt;"",Belegerfassung!H3412,"")</f>
        <v/>
      </c>
      <c r="M3404" t="str">
        <f>IFERROR(IF(Belegerfassung!E3412&lt;&gt;"",VLOOKUP(Belegerfassung!E3412,Abfrage!$L$2:$M$15,2,),""),"")</f>
        <v/>
      </c>
      <c r="N3404" t="str">
        <f t="shared" si="160"/>
        <v/>
      </c>
      <c r="O3404" t="str">
        <f t="shared" si="161"/>
        <v/>
      </c>
      <c r="P3404" t="str">
        <f>IF(Belegerfassung!G3412&lt;&gt;"",CONCATENATE(Belegerfassung!G3412,".pdf"),"")</f>
        <v/>
      </c>
    </row>
    <row r="3405" spans="1:16">
      <c r="A3405" t="str">
        <f>IF(Belegerfassung!C3413&lt;&gt;"",0,"")</f>
        <v/>
      </c>
      <c r="B3405" t="str">
        <f>IFERROR(VLOOKUP(Belegerfassung!I3413,Konten!A:D,2,FALSE),"")</f>
        <v/>
      </c>
      <c r="C3405" t="str">
        <f>IF(A3405&lt;&gt;"",TEXT(Belegerfassung!C3413,"TT.MM.JJJJ"),"")</f>
        <v/>
      </c>
      <c r="D3405" t="str">
        <f>IFERROR(VLOOKUP(Belegerfassung!A3413,Abfrage!$E$2:$F$20,2,FALSE),"")</f>
        <v/>
      </c>
      <c r="E3405" t="str">
        <f>IF(A3405&lt;&gt;"",Belegerfassung!B3413,"")</f>
        <v/>
      </c>
      <c r="F3405" t="str">
        <f>IF(Belegerfassung!L3413="","",IF(Belegerfassung!L3413&lt;&gt;"",IF(Belegerfassung!L3413&lt;&gt;"",IF(Belegerfassung!J3413&lt;&gt;0,VLOOKUP(Belegerfassung!L3413,Abfrage!$A$2:$C$19,2,),VLOOKUP(Belegerfassung!L3413,Abfrage!$A$2:$C$19,3,)),"")))</f>
        <v/>
      </c>
      <c r="G3405" t="str">
        <f t="shared" si="159"/>
        <v/>
      </c>
      <c r="H3405" s="31" t="str">
        <f>IF(A3405&lt;&gt;"",-Belegerfassung!J3413+Belegerfassung!K3413,"")</f>
        <v/>
      </c>
      <c r="I3405" s="49" t="str">
        <f>IFERROR(IF(H3405&lt;&gt;"",Belegerfassung!L3413*100,""),IF(OR(Belegerfassung!L3413="Leistung EU - Erlöse",Belegerfassung!L3413="Lieferungen EU-Erlöse",Belegerfassung!L3413="EUST",Belegerfassung!L3413="Bauleistungen 20%")=TRUE,"",MID(Belegerfassung!L3413,4,2)))</f>
        <v/>
      </c>
      <c r="J3405" s="6" t="str">
        <f>IF(A3405&lt;&gt;"",LEFT(Belegerfassung!D3413,40),"")</f>
        <v/>
      </c>
      <c r="K3405" t="str">
        <f>IF(A3405&lt;&gt;"",VLOOKUP(D3405,Abfrage!$F$2:$G$21,2,FALSE),"")</f>
        <v/>
      </c>
      <c r="L3405" s="6" t="str">
        <f>IF(Belegerfassung!H3413&lt;&gt;"",Belegerfassung!H3413,"")</f>
        <v/>
      </c>
      <c r="M3405" t="str">
        <f>IFERROR(IF(Belegerfassung!E3413&lt;&gt;"",VLOOKUP(Belegerfassung!E3413,Abfrage!$L$2:$M$15,2,),""),"")</f>
        <v/>
      </c>
      <c r="N3405" t="str">
        <f t="shared" si="160"/>
        <v/>
      </c>
      <c r="O3405" t="str">
        <f t="shared" si="161"/>
        <v/>
      </c>
      <c r="P3405" t="str">
        <f>IF(Belegerfassung!G3413&lt;&gt;"",CONCATENATE(Belegerfassung!G3413,".pdf"),"")</f>
        <v/>
      </c>
    </row>
    <row r="3406" spans="1:16">
      <c r="A3406" t="str">
        <f>IF(Belegerfassung!C3414&lt;&gt;"",0,"")</f>
        <v/>
      </c>
      <c r="B3406" t="str">
        <f>IFERROR(VLOOKUP(Belegerfassung!I3414,Konten!A:D,2,FALSE),"")</f>
        <v/>
      </c>
      <c r="C3406" t="str">
        <f>IF(A3406&lt;&gt;"",TEXT(Belegerfassung!C3414,"TT.MM.JJJJ"),"")</f>
        <v/>
      </c>
      <c r="D3406" t="str">
        <f>IFERROR(VLOOKUP(Belegerfassung!A3414,Abfrage!$E$2:$F$20,2,FALSE),"")</f>
        <v/>
      </c>
      <c r="E3406" t="str">
        <f>IF(A3406&lt;&gt;"",Belegerfassung!B3414,"")</f>
        <v/>
      </c>
      <c r="F3406" t="str">
        <f>IF(Belegerfassung!L3414="","",IF(Belegerfassung!L3414&lt;&gt;"",IF(Belegerfassung!L3414&lt;&gt;"",IF(Belegerfassung!J3414&lt;&gt;0,VLOOKUP(Belegerfassung!L3414,Abfrage!$A$2:$C$19,2,),VLOOKUP(Belegerfassung!L3414,Abfrage!$A$2:$C$19,3,)),"")))</f>
        <v/>
      </c>
      <c r="G3406" t="str">
        <f t="shared" si="159"/>
        <v/>
      </c>
      <c r="H3406" s="31" t="str">
        <f>IF(A3406&lt;&gt;"",-Belegerfassung!J3414+Belegerfassung!K3414,"")</f>
        <v/>
      </c>
      <c r="I3406" s="49" t="str">
        <f>IFERROR(IF(H3406&lt;&gt;"",Belegerfassung!L3414*100,""),IF(OR(Belegerfassung!L3414="Leistung EU - Erlöse",Belegerfassung!L3414="Lieferungen EU-Erlöse",Belegerfassung!L3414="EUST",Belegerfassung!L3414="Bauleistungen 20%")=TRUE,"",MID(Belegerfassung!L3414,4,2)))</f>
        <v/>
      </c>
      <c r="J3406" s="6" t="str">
        <f>IF(A3406&lt;&gt;"",LEFT(Belegerfassung!D3414,40),"")</f>
        <v/>
      </c>
      <c r="K3406" t="str">
        <f>IF(A3406&lt;&gt;"",VLOOKUP(D3406,Abfrage!$F$2:$G$21,2,FALSE),"")</f>
        <v/>
      </c>
      <c r="L3406" s="6" t="str">
        <f>IF(Belegerfassung!H3414&lt;&gt;"",Belegerfassung!H3414,"")</f>
        <v/>
      </c>
      <c r="M3406" t="str">
        <f>IFERROR(IF(Belegerfassung!E3414&lt;&gt;"",VLOOKUP(Belegerfassung!E3414,Abfrage!$L$2:$M$15,2,),""),"")</f>
        <v/>
      </c>
      <c r="N3406" t="str">
        <f t="shared" si="160"/>
        <v/>
      </c>
      <c r="O3406" t="str">
        <f t="shared" si="161"/>
        <v/>
      </c>
      <c r="P3406" t="str">
        <f>IF(Belegerfassung!G3414&lt;&gt;"",CONCATENATE(Belegerfassung!G3414,".pdf"),"")</f>
        <v/>
      </c>
    </row>
    <row r="3407" spans="1:16">
      <c r="A3407" t="str">
        <f>IF(Belegerfassung!C3415&lt;&gt;"",0,"")</f>
        <v/>
      </c>
      <c r="B3407" t="str">
        <f>IFERROR(VLOOKUP(Belegerfassung!I3415,Konten!A:D,2,FALSE),"")</f>
        <v/>
      </c>
      <c r="C3407" t="str">
        <f>IF(A3407&lt;&gt;"",TEXT(Belegerfassung!C3415,"TT.MM.JJJJ"),"")</f>
        <v/>
      </c>
      <c r="D3407" t="str">
        <f>IFERROR(VLOOKUP(Belegerfassung!A3415,Abfrage!$E$2:$F$20,2,FALSE),"")</f>
        <v/>
      </c>
      <c r="E3407" t="str">
        <f>IF(A3407&lt;&gt;"",Belegerfassung!B3415,"")</f>
        <v/>
      </c>
      <c r="F3407" t="str">
        <f>IF(Belegerfassung!L3415="","",IF(Belegerfassung!L3415&lt;&gt;"",IF(Belegerfassung!L3415&lt;&gt;"",IF(Belegerfassung!J3415&lt;&gt;0,VLOOKUP(Belegerfassung!L3415,Abfrage!$A$2:$C$19,2,),VLOOKUP(Belegerfassung!L3415,Abfrage!$A$2:$C$19,3,)),"")))</f>
        <v/>
      </c>
      <c r="G3407" t="str">
        <f t="shared" si="159"/>
        <v/>
      </c>
      <c r="H3407" s="31" t="str">
        <f>IF(A3407&lt;&gt;"",-Belegerfassung!J3415+Belegerfassung!K3415,"")</f>
        <v/>
      </c>
      <c r="I3407" s="49" t="str">
        <f>IFERROR(IF(H3407&lt;&gt;"",Belegerfassung!L3415*100,""),IF(OR(Belegerfassung!L3415="Leistung EU - Erlöse",Belegerfassung!L3415="Lieferungen EU-Erlöse",Belegerfassung!L3415="EUST",Belegerfassung!L3415="Bauleistungen 20%")=TRUE,"",MID(Belegerfassung!L3415,4,2)))</f>
        <v/>
      </c>
      <c r="J3407" s="6" t="str">
        <f>IF(A3407&lt;&gt;"",LEFT(Belegerfassung!D3415,40),"")</f>
        <v/>
      </c>
      <c r="K3407" t="str">
        <f>IF(A3407&lt;&gt;"",VLOOKUP(D3407,Abfrage!$F$2:$G$21,2,FALSE),"")</f>
        <v/>
      </c>
      <c r="L3407" s="6" t="str">
        <f>IF(Belegerfassung!H3415&lt;&gt;"",Belegerfassung!H3415,"")</f>
        <v/>
      </c>
      <c r="M3407" t="str">
        <f>IFERROR(IF(Belegerfassung!E3415&lt;&gt;"",VLOOKUP(Belegerfassung!E3415,Abfrage!$L$2:$M$15,2,),""),"")</f>
        <v/>
      </c>
      <c r="N3407" t="str">
        <f t="shared" si="160"/>
        <v/>
      </c>
      <c r="O3407" t="str">
        <f t="shared" si="161"/>
        <v/>
      </c>
      <c r="P3407" t="str">
        <f>IF(Belegerfassung!G3415&lt;&gt;"",CONCATENATE(Belegerfassung!G3415,".pdf"),"")</f>
        <v/>
      </c>
    </row>
    <row r="3408" spans="1:16">
      <c r="A3408" t="str">
        <f>IF(Belegerfassung!C3416&lt;&gt;"",0,"")</f>
        <v/>
      </c>
      <c r="B3408" t="str">
        <f>IFERROR(VLOOKUP(Belegerfassung!I3416,Konten!A:D,2,FALSE),"")</f>
        <v/>
      </c>
      <c r="C3408" t="str">
        <f>IF(A3408&lt;&gt;"",TEXT(Belegerfassung!C3416,"TT.MM.JJJJ"),"")</f>
        <v/>
      </c>
      <c r="D3408" t="str">
        <f>IFERROR(VLOOKUP(Belegerfassung!A3416,Abfrage!$E$2:$F$20,2,FALSE),"")</f>
        <v/>
      </c>
      <c r="E3408" t="str">
        <f>IF(A3408&lt;&gt;"",Belegerfassung!B3416,"")</f>
        <v/>
      </c>
      <c r="F3408" t="str">
        <f>IF(Belegerfassung!L3416="","",IF(Belegerfassung!L3416&lt;&gt;"",IF(Belegerfassung!L3416&lt;&gt;"",IF(Belegerfassung!J3416&lt;&gt;0,VLOOKUP(Belegerfassung!L3416,Abfrage!$A$2:$C$19,2,),VLOOKUP(Belegerfassung!L3416,Abfrage!$A$2:$C$19,3,)),"")))</f>
        <v/>
      </c>
      <c r="G3408" t="str">
        <f t="shared" si="159"/>
        <v/>
      </c>
      <c r="H3408" s="31" t="str">
        <f>IF(A3408&lt;&gt;"",-Belegerfassung!J3416+Belegerfassung!K3416,"")</f>
        <v/>
      </c>
      <c r="I3408" s="49" t="str">
        <f>IFERROR(IF(H3408&lt;&gt;"",Belegerfassung!L3416*100,""),IF(OR(Belegerfassung!L3416="Leistung EU - Erlöse",Belegerfassung!L3416="Lieferungen EU-Erlöse",Belegerfassung!L3416="EUST",Belegerfassung!L3416="Bauleistungen 20%")=TRUE,"",MID(Belegerfassung!L3416,4,2)))</f>
        <v/>
      </c>
      <c r="J3408" s="6" t="str">
        <f>IF(A3408&lt;&gt;"",LEFT(Belegerfassung!D3416,40),"")</f>
        <v/>
      </c>
      <c r="K3408" t="str">
        <f>IF(A3408&lt;&gt;"",VLOOKUP(D3408,Abfrage!$F$2:$G$21,2,FALSE),"")</f>
        <v/>
      </c>
      <c r="L3408" s="6" t="str">
        <f>IF(Belegerfassung!H3416&lt;&gt;"",Belegerfassung!H3416,"")</f>
        <v/>
      </c>
      <c r="M3408" t="str">
        <f>IFERROR(IF(Belegerfassung!E3416&lt;&gt;"",VLOOKUP(Belegerfassung!E3416,Abfrage!$L$2:$M$15,2,),""),"")</f>
        <v/>
      </c>
      <c r="N3408" t="str">
        <f t="shared" si="160"/>
        <v/>
      </c>
      <c r="O3408" t="str">
        <f t="shared" si="161"/>
        <v/>
      </c>
      <c r="P3408" t="str">
        <f>IF(Belegerfassung!G3416&lt;&gt;"",CONCATENATE(Belegerfassung!G3416,".pdf"),"")</f>
        <v/>
      </c>
    </row>
    <row r="3409" spans="1:16">
      <c r="A3409" t="str">
        <f>IF(Belegerfassung!C3417&lt;&gt;"",0,"")</f>
        <v/>
      </c>
      <c r="B3409" t="str">
        <f>IFERROR(VLOOKUP(Belegerfassung!I3417,Konten!A:D,2,FALSE),"")</f>
        <v/>
      </c>
      <c r="C3409" t="str">
        <f>IF(A3409&lt;&gt;"",TEXT(Belegerfassung!C3417,"TT.MM.JJJJ"),"")</f>
        <v/>
      </c>
      <c r="D3409" t="str">
        <f>IFERROR(VLOOKUP(Belegerfassung!A3417,Abfrage!$E$2:$F$20,2,FALSE),"")</f>
        <v/>
      </c>
      <c r="E3409" t="str">
        <f>IF(A3409&lt;&gt;"",Belegerfassung!B3417,"")</f>
        <v/>
      </c>
      <c r="F3409" t="str">
        <f>IF(Belegerfassung!L3417="","",IF(Belegerfassung!L3417&lt;&gt;"",IF(Belegerfassung!L3417&lt;&gt;"",IF(Belegerfassung!J3417&lt;&gt;0,VLOOKUP(Belegerfassung!L3417,Abfrage!$A$2:$C$19,2,),VLOOKUP(Belegerfassung!L3417,Abfrage!$A$2:$C$19,3,)),"")))</f>
        <v/>
      </c>
      <c r="G3409" t="str">
        <f t="shared" si="159"/>
        <v/>
      </c>
      <c r="H3409" s="31" t="str">
        <f>IF(A3409&lt;&gt;"",-Belegerfassung!J3417+Belegerfassung!K3417,"")</f>
        <v/>
      </c>
      <c r="I3409" s="49" t="str">
        <f>IFERROR(IF(H3409&lt;&gt;"",Belegerfassung!L3417*100,""),IF(OR(Belegerfassung!L3417="Leistung EU - Erlöse",Belegerfassung!L3417="Lieferungen EU-Erlöse",Belegerfassung!L3417="EUST",Belegerfassung!L3417="Bauleistungen 20%")=TRUE,"",MID(Belegerfassung!L3417,4,2)))</f>
        <v/>
      </c>
      <c r="J3409" s="6" t="str">
        <f>IF(A3409&lt;&gt;"",LEFT(Belegerfassung!D3417,40),"")</f>
        <v/>
      </c>
      <c r="K3409" t="str">
        <f>IF(A3409&lt;&gt;"",VLOOKUP(D3409,Abfrage!$F$2:$G$21,2,FALSE),"")</f>
        <v/>
      </c>
      <c r="L3409" s="6" t="str">
        <f>IF(Belegerfassung!H3417&lt;&gt;"",Belegerfassung!H3417,"")</f>
        <v/>
      </c>
      <c r="M3409" t="str">
        <f>IFERROR(IF(Belegerfassung!E3417&lt;&gt;"",VLOOKUP(Belegerfassung!E3417,Abfrage!$L$2:$M$15,2,),""),"")</f>
        <v/>
      </c>
      <c r="N3409" t="str">
        <f t="shared" si="160"/>
        <v/>
      </c>
      <c r="O3409" t="str">
        <f t="shared" si="161"/>
        <v/>
      </c>
      <c r="P3409" t="str">
        <f>IF(Belegerfassung!G3417&lt;&gt;"",CONCATENATE(Belegerfassung!G3417,".pdf"),"")</f>
        <v/>
      </c>
    </row>
    <row r="3410" spans="1:16">
      <c r="A3410" t="str">
        <f>IF(Belegerfassung!C3418&lt;&gt;"",0,"")</f>
        <v/>
      </c>
      <c r="B3410" t="str">
        <f>IFERROR(VLOOKUP(Belegerfassung!I3418,Konten!A:D,2,FALSE),"")</f>
        <v/>
      </c>
      <c r="C3410" t="str">
        <f>IF(A3410&lt;&gt;"",TEXT(Belegerfassung!C3418,"TT.MM.JJJJ"),"")</f>
        <v/>
      </c>
      <c r="D3410" t="str">
        <f>IFERROR(VLOOKUP(Belegerfassung!A3418,Abfrage!$E$2:$F$20,2,FALSE),"")</f>
        <v/>
      </c>
      <c r="E3410" t="str">
        <f>IF(A3410&lt;&gt;"",Belegerfassung!B3418,"")</f>
        <v/>
      </c>
      <c r="F3410" t="str">
        <f>IF(Belegerfassung!L3418="","",IF(Belegerfassung!L3418&lt;&gt;"",IF(Belegerfassung!L3418&lt;&gt;"",IF(Belegerfassung!J3418&lt;&gt;0,VLOOKUP(Belegerfassung!L3418,Abfrage!$A$2:$C$19,2,),VLOOKUP(Belegerfassung!L3418,Abfrage!$A$2:$C$19,3,)),"")))</f>
        <v/>
      </c>
      <c r="G3410" t="str">
        <f t="shared" si="159"/>
        <v/>
      </c>
      <c r="H3410" s="31" t="str">
        <f>IF(A3410&lt;&gt;"",-Belegerfassung!J3418+Belegerfassung!K3418,"")</f>
        <v/>
      </c>
      <c r="I3410" s="49" t="str">
        <f>IFERROR(IF(H3410&lt;&gt;"",Belegerfassung!L3418*100,""),IF(OR(Belegerfassung!L3418="Leistung EU - Erlöse",Belegerfassung!L3418="Lieferungen EU-Erlöse",Belegerfassung!L3418="EUST",Belegerfassung!L3418="Bauleistungen 20%")=TRUE,"",MID(Belegerfassung!L3418,4,2)))</f>
        <v/>
      </c>
      <c r="J3410" s="6" t="str">
        <f>IF(A3410&lt;&gt;"",LEFT(Belegerfassung!D3418,40),"")</f>
        <v/>
      </c>
      <c r="K3410" t="str">
        <f>IF(A3410&lt;&gt;"",VLOOKUP(D3410,Abfrage!$F$2:$G$21,2,FALSE),"")</f>
        <v/>
      </c>
      <c r="L3410" s="6" t="str">
        <f>IF(Belegerfassung!H3418&lt;&gt;"",Belegerfassung!H3418,"")</f>
        <v/>
      </c>
      <c r="M3410" t="str">
        <f>IFERROR(IF(Belegerfassung!E3418&lt;&gt;"",VLOOKUP(Belegerfassung!E3418,Abfrage!$L$2:$M$15,2,),""),"")</f>
        <v/>
      </c>
      <c r="N3410" t="str">
        <f t="shared" si="160"/>
        <v/>
      </c>
      <c r="O3410" t="str">
        <f t="shared" si="161"/>
        <v/>
      </c>
      <c r="P3410" t="str">
        <f>IF(Belegerfassung!G3418&lt;&gt;"",CONCATENATE(Belegerfassung!G3418,".pdf"),"")</f>
        <v/>
      </c>
    </row>
    <row r="3411" spans="1:16">
      <c r="A3411" t="str">
        <f>IF(Belegerfassung!C3419&lt;&gt;"",0,"")</f>
        <v/>
      </c>
      <c r="B3411" t="str">
        <f>IFERROR(VLOOKUP(Belegerfassung!I3419,Konten!A:D,2,FALSE),"")</f>
        <v/>
      </c>
      <c r="C3411" t="str">
        <f>IF(A3411&lt;&gt;"",TEXT(Belegerfassung!C3419,"TT.MM.JJJJ"),"")</f>
        <v/>
      </c>
      <c r="D3411" t="str">
        <f>IFERROR(VLOOKUP(Belegerfassung!A3419,Abfrage!$E$2:$F$20,2,FALSE),"")</f>
        <v/>
      </c>
      <c r="E3411" t="str">
        <f>IF(A3411&lt;&gt;"",Belegerfassung!B3419,"")</f>
        <v/>
      </c>
      <c r="F3411" t="str">
        <f>IF(Belegerfassung!L3419="","",IF(Belegerfassung!L3419&lt;&gt;"",IF(Belegerfassung!L3419&lt;&gt;"",IF(Belegerfassung!J3419&lt;&gt;0,VLOOKUP(Belegerfassung!L3419,Abfrage!$A$2:$C$19,2,),VLOOKUP(Belegerfassung!L3419,Abfrage!$A$2:$C$19,3,)),"")))</f>
        <v/>
      </c>
      <c r="G3411" t="str">
        <f t="shared" si="159"/>
        <v/>
      </c>
      <c r="H3411" s="31" t="str">
        <f>IF(A3411&lt;&gt;"",-Belegerfassung!J3419+Belegerfassung!K3419,"")</f>
        <v/>
      </c>
      <c r="I3411" s="49" t="str">
        <f>IFERROR(IF(H3411&lt;&gt;"",Belegerfassung!L3419*100,""),IF(OR(Belegerfassung!L3419="Leistung EU - Erlöse",Belegerfassung!L3419="Lieferungen EU-Erlöse",Belegerfassung!L3419="EUST",Belegerfassung!L3419="Bauleistungen 20%")=TRUE,"",MID(Belegerfassung!L3419,4,2)))</f>
        <v/>
      </c>
      <c r="J3411" s="6" t="str">
        <f>IF(A3411&lt;&gt;"",LEFT(Belegerfassung!D3419,40),"")</f>
        <v/>
      </c>
      <c r="K3411" t="str">
        <f>IF(A3411&lt;&gt;"",VLOOKUP(D3411,Abfrage!$F$2:$G$21,2,FALSE),"")</f>
        <v/>
      </c>
      <c r="L3411" s="6" t="str">
        <f>IF(Belegerfassung!H3419&lt;&gt;"",Belegerfassung!H3419,"")</f>
        <v/>
      </c>
      <c r="M3411" t="str">
        <f>IFERROR(IF(Belegerfassung!E3419&lt;&gt;"",VLOOKUP(Belegerfassung!E3419,Abfrage!$L$2:$M$15,2,),""),"")</f>
        <v/>
      </c>
      <c r="N3411" t="str">
        <f t="shared" si="160"/>
        <v/>
      </c>
      <c r="O3411" t="str">
        <f t="shared" si="161"/>
        <v/>
      </c>
      <c r="P3411" t="str">
        <f>IF(Belegerfassung!G3419&lt;&gt;"",CONCATENATE(Belegerfassung!G3419,".pdf"),"")</f>
        <v/>
      </c>
    </row>
    <row r="3412" spans="1:16">
      <c r="A3412" t="str">
        <f>IF(Belegerfassung!C3420&lt;&gt;"",0,"")</f>
        <v/>
      </c>
      <c r="B3412" t="str">
        <f>IFERROR(VLOOKUP(Belegerfassung!I3420,Konten!A:D,2,FALSE),"")</f>
        <v/>
      </c>
      <c r="C3412" t="str">
        <f>IF(A3412&lt;&gt;"",TEXT(Belegerfassung!C3420,"TT.MM.JJJJ"),"")</f>
        <v/>
      </c>
      <c r="D3412" t="str">
        <f>IFERROR(VLOOKUP(Belegerfassung!A3420,Abfrage!$E$2:$F$20,2,FALSE),"")</f>
        <v/>
      </c>
      <c r="E3412" t="str">
        <f>IF(A3412&lt;&gt;"",Belegerfassung!B3420,"")</f>
        <v/>
      </c>
      <c r="F3412" t="str">
        <f>IF(Belegerfassung!L3420="","",IF(Belegerfassung!L3420&lt;&gt;"",IF(Belegerfassung!L3420&lt;&gt;"",IF(Belegerfassung!J3420&lt;&gt;0,VLOOKUP(Belegerfassung!L3420,Abfrage!$A$2:$C$19,2,),VLOOKUP(Belegerfassung!L3420,Abfrage!$A$2:$C$19,3,)),"")))</f>
        <v/>
      </c>
      <c r="G3412" t="str">
        <f t="shared" si="159"/>
        <v/>
      </c>
      <c r="H3412" s="31" t="str">
        <f>IF(A3412&lt;&gt;"",-Belegerfassung!J3420+Belegerfassung!K3420,"")</f>
        <v/>
      </c>
      <c r="I3412" s="49" t="str">
        <f>IFERROR(IF(H3412&lt;&gt;"",Belegerfassung!L3420*100,""),IF(OR(Belegerfassung!L3420="Leistung EU - Erlöse",Belegerfassung!L3420="Lieferungen EU-Erlöse",Belegerfassung!L3420="EUST",Belegerfassung!L3420="Bauleistungen 20%")=TRUE,"",MID(Belegerfassung!L3420,4,2)))</f>
        <v/>
      </c>
      <c r="J3412" s="6" t="str">
        <f>IF(A3412&lt;&gt;"",LEFT(Belegerfassung!D3420,40),"")</f>
        <v/>
      </c>
      <c r="K3412" t="str">
        <f>IF(A3412&lt;&gt;"",VLOOKUP(D3412,Abfrage!$F$2:$G$21,2,FALSE),"")</f>
        <v/>
      </c>
      <c r="L3412" s="6" t="str">
        <f>IF(Belegerfassung!H3420&lt;&gt;"",Belegerfassung!H3420,"")</f>
        <v/>
      </c>
      <c r="M3412" t="str">
        <f>IFERROR(IF(Belegerfassung!E3420&lt;&gt;"",VLOOKUP(Belegerfassung!E3420,Abfrage!$L$2:$M$15,2,),""),"")</f>
        <v/>
      </c>
      <c r="N3412" t="str">
        <f t="shared" si="160"/>
        <v/>
      </c>
      <c r="O3412" t="str">
        <f t="shared" si="161"/>
        <v/>
      </c>
      <c r="P3412" t="str">
        <f>IF(Belegerfassung!G3420&lt;&gt;"",CONCATENATE(Belegerfassung!G3420,".pdf"),"")</f>
        <v/>
      </c>
    </row>
    <row r="3413" spans="1:16">
      <c r="A3413" t="str">
        <f>IF(Belegerfassung!C3421&lt;&gt;"",0,"")</f>
        <v/>
      </c>
      <c r="B3413" t="str">
        <f>IFERROR(VLOOKUP(Belegerfassung!I3421,Konten!A:D,2,FALSE),"")</f>
        <v/>
      </c>
      <c r="C3413" t="str">
        <f>IF(A3413&lt;&gt;"",TEXT(Belegerfassung!C3421,"TT.MM.JJJJ"),"")</f>
        <v/>
      </c>
      <c r="D3413" t="str">
        <f>IFERROR(VLOOKUP(Belegerfassung!A3421,Abfrage!$E$2:$F$20,2,FALSE),"")</f>
        <v/>
      </c>
      <c r="E3413" t="str">
        <f>IF(A3413&lt;&gt;"",Belegerfassung!B3421,"")</f>
        <v/>
      </c>
      <c r="F3413" t="str">
        <f>IF(Belegerfassung!L3421="","",IF(Belegerfassung!L3421&lt;&gt;"",IF(Belegerfassung!L3421&lt;&gt;"",IF(Belegerfassung!J3421&lt;&gt;0,VLOOKUP(Belegerfassung!L3421,Abfrage!$A$2:$C$19,2,),VLOOKUP(Belegerfassung!L3421,Abfrage!$A$2:$C$19,3,)),"")))</f>
        <v/>
      </c>
      <c r="G3413" t="str">
        <f t="shared" si="159"/>
        <v/>
      </c>
      <c r="H3413" s="31" t="str">
        <f>IF(A3413&lt;&gt;"",-Belegerfassung!J3421+Belegerfassung!K3421,"")</f>
        <v/>
      </c>
      <c r="I3413" s="49" t="str">
        <f>IFERROR(IF(H3413&lt;&gt;"",Belegerfassung!L3421*100,""),IF(OR(Belegerfassung!L3421="Leistung EU - Erlöse",Belegerfassung!L3421="Lieferungen EU-Erlöse",Belegerfassung!L3421="EUST",Belegerfassung!L3421="Bauleistungen 20%")=TRUE,"",MID(Belegerfassung!L3421,4,2)))</f>
        <v/>
      </c>
      <c r="J3413" s="6" t="str">
        <f>IF(A3413&lt;&gt;"",LEFT(Belegerfassung!D3421,40),"")</f>
        <v/>
      </c>
      <c r="K3413" t="str">
        <f>IF(A3413&lt;&gt;"",VLOOKUP(D3413,Abfrage!$F$2:$G$21,2,FALSE),"")</f>
        <v/>
      </c>
      <c r="L3413" s="6" t="str">
        <f>IF(Belegerfassung!H3421&lt;&gt;"",Belegerfassung!H3421,"")</f>
        <v/>
      </c>
      <c r="M3413" t="str">
        <f>IFERROR(IF(Belegerfassung!E3421&lt;&gt;"",VLOOKUP(Belegerfassung!E3421,Abfrage!$L$2:$M$15,2,),""),"")</f>
        <v/>
      </c>
      <c r="N3413" t="str">
        <f t="shared" si="160"/>
        <v/>
      </c>
      <c r="O3413" t="str">
        <f t="shared" si="161"/>
        <v/>
      </c>
      <c r="P3413" t="str">
        <f>IF(Belegerfassung!G3421&lt;&gt;"",CONCATENATE(Belegerfassung!G3421,".pdf"),"")</f>
        <v/>
      </c>
    </row>
    <row r="3414" spans="1:16">
      <c r="A3414" t="str">
        <f>IF(Belegerfassung!C3422&lt;&gt;"",0,"")</f>
        <v/>
      </c>
      <c r="B3414" t="str">
        <f>IFERROR(VLOOKUP(Belegerfassung!I3422,Konten!A:D,2,FALSE),"")</f>
        <v/>
      </c>
      <c r="C3414" t="str">
        <f>IF(A3414&lt;&gt;"",TEXT(Belegerfassung!C3422,"TT.MM.JJJJ"),"")</f>
        <v/>
      </c>
      <c r="D3414" t="str">
        <f>IFERROR(VLOOKUP(Belegerfassung!A3422,Abfrage!$E$2:$F$20,2,FALSE),"")</f>
        <v/>
      </c>
      <c r="E3414" t="str">
        <f>IF(A3414&lt;&gt;"",Belegerfassung!B3422,"")</f>
        <v/>
      </c>
      <c r="F3414" t="str">
        <f>IF(Belegerfassung!L3422="","",IF(Belegerfassung!L3422&lt;&gt;"",IF(Belegerfassung!L3422&lt;&gt;"",IF(Belegerfassung!J3422&lt;&gt;0,VLOOKUP(Belegerfassung!L3422,Abfrage!$A$2:$C$19,2,),VLOOKUP(Belegerfassung!L3422,Abfrage!$A$2:$C$19,3,)),"")))</f>
        <v/>
      </c>
      <c r="G3414" t="str">
        <f t="shared" si="159"/>
        <v/>
      </c>
      <c r="H3414" s="31" t="str">
        <f>IF(A3414&lt;&gt;"",-Belegerfassung!J3422+Belegerfassung!K3422,"")</f>
        <v/>
      </c>
      <c r="I3414" s="49" t="str">
        <f>IFERROR(IF(H3414&lt;&gt;"",Belegerfassung!L3422*100,""),IF(OR(Belegerfassung!L3422="Leistung EU - Erlöse",Belegerfassung!L3422="Lieferungen EU-Erlöse",Belegerfassung!L3422="EUST",Belegerfassung!L3422="Bauleistungen 20%")=TRUE,"",MID(Belegerfassung!L3422,4,2)))</f>
        <v/>
      </c>
      <c r="J3414" s="6" t="str">
        <f>IF(A3414&lt;&gt;"",LEFT(Belegerfassung!D3422,40),"")</f>
        <v/>
      </c>
      <c r="K3414" t="str">
        <f>IF(A3414&lt;&gt;"",VLOOKUP(D3414,Abfrage!$F$2:$G$21,2,FALSE),"")</f>
        <v/>
      </c>
      <c r="L3414" s="6" t="str">
        <f>IF(Belegerfassung!H3422&lt;&gt;"",Belegerfassung!H3422,"")</f>
        <v/>
      </c>
      <c r="M3414" t="str">
        <f>IFERROR(IF(Belegerfassung!E3422&lt;&gt;"",VLOOKUP(Belegerfassung!E3422,Abfrage!$L$2:$M$15,2,),""),"")</f>
        <v/>
      </c>
      <c r="N3414" t="str">
        <f t="shared" si="160"/>
        <v/>
      </c>
      <c r="O3414" t="str">
        <f t="shared" si="161"/>
        <v/>
      </c>
      <c r="P3414" t="str">
        <f>IF(Belegerfassung!G3422&lt;&gt;"",CONCATENATE(Belegerfassung!G3422,".pdf"),"")</f>
        <v/>
      </c>
    </row>
    <row r="3415" spans="1:16">
      <c r="A3415" t="str">
        <f>IF(Belegerfassung!C3423&lt;&gt;"",0,"")</f>
        <v/>
      </c>
      <c r="B3415" t="str">
        <f>IFERROR(VLOOKUP(Belegerfassung!I3423,Konten!A:D,2,FALSE),"")</f>
        <v/>
      </c>
      <c r="C3415" t="str">
        <f>IF(A3415&lt;&gt;"",TEXT(Belegerfassung!C3423,"TT.MM.JJJJ"),"")</f>
        <v/>
      </c>
      <c r="D3415" t="str">
        <f>IFERROR(VLOOKUP(Belegerfassung!A3423,Abfrage!$E$2:$F$20,2,FALSE),"")</f>
        <v/>
      </c>
      <c r="E3415" t="str">
        <f>IF(A3415&lt;&gt;"",Belegerfassung!B3423,"")</f>
        <v/>
      </c>
      <c r="F3415" t="str">
        <f>IF(Belegerfassung!L3423="","",IF(Belegerfassung!L3423&lt;&gt;"",IF(Belegerfassung!L3423&lt;&gt;"",IF(Belegerfassung!J3423&lt;&gt;0,VLOOKUP(Belegerfassung!L3423,Abfrage!$A$2:$C$19,2,),VLOOKUP(Belegerfassung!L3423,Abfrage!$A$2:$C$19,3,)),"")))</f>
        <v/>
      </c>
      <c r="G3415" t="str">
        <f t="shared" si="159"/>
        <v/>
      </c>
      <c r="H3415" s="31" t="str">
        <f>IF(A3415&lt;&gt;"",-Belegerfassung!J3423+Belegerfassung!K3423,"")</f>
        <v/>
      </c>
      <c r="I3415" s="49" t="str">
        <f>IFERROR(IF(H3415&lt;&gt;"",Belegerfassung!L3423*100,""),IF(OR(Belegerfassung!L3423="Leistung EU - Erlöse",Belegerfassung!L3423="Lieferungen EU-Erlöse",Belegerfassung!L3423="EUST",Belegerfassung!L3423="Bauleistungen 20%")=TRUE,"",MID(Belegerfassung!L3423,4,2)))</f>
        <v/>
      </c>
      <c r="J3415" s="6" t="str">
        <f>IF(A3415&lt;&gt;"",LEFT(Belegerfassung!D3423,40),"")</f>
        <v/>
      </c>
      <c r="K3415" t="str">
        <f>IF(A3415&lt;&gt;"",VLOOKUP(D3415,Abfrage!$F$2:$G$21,2,FALSE),"")</f>
        <v/>
      </c>
      <c r="L3415" s="6" t="str">
        <f>IF(Belegerfassung!H3423&lt;&gt;"",Belegerfassung!H3423,"")</f>
        <v/>
      </c>
      <c r="M3415" t="str">
        <f>IFERROR(IF(Belegerfassung!E3423&lt;&gt;"",VLOOKUP(Belegerfassung!E3423,Abfrage!$L$2:$M$15,2,),""),"")</f>
        <v/>
      </c>
      <c r="N3415" t="str">
        <f t="shared" si="160"/>
        <v/>
      </c>
      <c r="O3415" t="str">
        <f t="shared" si="161"/>
        <v/>
      </c>
      <c r="P3415" t="str">
        <f>IF(Belegerfassung!G3423&lt;&gt;"",CONCATENATE(Belegerfassung!G3423,".pdf"),"")</f>
        <v/>
      </c>
    </row>
    <row r="3416" spans="1:16">
      <c r="A3416" t="str">
        <f>IF(Belegerfassung!C3424&lt;&gt;"",0,"")</f>
        <v/>
      </c>
      <c r="B3416" t="str">
        <f>IFERROR(VLOOKUP(Belegerfassung!I3424,Konten!A:D,2,FALSE),"")</f>
        <v/>
      </c>
      <c r="C3416" t="str">
        <f>IF(A3416&lt;&gt;"",TEXT(Belegerfassung!C3424,"TT.MM.JJJJ"),"")</f>
        <v/>
      </c>
      <c r="D3416" t="str">
        <f>IFERROR(VLOOKUP(Belegerfassung!A3424,Abfrage!$E$2:$F$20,2,FALSE),"")</f>
        <v/>
      </c>
      <c r="E3416" t="str">
        <f>IF(A3416&lt;&gt;"",Belegerfassung!B3424,"")</f>
        <v/>
      </c>
      <c r="F3416" t="str">
        <f>IF(Belegerfassung!L3424="","",IF(Belegerfassung!L3424&lt;&gt;"",IF(Belegerfassung!L3424&lt;&gt;"",IF(Belegerfassung!J3424&lt;&gt;0,VLOOKUP(Belegerfassung!L3424,Abfrage!$A$2:$C$19,2,),VLOOKUP(Belegerfassung!L3424,Abfrage!$A$2:$C$19,3,)),"")))</f>
        <v/>
      </c>
      <c r="G3416" t="str">
        <f t="shared" si="159"/>
        <v/>
      </c>
      <c r="H3416" s="31" t="str">
        <f>IF(A3416&lt;&gt;"",-Belegerfassung!J3424+Belegerfassung!K3424,"")</f>
        <v/>
      </c>
      <c r="I3416" s="49" t="str">
        <f>IFERROR(IF(H3416&lt;&gt;"",Belegerfassung!L3424*100,""),IF(OR(Belegerfassung!L3424="Leistung EU - Erlöse",Belegerfassung!L3424="Lieferungen EU-Erlöse",Belegerfassung!L3424="EUST",Belegerfassung!L3424="Bauleistungen 20%")=TRUE,"",MID(Belegerfassung!L3424,4,2)))</f>
        <v/>
      </c>
      <c r="J3416" s="6" t="str">
        <f>IF(A3416&lt;&gt;"",LEFT(Belegerfassung!D3424,40),"")</f>
        <v/>
      </c>
      <c r="K3416" t="str">
        <f>IF(A3416&lt;&gt;"",VLOOKUP(D3416,Abfrage!$F$2:$G$21,2,FALSE),"")</f>
        <v/>
      </c>
      <c r="L3416" s="6" t="str">
        <f>IF(Belegerfassung!H3424&lt;&gt;"",Belegerfassung!H3424,"")</f>
        <v/>
      </c>
      <c r="M3416" t="str">
        <f>IFERROR(IF(Belegerfassung!E3424&lt;&gt;"",VLOOKUP(Belegerfassung!E3424,Abfrage!$L$2:$M$15,2,),""),"")</f>
        <v/>
      </c>
      <c r="N3416" t="str">
        <f t="shared" si="160"/>
        <v/>
      </c>
      <c r="O3416" t="str">
        <f t="shared" si="161"/>
        <v/>
      </c>
      <c r="P3416" t="str">
        <f>IF(Belegerfassung!G3424&lt;&gt;"",CONCATENATE(Belegerfassung!G3424,".pdf"),"")</f>
        <v/>
      </c>
    </row>
    <row r="3417" spans="1:16">
      <c r="A3417" t="str">
        <f>IF(Belegerfassung!C3425&lt;&gt;"",0,"")</f>
        <v/>
      </c>
      <c r="B3417" t="str">
        <f>IFERROR(VLOOKUP(Belegerfassung!I3425,Konten!A:D,2,FALSE),"")</f>
        <v/>
      </c>
      <c r="C3417" t="str">
        <f>IF(A3417&lt;&gt;"",TEXT(Belegerfassung!C3425,"TT.MM.JJJJ"),"")</f>
        <v/>
      </c>
      <c r="D3417" t="str">
        <f>IFERROR(VLOOKUP(Belegerfassung!A3425,Abfrage!$E$2:$F$20,2,FALSE),"")</f>
        <v/>
      </c>
      <c r="E3417" t="str">
        <f>IF(A3417&lt;&gt;"",Belegerfassung!B3425,"")</f>
        <v/>
      </c>
      <c r="F3417" t="str">
        <f>IF(Belegerfassung!L3425="","",IF(Belegerfassung!L3425&lt;&gt;"",IF(Belegerfassung!L3425&lt;&gt;"",IF(Belegerfassung!J3425&lt;&gt;0,VLOOKUP(Belegerfassung!L3425,Abfrage!$A$2:$C$19,2,),VLOOKUP(Belegerfassung!L3425,Abfrage!$A$2:$C$19,3,)),"")))</f>
        <v/>
      </c>
      <c r="G3417" t="str">
        <f t="shared" si="159"/>
        <v/>
      </c>
      <c r="H3417" s="31" t="str">
        <f>IF(A3417&lt;&gt;"",-Belegerfassung!J3425+Belegerfassung!K3425,"")</f>
        <v/>
      </c>
      <c r="I3417" s="49" t="str">
        <f>IFERROR(IF(H3417&lt;&gt;"",Belegerfassung!L3425*100,""),IF(OR(Belegerfassung!L3425="Leistung EU - Erlöse",Belegerfassung!L3425="Lieferungen EU-Erlöse",Belegerfassung!L3425="EUST",Belegerfassung!L3425="Bauleistungen 20%")=TRUE,"",MID(Belegerfassung!L3425,4,2)))</f>
        <v/>
      </c>
      <c r="J3417" s="6" t="str">
        <f>IF(A3417&lt;&gt;"",LEFT(Belegerfassung!D3425,40),"")</f>
        <v/>
      </c>
      <c r="K3417" t="str">
        <f>IF(A3417&lt;&gt;"",VLOOKUP(D3417,Abfrage!$F$2:$G$21,2,FALSE),"")</f>
        <v/>
      </c>
      <c r="L3417" s="6" t="str">
        <f>IF(Belegerfassung!H3425&lt;&gt;"",Belegerfassung!H3425,"")</f>
        <v/>
      </c>
      <c r="M3417" t="str">
        <f>IFERROR(IF(Belegerfassung!E3425&lt;&gt;"",VLOOKUP(Belegerfassung!E3425,Abfrage!$L$2:$M$15,2,),""),"")</f>
        <v/>
      </c>
      <c r="N3417" t="str">
        <f t="shared" si="160"/>
        <v/>
      </c>
      <c r="O3417" t="str">
        <f t="shared" si="161"/>
        <v/>
      </c>
      <c r="P3417" t="str">
        <f>IF(Belegerfassung!G3425&lt;&gt;"",CONCATENATE(Belegerfassung!G3425,".pdf"),"")</f>
        <v/>
      </c>
    </row>
    <row r="3418" spans="1:16">
      <c r="A3418" t="str">
        <f>IF(Belegerfassung!C3426&lt;&gt;"",0,"")</f>
        <v/>
      </c>
      <c r="B3418" t="str">
        <f>IFERROR(VLOOKUP(Belegerfassung!I3426,Konten!A:D,2,FALSE),"")</f>
        <v/>
      </c>
      <c r="C3418" t="str">
        <f>IF(A3418&lt;&gt;"",TEXT(Belegerfassung!C3426,"TT.MM.JJJJ"),"")</f>
        <v/>
      </c>
      <c r="D3418" t="str">
        <f>IFERROR(VLOOKUP(Belegerfassung!A3426,Abfrage!$E$2:$F$20,2,FALSE),"")</f>
        <v/>
      </c>
      <c r="E3418" t="str">
        <f>IF(A3418&lt;&gt;"",Belegerfassung!B3426,"")</f>
        <v/>
      </c>
      <c r="F3418" t="str">
        <f>IF(Belegerfassung!L3426="","",IF(Belegerfassung!L3426&lt;&gt;"",IF(Belegerfassung!L3426&lt;&gt;"",IF(Belegerfassung!J3426&lt;&gt;0,VLOOKUP(Belegerfassung!L3426,Abfrage!$A$2:$C$19,2,),VLOOKUP(Belegerfassung!L3426,Abfrage!$A$2:$C$19,3,)),"")))</f>
        <v/>
      </c>
      <c r="G3418" t="str">
        <f t="shared" si="159"/>
        <v/>
      </c>
      <c r="H3418" s="31" t="str">
        <f>IF(A3418&lt;&gt;"",-Belegerfassung!J3426+Belegerfassung!K3426,"")</f>
        <v/>
      </c>
      <c r="I3418" s="49" t="str">
        <f>IFERROR(IF(H3418&lt;&gt;"",Belegerfassung!L3426*100,""),IF(OR(Belegerfassung!L3426="Leistung EU - Erlöse",Belegerfassung!L3426="Lieferungen EU-Erlöse",Belegerfassung!L3426="EUST",Belegerfassung!L3426="Bauleistungen 20%")=TRUE,"",MID(Belegerfassung!L3426,4,2)))</f>
        <v/>
      </c>
      <c r="J3418" s="6" t="str">
        <f>IF(A3418&lt;&gt;"",LEFT(Belegerfassung!D3426,40),"")</f>
        <v/>
      </c>
      <c r="K3418" t="str">
        <f>IF(A3418&lt;&gt;"",VLOOKUP(D3418,Abfrage!$F$2:$G$21,2,FALSE),"")</f>
        <v/>
      </c>
      <c r="L3418" s="6" t="str">
        <f>IF(Belegerfassung!H3426&lt;&gt;"",Belegerfassung!H3426,"")</f>
        <v/>
      </c>
      <c r="M3418" t="str">
        <f>IFERROR(IF(Belegerfassung!E3426&lt;&gt;"",VLOOKUP(Belegerfassung!E3426,Abfrage!$L$2:$M$15,2,),""),"")</f>
        <v/>
      </c>
      <c r="N3418" t="str">
        <f t="shared" si="160"/>
        <v/>
      </c>
      <c r="O3418" t="str">
        <f t="shared" si="161"/>
        <v/>
      </c>
      <c r="P3418" t="str">
        <f>IF(Belegerfassung!G3426&lt;&gt;"",CONCATENATE(Belegerfassung!G3426,".pdf"),"")</f>
        <v/>
      </c>
    </row>
    <row r="3419" spans="1:16">
      <c r="A3419" t="str">
        <f>IF(Belegerfassung!C3427&lt;&gt;"",0,"")</f>
        <v/>
      </c>
      <c r="B3419" t="str">
        <f>IFERROR(VLOOKUP(Belegerfassung!I3427,Konten!A:D,2,FALSE),"")</f>
        <v/>
      </c>
      <c r="C3419" t="str">
        <f>IF(A3419&lt;&gt;"",TEXT(Belegerfassung!C3427,"TT.MM.JJJJ"),"")</f>
        <v/>
      </c>
      <c r="D3419" t="str">
        <f>IFERROR(VLOOKUP(Belegerfassung!A3427,Abfrage!$E$2:$F$20,2,FALSE),"")</f>
        <v/>
      </c>
      <c r="E3419" t="str">
        <f>IF(A3419&lt;&gt;"",Belegerfassung!B3427,"")</f>
        <v/>
      </c>
      <c r="F3419" t="str">
        <f>IF(Belegerfassung!L3427="","",IF(Belegerfassung!L3427&lt;&gt;"",IF(Belegerfassung!L3427&lt;&gt;"",IF(Belegerfassung!J3427&lt;&gt;0,VLOOKUP(Belegerfassung!L3427,Abfrage!$A$2:$C$19,2,),VLOOKUP(Belegerfassung!L3427,Abfrage!$A$2:$C$19,3,)),"")))</f>
        <v/>
      </c>
      <c r="G3419" t="str">
        <f t="shared" si="159"/>
        <v/>
      </c>
      <c r="H3419" s="31" t="str">
        <f>IF(A3419&lt;&gt;"",-Belegerfassung!J3427+Belegerfassung!K3427,"")</f>
        <v/>
      </c>
      <c r="I3419" s="49" t="str">
        <f>IFERROR(IF(H3419&lt;&gt;"",Belegerfassung!L3427*100,""),IF(OR(Belegerfassung!L3427="Leistung EU - Erlöse",Belegerfassung!L3427="Lieferungen EU-Erlöse",Belegerfassung!L3427="EUST",Belegerfassung!L3427="Bauleistungen 20%")=TRUE,"",MID(Belegerfassung!L3427,4,2)))</f>
        <v/>
      </c>
      <c r="J3419" s="6" t="str">
        <f>IF(A3419&lt;&gt;"",LEFT(Belegerfassung!D3427,40),"")</f>
        <v/>
      </c>
      <c r="K3419" t="str">
        <f>IF(A3419&lt;&gt;"",VLOOKUP(D3419,Abfrage!$F$2:$G$21,2,FALSE),"")</f>
        <v/>
      </c>
      <c r="L3419" s="6" t="str">
        <f>IF(Belegerfassung!H3427&lt;&gt;"",Belegerfassung!H3427,"")</f>
        <v/>
      </c>
      <c r="M3419" t="str">
        <f>IFERROR(IF(Belegerfassung!E3427&lt;&gt;"",VLOOKUP(Belegerfassung!E3427,Abfrage!$L$2:$M$15,2,),""),"")</f>
        <v/>
      </c>
      <c r="N3419" t="str">
        <f t="shared" si="160"/>
        <v/>
      </c>
      <c r="O3419" t="str">
        <f t="shared" si="161"/>
        <v/>
      </c>
      <c r="P3419" t="str">
        <f>IF(Belegerfassung!G3427&lt;&gt;"",CONCATENATE(Belegerfassung!G3427,".pdf"),"")</f>
        <v/>
      </c>
    </row>
    <row r="3420" spans="1:16">
      <c r="A3420" t="str">
        <f>IF(Belegerfassung!C3428&lt;&gt;"",0,"")</f>
        <v/>
      </c>
      <c r="B3420" t="str">
        <f>IFERROR(VLOOKUP(Belegerfassung!I3428,Konten!A:D,2,FALSE),"")</f>
        <v/>
      </c>
      <c r="C3420" t="str">
        <f>IF(A3420&lt;&gt;"",TEXT(Belegerfassung!C3428,"TT.MM.JJJJ"),"")</f>
        <v/>
      </c>
      <c r="D3420" t="str">
        <f>IFERROR(VLOOKUP(Belegerfassung!A3428,Abfrage!$E$2:$F$20,2,FALSE),"")</f>
        <v/>
      </c>
      <c r="E3420" t="str">
        <f>IF(A3420&lt;&gt;"",Belegerfassung!B3428,"")</f>
        <v/>
      </c>
      <c r="F3420" t="str">
        <f>IF(Belegerfassung!L3428="","",IF(Belegerfassung!L3428&lt;&gt;"",IF(Belegerfassung!L3428&lt;&gt;"",IF(Belegerfassung!J3428&lt;&gt;0,VLOOKUP(Belegerfassung!L3428,Abfrage!$A$2:$C$19,2,),VLOOKUP(Belegerfassung!L3428,Abfrage!$A$2:$C$19,3,)),"")))</f>
        <v/>
      </c>
      <c r="G3420" t="str">
        <f t="shared" si="159"/>
        <v/>
      </c>
      <c r="H3420" s="31" t="str">
        <f>IF(A3420&lt;&gt;"",-Belegerfassung!J3428+Belegerfassung!K3428,"")</f>
        <v/>
      </c>
      <c r="I3420" s="49" t="str">
        <f>IFERROR(IF(H3420&lt;&gt;"",Belegerfassung!L3428*100,""),IF(OR(Belegerfassung!L3428="Leistung EU - Erlöse",Belegerfassung!L3428="Lieferungen EU-Erlöse",Belegerfassung!L3428="EUST",Belegerfassung!L3428="Bauleistungen 20%")=TRUE,"",MID(Belegerfassung!L3428,4,2)))</f>
        <v/>
      </c>
      <c r="J3420" s="6" t="str">
        <f>IF(A3420&lt;&gt;"",LEFT(Belegerfassung!D3428,40),"")</f>
        <v/>
      </c>
      <c r="K3420" t="str">
        <f>IF(A3420&lt;&gt;"",VLOOKUP(D3420,Abfrage!$F$2:$G$21,2,FALSE),"")</f>
        <v/>
      </c>
      <c r="L3420" s="6" t="str">
        <f>IF(Belegerfassung!H3428&lt;&gt;"",Belegerfassung!H3428,"")</f>
        <v/>
      </c>
      <c r="M3420" t="str">
        <f>IFERROR(IF(Belegerfassung!E3428&lt;&gt;"",VLOOKUP(Belegerfassung!E3428,Abfrage!$L$2:$M$15,2,),""),"")</f>
        <v/>
      </c>
      <c r="N3420" t="str">
        <f t="shared" si="160"/>
        <v/>
      </c>
      <c r="O3420" t="str">
        <f t="shared" si="161"/>
        <v/>
      </c>
      <c r="P3420" t="str">
        <f>IF(Belegerfassung!G3428&lt;&gt;"",CONCATENATE(Belegerfassung!G3428,".pdf"),"")</f>
        <v/>
      </c>
    </row>
    <row r="3421" spans="1:16">
      <c r="A3421" t="str">
        <f>IF(Belegerfassung!C3429&lt;&gt;"",0,"")</f>
        <v/>
      </c>
      <c r="B3421" t="str">
        <f>IFERROR(VLOOKUP(Belegerfassung!I3429,Konten!A:D,2,FALSE),"")</f>
        <v/>
      </c>
      <c r="C3421" t="str">
        <f>IF(A3421&lt;&gt;"",TEXT(Belegerfassung!C3429,"TT.MM.JJJJ"),"")</f>
        <v/>
      </c>
      <c r="D3421" t="str">
        <f>IFERROR(VLOOKUP(Belegerfassung!A3429,Abfrage!$E$2:$F$20,2,FALSE),"")</f>
        <v/>
      </c>
      <c r="E3421" t="str">
        <f>IF(A3421&lt;&gt;"",Belegerfassung!B3429,"")</f>
        <v/>
      </c>
      <c r="F3421" t="str">
        <f>IF(Belegerfassung!L3429="","",IF(Belegerfassung!L3429&lt;&gt;"",IF(Belegerfassung!L3429&lt;&gt;"",IF(Belegerfassung!J3429&lt;&gt;0,VLOOKUP(Belegerfassung!L3429,Abfrage!$A$2:$C$19,2,),VLOOKUP(Belegerfassung!L3429,Abfrage!$A$2:$C$19,3,)),"")))</f>
        <v/>
      </c>
      <c r="G3421" t="str">
        <f t="shared" si="159"/>
        <v/>
      </c>
      <c r="H3421" s="31" t="str">
        <f>IF(A3421&lt;&gt;"",-Belegerfassung!J3429+Belegerfassung!K3429,"")</f>
        <v/>
      </c>
      <c r="I3421" s="49" t="str">
        <f>IFERROR(IF(H3421&lt;&gt;"",Belegerfassung!L3429*100,""),IF(OR(Belegerfassung!L3429="Leistung EU - Erlöse",Belegerfassung!L3429="Lieferungen EU-Erlöse",Belegerfassung!L3429="EUST",Belegerfassung!L3429="Bauleistungen 20%")=TRUE,"",MID(Belegerfassung!L3429,4,2)))</f>
        <v/>
      </c>
      <c r="J3421" s="6" t="str">
        <f>IF(A3421&lt;&gt;"",LEFT(Belegerfassung!D3429,40),"")</f>
        <v/>
      </c>
      <c r="K3421" t="str">
        <f>IF(A3421&lt;&gt;"",VLOOKUP(D3421,Abfrage!$F$2:$G$21,2,FALSE),"")</f>
        <v/>
      </c>
      <c r="L3421" s="6" t="str">
        <f>IF(Belegerfassung!H3429&lt;&gt;"",Belegerfassung!H3429,"")</f>
        <v/>
      </c>
      <c r="M3421" t="str">
        <f>IFERROR(IF(Belegerfassung!E3429&lt;&gt;"",VLOOKUP(Belegerfassung!E3429,Abfrage!$L$2:$M$15,2,),""),"")</f>
        <v/>
      </c>
      <c r="N3421" t="str">
        <f t="shared" si="160"/>
        <v/>
      </c>
      <c r="O3421" t="str">
        <f t="shared" si="161"/>
        <v/>
      </c>
      <c r="P3421" t="str">
        <f>IF(Belegerfassung!G3429&lt;&gt;"",CONCATENATE(Belegerfassung!G3429,".pdf"),"")</f>
        <v/>
      </c>
    </row>
    <row r="3422" spans="1:16">
      <c r="A3422" t="str">
        <f>IF(Belegerfassung!C3430&lt;&gt;"",0,"")</f>
        <v/>
      </c>
      <c r="B3422" t="str">
        <f>IFERROR(VLOOKUP(Belegerfassung!I3430,Konten!A:D,2,FALSE),"")</f>
        <v/>
      </c>
      <c r="C3422" t="str">
        <f>IF(A3422&lt;&gt;"",TEXT(Belegerfassung!C3430,"TT.MM.JJJJ"),"")</f>
        <v/>
      </c>
      <c r="D3422" t="str">
        <f>IFERROR(VLOOKUP(Belegerfassung!A3430,Abfrage!$E$2:$F$20,2,FALSE),"")</f>
        <v/>
      </c>
      <c r="E3422" t="str">
        <f>IF(A3422&lt;&gt;"",Belegerfassung!B3430,"")</f>
        <v/>
      </c>
      <c r="F3422" t="str">
        <f>IF(Belegerfassung!L3430="","",IF(Belegerfassung!L3430&lt;&gt;"",IF(Belegerfassung!L3430&lt;&gt;"",IF(Belegerfassung!J3430&lt;&gt;0,VLOOKUP(Belegerfassung!L3430,Abfrage!$A$2:$C$19,2,),VLOOKUP(Belegerfassung!L3430,Abfrage!$A$2:$C$19,3,)),"")))</f>
        <v/>
      </c>
      <c r="G3422" t="str">
        <f t="shared" si="159"/>
        <v/>
      </c>
      <c r="H3422" s="31" t="str">
        <f>IF(A3422&lt;&gt;"",-Belegerfassung!J3430+Belegerfassung!K3430,"")</f>
        <v/>
      </c>
      <c r="I3422" s="49" t="str">
        <f>IFERROR(IF(H3422&lt;&gt;"",Belegerfassung!L3430*100,""),IF(OR(Belegerfassung!L3430="Leistung EU - Erlöse",Belegerfassung!L3430="Lieferungen EU-Erlöse",Belegerfassung!L3430="EUST",Belegerfassung!L3430="Bauleistungen 20%")=TRUE,"",MID(Belegerfassung!L3430,4,2)))</f>
        <v/>
      </c>
      <c r="J3422" s="6" t="str">
        <f>IF(A3422&lt;&gt;"",LEFT(Belegerfassung!D3430,40),"")</f>
        <v/>
      </c>
      <c r="K3422" t="str">
        <f>IF(A3422&lt;&gt;"",VLOOKUP(D3422,Abfrage!$F$2:$G$21,2,FALSE),"")</f>
        <v/>
      </c>
      <c r="L3422" s="6" t="str">
        <f>IF(Belegerfassung!H3430&lt;&gt;"",Belegerfassung!H3430,"")</f>
        <v/>
      </c>
      <c r="M3422" t="str">
        <f>IFERROR(IF(Belegerfassung!E3430&lt;&gt;"",VLOOKUP(Belegerfassung!E3430,Abfrage!$L$2:$M$15,2,),""),"")</f>
        <v/>
      </c>
      <c r="N3422" t="str">
        <f t="shared" si="160"/>
        <v/>
      </c>
      <c r="O3422" t="str">
        <f t="shared" si="161"/>
        <v/>
      </c>
      <c r="P3422" t="str">
        <f>IF(Belegerfassung!G3430&lt;&gt;"",CONCATENATE(Belegerfassung!G3430,".pdf"),"")</f>
        <v/>
      </c>
    </row>
    <row r="3423" spans="1:16">
      <c r="A3423" t="str">
        <f>IF(Belegerfassung!C3431&lt;&gt;"",0,"")</f>
        <v/>
      </c>
      <c r="B3423" t="str">
        <f>IFERROR(VLOOKUP(Belegerfassung!I3431,Konten!A:D,2,FALSE),"")</f>
        <v/>
      </c>
      <c r="C3423" t="str">
        <f>IF(A3423&lt;&gt;"",TEXT(Belegerfassung!C3431,"TT.MM.JJJJ"),"")</f>
        <v/>
      </c>
      <c r="D3423" t="str">
        <f>IFERROR(VLOOKUP(Belegerfassung!A3431,Abfrage!$E$2:$F$20,2,FALSE),"")</f>
        <v/>
      </c>
      <c r="E3423" t="str">
        <f>IF(A3423&lt;&gt;"",Belegerfassung!B3431,"")</f>
        <v/>
      </c>
      <c r="F3423" t="str">
        <f>IF(Belegerfassung!L3431="","",IF(Belegerfassung!L3431&lt;&gt;"",IF(Belegerfassung!L3431&lt;&gt;"",IF(Belegerfassung!J3431&lt;&gt;0,VLOOKUP(Belegerfassung!L3431,Abfrage!$A$2:$C$19,2,),VLOOKUP(Belegerfassung!L3431,Abfrage!$A$2:$C$19,3,)),"")))</f>
        <v/>
      </c>
      <c r="G3423" t="str">
        <f t="shared" si="159"/>
        <v/>
      </c>
      <c r="H3423" s="31" t="str">
        <f>IF(A3423&lt;&gt;"",-Belegerfassung!J3431+Belegerfassung!K3431,"")</f>
        <v/>
      </c>
      <c r="I3423" s="49" t="str">
        <f>IFERROR(IF(H3423&lt;&gt;"",Belegerfassung!L3431*100,""),IF(OR(Belegerfassung!L3431="Leistung EU - Erlöse",Belegerfassung!L3431="Lieferungen EU-Erlöse",Belegerfassung!L3431="EUST",Belegerfassung!L3431="Bauleistungen 20%")=TRUE,"",MID(Belegerfassung!L3431,4,2)))</f>
        <v/>
      </c>
      <c r="J3423" s="6" t="str">
        <f>IF(A3423&lt;&gt;"",LEFT(Belegerfassung!D3431,40),"")</f>
        <v/>
      </c>
      <c r="K3423" t="str">
        <f>IF(A3423&lt;&gt;"",VLOOKUP(D3423,Abfrage!$F$2:$G$21,2,FALSE),"")</f>
        <v/>
      </c>
      <c r="L3423" s="6" t="str">
        <f>IF(Belegerfassung!H3431&lt;&gt;"",Belegerfassung!H3431,"")</f>
        <v/>
      </c>
      <c r="M3423" t="str">
        <f>IFERROR(IF(Belegerfassung!E3431&lt;&gt;"",VLOOKUP(Belegerfassung!E3431,Abfrage!$L$2:$M$15,2,),""),"")</f>
        <v/>
      </c>
      <c r="N3423" t="str">
        <f t="shared" si="160"/>
        <v/>
      </c>
      <c r="O3423" t="str">
        <f t="shared" si="161"/>
        <v/>
      </c>
      <c r="P3423" t="str">
        <f>IF(Belegerfassung!G3431&lt;&gt;"",CONCATENATE(Belegerfassung!G3431,".pdf"),"")</f>
        <v/>
      </c>
    </row>
    <row r="3424" spans="1:16">
      <c r="A3424" t="str">
        <f>IF(Belegerfassung!C3432&lt;&gt;"",0,"")</f>
        <v/>
      </c>
      <c r="B3424" t="str">
        <f>IFERROR(VLOOKUP(Belegerfassung!I3432,Konten!A:D,2,FALSE),"")</f>
        <v/>
      </c>
      <c r="C3424" t="str">
        <f>IF(A3424&lt;&gt;"",TEXT(Belegerfassung!C3432,"TT.MM.JJJJ"),"")</f>
        <v/>
      </c>
      <c r="D3424" t="str">
        <f>IFERROR(VLOOKUP(Belegerfassung!A3432,Abfrage!$E$2:$F$20,2,FALSE),"")</f>
        <v/>
      </c>
      <c r="E3424" t="str">
        <f>IF(A3424&lt;&gt;"",Belegerfassung!B3432,"")</f>
        <v/>
      </c>
      <c r="F3424" t="str">
        <f>IF(Belegerfassung!L3432="","",IF(Belegerfassung!L3432&lt;&gt;"",IF(Belegerfassung!L3432&lt;&gt;"",IF(Belegerfassung!J3432&lt;&gt;0,VLOOKUP(Belegerfassung!L3432,Abfrage!$A$2:$C$19,2,),VLOOKUP(Belegerfassung!L3432,Abfrage!$A$2:$C$19,3,)),"")))</f>
        <v/>
      </c>
      <c r="G3424" t="str">
        <f t="shared" si="159"/>
        <v/>
      </c>
      <c r="H3424" s="31" t="str">
        <f>IF(A3424&lt;&gt;"",-Belegerfassung!J3432+Belegerfassung!K3432,"")</f>
        <v/>
      </c>
      <c r="I3424" s="49" t="str">
        <f>IFERROR(IF(H3424&lt;&gt;"",Belegerfassung!L3432*100,""),IF(OR(Belegerfassung!L3432="Leistung EU - Erlöse",Belegerfassung!L3432="Lieferungen EU-Erlöse",Belegerfassung!L3432="EUST",Belegerfassung!L3432="Bauleistungen 20%")=TRUE,"",MID(Belegerfassung!L3432,4,2)))</f>
        <v/>
      </c>
      <c r="J3424" s="6" t="str">
        <f>IF(A3424&lt;&gt;"",LEFT(Belegerfassung!D3432,40),"")</f>
        <v/>
      </c>
      <c r="K3424" t="str">
        <f>IF(A3424&lt;&gt;"",VLOOKUP(D3424,Abfrage!$F$2:$G$21,2,FALSE),"")</f>
        <v/>
      </c>
      <c r="L3424" s="6" t="str">
        <f>IF(Belegerfassung!H3432&lt;&gt;"",Belegerfassung!H3432,"")</f>
        <v/>
      </c>
      <c r="M3424" t="str">
        <f>IFERROR(IF(Belegerfassung!E3432&lt;&gt;"",VLOOKUP(Belegerfassung!E3432,Abfrage!$L$2:$M$15,2,),""),"")</f>
        <v/>
      </c>
      <c r="N3424" t="str">
        <f t="shared" si="160"/>
        <v/>
      </c>
      <c r="O3424" t="str">
        <f t="shared" si="161"/>
        <v/>
      </c>
      <c r="P3424" t="str">
        <f>IF(Belegerfassung!G3432&lt;&gt;"",CONCATENATE(Belegerfassung!G3432,".pdf"),"")</f>
        <v/>
      </c>
    </row>
    <row r="3425" spans="1:16">
      <c r="A3425" t="str">
        <f>IF(Belegerfassung!C3433&lt;&gt;"",0,"")</f>
        <v/>
      </c>
      <c r="B3425" t="str">
        <f>IFERROR(VLOOKUP(Belegerfassung!I3433,Konten!A:D,2,FALSE),"")</f>
        <v/>
      </c>
      <c r="C3425" t="str">
        <f>IF(A3425&lt;&gt;"",TEXT(Belegerfassung!C3433,"TT.MM.JJJJ"),"")</f>
        <v/>
      </c>
      <c r="D3425" t="str">
        <f>IFERROR(VLOOKUP(Belegerfassung!A3433,Abfrage!$E$2:$F$20,2,FALSE),"")</f>
        <v/>
      </c>
      <c r="E3425" t="str">
        <f>IF(A3425&lt;&gt;"",Belegerfassung!B3433,"")</f>
        <v/>
      </c>
      <c r="F3425" t="str">
        <f>IF(Belegerfassung!L3433="","",IF(Belegerfassung!L3433&lt;&gt;"",IF(Belegerfassung!L3433&lt;&gt;"",IF(Belegerfassung!J3433&lt;&gt;0,VLOOKUP(Belegerfassung!L3433,Abfrage!$A$2:$C$19,2,),VLOOKUP(Belegerfassung!L3433,Abfrage!$A$2:$C$19,3,)),"")))</f>
        <v/>
      </c>
      <c r="G3425" t="str">
        <f t="shared" si="159"/>
        <v/>
      </c>
      <c r="H3425" s="31" t="str">
        <f>IF(A3425&lt;&gt;"",-Belegerfassung!J3433+Belegerfassung!K3433,"")</f>
        <v/>
      </c>
      <c r="I3425" s="49" t="str">
        <f>IFERROR(IF(H3425&lt;&gt;"",Belegerfassung!L3433*100,""),IF(OR(Belegerfassung!L3433="Leistung EU - Erlöse",Belegerfassung!L3433="Lieferungen EU-Erlöse",Belegerfassung!L3433="EUST",Belegerfassung!L3433="Bauleistungen 20%")=TRUE,"",MID(Belegerfassung!L3433,4,2)))</f>
        <v/>
      </c>
      <c r="J3425" s="6" t="str">
        <f>IF(A3425&lt;&gt;"",LEFT(Belegerfassung!D3433,40),"")</f>
        <v/>
      </c>
      <c r="K3425" t="str">
        <f>IF(A3425&lt;&gt;"",VLOOKUP(D3425,Abfrage!$F$2:$G$21,2,FALSE),"")</f>
        <v/>
      </c>
      <c r="L3425" s="6" t="str">
        <f>IF(Belegerfassung!H3433&lt;&gt;"",Belegerfassung!H3433,"")</f>
        <v/>
      </c>
      <c r="M3425" t="str">
        <f>IFERROR(IF(Belegerfassung!E3433&lt;&gt;"",VLOOKUP(Belegerfassung!E3433,Abfrage!$L$2:$M$15,2,),""),"")</f>
        <v/>
      </c>
      <c r="N3425" t="str">
        <f t="shared" si="160"/>
        <v/>
      </c>
      <c r="O3425" t="str">
        <f t="shared" si="161"/>
        <v/>
      </c>
      <c r="P3425" t="str">
        <f>IF(Belegerfassung!G3433&lt;&gt;"",CONCATENATE(Belegerfassung!G3433,".pdf"),"")</f>
        <v/>
      </c>
    </row>
    <row r="3426" spans="1:16">
      <c r="A3426" t="str">
        <f>IF(Belegerfassung!C3434&lt;&gt;"",0,"")</f>
        <v/>
      </c>
      <c r="B3426" t="str">
        <f>IFERROR(VLOOKUP(Belegerfassung!I3434,Konten!A:D,2,FALSE),"")</f>
        <v/>
      </c>
      <c r="C3426" t="str">
        <f>IF(A3426&lt;&gt;"",TEXT(Belegerfassung!C3434,"TT.MM.JJJJ"),"")</f>
        <v/>
      </c>
      <c r="D3426" t="str">
        <f>IFERROR(VLOOKUP(Belegerfassung!A3434,Abfrage!$E$2:$F$20,2,FALSE),"")</f>
        <v/>
      </c>
      <c r="E3426" t="str">
        <f>IF(A3426&lt;&gt;"",Belegerfassung!B3434,"")</f>
        <v/>
      </c>
      <c r="F3426" t="str">
        <f>IF(Belegerfassung!L3434="","",IF(Belegerfassung!L3434&lt;&gt;"",IF(Belegerfassung!L3434&lt;&gt;"",IF(Belegerfassung!J3434&lt;&gt;0,VLOOKUP(Belegerfassung!L3434,Abfrage!$A$2:$C$19,2,),VLOOKUP(Belegerfassung!L3434,Abfrage!$A$2:$C$19,3,)),"")))</f>
        <v/>
      </c>
      <c r="G3426" t="str">
        <f t="shared" si="159"/>
        <v/>
      </c>
      <c r="H3426" s="31" t="str">
        <f>IF(A3426&lt;&gt;"",-Belegerfassung!J3434+Belegerfassung!K3434,"")</f>
        <v/>
      </c>
      <c r="I3426" s="49" t="str">
        <f>IFERROR(IF(H3426&lt;&gt;"",Belegerfassung!L3434*100,""),IF(OR(Belegerfassung!L3434="Leistung EU - Erlöse",Belegerfassung!L3434="Lieferungen EU-Erlöse",Belegerfassung!L3434="EUST",Belegerfassung!L3434="Bauleistungen 20%")=TRUE,"",MID(Belegerfassung!L3434,4,2)))</f>
        <v/>
      </c>
      <c r="J3426" s="6" t="str">
        <f>IF(A3426&lt;&gt;"",LEFT(Belegerfassung!D3434,40),"")</f>
        <v/>
      </c>
      <c r="K3426" t="str">
        <f>IF(A3426&lt;&gt;"",VLOOKUP(D3426,Abfrage!$F$2:$G$21,2,FALSE),"")</f>
        <v/>
      </c>
      <c r="L3426" s="6" t="str">
        <f>IF(Belegerfassung!H3434&lt;&gt;"",Belegerfassung!H3434,"")</f>
        <v/>
      </c>
      <c r="M3426" t="str">
        <f>IFERROR(IF(Belegerfassung!E3434&lt;&gt;"",VLOOKUP(Belegerfassung!E3434,Abfrage!$L$2:$M$15,2,),""),"")</f>
        <v/>
      </c>
      <c r="N3426" t="str">
        <f t="shared" si="160"/>
        <v/>
      </c>
      <c r="O3426" t="str">
        <f t="shared" si="161"/>
        <v/>
      </c>
      <c r="P3426" t="str">
        <f>IF(Belegerfassung!G3434&lt;&gt;"",CONCATENATE(Belegerfassung!G3434,".pdf"),"")</f>
        <v/>
      </c>
    </row>
    <row r="3427" spans="1:16">
      <c r="A3427" t="str">
        <f>IF(Belegerfassung!C3435&lt;&gt;"",0,"")</f>
        <v/>
      </c>
      <c r="B3427" t="str">
        <f>IFERROR(VLOOKUP(Belegerfassung!I3435,Konten!A:D,2,FALSE),"")</f>
        <v/>
      </c>
      <c r="C3427" t="str">
        <f>IF(A3427&lt;&gt;"",TEXT(Belegerfassung!C3435,"TT.MM.JJJJ"),"")</f>
        <v/>
      </c>
      <c r="D3427" t="str">
        <f>IFERROR(VLOOKUP(Belegerfassung!A3435,Abfrage!$E$2:$F$20,2,FALSE),"")</f>
        <v/>
      </c>
      <c r="E3427" t="str">
        <f>IF(A3427&lt;&gt;"",Belegerfassung!B3435,"")</f>
        <v/>
      </c>
      <c r="F3427" t="str">
        <f>IF(Belegerfassung!L3435="","",IF(Belegerfassung!L3435&lt;&gt;"",IF(Belegerfassung!L3435&lt;&gt;"",IF(Belegerfassung!J3435&lt;&gt;0,VLOOKUP(Belegerfassung!L3435,Abfrage!$A$2:$C$19,2,),VLOOKUP(Belegerfassung!L3435,Abfrage!$A$2:$C$19,3,)),"")))</f>
        <v/>
      </c>
      <c r="G3427" t="str">
        <f t="shared" si="159"/>
        <v/>
      </c>
      <c r="H3427" s="31" t="str">
        <f>IF(A3427&lt;&gt;"",-Belegerfassung!J3435+Belegerfassung!K3435,"")</f>
        <v/>
      </c>
      <c r="I3427" s="49" t="str">
        <f>IFERROR(IF(H3427&lt;&gt;"",Belegerfassung!L3435*100,""),IF(OR(Belegerfassung!L3435="Leistung EU - Erlöse",Belegerfassung!L3435="Lieferungen EU-Erlöse",Belegerfassung!L3435="EUST",Belegerfassung!L3435="Bauleistungen 20%")=TRUE,"",MID(Belegerfassung!L3435,4,2)))</f>
        <v/>
      </c>
      <c r="J3427" s="6" t="str">
        <f>IF(A3427&lt;&gt;"",LEFT(Belegerfassung!D3435,40),"")</f>
        <v/>
      </c>
      <c r="K3427" t="str">
        <f>IF(A3427&lt;&gt;"",VLOOKUP(D3427,Abfrage!$F$2:$G$21,2,FALSE),"")</f>
        <v/>
      </c>
      <c r="L3427" s="6" t="str">
        <f>IF(Belegerfassung!H3435&lt;&gt;"",Belegerfassung!H3435,"")</f>
        <v/>
      </c>
      <c r="M3427" t="str">
        <f>IFERROR(IF(Belegerfassung!E3435&lt;&gt;"",VLOOKUP(Belegerfassung!E3435,Abfrage!$L$2:$M$15,2,),""),"")</f>
        <v/>
      </c>
      <c r="N3427" t="str">
        <f t="shared" si="160"/>
        <v/>
      </c>
      <c r="O3427" t="str">
        <f t="shared" si="161"/>
        <v/>
      </c>
      <c r="P3427" t="str">
        <f>IF(Belegerfassung!G3435&lt;&gt;"",CONCATENATE(Belegerfassung!G3435,".pdf"),"")</f>
        <v/>
      </c>
    </row>
    <row r="3428" spans="1:16">
      <c r="A3428" t="str">
        <f>IF(Belegerfassung!C3436&lt;&gt;"",0,"")</f>
        <v/>
      </c>
      <c r="B3428" t="str">
        <f>IFERROR(VLOOKUP(Belegerfassung!I3436,Konten!A:D,2,FALSE),"")</f>
        <v/>
      </c>
      <c r="C3428" t="str">
        <f>IF(A3428&lt;&gt;"",TEXT(Belegerfassung!C3436,"TT.MM.JJJJ"),"")</f>
        <v/>
      </c>
      <c r="D3428" t="str">
        <f>IFERROR(VLOOKUP(Belegerfassung!A3436,Abfrage!$E$2:$F$20,2,FALSE),"")</f>
        <v/>
      </c>
      <c r="E3428" t="str">
        <f>IF(A3428&lt;&gt;"",Belegerfassung!B3436,"")</f>
        <v/>
      </c>
      <c r="F3428" t="str">
        <f>IF(Belegerfassung!L3436="","",IF(Belegerfassung!L3436&lt;&gt;"",IF(Belegerfassung!L3436&lt;&gt;"",IF(Belegerfassung!J3436&lt;&gt;0,VLOOKUP(Belegerfassung!L3436,Abfrage!$A$2:$C$19,2,),VLOOKUP(Belegerfassung!L3436,Abfrage!$A$2:$C$19,3,)),"")))</f>
        <v/>
      </c>
      <c r="G3428" t="str">
        <f t="shared" si="159"/>
        <v/>
      </c>
      <c r="H3428" s="31" t="str">
        <f>IF(A3428&lt;&gt;"",-Belegerfassung!J3436+Belegerfassung!K3436,"")</f>
        <v/>
      </c>
      <c r="I3428" s="49" t="str">
        <f>IFERROR(IF(H3428&lt;&gt;"",Belegerfassung!L3436*100,""),IF(OR(Belegerfassung!L3436="Leistung EU - Erlöse",Belegerfassung!L3436="Lieferungen EU-Erlöse",Belegerfassung!L3436="EUST",Belegerfassung!L3436="Bauleistungen 20%")=TRUE,"",MID(Belegerfassung!L3436,4,2)))</f>
        <v/>
      </c>
      <c r="J3428" s="6" t="str">
        <f>IF(A3428&lt;&gt;"",LEFT(Belegerfassung!D3436,40),"")</f>
        <v/>
      </c>
      <c r="K3428" t="str">
        <f>IF(A3428&lt;&gt;"",VLOOKUP(D3428,Abfrage!$F$2:$G$21,2,FALSE),"")</f>
        <v/>
      </c>
      <c r="L3428" s="6" t="str">
        <f>IF(Belegerfassung!H3436&lt;&gt;"",Belegerfassung!H3436,"")</f>
        <v/>
      </c>
      <c r="M3428" t="str">
        <f>IFERROR(IF(Belegerfassung!E3436&lt;&gt;"",VLOOKUP(Belegerfassung!E3436,Abfrage!$L$2:$M$15,2,),""),"")</f>
        <v/>
      </c>
      <c r="N3428" t="str">
        <f t="shared" si="160"/>
        <v/>
      </c>
      <c r="O3428" t="str">
        <f t="shared" si="161"/>
        <v/>
      </c>
      <c r="P3428" t="str">
        <f>IF(Belegerfassung!G3436&lt;&gt;"",CONCATENATE(Belegerfassung!G3436,".pdf"),"")</f>
        <v/>
      </c>
    </row>
    <row r="3429" spans="1:16">
      <c r="A3429" t="str">
        <f>IF(Belegerfassung!C3437&lt;&gt;"",0,"")</f>
        <v/>
      </c>
      <c r="B3429" t="str">
        <f>IFERROR(VLOOKUP(Belegerfassung!I3437,Konten!A:D,2,FALSE),"")</f>
        <v/>
      </c>
      <c r="C3429" t="str">
        <f>IF(A3429&lt;&gt;"",TEXT(Belegerfassung!C3437,"TT.MM.JJJJ"),"")</f>
        <v/>
      </c>
      <c r="D3429" t="str">
        <f>IFERROR(VLOOKUP(Belegerfassung!A3437,Abfrage!$E$2:$F$20,2,FALSE),"")</f>
        <v/>
      </c>
      <c r="E3429" t="str">
        <f>IF(A3429&lt;&gt;"",Belegerfassung!B3437,"")</f>
        <v/>
      </c>
      <c r="F3429" t="str">
        <f>IF(Belegerfassung!L3437="","",IF(Belegerfassung!L3437&lt;&gt;"",IF(Belegerfassung!L3437&lt;&gt;"",IF(Belegerfassung!J3437&lt;&gt;0,VLOOKUP(Belegerfassung!L3437,Abfrage!$A$2:$C$19,2,),VLOOKUP(Belegerfassung!L3437,Abfrage!$A$2:$C$19,3,)),"")))</f>
        <v/>
      </c>
      <c r="G3429" t="str">
        <f t="shared" si="159"/>
        <v/>
      </c>
      <c r="H3429" s="31" t="str">
        <f>IF(A3429&lt;&gt;"",-Belegerfassung!J3437+Belegerfassung!K3437,"")</f>
        <v/>
      </c>
      <c r="I3429" s="49" t="str">
        <f>IFERROR(IF(H3429&lt;&gt;"",Belegerfassung!L3437*100,""),IF(OR(Belegerfassung!L3437="Leistung EU - Erlöse",Belegerfassung!L3437="Lieferungen EU-Erlöse",Belegerfassung!L3437="EUST",Belegerfassung!L3437="Bauleistungen 20%")=TRUE,"",MID(Belegerfassung!L3437,4,2)))</f>
        <v/>
      </c>
      <c r="J3429" s="6" t="str">
        <f>IF(A3429&lt;&gt;"",LEFT(Belegerfassung!D3437,40),"")</f>
        <v/>
      </c>
      <c r="K3429" t="str">
        <f>IF(A3429&lt;&gt;"",VLOOKUP(D3429,Abfrage!$F$2:$G$21,2,FALSE),"")</f>
        <v/>
      </c>
      <c r="L3429" s="6" t="str">
        <f>IF(Belegerfassung!H3437&lt;&gt;"",Belegerfassung!H3437,"")</f>
        <v/>
      </c>
      <c r="M3429" t="str">
        <f>IFERROR(IF(Belegerfassung!E3437&lt;&gt;"",VLOOKUP(Belegerfassung!E3437,Abfrage!$L$2:$M$15,2,),""),"")</f>
        <v/>
      </c>
      <c r="N3429" t="str">
        <f t="shared" si="160"/>
        <v/>
      </c>
      <c r="O3429" t="str">
        <f t="shared" si="161"/>
        <v/>
      </c>
      <c r="P3429" t="str">
        <f>IF(Belegerfassung!G3437&lt;&gt;"",CONCATENATE(Belegerfassung!G3437,".pdf"),"")</f>
        <v/>
      </c>
    </row>
    <row r="3430" spans="1:16">
      <c r="A3430" t="str">
        <f>IF(Belegerfassung!C3438&lt;&gt;"",0,"")</f>
        <v/>
      </c>
      <c r="B3430" t="str">
        <f>IFERROR(VLOOKUP(Belegerfassung!I3438,Konten!A:D,2,FALSE),"")</f>
        <v/>
      </c>
      <c r="C3430" t="str">
        <f>IF(A3430&lt;&gt;"",TEXT(Belegerfassung!C3438,"TT.MM.JJJJ"),"")</f>
        <v/>
      </c>
      <c r="D3430" t="str">
        <f>IFERROR(VLOOKUP(Belegerfassung!A3438,Abfrage!$E$2:$F$20,2,FALSE),"")</f>
        <v/>
      </c>
      <c r="E3430" t="str">
        <f>IF(A3430&lt;&gt;"",Belegerfassung!B3438,"")</f>
        <v/>
      </c>
      <c r="F3430" t="str">
        <f>IF(Belegerfassung!L3438="","",IF(Belegerfassung!L3438&lt;&gt;"",IF(Belegerfassung!L3438&lt;&gt;"",IF(Belegerfassung!J3438&lt;&gt;0,VLOOKUP(Belegerfassung!L3438,Abfrage!$A$2:$C$19,2,),VLOOKUP(Belegerfassung!L3438,Abfrage!$A$2:$C$19,3,)),"")))</f>
        <v/>
      </c>
      <c r="G3430" t="str">
        <f t="shared" si="159"/>
        <v/>
      </c>
      <c r="H3430" s="31" t="str">
        <f>IF(A3430&lt;&gt;"",-Belegerfassung!J3438+Belegerfassung!K3438,"")</f>
        <v/>
      </c>
      <c r="I3430" s="49" t="str">
        <f>IFERROR(IF(H3430&lt;&gt;"",Belegerfassung!L3438*100,""),IF(OR(Belegerfassung!L3438="Leistung EU - Erlöse",Belegerfassung!L3438="Lieferungen EU-Erlöse",Belegerfassung!L3438="EUST",Belegerfassung!L3438="Bauleistungen 20%")=TRUE,"",MID(Belegerfassung!L3438,4,2)))</f>
        <v/>
      </c>
      <c r="J3430" s="6" t="str">
        <f>IF(A3430&lt;&gt;"",LEFT(Belegerfassung!D3438,40),"")</f>
        <v/>
      </c>
      <c r="K3430" t="str">
        <f>IF(A3430&lt;&gt;"",VLOOKUP(D3430,Abfrage!$F$2:$G$21,2,FALSE),"")</f>
        <v/>
      </c>
      <c r="L3430" s="6" t="str">
        <f>IF(Belegerfassung!H3438&lt;&gt;"",Belegerfassung!H3438,"")</f>
        <v/>
      </c>
      <c r="M3430" t="str">
        <f>IFERROR(IF(Belegerfassung!E3438&lt;&gt;"",VLOOKUP(Belegerfassung!E3438,Abfrage!$L$2:$M$15,2,),""),"")</f>
        <v/>
      </c>
      <c r="N3430" t="str">
        <f t="shared" si="160"/>
        <v/>
      </c>
      <c r="O3430" t="str">
        <f t="shared" si="161"/>
        <v/>
      </c>
      <c r="P3430" t="str">
        <f>IF(Belegerfassung!G3438&lt;&gt;"",CONCATENATE(Belegerfassung!G3438,".pdf"),"")</f>
        <v/>
      </c>
    </row>
    <row r="3431" spans="1:16">
      <c r="A3431" t="str">
        <f>IF(Belegerfassung!C3439&lt;&gt;"",0,"")</f>
        <v/>
      </c>
      <c r="B3431" t="str">
        <f>IFERROR(VLOOKUP(Belegerfassung!I3439,Konten!A:D,2,FALSE),"")</f>
        <v/>
      </c>
      <c r="C3431" t="str">
        <f>IF(A3431&lt;&gt;"",TEXT(Belegerfassung!C3439,"TT.MM.JJJJ"),"")</f>
        <v/>
      </c>
      <c r="D3431" t="str">
        <f>IFERROR(VLOOKUP(Belegerfassung!A3439,Abfrage!$E$2:$F$20,2,FALSE),"")</f>
        <v/>
      </c>
      <c r="E3431" t="str">
        <f>IF(A3431&lt;&gt;"",Belegerfassung!B3439,"")</f>
        <v/>
      </c>
      <c r="F3431" t="str">
        <f>IF(Belegerfassung!L3439="","",IF(Belegerfassung!L3439&lt;&gt;"",IF(Belegerfassung!L3439&lt;&gt;"",IF(Belegerfassung!J3439&lt;&gt;0,VLOOKUP(Belegerfassung!L3439,Abfrage!$A$2:$C$19,2,),VLOOKUP(Belegerfassung!L3439,Abfrage!$A$2:$C$19,3,)),"")))</f>
        <v/>
      </c>
      <c r="G3431" t="str">
        <f t="shared" si="159"/>
        <v/>
      </c>
      <c r="H3431" s="31" t="str">
        <f>IF(A3431&lt;&gt;"",-Belegerfassung!J3439+Belegerfassung!K3439,"")</f>
        <v/>
      </c>
      <c r="I3431" s="49" t="str">
        <f>IFERROR(IF(H3431&lt;&gt;"",Belegerfassung!L3439*100,""),IF(OR(Belegerfassung!L3439="Leistung EU - Erlöse",Belegerfassung!L3439="Lieferungen EU-Erlöse",Belegerfassung!L3439="EUST",Belegerfassung!L3439="Bauleistungen 20%")=TRUE,"",MID(Belegerfassung!L3439,4,2)))</f>
        <v/>
      </c>
      <c r="J3431" s="6" t="str">
        <f>IF(A3431&lt;&gt;"",LEFT(Belegerfassung!D3439,40),"")</f>
        <v/>
      </c>
      <c r="K3431" t="str">
        <f>IF(A3431&lt;&gt;"",VLOOKUP(D3431,Abfrage!$F$2:$G$21,2,FALSE),"")</f>
        <v/>
      </c>
      <c r="L3431" s="6" t="str">
        <f>IF(Belegerfassung!H3439&lt;&gt;"",Belegerfassung!H3439,"")</f>
        <v/>
      </c>
      <c r="M3431" t="str">
        <f>IFERROR(IF(Belegerfassung!E3439&lt;&gt;"",VLOOKUP(Belegerfassung!E3439,Abfrage!$L$2:$M$15,2,),""),"")</f>
        <v/>
      </c>
      <c r="N3431" t="str">
        <f t="shared" si="160"/>
        <v/>
      </c>
      <c r="O3431" t="str">
        <f t="shared" si="161"/>
        <v/>
      </c>
      <c r="P3431" t="str">
        <f>IF(Belegerfassung!G3439&lt;&gt;"",CONCATENATE(Belegerfassung!G3439,".pdf"),"")</f>
        <v/>
      </c>
    </row>
    <row r="3432" spans="1:16">
      <c r="A3432" t="str">
        <f>IF(Belegerfassung!C3440&lt;&gt;"",0,"")</f>
        <v/>
      </c>
      <c r="B3432" t="str">
        <f>IFERROR(VLOOKUP(Belegerfassung!I3440,Konten!A:D,2,FALSE),"")</f>
        <v/>
      </c>
      <c r="C3432" t="str">
        <f>IF(A3432&lt;&gt;"",TEXT(Belegerfassung!C3440,"TT.MM.JJJJ"),"")</f>
        <v/>
      </c>
      <c r="D3432" t="str">
        <f>IFERROR(VLOOKUP(Belegerfassung!A3440,Abfrage!$E$2:$F$20,2,FALSE),"")</f>
        <v/>
      </c>
      <c r="E3432" t="str">
        <f>IF(A3432&lt;&gt;"",Belegerfassung!B3440,"")</f>
        <v/>
      </c>
      <c r="F3432" t="str">
        <f>IF(Belegerfassung!L3440="","",IF(Belegerfassung!L3440&lt;&gt;"",IF(Belegerfassung!L3440&lt;&gt;"",IF(Belegerfassung!J3440&lt;&gt;0,VLOOKUP(Belegerfassung!L3440,Abfrage!$A$2:$C$19,2,),VLOOKUP(Belegerfassung!L3440,Abfrage!$A$2:$C$19,3,)),"")))</f>
        <v/>
      </c>
      <c r="G3432" t="str">
        <f t="shared" si="159"/>
        <v/>
      </c>
      <c r="H3432" s="31" t="str">
        <f>IF(A3432&lt;&gt;"",-Belegerfassung!J3440+Belegerfassung!K3440,"")</f>
        <v/>
      </c>
      <c r="I3432" s="49" t="str">
        <f>IFERROR(IF(H3432&lt;&gt;"",Belegerfassung!L3440*100,""),IF(OR(Belegerfassung!L3440="Leistung EU - Erlöse",Belegerfassung!L3440="Lieferungen EU-Erlöse",Belegerfassung!L3440="EUST",Belegerfassung!L3440="Bauleistungen 20%")=TRUE,"",MID(Belegerfassung!L3440,4,2)))</f>
        <v/>
      </c>
      <c r="J3432" s="6" t="str">
        <f>IF(A3432&lt;&gt;"",LEFT(Belegerfassung!D3440,40),"")</f>
        <v/>
      </c>
      <c r="K3432" t="str">
        <f>IF(A3432&lt;&gt;"",VLOOKUP(D3432,Abfrage!$F$2:$G$21,2,FALSE),"")</f>
        <v/>
      </c>
      <c r="L3432" s="6" t="str">
        <f>IF(Belegerfassung!H3440&lt;&gt;"",Belegerfassung!H3440,"")</f>
        <v/>
      </c>
      <c r="M3432" t="str">
        <f>IFERROR(IF(Belegerfassung!E3440&lt;&gt;"",VLOOKUP(Belegerfassung!E3440,Abfrage!$L$2:$M$15,2,),""),"")</f>
        <v/>
      </c>
      <c r="N3432" t="str">
        <f t="shared" si="160"/>
        <v/>
      </c>
      <c r="O3432" t="str">
        <f t="shared" si="161"/>
        <v/>
      </c>
      <c r="P3432" t="str">
        <f>IF(Belegerfassung!G3440&lt;&gt;"",CONCATENATE(Belegerfassung!G3440,".pdf"),"")</f>
        <v/>
      </c>
    </row>
    <row r="3433" spans="1:16">
      <c r="A3433" t="str">
        <f>IF(Belegerfassung!C3441&lt;&gt;"",0,"")</f>
        <v/>
      </c>
      <c r="B3433" t="str">
        <f>IFERROR(VLOOKUP(Belegerfassung!I3441,Konten!A:D,2,FALSE),"")</f>
        <v/>
      </c>
      <c r="C3433" t="str">
        <f>IF(A3433&lt;&gt;"",TEXT(Belegerfassung!C3441,"TT.MM.JJJJ"),"")</f>
        <v/>
      </c>
      <c r="D3433" t="str">
        <f>IFERROR(VLOOKUP(Belegerfassung!A3441,Abfrage!$E$2:$F$20,2,FALSE),"")</f>
        <v/>
      </c>
      <c r="E3433" t="str">
        <f>IF(A3433&lt;&gt;"",Belegerfassung!B3441,"")</f>
        <v/>
      </c>
      <c r="F3433" t="str">
        <f>IF(Belegerfassung!L3441="","",IF(Belegerfassung!L3441&lt;&gt;"",IF(Belegerfassung!L3441&lt;&gt;"",IF(Belegerfassung!J3441&lt;&gt;0,VLOOKUP(Belegerfassung!L3441,Abfrage!$A$2:$C$19,2,),VLOOKUP(Belegerfassung!L3441,Abfrage!$A$2:$C$19,3,)),"")))</f>
        <v/>
      </c>
      <c r="G3433" t="str">
        <f t="shared" si="159"/>
        <v/>
      </c>
      <c r="H3433" s="31" t="str">
        <f>IF(A3433&lt;&gt;"",-Belegerfassung!J3441+Belegerfassung!K3441,"")</f>
        <v/>
      </c>
      <c r="I3433" s="49" t="str">
        <f>IFERROR(IF(H3433&lt;&gt;"",Belegerfassung!L3441*100,""),IF(OR(Belegerfassung!L3441="Leistung EU - Erlöse",Belegerfassung!L3441="Lieferungen EU-Erlöse",Belegerfassung!L3441="EUST",Belegerfassung!L3441="Bauleistungen 20%")=TRUE,"",MID(Belegerfassung!L3441,4,2)))</f>
        <v/>
      </c>
      <c r="J3433" s="6" t="str">
        <f>IF(A3433&lt;&gt;"",LEFT(Belegerfassung!D3441,40),"")</f>
        <v/>
      </c>
      <c r="K3433" t="str">
        <f>IF(A3433&lt;&gt;"",VLOOKUP(D3433,Abfrage!$F$2:$G$21,2,FALSE),"")</f>
        <v/>
      </c>
      <c r="L3433" s="6" t="str">
        <f>IF(Belegerfassung!H3441&lt;&gt;"",Belegerfassung!H3441,"")</f>
        <v/>
      </c>
      <c r="M3433" t="str">
        <f>IFERROR(IF(Belegerfassung!E3441&lt;&gt;"",VLOOKUP(Belegerfassung!E3441,Abfrage!$L$2:$M$15,2,),""),"")</f>
        <v/>
      </c>
      <c r="N3433" t="str">
        <f t="shared" si="160"/>
        <v/>
      </c>
      <c r="O3433" t="str">
        <f t="shared" si="161"/>
        <v/>
      </c>
      <c r="P3433" t="str">
        <f>IF(Belegerfassung!G3441&lt;&gt;"",CONCATENATE(Belegerfassung!G3441,".pdf"),"")</f>
        <v/>
      </c>
    </row>
    <row r="3434" spans="1:16">
      <c r="A3434" t="str">
        <f>IF(Belegerfassung!C3442&lt;&gt;"",0,"")</f>
        <v/>
      </c>
      <c r="B3434" t="str">
        <f>IFERROR(VLOOKUP(Belegerfassung!I3442,Konten!A:D,2,FALSE),"")</f>
        <v/>
      </c>
      <c r="C3434" t="str">
        <f>IF(A3434&lt;&gt;"",TEXT(Belegerfassung!C3442,"TT.MM.JJJJ"),"")</f>
        <v/>
      </c>
      <c r="D3434" t="str">
        <f>IFERROR(VLOOKUP(Belegerfassung!A3442,Abfrage!$E$2:$F$20,2,FALSE),"")</f>
        <v/>
      </c>
      <c r="E3434" t="str">
        <f>IF(A3434&lt;&gt;"",Belegerfassung!B3442,"")</f>
        <v/>
      </c>
      <c r="F3434" t="str">
        <f>IF(Belegerfassung!L3442="","",IF(Belegerfassung!L3442&lt;&gt;"",IF(Belegerfassung!L3442&lt;&gt;"",IF(Belegerfassung!J3442&lt;&gt;0,VLOOKUP(Belegerfassung!L3442,Abfrage!$A$2:$C$19,2,),VLOOKUP(Belegerfassung!L3442,Abfrage!$A$2:$C$19,3,)),"")))</f>
        <v/>
      </c>
      <c r="G3434" t="str">
        <f t="shared" si="159"/>
        <v/>
      </c>
      <c r="H3434" s="31" t="str">
        <f>IF(A3434&lt;&gt;"",-Belegerfassung!J3442+Belegerfassung!K3442,"")</f>
        <v/>
      </c>
      <c r="I3434" s="49" t="str">
        <f>IFERROR(IF(H3434&lt;&gt;"",Belegerfassung!L3442*100,""),IF(OR(Belegerfassung!L3442="Leistung EU - Erlöse",Belegerfassung!L3442="Lieferungen EU-Erlöse",Belegerfassung!L3442="EUST",Belegerfassung!L3442="Bauleistungen 20%")=TRUE,"",MID(Belegerfassung!L3442,4,2)))</f>
        <v/>
      </c>
      <c r="J3434" s="6" t="str">
        <f>IF(A3434&lt;&gt;"",LEFT(Belegerfassung!D3442,40),"")</f>
        <v/>
      </c>
      <c r="K3434" t="str">
        <f>IF(A3434&lt;&gt;"",VLOOKUP(D3434,Abfrage!$F$2:$G$21,2,FALSE),"")</f>
        <v/>
      </c>
      <c r="L3434" s="6" t="str">
        <f>IF(Belegerfassung!H3442&lt;&gt;"",Belegerfassung!H3442,"")</f>
        <v/>
      </c>
      <c r="M3434" t="str">
        <f>IFERROR(IF(Belegerfassung!E3442&lt;&gt;"",VLOOKUP(Belegerfassung!E3442,Abfrage!$L$2:$M$15,2,),""),"")</f>
        <v/>
      </c>
      <c r="N3434" t="str">
        <f t="shared" si="160"/>
        <v/>
      </c>
      <c r="O3434" t="str">
        <f t="shared" si="161"/>
        <v/>
      </c>
      <c r="P3434" t="str">
        <f>IF(Belegerfassung!G3442&lt;&gt;"",CONCATENATE(Belegerfassung!G3442,".pdf"),"")</f>
        <v/>
      </c>
    </row>
    <row r="3435" spans="1:16">
      <c r="A3435" t="str">
        <f>IF(Belegerfassung!C3443&lt;&gt;"",0,"")</f>
        <v/>
      </c>
      <c r="B3435" t="str">
        <f>IFERROR(VLOOKUP(Belegerfassung!I3443,Konten!A:D,2,FALSE),"")</f>
        <v/>
      </c>
      <c r="C3435" t="str">
        <f>IF(A3435&lt;&gt;"",TEXT(Belegerfassung!C3443,"TT.MM.JJJJ"),"")</f>
        <v/>
      </c>
      <c r="D3435" t="str">
        <f>IFERROR(VLOOKUP(Belegerfassung!A3443,Abfrage!$E$2:$F$20,2,FALSE),"")</f>
        <v/>
      </c>
      <c r="E3435" t="str">
        <f>IF(A3435&lt;&gt;"",Belegerfassung!B3443,"")</f>
        <v/>
      </c>
      <c r="F3435" t="str">
        <f>IF(Belegerfassung!L3443="","",IF(Belegerfassung!L3443&lt;&gt;"",IF(Belegerfassung!L3443&lt;&gt;"",IF(Belegerfassung!J3443&lt;&gt;0,VLOOKUP(Belegerfassung!L3443,Abfrage!$A$2:$C$19,2,),VLOOKUP(Belegerfassung!L3443,Abfrage!$A$2:$C$19,3,)),"")))</f>
        <v/>
      </c>
      <c r="G3435" t="str">
        <f t="shared" si="159"/>
        <v/>
      </c>
      <c r="H3435" s="31" t="str">
        <f>IF(A3435&lt;&gt;"",-Belegerfassung!J3443+Belegerfassung!K3443,"")</f>
        <v/>
      </c>
      <c r="I3435" s="49" t="str">
        <f>IFERROR(IF(H3435&lt;&gt;"",Belegerfassung!L3443*100,""),IF(OR(Belegerfassung!L3443="Leistung EU - Erlöse",Belegerfassung!L3443="Lieferungen EU-Erlöse",Belegerfassung!L3443="EUST",Belegerfassung!L3443="Bauleistungen 20%")=TRUE,"",MID(Belegerfassung!L3443,4,2)))</f>
        <v/>
      </c>
      <c r="J3435" s="6" t="str">
        <f>IF(A3435&lt;&gt;"",LEFT(Belegerfassung!D3443,40),"")</f>
        <v/>
      </c>
      <c r="K3435" t="str">
        <f>IF(A3435&lt;&gt;"",VLOOKUP(D3435,Abfrage!$F$2:$G$21,2,FALSE),"")</f>
        <v/>
      </c>
      <c r="L3435" s="6" t="str">
        <f>IF(Belegerfassung!H3443&lt;&gt;"",Belegerfassung!H3443,"")</f>
        <v/>
      </c>
      <c r="M3435" t="str">
        <f>IFERROR(IF(Belegerfassung!E3443&lt;&gt;"",VLOOKUP(Belegerfassung!E3443,Abfrage!$L$2:$M$15,2,),""),"")</f>
        <v/>
      </c>
      <c r="N3435" t="str">
        <f t="shared" si="160"/>
        <v/>
      </c>
      <c r="O3435" t="str">
        <f t="shared" si="161"/>
        <v/>
      </c>
      <c r="P3435" t="str">
        <f>IF(Belegerfassung!G3443&lt;&gt;"",CONCATENATE(Belegerfassung!G3443,".pdf"),"")</f>
        <v/>
      </c>
    </row>
    <row r="3436" spans="1:16">
      <c r="A3436" t="str">
        <f>IF(Belegerfassung!C3444&lt;&gt;"",0,"")</f>
        <v/>
      </c>
      <c r="B3436" t="str">
        <f>IFERROR(VLOOKUP(Belegerfassung!I3444,Konten!A:D,2,FALSE),"")</f>
        <v/>
      </c>
      <c r="C3436" t="str">
        <f>IF(A3436&lt;&gt;"",TEXT(Belegerfassung!C3444,"TT.MM.JJJJ"),"")</f>
        <v/>
      </c>
      <c r="D3436" t="str">
        <f>IFERROR(VLOOKUP(Belegerfassung!A3444,Abfrage!$E$2:$F$20,2,FALSE),"")</f>
        <v/>
      </c>
      <c r="E3436" t="str">
        <f>IF(A3436&lt;&gt;"",Belegerfassung!B3444,"")</f>
        <v/>
      </c>
      <c r="F3436" t="str">
        <f>IF(Belegerfassung!L3444="","",IF(Belegerfassung!L3444&lt;&gt;"",IF(Belegerfassung!L3444&lt;&gt;"",IF(Belegerfassung!J3444&lt;&gt;0,VLOOKUP(Belegerfassung!L3444,Abfrage!$A$2:$C$19,2,),VLOOKUP(Belegerfassung!L3444,Abfrage!$A$2:$C$19,3,)),"")))</f>
        <v/>
      </c>
      <c r="G3436" t="str">
        <f t="shared" si="159"/>
        <v/>
      </c>
      <c r="H3436" s="31" t="str">
        <f>IF(A3436&lt;&gt;"",-Belegerfassung!J3444+Belegerfassung!K3444,"")</f>
        <v/>
      </c>
      <c r="I3436" s="49" t="str">
        <f>IFERROR(IF(H3436&lt;&gt;"",Belegerfassung!L3444*100,""),IF(OR(Belegerfassung!L3444="Leistung EU - Erlöse",Belegerfassung!L3444="Lieferungen EU-Erlöse",Belegerfassung!L3444="EUST",Belegerfassung!L3444="Bauleistungen 20%")=TRUE,"",MID(Belegerfassung!L3444,4,2)))</f>
        <v/>
      </c>
      <c r="J3436" s="6" t="str">
        <f>IF(A3436&lt;&gt;"",LEFT(Belegerfassung!D3444,40),"")</f>
        <v/>
      </c>
      <c r="K3436" t="str">
        <f>IF(A3436&lt;&gt;"",VLOOKUP(D3436,Abfrage!$F$2:$G$21,2,FALSE),"")</f>
        <v/>
      </c>
      <c r="L3436" s="6" t="str">
        <f>IF(Belegerfassung!H3444&lt;&gt;"",Belegerfassung!H3444,"")</f>
        <v/>
      </c>
      <c r="M3436" t="str">
        <f>IFERROR(IF(Belegerfassung!E3444&lt;&gt;"",VLOOKUP(Belegerfassung!E3444,Abfrage!$L$2:$M$15,2,),""),"")</f>
        <v/>
      </c>
      <c r="N3436" t="str">
        <f t="shared" si="160"/>
        <v/>
      </c>
      <c r="O3436" t="str">
        <f t="shared" si="161"/>
        <v/>
      </c>
      <c r="P3436" t="str">
        <f>IF(Belegerfassung!G3444&lt;&gt;"",CONCATENATE(Belegerfassung!G3444,".pdf"),"")</f>
        <v/>
      </c>
    </row>
    <row r="3437" spans="1:16">
      <c r="A3437" t="str">
        <f>IF(Belegerfassung!C3445&lt;&gt;"",0,"")</f>
        <v/>
      </c>
      <c r="B3437" t="str">
        <f>IFERROR(VLOOKUP(Belegerfassung!I3445,Konten!A:D,2,FALSE),"")</f>
        <v/>
      </c>
      <c r="C3437" t="str">
        <f>IF(A3437&lt;&gt;"",TEXT(Belegerfassung!C3445,"TT.MM.JJJJ"),"")</f>
        <v/>
      </c>
      <c r="D3437" t="str">
        <f>IFERROR(VLOOKUP(Belegerfassung!A3445,Abfrage!$E$2:$F$20,2,FALSE),"")</f>
        <v/>
      </c>
      <c r="E3437" t="str">
        <f>IF(A3437&lt;&gt;"",Belegerfassung!B3445,"")</f>
        <v/>
      </c>
      <c r="F3437" t="str">
        <f>IF(Belegerfassung!L3445="","",IF(Belegerfassung!L3445&lt;&gt;"",IF(Belegerfassung!L3445&lt;&gt;"",IF(Belegerfassung!J3445&lt;&gt;0,VLOOKUP(Belegerfassung!L3445,Abfrage!$A$2:$C$19,2,),VLOOKUP(Belegerfassung!L3445,Abfrage!$A$2:$C$19,3,)),"")))</f>
        <v/>
      </c>
      <c r="G3437" t="str">
        <f t="shared" si="159"/>
        <v/>
      </c>
      <c r="H3437" s="31" t="str">
        <f>IF(A3437&lt;&gt;"",-Belegerfassung!J3445+Belegerfassung!K3445,"")</f>
        <v/>
      </c>
      <c r="I3437" s="49" t="str">
        <f>IFERROR(IF(H3437&lt;&gt;"",Belegerfassung!L3445*100,""),IF(OR(Belegerfassung!L3445="Leistung EU - Erlöse",Belegerfassung!L3445="Lieferungen EU-Erlöse",Belegerfassung!L3445="EUST",Belegerfassung!L3445="Bauleistungen 20%")=TRUE,"",MID(Belegerfassung!L3445,4,2)))</f>
        <v/>
      </c>
      <c r="J3437" s="6" t="str">
        <f>IF(A3437&lt;&gt;"",LEFT(Belegerfassung!D3445,40),"")</f>
        <v/>
      </c>
      <c r="K3437" t="str">
        <f>IF(A3437&lt;&gt;"",VLOOKUP(D3437,Abfrage!$F$2:$G$21,2,FALSE),"")</f>
        <v/>
      </c>
      <c r="L3437" s="6" t="str">
        <f>IF(Belegerfassung!H3445&lt;&gt;"",Belegerfassung!H3445,"")</f>
        <v/>
      </c>
      <c r="M3437" t="str">
        <f>IFERROR(IF(Belegerfassung!E3445&lt;&gt;"",VLOOKUP(Belegerfassung!E3445,Abfrage!$L$2:$M$15,2,),""),"")</f>
        <v/>
      </c>
      <c r="N3437" t="str">
        <f t="shared" si="160"/>
        <v/>
      </c>
      <c r="O3437" t="str">
        <f t="shared" si="161"/>
        <v/>
      </c>
      <c r="P3437" t="str">
        <f>IF(Belegerfassung!G3445&lt;&gt;"",CONCATENATE(Belegerfassung!G3445,".pdf"),"")</f>
        <v/>
      </c>
    </row>
    <row r="3438" spans="1:16">
      <c r="A3438" t="str">
        <f>IF(Belegerfassung!C3446&lt;&gt;"",0,"")</f>
        <v/>
      </c>
      <c r="B3438" t="str">
        <f>IFERROR(VLOOKUP(Belegerfassung!I3446,Konten!A:D,2,FALSE),"")</f>
        <v/>
      </c>
      <c r="C3438" t="str">
        <f>IF(A3438&lt;&gt;"",TEXT(Belegerfassung!C3446,"TT.MM.JJJJ"),"")</f>
        <v/>
      </c>
      <c r="D3438" t="str">
        <f>IFERROR(VLOOKUP(Belegerfassung!A3446,Abfrage!$E$2:$F$20,2,FALSE),"")</f>
        <v/>
      </c>
      <c r="E3438" t="str">
        <f>IF(A3438&lt;&gt;"",Belegerfassung!B3446,"")</f>
        <v/>
      </c>
      <c r="F3438" t="str">
        <f>IF(Belegerfassung!L3446="","",IF(Belegerfassung!L3446&lt;&gt;"",IF(Belegerfassung!L3446&lt;&gt;"",IF(Belegerfassung!J3446&lt;&gt;0,VLOOKUP(Belegerfassung!L3446,Abfrage!$A$2:$C$19,2,),VLOOKUP(Belegerfassung!L3446,Abfrage!$A$2:$C$19,3,)),"")))</f>
        <v/>
      </c>
      <c r="G3438" t="str">
        <f t="shared" si="159"/>
        <v/>
      </c>
      <c r="H3438" s="31" t="str">
        <f>IF(A3438&lt;&gt;"",-Belegerfassung!J3446+Belegerfassung!K3446,"")</f>
        <v/>
      </c>
      <c r="I3438" s="49" t="str">
        <f>IFERROR(IF(H3438&lt;&gt;"",Belegerfassung!L3446*100,""),IF(OR(Belegerfassung!L3446="Leistung EU - Erlöse",Belegerfassung!L3446="Lieferungen EU-Erlöse",Belegerfassung!L3446="EUST",Belegerfassung!L3446="Bauleistungen 20%")=TRUE,"",MID(Belegerfassung!L3446,4,2)))</f>
        <v/>
      </c>
      <c r="J3438" s="6" t="str">
        <f>IF(A3438&lt;&gt;"",LEFT(Belegerfassung!D3446,40),"")</f>
        <v/>
      </c>
      <c r="K3438" t="str">
        <f>IF(A3438&lt;&gt;"",VLOOKUP(D3438,Abfrage!$F$2:$G$21,2,FALSE),"")</f>
        <v/>
      </c>
      <c r="L3438" s="6" t="str">
        <f>IF(Belegerfassung!H3446&lt;&gt;"",Belegerfassung!H3446,"")</f>
        <v/>
      </c>
      <c r="M3438" t="str">
        <f>IFERROR(IF(Belegerfassung!E3446&lt;&gt;"",VLOOKUP(Belegerfassung!E3446,Abfrage!$L$2:$M$15,2,),""),"")</f>
        <v/>
      </c>
      <c r="N3438" t="str">
        <f t="shared" si="160"/>
        <v/>
      </c>
      <c r="O3438" t="str">
        <f t="shared" si="161"/>
        <v/>
      </c>
      <c r="P3438" t="str">
        <f>IF(Belegerfassung!G3446&lt;&gt;"",CONCATENATE(Belegerfassung!G3446,".pdf"),"")</f>
        <v/>
      </c>
    </row>
    <row r="3439" spans="1:16">
      <c r="A3439" t="str">
        <f>IF(Belegerfassung!C3447&lt;&gt;"",0,"")</f>
        <v/>
      </c>
      <c r="B3439" t="str">
        <f>IFERROR(VLOOKUP(Belegerfassung!I3447,Konten!A:D,2,FALSE),"")</f>
        <v/>
      </c>
      <c r="C3439" t="str">
        <f>IF(A3439&lt;&gt;"",TEXT(Belegerfassung!C3447,"TT.MM.JJJJ"),"")</f>
        <v/>
      </c>
      <c r="D3439" t="str">
        <f>IFERROR(VLOOKUP(Belegerfassung!A3447,Abfrage!$E$2:$F$20,2,FALSE),"")</f>
        <v/>
      </c>
      <c r="E3439" t="str">
        <f>IF(A3439&lt;&gt;"",Belegerfassung!B3447,"")</f>
        <v/>
      </c>
      <c r="F3439" t="str">
        <f>IF(Belegerfassung!L3447="","",IF(Belegerfassung!L3447&lt;&gt;"",IF(Belegerfassung!L3447&lt;&gt;"",IF(Belegerfassung!J3447&lt;&gt;0,VLOOKUP(Belegerfassung!L3447,Abfrage!$A$2:$C$19,2,),VLOOKUP(Belegerfassung!L3447,Abfrage!$A$2:$C$19,3,)),"")))</f>
        <v/>
      </c>
      <c r="G3439" t="str">
        <f t="shared" si="159"/>
        <v/>
      </c>
      <c r="H3439" s="31" t="str">
        <f>IF(A3439&lt;&gt;"",-Belegerfassung!J3447+Belegerfassung!K3447,"")</f>
        <v/>
      </c>
      <c r="I3439" s="49" t="str">
        <f>IFERROR(IF(H3439&lt;&gt;"",Belegerfassung!L3447*100,""),IF(OR(Belegerfassung!L3447="Leistung EU - Erlöse",Belegerfassung!L3447="Lieferungen EU-Erlöse",Belegerfassung!L3447="EUST",Belegerfassung!L3447="Bauleistungen 20%")=TRUE,"",MID(Belegerfassung!L3447,4,2)))</f>
        <v/>
      </c>
      <c r="J3439" s="6" t="str">
        <f>IF(A3439&lt;&gt;"",LEFT(Belegerfassung!D3447,40),"")</f>
        <v/>
      </c>
      <c r="K3439" t="str">
        <f>IF(A3439&lt;&gt;"",VLOOKUP(D3439,Abfrage!$F$2:$G$21,2,FALSE),"")</f>
        <v/>
      </c>
      <c r="L3439" s="6" t="str">
        <f>IF(Belegerfassung!H3447&lt;&gt;"",Belegerfassung!H3447,"")</f>
        <v/>
      </c>
      <c r="M3439" t="str">
        <f>IFERROR(IF(Belegerfassung!E3447&lt;&gt;"",VLOOKUP(Belegerfassung!E3447,Abfrage!$L$2:$M$15,2,),""),"")</f>
        <v/>
      </c>
      <c r="N3439" t="str">
        <f t="shared" si="160"/>
        <v/>
      </c>
      <c r="O3439" t="str">
        <f t="shared" si="161"/>
        <v/>
      </c>
      <c r="P3439" t="str">
        <f>IF(Belegerfassung!G3447&lt;&gt;"",CONCATENATE(Belegerfassung!G3447,".pdf"),"")</f>
        <v/>
      </c>
    </row>
    <row r="3440" spans="1:16">
      <c r="A3440" t="str">
        <f>IF(Belegerfassung!C3448&lt;&gt;"",0,"")</f>
        <v/>
      </c>
      <c r="B3440" t="str">
        <f>IFERROR(VLOOKUP(Belegerfassung!I3448,Konten!A:D,2,FALSE),"")</f>
        <v/>
      </c>
      <c r="C3440" t="str">
        <f>IF(A3440&lt;&gt;"",TEXT(Belegerfassung!C3448,"TT.MM.JJJJ"),"")</f>
        <v/>
      </c>
      <c r="D3440" t="str">
        <f>IFERROR(VLOOKUP(Belegerfassung!A3448,Abfrage!$E$2:$F$20,2,FALSE),"")</f>
        <v/>
      </c>
      <c r="E3440" t="str">
        <f>IF(A3440&lt;&gt;"",Belegerfassung!B3448,"")</f>
        <v/>
      </c>
      <c r="F3440" t="str">
        <f>IF(Belegerfassung!L3448="","",IF(Belegerfassung!L3448&lt;&gt;"",IF(Belegerfassung!L3448&lt;&gt;"",IF(Belegerfassung!J3448&lt;&gt;0,VLOOKUP(Belegerfassung!L3448,Abfrage!$A$2:$C$19,2,),VLOOKUP(Belegerfassung!L3448,Abfrage!$A$2:$C$19,3,)),"")))</f>
        <v/>
      </c>
      <c r="G3440" t="str">
        <f t="shared" si="159"/>
        <v/>
      </c>
      <c r="H3440" s="31" t="str">
        <f>IF(A3440&lt;&gt;"",-Belegerfassung!J3448+Belegerfassung!K3448,"")</f>
        <v/>
      </c>
      <c r="I3440" s="49" t="str">
        <f>IFERROR(IF(H3440&lt;&gt;"",Belegerfassung!L3448*100,""),IF(OR(Belegerfassung!L3448="Leistung EU - Erlöse",Belegerfassung!L3448="Lieferungen EU-Erlöse",Belegerfassung!L3448="EUST",Belegerfassung!L3448="Bauleistungen 20%")=TRUE,"",MID(Belegerfassung!L3448,4,2)))</f>
        <v/>
      </c>
      <c r="J3440" s="6" t="str">
        <f>IF(A3440&lt;&gt;"",LEFT(Belegerfassung!D3448,40),"")</f>
        <v/>
      </c>
      <c r="K3440" t="str">
        <f>IF(A3440&lt;&gt;"",VLOOKUP(D3440,Abfrage!$F$2:$G$21,2,FALSE),"")</f>
        <v/>
      </c>
      <c r="L3440" s="6" t="str">
        <f>IF(Belegerfassung!H3448&lt;&gt;"",Belegerfassung!H3448,"")</f>
        <v/>
      </c>
      <c r="M3440" t="str">
        <f>IFERROR(IF(Belegerfassung!E3448&lt;&gt;"",VLOOKUP(Belegerfassung!E3448,Abfrage!$L$2:$M$15,2,),""),"")</f>
        <v/>
      </c>
      <c r="N3440" t="str">
        <f t="shared" si="160"/>
        <v/>
      </c>
      <c r="O3440" t="str">
        <f t="shared" si="161"/>
        <v/>
      </c>
      <c r="P3440" t="str">
        <f>IF(Belegerfassung!G3448&lt;&gt;"",CONCATENATE(Belegerfassung!G3448,".pdf"),"")</f>
        <v/>
      </c>
    </row>
    <row r="3441" spans="1:16">
      <c r="A3441" t="str">
        <f>IF(Belegerfassung!C3449&lt;&gt;"",0,"")</f>
        <v/>
      </c>
      <c r="B3441" t="str">
        <f>IFERROR(VLOOKUP(Belegerfassung!I3449,Konten!A:D,2,FALSE),"")</f>
        <v/>
      </c>
      <c r="C3441" t="str">
        <f>IF(A3441&lt;&gt;"",TEXT(Belegerfassung!C3449,"TT.MM.JJJJ"),"")</f>
        <v/>
      </c>
      <c r="D3441" t="str">
        <f>IFERROR(VLOOKUP(Belegerfassung!A3449,Abfrage!$E$2:$F$20,2,FALSE),"")</f>
        <v/>
      </c>
      <c r="E3441" t="str">
        <f>IF(A3441&lt;&gt;"",Belegerfassung!B3449,"")</f>
        <v/>
      </c>
      <c r="F3441" t="str">
        <f>IF(Belegerfassung!L3449="","",IF(Belegerfassung!L3449&lt;&gt;"",IF(Belegerfassung!L3449&lt;&gt;"",IF(Belegerfassung!J3449&lt;&gt;0,VLOOKUP(Belegerfassung!L3449,Abfrage!$A$2:$C$19,2,),VLOOKUP(Belegerfassung!L3449,Abfrage!$A$2:$C$19,3,)),"")))</f>
        <v/>
      </c>
      <c r="G3441" t="str">
        <f t="shared" si="159"/>
        <v/>
      </c>
      <c r="H3441" s="31" t="str">
        <f>IF(A3441&lt;&gt;"",-Belegerfassung!J3449+Belegerfassung!K3449,"")</f>
        <v/>
      </c>
      <c r="I3441" s="49" t="str">
        <f>IFERROR(IF(H3441&lt;&gt;"",Belegerfassung!L3449*100,""),IF(OR(Belegerfassung!L3449="Leistung EU - Erlöse",Belegerfassung!L3449="Lieferungen EU-Erlöse",Belegerfassung!L3449="EUST",Belegerfassung!L3449="Bauleistungen 20%")=TRUE,"",MID(Belegerfassung!L3449,4,2)))</f>
        <v/>
      </c>
      <c r="J3441" s="6" t="str">
        <f>IF(A3441&lt;&gt;"",LEFT(Belegerfassung!D3449,40),"")</f>
        <v/>
      </c>
      <c r="K3441" t="str">
        <f>IF(A3441&lt;&gt;"",VLOOKUP(D3441,Abfrage!$F$2:$G$21,2,FALSE),"")</f>
        <v/>
      </c>
      <c r="L3441" s="6" t="str">
        <f>IF(Belegerfassung!H3449&lt;&gt;"",Belegerfassung!H3449,"")</f>
        <v/>
      </c>
      <c r="M3441" t="str">
        <f>IFERROR(IF(Belegerfassung!E3449&lt;&gt;"",VLOOKUP(Belegerfassung!E3449,Abfrage!$L$2:$M$15,2,),""),"")</f>
        <v/>
      </c>
      <c r="N3441" t="str">
        <f t="shared" si="160"/>
        <v/>
      </c>
      <c r="O3441" t="str">
        <f t="shared" si="161"/>
        <v/>
      </c>
      <c r="P3441" t="str">
        <f>IF(Belegerfassung!G3449&lt;&gt;"",CONCATENATE(Belegerfassung!G3449,".pdf"),"")</f>
        <v/>
      </c>
    </row>
    <row r="3442" spans="1:16">
      <c r="A3442" t="str">
        <f>IF(Belegerfassung!C3450&lt;&gt;"",0,"")</f>
        <v/>
      </c>
      <c r="B3442" t="str">
        <f>IFERROR(VLOOKUP(Belegerfassung!I3450,Konten!A:D,2,FALSE),"")</f>
        <v/>
      </c>
      <c r="C3442" t="str">
        <f>IF(A3442&lt;&gt;"",TEXT(Belegerfassung!C3450,"TT.MM.JJJJ"),"")</f>
        <v/>
      </c>
      <c r="D3442" t="str">
        <f>IFERROR(VLOOKUP(Belegerfassung!A3450,Abfrage!$E$2:$F$20,2,FALSE),"")</f>
        <v/>
      </c>
      <c r="E3442" t="str">
        <f>IF(A3442&lt;&gt;"",Belegerfassung!B3450,"")</f>
        <v/>
      </c>
      <c r="F3442" t="str">
        <f>IF(Belegerfassung!L3450="","",IF(Belegerfassung!L3450&lt;&gt;"",IF(Belegerfassung!L3450&lt;&gt;"",IF(Belegerfassung!J3450&lt;&gt;0,VLOOKUP(Belegerfassung!L3450,Abfrage!$A$2:$C$19,2,),VLOOKUP(Belegerfassung!L3450,Abfrage!$A$2:$C$19,3,)),"")))</f>
        <v/>
      </c>
      <c r="G3442" t="str">
        <f t="shared" si="159"/>
        <v/>
      </c>
      <c r="H3442" s="31" t="str">
        <f>IF(A3442&lt;&gt;"",-Belegerfassung!J3450+Belegerfassung!K3450,"")</f>
        <v/>
      </c>
      <c r="I3442" s="49" t="str">
        <f>IFERROR(IF(H3442&lt;&gt;"",Belegerfassung!L3450*100,""),IF(OR(Belegerfassung!L3450="Leistung EU - Erlöse",Belegerfassung!L3450="Lieferungen EU-Erlöse",Belegerfassung!L3450="EUST",Belegerfassung!L3450="Bauleistungen 20%")=TRUE,"",MID(Belegerfassung!L3450,4,2)))</f>
        <v/>
      </c>
      <c r="J3442" s="6" t="str">
        <f>IF(A3442&lt;&gt;"",LEFT(Belegerfassung!D3450,40),"")</f>
        <v/>
      </c>
      <c r="K3442" t="str">
        <f>IF(A3442&lt;&gt;"",VLOOKUP(D3442,Abfrage!$F$2:$G$21,2,FALSE),"")</f>
        <v/>
      </c>
      <c r="L3442" s="6" t="str">
        <f>IF(Belegerfassung!H3450&lt;&gt;"",Belegerfassung!H3450,"")</f>
        <v/>
      </c>
      <c r="M3442" t="str">
        <f>IFERROR(IF(Belegerfassung!E3450&lt;&gt;"",VLOOKUP(Belegerfassung!E3450,Abfrage!$L$2:$M$15,2,),""),"")</f>
        <v/>
      </c>
      <c r="N3442" t="str">
        <f t="shared" si="160"/>
        <v/>
      </c>
      <c r="O3442" t="str">
        <f t="shared" si="161"/>
        <v/>
      </c>
      <c r="P3442" t="str">
        <f>IF(Belegerfassung!G3450&lt;&gt;"",CONCATENATE(Belegerfassung!G3450,".pdf"),"")</f>
        <v/>
      </c>
    </row>
    <row r="3443" spans="1:16">
      <c r="A3443" t="str">
        <f>IF(Belegerfassung!C3451&lt;&gt;"",0,"")</f>
        <v/>
      </c>
      <c r="B3443" t="str">
        <f>IFERROR(VLOOKUP(Belegerfassung!I3451,Konten!A:D,2,FALSE),"")</f>
        <v/>
      </c>
      <c r="C3443" t="str">
        <f>IF(A3443&lt;&gt;"",TEXT(Belegerfassung!C3451,"TT.MM.JJJJ"),"")</f>
        <v/>
      </c>
      <c r="D3443" t="str">
        <f>IFERROR(VLOOKUP(Belegerfassung!A3451,Abfrage!$E$2:$F$20,2,FALSE),"")</f>
        <v/>
      </c>
      <c r="E3443" t="str">
        <f>IF(A3443&lt;&gt;"",Belegerfassung!B3451,"")</f>
        <v/>
      </c>
      <c r="F3443" t="str">
        <f>IF(Belegerfassung!L3451="","",IF(Belegerfassung!L3451&lt;&gt;"",IF(Belegerfassung!L3451&lt;&gt;"",IF(Belegerfassung!J3451&lt;&gt;0,VLOOKUP(Belegerfassung!L3451,Abfrage!$A$2:$C$19,2,),VLOOKUP(Belegerfassung!L3451,Abfrage!$A$2:$C$19,3,)),"")))</f>
        <v/>
      </c>
      <c r="G3443" t="str">
        <f t="shared" si="159"/>
        <v/>
      </c>
      <c r="H3443" s="31" t="str">
        <f>IF(A3443&lt;&gt;"",-Belegerfassung!J3451+Belegerfassung!K3451,"")</f>
        <v/>
      </c>
      <c r="I3443" s="49" t="str">
        <f>IFERROR(IF(H3443&lt;&gt;"",Belegerfassung!L3451*100,""),IF(OR(Belegerfassung!L3451="Leistung EU - Erlöse",Belegerfassung!L3451="Lieferungen EU-Erlöse",Belegerfassung!L3451="EUST",Belegerfassung!L3451="Bauleistungen 20%")=TRUE,"",MID(Belegerfassung!L3451,4,2)))</f>
        <v/>
      </c>
      <c r="J3443" s="6" t="str">
        <f>IF(A3443&lt;&gt;"",LEFT(Belegerfassung!D3451,40),"")</f>
        <v/>
      </c>
      <c r="K3443" t="str">
        <f>IF(A3443&lt;&gt;"",VLOOKUP(D3443,Abfrage!$F$2:$G$21,2,FALSE),"")</f>
        <v/>
      </c>
      <c r="L3443" s="6" t="str">
        <f>IF(Belegerfassung!H3451&lt;&gt;"",Belegerfassung!H3451,"")</f>
        <v/>
      </c>
      <c r="M3443" t="str">
        <f>IFERROR(IF(Belegerfassung!E3451&lt;&gt;"",VLOOKUP(Belegerfassung!E3451,Abfrage!$L$2:$M$15,2,),""),"")</f>
        <v/>
      </c>
      <c r="N3443" t="str">
        <f t="shared" si="160"/>
        <v/>
      </c>
      <c r="O3443" t="str">
        <f t="shared" si="161"/>
        <v/>
      </c>
      <c r="P3443" t="str">
        <f>IF(Belegerfassung!G3451&lt;&gt;"",CONCATENATE(Belegerfassung!G3451,".pdf"),"")</f>
        <v/>
      </c>
    </row>
    <row r="3444" spans="1:16">
      <c r="A3444" t="str">
        <f>IF(Belegerfassung!C3452&lt;&gt;"",0,"")</f>
        <v/>
      </c>
      <c r="B3444" t="str">
        <f>IFERROR(VLOOKUP(Belegerfassung!I3452,Konten!A:D,2,FALSE),"")</f>
        <v/>
      </c>
      <c r="C3444" t="str">
        <f>IF(A3444&lt;&gt;"",TEXT(Belegerfassung!C3452,"TT.MM.JJJJ"),"")</f>
        <v/>
      </c>
      <c r="D3444" t="str">
        <f>IFERROR(VLOOKUP(Belegerfassung!A3452,Abfrage!$E$2:$F$20,2,FALSE),"")</f>
        <v/>
      </c>
      <c r="E3444" t="str">
        <f>IF(A3444&lt;&gt;"",Belegerfassung!B3452,"")</f>
        <v/>
      </c>
      <c r="F3444" t="str">
        <f>IF(Belegerfassung!L3452="","",IF(Belegerfassung!L3452&lt;&gt;"",IF(Belegerfassung!L3452&lt;&gt;"",IF(Belegerfassung!J3452&lt;&gt;0,VLOOKUP(Belegerfassung!L3452,Abfrage!$A$2:$C$19,2,),VLOOKUP(Belegerfassung!L3452,Abfrage!$A$2:$C$19,3,)),"")))</f>
        <v/>
      </c>
      <c r="G3444" t="str">
        <f t="shared" si="159"/>
        <v/>
      </c>
      <c r="H3444" s="31" t="str">
        <f>IF(A3444&lt;&gt;"",-Belegerfassung!J3452+Belegerfassung!K3452,"")</f>
        <v/>
      </c>
      <c r="I3444" s="49" t="str">
        <f>IFERROR(IF(H3444&lt;&gt;"",Belegerfassung!L3452*100,""),IF(OR(Belegerfassung!L3452="Leistung EU - Erlöse",Belegerfassung!L3452="Lieferungen EU-Erlöse",Belegerfassung!L3452="EUST",Belegerfassung!L3452="Bauleistungen 20%")=TRUE,"",MID(Belegerfassung!L3452,4,2)))</f>
        <v/>
      </c>
      <c r="J3444" s="6" t="str">
        <f>IF(A3444&lt;&gt;"",LEFT(Belegerfassung!D3452,40),"")</f>
        <v/>
      </c>
      <c r="K3444" t="str">
        <f>IF(A3444&lt;&gt;"",VLOOKUP(D3444,Abfrage!$F$2:$G$21,2,FALSE),"")</f>
        <v/>
      </c>
      <c r="L3444" s="6" t="str">
        <f>IF(Belegerfassung!H3452&lt;&gt;"",Belegerfassung!H3452,"")</f>
        <v/>
      </c>
      <c r="M3444" t="str">
        <f>IFERROR(IF(Belegerfassung!E3452&lt;&gt;"",VLOOKUP(Belegerfassung!E3452,Abfrage!$L$2:$M$15,2,),""),"")</f>
        <v/>
      </c>
      <c r="N3444" t="str">
        <f t="shared" si="160"/>
        <v/>
      </c>
      <c r="O3444" t="str">
        <f t="shared" si="161"/>
        <v/>
      </c>
      <c r="P3444" t="str">
        <f>IF(Belegerfassung!G3452&lt;&gt;"",CONCATENATE(Belegerfassung!G3452,".pdf"),"")</f>
        <v/>
      </c>
    </row>
    <row r="3445" spans="1:16">
      <c r="A3445" t="str">
        <f>IF(Belegerfassung!C3453&lt;&gt;"",0,"")</f>
        <v/>
      </c>
      <c r="B3445" t="str">
        <f>IFERROR(VLOOKUP(Belegerfassung!I3453,Konten!A:D,2,FALSE),"")</f>
        <v/>
      </c>
      <c r="C3445" t="str">
        <f>IF(A3445&lt;&gt;"",TEXT(Belegerfassung!C3453,"TT.MM.JJJJ"),"")</f>
        <v/>
      </c>
      <c r="D3445" t="str">
        <f>IFERROR(VLOOKUP(Belegerfassung!A3453,Abfrage!$E$2:$F$20,2,FALSE),"")</f>
        <v/>
      </c>
      <c r="E3445" t="str">
        <f>IF(A3445&lt;&gt;"",Belegerfassung!B3453,"")</f>
        <v/>
      </c>
      <c r="F3445" t="str">
        <f>IF(Belegerfassung!L3453="","",IF(Belegerfassung!L3453&lt;&gt;"",IF(Belegerfassung!L3453&lt;&gt;"",IF(Belegerfassung!J3453&lt;&gt;0,VLOOKUP(Belegerfassung!L3453,Abfrage!$A$2:$C$19,2,),VLOOKUP(Belegerfassung!L3453,Abfrage!$A$2:$C$19,3,)),"")))</f>
        <v/>
      </c>
      <c r="G3445" t="str">
        <f t="shared" si="159"/>
        <v/>
      </c>
      <c r="H3445" s="31" t="str">
        <f>IF(A3445&lt;&gt;"",-Belegerfassung!J3453+Belegerfassung!K3453,"")</f>
        <v/>
      </c>
      <c r="I3445" s="49" t="str">
        <f>IFERROR(IF(H3445&lt;&gt;"",Belegerfassung!L3453*100,""),IF(OR(Belegerfassung!L3453="Leistung EU - Erlöse",Belegerfassung!L3453="Lieferungen EU-Erlöse",Belegerfassung!L3453="EUST",Belegerfassung!L3453="Bauleistungen 20%")=TRUE,"",MID(Belegerfassung!L3453,4,2)))</f>
        <v/>
      </c>
      <c r="J3445" s="6" t="str">
        <f>IF(A3445&lt;&gt;"",LEFT(Belegerfassung!D3453,40),"")</f>
        <v/>
      </c>
      <c r="K3445" t="str">
        <f>IF(A3445&lt;&gt;"",VLOOKUP(D3445,Abfrage!$F$2:$G$21,2,FALSE),"")</f>
        <v/>
      </c>
      <c r="L3445" s="6" t="str">
        <f>IF(Belegerfassung!H3453&lt;&gt;"",Belegerfassung!H3453,"")</f>
        <v/>
      </c>
      <c r="M3445" t="str">
        <f>IFERROR(IF(Belegerfassung!E3453&lt;&gt;"",VLOOKUP(Belegerfassung!E3453,Abfrage!$L$2:$M$15,2,),""),"")</f>
        <v/>
      </c>
      <c r="N3445" t="str">
        <f t="shared" si="160"/>
        <v/>
      </c>
      <c r="O3445" t="str">
        <f t="shared" si="161"/>
        <v/>
      </c>
      <c r="P3445" t="str">
        <f>IF(Belegerfassung!G3453&lt;&gt;"",CONCATENATE(Belegerfassung!G3453,".pdf"),"")</f>
        <v/>
      </c>
    </row>
    <row r="3446" spans="1:16">
      <c r="A3446" t="str">
        <f>IF(Belegerfassung!C3454&lt;&gt;"",0,"")</f>
        <v/>
      </c>
      <c r="B3446" t="str">
        <f>IFERROR(VLOOKUP(Belegerfassung!I3454,Konten!A:D,2,FALSE),"")</f>
        <v/>
      </c>
      <c r="C3446" t="str">
        <f>IF(A3446&lt;&gt;"",TEXT(Belegerfassung!C3454,"TT.MM.JJJJ"),"")</f>
        <v/>
      </c>
      <c r="D3446" t="str">
        <f>IFERROR(VLOOKUP(Belegerfassung!A3454,Abfrage!$E$2:$F$20,2,FALSE),"")</f>
        <v/>
      </c>
      <c r="E3446" t="str">
        <f>IF(A3446&lt;&gt;"",Belegerfassung!B3454,"")</f>
        <v/>
      </c>
      <c r="F3446" t="str">
        <f>IF(Belegerfassung!L3454="","",IF(Belegerfassung!L3454&lt;&gt;"",IF(Belegerfassung!L3454&lt;&gt;"",IF(Belegerfassung!J3454&lt;&gt;0,VLOOKUP(Belegerfassung!L3454,Abfrage!$A$2:$C$19,2,),VLOOKUP(Belegerfassung!L3454,Abfrage!$A$2:$C$19,3,)),"")))</f>
        <v/>
      </c>
      <c r="G3446" t="str">
        <f t="shared" si="159"/>
        <v/>
      </c>
      <c r="H3446" s="31" t="str">
        <f>IF(A3446&lt;&gt;"",-Belegerfassung!J3454+Belegerfassung!K3454,"")</f>
        <v/>
      </c>
      <c r="I3446" s="49" t="str">
        <f>IFERROR(IF(H3446&lt;&gt;"",Belegerfassung!L3454*100,""),IF(OR(Belegerfassung!L3454="Leistung EU - Erlöse",Belegerfassung!L3454="Lieferungen EU-Erlöse",Belegerfassung!L3454="EUST",Belegerfassung!L3454="Bauleistungen 20%")=TRUE,"",MID(Belegerfassung!L3454,4,2)))</f>
        <v/>
      </c>
      <c r="J3446" s="6" t="str">
        <f>IF(A3446&lt;&gt;"",LEFT(Belegerfassung!D3454,40),"")</f>
        <v/>
      </c>
      <c r="K3446" t="str">
        <f>IF(A3446&lt;&gt;"",VLOOKUP(D3446,Abfrage!$F$2:$G$21,2,FALSE),"")</f>
        <v/>
      </c>
      <c r="L3446" s="6" t="str">
        <f>IF(Belegerfassung!H3454&lt;&gt;"",Belegerfassung!H3454,"")</f>
        <v/>
      </c>
      <c r="M3446" t="str">
        <f>IFERROR(IF(Belegerfassung!E3454&lt;&gt;"",VLOOKUP(Belegerfassung!E3454,Abfrage!$L$2:$M$15,2,),""),"")</f>
        <v/>
      </c>
      <c r="N3446" t="str">
        <f t="shared" si="160"/>
        <v/>
      </c>
      <c r="O3446" t="str">
        <f t="shared" si="161"/>
        <v/>
      </c>
      <c r="P3446" t="str">
        <f>IF(Belegerfassung!G3454&lt;&gt;"",CONCATENATE(Belegerfassung!G3454,".pdf"),"")</f>
        <v/>
      </c>
    </row>
    <row r="3447" spans="1:16">
      <c r="A3447" t="str">
        <f>IF(Belegerfassung!C3455&lt;&gt;"",0,"")</f>
        <v/>
      </c>
      <c r="B3447" t="str">
        <f>IFERROR(VLOOKUP(Belegerfassung!I3455,Konten!A:D,2,FALSE),"")</f>
        <v/>
      </c>
      <c r="C3447" t="str">
        <f>IF(A3447&lt;&gt;"",TEXT(Belegerfassung!C3455,"TT.MM.JJJJ"),"")</f>
        <v/>
      </c>
      <c r="D3447" t="str">
        <f>IFERROR(VLOOKUP(Belegerfassung!A3455,Abfrage!$E$2:$F$20,2,FALSE),"")</f>
        <v/>
      </c>
      <c r="E3447" t="str">
        <f>IF(A3447&lt;&gt;"",Belegerfassung!B3455,"")</f>
        <v/>
      </c>
      <c r="F3447" t="str">
        <f>IF(Belegerfassung!L3455="","",IF(Belegerfassung!L3455&lt;&gt;"",IF(Belegerfassung!L3455&lt;&gt;"",IF(Belegerfassung!J3455&lt;&gt;0,VLOOKUP(Belegerfassung!L3455,Abfrage!$A$2:$C$19,2,),VLOOKUP(Belegerfassung!L3455,Abfrage!$A$2:$C$19,3,)),"")))</f>
        <v/>
      </c>
      <c r="G3447" t="str">
        <f t="shared" si="159"/>
        <v/>
      </c>
      <c r="H3447" s="31" t="str">
        <f>IF(A3447&lt;&gt;"",-Belegerfassung!J3455+Belegerfassung!K3455,"")</f>
        <v/>
      </c>
      <c r="I3447" s="49" t="str">
        <f>IFERROR(IF(H3447&lt;&gt;"",Belegerfassung!L3455*100,""),IF(OR(Belegerfassung!L3455="Leistung EU - Erlöse",Belegerfassung!L3455="Lieferungen EU-Erlöse",Belegerfassung!L3455="EUST",Belegerfassung!L3455="Bauleistungen 20%")=TRUE,"",MID(Belegerfassung!L3455,4,2)))</f>
        <v/>
      </c>
      <c r="J3447" s="6" t="str">
        <f>IF(A3447&lt;&gt;"",LEFT(Belegerfassung!D3455,40),"")</f>
        <v/>
      </c>
      <c r="K3447" t="str">
        <f>IF(A3447&lt;&gt;"",VLOOKUP(D3447,Abfrage!$F$2:$G$21,2,FALSE),"")</f>
        <v/>
      </c>
      <c r="L3447" s="6" t="str">
        <f>IF(Belegerfassung!H3455&lt;&gt;"",Belegerfassung!H3455,"")</f>
        <v/>
      </c>
      <c r="M3447" t="str">
        <f>IFERROR(IF(Belegerfassung!E3455&lt;&gt;"",VLOOKUP(Belegerfassung!E3455,Abfrage!$L$2:$M$15,2,),""),"")</f>
        <v/>
      </c>
      <c r="N3447" t="str">
        <f t="shared" si="160"/>
        <v/>
      </c>
      <c r="O3447" t="str">
        <f t="shared" si="161"/>
        <v/>
      </c>
      <c r="P3447" t="str">
        <f>IF(Belegerfassung!G3455&lt;&gt;"",CONCATENATE(Belegerfassung!G3455,".pdf"),"")</f>
        <v/>
      </c>
    </row>
    <row r="3448" spans="1:16">
      <c r="A3448" t="str">
        <f>IF(Belegerfassung!C3456&lt;&gt;"",0,"")</f>
        <v/>
      </c>
      <c r="B3448" t="str">
        <f>IFERROR(VLOOKUP(Belegerfassung!I3456,Konten!A:D,2,FALSE),"")</f>
        <v/>
      </c>
      <c r="C3448" t="str">
        <f>IF(A3448&lt;&gt;"",TEXT(Belegerfassung!C3456,"TT.MM.JJJJ"),"")</f>
        <v/>
      </c>
      <c r="D3448" t="str">
        <f>IFERROR(VLOOKUP(Belegerfassung!A3456,Abfrage!$E$2:$F$20,2,FALSE),"")</f>
        <v/>
      </c>
      <c r="E3448" t="str">
        <f>IF(A3448&lt;&gt;"",Belegerfassung!B3456,"")</f>
        <v/>
      </c>
      <c r="F3448" t="str">
        <f>IF(Belegerfassung!L3456="","",IF(Belegerfassung!L3456&lt;&gt;"",IF(Belegerfassung!L3456&lt;&gt;"",IF(Belegerfassung!J3456&lt;&gt;0,VLOOKUP(Belegerfassung!L3456,Abfrage!$A$2:$C$19,2,),VLOOKUP(Belegerfassung!L3456,Abfrage!$A$2:$C$19,3,)),"")))</f>
        <v/>
      </c>
      <c r="G3448" t="str">
        <f t="shared" si="159"/>
        <v/>
      </c>
      <c r="H3448" s="31" t="str">
        <f>IF(A3448&lt;&gt;"",-Belegerfassung!J3456+Belegerfassung!K3456,"")</f>
        <v/>
      </c>
      <c r="I3448" s="49" t="str">
        <f>IFERROR(IF(H3448&lt;&gt;"",Belegerfassung!L3456*100,""),IF(OR(Belegerfassung!L3456="Leistung EU - Erlöse",Belegerfassung!L3456="Lieferungen EU-Erlöse",Belegerfassung!L3456="EUST",Belegerfassung!L3456="Bauleistungen 20%")=TRUE,"",MID(Belegerfassung!L3456,4,2)))</f>
        <v/>
      </c>
      <c r="J3448" s="6" t="str">
        <f>IF(A3448&lt;&gt;"",LEFT(Belegerfassung!D3456,40),"")</f>
        <v/>
      </c>
      <c r="K3448" t="str">
        <f>IF(A3448&lt;&gt;"",VLOOKUP(D3448,Abfrage!$F$2:$G$21,2,FALSE),"")</f>
        <v/>
      </c>
      <c r="L3448" s="6" t="str">
        <f>IF(Belegerfassung!H3456&lt;&gt;"",Belegerfassung!H3456,"")</f>
        <v/>
      </c>
      <c r="M3448" t="str">
        <f>IFERROR(IF(Belegerfassung!E3456&lt;&gt;"",VLOOKUP(Belegerfassung!E3456,Abfrage!$L$2:$M$15,2,),""),"")</f>
        <v/>
      </c>
      <c r="N3448" t="str">
        <f t="shared" si="160"/>
        <v/>
      </c>
      <c r="O3448" t="str">
        <f t="shared" si="161"/>
        <v/>
      </c>
      <c r="P3448" t="str">
        <f>IF(Belegerfassung!G3456&lt;&gt;"",CONCATENATE(Belegerfassung!G3456,".pdf"),"")</f>
        <v/>
      </c>
    </row>
    <row r="3449" spans="1:16">
      <c r="A3449" t="str">
        <f>IF(Belegerfassung!C3457&lt;&gt;"",0,"")</f>
        <v/>
      </c>
      <c r="B3449" t="str">
        <f>IFERROR(VLOOKUP(Belegerfassung!I3457,Konten!A:D,2,FALSE),"")</f>
        <v/>
      </c>
      <c r="C3449" t="str">
        <f>IF(A3449&lt;&gt;"",TEXT(Belegerfassung!C3457,"TT.MM.JJJJ"),"")</f>
        <v/>
      </c>
      <c r="D3449" t="str">
        <f>IFERROR(VLOOKUP(Belegerfassung!A3457,Abfrage!$E$2:$F$20,2,FALSE),"")</f>
        <v/>
      </c>
      <c r="E3449" t="str">
        <f>IF(A3449&lt;&gt;"",Belegerfassung!B3457,"")</f>
        <v/>
      </c>
      <c r="F3449" t="str">
        <f>IF(Belegerfassung!L3457="","",IF(Belegerfassung!L3457&lt;&gt;"",IF(Belegerfassung!L3457&lt;&gt;"",IF(Belegerfassung!J3457&lt;&gt;0,VLOOKUP(Belegerfassung!L3457,Abfrage!$A$2:$C$19,2,),VLOOKUP(Belegerfassung!L3457,Abfrage!$A$2:$C$19,3,)),"")))</f>
        <v/>
      </c>
      <c r="G3449" t="str">
        <f t="shared" si="159"/>
        <v/>
      </c>
      <c r="H3449" s="31" t="str">
        <f>IF(A3449&lt;&gt;"",-Belegerfassung!J3457+Belegerfassung!K3457,"")</f>
        <v/>
      </c>
      <c r="I3449" s="49" t="str">
        <f>IFERROR(IF(H3449&lt;&gt;"",Belegerfassung!L3457*100,""),IF(OR(Belegerfassung!L3457="Leistung EU - Erlöse",Belegerfassung!L3457="Lieferungen EU-Erlöse",Belegerfassung!L3457="EUST",Belegerfassung!L3457="Bauleistungen 20%")=TRUE,"",MID(Belegerfassung!L3457,4,2)))</f>
        <v/>
      </c>
      <c r="J3449" s="6" t="str">
        <f>IF(A3449&lt;&gt;"",LEFT(Belegerfassung!D3457,40),"")</f>
        <v/>
      </c>
      <c r="K3449" t="str">
        <f>IF(A3449&lt;&gt;"",VLOOKUP(D3449,Abfrage!$F$2:$G$21,2,FALSE),"")</f>
        <v/>
      </c>
      <c r="L3449" s="6" t="str">
        <f>IF(Belegerfassung!H3457&lt;&gt;"",Belegerfassung!H3457,"")</f>
        <v/>
      </c>
      <c r="M3449" t="str">
        <f>IFERROR(IF(Belegerfassung!E3457&lt;&gt;"",VLOOKUP(Belegerfassung!E3457,Abfrage!$L$2:$M$15,2,),""),"")</f>
        <v/>
      </c>
      <c r="N3449" t="str">
        <f t="shared" si="160"/>
        <v/>
      </c>
      <c r="O3449" t="str">
        <f t="shared" si="161"/>
        <v/>
      </c>
      <c r="P3449" t="str">
        <f>IF(Belegerfassung!G3457&lt;&gt;"",CONCATENATE(Belegerfassung!G3457,".pdf"),"")</f>
        <v/>
      </c>
    </row>
    <row r="3450" spans="1:16">
      <c r="A3450" t="str">
        <f>IF(Belegerfassung!C3458&lt;&gt;"",0,"")</f>
        <v/>
      </c>
      <c r="B3450" t="str">
        <f>IFERROR(VLOOKUP(Belegerfassung!I3458,Konten!A:D,2,FALSE),"")</f>
        <v/>
      </c>
      <c r="C3450" t="str">
        <f>IF(A3450&lt;&gt;"",TEXT(Belegerfassung!C3458,"TT.MM.JJJJ"),"")</f>
        <v/>
      </c>
      <c r="D3450" t="str">
        <f>IFERROR(VLOOKUP(Belegerfassung!A3458,Abfrage!$E$2:$F$20,2,FALSE),"")</f>
        <v/>
      </c>
      <c r="E3450" t="str">
        <f>IF(A3450&lt;&gt;"",Belegerfassung!B3458,"")</f>
        <v/>
      </c>
      <c r="F3450" t="str">
        <f>IF(Belegerfassung!L3458="","",IF(Belegerfassung!L3458&lt;&gt;"",IF(Belegerfassung!L3458&lt;&gt;"",IF(Belegerfassung!J3458&lt;&gt;0,VLOOKUP(Belegerfassung!L3458,Abfrage!$A$2:$C$19,2,),VLOOKUP(Belegerfassung!L3458,Abfrage!$A$2:$C$19,3,)),"")))</f>
        <v/>
      </c>
      <c r="G3450" t="str">
        <f t="shared" si="159"/>
        <v/>
      </c>
      <c r="H3450" s="31" t="str">
        <f>IF(A3450&lt;&gt;"",-Belegerfassung!J3458+Belegerfassung!K3458,"")</f>
        <v/>
      </c>
      <c r="I3450" s="49" t="str">
        <f>IFERROR(IF(H3450&lt;&gt;"",Belegerfassung!L3458*100,""),IF(OR(Belegerfassung!L3458="Leistung EU - Erlöse",Belegerfassung!L3458="Lieferungen EU-Erlöse",Belegerfassung!L3458="EUST",Belegerfassung!L3458="Bauleistungen 20%")=TRUE,"",MID(Belegerfassung!L3458,4,2)))</f>
        <v/>
      </c>
      <c r="J3450" s="6" t="str">
        <f>IF(A3450&lt;&gt;"",LEFT(Belegerfassung!D3458,40),"")</f>
        <v/>
      </c>
      <c r="K3450" t="str">
        <f>IF(A3450&lt;&gt;"",VLOOKUP(D3450,Abfrage!$F$2:$G$21,2,FALSE),"")</f>
        <v/>
      </c>
      <c r="L3450" s="6" t="str">
        <f>IF(Belegerfassung!H3458&lt;&gt;"",Belegerfassung!H3458,"")</f>
        <v/>
      </c>
      <c r="M3450" t="str">
        <f>IFERROR(IF(Belegerfassung!E3458&lt;&gt;"",VLOOKUP(Belegerfassung!E3458,Abfrage!$L$2:$M$15,2,),""),"")</f>
        <v/>
      </c>
      <c r="N3450" t="str">
        <f t="shared" si="160"/>
        <v/>
      </c>
      <c r="O3450" t="str">
        <f t="shared" si="161"/>
        <v/>
      </c>
      <c r="P3450" t="str">
        <f>IF(Belegerfassung!G3458&lt;&gt;"",CONCATENATE(Belegerfassung!G3458,".pdf"),"")</f>
        <v/>
      </c>
    </row>
    <row r="3451" spans="1:16">
      <c r="A3451" t="str">
        <f>IF(Belegerfassung!C3459&lt;&gt;"",0,"")</f>
        <v/>
      </c>
      <c r="B3451" t="str">
        <f>IFERROR(VLOOKUP(Belegerfassung!I3459,Konten!A:D,2,FALSE),"")</f>
        <v/>
      </c>
      <c r="C3451" t="str">
        <f>IF(A3451&lt;&gt;"",TEXT(Belegerfassung!C3459,"TT.MM.JJJJ"),"")</f>
        <v/>
      </c>
      <c r="D3451" t="str">
        <f>IFERROR(VLOOKUP(Belegerfassung!A3459,Abfrage!$E$2:$F$20,2,FALSE),"")</f>
        <v/>
      </c>
      <c r="E3451" t="str">
        <f>IF(A3451&lt;&gt;"",Belegerfassung!B3459,"")</f>
        <v/>
      </c>
      <c r="F3451" t="str">
        <f>IF(Belegerfassung!L3459="","",IF(Belegerfassung!L3459&lt;&gt;"",IF(Belegerfassung!L3459&lt;&gt;"",IF(Belegerfassung!J3459&lt;&gt;0,VLOOKUP(Belegerfassung!L3459,Abfrage!$A$2:$C$19,2,),VLOOKUP(Belegerfassung!L3459,Abfrage!$A$2:$C$19,3,)),"")))</f>
        <v/>
      </c>
      <c r="G3451" t="str">
        <f t="shared" si="159"/>
        <v/>
      </c>
      <c r="H3451" s="31" t="str">
        <f>IF(A3451&lt;&gt;"",-Belegerfassung!J3459+Belegerfassung!K3459,"")</f>
        <v/>
      </c>
      <c r="I3451" s="49" t="str">
        <f>IFERROR(IF(H3451&lt;&gt;"",Belegerfassung!L3459*100,""),IF(OR(Belegerfassung!L3459="Leistung EU - Erlöse",Belegerfassung!L3459="Lieferungen EU-Erlöse",Belegerfassung!L3459="EUST",Belegerfassung!L3459="Bauleistungen 20%")=TRUE,"",MID(Belegerfassung!L3459,4,2)))</f>
        <v/>
      </c>
      <c r="J3451" s="6" t="str">
        <f>IF(A3451&lt;&gt;"",LEFT(Belegerfassung!D3459,40),"")</f>
        <v/>
      </c>
      <c r="K3451" t="str">
        <f>IF(A3451&lt;&gt;"",VLOOKUP(D3451,Abfrage!$F$2:$G$21,2,FALSE),"")</f>
        <v/>
      </c>
      <c r="L3451" s="6" t="str">
        <f>IF(Belegerfassung!H3459&lt;&gt;"",Belegerfassung!H3459,"")</f>
        <v/>
      </c>
      <c r="M3451" t="str">
        <f>IFERROR(IF(Belegerfassung!E3459&lt;&gt;"",VLOOKUP(Belegerfassung!E3459,Abfrage!$L$2:$M$15,2,),""),"")</f>
        <v/>
      </c>
      <c r="N3451" t="str">
        <f t="shared" si="160"/>
        <v/>
      </c>
      <c r="O3451" t="str">
        <f t="shared" si="161"/>
        <v/>
      </c>
      <c r="P3451" t="str">
        <f>IF(Belegerfassung!G3459&lt;&gt;"",CONCATENATE(Belegerfassung!G3459,".pdf"),"")</f>
        <v/>
      </c>
    </row>
    <row r="3452" spans="1:16">
      <c r="A3452" t="str">
        <f>IF(Belegerfassung!C3460&lt;&gt;"",0,"")</f>
        <v/>
      </c>
      <c r="B3452" t="str">
        <f>IFERROR(VLOOKUP(Belegerfassung!I3460,Konten!A:D,2,FALSE),"")</f>
        <v/>
      </c>
      <c r="C3452" t="str">
        <f>IF(A3452&lt;&gt;"",TEXT(Belegerfassung!C3460,"TT.MM.JJJJ"),"")</f>
        <v/>
      </c>
      <c r="D3452" t="str">
        <f>IFERROR(VLOOKUP(Belegerfassung!A3460,Abfrage!$E$2:$F$20,2,FALSE),"")</f>
        <v/>
      </c>
      <c r="E3452" t="str">
        <f>IF(A3452&lt;&gt;"",Belegerfassung!B3460,"")</f>
        <v/>
      </c>
      <c r="F3452" t="str">
        <f>IF(Belegerfassung!L3460="","",IF(Belegerfassung!L3460&lt;&gt;"",IF(Belegerfassung!L3460&lt;&gt;"",IF(Belegerfassung!J3460&lt;&gt;0,VLOOKUP(Belegerfassung!L3460,Abfrage!$A$2:$C$19,2,),VLOOKUP(Belegerfassung!L3460,Abfrage!$A$2:$C$19,3,)),"")))</f>
        <v/>
      </c>
      <c r="G3452" t="str">
        <f t="shared" si="159"/>
        <v/>
      </c>
      <c r="H3452" s="31" t="str">
        <f>IF(A3452&lt;&gt;"",-Belegerfassung!J3460+Belegerfassung!K3460,"")</f>
        <v/>
      </c>
      <c r="I3452" s="49" t="str">
        <f>IFERROR(IF(H3452&lt;&gt;"",Belegerfassung!L3460*100,""),IF(OR(Belegerfassung!L3460="Leistung EU - Erlöse",Belegerfassung!L3460="Lieferungen EU-Erlöse",Belegerfassung!L3460="EUST",Belegerfassung!L3460="Bauleistungen 20%")=TRUE,"",MID(Belegerfassung!L3460,4,2)))</f>
        <v/>
      </c>
      <c r="J3452" s="6" t="str">
        <f>IF(A3452&lt;&gt;"",LEFT(Belegerfassung!D3460,40),"")</f>
        <v/>
      </c>
      <c r="K3452" t="str">
        <f>IF(A3452&lt;&gt;"",VLOOKUP(D3452,Abfrage!$F$2:$G$21,2,FALSE),"")</f>
        <v/>
      </c>
      <c r="L3452" s="6" t="str">
        <f>IF(Belegerfassung!H3460&lt;&gt;"",Belegerfassung!H3460,"")</f>
        <v/>
      </c>
      <c r="M3452" t="str">
        <f>IFERROR(IF(Belegerfassung!E3460&lt;&gt;"",VLOOKUP(Belegerfassung!E3460,Abfrage!$L$2:$M$15,2,),""),"")</f>
        <v/>
      </c>
      <c r="N3452" t="str">
        <f t="shared" si="160"/>
        <v/>
      </c>
      <c r="O3452" t="str">
        <f t="shared" si="161"/>
        <v/>
      </c>
      <c r="P3452" t="str">
        <f>IF(Belegerfassung!G3460&lt;&gt;"",CONCATENATE(Belegerfassung!G3460,".pdf"),"")</f>
        <v/>
      </c>
    </row>
    <row r="3453" spans="1:16">
      <c r="A3453" t="str">
        <f>IF(Belegerfassung!C3461&lt;&gt;"",0,"")</f>
        <v/>
      </c>
      <c r="B3453" t="str">
        <f>IFERROR(VLOOKUP(Belegerfassung!I3461,Konten!A:D,2,FALSE),"")</f>
        <v/>
      </c>
      <c r="C3453" t="str">
        <f>IF(A3453&lt;&gt;"",TEXT(Belegerfassung!C3461,"TT.MM.JJJJ"),"")</f>
        <v/>
      </c>
      <c r="D3453" t="str">
        <f>IFERROR(VLOOKUP(Belegerfassung!A3461,Abfrage!$E$2:$F$20,2,FALSE),"")</f>
        <v/>
      </c>
      <c r="E3453" t="str">
        <f>IF(A3453&lt;&gt;"",Belegerfassung!B3461,"")</f>
        <v/>
      </c>
      <c r="F3453" t="str">
        <f>IF(Belegerfassung!L3461="","",IF(Belegerfassung!L3461&lt;&gt;"",IF(Belegerfassung!L3461&lt;&gt;"",IF(Belegerfassung!J3461&lt;&gt;0,VLOOKUP(Belegerfassung!L3461,Abfrage!$A$2:$C$19,2,),VLOOKUP(Belegerfassung!L3461,Abfrage!$A$2:$C$19,3,)),"")))</f>
        <v/>
      </c>
      <c r="G3453" t="str">
        <f t="shared" si="159"/>
        <v/>
      </c>
      <c r="H3453" s="31" t="str">
        <f>IF(A3453&lt;&gt;"",-Belegerfassung!J3461+Belegerfassung!K3461,"")</f>
        <v/>
      </c>
      <c r="I3453" s="49" t="str">
        <f>IFERROR(IF(H3453&lt;&gt;"",Belegerfassung!L3461*100,""),IF(OR(Belegerfassung!L3461="Leistung EU - Erlöse",Belegerfassung!L3461="Lieferungen EU-Erlöse",Belegerfassung!L3461="EUST",Belegerfassung!L3461="Bauleistungen 20%")=TRUE,"",MID(Belegerfassung!L3461,4,2)))</f>
        <v/>
      </c>
      <c r="J3453" s="6" t="str">
        <f>IF(A3453&lt;&gt;"",LEFT(Belegerfassung!D3461,40),"")</f>
        <v/>
      </c>
      <c r="K3453" t="str">
        <f>IF(A3453&lt;&gt;"",VLOOKUP(D3453,Abfrage!$F$2:$G$21,2,FALSE),"")</f>
        <v/>
      </c>
      <c r="L3453" s="6" t="str">
        <f>IF(Belegerfassung!H3461&lt;&gt;"",Belegerfassung!H3461,"")</f>
        <v/>
      </c>
      <c r="M3453" t="str">
        <f>IFERROR(IF(Belegerfassung!E3461&lt;&gt;"",VLOOKUP(Belegerfassung!E3461,Abfrage!$L$2:$M$15,2,),""),"")</f>
        <v/>
      </c>
      <c r="N3453" t="str">
        <f t="shared" si="160"/>
        <v/>
      </c>
      <c r="O3453" t="str">
        <f t="shared" si="161"/>
        <v/>
      </c>
      <c r="P3453" t="str">
        <f>IF(Belegerfassung!G3461&lt;&gt;"",CONCATENATE(Belegerfassung!G3461,".pdf"),"")</f>
        <v/>
      </c>
    </row>
    <row r="3454" spans="1:16">
      <c r="A3454" t="str">
        <f>IF(Belegerfassung!C3462&lt;&gt;"",0,"")</f>
        <v/>
      </c>
      <c r="B3454" t="str">
        <f>IFERROR(VLOOKUP(Belegerfassung!I3462,Konten!A:D,2,FALSE),"")</f>
        <v/>
      </c>
      <c r="C3454" t="str">
        <f>IF(A3454&lt;&gt;"",TEXT(Belegerfassung!C3462,"TT.MM.JJJJ"),"")</f>
        <v/>
      </c>
      <c r="D3454" t="str">
        <f>IFERROR(VLOOKUP(Belegerfassung!A3462,Abfrage!$E$2:$F$20,2,FALSE),"")</f>
        <v/>
      </c>
      <c r="E3454" t="str">
        <f>IF(A3454&lt;&gt;"",Belegerfassung!B3462,"")</f>
        <v/>
      </c>
      <c r="F3454" t="str">
        <f>IF(Belegerfassung!L3462="","",IF(Belegerfassung!L3462&lt;&gt;"",IF(Belegerfassung!L3462&lt;&gt;"",IF(Belegerfassung!J3462&lt;&gt;0,VLOOKUP(Belegerfassung!L3462,Abfrage!$A$2:$C$19,2,),VLOOKUP(Belegerfassung!L3462,Abfrage!$A$2:$C$19,3,)),"")))</f>
        <v/>
      </c>
      <c r="G3454" t="str">
        <f t="shared" si="159"/>
        <v/>
      </c>
      <c r="H3454" s="31" t="str">
        <f>IF(A3454&lt;&gt;"",-Belegerfassung!J3462+Belegerfassung!K3462,"")</f>
        <v/>
      </c>
      <c r="I3454" s="49" t="str">
        <f>IFERROR(IF(H3454&lt;&gt;"",Belegerfassung!L3462*100,""),IF(OR(Belegerfassung!L3462="Leistung EU - Erlöse",Belegerfassung!L3462="Lieferungen EU-Erlöse",Belegerfassung!L3462="EUST",Belegerfassung!L3462="Bauleistungen 20%")=TRUE,"",MID(Belegerfassung!L3462,4,2)))</f>
        <v/>
      </c>
      <c r="J3454" s="6" t="str">
        <f>IF(A3454&lt;&gt;"",LEFT(Belegerfassung!D3462,40),"")</f>
        <v/>
      </c>
      <c r="K3454" t="str">
        <f>IF(A3454&lt;&gt;"",VLOOKUP(D3454,Abfrage!$F$2:$G$21,2,FALSE),"")</f>
        <v/>
      </c>
      <c r="L3454" s="6" t="str">
        <f>IF(Belegerfassung!H3462&lt;&gt;"",Belegerfassung!H3462,"")</f>
        <v/>
      </c>
      <c r="M3454" t="str">
        <f>IFERROR(IF(Belegerfassung!E3462&lt;&gt;"",VLOOKUP(Belegerfassung!E3462,Abfrage!$L$2:$M$15,2,),""),"")</f>
        <v/>
      </c>
      <c r="N3454" t="str">
        <f t="shared" si="160"/>
        <v/>
      </c>
      <c r="O3454" t="str">
        <f t="shared" si="161"/>
        <v/>
      </c>
      <c r="P3454" t="str">
        <f>IF(Belegerfassung!G3462&lt;&gt;"",CONCATENATE(Belegerfassung!G3462,".pdf"),"")</f>
        <v/>
      </c>
    </row>
    <row r="3455" spans="1:16">
      <c r="A3455" t="str">
        <f>IF(Belegerfassung!C3463&lt;&gt;"",0,"")</f>
        <v/>
      </c>
      <c r="B3455" t="str">
        <f>IFERROR(VLOOKUP(Belegerfassung!I3463,Konten!A:D,2,FALSE),"")</f>
        <v/>
      </c>
      <c r="C3455" t="str">
        <f>IF(A3455&lt;&gt;"",TEXT(Belegerfassung!C3463,"TT.MM.JJJJ"),"")</f>
        <v/>
      </c>
      <c r="D3455" t="str">
        <f>IFERROR(VLOOKUP(Belegerfassung!A3463,Abfrage!$E$2:$F$20,2,FALSE),"")</f>
        <v/>
      </c>
      <c r="E3455" t="str">
        <f>IF(A3455&lt;&gt;"",Belegerfassung!B3463,"")</f>
        <v/>
      </c>
      <c r="F3455" t="str">
        <f>IF(Belegerfassung!L3463="","",IF(Belegerfassung!L3463&lt;&gt;"",IF(Belegerfassung!L3463&lt;&gt;"",IF(Belegerfassung!J3463&lt;&gt;0,VLOOKUP(Belegerfassung!L3463,Abfrage!$A$2:$C$19,2,),VLOOKUP(Belegerfassung!L3463,Abfrage!$A$2:$C$19,3,)),"")))</f>
        <v/>
      </c>
      <c r="G3455" t="str">
        <f t="shared" si="159"/>
        <v/>
      </c>
      <c r="H3455" s="31" t="str">
        <f>IF(A3455&lt;&gt;"",-Belegerfassung!J3463+Belegerfassung!K3463,"")</f>
        <v/>
      </c>
      <c r="I3455" s="49" t="str">
        <f>IFERROR(IF(H3455&lt;&gt;"",Belegerfassung!L3463*100,""),IF(OR(Belegerfassung!L3463="Leistung EU - Erlöse",Belegerfassung!L3463="Lieferungen EU-Erlöse",Belegerfassung!L3463="EUST",Belegerfassung!L3463="Bauleistungen 20%")=TRUE,"",MID(Belegerfassung!L3463,4,2)))</f>
        <v/>
      </c>
      <c r="J3455" s="6" t="str">
        <f>IF(A3455&lt;&gt;"",LEFT(Belegerfassung!D3463,40),"")</f>
        <v/>
      </c>
      <c r="K3455" t="str">
        <f>IF(A3455&lt;&gt;"",VLOOKUP(D3455,Abfrage!$F$2:$G$21,2,FALSE),"")</f>
        <v/>
      </c>
      <c r="L3455" s="6" t="str">
        <f>IF(Belegerfassung!H3463&lt;&gt;"",Belegerfassung!H3463,"")</f>
        <v/>
      </c>
      <c r="M3455" t="str">
        <f>IFERROR(IF(Belegerfassung!E3463&lt;&gt;"",VLOOKUP(Belegerfassung!E3463,Abfrage!$L$2:$M$15,2,),""),"")</f>
        <v/>
      </c>
      <c r="N3455" t="str">
        <f t="shared" si="160"/>
        <v/>
      </c>
      <c r="O3455" t="str">
        <f t="shared" si="161"/>
        <v/>
      </c>
      <c r="P3455" t="str">
        <f>IF(Belegerfassung!G3463&lt;&gt;"",CONCATENATE(Belegerfassung!G3463,".pdf"),"")</f>
        <v/>
      </c>
    </row>
    <row r="3456" spans="1:16">
      <c r="A3456" t="str">
        <f>IF(Belegerfassung!C3464&lt;&gt;"",0,"")</f>
        <v/>
      </c>
      <c r="B3456" t="str">
        <f>IFERROR(VLOOKUP(Belegerfassung!I3464,Konten!A:D,2,FALSE),"")</f>
        <v/>
      </c>
      <c r="C3456" t="str">
        <f>IF(A3456&lt;&gt;"",TEXT(Belegerfassung!C3464,"TT.MM.JJJJ"),"")</f>
        <v/>
      </c>
      <c r="D3456" t="str">
        <f>IFERROR(VLOOKUP(Belegerfassung!A3464,Abfrage!$E$2:$F$20,2,FALSE),"")</f>
        <v/>
      </c>
      <c r="E3456" t="str">
        <f>IF(A3456&lt;&gt;"",Belegerfassung!B3464,"")</f>
        <v/>
      </c>
      <c r="F3456" t="str">
        <f>IF(Belegerfassung!L3464="","",IF(Belegerfassung!L3464&lt;&gt;"",IF(Belegerfassung!L3464&lt;&gt;"",IF(Belegerfassung!J3464&lt;&gt;0,VLOOKUP(Belegerfassung!L3464,Abfrage!$A$2:$C$19,2,),VLOOKUP(Belegerfassung!L3464,Abfrage!$A$2:$C$19,3,)),"")))</f>
        <v/>
      </c>
      <c r="G3456" t="str">
        <f t="shared" si="159"/>
        <v/>
      </c>
      <c r="H3456" s="31" t="str">
        <f>IF(A3456&lt;&gt;"",-Belegerfassung!J3464+Belegerfassung!K3464,"")</f>
        <v/>
      </c>
      <c r="I3456" s="49" t="str">
        <f>IFERROR(IF(H3456&lt;&gt;"",Belegerfassung!L3464*100,""),IF(OR(Belegerfassung!L3464="Leistung EU - Erlöse",Belegerfassung!L3464="Lieferungen EU-Erlöse",Belegerfassung!L3464="EUST",Belegerfassung!L3464="Bauleistungen 20%")=TRUE,"",MID(Belegerfassung!L3464,4,2)))</f>
        <v/>
      </c>
      <c r="J3456" s="6" t="str">
        <f>IF(A3456&lt;&gt;"",LEFT(Belegerfassung!D3464,40),"")</f>
        <v/>
      </c>
      <c r="K3456" t="str">
        <f>IF(A3456&lt;&gt;"",VLOOKUP(D3456,Abfrage!$F$2:$G$21,2,FALSE),"")</f>
        <v/>
      </c>
      <c r="L3456" s="6" t="str">
        <f>IF(Belegerfassung!H3464&lt;&gt;"",Belegerfassung!H3464,"")</f>
        <v/>
      </c>
      <c r="M3456" t="str">
        <f>IFERROR(IF(Belegerfassung!E3464&lt;&gt;"",VLOOKUP(Belegerfassung!E3464,Abfrage!$L$2:$M$15,2,),""),"")</f>
        <v/>
      </c>
      <c r="N3456" t="str">
        <f t="shared" si="160"/>
        <v/>
      </c>
      <c r="O3456" t="str">
        <f t="shared" si="161"/>
        <v/>
      </c>
      <c r="P3456" t="str">
        <f>IF(Belegerfassung!G3464&lt;&gt;"",CONCATENATE(Belegerfassung!G3464,".pdf"),"")</f>
        <v/>
      </c>
    </row>
    <row r="3457" spans="1:16">
      <c r="A3457" t="str">
        <f>IF(Belegerfassung!C3465&lt;&gt;"",0,"")</f>
        <v/>
      </c>
      <c r="B3457" t="str">
        <f>IFERROR(VLOOKUP(Belegerfassung!I3465,Konten!A:D,2,FALSE),"")</f>
        <v/>
      </c>
      <c r="C3457" t="str">
        <f>IF(A3457&lt;&gt;"",TEXT(Belegerfassung!C3465,"TT.MM.JJJJ"),"")</f>
        <v/>
      </c>
      <c r="D3457" t="str">
        <f>IFERROR(VLOOKUP(Belegerfassung!A3465,Abfrage!$E$2:$F$20,2,FALSE),"")</f>
        <v/>
      </c>
      <c r="E3457" t="str">
        <f>IF(A3457&lt;&gt;"",Belegerfassung!B3465,"")</f>
        <v/>
      </c>
      <c r="F3457" t="str">
        <f>IF(Belegerfassung!L3465="","",IF(Belegerfassung!L3465&lt;&gt;"",IF(Belegerfassung!L3465&lt;&gt;"",IF(Belegerfassung!J3465&lt;&gt;0,VLOOKUP(Belegerfassung!L3465,Abfrage!$A$2:$C$19,2,),VLOOKUP(Belegerfassung!L3465,Abfrage!$A$2:$C$19,3,)),"")))</f>
        <v/>
      </c>
      <c r="G3457" t="str">
        <f t="shared" si="159"/>
        <v/>
      </c>
      <c r="H3457" s="31" t="str">
        <f>IF(A3457&lt;&gt;"",-Belegerfassung!J3465+Belegerfassung!K3465,"")</f>
        <v/>
      </c>
      <c r="I3457" s="49" t="str">
        <f>IFERROR(IF(H3457&lt;&gt;"",Belegerfassung!L3465*100,""),IF(OR(Belegerfassung!L3465="Leistung EU - Erlöse",Belegerfassung!L3465="Lieferungen EU-Erlöse",Belegerfassung!L3465="EUST",Belegerfassung!L3465="Bauleistungen 20%")=TRUE,"",MID(Belegerfassung!L3465,4,2)))</f>
        <v/>
      </c>
      <c r="J3457" s="6" t="str">
        <f>IF(A3457&lt;&gt;"",LEFT(Belegerfassung!D3465,40),"")</f>
        <v/>
      </c>
      <c r="K3457" t="str">
        <f>IF(A3457&lt;&gt;"",VLOOKUP(D3457,Abfrage!$F$2:$G$21,2,FALSE),"")</f>
        <v/>
      </c>
      <c r="L3457" s="6" t="str">
        <f>IF(Belegerfassung!H3465&lt;&gt;"",Belegerfassung!H3465,"")</f>
        <v/>
      </c>
      <c r="M3457" t="str">
        <f>IFERROR(IF(Belegerfassung!E3465&lt;&gt;"",VLOOKUP(Belegerfassung!E3465,Abfrage!$L$2:$M$15,2,),""),"")</f>
        <v/>
      </c>
      <c r="N3457" t="str">
        <f t="shared" si="160"/>
        <v/>
      </c>
      <c r="O3457" t="str">
        <f t="shared" si="161"/>
        <v/>
      </c>
      <c r="P3457" t="str">
        <f>IF(Belegerfassung!G3465&lt;&gt;"",CONCATENATE(Belegerfassung!G3465,".pdf"),"")</f>
        <v/>
      </c>
    </row>
    <row r="3458" spans="1:16">
      <c r="A3458" t="str">
        <f>IF(Belegerfassung!C3466&lt;&gt;"",0,"")</f>
        <v/>
      </c>
      <c r="B3458" t="str">
        <f>IFERROR(VLOOKUP(Belegerfassung!I3466,Konten!A:D,2,FALSE),"")</f>
        <v/>
      </c>
      <c r="C3458" t="str">
        <f>IF(A3458&lt;&gt;"",TEXT(Belegerfassung!C3466,"TT.MM.JJJJ"),"")</f>
        <v/>
      </c>
      <c r="D3458" t="str">
        <f>IFERROR(VLOOKUP(Belegerfassung!A3466,Abfrage!$E$2:$F$20,2,FALSE),"")</f>
        <v/>
      </c>
      <c r="E3458" t="str">
        <f>IF(A3458&lt;&gt;"",Belegerfassung!B3466,"")</f>
        <v/>
      </c>
      <c r="F3458" t="str">
        <f>IF(Belegerfassung!L3466="","",IF(Belegerfassung!L3466&lt;&gt;"",IF(Belegerfassung!L3466&lt;&gt;"",IF(Belegerfassung!J3466&lt;&gt;0,VLOOKUP(Belegerfassung!L3466,Abfrage!$A$2:$C$19,2,),VLOOKUP(Belegerfassung!L3466,Abfrage!$A$2:$C$19,3,)),"")))</f>
        <v/>
      </c>
      <c r="G3458" t="str">
        <f t="shared" si="159"/>
        <v/>
      </c>
      <c r="H3458" s="31" t="str">
        <f>IF(A3458&lt;&gt;"",-Belegerfassung!J3466+Belegerfassung!K3466,"")</f>
        <v/>
      </c>
      <c r="I3458" s="49" t="str">
        <f>IFERROR(IF(H3458&lt;&gt;"",Belegerfassung!L3466*100,""),IF(OR(Belegerfassung!L3466="Leistung EU - Erlöse",Belegerfassung!L3466="Lieferungen EU-Erlöse",Belegerfassung!L3466="EUST",Belegerfassung!L3466="Bauleistungen 20%")=TRUE,"",MID(Belegerfassung!L3466,4,2)))</f>
        <v/>
      </c>
      <c r="J3458" s="6" t="str">
        <f>IF(A3458&lt;&gt;"",LEFT(Belegerfassung!D3466,40),"")</f>
        <v/>
      </c>
      <c r="K3458" t="str">
        <f>IF(A3458&lt;&gt;"",VLOOKUP(D3458,Abfrage!$F$2:$G$21,2,FALSE),"")</f>
        <v/>
      </c>
      <c r="L3458" s="6" t="str">
        <f>IF(Belegerfassung!H3466&lt;&gt;"",Belegerfassung!H3466,"")</f>
        <v/>
      </c>
      <c r="M3458" t="str">
        <f>IFERROR(IF(Belegerfassung!E3466&lt;&gt;"",VLOOKUP(Belegerfassung!E3466,Abfrage!$L$2:$M$15,2,),""),"")</f>
        <v/>
      </c>
      <c r="N3458" t="str">
        <f t="shared" si="160"/>
        <v/>
      </c>
      <c r="O3458" t="str">
        <f t="shared" si="161"/>
        <v/>
      </c>
      <c r="P3458" t="str">
        <f>IF(Belegerfassung!G3466&lt;&gt;"",CONCATENATE(Belegerfassung!G3466,".pdf"),"")</f>
        <v/>
      </c>
    </row>
    <row r="3459" spans="1:16">
      <c r="A3459" t="str">
        <f>IF(Belegerfassung!C3467&lt;&gt;"",0,"")</f>
        <v/>
      </c>
      <c r="B3459" t="str">
        <f>IFERROR(VLOOKUP(Belegerfassung!I3467,Konten!A:D,2,FALSE),"")</f>
        <v/>
      </c>
      <c r="C3459" t="str">
        <f>IF(A3459&lt;&gt;"",TEXT(Belegerfassung!C3467,"TT.MM.JJJJ"),"")</f>
        <v/>
      </c>
      <c r="D3459" t="str">
        <f>IFERROR(VLOOKUP(Belegerfassung!A3467,Abfrage!$E$2:$F$20,2,FALSE),"")</f>
        <v/>
      </c>
      <c r="E3459" t="str">
        <f>IF(A3459&lt;&gt;"",Belegerfassung!B3467,"")</f>
        <v/>
      </c>
      <c r="F3459" t="str">
        <f>IF(Belegerfassung!L3467="","",IF(Belegerfassung!L3467&lt;&gt;"",IF(Belegerfassung!L3467&lt;&gt;"",IF(Belegerfassung!J3467&lt;&gt;0,VLOOKUP(Belegerfassung!L3467,Abfrage!$A$2:$C$19,2,),VLOOKUP(Belegerfassung!L3467,Abfrage!$A$2:$C$19,3,)),"")))</f>
        <v/>
      </c>
      <c r="G3459" t="str">
        <f t="shared" ref="G3459:G3522" si="162">IF(A3459&lt;&gt;"",1,"")</f>
        <v/>
      </c>
      <c r="H3459" s="31" t="str">
        <f>IF(A3459&lt;&gt;"",-Belegerfassung!J3467+Belegerfassung!K3467,"")</f>
        <v/>
      </c>
      <c r="I3459" s="49" t="str">
        <f>IFERROR(IF(H3459&lt;&gt;"",Belegerfassung!L3467*100,""),IF(OR(Belegerfassung!L3467="Leistung EU - Erlöse",Belegerfassung!L3467="Lieferungen EU-Erlöse",Belegerfassung!L3467="EUST",Belegerfassung!L3467="Bauleistungen 20%")=TRUE,"",MID(Belegerfassung!L3467,4,2)))</f>
        <v/>
      </c>
      <c r="J3459" s="6" t="str">
        <f>IF(A3459&lt;&gt;"",LEFT(Belegerfassung!D3467,40),"")</f>
        <v/>
      </c>
      <c r="K3459" t="str">
        <f>IF(A3459&lt;&gt;"",VLOOKUP(D3459,Abfrage!$F$2:$G$21,2,FALSE),"")</f>
        <v/>
      </c>
      <c r="L3459" s="6" t="str">
        <f>IF(Belegerfassung!H3467&lt;&gt;"",Belegerfassung!H3467,"")</f>
        <v/>
      </c>
      <c r="M3459" t="str">
        <f>IFERROR(IF(Belegerfassung!E3467&lt;&gt;"",VLOOKUP(Belegerfassung!E3467,Abfrage!$L$2:$M$15,2,),""),"")</f>
        <v/>
      </c>
      <c r="N3459" t="str">
        <f t="shared" ref="N3459:N3522" si="163">IF(A3459&lt;&gt;"","E","")</f>
        <v/>
      </c>
      <c r="O3459" t="str">
        <f t="shared" ref="O3459:O3522" si="164">IF(A3459&lt;&gt;"","A","")</f>
        <v/>
      </c>
      <c r="P3459" t="str">
        <f>IF(Belegerfassung!G3467&lt;&gt;"",CONCATENATE(Belegerfassung!G3467,".pdf"),"")</f>
        <v/>
      </c>
    </row>
    <row r="3460" spans="1:16">
      <c r="A3460" t="str">
        <f>IF(Belegerfassung!C3468&lt;&gt;"",0,"")</f>
        <v/>
      </c>
      <c r="B3460" t="str">
        <f>IFERROR(VLOOKUP(Belegerfassung!I3468,Konten!A:D,2,FALSE),"")</f>
        <v/>
      </c>
      <c r="C3460" t="str">
        <f>IF(A3460&lt;&gt;"",TEXT(Belegerfassung!C3468,"TT.MM.JJJJ"),"")</f>
        <v/>
      </c>
      <c r="D3460" t="str">
        <f>IFERROR(VLOOKUP(Belegerfassung!A3468,Abfrage!$E$2:$F$20,2,FALSE),"")</f>
        <v/>
      </c>
      <c r="E3460" t="str">
        <f>IF(A3460&lt;&gt;"",Belegerfassung!B3468,"")</f>
        <v/>
      </c>
      <c r="F3460" t="str">
        <f>IF(Belegerfassung!L3468="","",IF(Belegerfassung!L3468&lt;&gt;"",IF(Belegerfassung!L3468&lt;&gt;"",IF(Belegerfassung!J3468&lt;&gt;0,VLOOKUP(Belegerfassung!L3468,Abfrage!$A$2:$C$19,2,),VLOOKUP(Belegerfassung!L3468,Abfrage!$A$2:$C$19,3,)),"")))</f>
        <v/>
      </c>
      <c r="G3460" t="str">
        <f t="shared" si="162"/>
        <v/>
      </c>
      <c r="H3460" s="31" t="str">
        <f>IF(A3460&lt;&gt;"",-Belegerfassung!J3468+Belegerfassung!K3468,"")</f>
        <v/>
      </c>
      <c r="I3460" s="49" t="str">
        <f>IFERROR(IF(H3460&lt;&gt;"",Belegerfassung!L3468*100,""),IF(OR(Belegerfassung!L3468="Leistung EU - Erlöse",Belegerfassung!L3468="Lieferungen EU-Erlöse",Belegerfassung!L3468="EUST",Belegerfassung!L3468="Bauleistungen 20%")=TRUE,"",MID(Belegerfassung!L3468,4,2)))</f>
        <v/>
      </c>
      <c r="J3460" s="6" t="str">
        <f>IF(A3460&lt;&gt;"",LEFT(Belegerfassung!D3468,40),"")</f>
        <v/>
      </c>
      <c r="K3460" t="str">
        <f>IF(A3460&lt;&gt;"",VLOOKUP(D3460,Abfrage!$F$2:$G$21,2,FALSE),"")</f>
        <v/>
      </c>
      <c r="L3460" s="6" t="str">
        <f>IF(Belegerfassung!H3468&lt;&gt;"",Belegerfassung!H3468,"")</f>
        <v/>
      </c>
      <c r="M3460" t="str">
        <f>IFERROR(IF(Belegerfassung!E3468&lt;&gt;"",VLOOKUP(Belegerfassung!E3468,Abfrage!$L$2:$M$15,2,),""),"")</f>
        <v/>
      </c>
      <c r="N3460" t="str">
        <f t="shared" si="163"/>
        <v/>
      </c>
      <c r="O3460" t="str">
        <f t="shared" si="164"/>
        <v/>
      </c>
      <c r="P3460" t="str">
        <f>IF(Belegerfassung!G3468&lt;&gt;"",CONCATENATE(Belegerfassung!G3468,".pdf"),"")</f>
        <v/>
      </c>
    </row>
    <row r="3461" spans="1:16">
      <c r="A3461" t="str">
        <f>IF(Belegerfassung!C3469&lt;&gt;"",0,"")</f>
        <v/>
      </c>
      <c r="B3461" t="str">
        <f>IFERROR(VLOOKUP(Belegerfassung!I3469,Konten!A:D,2,FALSE),"")</f>
        <v/>
      </c>
      <c r="C3461" t="str">
        <f>IF(A3461&lt;&gt;"",TEXT(Belegerfassung!C3469,"TT.MM.JJJJ"),"")</f>
        <v/>
      </c>
      <c r="D3461" t="str">
        <f>IFERROR(VLOOKUP(Belegerfassung!A3469,Abfrage!$E$2:$F$20,2,FALSE),"")</f>
        <v/>
      </c>
      <c r="E3461" t="str">
        <f>IF(A3461&lt;&gt;"",Belegerfassung!B3469,"")</f>
        <v/>
      </c>
      <c r="F3461" t="str">
        <f>IF(Belegerfassung!L3469="","",IF(Belegerfassung!L3469&lt;&gt;"",IF(Belegerfassung!L3469&lt;&gt;"",IF(Belegerfassung!J3469&lt;&gt;0,VLOOKUP(Belegerfassung!L3469,Abfrage!$A$2:$C$19,2,),VLOOKUP(Belegerfassung!L3469,Abfrage!$A$2:$C$19,3,)),"")))</f>
        <v/>
      </c>
      <c r="G3461" t="str">
        <f t="shared" si="162"/>
        <v/>
      </c>
      <c r="H3461" s="31" t="str">
        <f>IF(A3461&lt;&gt;"",-Belegerfassung!J3469+Belegerfassung!K3469,"")</f>
        <v/>
      </c>
      <c r="I3461" s="49" t="str">
        <f>IFERROR(IF(H3461&lt;&gt;"",Belegerfassung!L3469*100,""),IF(OR(Belegerfassung!L3469="Leistung EU - Erlöse",Belegerfassung!L3469="Lieferungen EU-Erlöse",Belegerfassung!L3469="EUST",Belegerfassung!L3469="Bauleistungen 20%")=TRUE,"",MID(Belegerfassung!L3469,4,2)))</f>
        <v/>
      </c>
      <c r="J3461" s="6" t="str">
        <f>IF(A3461&lt;&gt;"",LEFT(Belegerfassung!D3469,40),"")</f>
        <v/>
      </c>
      <c r="K3461" t="str">
        <f>IF(A3461&lt;&gt;"",VLOOKUP(D3461,Abfrage!$F$2:$G$21,2,FALSE),"")</f>
        <v/>
      </c>
      <c r="L3461" s="6" t="str">
        <f>IF(Belegerfassung!H3469&lt;&gt;"",Belegerfassung!H3469,"")</f>
        <v/>
      </c>
      <c r="M3461" t="str">
        <f>IFERROR(IF(Belegerfassung!E3469&lt;&gt;"",VLOOKUP(Belegerfassung!E3469,Abfrage!$L$2:$M$15,2,),""),"")</f>
        <v/>
      </c>
      <c r="N3461" t="str">
        <f t="shared" si="163"/>
        <v/>
      </c>
      <c r="O3461" t="str">
        <f t="shared" si="164"/>
        <v/>
      </c>
      <c r="P3461" t="str">
        <f>IF(Belegerfassung!G3469&lt;&gt;"",CONCATENATE(Belegerfassung!G3469,".pdf"),"")</f>
        <v/>
      </c>
    </row>
    <row r="3462" spans="1:16">
      <c r="A3462" t="str">
        <f>IF(Belegerfassung!C3470&lt;&gt;"",0,"")</f>
        <v/>
      </c>
      <c r="B3462" t="str">
        <f>IFERROR(VLOOKUP(Belegerfassung!I3470,Konten!A:D,2,FALSE),"")</f>
        <v/>
      </c>
      <c r="C3462" t="str">
        <f>IF(A3462&lt;&gt;"",TEXT(Belegerfassung!C3470,"TT.MM.JJJJ"),"")</f>
        <v/>
      </c>
      <c r="D3462" t="str">
        <f>IFERROR(VLOOKUP(Belegerfassung!A3470,Abfrage!$E$2:$F$20,2,FALSE),"")</f>
        <v/>
      </c>
      <c r="E3462" t="str">
        <f>IF(A3462&lt;&gt;"",Belegerfassung!B3470,"")</f>
        <v/>
      </c>
      <c r="F3462" t="str">
        <f>IF(Belegerfassung!L3470="","",IF(Belegerfassung!L3470&lt;&gt;"",IF(Belegerfassung!L3470&lt;&gt;"",IF(Belegerfassung!J3470&lt;&gt;0,VLOOKUP(Belegerfassung!L3470,Abfrage!$A$2:$C$19,2,),VLOOKUP(Belegerfassung!L3470,Abfrage!$A$2:$C$19,3,)),"")))</f>
        <v/>
      </c>
      <c r="G3462" t="str">
        <f t="shared" si="162"/>
        <v/>
      </c>
      <c r="H3462" s="31" t="str">
        <f>IF(A3462&lt;&gt;"",-Belegerfassung!J3470+Belegerfassung!K3470,"")</f>
        <v/>
      </c>
      <c r="I3462" s="49" t="str">
        <f>IFERROR(IF(H3462&lt;&gt;"",Belegerfassung!L3470*100,""),IF(OR(Belegerfassung!L3470="Leistung EU - Erlöse",Belegerfassung!L3470="Lieferungen EU-Erlöse",Belegerfassung!L3470="EUST",Belegerfassung!L3470="Bauleistungen 20%")=TRUE,"",MID(Belegerfassung!L3470,4,2)))</f>
        <v/>
      </c>
      <c r="J3462" s="6" t="str">
        <f>IF(A3462&lt;&gt;"",LEFT(Belegerfassung!D3470,40),"")</f>
        <v/>
      </c>
      <c r="K3462" t="str">
        <f>IF(A3462&lt;&gt;"",VLOOKUP(D3462,Abfrage!$F$2:$G$21,2,FALSE),"")</f>
        <v/>
      </c>
      <c r="L3462" s="6" t="str">
        <f>IF(Belegerfassung!H3470&lt;&gt;"",Belegerfassung!H3470,"")</f>
        <v/>
      </c>
      <c r="M3462" t="str">
        <f>IFERROR(IF(Belegerfassung!E3470&lt;&gt;"",VLOOKUP(Belegerfassung!E3470,Abfrage!$L$2:$M$15,2,),""),"")</f>
        <v/>
      </c>
      <c r="N3462" t="str">
        <f t="shared" si="163"/>
        <v/>
      </c>
      <c r="O3462" t="str">
        <f t="shared" si="164"/>
        <v/>
      </c>
      <c r="P3462" t="str">
        <f>IF(Belegerfassung!G3470&lt;&gt;"",CONCATENATE(Belegerfassung!G3470,".pdf"),"")</f>
        <v/>
      </c>
    </row>
    <row r="3463" spans="1:16">
      <c r="A3463" t="str">
        <f>IF(Belegerfassung!C3471&lt;&gt;"",0,"")</f>
        <v/>
      </c>
      <c r="B3463" t="str">
        <f>IFERROR(VLOOKUP(Belegerfassung!I3471,Konten!A:D,2,FALSE),"")</f>
        <v/>
      </c>
      <c r="C3463" t="str">
        <f>IF(A3463&lt;&gt;"",TEXT(Belegerfassung!C3471,"TT.MM.JJJJ"),"")</f>
        <v/>
      </c>
      <c r="D3463" t="str">
        <f>IFERROR(VLOOKUP(Belegerfassung!A3471,Abfrage!$E$2:$F$20,2,FALSE),"")</f>
        <v/>
      </c>
      <c r="E3463" t="str">
        <f>IF(A3463&lt;&gt;"",Belegerfassung!B3471,"")</f>
        <v/>
      </c>
      <c r="F3463" t="str">
        <f>IF(Belegerfassung!L3471="","",IF(Belegerfassung!L3471&lt;&gt;"",IF(Belegerfassung!L3471&lt;&gt;"",IF(Belegerfassung!J3471&lt;&gt;0,VLOOKUP(Belegerfassung!L3471,Abfrage!$A$2:$C$19,2,),VLOOKUP(Belegerfassung!L3471,Abfrage!$A$2:$C$19,3,)),"")))</f>
        <v/>
      </c>
      <c r="G3463" t="str">
        <f t="shared" si="162"/>
        <v/>
      </c>
      <c r="H3463" s="31" t="str">
        <f>IF(A3463&lt;&gt;"",-Belegerfassung!J3471+Belegerfassung!K3471,"")</f>
        <v/>
      </c>
      <c r="I3463" s="49" t="str">
        <f>IFERROR(IF(H3463&lt;&gt;"",Belegerfassung!L3471*100,""),IF(OR(Belegerfassung!L3471="Leistung EU - Erlöse",Belegerfassung!L3471="Lieferungen EU-Erlöse",Belegerfassung!L3471="EUST",Belegerfassung!L3471="Bauleistungen 20%")=TRUE,"",MID(Belegerfassung!L3471,4,2)))</f>
        <v/>
      </c>
      <c r="J3463" s="6" t="str">
        <f>IF(A3463&lt;&gt;"",LEFT(Belegerfassung!D3471,40),"")</f>
        <v/>
      </c>
      <c r="K3463" t="str">
        <f>IF(A3463&lt;&gt;"",VLOOKUP(D3463,Abfrage!$F$2:$G$21,2,FALSE),"")</f>
        <v/>
      </c>
      <c r="L3463" s="6" t="str">
        <f>IF(Belegerfassung!H3471&lt;&gt;"",Belegerfassung!H3471,"")</f>
        <v/>
      </c>
      <c r="M3463" t="str">
        <f>IFERROR(IF(Belegerfassung!E3471&lt;&gt;"",VLOOKUP(Belegerfassung!E3471,Abfrage!$L$2:$M$15,2,),""),"")</f>
        <v/>
      </c>
      <c r="N3463" t="str">
        <f t="shared" si="163"/>
        <v/>
      </c>
      <c r="O3463" t="str">
        <f t="shared" si="164"/>
        <v/>
      </c>
      <c r="P3463" t="str">
        <f>IF(Belegerfassung!G3471&lt;&gt;"",CONCATENATE(Belegerfassung!G3471,".pdf"),"")</f>
        <v/>
      </c>
    </row>
    <row r="3464" spans="1:16">
      <c r="A3464" t="str">
        <f>IF(Belegerfassung!C3472&lt;&gt;"",0,"")</f>
        <v/>
      </c>
      <c r="B3464" t="str">
        <f>IFERROR(VLOOKUP(Belegerfassung!I3472,Konten!A:D,2,FALSE),"")</f>
        <v/>
      </c>
      <c r="C3464" t="str">
        <f>IF(A3464&lt;&gt;"",TEXT(Belegerfassung!C3472,"TT.MM.JJJJ"),"")</f>
        <v/>
      </c>
      <c r="D3464" t="str">
        <f>IFERROR(VLOOKUP(Belegerfassung!A3472,Abfrage!$E$2:$F$20,2,FALSE),"")</f>
        <v/>
      </c>
      <c r="E3464" t="str">
        <f>IF(A3464&lt;&gt;"",Belegerfassung!B3472,"")</f>
        <v/>
      </c>
      <c r="F3464" t="str">
        <f>IF(Belegerfassung!L3472="","",IF(Belegerfassung!L3472&lt;&gt;"",IF(Belegerfassung!L3472&lt;&gt;"",IF(Belegerfassung!J3472&lt;&gt;0,VLOOKUP(Belegerfassung!L3472,Abfrage!$A$2:$C$19,2,),VLOOKUP(Belegerfassung!L3472,Abfrage!$A$2:$C$19,3,)),"")))</f>
        <v/>
      </c>
      <c r="G3464" t="str">
        <f t="shared" si="162"/>
        <v/>
      </c>
      <c r="H3464" s="31" t="str">
        <f>IF(A3464&lt;&gt;"",-Belegerfassung!J3472+Belegerfassung!K3472,"")</f>
        <v/>
      </c>
      <c r="I3464" s="49" t="str">
        <f>IFERROR(IF(H3464&lt;&gt;"",Belegerfassung!L3472*100,""),IF(OR(Belegerfassung!L3472="Leistung EU - Erlöse",Belegerfassung!L3472="Lieferungen EU-Erlöse",Belegerfassung!L3472="EUST",Belegerfassung!L3472="Bauleistungen 20%")=TRUE,"",MID(Belegerfassung!L3472,4,2)))</f>
        <v/>
      </c>
      <c r="J3464" s="6" t="str">
        <f>IF(A3464&lt;&gt;"",LEFT(Belegerfassung!D3472,40),"")</f>
        <v/>
      </c>
      <c r="K3464" t="str">
        <f>IF(A3464&lt;&gt;"",VLOOKUP(D3464,Abfrage!$F$2:$G$21,2,FALSE),"")</f>
        <v/>
      </c>
      <c r="L3464" s="6" t="str">
        <f>IF(Belegerfassung!H3472&lt;&gt;"",Belegerfassung!H3472,"")</f>
        <v/>
      </c>
      <c r="M3464" t="str">
        <f>IFERROR(IF(Belegerfassung!E3472&lt;&gt;"",VLOOKUP(Belegerfassung!E3472,Abfrage!$L$2:$M$15,2,),""),"")</f>
        <v/>
      </c>
      <c r="N3464" t="str">
        <f t="shared" si="163"/>
        <v/>
      </c>
      <c r="O3464" t="str">
        <f t="shared" si="164"/>
        <v/>
      </c>
      <c r="P3464" t="str">
        <f>IF(Belegerfassung!G3472&lt;&gt;"",CONCATENATE(Belegerfassung!G3472,".pdf"),"")</f>
        <v/>
      </c>
    </row>
    <row r="3465" spans="1:16">
      <c r="A3465" t="str">
        <f>IF(Belegerfassung!C3473&lt;&gt;"",0,"")</f>
        <v/>
      </c>
      <c r="B3465" t="str">
        <f>IFERROR(VLOOKUP(Belegerfassung!I3473,Konten!A:D,2,FALSE),"")</f>
        <v/>
      </c>
      <c r="C3465" t="str">
        <f>IF(A3465&lt;&gt;"",TEXT(Belegerfassung!C3473,"TT.MM.JJJJ"),"")</f>
        <v/>
      </c>
      <c r="D3465" t="str">
        <f>IFERROR(VLOOKUP(Belegerfassung!A3473,Abfrage!$E$2:$F$20,2,FALSE),"")</f>
        <v/>
      </c>
      <c r="E3465" t="str">
        <f>IF(A3465&lt;&gt;"",Belegerfassung!B3473,"")</f>
        <v/>
      </c>
      <c r="F3465" t="str">
        <f>IF(Belegerfassung!L3473="","",IF(Belegerfassung!L3473&lt;&gt;"",IF(Belegerfassung!L3473&lt;&gt;"",IF(Belegerfassung!J3473&lt;&gt;0,VLOOKUP(Belegerfassung!L3473,Abfrage!$A$2:$C$19,2,),VLOOKUP(Belegerfassung!L3473,Abfrage!$A$2:$C$19,3,)),"")))</f>
        <v/>
      </c>
      <c r="G3465" t="str">
        <f t="shared" si="162"/>
        <v/>
      </c>
      <c r="H3465" s="31" t="str">
        <f>IF(A3465&lt;&gt;"",-Belegerfassung!J3473+Belegerfassung!K3473,"")</f>
        <v/>
      </c>
      <c r="I3465" s="49" t="str">
        <f>IFERROR(IF(H3465&lt;&gt;"",Belegerfassung!L3473*100,""),IF(OR(Belegerfassung!L3473="Leistung EU - Erlöse",Belegerfassung!L3473="Lieferungen EU-Erlöse",Belegerfassung!L3473="EUST",Belegerfassung!L3473="Bauleistungen 20%")=TRUE,"",MID(Belegerfassung!L3473,4,2)))</f>
        <v/>
      </c>
      <c r="J3465" s="6" t="str">
        <f>IF(A3465&lt;&gt;"",LEFT(Belegerfassung!D3473,40),"")</f>
        <v/>
      </c>
      <c r="K3465" t="str">
        <f>IF(A3465&lt;&gt;"",VLOOKUP(D3465,Abfrage!$F$2:$G$21,2,FALSE),"")</f>
        <v/>
      </c>
      <c r="L3465" s="6" t="str">
        <f>IF(Belegerfassung!H3473&lt;&gt;"",Belegerfassung!H3473,"")</f>
        <v/>
      </c>
      <c r="M3465" t="str">
        <f>IFERROR(IF(Belegerfassung!E3473&lt;&gt;"",VLOOKUP(Belegerfassung!E3473,Abfrage!$L$2:$M$15,2,),""),"")</f>
        <v/>
      </c>
      <c r="N3465" t="str">
        <f t="shared" si="163"/>
        <v/>
      </c>
      <c r="O3465" t="str">
        <f t="shared" si="164"/>
        <v/>
      </c>
      <c r="P3465" t="str">
        <f>IF(Belegerfassung!G3473&lt;&gt;"",CONCATENATE(Belegerfassung!G3473,".pdf"),"")</f>
        <v/>
      </c>
    </row>
    <row r="3466" spans="1:16">
      <c r="A3466" t="str">
        <f>IF(Belegerfassung!C3474&lt;&gt;"",0,"")</f>
        <v/>
      </c>
      <c r="B3466" t="str">
        <f>IFERROR(VLOOKUP(Belegerfassung!I3474,Konten!A:D,2,FALSE),"")</f>
        <v/>
      </c>
      <c r="C3466" t="str">
        <f>IF(A3466&lt;&gt;"",TEXT(Belegerfassung!C3474,"TT.MM.JJJJ"),"")</f>
        <v/>
      </c>
      <c r="D3466" t="str">
        <f>IFERROR(VLOOKUP(Belegerfassung!A3474,Abfrage!$E$2:$F$20,2,FALSE),"")</f>
        <v/>
      </c>
      <c r="E3466" t="str">
        <f>IF(A3466&lt;&gt;"",Belegerfassung!B3474,"")</f>
        <v/>
      </c>
      <c r="F3466" t="str">
        <f>IF(Belegerfassung!L3474="","",IF(Belegerfassung!L3474&lt;&gt;"",IF(Belegerfassung!L3474&lt;&gt;"",IF(Belegerfassung!J3474&lt;&gt;0,VLOOKUP(Belegerfassung!L3474,Abfrage!$A$2:$C$19,2,),VLOOKUP(Belegerfassung!L3474,Abfrage!$A$2:$C$19,3,)),"")))</f>
        <v/>
      </c>
      <c r="G3466" t="str">
        <f t="shared" si="162"/>
        <v/>
      </c>
      <c r="H3466" s="31" t="str">
        <f>IF(A3466&lt;&gt;"",-Belegerfassung!J3474+Belegerfassung!K3474,"")</f>
        <v/>
      </c>
      <c r="I3466" s="49" t="str">
        <f>IFERROR(IF(H3466&lt;&gt;"",Belegerfassung!L3474*100,""),IF(OR(Belegerfassung!L3474="Leistung EU - Erlöse",Belegerfassung!L3474="Lieferungen EU-Erlöse",Belegerfassung!L3474="EUST",Belegerfassung!L3474="Bauleistungen 20%")=TRUE,"",MID(Belegerfassung!L3474,4,2)))</f>
        <v/>
      </c>
      <c r="J3466" s="6" t="str">
        <f>IF(A3466&lt;&gt;"",LEFT(Belegerfassung!D3474,40),"")</f>
        <v/>
      </c>
      <c r="K3466" t="str">
        <f>IF(A3466&lt;&gt;"",VLOOKUP(D3466,Abfrage!$F$2:$G$21,2,FALSE),"")</f>
        <v/>
      </c>
      <c r="L3466" s="6" t="str">
        <f>IF(Belegerfassung!H3474&lt;&gt;"",Belegerfassung!H3474,"")</f>
        <v/>
      </c>
      <c r="M3466" t="str">
        <f>IFERROR(IF(Belegerfassung!E3474&lt;&gt;"",VLOOKUP(Belegerfassung!E3474,Abfrage!$L$2:$M$15,2,),""),"")</f>
        <v/>
      </c>
      <c r="N3466" t="str">
        <f t="shared" si="163"/>
        <v/>
      </c>
      <c r="O3466" t="str">
        <f t="shared" si="164"/>
        <v/>
      </c>
      <c r="P3466" t="str">
        <f>IF(Belegerfassung!G3474&lt;&gt;"",CONCATENATE(Belegerfassung!G3474,".pdf"),"")</f>
        <v/>
      </c>
    </row>
    <row r="3467" spans="1:16">
      <c r="A3467" t="str">
        <f>IF(Belegerfassung!C3475&lt;&gt;"",0,"")</f>
        <v/>
      </c>
      <c r="B3467" t="str">
        <f>IFERROR(VLOOKUP(Belegerfassung!I3475,Konten!A:D,2,FALSE),"")</f>
        <v/>
      </c>
      <c r="C3467" t="str">
        <f>IF(A3467&lt;&gt;"",TEXT(Belegerfassung!C3475,"TT.MM.JJJJ"),"")</f>
        <v/>
      </c>
      <c r="D3467" t="str">
        <f>IFERROR(VLOOKUP(Belegerfassung!A3475,Abfrage!$E$2:$F$20,2,FALSE),"")</f>
        <v/>
      </c>
      <c r="E3467" t="str">
        <f>IF(A3467&lt;&gt;"",Belegerfassung!B3475,"")</f>
        <v/>
      </c>
      <c r="F3467" t="str">
        <f>IF(Belegerfassung!L3475="","",IF(Belegerfassung!L3475&lt;&gt;"",IF(Belegerfassung!L3475&lt;&gt;"",IF(Belegerfassung!J3475&lt;&gt;0,VLOOKUP(Belegerfassung!L3475,Abfrage!$A$2:$C$19,2,),VLOOKUP(Belegerfassung!L3475,Abfrage!$A$2:$C$19,3,)),"")))</f>
        <v/>
      </c>
      <c r="G3467" t="str">
        <f t="shared" si="162"/>
        <v/>
      </c>
      <c r="H3467" s="31" t="str">
        <f>IF(A3467&lt;&gt;"",-Belegerfassung!J3475+Belegerfassung!K3475,"")</f>
        <v/>
      </c>
      <c r="I3467" s="49" t="str">
        <f>IFERROR(IF(H3467&lt;&gt;"",Belegerfassung!L3475*100,""),IF(OR(Belegerfassung!L3475="Leistung EU - Erlöse",Belegerfassung!L3475="Lieferungen EU-Erlöse",Belegerfassung!L3475="EUST",Belegerfassung!L3475="Bauleistungen 20%")=TRUE,"",MID(Belegerfassung!L3475,4,2)))</f>
        <v/>
      </c>
      <c r="J3467" s="6" t="str">
        <f>IF(A3467&lt;&gt;"",LEFT(Belegerfassung!D3475,40),"")</f>
        <v/>
      </c>
      <c r="K3467" t="str">
        <f>IF(A3467&lt;&gt;"",VLOOKUP(D3467,Abfrage!$F$2:$G$21,2,FALSE),"")</f>
        <v/>
      </c>
      <c r="L3467" s="6" t="str">
        <f>IF(Belegerfassung!H3475&lt;&gt;"",Belegerfassung!H3475,"")</f>
        <v/>
      </c>
      <c r="M3467" t="str">
        <f>IFERROR(IF(Belegerfassung!E3475&lt;&gt;"",VLOOKUP(Belegerfassung!E3475,Abfrage!$L$2:$M$15,2,),""),"")</f>
        <v/>
      </c>
      <c r="N3467" t="str">
        <f t="shared" si="163"/>
        <v/>
      </c>
      <c r="O3467" t="str">
        <f t="shared" si="164"/>
        <v/>
      </c>
      <c r="P3467" t="str">
        <f>IF(Belegerfassung!G3475&lt;&gt;"",CONCATENATE(Belegerfassung!G3475,".pdf"),"")</f>
        <v/>
      </c>
    </row>
    <row r="3468" spans="1:16">
      <c r="A3468" t="str">
        <f>IF(Belegerfassung!C3476&lt;&gt;"",0,"")</f>
        <v/>
      </c>
      <c r="B3468" t="str">
        <f>IFERROR(VLOOKUP(Belegerfassung!I3476,Konten!A:D,2,FALSE),"")</f>
        <v/>
      </c>
      <c r="C3468" t="str">
        <f>IF(A3468&lt;&gt;"",TEXT(Belegerfassung!C3476,"TT.MM.JJJJ"),"")</f>
        <v/>
      </c>
      <c r="D3468" t="str">
        <f>IFERROR(VLOOKUP(Belegerfassung!A3476,Abfrage!$E$2:$F$20,2,FALSE),"")</f>
        <v/>
      </c>
      <c r="E3468" t="str">
        <f>IF(A3468&lt;&gt;"",Belegerfassung!B3476,"")</f>
        <v/>
      </c>
      <c r="F3468" t="str">
        <f>IF(Belegerfassung!L3476="","",IF(Belegerfassung!L3476&lt;&gt;"",IF(Belegerfassung!L3476&lt;&gt;"",IF(Belegerfassung!J3476&lt;&gt;0,VLOOKUP(Belegerfassung!L3476,Abfrage!$A$2:$C$19,2,),VLOOKUP(Belegerfassung!L3476,Abfrage!$A$2:$C$19,3,)),"")))</f>
        <v/>
      </c>
      <c r="G3468" t="str">
        <f t="shared" si="162"/>
        <v/>
      </c>
      <c r="H3468" s="31" t="str">
        <f>IF(A3468&lt;&gt;"",-Belegerfassung!J3476+Belegerfassung!K3476,"")</f>
        <v/>
      </c>
      <c r="I3468" s="49" t="str">
        <f>IFERROR(IF(H3468&lt;&gt;"",Belegerfassung!L3476*100,""),IF(OR(Belegerfassung!L3476="Leistung EU - Erlöse",Belegerfassung!L3476="Lieferungen EU-Erlöse",Belegerfassung!L3476="EUST",Belegerfassung!L3476="Bauleistungen 20%")=TRUE,"",MID(Belegerfassung!L3476,4,2)))</f>
        <v/>
      </c>
      <c r="J3468" s="6" t="str">
        <f>IF(A3468&lt;&gt;"",LEFT(Belegerfassung!D3476,40),"")</f>
        <v/>
      </c>
      <c r="K3468" t="str">
        <f>IF(A3468&lt;&gt;"",VLOOKUP(D3468,Abfrage!$F$2:$G$21,2,FALSE),"")</f>
        <v/>
      </c>
      <c r="L3468" s="6" t="str">
        <f>IF(Belegerfassung!H3476&lt;&gt;"",Belegerfassung!H3476,"")</f>
        <v/>
      </c>
      <c r="M3468" t="str">
        <f>IFERROR(IF(Belegerfassung!E3476&lt;&gt;"",VLOOKUP(Belegerfassung!E3476,Abfrage!$L$2:$M$15,2,),""),"")</f>
        <v/>
      </c>
      <c r="N3468" t="str">
        <f t="shared" si="163"/>
        <v/>
      </c>
      <c r="O3468" t="str">
        <f t="shared" si="164"/>
        <v/>
      </c>
      <c r="P3468" t="str">
        <f>IF(Belegerfassung!G3476&lt;&gt;"",CONCATENATE(Belegerfassung!G3476,".pdf"),"")</f>
        <v/>
      </c>
    </row>
    <row r="3469" spans="1:16">
      <c r="A3469" t="str">
        <f>IF(Belegerfassung!C3477&lt;&gt;"",0,"")</f>
        <v/>
      </c>
      <c r="B3469" t="str">
        <f>IFERROR(VLOOKUP(Belegerfassung!I3477,Konten!A:D,2,FALSE),"")</f>
        <v/>
      </c>
      <c r="C3469" t="str">
        <f>IF(A3469&lt;&gt;"",TEXT(Belegerfassung!C3477,"TT.MM.JJJJ"),"")</f>
        <v/>
      </c>
      <c r="D3469" t="str">
        <f>IFERROR(VLOOKUP(Belegerfassung!A3477,Abfrage!$E$2:$F$20,2,FALSE),"")</f>
        <v/>
      </c>
      <c r="E3469" t="str">
        <f>IF(A3469&lt;&gt;"",Belegerfassung!B3477,"")</f>
        <v/>
      </c>
      <c r="F3469" t="str">
        <f>IF(Belegerfassung!L3477="","",IF(Belegerfassung!L3477&lt;&gt;"",IF(Belegerfassung!L3477&lt;&gt;"",IF(Belegerfassung!J3477&lt;&gt;0,VLOOKUP(Belegerfassung!L3477,Abfrage!$A$2:$C$19,2,),VLOOKUP(Belegerfassung!L3477,Abfrage!$A$2:$C$19,3,)),"")))</f>
        <v/>
      </c>
      <c r="G3469" t="str">
        <f t="shared" si="162"/>
        <v/>
      </c>
      <c r="H3469" s="31" t="str">
        <f>IF(A3469&lt;&gt;"",-Belegerfassung!J3477+Belegerfassung!K3477,"")</f>
        <v/>
      </c>
      <c r="I3469" s="49" t="str">
        <f>IFERROR(IF(H3469&lt;&gt;"",Belegerfassung!L3477*100,""),IF(OR(Belegerfassung!L3477="Leistung EU - Erlöse",Belegerfassung!L3477="Lieferungen EU-Erlöse",Belegerfassung!L3477="EUST",Belegerfassung!L3477="Bauleistungen 20%")=TRUE,"",MID(Belegerfassung!L3477,4,2)))</f>
        <v/>
      </c>
      <c r="J3469" s="6" t="str">
        <f>IF(A3469&lt;&gt;"",LEFT(Belegerfassung!D3477,40),"")</f>
        <v/>
      </c>
      <c r="K3469" t="str">
        <f>IF(A3469&lt;&gt;"",VLOOKUP(D3469,Abfrage!$F$2:$G$21,2,FALSE),"")</f>
        <v/>
      </c>
      <c r="L3469" s="6" t="str">
        <f>IF(Belegerfassung!H3477&lt;&gt;"",Belegerfassung!H3477,"")</f>
        <v/>
      </c>
      <c r="M3469" t="str">
        <f>IFERROR(IF(Belegerfassung!E3477&lt;&gt;"",VLOOKUP(Belegerfassung!E3477,Abfrage!$L$2:$M$15,2,),""),"")</f>
        <v/>
      </c>
      <c r="N3469" t="str">
        <f t="shared" si="163"/>
        <v/>
      </c>
      <c r="O3469" t="str">
        <f t="shared" si="164"/>
        <v/>
      </c>
      <c r="P3469" t="str">
        <f>IF(Belegerfassung!G3477&lt;&gt;"",CONCATENATE(Belegerfassung!G3477,".pdf"),"")</f>
        <v/>
      </c>
    </row>
    <row r="3470" spans="1:16">
      <c r="A3470" t="str">
        <f>IF(Belegerfassung!C3478&lt;&gt;"",0,"")</f>
        <v/>
      </c>
      <c r="B3470" t="str">
        <f>IFERROR(VLOOKUP(Belegerfassung!I3478,Konten!A:D,2,FALSE),"")</f>
        <v/>
      </c>
      <c r="C3470" t="str">
        <f>IF(A3470&lt;&gt;"",TEXT(Belegerfassung!C3478,"TT.MM.JJJJ"),"")</f>
        <v/>
      </c>
      <c r="D3470" t="str">
        <f>IFERROR(VLOOKUP(Belegerfassung!A3478,Abfrage!$E$2:$F$20,2,FALSE),"")</f>
        <v/>
      </c>
      <c r="E3470" t="str">
        <f>IF(A3470&lt;&gt;"",Belegerfassung!B3478,"")</f>
        <v/>
      </c>
      <c r="F3470" t="str">
        <f>IF(Belegerfassung!L3478="","",IF(Belegerfassung!L3478&lt;&gt;"",IF(Belegerfassung!L3478&lt;&gt;"",IF(Belegerfassung!J3478&lt;&gt;0,VLOOKUP(Belegerfassung!L3478,Abfrage!$A$2:$C$19,2,),VLOOKUP(Belegerfassung!L3478,Abfrage!$A$2:$C$19,3,)),"")))</f>
        <v/>
      </c>
      <c r="G3470" t="str">
        <f t="shared" si="162"/>
        <v/>
      </c>
      <c r="H3470" s="31" t="str">
        <f>IF(A3470&lt;&gt;"",-Belegerfassung!J3478+Belegerfassung!K3478,"")</f>
        <v/>
      </c>
      <c r="I3470" s="49" t="str">
        <f>IFERROR(IF(H3470&lt;&gt;"",Belegerfassung!L3478*100,""),IF(OR(Belegerfassung!L3478="Leistung EU - Erlöse",Belegerfassung!L3478="Lieferungen EU-Erlöse",Belegerfassung!L3478="EUST",Belegerfassung!L3478="Bauleistungen 20%")=TRUE,"",MID(Belegerfassung!L3478,4,2)))</f>
        <v/>
      </c>
      <c r="J3470" s="6" t="str">
        <f>IF(A3470&lt;&gt;"",LEFT(Belegerfassung!D3478,40),"")</f>
        <v/>
      </c>
      <c r="K3470" t="str">
        <f>IF(A3470&lt;&gt;"",VLOOKUP(D3470,Abfrage!$F$2:$G$21,2,FALSE),"")</f>
        <v/>
      </c>
      <c r="L3470" s="6" t="str">
        <f>IF(Belegerfassung!H3478&lt;&gt;"",Belegerfassung!H3478,"")</f>
        <v/>
      </c>
      <c r="M3470" t="str">
        <f>IFERROR(IF(Belegerfassung!E3478&lt;&gt;"",VLOOKUP(Belegerfassung!E3478,Abfrage!$L$2:$M$15,2,),""),"")</f>
        <v/>
      </c>
      <c r="N3470" t="str">
        <f t="shared" si="163"/>
        <v/>
      </c>
      <c r="O3470" t="str">
        <f t="shared" si="164"/>
        <v/>
      </c>
      <c r="P3470" t="str">
        <f>IF(Belegerfassung!G3478&lt;&gt;"",CONCATENATE(Belegerfassung!G3478,".pdf"),"")</f>
        <v/>
      </c>
    </row>
    <row r="3471" spans="1:16">
      <c r="A3471" t="str">
        <f>IF(Belegerfassung!C3479&lt;&gt;"",0,"")</f>
        <v/>
      </c>
      <c r="B3471" t="str">
        <f>IFERROR(VLOOKUP(Belegerfassung!I3479,Konten!A:D,2,FALSE),"")</f>
        <v/>
      </c>
      <c r="C3471" t="str">
        <f>IF(A3471&lt;&gt;"",TEXT(Belegerfassung!C3479,"TT.MM.JJJJ"),"")</f>
        <v/>
      </c>
      <c r="D3471" t="str">
        <f>IFERROR(VLOOKUP(Belegerfassung!A3479,Abfrage!$E$2:$F$20,2,FALSE),"")</f>
        <v/>
      </c>
      <c r="E3471" t="str">
        <f>IF(A3471&lt;&gt;"",Belegerfassung!B3479,"")</f>
        <v/>
      </c>
      <c r="F3471" t="str">
        <f>IF(Belegerfassung!L3479="","",IF(Belegerfassung!L3479&lt;&gt;"",IF(Belegerfassung!L3479&lt;&gt;"",IF(Belegerfassung!J3479&lt;&gt;0,VLOOKUP(Belegerfassung!L3479,Abfrage!$A$2:$C$19,2,),VLOOKUP(Belegerfassung!L3479,Abfrage!$A$2:$C$19,3,)),"")))</f>
        <v/>
      </c>
      <c r="G3471" t="str">
        <f t="shared" si="162"/>
        <v/>
      </c>
      <c r="H3471" s="31" t="str">
        <f>IF(A3471&lt;&gt;"",-Belegerfassung!J3479+Belegerfassung!K3479,"")</f>
        <v/>
      </c>
      <c r="I3471" s="49" t="str">
        <f>IFERROR(IF(H3471&lt;&gt;"",Belegerfassung!L3479*100,""),IF(OR(Belegerfassung!L3479="Leistung EU - Erlöse",Belegerfassung!L3479="Lieferungen EU-Erlöse",Belegerfassung!L3479="EUST",Belegerfassung!L3479="Bauleistungen 20%")=TRUE,"",MID(Belegerfassung!L3479,4,2)))</f>
        <v/>
      </c>
      <c r="J3471" s="6" t="str">
        <f>IF(A3471&lt;&gt;"",LEFT(Belegerfassung!D3479,40),"")</f>
        <v/>
      </c>
      <c r="K3471" t="str">
        <f>IF(A3471&lt;&gt;"",VLOOKUP(D3471,Abfrage!$F$2:$G$21,2,FALSE),"")</f>
        <v/>
      </c>
      <c r="L3471" s="6" t="str">
        <f>IF(Belegerfassung!H3479&lt;&gt;"",Belegerfassung!H3479,"")</f>
        <v/>
      </c>
      <c r="M3471" t="str">
        <f>IFERROR(IF(Belegerfassung!E3479&lt;&gt;"",VLOOKUP(Belegerfassung!E3479,Abfrage!$L$2:$M$15,2,),""),"")</f>
        <v/>
      </c>
      <c r="N3471" t="str">
        <f t="shared" si="163"/>
        <v/>
      </c>
      <c r="O3471" t="str">
        <f t="shared" si="164"/>
        <v/>
      </c>
      <c r="P3471" t="str">
        <f>IF(Belegerfassung!G3479&lt;&gt;"",CONCATENATE(Belegerfassung!G3479,".pdf"),"")</f>
        <v/>
      </c>
    </row>
    <row r="3472" spans="1:16">
      <c r="A3472" t="str">
        <f>IF(Belegerfassung!C3480&lt;&gt;"",0,"")</f>
        <v/>
      </c>
      <c r="B3472" t="str">
        <f>IFERROR(VLOOKUP(Belegerfassung!I3480,Konten!A:D,2,FALSE),"")</f>
        <v/>
      </c>
      <c r="C3472" t="str">
        <f>IF(A3472&lt;&gt;"",TEXT(Belegerfassung!C3480,"TT.MM.JJJJ"),"")</f>
        <v/>
      </c>
      <c r="D3472" t="str">
        <f>IFERROR(VLOOKUP(Belegerfassung!A3480,Abfrage!$E$2:$F$20,2,FALSE),"")</f>
        <v/>
      </c>
      <c r="E3472" t="str">
        <f>IF(A3472&lt;&gt;"",Belegerfassung!B3480,"")</f>
        <v/>
      </c>
      <c r="F3472" t="str">
        <f>IF(Belegerfassung!L3480="","",IF(Belegerfassung!L3480&lt;&gt;"",IF(Belegerfassung!L3480&lt;&gt;"",IF(Belegerfassung!J3480&lt;&gt;0,VLOOKUP(Belegerfassung!L3480,Abfrage!$A$2:$C$19,2,),VLOOKUP(Belegerfassung!L3480,Abfrage!$A$2:$C$19,3,)),"")))</f>
        <v/>
      </c>
      <c r="G3472" t="str">
        <f t="shared" si="162"/>
        <v/>
      </c>
      <c r="H3472" s="31" t="str">
        <f>IF(A3472&lt;&gt;"",-Belegerfassung!J3480+Belegerfassung!K3480,"")</f>
        <v/>
      </c>
      <c r="I3472" s="49" t="str">
        <f>IFERROR(IF(H3472&lt;&gt;"",Belegerfassung!L3480*100,""),IF(OR(Belegerfassung!L3480="Leistung EU - Erlöse",Belegerfassung!L3480="Lieferungen EU-Erlöse",Belegerfassung!L3480="EUST",Belegerfassung!L3480="Bauleistungen 20%")=TRUE,"",MID(Belegerfassung!L3480,4,2)))</f>
        <v/>
      </c>
      <c r="J3472" s="6" t="str">
        <f>IF(A3472&lt;&gt;"",LEFT(Belegerfassung!D3480,40),"")</f>
        <v/>
      </c>
      <c r="K3472" t="str">
        <f>IF(A3472&lt;&gt;"",VLOOKUP(D3472,Abfrage!$F$2:$G$21,2,FALSE),"")</f>
        <v/>
      </c>
      <c r="L3472" s="6" t="str">
        <f>IF(Belegerfassung!H3480&lt;&gt;"",Belegerfassung!H3480,"")</f>
        <v/>
      </c>
      <c r="M3472" t="str">
        <f>IFERROR(IF(Belegerfassung!E3480&lt;&gt;"",VLOOKUP(Belegerfassung!E3480,Abfrage!$L$2:$M$15,2,),""),"")</f>
        <v/>
      </c>
      <c r="N3472" t="str">
        <f t="shared" si="163"/>
        <v/>
      </c>
      <c r="O3472" t="str">
        <f t="shared" si="164"/>
        <v/>
      </c>
      <c r="P3472" t="str">
        <f>IF(Belegerfassung!G3480&lt;&gt;"",CONCATENATE(Belegerfassung!G3480,".pdf"),"")</f>
        <v/>
      </c>
    </row>
    <row r="3473" spans="1:16">
      <c r="A3473" t="str">
        <f>IF(Belegerfassung!C3481&lt;&gt;"",0,"")</f>
        <v/>
      </c>
      <c r="B3473" t="str">
        <f>IFERROR(VLOOKUP(Belegerfassung!I3481,Konten!A:D,2,FALSE),"")</f>
        <v/>
      </c>
      <c r="C3473" t="str">
        <f>IF(A3473&lt;&gt;"",TEXT(Belegerfassung!C3481,"TT.MM.JJJJ"),"")</f>
        <v/>
      </c>
      <c r="D3473" t="str">
        <f>IFERROR(VLOOKUP(Belegerfassung!A3481,Abfrage!$E$2:$F$20,2,FALSE),"")</f>
        <v/>
      </c>
      <c r="E3473" t="str">
        <f>IF(A3473&lt;&gt;"",Belegerfassung!B3481,"")</f>
        <v/>
      </c>
      <c r="F3473" t="str">
        <f>IF(Belegerfassung!L3481="","",IF(Belegerfassung!L3481&lt;&gt;"",IF(Belegerfassung!L3481&lt;&gt;"",IF(Belegerfassung!J3481&lt;&gt;0,VLOOKUP(Belegerfassung!L3481,Abfrage!$A$2:$C$19,2,),VLOOKUP(Belegerfassung!L3481,Abfrage!$A$2:$C$19,3,)),"")))</f>
        <v/>
      </c>
      <c r="G3473" t="str">
        <f t="shared" si="162"/>
        <v/>
      </c>
      <c r="H3473" s="31" t="str">
        <f>IF(A3473&lt;&gt;"",-Belegerfassung!J3481+Belegerfassung!K3481,"")</f>
        <v/>
      </c>
      <c r="I3473" s="49" t="str">
        <f>IFERROR(IF(H3473&lt;&gt;"",Belegerfassung!L3481*100,""),IF(OR(Belegerfassung!L3481="Leistung EU - Erlöse",Belegerfassung!L3481="Lieferungen EU-Erlöse",Belegerfassung!L3481="EUST",Belegerfassung!L3481="Bauleistungen 20%")=TRUE,"",MID(Belegerfassung!L3481,4,2)))</f>
        <v/>
      </c>
      <c r="J3473" s="6" t="str">
        <f>IF(A3473&lt;&gt;"",LEFT(Belegerfassung!D3481,40),"")</f>
        <v/>
      </c>
      <c r="K3473" t="str">
        <f>IF(A3473&lt;&gt;"",VLOOKUP(D3473,Abfrage!$F$2:$G$21,2,FALSE),"")</f>
        <v/>
      </c>
      <c r="L3473" s="6" t="str">
        <f>IF(Belegerfassung!H3481&lt;&gt;"",Belegerfassung!H3481,"")</f>
        <v/>
      </c>
      <c r="M3473" t="str">
        <f>IFERROR(IF(Belegerfassung!E3481&lt;&gt;"",VLOOKUP(Belegerfassung!E3481,Abfrage!$L$2:$M$15,2,),""),"")</f>
        <v/>
      </c>
      <c r="N3473" t="str">
        <f t="shared" si="163"/>
        <v/>
      </c>
      <c r="O3473" t="str">
        <f t="shared" si="164"/>
        <v/>
      </c>
      <c r="P3473" t="str">
        <f>IF(Belegerfassung!G3481&lt;&gt;"",CONCATENATE(Belegerfassung!G3481,".pdf"),"")</f>
        <v/>
      </c>
    </row>
    <row r="3474" spans="1:16">
      <c r="A3474" t="str">
        <f>IF(Belegerfassung!C3482&lt;&gt;"",0,"")</f>
        <v/>
      </c>
      <c r="B3474" t="str">
        <f>IFERROR(VLOOKUP(Belegerfassung!I3482,Konten!A:D,2,FALSE),"")</f>
        <v/>
      </c>
      <c r="C3474" t="str">
        <f>IF(A3474&lt;&gt;"",TEXT(Belegerfassung!C3482,"TT.MM.JJJJ"),"")</f>
        <v/>
      </c>
      <c r="D3474" t="str">
        <f>IFERROR(VLOOKUP(Belegerfassung!A3482,Abfrage!$E$2:$F$20,2,FALSE),"")</f>
        <v/>
      </c>
      <c r="E3474" t="str">
        <f>IF(A3474&lt;&gt;"",Belegerfassung!B3482,"")</f>
        <v/>
      </c>
      <c r="F3474" t="str">
        <f>IF(Belegerfassung!L3482="","",IF(Belegerfassung!L3482&lt;&gt;"",IF(Belegerfassung!L3482&lt;&gt;"",IF(Belegerfassung!J3482&lt;&gt;0,VLOOKUP(Belegerfassung!L3482,Abfrage!$A$2:$C$19,2,),VLOOKUP(Belegerfassung!L3482,Abfrage!$A$2:$C$19,3,)),"")))</f>
        <v/>
      </c>
      <c r="G3474" t="str">
        <f t="shared" si="162"/>
        <v/>
      </c>
      <c r="H3474" s="31" t="str">
        <f>IF(A3474&lt;&gt;"",-Belegerfassung!J3482+Belegerfassung!K3482,"")</f>
        <v/>
      </c>
      <c r="I3474" s="49" t="str">
        <f>IFERROR(IF(H3474&lt;&gt;"",Belegerfassung!L3482*100,""),IF(OR(Belegerfassung!L3482="Leistung EU - Erlöse",Belegerfassung!L3482="Lieferungen EU-Erlöse",Belegerfassung!L3482="EUST",Belegerfassung!L3482="Bauleistungen 20%")=TRUE,"",MID(Belegerfassung!L3482,4,2)))</f>
        <v/>
      </c>
      <c r="J3474" s="6" t="str">
        <f>IF(A3474&lt;&gt;"",LEFT(Belegerfassung!D3482,40),"")</f>
        <v/>
      </c>
      <c r="K3474" t="str">
        <f>IF(A3474&lt;&gt;"",VLOOKUP(D3474,Abfrage!$F$2:$G$21,2,FALSE),"")</f>
        <v/>
      </c>
      <c r="L3474" s="6" t="str">
        <f>IF(Belegerfassung!H3482&lt;&gt;"",Belegerfassung!H3482,"")</f>
        <v/>
      </c>
      <c r="M3474" t="str">
        <f>IFERROR(IF(Belegerfassung!E3482&lt;&gt;"",VLOOKUP(Belegerfassung!E3482,Abfrage!$L$2:$M$15,2,),""),"")</f>
        <v/>
      </c>
      <c r="N3474" t="str">
        <f t="shared" si="163"/>
        <v/>
      </c>
      <c r="O3474" t="str">
        <f t="shared" si="164"/>
        <v/>
      </c>
      <c r="P3474" t="str">
        <f>IF(Belegerfassung!G3482&lt;&gt;"",CONCATENATE(Belegerfassung!G3482,".pdf"),"")</f>
        <v/>
      </c>
    </row>
    <row r="3475" spans="1:16">
      <c r="A3475" t="str">
        <f>IF(Belegerfassung!C3483&lt;&gt;"",0,"")</f>
        <v/>
      </c>
      <c r="B3475" t="str">
        <f>IFERROR(VLOOKUP(Belegerfassung!I3483,Konten!A:D,2,FALSE),"")</f>
        <v/>
      </c>
      <c r="C3475" t="str">
        <f>IF(A3475&lt;&gt;"",TEXT(Belegerfassung!C3483,"TT.MM.JJJJ"),"")</f>
        <v/>
      </c>
      <c r="D3475" t="str">
        <f>IFERROR(VLOOKUP(Belegerfassung!A3483,Abfrage!$E$2:$F$20,2,FALSE),"")</f>
        <v/>
      </c>
      <c r="E3475" t="str">
        <f>IF(A3475&lt;&gt;"",Belegerfassung!B3483,"")</f>
        <v/>
      </c>
      <c r="F3475" t="str">
        <f>IF(Belegerfassung!L3483="","",IF(Belegerfassung!L3483&lt;&gt;"",IF(Belegerfassung!L3483&lt;&gt;"",IF(Belegerfassung!J3483&lt;&gt;0,VLOOKUP(Belegerfassung!L3483,Abfrage!$A$2:$C$19,2,),VLOOKUP(Belegerfassung!L3483,Abfrage!$A$2:$C$19,3,)),"")))</f>
        <v/>
      </c>
      <c r="G3475" t="str">
        <f t="shared" si="162"/>
        <v/>
      </c>
      <c r="H3475" s="31" t="str">
        <f>IF(A3475&lt;&gt;"",-Belegerfassung!J3483+Belegerfassung!K3483,"")</f>
        <v/>
      </c>
      <c r="I3475" s="49" t="str">
        <f>IFERROR(IF(H3475&lt;&gt;"",Belegerfassung!L3483*100,""),IF(OR(Belegerfassung!L3483="Leistung EU - Erlöse",Belegerfassung!L3483="Lieferungen EU-Erlöse",Belegerfassung!L3483="EUST",Belegerfassung!L3483="Bauleistungen 20%")=TRUE,"",MID(Belegerfassung!L3483,4,2)))</f>
        <v/>
      </c>
      <c r="J3475" s="6" t="str">
        <f>IF(A3475&lt;&gt;"",LEFT(Belegerfassung!D3483,40),"")</f>
        <v/>
      </c>
      <c r="K3475" t="str">
        <f>IF(A3475&lt;&gt;"",VLOOKUP(D3475,Abfrage!$F$2:$G$21,2,FALSE),"")</f>
        <v/>
      </c>
      <c r="L3475" s="6" t="str">
        <f>IF(Belegerfassung!H3483&lt;&gt;"",Belegerfassung!H3483,"")</f>
        <v/>
      </c>
      <c r="M3475" t="str">
        <f>IFERROR(IF(Belegerfassung!E3483&lt;&gt;"",VLOOKUP(Belegerfassung!E3483,Abfrage!$L$2:$M$15,2,),""),"")</f>
        <v/>
      </c>
      <c r="N3475" t="str">
        <f t="shared" si="163"/>
        <v/>
      </c>
      <c r="O3475" t="str">
        <f t="shared" si="164"/>
        <v/>
      </c>
      <c r="P3475" t="str">
        <f>IF(Belegerfassung!G3483&lt;&gt;"",CONCATENATE(Belegerfassung!G3483,".pdf"),"")</f>
        <v/>
      </c>
    </row>
    <row r="3476" spans="1:16">
      <c r="A3476" t="str">
        <f>IF(Belegerfassung!C3484&lt;&gt;"",0,"")</f>
        <v/>
      </c>
      <c r="B3476" t="str">
        <f>IFERROR(VLOOKUP(Belegerfassung!I3484,Konten!A:D,2,FALSE),"")</f>
        <v/>
      </c>
      <c r="C3476" t="str">
        <f>IF(A3476&lt;&gt;"",TEXT(Belegerfassung!C3484,"TT.MM.JJJJ"),"")</f>
        <v/>
      </c>
      <c r="D3476" t="str">
        <f>IFERROR(VLOOKUP(Belegerfassung!A3484,Abfrage!$E$2:$F$20,2,FALSE),"")</f>
        <v/>
      </c>
      <c r="E3476" t="str">
        <f>IF(A3476&lt;&gt;"",Belegerfassung!B3484,"")</f>
        <v/>
      </c>
      <c r="F3476" t="str">
        <f>IF(Belegerfassung!L3484="","",IF(Belegerfassung!L3484&lt;&gt;"",IF(Belegerfassung!L3484&lt;&gt;"",IF(Belegerfassung!J3484&lt;&gt;0,VLOOKUP(Belegerfassung!L3484,Abfrage!$A$2:$C$19,2,),VLOOKUP(Belegerfassung!L3484,Abfrage!$A$2:$C$19,3,)),"")))</f>
        <v/>
      </c>
      <c r="G3476" t="str">
        <f t="shared" si="162"/>
        <v/>
      </c>
      <c r="H3476" s="31" t="str">
        <f>IF(A3476&lt;&gt;"",-Belegerfassung!J3484+Belegerfassung!K3484,"")</f>
        <v/>
      </c>
      <c r="I3476" s="49" t="str">
        <f>IFERROR(IF(H3476&lt;&gt;"",Belegerfassung!L3484*100,""),IF(OR(Belegerfassung!L3484="Leistung EU - Erlöse",Belegerfassung!L3484="Lieferungen EU-Erlöse",Belegerfassung!L3484="EUST",Belegerfassung!L3484="Bauleistungen 20%")=TRUE,"",MID(Belegerfassung!L3484,4,2)))</f>
        <v/>
      </c>
      <c r="J3476" s="6" t="str">
        <f>IF(A3476&lt;&gt;"",LEFT(Belegerfassung!D3484,40),"")</f>
        <v/>
      </c>
      <c r="K3476" t="str">
        <f>IF(A3476&lt;&gt;"",VLOOKUP(D3476,Abfrage!$F$2:$G$21,2,FALSE),"")</f>
        <v/>
      </c>
      <c r="L3476" s="6" t="str">
        <f>IF(Belegerfassung!H3484&lt;&gt;"",Belegerfassung!H3484,"")</f>
        <v/>
      </c>
      <c r="M3476" t="str">
        <f>IFERROR(IF(Belegerfassung!E3484&lt;&gt;"",VLOOKUP(Belegerfassung!E3484,Abfrage!$L$2:$M$15,2,),""),"")</f>
        <v/>
      </c>
      <c r="N3476" t="str">
        <f t="shared" si="163"/>
        <v/>
      </c>
      <c r="O3476" t="str">
        <f t="shared" si="164"/>
        <v/>
      </c>
      <c r="P3476" t="str">
        <f>IF(Belegerfassung!G3484&lt;&gt;"",CONCATENATE(Belegerfassung!G3484,".pdf"),"")</f>
        <v/>
      </c>
    </row>
    <row r="3477" spans="1:16">
      <c r="A3477" t="str">
        <f>IF(Belegerfassung!C3485&lt;&gt;"",0,"")</f>
        <v/>
      </c>
      <c r="B3477" t="str">
        <f>IFERROR(VLOOKUP(Belegerfassung!I3485,Konten!A:D,2,FALSE),"")</f>
        <v/>
      </c>
      <c r="C3477" t="str">
        <f>IF(A3477&lt;&gt;"",TEXT(Belegerfassung!C3485,"TT.MM.JJJJ"),"")</f>
        <v/>
      </c>
      <c r="D3477" t="str">
        <f>IFERROR(VLOOKUP(Belegerfassung!A3485,Abfrage!$E$2:$F$20,2,FALSE),"")</f>
        <v/>
      </c>
      <c r="E3477" t="str">
        <f>IF(A3477&lt;&gt;"",Belegerfassung!B3485,"")</f>
        <v/>
      </c>
      <c r="F3477" t="str">
        <f>IF(Belegerfassung!L3485="","",IF(Belegerfassung!L3485&lt;&gt;"",IF(Belegerfassung!L3485&lt;&gt;"",IF(Belegerfassung!J3485&lt;&gt;0,VLOOKUP(Belegerfassung!L3485,Abfrage!$A$2:$C$19,2,),VLOOKUP(Belegerfassung!L3485,Abfrage!$A$2:$C$19,3,)),"")))</f>
        <v/>
      </c>
      <c r="G3477" t="str">
        <f t="shared" si="162"/>
        <v/>
      </c>
      <c r="H3477" s="31" t="str">
        <f>IF(A3477&lt;&gt;"",-Belegerfassung!J3485+Belegerfassung!K3485,"")</f>
        <v/>
      </c>
      <c r="I3477" s="49" t="str">
        <f>IFERROR(IF(H3477&lt;&gt;"",Belegerfassung!L3485*100,""),IF(OR(Belegerfassung!L3485="Leistung EU - Erlöse",Belegerfassung!L3485="Lieferungen EU-Erlöse",Belegerfassung!L3485="EUST",Belegerfassung!L3485="Bauleistungen 20%")=TRUE,"",MID(Belegerfassung!L3485,4,2)))</f>
        <v/>
      </c>
      <c r="J3477" s="6" t="str">
        <f>IF(A3477&lt;&gt;"",LEFT(Belegerfassung!D3485,40),"")</f>
        <v/>
      </c>
      <c r="K3477" t="str">
        <f>IF(A3477&lt;&gt;"",VLOOKUP(D3477,Abfrage!$F$2:$G$21,2,FALSE),"")</f>
        <v/>
      </c>
      <c r="L3477" s="6" t="str">
        <f>IF(Belegerfassung!H3485&lt;&gt;"",Belegerfassung!H3485,"")</f>
        <v/>
      </c>
      <c r="M3477" t="str">
        <f>IFERROR(IF(Belegerfassung!E3485&lt;&gt;"",VLOOKUP(Belegerfassung!E3485,Abfrage!$L$2:$M$15,2,),""),"")</f>
        <v/>
      </c>
      <c r="N3477" t="str">
        <f t="shared" si="163"/>
        <v/>
      </c>
      <c r="O3477" t="str">
        <f t="shared" si="164"/>
        <v/>
      </c>
      <c r="P3477" t="str">
        <f>IF(Belegerfassung!G3485&lt;&gt;"",CONCATENATE(Belegerfassung!G3485,".pdf"),"")</f>
        <v/>
      </c>
    </row>
    <row r="3478" spans="1:16">
      <c r="A3478" t="str">
        <f>IF(Belegerfassung!C3486&lt;&gt;"",0,"")</f>
        <v/>
      </c>
      <c r="B3478" t="str">
        <f>IFERROR(VLOOKUP(Belegerfassung!I3486,Konten!A:D,2,FALSE),"")</f>
        <v/>
      </c>
      <c r="C3478" t="str">
        <f>IF(A3478&lt;&gt;"",TEXT(Belegerfassung!C3486,"TT.MM.JJJJ"),"")</f>
        <v/>
      </c>
      <c r="D3478" t="str">
        <f>IFERROR(VLOOKUP(Belegerfassung!A3486,Abfrage!$E$2:$F$20,2,FALSE),"")</f>
        <v/>
      </c>
      <c r="E3478" t="str">
        <f>IF(A3478&lt;&gt;"",Belegerfassung!B3486,"")</f>
        <v/>
      </c>
      <c r="F3478" t="str">
        <f>IF(Belegerfassung!L3486="","",IF(Belegerfassung!L3486&lt;&gt;"",IF(Belegerfassung!L3486&lt;&gt;"",IF(Belegerfassung!J3486&lt;&gt;0,VLOOKUP(Belegerfassung!L3486,Abfrage!$A$2:$C$19,2,),VLOOKUP(Belegerfassung!L3486,Abfrage!$A$2:$C$19,3,)),"")))</f>
        <v/>
      </c>
      <c r="G3478" t="str">
        <f t="shared" si="162"/>
        <v/>
      </c>
      <c r="H3478" s="31" t="str">
        <f>IF(A3478&lt;&gt;"",-Belegerfassung!J3486+Belegerfassung!K3486,"")</f>
        <v/>
      </c>
      <c r="I3478" s="49" t="str">
        <f>IFERROR(IF(H3478&lt;&gt;"",Belegerfassung!L3486*100,""),IF(OR(Belegerfassung!L3486="Leistung EU - Erlöse",Belegerfassung!L3486="Lieferungen EU-Erlöse",Belegerfassung!L3486="EUST",Belegerfassung!L3486="Bauleistungen 20%")=TRUE,"",MID(Belegerfassung!L3486,4,2)))</f>
        <v/>
      </c>
      <c r="J3478" s="6" t="str">
        <f>IF(A3478&lt;&gt;"",LEFT(Belegerfassung!D3486,40),"")</f>
        <v/>
      </c>
      <c r="K3478" t="str">
        <f>IF(A3478&lt;&gt;"",VLOOKUP(D3478,Abfrage!$F$2:$G$21,2,FALSE),"")</f>
        <v/>
      </c>
      <c r="L3478" s="6" t="str">
        <f>IF(Belegerfassung!H3486&lt;&gt;"",Belegerfassung!H3486,"")</f>
        <v/>
      </c>
      <c r="M3478" t="str">
        <f>IFERROR(IF(Belegerfassung!E3486&lt;&gt;"",VLOOKUP(Belegerfassung!E3486,Abfrage!$L$2:$M$15,2,),""),"")</f>
        <v/>
      </c>
      <c r="N3478" t="str">
        <f t="shared" si="163"/>
        <v/>
      </c>
      <c r="O3478" t="str">
        <f t="shared" si="164"/>
        <v/>
      </c>
      <c r="P3478" t="str">
        <f>IF(Belegerfassung!G3486&lt;&gt;"",CONCATENATE(Belegerfassung!G3486,".pdf"),"")</f>
        <v/>
      </c>
    </row>
    <row r="3479" spans="1:16">
      <c r="A3479" t="str">
        <f>IF(Belegerfassung!C3487&lt;&gt;"",0,"")</f>
        <v/>
      </c>
      <c r="B3479" t="str">
        <f>IFERROR(VLOOKUP(Belegerfassung!I3487,Konten!A:D,2,FALSE),"")</f>
        <v/>
      </c>
      <c r="C3479" t="str">
        <f>IF(A3479&lt;&gt;"",TEXT(Belegerfassung!C3487,"TT.MM.JJJJ"),"")</f>
        <v/>
      </c>
      <c r="D3479" t="str">
        <f>IFERROR(VLOOKUP(Belegerfassung!A3487,Abfrage!$E$2:$F$20,2,FALSE),"")</f>
        <v/>
      </c>
      <c r="E3479" t="str">
        <f>IF(A3479&lt;&gt;"",Belegerfassung!B3487,"")</f>
        <v/>
      </c>
      <c r="F3479" t="str">
        <f>IF(Belegerfassung!L3487="","",IF(Belegerfassung!L3487&lt;&gt;"",IF(Belegerfassung!L3487&lt;&gt;"",IF(Belegerfassung!J3487&lt;&gt;0,VLOOKUP(Belegerfassung!L3487,Abfrage!$A$2:$C$19,2,),VLOOKUP(Belegerfassung!L3487,Abfrage!$A$2:$C$19,3,)),"")))</f>
        <v/>
      </c>
      <c r="G3479" t="str">
        <f t="shared" si="162"/>
        <v/>
      </c>
      <c r="H3479" s="31" t="str">
        <f>IF(A3479&lt;&gt;"",-Belegerfassung!J3487+Belegerfassung!K3487,"")</f>
        <v/>
      </c>
      <c r="I3479" s="49" t="str">
        <f>IFERROR(IF(H3479&lt;&gt;"",Belegerfassung!L3487*100,""),IF(OR(Belegerfassung!L3487="Leistung EU - Erlöse",Belegerfassung!L3487="Lieferungen EU-Erlöse",Belegerfassung!L3487="EUST",Belegerfassung!L3487="Bauleistungen 20%")=TRUE,"",MID(Belegerfassung!L3487,4,2)))</f>
        <v/>
      </c>
      <c r="J3479" s="6" t="str">
        <f>IF(A3479&lt;&gt;"",LEFT(Belegerfassung!D3487,40),"")</f>
        <v/>
      </c>
      <c r="K3479" t="str">
        <f>IF(A3479&lt;&gt;"",VLOOKUP(D3479,Abfrage!$F$2:$G$21,2,FALSE),"")</f>
        <v/>
      </c>
      <c r="L3479" s="6" t="str">
        <f>IF(Belegerfassung!H3487&lt;&gt;"",Belegerfassung!H3487,"")</f>
        <v/>
      </c>
      <c r="M3479" t="str">
        <f>IFERROR(IF(Belegerfassung!E3487&lt;&gt;"",VLOOKUP(Belegerfassung!E3487,Abfrage!$L$2:$M$15,2,),""),"")</f>
        <v/>
      </c>
      <c r="N3479" t="str">
        <f t="shared" si="163"/>
        <v/>
      </c>
      <c r="O3479" t="str">
        <f t="shared" si="164"/>
        <v/>
      </c>
      <c r="P3479" t="str">
        <f>IF(Belegerfassung!G3487&lt;&gt;"",CONCATENATE(Belegerfassung!G3487,".pdf"),"")</f>
        <v/>
      </c>
    </row>
    <row r="3480" spans="1:16">
      <c r="A3480" t="str">
        <f>IF(Belegerfassung!C3488&lt;&gt;"",0,"")</f>
        <v/>
      </c>
      <c r="B3480" t="str">
        <f>IFERROR(VLOOKUP(Belegerfassung!I3488,Konten!A:D,2,FALSE),"")</f>
        <v/>
      </c>
      <c r="C3480" t="str">
        <f>IF(A3480&lt;&gt;"",TEXT(Belegerfassung!C3488,"TT.MM.JJJJ"),"")</f>
        <v/>
      </c>
      <c r="D3480" t="str">
        <f>IFERROR(VLOOKUP(Belegerfassung!A3488,Abfrage!$E$2:$F$20,2,FALSE),"")</f>
        <v/>
      </c>
      <c r="E3480" t="str">
        <f>IF(A3480&lt;&gt;"",Belegerfassung!B3488,"")</f>
        <v/>
      </c>
      <c r="F3480" t="str">
        <f>IF(Belegerfassung!L3488="","",IF(Belegerfassung!L3488&lt;&gt;"",IF(Belegerfassung!L3488&lt;&gt;"",IF(Belegerfassung!J3488&lt;&gt;0,VLOOKUP(Belegerfassung!L3488,Abfrage!$A$2:$C$19,2,),VLOOKUP(Belegerfassung!L3488,Abfrage!$A$2:$C$19,3,)),"")))</f>
        <v/>
      </c>
      <c r="G3480" t="str">
        <f t="shared" si="162"/>
        <v/>
      </c>
      <c r="H3480" s="31" t="str">
        <f>IF(A3480&lt;&gt;"",-Belegerfassung!J3488+Belegerfassung!K3488,"")</f>
        <v/>
      </c>
      <c r="I3480" s="49" t="str">
        <f>IFERROR(IF(H3480&lt;&gt;"",Belegerfassung!L3488*100,""),IF(OR(Belegerfassung!L3488="Leistung EU - Erlöse",Belegerfassung!L3488="Lieferungen EU-Erlöse",Belegerfassung!L3488="EUST",Belegerfassung!L3488="Bauleistungen 20%")=TRUE,"",MID(Belegerfassung!L3488,4,2)))</f>
        <v/>
      </c>
      <c r="J3480" s="6" t="str">
        <f>IF(A3480&lt;&gt;"",LEFT(Belegerfassung!D3488,40),"")</f>
        <v/>
      </c>
      <c r="K3480" t="str">
        <f>IF(A3480&lt;&gt;"",VLOOKUP(D3480,Abfrage!$F$2:$G$21,2,FALSE),"")</f>
        <v/>
      </c>
      <c r="L3480" s="6" t="str">
        <f>IF(Belegerfassung!H3488&lt;&gt;"",Belegerfassung!H3488,"")</f>
        <v/>
      </c>
      <c r="M3480" t="str">
        <f>IFERROR(IF(Belegerfassung!E3488&lt;&gt;"",VLOOKUP(Belegerfassung!E3488,Abfrage!$L$2:$M$15,2,),""),"")</f>
        <v/>
      </c>
      <c r="N3480" t="str">
        <f t="shared" si="163"/>
        <v/>
      </c>
      <c r="O3480" t="str">
        <f t="shared" si="164"/>
        <v/>
      </c>
      <c r="P3480" t="str">
        <f>IF(Belegerfassung!G3488&lt;&gt;"",CONCATENATE(Belegerfassung!G3488,".pdf"),"")</f>
        <v/>
      </c>
    </row>
    <row r="3481" spans="1:16">
      <c r="A3481" t="str">
        <f>IF(Belegerfassung!C3489&lt;&gt;"",0,"")</f>
        <v/>
      </c>
      <c r="B3481" t="str">
        <f>IFERROR(VLOOKUP(Belegerfassung!I3489,Konten!A:D,2,FALSE),"")</f>
        <v/>
      </c>
      <c r="C3481" t="str">
        <f>IF(A3481&lt;&gt;"",TEXT(Belegerfassung!C3489,"TT.MM.JJJJ"),"")</f>
        <v/>
      </c>
      <c r="D3481" t="str">
        <f>IFERROR(VLOOKUP(Belegerfassung!A3489,Abfrage!$E$2:$F$20,2,FALSE),"")</f>
        <v/>
      </c>
      <c r="E3481" t="str">
        <f>IF(A3481&lt;&gt;"",Belegerfassung!B3489,"")</f>
        <v/>
      </c>
      <c r="F3481" t="str">
        <f>IF(Belegerfassung!L3489="","",IF(Belegerfassung!L3489&lt;&gt;"",IF(Belegerfassung!L3489&lt;&gt;"",IF(Belegerfassung!J3489&lt;&gt;0,VLOOKUP(Belegerfassung!L3489,Abfrage!$A$2:$C$19,2,),VLOOKUP(Belegerfassung!L3489,Abfrage!$A$2:$C$19,3,)),"")))</f>
        <v/>
      </c>
      <c r="G3481" t="str">
        <f t="shared" si="162"/>
        <v/>
      </c>
      <c r="H3481" s="31" t="str">
        <f>IF(A3481&lt;&gt;"",-Belegerfassung!J3489+Belegerfassung!K3489,"")</f>
        <v/>
      </c>
      <c r="I3481" s="49" t="str">
        <f>IFERROR(IF(H3481&lt;&gt;"",Belegerfassung!L3489*100,""),IF(OR(Belegerfassung!L3489="Leistung EU - Erlöse",Belegerfassung!L3489="Lieferungen EU-Erlöse",Belegerfassung!L3489="EUST",Belegerfassung!L3489="Bauleistungen 20%")=TRUE,"",MID(Belegerfassung!L3489,4,2)))</f>
        <v/>
      </c>
      <c r="J3481" s="6" t="str">
        <f>IF(A3481&lt;&gt;"",LEFT(Belegerfassung!D3489,40),"")</f>
        <v/>
      </c>
      <c r="K3481" t="str">
        <f>IF(A3481&lt;&gt;"",VLOOKUP(D3481,Abfrage!$F$2:$G$21,2,FALSE),"")</f>
        <v/>
      </c>
      <c r="L3481" s="6" t="str">
        <f>IF(Belegerfassung!H3489&lt;&gt;"",Belegerfassung!H3489,"")</f>
        <v/>
      </c>
      <c r="M3481" t="str">
        <f>IFERROR(IF(Belegerfassung!E3489&lt;&gt;"",VLOOKUP(Belegerfassung!E3489,Abfrage!$L$2:$M$15,2,),""),"")</f>
        <v/>
      </c>
      <c r="N3481" t="str">
        <f t="shared" si="163"/>
        <v/>
      </c>
      <c r="O3481" t="str">
        <f t="shared" si="164"/>
        <v/>
      </c>
      <c r="P3481" t="str">
        <f>IF(Belegerfassung!G3489&lt;&gt;"",CONCATENATE(Belegerfassung!G3489,".pdf"),"")</f>
        <v/>
      </c>
    </row>
    <row r="3482" spans="1:16">
      <c r="A3482" t="str">
        <f>IF(Belegerfassung!C3490&lt;&gt;"",0,"")</f>
        <v/>
      </c>
      <c r="B3482" t="str">
        <f>IFERROR(VLOOKUP(Belegerfassung!I3490,Konten!A:D,2,FALSE),"")</f>
        <v/>
      </c>
      <c r="C3482" t="str">
        <f>IF(A3482&lt;&gt;"",TEXT(Belegerfassung!C3490,"TT.MM.JJJJ"),"")</f>
        <v/>
      </c>
      <c r="D3482" t="str">
        <f>IFERROR(VLOOKUP(Belegerfassung!A3490,Abfrage!$E$2:$F$20,2,FALSE),"")</f>
        <v/>
      </c>
      <c r="E3482" t="str">
        <f>IF(A3482&lt;&gt;"",Belegerfassung!B3490,"")</f>
        <v/>
      </c>
      <c r="F3482" t="str">
        <f>IF(Belegerfassung!L3490="","",IF(Belegerfassung!L3490&lt;&gt;"",IF(Belegerfassung!L3490&lt;&gt;"",IF(Belegerfassung!J3490&lt;&gt;0,VLOOKUP(Belegerfassung!L3490,Abfrage!$A$2:$C$19,2,),VLOOKUP(Belegerfassung!L3490,Abfrage!$A$2:$C$19,3,)),"")))</f>
        <v/>
      </c>
      <c r="G3482" t="str">
        <f t="shared" si="162"/>
        <v/>
      </c>
      <c r="H3482" s="31" t="str">
        <f>IF(A3482&lt;&gt;"",-Belegerfassung!J3490+Belegerfassung!K3490,"")</f>
        <v/>
      </c>
      <c r="I3482" s="49" t="str">
        <f>IFERROR(IF(H3482&lt;&gt;"",Belegerfassung!L3490*100,""),IF(OR(Belegerfassung!L3490="Leistung EU - Erlöse",Belegerfassung!L3490="Lieferungen EU-Erlöse",Belegerfassung!L3490="EUST",Belegerfassung!L3490="Bauleistungen 20%")=TRUE,"",MID(Belegerfassung!L3490,4,2)))</f>
        <v/>
      </c>
      <c r="J3482" s="6" t="str">
        <f>IF(A3482&lt;&gt;"",LEFT(Belegerfassung!D3490,40),"")</f>
        <v/>
      </c>
      <c r="K3482" t="str">
        <f>IF(A3482&lt;&gt;"",VLOOKUP(D3482,Abfrage!$F$2:$G$21,2,FALSE),"")</f>
        <v/>
      </c>
      <c r="L3482" s="6" t="str">
        <f>IF(Belegerfassung!H3490&lt;&gt;"",Belegerfassung!H3490,"")</f>
        <v/>
      </c>
      <c r="M3482" t="str">
        <f>IFERROR(IF(Belegerfassung!E3490&lt;&gt;"",VLOOKUP(Belegerfassung!E3490,Abfrage!$L$2:$M$15,2,),""),"")</f>
        <v/>
      </c>
      <c r="N3482" t="str">
        <f t="shared" si="163"/>
        <v/>
      </c>
      <c r="O3482" t="str">
        <f t="shared" si="164"/>
        <v/>
      </c>
      <c r="P3482" t="str">
        <f>IF(Belegerfassung!G3490&lt;&gt;"",CONCATENATE(Belegerfassung!G3490,".pdf"),"")</f>
        <v/>
      </c>
    </row>
    <row r="3483" spans="1:16">
      <c r="A3483" t="str">
        <f>IF(Belegerfassung!C3491&lt;&gt;"",0,"")</f>
        <v/>
      </c>
      <c r="B3483" t="str">
        <f>IFERROR(VLOOKUP(Belegerfassung!I3491,Konten!A:D,2,FALSE),"")</f>
        <v/>
      </c>
      <c r="C3483" t="str">
        <f>IF(A3483&lt;&gt;"",TEXT(Belegerfassung!C3491,"TT.MM.JJJJ"),"")</f>
        <v/>
      </c>
      <c r="D3483" t="str">
        <f>IFERROR(VLOOKUP(Belegerfassung!A3491,Abfrage!$E$2:$F$20,2,FALSE),"")</f>
        <v/>
      </c>
      <c r="E3483" t="str">
        <f>IF(A3483&lt;&gt;"",Belegerfassung!B3491,"")</f>
        <v/>
      </c>
      <c r="F3483" t="str">
        <f>IF(Belegerfassung!L3491="","",IF(Belegerfassung!L3491&lt;&gt;"",IF(Belegerfassung!L3491&lt;&gt;"",IF(Belegerfassung!J3491&lt;&gt;0,VLOOKUP(Belegerfassung!L3491,Abfrage!$A$2:$C$19,2,),VLOOKUP(Belegerfassung!L3491,Abfrage!$A$2:$C$19,3,)),"")))</f>
        <v/>
      </c>
      <c r="G3483" t="str">
        <f t="shared" si="162"/>
        <v/>
      </c>
      <c r="H3483" s="31" t="str">
        <f>IF(A3483&lt;&gt;"",-Belegerfassung!J3491+Belegerfassung!K3491,"")</f>
        <v/>
      </c>
      <c r="I3483" s="49" t="str">
        <f>IFERROR(IF(H3483&lt;&gt;"",Belegerfassung!L3491*100,""),IF(OR(Belegerfassung!L3491="Leistung EU - Erlöse",Belegerfassung!L3491="Lieferungen EU-Erlöse",Belegerfassung!L3491="EUST",Belegerfassung!L3491="Bauleistungen 20%")=TRUE,"",MID(Belegerfassung!L3491,4,2)))</f>
        <v/>
      </c>
      <c r="J3483" s="6" t="str">
        <f>IF(A3483&lt;&gt;"",LEFT(Belegerfassung!D3491,40),"")</f>
        <v/>
      </c>
      <c r="K3483" t="str">
        <f>IF(A3483&lt;&gt;"",VLOOKUP(D3483,Abfrage!$F$2:$G$21,2,FALSE),"")</f>
        <v/>
      </c>
      <c r="L3483" s="6" t="str">
        <f>IF(Belegerfassung!H3491&lt;&gt;"",Belegerfassung!H3491,"")</f>
        <v/>
      </c>
      <c r="M3483" t="str">
        <f>IFERROR(IF(Belegerfassung!E3491&lt;&gt;"",VLOOKUP(Belegerfassung!E3491,Abfrage!$L$2:$M$15,2,),""),"")</f>
        <v/>
      </c>
      <c r="N3483" t="str">
        <f t="shared" si="163"/>
        <v/>
      </c>
      <c r="O3483" t="str">
        <f t="shared" si="164"/>
        <v/>
      </c>
      <c r="P3483" t="str">
        <f>IF(Belegerfassung!G3491&lt;&gt;"",CONCATENATE(Belegerfassung!G3491,".pdf"),"")</f>
        <v/>
      </c>
    </row>
    <row r="3484" spans="1:16">
      <c r="A3484" t="str">
        <f>IF(Belegerfassung!C3492&lt;&gt;"",0,"")</f>
        <v/>
      </c>
      <c r="B3484" t="str">
        <f>IFERROR(VLOOKUP(Belegerfassung!I3492,Konten!A:D,2,FALSE),"")</f>
        <v/>
      </c>
      <c r="C3484" t="str">
        <f>IF(A3484&lt;&gt;"",TEXT(Belegerfassung!C3492,"TT.MM.JJJJ"),"")</f>
        <v/>
      </c>
      <c r="D3484" t="str">
        <f>IFERROR(VLOOKUP(Belegerfassung!A3492,Abfrage!$E$2:$F$20,2,FALSE),"")</f>
        <v/>
      </c>
      <c r="E3484" t="str">
        <f>IF(A3484&lt;&gt;"",Belegerfassung!B3492,"")</f>
        <v/>
      </c>
      <c r="F3484" t="str">
        <f>IF(Belegerfassung!L3492="","",IF(Belegerfassung!L3492&lt;&gt;"",IF(Belegerfassung!L3492&lt;&gt;"",IF(Belegerfassung!J3492&lt;&gt;0,VLOOKUP(Belegerfassung!L3492,Abfrage!$A$2:$C$19,2,),VLOOKUP(Belegerfassung!L3492,Abfrage!$A$2:$C$19,3,)),"")))</f>
        <v/>
      </c>
      <c r="G3484" t="str">
        <f t="shared" si="162"/>
        <v/>
      </c>
      <c r="H3484" s="31" t="str">
        <f>IF(A3484&lt;&gt;"",-Belegerfassung!J3492+Belegerfassung!K3492,"")</f>
        <v/>
      </c>
      <c r="I3484" s="49" t="str">
        <f>IFERROR(IF(H3484&lt;&gt;"",Belegerfassung!L3492*100,""),IF(OR(Belegerfassung!L3492="Leistung EU - Erlöse",Belegerfassung!L3492="Lieferungen EU-Erlöse",Belegerfassung!L3492="EUST",Belegerfassung!L3492="Bauleistungen 20%")=TRUE,"",MID(Belegerfassung!L3492,4,2)))</f>
        <v/>
      </c>
      <c r="J3484" s="6" t="str">
        <f>IF(A3484&lt;&gt;"",LEFT(Belegerfassung!D3492,40),"")</f>
        <v/>
      </c>
      <c r="K3484" t="str">
        <f>IF(A3484&lt;&gt;"",VLOOKUP(D3484,Abfrage!$F$2:$G$21,2,FALSE),"")</f>
        <v/>
      </c>
      <c r="L3484" s="6" t="str">
        <f>IF(Belegerfassung!H3492&lt;&gt;"",Belegerfassung!H3492,"")</f>
        <v/>
      </c>
      <c r="M3484" t="str">
        <f>IFERROR(IF(Belegerfassung!E3492&lt;&gt;"",VLOOKUP(Belegerfassung!E3492,Abfrage!$L$2:$M$15,2,),""),"")</f>
        <v/>
      </c>
      <c r="N3484" t="str">
        <f t="shared" si="163"/>
        <v/>
      </c>
      <c r="O3484" t="str">
        <f t="shared" si="164"/>
        <v/>
      </c>
      <c r="P3484" t="str">
        <f>IF(Belegerfassung!G3492&lt;&gt;"",CONCATENATE(Belegerfassung!G3492,".pdf"),"")</f>
        <v/>
      </c>
    </row>
    <row r="3485" spans="1:16">
      <c r="A3485" t="str">
        <f>IF(Belegerfassung!C3493&lt;&gt;"",0,"")</f>
        <v/>
      </c>
      <c r="B3485" t="str">
        <f>IFERROR(VLOOKUP(Belegerfassung!I3493,Konten!A:D,2,FALSE),"")</f>
        <v/>
      </c>
      <c r="C3485" t="str">
        <f>IF(A3485&lt;&gt;"",TEXT(Belegerfassung!C3493,"TT.MM.JJJJ"),"")</f>
        <v/>
      </c>
      <c r="D3485" t="str">
        <f>IFERROR(VLOOKUP(Belegerfassung!A3493,Abfrage!$E$2:$F$20,2,FALSE),"")</f>
        <v/>
      </c>
      <c r="E3485" t="str">
        <f>IF(A3485&lt;&gt;"",Belegerfassung!B3493,"")</f>
        <v/>
      </c>
      <c r="F3485" t="str">
        <f>IF(Belegerfassung!L3493="","",IF(Belegerfassung!L3493&lt;&gt;"",IF(Belegerfassung!L3493&lt;&gt;"",IF(Belegerfassung!J3493&lt;&gt;0,VLOOKUP(Belegerfassung!L3493,Abfrage!$A$2:$C$19,2,),VLOOKUP(Belegerfassung!L3493,Abfrage!$A$2:$C$19,3,)),"")))</f>
        <v/>
      </c>
      <c r="G3485" t="str">
        <f t="shared" si="162"/>
        <v/>
      </c>
      <c r="H3485" s="31" t="str">
        <f>IF(A3485&lt;&gt;"",-Belegerfassung!J3493+Belegerfassung!K3493,"")</f>
        <v/>
      </c>
      <c r="I3485" s="49" t="str">
        <f>IFERROR(IF(H3485&lt;&gt;"",Belegerfassung!L3493*100,""),IF(OR(Belegerfassung!L3493="Leistung EU - Erlöse",Belegerfassung!L3493="Lieferungen EU-Erlöse",Belegerfassung!L3493="EUST",Belegerfassung!L3493="Bauleistungen 20%")=TRUE,"",MID(Belegerfassung!L3493,4,2)))</f>
        <v/>
      </c>
      <c r="J3485" s="6" t="str">
        <f>IF(A3485&lt;&gt;"",LEFT(Belegerfassung!D3493,40),"")</f>
        <v/>
      </c>
      <c r="K3485" t="str">
        <f>IF(A3485&lt;&gt;"",VLOOKUP(D3485,Abfrage!$F$2:$G$21,2,FALSE),"")</f>
        <v/>
      </c>
      <c r="L3485" s="6" t="str">
        <f>IF(Belegerfassung!H3493&lt;&gt;"",Belegerfassung!H3493,"")</f>
        <v/>
      </c>
      <c r="M3485" t="str">
        <f>IFERROR(IF(Belegerfassung!E3493&lt;&gt;"",VLOOKUP(Belegerfassung!E3493,Abfrage!$L$2:$M$15,2,),""),"")</f>
        <v/>
      </c>
      <c r="N3485" t="str">
        <f t="shared" si="163"/>
        <v/>
      </c>
      <c r="O3485" t="str">
        <f t="shared" si="164"/>
        <v/>
      </c>
      <c r="P3485" t="str">
        <f>IF(Belegerfassung!G3493&lt;&gt;"",CONCATENATE(Belegerfassung!G3493,".pdf"),"")</f>
        <v/>
      </c>
    </row>
    <row r="3486" spans="1:16">
      <c r="A3486" t="str">
        <f>IF(Belegerfassung!C3494&lt;&gt;"",0,"")</f>
        <v/>
      </c>
      <c r="B3486" t="str">
        <f>IFERROR(VLOOKUP(Belegerfassung!I3494,Konten!A:D,2,FALSE),"")</f>
        <v/>
      </c>
      <c r="C3486" t="str">
        <f>IF(A3486&lt;&gt;"",TEXT(Belegerfassung!C3494,"TT.MM.JJJJ"),"")</f>
        <v/>
      </c>
      <c r="D3486" t="str">
        <f>IFERROR(VLOOKUP(Belegerfassung!A3494,Abfrage!$E$2:$F$20,2,FALSE),"")</f>
        <v/>
      </c>
      <c r="E3486" t="str">
        <f>IF(A3486&lt;&gt;"",Belegerfassung!B3494,"")</f>
        <v/>
      </c>
      <c r="F3486" t="str">
        <f>IF(Belegerfassung!L3494="","",IF(Belegerfassung!L3494&lt;&gt;"",IF(Belegerfassung!L3494&lt;&gt;"",IF(Belegerfassung!J3494&lt;&gt;0,VLOOKUP(Belegerfassung!L3494,Abfrage!$A$2:$C$19,2,),VLOOKUP(Belegerfassung!L3494,Abfrage!$A$2:$C$19,3,)),"")))</f>
        <v/>
      </c>
      <c r="G3486" t="str">
        <f t="shared" si="162"/>
        <v/>
      </c>
      <c r="H3486" s="31" t="str">
        <f>IF(A3486&lt;&gt;"",-Belegerfassung!J3494+Belegerfassung!K3494,"")</f>
        <v/>
      </c>
      <c r="I3486" s="49" t="str">
        <f>IFERROR(IF(H3486&lt;&gt;"",Belegerfassung!L3494*100,""),IF(OR(Belegerfassung!L3494="Leistung EU - Erlöse",Belegerfassung!L3494="Lieferungen EU-Erlöse",Belegerfassung!L3494="EUST",Belegerfassung!L3494="Bauleistungen 20%")=TRUE,"",MID(Belegerfassung!L3494,4,2)))</f>
        <v/>
      </c>
      <c r="J3486" s="6" t="str">
        <f>IF(A3486&lt;&gt;"",LEFT(Belegerfassung!D3494,40),"")</f>
        <v/>
      </c>
      <c r="K3486" t="str">
        <f>IF(A3486&lt;&gt;"",VLOOKUP(D3486,Abfrage!$F$2:$G$21,2,FALSE),"")</f>
        <v/>
      </c>
      <c r="L3486" s="6" t="str">
        <f>IF(Belegerfassung!H3494&lt;&gt;"",Belegerfassung!H3494,"")</f>
        <v/>
      </c>
      <c r="M3486" t="str">
        <f>IFERROR(IF(Belegerfassung!E3494&lt;&gt;"",VLOOKUP(Belegerfassung!E3494,Abfrage!$L$2:$M$15,2,),""),"")</f>
        <v/>
      </c>
      <c r="N3486" t="str">
        <f t="shared" si="163"/>
        <v/>
      </c>
      <c r="O3486" t="str">
        <f t="shared" si="164"/>
        <v/>
      </c>
      <c r="P3486" t="str">
        <f>IF(Belegerfassung!G3494&lt;&gt;"",CONCATENATE(Belegerfassung!G3494,".pdf"),"")</f>
        <v/>
      </c>
    </row>
    <row r="3487" spans="1:16">
      <c r="A3487" t="str">
        <f>IF(Belegerfassung!C3495&lt;&gt;"",0,"")</f>
        <v/>
      </c>
      <c r="B3487" t="str">
        <f>IFERROR(VLOOKUP(Belegerfassung!I3495,Konten!A:D,2,FALSE),"")</f>
        <v/>
      </c>
      <c r="C3487" t="str">
        <f>IF(A3487&lt;&gt;"",TEXT(Belegerfassung!C3495,"TT.MM.JJJJ"),"")</f>
        <v/>
      </c>
      <c r="D3487" t="str">
        <f>IFERROR(VLOOKUP(Belegerfassung!A3495,Abfrage!$E$2:$F$20,2,FALSE),"")</f>
        <v/>
      </c>
      <c r="E3487" t="str">
        <f>IF(A3487&lt;&gt;"",Belegerfassung!B3495,"")</f>
        <v/>
      </c>
      <c r="F3487" t="str">
        <f>IF(Belegerfassung!L3495="","",IF(Belegerfassung!L3495&lt;&gt;"",IF(Belegerfassung!L3495&lt;&gt;"",IF(Belegerfassung!J3495&lt;&gt;0,VLOOKUP(Belegerfassung!L3495,Abfrage!$A$2:$C$19,2,),VLOOKUP(Belegerfassung!L3495,Abfrage!$A$2:$C$19,3,)),"")))</f>
        <v/>
      </c>
      <c r="G3487" t="str">
        <f t="shared" si="162"/>
        <v/>
      </c>
      <c r="H3487" s="31" t="str">
        <f>IF(A3487&lt;&gt;"",-Belegerfassung!J3495+Belegerfassung!K3495,"")</f>
        <v/>
      </c>
      <c r="I3487" s="49" t="str">
        <f>IFERROR(IF(H3487&lt;&gt;"",Belegerfassung!L3495*100,""),IF(OR(Belegerfassung!L3495="Leistung EU - Erlöse",Belegerfassung!L3495="Lieferungen EU-Erlöse",Belegerfassung!L3495="EUST",Belegerfassung!L3495="Bauleistungen 20%")=TRUE,"",MID(Belegerfassung!L3495,4,2)))</f>
        <v/>
      </c>
      <c r="J3487" s="6" t="str">
        <f>IF(A3487&lt;&gt;"",LEFT(Belegerfassung!D3495,40),"")</f>
        <v/>
      </c>
      <c r="K3487" t="str">
        <f>IF(A3487&lt;&gt;"",VLOOKUP(D3487,Abfrage!$F$2:$G$21,2,FALSE),"")</f>
        <v/>
      </c>
      <c r="L3487" s="6" t="str">
        <f>IF(Belegerfassung!H3495&lt;&gt;"",Belegerfassung!H3495,"")</f>
        <v/>
      </c>
      <c r="M3487" t="str">
        <f>IFERROR(IF(Belegerfassung!E3495&lt;&gt;"",VLOOKUP(Belegerfassung!E3495,Abfrage!$L$2:$M$15,2,),""),"")</f>
        <v/>
      </c>
      <c r="N3487" t="str">
        <f t="shared" si="163"/>
        <v/>
      </c>
      <c r="O3487" t="str">
        <f t="shared" si="164"/>
        <v/>
      </c>
      <c r="P3487" t="str">
        <f>IF(Belegerfassung!G3495&lt;&gt;"",CONCATENATE(Belegerfassung!G3495,".pdf"),"")</f>
        <v/>
      </c>
    </row>
    <row r="3488" spans="1:16">
      <c r="A3488" t="str">
        <f>IF(Belegerfassung!C3496&lt;&gt;"",0,"")</f>
        <v/>
      </c>
      <c r="B3488" t="str">
        <f>IFERROR(VLOOKUP(Belegerfassung!I3496,Konten!A:D,2,FALSE),"")</f>
        <v/>
      </c>
      <c r="C3488" t="str">
        <f>IF(A3488&lt;&gt;"",TEXT(Belegerfassung!C3496,"TT.MM.JJJJ"),"")</f>
        <v/>
      </c>
      <c r="D3488" t="str">
        <f>IFERROR(VLOOKUP(Belegerfassung!A3496,Abfrage!$E$2:$F$20,2,FALSE),"")</f>
        <v/>
      </c>
      <c r="E3488" t="str">
        <f>IF(A3488&lt;&gt;"",Belegerfassung!B3496,"")</f>
        <v/>
      </c>
      <c r="F3488" t="str">
        <f>IF(Belegerfassung!L3496="","",IF(Belegerfassung!L3496&lt;&gt;"",IF(Belegerfassung!L3496&lt;&gt;"",IF(Belegerfassung!J3496&lt;&gt;0,VLOOKUP(Belegerfassung!L3496,Abfrage!$A$2:$C$19,2,),VLOOKUP(Belegerfassung!L3496,Abfrage!$A$2:$C$19,3,)),"")))</f>
        <v/>
      </c>
      <c r="G3488" t="str">
        <f t="shared" si="162"/>
        <v/>
      </c>
      <c r="H3488" s="31" t="str">
        <f>IF(A3488&lt;&gt;"",-Belegerfassung!J3496+Belegerfassung!K3496,"")</f>
        <v/>
      </c>
      <c r="I3488" s="49" t="str">
        <f>IFERROR(IF(H3488&lt;&gt;"",Belegerfassung!L3496*100,""),IF(OR(Belegerfassung!L3496="Leistung EU - Erlöse",Belegerfassung!L3496="Lieferungen EU-Erlöse",Belegerfassung!L3496="EUST",Belegerfassung!L3496="Bauleistungen 20%")=TRUE,"",MID(Belegerfassung!L3496,4,2)))</f>
        <v/>
      </c>
      <c r="J3488" s="6" t="str">
        <f>IF(A3488&lt;&gt;"",LEFT(Belegerfassung!D3496,40),"")</f>
        <v/>
      </c>
      <c r="K3488" t="str">
        <f>IF(A3488&lt;&gt;"",VLOOKUP(D3488,Abfrage!$F$2:$G$21,2,FALSE),"")</f>
        <v/>
      </c>
      <c r="L3488" s="6" t="str">
        <f>IF(Belegerfassung!H3496&lt;&gt;"",Belegerfassung!H3496,"")</f>
        <v/>
      </c>
      <c r="M3488" t="str">
        <f>IFERROR(IF(Belegerfassung!E3496&lt;&gt;"",VLOOKUP(Belegerfassung!E3496,Abfrage!$L$2:$M$15,2,),""),"")</f>
        <v/>
      </c>
      <c r="N3488" t="str">
        <f t="shared" si="163"/>
        <v/>
      </c>
      <c r="O3488" t="str">
        <f t="shared" si="164"/>
        <v/>
      </c>
      <c r="P3488" t="str">
        <f>IF(Belegerfassung!G3496&lt;&gt;"",CONCATENATE(Belegerfassung!G3496,".pdf"),"")</f>
        <v/>
      </c>
    </row>
    <row r="3489" spans="1:16">
      <c r="A3489" t="str">
        <f>IF(Belegerfassung!C3497&lt;&gt;"",0,"")</f>
        <v/>
      </c>
      <c r="B3489" t="str">
        <f>IFERROR(VLOOKUP(Belegerfassung!I3497,Konten!A:D,2,FALSE),"")</f>
        <v/>
      </c>
      <c r="C3489" t="str">
        <f>IF(A3489&lt;&gt;"",TEXT(Belegerfassung!C3497,"TT.MM.JJJJ"),"")</f>
        <v/>
      </c>
      <c r="D3489" t="str">
        <f>IFERROR(VLOOKUP(Belegerfassung!A3497,Abfrage!$E$2:$F$20,2,FALSE),"")</f>
        <v/>
      </c>
      <c r="E3489" t="str">
        <f>IF(A3489&lt;&gt;"",Belegerfassung!B3497,"")</f>
        <v/>
      </c>
      <c r="F3489" t="str">
        <f>IF(Belegerfassung!L3497="","",IF(Belegerfassung!L3497&lt;&gt;"",IF(Belegerfassung!L3497&lt;&gt;"",IF(Belegerfassung!J3497&lt;&gt;0,VLOOKUP(Belegerfassung!L3497,Abfrage!$A$2:$C$19,2,),VLOOKUP(Belegerfassung!L3497,Abfrage!$A$2:$C$19,3,)),"")))</f>
        <v/>
      </c>
      <c r="G3489" t="str">
        <f t="shared" si="162"/>
        <v/>
      </c>
      <c r="H3489" s="31" t="str">
        <f>IF(A3489&lt;&gt;"",-Belegerfassung!J3497+Belegerfassung!K3497,"")</f>
        <v/>
      </c>
      <c r="I3489" s="49" t="str">
        <f>IFERROR(IF(H3489&lt;&gt;"",Belegerfassung!L3497*100,""),IF(OR(Belegerfassung!L3497="Leistung EU - Erlöse",Belegerfassung!L3497="Lieferungen EU-Erlöse",Belegerfassung!L3497="EUST",Belegerfassung!L3497="Bauleistungen 20%")=TRUE,"",MID(Belegerfassung!L3497,4,2)))</f>
        <v/>
      </c>
      <c r="J3489" s="6" t="str">
        <f>IF(A3489&lt;&gt;"",LEFT(Belegerfassung!D3497,40),"")</f>
        <v/>
      </c>
      <c r="K3489" t="str">
        <f>IF(A3489&lt;&gt;"",VLOOKUP(D3489,Abfrage!$F$2:$G$21,2,FALSE),"")</f>
        <v/>
      </c>
      <c r="L3489" s="6" t="str">
        <f>IF(Belegerfassung!H3497&lt;&gt;"",Belegerfassung!H3497,"")</f>
        <v/>
      </c>
      <c r="M3489" t="str">
        <f>IFERROR(IF(Belegerfassung!E3497&lt;&gt;"",VLOOKUP(Belegerfassung!E3497,Abfrage!$L$2:$M$15,2,),""),"")</f>
        <v/>
      </c>
      <c r="N3489" t="str">
        <f t="shared" si="163"/>
        <v/>
      </c>
      <c r="O3489" t="str">
        <f t="shared" si="164"/>
        <v/>
      </c>
      <c r="P3489" t="str">
        <f>IF(Belegerfassung!G3497&lt;&gt;"",CONCATENATE(Belegerfassung!G3497,".pdf"),"")</f>
        <v/>
      </c>
    </row>
    <row r="3490" spans="1:16">
      <c r="A3490" t="str">
        <f>IF(Belegerfassung!C3498&lt;&gt;"",0,"")</f>
        <v/>
      </c>
      <c r="B3490" t="str">
        <f>IFERROR(VLOOKUP(Belegerfassung!I3498,Konten!A:D,2,FALSE),"")</f>
        <v/>
      </c>
      <c r="C3490" t="str">
        <f>IF(A3490&lt;&gt;"",TEXT(Belegerfassung!C3498,"TT.MM.JJJJ"),"")</f>
        <v/>
      </c>
      <c r="D3490" t="str">
        <f>IFERROR(VLOOKUP(Belegerfassung!A3498,Abfrage!$E$2:$F$20,2,FALSE),"")</f>
        <v/>
      </c>
      <c r="E3490" t="str">
        <f>IF(A3490&lt;&gt;"",Belegerfassung!B3498,"")</f>
        <v/>
      </c>
      <c r="F3490" t="str">
        <f>IF(Belegerfassung!L3498="","",IF(Belegerfassung!L3498&lt;&gt;"",IF(Belegerfassung!L3498&lt;&gt;"",IF(Belegerfassung!J3498&lt;&gt;0,VLOOKUP(Belegerfassung!L3498,Abfrage!$A$2:$C$19,2,),VLOOKUP(Belegerfassung!L3498,Abfrage!$A$2:$C$19,3,)),"")))</f>
        <v/>
      </c>
      <c r="G3490" t="str">
        <f t="shared" si="162"/>
        <v/>
      </c>
      <c r="H3490" s="31" t="str">
        <f>IF(A3490&lt;&gt;"",-Belegerfassung!J3498+Belegerfassung!K3498,"")</f>
        <v/>
      </c>
      <c r="I3490" s="49" t="str">
        <f>IFERROR(IF(H3490&lt;&gt;"",Belegerfassung!L3498*100,""),IF(OR(Belegerfassung!L3498="Leistung EU - Erlöse",Belegerfassung!L3498="Lieferungen EU-Erlöse",Belegerfassung!L3498="EUST",Belegerfassung!L3498="Bauleistungen 20%")=TRUE,"",MID(Belegerfassung!L3498,4,2)))</f>
        <v/>
      </c>
      <c r="J3490" s="6" t="str">
        <f>IF(A3490&lt;&gt;"",LEFT(Belegerfassung!D3498,40),"")</f>
        <v/>
      </c>
      <c r="K3490" t="str">
        <f>IF(A3490&lt;&gt;"",VLOOKUP(D3490,Abfrage!$F$2:$G$21,2,FALSE),"")</f>
        <v/>
      </c>
      <c r="L3490" s="6" t="str">
        <f>IF(Belegerfassung!H3498&lt;&gt;"",Belegerfassung!H3498,"")</f>
        <v/>
      </c>
      <c r="M3490" t="str">
        <f>IFERROR(IF(Belegerfassung!E3498&lt;&gt;"",VLOOKUP(Belegerfassung!E3498,Abfrage!$L$2:$M$15,2,),""),"")</f>
        <v/>
      </c>
      <c r="N3490" t="str">
        <f t="shared" si="163"/>
        <v/>
      </c>
      <c r="O3490" t="str">
        <f t="shared" si="164"/>
        <v/>
      </c>
      <c r="P3490" t="str">
        <f>IF(Belegerfassung!G3498&lt;&gt;"",CONCATENATE(Belegerfassung!G3498,".pdf"),"")</f>
        <v/>
      </c>
    </row>
    <row r="3491" spans="1:16">
      <c r="A3491" t="str">
        <f>IF(Belegerfassung!C3499&lt;&gt;"",0,"")</f>
        <v/>
      </c>
      <c r="B3491" t="str">
        <f>IFERROR(VLOOKUP(Belegerfassung!I3499,Konten!A:D,2,FALSE),"")</f>
        <v/>
      </c>
      <c r="C3491" t="str">
        <f>IF(A3491&lt;&gt;"",TEXT(Belegerfassung!C3499,"TT.MM.JJJJ"),"")</f>
        <v/>
      </c>
      <c r="D3491" t="str">
        <f>IFERROR(VLOOKUP(Belegerfassung!A3499,Abfrage!$E$2:$F$20,2,FALSE),"")</f>
        <v/>
      </c>
      <c r="E3491" t="str">
        <f>IF(A3491&lt;&gt;"",Belegerfassung!B3499,"")</f>
        <v/>
      </c>
      <c r="F3491" t="str">
        <f>IF(Belegerfassung!L3499="","",IF(Belegerfassung!L3499&lt;&gt;"",IF(Belegerfassung!L3499&lt;&gt;"",IF(Belegerfassung!J3499&lt;&gt;0,VLOOKUP(Belegerfassung!L3499,Abfrage!$A$2:$C$19,2,),VLOOKUP(Belegerfassung!L3499,Abfrage!$A$2:$C$19,3,)),"")))</f>
        <v/>
      </c>
      <c r="G3491" t="str">
        <f t="shared" si="162"/>
        <v/>
      </c>
      <c r="H3491" s="31" t="str">
        <f>IF(A3491&lt;&gt;"",-Belegerfassung!J3499+Belegerfassung!K3499,"")</f>
        <v/>
      </c>
      <c r="I3491" s="49" t="str">
        <f>IFERROR(IF(H3491&lt;&gt;"",Belegerfassung!L3499*100,""),IF(OR(Belegerfassung!L3499="Leistung EU - Erlöse",Belegerfassung!L3499="Lieferungen EU-Erlöse",Belegerfassung!L3499="EUST",Belegerfassung!L3499="Bauleistungen 20%")=TRUE,"",MID(Belegerfassung!L3499,4,2)))</f>
        <v/>
      </c>
      <c r="J3491" s="6" t="str">
        <f>IF(A3491&lt;&gt;"",LEFT(Belegerfassung!D3499,40),"")</f>
        <v/>
      </c>
      <c r="K3491" t="str">
        <f>IF(A3491&lt;&gt;"",VLOOKUP(D3491,Abfrage!$F$2:$G$21,2,FALSE),"")</f>
        <v/>
      </c>
      <c r="L3491" s="6" t="str">
        <f>IF(Belegerfassung!H3499&lt;&gt;"",Belegerfassung!H3499,"")</f>
        <v/>
      </c>
      <c r="M3491" t="str">
        <f>IFERROR(IF(Belegerfassung!E3499&lt;&gt;"",VLOOKUP(Belegerfassung!E3499,Abfrage!$L$2:$M$15,2,),""),"")</f>
        <v/>
      </c>
      <c r="N3491" t="str">
        <f t="shared" si="163"/>
        <v/>
      </c>
      <c r="O3491" t="str">
        <f t="shared" si="164"/>
        <v/>
      </c>
      <c r="P3491" t="str">
        <f>IF(Belegerfassung!G3499&lt;&gt;"",CONCATENATE(Belegerfassung!G3499,".pdf"),"")</f>
        <v/>
      </c>
    </row>
    <row r="3492" spans="1:16">
      <c r="A3492" t="str">
        <f>IF(Belegerfassung!C3500&lt;&gt;"",0,"")</f>
        <v/>
      </c>
      <c r="B3492" t="str">
        <f>IFERROR(VLOOKUP(Belegerfassung!I3500,Konten!A:D,2,FALSE),"")</f>
        <v/>
      </c>
      <c r="C3492" t="str">
        <f>IF(A3492&lt;&gt;"",TEXT(Belegerfassung!C3500,"TT.MM.JJJJ"),"")</f>
        <v/>
      </c>
      <c r="D3492" t="str">
        <f>IFERROR(VLOOKUP(Belegerfassung!A3500,Abfrage!$E$2:$F$20,2,FALSE),"")</f>
        <v/>
      </c>
      <c r="E3492" t="str">
        <f>IF(A3492&lt;&gt;"",Belegerfassung!B3500,"")</f>
        <v/>
      </c>
      <c r="F3492" t="str">
        <f>IF(Belegerfassung!L3500="","",IF(Belegerfassung!L3500&lt;&gt;"",IF(Belegerfassung!L3500&lt;&gt;"",IF(Belegerfassung!J3500&lt;&gt;0,VLOOKUP(Belegerfassung!L3500,Abfrage!$A$2:$C$19,2,),VLOOKUP(Belegerfassung!L3500,Abfrage!$A$2:$C$19,3,)),"")))</f>
        <v/>
      </c>
      <c r="G3492" t="str">
        <f t="shared" si="162"/>
        <v/>
      </c>
      <c r="H3492" s="31" t="str">
        <f>IF(A3492&lt;&gt;"",-Belegerfassung!J3500+Belegerfassung!K3500,"")</f>
        <v/>
      </c>
      <c r="I3492" s="49" t="str">
        <f>IFERROR(IF(H3492&lt;&gt;"",Belegerfassung!L3500*100,""),IF(OR(Belegerfassung!L3500="Leistung EU - Erlöse",Belegerfassung!L3500="Lieferungen EU-Erlöse",Belegerfassung!L3500="EUST",Belegerfassung!L3500="Bauleistungen 20%")=TRUE,"",MID(Belegerfassung!L3500,4,2)))</f>
        <v/>
      </c>
      <c r="J3492" s="6" t="str">
        <f>IF(A3492&lt;&gt;"",LEFT(Belegerfassung!D3500,40),"")</f>
        <v/>
      </c>
      <c r="K3492" t="str">
        <f>IF(A3492&lt;&gt;"",VLOOKUP(D3492,Abfrage!$F$2:$G$21,2,FALSE),"")</f>
        <v/>
      </c>
      <c r="L3492" s="6" t="str">
        <f>IF(Belegerfassung!H3500&lt;&gt;"",Belegerfassung!H3500,"")</f>
        <v/>
      </c>
      <c r="M3492" t="str">
        <f>IFERROR(IF(Belegerfassung!E3500&lt;&gt;"",VLOOKUP(Belegerfassung!E3500,Abfrage!$L$2:$M$15,2,),""),"")</f>
        <v/>
      </c>
      <c r="N3492" t="str">
        <f t="shared" si="163"/>
        <v/>
      </c>
      <c r="O3492" t="str">
        <f t="shared" si="164"/>
        <v/>
      </c>
      <c r="P3492" t="str">
        <f>IF(Belegerfassung!G3500&lt;&gt;"",CONCATENATE(Belegerfassung!G3500,".pdf"),"")</f>
        <v/>
      </c>
    </row>
    <row r="3493" spans="1:16">
      <c r="A3493" t="str">
        <f>IF(Belegerfassung!C3501&lt;&gt;"",0,"")</f>
        <v/>
      </c>
      <c r="B3493" t="str">
        <f>IFERROR(VLOOKUP(Belegerfassung!I3501,Konten!A:D,2,FALSE),"")</f>
        <v/>
      </c>
      <c r="C3493" t="str">
        <f>IF(A3493&lt;&gt;"",TEXT(Belegerfassung!C3501,"TT.MM.JJJJ"),"")</f>
        <v/>
      </c>
      <c r="D3493" t="str">
        <f>IFERROR(VLOOKUP(Belegerfassung!A3501,Abfrage!$E$2:$F$20,2,FALSE),"")</f>
        <v/>
      </c>
      <c r="E3493" t="str">
        <f>IF(A3493&lt;&gt;"",Belegerfassung!B3501,"")</f>
        <v/>
      </c>
      <c r="F3493" t="str">
        <f>IF(Belegerfassung!L3501="","",IF(Belegerfassung!L3501&lt;&gt;"",IF(Belegerfassung!L3501&lt;&gt;"",IF(Belegerfassung!J3501&lt;&gt;0,VLOOKUP(Belegerfassung!L3501,Abfrage!$A$2:$C$19,2,),VLOOKUP(Belegerfassung!L3501,Abfrage!$A$2:$C$19,3,)),"")))</f>
        <v/>
      </c>
      <c r="G3493" t="str">
        <f t="shared" si="162"/>
        <v/>
      </c>
      <c r="H3493" s="31" t="str">
        <f>IF(A3493&lt;&gt;"",-Belegerfassung!J3501+Belegerfassung!K3501,"")</f>
        <v/>
      </c>
      <c r="I3493" s="49" t="str">
        <f>IFERROR(IF(H3493&lt;&gt;"",Belegerfassung!L3501*100,""),IF(OR(Belegerfassung!L3501="Leistung EU - Erlöse",Belegerfassung!L3501="Lieferungen EU-Erlöse",Belegerfassung!L3501="EUST",Belegerfassung!L3501="Bauleistungen 20%")=TRUE,"",MID(Belegerfassung!L3501,4,2)))</f>
        <v/>
      </c>
      <c r="J3493" s="6" t="str">
        <f>IF(A3493&lt;&gt;"",LEFT(Belegerfassung!D3501,40),"")</f>
        <v/>
      </c>
      <c r="K3493" t="str">
        <f>IF(A3493&lt;&gt;"",VLOOKUP(D3493,Abfrage!$F$2:$G$21,2,FALSE),"")</f>
        <v/>
      </c>
      <c r="L3493" s="6" t="str">
        <f>IF(Belegerfassung!H3501&lt;&gt;"",Belegerfassung!H3501,"")</f>
        <v/>
      </c>
      <c r="M3493" t="str">
        <f>IFERROR(IF(Belegerfassung!E3501&lt;&gt;"",VLOOKUP(Belegerfassung!E3501,Abfrage!$L$2:$M$15,2,),""),"")</f>
        <v/>
      </c>
      <c r="N3493" t="str">
        <f t="shared" si="163"/>
        <v/>
      </c>
      <c r="O3493" t="str">
        <f t="shared" si="164"/>
        <v/>
      </c>
      <c r="P3493" t="str">
        <f>IF(Belegerfassung!G3501&lt;&gt;"",CONCATENATE(Belegerfassung!G3501,".pdf"),"")</f>
        <v/>
      </c>
    </row>
    <row r="3494" spans="1:16">
      <c r="A3494" t="str">
        <f>IF(Belegerfassung!C3502&lt;&gt;"",0,"")</f>
        <v/>
      </c>
      <c r="B3494" t="str">
        <f>IFERROR(VLOOKUP(Belegerfassung!I3502,Konten!A:D,2,FALSE),"")</f>
        <v/>
      </c>
      <c r="C3494" t="str">
        <f>IF(A3494&lt;&gt;"",TEXT(Belegerfassung!C3502,"TT.MM.JJJJ"),"")</f>
        <v/>
      </c>
      <c r="D3494" t="str">
        <f>IFERROR(VLOOKUP(Belegerfassung!A3502,Abfrage!$E$2:$F$20,2,FALSE),"")</f>
        <v/>
      </c>
      <c r="E3494" t="str">
        <f>IF(A3494&lt;&gt;"",Belegerfassung!B3502,"")</f>
        <v/>
      </c>
      <c r="F3494" t="str">
        <f>IF(Belegerfassung!L3502="","",IF(Belegerfassung!L3502&lt;&gt;"",IF(Belegerfassung!L3502&lt;&gt;"",IF(Belegerfassung!J3502&lt;&gt;0,VLOOKUP(Belegerfassung!L3502,Abfrage!$A$2:$C$19,2,),VLOOKUP(Belegerfassung!L3502,Abfrage!$A$2:$C$19,3,)),"")))</f>
        <v/>
      </c>
      <c r="G3494" t="str">
        <f t="shared" si="162"/>
        <v/>
      </c>
      <c r="H3494" s="31" t="str">
        <f>IF(A3494&lt;&gt;"",-Belegerfassung!J3502+Belegerfassung!K3502,"")</f>
        <v/>
      </c>
      <c r="I3494" s="49" t="str">
        <f>IFERROR(IF(H3494&lt;&gt;"",Belegerfassung!L3502*100,""),IF(OR(Belegerfassung!L3502="Leistung EU - Erlöse",Belegerfassung!L3502="Lieferungen EU-Erlöse",Belegerfassung!L3502="EUST",Belegerfassung!L3502="Bauleistungen 20%")=TRUE,"",MID(Belegerfassung!L3502,4,2)))</f>
        <v/>
      </c>
      <c r="J3494" s="6" t="str">
        <f>IF(A3494&lt;&gt;"",LEFT(Belegerfassung!D3502,40),"")</f>
        <v/>
      </c>
      <c r="K3494" t="str">
        <f>IF(A3494&lt;&gt;"",VLOOKUP(D3494,Abfrage!$F$2:$G$21,2,FALSE),"")</f>
        <v/>
      </c>
      <c r="L3494" s="6" t="str">
        <f>IF(Belegerfassung!H3502&lt;&gt;"",Belegerfassung!H3502,"")</f>
        <v/>
      </c>
      <c r="M3494" t="str">
        <f>IFERROR(IF(Belegerfassung!E3502&lt;&gt;"",VLOOKUP(Belegerfassung!E3502,Abfrage!$L$2:$M$15,2,),""),"")</f>
        <v/>
      </c>
      <c r="N3494" t="str">
        <f t="shared" si="163"/>
        <v/>
      </c>
      <c r="O3494" t="str">
        <f t="shared" si="164"/>
        <v/>
      </c>
      <c r="P3494" t="str">
        <f>IF(Belegerfassung!G3502&lt;&gt;"",CONCATENATE(Belegerfassung!G3502,".pdf"),"")</f>
        <v/>
      </c>
    </row>
    <row r="3495" spans="1:16">
      <c r="A3495" t="str">
        <f>IF(Belegerfassung!C3503&lt;&gt;"",0,"")</f>
        <v/>
      </c>
      <c r="B3495" t="str">
        <f>IFERROR(VLOOKUP(Belegerfassung!I3503,Konten!A:D,2,FALSE),"")</f>
        <v/>
      </c>
      <c r="C3495" t="str">
        <f>IF(A3495&lt;&gt;"",TEXT(Belegerfassung!C3503,"TT.MM.JJJJ"),"")</f>
        <v/>
      </c>
      <c r="D3495" t="str">
        <f>IFERROR(VLOOKUP(Belegerfassung!A3503,Abfrage!$E$2:$F$20,2,FALSE),"")</f>
        <v/>
      </c>
      <c r="E3495" t="str">
        <f>IF(A3495&lt;&gt;"",Belegerfassung!B3503,"")</f>
        <v/>
      </c>
      <c r="F3495" t="str">
        <f>IF(Belegerfassung!L3503="","",IF(Belegerfassung!L3503&lt;&gt;"",IF(Belegerfassung!L3503&lt;&gt;"",IF(Belegerfassung!J3503&lt;&gt;0,VLOOKUP(Belegerfassung!L3503,Abfrage!$A$2:$C$19,2,),VLOOKUP(Belegerfassung!L3503,Abfrage!$A$2:$C$19,3,)),"")))</f>
        <v/>
      </c>
      <c r="G3495" t="str">
        <f t="shared" si="162"/>
        <v/>
      </c>
      <c r="H3495" s="31" t="str">
        <f>IF(A3495&lt;&gt;"",-Belegerfassung!J3503+Belegerfassung!K3503,"")</f>
        <v/>
      </c>
      <c r="I3495" s="49" t="str">
        <f>IFERROR(IF(H3495&lt;&gt;"",Belegerfassung!L3503*100,""),IF(OR(Belegerfassung!L3503="Leistung EU - Erlöse",Belegerfassung!L3503="Lieferungen EU-Erlöse",Belegerfassung!L3503="EUST",Belegerfassung!L3503="Bauleistungen 20%")=TRUE,"",MID(Belegerfassung!L3503,4,2)))</f>
        <v/>
      </c>
      <c r="J3495" s="6" t="str">
        <f>IF(A3495&lt;&gt;"",LEFT(Belegerfassung!D3503,40),"")</f>
        <v/>
      </c>
      <c r="K3495" t="str">
        <f>IF(A3495&lt;&gt;"",VLOOKUP(D3495,Abfrage!$F$2:$G$21,2,FALSE),"")</f>
        <v/>
      </c>
      <c r="L3495" s="6" t="str">
        <f>IF(Belegerfassung!H3503&lt;&gt;"",Belegerfassung!H3503,"")</f>
        <v/>
      </c>
      <c r="M3495" t="str">
        <f>IFERROR(IF(Belegerfassung!E3503&lt;&gt;"",VLOOKUP(Belegerfassung!E3503,Abfrage!$L$2:$M$15,2,),""),"")</f>
        <v/>
      </c>
      <c r="N3495" t="str">
        <f t="shared" si="163"/>
        <v/>
      </c>
      <c r="O3495" t="str">
        <f t="shared" si="164"/>
        <v/>
      </c>
      <c r="P3495" t="str">
        <f>IF(Belegerfassung!G3503&lt;&gt;"",CONCATENATE(Belegerfassung!G3503,".pdf"),"")</f>
        <v/>
      </c>
    </row>
    <row r="3496" spans="1:16">
      <c r="A3496" t="str">
        <f>IF(Belegerfassung!C3504&lt;&gt;"",0,"")</f>
        <v/>
      </c>
      <c r="B3496" t="str">
        <f>IFERROR(VLOOKUP(Belegerfassung!I3504,Konten!A:D,2,FALSE),"")</f>
        <v/>
      </c>
      <c r="C3496" t="str">
        <f>IF(A3496&lt;&gt;"",TEXT(Belegerfassung!C3504,"TT.MM.JJJJ"),"")</f>
        <v/>
      </c>
      <c r="D3496" t="str">
        <f>IFERROR(VLOOKUP(Belegerfassung!A3504,Abfrage!$E$2:$F$20,2,FALSE),"")</f>
        <v/>
      </c>
      <c r="E3496" t="str">
        <f>IF(A3496&lt;&gt;"",Belegerfassung!B3504,"")</f>
        <v/>
      </c>
      <c r="F3496" t="str">
        <f>IF(Belegerfassung!L3504="","",IF(Belegerfassung!L3504&lt;&gt;"",IF(Belegerfassung!L3504&lt;&gt;"",IF(Belegerfassung!J3504&lt;&gt;0,VLOOKUP(Belegerfassung!L3504,Abfrage!$A$2:$C$19,2,),VLOOKUP(Belegerfassung!L3504,Abfrage!$A$2:$C$19,3,)),"")))</f>
        <v/>
      </c>
      <c r="G3496" t="str">
        <f t="shared" si="162"/>
        <v/>
      </c>
      <c r="H3496" s="31" t="str">
        <f>IF(A3496&lt;&gt;"",-Belegerfassung!J3504+Belegerfassung!K3504,"")</f>
        <v/>
      </c>
      <c r="I3496" s="49" t="str">
        <f>IFERROR(IF(H3496&lt;&gt;"",Belegerfassung!L3504*100,""),IF(OR(Belegerfassung!L3504="Leistung EU - Erlöse",Belegerfassung!L3504="Lieferungen EU-Erlöse",Belegerfassung!L3504="EUST",Belegerfassung!L3504="Bauleistungen 20%")=TRUE,"",MID(Belegerfassung!L3504,4,2)))</f>
        <v/>
      </c>
      <c r="J3496" s="6" t="str">
        <f>IF(A3496&lt;&gt;"",LEFT(Belegerfassung!D3504,40),"")</f>
        <v/>
      </c>
      <c r="K3496" t="str">
        <f>IF(A3496&lt;&gt;"",VLOOKUP(D3496,Abfrage!$F$2:$G$21,2,FALSE),"")</f>
        <v/>
      </c>
      <c r="L3496" s="6" t="str">
        <f>IF(Belegerfassung!H3504&lt;&gt;"",Belegerfassung!H3504,"")</f>
        <v/>
      </c>
      <c r="M3496" t="str">
        <f>IFERROR(IF(Belegerfassung!E3504&lt;&gt;"",VLOOKUP(Belegerfassung!E3504,Abfrage!$L$2:$M$15,2,),""),"")</f>
        <v/>
      </c>
      <c r="N3496" t="str">
        <f t="shared" si="163"/>
        <v/>
      </c>
      <c r="O3496" t="str">
        <f t="shared" si="164"/>
        <v/>
      </c>
      <c r="P3496" t="str">
        <f>IF(Belegerfassung!G3504&lt;&gt;"",CONCATENATE(Belegerfassung!G3504,".pdf"),"")</f>
        <v/>
      </c>
    </row>
    <row r="3497" spans="1:16">
      <c r="A3497" t="str">
        <f>IF(Belegerfassung!C3505&lt;&gt;"",0,"")</f>
        <v/>
      </c>
      <c r="B3497" t="str">
        <f>IFERROR(VLOOKUP(Belegerfassung!I3505,Konten!A:D,2,FALSE),"")</f>
        <v/>
      </c>
      <c r="C3497" t="str">
        <f>IF(A3497&lt;&gt;"",TEXT(Belegerfassung!C3505,"TT.MM.JJJJ"),"")</f>
        <v/>
      </c>
      <c r="D3497" t="str">
        <f>IFERROR(VLOOKUP(Belegerfassung!A3505,Abfrage!$E$2:$F$20,2,FALSE),"")</f>
        <v/>
      </c>
      <c r="E3497" t="str">
        <f>IF(A3497&lt;&gt;"",Belegerfassung!B3505,"")</f>
        <v/>
      </c>
      <c r="F3497" t="str">
        <f>IF(Belegerfassung!L3505="","",IF(Belegerfassung!L3505&lt;&gt;"",IF(Belegerfassung!L3505&lt;&gt;"",IF(Belegerfassung!J3505&lt;&gt;0,VLOOKUP(Belegerfassung!L3505,Abfrage!$A$2:$C$19,2,),VLOOKUP(Belegerfassung!L3505,Abfrage!$A$2:$C$19,3,)),"")))</f>
        <v/>
      </c>
      <c r="G3497" t="str">
        <f t="shared" si="162"/>
        <v/>
      </c>
      <c r="H3497" s="31" t="str">
        <f>IF(A3497&lt;&gt;"",-Belegerfassung!J3505+Belegerfassung!K3505,"")</f>
        <v/>
      </c>
      <c r="I3497" s="49" t="str">
        <f>IFERROR(IF(H3497&lt;&gt;"",Belegerfassung!L3505*100,""),IF(OR(Belegerfassung!L3505="Leistung EU - Erlöse",Belegerfassung!L3505="Lieferungen EU-Erlöse",Belegerfassung!L3505="EUST",Belegerfassung!L3505="Bauleistungen 20%")=TRUE,"",MID(Belegerfassung!L3505,4,2)))</f>
        <v/>
      </c>
      <c r="J3497" s="6" t="str">
        <f>IF(A3497&lt;&gt;"",LEFT(Belegerfassung!D3505,40),"")</f>
        <v/>
      </c>
      <c r="K3497" t="str">
        <f>IF(A3497&lt;&gt;"",VLOOKUP(D3497,Abfrage!$F$2:$G$21,2,FALSE),"")</f>
        <v/>
      </c>
      <c r="L3497" s="6" t="str">
        <f>IF(Belegerfassung!H3505&lt;&gt;"",Belegerfassung!H3505,"")</f>
        <v/>
      </c>
      <c r="M3497" t="str">
        <f>IFERROR(IF(Belegerfassung!E3505&lt;&gt;"",VLOOKUP(Belegerfassung!E3505,Abfrage!$L$2:$M$15,2,),""),"")</f>
        <v/>
      </c>
      <c r="N3497" t="str">
        <f t="shared" si="163"/>
        <v/>
      </c>
      <c r="O3497" t="str">
        <f t="shared" si="164"/>
        <v/>
      </c>
      <c r="P3497" t="str">
        <f>IF(Belegerfassung!G3505&lt;&gt;"",CONCATENATE(Belegerfassung!G3505,".pdf"),"")</f>
        <v/>
      </c>
    </row>
    <row r="3498" spans="1:16">
      <c r="A3498" t="str">
        <f>IF(Belegerfassung!C3506&lt;&gt;"",0,"")</f>
        <v/>
      </c>
      <c r="B3498" t="str">
        <f>IFERROR(VLOOKUP(Belegerfassung!I3506,Konten!A:D,2,FALSE),"")</f>
        <v/>
      </c>
      <c r="C3498" t="str">
        <f>IF(A3498&lt;&gt;"",TEXT(Belegerfassung!C3506,"TT.MM.JJJJ"),"")</f>
        <v/>
      </c>
      <c r="D3498" t="str">
        <f>IFERROR(VLOOKUP(Belegerfassung!A3506,Abfrage!$E$2:$F$20,2,FALSE),"")</f>
        <v/>
      </c>
      <c r="E3498" t="str">
        <f>IF(A3498&lt;&gt;"",Belegerfassung!B3506,"")</f>
        <v/>
      </c>
      <c r="F3498" t="str">
        <f>IF(Belegerfassung!L3506="","",IF(Belegerfassung!L3506&lt;&gt;"",IF(Belegerfassung!L3506&lt;&gt;"",IF(Belegerfassung!J3506&lt;&gt;0,VLOOKUP(Belegerfassung!L3506,Abfrage!$A$2:$C$19,2,),VLOOKUP(Belegerfassung!L3506,Abfrage!$A$2:$C$19,3,)),"")))</f>
        <v/>
      </c>
      <c r="G3498" t="str">
        <f t="shared" si="162"/>
        <v/>
      </c>
      <c r="H3498" s="31" t="str">
        <f>IF(A3498&lt;&gt;"",-Belegerfassung!J3506+Belegerfassung!K3506,"")</f>
        <v/>
      </c>
      <c r="I3498" s="49" t="str">
        <f>IFERROR(IF(H3498&lt;&gt;"",Belegerfassung!L3506*100,""),IF(OR(Belegerfassung!L3506="Leistung EU - Erlöse",Belegerfassung!L3506="Lieferungen EU-Erlöse",Belegerfassung!L3506="EUST",Belegerfassung!L3506="Bauleistungen 20%")=TRUE,"",MID(Belegerfassung!L3506,4,2)))</f>
        <v/>
      </c>
      <c r="J3498" s="6" t="str">
        <f>IF(A3498&lt;&gt;"",LEFT(Belegerfassung!D3506,40),"")</f>
        <v/>
      </c>
      <c r="K3498" t="str">
        <f>IF(A3498&lt;&gt;"",VLOOKUP(D3498,Abfrage!$F$2:$G$21,2,FALSE),"")</f>
        <v/>
      </c>
      <c r="L3498" s="6" t="str">
        <f>IF(Belegerfassung!H3506&lt;&gt;"",Belegerfassung!H3506,"")</f>
        <v/>
      </c>
      <c r="M3498" t="str">
        <f>IFERROR(IF(Belegerfassung!E3506&lt;&gt;"",VLOOKUP(Belegerfassung!E3506,Abfrage!$L$2:$M$15,2,),""),"")</f>
        <v/>
      </c>
      <c r="N3498" t="str">
        <f t="shared" si="163"/>
        <v/>
      </c>
      <c r="O3498" t="str">
        <f t="shared" si="164"/>
        <v/>
      </c>
      <c r="P3498" t="str">
        <f>IF(Belegerfassung!G3506&lt;&gt;"",CONCATENATE(Belegerfassung!G3506,".pdf"),"")</f>
        <v/>
      </c>
    </row>
    <row r="3499" spans="1:16">
      <c r="A3499" t="str">
        <f>IF(Belegerfassung!C3507&lt;&gt;"",0,"")</f>
        <v/>
      </c>
      <c r="B3499" t="str">
        <f>IFERROR(VLOOKUP(Belegerfassung!I3507,Konten!A:D,2,FALSE),"")</f>
        <v/>
      </c>
      <c r="C3499" t="str">
        <f>IF(A3499&lt;&gt;"",TEXT(Belegerfassung!C3507,"TT.MM.JJJJ"),"")</f>
        <v/>
      </c>
      <c r="D3499" t="str">
        <f>IFERROR(VLOOKUP(Belegerfassung!A3507,Abfrage!$E$2:$F$20,2,FALSE),"")</f>
        <v/>
      </c>
      <c r="E3499" t="str">
        <f>IF(A3499&lt;&gt;"",Belegerfassung!B3507,"")</f>
        <v/>
      </c>
      <c r="F3499" t="str">
        <f>IF(Belegerfassung!L3507="","",IF(Belegerfassung!L3507&lt;&gt;"",IF(Belegerfassung!L3507&lt;&gt;"",IF(Belegerfassung!J3507&lt;&gt;0,VLOOKUP(Belegerfassung!L3507,Abfrage!$A$2:$C$19,2,),VLOOKUP(Belegerfassung!L3507,Abfrage!$A$2:$C$19,3,)),"")))</f>
        <v/>
      </c>
      <c r="G3499" t="str">
        <f t="shared" si="162"/>
        <v/>
      </c>
      <c r="H3499" s="31" t="str">
        <f>IF(A3499&lt;&gt;"",-Belegerfassung!J3507+Belegerfassung!K3507,"")</f>
        <v/>
      </c>
      <c r="I3499" s="49" t="str">
        <f>IFERROR(IF(H3499&lt;&gt;"",Belegerfassung!L3507*100,""),IF(OR(Belegerfassung!L3507="Leistung EU - Erlöse",Belegerfassung!L3507="Lieferungen EU-Erlöse",Belegerfassung!L3507="EUST",Belegerfassung!L3507="Bauleistungen 20%")=TRUE,"",MID(Belegerfassung!L3507,4,2)))</f>
        <v/>
      </c>
      <c r="J3499" s="6" t="str">
        <f>IF(A3499&lt;&gt;"",LEFT(Belegerfassung!D3507,40),"")</f>
        <v/>
      </c>
      <c r="K3499" t="str">
        <f>IF(A3499&lt;&gt;"",VLOOKUP(D3499,Abfrage!$F$2:$G$21,2,FALSE),"")</f>
        <v/>
      </c>
      <c r="L3499" s="6" t="str">
        <f>IF(Belegerfassung!H3507&lt;&gt;"",Belegerfassung!H3507,"")</f>
        <v/>
      </c>
      <c r="M3499" t="str">
        <f>IFERROR(IF(Belegerfassung!E3507&lt;&gt;"",VLOOKUP(Belegerfassung!E3507,Abfrage!$L$2:$M$15,2,),""),"")</f>
        <v/>
      </c>
      <c r="N3499" t="str">
        <f t="shared" si="163"/>
        <v/>
      </c>
      <c r="O3499" t="str">
        <f t="shared" si="164"/>
        <v/>
      </c>
      <c r="P3499" t="str">
        <f>IF(Belegerfassung!G3507&lt;&gt;"",CONCATENATE(Belegerfassung!G3507,".pdf"),"")</f>
        <v/>
      </c>
    </row>
    <row r="3500" spans="1:16">
      <c r="A3500" t="str">
        <f>IF(Belegerfassung!C3508&lt;&gt;"",0,"")</f>
        <v/>
      </c>
      <c r="B3500" t="str">
        <f>IFERROR(VLOOKUP(Belegerfassung!I3508,Konten!A:D,2,FALSE),"")</f>
        <v/>
      </c>
      <c r="C3500" t="str">
        <f>IF(A3500&lt;&gt;"",TEXT(Belegerfassung!C3508,"TT.MM.JJJJ"),"")</f>
        <v/>
      </c>
      <c r="D3500" t="str">
        <f>IFERROR(VLOOKUP(Belegerfassung!A3508,Abfrage!$E$2:$F$20,2,FALSE),"")</f>
        <v/>
      </c>
      <c r="E3500" t="str">
        <f>IF(A3500&lt;&gt;"",Belegerfassung!B3508,"")</f>
        <v/>
      </c>
      <c r="F3500" t="str">
        <f>IF(Belegerfassung!L3508="","",IF(Belegerfassung!L3508&lt;&gt;"",IF(Belegerfassung!L3508&lt;&gt;"",IF(Belegerfassung!J3508&lt;&gt;0,VLOOKUP(Belegerfassung!L3508,Abfrage!$A$2:$C$19,2,),VLOOKUP(Belegerfassung!L3508,Abfrage!$A$2:$C$19,3,)),"")))</f>
        <v/>
      </c>
      <c r="G3500" t="str">
        <f t="shared" si="162"/>
        <v/>
      </c>
      <c r="H3500" s="31" t="str">
        <f>IF(A3500&lt;&gt;"",-Belegerfassung!J3508+Belegerfassung!K3508,"")</f>
        <v/>
      </c>
      <c r="I3500" s="49" t="str">
        <f>IFERROR(IF(H3500&lt;&gt;"",Belegerfassung!L3508*100,""),IF(OR(Belegerfassung!L3508="Leistung EU - Erlöse",Belegerfassung!L3508="Lieferungen EU-Erlöse",Belegerfassung!L3508="EUST",Belegerfassung!L3508="Bauleistungen 20%")=TRUE,"",MID(Belegerfassung!L3508,4,2)))</f>
        <v/>
      </c>
      <c r="J3500" s="6" t="str">
        <f>IF(A3500&lt;&gt;"",LEFT(Belegerfassung!D3508,40),"")</f>
        <v/>
      </c>
      <c r="K3500" t="str">
        <f>IF(A3500&lt;&gt;"",VLOOKUP(D3500,Abfrage!$F$2:$G$21,2,FALSE),"")</f>
        <v/>
      </c>
      <c r="L3500" s="6" t="str">
        <f>IF(Belegerfassung!H3508&lt;&gt;"",Belegerfassung!H3508,"")</f>
        <v/>
      </c>
      <c r="M3500" t="str">
        <f>IFERROR(IF(Belegerfassung!E3508&lt;&gt;"",VLOOKUP(Belegerfassung!E3508,Abfrage!$L$2:$M$15,2,),""),"")</f>
        <v/>
      </c>
      <c r="N3500" t="str">
        <f t="shared" si="163"/>
        <v/>
      </c>
      <c r="O3500" t="str">
        <f t="shared" si="164"/>
        <v/>
      </c>
      <c r="P3500" t="str">
        <f>IF(Belegerfassung!G3508&lt;&gt;"",CONCATENATE(Belegerfassung!G3508,".pdf"),"")</f>
        <v/>
      </c>
    </row>
    <row r="3501" spans="1:16">
      <c r="A3501" t="str">
        <f>IF(Belegerfassung!C3509&lt;&gt;"",0,"")</f>
        <v/>
      </c>
      <c r="B3501" t="str">
        <f>IFERROR(VLOOKUP(Belegerfassung!I3509,Konten!A:D,2,FALSE),"")</f>
        <v/>
      </c>
      <c r="C3501" t="str">
        <f>IF(A3501&lt;&gt;"",TEXT(Belegerfassung!C3509,"TT.MM.JJJJ"),"")</f>
        <v/>
      </c>
      <c r="D3501" t="str">
        <f>IFERROR(VLOOKUP(Belegerfassung!A3509,Abfrage!$E$2:$F$20,2,FALSE),"")</f>
        <v/>
      </c>
      <c r="E3501" t="str">
        <f>IF(A3501&lt;&gt;"",Belegerfassung!B3509,"")</f>
        <v/>
      </c>
      <c r="F3501" t="str">
        <f>IF(Belegerfassung!L3509="","",IF(Belegerfassung!L3509&lt;&gt;"",IF(Belegerfassung!L3509&lt;&gt;"",IF(Belegerfassung!J3509&lt;&gt;0,VLOOKUP(Belegerfassung!L3509,Abfrage!$A$2:$C$19,2,),VLOOKUP(Belegerfassung!L3509,Abfrage!$A$2:$C$19,3,)),"")))</f>
        <v/>
      </c>
      <c r="G3501" t="str">
        <f t="shared" si="162"/>
        <v/>
      </c>
      <c r="H3501" s="31" t="str">
        <f>IF(A3501&lt;&gt;"",-Belegerfassung!J3509+Belegerfassung!K3509,"")</f>
        <v/>
      </c>
      <c r="I3501" s="49" t="str">
        <f>IFERROR(IF(H3501&lt;&gt;"",Belegerfassung!L3509*100,""),IF(OR(Belegerfassung!L3509="Leistung EU - Erlöse",Belegerfassung!L3509="Lieferungen EU-Erlöse",Belegerfassung!L3509="EUST",Belegerfassung!L3509="Bauleistungen 20%")=TRUE,"",MID(Belegerfassung!L3509,4,2)))</f>
        <v/>
      </c>
      <c r="J3501" s="6" t="str">
        <f>IF(A3501&lt;&gt;"",LEFT(Belegerfassung!D3509,40),"")</f>
        <v/>
      </c>
      <c r="K3501" t="str">
        <f>IF(A3501&lt;&gt;"",VLOOKUP(D3501,Abfrage!$F$2:$G$21,2,FALSE),"")</f>
        <v/>
      </c>
      <c r="L3501" s="6" t="str">
        <f>IF(Belegerfassung!H3509&lt;&gt;"",Belegerfassung!H3509,"")</f>
        <v/>
      </c>
      <c r="M3501" t="str">
        <f>IFERROR(IF(Belegerfassung!E3509&lt;&gt;"",VLOOKUP(Belegerfassung!E3509,Abfrage!$L$2:$M$15,2,),""),"")</f>
        <v/>
      </c>
      <c r="N3501" t="str">
        <f t="shared" si="163"/>
        <v/>
      </c>
      <c r="O3501" t="str">
        <f t="shared" si="164"/>
        <v/>
      </c>
      <c r="P3501" t="str">
        <f>IF(Belegerfassung!G3509&lt;&gt;"",CONCATENATE(Belegerfassung!G3509,".pdf"),"")</f>
        <v/>
      </c>
    </row>
    <row r="3502" spans="1:16">
      <c r="A3502" t="str">
        <f>IF(Belegerfassung!C3510&lt;&gt;"",0,"")</f>
        <v/>
      </c>
      <c r="B3502" t="str">
        <f>IFERROR(VLOOKUP(Belegerfassung!I3510,Konten!A:D,2,FALSE),"")</f>
        <v/>
      </c>
      <c r="C3502" t="str">
        <f>IF(A3502&lt;&gt;"",TEXT(Belegerfassung!C3510,"TT.MM.JJJJ"),"")</f>
        <v/>
      </c>
      <c r="D3502" t="str">
        <f>IFERROR(VLOOKUP(Belegerfassung!A3510,Abfrage!$E$2:$F$20,2,FALSE),"")</f>
        <v/>
      </c>
      <c r="E3502" t="str">
        <f>IF(A3502&lt;&gt;"",Belegerfassung!B3510,"")</f>
        <v/>
      </c>
      <c r="F3502" t="str">
        <f>IF(Belegerfassung!L3510="","",IF(Belegerfassung!L3510&lt;&gt;"",IF(Belegerfassung!L3510&lt;&gt;"",IF(Belegerfassung!J3510&lt;&gt;0,VLOOKUP(Belegerfassung!L3510,Abfrage!$A$2:$C$19,2,),VLOOKUP(Belegerfassung!L3510,Abfrage!$A$2:$C$19,3,)),"")))</f>
        <v/>
      </c>
      <c r="G3502" t="str">
        <f t="shared" si="162"/>
        <v/>
      </c>
      <c r="H3502" s="31" t="str">
        <f>IF(A3502&lt;&gt;"",-Belegerfassung!J3510+Belegerfassung!K3510,"")</f>
        <v/>
      </c>
      <c r="I3502" s="49" t="str">
        <f>IFERROR(IF(H3502&lt;&gt;"",Belegerfassung!L3510*100,""),IF(OR(Belegerfassung!L3510="Leistung EU - Erlöse",Belegerfassung!L3510="Lieferungen EU-Erlöse",Belegerfassung!L3510="EUST",Belegerfassung!L3510="Bauleistungen 20%")=TRUE,"",MID(Belegerfassung!L3510,4,2)))</f>
        <v/>
      </c>
      <c r="J3502" s="6" t="str">
        <f>IF(A3502&lt;&gt;"",LEFT(Belegerfassung!D3510,40),"")</f>
        <v/>
      </c>
      <c r="K3502" t="str">
        <f>IF(A3502&lt;&gt;"",VLOOKUP(D3502,Abfrage!$F$2:$G$21,2,FALSE),"")</f>
        <v/>
      </c>
      <c r="L3502" s="6" t="str">
        <f>IF(Belegerfassung!H3510&lt;&gt;"",Belegerfassung!H3510,"")</f>
        <v/>
      </c>
      <c r="M3502" t="str">
        <f>IFERROR(IF(Belegerfassung!E3510&lt;&gt;"",VLOOKUP(Belegerfassung!E3510,Abfrage!$L$2:$M$15,2,),""),"")</f>
        <v/>
      </c>
      <c r="N3502" t="str">
        <f t="shared" si="163"/>
        <v/>
      </c>
      <c r="O3502" t="str">
        <f t="shared" si="164"/>
        <v/>
      </c>
      <c r="P3502" t="str">
        <f>IF(Belegerfassung!G3510&lt;&gt;"",CONCATENATE(Belegerfassung!G3510,".pdf"),"")</f>
        <v/>
      </c>
    </row>
    <row r="3503" spans="1:16">
      <c r="A3503" t="str">
        <f>IF(Belegerfassung!C3511&lt;&gt;"",0,"")</f>
        <v/>
      </c>
      <c r="B3503" t="str">
        <f>IFERROR(VLOOKUP(Belegerfassung!I3511,Konten!A:D,2,FALSE),"")</f>
        <v/>
      </c>
      <c r="C3503" t="str">
        <f>IF(A3503&lt;&gt;"",TEXT(Belegerfassung!C3511,"TT.MM.JJJJ"),"")</f>
        <v/>
      </c>
      <c r="D3503" t="str">
        <f>IFERROR(VLOOKUP(Belegerfassung!A3511,Abfrage!$E$2:$F$20,2,FALSE),"")</f>
        <v/>
      </c>
      <c r="E3503" t="str">
        <f>IF(A3503&lt;&gt;"",Belegerfassung!B3511,"")</f>
        <v/>
      </c>
      <c r="F3503" t="str">
        <f>IF(Belegerfassung!L3511="","",IF(Belegerfassung!L3511&lt;&gt;"",IF(Belegerfassung!L3511&lt;&gt;"",IF(Belegerfassung!J3511&lt;&gt;0,VLOOKUP(Belegerfassung!L3511,Abfrage!$A$2:$C$19,2,),VLOOKUP(Belegerfassung!L3511,Abfrage!$A$2:$C$19,3,)),"")))</f>
        <v/>
      </c>
      <c r="G3503" t="str">
        <f t="shared" si="162"/>
        <v/>
      </c>
      <c r="H3503" s="31" t="str">
        <f>IF(A3503&lt;&gt;"",-Belegerfassung!J3511+Belegerfassung!K3511,"")</f>
        <v/>
      </c>
      <c r="I3503" s="49" t="str">
        <f>IFERROR(IF(H3503&lt;&gt;"",Belegerfassung!L3511*100,""),IF(OR(Belegerfassung!L3511="Leistung EU - Erlöse",Belegerfassung!L3511="Lieferungen EU-Erlöse",Belegerfassung!L3511="EUST",Belegerfassung!L3511="Bauleistungen 20%")=TRUE,"",MID(Belegerfassung!L3511,4,2)))</f>
        <v/>
      </c>
      <c r="J3503" s="6" t="str">
        <f>IF(A3503&lt;&gt;"",LEFT(Belegerfassung!D3511,40),"")</f>
        <v/>
      </c>
      <c r="K3503" t="str">
        <f>IF(A3503&lt;&gt;"",VLOOKUP(D3503,Abfrage!$F$2:$G$21,2,FALSE),"")</f>
        <v/>
      </c>
      <c r="L3503" s="6" t="str">
        <f>IF(Belegerfassung!H3511&lt;&gt;"",Belegerfassung!H3511,"")</f>
        <v/>
      </c>
      <c r="M3503" t="str">
        <f>IFERROR(IF(Belegerfassung!E3511&lt;&gt;"",VLOOKUP(Belegerfassung!E3511,Abfrage!$L$2:$M$15,2,),""),"")</f>
        <v/>
      </c>
      <c r="N3503" t="str">
        <f t="shared" si="163"/>
        <v/>
      </c>
      <c r="O3503" t="str">
        <f t="shared" si="164"/>
        <v/>
      </c>
      <c r="P3503" t="str">
        <f>IF(Belegerfassung!G3511&lt;&gt;"",CONCATENATE(Belegerfassung!G3511,".pdf"),"")</f>
        <v/>
      </c>
    </row>
    <row r="3504" spans="1:16">
      <c r="A3504" t="str">
        <f>IF(Belegerfassung!C3512&lt;&gt;"",0,"")</f>
        <v/>
      </c>
      <c r="B3504" t="str">
        <f>IFERROR(VLOOKUP(Belegerfassung!I3512,Konten!A:D,2,FALSE),"")</f>
        <v/>
      </c>
      <c r="C3504" t="str">
        <f>IF(A3504&lt;&gt;"",TEXT(Belegerfassung!C3512,"TT.MM.JJJJ"),"")</f>
        <v/>
      </c>
      <c r="D3504" t="str">
        <f>IFERROR(VLOOKUP(Belegerfassung!A3512,Abfrage!$E$2:$F$20,2,FALSE),"")</f>
        <v/>
      </c>
      <c r="E3504" t="str">
        <f>IF(A3504&lt;&gt;"",Belegerfassung!B3512,"")</f>
        <v/>
      </c>
      <c r="F3504" t="str">
        <f>IF(Belegerfassung!L3512="","",IF(Belegerfassung!L3512&lt;&gt;"",IF(Belegerfassung!L3512&lt;&gt;"",IF(Belegerfassung!J3512&lt;&gt;0,VLOOKUP(Belegerfassung!L3512,Abfrage!$A$2:$C$19,2,),VLOOKUP(Belegerfassung!L3512,Abfrage!$A$2:$C$19,3,)),"")))</f>
        <v/>
      </c>
      <c r="G3504" t="str">
        <f t="shared" si="162"/>
        <v/>
      </c>
      <c r="H3504" s="31" t="str">
        <f>IF(A3504&lt;&gt;"",-Belegerfassung!J3512+Belegerfassung!K3512,"")</f>
        <v/>
      </c>
      <c r="I3504" s="49" t="str">
        <f>IFERROR(IF(H3504&lt;&gt;"",Belegerfassung!L3512*100,""),IF(OR(Belegerfassung!L3512="Leistung EU - Erlöse",Belegerfassung!L3512="Lieferungen EU-Erlöse",Belegerfassung!L3512="EUST",Belegerfassung!L3512="Bauleistungen 20%")=TRUE,"",MID(Belegerfassung!L3512,4,2)))</f>
        <v/>
      </c>
      <c r="J3504" s="6" t="str">
        <f>IF(A3504&lt;&gt;"",LEFT(Belegerfassung!D3512,40),"")</f>
        <v/>
      </c>
      <c r="K3504" t="str">
        <f>IF(A3504&lt;&gt;"",VLOOKUP(D3504,Abfrage!$F$2:$G$21,2,FALSE),"")</f>
        <v/>
      </c>
      <c r="L3504" s="6" t="str">
        <f>IF(Belegerfassung!H3512&lt;&gt;"",Belegerfassung!H3512,"")</f>
        <v/>
      </c>
      <c r="M3504" t="str">
        <f>IFERROR(IF(Belegerfassung!E3512&lt;&gt;"",VLOOKUP(Belegerfassung!E3512,Abfrage!$L$2:$M$15,2,),""),"")</f>
        <v/>
      </c>
      <c r="N3504" t="str">
        <f t="shared" si="163"/>
        <v/>
      </c>
      <c r="O3504" t="str">
        <f t="shared" si="164"/>
        <v/>
      </c>
      <c r="P3504" t="str">
        <f>IF(Belegerfassung!G3512&lt;&gt;"",CONCATENATE(Belegerfassung!G3512,".pdf"),"")</f>
        <v/>
      </c>
    </row>
    <row r="3505" spans="1:16">
      <c r="A3505" t="str">
        <f>IF(Belegerfassung!C3513&lt;&gt;"",0,"")</f>
        <v/>
      </c>
      <c r="B3505" t="str">
        <f>IFERROR(VLOOKUP(Belegerfassung!I3513,Konten!A:D,2,FALSE),"")</f>
        <v/>
      </c>
      <c r="C3505" t="str">
        <f>IF(A3505&lt;&gt;"",TEXT(Belegerfassung!C3513,"TT.MM.JJJJ"),"")</f>
        <v/>
      </c>
      <c r="D3505" t="str">
        <f>IFERROR(VLOOKUP(Belegerfassung!A3513,Abfrage!$E$2:$F$20,2,FALSE),"")</f>
        <v/>
      </c>
      <c r="E3505" t="str">
        <f>IF(A3505&lt;&gt;"",Belegerfassung!B3513,"")</f>
        <v/>
      </c>
      <c r="F3505" t="str">
        <f>IF(Belegerfassung!L3513="","",IF(Belegerfassung!L3513&lt;&gt;"",IF(Belegerfassung!L3513&lt;&gt;"",IF(Belegerfassung!J3513&lt;&gt;0,VLOOKUP(Belegerfassung!L3513,Abfrage!$A$2:$C$19,2,),VLOOKUP(Belegerfassung!L3513,Abfrage!$A$2:$C$19,3,)),"")))</f>
        <v/>
      </c>
      <c r="G3505" t="str">
        <f t="shared" si="162"/>
        <v/>
      </c>
      <c r="H3505" s="31" t="str">
        <f>IF(A3505&lt;&gt;"",-Belegerfassung!J3513+Belegerfassung!K3513,"")</f>
        <v/>
      </c>
      <c r="I3505" s="49" t="str">
        <f>IFERROR(IF(H3505&lt;&gt;"",Belegerfassung!L3513*100,""),IF(OR(Belegerfassung!L3513="Leistung EU - Erlöse",Belegerfassung!L3513="Lieferungen EU-Erlöse",Belegerfassung!L3513="EUST",Belegerfassung!L3513="Bauleistungen 20%")=TRUE,"",MID(Belegerfassung!L3513,4,2)))</f>
        <v/>
      </c>
      <c r="J3505" s="6" t="str">
        <f>IF(A3505&lt;&gt;"",LEFT(Belegerfassung!D3513,40),"")</f>
        <v/>
      </c>
      <c r="K3505" t="str">
        <f>IF(A3505&lt;&gt;"",VLOOKUP(D3505,Abfrage!$F$2:$G$21,2,FALSE),"")</f>
        <v/>
      </c>
      <c r="L3505" s="6" t="str">
        <f>IF(Belegerfassung!H3513&lt;&gt;"",Belegerfassung!H3513,"")</f>
        <v/>
      </c>
      <c r="M3505" t="str">
        <f>IFERROR(IF(Belegerfassung!E3513&lt;&gt;"",VLOOKUP(Belegerfassung!E3513,Abfrage!$L$2:$M$15,2,),""),"")</f>
        <v/>
      </c>
      <c r="N3505" t="str">
        <f t="shared" si="163"/>
        <v/>
      </c>
      <c r="O3505" t="str">
        <f t="shared" si="164"/>
        <v/>
      </c>
      <c r="P3505" t="str">
        <f>IF(Belegerfassung!G3513&lt;&gt;"",CONCATENATE(Belegerfassung!G3513,".pdf"),"")</f>
        <v/>
      </c>
    </row>
    <row r="3506" spans="1:16">
      <c r="A3506" t="str">
        <f>IF(Belegerfassung!C3514&lt;&gt;"",0,"")</f>
        <v/>
      </c>
      <c r="B3506" t="str">
        <f>IFERROR(VLOOKUP(Belegerfassung!I3514,Konten!A:D,2,FALSE),"")</f>
        <v/>
      </c>
      <c r="C3506" t="str">
        <f>IF(A3506&lt;&gt;"",TEXT(Belegerfassung!C3514,"TT.MM.JJJJ"),"")</f>
        <v/>
      </c>
      <c r="D3506" t="str">
        <f>IFERROR(VLOOKUP(Belegerfassung!A3514,Abfrage!$E$2:$F$20,2,FALSE),"")</f>
        <v/>
      </c>
      <c r="E3506" t="str">
        <f>IF(A3506&lt;&gt;"",Belegerfassung!B3514,"")</f>
        <v/>
      </c>
      <c r="F3506" t="str">
        <f>IF(Belegerfassung!L3514="","",IF(Belegerfassung!L3514&lt;&gt;"",IF(Belegerfassung!L3514&lt;&gt;"",IF(Belegerfassung!J3514&lt;&gt;0,VLOOKUP(Belegerfassung!L3514,Abfrage!$A$2:$C$19,2,),VLOOKUP(Belegerfassung!L3514,Abfrage!$A$2:$C$19,3,)),"")))</f>
        <v/>
      </c>
      <c r="G3506" t="str">
        <f t="shared" si="162"/>
        <v/>
      </c>
      <c r="H3506" s="31" t="str">
        <f>IF(A3506&lt;&gt;"",-Belegerfassung!J3514+Belegerfassung!K3514,"")</f>
        <v/>
      </c>
      <c r="I3506" s="49" t="str">
        <f>IFERROR(IF(H3506&lt;&gt;"",Belegerfassung!L3514*100,""),IF(OR(Belegerfassung!L3514="Leistung EU - Erlöse",Belegerfassung!L3514="Lieferungen EU-Erlöse",Belegerfassung!L3514="EUST",Belegerfassung!L3514="Bauleistungen 20%")=TRUE,"",MID(Belegerfassung!L3514,4,2)))</f>
        <v/>
      </c>
      <c r="J3506" s="6" t="str">
        <f>IF(A3506&lt;&gt;"",LEFT(Belegerfassung!D3514,40),"")</f>
        <v/>
      </c>
      <c r="K3506" t="str">
        <f>IF(A3506&lt;&gt;"",VLOOKUP(D3506,Abfrage!$F$2:$G$21,2,FALSE),"")</f>
        <v/>
      </c>
      <c r="L3506" s="6" t="str">
        <f>IF(Belegerfassung!H3514&lt;&gt;"",Belegerfassung!H3514,"")</f>
        <v/>
      </c>
      <c r="M3506" t="str">
        <f>IFERROR(IF(Belegerfassung!E3514&lt;&gt;"",VLOOKUP(Belegerfassung!E3514,Abfrage!$L$2:$M$15,2,),""),"")</f>
        <v/>
      </c>
      <c r="N3506" t="str">
        <f t="shared" si="163"/>
        <v/>
      </c>
      <c r="O3506" t="str">
        <f t="shared" si="164"/>
        <v/>
      </c>
      <c r="P3506" t="str">
        <f>IF(Belegerfassung!G3514&lt;&gt;"",CONCATENATE(Belegerfassung!G3514,".pdf"),"")</f>
        <v/>
      </c>
    </row>
    <row r="3507" spans="1:16">
      <c r="A3507" t="str">
        <f>IF(Belegerfassung!C3515&lt;&gt;"",0,"")</f>
        <v/>
      </c>
      <c r="B3507" t="str">
        <f>IFERROR(VLOOKUP(Belegerfassung!I3515,Konten!A:D,2,FALSE),"")</f>
        <v/>
      </c>
      <c r="C3507" t="str">
        <f>IF(A3507&lt;&gt;"",TEXT(Belegerfassung!C3515,"TT.MM.JJJJ"),"")</f>
        <v/>
      </c>
      <c r="D3507" t="str">
        <f>IFERROR(VLOOKUP(Belegerfassung!A3515,Abfrage!$E$2:$F$20,2,FALSE),"")</f>
        <v/>
      </c>
      <c r="E3507" t="str">
        <f>IF(A3507&lt;&gt;"",Belegerfassung!B3515,"")</f>
        <v/>
      </c>
      <c r="F3507" t="str">
        <f>IF(Belegerfassung!L3515="","",IF(Belegerfassung!L3515&lt;&gt;"",IF(Belegerfassung!L3515&lt;&gt;"",IF(Belegerfassung!J3515&lt;&gt;0,VLOOKUP(Belegerfassung!L3515,Abfrage!$A$2:$C$19,2,),VLOOKUP(Belegerfassung!L3515,Abfrage!$A$2:$C$19,3,)),"")))</f>
        <v/>
      </c>
      <c r="G3507" t="str">
        <f t="shared" si="162"/>
        <v/>
      </c>
      <c r="H3507" s="31" t="str">
        <f>IF(A3507&lt;&gt;"",-Belegerfassung!J3515+Belegerfassung!K3515,"")</f>
        <v/>
      </c>
      <c r="I3507" s="49" t="str">
        <f>IFERROR(IF(H3507&lt;&gt;"",Belegerfassung!L3515*100,""),IF(OR(Belegerfassung!L3515="Leistung EU - Erlöse",Belegerfassung!L3515="Lieferungen EU-Erlöse",Belegerfassung!L3515="EUST",Belegerfassung!L3515="Bauleistungen 20%")=TRUE,"",MID(Belegerfassung!L3515,4,2)))</f>
        <v/>
      </c>
      <c r="J3507" s="6" t="str">
        <f>IF(A3507&lt;&gt;"",LEFT(Belegerfassung!D3515,40),"")</f>
        <v/>
      </c>
      <c r="K3507" t="str">
        <f>IF(A3507&lt;&gt;"",VLOOKUP(D3507,Abfrage!$F$2:$G$21,2,FALSE),"")</f>
        <v/>
      </c>
      <c r="L3507" s="6" t="str">
        <f>IF(Belegerfassung!H3515&lt;&gt;"",Belegerfassung!H3515,"")</f>
        <v/>
      </c>
      <c r="M3507" t="str">
        <f>IFERROR(IF(Belegerfassung!E3515&lt;&gt;"",VLOOKUP(Belegerfassung!E3515,Abfrage!$L$2:$M$15,2,),""),"")</f>
        <v/>
      </c>
      <c r="N3507" t="str">
        <f t="shared" si="163"/>
        <v/>
      </c>
      <c r="O3507" t="str">
        <f t="shared" si="164"/>
        <v/>
      </c>
      <c r="P3507" t="str">
        <f>IF(Belegerfassung!G3515&lt;&gt;"",CONCATENATE(Belegerfassung!G3515,".pdf"),"")</f>
        <v/>
      </c>
    </row>
    <row r="3508" spans="1:16">
      <c r="A3508" t="str">
        <f>IF(Belegerfassung!C3516&lt;&gt;"",0,"")</f>
        <v/>
      </c>
      <c r="B3508" t="str">
        <f>IFERROR(VLOOKUP(Belegerfassung!I3516,Konten!A:D,2,FALSE),"")</f>
        <v/>
      </c>
      <c r="C3508" t="str">
        <f>IF(A3508&lt;&gt;"",TEXT(Belegerfassung!C3516,"TT.MM.JJJJ"),"")</f>
        <v/>
      </c>
      <c r="D3508" t="str">
        <f>IFERROR(VLOOKUP(Belegerfassung!A3516,Abfrage!$E$2:$F$20,2,FALSE),"")</f>
        <v/>
      </c>
      <c r="E3508" t="str">
        <f>IF(A3508&lt;&gt;"",Belegerfassung!B3516,"")</f>
        <v/>
      </c>
      <c r="F3508" t="str">
        <f>IF(Belegerfassung!L3516="","",IF(Belegerfassung!L3516&lt;&gt;"",IF(Belegerfassung!L3516&lt;&gt;"",IF(Belegerfassung!J3516&lt;&gt;0,VLOOKUP(Belegerfassung!L3516,Abfrage!$A$2:$C$19,2,),VLOOKUP(Belegerfassung!L3516,Abfrage!$A$2:$C$19,3,)),"")))</f>
        <v/>
      </c>
      <c r="G3508" t="str">
        <f t="shared" si="162"/>
        <v/>
      </c>
      <c r="H3508" s="31" t="str">
        <f>IF(A3508&lt;&gt;"",-Belegerfassung!J3516+Belegerfassung!K3516,"")</f>
        <v/>
      </c>
      <c r="I3508" s="49" t="str">
        <f>IFERROR(IF(H3508&lt;&gt;"",Belegerfassung!L3516*100,""),IF(OR(Belegerfassung!L3516="Leistung EU - Erlöse",Belegerfassung!L3516="Lieferungen EU-Erlöse",Belegerfassung!L3516="EUST",Belegerfassung!L3516="Bauleistungen 20%")=TRUE,"",MID(Belegerfassung!L3516,4,2)))</f>
        <v/>
      </c>
      <c r="J3508" s="6" t="str">
        <f>IF(A3508&lt;&gt;"",LEFT(Belegerfassung!D3516,40),"")</f>
        <v/>
      </c>
      <c r="K3508" t="str">
        <f>IF(A3508&lt;&gt;"",VLOOKUP(D3508,Abfrage!$F$2:$G$21,2,FALSE),"")</f>
        <v/>
      </c>
      <c r="L3508" s="6" t="str">
        <f>IF(Belegerfassung!H3516&lt;&gt;"",Belegerfassung!H3516,"")</f>
        <v/>
      </c>
      <c r="M3508" t="str">
        <f>IFERROR(IF(Belegerfassung!E3516&lt;&gt;"",VLOOKUP(Belegerfassung!E3516,Abfrage!$L$2:$M$15,2,),""),"")</f>
        <v/>
      </c>
      <c r="N3508" t="str">
        <f t="shared" si="163"/>
        <v/>
      </c>
      <c r="O3508" t="str">
        <f t="shared" si="164"/>
        <v/>
      </c>
      <c r="P3508" t="str">
        <f>IF(Belegerfassung!G3516&lt;&gt;"",CONCATENATE(Belegerfassung!G3516,".pdf"),"")</f>
        <v/>
      </c>
    </row>
    <row r="3509" spans="1:16">
      <c r="A3509" t="str">
        <f>IF(Belegerfassung!C3517&lt;&gt;"",0,"")</f>
        <v/>
      </c>
      <c r="B3509" t="str">
        <f>IFERROR(VLOOKUP(Belegerfassung!I3517,Konten!A:D,2,FALSE),"")</f>
        <v/>
      </c>
      <c r="C3509" t="str">
        <f>IF(A3509&lt;&gt;"",TEXT(Belegerfassung!C3517,"TT.MM.JJJJ"),"")</f>
        <v/>
      </c>
      <c r="D3509" t="str">
        <f>IFERROR(VLOOKUP(Belegerfassung!A3517,Abfrage!$E$2:$F$20,2,FALSE),"")</f>
        <v/>
      </c>
      <c r="E3509" t="str">
        <f>IF(A3509&lt;&gt;"",Belegerfassung!B3517,"")</f>
        <v/>
      </c>
      <c r="F3509" t="str">
        <f>IF(Belegerfassung!L3517="","",IF(Belegerfassung!L3517&lt;&gt;"",IF(Belegerfassung!L3517&lt;&gt;"",IF(Belegerfassung!J3517&lt;&gt;0,VLOOKUP(Belegerfassung!L3517,Abfrage!$A$2:$C$19,2,),VLOOKUP(Belegerfassung!L3517,Abfrage!$A$2:$C$19,3,)),"")))</f>
        <v/>
      </c>
      <c r="G3509" t="str">
        <f t="shared" si="162"/>
        <v/>
      </c>
      <c r="H3509" s="31" t="str">
        <f>IF(A3509&lt;&gt;"",-Belegerfassung!J3517+Belegerfassung!K3517,"")</f>
        <v/>
      </c>
      <c r="I3509" s="49" t="str">
        <f>IFERROR(IF(H3509&lt;&gt;"",Belegerfassung!L3517*100,""),IF(OR(Belegerfassung!L3517="Leistung EU - Erlöse",Belegerfassung!L3517="Lieferungen EU-Erlöse",Belegerfassung!L3517="EUST",Belegerfassung!L3517="Bauleistungen 20%")=TRUE,"",MID(Belegerfassung!L3517,4,2)))</f>
        <v/>
      </c>
      <c r="J3509" s="6" t="str">
        <f>IF(A3509&lt;&gt;"",LEFT(Belegerfassung!D3517,40),"")</f>
        <v/>
      </c>
      <c r="K3509" t="str">
        <f>IF(A3509&lt;&gt;"",VLOOKUP(D3509,Abfrage!$F$2:$G$21,2,FALSE),"")</f>
        <v/>
      </c>
      <c r="L3509" s="6" t="str">
        <f>IF(Belegerfassung!H3517&lt;&gt;"",Belegerfassung!H3517,"")</f>
        <v/>
      </c>
      <c r="M3509" t="str">
        <f>IFERROR(IF(Belegerfassung!E3517&lt;&gt;"",VLOOKUP(Belegerfassung!E3517,Abfrage!$L$2:$M$15,2,),""),"")</f>
        <v/>
      </c>
      <c r="N3509" t="str">
        <f t="shared" si="163"/>
        <v/>
      </c>
      <c r="O3509" t="str">
        <f t="shared" si="164"/>
        <v/>
      </c>
      <c r="P3509" t="str">
        <f>IF(Belegerfassung!G3517&lt;&gt;"",CONCATENATE(Belegerfassung!G3517,".pdf"),"")</f>
        <v/>
      </c>
    </row>
    <row r="3510" spans="1:16">
      <c r="A3510" t="str">
        <f>IF(Belegerfassung!C3518&lt;&gt;"",0,"")</f>
        <v/>
      </c>
      <c r="B3510" t="str">
        <f>IFERROR(VLOOKUP(Belegerfassung!I3518,Konten!A:D,2,FALSE),"")</f>
        <v/>
      </c>
      <c r="C3510" t="str">
        <f>IF(A3510&lt;&gt;"",TEXT(Belegerfassung!C3518,"TT.MM.JJJJ"),"")</f>
        <v/>
      </c>
      <c r="D3510" t="str">
        <f>IFERROR(VLOOKUP(Belegerfassung!A3518,Abfrage!$E$2:$F$20,2,FALSE),"")</f>
        <v/>
      </c>
      <c r="E3510" t="str">
        <f>IF(A3510&lt;&gt;"",Belegerfassung!B3518,"")</f>
        <v/>
      </c>
      <c r="F3510" t="str">
        <f>IF(Belegerfassung!L3518="","",IF(Belegerfassung!L3518&lt;&gt;"",IF(Belegerfassung!L3518&lt;&gt;"",IF(Belegerfassung!J3518&lt;&gt;0,VLOOKUP(Belegerfassung!L3518,Abfrage!$A$2:$C$19,2,),VLOOKUP(Belegerfassung!L3518,Abfrage!$A$2:$C$19,3,)),"")))</f>
        <v/>
      </c>
      <c r="G3510" t="str">
        <f t="shared" si="162"/>
        <v/>
      </c>
      <c r="H3510" s="31" t="str">
        <f>IF(A3510&lt;&gt;"",-Belegerfassung!J3518+Belegerfassung!K3518,"")</f>
        <v/>
      </c>
      <c r="I3510" s="49" t="str">
        <f>IFERROR(IF(H3510&lt;&gt;"",Belegerfassung!L3518*100,""),IF(OR(Belegerfassung!L3518="Leistung EU - Erlöse",Belegerfassung!L3518="Lieferungen EU-Erlöse",Belegerfassung!L3518="EUST",Belegerfassung!L3518="Bauleistungen 20%")=TRUE,"",MID(Belegerfassung!L3518,4,2)))</f>
        <v/>
      </c>
      <c r="J3510" s="6" t="str">
        <f>IF(A3510&lt;&gt;"",LEFT(Belegerfassung!D3518,40),"")</f>
        <v/>
      </c>
      <c r="K3510" t="str">
        <f>IF(A3510&lt;&gt;"",VLOOKUP(D3510,Abfrage!$F$2:$G$21,2,FALSE),"")</f>
        <v/>
      </c>
      <c r="L3510" s="6" t="str">
        <f>IF(Belegerfassung!H3518&lt;&gt;"",Belegerfassung!H3518,"")</f>
        <v/>
      </c>
      <c r="M3510" t="str">
        <f>IFERROR(IF(Belegerfassung!E3518&lt;&gt;"",VLOOKUP(Belegerfassung!E3518,Abfrage!$L$2:$M$15,2,),""),"")</f>
        <v/>
      </c>
      <c r="N3510" t="str">
        <f t="shared" si="163"/>
        <v/>
      </c>
      <c r="O3510" t="str">
        <f t="shared" si="164"/>
        <v/>
      </c>
      <c r="P3510" t="str">
        <f>IF(Belegerfassung!G3518&lt;&gt;"",CONCATENATE(Belegerfassung!G3518,".pdf"),"")</f>
        <v/>
      </c>
    </row>
    <row r="3511" spans="1:16">
      <c r="A3511" t="str">
        <f>IF(Belegerfassung!C3519&lt;&gt;"",0,"")</f>
        <v/>
      </c>
      <c r="B3511" t="str">
        <f>IFERROR(VLOOKUP(Belegerfassung!I3519,Konten!A:D,2,FALSE),"")</f>
        <v/>
      </c>
      <c r="C3511" t="str">
        <f>IF(A3511&lt;&gt;"",TEXT(Belegerfassung!C3519,"TT.MM.JJJJ"),"")</f>
        <v/>
      </c>
      <c r="D3511" t="str">
        <f>IFERROR(VLOOKUP(Belegerfassung!A3519,Abfrage!$E$2:$F$20,2,FALSE),"")</f>
        <v/>
      </c>
      <c r="E3511" t="str">
        <f>IF(A3511&lt;&gt;"",Belegerfassung!B3519,"")</f>
        <v/>
      </c>
      <c r="F3511" t="str">
        <f>IF(Belegerfassung!L3519="","",IF(Belegerfassung!L3519&lt;&gt;"",IF(Belegerfassung!L3519&lt;&gt;"",IF(Belegerfassung!J3519&lt;&gt;0,VLOOKUP(Belegerfassung!L3519,Abfrage!$A$2:$C$19,2,),VLOOKUP(Belegerfassung!L3519,Abfrage!$A$2:$C$19,3,)),"")))</f>
        <v/>
      </c>
      <c r="G3511" t="str">
        <f t="shared" si="162"/>
        <v/>
      </c>
      <c r="H3511" s="31" t="str">
        <f>IF(A3511&lt;&gt;"",-Belegerfassung!J3519+Belegerfassung!K3519,"")</f>
        <v/>
      </c>
      <c r="I3511" s="49" t="str">
        <f>IFERROR(IF(H3511&lt;&gt;"",Belegerfassung!L3519*100,""),IF(OR(Belegerfassung!L3519="Leistung EU - Erlöse",Belegerfassung!L3519="Lieferungen EU-Erlöse",Belegerfassung!L3519="EUST",Belegerfassung!L3519="Bauleistungen 20%")=TRUE,"",MID(Belegerfassung!L3519,4,2)))</f>
        <v/>
      </c>
      <c r="J3511" s="6" t="str">
        <f>IF(A3511&lt;&gt;"",LEFT(Belegerfassung!D3519,40),"")</f>
        <v/>
      </c>
      <c r="K3511" t="str">
        <f>IF(A3511&lt;&gt;"",VLOOKUP(D3511,Abfrage!$F$2:$G$21,2,FALSE),"")</f>
        <v/>
      </c>
      <c r="L3511" s="6" t="str">
        <f>IF(Belegerfassung!H3519&lt;&gt;"",Belegerfassung!H3519,"")</f>
        <v/>
      </c>
      <c r="M3511" t="str">
        <f>IFERROR(IF(Belegerfassung!E3519&lt;&gt;"",VLOOKUP(Belegerfassung!E3519,Abfrage!$L$2:$M$15,2,),""),"")</f>
        <v/>
      </c>
      <c r="N3511" t="str">
        <f t="shared" si="163"/>
        <v/>
      </c>
      <c r="O3511" t="str">
        <f t="shared" si="164"/>
        <v/>
      </c>
      <c r="P3511" t="str">
        <f>IF(Belegerfassung!G3519&lt;&gt;"",CONCATENATE(Belegerfassung!G3519,".pdf"),"")</f>
        <v/>
      </c>
    </row>
    <row r="3512" spans="1:16">
      <c r="A3512" t="str">
        <f>IF(Belegerfassung!C3520&lt;&gt;"",0,"")</f>
        <v/>
      </c>
      <c r="B3512" t="str">
        <f>IFERROR(VLOOKUP(Belegerfassung!I3520,Konten!A:D,2,FALSE),"")</f>
        <v/>
      </c>
      <c r="C3512" t="str">
        <f>IF(A3512&lt;&gt;"",TEXT(Belegerfassung!C3520,"TT.MM.JJJJ"),"")</f>
        <v/>
      </c>
      <c r="D3512" t="str">
        <f>IFERROR(VLOOKUP(Belegerfassung!A3520,Abfrage!$E$2:$F$20,2,FALSE),"")</f>
        <v/>
      </c>
      <c r="E3512" t="str">
        <f>IF(A3512&lt;&gt;"",Belegerfassung!B3520,"")</f>
        <v/>
      </c>
      <c r="F3512" t="str">
        <f>IF(Belegerfassung!L3520="","",IF(Belegerfassung!L3520&lt;&gt;"",IF(Belegerfassung!L3520&lt;&gt;"",IF(Belegerfassung!J3520&lt;&gt;0,VLOOKUP(Belegerfassung!L3520,Abfrage!$A$2:$C$19,2,),VLOOKUP(Belegerfassung!L3520,Abfrage!$A$2:$C$19,3,)),"")))</f>
        <v/>
      </c>
      <c r="G3512" t="str">
        <f t="shared" si="162"/>
        <v/>
      </c>
      <c r="H3512" s="31" t="str">
        <f>IF(A3512&lt;&gt;"",-Belegerfassung!J3520+Belegerfassung!K3520,"")</f>
        <v/>
      </c>
      <c r="I3512" s="49" t="str">
        <f>IFERROR(IF(H3512&lt;&gt;"",Belegerfassung!L3520*100,""),IF(OR(Belegerfassung!L3520="Leistung EU - Erlöse",Belegerfassung!L3520="Lieferungen EU-Erlöse",Belegerfassung!L3520="EUST",Belegerfassung!L3520="Bauleistungen 20%")=TRUE,"",MID(Belegerfassung!L3520,4,2)))</f>
        <v/>
      </c>
      <c r="J3512" s="6" t="str">
        <f>IF(A3512&lt;&gt;"",LEFT(Belegerfassung!D3520,40),"")</f>
        <v/>
      </c>
      <c r="K3512" t="str">
        <f>IF(A3512&lt;&gt;"",VLOOKUP(D3512,Abfrage!$F$2:$G$21,2,FALSE),"")</f>
        <v/>
      </c>
      <c r="L3512" s="6" t="str">
        <f>IF(Belegerfassung!H3520&lt;&gt;"",Belegerfassung!H3520,"")</f>
        <v/>
      </c>
      <c r="M3512" t="str">
        <f>IFERROR(IF(Belegerfassung!E3520&lt;&gt;"",VLOOKUP(Belegerfassung!E3520,Abfrage!$L$2:$M$15,2,),""),"")</f>
        <v/>
      </c>
      <c r="N3512" t="str">
        <f t="shared" si="163"/>
        <v/>
      </c>
      <c r="O3512" t="str">
        <f t="shared" si="164"/>
        <v/>
      </c>
      <c r="P3512" t="str">
        <f>IF(Belegerfassung!G3520&lt;&gt;"",CONCATENATE(Belegerfassung!G3520,".pdf"),"")</f>
        <v/>
      </c>
    </row>
    <row r="3513" spans="1:16">
      <c r="A3513" t="str">
        <f>IF(Belegerfassung!C3521&lt;&gt;"",0,"")</f>
        <v/>
      </c>
      <c r="B3513" t="str">
        <f>IFERROR(VLOOKUP(Belegerfassung!I3521,Konten!A:D,2,FALSE),"")</f>
        <v/>
      </c>
      <c r="C3513" t="str">
        <f>IF(A3513&lt;&gt;"",TEXT(Belegerfassung!C3521,"TT.MM.JJJJ"),"")</f>
        <v/>
      </c>
      <c r="D3513" t="str">
        <f>IFERROR(VLOOKUP(Belegerfassung!A3521,Abfrage!$E$2:$F$20,2,FALSE),"")</f>
        <v/>
      </c>
      <c r="E3513" t="str">
        <f>IF(A3513&lt;&gt;"",Belegerfassung!B3521,"")</f>
        <v/>
      </c>
      <c r="F3513" t="str">
        <f>IF(Belegerfassung!L3521="","",IF(Belegerfassung!L3521&lt;&gt;"",IF(Belegerfassung!L3521&lt;&gt;"",IF(Belegerfassung!J3521&lt;&gt;0,VLOOKUP(Belegerfassung!L3521,Abfrage!$A$2:$C$19,2,),VLOOKUP(Belegerfassung!L3521,Abfrage!$A$2:$C$19,3,)),"")))</f>
        <v/>
      </c>
      <c r="G3513" t="str">
        <f t="shared" si="162"/>
        <v/>
      </c>
      <c r="H3513" s="31" t="str">
        <f>IF(A3513&lt;&gt;"",-Belegerfassung!J3521+Belegerfassung!K3521,"")</f>
        <v/>
      </c>
      <c r="I3513" s="49" t="str">
        <f>IFERROR(IF(H3513&lt;&gt;"",Belegerfassung!L3521*100,""),IF(OR(Belegerfassung!L3521="Leistung EU - Erlöse",Belegerfassung!L3521="Lieferungen EU-Erlöse",Belegerfassung!L3521="EUST",Belegerfassung!L3521="Bauleistungen 20%")=TRUE,"",MID(Belegerfassung!L3521,4,2)))</f>
        <v/>
      </c>
      <c r="J3513" s="6" t="str">
        <f>IF(A3513&lt;&gt;"",LEFT(Belegerfassung!D3521,40),"")</f>
        <v/>
      </c>
      <c r="K3513" t="str">
        <f>IF(A3513&lt;&gt;"",VLOOKUP(D3513,Abfrage!$F$2:$G$21,2,FALSE),"")</f>
        <v/>
      </c>
      <c r="L3513" s="6" t="str">
        <f>IF(Belegerfassung!H3521&lt;&gt;"",Belegerfassung!H3521,"")</f>
        <v/>
      </c>
      <c r="M3513" t="str">
        <f>IFERROR(IF(Belegerfassung!E3521&lt;&gt;"",VLOOKUP(Belegerfassung!E3521,Abfrage!$L$2:$M$15,2,),""),"")</f>
        <v/>
      </c>
      <c r="N3513" t="str">
        <f t="shared" si="163"/>
        <v/>
      </c>
      <c r="O3513" t="str">
        <f t="shared" si="164"/>
        <v/>
      </c>
      <c r="P3513" t="str">
        <f>IF(Belegerfassung!G3521&lt;&gt;"",CONCATENATE(Belegerfassung!G3521,".pdf"),"")</f>
        <v/>
      </c>
    </row>
    <row r="3514" spans="1:16">
      <c r="A3514" t="str">
        <f>IF(Belegerfassung!C3522&lt;&gt;"",0,"")</f>
        <v/>
      </c>
      <c r="B3514" t="str">
        <f>IFERROR(VLOOKUP(Belegerfassung!I3522,Konten!A:D,2,FALSE),"")</f>
        <v/>
      </c>
      <c r="C3514" t="str">
        <f>IF(A3514&lt;&gt;"",TEXT(Belegerfassung!C3522,"TT.MM.JJJJ"),"")</f>
        <v/>
      </c>
      <c r="D3514" t="str">
        <f>IFERROR(VLOOKUP(Belegerfassung!A3522,Abfrage!$E$2:$F$20,2,FALSE),"")</f>
        <v/>
      </c>
      <c r="E3514" t="str">
        <f>IF(A3514&lt;&gt;"",Belegerfassung!B3522,"")</f>
        <v/>
      </c>
      <c r="F3514" t="str">
        <f>IF(Belegerfassung!L3522="","",IF(Belegerfassung!L3522&lt;&gt;"",IF(Belegerfassung!L3522&lt;&gt;"",IF(Belegerfassung!J3522&lt;&gt;0,VLOOKUP(Belegerfassung!L3522,Abfrage!$A$2:$C$19,2,),VLOOKUP(Belegerfassung!L3522,Abfrage!$A$2:$C$19,3,)),"")))</f>
        <v/>
      </c>
      <c r="G3514" t="str">
        <f t="shared" si="162"/>
        <v/>
      </c>
      <c r="H3514" s="31" t="str">
        <f>IF(A3514&lt;&gt;"",-Belegerfassung!J3522+Belegerfassung!K3522,"")</f>
        <v/>
      </c>
      <c r="I3514" s="49" t="str">
        <f>IFERROR(IF(H3514&lt;&gt;"",Belegerfassung!L3522*100,""),IF(OR(Belegerfassung!L3522="Leistung EU - Erlöse",Belegerfassung!L3522="Lieferungen EU-Erlöse",Belegerfassung!L3522="EUST",Belegerfassung!L3522="Bauleistungen 20%")=TRUE,"",MID(Belegerfassung!L3522,4,2)))</f>
        <v/>
      </c>
      <c r="J3514" s="6" t="str">
        <f>IF(A3514&lt;&gt;"",LEFT(Belegerfassung!D3522,40),"")</f>
        <v/>
      </c>
      <c r="K3514" t="str">
        <f>IF(A3514&lt;&gt;"",VLOOKUP(D3514,Abfrage!$F$2:$G$21,2,FALSE),"")</f>
        <v/>
      </c>
      <c r="L3514" s="6" t="str">
        <f>IF(Belegerfassung!H3522&lt;&gt;"",Belegerfassung!H3522,"")</f>
        <v/>
      </c>
      <c r="M3514" t="str">
        <f>IFERROR(IF(Belegerfassung!E3522&lt;&gt;"",VLOOKUP(Belegerfassung!E3522,Abfrage!$L$2:$M$15,2,),""),"")</f>
        <v/>
      </c>
      <c r="N3514" t="str">
        <f t="shared" si="163"/>
        <v/>
      </c>
      <c r="O3514" t="str">
        <f t="shared" si="164"/>
        <v/>
      </c>
      <c r="P3514" t="str">
        <f>IF(Belegerfassung!G3522&lt;&gt;"",CONCATENATE(Belegerfassung!G3522,".pdf"),"")</f>
        <v/>
      </c>
    </row>
    <row r="3515" spans="1:16">
      <c r="A3515" t="str">
        <f>IF(Belegerfassung!C3523&lt;&gt;"",0,"")</f>
        <v/>
      </c>
      <c r="B3515" t="str">
        <f>IFERROR(VLOOKUP(Belegerfassung!I3523,Konten!A:D,2,FALSE),"")</f>
        <v/>
      </c>
      <c r="C3515" t="str">
        <f>IF(A3515&lt;&gt;"",TEXT(Belegerfassung!C3523,"TT.MM.JJJJ"),"")</f>
        <v/>
      </c>
      <c r="D3515" t="str">
        <f>IFERROR(VLOOKUP(Belegerfassung!A3523,Abfrage!$E$2:$F$20,2,FALSE),"")</f>
        <v/>
      </c>
      <c r="E3515" t="str">
        <f>IF(A3515&lt;&gt;"",Belegerfassung!B3523,"")</f>
        <v/>
      </c>
      <c r="F3515" t="str">
        <f>IF(Belegerfassung!L3523="","",IF(Belegerfassung!L3523&lt;&gt;"",IF(Belegerfassung!L3523&lt;&gt;"",IF(Belegerfassung!J3523&lt;&gt;0,VLOOKUP(Belegerfassung!L3523,Abfrage!$A$2:$C$19,2,),VLOOKUP(Belegerfassung!L3523,Abfrage!$A$2:$C$19,3,)),"")))</f>
        <v/>
      </c>
      <c r="G3515" t="str">
        <f t="shared" si="162"/>
        <v/>
      </c>
      <c r="H3515" s="31" t="str">
        <f>IF(A3515&lt;&gt;"",-Belegerfassung!J3523+Belegerfassung!K3523,"")</f>
        <v/>
      </c>
      <c r="I3515" s="49" t="str">
        <f>IFERROR(IF(H3515&lt;&gt;"",Belegerfassung!L3523*100,""),IF(OR(Belegerfassung!L3523="Leistung EU - Erlöse",Belegerfassung!L3523="Lieferungen EU-Erlöse",Belegerfassung!L3523="EUST",Belegerfassung!L3523="Bauleistungen 20%")=TRUE,"",MID(Belegerfassung!L3523,4,2)))</f>
        <v/>
      </c>
      <c r="J3515" s="6" t="str">
        <f>IF(A3515&lt;&gt;"",LEFT(Belegerfassung!D3523,40),"")</f>
        <v/>
      </c>
      <c r="K3515" t="str">
        <f>IF(A3515&lt;&gt;"",VLOOKUP(D3515,Abfrage!$F$2:$G$21,2,FALSE),"")</f>
        <v/>
      </c>
      <c r="L3515" s="6" t="str">
        <f>IF(Belegerfassung!H3523&lt;&gt;"",Belegerfassung!H3523,"")</f>
        <v/>
      </c>
      <c r="M3515" t="str">
        <f>IFERROR(IF(Belegerfassung!E3523&lt;&gt;"",VLOOKUP(Belegerfassung!E3523,Abfrage!$L$2:$M$15,2,),""),"")</f>
        <v/>
      </c>
      <c r="N3515" t="str">
        <f t="shared" si="163"/>
        <v/>
      </c>
      <c r="O3515" t="str">
        <f t="shared" si="164"/>
        <v/>
      </c>
      <c r="P3515" t="str">
        <f>IF(Belegerfassung!G3523&lt;&gt;"",CONCATENATE(Belegerfassung!G3523,".pdf"),"")</f>
        <v/>
      </c>
    </row>
    <row r="3516" spans="1:16">
      <c r="A3516" t="str">
        <f>IF(Belegerfassung!C3524&lt;&gt;"",0,"")</f>
        <v/>
      </c>
      <c r="B3516" t="str">
        <f>IFERROR(VLOOKUP(Belegerfassung!I3524,Konten!A:D,2,FALSE),"")</f>
        <v/>
      </c>
      <c r="C3516" t="str">
        <f>IF(A3516&lt;&gt;"",TEXT(Belegerfassung!C3524,"TT.MM.JJJJ"),"")</f>
        <v/>
      </c>
      <c r="D3516" t="str">
        <f>IFERROR(VLOOKUP(Belegerfassung!A3524,Abfrage!$E$2:$F$20,2,FALSE),"")</f>
        <v/>
      </c>
      <c r="E3516" t="str">
        <f>IF(A3516&lt;&gt;"",Belegerfassung!B3524,"")</f>
        <v/>
      </c>
      <c r="F3516" t="str">
        <f>IF(Belegerfassung!L3524="","",IF(Belegerfassung!L3524&lt;&gt;"",IF(Belegerfassung!L3524&lt;&gt;"",IF(Belegerfassung!J3524&lt;&gt;0,VLOOKUP(Belegerfassung!L3524,Abfrage!$A$2:$C$19,2,),VLOOKUP(Belegerfassung!L3524,Abfrage!$A$2:$C$19,3,)),"")))</f>
        <v/>
      </c>
      <c r="G3516" t="str">
        <f t="shared" si="162"/>
        <v/>
      </c>
      <c r="H3516" s="31" t="str">
        <f>IF(A3516&lt;&gt;"",-Belegerfassung!J3524+Belegerfassung!K3524,"")</f>
        <v/>
      </c>
      <c r="I3516" s="49" t="str">
        <f>IFERROR(IF(H3516&lt;&gt;"",Belegerfassung!L3524*100,""),IF(OR(Belegerfassung!L3524="Leistung EU - Erlöse",Belegerfassung!L3524="Lieferungen EU-Erlöse",Belegerfassung!L3524="EUST",Belegerfassung!L3524="Bauleistungen 20%")=TRUE,"",MID(Belegerfassung!L3524,4,2)))</f>
        <v/>
      </c>
      <c r="J3516" s="6" t="str">
        <f>IF(A3516&lt;&gt;"",LEFT(Belegerfassung!D3524,40),"")</f>
        <v/>
      </c>
      <c r="K3516" t="str">
        <f>IF(A3516&lt;&gt;"",VLOOKUP(D3516,Abfrage!$F$2:$G$21,2,FALSE),"")</f>
        <v/>
      </c>
      <c r="L3516" s="6" t="str">
        <f>IF(Belegerfassung!H3524&lt;&gt;"",Belegerfassung!H3524,"")</f>
        <v/>
      </c>
      <c r="M3516" t="str">
        <f>IFERROR(IF(Belegerfassung!E3524&lt;&gt;"",VLOOKUP(Belegerfassung!E3524,Abfrage!$L$2:$M$15,2,),""),"")</f>
        <v/>
      </c>
      <c r="N3516" t="str">
        <f t="shared" si="163"/>
        <v/>
      </c>
      <c r="O3516" t="str">
        <f t="shared" si="164"/>
        <v/>
      </c>
      <c r="P3516" t="str">
        <f>IF(Belegerfassung!G3524&lt;&gt;"",CONCATENATE(Belegerfassung!G3524,".pdf"),"")</f>
        <v/>
      </c>
    </row>
    <row r="3517" spans="1:16">
      <c r="A3517" t="str">
        <f>IF(Belegerfassung!C3525&lt;&gt;"",0,"")</f>
        <v/>
      </c>
      <c r="B3517" t="str">
        <f>IFERROR(VLOOKUP(Belegerfassung!I3525,Konten!A:D,2,FALSE),"")</f>
        <v/>
      </c>
      <c r="C3517" t="str">
        <f>IF(A3517&lt;&gt;"",TEXT(Belegerfassung!C3525,"TT.MM.JJJJ"),"")</f>
        <v/>
      </c>
      <c r="D3517" t="str">
        <f>IFERROR(VLOOKUP(Belegerfassung!A3525,Abfrage!$E$2:$F$20,2,FALSE),"")</f>
        <v/>
      </c>
      <c r="E3517" t="str">
        <f>IF(A3517&lt;&gt;"",Belegerfassung!B3525,"")</f>
        <v/>
      </c>
      <c r="F3517" t="str">
        <f>IF(Belegerfassung!L3525="","",IF(Belegerfassung!L3525&lt;&gt;"",IF(Belegerfassung!L3525&lt;&gt;"",IF(Belegerfassung!J3525&lt;&gt;0,VLOOKUP(Belegerfassung!L3525,Abfrage!$A$2:$C$19,2,),VLOOKUP(Belegerfassung!L3525,Abfrage!$A$2:$C$19,3,)),"")))</f>
        <v/>
      </c>
      <c r="G3517" t="str">
        <f t="shared" si="162"/>
        <v/>
      </c>
      <c r="H3517" s="31" t="str">
        <f>IF(A3517&lt;&gt;"",-Belegerfassung!J3525+Belegerfassung!K3525,"")</f>
        <v/>
      </c>
      <c r="I3517" s="49" t="str">
        <f>IFERROR(IF(H3517&lt;&gt;"",Belegerfassung!L3525*100,""),IF(OR(Belegerfassung!L3525="Leistung EU - Erlöse",Belegerfassung!L3525="Lieferungen EU-Erlöse",Belegerfassung!L3525="EUST",Belegerfassung!L3525="Bauleistungen 20%")=TRUE,"",MID(Belegerfassung!L3525,4,2)))</f>
        <v/>
      </c>
      <c r="J3517" s="6" t="str">
        <f>IF(A3517&lt;&gt;"",LEFT(Belegerfassung!D3525,40),"")</f>
        <v/>
      </c>
      <c r="K3517" t="str">
        <f>IF(A3517&lt;&gt;"",VLOOKUP(D3517,Abfrage!$F$2:$G$21,2,FALSE),"")</f>
        <v/>
      </c>
      <c r="L3517" s="6" t="str">
        <f>IF(Belegerfassung!H3525&lt;&gt;"",Belegerfassung!H3525,"")</f>
        <v/>
      </c>
      <c r="M3517" t="str">
        <f>IFERROR(IF(Belegerfassung!E3525&lt;&gt;"",VLOOKUP(Belegerfassung!E3525,Abfrage!$L$2:$M$15,2,),""),"")</f>
        <v/>
      </c>
      <c r="N3517" t="str">
        <f t="shared" si="163"/>
        <v/>
      </c>
      <c r="O3517" t="str">
        <f t="shared" si="164"/>
        <v/>
      </c>
      <c r="P3517" t="str">
        <f>IF(Belegerfassung!G3525&lt;&gt;"",CONCATENATE(Belegerfassung!G3525,".pdf"),"")</f>
        <v/>
      </c>
    </row>
    <row r="3518" spans="1:16">
      <c r="A3518" t="str">
        <f>IF(Belegerfassung!C3526&lt;&gt;"",0,"")</f>
        <v/>
      </c>
      <c r="B3518" t="str">
        <f>IFERROR(VLOOKUP(Belegerfassung!I3526,Konten!A:D,2,FALSE),"")</f>
        <v/>
      </c>
      <c r="C3518" t="str">
        <f>IF(A3518&lt;&gt;"",TEXT(Belegerfassung!C3526,"TT.MM.JJJJ"),"")</f>
        <v/>
      </c>
      <c r="D3518" t="str">
        <f>IFERROR(VLOOKUP(Belegerfassung!A3526,Abfrage!$E$2:$F$20,2,FALSE),"")</f>
        <v/>
      </c>
      <c r="E3518" t="str">
        <f>IF(A3518&lt;&gt;"",Belegerfassung!B3526,"")</f>
        <v/>
      </c>
      <c r="F3518" t="str">
        <f>IF(Belegerfassung!L3526="","",IF(Belegerfassung!L3526&lt;&gt;"",IF(Belegerfassung!L3526&lt;&gt;"",IF(Belegerfassung!J3526&lt;&gt;0,VLOOKUP(Belegerfassung!L3526,Abfrage!$A$2:$C$19,2,),VLOOKUP(Belegerfassung!L3526,Abfrage!$A$2:$C$19,3,)),"")))</f>
        <v/>
      </c>
      <c r="G3518" t="str">
        <f t="shared" si="162"/>
        <v/>
      </c>
      <c r="H3518" s="31" t="str">
        <f>IF(A3518&lt;&gt;"",-Belegerfassung!J3526+Belegerfassung!K3526,"")</f>
        <v/>
      </c>
      <c r="I3518" s="49" t="str">
        <f>IFERROR(IF(H3518&lt;&gt;"",Belegerfassung!L3526*100,""),IF(OR(Belegerfassung!L3526="Leistung EU - Erlöse",Belegerfassung!L3526="Lieferungen EU-Erlöse",Belegerfassung!L3526="EUST",Belegerfassung!L3526="Bauleistungen 20%")=TRUE,"",MID(Belegerfassung!L3526,4,2)))</f>
        <v/>
      </c>
      <c r="J3518" s="6" t="str">
        <f>IF(A3518&lt;&gt;"",LEFT(Belegerfassung!D3526,40),"")</f>
        <v/>
      </c>
      <c r="K3518" t="str">
        <f>IF(A3518&lt;&gt;"",VLOOKUP(D3518,Abfrage!$F$2:$G$21,2,FALSE),"")</f>
        <v/>
      </c>
      <c r="L3518" s="6" t="str">
        <f>IF(Belegerfassung!H3526&lt;&gt;"",Belegerfassung!H3526,"")</f>
        <v/>
      </c>
      <c r="M3518" t="str">
        <f>IFERROR(IF(Belegerfassung!E3526&lt;&gt;"",VLOOKUP(Belegerfassung!E3526,Abfrage!$L$2:$M$15,2,),""),"")</f>
        <v/>
      </c>
      <c r="N3518" t="str">
        <f t="shared" si="163"/>
        <v/>
      </c>
      <c r="O3518" t="str">
        <f t="shared" si="164"/>
        <v/>
      </c>
      <c r="P3518" t="str">
        <f>IF(Belegerfassung!G3526&lt;&gt;"",CONCATENATE(Belegerfassung!G3526,".pdf"),"")</f>
        <v/>
      </c>
    </row>
    <row r="3519" spans="1:16">
      <c r="A3519" t="str">
        <f>IF(Belegerfassung!C3527&lt;&gt;"",0,"")</f>
        <v/>
      </c>
      <c r="B3519" t="str">
        <f>IFERROR(VLOOKUP(Belegerfassung!I3527,Konten!A:D,2,FALSE),"")</f>
        <v/>
      </c>
      <c r="C3519" t="str">
        <f>IF(A3519&lt;&gt;"",TEXT(Belegerfassung!C3527,"TT.MM.JJJJ"),"")</f>
        <v/>
      </c>
      <c r="D3519" t="str">
        <f>IFERROR(VLOOKUP(Belegerfassung!A3527,Abfrage!$E$2:$F$20,2,FALSE),"")</f>
        <v/>
      </c>
      <c r="E3519" t="str">
        <f>IF(A3519&lt;&gt;"",Belegerfassung!B3527,"")</f>
        <v/>
      </c>
      <c r="F3519" t="str">
        <f>IF(Belegerfassung!L3527="","",IF(Belegerfassung!L3527&lt;&gt;"",IF(Belegerfassung!L3527&lt;&gt;"",IF(Belegerfassung!J3527&lt;&gt;0,VLOOKUP(Belegerfassung!L3527,Abfrage!$A$2:$C$19,2,),VLOOKUP(Belegerfassung!L3527,Abfrage!$A$2:$C$19,3,)),"")))</f>
        <v/>
      </c>
      <c r="G3519" t="str">
        <f t="shared" si="162"/>
        <v/>
      </c>
      <c r="H3519" s="31" t="str">
        <f>IF(A3519&lt;&gt;"",-Belegerfassung!J3527+Belegerfassung!K3527,"")</f>
        <v/>
      </c>
      <c r="I3519" s="49" t="str">
        <f>IFERROR(IF(H3519&lt;&gt;"",Belegerfassung!L3527*100,""),IF(OR(Belegerfassung!L3527="Leistung EU - Erlöse",Belegerfassung!L3527="Lieferungen EU-Erlöse",Belegerfassung!L3527="EUST",Belegerfassung!L3527="Bauleistungen 20%")=TRUE,"",MID(Belegerfassung!L3527,4,2)))</f>
        <v/>
      </c>
      <c r="J3519" s="6" t="str">
        <f>IF(A3519&lt;&gt;"",LEFT(Belegerfassung!D3527,40),"")</f>
        <v/>
      </c>
      <c r="K3519" t="str">
        <f>IF(A3519&lt;&gt;"",VLOOKUP(D3519,Abfrage!$F$2:$G$21,2,FALSE),"")</f>
        <v/>
      </c>
      <c r="L3519" s="6" t="str">
        <f>IF(Belegerfassung!H3527&lt;&gt;"",Belegerfassung!H3527,"")</f>
        <v/>
      </c>
      <c r="M3519" t="str">
        <f>IFERROR(IF(Belegerfassung!E3527&lt;&gt;"",VLOOKUP(Belegerfassung!E3527,Abfrage!$L$2:$M$15,2,),""),"")</f>
        <v/>
      </c>
      <c r="N3519" t="str">
        <f t="shared" si="163"/>
        <v/>
      </c>
      <c r="O3519" t="str">
        <f t="shared" si="164"/>
        <v/>
      </c>
      <c r="P3519" t="str">
        <f>IF(Belegerfassung!G3527&lt;&gt;"",CONCATENATE(Belegerfassung!G3527,".pdf"),"")</f>
        <v/>
      </c>
    </row>
    <row r="3520" spans="1:16">
      <c r="A3520" t="str">
        <f>IF(Belegerfassung!C3528&lt;&gt;"",0,"")</f>
        <v/>
      </c>
      <c r="B3520" t="str">
        <f>IFERROR(VLOOKUP(Belegerfassung!I3528,Konten!A:D,2,FALSE),"")</f>
        <v/>
      </c>
      <c r="C3520" t="str">
        <f>IF(A3520&lt;&gt;"",TEXT(Belegerfassung!C3528,"TT.MM.JJJJ"),"")</f>
        <v/>
      </c>
      <c r="D3520" t="str">
        <f>IFERROR(VLOOKUP(Belegerfassung!A3528,Abfrage!$E$2:$F$20,2,FALSE),"")</f>
        <v/>
      </c>
      <c r="E3520" t="str">
        <f>IF(A3520&lt;&gt;"",Belegerfassung!B3528,"")</f>
        <v/>
      </c>
      <c r="F3520" t="str">
        <f>IF(Belegerfassung!L3528="","",IF(Belegerfassung!L3528&lt;&gt;"",IF(Belegerfassung!L3528&lt;&gt;"",IF(Belegerfassung!J3528&lt;&gt;0,VLOOKUP(Belegerfassung!L3528,Abfrage!$A$2:$C$19,2,),VLOOKUP(Belegerfassung!L3528,Abfrage!$A$2:$C$19,3,)),"")))</f>
        <v/>
      </c>
      <c r="G3520" t="str">
        <f t="shared" si="162"/>
        <v/>
      </c>
      <c r="H3520" s="31" t="str">
        <f>IF(A3520&lt;&gt;"",-Belegerfassung!J3528+Belegerfassung!K3528,"")</f>
        <v/>
      </c>
      <c r="I3520" s="49" t="str">
        <f>IFERROR(IF(H3520&lt;&gt;"",Belegerfassung!L3528*100,""),IF(OR(Belegerfassung!L3528="Leistung EU - Erlöse",Belegerfassung!L3528="Lieferungen EU-Erlöse",Belegerfassung!L3528="EUST",Belegerfassung!L3528="Bauleistungen 20%")=TRUE,"",MID(Belegerfassung!L3528,4,2)))</f>
        <v/>
      </c>
      <c r="J3520" s="6" t="str">
        <f>IF(A3520&lt;&gt;"",LEFT(Belegerfassung!D3528,40),"")</f>
        <v/>
      </c>
      <c r="K3520" t="str">
        <f>IF(A3520&lt;&gt;"",VLOOKUP(D3520,Abfrage!$F$2:$G$21,2,FALSE),"")</f>
        <v/>
      </c>
      <c r="L3520" s="6" t="str">
        <f>IF(Belegerfassung!H3528&lt;&gt;"",Belegerfassung!H3528,"")</f>
        <v/>
      </c>
      <c r="M3520" t="str">
        <f>IFERROR(IF(Belegerfassung!E3528&lt;&gt;"",VLOOKUP(Belegerfassung!E3528,Abfrage!$L$2:$M$15,2,),""),"")</f>
        <v/>
      </c>
      <c r="N3520" t="str">
        <f t="shared" si="163"/>
        <v/>
      </c>
      <c r="O3520" t="str">
        <f t="shared" si="164"/>
        <v/>
      </c>
      <c r="P3520" t="str">
        <f>IF(Belegerfassung!G3528&lt;&gt;"",CONCATENATE(Belegerfassung!G3528,".pdf"),"")</f>
        <v/>
      </c>
    </row>
    <row r="3521" spans="1:16">
      <c r="A3521" t="str">
        <f>IF(Belegerfassung!C3529&lt;&gt;"",0,"")</f>
        <v/>
      </c>
      <c r="B3521" t="str">
        <f>IFERROR(VLOOKUP(Belegerfassung!I3529,Konten!A:D,2,FALSE),"")</f>
        <v/>
      </c>
      <c r="C3521" t="str">
        <f>IF(A3521&lt;&gt;"",TEXT(Belegerfassung!C3529,"TT.MM.JJJJ"),"")</f>
        <v/>
      </c>
      <c r="D3521" t="str">
        <f>IFERROR(VLOOKUP(Belegerfassung!A3529,Abfrage!$E$2:$F$20,2,FALSE),"")</f>
        <v/>
      </c>
      <c r="E3521" t="str">
        <f>IF(A3521&lt;&gt;"",Belegerfassung!B3529,"")</f>
        <v/>
      </c>
      <c r="F3521" t="str">
        <f>IF(Belegerfassung!L3529="","",IF(Belegerfassung!L3529&lt;&gt;"",IF(Belegerfassung!L3529&lt;&gt;"",IF(Belegerfassung!J3529&lt;&gt;0,VLOOKUP(Belegerfassung!L3529,Abfrage!$A$2:$C$19,2,),VLOOKUP(Belegerfassung!L3529,Abfrage!$A$2:$C$19,3,)),"")))</f>
        <v/>
      </c>
      <c r="G3521" t="str">
        <f t="shared" si="162"/>
        <v/>
      </c>
      <c r="H3521" s="31" t="str">
        <f>IF(A3521&lt;&gt;"",-Belegerfassung!J3529+Belegerfassung!K3529,"")</f>
        <v/>
      </c>
      <c r="I3521" s="49" t="str">
        <f>IFERROR(IF(H3521&lt;&gt;"",Belegerfassung!L3529*100,""),IF(OR(Belegerfassung!L3529="Leistung EU - Erlöse",Belegerfassung!L3529="Lieferungen EU-Erlöse",Belegerfassung!L3529="EUST",Belegerfassung!L3529="Bauleistungen 20%")=TRUE,"",MID(Belegerfassung!L3529,4,2)))</f>
        <v/>
      </c>
      <c r="J3521" s="6" t="str">
        <f>IF(A3521&lt;&gt;"",LEFT(Belegerfassung!D3529,40),"")</f>
        <v/>
      </c>
      <c r="K3521" t="str">
        <f>IF(A3521&lt;&gt;"",VLOOKUP(D3521,Abfrage!$F$2:$G$21,2,FALSE),"")</f>
        <v/>
      </c>
      <c r="L3521" s="6" t="str">
        <f>IF(Belegerfassung!H3529&lt;&gt;"",Belegerfassung!H3529,"")</f>
        <v/>
      </c>
      <c r="M3521" t="str">
        <f>IFERROR(IF(Belegerfassung!E3529&lt;&gt;"",VLOOKUP(Belegerfassung!E3529,Abfrage!$L$2:$M$15,2,),""),"")</f>
        <v/>
      </c>
      <c r="N3521" t="str">
        <f t="shared" si="163"/>
        <v/>
      </c>
      <c r="O3521" t="str">
        <f t="shared" si="164"/>
        <v/>
      </c>
      <c r="P3521" t="str">
        <f>IF(Belegerfassung!G3529&lt;&gt;"",CONCATENATE(Belegerfassung!G3529,".pdf"),"")</f>
        <v/>
      </c>
    </row>
    <row r="3522" spans="1:16">
      <c r="A3522" t="str">
        <f>IF(Belegerfassung!C3530&lt;&gt;"",0,"")</f>
        <v/>
      </c>
      <c r="B3522" t="str">
        <f>IFERROR(VLOOKUP(Belegerfassung!I3530,Konten!A:D,2,FALSE),"")</f>
        <v/>
      </c>
      <c r="C3522" t="str">
        <f>IF(A3522&lt;&gt;"",TEXT(Belegerfassung!C3530,"TT.MM.JJJJ"),"")</f>
        <v/>
      </c>
      <c r="D3522" t="str">
        <f>IFERROR(VLOOKUP(Belegerfassung!A3530,Abfrage!$E$2:$F$20,2,FALSE),"")</f>
        <v/>
      </c>
      <c r="E3522" t="str">
        <f>IF(A3522&lt;&gt;"",Belegerfassung!B3530,"")</f>
        <v/>
      </c>
      <c r="F3522" t="str">
        <f>IF(Belegerfassung!L3530="","",IF(Belegerfassung!L3530&lt;&gt;"",IF(Belegerfassung!L3530&lt;&gt;"",IF(Belegerfassung!J3530&lt;&gt;0,VLOOKUP(Belegerfassung!L3530,Abfrage!$A$2:$C$19,2,),VLOOKUP(Belegerfassung!L3530,Abfrage!$A$2:$C$19,3,)),"")))</f>
        <v/>
      </c>
      <c r="G3522" t="str">
        <f t="shared" si="162"/>
        <v/>
      </c>
      <c r="H3522" s="31" t="str">
        <f>IF(A3522&lt;&gt;"",-Belegerfassung!J3530+Belegerfassung!K3530,"")</f>
        <v/>
      </c>
      <c r="I3522" s="49" t="str">
        <f>IFERROR(IF(H3522&lt;&gt;"",Belegerfassung!L3530*100,""),IF(OR(Belegerfassung!L3530="Leistung EU - Erlöse",Belegerfassung!L3530="Lieferungen EU-Erlöse",Belegerfassung!L3530="EUST",Belegerfassung!L3530="Bauleistungen 20%")=TRUE,"",MID(Belegerfassung!L3530,4,2)))</f>
        <v/>
      </c>
      <c r="J3522" s="6" t="str">
        <f>IF(A3522&lt;&gt;"",LEFT(Belegerfassung!D3530,40),"")</f>
        <v/>
      </c>
      <c r="K3522" t="str">
        <f>IF(A3522&lt;&gt;"",VLOOKUP(D3522,Abfrage!$F$2:$G$21,2,FALSE),"")</f>
        <v/>
      </c>
      <c r="L3522" s="6" t="str">
        <f>IF(Belegerfassung!H3530&lt;&gt;"",Belegerfassung!H3530,"")</f>
        <v/>
      </c>
      <c r="M3522" t="str">
        <f>IFERROR(IF(Belegerfassung!E3530&lt;&gt;"",VLOOKUP(Belegerfassung!E3530,Abfrage!$L$2:$M$15,2,),""),"")</f>
        <v/>
      </c>
      <c r="N3522" t="str">
        <f t="shared" si="163"/>
        <v/>
      </c>
      <c r="O3522" t="str">
        <f t="shared" si="164"/>
        <v/>
      </c>
      <c r="P3522" t="str">
        <f>IF(Belegerfassung!G3530&lt;&gt;"",CONCATENATE(Belegerfassung!G3530,".pdf"),"")</f>
        <v/>
      </c>
    </row>
    <row r="3523" spans="1:16">
      <c r="A3523" t="str">
        <f>IF(Belegerfassung!C3531&lt;&gt;"",0,"")</f>
        <v/>
      </c>
      <c r="B3523" t="str">
        <f>IFERROR(VLOOKUP(Belegerfassung!I3531,Konten!A:D,2,FALSE),"")</f>
        <v/>
      </c>
      <c r="C3523" t="str">
        <f>IF(A3523&lt;&gt;"",TEXT(Belegerfassung!C3531,"TT.MM.JJJJ"),"")</f>
        <v/>
      </c>
      <c r="D3523" t="str">
        <f>IFERROR(VLOOKUP(Belegerfassung!A3531,Abfrage!$E$2:$F$20,2,FALSE),"")</f>
        <v/>
      </c>
      <c r="E3523" t="str">
        <f>IF(A3523&lt;&gt;"",Belegerfassung!B3531,"")</f>
        <v/>
      </c>
      <c r="F3523" t="str">
        <f>IF(Belegerfassung!L3531="","",IF(Belegerfassung!L3531&lt;&gt;"",IF(Belegerfassung!L3531&lt;&gt;"",IF(Belegerfassung!J3531&lt;&gt;0,VLOOKUP(Belegerfassung!L3531,Abfrage!$A$2:$C$19,2,),VLOOKUP(Belegerfassung!L3531,Abfrage!$A$2:$C$19,3,)),"")))</f>
        <v/>
      </c>
      <c r="G3523" t="str">
        <f t="shared" ref="G3523:G3586" si="165">IF(A3523&lt;&gt;"",1,"")</f>
        <v/>
      </c>
      <c r="H3523" s="31" t="str">
        <f>IF(A3523&lt;&gt;"",-Belegerfassung!J3531+Belegerfassung!K3531,"")</f>
        <v/>
      </c>
      <c r="I3523" s="49" t="str">
        <f>IFERROR(IF(H3523&lt;&gt;"",Belegerfassung!L3531*100,""),IF(OR(Belegerfassung!L3531="Leistung EU - Erlöse",Belegerfassung!L3531="Lieferungen EU-Erlöse",Belegerfassung!L3531="EUST",Belegerfassung!L3531="Bauleistungen 20%")=TRUE,"",MID(Belegerfassung!L3531,4,2)))</f>
        <v/>
      </c>
      <c r="J3523" s="6" t="str">
        <f>IF(A3523&lt;&gt;"",LEFT(Belegerfassung!D3531,40),"")</f>
        <v/>
      </c>
      <c r="K3523" t="str">
        <f>IF(A3523&lt;&gt;"",VLOOKUP(D3523,Abfrage!$F$2:$G$21,2,FALSE),"")</f>
        <v/>
      </c>
      <c r="L3523" s="6" t="str">
        <f>IF(Belegerfassung!H3531&lt;&gt;"",Belegerfassung!H3531,"")</f>
        <v/>
      </c>
      <c r="M3523" t="str">
        <f>IFERROR(IF(Belegerfassung!E3531&lt;&gt;"",VLOOKUP(Belegerfassung!E3531,Abfrage!$L$2:$M$15,2,),""),"")</f>
        <v/>
      </c>
      <c r="N3523" t="str">
        <f t="shared" ref="N3523:N3586" si="166">IF(A3523&lt;&gt;"","E","")</f>
        <v/>
      </c>
      <c r="O3523" t="str">
        <f t="shared" ref="O3523:O3586" si="167">IF(A3523&lt;&gt;"","A","")</f>
        <v/>
      </c>
      <c r="P3523" t="str">
        <f>IF(Belegerfassung!G3531&lt;&gt;"",CONCATENATE(Belegerfassung!G3531,".pdf"),"")</f>
        <v/>
      </c>
    </row>
    <row r="3524" spans="1:16">
      <c r="A3524" t="str">
        <f>IF(Belegerfassung!C3532&lt;&gt;"",0,"")</f>
        <v/>
      </c>
      <c r="B3524" t="str">
        <f>IFERROR(VLOOKUP(Belegerfassung!I3532,Konten!A:D,2,FALSE),"")</f>
        <v/>
      </c>
      <c r="C3524" t="str">
        <f>IF(A3524&lt;&gt;"",TEXT(Belegerfassung!C3532,"TT.MM.JJJJ"),"")</f>
        <v/>
      </c>
      <c r="D3524" t="str">
        <f>IFERROR(VLOOKUP(Belegerfassung!A3532,Abfrage!$E$2:$F$20,2,FALSE),"")</f>
        <v/>
      </c>
      <c r="E3524" t="str">
        <f>IF(A3524&lt;&gt;"",Belegerfassung!B3532,"")</f>
        <v/>
      </c>
      <c r="F3524" t="str">
        <f>IF(Belegerfassung!L3532="","",IF(Belegerfassung!L3532&lt;&gt;"",IF(Belegerfassung!L3532&lt;&gt;"",IF(Belegerfassung!J3532&lt;&gt;0,VLOOKUP(Belegerfassung!L3532,Abfrage!$A$2:$C$19,2,),VLOOKUP(Belegerfassung!L3532,Abfrage!$A$2:$C$19,3,)),"")))</f>
        <v/>
      </c>
      <c r="G3524" t="str">
        <f t="shared" si="165"/>
        <v/>
      </c>
      <c r="H3524" s="31" t="str">
        <f>IF(A3524&lt;&gt;"",-Belegerfassung!J3532+Belegerfassung!K3532,"")</f>
        <v/>
      </c>
      <c r="I3524" s="49" t="str">
        <f>IFERROR(IF(H3524&lt;&gt;"",Belegerfassung!L3532*100,""),IF(OR(Belegerfassung!L3532="Leistung EU - Erlöse",Belegerfassung!L3532="Lieferungen EU-Erlöse",Belegerfassung!L3532="EUST",Belegerfassung!L3532="Bauleistungen 20%")=TRUE,"",MID(Belegerfassung!L3532,4,2)))</f>
        <v/>
      </c>
      <c r="J3524" s="6" t="str">
        <f>IF(A3524&lt;&gt;"",LEFT(Belegerfassung!D3532,40),"")</f>
        <v/>
      </c>
      <c r="K3524" t="str">
        <f>IF(A3524&lt;&gt;"",VLOOKUP(D3524,Abfrage!$F$2:$G$21,2,FALSE),"")</f>
        <v/>
      </c>
      <c r="L3524" s="6" t="str">
        <f>IF(Belegerfassung!H3532&lt;&gt;"",Belegerfassung!H3532,"")</f>
        <v/>
      </c>
      <c r="M3524" t="str">
        <f>IFERROR(IF(Belegerfassung!E3532&lt;&gt;"",VLOOKUP(Belegerfassung!E3532,Abfrage!$L$2:$M$15,2,),""),"")</f>
        <v/>
      </c>
      <c r="N3524" t="str">
        <f t="shared" si="166"/>
        <v/>
      </c>
      <c r="O3524" t="str">
        <f t="shared" si="167"/>
        <v/>
      </c>
      <c r="P3524" t="str">
        <f>IF(Belegerfassung!G3532&lt;&gt;"",CONCATENATE(Belegerfassung!G3532,".pdf"),"")</f>
        <v/>
      </c>
    </row>
    <row r="3525" spans="1:16">
      <c r="A3525" t="str">
        <f>IF(Belegerfassung!C3533&lt;&gt;"",0,"")</f>
        <v/>
      </c>
      <c r="B3525" t="str">
        <f>IFERROR(VLOOKUP(Belegerfassung!I3533,Konten!A:D,2,FALSE),"")</f>
        <v/>
      </c>
      <c r="C3525" t="str">
        <f>IF(A3525&lt;&gt;"",TEXT(Belegerfassung!C3533,"TT.MM.JJJJ"),"")</f>
        <v/>
      </c>
      <c r="D3525" t="str">
        <f>IFERROR(VLOOKUP(Belegerfassung!A3533,Abfrage!$E$2:$F$20,2,FALSE),"")</f>
        <v/>
      </c>
      <c r="E3525" t="str">
        <f>IF(A3525&lt;&gt;"",Belegerfassung!B3533,"")</f>
        <v/>
      </c>
      <c r="F3525" t="str">
        <f>IF(Belegerfassung!L3533="","",IF(Belegerfassung!L3533&lt;&gt;"",IF(Belegerfassung!L3533&lt;&gt;"",IF(Belegerfassung!J3533&lt;&gt;0,VLOOKUP(Belegerfassung!L3533,Abfrage!$A$2:$C$19,2,),VLOOKUP(Belegerfassung!L3533,Abfrage!$A$2:$C$19,3,)),"")))</f>
        <v/>
      </c>
      <c r="G3525" t="str">
        <f t="shared" si="165"/>
        <v/>
      </c>
      <c r="H3525" s="31" t="str">
        <f>IF(A3525&lt;&gt;"",-Belegerfassung!J3533+Belegerfassung!K3533,"")</f>
        <v/>
      </c>
      <c r="I3525" s="49" t="str">
        <f>IFERROR(IF(H3525&lt;&gt;"",Belegerfassung!L3533*100,""),IF(OR(Belegerfassung!L3533="Leistung EU - Erlöse",Belegerfassung!L3533="Lieferungen EU-Erlöse",Belegerfassung!L3533="EUST",Belegerfassung!L3533="Bauleistungen 20%")=TRUE,"",MID(Belegerfassung!L3533,4,2)))</f>
        <v/>
      </c>
      <c r="J3525" s="6" t="str">
        <f>IF(A3525&lt;&gt;"",LEFT(Belegerfassung!D3533,40),"")</f>
        <v/>
      </c>
      <c r="K3525" t="str">
        <f>IF(A3525&lt;&gt;"",VLOOKUP(D3525,Abfrage!$F$2:$G$21,2,FALSE),"")</f>
        <v/>
      </c>
      <c r="L3525" s="6" t="str">
        <f>IF(Belegerfassung!H3533&lt;&gt;"",Belegerfassung!H3533,"")</f>
        <v/>
      </c>
      <c r="M3525" t="str">
        <f>IFERROR(IF(Belegerfassung!E3533&lt;&gt;"",VLOOKUP(Belegerfassung!E3533,Abfrage!$L$2:$M$15,2,),""),"")</f>
        <v/>
      </c>
      <c r="N3525" t="str">
        <f t="shared" si="166"/>
        <v/>
      </c>
      <c r="O3525" t="str">
        <f t="shared" si="167"/>
        <v/>
      </c>
      <c r="P3525" t="str">
        <f>IF(Belegerfassung!G3533&lt;&gt;"",CONCATENATE(Belegerfassung!G3533,".pdf"),"")</f>
        <v/>
      </c>
    </row>
    <row r="3526" spans="1:16">
      <c r="A3526" t="str">
        <f>IF(Belegerfassung!C3534&lt;&gt;"",0,"")</f>
        <v/>
      </c>
      <c r="B3526" t="str">
        <f>IFERROR(VLOOKUP(Belegerfassung!I3534,Konten!A:D,2,FALSE),"")</f>
        <v/>
      </c>
      <c r="C3526" t="str">
        <f>IF(A3526&lt;&gt;"",TEXT(Belegerfassung!C3534,"TT.MM.JJJJ"),"")</f>
        <v/>
      </c>
      <c r="D3526" t="str">
        <f>IFERROR(VLOOKUP(Belegerfassung!A3534,Abfrage!$E$2:$F$20,2,FALSE),"")</f>
        <v/>
      </c>
      <c r="E3526" t="str">
        <f>IF(A3526&lt;&gt;"",Belegerfassung!B3534,"")</f>
        <v/>
      </c>
      <c r="F3526" t="str">
        <f>IF(Belegerfassung!L3534="","",IF(Belegerfassung!L3534&lt;&gt;"",IF(Belegerfassung!L3534&lt;&gt;"",IF(Belegerfassung!J3534&lt;&gt;0,VLOOKUP(Belegerfassung!L3534,Abfrage!$A$2:$C$19,2,),VLOOKUP(Belegerfassung!L3534,Abfrage!$A$2:$C$19,3,)),"")))</f>
        <v/>
      </c>
      <c r="G3526" t="str">
        <f t="shared" si="165"/>
        <v/>
      </c>
      <c r="H3526" s="31" t="str">
        <f>IF(A3526&lt;&gt;"",-Belegerfassung!J3534+Belegerfassung!K3534,"")</f>
        <v/>
      </c>
      <c r="I3526" s="49" t="str">
        <f>IFERROR(IF(H3526&lt;&gt;"",Belegerfassung!L3534*100,""),IF(OR(Belegerfassung!L3534="Leistung EU - Erlöse",Belegerfassung!L3534="Lieferungen EU-Erlöse",Belegerfassung!L3534="EUST",Belegerfassung!L3534="Bauleistungen 20%")=TRUE,"",MID(Belegerfassung!L3534,4,2)))</f>
        <v/>
      </c>
      <c r="J3526" s="6" t="str">
        <f>IF(A3526&lt;&gt;"",LEFT(Belegerfassung!D3534,40),"")</f>
        <v/>
      </c>
      <c r="K3526" t="str">
        <f>IF(A3526&lt;&gt;"",VLOOKUP(D3526,Abfrage!$F$2:$G$21,2,FALSE),"")</f>
        <v/>
      </c>
      <c r="L3526" s="6" t="str">
        <f>IF(Belegerfassung!H3534&lt;&gt;"",Belegerfassung!H3534,"")</f>
        <v/>
      </c>
      <c r="M3526" t="str">
        <f>IFERROR(IF(Belegerfassung!E3534&lt;&gt;"",VLOOKUP(Belegerfassung!E3534,Abfrage!$L$2:$M$15,2,),""),"")</f>
        <v/>
      </c>
      <c r="N3526" t="str">
        <f t="shared" si="166"/>
        <v/>
      </c>
      <c r="O3526" t="str">
        <f t="shared" si="167"/>
        <v/>
      </c>
      <c r="P3526" t="str">
        <f>IF(Belegerfassung!G3534&lt;&gt;"",CONCATENATE(Belegerfassung!G3534,".pdf"),"")</f>
        <v/>
      </c>
    </row>
    <row r="3527" spans="1:16">
      <c r="A3527" t="str">
        <f>IF(Belegerfassung!C3535&lt;&gt;"",0,"")</f>
        <v/>
      </c>
      <c r="B3527" t="str">
        <f>IFERROR(VLOOKUP(Belegerfassung!I3535,Konten!A:D,2,FALSE),"")</f>
        <v/>
      </c>
      <c r="C3527" t="str">
        <f>IF(A3527&lt;&gt;"",TEXT(Belegerfassung!C3535,"TT.MM.JJJJ"),"")</f>
        <v/>
      </c>
      <c r="D3527" t="str">
        <f>IFERROR(VLOOKUP(Belegerfassung!A3535,Abfrage!$E$2:$F$20,2,FALSE),"")</f>
        <v/>
      </c>
      <c r="E3527" t="str">
        <f>IF(A3527&lt;&gt;"",Belegerfassung!B3535,"")</f>
        <v/>
      </c>
      <c r="F3527" t="str">
        <f>IF(Belegerfassung!L3535="","",IF(Belegerfassung!L3535&lt;&gt;"",IF(Belegerfassung!L3535&lt;&gt;"",IF(Belegerfassung!J3535&lt;&gt;0,VLOOKUP(Belegerfassung!L3535,Abfrage!$A$2:$C$19,2,),VLOOKUP(Belegerfassung!L3535,Abfrage!$A$2:$C$19,3,)),"")))</f>
        <v/>
      </c>
      <c r="G3527" t="str">
        <f t="shared" si="165"/>
        <v/>
      </c>
      <c r="H3527" s="31" t="str">
        <f>IF(A3527&lt;&gt;"",-Belegerfassung!J3535+Belegerfassung!K3535,"")</f>
        <v/>
      </c>
      <c r="I3527" s="49" t="str">
        <f>IFERROR(IF(H3527&lt;&gt;"",Belegerfassung!L3535*100,""),IF(OR(Belegerfassung!L3535="Leistung EU - Erlöse",Belegerfassung!L3535="Lieferungen EU-Erlöse",Belegerfassung!L3535="EUST",Belegerfassung!L3535="Bauleistungen 20%")=TRUE,"",MID(Belegerfassung!L3535,4,2)))</f>
        <v/>
      </c>
      <c r="J3527" s="6" t="str">
        <f>IF(A3527&lt;&gt;"",LEFT(Belegerfassung!D3535,40),"")</f>
        <v/>
      </c>
      <c r="K3527" t="str">
        <f>IF(A3527&lt;&gt;"",VLOOKUP(D3527,Abfrage!$F$2:$G$21,2,FALSE),"")</f>
        <v/>
      </c>
      <c r="L3527" s="6" t="str">
        <f>IF(Belegerfassung!H3535&lt;&gt;"",Belegerfassung!H3535,"")</f>
        <v/>
      </c>
      <c r="M3527" t="str">
        <f>IFERROR(IF(Belegerfassung!E3535&lt;&gt;"",VLOOKUP(Belegerfassung!E3535,Abfrage!$L$2:$M$15,2,),""),"")</f>
        <v/>
      </c>
      <c r="N3527" t="str">
        <f t="shared" si="166"/>
        <v/>
      </c>
      <c r="O3527" t="str">
        <f t="shared" si="167"/>
        <v/>
      </c>
      <c r="P3527" t="str">
        <f>IF(Belegerfassung!G3535&lt;&gt;"",CONCATENATE(Belegerfassung!G3535,".pdf"),"")</f>
        <v/>
      </c>
    </row>
    <row r="3528" spans="1:16">
      <c r="A3528" t="str">
        <f>IF(Belegerfassung!C3536&lt;&gt;"",0,"")</f>
        <v/>
      </c>
      <c r="B3528" t="str">
        <f>IFERROR(VLOOKUP(Belegerfassung!I3536,Konten!A:D,2,FALSE),"")</f>
        <v/>
      </c>
      <c r="C3528" t="str">
        <f>IF(A3528&lt;&gt;"",TEXT(Belegerfassung!C3536,"TT.MM.JJJJ"),"")</f>
        <v/>
      </c>
      <c r="D3528" t="str">
        <f>IFERROR(VLOOKUP(Belegerfassung!A3536,Abfrage!$E$2:$F$20,2,FALSE),"")</f>
        <v/>
      </c>
      <c r="E3528" t="str">
        <f>IF(A3528&lt;&gt;"",Belegerfassung!B3536,"")</f>
        <v/>
      </c>
      <c r="F3528" t="str">
        <f>IF(Belegerfassung!L3536="","",IF(Belegerfassung!L3536&lt;&gt;"",IF(Belegerfassung!L3536&lt;&gt;"",IF(Belegerfassung!J3536&lt;&gt;0,VLOOKUP(Belegerfassung!L3536,Abfrage!$A$2:$C$19,2,),VLOOKUP(Belegerfassung!L3536,Abfrage!$A$2:$C$19,3,)),"")))</f>
        <v/>
      </c>
      <c r="G3528" t="str">
        <f t="shared" si="165"/>
        <v/>
      </c>
      <c r="H3528" s="31" t="str">
        <f>IF(A3528&lt;&gt;"",-Belegerfassung!J3536+Belegerfassung!K3536,"")</f>
        <v/>
      </c>
      <c r="I3528" s="49" t="str">
        <f>IFERROR(IF(H3528&lt;&gt;"",Belegerfassung!L3536*100,""),IF(OR(Belegerfassung!L3536="Leistung EU - Erlöse",Belegerfassung!L3536="Lieferungen EU-Erlöse",Belegerfassung!L3536="EUST",Belegerfassung!L3536="Bauleistungen 20%")=TRUE,"",MID(Belegerfassung!L3536,4,2)))</f>
        <v/>
      </c>
      <c r="J3528" s="6" t="str">
        <f>IF(A3528&lt;&gt;"",LEFT(Belegerfassung!D3536,40),"")</f>
        <v/>
      </c>
      <c r="K3528" t="str">
        <f>IF(A3528&lt;&gt;"",VLOOKUP(D3528,Abfrage!$F$2:$G$21,2,FALSE),"")</f>
        <v/>
      </c>
      <c r="L3528" s="6" t="str">
        <f>IF(Belegerfassung!H3536&lt;&gt;"",Belegerfassung!H3536,"")</f>
        <v/>
      </c>
      <c r="M3528" t="str">
        <f>IFERROR(IF(Belegerfassung!E3536&lt;&gt;"",VLOOKUP(Belegerfassung!E3536,Abfrage!$L$2:$M$15,2,),""),"")</f>
        <v/>
      </c>
      <c r="N3528" t="str">
        <f t="shared" si="166"/>
        <v/>
      </c>
      <c r="O3528" t="str">
        <f t="shared" si="167"/>
        <v/>
      </c>
      <c r="P3528" t="str">
        <f>IF(Belegerfassung!G3536&lt;&gt;"",CONCATENATE(Belegerfassung!G3536,".pdf"),"")</f>
        <v/>
      </c>
    </row>
    <row r="3529" spans="1:16">
      <c r="A3529" t="str">
        <f>IF(Belegerfassung!C3537&lt;&gt;"",0,"")</f>
        <v/>
      </c>
      <c r="B3529" t="str">
        <f>IFERROR(VLOOKUP(Belegerfassung!I3537,Konten!A:D,2,FALSE),"")</f>
        <v/>
      </c>
      <c r="C3529" t="str">
        <f>IF(A3529&lt;&gt;"",TEXT(Belegerfassung!C3537,"TT.MM.JJJJ"),"")</f>
        <v/>
      </c>
      <c r="D3529" t="str">
        <f>IFERROR(VLOOKUP(Belegerfassung!A3537,Abfrage!$E$2:$F$20,2,FALSE),"")</f>
        <v/>
      </c>
      <c r="E3529" t="str">
        <f>IF(A3529&lt;&gt;"",Belegerfassung!B3537,"")</f>
        <v/>
      </c>
      <c r="F3529" t="str">
        <f>IF(Belegerfassung!L3537="","",IF(Belegerfassung!L3537&lt;&gt;"",IF(Belegerfassung!L3537&lt;&gt;"",IF(Belegerfassung!J3537&lt;&gt;0,VLOOKUP(Belegerfassung!L3537,Abfrage!$A$2:$C$19,2,),VLOOKUP(Belegerfassung!L3537,Abfrage!$A$2:$C$19,3,)),"")))</f>
        <v/>
      </c>
      <c r="G3529" t="str">
        <f t="shared" si="165"/>
        <v/>
      </c>
      <c r="H3529" s="31" t="str">
        <f>IF(A3529&lt;&gt;"",-Belegerfassung!J3537+Belegerfassung!K3537,"")</f>
        <v/>
      </c>
      <c r="I3529" s="49" t="str">
        <f>IFERROR(IF(H3529&lt;&gt;"",Belegerfassung!L3537*100,""),IF(OR(Belegerfassung!L3537="Leistung EU - Erlöse",Belegerfassung!L3537="Lieferungen EU-Erlöse",Belegerfassung!L3537="EUST",Belegerfassung!L3537="Bauleistungen 20%")=TRUE,"",MID(Belegerfassung!L3537,4,2)))</f>
        <v/>
      </c>
      <c r="J3529" s="6" t="str">
        <f>IF(A3529&lt;&gt;"",LEFT(Belegerfassung!D3537,40),"")</f>
        <v/>
      </c>
      <c r="K3529" t="str">
        <f>IF(A3529&lt;&gt;"",VLOOKUP(D3529,Abfrage!$F$2:$G$21,2,FALSE),"")</f>
        <v/>
      </c>
      <c r="L3529" s="6" t="str">
        <f>IF(Belegerfassung!H3537&lt;&gt;"",Belegerfassung!H3537,"")</f>
        <v/>
      </c>
      <c r="M3529" t="str">
        <f>IFERROR(IF(Belegerfassung!E3537&lt;&gt;"",VLOOKUP(Belegerfassung!E3537,Abfrage!$L$2:$M$15,2,),""),"")</f>
        <v/>
      </c>
      <c r="N3529" t="str">
        <f t="shared" si="166"/>
        <v/>
      </c>
      <c r="O3529" t="str">
        <f t="shared" si="167"/>
        <v/>
      </c>
      <c r="P3529" t="str">
        <f>IF(Belegerfassung!G3537&lt;&gt;"",CONCATENATE(Belegerfassung!G3537,".pdf"),"")</f>
        <v/>
      </c>
    </row>
    <row r="3530" spans="1:16">
      <c r="A3530" t="str">
        <f>IF(Belegerfassung!C3538&lt;&gt;"",0,"")</f>
        <v/>
      </c>
      <c r="B3530" t="str">
        <f>IFERROR(VLOOKUP(Belegerfassung!I3538,Konten!A:D,2,FALSE),"")</f>
        <v/>
      </c>
      <c r="C3530" t="str">
        <f>IF(A3530&lt;&gt;"",TEXT(Belegerfassung!C3538,"TT.MM.JJJJ"),"")</f>
        <v/>
      </c>
      <c r="D3530" t="str">
        <f>IFERROR(VLOOKUP(Belegerfassung!A3538,Abfrage!$E$2:$F$20,2,FALSE),"")</f>
        <v/>
      </c>
      <c r="E3530" t="str">
        <f>IF(A3530&lt;&gt;"",Belegerfassung!B3538,"")</f>
        <v/>
      </c>
      <c r="F3530" t="str">
        <f>IF(Belegerfassung!L3538="","",IF(Belegerfassung!L3538&lt;&gt;"",IF(Belegerfassung!L3538&lt;&gt;"",IF(Belegerfassung!J3538&lt;&gt;0,VLOOKUP(Belegerfassung!L3538,Abfrage!$A$2:$C$19,2,),VLOOKUP(Belegerfassung!L3538,Abfrage!$A$2:$C$19,3,)),"")))</f>
        <v/>
      </c>
      <c r="G3530" t="str">
        <f t="shared" si="165"/>
        <v/>
      </c>
      <c r="H3530" s="31" t="str">
        <f>IF(A3530&lt;&gt;"",-Belegerfassung!J3538+Belegerfassung!K3538,"")</f>
        <v/>
      </c>
      <c r="I3530" s="49" t="str">
        <f>IFERROR(IF(H3530&lt;&gt;"",Belegerfassung!L3538*100,""),IF(OR(Belegerfassung!L3538="Leistung EU - Erlöse",Belegerfassung!L3538="Lieferungen EU-Erlöse",Belegerfassung!L3538="EUST",Belegerfassung!L3538="Bauleistungen 20%")=TRUE,"",MID(Belegerfassung!L3538,4,2)))</f>
        <v/>
      </c>
      <c r="J3530" s="6" t="str">
        <f>IF(A3530&lt;&gt;"",LEFT(Belegerfassung!D3538,40),"")</f>
        <v/>
      </c>
      <c r="K3530" t="str">
        <f>IF(A3530&lt;&gt;"",VLOOKUP(D3530,Abfrage!$F$2:$G$21,2,FALSE),"")</f>
        <v/>
      </c>
      <c r="L3530" s="6" t="str">
        <f>IF(Belegerfassung!H3538&lt;&gt;"",Belegerfassung!H3538,"")</f>
        <v/>
      </c>
      <c r="M3530" t="str">
        <f>IFERROR(IF(Belegerfassung!E3538&lt;&gt;"",VLOOKUP(Belegerfassung!E3538,Abfrage!$L$2:$M$15,2,),""),"")</f>
        <v/>
      </c>
      <c r="N3530" t="str">
        <f t="shared" si="166"/>
        <v/>
      </c>
      <c r="O3530" t="str">
        <f t="shared" si="167"/>
        <v/>
      </c>
      <c r="P3530" t="str">
        <f>IF(Belegerfassung!G3538&lt;&gt;"",CONCATENATE(Belegerfassung!G3538,".pdf"),"")</f>
        <v/>
      </c>
    </row>
    <row r="3531" spans="1:16">
      <c r="A3531" t="str">
        <f>IF(Belegerfassung!C3539&lt;&gt;"",0,"")</f>
        <v/>
      </c>
      <c r="B3531" t="str">
        <f>IFERROR(VLOOKUP(Belegerfassung!I3539,Konten!A:D,2,FALSE),"")</f>
        <v/>
      </c>
      <c r="C3531" t="str">
        <f>IF(A3531&lt;&gt;"",TEXT(Belegerfassung!C3539,"TT.MM.JJJJ"),"")</f>
        <v/>
      </c>
      <c r="D3531" t="str">
        <f>IFERROR(VLOOKUP(Belegerfassung!A3539,Abfrage!$E$2:$F$20,2,FALSE),"")</f>
        <v/>
      </c>
      <c r="E3531" t="str">
        <f>IF(A3531&lt;&gt;"",Belegerfassung!B3539,"")</f>
        <v/>
      </c>
      <c r="F3531" t="str">
        <f>IF(Belegerfassung!L3539="","",IF(Belegerfassung!L3539&lt;&gt;"",IF(Belegerfassung!L3539&lt;&gt;"",IF(Belegerfassung!J3539&lt;&gt;0,VLOOKUP(Belegerfassung!L3539,Abfrage!$A$2:$C$19,2,),VLOOKUP(Belegerfassung!L3539,Abfrage!$A$2:$C$19,3,)),"")))</f>
        <v/>
      </c>
      <c r="G3531" t="str">
        <f t="shared" si="165"/>
        <v/>
      </c>
      <c r="H3531" s="31" t="str">
        <f>IF(A3531&lt;&gt;"",-Belegerfassung!J3539+Belegerfassung!K3539,"")</f>
        <v/>
      </c>
      <c r="I3531" s="49" t="str">
        <f>IFERROR(IF(H3531&lt;&gt;"",Belegerfassung!L3539*100,""),IF(OR(Belegerfassung!L3539="Leistung EU - Erlöse",Belegerfassung!L3539="Lieferungen EU-Erlöse",Belegerfassung!L3539="EUST",Belegerfassung!L3539="Bauleistungen 20%")=TRUE,"",MID(Belegerfassung!L3539,4,2)))</f>
        <v/>
      </c>
      <c r="J3531" s="6" t="str">
        <f>IF(A3531&lt;&gt;"",LEFT(Belegerfassung!D3539,40),"")</f>
        <v/>
      </c>
      <c r="K3531" t="str">
        <f>IF(A3531&lt;&gt;"",VLOOKUP(D3531,Abfrage!$F$2:$G$21,2,FALSE),"")</f>
        <v/>
      </c>
      <c r="L3531" s="6" t="str">
        <f>IF(Belegerfassung!H3539&lt;&gt;"",Belegerfassung!H3539,"")</f>
        <v/>
      </c>
      <c r="M3531" t="str">
        <f>IFERROR(IF(Belegerfassung!E3539&lt;&gt;"",VLOOKUP(Belegerfassung!E3539,Abfrage!$L$2:$M$15,2,),""),"")</f>
        <v/>
      </c>
      <c r="N3531" t="str">
        <f t="shared" si="166"/>
        <v/>
      </c>
      <c r="O3531" t="str">
        <f t="shared" si="167"/>
        <v/>
      </c>
      <c r="P3531" t="str">
        <f>IF(Belegerfassung!G3539&lt;&gt;"",CONCATENATE(Belegerfassung!G3539,".pdf"),"")</f>
        <v/>
      </c>
    </row>
    <row r="3532" spans="1:16">
      <c r="A3532" t="str">
        <f>IF(Belegerfassung!C3540&lt;&gt;"",0,"")</f>
        <v/>
      </c>
      <c r="B3532" t="str">
        <f>IFERROR(VLOOKUP(Belegerfassung!I3540,Konten!A:D,2,FALSE),"")</f>
        <v/>
      </c>
      <c r="C3532" t="str">
        <f>IF(A3532&lt;&gt;"",TEXT(Belegerfassung!C3540,"TT.MM.JJJJ"),"")</f>
        <v/>
      </c>
      <c r="D3532" t="str">
        <f>IFERROR(VLOOKUP(Belegerfassung!A3540,Abfrage!$E$2:$F$20,2,FALSE),"")</f>
        <v/>
      </c>
      <c r="E3532" t="str">
        <f>IF(A3532&lt;&gt;"",Belegerfassung!B3540,"")</f>
        <v/>
      </c>
      <c r="F3532" t="str">
        <f>IF(Belegerfassung!L3540="","",IF(Belegerfassung!L3540&lt;&gt;"",IF(Belegerfassung!L3540&lt;&gt;"",IF(Belegerfassung!J3540&lt;&gt;0,VLOOKUP(Belegerfassung!L3540,Abfrage!$A$2:$C$19,2,),VLOOKUP(Belegerfassung!L3540,Abfrage!$A$2:$C$19,3,)),"")))</f>
        <v/>
      </c>
      <c r="G3532" t="str">
        <f t="shared" si="165"/>
        <v/>
      </c>
      <c r="H3532" s="31" t="str">
        <f>IF(A3532&lt;&gt;"",-Belegerfassung!J3540+Belegerfassung!K3540,"")</f>
        <v/>
      </c>
      <c r="I3532" s="49" t="str">
        <f>IFERROR(IF(H3532&lt;&gt;"",Belegerfassung!L3540*100,""),IF(OR(Belegerfassung!L3540="Leistung EU - Erlöse",Belegerfassung!L3540="Lieferungen EU-Erlöse",Belegerfassung!L3540="EUST",Belegerfassung!L3540="Bauleistungen 20%")=TRUE,"",MID(Belegerfassung!L3540,4,2)))</f>
        <v/>
      </c>
      <c r="J3532" s="6" t="str">
        <f>IF(A3532&lt;&gt;"",LEFT(Belegerfassung!D3540,40),"")</f>
        <v/>
      </c>
      <c r="K3532" t="str">
        <f>IF(A3532&lt;&gt;"",VLOOKUP(D3532,Abfrage!$F$2:$G$21,2,FALSE),"")</f>
        <v/>
      </c>
      <c r="L3532" s="6" t="str">
        <f>IF(Belegerfassung!H3540&lt;&gt;"",Belegerfassung!H3540,"")</f>
        <v/>
      </c>
      <c r="M3532" t="str">
        <f>IFERROR(IF(Belegerfassung!E3540&lt;&gt;"",VLOOKUP(Belegerfassung!E3540,Abfrage!$L$2:$M$15,2,),""),"")</f>
        <v/>
      </c>
      <c r="N3532" t="str">
        <f t="shared" si="166"/>
        <v/>
      </c>
      <c r="O3532" t="str">
        <f t="shared" si="167"/>
        <v/>
      </c>
      <c r="P3532" t="str">
        <f>IF(Belegerfassung!G3540&lt;&gt;"",CONCATENATE(Belegerfassung!G3540,".pdf"),"")</f>
        <v/>
      </c>
    </row>
    <row r="3533" spans="1:16">
      <c r="A3533" t="str">
        <f>IF(Belegerfassung!C3541&lt;&gt;"",0,"")</f>
        <v/>
      </c>
      <c r="B3533" t="str">
        <f>IFERROR(VLOOKUP(Belegerfassung!I3541,Konten!A:D,2,FALSE),"")</f>
        <v/>
      </c>
      <c r="C3533" t="str">
        <f>IF(A3533&lt;&gt;"",TEXT(Belegerfassung!C3541,"TT.MM.JJJJ"),"")</f>
        <v/>
      </c>
      <c r="D3533" t="str">
        <f>IFERROR(VLOOKUP(Belegerfassung!A3541,Abfrage!$E$2:$F$20,2,FALSE),"")</f>
        <v/>
      </c>
      <c r="E3533" t="str">
        <f>IF(A3533&lt;&gt;"",Belegerfassung!B3541,"")</f>
        <v/>
      </c>
      <c r="F3533" t="str">
        <f>IF(Belegerfassung!L3541="","",IF(Belegerfassung!L3541&lt;&gt;"",IF(Belegerfassung!L3541&lt;&gt;"",IF(Belegerfassung!J3541&lt;&gt;0,VLOOKUP(Belegerfassung!L3541,Abfrage!$A$2:$C$19,2,),VLOOKUP(Belegerfassung!L3541,Abfrage!$A$2:$C$19,3,)),"")))</f>
        <v/>
      </c>
      <c r="G3533" t="str">
        <f t="shared" si="165"/>
        <v/>
      </c>
      <c r="H3533" s="31" t="str">
        <f>IF(A3533&lt;&gt;"",-Belegerfassung!J3541+Belegerfassung!K3541,"")</f>
        <v/>
      </c>
      <c r="I3533" s="49" t="str">
        <f>IFERROR(IF(H3533&lt;&gt;"",Belegerfassung!L3541*100,""),IF(OR(Belegerfassung!L3541="Leistung EU - Erlöse",Belegerfassung!L3541="Lieferungen EU-Erlöse",Belegerfassung!L3541="EUST",Belegerfassung!L3541="Bauleistungen 20%")=TRUE,"",MID(Belegerfassung!L3541,4,2)))</f>
        <v/>
      </c>
      <c r="J3533" s="6" t="str">
        <f>IF(A3533&lt;&gt;"",LEFT(Belegerfassung!D3541,40),"")</f>
        <v/>
      </c>
      <c r="K3533" t="str">
        <f>IF(A3533&lt;&gt;"",VLOOKUP(D3533,Abfrage!$F$2:$G$21,2,FALSE),"")</f>
        <v/>
      </c>
      <c r="L3533" s="6" t="str">
        <f>IF(Belegerfassung!H3541&lt;&gt;"",Belegerfassung!H3541,"")</f>
        <v/>
      </c>
      <c r="M3533" t="str">
        <f>IFERROR(IF(Belegerfassung!E3541&lt;&gt;"",VLOOKUP(Belegerfassung!E3541,Abfrage!$L$2:$M$15,2,),""),"")</f>
        <v/>
      </c>
      <c r="N3533" t="str">
        <f t="shared" si="166"/>
        <v/>
      </c>
      <c r="O3533" t="str">
        <f t="shared" si="167"/>
        <v/>
      </c>
      <c r="P3533" t="str">
        <f>IF(Belegerfassung!G3541&lt;&gt;"",CONCATENATE(Belegerfassung!G3541,".pdf"),"")</f>
        <v/>
      </c>
    </row>
    <row r="3534" spans="1:16">
      <c r="A3534" t="str">
        <f>IF(Belegerfassung!C3542&lt;&gt;"",0,"")</f>
        <v/>
      </c>
      <c r="B3534" t="str">
        <f>IFERROR(VLOOKUP(Belegerfassung!I3542,Konten!A:D,2,FALSE),"")</f>
        <v/>
      </c>
      <c r="C3534" t="str">
        <f>IF(A3534&lt;&gt;"",TEXT(Belegerfassung!C3542,"TT.MM.JJJJ"),"")</f>
        <v/>
      </c>
      <c r="D3534" t="str">
        <f>IFERROR(VLOOKUP(Belegerfassung!A3542,Abfrage!$E$2:$F$20,2,FALSE),"")</f>
        <v/>
      </c>
      <c r="E3534" t="str">
        <f>IF(A3534&lt;&gt;"",Belegerfassung!B3542,"")</f>
        <v/>
      </c>
      <c r="F3534" t="str">
        <f>IF(Belegerfassung!L3542="","",IF(Belegerfassung!L3542&lt;&gt;"",IF(Belegerfassung!L3542&lt;&gt;"",IF(Belegerfassung!J3542&lt;&gt;0,VLOOKUP(Belegerfassung!L3542,Abfrage!$A$2:$C$19,2,),VLOOKUP(Belegerfassung!L3542,Abfrage!$A$2:$C$19,3,)),"")))</f>
        <v/>
      </c>
      <c r="G3534" t="str">
        <f t="shared" si="165"/>
        <v/>
      </c>
      <c r="H3534" s="31" t="str">
        <f>IF(A3534&lt;&gt;"",-Belegerfassung!J3542+Belegerfassung!K3542,"")</f>
        <v/>
      </c>
      <c r="I3534" s="49" t="str">
        <f>IFERROR(IF(H3534&lt;&gt;"",Belegerfassung!L3542*100,""),IF(OR(Belegerfassung!L3542="Leistung EU - Erlöse",Belegerfassung!L3542="Lieferungen EU-Erlöse",Belegerfassung!L3542="EUST",Belegerfassung!L3542="Bauleistungen 20%")=TRUE,"",MID(Belegerfassung!L3542,4,2)))</f>
        <v/>
      </c>
      <c r="J3534" s="6" t="str">
        <f>IF(A3534&lt;&gt;"",LEFT(Belegerfassung!D3542,40),"")</f>
        <v/>
      </c>
      <c r="K3534" t="str">
        <f>IF(A3534&lt;&gt;"",VLOOKUP(D3534,Abfrage!$F$2:$G$21,2,FALSE),"")</f>
        <v/>
      </c>
      <c r="L3534" s="6" t="str">
        <f>IF(Belegerfassung!H3542&lt;&gt;"",Belegerfassung!H3542,"")</f>
        <v/>
      </c>
      <c r="M3534" t="str">
        <f>IFERROR(IF(Belegerfassung!E3542&lt;&gt;"",VLOOKUP(Belegerfassung!E3542,Abfrage!$L$2:$M$15,2,),""),"")</f>
        <v/>
      </c>
      <c r="N3534" t="str">
        <f t="shared" si="166"/>
        <v/>
      </c>
      <c r="O3534" t="str">
        <f t="shared" si="167"/>
        <v/>
      </c>
      <c r="P3534" t="str">
        <f>IF(Belegerfassung!G3542&lt;&gt;"",CONCATENATE(Belegerfassung!G3542,".pdf"),"")</f>
        <v/>
      </c>
    </row>
    <row r="3535" spans="1:16">
      <c r="A3535" t="str">
        <f>IF(Belegerfassung!C3543&lt;&gt;"",0,"")</f>
        <v/>
      </c>
      <c r="B3535" t="str">
        <f>IFERROR(VLOOKUP(Belegerfassung!I3543,Konten!A:D,2,FALSE),"")</f>
        <v/>
      </c>
      <c r="C3535" t="str">
        <f>IF(A3535&lt;&gt;"",TEXT(Belegerfassung!C3543,"TT.MM.JJJJ"),"")</f>
        <v/>
      </c>
      <c r="D3535" t="str">
        <f>IFERROR(VLOOKUP(Belegerfassung!A3543,Abfrage!$E$2:$F$20,2,FALSE),"")</f>
        <v/>
      </c>
      <c r="E3535" t="str">
        <f>IF(A3535&lt;&gt;"",Belegerfassung!B3543,"")</f>
        <v/>
      </c>
      <c r="F3535" t="str">
        <f>IF(Belegerfassung!L3543="","",IF(Belegerfassung!L3543&lt;&gt;"",IF(Belegerfassung!L3543&lt;&gt;"",IF(Belegerfassung!J3543&lt;&gt;0,VLOOKUP(Belegerfassung!L3543,Abfrage!$A$2:$C$19,2,),VLOOKUP(Belegerfassung!L3543,Abfrage!$A$2:$C$19,3,)),"")))</f>
        <v/>
      </c>
      <c r="G3535" t="str">
        <f t="shared" si="165"/>
        <v/>
      </c>
      <c r="H3535" s="31" t="str">
        <f>IF(A3535&lt;&gt;"",-Belegerfassung!J3543+Belegerfassung!K3543,"")</f>
        <v/>
      </c>
      <c r="I3535" s="49" t="str">
        <f>IFERROR(IF(H3535&lt;&gt;"",Belegerfassung!L3543*100,""),IF(OR(Belegerfassung!L3543="Leistung EU - Erlöse",Belegerfassung!L3543="Lieferungen EU-Erlöse",Belegerfassung!L3543="EUST",Belegerfassung!L3543="Bauleistungen 20%")=TRUE,"",MID(Belegerfassung!L3543,4,2)))</f>
        <v/>
      </c>
      <c r="J3535" s="6" t="str">
        <f>IF(A3535&lt;&gt;"",LEFT(Belegerfassung!D3543,40),"")</f>
        <v/>
      </c>
      <c r="K3535" t="str">
        <f>IF(A3535&lt;&gt;"",VLOOKUP(D3535,Abfrage!$F$2:$G$21,2,FALSE),"")</f>
        <v/>
      </c>
      <c r="L3535" s="6" t="str">
        <f>IF(Belegerfassung!H3543&lt;&gt;"",Belegerfassung!H3543,"")</f>
        <v/>
      </c>
      <c r="M3535" t="str">
        <f>IFERROR(IF(Belegerfassung!E3543&lt;&gt;"",VLOOKUP(Belegerfassung!E3543,Abfrage!$L$2:$M$15,2,),""),"")</f>
        <v/>
      </c>
      <c r="N3535" t="str">
        <f t="shared" si="166"/>
        <v/>
      </c>
      <c r="O3535" t="str">
        <f t="shared" si="167"/>
        <v/>
      </c>
      <c r="P3535" t="str">
        <f>IF(Belegerfassung!G3543&lt;&gt;"",CONCATENATE(Belegerfassung!G3543,".pdf"),"")</f>
        <v/>
      </c>
    </row>
    <row r="3536" spans="1:16">
      <c r="A3536" t="str">
        <f>IF(Belegerfassung!C3544&lt;&gt;"",0,"")</f>
        <v/>
      </c>
      <c r="B3536" t="str">
        <f>IFERROR(VLOOKUP(Belegerfassung!I3544,Konten!A:D,2,FALSE),"")</f>
        <v/>
      </c>
      <c r="C3536" t="str">
        <f>IF(A3536&lt;&gt;"",TEXT(Belegerfassung!C3544,"TT.MM.JJJJ"),"")</f>
        <v/>
      </c>
      <c r="D3536" t="str">
        <f>IFERROR(VLOOKUP(Belegerfassung!A3544,Abfrage!$E$2:$F$20,2,FALSE),"")</f>
        <v/>
      </c>
      <c r="E3536" t="str">
        <f>IF(A3536&lt;&gt;"",Belegerfassung!B3544,"")</f>
        <v/>
      </c>
      <c r="F3536" t="str">
        <f>IF(Belegerfassung!L3544="","",IF(Belegerfassung!L3544&lt;&gt;"",IF(Belegerfassung!L3544&lt;&gt;"",IF(Belegerfassung!J3544&lt;&gt;0,VLOOKUP(Belegerfassung!L3544,Abfrage!$A$2:$C$19,2,),VLOOKUP(Belegerfassung!L3544,Abfrage!$A$2:$C$19,3,)),"")))</f>
        <v/>
      </c>
      <c r="G3536" t="str">
        <f t="shared" si="165"/>
        <v/>
      </c>
      <c r="H3536" s="31" t="str">
        <f>IF(A3536&lt;&gt;"",-Belegerfassung!J3544+Belegerfassung!K3544,"")</f>
        <v/>
      </c>
      <c r="I3536" s="49" t="str">
        <f>IFERROR(IF(H3536&lt;&gt;"",Belegerfassung!L3544*100,""),IF(OR(Belegerfassung!L3544="Leistung EU - Erlöse",Belegerfassung!L3544="Lieferungen EU-Erlöse",Belegerfassung!L3544="EUST",Belegerfassung!L3544="Bauleistungen 20%")=TRUE,"",MID(Belegerfassung!L3544,4,2)))</f>
        <v/>
      </c>
      <c r="J3536" s="6" t="str">
        <f>IF(A3536&lt;&gt;"",LEFT(Belegerfassung!D3544,40),"")</f>
        <v/>
      </c>
      <c r="K3536" t="str">
        <f>IF(A3536&lt;&gt;"",VLOOKUP(D3536,Abfrage!$F$2:$G$21,2,FALSE),"")</f>
        <v/>
      </c>
      <c r="L3536" s="6" t="str">
        <f>IF(Belegerfassung!H3544&lt;&gt;"",Belegerfassung!H3544,"")</f>
        <v/>
      </c>
      <c r="M3536" t="str">
        <f>IFERROR(IF(Belegerfassung!E3544&lt;&gt;"",VLOOKUP(Belegerfassung!E3544,Abfrage!$L$2:$M$15,2,),""),"")</f>
        <v/>
      </c>
      <c r="N3536" t="str">
        <f t="shared" si="166"/>
        <v/>
      </c>
      <c r="O3536" t="str">
        <f t="shared" si="167"/>
        <v/>
      </c>
      <c r="P3536" t="str">
        <f>IF(Belegerfassung!G3544&lt;&gt;"",CONCATENATE(Belegerfassung!G3544,".pdf"),"")</f>
        <v/>
      </c>
    </row>
    <row r="3537" spans="1:16">
      <c r="A3537" t="str">
        <f>IF(Belegerfassung!C3545&lt;&gt;"",0,"")</f>
        <v/>
      </c>
      <c r="B3537" t="str">
        <f>IFERROR(VLOOKUP(Belegerfassung!I3545,Konten!A:D,2,FALSE),"")</f>
        <v/>
      </c>
      <c r="C3537" t="str">
        <f>IF(A3537&lt;&gt;"",TEXT(Belegerfassung!C3545,"TT.MM.JJJJ"),"")</f>
        <v/>
      </c>
      <c r="D3537" t="str">
        <f>IFERROR(VLOOKUP(Belegerfassung!A3545,Abfrage!$E$2:$F$20,2,FALSE),"")</f>
        <v/>
      </c>
      <c r="E3537" t="str">
        <f>IF(A3537&lt;&gt;"",Belegerfassung!B3545,"")</f>
        <v/>
      </c>
      <c r="F3537" t="str">
        <f>IF(Belegerfassung!L3545="","",IF(Belegerfassung!L3545&lt;&gt;"",IF(Belegerfassung!L3545&lt;&gt;"",IF(Belegerfassung!J3545&lt;&gt;0,VLOOKUP(Belegerfassung!L3545,Abfrage!$A$2:$C$19,2,),VLOOKUP(Belegerfassung!L3545,Abfrage!$A$2:$C$19,3,)),"")))</f>
        <v/>
      </c>
      <c r="G3537" t="str">
        <f t="shared" si="165"/>
        <v/>
      </c>
      <c r="H3537" s="31" t="str">
        <f>IF(A3537&lt;&gt;"",-Belegerfassung!J3545+Belegerfassung!K3545,"")</f>
        <v/>
      </c>
      <c r="I3537" s="49" t="str">
        <f>IFERROR(IF(H3537&lt;&gt;"",Belegerfassung!L3545*100,""),IF(OR(Belegerfassung!L3545="Leistung EU - Erlöse",Belegerfassung!L3545="Lieferungen EU-Erlöse",Belegerfassung!L3545="EUST",Belegerfassung!L3545="Bauleistungen 20%")=TRUE,"",MID(Belegerfassung!L3545,4,2)))</f>
        <v/>
      </c>
      <c r="J3537" s="6" t="str">
        <f>IF(A3537&lt;&gt;"",LEFT(Belegerfassung!D3545,40),"")</f>
        <v/>
      </c>
      <c r="K3537" t="str">
        <f>IF(A3537&lt;&gt;"",VLOOKUP(D3537,Abfrage!$F$2:$G$21,2,FALSE),"")</f>
        <v/>
      </c>
      <c r="L3537" s="6" t="str">
        <f>IF(Belegerfassung!H3545&lt;&gt;"",Belegerfassung!H3545,"")</f>
        <v/>
      </c>
      <c r="M3537" t="str">
        <f>IFERROR(IF(Belegerfassung!E3545&lt;&gt;"",VLOOKUP(Belegerfassung!E3545,Abfrage!$L$2:$M$15,2,),""),"")</f>
        <v/>
      </c>
      <c r="N3537" t="str">
        <f t="shared" si="166"/>
        <v/>
      </c>
      <c r="O3537" t="str">
        <f t="shared" si="167"/>
        <v/>
      </c>
      <c r="P3537" t="str">
        <f>IF(Belegerfassung!G3545&lt;&gt;"",CONCATENATE(Belegerfassung!G3545,".pdf"),"")</f>
        <v/>
      </c>
    </row>
    <row r="3538" spans="1:16">
      <c r="A3538" t="str">
        <f>IF(Belegerfassung!C3546&lt;&gt;"",0,"")</f>
        <v/>
      </c>
      <c r="B3538" t="str">
        <f>IFERROR(VLOOKUP(Belegerfassung!I3546,Konten!A:D,2,FALSE),"")</f>
        <v/>
      </c>
      <c r="C3538" t="str">
        <f>IF(A3538&lt;&gt;"",TEXT(Belegerfassung!C3546,"TT.MM.JJJJ"),"")</f>
        <v/>
      </c>
      <c r="D3538" t="str">
        <f>IFERROR(VLOOKUP(Belegerfassung!A3546,Abfrage!$E$2:$F$20,2,FALSE),"")</f>
        <v/>
      </c>
      <c r="E3538" t="str">
        <f>IF(A3538&lt;&gt;"",Belegerfassung!B3546,"")</f>
        <v/>
      </c>
      <c r="F3538" t="str">
        <f>IF(Belegerfassung!L3546="","",IF(Belegerfassung!L3546&lt;&gt;"",IF(Belegerfassung!L3546&lt;&gt;"",IF(Belegerfassung!J3546&lt;&gt;0,VLOOKUP(Belegerfassung!L3546,Abfrage!$A$2:$C$19,2,),VLOOKUP(Belegerfassung!L3546,Abfrage!$A$2:$C$19,3,)),"")))</f>
        <v/>
      </c>
      <c r="G3538" t="str">
        <f t="shared" si="165"/>
        <v/>
      </c>
      <c r="H3538" s="31" t="str">
        <f>IF(A3538&lt;&gt;"",-Belegerfassung!J3546+Belegerfassung!K3546,"")</f>
        <v/>
      </c>
      <c r="I3538" s="49" t="str">
        <f>IFERROR(IF(H3538&lt;&gt;"",Belegerfassung!L3546*100,""),IF(OR(Belegerfassung!L3546="Leistung EU - Erlöse",Belegerfassung!L3546="Lieferungen EU-Erlöse",Belegerfassung!L3546="EUST",Belegerfassung!L3546="Bauleistungen 20%")=TRUE,"",MID(Belegerfassung!L3546,4,2)))</f>
        <v/>
      </c>
      <c r="J3538" s="6" t="str">
        <f>IF(A3538&lt;&gt;"",LEFT(Belegerfassung!D3546,40),"")</f>
        <v/>
      </c>
      <c r="K3538" t="str">
        <f>IF(A3538&lt;&gt;"",VLOOKUP(D3538,Abfrage!$F$2:$G$21,2,FALSE),"")</f>
        <v/>
      </c>
      <c r="L3538" s="6" t="str">
        <f>IF(Belegerfassung!H3546&lt;&gt;"",Belegerfassung!H3546,"")</f>
        <v/>
      </c>
      <c r="M3538" t="str">
        <f>IFERROR(IF(Belegerfassung!E3546&lt;&gt;"",VLOOKUP(Belegerfassung!E3546,Abfrage!$L$2:$M$15,2,),""),"")</f>
        <v/>
      </c>
      <c r="N3538" t="str">
        <f t="shared" si="166"/>
        <v/>
      </c>
      <c r="O3538" t="str">
        <f t="shared" si="167"/>
        <v/>
      </c>
      <c r="P3538" t="str">
        <f>IF(Belegerfassung!G3546&lt;&gt;"",CONCATENATE(Belegerfassung!G3546,".pdf"),"")</f>
        <v/>
      </c>
    </row>
    <row r="3539" spans="1:16">
      <c r="A3539" t="str">
        <f>IF(Belegerfassung!C3547&lt;&gt;"",0,"")</f>
        <v/>
      </c>
      <c r="B3539" t="str">
        <f>IFERROR(VLOOKUP(Belegerfassung!I3547,Konten!A:D,2,FALSE),"")</f>
        <v/>
      </c>
      <c r="C3539" t="str">
        <f>IF(A3539&lt;&gt;"",TEXT(Belegerfassung!C3547,"TT.MM.JJJJ"),"")</f>
        <v/>
      </c>
      <c r="D3539" t="str">
        <f>IFERROR(VLOOKUP(Belegerfassung!A3547,Abfrage!$E$2:$F$20,2,FALSE),"")</f>
        <v/>
      </c>
      <c r="E3539" t="str">
        <f>IF(A3539&lt;&gt;"",Belegerfassung!B3547,"")</f>
        <v/>
      </c>
      <c r="F3539" t="str">
        <f>IF(Belegerfassung!L3547="","",IF(Belegerfassung!L3547&lt;&gt;"",IF(Belegerfassung!L3547&lt;&gt;"",IF(Belegerfassung!J3547&lt;&gt;0,VLOOKUP(Belegerfassung!L3547,Abfrage!$A$2:$C$19,2,),VLOOKUP(Belegerfassung!L3547,Abfrage!$A$2:$C$19,3,)),"")))</f>
        <v/>
      </c>
      <c r="G3539" t="str">
        <f t="shared" si="165"/>
        <v/>
      </c>
      <c r="H3539" s="31" t="str">
        <f>IF(A3539&lt;&gt;"",-Belegerfassung!J3547+Belegerfassung!K3547,"")</f>
        <v/>
      </c>
      <c r="I3539" s="49" t="str">
        <f>IFERROR(IF(H3539&lt;&gt;"",Belegerfassung!L3547*100,""),IF(OR(Belegerfassung!L3547="Leistung EU - Erlöse",Belegerfassung!L3547="Lieferungen EU-Erlöse",Belegerfassung!L3547="EUST",Belegerfassung!L3547="Bauleistungen 20%")=TRUE,"",MID(Belegerfassung!L3547,4,2)))</f>
        <v/>
      </c>
      <c r="J3539" s="6" t="str">
        <f>IF(A3539&lt;&gt;"",LEFT(Belegerfassung!D3547,40),"")</f>
        <v/>
      </c>
      <c r="K3539" t="str">
        <f>IF(A3539&lt;&gt;"",VLOOKUP(D3539,Abfrage!$F$2:$G$21,2,FALSE),"")</f>
        <v/>
      </c>
      <c r="L3539" s="6" t="str">
        <f>IF(Belegerfassung!H3547&lt;&gt;"",Belegerfassung!H3547,"")</f>
        <v/>
      </c>
      <c r="M3539" t="str">
        <f>IFERROR(IF(Belegerfassung!E3547&lt;&gt;"",VLOOKUP(Belegerfassung!E3547,Abfrage!$L$2:$M$15,2,),""),"")</f>
        <v/>
      </c>
      <c r="N3539" t="str">
        <f t="shared" si="166"/>
        <v/>
      </c>
      <c r="O3539" t="str">
        <f t="shared" si="167"/>
        <v/>
      </c>
      <c r="P3539" t="str">
        <f>IF(Belegerfassung!G3547&lt;&gt;"",CONCATENATE(Belegerfassung!G3547,".pdf"),"")</f>
        <v/>
      </c>
    </row>
    <row r="3540" spans="1:16">
      <c r="A3540" t="str">
        <f>IF(Belegerfassung!C3548&lt;&gt;"",0,"")</f>
        <v/>
      </c>
      <c r="B3540" t="str">
        <f>IFERROR(VLOOKUP(Belegerfassung!I3548,Konten!A:D,2,FALSE),"")</f>
        <v/>
      </c>
      <c r="C3540" t="str">
        <f>IF(A3540&lt;&gt;"",TEXT(Belegerfassung!C3548,"TT.MM.JJJJ"),"")</f>
        <v/>
      </c>
      <c r="D3540" t="str">
        <f>IFERROR(VLOOKUP(Belegerfassung!A3548,Abfrage!$E$2:$F$20,2,FALSE),"")</f>
        <v/>
      </c>
      <c r="E3540" t="str">
        <f>IF(A3540&lt;&gt;"",Belegerfassung!B3548,"")</f>
        <v/>
      </c>
      <c r="F3540" t="str">
        <f>IF(Belegerfassung!L3548="","",IF(Belegerfassung!L3548&lt;&gt;"",IF(Belegerfassung!L3548&lt;&gt;"",IF(Belegerfassung!J3548&lt;&gt;0,VLOOKUP(Belegerfassung!L3548,Abfrage!$A$2:$C$19,2,),VLOOKUP(Belegerfassung!L3548,Abfrage!$A$2:$C$19,3,)),"")))</f>
        <v/>
      </c>
      <c r="G3540" t="str">
        <f t="shared" si="165"/>
        <v/>
      </c>
      <c r="H3540" s="31" t="str">
        <f>IF(A3540&lt;&gt;"",-Belegerfassung!J3548+Belegerfassung!K3548,"")</f>
        <v/>
      </c>
      <c r="I3540" s="49" t="str">
        <f>IFERROR(IF(H3540&lt;&gt;"",Belegerfassung!L3548*100,""),IF(OR(Belegerfassung!L3548="Leistung EU - Erlöse",Belegerfassung!L3548="Lieferungen EU-Erlöse",Belegerfassung!L3548="EUST",Belegerfassung!L3548="Bauleistungen 20%")=TRUE,"",MID(Belegerfassung!L3548,4,2)))</f>
        <v/>
      </c>
      <c r="J3540" s="6" t="str">
        <f>IF(A3540&lt;&gt;"",LEFT(Belegerfassung!D3548,40),"")</f>
        <v/>
      </c>
      <c r="K3540" t="str">
        <f>IF(A3540&lt;&gt;"",VLOOKUP(D3540,Abfrage!$F$2:$G$21,2,FALSE),"")</f>
        <v/>
      </c>
      <c r="L3540" s="6" t="str">
        <f>IF(Belegerfassung!H3548&lt;&gt;"",Belegerfassung!H3548,"")</f>
        <v/>
      </c>
      <c r="M3540" t="str">
        <f>IFERROR(IF(Belegerfassung!E3548&lt;&gt;"",VLOOKUP(Belegerfassung!E3548,Abfrage!$L$2:$M$15,2,),""),"")</f>
        <v/>
      </c>
      <c r="N3540" t="str">
        <f t="shared" si="166"/>
        <v/>
      </c>
      <c r="O3540" t="str">
        <f t="shared" si="167"/>
        <v/>
      </c>
      <c r="P3540" t="str">
        <f>IF(Belegerfassung!G3548&lt;&gt;"",CONCATENATE(Belegerfassung!G3548,".pdf"),"")</f>
        <v/>
      </c>
    </row>
    <row r="3541" spans="1:16">
      <c r="A3541" t="str">
        <f>IF(Belegerfassung!C3549&lt;&gt;"",0,"")</f>
        <v/>
      </c>
      <c r="B3541" t="str">
        <f>IFERROR(VLOOKUP(Belegerfassung!I3549,Konten!A:D,2,FALSE),"")</f>
        <v/>
      </c>
      <c r="C3541" t="str">
        <f>IF(A3541&lt;&gt;"",TEXT(Belegerfassung!C3549,"TT.MM.JJJJ"),"")</f>
        <v/>
      </c>
      <c r="D3541" t="str">
        <f>IFERROR(VLOOKUP(Belegerfassung!A3549,Abfrage!$E$2:$F$20,2,FALSE),"")</f>
        <v/>
      </c>
      <c r="E3541" t="str">
        <f>IF(A3541&lt;&gt;"",Belegerfassung!B3549,"")</f>
        <v/>
      </c>
      <c r="F3541" t="str">
        <f>IF(Belegerfassung!L3549="","",IF(Belegerfassung!L3549&lt;&gt;"",IF(Belegerfassung!L3549&lt;&gt;"",IF(Belegerfassung!J3549&lt;&gt;0,VLOOKUP(Belegerfassung!L3549,Abfrage!$A$2:$C$19,2,),VLOOKUP(Belegerfassung!L3549,Abfrage!$A$2:$C$19,3,)),"")))</f>
        <v/>
      </c>
      <c r="G3541" t="str">
        <f t="shared" si="165"/>
        <v/>
      </c>
      <c r="H3541" s="31" t="str">
        <f>IF(A3541&lt;&gt;"",-Belegerfassung!J3549+Belegerfassung!K3549,"")</f>
        <v/>
      </c>
      <c r="I3541" s="49" t="str">
        <f>IFERROR(IF(H3541&lt;&gt;"",Belegerfassung!L3549*100,""),IF(OR(Belegerfassung!L3549="Leistung EU - Erlöse",Belegerfassung!L3549="Lieferungen EU-Erlöse",Belegerfassung!L3549="EUST",Belegerfassung!L3549="Bauleistungen 20%")=TRUE,"",MID(Belegerfassung!L3549,4,2)))</f>
        <v/>
      </c>
      <c r="J3541" s="6" t="str">
        <f>IF(A3541&lt;&gt;"",LEFT(Belegerfassung!D3549,40),"")</f>
        <v/>
      </c>
      <c r="K3541" t="str">
        <f>IF(A3541&lt;&gt;"",VLOOKUP(D3541,Abfrage!$F$2:$G$21,2,FALSE),"")</f>
        <v/>
      </c>
      <c r="L3541" s="6" t="str">
        <f>IF(Belegerfassung!H3549&lt;&gt;"",Belegerfassung!H3549,"")</f>
        <v/>
      </c>
      <c r="M3541" t="str">
        <f>IFERROR(IF(Belegerfassung!E3549&lt;&gt;"",VLOOKUP(Belegerfassung!E3549,Abfrage!$L$2:$M$15,2,),""),"")</f>
        <v/>
      </c>
      <c r="N3541" t="str">
        <f t="shared" si="166"/>
        <v/>
      </c>
      <c r="O3541" t="str">
        <f t="shared" si="167"/>
        <v/>
      </c>
      <c r="P3541" t="str">
        <f>IF(Belegerfassung!G3549&lt;&gt;"",CONCATENATE(Belegerfassung!G3549,".pdf"),"")</f>
        <v/>
      </c>
    </row>
    <row r="3542" spans="1:16">
      <c r="A3542" t="str">
        <f>IF(Belegerfassung!C3550&lt;&gt;"",0,"")</f>
        <v/>
      </c>
      <c r="B3542" t="str">
        <f>IFERROR(VLOOKUP(Belegerfassung!I3550,Konten!A:D,2,FALSE),"")</f>
        <v/>
      </c>
      <c r="C3542" t="str">
        <f>IF(A3542&lt;&gt;"",TEXT(Belegerfassung!C3550,"TT.MM.JJJJ"),"")</f>
        <v/>
      </c>
      <c r="D3542" t="str">
        <f>IFERROR(VLOOKUP(Belegerfassung!A3550,Abfrage!$E$2:$F$20,2,FALSE),"")</f>
        <v/>
      </c>
      <c r="E3542" t="str">
        <f>IF(A3542&lt;&gt;"",Belegerfassung!B3550,"")</f>
        <v/>
      </c>
      <c r="F3542" t="str">
        <f>IF(Belegerfassung!L3550="","",IF(Belegerfassung!L3550&lt;&gt;"",IF(Belegerfassung!L3550&lt;&gt;"",IF(Belegerfassung!J3550&lt;&gt;0,VLOOKUP(Belegerfassung!L3550,Abfrage!$A$2:$C$19,2,),VLOOKUP(Belegerfassung!L3550,Abfrage!$A$2:$C$19,3,)),"")))</f>
        <v/>
      </c>
      <c r="G3542" t="str">
        <f t="shared" si="165"/>
        <v/>
      </c>
      <c r="H3542" s="31" t="str">
        <f>IF(A3542&lt;&gt;"",-Belegerfassung!J3550+Belegerfassung!K3550,"")</f>
        <v/>
      </c>
      <c r="I3542" s="49" t="str">
        <f>IFERROR(IF(H3542&lt;&gt;"",Belegerfassung!L3550*100,""),IF(OR(Belegerfassung!L3550="Leistung EU - Erlöse",Belegerfassung!L3550="Lieferungen EU-Erlöse",Belegerfassung!L3550="EUST",Belegerfassung!L3550="Bauleistungen 20%")=TRUE,"",MID(Belegerfassung!L3550,4,2)))</f>
        <v/>
      </c>
      <c r="J3542" s="6" t="str">
        <f>IF(A3542&lt;&gt;"",LEFT(Belegerfassung!D3550,40),"")</f>
        <v/>
      </c>
      <c r="K3542" t="str">
        <f>IF(A3542&lt;&gt;"",VLOOKUP(D3542,Abfrage!$F$2:$G$21,2,FALSE),"")</f>
        <v/>
      </c>
      <c r="L3542" s="6" t="str">
        <f>IF(Belegerfassung!H3550&lt;&gt;"",Belegerfassung!H3550,"")</f>
        <v/>
      </c>
      <c r="M3542" t="str">
        <f>IFERROR(IF(Belegerfassung!E3550&lt;&gt;"",VLOOKUP(Belegerfassung!E3550,Abfrage!$L$2:$M$15,2,),""),"")</f>
        <v/>
      </c>
      <c r="N3542" t="str">
        <f t="shared" si="166"/>
        <v/>
      </c>
      <c r="O3542" t="str">
        <f t="shared" si="167"/>
        <v/>
      </c>
      <c r="P3542" t="str">
        <f>IF(Belegerfassung!G3550&lt;&gt;"",CONCATENATE(Belegerfassung!G3550,".pdf"),"")</f>
        <v/>
      </c>
    </row>
    <row r="3543" spans="1:16">
      <c r="A3543" t="str">
        <f>IF(Belegerfassung!C3551&lt;&gt;"",0,"")</f>
        <v/>
      </c>
      <c r="B3543" t="str">
        <f>IFERROR(VLOOKUP(Belegerfassung!I3551,Konten!A:D,2,FALSE),"")</f>
        <v/>
      </c>
      <c r="C3543" t="str">
        <f>IF(A3543&lt;&gt;"",TEXT(Belegerfassung!C3551,"TT.MM.JJJJ"),"")</f>
        <v/>
      </c>
      <c r="D3543" t="str">
        <f>IFERROR(VLOOKUP(Belegerfassung!A3551,Abfrage!$E$2:$F$20,2,FALSE),"")</f>
        <v/>
      </c>
      <c r="E3543" t="str">
        <f>IF(A3543&lt;&gt;"",Belegerfassung!B3551,"")</f>
        <v/>
      </c>
      <c r="F3543" t="str">
        <f>IF(Belegerfassung!L3551="","",IF(Belegerfassung!L3551&lt;&gt;"",IF(Belegerfassung!L3551&lt;&gt;"",IF(Belegerfassung!J3551&lt;&gt;0,VLOOKUP(Belegerfassung!L3551,Abfrage!$A$2:$C$19,2,),VLOOKUP(Belegerfassung!L3551,Abfrage!$A$2:$C$19,3,)),"")))</f>
        <v/>
      </c>
      <c r="G3543" t="str">
        <f t="shared" si="165"/>
        <v/>
      </c>
      <c r="H3543" s="31" t="str">
        <f>IF(A3543&lt;&gt;"",-Belegerfassung!J3551+Belegerfassung!K3551,"")</f>
        <v/>
      </c>
      <c r="I3543" s="49" t="str">
        <f>IFERROR(IF(H3543&lt;&gt;"",Belegerfassung!L3551*100,""),IF(OR(Belegerfassung!L3551="Leistung EU - Erlöse",Belegerfassung!L3551="Lieferungen EU-Erlöse",Belegerfassung!L3551="EUST",Belegerfassung!L3551="Bauleistungen 20%")=TRUE,"",MID(Belegerfassung!L3551,4,2)))</f>
        <v/>
      </c>
      <c r="J3543" s="6" t="str">
        <f>IF(A3543&lt;&gt;"",LEFT(Belegerfassung!D3551,40),"")</f>
        <v/>
      </c>
      <c r="K3543" t="str">
        <f>IF(A3543&lt;&gt;"",VLOOKUP(D3543,Abfrage!$F$2:$G$21,2,FALSE),"")</f>
        <v/>
      </c>
      <c r="L3543" s="6" t="str">
        <f>IF(Belegerfassung!H3551&lt;&gt;"",Belegerfassung!H3551,"")</f>
        <v/>
      </c>
      <c r="M3543" t="str">
        <f>IFERROR(IF(Belegerfassung!E3551&lt;&gt;"",VLOOKUP(Belegerfassung!E3551,Abfrage!$L$2:$M$15,2,),""),"")</f>
        <v/>
      </c>
      <c r="N3543" t="str">
        <f t="shared" si="166"/>
        <v/>
      </c>
      <c r="O3543" t="str">
        <f t="shared" si="167"/>
        <v/>
      </c>
      <c r="P3543" t="str">
        <f>IF(Belegerfassung!G3551&lt;&gt;"",CONCATENATE(Belegerfassung!G3551,".pdf"),"")</f>
        <v/>
      </c>
    </row>
    <row r="3544" spans="1:16">
      <c r="A3544" t="str">
        <f>IF(Belegerfassung!C3552&lt;&gt;"",0,"")</f>
        <v/>
      </c>
      <c r="B3544" t="str">
        <f>IFERROR(VLOOKUP(Belegerfassung!I3552,Konten!A:D,2,FALSE),"")</f>
        <v/>
      </c>
      <c r="C3544" t="str">
        <f>IF(A3544&lt;&gt;"",TEXT(Belegerfassung!C3552,"TT.MM.JJJJ"),"")</f>
        <v/>
      </c>
      <c r="D3544" t="str">
        <f>IFERROR(VLOOKUP(Belegerfassung!A3552,Abfrage!$E$2:$F$20,2,FALSE),"")</f>
        <v/>
      </c>
      <c r="E3544" t="str">
        <f>IF(A3544&lt;&gt;"",Belegerfassung!B3552,"")</f>
        <v/>
      </c>
      <c r="F3544" t="str">
        <f>IF(Belegerfassung!L3552="","",IF(Belegerfassung!L3552&lt;&gt;"",IF(Belegerfassung!L3552&lt;&gt;"",IF(Belegerfassung!J3552&lt;&gt;0,VLOOKUP(Belegerfassung!L3552,Abfrage!$A$2:$C$19,2,),VLOOKUP(Belegerfassung!L3552,Abfrage!$A$2:$C$19,3,)),"")))</f>
        <v/>
      </c>
      <c r="G3544" t="str">
        <f t="shared" si="165"/>
        <v/>
      </c>
      <c r="H3544" s="31" t="str">
        <f>IF(A3544&lt;&gt;"",-Belegerfassung!J3552+Belegerfassung!K3552,"")</f>
        <v/>
      </c>
      <c r="I3544" s="49" t="str">
        <f>IFERROR(IF(H3544&lt;&gt;"",Belegerfassung!L3552*100,""),IF(OR(Belegerfassung!L3552="Leistung EU - Erlöse",Belegerfassung!L3552="Lieferungen EU-Erlöse",Belegerfassung!L3552="EUST",Belegerfassung!L3552="Bauleistungen 20%")=TRUE,"",MID(Belegerfassung!L3552,4,2)))</f>
        <v/>
      </c>
      <c r="J3544" s="6" t="str">
        <f>IF(A3544&lt;&gt;"",LEFT(Belegerfassung!D3552,40),"")</f>
        <v/>
      </c>
      <c r="K3544" t="str">
        <f>IF(A3544&lt;&gt;"",VLOOKUP(D3544,Abfrage!$F$2:$G$21,2,FALSE),"")</f>
        <v/>
      </c>
      <c r="L3544" s="6" t="str">
        <f>IF(Belegerfassung!H3552&lt;&gt;"",Belegerfassung!H3552,"")</f>
        <v/>
      </c>
      <c r="M3544" t="str">
        <f>IFERROR(IF(Belegerfassung!E3552&lt;&gt;"",VLOOKUP(Belegerfassung!E3552,Abfrage!$L$2:$M$15,2,),""),"")</f>
        <v/>
      </c>
      <c r="N3544" t="str">
        <f t="shared" si="166"/>
        <v/>
      </c>
      <c r="O3544" t="str">
        <f t="shared" si="167"/>
        <v/>
      </c>
      <c r="P3544" t="str">
        <f>IF(Belegerfassung!G3552&lt;&gt;"",CONCATENATE(Belegerfassung!G3552,".pdf"),"")</f>
        <v/>
      </c>
    </row>
    <row r="3545" spans="1:16">
      <c r="A3545" t="str">
        <f>IF(Belegerfassung!C3553&lt;&gt;"",0,"")</f>
        <v/>
      </c>
      <c r="B3545" t="str">
        <f>IFERROR(VLOOKUP(Belegerfassung!I3553,Konten!A:D,2,FALSE),"")</f>
        <v/>
      </c>
      <c r="C3545" t="str">
        <f>IF(A3545&lt;&gt;"",TEXT(Belegerfassung!C3553,"TT.MM.JJJJ"),"")</f>
        <v/>
      </c>
      <c r="D3545" t="str">
        <f>IFERROR(VLOOKUP(Belegerfassung!A3553,Abfrage!$E$2:$F$20,2,FALSE),"")</f>
        <v/>
      </c>
      <c r="E3545" t="str">
        <f>IF(A3545&lt;&gt;"",Belegerfassung!B3553,"")</f>
        <v/>
      </c>
      <c r="F3545" t="str">
        <f>IF(Belegerfassung!L3553="","",IF(Belegerfassung!L3553&lt;&gt;"",IF(Belegerfassung!L3553&lt;&gt;"",IF(Belegerfassung!J3553&lt;&gt;0,VLOOKUP(Belegerfassung!L3553,Abfrage!$A$2:$C$19,2,),VLOOKUP(Belegerfassung!L3553,Abfrage!$A$2:$C$19,3,)),"")))</f>
        <v/>
      </c>
      <c r="G3545" t="str">
        <f t="shared" si="165"/>
        <v/>
      </c>
      <c r="H3545" s="31" t="str">
        <f>IF(A3545&lt;&gt;"",-Belegerfassung!J3553+Belegerfassung!K3553,"")</f>
        <v/>
      </c>
      <c r="I3545" s="49" t="str">
        <f>IFERROR(IF(H3545&lt;&gt;"",Belegerfassung!L3553*100,""),IF(OR(Belegerfassung!L3553="Leistung EU - Erlöse",Belegerfassung!L3553="Lieferungen EU-Erlöse",Belegerfassung!L3553="EUST",Belegerfassung!L3553="Bauleistungen 20%")=TRUE,"",MID(Belegerfassung!L3553,4,2)))</f>
        <v/>
      </c>
      <c r="J3545" s="6" t="str">
        <f>IF(A3545&lt;&gt;"",LEFT(Belegerfassung!D3553,40),"")</f>
        <v/>
      </c>
      <c r="K3545" t="str">
        <f>IF(A3545&lt;&gt;"",VLOOKUP(D3545,Abfrage!$F$2:$G$21,2,FALSE),"")</f>
        <v/>
      </c>
      <c r="L3545" s="6" t="str">
        <f>IF(Belegerfassung!H3553&lt;&gt;"",Belegerfassung!H3553,"")</f>
        <v/>
      </c>
      <c r="M3545" t="str">
        <f>IFERROR(IF(Belegerfassung!E3553&lt;&gt;"",VLOOKUP(Belegerfassung!E3553,Abfrage!$L$2:$M$15,2,),""),"")</f>
        <v/>
      </c>
      <c r="N3545" t="str">
        <f t="shared" si="166"/>
        <v/>
      </c>
      <c r="O3545" t="str">
        <f t="shared" si="167"/>
        <v/>
      </c>
      <c r="P3545" t="str">
        <f>IF(Belegerfassung!G3553&lt;&gt;"",CONCATENATE(Belegerfassung!G3553,".pdf"),"")</f>
        <v/>
      </c>
    </row>
    <row r="3546" spans="1:16">
      <c r="A3546" t="str">
        <f>IF(Belegerfassung!C3554&lt;&gt;"",0,"")</f>
        <v/>
      </c>
      <c r="B3546" t="str">
        <f>IFERROR(VLOOKUP(Belegerfassung!I3554,Konten!A:D,2,FALSE),"")</f>
        <v/>
      </c>
      <c r="C3546" t="str">
        <f>IF(A3546&lt;&gt;"",TEXT(Belegerfassung!C3554,"TT.MM.JJJJ"),"")</f>
        <v/>
      </c>
      <c r="D3546" t="str">
        <f>IFERROR(VLOOKUP(Belegerfassung!A3554,Abfrage!$E$2:$F$20,2,FALSE),"")</f>
        <v/>
      </c>
      <c r="E3546" t="str">
        <f>IF(A3546&lt;&gt;"",Belegerfassung!B3554,"")</f>
        <v/>
      </c>
      <c r="F3546" t="str">
        <f>IF(Belegerfassung!L3554="","",IF(Belegerfassung!L3554&lt;&gt;"",IF(Belegerfassung!L3554&lt;&gt;"",IF(Belegerfassung!J3554&lt;&gt;0,VLOOKUP(Belegerfassung!L3554,Abfrage!$A$2:$C$19,2,),VLOOKUP(Belegerfassung!L3554,Abfrage!$A$2:$C$19,3,)),"")))</f>
        <v/>
      </c>
      <c r="G3546" t="str">
        <f t="shared" si="165"/>
        <v/>
      </c>
      <c r="H3546" s="31" t="str">
        <f>IF(A3546&lt;&gt;"",-Belegerfassung!J3554+Belegerfassung!K3554,"")</f>
        <v/>
      </c>
      <c r="I3546" s="49" t="str">
        <f>IFERROR(IF(H3546&lt;&gt;"",Belegerfassung!L3554*100,""),IF(OR(Belegerfassung!L3554="Leistung EU - Erlöse",Belegerfassung!L3554="Lieferungen EU-Erlöse",Belegerfassung!L3554="EUST",Belegerfassung!L3554="Bauleistungen 20%")=TRUE,"",MID(Belegerfassung!L3554,4,2)))</f>
        <v/>
      </c>
      <c r="J3546" s="6" t="str">
        <f>IF(A3546&lt;&gt;"",LEFT(Belegerfassung!D3554,40),"")</f>
        <v/>
      </c>
      <c r="K3546" t="str">
        <f>IF(A3546&lt;&gt;"",VLOOKUP(D3546,Abfrage!$F$2:$G$21,2,FALSE),"")</f>
        <v/>
      </c>
      <c r="L3546" s="6" t="str">
        <f>IF(Belegerfassung!H3554&lt;&gt;"",Belegerfassung!H3554,"")</f>
        <v/>
      </c>
      <c r="M3546" t="str">
        <f>IFERROR(IF(Belegerfassung!E3554&lt;&gt;"",VLOOKUP(Belegerfassung!E3554,Abfrage!$L$2:$M$15,2,),""),"")</f>
        <v/>
      </c>
      <c r="N3546" t="str">
        <f t="shared" si="166"/>
        <v/>
      </c>
      <c r="O3546" t="str">
        <f t="shared" si="167"/>
        <v/>
      </c>
      <c r="P3546" t="str">
        <f>IF(Belegerfassung!G3554&lt;&gt;"",CONCATENATE(Belegerfassung!G3554,".pdf"),"")</f>
        <v/>
      </c>
    </row>
    <row r="3547" spans="1:16">
      <c r="A3547" t="str">
        <f>IF(Belegerfassung!C3555&lt;&gt;"",0,"")</f>
        <v/>
      </c>
      <c r="B3547" t="str">
        <f>IFERROR(VLOOKUP(Belegerfassung!I3555,Konten!A:D,2,FALSE),"")</f>
        <v/>
      </c>
      <c r="C3547" t="str">
        <f>IF(A3547&lt;&gt;"",TEXT(Belegerfassung!C3555,"TT.MM.JJJJ"),"")</f>
        <v/>
      </c>
      <c r="D3547" t="str">
        <f>IFERROR(VLOOKUP(Belegerfassung!A3555,Abfrage!$E$2:$F$20,2,FALSE),"")</f>
        <v/>
      </c>
      <c r="E3547" t="str">
        <f>IF(A3547&lt;&gt;"",Belegerfassung!B3555,"")</f>
        <v/>
      </c>
      <c r="F3547" t="str">
        <f>IF(Belegerfassung!L3555="","",IF(Belegerfassung!L3555&lt;&gt;"",IF(Belegerfassung!L3555&lt;&gt;"",IF(Belegerfassung!J3555&lt;&gt;0,VLOOKUP(Belegerfassung!L3555,Abfrage!$A$2:$C$19,2,),VLOOKUP(Belegerfassung!L3555,Abfrage!$A$2:$C$19,3,)),"")))</f>
        <v/>
      </c>
      <c r="G3547" t="str">
        <f t="shared" si="165"/>
        <v/>
      </c>
      <c r="H3547" s="31" t="str">
        <f>IF(A3547&lt;&gt;"",-Belegerfassung!J3555+Belegerfassung!K3555,"")</f>
        <v/>
      </c>
      <c r="I3547" s="49" t="str">
        <f>IFERROR(IF(H3547&lt;&gt;"",Belegerfassung!L3555*100,""),IF(OR(Belegerfassung!L3555="Leistung EU - Erlöse",Belegerfassung!L3555="Lieferungen EU-Erlöse",Belegerfassung!L3555="EUST",Belegerfassung!L3555="Bauleistungen 20%")=TRUE,"",MID(Belegerfassung!L3555,4,2)))</f>
        <v/>
      </c>
      <c r="J3547" s="6" t="str">
        <f>IF(A3547&lt;&gt;"",LEFT(Belegerfassung!D3555,40),"")</f>
        <v/>
      </c>
      <c r="K3547" t="str">
        <f>IF(A3547&lt;&gt;"",VLOOKUP(D3547,Abfrage!$F$2:$G$21,2,FALSE),"")</f>
        <v/>
      </c>
      <c r="L3547" s="6" t="str">
        <f>IF(Belegerfassung!H3555&lt;&gt;"",Belegerfassung!H3555,"")</f>
        <v/>
      </c>
      <c r="M3547" t="str">
        <f>IFERROR(IF(Belegerfassung!E3555&lt;&gt;"",VLOOKUP(Belegerfassung!E3555,Abfrage!$L$2:$M$15,2,),""),"")</f>
        <v/>
      </c>
      <c r="N3547" t="str">
        <f t="shared" si="166"/>
        <v/>
      </c>
      <c r="O3547" t="str">
        <f t="shared" si="167"/>
        <v/>
      </c>
      <c r="P3547" t="str">
        <f>IF(Belegerfassung!G3555&lt;&gt;"",CONCATENATE(Belegerfassung!G3555,".pdf"),"")</f>
        <v/>
      </c>
    </row>
    <row r="3548" spans="1:16">
      <c r="A3548" t="str">
        <f>IF(Belegerfassung!C3556&lt;&gt;"",0,"")</f>
        <v/>
      </c>
      <c r="B3548" t="str">
        <f>IFERROR(VLOOKUP(Belegerfassung!I3556,Konten!A:D,2,FALSE),"")</f>
        <v/>
      </c>
      <c r="C3548" t="str">
        <f>IF(A3548&lt;&gt;"",TEXT(Belegerfassung!C3556,"TT.MM.JJJJ"),"")</f>
        <v/>
      </c>
      <c r="D3548" t="str">
        <f>IFERROR(VLOOKUP(Belegerfassung!A3556,Abfrage!$E$2:$F$20,2,FALSE),"")</f>
        <v/>
      </c>
      <c r="E3548" t="str">
        <f>IF(A3548&lt;&gt;"",Belegerfassung!B3556,"")</f>
        <v/>
      </c>
      <c r="F3548" t="str">
        <f>IF(Belegerfassung!L3556="","",IF(Belegerfassung!L3556&lt;&gt;"",IF(Belegerfassung!L3556&lt;&gt;"",IF(Belegerfassung!J3556&lt;&gt;0,VLOOKUP(Belegerfassung!L3556,Abfrage!$A$2:$C$19,2,),VLOOKUP(Belegerfassung!L3556,Abfrage!$A$2:$C$19,3,)),"")))</f>
        <v/>
      </c>
      <c r="G3548" t="str">
        <f t="shared" si="165"/>
        <v/>
      </c>
      <c r="H3548" s="31" t="str">
        <f>IF(A3548&lt;&gt;"",-Belegerfassung!J3556+Belegerfassung!K3556,"")</f>
        <v/>
      </c>
      <c r="I3548" s="49" t="str">
        <f>IFERROR(IF(H3548&lt;&gt;"",Belegerfassung!L3556*100,""),IF(OR(Belegerfassung!L3556="Leistung EU - Erlöse",Belegerfassung!L3556="Lieferungen EU-Erlöse",Belegerfassung!L3556="EUST",Belegerfassung!L3556="Bauleistungen 20%")=TRUE,"",MID(Belegerfassung!L3556,4,2)))</f>
        <v/>
      </c>
      <c r="J3548" s="6" t="str">
        <f>IF(A3548&lt;&gt;"",LEFT(Belegerfassung!D3556,40),"")</f>
        <v/>
      </c>
      <c r="K3548" t="str">
        <f>IF(A3548&lt;&gt;"",VLOOKUP(D3548,Abfrage!$F$2:$G$21,2,FALSE),"")</f>
        <v/>
      </c>
      <c r="L3548" s="6" t="str">
        <f>IF(Belegerfassung!H3556&lt;&gt;"",Belegerfassung!H3556,"")</f>
        <v/>
      </c>
      <c r="M3548" t="str">
        <f>IFERROR(IF(Belegerfassung!E3556&lt;&gt;"",VLOOKUP(Belegerfassung!E3556,Abfrage!$L$2:$M$15,2,),""),"")</f>
        <v/>
      </c>
      <c r="N3548" t="str">
        <f t="shared" si="166"/>
        <v/>
      </c>
      <c r="O3548" t="str">
        <f t="shared" si="167"/>
        <v/>
      </c>
      <c r="P3548" t="str">
        <f>IF(Belegerfassung!G3556&lt;&gt;"",CONCATENATE(Belegerfassung!G3556,".pdf"),"")</f>
        <v/>
      </c>
    </row>
    <row r="3549" spans="1:16">
      <c r="A3549" t="str">
        <f>IF(Belegerfassung!C3557&lt;&gt;"",0,"")</f>
        <v/>
      </c>
      <c r="B3549" t="str">
        <f>IFERROR(VLOOKUP(Belegerfassung!I3557,Konten!A:D,2,FALSE),"")</f>
        <v/>
      </c>
      <c r="C3549" t="str">
        <f>IF(A3549&lt;&gt;"",TEXT(Belegerfassung!C3557,"TT.MM.JJJJ"),"")</f>
        <v/>
      </c>
      <c r="D3549" t="str">
        <f>IFERROR(VLOOKUP(Belegerfassung!A3557,Abfrage!$E$2:$F$20,2,FALSE),"")</f>
        <v/>
      </c>
      <c r="E3549" t="str">
        <f>IF(A3549&lt;&gt;"",Belegerfassung!B3557,"")</f>
        <v/>
      </c>
      <c r="F3549" t="str">
        <f>IF(Belegerfassung!L3557="","",IF(Belegerfassung!L3557&lt;&gt;"",IF(Belegerfassung!L3557&lt;&gt;"",IF(Belegerfassung!J3557&lt;&gt;0,VLOOKUP(Belegerfassung!L3557,Abfrage!$A$2:$C$19,2,),VLOOKUP(Belegerfassung!L3557,Abfrage!$A$2:$C$19,3,)),"")))</f>
        <v/>
      </c>
      <c r="G3549" t="str">
        <f t="shared" si="165"/>
        <v/>
      </c>
      <c r="H3549" s="31" t="str">
        <f>IF(A3549&lt;&gt;"",-Belegerfassung!J3557+Belegerfassung!K3557,"")</f>
        <v/>
      </c>
      <c r="I3549" s="49" t="str">
        <f>IFERROR(IF(H3549&lt;&gt;"",Belegerfassung!L3557*100,""),IF(OR(Belegerfassung!L3557="Leistung EU - Erlöse",Belegerfassung!L3557="Lieferungen EU-Erlöse",Belegerfassung!L3557="EUST",Belegerfassung!L3557="Bauleistungen 20%")=TRUE,"",MID(Belegerfassung!L3557,4,2)))</f>
        <v/>
      </c>
      <c r="J3549" s="6" t="str">
        <f>IF(A3549&lt;&gt;"",LEFT(Belegerfassung!D3557,40),"")</f>
        <v/>
      </c>
      <c r="K3549" t="str">
        <f>IF(A3549&lt;&gt;"",VLOOKUP(D3549,Abfrage!$F$2:$G$21,2,FALSE),"")</f>
        <v/>
      </c>
      <c r="L3549" s="6" t="str">
        <f>IF(Belegerfassung!H3557&lt;&gt;"",Belegerfassung!H3557,"")</f>
        <v/>
      </c>
      <c r="M3549" t="str">
        <f>IFERROR(IF(Belegerfassung!E3557&lt;&gt;"",VLOOKUP(Belegerfassung!E3557,Abfrage!$L$2:$M$15,2,),""),"")</f>
        <v/>
      </c>
      <c r="N3549" t="str">
        <f t="shared" si="166"/>
        <v/>
      </c>
      <c r="O3549" t="str">
        <f t="shared" si="167"/>
        <v/>
      </c>
      <c r="P3549" t="str">
        <f>IF(Belegerfassung!G3557&lt;&gt;"",CONCATENATE(Belegerfassung!G3557,".pdf"),"")</f>
        <v/>
      </c>
    </row>
    <row r="3550" spans="1:16">
      <c r="A3550" t="str">
        <f>IF(Belegerfassung!C3558&lt;&gt;"",0,"")</f>
        <v/>
      </c>
      <c r="B3550" t="str">
        <f>IFERROR(VLOOKUP(Belegerfassung!I3558,Konten!A:D,2,FALSE),"")</f>
        <v/>
      </c>
      <c r="C3550" t="str">
        <f>IF(A3550&lt;&gt;"",TEXT(Belegerfassung!C3558,"TT.MM.JJJJ"),"")</f>
        <v/>
      </c>
      <c r="D3550" t="str">
        <f>IFERROR(VLOOKUP(Belegerfassung!A3558,Abfrage!$E$2:$F$20,2,FALSE),"")</f>
        <v/>
      </c>
      <c r="E3550" t="str">
        <f>IF(A3550&lt;&gt;"",Belegerfassung!B3558,"")</f>
        <v/>
      </c>
      <c r="F3550" t="str">
        <f>IF(Belegerfassung!L3558="","",IF(Belegerfassung!L3558&lt;&gt;"",IF(Belegerfassung!L3558&lt;&gt;"",IF(Belegerfassung!J3558&lt;&gt;0,VLOOKUP(Belegerfassung!L3558,Abfrage!$A$2:$C$19,2,),VLOOKUP(Belegerfassung!L3558,Abfrage!$A$2:$C$19,3,)),"")))</f>
        <v/>
      </c>
      <c r="G3550" t="str">
        <f t="shared" si="165"/>
        <v/>
      </c>
      <c r="H3550" s="31" t="str">
        <f>IF(A3550&lt;&gt;"",-Belegerfassung!J3558+Belegerfassung!K3558,"")</f>
        <v/>
      </c>
      <c r="I3550" s="49" t="str">
        <f>IFERROR(IF(H3550&lt;&gt;"",Belegerfassung!L3558*100,""),IF(OR(Belegerfassung!L3558="Leistung EU - Erlöse",Belegerfassung!L3558="Lieferungen EU-Erlöse",Belegerfassung!L3558="EUST",Belegerfassung!L3558="Bauleistungen 20%")=TRUE,"",MID(Belegerfassung!L3558,4,2)))</f>
        <v/>
      </c>
      <c r="J3550" s="6" t="str">
        <f>IF(A3550&lt;&gt;"",LEFT(Belegerfassung!D3558,40),"")</f>
        <v/>
      </c>
      <c r="K3550" t="str">
        <f>IF(A3550&lt;&gt;"",VLOOKUP(D3550,Abfrage!$F$2:$G$21,2,FALSE),"")</f>
        <v/>
      </c>
      <c r="L3550" s="6" t="str">
        <f>IF(Belegerfassung!H3558&lt;&gt;"",Belegerfassung!H3558,"")</f>
        <v/>
      </c>
      <c r="M3550" t="str">
        <f>IFERROR(IF(Belegerfassung!E3558&lt;&gt;"",VLOOKUP(Belegerfassung!E3558,Abfrage!$L$2:$M$15,2,),""),"")</f>
        <v/>
      </c>
      <c r="N3550" t="str">
        <f t="shared" si="166"/>
        <v/>
      </c>
      <c r="O3550" t="str">
        <f t="shared" si="167"/>
        <v/>
      </c>
      <c r="P3550" t="str">
        <f>IF(Belegerfassung!G3558&lt;&gt;"",CONCATENATE(Belegerfassung!G3558,".pdf"),"")</f>
        <v/>
      </c>
    </row>
    <row r="3551" spans="1:16">
      <c r="A3551" t="str">
        <f>IF(Belegerfassung!C3559&lt;&gt;"",0,"")</f>
        <v/>
      </c>
      <c r="B3551" t="str">
        <f>IFERROR(VLOOKUP(Belegerfassung!I3559,Konten!A:D,2,FALSE),"")</f>
        <v/>
      </c>
      <c r="C3551" t="str">
        <f>IF(A3551&lt;&gt;"",TEXT(Belegerfassung!C3559,"TT.MM.JJJJ"),"")</f>
        <v/>
      </c>
      <c r="D3551" t="str">
        <f>IFERROR(VLOOKUP(Belegerfassung!A3559,Abfrage!$E$2:$F$20,2,FALSE),"")</f>
        <v/>
      </c>
      <c r="E3551" t="str">
        <f>IF(A3551&lt;&gt;"",Belegerfassung!B3559,"")</f>
        <v/>
      </c>
      <c r="F3551" t="str">
        <f>IF(Belegerfassung!L3559="","",IF(Belegerfassung!L3559&lt;&gt;"",IF(Belegerfassung!L3559&lt;&gt;"",IF(Belegerfassung!J3559&lt;&gt;0,VLOOKUP(Belegerfassung!L3559,Abfrage!$A$2:$C$19,2,),VLOOKUP(Belegerfassung!L3559,Abfrage!$A$2:$C$19,3,)),"")))</f>
        <v/>
      </c>
      <c r="G3551" t="str">
        <f t="shared" si="165"/>
        <v/>
      </c>
      <c r="H3551" s="31" t="str">
        <f>IF(A3551&lt;&gt;"",-Belegerfassung!J3559+Belegerfassung!K3559,"")</f>
        <v/>
      </c>
      <c r="I3551" s="49" t="str">
        <f>IFERROR(IF(H3551&lt;&gt;"",Belegerfassung!L3559*100,""),IF(OR(Belegerfassung!L3559="Leistung EU - Erlöse",Belegerfassung!L3559="Lieferungen EU-Erlöse",Belegerfassung!L3559="EUST",Belegerfassung!L3559="Bauleistungen 20%")=TRUE,"",MID(Belegerfassung!L3559,4,2)))</f>
        <v/>
      </c>
      <c r="J3551" s="6" t="str">
        <f>IF(A3551&lt;&gt;"",LEFT(Belegerfassung!D3559,40),"")</f>
        <v/>
      </c>
      <c r="K3551" t="str">
        <f>IF(A3551&lt;&gt;"",VLOOKUP(D3551,Abfrage!$F$2:$G$21,2,FALSE),"")</f>
        <v/>
      </c>
      <c r="L3551" s="6" t="str">
        <f>IF(Belegerfassung!H3559&lt;&gt;"",Belegerfassung!H3559,"")</f>
        <v/>
      </c>
      <c r="M3551" t="str">
        <f>IFERROR(IF(Belegerfassung!E3559&lt;&gt;"",VLOOKUP(Belegerfassung!E3559,Abfrage!$L$2:$M$15,2,),""),"")</f>
        <v/>
      </c>
      <c r="N3551" t="str">
        <f t="shared" si="166"/>
        <v/>
      </c>
      <c r="O3551" t="str">
        <f t="shared" si="167"/>
        <v/>
      </c>
      <c r="P3551" t="str">
        <f>IF(Belegerfassung!G3559&lt;&gt;"",CONCATENATE(Belegerfassung!G3559,".pdf"),"")</f>
        <v/>
      </c>
    </row>
    <row r="3552" spans="1:16">
      <c r="A3552" t="str">
        <f>IF(Belegerfassung!C3560&lt;&gt;"",0,"")</f>
        <v/>
      </c>
      <c r="B3552" t="str">
        <f>IFERROR(VLOOKUP(Belegerfassung!I3560,Konten!A:D,2,FALSE),"")</f>
        <v/>
      </c>
      <c r="C3552" t="str">
        <f>IF(A3552&lt;&gt;"",TEXT(Belegerfassung!C3560,"TT.MM.JJJJ"),"")</f>
        <v/>
      </c>
      <c r="D3552" t="str">
        <f>IFERROR(VLOOKUP(Belegerfassung!A3560,Abfrage!$E$2:$F$20,2,FALSE),"")</f>
        <v/>
      </c>
      <c r="E3552" t="str">
        <f>IF(A3552&lt;&gt;"",Belegerfassung!B3560,"")</f>
        <v/>
      </c>
      <c r="F3552" t="str">
        <f>IF(Belegerfassung!L3560="","",IF(Belegerfassung!L3560&lt;&gt;"",IF(Belegerfassung!L3560&lt;&gt;"",IF(Belegerfassung!J3560&lt;&gt;0,VLOOKUP(Belegerfassung!L3560,Abfrage!$A$2:$C$19,2,),VLOOKUP(Belegerfassung!L3560,Abfrage!$A$2:$C$19,3,)),"")))</f>
        <v/>
      </c>
      <c r="G3552" t="str">
        <f t="shared" si="165"/>
        <v/>
      </c>
      <c r="H3552" s="31" t="str">
        <f>IF(A3552&lt;&gt;"",-Belegerfassung!J3560+Belegerfassung!K3560,"")</f>
        <v/>
      </c>
      <c r="I3552" s="49" t="str">
        <f>IFERROR(IF(H3552&lt;&gt;"",Belegerfassung!L3560*100,""),IF(OR(Belegerfassung!L3560="Leistung EU - Erlöse",Belegerfassung!L3560="Lieferungen EU-Erlöse",Belegerfassung!L3560="EUST",Belegerfassung!L3560="Bauleistungen 20%")=TRUE,"",MID(Belegerfassung!L3560,4,2)))</f>
        <v/>
      </c>
      <c r="J3552" s="6" t="str">
        <f>IF(A3552&lt;&gt;"",LEFT(Belegerfassung!D3560,40),"")</f>
        <v/>
      </c>
      <c r="K3552" t="str">
        <f>IF(A3552&lt;&gt;"",VLOOKUP(D3552,Abfrage!$F$2:$G$21,2,FALSE),"")</f>
        <v/>
      </c>
      <c r="L3552" s="6" t="str">
        <f>IF(Belegerfassung!H3560&lt;&gt;"",Belegerfassung!H3560,"")</f>
        <v/>
      </c>
      <c r="M3552" t="str">
        <f>IFERROR(IF(Belegerfassung!E3560&lt;&gt;"",VLOOKUP(Belegerfassung!E3560,Abfrage!$L$2:$M$15,2,),""),"")</f>
        <v/>
      </c>
      <c r="N3552" t="str">
        <f t="shared" si="166"/>
        <v/>
      </c>
      <c r="O3552" t="str">
        <f t="shared" si="167"/>
        <v/>
      </c>
      <c r="P3552" t="str">
        <f>IF(Belegerfassung!G3560&lt;&gt;"",CONCATENATE(Belegerfassung!G3560,".pdf"),"")</f>
        <v/>
      </c>
    </row>
    <row r="3553" spans="1:16">
      <c r="A3553" t="str">
        <f>IF(Belegerfassung!C3561&lt;&gt;"",0,"")</f>
        <v/>
      </c>
      <c r="B3553" t="str">
        <f>IFERROR(VLOOKUP(Belegerfassung!I3561,Konten!A:D,2,FALSE),"")</f>
        <v/>
      </c>
      <c r="C3553" t="str">
        <f>IF(A3553&lt;&gt;"",TEXT(Belegerfassung!C3561,"TT.MM.JJJJ"),"")</f>
        <v/>
      </c>
      <c r="D3553" t="str">
        <f>IFERROR(VLOOKUP(Belegerfassung!A3561,Abfrage!$E$2:$F$20,2,FALSE),"")</f>
        <v/>
      </c>
      <c r="E3553" t="str">
        <f>IF(A3553&lt;&gt;"",Belegerfassung!B3561,"")</f>
        <v/>
      </c>
      <c r="F3553" t="str">
        <f>IF(Belegerfassung!L3561="","",IF(Belegerfassung!L3561&lt;&gt;"",IF(Belegerfassung!L3561&lt;&gt;"",IF(Belegerfassung!J3561&lt;&gt;0,VLOOKUP(Belegerfassung!L3561,Abfrage!$A$2:$C$19,2,),VLOOKUP(Belegerfassung!L3561,Abfrage!$A$2:$C$19,3,)),"")))</f>
        <v/>
      </c>
      <c r="G3553" t="str">
        <f t="shared" si="165"/>
        <v/>
      </c>
      <c r="H3553" s="31" t="str">
        <f>IF(A3553&lt;&gt;"",-Belegerfassung!J3561+Belegerfassung!K3561,"")</f>
        <v/>
      </c>
      <c r="I3553" s="49" t="str">
        <f>IFERROR(IF(H3553&lt;&gt;"",Belegerfassung!L3561*100,""),IF(OR(Belegerfassung!L3561="Leistung EU - Erlöse",Belegerfassung!L3561="Lieferungen EU-Erlöse",Belegerfassung!L3561="EUST",Belegerfassung!L3561="Bauleistungen 20%")=TRUE,"",MID(Belegerfassung!L3561,4,2)))</f>
        <v/>
      </c>
      <c r="J3553" s="6" t="str">
        <f>IF(A3553&lt;&gt;"",LEFT(Belegerfassung!D3561,40),"")</f>
        <v/>
      </c>
      <c r="K3553" t="str">
        <f>IF(A3553&lt;&gt;"",VLOOKUP(D3553,Abfrage!$F$2:$G$21,2,FALSE),"")</f>
        <v/>
      </c>
      <c r="L3553" s="6" t="str">
        <f>IF(Belegerfassung!H3561&lt;&gt;"",Belegerfassung!H3561,"")</f>
        <v/>
      </c>
      <c r="M3553" t="str">
        <f>IFERROR(IF(Belegerfassung!E3561&lt;&gt;"",VLOOKUP(Belegerfassung!E3561,Abfrage!$L$2:$M$15,2,),""),"")</f>
        <v/>
      </c>
      <c r="N3553" t="str">
        <f t="shared" si="166"/>
        <v/>
      </c>
      <c r="O3553" t="str">
        <f t="shared" si="167"/>
        <v/>
      </c>
      <c r="P3553" t="str">
        <f>IF(Belegerfassung!G3561&lt;&gt;"",CONCATENATE(Belegerfassung!G3561,".pdf"),"")</f>
        <v/>
      </c>
    </row>
    <row r="3554" spans="1:16">
      <c r="A3554" t="str">
        <f>IF(Belegerfassung!C3562&lt;&gt;"",0,"")</f>
        <v/>
      </c>
      <c r="B3554" t="str">
        <f>IFERROR(VLOOKUP(Belegerfassung!I3562,Konten!A:D,2,FALSE),"")</f>
        <v/>
      </c>
      <c r="C3554" t="str">
        <f>IF(A3554&lt;&gt;"",TEXT(Belegerfassung!C3562,"TT.MM.JJJJ"),"")</f>
        <v/>
      </c>
      <c r="D3554" t="str">
        <f>IFERROR(VLOOKUP(Belegerfassung!A3562,Abfrage!$E$2:$F$20,2,FALSE),"")</f>
        <v/>
      </c>
      <c r="E3554" t="str">
        <f>IF(A3554&lt;&gt;"",Belegerfassung!B3562,"")</f>
        <v/>
      </c>
      <c r="F3554" t="str">
        <f>IF(Belegerfassung!L3562="","",IF(Belegerfassung!L3562&lt;&gt;"",IF(Belegerfassung!L3562&lt;&gt;"",IF(Belegerfassung!J3562&lt;&gt;0,VLOOKUP(Belegerfassung!L3562,Abfrage!$A$2:$C$19,2,),VLOOKUP(Belegerfassung!L3562,Abfrage!$A$2:$C$19,3,)),"")))</f>
        <v/>
      </c>
      <c r="G3554" t="str">
        <f t="shared" si="165"/>
        <v/>
      </c>
      <c r="H3554" s="31" t="str">
        <f>IF(A3554&lt;&gt;"",-Belegerfassung!J3562+Belegerfassung!K3562,"")</f>
        <v/>
      </c>
      <c r="I3554" s="49" t="str">
        <f>IFERROR(IF(H3554&lt;&gt;"",Belegerfassung!L3562*100,""),IF(OR(Belegerfassung!L3562="Leistung EU - Erlöse",Belegerfassung!L3562="Lieferungen EU-Erlöse",Belegerfassung!L3562="EUST",Belegerfassung!L3562="Bauleistungen 20%")=TRUE,"",MID(Belegerfassung!L3562,4,2)))</f>
        <v/>
      </c>
      <c r="J3554" s="6" t="str">
        <f>IF(A3554&lt;&gt;"",LEFT(Belegerfassung!D3562,40),"")</f>
        <v/>
      </c>
      <c r="K3554" t="str">
        <f>IF(A3554&lt;&gt;"",VLOOKUP(D3554,Abfrage!$F$2:$G$21,2,FALSE),"")</f>
        <v/>
      </c>
      <c r="L3554" s="6" t="str">
        <f>IF(Belegerfassung!H3562&lt;&gt;"",Belegerfassung!H3562,"")</f>
        <v/>
      </c>
      <c r="M3554" t="str">
        <f>IFERROR(IF(Belegerfassung!E3562&lt;&gt;"",VLOOKUP(Belegerfassung!E3562,Abfrage!$L$2:$M$15,2,),""),"")</f>
        <v/>
      </c>
      <c r="N3554" t="str">
        <f t="shared" si="166"/>
        <v/>
      </c>
      <c r="O3554" t="str">
        <f t="shared" si="167"/>
        <v/>
      </c>
      <c r="P3554" t="str">
        <f>IF(Belegerfassung!G3562&lt;&gt;"",CONCATENATE(Belegerfassung!G3562,".pdf"),"")</f>
        <v/>
      </c>
    </row>
    <row r="3555" spans="1:16">
      <c r="A3555" t="str">
        <f>IF(Belegerfassung!C3563&lt;&gt;"",0,"")</f>
        <v/>
      </c>
      <c r="B3555" t="str">
        <f>IFERROR(VLOOKUP(Belegerfassung!I3563,Konten!A:D,2,FALSE),"")</f>
        <v/>
      </c>
      <c r="C3555" t="str">
        <f>IF(A3555&lt;&gt;"",TEXT(Belegerfassung!C3563,"TT.MM.JJJJ"),"")</f>
        <v/>
      </c>
      <c r="D3555" t="str">
        <f>IFERROR(VLOOKUP(Belegerfassung!A3563,Abfrage!$E$2:$F$20,2,FALSE),"")</f>
        <v/>
      </c>
      <c r="E3555" t="str">
        <f>IF(A3555&lt;&gt;"",Belegerfassung!B3563,"")</f>
        <v/>
      </c>
      <c r="F3555" t="str">
        <f>IF(Belegerfassung!L3563="","",IF(Belegerfassung!L3563&lt;&gt;"",IF(Belegerfassung!L3563&lt;&gt;"",IF(Belegerfassung!J3563&lt;&gt;0,VLOOKUP(Belegerfassung!L3563,Abfrage!$A$2:$C$19,2,),VLOOKUP(Belegerfassung!L3563,Abfrage!$A$2:$C$19,3,)),"")))</f>
        <v/>
      </c>
      <c r="G3555" t="str">
        <f t="shared" si="165"/>
        <v/>
      </c>
      <c r="H3555" s="31" t="str">
        <f>IF(A3555&lt;&gt;"",-Belegerfassung!J3563+Belegerfassung!K3563,"")</f>
        <v/>
      </c>
      <c r="I3555" s="49" t="str">
        <f>IFERROR(IF(H3555&lt;&gt;"",Belegerfassung!L3563*100,""),IF(OR(Belegerfassung!L3563="Leistung EU - Erlöse",Belegerfassung!L3563="Lieferungen EU-Erlöse",Belegerfassung!L3563="EUST",Belegerfassung!L3563="Bauleistungen 20%")=TRUE,"",MID(Belegerfassung!L3563,4,2)))</f>
        <v/>
      </c>
      <c r="J3555" s="6" t="str">
        <f>IF(A3555&lt;&gt;"",LEFT(Belegerfassung!D3563,40),"")</f>
        <v/>
      </c>
      <c r="K3555" t="str">
        <f>IF(A3555&lt;&gt;"",VLOOKUP(D3555,Abfrage!$F$2:$G$21,2,FALSE),"")</f>
        <v/>
      </c>
      <c r="L3555" s="6" t="str">
        <f>IF(Belegerfassung!H3563&lt;&gt;"",Belegerfassung!H3563,"")</f>
        <v/>
      </c>
      <c r="M3555" t="str">
        <f>IFERROR(IF(Belegerfassung!E3563&lt;&gt;"",VLOOKUP(Belegerfassung!E3563,Abfrage!$L$2:$M$15,2,),""),"")</f>
        <v/>
      </c>
      <c r="N3555" t="str">
        <f t="shared" si="166"/>
        <v/>
      </c>
      <c r="O3555" t="str">
        <f t="shared" si="167"/>
        <v/>
      </c>
      <c r="P3555" t="str">
        <f>IF(Belegerfassung!G3563&lt;&gt;"",CONCATENATE(Belegerfassung!G3563,".pdf"),"")</f>
        <v/>
      </c>
    </row>
    <row r="3556" spans="1:16">
      <c r="A3556" t="str">
        <f>IF(Belegerfassung!C3564&lt;&gt;"",0,"")</f>
        <v/>
      </c>
      <c r="B3556" t="str">
        <f>IFERROR(VLOOKUP(Belegerfassung!I3564,Konten!A:D,2,FALSE),"")</f>
        <v/>
      </c>
      <c r="C3556" t="str">
        <f>IF(A3556&lt;&gt;"",TEXT(Belegerfassung!C3564,"TT.MM.JJJJ"),"")</f>
        <v/>
      </c>
      <c r="D3556" t="str">
        <f>IFERROR(VLOOKUP(Belegerfassung!A3564,Abfrage!$E$2:$F$20,2,FALSE),"")</f>
        <v/>
      </c>
      <c r="E3556" t="str">
        <f>IF(A3556&lt;&gt;"",Belegerfassung!B3564,"")</f>
        <v/>
      </c>
      <c r="F3556" t="str">
        <f>IF(Belegerfassung!L3564="","",IF(Belegerfassung!L3564&lt;&gt;"",IF(Belegerfassung!L3564&lt;&gt;"",IF(Belegerfassung!J3564&lt;&gt;0,VLOOKUP(Belegerfassung!L3564,Abfrage!$A$2:$C$19,2,),VLOOKUP(Belegerfassung!L3564,Abfrage!$A$2:$C$19,3,)),"")))</f>
        <v/>
      </c>
      <c r="G3556" t="str">
        <f t="shared" si="165"/>
        <v/>
      </c>
      <c r="H3556" s="31" t="str">
        <f>IF(A3556&lt;&gt;"",-Belegerfassung!J3564+Belegerfassung!K3564,"")</f>
        <v/>
      </c>
      <c r="I3556" s="49" t="str">
        <f>IFERROR(IF(H3556&lt;&gt;"",Belegerfassung!L3564*100,""),IF(OR(Belegerfassung!L3564="Leistung EU - Erlöse",Belegerfassung!L3564="Lieferungen EU-Erlöse",Belegerfassung!L3564="EUST",Belegerfassung!L3564="Bauleistungen 20%")=TRUE,"",MID(Belegerfassung!L3564,4,2)))</f>
        <v/>
      </c>
      <c r="J3556" s="6" t="str">
        <f>IF(A3556&lt;&gt;"",LEFT(Belegerfassung!D3564,40),"")</f>
        <v/>
      </c>
      <c r="K3556" t="str">
        <f>IF(A3556&lt;&gt;"",VLOOKUP(D3556,Abfrage!$F$2:$G$21,2,FALSE),"")</f>
        <v/>
      </c>
      <c r="L3556" s="6" t="str">
        <f>IF(Belegerfassung!H3564&lt;&gt;"",Belegerfassung!H3564,"")</f>
        <v/>
      </c>
      <c r="M3556" t="str">
        <f>IFERROR(IF(Belegerfassung!E3564&lt;&gt;"",VLOOKUP(Belegerfassung!E3564,Abfrage!$L$2:$M$15,2,),""),"")</f>
        <v/>
      </c>
      <c r="N3556" t="str">
        <f t="shared" si="166"/>
        <v/>
      </c>
      <c r="O3556" t="str">
        <f t="shared" si="167"/>
        <v/>
      </c>
      <c r="P3556" t="str">
        <f>IF(Belegerfassung!G3564&lt;&gt;"",CONCATENATE(Belegerfassung!G3564,".pdf"),"")</f>
        <v/>
      </c>
    </row>
    <row r="3557" spans="1:16">
      <c r="A3557" t="str">
        <f>IF(Belegerfassung!C3565&lt;&gt;"",0,"")</f>
        <v/>
      </c>
      <c r="B3557" t="str">
        <f>IFERROR(VLOOKUP(Belegerfassung!I3565,Konten!A:D,2,FALSE),"")</f>
        <v/>
      </c>
      <c r="C3557" t="str">
        <f>IF(A3557&lt;&gt;"",TEXT(Belegerfassung!C3565,"TT.MM.JJJJ"),"")</f>
        <v/>
      </c>
      <c r="D3557" t="str">
        <f>IFERROR(VLOOKUP(Belegerfassung!A3565,Abfrage!$E$2:$F$20,2,FALSE),"")</f>
        <v/>
      </c>
      <c r="E3557" t="str">
        <f>IF(A3557&lt;&gt;"",Belegerfassung!B3565,"")</f>
        <v/>
      </c>
      <c r="F3557" t="str">
        <f>IF(Belegerfassung!L3565="","",IF(Belegerfassung!L3565&lt;&gt;"",IF(Belegerfassung!L3565&lt;&gt;"",IF(Belegerfassung!J3565&lt;&gt;0,VLOOKUP(Belegerfassung!L3565,Abfrage!$A$2:$C$19,2,),VLOOKUP(Belegerfassung!L3565,Abfrage!$A$2:$C$19,3,)),"")))</f>
        <v/>
      </c>
      <c r="G3557" t="str">
        <f t="shared" si="165"/>
        <v/>
      </c>
      <c r="H3557" s="31" t="str">
        <f>IF(A3557&lt;&gt;"",-Belegerfassung!J3565+Belegerfassung!K3565,"")</f>
        <v/>
      </c>
      <c r="I3557" s="49" t="str">
        <f>IFERROR(IF(H3557&lt;&gt;"",Belegerfassung!L3565*100,""),IF(OR(Belegerfassung!L3565="Leistung EU - Erlöse",Belegerfassung!L3565="Lieferungen EU-Erlöse",Belegerfassung!L3565="EUST",Belegerfassung!L3565="Bauleistungen 20%")=TRUE,"",MID(Belegerfassung!L3565,4,2)))</f>
        <v/>
      </c>
      <c r="J3557" s="6" t="str">
        <f>IF(A3557&lt;&gt;"",LEFT(Belegerfassung!D3565,40),"")</f>
        <v/>
      </c>
      <c r="K3557" t="str">
        <f>IF(A3557&lt;&gt;"",VLOOKUP(D3557,Abfrage!$F$2:$G$21,2,FALSE),"")</f>
        <v/>
      </c>
      <c r="L3557" s="6" t="str">
        <f>IF(Belegerfassung!H3565&lt;&gt;"",Belegerfassung!H3565,"")</f>
        <v/>
      </c>
      <c r="M3557" t="str">
        <f>IFERROR(IF(Belegerfassung!E3565&lt;&gt;"",VLOOKUP(Belegerfassung!E3565,Abfrage!$L$2:$M$15,2,),""),"")</f>
        <v/>
      </c>
      <c r="N3557" t="str">
        <f t="shared" si="166"/>
        <v/>
      </c>
      <c r="O3557" t="str">
        <f t="shared" si="167"/>
        <v/>
      </c>
      <c r="P3557" t="str">
        <f>IF(Belegerfassung!G3565&lt;&gt;"",CONCATENATE(Belegerfassung!G3565,".pdf"),"")</f>
        <v/>
      </c>
    </row>
    <row r="3558" spans="1:16">
      <c r="A3558" t="str">
        <f>IF(Belegerfassung!C3566&lt;&gt;"",0,"")</f>
        <v/>
      </c>
      <c r="B3558" t="str">
        <f>IFERROR(VLOOKUP(Belegerfassung!I3566,Konten!A:D,2,FALSE),"")</f>
        <v/>
      </c>
      <c r="C3558" t="str">
        <f>IF(A3558&lt;&gt;"",TEXT(Belegerfassung!C3566,"TT.MM.JJJJ"),"")</f>
        <v/>
      </c>
      <c r="D3558" t="str">
        <f>IFERROR(VLOOKUP(Belegerfassung!A3566,Abfrage!$E$2:$F$20,2,FALSE),"")</f>
        <v/>
      </c>
      <c r="E3558" t="str">
        <f>IF(A3558&lt;&gt;"",Belegerfassung!B3566,"")</f>
        <v/>
      </c>
      <c r="F3558" t="str">
        <f>IF(Belegerfassung!L3566="","",IF(Belegerfassung!L3566&lt;&gt;"",IF(Belegerfassung!L3566&lt;&gt;"",IF(Belegerfassung!J3566&lt;&gt;0,VLOOKUP(Belegerfassung!L3566,Abfrage!$A$2:$C$19,2,),VLOOKUP(Belegerfassung!L3566,Abfrage!$A$2:$C$19,3,)),"")))</f>
        <v/>
      </c>
      <c r="G3558" t="str">
        <f t="shared" si="165"/>
        <v/>
      </c>
      <c r="H3558" s="31" t="str">
        <f>IF(A3558&lt;&gt;"",-Belegerfassung!J3566+Belegerfassung!K3566,"")</f>
        <v/>
      </c>
      <c r="I3558" s="49" t="str">
        <f>IFERROR(IF(H3558&lt;&gt;"",Belegerfassung!L3566*100,""),IF(OR(Belegerfassung!L3566="Leistung EU - Erlöse",Belegerfassung!L3566="Lieferungen EU-Erlöse",Belegerfassung!L3566="EUST",Belegerfassung!L3566="Bauleistungen 20%")=TRUE,"",MID(Belegerfassung!L3566,4,2)))</f>
        <v/>
      </c>
      <c r="J3558" s="6" t="str">
        <f>IF(A3558&lt;&gt;"",LEFT(Belegerfassung!D3566,40),"")</f>
        <v/>
      </c>
      <c r="K3558" t="str">
        <f>IF(A3558&lt;&gt;"",VLOOKUP(D3558,Abfrage!$F$2:$G$21,2,FALSE),"")</f>
        <v/>
      </c>
      <c r="L3558" s="6" t="str">
        <f>IF(Belegerfassung!H3566&lt;&gt;"",Belegerfassung!H3566,"")</f>
        <v/>
      </c>
      <c r="M3558" t="str">
        <f>IFERROR(IF(Belegerfassung!E3566&lt;&gt;"",VLOOKUP(Belegerfassung!E3566,Abfrage!$L$2:$M$15,2,),""),"")</f>
        <v/>
      </c>
      <c r="N3558" t="str">
        <f t="shared" si="166"/>
        <v/>
      </c>
      <c r="O3558" t="str">
        <f t="shared" si="167"/>
        <v/>
      </c>
      <c r="P3558" t="str">
        <f>IF(Belegerfassung!G3566&lt;&gt;"",CONCATENATE(Belegerfassung!G3566,".pdf"),"")</f>
        <v/>
      </c>
    </row>
    <row r="3559" spans="1:16">
      <c r="A3559" t="str">
        <f>IF(Belegerfassung!C3567&lt;&gt;"",0,"")</f>
        <v/>
      </c>
      <c r="B3559" t="str">
        <f>IFERROR(VLOOKUP(Belegerfassung!I3567,Konten!A:D,2,FALSE),"")</f>
        <v/>
      </c>
      <c r="C3559" t="str">
        <f>IF(A3559&lt;&gt;"",TEXT(Belegerfassung!C3567,"TT.MM.JJJJ"),"")</f>
        <v/>
      </c>
      <c r="D3559" t="str">
        <f>IFERROR(VLOOKUP(Belegerfassung!A3567,Abfrage!$E$2:$F$20,2,FALSE),"")</f>
        <v/>
      </c>
      <c r="E3559" t="str">
        <f>IF(A3559&lt;&gt;"",Belegerfassung!B3567,"")</f>
        <v/>
      </c>
      <c r="F3559" t="str">
        <f>IF(Belegerfassung!L3567="","",IF(Belegerfassung!L3567&lt;&gt;"",IF(Belegerfassung!L3567&lt;&gt;"",IF(Belegerfassung!J3567&lt;&gt;0,VLOOKUP(Belegerfassung!L3567,Abfrage!$A$2:$C$19,2,),VLOOKUP(Belegerfassung!L3567,Abfrage!$A$2:$C$19,3,)),"")))</f>
        <v/>
      </c>
      <c r="G3559" t="str">
        <f t="shared" si="165"/>
        <v/>
      </c>
      <c r="H3559" s="31" t="str">
        <f>IF(A3559&lt;&gt;"",-Belegerfassung!J3567+Belegerfassung!K3567,"")</f>
        <v/>
      </c>
      <c r="I3559" s="49" t="str">
        <f>IFERROR(IF(H3559&lt;&gt;"",Belegerfassung!L3567*100,""),IF(OR(Belegerfassung!L3567="Leistung EU - Erlöse",Belegerfassung!L3567="Lieferungen EU-Erlöse",Belegerfassung!L3567="EUST",Belegerfassung!L3567="Bauleistungen 20%")=TRUE,"",MID(Belegerfassung!L3567,4,2)))</f>
        <v/>
      </c>
      <c r="J3559" s="6" t="str">
        <f>IF(A3559&lt;&gt;"",LEFT(Belegerfassung!D3567,40),"")</f>
        <v/>
      </c>
      <c r="K3559" t="str">
        <f>IF(A3559&lt;&gt;"",VLOOKUP(D3559,Abfrage!$F$2:$G$21,2,FALSE),"")</f>
        <v/>
      </c>
      <c r="L3559" s="6" t="str">
        <f>IF(Belegerfassung!H3567&lt;&gt;"",Belegerfassung!H3567,"")</f>
        <v/>
      </c>
      <c r="M3559" t="str">
        <f>IFERROR(IF(Belegerfassung!E3567&lt;&gt;"",VLOOKUP(Belegerfassung!E3567,Abfrage!$L$2:$M$15,2,),""),"")</f>
        <v/>
      </c>
      <c r="N3559" t="str">
        <f t="shared" si="166"/>
        <v/>
      </c>
      <c r="O3559" t="str">
        <f t="shared" si="167"/>
        <v/>
      </c>
      <c r="P3559" t="str">
        <f>IF(Belegerfassung!G3567&lt;&gt;"",CONCATENATE(Belegerfassung!G3567,".pdf"),"")</f>
        <v/>
      </c>
    </row>
    <row r="3560" spans="1:16">
      <c r="A3560" t="str">
        <f>IF(Belegerfassung!C3568&lt;&gt;"",0,"")</f>
        <v/>
      </c>
      <c r="B3560" t="str">
        <f>IFERROR(VLOOKUP(Belegerfassung!I3568,Konten!A:D,2,FALSE),"")</f>
        <v/>
      </c>
      <c r="C3560" t="str">
        <f>IF(A3560&lt;&gt;"",TEXT(Belegerfassung!C3568,"TT.MM.JJJJ"),"")</f>
        <v/>
      </c>
      <c r="D3560" t="str">
        <f>IFERROR(VLOOKUP(Belegerfassung!A3568,Abfrage!$E$2:$F$20,2,FALSE),"")</f>
        <v/>
      </c>
      <c r="E3560" t="str">
        <f>IF(A3560&lt;&gt;"",Belegerfassung!B3568,"")</f>
        <v/>
      </c>
      <c r="F3560" t="str">
        <f>IF(Belegerfassung!L3568="","",IF(Belegerfassung!L3568&lt;&gt;"",IF(Belegerfassung!L3568&lt;&gt;"",IF(Belegerfassung!J3568&lt;&gt;0,VLOOKUP(Belegerfassung!L3568,Abfrage!$A$2:$C$19,2,),VLOOKUP(Belegerfassung!L3568,Abfrage!$A$2:$C$19,3,)),"")))</f>
        <v/>
      </c>
      <c r="G3560" t="str">
        <f t="shared" si="165"/>
        <v/>
      </c>
      <c r="H3560" s="31" t="str">
        <f>IF(A3560&lt;&gt;"",-Belegerfassung!J3568+Belegerfassung!K3568,"")</f>
        <v/>
      </c>
      <c r="I3560" s="49" t="str">
        <f>IFERROR(IF(H3560&lt;&gt;"",Belegerfassung!L3568*100,""),IF(OR(Belegerfassung!L3568="Leistung EU - Erlöse",Belegerfassung!L3568="Lieferungen EU-Erlöse",Belegerfassung!L3568="EUST",Belegerfassung!L3568="Bauleistungen 20%")=TRUE,"",MID(Belegerfassung!L3568,4,2)))</f>
        <v/>
      </c>
      <c r="J3560" s="6" t="str">
        <f>IF(A3560&lt;&gt;"",LEFT(Belegerfassung!D3568,40),"")</f>
        <v/>
      </c>
      <c r="K3560" t="str">
        <f>IF(A3560&lt;&gt;"",VLOOKUP(D3560,Abfrage!$F$2:$G$21,2,FALSE),"")</f>
        <v/>
      </c>
      <c r="L3560" s="6" t="str">
        <f>IF(Belegerfassung!H3568&lt;&gt;"",Belegerfassung!H3568,"")</f>
        <v/>
      </c>
      <c r="M3560" t="str">
        <f>IFERROR(IF(Belegerfassung!E3568&lt;&gt;"",VLOOKUP(Belegerfassung!E3568,Abfrage!$L$2:$M$15,2,),""),"")</f>
        <v/>
      </c>
      <c r="N3560" t="str">
        <f t="shared" si="166"/>
        <v/>
      </c>
      <c r="O3560" t="str">
        <f t="shared" si="167"/>
        <v/>
      </c>
      <c r="P3560" t="str">
        <f>IF(Belegerfassung!G3568&lt;&gt;"",CONCATENATE(Belegerfassung!G3568,".pdf"),"")</f>
        <v/>
      </c>
    </row>
    <row r="3561" spans="1:16">
      <c r="A3561" t="str">
        <f>IF(Belegerfassung!C3569&lt;&gt;"",0,"")</f>
        <v/>
      </c>
      <c r="B3561" t="str">
        <f>IFERROR(VLOOKUP(Belegerfassung!I3569,Konten!A:D,2,FALSE),"")</f>
        <v/>
      </c>
      <c r="C3561" t="str">
        <f>IF(A3561&lt;&gt;"",TEXT(Belegerfassung!C3569,"TT.MM.JJJJ"),"")</f>
        <v/>
      </c>
      <c r="D3561" t="str">
        <f>IFERROR(VLOOKUP(Belegerfassung!A3569,Abfrage!$E$2:$F$20,2,FALSE),"")</f>
        <v/>
      </c>
      <c r="E3561" t="str">
        <f>IF(A3561&lt;&gt;"",Belegerfassung!B3569,"")</f>
        <v/>
      </c>
      <c r="F3561" t="str">
        <f>IF(Belegerfassung!L3569="","",IF(Belegerfassung!L3569&lt;&gt;"",IF(Belegerfassung!L3569&lt;&gt;"",IF(Belegerfassung!J3569&lt;&gt;0,VLOOKUP(Belegerfassung!L3569,Abfrage!$A$2:$C$19,2,),VLOOKUP(Belegerfassung!L3569,Abfrage!$A$2:$C$19,3,)),"")))</f>
        <v/>
      </c>
      <c r="G3561" t="str">
        <f t="shared" si="165"/>
        <v/>
      </c>
      <c r="H3561" s="31" t="str">
        <f>IF(A3561&lt;&gt;"",-Belegerfassung!J3569+Belegerfassung!K3569,"")</f>
        <v/>
      </c>
      <c r="I3561" s="49" t="str">
        <f>IFERROR(IF(H3561&lt;&gt;"",Belegerfassung!L3569*100,""),IF(OR(Belegerfassung!L3569="Leistung EU - Erlöse",Belegerfassung!L3569="Lieferungen EU-Erlöse",Belegerfassung!L3569="EUST",Belegerfassung!L3569="Bauleistungen 20%")=TRUE,"",MID(Belegerfassung!L3569,4,2)))</f>
        <v/>
      </c>
      <c r="J3561" s="6" t="str">
        <f>IF(A3561&lt;&gt;"",LEFT(Belegerfassung!D3569,40),"")</f>
        <v/>
      </c>
      <c r="K3561" t="str">
        <f>IF(A3561&lt;&gt;"",VLOOKUP(D3561,Abfrage!$F$2:$G$21,2,FALSE),"")</f>
        <v/>
      </c>
      <c r="L3561" s="6" t="str">
        <f>IF(Belegerfassung!H3569&lt;&gt;"",Belegerfassung!H3569,"")</f>
        <v/>
      </c>
      <c r="M3561" t="str">
        <f>IFERROR(IF(Belegerfassung!E3569&lt;&gt;"",VLOOKUP(Belegerfassung!E3569,Abfrage!$L$2:$M$15,2,),""),"")</f>
        <v/>
      </c>
      <c r="N3561" t="str">
        <f t="shared" si="166"/>
        <v/>
      </c>
      <c r="O3561" t="str">
        <f t="shared" si="167"/>
        <v/>
      </c>
      <c r="P3561" t="str">
        <f>IF(Belegerfassung!G3569&lt;&gt;"",CONCATENATE(Belegerfassung!G3569,".pdf"),"")</f>
        <v/>
      </c>
    </row>
    <row r="3562" spans="1:16">
      <c r="A3562" t="str">
        <f>IF(Belegerfassung!C3570&lt;&gt;"",0,"")</f>
        <v/>
      </c>
      <c r="B3562" t="str">
        <f>IFERROR(VLOOKUP(Belegerfassung!I3570,Konten!A:D,2,FALSE),"")</f>
        <v/>
      </c>
      <c r="C3562" t="str">
        <f>IF(A3562&lt;&gt;"",TEXT(Belegerfassung!C3570,"TT.MM.JJJJ"),"")</f>
        <v/>
      </c>
      <c r="D3562" t="str">
        <f>IFERROR(VLOOKUP(Belegerfassung!A3570,Abfrage!$E$2:$F$20,2,FALSE),"")</f>
        <v/>
      </c>
      <c r="E3562" t="str">
        <f>IF(A3562&lt;&gt;"",Belegerfassung!B3570,"")</f>
        <v/>
      </c>
      <c r="F3562" t="str">
        <f>IF(Belegerfassung!L3570="","",IF(Belegerfassung!L3570&lt;&gt;"",IF(Belegerfassung!L3570&lt;&gt;"",IF(Belegerfassung!J3570&lt;&gt;0,VLOOKUP(Belegerfassung!L3570,Abfrage!$A$2:$C$19,2,),VLOOKUP(Belegerfassung!L3570,Abfrage!$A$2:$C$19,3,)),"")))</f>
        <v/>
      </c>
      <c r="G3562" t="str">
        <f t="shared" si="165"/>
        <v/>
      </c>
      <c r="H3562" s="31" t="str">
        <f>IF(A3562&lt;&gt;"",-Belegerfassung!J3570+Belegerfassung!K3570,"")</f>
        <v/>
      </c>
      <c r="I3562" s="49" t="str">
        <f>IFERROR(IF(H3562&lt;&gt;"",Belegerfassung!L3570*100,""),IF(OR(Belegerfassung!L3570="Leistung EU - Erlöse",Belegerfassung!L3570="Lieferungen EU-Erlöse",Belegerfassung!L3570="EUST",Belegerfassung!L3570="Bauleistungen 20%")=TRUE,"",MID(Belegerfassung!L3570,4,2)))</f>
        <v/>
      </c>
      <c r="J3562" s="6" t="str">
        <f>IF(A3562&lt;&gt;"",LEFT(Belegerfassung!D3570,40),"")</f>
        <v/>
      </c>
      <c r="K3562" t="str">
        <f>IF(A3562&lt;&gt;"",VLOOKUP(D3562,Abfrage!$F$2:$G$21,2,FALSE),"")</f>
        <v/>
      </c>
      <c r="L3562" s="6" t="str">
        <f>IF(Belegerfassung!H3570&lt;&gt;"",Belegerfassung!H3570,"")</f>
        <v/>
      </c>
      <c r="M3562" t="str">
        <f>IFERROR(IF(Belegerfassung!E3570&lt;&gt;"",VLOOKUP(Belegerfassung!E3570,Abfrage!$L$2:$M$15,2,),""),"")</f>
        <v/>
      </c>
      <c r="N3562" t="str">
        <f t="shared" si="166"/>
        <v/>
      </c>
      <c r="O3562" t="str">
        <f t="shared" si="167"/>
        <v/>
      </c>
      <c r="P3562" t="str">
        <f>IF(Belegerfassung!G3570&lt;&gt;"",CONCATENATE(Belegerfassung!G3570,".pdf"),"")</f>
        <v/>
      </c>
    </row>
    <row r="3563" spans="1:16">
      <c r="A3563" t="str">
        <f>IF(Belegerfassung!C3571&lt;&gt;"",0,"")</f>
        <v/>
      </c>
      <c r="B3563" t="str">
        <f>IFERROR(VLOOKUP(Belegerfassung!I3571,Konten!A:D,2,FALSE),"")</f>
        <v/>
      </c>
      <c r="C3563" t="str">
        <f>IF(A3563&lt;&gt;"",TEXT(Belegerfassung!C3571,"TT.MM.JJJJ"),"")</f>
        <v/>
      </c>
      <c r="D3563" t="str">
        <f>IFERROR(VLOOKUP(Belegerfassung!A3571,Abfrage!$E$2:$F$20,2,FALSE),"")</f>
        <v/>
      </c>
      <c r="E3563" t="str">
        <f>IF(A3563&lt;&gt;"",Belegerfassung!B3571,"")</f>
        <v/>
      </c>
      <c r="F3563" t="str">
        <f>IF(Belegerfassung!L3571="","",IF(Belegerfassung!L3571&lt;&gt;"",IF(Belegerfassung!L3571&lt;&gt;"",IF(Belegerfassung!J3571&lt;&gt;0,VLOOKUP(Belegerfassung!L3571,Abfrage!$A$2:$C$19,2,),VLOOKUP(Belegerfassung!L3571,Abfrage!$A$2:$C$19,3,)),"")))</f>
        <v/>
      </c>
      <c r="G3563" t="str">
        <f t="shared" si="165"/>
        <v/>
      </c>
      <c r="H3563" s="31" t="str">
        <f>IF(A3563&lt;&gt;"",-Belegerfassung!J3571+Belegerfassung!K3571,"")</f>
        <v/>
      </c>
      <c r="I3563" s="49" t="str">
        <f>IFERROR(IF(H3563&lt;&gt;"",Belegerfassung!L3571*100,""),IF(OR(Belegerfassung!L3571="Leistung EU - Erlöse",Belegerfassung!L3571="Lieferungen EU-Erlöse",Belegerfassung!L3571="EUST",Belegerfassung!L3571="Bauleistungen 20%")=TRUE,"",MID(Belegerfassung!L3571,4,2)))</f>
        <v/>
      </c>
      <c r="J3563" s="6" t="str">
        <f>IF(A3563&lt;&gt;"",LEFT(Belegerfassung!D3571,40),"")</f>
        <v/>
      </c>
      <c r="K3563" t="str">
        <f>IF(A3563&lt;&gt;"",VLOOKUP(D3563,Abfrage!$F$2:$G$21,2,FALSE),"")</f>
        <v/>
      </c>
      <c r="L3563" s="6" t="str">
        <f>IF(Belegerfassung!H3571&lt;&gt;"",Belegerfassung!H3571,"")</f>
        <v/>
      </c>
      <c r="M3563" t="str">
        <f>IFERROR(IF(Belegerfassung!E3571&lt;&gt;"",VLOOKUP(Belegerfassung!E3571,Abfrage!$L$2:$M$15,2,),""),"")</f>
        <v/>
      </c>
      <c r="N3563" t="str">
        <f t="shared" si="166"/>
        <v/>
      </c>
      <c r="O3563" t="str">
        <f t="shared" si="167"/>
        <v/>
      </c>
      <c r="P3563" t="str">
        <f>IF(Belegerfassung!G3571&lt;&gt;"",CONCATENATE(Belegerfassung!G3571,".pdf"),"")</f>
        <v/>
      </c>
    </row>
    <row r="3564" spans="1:16">
      <c r="A3564" t="str">
        <f>IF(Belegerfassung!C3572&lt;&gt;"",0,"")</f>
        <v/>
      </c>
      <c r="B3564" t="str">
        <f>IFERROR(VLOOKUP(Belegerfassung!I3572,Konten!A:D,2,FALSE),"")</f>
        <v/>
      </c>
      <c r="C3564" t="str">
        <f>IF(A3564&lt;&gt;"",TEXT(Belegerfassung!C3572,"TT.MM.JJJJ"),"")</f>
        <v/>
      </c>
      <c r="D3564" t="str">
        <f>IFERROR(VLOOKUP(Belegerfassung!A3572,Abfrage!$E$2:$F$20,2,FALSE),"")</f>
        <v/>
      </c>
      <c r="E3564" t="str">
        <f>IF(A3564&lt;&gt;"",Belegerfassung!B3572,"")</f>
        <v/>
      </c>
      <c r="F3564" t="str">
        <f>IF(Belegerfassung!L3572="","",IF(Belegerfassung!L3572&lt;&gt;"",IF(Belegerfassung!L3572&lt;&gt;"",IF(Belegerfassung!J3572&lt;&gt;0,VLOOKUP(Belegerfassung!L3572,Abfrage!$A$2:$C$19,2,),VLOOKUP(Belegerfassung!L3572,Abfrage!$A$2:$C$19,3,)),"")))</f>
        <v/>
      </c>
      <c r="G3564" t="str">
        <f t="shared" si="165"/>
        <v/>
      </c>
      <c r="H3564" s="31" t="str">
        <f>IF(A3564&lt;&gt;"",-Belegerfassung!J3572+Belegerfassung!K3572,"")</f>
        <v/>
      </c>
      <c r="I3564" s="49" t="str">
        <f>IFERROR(IF(H3564&lt;&gt;"",Belegerfassung!L3572*100,""),IF(OR(Belegerfassung!L3572="Leistung EU - Erlöse",Belegerfassung!L3572="Lieferungen EU-Erlöse",Belegerfassung!L3572="EUST",Belegerfassung!L3572="Bauleistungen 20%")=TRUE,"",MID(Belegerfassung!L3572,4,2)))</f>
        <v/>
      </c>
      <c r="J3564" s="6" t="str">
        <f>IF(A3564&lt;&gt;"",LEFT(Belegerfassung!D3572,40),"")</f>
        <v/>
      </c>
      <c r="K3564" t="str">
        <f>IF(A3564&lt;&gt;"",VLOOKUP(D3564,Abfrage!$F$2:$G$21,2,FALSE),"")</f>
        <v/>
      </c>
      <c r="L3564" s="6" t="str">
        <f>IF(Belegerfassung!H3572&lt;&gt;"",Belegerfassung!H3572,"")</f>
        <v/>
      </c>
      <c r="M3564" t="str">
        <f>IFERROR(IF(Belegerfassung!E3572&lt;&gt;"",VLOOKUP(Belegerfassung!E3572,Abfrage!$L$2:$M$15,2,),""),"")</f>
        <v/>
      </c>
      <c r="N3564" t="str">
        <f t="shared" si="166"/>
        <v/>
      </c>
      <c r="O3564" t="str">
        <f t="shared" si="167"/>
        <v/>
      </c>
      <c r="P3564" t="str">
        <f>IF(Belegerfassung!G3572&lt;&gt;"",CONCATENATE(Belegerfassung!G3572,".pdf"),"")</f>
        <v/>
      </c>
    </row>
    <row r="3565" spans="1:16">
      <c r="A3565" t="str">
        <f>IF(Belegerfassung!C3573&lt;&gt;"",0,"")</f>
        <v/>
      </c>
      <c r="B3565" t="str">
        <f>IFERROR(VLOOKUP(Belegerfassung!I3573,Konten!A:D,2,FALSE),"")</f>
        <v/>
      </c>
      <c r="C3565" t="str">
        <f>IF(A3565&lt;&gt;"",TEXT(Belegerfassung!C3573,"TT.MM.JJJJ"),"")</f>
        <v/>
      </c>
      <c r="D3565" t="str">
        <f>IFERROR(VLOOKUP(Belegerfassung!A3573,Abfrage!$E$2:$F$20,2,FALSE),"")</f>
        <v/>
      </c>
      <c r="E3565" t="str">
        <f>IF(A3565&lt;&gt;"",Belegerfassung!B3573,"")</f>
        <v/>
      </c>
      <c r="F3565" t="str">
        <f>IF(Belegerfassung!L3573="","",IF(Belegerfassung!L3573&lt;&gt;"",IF(Belegerfassung!L3573&lt;&gt;"",IF(Belegerfassung!J3573&lt;&gt;0,VLOOKUP(Belegerfassung!L3573,Abfrage!$A$2:$C$19,2,),VLOOKUP(Belegerfassung!L3573,Abfrage!$A$2:$C$19,3,)),"")))</f>
        <v/>
      </c>
      <c r="G3565" t="str">
        <f t="shared" si="165"/>
        <v/>
      </c>
      <c r="H3565" s="31" t="str">
        <f>IF(A3565&lt;&gt;"",-Belegerfassung!J3573+Belegerfassung!K3573,"")</f>
        <v/>
      </c>
      <c r="I3565" s="49" t="str">
        <f>IFERROR(IF(H3565&lt;&gt;"",Belegerfassung!L3573*100,""),IF(OR(Belegerfassung!L3573="Leistung EU - Erlöse",Belegerfassung!L3573="Lieferungen EU-Erlöse",Belegerfassung!L3573="EUST",Belegerfassung!L3573="Bauleistungen 20%")=TRUE,"",MID(Belegerfassung!L3573,4,2)))</f>
        <v/>
      </c>
      <c r="J3565" s="6" t="str">
        <f>IF(A3565&lt;&gt;"",LEFT(Belegerfassung!D3573,40),"")</f>
        <v/>
      </c>
      <c r="K3565" t="str">
        <f>IF(A3565&lt;&gt;"",VLOOKUP(D3565,Abfrage!$F$2:$G$21,2,FALSE),"")</f>
        <v/>
      </c>
      <c r="L3565" s="6" t="str">
        <f>IF(Belegerfassung!H3573&lt;&gt;"",Belegerfassung!H3573,"")</f>
        <v/>
      </c>
      <c r="M3565" t="str">
        <f>IFERROR(IF(Belegerfassung!E3573&lt;&gt;"",VLOOKUP(Belegerfassung!E3573,Abfrage!$L$2:$M$15,2,),""),"")</f>
        <v/>
      </c>
      <c r="N3565" t="str">
        <f t="shared" si="166"/>
        <v/>
      </c>
      <c r="O3565" t="str">
        <f t="shared" si="167"/>
        <v/>
      </c>
      <c r="P3565" t="str">
        <f>IF(Belegerfassung!G3573&lt;&gt;"",CONCATENATE(Belegerfassung!G3573,".pdf"),"")</f>
        <v/>
      </c>
    </row>
    <row r="3566" spans="1:16">
      <c r="A3566" t="str">
        <f>IF(Belegerfassung!C3574&lt;&gt;"",0,"")</f>
        <v/>
      </c>
      <c r="B3566" t="str">
        <f>IFERROR(VLOOKUP(Belegerfassung!I3574,Konten!A:D,2,FALSE),"")</f>
        <v/>
      </c>
      <c r="C3566" t="str">
        <f>IF(A3566&lt;&gt;"",TEXT(Belegerfassung!C3574,"TT.MM.JJJJ"),"")</f>
        <v/>
      </c>
      <c r="D3566" t="str">
        <f>IFERROR(VLOOKUP(Belegerfassung!A3574,Abfrage!$E$2:$F$20,2,FALSE),"")</f>
        <v/>
      </c>
      <c r="E3566" t="str">
        <f>IF(A3566&lt;&gt;"",Belegerfassung!B3574,"")</f>
        <v/>
      </c>
      <c r="F3566" t="str">
        <f>IF(Belegerfassung!L3574="","",IF(Belegerfassung!L3574&lt;&gt;"",IF(Belegerfassung!L3574&lt;&gt;"",IF(Belegerfassung!J3574&lt;&gt;0,VLOOKUP(Belegerfassung!L3574,Abfrage!$A$2:$C$19,2,),VLOOKUP(Belegerfassung!L3574,Abfrage!$A$2:$C$19,3,)),"")))</f>
        <v/>
      </c>
      <c r="G3566" t="str">
        <f t="shared" si="165"/>
        <v/>
      </c>
      <c r="H3566" s="31" t="str">
        <f>IF(A3566&lt;&gt;"",-Belegerfassung!J3574+Belegerfassung!K3574,"")</f>
        <v/>
      </c>
      <c r="I3566" s="49" t="str">
        <f>IFERROR(IF(H3566&lt;&gt;"",Belegerfassung!L3574*100,""),IF(OR(Belegerfassung!L3574="Leistung EU - Erlöse",Belegerfassung!L3574="Lieferungen EU-Erlöse",Belegerfassung!L3574="EUST",Belegerfassung!L3574="Bauleistungen 20%")=TRUE,"",MID(Belegerfassung!L3574,4,2)))</f>
        <v/>
      </c>
      <c r="J3566" s="6" t="str">
        <f>IF(A3566&lt;&gt;"",LEFT(Belegerfassung!D3574,40),"")</f>
        <v/>
      </c>
      <c r="K3566" t="str">
        <f>IF(A3566&lt;&gt;"",VLOOKUP(D3566,Abfrage!$F$2:$G$21,2,FALSE),"")</f>
        <v/>
      </c>
      <c r="L3566" s="6" t="str">
        <f>IF(Belegerfassung!H3574&lt;&gt;"",Belegerfassung!H3574,"")</f>
        <v/>
      </c>
      <c r="M3566" t="str">
        <f>IFERROR(IF(Belegerfassung!E3574&lt;&gt;"",VLOOKUP(Belegerfassung!E3574,Abfrage!$L$2:$M$15,2,),""),"")</f>
        <v/>
      </c>
      <c r="N3566" t="str">
        <f t="shared" si="166"/>
        <v/>
      </c>
      <c r="O3566" t="str">
        <f t="shared" si="167"/>
        <v/>
      </c>
      <c r="P3566" t="str">
        <f>IF(Belegerfassung!G3574&lt;&gt;"",CONCATENATE(Belegerfassung!G3574,".pdf"),"")</f>
        <v/>
      </c>
    </row>
    <row r="3567" spans="1:16">
      <c r="A3567" t="str">
        <f>IF(Belegerfassung!C3575&lt;&gt;"",0,"")</f>
        <v/>
      </c>
      <c r="B3567" t="str">
        <f>IFERROR(VLOOKUP(Belegerfassung!I3575,Konten!A:D,2,FALSE),"")</f>
        <v/>
      </c>
      <c r="C3567" t="str">
        <f>IF(A3567&lt;&gt;"",TEXT(Belegerfassung!C3575,"TT.MM.JJJJ"),"")</f>
        <v/>
      </c>
      <c r="D3567" t="str">
        <f>IFERROR(VLOOKUP(Belegerfassung!A3575,Abfrage!$E$2:$F$20,2,FALSE),"")</f>
        <v/>
      </c>
      <c r="E3567" t="str">
        <f>IF(A3567&lt;&gt;"",Belegerfassung!B3575,"")</f>
        <v/>
      </c>
      <c r="F3567" t="str">
        <f>IF(Belegerfassung!L3575="","",IF(Belegerfassung!L3575&lt;&gt;"",IF(Belegerfassung!L3575&lt;&gt;"",IF(Belegerfassung!J3575&lt;&gt;0,VLOOKUP(Belegerfassung!L3575,Abfrage!$A$2:$C$19,2,),VLOOKUP(Belegerfassung!L3575,Abfrage!$A$2:$C$19,3,)),"")))</f>
        <v/>
      </c>
      <c r="G3567" t="str">
        <f t="shared" si="165"/>
        <v/>
      </c>
      <c r="H3567" s="31" t="str">
        <f>IF(A3567&lt;&gt;"",-Belegerfassung!J3575+Belegerfassung!K3575,"")</f>
        <v/>
      </c>
      <c r="I3567" s="49" t="str">
        <f>IFERROR(IF(H3567&lt;&gt;"",Belegerfassung!L3575*100,""),IF(OR(Belegerfassung!L3575="Leistung EU - Erlöse",Belegerfassung!L3575="Lieferungen EU-Erlöse",Belegerfassung!L3575="EUST",Belegerfassung!L3575="Bauleistungen 20%")=TRUE,"",MID(Belegerfassung!L3575,4,2)))</f>
        <v/>
      </c>
      <c r="J3567" s="6" t="str">
        <f>IF(A3567&lt;&gt;"",LEFT(Belegerfassung!D3575,40),"")</f>
        <v/>
      </c>
      <c r="K3567" t="str">
        <f>IF(A3567&lt;&gt;"",VLOOKUP(D3567,Abfrage!$F$2:$G$21,2,FALSE),"")</f>
        <v/>
      </c>
      <c r="L3567" s="6" t="str">
        <f>IF(Belegerfassung!H3575&lt;&gt;"",Belegerfassung!H3575,"")</f>
        <v/>
      </c>
      <c r="M3567" t="str">
        <f>IFERROR(IF(Belegerfassung!E3575&lt;&gt;"",VLOOKUP(Belegerfassung!E3575,Abfrage!$L$2:$M$15,2,),""),"")</f>
        <v/>
      </c>
      <c r="N3567" t="str">
        <f t="shared" si="166"/>
        <v/>
      </c>
      <c r="O3567" t="str">
        <f t="shared" si="167"/>
        <v/>
      </c>
      <c r="P3567" t="str">
        <f>IF(Belegerfassung!G3575&lt;&gt;"",CONCATENATE(Belegerfassung!G3575,".pdf"),"")</f>
        <v/>
      </c>
    </row>
    <row r="3568" spans="1:16">
      <c r="A3568" t="str">
        <f>IF(Belegerfassung!C3576&lt;&gt;"",0,"")</f>
        <v/>
      </c>
      <c r="B3568" t="str">
        <f>IFERROR(VLOOKUP(Belegerfassung!I3576,Konten!A:D,2,FALSE),"")</f>
        <v/>
      </c>
      <c r="C3568" t="str">
        <f>IF(A3568&lt;&gt;"",TEXT(Belegerfassung!C3576,"TT.MM.JJJJ"),"")</f>
        <v/>
      </c>
      <c r="D3568" t="str">
        <f>IFERROR(VLOOKUP(Belegerfassung!A3576,Abfrage!$E$2:$F$20,2,FALSE),"")</f>
        <v/>
      </c>
      <c r="E3568" t="str">
        <f>IF(A3568&lt;&gt;"",Belegerfassung!B3576,"")</f>
        <v/>
      </c>
      <c r="F3568" t="str">
        <f>IF(Belegerfassung!L3576="","",IF(Belegerfassung!L3576&lt;&gt;"",IF(Belegerfassung!L3576&lt;&gt;"",IF(Belegerfassung!J3576&lt;&gt;0,VLOOKUP(Belegerfassung!L3576,Abfrage!$A$2:$C$19,2,),VLOOKUP(Belegerfassung!L3576,Abfrage!$A$2:$C$19,3,)),"")))</f>
        <v/>
      </c>
      <c r="G3568" t="str">
        <f t="shared" si="165"/>
        <v/>
      </c>
      <c r="H3568" s="31" t="str">
        <f>IF(A3568&lt;&gt;"",-Belegerfassung!J3576+Belegerfassung!K3576,"")</f>
        <v/>
      </c>
      <c r="I3568" s="49" t="str">
        <f>IFERROR(IF(H3568&lt;&gt;"",Belegerfassung!L3576*100,""),IF(OR(Belegerfassung!L3576="Leistung EU - Erlöse",Belegerfassung!L3576="Lieferungen EU-Erlöse",Belegerfassung!L3576="EUST",Belegerfassung!L3576="Bauleistungen 20%")=TRUE,"",MID(Belegerfassung!L3576,4,2)))</f>
        <v/>
      </c>
      <c r="J3568" s="6" t="str">
        <f>IF(A3568&lt;&gt;"",LEFT(Belegerfassung!D3576,40),"")</f>
        <v/>
      </c>
      <c r="K3568" t="str">
        <f>IF(A3568&lt;&gt;"",VLOOKUP(D3568,Abfrage!$F$2:$G$21,2,FALSE),"")</f>
        <v/>
      </c>
      <c r="L3568" s="6" t="str">
        <f>IF(Belegerfassung!H3576&lt;&gt;"",Belegerfassung!H3576,"")</f>
        <v/>
      </c>
      <c r="M3568" t="str">
        <f>IFERROR(IF(Belegerfassung!E3576&lt;&gt;"",VLOOKUP(Belegerfassung!E3576,Abfrage!$L$2:$M$15,2,),""),"")</f>
        <v/>
      </c>
      <c r="N3568" t="str">
        <f t="shared" si="166"/>
        <v/>
      </c>
      <c r="O3568" t="str">
        <f t="shared" si="167"/>
        <v/>
      </c>
      <c r="P3568" t="str">
        <f>IF(Belegerfassung!G3576&lt;&gt;"",CONCATENATE(Belegerfassung!G3576,".pdf"),"")</f>
        <v/>
      </c>
    </row>
    <row r="3569" spans="1:16">
      <c r="A3569" t="str">
        <f>IF(Belegerfassung!C3577&lt;&gt;"",0,"")</f>
        <v/>
      </c>
      <c r="B3569" t="str">
        <f>IFERROR(VLOOKUP(Belegerfassung!I3577,Konten!A:D,2,FALSE),"")</f>
        <v/>
      </c>
      <c r="C3569" t="str">
        <f>IF(A3569&lt;&gt;"",TEXT(Belegerfassung!C3577,"TT.MM.JJJJ"),"")</f>
        <v/>
      </c>
      <c r="D3569" t="str">
        <f>IFERROR(VLOOKUP(Belegerfassung!A3577,Abfrage!$E$2:$F$20,2,FALSE),"")</f>
        <v/>
      </c>
      <c r="E3569" t="str">
        <f>IF(A3569&lt;&gt;"",Belegerfassung!B3577,"")</f>
        <v/>
      </c>
      <c r="F3569" t="str">
        <f>IF(Belegerfassung!L3577="","",IF(Belegerfassung!L3577&lt;&gt;"",IF(Belegerfassung!L3577&lt;&gt;"",IF(Belegerfassung!J3577&lt;&gt;0,VLOOKUP(Belegerfassung!L3577,Abfrage!$A$2:$C$19,2,),VLOOKUP(Belegerfassung!L3577,Abfrage!$A$2:$C$19,3,)),"")))</f>
        <v/>
      </c>
      <c r="G3569" t="str">
        <f t="shared" si="165"/>
        <v/>
      </c>
      <c r="H3569" s="31" t="str">
        <f>IF(A3569&lt;&gt;"",-Belegerfassung!J3577+Belegerfassung!K3577,"")</f>
        <v/>
      </c>
      <c r="I3569" s="49" t="str">
        <f>IFERROR(IF(H3569&lt;&gt;"",Belegerfassung!L3577*100,""),IF(OR(Belegerfassung!L3577="Leistung EU - Erlöse",Belegerfassung!L3577="Lieferungen EU-Erlöse",Belegerfassung!L3577="EUST",Belegerfassung!L3577="Bauleistungen 20%")=TRUE,"",MID(Belegerfassung!L3577,4,2)))</f>
        <v/>
      </c>
      <c r="J3569" s="6" t="str">
        <f>IF(A3569&lt;&gt;"",LEFT(Belegerfassung!D3577,40),"")</f>
        <v/>
      </c>
      <c r="K3569" t="str">
        <f>IF(A3569&lt;&gt;"",VLOOKUP(D3569,Abfrage!$F$2:$G$21,2,FALSE),"")</f>
        <v/>
      </c>
      <c r="L3569" s="6" t="str">
        <f>IF(Belegerfassung!H3577&lt;&gt;"",Belegerfassung!H3577,"")</f>
        <v/>
      </c>
      <c r="M3569" t="str">
        <f>IFERROR(IF(Belegerfassung!E3577&lt;&gt;"",VLOOKUP(Belegerfassung!E3577,Abfrage!$L$2:$M$15,2,),""),"")</f>
        <v/>
      </c>
      <c r="N3569" t="str">
        <f t="shared" si="166"/>
        <v/>
      </c>
      <c r="O3569" t="str">
        <f t="shared" si="167"/>
        <v/>
      </c>
      <c r="P3569" t="str">
        <f>IF(Belegerfassung!G3577&lt;&gt;"",CONCATENATE(Belegerfassung!G3577,".pdf"),"")</f>
        <v/>
      </c>
    </row>
    <row r="3570" spans="1:16">
      <c r="A3570" t="str">
        <f>IF(Belegerfassung!C3578&lt;&gt;"",0,"")</f>
        <v/>
      </c>
      <c r="B3570" t="str">
        <f>IFERROR(VLOOKUP(Belegerfassung!I3578,Konten!A:D,2,FALSE),"")</f>
        <v/>
      </c>
      <c r="C3570" t="str">
        <f>IF(A3570&lt;&gt;"",TEXT(Belegerfassung!C3578,"TT.MM.JJJJ"),"")</f>
        <v/>
      </c>
      <c r="D3570" t="str">
        <f>IFERROR(VLOOKUP(Belegerfassung!A3578,Abfrage!$E$2:$F$20,2,FALSE),"")</f>
        <v/>
      </c>
      <c r="E3570" t="str">
        <f>IF(A3570&lt;&gt;"",Belegerfassung!B3578,"")</f>
        <v/>
      </c>
      <c r="F3570" t="str">
        <f>IF(Belegerfassung!L3578="","",IF(Belegerfassung!L3578&lt;&gt;"",IF(Belegerfassung!L3578&lt;&gt;"",IF(Belegerfassung!J3578&lt;&gt;0,VLOOKUP(Belegerfassung!L3578,Abfrage!$A$2:$C$19,2,),VLOOKUP(Belegerfassung!L3578,Abfrage!$A$2:$C$19,3,)),"")))</f>
        <v/>
      </c>
      <c r="G3570" t="str">
        <f t="shared" si="165"/>
        <v/>
      </c>
      <c r="H3570" s="31" t="str">
        <f>IF(A3570&lt;&gt;"",-Belegerfassung!J3578+Belegerfassung!K3578,"")</f>
        <v/>
      </c>
      <c r="I3570" s="49" t="str">
        <f>IFERROR(IF(H3570&lt;&gt;"",Belegerfassung!L3578*100,""),IF(OR(Belegerfassung!L3578="Leistung EU - Erlöse",Belegerfassung!L3578="Lieferungen EU-Erlöse",Belegerfassung!L3578="EUST",Belegerfassung!L3578="Bauleistungen 20%")=TRUE,"",MID(Belegerfassung!L3578,4,2)))</f>
        <v/>
      </c>
      <c r="J3570" s="6" t="str">
        <f>IF(A3570&lt;&gt;"",LEFT(Belegerfassung!D3578,40),"")</f>
        <v/>
      </c>
      <c r="K3570" t="str">
        <f>IF(A3570&lt;&gt;"",VLOOKUP(D3570,Abfrage!$F$2:$G$21,2,FALSE),"")</f>
        <v/>
      </c>
      <c r="L3570" s="6" t="str">
        <f>IF(Belegerfassung!H3578&lt;&gt;"",Belegerfassung!H3578,"")</f>
        <v/>
      </c>
      <c r="M3570" t="str">
        <f>IFERROR(IF(Belegerfassung!E3578&lt;&gt;"",VLOOKUP(Belegerfassung!E3578,Abfrage!$L$2:$M$15,2,),""),"")</f>
        <v/>
      </c>
      <c r="N3570" t="str">
        <f t="shared" si="166"/>
        <v/>
      </c>
      <c r="O3570" t="str">
        <f t="shared" si="167"/>
        <v/>
      </c>
      <c r="P3570" t="str">
        <f>IF(Belegerfassung!G3578&lt;&gt;"",CONCATENATE(Belegerfassung!G3578,".pdf"),"")</f>
        <v/>
      </c>
    </row>
    <row r="3571" spans="1:16">
      <c r="A3571" t="str">
        <f>IF(Belegerfassung!C3579&lt;&gt;"",0,"")</f>
        <v/>
      </c>
      <c r="B3571" t="str">
        <f>IFERROR(VLOOKUP(Belegerfassung!I3579,Konten!A:D,2,FALSE),"")</f>
        <v/>
      </c>
      <c r="C3571" t="str">
        <f>IF(A3571&lt;&gt;"",TEXT(Belegerfassung!C3579,"TT.MM.JJJJ"),"")</f>
        <v/>
      </c>
      <c r="D3571" t="str">
        <f>IFERROR(VLOOKUP(Belegerfassung!A3579,Abfrage!$E$2:$F$20,2,FALSE),"")</f>
        <v/>
      </c>
      <c r="E3571" t="str">
        <f>IF(A3571&lt;&gt;"",Belegerfassung!B3579,"")</f>
        <v/>
      </c>
      <c r="F3571" t="str">
        <f>IF(Belegerfassung!L3579="","",IF(Belegerfassung!L3579&lt;&gt;"",IF(Belegerfassung!L3579&lt;&gt;"",IF(Belegerfassung!J3579&lt;&gt;0,VLOOKUP(Belegerfassung!L3579,Abfrage!$A$2:$C$19,2,),VLOOKUP(Belegerfassung!L3579,Abfrage!$A$2:$C$19,3,)),"")))</f>
        <v/>
      </c>
      <c r="G3571" t="str">
        <f t="shared" si="165"/>
        <v/>
      </c>
      <c r="H3571" s="31" t="str">
        <f>IF(A3571&lt;&gt;"",-Belegerfassung!J3579+Belegerfassung!K3579,"")</f>
        <v/>
      </c>
      <c r="I3571" s="49" t="str">
        <f>IFERROR(IF(H3571&lt;&gt;"",Belegerfassung!L3579*100,""),IF(OR(Belegerfassung!L3579="Leistung EU - Erlöse",Belegerfassung!L3579="Lieferungen EU-Erlöse",Belegerfassung!L3579="EUST",Belegerfassung!L3579="Bauleistungen 20%")=TRUE,"",MID(Belegerfassung!L3579,4,2)))</f>
        <v/>
      </c>
      <c r="J3571" s="6" t="str">
        <f>IF(A3571&lt;&gt;"",LEFT(Belegerfassung!D3579,40),"")</f>
        <v/>
      </c>
      <c r="K3571" t="str">
        <f>IF(A3571&lt;&gt;"",VLOOKUP(D3571,Abfrage!$F$2:$G$21,2,FALSE),"")</f>
        <v/>
      </c>
      <c r="L3571" s="6" t="str">
        <f>IF(Belegerfassung!H3579&lt;&gt;"",Belegerfassung!H3579,"")</f>
        <v/>
      </c>
      <c r="M3571" t="str">
        <f>IFERROR(IF(Belegerfassung!E3579&lt;&gt;"",VLOOKUP(Belegerfassung!E3579,Abfrage!$L$2:$M$15,2,),""),"")</f>
        <v/>
      </c>
      <c r="N3571" t="str">
        <f t="shared" si="166"/>
        <v/>
      </c>
      <c r="O3571" t="str">
        <f t="shared" si="167"/>
        <v/>
      </c>
      <c r="P3571" t="str">
        <f>IF(Belegerfassung!G3579&lt;&gt;"",CONCATENATE(Belegerfassung!G3579,".pdf"),"")</f>
        <v/>
      </c>
    </row>
    <row r="3572" spans="1:16">
      <c r="A3572" t="str">
        <f>IF(Belegerfassung!C3580&lt;&gt;"",0,"")</f>
        <v/>
      </c>
      <c r="B3572" t="str">
        <f>IFERROR(VLOOKUP(Belegerfassung!I3580,Konten!A:D,2,FALSE),"")</f>
        <v/>
      </c>
      <c r="C3572" t="str">
        <f>IF(A3572&lt;&gt;"",TEXT(Belegerfassung!C3580,"TT.MM.JJJJ"),"")</f>
        <v/>
      </c>
      <c r="D3572" t="str">
        <f>IFERROR(VLOOKUP(Belegerfassung!A3580,Abfrage!$E$2:$F$20,2,FALSE),"")</f>
        <v/>
      </c>
      <c r="E3572" t="str">
        <f>IF(A3572&lt;&gt;"",Belegerfassung!B3580,"")</f>
        <v/>
      </c>
      <c r="F3572" t="str">
        <f>IF(Belegerfassung!L3580="","",IF(Belegerfassung!L3580&lt;&gt;"",IF(Belegerfassung!L3580&lt;&gt;"",IF(Belegerfassung!J3580&lt;&gt;0,VLOOKUP(Belegerfassung!L3580,Abfrage!$A$2:$C$19,2,),VLOOKUP(Belegerfassung!L3580,Abfrage!$A$2:$C$19,3,)),"")))</f>
        <v/>
      </c>
      <c r="G3572" t="str">
        <f t="shared" si="165"/>
        <v/>
      </c>
      <c r="H3572" s="31" t="str">
        <f>IF(A3572&lt;&gt;"",-Belegerfassung!J3580+Belegerfassung!K3580,"")</f>
        <v/>
      </c>
      <c r="I3572" s="49" t="str">
        <f>IFERROR(IF(H3572&lt;&gt;"",Belegerfassung!L3580*100,""),IF(OR(Belegerfassung!L3580="Leistung EU - Erlöse",Belegerfassung!L3580="Lieferungen EU-Erlöse",Belegerfassung!L3580="EUST",Belegerfassung!L3580="Bauleistungen 20%")=TRUE,"",MID(Belegerfassung!L3580,4,2)))</f>
        <v/>
      </c>
      <c r="J3572" s="6" t="str">
        <f>IF(A3572&lt;&gt;"",LEFT(Belegerfassung!D3580,40),"")</f>
        <v/>
      </c>
      <c r="K3572" t="str">
        <f>IF(A3572&lt;&gt;"",VLOOKUP(D3572,Abfrage!$F$2:$G$21,2,FALSE),"")</f>
        <v/>
      </c>
      <c r="L3572" s="6" t="str">
        <f>IF(Belegerfassung!H3580&lt;&gt;"",Belegerfassung!H3580,"")</f>
        <v/>
      </c>
      <c r="M3572" t="str">
        <f>IFERROR(IF(Belegerfassung!E3580&lt;&gt;"",VLOOKUP(Belegerfassung!E3580,Abfrage!$L$2:$M$15,2,),""),"")</f>
        <v/>
      </c>
      <c r="N3572" t="str">
        <f t="shared" si="166"/>
        <v/>
      </c>
      <c r="O3572" t="str">
        <f t="shared" si="167"/>
        <v/>
      </c>
      <c r="P3572" t="str">
        <f>IF(Belegerfassung!G3580&lt;&gt;"",CONCATENATE(Belegerfassung!G3580,".pdf"),"")</f>
        <v/>
      </c>
    </row>
    <row r="3573" spans="1:16">
      <c r="A3573" t="str">
        <f>IF(Belegerfassung!C3581&lt;&gt;"",0,"")</f>
        <v/>
      </c>
      <c r="B3573" t="str">
        <f>IFERROR(VLOOKUP(Belegerfassung!I3581,Konten!A:D,2,FALSE),"")</f>
        <v/>
      </c>
      <c r="C3573" t="str">
        <f>IF(A3573&lt;&gt;"",TEXT(Belegerfassung!C3581,"TT.MM.JJJJ"),"")</f>
        <v/>
      </c>
      <c r="D3573" t="str">
        <f>IFERROR(VLOOKUP(Belegerfassung!A3581,Abfrage!$E$2:$F$20,2,FALSE),"")</f>
        <v/>
      </c>
      <c r="E3573" t="str">
        <f>IF(A3573&lt;&gt;"",Belegerfassung!B3581,"")</f>
        <v/>
      </c>
      <c r="F3573" t="str">
        <f>IF(Belegerfassung!L3581="","",IF(Belegerfassung!L3581&lt;&gt;"",IF(Belegerfassung!L3581&lt;&gt;"",IF(Belegerfassung!J3581&lt;&gt;0,VLOOKUP(Belegerfassung!L3581,Abfrage!$A$2:$C$19,2,),VLOOKUP(Belegerfassung!L3581,Abfrage!$A$2:$C$19,3,)),"")))</f>
        <v/>
      </c>
      <c r="G3573" t="str">
        <f t="shared" si="165"/>
        <v/>
      </c>
      <c r="H3573" s="31" t="str">
        <f>IF(A3573&lt;&gt;"",-Belegerfassung!J3581+Belegerfassung!K3581,"")</f>
        <v/>
      </c>
      <c r="I3573" s="49" t="str">
        <f>IFERROR(IF(H3573&lt;&gt;"",Belegerfassung!L3581*100,""),IF(OR(Belegerfassung!L3581="Leistung EU - Erlöse",Belegerfassung!L3581="Lieferungen EU-Erlöse",Belegerfassung!L3581="EUST",Belegerfassung!L3581="Bauleistungen 20%")=TRUE,"",MID(Belegerfassung!L3581,4,2)))</f>
        <v/>
      </c>
      <c r="J3573" s="6" t="str">
        <f>IF(A3573&lt;&gt;"",LEFT(Belegerfassung!D3581,40),"")</f>
        <v/>
      </c>
      <c r="K3573" t="str">
        <f>IF(A3573&lt;&gt;"",VLOOKUP(D3573,Abfrage!$F$2:$G$21,2,FALSE),"")</f>
        <v/>
      </c>
      <c r="L3573" s="6" t="str">
        <f>IF(Belegerfassung!H3581&lt;&gt;"",Belegerfassung!H3581,"")</f>
        <v/>
      </c>
      <c r="M3573" t="str">
        <f>IFERROR(IF(Belegerfassung!E3581&lt;&gt;"",VLOOKUP(Belegerfassung!E3581,Abfrage!$L$2:$M$15,2,),""),"")</f>
        <v/>
      </c>
      <c r="N3573" t="str">
        <f t="shared" si="166"/>
        <v/>
      </c>
      <c r="O3573" t="str">
        <f t="shared" si="167"/>
        <v/>
      </c>
      <c r="P3573" t="str">
        <f>IF(Belegerfassung!G3581&lt;&gt;"",CONCATENATE(Belegerfassung!G3581,".pdf"),"")</f>
        <v/>
      </c>
    </row>
    <row r="3574" spans="1:16">
      <c r="A3574" t="str">
        <f>IF(Belegerfassung!C3582&lt;&gt;"",0,"")</f>
        <v/>
      </c>
      <c r="B3574" t="str">
        <f>IFERROR(VLOOKUP(Belegerfassung!I3582,Konten!A:D,2,FALSE),"")</f>
        <v/>
      </c>
      <c r="C3574" t="str">
        <f>IF(A3574&lt;&gt;"",TEXT(Belegerfassung!C3582,"TT.MM.JJJJ"),"")</f>
        <v/>
      </c>
      <c r="D3574" t="str">
        <f>IFERROR(VLOOKUP(Belegerfassung!A3582,Abfrage!$E$2:$F$20,2,FALSE),"")</f>
        <v/>
      </c>
      <c r="E3574" t="str">
        <f>IF(A3574&lt;&gt;"",Belegerfassung!B3582,"")</f>
        <v/>
      </c>
      <c r="F3574" t="str">
        <f>IF(Belegerfassung!L3582="","",IF(Belegerfassung!L3582&lt;&gt;"",IF(Belegerfassung!L3582&lt;&gt;"",IF(Belegerfassung!J3582&lt;&gt;0,VLOOKUP(Belegerfassung!L3582,Abfrage!$A$2:$C$19,2,),VLOOKUP(Belegerfassung!L3582,Abfrage!$A$2:$C$19,3,)),"")))</f>
        <v/>
      </c>
      <c r="G3574" t="str">
        <f t="shared" si="165"/>
        <v/>
      </c>
      <c r="H3574" s="31" t="str">
        <f>IF(A3574&lt;&gt;"",-Belegerfassung!J3582+Belegerfassung!K3582,"")</f>
        <v/>
      </c>
      <c r="I3574" s="49" t="str">
        <f>IFERROR(IF(H3574&lt;&gt;"",Belegerfassung!L3582*100,""),IF(OR(Belegerfassung!L3582="Leistung EU - Erlöse",Belegerfassung!L3582="Lieferungen EU-Erlöse",Belegerfassung!L3582="EUST",Belegerfassung!L3582="Bauleistungen 20%")=TRUE,"",MID(Belegerfassung!L3582,4,2)))</f>
        <v/>
      </c>
      <c r="J3574" s="6" t="str">
        <f>IF(A3574&lt;&gt;"",LEFT(Belegerfassung!D3582,40),"")</f>
        <v/>
      </c>
      <c r="K3574" t="str">
        <f>IF(A3574&lt;&gt;"",VLOOKUP(D3574,Abfrage!$F$2:$G$21,2,FALSE),"")</f>
        <v/>
      </c>
      <c r="L3574" s="6" t="str">
        <f>IF(Belegerfassung!H3582&lt;&gt;"",Belegerfassung!H3582,"")</f>
        <v/>
      </c>
      <c r="M3574" t="str">
        <f>IFERROR(IF(Belegerfassung!E3582&lt;&gt;"",VLOOKUP(Belegerfassung!E3582,Abfrage!$L$2:$M$15,2,),""),"")</f>
        <v/>
      </c>
      <c r="N3574" t="str">
        <f t="shared" si="166"/>
        <v/>
      </c>
      <c r="O3574" t="str">
        <f t="shared" si="167"/>
        <v/>
      </c>
      <c r="P3574" t="str">
        <f>IF(Belegerfassung!G3582&lt;&gt;"",CONCATENATE(Belegerfassung!G3582,".pdf"),"")</f>
        <v/>
      </c>
    </row>
    <row r="3575" spans="1:16">
      <c r="A3575" t="str">
        <f>IF(Belegerfassung!C3583&lt;&gt;"",0,"")</f>
        <v/>
      </c>
      <c r="B3575" t="str">
        <f>IFERROR(VLOOKUP(Belegerfassung!I3583,Konten!A:D,2,FALSE),"")</f>
        <v/>
      </c>
      <c r="C3575" t="str">
        <f>IF(A3575&lt;&gt;"",TEXT(Belegerfassung!C3583,"TT.MM.JJJJ"),"")</f>
        <v/>
      </c>
      <c r="D3575" t="str">
        <f>IFERROR(VLOOKUP(Belegerfassung!A3583,Abfrage!$E$2:$F$20,2,FALSE),"")</f>
        <v/>
      </c>
      <c r="E3575" t="str">
        <f>IF(A3575&lt;&gt;"",Belegerfassung!B3583,"")</f>
        <v/>
      </c>
      <c r="F3575" t="str">
        <f>IF(Belegerfassung!L3583="","",IF(Belegerfassung!L3583&lt;&gt;"",IF(Belegerfassung!L3583&lt;&gt;"",IF(Belegerfassung!J3583&lt;&gt;0,VLOOKUP(Belegerfassung!L3583,Abfrage!$A$2:$C$19,2,),VLOOKUP(Belegerfassung!L3583,Abfrage!$A$2:$C$19,3,)),"")))</f>
        <v/>
      </c>
      <c r="G3575" t="str">
        <f t="shared" si="165"/>
        <v/>
      </c>
      <c r="H3575" s="31" t="str">
        <f>IF(A3575&lt;&gt;"",-Belegerfassung!J3583+Belegerfassung!K3583,"")</f>
        <v/>
      </c>
      <c r="I3575" s="49" t="str">
        <f>IFERROR(IF(H3575&lt;&gt;"",Belegerfassung!L3583*100,""),IF(OR(Belegerfassung!L3583="Leistung EU - Erlöse",Belegerfassung!L3583="Lieferungen EU-Erlöse",Belegerfassung!L3583="EUST",Belegerfassung!L3583="Bauleistungen 20%")=TRUE,"",MID(Belegerfassung!L3583,4,2)))</f>
        <v/>
      </c>
      <c r="J3575" s="6" t="str">
        <f>IF(A3575&lt;&gt;"",LEFT(Belegerfassung!D3583,40),"")</f>
        <v/>
      </c>
      <c r="K3575" t="str">
        <f>IF(A3575&lt;&gt;"",VLOOKUP(D3575,Abfrage!$F$2:$G$21,2,FALSE),"")</f>
        <v/>
      </c>
      <c r="L3575" s="6" t="str">
        <f>IF(Belegerfassung!H3583&lt;&gt;"",Belegerfassung!H3583,"")</f>
        <v/>
      </c>
      <c r="M3575" t="str">
        <f>IFERROR(IF(Belegerfassung!E3583&lt;&gt;"",VLOOKUP(Belegerfassung!E3583,Abfrage!$L$2:$M$15,2,),""),"")</f>
        <v/>
      </c>
      <c r="N3575" t="str">
        <f t="shared" si="166"/>
        <v/>
      </c>
      <c r="O3575" t="str">
        <f t="shared" si="167"/>
        <v/>
      </c>
      <c r="P3575" t="str">
        <f>IF(Belegerfassung!G3583&lt;&gt;"",CONCATENATE(Belegerfassung!G3583,".pdf"),"")</f>
        <v/>
      </c>
    </row>
    <row r="3576" spans="1:16">
      <c r="A3576" t="str">
        <f>IF(Belegerfassung!C3584&lt;&gt;"",0,"")</f>
        <v/>
      </c>
      <c r="B3576" t="str">
        <f>IFERROR(VLOOKUP(Belegerfassung!I3584,Konten!A:D,2,FALSE),"")</f>
        <v/>
      </c>
      <c r="C3576" t="str">
        <f>IF(A3576&lt;&gt;"",TEXT(Belegerfassung!C3584,"TT.MM.JJJJ"),"")</f>
        <v/>
      </c>
      <c r="D3576" t="str">
        <f>IFERROR(VLOOKUP(Belegerfassung!A3584,Abfrage!$E$2:$F$20,2,FALSE),"")</f>
        <v/>
      </c>
      <c r="E3576" t="str">
        <f>IF(A3576&lt;&gt;"",Belegerfassung!B3584,"")</f>
        <v/>
      </c>
      <c r="F3576" t="str">
        <f>IF(Belegerfassung!L3584="","",IF(Belegerfassung!L3584&lt;&gt;"",IF(Belegerfassung!L3584&lt;&gt;"",IF(Belegerfassung!J3584&lt;&gt;0,VLOOKUP(Belegerfassung!L3584,Abfrage!$A$2:$C$19,2,),VLOOKUP(Belegerfassung!L3584,Abfrage!$A$2:$C$19,3,)),"")))</f>
        <v/>
      </c>
      <c r="G3576" t="str">
        <f t="shared" si="165"/>
        <v/>
      </c>
      <c r="H3576" s="31" t="str">
        <f>IF(A3576&lt;&gt;"",-Belegerfassung!J3584+Belegerfassung!K3584,"")</f>
        <v/>
      </c>
      <c r="I3576" s="49" t="str">
        <f>IFERROR(IF(H3576&lt;&gt;"",Belegerfassung!L3584*100,""),IF(OR(Belegerfassung!L3584="Leistung EU - Erlöse",Belegerfassung!L3584="Lieferungen EU-Erlöse",Belegerfassung!L3584="EUST",Belegerfassung!L3584="Bauleistungen 20%")=TRUE,"",MID(Belegerfassung!L3584,4,2)))</f>
        <v/>
      </c>
      <c r="J3576" s="6" t="str">
        <f>IF(A3576&lt;&gt;"",LEFT(Belegerfassung!D3584,40),"")</f>
        <v/>
      </c>
      <c r="K3576" t="str">
        <f>IF(A3576&lt;&gt;"",VLOOKUP(D3576,Abfrage!$F$2:$G$21,2,FALSE),"")</f>
        <v/>
      </c>
      <c r="L3576" s="6" t="str">
        <f>IF(Belegerfassung!H3584&lt;&gt;"",Belegerfassung!H3584,"")</f>
        <v/>
      </c>
      <c r="M3576" t="str">
        <f>IFERROR(IF(Belegerfassung!E3584&lt;&gt;"",VLOOKUP(Belegerfassung!E3584,Abfrage!$L$2:$M$15,2,),""),"")</f>
        <v/>
      </c>
      <c r="N3576" t="str">
        <f t="shared" si="166"/>
        <v/>
      </c>
      <c r="O3576" t="str">
        <f t="shared" si="167"/>
        <v/>
      </c>
      <c r="P3576" t="str">
        <f>IF(Belegerfassung!G3584&lt;&gt;"",CONCATENATE(Belegerfassung!G3584,".pdf"),"")</f>
        <v/>
      </c>
    </row>
    <row r="3577" spans="1:16">
      <c r="A3577" t="str">
        <f>IF(Belegerfassung!C3585&lt;&gt;"",0,"")</f>
        <v/>
      </c>
      <c r="B3577" t="str">
        <f>IFERROR(VLOOKUP(Belegerfassung!I3585,Konten!A:D,2,FALSE),"")</f>
        <v/>
      </c>
      <c r="C3577" t="str">
        <f>IF(A3577&lt;&gt;"",TEXT(Belegerfassung!C3585,"TT.MM.JJJJ"),"")</f>
        <v/>
      </c>
      <c r="D3577" t="str">
        <f>IFERROR(VLOOKUP(Belegerfassung!A3585,Abfrage!$E$2:$F$20,2,FALSE),"")</f>
        <v/>
      </c>
      <c r="E3577" t="str">
        <f>IF(A3577&lt;&gt;"",Belegerfassung!B3585,"")</f>
        <v/>
      </c>
      <c r="F3577" t="str">
        <f>IF(Belegerfassung!L3585="","",IF(Belegerfassung!L3585&lt;&gt;"",IF(Belegerfassung!L3585&lt;&gt;"",IF(Belegerfassung!J3585&lt;&gt;0,VLOOKUP(Belegerfassung!L3585,Abfrage!$A$2:$C$19,2,),VLOOKUP(Belegerfassung!L3585,Abfrage!$A$2:$C$19,3,)),"")))</f>
        <v/>
      </c>
      <c r="G3577" t="str">
        <f t="shared" si="165"/>
        <v/>
      </c>
      <c r="H3577" s="31" t="str">
        <f>IF(A3577&lt;&gt;"",-Belegerfassung!J3585+Belegerfassung!K3585,"")</f>
        <v/>
      </c>
      <c r="I3577" s="49" t="str">
        <f>IFERROR(IF(H3577&lt;&gt;"",Belegerfassung!L3585*100,""),IF(OR(Belegerfassung!L3585="Leistung EU - Erlöse",Belegerfassung!L3585="Lieferungen EU-Erlöse",Belegerfassung!L3585="EUST",Belegerfassung!L3585="Bauleistungen 20%")=TRUE,"",MID(Belegerfassung!L3585,4,2)))</f>
        <v/>
      </c>
      <c r="J3577" s="6" t="str">
        <f>IF(A3577&lt;&gt;"",LEFT(Belegerfassung!D3585,40),"")</f>
        <v/>
      </c>
      <c r="K3577" t="str">
        <f>IF(A3577&lt;&gt;"",VLOOKUP(D3577,Abfrage!$F$2:$G$21,2,FALSE),"")</f>
        <v/>
      </c>
      <c r="L3577" s="6" t="str">
        <f>IF(Belegerfassung!H3585&lt;&gt;"",Belegerfassung!H3585,"")</f>
        <v/>
      </c>
      <c r="M3577" t="str">
        <f>IFERROR(IF(Belegerfassung!E3585&lt;&gt;"",VLOOKUP(Belegerfassung!E3585,Abfrage!$L$2:$M$15,2,),""),"")</f>
        <v/>
      </c>
      <c r="N3577" t="str">
        <f t="shared" si="166"/>
        <v/>
      </c>
      <c r="O3577" t="str">
        <f t="shared" si="167"/>
        <v/>
      </c>
      <c r="P3577" t="str">
        <f>IF(Belegerfassung!G3585&lt;&gt;"",CONCATENATE(Belegerfassung!G3585,".pdf"),"")</f>
        <v/>
      </c>
    </row>
    <row r="3578" spans="1:16">
      <c r="A3578" t="str">
        <f>IF(Belegerfassung!C3586&lt;&gt;"",0,"")</f>
        <v/>
      </c>
      <c r="B3578" t="str">
        <f>IFERROR(VLOOKUP(Belegerfassung!I3586,Konten!A:D,2,FALSE),"")</f>
        <v/>
      </c>
      <c r="C3578" t="str">
        <f>IF(A3578&lt;&gt;"",TEXT(Belegerfassung!C3586,"TT.MM.JJJJ"),"")</f>
        <v/>
      </c>
      <c r="D3578" t="str">
        <f>IFERROR(VLOOKUP(Belegerfassung!A3586,Abfrage!$E$2:$F$20,2,FALSE),"")</f>
        <v/>
      </c>
      <c r="E3578" t="str">
        <f>IF(A3578&lt;&gt;"",Belegerfassung!B3586,"")</f>
        <v/>
      </c>
      <c r="F3578" t="str">
        <f>IF(Belegerfassung!L3586="","",IF(Belegerfassung!L3586&lt;&gt;"",IF(Belegerfassung!L3586&lt;&gt;"",IF(Belegerfassung!J3586&lt;&gt;0,VLOOKUP(Belegerfassung!L3586,Abfrage!$A$2:$C$19,2,),VLOOKUP(Belegerfassung!L3586,Abfrage!$A$2:$C$19,3,)),"")))</f>
        <v/>
      </c>
      <c r="G3578" t="str">
        <f t="shared" si="165"/>
        <v/>
      </c>
      <c r="H3578" s="31" t="str">
        <f>IF(A3578&lt;&gt;"",-Belegerfassung!J3586+Belegerfassung!K3586,"")</f>
        <v/>
      </c>
      <c r="I3578" s="49" t="str">
        <f>IFERROR(IF(H3578&lt;&gt;"",Belegerfassung!L3586*100,""),IF(OR(Belegerfassung!L3586="Leistung EU - Erlöse",Belegerfassung!L3586="Lieferungen EU-Erlöse",Belegerfassung!L3586="EUST",Belegerfassung!L3586="Bauleistungen 20%")=TRUE,"",MID(Belegerfassung!L3586,4,2)))</f>
        <v/>
      </c>
      <c r="J3578" s="6" t="str">
        <f>IF(A3578&lt;&gt;"",LEFT(Belegerfassung!D3586,40),"")</f>
        <v/>
      </c>
      <c r="K3578" t="str">
        <f>IF(A3578&lt;&gt;"",VLOOKUP(D3578,Abfrage!$F$2:$G$21,2,FALSE),"")</f>
        <v/>
      </c>
      <c r="L3578" s="6" t="str">
        <f>IF(Belegerfassung!H3586&lt;&gt;"",Belegerfassung!H3586,"")</f>
        <v/>
      </c>
      <c r="M3578" t="str">
        <f>IFERROR(IF(Belegerfassung!E3586&lt;&gt;"",VLOOKUP(Belegerfassung!E3586,Abfrage!$L$2:$M$15,2,),""),"")</f>
        <v/>
      </c>
      <c r="N3578" t="str">
        <f t="shared" si="166"/>
        <v/>
      </c>
      <c r="O3578" t="str">
        <f t="shared" si="167"/>
        <v/>
      </c>
      <c r="P3578" t="str">
        <f>IF(Belegerfassung!G3586&lt;&gt;"",CONCATENATE(Belegerfassung!G3586,".pdf"),"")</f>
        <v/>
      </c>
    </row>
    <row r="3579" spans="1:16">
      <c r="A3579" t="str">
        <f>IF(Belegerfassung!C3587&lt;&gt;"",0,"")</f>
        <v/>
      </c>
      <c r="B3579" t="str">
        <f>IFERROR(VLOOKUP(Belegerfassung!I3587,Konten!A:D,2,FALSE),"")</f>
        <v/>
      </c>
      <c r="C3579" t="str">
        <f>IF(A3579&lt;&gt;"",TEXT(Belegerfassung!C3587,"TT.MM.JJJJ"),"")</f>
        <v/>
      </c>
      <c r="D3579" t="str">
        <f>IFERROR(VLOOKUP(Belegerfassung!A3587,Abfrage!$E$2:$F$20,2,FALSE),"")</f>
        <v/>
      </c>
      <c r="E3579" t="str">
        <f>IF(A3579&lt;&gt;"",Belegerfassung!B3587,"")</f>
        <v/>
      </c>
      <c r="F3579" t="str">
        <f>IF(Belegerfassung!L3587="","",IF(Belegerfassung!L3587&lt;&gt;"",IF(Belegerfassung!L3587&lt;&gt;"",IF(Belegerfassung!J3587&lt;&gt;0,VLOOKUP(Belegerfassung!L3587,Abfrage!$A$2:$C$19,2,),VLOOKUP(Belegerfassung!L3587,Abfrage!$A$2:$C$19,3,)),"")))</f>
        <v/>
      </c>
      <c r="G3579" t="str">
        <f t="shared" si="165"/>
        <v/>
      </c>
      <c r="H3579" s="31" t="str">
        <f>IF(A3579&lt;&gt;"",-Belegerfassung!J3587+Belegerfassung!K3587,"")</f>
        <v/>
      </c>
      <c r="I3579" s="49" t="str">
        <f>IFERROR(IF(H3579&lt;&gt;"",Belegerfassung!L3587*100,""),IF(OR(Belegerfassung!L3587="Leistung EU - Erlöse",Belegerfassung!L3587="Lieferungen EU-Erlöse",Belegerfassung!L3587="EUST",Belegerfassung!L3587="Bauleistungen 20%")=TRUE,"",MID(Belegerfassung!L3587,4,2)))</f>
        <v/>
      </c>
      <c r="J3579" s="6" t="str">
        <f>IF(A3579&lt;&gt;"",LEFT(Belegerfassung!D3587,40),"")</f>
        <v/>
      </c>
      <c r="K3579" t="str">
        <f>IF(A3579&lt;&gt;"",VLOOKUP(D3579,Abfrage!$F$2:$G$21,2,FALSE),"")</f>
        <v/>
      </c>
      <c r="L3579" s="6" t="str">
        <f>IF(Belegerfassung!H3587&lt;&gt;"",Belegerfassung!H3587,"")</f>
        <v/>
      </c>
      <c r="M3579" t="str">
        <f>IFERROR(IF(Belegerfassung!E3587&lt;&gt;"",VLOOKUP(Belegerfassung!E3587,Abfrage!$L$2:$M$15,2,),""),"")</f>
        <v/>
      </c>
      <c r="N3579" t="str">
        <f t="shared" si="166"/>
        <v/>
      </c>
      <c r="O3579" t="str">
        <f t="shared" si="167"/>
        <v/>
      </c>
      <c r="P3579" t="str">
        <f>IF(Belegerfassung!G3587&lt;&gt;"",CONCATENATE(Belegerfassung!G3587,".pdf"),"")</f>
        <v/>
      </c>
    </row>
    <row r="3580" spans="1:16">
      <c r="A3580" t="str">
        <f>IF(Belegerfassung!C3588&lt;&gt;"",0,"")</f>
        <v/>
      </c>
      <c r="B3580" t="str">
        <f>IFERROR(VLOOKUP(Belegerfassung!I3588,Konten!A:D,2,FALSE),"")</f>
        <v/>
      </c>
      <c r="C3580" t="str">
        <f>IF(A3580&lt;&gt;"",TEXT(Belegerfassung!C3588,"TT.MM.JJJJ"),"")</f>
        <v/>
      </c>
      <c r="D3580" t="str">
        <f>IFERROR(VLOOKUP(Belegerfassung!A3588,Abfrage!$E$2:$F$20,2,FALSE),"")</f>
        <v/>
      </c>
      <c r="E3580" t="str">
        <f>IF(A3580&lt;&gt;"",Belegerfassung!B3588,"")</f>
        <v/>
      </c>
      <c r="F3580" t="str">
        <f>IF(Belegerfassung!L3588="","",IF(Belegerfassung!L3588&lt;&gt;"",IF(Belegerfassung!L3588&lt;&gt;"",IF(Belegerfassung!J3588&lt;&gt;0,VLOOKUP(Belegerfassung!L3588,Abfrage!$A$2:$C$19,2,),VLOOKUP(Belegerfassung!L3588,Abfrage!$A$2:$C$19,3,)),"")))</f>
        <v/>
      </c>
      <c r="G3580" t="str">
        <f t="shared" si="165"/>
        <v/>
      </c>
      <c r="H3580" s="31" t="str">
        <f>IF(A3580&lt;&gt;"",-Belegerfassung!J3588+Belegerfassung!K3588,"")</f>
        <v/>
      </c>
      <c r="I3580" s="49" t="str">
        <f>IFERROR(IF(H3580&lt;&gt;"",Belegerfassung!L3588*100,""),IF(OR(Belegerfassung!L3588="Leistung EU - Erlöse",Belegerfassung!L3588="Lieferungen EU-Erlöse",Belegerfassung!L3588="EUST",Belegerfassung!L3588="Bauleistungen 20%")=TRUE,"",MID(Belegerfassung!L3588,4,2)))</f>
        <v/>
      </c>
      <c r="J3580" s="6" t="str">
        <f>IF(A3580&lt;&gt;"",LEFT(Belegerfassung!D3588,40),"")</f>
        <v/>
      </c>
      <c r="K3580" t="str">
        <f>IF(A3580&lt;&gt;"",VLOOKUP(D3580,Abfrage!$F$2:$G$21,2,FALSE),"")</f>
        <v/>
      </c>
      <c r="L3580" s="6" t="str">
        <f>IF(Belegerfassung!H3588&lt;&gt;"",Belegerfassung!H3588,"")</f>
        <v/>
      </c>
      <c r="M3580" t="str">
        <f>IFERROR(IF(Belegerfassung!E3588&lt;&gt;"",VLOOKUP(Belegerfassung!E3588,Abfrage!$L$2:$M$15,2,),""),"")</f>
        <v/>
      </c>
      <c r="N3580" t="str">
        <f t="shared" si="166"/>
        <v/>
      </c>
      <c r="O3580" t="str">
        <f t="shared" si="167"/>
        <v/>
      </c>
      <c r="P3580" t="str">
        <f>IF(Belegerfassung!G3588&lt;&gt;"",CONCATENATE(Belegerfassung!G3588,".pdf"),"")</f>
        <v/>
      </c>
    </row>
    <row r="3581" spans="1:16">
      <c r="A3581" t="str">
        <f>IF(Belegerfassung!C3589&lt;&gt;"",0,"")</f>
        <v/>
      </c>
      <c r="B3581" t="str">
        <f>IFERROR(VLOOKUP(Belegerfassung!I3589,Konten!A:D,2,FALSE),"")</f>
        <v/>
      </c>
      <c r="C3581" t="str">
        <f>IF(A3581&lt;&gt;"",TEXT(Belegerfassung!C3589,"TT.MM.JJJJ"),"")</f>
        <v/>
      </c>
      <c r="D3581" t="str">
        <f>IFERROR(VLOOKUP(Belegerfassung!A3589,Abfrage!$E$2:$F$20,2,FALSE),"")</f>
        <v/>
      </c>
      <c r="E3581" t="str">
        <f>IF(A3581&lt;&gt;"",Belegerfassung!B3589,"")</f>
        <v/>
      </c>
      <c r="F3581" t="str">
        <f>IF(Belegerfassung!L3589="","",IF(Belegerfassung!L3589&lt;&gt;"",IF(Belegerfassung!L3589&lt;&gt;"",IF(Belegerfassung!J3589&lt;&gt;0,VLOOKUP(Belegerfassung!L3589,Abfrage!$A$2:$C$19,2,),VLOOKUP(Belegerfassung!L3589,Abfrage!$A$2:$C$19,3,)),"")))</f>
        <v/>
      </c>
      <c r="G3581" t="str">
        <f t="shared" si="165"/>
        <v/>
      </c>
      <c r="H3581" s="31" t="str">
        <f>IF(A3581&lt;&gt;"",-Belegerfassung!J3589+Belegerfassung!K3589,"")</f>
        <v/>
      </c>
      <c r="I3581" s="49" t="str">
        <f>IFERROR(IF(H3581&lt;&gt;"",Belegerfassung!L3589*100,""),IF(OR(Belegerfassung!L3589="Leistung EU - Erlöse",Belegerfassung!L3589="Lieferungen EU-Erlöse",Belegerfassung!L3589="EUST",Belegerfassung!L3589="Bauleistungen 20%")=TRUE,"",MID(Belegerfassung!L3589,4,2)))</f>
        <v/>
      </c>
      <c r="J3581" s="6" t="str">
        <f>IF(A3581&lt;&gt;"",LEFT(Belegerfassung!D3589,40),"")</f>
        <v/>
      </c>
      <c r="K3581" t="str">
        <f>IF(A3581&lt;&gt;"",VLOOKUP(D3581,Abfrage!$F$2:$G$21,2,FALSE),"")</f>
        <v/>
      </c>
      <c r="L3581" s="6" t="str">
        <f>IF(Belegerfassung!H3589&lt;&gt;"",Belegerfassung!H3589,"")</f>
        <v/>
      </c>
      <c r="M3581" t="str">
        <f>IFERROR(IF(Belegerfassung!E3589&lt;&gt;"",VLOOKUP(Belegerfassung!E3589,Abfrage!$L$2:$M$15,2,),""),"")</f>
        <v/>
      </c>
      <c r="N3581" t="str">
        <f t="shared" si="166"/>
        <v/>
      </c>
      <c r="O3581" t="str">
        <f t="shared" si="167"/>
        <v/>
      </c>
      <c r="P3581" t="str">
        <f>IF(Belegerfassung!G3589&lt;&gt;"",CONCATENATE(Belegerfassung!G3589,".pdf"),"")</f>
        <v/>
      </c>
    </row>
    <row r="3582" spans="1:16">
      <c r="A3582" t="str">
        <f>IF(Belegerfassung!C3590&lt;&gt;"",0,"")</f>
        <v/>
      </c>
      <c r="B3582" t="str">
        <f>IFERROR(VLOOKUP(Belegerfassung!I3590,Konten!A:D,2,FALSE),"")</f>
        <v/>
      </c>
      <c r="C3582" t="str">
        <f>IF(A3582&lt;&gt;"",TEXT(Belegerfassung!C3590,"TT.MM.JJJJ"),"")</f>
        <v/>
      </c>
      <c r="D3582" t="str">
        <f>IFERROR(VLOOKUP(Belegerfassung!A3590,Abfrage!$E$2:$F$20,2,FALSE),"")</f>
        <v/>
      </c>
      <c r="E3582" t="str">
        <f>IF(A3582&lt;&gt;"",Belegerfassung!B3590,"")</f>
        <v/>
      </c>
      <c r="F3582" t="str">
        <f>IF(Belegerfassung!L3590="","",IF(Belegerfassung!L3590&lt;&gt;"",IF(Belegerfassung!L3590&lt;&gt;"",IF(Belegerfassung!J3590&lt;&gt;0,VLOOKUP(Belegerfassung!L3590,Abfrage!$A$2:$C$19,2,),VLOOKUP(Belegerfassung!L3590,Abfrage!$A$2:$C$19,3,)),"")))</f>
        <v/>
      </c>
      <c r="G3582" t="str">
        <f t="shared" si="165"/>
        <v/>
      </c>
      <c r="H3582" s="31" t="str">
        <f>IF(A3582&lt;&gt;"",-Belegerfassung!J3590+Belegerfassung!K3590,"")</f>
        <v/>
      </c>
      <c r="I3582" s="49" t="str">
        <f>IFERROR(IF(H3582&lt;&gt;"",Belegerfassung!L3590*100,""),IF(OR(Belegerfassung!L3590="Leistung EU - Erlöse",Belegerfassung!L3590="Lieferungen EU-Erlöse",Belegerfassung!L3590="EUST",Belegerfassung!L3590="Bauleistungen 20%")=TRUE,"",MID(Belegerfassung!L3590,4,2)))</f>
        <v/>
      </c>
      <c r="J3582" s="6" t="str">
        <f>IF(A3582&lt;&gt;"",LEFT(Belegerfassung!D3590,40),"")</f>
        <v/>
      </c>
      <c r="K3582" t="str">
        <f>IF(A3582&lt;&gt;"",VLOOKUP(D3582,Abfrage!$F$2:$G$21,2,FALSE),"")</f>
        <v/>
      </c>
      <c r="L3582" s="6" t="str">
        <f>IF(Belegerfassung!H3590&lt;&gt;"",Belegerfassung!H3590,"")</f>
        <v/>
      </c>
      <c r="M3582" t="str">
        <f>IFERROR(IF(Belegerfassung!E3590&lt;&gt;"",VLOOKUP(Belegerfassung!E3590,Abfrage!$L$2:$M$15,2,),""),"")</f>
        <v/>
      </c>
      <c r="N3582" t="str">
        <f t="shared" si="166"/>
        <v/>
      </c>
      <c r="O3582" t="str">
        <f t="shared" si="167"/>
        <v/>
      </c>
      <c r="P3582" t="str">
        <f>IF(Belegerfassung!G3590&lt;&gt;"",CONCATENATE(Belegerfassung!G3590,".pdf"),"")</f>
        <v/>
      </c>
    </row>
    <row r="3583" spans="1:16">
      <c r="A3583" t="str">
        <f>IF(Belegerfassung!C3591&lt;&gt;"",0,"")</f>
        <v/>
      </c>
      <c r="B3583" t="str">
        <f>IFERROR(VLOOKUP(Belegerfassung!I3591,Konten!A:D,2,FALSE),"")</f>
        <v/>
      </c>
      <c r="C3583" t="str">
        <f>IF(A3583&lt;&gt;"",TEXT(Belegerfassung!C3591,"TT.MM.JJJJ"),"")</f>
        <v/>
      </c>
      <c r="D3583" t="str">
        <f>IFERROR(VLOOKUP(Belegerfassung!A3591,Abfrage!$E$2:$F$20,2,FALSE),"")</f>
        <v/>
      </c>
      <c r="E3583" t="str">
        <f>IF(A3583&lt;&gt;"",Belegerfassung!B3591,"")</f>
        <v/>
      </c>
      <c r="F3583" t="str">
        <f>IF(Belegerfassung!L3591="","",IF(Belegerfassung!L3591&lt;&gt;"",IF(Belegerfassung!L3591&lt;&gt;"",IF(Belegerfassung!J3591&lt;&gt;0,VLOOKUP(Belegerfassung!L3591,Abfrage!$A$2:$C$19,2,),VLOOKUP(Belegerfassung!L3591,Abfrage!$A$2:$C$19,3,)),"")))</f>
        <v/>
      </c>
      <c r="G3583" t="str">
        <f t="shared" si="165"/>
        <v/>
      </c>
      <c r="H3583" s="31" t="str">
        <f>IF(A3583&lt;&gt;"",-Belegerfassung!J3591+Belegerfassung!K3591,"")</f>
        <v/>
      </c>
      <c r="I3583" s="49" t="str">
        <f>IFERROR(IF(H3583&lt;&gt;"",Belegerfassung!L3591*100,""),IF(OR(Belegerfassung!L3591="Leistung EU - Erlöse",Belegerfassung!L3591="Lieferungen EU-Erlöse",Belegerfassung!L3591="EUST",Belegerfassung!L3591="Bauleistungen 20%")=TRUE,"",MID(Belegerfassung!L3591,4,2)))</f>
        <v/>
      </c>
      <c r="J3583" s="6" t="str">
        <f>IF(A3583&lt;&gt;"",LEFT(Belegerfassung!D3591,40),"")</f>
        <v/>
      </c>
      <c r="K3583" t="str">
        <f>IF(A3583&lt;&gt;"",VLOOKUP(D3583,Abfrage!$F$2:$G$21,2,FALSE),"")</f>
        <v/>
      </c>
      <c r="L3583" s="6" t="str">
        <f>IF(Belegerfassung!H3591&lt;&gt;"",Belegerfassung!H3591,"")</f>
        <v/>
      </c>
      <c r="M3583" t="str">
        <f>IFERROR(IF(Belegerfassung!E3591&lt;&gt;"",VLOOKUP(Belegerfassung!E3591,Abfrage!$L$2:$M$15,2,),""),"")</f>
        <v/>
      </c>
      <c r="N3583" t="str">
        <f t="shared" si="166"/>
        <v/>
      </c>
      <c r="O3583" t="str">
        <f t="shared" si="167"/>
        <v/>
      </c>
      <c r="P3583" t="str">
        <f>IF(Belegerfassung!G3591&lt;&gt;"",CONCATENATE(Belegerfassung!G3591,".pdf"),"")</f>
        <v/>
      </c>
    </row>
    <row r="3584" spans="1:16">
      <c r="A3584" t="str">
        <f>IF(Belegerfassung!C3592&lt;&gt;"",0,"")</f>
        <v/>
      </c>
      <c r="B3584" t="str">
        <f>IFERROR(VLOOKUP(Belegerfassung!I3592,Konten!A:D,2,FALSE),"")</f>
        <v/>
      </c>
      <c r="C3584" t="str">
        <f>IF(A3584&lt;&gt;"",TEXT(Belegerfassung!C3592,"TT.MM.JJJJ"),"")</f>
        <v/>
      </c>
      <c r="D3584" t="str">
        <f>IFERROR(VLOOKUP(Belegerfassung!A3592,Abfrage!$E$2:$F$20,2,FALSE),"")</f>
        <v/>
      </c>
      <c r="E3584" t="str">
        <f>IF(A3584&lt;&gt;"",Belegerfassung!B3592,"")</f>
        <v/>
      </c>
      <c r="F3584" t="str">
        <f>IF(Belegerfassung!L3592="","",IF(Belegerfassung!L3592&lt;&gt;"",IF(Belegerfassung!L3592&lt;&gt;"",IF(Belegerfassung!J3592&lt;&gt;0,VLOOKUP(Belegerfassung!L3592,Abfrage!$A$2:$C$19,2,),VLOOKUP(Belegerfassung!L3592,Abfrage!$A$2:$C$19,3,)),"")))</f>
        <v/>
      </c>
      <c r="G3584" t="str">
        <f t="shared" si="165"/>
        <v/>
      </c>
      <c r="H3584" s="31" t="str">
        <f>IF(A3584&lt;&gt;"",-Belegerfassung!J3592+Belegerfassung!K3592,"")</f>
        <v/>
      </c>
      <c r="I3584" s="49" t="str">
        <f>IFERROR(IF(H3584&lt;&gt;"",Belegerfassung!L3592*100,""),IF(OR(Belegerfassung!L3592="Leistung EU - Erlöse",Belegerfassung!L3592="Lieferungen EU-Erlöse",Belegerfassung!L3592="EUST",Belegerfassung!L3592="Bauleistungen 20%")=TRUE,"",MID(Belegerfassung!L3592,4,2)))</f>
        <v/>
      </c>
      <c r="J3584" s="6" t="str">
        <f>IF(A3584&lt;&gt;"",LEFT(Belegerfassung!D3592,40),"")</f>
        <v/>
      </c>
      <c r="K3584" t="str">
        <f>IF(A3584&lt;&gt;"",VLOOKUP(D3584,Abfrage!$F$2:$G$21,2,FALSE),"")</f>
        <v/>
      </c>
      <c r="L3584" s="6" t="str">
        <f>IF(Belegerfassung!H3592&lt;&gt;"",Belegerfassung!H3592,"")</f>
        <v/>
      </c>
      <c r="M3584" t="str">
        <f>IFERROR(IF(Belegerfassung!E3592&lt;&gt;"",VLOOKUP(Belegerfassung!E3592,Abfrage!$L$2:$M$15,2,),""),"")</f>
        <v/>
      </c>
      <c r="N3584" t="str">
        <f t="shared" si="166"/>
        <v/>
      </c>
      <c r="O3584" t="str">
        <f t="shared" si="167"/>
        <v/>
      </c>
      <c r="P3584" t="str">
        <f>IF(Belegerfassung!G3592&lt;&gt;"",CONCATENATE(Belegerfassung!G3592,".pdf"),"")</f>
        <v/>
      </c>
    </row>
    <row r="3585" spans="1:16">
      <c r="A3585" t="str">
        <f>IF(Belegerfassung!C3593&lt;&gt;"",0,"")</f>
        <v/>
      </c>
      <c r="B3585" t="str">
        <f>IFERROR(VLOOKUP(Belegerfassung!I3593,Konten!A:D,2,FALSE),"")</f>
        <v/>
      </c>
      <c r="C3585" t="str">
        <f>IF(A3585&lt;&gt;"",TEXT(Belegerfassung!C3593,"TT.MM.JJJJ"),"")</f>
        <v/>
      </c>
      <c r="D3585" t="str">
        <f>IFERROR(VLOOKUP(Belegerfassung!A3593,Abfrage!$E$2:$F$20,2,FALSE),"")</f>
        <v/>
      </c>
      <c r="E3585" t="str">
        <f>IF(A3585&lt;&gt;"",Belegerfassung!B3593,"")</f>
        <v/>
      </c>
      <c r="F3585" t="str">
        <f>IF(Belegerfassung!L3593="","",IF(Belegerfassung!L3593&lt;&gt;"",IF(Belegerfassung!L3593&lt;&gt;"",IF(Belegerfassung!J3593&lt;&gt;0,VLOOKUP(Belegerfassung!L3593,Abfrage!$A$2:$C$19,2,),VLOOKUP(Belegerfassung!L3593,Abfrage!$A$2:$C$19,3,)),"")))</f>
        <v/>
      </c>
      <c r="G3585" t="str">
        <f t="shared" si="165"/>
        <v/>
      </c>
      <c r="H3585" s="31" t="str">
        <f>IF(A3585&lt;&gt;"",-Belegerfassung!J3593+Belegerfassung!K3593,"")</f>
        <v/>
      </c>
      <c r="I3585" s="49" t="str">
        <f>IFERROR(IF(H3585&lt;&gt;"",Belegerfassung!L3593*100,""),IF(OR(Belegerfassung!L3593="Leistung EU - Erlöse",Belegerfassung!L3593="Lieferungen EU-Erlöse",Belegerfassung!L3593="EUST",Belegerfassung!L3593="Bauleistungen 20%")=TRUE,"",MID(Belegerfassung!L3593,4,2)))</f>
        <v/>
      </c>
      <c r="J3585" s="6" t="str">
        <f>IF(A3585&lt;&gt;"",LEFT(Belegerfassung!D3593,40),"")</f>
        <v/>
      </c>
      <c r="K3585" t="str">
        <f>IF(A3585&lt;&gt;"",VLOOKUP(D3585,Abfrage!$F$2:$G$21,2,FALSE),"")</f>
        <v/>
      </c>
      <c r="L3585" s="6" t="str">
        <f>IF(Belegerfassung!H3593&lt;&gt;"",Belegerfassung!H3593,"")</f>
        <v/>
      </c>
      <c r="M3585" t="str">
        <f>IFERROR(IF(Belegerfassung!E3593&lt;&gt;"",VLOOKUP(Belegerfassung!E3593,Abfrage!$L$2:$M$15,2,),""),"")</f>
        <v/>
      </c>
      <c r="N3585" t="str">
        <f t="shared" si="166"/>
        <v/>
      </c>
      <c r="O3585" t="str">
        <f t="shared" si="167"/>
        <v/>
      </c>
      <c r="P3585" t="str">
        <f>IF(Belegerfassung!G3593&lt;&gt;"",CONCATENATE(Belegerfassung!G3593,".pdf"),"")</f>
        <v/>
      </c>
    </row>
    <row r="3586" spans="1:16">
      <c r="A3586" t="str">
        <f>IF(Belegerfassung!C3594&lt;&gt;"",0,"")</f>
        <v/>
      </c>
      <c r="B3586" t="str">
        <f>IFERROR(VLOOKUP(Belegerfassung!I3594,Konten!A:D,2,FALSE),"")</f>
        <v/>
      </c>
      <c r="C3586" t="str">
        <f>IF(A3586&lt;&gt;"",TEXT(Belegerfassung!C3594,"TT.MM.JJJJ"),"")</f>
        <v/>
      </c>
      <c r="D3586" t="str">
        <f>IFERROR(VLOOKUP(Belegerfassung!A3594,Abfrage!$E$2:$F$20,2,FALSE),"")</f>
        <v/>
      </c>
      <c r="E3586" t="str">
        <f>IF(A3586&lt;&gt;"",Belegerfassung!B3594,"")</f>
        <v/>
      </c>
      <c r="F3586" t="str">
        <f>IF(Belegerfassung!L3594="","",IF(Belegerfassung!L3594&lt;&gt;"",IF(Belegerfassung!L3594&lt;&gt;"",IF(Belegerfassung!J3594&lt;&gt;0,VLOOKUP(Belegerfassung!L3594,Abfrage!$A$2:$C$19,2,),VLOOKUP(Belegerfassung!L3594,Abfrage!$A$2:$C$19,3,)),"")))</f>
        <v/>
      </c>
      <c r="G3586" t="str">
        <f t="shared" si="165"/>
        <v/>
      </c>
      <c r="H3586" s="31" t="str">
        <f>IF(A3586&lt;&gt;"",-Belegerfassung!J3594+Belegerfassung!K3594,"")</f>
        <v/>
      </c>
      <c r="I3586" s="49" t="str">
        <f>IFERROR(IF(H3586&lt;&gt;"",Belegerfassung!L3594*100,""),IF(OR(Belegerfassung!L3594="Leistung EU - Erlöse",Belegerfassung!L3594="Lieferungen EU-Erlöse",Belegerfassung!L3594="EUST",Belegerfassung!L3594="Bauleistungen 20%")=TRUE,"",MID(Belegerfassung!L3594,4,2)))</f>
        <v/>
      </c>
      <c r="J3586" s="6" t="str">
        <f>IF(A3586&lt;&gt;"",LEFT(Belegerfassung!D3594,40),"")</f>
        <v/>
      </c>
      <c r="K3586" t="str">
        <f>IF(A3586&lt;&gt;"",VLOOKUP(D3586,Abfrage!$F$2:$G$21,2,FALSE),"")</f>
        <v/>
      </c>
      <c r="L3586" s="6" t="str">
        <f>IF(Belegerfassung!H3594&lt;&gt;"",Belegerfassung!H3594,"")</f>
        <v/>
      </c>
      <c r="M3586" t="str">
        <f>IFERROR(IF(Belegerfassung!E3594&lt;&gt;"",VLOOKUP(Belegerfassung!E3594,Abfrage!$L$2:$M$15,2,),""),"")</f>
        <v/>
      </c>
      <c r="N3586" t="str">
        <f t="shared" si="166"/>
        <v/>
      </c>
      <c r="O3586" t="str">
        <f t="shared" si="167"/>
        <v/>
      </c>
      <c r="P3586" t="str">
        <f>IF(Belegerfassung!G3594&lt;&gt;"",CONCATENATE(Belegerfassung!G3594,".pdf"),"")</f>
        <v/>
      </c>
    </row>
    <row r="3587" spans="1:16">
      <c r="A3587" t="str">
        <f>IF(Belegerfassung!C3595&lt;&gt;"",0,"")</f>
        <v/>
      </c>
      <c r="B3587" t="str">
        <f>IFERROR(VLOOKUP(Belegerfassung!I3595,Konten!A:D,2,FALSE),"")</f>
        <v/>
      </c>
      <c r="C3587" t="str">
        <f>IF(A3587&lt;&gt;"",TEXT(Belegerfassung!C3595,"TT.MM.JJJJ"),"")</f>
        <v/>
      </c>
      <c r="D3587" t="str">
        <f>IFERROR(VLOOKUP(Belegerfassung!A3595,Abfrage!$E$2:$F$20,2,FALSE),"")</f>
        <v/>
      </c>
      <c r="E3587" t="str">
        <f>IF(A3587&lt;&gt;"",Belegerfassung!B3595,"")</f>
        <v/>
      </c>
      <c r="F3587" t="str">
        <f>IF(Belegerfassung!L3595="","",IF(Belegerfassung!L3595&lt;&gt;"",IF(Belegerfassung!L3595&lt;&gt;"",IF(Belegerfassung!J3595&lt;&gt;0,VLOOKUP(Belegerfassung!L3595,Abfrage!$A$2:$C$19,2,),VLOOKUP(Belegerfassung!L3595,Abfrage!$A$2:$C$19,3,)),"")))</f>
        <v/>
      </c>
      <c r="G3587" t="str">
        <f t="shared" ref="G3587:G3650" si="168">IF(A3587&lt;&gt;"",1,"")</f>
        <v/>
      </c>
      <c r="H3587" s="31" t="str">
        <f>IF(A3587&lt;&gt;"",-Belegerfassung!J3595+Belegerfassung!K3595,"")</f>
        <v/>
      </c>
      <c r="I3587" s="49" t="str">
        <f>IFERROR(IF(H3587&lt;&gt;"",Belegerfassung!L3595*100,""),IF(OR(Belegerfassung!L3595="Leistung EU - Erlöse",Belegerfassung!L3595="Lieferungen EU-Erlöse",Belegerfassung!L3595="EUST",Belegerfassung!L3595="Bauleistungen 20%")=TRUE,"",MID(Belegerfassung!L3595,4,2)))</f>
        <v/>
      </c>
      <c r="J3587" s="6" t="str">
        <f>IF(A3587&lt;&gt;"",LEFT(Belegerfassung!D3595,40),"")</f>
        <v/>
      </c>
      <c r="K3587" t="str">
        <f>IF(A3587&lt;&gt;"",VLOOKUP(D3587,Abfrage!$F$2:$G$21,2,FALSE),"")</f>
        <v/>
      </c>
      <c r="L3587" s="6" t="str">
        <f>IF(Belegerfassung!H3595&lt;&gt;"",Belegerfassung!H3595,"")</f>
        <v/>
      </c>
      <c r="M3587" t="str">
        <f>IFERROR(IF(Belegerfassung!E3595&lt;&gt;"",VLOOKUP(Belegerfassung!E3595,Abfrage!$L$2:$M$15,2,),""),"")</f>
        <v/>
      </c>
      <c r="N3587" t="str">
        <f t="shared" ref="N3587:N3650" si="169">IF(A3587&lt;&gt;"","E","")</f>
        <v/>
      </c>
      <c r="O3587" t="str">
        <f t="shared" ref="O3587:O3650" si="170">IF(A3587&lt;&gt;"","A","")</f>
        <v/>
      </c>
      <c r="P3587" t="str">
        <f>IF(Belegerfassung!G3595&lt;&gt;"",CONCATENATE(Belegerfassung!G3595,".pdf"),"")</f>
        <v/>
      </c>
    </row>
    <row r="3588" spans="1:16">
      <c r="A3588" t="str">
        <f>IF(Belegerfassung!C3596&lt;&gt;"",0,"")</f>
        <v/>
      </c>
      <c r="B3588" t="str">
        <f>IFERROR(VLOOKUP(Belegerfassung!I3596,Konten!A:D,2,FALSE),"")</f>
        <v/>
      </c>
      <c r="C3588" t="str">
        <f>IF(A3588&lt;&gt;"",TEXT(Belegerfassung!C3596,"TT.MM.JJJJ"),"")</f>
        <v/>
      </c>
      <c r="D3588" t="str">
        <f>IFERROR(VLOOKUP(Belegerfassung!A3596,Abfrage!$E$2:$F$20,2,FALSE),"")</f>
        <v/>
      </c>
      <c r="E3588" t="str">
        <f>IF(A3588&lt;&gt;"",Belegerfassung!B3596,"")</f>
        <v/>
      </c>
      <c r="F3588" t="str">
        <f>IF(Belegerfassung!L3596="","",IF(Belegerfassung!L3596&lt;&gt;"",IF(Belegerfassung!L3596&lt;&gt;"",IF(Belegerfassung!J3596&lt;&gt;0,VLOOKUP(Belegerfassung!L3596,Abfrage!$A$2:$C$19,2,),VLOOKUP(Belegerfassung!L3596,Abfrage!$A$2:$C$19,3,)),"")))</f>
        <v/>
      </c>
      <c r="G3588" t="str">
        <f t="shared" si="168"/>
        <v/>
      </c>
      <c r="H3588" s="31" t="str">
        <f>IF(A3588&lt;&gt;"",-Belegerfassung!J3596+Belegerfassung!K3596,"")</f>
        <v/>
      </c>
      <c r="I3588" s="49" t="str">
        <f>IFERROR(IF(H3588&lt;&gt;"",Belegerfassung!L3596*100,""),IF(OR(Belegerfassung!L3596="Leistung EU - Erlöse",Belegerfassung!L3596="Lieferungen EU-Erlöse",Belegerfassung!L3596="EUST",Belegerfassung!L3596="Bauleistungen 20%")=TRUE,"",MID(Belegerfassung!L3596,4,2)))</f>
        <v/>
      </c>
      <c r="J3588" s="6" t="str">
        <f>IF(A3588&lt;&gt;"",LEFT(Belegerfassung!D3596,40),"")</f>
        <v/>
      </c>
      <c r="K3588" t="str">
        <f>IF(A3588&lt;&gt;"",VLOOKUP(D3588,Abfrage!$F$2:$G$21,2,FALSE),"")</f>
        <v/>
      </c>
      <c r="L3588" s="6" t="str">
        <f>IF(Belegerfassung!H3596&lt;&gt;"",Belegerfassung!H3596,"")</f>
        <v/>
      </c>
      <c r="M3588" t="str">
        <f>IFERROR(IF(Belegerfassung!E3596&lt;&gt;"",VLOOKUP(Belegerfassung!E3596,Abfrage!$L$2:$M$15,2,),""),"")</f>
        <v/>
      </c>
      <c r="N3588" t="str">
        <f t="shared" si="169"/>
        <v/>
      </c>
      <c r="O3588" t="str">
        <f t="shared" si="170"/>
        <v/>
      </c>
      <c r="P3588" t="str">
        <f>IF(Belegerfassung!G3596&lt;&gt;"",CONCATENATE(Belegerfassung!G3596,".pdf"),"")</f>
        <v/>
      </c>
    </row>
    <row r="3589" spans="1:16">
      <c r="A3589" t="str">
        <f>IF(Belegerfassung!C3597&lt;&gt;"",0,"")</f>
        <v/>
      </c>
      <c r="B3589" t="str">
        <f>IFERROR(VLOOKUP(Belegerfassung!I3597,Konten!A:D,2,FALSE),"")</f>
        <v/>
      </c>
      <c r="C3589" t="str">
        <f>IF(A3589&lt;&gt;"",TEXT(Belegerfassung!C3597,"TT.MM.JJJJ"),"")</f>
        <v/>
      </c>
      <c r="D3589" t="str">
        <f>IFERROR(VLOOKUP(Belegerfassung!A3597,Abfrage!$E$2:$F$20,2,FALSE),"")</f>
        <v/>
      </c>
      <c r="E3589" t="str">
        <f>IF(A3589&lt;&gt;"",Belegerfassung!B3597,"")</f>
        <v/>
      </c>
      <c r="F3589" t="str">
        <f>IF(Belegerfassung!L3597="","",IF(Belegerfassung!L3597&lt;&gt;"",IF(Belegerfassung!L3597&lt;&gt;"",IF(Belegerfassung!J3597&lt;&gt;0,VLOOKUP(Belegerfassung!L3597,Abfrage!$A$2:$C$19,2,),VLOOKUP(Belegerfassung!L3597,Abfrage!$A$2:$C$19,3,)),"")))</f>
        <v/>
      </c>
      <c r="G3589" t="str">
        <f t="shared" si="168"/>
        <v/>
      </c>
      <c r="H3589" s="31" t="str">
        <f>IF(A3589&lt;&gt;"",-Belegerfassung!J3597+Belegerfassung!K3597,"")</f>
        <v/>
      </c>
      <c r="I3589" s="49" t="str">
        <f>IFERROR(IF(H3589&lt;&gt;"",Belegerfassung!L3597*100,""),IF(OR(Belegerfassung!L3597="Leistung EU - Erlöse",Belegerfassung!L3597="Lieferungen EU-Erlöse",Belegerfassung!L3597="EUST",Belegerfassung!L3597="Bauleistungen 20%")=TRUE,"",MID(Belegerfassung!L3597,4,2)))</f>
        <v/>
      </c>
      <c r="J3589" s="6" t="str">
        <f>IF(A3589&lt;&gt;"",LEFT(Belegerfassung!D3597,40),"")</f>
        <v/>
      </c>
      <c r="K3589" t="str">
        <f>IF(A3589&lt;&gt;"",VLOOKUP(D3589,Abfrage!$F$2:$G$21,2,FALSE),"")</f>
        <v/>
      </c>
      <c r="L3589" s="6" t="str">
        <f>IF(Belegerfassung!H3597&lt;&gt;"",Belegerfassung!H3597,"")</f>
        <v/>
      </c>
      <c r="M3589" t="str">
        <f>IFERROR(IF(Belegerfassung!E3597&lt;&gt;"",VLOOKUP(Belegerfassung!E3597,Abfrage!$L$2:$M$15,2,),""),"")</f>
        <v/>
      </c>
      <c r="N3589" t="str">
        <f t="shared" si="169"/>
        <v/>
      </c>
      <c r="O3589" t="str">
        <f t="shared" si="170"/>
        <v/>
      </c>
      <c r="P3589" t="str">
        <f>IF(Belegerfassung!G3597&lt;&gt;"",CONCATENATE(Belegerfassung!G3597,".pdf"),"")</f>
        <v/>
      </c>
    </row>
    <row r="3590" spans="1:16">
      <c r="A3590" t="str">
        <f>IF(Belegerfassung!C3598&lt;&gt;"",0,"")</f>
        <v/>
      </c>
      <c r="B3590" t="str">
        <f>IFERROR(VLOOKUP(Belegerfassung!I3598,Konten!A:D,2,FALSE),"")</f>
        <v/>
      </c>
      <c r="C3590" t="str">
        <f>IF(A3590&lt;&gt;"",TEXT(Belegerfassung!C3598,"TT.MM.JJJJ"),"")</f>
        <v/>
      </c>
      <c r="D3590" t="str">
        <f>IFERROR(VLOOKUP(Belegerfassung!A3598,Abfrage!$E$2:$F$20,2,FALSE),"")</f>
        <v/>
      </c>
      <c r="E3590" t="str">
        <f>IF(A3590&lt;&gt;"",Belegerfassung!B3598,"")</f>
        <v/>
      </c>
      <c r="F3590" t="str">
        <f>IF(Belegerfassung!L3598="","",IF(Belegerfassung!L3598&lt;&gt;"",IF(Belegerfassung!L3598&lt;&gt;"",IF(Belegerfassung!J3598&lt;&gt;0,VLOOKUP(Belegerfassung!L3598,Abfrage!$A$2:$C$19,2,),VLOOKUP(Belegerfassung!L3598,Abfrage!$A$2:$C$19,3,)),"")))</f>
        <v/>
      </c>
      <c r="G3590" t="str">
        <f t="shared" si="168"/>
        <v/>
      </c>
      <c r="H3590" s="31" t="str">
        <f>IF(A3590&lt;&gt;"",-Belegerfassung!J3598+Belegerfassung!K3598,"")</f>
        <v/>
      </c>
      <c r="I3590" s="49" t="str">
        <f>IFERROR(IF(H3590&lt;&gt;"",Belegerfassung!L3598*100,""),IF(OR(Belegerfassung!L3598="Leistung EU - Erlöse",Belegerfassung!L3598="Lieferungen EU-Erlöse",Belegerfassung!L3598="EUST",Belegerfassung!L3598="Bauleistungen 20%")=TRUE,"",MID(Belegerfassung!L3598,4,2)))</f>
        <v/>
      </c>
      <c r="J3590" s="6" t="str">
        <f>IF(A3590&lt;&gt;"",LEFT(Belegerfassung!D3598,40),"")</f>
        <v/>
      </c>
      <c r="K3590" t="str">
        <f>IF(A3590&lt;&gt;"",VLOOKUP(D3590,Abfrage!$F$2:$G$21,2,FALSE),"")</f>
        <v/>
      </c>
      <c r="L3590" s="6" t="str">
        <f>IF(Belegerfassung!H3598&lt;&gt;"",Belegerfassung!H3598,"")</f>
        <v/>
      </c>
      <c r="M3590" t="str">
        <f>IFERROR(IF(Belegerfassung!E3598&lt;&gt;"",VLOOKUP(Belegerfassung!E3598,Abfrage!$L$2:$M$15,2,),""),"")</f>
        <v/>
      </c>
      <c r="N3590" t="str">
        <f t="shared" si="169"/>
        <v/>
      </c>
      <c r="O3590" t="str">
        <f t="shared" si="170"/>
        <v/>
      </c>
      <c r="P3590" t="str">
        <f>IF(Belegerfassung!G3598&lt;&gt;"",CONCATENATE(Belegerfassung!G3598,".pdf"),"")</f>
        <v/>
      </c>
    </row>
    <row r="3591" spans="1:16">
      <c r="A3591" t="str">
        <f>IF(Belegerfassung!C3599&lt;&gt;"",0,"")</f>
        <v/>
      </c>
      <c r="B3591" t="str">
        <f>IFERROR(VLOOKUP(Belegerfassung!I3599,Konten!A:D,2,FALSE),"")</f>
        <v/>
      </c>
      <c r="C3591" t="str">
        <f>IF(A3591&lt;&gt;"",TEXT(Belegerfassung!C3599,"TT.MM.JJJJ"),"")</f>
        <v/>
      </c>
      <c r="D3591" t="str">
        <f>IFERROR(VLOOKUP(Belegerfassung!A3599,Abfrage!$E$2:$F$20,2,FALSE),"")</f>
        <v/>
      </c>
      <c r="E3591" t="str">
        <f>IF(A3591&lt;&gt;"",Belegerfassung!B3599,"")</f>
        <v/>
      </c>
      <c r="F3591" t="str">
        <f>IF(Belegerfassung!L3599="","",IF(Belegerfassung!L3599&lt;&gt;"",IF(Belegerfassung!L3599&lt;&gt;"",IF(Belegerfassung!J3599&lt;&gt;0,VLOOKUP(Belegerfassung!L3599,Abfrage!$A$2:$C$19,2,),VLOOKUP(Belegerfassung!L3599,Abfrage!$A$2:$C$19,3,)),"")))</f>
        <v/>
      </c>
      <c r="G3591" t="str">
        <f t="shared" si="168"/>
        <v/>
      </c>
      <c r="H3591" s="31" t="str">
        <f>IF(A3591&lt;&gt;"",-Belegerfassung!J3599+Belegerfassung!K3599,"")</f>
        <v/>
      </c>
      <c r="I3591" s="49" t="str">
        <f>IFERROR(IF(H3591&lt;&gt;"",Belegerfassung!L3599*100,""),IF(OR(Belegerfassung!L3599="Leistung EU - Erlöse",Belegerfassung!L3599="Lieferungen EU-Erlöse",Belegerfassung!L3599="EUST",Belegerfassung!L3599="Bauleistungen 20%")=TRUE,"",MID(Belegerfassung!L3599,4,2)))</f>
        <v/>
      </c>
      <c r="J3591" s="6" t="str">
        <f>IF(A3591&lt;&gt;"",LEFT(Belegerfassung!D3599,40),"")</f>
        <v/>
      </c>
      <c r="K3591" t="str">
        <f>IF(A3591&lt;&gt;"",VLOOKUP(D3591,Abfrage!$F$2:$G$21,2,FALSE),"")</f>
        <v/>
      </c>
      <c r="L3591" s="6" t="str">
        <f>IF(Belegerfassung!H3599&lt;&gt;"",Belegerfassung!H3599,"")</f>
        <v/>
      </c>
      <c r="M3591" t="str">
        <f>IFERROR(IF(Belegerfassung!E3599&lt;&gt;"",VLOOKUP(Belegerfassung!E3599,Abfrage!$L$2:$M$15,2,),""),"")</f>
        <v/>
      </c>
      <c r="N3591" t="str">
        <f t="shared" si="169"/>
        <v/>
      </c>
      <c r="O3591" t="str">
        <f t="shared" si="170"/>
        <v/>
      </c>
      <c r="P3591" t="str">
        <f>IF(Belegerfassung!G3599&lt;&gt;"",CONCATENATE(Belegerfassung!G3599,".pdf"),"")</f>
        <v/>
      </c>
    </row>
    <row r="3592" spans="1:16">
      <c r="A3592" t="str">
        <f>IF(Belegerfassung!C3600&lt;&gt;"",0,"")</f>
        <v/>
      </c>
      <c r="B3592" t="str">
        <f>IFERROR(VLOOKUP(Belegerfassung!I3600,Konten!A:D,2,FALSE),"")</f>
        <v/>
      </c>
      <c r="C3592" t="str">
        <f>IF(A3592&lt;&gt;"",TEXT(Belegerfassung!C3600,"TT.MM.JJJJ"),"")</f>
        <v/>
      </c>
      <c r="D3592" t="str">
        <f>IFERROR(VLOOKUP(Belegerfassung!A3600,Abfrage!$E$2:$F$20,2,FALSE),"")</f>
        <v/>
      </c>
      <c r="E3592" t="str">
        <f>IF(A3592&lt;&gt;"",Belegerfassung!B3600,"")</f>
        <v/>
      </c>
      <c r="F3592" t="str">
        <f>IF(Belegerfassung!L3600="","",IF(Belegerfassung!L3600&lt;&gt;"",IF(Belegerfassung!L3600&lt;&gt;"",IF(Belegerfassung!J3600&lt;&gt;0,VLOOKUP(Belegerfassung!L3600,Abfrage!$A$2:$C$19,2,),VLOOKUP(Belegerfassung!L3600,Abfrage!$A$2:$C$19,3,)),"")))</f>
        <v/>
      </c>
      <c r="G3592" t="str">
        <f t="shared" si="168"/>
        <v/>
      </c>
      <c r="H3592" s="31" t="str">
        <f>IF(A3592&lt;&gt;"",-Belegerfassung!J3600+Belegerfassung!K3600,"")</f>
        <v/>
      </c>
      <c r="I3592" s="49" t="str">
        <f>IFERROR(IF(H3592&lt;&gt;"",Belegerfassung!L3600*100,""),IF(OR(Belegerfassung!L3600="Leistung EU - Erlöse",Belegerfassung!L3600="Lieferungen EU-Erlöse",Belegerfassung!L3600="EUST",Belegerfassung!L3600="Bauleistungen 20%")=TRUE,"",MID(Belegerfassung!L3600,4,2)))</f>
        <v/>
      </c>
      <c r="J3592" s="6" t="str">
        <f>IF(A3592&lt;&gt;"",LEFT(Belegerfassung!D3600,40),"")</f>
        <v/>
      </c>
      <c r="K3592" t="str">
        <f>IF(A3592&lt;&gt;"",VLOOKUP(D3592,Abfrage!$F$2:$G$21,2,FALSE),"")</f>
        <v/>
      </c>
      <c r="L3592" s="6" t="str">
        <f>IF(Belegerfassung!H3600&lt;&gt;"",Belegerfassung!H3600,"")</f>
        <v/>
      </c>
      <c r="M3592" t="str">
        <f>IFERROR(IF(Belegerfassung!E3600&lt;&gt;"",VLOOKUP(Belegerfassung!E3600,Abfrage!$L$2:$M$15,2,),""),"")</f>
        <v/>
      </c>
      <c r="N3592" t="str">
        <f t="shared" si="169"/>
        <v/>
      </c>
      <c r="O3592" t="str">
        <f t="shared" si="170"/>
        <v/>
      </c>
      <c r="P3592" t="str">
        <f>IF(Belegerfassung!G3600&lt;&gt;"",CONCATENATE(Belegerfassung!G3600,".pdf"),"")</f>
        <v/>
      </c>
    </row>
    <row r="3593" spans="1:16">
      <c r="A3593" t="str">
        <f>IF(Belegerfassung!C3601&lt;&gt;"",0,"")</f>
        <v/>
      </c>
      <c r="B3593" t="str">
        <f>IFERROR(VLOOKUP(Belegerfassung!I3601,Konten!A:D,2,FALSE),"")</f>
        <v/>
      </c>
      <c r="C3593" t="str">
        <f>IF(A3593&lt;&gt;"",TEXT(Belegerfassung!C3601,"TT.MM.JJJJ"),"")</f>
        <v/>
      </c>
      <c r="D3593" t="str">
        <f>IFERROR(VLOOKUP(Belegerfassung!A3601,Abfrage!$E$2:$F$20,2,FALSE),"")</f>
        <v/>
      </c>
      <c r="E3593" t="str">
        <f>IF(A3593&lt;&gt;"",Belegerfassung!B3601,"")</f>
        <v/>
      </c>
      <c r="F3593" t="str">
        <f>IF(Belegerfassung!L3601="","",IF(Belegerfassung!L3601&lt;&gt;"",IF(Belegerfassung!L3601&lt;&gt;"",IF(Belegerfassung!J3601&lt;&gt;0,VLOOKUP(Belegerfassung!L3601,Abfrage!$A$2:$C$19,2,),VLOOKUP(Belegerfassung!L3601,Abfrage!$A$2:$C$19,3,)),"")))</f>
        <v/>
      </c>
      <c r="G3593" t="str">
        <f t="shared" si="168"/>
        <v/>
      </c>
      <c r="H3593" s="31" t="str">
        <f>IF(A3593&lt;&gt;"",-Belegerfassung!J3601+Belegerfassung!K3601,"")</f>
        <v/>
      </c>
      <c r="I3593" s="49" t="str">
        <f>IFERROR(IF(H3593&lt;&gt;"",Belegerfassung!L3601*100,""),IF(OR(Belegerfassung!L3601="Leistung EU - Erlöse",Belegerfassung!L3601="Lieferungen EU-Erlöse",Belegerfassung!L3601="EUST",Belegerfassung!L3601="Bauleistungen 20%")=TRUE,"",MID(Belegerfassung!L3601,4,2)))</f>
        <v/>
      </c>
      <c r="J3593" s="6" t="str">
        <f>IF(A3593&lt;&gt;"",LEFT(Belegerfassung!D3601,40),"")</f>
        <v/>
      </c>
      <c r="K3593" t="str">
        <f>IF(A3593&lt;&gt;"",VLOOKUP(D3593,Abfrage!$F$2:$G$21,2,FALSE),"")</f>
        <v/>
      </c>
      <c r="L3593" s="6" t="str">
        <f>IF(Belegerfassung!H3601&lt;&gt;"",Belegerfassung!H3601,"")</f>
        <v/>
      </c>
      <c r="M3593" t="str">
        <f>IFERROR(IF(Belegerfassung!E3601&lt;&gt;"",VLOOKUP(Belegerfassung!E3601,Abfrage!$L$2:$M$15,2,),""),"")</f>
        <v/>
      </c>
      <c r="N3593" t="str">
        <f t="shared" si="169"/>
        <v/>
      </c>
      <c r="O3593" t="str">
        <f t="shared" si="170"/>
        <v/>
      </c>
      <c r="P3593" t="str">
        <f>IF(Belegerfassung!G3601&lt;&gt;"",CONCATENATE(Belegerfassung!G3601,".pdf"),"")</f>
        <v/>
      </c>
    </row>
    <row r="3594" spans="1:16">
      <c r="A3594" t="str">
        <f>IF(Belegerfassung!C3602&lt;&gt;"",0,"")</f>
        <v/>
      </c>
      <c r="B3594" t="str">
        <f>IFERROR(VLOOKUP(Belegerfassung!I3602,Konten!A:D,2,FALSE),"")</f>
        <v/>
      </c>
      <c r="C3594" t="str">
        <f>IF(A3594&lt;&gt;"",TEXT(Belegerfassung!C3602,"TT.MM.JJJJ"),"")</f>
        <v/>
      </c>
      <c r="D3594" t="str">
        <f>IFERROR(VLOOKUP(Belegerfassung!A3602,Abfrage!$E$2:$F$20,2,FALSE),"")</f>
        <v/>
      </c>
      <c r="E3594" t="str">
        <f>IF(A3594&lt;&gt;"",Belegerfassung!B3602,"")</f>
        <v/>
      </c>
      <c r="F3594" t="str">
        <f>IF(Belegerfassung!L3602="","",IF(Belegerfassung!L3602&lt;&gt;"",IF(Belegerfassung!L3602&lt;&gt;"",IF(Belegerfassung!J3602&lt;&gt;0,VLOOKUP(Belegerfassung!L3602,Abfrage!$A$2:$C$19,2,),VLOOKUP(Belegerfassung!L3602,Abfrage!$A$2:$C$19,3,)),"")))</f>
        <v/>
      </c>
      <c r="G3594" t="str">
        <f t="shared" si="168"/>
        <v/>
      </c>
      <c r="H3594" s="31" t="str">
        <f>IF(A3594&lt;&gt;"",-Belegerfassung!J3602+Belegerfassung!K3602,"")</f>
        <v/>
      </c>
      <c r="I3594" s="49" t="str">
        <f>IFERROR(IF(H3594&lt;&gt;"",Belegerfassung!L3602*100,""),IF(OR(Belegerfassung!L3602="Leistung EU - Erlöse",Belegerfassung!L3602="Lieferungen EU-Erlöse",Belegerfassung!L3602="EUST",Belegerfassung!L3602="Bauleistungen 20%")=TRUE,"",MID(Belegerfassung!L3602,4,2)))</f>
        <v/>
      </c>
      <c r="J3594" s="6" t="str">
        <f>IF(A3594&lt;&gt;"",LEFT(Belegerfassung!D3602,40),"")</f>
        <v/>
      </c>
      <c r="K3594" t="str">
        <f>IF(A3594&lt;&gt;"",VLOOKUP(D3594,Abfrage!$F$2:$G$21,2,FALSE),"")</f>
        <v/>
      </c>
      <c r="L3594" s="6" t="str">
        <f>IF(Belegerfassung!H3602&lt;&gt;"",Belegerfassung!H3602,"")</f>
        <v/>
      </c>
      <c r="M3594" t="str">
        <f>IFERROR(IF(Belegerfassung!E3602&lt;&gt;"",VLOOKUP(Belegerfassung!E3602,Abfrage!$L$2:$M$15,2,),""),"")</f>
        <v/>
      </c>
      <c r="N3594" t="str">
        <f t="shared" si="169"/>
        <v/>
      </c>
      <c r="O3594" t="str">
        <f t="shared" si="170"/>
        <v/>
      </c>
      <c r="P3594" t="str">
        <f>IF(Belegerfassung!G3602&lt;&gt;"",CONCATENATE(Belegerfassung!G3602,".pdf"),"")</f>
        <v/>
      </c>
    </row>
    <row r="3595" spans="1:16">
      <c r="A3595" t="str">
        <f>IF(Belegerfassung!C3603&lt;&gt;"",0,"")</f>
        <v/>
      </c>
      <c r="B3595" t="str">
        <f>IFERROR(VLOOKUP(Belegerfassung!I3603,Konten!A:D,2,FALSE),"")</f>
        <v/>
      </c>
      <c r="C3595" t="str">
        <f>IF(A3595&lt;&gt;"",TEXT(Belegerfassung!C3603,"TT.MM.JJJJ"),"")</f>
        <v/>
      </c>
      <c r="D3595" t="str">
        <f>IFERROR(VLOOKUP(Belegerfassung!A3603,Abfrage!$E$2:$F$20,2,FALSE),"")</f>
        <v/>
      </c>
      <c r="E3595" t="str">
        <f>IF(A3595&lt;&gt;"",Belegerfassung!B3603,"")</f>
        <v/>
      </c>
      <c r="F3595" t="str">
        <f>IF(Belegerfassung!L3603="","",IF(Belegerfassung!L3603&lt;&gt;"",IF(Belegerfassung!L3603&lt;&gt;"",IF(Belegerfassung!J3603&lt;&gt;0,VLOOKUP(Belegerfassung!L3603,Abfrage!$A$2:$C$19,2,),VLOOKUP(Belegerfassung!L3603,Abfrage!$A$2:$C$19,3,)),"")))</f>
        <v/>
      </c>
      <c r="G3595" t="str">
        <f t="shared" si="168"/>
        <v/>
      </c>
      <c r="H3595" s="31" t="str">
        <f>IF(A3595&lt;&gt;"",-Belegerfassung!J3603+Belegerfassung!K3603,"")</f>
        <v/>
      </c>
      <c r="I3595" s="49" t="str">
        <f>IFERROR(IF(H3595&lt;&gt;"",Belegerfassung!L3603*100,""),IF(OR(Belegerfassung!L3603="Leistung EU - Erlöse",Belegerfassung!L3603="Lieferungen EU-Erlöse",Belegerfassung!L3603="EUST",Belegerfassung!L3603="Bauleistungen 20%")=TRUE,"",MID(Belegerfassung!L3603,4,2)))</f>
        <v/>
      </c>
      <c r="J3595" s="6" t="str">
        <f>IF(A3595&lt;&gt;"",LEFT(Belegerfassung!D3603,40),"")</f>
        <v/>
      </c>
      <c r="K3595" t="str">
        <f>IF(A3595&lt;&gt;"",VLOOKUP(D3595,Abfrage!$F$2:$G$21,2,FALSE),"")</f>
        <v/>
      </c>
      <c r="L3595" s="6" t="str">
        <f>IF(Belegerfassung!H3603&lt;&gt;"",Belegerfassung!H3603,"")</f>
        <v/>
      </c>
      <c r="M3595" t="str">
        <f>IFERROR(IF(Belegerfassung!E3603&lt;&gt;"",VLOOKUP(Belegerfassung!E3603,Abfrage!$L$2:$M$15,2,),""),"")</f>
        <v/>
      </c>
      <c r="N3595" t="str">
        <f t="shared" si="169"/>
        <v/>
      </c>
      <c r="O3595" t="str">
        <f t="shared" si="170"/>
        <v/>
      </c>
      <c r="P3595" t="str">
        <f>IF(Belegerfassung!G3603&lt;&gt;"",CONCATENATE(Belegerfassung!G3603,".pdf"),"")</f>
        <v/>
      </c>
    </row>
    <row r="3596" spans="1:16">
      <c r="A3596" t="str">
        <f>IF(Belegerfassung!C3604&lt;&gt;"",0,"")</f>
        <v/>
      </c>
      <c r="B3596" t="str">
        <f>IFERROR(VLOOKUP(Belegerfassung!I3604,Konten!A:D,2,FALSE),"")</f>
        <v/>
      </c>
      <c r="C3596" t="str">
        <f>IF(A3596&lt;&gt;"",TEXT(Belegerfassung!C3604,"TT.MM.JJJJ"),"")</f>
        <v/>
      </c>
      <c r="D3596" t="str">
        <f>IFERROR(VLOOKUP(Belegerfassung!A3604,Abfrage!$E$2:$F$20,2,FALSE),"")</f>
        <v/>
      </c>
      <c r="E3596" t="str">
        <f>IF(A3596&lt;&gt;"",Belegerfassung!B3604,"")</f>
        <v/>
      </c>
      <c r="F3596" t="str">
        <f>IF(Belegerfassung!L3604="","",IF(Belegerfassung!L3604&lt;&gt;"",IF(Belegerfassung!L3604&lt;&gt;"",IF(Belegerfassung!J3604&lt;&gt;0,VLOOKUP(Belegerfassung!L3604,Abfrage!$A$2:$C$19,2,),VLOOKUP(Belegerfassung!L3604,Abfrage!$A$2:$C$19,3,)),"")))</f>
        <v/>
      </c>
      <c r="G3596" t="str">
        <f t="shared" si="168"/>
        <v/>
      </c>
      <c r="H3596" s="31" t="str">
        <f>IF(A3596&lt;&gt;"",-Belegerfassung!J3604+Belegerfassung!K3604,"")</f>
        <v/>
      </c>
      <c r="I3596" s="49" t="str">
        <f>IFERROR(IF(H3596&lt;&gt;"",Belegerfassung!L3604*100,""),IF(OR(Belegerfassung!L3604="Leistung EU - Erlöse",Belegerfassung!L3604="Lieferungen EU-Erlöse",Belegerfassung!L3604="EUST",Belegerfassung!L3604="Bauleistungen 20%")=TRUE,"",MID(Belegerfassung!L3604,4,2)))</f>
        <v/>
      </c>
      <c r="J3596" s="6" t="str">
        <f>IF(A3596&lt;&gt;"",LEFT(Belegerfassung!D3604,40),"")</f>
        <v/>
      </c>
      <c r="K3596" t="str">
        <f>IF(A3596&lt;&gt;"",VLOOKUP(D3596,Abfrage!$F$2:$G$21,2,FALSE),"")</f>
        <v/>
      </c>
      <c r="L3596" s="6" t="str">
        <f>IF(Belegerfassung!H3604&lt;&gt;"",Belegerfassung!H3604,"")</f>
        <v/>
      </c>
      <c r="M3596" t="str">
        <f>IFERROR(IF(Belegerfassung!E3604&lt;&gt;"",VLOOKUP(Belegerfassung!E3604,Abfrage!$L$2:$M$15,2,),""),"")</f>
        <v/>
      </c>
      <c r="N3596" t="str">
        <f t="shared" si="169"/>
        <v/>
      </c>
      <c r="O3596" t="str">
        <f t="shared" si="170"/>
        <v/>
      </c>
      <c r="P3596" t="str">
        <f>IF(Belegerfassung!G3604&lt;&gt;"",CONCATENATE(Belegerfassung!G3604,".pdf"),"")</f>
        <v/>
      </c>
    </row>
    <row r="3597" spans="1:16">
      <c r="A3597" t="str">
        <f>IF(Belegerfassung!C3605&lt;&gt;"",0,"")</f>
        <v/>
      </c>
      <c r="B3597" t="str">
        <f>IFERROR(VLOOKUP(Belegerfassung!I3605,Konten!A:D,2,FALSE),"")</f>
        <v/>
      </c>
      <c r="C3597" t="str">
        <f>IF(A3597&lt;&gt;"",TEXT(Belegerfassung!C3605,"TT.MM.JJJJ"),"")</f>
        <v/>
      </c>
      <c r="D3597" t="str">
        <f>IFERROR(VLOOKUP(Belegerfassung!A3605,Abfrage!$E$2:$F$20,2,FALSE),"")</f>
        <v/>
      </c>
      <c r="E3597" t="str">
        <f>IF(A3597&lt;&gt;"",Belegerfassung!B3605,"")</f>
        <v/>
      </c>
      <c r="F3597" t="str">
        <f>IF(Belegerfassung!L3605="","",IF(Belegerfassung!L3605&lt;&gt;"",IF(Belegerfassung!L3605&lt;&gt;"",IF(Belegerfassung!J3605&lt;&gt;0,VLOOKUP(Belegerfassung!L3605,Abfrage!$A$2:$C$19,2,),VLOOKUP(Belegerfassung!L3605,Abfrage!$A$2:$C$19,3,)),"")))</f>
        <v/>
      </c>
      <c r="G3597" t="str">
        <f t="shared" si="168"/>
        <v/>
      </c>
      <c r="H3597" s="31" t="str">
        <f>IF(A3597&lt;&gt;"",-Belegerfassung!J3605+Belegerfassung!K3605,"")</f>
        <v/>
      </c>
      <c r="I3597" s="49" t="str">
        <f>IFERROR(IF(H3597&lt;&gt;"",Belegerfassung!L3605*100,""),IF(OR(Belegerfassung!L3605="Leistung EU - Erlöse",Belegerfassung!L3605="Lieferungen EU-Erlöse",Belegerfassung!L3605="EUST",Belegerfassung!L3605="Bauleistungen 20%")=TRUE,"",MID(Belegerfassung!L3605,4,2)))</f>
        <v/>
      </c>
      <c r="J3597" s="6" t="str">
        <f>IF(A3597&lt;&gt;"",LEFT(Belegerfassung!D3605,40),"")</f>
        <v/>
      </c>
      <c r="K3597" t="str">
        <f>IF(A3597&lt;&gt;"",VLOOKUP(D3597,Abfrage!$F$2:$G$21,2,FALSE),"")</f>
        <v/>
      </c>
      <c r="L3597" s="6" t="str">
        <f>IF(Belegerfassung!H3605&lt;&gt;"",Belegerfassung!H3605,"")</f>
        <v/>
      </c>
      <c r="M3597" t="str">
        <f>IFERROR(IF(Belegerfassung!E3605&lt;&gt;"",VLOOKUP(Belegerfassung!E3605,Abfrage!$L$2:$M$15,2,),""),"")</f>
        <v/>
      </c>
      <c r="N3597" t="str">
        <f t="shared" si="169"/>
        <v/>
      </c>
      <c r="O3597" t="str">
        <f t="shared" si="170"/>
        <v/>
      </c>
      <c r="P3597" t="str">
        <f>IF(Belegerfassung!G3605&lt;&gt;"",CONCATENATE(Belegerfassung!G3605,".pdf"),"")</f>
        <v/>
      </c>
    </row>
    <row r="3598" spans="1:16">
      <c r="A3598" t="str">
        <f>IF(Belegerfassung!C3606&lt;&gt;"",0,"")</f>
        <v/>
      </c>
      <c r="B3598" t="str">
        <f>IFERROR(VLOOKUP(Belegerfassung!I3606,Konten!A:D,2,FALSE),"")</f>
        <v/>
      </c>
      <c r="C3598" t="str">
        <f>IF(A3598&lt;&gt;"",TEXT(Belegerfassung!C3606,"TT.MM.JJJJ"),"")</f>
        <v/>
      </c>
      <c r="D3598" t="str">
        <f>IFERROR(VLOOKUP(Belegerfassung!A3606,Abfrage!$E$2:$F$20,2,FALSE),"")</f>
        <v/>
      </c>
      <c r="E3598" t="str">
        <f>IF(A3598&lt;&gt;"",Belegerfassung!B3606,"")</f>
        <v/>
      </c>
      <c r="F3598" t="str">
        <f>IF(Belegerfassung!L3606="","",IF(Belegerfassung!L3606&lt;&gt;"",IF(Belegerfassung!L3606&lt;&gt;"",IF(Belegerfassung!J3606&lt;&gt;0,VLOOKUP(Belegerfassung!L3606,Abfrage!$A$2:$C$19,2,),VLOOKUP(Belegerfassung!L3606,Abfrage!$A$2:$C$19,3,)),"")))</f>
        <v/>
      </c>
      <c r="G3598" t="str">
        <f t="shared" si="168"/>
        <v/>
      </c>
      <c r="H3598" s="31" t="str">
        <f>IF(A3598&lt;&gt;"",-Belegerfassung!J3606+Belegerfassung!K3606,"")</f>
        <v/>
      </c>
      <c r="I3598" s="49" t="str">
        <f>IFERROR(IF(H3598&lt;&gt;"",Belegerfassung!L3606*100,""),IF(OR(Belegerfassung!L3606="Leistung EU - Erlöse",Belegerfassung!L3606="Lieferungen EU-Erlöse",Belegerfassung!L3606="EUST",Belegerfassung!L3606="Bauleistungen 20%")=TRUE,"",MID(Belegerfassung!L3606,4,2)))</f>
        <v/>
      </c>
      <c r="J3598" s="6" t="str">
        <f>IF(A3598&lt;&gt;"",LEFT(Belegerfassung!D3606,40),"")</f>
        <v/>
      </c>
      <c r="K3598" t="str">
        <f>IF(A3598&lt;&gt;"",VLOOKUP(D3598,Abfrage!$F$2:$G$21,2,FALSE),"")</f>
        <v/>
      </c>
      <c r="L3598" s="6" t="str">
        <f>IF(Belegerfassung!H3606&lt;&gt;"",Belegerfassung!H3606,"")</f>
        <v/>
      </c>
      <c r="M3598" t="str">
        <f>IFERROR(IF(Belegerfassung!E3606&lt;&gt;"",VLOOKUP(Belegerfassung!E3606,Abfrage!$L$2:$M$15,2,),""),"")</f>
        <v/>
      </c>
      <c r="N3598" t="str">
        <f t="shared" si="169"/>
        <v/>
      </c>
      <c r="O3598" t="str">
        <f t="shared" si="170"/>
        <v/>
      </c>
      <c r="P3598" t="str">
        <f>IF(Belegerfassung!G3606&lt;&gt;"",CONCATENATE(Belegerfassung!G3606,".pdf"),"")</f>
        <v/>
      </c>
    </row>
    <row r="3599" spans="1:16">
      <c r="A3599" t="str">
        <f>IF(Belegerfassung!C3607&lt;&gt;"",0,"")</f>
        <v/>
      </c>
      <c r="B3599" t="str">
        <f>IFERROR(VLOOKUP(Belegerfassung!I3607,Konten!A:D,2,FALSE),"")</f>
        <v/>
      </c>
      <c r="C3599" t="str">
        <f>IF(A3599&lt;&gt;"",TEXT(Belegerfassung!C3607,"TT.MM.JJJJ"),"")</f>
        <v/>
      </c>
      <c r="D3599" t="str">
        <f>IFERROR(VLOOKUP(Belegerfassung!A3607,Abfrage!$E$2:$F$20,2,FALSE),"")</f>
        <v/>
      </c>
      <c r="E3599" t="str">
        <f>IF(A3599&lt;&gt;"",Belegerfassung!B3607,"")</f>
        <v/>
      </c>
      <c r="F3599" t="str">
        <f>IF(Belegerfassung!L3607="","",IF(Belegerfassung!L3607&lt;&gt;"",IF(Belegerfassung!L3607&lt;&gt;"",IF(Belegerfassung!J3607&lt;&gt;0,VLOOKUP(Belegerfassung!L3607,Abfrage!$A$2:$C$19,2,),VLOOKUP(Belegerfassung!L3607,Abfrage!$A$2:$C$19,3,)),"")))</f>
        <v/>
      </c>
      <c r="G3599" t="str">
        <f t="shared" si="168"/>
        <v/>
      </c>
      <c r="H3599" s="31" t="str">
        <f>IF(A3599&lt;&gt;"",-Belegerfassung!J3607+Belegerfassung!K3607,"")</f>
        <v/>
      </c>
      <c r="I3599" s="49" t="str">
        <f>IFERROR(IF(H3599&lt;&gt;"",Belegerfassung!L3607*100,""),IF(OR(Belegerfassung!L3607="Leistung EU - Erlöse",Belegerfassung!L3607="Lieferungen EU-Erlöse",Belegerfassung!L3607="EUST",Belegerfassung!L3607="Bauleistungen 20%")=TRUE,"",MID(Belegerfassung!L3607,4,2)))</f>
        <v/>
      </c>
      <c r="J3599" s="6" t="str">
        <f>IF(A3599&lt;&gt;"",LEFT(Belegerfassung!D3607,40),"")</f>
        <v/>
      </c>
      <c r="K3599" t="str">
        <f>IF(A3599&lt;&gt;"",VLOOKUP(D3599,Abfrage!$F$2:$G$21,2,FALSE),"")</f>
        <v/>
      </c>
      <c r="L3599" s="6" t="str">
        <f>IF(Belegerfassung!H3607&lt;&gt;"",Belegerfassung!H3607,"")</f>
        <v/>
      </c>
      <c r="M3599" t="str">
        <f>IFERROR(IF(Belegerfassung!E3607&lt;&gt;"",VLOOKUP(Belegerfassung!E3607,Abfrage!$L$2:$M$15,2,),""),"")</f>
        <v/>
      </c>
      <c r="N3599" t="str">
        <f t="shared" si="169"/>
        <v/>
      </c>
      <c r="O3599" t="str">
        <f t="shared" si="170"/>
        <v/>
      </c>
      <c r="P3599" t="str">
        <f>IF(Belegerfassung!G3607&lt;&gt;"",CONCATENATE(Belegerfassung!G3607,".pdf"),"")</f>
        <v/>
      </c>
    </row>
    <row r="3600" spans="1:16">
      <c r="A3600" t="str">
        <f>IF(Belegerfassung!C3608&lt;&gt;"",0,"")</f>
        <v/>
      </c>
      <c r="B3600" t="str">
        <f>IFERROR(VLOOKUP(Belegerfassung!I3608,Konten!A:D,2,FALSE),"")</f>
        <v/>
      </c>
      <c r="C3600" t="str">
        <f>IF(A3600&lt;&gt;"",TEXT(Belegerfassung!C3608,"TT.MM.JJJJ"),"")</f>
        <v/>
      </c>
      <c r="D3600" t="str">
        <f>IFERROR(VLOOKUP(Belegerfassung!A3608,Abfrage!$E$2:$F$20,2,FALSE),"")</f>
        <v/>
      </c>
      <c r="E3600" t="str">
        <f>IF(A3600&lt;&gt;"",Belegerfassung!B3608,"")</f>
        <v/>
      </c>
      <c r="F3600" t="str">
        <f>IF(Belegerfassung!L3608="","",IF(Belegerfassung!L3608&lt;&gt;"",IF(Belegerfassung!L3608&lt;&gt;"",IF(Belegerfassung!J3608&lt;&gt;0,VLOOKUP(Belegerfassung!L3608,Abfrage!$A$2:$C$19,2,),VLOOKUP(Belegerfassung!L3608,Abfrage!$A$2:$C$19,3,)),"")))</f>
        <v/>
      </c>
      <c r="G3600" t="str">
        <f t="shared" si="168"/>
        <v/>
      </c>
      <c r="H3600" s="31" t="str">
        <f>IF(A3600&lt;&gt;"",-Belegerfassung!J3608+Belegerfassung!K3608,"")</f>
        <v/>
      </c>
      <c r="I3600" s="49" t="str">
        <f>IFERROR(IF(H3600&lt;&gt;"",Belegerfassung!L3608*100,""),IF(OR(Belegerfassung!L3608="Leistung EU - Erlöse",Belegerfassung!L3608="Lieferungen EU-Erlöse",Belegerfassung!L3608="EUST",Belegerfassung!L3608="Bauleistungen 20%")=TRUE,"",MID(Belegerfassung!L3608,4,2)))</f>
        <v/>
      </c>
      <c r="J3600" s="6" t="str">
        <f>IF(A3600&lt;&gt;"",LEFT(Belegerfassung!D3608,40),"")</f>
        <v/>
      </c>
      <c r="K3600" t="str">
        <f>IF(A3600&lt;&gt;"",VLOOKUP(D3600,Abfrage!$F$2:$G$21,2,FALSE),"")</f>
        <v/>
      </c>
      <c r="L3600" s="6" t="str">
        <f>IF(Belegerfassung!H3608&lt;&gt;"",Belegerfassung!H3608,"")</f>
        <v/>
      </c>
      <c r="M3600" t="str">
        <f>IFERROR(IF(Belegerfassung!E3608&lt;&gt;"",VLOOKUP(Belegerfassung!E3608,Abfrage!$L$2:$M$15,2,),""),"")</f>
        <v/>
      </c>
      <c r="N3600" t="str">
        <f t="shared" si="169"/>
        <v/>
      </c>
      <c r="O3600" t="str">
        <f t="shared" si="170"/>
        <v/>
      </c>
      <c r="P3600" t="str">
        <f>IF(Belegerfassung!G3608&lt;&gt;"",CONCATENATE(Belegerfassung!G3608,".pdf"),"")</f>
        <v/>
      </c>
    </row>
    <row r="3601" spans="1:16">
      <c r="A3601" t="str">
        <f>IF(Belegerfassung!C3609&lt;&gt;"",0,"")</f>
        <v/>
      </c>
      <c r="B3601" t="str">
        <f>IFERROR(VLOOKUP(Belegerfassung!I3609,Konten!A:D,2,FALSE),"")</f>
        <v/>
      </c>
      <c r="C3601" t="str">
        <f>IF(A3601&lt;&gt;"",TEXT(Belegerfassung!C3609,"TT.MM.JJJJ"),"")</f>
        <v/>
      </c>
      <c r="D3601" t="str">
        <f>IFERROR(VLOOKUP(Belegerfassung!A3609,Abfrage!$E$2:$F$20,2,FALSE),"")</f>
        <v/>
      </c>
      <c r="E3601" t="str">
        <f>IF(A3601&lt;&gt;"",Belegerfassung!B3609,"")</f>
        <v/>
      </c>
      <c r="F3601" t="str">
        <f>IF(Belegerfassung!L3609="","",IF(Belegerfassung!L3609&lt;&gt;"",IF(Belegerfassung!L3609&lt;&gt;"",IF(Belegerfassung!J3609&lt;&gt;0,VLOOKUP(Belegerfassung!L3609,Abfrage!$A$2:$C$19,2,),VLOOKUP(Belegerfassung!L3609,Abfrage!$A$2:$C$19,3,)),"")))</f>
        <v/>
      </c>
      <c r="G3601" t="str">
        <f t="shared" si="168"/>
        <v/>
      </c>
      <c r="H3601" s="31" t="str">
        <f>IF(A3601&lt;&gt;"",-Belegerfassung!J3609+Belegerfassung!K3609,"")</f>
        <v/>
      </c>
      <c r="I3601" s="49" t="str">
        <f>IFERROR(IF(H3601&lt;&gt;"",Belegerfassung!L3609*100,""),IF(OR(Belegerfassung!L3609="Leistung EU - Erlöse",Belegerfassung!L3609="Lieferungen EU-Erlöse",Belegerfassung!L3609="EUST",Belegerfassung!L3609="Bauleistungen 20%")=TRUE,"",MID(Belegerfassung!L3609,4,2)))</f>
        <v/>
      </c>
      <c r="J3601" s="6" t="str">
        <f>IF(A3601&lt;&gt;"",LEFT(Belegerfassung!D3609,40),"")</f>
        <v/>
      </c>
      <c r="K3601" t="str">
        <f>IF(A3601&lt;&gt;"",VLOOKUP(D3601,Abfrage!$F$2:$G$21,2,FALSE),"")</f>
        <v/>
      </c>
      <c r="L3601" s="6" t="str">
        <f>IF(Belegerfassung!H3609&lt;&gt;"",Belegerfassung!H3609,"")</f>
        <v/>
      </c>
      <c r="M3601" t="str">
        <f>IFERROR(IF(Belegerfassung!E3609&lt;&gt;"",VLOOKUP(Belegerfassung!E3609,Abfrage!$L$2:$M$15,2,),""),"")</f>
        <v/>
      </c>
      <c r="N3601" t="str">
        <f t="shared" si="169"/>
        <v/>
      </c>
      <c r="O3601" t="str">
        <f t="shared" si="170"/>
        <v/>
      </c>
      <c r="P3601" t="str">
        <f>IF(Belegerfassung!G3609&lt;&gt;"",CONCATENATE(Belegerfassung!G3609,".pdf"),"")</f>
        <v/>
      </c>
    </row>
    <row r="3602" spans="1:16">
      <c r="A3602" t="str">
        <f>IF(Belegerfassung!C3610&lt;&gt;"",0,"")</f>
        <v/>
      </c>
      <c r="B3602" t="str">
        <f>IFERROR(VLOOKUP(Belegerfassung!I3610,Konten!A:D,2,FALSE),"")</f>
        <v/>
      </c>
      <c r="C3602" t="str">
        <f>IF(A3602&lt;&gt;"",TEXT(Belegerfassung!C3610,"TT.MM.JJJJ"),"")</f>
        <v/>
      </c>
      <c r="D3602" t="str">
        <f>IFERROR(VLOOKUP(Belegerfassung!A3610,Abfrage!$E$2:$F$20,2,FALSE),"")</f>
        <v/>
      </c>
      <c r="E3602" t="str">
        <f>IF(A3602&lt;&gt;"",Belegerfassung!B3610,"")</f>
        <v/>
      </c>
      <c r="F3602" t="str">
        <f>IF(Belegerfassung!L3610="","",IF(Belegerfassung!L3610&lt;&gt;"",IF(Belegerfassung!L3610&lt;&gt;"",IF(Belegerfassung!J3610&lt;&gt;0,VLOOKUP(Belegerfassung!L3610,Abfrage!$A$2:$C$19,2,),VLOOKUP(Belegerfassung!L3610,Abfrage!$A$2:$C$19,3,)),"")))</f>
        <v/>
      </c>
      <c r="G3602" t="str">
        <f t="shared" si="168"/>
        <v/>
      </c>
      <c r="H3602" s="31" t="str">
        <f>IF(A3602&lt;&gt;"",-Belegerfassung!J3610+Belegerfassung!K3610,"")</f>
        <v/>
      </c>
      <c r="I3602" s="49" t="str">
        <f>IFERROR(IF(H3602&lt;&gt;"",Belegerfassung!L3610*100,""),IF(OR(Belegerfassung!L3610="Leistung EU - Erlöse",Belegerfassung!L3610="Lieferungen EU-Erlöse",Belegerfassung!L3610="EUST",Belegerfassung!L3610="Bauleistungen 20%")=TRUE,"",MID(Belegerfassung!L3610,4,2)))</f>
        <v/>
      </c>
      <c r="J3602" s="6" t="str">
        <f>IF(A3602&lt;&gt;"",LEFT(Belegerfassung!D3610,40),"")</f>
        <v/>
      </c>
      <c r="K3602" t="str">
        <f>IF(A3602&lt;&gt;"",VLOOKUP(D3602,Abfrage!$F$2:$G$21,2,FALSE),"")</f>
        <v/>
      </c>
      <c r="L3602" s="6" t="str">
        <f>IF(Belegerfassung!H3610&lt;&gt;"",Belegerfassung!H3610,"")</f>
        <v/>
      </c>
      <c r="M3602" t="str">
        <f>IFERROR(IF(Belegerfassung!E3610&lt;&gt;"",VLOOKUP(Belegerfassung!E3610,Abfrage!$L$2:$M$15,2,),""),"")</f>
        <v/>
      </c>
      <c r="N3602" t="str">
        <f t="shared" si="169"/>
        <v/>
      </c>
      <c r="O3602" t="str">
        <f t="shared" si="170"/>
        <v/>
      </c>
      <c r="P3602" t="str">
        <f>IF(Belegerfassung!G3610&lt;&gt;"",CONCATENATE(Belegerfassung!G3610,".pdf"),"")</f>
        <v/>
      </c>
    </row>
    <row r="3603" spans="1:16">
      <c r="A3603" t="str">
        <f>IF(Belegerfassung!C3611&lt;&gt;"",0,"")</f>
        <v/>
      </c>
      <c r="B3603" t="str">
        <f>IFERROR(VLOOKUP(Belegerfassung!I3611,Konten!A:D,2,FALSE),"")</f>
        <v/>
      </c>
      <c r="C3603" t="str">
        <f>IF(A3603&lt;&gt;"",TEXT(Belegerfassung!C3611,"TT.MM.JJJJ"),"")</f>
        <v/>
      </c>
      <c r="D3603" t="str">
        <f>IFERROR(VLOOKUP(Belegerfassung!A3611,Abfrage!$E$2:$F$20,2,FALSE),"")</f>
        <v/>
      </c>
      <c r="E3603" t="str">
        <f>IF(A3603&lt;&gt;"",Belegerfassung!B3611,"")</f>
        <v/>
      </c>
      <c r="F3603" t="str">
        <f>IF(Belegerfassung!L3611="","",IF(Belegerfassung!L3611&lt;&gt;"",IF(Belegerfassung!L3611&lt;&gt;"",IF(Belegerfassung!J3611&lt;&gt;0,VLOOKUP(Belegerfassung!L3611,Abfrage!$A$2:$C$19,2,),VLOOKUP(Belegerfassung!L3611,Abfrage!$A$2:$C$19,3,)),"")))</f>
        <v/>
      </c>
      <c r="G3603" t="str">
        <f t="shared" si="168"/>
        <v/>
      </c>
      <c r="H3603" s="31" t="str">
        <f>IF(A3603&lt;&gt;"",-Belegerfassung!J3611+Belegerfassung!K3611,"")</f>
        <v/>
      </c>
      <c r="I3603" s="49" t="str">
        <f>IFERROR(IF(H3603&lt;&gt;"",Belegerfassung!L3611*100,""),IF(OR(Belegerfassung!L3611="Leistung EU - Erlöse",Belegerfassung!L3611="Lieferungen EU-Erlöse",Belegerfassung!L3611="EUST",Belegerfassung!L3611="Bauleistungen 20%")=TRUE,"",MID(Belegerfassung!L3611,4,2)))</f>
        <v/>
      </c>
      <c r="J3603" s="6" t="str">
        <f>IF(A3603&lt;&gt;"",LEFT(Belegerfassung!D3611,40),"")</f>
        <v/>
      </c>
      <c r="K3603" t="str">
        <f>IF(A3603&lt;&gt;"",VLOOKUP(D3603,Abfrage!$F$2:$G$21,2,FALSE),"")</f>
        <v/>
      </c>
      <c r="L3603" s="6" t="str">
        <f>IF(Belegerfassung!H3611&lt;&gt;"",Belegerfassung!H3611,"")</f>
        <v/>
      </c>
      <c r="M3603" t="str">
        <f>IFERROR(IF(Belegerfassung!E3611&lt;&gt;"",VLOOKUP(Belegerfassung!E3611,Abfrage!$L$2:$M$15,2,),""),"")</f>
        <v/>
      </c>
      <c r="N3603" t="str">
        <f t="shared" si="169"/>
        <v/>
      </c>
      <c r="O3603" t="str">
        <f t="shared" si="170"/>
        <v/>
      </c>
      <c r="P3603" t="str">
        <f>IF(Belegerfassung!G3611&lt;&gt;"",CONCATENATE(Belegerfassung!G3611,".pdf"),"")</f>
        <v/>
      </c>
    </row>
    <row r="3604" spans="1:16">
      <c r="A3604" t="str">
        <f>IF(Belegerfassung!C3612&lt;&gt;"",0,"")</f>
        <v/>
      </c>
      <c r="B3604" t="str">
        <f>IFERROR(VLOOKUP(Belegerfassung!I3612,Konten!A:D,2,FALSE),"")</f>
        <v/>
      </c>
      <c r="C3604" t="str">
        <f>IF(A3604&lt;&gt;"",TEXT(Belegerfassung!C3612,"TT.MM.JJJJ"),"")</f>
        <v/>
      </c>
      <c r="D3604" t="str">
        <f>IFERROR(VLOOKUP(Belegerfassung!A3612,Abfrage!$E$2:$F$20,2,FALSE),"")</f>
        <v/>
      </c>
      <c r="E3604" t="str">
        <f>IF(A3604&lt;&gt;"",Belegerfassung!B3612,"")</f>
        <v/>
      </c>
      <c r="F3604" t="str">
        <f>IF(Belegerfassung!L3612="","",IF(Belegerfassung!L3612&lt;&gt;"",IF(Belegerfassung!L3612&lt;&gt;"",IF(Belegerfassung!J3612&lt;&gt;0,VLOOKUP(Belegerfassung!L3612,Abfrage!$A$2:$C$19,2,),VLOOKUP(Belegerfassung!L3612,Abfrage!$A$2:$C$19,3,)),"")))</f>
        <v/>
      </c>
      <c r="G3604" t="str">
        <f t="shared" si="168"/>
        <v/>
      </c>
      <c r="H3604" s="31" t="str">
        <f>IF(A3604&lt;&gt;"",-Belegerfassung!J3612+Belegerfassung!K3612,"")</f>
        <v/>
      </c>
      <c r="I3604" s="49" t="str">
        <f>IFERROR(IF(H3604&lt;&gt;"",Belegerfassung!L3612*100,""),IF(OR(Belegerfassung!L3612="Leistung EU - Erlöse",Belegerfassung!L3612="Lieferungen EU-Erlöse",Belegerfassung!L3612="EUST",Belegerfassung!L3612="Bauleistungen 20%")=TRUE,"",MID(Belegerfassung!L3612,4,2)))</f>
        <v/>
      </c>
      <c r="J3604" s="6" t="str">
        <f>IF(A3604&lt;&gt;"",LEFT(Belegerfassung!D3612,40),"")</f>
        <v/>
      </c>
      <c r="K3604" t="str">
        <f>IF(A3604&lt;&gt;"",VLOOKUP(D3604,Abfrage!$F$2:$G$21,2,FALSE),"")</f>
        <v/>
      </c>
      <c r="L3604" s="6" t="str">
        <f>IF(Belegerfassung!H3612&lt;&gt;"",Belegerfassung!H3612,"")</f>
        <v/>
      </c>
      <c r="M3604" t="str">
        <f>IFERROR(IF(Belegerfassung!E3612&lt;&gt;"",VLOOKUP(Belegerfassung!E3612,Abfrage!$L$2:$M$15,2,),""),"")</f>
        <v/>
      </c>
      <c r="N3604" t="str">
        <f t="shared" si="169"/>
        <v/>
      </c>
      <c r="O3604" t="str">
        <f t="shared" si="170"/>
        <v/>
      </c>
      <c r="P3604" t="str">
        <f>IF(Belegerfassung!G3612&lt;&gt;"",CONCATENATE(Belegerfassung!G3612,".pdf"),"")</f>
        <v/>
      </c>
    </row>
    <row r="3605" spans="1:16">
      <c r="A3605" t="str">
        <f>IF(Belegerfassung!C3613&lt;&gt;"",0,"")</f>
        <v/>
      </c>
      <c r="B3605" t="str">
        <f>IFERROR(VLOOKUP(Belegerfassung!I3613,Konten!A:D,2,FALSE),"")</f>
        <v/>
      </c>
      <c r="C3605" t="str">
        <f>IF(A3605&lt;&gt;"",TEXT(Belegerfassung!C3613,"TT.MM.JJJJ"),"")</f>
        <v/>
      </c>
      <c r="D3605" t="str">
        <f>IFERROR(VLOOKUP(Belegerfassung!A3613,Abfrage!$E$2:$F$20,2,FALSE),"")</f>
        <v/>
      </c>
      <c r="E3605" t="str">
        <f>IF(A3605&lt;&gt;"",Belegerfassung!B3613,"")</f>
        <v/>
      </c>
      <c r="F3605" t="str">
        <f>IF(Belegerfassung!L3613="","",IF(Belegerfassung!L3613&lt;&gt;"",IF(Belegerfassung!L3613&lt;&gt;"",IF(Belegerfassung!J3613&lt;&gt;0,VLOOKUP(Belegerfassung!L3613,Abfrage!$A$2:$C$19,2,),VLOOKUP(Belegerfassung!L3613,Abfrage!$A$2:$C$19,3,)),"")))</f>
        <v/>
      </c>
      <c r="G3605" t="str">
        <f t="shared" si="168"/>
        <v/>
      </c>
      <c r="H3605" s="31" t="str">
        <f>IF(A3605&lt;&gt;"",-Belegerfassung!J3613+Belegerfassung!K3613,"")</f>
        <v/>
      </c>
      <c r="I3605" s="49" t="str">
        <f>IFERROR(IF(H3605&lt;&gt;"",Belegerfassung!L3613*100,""),IF(OR(Belegerfassung!L3613="Leistung EU - Erlöse",Belegerfassung!L3613="Lieferungen EU-Erlöse",Belegerfassung!L3613="EUST",Belegerfassung!L3613="Bauleistungen 20%")=TRUE,"",MID(Belegerfassung!L3613,4,2)))</f>
        <v/>
      </c>
      <c r="J3605" s="6" t="str">
        <f>IF(A3605&lt;&gt;"",LEFT(Belegerfassung!D3613,40),"")</f>
        <v/>
      </c>
      <c r="K3605" t="str">
        <f>IF(A3605&lt;&gt;"",VLOOKUP(D3605,Abfrage!$F$2:$G$21,2,FALSE),"")</f>
        <v/>
      </c>
      <c r="L3605" s="6" t="str">
        <f>IF(Belegerfassung!H3613&lt;&gt;"",Belegerfassung!H3613,"")</f>
        <v/>
      </c>
      <c r="M3605" t="str">
        <f>IFERROR(IF(Belegerfassung!E3613&lt;&gt;"",VLOOKUP(Belegerfassung!E3613,Abfrage!$L$2:$M$15,2,),""),"")</f>
        <v/>
      </c>
      <c r="N3605" t="str">
        <f t="shared" si="169"/>
        <v/>
      </c>
      <c r="O3605" t="str">
        <f t="shared" si="170"/>
        <v/>
      </c>
      <c r="P3605" t="str">
        <f>IF(Belegerfassung!G3613&lt;&gt;"",CONCATENATE(Belegerfassung!G3613,".pdf"),"")</f>
        <v/>
      </c>
    </row>
    <row r="3606" spans="1:16">
      <c r="A3606" t="str">
        <f>IF(Belegerfassung!C3614&lt;&gt;"",0,"")</f>
        <v/>
      </c>
      <c r="B3606" t="str">
        <f>IFERROR(VLOOKUP(Belegerfassung!I3614,Konten!A:D,2,FALSE),"")</f>
        <v/>
      </c>
      <c r="C3606" t="str">
        <f>IF(A3606&lt;&gt;"",TEXT(Belegerfassung!C3614,"TT.MM.JJJJ"),"")</f>
        <v/>
      </c>
      <c r="D3606" t="str">
        <f>IFERROR(VLOOKUP(Belegerfassung!A3614,Abfrage!$E$2:$F$20,2,FALSE),"")</f>
        <v/>
      </c>
      <c r="E3606" t="str">
        <f>IF(A3606&lt;&gt;"",Belegerfassung!B3614,"")</f>
        <v/>
      </c>
      <c r="F3606" t="str">
        <f>IF(Belegerfassung!L3614="","",IF(Belegerfassung!L3614&lt;&gt;"",IF(Belegerfassung!L3614&lt;&gt;"",IF(Belegerfassung!J3614&lt;&gt;0,VLOOKUP(Belegerfassung!L3614,Abfrage!$A$2:$C$19,2,),VLOOKUP(Belegerfassung!L3614,Abfrage!$A$2:$C$19,3,)),"")))</f>
        <v/>
      </c>
      <c r="G3606" t="str">
        <f t="shared" si="168"/>
        <v/>
      </c>
      <c r="H3606" s="31" t="str">
        <f>IF(A3606&lt;&gt;"",-Belegerfassung!J3614+Belegerfassung!K3614,"")</f>
        <v/>
      </c>
      <c r="I3606" s="49" t="str">
        <f>IFERROR(IF(H3606&lt;&gt;"",Belegerfassung!L3614*100,""),IF(OR(Belegerfassung!L3614="Leistung EU - Erlöse",Belegerfassung!L3614="Lieferungen EU-Erlöse",Belegerfassung!L3614="EUST",Belegerfassung!L3614="Bauleistungen 20%")=TRUE,"",MID(Belegerfassung!L3614,4,2)))</f>
        <v/>
      </c>
      <c r="J3606" s="6" t="str">
        <f>IF(A3606&lt;&gt;"",LEFT(Belegerfassung!D3614,40),"")</f>
        <v/>
      </c>
      <c r="K3606" t="str">
        <f>IF(A3606&lt;&gt;"",VLOOKUP(D3606,Abfrage!$F$2:$G$21,2,FALSE),"")</f>
        <v/>
      </c>
      <c r="L3606" s="6" t="str">
        <f>IF(Belegerfassung!H3614&lt;&gt;"",Belegerfassung!H3614,"")</f>
        <v/>
      </c>
      <c r="M3606" t="str">
        <f>IFERROR(IF(Belegerfassung!E3614&lt;&gt;"",VLOOKUP(Belegerfassung!E3614,Abfrage!$L$2:$M$15,2,),""),"")</f>
        <v/>
      </c>
      <c r="N3606" t="str">
        <f t="shared" si="169"/>
        <v/>
      </c>
      <c r="O3606" t="str">
        <f t="shared" si="170"/>
        <v/>
      </c>
      <c r="P3606" t="str">
        <f>IF(Belegerfassung!G3614&lt;&gt;"",CONCATENATE(Belegerfassung!G3614,".pdf"),"")</f>
        <v/>
      </c>
    </row>
    <row r="3607" spans="1:16">
      <c r="A3607" t="str">
        <f>IF(Belegerfassung!C3615&lt;&gt;"",0,"")</f>
        <v/>
      </c>
      <c r="B3607" t="str">
        <f>IFERROR(VLOOKUP(Belegerfassung!I3615,Konten!A:D,2,FALSE),"")</f>
        <v/>
      </c>
      <c r="C3607" t="str">
        <f>IF(A3607&lt;&gt;"",TEXT(Belegerfassung!C3615,"TT.MM.JJJJ"),"")</f>
        <v/>
      </c>
      <c r="D3607" t="str">
        <f>IFERROR(VLOOKUP(Belegerfassung!A3615,Abfrage!$E$2:$F$20,2,FALSE),"")</f>
        <v/>
      </c>
      <c r="E3607" t="str">
        <f>IF(A3607&lt;&gt;"",Belegerfassung!B3615,"")</f>
        <v/>
      </c>
      <c r="F3607" t="str">
        <f>IF(Belegerfassung!L3615="","",IF(Belegerfassung!L3615&lt;&gt;"",IF(Belegerfassung!L3615&lt;&gt;"",IF(Belegerfassung!J3615&lt;&gt;0,VLOOKUP(Belegerfassung!L3615,Abfrage!$A$2:$C$19,2,),VLOOKUP(Belegerfassung!L3615,Abfrage!$A$2:$C$19,3,)),"")))</f>
        <v/>
      </c>
      <c r="G3607" t="str">
        <f t="shared" si="168"/>
        <v/>
      </c>
      <c r="H3607" s="31" t="str">
        <f>IF(A3607&lt;&gt;"",-Belegerfassung!J3615+Belegerfassung!K3615,"")</f>
        <v/>
      </c>
      <c r="I3607" s="49" t="str">
        <f>IFERROR(IF(H3607&lt;&gt;"",Belegerfassung!L3615*100,""),IF(OR(Belegerfassung!L3615="Leistung EU - Erlöse",Belegerfassung!L3615="Lieferungen EU-Erlöse",Belegerfassung!L3615="EUST",Belegerfassung!L3615="Bauleistungen 20%")=TRUE,"",MID(Belegerfassung!L3615,4,2)))</f>
        <v/>
      </c>
      <c r="J3607" s="6" t="str">
        <f>IF(A3607&lt;&gt;"",LEFT(Belegerfassung!D3615,40),"")</f>
        <v/>
      </c>
      <c r="K3607" t="str">
        <f>IF(A3607&lt;&gt;"",VLOOKUP(D3607,Abfrage!$F$2:$G$21,2,FALSE),"")</f>
        <v/>
      </c>
      <c r="L3607" s="6" t="str">
        <f>IF(Belegerfassung!H3615&lt;&gt;"",Belegerfassung!H3615,"")</f>
        <v/>
      </c>
      <c r="M3607" t="str">
        <f>IFERROR(IF(Belegerfassung!E3615&lt;&gt;"",VLOOKUP(Belegerfassung!E3615,Abfrage!$L$2:$M$15,2,),""),"")</f>
        <v/>
      </c>
      <c r="N3607" t="str">
        <f t="shared" si="169"/>
        <v/>
      </c>
      <c r="O3607" t="str">
        <f t="shared" si="170"/>
        <v/>
      </c>
      <c r="P3607" t="str">
        <f>IF(Belegerfassung!G3615&lt;&gt;"",CONCATENATE(Belegerfassung!G3615,".pdf"),"")</f>
        <v/>
      </c>
    </row>
    <row r="3608" spans="1:16">
      <c r="A3608" t="str">
        <f>IF(Belegerfassung!C3616&lt;&gt;"",0,"")</f>
        <v/>
      </c>
      <c r="B3608" t="str">
        <f>IFERROR(VLOOKUP(Belegerfassung!I3616,Konten!A:D,2,FALSE),"")</f>
        <v/>
      </c>
      <c r="C3608" t="str">
        <f>IF(A3608&lt;&gt;"",TEXT(Belegerfassung!C3616,"TT.MM.JJJJ"),"")</f>
        <v/>
      </c>
      <c r="D3608" t="str">
        <f>IFERROR(VLOOKUP(Belegerfassung!A3616,Abfrage!$E$2:$F$20,2,FALSE),"")</f>
        <v/>
      </c>
      <c r="E3608" t="str">
        <f>IF(A3608&lt;&gt;"",Belegerfassung!B3616,"")</f>
        <v/>
      </c>
      <c r="F3608" t="str">
        <f>IF(Belegerfassung!L3616="","",IF(Belegerfassung!L3616&lt;&gt;"",IF(Belegerfassung!L3616&lt;&gt;"",IF(Belegerfassung!J3616&lt;&gt;0,VLOOKUP(Belegerfassung!L3616,Abfrage!$A$2:$C$19,2,),VLOOKUP(Belegerfassung!L3616,Abfrage!$A$2:$C$19,3,)),"")))</f>
        <v/>
      </c>
      <c r="G3608" t="str">
        <f t="shared" si="168"/>
        <v/>
      </c>
      <c r="H3608" s="31" t="str">
        <f>IF(A3608&lt;&gt;"",-Belegerfassung!J3616+Belegerfassung!K3616,"")</f>
        <v/>
      </c>
      <c r="I3608" s="49" t="str">
        <f>IFERROR(IF(H3608&lt;&gt;"",Belegerfassung!L3616*100,""),IF(OR(Belegerfassung!L3616="Leistung EU - Erlöse",Belegerfassung!L3616="Lieferungen EU-Erlöse",Belegerfassung!L3616="EUST",Belegerfassung!L3616="Bauleistungen 20%")=TRUE,"",MID(Belegerfassung!L3616,4,2)))</f>
        <v/>
      </c>
      <c r="J3608" s="6" t="str">
        <f>IF(A3608&lt;&gt;"",LEFT(Belegerfassung!D3616,40),"")</f>
        <v/>
      </c>
      <c r="K3608" t="str">
        <f>IF(A3608&lt;&gt;"",VLOOKUP(D3608,Abfrage!$F$2:$G$21,2,FALSE),"")</f>
        <v/>
      </c>
      <c r="L3608" s="6" t="str">
        <f>IF(Belegerfassung!H3616&lt;&gt;"",Belegerfassung!H3616,"")</f>
        <v/>
      </c>
      <c r="M3608" t="str">
        <f>IFERROR(IF(Belegerfassung!E3616&lt;&gt;"",VLOOKUP(Belegerfassung!E3616,Abfrage!$L$2:$M$15,2,),""),"")</f>
        <v/>
      </c>
      <c r="N3608" t="str">
        <f t="shared" si="169"/>
        <v/>
      </c>
      <c r="O3608" t="str">
        <f t="shared" si="170"/>
        <v/>
      </c>
      <c r="P3608" t="str">
        <f>IF(Belegerfassung!G3616&lt;&gt;"",CONCATENATE(Belegerfassung!G3616,".pdf"),"")</f>
        <v/>
      </c>
    </row>
    <row r="3609" spans="1:16">
      <c r="A3609" t="str">
        <f>IF(Belegerfassung!C3617&lt;&gt;"",0,"")</f>
        <v/>
      </c>
      <c r="B3609" t="str">
        <f>IFERROR(VLOOKUP(Belegerfassung!I3617,Konten!A:D,2,FALSE),"")</f>
        <v/>
      </c>
      <c r="C3609" t="str">
        <f>IF(A3609&lt;&gt;"",TEXT(Belegerfassung!C3617,"TT.MM.JJJJ"),"")</f>
        <v/>
      </c>
      <c r="D3609" t="str">
        <f>IFERROR(VLOOKUP(Belegerfassung!A3617,Abfrage!$E$2:$F$20,2,FALSE),"")</f>
        <v/>
      </c>
      <c r="E3609" t="str">
        <f>IF(A3609&lt;&gt;"",Belegerfassung!B3617,"")</f>
        <v/>
      </c>
      <c r="F3609" t="str">
        <f>IF(Belegerfassung!L3617="","",IF(Belegerfassung!L3617&lt;&gt;"",IF(Belegerfassung!L3617&lt;&gt;"",IF(Belegerfassung!J3617&lt;&gt;0,VLOOKUP(Belegerfassung!L3617,Abfrage!$A$2:$C$19,2,),VLOOKUP(Belegerfassung!L3617,Abfrage!$A$2:$C$19,3,)),"")))</f>
        <v/>
      </c>
      <c r="G3609" t="str">
        <f t="shared" si="168"/>
        <v/>
      </c>
      <c r="H3609" s="31" t="str">
        <f>IF(A3609&lt;&gt;"",-Belegerfassung!J3617+Belegerfassung!K3617,"")</f>
        <v/>
      </c>
      <c r="I3609" s="49" t="str">
        <f>IFERROR(IF(H3609&lt;&gt;"",Belegerfassung!L3617*100,""),IF(OR(Belegerfassung!L3617="Leistung EU - Erlöse",Belegerfassung!L3617="Lieferungen EU-Erlöse",Belegerfassung!L3617="EUST",Belegerfassung!L3617="Bauleistungen 20%")=TRUE,"",MID(Belegerfassung!L3617,4,2)))</f>
        <v/>
      </c>
      <c r="J3609" s="6" t="str">
        <f>IF(A3609&lt;&gt;"",LEFT(Belegerfassung!D3617,40),"")</f>
        <v/>
      </c>
      <c r="K3609" t="str">
        <f>IF(A3609&lt;&gt;"",VLOOKUP(D3609,Abfrage!$F$2:$G$21,2,FALSE),"")</f>
        <v/>
      </c>
      <c r="L3609" s="6" t="str">
        <f>IF(Belegerfassung!H3617&lt;&gt;"",Belegerfassung!H3617,"")</f>
        <v/>
      </c>
      <c r="M3609" t="str">
        <f>IFERROR(IF(Belegerfassung!E3617&lt;&gt;"",VLOOKUP(Belegerfassung!E3617,Abfrage!$L$2:$M$15,2,),""),"")</f>
        <v/>
      </c>
      <c r="N3609" t="str">
        <f t="shared" si="169"/>
        <v/>
      </c>
      <c r="O3609" t="str">
        <f t="shared" si="170"/>
        <v/>
      </c>
      <c r="P3609" t="str">
        <f>IF(Belegerfassung!G3617&lt;&gt;"",CONCATENATE(Belegerfassung!G3617,".pdf"),"")</f>
        <v/>
      </c>
    </row>
    <row r="3610" spans="1:16">
      <c r="A3610" t="str">
        <f>IF(Belegerfassung!C3618&lt;&gt;"",0,"")</f>
        <v/>
      </c>
      <c r="B3610" t="str">
        <f>IFERROR(VLOOKUP(Belegerfassung!I3618,Konten!A:D,2,FALSE),"")</f>
        <v/>
      </c>
      <c r="C3610" t="str">
        <f>IF(A3610&lt;&gt;"",TEXT(Belegerfassung!C3618,"TT.MM.JJJJ"),"")</f>
        <v/>
      </c>
      <c r="D3610" t="str">
        <f>IFERROR(VLOOKUP(Belegerfassung!A3618,Abfrage!$E$2:$F$20,2,FALSE),"")</f>
        <v/>
      </c>
      <c r="E3610" t="str">
        <f>IF(A3610&lt;&gt;"",Belegerfassung!B3618,"")</f>
        <v/>
      </c>
      <c r="F3610" t="str">
        <f>IF(Belegerfassung!L3618="","",IF(Belegerfassung!L3618&lt;&gt;"",IF(Belegerfassung!L3618&lt;&gt;"",IF(Belegerfassung!J3618&lt;&gt;0,VLOOKUP(Belegerfassung!L3618,Abfrage!$A$2:$C$19,2,),VLOOKUP(Belegerfassung!L3618,Abfrage!$A$2:$C$19,3,)),"")))</f>
        <v/>
      </c>
      <c r="G3610" t="str">
        <f t="shared" si="168"/>
        <v/>
      </c>
      <c r="H3610" s="31" t="str">
        <f>IF(A3610&lt;&gt;"",-Belegerfassung!J3618+Belegerfassung!K3618,"")</f>
        <v/>
      </c>
      <c r="I3610" s="49" t="str">
        <f>IFERROR(IF(H3610&lt;&gt;"",Belegerfassung!L3618*100,""),IF(OR(Belegerfassung!L3618="Leistung EU - Erlöse",Belegerfassung!L3618="Lieferungen EU-Erlöse",Belegerfassung!L3618="EUST",Belegerfassung!L3618="Bauleistungen 20%")=TRUE,"",MID(Belegerfassung!L3618,4,2)))</f>
        <v/>
      </c>
      <c r="J3610" s="6" t="str">
        <f>IF(A3610&lt;&gt;"",LEFT(Belegerfassung!D3618,40),"")</f>
        <v/>
      </c>
      <c r="K3610" t="str">
        <f>IF(A3610&lt;&gt;"",VLOOKUP(D3610,Abfrage!$F$2:$G$21,2,FALSE),"")</f>
        <v/>
      </c>
      <c r="L3610" s="6" t="str">
        <f>IF(Belegerfassung!H3618&lt;&gt;"",Belegerfassung!H3618,"")</f>
        <v/>
      </c>
      <c r="M3610" t="str">
        <f>IFERROR(IF(Belegerfassung!E3618&lt;&gt;"",VLOOKUP(Belegerfassung!E3618,Abfrage!$L$2:$M$15,2,),""),"")</f>
        <v/>
      </c>
      <c r="N3610" t="str">
        <f t="shared" si="169"/>
        <v/>
      </c>
      <c r="O3610" t="str">
        <f t="shared" si="170"/>
        <v/>
      </c>
      <c r="P3610" t="str">
        <f>IF(Belegerfassung!G3618&lt;&gt;"",CONCATENATE(Belegerfassung!G3618,".pdf"),"")</f>
        <v/>
      </c>
    </row>
    <row r="3611" spans="1:16">
      <c r="A3611" t="str">
        <f>IF(Belegerfassung!C3619&lt;&gt;"",0,"")</f>
        <v/>
      </c>
      <c r="B3611" t="str">
        <f>IFERROR(VLOOKUP(Belegerfassung!I3619,Konten!A:D,2,FALSE),"")</f>
        <v/>
      </c>
      <c r="C3611" t="str">
        <f>IF(A3611&lt;&gt;"",TEXT(Belegerfassung!C3619,"TT.MM.JJJJ"),"")</f>
        <v/>
      </c>
      <c r="D3611" t="str">
        <f>IFERROR(VLOOKUP(Belegerfassung!A3619,Abfrage!$E$2:$F$20,2,FALSE),"")</f>
        <v/>
      </c>
      <c r="E3611" t="str">
        <f>IF(A3611&lt;&gt;"",Belegerfassung!B3619,"")</f>
        <v/>
      </c>
      <c r="F3611" t="str">
        <f>IF(Belegerfassung!L3619="","",IF(Belegerfassung!L3619&lt;&gt;"",IF(Belegerfassung!L3619&lt;&gt;"",IF(Belegerfassung!J3619&lt;&gt;0,VLOOKUP(Belegerfassung!L3619,Abfrage!$A$2:$C$19,2,),VLOOKUP(Belegerfassung!L3619,Abfrage!$A$2:$C$19,3,)),"")))</f>
        <v/>
      </c>
      <c r="G3611" t="str">
        <f t="shared" si="168"/>
        <v/>
      </c>
      <c r="H3611" s="31" t="str">
        <f>IF(A3611&lt;&gt;"",-Belegerfassung!J3619+Belegerfassung!K3619,"")</f>
        <v/>
      </c>
      <c r="I3611" s="49" t="str">
        <f>IFERROR(IF(H3611&lt;&gt;"",Belegerfassung!L3619*100,""),IF(OR(Belegerfassung!L3619="Leistung EU - Erlöse",Belegerfassung!L3619="Lieferungen EU-Erlöse",Belegerfassung!L3619="EUST",Belegerfassung!L3619="Bauleistungen 20%")=TRUE,"",MID(Belegerfassung!L3619,4,2)))</f>
        <v/>
      </c>
      <c r="J3611" s="6" t="str">
        <f>IF(A3611&lt;&gt;"",LEFT(Belegerfassung!D3619,40),"")</f>
        <v/>
      </c>
      <c r="K3611" t="str">
        <f>IF(A3611&lt;&gt;"",VLOOKUP(D3611,Abfrage!$F$2:$G$21,2,FALSE),"")</f>
        <v/>
      </c>
      <c r="L3611" s="6" t="str">
        <f>IF(Belegerfassung!H3619&lt;&gt;"",Belegerfassung!H3619,"")</f>
        <v/>
      </c>
      <c r="M3611" t="str">
        <f>IFERROR(IF(Belegerfassung!E3619&lt;&gt;"",VLOOKUP(Belegerfassung!E3619,Abfrage!$L$2:$M$15,2,),""),"")</f>
        <v/>
      </c>
      <c r="N3611" t="str">
        <f t="shared" si="169"/>
        <v/>
      </c>
      <c r="O3611" t="str">
        <f t="shared" si="170"/>
        <v/>
      </c>
      <c r="P3611" t="str">
        <f>IF(Belegerfassung!G3619&lt;&gt;"",CONCATENATE(Belegerfassung!G3619,".pdf"),"")</f>
        <v/>
      </c>
    </row>
    <row r="3612" spans="1:16">
      <c r="A3612" t="str">
        <f>IF(Belegerfassung!C3620&lt;&gt;"",0,"")</f>
        <v/>
      </c>
      <c r="B3612" t="str">
        <f>IFERROR(VLOOKUP(Belegerfassung!I3620,Konten!A:D,2,FALSE),"")</f>
        <v/>
      </c>
      <c r="C3612" t="str">
        <f>IF(A3612&lt;&gt;"",TEXT(Belegerfassung!C3620,"TT.MM.JJJJ"),"")</f>
        <v/>
      </c>
      <c r="D3612" t="str">
        <f>IFERROR(VLOOKUP(Belegerfassung!A3620,Abfrage!$E$2:$F$20,2,FALSE),"")</f>
        <v/>
      </c>
      <c r="E3612" t="str">
        <f>IF(A3612&lt;&gt;"",Belegerfassung!B3620,"")</f>
        <v/>
      </c>
      <c r="F3612" t="str">
        <f>IF(Belegerfassung!L3620="","",IF(Belegerfassung!L3620&lt;&gt;"",IF(Belegerfassung!L3620&lt;&gt;"",IF(Belegerfassung!J3620&lt;&gt;0,VLOOKUP(Belegerfassung!L3620,Abfrage!$A$2:$C$19,2,),VLOOKUP(Belegerfassung!L3620,Abfrage!$A$2:$C$19,3,)),"")))</f>
        <v/>
      </c>
      <c r="G3612" t="str">
        <f t="shared" si="168"/>
        <v/>
      </c>
      <c r="H3612" s="31" t="str">
        <f>IF(A3612&lt;&gt;"",-Belegerfassung!J3620+Belegerfassung!K3620,"")</f>
        <v/>
      </c>
      <c r="I3612" s="49" t="str">
        <f>IFERROR(IF(H3612&lt;&gt;"",Belegerfassung!L3620*100,""),IF(OR(Belegerfassung!L3620="Leistung EU - Erlöse",Belegerfassung!L3620="Lieferungen EU-Erlöse",Belegerfassung!L3620="EUST",Belegerfassung!L3620="Bauleistungen 20%")=TRUE,"",MID(Belegerfassung!L3620,4,2)))</f>
        <v/>
      </c>
      <c r="J3612" s="6" t="str">
        <f>IF(A3612&lt;&gt;"",LEFT(Belegerfassung!D3620,40),"")</f>
        <v/>
      </c>
      <c r="K3612" t="str">
        <f>IF(A3612&lt;&gt;"",VLOOKUP(D3612,Abfrage!$F$2:$G$21,2,FALSE),"")</f>
        <v/>
      </c>
      <c r="L3612" s="6" t="str">
        <f>IF(Belegerfassung!H3620&lt;&gt;"",Belegerfassung!H3620,"")</f>
        <v/>
      </c>
      <c r="M3612" t="str">
        <f>IFERROR(IF(Belegerfassung!E3620&lt;&gt;"",VLOOKUP(Belegerfassung!E3620,Abfrage!$L$2:$M$15,2,),""),"")</f>
        <v/>
      </c>
      <c r="N3612" t="str">
        <f t="shared" si="169"/>
        <v/>
      </c>
      <c r="O3612" t="str">
        <f t="shared" si="170"/>
        <v/>
      </c>
      <c r="P3612" t="str">
        <f>IF(Belegerfassung!G3620&lt;&gt;"",CONCATENATE(Belegerfassung!G3620,".pdf"),"")</f>
        <v/>
      </c>
    </row>
    <row r="3613" spans="1:16">
      <c r="A3613" t="str">
        <f>IF(Belegerfassung!C3621&lt;&gt;"",0,"")</f>
        <v/>
      </c>
      <c r="B3613" t="str">
        <f>IFERROR(VLOOKUP(Belegerfassung!I3621,Konten!A:D,2,FALSE),"")</f>
        <v/>
      </c>
      <c r="C3613" t="str">
        <f>IF(A3613&lt;&gt;"",TEXT(Belegerfassung!C3621,"TT.MM.JJJJ"),"")</f>
        <v/>
      </c>
      <c r="D3613" t="str">
        <f>IFERROR(VLOOKUP(Belegerfassung!A3621,Abfrage!$E$2:$F$20,2,FALSE),"")</f>
        <v/>
      </c>
      <c r="E3613" t="str">
        <f>IF(A3613&lt;&gt;"",Belegerfassung!B3621,"")</f>
        <v/>
      </c>
      <c r="F3613" t="str">
        <f>IF(Belegerfassung!L3621="","",IF(Belegerfassung!L3621&lt;&gt;"",IF(Belegerfassung!L3621&lt;&gt;"",IF(Belegerfassung!J3621&lt;&gt;0,VLOOKUP(Belegerfassung!L3621,Abfrage!$A$2:$C$19,2,),VLOOKUP(Belegerfassung!L3621,Abfrage!$A$2:$C$19,3,)),"")))</f>
        <v/>
      </c>
      <c r="G3613" t="str">
        <f t="shared" si="168"/>
        <v/>
      </c>
      <c r="H3613" s="31" t="str">
        <f>IF(A3613&lt;&gt;"",-Belegerfassung!J3621+Belegerfassung!K3621,"")</f>
        <v/>
      </c>
      <c r="I3613" s="49" t="str">
        <f>IFERROR(IF(H3613&lt;&gt;"",Belegerfassung!L3621*100,""),IF(OR(Belegerfassung!L3621="Leistung EU - Erlöse",Belegerfassung!L3621="Lieferungen EU-Erlöse",Belegerfassung!L3621="EUST",Belegerfassung!L3621="Bauleistungen 20%")=TRUE,"",MID(Belegerfassung!L3621,4,2)))</f>
        <v/>
      </c>
      <c r="J3613" s="6" t="str">
        <f>IF(A3613&lt;&gt;"",LEFT(Belegerfassung!D3621,40),"")</f>
        <v/>
      </c>
      <c r="K3613" t="str">
        <f>IF(A3613&lt;&gt;"",VLOOKUP(D3613,Abfrage!$F$2:$G$21,2,FALSE),"")</f>
        <v/>
      </c>
      <c r="L3613" s="6" t="str">
        <f>IF(Belegerfassung!H3621&lt;&gt;"",Belegerfassung!H3621,"")</f>
        <v/>
      </c>
      <c r="M3613" t="str">
        <f>IFERROR(IF(Belegerfassung!E3621&lt;&gt;"",VLOOKUP(Belegerfassung!E3621,Abfrage!$L$2:$M$15,2,),""),"")</f>
        <v/>
      </c>
      <c r="N3613" t="str">
        <f t="shared" si="169"/>
        <v/>
      </c>
      <c r="O3613" t="str">
        <f t="shared" si="170"/>
        <v/>
      </c>
      <c r="P3613" t="str">
        <f>IF(Belegerfassung!G3621&lt;&gt;"",CONCATENATE(Belegerfassung!G3621,".pdf"),"")</f>
        <v/>
      </c>
    </row>
    <row r="3614" spans="1:16">
      <c r="A3614" t="str">
        <f>IF(Belegerfassung!C3622&lt;&gt;"",0,"")</f>
        <v/>
      </c>
      <c r="B3614" t="str">
        <f>IFERROR(VLOOKUP(Belegerfassung!I3622,Konten!A:D,2,FALSE),"")</f>
        <v/>
      </c>
      <c r="C3614" t="str">
        <f>IF(A3614&lt;&gt;"",TEXT(Belegerfassung!C3622,"TT.MM.JJJJ"),"")</f>
        <v/>
      </c>
      <c r="D3614" t="str">
        <f>IFERROR(VLOOKUP(Belegerfassung!A3622,Abfrage!$E$2:$F$20,2,FALSE),"")</f>
        <v/>
      </c>
      <c r="E3614" t="str">
        <f>IF(A3614&lt;&gt;"",Belegerfassung!B3622,"")</f>
        <v/>
      </c>
      <c r="F3614" t="str">
        <f>IF(Belegerfassung!L3622="","",IF(Belegerfassung!L3622&lt;&gt;"",IF(Belegerfassung!L3622&lt;&gt;"",IF(Belegerfassung!J3622&lt;&gt;0,VLOOKUP(Belegerfassung!L3622,Abfrage!$A$2:$C$19,2,),VLOOKUP(Belegerfassung!L3622,Abfrage!$A$2:$C$19,3,)),"")))</f>
        <v/>
      </c>
      <c r="G3614" t="str">
        <f t="shared" si="168"/>
        <v/>
      </c>
      <c r="H3614" s="31" t="str">
        <f>IF(A3614&lt;&gt;"",-Belegerfassung!J3622+Belegerfassung!K3622,"")</f>
        <v/>
      </c>
      <c r="I3614" s="49" t="str">
        <f>IFERROR(IF(H3614&lt;&gt;"",Belegerfassung!L3622*100,""),IF(OR(Belegerfassung!L3622="Leistung EU - Erlöse",Belegerfassung!L3622="Lieferungen EU-Erlöse",Belegerfassung!L3622="EUST",Belegerfassung!L3622="Bauleistungen 20%")=TRUE,"",MID(Belegerfassung!L3622,4,2)))</f>
        <v/>
      </c>
      <c r="J3614" s="6" t="str">
        <f>IF(A3614&lt;&gt;"",LEFT(Belegerfassung!D3622,40),"")</f>
        <v/>
      </c>
      <c r="K3614" t="str">
        <f>IF(A3614&lt;&gt;"",VLOOKUP(D3614,Abfrage!$F$2:$G$21,2,FALSE),"")</f>
        <v/>
      </c>
      <c r="L3614" s="6" t="str">
        <f>IF(Belegerfassung!H3622&lt;&gt;"",Belegerfassung!H3622,"")</f>
        <v/>
      </c>
      <c r="M3614" t="str">
        <f>IFERROR(IF(Belegerfassung!E3622&lt;&gt;"",VLOOKUP(Belegerfassung!E3622,Abfrage!$L$2:$M$15,2,),""),"")</f>
        <v/>
      </c>
      <c r="N3614" t="str">
        <f t="shared" si="169"/>
        <v/>
      </c>
      <c r="O3614" t="str">
        <f t="shared" si="170"/>
        <v/>
      </c>
      <c r="P3614" t="str">
        <f>IF(Belegerfassung!G3622&lt;&gt;"",CONCATENATE(Belegerfassung!G3622,".pdf"),"")</f>
        <v/>
      </c>
    </row>
    <row r="3615" spans="1:16">
      <c r="A3615" t="str">
        <f>IF(Belegerfassung!C3623&lt;&gt;"",0,"")</f>
        <v/>
      </c>
      <c r="B3615" t="str">
        <f>IFERROR(VLOOKUP(Belegerfassung!I3623,Konten!A:D,2,FALSE),"")</f>
        <v/>
      </c>
      <c r="C3615" t="str">
        <f>IF(A3615&lt;&gt;"",TEXT(Belegerfassung!C3623,"TT.MM.JJJJ"),"")</f>
        <v/>
      </c>
      <c r="D3615" t="str">
        <f>IFERROR(VLOOKUP(Belegerfassung!A3623,Abfrage!$E$2:$F$20,2,FALSE),"")</f>
        <v/>
      </c>
      <c r="E3615" t="str">
        <f>IF(A3615&lt;&gt;"",Belegerfassung!B3623,"")</f>
        <v/>
      </c>
      <c r="F3615" t="str">
        <f>IF(Belegerfassung!L3623="","",IF(Belegerfassung!L3623&lt;&gt;"",IF(Belegerfassung!L3623&lt;&gt;"",IF(Belegerfassung!J3623&lt;&gt;0,VLOOKUP(Belegerfassung!L3623,Abfrage!$A$2:$C$19,2,),VLOOKUP(Belegerfassung!L3623,Abfrage!$A$2:$C$19,3,)),"")))</f>
        <v/>
      </c>
      <c r="G3615" t="str">
        <f t="shared" si="168"/>
        <v/>
      </c>
      <c r="H3615" s="31" t="str">
        <f>IF(A3615&lt;&gt;"",-Belegerfassung!J3623+Belegerfassung!K3623,"")</f>
        <v/>
      </c>
      <c r="I3615" s="49" t="str">
        <f>IFERROR(IF(H3615&lt;&gt;"",Belegerfassung!L3623*100,""),IF(OR(Belegerfassung!L3623="Leistung EU - Erlöse",Belegerfassung!L3623="Lieferungen EU-Erlöse",Belegerfassung!L3623="EUST",Belegerfassung!L3623="Bauleistungen 20%")=TRUE,"",MID(Belegerfassung!L3623,4,2)))</f>
        <v/>
      </c>
      <c r="J3615" s="6" t="str">
        <f>IF(A3615&lt;&gt;"",LEFT(Belegerfassung!D3623,40),"")</f>
        <v/>
      </c>
      <c r="K3615" t="str">
        <f>IF(A3615&lt;&gt;"",VLOOKUP(D3615,Abfrage!$F$2:$G$21,2,FALSE),"")</f>
        <v/>
      </c>
      <c r="L3615" s="6" t="str">
        <f>IF(Belegerfassung!H3623&lt;&gt;"",Belegerfassung!H3623,"")</f>
        <v/>
      </c>
      <c r="M3615" t="str">
        <f>IFERROR(IF(Belegerfassung!E3623&lt;&gt;"",VLOOKUP(Belegerfassung!E3623,Abfrage!$L$2:$M$15,2,),""),"")</f>
        <v/>
      </c>
      <c r="N3615" t="str">
        <f t="shared" si="169"/>
        <v/>
      </c>
      <c r="O3615" t="str">
        <f t="shared" si="170"/>
        <v/>
      </c>
      <c r="P3615" t="str">
        <f>IF(Belegerfassung!G3623&lt;&gt;"",CONCATENATE(Belegerfassung!G3623,".pdf"),"")</f>
        <v/>
      </c>
    </row>
    <row r="3616" spans="1:16">
      <c r="A3616" t="str">
        <f>IF(Belegerfassung!C3624&lt;&gt;"",0,"")</f>
        <v/>
      </c>
      <c r="B3616" t="str">
        <f>IFERROR(VLOOKUP(Belegerfassung!I3624,Konten!A:D,2,FALSE),"")</f>
        <v/>
      </c>
      <c r="C3616" t="str">
        <f>IF(A3616&lt;&gt;"",TEXT(Belegerfassung!C3624,"TT.MM.JJJJ"),"")</f>
        <v/>
      </c>
      <c r="D3616" t="str">
        <f>IFERROR(VLOOKUP(Belegerfassung!A3624,Abfrage!$E$2:$F$20,2,FALSE),"")</f>
        <v/>
      </c>
      <c r="E3616" t="str">
        <f>IF(A3616&lt;&gt;"",Belegerfassung!B3624,"")</f>
        <v/>
      </c>
      <c r="F3616" t="str">
        <f>IF(Belegerfassung!L3624="","",IF(Belegerfassung!L3624&lt;&gt;"",IF(Belegerfassung!L3624&lt;&gt;"",IF(Belegerfassung!J3624&lt;&gt;0,VLOOKUP(Belegerfassung!L3624,Abfrage!$A$2:$C$19,2,),VLOOKUP(Belegerfassung!L3624,Abfrage!$A$2:$C$19,3,)),"")))</f>
        <v/>
      </c>
      <c r="G3616" t="str">
        <f t="shared" si="168"/>
        <v/>
      </c>
      <c r="H3616" s="31" t="str">
        <f>IF(A3616&lt;&gt;"",-Belegerfassung!J3624+Belegerfassung!K3624,"")</f>
        <v/>
      </c>
      <c r="I3616" s="49" t="str">
        <f>IFERROR(IF(H3616&lt;&gt;"",Belegerfassung!L3624*100,""),IF(OR(Belegerfassung!L3624="Leistung EU - Erlöse",Belegerfassung!L3624="Lieferungen EU-Erlöse",Belegerfassung!L3624="EUST",Belegerfassung!L3624="Bauleistungen 20%")=TRUE,"",MID(Belegerfassung!L3624,4,2)))</f>
        <v/>
      </c>
      <c r="J3616" s="6" t="str">
        <f>IF(A3616&lt;&gt;"",LEFT(Belegerfassung!D3624,40),"")</f>
        <v/>
      </c>
      <c r="K3616" t="str">
        <f>IF(A3616&lt;&gt;"",VLOOKUP(D3616,Abfrage!$F$2:$G$21,2,FALSE),"")</f>
        <v/>
      </c>
      <c r="L3616" s="6" t="str">
        <f>IF(Belegerfassung!H3624&lt;&gt;"",Belegerfassung!H3624,"")</f>
        <v/>
      </c>
      <c r="M3616" t="str">
        <f>IFERROR(IF(Belegerfassung!E3624&lt;&gt;"",VLOOKUP(Belegerfassung!E3624,Abfrage!$L$2:$M$15,2,),""),"")</f>
        <v/>
      </c>
      <c r="N3616" t="str">
        <f t="shared" si="169"/>
        <v/>
      </c>
      <c r="O3616" t="str">
        <f t="shared" si="170"/>
        <v/>
      </c>
      <c r="P3616" t="str">
        <f>IF(Belegerfassung!G3624&lt;&gt;"",CONCATENATE(Belegerfassung!G3624,".pdf"),"")</f>
        <v/>
      </c>
    </row>
    <row r="3617" spans="1:16">
      <c r="A3617" t="str">
        <f>IF(Belegerfassung!C3625&lt;&gt;"",0,"")</f>
        <v/>
      </c>
      <c r="B3617" t="str">
        <f>IFERROR(VLOOKUP(Belegerfassung!I3625,Konten!A:D,2,FALSE),"")</f>
        <v/>
      </c>
      <c r="C3617" t="str">
        <f>IF(A3617&lt;&gt;"",TEXT(Belegerfassung!C3625,"TT.MM.JJJJ"),"")</f>
        <v/>
      </c>
      <c r="D3617" t="str">
        <f>IFERROR(VLOOKUP(Belegerfassung!A3625,Abfrage!$E$2:$F$20,2,FALSE),"")</f>
        <v/>
      </c>
      <c r="E3617" t="str">
        <f>IF(A3617&lt;&gt;"",Belegerfassung!B3625,"")</f>
        <v/>
      </c>
      <c r="F3617" t="str">
        <f>IF(Belegerfassung!L3625="","",IF(Belegerfassung!L3625&lt;&gt;"",IF(Belegerfassung!L3625&lt;&gt;"",IF(Belegerfassung!J3625&lt;&gt;0,VLOOKUP(Belegerfassung!L3625,Abfrage!$A$2:$C$19,2,),VLOOKUP(Belegerfassung!L3625,Abfrage!$A$2:$C$19,3,)),"")))</f>
        <v/>
      </c>
      <c r="G3617" t="str">
        <f t="shared" si="168"/>
        <v/>
      </c>
      <c r="H3617" s="31" t="str">
        <f>IF(A3617&lt;&gt;"",-Belegerfassung!J3625+Belegerfassung!K3625,"")</f>
        <v/>
      </c>
      <c r="I3617" s="49" t="str">
        <f>IFERROR(IF(H3617&lt;&gt;"",Belegerfassung!L3625*100,""),IF(OR(Belegerfassung!L3625="Leistung EU - Erlöse",Belegerfassung!L3625="Lieferungen EU-Erlöse",Belegerfassung!L3625="EUST",Belegerfassung!L3625="Bauleistungen 20%")=TRUE,"",MID(Belegerfassung!L3625,4,2)))</f>
        <v/>
      </c>
      <c r="J3617" s="6" t="str">
        <f>IF(A3617&lt;&gt;"",LEFT(Belegerfassung!D3625,40),"")</f>
        <v/>
      </c>
      <c r="K3617" t="str">
        <f>IF(A3617&lt;&gt;"",VLOOKUP(D3617,Abfrage!$F$2:$G$21,2,FALSE),"")</f>
        <v/>
      </c>
      <c r="L3617" s="6" t="str">
        <f>IF(Belegerfassung!H3625&lt;&gt;"",Belegerfassung!H3625,"")</f>
        <v/>
      </c>
      <c r="M3617" t="str">
        <f>IFERROR(IF(Belegerfassung!E3625&lt;&gt;"",VLOOKUP(Belegerfassung!E3625,Abfrage!$L$2:$M$15,2,),""),"")</f>
        <v/>
      </c>
      <c r="N3617" t="str">
        <f t="shared" si="169"/>
        <v/>
      </c>
      <c r="O3617" t="str">
        <f t="shared" si="170"/>
        <v/>
      </c>
      <c r="P3617" t="str">
        <f>IF(Belegerfassung!G3625&lt;&gt;"",CONCATENATE(Belegerfassung!G3625,".pdf"),"")</f>
        <v/>
      </c>
    </row>
    <row r="3618" spans="1:16">
      <c r="A3618" t="str">
        <f>IF(Belegerfassung!C3626&lt;&gt;"",0,"")</f>
        <v/>
      </c>
      <c r="B3618" t="str">
        <f>IFERROR(VLOOKUP(Belegerfassung!I3626,Konten!A:D,2,FALSE),"")</f>
        <v/>
      </c>
      <c r="C3618" t="str">
        <f>IF(A3618&lt;&gt;"",TEXT(Belegerfassung!C3626,"TT.MM.JJJJ"),"")</f>
        <v/>
      </c>
      <c r="D3618" t="str">
        <f>IFERROR(VLOOKUP(Belegerfassung!A3626,Abfrage!$E$2:$F$20,2,FALSE),"")</f>
        <v/>
      </c>
      <c r="E3618" t="str">
        <f>IF(A3618&lt;&gt;"",Belegerfassung!B3626,"")</f>
        <v/>
      </c>
      <c r="F3618" t="str">
        <f>IF(Belegerfassung!L3626="","",IF(Belegerfassung!L3626&lt;&gt;"",IF(Belegerfassung!L3626&lt;&gt;"",IF(Belegerfassung!J3626&lt;&gt;0,VLOOKUP(Belegerfassung!L3626,Abfrage!$A$2:$C$19,2,),VLOOKUP(Belegerfassung!L3626,Abfrage!$A$2:$C$19,3,)),"")))</f>
        <v/>
      </c>
      <c r="G3618" t="str">
        <f t="shared" si="168"/>
        <v/>
      </c>
      <c r="H3618" s="31" t="str">
        <f>IF(A3618&lt;&gt;"",-Belegerfassung!J3626+Belegerfassung!K3626,"")</f>
        <v/>
      </c>
      <c r="I3618" s="49" t="str">
        <f>IFERROR(IF(H3618&lt;&gt;"",Belegerfassung!L3626*100,""),IF(OR(Belegerfassung!L3626="Leistung EU - Erlöse",Belegerfassung!L3626="Lieferungen EU-Erlöse",Belegerfassung!L3626="EUST",Belegerfassung!L3626="Bauleistungen 20%")=TRUE,"",MID(Belegerfassung!L3626,4,2)))</f>
        <v/>
      </c>
      <c r="J3618" s="6" t="str">
        <f>IF(A3618&lt;&gt;"",LEFT(Belegerfassung!D3626,40),"")</f>
        <v/>
      </c>
      <c r="K3618" t="str">
        <f>IF(A3618&lt;&gt;"",VLOOKUP(D3618,Abfrage!$F$2:$G$21,2,FALSE),"")</f>
        <v/>
      </c>
      <c r="L3618" s="6" t="str">
        <f>IF(Belegerfassung!H3626&lt;&gt;"",Belegerfassung!H3626,"")</f>
        <v/>
      </c>
      <c r="M3618" t="str">
        <f>IFERROR(IF(Belegerfassung!E3626&lt;&gt;"",VLOOKUP(Belegerfassung!E3626,Abfrage!$L$2:$M$15,2,),""),"")</f>
        <v/>
      </c>
      <c r="N3618" t="str">
        <f t="shared" si="169"/>
        <v/>
      </c>
      <c r="O3618" t="str">
        <f t="shared" si="170"/>
        <v/>
      </c>
      <c r="P3618" t="str">
        <f>IF(Belegerfassung!G3626&lt;&gt;"",CONCATENATE(Belegerfassung!G3626,".pdf"),"")</f>
        <v/>
      </c>
    </row>
    <row r="3619" spans="1:16">
      <c r="A3619" t="str">
        <f>IF(Belegerfassung!C3627&lt;&gt;"",0,"")</f>
        <v/>
      </c>
      <c r="B3619" t="str">
        <f>IFERROR(VLOOKUP(Belegerfassung!I3627,Konten!A:D,2,FALSE),"")</f>
        <v/>
      </c>
      <c r="C3619" t="str">
        <f>IF(A3619&lt;&gt;"",TEXT(Belegerfassung!C3627,"TT.MM.JJJJ"),"")</f>
        <v/>
      </c>
      <c r="D3619" t="str">
        <f>IFERROR(VLOOKUP(Belegerfassung!A3627,Abfrage!$E$2:$F$20,2,FALSE),"")</f>
        <v/>
      </c>
      <c r="E3619" t="str">
        <f>IF(A3619&lt;&gt;"",Belegerfassung!B3627,"")</f>
        <v/>
      </c>
      <c r="F3619" t="str">
        <f>IF(Belegerfassung!L3627="","",IF(Belegerfassung!L3627&lt;&gt;"",IF(Belegerfassung!L3627&lt;&gt;"",IF(Belegerfassung!J3627&lt;&gt;0,VLOOKUP(Belegerfassung!L3627,Abfrage!$A$2:$C$19,2,),VLOOKUP(Belegerfassung!L3627,Abfrage!$A$2:$C$19,3,)),"")))</f>
        <v/>
      </c>
      <c r="G3619" t="str">
        <f t="shared" si="168"/>
        <v/>
      </c>
      <c r="H3619" s="31" t="str">
        <f>IF(A3619&lt;&gt;"",-Belegerfassung!J3627+Belegerfassung!K3627,"")</f>
        <v/>
      </c>
      <c r="I3619" s="49" t="str">
        <f>IFERROR(IF(H3619&lt;&gt;"",Belegerfassung!L3627*100,""),IF(OR(Belegerfassung!L3627="Leistung EU - Erlöse",Belegerfassung!L3627="Lieferungen EU-Erlöse",Belegerfassung!L3627="EUST",Belegerfassung!L3627="Bauleistungen 20%")=TRUE,"",MID(Belegerfassung!L3627,4,2)))</f>
        <v/>
      </c>
      <c r="J3619" s="6" t="str">
        <f>IF(A3619&lt;&gt;"",LEFT(Belegerfassung!D3627,40),"")</f>
        <v/>
      </c>
      <c r="K3619" t="str">
        <f>IF(A3619&lt;&gt;"",VLOOKUP(D3619,Abfrage!$F$2:$G$21,2,FALSE),"")</f>
        <v/>
      </c>
      <c r="L3619" s="6" t="str">
        <f>IF(Belegerfassung!H3627&lt;&gt;"",Belegerfassung!H3627,"")</f>
        <v/>
      </c>
      <c r="M3619" t="str">
        <f>IFERROR(IF(Belegerfassung!E3627&lt;&gt;"",VLOOKUP(Belegerfassung!E3627,Abfrage!$L$2:$M$15,2,),""),"")</f>
        <v/>
      </c>
      <c r="N3619" t="str">
        <f t="shared" si="169"/>
        <v/>
      </c>
      <c r="O3619" t="str">
        <f t="shared" si="170"/>
        <v/>
      </c>
      <c r="P3619" t="str">
        <f>IF(Belegerfassung!G3627&lt;&gt;"",CONCATENATE(Belegerfassung!G3627,".pdf"),"")</f>
        <v/>
      </c>
    </row>
    <row r="3620" spans="1:16">
      <c r="A3620" t="str">
        <f>IF(Belegerfassung!C3628&lt;&gt;"",0,"")</f>
        <v/>
      </c>
      <c r="B3620" t="str">
        <f>IFERROR(VLOOKUP(Belegerfassung!I3628,Konten!A:D,2,FALSE),"")</f>
        <v/>
      </c>
      <c r="C3620" t="str">
        <f>IF(A3620&lt;&gt;"",TEXT(Belegerfassung!C3628,"TT.MM.JJJJ"),"")</f>
        <v/>
      </c>
      <c r="D3620" t="str">
        <f>IFERROR(VLOOKUP(Belegerfassung!A3628,Abfrage!$E$2:$F$20,2,FALSE),"")</f>
        <v/>
      </c>
      <c r="E3620" t="str">
        <f>IF(A3620&lt;&gt;"",Belegerfassung!B3628,"")</f>
        <v/>
      </c>
      <c r="F3620" t="str">
        <f>IF(Belegerfassung!L3628="","",IF(Belegerfassung!L3628&lt;&gt;"",IF(Belegerfassung!L3628&lt;&gt;"",IF(Belegerfassung!J3628&lt;&gt;0,VLOOKUP(Belegerfassung!L3628,Abfrage!$A$2:$C$19,2,),VLOOKUP(Belegerfassung!L3628,Abfrage!$A$2:$C$19,3,)),"")))</f>
        <v/>
      </c>
      <c r="G3620" t="str">
        <f t="shared" si="168"/>
        <v/>
      </c>
      <c r="H3620" s="31" t="str">
        <f>IF(A3620&lt;&gt;"",-Belegerfassung!J3628+Belegerfassung!K3628,"")</f>
        <v/>
      </c>
      <c r="I3620" s="49" t="str">
        <f>IFERROR(IF(H3620&lt;&gt;"",Belegerfassung!L3628*100,""),IF(OR(Belegerfassung!L3628="Leistung EU - Erlöse",Belegerfassung!L3628="Lieferungen EU-Erlöse",Belegerfassung!L3628="EUST",Belegerfassung!L3628="Bauleistungen 20%")=TRUE,"",MID(Belegerfassung!L3628,4,2)))</f>
        <v/>
      </c>
      <c r="J3620" s="6" t="str">
        <f>IF(A3620&lt;&gt;"",LEFT(Belegerfassung!D3628,40),"")</f>
        <v/>
      </c>
      <c r="K3620" t="str">
        <f>IF(A3620&lt;&gt;"",VLOOKUP(D3620,Abfrage!$F$2:$G$21,2,FALSE),"")</f>
        <v/>
      </c>
      <c r="L3620" s="6" t="str">
        <f>IF(Belegerfassung!H3628&lt;&gt;"",Belegerfassung!H3628,"")</f>
        <v/>
      </c>
      <c r="M3620" t="str">
        <f>IFERROR(IF(Belegerfassung!E3628&lt;&gt;"",VLOOKUP(Belegerfassung!E3628,Abfrage!$L$2:$M$15,2,),""),"")</f>
        <v/>
      </c>
      <c r="N3620" t="str">
        <f t="shared" si="169"/>
        <v/>
      </c>
      <c r="O3620" t="str">
        <f t="shared" si="170"/>
        <v/>
      </c>
      <c r="P3620" t="str">
        <f>IF(Belegerfassung!G3628&lt;&gt;"",CONCATENATE(Belegerfassung!G3628,".pdf"),"")</f>
        <v/>
      </c>
    </row>
    <row r="3621" spans="1:16">
      <c r="A3621" t="str">
        <f>IF(Belegerfassung!C3629&lt;&gt;"",0,"")</f>
        <v/>
      </c>
      <c r="B3621" t="str">
        <f>IFERROR(VLOOKUP(Belegerfassung!I3629,Konten!A:D,2,FALSE),"")</f>
        <v/>
      </c>
      <c r="C3621" t="str">
        <f>IF(A3621&lt;&gt;"",TEXT(Belegerfassung!C3629,"TT.MM.JJJJ"),"")</f>
        <v/>
      </c>
      <c r="D3621" t="str">
        <f>IFERROR(VLOOKUP(Belegerfassung!A3629,Abfrage!$E$2:$F$20,2,FALSE),"")</f>
        <v/>
      </c>
      <c r="E3621" t="str">
        <f>IF(A3621&lt;&gt;"",Belegerfassung!B3629,"")</f>
        <v/>
      </c>
      <c r="F3621" t="str">
        <f>IF(Belegerfassung!L3629="","",IF(Belegerfassung!L3629&lt;&gt;"",IF(Belegerfassung!L3629&lt;&gt;"",IF(Belegerfassung!J3629&lt;&gt;0,VLOOKUP(Belegerfassung!L3629,Abfrage!$A$2:$C$19,2,),VLOOKUP(Belegerfassung!L3629,Abfrage!$A$2:$C$19,3,)),"")))</f>
        <v/>
      </c>
      <c r="G3621" t="str">
        <f t="shared" si="168"/>
        <v/>
      </c>
      <c r="H3621" s="31" t="str">
        <f>IF(A3621&lt;&gt;"",-Belegerfassung!J3629+Belegerfassung!K3629,"")</f>
        <v/>
      </c>
      <c r="I3621" s="49" t="str">
        <f>IFERROR(IF(H3621&lt;&gt;"",Belegerfassung!L3629*100,""),IF(OR(Belegerfassung!L3629="Leistung EU - Erlöse",Belegerfassung!L3629="Lieferungen EU-Erlöse",Belegerfassung!L3629="EUST",Belegerfassung!L3629="Bauleistungen 20%")=TRUE,"",MID(Belegerfassung!L3629,4,2)))</f>
        <v/>
      </c>
      <c r="J3621" s="6" t="str">
        <f>IF(A3621&lt;&gt;"",LEFT(Belegerfassung!D3629,40),"")</f>
        <v/>
      </c>
      <c r="K3621" t="str">
        <f>IF(A3621&lt;&gt;"",VLOOKUP(D3621,Abfrage!$F$2:$G$21,2,FALSE),"")</f>
        <v/>
      </c>
      <c r="L3621" s="6" t="str">
        <f>IF(Belegerfassung!H3629&lt;&gt;"",Belegerfassung!H3629,"")</f>
        <v/>
      </c>
      <c r="M3621" t="str">
        <f>IFERROR(IF(Belegerfassung!E3629&lt;&gt;"",VLOOKUP(Belegerfassung!E3629,Abfrage!$L$2:$M$15,2,),""),"")</f>
        <v/>
      </c>
      <c r="N3621" t="str">
        <f t="shared" si="169"/>
        <v/>
      </c>
      <c r="O3621" t="str">
        <f t="shared" si="170"/>
        <v/>
      </c>
      <c r="P3621" t="str">
        <f>IF(Belegerfassung!G3629&lt;&gt;"",CONCATENATE(Belegerfassung!G3629,".pdf"),"")</f>
        <v/>
      </c>
    </row>
    <row r="3622" spans="1:16">
      <c r="A3622" t="str">
        <f>IF(Belegerfassung!C3630&lt;&gt;"",0,"")</f>
        <v/>
      </c>
      <c r="B3622" t="str">
        <f>IFERROR(VLOOKUP(Belegerfassung!I3630,Konten!A:D,2,FALSE),"")</f>
        <v/>
      </c>
      <c r="C3622" t="str">
        <f>IF(A3622&lt;&gt;"",TEXT(Belegerfassung!C3630,"TT.MM.JJJJ"),"")</f>
        <v/>
      </c>
      <c r="D3622" t="str">
        <f>IFERROR(VLOOKUP(Belegerfassung!A3630,Abfrage!$E$2:$F$20,2,FALSE),"")</f>
        <v/>
      </c>
      <c r="E3622" t="str">
        <f>IF(A3622&lt;&gt;"",Belegerfassung!B3630,"")</f>
        <v/>
      </c>
      <c r="F3622" t="str">
        <f>IF(Belegerfassung!L3630="","",IF(Belegerfassung!L3630&lt;&gt;"",IF(Belegerfassung!L3630&lt;&gt;"",IF(Belegerfassung!J3630&lt;&gt;0,VLOOKUP(Belegerfassung!L3630,Abfrage!$A$2:$C$19,2,),VLOOKUP(Belegerfassung!L3630,Abfrage!$A$2:$C$19,3,)),"")))</f>
        <v/>
      </c>
      <c r="G3622" t="str">
        <f t="shared" si="168"/>
        <v/>
      </c>
      <c r="H3622" s="31" t="str">
        <f>IF(A3622&lt;&gt;"",-Belegerfassung!J3630+Belegerfassung!K3630,"")</f>
        <v/>
      </c>
      <c r="I3622" s="49" t="str">
        <f>IFERROR(IF(H3622&lt;&gt;"",Belegerfassung!L3630*100,""),IF(OR(Belegerfassung!L3630="Leistung EU - Erlöse",Belegerfassung!L3630="Lieferungen EU-Erlöse",Belegerfassung!L3630="EUST",Belegerfassung!L3630="Bauleistungen 20%")=TRUE,"",MID(Belegerfassung!L3630,4,2)))</f>
        <v/>
      </c>
      <c r="J3622" s="6" t="str">
        <f>IF(A3622&lt;&gt;"",LEFT(Belegerfassung!D3630,40),"")</f>
        <v/>
      </c>
      <c r="K3622" t="str">
        <f>IF(A3622&lt;&gt;"",VLOOKUP(D3622,Abfrage!$F$2:$G$21,2,FALSE),"")</f>
        <v/>
      </c>
      <c r="L3622" s="6" t="str">
        <f>IF(Belegerfassung!H3630&lt;&gt;"",Belegerfassung!H3630,"")</f>
        <v/>
      </c>
      <c r="M3622" t="str">
        <f>IFERROR(IF(Belegerfassung!E3630&lt;&gt;"",VLOOKUP(Belegerfassung!E3630,Abfrage!$L$2:$M$15,2,),""),"")</f>
        <v/>
      </c>
      <c r="N3622" t="str">
        <f t="shared" si="169"/>
        <v/>
      </c>
      <c r="O3622" t="str">
        <f t="shared" si="170"/>
        <v/>
      </c>
      <c r="P3622" t="str">
        <f>IF(Belegerfassung!G3630&lt;&gt;"",CONCATENATE(Belegerfassung!G3630,".pdf"),"")</f>
        <v/>
      </c>
    </row>
    <row r="3623" spans="1:16">
      <c r="A3623" t="str">
        <f>IF(Belegerfassung!C3631&lt;&gt;"",0,"")</f>
        <v/>
      </c>
      <c r="B3623" t="str">
        <f>IFERROR(VLOOKUP(Belegerfassung!I3631,Konten!A:D,2,FALSE),"")</f>
        <v/>
      </c>
      <c r="C3623" t="str">
        <f>IF(A3623&lt;&gt;"",TEXT(Belegerfassung!C3631,"TT.MM.JJJJ"),"")</f>
        <v/>
      </c>
      <c r="D3623" t="str">
        <f>IFERROR(VLOOKUP(Belegerfassung!A3631,Abfrage!$E$2:$F$20,2,FALSE),"")</f>
        <v/>
      </c>
      <c r="E3623" t="str">
        <f>IF(A3623&lt;&gt;"",Belegerfassung!B3631,"")</f>
        <v/>
      </c>
      <c r="F3623" t="str">
        <f>IF(Belegerfassung!L3631="","",IF(Belegerfassung!L3631&lt;&gt;"",IF(Belegerfassung!L3631&lt;&gt;"",IF(Belegerfassung!J3631&lt;&gt;0,VLOOKUP(Belegerfassung!L3631,Abfrage!$A$2:$C$19,2,),VLOOKUP(Belegerfassung!L3631,Abfrage!$A$2:$C$19,3,)),"")))</f>
        <v/>
      </c>
      <c r="G3623" t="str">
        <f t="shared" si="168"/>
        <v/>
      </c>
      <c r="H3623" s="31" t="str">
        <f>IF(A3623&lt;&gt;"",-Belegerfassung!J3631+Belegerfassung!K3631,"")</f>
        <v/>
      </c>
      <c r="I3623" s="49" t="str">
        <f>IFERROR(IF(H3623&lt;&gt;"",Belegerfassung!L3631*100,""),IF(OR(Belegerfassung!L3631="Leistung EU - Erlöse",Belegerfassung!L3631="Lieferungen EU-Erlöse",Belegerfassung!L3631="EUST",Belegerfassung!L3631="Bauleistungen 20%")=TRUE,"",MID(Belegerfassung!L3631,4,2)))</f>
        <v/>
      </c>
      <c r="J3623" s="6" t="str">
        <f>IF(A3623&lt;&gt;"",LEFT(Belegerfassung!D3631,40),"")</f>
        <v/>
      </c>
      <c r="K3623" t="str">
        <f>IF(A3623&lt;&gt;"",VLOOKUP(D3623,Abfrage!$F$2:$G$21,2,FALSE),"")</f>
        <v/>
      </c>
      <c r="L3623" s="6" t="str">
        <f>IF(Belegerfassung!H3631&lt;&gt;"",Belegerfassung!H3631,"")</f>
        <v/>
      </c>
      <c r="M3623" t="str">
        <f>IFERROR(IF(Belegerfassung!E3631&lt;&gt;"",VLOOKUP(Belegerfassung!E3631,Abfrage!$L$2:$M$15,2,),""),"")</f>
        <v/>
      </c>
      <c r="N3623" t="str">
        <f t="shared" si="169"/>
        <v/>
      </c>
      <c r="O3623" t="str">
        <f t="shared" si="170"/>
        <v/>
      </c>
      <c r="P3623" t="str">
        <f>IF(Belegerfassung!G3631&lt;&gt;"",CONCATENATE(Belegerfassung!G3631,".pdf"),"")</f>
        <v/>
      </c>
    </row>
    <row r="3624" spans="1:16">
      <c r="A3624" t="str">
        <f>IF(Belegerfassung!C3632&lt;&gt;"",0,"")</f>
        <v/>
      </c>
      <c r="B3624" t="str">
        <f>IFERROR(VLOOKUP(Belegerfassung!I3632,Konten!A:D,2,FALSE),"")</f>
        <v/>
      </c>
      <c r="C3624" t="str">
        <f>IF(A3624&lt;&gt;"",TEXT(Belegerfassung!C3632,"TT.MM.JJJJ"),"")</f>
        <v/>
      </c>
      <c r="D3624" t="str">
        <f>IFERROR(VLOOKUP(Belegerfassung!A3632,Abfrage!$E$2:$F$20,2,FALSE),"")</f>
        <v/>
      </c>
      <c r="E3624" t="str">
        <f>IF(A3624&lt;&gt;"",Belegerfassung!B3632,"")</f>
        <v/>
      </c>
      <c r="F3624" t="str">
        <f>IF(Belegerfassung!L3632="","",IF(Belegerfassung!L3632&lt;&gt;"",IF(Belegerfassung!L3632&lt;&gt;"",IF(Belegerfassung!J3632&lt;&gt;0,VLOOKUP(Belegerfassung!L3632,Abfrage!$A$2:$C$19,2,),VLOOKUP(Belegerfassung!L3632,Abfrage!$A$2:$C$19,3,)),"")))</f>
        <v/>
      </c>
      <c r="G3624" t="str">
        <f t="shared" si="168"/>
        <v/>
      </c>
      <c r="H3624" s="31" t="str">
        <f>IF(A3624&lt;&gt;"",-Belegerfassung!J3632+Belegerfassung!K3632,"")</f>
        <v/>
      </c>
      <c r="I3624" s="49" t="str">
        <f>IFERROR(IF(H3624&lt;&gt;"",Belegerfassung!L3632*100,""),IF(OR(Belegerfassung!L3632="Leistung EU - Erlöse",Belegerfassung!L3632="Lieferungen EU-Erlöse",Belegerfassung!L3632="EUST",Belegerfassung!L3632="Bauleistungen 20%")=TRUE,"",MID(Belegerfassung!L3632,4,2)))</f>
        <v/>
      </c>
      <c r="J3624" s="6" t="str">
        <f>IF(A3624&lt;&gt;"",LEFT(Belegerfassung!D3632,40),"")</f>
        <v/>
      </c>
      <c r="K3624" t="str">
        <f>IF(A3624&lt;&gt;"",VLOOKUP(D3624,Abfrage!$F$2:$G$21,2,FALSE),"")</f>
        <v/>
      </c>
      <c r="L3624" s="6" t="str">
        <f>IF(Belegerfassung!H3632&lt;&gt;"",Belegerfassung!H3632,"")</f>
        <v/>
      </c>
      <c r="M3624" t="str">
        <f>IFERROR(IF(Belegerfassung!E3632&lt;&gt;"",VLOOKUP(Belegerfassung!E3632,Abfrage!$L$2:$M$15,2,),""),"")</f>
        <v/>
      </c>
      <c r="N3624" t="str">
        <f t="shared" si="169"/>
        <v/>
      </c>
      <c r="O3624" t="str">
        <f t="shared" si="170"/>
        <v/>
      </c>
      <c r="P3624" t="str">
        <f>IF(Belegerfassung!G3632&lt;&gt;"",CONCATENATE(Belegerfassung!G3632,".pdf"),"")</f>
        <v/>
      </c>
    </row>
    <row r="3625" spans="1:16">
      <c r="A3625" t="str">
        <f>IF(Belegerfassung!C3633&lt;&gt;"",0,"")</f>
        <v/>
      </c>
      <c r="B3625" t="str">
        <f>IFERROR(VLOOKUP(Belegerfassung!I3633,Konten!A:D,2,FALSE),"")</f>
        <v/>
      </c>
      <c r="C3625" t="str">
        <f>IF(A3625&lt;&gt;"",TEXT(Belegerfassung!C3633,"TT.MM.JJJJ"),"")</f>
        <v/>
      </c>
      <c r="D3625" t="str">
        <f>IFERROR(VLOOKUP(Belegerfassung!A3633,Abfrage!$E$2:$F$20,2,FALSE),"")</f>
        <v/>
      </c>
      <c r="E3625" t="str">
        <f>IF(A3625&lt;&gt;"",Belegerfassung!B3633,"")</f>
        <v/>
      </c>
      <c r="F3625" t="str">
        <f>IF(Belegerfassung!L3633="","",IF(Belegerfassung!L3633&lt;&gt;"",IF(Belegerfassung!L3633&lt;&gt;"",IF(Belegerfassung!J3633&lt;&gt;0,VLOOKUP(Belegerfassung!L3633,Abfrage!$A$2:$C$19,2,),VLOOKUP(Belegerfassung!L3633,Abfrage!$A$2:$C$19,3,)),"")))</f>
        <v/>
      </c>
      <c r="G3625" t="str">
        <f t="shared" si="168"/>
        <v/>
      </c>
      <c r="H3625" s="31" t="str">
        <f>IF(A3625&lt;&gt;"",-Belegerfassung!J3633+Belegerfassung!K3633,"")</f>
        <v/>
      </c>
      <c r="I3625" s="49" t="str">
        <f>IFERROR(IF(H3625&lt;&gt;"",Belegerfassung!L3633*100,""),IF(OR(Belegerfassung!L3633="Leistung EU - Erlöse",Belegerfassung!L3633="Lieferungen EU-Erlöse",Belegerfassung!L3633="EUST",Belegerfassung!L3633="Bauleistungen 20%")=TRUE,"",MID(Belegerfassung!L3633,4,2)))</f>
        <v/>
      </c>
      <c r="J3625" s="6" t="str">
        <f>IF(A3625&lt;&gt;"",LEFT(Belegerfassung!D3633,40),"")</f>
        <v/>
      </c>
      <c r="K3625" t="str">
        <f>IF(A3625&lt;&gt;"",VLOOKUP(D3625,Abfrage!$F$2:$G$21,2,FALSE),"")</f>
        <v/>
      </c>
      <c r="L3625" s="6" t="str">
        <f>IF(Belegerfassung!H3633&lt;&gt;"",Belegerfassung!H3633,"")</f>
        <v/>
      </c>
      <c r="M3625" t="str">
        <f>IFERROR(IF(Belegerfassung!E3633&lt;&gt;"",VLOOKUP(Belegerfassung!E3633,Abfrage!$L$2:$M$15,2,),""),"")</f>
        <v/>
      </c>
      <c r="N3625" t="str">
        <f t="shared" si="169"/>
        <v/>
      </c>
      <c r="O3625" t="str">
        <f t="shared" si="170"/>
        <v/>
      </c>
      <c r="P3625" t="str">
        <f>IF(Belegerfassung!G3633&lt;&gt;"",CONCATENATE(Belegerfassung!G3633,".pdf"),"")</f>
        <v/>
      </c>
    </row>
    <row r="3626" spans="1:16">
      <c r="A3626" t="str">
        <f>IF(Belegerfassung!C3634&lt;&gt;"",0,"")</f>
        <v/>
      </c>
      <c r="B3626" t="str">
        <f>IFERROR(VLOOKUP(Belegerfassung!I3634,Konten!A:D,2,FALSE),"")</f>
        <v/>
      </c>
      <c r="C3626" t="str">
        <f>IF(A3626&lt;&gt;"",TEXT(Belegerfassung!C3634,"TT.MM.JJJJ"),"")</f>
        <v/>
      </c>
      <c r="D3626" t="str">
        <f>IFERROR(VLOOKUP(Belegerfassung!A3634,Abfrage!$E$2:$F$20,2,FALSE),"")</f>
        <v/>
      </c>
      <c r="E3626" t="str">
        <f>IF(A3626&lt;&gt;"",Belegerfassung!B3634,"")</f>
        <v/>
      </c>
      <c r="F3626" t="str">
        <f>IF(Belegerfassung!L3634="","",IF(Belegerfassung!L3634&lt;&gt;"",IF(Belegerfassung!L3634&lt;&gt;"",IF(Belegerfassung!J3634&lt;&gt;0,VLOOKUP(Belegerfassung!L3634,Abfrage!$A$2:$C$19,2,),VLOOKUP(Belegerfassung!L3634,Abfrage!$A$2:$C$19,3,)),"")))</f>
        <v/>
      </c>
      <c r="G3626" t="str">
        <f t="shared" si="168"/>
        <v/>
      </c>
      <c r="H3626" s="31" t="str">
        <f>IF(A3626&lt;&gt;"",-Belegerfassung!J3634+Belegerfassung!K3634,"")</f>
        <v/>
      </c>
      <c r="I3626" s="49" t="str">
        <f>IFERROR(IF(H3626&lt;&gt;"",Belegerfassung!L3634*100,""),IF(OR(Belegerfassung!L3634="Leistung EU - Erlöse",Belegerfassung!L3634="Lieferungen EU-Erlöse",Belegerfassung!L3634="EUST",Belegerfassung!L3634="Bauleistungen 20%")=TRUE,"",MID(Belegerfassung!L3634,4,2)))</f>
        <v/>
      </c>
      <c r="J3626" s="6" t="str">
        <f>IF(A3626&lt;&gt;"",LEFT(Belegerfassung!D3634,40),"")</f>
        <v/>
      </c>
      <c r="K3626" t="str">
        <f>IF(A3626&lt;&gt;"",VLOOKUP(D3626,Abfrage!$F$2:$G$21,2,FALSE),"")</f>
        <v/>
      </c>
      <c r="L3626" s="6" t="str">
        <f>IF(Belegerfassung!H3634&lt;&gt;"",Belegerfassung!H3634,"")</f>
        <v/>
      </c>
      <c r="M3626" t="str">
        <f>IFERROR(IF(Belegerfassung!E3634&lt;&gt;"",VLOOKUP(Belegerfassung!E3634,Abfrage!$L$2:$M$15,2,),""),"")</f>
        <v/>
      </c>
      <c r="N3626" t="str">
        <f t="shared" si="169"/>
        <v/>
      </c>
      <c r="O3626" t="str">
        <f t="shared" si="170"/>
        <v/>
      </c>
      <c r="P3626" t="str">
        <f>IF(Belegerfassung!G3634&lt;&gt;"",CONCATENATE(Belegerfassung!G3634,".pdf"),"")</f>
        <v/>
      </c>
    </row>
    <row r="3627" spans="1:16">
      <c r="A3627" t="str">
        <f>IF(Belegerfassung!C3635&lt;&gt;"",0,"")</f>
        <v/>
      </c>
      <c r="B3627" t="str">
        <f>IFERROR(VLOOKUP(Belegerfassung!I3635,Konten!A:D,2,FALSE),"")</f>
        <v/>
      </c>
      <c r="C3627" t="str">
        <f>IF(A3627&lt;&gt;"",TEXT(Belegerfassung!C3635,"TT.MM.JJJJ"),"")</f>
        <v/>
      </c>
      <c r="D3627" t="str">
        <f>IFERROR(VLOOKUP(Belegerfassung!A3635,Abfrage!$E$2:$F$20,2,FALSE),"")</f>
        <v/>
      </c>
      <c r="E3627" t="str">
        <f>IF(A3627&lt;&gt;"",Belegerfassung!B3635,"")</f>
        <v/>
      </c>
      <c r="F3627" t="str">
        <f>IF(Belegerfassung!L3635="","",IF(Belegerfassung!L3635&lt;&gt;"",IF(Belegerfassung!L3635&lt;&gt;"",IF(Belegerfassung!J3635&lt;&gt;0,VLOOKUP(Belegerfassung!L3635,Abfrage!$A$2:$C$19,2,),VLOOKUP(Belegerfassung!L3635,Abfrage!$A$2:$C$19,3,)),"")))</f>
        <v/>
      </c>
      <c r="G3627" t="str">
        <f t="shared" si="168"/>
        <v/>
      </c>
      <c r="H3627" s="31" t="str">
        <f>IF(A3627&lt;&gt;"",-Belegerfassung!J3635+Belegerfassung!K3635,"")</f>
        <v/>
      </c>
      <c r="I3627" s="49" t="str">
        <f>IFERROR(IF(H3627&lt;&gt;"",Belegerfassung!L3635*100,""),IF(OR(Belegerfassung!L3635="Leistung EU - Erlöse",Belegerfassung!L3635="Lieferungen EU-Erlöse",Belegerfassung!L3635="EUST",Belegerfassung!L3635="Bauleistungen 20%")=TRUE,"",MID(Belegerfassung!L3635,4,2)))</f>
        <v/>
      </c>
      <c r="J3627" s="6" t="str">
        <f>IF(A3627&lt;&gt;"",LEFT(Belegerfassung!D3635,40),"")</f>
        <v/>
      </c>
      <c r="K3627" t="str">
        <f>IF(A3627&lt;&gt;"",VLOOKUP(D3627,Abfrage!$F$2:$G$21,2,FALSE),"")</f>
        <v/>
      </c>
      <c r="L3627" s="6" t="str">
        <f>IF(Belegerfassung!H3635&lt;&gt;"",Belegerfassung!H3635,"")</f>
        <v/>
      </c>
      <c r="M3627" t="str">
        <f>IFERROR(IF(Belegerfassung!E3635&lt;&gt;"",VLOOKUP(Belegerfassung!E3635,Abfrage!$L$2:$M$15,2,),""),"")</f>
        <v/>
      </c>
      <c r="N3627" t="str">
        <f t="shared" si="169"/>
        <v/>
      </c>
      <c r="O3627" t="str">
        <f t="shared" si="170"/>
        <v/>
      </c>
      <c r="P3627" t="str">
        <f>IF(Belegerfassung!G3635&lt;&gt;"",CONCATENATE(Belegerfassung!G3635,".pdf"),"")</f>
        <v/>
      </c>
    </row>
    <row r="3628" spans="1:16">
      <c r="A3628" t="str">
        <f>IF(Belegerfassung!C3636&lt;&gt;"",0,"")</f>
        <v/>
      </c>
      <c r="B3628" t="str">
        <f>IFERROR(VLOOKUP(Belegerfassung!I3636,Konten!A:D,2,FALSE),"")</f>
        <v/>
      </c>
      <c r="C3628" t="str">
        <f>IF(A3628&lt;&gt;"",TEXT(Belegerfassung!C3636,"TT.MM.JJJJ"),"")</f>
        <v/>
      </c>
      <c r="D3628" t="str">
        <f>IFERROR(VLOOKUP(Belegerfassung!A3636,Abfrage!$E$2:$F$20,2,FALSE),"")</f>
        <v/>
      </c>
      <c r="E3628" t="str">
        <f>IF(A3628&lt;&gt;"",Belegerfassung!B3636,"")</f>
        <v/>
      </c>
      <c r="F3628" t="str">
        <f>IF(Belegerfassung!L3636="","",IF(Belegerfassung!L3636&lt;&gt;"",IF(Belegerfassung!L3636&lt;&gt;"",IF(Belegerfassung!J3636&lt;&gt;0,VLOOKUP(Belegerfassung!L3636,Abfrage!$A$2:$C$19,2,),VLOOKUP(Belegerfassung!L3636,Abfrage!$A$2:$C$19,3,)),"")))</f>
        <v/>
      </c>
      <c r="G3628" t="str">
        <f t="shared" si="168"/>
        <v/>
      </c>
      <c r="H3628" s="31" t="str">
        <f>IF(A3628&lt;&gt;"",-Belegerfassung!J3636+Belegerfassung!K3636,"")</f>
        <v/>
      </c>
      <c r="I3628" s="49" t="str">
        <f>IFERROR(IF(H3628&lt;&gt;"",Belegerfassung!L3636*100,""),IF(OR(Belegerfassung!L3636="Leistung EU - Erlöse",Belegerfassung!L3636="Lieferungen EU-Erlöse",Belegerfassung!L3636="EUST",Belegerfassung!L3636="Bauleistungen 20%")=TRUE,"",MID(Belegerfassung!L3636,4,2)))</f>
        <v/>
      </c>
      <c r="J3628" s="6" t="str">
        <f>IF(A3628&lt;&gt;"",LEFT(Belegerfassung!D3636,40),"")</f>
        <v/>
      </c>
      <c r="K3628" t="str">
        <f>IF(A3628&lt;&gt;"",VLOOKUP(D3628,Abfrage!$F$2:$G$21,2,FALSE),"")</f>
        <v/>
      </c>
      <c r="L3628" s="6" t="str">
        <f>IF(Belegerfassung!H3636&lt;&gt;"",Belegerfassung!H3636,"")</f>
        <v/>
      </c>
      <c r="M3628" t="str">
        <f>IFERROR(IF(Belegerfassung!E3636&lt;&gt;"",VLOOKUP(Belegerfassung!E3636,Abfrage!$L$2:$M$15,2,),""),"")</f>
        <v/>
      </c>
      <c r="N3628" t="str">
        <f t="shared" si="169"/>
        <v/>
      </c>
      <c r="O3628" t="str">
        <f t="shared" si="170"/>
        <v/>
      </c>
      <c r="P3628" t="str">
        <f>IF(Belegerfassung!G3636&lt;&gt;"",CONCATENATE(Belegerfassung!G3636,".pdf"),"")</f>
        <v/>
      </c>
    </row>
    <row r="3629" spans="1:16">
      <c r="A3629" t="str">
        <f>IF(Belegerfassung!C3637&lt;&gt;"",0,"")</f>
        <v/>
      </c>
      <c r="B3629" t="str">
        <f>IFERROR(VLOOKUP(Belegerfassung!I3637,Konten!A:D,2,FALSE),"")</f>
        <v/>
      </c>
      <c r="C3629" t="str">
        <f>IF(A3629&lt;&gt;"",TEXT(Belegerfassung!C3637,"TT.MM.JJJJ"),"")</f>
        <v/>
      </c>
      <c r="D3629" t="str">
        <f>IFERROR(VLOOKUP(Belegerfassung!A3637,Abfrage!$E$2:$F$20,2,FALSE),"")</f>
        <v/>
      </c>
      <c r="E3629" t="str">
        <f>IF(A3629&lt;&gt;"",Belegerfassung!B3637,"")</f>
        <v/>
      </c>
      <c r="F3629" t="str">
        <f>IF(Belegerfassung!L3637="","",IF(Belegerfassung!L3637&lt;&gt;"",IF(Belegerfassung!L3637&lt;&gt;"",IF(Belegerfassung!J3637&lt;&gt;0,VLOOKUP(Belegerfassung!L3637,Abfrage!$A$2:$C$19,2,),VLOOKUP(Belegerfassung!L3637,Abfrage!$A$2:$C$19,3,)),"")))</f>
        <v/>
      </c>
      <c r="G3629" t="str">
        <f t="shared" si="168"/>
        <v/>
      </c>
      <c r="H3629" s="31" t="str">
        <f>IF(A3629&lt;&gt;"",-Belegerfassung!J3637+Belegerfassung!K3637,"")</f>
        <v/>
      </c>
      <c r="I3629" s="49" t="str">
        <f>IFERROR(IF(H3629&lt;&gt;"",Belegerfassung!L3637*100,""),IF(OR(Belegerfassung!L3637="Leistung EU - Erlöse",Belegerfassung!L3637="Lieferungen EU-Erlöse",Belegerfassung!L3637="EUST",Belegerfassung!L3637="Bauleistungen 20%")=TRUE,"",MID(Belegerfassung!L3637,4,2)))</f>
        <v/>
      </c>
      <c r="J3629" s="6" t="str">
        <f>IF(A3629&lt;&gt;"",LEFT(Belegerfassung!D3637,40),"")</f>
        <v/>
      </c>
      <c r="K3629" t="str">
        <f>IF(A3629&lt;&gt;"",VLOOKUP(D3629,Abfrage!$F$2:$G$21,2,FALSE),"")</f>
        <v/>
      </c>
      <c r="L3629" s="6" t="str">
        <f>IF(Belegerfassung!H3637&lt;&gt;"",Belegerfassung!H3637,"")</f>
        <v/>
      </c>
      <c r="M3629" t="str">
        <f>IFERROR(IF(Belegerfassung!E3637&lt;&gt;"",VLOOKUP(Belegerfassung!E3637,Abfrage!$L$2:$M$15,2,),""),"")</f>
        <v/>
      </c>
      <c r="N3629" t="str">
        <f t="shared" si="169"/>
        <v/>
      </c>
      <c r="O3629" t="str">
        <f t="shared" si="170"/>
        <v/>
      </c>
      <c r="P3629" t="str">
        <f>IF(Belegerfassung!G3637&lt;&gt;"",CONCATENATE(Belegerfassung!G3637,".pdf"),"")</f>
        <v/>
      </c>
    </row>
    <row r="3630" spans="1:16">
      <c r="A3630" t="str">
        <f>IF(Belegerfassung!C3638&lt;&gt;"",0,"")</f>
        <v/>
      </c>
      <c r="B3630" t="str">
        <f>IFERROR(VLOOKUP(Belegerfassung!I3638,Konten!A:D,2,FALSE),"")</f>
        <v/>
      </c>
      <c r="C3630" t="str">
        <f>IF(A3630&lt;&gt;"",TEXT(Belegerfassung!C3638,"TT.MM.JJJJ"),"")</f>
        <v/>
      </c>
      <c r="D3630" t="str">
        <f>IFERROR(VLOOKUP(Belegerfassung!A3638,Abfrage!$E$2:$F$20,2,FALSE),"")</f>
        <v/>
      </c>
      <c r="E3630" t="str">
        <f>IF(A3630&lt;&gt;"",Belegerfassung!B3638,"")</f>
        <v/>
      </c>
      <c r="F3630" t="str">
        <f>IF(Belegerfassung!L3638="","",IF(Belegerfassung!L3638&lt;&gt;"",IF(Belegerfassung!L3638&lt;&gt;"",IF(Belegerfassung!J3638&lt;&gt;0,VLOOKUP(Belegerfassung!L3638,Abfrage!$A$2:$C$19,2,),VLOOKUP(Belegerfassung!L3638,Abfrage!$A$2:$C$19,3,)),"")))</f>
        <v/>
      </c>
      <c r="G3630" t="str">
        <f t="shared" si="168"/>
        <v/>
      </c>
      <c r="H3630" s="31" t="str">
        <f>IF(A3630&lt;&gt;"",-Belegerfassung!J3638+Belegerfassung!K3638,"")</f>
        <v/>
      </c>
      <c r="I3630" s="49" t="str">
        <f>IFERROR(IF(H3630&lt;&gt;"",Belegerfassung!L3638*100,""),IF(OR(Belegerfassung!L3638="Leistung EU - Erlöse",Belegerfassung!L3638="Lieferungen EU-Erlöse",Belegerfassung!L3638="EUST",Belegerfassung!L3638="Bauleistungen 20%")=TRUE,"",MID(Belegerfassung!L3638,4,2)))</f>
        <v/>
      </c>
      <c r="J3630" s="6" t="str">
        <f>IF(A3630&lt;&gt;"",LEFT(Belegerfassung!D3638,40),"")</f>
        <v/>
      </c>
      <c r="K3630" t="str">
        <f>IF(A3630&lt;&gt;"",VLOOKUP(D3630,Abfrage!$F$2:$G$21,2,FALSE),"")</f>
        <v/>
      </c>
      <c r="L3630" s="6" t="str">
        <f>IF(Belegerfassung!H3638&lt;&gt;"",Belegerfassung!H3638,"")</f>
        <v/>
      </c>
      <c r="M3630" t="str">
        <f>IFERROR(IF(Belegerfassung!E3638&lt;&gt;"",VLOOKUP(Belegerfassung!E3638,Abfrage!$L$2:$M$15,2,),""),"")</f>
        <v/>
      </c>
      <c r="N3630" t="str">
        <f t="shared" si="169"/>
        <v/>
      </c>
      <c r="O3630" t="str">
        <f t="shared" si="170"/>
        <v/>
      </c>
      <c r="P3630" t="str">
        <f>IF(Belegerfassung!G3638&lt;&gt;"",CONCATENATE(Belegerfassung!G3638,".pdf"),"")</f>
        <v/>
      </c>
    </row>
    <row r="3631" spans="1:16">
      <c r="A3631" t="str">
        <f>IF(Belegerfassung!C3639&lt;&gt;"",0,"")</f>
        <v/>
      </c>
      <c r="B3631" t="str">
        <f>IFERROR(VLOOKUP(Belegerfassung!I3639,Konten!A:D,2,FALSE),"")</f>
        <v/>
      </c>
      <c r="C3631" t="str">
        <f>IF(A3631&lt;&gt;"",TEXT(Belegerfassung!C3639,"TT.MM.JJJJ"),"")</f>
        <v/>
      </c>
      <c r="D3631" t="str">
        <f>IFERROR(VLOOKUP(Belegerfassung!A3639,Abfrage!$E$2:$F$20,2,FALSE),"")</f>
        <v/>
      </c>
      <c r="E3631" t="str">
        <f>IF(A3631&lt;&gt;"",Belegerfassung!B3639,"")</f>
        <v/>
      </c>
      <c r="F3631" t="str">
        <f>IF(Belegerfassung!L3639="","",IF(Belegerfassung!L3639&lt;&gt;"",IF(Belegerfassung!L3639&lt;&gt;"",IF(Belegerfassung!J3639&lt;&gt;0,VLOOKUP(Belegerfassung!L3639,Abfrage!$A$2:$C$19,2,),VLOOKUP(Belegerfassung!L3639,Abfrage!$A$2:$C$19,3,)),"")))</f>
        <v/>
      </c>
      <c r="G3631" t="str">
        <f t="shared" si="168"/>
        <v/>
      </c>
      <c r="H3631" s="31" t="str">
        <f>IF(A3631&lt;&gt;"",-Belegerfassung!J3639+Belegerfassung!K3639,"")</f>
        <v/>
      </c>
      <c r="I3631" s="49" t="str">
        <f>IFERROR(IF(H3631&lt;&gt;"",Belegerfassung!L3639*100,""),IF(OR(Belegerfassung!L3639="Leistung EU - Erlöse",Belegerfassung!L3639="Lieferungen EU-Erlöse",Belegerfassung!L3639="EUST",Belegerfassung!L3639="Bauleistungen 20%")=TRUE,"",MID(Belegerfassung!L3639,4,2)))</f>
        <v/>
      </c>
      <c r="J3631" s="6" t="str">
        <f>IF(A3631&lt;&gt;"",LEFT(Belegerfassung!D3639,40),"")</f>
        <v/>
      </c>
      <c r="K3631" t="str">
        <f>IF(A3631&lt;&gt;"",VLOOKUP(D3631,Abfrage!$F$2:$G$21,2,FALSE),"")</f>
        <v/>
      </c>
      <c r="L3631" s="6" t="str">
        <f>IF(Belegerfassung!H3639&lt;&gt;"",Belegerfassung!H3639,"")</f>
        <v/>
      </c>
      <c r="M3631" t="str">
        <f>IFERROR(IF(Belegerfassung!E3639&lt;&gt;"",VLOOKUP(Belegerfassung!E3639,Abfrage!$L$2:$M$15,2,),""),"")</f>
        <v/>
      </c>
      <c r="N3631" t="str">
        <f t="shared" si="169"/>
        <v/>
      </c>
      <c r="O3631" t="str">
        <f t="shared" si="170"/>
        <v/>
      </c>
      <c r="P3631" t="str">
        <f>IF(Belegerfassung!G3639&lt;&gt;"",CONCATENATE(Belegerfassung!G3639,".pdf"),"")</f>
        <v/>
      </c>
    </row>
    <row r="3632" spans="1:16">
      <c r="A3632" t="str">
        <f>IF(Belegerfassung!C3640&lt;&gt;"",0,"")</f>
        <v/>
      </c>
      <c r="B3632" t="str">
        <f>IFERROR(VLOOKUP(Belegerfassung!I3640,Konten!A:D,2,FALSE),"")</f>
        <v/>
      </c>
      <c r="C3632" t="str">
        <f>IF(A3632&lt;&gt;"",TEXT(Belegerfassung!C3640,"TT.MM.JJJJ"),"")</f>
        <v/>
      </c>
      <c r="D3632" t="str">
        <f>IFERROR(VLOOKUP(Belegerfassung!A3640,Abfrage!$E$2:$F$20,2,FALSE),"")</f>
        <v/>
      </c>
      <c r="E3632" t="str">
        <f>IF(A3632&lt;&gt;"",Belegerfassung!B3640,"")</f>
        <v/>
      </c>
      <c r="F3632" t="str">
        <f>IF(Belegerfassung!L3640="","",IF(Belegerfassung!L3640&lt;&gt;"",IF(Belegerfassung!L3640&lt;&gt;"",IF(Belegerfassung!J3640&lt;&gt;0,VLOOKUP(Belegerfassung!L3640,Abfrage!$A$2:$C$19,2,),VLOOKUP(Belegerfassung!L3640,Abfrage!$A$2:$C$19,3,)),"")))</f>
        <v/>
      </c>
      <c r="G3632" t="str">
        <f t="shared" si="168"/>
        <v/>
      </c>
      <c r="H3632" s="31" t="str">
        <f>IF(A3632&lt;&gt;"",-Belegerfassung!J3640+Belegerfassung!K3640,"")</f>
        <v/>
      </c>
      <c r="I3632" s="49" t="str">
        <f>IFERROR(IF(H3632&lt;&gt;"",Belegerfassung!L3640*100,""),IF(OR(Belegerfassung!L3640="Leistung EU - Erlöse",Belegerfassung!L3640="Lieferungen EU-Erlöse",Belegerfassung!L3640="EUST",Belegerfassung!L3640="Bauleistungen 20%")=TRUE,"",MID(Belegerfassung!L3640,4,2)))</f>
        <v/>
      </c>
      <c r="J3632" s="6" t="str">
        <f>IF(A3632&lt;&gt;"",LEFT(Belegerfassung!D3640,40),"")</f>
        <v/>
      </c>
      <c r="K3632" t="str">
        <f>IF(A3632&lt;&gt;"",VLOOKUP(D3632,Abfrage!$F$2:$G$21,2,FALSE),"")</f>
        <v/>
      </c>
      <c r="L3632" s="6" t="str">
        <f>IF(Belegerfassung!H3640&lt;&gt;"",Belegerfassung!H3640,"")</f>
        <v/>
      </c>
      <c r="M3632" t="str">
        <f>IFERROR(IF(Belegerfassung!E3640&lt;&gt;"",VLOOKUP(Belegerfassung!E3640,Abfrage!$L$2:$M$15,2,),""),"")</f>
        <v/>
      </c>
      <c r="N3632" t="str">
        <f t="shared" si="169"/>
        <v/>
      </c>
      <c r="O3632" t="str">
        <f t="shared" si="170"/>
        <v/>
      </c>
      <c r="P3632" t="str">
        <f>IF(Belegerfassung!G3640&lt;&gt;"",CONCATENATE(Belegerfassung!G3640,".pdf"),"")</f>
        <v/>
      </c>
    </row>
    <row r="3633" spans="1:16">
      <c r="A3633" t="str">
        <f>IF(Belegerfassung!C3641&lt;&gt;"",0,"")</f>
        <v/>
      </c>
      <c r="B3633" t="str">
        <f>IFERROR(VLOOKUP(Belegerfassung!I3641,Konten!A:D,2,FALSE),"")</f>
        <v/>
      </c>
      <c r="C3633" t="str">
        <f>IF(A3633&lt;&gt;"",TEXT(Belegerfassung!C3641,"TT.MM.JJJJ"),"")</f>
        <v/>
      </c>
      <c r="D3633" t="str">
        <f>IFERROR(VLOOKUP(Belegerfassung!A3641,Abfrage!$E$2:$F$20,2,FALSE),"")</f>
        <v/>
      </c>
      <c r="E3633" t="str">
        <f>IF(A3633&lt;&gt;"",Belegerfassung!B3641,"")</f>
        <v/>
      </c>
      <c r="F3633" t="str">
        <f>IF(Belegerfassung!L3641="","",IF(Belegerfassung!L3641&lt;&gt;"",IF(Belegerfassung!L3641&lt;&gt;"",IF(Belegerfassung!J3641&lt;&gt;0,VLOOKUP(Belegerfassung!L3641,Abfrage!$A$2:$C$19,2,),VLOOKUP(Belegerfassung!L3641,Abfrage!$A$2:$C$19,3,)),"")))</f>
        <v/>
      </c>
      <c r="G3633" t="str">
        <f t="shared" si="168"/>
        <v/>
      </c>
      <c r="H3633" s="31" t="str">
        <f>IF(A3633&lt;&gt;"",-Belegerfassung!J3641+Belegerfassung!K3641,"")</f>
        <v/>
      </c>
      <c r="I3633" s="49" t="str">
        <f>IFERROR(IF(H3633&lt;&gt;"",Belegerfassung!L3641*100,""),IF(OR(Belegerfassung!L3641="Leistung EU - Erlöse",Belegerfassung!L3641="Lieferungen EU-Erlöse",Belegerfassung!L3641="EUST",Belegerfassung!L3641="Bauleistungen 20%")=TRUE,"",MID(Belegerfassung!L3641,4,2)))</f>
        <v/>
      </c>
      <c r="J3633" s="6" t="str">
        <f>IF(A3633&lt;&gt;"",LEFT(Belegerfassung!D3641,40),"")</f>
        <v/>
      </c>
      <c r="K3633" t="str">
        <f>IF(A3633&lt;&gt;"",VLOOKUP(D3633,Abfrage!$F$2:$G$21,2,FALSE),"")</f>
        <v/>
      </c>
      <c r="L3633" s="6" t="str">
        <f>IF(Belegerfassung!H3641&lt;&gt;"",Belegerfassung!H3641,"")</f>
        <v/>
      </c>
      <c r="M3633" t="str">
        <f>IFERROR(IF(Belegerfassung!E3641&lt;&gt;"",VLOOKUP(Belegerfassung!E3641,Abfrage!$L$2:$M$15,2,),""),"")</f>
        <v/>
      </c>
      <c r="N3633" t="str">
        <f t="shared" si="169"/>
        <v/>
      </c>
      <c r="O3633" t="str">
        <f t="shared" si="170"/>
        <v/>
      </c>
      <c r="P3633" t="str">
        <f>IF(Belegerfassung!G3641&lt;&gt;"",CONCATENATE(Belegerfassung!G3641,".pdf"),"")</f>
        <v/>
      </c>
    </row>
    <row r="3634" spans="1:16">
      <c r="A3634" t="str">
        <f>IF(Belegerfassung!C3642&lt;&gt;"",0,"")</f>
        <v/>
      </c>
      <c r="B3634" t="str">
        <f>IFERROR(VLOOKUP(Belegerfassung!I3642,Konten!A:D,2,FALSE),"")</f>
        <v/>
      </c>
      <c r="C3634" t="str">
        <f>IF(A3634&lt;&gt;"",TEXT(Belegerfassung!C3642,"TT.MM.JJJJ"),"")</f>
        <v/>
      </c>
      <c r="D3634" t="str">
        <f>IFERROR(VLOOKUP(Belegerfassung!A3642,Abfrage!$E$2:$F$20,2,FALSE),"")</f>
        <v/>
      </c>
      <c r="E3634" t="str">
        <f>IF(A3634&lt;&gt;"",Belegerfassung!B3642,"")</f>
        <v/>
      </c>
      <c r="F3634" t="str">
        <f>IF(Belegerfassung!L3642="","",IF(Belegerfassung!L3642&lt;&gt;"",IF(Belegerfassung!L3642&lt;&gt;"",IF(Belegerfassung!J3642&lt;&gt;0,VLOOKUP(Belegerfassung!L3642,Abfrage!$A$2:$C$19,2,),VLOOKUP(Belegerfassung!L3642,Abfrage!$A$2:$C$19,3,)),"")))</f>
        <v/>
      </c>
      <c r="G3634" t="str">
        <f t="shared" si="168"/>
        <v/>
      </c>
      <c r="H3634" s="31" t="str">
        <f>IF(A3634&lt;&gt;"",-Belegerfassung!J3642+Belegerfassung!K3642,"")</f>
        <v/>
      </c>
      <c r="I3634" s="49" t="str">
        <f>IFERROR(IF(H3634&lt;&gt;"",Belegerfassung!L3642*100,""),IF(OR(Belegerfassung!L3642="Leistung EU - Erlöse",Belegerfassung!L3642="Lieferungen EU-Erlöse",Belegerfassung!L3642="EUST",Belegerfassung!L3642="Bauleistungen 20%")=TRUE,"",MID(Belegerfassung!L3642,4,2)))</f>
        <v/>
      </c>
      <c r="J3634" s="6" t="str">
        <f>IF(A3634&lt;&gt;"",LEFT(Belegerfassung!D3642,40),"")</f>
        <v/>
      </c>
      <c r="K3634" t="str">
        <f>IF(A3634&lt;&gt;"",VLOOKUP(D3634,Abfrage!$F$2:$G$21,2,FALSE),"")</f>
        <v/>
      </c>
      <c r="L3634" s="6" t="str">
        <f>IF(Belegerfassung!H3642&lt;&gt;"",Belegerfassung!H3642,"")</f>
        <v/>
      </c>
      <c r="M3634" t="str">
        <f>IFERROR(IF(Belegerfassung!E3642&lt;&gt;"",VLOOKUP(Belegerfassung!E3642,Abfrage!$L$2:$M$15,2,),""),"")</f>
        <v/>
      </c>
      <c r="N3634" t="str">
        <f t="shared" si="169"/>
        <v/>
      </c>
      <c r="O3634" t="str">
        <f t="shared" si="170"/>
        <v/>
      </c>
      <c r="P3634" t="str">
        <f>IF(Belegerfassung!G3642&lt;&gt;"",CONCATENATE(Belegerfassung!G3642,".pdf"),"")</f>
        <v/>
      </c>
    </row>
    <row r="3635" spans="1:16">
      <c r="A3635" t="str">
        <f>IF(Belegerfassung!C3643&lt;&gt;"",0,"")</f>
        <v/>
      </c>
      <c r="B3635" t="str">
        <f>IFERROR(VLOOKUP(Belegerfassung!I3643,Konten!A:D,2,FALSE),"")</f>
        <v/>
      </c>
      <c r="C3635" t="str">
        <f>IF(A3635&lt;&gt;"",TEXT(Belegerfassung!C3643,"TT.MM.JJJJ"),"")</f>
        <v/>
      </c>
      <c r="D3635" t="str">
        <f>IFERROR(VLOOKUP(Belegerfassung!A3643,Abfrage!$E$2:$F$20,2,FALSE),"")</f>
        <v/>
      </c>
      <c r="E3635" t="str">
        <f>IF(A3635&lt;&gt;"",Belegerfassung!B3643,"")</f>
        <v/>
      </c>
      <c r="F3635" t="str">
        <f>IF(Belegerfassung!L3643="","",IF(Belegerfassung!L3643&lt;&gt;"",IF(Belegerfassung!L3643&lt;&gt;"",IF(Belegerfassung!J3643&lt;&gt;0,VLOOKUP(Belegerfassung!L3643,Abfrage!$A$2:$C$19,2,),VLOOKUP(Belegerfassung!L3643,Abfrage!$A$2:$C$19,3,)),"")))</f>
        <v/>
      </c>
      <c r="G3635" t="str">
        <f t="shared" si="168"/>
        <v/>
      </c>
      <c r="H3635" s="31" t="str">
        <f>IF(A3635&lt;&gt;"",-Belegerfassung!J3643+Belegerfassung!K3643,"")</f>
        <v/>
      </c>
      <c r="I3635" s="49" t="str">
        <f>IFERROR(IF(H3635&lt;&gt;"",Belegerfassung!L3643*100,""),IF(OR(Belegerfassung!L3643="Leistung EU - Erlöse",Belegerfassung!L3643="Lieferungen EU-Erlöse",Belegerfassung!L3643="EUST",Belegerfassung!L3643="Bauleistungen 20%")=TRUE,"",MID(Belegerfassung!L3643,4,2)))</f>
        <v/>
      </c>
      <c r="J3635" s="6" t="str">
        <f>IF(A3635&lt;&gt;"",LEFT(Belegerfassung!D3643,40),"")</f>
        <v/>
      </c>
      <c r="K3635" t="str">
        <f>IF(A3635&lt;&gt;"",VLOOKUP(D3635,Abfrage!$F$2:$G$21,2,FALSE),"")</f>
        <v/>
      </c>
      <c r="L3635" s="6" t="str">
        <f>IF(Belegerfassung!H3643&lt;&gt;"",Belegerfassung!H3643,"")</f>
        <v/>
      </c>
      <c r="M3635" t="str">
        <f>IFERROR(IF(Belegerfassung!E3643&lt;&gt;"",VLOOKUP(Belegerfassung!E3643,Abfrage!$L$2:$M$15,2,),""),"")</f>
        <v/>
      </c>
      <c r="N3635" t="str">
        <f t="shared" si="169"/>
        <v/>
      </c>
      <c r="O3635" t="str">
        <f t="shared" si="170"/>
        <v/>
      </c>
      <c r="P3635" t="str">
        <f>IF(Belegerfassung!G3643&lt;&gt;"",CONCATENATE(Belegerfassung!G3643,".pdf"),"")</f>
        <v/>
      </c>
    </row>
    <row r="3636" spans="1:16">
      <c r="A3636" t="str">
        <f>IF(Belegerfassung!C3644&lt;&gt;"",0,"")</f>
        <v/>
      </c>
      <c r="B3636" t="str">
        <f>IFERROR(VLOOKUP(Belegerfassung!I3644,Konten!A:D,2,FALSE),"")</f>
        <v/>
      </c>
      <c r="C3636" t="str">
        <f>IF(A3636&lt;&gt;"",TEXT(Belegerfassung!C3644,"TT.MM.JJJJ"),"")</f>
        <v/>
      </c>
      <c r="D3636" t="str">
        <f>IFERROR(VLOOKUP(Belegerfassung!A3644,Abfrage!$E$2:$F$20,2,FALSE),"")</f>
        <v/>
      </c>
      <c r="E3636" t="str">
        <f>IF(A3636&lt;&gt;"",Belegerfassung!B3644,"")</f>
        <v/>
      </c>
      <c r="F3636" t="str">
        <f>IF(Belegerfassung!L3644="","",IF(Belegerfassung!L3644&lt;&gt;"",IF(Belegerfassung!L3644&lt;&gt;"",IF(Belegerfassung!J3644&lt;&gt;0,VLOOKUP(Belegerfassung!L3644,Abfrage!$A$2:$C$19,2,),VLOOKUP(Belegerfassung!L3644,Abfrage!$A$2:$C$19,3,)),"")))</f>
        <v/>
      </c>
      <c r="G3636" t="str">
        <f t="shared" si="168"/>
        <v/>
      </c>
      <c r="H3636" s="31" t="str">
        <f>IF(A3636&lt;&gt;"",-Belegerfassung!J3644+Belegerfassung!K3644,"")</f>
        <v/>
      </c>
      <c r="I3636" s="49" t="str">
        <f>IFERROR(IF(H3636&lt;&gt;"",Belegerfassung!L3644*100,""),IF(OR(Belegerfassung!L3644="Leistung EU - Erlöse",Belegerfassung!L3644="Lieferungen EU-Erlöse",Belegerfassung!L3644="EUST",Belegerfassung!L3644="Bauleistungen 20%")=TRUE,"",MID(Belegerfassung!L3644,4,2)))</f>
        <v/>
      </c>
      <c r="J3636" s="6" t="str">
        <f>IF(A3636&lt;&gt;"",LEFT(Belegerfassung!D3644,40),"")</f>
        <v/>
      </c>
      <c r="K3636" t="str">
        <f>IF(A3636&lt;&gt;"",VLOOKUP(D3636,Abfrage!$F$2:$G$21,2,FALSE),"")</f>
        <v/>
      </c>
      <c r="L3636" s="6" t="str">
        <f>IF(Belegerfassung!H3644&lt;&gt;"",Belegerfassung!H3644,"")</f>
        <v/>
      </c>
      <c r="M3636" t="str">
        <f>IFERROR(IF(Belegerfassung!E3644&lt;&gt;"",VLOOKUP(Belegerfassung!E3644,Abfrage!$L$2:$M$15,2,),""),"")</f>
        <v/>
      </c>
      <c r="N3636" t="str">
        <f t="shared" si="169"/>
        <v/>
      </c>
      <c r="O3636" t="str">
        <f t="shared" si="170"/>
        <v/>
      </c>
      <c r="P3636" t="str">
        <f>IF(Belegerfassung!G3644&lt;&gt;"",CONCATENATE(Belegerfassung!G3644,".pdf"),"")</f>
        <v/>
      </c>
    </row>
    <row r="3637" spans="1:16">
      <c r="A3637" t="str">
        <f>IF(Belegerfassung!C3645&lt;&gt;"",0,"")</f>
        <v/>
      </c>
      <c r="B3637" t="str">
        <f>IFERROR(VLOOKUP(Belegerfassung!I3645,Konten!A:D,2,FALSE),"")</f>
        <v/>
      </c>
      <c r="C3637" t="str">
        <f>IF(A3637&lt;&gt;"",TEXT(Belegerfassung!C3645,"TT.MM.JJJJ"),"")</f>
        <v/>
      </c>
      <c r="D3637" t="str">
        <f>IFERROR(VLOOKUP(Belegerfassung!A3645,Abfrage!$E$2:$F$20,2,FALSE),"")</f>
        <v/>
      </c>
      <c r="E3637" t="str">
        <f>IF(A3637&lt;&gt;"",Belegerfassung!B3645,"")</f>
        <v/>
      </c>
      <c r="F3637" t="str">
        <f>IF(Belegerfassung!L3645="","",IF(Belegerfassung!L3645&lt;&gt;"",IF(Belegerfassung!L3645&lt;&gt;"",IF(Belegerfassung!J3645&lt;&gt;0,VLOOKUP(Belegerfassung!L3645,Abfrage!$A$2:$C$19,2,),VLOOKUP(Belegerfassung!L3645,Abfrage!$A$2:$C$19,3,)),"")))</f>
        <v/>
      </c>
      <c r="G3637" t="str">
        <f t="shared" si="168"/>
        <v/>
      </c>
      <c r="H3637" s="31" t="str">
        <f>IF(A3637&lt;&gt;"",-Belegerfassung!J3645+Belegerfassung!K3645,"")</f>
        <v/>
      </c>
      <c r="I3637" s="49" t="str">
        <f>IFERROR(IF(H3637&lt;&gt;"",Belegerfassung!L3645*100,""),IF(OR(Belegerfassung!L3645="Leistung EU - Erlöse",Belegerfassung!L3645="Lieferungen EU-Erlöse",Belegerfassung!L3645="EUST",Belegerfassung!L3645="Bauleistungen 20%")=TRUE,"",MID(Belegerfassung!L3645,4,2)))</f>
        <v/>
      </c>
      <c r="J3637" s="6" t="str">
        <f>IF(A3637&lt;&gt;"",LEFT(Belegerfassung!D3645,40),"")</f>
        <v/>
      </c>
      <c r="K3637" t="str">
        <f>IF(A3637&lt;&gt;"",VLOOKUP(D3637,Abfrage!$F$2:$G$21,2,FALSE),"")</f>
        <v/>
      </c>
      <c r="L3637" s="6" t="str">
        <f>IF(Belegerfassung!H3645&lt;&gt;"",Belegerfassung!H3645,"")</f>
        <v/>
      </c>
      <c r="M3637" t="str">
        <f>IFERROR(IF(Belegerfassung!E3645&lt;&gt;"",VLOOKUP(Belegerfassung!E3645,Abfrage!$L$2:$M$15,2,),""),"")</f>
        <v/>
      </c>
      <c r="N3637" t="str">
        <f t="shared" si="169"/>
        <v/>
      </c>
      <c r="O3637" t="str">
        <f t="shared" si="170"/>
        <v/>
      </c>
      <c r="P3637" t="str">
        <f>IF(Belegerfassung!G3645&lt;&gt;"",CONCATENATE(Belegerfassung!G3645,".pdf"),"")</f>
        <v/>
      </c>
    </row>
    <row r="3638" spans="1:16">
      <c r="A3638" t="str">
        <f>IF(Belegerfassung!C3646&lt;&gt;"",0,"")</f>
        <v/>
      </c>
      <c r="B3638" t="str">
        <f>IFERROR(VLOOKUP(Belegerfassung!I3646,Konten!A:D,2,FALSE),"")</f>
        <v/>
      </c>
      <c r="C3638" t="str">
        <f>IF(A3638&lt;&gt;"",TEXT(Belegerfassung!C3646,"TT.MM.JJJJ"),"")</f>
        <v/>
      </c>
      <c r="D3638" t="str">
        <f>IFERROR(VLOOKUP(Belegerfassung!A3646,Abfrage!$E$2:$F$20,2,FALSE),"")</f>
        <v/>
      </c>
      <c r="E3638" t="str">
        <f>IF(A3638&lt;&gt;"",Belegerfassung!B3646,"")</f>
        <v/>
      </c>
      <c r="F3638" t="str">
        <f>IF(Belegerfassung!L3646="","",IF(Belegerfassung!L3646&lt;&gt;"",IF(Belegerfassung!L3646&lt;&gt;"",IF(Belegerfassung!J3646&lt;&gt;0,VLOOKUP(Belegerfassung!L3646,Abfrage!$A$2:$C$19,2,),VLOOKUP(Belegerfassung!L3646,Abfrage!$A$2:$C$19,3,)),"")))</f>
        <v/>
      </c>
      <c r="G3638" t="str">
        <f t="shared" si="168"/>
        <v/>
      </c>
      <c r="H3638" s="31" t="str">
        <f>IF(A3638&lt;&gt;"",-Belegerfassung!J3646+Belegerfassung!K3646,"")</f>
        <v/>
      </c>
      <c r="I3638" s="49" t="str">
        <f>IFERROR(IF(H3638&lt;&gt;"",Belegerfassung!L3646*100,""),IF(OR(Belegerfassung!L3646="Leistung EU - Erlöse",Belegerfassung!L3646="Lieferungen EU-Erlöse",Belegerfassung!L3646="EUST",Belegerfassung!L3646="Bauleistungen 20%")=TRUE,"",MID(Belegerfassung!L3646,4,2)))</f>
        <v/>
      </c>
      <c r="J3638" s="6" t="str">
        <f>IF(A3638&lt;&gt;"",LEFT(Belegerfassung!D3646,40),"")</f>
        <v/>
      </c>
      <c r="K3638" t="str">
        <f>IF(A3638&lt;&gt;"",VLOOKUP(D3638,Abfrage!$F$2:$G$21,2,FALSE),"")</f>
        <v/>
      </c>
      <c r="L3638" s="6" t="str">
        <f>IF(Belegerfassung!H3646&lt;&gt;"",Belegerfassung!H3646,"")</f>
        <v/>
      </c>
      <c r="M3638" t="str">
        <f>IFERROR(IF(Belegerfassung!E3646&lt;&gt;"",VLOOKUP(Belegerfassung!E3646,Abfrage!$L$2:$M$15,2,),""),"")</f>
        <v/>
      </c>
      <c r="N3638" t="str">
        <f t="shared" si="169"/>
        <v/>
      </c>
      <c r="O3638" t="str">
        <f t="shared" si="170"/>
        <v/>
      </c>
      <c r="P3638" t="str">
        <f>IF(Belegerfassung!G3646&lt;&gt;"",CONCATENATE(Belegerfassung!G3646,".pdf"),"")</f>
        <v/>
      </c>
    </row>
    <row r="3639" spans="1:16">
      <c r="A3639" t="str">
        <f>IF(Belegerfassung!C3647&lt;&gt;"",0,"")</f>
        <v/>
      </c>
      <c r="B3639" t="str">
        <f>IFERROR(VLOOKUP(Belegerfassung!I3647,Konten!A:D,2,FALSE),"")</f>
        <v/>
      </c>
      <c r="C3639" t="str">
        <f>IF(A3639&lt;&gt;"",TEXT(Belegerfassung!C3647,"TT.MM.JJJJ"),"")</f>
        <v/>
      </c>
      <c r="D3639" t="str">
        <f>IFERROR(VLOOKUP(Belegerfassung!A3647,Abfrage!$E$2:$F$20,2,FALSE),"")</f>
        <v/>
      </c>
      <c r="E3639" t="str">
        <f>IF(A3639&lt;&gt;"",Belegerfassung!B3647,"")</f>
        <v/>
      </c>
      <c r="F3639" t="str">
        <f>IF(Belegerfassung!L3647="","",IF(Belegerfassung!L3647&lt;&gt;"",IF(Belegerfassung!L3647&lt;&gt;"",IF(Belegerfassung!J3647&lt;&gt;0,VLOOKUP(Belegerfassung!L3647,Abfrage!$A$2:$C$19,2,),VLOOKUP(Belegerfassung!L3647,Abfrage!$A$2:$C$19,3,)),"")))</f>
        <v/>
      </c>
      <c r="G3639" t="str">
        <f t="shared" si="168"/>
        <v/>
      </c>
      <c r="H3639" s="31" t="str">
        <f>IF(A3639&lt;&gt;"",-Belegerfassung!J3647+Belegerfassung!K3647,"")</f>
        <v/>
      </c>
      <c r="I3639" s="49" t="str">
        <f>IFERROR(IF(H3639&lt;&gt;"",Belegerfassung!L3647*100,""),IF(OR(Belegerfassung!L3647="Leistung EU - Erlöse",Belegerfassung!L3647="Lieferungen EU-Erlöse",Belegerfassung!L3647="EUST",Belegerfassung!L3647="Bauleistungen 20%")=TRUE,"",MID(Belegerfassung!L3647,4,2)))</f>
        <v/>
      </c>
      <c r="J3639" s="6" t="str">
        <f>IF(A3639&lt;&gt;"",LEFT(Belegerfassung!D3647,40),"")</f>
        <v/>
      </c>
      <c r="K3639" t="str">
        <f>IF(A3639&lt;&gt;"",VLOOKUP(D3639,Abfrage!$F$2:$G$21,2,FALSE),"")</f>
        <v/>
      </c>
      <c r="L3639" s="6" t="str">
        <f>IF(Belegerfassung!H3647&lt;&gt;"",Belegerfassung!H3647,"")</f>
        <v/>
      </c>
      <c r="M3639" t="str">
        <f>IFERROR(IF(Belegerfassung!E3647&lt;&gt;"",VLOOKUP(Belegerfassung!E3647,Abfrage!$L$2:$M$15,2,),""),"")</f>
        <v/>
      </c>
      <c r="N3639" t="str">
        <f t="shared" si="169"/>
        <v/>
      </c>
      <c r="O3639" t="str">
        <f t="shared" si="170"/>
        <v/>
      </c>
      <c r="P3639" t="str">
        <f>IF(Belegerfassung!G3647&lt;&gt;"",CONCATENATE(Belegerfassung!G3647,".pdf"),"")</f>
        <v/>
      </c>
    </row>
    <row r="3640" spans="1:16">
      <c r="A3640" t="str">
        <f>IF(Belegerfassung!C3648&lt;&gt;"",0,"")</f>
        <v/>
      </c>
      <c r="B3640" t="str">
        <f>IFERROR(VLOOKUP(Belegerfassung!I3648,Konten!A:D,2,FALSE),"")</f>
        <v/>
      </c>
      <c r="C3640" t="str">
        <f>IF(A3640&lt;&gt;"",TEXT(Belegerfassung!C3648,"TT.MM.JJJJ"),"")</f>
        <v/>
      </c>
      <c r="D3640" t="str">
        <f>IFERROR(VLOOKUP(Belegerfassung!A3648,Abfrage!$E$2:$F$20,2,FALSE),"")</f>
        <v/>
      </c>
      <c r="E3640" t="str">
        <f>IF(A3640&lt;&gt;"",Belegerfassung!B3648,"")</f>
        <v/>
      </c>
      <c r="F3640" t="str">
        <f>IF(Belegerfassung!L3648="","",IF(Belegerfassung!L3648&lt;&gt;"",IF(Belegerfassung!L3648&lt;&gt;"",IF(Belegerfassung!J3648&lt;&gt;0,VLOOKUP(Belegerfassung!L3648,Abfrage!$A$2:$C$19,2,),VLOOKUP(Belegerfassung!L3648,Abfrage!$A$2:$C$19,3,)),"")))</f>
        <v/>
      </c>
      <c r="G3640" t="str">
        <f t="shared" si="168"/>
        <v/>
      </c>
      <c r="H3640" s="31" t="str">
        <f>IF(A3640&lt;&gt;"",-Belegerfassung!J3648+Belegerfassung!K3648,"")</f>
        <v/>
      </c>
      <c r="I3640" s="49" t="str">
        <f>IFERROR(IF(H3640&lt;&gt;"",Belegerfassung!L3648*100,""),IF(OR(Belegerfassung!L3648="Leistung EU - Erlöse",Belegerfassung!L3648="Lieferungen EU-Erlöse",Belegerfassung!L3648="EUST",Belegerfassung!L3648="Bauleistungen 20%")=TRUE,"",MID(Belegerfassung!L3648,4,2)))</f>
        <v/>
      </c>
      <c r="J3640" s="6" t="str">
        <f>IF(A3640&lt;&gt;"",LEFT(Belegerfassung!D3648,40),"")</f>
        <v/>
      </c>
      <c r="K3640" t="str">
        <f>IF(A3640&lt;&gt;"",VLOOKUP(D3640,Abfrage!$F$2:$G$21,2,FALSE),"")</f>
        <v/>
      </c>
      <c r="L3640" s="6" t="str">
        <f>IF(Belegerfassung!H3648&lt;&gt;"",Belegerfassung!H3648,"")</f>
        <v/>
      </c>
      <c r="M3640" t="str">
        <f>IFERROR(IF(Belegerfassung!E3648&lt;&gt;"",VLOOKUP(Belegerfassung!E3648,Abfrage!$L$2:$M$15,2,),""),"")</f>
        <v/>
      </c>
      <c r="N3640" t="str">
        <f t="shared" si="169"/>
        <v/>
      </c>
      <c r="O3640" t="str">
        <f t="shared" si="170"/>
        <v/>
      </c>
      <c r="P3640" t="str">
        <f>IF(Belegerfassung!G3648&lt;&gt;"",CONCATENATE(Belegerfassung!G3648,".pdf"),"")</f>
        <v/>
      </c>
    </row>
    <row r="3641" spans="1:16">
      <c r="A3641" t="str">
        <f>IF(Belegerfassung!C3649&lt;&gt;"",0,"")</f>
        <v/>
      </c>
      <c r="B3641" t="str">
        <f>IFERROR(VLOOKUP(Belegerfassung!I3649,Konten!A:D,2,FALSE),"")</f>
        <v/>
      </c>
      <c r="C3641" t="str">
        <f>IF(A3641&lt;&gt;"",TEXT(Belegerfassung!C3649,"TT.MM.JJJJ"),"")</f>
        <v/>
      </c>
      <c r="D3641" t="str">
        <f>IFERROR(VLOOKUP(Belegerfassung!A3649,Abfrage!$E$2:$F$20,2,FALSE),"")</f>
        <v/>
      </c>
      <c r="E3641" t="str">
        <f>IF(A3641&lt;&gt;"",Belegerfassung!B3649,"")</f>
        <v/>
      </c>
      <c r="F3641" t="str">
        <f>IF(Belegerfassung!L3649="","",IF(Belegerfassung!L3649&lt;&gt;"",IF(Belegerfassung!L3649&lt;&gt;"",IF(Belegerfassung!J3649&lt;&gt;0,VLOOKUP(Belegerfassung!L3649,Abfrage!$A$2:$C$19,2,),VLOOKUP(Belegerfassung!L3649,Abfrage!$A$2:$C$19,3,)),"")))</f>
        <v/>
      </c>
      <c r="G3641" t="str">
        <f t="shared" si="168"/>
        <v/>
      </c>
      <c r="H3641" s="31" t="str">
        <f>IF(A3641&lt;&gt;"",-Belegerfassung!J3649+Belegerfassung!K3649,"")</f>
        <v/>
      </c>
      <c r="I3641" s="49" t="str">
        <f>IFERROR(IF(H3641&lt;&gt;"",Belegerfassung!L3649*100,""),IF(OR(Belegerfassung!L3649="Leistung EU - Erlöse",Belegerfassung!L3649="Lieferungen EU-Erlöse",Belegerfassung!L3649="EUST",Belegerfassung!L3649="Bauleistungen 20%")=TRUE,"",MID(Belegerfassung!L3649,4,2)))</f>
        <v/>
      </c>
      <c r="J3641" s="6" t="str">
        <f>IF(A3641&lt;&gt;"",LEFT(Belegerfassung!D3649,40),"")</f>
        <v/>
      </c>
      <c r="K3641" t="str">
        <f>IF(A3641&lt;&gt;"",VLOOKUP(D3641,Abfrage!$F$2:$G$21,2,FALSE),"")</f>
        <v/>
      </c>
      <c r="L3641" s="6" t="str">
        <f>IF(Belegerfassung!H3649&lt;&gt;"",Belegerfassung!H3649,"")</f>
        <v/>
      </c>
      <c r="M3641" t="str">
        <f>IFERROR(IF(Belegerfassung!E3649&lt;&gt;"",VLOOKUP(Belegerfassung!E3649,Abfrage!$L$2:$M$15,2,),""),"")</f>
        <v/>
      </c>
      <c r="N3641" t="str">
        <f t="shared" si="169"/>
        <v/>
      </c>
      <c r="O3641" t="str">
        <f t="shared" si="170"/>
        <v/>
      </c>
      <c r="P3641" t="str">
        <f>IF(Belegerfassung!G3649&lt;&gt;"",CONCATENATE(Belegerfassung!G3649,".pdf"),"")</f>
        <v/>
      </c>
    </row>
    <row r="3642" spans="1:16">
      <c r="A3642" t="str">
        <f>IF(Belegerfassung!C3650&lt;&gt;"",0,"")</f>
        <v/>
      </c>
      <c r="B3642" t="str">
        <f>IFERROR(VLOOKUP(Belegerfassung!I3650,Konten!A:D,2,FALSE),"")</f>
        <v/>
      </c>
      <c r="C3642" t="str">
        <f>IF(A3642&lt;&gt;"",TEXT(Belegerfassung!C3650,"TT.MM.JJJJ"),"")</f>
        <v/>
      </c>
      <c r="D3642" t="str">
        <f>IFERROR(VLOOKUP(Belegerfassung!A3650,Abfrage!$E$2:$F$20,2,FALSE),"")</f>
        <v/>
      </c>
      <c r="E3642" t="str">
        <f>IF(A3642&lt;&gt;"",Belegerfassung!B3650,"")</f>
        <v/>
      </c>
      <c r="F3642" t="str">
        <f>IF(Belegerfassung!L3650="","",IF(Belegerfassung!L3650&lt;&gt;"",IF(Belegerfassung!L3650&lt;&gt;"",IF(Belegerfassung!J3650&lt;&gt;0,VLOOKUP(Belegerfassung!L3650,Abfrage!$A$2:$C$19,2,),VLOOKUP(Belegerfassung!L3650,Abfrage!$A$2:$C$19,3,)),"")))</f>
        <v/>
      </c>
      <c r="G3642" t="str">
        <f t="shared" si="168"/>
        <v/>
      </c>
      <c r="H3642" s="31" t="str">
        <f>IF(A3642&lt;&gt;"",-Belegerfassung!J3650+Belegerfassung!K3650,"")</f>
        <v/>
      </c>
      <c r="I3642" s="49" t="str">
        <f>IFERROR(IF(H3642&lt;&gt;"",Belegerfassung!L3650*100,""),IF(OR(Belegerfassung!L3650="Leistung EU - Erlöse",Belegerfassung!L3650="Lieferungen EU-Erlöse",Belegerfassung!L3650="EUST",Belegerfassung!L3650="Bauleistungen 20%")=TRUE,"",MID(Belegerfassung!L3650,4,2)))</f>
        <v/>
      </c>
      <c r="J3642" s="6" t="str">
        <f>IF(A3642&lt;&gt;"",LEFT(Belegerfassung!D3650,40),"")</f>
        <v/>
      </c>
      <c r="K3642" t="str">
        <f>IF(A3642&lt;&gt;"",VLOOKUP(D3642,Abfrage!$F$2:$G$21,2,FALSE),"")</f>
        <v/>
      </c>
      <c r="L3642" s="6" t="str">
        <f>IF(Belegerfassung!H3650&lt;&gt;"",Belegerfassung!H3650,"")</f>
        <v/>
      </c>
      <c r="M3642" t="str">
        <f>IFERROR(IF(Belegerfassung!E3650&lt;&gt;"",VLOOKUP(Belegerfassung!E3650,Abfrage!$L$2:$M$15,2,),""),"")</f>
        <v/>
      </c>
      <c r="N3642" t="str">
        <f t="shared" si="169"/>
        <v/>
      </c>
      <c r="O3642" t="str">
        <f t="shared" si="170"/>
        <v/>
      </c>
      <c r="P3642" t="str">
        <f>IF(Belegerfassung!G3650&lt;&gt;"",CONCATENATE(Belegerfassung!G3650,".pdf"),"")</f>
        <v/>
      </c>
    </row>
    <row r="3643" spans="1:16">
      <c r="A3643" t="str">
        <f>IF(Belegerfassung!C3651&lt;&gt;"",0,"")</f>
        <v/>
      </c>
      <c r="B3643" t="str">
        <f>IFERROR(VLOOKUP(Belegerfassung!I3651,Konten!A:D,2,FALSE),"")</f>
        <v/>
      </c>
      <c r="C3643" t="str">
        <f>IF(A3643&lt;&gt;"",TEXT(Belegerfassung!C3651,"TT.MM.JJJJ"),"")</f>
        <v/>
      </c>
      <c r="D3643" t="str">
        <f>IFERROR(VLOOKUP(Belegerfassung!A3651,Abfrage!$E$2:$F$20,2,FALSE),"")</f>
        <v/>
      </c>
      <c r="E3643" t="str">
        <f>IF(A3643&lt;&gt;"",Belegerfassung!B3651,"")</f>
        <v/>
      </c>
      <c r="F3643" t="str">
        <f>IF(Belegerfassung!L3651="","",IF(Belegerfassung!L3651&lt;&gt;"",IF(Belegerfassung!L3651&lt;&gt;"",IF(Belegerfassung!J3651&lt;&gt;0,VLOOKUP(Belegerfassung!L3651,Abfrage!$A$2:$C$19,2,),VLOOKUP(Belegerfassung!L3651,Abfrage!$A$2:$C$19,3,)),"")))</f>
        <v/>
      </c>
      <c r="G3643" t="str">
        <f t="shared" si="168"/>
        <v/>
      </c>
      <c r="H3643" s="31" t="str">
        <f>IF(A3643&lt;&gt;"",-Belegerfassung!J3651+Belegerfassung!K3651,"")</f>
        <v/>
      </c>
      <c r="I3643" s="49" t="str">
        <f>IFERROR(IF(H3643&lt;&gt;"",Belegerfassung!L3651*100,""),IF(OR(Belegerfassung!L3651="Leistung EU - Erlöse",Belegerfassung!L3651="Lieferungen EU-Erlöse",Belegerfassung!L3651="EUST",Belegerfassung!L3651="Bauleistungen 20%")=TRUE,"",MID(Belegerfassung!L3651,4,2)))</f>
        <v/>
      </c>
      <c r="J3643" s="6" t="str">
        <f>IF(A3643&lt;&gt;"",LEFT(Belegerfassung!D3651,40),"")</f>
        <v/>
      </c>
      <c r="K3643" t="str">
        <f>IF(A3643&lt;&gt;"",VLOOKUP(D3643,Abfrage!$F$2:$G$21,2,FALSE),"")</f>
        <v/>
      </c>
      <c r="L3643" s="6" t="str">
        <f>IF(Belegerfassung!H3651&lt;&gt;"",Belegerfassung!H3651,"")</f>
        <v/>
      </c>
      <c r="M3643" t="str">
        <f>IFERROR(IF(Belegerfassung!E3651&lt;&gt;"",VLOOKUP(Belegerfassung!E3651,Abfrage!$L$2:$M$15,2,),""),"")</f>
        <v/>
      </c>
      <c r="N3643" t="str">
        <f t="shared" si="169"/>
        <v/>
      </c>
      <c r="O3643" t="str">
        <f t="shared" si="170"/>
        <v/>
      </c>
      <c r="P3643" t="str">
        <f>IF(Belegerfassung!G3651&lt;&gt;"",CONCATENATE(Belegerfassung!G3651,".pdf"),"")</f>
        <v/>
      </c>
    </row>
    <row r="3644" spans="1:16">
      <c r="A3644" t="str">
        <f>IF(Belegerfassung!C3652&lt;&gt;"",0,"")</f>
        <v/>
      </c>
      <c r="B3644" t="str">
        <f>IFERROR(VLOOKUP(Belegerfassung!I3652,Konten!A:D,2,FALSE),"")</f>
        <v/>
      </c>
      <c r="C3644" t="str">
        <f>IF(A3644&lt;&gt;"",TEXT(Belegerfassung!C3652,"TT.MM.JJJJ"),"")</f>
        <v/>
      </c>
      <c r="D3644" t="str">
        <f>IFERROR(VLOOKUP(Belegerfassung!A3652,Abfrage!$E$2:$F$20,2,FALSE),"")</f>
        <v/>
      </c>
      <c r="E3644" t="str">
        <f>IF(A3644&lt;&gt;"",Belegerfassung!B3652,"")</f>
        <v/>
      </c>
      <c r="F3644" t="str">
        <f>IF(Belegerfassung!L3652="","",IF(Belegerfassung!L3652&lt;&gt;"",IF(Belegerfassung!L3652&lt;&gt;"",IF(Belegerfassung!J3652&lt;&gt;0,VLOOKUP(Belegerfassung!L3652,Abfrage!$A$2:$C$19,2,),VLOOKUP(Belegerfassung!L3652,Abfrage!$A$2:$C$19,3,)),"")))</f>
        <v/>
      </c>
      <c r="G3644" t="str">
        <f t="shared" si="168"/>
        <v/>
      </c>
      <c r="H3644" s="31" t="str">
        <f>IF(A3644&lt;&gt;"",-Belegerfassung!J3652+Belegerfassung!K3652,"")</f>
        <v/>
      </c>
      <c r="I3644" s="49" t="str">
        <f>IFERROR(IF(H3644&lt;&gt;"",Belegerfassung!L3652*100,""),IF(OR(Belegerfassung!L3652="Leistung EU - Erlöse",Belegerfassung!L3652="Lieferungen EU-Erlöse",Belegerfassung!L3652="EUST",Belegerfassung!L3652="Bauleistungen 20%")=TRUE,"",MID(Belegerfassung!L3652,4,2)))</f>
        <v/>
      </c>
      <c r="J3644" s="6" t="str">
        <f>IF(A3644&lt;&gt;"",LEFT(Belegerfassung!D3652,40),"")</f>
        <v/>
      </c>
      <c r="K3644" t="str">
        <f>IF(A3644&lt;&gt;"",VLOOKUP(D3644,Abfrage!$F$2:$G$21,2,FALSE),"")</f>
        <v/>
      </c>
      <c r="L3644" s="6" t="str">
        <f>IF(Belegerfassung!H3652&lt;&gt;"",Belegerfassung!H3652,"")</f>
        <v/>
      </c>
      <c r="M3644" t="str">
        <f>IFERROR(IF(Belegerfassung!E3652&lt;&gt;"",VLOOKUP(Belegerfassung!E3652,Abfrage!$L$2:$M$15,2,),""),"")</f>
        <v/>
      </c>
      <c r="N3644" t="str">
        <f t="shared" si="169"/>
        <v/>
      </c>
      <c r="O3644" t="str">
        <f t="shared" si="170"/>
        <v/>
      </c>
      <c r="P3644" t="str">
        <f>IF(Belegerfassung!G3652&lt;&gt;"",CONCATENATE(Belegerfassung!G3652,".pdf"),"")</f>
        <v/>
      </c>
    </row>
    <row r="3645" spans="1:16">
      <c r="A3645" t="str">
        <f>IF(Belegerfassung!C3653&lt;&gt;"",0,"")</f>
        <v/>
      </c>
      <c r="B3645" t="str">
        <f>IFERROR(VLOOKUP(Belegerfassung!I3653,Konten!A:D,2,FALSE),"")</f>
        <v/>
      </c>
      <c r="C3645" t="str">
        <f>IF(A3645&lt;&gt;"",TEXT(Belegerfassung!C3653,"TT.MM.JJJJ"),"")</f>
        <v/>
      </c>
      <c r="D3645" t="str">
        <f>IFERROR(VLOOKUP(Belegerfassung!A3653,Abfrage!$E$2:$F$20,2,FALSE),"")</f>
        <v/>
      </c>
      <c r="E3645" t="str">
        <f>IF(A3645&lt;&gt;"",Belegerfassung!B3653,"")</f>
        <v/>
      </c>
      <c r="F3645" t="str">
        <f>IF(Belegerfassung!L3653="","",IF(Belegerfassung!L3653&lt;&gt;"",IF(Belegerfassung!L3653&lt;&gt;"",IF(Belegerfassung!J3653&lt;&gt;0,VLOOKUP(Belegerfassung!L3653,Abfrage!$A$2:$C$19,2,),VLOOKUP(Belegerfassung!L3653,Abfrage!$A$2:$C$19,3,)),"")))</f>
        <v/>
      </c>
      <c r="G3645" t="str">
        <f t="shared" si="168"/>
        <v/>
      </c>
      <c r="H3645" s="31" t="str">
        <f>IF(A3645&lt;&gt;"",-Belegerfassung!J3653+Belegerfassung!K3653,"")</f>
        <v/>
      </c>
      <c r="I3645" s="49" t="str">
        <f>IFERROR(IF(H3645&lt;&gt;"",Belegerfassung!L3653*100,""),IF(OR(Belegerfassung!L3653="Leistung EU - Erlöse",Belegerfassung!L3653="Lieferungen EU-Erlöse",Belegerfassung!L3653="EUST",Belegerfassung!L3653="Bauleistungen 20%")=TRUE,"",MID(Belegerfassung!L3653,4,2)))</f>
        <v/>
      </c>
      <c r="J3645" s="6" t="str">
        <f>IF(A3645&lt;&gt;"",LEFT(Belegerfassung!D3653,40),"")</f>
        <v/>
      </c>
      <c r="K3645" t="str">
        <f>IF(A3645&lt;&gt;"",VLOOKUP(D3645,Abfrage!$F$2:$G$21,2,FALSE),"")</f>
        <v/>
      </c>
      <c r="L3645" s="6" t="str">
        <f>IF(Belegerfassung!H3653&lt;&gt;"",Belegerfassung!H3653,"")</f>
        <v/>
      </c>
      <c r="M3645" t="str">
        <f>IFERROR(IF(Belegerfassung!E3653&lt;&gt;"",VLOOKUP(Belegerfassung!E3653,Abfrage!$L$2:$M$15,2,),""),"")</f>
        <v/>
      </c>
      <c r="N3645" t="str">
        <f t="shared" si="169"/>
        <v/>
      </c>
      <c r="O3645" t="str">
        <f t="shared" si="170"/>
        <v/>
      </c>
      <c r="P3645" t="str">
        <f>IF(Belegerfassung!G3653&lt;&gt;"",CONCATENATE(Belegerfassung!G3653,".pdf"),"")</f>
        <v/>
      </c>
    </row>
    <row r="3646" spans="1:16">
      <c r="A3646" t="str">
        <f>IF(Belegerfassung!C3654&lt;&gt;"",0,"")</f>
        <v/>
      </c>
      <c r="B3646" t="str">
        <f>IFERROR(VLOOKUP(Belegerfassung!I3654,Konten!A:D,2,FALSE),"")</f>
        <v/>
      </c>
      <c r="C3646" t="str">
        <f>IF(A3646&lt;&gt;"",TEXT(Belegerfassung!C3654,"TT.MM.JJJJ"),"")</f>
        <v/>
      </c>
      <c r="D3646" t="str">
        <f>IFERROR(VLOOKUP(Belegerfassung!A3654,Abfrage!$E$2:$F$20,2,FALSE),"")</f>
        <v/>
      </c>
      <c r="E3646" t="str">
        <f>IF(A3646&lt;&gt;"",Belegerfassung!B3654,"")</f>
        <v/>
      </c>
      <c r="F3646" t="str">
        <f>IF(Belegerfassung!L3654="","",IF(Belegerfassung!L3654&lt;&gt;"",IF(Belegerfassung!L3654&lt;&gt;"",IF(Belegerfassung!J3654&lt;&gt;0,VLOOKUP(Belegerfassung!L3654,Abfrage!$A$2:$C$19,2,),VLOOKUP(Belegerfassung!L3654,Abfrage!$A$2:$C$19,3,)),"")))</f>
        <v/>
      </c>
      <c r="G3646" t="str">
        <f t="shared" si="168"/>
        <v/>
      </c>
      <c r="H3646" s="31" t="str">
        <f>IF(A3646&lt;&gt;"",-Belegerfassung!J3654+Belegerfassung!K3654,"")</f>
        <v/>
      </c>
      <c r="I3646" s="49" t="str">
        <f>IFERROR(IF(H3646&lt;&gt;"",Belegerfassung!L3654*100,""),IF(OR(Belegerfassung!L3654="Leistung EU - Erlöse",Belegerfassung!L3654="Lieferungen EU-Erlöse",Belegerfassung!L3654="EUST",Belegerfassung!L3654="Bauleistungen 20%")=TRUE,"",MID(Belegerfassung!L3654,4,2)))</f>
        <v/>
      </c>
      <c r="J3646" s="6" t="str">
        <f>IF(A3646&lt;&gt;"",LEFT(Belegerfassung!D3654,40),"")</f>
        <v/>
      </c>
      <c r="K3646" t="str">
        <f>IF(A3646&lt;&gt;"",VLOOKUP(D3646,Abfrage!$F$2:$G$21,2,FALSE),"")</f>
        <v/>
      </c>
      <c r="L3646" s="6" t="str">
        <f>IF(Belegerfassung!H3654&lt;&gt;"",Belegerfassung!H3654,"")</f>
        <v/>
      </c>
      <c r="M3646" t="str">
        <f>IFERROR(IF(Belegerfassung!E3654&lt;&gt;"",VLOOKUP(Belegerfassung!E3654,Abfrage!$L$2:$M$15,2,),""),"")</f>
        <v/>
      </c>
      <c r="N3646" t="str">
        <f t="shared" si="169"/>
        <v/>
      </c>
      <c r="O3646" t="str">
        <f t="shared" si="170"/>
        <v/>
      </c>
      <c r="P3646" t="str">
        <f>IF(Belegerfassung!G3654&lt;&gt;"",CONCATENATE(Belegerfassung!G3654,".pdf"),"")</f>
        <v/>
      </c>
    </row>
    <row r="3647" spans="1:16">
      <c r="A3647" t="str">
        <f>IF(Belegerfassung!C3655&lt;&gt;"",0,"")</f>
        <v/>
      </c>
      <c r="B3647" t="str">
        <f>IFERROR(VLOOKUP(Belegerfassung!I3655,Konten!A:D,2,FALSE),"")</f>
        <v/>
      </c>
      <c r="C3647" t="str">
        <f>IF(A3647&lt;&gt;"",TEXT(Belegerfassung!C3655,"TT.MM.JJJJ"),"")</f>
        <v/>
      </c>
      <c r="D3647" t="str">
        <f>IFERROR(VLOOKUP(Belegerfassung!A3655,Abfrage!$E$2:$F$20,2,FALSE),"")</f>
        <v/>
      </c>
      <c r="E3647" t="str">
        <f>IF(A3647&lt;&gt;"",Belegerfassung!B3655,"")</f>
        <v/>
      </c>
      <c r="F3647" t="str">
        <f>IF(Belegerfassung!L3655="","",IF(Belegerfassung!L3655&lt;&gt;"",IF(Belegerfassung!L3655&lt;&gt;"",IF(Belegerfassung!J3655&lt;&gt;0,VLOOKUP(Belegerfassung!L3655,Abfrage!$A$2:$C$19,2,),VLOOKUP(Belegerfassung!L3655,Abfrage!$A$2:$C$19,3,)),"")))</f>
        <v/>
      </c>
      <c r="G3647" t="str">
        <f t="shared" si="168"/>
        <v/>
      </c>
      <c r="H3647" s="31" t="str">
        <f>IF(A3647&lt;&gt;"",-Belegerfassung!J3655+Belegerfassung!K3655,"")</f>
        <v/>
      </c>
      <c r="I3647" s="49" t="str">
        <f>IFERROR(IF(H3647&lt;&gt;"",Belegerfassung!L3655*100,""),IF(OR(Belegerfassung!L3655="Leistung EU - Erlöse",Belegerfassung!L3655="Lieferungen EU-Erlöse",Belegerfassung!L3655="EUST",Belegerfassung!L3655="Bauleistungen 20%")=TRUE,"",MID(Belegerfassung!L3655,4,2)))</f>
        <v/>
      </c>
      <c r="J3647" s="6" t="str">
        <f>IF(A3647&lt;&gt;"",LEFT(Belegerfassung!D3655,40),"")</f>
        <v/>
      </c>
      <c r="K3647" t="str">
        <f>IF(A3647&lt;&gt;"",VLOOKUP(D3647,Abfrage!$F$2:$G$21,2,FALSE),"")</f>
        <v/>
      </c>
      <c r="L3647" s="6" t="str">
        <f>IF(Belegerfassung!H3655&lt;&gt;"",Belegerfassung!H3655,"")</f>
        <v/>
      </c>
      <c r="M3647" t="str">
        <f>IFERROR(IF(Belegerfassung!E3655&lt;&gt;"",VLOOKUP(Belegerfassung!E3655,Abfrage!$L$2:$M$15,2,),""),"")</f>
        <v/>
      </c>
      <c r="N3647" t="str">
        <f t="shared" si="169"/>
        <v/>
      </c>
      <c r="O3647" t="str">
        <f t="shared" si="170"/>
        <v/>
      </c>
      <c r="P3647" t="str">
        <f>IF(Belegerfassung!G3655&lt;&gt;"",CONCATENATE(Belegerfassung!G3655,".pdf"),"")</f>
        <v/>
      </c>
    </row>
    <row r="3648" spans="1:16">
      <c r="A3648" t="str">
        <f>IF(Belegerfassung!C3656&lt;&gt;"",0,"")</f>
        <v/>
      </c>
      <c r="B3648" t="str">
        <f>IFERROR(VLOOKUP(Belegerfassung!I3656,Konten!A:D,2,FALSE),"")</f>
        <v/>
      </c>
      <c r="C3648" t="str">
        <f>IF(A3648&lt;&gt;"",TEXT(Belegerfassung!C3656,"TT.MM.JJJJ"),"")</f>
        <v/>
      </c>
      <c r="D3648" t="str">
        <f>IFERROR(VLOOKUP(Belegerfassung!A3656,Abfrage!$E$2:$F$20,2,FALSE),"")</f>
        <v/>
      </c>
      <c r="E3648" t="str">
        <f>IF(A3648&lt;&gt;"",Belegerfassung!B3656,"")</f>
        <v/>
      </c>
      <c r="F3648" t="str">
        <f>IF(Belegerfassung!L3656="","",IF(Belegerfassung!L3656&lt;&gt;"",IF(Belegerfassung!L3656&lt;&gt;"",IF(Belegerfassung!J3656&lt;&gt;0,VLOOKUP(Belegerfassung!L3656,Abfrage!$A$2:$C$19,2,),VLOOKUP(Belegerfassung!L3656,Abfrage!$A$2:$C$19,3,)),"")))</f>
        <v/>
      </c>
      <c r="G3648" t="str">
        <f t="shared" si="168"/>
        <v/>
      </c>
      <c r="H3648" s="31" t="str">
        <f>IF(A3648&lt;&gt;"",-Belegerfassung!J3656+Belegerfassung!K3656,"")</f>
        <v/>
      </c>
      <c r="I3648" s="49" t="str">
        <f>IFERROR(IF(H3648&lt;&gt;"",Belegerfassung!L3656*100,""),IF(OR(Belegerfassung!L3656="Leistung EU - Erlöse",Belegerfassung!L3656="Lieferungen EU-Erlöse",Belegerfassung!L3656="EUST",Belegerfassung!L3656="Bauleistungen 20%")=TRUE,"",MID(Belegerfassung!L3656,4,2)))</f>
        <v/>
      </c>
      <c r="J3648" s="6" t="str">
        <f>IF(A3648&lt;&gt;"",LEFT(Belegerfassung!D3656,40),"")</f>
        <v/>
      </c>
      <c r="K3648" t="str">
        <f>IF(A3648&lt;&gt;"",VLOOKUP(D3648,Abfrage!$F$2:$G$21,2,FALSE),"")</f>
        <v/>
      </c>
      <c r="L3648" s="6" t="str">
        <f>IF(Belegerfassung!H3656&lt;&gt;"",Belegerfassung!H3656,"")</f>
        <v/>
      </c>
      <c r="M3648" t="str">
        <f>IFERROR(IF(Belegerfassung!E3656&lt;&gt;"",VLOOKUP(Belegerfassung!E3656,Abfrage!$L$2:$M$15,2,),""),"")</f>
        <v/>
      </c>
      <c r="N3648" t="str">
        <f t="shared" si="169"/>
        <v/>
      </c>
      <c r="O3648" t="str">
        <f t="shared" si="170"/>
        <v/>
      </c>
      <c r="P3648" t="str">
        <f>IF(Belegerfassung!G3656&lt;&gt;"",CONCATENATE(Belegerfassung!G3656,".pdf"),"")</f>
        <v/>
      </c>
    </row>
    <row r="3649" spans="1:16">
      <c r="A3649" t="str">
        <f>IF(Belegerfassung!C3657&lt;&gt;"",0,"")</f>
        <v/>
      </c>
      <c r="B3649" t="str">
        <f>IFERROR(VLOOKUP(Belegerfassung!I3657,Konten!A:D,2,FALSE),"")</f>
        <v/>
      </c>
      <c r="C3649" t="str">
        <f>IF(A3649&lt;&gt;"",TEXT(Belegerfassung!C3657,"TT.MM.JJJJ"),"")</f>
        <v/>
      </c>
      <c r="D3649" t="str">
        <f>IFERROR(VLOOKUP(Belegerfassung!A3657,Abfrage!$E$2:$F$20,2,FALSE),"")</f>
        <v/>
      </c>
      <c r="E3649" t="str">
        <f>IF(A3649&lt;&gt;"",Belegerfassung!B3657,"")</f>
        <v/>
      </c>
      <c r="F3649" t="str">
        <f>IF(Belegerfassung!L3657="","",IF(Belegerfassung!L3657&lt;&gt;"",IF(Belegerfassung!L3657&lt;&gt;"",IF(Belegerfassung!J3657&lt;&gt;0,VLOOKUP(Belegerfassung!L3657,Abfrage!$A$2:$C$19,2,),VLOOKUP(Belegerfassung!L3657,Abfrage!$A$2:$C$19,3,)),"")))</f>
        <v/>
      </c>
      <c r="G3649" t="str">
        <f t="shared" si="168"/>
        <v/>
      </c>
      <c r="H3649" s="31" t="str">
        <f>IF(A3649&lt;&gt;"",-Belegerfassung!J3657+Belegerfassung!K3657,"")</f>
        <v/>
      </c>
      <c r="I3649" s="49" t="str">
        <f>IFERROR(IF(H3649&lt;&gt;"",Belegerfassung!L3657*100,""),IF(OR(Belegerfassung!L3657="Leistung EU - Erlöse",Belegerfassung!L3657="Lieferungen EU-Erlöse",Belegerfassung!L3657="EUST",Belegerfassung!L3657="Bauleistungen 20%")=TRUE,"",MID(Belegerfassung!L3657,4,2)))</f>
        <v/>
      </c>
      <c r="J3649" s="6" t="str">
        <f>IF(A3649&lt;&gt;"",LEFT(Belegerfassung!D3657,40),"")</f>
        <v/>
      </c>
      <c r="K3649" t="str">
        <f>IF(A3649&lt;&gt;"",VLOOKUP(D3649,Abfrage!$F$2:$G$21,2,FALSE),"")</f>
        <v/>
      </c>
      <c r="L3649" s="6" t="str">
        <f>IF(Belegerfassung!H3657&lt;&gt;"",Belegerfassung!H3657,"")</f>
        <v/>
      </c>
      <c r="M3649" t="str">
        <f>IFERROR(IF(Belegerfassung!E3657&lt;&gt;"",VLOOKUP(Belegerfassung!E3657,Abfrage!$L$2:$M$15,2,),""),"")</f>
        <v/>
      </c>
      <c r="N3649" t="str">
        <f t="shared" si="169"/>
        <v/>
      </c>
      <c r="O3649" t="str">
        <f t="shared" si="170"/>
        <v/>
      </c>
      <c r="P3649" t="str">
        <f>IF(Belegerfassung!G3657&lt;&gt;"",CONCATENATE(Belegerfassung!G3657,".pdf"),"")</f>
        <v/>
      </c>
    </row>
    <row r="3650" spans="1:16">
      <c r="A3650" t="str">
        <f>IF(Belegerfassung!C3658&lt;&gt;"",0,"")</f>
        <v/>
      </c>
      <c r="B3650" t="str">
        <f>IFERROR(VLOOKUP(Belegerfassung!I3658,Konten!A:D,2,FALSE),"")</f>
        <v/>
      </c>
      <c r="C3650" t="str">
        <f>IF(A3650&lt;&gt;"",TEXT(Belegerfassung!C3658,"TT.MM.JJJJ"),"")</f>
        <v/>
      </c>
      <c r="D3650" t="str">
        <f>IFERROR(VLOOKUP(Belegerfassung!A3658,Abfrage!$E$2:$F$20,2,FALSE),"")</f>
        <v/>
      </c>
      <c r="E3650" t="str">
        <f>IF(A3650&lt;&gt;"",Belegerfassung!B3658,"")</f>
        <v/>
      </c>
      <c r="F3650" t="str">
        <f>IF(Belegerfassung!L3658="","",IF(Belegerfassung!L3658&lt;&gt;"",IF(Belegerfassung!L3658&lt;&gt;"",IF(Belegerfassung!J3658&lt;&gt;0,VLOOKUP(Belegerfassung!L3658,Abfrage!$A$2:$C$19,2,),VLOOKUP(Belegerfassung!L3658,Abfrage!$A$2:$C$19,3,)),"")))</f>
        <v/>
      </c>
      <c r="G3650" t="str">
        <f t="shared" si="168"/>
        <v/>
      </c>
      <c r="H3650" s="31" t="str">
        <f>IF(A3650&lt;&gt;"",-Belegerfassung!J3658+Belegerfassung!K3658,"")</f>
        <v/>
      </c>
      <c r="I3650" s="49" t="str">
        <f>IFERROR(IF(H3650&lt;&gt;"",Belegerfassung!L3658*100,""),IF(OR(Belegerfassung!L3658="Leistung EU - Erlöse",Belegerfassung!L3658="Lieferungen EU-Erlöse",Belegerfassung!L3658="EUST",Belegerfassung!L3658="Bauleistungen 20%")=TRUE,"",MID(Belegerfassung!L3658,4,2)))</f>
        <v/>
      </c>
      <c r="J3650" s="6" t="str">
        <f>IF(A3650&lt;&gt;"",LEFT(Belegerfassung!D3658,40),"")</f>
        <v/>
      </c>
      <c r="K3650" t="str">
        <f>IF(A3650&lt;&gt;"",VLOOKUP(D3650,Abfrage!$F$2:$G$21,2,FALSE),"")</f>
        <v/>
      </c>
      <c r="L3650" s="6" t="str">
        <f>IF(Belegerfassung!H3658&lt;&gt;"",Belegerfassung!H3658,"")</f>
        <v/>
      </c>
      <c r="M3650" t="str">
        <f>IFERROR(IF(Belegerfassung!E3658&lt;&gt;"",VLOOKUP(Belegerfassung!E3658,Abfrage!$L$2:$M$15,2,),""),"")</f>
        <v/>
      </c>
      <c r="N3650" t="str">
        <f t="shared" si="169"/>
        <v/>
      </c>
      <c r="O3650" t="str">
        <f t="shared" si="170"/>
        <v/>
      </c>
      <c r="P3650" t="str">
        <f>IF(Belegerfassung!G3658&lt;&gt;"",CONCATENATE(Belegerfassung!G3658,".pdf"),"")</f>
        <v/>
      </c>
    </row>
    <row r="3651" spans="1:16">
      <c r="A3651" t="str">
        <f>IF(Belegerfassung!C3659&lt;&gt;"",0,"")</f>
        <v/>
      </c>
      <c r="B3651" t="str">
        <f>IFERROR(VLOOKUP(Belegerfassung!I3659,Konten!A:D,2,FALSE),"")</f>
        <v/>
      </c>
      <c r="C3651" t="str">
        <f>IF(A3651&lt;&gt;"",TEXT(Belegerfassung!C3659,"TT.MM.JJJJ"),"")</f>
        <v/>
      </c>
      <c r="D3651" t="str">
        <f>IFERROR(VLOOKUP(Belegerfassung!A3659,Abfrage!$E$2:$F$20,2,FALSE),"")</f>
        <v/>
      </c>
      <c r="E3651" t="str">
        <f>IF(A3651&lt;&gt;"",Belegerfassung!B3659,"")</f>
        <v/>
      </c>
      <c r="F3651" t="str">
        <f>IF(Belegerfassung!L3659="","",IF(Belegerfassung!L3659&lt;&gt;"",IF(Belegerfassung!L3659&lt;&gt;"",IF(Belegerfassung!J3659&lt;&gt;0,VLOOKUP(Belegerfassung!L3659,Abfrage!$A$2:$C$19,2,),VLOOKUP(Belegerfassung!L3659,Abfrage!$A$2:$C$19,3,)),"")))</f>
        <v/>
      </c>
      <c r="G3651" t="str">
        <f t="shared" ref="G3651:G3714" si="171">IF(A3651&lt;&gt;"",1,"")</f>
        <v/>
      </c>
      <c r="H3651" s="31" t="str">
        <f>IF(A3651&lt;&gt;"",-Belegerfassung!J3659+Belegerfassung!K3659,"")</f>
        <v/>
      </c>
      <c r="I3651" s="49" t="str">
        <f>IFERROR(IF(H3651&lt;&gt;"",Belegerfassung!L3659*100,""),IF(OR(Belegerfassung!L3659="Leistung EU - Erlöse",Belegerfassung!L3659="Lieferungen EU-Erlöse",Belegerfassung!L3659="EUST",Belegerfassung!L3659="Bauleistungen 20%")=TRUE,"",MID(Belegerfassung!L3659,4,2)))</f>
        <v/>
      </c>
      <c r="J3651" s="6" t="str">
        <f>IF(A3651&lt;&gt;"",LEFT(Belegerfassung!D3659,40),"")</f>
        <v/>
      </c>
      <c r="K3651" t="str">
        <f>IF(A3651&lt;&gt;"",VLOOKUP(D3651,Abfrage!$F$2:$G$21,2,FALSE),"")</f>
        <v/>
      </c>
      <c r="L3651" s="6" t="str">
        <f>IF(Belegerfassung!H3659&lt;&gt;"",Belegerfassung!H3659,"")</f>
        <v/>
      </c>
      <c r="M3651" t="str">
        <f>IFERROR(IF(Belegerfassung!E3659&lt;&gt;"",VLOOKUP(Belegerfassung!E3659,Abfrage!$L$2:$M$15,2,),""),"")</f>
        <v/>
      </c>
      <c r="N3651" t="str">
        <f t="shared" ref="N3651:N3714" si="172">IF(A3651&lt;&gt;"","E","")</f>
        <v/>
      </c>
      <c r="O3651" t="str">
        <f t="shared" ref="O3651:O3714" si="173">IF(A3651&lt;&gt;"","A","")</f>
        <v/>
      </c>
      <c r="P3651" t="str">
        <f>IF(Belegerfassung!G3659&lt;&gt;"",CONCATENATE(Belegerfassung!G3659,".pdf"),"")</f>
        <v/>
      </c>
    </row>
    <row r="3652" spans="1:16">
      <c r="A3652" t="str">
        <f>IF(Belegerfassung!C3660&lt;&gt;"",0,"")</f>
        <v/>
      </c>
      <c r="B3652" t="str">
        <f>IFERROR(VLOOKUP(Belegerfassung!I3660,Konten!A:D,2,FALSE),"")</f>
        <v/>
      </c>
      <c r="C3652" t="str">
        <f>IF(A3652&lt;&gt;"",TEXT(Belegerfassung!C3660,"TT.MM.JJJJ"),"")</f>
        <v/>
      </c>
      <c r="D3652" t="str">
        <f>IFERROR(VLOOKUP(Belegerfassung!A3660,Abfrage!$E$2:$F$20,2,FALSE),"")</f>
        <v/>
      </c>
      <c r="E3652" t="str">
        <f>IF(A3652&lt;&gt;"",Belegerfassung!B3660,"")</f>
        <v/>
      </c>
      <c r="F3652" t="str">
        <f>IF(Belegerfassung!L3660="","",IF(Belegerfassung!L3660&lt;&gt;"",IF(Belegerfassung!L3660&lt;&gt;"",IF(Belegerfassung!J3660&lt;&gt;0,VLOOKUP(Belegerfassung!L3660,Abfrage!$A$2:$C$19,2,),VLOOKUP(Belegerfassung!L3660,Abfrage!$A$2:$C$19,3,)),"")))</f>
        <v/>
      </c>
      <c r="G3652" t="str">
        <f t="shared" si="171"/>
        <v/>
      </c>
      <c r="H3652" s="31" t="str">
        <f>IF(A3652&lt;&gt;"",-Belegerfassung!J3660+Belegerfassung!K3660,"")</f>
        <v/>
      </c>
      <c r="I3652" s="49" t="str">
        <f>IFERROR(IF(H3652&lt;&gt;"",Belegerfassung!L3660*100,""),IF(OR(Belegerfassung!L3660="Leistung EU - Erlöse",Belegerfassung!L3660="Lieferungen EU-Erlöse",Belegerfassung!L3660="EUST",Belegerfassung!L3660="Bauleistungen 20%")=TRUE,"",MID(Belegerfassung!L3660,4,2)))</f>
        <v/>
      </c>
      <c r="J3652" s="6" t="str">
        <f>IF(A3652&lt;&gt;"",LEFT(Belegerfassung!D3660,40),"")</f>
        <v/>
      </c>
      <c r="K3652" t="str">
        <f>IF(A3652&lt;&gt;"",VLOOKUP(D3652,Abfrage!$F$2:$G$21,2,FALSE),"")</f>
        <v/>
      </c>
      <c r="L3652" s="6" t="str">
        <f>IF(Belegerfassung!H3660&lt;&gt;"",Belegerfassung!H3660,"")</f>
        <v/>
      </c>
      <c r="M3652" t="str">
        <f>IFERROR(IF(Belegerfassung!E3660&lt;&gt;"",VLOOKUP(Belegerfassung!E3660,Abfrage!$L$2:$M$15,2,),""),"")</f>
        <v/>
      </c>
      <c r="N3652" t="str">
        <f t="shared" si="172"/>
        <v/>
      </c>
      <c r="O3652" t="str">
        <f t="shared" si="173"/>
        <v/>
      </c>
      <c r="P3652" t="str">
        <f>IF(Belegerfassung!G3660&lt;&gt;"",CONCATENATE(Belegerfassung!G3660,".pdf"),"")</f>
        <v/>
      </c>
    </row>
    <row r="3653" spans="1:16">
      <c r="A3653" t="str">
        <f>IF(Belegerfassung!C3661&lt;&gt;"",0,"")</f>
        <v/>
      </c>
      <c r="B3653" t="str">
        <f>IFERROR(VLOOKUP(Belegerfassung!I3661,Konten!A:D,2,FALSE),"")</f>
        <v/>
      </c>
      <c r="C3653" t="str">
        <f>IF(A3653&lt;&gt;"",TEXT(Belegerfassung!C3661,"TT.MM.JJJJ"),"")</f>
        <v/>
      </c>
      <c r="D3653" t="str">
        <f>IFERROR(VLOOKUP(Belegerfassung!A3661,Abfrage!$E$2:$F$20,2,FALSE),"")</f>
        <v/>
      </c>
      <c r="E3653" t="str">
        <f>IF(A3653&lt;&gt;"",Belegerfassung!B3661,"")</f>
        <v/>
      </c>
      <c r="F3653" t="str">
        <f>IF(Belegerfassung!L3661="","",IF(Belegerfassung!L3661&lt;&gt;"",IF(Belegerfassung!L3661&lt;&gt;"",IF(Belegerfassung!J3661&lt;&gt;0,VLOOKUP(Belegerfassung!L3661,Abfrage!$A$2:$C$19,2,),VLOOKUP(Belegerfassung!L3661,Abfrage!$A$2:$C$19,3,)),"")))</f>
        <v/>
      </c>
      <c r="G3653" t="str">
        <f t="shared" si="171"/>
        <v/>
      </c>
      <c r="H3653" s="31" t="str">
        <f>IF(A3653&lt;&gt;"",-Belegerfassung!J3661+Belegerfassung!K3661,"")</f>
        <v/>
      </c>
      <c r="I3653" s="49" t="str">
        <f>IFERROR(IF(H3653&lt;&gt;"",Belegerfassung!L3661*100,""),IF(OR(Belegerfassung!L3661="Leistung EU - Erlöse",Belegerfassung!L3661="Lieferungen EU-Erlöse",Belegerfassung!L3661="EUST",Belegerfassung!L3661="Bauleistungen 20%")=TRUE,"",MID(Belegerfassung!L3661,4,2)))</f>
        <v/>
      </c>
      <c r="J3653" s="6" t="str">
        <f>IF(A3653&lt;&gt;"",LEFT(Belegerfassung!D3661,40),"")</f>
        <v/>
      </c>
      <c r="K3653" t="str">
        <f>IF(A3653&lt;&gt;"",VLOOKUP(D3653,Abfrage!$F$2:$G$21,2,FALSE),"")</f>
        <v/>
      </c>
      <c r="L3653" s="6" t="str">
        <f>IF(Belegerfassung!H3661&lt;&gt;"",Belegerfassung!H3661,"")</f>
        <v/>
      </c>
      <c r="M3653" t="str">
        <f>IFERROR(IF(Belegerfassung!E3661&lt;&gt;"",VLOOKUP(Belegerfassung!E3661,Abfrage!$L$2:$M$15,2,),""),"")</f>
        <v/>
      </c>
      <c r="N3653" t="str">
        <f t="shared" si="172"/>
        <v/>
      </c>
      <c r="O3653" t="str">
        <f t="shared" si="173"/>
        <v/>
      </c>
      <c r="P3653" t="str">
        <f>IF(Belegerfassung!G3661&lt;&gt;"",CONCATENATE(Belegerfassung!G3661,".pdf"),"")</f>
        <v/>
      </c>
    </row>
    <row r="3654" spans="1:16">
      <c r="A3654" t="str">
        <f>IF(Belegerfassung!C3662&lt;&gt;"",0,"")</f>
        <v/>
      </c>
      <c r="B3654" t="str">
        <f>IFERROR(VLOOKUP(Belegerfassung!I3662,Konten!A:D,2,FALSE),"")</f>
        <v/>
      </c>
      <c r="C3654" t="str">
        <f>IF(A3654&lt;&gt;"",TEXT(Belegerfassung!C3662,"TT.MM.JJJJ"),"")</f>
        <v/>
      </c>
      <c r="D3654" t="str">
        <f>IFERROR(VLOOKUP(Belegerfassung!A3662,Abfrage!$E$2:$F$20,2,FALSE),"")</f>
        <v/>
      </c>
      <c r="E3654" t="str">
        <f>IF(A3654&lt;&gt;"",Belegerfassung!B3662,"")</f>
        <v/>
      </c>
      <c r="F3654" t="str">
        <f>IF(Belegerfassung!L3662="","",IF(Belegerfassung!L3662&lt;&gt;"",IF(Belegerfassung!L3662&lt;&gt;"",IF(Belegerfassung!J3662&lt;&gt;0,VLOOKUP(Belegerfassung!L3662,Abfrage!$A$2:$C$19,2,),VLOOKUP(Belegerfassung!L3662,Abfrage!$A$2:$C$19,3,)),"")))</f>
        <v/>
      </c>
      <c r="G3654" t="str">
        <f t="shared" si="171"/>
        <v/>
      </c>
      <c r="H3654" s="31" t="str">
        <f>IF(A3654&lt;&gt;"",-Belegerfassung!J3662+Belegerfassung!K3662,"")</f>
        <v/>
      </c>
      <c r="I3654" s="49" t="str">
        <f>IFERROR(IF(H3654&lt;&gt;"",Belegerfassung!L3662*100,""),IF(OR(Belegerfassung!L3662="Leistung EU - Erlöse",Belegerfassung!L3662="Lieferungen EU-Erlöse",Belegerfassung!L3662="EUST",Belegerfassung!L3662="Bauleistungen 20%")=TRUE,"",MID(Belegerfassung!L3662,4,2)))</f>
        <v/>
      </c>
      <c r="J3654" s="6" t="str">
        <f>IF(A3654&lt;&gt;"",LEFT(Belegerfassung!D3662,40),"")</f>
        <v/>
      </c>
      <c r="K3654" t="str">
        <f>IF(A3654&lt;&gt;"",VLOOKUP(D3654,Abfrage!$F$2:$G$21,2,FALSE),"")</f>
        <v/>
      </c>
      <c r="L3654" s="6" t="str">
        <f>IF(Belegerfassung!H3662&lt;&gt;"",Belegerfassung!H3662,"")</f>
        <v/>
      </c>
      <c r="M3654" t="str">
        <f>IFERROR(IF(Belegerfassung!E3662&lt;&gt;"",VLOOKUP(Belegerfassung!E3662,Abfrage!$L$2:$M$15,2,),""),"")</f>
        <v/>
      </c>
      <c r="N3654" t="str">
        <f t="shared" si="172"/>
        <v/>
      </c>
      <c r="O3654" t="str">
        <f t="shared" si="173"/>
        <v/>
      </c>
      <c r="P3654" t="str">
        <f>IF(Belegerfassung!G3662&lt;&gt;"",CONCATENATE(Belegerfassung!G3662,".pdf"),"")</f>
        <v/>
      </c>
    </row>
    <row r="3655" spans="1:16">
      <c r="A3655" t="str">
        <f>IF(Belegerfassung!C3663&lt;&gt;"",0,"")</f>
        <v/>
      </c>
      <c r="B3655" t="str">
        <f>IFERROR(VLOOKUP(Belegerfassung!I3663,Konten!A:D,2,FALSE),"")</f>
        <v/>
      </c>
      <c r="C3655" t="str">
        <f>IF(A3655&lt;&gt;"",TEXT(Belegerfassung!C3663,"TT.MM.JJJJ"),"")</f>
        <v/>
      </c>
      <c r="D3655" t="str">
        <f>IFERROR(VLOOKUP(Belegerfassung!A3663,Abfrage!$E$2:$F$20,2,FALSE),"")</f>
        <v/>
      </c>
      <c r="E3655" t="str">
        <f>IF(A3655&lt;&gt;"",Belegerfassung!B3663,"")</f>
        <v/>
      </c>
      <c r="F3655" t="str">
        <f>IF(Belegerfassung!L3663="","",IF(Belegerfassung!L3663&lt;&gt;"",IF(Belegerfassung!L3663&lt;&gt;"",IF(Belegerfassung!J3663&lt;&gt;0,VLOOKUP(Belegerfassung!L3663,Abfrage!$A$2:$C$19,2,),VLOOKUP(Belegerfassung!L3663,Abfrage!$A$2:$C$19,3,)),"")))</f>
        <v/>
      </c>
      <c r="G3655" t="str">
        <f t="shared" si="171"/>
        <v/>
      </c>
      <c r="H3655" s="31" t="str">
        <f>IF(A3655&lt;&gt;"",-Belegerfassung!J3663+Belegerfassung!K3663,"")</f>
        <v/>
      </c>
      <c r="I3655" s="49" t="str">
        <f>IFERROR(IF(H3655&lt;&gt;"",Belegerfassung!L3663*100,""),IF(OR(Belegerfassung!L3663="Leistung EU - Erlöse",Belegerfassung!L3663="Lieferungen EU-Erlöse",Belegerfassung!L3663="EUST",Belegerfassung!L3663="Bauleistungen 20%")=TRUE,"",MID(Belegerfassung!L3663,4,2)))</f>
        <v/>
      </c>
      <c r="J3655" s="6" t="str">
        <f>IF(A3655&lt;&gt;"",LEFT(Belegerfassung!D3663,40),"")</f>
        <v/>
      </c>
      <c r="K3655" t="str">
        <f>IF(A3655&lt;&gt;"",VLOOKUP(D3655,Abfrage!$F$2:$G$21,2,FALSE),"")</f>
        <v/>
      </c>
      <c r="L3655" s="6" t="str">
        <f>IF(Belegerfassung!H3663&lt;&gt;"",Belegerfassung!H3663,"")</f>
        <v/>
      </c>
      <c r="M3655" t="str">
        <f>IFERROR(IF(Belegerfassung!E3663&lt;&gt;"",VLOOKUP(Belegerfassung!E3663,Abfrage!$L$2:$M$15,2,),""),"")</f>
        <v/>
      </c>
      <c r="N3655" t="str">
        <f t="shared" si="172"/>
        <v/>
      </c>
      <c r="O3655" t="str">
        <f t="shared" si="173"/>
        <v/>
      </c>
      <c r="P3655" t="str">
        <f>IF(Belegerfassung!G3663&lt;&gt;"",CONCATENATE(Belegerfassung!G3663,".pdf"),"")</f>
        <v/>
      </c>
    </row>
    <row r="3656" spans="1:16">
      <c r="A3656" t="str">
        <f>IF(Belegerfassung!C3664&lt;&gt;"",0,"")</f>
        <v/>
      </c>
      <c r="B3656" t="str">
        <f>IFERROR(VLOOKUP(Belegerfassung!I3664,Konten!A:D,2,FALSE),"")</f>
        <v/>
      </c>
      <c r="C3656" t="str">
        <f>IF(A3656&lt;&gt;"",TEXT(Belegerfassung!C3664,"TT.MM.JJJJ"),"")</f>
        <v/>
      </c>
      <c r="D3656" t="str">
        <f>IFERROR(VLOOKUP(Belegerfassung!A3664,Abfrage!$E$2:$F$20,2,FALSE),"")</f>
        <v/>
      </c>
      <c r="E3656" t="str">
        <f>IF(A3656&lt;&gt;"",Belegerfassung!B3664,"")</f>
        <v/>
      </c>
      <c r="F3656" t="str">
        <f>IF(Belegerfassung!L3664="","",IF(Belegerfassung!L3664&lt;&gt;"",IF(Belegerfassung!L3664&lt;&gt;"",IF(Belegerfassung!J3664&lt;&gt;0,VLOOKUP(Belegerfassung!L3664,Abfrage!$A$2:$C$19,2,),VLOOKUP(Belegerfassung!L3664,Abfrage!$A$2:$C$19,3,)),"")))</f>
        <v/>
      </c>
      <c r="G3656" t="str">
        <f t="shared" si="171"/>
        <v/>
      </c>
      <c r="H3656" s="31" t="str">
        <f>IF(A3656&lt;&gt;"",-Belegerfassung!J3664+Belegerfassung!K3664,"")</f>
        <v/>
      </c>
      <c r="I3656" s="49" t="str">
        <f>IFERROR(IF(H3656&lt;&gt;"",Belegerfassung!L3664*100,""),IF(OR(Belegerfassung!L3664="Leistung EU - Erlöse",Belegerfassung!L3664="Lieferungen EU-Erlöse",Belegerfassung!L3664="EUST",Belegerfassung!L3664="Bauleistungen 20%")=TRUE,"",MID(Belegerfassung!L3664,4,2)))</f>
        <v/>
      </c>
      <c r="J3656" s="6" t="str">
        <f>IF(A3656&lt;&gt;"",LEFT(Belegerfassung!D3664,40),"")</f>
        <v/>
      </c>
      <c r="K3656" t="str">
        <f>IF(A3656&lt;&gt;"",VLOOKUP(D3656,Abfrage!$F$2:$G$21,2,FALSE),"")</f>
        <v/>
      </c>
      <c r="L3656" s="6" t="str">
        <f>IF(Belegerfassung!H3664&lt;&gt;"",Belegerfassung!H3664,"")</f>
        <v/>
      </c>
      <c r="M3656" t="str">
        <f>IFERROR(IF(Belegerfassung!E3664&lt;&gt;"",VLOOKUP(Belegerfassung!E3664,Abfrage!$L$2:$M$15,2,),""),"")</f>
        <v/>
      </c>
      <c r="N3656" t="str">
        <f t="shared" si="172"/>
        <v/>
      </c>
      <c r="O3656" t="str">
        <f t="shared" si="173"/>
        <v/>
      </c>
      <c r="P3656" t="str">
        <f>IF(Belegerfassung!G3664&lt;&gt;"",CONCATENATE(Belegerfassung!G3664,".pdf"),"")</f>
        <v/>
      </c>
    </row>
    <row r="3657" spans="1:16">
      <c r="A3657" t="str">
        <f>IF(Belegerfassung!C3665&lt;&gt;"",0,"")</f>
        <v/>
      </c>
      <c r="B3657" t="str">
        <f>IFERROR(VLOOKUP(Belegerfassung!I3665,Konten!A:D,2,FALSE),"")</f>
        <v/>
      </c>
      <c r="C3657" t="str">
        <f>IF(A3657&lt;&gt;"",TEXT(Belegerfassung!C3665,"TT.MM.JJJJ"),"")</f>
        <v/>
      </c>
      <c r="D3657" t="str">
        <f>IFERROR(VLOOKUP(Belegerfassung!A3665,Abfrage!$E$2:$F$20,2,FALSE),"")</f>
        <v/>
      </c>
      <c r="E3657" t="str">
        <f>IF(A3657&lt;&gt;"",Belegerfassung!B3665,"")</f>
        <v/>
      </c>
      <c r="F3657" t="str">
        <f>IF(Belegerfassung!L3665="","",IF(Belegerfassung!L3665&lt;&gt;"",IF(Belegerfassung!L3665&lt;&gt;"",IF(Belegerfassung!J3665&lt;&gt;0,VLOOKUP(Belegerfassung!L3665,Abfrage!$A$2:$C$19,2,),VLOOKUP(Belegerfassung!L3665,Abfrage!$A$2:$C$19,3,)),"")))</f>
        <v/>
      </c>
      <c r="G3657" t="str">
        <f t="shared" si="171"/>
        <v/>
      </c>
      <c r="H3657" s="31" t="str">
        <f>IF(A3657&lt;&gt;"",-Belegerfassung!J3665+Belegerfassung!K3665,"")</f>
        <v/>
      </c>
      <c r="I3657" s="49" t="str">
        <f>IFERROR(IF(H3657&lt;&gt;"",Belegerfassung!L3665*100,""),IF(OR(Belegerfassung!L3665="Leistung EU - Erlöse",Belegerfassung!L3665="Lieferungen EU-Erlöse",Belegerfassung!L3665="EUST",Belegerfassung!L3665="Bauleistungen 20%")=TRUE,"",MID(Belegerfassung!L3665,4,2)))</f>
        <v/>
      </c>
      <c r="J3657" s="6" t="str">
        <f>IF(A3657&lt;&gt;"",LEFT(Belegerfassung!D3665,40),"")</f>
        <v/>
      </c>
      <c r="K3657" t="str">
        <f>IF(A3657&lt;&gt;"",VLOOKUP(D3657,Abfrage!$F$2:$G$21,2,FALSE),"")</f>
        <v/>
      </c>
      <c r="L3657" s="6" t="str">
        <f>IF(Belegerfassung!H3665&lt;&gt;"",Belegerfassung!H3665,"")</f>
        <v/>
      </c>
      <c r="M3657" t="str">
        <f>IFERROR(IF(Belegerfassung!E3665&lt;&gt;"",VLOOKUP(Belegerfassung!E3665,Abfrage!$L$2:$M$15,2,),""),"")</f>
        <v/>
      </c>
      <c r="N3657" t="str">
        <f t="shared" si="172"/>
        <v/>
      </c>
      <c r="O3657" t="str">
        <f t="shared" si="173"/>
        <v/>
      </c>
      <c r="P3657" t="str">
        <f>IF(Belegerfassung!G3665&lt;&gt;"",CONCATENATE(Belegerfassung!G3665,".pdf"),"")</f>
        <v/>
      </c>
    </row>
    <row r="3658" spans="1:16">
      <c r="A3658" t="str">
        <f>IF(Belegerfassung!C3666&lt;&gt;"",0,"")</f>
        <v/>
      </c>
      <c r="B3658" t="str">
        <f>IFERROR(VLOOKUP(Belegerfassung!I3666,Konten!A:D,2,FALSE),"")</f>
        <v/>
      </c>
      <c r="C3658" t="str">
        <f>IF(A3658&lt;&gt;"",TEXT(Belegerfassung!C3666,"TT.MM.JJJJ"),"")</f>
        <v/>
      </c>
      <c r="D3658" t="str">
        <f>IFERROR(VLOOKUP(Belegerfassung!A3666,Abfrage!$E$2:$F$20,2,FALSE),"")</f>
        <v/>
      </c>
      <c r="E3658" t="str">
        <f>IF(A3658&lt;&gt;"",Belegerfassung!B3666,"")</f>
        <v/>
      </c>
      <c r="F3658" t="str">
        <f>IF(Belegerfassung!L3666="","",IF(Belegerfassung!L3666&lt;&gt;"",IF(Belegerfassung!L3666&lt;&gt;"",IF(Belegerfassung!J3666&lt;&gt;0,VLOOKUP(Belegerfassung!L3666,Abfrage!$A$2:$C$19,2,),VLOOKUP(Belegerfassung!L3666,Abfrage!$A$2:$C$19,3,)),"")))</f>
        <v/>
      </c>
      <c r="G3658" t="str">
        <f t="shared" si="171"/>
        <v/>
      </c>
      <c r="H3658" s="31" t="str">
        <f>IF(A3658&lt;&gt;"",-Belegerfassung!J3666+Belegerfassung!K3666,"")</f>
        <v/>
      </c>
      <c r="I3658" s="49" t="str">
        <f>IFERROR(IF(H3658&lt;&gt;"",Belegerfassung!L3666*100,""),IF(OR(Belegerfassung!L3666="Leistung EU - Erlöse",Belegerfassung!L3666="Lieferungen EU-Erlöse",Belegerfassung!L3666="EUST",Belegerfassung!L3666="Bauleistungen 20%")=TRUE,"",MID(Belegerfassung!L3666,4,2)))</f>
        <v/>
      </c>
      <c r="J3658" s="6" t="str">
        <f>IF(A3658&lt;&gt;"",LEFT(Belegerfassung!D3666,40),"")</f>
        <v/>
      </c>
      <c r="K3658" t="str">
        <f>IF(A3658&lt;&gt;"",VLOOKUP(D3658,Abfrage!$F$2:$G$21,2,FALSE),"")</f>
        <v/>
      </c>
      <c r="L3658" s="6" t="str">
        <f>IF(Belegerfassung!H3666&lt;&gt;"",Belegerfassung!H3666,"")</f>
        <v/>
      </c>
      <c r="M3658" t="str">
        <f>IFERROR(IF(Belegerfassung!E3666&lt;&gt;"",VLOOKUP(Belegerfassung!E3666,Abfrage!$L$2:$M$15,2,),""),"")</f>
        <v/>
      </c>
      <c r="N3658" t="str">
        <f t="shared" si="172"/>
        <v/>
      </c>
      <c r="O3658" t="str">
        <f t="shared" si="173"/>
        <v/>
      </c>
      <c r="P3658" t="str">
        <f>IF(Belegerfassung!G3666&lt;&gt;"",CONCATENATE(Belegerfassung!G3666,".pdf"),"")</f>
        <v/>
      </c>
    </row>
    <row r="3659" spans="1:16">
      <c r="A3659" t="str">
        <f>IF(Belegerfassung!C3667&lt;&gt;"",0,"")</f>
        <v/>
      </c>
      <c r="B3659" t="str">
        <f>IFERROR(VLOOKUP(Belegerfassung!I3667,Konten!A:D,2,FALSE),"")</f>
        <v/>
      </c>
      <c r="C3659" t="str">
        <f>IF(A3659&lt;&gt;"",TEXT(Belegerfassung!C3667,"TT.MM.JJJJ"),"")</f>
        <v/>
      </c>
      <c r="D3659" t="str">
        <f>IFERROR(VLOOKUP(Belegerfassung!A3667,Abfrage!$E$2:$F$20,2,FALSE),"")</f>
        <v/>
      </c>
      <c r="E3659" t="str">
        <f>IF(A3659&lt;&gt;"",Belegerfassung!B3667,"")</f>
        <v/>
      </c>
      <c r="F3659" t="str">
        <f>IF(Belegerfassung!L3667="","",IF(Belegerfassung!L3667&lt;&gt;"",IF(Belegerfassung!L3667&lt;&gt;"",IF(Belegerfassung!J3667&lt;&gt;0,VLOOKUP(Belegerfassung!L3667,Abfrage!$A$2:$C$19,2,),VLOOKUP(Belegerfassung!L3667,Abfrage!$A$2:$C$19,3,)),"")))</f>
        <v/>
      </c>
      <c r="G3659" t="str">
        <f t="shared" si="171"/>
        <v/>
      </c>
      <c r="H3659" s="31" t="str">
        <f>IF(A3659&lt;&gt;"",-Belegerfassung!J3667+Belegerfassung!K3667,"")</f>
        <v/>
      </c>
      <c r="I3659" s="49" t="str">
        <f>IFERROR(IF(H3659&lt;&gt;"",Belegerfassung!L3667*100,""),IF(OR(Belegerfassung!L3667="Leistung EU - Erlöse",Belegerfassung!L3667="Lieferungen EU-Erlöse",Belegerfassung!L3667="EUST",Belegerfassung!L3667="Bauleistungen 20%")=TRUE,"",MID(Belegerfassung!L3667,4,2)))</f>
        <v/>
      </c>
      <c r="J3659" s="6" t="str">
        <f>IF(A3659&lt;&gt;"",LEFT(Belegerfassung!D3667,40),"")</f>
        <v/>
      </c>
      <c r="K3659" t="str">
        <f>IF(A3659&lt;&gt;"",VLOOKUP(D3659,Abfrage!$F$2:$G$21,2,FALSE),"")</f>
        <v/>
      </c>
      <c r="L3659" s="6" t="str">
        <f>IF(Belegerfassung!H3667&lt;&gt;"",Belegerfassung!H3667,"")</f>
        <v/>
      </c>
      <c r="M3659" t="str">
        <f>IFERROR(IF(Belegerfassung!E3667&lt;&gt;"",VLOOKUP(Belegerfassung!E3667,Abfrage!$L$2:$M$15,2,),""),"")</f>
        <v/>
      </c>
      <c r="N3659" t="str">
        <f t="shared" si="172"/>
        <v/>
      </c>
      <c r="O3659" t="str">
        <f t="shared" si="173"/>
        <v/>
      </c>
      <c r="P3659" t="str">
        <f>IF(Belegerfassung!G3667&lt;&gt;"",CONCATENATE(Belegerfassung!G3667,".pdf"),"")</f>
        <v/>
      </c>
    </row>
    <row r="3660" spans="1:16">
      <c r="A3660" t="str">
        <f>IF(Belegerfassung!C3668&lt;&gt;"",0,"")</f>
        <v/>
      </c>
      <c r="B3660" t="str">
        <f>IFERROR(VLOOKUP(Belegerfassung!I3668,Konten!A:D,2,FALSE),"")</f>
        <v/>
      </c>
      <c r="C3660" t="str">
        <f>IF(A3660&lt;&gt;"",TEXT(Belegerfassung!C3668,"TT.MM.JJJJ"),"")</f>
        <v/>
      </c>
      <c r="D3660" t="str">
        <f>IFERROR(VLOOKUP(Belegerfassung!A3668,Abfrage!$E$2:$F$20,2,FALSE),"")</f>
        <v/>
      </c>
      <c r="E3660" t="str">
        <f>IF(A3660&lt;&gt;"",Belegerfassung!B3668,"")</f>
        <v/>
      </c>
      <c r="F3660" t="str">
        <f>IF(Belegerfassung!L3668="","",IF(Belegerfassung!L3668&lt;&gt;"",IF(Belegerfassung!L3668&lt;&gt;"",IF(Belegerfassung!J3668&lt;&gt;0,VLOOKUP(Belegerfassung!L3668,Abfrage!$A$2:$C$19,2,),VLOOKUP(Belegerfassung!L3668,Abfrage!$A$2:$C$19,3,)),"")))</f>
        <v/>
      </c>
      <c r="G3660" t="str">
        <f t="shared" si="171"/>
        <v/>
      </c>
      <c r="H3660" s="31" t="str">
        <f>IF(A3660&lt;&gt;"",-Belegerfassung!J3668+Belegerfassung!K3668,"")</f>
        <v/>
      </c>
      <c r="I3660" s="49" t="str">
        <f>IFERROR(IF(H3660&lt;&gt;"",Belegerfassung!L3668*100,""),IF(OR(Belegerfassung!L3668="Leistung EU - Erlöse",Belegerfassung!L3668="Lieferungen EU-Erlöse",Belegerfassung!L3668="EUST",Belegerfassung!L3668="Bauleistungen 20%")=TRUE,"",MID(Belegerfassung!L3668,4,2)))</f>
        <v/>
      </c>
      <c r="J3660" s="6" t="str">
        <f>IF(A3660&lt;&gt;"",LEFT(Belegerfassung!D3668,40),"")</f>
        <v/>
      </c>
      <c r="K3660" t="str">
        <f>IF(A3660&lt;&gt;"",VLOOKUP(D3660,Abfrage!$F$2:$G$21,2,FALSE),"")</f>
        <v/>
      </c>
      <c r="L3660" s="6" t="str">
        <f>IF(Belegerfassung!H3668&lt;&gt;"",Belegerfassung!H3668,"")</f>
        <v/>
      </c>
      <c r="M3660" t="str">
        <f>IFERROR(IF(Belegerfassung!E3668&lt;&gt;"",VLOOKUP(Belegerfassung!E3668,Abfrage!$L$2:$M$15,2,),""),"")</f>
        <v/>
      </c>
      <c r="N3660" t="str">
        <f t="shared" si="172"/>
        <v/>
      </c>
      <c r="O3660" t="str">
        <f t="shared" si="173"/>
        <v/>
      </c>
      <c r="P3660" t="str">
        <f>IF(Belegerfassung!G3668&lt;&gt;"",CONCATENATE(Belegerfassung!G3668,".pdf"),"")</f>
        <v/>
      </c>
    </row>
    <row r="3661" spans="1:16">
      <c r="A3661" t="str">
        <f>IF(Belegerfassung!C3669&lt;&gt;"",0,"")</f>
        <v/>
      </c>
      <c r="B3661" t="str">
        <f>IFERROR(VLOOKUP(Belegerfassung!I3669,Konten!A:D,2,FALSE),"")</f>
        <v/>
      </c>
      <c r="C3661" t="str">
        <f>IF(A3661&lt;&gt;"",TEXT(Belegerfassung!C3669,"TT.MM.JJJJ"),"")</f>
        <v/>
      </c>
      <c r="D3661" t="str">
        <f>IFERROR(VLOOKUP(Belegerfassung!A3669,Abfrage!$E$2:$F$20,2,FALSE),"")</f>
        <v/>
      </c>
      <c r="E3661" t="str">
        <f>IF(A3661&lt;&gt;"",Belegerfassung!B3669,"")</f>
        <v/>
      </c>
      <c r="F3661" t="str">
        <f>IF(Belegerfassung!L3669="","",IF(Belegerfassung!L3669&lt;&gt;"",IF(Belegerfassung!L3669&lt;&gt;"",IF(Belegerfassung!J3669&lt;&gt;0,VLOOKUP(Belegerfassung!L3669,Abfrage!$A$2:$C$19,2,),VLOOKUP(Belegerfassung!L3669,Abfrage!$A$2:$C$19,3,)),"")))</f>
        <v/>
      </c>
      <c r="G3661" t="str">
        <f t="shared" si="171"/>
        <v/>
      </c>
      <c r="H3661" s="31" t="str">
        <f>IF(A3661&lt;&gt;"",-Belegerfassung!J3669+Belegerfassung!K3669,"")</f>
        <v/>
      </c>
      <c r="I3661" s="49" t="str">
        <f>IFERROR(IF(H3661&lt;&gt;"",Belegerfassung!L3669*100,""),IF(OR(Belegerfassung!L3669="Leistung EU - Erlöse",Belegerfassung!L3669="Lieferungen EU-Erlöse",Belegerfassung!L3669="EUST",Belegerfassung!L3669="Bauleistungen 20%")=TRUE,"",MID(Belegerfassung!L3669,4,2)))</f>
        <v/>
      </c>
      <c r="J3661" s="6" t="str">
        <f>IF(A3661&lt;&gt;"",LEFT(Belegerfassung!D3669,40),"")</f>
        <v/>
      </c>
      <c r="K3661" t="str">
        <f>IF(A3661&lt;&gt;"",VLOOKUP(D3661,Abfrage!$F$2:$G$21,2,FALSE),"")</f>
        <v/>
      </c>
      <c r="L3661" s="6" t="str">
        <f>IF(Belegerfassung!H3669&lt;&gt;"",Belegerfassung!H3669,"")</f>
        <v/>
      </c>
      <c r="M3661" t="str">
        <f>IFERROR(IF(Belegerfassung!E3669&lt;&gt;"",VLOOKUP(Belegerfassung!E3669,Abfrage!$L$2:$M$15,2,),""),"")</f>
        <v/>
      </c>
      <c r="N3661" t="str">
        <f t="shared" si="172"/>
        <v/>
      </c>
      <c r="O3661" t="str">
        <f t="shared" si="173"/>
        <v/>
      </c>
      <c r="P3661" t="str">
        <f>IF(Belegerfassung!G3669&lt;&gt;"",CONCATENATE(Belegerfassung!G3669,".pdf"),"")</f>
        <v/>
      </c>
    </row>
    <row r="3662" spans="1:16">
      <c r="A3662" t="str">
        <f>IF(Belegerfassung!C3670&lt;&gt;"",0,"")</f>
        <v/>
      </c>
      <c r="B3662" t="str">
        <f>IFERROR(VLOOKUP(Belegerfassung!I3670,Konten!A:D,2,FALSE),"")</f>
        <v/>
      </c>
      <c r="C3662" t="str">
        <f>IF(A3662&lt;&gt;"",TEXT(Belegerfassung!C3670,"TT.MM.JJJJ"),"")</f>
        <v/>
      </c>
      <c r="D3662" t="str">
        <f>IFERROR(VLOOKUP(Belegerfassung!A3670,Abfrage!$E$2:$F$20,2,FALSE),"")</f>
        <v/>
      </c>
      <c r="E3662" t="str">
        <f>IF(A3662&lt;&gt;"",Belegerfassung!B3670,"")</f>
        <v/>
      </c>
      <c r="F3662" t="str">
        <f>IF(Belegerfassung!L3670="","",IF(Belegerfassung!L3670&lt;&gt;"",IF(Belegerfassung!L3670&lt;&gt;"",IF(Belegerfassung!J3670&lt;&gt;0,VLOOKUP(Belegerfassung!L3670,Abfrage!$A$2:$C$19,2,),VLOOKUP(Belegerfassung!L3670,Abfrage!$A$2:$C$19,3,)),"")))</f>
        <v/>
      </c>
      <c r="G3662" t="str">
        <f t="shared" si="171"/>
        <v/>
      </c>
      <c r="H3662" s="31" t="str">
        <f>IF(A3662&lt;&gt;"",-Belegerfassung!J3670+Belegerfassung!K3670,"")</f>
        <v/>
      </c>
      <c r="I3662" s="49" t="str">
        <f>IFERROR(IF(H3662&lt;&gt;"",Belegerfassung!L3670*100,""),IF(OR(Belegerfassung!L3670="Leistung EU - Erlöse",Belegerfassung!L3670="Lieferungen EU-Erlöse",Belegerfassung!L3670="EUST",Belegerfassung!L3670="Bauleistungen 20%")=TRUE,"",MID(Belegerfassung!L3670,4,2)))</f>
        <v/>
      </c>
      <c r="J3662" s="6" t="str">
        <f>IF(A3662&lt;&gt;"",LEFT(Belegerfassung!D3670,40),"")</f>
        <v/>
      </c>
      <c r="K3662" t="str">
        <f>IF(A3662&lt;&gt;"",VLOOKUP(D3662,Abfrage!$F$2:$G$21,2,FALSE),"")</f>
        <v/>
      </c>
      <c r="L3662" s="6" t="str">
        <f>IF(Belegerfassung!H3670&lt;&gt;"",Belegerfassung!H3670,"")</f>
        <v/>
      </c>
      <c r="M3662" t="str">
        <f>IFERROR(IF(Belegerfassung!E3670&lt;&gt;"",VLOOKUP(Belegerfassung!E3670,Abfrage!$L$2:$M$15,2,),""),"")</f>
        <v/>
      </c>
      <c r="N3662" t="str">
        <f t="shared" si="172"/>
        <v/>
      </c>
      <c r="O3662" t="str">
        <f t="shared" si="173"/>
        <v/>
      </c>
      <c r="P3662" t="str">
        <f>IF(Belegerfassung!G3670&lt;&gt;"",CONCATENATE(Belegerfassung!G3670,".pdf"),"")</f>
        <v/>
      </c>
    </row>
    <row r="3663" spans="1:16">
      <c r="A3663" t="str">
        <f>IF(Belegerfassung!C3671&lt;&gt;"",0,"")</f>
        <v/>
      </c>
      <c r="B3663" t="str">
        <f>IFERROR(VLOOKUP(Belegerfassung!I3671,Konten!A:D,2,FALSE),"")</f>
        <v/>
      </c>
      <c r="C3663" t="str">
        <f>IF(A3663&lt;&gt;"",TEXT(Belegerfassung!C3671,"TT.MM.JJJJ"),"")</f>
        <v/>
      </c>
      <c r="D3663" t="str">
        <f>IFERROR(VLOOKUP(Belegerfassung!A3671,Abfrage!$E$2:$F$20,2,FALSE),"")</f>
        <v/>
      </c>
      <c r="E3663" t="str">
        <f>IF(A3663&lt;&gt;"",Belegerfassung!B3671,"")</f>
        <v/>
      </c>
      <c r="F3663" t="str">
        <f>IF(Belegerfassung!L3671="","",IF(Belegerfassung!L3671&lt;&gt;"",IF(Belegerfassung!L3671&lt;&gt;"",IF(Belegerfassung!J3671&lt;&gt;0,VLOOKUP(Belegerfassung!L3671,Abfrage!$A$2:$C$19,2,),VLOOKUP(Belegerfassung!L3671,Abfrage!$A$2:$C$19,3,)),"")))</f>
        <v/>
      </c>
      <c r="G3663" t="str">
        <f t="shared" si="171"/>
        <v/>
      </c>
      <c r="H3663" s="31" t="str">
        <f>IF(A3663&lt;&gt;"",-Belegerfassung!J3671+Belegerfassung!K3671,"")</f>
        <v/>
      </c>
      <c r="I3663" s="49" t="str">
        <f>IFERROR(IF(H3663&lt;&gt;"",Belegerfassung!L3671*100,""),IF(OR(Belegerfassung!L3671="Leistung EU - Erlöse",Belegerfassung!L3671="Lieferungen EU-Erlöse",Belegerfassung!L3671="EUST",Belegerfassung!L3671="Bauleistungen 20%")=TRUE,"",MID(Belegerfassung!L3671,4,2)))</f>
        <v/>
      </c>
      <c r="J3663" s="6" t="str">
        <f>IF(A3663&lt;&gt;"",LEFT(Belegerfassung!D3671,40),"")</f>
        <v/>
      </c>
      <c r="K3663" t="str">
        <f>IF(A3663&lt;&gt;"",VLOOKUP(D3663,Abfrage!$F$2:$G$21,2,FALSE),"")</f>
        <v/>
      </c>
      <c r="L3663" s="6" t="str">
        <f>IF(Belegerfassung!H3671&lt;&gt;"",Belegerfassung!H3671,"")</f>
        <v/>
      </c>
      <c r="M3663" t="str">
        <f>IFERROR(IF(Belegerfassung!E3671&lt;&gt;"",VLOOKUP(Belegerfassung!E3671,Abfrage!$L$2:$M$15,2,),""),"")</f>
        <v/>
      </c>
      <c r="N3663" t="str">
        <f t="shared" si="172"/>
        <v/>
      </c>
      <c r="O3663" t="str">
        <f t="shared" si="173"/>
        <v/>
      </c>
      <c r="P3663" t="str">
        <f>IF(Belegerfassung!G3671&lt;&gt;"",CONCATENATE(Belegerfassung!G3671,".pdf"),"")</f>
        <v/>
      </c>
    </row>
    <row r="3664" spans="1:16">
      <c r="A3664" t="str">
        <f>IF(Belegerfassung!C3672&lt;&gt;"",0,"")</f>
        <v/>
      </c>
      <c r="B3664" t="str">
        <f>IFERROR(VLOOKUP(Belegerfassung!I3672,Konten!A:D,2,FALSE),"")</f>
        <v/>
      </c>
      <c r="C3664" t="str">
        <f>IF(A3664&lt;&gt;"",TEXT(Belegerfassung!C3672,"TT.MM.JJJJ"),"")</f>
        <v/>
      </c>
      <c r="D3664" t="str">
        <f>IFERROR(VLOOKUP(Belegerfassung!A3672,Abfrage!$E$2:$F$20,2,FALSE),"")</f>
        <v/>
      </c>
      <c r="E3664" t="str">
        <f>IF(A3664&lt;&gt;"",Belegerfassung!B3672,"")</f>
        <v/>
      </c>
      <c r="F3664" t="str">
        <f>IF(Belegerfassung!L3672="","",IF(Belegerfassung!L3672&lt;&gt;"",IF(Belegerfassung!L3672&lt;&gt;"",IF(Belegerfassung!J3672&lt;&gt;0,VLOOKUP(Belegerfassung!L3672,Abfrage!$A$2:$C$19,2,),VLOOKUP(Belegerfassung!L3672,Abfrage!$A$2:$C$19,3,)),"")))</f>
        <v/>
      </c>
      <c r="G3664" t="str">
        <f t="shared" si="171"/>
        <v/>
      </c>
      <c r="H3664" s="31" t="str">
        <f>IF(A3664&lt;&gt;"",-Belegerfassung!J3672+Belegerfassung!K3672,"")</f>
        <v/>
      </c>
      <c r="I3664" s="49" t="str">
        <f>IFERROR(IF(H3664&lt;&gt;"",Belegerfassung!L3672*100,""),IF(OR(Belegerfassung!L3672="Leistung EU - Erlöse",Belegerfassung!L3672="Lieferungen EU-Erlöse",Belegerfassung!L3672="EUST",Belegerfassung!L3672="Bauleistungen 20%")=TRUE,"",MID(Belegerfassung!L3672,4,2)))</f>
        <v/>
      </c>
      <c r="J3664" s="6" t="str">
        <f>IF(A3664&lt;&gt;"",LEFT(Belegerfassung!D3672,40),"")</f>
        <v/>
      </c>
      <c r="K3664" t="str">
        <f>IF(A3664&lt;&gt;"",VLOOKUP(D3664,Abfrage!$F$2:$G$21,2,FALSE),"")</f>
        <v/>
      </c>
      <c r="L3664" s="6" t="str">
        <f>IF(Belegerfassung!H3672&lt;&gt;"",Belegerfassung!H3672,"")</f>
        <v/>
      </c>
      <c r="M3664" t="str">
        <f>IFERROR(IF(Belegerfassung!E3672&lt;&gt;"",VLOOKUP(Belegerfassung!E3672,Abfrage!$L$2:$M$15,2,),""),"")</f>
        <v/>
      </c>
      <c r="N3664" t="str">
        <f t="shared" si="172"/>
        <v/>
      </c>
      <c r="O3664" t="str">
        <f t="shared" si="173"/>
        <v/>
      </c>
      <c r="P3664" t="str">
        <f>IF(Belegerfassung!G3672&lt;&gt;"",CONCATENATE(Belegerfassung!G3672,".pdf"),"")</f>
        <v/>
      </c>
    </row>
    <row r="3665" spans="1:16">
      <c r="A3665" t="str">
        <f>IF(Belegerfassung!C3673&lt;&gt;"",0,"")</f>
        <v/>
      </c>
      <c r="B3665" t="str">
        <f>IFERROR(VLOOKUP(Belegerfassung!I3673,Konten!A:D,2,FALSE),"")</f>
        <v/>
      </c>
      <c r="C3665" t="str">
        <f>IF(A3665&lt;&gt;"",TEXT(Belegerfassung!C3673,"TT.MM.JJJJ"),"")</f>
        <v/>
      </c>
      <c r="D3665" t="str">
        <f>IFERROR(VLOOKUP(Belegerfassung!A3673,Abfrage!$E$2:$F$20,2,FALSE),"")</f>
        <v/>
      </c>
      <c r="E3665" t="str">
        <f>IF(A3665&lt;&gt;"",Belegerfassung!B3673,"")</f>
        <v/>
      </c>
      <c r="F3665" t="str">
        <f>IF(Belegerfassung!L3673="","",IF(Belegerfassung!L3673&lt;&gt;"",IF(Belegerfassung!L3673&lt;&gt;"",IF(Belegerfassung!J3673&lt;&gt;0,VLOOKUP(Belegerfassung!L3673,Abfrage!$A$2:$C$19,2,),VLOOKUP(Belegerfassung!L3673,Abfrage!$A$2:$C$19,3,)),"")))</f>
        <v/>
      </c>
      <c r="G3665" t="str">
        <f t="shared" si="171"/>
        <v/>
      </c>
      <c r="H3665" s="31" t="str">
        <f>IF(A3665&lt;&gt;"",-Belegerfassung!J3673+Belegerfassung!K3673,"")</f>
        <v/>
      </c>
      <c r="I3665" s="49" t="str">
        <f>IFERROR(IF(H3665&lt;&gt;"",Belegerfassung!L3673*100,""),IF(OR(Belegerfassung!L3673="Leistung EU - Erlöse",Belegerfassung!L3673="Lieferungen EU-Erlöse",Belegerfassung!L3673="EUST",Belegerfassung!L3673="Bauleistungen 20%")=TRUE,"",MID(Belegerfassung!L3673,4,2)))</f>
        <v/>
      </c>
      <c r="J3665" s="6" t="str">
        <f>IF(A3665&lt;&gt;"",LEFT(Belegerfassung!D3673,40),"")</f>
        <v/>
      </c>
      <c r="K3665" t="str">
        <f>IF(A3665&lt;&gt;"",VLOOKUP(D3665,Abfrage!$F$2:$G$21,2,FALSE),"")</f>
        <v/>
      </c>
      <c r="L3665" s="6" t="str">
        <f>IF(Belegerfassung!H3673&lt;&gt;"",Belegerfassung!H3673,"")</f>
        <v/>
      </c>
      <c r="M3665" t="str">
        <f>IFERROR(IF(Belegerfassung!E3673&lt;&gt;"",VLOOKUP(Belegerfassung!E3673,Abfrage!$L$2:$M$15,2,),""),"")</f>
        <v/>
      </c>
      <c r="N3665" t="str">
        <f t="shared" si="172"/>
        <v/>
      </c>
      <c r="O3665" t="str">
        <f t="shared" si="173"/>
        <v/>
      </c>
      <c r="P3665" t="str">
        <f>IF(Belegerfassung!G3673&lt;&gt;"",CONCATENATE(Belegerfassung!G3673,".pdf"),"")</f>
        <v/>
      </c>
    </row>
    <row r="3666" spans="1:16">
      <c r="A3666" t="str">
        <f>IF(Belegerfassung!C3674&lt;&gt;"",0,"")</f>
        <v/>
      </c>
      <c r="B3666" t="str">
        <f>IFERROR(VLOOKUP(Belegerfassung!I3674,Konten!A:D,2,FALSE),"")</f>
        <v/>
      </c>
      <c r="C3666" t="str">
        <f>IF(A3666&lt;&gt;"",TEXT(Belegerfassung!C3674,"TT.MM.JJJJ"),"")</f>
        <v/>
      </c>
      <c r="D3666" t="str">
        <f>IFERROR(VLOOKUP(Belegerfassung!A3674,Abfrage!$E$2:$F$20,2,FALSE),"")</f>
        <v/>
      </c>
      <c r="E3666" t="str">
        <f>IF(A3666&lt;&gt;"",Belegerfassung!B3674,"")</f>
        <v/>
      </c>
      <c r="F3666" t="str">
        <f>IF(Belegerfassung!L3674="","",IF(Belegerfassung!L3674&lt;&gt;"",IF(Belegerfassung!L3674&lt;&gt;"",IF(Belegerfassung!J3674&lt;&gt;0,VLOOKUP(Belegerfassung!L3674,Abfrage!$A$2:$C$19,2,),VLOOKUP(Belegerfassung!L3674,Abfrage!$A$2:$C$19,3,)),"")))</f>
        <v/>
      </c>
      <c r="G3666" t="str">
        <f t="shared" si="171"/>
        <v/>
      </c>
      <c r="H3666" s="31" t="str">
        <f>IF(A3666&lt;&gt;"",-Belegerfassung!J3674+Belegerfassung!K3674,"")</f>
        <v/>
      </c>
      <c r="I3666" s="49" t="str">
        <f>IFERROR(IF(H3666&lt;&gt;"",Belegerfassung!L3674*100,""),IF(OR(Belegerfassung!L3674="Leistung EU - Erlöse",Belegerfassung!L3674="Lieferungen EU-Erlöse",Belegerfassung!L3674="EUST",Belegerfassung!L3674="Bauleistungen 20%")=TRUE,"",MID(Belegerfassung!L3674,4,2)))</f>
        <v/>
      </c>
      <c r="J3666" s="6" t="str">
        <f>IF(A3666&lt;&gt;"",LEFT(Belegerfassung!D3674,40),"")</f>
        <v/>
      </c>
      <c r="K3666" t="str">
        <f>IF(A3666&lt;&gt;"",VLOOKUP(D3666,Abfrage!$F$2:$G$21,2,FALSE),"")</f>
        <v/>
      </c>
      <c r="L3666" s="6" t="str">
        <f>IF(Belegerfassung!H3674&lt;&gt;"",Belegerfassung!H3674,"")</f>
        <v/>
      </c>
      <c r="M3666" t="str">
        <f>IFERROR(IF(Belegerfassung!E3674&lt;&gt;"",VLOOKUP(Belegerfassung!E3674,Abfrage!$L$2:$M$15,2,),""),"")</f>
        <v/>
      </c>
      <c r="N3666" t="str">
        <f t="shared" si="172"/>
        <v/>
      </c>
      <c r="O3666" t="str">
        <f t="shared" si="173"/>
        <v/>
      </c>
      <c r="P3666" t="str">
        <f>IF(Belegerfassung!G3674&lt;&gt;"",CONCATENATE(Belegerfassung!G3674,".pdf"),"")</f>
        <v/>
      </c>
    </row>
    <row r="3667" spans="1:16">
      <c r="A3667" t="str">
        <f>IF(Belegerfassung!C3675&lt;&gt;"",0,"")</f>
        <v/>
      </c>
      <c r="B3667" t="str">
        <f>IFERROR(VLOOKUP(Belegerfassung!I3675,Konten!A:D,2,FALSE),"")</f>
        <v/>
      </c>
      <c r="C3667" t="str">
        <f>IF(A3667&lt;&gt;"",TEXT(Belegerfassung!C3675,"TT.MM.JJJJ"),"")</f>
        <v/>
      </c>
      <c r="D3667" t="str">
        <f>IFERROR(VLOOKUP(Belegerfassung!A3675,Abfrage!$E$2:$F$20,2,FALSE),"")</f>
        <v/>
      </c>
      <c r="E3667" t="str">
        <f>IF(A3667&lt;&gt;"",Belegerfassung!B3675,"")</f>
        <v/>
      </c>
      <c r="F3667" t="str">
        <f>IF(Belegerfassung!L3675="","",IF(Belegerfassung!L3675&lt;&gt;"",IF(Belegerfassung!L3675&lt;&gt;"",IF(Belegerfassung!J3675&lt;&gt;0,VLOOKUP(Belegerfassung!L3675,Abfrage!$A$2:$C$19,2,),VLOOKUP(Belegerfassung!L3675,Abfrage!$A$2:$C$19,3,)),"")))</f>
        <v/>
      </c>
      <c r="G3667" t="str">
        <f t="shared" si="171"/>
        <v/>
      </c>
      <c r="H3667" s="31" t="str">
        <f>IF(A3667&lt;&gt;"",-Belegerfassung!J3675+Belegerfassung!K3675,"")</f>
        <v/>
      </c>
      <c r="I3667" s="49" t="str">
        <f>IFERROR(IF(H3667&lt;&gt;"",Belegerfassung!L3675*100,""),IF(OR(Belegerfassung!L3675="Leistung EU - Erlöse",Belegerfassung!L3675="Lieferungen EU-Erlöse",Belegerfassung!L3675="EUST",Belegerfassung!L3675="Bauleistungen 20%")=TRUE,"",MID(Belegerfassung!L3675,4,2)))</f>
        <v/>
      </c>
      <c r="J3667" s="6" t="str">
        <f>IF(A3667&lt;&gt;"",LEFT(Belegerfassung!D3675,40),"")</f>
        <v/>
      </c>
      <c r="K3667" t="str">
        <f>IF(A3667&lt;&gt;"",VLOOKUP(D3667,Abfrage!$F$2:$G$21,2,FALSE),"")</f>
        <v/>
      </c>
      <c r="L3667" s="6" t="str">
        <f>IF(Belegerfassung!H3675&lt;&gt;"",Belegerfassung!H3675,"")</f>
        <v/>
      </c>
      <c r="M3667" t="str">
        <f>IFERROR(IF(Belegerfassung!E3675&lt;&gt;"",VLOOKUP(Belegerfassung!E3675,Abfrage!$L$2:$M$15,2,),""),"")</f>
        <v/>
      </c>
      <c r="N3667" t="str">
        <f t="shared" si="172"/>
        <v/>
      </c>
      <c r="O3667" t="str">
        <f t="shared" si="173"/>
        <v/>
      </c>
      <c r="P3667" t="str">
        <f>IF(Belegerfassung!G3675&lt;&gt;"",CONCATENATE(Belegerfassung!G3675,".pdf"),"")</f>
        <v/>
      </c>
    </row>
    <row r="3668" spans="1:16">
      <c r="A3668" t="str">
        <f>IF(Belegerfassung!C3676&lt;&gt;"",0,"")</f>
        <v/>
      </c>
      <c r="B3668" t="str">
        <f>IFERROR(VLOOKUP(Belegerfassung!I3676,Konten!A:D,2,FALSE),"")</f>
        <v/>
      </c>
      <c r="C3668" t="str">
        <f>IF(A3668&lt;&gt;"",TEXT(Belegerfassung!C3676,"TT.MM.JJJJ"),"")</f>
        <v/>
      </c>
      <c r="D3668" t="str">
        <f>IFERROR(VLOOKUP(Belegerfassung!A3676,Abfrage!$E$2:$F$20,2,FALSE),"")</f>
        <v/>
      </c>
      <c r="E3668" t="str">
        <f>IF(A3668&lt;&gt;"",Belegerfassung!B3676,"")</f>
        <v/>
      </c>
      <c r="F3668" t="str">
        <f>IF(Belegerfassung!L3676="","",IF(Belegerfassung!L3676&lt;&gt;"",IF(Belegerfassung!L3676&lt;&gt;"",IF(Belegerfassung!J3676&lt;&gt;0,VLOOKUP(Belegerfassung!L3676,Abfrage!$A$2:$C$19,2,),VLOOKUP(Belegerfassung!L3676,Abfrage!$A$2:$C$19,3,)),"")))</f>
        <v/>
      </c>
      <c r="G3668" t="str">
        <f t="shared" si="171"/>
        <v/>
      </c>
      <c r="H3668" s="31" t="str">
        <f>IF(A3668&lt;&gt;"",-Belegerfassung!J3676+Belegerfassung!K3676,"")</f>
        <v/>
      </c>
      <c r="I3668" s="49" t="str">
        <f>IFERROR(IF(H3668&lt;&gt;"",Belegerfassung!L3676*100,""),IF(OR(Belegerfassung!L3676="Leistung EU - Erlöse",Belegerfassung!L3676="Lieferungen EU-Erlöse",Belegerfassung!L3676="EUST",Belegerfassung!L3676="Bauleistungen 20%")=TRUE,"",MID(Belegerfassung!L3676,4,2)))</f>
        <v/>
      </c>
      <c r="J3668" s="6" t="str">
        <f>IF(A3668&lt;&gt;"",LEFT(Belegerfassung!D3676,40),"")</f>
        <v/>
      </c>
      <c r="K3668" t="str">
        <f>IF(A3668&lt;&gt;"",VLOOKUP(D3668,Abfrage!$F$2:$G$21,2,FALSE),"")</f>
        <v/>
      </c>
      <c r="L3668" s="6" t="str">
        <f>IF(Belegerfassung!H3676&lt;&gt;"",Belegerfassung!H3676,"")</f>
        <v/>
      </c>
      <c r="M3668" t="str">
        <f>IFERROR(IF(Belegerfassung!E3676&lt;&gt;"",VLOOKUP(Belegerfassung!E3676,Abfrage!$L$2:$M$15,2,),""),"")</f>
        <v/>
      </c>
      <c r="N3668" t="str">
        <f t="shared" si="172"/>
        <v/>
      </c>
      <c r="O3668" t="str">
        <f t="shared" si="173"/>
        <v/>
      </c>
      <c r="P3668" t="str">
        <f>IF(Belegerfassung!G3676&lt;&gt;"",CONCATENATE(Belegerfassung!G3676,".pdf"),"")</f>
        <v/>
      </c>
    </row>
    <row r="3669" spans="1:16">
      <c r="A3669" t="str">
        <f>IF(Belegerfassung!C3677&lt;&gt;"",0,"")</f>
        <v/>
      </c>
      <c r="B3669" t="str">
        <f>IFERROR(VLOOKUP(Belegerfassung!I3677,Konten!A:D,2,FALSE),"")</f>
        <v/>
      </c>
      <c r="C3669" t="str">
        <f>IF(A3669&lt;&gt;"",TEXT(Belegerfassung!C3677,"TT.MM.JJJJ"),"")</f>
        <v/>
      </c>
      <c r="D3669" t="str">
        <f>IFERROR(VLOOKUP(Belegerfassung!A3677,Abfrage!$E$2:$F$20,2,FALSE),"")</f>
        <v/>
      </c>
      <c r="E3669" t="str">
        <f>IF(A3669&lt;&gt;"",Belegerfassung!B3677,"")</f>
        <v/>
      </c>
      <c r="F3669" t="str">
        <f>IF(Belegerfassung!L3677="","",IF(Belegerfassung!L3677&lt;&gt;"",IF(Belegerfassung!L3677&lt;&gt;"",IF(Belegerfassung!J3677&lt;&gt;0,VLOOKUP(Belegerfassung!L3677,Abfrage!$A$2:$C$19,2,),VLOOKUP(Belegerfassung!L3677,Abfrage!$A$2:$C$19,3,)),"")))</f>
        <v/>
      </c>
      <c r="G3669" t="str">
        <f t="shared" si="171"/>
        <v/>
      </c>
      <c r="H3669" s="31" t="str">
        <f>IF(A3669&lt;&gt;"",-Belegerfassung!J3677+Belegerfassung!K3677,"")</f>
        <v/>
      </c>
      <c r="I3669" s="49" t="str">
        <f>IFERROR(IF(H3669&lt;&gt;"",Belegerfassung!L3677*100,""),IF(OR(Belegerfassung!L3677="Leistung EU - Erlöse",Belegerfassung!L3677="Lieferungen EU-Erlöse",Belegerfassung!L3677="EUST",Belegerfassung!L3677="Bauleistungen 20%")=TRUE,"",MID(Belegerfassung!L3677,4,2)))</f>
        <v/>
      </c>
      <c r="J3669" s="6" t="str">
        <f>IF(A3669&lt;&gt;"",LEFT(Belegerfassung!D3677,40),"")</f>
        <v/>
      </c>
      <c r="K3669" t="str">
        <f>IF(A3669&lt;&gt;"",VLOOKUP(D3669,Abfrage!$F$2:$G$21,2,FALSE),"")</f>
        <v/>
      </c>
      <c r="L3669" s="6" t="str">
        <f>IF(Belegerfassung!H3677&lt;&gt;"",Belegerfassung!H3677,"")</f>
        <v/>
      </c>
      <c r="M3669" t="str">
        <f>IFERROR(IF(Belegerfassung!E3677&lt;&gt;"",VLOOKUP(Belegerfassung!E3677,Abfrage!$L$2:$M$15,2,),""),"")</f>
        <v/>
      </c>
      <c r="N3669" t="str">
        <f t="shared" si="172"/>
        <v/>
      </c>
      <c r="O3669" t="str">
        <f t="shared" si="173"/>
        <v/>
      </c>
      <c r="P3669" t="str">
        <f>IF(Belegerfassung!G3677&lt;&gt;"",CONCATENATE(Belegerfassung!G3677,".pdf"),"")</f>
        <v/>
      </c>
    </row>
    <row r="3670" spans="1:16">
      <c r="A3670" t="str">
        <f>IF(Belegerfassung!C3678&lt;&gt;"",0,"")</f>
        <v/>
      </c>
      <c r="B3670" t="str">
        <f>IFERROR(VLOOKUP(Belegerfassung!I3678,Konten!A:D,2,FALSE),"")</f>
        <v/>
      </c>
      <c r="C3670" t="str">
        <f>IF(A3670&lt;&gt;"",TEXT(Belegerfassung!C3678,"TT.MM.JJJJ"),"")</f>
        <v/>
      </c>
      <c r="D3670" t="str">
        <f>IFERROR(VLOOKUP(Belegerfassung!A3678,Abfrage!$E$2:$F$20,2,FALSE),"")</f>
        <v/>
      </c>
      <c r="E3670" t="str">
        <f>IF(A3670&lt;&gt;"",Belegerfassung!B3678,"")</f>
        <v/>
      </c>
      <c r="F3670" t="str">
        <f>IF(Belegerfassung!L3678="","",IF(Belegerfassung!L3678&lt;&gt;"",IF(Belegerfassung!L3678&lt;&gt;"",IF(Belegerfassung!J3678&lt;&gt;0,VLOOKUP(Belegerfassung!L3678,Abfrage!$A$2:$C$19,2,),VLOOKUP(Belegerfassung!L3678,Abfrage!$A$2:$C$19,3,)),"")))</f>
        <v/>
      </c>
      <c r="G3670" t="str">
        <f t="shared" si="171"/>
        <v/>
      </c>
      <c r="H3670" s="31" t="str">
        <f>IF(A3670&lt;&gt;"",-Belegerfassung!J3678+Belegerfassung!K3678,"")</f>
        <v/>
      </c>
      <c r="I3670" s="49" t="str">
        <f>IFERROR(IF(H3670&lt;&gt;"",Belegerfassung!L3678*100,""),IF(OR(Belegerfassung!L3678="Leistung EU - Erlöse",Belegerfassung!L3678="Lieferungen EU-Erlöse",Belegerfassung!L3678="EUST",Belegerfassung!L3678="Bauleistungen 20%")=TRUE,"",MID(Belegerfassung!L3678,4,2)))</f>
        <v/>
      </c>
      <c r="J3670" s="6" t="str">
        <f>IF(A3670&lt;&gt;"",LEFT(Belegerfassung!D3678,40),"")</f>
        <v/>
      </c>
      <c r="K3670" t="str">
        <f>IF(A3670&lt;&gt;"",VLOOKUP(D3670,Abfrage!$F$2:$G$21,2,FALSE),"")</f>
        <v/>
      </c>
      <c r="L3670" s="6" t="str">
        <f>IF(Belegerfassung!H3678&lt;&gt;"",Belegerfassung!H3678,"")</f>
        <v/>
      </c>
      <c r="M3670" t="str">
        <f>IFERROR(IF(Belegerfassung!E3678&lt;&gt;"",VLOOKUP(Belegerfassung!E3678,Abfrage!$L$2:$M$15,2,),""),"")</f>
        <v/>
      </c>
      <c r="N3670" t="str">
        <f t="shared" si="172"/>
        <v/>
      </c>
      <c r="O3670" t="str">
        <f t="shared" si="173"/>
        <v/>
      </c>
      <c r="P3670" t="str">
        <f>IF(Belegerfassung!G3678&lt;&gt;"",CONCATENATE(Belegerfassung!G3678,".pdf"),"")</f>
        <v/>
      </c>
    </row>
    <row r="3671" spans="1:16">
      <c r="A3671" t="str">
        <f>IF(Belegerfassung!C3679&lt;&gt;"",0,"")</f>
        <v/>
      </c>
      <c r="B3671" t="str">
        <f>IFERROR(VLOOKUP(Belegerfassung!I3679,Konten!A:D,2,FALSE),"")</f>
        <v/>
      </c>
      <c r="C3671" t="str">
        <f>IF(A3671&lt;&gt;"",TEXT(Belegerfassung!C3679,"TT.MM.JJJJ"),"")</f>
        <v/>
      </c>
      <c r="D3671" t="str">
        <f>IFERROR(VLOOKUP(Belegerfassung!A3679,Abfrage!$E$2:$F$20,2,FALSE),"")</f>
        <v/>
      </c>
      <c r="E3671" t="str">
        <f>IF(A3671&lt;&gt;"",Belegerfassung!B3679,"")</f>
        <v/>
      </c>
      <c r="F3671" t="str">
        <f>IF(Belegerfassung!L3679="","",IF(Belegerfassung!L3679&lt;&gt;"",IF(Belegerfassung!L3679&lt;&gt;"",IF(Belegerfassung!J3679&lt;&gt;0,VLOOKUP(Belegerfassung!L3679,Abfrage!$A$2:$C$19,2,),VLOOKUP(Belegerfassung!L3679,Abfrage!$A$2:$C$19,3,)),"")))</f>
        <v/>
      </c>
      <c r="G3671" t="str">
        <f t="shared" si="171"/>
        <v/>
      </c>
      <c r="H3671" s="31" t="str">
        <f>IF(A3671&lt;&gt;"",-Belegerfassung!J3679+Belegerfassung!K3679,"")</f>
        <v/>
      </c>
      <c r="I3671" s="49" t="str">
        <f>IFERROR(IF(H3671&lt;&gt;"",Belegerfassung!L3679*100,""),IF(OR(Belegerfassung!L3679="Leistung EU - Erlöse",Belegerfassung!L3679="Lieferungen EU-Erlöse",Belegerfassung!L3679="EUST",Belegerfassung!L3679="Bauleistungen 20%")=TRUE,"",MID(Belegerfassung!L3679,4,2)))</f>
        <v/>
      </c>
      <c r="J3671" s="6" t="str">
        <f>IF(A3671&lt;&gt;"",LEFT(Belegerfassung!D3679,40),"")</f>
        <v/>
      </c>
      <c r="K3671" t="str">
        <f>IF(A3671&lt;&gt;"",VLOOKUP(D3671,Abfrage!$F$2:$G$21,2,FALSE),"")</f>
        <v/>
      </c>
      <c r="L3671" s="6" t="str">
        <f>IF(Belegerfassung!H3679&lt;&gt;"",Belegerfassung!H3679,"")</f>
        <v/>
      </c>
      <c r="M3671" t="str">
        <f>IFERROR(IF(Belegerfassung!E3679&lt;&gt;"",VLOOKUP(Belegerfassung!E3679,Abfrage!$L$2:$M$15,2,),""),"")</f>
        <v/>
      </c>
      <c r="N3671" t="str">
        <f t="shared" si="172"/>
        <v/>
      </c>
      <c r="O3671" t="str">
        <f t="shared" si="173"/>
        <v/>
      </c>
      <c r="P3671" t="str">
        <f>IF(Belegerfassung!G3679&lt;&gt;"",CONCATENATE(Belegerfassung!G3679,".pdf"),"")</f>
        <v/>
      </c>
    </row>
    <row r="3672" spans="1:16">
      <c r="A3672" t="str">
        <f>IF(Belegerfassung!C3680&lt;&gt;"",0,"")</f>
        <v/>
      </c>
      <c r="B3672" t="str">
        <f>IFERROR(VLOOKUP(Belegerfassung!I3680,Konten!A:D,2,FALSE),"")</f>
        <v/>
      </c>
      <c r="C3672" t="str">
        <f>IF(A3672&lt;&gt;"",TEXT(Belegerfassung!C3680,"TT.MM.JJJJ"),"")</f>
        <v/>
      </c>
      <c r="D3672" t="str">
        <f>IFERROR(VLOOKUP(Belegerfassung!A3680,Abfrage!$E$2:$F$20,2,FALSE),"")</f>
        <v/>
      </c>
      <c r="E3672" t="str">
        <f>IF(A3672&lt;&gt;"",Belegerfassung!B3680,"")</f>
        <v/>
      </c>
      <c r="F3672" t="str">
        <f>IF(Belegerfassung!L3680="","",IF(Belegerfassung!L3680&lt;&gt;"",IF(Belegerfassung!L3680&lt;&gt;"",IF(Belegerfassung!J3680&lt;&gt;0,VLOOKUP(Belegerfassung!L3680,Abfrage!$A$2:$C$19,2,),VLOOKUP(Belegerfassung!L3680,Abfrage!$A$2:$C$19,3,)),"")))</f>
        <v/>
      </c>
      <c r="G3672" t="str">
        <f t="shared" si="171"/>
        <v/>
      </c>
      <c r="H3672" s="31" t="str">
        <f>IF(A3672&lt;&gt;"",-Belegerfassung!J3680+Belegerfassung!K3680,"")</f>
        <v/>
      </c>
      <c r="I3672" s="49" t="str">
        <f>IFERROR(IF(H3672&lt;&gt;"",Belegerfassung!L3680*100,""),IF(OR(Belegerfassung!L3680="Leistung EU - Erlöse",Belegerfassung!L3680="Lieferungen EU-Erlöse",Belegerfassung!L3680="EUST",Belegerfassung!L3680="Bauleistungen 20%")=TRUE,"",MID(Belegerfassung!L3680,4,2)))</f>
        <v/>
      </c>
      <c r="J3672" s="6" t="str">
        <f>IF(A3672&lt;&gt;"",LEFT(Belegerfassung!D3680,40),"")</f>
        <v/>
      </c>
      <c r="K3672" t="str">
        <f>IF(A3672&lt;&gt;"",VLOOKUP(D3672,Abfrage!$F$2:$G$21,2,FALSE),"")</f>
        <v/>
      </c>
      <c r="L3672" s="6" t="str">
        <f>IF(Belegerfassung!H3680&lt;&gt;"",Belegerfassung!H3680,"")</f>
        <v/>
      </c>
      <c r="M3672" t="str">
        <f>IFERROR(IF(Belegerfassung!E3680&lt;&gt;"",VLOOKUP(Belegerfassung!E3680,Abfrage!$L$2:$M$15,2,),""),"")</f>
        <v/>
      </c>
      <c r="N3672" t="str">
        <f t="shared" si="172"/>
        <v/>
      </c>
      <c r="O3672" t="str">
        <f t="shared" si="173"/>
        <v/>
      </c>
      <c r="P3672" t="str">
        <f>IF(Belegerfassung!G3680&lt;&gt;"",CONCATENATE(Belegerfassung!G3680,".pdf"),"")</f>
        <v/>
      </c>
    </row>
    <row r="3673" spans="1:16">
      <c r="A3673" t="str">
        <f>IF(Belegerfassung!C3681&lt;&gt;"",0,"")</f>
        <v/>
      </c>
      <c r="B3673" t="str">
        <f>IFERROR(VLOOKUP(Belegerfassung!I3681,Konten!A:D,2,FALSE),"")</f>
        <v/>
      </c>
      <c r="C3673" t="str">
        <f>IF(A3673&lt;&gt;"",TEXT(Belegerfassung!C3681,"TT.MM.JJJJ"),"")</f>
        <v/>
      </c>
      <c r="D3673" t="str">
        <f>IFERROR(VLOOKUP(Belegerfassung!A3681,Abfrage!$E$2:$F$20,2,FALSE),"")</f>
        <v/>
      </c>
      <c r="E3673" t="str">
        <f>IF(A3673&lt;&gt;"",Belegerfassung!B3681,"")</f>
        <v/>
      </c>
      <c r="F3673" t="str">
        <f>IF(Belegerfassung!L3681="","",IF(Belegerfassung!L3681&lt;&gt;"",IF(Belegerfassung!L3681&lt;&gt;"",IF(Belegerfassung!J3681&lt;&gt;0,VLOOKUP(Belegerfassung!L3681,Abfrage!$A$2:$C$19,2,),VLOOKUP(Belegerfassung!L3681,Abfrage!$A$2:$C$19,3,)),"")))</f>
        <v/>
      </c>
      <c r="G3673" t="str">
        <f t="shared" si="171"/>
        <v/>
      </c>
      <c r="H3673" s="31" t="str">
        <f>IF(A3673&lt;&gt;"",-Belegerfassung!J3681+Belegerfassung!K3681,"")</f>
        <v/>
      </c>
      <c r="I3673" s="49" t="str">
        <f>IFERROR(IF(H3673&lt;&gt;"",Belegerfassung!L3681*100,""),IF(OR(Belegerfassung!L3681="Leistung EU - Erlöse",Belegerfassung!L3681="Lieferungen EU-Erlöse",Belegerfassung!L3681="EUST",Belegerfassung!L3681="Bauleistungen 20%")=TRUE,"",MID(Belegerfassung!L3681,4,2)))</f>
        <v/>
      </c>
      <c r="J3673" s="6" t="str">
        <f>IF(A3673&lt;&gt;"",LEFT(Belegerfassung!D3681,40),"")</f>
        <v/>
      </c>
      <c r="K3673" t="str">
        <f>IF(A3673&lt;&gt;"",VLOOKUP(D3673,Abfrage!$F$2:$G$21,2,FALSE),"")</f>
        <v/>
      </c>
      <c r="L3673" s="6" t="str">
        <f>IF(Belegerfassung!H3681&lt;&gt;"",Belegerfassung!H3681,"")</f>
        <v/>
      </c>
      <c r="M3673" t="str">
        <f>IFERROR(IF(Belegerfassung!E3681&lt;&gt;"",VLOOKUP(Belegerfassung!E3681,Abfrage!$L$2:$M$15,2,),""),"")</f>
        <v/>
      </c>
      <c r="N3673" t="str">
        <f t="shared" si="172"/>
        <v/>
      </c>
      <c r="O3673" t="str">
        <f t="shared" si="173"/>
        <v/>
      </c>
      <c r="P3673" t="str">
        <f>IF(Belegerfassung!G3681&lt;&gt;"",CONCATENATE(Belegerfassung!G3681,".pdf"),"")</f>
        <v/>
      </c>
    </row>
    <row r="3674" spans="1:16">
      <c r="A3674" t="str">
        <f>IF(Belegerfassung!C3682&lt;&gt;"",0,"")</f>
        <v/>
      </c>
      <c r="B3674" t="str">
        <f>IFERROR(VLOOKUP(Belegerfassung!I3682,Konten!A:D,2,FALSE),"")</f>
        <v/>
      </c>
      <c r="C3674" t="str">
        <f>IF(A3674&lt;&gt;"",TEXT(Belegerfassung!C3682,"TT.MM.JJJJ"),"")</f>
        <v/>
      </c>
      <c r="D3674" t="str">
        <f>IFERROR(VLOOKUP(Belegerfassung!A3682,Abfrage!$E$2:$F$20,2,FALSE),"")</f>
        <v/>
      </c>
      <c r="E3674" t="str">
        <f>IF(A3674&lt;&gt;"",Belegerfassung!B3682,"")</f>
        <v/>
      </c>
      <c r="F3674" t="str">
        <f>IF(Belegerfassung!L3682="","",IF(Belegerfassung!L3682&lt;&gt;"",IF(Belegerfassung!L3682&lt;&gt;"",IF(Belegerfassung!J3682&lt;&gt;0,VLOOKUP(Belegerfassung!L3682,Abfrage!$A$2:$C$19,2,),VLOOKUP(Belegerfassung!L3682,Abfrage!$A$2:$C$19,3,)),"")))</f>
        <v/>
      </c>
      <c r="G3674" t="str">
        <f t="shared" si="171"/>
        <v/>
      </c>
      <c r="H3674" s="31" t="str">
        <f>IF(A3674&lt;&gt;"",-Belegerfassung!J3682+Belegerfassung!K3682,"")</f>
        <v/>
      </c>
      <c r="I3674" s="49" t="str">
        <f>IFERROR(IF(H3674&lt;&gt;"",Belegerfassung!L3682*100,""),IF(OR(Belegerfassung!L3682="Leistung EU - Erlöse",Belegerfassung!L3682="Lieferungen EU-Erlöse",Belegerfassung!L3682="EUST",Belegerfassung!L3682="Bauleistungen 20%")=TRUE,"",MID(Belegerfassung!L3682,4,2)))</f>
        <v/>
      </c>
      <c r="J3674" s="6" t="str">
        <f>IF(A3674&lt;&gt;"",LEFT(Belegerfassung!D3682,40),"")</f>
        <v/>
      </c>
      <c r="K3674" t="str">
        <f>IF(A3674&lt;&gt;"",VLOOKUP(D3674,Abfrage!$F$2:$G$21,2,FALSE),"")</f>
        <v/>
      </c>
      <c r="L3674" s="6" t="str">
        <f>IF(Belegerfassung!H3682&lt;&gt;"",Belegerfassung!H3682,"")</f>
        <v/>
      </c>
      <c r="M3674" t="str">
        <f>IFERROR(IF(Belegerfassung!E3682&lt;&gt;"",VLOOKUP(Belegerfassung!E3682,Abfrage!$L$2:$M$15,2,),""),"")</f>
        <v/>
      </c>
      <c r="N3674" t="str">
        <f t="shared" si="172"/>
        <v/>
      </c>
      <c r="O3674" t="str">
        <f t="shared" si="173"/>
        <v/>
      </c>
      <c r="P3674" t="str">
        <f>IF(Belegerfassung!G3682&lt;&gt;"",CONCATENATE(Belegerfassung!G3682,".pdf"),"")</f>
        <v/>
      </c>
    </row>
    <row r="3675" spans="1:16">
      <c r="A3675" t="str">
        <f>IF(Belegerfassung!C3683&lt;&gt;"",0,"")</f>
        <v/>
      </c>
      <c r="B3675" t="str">
        <f>IFERROR(VLOOKUP(Belegerfassung!I3683,Konten!A:D,2,FALSE),"")</f>
        <v/>
      </c>
      <c r="C3675" t="str">
        <f>IF(A3675&lt;&gt;"",TEXT(Belegerfassung!C3683,"TT.MM.JJJJ"),"")</f>
        <v/>
      </c>
      <c r="D3675" t="str">
        <f>IFERROR(VLOOKUP(Belegerfassung!A3683,Abfrage!$E$2:$F$20,2,FALSE),"")</f>
        <v/>
      </c>
      <c r="E3675" t="str">
        <f>IF(A3675&lt;&gt;"",Belegerfassung!B3683,"")</f>
        <v/>
      </c>
      <c r="F3675" t="str">
        <f>IF(Belegerfassung!L3683="","",IF(Belegerfassung!L3683&lt;&gt;"",IF(Belegerfassung!L3683&lt;&gt;"",IF(Belegerfassung!J3683&lt;&gt;0,VLOOKUP(Belegerfassung!L3683,Abfrage!$A$2:$C$19,2,),VLOOKUP(Belegerfassung!L3683,Abfrage!$A$2:$C$19,3,)),"")))</f>
        <v/>
      </c>
      <c r="G3675" t="str">
        <f t="shared" si="171"/>
        <v/>
      </c>
      <c r="H3675" s="31" t="str">
        <f>IF(A3675&lt;&gt;"",-Belegerfassung!J3683+Belegerfassung!K3683,"")</f>
        <v/>
      </c>
      <c r="I3675" s="49" t="str">
        <f>IFERROR(IF(H3675&lt;&gt;"",Belegerfassung!L3683*100,""),IF(OR(Belegerfassung!L3683="Leistung EU - Erlöse",Belegerfassung!L3683="Lieferungen EU-Erlöse",Belegerfassung!L3683="EUST",Belegerfassung!L3683="Bauleistungen 20%")=TRUE,"",MID(Belegerfassung!L3683,4,2)))</f>
        <v/>
      </c>
      <c r="J3675" s="6" t="str">
        <f>IF(A3675&lt;&gt;"",LEFT(Belegerfassung!D3683,40),"")</f>
        <v/>
      </c>
      <c r="K3675" t="str">
        <f>IF(A3675&lt;&gt;"",VLOOKUP(D3675,Abfrage!$F$2:$G$21,2,FALSE),"")</f>
        <v/>
      </c>
      <c r="L3675" s="6" t="str">
        <f>IF(Belegerfassung!H3683&lt;&gt;"",Belegerfassung!H3683,"")</f>
        <v/>
      </c>
      <c r="M3675" t="str">
        <f>IFERROR(IF(Belegerfassung!E3683&lt;&gt;"",VLOOKUP(Belegerfassung!E3683,Abfrage!$L$2:$M$15,2,),""),"")</f>
        <v/>
      </c>
      <c r="N3675" t="str">
        <f t="shared" si="172"/>
        <v/>
      </c>
      <c r="O3675" t="str">
        <f t="shared" si="173"/>
        <v/>
      </c>
      <c r="P3675" t="str">
        <f>IF(Belegerfassung!G3683&lt;&gt;"",CONCATENATE(Belegerfassung!G3683,".pdf"),"")</f>
        <v/>
      </c>
    </row>
    <row r="3676" spans="1:16">
      <c r="A3676" t="str">
        <f>IF(Belegerfassung!C3684&lt;&gt;"",0,"")</f>
        <v/>
      </c>
      <c r="B3676" t="str">
        <f>IFERROR(VLOOKUP(Belegerfassung!I3684,Konten!A:D,2,FALSE),"")</f>
        <v/>
      </c>
      <c r="C3676" t="str">
        <f>IF(A3676&lt;&gt;"",TEXT(Belegerfassung!C3684,"TT.MM.JJJJ"),"")</f>
        <v/>
      </c>
      <c r="D3676" t="str">
        <f>IFERROR(VLOOKUP(Belegerfassung!A3684,Abfrage!$E$2:$F$20,2,FALSE),"")</f>
        <v/>
      </c>
      <c r="E3676" t="str">
        <f>IF(A3676&lt;&gt;"",Belegerfassung!B3684,"")</f>
        <v/>
      </c>
      <c r="F3676" t="str">
        <f>IF(Belegerfassung!L3684="","",IF(Belegerfassung!L3684&lt;&gt;"",IF(Belegerfassung!L3684&lt;&gt;"",IF(Belegerfassung!J3684&lt;&gt;0,VLOOKUP(Belegerfassung!L3684,Abfrage!$A$2:$C$19,2,),VLOOKUP(Belegerfassung!L3684,Abfrage!$A$2:$C$19,3,)),"")))</f>
        <v/>
      </c>
      <c r="G3676" t="str">
        <f t="shared" si="171"/>
        <v/>
      </c>
      <c r="H3676" s="31" t="str">
        <f>IF(A3676&lt;&gt;"",-Belegerfassung!J3684+Belegerfassung!K3684,"")</f>
        <v/>
      </c>
      <c r="I3676" s="49" t="str">
        <f>IFERROR(IF(H3676&lt;&gt;"",Belegerfassung!L3684*100,""),IF(OR(Belegerfassung!L3684="Leistung EU - Erlöse",Belegerfassung!L3684="Lieferungen EU-Erlöse",Belegerfassung!L3684="EUST",Belegerfassung!L3684="Bauleistungen 20%")=TRUE,"",MID(Belegerfassung!L3684,4,2)))</f>
        <v/>
      </c>
      <c r="J3676" s="6" t="str">
        <f>IF(A3676&lt;&gt;"",LEFT(Belegerfassung!D3684,40),"")</f>
        <v/>
      </c>
      <c r="K3676" t="str">
        <f>IF(A3676&lt;&gt;"",VLOOKUP(D3676,Abfrage!$F$2:$G$21,2,FALSE),"")</f>
        <v/>
      </c>
      <c r="L3676" s="6" t="str">
        <f>IF(Belegerfassung!H3684&lt;&gt;"",Belegerfassung!H3684,"")</f>
        <v/>
      </c>
      <c r="M3676" t="str">
        <f>IFERROR(IF(Belegerfassung!E3684&lt;&gt;"",VLOOKUP(Belegerfassung!E3684,Abfrage!$L$2:$M$15,2,),""),"")</f>
        <v/>
      </c>
      <c r="N3676" t="str">
        <f t="shared" si="172"/>
        <v/>
      </c>
      <c r="O3676" t="str">
        <f t="shared" si="173"/>
        <v/>
      </c>
      <c r="P3676" t="str">
        <f>IF(Belegerfassung!G3684&lt;&gt;"",CONCATENATE(Belegerfassung!G3684,".pdf"),"")</f>
        <v/>
      </c>
    </row>
    <row r="3677" spans="1:16">
      <c r="A3677" t="str">
        <f>IF(Belegerfassung!C3685&lt;&gt;"",0,"")</f>
        <v/>
      </c>
      <c r="B3677" t="str">
        <f>IFERROR(VLOOKUP(Belegerfassung!I3685,Konten!A:D,2,FALSE),"")</f>
        <v/>
      </c>
      <c r="C3677" t="str">
        <f>IF(A3677&lt;&gt;"",TEXT(Belegerfassung!C3685,"TT.MM.JJJJ"),"")</f>
        <v/>
      </c>
      <c r="D3677" t="str">
        <f>IFERROR(VLOOKUP(Belegerfassung!A3685,Abfrage!$E$2:$F$20,2,FALSE),"")</f>
        <v/>
      </c>
      <c r="E3677" t="str">
        <f>IF(A3677&lt;&gt;"",Belegerfassung!B3685,"")</f>
        <v/>
      </c>
      <c r="F3677" t="str">
        <f>IF(Belegerfassung!L3685="","",IF(Belegerfassung!L3685&lt;&gt;"",IF(Belegerfassung!L3685&lt;&gt;"",IF(Belegerfassung!J3685&lt;&gt;0,VLOOKUP(Belegerfassung!L3685,Abfrage!$A$2:$C$19,2,),VLOOKUP(Belegerfassung!L3685,Abfrage!$A$2:$C$19,3,)),"")))</f>
        <v/>
      </c>
      <c r="G3677" t="str">
        <f t="shared" si="171"/>
        <v/>
      </c>
      <c r="H3677" s="31" t="str">
        <f>IF(A3677&lt;&gt;"",-Belegerfassung!J3685+Belegerfassung!K3685,"")</f>
        <v/>
      </c>
      <c r="I3677" s="49" t="str">
        <f>IFERROR(IF(H3677&lt;&gt;"",Belegerfassung!L3685*100,""),IF(OR(Belegerfassung!L3685="Leistung EU - Erlöse",Belegerfassung!L3685="Lieferungen EU-Erlöse",Belegerfassung!L3685="EUST",Belegerfassung!L3685="Bauleistungen 20%")=TRUE,"",MID(Belegerfassung!L3685,4,2)))</f>
        <v/>
      </c>
      <c r="J3677" s="6" t="str">
        <f>IF(A3677&lt;&gt;"",LEFT(Belegerfassung!D3685,40),"")</f>
        <v/>
      </c>
      <c r="K3677" t="str">
        <f>IF(A3677&lt;&gt;"",VLOOKUP(D3677,Abfrage!$F$2:$G$21,2,FALSE),"")</f>
        <v/>
      </c>
      <c r="L3677" s="6" t="str">
        <f>IF(Belegerfassung!H3685&lt;&gt;"",Belegerfassung!H3685,"")</f>
        <v/>
      </c>
      <c r="M3677" t="str">
        <f>IFERROR(IF(Belegerfassung!E3685&lt;&gt;"",VLOOKUP(Belegerfassung!E3685,Abfrage!$L$2:$M$15,2,),""),"")</f>
        <v/>
      </c>
      <c r="N3677" t="str">
        <f t="shared" si="172"/>
        <v/>
      </c>
      <c r="O3677" t="str">
        <f t="shared" si="173"/>
        <v/>
      </c>
      <c r="P3677" t="str">
        <f>IF(Belegerfassung!G3685&lt;&gt;"",CONCATENATE(Belegerfassung!G3685,".pdf"),"")</f>
        <v/>
      </c>
    </row>
    <row r="3678" spans="1:16">
      <c r="A3678" t="str">
        <f>IF(Belegerfassung!C3686&lt;&gt;"",0,"")</f>
        <v/>
      </c>
      <c r="B3678" t="str">
        <f>IFERROR(VLOOKUP(Belegerfassung!I3686,Konten!A:D,2,FALSE),"")</f>
        <v/>
      </c>
      <c r="C3678" t="str">
        <f>IF(A3678&lt;&gt;"",TEXT(Belegerfassung!C3686,"TT.MM.JJJJ"),"")</f>
        <v/>
      </c>
      <c r="D3678" t="str">
        <f>IFERROR(VLOOKUP(Belegerfassung!A3686,Abfrage!$E$2:$F$20,2,FALSE),"")</f>
        <v/>
      </c>
      <c r="E3678" t="str">
        <f>IF(A3678&lt;&gt;"",Belegerfassung!B3686,"")</f>
        <v/>
      </c>
      <c r="F3678" t="str">
        <f>IF(Belegerfassung!L3686="","",IF(Belegerfassung!L3686&lt;&gt;"",IF(Belegerfassung!L3686&lt;&gt;"",IF(Belegerfassung!J3686&lt;&gt;0,VLOOKUP(Belegerfassung!L3686,Abfrage!$A$2:$C$19,2,),VLOOKUP(Belegerfassung!L3686,Abfrage!$A$2:$C$19,3,)),"")))</f>
        <v/>
      </c>
      <c r="G3678" t="str">
        <f t="shared" si="171"/>
        <v/>
      </c>
      <c r="H3678" s="31" t="str">
        <f>IF(A3678&lt;&gt;"",-Belegerfassung!J3686+Belegerfassung!K3686,"")</f>
        <v/>
      </c>
      <c r="I3678" s="49" t="str">
        <f>IFERROR(IF(H3678&lt;&gt;"",Belegerfassung!L3686*100,""),IF(OR(Belegerfassung!L3686="Leistung EU - Erlöse",Belegerfassung!L3686="Lieferungen EU-Erlöse",Belegerfassung!L3686="EUST",Belegerfassung!L3686="Bauleistungen 20%")=TRUE,"",MID(Belegerfassung!L3686,4,2)))</f>
        <v/>
      </c>
      <c r="J3678" s="6" t="str">
        <f>IF(A3678&lt;&gt;"",LEFT(Belegerfassung!D3686,40),"")</f>
        <v/>
      </c>
      <c r="K3678" t="str">
        <f>IF(A3678&lt;&gt;"",VLOOKUP(D3678,Abfrage!$F$2:$G$21,2,FALSE),"")</f>
        <v/>
      </c>
      <c r="L3678" s="6" t="str">
        <f>IF(Belegerfassung!H3686&lt;&gt;"",Belegerfassung!H3686,"")</f>
        <v/>
      </c>
      <c r="M3678" t="str">
        <f>IFERROR(IF(Belegerfassung!E3686&lt;&gt;"",VLOOKUP(Belegerfassung!E3686,Abfrage!$L$2:$M$15,2,),""),"")</f>
        <v/>
      </c>
      <c r="N3678" t="str">
        <f t="shared" si="172"/>
        <v/>
      </c>
      <c r="O3678" t="str">
        <f t="shared" si="173"/>
        <v/>
      </c>
      <c r="P3678" t="str">
        <f>IF(Belegerfassung!G3686&lt;&gt;"",CONCATENATE(Belegerfassung!G3686,".pdf"),"")</f>
        <v/>
      </c>
    </row>
    <row r="3679" spans="1:16">
      <c r="A3679" t="str">
        <f>IF(Belegerfassung!C3687&lt;&gt;"",0,"")</f>
        <v/>
      </c>
      <c r="B3679" t="str">
        <f>IFERROR(VLOOKUP(Belegerfassung!I3687,Konten!A:D,2,FALSE),"")</f>
        <v/>
      </c>
      <c r="C3679" t="str">
        <f>IF(A3679&lt;&gt;"",TEXT(Belegerfassung!C3687,"TT.MM.JJJJ"),"")</f>
        <v/>
      </c>
      <c r="D3679" t="str">
        <f>IFERROR(VLOOKUP(Belegerfassung!A3687,Abfrage!$E$2:$F$20,2,FALSE),"")</f>
        <v/>
      </c>
      <c r="E3679" t="str">
        <f>IF(A3679&lt;&gt;"",Belegerfassung!B3687,"")</f>
        <v/>
      </c>
      <c r="F3679" t="str">
        <f>IF(Belegerfassung!L3687="","",IF(Belegerfassung!L3687&lt;&gt;"",IF(Belegerfassung!L3687&lt;&gt;"",IF(Belegerfassung!J3687&lt;&gt;0,VLOOKUP(Belegerfassung!L3687,Abfrage!$A$2:$C$19,2,),VLOOKUP(Belegerfassung!L3687,Abfrage!$A$2:$C$19,3,)),"")))</f>
        <v/>
      </c>
      <c r="G3679" t="str">
        <f t="shared" si="171"/>
        <v/>
      </c>
      <c r="H3679" s="31" t="str">
        <f>IF(A3679&lt;&gt;"",-Belegerfassung!J3687+Belegerfassung!K3687,"")</f>
        <v/>
      </c>
      <c r="I3679" s="49" t="str">
        <f>IFERROR(IF(H3679&lt;&gt;"",Belegerfassung!L3687*100,""),IF(OR(Belegerfassung!L3687="Leistung EU - Erlöse",Belegerfassung!L3687="Lieferungen EU-Erlöse",Belegerfassung!L3687="EUST",Belegerfassung!L3687="Bauleistungen 20%")=TRUE,"",MID(Belegerfassung!L3687,4,2)))</f>
        <v/>
      </c>
      <c r="J3679" s="6" t="str">
        <f>IF(A3679&lt;&gt;"",LEFT(Belegerfassung!D3687,40),"")</f>
        <v/>
      </c>
      <c r="K3679" t="str">
        <f>IF(A3679&lt;&gt;"",VLOOKUP(D3679,Abfrage!$F$2:$G$21,2,FALSE),"")</f>
        <v/>
      </c>
      <c r="L3679" s="6" t="str">
        <f>IF(Belegerfassung!H3687&lt;&gt;"",Belegerfassung!H3687,"")</f>
        <v/>
      </c>
      <c r="M3679" t="str">
        <f>IFERROR(IF(Belegerfassung!E3687&lt;&gt;"",VLOOKUP(Belegerfassung!E3687,Abfrage!$L$2:$M$15,2,),""),"")</f>
        <v/>
      </c>
      <c r="N3679" t="str">
        <f t="shared" si="172"/>
        <v/>
      </c>
      <c r="O3679" t="str">
        <f t="shared" si="173"/>
        <v/>
      </c>
      <c r="P3679" t="str">
        <f>IF(Belegerfassung!G3687&lt;&gt;"",CONCATENATE(Belegerfassung!G3687,".pdf"),"")</f>
        <v/>
      </c>
    </row>
    <row r="3680" spans="1:16">
      <c r="A3680" t="str">
        <f>IF(Belegerfassung!C3688&lt;&gt;"",0,"")</f>
        <v/>
      </c>
      <c r="B3680" t="str">
        <f>IFERROR(VLOOKUP(Belegerfassung!I3688,Konten!A:D,2,FALSE),"")</f>
        <v/>
      </c>
      <c r="C3680" t="str">
        <f>IF(A3680&lt;&gt;"",TEXT(Belegerfassung!C3688,"TT.MM.JJJJ"),"")</f>
        <v/>
      </c>
      <c r="D3680" t="str">
        <f>IFERROR(VLOOKUP(Belegerfassung!A3688,Abfrage!$E$2:$F$20,2,FALSE),"")</f>
        <v/>
      </c>
      <c r="E3680" t="str">
        <f>IF(A3680&lt;&gt;"",Belegerfassung!B3688,"")</f>
        <v/>
      </c>
      <c r="F3680" t="str">
        <f>IF(Belegerfassung!L3688="","",IF(Belegerfassung!L3688&lt;&gt;"",IF(Belegerfassung!L3688&lt;&gt;"",IF(Belegerfassung!J3688&lt;&gt;0,VLOOKUP(Belegerfassung!L3688,Abfrage!$A$2:$C$19,2,),VLOOKUP(Belegerfassung!L3688,Abfrage!$A$2:$C$19,3,)),"")))</f>
        <v/>
      </c>
      <c r="G3680" t="str">
        <f t="shared" si="171"/>
        <v/>
      </c>
      <c r="H3680" s="31" t="str">
        <f>IF(A3680&lt;&gt;"",-Belegerfassung!J3688+Belegerfassung!K3688,"")</f>
        <v/>
      </c>
      <c r="I3680" s="49" t="str">
        <f>IFERROR(IF(H3680&lt;&gt;"",Belegerfassung!L3688*100,""),IF(OR(Belegerfassung!L3688="Leistung EU - Erlöse",Belegerfassung!L3688="Lieferungen EU-Erlöse",Belegerfassung!L3688="EUST",Belegerfassung!L3688="Bauleistungen 20%")=TRUE,"",MID(Belegerfassung!L3688,4,2)))</f>
        <v/>
      </c>
      <c r="J3680" s="6" t="str">
        <f>IF(A3680&lt;&gt;"",LEFT(Belegerfassung!D3688,40),"")</f>
        <v/>
      </c>
      <c r="K3680" t="str">
        <f>IF(A3680&lt;&gt;"",VLOOKUP(D3680,Abfrage!$F$2:$G$21,2,FALSE),"")</f>
        <v/>
      </c>
      <c r="L3680" s="6" t="str">
        <f>IF(Belegerfassung!H3688&lt;&gt;"",Belegerfassung!H3688,"")</f>
        <v/>
      </c>
      <c r="M3680" t="str">
        <f>IFERROR(IF(Belegerfassung!E3688&lt;&gt;"",VLOOKUP(Belegerfassung!E3688,Abfrage!$L$2:$M$15,2,),""),"")</f>
        <v/>
      </c>
      <c r="N3680" t="str">
        <f t="shared" si="172"/>
        <v/>
      </c>
      <c r="O3680" t="str">
        <f t="shared" si="173"/>
        <v/>
      </c>
      <c r="P3680" t="str">
        <f>IF(Belegerfassung!G3688&lt;&gt;"",CONCATENATE(Belegerfassung!G3688,".pdf"),"")</f>
        <v/>
      </c>
    </row>
    <row r="3681" spans="1:16">
      <c r="A3681" t="str">
        <f>IF(Belegerfassung!C3689&lt;&gt;"",0,"")</f>
        <v/>
      </c>
      <c r="B3681" t="str">
        <f>IFERROR(VLOOKUP(Belegerfassung!I3689,Konten!A:D,2,FALSE),"")</f>
        <v/>
      </c>
      <c r="C3681" t="str">
        <f>IF(A3681&lt;&gt;"",TEXT(Belegerfassung!C3689,"TT.MM.JJJJ"),"")</f>
        <v/>
      </c>
      <c r="D3681" t="str">
        <f>IFERROR(VLOOKUP(Belegerfassung!A3689,Abfrage!$E$2:$F$20,2,FALSE),"")</f>
        <v/>
      </c>
      <c r="E3681" t="str">
        <f>IF(A3681&lt;&gt;"",Belegerfassung!B3689,"")</f>
        <v/>
      </c>
      <c r="F3681" t="str">
        <f>IF(Belegerfassung!L3689="","",IF(Belegerfassung!L3689&lt;&gt;"",IF(Belegerfassung!L3689&lt;&gt;"",IF(Belegerfassung!J3689&lt;&gt;0,VLOOKUP(Belegerfassung!L3689,Abfrage!$A$2:$C$19,2,),VLOOKUP(Belegerfassung!L3689,Abfrage!$A$2:$C$19,3,)),"")))</f>
        <v/>
      </c>
      <c r="G3681" t="str">
        <f t="shared" si="171"/>
        <v/>
      </c>
      <c r="H3681" s="31" t="str">
        <f>IF(A3681&lt;&gt;"",-Belegerfassung!J3689+Belegerfassung!K3689,"")</f>
        <v/>
      </c>
      <c r="I3681" s="49" t="str">
        <f>IFERROR(IF(H3681&lt;&gt;"",Belegerfassung!L3689*100,""),IF(OR(Belegerfassung!L3689="Leistung EU - Erlöse",Belegerfassung!L3689="Lieferungen EU-Erlöse",Belegerfassung!L3689="EUST",Belegerfassung!L3689="Bauleistungen 20%")=TRUE,"",MID(Belegerfassung!L3689,4,2)))</f>
        <v/>
      </c>
      <c r="J3681" s="6" t="str">
        <f>IF(A3681&lt;&gt;"",LEFT(Belegerfassung!D3689,40),"")</f>
        <v/>
      </c>
      <c r="K3681" t="str">
        <f>IF(A3681&lt;&gt;"",VLOOKUP(D3681,Abfrage!$F$2:$G$21,2,FALSE),"")</f>
        <v/>
      </c>
      <c r="L3681" s="6" t="str">
        <f>IF(Belegerfassung!H3689&lt;&gt;"",Belegerfassung!H3689,"")</f>
        <v/>
      </c>
      <c r="M3681" t="str">
        <f>IFERROR(IF(Belegerfassung!E3689&lt;&gt;"",VLOOKUP(Belegerfassung!E3689,Abfrage!$L$2:$M$15,2,),""),"")</f>
        <v/>
      </c>
      <c r="N3681" t="str">
        <f t="shared" si="172"/>
        <v/>
      </c>
      <c r="O3681" t="str">
        <f t="shared" si="173"/>
        <v/>
      </c>
      <c r="P3681" t="str">
        <f>IF(Belegerfassung!G3689&lt;&gt;"",CONCATENATE(Belegerfassung!G3689,".pdf"),"")</f>
        <v/>
      </c>
    </row>
    <row r="3682" spans="1:16">
      <c r="A3682" t="str">
        <f>IF(Belegerfassung!C3690&lt;&gt;"",0,"")</f>
        <v/>
      </c>
      <c r="B3682" t="str">
        <f>IFERROR(VLOOKUP(Belegerfassung!I3690,Konten!A:D,2,FALSE),"")</f>
        <v/>
      </c>
      <c r="C3682" t="str">
        <f>IF(A3682&lt;&gt;"",TEXT(Belegerfassung!C3690,"TT.MM.JJJJ"),"")</f>
        <v/>
      </c>
      <c r="D3682" t="str">
        <f>IFERROR(VLOOKUP(Belegerfassung!A3690,Abfrage!$E$2:$F$20,2,FALSE),"")</f>
        <v/>
      </c>
      <c r="E3682" t="str">
        <f>IF(A3682&lt;&gt;"",Belegerfassung!B3690,"")</f>
        <v/>
      </c>
      <c r="F3682" t="str">
        <f>IF(Belegerfassung!L3690="","",IF(Belegerfassung!L3690&lt;&gt;"",IF(Belegerfassung!L3690&lt;&gt;"",IF(Belegerfassung!J3690&lt;&gt;0,VLOOKUP(Belegerfassung!L3690,Abfrage!$A$2:$C$19,2,),VLOOKUP(Belegerfassung!L3690,Abfrage!$A$2:$C$19,3,)),"")))</f>
        <v/>
      </c>
      <c r="G3682" t="str">
        <f t="shared" si="171"/>
        <v/>
      </c>
      <c r="H3682" s="31" t="str">
        <f>IF(A3682&lt;&gt;"",-Belegerfassung!J3690+Belegerfassung!K3690,"")</f>
        <v/>
      </c>
      <c r="I3682" s="49" t="str">
        <f>IFERROR(IF(H3682&lt;&gt;"",Belegerfassung!L3690*100,""),IF(OR(Belegerfassung!L3690="Leistung EU - Erlöse",Belegerfassung!L3690="Lieferungen EU-Erlöse",Belegerfassung!L3690="EUST",Belegerfassung!L3690="Bauleistungen 20%")=TRUE,"",MID(Belegerfassung!L3690,4,2)))</f>
        <v/>
      </c>
      <c r="J3682" s="6" t="str">
        <f>IF(A3682&lt;&gt;"",LEFT(Belegerfassung!D3690,40),"")</f>
        <v/>
      </c>
      <c r="K3682" t="str">
        <f>IF(A3682&lt;&gt;"",VLOOKUP(D3682,Abfrage!$F$2:$G$21,2,FALSE),"")</f>
        <v/>
      </c>
      <c r="L3682" s="6" t="str">
        <f>IF(Belegerfassung!H3690&lt;&gt;"",Belegerfassung!H3690,"")</f>
        <v/>
      </c>
      <c r="M3682" t="str">
        <f>IFERROR(IF(Belegerfassung!E3690&lt;&gt;"",VLOOKUP(Belegerfassung!E3690,Abfrage!$L$2:$M$15,2,),""),"")</f>
        <v/>
      </c>
      <c r="N3682" t="str">
        <f t="shared" si="172"/>
        <v/>
      </c>
      <c r="O3682" t="str">
        <f t="shared" si="173"/>
        <v/>
      </c>
      <c r="P3682" t="str">
        <f>IF(Belegerfassung!G3690&lt;&gt;"",CONCATENATE(Belegerfassung!G3690,".pdf"),"")</f>
        <v/>
      </c>
    </row>
    <row r="3683" spans="1:16">
      <c r="A3683" t="str">
        <f>IF(Belegerfassung!C3691&lt;&gt;"",0,"")</f>
        <v/>
      </c>
      <c r="B3683" t="str">
        <f>IFERROR(VLOOKUP(Belegerfassung!I3691,Konten!A:D,2,FALSE),"")</f>
        <v/>
      </c>
      <c r="C3683" t="str">
        <f>IF(A3683&lt;&gt;"",TEXT(Belegerfassung!C3691,"TT.MM.JJJJ"),"")</f>
        <v/>
      </c>
      <c r="D3683" t="str">
        <f>IFERROR(VLOOKUP(Belegerfassung!A3691,Abfrage!$E$2:$F$20,2,FALSE),"")</f>
        <v/>
      </c>
      <c r="E3683" t="str">
        <f>IF(A3683&lt;&gt;"",Belegerfassung!B3691,"")</f>
        <v/>
      </c>
      <c r="F3683" t="str">
        <f>IF(Belegerfassung!L3691="","",IF(Belegerfassung!L3691&lt;&gt;"",IF(Belegerfassung!L3691&lt;&gt;"",IF(Belegerfassung!J3691&lt;&gt;0,VLOOKUP(Belegerfassung!L3691,Abfrage!$A$2:$C$19,2,),VLOOKUP(Belegerfassung!L3691,Abfrage!$A$2:$C$19,3,)),"")))</f>
        <v/>
      </c>
      <c r="G3683" t="str">
        <f t="shared" si="171"/>
        <v/>
      </c>
      <c r="H3683" s="31" t="str">
        <f>IF(A3683&lt;&gt;"",-Belegerfassung!J3691+Belegerfassung!K3691,"")</f>
        <v/>
      </c>
      <c r="I3683" s="49" t="str">
        <f>IFERROR(IF(H3683&lt;&gt;"",Belegerfassung!L3691*100,""),IF(OR(Belegerfassung!L3691="Leistung EU - Erlöse",Belegerfassung!L3691="Lieferungen EU-Erlöse",Belegerfassung!L3691="EUST",Belegerfassung!L3691="Bauleistungen 20%")=TRUE,"",MID(Belegerfassung!L3691,4,2)))</f>
        <v/>
      </c>
      <c r="J3683" s="6" t="str">
        <f>IF(A3683&lt;&gt;"",LEFT(Belegerfassung!D3691,40),"")</f>
        <v/>
      </c>
      <c r="K3683" t="str">
        <f>IF(A3683&lt;&gt;"",VLOOKUP(D3683,Abfrage!$F$2:$G$21,2,FALSE),"")</f>
        <v/>
      </c>
      <c r="L3683" s="6" t="str">
        <f>IF(Belegerfassung!H3691&lt;&gt;"",Belegerfassung!H3691,"")</f>
        <v/>
      </c>
      <c r="M3683" t="str">
        <f>IFERROR(IF(Belegerfassung!E3691&lt;&gt;"",VLOOKUP(Belegerfassung!E3691,Abfrage!$L$2:$M$15,2,),""),"")</f>
        <v/>
      </c>
      <c r="N3683" t="str">
        <f t="shared" si="172"/>
        <v/>
      </c>
      <c r="O3683" t="str">
        <f t="shared" si="173"/>
        <v/>
      </c>
      <c r="P3683" t="str">
        <f>IF(Belegerfassung!G3691&lt;&gt;"",CONCATENATE(Belegerfassung!G3691,".pdf"),"")</f>
        <v/>
      </c>
    </row>
    <row r="3684" spans="1:16">
      <c r="A3684" t="str">
        <f>IF(Belegerfassung!C3692&lt;&gt;"",0,"")</f>
        <v/>
      </c>
      <c r="B3684" t="str">
        <f>IFERROR(VLOOKUP(Belegerfassung!I3692,Konten!A:D,2,FALSE),"")</f>
        <v/>
      </c>
      <c r="C3684" t="str">
        <f>IF(A3684&lt;&gt;"",TEXT(Belegerfassung!C3692,"TT.MM.JJJJ"),"")</f>
        <v/>
      </c>
      <c r="D3684" t="str">
        <f>IFERROR(VLOOKUP(Belegerfassung!A3692,Abfrage!$E$2:$F$20,2,FALSE),"")</f>
        <v/>
      </c>
      <c r="E3684" t="str">
        <f>IF(A3684&lt;&gt;"",Belegerfassung!B3692,"")</f>
        <v/>
      </c>
      <c r="F3684" t="str">
        <f>IF(Belegerfassung!L3692="","",IF(Belegerfassung!L3692&lt;&gt;"",IF(Belegerfassung!L3692&lt;&gt;"",IF(Belegerfassung!J3692&lt;&gt;0,VLOOKUP(Belegerfassung!L3692,Abfrage!$A$2:$C$19,2,),VLOOKUP(Belegerfassung!L3692,Abfrage!$A$2:$C$19,3,)),"")))</f>
        <v/>
      </c>
      <c r="G3684" t="str">
        <f t="shared" si="171"/>
        <v/>
      </c>
      <c r="H3684" s="31" t="str">
        <f>IF(A3684&lt;&gt;"",-Belegerfassung!J3692+Belegerfassung!K3692,"")</f>
        <v/>
      </c>
      <c r="I3684" s="49" t="str">
        <f>IFERROR(IF(H3684&lt;&gt;"",Belegerfassung!L3692*100,""),IF(OR(Belegerfassung!L3692="Leistung EU - Erlöse",Belegerfassung!L3692="Lieferungen EU-Erlöse",Belegerfassung!L3692="EUST",Belegerfassung!L3692="Bauleistungen 20%")=TRUE,"",MID(Belegerfassung!L3692,4,2)))</f>
        <v/>
      </c>
      <c r="J3684" s="6" t="str">
        <f>IF(A3684&lt;&gt;"",LEFT(Belegerfassung!D3692,40),"")</f>
        <v/>
      </c>
      <c r="K3684" t="str">
        <f>IF(A3684&lt;&gt;"",VLOOKUP(D3684,Abfrage!$F$2:$G$21,2,FALSE),"")</f>
        <v/>
      </c>
      <c r="L3684" s="6" t="str">
        <f>IF(Belegerfassung!H3692&lt;&gt;"",Belegerfassung!H3692,"")</f>
        <v/>
      </c>
      <c r="M3684" t="str">
        <f>IFERROR(IF(Belegerfassung!E3692&lt;&gt;"",VLOOKUP(Belegerfassung!E3692,Abfrage!$L$2:$M$15,2,),""),"")</f>
        <v/>
      </c>
      <c r="N3684" t="str">
        <f t="shared" si="172"/>
        <v/>
      </c>
      <c r="O3684" t="str">
        <f t="shared" si="173"/>
        <v/>
      </c>
      <c r="P3684" t="str">
        <f>IF(Belegerfassung!G3692&lt;&gt;"",CONCATENATE(Belegerfassung!G3692,".pdf"),"")</f>
        <v/>
      </c>
    </row>
    <row r="3685" spans="1:16">
      <c r="A3685" t="str">
        <f>IF(Belegerfassung!C3693&lt;&gt;"",0,"")</f>
        <v/>
      </c>
      <c r="B3685" t="str">
        <f>IFERROR(VLOOKUP(Belegerfassung!I3693,Konten!A:D,2,FALSE),"")</f>
        <v/>
      </c>
      <c r="C3685" t="str">
        <f>IF(A3685&lt;&gt;"",TEXT(Belegerfassung!C3693,"TT.MM.JJJJ"),"")</f>
        <v/>
      </c>
      <c r="D3685" t="str">
        <f>IFERROR(VLOOKUP(Belegerfassung!A3693,Abfrage!$E$2:$F$20,2,FALSE),"")</f>
        <v/>
      </c>
      <c r="E3685" t="str">
        <f>IF(A3685&lt;&gt;"",Belegerfassung!B3693,"")</f>
        <v/>
      </c>
      <c r="F3685" t="str">
        <f>IF(Belegerfassung!L3693="","",IF(Belegerfassung!L3693&lt;&gt;"",IF(Belegerfassung!L3693&lt;&gt;"",IF(Belegerfassung!J3693&lt;&gt;0,VLOOKUP(Belegerfassung!L3693,Abfrage!$A$2:$C$19,2,),VLOOKUP(Belegerfassung!L3693,Abfrage!$A$2:$C$19,3,)),"")))</f>
        <v/>
      </c>
      <c r="G3685" t="str">
        <f t="shared" si="171"/>
        <v/>
      </c>
      <c r="H3685" s="31" t="str">
        <f>IF(A3685&lt;&gt;"",-Belegerfassung!J3693+Belegerfassung!K3693,"")</f>
        <v/>
      </c>
      <c r="I3685" s="49" t="str">
        <f>IFERROR(IF(H3685&lt;&gt;"",Belegerfassung!L3693*100,""),IF(OR(Belegerfassung!L3693="Leistung EU - Erlöse",Belegerfassung!L3693="Lieferungen EU-Erlöse",Belegerfassung!L3693="EUST",Belegerfassung!L3693="Bauleistungen 20%")=TRUE,"",MID(Belegerfassung!L3693,4,2)))</f>
        <v/>
      </c>
      <c r="J3685" s="6" t="str">
        <f>IF(A3685&lt;&gt;"",LEFT(Belegerfassung!D3693,40),"")</f>
        <v/>
      </c>
      <c r="K3685" t="str">
        <f>IF(A3685&lt;&gt;"",VLOOKUP(D3685,Abfrage!$F$2:$G$21,2,FALSE),"")</f>
        <v/>
      </c>
      <c r="L3685" s="6" t="str">
        <f>IF(Belegerfassung!H3693&lt;&gt;"",Belegerfassung!H3693,"")</f>
        <v/>
      </c>
      <c r="M3685" t="str">
        <f>IFERROR(IF(Belegerfassung!E3693&lt;&gt;"",VLOOKUP(Belegerfassung!E3693,Abfrage!$L$2:$M$15,2,),""),"")</f>
        <v/>
      </c>
      <c r="N3685" t="str">
        <f t="shared" si="172"/>
        <v/>
      </c>
      <c r="O3685" t="str">
        <f t="shared" si="173"/>
        <v/>
      </c>
      <c r="P3685" t="str">
        <f>IF(Belegerfassung!G3693&lt;&gt;"",CONCATENATE(Belegerfassung!G3693,".pdf"),"")</f>
        <v/>
      </c>
    </row>
    <row r="3686" spans="1:16">
      <c r="A3686" t="str">
        <f>IF(Belegerfassung!C3694&lt;&gt;"",0,"")</f>
        <v/>
      </c>
      <c r="B3686" t="str">
        <f>IFERROR(VLOOKUP(Belegerfassung!I3694,Konten!A:D,2,FALSE),"")</f>
        <v/>
      </c>
      <c r="C3686" t="str">
        <f>IF(A3686&lt;&gt;"",TEXT(Belegerfassung!C3694,"TT.MM.JJJJ"),"")</f>
        <v/>
      </c>
      <c r="D3686" t="str">
        <f>IFERROR(VLOOKUP(Belegerfassung!A3694,Abfrage!$E$2:$F$20,2,FALSE),"")</f>
        <v/>
      </c>
      <c r="E3686" t="str">
        <f>IF(A3686&lt;&gt;"",Belegerfassung!B3694,"")</f>
        <v/>
      </c>
      <c r="F3686" t="str">
        <f>IF(Belegerfassung!L3694="","",IF(Belegerfassung!L3694&lt;&gt;"",IF(Belegerfassung!L3694&lt;&gt;"",IF(Belegerfassung!J3694&lt;&gt;0,VLOOKUP(Belegerfassung!L3694,Abfrage!$A$2:$C$19,2,),VLOOKUP(Belegerfassung!L3694,Abfrage!$A$2:$C$19,3,)),"")))</f>
        <v/>
      </c>
      <c r="G3686" t="str">
        <f t="shared" si="171"/>
        <v/>
      </c>
      <c r="H3686" s="31" t="str">
        <f>IF(A3686&lt;&gt;"",-Belegerfassung!J3694+Belegerfassung!K3694,"")</f>
        <v/>
      </c>
      <c r="I3686" s="49" t="str">
        <f>IFERROR(IF(H3686&lt;&gt;"",Belegerfassung!L3694*100,""),IF(OR(Belegerfassung!L3694="Leistung EU - Erlöse",Belegerfassung!L3694="Lieferungen EU-Erlöse",Belegerfassung!L3694="EUST",Belegerfassung!L3694="Bauleistungen 20%")=TRUE,"",MID(Belegerfassung!L3694,4,2)))</f>
        <v/>
      </c>
      <c r="J3686" s="6" t="str">
        <f>IF(A3686&lt;&gt;"",LEFT(Belegerfassung!D3694,40),"")</f>
        <v/>
      </c>
      <c r="K3686" t="str">
        <f>IF(A3686&lt;&gt;"",VLOOKUP(D3686,Abfrage!$F$2:$G$21,2,FALSE),"")</f>
        <v/>
      </c>
      <c r="L3686" s="6" t="str">
        <f>IF(Belegerfassung!H3694&lt;&gt;"",Belegerfassung!H3694,"")</f>
        <v/>
      </c>
      <c r="M3686" t="str">
        <f>IFERROR(IF(Belegerfassung!E3694&lt;&gt;"",VLOOKUP(Belegerfassung!E3694,Abfrage!$L$2:$M$15,2,),""),"")</f>
        <v/>
      </c>
      <c r="N3686" t="str">
        <f t="shared" si="172"/>
        <v/>
      </c>
      <c r="O3686" t="str">
        <f t="shared" si="173"/>
        <v/>
      </c>
      <c r="P3686" t="str">
        <f>IF(Belegerfassung!G3694&lt;&gt;"",CONCATENATE(Belegerfassung!G3694,".pdf"),"")</f>
        <v/>
      </c>
    </row>
    <row r="3687" spans="1:16">
      <c r="A3687" t="str">
        <f>IF(Belegerfassung!C3695&lt;&gt;"",0,"")</f>
        <v/>
      </c>
      <c r="B3687" t="str">
        <f>IFERROR(VLOOKUP(Belegerfassung!I3695,Konten!A:D,2,FALSE),"")</f>
        <v/>
      </c>
      <c r="C3687" t="str">
        <f>IF(A3687&lt;&gt;"",TEXT(Belegerfassung!C3695,"TT.MM.JJJJ"),"")</f>
        <v/>
      </c>
      <c r="D3687" t="str">
        <f>IFERROR(VLOOKUP(Belegerfassung!A3695,Abfrage!$E$2:$F$20,2,FALSE),"")</f>
        <v/>
      </c>
      <c r="E3687" t="str">
        <f>IF(A3687&lt;&gt;"",Belegerfassung!B3695,"")</f>
        <v/>
      </c>
      <c r="F3687" t="str">
        <f>IF(Belegerfassung!L3695="","",IF(Belegerfassung!L3695&lt;&gt;"",IF(Belegerfassung!L3695&lt;&gt;"",IF(Belegerfassung!J3695&lt;&gt;0,VLOOKUP(Belegerfassung!L3695,Abfrage!$A$2:$C$19,2,),VLOOKUP(Belegerfassung!L3695,Abfrage!$A$2:$C$19,3,)),"")))</f>
        <v/>
      </c>
      <c r="G3687" t="str">
        <f t="shared" si="171"/>
        <v/>
      </c>
      <c r="H3687" s="31" t="str">
        <f>IF(A3687&lt;&gt;"",-Belegerfassung!J3695+Belegerfassung!K3695,"")</f>
        <v/>
      </c>
      <c r="I3687" s="49" t="str">
        <f>IFERROR(IF(H3687&lt;&gt;"",Belegerfassung!L3695*100,""),IF(OR(Belegerfassung!L3695="Leistung EU - Erlöse",Belegerfassung!L3695="Lieferungen EU-Erlöse",Belegerfassung!L3695="EUST",Belegerfassung!L3695="Bauleistungen 20%")=TRUE,"",MID(Belegerfassung!L3695,4,2)))</f>
        <v/>
      </c>
      <c r="J3687" s="6" t="str">
        <f>IF(A3687&lt;&gt;"",LEFT(Belegerfassung!D3695,40),"")</f>
        <v/>
      </c>
      <c r="K3687" t="str">
        <f>IF(A3687&lt;&gt;"",VLOOKUP(D3687,Abfrage!$F$2:$G$21,2,FALSE),"")</f>
        <v/>
      </c>
      <c r="L3687" s="6" t="str">
        <f>IF(Belegerfassung!H3695&lt;&gt;"",Belegerfassung!H3695,"")</f>
        <v/>
      </c>
      <c r="M3687" t="str">
        <f>IFERROR(IF(Belegerfassung!E3695&lt;&gt;"",VLOOKUP(Belegerfassung!E3695,Abfrage!$L$2:$M$15,2,),""),"")</f>
        <v/>
      </c>
      <c r="N3687" t="str">
        <f t="shared" si="172"/>
        <v/>
      </c>
      <c r="O3687" t="str">
        <f t="shared" si="173"/>
        <v/>
      </c>
      <c r="P3687" t="str">
        <f>IF(Belegerfassung!G3695&lt;&gt;"",CONCATENATE(Belegerfassung!G3695,".pdf"),"")</f>
        <v/>
      </c>
    </row>
    <row r="3688" spans="1:16">
      <c r="A3688" t="str">
        <f>IF(Belegerfassung!C3696&lt;&gt;"",0,"")</f>
        <v/>
      </c>
      <c r="B3688" t="str">
        <f>IFERROR(VLOOKUP(Belegerfassung!I3696,Konten!A:D,2,FALSE),"")</f>
        <v/>
      </c>
      <c r="C3688" t="str">
        <f>IF(A3688&lt;&gt;"",TEXT(Belegerfassung!C3696,"TT.MM.JJJJ"),"")</f>
        <v/>
      </c>
      <c r="D3688" t="str">
        <f>IFERROR(VLOOKUP(Belegerfassung!A3696,Abfrage!$E$2:$F$20,2,FALSE),"")</f>
        <v/>
      </c>
      <c r="E3688" t="str">
        <f>IF(A3688&lt;&gt;"",Belegerfassung!B3696,"")</f>
        <v/>
      </c>
      <c r="F3688" t="str">
        <f>IF(Belegerfassung!L3696="","",IF(Belegerfassung!L3696&lt;&gt;"",IF(Belegerfassung!L3696&lt;&gt;"",IF(Belegerfassung!J3696&lt;&gt;0,VLOOKUP(Belegerfassung!L3696,Abfrage!$A$2:$C$19,2,),VLOOKUP(Belegerfassung!L3696,Abfrage!$A$2:$C$19,3,)),"")))</f>
        <v/>
      </c>
      <c r="G3688" t="str">
        <f t="shared" si="171"/>
        <v/>
      </c>
      <c r="H3688" s="31" t="str">
        <f>IF(A3688&lt;&gt;"",-Belegerfassung!J3696+Belegerfassung!K3696,"")</f>
        <v/>
      </c>
      <c r="I3688" s="49" t="str">
        <f>IFERROR(IF(H3688&lt;&gt;"",Belegerfassung!L3696*100,""),IF(OR(Belegerfassung!L3696="Leistung EU - Erlöse",Belegerfassung!L3696="Lieferungen EU-Erlöse",Belegerfassung!L3696="EUST",Belegerfassung!L3696="Bauleistungen 20%")=TRUE,"",MID(Belegerfassung!L3696,4,2)))</f>
        <v/>
      </c>
      <c r="J3688" s="6" t="str">
        <f>IF(A3688&lt;&gt;"",LEFT(Belegerfassung!D3696,40),"")</f>
        <v/>
      </c>
      <c r="K3688" t="str">
        <f>IF(A3688&lt;&gt;"",VLOOKUP(D3688,Abfrage!$F$2:$G$21,2,FALSE),"")</f>
        <v/>
      </c>
      <c r="L3688" s="6" t="str">
        <f>IF(Belegerfassung!H3696&lt;&gt;"",Belegerfassung!H3696,"")</f>
        <v/>
      </c>
      <c r="M3688" t="str">
        <f>IFERROR(IF(Belegerfassung!E3696&lt;&gt;"",VLOOKUP(Belegerfassung!E3696,Abfrage!$L$2:$M$15,2,),""),"")</f>
        <v/>
      </c>
      <c r="N3688" t="str">
        <f t="shared" si="172"/>
        <v/>
      </c>
      <c r="O3688" t="str">
        <f t="shared" si="173"/>
        <v/>
      </c>
      <c r="P3688" t="str">
        <f>IF(Belegerfassung!G3696&lt;&gt;"",CONCATENATE(Belegerfassung!G3696,".pdf"),"")</f>
        <v/>
      </c>
    </row>
    <row r="3689" spans="1:16">
      <c r="A3689" t="str">
        <f>IF(Belegerfassung!C3697&lt;&gt;"",0,"")</f>
        <v/>
      </c>
      <c r="B3689" t="str">
        <f>IFERROR(VLOOKUP(Belegerfassung!I3697,Konten!A:D,2,FALSE),"")</f>
        <v/>
      </c>
      <c r="C3689" t="str">
        <f>IF(A3689&lt;&gt;"",TEXT(Belegerfassung!C3697,"TT.MM.JJJJ"),"")</f>
        <v/>
      </c>
      <c r="D3689" t="str">
        <f>IFERROR(VLOOKUP(Belegerfassung!A3697,Abfrage!$E$2:$F$20,2,FALSE),"")</f>
        <v/>
      </c>
      <c r="E3689" t="str">
        <f>IF(A3689&lt;&gt;"",Belegerfassung!B3697,"")</f>
        <v/>
      </c>
      <c r="F3689" t="str">
        <f>IF(Belegerfassung!L3697="","",IF(Belegerfassung!L3697&lt;&gt;"",IF(Belegerfassung!L3697&lt;&gt;"",IF(Belegerfassung!J3697&lt;&gt;0,VLOOKUP(Belegerfassung!L3697,Abfrage!$A$2:$C$19,2,),VLOOKUP(Belegerfassung!L3697,Abfrage!$A$2:$C$19,3,)),"")))</f>
        <v/>
      </c>
      <c r="G3689" t="str">
        <f t="shared" si="171"/>
        <v/>
      </c>
      <c r="H3689" s="31" t="str">
        <f>IF(A3689&lt;&gt;"",-Belegerfassung!J3697+Belegerfassung!K3697,"")</f>
        <v/>
      </c>
      <c r="I3689" s="49" t="str">
        <f>IFERROR(IF(H3689&lt;&gt;"",Belegerfassung!L3697*100,""),IF(OR(Belegerfassung!L3697="Leistung EU - Erlöse",Belegerfassung!L3697="Lieferungen EU-Erlöse",Belegerfassung!L3697="EUST",Belegerfassung!L3697="Bauleistungen 20%")=TRUE,"",MID(Belegerfassung!L3697,4,2)))</f>
        <v/>
      </c>
      <c r="J3689" s="6" t="str">
        <f>IF(A3689&lt;&gt;"",LEFT(Belegerfassung!D3697,40),"")</f>
        <v/>
      </c>
      <c r="K3689" t="str">
        <f>IF(A3689&lt;&gt;"",VLOOKUP(D3689,Abfrage!$F$2:$G$21,2,FALSE),"")</f>
        <v/>
      </c>
      <c r="L3689" s="6" t="str">
        <f>IF(Belegerfassung!H3697&lt;&gt;"",Belegerfassung!H3697,"")</f>
        <v/>
      </c>
      <c r="M3689" t="str">
        <f>IFERROR(IF(Belegerfassung!E3697&lt;&gt;"",VLOOKUP(Belegerfassung!E3697,Abfrage!$L$2:$M$15,2,),""),"")</f>
        <v/>
      </c>
      <c r="N3689" t="str">
        <f t="shared" si="172"/>
        <v/>
      </c>
      <c r="O3689" t="str">
        <f t="shared" si="173"/>
        <v/>
      </c>
      <c r="P3689" t="str">
        <f>IF(Belegerfassung!G3697&lt;&gt;"",CONCATENATE(Belegerfassung!G3697,".pdf"),"")</f>
        <v/>
      </c>
    </row>
    <row r="3690" spans="1:16">
      <c r="A3690" t="str">
        <f>IF(Belegerfassung!C3698&lt;&gt;"",0,"")</f>
        <v/>
      </c>
      <c r="B3690" t="str">
        <f>IFERROR(VLOOKUP(Belegerfassung!I3698,Konten!A:D,2,FALSE),"")</f>
        <v/>
      </c>
      <c r="C3690" t="str">
        <f>IF(A3690&lt;&gt;"",TEXT(Belegerfassung!C3698,"TT.MM.JJJJ"),"")</f>
        <v/>
      </c>
      <c r="D3690" t="str">
        <f>IFERROR(VLOOKUP(Belegerfassung!A3698,Abfrage!$E$2:$F$20,2,FALSE),"")</f>
        <v/>
      </c>
      <c r="E3690" t="str">
        <f>IF(A3690&lt;&gt;"",Belegerfassung!B3698,"")</f>
        <v/>
      </c>
      <c r="F3690" t="str">
        <f>IF(Belegerfassung!L3698="","",IF(Belegerfassung!L3698&lt;&gt;"",IF(Belegerfassung!L3698&lt;&gt;"",IF(Belegerfassung!J3698&lt;&gt;0,VLOOKUP(Belegerfassung!L3698,Abfrage!$A$2:$C$19,2,),VLOOKUP(Belegerfassung!L3698,Abfrage!$A$2:$C$19,3,)),"")))</f>
        <v/>
      </c>
      <c r="G3690" t="str">
        <f t="shared" si="171"/>
        <v/>
      </c>
      <c r="H3690" s="31" t="str">
        <f>IF(A3690&lt;&gt;"",-Belegerfassung!J3698+Belegerfassung!K3698,"")</f>
        <v/>
      </c>
      <c r="I3690" s="49" t="str">
        <f>IFERROR(IF(H3690&lt;&gt;"",Belegerfassung!L3698*100,""),IF(OR(Belegerfassung!L3698="Leistung EU - Erlöse",Belegerfassung!L3698="Lieferungen EU-Erlöse",Belegerfassung!L3698="EUST",Belegerfassung!L3698="Bauleistungen 20%")=TRUE,"",MID(Belegerfassung!L3698,4,2)))</f>
        <v/>
      </c>
      <c r="J3690" s="6" t="str">
        <f>IF(A3690&lt;&gt;"",LEFT(Belegerfassung!D3698,40),"")</f>
        <v/>
      </c>
      <c r="K3690" t="str">
        <f>IF(A3690&lt;&gt;"",VLOOKUP(D3690,Abfrage!$F$2:$G$21,2,FALSE),"")</f>
        <v/>
      </c>
      <c r="L3690" s="6" t="str">
        <f>IF(Belegerfassung!H3698&lt;&gt;"",Belegerfassung!H3698,"")</f>
        <v/>
      </c>
      <c r="M3690" t="str">
        <f>IFERROR(IF(Belegerfassung!E3698&lt;&gt;"",VLOOKUP(Belegerfassung!E3698,Abfrage!$L$2:$M$15,2,),""),"")</f>
        <v/>
      </c>
      <c r="N3690" t="str">
        <f t="shared" si="172"/>
        <v/>
      </c>
      <c r="O3690" t="str">
        <f t="shared" si="173"/>
        <v/>
      </c>
      <c r="P3690" t="str">
        <f>IF(Belegerfassung!G3698&lt;&gt;"",CONCATENATE(Belegerfassung!G3698,".pdf"),"")</f>
        <v/>
      </c>
    </row>
    <row r="3691" spans="1:16">
      <c r="A3691" t="str">
        <f>IF(Belegerfassung!C3699&lt;&gt;"",0,"")</f>
        <v/>
      </c>
      <c r="B3691" t="str">
        <f>IFERROR(VLOOKUP(Belegerfassung!I3699,Konten!A:D,2,FALSE),"")</f>
        <v/>
      </c>
      <c r="C3691" t="str">
        <f>IF(A3691&lt;&gt;"",TEXT(Belegerfassung!C3699,"TT.MM.JJJJ"),"")</f>
        <v/>
      </c>
      <c r="D3691" t="str">
        <f>IFERROR(VLOOKUP(Belegerfassung!A3699,Abfrage!$E$2:$F$20,2,FALSE),"")</f>
        <v/>
      </c>
      <c r="E3691" t="str">
        <f>IF(A3691&lt;&gt;"",Belegerfassung!B3699,"")</f>
        <v/>
      </c>
      <c r="F3691" t="str">
        <f>IF(Belegerfassung!L3699="","",IF(Belegerfassung!L3699&lt;&gt;"",IF(Belegerfassung!L3699&lt;&gt;"",IF(Belegerfassung!J3699&lt;&gt;0,VLOOKUP(Belegerfassung!L3699,Abfrage!$A$2:$C$19,2,),VLOOKUP(Belegerfassung!L3699,Abfrage!$A$2:$C$19,3,)),"")))</f>
        <v/>
      </c>
      <c r="G3691" t="str">
        <f t="shared" si="171"/>
        <v/>
      </c>
      <c r="H3691" s="31" t="str">
        <f>IF(A3691&lt;&gt;"",-Belegerfassung!J3699+Belegerfassung!K3699,"")</f>
        <v/>
      </c>
      <c r="I3691" s="49" t="str">
        <f>IFERROR(IF(H3691&lt;&gt;"",Belegerfassung!L3699*100,""),IF(OR(Belegerfassung!L3699="Leistung EU - Erlöse",Belegerfassung!L3699="Lieferungen EU-Erlöse",Belegerfassung!L3699="EUST",Belegerfassung!L3699="Bauleistungen 20%")=TRUE,"",MID(Belegerfassung!L3699,4,2)))</f>
        <v/>
      </c>
      <c r="J3691" s="6" t="str">
        <f>IF(A3691&lt;&gt;"",LEFT(Belegerfassung!D3699,40),"")</f>
        <v/>
      </c>
      <c r="K3691" t="str">
        <f>IF(A3691&lt;&gt;"",VLOOKUP(D3691,Abfrage!$F$2:$G$21,2,FALSE),"")</f>
        <v/>
      </c>
      <c r="L3691" s="6" t="str">
        <f>IF(Belegerfassung!H3699&lt;&gt;"",Belegerfassung!H3699,"")</f>
        <v/>
      </c>
      <c r="M3691" t="str">
        <f>IFERROR(IF(Belegerfassung!E3699&lt;&gt;"",VLOOKUP(Belegerfassung!E3699,Abfrage!$L$2:$M$15,2,),""),"")</f>
        <v/>
      </c>
      <c r="N3691" t="str">
        <f t="shared" si="172"/>
        <v/>
      </c>
      <c r="O3691" t="str">
        <f t="shared" si="173"/>
        <v/>
      </c>
      <c r="P3691" t="str">
        <f>IF(Belegerfassung!G3699&lt;&gt;"",CONCATENATE(Belegerfassung!G3699,".pdf"),"")</f>
        <v/>
      </c>
    </row>
    <row r="3692" spans="1:16">
      <c r="A3692" t="str">
        <f>IF(Belegerfassung!C3700&lt;&gt;"",0,"")</f>
        <v/>
      </c>
      <c r="B3692" t="str">
        <f>IFERROR(VLOOKUP(Belegerfassung!I3700,Konten!A:D,2,FALSE),"")</f>
        <v/>
      </c>
      <c r="C3692" t="str">
        <f>IF(A3692&lt;&gt;"",TEXT(Belegerfassung!C3700,"TT.MM.JJJJ"),"")</f>
        <v/>
      </c>
      <c r="D3692" t="str">
        <f>IFERROR(VLOOKUP(Belegerfassung!A3700,Abfrage!$E$2:$F$20,2,FALSE),"")</f>
        <v/>
      </c>
      <c r="E3692" t="str">
        <f>IF(A3692&lt;&gt;"",Belegerfassung!B3700,"")</f>
        <v/>
      </c>
      <c r="F3692" t="str">
        <f>IF(Belegerfassung!L3700="","",IF(Belegerfassung!L3700&lt;&gt;"",IF(Belegerfassung!L3700&lt;&gt;"",IF(Belegerfassung!J3700&lt;&gt;0,VLOOKUP(Belegerfassung!L3700,Abfrage!$A$2:$C$19,2,),VLOOKUP(Belegerfassung!L3700,Abfrage!$A$2:$C$19,3,)),"")))</f>
        <v/>
      </c>
      <c r="G3692" t="str">
        <f t="shared" si="171"/>
        <v/>
      </c>
      <c r="H3692" s="31" t="str">
        <f>IF(A3692&lt;&gt;"",-Belegerfassung!J3700+Belegerfassung!K3700,"")</f>
        <v/>
      </c>
      <c r="I3692" s="49" t="str">
        <f>IFERROR(IF(H3692&lt;&gt;"",Belegerfassung!L3700*100,""),IF(OR(Belegerfassung!L3700="Leistung EU - Erlöse",Belegerfassung!L3700="Lieferungen EU-Erlöse",Belegerfassung!L3700="EUST",Belegerfassung!L3700="Bauleistungen 20%")=TRUE,"",MID(Belegerfassung!L3700,4,2)))</f>
        <v/>
      </c>
      <c r="J3692" s="6" t="str">
        <f>IF(A3692&lt;&gt;"",LEFT(Belegerfassung!D3700,40),"")</f>
        <v/>
      </c>
      <c r="K3692" t="str">
        <f>IF(A3692&lt;&gt;"",VLOOKUP(D3692,Abfrage!$F$2:$G$21,2,FALSE),"")</f>
        <v/>
      </c>
      <c r="L3692" s="6" t="str">
        <f>IF(Belegerfassung!H3700&lt;&gt;"",Belegerfassung!H3700,"")</f>
        <v/>
      </c>
      <c r="M3692" t="str">
        <f>IFERROR(IF(Belegerfassung!E3700&lt;&gt;"",VLOOKUP(Belegerfassung!E3700,Abfrage!$L$2:$M$15,2,),""),"")</f>
        <v/>
      </c>
      <c r="N3692" t="str">
        <f t="shared" si="172"/>
        <v/>
      </c>
      <c r="O3692" t="str">
        <f t="shared" si="173"/>
        <v/>
      </c>
      <c r="P3692" t="str">
        <f>IF(Belegerfassung!G3700&lt;&gt;"",CONCATENATE(Belegerfassung!G3700,".pdf"),"")</f>
        <v/>
      </c>
    </row>
    <row r="3693" spans="1:16">
      <c r="A3693" t="str">
        <f>IF(Belegerfassung!C3701&lt;&gt;"",0,"")</f>
        <v/>
      </c>
      <c r="B3693" t="str">
        <f>IFERROR(VLOOKUP(Belegerfassung!I3701,Konten!A:D,2,FALSE),"")</f>
        <v/>
      </c>
      <c r="C3693" t="str">
        <f>IF(A3693&lt;&gt;"",TEXT(Belegerfassung!C3701,"TT.MM.JJJJ"),"")</f>
        <v/>
      </c>
      <c r="D3693" t="str">
        <f>IFERROR(VLOOKUP(Belegerfassung!A3701,Abfrage!$E$2:$F$20,2,FALSE),"")</f>
        <v/>
      </c>
      <c r="E3693" t="str">
        <f>IF(A3693&lt;&gt;"",Belegerfassung!B3701,"")</f>
        <v/>
      </c>
      <c r="F3693" t="str">
        <f>IF(Belegerfassung!L3701="","",IF(Belegerfassung!L3701&lt;&gt;"",IF(Belegerfassung!L3701&lt;&gt;"",IF(Belegerfassung!J3701&lt;&gt;0,VLOOKUP(Belegerfassung!L3701,Abfrage!$A$2:$C$19,2,),VLOOKUP(Belegerfassung!L3701,Abfrage!$A$2:$C$19,3,)),"")))</f>
        <v/>
      </c>
      <c r="G3693" t="str">
        <f t="shared" si="171"/>
        <v/>
      </c>
      <c r="H3693" s="31" t="str">
        <f>IF(A3693&lt;&gt;"",-Belegerfassung!J3701+Belegerfassung!K3701,"")</f>
        <v/>
      </c>
      <c r="I3693" s="49" t="str">
        <f>IFERROR(IF(H3693&lt;&gt;"",Belegerfassung!L3701*100,""),IF(OR(Belegerfassung!L3701="Leistung EU - Erlöse",Belegerfassung!L3701="Lieferungen EU-Erlöse",Belegerfassung!L3701="EUST",Belegerfassung!L3701="Bauleistungen 20%")=TRUE,"",MID(Belegerfassung!L3701,4,2)))</f>
        <v/>
      </c>
      <c r="J3693" s="6" t="str">
        <f>IF(A3693&lt;&gt;"",LEFT(Belegerfassung!D3701,40),"")</f>
        <v/>
      </c>
      <c r="K3693" t="str">
        <f>IF(A3693&lt;&gt;"",VLOOKUP(D3693,Abfrage!$F$2:$G$21,2,FALSE),"")</f>
        <v/>
      </c>
      <c r="L3693" s="6" t="str">
        <f>IF(Belegerfassung!H3701&lt;&gt;"",Belegerfassung!H3701,"")</f>
        <v/>
      </c>
      <c r="M3693" t="str">
        <f>IFERROR(IF(Belegerfassung!E3701&lt;&gt;"",VLOOKUP(Belegerfassung!E3701,Abfrage!$L$2:$M$15,2,),""),"")</f>
        <v/>
      </c>
      <c r="N3693" t="str">
        <f t="shared" si="172"/>
        <v/>
      </c>
      <c r="O3693" t="str">
        <f t="shared" si="173"/>
        <v/>
      </c>
      <c r="P3693" t="str">
        <f>IF(Belegerfassung!G3701&lt;&gt;"",CONCATENATE(Belegerfassung!G3701,".pdf"),"")</f>
        <v/>
      </c>
    </row>
    <row r="3694" spans="1:16">
      <c r="A3694" t="str">
        <f>IF(Belegerfassung!C3702&lt;&gt;"",0,"")</f>
        <v/>
      </c>
      <c r="B3694" t="str">
        <f>IFERROR(VLOOKUP(Belegerfassung!I3702,Konten!A:D,2,FALSE),"")</f>
        <v/>
      </c>
      <c r="C3694" t="str">
        <f>IF(A3694&lt;&gt;"",TEXT(Belegerfassung!C3702,"TT.MM.JJJJ"),"")</f>
        <v/>
      </c>
      <c r="D3694" t="str">
        <f>IFERROR(VLOOKUP(Belegerfassung!A3702,Abfrage!$E$2:$F$20,2,FALSE),"")</f>
        <v/>
      </c>
      <c r="E3694" t="str">
        <f>IF(A3694&lt;&gt;"",Belegerfassung!B3702,"")</f>
        <v/>
      </c>
      <c r="F3694" t="str">
        <f>IF(Belegerfassung!L3702="","",IF(Belegerfassung!L3702&lt;&gt;"",IF(Belegerfassung!L3702&lt;&gt;"",IF(Belegerfassung!J3702&lt;&gt;0,VLOOKUP(Belegerfassung!L3702,Abfrage!$A$2:$C$19,2,),VLOOKUP(Belegerfassung!L3702,Abfrage!$A$2:$C$19,3,)),"")))</f>
        <v/>
      </c>
      <c r="G3694" t="str">
        <f t="shared" si="171"/>
        <v/>
      </c>
      <c r="H3694" s="31" t="str">
        <f>IF(A3694&lt;&gt;"",-Belegerfassung!J3702+Belegerfassung!K3702,"")</f>
        <v/>
      </c>
      <c r="I3694" s="49" t="str">
        <f>IFERROR(IF(H3694&lt;&gt;"",Belegerfassung!L3702*100,""),IF(OR(Belegerfassung!L3702="Leistung EU - Erlöse",Belegerfassung!L3702="Lieferungen EU-Erlöse",Belegerfassung!L3702="EUST",Belegerfassung!L3702="Bauleistungen 20%")=TRUE,"",MID(Belegerfassung!L3702,4,2)))</f>
        <v/>
      </c>
      <c r="J3694" s="6" t="str">
        <f>IF(A3694&lt;&gt;"",LEFT(Belegerfassung!D3702,40),"")</f>
        <v/>
      </c>
      <c r="K3694" t="str">
        <f>IF(A3694&lt;&gt;"",VLOOKUP(D3694,Abfrage!$F$2:$G$21,2,FALSE),"")</f>
        <v/>
      </c>
      <c r="L3694" s="6" t="str">
        <f>IF(Belegerfassung!H3702&lt;&gt;"",Belegerfassung!H3702,"")</f>
        <v/>
      </c>
      <c r="M3694" t="str">
        <f>IFERROR(IF(Belegerfassung!E3702&lt;&gt;"",VLOOKUP(Belegerfassung!E3702,Abfrage!$L$2:$M$15,2,),""),"")</f>
        <v/>
      </c>
      <c r="N3694" t="str">
        <f t="shared" si="172"/>
        <v/>
      </c>
      <c r="O3694" t="str">
        <f t="shared" si="173"/>
        <v/>
      </c>
      <c r="P3694" t="str">
        <f>IF(Belegerfassung!G3702&lt;&gt;"",CONCATENATE(Belegerfassung!G3702,".pdf"),"")</f>
        <v/>
      </c>
    </row>
    <row r="3695" spans="1:16">
      <c r="A3695" t="str">
        <f>IF(Belegerfassung!C3703&lt;&gt;"",0,"")</f>
        <v/>
      </c>
      <c r="B3695" t="str">
        <f>IFERROR(VLOOKUP(Belegerfassung!I3703,Konten!A:D,2,FALSE),"")</f>
        <v/>
      </c>
      <c r="C3695" t="str">
        <f>IF(A3695&lt;&gt;"",TEXT(Belegerfassung!C3703,"TT.MM.JJJJ"),"")</f>
        <v/>
      </c>
      <c r="D3695" t="str">
        <f>IFERROR(VLOOKUP(Belegerfassung!A3703,Abfrage!$E$2:$F$20,2,FALSE),"")</f>
        <v/>
      </c>
      <c r="E3695" t="str">
        <f>IF(A3695&lt;&gt;"",Belegerfassung!B3703,"")</f>
        <v/>
      </c>
      <c r="F3695" t="str">
        <f>IF(Belegerfassung!L3703="","",IF(Belegerfassung!L3703&lt;&gt;"",IF(Belegerfassung!L3703&lt;&gt;"",IF(Belegerfassung!J3703&lt;&gt;0,VLOOKUP(Belegerfassung!L3703,Abfrage!$A$2:$C$19,2,),VLOOKUP(Belegerfassung!L3703,Abfrage!$A$2:$C$19,3,)),"")))</f>
        <v/>
      </c>
      <c r="G3695" t="str">
        <f t="shared" si="171"/>
        <v/>
      </c>
      <c r="H3695" s="31" t="str">
        <f>IF(A3695&lt;&gt;"",-Belegerfassung!J3703+Belegerfassung!K3703,"")</f>
        <v/>
      </c>
      <c r="I3695" s="49" t="str">
        <f>IFERROR(IF(H3695&lt;&gt;"",Belegerfassung!L3703*100,""),IF(OR(Belegerfassung!L3703="Leistung EU - Erlöse",Belegerfassung!L3703="Lieferungen EU-Erlöse",Belegerfassung!L3703="EUST",Belegerfassung!L3703="Bauleistungen 20%")=TRUE,"",MID(Belegerfassung!L3703,4,2)))</f>
        <v/>
      </c>
      <c r="J3695" s="6" t="str">
        <f>IF(A3695&lt;&gt;"",LEFT(Belegerfassung!D3703,40),"")</f>
        <v/>
      </c>
      <c r="K3695" t="str">
        <f>IF(A3695&lt;&gt;"",VLOOKUP(D3695,Abfrage!$F$2:$G$21,2,FALSE),"")</f>
        <v/>
      </c>
      <c r="L3695" s="6" t="str">
        <f>IF(Belegerfassung!H3703&lt;&gt;"",Belegerfassung!H3703,"")</f>
        <v/>
      </c>
      <c r="M3695" t="str">
        <f>IFERROR(IF(Belegerfassung!E3703&lt;&gt;"",VLOOKUP(Belegerfassung!E3703,Abfrage!$L$2:$M$15,2,),""),"")</f>
        <v/>
      </c>
      <c r="N3695" t="str">
        <f t="shared" si="172"/>
        <v/>
      </c>
      <c r="O3695" t="str">
        <f t="shared" si="173"/>
        <v/>
      </c>
      <c r="P3695" t="str">
        <f>IF(Belegerfassung!G3703&lt;&gt;"",CONCATENATE(Belegerfassung!G3703,".pdf"),"")</f>
        <v/>
      </c>
    </row>
    <row r="3696" spans="1:16">
      <c r="A3696" t="str">
        <f>IF(Belegerfassung!C3704&lt;&gt;"",0,"")</f>
        <v/>
      </c>
      <c r="B3696" t="str">
        <f>IFERROR(VLOOKUP(Belegerfassung!I3704,Konten!A:D,2,FALSE),"")</f>
        <v/>
      </c>
      <c r="C3696" t="str">
        <f>IF(A3696&lt;&gt;"",TEXT(Belegerfassung!C3704,"TT.MM.JJJJ"),"")</f>
        <v/>
      </c>
      <c r="D3696" t="str">
        <f>IFERROR(VLOOKUP(Belegerfassung!A3704,Abfrage!$E$2:$F$20,2,FALSE),"")</f>
        <v/>
      </c>
      <c r="E3696" t="str">
        <f>IF(A3696&lt;&gt;"",Belegerfassung!B3704,"")</f>
        <v/>
      </c>
      <c r="F3696" t="str">
        <f>IF(Belegerfassung!L3704="","",IF(Belegerfassung!L3704&lt;&gt;"",IF(Belegerfassung!L3704&lt;&gt;"",IF(Belegerfassung!J3704&lt;&gt;0,VLOOKUP(Belegerfassung!L3704,Abfrage!$A$2:$C$19,2,),VLOOKUP(Belegerfassung!L3704,Abfrage!$A$2:$C$19,3,)),"")))</f>
        <v/>
      </c>
      <c r="G3696" t="str">
        <f t="shared" si="171"/>
        <v/>
      </c>
      <c r="H3696" s="31" t="str">
        <f>IF(A3696&lt;&gt;"",-Belegerfassung!J3704+Belegerfassung!K3704,"")</f>
        <v/>
      </c>
      <c r="I3696" s="49" t="str">
        <f>IFERROR(IF(H3696&lt;&gt;"",Belegerfassung!L3704*100,""),IF(OR(Belegerfassung!L3704="Leistung EU - Erlöse",Belegerfassung!L3704="Lieferungen EU-Erlöse",Belegerfassung!L3704="EUST",Belegerfassung!L3704="Bauleistungen 20%")=TRUE,"",MID(Belegerfassung!L3704,4,2)))</f>
        <v/>
      </c>
      <c r="J3696" s="6" t="str">
        <f>IF(A3696&lt;&gt;"",LEFT(Belegerfassung!D3704,40),"")</f>
        <v/>
      </c>
      <c r="K3696" t="str">
        <f>IF(A3696&lt;&gt;"",VLOOKUP(D3696,Abfrage!$F$2:$G$21,2,FALSE),"")</f>
        <v/>
      </c>
      <c r="L3696" s="6" t="str">
        <f>IF(Belegerfassung!H3704&lt;&gt;"",Belegerfassung!H3704,"")</f>
        <v/>
      </c>
      <c r="M3696" t="str">
        <f>IFERROR(IF(Belegerfassung!E3704&lt;&gt;"",VLOOKUP(Belegerfassung!E3704,Abfrage!$L$2:$M$15,2,),""),"")</f>
        <v/>
      </c>
      <c r="N3696" t="str">
        <f t="shared" si="172"/>
        <v/>
      </c>
      <c r="O3696" t="str">
        <f t="shared" si="173"/>
        <v/>
      </c>
      <c r="P3696" t="str">
        <f>IF(Belegerfassung!G3704&lt;&gt;"",CONCATENATE(Belegerfassung!G3704,".pdf"),"")</f>
        <v/>
      </c>
    </row>
    <row r="3697" spans="1:16">
      <c r="A3697" t="str">
        <f>IF(Belegerfassung!C3705&lt;&gt;"",0,"")</f>
        <v/>
      </c>
      <c r="B3697" t="str">
        <f>IFERROR(VLOOKUP(Belegerfassung!I3705,Konten!A:D,2,FALSE),"")</f>
        <v/>
      </c>
      <c r="C3697" t="str">
        <f>IF(A3697&lt;&gt;"",TEXT(Belegerfassung!C3705,"TT.MM.JJJJ"),"")</f>
        <v/>
      </c>
      <c r="D3697" t="str">
        <f>IFERROR(VLOOKUP(Belegerfassung!A3705,Abfrage!$E$2:$F$20,2,FALSE),"")</f>
        <v/>
      </c>
      <c r="E3697" t="str">
        <f>IF(A3697&lt;&gt;"",Belegerfassung!B3705,"")</f>
        <v/>
      </c>
      <c r="F3697" t="str">
        <f>IF(Belegerfassung!L3705="","",IF(Belegerfassung!L3705&lt;&gt;"",IF(Belegerfassung!L3705&lt;&gt;"",IF(Belegerfassung!J3705&lt;&gt;0,VLOOKUP(Belegerfassung!L3705,Abfrage!$A$2:$C$19,2,),VLOOKUP(Belegerfassung!L3705,Abfrage!$A$2:$C$19,3,)),"")))</f>
        <v/>
      </c>
      <c r="G3697" t="str">
        <f t="shared" si="171"/>
        <v/>
      </c>
      <c r="H3697" s="31" t="str">
        <f>IF(A3697&lt;&gt;"",-Belegerfassung!J3705+Belegerfassung!K3705,"")</f>
        <v/>
      </c>
      <c r="I3697" s="49" t="str">
        <f>IFERROR(IF(H3697&lt;&gt;"",Belegerfassung!L3705*100,""),IF(OR(Belegerfassung!L3705="Leistung EU - Erlöse",Belegerfassung!L3705="Lieferungen EU-Erlöse",Belegerfassung!L3705="EUST",Belegerfassung!L3705="Bauleistungen 20%")=TRUE,"",MID(Belegerfassung!L3705,4,2)))</f>
        <v/>
      </c>
      <c r="J3697" s="6" t="str">
        <f>IF(A3697&lt;&gt;"",LEFT(Belegerfassung!D3705,40),"")</f>
        <v/>
      </c>
      <c r="K3697" t="str">
        <f>IF(A3697&lt;&gt;"",VLOOKUP(D3697,Abfrage!$F$2:$G$21,2,FALSE),"")</f>
        <v/>
      </c>
      <c r="L3697" s="6" t="str">
        <f>IF(Belegerfassung!H3705&lt;&gt;"",Belegerfassung!H3705,"")</f>
        <v/>
      </c>
      <c r="M3697" t="str">
        <f>IFERROR(IF(Belegerfassung!E3705&lt;&gt;"",VLOOKUP(Belegerfassung!E3705,Abfrage!$L$2:$M$15,2,),""),"")</f>
        <v/>
      </c>
      <c r="N3697" t="str">
        <f t="shared" si="172"/>
        <v/>
      </c>
      <c r="O3697" t="str">
        <f t="shared" si="173"/>
        <v/>
      </c>
      <c r="P3697" t="str">
        <f>IF(Belegerfassung!G3705&lt;&gt;"",CONCATENATE(Belegerfassung!G3705,".pdf"),"")</f>
        <v/>
      </c>
    </row>
    <row r="3698" spans="1:16">
      <c r="A3698" t="str">
        <f>IF(Belegerfassung!C3706&lt;&gt;"",0,"")</f>
        <v/>
      </c>
      <c r="B3698" t="str">
        <f>IFERROR(VLOOKUP(Belegerfassung!I3706,Konten!A:D,2,FALSE),"")</f>
        <v/>
      </c>
      <c r="C3698" t="str">
        <f>IF(A3698&lt;&gt;"",TEXT(Belegerfassung!C3706,"TT.MM.JJJJ"),"")</f>
        <v/>
      </c>
      <c r="D3698" t="str">
        <f>IFERROR(VLOOKUP(Belegerfassung!A3706,Abfrage!$E$2:$F$20,2,FALSE),"")</f>
        <v/>
      </c>
      <c r="E3698" t="str">
        <f>IF(A3698&lt;&gt;"",Belegerfassung!B3706,"")</f>
        <v/>
      </c>
      <c r="F3698" t="str">
        <f>IF(Belegerfassung!L3706="","",IF(Belegerfassung!L3706&lt;&gt;"",IF(Belegerfassung!L3706&lt;&gt;"",IF(Belegerfassung!J3706&lt;&gt;0,VLOOKUP(Belegerfassung!L3706,Abfrage!$A$2:$C$19,2,),VLOOKUP(Belegerfassung!L3706,Abfrage!$A$2:$C$19,3,)),"")))</f>
        <v/>
      </c>
      <c r="G3698" t="str">
        <f t="shared" si="171"/>
        <v/>
      </c>
      <c r="H3698" s="31" t="str">
        <f>IF(A3698&lt;&gt;"",-Belegerfassung!J3706+Belegerfassung!K3706,"")</f>
        <v/>
      </c>
      <c r="I3698" s="49" t="str">
        <f>IFERROR(IF(H3698&lt;&gt;"",Belegerfassung!L3706*100,""),IF(OR(Belegerfassung!L3706="Leistung EU - Erlöse",Belegerfassung!L3706="Lieferungen EU-Erlöse",Belegerfassung!L3706="EUST",Belegerfassung!L3706="Bauleistungen 20%")=TRUE,"",MID(Belegerfassung!L3706,4,2)))</f>
        <v/>
      </c>
      <c r="J3698" s="6" t="str">
        <f>IF(A3698&lt;&gt;"",LEFT(Belegerfassung!D3706,40),"")</f>
        <v/>
      </c>
      <c r="K3698" t="str">
        <f>IF(A3698&lt;&gt;"",VLOOKUP(D3698,Abfrage!$F$2:$G$21,2,FALSE),"")</f>
        <v/>
      </c>
      <c r="L3698" s="6" t="str">
        <f>IF(Belegerfassung!H3706&lt;&gt;"",Belegerfassung!H3706,"")</f>
        <v/>
      </c>
      <c r="M3698" t="str">
        <f>IFERROR(IF(Belegerfassung!E3706&lt;&gt;"",VLOOKUP(Belegerfassung!E3706,Abfrage!$L$2:$M$15,2,),""),"")</f>
        <v/>
      </c>
      <c r="N3698" t="str">
        <f t="shared" si="172"/>
        <v/>
      </c>
      <c r="O3698" t="str">
        <f t="shared" si="173"/>
        <v/>
      </c>
      <c r="P3698" t="str">
        <f>IF(Belegerfassung!G3706&lt;&gt;"",CONCATENATE(Belegerfassung!G3706,".pdf"),"")</f>
        <v/>
      </c>
    </row>
    <row r="3699" spans="1:16">
      <c r="A3699" t="str">
        <f>IF(Belegerfassung!C3707&lt;&gt;"",0,"")</f>
        <v/>
      </c>
      <c r="B3699" t="str">
        <f>IFERROR(VLOOKUP(Belegerfassung!I3707,Konten!A:D,2,FALSE),"")</f>
        <v/>
      </c>
      <c r="C3699" t="str">
        <f>IF(A3699&lt;&gt;"",TEXT(Belegerfassung!C3707,"TT.MM.JJJJ"),"")</f>
        <v/>
      </c>
      <c r="D3699" t="str">
        <f>IFERROR(VLOOKUP(Belegerfassung!A3707,Abfrage!$E$2:$F$20,2,FALSE),"")</f>
        <v/>
      </c>
      <c r="E3699" t="str">
        <f>IF(A3699&lt;&gt;"",Belegerfassung!B3707,"")</f>
        <v/>
      </c>
      <c r="F3699" t="str">
        <f>IF(Belegerfassung!L3707="","",IF(Belegerfassung!L3707&lt;&gt;"",IF(Belegerfassung!L3707&lt;&gt;"",IF(Belegerfassung!J3707&lt;&gt;0,VLOOKUP(Belegerfassung!L3707,Abfrage!$A$2:$C$19,2,),VLOOKUP(Belegerfassung!L3707,Abfrage!$A$2:$C$19,3,)),"")))</f>
        <v/>
      </c>
      <c r="G3699" t="str">
        <f t="shared" si="171"/>
        <v/>
      </c>
      <c r="H3699" s="31" t="str">
        <f>IF(A3699&lt;&gt;"",-Belegerfassung!J3707+Belegerfassung!K3707,"")</f>
        <v/>
      </c>
      <c r="I3699" s="49" t="str">
        <f>IFERROR(IF(H3699&lt;&gt;"",Belegerfassung!L3707*100,""),IF(OR(Belegerfassung!L3707="Leistung EU - Erlöse",Belegerfassung!L3707="Lieferungen EU-Erlöse",Belegerfassung!L3707="EUST",Belegerfassung!L3707="Bauleistungen 20%")=TRUE,"",MID(Belegerfassung!L3707,4,2)))</f>
        <v/>
      </c>
      <c r="J3699" s="6" t="str">
        <f>IF(A3699&lt;&gt;"",LEFT(Belegerfassung!D3707,40),"")</f>
        <v/>
      </c>
      <c r="K3699" t="str">
        <f>IF(A3699&lt;&gt;"",VLOOKUP(D3699,Abfrage!$F$2:$G$21,2,FALSE),"")</f>
        <v/>
      </c>
      <c r="L3699" s="6" t="str">
        <f>IF(Belegerfassung!H3707&lt;&gt;"",Belegerfassung!H3707,"")</f>
        <v/>
      </c>
      <c r="M3699" t="str">
        <f>IFERROR(IF(Belegerfassung!E3707&lt;&gt;"",VLOOKUP(Belegerfassung!E3707,Abfrage!$L$2:$M$15,2,),""),"")</f>
        <v/>
      </c>
      <c r="N3699" t="str">
        <f t="shared" si="172"/>
        <v/>
      </c>
      <c r="O3699" t="str">
        <f t="shared" si="173"/>
        <v/>
      </c>
      <c r="P3699" t="str">
        <f>IF(Belegerfassung!G3707&lt;&gt;"",CONCATENATE(Belegerfassung!G3707,".pdf"),"")</f>
        <v/>
      </c>
    </row>
    <row r="3700" spans="1:16">
      <c r="A3700" t="str">
        <f>IF(Belegerfassung!C3708&lt;&gt;"",0,"")</f>
        <v/>
      </c>
      <c r="B3700" t="str">
        <f>IFERROR(VLOOKUP(Belegerfassung!I3708,Konten!A:D,2,FALSE),"")</f>
        <v/>
      </c>
      <c r="C3700" t="str">
        <f>IF(A3700&lt;&gt;"",TEXT(Belegerfassung!C3708,"TT.MM.JJJJ"),"")</f>
        <v/>
      </c>
      <c r="D3700" t="str">
        <f>IFERROR(VLOOKUP(Belegerfassung!A3708,Abfrage!$E$2:$F$20,2,FALSE),"")</f>
        <v/>
      </c>
      <c r="E3700" t="str">
        <f>IF(A3700&lt;&gt;"",Belegerfassung!B3708,"")</f>
        <v/>
      </c>
      <c r="F3700" t="str">
        <f>IF(Belegerfassung!L3708="","",IF(Belegerfassung!L3708&lt;&gt;"",IF(Belegerfassung!L3708&lt;&gt;"",IF(Belegerfassung!J3708&lt;&gt;0,VLOOKUP(Belegerfassung!L3708,Abfrage!$A$2:$C$19,2,),VLOOKUP(Belegerfassung!L3708,Abfrage!$A$2:$C$19,3,)),"")))</f>
        <v/>
      </c>
      <c r="G3700" t="str">
        <f t="shared" si="171"/>
        <v/>
      </c>
      <c r="H3700" s="31" t="str">
        <f>IF(A3700&lt;&gt;"",-Belegerfassung!J3708+Belegerfassung!K3708,"")</f>
        <v/>
      </c>
      <c r="I3700" s="49" t="str">
        <f>IFERROR(IF(H3700&lt;&gt;"",Belegerfassung!L3708*100,""),IF(OR(Belegerfassung!L3708="Leistung EU - Erlöse",Belegerfassung!L3708="Lieferungen EU-Erlöse",Belegerfassung!L3708="EUST",Belegerfassung!L3708="Bauleistungen 20%")=TRUE,"",MID(Belegerfassung!L3708,4,2)))</f>
        <v/>
      </c>
      <c r="J3700" s="6" t="str">
        <f>IF(A3700&lt;&gt;"",LEFT(Belegerfassung!D3708,40),"")</f>
        <v/>
      </c>
      <c r="K3700" t="str">
        <f>IF(A3700&lt;&gt;"",VLOOKUP(D3700,Abfrage!$F$2:$G$21,2,FALSE),"")</f>
        <v/>
      </c>
      <c r="L3700" s="6" t="str">
        <f>IF(Belegerfassung!H3708&lt;&gt;"",Belegerfassung!H3708,"")</f>
        <v/>
      </c>
      <c r="M3700" t="str">
        <f>IFERROR(IF(Belegerfassung!E3708&lt;&gt;"",VLOOKUP(Belegerfassung!E3708,Abfrage!$L$2:$M$15,2,),""),"")</f>
        <v/>
      </c>
      <c r="N3700" t="str">
        <f t="shared" si="172"/>
        <v/>
      </c>
      <c r="O3700" t="str">
        <f t="shared" si="173"/>
        <v/>
      </c>
      <c r="P3700" t="str">
        <f>IF(Belegerfassung!G3708&lt;&gt;"",CONCATENATE(Belegerfassung!G3708,".pdf"),"")</f>
        <v/>
      </c>
    </row>
    <row r="3701" spans="1:16">
      <c r="A3701" t="str">
        <f>IF(Belegerfassung!C3709&lt;&gt;"",0,"")</f>
        <v/>
      </c>
      <c r="B3701" t="str">
        <f>IFERROR(VLOOKUP(Belegerfassung!I3709,Konten!A:D,2,FALSE),"")</f>
        <v/>
      </c>
      <c r="C3701" t="str">
        <f>IF(A3701&lt;&gt;"",TEXT(Belegerfassung!C3709,"TT.MM.JJJJ"),"")</f>
        <v/>
      </c>
      <c r="D3701" t="str">
        <f>IFERROR(VLOOKUP(Belegerfassung!A3709,Abfrage!$E$2:$F$20,2,FALSE),"")</f>
        <v/>
      </c>
      <c r="E3701" t="str">
        <f>IF(A3701&lt;&gt;"",Belegerfassung!B3709,"")</f>
        <v/>
      </c>
      <c r="F3701" t="str">
        <f>IF(Belegerfassung!L3709="","",IF(Belegerfassung!L3709&lt;&gt;"",IF(Belegerfassung!L3709&lt;&gt;"",IF(Belegerfassung!J3709&lt;&gt;0,VLOOKUP(Belegerfassung!L3709,Abfrage!$A$2:$C$19,2,),VLOOKUP(Belegerfassung!L3709,Abfrage!$A$2:$C$19,3,)),"")))</f>
        <v/>
      </c>
      <c r="G3701" t="str">
        <f t="shared" si="171"/>
        <v/>
      </c>
      <c r="H3701" s="31" t="str">
        <f>IF(A3701&lt;&gt;"",-Belegerfassung!J3709+Belegerfassung!K3709,"")</f>
        <v/>
      </c>
      <c r="I3701" s="49" t="str">
        <f>IFERROR(IF(H3701&lt;&gt;"",Belegerfassung!L3709*100,""),IF(OR(Belegerfassung!L3709="Leistung EU - Erlöse",Belegerfassung!L3709="Lieferungen EU-Erlöse",Belegerfassung!L3709="EUST",Belegerfassung!L3709="Bauleistungen 20%")=TRUE,"",MID(Belegerfassung!L3709,4,2)))</f>
        <v/>
      </c>
      <c r="J3701" s="6" t="str">
        <f>IF(A3701&lt;&gt;"",LEFT(Belegerfassung!D3709,40),"")</f>
        <v/>
      </c>
      <c r="K3701" t="str">
        <f>IF(A3701&lt;&gt;"",VLOOKUP(D3701,Abfrage!$F$2:$G$21,2,FALSE),"")</f>
        <v/>
      </c>
      <c r="L3701" s="6" t="str">
        <f>IF(Belegerfassung!H3709&lt;&gt;"",Belegerfassung!H3709,"")</f>
        <v/>
      </c>
      <c r="M3701" t="str">
        <f>IFERROR(IF(Belegerfassung!E3709&lt;&gt;"",VLOOKUP(Belegerfassung!E3709,Abfrage!$L$2:$M$15,2,),""),"")</f>
        <v/>
      </c>
      <c r="N3701" t="str">
        <f t="shared" si="172"/>
        <v/>
      </c>
      <c r="O3701" t="str">
        <f t="shared" si="173"/>
        <v/>
      </c>
      <c r="P3701" t="str">
        <f>IF(Belegerfassung!G3709&lt;&gt;"",CONCATENATE(Belegerfassung!G3709,".pdf"),"")</f>
        <v/>
      </c>
    </row>
    <row r="3702" spans="1:16">
      <c r="A3702" t="str">
        <f>IF(Belegerfassung!C3710&lt;&gt;"",0,"")</f>
        <v/>
      </c>
      <c r="B3702" t="str">
        <f>IFERROR(VLOOKUP(Belegerfassung!I3710,Konten!A:D,2,FALSE),"")</f>
        <v/>
      </c>
      <c r="C3702" t="str">
        <f>IF(A3702&lt;&gt;"",TEXT(Belegerfassung!C3710,"TT.MM.JJJJ"),"")</f>
        <v/>
      </c>
      <c r="D3702" t="str">
        <f>IFERROR(VLOOKUP(Belegerfassung!A3710,Abfrage!$E$2:$F$20,2,FALSE),"")</f>
        <v/>
      </c>
      <c r="E3702" t="str">
        <f>IF(A3702&lt;&gt;"",Belegerfassung!B3710,"")</f>
        <v/>
      </c>
      <c r="F3702" t="str">
        <f>IF(Belegerfassung!L3710="","",IF(Belegerfassung!L3710&lt;&gt;"",IF(Belegerfassung!L3710&lt;&gt;"",IF(Belegerfassung!J3710&lt;&gt;0,VLOOKUP(Belegerfassung!L3710,Abfrage!$A$2:$C$19,2,),VLOOKUP(Belegerfassung!L3710,Abfrage!$A$2:$C$19,3,)),"")))</f>
        <v/>
      </c>
      <c r="G3702" t="str">
        <f t="shared" si="171"/>
        <v/>
      </c>
      <c r="H3702" s="31" t="str">
        <f>IF(A3702&lt;&gt;"",-Belegerfassung!J3710+Belegerfassung!K3710,"")</f>
        <v/>
      </c>
      <c r="I3702" s="49" t="str">
        <f>IFERROR(IF(H3702&lt;&gt;"",Belegerfassung!L3710*100,""),IF(OR(Belegerfassung!L3710="Leistung EU - Erlöse",Belegerfassung!L3710="Lieferungen EU-Erlöse",Belegerfassung!L3710="EUST",Belegerfassung!L3710="Bauleistungen 20%")=TRUE,"",MID(Belegerfassung!L3710,4,2)))</f>
        <v/>
      </c>
      <c r="J3702" s="6" t="str">
        <f>IF(A3702&lt;&gt;"",LEFT(Belegerfassung!D3710,40),"")</f>
        <v/>
      </c>
      <c r="K3702" t="str">
        <f>IF(A3702&lt;&gt;"",VLOOKUP(D3702,Abfrage!$F$2:$G$21,2,FALSE),"")</f>
        <v/>
      </c>
      <c r="L3702" s="6" t="str">
        <f>IF(Belegerfassung!H3710&lt;&gt;"",Belegerfassung!H3710,"")</f>
        <v/>
      </c>
      <c r="M3702" t="str">
        <f>IFERROR(IF(Belegerfassung!E3710&lt;&gt;"",VLOOKUP(Belegerfassung!E3710,Abfrage!$L$2:$M$15,2,),""),"")</f>
        <v/>
      </c>
      <c r="N3702" t="str">
        <f t="shared" si="172"/>
        <v/>
      </c>
      <c r="O3702" t="str">
        <f t="shared" si="173"/>
        <v/>
      </c>
      <c r="P3702" t="str">
        <f>IF(Belegerfassung!G3710&lt;&gt;"",CONCATENATE(Belegerfassung!G3710,".pdf"),"")</f>
        <v/>
      </c>
    </row>
    <row r="3703" spans="1:16">
      <c r="A3703" t="str">
        <f>IF(Belegerfassung!C3711&lt;&gt;"",0,"")</f>
        <v/>
      </c>
      <c r="B3703" t="str">
        <f>IFERROR(VLOOKUP(Belegerfassung!I3711,Konten!A:D,2,FALSE),"")</f>
        <v/>
      </c>
      <c r="C3703" t="str">
        <f>IF(A3703&lt;&gt;"",TEXT(Belegerfassung!C3711,"TT.MM.JJJJ"),"")</f>
        <v/>
      </c>
      <c r="D3703" t="str">
        <f>IFERROR(VLOOKUP(Belegerfassung!A3711,Abfrage!$E$2:$F$20,2,FALSE),"")</f>
        <v/>
      </c>
      <c r="E3703" t="str">
        <f>IF(A3703&lt;&gt;"",Belegerfassung!B3711,"")</f>
        <v/>
      </c>
      <c r="F3703" t="str">
        <f>IF(Belegerfassung!L3711="","",IF(Belegerfassung!L3711&lt;&gt;"",IF(Belegerfassung!L3711&lt;&gt;"",IF(Belegerfassung!J3711&lt;&gt;0,VLOOKUP(Belegerfassung!L3711,Abfrage!$A$2:$C$19,2,),VLOOKUP(Belegerfassung!L3711,Abfrage!$A$2:$C$19,3,)),"")))</f>
        <v/>
      </c>
      <c r="G3703" t="str">
        <f t="shared" si="171"/>
        <v/>
      </c>
      <c r="H3703" s="31" t="str">
        <f>IF(A3703&lt;&gt;"",-Belegerfassung!J3711+Belegerfassung!K3711,"")</f>
        <v/>
      </c>
      <c r="I3703" s="49" t="str">
        <f>IFERROR(IF(H3703&lt;&gt;"",Belegerfassung!L3711*100,""),IF(OR(Belegerfassung!L3711="Leistung EU - Erlöse",Belegerfassung!L3711="Lieferungen EU-Erlöse",Belegerfassung!L3711="EUST",Belegerfassung!L3711="Bauleistungen 20%")=TRUE,"",MID(Belegerfassung!L3711,4,2)))</f>
        <v/>
      </c>
      <c r="J3703" s="6" t="str">
        <f>IF(A3703&lt;&gt;"",LEFT(Belegerfassung!D3711,40),"")</f>
        <v/>
      </c>
      <c r="K3703" t="str">
        <f>IF(A3703&lt;&gt;"",VLOOKUP(D3703,Abfrage!$F$2:$G$21,2,FALSE),"")</f>
        <v/>
      </c>
      <c r="L3703" s="6" t="str">
        <f>IF(Belegerfassung!H3711&lt;&gt;"",Belegerfassung!H3711,"")</f>
        <v/>
      </c>
      <c r="M3703" t="str">
        <f>IFERROR(IF(Belegerfassung!E3711&lt;&gt;"",VLOOKUP(Belegerfassung!E3711,Abfrage!$L$2:$M$15,2,),""),"")</f>
        <v/>
      </c>
      <c r="N3703" t="str">
        <f t="shared" si="172"/>
        <v/>
      </c>
      <c r="O3703" t="str">
        <f t="shared" si="173"/>
        <v/>
      </c>
      <c r="P3703" t="str">
        <f>IF(Belegerfassung!G3711&lt;&gt;"",CONCATENATE(Belegerfassung!G3711,".pdf"),"")</f>
        <v/>
      </c>
    </row>
    <row r="3704" spans="1:16">
      <c r="A3704" t="str">
        <f>IF(Belegerfassung!C3712&lt;&gt;"",0,"")</f>
        <v/>
      </c>
      <c r="B3704" t="str">
        <f>IFERROR(VLOOKUP(Belegerfassung!I3712,Konten!A:D,2,FALSE),"")</f>
        <v/>
      </c>
      <c r="C3704" t="str">
        <f>IF(A3704&lt;&gt;"",TEXT(Belegerfassung!C3712,"TT.MM.JJJJ"),"")</f>
        <v/>
      </c>
      <c r="D3704" t="str">
        <f>IFERROR(VLOOKUP(Belegerfassung!A3712,Abfrage!$E$2:$F$20,2,FALSE),"")</f>
        <v/>
      </c>
      <c r="E3704" t="str">
        <f>IF(A3704&lt;&gt;"",Belegerfassung!B3712,"")</f>
        <v/>
      </c>
      <c r="F3704" t="str">
        <f>IF(Belegerfassung!L3712="","",IF(Belegerfassung!L3712&lt;&gt;"",IF(Belegerfassung!L3712&lt;&gt;"",IF(Belegerfassung!J3712&lt;&gt;0,VLOOKUP(Belegerfassung!L3712,Abfrage!$A$2:$C$19,2,),VLOOKUP(Belegerfassung!L3712,Abfrage!$A$2:$C$19,3,)),"")))</f>
        <v/>
      </c>
      <c r="G3704" t="str">
        <f t="shared" si="171"/>
        <v/>
      </c>
      <c r="H3704" s="31" t="str">
        <f>IF(A3704&lt;&gt;"",-Belegerfassung!J3712+Belegerfassung!K3712,"")</f>
        <v/>
      </c>
      <c r="I3704" s="49" t="str">
        <f>IFERROR(IF(H3704&lt;&gt;"",Belegerfassung!L3712*100,""),IF(OR(Belegerfassung!L3712="Leistung EU - Erlöse",Belegerfassung!L3712="Lieferungen EU-Erlöse",Belegerfassung!L3712="EUST",Belegerfassung!L3712="Bauleistungen 20%")=TRUE,"",MID(Belegerfassung!L3712,4,2)))</f>
        <v/>
      </c>
      <c r="J3704" s="6" t="str">
        <f>IF(A3704&lt;&gt;"",LEFT(Belegerfassung!D3712,40),"")</f>
        <v/>
      </c>
      <c r="K3704" t="str">
        <f>IF(A3704&lt;&gt;"",VLOOKUP(D3704,Abfrage!$F$2:$G$21,2,FALSE),"")</f>
        <v/>
      </c>
      <c r="L3704" s="6" t="str">
        <f>IF(Belegerfassung!H3712&lt;&gt;"",Belegerfassung!H3712,"")</f>
        <v/>
      </c>
      <c r="M3704" t="str">
        <f>IFERROR(IF(Belegerfassung!E3712&lt;&gt;"",VLOOKUP(Belegerfassung!E3712,Abfrage!$L$2:$M$15,2,),""),"")</f>
        <v/>
      </c>
      <c r="N3704" t="str">
        <f t="shared" si="172"/>
        <v/>
      </c>
      <c r="O3704" t="str">
        <f t="shared" si="173"/>
        <v/>
      </c>
      <c r="P3704" t="str">
        <f>IF(Belegerfassung!G3712&lt;&gt;"",CONCATENATE(Belegerfassung!G3712,".pdf"),"")</f>
        <v/>
      </c>
    </row>
    <row r="3705" spans="1:16">
      <c r="A3705" t="str">
        <f>IF(Belegerfassung!C3713&lt;&gt;"",0,"")</f>
        <v/>
      </c>
      <c r="B3705" t="str">
        <f>IFERROR(VLOOKUP(Belegerfassung!I3713,Konten!A:D,2,FALSE),"")</f>
        <v/>
      </c>
      <c r="C3705" t="str">
        <f>IF(A3705&lt;&gt;"",TEXT(Belegerfassung!C3713,"TT.MM.JJJJ"),"")</f>
        <v/>
      </c>
      <c r="D3705" t="str">
        <f>IFERROR(VLOOKUP(Belegerfassung!A3713,Abfrage!$E$2:$F$20,2,FALSE),"")</f>
        <v/>
      </c>
      <c r="E3705" t="str">
        <f>IF(A3705&lt;&gt;"",Belegerfassung!B3713,"")</f>
        <v/>
      </c>
      <c r="F3705" t="str">
        <f>IF(Belegerfassung!L3713="","",IF(Belegerfassung!L3713&lt;&gt;"",IF(Belegerfassung!L3713&lt;&gt;"",IF(Belegerfassung!J3713&lt;&gt;0,VLOOKUP(Belegerfassung!L3713,Abfrage!$A$2:$C$19,2,),VLOOKUP(Belegerfassung!L3713,Abfrage!$A$2:$C$19,3,)),"")))</f>
        <v/>
      </c>
      <c r="G3705" t="str">
        <f t="shared" si="171"/>
        <v/>
      </c>
      <c r="H3705" s="31" t="str">
        <f>IF(A3705&lt;&gt;"",-Belegerfassung!J3713+Belegerfassung!K3713,"")</f>
        <v/>
      </c>
      <c r="I3705" s="49" t="str">
        <f>IFERROR(IF(H3705&lt;&gt;"",Belegerfassung!L3713*100,""),IF(OR(Belegerfassung!L3713="Leistung EU - Erlöse",Belegerfassung!L3713="Lieferungen EU-Erlöse",Belegerfassung!L3713="EUST",Belegerfassung!L3713="Bauleistungen 20%")=TRUE,"",MID(Belegerfassung!L3713,4,2)))</f>
        <v/>
      </c>
      <c r="J3705" s="6" t="str">
        <f>IF(A3705&lt;&gt;"",LEFT(Belegerfassung!D3713,40),"")</f>
        <v/>
      </c>
      <c r="K3705" t="str">
        <f>IF(A3705&lt;&gt;"",VLOOKUP(D3705,Abfrage!$F$2:$G$21,2,FALSE),"")</f>
        <v/>
      </c>
      <c r="L3705" s="6" t="str">
        <f>IF(Belegerfassung!H3713&lt;&gt;"",Belegerfassung!H3713,"")</f>
        <v/>
      </c>
      <c r="M3705" t="str">
        <f>IFERROR(IF(Belegerfassung!E3713&lt;&gt;"",VLOOKUP(Belegerfassung!E3713,Abfrage!$L$2:$M$15,2,),""),"")</f>
        <v/>
      </c>
      <c r="N3705" t="str">
        <f t="shared" si="172"/>
        <v/>
      </c>
      <c r="O3705" t="str">
        <f t="shared" si="173"/>
        <v/>
      </c>
      <c r="P3705" t="str">
        <f>IF(Belegerfassung!G3713&lt;&gt;"",CONCATENATE(Belegerfassung!G3713,".pdf"),"")</f>
        <v/>
      </c>
    </row>
    <row r="3706" spans="1:16">
      <c r="A3706" t="str">
        <f>IF(Belegerfassung!C3714&lt;&gt;"",0,"")</f>
        <v/>
      </c>
      <c r="B3706" t="str">
        <f>IFERROR(VLOOKUP(Belegerfassung!I3714,Konten!A:D,2,FALSE),"")</f>
        <v/>
      </c>
      <c r="C3706" t="str">
        <f>IF(A3706&lt;&gt;"",TEXT(Belegerfassung!C3714,"TT.MM.JJJJ"),"")</f>
        <v/>
      </c>
      <c r="D3706" t="str">
        <f>IFERROR(VLOOKUP(Belegerfassung!A3714,Abfrage!$E$2:$F$20,2,FALSE),"")</f>
        <v/>
      </c>
      <c r="E3706" t="str">
        <f>IF(A3706&lt;&gt;"",Belegerfassung!B3714,"")</f>
        <v/>
      </c>
      <c r="F3706" t="str">
        <f>IF(Belegerfassung!L3714="","",IF(Belegerfassung!L3714&lt;&gt;"",IF(Belegerfassung!L3714&lt;&gt;"",IF(Belegerfassung!J3714&lt;&gt;0,VLOOKUP(Belegerfassung!L3714,Abfrage!$A$2:$C$19,2,),VLOOKUP(Belegerfassung!L3714,Abfrage!$A$2:$C$19,3,)),"")))</f>
        <v/>
      </c>
      <c r="G3706" t="str">
        <f t="shared" si="171"/>
        <v/>
      </c>
      <c r="H3706" s="31" t="str">
        <f>IF(A3706&lt;&gt;"",-Belegerfassung!J3714+Belegerfassung!K3714,"")</f>
        <v/>
      </c>
      <c r="I3706" s="49" t="str">
        <f>IFERROR(IF(H3706&lt;&gt;"",Belegerfassung!L3714*100,""),IF(OR(Belegerfassung!L3714="Leistung EU - Erlöse",Belegerfassung!L3714="Lieferungen EU-Erlöse",Belegerfassung!L3714="EUST",Belegerfassung!L3714="Bauleistungen 20%")=TRUE,"",MID(Belegerfassung!L3714,4,2)))</f>
        <v/>
      </c>
      <c r="J3706" s="6" t="str">
        <f>IF(A3706&lt;&gt;"",LEFT(Belegerfassung!D3714,40),"")</f>
        <v/>
      </c>
      <c r="K3706" t="str">
        <f>IF(A3706&lt;&gt;"",VLOOKUP(D3706,Abfrage!$F$2:$G$21,2,FALSE),"")</f>
        <v/>
      </c>
      <c r="L3706" s="6" t="str">
        <f>IF(Belegerfassung!H3714&lt;&gt;"",Belegerfassung!H3714,"")</f>
        <v/>
      </c>
      <c r="M3706" t="str">
        <f>IFERROR(IF(Belegerfassung!E3714&lt;&gt;"",VLOOKUP(Belegerfassung!E3714,Abfrage!$L$2:$M$15,2,),""),"")</f>
        <v/>
      </c>
      <c r="N3706" t="str">
        <f t="shared" si="172"/>
        <v/>
      </c>
      <c r="O3706" t="str">
        <f t="shared" si="173"/>
        <v/>
      </c>
      <c r="P3706" t="str">
        <f>IF(Belegerfassung!G3714&lt;&gt;"",CONCATENATE(Belegerfassung!G3714,".pdf"),"")</f>
        <v/>
      </c>
    </row>
    <row r="3707" spans="1:16">
      <c r="A3707" t="str">
        <f>IF(Belegerfassung!C3715&lt;&gt;"",0,"")</f>
        <v/>
      </c>
      <c r="B3707" t="str">
        <f>IFERROR(VLOOKUP(Belegerfassung!I3715,Konten!A:D,2,FALSE),"")</f>
        <v/>
      </c>
      <c r="C3707" t="str">
        <f>IF(A3707&lt;&gt;"",TEXT(Belegerfassung!C3715,"TT.MM.JJJJ"),"")</f>
        <v/>
      </c>
      <c r="D3707" t="str">
        <f>IFERROR(VLOOKUP(Belegerfassung!A3715,Abfrage!$E$2:$F$20,2,FALSE),"")</f>
        <v/>
      </c>
      <c r="E3707" t="str">
        <f>IF(A3707&lt;&gt;"",Belegerfassung!B3715,"")</f>
        <v/>
      </c>
      <c r="F3707" t="str">
        <f>IF(Belegerfassung!L3715="","",IF(Belegerfassung!L3715&lt;&gt;"",IF(Belegerfassung!L3715&lt;&gt;"",IF(Belegerfassung!J3715&lt;&gt;0,VLOOKUP(Belegerfassung!L3715,Abfrage!$A$2:$C$19,2,),VLOOKUP(Belegerfassung!L3715,Abfrage!$A$2:$C$19,3,)),"")))</f>
        <v/>
      </c>
      <c r="G3707" t="str">
        <f t="shared" si="171"/>
        <v/>
      </c>
      <c r="H3707" s="31" t="str">
        <f>IF(A3707&lt;&gt;"",-Belegerfassung!J3715+Belegerfassung!K3715,"")</f>
        <v/>
      </c>
      <c r="I3707" s="49" t="str">
        <f>IFERROR(IF(H3707&lt;&gt;"",Belegerfassung!L3715*100,""),IF(OR(Belegerfassung!L3715="Leistung EU - Erlöse",Belegerfassung!L3715="Lieferungen EU-Erlöse",Belegerfassung!L3715="EUST",Belegerfassung!L3715="Bauleistungen 20%")=TRUE,"",MID(Belegerfassung!L3715,4,2)))</f>
        <v/>
      </c>
      <c r="J3707" s="6" t="str">
        <f>IF(A3707&lt;&gt;"",LEFT(Belegerfassung!D3715,40),"")</f>
        <v/>
      </c>
      <c r="K3707" t="str">
        <f>IF(A3707&lt;&gt;"",VLOOKUP(D3707,Abfrage!$F$2:$G$21,2,FALSE),"")</f>
        <v/>
      </c>
      <c r="L3707" s="6" t="str">
        <f>IF(Belegerfassung!H3715&lt;&gt;"",Belegerfassung!H3715,"")</f>
        <v/>
      </c>
      <c r="M3707" t="str">
        <f>IFERROR(IF(Belegerfassung!E3715&lt;&gt;"",VLOOKUP(Belegerfassung!E3715,Abfrage!$L$2:$M$15,2,),""),"")</f>
        <v/>
      </c>
      <c r="N3707" t="str">
        <f t="shared" si="172"/>
        <v/>
      </c>
      <c r="O3707" t="str">
        <f t="shared" si="173"/>
        <v/>
      </c>
      <c r="P3707" t="str">
        <f>IF(Belegerfassung!G3715&lt;&gt;"",CONCATENATE(Belegerfassung!G3715,".pdf"),"")</f>
        <v/>
      </c>
    </row>
    <row r="3708" spans="1:16">
      <c r="A3708" t="str">
        <f>IF(Belegerfassung!C3716&lt;&gt;"",0,"")</f>
        <v/>
      </c>
      <c r="B3708" t="str">
        <f>IFERROR(VLOOKUP(Belegerfassung!I3716,Konten!A:D,2,FALSE),"")</f>
        <v/>
      </c>
      <c r="C3708" t="str">
        <f>IF(A3708&lt;&gt;"",TEXT(Belegerfassung!C3716,"TT.MM.JJJJ"),"")</f>
        <v/>
      </c>
      <c r="D3708" t="str">
        <f>IFERROR(VLOOKUP(Belegerfassung!A3716,Abfrage!$E$2:$F$20,2,FALSE),"")</f>
        <v/>
      </c>
      <c r="E3708" t="str">
        <f>IF(A3708&lt;&gt;"",Belegerfassung!B3716,"")</f>
        <v/>
      </c>
      <c r="F3708" t="str">
        <f>IF(Belegerfassung!L3716="","",IF(Belegerfassung!L3716&lt;&gt;"",IF(Belegerfassung!L3716&lt;&gt;"",IF(Belegerfassung!J3716&lt;&gt;0,VLOOKUP(Belegerfassung!L3716,Abfrage!$A$2:$C$19,2,),VLOOKUP(Belegerfassung!L3716,Abfrage!$A$2:$C$19,3,)),"")))</f>
        <v/>
      </c>
      <c r="G3708" t="str">
        <f t="shared" si="171"/>
        <v/>
      </c>
      <c r="H3708" s="31" t="str">
        <f>IF(A3708&lt;&gt;"",-Belegerfassung!J3716+Belegerfassung!K3716,"")</f>
        <v/>
      </c>
      <c r="I3708" s="49" t="str">
        <f>IFERROR(IF(H3708&lt;&gt;"",Belegerfassung!L3716*100,""),IF(OR(Belegerfassung!L3716="Leistung EU - Erlöse",Belegerfassung!L3716="Lieferungen EU-Erlöse",Belegerfassung!L3716="EUST",Belegerfassung!L3716="Bauleistungen 20%")=TRUE,"",MID(Belegerfassung!L3716,4,2)))</f>
        <v/>
      </c>
      <c r="J3708" s="6" t="str">
        <f>IF(A3708&lt;&gt;"",LEFT(Belegerfassung!D3716,40),"")</f>
        <v/>
      </c>
      <c r="K3708" t="str">
        <f>IF(A3708&lt;&gt;"",VLOOKUP(D3708,Abfrage!$F$2:$G$21,2,FALSE),"")</f>
        <v/>
      </c>
      <c r="L3708" s="6" t="str">
        <f>IF(Belegerfassung!H3716&lt;&gt;"",Belegerfassung!H3716,"")</f>
        <v/>
      </c>
      <c r="M3708" t="str">
        <f>IFERROR(IF(Belegerfassung!E3716&lt;&gt;"",VLOOKUP(Belegerfassung!E3716,Abfrage!$L$2:$M$15,2,),""),"")</f>
        <v/>
      </c>
      <c r="N3708" t="str">
        <f t="shared" si="172"/>
        <v/>
      </c>
      <c r="O3708" t="str">
        <f t="shared" si="173"/>
        <v/>
      </c>
      <c r="P3708" t="str">
        <f>IF(Belegerfassung!G3716&lt;&gt;"",CONCATENATE(Belegerfassung!G3716,".pdf"),"")</f>
        <v/>
      </c>
    </row>
    <row r="3709" spans="1:16">
      <c r="A3709" t="str">
        <f>IF(Belegerfassung!C3717&lt;&gt;"",0,"")</f>
        <v/>
      </c>
      <c r="B3709" t="str">
        <f>IFERROR(VLOOKUP(Belegerfassung!I3717,Konten!A:D,2,FALSE),"")</f>
        <v/>
      </c>
      <c r="C3709" t="str">
        <f>IF(A3709&lt;&gt;"",TEXT(Belegerfassung!C3717,"TT.MM.JJJJ"),"")</f>
        <v/>
      </c>
      <c r="D3709" t="str">
        <f>IFERROR(VLOOKUP(Belegerfassung!A3717,Abfrage!$E$2:$F$20,2,FALSE),"")</f>
        <v/>
      </c>
      <c r="E3709" t="str">
        <f>IF(A3709&lt;&gt;"",Belegerfassung!B3717,"")</f>
        <v/>
      </c>
      <c r="F3709" t="str">
        <f>IF(Belegerfassung!L3717="","",IF(Belegerfassung!L3717&lt;&gt;"",IF(Belegerfassung!L3717&lt;&gt;"",IF(Belegerfassung!J3717&lt;&gt;0,VLOOKUP(Belegerfassung!L3717,Abfrage!$A$2:$C$19,2,),VLOOKUP(Belegerfassung!L3717,Abfrage!$A$2:$C$19,3,)),"")))</f>
        <v/>
      </c>
      <c r="G3709" t="str">
        <f t="shared" si="171"/>
        <v/>
      </c>
      <c r="H3709" s="31" t="str">
        <f>IF(A3709&lt;&gt;"",-Belegerfassung!J3717+Belegerfassung!K3717,"")</f>
        <v/>
      </c>
      <c r="I3709" s="49" t="str">
        <f>IFERROR(IF(H3709&lt;&gt;"",Belegerfassung!L3717*100,""),IF(OR(Belegerfassung!L3717="Leistung EU - Erlöse",Belegerfassung!L3717="Lieferungen EU-Erlöse",Belegerfassung!L3717="EUST",Belegerfassung!L3717="Bauleistungen 20%")=TRUE,"",MID(Belegerfassung!L3717,4,2)))</f>
        <v/>
      </c>
      <c r="J3709" s="6" t="str">
        <f>IF(A3709&lt;&gt;"",LEFT(Belegerfassung!D3717,40),"")</f>
        <v/>
      </c>
      <c r="K3709" t="str">
        <f>IF(A3709&lt;&gt;"",VLOOKUP(D3709,Abfrage!$F$2:$G$21,2,FALSE),"")</f>
        <v/>
      </c>
      <c r="L3709" s="6" t="str">
        <f>IF(Belegerfassung!H3717&lt;&gt;"",Belegerfassung!H3717,"")</f>
        <v/>
      </c>
      <c r="M3709" t="str">
        <f>IFERROR(IF(Belegerfassung!E3717&lt;&gt;"",VLOOKUP(Belegerfassung!E3717,Abfrage!$L$2:$M$15,2,),""),"")</f>
        <v/>
      </c>
      <c r="N3709" t="str">
        <f t="shared" si="172"/>
        <v/>
      </c>
      <c r="O3709" t="str">
        <f t="shared" si="173"/>
        <v/>
      </c>
      <c r="P3709" t="str">
        <f>IF(Belegerfassung!G3717&lt;&gt;"",CONCATENATE(Belegerfassung!G3717,".pdf"),"")</f>
        <v/>
      </c>
    </row>
    <row r="3710" spans="1:16">
      <c r="A3710" t="str">
        <f>IF(Belegerfassung!C3718&lt;&gt;"",0,"")</f>
        <v/>
      </c>
      <c r="B3710" t="str">
        <f>IFERROR(VLOOKUP(Belegerfassung!I3718,Konten!A:D,2,FALSE),"")</f>
        <v/>
      </c>
      <c r="C3710" t="str">
        <f>IF(A3710&lt;&gt;"",TEXT(Belegerfassung!C3718,"TT.MM.JJJJ"),"")</f>
        <v/>
      </c>
      <c r="D3710" t="str">
        <f>IFERROR(VLOOKUP(Belegerfassung!A3718,Abfrage!$E$2:$F$20,2,FALSE),"")</f>
        <v/>
      </c>
      <c r="E3710" t="str">
        <f>IF(A3710&lt;&gt;"",Belegerfassung!B3718,"")</f>
        <v/>
      </c>
      <c r="F3710" t="str">
        <f>IF(Belegerfassung!L3718="","",IF(Belegerfassung!L3718&lt;&gt;"",IF(Belegerfassung!L3718&lt;&gt;"",IF(Belegerfassung!J3718&lt;&gt;0,VLOOKUP(Belegerfassung!L3718,Abfrage!$A$2:$C$19,2,),VLOOKUP(Belegerfassung!L3718,Abfrage!$A$2:$C$19,3,)),"")))</f>
        <v/>
      </c>
      <c r="G3710" t="str">
        <f t="shared" si="171"/>
        <v/>
      </c>
      <c r="H3710" s="31" t="str">
        <f>IF(A3710&lt;&gt;"",-Belegerfassung!J3718+Belegerfassung!K3718,"")</f>
        <v/>
      </c>
      <c r="I3710" s="49" t="str">
        <f>IFERROR(IF(H3710&lt;&gt;"",Belegerfassung!L3718*100,""),IF(OR(Belegerfassung!L3718="Leistung EU - Erlöse",Belegerfassung!L3718="Lieferungen EU-Erlöse",Belegerfassung!L3718="EUST",Belegerfassung!L3718="Bauleistungen 20%")=TRUE,"",MID(Belegerfassung!L3718,4,2)))</f>
        <v/>
      </c>
      <c r="J3710" s="6" t="str">
        <f>IF(A3710&lt;&gt;"",LEFT(Belegerfassung!D3718,40),"")</f>
        <v/>
      </c>
      <c r="K3710" t="str">
        <f>IF(A3710&lt;&gt;"",VLOOKUP(D3710,Abfrage!$F$2:$G$21,2,FALSE),"")</f>
        <v/>
      </c>
      <c r="L3710" s="6" t="str">
        <f>IF(Belegerfassung!H3718&lt;&gt;"",Belegerfassung!H3718,"")</f>
        <v/>
      </c>
      <c r="M3710" t="str">
        <f>IFERROR(IF(Belegerfassung!E3718&lt;&gt;"",VLOOKUP(Belegerfassung!E3718,Abfrage!$L$2:$M$15,2,),""),"")</f>
        <v/>
      </c>
      <c r="N3710" t="str">
        <f t="shared" si="172"/>
        <v/>
      </c>
      <c r="O3710" t="str">
        <f t="shared" si="173"/>
        <v/>
      </c>
      <c r="P3710" t="str">
        <f>IF(Belegerfassung!G3718&lt;&gt;"",CONCATENATE(Belegerfassung!G3718,".pdf"),"")</f>
        <v/>
      </c>
    </row>
    <row r="3711" spans="1:16">
      <c r="A3711" t="str">
        <f>IF(Belegerfassung!C3719&lt;&gt;"",0,"")</f>
        <v/>
      </c>
      <c r="B3711" t="str">
        <f>IFERROR(VLOOKUP(Belegerfassung!I3719,Konten!A:D,2,FALSE),"")</f>
        <v/>
      </c>
      <c r="C3711" t="str">
        <f>IF(A3711&lt;&gt;"",TEXT(Belegerfassung!C3719,"TT.MM.JJJJ"),"")</f>
        <v/>
      </c>
      <c r="D3711" t="str">
        <f>IFERROR(VLOOKUP(Belegerfassung!A3719,Abfrage!$E$2:$F$20,2,FALSE),"")</f>
        <v/>
      </c>
      <c r="E3711" t="str">
        <f>IF(A3711&lt;&gt;"",Belegerfassung!B3719,"")</f>
        <v/>
      </c>
      <c r="F3711" t="str">
        <f>IF(Belegerfassung!L3719="","",IF(Belegerfassung!L3719&lt;&gt;"",IF(Belegerfassung!L3719&lt;&gt;"",IF(Belegerfassung!J3719&lt;&gt;0,VLOOKUP(Belegerfassung!L3719,Abfrage!$A$2:$C$19,2,),VLOOKUP(Belegerfassung!L3719,Abfrage!$A$2:$C$19,3,)),"")))</f>
        <v/>
      </c>
      <c r="G3711" t="str">
        <f t="shared" si="171"/>
        <v/>
      </c>
      <c r="H3711" s="31" t="str">
        <f>IF(A3711&lt;&gt;"",-Belegerfassung!J3719+Belegerfassung!K3719,"")</f>
        <v/>
      </c>
      <c r="I3711" s="49" t="str">
        <f>IFERROR(IF(H3711&lt;&gt;"",Belegerfassung!L3719*100,""),IF(OR(Belegerfassung!L3719="Leistung EU - Erlöse",Belegerfassung!L3719="Lieferungen EU-Erlöse",Belegerfassung!L3719="EUST",Belegerfassung!L3719="Bauleistungen 20%")=TRUE,"",MID(Belegerfassung!L3719,4,2)))</f>
        <v/>
      </c>
      <c r="J3711" s="6" t="str">
        <f>IF(A3711&lt;&gt;"",LEFT(Belegerfassung!D3719,40),"")</f>
        <v/>
      </c>
      <c r="K3711" t="str">
        <f>IF(A3711&lt;&gt;"",VLOOKUP(D3711,Abfrage!$F$2:$G$21,2,FALSE),"")</f>
        <v/>
      </c>
      <c r="L3711" s="6" t="str">
        <f>IF(Belegerfassung!H3719&lt;&gt;"",Belegerfassung!H3719,"")</f>
        <v/>
      </c>
      <c r="M3711" t="str">
        <f>IFERROR(IF(Belegerfassung!E3719&lt;&gt;"",VLOOKUP(Belegerfassung!E3719,Abfrage!$L$2:$M$15,2,),""),"")</f>
        <v/>
      </c>
      <c r="N3711" t="str">
        <f t="shared" si="172"/>
        <v/>
      </c>
      <c r="O3711" t="str">
        <f t="shared" si="173"/>
        <v/>
      </c>
      <c r="P3711" t="str">
        <f>IF(Belegerfassung!G3719&lt;&gt;"",CONCATENATE(Belegerfassung!G3719,".pdf"),"")</f>
        <v/>
      </c>
    </row>
    <row r="3712" spans="1:16">
      <c r="A3712" t="str">
        <f>IF(Belegerfassung!C3720&lt;&gt;"",0,"")</f>
        <v/>
      </c>
      <c r="B3712" t="str">
        <f>IFERROR(VLOOKUP(Belegerfassung!I3720,Konten!A:D,2,FALSE),"")</f>
        <v/>
      </c>
      <c r="C3712" t="str">
        <f>IF(A3712&lt;&gt;"",TEXT(Belegerfassung!C3720,"TT.MM.JJJJ"),"")</f>
        <v/>
      </c>
      <c r="D3712" t="str">
        <f>IFERROR(VLOOKUP(Belegerfassung!A3720,Abfrage!$E$2:$F$20,2,FALSE),"")</f>
        <v/>
      </c>
      <c r="E3712" t="str">
        <f>IF(A3712&lt;&gt;"",Belegerfassung!B3720,"")</f>
        <v/>
      </c>
      <c r="F3712" t="str">
        <f>IF(Belegerfassung!L3720="","",IF(Belegerfassung!L3720&lt;&gt;"",IF(Belegerfassung!L3720&lt;&gt;"",IF(Belegerfassung!J3720&lt;&gt;0,VLOOKUP(Belegerfassung!L3720,Abfrage!$A$2:$C$19,2,),VLOOKUP(Belegerfassung!L3720,Abfrage!$A$2:$C$19,3,)),"")))</f>
        <v/>
      </c>
      <c r="G3712" t="str">
        <f t="shared" si="171"/>
        <v/>
      </c>
      <c r="H3712" s="31" t="str">
        <f>IF(A3712&lt;&gt;"",-Belegerfassung!J3720+Belegerfassung!K3720,"")</f>
        <v/>
      </c>
      <c r="I3712" s="49" t="str">
        <f>IFERROR(IF(H3712&lt;&gt;"",Belegerfassung!L3720*100,""),IF(OR(Belegerfassung!L3720="Leistung EU - Erlöse",Belegerfassung!L3720="Lieferungen EU-Erlöse",Belegerfassung!L3720="EUST",Belegerfassung!L3720="Bauleistungen 20%")=TRUE,"",MID(Belegerfassung!L3720,4,2)))</f>
        <v/>
      </c>
      <c r="J3712" s="6" t="str">
        <f>IF(A3712&lt;&gt;"",LEFT(Belegerfassung!D3720,40),"")</f>
        <v/>
      </c>
      <c r="K3712" t="str">
        <f>IF(A3712&lt;&gt;"",VLOOKUP(D3712,Abfrage!$F$2:$G$21,2,FALSE),"")</f>
        <v/>
      </c>
      <c r="L3712" s="6" t="str">
        <f>IF(Belegerfassung!H3720&lt;&gt;"",Belegerfassung!H3720,"")</f>
        <v/>
      </c>
      <c r="M3712" t="str">
        <f>IFERROR(IF(Belegerfassung!E3720&lt;&gt;"",VLOOKUP(Belegerfassung!E3720,Abfrage!$L$2:$M$15,2,),""),"")</f>
        <v/>
      </c>
      <c r="N3712" t="str">
        <f t="shared" si="172"/>
        <v/>
      </c>
      <c r="O3712" t="str">
        <f t="shared" si="173"/>
        <v/>
      </c>
      <c r="P3712" t="str">
        <f>IF(Belegerfassung!G3720&lt;&gt;"",CONCATENATE(Belegerfassung!G3720,".pdf"),"")</f>
        <v/>
      </c>
    </row>
    <row r="3713" spans="1:16">
      <c r="A3713" t="str">
        <f>IF(Belegerfassung!C3721&lt;&gt;"",0,"")</f>
        <v/>
      </c>
      <c r="B3713" t="str">
        <f>IFERROR(VLOOKUP(Belegerfassung!I3721,Konten!A:D,2,FALSE),"")</f>
        <v/>
      </c>
      <c r="C3713" t="str">
        <f>IF(A3713&lt;&gt;"",TEXT(Belegerfassung!C3721,"TT.MM.JJJJ"),"")</f>
        <v/>
      </c>
      <c r="D3713" t="str">
        <f>IFERROR(VLOOKUP(Belegerfassung!A3721,Abfrage!$E$2:$F$20,2,FALSE),"")</f>
        <v/>
      </c>
      <c r="E3713" t="str">
        <f>IF(A3713&lt;&gt;"",Belegerfassung!B3721,"")</f>
        <v/>
      </c>
      <c r="F3713" t="str">
        <f>IF(Belegerfassung!L3721="","",IF(Belegerfassung!L3721&lt;&gt;"",IF(Belegerfassung!L3721&lt;&gt;"",IF(Belegerfassung!J3721&lt;&gt;0,VLOOKUP(Belegerfassung!L3721,Abfrage!$A$2:$C$19,2,),VLOOKUP(Belegerfassung!L3721,Abfrage!$A$2:$C$19,3,)),"")))</f>
        <v/>
      </c>
      <c r="G3713" t="str">
        <f t="shared" si="171"/>
        <v/>
      </c>
      <c r="H3713" s="31" t="str">
        <f>IF(A3713&lt;&gt;"",-Belegerfassung!J3721+Belegerfassung!K3721,"")</f>
        <v/>
      </c>
      <c r="I3713" s="49" t="str">
        <f>IFERROR(IF(H3713&lt;&gt;"",Belegerfassung!L3721*100,""),IF(OR(Belegerfassung!L3721="Leistung EU - Erlöse",Belegerfassung!L3721="Lieferungen EU-Erlöse",Belegerfassung!L3721="EUST",Belegerfassung!L3721="Bauleistungen 20%")=TRUE,"",MID(Belegerfassung!L3721,4,2)))</f>
        <v/>
      </c>
      <c r="J3713" s="6" t="str">
        <f>IF(A3713&lt;&gt;"",LEFT(Belegerfassung!D3721,40),"")</f>
        <v/>
      </c>
      <c r="K3713" t="str">
        <f>IF(A3713&lt;&gt;"",VLOOKUP(D3713,Abfrage!$F$2:$G$21,2,FALSE),"")</f>
        <v/>
      </c>
      <c r="L3713" s="6" t="str">
        <f>IF(Belegerfassung!H3721&lt;&gt;"",Belegerfassung!H3721,"")</f>
        <v/>
      </c>
      <c r="M3713" t="str">
        <f>IFERROR(IF(Belegerfassung!E3721&lt;&gt;"",VLOOKUP(Belegerfassung!E3721,Abfrage!$L$2:$M$15,2,),""),"")</f>
        <v/>
      </c>
      <c r="N3713" t="str">
        <f t="shared" si="172"/>
        <v/>
      </c>
      <c r="O3713" t="str">
        <f t="shared" si="173"/>
        <v/>
      </c>
      <c r="P3713" t="str">
        <f>IF(Belegerfassung!G3721&lt;&gt;"",CONCATENATE(Belegerfassung!G3721,".pdf"),"")</f>
        <v/>
      </c>
    </row>
    <row r="3714" spans="1:16">
      <c r="A3714" t="str">
        <f>IF(Belegerfassung!C3722&lt;&gt;"",0,"")</f>
        <v/>
      </c>
      <c r="B3714" t="str">
        <f>IFERROR(VLOOKUP(Belegerfassung!I3722,Konten!A:D,2,FALSE),"")</f>
        <v/>
      </c>
      <c r="C3714" t="str">
        <f>IF(A3714&lt;&gt;"",TEXT(Belegerfassung!C3722,"TT.MM.JJJJ"),"")</f>
        <v/>
      </c>
      <c r="D3714" t="str">
        <f>IFERROR(VLOOKUP(Belegerfassung!A3722,Abfrage!$E$2:$F$20,2,FALSE),"")</f>
        <v/>
      </c>
      <c r="E3714" t="str">
        <f>IF(A3714&lt;&gt;"",Belegerfassung!B3722,"")</f>
        <v/>
      </c>
      <c r="F3714" t="str">
        <f>IF(Belegerfassung!L3722="","",IF(Belegerfassung!L3722&lt;&gt;"",IF(Belegerfassung!L3722&lt;&gt;"",IF(Belegerfassung!J3722&lt;&gt;0,VLOOKUP(Belegerfassung!L3722,Abfrage!$A$2:$C$19,2,),VLOOKUP(Belegerfassung!L3722,Abfrage!$A$2:$C$19,3,)),"")))</f>
        <v/>
      </c>
      <c r="G3714" t="str">
        <f t="shared" si="171"/>
        <v/>
      </c>
      <c r="H3714" s="31" t="str">
        <f>IF(A3714&lt;&gt;"",-Belegerfassung!J3722+Belegerfassung!K3722,"")</f>
        <v/>
      </c>
      <c r="I3714" s="49" t="str">
        <f>IFERROR(IF(H3714&lt;&gt;"",Belegerfassung!L3722*100,""),IF(OR(Belegerfassung!L3722="Leistung EU - Erlöse",Belegerfassung!L3722="Lieferungen EU-Erlöse",Belegerfassung!L3722="EUST",Belegerfassung!L3722="Bauleistungen 20%")=TRUE,"",MID(Belegerfassung!L3722,4,2)))</f>
        <v/>
      </c>
      <c r="J3714" s="6" t="str">
        <f>IF(A3714&lt;&gt;"",LEFT(Belegerfassung!D3722,40),"")</f>
        <v/>
      </c>
      <c r="K3714" t="str">
        <f>IF(A3714&lt;&gt;"",VLOOKUP(D3714,Abfrage!$F$2:$G$21,2,FALSE),"")</f>
        <v/>
      </c>
      <c r="L3714" s="6" t="str">
        <f>IF(Belegerfassung!H3722&lt;&gt;"",Belegerfassung!H3722,"")</f>
        <v/>
      </c>
      <c r="M3714" t="str">
        <f>IFERROR(IF(Belegerfassung!E3722&lt;&gt;"",VLOOKUP(Belegerfassung!E3722,Abfrage!$L$2:$M$15,2,),""),"")</f>
        <v/>
      </c>
      <c r="N3714" t="str">
        <f t="shared" si="172"/>
        <v/>
      </c>
      <c r="O3714" t="str">
        <f t="shared" si="173"/>
        <v/>
      </c>
      <c r="P3714" t="str">
        <f>IF(Belegerfassung!G3722&lt;&gt;"",CONCATENATE(Belegerfassung!G3722,".pdf"),"")</f>
        <v/>
      </c>
    </row>
    <row r="3715" spans="1:16">
      <c r="A3715" t="str">
        <f>IF(Belegerfassung!C3723&lt;&gt;"",0,"")</f>
        <v/>
      </c>
      <c r="B3715" t="str">
        <f>IFERROR(VLOOKUP(Belegerfassung!I3723,Konten!A:D,2,FALSE),"")</f>
        <v/>
      </c>
      <c r="C3715" t="str">
        <f>IF(A3715&lt;&gt;"",TEXT(Belegerfassung!C3723,"TT.MM.JJJJ"),"")</f>
        <v/>
      </c>
      <c r="D3715" t="str">
        <f>IFERROR(VLOOKUP(Belegerfassung!A3723,Abfrage!$E$2:$F$20,2,FALSE),"")</f>
        <v/>
      </c>
      <c r="E3715" t="str">
        <f>IF(A3715&lt;&gt;"",Belegerfassung!B3723,"")</f>
        <v/>
      </c>
      <c r="F3715" t="str">
        <f>IF(Belegerfassung!L3723="","",IF(Belegerfassung!L3723&lt;&gt;"",IF(Belegerfassung!L3723&lt;&gt;"",IF(Belegerfassung!J3723&lt;&gt;0,VLOOKUP(Belegerfassung!L3723,Abfrage!$A$2:$C$19,2,),VLOOKUP(Belegerfassung!L3723,Abfrage!$A$2:$C$19,3,)),"")))</f>
        <v/>
      </c>
      <c r="G3715" t="str">
        <f t="shared" ref="G3715:G3778" si="174">IF(A3715&lt;&gt;"",1,"")</f>
        <v/>
      </c>
      <c r="H3715" s="31" t="str">
        <f>IF(A3715&lt;&gt;"",-Belegerfassung!J3723+Belegerfassung!K3723,"")</f>
        <v/>
      </c>
      <c r="I3715" s="49" t="str">
        <f>IFERROR(IF(H3715&lt;&gt;"",Belegerfassung!L3723*100,""),IF(OR(Belegerfassung!L3723="Leistung EU - Erlöse",Belegerfassung!L3723="Lieferungen EU-Erlöse",Belegerfassung!L3723="EUST",Belegerfassung!L3723="Bauleistungen 20%")=TRUE,"",MID(Belegerfassung!L3723,4,2)))</f>
        <v/>
      </c>
      <c r="J3715" s="6" t="str">
        <f>IF(A3715&lt;&gt;"",LEFT(Belegerfassung!D3723,40),"")</f>
        <v/>
      </c>
      <c r="K3715" t="str">
        <f>IF(A3715&lt;&gt;"",VLOOKUP(D3715,Abfrage!$F$2:$G$21,2,FALSE),"")</f>
        <v/>
      </c>
      <c r="L3715" s="6" t="str">
        <f>IF(Belegerfassung!H3723&lt;&gt;"",Belegerfassung!H3723,"")</f>
        <v/>
      </c>
      <c r="M3715" t="str">
        <f>IFERROR(IF(Belegerfassung!E3723&lt;&gt;"",VLOOKUP(Belegerfassung!E3723,Abfrage!$L$2:$M$15,2,),""),"")</f>
        <v/>
      </c>
      <c r="N3715" t="str">
        <f t="shared" ref="N3715:N3778" si="175">IF(A3715&lt;&gt;"","E","")</f>
        <v/>
      </c>
      <c r="O3715" t="str">
        <f t="shared" ref="O3715:O3778" si="176">IF(A3715&lt;&gt;"","A","")</f>
        <v/>
      </c>
      <c r="P3715" t="str">
        <f>IF(Belegerfassung!G3723&lt;&gt;"",CONCATENATE(Belegerfassung!G3723,".pdf"),"")</f>
        <v/>
      </c>
    </row>
    <row r="3716" spans="1:16">
      <c r="A3716" t="str">
        <f>IF(Belegerfassung!C3724&lt;&gt;"",0,"")</f>
        <v/>
      </c>
      <c r="B3716" t="str">
        <f>IFERROR(VLOOKUP(Belegerfassung!I3724,Konten!A:D,2,FALSE),"")</f>
        <v/>
      </c>
      <c r="C3716" t="str">
        <f>IF(A3716&lt;&gt;"",TEXT(Belegerfassung!C3724,"TT.MM.JJJJ"),"")</f>
        <v/>
      </c>
      <c r="D3716" t="str">
        <f>IFERROR(VLOOKUP(Belegerfassung!A3724,Abfrage!$E$2:$F$20,2,FALSE),"")</f>
        <v/>
      </c>
      <c r="E3716" t="str">
        <f>IF(A3716&lt;&gt;"",Belegerfassung!B3724,"")</f>
        <v/>
      </c>
      <c r="F3716" t="str">
        <f>IF(Belegerfassung!L3724="","",IF(Belegerfassung!L3724&lt;&gt;"",IF(Belegerfassung!L3724&lt;&gt;"",IF(Belegerfassung!J3724&lt;&gt;0,VLOOKUP(Belegerfassung!L3724,Abfrage!$A$2:$C$19,2,),VLOOKUP(Belegerfassung!L3724,Abfrage!$A$2:$C$19,3,)),"")))</f>
        <v/>
      </c>
      <c r="G3716" t="str">
        <f t="shared" si="174"/>
        <v/>
      </c>
      <c r="H3716" s="31" t="str">
        <f>IF(A3716&lt;&gt;"",-Belegerfassung!J3724+Belegerfassung!K3724,"")</f>
        <v/>
      </c>
      <c r="I3716" s="49" t="str">
        <f>IFERROR(IF(H3716&lt;&gt;"",Belegerfassung!L3724*100,""),IF(OR(Belegerfassung!L3724="Leistung EU - Erlöse",Belegerfassung!L3724="Lieferungen EU-Erlöse",Belegerfassung!L3724="EUST",Belegerfassung!L3724="Bauleistungen 20%")=TRUE,"",MID(Belegerfassung!L3724,4,2)))</f>
        <v/>
      </c>
      <c r="J3716" s="6" t="str">
        <f>IF(A3716&lt;&gt;"",LEFT(Belegerfassung!D3724,40),"")</f>
        <v/>
      </c>
      <c r="K3716" t="str">
        <f>IF(A3716&lt;&gt;"",VLOOKUP(D3716,Abfrage!$F$2:$G$21,2,FALSE),"")</f>
        <v/>
      </c>
      <c r="L3716" s="6" t="str">
        <f>IF(Belegerfassung!H3724&lt;&gt;"",Belegerfassung!H3724,"")</f>
        <v/>
      </c>
      <c r="M3716" t="str">
        <f>IFERROR(IF(Belegerfassung!E3724&lt;&gt;"",VLOOKUP(Belegerfassung!E3724,Abfrage!$L$2:$M$15,2,),""),"")</f>
        <v/>
      </c>
      <c r="N3716" t="str">
        <f t="shared" si="175"/>
        <v/>
      </c>
      <c r="O3716" t="str">
        <f t="shared" si="176"/>
        <v/>
      </c>
      <c r="P3716" t="str">
        <f>IF(Belegerfassung!G3724&lt;&gt;"",CONCATENATE(Belegerfassung!G3724,".pdf"),"")</f>
        <v/>
      </c>
    </row>
    <row r="3717" spans="1:16">
      <c r="A3717" t="str">
        <f>IF(Belegerfassung!C3725&lt;&gt;"",0,"")</f>
        <v/>
      </c>
      <c r="B3717" t="str">
        <f>IFERROR(VLOOKUP(Belegerfassung!I3725,Konten!A:D,2,FALSE),"")</f>
        <v/>
      </c>
      <c r="C3717" t="str">
        <f>IF(A3717&lt;&gt;"",TEXT(Belegerfassung!C3725,"TT.MM.JJJJ"),"")</f>
        <v/>
      </c>
      <c r="D3717" t="str">
        <f>IFERROR(VLOOKUP(Belegerfassung!A3725,Abfrage!$E$2:$F$20,2,FALSE),"")</f>
        <v/>
      </c>
      <c r="E3717" t="str">
        <f>IF(A3717&lt;&gt;"",Belegerfassung!B3725,"")</f>
        <v/>
      </c>
      <c r="F3717" t="str">
        <f>IF(Belegerfassung!L3725="","",IF(Belegerfassung!L3725&lt;&gt;"",IF(Belegerfassung!L3725&lt;&gt;"",IF(Belegerfassung!J3725&lt;&gt;0,VLOOKUP(Belegerfassung!L3725,Abfrage!$A$2:$C$19,2,),VLOOKUP(Belegerfassung!L3725,Abfrage!$A$2:$C$19,3,)),"")))</f>
        <v/>
      </c>
      <c r="G3717" t="str">
        <f t="shared" si="174"/>
        <v/>
      </c>
      <c r="H3717" s="31" t="str">
        <f>IF(A3717&lt;&gt;"",-Belegerfassung!J3725+Belegerfassung!K3725,"")</f>
        <v/>
      </c>
      <c r="I3717" s="49" t="str">
        <f>IFERROR(IF(H3717&lt;&gt;"",Belegerfassung!L3725*100,""),IF(OR(Belegerfassung!L3725="Leistung EU - Erlöse",Belegerfassung!L3725="Lieferungen EU-Erlöse",Belegerfassung!L3725="EUST",Belegerfassung!L3725="Bauleistungen 20%")=TRUE,"",MID(Belegerfassung!L3725,4,2)))</f>
        <v/>
      </c>
      <c r="J3717" s="6" t="str">
        <f>IF(A3717&lt;&gt;"",LEFT(Belegerfassung!D3725,40),"")</f>
        <v/>
      </c>
      <c r="K3717" t="str">
        <f>IF(A3717&lt;&gt;"",VLOOKUP(D3717,Abfrage!$F$2:$G$21,2,FALSE),"")</f>
        <v/>
      </c>
      <c r="L3717" s="6" t="str">
        <f>IF(Belegerfassung!H3725&lt;&gt;"",Belegerfassung!H3725,"")</f>
        <v/>
      </c>
      <c r="M3717" t="str">
        <f>IFERROR(IF(Belegerfassung!E3725&lt;&gt;"",VLOOKUP(Belegerfassung!E3725,Abfrage!$L$2:$M$15,2,),""),"")</f>
        <v/>
      </c>
      <c r="N3717" t="str">
        <f t="shared" si="175"/>
        <v/>
      </c>
      <c r="O3717" t="str">
        <f t="shared" si="176"/>
        <v/>
      </c>
      <c r="P3717" t="str">
        <f>IF(Belegerfassung!G3725&lt;&gt;"",CONCATENATE(Belegerfassung!G3725,".pdf"),"")</f>
        <v/>
      </c>
    </row>
    <row r="3718" spans="1:16">
      <c r="A3718" t="str">
        <f>IF(Belegerfassung!C3726&lt;&gt;"",0,"")</f>
        <v/>
      </c>
      <c r="B3718" t="str">
        <f>IFERROR(VLOOKUP(Belegerfassung!I3726,Konten!A:D,2,FALSE),"")</f>
        <v/>
      </c>
      <c r="C3718" t="str">
        <f>IF(A3718&lt;&gt;"",TEXT(Belegerfassung!C3726,"TT.MM.JJJJ"),"")</f>
        <v/>
      </c>
      <c r="D3718" t="str">
        <f>IFERROR(VLOOKUP(Belegerfassung!A3726,Abfrage!$E$2:$F$20,2,FALSE),"")</f>
        <v/>
      </c>
      <c r="E3718" t="str">
        <f>IF(A3718&lt;&gt;"",Belegerfassung!B3726,"")</f>
        <v/>
      </c>
      <c r="F3718" t="str">
        <f>IF(Belegerfassung!L3726="","",IF(Belegerfassung!L3726&lt;&gt;"",IF(Belegerfassung!L3726&lt;&gt;"",IF(Belegerfassung!J3726&lt;&gt;0,VLOOKUP(Belegerfassung!L3726,Abfrage!$A$2:$C$19,2,),VLOOKUP(Belegerfassung!L3726,Abfrage!$A$2:$C$19,3,)),"")))</f>
        <v/>
      </c>
      <c r="G3718" t="str">
        <f t="shared" si="174"/>
        <v/>
      </c>
      <c r="H3718" s="31" t="str">
        <f>IF(A3718&lt;&gt;"",-Belegerfassung!J3726+Belegerfassung!K3726,"")</f>
        <v/>
      </c>
      <c r="I3718" s="49" t="str">
        <f>IFERROR(IF(H3718&lt;&gt;"",Belegerfassung!L3726*100,""),IF(OR(Belegerfassung!L3726="Leistung EU - Erlöse",Belegerfassung!L3726="Lieferungen EU-Erlöse",Belegerfassung!L3726="EUST",Belegerfassung!L3726="Bauleistungen 20%")=TRUE,"",MID(Belegerfassung!L3726,4,2)))</f>
        <v/>
      </c>
      <c r="J3718" s="6" t="str">
        <f>IF(A3718&lt;&gt;"",LEFT(Belegerfassung!D3726,40),"")</f>
        <v/>
      </c>
      <c r="K3718" t="str">
        <f>IF(A3718&lt;&gt;"",VLOOKUP(D3718,Abfrage!$F$2:$G$21,2,FALSE),"")</f>
        <v/>
      </c>
      <c r="L3718" s="6" t="str">
        <f>IF(Belegerfassung!H3726&lt;&gt;"",Belegerfassung!H3726,"")</f>
        <v/>
      </c>
      <c r="M3718" t="str">
        <f>IFERROR(IF(Belegerfassung!E3726&lt;&gt;"",VLOOKUP(Belegerfassung!E3726,Abfrage!$L$2:$M$15,2,),""),"")</f>
        <v/>
      </c>
      <c r="N3718" t="str">
        <f t="shared" si="175"/>
        <v/>
      </c>
      <c r="O3718" t="str">
        <f t="shared" si="176"/>
        <v/>
      </c>
      <c r="P3718" t="str">
        <f>IF(Belegerfassung!G3726&lt;&gt;"",CONCATENATE(Belegerfassung!G3726,".pdf"),"")</f>
        <v/>
      </c>
    </row>
    <row r="3719" spans="1:16">
      <c r="A3719" t="str">
        <f>IF(Belegerfassung!C3727&lt;&gt;"",0,"")</f>
        <v/>
      </c>
      <c r="B3719" t="str">
        <f>IFERROR(VLOOKUP(Belegerfassung!I3727,Konten!A:D,2,FALSE),"")</f>
        <v/>
      </c>
      <c r="C3719" t="str">
        <f>IF(A3719&lt;&gt;"",TEXT(Belegerfassung!C3727,"TT.MM.JJJJ"),"")</f>
        <v/>
      </c>
      <c r="D3719" t="str">
        <f>IFERROR(VLOOKUP(Belegerfassung!A3727,Abfrage!$E$2:$F$20,2,FALSE),"")</f>
        <v/>
      </c>
      <c r="E3719" t="str">
        <f>IF(A3719&lt;&gt;"",Belegerfassung!B3727,"")</f>
        <v/>
      </c>
      <c r="F3719" t="str">
        <f>IF(Belegerfassung!L3727="","",IF(Belegerfassung!L3727&lt;&gt;"",IF(Belegerfassung!L3727&lt;&gt;"",IF(Belegerfassung!J3727&lt;&gt;0,VLOOKUP(Belegerfassung!L3727,Abfrage!$A$2:$C$19,2,),VLOOKUP(Belegerfassung!L3727,Abfrage!$A$2:$C$19,3,)),"")))</f>
        <v/>
      </c>
      <c r="G3719" t="str">
        <f t="shared" si="174"/>
        <v/>
      </c>
      <c r="H3719" s="31" t="str">
        <f>IF(A3719&lt;&gt;"",-Belegerfassung!J3727+Belegerfassung!K3727,"")</f>
        <v/>
      </c>
      <c r="I3719" s="49" t="str">
        <f>IFERROR(IF(H3719&lt;&gt;"",Belegerfassung!L3727*100,""),IF(OR(Belegerfassung!L3727="Leistung EU - Erlöse",Belegerfassung!L3727="Lieferungen EU-Erlöse",Belegerfassung!L3727="EUST",Belegerfassung!L3727="Bauleistungen 20%")=TRUE,"",MID(Belegerfassung!L3727,4,2)))</f>
        <v/>
      </c>
      <c r="J3719" s="6" t="str">
        <f>IF(A3719&lt;&gt;"",LEFT(Belegerfassung!D3727,40),"")</f>
        <v/>
      </c>
      <c r="K3719" t="str">
        <f>IF(A3719&lt;&gt;"",VLOOKUP(D3719,Abfrage!$F$2:$G$21,2,FALSE),"")</f>
        <v/>
      </c>
      <c r="L3719" s="6" t="str">
        <f>IF(Belegerfassung!H3727&lt;&gt;"",Belegerfassung!H3727,"")</f>
        <v/>
      </c>
      <c r="M3719" t="str">
        <f>IFERROR(IF(Belegerfassung!E3727&lt;&gt;"",VLOOKUP(Belegerfassung!E3727,Abfrage!$L$2:$M$15,2,),""),"")</f>
        <v/>
      </c>
      <c r="N3719" t="str">
        <f t="shared" si="175"/>
        <v/>
      </c>
      <c r="O3719" t="str">
        <f t="shared" si="176"/>
        <v/>
      </c>
      <c r="P3719" t="str">
        <f>IF(Belegerfassung!G3727&lt;&gt;"",CONCATENATE(Belegerfassung!G3727,".pdf"),"")</f>
        <v/>
      </c>
    </row>
    <row r="3720" spans="1:16">
      <c r="A3720" t="str">
        <f>IF(Belegerfassung!C3728&lt;&gt;"",0,"")</f>
        <v/>
      </c>
      <c r="B3720" t="str">
        <f>IFERROR(VLOOKUP(Belegerfassung!I3728,Konten!A:D,2,FALSE),"")</f>
        <v/>
      </c>
      <c r="C3720" t="str">
        <f>IF(A3720&lt;&gt;"",TEXT(Belegerfassung!C3728,"TT.MM.JJJJ"),"")</f>
        <v/>
      </c>
      <c r="D3720" t="str">
        <f>IFERROR(VLOOKUP(Belegerfassung!A3728,Abfrage!$E$2:$F$20,2,FALSE),"")</f>
        <v/>
      </c>
      <c r="E3720" t="str">
        <f>IF(A3720&lt;&gt;"",Belegerfassung!B3728,"")</f>
        <v/>
      </c>
      <c r="F3720" t="str">
        <f>IF(Belegerfassung!L3728="","",IF(Belegerfassung!L3728&lt;&gt;"",IF(Belegerfassung!L3728&lt;&gt;"",IF(Belegerfassung!J3728&lt;&gt;0,VLOOKUP(Belegerfassung!L3728,Abfrage!$A$2:$C$19,2,),VLOOKUP(Belegerfassung!L3728,Abfrage!$A$2:$C$19,3,)),"")))</f>
        <v/>
      </c>
      <c r="G3720" t="str">
        <f t="shared" si="174"/>
        <v/>
      </c>
      <c r="H3720" s="31" t="str">
        <f>IF(A3720&lt;&gt;"",-Belegerfassung!J3728+Belegerfassung!K3728,"")</f>
        <v/>
      </c>
      <c r="I3720" s="49" t="str">
        <f>IFERROR(IF(H3720&lt;&gt;"",Belegerfassung!L3728*100,""),IF(OR(Belegerfassung!L3728="Leistung EU - Erlöse",Belegerfassung!L3728="Lieferungen EU-Erlöse",Belegerfassung!L3728="EUST",Belegerfassung!L3728="Bauleistungen 20%")=TRUE,"",MID(Belegerfassung!L3728,4,2)))</f>
        <v/>
      </c>
      <c r="J3720" s="6" t="str">
        <f>IF(A3720&lt;&gt;"",LEFT(Belegerfassung!D3728,40),"")</f>
        <v/>
      </c>
      <c r="K3720" t="str">
        <f>IF(A3720&lt;&gt;"",VLOOKUP(D3720,Abfrage!$F$2:$G$21,2,FALSE),"")</f>
        <v/>
      </c>
      <c r="L3720" s="6" t="str">
        <f>IF(Belegerfassung!H3728&lt;&gt;"",Belegerfassung!H3728,"")</f>
        <v/>
      </c>
      <c r="M3720" t="str">
        <f>IFERROR(IF(Belegerfassung!E3728&lt;&gt;"",VLOOKUP(Belegerfassung!E3728,Abfrage!$L$2:$M$15,2,),""),"")</f>
        <v/>
      </c>
      <c r="N3720" t="str">
        <f t="shared" si="175"/>
        <v/>
      </c>
      <c r="O3720" t="str">
        <f t="shared" si="176"/>
        <v/>
      </c>
      <c r="P3720" t="str">
        <f>IF(Belegerfassung!G3728&lt;&gt;"",CONCATENATE(Belegerfassung!G3728,".pdf"),"")</f>
        <v/>
      </c>
    </row>
    <row r="3721" spans="1:16">
      <c r="A3721" t="str">
        <f>IF(Belegerfassung!C3729&lt;&gt;"",0,"")</f>
        <v/>
      </c>
      <c r="B3721" t="str">
        <f>IFERROR(VLOOKUP(Belegerfassung!I3729,Konten!A:D,2,FALSE),"")</f>
        <v/>
      </c>
      <c r="C3721" t="str">
        <f>IF(A3721&lt;&gt;"",TEXT(Belegerfassung!C3729,"TT.MM.JJJJ"),"")</f>
        <v/>
      </c>
      <c r="D3721" t="str">
        <f>IFERROR(VLOOKUP(Belegerfassung!A3729,Abfrage!$E$2:$F$20,2,FALSE),"")</f>
        <v/>
      </c>
      <c r="E3721" t="str">
        <f>IF(A3721&lt;&gt;"",Belegerfassung!B3729,"")</f>
        <v/>
      </c>
      <c r="F3721" t="str">
        <f>IF(Belegerfassung!L3729="","",IF(Belegerfassung!L3729&lt;&gt;"",IF(Belegerfassung!L3729&lt;&gt;"",IF(Belegerfassung!J3729&lt;&gt;0,VLOOKUP(Belegerfassung!L3729,Abfrage!$A$2:$C$19,2,),VLOOKUP(Belegerfassung!L3729,Abfrage!$A$2:$C$19,3,)),"")))</f>
        <v/>
      </c>
      <c r="G3721" t="str">
        <f t="shared" si="174"/>
        <v/>
      </c>
      <c r="H3721" s="31" t="str">
        <f>IF(A3721&lt;&gt;"",-Belegerfassung!J3729+Belegerfassung!K3729,"")</f>
        <v/>
      </c>
      <c r="I3721" s="49" t="str">
        <f>IFERROR(IF(H3721&lt;&gt;"",Belegerfassung!L3729*100,""),IF(OR(Belegerfassung!L3729="Leistung EU - Erlöse",Belegerfassung!L3729="Lieferungen EU-Erlöse",Belegerfassung!L3729="EUST",Belegerfassung!L3729="Bauleistungen 20%")=TRUE,"",MID(Belegerfassung!L3729,4,2)))</f>
        <v/>
      </c>
      <c r="J3721" s="6" t="str">
        <f>IF(A3721&lt;&gt;"",LEFT(Belegerfassung!D3729,40),"")</f>
        <v/>
      </c>
      <c r="K3721" t="str">
        <f>IF(A3721&lt;&gt;"",VLOOKUP(D3721,Abfrage!$F$2:$G$21,2,FALSE),"")</f>
        <v/>
      </c>
      <c r="L3721" s="6" t="str">
        <f>IF(Belegerfassung!H3729&lt;&gt;"",Belegerfassung!H3729,"")</f>
        <v/>
      </c>
      <c r="M3721" t="str">
        <f>IFERROR(IF(Belegerfassung!E3729&lt;&gt;"",VLOOKUP(Belegerfassung!E3729,Abfrage!$L$2:$M$15,2,),""),"")</f>
        <v/>
      </c>
      <c r="N3721" t="str">
        <f t="shared" si="175"/>
        <v/>
      </c>
      <c r="O3721" t="str">
        <f t="shared" si="176"/>
        <v/>
      </c>
      <c r="P3721" t="str">
        <f>IF(Belegerfassung!G3729&lt;&gt;"",CONCATENATE(Belegerfassung!G3729,".pdf"),"")</f>
        <v/>
      </c>
    </row>
    <row r="3722" spans="1:16">
      <c r="A3722" t="str">
        <f>IF(Belegerfassung!C3730&lt;&gt;"",0,"")</f>
        <v/>
      </c>
      <c r="B3722" t="str">
        <f>IFERROR(VLOOKUP(Belegerfassung!I3730,Konten!A:D,2,FALSE),"")</f>
        <v/>
      </c>
      <c r="C3722" t="str">
        <f>IF(A3722&lt;&gt;"",TEXT(Belegerfassung!C3730,"TT.MM.JJJJ"),"")</f>
        <v/>
      </c>
      <c r="D3722" t="str">
        <f>IFERROR(VLOOKUP(Belegerfassung!A3730,Abfrage!$E$2:$F$20,2,FALSE),"")</f>
        <v/>
      </c>
      <c r="E3722" t="str">
        <f>IF(A3722&lt;&gt;"",Belegerfassung!B3730,"")</f>
        <v/>
      </c>
      <c r="F3722" t="str">
        <f>IF(Belegerfassung!L3730="","",IF(Belegerfassung!L3730&lt;&gt;"",IF(Belegerfassung!L3730&lt;&gt;"",IF(Belegerfassung!J3730&lt;&gt;0,VLOOKUP(Belegerfassung!L3730,Abfrage!$A$2:$C$19,2,),VLOOKUP(Belegerfassung!L3730,Abfrage!$A$2:$C$19,3,)),"")))</f>
        <v/>
      </c>
      <c r="G3722" t="str">
        <f t="shared" si="174"/>
        <v/>
      </c>
      <c r="H3722" s="31" t="str">
        <f>IF(A3722&lt;&gt;"",-Belegerfassung!J3730+Belegerfassung!K3730,"")</f>
        <v/>
      </c>
      <c r="I3722" s="49" t="str">
        <f>IFERROR(IF(H3722&lt;&gt;"",Belegerfassung!L3730*100,""),IF(OR(Belegerfassung!L3730="Leistung EU - Erlöse",Belegerfassung!L3730="Lieferungen EU-Erlöse",Belegerfassung!L3730="EUST",Belegerfassung!L3730="Bauleistungen 20%")=TRUE,"",MID(Belegerfassung!L3730,4,2)))</f>
        <v/>
      </c>
      <c r="J3722" s="6" t="str">
        <f>IF(A3722&lt;&gt;"",LEFT(Belegerfassung!D3730,40),"")</f>
        <v/>
      </c>
      <c r="K3722" t="str">
        <f>IF(A3722&lt;&gt;"",VLOOKUP(D3722,Abfrage!$F$2:$G$21,2,FALSE),"")</f>
        <v/>
      </c>
      <c r="L3722" s="6" t="str">
        <f>IF(Belegerfassung!H3730&lt;&gt;"",Belegerfassung!H3730,"")</f>
        <v/>
      </c>
      <c r="M3722" t="str">
        <f>IFERROR(IF(Belegerfassung!E3730&lt;&gt;"",VLOOKUP(Belegerfassung!E3730,Abfrage!$L$2:$M$15,2,),""),"")</f>
        <v/>
      </c>
      <c r="N3722" t="str">
        <f t="shared" si="175"/>
        <v/>
      </c>
      <c r="O3722" t="str">
        <f t="shared" si="176"/>
        <v/>
      </c>
      <c r="P3722" t="str">
        <f>IF(Belegerfassung!G3730&lt;&gt;"",CONCATENATE(Belegerfassung!G3730,".pdf"),"")</f>
        <v/>
      </c>
    </row>
    <row r="3723" spans="1:16">
      <c r="A3723" t="str">
        <f>IF(Belegerfassung!C3731&lt;&gt;"",0,"")</f>
        <v/>
      </c>
      <c r="B3723" t="str">
        <f>IFERROR(VLOOKUP(Belegerfassung!I3731,Konten!A:D,2,FALSE),"")</f>
        <v/>
      </c>
      <c r="C3723" t="str">
        <f>IF(A3723&lt;&gt;"",TEXT(Belegerfassung!C3731,"TT.MM.JJJJ"),"")</f>
        <v/>
      </c>
      <c r="D3723" t="str">
        <f>IFERROR(VLOOKUP(Belegerfassung!A3731,Abfrage!$E$2:$F$20,2,FALSE),"")</f>
        <v/>
      </c>
      <c r="E3723" t="str">
        <f>IF(A3723&lt;&gt;"",Belegerfassung!B3731,"")</f>
        <v/>
      </c>
      <c r="F3723" t="str">
        <f>IF(Belegerfassung!L3731="","",IF(Belegerfassung!L3731&lt;&gt;"",IF(Belegerfassung!L3731&lt;&gt;"",IF(Belegerfassung!J3731&lt;&gt;0,VLOOKUP(Belegerfassung!L3731,Abfrage!$A$2:$C$19,2,),VLOOKUP(Belegerfassung!L3731,Abfrage!$A$2:$C$19,3,)),"")))</f>
        <v/>
      </c>
      <c r="G3723" t="str">
        <f t="shared" si="174"/>
        <v/>
      </c>
      <c r="H3723" s="31" t="str">
        <f>IF(A3723&lt;&gt;"",-Belegerfassung!J3731+Belegerfassung!K3731,"")</f>
        <v/>
      </c>
      <c r="I3723" s="49" t="str">
        <f>IFERROR(IF(H3723&lt;&gt;"",Belegerfassung!L3731*100,""),IF(OR(Belegerfassung!L3731="Leistung EU - Erlöse",Belegerfassung!L3731="Lieferungen EU-Erlöse",Belegerfassung!L3731="EUST",Belegerfassung!L3731="Bauleistungen 20%")=TRUE,"",MID(Belegerfassung!L3731,4,2)))</f>
        <v/>
      </c>
      <c r="J3723" s="6" t="str">
        <f>IF(A3723&lt;&gt;"",LEFT(Belegerfassung!D3731,40),"")</f>
        <v/>
      </c>
      <c r="K3723" t="str">
        <f>IF(A3723&lt;&gt;"",VLOOKUP(D3723,Abfrage!$F$2:$G$21,2,FALSE),"")</f>
        <v/>
      </c>
      <c r="L3723" s="6" t="str">
        <f>IF(Belegerfassung!H3731&lt;&gt;"",Belegerfassung!H3731,"")</f>
        <v/>
      </c>
      <c r="M3723" t="str">
        <f>IFERROR(IF(Belegerfassung!E3731&lt;&gt;"",VLOOKUP(Belegerfassung!E3731,Abfrage!$L$2:$M$15,2,),""),"")</f>
        <v/>
      </c>
      <c r="N3723" t="str">
        <f t="shared" si="175"/>
        <v/>
      </c>
      <c r="O3723" t="str">
        <f t="shared" si="176"/>
        <v/>
      </c>
      <c r="P3723" t="str">
        <f>IF(Belegerfassung!G3731&lt;&gt;"",CONCATENATE(Belegerfassung!G3731,".pdf"),"")</f>
        <v/>
      </c>
    </row>
    <row r="3724" spans="1:16">
      <c r="A3724" t="str">
        <f>IF(Belegerfassung!C3732&lt;&gt;"",0,"")</f>
        <v/>
      </c>
      <c r="B3724" t="str">
        <f>IFERROR(VLOOKUP(Belegerfassung!I3732,Konten!A:D,2,FALSE),"")</f>
        <v/>
      </c>
      <c r="C3724" t="str">
        <f>IF(A3724&lt;&gt;"",TEXT(Belegerfassung!C3732,"TT.MM.JJJJ"),"")</f>
        <v/>
      </c>
      <c r="D3724" t="str">
        <f>IFERROR(VLOOKUP(Belegerfassung!A3732,Abfrage!$E$2:$F$20,2,FALSE),"")</f>
        <v/>
      </c>
      <c r="E3724" t="str">
        <f>IF(A3724&lt;&gt;"",Belegerfassung!B3732,"")</f>
        <v/>
      </c>
      <c r="F3724" t="str">
        <f>IF(Belegerfassung!L3732="","",IF(Belegerfassung!L3732&lt;&gt;"",IF(Belegerfassung!L3732&lt;&gt;"",IF(Belegerfassung!J3732&lt;&gt;0,VLOOKUP(Belegerfassung!L3732,Abfrage!$A$2:$C$19,2,),VLOOKUP(Belegerfassung!L3732,Abfrage!$A$2:$C$19,3,)),"")))</f>
        <v/>
      </c>
      <c r="G3724" t="str">
        <f t="shared" si="174"/>
        <v/>
      </c>
      <c r="H3724" s="31" t="str">
        <f>IF(A3724&lt;&gt;"",-Belegerfassung!J3732+Belegerfassung!K3732,"")</f>
        <v/>
      </c>
      <c r="I3724" s="49" t="str">
        <f>IFERROR(IF(H3724&lt;&gt;"",Belegerfassung!L3732*100,""),IF(OR(Belegerfassung!L3732="Leistung EU - Erlöse",Belegerfassung!L3732="Lieferungen EU-Erlöse",Belegerfassung!L3732="EUST",Belegerfassung!L3732="Bauleistungen 20%")=TRUE,"",MID(Belegerfassung!L3732,4,2)))</f>
        <v/>
      </c>
      <c r="J3724" s="6" t="str">
        <f>IF(A3724&lt;&gt;"",LEFT(Belegerfassung!D3732,40),"")</f>
        <v/>
      </c>
      <c r="K3724" t="str">
        <f>IF(A3724&lt;&gt;"",VLOOKUP(D3724,Abfrage!$F$2:$G$21,2,FALSE),"")</f>
        <v/>
      </c>
      <c r="L3724" s="6" t="str">
        <f>IF(Belegerfassung!H3732&lt;&gt;"",Belegerfassung!H3732,"")</f>
        <v/>
      </c>
      <c r="M3724" t="str">
        <f>IFERROR(IF(Belegerfassung!E3732&lt;&gt;"",VLOOKUP(Belegerfassung!E3732,Abfrage!$L$2:$M$15,2,),""),"")</f>
        <v/>
      </c>
      <c r="N3724" t="str">
        <f t="shared" si="175"/>
        <v/>
      </c>
      <c r="O3724" t="str">
        <f t="shared" si="176"/>
        <v/>
      </c>
      <c r="P3724" t="str">
        <f>IF(Belegerfassung!G3732&lt;&gt;"",CONCATENATE(Belegerfassung!G3732,".pdf"),"")</f>
        <v/>
      </c>
    </row>
    <row r="3725" spans="1:16">
      <c r="A3725" t="str">
        <f>IF(Belegerfassung!C3733&lt;&gt;"",0,"")</f>
        <v/>
      </c>
      <c r="B3725" t="str">
        <f>IFERROR(VLOOKUP(Belegerfassung!I3733,Konten!A:D,2,FALSE),"")</f>
        <v/>
      </c>
      <c r="C3725" t="str">
        <f>IF(A3725&lt;&gt;"",TEXT(Belegerfassung!C3733,"TT.MM.JJJJ"),"")</f>
        <v/>
      </c>
      <c r="D3725" t="str">
        <f>IFERROR(VLOOKUP(Belegerfassung!A3733,Abfrage!$E$2:$F$20,2,FALSE),"")</f>
        <v/>
      </c>
      <c r="E3725" t="str">
        <f>IF(A3725&lt;&gt;"",Belegerfassung!B3733,"")</f>
        <v/>
      </c>
      <c r="F3725" t="str">
        <f>IF(Belegerfassung!L3733="","",IF(Belegerfassung!L3733&lt;&gt;"",IF(Belegerfassung!L3733&lt;&gt;"",IF(Belegerfassung!J3733&lt;&gt;0,VLOOKUP(Belegerfassung!L3733,Abfrage!$A$2:$C$19,2,),VLOOKUP(Belegerfassung!L3733,Abfrage!$A$2:$C$19,3,)),"")))</f>
        <v/>
      </c>
      <c r="G3725" t="str">
        <f t="shared" si="174"/>
        <v/>
      </c>
      <c r="H3725" s="31" t="str">
        <f>IF(A3725&lt;&gt;"",-Belegerfassung!J3733+Belegerfassung!K3733,"")</f>
        <v/>
      </c>
      <c r="I3725" s="49" t="str">
        <f>IFERROR(IF(H3725&lt;&gt;"",Belegerfassung!L3733*100,""),IF(OR(Belegerfassung!L3733="Leistung EU - Erlöse",Belegerfassung!L3733="Lieferungen EU-Erlöse",Belegerfassung!L3733="EUST",Belegerfassung!L3733="Bauleistungen 20%")=TRUE,"",MID(Belegerfassung!L3733,4,2)))</f>
        <v/>
      </c>
      <c r="J3725" s="6" t="str">
        <f>IF(A3725&lt;&gt;"",LEFT(Belegerfassung!D3733,40),"")</f>
        <v/>
      </c>
      <c r="K3725" t="str">
        <f>IF(A3725&lt;&gt;"",VLOOKUP(D3725,Abfrage!$F$2:$G$21,2,FALSE),"")</f>
        <v/>
      </c>
      <c r="L3725" s="6" t="str">
        <f>IF(Belegerfassung!H3733&lt;&gt;"",Belegerfassung!H3733,"")</f>
        <v/>
      </c>
      <c r="M3725" t="str">
        <f>IFERROR(IF(Belegerfassung!E3733&lt;&gt;"",VLOOKUP(Belegerfassung!E3733,Abfrage!$L$2:$M$15,2,),""),"")</f>
        <v/>
      </c>
      <c r="N3725" t="str">
        <f t="shared" si="175"/>
        <v/>
      </c>
      <c r="O3725" t="str">
        <f t="shared" si="176"/>
        <v/>
      </c>
      <c r="P3725" t="str">
        <f>IF(Belegerfassung!G3733&lt;&gt;"",CONCATENATE(Belegerfassung!G3733,".pdf"),"")</f>
        <v/>
      </c>
    </row>
    <row r="3726" spans="1:16">
      <c r="A3726" t="str">
        <f>IF(Belegerfassung!C3734&lt;&gt;"",0,"")</f>
        <v/>
      </c>
      <c r="B3726" t="str">
        <f>IFERROR(VLOOKUP(Belegerfassung!I3734,Konten!A:D,2,FALSE),"")</f>
        <v/>
      </c>
      <c r="C3726" t="str">
        <f>IF(A3726&lt;&gt;"",TEXT(Belegerfassung!C3734,"TT.MM.JJJJ"),"")</f>
        <v/>
      </c>
      <c r="D3726" t="str">
        <f>IFERROR(VLOOKUP(Belegerfassung!A3734,Abfrage!$E$2:$F$20,2,FALSE),"")</f>
        <v/>
      </c>
      <c r="E3726" t="str">
        <f>IF(A3726&lt;&gt;"",Belegerfassung!B3734,"")</f>
        <v/>
      </c>
      <c r="F3726" t="str">
        <f>IF(Belegerfassung!L3734="","",IF(Belegerfassung!L3734&lt;&gt;"",IF(Belegerfassung!L3734&lt;&gt;"",IF(Belegerfassung!J3734&lt;&gt;0,VLOOKUP(Belegerfassung!L3734,Abfrage!$A$2:$C$19,2,),VLOOKUP(Belegerfassung!L3734,Abfrage!$A$2:$C$19,3,)),"")))</f>
        <v/>
      </c>
      <c r="G3726" t="str">
        <f t="shared" si="174"/>
        <v/>
      </c>
      <c r="H3726" s="31" t="str">
        <f>IF(A3726&lt;&gt;"",-Belegerfassung!J3734+Belegerfassung!K3734,"")</f>
        <v/>
      </c>
      <c r="I3726" s="49" t="str">
        <f>IFERROR(IF(H3726&lt;&gt;"",Belegerfassung!L3734*100,""),IF(OR(Belegerfassung!L3734="Leistung EU - Erlöse",Belegerfassung!L3734="Lieferungen EU-Erlöse",Belegerfassung!L3734="EUST",Belegerfassung!L3734="Bauleistungen 20%")=TRUE,"",MID(Belegerfassung!L3734,4,2)))</f>
        <v/>
      </c>
      <c r="J3726" s="6" t="str">
        <f>IF(A3726&lt;&gt;"",LEFT(Belegerfassung!D3734,40),"")</f>
        <v/>
      </c>
      <c r="K3726" t="str">
        <f>IF(A3726&lt;&gt;"",VLOOKUP(D3726,Abfrage!$F$2:$G$21,2,FALSE),"")</f>
        <v/>
      </c>
      <c r="L3726" s="6" t="str">
        <f>IF(Belegerfassung!H3734&lt;&gt;"",Belegerfassung!H3734,"")</f>
        <v/>
      </c>
      <c r="M3726" t="str">
        <f>IFERROR(IF(Belegerfassung!E3734&lt;&gt;"",VLOOKUP(Belegerfassung!E3734,Abfrage!$L$2:$M$15,2,),""),"")</f>
        <v/>
      </c>
      <c r="N3726" t="str">
        <f t="shared" si="175"/>
        <v/>
      </c>
      <c r="O3726" t="str">
        <f t="shared" si="176"/>
        <v/>
      </c>
      <c r="P3726" t="str">
        <f>IF(Belegerfassung!G3734&lt;&gt;"",CONCATENATE(Belegerfassung!G3734,".pdf"),"")</f>
        <v/>
      </c>
    </row>
    <row r="3727" spans="1:16">
      <c r="A3727" t="str">
        <f>IF(Belegerfassung!C3735&lt;&gt;"",0,"")</f>
        <v/>
      </c>
      <c r="B3727" t="str">
        <f>IFERROR(VLOOKUP(Belegerfassung!I3735,Konten!A:D,2,FALSE),"")</f>
        <v/>
      </c>
      <c r="C3727" t="str">
        <f>IF(A3727&lt;&gt;"",TEXT(Belegerfassung!C3735,"TT.MM.JJJJ"),"")</f>
        <v/>
      </c>
      <c r="D3727" t="str">
        <f>IFERROR(VLOOKUP(Belegerfassung!A3735,Abfrage!$E$2:$F$20,2,FALSE),"")</f>
        <v/>
      </c>
      <c r="E3727" t="str">
        <f>IF(A3727&lt;&gt;"",Belegerfassung!B3735,"")</f>
        <v/>
      </c>
      <c r="F3727" t="str">
        <f>IF(Belegerfassung!L3735="","",IF(Belegerfassung!L3735&lt;&gt;"",IF(Belegerfassung!L3735&lt;&gt;"",IF(Belegerfassung!J3735&lt;&gt;0,VLOOKUP(Belegerfassung!L3735,Abfrage!$A$2:$C$19,2,),VLOOKUP(Belegerfassung!L3735,Abfrage!$A$2:$C$19,3,)),"")))</f>
        <v/>
      </c>
      <c r="G3727" t="str">
        <f t="shared" si="174"/>
        <v/>
      </c>
      <c r="H3727" s="31" t="str">
        <f>IF(A3727&lt;&gt;"",-Belegerfassung!J3735+Belegerfassung!K3735,"")</f>
        <v/>
      </c>
      <c r="I3727" s="49" t="str">
        <f>IFERROR(IF(H3727&lt;&gt;"",Belegerfassung!L3735*100,""),IF(OR(Belegerfassung!L3735="Leistung EU - Erlöse",Belegerfassung!L3735="Lieferungen EU-Erlöse",Belegerfassung!L3735="EUST",Belegerfassung!L3735="Bauleistungen 20%")=TRUE,"",MID(Belegerfassung!L3735,4,2)))</f>
        <v/>
      </c>
      <c r="J3727" s="6" t="str">
        <f>IF(A3727&lt;&gt;"",LEFT(Belegerfassung!D3735,40),"")</f>
        <v/>
      </c>
      <c r="K3727" t="str">
        <f>IF(A3727&lt;&gt;"",VLOOKUP(D3727,Abfrage!$F$2:$G$21,2,FALSE),"")</f>
        <v/>
      </c>
      <c r="L3727" s="6" t="str">
        <f>IF(Belegerfassung!H3735&lt;&gt;"",Belegerfassung!H3735,"")</f>
        <v/>
      </c>
      <c r="M3727" t="str">
        <f>IFERROR(IF(Belegerfassung!E3735&lt;&gt;"",VLOOKUP(Belegerfassung!E3735,Abfrage!$L$2:$M$15,2,),""),"")</f>
        <v/>
      </c>
      <c r="N3727" t="str">
        <f t="shared" si="175"/>
        <v/>
      </c>
      <c r="O3727" t="str">
        <f t="shared" si="176"/>
        <v/>
      </c>
      <c r="P3727" t="str">
        <f>IF(Belegerfassung!G3735&lt;&gt;"",CONCATENATE(Belegerfassung!G3735,".pdf"),"")</f>
        <v/>
      </c>
    </row>
    <row r="3728" spans="1:16">
      <c r="A3728" t="str">
        <f>IF(Belegerfassung!C3736&lt;&gt;"",0,"")</f>
        <v/>
      </c>
      <c r="B3728" t="str">
        <f>IFERROR(VLOOKUP(Belegerfassung!I3736,Konten!A:D,2,FALSE),"")</f>
        <v/>
      </c>
      <c r="C3728" t="str">
        <f>IF(A3728&lt;&gt;"",TEXT(Belegerfassung!C3736,"TT.MM.JJJJ"),"")</f>
        <v/>
      </c>
      <c r="D3728" t="str">
        <f>IFERROR(VLOOKUP(Belegerfassung!A3736,Abfrage!$E$2:$F$20,2,FALSE),"")</f>
        <v/>
      </c>
      <c r="E3728" t="str">
        <f>IF(A3728&lt;&gt;"",Belegerfassung!B3736,"")</f>
        <v/>
      </c>
      <c r="F3728" t="str">
        <f>IF(Belegerfassung!L3736="","",IF(Belegerfassung!L3736&lt;&gt;"",IF(Belegerfassung!L3736&lt;&gt;"",IF(Belegerfassung!J3736&lt;&gt;0,VLOOKUP(Belegerfassung!L3736,Abfrage!$A$2:$C$19,2,),VLOOKUP(Belegerfassung!L3736,Abfrage!$A$2:$C$19,3,)),"")))</f>
        <v/>
      </c>
      <c r="G3728" t="str">
        <f t="shared" si="174"/>
        <v/>
      </c>
      <c r="H3728" s="31" t="str">
        <f>IF(A3728&lt;&gt;"",-Belegerfassung!J3736+Belegerfassung!K3736,"")</f>
        <v/>
      </c>
      <c r="I3728" s="49" t="str">
        <f>IFERROR(IF(H3728&lt;&gt;"",Belegerfassung!L3736*100,""),IF(OR(Belegerfassung!L3736="Leistung EU - Erlöse",Belegerfassung!L3736="Lieferungen EU-Erlöse",Belegerfassung!L3736="EUST",Belegerfassung!L3736="Bauleistungen 20%")=TRUE,"",MID(Belegerfassung!L3736,4,2)))</f>
        <v/>
      </c>
      <c r="J3728" s="6" t="str">
        <f>IF(A3728&lt;&gt;"",LEFT(Belegerfassung!D3736,40),"")</f>
        <v/>
      </c>
      <c r="K3728" t="str">
        <f>IF(A3728&lt;&gt;"",VLOOKUP(D3728,Abfrage!$F$2:$G$21,2,FALSE),"")</f>
        <v/>
      </c>
      <c r="L3728" s="6" t="str">
        <f>IF(Belegerfassung!H3736&lt;&gt;"",Belegerfassung!H3736,"")</f>
        <v/>
      </c>
      <c r="M3728" t="str">
        <f>IFERROR(IF(Belegerfassung!E3736&lt;&gt;"",VLOOKUP(Belegerfassung!E3736,Abfrage!$L$2:$M$15,2,),""),"")</f>
        <v/>
      </c>
      <c r="N3728" t="str">
        <f t="shared" si="175"/>
        <v/>
      </c>
      <c r="O3728" t="str">
        <f t="shared" si="176"/>
        <v/>
      </c>
      <c r="P3728" t="str">
        <f>IF(Belegerfassung!G3736&lt;&gt;"",CONCATENATE(Belegerfassung!G3736,".pdf"),"")</f>
        <v/>
      </c>
    </row>
    <row r="3729" spans="1:16">
      <c r="A3729" t="str">
        <f>IF(Belegerfassung!C3737&lt;&gt;"",0,"")</f>
        <v/>
      </c>
      <c r="B3729" t="str">
        <f>IFERROR(VLOOKUP(Belegerfassung!I3737,Konten!A:D,2,FALSE),"")</f>
        <v/>
      </c>
      <c r="C3729" t="str">
        <f>IF(A3729&lt;&gt;"",TEXT(Belegerfassung!C3737,"TT.MM.JJJJ"),"")</f>
        <v/>
      </c>
      <c r="D3729" t="str">
        <f>IFERROR(VLOOKUP(Belegerfassung!A3737,Abfrage!$E$2:$F$20,2,FALSE),"")</f>
        <v/>
      </c>
      <c r="E3729" t="str">
        <f>IF(A3729&lt;&gt;"",Belegerfassung!B3737,"")</f>
        <v/>
      </c>
      <c r="F3729" t="str">
        <f>IF(Belegerfassung!L3737="","",IF(Belegerfassung!L3737&lt;&gt;"",IF(Belegerfassung!L3737&lt;&gt;"",IF(Belegerfassung!J3737&lt;&gt;0,VLOOKUP(Belegerfassung!L3737,Abfrage!$A$2:$C$19,2,),VLOOKUP(Belegerfassung!L3737,Abfrage!$A$2:$C$19,3,)),"")))</f>
        <v/>
      </c>
      <c r="G3729" t="str">
        <f t="shared" si="174"/>
        <v/>
      </c>
      <c r="H3729" s="31" t="str">
        <f>IF(A3729&lt;&gt;"",-Belegerfassung!J3737+Belegerfassung!K3737,"")</f>
        <v/>
      </c>
      <c r="I3729" s="49" t="str">
        <f>IFERROR(IF(H3729&lt;&gt;"",Belegerfassung!L3737*100,""),IF(OR(Belegerfassung!L3737="Leistung EU - Erlöse",Belegerfassung!L3737="Lieferungen EU-Erlöse",Belegerfassung!L3737="EUST",Belegerfassung!L3737="Bauleistungen 20%")=TRUE,"",MID(Belegerfassung!L3737,4,2)))</f>
        <v/>
      </c>
      <c r="J3729" s="6" t="str">
        <f>IF(A3729&lt;&gt;"",LEFT(Belegerfassung!D3737,40),"")</f>
        <v/>
      </c>
      <c r="K3729" t="str">
        <f>IF(A3729&lt;&gt;"",VLOOKUP(D3729,Abfrage!$F$2:$G$21,2,FALSE),"")</f>
        <v/>
      </c>
      <c r="L3729" s="6" t="str">
        <f>IF(Belegerfassung!H3737&lt;&gt;"",Belegerfassung!H3737,"")</f>
        <v/>
      </c>
      <c r="M3729" t="str">
        <f>IFERROR(IF(Belegerfassung!E3737&lt;&gt;"",VLOOKUP(Belegerfassung!E3737,Abfrage!$L$2:$M$15,2,),""),"")</f>
        <v/>
      </c>
      <c r="N3729" t="str">
        <f t="shared" si="175"/>
        <v/>
      </c>
      <c r="O3729" t="str">
        <f t="shared" si="176"/>
        <v/>
      </c>
      <c r="P3729" t="str">
        <f>IF(Belegerfassung!G3737&lt;&gt;"",CONCATENATE(Belegerfassung!G3737,".pdf"),"")</f>
        <v/>
      </c>
    </row>
    <row r="3730" spans="1:16">
      <c r="A3730" t="str">
        <f>IF(Belegerfassung!C3738&lt;&gt;"",0,"")</f>
        <v/>
      </c>
      <c r="B3730" t="str">
        <f>IFERROR(VLOOKUP(Belegerfassung!I3738,Konten!A:D,2,FALSE),"")</f>
        <v/>
      </c>
      <c r="C3730" t="str">
        <f>IF(A3730&lt;&gt;"",TEXT(Belegerfassung!C3738,"TT.MM.JJJJ"),"")</f>
        <v/>
      </c>
      <c r="D3730" t="str">
        <f>IFERROR(VLOOKUP(Belegerfassung!A3738,Abfrage!$E$2:$F$20,2,FALSE),"")</f>
        <v/>
      </c>
      <c r="E3730" t="str">
        <f>IF(A3730&lt;&gt;"",Belegerfassung!B3738,"")</f>
        <v/>
      </c>
      <c r="F3730" t="str">
        <f>IF(Belegerfassung!L3738="","",IF(Belegerfassung!L3738&lt;&gt;"",IF(Belegerfassung!L3738&lt;&gt;"",IF(Belegerfassung!J3738&lt;&gt;0,VLOOKUP(Belegerfassung!L3738,Abfrage!$A$2:$C$19,2,),VLOOKUP(Belegerfassung!L3738,Abfrage!$A$2:$C$19,3,)),"")))</f>
        <v/>
      </c>
      <c r="G3730" t="str">
        <f t="shared" si="174"/>
        <v/>
      </c>
      <c r="H3730" s="31" t="str">
        <f>IF(A3730&lt;&gt;"",-Belegerfassung!J3738+Belegerfassung!K3738,"")</f>
        <v/>
      </c>
      <c r="I3730" s="49" t="str">
        <f>IFERROR(IF(H3730&lt;&gt;"",Belegerfassung!L3738*100,""),IF(OR(Belegerfassung!L3738="Leistung EU - Erlöse",Belegerfassung!L3738="Lieferungen EU-Erlöse",Belegerfassung!L3738="EUST",Belegerfassung!L3738="Bauleistungen 20%")=TRUE,"",MID(Belegerfassung!L3738,4,2)))</f>
        <v/>
      </c>
      <c r="J3730" s="6" t="str">
        <f>IF(A3730&lt;&gt;"",LEFT(Belegerfassung!D3738,40),"")</f>
        <v/>
      </c>
      <c r="K3730" t="str">
        <f>IF(A3730&lt;&gt;"",VLOOKUP(D3730,Abfrage!$F$2:$G$21,2,FALSE),"")</f>
        <v/>
      </c>
      <c r="L3730" s="6" t="str">
        <f>IF(Belegerfassung!H3738&lt;&gt;"",Belegerfassung!H3738,"")</f>
        <v/>
      </c>
      <c r="M3730" t="str">
        <f>IFERROR(IF(Belegerfassung!E3738&lt;&gt;"",VLOOKUP(Belegerfassung!E3738,Abfrage!$L$2:$M$15,2,),""),"")</f>
        <v/>
      </c>
      <c r="N3730" t="str">
        <f t="shared" si="175"/>
        <v/>
      </c>
      <c r="O3730" t="str">
        <f t="shared" si="176"/>
        <v/>
      </c>
      <c r="P3730" t="str">
        <f>IF(Belegerfassung!G3738&lt;&gt;"",CONCATENATE(Belegerfassung!G3738,".pdf"),"")</f>
        <v/>
      </c>
    </row>
    <row r="3731" spans="1:16">
      <c r="A3731" t="str">
        <f>IF(Belegerfassung!C3739&lt;&gt;"",0,"")</f>
        <v/>
      </c>
      <c r="B3731" t="str">
        <f>IFERROR(VLOOKUP(Belegerfassung!I3739,Konten!A:D,2,FALSE),"")</f>
        <v/>
      </c>
      <c r="C3731" t="str">
        <f>IF(A3731&lt;&gt;"",TEXT(Belegerfassung!C3739,"TT.MM.JJJJ"),"")</f>
        <v/>
      </c>
      <c r="D3731" t="str">
        <f>IFERROR(VLOOKUP(Belegerfassung!A3739,Abfrage!$E$2:$F$20,2,FALSE),"")</f>
        <v/>
      </c>
      <c r="E3731" t="str">
        <f>IF(A3731&lt;&gt;"",Belegerfassung!B3739,"")</f>
        <v/>
      </c>
      <c r="F3731" t="str">
        <f>IF(Belegerfassung!L3739="","",IF(Belegerfassung!L3739&lt;&gt;"",IF(Belegerfassung!L3739&lt;&gt;"",IF(Belegerfassung!J3739&lt;&gt;0,VLOOKUP(Belegerfassung!L3739,Abfrage!$A$2:$C$19,2,),VLOOKUP(Belegerfassung!L3739,Abfrage!$A$2:$C$19,3,)),"")))</f>
        <v/>
      </c>
      <c r="G3731" t="str">
        <f t="shared" si="174"/>
        <v/>
      </c>
      <c r="H3731" s="31" t="str">
        <f>IF(A3731&lt;&gt;"",-Belegerfassung!J3739+Belegerfassung!K3739,"")</f>
        <v/>
      </c>
      <c r="I3731" s="49" t="str">
        <f>IFERROR(IF(H3731&lt;&gt;"",Belegerfassung!L3739*100,""),IF(OR(Belegerfassung!L3739="Leistung EU - Erlöse",Belegerfassung!L3739="Lieferungen EU-Erlöse",Belegerfassung!L3739="EUST",Belegerfassung!L3739="Bauleistungen 20%")=TRUE,"",MID(Belegerfassung!L3739,4,2)))</f>
        <v/>
      </c>
      <c r="J3731" s="6" t="str">
        <f>IF(A3731&lt;&gt;"",LEFT(Belegerfassung!D3739,40),"")</f>
        <v/>
      </c>
      <c r="K3731" t="str">
        <f>IF(A3731&lt;&gt;"",VLOOKUP(D3731,Abfrage!$F$2:$G$21,2,FALSE),"")</f>
        <v/>
      </c>
      <c r="L3731" s="6" t="str">
        <f>IF(Belegerfassung!H3739&lt;&gt;"",Belegerfassung!H3739,"")</f>
        <v/>
      </c>
      <c r="M3731" t="str">
        <f>IFERROR(IF(Belegerfassung!E3739&lt;&gt;"",VLOOKUP(Belegerfassung!E3739,Abfrage!$L$2:$M$15,2,),""),"")</f>
        <v/>
      </c>
      <c r="N3731" t="str">
        <f t="shared" si="175"/>
        <v/>
      </c>
      <c r="O3731" t="str">
        <f t="shared" si="176"/>
        <v/>
      </c>
      <c r="P3731" t="str">
        <f>IF(Belegerfassung!G3739&lt;&gt;"",CONCATENATE(Belegerfassung!G3739,".pdf"),"")</f>
        <v/>
      </c>
    </row>
    <row r="3732" spans="1:16">
      <c r="A3732" t="str">
        <f>IF(Belegerfassung!C3740&lt;&gt;"",0,"")</f>
        <v/>
      </c>
      <c r="B3732" t="str">
        <f>IFERROR(VLOOKUP(Belegerfassung!I3740,Konten!A:D,2,FALSE),"")</f>
        <v/>
      </c>
      <c r="C3732" t="str">
        <f>IF(A3732&lt;&gt;"",TEXT(Belegerfassung!C3740,"TT.MM.JJJJ"),"")</f>
        <v/>
      </c>
      <c r="D3732" t="str">
        <f>IFERROR(VLOOKUP(Belegerfassung!A3740,Abfrage!$E$2:$F$20,2,FALSE),"")</f>
        <v/>
      </c>
      <c r="E3732" t="str">
        <f>IF(A3732&lt;&gt;"",Belegerfassung!B3740,"")</f>
        <v/>
      </c>
      <c r="F3732" t="str">
        <f>IF(Belegerfassung!L3740="","",IF(Belegerfassung!L3740&lt;&gt;"",IF(Belegerfassung!L3740&lt;&gt;"",IF(Belegerfassung!J3740&lt;&gt;0,VLOOKUP(Belegerfassung!L3740,Abfrage!$A$2:$C$19,2,),VLOOKUP(Belegerfassung!L3740,Abfrage!$A$2:$C$19,3,)),"")))</f>
        <v/>
      </c>
      <c r="G3732" t="str">
        <f t="shared" si="174"/>
        <v/>
      </c>
      <c r="H3732" s="31" t="str">
        <f>IF(A3732&lt;&gt;"",-Belegerfassung!J3740+Belegerfassung!K3740,"")</f>
        <v/>
      </c>
      <c r="I3732" s="49" t="str">
        <f>IFERROR(IF(H3732&lt;&gt;"",Belegerfassung!L3740*100,""),IF(OR(Belegerfassung!L3740="Leistung EU - Erlöse",Belegerfassung!L3740="Lieferungen EU-Erlöse",Belegerfassung!L3740="EUST",Belegerfassung!L3740="Bauleistungen 20%")=TRUE,"",MID(Belegerfassung!L3740,4,2)))</f>
        <v/>
      </c>
      <c r="J3732" s="6" t="str">
        <f>IF(A3732&lt;&gt;"",LEFT(Belegerfassung!D3740,40),"")</f>
        <v/>
      </c>
      <c r="K3732" t="str">
        <f>IF(A3732&lt;&gt;"",VLOOKUP(D3732,Abfrage!$F$2:$G$21,2,FALSE),"")</f>
        <v/>
      </c>
      <c r="L3732" s="6" t="str">
        <f>IF(Belegerfassung!H3740&lt;&gt;"",Belegerfassung!H3740,"")</f>
        <v/>
      </c>
      <c r="M3732" t="str">
        <f>IFERROR(IF(Belegerfassung!E3740&lt;&gt;"",VLOOKUP(Belegerfassung!E3740,Abfrage!$L$2:$M$15,2,),""),"")</f>
        <v/>
      </c>
      <c r="N3732" t="str">
        <f t="shared" si="175"/>
        <v/>
      </c>
      <c r="O3732" t="str">
        <f t="shared" si="176"/>
        <v/>
      </c>
      <c r="P3732" t="str">
        <f>IF(Belegerfassung!G3740&lt;&gt;"",CONCATENATE(Belegerfassung!G3740,".pdf"),"")</f>
        <v/>
      </c>
    </row>
    <row r="3733" spans="1:16">
      <c r="A3733" t="str">
        <f>IF(Belegerfassung!C3741&lt;&gt;"",0,"")</f>
        <v/>
      </c>
      <c r="B3733" t="str">
        <f>IFERROR(VLOOKUP(Belegerfassung!I3741,Konten!A:D,2,FALSE),"")</f>
        <v/>
      </c>
      <c r="C3733" t="str">
        <f>IF(A3733&lt;&gt;"",TEXT(Belegerfassung!C3741,"TT.MM.JJJJ"),"")</f>
        <v/>
      </c>
      <c r="D3733" t="str">
        <f>IFERROR(VLOOKUP(Belegerfassung!A3741,Abfrage!$E$2:$F$20,2,FALSE),"")</f>
        <v/>
      </c>
      <c r="E3733" t="str">
        <f>IF(A3733&lt;&gt;"",Belegerfassung!B3741,"")</f>
        <v/>
      </c>
      <c r="F3733" t="str">
        <f>IF(Belegerfassung!L3741="","",IF(Belegerfassung!L3741&lt;&gt;"",IF(Belegerfassung!L3741&lt;&gt;"",IF(Belegerfassung!J3741&lt;&gt;0,VLOOKUP(Belegerfassung!L3741,Abfrage!$A$2:$C$19,2,),VLOOKUP(Belegerfassung!L3741,Abfrage!$A$2:$C$19,3,)),"")))</f>
        <v/>
      </c>
      <c r="G3733" t="str">
        <f t="shared" si="174"/>
        <v/>
      </c>
      <c r="H3733" s="31" t="str">
        <f>IF(A3733&lt;&gt;"",-Belegerfassung!J3741+Belegerfassung!K3741,"")</f>
        <v/>
      </c>
      <c r="I3733" s="49" t="str">
        <f>IFERROR(IF(H3733&lt;&gt;"",Belegerfassung!L3741*100,""),IF(OR(Belegerfassung!L3741="Leistung EU - Erlöse",Belegerfassung!L3741="Lieferungen EU-Erlöse",Belegerfassung!L3741="EUST",Belegerfassung!L3741="Bauleistungen 20%")=TRUE,"",MID(Belegerfassung!L3741,4,2)))</f>
        <v/>
      </c>
      <c r="J3733" s="6" t="str">
        <f>IF(A3733&lt;&gt;"",LEFT(Belegerfassung!D3741,40),"")</f>
        <v/>
      </c>
      <c r="K3733" t="str">
        <f>IF(A3733&lt;&gt;"",VLOOKUP(D3733,Abfrage!$F$2:$G$21,2,FALSE),"")</f>
        <v/>
      </c>
      <c r="L3733" s="6" t="str">
        <f>IF(Belegerfassung!H3741&lt;&gt;"",Belegerfassung!H3741,"")</f>
        <v/>
      </c>
      <c r="M3733" t="str">
        <f>IFERROR(IF(Belegerfassung!E3741&lt;&gt;"",VLOOKUP(Belegerfassung!E3741,Abfrage!$L$2:$M$15,2,),""),"")</f>
        <v/>
      </c>
      <c r="N3733" t="str">
        <f t="shared" si="175"/>
        <v/>
      </c>
      <c r="O3733" t="str">
        <f t="shared" si="176"/>
        <v/>
      </c>
      <c r="P3733" t="str">
        <f>IF(Belegerfassung!G3741&lt;&gt;"",CONCATENATE(Belegerfassung!G3741,".pdf"),"")</f>
        <v/>
      </c>
    </row>
    <row r="3734" spans="1:16">
      <c r="A3734" t="str">
        <f>IF(Belegerfassung!C3742&lt;&gt;"",0,"")</f>
        <v/>
      </c>
      <c r="B3734" t="str">
        <f>IFERROR(VLOOKUP(Belegerfassung!I3742,Konten!A:D,2,FALSE),"")</f>
        <v/>
      </c>
      <c r="C3734" t="str">
        <f>IF(A3734&lt;&gt;"",TEXT(Belegerfassung!C3742,"TT.MM.JJJJ"),"")</f>
        <v/>
      </c>
      <c r="D3734" t="str">
        <f>IFERROR(VLOOKUP(Belegerfassung!A3742,Abfrage!$E$2:$F$20,2,FALSE),"")</f>
        <v/>
      </c>
      <c r="E3734" t="str">
        <f>IF(A3734&lt;&gt;"",Belegerfassung!B3742,"")</f>
        <v/>
      </c>
      <c r="F3734" t="str">
        <f>IF(Belegerfassung!L3742="","",IF(Belegerfassung!L3742&lt;&gt;"",IF(Belegerfassung!L3742&lt;&gt;"",IF(Belegerfassung!J3742&lt;&gt;0,VLOOKUP(Belegerfassung!L3742,Abfrage!$A$2:$C$19,2,),VLOOKUP(Belegerfassung!L3742,Abfrage!$A$2:$C$19,3,)),"")))</f>
        <v/>
      </c>
      <c r="G3734" t="str">
        <f t="shared" si="174"/>
        <v/>
      </c>
      <c r="H3734" s="31" t="str">
        <f>IF(A3734&lt;&gt;"",-Belegerfassung!J3742+Belegerfassung!K3742,"")</f>
        <v/>
      </c>
      <c r="I3734" s="49" t="str">
        <f>IFERROR(IF(H3734&lt;&gt;"",Belegerfassung!L3742*100,""),IF(OR(Belegerfassung!L3742="Leistung EU - Erlöse",Belegerfassung!L3742="Lieferungen EU-Erlöse",Belegerfassung!L3742="EUST",Belegerfassung!L3742="Bauleistungen 20%")=TRUE,"",MID(Belegerfassung!L3742,4,2)))</f>
        <v/>
      </c>
      <c r="J3734" s="6" t="str">
        <f>IF(A3734&lt;&gt;"",LEFT(Belegerfassung!D3742,40),"")</f>
        <v/>
      </c>
      <c r="K3734" t="str">
        <f>IF(A3734&lt;&gt;"",VLOOKUP(D3734,Abfrage!$F$2:$G$21,2,FALSE),"")</f>
        <v/>
      </c>
      <c r="L3734" s="6" t="str">
        <f>IF(Belegerfassung!H3742&lt;&gt;"",Belegerfassung!H3742,"")</f>
        <v/>
      </c>
      <c r="M3734" t="str">
        <f>IFERROR(IF(Belegerfassung!E3742&lt;&gt;"",VLOOKUP(Belegerfassung!E3742,Abfrage!$L$2:$M$15,2,),""),"")</f>
        <v/>
      </c>
      <c r="N3734" t="str">
        <f t="shared" si="175"/>
        <v/>
      </c>
      <c r="O3734" t="str">
        <f t="shared" si="176"/>
        <v/>
      </c>
      <c r="P3734" t="str">
        <f>IF(Belegerfassung!G3742&lt;&gt;"",CONCATENATE(Belegerfassung!G3742,".pdf"),"")</f>
        <v/>
      </c>
    </row>
    <row r="3735" spans="1:16">
      <c r="A3735" t="str">
        <f>IF(Belegerfassung!C3743&lt;&gt;"",0,"")</f>
        <v/>
      </c>
      <c r="B3735" t="str">
        <f>IFERROR(VLOOKUP(Belegerfassung!I3743,Konten!A:D,2,FALSE),"")</f>
        <v/>
      </c>
      <c r="C3735" t="str">
        <f>IF(A3735&lt;&gt;"",TEXT(Belegerfassung!C3743,"TT.MM.JJJJ"),"")</f>
        <v/>
      </c>
      <c r="D3735" t="str">
        <f>IFERROR(VLOOKUP(Belegerfassung!A3743,Abfrage!$E$2:$F$20,2,FALSE),"")</f>
        <v/>
      </c>
      <c r="E3735" t="str">
        <f>IF(A3735&lt;&gt;"",Belegerfassung!B3743,"")</f>
        <v/>
      </c>
      <c r="F3735" t="str">
        <f>IF(Belegerfassung!L3743="","",IF(Belegerfassung!L3743&lt;&gt;"",IF(Belegerfassung!L3743&lt;&gt;"",IF(Belegerfassung!J3743&lt;&gt;0,VLOOKUP(Belegerfassung!L3743,Abfrage!$A$2:$C$19,2,),VLOOKUP(Belegerfassung!L3743,Abfrage!$A$2:$C$19,3,)),"")))</f>
        <v/>
      </c>
      <c r="G3735" t="str">
        <f t="shared" si="174"/>
        <v/>
      </c>
      <c r="H3735" s="31" t="str">
        <f>IF(A3735&lt;&gt;"",-Belegerfassung!J3743+Belegerfassung!K3743,"")</f>
        <v/>
      </c>
      <c r="I3735" s="49" t="str">
        <f>IFERROR(IF(H3735&lt;&gt;"",Belegerfassung!L3743*100,""),IF(OR(Belegerfassung!L3743="Leistung EU - Erlöse",Belegerfassung!L3743="Lieferungen EU-Erlöse",Belegerfassung!L3743="EUST",Belegerfassung!L3743="Bauleistungen 20%")=TRUE,"",MID(Belegerfassung!L3743,4,2)))</f>
        <v/>
      </c>
      <c r="J3735" s="6" t="str">
        <f>IF(A3735&lt;&gt;"",LEFT(Belegerfassung!D3743,40),"")</f>
        <v/>
      </c>
      <c r="K3735" t="str">
        <f>IF(A3735&lt;&gt;"",VLOOKUP(D3735,Abfrage!$F$2:$G$21,2,FALSE),"")</f>
        <v/>
      </c>
      <c r="L3735" s="6" t="str">
        <f>IF(Belegerfassung!H3743&lt;&gt;"",Belegerfassung!H3743,"")</f>
        <v/>
      </c>
      <c r="M3735" t="str">
        <f>IFERROR(IF(Belegerfassung!E3743&lt;&gt;"",VLOOKUP(Belegerfassung!E3743,Abfrage!$L$2:$M$15,2,),""),"")</f>
        <v/>
      </c>
      <c r="N3735" t="str">
        <f t="shared" si="175"/>
        <v/>
      </c>
      <c r="O3735" t="str">
        <f t="shared" si="176"/>
        <v/>
      </c>
      <c r="P3735" t="str">
        <f>IF(Belegerfassung!G3743&lt;&gt;"",CONCATENATE(Belegerfassung!G3743,".pdf"),"")</f>
        <v/>
      </c>
    </row>
    <row r="3736" spans="1:16">
      <c r="A3736" t="str">
        <f>IF(Belegerfassung!C3744&lt;&gt;"",0,"")</f>
        <v/>
      </c>
      <c r="B3736" t="str">
        <f>IFERROR(VLOOKUP(Belegerfassung!I3744,Konten!A:D,2,FALSE),"")</f>
        <v/>
      </c>
      <c r="C3736" t="str">
        <f>IF(A3736&lt;&gt;"",TEXT(Belegerfassung!C3744,"TT.MM.JJJJ"),"")</f>
        <v/>
      </c>
      <c r="D3736" t="str">
        <f>IFERROR(VLOOKUP(Belegerfassung!A3744,Abfrage!$E$2:$F$20,2,FALSE),"")</f>
        <v/>
      </c>
      <c r="E3736" t="str">
        <f>IF(A3736&lt;&gt;"",Belegerfassung!B3744,"")</f>
        <v/>
      </c>
      <c r="F3736" t="str">
        <f>IF(Belegerfassung!L3744="","",IF(Belegerfassung!L3744&lt;&gt;"",IF(Belegerfassung!L3744&lt;&gt;"",IF(Belegerfassung!J3744&lt;&gt;0,VLOOKUP(Belegerfassung!L3744,Abfrage!$A$2:$C$19,2,),VLOOKUP(Belegerfassung!L3744,Abfrage!$A$2:$C$19,3,)),"")))</f>
        <v/>
      </c>
      <c r="G3736" t="str">
        <f t="shared" si="174"/>
        <v/>
      </c>
      <c r="H3736" s="31" t="str">
        <f>IF(A3736&lt;&gt;"",-Belegerfassung!J3744+Belegerfassung!K3744,"")</f>
        <v/>
      </c>
      <c r="I3736" s="49" t="str">
        <f>IFERROR(IF(H3736&lt;&gt;"",Belegerfassung!L3744*100,""),IF(OR(Belegerfassung!L3744="Leistung EU - Erlöse",Belegerfassung!L3744="Lieferungen EU-Erlöse",Belegerfassung!L3744="EUST",Belegerfassung!L3744="Bauleistungen 20%")=TRUE,"",MID(Belegerfassung!L3744,4,2)))</f>
        <v/>
      </c>
      <c r="J3736" s="6" t="str">
        <f>IF(A3736&lt;&gt;"",LEFT(Belegerfassung!D3744,40),"")</f>
        <v/>
      </c>
      <c r="K3736" t="str">
        <f>IF(A3736&lt;&gt;"",VLOOKUP(D3736,Abfrage!$F$2:$G$21,2,FALSE),"")</f>
        <v/>
      </c>
      <c r="L3736" s="6" t="str">
        <f>IF(Belegerfassung!H3744&lt;&gt;"",Belegerfassung!H3744,"")</f>
        <v/>
      </c>
      <c r="M3736" t="str">
        <f>IFERROR(IF(Belegerfassung!E3744&lt;&gt;"",VLOOKUP(Belegerfassung!E3744,Abfrage!$L$2:$M$15,2,),""),"")</f>
        <v/>
      </c>
      <c r="N3736" t="str">
        <f t="shared" si="175"/>
        <v/>
      </c>
      <c r="O3736" t="str">
        <f t="shared" si="176"/>
        <v/>
      </c>
      <c r="P3736" t="str">
        <f>IF(Belegerfassung!G3744&lt;&gt;"",CONCATENATE(Belegerfassung!G3744,".pdf"),"")</f>
        <v/>
      </c>
    </row>
    <row r="3737" spans="1:16">
      <c r="A3737" t="str">
        <f>IF(Belegerfassung!C3745&lt;&gt;"",0,"")</f>
        <v/>
      </c>
      <c r="B3737" t="str">
        <f>IFERROR(VLOOKUP(Belegerfassung!I3745,Konten!A:D,2,FALSE),"")</f>
        <v/>
      </c>
      <c r="C3737" t="str">
        <f>IF(A3737&lt;&gt;"",TEXT(Belegerfassung!C3745,"TT.MM.JJJJ"),"")</f>
        <v/>
      </c>
      <c r="D3737" t="str">
        <f>IFERROR(VLOOKUP(Belegerfassung!A3745,Abfrage!$E$2:$F$20,2,FALSE),"")</f>
        <v/>
      </c>
      <c r="E3737" t="str">
        <f>IF(A3737&lt;&gt;"",Belegerfassung!B3745,"")</f>
        <v/>
      </c>
      <c r="F3737" t="str">
        <f>IF(Belegerfassung!L3745="","",IF(Belegerfassung!L3745&lt;&gt;"",IF(Belegerfassung!L3745&lt;&gt;"",IF(Belegerfassung!J3745&lt;&gt;0,VLOOKUP(Belegerfassung!L3745,Abfrage!$A$2:$C$19,2,),VLOOKUP(Belegerfassung!L3745,Abfrage!$A$2:$C$19,3,)),"")))</f>
        <v/>
      </c>
      <c r="G3737" t="str">
        <f t="shared" si="174"/>
        <v/>
      </c>
      <c r="H3737" s="31" t="str">
        <f>IF(A3737&lt;&gt;"",-Belegerfassung!J3745+Belegerfassung!K3745,"")</f>
        <v/>
      </c>
      <c r="I3737" s="49" t="str">
        <f>IFERROR(IF(H3737&lt;&gt;"",Belegerfassung!L3745*100,""),IF(OR(Belegerfassung!L3745="Leistung EU - Erlöse",Belegerfassung!L3745="Lieferungen EU-Erlöse",Belegerfassung!L3745="EUST",Belegerfassung!L3745="Bauleistungen 20%")=TRUE,"",MID(Belegerfassung!L3745,4,2)))</f>
        <v/>
      </c>
      <c r="J3737" s="6" t="str">
        <f>IF(A3737&lt;&gt;"",LEFT(Belegerfassung!D3745,40),"")</f>
        <v/>
      </c>
      <c r="K3737" t="str">
        <f>IF(A3737&lt;&gt;"",VLOOKUP(D3737,Abfrage!$F$2:$G$21,2,FALSE),"")</f>
        <v/>
      </c>
      <c r="L3737" s="6" t="str">
        <f>IF(Belegerfassung!H3745&lt;&gt;"",Belegerfassung!H3745,"")</f>
        <v/>
      </c>
      <c r="M3737" t="str">
        <f>IFERROR(IF(Belegerfassung!E3745&lt;&gt;"",VLOOKUP(Belegerfassung!E3745,Abfrage!$L$2:$M$15,2,),""),"")</f>
        <v/>
      </c>
      <c r="N3737" t="str">
        <f t="shared" si="175"/>
        <v/>
      </c>
      <c r="O3737" t="str">
        <f t="shared" si="176"/>
        <v/>
      </c>
      <c r="P3737" t="str">
        <f>IF(Belegerfassung!G3745&lt;&gt;"",CONCATENATE(Belegerfassung!G3745,".pdf"),"")</f>
        <v/>
      </c>
    </row>
    <row r="3738" spans="1:16">
      <c r="A3738" t="str">
        <f>IF(Belegerfassung!C3746&lt;&gt;"",0,"")</f>
        <v/>
      </c>
      <c r="B3738" t="str">
        <f>IFERROR(VLOOKUP(Belegerfassung!I3746,Konten!A:D,2,FALSE),"")</f>
        <v/>
      </c>
      <c r="C3738" t="str">
        <f>IF(A3738&lt;&gt;"",TEXT(Belegerfassung!C3746,"TT.MM.JJJJ"),"")</f>
        <v/>
      </c>
      <c r="D3738" t="str">
        <f>IFERROR(VLOOKUP(Belegerfassung!A3746,Abfrage!$E$2:$F$20,2,FALSE),"")</f>
        <v/>
      </c>
      <c r="E3738" t="str">
        <f>IF(A3738&lt;&gt;"",Belegerfassung!B3746,"")</f>
        <v/>
      </c>
      <c r="F3738" t="str">
        <f>IF(Belegerfassung!L3746="","",IF(Belegerfassung!L3746&lt;&gt;"",IF(Belegerfassung!L3746&lt;&gt;"",IF(Belegerfassung!J3746&lt;&gt;0,VLOOKUP(Belegerfassung!L3746,Abfrage!$A$2:$C$19,2,),VLOOKUP(Belegerfassung!L3746,Abfrage!$A$2:$C$19,3,)),"")))</f>
        <v/>
      </c>
      <c r="G3738" t="str">
        <f t="shared" si="174"/>
        <v/>
      </c>
      <c r="H3738" s="31" t="str">
        <f>IF(A3738&lt;&gt;"",-Belegerfassung!J3746+Belegerfassung!K3746,"")</f>
        <v/>
      </c>
      <c r="I3738" s="49" t="str">
        <f>IFERROR(IF(H3738&lt;&gt;"",Belegerfassung!L3746*100,""),IF(OR(Belegerfassung!L3746="Leistung EU - Erlöse",Belegerfassung!L3746="Lieferungen EU-Erlöse",Belegerfassung!L3746="EUST",Belegerfassung!L3746="Bauleistungen 20%")=TRUE,"",MID(Belegerfassung!L3746,4,2)))</f>
        <v/>
      </c>
      <c r="J3738" s="6" t="str">
        <f>IF(A3738&lt;&gt;"",LEFT(Belegerfassung!D3746,40),"")</f>
        <v/>
      </c>
      <c r="K3738" t="str">
        <f>IF(A3738&lt;&gt;"",VLOOKUP(D3738,Abfrage!$F$2:$G$21,2,FALSE),"")</f>
        <v/>
      </c>
      <c r="L3738" s="6" t="str">
        <f>IF(Belegerfassung!H3746&lt;&gt;"",Belegerfassung!H3746,"")</f>
        <v/>
      </c>
      <c r="M3738" t="str">
        <f>IFERROR(IF(Belegerfassung!E3746&lt;&gt;"",VLOOKUP(Belegerfassung!E3746,Abfrage!$L$2:$M$15,2,),""),"")</f>
        <v/>
      </c>
      <c r="N3738" t="str">
        <f t="shared" si="175"/>
        <v/>
      </c>
      <c r="O3738" t="str">
        <f t="shared" si="176"/>
        <v/>
      </c>
      <c r="P3738" t="str">
        <f>IF(Belegerfassung!G3746&lt;&gt;"",CONCATENATE(Belegerfassung!G3746,".pdf"),"")</f>
        <v/>
      </c>
    </row>
    <row r="3739" spans="1:16">
      <c r="A3739" t="str">
        <f>IF(Belegerfassung!C3747&lt;&gt;"",0,"")</f>
        <v/>
      </c>
      <c r="B3739" t="str">
        <f>IFERROR(VLOOKUP(Belegerfassung!I3747,Konten!A:D,2,FALSE),"")</f>
        <v/>
      </c>
      <c r="C3739" t="str">
        <f>IF(A3739&lt;&gt;"",TEXT(Belegerfassung!C3747,"TT.MM.JJJJ"),"")</f>
        <v/>
      </c>
      <c r="D3739" t="str">
        <f>IFERROR(VLOOKUP(Belegerfassung!A3747,Abfrage!$E$2:$F$20,2,FALSE),"")</f>
        <v/>
      </c>
      <c r="E3739" t="str">
        <f>IF(A3739&lt;&gt;"",Belegerfassung!B3747,"")</f>
        <v/>
      </c>
      <c r="F3739" t="str">
        <f>IF(Belegerfassung!L3747="","",IF(Belegerfassung!L3747&lt;&gt;"",IF(Belegerfassung!L3747&lt;&gt;"",IF(Belegerfassung!J3747&lt;&gt;0,VLOOKUP(Belegerfassung!L3747,Abfrage!$A$2:$C$19,2,),VLOOKUP(Belegerfassung!L3747,Abfrage!$A$2:$C$19,3,)),"")))</f>
        <v/>
      </c>
      <c r="G3739" t="str">
        <f t="shared" si="174"/>
        <v/>
      </c>
      <c r="H3739" s="31" t="str">
        <f>IF(A3739&lt;&gt;"",-Belegerfassung!J3747+Belegerfassung!K3747,"")</f>
        <v/>
      </c>
      <c r="I3739" s="49" t="str">
        <f>IFERROR(IF(H3739&lt;&gt;"",Belegerfassung!L3747*100,""),IF(OR(Belegerfassung!L3747="Leistung EU - Erlöse",Belegerfassung!L3747="Lieferungen EU-Erlöse",Belegerfassung!L3747="EUST",Belegerfassung!L3747="Bauleistungen 20%")=TRUE,"",MID(Belegerfassung!L3747,4,2)))</f>
        <v/>
      </c>
      <c r="J3739" s="6" t="str">
        <f>IF(A3739&lt;&gt;"",LEFT(Belegerfassung!D3747,40),"")</f>
        <v/>
      </c>
      <c r="K3739" t="str">
        <f>IF(A3739&lt;&gt;"",VLOOKUP(D3739,Abfrage!$F$2:$G$21,2,FALSE),"")</f>
        <v/>
      </c>
      <c r="L3739" s="6" t="str">
        <f>IF(Belegerfassung!H3747&lt;&gt;"",Belegerfassung!H3747,"")</f>
        <v/>
      </c>
      <c r="M3739" t="str">
        <f>IFERROR(IF(Belegerfassung!E3747&lt;&gt;"",VLOOKUP(Belegerfassung!E3747,Abfrage!$L$2:$M$15,2,),""),"")</f>
        <v/>
      </c>
      <c r="N3739" t="str">
        <f t="shared" si="175"/>
        <v/>
      </c>
      <c r="O3739" t="str">
        <f t="shared" si="176"/>
        <v/>
      </c>
      <c r="P3739" t="str">
        <f>IF(Belegerfassung!G3747&lt;&gt;"",CONCATENATE(Belegerfassung!G3747,".pdf"),"")</f>
        <v/>
      </c>
    </row>
    <row r="3740" spans="1:16">
      <c r="A3740" t="str">
        <f>IF(Belegerfassung!C3748&lt;&gt;"",0,"")</f>
        <v/>
      </c>
      <c r="B3740" t="str">
        <f>IFERROR(VLOOKUP(Belegerfassung!I3748,Konten!A:D,2,FALSE),"")</f>
        <v/>
      </c>
      <c r="C3740" t="str">
        <f>IF(A3740&lt;&gt;"",TEXT(Belegerfassung!C3748,"TT.MM.JJJJ"),"")</f>
        <v/>
      </c>
      <c r="D3740" t="str">
        <f>IFERROR(VLOOKUP(Belegerfassung!A3748,Abfrage!$E$2:$F$20,2,FALSE),"")</f>
        <v/>
      </c>
      <c r="E3740" t="str">
        <f>IF(A3740&lt;&gt;"",Belegerfassung!B3748,"")</f>
        <v/>
      </c>
      <c r="F3740" t="str">
        <f>IF(Belegerfassung!L3748="","",IF(Belegerfassung!L3748&lt;&gt;"",IF(Belegerfassung!L3748&lt;&gt;"",IF(Belegerfassung!J3748&lt;&gt;0,VLOOKUP(Belegerfassung!L3748,Abfrage!$A$2:$C$19,2,),VLOOKUP(Belegerfassung!L3748,Abfrage!$A$2:$C$19,3,)),"")))</f>
        <v/>
      </c>
      <c r="G3740" t="str">
        <f t="shared" si="174"/>
        <v/>
      </c>
      <c r="H3740" s="31" t="str">
        <f>IF(A3740&lt;&gt;"",-Belegerfassung!J3748+Belegerfassung!K3748,"")</f>
        <v/>
      </c>
      <c r="I3740" s="49" t="str">
        <f>IFERROR(IF(H3740&lt;&gt;"",Belegerfassung!L3748*100,""),IF(OR(Belegerfassung!L3748="Leistung EU - Erlöse",Belegerfassung!L3748="Lieferungen EU-Erlöse",Belegerfassung!L3748="EUST",Belegerfassung!L3748="Bauleistungen 20%")=TRUE,"",MID(Belegerfassung!L3748,4,2)))</f>
        <v/>
      </c>
      <c r="J3740" s="6" t="str">
        <f>IF(A3740&lt;&gt;"",LEFT(Belegerfassung!D3748,40),"")</f>
        <v/>
      </c>
      <c r="K3740" t="str">
        <f>IF(A3740&lt;&gt;"",VLOOKUP(D3740,Abfrage!$F$2:$G$21,2,FALSE),"")</f>
        <v/>
      </c>
      <c r="L3740" s="6" t="str">
        <f>IF(Belegerfassung!H3748&lt;&gt;"",Belegerfassung!H3748,"")</f>
        <v/>
      </c>
      <c r="M3740" t="str">
        <f>IFERROR(IF(Belegerfassung!E3748&lt;&gt;"",VLOOKUP(Belegerfassung!E3748,Abfrage!$L$2:$M$15,2,),""),"")</f>
        <v/>
      </c>
      <c r="N3740" t="str">
        <f t="shared" si="175"/>
        <v/>
      </c>
      <c r="O3740" t="str">
        <f t="shared" si="176"/>
        <v/>
      </c>
      <c r="P3740" t="str">
        <f>IF(Belegerfassung!G3748&lt;&gt;"",CONCATENATE(Belegerfassung!G3748,".pdf"),"")</f>
        <v/>
      </c>
    </row>
    <row r="3741" spans="1:16">
      <c r="A3741" t="str">
        <f>IF(Belegerfassung!C3749&lt;&gt;"",0,"")</f>
        <v/>
      </c>
      <c r="B3741" t="str">
        <f>IFERROR(VLOOKUP(Belegerfassung!I3749,Konten!A:D,2,FALSE),"")</f>
        <v/>
      </c>
      <c r="C3741" t="str">
        <f>IF(A3741&lt;&gt;"",TEXT(Belegerfassung!C3749,"TT.MM.JJJJ"),"")</f>
        <v/>
      </c>
      <c r="D3741" t="str">
        <f>IFERROR(VLOOKUP(Belegerfassung!A3749,Abfrage!$E$2:$F$20,2,FALSE),"")</f>
        <v/>
      </c>
      <c r="E3741" t="str">
        <f>IF(A3741&lt;&gt;"",Belegerfassung!B3749,"")</f>
        <v/>
      </c>
      <c r="F3741" t="str">
        <f>IF(Belegerfassung!L3749="","",IF(Belegerfassung!L3749&lt;&gt;"",IF(Belegerfassung!L3749&lt;&gt;"",IF(Belegerfassung!J3749&lt;&gt;0,VLOOKUP(Belegerfassung!L3749,Abfrage!$A$2:$C$19,2,),VLOOKUP(Belegerfassung!L3749,Abfrage!$A$2:$C$19,3,)),"")))</f>
        <v/>
      </c>
      <c r="G3741" t="str">
        <f t="shared" si="174"/>
        <v/>
      </c>
      <c r="H3741" s="31" t="str">
        <f>IF(A3741&lt;&gt;"",-Belegerfassung!J3749+Belegerfassung!K3749,"")</f>
        <v/>
      </c>
      <c r="I3741" s="49" t="str">
        <f>IFERROR(IF(H3741&lt;&gt;"",Belegerfassung!L3749*100,""),IF(OR(Belegerfassung!L3749="Leistung EU - Erlöse",Belegerfassung!L3749="Lieferungen EU-Erlöse",Belegerfassung!L3749="EUST",Belegerfassung!L3749="Bauleistungen 20%")=TRUE,"",MID(Belegerfassung!L3749,4,2)))</f>
        <v/>
      </c>
      <c r="J3741" s="6" t="str">
        <f>IF(A3741&lt;&gt;"",LEFT(Belegerfassung!D3749,40),"")</f>
        <v/>
      </c>
      <c r="K3741" t="str">
        <f>IF(A3741&lt;&gt;"",VLOOKUP(D3741,Abfrage!$F$2:$G$21,2,FALSE),"")</f>
        <v/>
      </c>
      <c r="L3741" s="6" t="str">
        <f>IF(Belegerfassung!H3749&lt;&gt;"",Belegerfassung!H3749,"")</f>
        <v/>
      </c>
      <c r="M3741" t="str">
        <f>IFERROR(IF(Belegerfassung!E3749&lt;&gt;"",VLOOKUP(Belegerfassung!E3749,Abfrage!$L$2:$M$15,2,),""),"")</f>
        <v/>
      </c>
      <c r="N3741" t="str">
        <f t="shared" si="175"/>
        <v/>
      </c>
      <c r="O3741" t="str">
        <f t="shared" si="176"/>
        <v/>
      </c>
      <c r="P3741" t="str">
        <f>IF(Belegerfassung!G3749&lt;&gt;"",CONCATENATE(Belegerfassung!G3749,".pdf"),"")</f>
        <v/>
      </c>
    </row>
    <row r="3742" spans="1:16">
      <c r="A3742" t="str">
        <f>IF(Belegerfassung!C3750&lt;&gt;"",0,"")</f>
        <v/>
      </c>
      <c r="B3742" t="str">
        <f>IFERROR(VLOOKUP(Belegerfassung!I3750,Konten!A:D,2,FALSE),"")</f>
        <v/>
      </c>
      <c r="C3742" t="str">
        <f>IF(A3742&lt;&gt;"",TEXT(Belegerfassung!C3750,"TT.MM.JJJJ"),"")</f>
        <v/>
      </c>
      <c r="D3742" t="str">
        <f>IFERROR(VLOOKUP(Belegerfassung!A3750,Abfrage!$E$2:$F$20,2,FALSE),"")</f>
        <v/>
      </c>
      <c r="E3742" t="str">
        <f>IF(A3742&lt;&gt;"",Belegerfassung!B3750,"")</f>
        <v/>
      </c>
      <c r="F3742" t="str">
        <f>IF(Belegerfassung!L3750="","",IF(Belegerfassung!L3750&lt;&gt;"",IF(Belegerfassung!L3750&lt;&gt;"",IF(Belegerfassung!J3750&lt;&gt;0,VLOOKUP(Belegerfassung!L3750,Abfrage!$A$2:$C$19,2,),VLOOKUP(Belegerfassung!L3750,Abfrage!$A$2:$C$19,3,)),"")))</f>
        <v/>
      </c>
      <c r="G3742" t="str">
        <f t="shared" si="174"/>
        <v/>
      </c>
      <c r="H3742" s="31" t="str">
        <f>IF(A3742&lt;&gt;"",-Belegerfassung!J3750+Belegerfassung!K3750,"")</f>
        <v/>
      </c>
      <c r="I3742" s="49" t="str">
        <f>IFERROR(IF(H3742&lt;&gt;"",Belegerfassung!L3750*100,""),IF(OR(Belegerfassung!L3750="Leistung EU - Erlöse",Belegerfassung!L3750="Lieferungen EU-Erlöse",Belegerfassung!L3750="EUST",Belegerfassung!L3750="Bauleistungen 20%")=TRUE,"",MID(Belegerfassung!L3750,4,2)))</f>
        <v/>
      </c>
      <c r="J3742" s="6" t="str">
        <f>IF(A3742&lt;&gt;"",LEFT(Belegerfassung!D3750,40),"")</f>
        <v/>
      </c>
      <c r="K3742" t="str">
        <f>IF(A3742&lt;&gt;"",VLOOKUP(D3742,Abfrage!$F$2:$G$21,2,FALSE),"")</f>
        <v/>
      </c>
      <c r="L3742" s="6" t="str">
        <f>IF(Belegerfassung!H3750&lt;&gt;"",Belegerfassung!H3750,"")</f>
        <v/>
      </c>
      <c r="M3742" t="str">
        <f>IFERROR(IF(Belegerfassung!E3750&lt;&gt;"",VLOOKUP(Belegerfassung!E3750,Abfrage!$L$2:$M$15,2,),""),"")</f>
        <v/>
      </c>
      <c r="N3742" t="str">
        <f t="shared" si="175"/>
        <v/>
      </c>
      <c r="O3742" t="str">
        <f t="shared" si="176"/>
        <v/>
      </c>
      <c r="P3742" t="str">
        <f>IF(Belegerfassung!G3750&lt;&gt;"",CONCATENATE(Belegerfassung!G3750,".pdf"),"")</f>
        <v/>
      </c>
    </row>
    <row r="3743" spans="1:16">
      <c r="A3743" t="str">
        <f>IF(Belegerfassung!C3751&lt;&gt;"",0,"")</f>
        <v/>
      </c>
      <c r="B3743" t="str">
        <f>IFERROR(VLOOKUP(Belegerfassung!I3751,Konten!A:D,2,FALSE),"")</f>
        <v/>
      </c>
      <c r="C3743" t="str">
        <f>IF(A3743&lt;&gt;"",TEXT(Belegerfassung!C3751,"TT.MM.JJJJ"),"")</f>
        <v/>
      </c>
      <c r="D3743" t="str">
        <f>IFERROR(VLOOKUP(Belegerfassung!A3751,Abfrage!$E$2:$F$20,2,FALSE),"")</f>
        <v/>
      </c>
      <c r="E3743" t="str">
        <f>IF(A3743&lt;&gt;"",Belegerfassung!B3751,"")</f>
        <v/>
      </c>
      <c r="F3743" t="str">
        <f>IF(Belegerfassung!L3751="","",IF(Belegerfassung!L3751&lt;&gt;"",IF(Belegerfassung!L3751&lt;&gt;"",IF(Belegerfassung!J3751&lt;&gt;0,VLOOKUP(Belegerfassung!L3751,Abfrage!$A$2:$C$19,2,),VLOOKUP(Belegerfassung!L3751,Abfrage!$A$2:$C$19,3,)),"")))</f>
        <v/>
      </c>
      <c r="G3743" t="str">
        <f t="shared" si="174"/>
        <v/>
      </c>
      <c r="H3743" s="31" t="str">
        <f>IF(A3743&lt;&gt;"",-Belegerfassung!J3751+Belegerfassung!K3751,"")</f>
        <v/>
      </c>
      <c r="I3743" s="49" t="str">
        <f>IFERROR(IF(H3743&lt;&gt;"",Belegerfassung!L3751*100,""),IF(OR(Belegerfassung!L3751="Leistung EU - Erlöse",Belegerfassung!L3751="Lieferungen EU-Erlöse",Belegerfassung!L3751="EUST",Belegerfassung!L3751="Bauleistungen 20%")=TRUE,"",MID(Belegerfassung!L3751,4,2)))</f>
        <v/>
      </c>
      <c r="J3743" s="6" t="str">
        <f>IF(A3743&lt;&gt;"",LEFT(Belegerfassung!D3751,40),"")</f>
        <v/>
      </c>
      <c r="K3743" t="str">
        <f>IF(A3743&lt;&gt;"",VLOOKUP(D3743,Abfrage!$F$2:$G$21,2,FALSE),"")</f>
        <v/>
      </c>
      <c r="L3743" s="6" t="str">
        <f>IF(Belegerfassung!H3751&lt;&gt;"",Belegerfassung!H3751,"")</f>
        <v/>
      </c>
      <c r="M3743" t="str">
        <f>IFERROR(IF(Belegerfassung!E3751&lt;&gt;"",VLOOKUP(Belegerfassung!E3751,Abfrage!$L$2:$M$15,2,),""),"")</f>
        <v/>
      </c>
      <c r="N3743" t="str">
        <f t="shared" si="175"/>
        <v/>
      </c>
      <c r="O3743" t="str">
        <f t="shared" si="176"/>
        <v/>
      </c>
      <c r="P3743" t="str">
        <f>IF(Belegerfassung!G3751&lt;&gt;"",CONCATENATE(Belegerfassung!G3751,".pdf"),"")</f>
        <v/>
      </c>
    </row>
    <row r="3744" spans="1:16">
      <c r="A3744" t="str">
        <f>IF(Belegerfassung!C3752&lt;&gt;"",0,"")</f>
        <v/>
      </c>
      <c r="B3744" t="str">
        <f>IFERROR(VLOOKUP(Belegerfassung!I3752,Konten!A:D,2,FALSE),"")</f>
        <v/>
      </c>
      <c r="C3744" t="str">
        <f>IF(A3744&lt;&gt;"",TEXT(Belegerfassung!C3752,"TT.MM.JJJJ"),"")</f>
        <v/>
      </c>
      <c r="D3744" t="str">
        <f>IFERROR(VLOOKUP(Belegerfassung!A3752,Abfrage!$E$2:$F$20,2,FALSE),"")</f>
        <v/>
      </c>
      <c r="E3744" t="str">
        <f>IF(A3744&lt;&gt;"",Belegerfassung!B3752,"")</f>
        <v/>
      </c>
      <c r="F3744" t="str">
        <f>IF(Belegerfassung!L3752="","",IF(Belegerfassung!L3752&lt;&gt;"",IF(Belegerfassung!L3752&lt;&gt;"",IF(Belegerfassung!J3752&lt;&gt;0,VLOOKUP(Belegerfassung!L3752,Abfrage!$A$2:$C$19,2,),VLOOKUP(Belegerfassung!L3752,Abfrage!$A$2:$C$19,3,)),"")))</f>
        <v/>
      </c>
      <c r="G3744" t="str">
        <f t="shared" si="174"/>
        <v/>
      </c>
      <c r="H3744" s="31" t="str">
        <f>IF(A3744&lt;&gt;"",-Belegerfassung!J3752+Belegerfassung!K3752,"")</f>
        <v/>
      </c>
      <c r="I3744" s="49" t="str">
        <f>IFERROR(IF(H3744&lt;&gt;"",Belegerfassung!L3752*100,""),IF(OR(Belegerfassung!L3752="Leistung EU - Erlöse",Belegerfassung!L3752="Lieferungen EU-Erlöse",Belegerfassung!L3752="EUST",Belegerfassung!L3752="Bauleistungen 20%")=TRUE,"",MID(Belegerfassung!L3752,4,2)))</f>
        <v/>
      </c>
      <c r="J3744" s="6" t="str">
        <f>IF(A3744&lt;&gt;"",LEFT(Belegerfassung!D3752,40),"")</f>
        <v/>
      </c>
      <c r="K3744" t="str">
        <f>IF(A3744&lt;&gt;"",VLOOKUP(D3744,Abfrage!$F$2:$G$21,2,FALSE),"")</f>
        <v/>
      </c>
      <c r="L3744" s="6" t="str">
        <f>IF(Belegerfassung!H3752&lt;&gt;"",Belegerfassung!H3752,"")</f>
        <v/>
      </c>
      <c r="M3744" t="str">
        <f>IFERROR(IF(Belegerfassung!E3752&lt;&gt;"",VLOOKUP(Belegerfassung!E3752,Abfrage!$L$2:$M$15,2,),""),"")</f>
        <v/>
      </c>
      <c r="N3744" t="str">
        <f t="shared" si="175"/>
        <v/>
      </c>
      <c r="O3744" t="str">
        <f t="shared" si="176"/>
        <v/>
      </c>
      <c r="P3744" t="str">
        <f>IF(Belegerfassung!G3752&lt;&gt;"",CONCATENATE(Belegerfassung!G3752,".pdf"),"")</f>
        <v/>
      </c>
    </row>
    <row r="3745" spans="1:16">
      <c r="A3745" t="str">
        <f>IF(Belegerfassung!C3753&lt;&gt;"",0,"")</f>
        <v/>
      </c>
      <c r="B3745" t="str">
        <f>IFERROR(VLOOKUP(Belegerfassung!I3753,Konten!A:D,2,FALSE),"")</f>
        <v/>
      </c>
      <c r="C3745" t="str">
        <f>IF(A3745&lt;&gt;"",TEXT(Belegerfassung!C3753,"TT.MM.JJJJ"),"")</f>
        <v/>
      </c>
      <c r="D3745" t="str">
        <f>IFERROR(VLOOKUP(Belegerfassung!A3753,Abfrage!$E$2:$F$20,2,FALSE),"")</f>
        <v/>
      </c>
      <c r="E3745" t="str">
        <f>IF(A3745&lt;&gt;"",Belegerfassung!B3753,"")</f>
        <v/>
      </c>
      <c r="F3745" t="str">
        <f>IF(Belegerfassung!L3753="","",IF(Belegerfassung!L3753&lt;&gt;"",IF(Belegerfassung!L3753&lt;&gt;"",IF(Belegerfassung!J3753&lt;&gt;0,VLOOKUP(Belegerfassung!L3753,Abfrage!$A$2:$C$19,2,),VLOOKUP(Belegerfassung!L3753,Abfrage!$A$2:$C$19,3,)),"")))</f>
        <v/>
      </c>
      <c r="G3745" t="str">
        <f t="shared" si="174"/>
        <v/>
      </c>
      <c r="H3745" s="31" t="str">
        <f>IF(A3745&lt;&gt;"",-Belegerfassung!J3753+Belegerfassung!K3753,"")</f>
        <v/>
      </c>
      <c r="I3745" s="49" t="str">
        <f>IFERROR(IF(H3745&lt;&gt;"",Belegerfassung!L3753*100,""),IF(OR(Belegerfassung!L3753="Leistung EU - Erlöse",Belegerfassung!L3753="Lieferungen EU-Erlöse",Belegerfassung!L3753="EUST",Belegerfassung!L3753="Bauleistungen 20%")=TRUE,"",MID(Belegerfassung!L3753,4,2)))</f>
        <v/>
      </c>
      <c r="J3745" s="6" t="str">
        <f>IF(A3745&lt;&gt;"",LEFT(Belegerfassung!D3753,40),"")</f>
        <v/>
      </c>
      <c r="K3745" t="str">
        <f>IF(A3745&lt;&gt;"",VLOOKUP(D3745,Abfrage!$F$2:$G$21,2,FALSE),"")</f>
        <v/>
      </c>
      <c r="L3745" s="6" t="str">
        <f>IF(Belegerfassung!H3753&lt;&gt;"",Belegerfassung!H3753,"")</f>
        <v/>
      </c>
      <c r="M3745" t="str">
        <f>IFERROR(IF(Belegerfassung!E3753&lt;&gt;"",VLOOKUP(Belegerfassung!E3753,Abfrage!$L$2:$M$15,2,),""),"")</f>
        <v/>
      </c>
      <c r="N3745" t="str">
        <f t="shared" si="175"/>
        <v/>
      </c>
      <c r="O3745" t="str">
        <f t="shared" si="176"/>
        <v/>
      </c>
      <c r="P3745" t="str">
        <f>IF(Belegerfassung!G3753&lt;&gt;"",CONCATENATE(Belegerfassung!G3753,".pdf"),"")</f>
        <v/>
      </c>
    </row>
    <row r="3746" spans="1:16">
      <c r="A3746" t="str">
        <f>IF(Belegerfassung!C3754&lt;&gt;"",0,"")</f>
        <v/>
      </c>
      <c r="B3746" t="str">
        <f>IFERROR(VLOOKUP(Belegerfassung!I3754,Konten!A:D,2,FALSE),"")</f>
        <v/>
      </c>
      <c r="C3746" t="str">
        <f>IF(A3746&lt;&gt;"",TEXT(Belegerfassung!C3754,"TT.MM.JJJJ"),"")</f>
        <v/>
      </c>
      <c r="D3746" t="str">
        <f>IFERROR(VLOOKUP(Belegerfassung!A3754,Abfrage!$E$2:$F$20,2,FALSE),"")</f>
        <v/>
      </c>
      <c r="E3746" t="str">
        <f>IF(A3746&lt;&gt;"",Belegerfassung!B3754,"")</f>
        <v/>
      </c>
      <c r="F3746" t="str">
        <f>IF(Belegerfassung!L3754="","",IF(Belegerfassung!L3754&lt;&gt;"",IF(Belegerfassung!L3754&lt;&gt;"",IF(Belegerfassung!J3754&lt;&gt;0,VLOOKUP(Belegerfassung!L3754,Abfrage!$A$2:$C$19,2,),VLOOKUP(Belegerfassung!L3754,Abfrage!$A$2:$C$19,3,)),"")))</f>
        <v/>
      </c>
      <c r="G3746" t="str">
        <f t="shared" si="174"/>
        <v/>
      </c>
      <c r="H3746" s="31" t="str">
        <f>IF(A3746&lt;&gt;"",-Belegerfassung!J3754+Belegerfassung!K3754,"")</f>
        <v/>
      </c>
      <c r="I3746" s="49" t="str">
        <f>IFERROR(IF(H3746&lt;&gt;"",Belegerfassung!L3754*100,""),IF(OR(Belegerfassung!L3754="Leistung EU - Erlöse",Belegerfassung!L3754="Lieferungen EU-Erlöse",Belegerfassung!L3754="EUST",Belegerfassung!L3754="Bauleistungen 20%")=TRUE,"",MID(Belegerfassung!L3754,4,2)))</f>
        <v/>
      </c>
      <c r="J3746" s="6" t="str">
        <f>IF(A3746&lt;&gt;"",LEFT(Belegerfassung!D3754,40),"")</f>
        <v/>
      </c>
      <c r="K3746" t="str">
        <f>IF(A3746&lt;&gt;"",VLOOKUP(D3746,Abfrage!$F$2:$G$21,2,FALSE),"")</f>
        <v/>
      </c>
      <c r="L3746" s="6" t="str">
        <f>IF(Belegerfassung!H3754&lt;&gt;"",Belegerfassung!H3754,"")</f>
        <v/>
      </c>
      <c r="M3746" t="str">
        <f>IFERROR(IF(Belegerfassung!E3754&lt;&gt;"",VLOOKUP(Belegerfassung!E3754,Abfrage!$L$2:$M$15,2,),""),"")</f>
        <v/>
      </c>
      <c r="N3746" t="str">
        <f t="shared" si="175"/>
        <v/>
      </c>
      <c r="O3746" t="str">
        <f t="shared" si="176"/>
        <v/>
      </c>
      <c r="P3746" t="str">
        <f>IF(Belegerfassung!G3754&lt;&gt;"",CONCATENATE(Belegerfassung!G3754,".pdf"),"")</f>
        <v/>
      </c>
    </row>
    <row r="3747" spans="1:16">
      <c r="A3747" t="str">
        <f>IF(Belegerfassung!C3755&lt;&gt;"",0,"")</f>
        <v/>
      </c>
      <c r="B3747" t="str">
        <f>IFERROR(VLOOKUP(Belegerfassung!I3755,Konten!A:D,2,FALSE),"")</f>
        <v/>
      </c>
      <c r="C3747" t="str">
        <f>IF(A3747&lt;&gt;"",TEXT(Belegerfassung!C3755,"TT.MM.JJJJ"),"")</f>
        <v/>
      </c>
      <c r="D3747" t="str">
        <f>IFERROR(VLOOKUP(Belegerfassung!A3755,Abfrage!$E$2:$F$20,2,FALSE),"")</f>
        <v/>
      </c>
      <c r="E3747" t="str">
        <f>IF(A3747&lt;&gt;"",Belegerfassung!B3755,"")</f>
        <v/>
      </c>
      <c r="F3747" t="str">
        <f>IF(Belegerfassung!L3755="","",IF(Belegerfassung!L3755&lt;&gt;"",IF(Belegerfassung!L3755&lt;&gt;"",IF(Belegerfassung!J3755&lt;&gt;0,VLOOKUP(Belegerfassung!L3755,Abfrage!$A$2:$C$19,2,),VLOOKUP(Belegerfassung!L3755,Abfrage!$A$2:$C$19,3,)),"")))</f>
        <v/>
      </c>
      <c r="G3747" t="str">
        <f t="shared" si="174"/>
        <v/>
      </c>
      <c r="H3747" s="31" t="str">
        <f>IF(A3747&lt;&gt;"",-Belegerfassung!J3755+Belegerfassung!K3755,"")</f>
        <v/>
      </c>
      <c r="I3747" s="49" t="str">
        <f>IFERROR(IF(H3747&lt;&gt;"",Belegerfassung!L3755*100,""),IF(OR(Belegerfassung!L3755="Leistung EU - Erlöse",Belegerfassung!L3755="Lieferungen EU-Erlöse",Belegerfassung!L3755="EUST",Belegerfassung!L3755="Bauleistungen 20%")=TRUE,"",MID(Belegerfassung!L3755,4,2)))</f>
        <v/>
      </c>
      <c r="J3747" s="6" t="str">
        <f>IF(A3747&lt;&gt;"",LEFT(Belegerfassung!D3755,40),"")</f>
        <v/>
      </c>
      <c r="K3747" t="str">
        <f>IF(A3747&lt;&gt;"",VLOOKUP(D3747,Abfrage!$F$2:$G$21,2,FALSE),"")</f>
        <v/>
      </c>
      <c r="L3747" s="6" t="str">
        <f>IF(Belegerfassung!H3755&lt;&gt;"",Belegerfassung!H3755,"")</f>
        <v/>
      </c>
      <c r="M3747" t="str">
        <f>IFERROR(IF(Belegerfassung!E3755&lt;&gt;"",VLOOKUP(Belegerfassung!E3755,Abfrage!$L$2:$M$15,2,),""),"")</f>
        <v/>
      </c>
      <c r="N3747" t="str">
        <f t="shared" si="175"/>
        <v/>
      </c>
      <c r="O3747" t="str">
        <f t="shared" si="176"/>
        <v/>
      </c>
      <c r="P3747" t="str">
        <f>IF(Belegerfassung!G3755&lt;&gt;"",CONCATENATE(Belegerfassung!G3755,".pdf"),"")</f>
        <v/>
      </c>
    </row>
    <row r="3748" spans="1:16">
      <c r="A3748" t="str">
        <f>IF(Belegerfassung!C3756&lt;&gt;"",0,"")</f>
        <v/>
      </c>
      <c r="B3748" t="str">
        <f>IFERROR(VLOOKUP(Belegerfassung!I3756,Konten!A:D,2,FALSE),"")</f>
        <v/>
      </c>
      <c r="C3748" t="str">
        <f>IF(A3748&lt;&gt;"",TEXT(Belegerfassung!C3756,"TT.MM.JJJJ"),"")</f>
        <v/>
      </c>
      <c r="D3748" t="str">
        <f>IFERROR(VLOOKUP(Belegerfassung!A3756,Abfrage!$E$2:$F$20,2,FALSE),"")</f>
        <v/>
      </c>
      <c r="E3748" t="str">
        <f>IF(A3748&lt;&gt;"",Belegerfassung!B3756,"")</f>
        <v/>
      </c>
      <c r="F3748" t="str">
        <f>IF(Belegerfassung!L3756="","",IF(Belegerfassung!L3756&lt;&gt;"",IF(Belegerfassung!L3756&lt;&gt;"",IF(Belegerfassung!J3756&lt;&gt;0,VLOOKUP(Belegerfassung!L3756,Abfrage!$A$2:$C$19,2,),VLOOKUP(Belegerfassung!L3756,Abfrage!$A$2:$C$19,3,)),"")))</f>
        <v/>
      </c>
      <c r="G3748" t="str">
        <f t="shared" si="174"/>
        <v/>
      </c>
      <c r="H3748" s="31" t="str">
        <f>IF(A3748&lt;&gt;"",-Belegerfassung!J3756+Belegerfassung!K3756,"")</f>
        <v/>
      </c>
      <c r="I3748" s="49" t="str">
        <f>IFERROR(IF(H3748&lt;&gt;"",Belegerfassung!L3756*100,""),IF(OR(Belegerfassung!L3756="Leistung EU - Erlöse",Belegerfassung!L3756="Lieferungen EU-Erlöse",Belegerfassung!L3756="EUST",Belegerfassung!L3756="Bauleistungen 20%")=TRUE,"",MID(Belegerfassung!L3756,4,2)))</f>
        <v/>
      </c>
      <c r="J3748" s="6" t="str">
        <f>IF(A3748&lt;&gt;"",LEFT(Belegerfassung!D3756,40),"")</f>
        <v/>
      </c>
      <c r="K3748" t="str">
        <f>IF(A3748&lt;&gt;"",VLOOKUP(D3748,Abfrage!$F$2:$G$21,2,FALSE),"")</f>
        <v/>
      </c>
      <c r="L3748" s="6" t="str">
        <f>IF(Belegerfassung!H3756&lt;&gt;"",Belegerfassung!H3756,"")</f>
        <v/>
      </c>
      <c r="M3748" t="str">
        <f>IFERROR(IF(Belegerfassung!E3756&lt;&gt;"",VLOOKUP(Belegerfassung!E3756,Abfrage!$L$2:$M$15,2,),""),"")</f>
        <v/>
      </c>
      <c r="N3748" t="str">
        <f t="shared" si="175"/>
        <v/>
      </c>
      <c r="O3748" t="str">
        <f t="shared" si="176"/>
        <v/>
      </c>
      <c r="P3748" t="str">
        <f>IF(Belegerfassung!G3756&lt;&gt;"",CONCATENATE(Belegerfassung!G3756,".pdf"),"")</f>
        <v/>
      </c>
    </row>
    <row r="3749" spans="1:16">
      <c r="A3749" t="str">
        <f>IF(Belegerfassung!C3757&lt;&gt;"",0,"")</f>
        <v/>
      </c>
      <c r="B3749" t="str">
        <f>IFERROR(VLOOKUP(Belegerfassung!I3757,Konten!A:D,2,FALSE),"")</f>
        <v/>
      </c>
      <c r="C3749" t="str">
        <f>IF(A3749&lt;&gt;"",TEXT(Belegerfassung!C3757,"TT.MM.JJJJ"),"")</f>
        <v/>
      </c>
      <c r="D3749" t="str">
        <f>IFERROR(VLOOKUP(Belegerfassung!A3757,Abfrage!$E$2:$F$20,2,FALSE),"")</f>
        <v/>
      </c>
      <c r="E3749" t="str">
        <f>IF(A3749&lt;&gt;"",Belegerfassung!B3757,"")</f>
        <v/>
      </c>
      <c r="F3749" t="str">
        <f>IF(Belegerfassung!L3757="","",IF(Belegerfassung!L3757&lt;&gt;"",IF(Belegerfassung!L3757&lt;&gt;"",IF(Belegerfassung!J3757&lt;&gt;0,VLOOKUP(Belegerfassung!L3757,Abfrage!$A$2:$C$19,2,),VLOOKUP(Belegerfassung!L3757,Abfrage!$A$2:$C$19,3,)),"")))</f>
        <v/>
      </c>
      <c r="G3749" t="str">
        <f t="shared" si="174"/>
        <v/>
      </c>
      <c r="H3749" s="31" t="str">
        <f>IF(A3749&lt;&gt;"",-Belegerfassung!J3757+Belegerfassung!K3757,"")</f>
        <v/>
      </c>
      <c r="I3749" s="49" t="str">
        <f>IFERROR(IF(H3749&lt;&gt;"",Belegerfassung!L3757*100,""),IF(OR(Belegerfassung!L3757="Leistung EU - Erlöse",Belegerfassung!L3757="Lieferungen EU-Erlöse",Belegerfassung!L3757="EUST",Belegerfassung!L3757="Bauleistungen 20%")=TRUE,"",MID(Belegerfassung!L3757,4,2)))</f>
        <v/>
      </c>
      <c r="J3749" s="6" t="str">
        <f>IF(A3749&lt;&gt;"",LEFT(Belegerfassung!D3757,40),"")</f>
        <v/>
      </c>
      <c r="K3749" t="str">
        <f>IF(A3749&lt;&gt;"",VLOOKUP(D3749,Abfrage!$F$2:$G$21,2,FALSE),"")</f>
        <v/>
      </c>
      <c r="L3749" s="6" t="str">
        <f>IF(Belegerfassung!H3757&lt;&gt;"",Belegerfassung!H3757,"")</f>
        <v/>
      </c>
      <c r="M3749" t="str">
        <f>IFERROR(IF(Belegerfassung!E3757&lt;&gt;"",VLOOKUP(Belegerfassung!E3757,Abfrage!$L$2:$M$15,2,),""),"")</f>
        <v/>
      </c>
      <c r="N3749" t="str">
        <f t="shared" si="175"/>
        <v/>
      </c>
      <c r="O3749" t="str">
        <f t="shared" si="176"/>
        <v/>
      </c>
      <c r="P3749" t="str">
        <f>IF(Belegerfassung!G3757&lt;&gt;"",CONCATENATE(Belegerfassung!G3757,".pdf"),"")</f>
        <v/>
      </c>
    </row>
    <row r="3750" spans="1:16">
      <c r="A3750" t="str">
        <f>IF(Belegerfassung!C3758&lt;&gt;"",0,"")</f>
        <v/>
      </c>
      <c r="B3750" t="str">
        <f>IFERROR(VLOOKUP(Belegerfassung!I3758,Konten!A:D,2,FALSE),"")</f>
        <v/>
      </c>
      <c r="C3750" t="str">
        <f>IF(A3750&lt;&gt;"",TEXT(Belegerfassung!C3758,"TT.MM.JJJJ"),"")</f>
        <v/>
      </c>
      <c r="D3750" t="str">
        <f>IFERROR(VLOOKUP(Belegerfassung!A3758,Abfrage!$E$2:$F$20,2,FALSE),"")</f>
        <v/>
      </c>
      <c r="E3750" t="str">
        <f>IF(A3750&lt;&gt;"",Belegerfassung!B3758,"")</f>
        <v/>
      </c>
      <c r="F3750" t="str">
        <f>IF(Belegerfassung!L3758="","",IF(Belegerfassung!L3758&lt;&gt;"",IF(Belegerfassung!L3758&lt;&gt;"",IF(Belegerfassung!J3758&lt;&gt;0,VLOOKUP(Belegerfassung!L3758,Abfrage!$A$2:$C$19,2,),VLOOKUP(Belegerfassung!L3758,Abfrage!$A$2:$C$19,3,)),"")))</f>
        <v/>
      </c>
      <c r="G3750" t="str">
        <f t="shared" si="174"/>
        <v/>
      </c>
      <c r="H3750" s="31" t="str">
        <f>IF(A3750&lt;&gt;"",-Belegerfassung!J3758+Belegerfassung!K3758,"")</f>
        <v/>
      </c>
      <c r="I3750" s="49" t="str">
        <f>IFERROR(IF(H3750&lt;&gt;"",Belegerfassung!L3758*100,""),IF(OR(Belegerfassung!L3758="Leistung EU - Erlöse",Belegerfassung!L3758="Lieferungen EU-Erlöse",Belegerfassung!L3758="EUST",Belegerfassung!L3758="Bauleistungen 20%")=TRUE,"",MID(Belegerfassung!L3758,4,2)))</f>
        <v/>
      </c>
      <c r="J3750" s="6" t="str">
        <f>IF(A3750&lt;&gt;"",LEFT(Belegerfassung!D3758,40),"")</f>
        <v/>
      </c>
      <c r="K3750" t="str">
        <f>IF(A3750&lt;&gt;"",VLOOKUP(D3750,Abfrage!$F$2:$G$21,2,FALSE),"")</f>
        <v/>
      </c>
      <c r="L3750" s="6" t="str">
        <f>IF(Belegerfassung!H3758&lt;&gt;"",Belegerfassung!H3758,"")</f>
        <v/>
      </c>
      <c r="M3750" t="str">
        <f>IFERROR(IF(Belegerfassung!E3758&lt;&gt;"",VLOOKUP(Belegerfassung!E3758,Abfrage!$L$2:$M$15,2,),""),"")</f>
        <v/>
      </c>
      <c r="N3750" t="str">
        <f t="shared" si="175"/>
        <v/>
      </c>
      <c r="O3750" t="str">
        <f t="shared" si="176"/>
        <v/>
      </c>
      <c r="P3750" t="str">
        <f>IF(Belegerfassung!G3758&lt;&gt;"",CONCATENATE(Belegerfassung!G3758,".pdf"),"")</f>
        <v/>
      </c>
    </row>
    <row r="3751" spans="1:16">
      <c r="A3751" t="str">
        <f>IF(Belegerfassung!C3759&lt;&gt;"",0,"")</f>
        <v/>
      </c>
      <c r="B3751" t="str">
        <f>IFERROR(VLOOKUP(Belegerfassung!I3759,Konten!A:D,2,FALSE),"")</f>
        <v/>
      </c>
      <c r="C3751" t="str">
        <f>IF(A3751&lt;&gt;"",TEXT(Belegerfassung!C3759,"TT.MM.JJJJ"),"")</f>
        <v/>
      </c>
      <c r="D3751" t="str">
        <f>IFERROR(VLOOKUP(Belegerfassung!A3759,Abfrage!$E$2:$F$20,2,FALSE),"")</f>
        <v/>
      </c>
      <c r="E3751" t="str">
        <f>IF(A3751&lt;&gt;"",Belegerfassung!B3759,"")</f>
        <v/>
      </c>
      <c r="F3751" t="str">
        <f>IF(Belegerfassung!L3759="","",IF(Belegerfassung!L3759&lt;&gt;"",IF(Belegerfassung!L3759&lt;&gt;"",IF(Belegerfassung!J3759&lt;&gt;0,VLOOKUP(Belegerfassung!L3759,Abfrage!$A$2:$C$19,2,),VLOOKUP(Belegerfassung!L3759,Abfrage!$A$2:$C$19,3,)),"")))</f>
        <v/>
      </c>
      <c r="G3751" t="str">
        <f t="shared" si="174"/>
        <v/>
      </c>
      <c r="H3751" s="31" t="str">
        <f>IF(A3751&lt;&gt;"",-Belegerfassung!J3759+Belegerfassung!K3759,"")</f>
        <v/>
      </c>
      <c r="I3751" s="49" t="str">
        <f>IFERROR(IF(H3751&lt;&gt;"",Belegerfassung!L3759*100,""),IF(OR(Belegerfassung!L3759="Leistung EU - Erlöse",Belegerfassung!L3759="Lieferungen EU-Erlöse",Belegerfassung!L3759="EUST",Belegerfassung!L3759="Bauleistungen 20%")=TRUE,"",MID(Belegerfassung!L3759,4,2)))</f>
        <v/>
      </c>
      <c r="J3751" s="6" t="str">
        <f>IF(A3751&lt;&gt;"",LEFT(Belegerfassung!D3759,40),"")</f>
        <v/>
      </c>
      <c r="K3751" t="str">
        <f>IF(A3751&lt;&gt;"",VLOOKUP(D3751,Abfrage!$F$2:$G$21,2,FALSE),"")</f>
        <v/>
      </c>
      <c r="L3751" s="6" t="str">
        <f>IF(Belegerfassung!H3759&lt;&gt;"",Belegerfassung!H3759,"")</f>
        <v/>
      </c>
      <c r="M3751" t="str">
        <f>IFERROR(IF(Belegerfassung!E3759&lt;&gt;"",VLOOKUP(Belegerfassung!E3759,Abfrage!$L$2:$M$15,2,),""),"")</f>
        <v/>
      </c>
      <c r="N3751" t="str">
        <f t="shared" si="175"/>
        <v/>
      </c>
      <c r="O3751" t="str">
        <f t="shared" si="176"/>
        <v/>
      </c>
      <c r="P3751" t="str">
        <f>IF(Belegerfassung!G3759&lt;&gt;"",CONCATENATE(Belegerfassung!G3759,".pdf"),"")</f>
        <v/>
      </c>
    </row>
    <row r="3752" spans="1:16">
      <c r="A3752" t="str">
        <f>IF(Belegerfassung!C3760&lt;&gt;"",0,"")</f>
        <v/>
      </c>
      <c r="B3752" t="str">
        <f>IFERROR(VLOOKUP(Belegerfassung!I3760,Konten!A:D,2,FALSE),"")</f>
        <v/>
      </c>
      <c r="C3752" t="str">
        <f>IF(A3752&lt;&gt;"",TEXT(Belegerfassung!C3760,"TT.MM.JJJJ"),"")</f>
        <v/>
      </c>
      <c r="D3752" t="str">
        <f>IFERROR(VLOOKUP(Belegerfassung!A3760,Abfrage!$E$2:$F$20,2,FALSE),"")</f>
        <v/>
      </c>
      <c r="E3752" t="str">
        <f>IF(A3752&lt;&gt;"",Belegerfassung!B3760,"")</f>
        <v/>
      </c>
      <c r="F3752" t="str">
        <f>IF(Belegerfassung!L3760="","",IF(Belegerfassung!L3760&lt;&gt;"",IF(Belegerfassung!L3760&lt;&gt;"",IF(Belegerfassung!J3760&lt;&gt;0,VLOOKUP(Belegerfassung!L3760,Abfrage!$A$2:$C$19,2,),VLOOKUP(Belegerfassung!L3760,Abfrage!$A$2:$C$19,3,)),"")))</f>
        <v/>
      </c>
      <c r="G3752" t="str">
        <f t="shared" si="174"/>
        <v/>
      </c>
      <c r="H3752" s="31" t="str">
        <f>IF(A3752&lt;&gt;"",-Belegerfassung!J3760+Belegerfassung!K3760,"")</f>
        <v/>
      </c>
      <c r="I3752" s="49" t="str">
        <f>IFERROR(IF(H3752&lt;&gt;"",Belegerfassung!L3760*100,""),IF(OR(Belegerfassung!L3760="Leistung EU - Erlöse",Belegerfassung!L3760="Lieferungen EU-Erlöse",Belegerfassung!L3760="EUST",Belegerfassung!L3760="Bauleistungen 20%")=TRUE,"",MID(Belegerfassung!L3760,4,2)))</f>
        <v/>
      </c>
      <c r="J3752" s="6" t="str">
        <f>IF(A3752&lt;&gt;"",LEFT(Belegerfassung!D3760,40),"")</f>
        <v/>
      </c>
      <c r="K3752" t="str">
        <f>IF(A3752&lt;&gt;"",VLOOKUP(D3752,Abfrage!$F$2:$G$21,2,FALSE),"")</f>
        <v/>
      </c>
      <c r="L3752" s="6" t="str">
        <f>IF(Belegerfassung!H3760&lt;&gt;"",Belegerfassung!H3760,"")</f>
        <v/>
      </c>
      <c r="M3752" t="str">
        <f>IFERROR(IF(Belegerfassung!E3760&lt;&gt;"",VLOOKUP(Belegerfassung!E3760,Abfrage!$L$2:$M$15,2,),""),"")</f>
        <v/>
      </c>
      <c r="N3752" t="str">
        <f t="shared" si="175"/>
        <v/>
      </c>
      <c r="O3752" t="str">
        <f t="shared" si="176"/>
        <v/>
      </c>
      <c r="P3752" t="str">
        <f>IF(Belegerfassung!G3760&lt;&gt;"",CONCATENATE(Belegerfassung!G3760,".pdf"),"")</f>
        <v/>
      </c>
    </row>
    <row r="3753" spans="1:16">
      <c r="A3753" t="str">
        <f>IF(Belegerfassung!C3761&lt;&gt;"",0,"")</f>
        <v/>
      </c>
      <c r="B3753" t="str">
        <f>IFERROR(VLOOKUP(Belegerfassung!I3761,Konten!A:D,2,FALSE),"")</f>
        <v/>
      </c>
      <c r="C3753" t="str">
        <f>IF(A3753&lt;&gt;"",TEXT(Belegerfassung!C3761,"TT.MM.JJJJ"),"")</f>
        <v/>
      </c>
      <c r="D3753" t="str">
        <f>IFERROR(VLOOKUP(Belegerfassung!A3761,Abfrage!$E$2:$F$20,2,FALSE),"")</f>
        <v/>
      </c>
      <c r="E3753" t="str">
        <f>IF(A3753&lt;&gt;"",Belegerfassung!B3761,"")</f>
        <v/>
      </c>
      <c r="F3753" t="str">
        <f>IF(Belegerfassung!L3761="","",IF(Belegerfassung!L3761&lt;&gt;"",IF(Belegerfassung!L3761&lt;&gt;"",IF(Belegerfassung!J3761&lt;&gt;0,VLOOKUP(Belegerfassung!L3761,Abfrage!$A$2:$C$19,2,),VLOOKUP(Belegerfassung!L3761,Abfrage!$A$2:$C$19,3,)),"")))</f>
        <v/>
      </c>
      <c r="G3753" t="str">
        <f t="shared" si="174"/>
        <v/>
      </c>
      <c r="H3753" s="31" t="str">
        <f>IF(A3753&lt;&gt;"",-Belegerfassung!J3761+Belegerfassung!K3761,"")</f>
        <v/>
      </c>
      <c r="I3753" s="49" t="str">
        <f>IFERROR(IF(H3753&lt;&gt;"",Belegerfassung!L3761*100,""),IF(OR(Belegerfassung!L3761="Leistung EU - Erlöse",Belegerfassung!L3761="Lieferungen EU-Erlöse",Belegerfassung!L3761="EUST",Belegerfassung!L3761="Bauleistungen 20%")=TRUE,"",MID(Belegerfassung!L3761,4,2)))</f>
        <v/>
      </c>
      <c r="J3753" s="6" t="str">
        <f>IF(A3753&lt;&gt;"",LEFT(Belegerfassung!D3761,40),"")</f>
        <v/>
      </c>
      <c r="K3753" t="str">
        <f>IF(A3753&lt;&gt;"",VLOOKUP(D3753,Abfrage!$F$2:$G$21,2,FALSE),"")</f>
        <v/>
      </c>
      <c r="L3753" s="6" t="str">
        <f>IF(Belegerfassung!H3761&lt;&gt;"",Belegerfassung!H3761,"")</f>
        <v/>
      </c>
      <c r="M3753" t="str">
        <f>IFERROR(IF(Belegerfassung!E3761&lt;&gt;"",VLOOKUP(Belegerfassung!E3761,Abfrage!$L$2:$M$15,2,),""),"")</f>
        <v/>
      </c>
      <c r="N3753" t="str">
        <f t="shared" si="175"/>
        <v/>
      </c>
      <c r="O3753" t="str">
        <f t="shared" si="176"/>
        <v/>
      </c>
      <c r="P3753" t="str">
        <f>IF(Belegerfassung!G3761&lt;&gt;"",CONCATENATE(Belegerfassung!G3761,".pdf"),"")</f>
        <v/>
      </c>
    </row>
    <row r="3754" spans="1:16">
      <c r="A3754" t="str">
        <f>IF(Belegerfassung!C3762&lt;&gt;"",0,"")</f>
        <v/>
      </c>
      <c r="B3754" t="str">
        <f>IFERROR(VLOOKUP(Belegerfassung!I3762,Konten!A:D,2,FALSE),"")</f>
        <v/>
      </c>
      <c r="C3754" t="str">
        <f>IF(A3754&lt;&gt;"",TEXT(Belegerfassung!C3762,"TT.MM.JJJJ"),"")</f>
        <v/>
      </c>
      <c r="D3754" t="str">
        <f>IFERROR(VLOOKUP(Belegerfassung!A3762,Abfrage!$E$2:$F$20,2,FALSE),"")</f>
        <v/>
      </c>
      <c r="E3754" t="str">
        <f>IF(A3754&lt;&gt;"",Belegerfassung!B3762,"")</f>
        <v/>
      </c>
      <c r="F3754" t="str">
        <f>IF(Belegerfassung!L3762="","",IF(Belegerfassung!L3762&lt;&gt;"",IF(Belegerfassung!L3762&lt;&gt;"",IF(Belegerfassung!J3762&lt;&gt;0,VLOOKUP(Belegerfassung!L3762,Abfrage!$A$2:$C$19,2,),VLOOKUP(Belegerfassung!L3762,Abfrage!$A$2:$C$19,3,)),"")))</f>
        <v/>
      </c>
      <c r="G3754" t="str">
        <f t="shared" si="174"/>
        <v/>
      </c>
      <c r="H3754" s="31" t="str">
        <f>IF(A3754&lt;&gt;"",-Belegerfassung!J3762+Belegerfassung!K3762,"")</f>
        <v/>
      </c>
      <c r="I3754" s="49" t="str">
        <f>IFERROR(IF(H3754&lt;&gt;"",Belegerfassung!L3762*100,""),IF(OR(Belegerfassung!L3762="Leistung EU - Erlöse",Belegerfassung!L3762="Lieferungen EU-Erlöse",Belegerfassung!L3762="EUST",Belegerfassung!L3762="Bauleistungen 20%")=TRUE,"",MID(Belegerfassung!L3762,4,2)))</f>
        <v/>
      </c>
      <c r="J3754" s="6" t="str">
        <f>IF(A3754&lt;&gt;"",LEFT(Belegerfassung!D3762,40),"")</f>
        <v/>
      </c>
      <c r="K3754" t="str">
        <f>IF(A3754&lt;&gt;"",VLOOKUP(D3754,Abfrage!$F$2:$G$21,2,FALSE),"")</f>
        <v/>
      </c>
      <c r="L3754" s="6" t="str">
        <f>IF(Belegerfassung!H3762&lt;&gt;"",Belegerfassung!H3762,"")</f>
        <v/>
      </c>
      <c r="M3754" t="str">
        <f>IFERROR(IF(Belegerfassung!E3762&lt;&gt;"",VLOOKUP(Belegerfassung!E3762,Abfrage!$L$2:$M$15,2,),""),"")</f>
        <v/>
      </c>
      <c r="N3754" t="str">
        <f t="shared" si="175"/>
        <v/>
      </c>
      <c r="O3754" t="str">
        <f t="shared" si="176"/>
        <v/>
      </c>
      <c r="P3754" t="str">
        <f>IF(Belegerfassung!G3762&lt;&gt;"",CONCATENATE(Belegerfassung!G3762,".pdf"),"")</f>
        <v/>
      </c>
    </row>
    <row r="3755" spans="1:16">
      <c r="A3755" t="str">
        <f>IF(Belegerfassung!C3763&lt;&gt;"",0,"")</f>
        <v/>
      </c>
      <c r="B3755" t="str">
        <f>IFERROR(VLOOKUP(Belegerfassung!I3763,Konten!A:D,2,FALSE),"")</f>
        <v/>
      </c>
      <c r="C3755" t="str">
        <f>IF(A3755&lt;&gt;"",TEXT(Belegerfassung!C3763,"TT.MM.JJJJ"),"")</f>
        <v/>
      </c>
      <c r="D3755" t="str">
        <f>IFERROR(VLOOKUP(Belegerfassung!A3763,Abfrage!$E$2:$F$20,2,FALSE),"")</f>
        <v/>
      </c>
      <c r="E3755" t="str">
        <f>IF(A3755&lt;&gt;"",Belegerfassung!B3763,"")</f>
        <v/>
      </c>
      <c r="F3755" t="str">
        <f>IF(Belegerfassung!L3763="","",IF(Belegerfassung!L3763&lt;&gt;"",IF(Belegerfassung!L3763&lt;&gt;"",IF(Belegerfassung!J3763&lt;&gt;0,VLOOKUP(Belegerfassung!L3763,Abfrage!$A$2:$C$19,2,),VLOOKUP(Belegerfassung!L3763,Abfrage!$A$2:$C$19,3,)),"")))</f>
        <v/>
      </c>
      <c r="G3755" t="str">
        <f t="shared" si="174"/>
        <v/>
      </c>
      <c r="H3755" s="31" t="str">
        <f>IF(A3755&lt;&gt;"",-Belegerfassung!J3763+Belegerfassung!K3763,"")</f>
        <v/>
      </c>
      <c r="I3755" s="49" t="str">
        <f>IFERROR(IF(H3755&lt;&gt;"",Belegerfassung!L3763*100,""),IF(OR(Belegerfassung!L3763="Leistung EU - Erlöse",Belegerfassung!L3763="Lieferungen EU-Erlöse",Belegerfassung!L3763="EUST",Belegerfassung!L3763="Bauleistungen 20%")=TRUE,"",MID(Belegerfassung!L3763,4,2)))</f>
        <v/>
      </c>
      <c r="J3755" s="6" t="str">
        <f>IF(A3755&lt;&gt;"",LEFT(Belegerfassung!D3763,40),"")</f>
        <v/>
      </c>
      <c r="K3755" t="str">
        <f>IF(A3755&lt;&gt;"",VLOOKUP(D3755,Abfrage!$F$2:$G$21,2,FALSE),"")</f>
        <v/>
      </c>
      <c r="L3755" s="6" t="str">
        <f>IF(Belegerfassung!H3763&lt;&gt;"",Belegerfassung!H3763,"")</f>
        <v/>
      </c>
      <c r="M3755" t="str">
        <f>IFERROR(IF(Belegerfassung!E3763&lt;&gt;"",VLOOKUP(Belegerfassung!E3763,Abfrage!$L$2:$M$15,2,),""),"")</f>
        <v/>
      </c>
      <c r="N3755" t="str">
        <f t="shared" si="175"/>
        <v/>
      </c>
      <c r="O3755" t="str">
        <f t="shared" si="176"/>
        <v/>
      </c>
      <c r="P3755" t="str">
        <f>IF(Belegerfassung!G3763&lt;&gt;"",CONCATENATE(Belegerfassung!G3763,".pdf"),"")</f>
        <v/>
      </c>
    </row>
    <row r="3756" spans="1:16">
      <c r="A3756" t="str">
        <f>IF(Belegerfassung!C3764&lt;&gt;"",0,"")</f>
        <v/>
      </c>
      <c r="B3756" t="str">
        <f>IFERROR(VLOOKUP(Belegerfassung!I3764,Konten!A:D,2,FALSE),"")</f>
        <v/>
      </c>
      <c r="C3756" t="str">
        <f>IF(A3756&lt;&gt;"",TEXT(Belegerfassung!C3764,"TT.MM.JJJJ"),"")</f>
        <v/>
      </c>
      <c r="D3756" t="str">
        <f>IFERROR(VLOOKUP(Belegerfassung!A3764,Abfrage!$E$2:$F$20,2,FALSE),"")</f>
        <v/>
      </c>
      <c r="E3756" t="str">
        <f>IF(A3756&lt;&gt;"",Belegerfassung!B3764,"")</f>
        <v/>
      </c>
      <c r="F3756" t="str">
        <f>IF(Belegerfassung!L3764="","",IF(Belegerfassung!L3764&lt;&gt;"",IF(Belegerfassung!L3764&lt;&gt;"",IF(Belegerfassung!J3764&lt;&gt;0,VLOOKUP(Belegerfassung!L3764,Abfrage!$A$2:$C$19,2,),VLOOKUP(Belegerfassung!L3764,Abfrage!$A$2:$C$19,3,)),"")))</f>
        <v/>
      </c>
      <c r="G3756" t="str">
        <f t="shared" si="174"/>
        <v/>
      </c>
      <c r="H3756" s="31" t="str">
        <f>IF(A3756&lt;&gt;"",-Belegerfassung!J3764+Belegerfassung!K3764,"")</f>
        <v/>
      </c>
      <c r="I3756" s="49" t="str">
        <f>IFERROR(IF(H3756&lt;&gt;"",Belegerfassung!L3764*100,""),IF(OR(Belegerfassung!L3764="Leistung EU - Erlöse",Belegerfassung!L3764="Lieferungen EU-Erlöse",Belegerfassung!L3764="EUST",Belegerfassung!L3764="Bauleistungen 20%")=TRUE,"",MID(Belegerfassung!L3764,4,2)))</f>
        <v/>
      </c>
      <c r="J3756" s="6" t="str">
        <f>IF(A3756&lt;&gt;"",LEFT(Belegerfassung!D3764,40),"")</f>
        <v/>
      </c>
      <c r="K3756" t="str">
        <f>IF(A3756&lt;&gt;"",VLOOKUP(D3756,Abfrage!$F$2:$G$21,2,FALSE),"")</f>
        <v/>
      </c>
      <c r="L3756" s="6" t="str">
        <f>IF(Belegerfassung!H3764&lt;&gt;"",Belegerfassung!H3764,"")</f>
        <v/>
      </c>
      <c r="M3756" t="str">
        <f>IFERROR(IF(Belegerfassung!E3764&lt;&gt;"",VLOOKUP(Belegerfassung!E3764,Abfrage!$L$2:$M$15,2,),""),"")</f>
        <v/>
      </c>
      <c r="N3756" t="str">
        <f t="shared" si="175"/>
        <v/>
      </c>
      <c r="O3756" t="str">
        <f t="shared" si="176"/>
        <v/>
      </c>
      <c r="P3756" t="str">
        <f>IF(Belegerfassung!G3764&lt;&gt;"",CONCATENATE(Belegerfassung!G3764,".pdf"),"")</f>
        <v/>
      </c>
    </row>
    <row r="3757" spans="1:16">
      <c r="A3757" t="str">
        <f>IF(Belegerfassung!C3765&lt;&gt;"",0,"")</f>
        <v/>
      </c>
      <c r="B3757" t="str">
        <f>IFERROR(VLOOKUP(Belegerfassung!I3765,Konten!A:D,2,FALSE),"")</f>
        <v/>
      </c>
      <c r="C3757" t="str">
        <f>IF(A3757&lt;&gt;"",TEXT(Belegerfassung!C3765,"TT.MM.JJJJ"),"")</f>
        <v/>
      </c>
      <c r="D3757" t="str">
        <f>IFERROR(VLOOKUP(Belegerfassung!A3765,Abfrage!$E$2:$F$20,2,FALSE),"")</f>
        <v/>
      </c>
      <c r="E3757" t="str">
        <f>IF(A3757&lt;&gt;"",Belegerfassung!B3765,"")</f>
        <v/>
      </c>
      <c r="F3757" t="str">
        <f>IF(Belegerfassung!L3765="","",IF(Belegerfassung!L3765&lt;&gt;"",IF(Belegerfassung!L3765&lt;&gt;"",IF(Belegerfassung!J3765&lt;&gt;0,VLOOKUP(Belegerfassung!L3765,Abfrage!$A$2:$C$19,2,),VLOOKUP(Belegerfassung!L3765,Abfrage!$A$2:$C$19,3,)),"")))</f>
        <v/>
      </c>
      <c r="G3757" t="str">
        <f t="shared" si="174"/>
        <v/>
      </c>
      <c r="H3757" s="31" t="str">
        <f>IF(A3757&lt;&gt;"",-Belegerfassung!J3765+Belegerfassung!K3765,"")</f>
        <v/>
      </c>
      <c r="I3757" s="49" t="str">
        <f>IFERROR(IF(H3757&lt;&gt;"",Belegerfassung!L3765*100,""),IF(OR(Belegerfassung!L3765="Leistung EU - Erlöse",Belegerfassung!L3765="Lieferungen EU-Erlöse",Belegerfassung!L3765="EUST",Belegerfassung!L3765="Bauleistungen 20%")=TRUE,"",MID(Belegerfassung!L3765,4,2)))</f>
        <v/>
      </c>
      <c r="J3757" s="6" t="str">
        <f>IF(A3757&lt;&gt;"",LEFT(Belegerfassung!D3765,40),"")</f>
        <v/>
      </c>
      <c r="K3757" t="str">
        <f>IF(A3757&lt;&gt;"",VLOOKUP(D3757,Abfrage!$F$2:$G$21,2,FALSE),"")</f>
        <v/>
      </c>
      <c r="L3757" s="6" t="str">
        <f>IF(Belegerfassung!H3765&lt;&gt;"",Belegerfassung!H3765,"")</f>
        <v/>
      </c>
      <c r="M3757" t="str">
        <f>IFERROR(IF(Belegerfassung!E3765&lt;&gt;"",VLOOKUP(Belegerfassung!E3765,Abfrage!$L$2:$M$15,2,),""),"")</f>
        <v/>
      </c>
      <c r="N3757" t="str">
        <f t="shared" si="175"/>
        <v/>
      </c>
      <c r="O3757" t="str">
        <f t="shared" si="176"/>
        <v/>
      </c>
      <c r="P3757" t="str">
        <f>IF(Belegerfassung!G3765&lt;&gt;"",CONCATENATE(Belegerfassung!G3765,".pdf"),"")</f>
        <v/>
      </c>
    </row>
    <row r="3758" spans="1:16">
      <c r="A3758" t="str">
        <f>IF(Belegerfassung!C3766&lt;&gt;"",0,"")</f>
        <v/>
      </c>
      <c r="B3758" t="str">
        <f>IFERROR(VLOOKUP(Belegerfassung!I3766,Konten!A:D,2,FALSE),"")</f>
        <v/>
      </c>
      <c r="C3758" t="str">
        <f>IF(A3758&lt;&gt;"",TEXT(Belegerfassung!C3766,"TT.MM.JJJJ"),"")</f>
        <v/>
      </c>
      <c r="D3758" t="str">
        <f>IFERROR(VLOOKUP(Belegerfassung!A3766,Abfrage!$E$2:$F$20,2,FALSE),"")</f>
        <v/>
      </c>
      <c r="E3758" t="str">
        <f>IF(A3758&lt;&gt;"",Belegerfassung!B3766,"")</f>
        <v/>
      </c>
      <c r="F3758" t="str">
        <f>IF(Belegerfassung!L3766="","",IF(Belegerfassung!L3766&lt;&gt;"",IF(Belegerfassung!L3766&lt;&gt;"",IF(Belegerfassung!J3766&lt;&gt;0,VLOOKUP(Belegerfassung!L3766,Abfrage!$A$2:$C$19,2,),VLOOKUP(Belegerfassung!L3766,Abfrage!$A$2:$C$19,3,)),"")))</f>
        <v/>
      </c>
      <c r="G3758" t="str">
        <f t="shared" si="174"/>
        <v/>
      </c>
      <c r="H3758" s="31" t="str">
        <f>IF(A3758&lt;&gt;"",-Belegerfassung!J3766+Belegerfassung!K3766,"")</f>
        <v/>
      </c>
      <c r="I3758" s="49" t="str">
        <f>IFERROR(IF(H3758&lt;&gt;"",Belegerfassung!L3766*100,""),IF(OR(Belegerfassung!L3766="Leistung EU - Erlöse",Belegerfassung!L3766="Lieferungen EU-Erlöse",Belegerfassung!L3766="EUST",Belegerfassung!L3766="Bauleistungen 20%")=TRUE,"",MID(Belegerfassung!L3766,4,2)))</f>
        <v/>
      </c>
      <c r="J3758" s="6" t="str">
        <f>IF(A3758&lt;&gt;"",LEFT(Belegerfassung!D3766,40),"")</f>
        <v/>
      </c>
      <c r="K3758" t="str">
        <f>IF(A3758&lt;&gt;"",VLOOKUP(D3758,Abfrage!$F$2:$G$21,2,FALSE),"")</f>
        <v/>
      </c>
      <c r="L3758" s="6" t="str">
        <f>IF(Belegerfassung!H3766&lt;&gt;"",Belegerfassung!H3766,"")</f>
        <v/>
      </c>
      <c r="M3758" t="str">
        <f>IFERROR(IF(Belegerfassung!E3766&lt;&gt;"",VLOOKUP(Belegerfassung!E3766,Abfrage!$L$2:$M$15,2,),""),"")</f>
        <v/>
      </c>
      <c r="N3758" t="str">
        <f t="shared" si="175"/>
        <v/>
      </c>
      <c r="O3758" t="str">
        <f t="shared" si="176"/>
        <v/>
      </c>
      <c r="P3758" t="str">
        <f>IF(Belegerfassung!G3766&lt;&gt;"",CONCATENATE(Belegerfassung!G3766,".pdf"),"")</f>
        <v/>
      </c>
    </row>
    <row r="3759" spans="1:16">
      <c r="A3759" t="str">
        <f>IF(Belegerfassung!C3767&lt;&gt;"",0,"")</f>
        <v/>
      </c>
      <c r="B3759" t="str">
        <f>IFERROR(VLOOKUP(Belegerfassung!I3767,Konten!A:D,2,FALSE),"")</f>
        <v/>
      </c>
      <c r="C3759" t="str">
        <f>IF(A3759&lt;&gt;"",TEXT(Belegerfassung!C3767,"TT.MM.JJJJ"),"")</f>
        <v/>
      </c>
      <c r="D3759" t="str">
        <f>IFERROR(VLOOKUP(Belegerfassung!A3767,Abfrage!$E$2:$F$20,2,FALSE),"")</f>
        <v/>
      </c>
      <c r="E3759" t="str">
        <f>IF(A3759&lt;&gt;"",Belegerfassung!B3767,"")</f>
        <v/>
      </c>
      <c r="F3759" t="str">
        <f>IF(Belegerfassung!L3767="","",IF(Belegerfassung!L3767&lt;&gt;"",IF(Belegerfassung!L3767&lt;&gt;"",IF(Belegerfassung!J3767&lt;&gt;0,VLOOKUP(Belegerfassung!L3767,Abfrage!$A$2:$C$19,2,),VLOOKUP(Belegerfassung!L3767,Abfrage!$A$2:$C$19,3,)),"")))</f>
        <v/>
      </c>
      <c r="G3759" t="str">
        <f t="shared" si="174"/>
        <v/>
      </c>
      <c r="H3759" s="31" t="str">
        <f>IF(A3759&lt;&gt;"",-Belegerfassung!J3767+Belegerfassung!K3767,"")</f>
        <v/>
      </c>
      <c r="I3759" s="49" t="str">
        <f>IFERROR(IF(H3759&lt;&gt;"",Belegerfassung!L3767*100,""),IF(OR(Belegerfassung!L3767="Leistung EU - Erlöse",Belegerfassung!L3767="Lieferungen EU-Erlöse",Belegerfassung!L3767="EUST",Belegerfassung!L3767="Bauleistungen 20%")=TRUE,"",MID(Belegerfassung!L3767,4,2)))</f>
        <v/>
      </c>
      <c r="J3759" s="6" t="str">
        <f>IF(A3759&lt;&gt;"",LEFT(Belegerfassung!D3767,40),"")</f>
        <v/>
      </c>
      <c r="K3759" t="str">
        <f>IF(A3759&lt;&gt;"",VLOOKUP(D3759,Abfrage!$F$2:$G$21,2,FALSE),"")</f>
        <v/>
      </c>
      <c r="L3759" s="6" t="str">
        <f>IF(Belegerfassung!H3767&lt;&gt;"",Belegerfassung!H3767,"")</f>
        <v/>
      </c>
      <c r="M3759" t="str">
        <f>IFERROR(IF(Belegerfassung!E3767&lt;&gt;"",VLOOKUP(Belegerfassung!E3767,Abfrage!$L$2:$M$15,2,),""),"")</f>
        <v/>
      </c>
      <c r="N3759" t="str">
        <f t="shared" si="175"/>
        <v/>
      </c>
      <c r="O3759" t="str">
        <f t="shared" si="176"/>
        <v/>
      </c>
      <c r="P3759" t="str">
        <f>IF(Belegerfassung!G3767&lt;&gt;"",CONCATENATE(Belegerfassung!G3767,".pdf"),"")</f>
        <v/>
      </c>
    </row>
    <row r="3760" spans="1:16">
      <c r="A3760" t="str">
        <f>IF(Belegerfassung!C3768&lt;&gt;"",0,"")</f>
        <v/>
      </c>
      <c r="B3760" t="str">
        <f>IFERROR(VLOOKUP(Belegerfassung!I3768,Konten!A:D,2,FALSE),"")</f>
        <v/>
      </c>
      <c r="C3760" t="str">
        <f>IF(A3760&lt;&gt;"",TEXT(Belegerfassung!C3768,"TT.MM.JJJJ"),"")</f>
        <v/>
      </c>
      <c r="D3760" t="str">
        <f>IFERROR(VLOOKUP(Belegerfassung!A3768,Abfrage!$E$2:$F$20,2,FALSE),"")</f>
        <v/>
      </c>
      <c r="E3760" t="str">
        <f>IF(A3760&lt;&gt;"",Belegerfassung!B3768,"")</f>
        <v/>
      </c>
      <c r="F3760" t="str">
        <f>IF(Belegerfassung!L3768="","",IF(Belegerfassung!L3768&lt;&gt;"",IF(Belegerfassung!L3768&lt;&gt;"",IF(Belegerfassung!J3768&lt;&gt;0,VLOOKUP(Belegerfassung!L3768,Abfrage!$A$2:$C$19,2,),VLOOKUP(Belegerfassung!L3768,Abfrage!$A$2:$C$19,3,)),"")))</f>
        <v/>
      </c>
      <c r="G3760" t="str">
        <f t="shared" si="174"/>
        <v/>
      </c>
      <c r="H3760" s="31" t="str">
        <f>IF(A3760&lt;&gt;"",-Belegerfassung!J3768+Belegerfassung!K3768,"")</f>
        <v/>
      </c>
      <c r="I3760" s="49" t="str">
        <f>IFERROR(IF(H3760&lt;&gt;"",Belegerfassung!L3768*100,""),IF(OR(Belegerfassung!L3768="Leistung EU - Erlöse",Belegerfassung!L3768="Lieferungen EU-Erlöse",Belegerfassung!L3768="EUST",Belegerfassung!L3768="Bauleistungen 20%")=TRUE,"",MID(Belegerfassung!L3768,4,2)))</f>
        <v/>
      </c>
      <c r="J3760" s="6" t="str">
        <f>IF(A3760&lt;&gt;"",LEFT(Belegerfassung!D3768,40),"")</f>
        <v/>
      </c>
      <c r="K3760" t="str">
        <f>IF(A3760&lt;&gt;"",VLOOKUP(D3760,Abfrage!$F$2:$G$21,2,FALSE),"")</f>
        <v/>
      </c>
      <c r="L3760" s="6" t="str">
        <f>IF(Belegerfassung!H3768&lt;&gt;"",Belegerfassung!H3768,"")</f>
        <v/>
      </c>
      <c r="M3760" t="str">
        <f>IFERROR(IF(Belegerfassung!E3768&lt;&gt;"",VLOOKUP(Belegerfassung!E3768,Abfrage!$L$2:$M$15,2,),""),"")</f>
        <v/>
      </c>
      <c r="N3760" t="str">
        <f t="shared" si="175"/>
        <v/>
      </c>
      <c r="O3760" t="str">
        <f t="shared" si="176"/>
        <v/>
      </c>
      <c r="P3760" t="str">
        <f>IF(Belegerfassung!G3768&lt;&gt;"",CONCATENATE(Belegerfassung!G3768,".pdf"),"")</f>
        <v/>
      </c>
    </row>
    <row r="3761" spans="1:16">
      <c r="A3761" t="str">
        <f>IF(Belegerfassung!C3769&lt;&gt;"",0,"")</f>
        <v/>
      </c>
      <c r="B3761" t="str">
        <f>IFERROR(VLOOKUP(Belegerfassung!I3769,Konten!A:D,2,FALSE),"")</f>
        <v/>
      </c>
      <c r="C3761" t="str">
        <f>IF(A3761&lt;&gt;"",TEXT(Belegerfassung!C3769,"TT.MM.JJJJ"),"")</f>
        <v/>
      </c>
      <c r="D3761" t="str">
        <f>IFERROR(VLOOKUP(Belegerfassung!A3769,Abfrage!$E$2:$F$20,2,FALSE),"")</f>
        <v/>
      </c>
      <c r="E3761" t="str">
        <f>IF(A3761&lt;&gt;"",Belegerfassung!B3769,"")</f>
        <v/>
      </c>
      <c r="F3761" t="str">
        <f>IF(Belegerfassung!L3769="","",IF(Belegerfassung!L3769&lt;&gt;"",IF(Belegerfassung!L3769&lt;&gt;"",IF(Belegerfassung!J3769&lt;&gt;0,VLOOKUP(Belegerfassung!L3769,Abfrage!$A$2:$C$19,2,),VLOOKUP(Belegerfassung!L3769,Abfrage!$A$2:$C$19,3,)),"")))</f>
        <v/>
      </c>
      <c r="G3761" t="str">
        <f t="shared" si="174"/>
        <v/>
      </c>
      <c r="H3761" s="31" t="str">
        <f>IF(A3761&lt;&gt;"",-Belegerfassung!J3769+Belegerfassung!K3769,"")</f>
        <v/>
      </c>
      <c r="I3761" s="49" t="str">
        <f>IFERROR(IF(H3761&lt;&gt;"",Belegerfassung!L3769*100,""),IF(OR(Belegerfassung!L3769="Leistung EU - Erlöse",Belegerfassung!L3769="Lieferungen EU-Erlöse",Belegerfassung!L3769="EUST",Belegerfassung!L3769="Bauleistungen 20%")=TRUE,"",MID(Belegerfassung!L3769,4,2)))</f>
        <v/>
      </c>
      <c r="J3761" s="6" t="str">
        <f>IF(A3761&lt;&gt;"",LEFT(Belegerfassung!D3769,40),"")</f>
        <v/>
      </c>
      <c r="K3761" t="str">
        <f>IF(A3761&lt;&gt;"",VLOOKUP(D3761,Abfrage!$F$2:$G$21,2,FALSE),"")</f>
        <v/>
      </c>
      <c r="L3761" s="6" t="str">
        <f>IF(Belegerfassung!H3769&lt;&gt;"",Belegerfassung!H3769,"")</f>
        <v/>
      </c>
      <c r="M3761" t="str">
        <f>IFERROR(IF(Belegerfassung!E3769&lt;&gt;"",VLOOKUP(Belegerfassung!E3769,Abfrage!$L$2:$M$15,2,),""),"")</f>
        <v/>
      </c>
      <c r="N3761" t="str">
        <f t="shared" si="175"/>
        <v/>
      </c>
      <c r="O3761" t="str">
        <f t="shared" si="176"/>
        <v/>
      </c>
      <c r="P3761" t="str">
        <f>IF(Belegerfassung!G3769&lt;&gt;"",CONCATENATE(Belegerfassung!G3769,".pdf"),"")</f>
        <v/>
      </c>
    </row>
    <row r="3762" spans="1:16">
      <c r="A3762" t="str">
        <f>IF(Belegerfassung!C3770&lt;&gt;"",0,"")</f>
        <v/>
      </c>
      <c r="B3762" t="str">
        <f>IFERROR(VLOOKUP(Belegerfassung!I3770,Konten!A:D,2,FALSE),"")</f>
        <v/>
      </c>
      <c r="C3762" t="str">
        <f>IF(A3762&lt;&gt;"",TEXT(Belegerfassung!C3770,"TT.MM.JJJJ"),"")</f>
        <v/>
      </c>
      <c r="D3762" t="str">
        <f>IFERROR(VLOOKUP(Belegerfassung!A3770,Abfrage!$E$2:$F$20,2,FALSE),"")</f>
        <v/>
      </c>
      <c r="E3762" t="str">
        <f>IF(A3762&lt;&gt;"",Belegerfassung!B3770,"")</f>
        <v/>
      </c>
      <c r="F3762" t="str">
        <f>IF(Belegerfassung!L3770="","",IF(Belegerfassung!L3770&lt;&gt;"",IF(Belegerfassung!L3770&lt;&gt;"",IF(Belegerfassung!J3770&lt;&gt;0,VLOOKUP(Belegerfassung!L3770,Abfrage!$A$2:$C$19,2,),VLOOKUP(Belegerfassung!L3770,Abfrage!$A$2:$C$19,3,)),"")))</f>
        <v/>
      </c>
      <c r="G3762" t="str">
        <f t="shared" si="174"/>
        <v/>
      </c>
      <c r="H3762" s="31" t="str">
        <f>IF(A3762&lt;&gt;"",-Belegerfassung!J3770+Belegerfassung!K3770,"")</f>
        <v/>
      </c>
      <c r="I3762" s="49" t="str">
        <f>IFERROR(IF(H3762&lt;&gt;"",Belegerfassung!L3770*100,""),IF(OR(Belegerfassung!L3770="Leistung EU - Erlöse",Belegerfassung!L3770="Lieferungen EU-Erlöse",Belegerfassung!L3770="EUST",Belegerfassung!L3770="Bauleistungen 20%")=TRUE,"",MID(Belegerfassung!L3770,4,2)))</f>
        <v/>
      </c>
      <c r="J3762" s="6" t="str">
        <f>IF(A3762&lt;&gt;"",LEFT(Belegerfassung!D3770,40),"")</f>
        <v/>
      </c>
      <c r="K3762" t="str">
        <f>IF(A3762&lt;&gt;"",VLOOKUP(D3762,Abfrage!$F$2:$G$21,2,FALSE),"")</f>
        <v/>
      </c>
      <c r="L3762" s="6" t="str">
        <f>IF(Belegerfassung!H3770&lt;&gt;"",Belegerfassung!H3770,"")</f>
        <v/>
      </c>
      <c r="M3762" t="str">
        <f>IFERROR(IF(Belegerfassung!E3770&lt;&gt;"",VLOOKUP(Belegerfassung!E3770,Abfrage!$L$2:$M$15,2,),""),"")</f>
        <v/>
      </c>
      <c r="N3762" t="str">
        <f t="shared" si="175"/>
        <v/>
      </c>
      <c r="O3762" t="str">
        <f t="shared" si="176"/>
        <v/>
      </c>
      <c r="P3762" t="str">
        <f>IF(Belegerfassung!G3770&lt;&gt;"",CONCATENATE(Belegerfassung!G3770,".pdf"),"")</f>
        <v/>
      </c>
    </row>
    <row r="3763" spans="1:16">
      <c r="A3763" t="str">
        <f>IF(Belegerfassung!C3771&lt;&gt;"",0,"")</f>
        <v/>
      </c>
      <c r="B3763" t="str">
        <f>IFERROR(VLOOKUP(Belegerfassung!I3771,Konten!A:D,2,FALSE),"")</f>
        <v/>
      </c>
      <c r="C3763" t="str">
        <f>IF(A3763&lt;&gt;"",TEXT(Belegerfassung!C3771,"TT.MM.JJJJ"),"")</f>
        <v/>
      </c>
      <c r="D3763" t="str">
        <f>IFERROR(VLOOKUP(Belegerfassung!A3771,Abfrage!$E$2:$F$20,2,FALSE),"")</f>
        <v/>
      </c>
      <c r="E3763" t="str">
        <f>IF(A3763&lt;&gt;"",Belegerfassung!B3771,"")</f>
        <v/>
      </c>
      <c r="F3763" t="str">
        <f>IF(Belegerfassung!L3771="","",IF(Belegerfassung!L3771&lt;&gt;"",IF(Belegerfassung!L3771&lt;&gt;"",IF(Belegerfassung!J3771&lt;&gt;0,VLOOKUP(Belegerfassung!L3771,Abfrage!$A$2:$C$19,2,),VLOOKUP(Belegerfassung!L3771,Abfrage!$A$2:$C$19,3,)),"")))</f>
        <v/>
      </c>
      <c r="G3763" t="str">
        <f t="shared" si="174"/>
        <v/>
      </c>
      <c r="H3763" s="31" t="str">
        <f>IF(A3763&lt;&gt;"",-Belegerfassung!J3771+Belegerfassung!K3771,"")</f>
        <v/>
      </c>
      <c r="I3763" s="49" t="str">
        <f>IFERROR(IF(H3763&lt;&gt;"",Belegerfassung!L3771*100,""),IF(OR(Belegerfassung!L3771="Leistung EU - Erlöse",Belegerfassung!L3771="Lieferungen EU-Erlöse",Belegerfassung!L3771="EUST",Belegerfassung!L3771="Bauleistungen 20%")=TRUE,"",MID(Belegerfassung!L3771,4,2)))</f>
        <v/>
      </c>
      <c r="J3763" s="6" t="str">
        <f>IF(A3763&lt;&gt;"",LEFT(Belegerfassung!D3771,40),"")</f>
        <v/>
      </c>
      <c r="K3763" t="str">
        <f>IF(A3763&lt;&gt;"",VLOOKUP(D3763,Abfrage!$F$2:$G$21,2,FALSE),"")</f>
        <v/>
      </c>
      <c r="L3763" s="6" t="str">
        <f>IF(Belegerfassung!H3771&lt;&gt;"",Belegerfassung!H3771,"")</f>
        <v/>
      </c>
      <c r="M3763" t="str">
        <f>IFERROR(IF(Belegerfassung!E3771&lt;&gt;"",VLOOKUP(Belegerfassung!E3771,Abfrage!$L$2:$M$15,2,),""),"")</f>
        <v/>
      </c>
      <c r="N3763" t="str">
        <f t="shared" si="175"/>
        <v/>
      </c>
      <c r="O3763" t="str">
        <f t="shared" si="176"/>
        <v/>
      </c>
      <c r="P3763" t="str">
        <f>IF(Belegerfassung!G3771&lt;&gt;"",CONCATENATE(Belegerfassung!G3771,".pdf"),"")</f>
        <v/>
      </c>
    </row>
    <row r="3764" spans="1:16">
      <c r="A3764" t="str">
        <f>IF(Belegerfassung!C3772&lt;&gt;"",0,"")</f>
        <v/>
      </c>
      <c r="B3764" t="str">
        <f>IFERROR(VLOOKUP(Belegerfassung!I3772,Konten!A:D,2,FALSE),"")</f>
        <v/>
      </c>
      <c r="C3764" t="str">
        <f>IF(A3764&lt;&gt;"",TEXT(Belegerfassung!C3772,"TT.MM.JJJJ"),"")</f>
        <v/>
      </c>
      <c r="D3764" t="str">
        <f>IFERROR(VLOOKUP(Belegerfassung!A3772,Abfrage!$E$2:$F$20,2,FALSE),"")</f>
        <v/>
      </c>
      <c r="E3764" t="str">
        <f>IF(A3764&lt;&gt;"",Belegerfassung!B3772,"")</f>
        <v/>
      </c>
      <c r="F3764" t="str">
        <f>IF(Belegerfassung!L3772="","",IF(Belegerfassung!L3772&lt;&gt;"",IF(Belegerfassung!L3772&lt;&gt;"",IF(Belegerfassung!J3772&lt;&gt;0,VLOOKUP(Belegerfassung!L3772,Abfrage!$A$2:$C$19,2,),VLOOKUP(Belegerfassung!L3772,Abfrage!$A$2:$C$19,3,)),"")))</f>
        <v/>
      </c>
      <c r="G3764" t="str">
        <f t="shared" si="174"/>
        <v/>
      </c>
      <c r="H3764" s="31" t="str">
        <f>IF(A3764&lt;&gt;"",-Belegerfassung!J3772+Belegerfassung!K3772,"")</f>
        <v/>
      </c>
      <c r="I3764" s="49" t="str">
        <f>IFERROR(IF(H3764&lt;&gt;"",Belegerfassung!L3772*100,""),IF(OR(Belegerfassung!L3772="Leistung EU - Erlöse",Belegerfassung!L3772="Lieferungen EU-Erlöse",Belegerfassung!L3772="EUST",Belegerfassung!L3772="Bauleistungen 20%")=TRUE,"",MID(Belegerfassung!L3772,4,2)))</f>
        <v/>
      </c>
      <c r="J3764" s="6" t="str">
        <f>IF(A3764&lt;&gt;"",LEFT(Belegerfassung!D3772,40),"")</f>
        <v/>
      </c>
      <c r="K3764" t="str">
        <f>IF(A3764&lt;&gt;"",VLOOKUP(D3764,Abfrage!$F$2:$G$21,2,FALSE),"")</f>
        <v/>
      </c>
      <c r="L3764" s="6" t="str">
        <f>IF(Belegerfassung!H3772&lt;&gt;"",Belegerfassung!H3772,"")</f>
        <v/>
      </c>
      <c r="M3764" t="str">
        <f>IFERROR(IF(Belegerfassung!E3772&lt;&gt;"",VLOOKUP(Belegerfassung!E3772,Abfrage!$L$2:$M$15,2,),""),"")</f>
        <v/>
      </c>
      <c r="N3764" t="str">
        <f t="shared" si="175"/>
        <v/>
      </c>
      <c r="O3764" t="str">
        <f t="shared" si="176"/>
        <v/>
      </c>
      <c r="P3764" t="str">
        <f>IF(Belegerfassung!G3772&lt;&gt;"",CONCATENATE(Belegerfassung!G3772,".pdf"),"")</f>
        <v/>
      </c>
    </row>
    <row r="3765" spans="1:16">
      <c r="A3765" t="str">
        <f>IF(Belegerfassung!C3773&lt;&gt;"",0,"")</f>
        <v/>
      </c>
      <c r="B3765" t="str">
        <f>IFERROR(VLOOKUP(Belegerfassung!I3773,Konten!A:D,2,FALSE),"")</f>
        <v/>
      </c>
      <c r="C3765" t="str">
        <f>IF(A3765&lt;&gt;"",TEXT(Belegerfassung!C3773,"TT.MM.JJJJ"),"")</f>
        <v/>
      </c>
      <c r="D3765" t="str">
        <f>IFERROR(VLOOKUP(Belegerfassung!A3773,Abfrage!$E$2:$F$20,2,FALSE),"")</f>
        <v/>
      </c>
      <c r="E3765" t="str">
        <f>IF(A3765&lt;&gt;"",Belegerfassung!B3773,"")</f>
        <v/>
      </c>
      <c r="F3765" t="str">
        <f>IF(Belegerfassung!L3773="","",IF(Belegerfassung!L3773&lt;&gt;"",IF(Belegerfassung!L3773&lt;&gt;"",IF(Belegerfassung!J3773&lt;&gt;0,VLOOKUP(Belegerfassung!L3773,Abfrage!$A$2:$C$19,2,),VLOOKUP(Belegerfassung!L3773,Abfrage!$A$2:$C$19,3,)),"")))</f>
        <v/>
      </c>
      <c r="G3765" t="str">
        <f t="shared" si="174"/>
        <v/>
      </c>
      <c r="H3765" s="31" t="str">
        <f>IF(A3765&lt;&gt;"",-Belegerfassung!J3773+Belegerfassung!K3773,"")</f>
        <v/>
      </c>
      <c r="I3765" s="49" t="str">
        <f>IFERROR(IF(H3765&lt;&gt;"",Belegerfassung!L3773*100,""),IF(OR(Belegerfassung!L3773="Leistung EU - Erlöse",Belegerfassung!L3773="Lieferungen EU-Erlöse",Belegerfassung!L3773="EUST",Belegerfassung!L3773="Bauleistungen 20%")=TRUE,"",MID(Belegerfassung!L3773,4,2)))</f>
        <v/>
      </c>
      <c r="J3765" s="6" t="str">
        <f>IF(A3765&lt;&gt;"",LEFT(Belegerfassung!D3773,40),"")</f>
        <v/>
      </c>
      <c r="K3765" t="str">
        <f>IF(A3765&lt;&gt;"",VLOOKUP(D3765,Abfrage!$F$2:$G$21,2,FALSE),"")</f>
        <v/>
      </c>
      <c r="L3765" s="6" t="str">
        <f>IF(Belegerfassung!H3773&lt;&gt;"",Belegerfassung!H3773,"")</f>
        <v/>
      </c>
      <c r="M3765" t="str">
        <f>IFERROR(IF(Belegerfassung!E3773&lt;&gt;"",VLOOKUP(Belegerfassung!E3773,Abfrage!$L$2:$M$15,2,),""),"")</f>
        <v/>
      </c>
      <c r="N3765" t="str">
        <f t="shared" si="175"/>
        <v/>
      </c>
      <c r="O3765" t="str">
        <f t="shared" si="176"/>
        <v/>
      </c>
      <c r="P3765" t="str">
        <f>IF(Belegerfassung!G3773&lt;&gt;"",CONCATENATE(Belegerfassung!G3773,".pdf"),"")</f>
        <v/>
      </c>
    </row>
    <row r="3766" spans="1:16">
      <c r="A3766" t="str">
        <f>IF(Belegerfassung!C3774&lt;&gt;"",0,"")</f>
        <v/>
      </c>
      <c r="B3766" t="str">
        <f>IFERROR(VLOOKUP(Belegerfassung!I3774,Konten!A:D,2,FALSE),"")</f>
        <v/>
      </c>
      <c r="C3766" t="str">
        <f>IF(A3766&lt;&gt;"",TEXT(Belegerfassung!C3774,"TT.MM.JJJJ"),"")</f>
        <v/>
      </c>
      <c r="D3766" t="str">
        <f>IFERROR(VLOOKUP(Belegerfassung!A3774,Abfrage!$E$2:$F$20,2,FALSE),"")</f>
        <v/>
      </c>
      <c r="E3766" t="str">
        <f>IF(A3766&lt;&gt;"",Belegerfassung!B3774,"")</f>
        <v/>
      </c>
      <c r="F3766" t="str">
        <f>IF(Belegerfassung!L3774="","",IF(Belegerfassung!L3774&lt;&gt;"",IF(Belegerfassung!L3774&lt;&gt;"",IF(Belegerfassung!J3774&lt;&gt;0,VLOOKUP(Belegerfassung!L3774,Abfrage!$A$2:$C$19,2,),VLOOKUP(Belegerfassung!L3774,Abfrage!$A$2:$C$19,3,)),"")))</f>
        <v/>
      </c>
      <c r="G3766" t="str">
        <f t="shared" si="174"/>
        <v/>
      </c>
      <c r="H3766" s="31" t="str">
        <f>IF(A3766&lt;&gt;"",-Belegerfassung!J3774+Belegerfassung!K3774,"")</f>
        <v/>
      </c>
      <c r="I3766" s="49" t="str">
        <f>IFERROR(IF(H3766&lt;&gt;"",Belegerfassung!L3774*100,""),IF(OR(Belegerfassung!L3774="Leistung EU - Erlöse",Belegerfassung!L3774="Lieferungen EU-Erlöse",Belegerfassung!L3774="EUST",Belegerfassung!L3774="Bauleistungen 20%")=TRUE,"",MID(Belegerfassung!L3774,4,2)))</f>
        <v/>
      </c>
      <c r="J3766" s="6" t="str">
        <f>IF(A3766&lt;&gt;"",LEFT(Belegerfassung!D3774,40),"")</f>
        <v/>
      </c>
      <c r="K3766" t="str">
        <f>IF(A3766&lt;&gt;"",VLOOKUP(D3766,Abfrage!$F$2:$G$21,2,FALSE),"")</f>
        <v/>
      </c>
      <c r="L3766" s="6" t="str">
        <f>IF(Belegerfassung!H3774&lt;&gt;"",Belegerfassung!H3774,"")</f>
        <v/>
      </c>
      <c r="M3766" t="str">
        <f>IFERROR(IF(Belegerfassung!E3774&lt;&gt;"",VLOOKUP(Belegerfassung!E3774,Abfrage!$L$2:$M$15,2,),""),"")</f>
        <v/>
      </c>
      <c r="N3766" t="str">
        <f t="shared" si="175"/>
        <v/>
      </c>
      <c r="O3766" t="str">
        <f t="shared" si="176"/>
        <v/>
      </c>
      <c r="P3766" t="str">
        <f>IF(Belegerfassung!G3774&lt;&gt;"",CONCATENATE(Belegerfassung!G3774,".pdf"),"")</f>
        <v/>
      </c>
    </row>
    <row r="3767" spans="1:16">
      <c r="A3767" t="str">
        <f>IF(Belegerfassung!C3775&lt;&gt;"",0,"")</f>
        <v/>
      </c>
      <c r="B3767" t="str">
        <f>IFERROR(VLOOKUP(Belegerfassung!I3775,Konten!A:D,2,FALSE),"")</f>
        <v/>
      </c>
      <c r="C3767" t="str">
        <f>IF(A3767&lt;&gt;"",TEXT(Belegerfassung!C3775,"TT.MM.JJJJ"),"")</f>
        <v/>
      </c>
      <c r="D3767" t="str">
        <f>IFERROR(VLOOKUP(Belegerfassung!A3775,Abfrage!$E$2:$F$20,2,FALSE),"")</f>
        <v/>
      </c>
      <c r="E3767" t="str">
        <f>IF(A3767&lt;&gt;"",Belegerfassung!B3775,"")</f>
        <v/>
      </c>
      <c r="F3767" t="str">
        <f>IF(Belegerfassung!L3775="","",IF(Belegerfassung!L3775&lt;&gt;"",IF(Belegerfassung!L3775&lt;&gt;"",IF(Belegerfassung!J3775&lt;&gt;0,VLOOKUP(Belegerfassung!L3775,Abfrage!$A$2:$C$19,2,),VLOOKUP(Belegerfassung!L3775,Abfrage!$A$2:$C$19,3,)),"")))</f>
        <v/>
      </c>
      <c r="G3767" t="str">
        <f t="shared" si="174"/>
        <v/>
      </c>
      <c r="H3767" s="31" t="str">
        <f>IF(A3767&lt;&gt;"",-Belegerfassung!J3775+Belegerfassung!K3775,"")</f>
        <v/>
      </c>
      <c r="I3767" s="49" t="str">
        <f>IFERROR(IF(H3767&lt;&gt;"",Belegerfassung!L3775*100,""),IF(OR(Belegerfassung!L3775="Leistung EU - Erlöse",Belegerfassung!L3775="Lieferungen EU-Erlöse",Belegerfassung!L3775="EUST",Belegerfassung!L3775="Bauleistungen 20%")=TRUE,"",MID(Belegerfassung!L3775,4,2)))</f>
        <v/>
      </c>
      <c r="J3767" s="6" t="str">
        <f>IF(A3767&lt;&gt;"",LEFT(Belegerfassung!D3775,40),"")</f>
        <v/>
      </c>
      <c r="K3767" t="str">
        <f>IF(A3767&lt;&gt;"",VLOOKUP(D3767,Abfrage!$F$2:$G$21,2,FALSE),"")</f>
        <v/>
      </c>
      <c r="L3767" s="6" t="str">
        <f>IF(Belegerfassung!H3775&lt;&gt;"",Belegerfassung!H3775,"")</f>
        <v/>
      </c>
      <c r="M3767" t="str">
        <f>IFERROR(IF(Belegerfassung!E3775&lt;&gt;"",VLOOKUP(Belegerfassung!E3775,Abfrage!$L$2:$M$15,2,),""),"")</f>
        <v/>
      </c>
      <c r="N3767" t="str">
        <f t="shared" si="175"/>
        <v/>
      </c>
      <c r="O3767" t="str">
        <f t="shared" si="176"/>
        <v/>
      </c>
      <c r="P3767" t="str">
        <f>IF(Belegerfassung!G3775&lt;&gt;"",CONCATENATE(Belegerfassung!G3775,".pdf"),"")</f>
        <v/>
      </c>
    </row>
    <row r="3768" spans="1:16">
      <c r="A3768" t="str">
        <f>IF(Belegerfassung!C3776&lt;&gt;"",0,"")</f>
        <v/>
      </c>
      <c r="B3768" t="str">
        <f>IFERROR(VLOOKUP(Belegerfassung!I3776,Konten!A:D,2,FALSE),"")</f>
        <v/>
      </c>
      <c r="C3768" t="str">
        <f>IF(A3768&lt;&gt;"",TEXT(Belegerfassung!C3776,"TT.MM.JJJJ"),"")</f>
        <v/>
      </c>
      <c r="D3768" t="str">
        <f>IFERROR(VLOOKUP(Belegerfassung!A3776,Abfrage!$E$2:$F$20,2,FALSE),"")</f>
        <v/>
      </c>
      <c r="E3768" t="str">
        <f>IF(A3768&lt;&gt;"",Belegerfassung!B3776,"")</f>
        <v/>
      </c>
      <c r="F3768" t="str">
        <f>IF(Belegerfassung!L3776="","",IF(Belegerfassung!L3776&lt;&gt;"",IF(Belegerfassung!L3776&lt;&gt;"",IF(Belegerfassung!J3776&lt;&gt;0,VLOOKUP(Belegerfassung!L3776,Abfrage!$A$2:$C$19,2,),VLOOKUP(Belegerfassung!L3776,Abfrage!$A$2:$C$19,3,)),"")))</f>
        <v/>
      </c>
      <c r="G3768" t="str">
        <f t="shared" si="174"/>
        <v/>
      </c>
      <c r="H3768" s="31" t="str">
        <f>IF(A3768&lt;&gt;"",-Belegerfassung!J3776+Belegerfassung!K3776,"")</f>
        <v/>
      </c>
      <c r="I3768" s="49" t="str">
        <f>IFERROR(IF(H3768&lt;&gt;"",Belegerfassung!L3776*100,""),IF(OR(Belegerfassung!L3776="Leistung EU - Erlöse",Belegerfassung!L3776="Lieferungen EU-Erlöse",Belegerfassung!L3776="EUST",Belegerfassung!L3776="Bauleistungen 20%")=TRUE,"",MID(Belegerfassung!L3776,4,2)))</f>
        <v/>
      </c>
      <c r="J3768" s="6" t="str">
        <f>IF(A3768&lt;&gt;"",LEFT(Belegerfassung!D3776,40),"")</f>
        <v/>
      </c>
      <c r="K3768" t="str">
        <f>IF(A3768&lt;&gt;"",VLOOKUP(D3768,Abfrage!$F$2:$G$21,2,FALSE),"")</f>
        <v/>
      </c>
      <c r="L3768" s="6" t="str">
        <f>IF(Belegerfassung!H3776&lt;&gt;"",Belegerfassung!H3776,"")</f>
        <v/>
      </c>
      <c r="M3768" t="str">
        <f>IFERROR(IF(Belegerfassung!E3776&lt;&gt;"",VLOOKUP(Belegerfassung!E3776,Abfrage!$L$2:$M$15,2,),""),"")</f>
        <v/>
      </c>
      <c r="N3768" t="str">
        <f t="shared" si="175"/>
        <v/>
      </c>
      <c r="O3768" t="str">
        <f t="shared" si="176"/>
        <v/>
      </c>
      <c r="P3768" t="str">
        <f>IF(Belegerfassung!G3776&lt;&gt;"",CONCATENATE(Belegerfassung!G3776,".pdf"),"")</f>
        <v/>
      </c>
    </row>
    <row r="3769" spans="1:16">
      <c r="A3769" t="str">
        <f>IF(Belegerfassung!C3777&lt;&gt;"",0,"")</f>
        <v/>
      </c>
      <c r="B3769" t="str">
        <f>IFERROR(VLOOKUP(Belegerfassung!I3777,Konten!A:D,2,FALSE),"")</f>
        <v/>
      </c>
      <c r="C3769" t="str">
        <f>IF(A3769&lt;&gt;"",TEXT(Belegerfassung!C3777,"TT.MM.JJJJ"),"")</f>
        <v/>
      </c>
      <c r="D3769" t="str">
        <f>IFERROR(VLOOKUP(Belegerfassung!A3777,Abfrage!$E$2:$F$20,2,FALSE),"")</f>
        <v/>
      </c>
      <c r="E3769" t="str">
        <f>IF(A3769&lt;&gt;"",Belegerfassung!B3777,"")</f>
        <v/>
      </c>
      <c r="F3769" t="str">
        <f>IF(Belegerfassung!L3777="","",IF(Belegerfassung!L3777&lt;&gt;"",IF(Belegerfassung!L3777&lt;&gt;"",IF(Belegerfassung!J3777&lt;&gt;0,VLOOKUP(Belegerfassung!L3777,Abfrage!$A$2:$C$19,2,),VLOOKUP(Belegerfassung!L3777,Abfrage!$A$2:$C$19,3,)),"")))</f>
        <v/>
      </c>
      <c r="G3769" t="str">
        <f t="shared" si="174"/>
        <v/>
      </c>
      <c r="H3769" s="31" t="str">
        <f>IF(A3769&lt;&gt;"",-Belegerfassung!J3777+Belegerfassung!K3777,"")</f>
        <v/>
      </c>
      <c r="I3769" s="49" t="str">
        <f>IFERROR(IF(H3769&lt;&gt;"",Belegerfassung!L3777*100,""),IF(OR(Belegerfassung!L3777="Leistung EU - Erlöse",Belegerfassung!L3777="Lieferungen EU-Erlöse",Belegerfassung!L3777="EUST",Belegerfassung!L3777="Bauleistungen 20%")=TRUE,"",MID(Belegerfassung!L3777,4,2)))</f>
        <v/>
      </c>
      <c r="J3769" s="6" t="str">
        <f>IF(A3769&lt;&gt;"",LEFT(Belegerfassung!D3777,40),"")</f>
        <v/>
      </c>
      <c r="K3769" t="str">
        <f>IF(A3769&lt;&gt;"",VLOOKUP(D3769,Abfrage!$F$2:$G$21,2,FALSE),"")</f>
        <v/>
      </c>
      <c r="L3769" s="6" t="str">
        <f>IF(Belegerfassung!H3777&lt;&gt;"",Belegerfassung!H3777,"")</f>
        <v/>
      </c>
      <c r="M3769" t="str">
        <f>IFERROR(IF(Belegerfassung!E3777&lt;&gt;"",VLOOKUP(Belegerfassung!E3777,Abfrage!$L$2:$M$15,2,),""),"")</f>
        <v/>
      </c>
      <c r="N3769" t="str">
        <f t="shared" si="175"/>
        <v/>
      </c>
      <c r="O3769" t="str">
        <f t="shared" si="176"/>
        <v/>
      </c>
      <c r="P3769" t="str">
        <f>IF(Belegerfassung!G3777&lt;&gt;"",CONCATENATE(Belegerfassung!G3777,".pdf"),"")</f>
        <v/>
      </c>
    </row>
    <row r="3770" spans="1:16">
      <c r="A3770" t="str">
        <f>IF(Belegerfassung!C3778&lt;&gt;"",0,"")</f>
        <v/>
      </c>
      <c r="B3770" t="str">
        <f>IFERROR(VLOOKUP(Belegerfassung!I3778,Konten!A:D,2,FALSE),"")</f>
        <v/>
      </c>
      <c r="C3770" t="str">
        <f>IF(A3770&lt;&gt;"",TEXT(Belegerfassung!C3778,"TT.MM.JJJJ"),"")</f>
        <v/>
      </c>
      <c r="D3770" t="str">
        <f>IFERROR(VLOOKUP(Belegerfassung!A3778,Abfrage!$E$2:$F$20,2,FALSE),"")</f>
        <v/>
      </c>
      <c r="E3770" t="str">
        <f>IF(A3770&lt;&gt;"",Belegerfassung!B3778,"")</f>
        <v/>
      </c>
      <c r="F3770" t="str">
        <f>IF(Belegerfassung!L3778="","",IF(Belegerfassung!L3778&lt;&gt;"",IF(Belegerfassung!L3778&lt;&gt;"",IF(Belegerfassung!J3778&lt;&gt;0,VLOOKUP(Belegerfassung!L3778,Abfrage!$A$2:$C$19,2,),VLOOKUP(Belegerfassung!L3778,Abfrage!$A$2:$C$19,3,)),"")))</f>
        <v/>
      </c>
      <c r="G3770" t="str">
        <f t="shared" si="174"/>
        <v/>
      </c>
      <c r="H3770" s="31" t="str">
        <f>IF(A3770&lt;&gt;"",-Belegerfassung!J3778+Belegerfassung!K3778,"")</f>
        <v/>
      </c>
      <c r="I3770" s="49" t="str">
        <f>IFERROR(IF(H3770&lt;&gt;"",Belegerfassung!L3778*100,""),IF(OR(Belegerfassung!L3778="Leistung EU - Erlöse",Belegerfassung!L3778="Lieferungen EU-Erlöse",Belegerfassung!L3778="EUST",Belegerfassung!L3778="Bauleistungen 20%")=TRUE,"",MID(Belegerfassung!L3778,4,2)))</f>
        <v/>
      </c>
      <c r="J3770" s="6" t="str">
        <f>IF(A3770&lt;&gt;"",LEFT(Belegerfassung!D3778,40),"")</f>
        <v/>
      </c>
      <c r="K3770" t="str">
        <f>IF(A3770&lt;&gt;"",VLOOKUP(D3770,Abfrage!$F$2:$G$21,2,FALSE),"")</f>
        <v/>
      </c>
      <c r="L3770" s="6" t="str">
        <f>IF(Belegerfassung!H3778&lt;&gt;"",Belegerfassung!H3778,"")</f>
        <v/>
      </c>
      <c r="M3770" t="str">
        <f>IFERROR(IF(Belegerfassung!E3778&lt;&gt;"",VLOOKUP(Belegerfassung!E3778,Abfrage!$L$2:$M$15,2,),""),"")</f>
        <v/>
      </c>
      <c r="N3770" t="str">
        <f t="shared" si="175"/>
        <v/>
      </c>
      <c r="O3770" t="str">
        <f t="shared" si="176"/>
        <v/>
      </c>
      <c r="P3770" t="str">
        <f>IF(Belegerfassung!G3778&lt;&gt;"",CONCATENATE(Belegerfassung!G3778,".pdf"),"")</f>
        <v/>
      </c>
    </row>
    <row r="3771" spans="1:16">
      <c r="A3771" t="str">
        <f>IF(Belegerfassung!C3779&lt;&gt;"",0,"")</f>
        <v/>
      </c>
      <c r="B3771" t="str">
        <f>IFERROR(VLOOKUP(Belegerfassung!I3779,Konten!A:D,2,FALSE),"")</f>
        <v/>
      </c>
      <c r="C3771" t="str">
        <f>IF(A3771&lt;&gt;"",TEXT(Belegerfassung!C3779,"TT.MM.JJJJ"),"")</f>
        <v/>
      </c>
      <c r="D3771" t="str">
        <f>IFERROR(VLOOKUP(Belegerfassung!A3779,Abfrage!$E$2:$F$20,2,FALSE),"")</f>
        <v/>
      </c>
      <c r="E3771" t="str">
        <f>IF(A3771&lt;&gt;"",Belegerfassung!B3779,"")</f>
        <v/>
      </c>
      <c r="F3771" t="str">
        <f>IF(Belegerfassung!L3779="","",IF(Belegerfassung!L3779&lt;&gt;"",IF(Belegerfassung!L3779&lt;&gt;"",IF(Belegerfassung!J3779&lt;&gt;0,VLOOKUP(Belegerfassung!L3779,Abfrage!$A$2:$C$19,2,),VLOOKUP(Belegerfassung!L3779,Abfrage!$A$2:$C$19,3,)),"")))</f>
        <v/>
      </c>
      <c r="G3771" t="str">
        <f t="shared" si="174"/>
        <v/>
      </c>
      <c r="H3771" s="31" t="str">
        <f>IF(A3771&lt;&gt;"",-Belegerfassung!J3779+Belegerfassung!K3779,"")</f>
        <v/>
      </c>
      <c r="I3771" s="49" t="str">
        <f>IFERROR(IF(H3771&lt;&gt;"",Belegerfassung!L3779*100,""),IF(OR(Belegerfassung!L3779="Leistung EU - Erlöse",Belegerfassung!L3779="Lieferungen EU-Erlöse",Belegerfassung!L3779="EUST",Belegerfassung!L3779="Bauleistungen 20%")=TRUE,"",MID(Belegerfassung!L3779,4,2)))</f>
        <v/>
      </c>
      <c r="J3771" s="6" t="str">
        <f>IF(A3771&lt;&gt;"",LEFT(Belegerfassung!D3779,40),"")</f>
        <v/>
      </c>
      <c r="K3771" t="str">
        <f>IF(A3771&lt;&gt;"",VLOOKUP(D3771,Abfrage!$F$2:$G$21,2,FALSE),"")</f>
        <v/>
      </c>
      <c r="L3771" s="6" t="str">
        <f>IF(Belegerfassung!H3779&lt;&gt;"",Belegerfassung!H3779,"")</f>
        <v/>
      </c>
      <c r="M3771" t="str">
        <f>IFERROR(IF(Belegerfassung!E3779&lt;&gt;"",VLOOKUP(Belegerfassung!E3779,Abfrage!$L$2:$M$15,2,),""),"")</f>
        <v/>
      </c>
      <c r="N3771" t="str">
        <f t="shared" si="175"/>
        <v/>
      </c>
      <c r="O3771" t="str">
        <f t="shared" si="176"/>
        <v/>
      </c>
      <c r="P3771" t="str">
        <f>IF(Belegerfassung!G3779&lt;&gt;"",CONCATENATE(Belegerfassung!G3779,".pdf"),"")</f>
        <v/>
      </c>
    </row>
    <row r="3772" spans="1:16">
      <c r="A3772" t="str">
        <f>IF(Belegerfassung!C3780&lt;&gt;"",0,"")</f>
        <v/>
      </c>
      <c r="B3772" t="str">
        <f>IFERROR(VLOOKUP(Belegerfassung!I3780,Konten!A:D,2,FALSE),"")</f>
        <v/>
      </c>
      <c r="C3772" t="str">
        <f>IF(A3772&lt;&gt;"",TEXT(Belegerfassung!C3780,"TT.MM.JJJJ"),"")</f>
        <v/>
      </c>
      <c r="D3772" t="str">
        <f>IFERROR(VLOOKUP(Belegerfassung!A3780,Abfrage!$E$2:$F$20,2,FALSE),"")</f>
        <v/>
      </c>
      <c r="E3772" t="str">
        <f>IF(A3772&lt;&gt;"",Belegerfassung!B3780,"")</f>
        <v/>
      </c>
      <c r="F3772" t="str">
        <f>IF(Belegerfassung!L3780="","",IF(Belegerfassung!L3780&lt;&gt;"",IF(Belegerfassung!L3780&lt;&gt;"",IF(Belegerfassung!J3780&lt;&gt;0,VLOOKUP(Belegerfassung!L3780,Abfrage!$A$2:$C$19,2,),VLOOKUP(Belegerfassung!L3780,Abfrage!$A$2:$C$19,3,)),"")))</f>
        <v/>
      </c>
      <c r="G3772" t="str">
        <f t="shared" si="174"/>
        <v/>
      </c>
      <c r="H3772" s="31" t="str">
        <f>IF(A3772&lt;&gt;"",-Belegerfassung!J3780+Belegerfassung!K3780,"")</f>
        <v/>
      </c>
      <c r="I3772" s="49" t="str">
        <f>IFERROR(IF(H3772&lt;&gt;"",Belegerfassung!L3780*100,""),IF(OR(Belegerfassung!L3780="Leistung EU - Erlöse",Belegerfassung!L3780="Lieferungen EU-Erlöse",Belegerfassung!L3780="EUST",Belegerfassung!L3780="Bauleistungen 20%")=TRUE,"",MID(Belegerfassung!L3780,4,2)))</f>
        <v/>
      </c>
      <c r="J3772" s="6" t="str">
        <f>IF(A3772&lt;&gt;"",LEFT(Belegerfassung!D3780,40),"")</f>
        <v/>
      </c>
      <c r="K3772" t="str">
        <f>IF(A3772&lt;&gt;"",VLOOKUP(D3772,Abfrage!$F$2:$G$21,2,FALSE),"")</f>
        <v/>
      </c>
      <c r="L3772" s="6" t="str">
        <f>IF(Belegerfassung!H3780&lt;&gt;"",Belegerfassung!H3780,"")</f>
        <v/>
      </c>
      <c r="M3772" t="str">
        <f>IFERROR(IF(Belegerfassung!E3780&lt;&gt;"",VLOOKUP(Belegerfassung!E3780,Abfrage!$L$2:$M$15,2,),""),"")</f>
        <v/>
      </c>
      <c r="N3772" t="str">
        <f t="shared" si="175"/>
        <v/>
      </c>
      <c r="O3772" t="str">
        <f t="shared" si="176"/>
        <v/>
      </c>
      <c r="P3772" t="str">
        <f>IF(Belegerfassung!G3780&lt;&gt;"",CONCATENATE(Belegerfassung!G3780,".pdf"),"")</f>
        <v/>
      </c>
    </row>
    <row r="3773" spans="1:16">
      <c r="A3773" t="str">
        <f>IF(Belegerfassung!C3781&lt;&gt;"",0,"")</f>
        <v/>
      </c>
      <c r="B3773" t="str">
        <f>IFERROR(VLOOKUP(Belegerfassung!I3781,Konten!A:D,2,FALSE),"")</f>
        <v/>
      </c>
      <c r="C3773" t="str">
        <f>IF(A3773&lt;&gt;"",TEXT(Belegerfassung!C3781,"TT.MM.JJJJ"),"")</f>
        <v/>
      </c>
      <c r="D3773" t="str">
        <f>IFERROR(VLOOKUP(Belegerfassung!A3781,Abfrage!$E$2:$F$20,2,FALSE),"")</f>
        <v/>
      </c>
      <c r="E3773" t="str">
        <f>IF(A3773&lt;&gt;"",Belegerfassung!B3781,"")</f>
        <v/>
      </c>
      <c r="F3773" t="str">
        <f>IF(Belegerfassung!L3781="","",IF(Belegerfassung!L3781&lt;&gt;"",IF(Belegerfassung!L3781&lt;&gt;"",IF(Belegerfassung!J3781&lt;&gt;0,VLOOKUP(Belegerfassung!L3781,Abfrage!$A$2:$C$19,2,),VLOOKUP(Belegerfassung!L3781,Abfrage!$A$2:$C$19,3,)),"")))</f>
        <v/>
      </c>
      <c r="G3773" t="str">
        <f t="shared" si="174"/>
        <v/>
      </c>
      <c r="H3773" s="31" t="str">
        <f>IF(A3773&lt;&gt;"",-Belegerfassung!J3781+Belegerfassung!K3781,"")</f>
        <v/>
      </c>
      <c r="I3773" s="49" t="str">
        <f>IFERROR(IF(H3773&lt;&gt;"",Belegerfassung!L3781*100,""),IF(OR(Belegerfassung!L3781="Leistung EU - Erlöse",Belegerfassung!L3781="Lieferungen EU-Erlöse",Belegerfassung!L3781="EUST",Belegerfassung!L3781="Bauleistungen 20%")=TRUE,"",MID(Belegerfassung!L3781,4,2)))</f>
        <v/>
      </c>
      <c r="J3773" s="6" t="str">
        <f>IF(A3773&lt;&gt;"",LEFT(Belegerfassung!D3781,40),"")</f>
        <v/>
      </c>
      <c r="K3773" t="str">
        <f>IF(A3773&lt;&gt;"",VLOOKUP(D3773,Abfrage!$F$2:$G$21,2,FALSE),"")</f>
        <v/>
      </c>
      <c r="L3773" s="6" t="str">
        <f>IF(Belegerfassung!H3781&lt;&gt;"",Belegerfassung!H3781,"")</f>
        <v/>
      </c>
      <c r="M3773" t="str">
        <f>IFERROR(IF(Belegerfassung!E3781&lt;&gt;"",VLOOKUP(Belegerfassung!E3781,Abfrage!$L$2:$M$15,2,),""),"")</f>
        <v/>
      </c>
      <c r="N3773" t="str">
        <f t="shared" si="175"/>
        <v/>
      </c>
      <c r="O3773" t="str">
        <f t="shared" si="176"/>
        <v/>
      </c>
      <c r="P3773" t="str">
        <f>IF(Belegerfassung!G3781&lt;&gt;"",CONCATENATE(Belegerfassung!G3781,".pdf"),"")</f>
        <v/>
      </c>
    </row>
    <row r="3774" spans="1:16">
      <c r="A3774" t="str">
        <f>IF(Belegerfassung!C3782&lt;&gt;"",0,"")</f>
        <v/>
      </c>
      <c r="B3774" t="str">
        <f>IFERROR(VLOOKUP(Belegerfassung!I3782,Konten!A:D,2,FALSE),"")</f>
        <v/>
      </c>
      <c r="C3774" t="str">
        <f>IF(A3774&lt;&gt;"",TEXT(Belegerfassung!C3782,"TT.MM.JJJJ"),"")</f>
        <v/>
      </c>
      <c r="D3774" t="str">
        <f>IFERROR(VLOOKUP(Belegerfassung!A3782,Abfrage!$E$2:$F$20,2,FALSE),"")</f>
        <v/>
      </c>
      <c r="E3774" t="str">
        <f>IF(A3774&lt;&gt;"",Belegerfassung!B3782,"")</f>
        <v/>
      </c>
      <c r="F3774" t="str">
        <f>IF(Belegerfassung!L3782="","",IF(Belegerfassung!L3782&lt;&gt;"",IF(Belegerfassung!L3782&lt;&gt;"",IF(Belegerfassung!J3782&lt;&gt;0,VLOOKUP(Belegerfassung!L3782,Abfrage!$A$2:$C$19,2,),VLOOKUP(Belegerfassung!L3782,Abfrage!$A$2:$C$19,3,)),"")))</f>
        <v/>
      </c>
      <c r="G3774" t="str">
        <f t="shared" si="174"/>
        <v/>
      </c>
      <c r="H3774" s="31" t="str">
        <f>IF(A3774&lt;&gt;"",-Belegerfassung!J3782+Belegerfassung!K3782,"")</f>
        <v/>
      </c>
      <c r="I3774" s="49" t="str">
        <f>IFERROR(IF(H3774&lt;&gt;"",Belegerfassung!L3782*100,""),IF(OR(Belegerfassung!L3782="Leistung EU - Erlöse",Belegerfassung!L3782="Lieferungen EU-Erlöse",Belegerfassung!L3782="EUST",Belegerfassung!L3782="Bauleistungen 20%")=TRUE,"",MID(Belegerfassung!L3782,4,2)))</f>
        <v/>
      </c>
      <c r="J3774" s="6" t="str">
        <f>IF(A3774&lt;&gt;"",LEFT(Belegerfassung!D3782,40),"")</f>
        <v/>
      </c>
      <c r="K3774" t="str">
        <f>IF(A3774&lt;&gt;"",VLOOKUP(D3774,Abfrage!$F$2:$G$21,2,FALSE),"")</f>
        <v/>
      </c>
      <c r="L3774" s="6" t="str">
        <f>IF(Belegerfassung!H3782&lt;&gt;"",Belegerfassung!H3782,"")</f>
        <v/>
      </c>
      <c r="M3774" t="str">
        <f>IFERROR(IF(Belegerfassung!E3782&lt;&gt;"",VLOOKUP(Belegerfassung!E3782,Abfrage!$L$2:$M$15,2,),""),"")</f>
        <v/>
      </c>
      <c r="N3774" t="str">
        <f t="shared" si="175"/>
        <v/>
      </c>
      <c r="O3774" t="str">
        <f t="shared" si="176"/>
        <v/>
      </c>
      <c r="P3774" t="str">
        <f>IF(Belegerfassung!G3782&lt;&gt;"",CONCATENATE(Belegerfassung!G3782,".pdf"),"")</f>
        <v/>
      </c>
    </row>
    <row r="3775" spans="1:16">
      <c r="A3775" t="str">
        <f>IF(Belegerfassung!C3783&lt;&gt;"",0,"")</f>
        <v/>
      </c>
      <c r="B3775" t="str">
        <f>IFERROR(VLOOKUP(Belegerfassung!I3783,Konten!A:D,2,FALSE),"")</f>
        <v/>
      </c>
      <c r="C3775" t="str">
        <f>IF(A3775&lt;&gt;"",TEXT(Belegerfassung!C3783,"TT.MM.JJJJ"),"")</f>
        <v/>
      </c>
      <c r="D3775" t="str">
        <f>IFERROR(VLOOKUP(Belegerfassung!A3783,Abfrage!$E$2:$F$20,2,FALSE),"")</f>
        <v/>
      </c>
      <c r="E3775" t="str">
        <f>IF(A3775&lt;&gt;"",Belegerfassung!B3783,"")</f>
        <v/>
      </c>
      <c r="F3775" t="str">
        <f>IF(Belegerfassung!L3783="","",IF(Belegerfassung!L3783&lt;&gt;"",IF(Belegerfassung!L3783&lt;&gt;"",IF(Belegerfassung!J3783&lt;&gt;0,VLOOKUP(Belegerfassung!L3783,Abfrage!$A$2:$C$19,2,),VLOOKUP(Belegerfassung!L3783,Abfrage!$A$2:$C$19,3,)),"")))</f>
        <v/>
      </c>
      <c r="G3775" t="str">
        <f t="shared" si="174"/>
        <v/>
      </c>
      <c r="H3775" s="31" t="str">
        <f>IF(A3775&lt;&gt;"",-Belegerfassung!J3783+Belegerfassung!K3783,"")</f>
        <v/>
      </c>
      <c r="I3775" s="49" t="str">
        <f>IFERROR(IF(H3775&lt;&gt;"",Belegerfassung!L3783*100,""),IF(OR(Belegerfassung!L3783="Leistung EU - Erlöse",Belegerfassung!L3783="Lieferungen EU-Erlöse",Belegerfassung!L3783="EUST",Belegerfassung!L3783="Bauleistungen 20%")=TRUE,"",MID(Belegerfassung!L3783,4,2)))</f>
        <v/>
      </c>
      <c r="J3775" s="6" t="str">
        <f>IF(A3775&lt;&gt;"",LEFT(Belegerfassung!D3783,40),"")</f>
        <v/>
      </c>
      <c r="K3775" t="str">
        <f>IF(A3775&lt;&gt;"",VLOOKUP(D3775,Abfrage!$F$2:$G$21,2,FALSE),"")</f>
        <v/>
      </c>
      <c r="L3775" s="6" t="str">
        <f>IF(Belegerfassung!H3783&lt;&gt;"",Belegerfassung!H3783,"")</f>
        <v/>
      </c>
      <c r="M3775" t="str">
        <f>IFERROR(IF(Belegerfassung!E3783&lt;&gt;"",VLOOKUP(Belegerfassung!E3783,Abfrage!$L$2:$M$15,2,),""),"")</f>
        <v/>
      </c>
      <c r="N3775" t="str">
        <f t="shared" si="175"/>
        <v/>
      </c>
      <c r="O3775" t="str">
        <f t="shared" si="176"/>
        <v/>
      </c>
      <c r="P3775" t="str">
        <f>IF(Belegerfassung!G3783&lt;&gt;"",CONCATENATE(Belegerfassung!G3783,".pdf"),"")</f>
        <v/>
      </c>
    </row>
    <row r="3776" spans="1:16">
      <c r="A3776" t="str">
        <f>IF(Belegerfassung!C3784&lt;&gt;"",0,"")</f>
        <v/>
      </c>
      <c r="B3776" t="str">
        <f>IFERROR(VLOOKUP(Belegerfassung!I3784,Konten!A:D,2,FALSE),"")</f>
        <v/>
      </c>
      <c r="C3776" t="str">
        <f>IF(A3776&lt;&gt;"",TEXT(Belegerfassung!C3784,"TT.MM.JJJJ"),"")</f>
        <v/>
      </c>
      <c r="D3776" t="str">
        <f>IFERROR(VLOOKUP(Belegerfassung!A3784,Abfrage!$E$2:$F$20,2,FALSE),"")</f>
        <v/>
      </c>
      <c r="E3776" t="str">
        <f>IF(A3776&lt;&gt;"",Belegerfassung!B3784,"")</f>
        <v/>
      </c>
      <c r="F3776" t="str">
        <f>IF(Belegerfassung!L3784="","",IF(Belegerfassung!L3784&lt;&gt;"",IF(Belegerfassung!L3784&lt;&gt;"",IF(Belegerfassung!J3784&lt;&gt;0,VLOOKUP(Belegerfassung!L3784,Abfrage!$A$2:$C$19,2,),VLOOKUP(Belegerfassung!L3784,Abfrage!$A$2:$C$19,3,)),"")))</f>
        <v/>
      </c>
      <c r="G3776" t="str">
        <f t="shared" si="174"/>
        <v/>
      </c>
      <c r="H3776" s="31" t="str">
        <f>IF(A3776&lt;&gt;"",-Belegerfassung!J3784+Belegerfassung!K3784,"")</f>
        <v/>
      </c>
      <c r="I3776" s="49" t="str">
        <f>IFERROR(IF(H3776&lt;&gt;"",Belegerfassung!L3784*100,""),IF(OR(Belegerfassung!L3784="Leistung EU - Erlöse",Belegerfassung!L3784="Lieferungen EU-Erlöse",Belegerfassung!L3784="EUST",Belegerfassung!L3784="Bauleistungen 20%")=TRUE,"",MID(Belegerfassung!L3784,4,2)))</f>
        <v/>
      </c>
      <c r="J3776" s="6" t="str">
        <f>IF(A3776&lt;&gt;"",LEFT(Belegerfassung!D3784,40),"")</f>
        <v/>
      </c>
      <c r="K3776" t="str">
        <f>IF(A3776&lt;&gt;"",VLOOKUP(D3776,Abfrage!$F$2:$G$21,2,FALSE),"")</f>
        <v/>
      </c>
      <c r="L3776" s="6" t="str">
        <f>IF(Belegerfassung!H3784&lt;&gt;"",Belegerfassung!H3784,"")</f>
        <v/>
      </c>
      <c r="M3776" t="str">
        <f>IFERROR(IF(Belegerfassung!E3784&lt;&gt;"",VLOOKUP(Belegerfassung!E3784,Abfrage!$L$2:$M$15,2,),""),"")</f>
        <v/>
      </c>
      <c r="N3776" t="str">
        <f t="shared" si="175"/>
        <v/>
      </c>
      <c r="O3776" t="str">
        <f t="shared" si="176"/>
        <v/>
      </c>
      <c r="P3776" t="str">
        <f>IF(Belegerfassung!G3784&lt;&gt;"",CONCATENATE(Belegerfassung!G3784,".pdf"),"")</f>
        <v/>
      </c>
    </row>
    <row r="3777" spans="1:16">
      <c r="A3777" t="str">
        <f>IF(Belegerfassung!C3785&lt;&gt;"",0,"")</f>
        <v/>
      </c>
      <c r="B3777" t="str">
        <f>IFERROR(VLOOKUP(Belegerfassung!I3785,Konten!A:D,2,FALSE),"")</f>
        <v/>
      </c>
      <c r="C3777" t="str">
        <f>IF(A3777&lt;&gt;"",TEXT(Belegerfassung!C3785,"TT.MM.JJJJ"),"")</f>
        <v/>
      </c>
      <c r="D3777" t="str">
        <f>IFERROR(VLOOKUP(Belegerfassung!A3785,Abfrage!$E$2:$F$20,2,FALSE),"")</f>
        <v/>
      </c>
      <c r="E3777" t="str">
        <f>IF(A3777&lt;&gt;"",Belegerfassung!B3785,"")</f>
        <v/>
      </c>
      <c r="F3777" t="str">
        <f>IF(Belegerfassung!L3785="","",IF(Belegerfassung!L3785&lt;&gt;"",IF(Belegerfassung!L3785&lt;&gt;"",IF(Belegerfassung!J3785&lt;&gt;0,VLOOKUP(Belegerfassung!L3785,Abfrage!$A$2:$C$19,2,),VLOOKUP(Belegerfassung!L3785,Abfrage!$A$2:$C$19,3,)),"")))</f>
        <v/>
      </c>
      <c r="G3777" t="str">
        <f t="shared" si="174"/>
        <v/>
      </c>
      <c r="H3777" s="31" t="str">
        <f>IF(A3777&lt;&gt;"",-Belegerfassung!J3785+Belegerfassung!K3785,"")</f>
        <v/>
      </c>
      <c r="I3777" s="49" t="str">
        <f>IFERROR(IF(H3777&lt;&gt;"",Belegerfassung!L3785*100,""),IF(OR(Belegerfassung!L3785="Leistung EU - Erlöse",Belegerfassung!L3785="Lieferungen EU-Erlöse",Belegerfassung!L3785="EUST",Belegerfassung!L3785="Bauleistungen 20%")=TRUE,"",MID(Belegerfassung!L3785,4,2)))</f>
        <v/>
      </c>
      <c r="J3777" s="6" t="str">
        <f>IF(A3777&lt;&gt;"",LEFT(Belegerfassung!D3785,40),"")</f>
        <v/>
      </c>
      <c r="K3777" t="str">
        <f>IF(A3777&lt;&gt;"",VLOOKUP(D3777,Abfrage!$F$2:$G$21,2,FALSE),"")</f>
        <v/>
      </c>
      <c r="L3777" s="6" t="str">
        <f>IF(Belegerfassung!H3785&lt;&gt;"",Belegerfassung!H3785,"")</f>
        <v/>
      </c>
      <c r="M3777" t="str">
        <f>IFERROR(IF(Belegerfassung!E3785&lt;&gt;"",VLOOKUP(Belegerfassung!E3785,Abfrage!$L$2:$M$15,2,),""),"")</f>
        <v/>
      </c>
      <c r="N3777" t="str">
        <f t="shared" si="175"/>
        <v/>
      </c>
      <c r="O3777" t="str">
        <f t="shared" si="176"/>
        <v/>
      </c>
      <c r="P3777" t="str">
        <f>IF(Belegerfassung!G3785&lt;&gt;"",CONCATENATE(Belegerfassung!G3785,".pdf"),"")</f>
        <v/>
      </c>
    </row>
    <row r="3778" spans="1:16">
      <c r="A3778" t="str">
        <f>IF(Belegerfassung!C3786&lt;&gt;"",0,"")</f>
        <v/>
      </c>
      <c r="B3778" t="str">
        <f>IFERROR(VLOOKUP(Belegerfassung!I3786,Konten!A:D,2,FALSE),"")</f>
        <v/>
      </c>
      <c r="C3778" t="str">
        <f>IF(A3778&lt;&gt;"",TEXT(Belegerfassung!C3786,"TT.MM.JJJJ"),"")</f>
        <v/>
      </c>
      <c r="D3778" t="str">
        <f>IFERROR(VLOOKUP(Belegerfassung!A3786,Abfrage!$E$2:$F$20,2,FALSE),"")</f>
        <v/>
      </c>
      <c r="E3778" t="str">
        <f>IF(A3778&lt;&gt;"",Belegerfassung!B3786,"")</f>
        <v/>
      </c>
      <c r="F3778" t="str">
        <f>IF(Belegerfassung!L3786="","",IF(Belegerfassung!L3786&lt;&gt;"",IF(Belegerfassung!L3786&lt;&gt;"",IF(Belegerfassung!J3786&lt;&gt;0,VLOOKUP(Belegerfassung!L3786,Abfrage!$A$2:$C$19,2,),VLOOKUP(Belegerfassung!L3786,Abfrage!$A$2:$C$19,3,)),"")))</f>
        <v/>
      </c>
      <c r="G3778" t="str">
        <f t="shared" si="174"/>
        <v/>
      </c>
      <c r="H3778" s="31" t="str">
        <f>IF(A3778&lt;&gt;"",-Belegerfassung!J3786+Belegerfassung!K3786,"")</f>
        <v/>
      </c>
      <c r="I3778" s="49" t="str">
        <f>IFERROR(IF(H3778&lt;&gt;"",Belegerfassung!L3786*100,""),IF(OR(Belegerfassung!L3786="Leistung EU - Erlöse",Belegerfassung!L3786="Lieferungen EU-Erlöse",Belegerfassung!L3786="EUST",Belegerfassung!L3786="Bauleistungen 20%")=TRUE,"",MID(Belegerfassung!L3786,4,2)))</f>
        <v/>
      </c>
      <c r="J3778" s="6" t="str">
        <f>IF(A3778&lt;&gt;"",LEFT(Belegerfassung!D3786,40),"")</f>
        <v/>
      </c>
      <c r="K3778" t="str">
        <f>IF(A3778&lt;&gt;"",VLOOKUP(D3778,Abfrage!$F$2:$G$21,2,FALSE),"")</f>
        <v/>
      </c>
      <c r="L3778" s="6" t="str">
        <f>IF(Belegerfassung!H3786&lt;&gt;"",Belegerfassung!H3786,"")</f>
        <v/>
      </c>
      <c r="M3778" t="str">
        <f>IFERROR(IF(Belegerfassung!E3786&lt;&gt;"",VLOOKUP(Belegerfassung!E3786,Abfrage!$L$2:$M$15,2,),""),"")</f>
        <v/>
      </c>
      <c r="N3778" t="str">
        <f t="shared" si="175"/>
        <v/>
      </c>
      <c r="O3778" t="str">
        <f t="shared" si="176"/>
        <v/>
      </c>
      <c r="P3778" t="str">
        <f>IF(Belegerfassung!G3786&lt;&gt;"",CONCATENATE(Belegerfassung!G3786,".pdf"),"")</f>
        <v/>
      </c>
    </row>
    <row r="3779" spans="1:16">
      <c r="A3779" t="str">
        <f>IF(Belegerfassung!C3787&lt;&gt;"",0,"")</f>
        <v/>
      </c>
      <c r="B3779" t="str">
        <f>IFERROR(VLOOKUP(Belegerfassung!I3787,Konten!A:D,2,FALSE),"")</f>
        <v/>
      </c>
      <c r="C3779" t="str">
        <f>IF(A3779&lt;&gt;"",TEXT(Belegerfassung!C3787,"TT.MM.JJJJ"),"")</f>
        <v/>
      </c>
      <c r="D3779" t="str">
        <f>IFERROR(VLOOKUP(Belegerfassung!A3787,Abfrage!$E$2:$F$20,2,FALSE),"")</f>
        <v/>
      </c>
      <c r="E3779" t="str">
        <f>IF(A3779&lt;&gt;"",Belegerfassung!B3787,"")</f>
        <v/>
      </c>
      <c r="F3779" t="str">
        <f>IF(Belegerfassung!L3787="","",IF(Belegerfassung!L3787&lt;&gt;"",IF(Belegerfassung!L3787&lt;&gt;"",IF(Belegerfassung!J3787&lt;&gt;0,VLOOKUP(Belegerfassung!L3787,Abfrage!$A$2:$C$19,2,),VLOOKUP(Belegerfassung!L3787,Abfrage!$A$2:$C$19,3,)),"")))</f>
        <v/>
      </c>
      <c r="G3779" t="str">
        <f t="shared" ref="G3779:G3842" si="177">IF(A3779&lt;&gt;"",1,"")</f>
        <v/>
      </c>
      <c r="H3779" s="31" t="str">
        <f>IF(A3779&lt;&gt;"",-Belegerfassung!J3787+Belegerfassung!K3787,"")</f>
        <v/>
      </c>
      <c r="I3779" s="49" t="str">
        <f>IFERROR(IF(H3779&lt;&gt;"",Belegerfassung!L3787*100,""),IF(OR(Belegerfassung!L3787="Leistung EU - Erlöse",Belegerfassung!L3787="Lieferungen EU-Erlöse",Belegerfassung!L3787="EUST",Belegerfassung!L3787="Bauleistungen 20%")=TRUE,"",MID(Belegerfassung!L3787,4,2)))</f>
        <v/>
      </c>
      <c r="J3779" s="6" t="str">
        <f>IF(A3779&lt;&gt;"",LEFT(Belegerfassung!D3787,40),"")</f>
        <v/>
      </c>
      <c r="K3779" t="str">
        <f>IF(A3779&lt;&gt;"",VLOOKUP(D3779,Abfrage!$F$2:$G$21,2,FALSE),"")</f>
        <v/>
      </c>
      <c r="L3779" s="6" t="str">
        <f>IF(Belegerfassung!H3787&lt;&gt;"",Belegerfassung!H3787,"")</f>
        <v/>
      </c>
      <c r="M3779" t="str">
        <f>IFERROR(IF(Belegerfassung!E3787&lt;&gt;"",VLOOKUP(Belegerfassung!E3787,Abfrage!$L$2:$M$15,2,),""),"")</f>
        <v/>
      </c>
      <c r="N3779" t="str">
        <f t="shared" ref="N3779:N3842" si="178">IF(A3779&lt;&gt;"","E","")</f>
        <v/>
      </c>
      <c r="O3779" t="str">
        <f t="shared" ref="O3779:O3842" si="179">IF(A3779&lt;&gt;"","A","")</f>
        <v/>
      </c>
      <c r="P3779" t="str">
        <f>IF(Belegerfassung!G3787&lt;&gt;"",CONCATENATE(Belegerfassung!G3787,".pdf"),"")</f>
        <v/>
      </c>
    </row>
    <row r="3780" spans="1:16">
      <c r="A3780" t="str">
        <f>IF(Belegerfassung!C3788&lt;&gt;"",0,"")</f>
        <v/>
      </c>
      <c r="B3780" t="str">
        <f>IFERROR(VLOOKUP(Belegerfassung!I3788,Konten!A:D,2,FALSE),"")</f>
        <v/>
      </c>
      <c r="C3780" t="str">
        <f>IF(A3780&lt;&gt;"",TEXT(Belegerfassung!C3788,"TT.MM.JJJJ"),"")</f>
        <v/>
      </c>
      <c r="D3780" t="str">
        <f>IFERROR(VLOOKUP(Belegerfassung!A3788,Abfrage!$E$2:$F$20,2,FALSE),"")</f>
        <v/>
      </c>
      <c r="E3780" t="str">
        <f>IF(A3780&lt;&gt;"",Belegerfassung!B3788,"")</f>
        <v/>
      </c>
      <c r="F3780" t="str">
        <f>IF(Belegerfassung!L3788="","",IF(Belegerfassung!L3788&lt;&gt;"",IF(Belegerfassung!L3788&lt;&gt;"",IF(Belegerfassung!J3788&lt;&gt;0,VLOOKUP(Belegerfassung!L3788,Abfrage!$A$2:$C$19,2,),VLOOKUP(Belegerfassung!L3788,Abfrage!$A$2:$C$19,3,)),"")))</f>
        <v/>
      </c>
      <c r="G3780" t="str">
        <f t="shared" si="177"/>
        <v/>
      </c>
      <c r="H3780" s="31" t="str">
        <f>IF(A3780&lt;&gt;"",-Belegerfassung!J3788+Belegerfassung!K3788,"")</f>
        <v/>
      </c>
      <c r="I3780" s="49" t="str">
        <f>IFERROR(IF(H3780&lt;&gt;"",Belegerfassung!L3788*100,""),IF(OR(Belegerfassung!L3788="Leistung EU - Erlöse",Belegerfassung!L3788="Lieferungen EU-Erlöse",Belegerfassung!L3788="EUST",Belegerfassung!L3788="Bauleistungen 20%")=TRUE,"",MID(Belegerfassung!L3788,4,2)))</f>
        <v/>
      </c>
      <c r="J3780" s="6" t="str">
        <f>IF(A3780&lt;&gt;"",LEFT(Belegerfassung!D3788,40),"")</f>
        <v/>
      </c>
      <c r="K3780" t="str">
        <f>IF(A3780&lt;&gt;"",VLOOKUP(D3780,Abfrage!$F$2:$G$21,2,FALSE),"")</f>
        <v/>
      </c>
      <c r="L3780" s="6" t="str">
        <f>IF(Belegerfassung!H3788&lt;&gt;"",Belegerfassung!H3788,"")</f>
        <v/>
      </c>
      <c r="M3780" t="str">
        <f>IFERROR(IF(Belegerfassung!E3788&lt;&gt;"",VLOOKUP(Belegerfassung!E3788,Abfrage!$L$2:$M$15,2,),""),"")</f>
        <v/>
      </c>
      <c r="N3780" t="str">
        <f t="shared" si="178"/>
        <v/>
      </c>
      <c r="O3780" t="str">
        <f t="shared" si="179"/>
        <v/>
      </c>
      <c r="P3780" t="str">
        <f>IF(Belegerfassung!G3788&lt;&gt;"",CONCATENATE(Belegerfassung!G3788,".pdf"),"")</f>
        <v/>
      </c>
    </row>
    <row r="3781" spans="1:16">
      <c r="A3781" t="str">
        <f>IF(Belegerfassung!C3789&lt;&gt;"",0,"")</f>
        <v/>
      </c>
      <c r="B3781" t="str">
        <f>IFERROR(VLOOKUP(Belegerfassung!I3789,Konten!A:D,2,FALSE),"")</f>
        <v/>
      </c>
      <c r="C3781" t="str">
        <f>IF(A3781&lt;&gt;"",TEXT(Belegerfassung!C3789,"TT.MM.JJJJ"),"")</f>
        <v/>
      </c>
      <c r="D3781" t="str">
        <f>IFERROR(VLOOKUP(Belegerfassung!A3789,Abfrage!$E$2:$F$20,2,FALSE),"")</f>
        <v/>
      </c>
      <c r="E3781" t="str">
        <f>IF(A3781&lt;&gt;"",Belegerfassung!B3789,"")</f>
        <v/>
      </c>
      <c r="F3781" t="str">
        <f>IF(Belegerfassung!L3789="","",IF(Belegerfassung!L3789&lt;&gt;"",IF(Belegerfassung!L3789&lt;&gt;"",IF(Belegerfassung!J3789&lt;&gt;0,VLOOKUP(Belegerfassung!L3789,Abfrage!$A$2:$C$19,2,),VLOOKUP(Belegerfassung!L3789,Abfrage!$A$2:$C$19,3,)),"")))</f>
        <v/>
      </c>
      <c r="G3781" t="str">
        <f t="shared" si="177"/>
        <v/>
      </c>
      <c r="H3781" s="31" t="str">
        <f>IF(A3781&lt;&gt;"",-Belegerfassung!J3789+Belegerfassung!K3789,"")</f>
        <v/>
      </c>
      <c r="I3781" s="49" t="str">
        <f>IFERROR(IF(H3781&lt;&gt;"",Belegerfassung!L3789*100,""),IF(OR(Belegerfassung!L3789="Leistung EU - Erlöse",Belegerfassung!L3789="Lieferungen EU-Erlöse",Belegerfassung!L3789="EUST",Belegerfassung!L3789="Bauleistungen 20%")=TRUE,"",MID(Belegerfassung!L3789,4,2)))</f>
        <v/>
      </c>
      <c r="J3781" s="6" t="str">
        <f>IF(A3781&lt;&gt;"",LEFT(Belegerfassung!D3789,40),"")</f>
        <v/>
      </c>
      <c r="K3781" t="str">
        <f>IF(A3781&lt;&gt;"",VLOOKUP(D3781,Abfrage!$F$2:$G$21,2,FALSE),"")</f>
        <v/>
      </c>
      <c r="L3781" s="6" t="str">
        <f>IF(Belegerfassung!H3789&lt;&gt;"",Belegerfassung!H3789,"")</f>
        <v/>
      </c>
      <c r="M3781" t="str">
        <f>IFERROR(IF(Belegerfassung!E3789&lt;&gt;"",VLOOKUP(Belegerfassung!E3789,Abfrage!$L$2:$M$15,2,),""),"")</f>
        <v/>
      </c>
      <c r="N3781" t="str">
        <f t="shared" si="178"/>
        <v/>
      </c>
      <c r="O3781" t="str">
        <f t="shared" si="179"/>
        <v/>
      </c>
      <c r="P3781" t="str">
        <f>IF(Belegerfassung!G3789&lt;&gt;"",CONCATENATE(Belegerfassung!G3789,".pdf"),"")</f>
        <v/>
      </c>
    </row>
    <row r="3782" spans="1:16">
      <c r="A3782" t="str">
        <f>IF(Belegerfassung!C3790&lt;&gt;"",0,"")</f>
        <v/>
      </c>
      <c r="B3782" t="str">
        <f>IFERROR(VLOOKUP(Belegerfassung!I3790,Konten!A:D,2,FALSE),"")</f>
        <v/>
      </c>
      <c r="C3782" t="str">
        <f>IF(A3782&lt;&gt;"",TEXT(Belegerfassung!C3790,"TT.MM.JJJJ"),"")</f>
        <v/>
      </c>
      <c r="D3782" t="str">
        <f>IFERROR(VLOOKUP(Belegerfassung!A3790,Abfrage!$E$2:$F$20,2,FALSE),"")</f>
        <v/>
      </c>
      <c r="E3782" t="str">
        <f>IF(A3782&lt;&gt;"",Belegerfassung!B3790,"")</f>
        <v/>
      </c>
      <c r="F3782" t="str">
        <f>IF(Belegerfassung!L3790="","",IF(Belegerfassung!L3790&lt;&gt;"",IF(Belegerfassung!L3790&lt;&gt;"",IF(Belegerfassung!J3790&lt;&gt;0,VLOOKUP(Belegerfassung!L3790,Abfrage!$A$2:$C$19,2,),VLOOKUP(Belegerfassung!L3790,Abfrage!$A$2:$C$19,3,)),"")))</f>
        <v/>
      </c>
      <c r="G3782" t="str">
        <f t="shared" si="177"/>
        <v/>
      </c>
      <c r="H3782" s="31" t="str">
        <f>IF(A3782&lt;&gt;"",-Belegerfassung!J3790+Belegerfassung!K3790,"")</f>
        <v/>
      </c>
      <c r="I3782" s="49" t="str">
        <f>IFERROR(IF(H3782&lt;&gt;"",Belegerfassung!L3790*100,""),IF(OR(Belegerfassung!L3790="Leistung EU - Erlöse",Belegerfassung!L3790="Lieferungen EU-Erlöse",Belegerfassung!L3790="EUST",Belegerfassung!L3790="Bauleistungen 20%")=TRUE,"",MID(Belegerfassung!L3790,4,2)))</f>
        <v/>
      </c>
      <c r="J3782" s="6" t="str">
        <f>IF(A3782&lt;&gt;"",LEFT(Belegerfassung!D3790,40),"")</f>
        <v/>
      </c>
      <c r="K3782" t="str">
        <f>IF(A3782&lt;&gt;"",VLOOKUP(D3782,Abfrage!$F$2:$G$21,2,FALSE),"")</f>
        <v/>
      </c>
      <c r="L3782" s="6" t="str">
        <f>IF(Belegerfassung!H3790&lt;&gt;"",Belegerfassung!H3790,"")</f>
        <v/>
      </c>
      <c r="M3782" t="str">
        <f>IFERROR(IF(Belegerfassung!E3790&lt;&gt;"",VLOOKUP(Belegerfassung!E3790,Abfrage!$L$2:$M$15,2,),""),"")</f>
        <v/>
      </c>
      <c r="N3782" t="str">
        <f t="shared" si="178"/>
        <v/>
      </c>
      <c r="O3782" t="str">
        <f t="shared" si="179"/>
        <v/>
      </c>
      <c r="P3782" t="str">
        <f>IF(Belegerfassung!G3790&lt;&gt;"",CONCATENATE(Belegerfassung!G3790,".pdf"),"")</f>
        <v/>
      </c>
    </row>
    <row r="3783" spans="1:16">
      <c r="A3783" t="str">
        <f>IF(Belegerfassung!C3791&lt;&gt;"",0,"")</f>
        <v/>
      </c>
      <c r="B3783" t="str">
        <f>IFERROR(VLOOKUP(Belegerfassung!I3791,Konten!A:D,2,FALSE),"")</f>
        <v/>
      </c>
      <c r="C3783" t="str">
        <f>IF(A3783&lt;&gt;"",TEXT(Belegerfassung!C3791,"TT.MM.JJJJ"),"")</f>
        <v/>
      </c>
      <c r="D3783" t="str">
        <f>IFERROR(VLOOKUP(Belegerfassung!A3791,Abfrage!$E$2:$F$20,2,FALSE),"")</f>
        <v/>
      </c>
      <c r="E3783" t="str">
        <f>IF(A3783&lt;&gt;"",Belegerfassung!B3791,"")</f>
        <v/>
      </c>
      <c r="F3783" t="str">
        <f>IF(Belegerfassung!L3791="","",IF(Belegerfassung!L3791&lt;&gt;"",IF(Belegerfassung!L3791&lt;&gt;"",IF(Belegerfassung!J3791&lt;&gt;0,VLOOKUP(Belegerfassung!L3791,Abfrage!$A$2:$C$19,2,),VLOOKUP(Belegerfassung!L3791,Abfrage!$A$2:$C$19,3,)),"")))</f>
        <v/>
      </c>
      <c r="G3783" t="str">
        <f t="shared" si="177"/>
        <v/>
      </c>
      <c r="H3783" s="31" t="str">
        <f>IF(A3783&lt;&gt;"",-Belegerfassung!J3791+Belegerfassung!K3791,"")</f>
        <v/>
      </c>
      <c r="I3783" s="49" t="str">
        <f>IFERROR(IF(H3783&lt;&gt;"",Belegerfassung!L3791*100,""),IF(OR(Belegerfassung!L3791="Leistung EU - Erlöse",Belegerfassung!L3791="Lieferungen EU-Erlöse",Belegerfassung!L3791="EUST",Belegerfassung!L3791="Bauleistungen 20%")=TRUE,"",MID(Belegerfassung!L3791,4,2)))</f>
        <v/>
      </c>
      <c r="J3783" s="6" t="str">
        <f>IF(A3783&lt;&gt;"",LEFT(Belegerfassung!D3791,40),"")</f>
        <v/>
      </c>
      <c r="K3783" t="str">
        <f>IF(A3783&lt;&gt;"",VLOOKUP(D3783,Abfrage!$F$2:$G$21,2,FALSE),"")</f>
        <v/>
      </c>
      <c r="L3783" s="6" t="str">
        <f>IF(Belegerfassung!H3791&lt;&gt;"",Belegerfassung!H3791,"")</f>
        <v/>
      </c>
      <c r="M3783" t="str">
        <f>IFERROR(IF(Belegerfassung!E3791&lt;&gt;"",VLOOKUP(Belegerfassung!E3791,Abfrage!$L$2:$M$15,2,),""),"")</f>
        <v/>
      </c>
      <c r="N3783" t="str">
        <f t="shared" si="178"/>
        <v/>
      </c>
      <c r="O3783" t="str">
        <f t="shared" si="179"/>
        <v/>
      </c>
      <c r="P3783" t="str">
        <f>IF(Belegerfassung!G3791&lt;&gt;"",CONCATENATE(Belegerfassung!G3791,".pdf"),"")</f>
        <v/>
      </c>
    </row>
    <row r="3784" spans="1:16">
      <c r="A3784" t="str">
        <f>IF(Belegerfassung!C3792&lt;&gt;"",0,"")</f>
        <v/>
      </c>
      <c r="B3784" t="str">
        <f>IFERROR(VLOOKUP(Belegerfassung!I3792,Konten!A:D,2,FALSE),"")</f>
        <v/>
      </c>
      <c r="C3784" t="str">
        <f>IF(A3784&lt;&gt;"",TEXT(Belegerfassung!C3792,"TT.MM.JJJJ"),"")</f>
        <v/>
      </c>
      <c r="D3784" t="str">
        <f>IFERROR(VLOOKUP(Belegerfassung!A3792,Abfrage!$E$2:$F$20,2,FALSE),"")</f>
        <v/>
      </c>
      <c r="E3784" t="str">
        <f>IF(A3784&lt;&gt;"",Belegerfassung!B3792,"")</f>
        <v/>
      </c>
      <c r="F3784" t="str">
        <f>IF(Belegerfassung!L3792="","",IF(Belegerfassung!L3792&lt;&gt;"",IF(Belegerfassung!L3792&lt;&gt;"",IF(Belegerfassung!J3792&lt;&gt;0,VLOOKUP(Belegerfassung!L3792,Abfrage!$A$2:$C$19,2,),VLOOKUP(Belegerfassung!L3792,Abfrage!$A$2:$C$19,3,)),"")))</f>
        <v/>
      </c>
      <c r="G3784" t="str">
        <f t="shared" si="177"/>
        <v/>
      </c>
      <c r="H3784" s="31" t="str">
        <f>IF(A3784&lt;&gt;"",-Belegerfassung!J3792+Belegerfassung!K3792,"")</f>
        <v/>
      </c>
      <c r="I3784" s="49" t="str">
        <f>IFERROR(IF(H3784&lt;&gt;"",Belegerfassung!L3792*100,""),IF(OR(Belegerfassung!L3792="Leistung EU - Erlöse",Belegerfassung!L3792="Lieferungen EU-Erlöse",Belegerfassung!L3792="EUST",Belegerfassung!L3792="Bauleistungen 20%")=TRUE,"",MID(Belegerfassung!L3792,4,2)))</f>
        <v/>
      </c>
      <c r="J3784" s="6" t="str">
        <f>IF(A3784&lt;&gt;"",LEFT(Belegerfassung!D3792,40),"")</f>
        <v/>
      </c>
      <c r="K3784" t="str">
        <f>IF(A3784&lt;&gt;"",VLOOKUP(D3784,Abfrage!$F$2:$G$21,2,FALSE),"")</f>
        <v/>
      </c>
      <c r="L3784" s="6" t="str">
        <f>IF(Belegerfassung!H3792&lt;&gt;"",Belegerfassung!H3792,"")</f>
        <v/>
      </c>
      <c r="M3784" t="str">
        <f>IFERROR(IF(Belegerfassung!E3792&lt;&gt;"",VLOOKUP(Belegerfassung!E3792,Abfrage!$L$2:$M$15,2,),""),"")</f>
        <v/>
      </c>
      <c r="N3784" t="str">
        <f t="shared" si="178"/>
        <v/>
      </c>
      <c r="O3784" t="str">
        <f t="shared" si="179"/>
        <v/>
      </c>
      <c r="P3784" t="str">
        <f>IF(Belegerfassung!G3792&lt;&gt;"",CONCATENATE(Belegerfassung!G3792,".pdf"),"")</f>
        <v/>
      </c>
    </row>
    <row r="3785" spans="1:16">
      <c r="A3785" t="str">
        <f>IF(Belegerfassung!C3793&lt;&gt;"",0,"")</f>
        <v/>
      </c>
      <c r="B3785" t="str">
        <f>IFERROR(VLOOKUP(Belegerfassung!I3793,Konten!A:D,2,FALSE),"")</f>
        <v/>
      </c>
      <c r="C3785" t="str">
        <f>IF(A3785&lt;&gt;"",TEXT(Belegerfassung!C3793,"TT.MM.JJJJ"),"")</f>
        <v/>
      </c>
      <c r="D3785" t="str">
        <f>IFERROR(VLOOKUP(Belegerfassung!A3793,Abfrage!$E$2:$F$20,2,FALSE),"")</f>
        <v/>
      </c>
      <c r="E3785" t="str">
        <f>IF(A3785&lt;&gt;"",Belegerfassung!B3793,"")</f>
        <v/>
      </c>
      <c r="F3785" t="str">
        <f>IF(Belegerfassung!L3793="","",IF(Belegerfassung!L3793&lt;&gt;"",IF(Belegerfassung!L3793&lt;&gt;"",IF(Belegerfassung!J3793&lt;&gt;0,VLOOKUP(Belegerfassung!L3793,Abfrage!$A$2:$C$19,2,),VLOOKUP(Belegerfassung!L3793,Abfrage!$A$2:$C$19,3,)),"")))</f>
        <v/>
      </c>
      <c r="G3785" t="str">
        <f t="shared" si="177"/>
        <v/>
      </c>
      <c r="H3785" s="31" t="str">
        <f>IF(A3785&lt;&gt;"",-Belegerfassung!J3793+Belegerfassung!K3793,"")</f>
        <v/>
      </c>
      <c r="I3785" s="49" t="str">
        <f>IFERROR(IF(H3785&lt;&gt;"",Belegerfassung!L3793*100,""),IF(OR(Belegerfassung!L3793="Leistung EU - Erlöse",Belegerfassung!L3793="Lieferungen EU-Erlöse",Belegerfassung!L3793="EUST",Belegerfassung!L3793="Bauleistungen 20%")=TRUE,"",MID(Belegerfassung!L3793,4,2)))</f>
        <v/>
      </c>
      <c r="J3785" s="6" t="str">
        <f>IF(A3785&lt;&gt;"",LEFT(Belegerfassung!D3793,40),"")</f>
        <v/>
      </c>
      <c r="K3785" t="str">
        <f>IF(A3785&lt;&gt;"",VLOOKUP(D3785,Abfrage!$F$2:$G$21,2,FALSE),"")</f>
        <v/>
      </c>
      <c r="L3785" s="6" t="str">
        <f>IF(Belegerfassung!H3793&lt;&gt;"",Belegerfassung!H3793,"")</f>
        <v/>
      </c>
      <c r="M3785" t="str">
        <f>IFERROR(IF(Belegerfassung!E3793&lt;&gt;"",VLOOKUP(Belegerfassung!E3793,Abfrage!$L$2:$M$15,2,),""),"")</f>
        <v/>
      </c>
      <c r="N3785" t="str">
        <f t="shared" si="178"/>
        <v/>
      </c>
      <c r="O3785" t="str">
        <f t="shared" si="179"/>
        <v/>
      </c>
      <c r="P3785" t="str">
        <f>IF(Belegerfassung!G3793&lt;&gt;"",CONCATENATE(Belegerfassung!G3793,".pdf"),"")</f>
        <v/>
      </c>
    </row>
    <row r="3786" spans="1:16">
      <c r="A3786" t="str">
        <f>IF(Belegerfassung!C3794&lt;&gt;"",0,"")</f>
        <v/>
      </c>
      <c r="B3786" t="str">
        <f>IFERROR(VLOOKUP(Belegerfassung!I3794,Konten!A:D,2,FALSE),"")</f>
        <v/>
      </c>
      <c r="C3786" t="str">
        <f>IF(A3786&lt;&gt;"",TEXT(Belegerfassung!C3794,"TT.MM.JJJJ"),"")</f>
        <v/>
      </c>
      <c r="D3786" t="str">
        <f>IFERROR(VLOOKUP(Belegerfassung!A3794,Abfrage!$E$2:$F$20,2,FALSE),"")</f>
        <v/>
      </c>
      <c r="E3786" t="str">
        <f>IF(A3786&lt;&gt;"",Belegerfassung!B3794,"")</f>
        <v/>
      </c>
      <c r="F3786" t="str">
        <f>IF(Belegerfassung!L3794="","",IF(Belegerfassung!L3794&lt;&gt;"",IF(Belegerfassung!L3794&lt;&gt;"",IF(Belegerfassung!J3794&lt;&gt;0,VLOOKUP(Belegerfassung!L3794,Abfrage!$A$2:$C$19,2,),VLOOKUP(Belegerfassung!L3794,Abfrage!$A$2:$C$19,3,)),"")))</f>
        <v/>
      </c>
      <c r="G3786" t="str">
        <f t="shared" si="177"/>
        <v/>
      </c>
      <c r="H3786" s="31" t="str">
        <f>IF(A3786&lt;&gt;"",-Belegerfassung!J3794+Belegerfassung!K3794,"")</f>
        <v/>
      </c>
      <c r="I3786" s="49" t="str">
        <f>IFERROR(IF(H3786&lt;&gt;"",Belegerfassung!L3794*100,""),IF(OR(Belegerfassung!L3794="Leistung EU - Erlöse",Belegerfassung!L3794="Lieferungen EU-Erlöse",Belegerfassung!L3794="EUST",Belegerfassung!L3794="Bauleistungen 20%")=TRUE,"",MID(Belegerfassung!L3794,4,2)))</f>
        <v/>
      </c>
      <c r="J3786" s="6" t="str">
        <f>IF(A3786&lt;&gt;"",LEFT(Belegerfassung!D3794,40),"")</f>
        <v/>
      </c>
      <c r="K3786" t="str">
        <f>IF(A3786&lt;&gt;"",VLOOKUP(D3786,Abfrage!$F$2:$G$21,2,FALSE),"")</f>
        <v/>
      </c>
      <c r="L3786" s="6" t="str">
        <f>IF(Belegerfassung!H3794&lt;&gt;"",Belegerfassung!H3794,"")</f>
        <v/>
      </c>
      <c r="M3786" t="str">
        <f>IFERROR(IF(Belegerfassung!E3794&lt;&gt;"",VLOOKUP(Belegerfassung!E3794,Abfrage!$L$2:$M$15,2,),""),"")</f>
        <v/>
      </c>
      <c r="N3786" t="str">
        <f t="shared" si="178"/>
        <v/>
      </c>
      <c r="O3786" t="str">
        <f t="shared" si="179"/>
        <v/>
      </c>
      <c r="P3786" t="str">
        <f>IF(Belegerfassung!G3794&lt;&gt;"",CONCATENATE(Belegerfassung!G3794,".pdf"),"")</f>
        <v/>
      </c>
    </row>
    <row r="3787" spans="1:16">
      <c r="A3787" t="str">
        <f>IF(Belegerfassung!C3795&lt;&gt;"",0,"")</f>
        <v/>
      </c>
      <c r="B3787" t="str">
        <f>IFERROR(VLOOKUP(Belegerfassung!I3795,Konten!A:D,2,FALSE),"")</f>
        <v/>
      </c>
      <c r="C3787" t="str">
        <f>IF(A3787&lt;&gt;"",TEXT(Belegerfassung!C3795,"TT.MM.JJJJ"),"")</f>
        <v/>
      </c>
      <c r="D3787" t="str">
        <f>IFERROR(VLOOKUP(Belegerfassung!A3795,Abfrage!$E$2:$F$20,2,FALSE),"")</f>
        <v/>
      </c>
      <c r="E3787" t="str">
        <f>IF(A3787&lt;&gt;"",Belegerfassung!B3795,"")</f>
        <v/>
      </c>
      <c r="F3787" t="str">
        <f>IF(Belegerfassung!L3795="","",IF(Belegerfassung!L3795&lt;&gt;"",IF(Belegerfassung!L3795&lt;&gt;"",IF(Belegerfassung!J3795&lt;&gt;0,VLOOKUP(Belegerfassung!L3795,Abfrage!$A$2:$C$19,2,),VLOOKUP(Belegerfassung!L3795,Abfrage!$A$2:$C$19,3,)),"")))</f>
        <v/>
      </c>
      <c r="G3787" t="str">
        <f t="shared" si="177"/>
        <v/>
      </c>
      <c r="H3787" s="31" t="str">
        <f>IF(A3787&lt;&gt;"",-Belegerfassung!J3795+Belegerfassung!K3795,"")</f>
        <v/>
      </c>
      <c r="I3787" s="49" t="str">
        <f>IFERROR(IF(H3787&lt;&gt;"",Belegerfassung!L3795*100,""),IF(OR(Belegerfassung!L3795="Leistung EU - Erlöse",Belegerfassung!L3795="Lieferungen EU-Erlöse",Belegerfassung!L3795="EUST",Belegerfassung!L3795="Bauleistungen 20%")=TRUE,"",MID(Belegerfassung!L3795,4,2)))</f>
        <v/>
      </c>
      <c r="J3787" s="6" t="str">
        <f>IF(A3787&lt;&gt;"",LEFT(Belegerfassung!D3795,40),"")</f>
        <v/>
      </c>
      <c r="K3787" t="str">
        <f>IF(A3787&lt;&gt;"",VLOOKUP(D3787,Abfrage!$F$2:$G$21,2,FALSE),"")</f>
        <v/>
      </c>
      <c r="L3787" s="6" t="str">
        <f>IF(Belegerfassung!H3795&lt;&gt;"",Belegerfassung!H3795,"")</f>
        <v/>
      </c>
      <c r="M3787" t="str">
        <f>IFERROR(IF(Belegerfassung!E3795&lt;&gt;"",VLOOKUP(Belegerfassung!E3795,Abfrage!$L$2:$M$15,2,),""),"")</f>
        <v/>
      </c>
      <c r="N3787" t="str">
        <f t="shared" si="178"/>
        <v/>
      </c>
      <c r="O3787" t="str">
        <f t="shared" si="179"/>
        <v/>
      </c>
      <c r="P3787" t="str">
        <f>IF(Belegerfassung!G3795&lt;&gt;"",CONCATENATE(Belegerfassung!G3795,".pdf"),"")</f>
        <v/>
      </c>
    </row>
    <row r="3788" spans="1:16">
      <c r="A3788" t="str">
        <f>IF(Belegerfassung!C3796&lt;&gt;"",0,"")</f>
        <v/>
      </c>
      <c r="B3788" t="str">
        <f>IFERROR(VLOOKUP(Belegerfassung!I3796,Konten!A:D,2,FALSE),"")</f>
        <v/>
      </c>
      <c r="C3788" t="str">
        <f>IF(A3788&lt;&gt;"",TEXT(Belegerfassung!C3796,"TT.MM.JJJJ"),"")</f>
        <v/>
      </c>
      <c r="D3788" t="str">
        <f>IFERROR(VLOOKUP(Belegerfassung!A3796,Abfrage!$E$2:$F$20,2,FALSE),"")</f>
        <v/>
      </c>
      <c r="E3788" t="str">
        <f>IF(A3788&lt;&gt;"",Belegerfassung!B3796,"")</f>
        <v/>
      </c>
      <c r="F3788" t="str">
        <f>IF(Belegerfassung!L3796="","",IF(Belegerfassung!L3796&lt;&gt;"",IF(Belegerfassung!L3796&lt;&gt;"",IF(Belegerfassung!J3796&lt;&gt;0,VLOOKUP(Belegerfassung!L3796,Abfrage!$A$2:$C$19,2,),VLOOKUP(Belegerfassung!L3796,Abfrage!$A$2:$C$19,3,)),"")))</f>
        <v/>
      </c>
      <c r="G3788" t="str">
        <f t="shared" si="177"/>
        <v/>
      </c>
      <c r="H3788" s="31" t="str">
        <f>IF(A3788&lt;&gt;"",-Belegerfassung!J3796+Belegerfassung!K3796,"")</f>
        <v/>
      </c>
      <c r="I3788" s="49" t="str">
        <f>IFERROR(IF(H3788&lt;&gt;"",Belegerfassung!L3796*100,""),IF(OR(Belegerfassung!L3796="Leistung EU - Erlöse",Belegerfassung!L3796="Lieferungen EU-Erlöse",Belegerfassung!L3796="EUST",Belegerfassung!L3796="Bauleistungen 20%")=TRUE,"",MID(Belegerfassung!L3796,4,2)))</f>
        <v/>
      </c>
      <c r="J3788" s="6" t="str">
        <f>IF(A3788&lt;&gt;"",LEFT(Belegerfassung!D3796,40),"")</f>
        <v/>
      </c>
      <c r="K3788" t="str">
        <f>IF(A3788&lt;&gt;"",VLOOKUP(D3788,Abfrage!$F$2:$G$21,2,FALSE),"")</f>
        <v/>
      </c>
      <c r="L3788" s="6" t="str">
        <f>IF(Belegerfassung!H3796&lt;&gt;"",Belegerfassung!H3796,"")</f>
        <v/>
      </c>
      <c r="M3788" t="str">
        <f>IFERROR(IF(Belegerfassung!E3796&lt;&gt;"",VLOOKUP(Belegerfassung!E3796,Abfrage!$L$2:$M$15,2,),""),"")</f>
        <v/>
      </c>
      <c r="N3788" t="str">
        <f t="shared" si="178"/>
        <v/>
      </c>
      <c r="O3788" t="str">
        <f t="shared" si="179"/>
        <v/>
      </c>
      <c r="P3788" t="str">
        <f>IF(Belegerfassung!G3796&lt;&gt;"",CONCATENATE(Belegerfassung!G3796,".pdf"),"")</f>
        <v/>
      </c>
    </row>
    <row r="3789" spans="1:16">
      <c r="A3789" t="str">
        <f>IF(Belegerfassung!C3797&lt;&gt;"",0,"")</f>
        <v/>
      </c>
      <c r="B3789" t="str">
        <f>IFERROR(VLOOKUP(Belegerfassung!I3797,Konten!A:D,2,FALSE),"")</f>
        <v/>
      </c>
      <c r="C3789" t="str">
        <f>IF(A3789&lt;&gt;"",TEXT(Belegerfassung!C3797,"TT.MM.JJJJ"),"")</f>
        <v/>
      </c>
      <c r="D3789" t="str">
        <f>IFERROR(VLOOKUP(Belegerfassung!A3797,Abfrage!$E$2:$F$20,2,FALSE),"")</f>
        <v/>
      </c>
      <c r="E3789" t="str">
        <f>IF(A3789&lt;&gt;"",Belegerfassung!B3797,"")</f>
        <v/>
      </c>
      <c r="F3789" t="str">
        <f>IF(Belegerfassung!L3797="","",IF(Belegerfassung!L3797&lt;&gt;"",IF(Belegerfassung!L3797&lt;&gt;"",IF(Belegerfassung!J3797&lt;&gt;0,VLOOKUP(Belegerfassung!L3797,Abfrage!$A$2:$C$19,2,),VLOOKUP(Belegerfassung!L3797,Abfrage!$A$2:$C$19,3,)),"")))</f>
        <v/>
      </c>
      <c r="G3789" t="str">
        <f t="shared" si="177"/>
        <v/>
      </c>
      <c r="H3789" s="31" t="str">
        <f>IF(A3789&lt;&gt;"",-Belegerfassung!J3797+Belegerfassung!K3797,"")</f>
        <v/>
      </c>
      <c r="I3789" s="49" t="str">
        <f>IFERROR(IF(H3789&lt;&gt;"",Belegerfassung!L3797*100,""),IF(OR(Belegerfassung!L3797="Leistung EU - Erlöse",Belegerfassung!L3797="Lieferungen EU-Erlöse",Belegerfassung!L3797="EUST",Belegerfassung!L3797="Bauleistungen 20%")=TRUE,"",MID(Belegerfassung!L3797,4,2)))</f>
        <v/>
      </c>
      <c r="J3789" s="6" t="str">
        <f>IF(A3789&lt;&gt;"",LEFT(Belegerfassung!D3797,40),"")</f>
        <v/>
      </c>
      <c r="K3789" t="str">
        <f>IF(A3789&lt;&gt;"",VLOOKUP(D3789,Abfrage!$F$2:$G$21,2,FALSE),"")</f>
        <v/>
      </c>
      <c r="L3789" s="6" t="str">
        <f>IF(Belegerfassung!H3797&lt;&gt;"",Belegerfassung!H3797,"")</f>
        <v/>
      </c>
      <c r="M3789" t="str">
        <f>IFERROR(IF(Belegerfassung!E3797&lt;&gt;"",VLOOKUP(Belegerfassung!E3797,Abfrage!$L$2:$M$15,2,),""),"")</f>
        <v/>
      </c>
      <c r="N3789" t="str">
        <f t="shared" si="178"/>
        <v/>
      </c>
      <c r="O3789" t="str">
        <f t="shared" si="179"/>
        <v/>
      </c>
      <c r="P3789" t="str">
        <f>IF(Belegerfassung!G3797&lt;&gt;"",CONCATENATE(Belegerfassung!G3797,".pdf"),"")</f>
        <v/>
      </c>
    </row>
    <row r="3790" spans="1:16">
      <c r="A3790" t="str">
        <f>IF(Belegerfassung!C3798&lt;&gt;"",0,"")</f>
        <v/>
      </c>
      <c r="B3790" t="str">
        <f>IFERROR(VLOOKUP(Belegerfassung!I3798,Konten!A:D,2,FALSE),"")</f>
        <v/>
      </c>
      <c r="C3790" t="str">
        <f>IF(A3790&lt;&gt;"",TEXT(Belegerfassung!C3798,"TT.MM.JJJJ"),"")</f>
        <v/>
      </c>
      <c r="D3790" t="str">
        <f>IFERROR(VLOOKUP(Belegerfassung!A3798,Abfrage!$E$2:$F$20,2,FALSE),"")</f>
        <v/>
      </c>
      <c r="E3790" t="str">
        <f>IF(A3790&lt;&gt;"",Belegerfassung!B3798,"")</f>
        <v/>
      </c>
      <c r="F3790" t="str">
        <f>IF(Belegerfassung!L3798="","",IF(Belegerfassung!L3798&lt;&gt;"",IF(Belegerfassung!L3798&lt;&gt;"",IF(Belegerfassung!J3798&lt;&gt;0,VLOOKUP(Belegerfassung!L3798,Abfrage!$A$2:$C$19,2,),VLOOKUP(Belegerfassung!L3798,Abfrage!$A$2:$C$19,3,)),"")))</f>
        <v/>
      </c>
      <c r="G3790" t="str">
        <f t="shared" si="177"/>
        <v/>
      </c>
      <c r="H3790" s="31" t="str">
        <f>IF(A3790&lt;&gt;"",-Belegerfassung!J3798+Belegerfassung!K3798,"")</f>
        <v/>
      </c>
      <c r="I3790" s="49" t="str">
        <f>IFERROR(IF(H3790&lt;&gt;"",Belegerfassung!L3798*100,""),IF(OR(Belegerfassung!L3798="Leistung EU - Erlöse",Belegerfassung!L3798="Lieferungen EU-Erlöse",Belegerfassung!L3798="EUST",Belegerfassung!L3798="Bauleistungen 20%")=TRUE,"",MID(Belegerfassung!L3798,4,2)))</f>
        <v/>
      </c>
      <c r="J3790" s="6" t="str">
        <f>IF(A3790&lt;&gt;"",LEFT(Belegerfassung!D3798,40),"")</f>
        <v/>
      </c>
      <c r="K3790" t="str">
        <f>IF(A3790&lt;&gt;"",VLOOKUP(D3790,Abfrage!$F$2:$G$21,2,FALSE),"")</f>
        <v/>
      </c>
      <c r="L3790" s="6" t="str">
        <f>IF(Belegerfassung!H3798&lt;&gt;"",Belegerfassung!H3798,"")</f>
        <v/>
      </c>
      <c r="M3790" t="str">
        <f>IFERROR(IF(Belegerfassung!E3798&lt;&gt;"",VLOOKUP(Belegerfassung!E3798,Abfrage!$L$2:$M$15,2,),""),"")</f>
        <v/>
      </c>
      <c r="N3790" t="str">
        <f t="shared" si="178"/>
        <v/>
      </c>
      <c r="O3790" t="str">
        <f t="shared" si="179"/>
        <v/>
      </c>
      <c r="P3790" t="str">
        <f>IF(Belegerfassung!G3798&lt;&gt;"",CONCATENATE(Belegerfassung!G3798,".pdf"),"")</f>
        <v/>
      </c>
    </row>
    <row r="3791" spans="1:16">
      <c r="A3791" t="str">
        <f>IF(Belegerfassung!C3799&lt;&gt;"",0,"")</f>
        <v/>
      </c>
      <c r="B3791" t="str">
        <f>IFERROR(VLOOKUP(Belegerfassung!I3799,Konten!A:D,2,FALSE),"")</f>
        <v/>
      </c>
      <c r="C3791" t="str">
        <f>IF(A3791&lt;&gt;"",TEXT(Belegerfassung!C3799,"TT.MM.JJJJ"),"")</f>
        <v/>
      </c>
      <c r="D3791" t="str">
        <f>IFERROR(VLOOKUP(Belegerfassung!A3799,Abfrage!$E$2:$F$20,2,FALSE),"")</f>
        <v/>
      </c>
      <c r="E3791" t="str">
        <f>IF(A3791&lt;&gt;"",Belegerfassung!B3799,"")</f>
        <v/>
      </c>
      <c r="F3791" t="str">
        <f>IF(Belegerfassung!L3799="","",IF(Belegerfassung!L3799&lt;&gt;"",IF(Belegerfassung!L3799&lt;&gt;"",IF(Belegerfassung!J3799&lt;&gt;0,VLOOKUP(Belegerfassung!L3799,Abfrage!$A$2:$C$19,2,),VLOOKUP(Belegerfassung!L3799,Abfrage!$A$2:$C$19,3,)),"")))</f>
        <v/>
      </c>
      <c r="G3791" t="str">
        <f t="shared" si="177"/>
        <v/>
      </c>
      <c r="H3791" s="31" t="str">
        <f>IF(A3791&lt;&gt;"",-Belegerfassung!J3799+Belegerfassung!K3799,"")</f>
        <v/>
      </c>
      <c r="I3791" s="49" t="str">
        <f>IFERROR(IF(H3791&lt;&gt;"",Belegerfassung!L3799*100,""),IF(OR(Belegerfassung!L3799="Leistung EU - Erlöse",Belegerfassung!L3799="Lieferungen EU-Erlöse",Belegerfassung!L3799="EUST",Belegerfassung!L3799="Bauleistungen 20%")=TRUE,"",MID(Belegerfassung!L3799,4,2)))</f>
        <v/>
      </c>
      <c r="J3791" s="6" t="str">
        <f>IF(A3791&lt;&gt;"",LEFT(Belegerfassung!D3799,40),"")</f>
        <v/>
      </c>
      <c r="K3791" t="str">
        <f>IF(A3791&lt;&gt;"",VLOOKUP(D3791,Abfrage!$F$2:$G$21,2,FALSE),"")</f>
        <v/>
      </c>
      <c r="L3791" s="6" t="str">
        <f>IF(Belegerfassung!H3799&lt;&gt;"",Belegerfassung!H3799,"")</f>
        <v/>
      </c>
      <c r="M3791" t="str">
        <f>IFERROR(IF(Belegerfassung!E3799&lt;&gt;"",VLOOKUP(Belegerfassung!E3799,Abfrage!$L$2:$M$15,2,),""),"")</f>
        <v/>
      </c>
      <c r="N3791" t="str">
        <f t="shared" si="178"/>
        <v/>
      </c>
      <c r="O3791" t="str">
        <f t="shared" si="179"/>
        <v/>
      </c>
      <c r="P3791" t="str">
        <f>IF(Belegerfassung!G3799&lt;&gt;"",CONCATENATE(Belegerfassung!G3799,".pdf"),"")</f>
        <v/>
      </c>
    </row>
    <row r="3792" spans="1:16">
      <c r="A3792" t="str">
        <f>IF(Belegerfassung!C3800&lt;&gt;"",0,"")</f>
        <v/>
      </c>
      <c r="B3792" t="str">
        <f>IFERROR(VLOOKUP(Belegerfassung!I3800,Konten!A:D,2,FALSE),"")</f>
        <v/>
      </c>
      <c r="C3792" t="str">
        <f>IF(A3792&lt;&gt;"",TEXT(Belegerfassung!C3800,"TT.MM.JJJJ"),"")</f>
        <v/>
      </c>
      <c r="D3792" t="str">
        <f>IFERROR(VLOOKUP(Belegerfassung!A3800,Abfrage!$E$2:$F$20,2,FALSE),"")</f>
        <v/>
      </c>
      <c r="E3792" t="str">
        <f>IF(A3792&lt;&gt;"",Belegerfassung!B3800,"")</f>
        <v/>
      </c>
      <c r="F3792" t="str">
        <f>IF(Belegerfassung!L3800="","",IF(Belegerfassung!L3800&lt;&gt;"",IF(Belegerfassung!L3800&lt;&gt;"",IF(Belegerfassung!J3800&lt;&gt;0,VLOOKUP(Belegerfassung!L3800,Abfrage!$A$2:$C$19,2,),VLOOKUP(Belegerfassung!L3800,Abfrage!$A$2:$C$19,3,)),"")))</f>
        <v/>
      </c>
      <c r="G3792" t="str">
        <f t="shared" si="177"/>
        <v/>
      </c>
      <c r="H3792" s="31" t="str">
        <f>IF(A3792&lt;&gt;"",-Belegerfassung!J3800+Belegerfassung!K3800,"")</f>
        <v/>
      </c>
      <c r="I3792" s="49" t="str">
        <f>IFERROR(IF(H3792&lt;&gt;"",Belegerfassung!L3800*100,""),IF(OR(Belegerfassung!L3800="Leistung EU - Erlöse",Belegerfassung!L3800="Lieferungen EU-Erlöse",Belegerfassung!L3800="EUST",Belegerfassung!L3800="Bauleistungen 20%")=TRUE,"",MID(Belegerfassung!L3800,4,2)))</f>
        <v/>
      </c>
      <c r="J3792" s="6" t="str">
        <f>IF(A3792&lt;&gt;"",LEFT(Belegerfassung!D3800,40),"")</f>
        <v/>
      </c>
      <c r="K3792" t="str">
        <f>IF(A3792&lt;&gt;"",VLOOKUP(D3792,Abfrage!$F$2:$G$21,2,FALSE),"")</f>
        <v/>
      </c>
      <c r="L3792" s="6" t="str">
        <f>IF(Belegerfassung!H3800&lt;&gt;"",Belegerfassung!H3800,"")</f>
        <v/>
      </c>
      <c r="M3792" t="str">
        <f>IFERROR(IF(Belegerfassung!E3800&lt;&gt;"",VLOOKUP(Belegerfassung!E3800,Abfrage!$L$2:$M$15,2,),""),"")</f>
        <v/>
      </c>
      <c r="N3792" t="str">
        <f t="shared" si="178"/>
        <v/>
      </c>
      <c r="O3792" t="str">
        <f t="shared" si="179"/>
        <v/>
      </c>
      <c r="P3792" t="str">
        <f>IF(Belegerfassung!G3800&lt;&gt;"",CONCATENATE(Belegerfassung!G3800,".pdf"),"")</f>
        <v/>
      </c>
    </row>
    <row r="3793" spans="1:16">
      <c r="A3793" t="str">
        <f>IF(Belegerfassung!C3801&lt;&gt;"",0,"")</f>
        <v/>
      </c>
      <c r="B3793" t="str">
        <f>IFERROR(VLOOKUP(Belegerfassung!I3801,Konten!A:D,2,FALSE),"")</f>
        <v/>
      </c>
      <c r="C3793" t="str">
        <f>IF(A3793&lt;&gt;"",TEXT(Belegerfassung!C3801,"TT.MM.JJJJ"),"")</f>
        <v/>
      </c>
      <c r="D3793" t="str">
        <f>IFERROR(VLOOKUP(Belegerfassung!A3801,Abfrage!$E$2:$F$20,2,FALSE),"")</f>
        <v/>
      </c>
      <c r="E3793" t="str">
        <f>IF(A3793&lt;&gt;"",Belegerfassung!B3801,"")</f>
        <v/>
      </c>
      <c r="F3793" t="str">
        <f>IF(Belegerfassung!L3801="","",IF(Belegerfassung!L3801&lt;&gt;"",IF(Belegerfassung!L3801&lt;&gt;"",IF(Belegerfassung!J3801&lt;&gt;0,VLOOKUP(Belegerfassung!L3801,Abfrage!$A$2:$C$19,2,),VLOOKUP(Belegerfassung!L3801,Abfrage!$A$2:$C$19,3,)),"")))</f>
        <v/>
      </c>
      <c r="G3793" t="str">
        <f t="shared" si="177"/>
        <v/>
      </c>
      <c r="H3793" s="31" t="str">
        <f>IF(A3793&lt;&gt;"",-Belegerfassung!J3801+Belegerfassung!K3801,"")</f>
        <v/>
      </c>
      <c r="I3793" s="49" t="str">
        <f>IFERROR(IF(H3793&lt;&gt;"",Belegerfassung!L3801*100,""),IF(OR(Belegerfassung!L3801="Leistung EU - Erlöse",Belegerfassung!L3801="Lieferungen EU-Erlöse",Belegerfassung!L3801="EUST",Belegerfassung!L3801="Bauleistungen 20%")=TRUE,"",MID(Belegerfassung!L3801,4,2)))</f>
        <v/>
      </c>
      <c r="J3793" s="6" t="str">
        <f>IF(A3793&lt;&gt;"",LEFT(Belegerfassung!D3801,40),"")</f>
        <v/>
      </c>
      <c r="K3793" t="str">
        <f>IF(A3793&lt;&gt;"",VLOOKUP(D3793,Abfrage!$F$2:$G$21,2,FALSE),"")</f>
        <v/>
      </c>
      <c r="L3793" s="6" t="str">
        <f>IF(Belegerfassung!H3801&lt;&gt;"",Belegerfassung!H3801,"")</f>
        <v/>
      </c>
      <c r="M3793" t="str">
        <f>IFERROR(IF(Belegerfassung!E3801&lt;&gt;"",VLOOKUP(Belegerfassung!E3801,Abfrage!$L$2:$M$15,2,),""),"")</f>
        <v/>
      </c>
      <c r="N3793" t="str">
        <f t="shared" si="178"/>
        <v/>
      </c>
      <c r="O3793" t="str">
        <f t="shared" si="179"/>
        <v/>
      </c>
      <c r="P3793" t="str">
        <f>IF(Belegerfassung!G3801&lt;&gt;"",CONCATENATE(Belegerfassung!G3801,".pdf"),"")</f>
        <v/>
      </c>
    </row>
    <row r="3794" spans="1:16">
      <c r="A3794" t="str">
        <f>IF(Belegerfassung!C3802&lt;&gt;"",0,"")</f>
        <v/>
      </c>
      <c r="B3794" t="str">
        <f>IFERROR(VLOOKUP(Belegerfassung!I3802,Konten!A:D,2,FALSE),"")</f>
        <v/>
      </c>
      <c r="C3794" t="str">
        <f>IF(A3794&lt;&gt;"",TEXT(Belegerfassung!C3802,"TT.MM.JJJJ"),"")</f>
        <v/>
      </c>
      <c r="D3794" t="str">
        <f>IFERROR(VLOOKUP(Belegerfassung!A3802,Abfrage!$E$2:$F$20,2,FALSE),"")</f>
        <v/>
      </c>
      <c r="E3794" t="str">
        <f>IF(A3794&lt;&gt;"",Belegerfassung!B3802,"")</f>
        <v/>
      </c>
      <c r="F3794" t="str">
        <f>IF(Belegerfassung!L3802="","",IF(Belegerfassung!L3802&lt;&gt;"",IF(Belegerfassung!L3802&lt;&gt;"",IF(Belegerfassung!J3802&lt;&gt;0,VLOOKUP(Belegerfassung!L3802,Abfrage!$A$2:$C$19,2,),VLOOKUP(Belegerfassung!L3802,Abfrage!$A$2:$C$19,3,)),"")))</f>
        <v/>
      </c>
      <c r="G3794" t="str">
        <f t="shared" si="177"/>
        <v/>
      </c>
      <c r="H3794" s="31" t="str">
        <f>IF(A3794&lt;&gt;"",-Belegerfassung!J3802+Belegerfassung!K3802,"")</f>
        <v/>
      </c>
      <c r="I3794" s="49" t="str">
        <f>IFERROR(IF(H3794&lt;&gt;"",Belegerfassung!L3802*100,""),IF(OR(Belegerfassung!L3802="Leistung EU - Erlöse",Belegerfassung!L3802="Lieferungen EU-Erlöse",Belegerfassung!L3802="EUST",Belegerfassung!L3802="Bauleistungen 20%")=TRUE,"",MID(Belegerfassung!L3802,4,2)))</f>
        <v/>
      </c>
      <c r="J3794" s="6" t="str">
        <f>IF(A3794&lt;&gt;"",LEFT(Belegerfassung!D3802,40),"")</f>
        <v/>
      </c>
      <c r="K3794" t="str">
        <f>IF(A3794&lt;&gt;"",VLOOKUP(D3794,Abfrage!$F$2:$G$21,2,FALSE),"")</f>
        <v/>
      </c>
      <c r="L3794" s="6" t="str">
        <f>IF(Belegerfassung!H3802&lt;&gt;"",Belegerfassung!H3802,"")</f>
        <v/>
      </c>
      <c r="M3794" t="str">
        <f>IFERROR(IF(Belegerfassung!E3802&lt;&gt;"",VLOOKUP(Belegerfassung!E3802,Abfrage!$L$2:$M$15,2,),""),"")</f>
        <v/>
      </c>
      <c r="N3794" t="str">
        <f t="shared" si="178"/>
        <v/>
      </c>
      <c r="O3794" t="str">
        <f t="shared" si="179"/>
        <v/>
      </c>
      <c r="P3794" t="str">
        <f>IF(Belegerfassung!G3802&lt;&gt;"",CONCATENATE(Belegerfassung!G3802,".pdf"),"")</f>
        <v/>
      </c>
    </row>
    <row r="3795" spans="1:16">
      <c r="A3795" t="str">
        <f>IF(Belegerfassung!C3803&lt;&gt;"",0,"")</f>
        <v/>
      </c>
      <c r="B3795" t="str">
        <f>IFERROR(VLOOKUP(Belegerfassung!I3803,Konten!A:D,2,FALSE),"")</f>
        <v/>
      </c>
      <c r="C3795" t="str">
        <f>IF(A3795&lt;&gt;"",TEXT(Belegerfassung!C3803,"TT.MM.JJJJ"),"")</f>
        <v/>
      </c>
      <c r="D3795" t="str">
        <f>IFERROR(VLOOKUP(Belegerfassung!A3803,Abfrage!$E$2:$F$20,2,FALSE),"")</f>
        <v/>
      </c>
      <c r="E3795" t="str">
        <f>IF(A3795&lt;&gt;"",Belegerfassung!B3803,"")</f>
        <v/>
      </c>
      <c r="F3795" t="str">
        <f>IF(Belegerfassung!L3803="","",IF(Belegerfassung!L3803&lt;&gt;"",IF(Belegerfassung!L3803&lt;&gt;"",IF(Belegerfassung!J3803&lt;&gt;0,VLOOKUP(Belegerfassung!L3803,Abfrage!$A$2:$C$19,2,),VLOOKUP(Belegerfassung!L3803,Abfrage!$A$2:$C$19,3,)),"")))</f>
        <v/>
      </c>
      <c r="G3795" t="str">
        <f t="shared" si="177"/>
        <v/>
      </c>
      <c r="H3795" s="31" t="str">
        <f>IF(A3795&lt;&gt;"",-Belegerfassung!J3803+Belegerfassung!K3803,"")</f>
        <v/>
      </c>
      <c r="I3795" s="49" t="str">
        <f>IFERROR(IF(H3795&lt;&gt;"",Belegerfassung!L3803*100,""),IF(OR(Belegerfassung!L3803="Leistung EU - Erlöse",Belegerfassung!L3803="Lieferungen EU-Erlöse",Belegerfassung!L3803="EUST",Belegerfassung!L3803="Bauleistungen 20%")=TRUE,"",MID(Belegerfassung!L3803,4,2)))</f>
        <v/>
      </c>
      <c r="J3795" s="6" t="str">
        <f>IF(A3795&lt;&gt;"",LEFT(Belegerfassung!D3803,40),"")</f>
        <v/>
      </c>
      <c r="K3795" t="str">
        <f>IF(A3795&lt;&gt;"",VLOOKUP(D3795,Abfrage!$F$2:$G$21,2,FALSE),"")</f>
        <v/>
      </c>
      <c r="L3795" s="6" t="str">
        <f>IF(Belegerfassung!H3803&lt;&gt;"",Belegerfassung!H3803,"")</f>
        <v/>
      </c>
      <c r="M3795" t="str">
        <f>IFERROR(IF(Belegerfassung!E3803&lt;&gt;"",VLOOKUP(Belegerfassung!E3803,Abfrage!$L$2:$M$15,2,),""),"")</f>
        <v/>
      </c>
      <c r="N3795" t="str">
        <f t="shared" si="178"/>
        <v/>
      </c>
      <c r="O3795" t="str">
        <f t="shared" si="179"/>
        <v/>
      </c>
      <c r="P3795" t="str">
        <f>IF(Belegerfassung!G3803&lt;&gt;"",CONCATENATE(Belegerfassung!G3803,".pdf"),"")</f>
        <v/>
      </c>
    </row>
    <row r="3796" spans="1:16">
      <c r="A3796" t="str">
        <f>IF(Belegerfassung!C3804&lt;&gt;"",0,"")</f>
        <v/>
      </c>
      <c r="B3796" t="str">
        <f>IFERROR(VLOOKUP(Belegerfassung!I3804,Konten!A:D,2,FALSE),"")</f>
        <v/>
      </c>
      <c r="C3796" t="str">
        <f>IF(A3796&lt;&gt;"",TEXT(Belegerfassung!C3804,"TT.MM.JJJJ"),"")</f>
        <v/>
      </c>
      <c r="D3796" t="str">
        <f>IFERROR(VLOOKUP(Belegerfassung!A3804,Abfrage!$E$2:$F$20,2,FALSE),"")</f>
        <v/>
      </c>
      <c r="E3796" t="str">
        <f>IF(A3796&lt;&gt;"",Belegerfassung!B3804,"")</f>
        <v/>
      </c>
      <c r="F3796" t="str">
        <f>IF(Belegerfassung!L3804="","",IF(Belegerfassung!L3804&lt;&gt;"",IF(Belegerfassung!L3804&lt;&gt;"",IF(Belegerfassung!J3804&lt;&gt;0,VLOOKUP(Belegerfassung!L3804,Abfrage!$A$2:$C$19,2,),VLOOKUP(Belegerfassung!L3804,Abfrage!$A$2:$C$19,3,)),"")))</f>
        <v/>
      </c>
      <c r="G3796" t="str">
        <f t="shared" si="177"/>
        <v/>
      </c>
      <c r="H3796" s="31" t="str">
        <f>IF(A3796&lt;&gt;"",-Belegerfassung!J3804+Belegerfassung!K3804,"")</f>
        <v/>
      </c>
      <c r="I3796" s="49" t="str">
        <f>IFERROR(IF(H3796&lt;&gt;"",Belegerfassung!L3804*100,""),IF(OR(Belegerfassung!L3804="Leistung EU - Erlöse",Belegerfassung!L3804="Lieferungen EU-Erlöse",Belegerfassung!L3804="EUST",Belegerfassung!L3804="Bauleistungen 20%")=TRUE,"",MID(Belegerfassung!L3804,4,2)))</f>
        <v/>
      </c>
      <c r="J3796" s="6" t="str">
        <f>IF(A3796&lt;&gt;"",LEFT(Belegerfassung!D3804,40),"")</f>
        <v/>
      </c>
      <c r="K3796" t="str">
        <f>IF(A3796&lt;&gt;"",VLOOKUP(D3796,Abfrage!$F$2:$G$21,2,FALSE),"")</f>
        <v/>
      </c>
      <c r="L3796" s="6" t="str">
        <f>IF(Belegerfassung!H3804&lt;&gt;"",Belegerfassung!H3804,"")</f>
        <v/>
      </c>
      <c r="M3796" t="str">
        <f>IFERROR(IF(Belegerfassung!E3804&lt;&gt;"",VLOOKUP(Belegerfassung!E3804,Abfrage!$L$2:$M$15,2,),""),"")</f>
        <v/>
      </c>
      <c r="N3796" t="str">
        <f t="shared" si="178"/>
        <v/>
      </c>
      <c r="O3796" t="str">
        <f t="shared" si="179"/>
        <v/>
      </c>
      <c r="P3796" t="str">
        <f>IF(Belegerfassung!G3804&lt;&gt;"",CONCATENATE(Belegerfassung!G3804,".pdf"),"")</f>
        <v/>
      </c>
    </row>
    <row r="3797" spans="1:16">
      <c r="A3797" t="str">
        <f>IF(Belegerfassung!C3805&lt;&gt;"",0,"")</f>
        <v/>
      </c>
      <c r="B3797" t="str">
        <f>IFERROR(VLOOKUP(Belegerfassung!I3805,Konten!A:D,2,FALSE),"")</f>
        <v/>
      </c>
      <c r="C3797" t="str">
        <f>IF(A3797&lt;&gt;"",TEXT(Belegerfassung!C3805,"TT.MM.JJJJ"),"")</f>
        <v/>
      </c>
      <c r="D3797" t="str">
        <f>IFERROR(VLOOKUP(Belegerfassung!A3805,Abfrage!$E$2:$F$20,2,FALSE),"")</f>
        <v/>
      </c>
      <c r="E3797" t="str">
        <f>IF(A3797&lt;&gt;"",Belegerfassung!B3805,"")</f>
        <v/>
      </c>
      <c r="F3797" t="str">
        <f>IF(Belegerfassung!L3805="","",IF(Belegerfassung!L3805&lt;&gt;"",IF(Belegerfassung!L3805&lt;&gt;"",IF(Belegerfassung!J3805&lt;&gt;0,VLOOKUP(Belegerfassung!L3805,Abfrage!$A$2:$C$19,2,),VLOOKUP(Belegerfassung!L3805,Abfrage!$A$2:$C$19,3,)),"")))</f>
        <v/>
      </c>
      <c r="G3797" t="str">
        <f t="shared" si="177"/>
        <v/>
      </c>
      <c r="H3797" s="31" t="str">
        <f>IF(A3797&lt;&gt;"",-Belegerfassung!J3805+Belegerfassung!K3805,"")</f>
        <v/>
      </c>
      <c r="I3797" s="49" t="str">
        <f>IFERROR(IF(H3797&lt;&gt;"",Belegerfassung!L3805*100,""),IF(OR(Belegerfassung!L3805="Leistung EU - Erlöse",Belegerfassung!L3805="Lieferungen EU-Erlöse",Belegerfassung!L3805="EUST",Belegerfassung!L3805="Bauleistungen 20%")=TRUE,"",MID(Belegerfassung!L3805,4,2)))</f>
        <v/>
      </c>
      <c r="J3797" s="6" t="str">
        <f>IF(A3797&lt;&gt;"",LEFT(Belegerfassung!D3805,40),"")</f>
        <v/>
      </c>
      <c r="K3797" t="str">
        <f>IF(A3797&lt;&gt;"",VLOOKUP(D3797,Abfrage!$F$2:$G$21,2,FALSE),"")</f>
        <v/>
      </c>
      <c r="L3797" s="6" t="str">
        <f>IF(Belegerfassung!H3805&lt;&gt;"",Belegerfassung!H3805,"")</f>
        <v/>
      </c>
      <c r="M3797" t="str">
        <f>IFERROR(IF(Belegerfassung!E3805&lt;&gt;"",VLOOKUP(Belegerfassung!E3805,Abfrage!$L$2:$M$15,2,),""),"")</f>
        <v/>
      </c>
      <c r="N3797" t="str">
        <f t="shared" si="178"/>
        <v/>
      </c>
      <c r="O3797" t="str">
        <f t="shared" si="179"/>
        <v/>
      </c>
      <c r="P3797" t="str">
        <f>IF(Belegerfassung!G3805&lt;&gt;"",CONCATENATE(Belegerfassung!G3805,".pdf"),"")</f>
        <v/>
      </c>
    </row>
    <row r="3798" spans="1:16">
      <c r="A3798" t="str">
        <f>IF(Belegerfassung!C3806&lt;&gt;"",0,"")</f>
        <v/>
      </c>
      <c r="B3798" t="str">
        <f>IFERROR(VLOOKUP(Belegerfassung!I3806,Konten!A:D,2,FALSE),"")</f>
        <v/>
      </c>
      <c r="C3798" t="str">
        <f>IF(A3798&lt;&gt;"",TEXT(Belegerfassung!C3806,"TT.MM.JJJJ"),"")</f>
        <v/>
      </c>
      <c r="D3798" t="str">
        <f>IFERROR(VLOOKUP(Belegerfassung!A3806,Abfrage!$E$2:$F$20,2,FALSE),"")</f>
        <v/>
      </c>
      <c r="E3798" t="str">
        <f>IF(A3798&lt;&gt;"",Belegerfassung!B3806,"")</f>
        <v/>
      </c>
      <c r="F3798" t="str">
        <f>IF(Belegerfassung!L3806="","",IF(Belegerfassung!L3806&lt;&gt;"",IF(Belegerfassung!L3806&lt;&gt;"",IF(Belegerfassung!J3806&lt;&gt;0,VLOOKUP(Belegerfassung!L3806,Abfrage!$A$2:$C$19,2,),VLOOKUP(Belegerfassung!L3806,Abfrage!$A$2:$C$19,3,)),"")))</f>
        <v/>
      </c>
      <c r="G3798" t="str">
        <f t="shared" si="177"/>
        <v/>
      </c>
      <c r="H3798" s="31" t="str">
        <f>IF(A3798&lt;&gt;"",-Belegerfassung!J3806+Belegerfassung!K3806,"")</f>
        <v/>
      </c>
      <c r="I3798" s="49" t="str">
        <f>IFERROR(IF(H3798&lt;&gt;"",Belegerfassung!L3806*100,""),IF(OR(Belegerfassung!L3806="Leistung EU - Erlöse",Belegerfassung!L3806="Lieferungen EU-Erlöse",Belegerfassung!L3806="EUST",Belegerfassung!L3806="Bauleistungen 20%")=TRUE,"",MID(Belegerfassung!L3806,4,2)))</f>
        <v/>
      </c>
      <c r="J3798" s="6" t="str">
        <f>IF(A3798&lt;&gt;"",LEFT(Belegerfassung!D3806,40),"")</f>
        <v/>
      </c>
      <c r="K3798" t="str">
        <f>IF(A3798&lt;&gt;"",VLOOKUP(D3798,Abfrage!$F$2:$G$21,2,FALSE),"")</f>
        <v/>
      </c>
      <c r="L3798" s="6" t="str">
        <f>IF(Belegerfassung!H3806&lt;&gt;"",Belegerfassung!H3806,"")</f>
        <v/>
      </c>
      <c r="M3798" t="str">
        <f>IFERROR(IF(Belegerfassung!E3806&lt;&gt;"",VLOOKUP(Belegerfassung!E3806,Abfrage!$L$2:$M$15,2,),""),"")</f>
        <v/>
      </c>
      <c r="N3798" t="str">
        <f t="shared" si="178"/>
        <v/>
      </c>
      <c r="O3798" t="str">
        <f t="shared" si="179"/>
        <v/>
      </c>
      <c r="P3798" t="str">
        <f>IF(Belegerfassung!G3806&lt;&gt;"",CONCATENATE(Belegerfassung!G3806,".pdf"),"")</f>
        <v/>
      </c>
    </row>
    <row r="3799" spans="1:16">
      <c r="A3799" t="str">
        <f>IF(Belegerfassung!C3807&lt;&gt;"",0,"")</f>
        <v/>
      </c>
      <c r="B3799" t="str">
        <f>IFERROR(VLOOKUP(Belegerfassung!I3807,Konten!A:D,2,FALSE),"")</f>
        <v/>
      </c>
      <c r="C3799" t="str">
        <f>IF(A3799&lt;&gt;"",TEXT(Belegerfassung!C3807,"TT.MM.JJJJ"),"")</f>
        <v/>
      </c>
      <c r="D3799" t="str">
        <f>IFERROR(VLOOKUP(Belegerfassung!A3807,Abfrage!$E$2:$F$20,2,FALSE),"")</f>
        <v/>
      </c>
      <c r="E3799" t="str">
        <f>IF(A3799&lt;&gt;"",Belegerfassung!B3807,"")</f>
        <v/>
      </c>
      <c r="F3799" t="str">
        <f>IF(Belegerfassung!L3807="","",IF(Belegerfassung!L3807&lt;&gt;"",IF(Belegerfassung!L3807&lt;&gt;"",IF(Belegerfassung!J3807&lt;&gt;0,VLOOKUP(Belegerfassung!L3807,Abfrage!$A$2:$C$19,2,),VLOOKUP(Belegerfassung!L3807,Abfrage!$A$2:$C$19,3,)),"")))</f>
        <v/>
      </c>
      <c r="G3799" t="str">
        <f t="shared" si="177"/>
        <v/>
      </c>
      <c r="H3799" s="31" t="str">
        <f>IF(A3799&lt;&gt;"",-Belegerfassung!J3807+Belegerfassung!K3807,"")</f>
        <v/>
      </c>
      <c r="I3799" s="49" t="str">
        <f>IFERROR(IF(H3799&lt;&gt;"",Belegerfassung!L3807*100,""),IF(OR(Belegerfassung!L3807="Leistung EU - Erlöse",Belegerfassung!L3807="Lieferungen EU-Erlöse",Belegerfassung!L3807="EUST",Belegerfassung!L3807="Bauleistungen 20%")=TRUE,"",MID(Belegerfassung!L3807,4,2)))</f>
        <v/>
      </c>
      <c r="J3799" s="6" t="str">
        <f>IF(A3799&lt;&gt;"",LEFT(Belegerfassung!D3807,40),"")</f>
        <v/>
      </c>
      <c r="K3799" t="str">
        <f>IF(A3799&lt;&gt;"",VLOOKUP(D3799,Abfrage!$F$2:$G$21,2,FALSE),"")</f>
        <v/>
      </c>
      <c r="L3799" s="6" t="str">
        <f>IF(Belegerfassung!H3807&lt;&gt;"",Belegerfassung!H3807,"")</f>
        <v/>
      </c>
      <c r="M3799" t="str">
        <f>IFERROR(IF(Belegerfassung!E3807&lt;&gt;"",VLOOKUP(Belegerfassung!E3807,Abfrage!$L$2:$M$15,2,),""),"")</f>
        <v/>
      </c>
      <c r="N3799" t="str">
        <f t="shared" si="178"/>
        <v/>
      </c>
      <c r="O3799" t="str">
        <f t="shared" si="179"/>
        <v/>
      </c>
      <c r="P3799" t="str">
        <f>IF(Belegerfassung!G3807&lt;&gt;"",CONCATENATE(Belegerfassung!G3807,".pdf"),"")</f>
        <v/>
      </c>
    </row>
    <row r="3800" spans="1:16">
      <c r="A3800" t="str">
        <f>IF(Belegerfassung!C3808&lt;&gt;"",0,"")</f>
        <v/>
      </c>
      <c r="B3800" t="str">
        <f>IFERROR(VLOOKUP(Belegerfassung!I3808,Konten!A:D,2,FALSE),"")</f>
        <v/>
      </c>
      <c r="C3800" t="str">
        <f>IF(A3800&lt;&gt;"",TEXT(Belegerfassung!C3808,"TT.MM.JJJJ"),"")</f>
        <v/>
      </c>
      <c r="D3800" t="str">
        <f>IFERROR(VLOOKUP(Belegerfassung!A3808,Abfrage!$E$2:$F$20,2,FALSE),"")</f>
        <v/>
      </c>
      <c r="E3800" t="str">
        <f>IF(A3800&lt;&gt;"",Belegerfassung!B3808,"")</f>
        <v/>
      </c>
      <c r="F3800" t="str">
        <f>IF(Belegerfassung!L3808="","",IF(Belegerfassung!L3808&lt;&gt;"",IF(Belegerfassung!L3808&lt;&gt;"",IF(Belegerfassung!J3808&lt;&gt;0,VLOOKUP(Belegerfassung!L3808,Abfrage!$A$2:$C$19,2,),VLOOKUP(Belegerfassung!L3808,Abfrage!$A$2:$C$19,3,)),"")))</f>
        <v/>
      </c>
      <c r="G3800" t="str">
        <f t="shared" si="177"/>
        <v/>
      </c>
      <c r="H3800" s="31" t="str">
        <f>IF(A3800&lt;&gt;"",-Belegerfassung!J3808+Belegerfassung!K3808,"")</f>
        <v/>
      </c>
      <c r="I3800" s="49" t="str">
        <f>IFERROR(IF(H3800&lt;&gt;"",Belegerfassung!L3808*100,""),IF(OR(Belegerfassung!L3808="Leistung EU - Erlöse",Belegerfassung!L3808="Lieferungen EU-Erlöse",Belegerfassung!L3808="EUST",Belegerfassung!L3808="Bauleistungen 20%")=TRUE,"",MID(Belegerfassung!L3808,4,2)))</f>
        <v/>
      </c>
      <c r="J3800" s="6" t="str">
        <f>IF(A3800&lt;&gt;"",LEFT(Belegerfassung!D3808,40),"")</f>
        <v/>
      </c>
      <c r="K3800" t="str">
        <f>IF(A3800&lt;&gt;"",VLOOKUP(D3800,Abfrage!$F$2:$G$21,2,FALSE),"")</f>
        <v/>
      </c>
      <c r="L3800" s="6" t="str">
        <f>IF(Belegerfassung!H3808&lt;&gt;"",Belegerfassung!H3808,"")</f>
        <v/>
      </c>
      <c r="M3800" t="str">
        <f>IFERROR(IF(Belegerfassung!E3808&lt;&gt;"",VLOOKUP(Belegerfassung!E3808,Abfrage!$L$2:$M$15,2,),""),"")</f>
        <v/>
      </c>
      <c r="N3800" t="str">
        <f t="shared" si="178"/>
        <v/>
      </c>
      <c r="O3800" t="str">
        <f t="shared" si="179"/>
        <v/>
      </c>
      <c r="P3800" t="str">
        <f>IF(Belegerfassung!G3808&lt;&gt;"",CONCATENATE(Belegerfassung!G3808,".pdf"),"")</f>
        <v/>
      </c>
    </row>
    <row r="3801" spans="1:16">
      <c r="A3801" t="str">
        <f>IF(Belegerfassung!C3809&lt;&gt;"",0,"")</f>
        <v/>
      </c>
      <c r="B3801" t="str">
        <f>IFERROR(VLOOKUP(Belegerfassung!I3809,Konten!A:D,2,FALSE),"")</f>
        <v/>
      </c>
      <c r="C3801" t="str">
        <f>IF(A3801&lt;&gt;"",TEXT(Belegerfassung!C3809,"TT.MM.JJJJ"),"")</f>
        <v/>
      </c>
      <c r="D3801" t="str">
        <f>IFERROR(VLOOKUP(Belegerfassung!A3809,Abfrage!$E$2:$F$20,2,FALSE),"")</f>
        <v/>
      </c>
      <c r="E3801" t="str">
        <f>IF(A3801&lt;&gt;"",Belegerfassung!B3809,"")</f>
        <v/>
      </c>
      <c r="F3801" t="str">
        <f>IF(Belegerfassung!L3809="","",IF(Belegerfassung!L3809&lt;&gt;"",IF(Belegerfassung!L3809&lt;&gt;"",IF(Belegerfassung!J3809&lt;&gt;0,VLOOKUP(Belegerfassung!L3809,Abfrage!$A$2:$C$19,2,),VLOOKUP(Belegerfassung!L3809,Abfrage!$A$2:$C$19,3,)),"")))</f>
        <v/>
      </c>
      <c r="G3801" t="str">
        <f t="shared" si="177"/>
        <v/>
      </c>
      <c r="H3801" s="31" t="str">
        <f>IF(A3801&lt;&gt;"",-Belegerfassung!J3809+Belegerfassung!K3809,"")</f>
        <v/>
      </c>
      <c r="I3801" s="49" t="str">
        <f>IFERROR(IF(H3801&lt;&gt;"",Belegerfassung!L3809*100,""),IF(OR(Belegerfassung!L3809="Leistung EU - Erlöse",Belegerfassung!L3809="Lieferungen EU-Erlöse",Belegerfassung!L3809="EUST",Belegerfassung!L3809="Bauleistungen 20%")=TRUE,"",MID(Belegerfassung!L3809,4,2)))</f>
        <v/>
      </c>
      <c r="J3801" s="6" t="str">
        <f>IF(A3801&lt;&gt;"",LEFT(Belegerfassung!D3809,40),"")</f>
        <v/>
      </c>
      <c r="K3801" t="str">
        <f>IF(A3801&lt;&gt;"",VLOOKUP(D3801,Abfrage!$F$2:$G$21,2,FALSE),"")</f>
        <v/>
      </c>
      <c r="L3801" s="6" t="str">
        <f>IF(Belegerfassung!H3809&lt;&gt;"",Belegerfassung!H3809,"")</f>
        <v/>
      </c>
      <c r="M3801" t="str">
        <f>IFERROR(IF(Belegerfassung!E3809&lt;&gt;"",VLOOKUP(Belegerfassung!E3809,Abfrage!$L$2:$M$15,2,),""),"")</f>
        <v/>
      </c>
      <c r="N3801" t="str">
        <f t="shared" si="178"/>
        <v/>
      </c>
      <c r="O3801" t="str">
        <f t="shared" si="179"/>
        <v/>
      </c>
      <c r="P3801" t="str">
        <f>IF(Belegerfassung!G3809&lt;&gt;"",CONCATENATE(Belegerfassung!G3809,".pdf"),"")</f>
        <v/>
      </c>
    </row>
    <row r="3802" spans="1:16">
      <c r="A3802" t="str">
        <f>IF(Belegerfassung!C3810&lt;&gt;"",0,"")</f>
        <v/>
      </c>
      <c r="B3802" t="str">
        <f>IFERROR(VLOOKUP(Belegerfassung!I3810,Konten!A:D,2,FALSE),"")</f>
        <v/>
      </c>
      <c r="C3802" t="str">
        <f>IF(A3802&lt;&gt;"",TEXT(Belegerfassung!C3810,"TT.MM.JJJJ"),"")</f>
        <v/>
      </c>
      <c r="D3802" t="str">
        <f>IFERROR(VLOOKUP(Belegerfassung!A3810,Abfrage!$E$2:$F$20,2,FALSE),"")</f>
        <v/>
      </c>
      <c r="E3802" t="str">
        <f>IF(A3802&lt;&gt;"",Belegerfassung!B3810,"")</f>
        <v/>
      </c>
      <c r="F3802" t="str">
        <f>IF(Belegerfassung!L3810="","",IF(Belegerfassung!L3810&lt;&gt;"",IF(Belegerfassung!L3810&lt;&gt;"",IF(Belegerfassung!J3810&lt;&gt;0,VLOOKUP(Belegerfassung!L3810,Abfrage!$A$2:$C$19,2,),VLOOKUP(Belegerfassung!L3810,Abfrage!$A$2:$C$19,3,)),"")))</f>
        <v/>
      </c>
      <c r="G3802" t="str">
        <f t="shared" si="177"/>
        <v/>
      </c>
      <c r="H3802" s="31" t="str">
        <f>IF(A3802&lt;&gt;"",-Belegerfassung!J3810+Belegerfassung!K3810,"")</f>
        <v/>
      </c>
      <c r="I3802" s="49" t="str">
        <f>IFERROR(IF(H3802&lt;&gt;"",Belegerfassung!L3810*100,""),IF(OR(Belegerfassung!L3810="Leistung EU - Erlöse",Belegerfassung!L3810="Lieferungen EU-Erlöse",Belegerfassung!L3810="EUST",Belegerfassung!L3810="Bauleistungen 20%")=TRUE,"",MID(Belegerfassung!L3810,4,2)))</f>
        <v/>
      </c>
      <c r="J3802" s="6" t="str">
        <f>IF(A3802&lt;&gt;"",LEFT(Belegerfassung!D3810,40),"")</f>
        <v/>
      </c>
      <c r="K3802" t="str">
        <f>IF(A3802&lt;&gt;"",VLOOKUP(D3802,Abfrage!$F$2:$G$21,2,FALSE),"")</f>
        <v/>
      </c>
      <c r="L3802" s="6" t="str">
        <f>IF(Belegerfassung!H3810&lt;&gt;"",Belegerfassung!H3810,"")</f>
        <v/>
      </c>
      <c r="M3802" t="str">
        <f>IFERROR(IF(Belegerfassung!E3810&lt;&gt;"",VLOOKUP(Belegerfassung!E3810,Abfrage!$L$2:$M$15,2,),""),"")</f>
        <v/>
      </c>
      <c r="N3802" t="str">
        <f t="shared" si="178"/>
        <v/>
      </c>
      <c r="O3802" t="str">
        <f t="shared" si="179"/>
        <v/>
      </c>
      <c r="P3802" t="str">
        <f>IF(Belegerfassung!G3810&lt;&gt;"",CONCATENATE(Belegerfassung!G3810,".pdf"),"")</f>
        <v/>
      </c>
    </row>
    <row r="3803" spans="1:16">
      <c r="A3803" t="str">
        <f>IF(Belegerfassung!C3811&lt;&gt;"",0,"")</f>
        <v/>
      </c>
      <c r="B3803" t="str">
        <f>IFERROR(VLOOKUP(Belegerfassung!I3811,Konten!A:D,2,FALSE),"")</f>
        <v/>
      </c>
      <c r="C3803" t="str">
        <f>IF(A3803&lt;&gt;"",TEXT(Belegerfassung!C3811,"TT.MM.JJJJ"),"")</f>
        <v/>
      </c>
      <c r="D3803" t="str">
        <f>IFERROR(VLOOKUP(Belegerfassung!A3811,Abfrage!$E$2:$F$20,2,FALSE),"")</f>
        <v/>
      </c>
      <c r="E3803" t="str">
        <f>IF(A3803&lt;&gt;"",Belegerfassung!B3811,"")</f>
        <v/>
      </c>
      <c r="F3803" t="str">
        <f>IF(Belegerfassung!L3811="","",IF(Belegerfassung!L3811&lt;&gt;"",IF(Belegerfassung!L3811&lt;&gt;"",IF(Belegerfassung!J3811&lt;&gt;0,VLOOKUP(Belegerfassung!L3811,Abfrage!$A$2:$C$19,2,),VLOOKUP(Belegerfassung!L3811,Abfrage!$A$2:$C$19,3,)),"")))</f>
        <v/>
      </c>
      <c r="G3803" t="str">
        <f t="shared" si="177"/>
        <v/>
      </c>
      <c r="H3803" s="31" t="str">
        <f>IF(A3803&lt;&gt;"",-Belegerfassung!J3811+Belegerfassung!K3811,"")</f>
        <v/>
      </c>
      <c r="I3803" s="49" t="str">
        <f>IFERROR(IF(H3803&lt;&gt;"",Belegerfassung!L3811*100,""),IF(OR(Belegerfassung!L3811="Leistung EU - Erlöse",Belegerfassung!L3811="Lieferungen EU-Erlöse",Belegerfassung!L3811="EUST",Belegerfassung!L3811="Bauleistungen 20%")=TRUE,"",MID(Belegerfassung!L3811,4,2)))</f>
        <v/>
      </c>
      <c r="J3803" s="6" t="str">
        <f>IF(A3803&lt;&gt;"",LEFT(Belegerfassung!D3811,40),"")</f>
        <v/>
      </c>
      <c r="K3803" t="str">
        <f>IF(A3803&lt;&gt;"",VLOOKUP(D3803,Abfrage!$F$2:$G$21,2,FALSE),"")</f>
        <v/>
      </c>
      <c r="L3803" s="6" t="str">
        <f>IF(Belegerfassung!H3811&lt;&gt;"",Belegerfassung!H3811,"")</f>
        <v/>
      </c>
      <c r="M3803" t="str">
        <f>IFERROR(IF(Belegerfassung!E3811&lt;&gt;"",VLOOKUP(Belegerfassung!E3811,Abfrage!$L$2:$M$15,2,),""),"")</f>
        <v/>
      </c>
      <c r="N3803" t="str">
        <f t="shared" si="178"/>
        <v/>
      </c>
      <c r="O3803" t="str">
        <f t="shared" si="179"/>
        <v/>
      </c>
      <c r="P3803" t="str">
        <f>IF(Belegerfassung!G3811&lt;&gt;"",CONCATENATE(Belegerfassung!G3811,".pdf"),"")</f>
        <v/>
      </c>
    </row>
    <row r="3804" spans="1:16">
      <c r="A3804" t="str">
        <f>IF(Belegerfassung!C3812&lt;&gt;"",0,"")</f>
        <v/>
      </c>
      <c r="B3804" t="str">
        <f>IFERROR(VLOOKUP(Belegerfassung!I3812,Konten!A:D,2,FALSE),"")</f>
        <v/>
      </c>
      <c r="C3804" t="str">
        <f>IF(A3804&lt;&gt;"",TEXT(Belegerfassung!C3812,"TT.MM.JJJJ"),"")</f>
        <v/>
      </c>
      <c r="D3804" t="str">
        <f>IFERROR(VLOOKUP(Belegerfassung!A3812,Abfrage!$E$2:$F$20,2,FALSE),"")</f>
        <v/>
      </c>
      <c r="E3804" t="str">
        <f>IF(A3804&lt;&gt;"",Belegerfassung!B3812,"")</f>
        <v/>
      </c>
      <c r="F3804" t="str">
        <f>IF(Belegerfassung!L3812="","",IF(Belegerfassung!L3812&lt;&gt;"",IF(Belegerfassung!L3812&lt;&gt;"",IF(Belegerfassung!J3812&lt;&gt;0,VLOOKUP(Belegerfassung!L3812,Abfrage!$A$2:$C$19,2,),VLOOKUP(Belegerfassung!L3812,Abfrage!$A$2:$C$19,3,)),"")))</f>
        <v/>
      </c>
      <c r="G3804" t="str">
        <f t="shared" si="177"/>
        <v/>
      </c>
      <c r="H3804" s="31" t="str">
        <f>IF(A3804&lt;&gt;"",-Belegerfassung!J3812+Belegerfassung!K3812,"")</f>
        <v/>
      </c>
      <c r="I3804" s="49" t="str">
        <f>IFERROR(IF(H3804&lt;&gt;"",Belegerfassung!L3812*100,""),IF(OR(Belegerfassung!L3812="Leistung EU - Erlöse",Belegerfassung!L3812="Lieferungen EU-Erlöse",Belegerfassung!L3812="EUST",Belegerfassung!L3812="Bauleistungen 20%")=TRUE,"",MID(Belegerfassung!L3812,4,2)))</f>
        <v/>
      </c>
      <c r="J3804" s="6" t="str">
        <f>IF(A3804&lt;&gt;"",LEFT(Belegerfassung!D3812,40),"")</f>
        <v/>
      </c>
      <c r="K3804" t="str">
        <f>IF(A3804&lt;&gt;"",VLOOKUP(D3804,Abfrage!$F$2:$G$21,2,FALSE),"")</f>
        <v/>
      </c>
      <c r="L3804" s="6" t="str">
        <f>IF(Belegerfassung!H3812&lt;&gt;"",Belegerfassung!H3812,"")</f>
        <v/>
      </c>
      <c r="M3804" t="str">
        <f>IFERROR(IF(Belegerfassung!E3812&lt;&gt;"",VLOOKUP(Belegerfassung!E3812,Abfrage!$L$2:$M$15,2,),""),"")</f>
        <v/>
      </c>
      <c r="N3804" t="str">
        <f t="shared" si="178"/>
        <v/>
      </c>
      <c r="O3804" t="str">
        <f t="shared" si="179"/>
        <v/>
      </c>
      <c r="P3804" t="str">
        <f>IF(Belegerfassung!G3812&lt;&gt;"",CONCATENATE(Belegerfassung!G3812,".pdf"),"")</f>
        <v/>
      </c>
    </row>
    <row r="3805" spans="1:16">
      <c r="A3805" t="str">
        <f>IF(Belegerfassung!C3813&lt;&gt;"",0,"")</f>
        <v/>
      </c>
      <c r="B3805" t="str">
        <f>IFERROR(VLOOKUP(Belegerfassung!I3813,Konten!A:D,2,FALSE),"")</f>
        <v/>
      </c>
      <c r="C3805" t="str">
        <f>IF(A3805&lt;&gt;"",TEXT(Belegerfassung!C3813,"TT.MM.JJJJ"),"")</f>
        <v/>
      </c>
      <c r="D3805" t="str">
        <f>IFERROR(VLOOKUP(Belegerfassung!A3813,Abfrage!$E$2:$F$20,2,FALSE),"")</f>
        <v/>
      </c>
      <c r="E3805" t="str">
        <f>IF(A3805&lt;&gt;"",Belegerfassung!B3813,"")</f>
        <v/>
      </c>
      <c r="F3805" t="str">
        <f>IF(Belegerfassung!L3813="","",IF(Belegerfassung!L3813&lt;&gt;"",IF(Belegerfassung!L3813&lt;&gt;"",IF(Belegerfassung!J3813&lt;&gt;0,VLOOKUP(Belegerfassung!L3813,Abfrage!$A$2:$C$19,2,),VLOOKUP(Belegerfassung!L3813,Abfrage!$A$2:$C$19,3,)),"")))</f>
        <v/>
      </c>
      <c r="G3805" t="str">
        <f t="shared" si="177"/>
        <v/>
      </c>
      <c r="H3805" s="31" t="str">
        <f>IF(A3805&lt;&gt;"",-Belegerfassung!J3813+Belegerfassung!K3813,"")</f>
        <v/>
      </c>
      <c r="I3805" s="49" t="str">
        <f>IFERROR(IF(H3805&lt;&gt;"",Belegerfassung!L3813*100,""),IF(OR(Belegerfassung!L3813="Leistung EU - Erlöse",Belegerfassung!L3813="Lieferungen EU-Erlöse",Belegerfassung!L3813="EUST",Belegerfassung!L3813="Bauleistungen 20%")=TRUE,"",MID(Belegerfassung!L3813,4,2)))</f>
        <v/>
      </c>
      <c r="J3805" s="6" t="str">
        <f>IF(A3805&lt;&gt;"",LEFT(Belegerfassung!D3813,40),"")</f>
        <v/>
      </c>
      <c r="K3805" t="str">
        <f>IF(A3805&lt;&gt;"",VLOOKUP(D3805,Abfrage!$F$2:$G$21,2,FALSE),"")</f>
        <v/>
      </c>
      <c r="L3805" s="6" t="str">
        <f>IF(Belegerfassung!H3813&lt;&gt;"",Belegerfassung!H3813,"")</f>
        <v/>
      </c>
      <c r="M3805" t="str">
        <f>IFERROR(IF(Belegerfassung!E3813&lt;&gt;"",VLOOKUP(Belegerfassung!E3813,Abfrage!$L$2:$M$15,2,),""),"")</f>
        <v/>
      </c>
      <c r="N3805" t="str">
        <f t="shared" si="178"/>
        <v/>
      </c>
      <c r="O3805" t="str">
        <f t="shared" si="179"/>
        <v/>
      </c>
      <c r="P3805" t="str">
        <f>IF(Belegerfassung!G3813&lt;&gt;"",CONCATENATE(Belegerfassung!G3813,".pdf"),"")</f>
        <v/>
      </c>
    </row>
    <row r="3806" spans="1:16">
      <c r="A3806" t="str">
        <f>IF(Belegerfassung!C3814&lt;&gt;"",0,"")</f>
        <v/>
      </c>
      <c r="B3806" t="str">
        <f>IFERROR(VLOOKUP(Belegerfassung!I3814,Konten!A:D,2,FALSE),"")</f>
        <v/>
      </c>
      <c r="C3806" t="str">
        <f>IF(A3806&lt;&gt;"",TEXT(Belegerfassung!C3814,"TT.MM.JJJJ"),"")</f>
        <v/>
      </c>
      <c r="D3806" t="str">
        <f>IFERROR(VLOOKUP(Belegerfassung!A3814,Abfrage!$E$2:$F$20,2,FALSE),"")</f>
        <v/>
      </c>
      <c r="E3806" t="str">
        <f>IF(A3806&lt;&gt;"",Belegerfassung!B3814,"")</f>
        <v/>
      </c>
      <c r="F3806" t="str">
        <f>IF(Belegerfassung!L3814="","",IF(Belegerfassung!L3814&lt;&gt;"",IF(Belegerfassung!L3814&lt;&gt;"",IF(Belegerfassung!J3814&lt;&gt;0,VLOOKUP(Belegerfassung!L3814,Abfrage!$A$2:$C$19,2,),VLOOKUP(Belegerfassung!L3814,Abfrage!$A$2:$C$19,3,)),"")))</f>
        <v/>
      </c>
      <c r="G3806" t="str">
        <f t="shared" si="177"/>
        <v/>
      </c>
      <c r="H3806" s="31" t="str">
        <f>IF(A3806&lt;&gt;"",-Belegerfassung!J3814+Belegerfassung!K3814,"")</f>
        <v/>
      </c>
      <c r="I3806" s="49" t="str">
        <f>IFERROR(IF(H3806&lt;&gt;"",Belegerfassung!L3814*100,""),IF(OR(Belegerfassung!L3814="Leistung EU - Erlöse",Belegerfassung!L3814="Lieferungen EU-Erlöse",Belegerfassung!L3814="EUST",Belegerfassung!L3814="Bauleistungen 20%")=TRUE,"",MID(Belegerfassung!L3814,4,2)))</f>
        <v/>
      </c>
      <c r="J3806" s="6" t="str">
        <f>IF(A3806&lt;&gt;"",LEFT(Belegerfassung!D3814,40),"")</f>
        <v/>
      </c>
      <c r="K3806" t="str">
        <f>IF(A3806&lt;&gt;"",VLOOKUP(D3806,Abfrage!$F$2:$G$21,2,FALSE),"")</f>
        <v/>
      </c>
      <c r="L3806" s="6" t="str">
        <f>IF(Belegerfassung!H3814&lt;&gt;"",Belegerfassung!H3814,"")</f>
        <v/>
      </c>
      <c r="M3806" t="str">
        <f>IFERROR(IF(Belegerfassung!E3814&lt;&gt;"",VLOOKUP(Belegerfassung!E3814,Abfrage!$L$2:$M$15,2,),""),"")</f>
        <v/>
      </c>
      <c r="N3806" t="str">
        <f t="shared" si="178"/>
        <v/>
      </c>
      <c r="O3806" t="str">
        <f t="shared" si="179"/>
        <v/>
      </c>
      <c r="P3806" t="str">
        <f>IF(Belegerfassung!G3814&lt;&gt;"",CONCATENATE(Belegerfassung!G3814,".pdf"),"")</f>
        <v/>
      </c>
    </row>
    <row r="3807" spans="1:16">
      <c r="A3807" t="str">
        <f>IF(Belegerfassung!C3815&lt;&gt;"",0,"")</f>
        <v/>
      </c>
      <c r="B3807" t="str">
        <f>IFERROR(VLOOKUP(Belegerfassung!I3815,Konten!A:D,2,FALSE),"")</f>
        <v/>
      </c>
      <c r="C3807" t="str">
        <f>IF(A3807&lt;&gt;"",TEXT(Belegerfassung!C3815,"TT.MM.JJJJ"),"")</f>
        <v/>
      </c>
      <c r="D3807" t="str">
        <f>IFERROR(VLOOKUP(Belegerfassung!A3815,Abfrage!$E$2:$F$20,2,FALSE),"")</f>
        <v/>
      </c>
      <c r="E3807" t="str">
        <f>IF(A3807&lt;&gt;"",Belegerfassung!B3815,"")</f>
        <v/>
      </c>
      <c r="F3807" t="str">
        <f>IF(Belegerfassung!L3815="","",IF(Belegerfassung!L3815&lt;&gt;"",IF(Belegerfassung!L3815&lt;&gt;"",IF(Belegerfassung!J3815&lt;&gt;0,VLOOKUP(Belegerfassung!L3815,Abfrage!$A$2:$C$19,2,),VLOOKUP(Belegerfassung!L3815,Abfrage!$A$2:$C$19,3,)),"")))</f>
        <v/>
      </c>
      <c r="G3807" t="str">
        <f t="shared" si="177"/>
        <v/>
      </c>
      <c r="H3807" s="31" t="str">
        <f>IF(A3807&lt;&gt;"",-Belegerfassung!J3815+Belegerfassung!K3815,"")</f>
        <v/>
      </c>
      <c r="I3807" s="49" t="str">
        <f>IFERROR(IF(H3807&lt;&gt;"",Belegerfassung!L3815*100,""),IF(OR(Belegerfassung!L3815="Leistung EU - Erlöse",Belegerfassung!L3815="Lieferungen EU-Erlöse",Belegerfassung!L3815="EUST",Belegerfassung!L3815="Bauleistungen 20%")=TRUE,"",MID(Belegerfassung!L3815,4,2)))</f>
        <v/>
      </c>
      <c r="J3807" s="6" t="str">
        <f>IF(A3807&lt;&gt;"",LEFT(Belegerfassung!D3815,40),"")</f>
        <v/>
      </c>
      <c r="K3807" t="str">
        <f>IF(A3807&lt;&gt;"",VLOOKUP(D3807,Abfrage!$F$2:$G$21,2,FALSE),"")</f>
        <v/>
      </c>
      <c r="L3807" s="6" t="str">
        <f>IF(Belegerfassung!H3815&lt;&gt;"",Belegerfassung!H3815,"")</f>
        <v/>
      </c>
      <c r="M3807" t="str">
        <f>IFERROR(IF(Belegerfassung!E3815&lt;&gt;"",VLOOKUP(Belegerfassung!E3815,Abfrage!$L$2:$M$15,2,),""),"")</f>
        <v/>
      </c>
      <c r="N3807" t="str">
        <f t="shared" si="178"/>
        <v/>
      </c>
      <c r="O3807" t="str">
        <f t="shared" si="179"/>
        <v/>
      </c>
      <c r="P3807" t="str">
        <f>IF(Belegerfassung!G3815&lt;&gt;"",CONCATENATE(Belegerfassung!G3815,".pdf"),"")</f>
        <v/>
      </c>
    </row>
    <row r="3808" spans="1:16">
      <c r="A3808" t="str">
        <f>IF(Belegerfassung!C3816&lt;&gt;"",0,"")</f>
        <v/>
      </c>
      <c r="B3808" t="str">
        <f>IFERROR(VLOOKUP(Belegerfassung!I3816,Konten!A:D,2,FALSE),"")</f>
        <v/>
      </c>
      <c r="C3808" t="str">
        <f>IF(A3808&lt;&gt;"",TEXT(Belegerfassung!C3816,"TT.MM.JJJJ"),"")</f>
        <v/>
      </c>
      <c r="D3808" t="str">
        <f>IFERROR(VLOOKUP(Belegerfassung!A3816,Abfrage!$E$2:$F$20,2,FALSE),"")</f>
        <v/>
      </c>
      <c r="E3808" t="str">
        <f>IF(A3808&lt;&gt;"",Belegerfassung!B3816,"")</f>
        <v/>
      </c>
      <c r="F3808" t="str">
        <f>IF(Belegerfassung!L3816="","",IF(Belegerfassung!L3816&lt;&gt;"",IF(Belegerfassung!L3816&lt;&gt;"",IF(Belegerfassung!J3816&lt;&gt;0,VLOOKUP(Belegerfassung!L3816,Abfrage!$A$2:$C$19,2,),VLOOKUP(Belegerfassung!L3816,Abfrage!$A$2:$C$19,3,)),"")))</f>
        <v/>
      </c>
      <c r="G3808" t="str">
        <f t="shared" si="177"/>
        <v/>
      </c>
      <c r="H3808" s="31" t="str">
        <f>IF(A3808&lt;&gt;"",-Belegerfassung!J3816+Belegerfassung!K3816,"")</f>
        <v/>
      </c>
      <c r="I3808" s="49" t="str">
        <f>IFERROR(IF(H3808&lt;&gt;"",Belegerfassung!L3816*100,""),IF(OR(Belegerfassung!L3816="Leistung EU - Erlöse",Belegerfassung!L3816="Lieferungen EU-Erlöse",Belegerfassung!L3816="EUST",Belegerfassung!L3816="Bauleistungen 20%")=TRUE,"",MID(Belegerfassung!L3816,4,2)))</f>
        <v/>
      </c>
      <c r="J3808" s="6" t="str">
        <f>IF(A3808&lt;&gt;"",LEFT(Belegerfassung!D3816,40),"")</f>
        <v/>
      </c>
      <c r="K3808" t="str">
        <f>IF(A3808&lt;&gt;"",VLOOKUP(D3808,Abfrage!$F$2:$G$21,2,FALSE),"")</f>
        <v/>
      </c>
      <c r="L3808" s="6" t="str">
        <f>IF(Belegerfassung!H3816&lt;&gt;"",Belegerfassung!H3816,"")</f>
        <v/>
      </c>
      <c r="M3808" t="str">
        <f>IFERROR(IF(Belegerfassung!E3816&lt;&gt;"",VLOOKUP(Belegerfassung!E3816,Abfrage!$L$2:$M$15,2,),""),"")</f>
        <v/>
      </c>
      <c r="N3808" t="str">
        <f t="shared" si="178"/>
        <v/>
      </c>
      <c r="O3808" t="str">
        <f t="shared" si="179"/>
        <v/>
      </c>
      <c r="P3808" t="str">
        <f>IF(Belegerfassung!G3816&lt;&gt;"",CONCATENATE(Belegerfassung!G3816,".pdf"),"")</f>
        <v/>
      </c>
    </row>
    <row r="3809" spans="1:16">
      <c r="A3809" t="str">
        <f>IF(Belegerfassung!C3817&lt;&gt;"",0,"")</f>
        <v/>
      </c>
      <c r="B3809" t="str">
        <f>IFERROR(VLOOKUP(Belegerfassung!I3817,Konten!A:D,2,FALSE),"")</f>
        <v/>
      </c>
      <c r="C3809" t="str">
        <f>IF(A3809&lt;&gt;"",TEXT(Belegerfassung!C3817,"TT.MM.JJJJ"),"")</f>
        <v/>
      </c>
      <c r="D3809" t="str">
        <f>IFERROR(VLOOKUP(Belegerfassung!A3817,Abfrage!$E$2:$F$20,2,FALSE),"")</f>
        <v/>
      </c>
      <c r="E3809" t="str">
        <f>IF(A3809&lt;&gt;"",Belegerfassung!B3817,"")</f>
        <v/>
      </c>
      <c r="F3809" t="str">
        <f>IF(Belegerfassung!L3817="","",IF(Belegerfassung!L3817&lt;&gt;"",IF(Belegerfassung!L3817&lt;&gt;"",IF(Belegerfassung!J3817&lt;&gt;0,VLOOKUP(Belegerfassung!L3817,Abfrage!$A$2:$C$19,2,),VLOOKUP(Belegerfassung!L3817,Abfrage!$A$2:$C$19,3,)),"")))</f>
        <v/>
      </c>
      <c r="G3809" t="str">
        <f t="shared" si="177"/>
        <v/>
      </c>
      <c r="H3809" s="31" t="str">
        <f>IF(A3809&lt;&gt;"",-Belegerfassung!J3817+Belegerfassung!K3817,"")</f>
        <v/>
      </c>
      <c r="I3809" s="49" t="str">
        <f>IFERROR(IF(H3809&lt;&gt;"",Belegerfassung!L3817*100,""),IF(OR(Belegerfassung!L3817="Leistung EU - Erlöse",Belegerfassung!L3817="Lieferungen EU-Erlöse",Belegerfassung!L3817="EUST",Belegerfassung!L3817="Bauleistungen 20%")=TRUE,"",MID(Belegerfassung!L3817,4,2)))</f>
        <v/>
      </c>
      <c r="J3809" s="6" t="str">
        <f>IF(A3809&lt;&gt;"",LEFT(Belegerfassung!D3817,40),"")</f>
        <v/>
      </c>
      <c r="K3809" t="str">
        <f>IF(A3809&lt;&gt;"",VLOOKUP(D3809,Abfrage!$F$2:$G$21,2,FALSE),"")</f>
        <v/>
      </c>
      <c r="L3809" s="6" t="str">
        <f>IF(Belegerfassung!H3817&lt;&gt;"",Belegerfassung!H3817,"")</f>
        <v/>
      </c>
      <c r="M3809" t="str">
        <f>IFERROR(IF(Belegerfassung!E3817&lt;&gt;"",VLOOKUP(Belegerfassung!E3817,Abfrage!$L$2:$M$15,2,),""),"")</f>
        <v/>
      </c>
      <c r="N3809" t="str">
        <f t="shared" si="178"/>
        <v/>
      </c>
      <c r="O3809" t="str">
        <f t="shared" si="179"/>
        <v/>
      </c>
      <c r="P3809" t="str">
        <f>IF(Belegerfassung!G3817&lt;&gt;"",CONCATENATE(Belegerfassung!G3817,".pdf"),"")</f>
        <v/>
      </c>
    </row>
    <row r="3810" spans="1:16">
      <c r="A3810" t="str">
        <f>IF(Belegerfassung!C3818&lt;&gt;"",0,"")</f>
        <v/>
      </c>
      <c r="B3810" t="str">
        <f>IFERROR(VLOOKUP(Belegerfassung!I3818,Konten!A:D,2,FALSE),"")</f>
        <v/>
      </c>
      <c r="C3810" t="str">
        <f>IF(A3810&lt;&gt;"",TEXT(Belegerfassung!C3818,"TT.MM.JJJJ"),"")</f>
        <v/>
      </c>
      <c r="D3810" t="str">
        <f>IFERROR(VLOOKUP(Belegerfassung!A3818,Abfrage!$E$2:$F$20,2,FALSE),"")</f>
        <v/>
      </c>
      <c r="E3810" t="str">
        <f>IF(A3810&lt;&gt;"",Belegerfassung!B3818,"")</f>
        <v/>
      </c>
      <c r="F3810" t="str">
        <f>IF(Belegerfassung!L3818="","",IF(Belegerfassung!L3818&lt;&gt;"",IF(Belegerfassung!L3818&lt;&gt;"",IF(Belegerfassung!J3818&lt;&gt;0,VLOOKUP(Belegerfassung!L3818,Abfrage!$A$2:$C$19,2,),VLOOKUP(Belegerfassung!L3818,Abfrage!$A$2:$C$19,3,)),"")))</f>
        <v/>
      </c>
      <c r="G3810" t="str">
        <f t="shared" si="177"/>
        <v/>
      </c>
      <c r="H3810" s="31" t="str">
        <f>IF(A3810&lt;&gt;"",-Belegerfassung!J3818+Belegerfassung!K3818,"")</f>
        <v/>
      </c>
      <c r="I3810" s="49" t="str">
        <f>IFERROR(IF(H3810&lt;&gt;"",Belegerfassung!L3818*100,""),IF(OR(Belegerfassung!L3818="Leistung EU - Erlöse",Belegerfassung!L3818="Lieferungen EU-Erlöse",Belegerfassung!L3818="EUST",Belegerfassung!L3818="Bauleistungen 20%")=TRUE,"",MID(Belegerfassung!L3818,4,2)))</f>
        <v/>
      </c>
      <c r="J3810" s="6" t="str">
        <f>IF(A3810&lt;&gt;"",LEFT(Belegerfassung!D3818,40),"")</f>
        <v/>
      </c>
      <c r="K3810" t="str">
        <f>IF(A3810&lt;&gt;"",VLOOKUP(D3810,Abfrage!$F$2:$G$21,2,FALSE),"")</f>
        <v/>
      </c>
      <c r="L3810" s="6" t="str">
        <f>IF(Belegerfassung!H3818&lt;&gt;"",Belegerfassung!H3818,"")</f>
        <v/>
      </c>
      <c r="M3810" t="str">
        <f>IFERROR(IF(Belegerfassung!E3818&lt;&gt;"",VLOOKUP(Belegerfassung!E3818,Abfrage!$L$2:$M$15,2,),""),"")</f>
        <v/>
      </c>
      <c r="N3810" t="str">
        <f t="shared" si="178"/>
        <v/>
      </c>
      <c r="O3810" t="str">
        <f t="shared" si="179"/>
        <v/>
      </c>
      <c r="P3810" t="str">
        <f>IF(Belegerfassung!G3818&lt;&gt;"",CONCATENATE(Belegerfassung!G3818,".pdf"),"")</f>
        <v/>
      </c>
    </row>
    <row r="3811" spans="1:16">
      <c r="A3811" t="str">
        <f>IF(Belegerfassung!C3819&lt;&gt;"",0,"")</f>
        <v/>
      </c>
      <c r="B3811" t="str">
        <f>IFERROR(VLOOKUP(Belegerfassung!I3819,Konten!A:D,2,FALSE),"")</f>
        <v/>
      </c>
      <c r="C3811" t="str">
        <f>IF(A3811&lt;&gt;"",TEXT(Belegerfassung!C3819,"TT.MM.JJJJ"),"")</f>
        <v/>
      </c>
      <c r="D3811" t="str">
        <f>IFERROR(VLOOKUP(Belegerfassung!A3819,Abfrage!$E$2:$F$20,2,FALSE),"")</f>
        <v/>
      </c>
      <c r="E3811" t="str">
        <f>IF(A3811&lt;&gt;"",Belegerfassung!B3819,"")</f>
        <v/>
      </c>
      <c r="F3811" t="str">
        <f>IF(Belegerfassung!L3819="","",IF(Belegerfassung!L3819&lt;&gt;"",IF(Belegerfassung!L3819&lt;&gt;"",IF(Belegerfassung!J3819&lt;&gt;0,VLOOKUP(Belegerfassung!L3819,Abfrage!$A$2:$C$19,2,),VLOOKUP(Belegerfassung!L3819,Abfrage!$A$2:$C$19,3,)),"")))</f>
        <v/>
      </c>
      <c r="G3811" t="str">
        <f t="shared" si="177"/>
        <v/>
      </c>
      <c r="H3811" s="31" t="str">
        <f>IF(A3811&lt;&gt;"",-Belegerfassung!J3819+Belegerfassung!K3819,"")</f>
        <v/>
      </c>
      <c r="I3811" s="49" t="str">
        <f>IFERROR(IF(H3811&lt;&gt;"",Belegerfassung!L3819*100,""),IF(OR(Belegerfassung!L3819="Leistung EU - Erlöse",Belegerfassung!L3819="Lieferungen EU-Erlöse",Belegerfassung!L3819="EUST",Belegerfassung!L3819="Bauleistungen 20%")=TRUE,"",MID(Belegerfassung!L3819,4,2)))</f>
        <v/>
      </c>
      <c r="J3811" s="6" t="str">
        <f>IF(A3811&lt;&gt;"",LEFT(Belegerfassung!D3819,40),"")</f>
        <v/>
      </c>
      <c r="K3811" t="str">
        <f>IF(A3811&lt;&gt;"",VLOOKUP(D3811,Abfrage!$F$2:$G$21,2,FALSE),"")</f>
        <v/>
      </c>
      <c r="L3811" s="6" t="str">
        <f>IF(Belegerfassung!H3819&lt;&gt;"",Belegerfassung!H3819,"")</f>
        <v/>
      </c>
      <c r="M3811" t="str">
        <f>IFERROR(IF(Belegerfassung!E3819&lt;&gt;"",VLOOKUP(Belegerfassung!E3819,Abfrage!$L$2:$M$15,2,),""),"")</f>
        <v/>
      </c>
      <c r="N3811" t="str">
        <f t="shared" si="178"/>
        <v/>
      </c>
      <c r="O3811" t="str">
        <f t="shared" si="179"/>
        <v/>
      </c>
      <c r="P3811" t="str">
        <f>IF(Belegerfassung!G3819&lt;&gt;"",CONCATENATE(Belegerfassung!G3819,".pdf"),"")</f>
        <v/>
      </c>
    </row>
    <row r="3812" spans="1:16">
      <c r="A3812" t="str">
        <f>IF(Belegerfassung!C3820&lt;&gt;"",0,"")</f>
        <v/>
      </c>
      <c r="B3812" t="str">
        <f>IFERROR(VLOOKUP(Belegerfassung!I3820,Konten!A:D,2,FALSE),"")</f>
        <v/>
      </c>
      <c r="C3812" t="str">
        <f>IF(A3812&lt;&gt;"",TEXT(Belegerfassung!C3820,"TT.MM.JJJJ"),"")</f>
        <v/>
      </c>
      <c r="D3812" t="str">
        <f>IFERROR(VLOOKUP(Belegerfassung!A3820,Abfrage!$E$2:$F$20,2,FALSE),"")</f>
        <v/>
      </c>
      <c r="E3812" t="str">
        <f>IF(A3812&lt;&gt;"",Belegerfassung!B3820,"")</f>
        <v/>
      </c>
      <c r="F3812" t="str">
        <f>IF(Belegerfassung!L3820="","",IF(Belegerfassung!L3820&lt;&gt;"",IF(Belegerfassung!L3820&lt;&gt;"",IF(Belegerfassung!J3820&lt;&gt;0,VLOOKUP(Belegerfassung!L3820,Abfrage!$A$2:$C$19,2,),VLOOKUP(Belegerfassung!L3820,Abfrage!$A$2:$C$19,3,)),"")))</f>
        <v/>
      </c>
      <c r="G3812" t="str">
        <f t="shared" si="177"/>
        <v/>
      </c>
      <c r="H3812" s="31" t="str">
        <f>IF(A3812&lt;&gt;"",-Belegerfassung!J3820+Belegerfassung!K3820,"")</f>
        <v/>
      </c>
      <c r="I3812" s="49" t="str">
        <f>IFERROR(IF(H3812&lt;&gt;"",Belegerfassung!L3820*100,""),IF(OR(Belegerfassung!L3820="Leistung EU - Erlöse",Belegerfassung!L3820="Lieferungen EU-Erlöse",Belegerfassung!L3820="EUST",Belegerfassung!L3820="Bauleistungen 20%")=TRUE,"",MID(Belegerfassung!L3820,4,2)))</f>
        <v/>
      </c>
      <c r="J3812" s="6" t="str">
        <f>IF(A3812&lt;&gt;"",LEFT(Belegerfassung!D3820,40),"")</f>
        <v/>
      </c>
      <c r="K3812" t="str">
        <f>IF(A3812&lt;&gt;"",VLOOKUP(D3812,Abfrage!$F$2:$G$21,2,FALSE),"")</f>
        <v/>
      </c>
      <c r="L3812" s="6" t="str">
        <f>IF(Belegerfassung!H3820&lt;&gt;"",Belegerfassung!H3820,"")</f>
        <v/>
      </c>
      <c r="M3812" t="str">
        <f>IFERROR(IF(Belegerfassung!E3820&lt;&gt;"",VLOOKUP(Belegerfassung!E3820,Abfrage!$L$2:$M$15,2,),""),"")</f>
        <v/>
      </c>
      <c r="N3812" t="str">
        <f t="shared" si="178"/>
        <v/>
      </c>
      <c r="O3812" t="str">
        <f t="shared" si="179"/>
        <v/>
      </c>
      <c r="P3812" t="str">
        <f>IF(Belegerfassung!G3820&lt;&gt;"",CONCATENATE(Belegerfassung!G3820,".pdf"),"")</f>
        <v/>
      </c>
    </row>
    <row r="3813" spans="1:16">
      <c r="A3813" t="str">
        <f>IF(Belegerfassung!C3821&lt;&gt;"",0,"")</f>
        <v/>
      </c>
      <c r="B3813" t="str">
        <f>IFERROR(VLOOKUP(Belegerfassung!I3821,Konten!A:D,2,FALSE),"")</f>
        <v/>
      </c>
      <c r="C3813" t="str">
        <f>IF(A3813&lt;&gt;"",TEXT(Belegerfassung!C3821,"TT.MM.JJJJ"),"")</f>
        <v/>
      </c>
      <c r="D3813" t="str">
        <f>IFERROR(VLOOKUP(Belegerfassung!A3821,Abfrage!$E$2:$F$20,2,FALSE),"")</f>
        <v/>
      </c>
      <c r="E3813" t="str">
        <f>IF(A3813&lt;&gt;"",Belegerfassung!B3821,"")</f>
        <v/>
      </c>
      <c r="F3813" t="str">
        <f>IF(Belegerfassung!L3821="","",IF(Belegerfassung!L3821&lt;&gt;"",IF(Belegerfassung!L3821&lt;&gt;"",IF(Belegerfassung!J3821&lt;&gt;0,VLOOKUP(Belegerfassung!L3821,Abfrage!$A$2:$C$19,2,),VLOOKUP(Belegerfassung!L3821,Abfrage!$A$2:$C$19,3,)),"")))</f>
        <v/>
      </c>
      <c r="G3813" t="str">
        <f t="shared" si="177"/>
        <v/>
      </c>
      <c r="H3813" s="31" t="str">
        <f>IF(A3813&lt;&gt;"",-Belegerfassung!J3821+Belegerfassung!K3821,"")</f>
        <v/>
      </c>
      <c r="I3813" s="49" t="str">
        <f>IFERROR(IF(H3813&lt;&gt;"",Belegerfassung!L3821*100,""),IF(OR(Belegerfassung!L3821="Leistung EU - Erlöse",Belegerfassung!L3821="Lieferungen EU-Erlöse",Belegerfassung!L3821="EUST",Belegerfassung!L3821="Bauleistungen 20%")=TRUE,"",MID(Belegerfassung!L3821,4,2)))</f>
        <v/>
      </c>
      <c r="J3813" s="6" t="str">
        <f>IF(A3813&lt;&gt;"",LEFT(Belegerfassung!D3821,40),"")</f>
        <v/>
      </c>
      <c r="K3813" t="str">
        <f>IF(A3813&lt;&gt;"",VLOOKUP(D3813,Abfrage!$F$2:$G$21,2,FALSE),"")</f>
        <v/>
      </c>
      <c r="L3813" s="6" t="str">
        <f>IF(Belegerfassung!H3821&lt;&gt;"",Belegerfassung!H3821,"")</f>
        <v/>
      </c>
      <c r="M3813" t="str">
        <f>IFERROR(IF(Belegerfassung!E3821&lt;&gt;"",VLOOKUP(Belegerfassung!E3821,Abfrage!$L$2:$M$15,2,),""),"")</f>
        <v/>
      </c>
      <c r="N3813" t="str">
        <f t="shared" si="178"/>
        <v/>
      </c>
      <c r="O3813" t="str">
        <f t="shared" si="179"/>
        <v/>
      </c>
      <c r="P3813" t="str">
        <f>IF(Belegerfassung!G3821&lt;&gt;"",CONCATENATE(Belegerfassung!G3821,".pdf"),"")</f>
        <v/>
      </c>
    </row>
    <row r="3814" spans="1:16">
      <c r="A3814" t="str">
        <f>IF(Belegerfassung!C3822&lt;&gt;"",0,"")</f>
        <v/>
      </c>
      <c r="B3814" t="str">
        <f>IFERROR(VLOOKUP(Belegerfassung!I3822,Konten!A:D,2,FALSE),"")</f>
        <v/>
      </c>
      <c r="C3814" t="str">
        <f>IF(A3814&lt;&gt;"",TEXT(Belegerfassung!C3822,"TT.MM.JJJJ"),"")</f>
        <v/>
      </c>
      <c r="D3814" t="str">
        <f>IFERROR(VLOOKUP(Belegerfassung!A3822,Abfrage!$E$2:$F$20,2,FALSE),"")</f>
        <v/>
      </c>
      <c r="E3814" t="str">
        <f>IF(A3814&lt;&gt;"",Belegerfassung!B3822,"")</f>
        <v/>
      </c>
      <c r="F3814" t="str">
        <f>IF(Belegerfassung!L3822="","",IF(Belegerfassung!L3822&lt;&gt;"",IF(Belegerfassung!L3822&lt;&gt;"",IF(Belegerfassung!J3822&lt;&gt;0,VLOOKUP(Belegerfassung!L3822,Abfrage!$A$2:$C$19,2,),VLOOKUP(Belegerfassung!L3822,Abfrage!$A$2:$C$19,3,)),"")))</f>
        <v/>
      </c>
      <c r="G3814" t="str">
        <f t="shared" si="177"/>
        <v/>
      </c>
      <c r="H3814" s="31" t="str">
        <f>IF(A3814&lt;&gt;"",-Belegerfassung!J3822+Belegerfassung!K3822,"")</f>
        <v/>
      </c>
      <c r="I3814" s="49" t="str">
        <f>IFERROR(IF(H3814&lt;&gt;"",Belegerfassung!L3822*100,""),IF(OR(Belegerfassung!L3822="Leistung EU - Erlöse",Belegerfassung!L3822="Lieferungen EU-Erlöse",Belegerfassung!L3822="EUST",Belegerfassung!L3822="Bauleistungen 20%")=TRUE,"",MID(Belegerfassung!L3822,4,2)))</f>
        <v/>
      </c>
      <c r="J3814" s="6" t="str">
        <f>IF(A3814&lt;&gt;"",LEFT(Belegerfassung!D3822,40),"")</f>
        <v/>
      </c>
      <c r="K3814" t="str">
        <f>IF(A3814&lt;&gt;"",VLOOKUP(D3814,Abfrage!$F$2:$G$21,2,FALSE),"")</f>
        <v/>
      </c>
      <c r="L3814" s="6" t="str">
        <f>IF(Belegerfassung!H3822&lt;&gt;"",Belegerfassung!H3822,"")</f>
        <v/>
      </c>
      <c r="M3814" t="str">
        <f>IFERROR(IF(Belegerfassung!E3822&lt;&gt;"",VLOOKUP(Belegerfassung!E3822,Abfrage!$L$2:$M$15,2,),""),"")</f>
        <v/>
      </c>
      <c r="N3814" t="str">
        <f t="shared" si="178"/>
        <v/>
      </c>
      <c r="O3814" t="str">
        <f t="shared" si="179"/>
        <v/>
      </c>
      <c r="P3814" t="str">
        <f>IF(Belegerfassung!G3822&lt;&gt;"",CONCATENATE(Belegerfassung!G3822,".pdf"),"")</f>
        <v/>
      </c>
    </row>
    <row r="3815" spans="1:16">
      <c r="A3815" t="str">
        <f>IF(Belegerfassung!C3823&lt;&gt;"",0,"")</f>
        <v/>
      </c>
      <c r="B3815" t="str">
        <f>IFERROR(VLOOKUP(Belegerfassung!I3823,Konten!A:D,2,FALSE),"")</f>
        <v/>
      </c>
      <c r="C3815" t="str">
        <f>IF(A3815&lt;&gt;"",TEXT(Belegerfassung!C3823,"TT.MM.JJJJ"),"")</f>
        <v/>
      </c>
      <c r="D3815" t="str">
        <f>IFERROR(VLOOKUP(Belegerfassung!A3823,Abfrage!$E$2:$F$20,2,FALSE),"")</f>
        <v/>
      </c>
      <c r="E3815" t="str">
        <f>IF(A3815&lt;&gt;"",Belegerfassung!B3823,"")</f>
        <v/>
      </c>
      <c r="F3815" t="str">
        <f>IF(Belegerfassung!L3823="","",IF(Belegerfassung!L3823&lt;&gt;"",IF(Belegerfassung!L3823&lt;&gt;"",IF(Belegerfassung!J3823&lt;&gt;0,VLOOKUP(Belegerfassung!L3823,Abfrage!$A$2:$C$19,2,),VLOOKUP(Belegerfassung!L3823,Abfrage!$A$2:$C$19,3,)),"")))</f>
        <v/>
      </c>
      <c r="G3815" t="str">
        <f t="shared" si="177"/>
        <v/>
      </c>
      <c r="H3815" s="31" t="str">
        <f>IF(A3815&lt;&gt;"",-Belegerfassung!J3823+Belegerfassung!K3823,"")</f>
        <v/>
      </c>
      <c r="I3815" s="49" t="str">
        <f>IFERROR(IF(H3815&lt;&gt;"",Belegerfassung!L3823*100,""),IF(OR(Belegerfassung!L3823="Leistung EU - Erlöse",Belegerfassung!L3823="Lieferungen EU-Erlöse",Belegerfassung!L3823="EUST",Belegerfassung!L3823="Bauleistungen 20%")=TRUE,"",MID(Belegerfassung!L3823,4,2)))</f>
        <v/>
      </c>
      <c r="J3815" s="6" t="str">
        <f>IF(A3815&lt;&gt;"",LEFT(Belegerfassung!D3823,40),"")</f>
        <v/>
      </c>
      <c r="K3815" t="str">
        <f>IF(A3815&lt;&gt;"",VLOOKUP(D3815,Abfrage!$F$2:$G$21,2,FALSE),"")</f>
        <v/>
      </c>
      <c r="L3815" s="6" t="str">
        <f>IF(Belegerfassung!H3823&lt;&gt;"",Belegerfassung!H3823,"")</f>
        <v/>
      </c>
      <c r="M3815" t="str">
        <f>IFERROR(IF(Belegerfassung!E3823&lt;&gt;"",VLOOKUP(Belegerfassung!E3823,Abfrage!$L$2:$M$15,2,),""),"")</f>
        <v/>
      </c>
      <c r="N3815" t="str">
        <f t="shared" si="178"/>
        <v/>
      </c>
      <c r="O3815" t="str">
        <f t="shared" si="179"/>
        <v/>
      </c>
      <c r="P3815" t="str">
        <f>IF(Belegerfassung!G3823&lt;&gt;"",CONCATENATE(Belegerfassung!G3823,".pdf"),"")</f>
        <v/>
      </c>
    </row>
    <row r="3816" spans="1:16">
      <c r="A3816" t="str">
        <f>IF(Belegerfassung!C3824&lt;&gt;"",0,"")</f>
        <v/>
      </c>
      <c r="B3816" t="str">
        <f>IFERROR(VLOOKUP(Belegerfassung!I3824,Konten!A:D,2,FALSE),"")</f>
        <v/>
      </c>
      <c r="C3816" t="str">
        <f>IF(A3816&lt;&gt;"",TEXT(Belegerfassung!C3824,"TT.MM.JJJJ"),"")</f>
        <v/>
      </c>
      <c r="D3816" t="str">
        <f>IFERROR(VLOOKUP(Belegerfassung!A3824,Abfrage!$E$2:$F$20,2,FALSE),"")</f>
        <v/>
      </c>
      <c r="E3816" t="str">
        <f>IF(A3816&lt;&gt;"",Belegerfassung!B3824,"")</f>
        <v/>
      </c>
      <c r="F3816" t="str">
        <f>IF(Belegerfassung!L3824="","",IF(Belegerfassung!L3824&lt;&gt;"",IF(Belegerfassung!L3824&lt;&gt;"",IF(Belegerfassung!J3824&lt;&gt;0,VLOOKUP(Belegerfassung!L3824,Abfrage!$A$2:$C$19,2,),VLOOKUP(Belegerfassung!L3824,Abfrage!$A$2:$C$19,3,)),"")))</f>
        <v/>
      </c>
      <c r="G3816" t="str">
        <f t="shared" si="177"/>
        <v/>
      </c>
      <c r="H3816" s="31" t="str">
        <f>IF(A3816&lt;&gt;"",-Belegerfassung!J3824+Belegerfassung!K3824,"")</f>
        <v/>
      </c>
      <c r="I3816" s="49" t="str">
        <f>IFERROR(IF(H3816&lt;&gt;"",Belegerfassung!L3824*100,""),IF(OR(Belegerfassung!L3824="Leistung EU - Erlöse",Belegerfassung!L3824="Lieferungen EU-Erlöse",Belegerfassung!L3824="EUST",Belegerfassung!L3824="Bauleistungen 20%")=TRUE,"",MID(Belegerfassung!L3824,4,2)))</f>
        <v/>
      </c>
      <c r="J3816" s="6" t="str">
        <f>IF(A3816&lt;&gt;"",LEFT(Belegerfassung!D3824,40),"")</f>
        <v/>
      </c>
      <c r="K3816" t="str">
        <f>IF(A3816&lt;&gt;"",VLOOKUP(D3816,Abfrage!$F$2:$G$21,2,FALSE),"")</f>
        <v/>
      </c>
      <c r="L3816" s="6" t="str">
        <f>IF(Belegerfassung!H3824&lt;&gt;"",Belegerfassung!H3824,"")</f>
        <v/>
      </c>
      <c r="M3816" t="str">
        <f>IFERROR(IF(Belegerfassung!E3824&lt;&gt;"",VLOOKUP(Belegerfassung!E3824,Abfrage!$L$2:$M$15,2,),""),"")</f>
        <v/>
      </c>
      <c r="N3816" t="str">
        <f t="shared" si="178"/>
        <v/>
      </c>
      <c r="O3816" t="str">
        <f t="shared" si="179"/>
        <v/>
      </c>
      <c r="P3816" t="str">
        <f>IF(Belegerfassung!G3824&lt;&gt;"",CONCATENATE(Belegerfassung!G3824,".pdf"),"")</f>
        <v/>
      </c>
    </row>
    <row r="3817" spans="1:16">
      <c r="A3817" t="str">
        <f>IF(Belegerfassung!C3825&lt;&gt;"",0,"")</f>
        <v/>
      </c>
      <c r="B3817" t="str">
        <f>IFERROR(VLOOKUP(Belegerfassung!I3825,Konten!A:D,2,FALSE),"")</f>
        <v/>
      </c>
      <c r="C3817" t="str">
        <f>IF(A3817&lt;&gt;"",TEXT(Belegerfassung!C3825,"TT.MM.JJJJ"),"")</f>
        <v/>
      </c>
      <c r="D3817" t="str">
        <f>IFERROR(VLOOKUP(Belegerfassung!A3825,Abfrage!$E$2:$F$20,2,FALSE),"")</f>
        <v/>
      </c>
      <c r="E3817" t="str">
        <f>IF(A3817&lt;&gt;"",Belegerfassung!B3825,"")</f>
        <v/>
      </c>
      <c r="F3817" t="str">
        <f>IF(Belegerfassung!L3825="","",IF(Belegerfassung!L3825&lt;&gt;"",IF(Belegerfassung!L3825&lt;&gt;"",IF(Belegerfassung!J3825&lt;&gt;0,VLOOKUP(Belegerfassung!L3825,Abfrage!$A$2:$C$19,2,),VLOOKUP(Belegerfassung!L3825,Abfrage!$A$2:$C$19,3,)),"")))</f>
        <v/>
      </c>
      <c r="G3817" t="str">
        <f t="shared" si="177"/>
        <v/>
      </c>
      <c r="H3817" s="31" t="str">
        <f>IF(A3817&lt;&gt;"",-Belegerfassung!J3825+Belegerfassung!K3825,"")</f>
        <v/>
      </c>
      <c r="I3817" s="49" t="str">
        <f>IFERROR(IF(H3817&lt;&gt;"",Belegerfassung!L3825*100,""),IF(OR(Belegerfassung!L3825="Leistung EU - Erlöse",Belegerfassung!L3825="Lieferungen EU-Erlöse",Belegerfassung!L3825="EUST",Belegerfassung!L3825="Bauleistungen 20%")=TRUE,"",MID(Belegerfassung!L3825,4,2)))</f>
        <v/>
      </c>
      <c r="J3817" s="6" t="str">
        <f>IF(A3817&lt;&gt;"",LEFT(Belegerfassung!D3825,40),"")</f>
        <v/>
      </c>
      <c r="K3817" t="str">
        <f>IF(A3817&lt;&gt;"",VLOOKUP(D3817,Abfrage!$F$2:$G$21,2,FALSE),"")</f>
        <v/>
      </c>
      <c r="L3817" s="6" t="str">
        <f>IF(Belegerfassung!H3825&lt;&gt;"",Belegerfassung!H3825,"")</f>
        <v/>
      </c>
      <c r="M3817" t="str">
        <f>IFERROR(IF(Belegerfassung!E3825&lt;&gt;"",VLOOKUP(Belegerfassung!E3825,Abfrage!$L$2:$M$15,2,),""),"")</f>
        <v/>
      </c>
      <c r="N3817" t="str">
        <f t="shared" si="178"/>
        <v/>
      </c>
      <c r="O3817" t="str">
        <f t="shared" si="179"/>
        <v/>
      </c>
      <c r="P3817" t="str">
        <f>IF(Belegerfassung!G3825&lt;&gt;"",CONCATENATE(Belegerfassung!G3825,".pdf"),"")</f>
        <v/>
      </c>
    </row>
    <row r="3818" spans="1:16">
      <c r="A3818" t="str">
        <f>IF(Belegerfassung!C3826&lt;&gt;"",0,"")</f>
        <v/>
      </c>
      <c r="B3818" t="str">
        <f>IFERROR(VLOOKUP(Belegerfassung!I3826,Konten!A:D,2,FALSE),"")</f>
        <v/>
      </c>
      <c r="C3818" t="str">
        <f>IF(A3818&lt;&gt;"",TEXT(Belegerfassung!C3826,"TT.MM.JJJJ"),"")</f>
        <v/>
      </c>
      <c r="D3818" t="str">
        <f>IFERROR(VLOOKUP(Belegerfassung!A3826,Abfrage!$E$2:$F$20,2,FALSE),"")</f>
        <v/>
      </c>
      <c r="E3818" t="str">
        <f>IF(A3818&lt;&gt;"",Belegerfassung!B3826,"")</f>
        <v/>
      </c>
      <c r="F3818" t="str">
        <f>IF(Belegerfassung!L3826="","",IF(Belegerfassung!L3826&lt;&gt;"",IF(Belegerfassung!L3826&lt;&gt;"",IF(Belegerfassung!J3826&lt;&gt;0,VLOOKUP(Belegerfassung!L3826,Abfrage!$A$2:$C$19,2,),VLOOKUP(Belegerfassung!L3826,Abfrage!$A$2:$C$19,3,)),"")))</f>
        <v/>
      </c>
      <c r="G3818" t="str">
        <f t="shared" si="177"/>
        <v/>
      </c>
      <c r="H3818" s="31" t="str">
        <f>IF(A3818&lt;&gt;"",-Belegerfassung!J3826+Belegerfassung!K3826,"")</f>
        <v/>
      </c>
      <c r="I3818" s="49" t="str">
        <f>IFERROR(IF(H3818&lt;&gt;"",Belegerfassung!L3826*100,""),IF(OR(Belegerfassung!L3826="Leistung EU - Erlöse",Belegerfassung!L3826="Lieferungen EU-Erlöse",Belegerfassung!L3826="EUST",Belegerfassung!L3826="Bauleistungen 20%")=TRUE,"",MID(Belegerfassung!L3826,4,2)))</f>
        <v/>
      </c>
      <c r="J3818" s="6" t="str">
        <f>IF(A3818&lt;&gt;"",LEFT(Belegerfassung!D3826,40),"")</f>
        <v/>
      </c>
      <c r="K3818" t="str">
        <f>IF(A3818&lt;&gt;"",VLOOKUP(D3818,Abfrage!$F$2:$G$21,2,FALSE),"")</f>
        <v/>
      </c>
      <c r="L3818" s="6" t="str">
        <f>IF(Belegerfassung!H3826&lt;&gt;"",Belegerfassung!H3826,"")</f>
        <v/>
      </c>
      <c r="M3818" t="str">
        <f>IFERROR(IF(Belegerfassung!E3826&lt;&gt;"",VLOOKUP(Belegerfassung!E3826,Abfrage!$L$2:$M$15,2,),""),"")</f>
        <v/>
      </c>
      <c r="N3818" t="str">
        <f t="shared" si="178"/>
        <v/>
      </c>
      <c r="O3818" t="str">
        <f t="shared" si="179"/>
        <v/>
      </c>
      <c r="P3818" t="str">
        <f>IF(Belegerfassung!G3826&lt;&gt;"",CONCATENATE(Belegerfassung!G3826,".pdf"),"")</f>
        <v/>
      </c>
    </row>
    <row r="3819" spans="1:16">
      <c r="A3819" t="str">
        <f>IF(Belegerfassung!C3827&lt;&gt;"",0,"")</f>
        <v/>
      </c>
      <c r="B3819" t="str">
        <f>IFERROR(VLOOKUP(Belegerfassung!I3827,Konten!A:D,2,FALSE),"")</f>
        <v/>
      </c>
      <c r="C3819" t="str">
        <f>IF(A3819&lt;&gt;"",TEXT(Belegerfassung!C3827,"TT.MM.JJJJ"),"")</f>
        <v/>
      </c>
      <c r="D3819" t="str">
        <f>IFERROR(VLOOKUP(Belegerfassung!A3827,Abfrage!$E$2:$F$20,2,FALSE),"")</f>
        <v/>
      </c>
      <c r="E3819" t="str">
        <f>IF(A3819&lt;&gt;"",Belegerfassung!B3827,"")</f>
        <v/>
      </c>
      <c r="F3819" t="str">
        <f>IF(Belegerfassung!L3827="","",IF(Belegerfassung!L3827&lt;&gt;"",IF(Belegerfassung!L3827&lt;&gt;"",IF(Belegerfassung!J3827&lt;&gt;0,VLOOKUP(Belegerfassung!L3827,Abfrage!$A$2:$C$19,2,),VLOOKUP(Belegerfassung!L3827,Abfrage!$A$2:$C$19,3,)),"")))</f>
        <v/>
      </c>
      <c r="G3819" t="str">
        <f t="shared" si="177"/>
        <v/>
      </c>
      <c r="H3819" s="31" t="str">
        <f>IF(A3819&lt;&gt;"",-Belegerfassung!J3827+Belegerfassung!K3827,"")</f>
        <v/>
      </c>
      <c r="I3819" s="49" t="str">
        <f>IFERROR(IF(H3819&lt;&gt;"",Belegerfassung!L3827*100,""),IF(OR(Belegerfassung!L3827="Leistung EU - Erlöse",Belegerfassung!L3827="Lieferungen EU-Erlöse",Belegerfassung!L3827="EUST",Belegerfassung!L3827="Bauleistungen 20%")=TRUE,"",MID(Belegerfassung!L3827,4,2)))</f>
        <v/>
      </c>
      <c r="J3819" s="6" t="str">
        <f>IF(A3819&lt;&gt;"",LEFT(Belegerfassung!D3827,40),"")</f>
        <v/>
      </c>
      <c r="K3819" t="str">
        <f>IF(A3819&lt;&gt;"",VLOOKUP(D3819,Abfrage!$F$2:$G$21,2,FALSE),"")</f>
        <v/>
      </c>
      <c r="L3819" s="6" t="str">
        <f>IF(Belegerfassung!H3827&lt;&gt;"",Belegerfassung!H3827,"")</f>
        <v/>
      </c>
      <c r="M3819" t="str">
        <f>IFERROR(IF(Belegerfassung!E3827&lt;&gt;"",VLOOKUP(Belegerfassung!E3827,Abfrage!$L$2:$M$15,2,),""),"")</f>
        <v/>
      </c>
      <c r="N3819" t="str">
        <f t="shared" si="178"/>
        <v/>
      </c>
      <c r="O3819" t="str">
        <f t="shared" si="179"/>
        <v/>
      </c>
      <c r="P3819" t="str">
        <f>IF(Belegerfassung!G3827&lt;&gt;"",CONCATENATE(Belegerfassung!G3827,".pdf"),"")</f>
        <v/>
      </c>
    </row>
    <row r="3820" spans="1:16">
      <c r="A3820" t="str">
        <f>IF(Belegerfassung!C3828&lt;&gt;"",0,"")</f>
        <v/>
      </c>
      <c r="B3820" t="str">
        <f>IFERROR(VLOOKUP(Belegerfassung!I3828,Konten!A:D,2,FALSE),"")</f>
        <v/>
      </c>
      <c r="C3820" t="str">
        <f>IF(A3820&lt;&gt;"",TEXT(Belegerfassung!C3828,"TT.MM.JJJJ"),"")</f>
        <v/>
      </c>
      <c r="D3820" t="str">
        <f>IFERROR(VLOOKUP(Belegerfassung!A3828,Abfrage!$E$2:$F$20,2,FALSE),"")</f>
        <v/>
      </c>
      <c r="E3820" t="str">
        <f>IF(A3820&lt;&gt;"",Belegerfassung!B3828,"")</f>
        <v/>
      </c>
      <c r="F3820" t="str">
        <f>IF(Belegerfassung!L3828="","",IF(Belegerfassung!L3828&lt;&gt;"",IF(Belegerfassung!L3828&lt;&gt;"",IF(Belegerfassung!J3828&lt;&gt;0,VLOOKUP(Belegerfassung!L3828,Abfrage!$A$2:$C$19,2,),VLOOKUP(Belegerfassung!L3828,Abfrage!$A$2:$C$19,3,)),"")))</f>
        <v/>
      </c>
      <c r="G3820" t="str">
        <f t="shared" si="177"/>
        <v/>
      </c>
      <c r="H3820" s="31" t="str">
        <f>IF(A3820&lt;&gt;"",-Belegerfassung!J3828+Belegerfassung!K3828,"")</f>
        <v/>
      </c>
      <c r="I3820" s="49" t="str">
        <f>IFERROR(IF(H3820&lt;&gt;"",Belegerfassung!L3828*100,""),IF(OR(Belegerfassung!L3828="Leistung EU - Erlöse",Belegerfassung!L3828="Lieferungen EU-Erlöse",Belegerfassung!L3828="EUST",Belegerfassung!L3828="Bauleistungen 20%")=TRUE,"",MID(Belegerfassung!L3828,4,2)))</f>
        <v/>
      </c>
      <c r="J3820" s="6" t="str">
        <f>IF(A3820&lt;&gt;"",LEFT(Belegerfassung!D3828,40),"")</f>
        <v/>
      </c>
      <c r="K3820" t="str">
        <f>IF(A3820&lt;&gt;"",VLOOKUP(D3820,Abfrage!$F$2:$G$21,2,FALSE),"")</f>
        <v/>
      </c>
      <c r="L3820" s="6" t="str">
        <f>IF(Belegerfassung!H3828&lt;&gt;"",Belegerfassung!H3828,"")</f>
        <v/>
      </c>
      <c r="M3820" t="str">
        <f>IFERROR(IF(Belegerfassung!E3828&lt;&gt;"",VLOOKUP(Belegerfassung!E3828,Abfrage!$L$2:$M$15,2,),""),"")</f>
        <v/>
      </c>
      <c r="N3820" t="str">
        <f t="shared" si="178"/>
        <v/>
      </c>
      <c r="O3820" t="str">
        <f t="shared" si="179"/>
        <v/>
      </c>
      <c r="P3820" t="str">
        <f>IF(Belegerfassung!G3828&lt;&gt;"",CONCATENATE(Belegerfassung!G3828,".pdf"),"")</f>
        <v/>
      </c>
    </row>
    <row r="3821" spans="1:16">
      <c r="A3821" t="str">
        <f>IF(Belegerfassung!C3829&lt;&gt;"",0,"")</f>
        <v/>
      </c>
      <c r="B3821" t="str">
        <f>IFERROR(VLOOKUP(Belegerfassung!I3829,Konten!A:D,2,FALSE),"")</f>
        <v/>
      </c>
      <c r="C3821" t="str">
        <f>IF(A3821&lt;&gt;"",TEXT(Belegerfassung!C3829,"TT.MM.JJJJ"),"")</f>
        <v/>
      </c>
      <c r="D3821" t="str">
        <f>IFERROR(VLOOKUP(Belegerfassung!A3829,Abfrage!$E$2:$F$20,2,FALSE),"")</f>
        <v/>
      </c>
      <c r="E3821" t="str">
        <f>IF(A3821&lt;&gt;"",Belegerfassung!B3829,"")</f>
        <v/>
      </c>
      <c r="F3821" t="str">
        <f>IF(Belegerfassung!L3829="","",IF(Belegerfassung!L3829&lt;&gt;"",IF(Belegerfassung!L3829&lt;&gt;"",IF(Belegerfassung!J3829&lt;&gt;0,VLOOKUP(Belegerfassung!L3829,Abfrage!$A$2:$C$19,2,),VLOOKUP(Belegerfassung!L3829,Abfrage!$A$2:$C$19,3,)),"")))</f>
        <v/>
      </c>
      <c r="G3821" t="str">
        <f t="shared" si="177"/>
        <v/>
      </c>
      <c r="H3821" s="31" t="str">
        <f>IF(A3821&lt;&gt;"",-Belegerfassung!J3829+Belegerfassung!K3829,"")</f>
        <v/>
      </c>
      <c r="I3821" s="49" t="str">
        <f>IFERROR(IF(H3821&lt;&gt;"",Belegerfassung!L3829*100,""),IF(OR(Belegerfassung!L3829="Leistung EU - Erlöse",Belegerfassung!L3829="Lieferungen EU-Erlöse",Belegerfassung!L3829="EUST",Belegerfassung!L3829="Bauleistungen 20%")=TRUE,"",MID(Belegerfassung!L3829,4,2)))</f>
        <v/>
      </c>
      <c r="J3821" s="6" t="str">
        <f>IF(A3821&lt;&gt;"",LEFT(Belegerfassung!D3829,40),"")</f>
        <v/>
      </c>
      <c r="K3821" t="str">
        <f>IF(A3821&lt;&gt;"",VLOOKUP(D3821,Abfrage!$F$2:$G$21,2,FALSE),"")</f>
        <v/>
      </c>
      <c r="L3821" s="6" t="str">
        <f>IF(Belegerfassung!H3829&lt;&gt;"",Belegerfassung!H3829,"")</f>
        <v/>
      </c>
      <c r="M3821" t="str">
        <f>IFERROR(IF(Belegerfassung!E3829&lt;&gt;"",VLOOKUP(Belegerfassung!E3829,Abfrage!$L$2:$M$15,2,),""),"")</f>
        <v/>
      </c>
      <c r="N3821" t="str">
        <f t="shared" si="178"/>
        <v/>
      </c>
      <c r="O3821" t="str">
        <f t="shared" si="179"/>
        <v/>
      </c>
      <c r="P3821" t="str">
        <f>IF(Belegerfassung!G3829&lt;&gt;"",CONCATENATE(Belegerfassung!G3829,".pdf"),"")</f>
        <v/>
      </c>
    </row>
    <row r="3822" spans="1:16">
      <c r="A3822" t="str">
        <f>IF(Belegerfassung!C3830&lt;&gt;"",0,"")</f>
        <v/>
      </c>
      <c r="B3822" t="str">
        <f>IFERROR(VLOOKUP(Belegerfassung!I3830,Konten!A:D,2,FALSE),"")</f>
        <v/>
      </c>
      <c r="C3822" t="str">
        <f>IF(A3822&lt;&gt;"",TEXT(Belegerfassung!C3830,"TT.MM.JJJJ"),"")</f>
        <v/>
      </c>
      <c r="D3822" t="str">
        <f>IFERROR(VLOOKUP(Belegerfassung!A3830,Abfrage!$E$2:$F$20,2,FALSE),"")</f>
        <v/>
      </c>
      <c r="E3822" t="str">
        <f>IF(A3822&lt;&gt;"",Belegerfassung!B3830,"")</f>
        <v/>
      </c>
      <c r="F3822" t="str">
        <f>IF(Belegerfassung!L3830="","",IF(Belegerfassung!L3830&lt;&gt;"",IF(Belegerfassung!L3830&lt;&gt;"",IF(Belegerfassung!J3830&lt;&gt;0,VLOOKUP(Belegerfassung!L3830,Abfrage!$A$2:$C$19,2,),VLOOKUP(Belegerfassung!L3830,Abfrage!$A$2:$C$19,3,)),"")))</f>
        <v/>
      </c>
      <c r="G3822" t="str">
        <f t="shared" si="177"/>
        <v/>
      </c>
      <c r="H3822" s="31" t="str">
        <f>IF(A3822&lt;&gt;"",-Belegerfassung!J3830+Belegerfassung!K3830,"")</f>
        <v/>
      </c>
      <c r="I3822" s="49" t="str">
        <f>IFERROR(IF(H3822&lt;&gt;"",Belegerfassung!L3830*100,""),IF(OR(Belegerfassung!L3830="Leistung EU - Erlöse",Belegerfassung!L3830="Lieferungen EU-Erlöse",Belegerfassung!L3830="EUST",Belegerfassung!L3830="Bauleistungen 20%")=TRUE,"",MID(Belegerfassung!L3830,4,2)))</f>
        <v/>
      </c>
      <c r="J3822" s="6" t="str">
        <f>IF(A3822&lt;&gt;"",LEFT(Belegerfassung!D3830,40),"")</f>
        <v/>
      </c>
      <c r="K3822" t="str">
        <f>IF(A3822&lt;&gt;"",VLOOKUP(D3822,Abfrage!$F$2:$G$21,2,FALSE),"")</f>
        <v/>
      </c>
      <c r="L3822" s="6" t="str">
        <f>IF(Belegerfassung!H3830&lt;&gt;"",Belegerfassung!H3830,"")</f>
        <v/>
      </c>
      <c r="M3822" t="str">
        <f>IFERROR(IF(Belegerfassung!E3830&lt;&gt;"",VLOOKUP(Belegerfassung!E3830,Abfrage!$L$2:$M$15,2,),""),"")</f>
        <v/>
      </c>
      <c r="N3822" t="str">
        <f t="shared" si="178"/>
        <v/>
      </c>
      <c r="O3822" t="str">
        <f t="shared" si="179"/>
        <v/>
      </c>
      <c r="P3822" t="str">
        <f>IF(Belegerfassung!G3830&lt;&gt;"",CONCATENATE(Belegerfassung!G3830,".pdf"),"")</f>
        <v/>
      </c>
    </row>
    <row r="3823" spans="1:16">
      <c r="A3823" t="str">
        <f>IF(Belegerfassung!C3831&lt;&gt;"",0,"")</f>
        <v/>
      </c>
      <c r="B3823" t="str">
        <f>IFERROR(VLOOKUP(Belegerfassung!I3831,Konten!A:D,2,FALSE),"")</f>
        <v/>
      </c>
      <c r="C3823" t="str">
        <f>IF(A3823&lt;&gt;"",TEXT(Belegerfassung!C3831,"TT.MM.JJJJ"),"")</f>
        <v/>
      </c>
      <c r="D3823" t="str">
        <f>IFERROR(VLOOKUP(Belegerfassung!A3831,Abfrage!$E$2:$F$20,2,FALSE),"")</f>
        <v/>
      </c>
      <c r="E3823" t="str">
        <f>IF(A3823&lt;&gt;"",Belegerfassung!B3831,"")</f>
        <v/>
      </c>
      <c r="F3823" t="str">
        <f>IF(Belegerfassung!L3831="","",IF(Belegerfassung!L3831&lt;&gt;"",IF(Belegerfassung!L3831&lt;&gt;"",IF(Belegerfassung!J3831&lt;&gt;0,VLOOKUP(Belegerfassung!L3831,Abfrage!$A$2:$C$19,2,),VLOOKUP(Belegerfassung!L3831,Abfrage!$A$2:$C$19,3,)),"")))</f>
        <v/>
      </c>
      <c r="G3823" t="str">
        <f t="shared" si="177"/>
        <v/>
      </c>
      <c r="H3823" s="31" t="str">
        <f>IF(A3823&lt;&gt;"",-Belegerfassung!J3831+Belegerfassung!K3831,"")</f>
        <v/>
      </c>
      <c r="I3823" s="49" t="str">
        <f>IFERROR(IF(H3823&lt;&gt;"",Belegerfassung!L3831*100,""),IF(OR(Belegerfassung!L3831="Leistung EU - Erlöse",Belegerfassung!L3831="Lieferungen EU-Erlöse",Belegerfassung!L3831="EUST",Belegerfassung!L3831="Bauleistungen 20%")=TRUE,"",MID(Belegerfassung!L3831,4,2)))</f>
        <v/>
      </c>
      <c r="J3823" s="6" t="str">
        <f>IF(A3823&lt;&gt;"",LEFT(Belegerfassung!D3831,40),"")</f>
        <v/>
      </c>
      <c r="K3823" t="str">
        <f>IF(A3823&lt;&gt;"",VLOOKUP(D3823,Abfrage!$F$2:$G$21,2,FALSE),"")</f>
        <v/>
      </c>
      <c r="L3823" s="6" t="str">
        <f>IF(Belegerfassung!H3831&lt;&gt;"",Belegerfassung!H3831,"")</f>
        <v/>
      </c>
      <c r="M3823" t="str">
        <f>IFERROR(IF(Belegerfassung!E3831&lt;&gt;"",VLOOKUP(Belegerfassung!E3831,Abfrage!$L$2:$M$15,2,),""),"")</f>
        <v/>
      </c>
      <c r="N3823" t="str">
        <f t="shared" si="178"/>
        <v/>
      </c>
      <c r="O3823" t="str">
        <f t="shared" si="179"/>
        <v/>
      </c>
      <c r="P3823" t="str">
        <f>IF(Belegerfassung!G3831&lt;&gt;"",CONCATENATE(Belegerfassung!G3831,".pdf"),"")</f>
        <v/>
      </c>
    </row>
    <row r="3824" spans="1:16">
      <c r="A3824" t="str">
        <f>IF(Belegerfassung!C3832&lt;&gt;"",0,"")</f>
        <v/>
      </c>
      <c r="B3824" t="str">
        <f>IFERROR(VLOOKUP(Belegerfassung!I3832,Konten!A:D,2,FALSE),"")</f>
        <v/>
      </c>
      <c r="C3824" t="str">
        <f>IF(A3824&lt;&gt;"",TEXT(Belegerfassung!C3832,"TT.MM.JJJJ"),"")</f>
        <v/>
      </c>
      <c r="D3824" t="str">
        <f>IFERROR(VLOOKUP(Belegerfassung!A3832,Abfrage!$E$2:$F$20,2,FALSE),"")</f>
        <v/>
      </c>
      <c r="E3824" t="str">
        <f>IF(A3824&lt;&gt;"",Belegerfassung!B3832,"")</f>
        <v/>
      </c>
      <c r="F3824" t="str">
        <f>IF(Belegerfassung!L3832="","",IF(Belegerfassung!L3832&lt;&gt;"",IF(Belegerfassung!L3832&lt;&gt;"",IF(Belegerfassung!J3832&lt;&gt;0,VLOOKUP(Belegerfassung!L3832,Abfrage!$A$2:$C$19,2,),VLOOKUP(Belegerfassung!L3832,Abfrage!$A$2:$C$19,3,)),"")))</f>
        <v/>
      </c>
      <c r="G3824" t="str">
        <f t="shared" si="177"/>
        <v/>
      </c>
      <c r="H3824" s="31" t="str">
        <f>IF(A3824&lt;&gt;"",-Belegerfassung!J3832+Belegerfassung!K3832,"")</f>
        <v/>
      </c>
      <c r="I3824" s="49" t="str">
        <f>IFERROR(IF(H3824&lt;&gt;"",Belegerfassung!L3832*100,""),IF(OR(Belegerfassung!L3832="Leistung EU - Erlöse",Belegerfassung!L3832="Lieferungen EU-Erlöse",Belegerfassung!L3832="EUST",Belegerfassung!L3832="Bauleistungen 20%")=TRUE,"",MID(Belegerfassung!L3832,4,2)))</f>
        <v/>
      </c>
      <c r="J3824" s="6" t="str">
        <f>IF(A3824&lt;&gt;"",LEFT(Belegerfassung!D3832,40),"")</f>
        <v/>
      </c>
      <c r="K3824" t="str">
        <f>IF(A3824&lt;&gt;"",VLOOKUP(D3824,Abfrage!$F$2:$G$21,2,FALSE),"")</f>
        <v/>
      </c>
      <c r="L3824" s="6" t="str">
        <f>IF(Belegerfassung!H3832&lt;&gt;"",Belegerfassung!H3832,"")</f>
        <v/>
      </c>
      <c r="M3824" t="str">
        <f>IFERROR(IF(Belegerfassung!E3832&lt;&gt;"",VLOOKUP(Belegerfassung!E3832,Abfrage!$L$2:$M$15,2,),""),"")</f>
        <v/>
      </c>
      <c r="N3824" t="str">
        <f t="shared" si="178"/>
        <v/>
      </c>
      <c r="O3824" t="str">
        <f t="shared" si="179"/>
        <v/>
      </c>
      <c r="P3824" t="str">
        <f>IF(Belegerfassung!G3832&lt;&gt;"",CONCATENATE(Belegerfassung!G3832,".pdf"),"")</f>
        <v/>
      </c>
    </row>
    <row r="3825" spans="1:16">
      <c r="A3825" t="str">
        <f>IF(Belegerfassung!C3833&lt;&gt;"",0,"")</f>
        <v/>
      </c>
      <c r="B3825" t="str">
        <f>IFERROR(VLOOKUP(Belegerfassung!I3833,Konten!A:D,2,FALSE),"")</f>
        <v/>
      </c>
      <c r="C3825" t="str">
        <f>IF(A3825&lt;&gt;"",TEXT(Belegerfassung!C3833,"TT.MM.JJJJ"),"")</f>
        <v/>
      </c>
      <c r="D3825" t="str">
        <f>IFERROR(VLOOKUP(Belegerfassung!A3833,Abfrage!$E$2:$F$20,2,FALSE),"")</f>
        <v/>
      </c>
      <c r="E3825" t="str">
        <f>IF(A3825&lt;&gt;"",Belegerfassung!B3833,"")</f>
        <v/>
      </c>
      <c r="F3825" t="str">
        <f>IF(Belegerfassung!L3833="","",IF(Belegerfassung!L3833&lt;&gt;"",IF(Belegerfassung!L3833&lt;&gt;"",IF(Belegerfassung!J3833&lt;&gt;0,VLOOKUP(Belegerfassung!L3833,Abfrage!$A$2:$C$19,2,),VLOOKUP(Belegerfassung!L3833,Abfrage!$A$2:$C$19,3,)),"")))</f>
        <v/>
      </c>
      <c r="G3825" t="str">
        <f t="shared" si="177"/>
        <v/>
      </c>
      <c r="H3825" s="31" t="str">
        <f>IF(A3825&lt;&gt;"",-Belegerfassung!J3833+Belegerfassung!K3833,"")</f>
        <v/>
      </c>
      <c r="I3825" s="49" t="str">
        <f>IFERROR(IF(H3825&lt;&gt;"",Belegerfassung!L3833*100,""),IF(OR(Belegerfassung!L3833="Leistung EU - Erlöse",Belegerfassung!L3833="Lieferungen EU-Erlöse",Belegerfassung!L3833="EUST",Belegerfassung!L3833="Bauleistungen 20%")=TRUE,"",MID(Belegerfassung!L3833,4,2)))</f>
        <v/>
      </c>
      <c r="J3825" s="6" t="str">
        <f>IF(A3825&lt;&gt;"",LEFT(Belegerfassung!D3833,40),"")</f>
        <v/>
      </c>
      <c r="K3825" t="str">
        <f>IF(A3825&lt;&gt;"",VLOOKUP(D3825,Abfrage!$F$2:$G$21,2,FALSE),"")</f>
        <v/>
      </c>
      <c r="L3825" s="6" t="str">
        <f>IF(Belegerfassung!H3833&lt;&gt;"",Belegerfassung!H3833,"")</f>
        <v/>
      </c>
      <c r="M3825" t="str">
        <f>IFERROR(IF(Belegerfassung!E3833&lt;&gt;"",VLOOKUP(Belegerfassung!E3833,Abfrage!$L$2:$M$15,2,),""),"")</f>
        <v/>
      </c>
      <c r="N3825" t="str">
        <f t="shared" si="178"/>
        <v/>
      </c>
      <c r="O3825" t="str">
        <f t="shared" si="179"/>
        <v/>
      </c>
      <c r="P3825" t="str">
        <f>IF(Belegerfassung!G3833&lt;&gt;"",CONCATENATE(Belegerfassung!G3833,".pdf"),"")</f>
        <v/>
      </c>
    </row>
    <row r="3826" spans="1:16">
      <c r="A3826" t="str">
        <f>IF(Belegerfassung!C3834&lt;&gt;"",0,"")</f>
        <v/>
      </c>
      <c r="B3826" t="str">
        <f>IFERROR(VLOOKUP(Belegerfassung!I3834,Konten!A:D,2,FALSE),"")</f>
        <v/>
      </c>
      <c r="C3826" t="str">
        <f>IF(A3826&lt;&gt;"",TEXT(Belegerfassung!C3834,"TT.MM.JJJJ"),"")</f>
        <v/>
      </c>
      <c r="D3826" t="str">
        <f>IFERROR(VLOOKUP(Belegerfassung!A3834,Abfrage!$E$2:$F$20,2,FALSE),"")</f>
        <v/>
      </c>
      <c r="E3826" t="str">
        <f>IF(A3826&lt;&gt;"",Belegerfassung!B3834,"")</f>
        <v/>
      </c>
      <c r="F3826" t="str">
        <f>IF(Belegerfassung!L3834="","",IF(Belegerfassung!L3834&lt;&gt;"",IF(Belegerfassung!L3834&lt;&gt;"",IF(Belegerfassung!J3834&lt;&gt;0,VLOOKUP(Belegerfassung!L3834,Abfrage!$A$2:$C$19,2,),VLOOKUP(Belegerfassung!L3834,Abfrage!$A$2:$C$19,3,)),"")))</f>
        <v/>
      </c>
      <c r="G3826" t="str">
        <f t="shared" si="177"/>
        <v/>
      </c>
      <c r="H3826" s="31" t="str">
        <f>IF(A3826&lt;&gt;"",-Belegerfassung!J3834+Belegerfassung!K3834,"")</f>
        <v/>
      </c>
      <c r="I3826" s="49" t="str">
        <f>IFERROR(IF(H3826&lt;&gt;"",Belegerfassung!L3834*100,""),IF(OR(Belegerfassung!L3834="Leistung EU - Erlöse",Belegerfassung!L3834="Lieferungen EU-Erlöse",Belegerfassung!L3834="EUST",Belegerfassung!L3834="Bauleistungen 20%")=TRUE,"",MID(Belegerfassung!L3834,4,2)))</f>
        <v/>
      </c>
      <c r="J3826" s="6" t="str">
        <f>IF(A3826&lt;&gt;"",LEFT(Belegerfassung!D3834,40),"")</f>
        <v/>
      </c>
      <c r="K3826" t="str">
        <f>IF(A3826&lt;&gt;"",VLOOKUP(D3826,Abfrage!$F$2:$G$21,2,FALSE),"")</f>
        <v/>
      </c>
      <c r="L3826" s="6" t="str">
        <f>IF(Belegerfassung!H3834&lt;&gt;"",Belegerfassung!H3834,"")</f>
        <v/>
      </c>
      <c r="M3826" t="str">
        <f>IFERROR(IF(Belegerfassung!E3834&lt;&gt;"",VLOOKUP(Belegerfassung!E3834,Abfrage!$L$2:$M$15,2,),""),"")</f>
        <v/>
      </c>
      <c r="N3826" t="str">
        <f t="shared" si="178"/>
        <v/>
      </c>
      <c r="O3826" t="str">
        <f t="shared" si="179"/>
        <v/>
      </c>
      <c r="P3826" t="str">
        <f>IF(Belegerfassung!G3834&lt;&gt;"",CONCATENATE(Belegerfassung!G3834,".pdf"),"")</f>
        <v/>
      </c>
    </row>
    <row r="3827" spans="1:16">
      <c r="A3827" t="str">
        <f>IF(Belegerfassung!C3835&lt;&gt;"",0,"")</f>
        <v/>
      </c>
      <c r="B3827" t="str">
        <f>IFERROR(VLOOKUP(Belegerfassung!I3835,Konten!A:D,2,FALSE),"")</f>
        <v/>
      </c>
      <c r="C3827" t="str">
        <f>IF(A3827&lt;&gt;"",TEXT(Belegerfassung!C3835,"TT.MM.JJJJ"),"")</f>
        <v/>
      </c>
      <c r="D3827" t="str">
        <f>IFERROR(VLOOKUP(Belegerfassung!A3835,Abfrage!$E$2:$F$20,2,FALSE),"")</f>
        <v/>
      </c>
      <c r="E3827" t="str">
        <f>IF(A3827&lt;&gt;"",Belegerfassung!B3835,"")</f>
        <v/>
      </c>
      <c r="F3827" t="str">
        <f>IF(Belegerfassung!L3835="","",IF(Belegerfassung!L3835&lt;&gt;"",IF(Belegerfassung!L3835&lt;&gt;"",IF(Belegerfassung!J3835&lt;&gt;0,VLOOKUP(Belegerfassung!L3835,Abfrage!$A$2:$C$19,2,),VLOOKUP(Belegerfassung!L3835,Abfrage!$A$2:$C$19,3,)),"")))</f>
        <v/>
      </c>
      <c r="G3827" t="str">
        <f t="shared" si="177"/>
        <v/>
      </c>
      <c r="H3827" s="31" t="str">
        <f>IF(A3827&lt;&gt;"",-Belegerfassung!J3835+Belegerfassung!K3835,"")</f>
        <v/>
      </c>
      <c r="I3827" s="49" t="str">
        <f>IFERROR(IF(H3827&lt;&gt;"",Belegerfassung!L3835*100,""),IF(OR(Belegerfassung!L3835="Leistung EU - Erlöse",Belegerfassung!L3835="Lieferungen EU-Erlöse",Belegerfassung!L3835="EUST",Belegerfassung!L3835="Bauleistungen 20%")=TRUE,"",MID(Belegerfassung!L3835,4,2)))</f>
        <v/>
      </c>
      <c r="J3827" s="6" t="str">
        <f>IF(A3827&lt;&gt;"",LEFT(Belegerfassung!D3835,40),"")</f>
        <v/>
      </c>
      <c r="K3827" t="str">
        <f>IF(A3827&lt;&gt;"",VLOOKUP(D3827,Abfrage!$F$2:$G$21,2,FALSE),"")</f>
        <v/>
      </c>
      <c r="L3827" s="6" t="str">
        <f>IF(Belegerfassung!H3835&lt;&gt;"",Belegerfassung!H3835,"")</f>
        <v/>
      </c>
      <c r="M3827" t="str">
        <f>IFERROR(IF(Belegerfassung!E3835&lt;&gt;"",VLOOKUP(Belegerfassung!E3835,Abfrage!$L$2:$M$15,2,),""),"")</f>
        <v/>
      </c>
      <c r="N3827" t="str">
        <f t="shared" si="178"/>
        <v/>
      </c>
      <c r="O3827" t="str">
        <f t="shared" si="179"/>
        <v/>
      </c>
      <c r="P3827" t="str">
        <f>IF(Belegerfassung!G3835&lt;&gt;"",CONCATENATE(Belegerfassung!G3835,".pdf"),"")</f>
        <v/>
      </c>
    </row>
    <row r="3828" spans="1:16">
      <c r="A3828" t="str">
        <f>IF(Belegerfassung!C3836&lt;&gt;"",0,"")</f>
        <v/>
      </c>
      <c r="B3828" t="str">
        <f>IFERROR(VLOOKUP(Belegerfassung!I3836,Konten!A:D,2,FALSE),"")</f>
        <v/>
      </c>
      <c r="C3828" t="str">
        <f>IF(A3828&lt;&gt;"",TEXT(Belegerfassung!C3836,"TT.MM.JJJJ"),"")</f>
        <v/>
      </c>
      <c r="D3828" t="str">
        <f>IFERROR(VLOOKUP(Belegerfassung!A3836,Abfrage!$E$2:$F$20,2,FALSE),"")</f>
        <v/>
      </c>
      <c r="E3828" t="str">
        <f>IF(A3828&lt;&gt;"",Belegerfassung!B3836,"")</f>
        <v/>
      </c>
      <c r="F3828" t="str">
        <f>IF(Belegerfassung!L3836="","",IF(Belegerfassung!L3836&lt;&gt;"",IF(Belegerfassung!L3836&lt;&gt;"",IF(Belegerfassung!J3836&lt;&gt;0,VLOOKUP(Belegerfassung!L3836,Abfrage!$A$2:$C$19,2,),VLOOKUP(Belegerfassung!L3836,Abfrage!$A$2:$C$19,3,)),"")))</f>
        <v/>
      </c>
      <c r="G3828" t="str">
        <f t="shared" si="177"/>
        <v/>
      </c>
      <c r="H3828" s="31" t="str">
        <f>IF(A3828&lt;&gt;"",-Belegerfassung!J3836+Belegerfassung!K3836,"")</f>
        <v/>
      </c>
      <c r="I3828" s="49" t="str">
        <f>IFERROR(IF(H3828&lt;&gt;"",Belegerfassung!L3836*100,""),IF(OR(Belegerfassung!L3836="Leistung EU - Erlöse",Belegerfassung!L3836="Lieferungen EU-Erlöse",Belegerfassung!L3836="EUST",Belegerfassung!L3836="Bauleistungen 20%")=TRUE,"",MID(Belegerfassung!L3836,4,2)))</f>
        <v/>
      </c>
      <c r="J3828" s="6" t="str">
        <f>IF(A3828&lt;&gt;"",LEFT(Belegerfassung!D3836,40),"")</f>
        <v/>
      </c>
      <c r="K3828" t="str">
        <f>IF(A3828&lt;&gt;"",VLOOKUP(D3828,Abfrage!$F$2:$G$21,2,FALSE),"")</f>
        <v/>
      </c>
      <c r="L3828" s="6" t="str">
        <f>IF(Belegerfassung!H3836&lt;&gt;"",Belegerfassung!H3836,"")</f>
        <v/>
      </c>
      <c r="M3828" t="str">
        <f>IFERROR(IF(Belegerfassung!E3836&lt;&gt;"",VLOOKUP(Belegerfassung!E3836,Abfrage!$L$2:$M$15,2,),""),"")</f>
        <v/>
      </c>
      <c r="N3828" t="str">
        <f t="shared" si="178"/>
        <v/>
      </c>
      <c r="O3828" t="str">
        <f t="shared" si="179"/>
        <v/>
      </c>
      <c r="P3828" t="str">
        <f>IF(Belegerfassung!G3836&lt;&gt;"",CONCATENATE(Belegerfassung!G3836,".pdf"),"")</f>
        <v/>
      </c>
    </row>
    <row r="3829" spans="1:16">
      <c r="A3829" t="str">
        <f>IF(Belegerfassung!C3837&lt;&gt;"",0,"")</f>
        <v/>
      </c>
      <c r="B3829" t="str">
        <f>IFERROR(VLOOKUP(Belegerfassung!I3837,Konten!A:D,2,FALSE),"")</f>
        <v/>
      </c>
      <c r="C3829" t="str">
        <f>IF(A3829&lt;&gt;"",TEXT(Belegerfassung!C3837,"TT.MM.JJJJ"),"")</f>
        <v/>
      </c>
      <c r="D3829" t="str">
        <f>IFERROR(VLOOKUP(Belegerfassung!A3837,Abfrage!$E$2:$F$20,2,FALSE),"")</f>
        <v/>
      </c>
      <c r="E3829" t="str">
        <f>IF(A3829&lt;&gt;"",Belegerfassung!B3837,"")</f>
        <v/>
      </c>
      <c r="F3829" t="str">
        <f>IF(Belegerfassung!L3837="","",IF(Belegerfassung!L3837&lt;&gt;"",IF(Belegerfassung!L3837&lt;&gt;"",IF(Belegerfassung!J3837&lt;&gt;0,VLOOKUP(Belegerfassung!L3837,Abfrage!$A$2:$C$19,2,),VLOOKUP(Belegerfassung!L3837,Abfrage!$A$2:$C$19,3,)),"")))</f>
        <v/>
      </c>
      <c r="G3829" t="str">
        <f t="shared" si="177"/>
        <v/>
      </c>
      <c r="H3829" s="31" t="str">
        <f>IF(A3829&lt;&gt;"",-Belegerfassung!J3837+Belegerfassung!K3837,"")</f>
        <v/>
      </c>
      <c r="I3829" s="49" t="str">
        <f>IFERROR(IF(H3829&lt;&gt;"",Belegerfassung!L3837*100,""),IF(OR(Belegerfassung!L3837="Leistung EU - Erlöse",Belegerfassung!L3837="Lieferungen EU-Erlöse",Belegerfassung!L3837="EUST",Belegerfassung!L3837="Bauleistungen 20%")=TRUE,"",MID(Belegerfassung!L3837,4,2)))</f>
        <v/>
      </c>
      <c r="J3829" s="6" t="str">
        <f>IF(A3829&lt;&gt;"",LEFT(Belegerfassung!D3837,40),"")</f>
        <v/>
      </c>
      <c r="K3829" t="str">
        <f>IF(A3829&lt;&gt;"",VLOOKUP(D3829,Abfrage!$F$2:$G$21,2,FALSE),"")</f>
        <v/>
      </c>
      <c r="L3829" s="6" t="str">
        <f>IF(Belegerfassung!H3837&lt;&gt;"",Belegerfassung!H3837,"")</f>
        <v/>
      </c>
      <c r="M3829" t="str">
        <f>IFERROR(IF(Belegerfassung!E3837&lt;&gt;"",VLOOKUP(Belegerfassung!E3837,Abfrage!$L$2:$M$15,2,),""),"")</f>
        <v/>
      </c>
      <c r="N3829" t="str">
        <f t="shared" si="178"/>
        <v/>
      </c>
      <c r="O3829" t="str">
        <f t="shared" si="179"/>
        <v/>
      </c>
      <c r="P3829" t="str">
        <f>IF(Belegerfassung!G3837&lt;&gt;"",CONCATENATE(Belegerfassung!G3837,".pdf"),"")</f>
        <v/>
      </c>
    </row>
    <row r="3830" spans="1:16">
      <c r="A3830" t="str">
        <f>IF(Belegerfassung!C3838&lt;&gt;"",0,"")</f>
        <v/>
      </c>
      <c r="B3830" t="str">
        <f>IFERROR(VLOOKUP(Belegerfassung!I3838,Konten!A:D,2,FALSE),"")</f>
        <v/>
      </c>
      <c r="C3830" t="str">
        <f>IF(A3830&lt;&gt;"",TEXT(Belegerfassung!C3838,"TT.MM.JJJJ"),"")</f>
        <v/>
      </c>
      <c r="D3830" t="str">
        <f>IFERROR(VLOOKUP(Belegerfassung!A3838,Abfrage!$E$2:$F$20,2,FALSE),"")</f>
        <v/>
      </c>
      <c r="E3830" t="str">
        <f>IF(A3830&lt;&gt;"",Belegerfassung!B3838,"")</f>
        <v/>
      </c>
      <c r="F3830" t="str">
        <f>IF(Belegerfassung!L3838="","",IF(Belegerfassung!L3838&lt;&gt;"",IF(Belegerfassung!L3838&lt;&gt;"",IF(Belegerfassung!J3838&lt;&gt;0,VLOOKUP(Belegerfassung!L3838,Abfrage!$A$2:$C$19,2,),VLOOKUP(Belegerfassung!L3838,Abfrage!$A$2:$C$19,3,)),"")))</f>
        <v/>
      </c>
      <c r="G3830" t="str">
        <f t="shared" si="177"/>
        <v/>
      </c>
      <c r="H3830" s="31" t="str">
        <f>IF(A3830&lt;&gt;"",-Belegerfassung!J3838+Belegerfassung!K3838,"")</f>
        <v/>
      </c>
      <c r="I3830" s="49" t="str">
        <f>IFERROR(IF(H3830&lt;&gt;"",Belegerfassung!L3838*100,""),IF(OR(Belegerfassung!L3838="Leistung EU - Erlöse",Belegerfassung!L3838="Lieferungen EU-Erlöse",Belegerfassung!L3838="EUST",Belegerfassung!L3838="Bauleistungen 20%")=TRUE,"",MID(Belegerfassung!L3838,4,2)))</f>
        <v/>
      </c>
      <c r="J3830" s="6" t="str">
        <f>IF(A3830&lt;&gt;"",LEFT(Belegerfassung!D3838,40),"")</f>
        <v/>
      </c>
      <c r="K3830" t="str">
        <f>IF(A3830&lt;&gt;"",VLOOKUP(D3830,Abfrage!$F$2:$G$21,2,FALSE),"")</f>
        <v/>
      </c>
      <c r="L3830" s="6" t="str">
        <f>IF(Belegerfassung!H3838&lt;&gt;"",Belegerfassung!H3838,"")</f>
        <v/>
      </c>
      <c r="M3830" t="str">
        <f>IFERROR(IF(Belegerfassung!E3838&lt;&gt;"",VLOOKUP(Belegerfassung!E3838,Abfrage!$L$2:$M$15,2,),""),"")</f>
        <v/>
      </c>
      <c r="N3830" t="str">
        <f t="shared" si="178"/>
        <v/>
      </c>
      <c r="O3830" t="str">
        <f t="shared" si="179"/>
        <v/>
      </c>
      <c r="P3830" t="str">
        <f>IF(Belegerfassung!G3838&lt;&gt;"",CONCATENATE(Belegerfassung!G3838,".pdf"),"")</f>
        <v/>
      </c>
    </row>
    <row r="3831" spans="1:16">
      <c r="A3831" t="str">
        <f>IF(Belegerfassung!C3839&lt;&gt;"",0,"")</f>
        <v/>
      </c>
      <c r="B3831" t="str">
        <f>IFERROR(VLOOKUP(Belegerfassung!I3839,Konten!A:D,2,FALSE),"")</f>
        <v/>
      </c>
      <c r="C3831" t="str">
        <f>IF(A3831&lt;&gt;"",TEXT(Belegerfassung!C3839,"TT.MM.JJJJ"),"")</f>
        <v/>
      </c>
      <c r="D3831" t="str">
        <f>IFERROR(VLOOKUP(Belegerfassung!A3839,Abfrage!$E$2:$F$20,2,FALSE),"")</f>
        <v/>
      </c>
      <c r="E3831" t="str">
        <f>IF(A3831&lt;&gt;"",Belegerfassung!B3839,"")</f>
        <v/>
      </c>
      <c r="F3831" t="str">
        <f>IF(Belegerfassung!L3839="","",IF(Belegerfassung!L3839&lt;&gt;"",IF(Belegerfassung!L3839&lt;&gt;"",IF(Belegerfassung!J3839&lt;&gt;0,VLOOKUP(Belegerfassung!L3839,Abfrage!$A$2:$C$19,2,),VLOOKUP(Belegerfassung!L3839,Abfrage!$A$2:$C$19,3,)),"")))</f>
        <v/>
      </c>
      <c r="G3831" t="str">
        <f t="shared" si="177"/>
        <v/>
      </c>
      <c r="H3831" s="31" t="str">
        <f>IF(A3831&lt;&gt;"",-Belegerfassung!J3839+Belegerfassung!K3839,"")</f>
        <v/>
      </c>
      <c r="I3831" s="49" t="str">
        <f>IFERROR(IF(H3831&lt;&gt;"",Belegerfassung!L3839*100,""),IF(OR(Belegerfassung!L3839="Leistung EU - Erlöse",Belegerfassung!L3839="Lieferungen EU-Erlöse",Belegerfassung!L3839="EUST",Belegerfassung!L3839="Bauleistungen 20%")=TRUE,"",MID(Belegerfassung!L3839,4,2)))</f>
        <v/>
      </c>
      <c r="J3831" s="6" t="str">
        <f>IF(A3831&lt;&gt;"",LEFT(Belegerfassung!D3839,40),"")</f>
        <v/>
      </c>
      <c r="K3831" t="str">
        <f>IF(A3831&lt;&gt;"",VLOOKUP(D3831,Abfrage!$F$2:$G$21,2,FALSE),"")</f>
        <v/>
      </c>
      <c r="L3831" s="6" t="str">
        <f>IF(Belegerfassung!H3839&lt;&gt;"",Belegerfassung!H3839,"")</f>
        <v/>
      </c>
      <c r="M3831" t="str">
        <f>IFERROR(IF(Belegerfassung!E3839&lt;&gt;"",VLOOKUP(Belegerfassung!E3839,Abfrage!$L$2:$M$15,2,),""),"")</f>
        <v/>
      </c>
      <c r="N3831" t="str">
        <f t="shared" si="178"/>
        <v/>
      </c>
      <c r="O3831" t="str">
        <f t="shared" si="179"/>
        <v/>
      </c>
      <c r="P3831" t="str">
        <f>IF(Belegerfassung!G3839&lt;&gt;"",CONCATENATE(Belegerfassung!G3839,".pdf"),"")</f>
        <v/>
      </c>
    </row>
    <row r="3832" spans="1:16">
      <c r="A3832" t="str">
        <f>IF(Belegerfassung!C3840&lt;&gt;"",0,"")</f>
        <v/>
      </c>
      <c r="B3832" t="str">
        <f>IFERROR(VLOOKUP(Belegerfassung!I3840,Konten!A:D,2,FALSE),"")</f>
        <v/>
      </c>
      <c r="C3832" t="str">
        <f>IF(A3832&lt;&gt;"",TEXT(Belegerfassung!C3840,"TT.MM.JJJJ"),"")</f>
        <v/>
      </c>
      <c r="D3832" t="str">
        <f>IFERROR(VLOOKUP(Belegerfassung!A3840,Abfrage!$E$2:$F$20,2,FALSE),"")</f>
        <v/>
      </c>
      <c r="E3832" t="str">
        <f>IF(A3832&lt;&gt;"",Belegerfassung!B3840,"")</f>
        <v/>
      </c>
      <c r="F3832" t="str">
        <f>IF(Belegerfassung!L3840="","",IF(Belegerfassung!L3840&lt;&gt;"",IF(Belegerfassung!L3840&lt;&gt;"",IF(Belegerfassung!J3840&lt;&gt;0,VLOOKUP(Belegerfassung!L3840,Abfrage!$A$2:$C$19,2,),VLOOKUP(Belegerfassung!L3840,Abfrage!$A$2:$C$19,3,)),"")))</f>
        <v/>
      </c>
      <c r="G3832" t="str">
        <f t="shared" si="177"/>
        <v/>
      </c>
      <c r="H3832" s="31" t="str">
        <f>IF(A3832&lt;&gt;"",-Belegerfassung!J3840+Belegerfassung!K3840,"")</f>
        <v/>
      </c>
      <c r="I3832" s="49" t="str">
        <f>IFERROR(IF(H3832&lt;&gt;"",Belegerfassung!L3840*100,""),IF(OR(Belegerfassung!L3840="Leistung EU - Erlöse",Belegerfassung!L3840="Lieferungen EU-Erlöse",Belegerfassung!L3840="EUST",Belegerfassung!L3840="Bauleistungen 20%")=TRUE,"",MID(Belegerfassung!L3840,4,2)))</f>
        <v/>
      </c>
      <c r="J3832" s="6" t="str">
        <f>IF(A3832&lt;&gt;"",LEFT(Belegerfassung!D3840,40),"")</f>
        <v/>
      </c>
      <c r="K3832" t="str">
        <f>IF(A3832&lt;&gt;"",VLOOKUP(D3832,Abfrage!$F$2:$G$21,2,FALSE),"")</f>
        <v/>
      </c>
      <c r="L3832" s="6" t="str">
        <f>IF(Belegerfassung!H3840&lt;&gt;"",Belegerfassung!H3840,"")</f>
        <v/>
      </c>
      <c r="M3832" t="str">
        <f>IFERROR(IF(Belegerfassung!E3840&lt;&gt;"",VLOOKUP(Belegerfassung!E3840,Abfrage!$L$2:$M$15,2,),""),"")</f>
        <v/>
      </c>
      <c r="N3832" t="str">
        <f t="shared" si="178"/>
        <v/>
      </c>
      <c r="O3832" t="str">
        <f t="shared" si="179"/>
        <v/>
      </c>
      <c r="P3832" t="str">
        <f>IF(Belegerfassung!G3840&lt;&gt;"",CONCATENATE(Belegerfassung!G3840,".pdf"),"")</f>
        <v/>
      </c>
    </row>
    <row r="3833" spans="1:16">
      <c r="A3833" t="str">
        <f>IF(Belegerfassung!C3841&lt;&gt;"",0,"")</f>
        <v/>
      </c>
      <c r="B3833" t="str">
        <f>IFERROR(VLOOKUP(Belegerfassung!I3841,Konten!A:D,2,FALSE),"")</f>
        <v/>
      </c>
      <c r="C3833" t="str">
        <f>IF(A3833&lt;&gt;"",TEXT(Belegerfassung!C3841,"TT.MM.JJJJ"),"")</f>
        <v/>
      </c>
      <c r="D3833" t="str">
        <f>IFERROR(VLOOKUP(Belegerfassung!A3841,Abfrage!$E$2:$F$20,2,FALSE),"")</f>
        <v/>
      </c>
      <c r="E3833" t="str">
        <f>IF(A3833&lt;&gt;"",Belegerfassung!B3841,"")</f>
        <v/>
      </c>
      <c r="F3833" t="str">
        <f>IF(Belegerfassung!L3841="","",IF(Belegerfassung!L3841&lt;&gt;"",IF(Belegerfassung!L3841&lt;&gt;"",IF(Belegerfassung!J3841&lt;&gt;0,VLOOKUP(Belegerfassung!L3841,Abfrage!$A$2:$C$19,2,),VLOOKUP(Belegerfassung!L3841,Abfrage!$A$2:$C$19,3,)),"")))</f>
        <v/>
      </c>
      <c r="G3833" t="str">
        <f t="shared" si="177"/>
        <v/>
      </c>
      <c r="H3833" s="31" t="str">
        <f>IF(A3833&lt;&gt;"",-Belegerfassung!J3841+Belegerfassung!K3841,"")</f>
        <v/>
      </c>
      <c r="I3833" s="49" t="str">
        <f>IFERROR(IF(H3833&lt;&gt;"",Belegerfassung!L3841*100,""),IF(OR(Belegerfassung!L3841="Leistung EU - Erlöse",Belegerfassung!L3841="Lieferungen EU-Erlöse",Belegerfassung!L3841="EUST",Belegerfassung!L3841="Bauleistungen 20%")=TRUE,"",MID(Belegerfassung!L3841,4,2)))</f>
        <v/>
      </c>
      <c r="J3833" s="6" t="str">
        <f>IF(A3833&lt;&gt;"",LEFT(Belegerfassung!D3841,40),"")</f>
        <v/>
      </c>
      <c r="K3833" t="str">
        <f>IF(A3833&lt;&gt;"",VLOOKUP(D3833,Abfrage!$F$2:$G$21,2,FALSE),"")</f>
        <v/>
      </c>
      <c r="L3833" s="6" t="str">
        <f>IF(Belegerfassung!H3841&lt;&gt;"",Belegerfassung!H3841,"")</f>
        <v/>
      </c>
      <c r="M3833" t="str">
        <f>IFERROR(IF(Belegerfassung!E3841&lt;&gt;"",VLOOKUP(Belegerfassung!E3841,Abfrage!$L$2:$M$15,2,),""),"")</f>
        <v/>
      </c>
      <c r="N3833" t="str">
        <f t="shared" si="178"/>
        <v/>
      </c>
      <c r="O3833" t="str">
        <f t="shared" si="179"/>
        <v/>
      </c>
      <c r="P3833" t="str">
        <f>IF(Belegerfassung!G3841&lt;&gt;"",CONCATENATE(Belegerfassung!G3841,".pdf"),"")</f>
        <v/>
      </c>
    </row>
    <row r="3834" spans="1:16">
      <c r="A3834" t="str">
        <f>IF(Belegerfassung!C3842&lt;&gt;"",0,"")</f>
        <v/>
      </c>
      <c r="B3834" t="str">
        <f>IFERROR(VLOOKUP(Belegerfassung!I3842,Konten!A:D,2,FALSE),"")</f>
        <v/>
      </c>
      <c r="C3834" t="str">
        <f>IF(A3834&lt;&gt;"",TEXT(Belegerfassung!C3842,"TT.MM.JJJJ"),"")</f>
        <v/>
      </c>
      <c r="D3834" t="str">
        <f>IFERROR(VLOOKUP(Belegerfassung!A3842,Abfrage!$E$2:$F$20,2,FALSE),"")</f>
        <v/>
      </c>
      <c r="E3834" t="str">
        <f>IF(A3834&lt;&gt;"",Belegerfassung!B3842,"")</f>
        <v/>
      </c>
      <c r="F3834" t="str">
        <f>IF(Belegerfassung!L3842="","",IF(Belegerfassung!L3842&lt;&gt;"",IF(Belegerfassung!L3842&lt;&gt;"",IF(Belegerfassung!J3842&lt;&gt;0,VLOOKUP(Belegerfassung!L3842,Abfrage!$A$2:$C$19,2,),VLOOKUP(Belegerfassung!L3842,Abfrage!$A$2:$C$19,3,)),"")))</f>
        <v/>
      </c>
      <c r="G3834" t="str">
        <f t="shared" si="177"/>
        <v/>
      </c>
      <c r="H3834" s="31" t="str">
        <f>IF(A3834&lt;&gt;"",-Belegerfassung!J3842+Belegerfassung!K3842,"")</f>
        <v/>
      </c>
      <c r="I3834" s="49" t="str">
        <f>IFERROR(IF(H3834&lt;&gt;"",Belegerfassung!L3842*100,""),IF(OR(Belegerfassung!L3842="Leistung EU - Erlöse",Belegerfassung!L3842="Lieferungen EU-Erlöse",Belegerfassung!L3842="EUST",Belegerfassung!L3842="Bauleistungen 20%")=TRUE,"",MID(Belegerfassung!L3842,4,2)))</f>
        <v/>
      </c>
      <c r="J3834" s="6" t="str">
        <f>IF(A3834&lt;&gt;"",LEFT(Belegerfassung!D3842,40),"")</f>
        <v/>
      </c>
      <c r="K3834" t="str">
        <f>IF(A3834&lt;&gt;"",VLOOKUP(D3834,Abfrage!$F$2:$G$21,2,FALSE),"")</f>
        <v/>
      </c>
      <c r="L3834" s="6" t="str">
        <f>IF(Belegerfassung!H3842&lt;&gt;"",Belegerfassung!H3842,"")</f>
        <v/>
      </c>
      <c r="M3834" t="str">
        <f>IFERROR(IF(Belegerfassung!E3842&lt;&gt;"",VLOOKUP(Belegerfassung!E3842,Abfrage!$L$2:$M$15,2,),""),"")</f>
        <v/>
      </c>
      <c r="N3834" t="str">
        <f t="shared" si="178"/>
        <v/>
      </c>
      <c r="O3834" t="str">
        <f t="shared" si="179"/>
        <v/>
      </c>
      <c r="P3834" t="str">
        <f>IF(Belegerfassung!G3842&lt;&gt;"",CONCATENATE(Belegerfassung!G3842,".pdf"),"")</f>
        <v/>
      </c>
    </row>
    <row r="3835" spans="1:16">
      <c r="A3835" t="str">
        <f>IF(Belegerfassung!C3843&lt;&gt;"",0,"")</f>
        <v/>
      </c>
      <c r="B3835" t="str">
        <f>IFERROR(VLOOKUP(Belegerfassung!I3843,Konten!A:D,2,FALSE),"")</f>
        <v/>
      </c>
      <c r="C3835" t="str">
        <f>IF(A3835&lt;&gt;"",TEXT(Belegerfassung!C3843,"TT.MM.JJJJ"),"")</f>
        <v/>
      </c>
      <c r="D3835" t="str">
        <f>IFERROR(VLOOKUP(Belegerfassung!A3843,Abfrage!$E$2:$F$20,2,FALSE),"")</f>
        <v/>
      </c>
      <c r="E3835" t="str">
        <f>IF(A3835&lt;&gt;"",Belegerfassung!B3843,"")</f>
        <v/>
      </c>
      <c r="F3835" t="str">
        <f>IF(Belegerfassung!L3843="","",IF(Belegerfassung!L3843&lt;&gt;"",IF(Belegerfassung!L3843&lt;&gt;"",IF(Belegerfassung!J3843&lt;&gt;0,VLOOKUP(Belegerfassung!L3843,Abfrage!$A$2:$C$19,2,),VLOOKUP(Belegerfassung!L3843,Abfrage!$A$2:$C$19,3,)),"")))</f>
        <v/>
      </c>
      <c r="G3835" t="str">
        <f t="shared" si="177"/>
        <v/>
      </c>
      <c r="H3835" s="31" t="str">
        <f>IF(A3835&lt;&gt;"",-Belegerfassung!J3843+Belegerfassung!K3843,"")</f>
        <v/>
      </c>
      <c r="I3835" s="49" t="str">
        <f>IFERROR(IF(H3835&lt;&gt;"",Belegerfassung!L3843*100,""),IF(OR(Belegerfassung!L3843="Leistung EU - Erlöse",Belegerfassung!L3843="Lieferungen EU-Erlöse",Belegerfassung!L3843="EUST",Belegerfassung!L3843="Bauleistungen 20%")=TRUE,"",MID(Belegerfassung!L3843,4,2)))</f>
        <v/>
      </c>
      <c r="J3835" s="6" t="str">
        <f>IF(A3835&lt;&gt;"",LEFT(Belegerfassung!D3843,40),"")</f>
        <v/>
      </c>
      <c r="K3835" t="str">
        <f>IF(A3835&lt;&gt;"",VLOOKUP(D3835,Abfrage!$F$2:$G$21,2,FALSE),"")</f>
        <v/>
      </c>
      <c r="L3835" s="6" t="str">
        <f>IF(Belegerfassung!H3843&lt;&gt;"",Belegerfassung!H3843,"")</f>
        <v/>
      </c>
      <c r="M3835" t="str">
        <f>IFERROR(IF(Belegerfassung!E3843&lt;&gt;"",VLOOKUP(Belegerfassung!E3843,Abfrage!$L$2:$M$15,2,),""),"")</f>
        <v/>
      </c>
      <c r="N3835" t="str">
        <f t="shared" si="178"/>
        <v/>
      </c>
      <c r="O3835" t="str">
        <f t="shared" si="179"/>
        <v/>
      </c>
      <c r="P3835" t="str">
        <f>IF(Belegerfassung!G3843&lt;&gt;"",CONCATENATE(Belegerfassung!G3843,".pdf"),"")</f>
        <v/>
      </c>
    </row>
    <row r="3836" spans="1:16">
      <c r="A3836" t="str">
        <f>IF(Belegerfassung!C3844&lt;&gt;"",0,"")</f>
        <v/>
      </c>
      <c r="B3836" t="str">
        <f>IFERROR(VLOOKUP(Belegerfassung!I3844,Konten!A:D,2,FALSE),"")</f>
        <v/>
      </c>
      <c r="C3836" t="str">
        <f>IF(A3836&lt;&gt;"",TEXT(Belegerfassung!C3844,"TT.MM.JJJJ"),"")</f>
        <v/>
      </c>
      <c r="D3836" t="str">
        <f>IFERROR(VLOOKUP(Belegerfassung!A3844,Abfrage!$E$2:$F$20,2,FALSE),"")</f>
        <v/>
      </c>
      <c r="E3836" t="str">
        <f>IF(A3836&lt;&gt;"",Belegerfassung!B3844,"")</f>
        <v/>
      </c>
      <c r="F3836" t="str">
        <f>IF(Belegerfassung!L3844="","",IF(Belegerfassung!L3844&lt;&gt;"",IF(Belegerfassung!L3844&lt;&gt;"",IF(Belegerfassung!J3844&lt;&gt;0,VLOOKUP(Belegerfassung!L3844,Abfrage!$A$2:$C$19,2,),VLOOKUP(Belegerfassung!L3844,Abfrage!$A$2:$C$19,3,)),"")))</f>
        <v/>
      </c>
      <c r="G3836" t="str">
        <f t="shared" si="177"/>
        <v/>
      </c>
      <c r="H3836" s="31" t="str">
        <f>IF(A3836&lt;&gt;"",-Belegerfassung!J3844+Belegerfassung!K3844,"")</f>
        <v/>
      </c>
      <c r="I3836" s="49" t="str">
        <f>IFERROR(IF(H3836&lt;&gt;"",Belegerfassung!L3844*100,""),IF(OR(Belegerfassung!L3844="Leistung EU - Erlöse",Belegerfassung!L3844="Lieferungen EU-Erlöse",Belegerfassung!L3844="EUST",Belegerfassung!L3844="Bauleistungen 20%")=TRUE,"",MID(Belegerfassung!L3844,4,2)))</f>
        <v/>
      </c>
      <c r="J3836" s="6" t="str">
        <f>IF(A3836&lt;&gt;"",LEFT(Belegerfassung!D3844,40),"")</f>
        <v/>
      </c>
      <c r="K3836" t="str">
        <f>IF(A3836&lt;&gt;"",VLOOKUP(D3836,Abfrage!$F$2:$G$21,2,FALSE),"")</f>
        <v/>
      </c>
      <c r="L3836" s="6" t="str">
        <f>IF(Belegerfassung!H3844&lt;&gt;"",Belegerfassung!H3844,"")</f>
        <v/>
      </c>
      <c r="M3836" t="str">
        <f>IFERROR(IF(Belegerfassung!E3844&lt;&gt;"",VLOOKUP(Belegerfassung!E3844,Abfrage!$L$2:$M$15,2,),""),"")</f>
        <v/>
      </c>
      <c r="N3836" t="str">
        <f t="shared" si="178"/>
        <v/>
      </c>
      <c r="O3836" t="str">
        <f t="shared" si="179"/>
        <v/>
      </c>
      <c r="P3836" t="str">
        <f>IF(Belegerfassung!G3844&lt;&gt;"",CONCATENATE(Belegerfassung!G3844,".pdf"),"")</f>
        <v/>
      </c>
    </row>
    <row r="3837" spans="1:16">
      <c r="A3837" t="str">
        <f>IF(Belegerfassung!C3845&lt;&gt;"",0,"")</f>
        <v/>
      </c>
      <c r="B3837" t="str">
        <f>IFERROR(VLOOKUP(Belegerfassung!I3845,Konten!A:D,2,FALSE),"")</f>
        <v/>
      </c>
      <c r="C3837" t="str">
        <f>IF(A3837&lt;&gt;"",TEXT(Belegerfassung!C3845,"TT.MM.JJJJ"),"")</f>
        <v/>
      </c>
      <c r="D3837" t="str">
        <f>IFERROR(VLOOKUP(Belegerfassung!A3845,Abfrage!$E$2:$F$20,2,FALSE),"")</f>
        <v/>
      </c>
      <c r="E3837" t="str">
        <f>IF(A3837&lt;&gt;"",Belegerfassung!B3845,"")</f>
        <v/>
      </c>
      <c r="F3837" t="str">
        <f>IF(Belegerfassung!L3845="","",IF(Belegerfassung!L3845&lt;&gt;"",IF(Belegerfassung!L3845&lt;&gt;"",IF(Belegerfassung!J3845&lt;&gt;0,VLOOKUP(Belegerfassung!L3845,Abfrage!$A$2:$C$19,2,),VLOOKUP(Belegerfassung!L3845,Abfrage!$A$2:$C$19,3,)),"")))</f>
        <v/>
      </c>
      <c r="G3837" t="str">
        <f t="shared" si="177"/>
        <v/>
      </c>
      <c r="H3837" s="31" t="str">
        <f>IF(A3837&lt;&gt;"",-Belegerfassung!J3845+Belegerfassung!K3845,"")</f>
        <v/>
      </c>
      <c r="I3837" s="49" t="str">
        <f>IFERROR(IF(H3837&lt;&gt;"",Belegerfassung!L3845*100,""),IF(OR(Belegerfassung!L3845="Leistung EU - Erlöse",Belegerfassung!L3845="Lieferungen EU-Erlöse",Belegerfassung!L3845="EUST",Belegerfassung!L3845="Bauleistungen 20%")=TRUE,"",MID(Belegerfassung!L3845,4,2)))</f>
        <v/>
      </c>
      <c r="J3837" s="6" t="str">
        <f>IF(A3837&lt;&gt;"",LEFT(Belegerfassung!D3845,40),"")</f>
        <v/>
      </c>
      <c r="K3837" t="str">
        <f>IF(A3837&lt;&gt;"",VLOOKUP(D3837,Abfrage!$F$2:$G$21,2,FALSE),"")</f>
        <v/>
      </c>
      <c r="L3837" s="6" t="str">
        <f>IF(Belegerfassung!H3845&lt;&gt;"",Belegerfassung!H3845,"")</f>
        <v/>
      </c>
      <c r="M3837" t="str">
        <f>IFERROR(IF(Belegerfassung!E3845&lt;&gt;"",VLOOKUP(Belegerfassung!E3845,Abfrage!$L$2:$M$15,2,),""),"")</f>
        <v/>
      </c>
      <c r="N3837" t="str">
        <f t="shared" si="178"/>
        <v/>
      </c>
      <c r="O3837" t="str">
        <f t="shared" si="179"/>
        <v/>
      </c>
      <c r="P3837" t="str">
        <f>IF(Belegerfassung!G3845&lt;&gt;"",CONCATENATE(Belegerfassung!G3845,".pdf"),"")</f>
        <v/>
      </c>
    </row>
    <row r="3838" spans="1:16">
      <c r="A3838" t="str">
        <f>IF(Belegerfassung!C3846&lt;&gt;"",0,"")</f>
        <v/>
      </c>
      <c r="B3838" t="str">
        <f>IFERROR(VLOOKUP(Belegerfassung!I3846,Konten!A:D,2,FALSE),"")</f>
        <v/>
      </c>
      <c r="C3838" t="str">
        <f>IF(A3838&lt;&gt;"",TEXT(Belegerfassung!C3846,"TT.MM.JJJJ"),"")</f>
        <v/>
      </c>
      <c r="D3838" t="str">
        <f>IFERROR(VLOOKUP(Belegerfassung!A3846,Abfrage!$E$2:$F$20,2,FALSE),"")</f>
        <v/>
      </c>
      <c r="E3838" t="str">
        <f>IF(A3838&lt;&gt;"",Belegerfassung!B3846,"")</f>
        <v/>
      </c>
      <c r="F3838" t="str">
        <f>IF(Belegerfassung!L3846="","",IF(Belegerfassung!L3846&lt;&gt;"",IF(Belegerfassung!L3846&lt;&gt;"",IF(Belegerfassung!J3846&lt;&gt;0,VLOOKUP(Belegerfassung!L3846,Abfrage!$A$2:$C$19,2,),VLOOKUP(Belegerfassung!L3846,Abfrage!$A$2:$C$19,3,)),"")))</f>
        <v/>
      </c>
      <c r="G3838" t="str">
        <f t="shared" si="177"/>
        <v/>
      </c>
      <c r="H3838" s="31" t="str">
        <f>IF(A3838&lt;&gt;"",-Belegerfassung!J3846+Belegerfassung!K3846,"")</f>
        <v/>
      </c>
      <c r="I3838" s="49" t="str">
        <f>IFERROR(IF(H3838&lt;&gt;"",Belegerfassung!L3846*100,""),IF(OR(Belegerfassung!L3846="Leistung EU - Erlöse",Belegerfassung!L3846="Lieferungen EU-Erlöse",Belegerfassung!L3846="EUST",Belegerfassung!L3846="Bauleistungen 20%")=TRUE,"",MID(Belegerfassung!L3846,4,2)))</f>
        <v/>
      </c>
      <c r="J3838" s="6" t="str">
        <f>IF(A3838&lt;&gt;"",LEFT(Belegerfassung!D3846,40),"")</f>
        <v/>
      </c>
      <c r="K3838" t="str">
        <f>IF(A3838&lt;&gt;"",VLOOKUP(D3838,Abfrage!$F$2:$G$21,2,FALSE),"")</f>
        <v/>
      </c>
      <c r="L3838" s="6" t="str">
        <f>IF(Belegerfassung!H3846&lt;&gt;"",Belegerfassung!H3846,"")</f>
        <v/>
      </c>
      <c r="M3838" t="str">
        <f>IFERROR(IF(Belegerfassung!E3846&lt;&gt;"",VLOOKUP(Belegerfassung!E3846,Abfrage!$L$2:$M$15,2,),""),"")</f>
        <v/>
      </c>
      <c r="N3838" t="str">
        <f t="shared" si="178"/>
        <v/>
      </c>
      <c r="O3838" t="str">
        <f t="shared" si="179"/>
        <v/>
      </c>
      <c r="P3838" t="str">
        <f>IF(Belegerfassung!G3846&lt;&gt;"",CONCATENATE(Belegerfassung!G3846,".pdf"),"")</f>
        <v/>
      </c>
    </row>
    <row r="3839" spans="1:16">
      <c r="A3839" t="str">
        <f>IF(Belegerfassung!C3847&lt;&gt;"",0,"")</f>
        <v/>
      </c>
      <c r="B3839" t="str">
        <f>IFERROR(VLOOKUP(Belegerfassung!I3847,Konten!A:D,2,FALSE),"")</f>
        <v/>
      </c>
      <c r="C3839" t="str">
        <f>IF(A3839&lt;&gt;"",TEXT(Belegerfassung!C3847,"TT.MM.JJJJ"),"")</f>
        <v/>
      </c>
      <c r="D3839" t="str">
        <f>IFERROR(VLOOKUP(Belegerfassung!A3847,Abfrage!$E$2:$F$20,2,FALSE),"")</f>
        <v/>
      </c>
      <c r="E3839" t="str">
        <f>IF(A3839&lt;&gt;"",Belegerfassung!B3847,"")</f>
        <v/>
      </c>
      <c r="F3839" t="str">
        <f>IF(Belegerfassung!L3847="","",IF(Belegerfassung!L3847&lt;&gt;"",IF(Belegerfassung!L3847&lt;&gt;"",IF(Belegerfassung!J3847&lt;&gt;0,VLOOKUP(Belegerfassung!L3847,Abfrage!$A$2:$C$19,2,),VLOOKUP(Belegerfassung!L3847,Abfrage!$A$2:$C$19,3,)),"")))</f>
        <v/>
      </c>
      <c r="G3839" t="str">
        <f t="shared" si="177"/>
        <v/>
      </c>
      <c r="H3839" s="31" t="str">
        <f>IF(A3839&lt;&gt;"",-Belegerfassung!J3847+Belegerfassung!K3847,"")</f>
        <v/>
      </c>
      <c r="I3839" s="49" t="str">
        <f>IFERROR(IF(H3839&lt;&gt;"",Belegerfassung!L3847*100,""),IF(OR(Belegerfassung!L3847="Leistung EU - Erlöse",Belegerfassung!L3847="Lieferungen EU-Erlöse",Belegerfassung!L3847="EUST",Belegerfassung!L3847="Bauleistungen 20%")=TRUE,"",MID(Belegerfassung!L3847,4,2)))</f>
        <v/>
      </c>
      <c r="J3839" s="6" t="str">
        <f>IF(A3839&lt;&gt;"",LEFT(Belegerfassung!D3847,40),"")</f>
        <v/>
      </c>
      <c r="K3839" t="str">
        <f>IF(A3839&lt;&gt;"",VLOOKUP(D3839,Abfrage!$F$2:$G$21,2,FALSE),"")</f>
        <v/>
      </c>
      <c r="L3839" s="6" t="str">
        <f>IF(Belegerfassung!H3847&lt;&gt;"",Belegerfassung!H3847,"")</f>
        <v/>
      </c>
      <c r="M3839" t="str">
        <f>IFERROR(IF(Belegerfassung!E3847&lt;&gt;"",VLOOKUP(Belegerfassung!E3847,Abfrage!$L$2:$M$15,2,),""),"")</f>
        <v/>
      </c>
      <c r="N3839" t="str">
        <f t="shared" si="178"/>
        <v/>
      </c>
      <c r="O3839" t="str">
        <f t="shared" si="179"/>
        <v/>
      </c>
      <c r="P3839" t="str">
        <f>IF(Belegerfassung!G3847&lt;&gt;"",CONCATENATE(Belegerfassung!G3847,".pdf"),"")</f>
        <v/>
      </c>
    </row>
    <row r="3840" spans="1:16">
      <c r="A3840" t="str">
        <f>IF(Belegerfassung!C3848&lt;&gt;"",0,"")</f>
        <v/>
      </c>
      <c r="B3840" t="str">
        <f>IFERROR(VLOOKUP(Belegerfassung!I3848,Konten!A:D,2,FALSE),"")</f>
        <v/>
      </c>
      <c r="C3840" t="str">
        <f>IF(A3840&lt;&gt;"",TEXT(Belegerfassung!C3848,"TT.MM.JJJJ"),"")</f>
        <v/>
      </c>
      <c r="D3840" t="str">
        <f>IFERROR(VLOOKUP(Belegerfassung!A3848,Abfrage!$E$2:$F$20,2,FALSE),"")</f>
        <v/>
      </c>
      <c r="E3840" t="str">
        <f>IF(A3840&lt;&gt;"",Belegerfassung!B3848,"")</f>
        <v/>
      </c>
      <c r="F3840" t="str">
        <f>IF(Belegerfassung!L3848="","",IF(Belegerfassung!L3848&lt;&gt;"",IF(Belegerfassung!L3848&lt;&gt;"",IF(Belegerfassung!J3848&lt;&gt;0,VLOOKUP(Belegerfassung!L3848,Abfrage!$A$2:$C$19,2,),VLOOKUP(Belegerfassung!L3848,Abfrage!$A$2:$C$19,3,)),"")))</f>
        <v/>
      </c>
      <c r="G3840" t="str">
        <f t="shared" si="177"/>
        <v/>
      </c>
      <c r="H3840" s="31" t="str">
        <f>IF(A3840&lt;&gt;"",-Belegerfassung!J3848+Belegerfassung!K3848,"")</f>
        <v/>
      </c>
      <c r="I3840" s="49" t="str">
        <f>IFERROR(IF(H3840&lt;&gt;"",Belegerfassung!L3848*100,""),IF(OR(Belegerfassung!L3848="Leistung EU - Erlöse",Belegerfassung!L3848="Lieferungen EU-Erlöse",Belegerfassung!L3848="EUST",Belegerfassung!L3848="Bauleistungen 20%")=TRUE,"",MID(Belegerfassung!L3848,4,2)))</f>
        <v/>
      </c>
      <c r="J3840" s="6" t="str">
        <f>IF(A3840&lt;&gt;"",LEFT(Belegerfassung!D3848,40),"")</f>
        <v/>
      </c>
      <c r="K3840" t="str">
        <f>IF(A3840&lt;&gt;"",VLOOKUP(D3840,Abfrage!$F$2:$G$21,2,FALSE),"")</f>
        <v/>
      </c>
      <c r="L3840" s="6" t="str">
        <f>IF(Belegerfassung!H3848&lt;&gt;"",Belegerfassung!H3848,"")</f>
        <v/>
      </c>
      <c r="M3840" t="str">
        <f>IFERROR(IF(Belegerfassung!E3848&lt;&gt;"",VLOOKUP(Belegerfassung!E3848,Abfrage!$L$2:$M$15,2,),""),"")</f>
        <v/>
      </c>
      <c r="N3840" t="str">
        <f t="shared" si="178"/>
        <v/>
      </c>
      <c r="O3840" t="str">
        <f t="shared" si="179"/>
        <v/>
      </c>
      <c r="P3840" t="str">
        <f>IF(Belegerfassung!G3848&lt;&gt;"",CONCATENATE(Belegerfassung!G3848,".pdf"),"")</f>
        <v/>
      </c>
    </row>
    <row r="3841" spans="1:16">
      <c r="A3841" t="str">
        <f>IF(Belegerfassung!C3849&lt;&gt;"",0,"")</f>
        <v/>
      </c>
      <c r="B3841" t="str">
        <f>IFERROR(VLOOKUP(Belegerfassung!I3849,Konten!A:D,2,FALSE),"")</f>
        <v/>
      </c>
      <c r="C3841" t="str">
        <f>IF(A3841&lt;&gt;"",TEXT(Belegerfassung!C3849,"TT.MM.JJJJ"),"")</f>
        <v/>
      </c>
      <c r="D3841" t="str">
        <f>IFERROR(VLOOKUP(Belegerfassung!A3849,Abfrage!$E$2:$F$20,2,FALSE),"")</f>
        <v/>
      </c>
      <c r="E3841" t="str">
        <f>IF(A3841&lt;&gt;"",Belegerfassung!B3849,"")</f>
        <v/>
      </c>
      <c r="F3841" t="str">
        <f>IF(Belegerfassung!L3849="","",IF(Belegerfassung!L3849&lt;&gt;"",IF(Belegerfassung!L3849&lt;&gt;"",IF(Belegerfassung!J3849&lt;&gt;0,VLOOKUP(Belegerfassung!L3849,Abfrage!$A$2:$C$19,2,),VLOOKUP(Belegerfassung!L3849,Abfrage!$A$2:$C$19,3,)),"")))</f>
        <v/>
      </c>
      <c r="G3841" t="str">
        <f t="shared" si="177"/>
        <v/>
      </c>
      <c r="H3841" s="31" t="str">
        <f>IF(A3841&lt;&gt;"",-Belegerfassung!J3849+Belegerfassung!K3849,"")</f>
        <v/>
      </c>
      <c r="I3841" s="49" t="str">
        <f>IFERROR(IF(H3841&lt;&gt;"",Belegerfassung!L3849*100,""),IF(OR(Belegerfassung!L3849="Leistung EU - Erlöse",Belegerfassung!L3849="Lieferungen EU-Erlöse",Belegerfassung!L3849="EUST",Belegerfassung!L3849="Bauleistungen 20%")=TRUE,"",MID(Belegerfassung!L3849,4,2)))</f>
        <v/>
      </c>
      <c r="J3841" s="6" t="str">
        <f>IF(A3841&lt;&gt;"",LEFT(Belegerfassung!D3849,40),"")</f>
        <v/>
      </c>
      <c r="K3841" t="str">
        <f>IF(A3841&lt;&gt;"",VLOOKUP(D3841,Abfrage!$F$2:$G$21,2,FALSE),"")</f>
        <v/>
      </c>
      <c r="L3841" s="6" t="str">
        <f>IF(Belegerfassung!H3849&lt;&gt;"",Belegerfassung!H3849,"")</f>
        <v/>
      </c>
      <c r="M3841" t="str">
        <f>IFERROR(IF(Belegerfassung!E3849&lt;&gt;"",VLOOKUP(Belegerfassung!E3849,Abfrage!$L$2:$M$15,2,),""),"")</f>
        <v/>
      </c>
      <c r="N3841" t="str">
        <f t="shared" si="178"/>
        <v/>
      </c>
      <c r="O3841" t="str">
        <f t="shared" si="179"/>
        <v/>
      </c>
      <c r="P3841" t="str">
        <f>IF(Belegerfassung!G3849&lt;&gt;"",CONCATENATE(Belegerfassung!G3849,".pdf"),"")</f>
        <v/>
      </c>
    </row>
    <row r="3842" spans="1:16">
      <c r="A3842" t="str">
        <f>IF(Belegerfassung!C3850&lt;&gt;"",0,"")</f>
        <v/>
      </c>
      <c r="B3842" t="str">
        <f>IFERROR(VLOOKUP(Belegerfassung!I3850,Konten!A:D,2,FALSE),"")</f>
        <v/>
      </c>
      <c r="C3842" t="str">
        <f>IF(A3842&lt;&gt;"",TEXT(Belegerfassung!C3850,"TT.MM.JJJJ"),"")</f>
        <v/>
      </c>
      <c r="D3842" t="str">
        <f>IFERROR(VLOOKUP(Belegerfassung!A3850,Abfrage!$E$2:$F$20,2,FALSE),"")</f>
        <v/>
      </c>
      <c r="E3842" t="str">
        <f>IF(A3842&lt;&gt;"",Belegerfassung!B3850,"")</f>
        <v/>
      </c>
      <c r="F3842" t="str">
        <f>IF(Belegerfassung!L3850="","",IF(Belegerfassung!L3850&lt;&gt;"",IF(Belegerfassung!L3850&lt;&gt;"",IF(Belegerfassung!J3850&lt;&gt;0,VLOOKUP(Belegerfassung!L3850,Abfrage!$A$2:$C$19,2,),VLOOKUP(Belegerfassung!L3850,Abfrage!$A$2:$C$19,3,)),"")))</f>
        <v/>
      </c>
      <c r="G3842" t="str">
        <f t="shared" si="177"/>
        <v/>
      </c>
      <c r="H3842" s="31" t="str">
        <f>IF(A3842&lt;&gt;"",-Belegerfassung!J3850+Belegerfassung!K3850,"")</f>
        <v/>
      </c>
      <c r="I3842" s="49" t="str">
        <f>IFERROR(IF(H3842&lt;&gt;"",Belegerfassung!L3850*100,""),IF(OR(Belegerfassung!L3850="Leistung EU - Erlöse",Belegerfassung!L3850="Lieferungen EU-Erlöse",Belegerfassung!L3850="EUST",Belegerfassung!L3850="Bauleistungen 20%")=TRUE,"",MID(Belegerfassung!L3850,4,2)))</f>
        <v/>
      </c>
      <c r="J3842" s="6" t="str">
        <f>IF(A3842&lt;&gt;"",LEFT(Belegerfassung!D3850,40),"")</f>
        <v/>
      </c>
      <c r="K3842" t="str">
        <f>IF(A3842&lt;&gt;"",VLOOKUP(D3842,Abfrage!$F$2:$G$21,2,FALSE),"")</f>
        <v/>
      </c>
      <c r="L3842" s="6" t="str">
        <f>IF(Belegerfassung!H3850&lt;&gt;"",Belegerfassung!H3850,"")</f>
        <v/>
      </c>
      <c r="M3842" t="str">
        <f>IFERROR(IF(Belegerfassung!E3850&lt;&gt;"",VLOOKUP(Belegerfassung!E3850,Abfrage!$L$2:$M$15,2,),""),"")</f>
        <v/>
      </c>
      <c r="N3842" t="str">
        <f t="shared" si="178"/>
        <v/>
      </c>
      <c r="O3842" t="str">
        <f t="shared" si="179"/>
        <v/>
      </c>
      <c r="P3842" t="str">
        <f>IF(Belegerfassung!G3850&lt;&gt;"",CONCATENATE(Belegerfassung!G3850,".pdf"),"")</f>
        <v/>
      </c>
    </row>
    <row r="3843" spans="1:16">
      <c r="A3843" t="str">
        <f>IF(Belegerfassung!C3851&lt;&gt;"",0,"")</f>
        <v/>
      </c>
      <c r="B3843" t="str">
        <f>IFERROR(VLOOKUP(Belegerfassung!I3851,Konten!A:D,2,FALSE),"")</f>
        <v/>
      </c>
      <c r="C3843" t="str">
        <f>IF(A3843&lt;&gt;"",TEXT(Belegerfassung!C3851,"TT.MM.JJJJ"),"")</f>
        <v/>
      </c>
      <c r="D3843" t="str">
        <f>IFERROR(VLOOKUP(Belegerfassung!A3851,Abfrage!$E$2:$F$20,2,FALSE),"")</f>
        <v/>
      </c>
      <c r="E3843" t="str">
        <f>IF(A3843&lt;&gt;"",Belegerfassung!B3851,"")</f>
        <v/>
      </c>
      <c r="F3843" t="str">
        <f>IF(Belegerfassung!L3851="","",IF(Belegerfassung!L3851&lt;&gt;"",IF(Belegerfassung!L3851&lt;&gt;"",IF(Belegerfassung!J3851&lt;&gt;0,VLOOKUP(Belegerfassung!L3851,Abfrage!$A$2:$C$19,2,),VLOOKUP(Belegerfassung!L3851,Abfrage!$A$2:$C$19,3,)),"")))</f>
        <v/>
      </c>
      <c r="G3843" t="str">
        <f t="shared" ref="G3843:G3906" si="180">IF(A3843&lt;&gt;"",1,"")</f>
        <v/>
      </c>
      <c r="H3843" s="31" t="str">
        <f>IF(A3843&lt;&gt;"",-Belegerfassung!J3851+Belegerfassung!K3851,"")</f>
        <v/>
      </c>
      <c r="I3843" s="49" t="str">
        <f>IFERROR(IF(H3843&lt;&gt;"",Belegerfassung!L3851*100,""),IF(OR(Belegerfassung!L3851="Leistung EU - Erlöse",Belegerfassung!L3851="Lieferungen EU-Erlöse",Belegerfassung!L3851="EUST",Belegerfassung!L3851="Bauleistungen 20%")=TRUE,"",MID(Belegerfassung!L3851,4,2)))</f>
        <v/>
      </c>
      <c r="J3843" s="6" t="str">
        <f>IF(A3843&lt;&gt;"",LEFT(Belegerfassung!D3851,40),"")</f>
        <v/>
      </c>
      <c r="K3843" t="str">
        <f>IF(A3843&lt;&gt;"",VLOOKUP(D3843,Abfrage!$F$2:$G$21,2,FALSE),"")</f>
        <v/>
      </c>
      <c r="L3843" s="6" t="str">
        <f>IF(Belegerfassung!H3851&lt;&gt;"",Belegerfassung!H3851,"")</f>
        <v/>
      </c>
      <c r="M3843" t="str">
        <f>IFERROR(IF(Belegerfassung!E3851&lt;&gt;"",VLOOKUP(Belegerfassung!E3851,Abfrage!$L$2:$M$15,2,),""),"")</f>
        <v/>
      </c>
      <c r="N3843" t="str">
        <f t="shared" ref="N3843:N3906" si="181">IF(A3843&lt;&gt;"","E","")</f>
        <v/>
      </c>
      <c r="O3843" t="str">
        <f t="shared" ref="O3843:O3906" si="182">IF(A3843&lt;&gt;"","A","")</f>
        <v/>
      </c>
      <c r="P3843" t="str">
        <f>IF(Belegerfassung!G3851&lt;&gt;"",CONCATENATE(Belegerfassung!G3851,".pdf"),"")</f>
        <v/>
      </c>
    </row>
    <row r="3844" spans="1:16">
      <c r="A3844" t="str">
        <f>IF(Belegerfassung!C3852&lt;&gt;"",0,"")</f>
        <v/>
      </c>
      <c r="B3844" t="str">
        <f>IFERROR(VLOOKUP(Belegerfassung!I3852,Konten!A:D,2,FALSE),"")</f>
        <v/>
      </c>
      <c r="C3844" t="str">
        <f>IF(A3844&lt;&gt;"",TEXT(Belegerfassung!C3852,"TT.MM.JJJJ"),"")</f>
        <v/>
      </c>
      <c r="D3844" t="str">
        <f>IFERROR(VLOOKUP(Belegerfassung!A3852,Abfrage!$E$2:$F$20,2,FALSE),"")</f>
        <v/>
      </c>
      <c r="E3844" t="str">
        <f>IF(A3844&lt;&gt;"",Belegerfassung!B3852,"")</f>
        <v/>
      </c>
      <c r="F3844" t="str">
        <f>IF(Belegerfassung!L3852="","",IF(Belegerfassung!L3852&lt;&gt;"",IF(Belegerfassung!L3852&lt;&gt;"",IF(Belegerfassung!J3852&lt;&gt;0,VLOOKUP(Belegerfassung!L3852,Abfrage!$A$2:$C$19,2,),VLOOKUP(Belegerfassung!L3852,Abfrage!$A$2:$C$19,3,)),"")))</f>
        <v/>
      </c>
      <c r="G3844" t="str">
        <f t="shared" si="180"/>
        <v/>
      </c>
      <c r="H3844" s="31" t="str">
        <f>IF(A3844&lt;&gt;"",-Belegerfassung!J3852+Belegerfassung!K3852,"")</f>
        <v/>
      </c>
      <c r="I3844" s="49" t="str">
        <f>IFERROR(IF(H3844&lt;&gt;"",Belegerfassung!L3852*100,""),IF(OR(Belegerfassung!L3852="Leistung EU - Erlöse",Belegerfassung!L3852="Lieferungen EU-Erlöse",Belegerfassung!L3852="EUST",Belegerfassung!L3852="Bauleistungen 20%")=TRUE,"",MID(Belegerfassung!L3852,4,2)))</f>
        <v/>
      </c>
      <c r="J3844" s="6" t="str">
        <f>IF(A3844&lt;&gt;"",LEFT(Belegerfassung!D3852,40),"")</f>
        <v/>
      </c>
      <c r="K3844" t="str">
        <f>IF(A3844&lt;&gt;"",VLOOKUP(D3844,Abfrage!$F$2:$G$21,2,FALSE),"")</f>
        <v/>
      </c>
      <c r="L3844" s="6" t="str">
        <f>IF(Belegerfassung!H3852&lt;&gt;"",Belegerfassung!H3852,"")</f>
        <v/>
      </c>
      <c r="M3844" t="str">
        <f>IFERROR(IF(Belegerfassung!E3852&lt;&gt;"",VLOOKUP(Belegerfassung!E3852,Abfrage!$L$2:$M$15,2,),""),"")</f>
        <v/>
      </c>
      <c r="N3844" t="str">
        <f t="shared" si="181"/>
        <v/>
      </c>
      <c r="O3844" t="str">
        <f t="shared" si="182"/>
        <v/>
      </c>
      <c r="P3844" t="str">
        <f>IF(Belegerfassung!G3852&lt;&gt;"",CONCATENATE(Belegerfassung!G3852,".pdf"),"")</f>
        <v/>
      </c>
    </row>
    <row r="3845" spans="1:16">
      <c r="A3845" t="str">
        <f>IF(Belegerfassung!C3853&lt;&gt;"",0,"")</f>
        <v/>
      </c>
      <c r="B3845" t="str">
        <f>IFERROR(VLOOKUP(Belegerfassung!I3853,Konten!A:D,2,FALSE),"")</f>
        <v/>
      </c>
      <c r="C3845" t="str">
        <f>IF(A3845&lt;&gt;"",TEXT(Belegerfassung!C3853,"TT.MM.JJJJ"),"")</f>
        <v/>
      </c>
      <c r="D3845" t="str">
        <f>IFERROR(VLOOKUP(Belegerfassung!A3853,Abfrage!$E$2:$F$20,2,FALSE),"")</f>
        <v/>
      </c>
      <c r="E3845" t="str">
        <f>IF(A3845&lt;&gt;"",Belegerfassung!B3853,"")</f>
        <v/>
      </c>
      <c r="F3845" t="str">
        <f>IF(Belegerfassung!L3853="","",IF(Belegerfassung!L3853&lt;&gt;"",IF(Belegerfassung!L3853&lt;&gt;"",IF(Belegerfassung!J3853&lt;&gt;0,VLOOKUP(Belegerfassung!L3853,Abfrage!$A$2:$C$19,2,),VLOOKUP(Belegerfassung!L3853,Abfrage!$A$2:$C$19,3,)),"")))</f>
        <v/>
      </c>
      <c r="G3845" t="str">
        <f t="shared" si="180"/>
        <v/>
      </c>
      <c r="H3845" s="31" t="str">
        <f>IF(A3845&lt;&gt;"",-Belegerfassung!J3853+Belegerfassung!K3853,"")</f>
        <v/>
      </c>
      <c r="I3845" s="49" t="str">
        <f>IFERROR(IF(H3845&lt;&gt;"",Belegerfassung!L3853*100,""),IF(OR(Belegerfassung!L3853="Leistung EU - Erlöse",Belegerfassung!L3853="Lieferungen EU-Erlöse",Belegerfassung!L3853="EUST",Belegerfassung!L3853="Bauleistungen 20%")=TRUE,"",MID(Belegerfassung!L3853,4,2)))</f>
        <v/>
      </c>
      <c r="J3845" s="6" t="str">
        <f>IF(A3845&lt;&gt;"",LEFT(Belegerfassung!D3853,40),"")</f>
        <v/>
      </c>
      <c r="K3845" t="str">
        <f>IF(A3845&lt;&gt;"",VLOOKUP(D3845,Abfrage!$F$2:$G$21,2,FALSE),"")</f>
        <v/>
      </c>
      <c r="L3845" s="6" t="str">
        <f>IF(Belegerfassung!H3853&lt;&gt;"",Belegerfassung!H3853,"")</f>
        <v/>
      </c>
      <c r="M3845" t="str">
        <f>IFERROR(IF(Belegerfassung!E3853&lt;&gt;"",VLOOKUP(Belegerfassung!E3853,Abfrage!$L$2:$M$15,2,),""),"")</f>
        <v/>
      </c>
      <c r="N3845" t="str">
        <f t="shared" si="181"/>
        <v/>
      </c>
      <c r="O3845" t="str">
        <f t="shared" si="182"/>
        <v/>
      </c>
      <c r="P3845" t="str">
        <f>IF(Belegerfassung!G3853&lt;&gt;"",CONCATENATE(Belegerfassung!G3853,".pdf"),"")</f>
        <v/>
      </c>
    </row>
    <row r="3846" spans="1:16">
      <c r="A3846" t="str">
        <f>IF(Belegerfassung!C3854&lt;&gt;"",0,"")</f>
        <v/>
      </c>
      <c r="B3846" t="str">
        <f>IFERROR(VLOOKUP(Belegerfassung!I3854,Konten!A:D,2,FALSE),"")</f>
        <v/>
      </c>
      <c r="C3846" t="str">
        <f>IF(A3846&lt;&gt;"",TEXT(Belegerfassung!C3854,"TT.MM.JJJJ"),"")</f>
        <v/>
      </c>
      <c r="D3846" t="str">
        <f>IFERROR(VLOOKUP(Belegerfassung!A3854,Abfrage!$E$2:$F$20,2,FALSE),"")</f>
        <v/>
      </c>
      <c r="E3846" t="str">
        <f>IF(A3846&lt;&gt;"",Belegerfassung!B3854,"")</f>
        <v/>
      </c>
      <c r="F3846" t="str">
        <f>IF(Belegerfassung!L3854="","",IF(Belegerfassung!L3854&lt;&gt;"",IF(Belegerfassung!L3854&lt;&gt;"",IF(Belegerfassung!J3854&lt;&gt;0,VLOOKUP(Belegerfassung!L3854,Abfrage!$A$2:$C$19,2,),VLOOKUP(Belegerfassung!L3854,Abfrage!$A$2:$C$19,3,)),"")))</f>
        <v/>
      </c>
      <c r="G3846" t="str">
        <f t="shared" si="180"/>
        <v/>
      </c>
      <c r="H3846" s="31" t="str">
        <f>IF(A3846&lt;&gt;"",-Belegerfassung!J3854+Belegerfassung!K3854,"")</f>
        <v/>
      </c>
      <c r="I3846" s="49" t="str">
        <f>IFERROR(IF(H3846&lt;&gt;"",Belegerfassung!L3854*100,""),IF(OR(Belegerfassung!L3854="Leistung EU - Erlöse",Belegerfassung!L3854="Lieferungen EU-Erlöse",Belegerfassung!L3854="EUST",Belegerfassung!L3854="Bauleistungen 20%")=TRUE,"",MID(Belegerfassung!L3854,4,2)))</f>
        <v/>
      </c>
      <c r="J3846" s="6" t="str">
        <f>IF(A3846&lt;&gt;"",LEFT(Belegerfassung!D3854,40),"")</f>
        <v/>
      </c>
      <c r="K3846" t="str">
        <f>IF(A3846&lt;&gt;"",VLOOKUP(D3846,Abfrage!$F$2:$G$21,2,FALSE),"")</f>
        <v/>
      </c>
      <c r="L3846" s="6" t="str">
        <f>IF(Belegerfassung!H3854&lt;&gt;"",Belegerfassung!H3854,"")</f>
        <v/>
      </c>
      <c r="M3846" t="str">
        <f>IFERROR(IF(Belegerfassung!E3854&lt;&gt;"",VLOOKUP(Belegerfassung!E3854,Abfrage!$L$2:$M$15,2,),""),"")</f>
        <v/>
      </c>
      <c r="N3846" t="str">
        <f t="shared" si="181"/>
        <v/>
      </c>
      <c r="O3846" t="str">
        <f t="shared" si="182"/>
        <v/>
      </c>
      <c r="P3846" t="str">
        <f>IF(Belegerfassung!G3854&lt;&gt;"",CONCATENATE(Belegerfassung!G3854,".pdf"),"")</f>
        <v/>
      </c>
    </row>
    <row r="3847" spans="1:16">
      <c r="A3847" t="str">
        <f>IF(Belegerfassung!C3855&lt;&gt;"",0,"")</f>
        <v/>
      </c>
      <c r="B3847" t="str">
        <f>IFERROR(VLOOKUP(Belegerfassung!I3855,Konten!A:D,2,FALSE),"")</f>
        <v/>
      </c>
      <c r="C3847" t="str">
        <f>IF(A3847&lt;&gt;"",TEXT(Belegerfassung!C3855,"TT.MM.JJJJ"),"")</f>
        <v/>
      </c>
      <c r="D3847" t="str">
        <f>IFERROR(VLOOKUP(Belegerfassung!A3855,Abfrage!$E$2:$F$20,2,FALSE),"")</f>
        <v/>
      </c>
      <c r="E3847" t="str">
        <f>IF(A3847&lt;&gt;"",Belegerfassung!B3855,"")</f>
        <v/>
      </c>
      <c r="F3847" t="str">
        <f>IF(Belegerfassung!L3855="","",IF(Belegerfassung!L3855&lt;&gt;"",IF(Belegerfassung!L3855&lt;&gt;"",IF(Belegerfassung!J3855&lt;&gt;0,VLOOKUP(Belegerfassung!L3855,Abfrage!$A$2:$C$19,2,),VLOOKUP(Belegerfassung!L3855,Abfrage!$A$2:$C$19,3,)),"")))</f>
        <v/>
      </c>
      <c r="G3847" t="str">
        <f t="shared" si="180"/>
        <v/>
      </c>
      <c r="H3847" s="31" t="str">
        <f>IF(A3847&lt;&gt;"",-Belegerfassung!J3855+Belegerfassung!K3855,"")</f>
        <v/>
      </c>
      <c r="I3847" s="49" t="str">
        <f>IFERROR(IF(H3847&lt;&gt;"",Belegerfassung!L3855*100,""),IF(OR(Belegerfassung!L3855="Leistung EU - Erlöse",Belegerfassung!L3855="Lieferungen EU-Erlöse",Belegerfassung!L3855="EUST",Belegerfassung!L3855="Bauleistungen 20%")=TRUE,"",MID(Belegerfassung!L3855,4,2)))</f>
        <v/>
      </c>
      <c r="J3847" s="6" t="str">
        <f>IF(A3847&lt;&gt;"",LEFT(Belegerfassung!D3855,40),"")</f>
        <v/>
      </c>
      <c r="K3847" t="str">
        <f>IF(A3847&lt;&gt;"",VLOOKUP(D3847,Abfrage!$F$2:$G$21,2,FALSE),"")</f>
        <v/>
      </c>
      <c r="L3847" s="6" t="str">
        <f>IF(Belegerfassung!H3855&lt;&gt;"",Belegerfassung!H3855,"")</f>
        <v/>
      </c>
      <c r="M3847" t="str">
        <f>IFERROR(IF(Belegerfassung!E3855&lt;&gt;"",VLOOKUP(Belegerfassung!E3855,Abfrage!$L$2:$M$15,2,),""),"")</f>
        <v/>
      </c>
      <c r="N3847" t="str">
        <f t="shared" si="181"/>
        <v/>
      </c>
      <c r="O3847" t="str">
        <f t="shared" si="182"/>
        <v/>
      </c>
      <c r="P3847" t="str">
        <f>IF(Belegerfassung!G3855&lt;&gt;"",CONCATENATE(Belegerfassung!G3855,".pdf"),"")</f>
        <v/>
      </c>
    </row>
    <row r="3848" spans="1:16">
      <c r="A3848" t="str">
        <f>IF(Belegerfassung!C3856&lt;&gt;"",0,"")</f>
        <v/>
      </c>
      <c r="B3848" t="str">
        <f>IFERROR(VLOOKUP(Belegerfassung!I3856,Konten!A:D,2,FALSE),"")</f>
        <v/>
      </c>
      <c r="C3848" t="str">
        <f>IF(A3848&lt;&gt;"",TEXT(Belegerfassung!C3856,"TT.MM.JJJJ"),"")</f>
        <v/>
      </c>
      <c r="D3848" t="str">
        <f>IFERROR(VLOOKUP(Belegerfassung!A3856,Abfrage!$E$2:$F$20,2,FALSE),"")</f>
        <v/>
      </c>
      <c r="E3848" t="str">
        <f>IF(A3848&lt;&gt;"",Belegerfassung!B3856,"")</f>
        <v/>
      </c>
      <c r="F3848" t="str">
        <f>IF(Belegerfassung!L3856="","",IF(Belegerfassung!L3856&lt;&gt;"",IF(Belegerfassung!L3856&lt;&gt;"",IF(Belegerfassung!J3856&lt;&gt;0,VLOOKUP(Belegerfassung!L3856,Abfrage!$A$2:$C$19,2,),VLOOKUP(Belegerfassung!L3856,Abfrage!$A$2:$C$19,3,)),"")))</f>
        <v/>
      </c>
      <c r="G3848" t="str">
        <f t="shared" si="180"/>
        <v/>
      </c>
      <c r="H3848" s="31" t="str">
        <f>IF(A3848&lt;&gt;"",-Belegerfassung!J3856+Belegerfassung!K3856,"")</f>
        <v/>
      </c>
      <c r="I3848" s="49" t="str">
        <f>IFERROR(IF(H3848&lt;&gt;"",Belegerfassung!L3856*100,""),IF(OR(Belegerfassung!L3856="Leistung EU - Erlöse",Belegerfassung!L3856="Lieferungen EU-Erlöse",Belegerfassung!L3856="EUST",Belegerfassung!L3856="Bauleistungen 20%")=TRUE,"",MID(Belegerfassung!L3856,4,2)))</f>
        <v/>
      </c>
      <c r="J3848" s="6" t="str">
        <f>IF(A3848&lt;&gt;"",LEFT(Belegerfassung!D3856,40),"")</f>
        <v/>
      </c>
      <c r="K3848" t="str">
        <f>IF(A3848&lt;&gt;"",VLOOKUP(D3848,Abfrage!$F$2:$G$21,2,FALSE),"")</f>
        <v/>
      </c>
      <c r="L3848" s="6" t="str">
        <f>IF(Belegerfassung!H3856&lt;&gt;"",Belegerfassung!H3856,"")</f>
        <v/>
      </c>
      <c r="M3848" t="str">
        <f>IFERROR(IF(Belegerfassung!E3856&lt;&gt;"",VLOOKUP(Belegerfassung!E3856,Abfrage!$L$2:$M$15,2,),""),"")</f>
        <v/>
      </c>
      <c r="N3848" t="str">
        <f t="shared" si="181"/>
        <v/>
      </c>
      <c r="O3848" t="str">
        <f t="shared" si="182"/>
        <v/>
      </c>
      <c r="P3848" t="str">
        <f>IF(Belegerfassung!G3856&lt;&gt;"",CONCATENATE(Belegerfassung!G3856,".pdf"),"")</f>
        <v/>
      </c>
    </row>
    <row r="3849" spans="1:16">
      <c r="A3849" t="str">
        <f>IF(Belegerfassung!C3857&lt;&gt;"",0,"")</f>
        <v/>
      </c>
      <c r="B3849" t="str">
        <f>IFERROR(VLOOKUP(Belegerfassung!I3857,Konten!A:D,2,FALSE),"")</f>
        <v/>
      </c>
      <c r="C3849" t="str">
        <f>IF(A3849&lt;&gt;"",TEXT(Belegerfassung!C3857,"TT.MM.JJJJ"),"")</f>
        <v/>
      </c>
      <c r="D3849" t="str">
        <f>IFERROR(VLOOKUP(Belegerfassung!A3857,Abfrage!$E$2:$F$20,2,FALSE),"")</f>
        <v/>
      </c>
      <c r="E3849" t="str">
        <f>IF(A3849&lt;&gt;"",Belegerfassung!B3857,"")</f>
        <v/>
      </c>
      <c r="F3849" t="str">
        <f>IF(Belegerfassung!L3857="","",IF(Belegerfassung!L3857&lt;&gt;"",IF(Belegerfassung!L3857&lt;&gt;"",IF(Belegerfassung!J3857&lt;&gt;0,VLOOKUP(Belegerfassung!L3857,Abfrage!$A$2:$C$19,2,),VLOOKUP(Belegerfassung!L3857,Abfrage!$A$2:$C$19,3,)),"")))</f>
        <v/>
      </c>
      <c r="G3849" t="str">
        <f t="shared" si="180"/>
        <v/>
      </c>
      <c r="H3849" s="31" t="str">
        <f>IF(A3849&lt;&gt;"",-Belegerfassung!J3857+Belegerfassung!K3857,"")</f>
        <v/>
      </c>
      <c r="I3849" s="49" t="str">
        <f>IFERROR(IF(H3849&lt;&gt;"",Belegerfassung!L3857*100,""),IF(OR(Belegerfassung!L3857="Leistung EU - Erlöse",Belegerfassung!L3857="Lieferungen EU-Erlöse",Belegerfassung!L3857="EUST",Belegerfassung!L3857="Bauleistungen 20%")=TRUE,"",MID(Belegerfassung!L3857,4,2)))</f>
        <v/>
      </c>
      <c r="J3849" s="6" t="str">
        <f>IF(A3849&lt;&gt;"",LEFT(Belegerfassung!D3857,40),"")</f>
        <v/>
      </c>
      <c r="K3849" t="str">
        <f>IF(A3849&lt;&gt;"",VLOOKUP(D3849,Abfrage!$F$2:$G$21,2,FALSE),"")</f>
        <v/>
      </c>
      <c r="L3849" s="6" t="str">
        <f>IF(Belegerfassung!H3857&lt;&gt;"",Belegerfassung!H3857,"")</f>
        <v/>
      </c>
      <c r="M3849" t="str">
        <f>IFERROR(IF(Belegerfassung!E3857&lt;&gt;"",VLOOKUP(Belegerfassung!E3857,Abfrage!$L$2:$M$15,2,),""),"")</f>
        <v/>
      </c>
      <c r="N3849" t="str">
        <f t="shared" si="181"/>
        <v/>
      </c>
      <c r="O3849" t="str">
        <f t="shared" si="182"/>
        <v/>
      </c>
      <c r="P3849" t="str">
        <f>IF(Belegerfassung!G3857&lt;&gt;"",CONCATENATE(Belegerfassung!G3857,".pdf"),"")</f>
        <v/>
      </c>
    </row>
    <row r="3850" spans="1:16">
      <c r="A3850" t="str">
        <f>IF(Belegerfassung!C3858&lt;&gt;"",0,"")</f>
        <v/>
      </c>
      <c r="B3850" t="str">
        <f>IFERROR(VLOOKUP(Belegerfassung!I3858,Konten!A:D,2,FALSE),"")</f>
        <v/>
      </c>
      <c r="C3850" t="str">
        <f>IF(A3850&lt;&gt;"",TEXT(Belegerfassung!C3858,"TT.MM.JJJJ"),"")</f>
        <v/>
      </c>
      <c r="D3850" t="str">
        <f>IFERROR(VLOOKUP(Belegerfassung!A3858,Abfrage!$E$2:$F$20,2,FALSE),"")</f>
        <v/>
      </c>
      <c r="E3850" t="str">
        <f>IF(A3850&lt;&gt;"",Belegerfassung!B3858,"")</f>
        <v/>
      </c>
      <c r="F3850" t="str">
        <f>IF(Belegerfassung!L3858="","",IF(Belegerfassung!L3858&lt;&gt;"",IF(Belegerfassung!L3858&lt;&gt;"",IF(Belegerfassung!J3858&lt;&gt;0,VLOOKUP(Belegerfassung!L3858,Abfrage!$A$2:$C$19,2,),VLOOKUP(Belegerfassung!L3858,Abfrage!$A$2:$C$19,3,)),"")))</f>
        <v/>
      </c>
      <c r="G3850" t="str">
        <f t="shared" si="180"/>
        <v/>
      </c>
      <c r="H3850" s="31" t="str">
        <f>IF(A3850&lt;&gt;"",-Belegerfassung!J3858+Belegerfassung!K3858,"")</f>
        <v/>
      </c>
      <c r="I3850" s="49" t="str">
        <f>IFERROR(IF(H3850&lt;&gt;"",Belegerfassung!L3858*100,""),IF(OR(Belegerfassung!L3858="Leistung EU - Erlöse",Belegerfassung!L3858="Lieferungen EU-Erlöse",Belegerfassung!L3858="EUST",Belegerfassung!L3858="Bauleistungen 20%")=TRUE,"",MID(Belegerfassung!L3858,4,2)))</f>
        <v/>
      </c>
      <c r="J3850" s="6" t="str">
        <f>IF(A3850&lt;&gt;"",LEFT(Belegerfassung!D3858,40),"")</f>
        <v/>
      </c>
      <c r="K3850" t="str">
        <f>IF(A3850&lt;&gt;"",VLOOKUP(D3850,Abfrage!$F$2:$G$21,2,FALSE),"")</f>
        <v/>
      </c>
      <c r="L3850" s="6" t="str">
        <f>IF(Belegerfassung!H3858&lt;&gt;"",Belegerfassung!H3858,"")</f>
        <v/>
      </c>
      <c r="M3850" t="str">
        <f>IFERROR(IF(Belegerfassung!E3858&lt;&gt;"",VLOOKUP(Belegerfassung!E3858,Abfrage!$L$2:$M$15,2,),""),"")</f>
        <v/>
      </c>
      <c r="N3850" t="str">
        <f t="shared" si="181"/>
        <v/>
      </c>
      <c r="O3850" t="str">
        <f t="shared" si="182"/>
        <v/>
      </c>
      <c r="P3850" t="str">
        <f>IF(Belegerfassung!G3858&lt;&gt;"",CONCATENATE(Belegerfassung!G3858,".pdf"),"")</f>
        <v/>
      </c>
    </row>
    <row r="3851" spans="1:16">
      <c r="A3851" t="str">
        <f>IF(Belegerfassung!C3859&lt;&gt;"",0,"")</f>
        <v/>
      </c>
      <c r="B3851" t="str">
        <f>IFERROR(VLOOKUP(Belegerfassung!I3859,Konten!A:D,2,FALSE),"")</f>
        <v/>
      </c>
      <c r="C3851" t="str">
        <f>IF(A3851&lt;&gt;"",TEXT(Belegerfassung!C3859,"TT.MM.JJJJ"),"")</f>
        <v/>
      </c>
      <c r="D3851" t="str">
        <f>IFERROR(VLOOKUP(Belegerfassung!A3859,Abfrage!$E$2:$F$20,2,FALSE),"")</f>
        <v/>
      </c>
      <c r="E3851" t="str">
        <f>IF(A3851&lt;&gt;"",Belegerfassung!B3859,"")</f>
        <v/>
      </c>
      <c r="F3851" t="str">
        <f>IF(Belegerfassung!L3859="","",IF(Belegerfassung!L3859&lt;&gt;"",IF(Belegerfassung!L3859&lt;&gt;"",IF(Belegerfassung!J3859&lt;&gt;0,VLOOKUP(Belegerfassung!L3859,Abfrage!$A$2:$C$19,2,),VLOOKUP(Belegerfassung!L3859,Abfrage!$A$2:$C$19,3,)),"")))</f>
        <v/>
      </c>
      <c r="G3851" t="str">
        <f t="shared" si="180"/>
        <v/>
      </c>
      <c r="H3851" s="31" t="str">
        <f>IF(A3851&lt;&gt;"",-Belegerfassung!J3859+Belegerfassung!K3859,"")</f>
        <v/>
      </c>
      <c r="I3851" s="49" t="str">
        <f>IFERROR(IF(H3851&lt;&gt;"",Belegerfassung!L3859*100,""),IF(OR(Belegerfassung!L3859="Leistung EU - Erlöse",Belegerfassung!L3859="Lieferungen EU-Erlöse",Belegerfassung!L3859="EUST",Belegerfassung!L3859="Bauleistungen 20%")=TRUE,"",MID(Belegerfassung!L3859,4,2)))</f>
        <v/>
      </c>
      <c r="J3851" s="6" t="str">
        <f>IF(A3851&lt;&gt;"",LEFT(Belegerfassung!D3859,40),"")</f>
        <v/>
      </c>
      <c r="K3851" t="str">
        <f>IF(A3851&lt;&gt;"",VLOOKUP(D3851,Abfrage!$F$2:$G$21,2,FALSE),"")</f>
        <v/>
      </c>
      <c r="L3851" s="6" t="str">
        <f>IF(Belegerfassung!H3859&lt;&gt;"",Belegerfassung!H3859,"")</f>
        <v/>
      </c>
      <c r="M3851" t="str">
        <f>IFERROR(IF(Belegerfassung!E3859&lt;&gt;"",VLOOKUP(Belegerfassung!E3859,Abfrage!$L$2:$M$15,2,),""),"")</f>
        <v/>
      </c>
      <c r="N3851" t="str">
        <f t="shared" si="181"/>
        <v/>
      </c>
      <c r="O3851" t="str">
        <f t="shared" si="182"/>
        <v/>
      </c>
      <c r="P3851" t="str">
        <f>IF(Belegerfassung!G3859&lt;&gt;"",CONCATENATE(Belegerfassung!G3859,".pdf"),"")</f>
        <v/>
      </c>
    </row>
    <row r="3852" spans="1:16">
      <c r="A3852" t="str">
        <f>IF(Belegerfassung!C3860&lt;&gt;"",0,"")</f>
        <v/>
      </c>
      <c r="B3852" t="str">
        <f>IFERROR(VLOOKUP(Belegerfassung!I3860,Konten!A:D,2,FALSE),"")</f>
        <v/>
      </c>
      <c r="C3852" t="str">
        <f>IF(A3852&lt;&gt;"",TEXT(Belegerfassung!C3860,"TT.MM.JJJJ"),"")</f>
        <v/>
      </c>
      <c r="D3852" t="str">
        <f>IFERROR(VLOOKUP(Belegerfassung!A3860,Abfrage!$E$2:$F$20,2,FALSE),"")</f>
        <v/>
      </c>
      <c r="E3852" t="str">
        <f>IF(A3852&lt;&gt;"",Belegerfassung!B3860,"")</f>
        <v/>
      </c>
      <c r="F3852" t="str">
        <f>IF(Belegerfassung!L3860="","",IF(Belegerfassung!L3860&lt;&gt;"",IF(Belegerfassung!L3860&lt;&gt;"",IF(Belegerfassung!J3860&lt;&gt;0,VLOOKUP(Belegerfassung!L3860,Abfrage!$A$2:$C$19,2,),VLOOKUP(Belegerfassung!L3860,Abfrage!$A$2:$C$19,3,)),"")))</f>
        <v/>
      </c>
      <c r="G3852" t="str">
        <f t="shared" si="180"/>
        <v/>
      </c>
      <c r="H3852" s="31" t="str">
        <f>IF(A3852&lt;&gt;"",-Belegerfassung!J3860+Belegerfassung!K3860,"")</f>
        <v/>
      </c>
      <c r="I3852" s="49" t="str">
        <f>IFERROR(IF(H3852&lt;&gt;"",Belegerfassung!L3860*100,""),IF(OR(Belegerfassung!L3860="Leistung EU - Erlöse",Belegerfassung!L3860="Lieferungen EU-Erlöse",Belegerfassung!L3860="EUST",Belegerfassung!L3860="Bauleistungen 20%")=TRUE,"",MID(Belegerfassung!L3860,4,2)))</f>
        <v/>
      </c>
      <c r="J3852" s="6" t="str">
        <f>IF(A3852&lt;&gt;"",LEFT(Belegerfassung!D3860,40),"")</f>
        <v/>
      </c>
      <c r="K3852" t="str">
        <f>IF(A3852&lt;&gt;"",VLOOKUP(D3852,Abfrage!$F$2:$G$21,2,FALSE),"")</f>
        <v/>
      </c>
      <c r="L3852" s="6" t="str">
        <f>IF(Belegerfassung!H3860&lt;&gt;"",Belegerfassung!H3860,"")</f>
        <v/>
      </c>
      <c r="M3852" t="str">
        <f>IFERROR(IF(Belegerfassung!E3860&lt;&gt;"",VLOOKUP(Belegerfassung!E3860,Abfrage!$L$2:$M$15,2,),""),"")</f>
        <v/>
      </c>
      <c r="N3852" t="str">
        <f t="shared" si="181"/>
        <v/>
      </c>
      <c r="O3852" t="str">
        <f t="shared" si="182"/>
        <v/>
      </c>
      <c r="P3852" t="str">
        <f>IF(Belegerfassung!G3860&lt;&gt;"",CONCATENATE(Belegerfassung!G3860,".pdf"),"")</f>
        <v/>
      </c>
    </row>
    <row r="3853" spans="1:16">
      <c r="A3853" t="str">
        <f>IF(Belegerfassung!C3861&lt;&gt;"",0,"")</f>
        <v/>
      </c>
      <c r="B3853" t="str">
        <f>IFERROR(VLOOKUP(Belegerfassung!I3861,Konten!A:D,2,FALSE),"")</f>
        <v/>
      </c>
      <c r="C3853" t="str">
        <f>IF(A3853&lt;&gt;"",TEXT(Belegerfassung!C3861,"TT.MM.JJJJ"),"")</f>
        <v/>
      </c>
      <c r="D3853" t="str">
        <f>IFERROR(VLOOKUP(Belegerfassung!A3861,Abfrage!$E$2:$F$20,2,FALSE),"")</f>
        <v/>
      </c>
      <c r="E3853" t="str">
        <f>IF(A3853&lt;&gt;"",Belegerfassung!B3861,"")</f>
        <v/>
      </c>
      <c r="F3853" t="str">
        <f>IF(Belegerfassung!L3861="","",IF(Belegerfassung!L3861&lt;&gt;"",IF(Belegerfassung!L3861&lt;&gt;"",IF(Belegerfassung!J3861&lt;&gt;0,VLOOKUP(Belegerfassung!L3861,Abfrage!$A$2:$C$19,2,),VLOOKUP(Belegerfassung!L3861,Abfrage!$A$2:$C$19,3,)),"")))</f>
        <v/>
      </c>
      <c r="G3853" t="str">
        <f t="shared" si="180"/>
        <v/>
      </c>
      <c r="H3853" s="31" t="str">
        <f>IF(A3853&lt;&gt;"",-Belegerfassung!J3861+Belegerfassung!K3861,"")</f>
        <v/>
      </c>
      <c r="I3853" s="49" t="str">
        <f>IFERROR(IF(H3853&lt;&gt;"",Belegerfassung!L3861*100,""),IF(OR(Belegerfassung!L3861="Leistung EU - Erlöse",Belegerfassung!L3861="Lieferungen EU-Erlöse",Belegerfassung!L3861="EUST",Belegerfassung!L3861="Bauleistungen 20%")=TRUE,"",MID(Belegerfassung!L3861,4,2)))</f>
        <v/>
      </c>
      <c r="J3853" s="6" t="str">
        <f>IF(A3853&lt;&gt;"",LEFT(Belegerfassung!D3861,40),"")</f>
        <v/>
      </c>
      <c r="K3853" t="str">
        <f>IF(A3853&lt;&gt;"",VLOOKUP(D3853,Abfrage!$F$2:$G$21,2,FALSE),"")</f>
        <v/>
      </c>
      <c r="L3853" s="6" t="str">
        <f>IF(Belegerfassung!H3861&lt;&gt;"",Belegerfassung!H3861,"")</f>
        <v/>
      </c>
      <c r="M3853" t="str">
        <f>IFERROR(IF(Belegerfassung!E3861&lt;&gt;"",VLOOKUP(Belegerfassung!E3861,Abfrage!$L$2:$M$15,2,),""),"")</f>
        <v/>
      </c>
      <c r="N3853" t="str">
        <f t="shared" si="181"/>
        <v/>
      </c>
      <c r="O3853" t="str">
        <f t="shared" si="182"/>
        <v/>
      </c>
      <c r="P3853" t="str">
        <f>IF(Belegerfassung!G3861&lt;&gt;"",CONCATENATE(Belegerfassung!G3861,".pdf"),"")</f>
        <v/>
      </c>
    </row>
    <row r="3854" spans="1:16">
      <c r="A3854" t="str">
        <f>IF(Belegerfassung!C3862&lt;&gt;"",0,"")</f>
        <v/>
      </c>
      <c r="B3854" t="str">
        <f>IFERROR(VLOOKUP(Belegerfassung!I3862,Konten!A:D,2,FALSE),"")</f>
        <v/>
      </c>
      <c r="C3854" t="str">
        <f>IF(A3854&lt;&gt;"",TEXT(Belegerfassung!C3862,"TT.MM.JJJJ"),"")</f>
        <v/>
      </c>
      <c r="D3854" t="str">
        <f>IFERROR(VLOOKUP(Belegerfassung!A3862,Abfrage!$E$2:$F$20,2,FALSE),"")</f>
        <v/>
      </c>
      <c r="E3854" t="str">
        <f>IF(A3854&lt;&gt;"",Belegerfassung!B3862,"")</f>
        <v/>
      </c>
      <c r="F3854" t="str">
        <f>IF(Belegerfassung!L3862="","",IF(Belegerfassung!L3862&lt;&gt;"",IF(Belegerfassung!L3862&lt;&gt;"",IF(Belegerfassung!J3862&lt;&gt;0,VLOOKUP(Belegerfassung!L3862,Abfrage!$A$2:$C$19,2,),VLOOKUP(Belegerfassung!L3862,Abfrage!$A$2:$C$19,3,)),"")))</f>
        <v/>
      </c>
      <c r="G3854" t="str">
        <f t="shared" si="180"/>
        <v/>
      </c>
      <c r="H3854" s="31" t="str">
        <f>IF(A3854&lt;&gt;"",-Belegerfassung!J3862+Belegerfassung!K3862,"")</f>
        <v/>
      </c>
      <c r="I3854" s="49" t="str">
        <f>IFERROR(IF(H3854&lt;&gt;"",Belegerfassung!L3862*100,""),IF(OR(Belegerfassung!L3862="Leistung EU - Erlöse",Belegerfassung!L3862="Lieferungen EU-Erlöse",Belegerfassung!L3862="EUST",Belegerfassung!L3862="Bauleistungen 20%")=TRUE,"",MID(Belegerfassung!L3862,4,2)))</f>
        <v/>
      </c>
      <c r="J3854" s="6" t="str">
        <f>IF(A3854&lt;&gt;"",LEFT(Belegerfassung!D3862,40),"")</f>
        <v/>
      </c>
      <c r="K3854" t="str">
        <f>IF(A3854&lt;&gt;"",VLOOKUP(D3854,Abfrage!$F$2:$G$21,2,FALSE),"")</f>
        <v/>
      </c>
      <c r="L3854" s="6" t="str">
        <f>IF(Belegerfassung!H3862&lt;&gt;"",Belegerfassung!H3862,"")</f>
        <v/>
      </c>
      <c r="M3854" t="str">
        <f>IFERROR(IF(Belegerfassung!E3862&lt;&gt;"",VLOOKUP(Belegerfassung!E3862,Abfrage!$L$2:$M$15,2,),""),"")</f>
        <v/>
      </c>
      <c r="N3854" t="str">
        <f t="shared" si="181"/>
        <v/>
      </c>
      <c r="O3854" t="str">
        <f t="shared" si="182"/>
        <v/>
      </c>
      <c r="P3854" t="str">
        <f>IF(Belegerfassung!G3862&lt;&gt;"",CONCATENATE(Belegerfassung!G3862,".pdf"),"")</f>
        <v/>
      </c>
    </row>
    <row r="3855" spans="1:16">
      <c r="A3855" t="str">
        <f>IF(Belegerfassung!C3863&lt;&gt;"",0,"")</f>
        <v/>
      </c>
      <c r="B3855" t="str">
        <f>IFERROR(VLOOKUP(Belegerfassung!I3863,Konten!A:D,2,FALSE),"")</f>
        <v/>
      </c>
      <c r="C3855" t="str">
        <f>IF(A3855&lt;&gt;"",TEXT(Belegerfassung!C3863,"TT.MM.JJJJ"),"")</f>
        <v/>
      </c>
      <c r="D3855" t="str">
        <f>IFERROR(VLOOKUP(Belegerfassung!A3863,Abfrage!$E$2:$F$20,2,FALSE),"")</f>
        <v/>
      </c>
      <c r="E3855" t="str">
        <f>IF(A3855&lt;&gt;"",Belegerfassung!B3863,"")</f>
        <v/>
      </c>
      <c r="F3855" t="str">
        <f>IF(Belegerfassung!L3863="","",IF(Belegerfassung!L3863&lt;&gt;"",IF(Belegerfassung!L3863&lt;&gt;"",IF(Belegerfassung!J3863&lt;&gt;0,VLOOKUP(Belegerfassung!L3863,Abfrage!$A$2:$C$19,2,),VLOOKUP(Belegerfassung!L3863,Abfrage!$A$2:$C$19,3,)),"")))</f>
        <v/>
      </c>
      <c r="G3855" t="str">
        <f t="shared" si="180"/>
        <v/>
      </c>
      <c r="H3855" s="31" t="str">
        <f>IF(A3855&lt;&gt;"",-Belegerfassung!J3863+Belegerfassung!K3863,"")</f>
        <v/>
      </c>
      <c r="I3855" s="49" t="str">
        <f>IFERROR(IF(H3855&lt;&gt;"",Belegerfassung!L3863*100,""),IF(OR(Belegerfassung!L3863="Leistung EU - Erlöse",Belegerfassung!L3863="Lieferungen EU-Erlöse",Belegerfassung!L3863="EUST",Belegerfassung!L3863="Bauleistungen 20%")=TRUE,"",MID(Belegerfassung!L3863,4,2)))</f>
        <v/>
      </c>
      <c r="J3855" s="6" t="str">
        <f>IF(A3855&lt;&gt;"",LEFT(Belegerfassung!D3863,40),"")</f>
        <v/>
      </c>
      <c r="K3855" t="str">
        <f>IF(A3855&lt;&gt;"",VLOOKUP(D3855,Abfrage!$F$2:$G$21,2,FALSE),"")</f>
        <v/>
      </c>
      <c r="L3855" s="6" t="str">
        <f>IF(Belegerfassung!H3863&lt;&gt;"",Belegerfassung!H3863,"")</f>
        <v/>
      </c>
      <c r="M3855" t="str">
        <f>IFERROR(IF(Belegerfassung!E3863&lt;&gt;"",VLOOKUP(Belegerfassung!E3863,Abfrage!$L$2:$M$15,2,),""),"")</f>
        <v/>
      </c>
      <c r="N3855" t="str">
        <f t="shared" si="181"/>
        <v/>
      </c>
      <c r="O3855" t="str">
        <f t="shared" si="182"/>
        <v/>
      </c>
      <c r="P3855" t="str">
        <f>IF(Belegerfassung!G3863&lt;&gt;"",CONCATENATE(Belegerfassung!G3863,".pdf"),"")</f>
        <v/>
      </c>
    </row>
    <row r="3856" spans="1:16">
      <c r="A3856" t="str">
        <f>IF(Belegerfassung!C3864&lt;&gt;"",0,"")</f>
        <v/>
      </c>
      <c r="B3856" t="str">
        <f>IFERROR(VLOOKUP(Belegerfassung!I3864,Konten!A:D,2,FALSE),"")</f>
        <v/>
      </c>
      <c r="C3856" t="str">
        <f>IF(A3856&lt;&gt;"",TEXT(Belegerfassung!C3864,"TT.MM.JJJJ"),"")</f>
        <v/>
      </c>
      <c r="D3856" t="str">
        <f>IFERROR(VLOOKUP(Belegerfassung!A3864,Abfrage!$E$2:$F$20,2,FALSE),"")</f>
        <v/>
      </c>
      <c r="E3856" t="str">
        <f>IF(A3856&lt;&gt;"",Belegerfassung!B3864,"")</f>
        <v/>
      </c>
      <c r="F3856" t="str">
        <f>IF(Belegerfassung!L3864="","",IF(Belegerfassung!L3864&lt;&gt;"",IF(Belegerfassung!L3864&lt;&gt;"",IF(Belegerfassung!J3864&lt;&gt;0,VLOOKUP(Belegerfassung!L3864,Abfrage!$A$2:$C$19,2,),VLOOKUP(Belegerfassung!L3864,Abfrage!$A$2:$C$19,3,)),"")))</f>
        <v/>
      </c>
      <c r="G3856" t="str">
        <f t="shared" si="180"/>
        <v/>
      </c>
      <c r="H3856" s="31" t="str">
        <f>IF(A3856&lt;&gt;"",-Belegerfassung!J3864+Belegerfassung!K3864,"")</f>
        <v/>
      </c>
      <c r="I3856" s="49" t="str">
        <f>IFERROR(IF(H3856&lt;&gt;"",Belegerfassung!L3864*100,""),IF(OR(Belegerfassung!L3864="Leistung EU - Erlöse",Belegerfassung!L3864="Lieferungen EU-Erlöse",Belegerfassung!L3864="EUST",Belegerfassung!L3864="Bauleistungen 20%")=TRUE,"",MID(Belegerfassung!L3864,4,2)))</f>
        <v/>
      </c>
      <c r="J3856" s="6" t="str">
        <f>IF(A3856&lt;&gt;"",LEFT(Belegerfassung!D3864,40),"")</f>
        <v/>
      </c>
      <c r="K3856" t="str">
        <f>IF(A3856&lt;&gt;"",VLOOKUP(D3856,Abfrage!$F$2:$G$21,2,FALSE),"")</f>
        <v/>
      </c>
      <c r="L3856" s="6" t="str">
        <f>IF(Belegerfassung!H3864&lt;&gt;"",Belegerfassung!H3864,"")</f>
        <v/>
      </c>
      <c r="M3856" t="str">
        <f>IFERROR(IF(Belegerfassung!E3864&lt;&gt;"",VLOOKUP(Belegerfassung!E3864,Abfrage!$L$2:$M$15,2,),""),"")</f>
        <v/>
      </c>
      <c r="N3856" t="str">
        <f t="shared" si="181"/>
        <v/>
      </c>
      <c r="O3856" t="str">
        <f t="shared" si="182"/>
        <v/>
      </c>
      <c r="P3856" t="str">
        <f>IF(Belegerfassung!G3864&lt;&gt;"",CONCATENATE(Belegerfassung!G3864,".pdf"),"")</f>
        <v/>
      </c>
    </row>
    <row r="3857" spans="1:16">
      <c r="A3857" t="str">
        <f>IF(Belegerfassung!C3865&lt;&gt;"",0,"")</f>
        <v/>
      </c>
      <c r="B3857" t="str">
        <f>IFERROR(VLOOKUP(Belegerfassung!I3865,Konten!A:D,2,FALSE),"")</f>
        <v/>
      </c>
      <c r="C3857" t="str">
        <f>IF(A3857&lt;&gt;"",TEXT(Belegerfassung!C3865,"TT.MM.JJJJ"),"")</f>
        <v/>
      </c>
      <c r="D3857" t="str">
        <f>IFERROR(VLOOKUP(Belegerfassung!A3865,Abfrage!$E$2:$F$20,2,FALSE),"")</f>
        <v/>
      </c>
      <c r="E3857" t="str">
        <f>IF(A3857&lt;&gt;"",Belegerfassung!B3865,"")</f>
        <v/>
      </c>
      <c r="F3857" t="str">
        <f>IF(Belegerfassung!L3865="","",IF(Belegerfassung!L3865&lt;&gt;"",IF(Belegerfassung!L3865&lt;&gt;"",IF(Belegerfassung!J3865&lt;&gt;0,VLOOKUP(Belegerfassung!L3865,Abfrage!$A$2:$C$19,2,),VLOOKUP(Belegerfassung!L3865,Abfrage!$A$2:$C$19,3,)),"")))</f>
        <v/>
      </c>
      <c r="G3857" t="str">
        <f t="shared" si="180"/>
        <v/>
      </c>
      <c r="H3857" s="31" t="str">
        <f>IF(A3857&lt;&gt;"",-Belegerfassung!J3865+Belegerfassung!K3865,"")</f>
        <v/>
      </c>
      <c r="I3857" s="49" t="str">
        <f>IFERROR(IF(H3857&lt;&gt;"",Belegerfassung!L3865*100,""),IF(OR(Belegerfassung!L3865="Leistung EU - Erlöse",Belegerfassung!L3865="Lieferungen EU-Erlöse",Belegerfassung!L3865="EUST",Belegerfassung!L3865="Bauleistungen 20%")=TRUE,"",MID(Belegerfassung!L3865,4,2)))</f>
        <v/>
      </c>
      <c r="J3857" s="6" t="str">
        <f>IF(A3857&lt;&gt;"",LEFT(Belegerfassung!D3865,40),"")</f>
        <v/>
      </c>
      <c r="K3857" t="str">
        <f>IF(A3857&lt;&gt;"",VLOOKUP(D3857,Abfrage!$F$2:$G$21,2,FALSE),"")</f>
        <v/>
      </c>
      <c r="L3857" s="6" t="str">
        <f>IF(Belegerfassung!H3865&lt;&gt;"",Belegerfassung!H3865,"")</f>
        <v/>
      </c>
      <c r="M3857" t="str">
        <f>IFERROR(IF(Belegerfassung!E3865&lt;&gt;"",VLOOKUP(Belegerfassung!E3865,Abfrage!$L$2:$M$15,2,),""),"")</f>
        <v/>
      </c>
      <c r="N3857" t="str">
        <f t="shared" si="181"/>
        <v/>
      </c>
      <c r="O3857" t="str">
        <f t="shared" si="182"/>
        <v/>
      </c>
      <c r="P3857" t="str">
        <f>IF(Belegerfassung!G3865&lt;&gt;"",CONCATENATE(Belegerfassung!G3865,".pdf"),"")</f>
        <v/>
      </c>
    </row>
    <row r="3858" spans="1:16">
      <c r="A3858" t="str">
        <f>IF(Belegerfassung!C3866&lt;&gt;"",0,"")</f>
        <v/>
      </c>
      <c r="B3858" t="str">
        <f>IFERROR(VLOOKUP(Belegerfassung!I3866,Konten!A:D,2,FALSE),"")</f>
        <v/>
      </c>
      <c r="C3858" t="str">
        <f>IF(A3858&lt;&gt;"",TEXT(Belegerfassung!C3866,"TT.MM.JJJJ"),"")</f>
        <v/>
      </c>
      <c r="D3858" t="str">
        <f>IFERROR(VLOOKUP(Belegerfassung!A3866,Abfrage!$E$2:$F$20,2,FALSE),"")</f>
        <v/>
      </c>
      <c r="E3858" t="str">
        <f>IF(A3858&lt;&gt;"",Belegerfassung!B3866,"")</f>
        <v/>
      </c>
      <c r="F3858" t="str">
        <f>IF(Belegerfassung!L3866="","",IF(Belegerfassung!L3866&lt;&gt;"",IF(Belegerfassung!L3866&lt;&gt;"",IF(Belegerfassung!J3866&lt;&gt;0,VLOOKUP(Belegerfassung!L3866,Abfrage!$A$2:$C$19,2,),VLOOKUP(Belegerfassung!L3866,Abfrage!$A$2:$C$19,3,)),"")))</f>
        <v/>
      </c>
      <c r="G3858" t="str">
        <f t="shared" si="180"/>
        <v/>
      </c>
      <c r="H3858" s="31" t="str">
        <f>IF(A3858&lt;&gt;"",-Belegerfassung!J3866+Belegerfassung!K3866,"")</f>
        <v/>
      </c>
      <c r="I3858" s="49" t="str">
        <f>IFERROR(IF(H3858&lt;&gt;"",Belegerfassung!L3866*100,""),IF(OR(Belegerfassung!L3866="Leistung EU - Erlöse",Belegerfassung!L3866="Lieferungen EU-Erlöse",Belegerfassung!L3866="EUST",Belegerfassung!L3866="Bauleistungen 20%")=TRUE,"",MID(Belegerfassung!L3866,4,2)))</f>
        <v/>
      </c>
      <c r="J3858" s="6" t="str">
        <f>IF(A3858&lt;&gt;"",LEFT(Belegerfassung!D3866,40),"")</f>
        <v/>
      </c>
      <c r="K3858" t="str">
        <f>IF(A3858&lt;&gt;"",VLOOKUP(D3858,Abfrage!$F$2:$G$21,2,FALSE),"")</f>
        <v/>
      </c>
      <c r="L3858" s="6" t="str">
        <f>IF(Belegerfassung!H3866&lt;&gt;"",Belegerfassung!H3866,"")</f>
        <v/>
      </c>
      <c r="M3858" t="str">
        <f>IFERROR(IF(Belegerfassung!E3866&lt;&gt;"",VLOOKUP(Belegerfassung!E3866,Abfrage!$L$2:$M$15,2,),""),"")</f>
        <v/>
      </c>
      <c r="N3858" t="str">
        <f t="shared" si="181"/>
        <v/>
      </c>
      <c r="O3858" t="str">
        <f t="shared" si="182"/>
        <v/>
      </c>
      <c r="P3858" t="str">
        <f>IF(Belegerfassung!G3866&lt;&gt;"",CONCATENATE(Belegerfassung!G3866,".pdf"),"")</f>
        <v/>
      </c>
    </row>
    <row r="3859" spans="1:16">
      <c r="A3859" t="str">
        <f>IF(Belegerfassung!C3867&lt;&gt;"",0,"")</f>
        <v/>
      </c>
      <c r="B3859" t="str">
        <f>IFERROR(VLOOKUP(Belegerfassung!I3867,Konten!A:D,2,FALSE),"")</f>
        <v/>
      </c>
      <c r="C3859" t="str">
        <f>IF(A3859&lt;&gt;"",TEXT(Belegerfassung!C3867,"TT.MM.JJJJ"),"")</f>
        <v/>
      </c>
      <c r="D3859" t="str">
        <f>IFERROR(VLOOKUP(Belegerfassung!A3867,Abfrage!$E$2:$F$20,2,FALSE),"")</f>
        <v/>
      </c>
      <c r="E3859" t="str">
        <f>IF(A3859&lt;&gt;"",Belegerfassung!B3867,"")</f>
        <v/>
      </c>
      <c r="F3859" t="str">
        <f>IF(Belegerfassung!L3867="","",IF(Belegerfassung!L3867&lt;&gt;"",IF(Belegerfassung!L3867&lt;&gt;"",IF(Belegerfassung!J3867&lt;&gt;0,VLOOKUP(Belegerfassung!L3867,Abfrage!$A$2:$C$19,2,),VLOOKUP(Belegerfassung!L3867,Abfrage!$A$2:$C$19,3,)),"")))</f>
        <v/>
      </c>
      <c r="G3859" t="str">
        <f t="shared" si="180"/>
        <v/>
      </c>
      <c r="H3859" s="31" t="str">
        <f>IF(A3859&lt;&gt;"",-Belegerfassung!J3867+Belegerfassung!K3867,"")</f>
        <v/>
      </c>
      <c r="I3859" s="49" t="str">
        <f>IFERROR(IF(H3859&lt;&gt;"",Belegerfassung!L3867*100,""),IF(OR(Belegerfassung!L3867="Leistung EU - Erlöse",Belegerfassung!L3867="Lieferungen EU-Erlöse",Belegerfassung!L3867="EUST",Belegerfassung!L3867="Bauleistungen 20%")=TRUE,"",MID(Belegerfassung!L3867,4,2)))</f>
        <v/>
      </c>
      <c r="J3859" s="6" t="str">
        <f>IF(A3859&lt;&gt;"",LEFT(Belegerfassung!D3867,40),"")</f>
        <v/>
      </c>
      <c r="K3859" t="str">
        <f>IF(A3859&lt;&gt;"",VLOOKUP(D3859,Abfrage!$F$2:$G$21,2,FALSE),"")</f>
        <v/>
      </c>
      <c r="L3859" s="6" t="str">
        <f>IF(Belegerfassung!H3867&lt;&gt;"",Belegerfassung!H3867,"")</f>
        <v/>
      </c>
      <c r="M3859" t="str">
        <f>IFERROR(IF(Belegerfassung!E3867&lt;&gt;"",VLOOKUP(Belegerfassung!E3867,Abfrage!$L$2:$M$15,2,),""),"")</f>
        <v/>
      </c>
      <c r="N3859" t="str">
        <f t="shared" si="181"/>
        <v/>
      </c>
      <c r="O3859" t="str">
        <f t="shared" si="182"/>
        <v/>
      </c>
      <c r="P3859" t="str">
        <f>IF(Belegerfassung!G3867&lt;&gt;"",CONCATENATE(Belegerfassung!G3867,".pdf"),"")</f>
        <v/>
      </c>
    </row>
    <row r="3860" spans="1:16">
      <c r="A3860" t="str">
        <f>IF(Belegerfassung!C3868&lt;&gt;"",0,"")</f>
        <v/>
      </c>
      <c r="B3860" t="str">
        <f>IFERROR(VLOOKUP(Belegerfassung!I3868,Konten!A:D,2,FALSE),"")</f>
        <v/>
      </c>
      <c r="C3860" t="str">
        <f>IF(A3860&lt;&gt;"",TEXT(Belegerfassung!C3868,"TT.MM.JJJJ"),"")</f>
        <v/>
      </c>
      <c r="D3860" t="str">
        <f>IFERROR(VLOOKUP(Belegerfassung!A3868,Abfrage!$E$2:$F$20,2,FALSE),"")</f>
        <v/>
      </c>
      <c r="E3860" t="str">
        <f>IF(A3860&lt;&gt;"",Belegerfassung!B3868,"")</f>
        <v/>
      </c>
      <c r="F3860" t="str">
        <f>IF(Belegerfassung!L3868="","",IF(Belegerfassung!L3868&lt;&gt;"",IF(Belegerfassung!L3868&lt;&gt;"",IF(Belegerfassung!J3868&lt;&gt;0,VLOOKUP(Belegerfassung!L3868,Abfrage!$A$2:$C$19,2,),VLOOKUP(Belegerfassung!L3868,Abfrage!$A$2:$C$19,3,)),"")))</f>
        <v/>
      </c>
      <c r="G3860" t="str">
        <f t="shared" si="180"/>
        <v/>
      </c>
      <c r="H3860" s="31" t="str">
        <f>IF(A3860&lt;&gt;"",-Belegerfassung!J3868+Belegerfassung!K3868,"")</f>
        <v/>
      </c>
      <c r="I3860" s="49" t="str">
        <f>IFERROR(IF(H3860&lt;&gt;"",Belegerfassung!L3868*100,""),IF(OR(Belegerfassung!L3868="Leistung EU - Erlöse",Belegerfassung!L3868="Lieferungen EU-Erlöse",Belegerfassung!L3868="EUST",Belegerfassung!L3868="Bauleistungen 20%")=TRUE,"",MID(Belegerfassung!L3868,4,2)))</f>
        <v/>
      </c>
      <c r="J3860" s="6" t="str">
        <f>IF(A3860&lt;&gt;"",LEFT(Belegerfassung!D3868,40),"")</f>
        <v/>
      </c>
      <c r="K3860" t="str">
        <f>IF(A3860&lt;&gt;"",VLOOKUP(D3860,Abfrage!$F$2:$G$21,2,FALSE),"")</f>
        <v/>
      </c>
      <c r="L3860" s="6" t="str">
        <f>IF(Belegerfassung!H3868&lt;&gt;"",Belegerfassung!H3868,"")</f>
        <v/>
      </c>
      <c r="M3860" t="str">
        <f>IFERROR(IF(Belegerfassung!E3868&lt;&gt;"",VLOOKUP(Belegerfassung!E3868,Abfrage!$L$2:$M$15,2,),""),"")</f>
        <v/>
      </c>
      <c r="N3860" t="str">
        <f t="shared" si="181"/>
        <v/>
      </c>
      <c r="O3860" t="str">
        <f t="shared" si="182"/>
        <v/>
      </c>
      <c r="P3860" t="str">
        <f>IF(Belegerfassung!G3868&lt;&gt;"",CONCATENATE(Belegerfassung!G3868,".pdf"),"")</f>
        <v/>
      </c>
    </row>
    <row r="3861" spans="1:16">
      <c r="A3861" t="str">
        <f>IF(Belegerfassung!C3869&lt;&gt;"",0,"")</f>
        <v/>
      </c>
      <c r="B3861" t="str">
        <f>IFERROR(VLOOKUP(Belegerfassung!I3869,Konten!A:D,2,FALSE),"")</f>
        <v/>
      </c>
      <c r="C3861" t="str">
        <f>IF(A3861&lt;&gt;"",TEXT(Belegerfassung!C3869,"TT.MM.JJJJ"),"")</f>
        <v/>
      </c>
      <c r="D3861" t="str">
        <f>IFERROR(VLOOKUP(Belegerfassung!A3869,Abfrage!$E$2:$F$20,2,FALSE),"")</f>
        <v/>
      </c>
      <c r="E3861" t="str">
        <f>IF(A3861&lt;&gt;"",Belegerfassung!B3869,"")</f>
        <v/>
      </c>
      <c r="F3861" t="str">
        <f>IF(Belegerfassung!L3869="","",IF(Belegerfassung!L3869&lt;&gt;"",IF(Belegerfassung!L3869&lt;&gt;"",IF(Belegerfassung!J3869&lt;&gt;0,VLOOKUP(Belegerfassung!L3869,Abfrage!$A$2:$C$19,2,),VLOOKUP(Belegerfassung!L3869,Abfrage!$A$2:$C$19,3,)),"")))</f>
        <v/>
      </c>
      <c r="G3861" t="str">
        <f t="shared" si="180"/>
        <v/>
      </c>
      <c r="H3861" s="31" t="str">
        <f>IF(A3861&lt;&gt;"",-Belegerfassung!J3869+Belegerfassung!K3869,"")</f>
        <v/>
      </c>
      <c r="I3861" s="49" t="str">
        <f>IFERROR(IF(H3861&lt;&gt;"",Belegerfassung!L3869*100,""),IF(OR(Belegerfassung!L3869="Leistung EU - Erlöse",Belegerfassung!L3869="Lieferungen EU-Erlöse",Belegerfassung!L3869="EUST",Belegerfassung!L3869="Bauleistungen 20%")=TRUE,"",MID(Belegerfassung!L3869,4,2)))</f>
        <v/>
      </c>
      <c r="J3861" s="6" t="str">
        <f>IF(A3861&lt;&gt;"",LEFT(Belegerfassung!D3869,40),"")</f>
        <v/>
      </c>
      <c r="K3861" t="str">
        <f>IF(A3861&lt;&gt;"",VLOOKUP(D3861,Abfrage!$F$2:$G$21,2,FALSE),"")</f>
        <v/>
      </c>
      <c r="L3861" s="6" t="str">
        <f>IF(Belegerfassung!H3869&lt;&gt;"",Belegerfassung!H3869,"")</f>
        <v/>
      </c>
      <c r="M3861" t="str">
        <f>IFERROR(IF(Belegerfassung!E3869&lt;&gt;"",VLOOKUP(Belegerfassung!E3869,Abfrage!$L$2:$M$15,2,),""),"")</f>
        <v/>
      </c>
      <c r="N3861" t="str">
        <f t="shared" si="181"/>
        <v/>
      </c>
      <c r="O3861" t="str">
        <f t="shared" si="182"/>
        <v/>
      </c>
      <c r="P3861" t="str">
        <f>IF(Belegerfassung!G3869&lt;&gt;"",CONCATENATE(Belegerfassung!G3869,".pdf"),"")</f>
        <v/>
      </c>
    </row>
    <row r="3862" spans="1:16">
      <c r="A3862" t="str">
        <f>IF(Belegerfassung!C3870&lt;&gt;"",0,"")</f>
        <v/>
      </c>
      <c r="B3862" t="str">
        <f>IFERROR(VLOOKUP(Belegerfassung!I3870,Konten!A:D,2,FALSE),"")</f>
        <v/>
      </c>
      <c r="C3862" t="str">
        <f>IF(A3862&lt;&gt;"",TEXT(Belegerfassung!C3870,"TT.MM.JJJJ"),"")</f>
        <v/>
      </c>
      <c r="D3862" t="str">
        <f>IFERROR(VLOOKUP(Belegerfassung!A3870,Abfrage!$E$2:$F$20,2,FALSE),"")</f>
        <v/>
      </c>
      <c r="E3862" t="str">
        <f>IF(A3862&lt;&gt;"",Belegerfassung!B3870,"")</f>
        <v/>
      </c>
      <c r="F3862" t="str">
        <f>IF(Belegerfassung!L3870="","",IF(Belegerfassung!L3870&lt;&gt;"",IF(Belegerfassung!L3870&lt;&gt;"",IF(Belegerfassung!J3870&lt;&gt;0,VLOOKUP(Belegerfassung!L3870,Abfrage!$A$2:$C$19,2,),VLOOKUP(Belegerfassung!L3870,Abfrage!$A$2:$C$19,3,)),"")))</f>
        <v/>
      </c>
      <c r="G3862" t="str">
        <f t="shared" si="180"/>
        <v/>
      </c>
      <c r="H3862" s="31" t="str">
        <f>IF(A3862&lt;&gt;"",-Belegerfassung!J3870+Belegerfassung!K3870,"")</f>
        <v/>
      </c>
      <c r="I3862" s="49" t="str">
        <f>IFERROR(IF(H3862&lt;&gt;"",Belegerfassung!L3870*100,""),IF(OR(Belegerfassung!L3870="Leistung EU - Erlöse",Belegerfassung!L3870="Lieferungen EU-Erlöse",Belegerfassung!L3870="EUST",Belegerfassung!L3870="Bauleistungen 20%")=TRUE,"",MID(Belegerfassung!L3870,4,2)))</f>
        <v/>
      </c>
      <c r="J3862" s="6" t="str">
        <f>IF(A3862&lt;&gt;"",LEFT(Belegerfassung!D3870,40),"")</f>
        <v/>
      </c>
      <c r="K3862" t="str">
        <f>IF(A3862&lt;&gt;"",VLOOKUP(D3862,Abfrage!$F$2:$G$21,2,FALSE),"")</f>
        <v/>
      </c>
      <c r="L3862" s="6" t="str">
        <f>IF(Belegerfassung!H3870&lt;&gt;"",Belegerfassung!H3870,"")</f>
        <v/>
      </c>
      <c r="M3862" t="str">
        <f>IFERROR(IF(Belegerfassung!E3870&lt;&gt;"",VLOOKUP(Belegerfassung!E3870,Abfrage!$L$2:$M$15,2,),""),"")</f>
        <v/>
      </c>
      <c r="N3862" t="str">
        <f t="shared" si="181"/>
        <v/>
      </c>
      <c r="O3862" t="str">
        <f t="shared" si="182"/>
        <v/>
      </c>
      <c r="P3862" t="str">
        <f>IF(Belegerfassung!G3870&lt;&gt;"",CONCATENATE(Belegerfassung!G3870,".pdf"),"")</f>
        <v/>
      </c>
    </row>
    <row r="3863" spans="1:16">
      <c r="A3863" t="str">
        <f>IF(Belegerfassung!C3871&lt;&gt;"",0,"")</f>
        <v/>
      </c>
      <c r="B3863" t="str">
        <f>IFERROR(VLOOKUP(Belegerfassung!I3871,Konten!A:D,2,FALSE),"")</f>
        <v/>
      </c>
      <c r="C3863" t="str">
        <f>IF(A3863&lt;&gt;"",TEXT(Belegerfassung!C3871,"TT.MM.JJJJ"),"")</f>
        <v/>
      </c>
      <c r="D3863" t="str">
        <f>IFERROR(VLOOKUP(Belegerfassung!A3871,Abfrage!$E$2:$F$20,2,FALSE),"")</f>
        <v/>
      </c>
      <c r="E3863" t="str">
        <f>IF(A3863&lt;&gt;"",Belegerfassung!B3871,"")</f>
        <v/>
      </c>
      <c r="F3863" t="str">
        <f>IF(Belegerfassung!L3871="","",IF(Belegerfassung!L3871&lt;&gt;"",IF(Belegerfassung!L3871&lt;&gt;"",IF(Belegerfassung!J3871&lt;&gt;0,VLOOKUP(Belegerfassung!L3871,Abfrage!$A$2:$C$19,2,),VLOOKUP(Belegerfassung!L3871,Abfrage!$A$2:$C$19,3,)),"")))</f>
        <v/>
      </c>
      <c r="G3863" t="str">
        <f t="shared" si="180"/>
        <v/>
      </c>
      <c r="H3863" s="31" t="str">
        <f>IF(A3863&lt;&gt;"",-Belegerfassung!J3871+Belegerfassung!K3871,"")</f>
        <v/>
      </c>
      <c r="I3863" s="49" t="str">
        <f>IFERROR(IF(H3863&lt;&gt;"",Belegerfassung!L3871*100,""),IF(OR(Belegerfassung!L3871="Leistung EU - Erlöse",Belegerfassung!L3871="Lieferungen EU-Erlöse",Belegerfassung!L3871="EUST",Belegerfassung!L3871="Bauleistungen 20%")=TRUE,"",MID(Belegerfassung!L3871,4,2)))</f>
        <v/>
      </c>
      <c r="J3863" s="6" t="str">
        <f>IF(A3863&lt;&gt;"",LEFT(Belegerfassung!D3871,40),"")</f>
        <v/>
      </c>
      <c r="K3863" t="str">
        <f>IF(A3863&lt;&gt;"",VLOOKUP(D3863,Abfrage!$F$2:$G$21,2,FALSE),"")</f>
        <v/>
      </c>
      <c r="L3863" s="6" t="str">
        <f>IF(Belegerfassung!H3871&lt;&gt;"",Belegerfassung!H3871,"")</f>
        <v/>
      </c>
      <c r="M3863" t="str">
        <f>IFERROR(IF(Belegerfassung!E3871&lt;&gt;"",VLOOKUP(Belegerfassung!E3871,Abfrage!$L$2:$M$15,2,),""),"")</f>
        <v/>
      </c>
      <c r="N3863" t="str">
        <f t="shared" si="181"/>
        <v/>
      </c>
      <c r="O3863" t="str">
        <f t="shared" si="182"/>
        <v/>
      </c>
      <c r="P3863" t="str">
        <f>IF(Belegerfassung!G3871&lt;&gt;"",CONCATENATE(Belegerfassung!G3871,".pdf"),"")</f>
        <v/>
      </c>
    </row>
    <row r="3864" spans="1:16">
      <c r="A3864" t="str">
        <f>IF(Belegerfassung!C3872&lt;&gt;"",0,"")</f>
        <v/>
      </c>
      <c r="B3864" t="str">
        <f>IFERROR(VLOOKUP(Belegerfassung!I3872,Konten!A:D,2,FALSE),"")</f>
        <v/>
      </c>
      <c r="C3864" t="str">
        <f>IF(A3864&lt;&gt;"",TEXT(Belegerfassung!C3872,"TT.MM.JJJJ"),"")</f>
        <v/>
      </c>
      <c r="D3864" t="str">
        <f>IFERROR(VLOOKUP(Belegerfassung!A3872,Abfrage!$E$2:$F$20,2,FALSE),"")</f>
        <v/>
      </c>
      <c r="E3864" t="str">
        <f>IF(A3864&lt;&gt;"",Belegerfassung!B3872,"")</f>
        <v/>
      </c>
      <c r="F3864" t="str">
        <f>IF(Belegerfassung!L3872="","",IF(Belegerfassung!L3872&lt;&gt;"",IF(Belegerfassung!L3872&lt;&gt;"",IF(Belegerfassung!J3872&lt;&gt;0,VLOOKUP(Belegerfassung!L3872,Abfrage!$A$2:$C$19,2,),VLOOKUP(Belegerfassung!L3872,Abfrage!$A$2:$C$19,3,)),"")))</f>
        <v/>
      </c>
      <c r="G3864" t="str">
        <f t="shared" si="180"/>
        <v/>
      </c>
      <c r="H3864" s="31" t="str">
        <f>IF(A3864&lt;&gt;"",-Belegerfassung!J3872+Belegerfassung!K3872,"")</f>
        <v/>
      </c>
      <c r="I3864" s="49" t="str">
        <f>IFERROR(IF(H3864&lt;&gt;"",Belegerfassung!L3872*100,""),IF(OR(Belegerfassung!L3872="Leistung EU - Erlöse",Belegerfassung!L3872="Lieferungen EU-Erlöse",Belegerfassung!L3872="EUST",Belegerfassung!L3872="Bauleistungen 20%")=TRUE,"",MID(Belegerfassung!L3872,4,2)))</f>
        <v/>
      </c>
      <c r="J3864" s="6" t="str">
        <f>IF(A3864&lt;&gt;"",LEFT(Belegerfassung!D3872,40),"")</f>
        <v/>
      </c>
      <c r="K3864" t="str">
        <f>IF(A3864&lt;&gt;"",VLOOKUP(D3864,Abfrage!$F$2:$G$21,2,FALSE),"")</f>
        <v/>
      </c>
      <c r="L3864" s="6" t="str">
        <f>IF(Belegerfassung!H3872&lt;&gt;"",Belegerfassung!H3872,"")</f>
        <v/>
      </c>
      <c r="M3864" t="str">
        <f>IFERROR(IF(Belegerfassung!E3872&lt;&gt;"",VLOOKUP(Belegerfassung!E3872,Abfrage!$L$2:$M$15,2,),""),"")</f>
        <v/>
      </c>
      <c r="N3864" t="str">
        <f t="shared" si="181"/>
        <v/>
      </c>
      <c r="O3864" t="str">
        <f t="shared" si="182"/>
        <v/>
      </c>
      <c r="P3864" t="str">
        <f>IF(Belegerfassung!G3872&lt;&gt;"",CONCATENATE(Belegerfassung!G3872,".pdf"),"")</f>
        <v/>
      </c>
    </row>
    <row r="3865" spans="1:16">
      <c r="A3865" t="str">
        <f>IF(Belegerfassung!C3873&lt;&gt;"",0,"")</f>
        <v/>
      </c>
      <c r="B3865" t="str">
        <f>IFERROR(VLOOKUP(Belegerfassung!I3873,Konten!A:D,2,FALSE),"")</f>
        <v/>
      </c>
      <c r="C3865" t="str">
        <f>IF(A3865&lt;&gt;"",TEXT(Belegerfassung!C3873,"TT.MM.JJJJ"),"")</f>
        <v/>
      </c>
      <c r="D3865" t="str">
        <f>IFERROR(VLOOKUP(Belegerfassung!A3873,Abfrage!$E$2:$F$20,2,FALSE),"")</f>
        <v/>
      </c>
      <c r="E3865" t="str">
        <f>IF(A3865&lt;&gt;"",Belegerfassung!B3873,"")</f>
        <v/>
      </c>
      <c r="F3865" t="str">
        <f>IF(Belegerfassung!L3873="","",IF(Belegerfassung!L3873&lt;&gt;"",IF(Belegerfassung!L3873&lt;&gt;"",IF(Belegerfassung!J3873&lt;&gt;0,VLOOKUP(Belegerfassung!L3873,Abfrage!$A$2:$C$19,2,),VLOOKUP(Belegerfassung!L3873,Abfrage!$A$2:$C$19,3,)),"")))</f>
        <v/>
      </c>
      <c r="G3865" t="str">
        <f t="shared" si="180"/>
        <v/>
      </c>
      <c r="H3865" s="31" t="str">
        <f>IF(A3865&lt;&gt;"",-Belegerfassung!J3873+Belegerfassung!K3873,"")</f>
        <v/>
      </c>
      <c r="I3865" s="49" t="str">
        <f>IFERROR(IF(H3865&lt;&gt;"",Belegerfassung!L3873*100,""),IF(OR(Belegerfassung!L3873="Leistung EU - Erlöse",Belegerfassung!L3873="Lieferungen EU-Erlöse",Belegerfassung!L3873="EUST",Belegerfassung!L3873="Bauleistungen 20%")=TRUE,"",MID(Belegerfassung!L3873,4,2)))</f>
        <v/>
      </c>
      <c r="J3865" s="6" t="str">
        <f>IF(A3865&lt;&gt;"",LEFT(Belegerfassung!D3873,40),"")</f>
        <v/>
      </c>
      <c r="K3865" t="str">
        <f>IF(A3865&lt;&gt;"",VLOOKUP(D3865,Abfrage!$F$2:$G$21,2,FALSE),"")</f>
        <v/>
      </c>
      <c r="L3865" s="6" t="str">
        <f>IF(Belegerfassung!H3873&lt;&gt;"",Belegerfassung!H3873,"")</f>
        <v/>
      </c>
      <c r="M3865" t="str">
        <f>IFERROR(IF(Belegerfassung!E3873&lt;&gt;"",VLOOKUP(Belegerfassung!E3873,Abfrage!$L$2:$M$15,2,),""),"")</f>
        <v/>
      </c>
      <c r="N3865" t="str">
        <f t="shared" si="181"/>
        <v/>
      </c>
      <c r="O3865" t="str">
        <f t="shared" si="182"/>
        <v/>
      </c>
      <c r="P3865" t="str">
        <f>IF(Belegerfassung!G3873&lt;&gt;"",CONCATENATE(Belegerfassung!G3873,".pdf"),"")</f>
        <v/>
      </c>
    </row>
    <row r="3866" spans="1:16">
      <c r="A3866" t="str">
        <f>IF(Belegerfassung!C3874&lt;&gt;"",0,"")</f>
        <v/>
      </c>
      <c r="B3866" t="str">
        <f>IFERROR(VLOOKUP(Belegerfassung!I3874,Konten!A:D,2,FALSE),"")</f>
        <v/>
      </c>
      <c r="C3866" t="str">
        <f>IF(A3866&lt;&gt;"",TEXT(Belegerfassung!C3874,"TT.MM.JJJJ"),"")</f>
        <v/>
      </c>
      <c r="D3866" t="str">
        <f>IFERROR(VLOOKUP(Belegerfassung!A3874,Abfrage!$E$2:$F$20,2,FALSE),"")</f>
        <v/>
      </c>
      <c r="E3866" t="str">
        <f>IF(A3866&lt;&gt;"",Belegerfassung!B3874,"")</f>
        <v/>
      </c>
      <c r="F3866" t="str">
        <f>IF(Belegerfassung!L3874="","",IF(Belegerfassung!L3874&lt;&gt;"",IF(Belegerfassung!L3874&lt;&gt;"",IF(Belegerfassung!J3874&lt;&gt;0,VLOOKUP(Belegerfassung!L3874,Abfrage!$A$2:$C$19,2,),VLOOKUP(Belegerfassung!L3874,Abfrage!$A$2:$C$19,3,)),"")))</f>
        <v/>
      </c>
      <c r="G3866" t="str">
        <f t="shared" si="180"/>
        <v/>
      </c>
      <c r="H3866" s="31" t="str">
        <f>IF(A3866&lt;&gt;"",-Belegerfassung!J3874+Belegerfassung!K3874,"")</f>
        <v/>
      </c>
      <c r="I3866" s="49" t="str">
        <f>IFERROR(IF(H3866&lt;&gt;"",Belegerfassung!L3874*100,""),IF(OR(Belegerfassung!L3874="Leistung EU - Erlöse",Belegerfassung!L3874="Lieferungen EU-Erlöse",Belegerfassung!L3874="EUST",Belegerfassung!L3874="Bauleistungen 20%")=TRUE,"",MID(Belegerfassung!L3874,4,2)))</f>
        <v/>
      </c>
      <c r="J3866" s="6" t="str">
        <f>IF(A3866&lt;&gt;"",LEFT(Belegerfassung!D3874,40),"")</f>
        <v/>
      </c>
      <c r="K3866" t="str">
        <f>IF(A3866&lt;&gt;"",VLOOKUP(D3866,Abfrage!$F$2:$G$21,2,FALSE),"")</f>
        <v/>
      </c>
      <c r="L3866" s="6" t="str">
        <f>IF(Belegerfassung!H3874&lt;&gt;"",Belegerfassung!H3874,"")</f>
        <v/>
      </c>
      <c r="M3866" t="str">
        <f>IFERROR(IF(Belegerfassung!E3874&lt;&gt;"",VLOOKUP(Belegerfassung!E3874,Abfrage!$L$2:$M$15,2,),""),"")</f>
        <v/>
      </c>
      <c r="N3866" t="str">
        <f t="shared" si="181"/>
        <v/>
      </c>
      <c r="O3866" t="str">
        <f t="shared" si="182"/>
        <v/>
      </c>
      <c r="P3866" t="str">
        <f>IF(Belegerfassung!G3874&lt;&gt;"",CONCATENATE(Belegerfassung!G3874,".pdf"),"")</f>
        <v/>
      </c>
    </row>
    <row r="3867" spans="1:16">
      <c r="A3867" t="str">
        <f>IF(Belegerfassung!C3875&lt;&gt;"",0,"")</f>
        <v/>
      </c>
      <c r="B3867" t="str">
        <f>IFERROR(VLOOKUP(Belegerfassung!I3875,Konten!A:D,2,FALSE),"")</f>
        <v/>
      </c>
      <c r="C3867" t="str">
        <f>IF(A3867&lt;&gt;"",TEXT(Belegerfassung!C3875,"TT.MM.JJJJ"),"")</f>
        <v/>
      </c>
      <c r="D3867" t="str">
        <f>IFERROR(VLOOKUP(Belegerfassung!A3875,Abfrage!$E$2:$F$20,2,FALSE),"")</f>
        <v/>
      </c>
      <c r="E3867" t="str">
        <f>IF(A3867&lt;&gt;"",Belegerfassung!B3875,"")</f>
        <v/>
      </c>
      <c r="F3867" t="str">
        <f>IF(Belegerfassung!L3875="","",IF(Belegerfassung!L3875&lt;&gt;"",IF(Belegerfassung!L3875&lt;&gt;"",IF(Belegerfassung!J3875&lt;&gt;0,VLOOKUP(Belegerfassung!L3875,Abfrage!$A$2:$C$19,2,),VLOOKUP(Belegerfassung!L3875,Abfrage!$A$2:$C$19,3,)),"")))</f>
        <v/>
      </c>
      <c r="G3867" t="str">
        <f t="shared" si="180"/>
        <v/>
      </c>
      <c r="H3867" s="31" t="str">
        <f>IF(A3867&lt;&gt;"",-Belegerfassung!J3875+Belegerfassung!K3875,"")</f>
        <v/>
      </c>
      <c r="I3867" s="49" t="str">
        <f>IFERROR(IF(H3867&lt;&gt;"",Belegerfassung!L3875*100,""),IF(OR(Belegerfassung!L3875="Leistung EU - Erlöse",Belegerfassung!L3875="Lieferungen EU-Erlöse",Belegerfassung!L3875="EUST",Belegerfassung!L3875="Bauleistungen 20%")=TRUE,"",MID(Belegerfassung!L3875,4,2)))</f>
        <v/>
      </c>
      <c r="J3867" s="6" t="str">
        <f>IF(A3867&lt;&gt;"",LEFT(Belegerfassung!D3875,40),"")</f>
        <v/>
      </c>
      <c r="K3867" t="str">
        <f>IF(A3867&lt;&gt;"",VLOOKUP(D3867,Abfrage!$F$2:$G$21,2,FALSE),"")</f>
        <v/>
      </c>
      <c r="L3867" s="6" t="str">
        <f>IF(Belegerfassung!H3875&lt;&gt;"",Belegerfassung!H3875,"")</f>
        <v/>
      </c>
      <c r="M3867" t="str">
        <f>IFERROR(IF(Belegerfassung!E3875&lt;&gt;"",VLOOKUP(Belegerfassung!E3875,Abfrage!$L$2:$M$15,2,),""),"")</f>
        <v/>
      </c>
      <c r="N3867" t="str">
        <f t="shared" si="181"/>
        <v/>
      </c>
      <c r="O3867" t="str">
        <f t="shared" si="182"/>
        <v/>
      </c>
      <c r="P3867" t="str">
        <f>IF(Belegerfassung!G3875&lt;&gt;"",CONCATENATE(Belegerfassung!G3875,".pdf"),"")</f>
        <v/>
      </c>
    </row>
    <row r="3868" spans="1:16">
      <c r="A3868" t="str">
        <f>IF(Belegerfassung!C3876&lt;&gt;"",0,"")</f>
        <v/>
      </c>
      <c r="B3868" t="str">
        <f>IFERROR(VLOOKUP(Belegerfassung!I3876,Konten!A:D,2,FALSE),"")</f>
        <v/>
      </c>
      <c r="C3868" t="str">
        <f>IF(A3868&lt;&gt;"",TEXT(Belegerfassung!C3876,"TT.MM.JJJJ"),"")</f>
        <v/>
      </c>
      <c r="D3868" t="str">
        <f>IFERROR(VLOOKUP(Belegerfassung!A3876,Abfrage!$E$2:$F$20,2,FALSE),"")</f>
        <v/>
      </c>
      <c r="E3868" t="str">
        <f>IF(A3868&lt;&gt;"",Belegerfassung!B3876,"")</f>
        <v/>
      </c>
      <c r="F3868" t="str">
        <f>IF(Belegerfassung!L3876="","",IF(Belegerfassung!L3876&lt;&gt;"",IF(Belegerfassung!L3876&lt;&gt;"",IF(Belegerfassung!J3876&lt;&gt;0,VLOOKUP(Belegerfassung!L3876,Abfrage!$A$2:$C$19,2,),VLOOKUP(Belegerfassung!L3876,Abfrage!$A$2:$C$19,3,)),"")))</f>
        <v/>
      </c>
      <c r="G3868" t="str">
        <f t="shared" si="180"/>
        <v/>
      </c>
      <c r="H3868" s="31" t="str">
        <f>IF(A3868&lt;&gt;"",-Belegerfassung!J3876+Belegerfassung!K3876,"")</f>
        <v/>
      </c>
      <c r="I3868" s="49" t="str">
        <f>IFERROR(IF(H3868&lt;&gt;"",Belegerfassung!L3876*100,""),IF(OR(Belegerfassung!L3876="Leistung EU - Erlöse",Belegerfassung!L3876="Lieferungen EU-Erlöse",Belegerfassung!L3876="EUST",Belegerfassung!L3876="Bauleistungen 20%")=TRUE,"",MID(Belegerfassung!L3876,4,2)))</f>
        <v/>
      </c>
      <c r="J3868" s="6" t="str">
        <f>IF(A3868&lt;&gt;"",LEFT(Belegerfassung!D3876,40),"")</f>
        <v/>
      </c>
      <c r="K3868" t="str">
        <f>IF(A3868&lt;&gt;"",VLOOKUP(D3868,Abfrage!$F$2:$G$21,2,FALSE),"")</f>
        <v/>
      </c>
      <c r="L3868" s="6" t="str">
        <f>IF(Belegerfassung!H3876&lt;&gt;"",Belegerfassung!H3876,"")</f>
        <v/>
      </c>
      <c r="M3868" t="str">
        <f>IFERROR(IF(Belegerfassung!E3876&lt;&gt;"",VLOOKUP(Belegerfassung!E3876,Abfrage!$L$2:$M$15,2,),""),"")</f>
        <v/>
      </c>
      <c r="N3868" t="str">
        <f t="shared" si="181"/>
        <v/>
      </c>
      <c r="O3868" t="str">
        <f t="shared" si="182"/>
        <v/>
      </c>
      <c r="P3868" t="str">
        <f>IF(Belegerfassung!G3876&lt;&gt;"",CONCATENATE(Belegerfassung!G3876,".pdf"),"")</f>
        <v/>
      </c>
    </row>
    <row r="3869" spans="1:16">
      <c r="A3869" t="str">
        <f>IF(Belegerfassung!C3877&lt;&gt;"",0,"")</f>
        <v/>
      </c>
      <c r="B3869" t="str">
        <f>IFERROR(VLOOKUP(Belegerfassung!I3877,Konten!A:D,2,FALSE),"")</f>
        <v/>
      </c>
      <c r="C3869" t="str">
        <f>IF(A3869&lt;&gt;"",TEXT(Belegerfassung!C3877,"TT.MM.JJJJ"),"")</f>
        <v/>
      </c>
      <c r="D3869" t="str">
        <f>IFERROR(VLOOKUP(Belegerfassung!A3877,Abfrage!$E$2:$F$20,2,FALSE),"")</f>
        <v/>
      </c>
      <c r="E3869" t="str">
        <f>IF(A3869&lt;&gt;"",Belegerfassung!B3877,"")</f>
        <v/>
      </c>
      <c r="F3869" t="str">
        <f>IF(Belegerfassung!L3877="","",IF(Belegerfassung!L3877&lt;&gt;"",IF(Belegerfassung!L3877&lt;&gt;"",IF(Belegerfassung!J3877&lt;&gt;0,VLOOKUP(Belegerfassung!L3877,Abfrage!$A$2:$C$19,2,),VLOOKUP(Belegerfassung!L3877,Abfrage!$A$2:$C$19,3,)),"")))</f>
        <v/>
      </c>
      <c r="G3869" t="str">
        <f t="shared" si="180"/>
        <v/>
      </c>
      <c r="H3869" s="31" t="str">
        <f>IF(A3869&lt;&gt;"",-Belegerfassung!J3877+Belegerfassung!K3877,"")</f>
        <v/>
      </c>
      <c r="I3869" s="49" t="str">
        <f>IFERROR(IF(H3869&lt;&gt;"",Belegerfassung!L3877*100,""),IF(OR(Belegerfassung!L3877="Leistung EU - Erlöse",Belegerfassung!L3877="Lieferungen EU-Erlöse",Belegerfassung!L3877="EUST",Belegerfassung!L3877="Bauleistungen 20%")=TRUE,"",MID(Belegerfassung!L3877,4,2)))</f>
        <v/>
      </c>
      <c r="J3869" s="6" t="str">
        <f>IF(A3869&lt;&gt;"",LEFT(Belegerfassung!D3877,40),"")</f>
        <v/>
      </c>
      <c r="K3869" t="str">
        <f>IF(A3869&lt;&gt;"",VLOOKUP(D3869,Abfrage!$F$2:$G$21,2,FALSE),"")</f>
        <v/>
      </c>
      <c r="L3869" s="6" t="str">
        <f>IF(Belegerfassung!H3877&lt;&gt;"",Belegerfassung!H3877,"")</f>
        <v/>
      </c>
      <c r="M3869" t="str">
        <f>IFERROR(IF(Belegerfassung!E3877&lt;&gt;"",VLOOKUP(Belegerfassung!E3877,Abfrage!$L$2:$M$15,2,),""),"")</f>
        <v/>
      </c>
      <c r="N3869" t="str">
        <f t="shared" si="181"/>
        <v/>
      </c>
      <c r="O3869" t="str">
        <f t="shared" si="182"/>
        <v/>
      </c>
      <c r="P3869" t="str">
        <f>IF(Belegerfassung!G3877&lt;&gt;"",CONCATENATE(Belegerfassung!G3877,".pdf"),"")</f>
        <v/>
      </c>
    </row>
    <row r="3870" spans="1:16">
      <c r="A3870" t="str">
        <f>IF(Belegerfassung!C3878&lt;&gt;"",0,"")</f>
        <v/>
      </c>
      <c r="B3870" t="str">
        <f>IFERROR(VLOOKUP(Belegerfassung!I3878,Konten!A:D,2,FALSE),"")</f>
        <v/>
      </c>
      <c r="C3870" t="str">
        <f>IF(A3870&lt;&gt;"",TEXT(Belegerfassung!C3878,"TT.MM.JJJJ"),"")</f>
        <v/>
      </c>
      <c r="D3870" t="str">
        <f>IFERROR(VLOOKUP(Belegerfassung!A3878,Abfrage!$E$2:$F$20,2,FALSE),"")</f>
        <v/>
      </c>
      <c r="E3870" t="str">
        <f>IF(A3870&lt;&gt;"",Belegerfassung!B3878,"")</f>
        <v/>
      </c>
      <c r="F3870" t="str">
        <f>IF(Belegerfassung!L3878="","",IF(Belegerfassung!L3878&lt;&gt;"",IF(Belegerfassung!L3878&lt;&gt;"",IF(Belegerfassung!J3878&lt;&gt;0,VLOOKUP(Belegerfassung!L3878,Abfrage!$A$2:$C$19,2,),VLOOKUP(Belegerfassung!L3878,Abfrage!$A$2:$C$19,3,)),"")))</f>
        <v/>
      </c>
      <c r="G3870" t="str">
        <f t="shared" si="180"/>
        <v/>
      </c>
      <c r="H3870" s="31" t="str">
        <f>IF(A3870&lt;&gt;"",-Belegerfassung!J3878+Belegerfassung!K3878,"")</f>
        <v/>
      </c>
      <c r="I3870" s="49" t="str">
        <f>IFERROR(IF(H3870&lt;&gt;"",Belegerfassung!L3878*100,""),IF(OR(Belegerfassung!L3878="Leistung EU - Erlöse",Belegerfassung!L3878="Lieferungen EU-Erlöse",Belegerfassung!L3878="EUST",Belegerfassung!L3878="Bauleistungen 20%")=TRUE,"",MID(Belegerfassung!L3878,4,2)))</f>
        <v/>
      </c>
      <c r="J3870" s="6" t="str">
        <f>IF(A3870&lt;&gt;"",LEFT(Belegerfassung!D3878,40),"")</f>
        <v/>
      </c>
      <c r="K3870" t="str">
        <f>IF(A3870&lt;&gt;"",VLOOKUP(D3870,Abfrage!$F$2:$G$21,2,FALSE),"")</f>
        <v/>
      </c>
      <c r="L3870" s="6" t="str">
        <f>IF(Belegerfassung!H3878&lt;&gt;"",Belegerfassung!H3878,"")</f>
        <v/>
      </c>
      <c r="M3870" t="str">
        <f>IFERROR(IF(Belegerfassung!E3878&lt;&gt;"",VLOOKUP(Belegerfassung!E3878,Abfrage!$L$2:$M$15,2,),""),"")</f>
        <v/>
      </c>
      <c r="N3870" t="str">
        <f t="shared" si="181"/>
        <v/>
      </c>
      <c r="O3870" t="str">
        <f t="shared" si="182"/>
        <v/>
      </c>
      <c r="P3870" t="str">
        <f>IF(Belegerfassung!G3878&lt;&gt;"",CONCATENATE(Belegerfassung!G3878,".pdf"),"")</f>
        <v/>
      </c>
    </row>
    <row r="3871" spans="1:16">
      <c r="A3871" t="str">
        <f>IF(Belegerfassung!C3879&lt;&gt;"",0,"")</f>
        <v/>
      </c>
      <c r="B3871" t="str">
        <f>IFERROR(VLOOKUP(Belegerfassung!I3879,Konten!A:D,2,FALSE),"")</f>
        <v/>
      </c>
      <c r="C3871" t="str">
        <f>IF(A3871&lt;&gt;"",TEXT(Belegerfassung!C3879,"TT.MM.JJJJ"),"")</f>
        <v/>
      </c>
      <c r="D3871" t="str">
        <f>IFERROR(VLOOKUP(Belegerfassung!A3879,Abfrage!$E$2:$F$20,2,FALSE),"")</f>
        <v/>
      </c>
      <c r="E3871" t="str">
        <f>IF(A3871&lt;&gt;"",Belegerfassung!B3879,"")</f>
        <v/>
      </c>
      <c r="F3871" t="str">
        <f>IF(Belegerfassung!L3879="","",IF(Belegerfassung!L3879&lt;&gt;"",IF(Belegerfassung!L3879&lt;&gt;"",IF(Belegerfassung!J3879&lt;&gt;0,VLOOKUP(Belegerfassung!L3879,Abfrage!$A$2:$C$19,2,),VLOOKUP(Belegerfassung!L3879,Abfrage!$A$2:$C$19,3,)),"")))</f>
        <v/>
      </c>
      <c r="G3871" t="str">
        <f t="shared" si="180"/>
        <v/>
      </c>
      <c r="H3871" s="31" t="str">
        <f>IF(A3871&lt;&gt;"",-Belegerfassung!J3879+Belegerfassung!K3879,"")</f>
        <v/>
      </c>
      <c r="I3871" s="49" t="str">
        <f>IFERROR(IF(H3871&lt;&gt;"",Belegerfassung!L3879*100,""),IF(OR(Belegerfassung!L3879="Leistung EU - Erlöse",Belegerfassung!L3879="Lieferungen EU-Erlöse",Belegerfassung!L3879="EUST",Belegerfassung!L3879="Bauleistungen 20%")=TRUE,"",MID(Belegerfassung!L3879,4,2)))</f>
        <v/>
      </c>
      <c r="J3871" s="6" t="str">
        <f>IF(A3871&lt;&gt;"",LEFT(Belegerfassung!D3879,40),"")</f>
        <v/>
      </c>
      <c r="K3871" t="str">
        <f>IF(A3871&lt;&gt;"",VLOOKUP(D3871,Abfrage!$F$2:$G$21,2,FALSE),"")</f>
        <v/>
      </c>
      <c r="L3871" s="6" t="str">
        <f>IF(Belegerfassung!H3879&lt;&gt;"",Belegerfassung!H3879,"")</f>
        <v/>
      </c>
      <c r="M3871" t="str">
        <f>IFERROR(IF(Belegerfassung!E3879&lt;&gt;"",VLOOKUP(Belegerfassung!E3879,Abfrage!$L$2:$M$15,2,),""),"")</f>
        <v/>
      </c>
      <c r="N3871" t="str">
        <f t="shared" si="181"/>
        <v/>
      </c>
      <c r="O3871" t="str">
        <f t="shared" si="182"/>
        <v/>
      </c>
      <c r="P3871" t="str">
        <f>IF(Belegerfassung!G3879&lt;&gt;"",CONCATENATE(Belegerfassung!G3879,".pdf"),"")</f>
        <v/>
      </c>
    </row>
    <row r="3872" spans="1:16">
      <c r="A3872" t="str">
        <f>IF(Belegerfassung!C3880&lt;&gt;"",0,"")</f>
        <v/>
      </c>
      <c r="B3872" t="str">
        <f>IFERROR(VLOOKUP(Belegerfassung!I3880,Konten!A:D,2,FALSE),"")</f>
        <v/>
      </c>
      <c r="C3872" t="str">
        <f>IF(A3872&lt;&gt;"",TEXT(Belegerfassung!C3880,"TT.MM.JJJJ"),"")</f>
        <v/>
      </c>
      <c r="D3872" t="str">
        <f>IFERROR(VLOOKUP(Belegerfassung!A3880,Abfrage!$E$2:$F$20,2,FALSE),"")</f>
        <v/>
      </c>
      <c r="E3872" t="str">
        <f>IF(A3872&lt;&gt;"",Belegerfassung!B3880,"")</f>
        <v/>
      </c>
      <c r="F3872" t="str">
        <f>IF(Belegerfassung!L3880="","",IF(Belegerfassung!L3880&lt;&gt;"",IF(Belegerfassung!L3880&lt;&gt;"",IF(Belegerfassung!J3880&lt;&gt;0,VLOOKUP(Belegerfassung!L3880,Abfrage!$A$2:$C$19,2,),VLOOKUP(Belegerfassung!L3880,Abfrage!$A$2:$C$19,3,)),"")))</f>
        <v/>
      </c>
      <c r="G3872" t="str">
        <f t="shared" si="180"/>
        <v/>
      </c>
      <c r="H3872" s="31" t="str">
        <f>IF(A3872&lt;&gt;"",-Belegerfassung!J3880+Belegerfassung!K3880,"")</f>
        <v/>
      </c>
      <c r="I3872" s="49" t="str">
        <f>IFERROR(IF(H3872&lt;&gt;"",Belegerfassung!L3880*100,""),IF(OR(Belegerfassung!L3880="Leistung EU - Erlöse",Belegerfassung!L3880="Lieferungen EU-Erlöse",Belegerfassung!L3880="EUST",Belegerfassung!L3880="Bauleistungen 20%")=TRUE,"",MID(Belegerfassung!L3880,4,2)))</f>
        <v/>
      </c>
      <c r="J3872" s="6" t="str">
        <f>IF(A3872&lt;&gt;"",LEFT(Belegerfassung!D3880,40),"")</f>
        <v/>
      </c>
      <c r="K3872" t="str">
        <f>IF(A3872&lt;&gt;"",VLOOKUP(D3872,Abfrage!$F$2:$G$21,2,FALSE),"")</f>
        <v/>
      </c>
      <c r="L3872" s="6" t="str">
        <f>IF(Belegerfassung!H3880&lt;&gt;"",Belegerfassung!H3880,"")</f>
        <v/>
      </c>
      <c r="M3872" t="str">
        <f>IFERROR(IF(Belegerfassung!E3880&lt;&gt;"",VLOOKUP(Belegerfassung!E3880,Abfrage!$L$2:$M$15,2,),""),"")</f>
        <v/>
      </c>
      <c r="N3872" t="str">
        <f t="shared" si="181"/>
        <v/>
      </c>
      <c r="O3872" t="str">
        <f t="shared" si="182"/>
        <v/>
      </c>
      <c r="P3872" t="str">
        <f>IF(Belegerfassung!G3880&lt;&gt;"",CONCATENATE(Belegerfassung!G3880,".pdf"),"")</f>
        <v/>
      </c>
    </row>
    <row r="3873" spans="1:16">
      <c r="A3873" t="str">
        <f>IF(Belegerfassung!C3881&lt;&gt;"",0,"")</f>
        <v/>
      </c>
      <c r="B3873" t="str">
        <f>IFERROR(VLOOKUP(Belegerfassung!I3881,Konten!A:D,2,FALSE),"")</f>
        <v/>
      </c>
      <c r="C3873" t="str">
        <f>IF(A3873&lt;&gt;"",TEXT(Belegerfassung!C3881,"TT.MM.JJJJ"),"")</f>
        <v/>
      </c>
      <c r="D3873" t="str">
        <f>IFERROR(VLOOKUP(Belegerfassung!A3881,Abfrage!$E$2:$F$20,2,FALSE),"")</f>
        <v/>
      </c>
      <c r="E3873" t="str">
        <f>IF(A3873&lt;&gt;"",Belegerfassung!B3881,"")</f>
        <v/>
      </c>
      <c r="F3873" t="str">
        <f>IF(Belegerfassung!L3881="","",IF(Belegerfassung!L3881&lt;&gt;"",IF(Belegerfassung!L3881&lt;&gt;"",IF(Belegerfassung!J3881&lt;&gt;0,VLOOKUP(Belegerfassung!L3881,Abfrage!$A$2:$C$19,2,),VLOOKUP(Belegerfassung!L3881,Abfrage!$A$2:$C$19,3,)),"")))</f>
        <v/>
      </c>
      <c r="G3873" t="str">
        <f t="shared" si="180"/>
        <v/>
      </c>
      <c r="H3873" s="31" t="str">
        <f>IF(A3873&lt;&gt;"",-Belegerfassung!J3881+Belegerfassung!K3881,"")</f>
        <v/>
      </c>
      <c r="I3873" s="49" t="str">
        <f>IFERROR(IF(H3873&lt;&gt;"",Belegerfassung!L3881*100,""),IF(OR(Belegerfassung!L3881="Leistung EU - Erlöse",Belegerfassung!L3881="Lieferungen EU-Erlöse",Belegerfassung!L3881="EUST",Belegerfassung!L3881="Bauleistungen 20%")=TRUE,"",MID(Belegerfassung!L3881,4,2)))</f>
        <v/>
      </c>
      <c r="J3873" s="6" t="str">
        <f>IF(A3873&lt;&gt;"",LEFT(Belegerfassung!D3881,40),"")</f>
        <v/>
      </c>
      <c r="K3873" t="str">
        <f>IF(A3873&lt;&gt;"",VLOOKUP(D3873,Abfrage!$F$2:$G$21,2,FALSE),"")</f>
        <v/>
      </c>
      <c r="L3873" s="6" t="str">
        <f>IF(Belegerfassung!H3881&lt;&gt;"",Belegerfassung!H3881,"")</f>
        <v/>
      </c>
      <c r="M3873" t="str">
        <f>IFERROR(IF(Belegerfassung!E3881&lt;&gt;"",VLOOKUP(Belegerfassung!E3881,Abfrage!$L$2:$M$15,2,),""),"")</f>
        <v/>
      </c>
      <c r="N3873" t="str">
        <f t="shared" si="181"/>
        <v/>
      </c>
      <c r="O3873" t="str">
        <f t="shared" si="182"/>
        <v/>
      </c>
      <c r="P3873" t="str">
        <f>IF(Belegerfassung!G3881&lt;&gt;"",CONCATENATE(Belegerfassung!G3881,".pdf"),"")</f>
        <v/>
      </c>
    </row>
    <row r="3874" spans="1:16">
      <c r="A3874" t="str">
        <f>IF(Belegerfassung!C3882&lt;&gt;"",0,"")</f>
        <v/>
      </c>
      <c r="B3874" t="str">
        <f>IFERROR(VLOOKUP(Belegerfassung!I3882,Konten!A:D,2,FALSE),"")</f>
        <v/>
      </c>
      <c r="C3874" t="str">
        <f>IF(A3874&lt;&gt;"",TEXT(Belegerfassung!C3882,"TT.MM.JJJJ"),"")</f>
        <v/>
      </c>
      <c r="D3874" t="str">
        <f>IFERROR(VLOOKUP(Belegerfassung!A3882,Abfrage!$E$2:$F$20,2,FALSE),"")</f>
        <v/>
      </c>
      <c r="E3874" t="str">
        <f>IF(A3874&lt;&gt;"",Belegerfassung!B3882,"")</f>
        <v/>
      </c>
      <c r="F3874" t="str">
        <f>IF(Belegerfassung!L3882="","",IF(Belegerfassung!L3882&lt;&gt;"",IF(Belegerfassung!L3882&lt;&gt;"",IF(Belegerfassung!J3882&lt;&gt;0,VLOOKUP(Belegerfassung!L3882,Abfrage!$A$2:$C$19,2,),VLOOKUP(Belegerfassung!L3882,Abfrage!$A$2:$C$19,3,)),"")))</f>
        <v/>
      </c>
      <c r="G3874" t="str">
        <f t="shared" si="180"/>
        <v/>
      </c>
      <c r="H3874" s="31" t="str">
        <f>IF(A3874&lt;&gt;"",-Belegerfassung!J3882+Belegerfassung!K3882,"")</f>
        <v/>
      </c>
      <c r="I3874" s="49" t="str">
        <f>IFERROR(IF(H3874&lt;&gt;"",Belegerfassung!L3882*100,""),IF(OR(Belegerfassung!L3882="Leistung EU - Erlöse",Belegerfassung!L3882="Lieferungen EU-Erlöse",Belegerfassung!L3882="EUST",Belegerfassung!L3882="Bauleistungen 20%")=TRUE,"",MID(Belegerfassung!L3882,4,2)))</f>
        <v/>
      </c>
      <c r="J3874" s="6" t="str">
        <f>IF(A3874&lt;&gt;"",LEFT(Belegerfassung!D3882,40),"")</f>
        <v/>
      </c>
      <c r="K3874" t="str">
        <f>IF(A3874&lt;&gt;"",VLOOKUP(D3874,Abfrage!$F$2:$G$21,2,FALSE),"")</f>
        <v/>
      </c>
      <c r="L3874" s="6" t="str">
        <f>IF(Belegerfassung!H3882&lt;&gt;"",Belegerfassung!H3882,"")</f>
        <v/>
      </c>
      <c r="M3874" t="str">
        <f>IFERROR(IF(Belegerfassung!E3882&lt;&gt;"",VLOOKUP(Belegerfassung!E3882,Abfrage!$L$2:$M$15,2,),""),"")</f>
        <v/>
      </c>
      <c r="N3874" t="str">
        <f t="shared" si="181"/>
        <v/>
      </c>
      <c r="O3874" t="str">
        <f t="shared" si="182"/>
        <v/>
      </c>
      <c r="P3874" t="str">
        <f>IF(Belegerfassung!G3882&lt;&gt;"",CONCATENATE(Belegerfassung!G3882,".pdf"),"")</f>
        <v/>
      </c>
    </row>
    <row r="3875" spans="1:16">
      <c r="A3875" t="str">
        <f>IF(Belegerfassung!C3883&lt;&gt;"",0,"")</f>
        <v/>
      </c>
      <c r="B3875" t="str">
        <f>IFERROR(VLOOKUP(Belegerfassung!I3883,Konten!A:D,2,FALSE),"")</f>
        <v/>
      </c>
      <c r="C3875" t="str">
        <f>IF(A3875&lt;&gt;"",TEXT(Belegerfassung!C3883,"TT.MM.JJJJ"),"")</f>
        <v/>
      </c>
      <c r="D3875" t="str">
        <f>IFERROR(VLOOKUP(Belegerfassung!A3883,Abfrage!$E$2:$F$20,2,FALSE),"")</f>
        <v/>
      </c>
      <c r="E3875" t="str">
        <f>IF(A3875&lt;&gt;"",Belegerfassung!B3883,"")</f>
        <v/>
      </c>
      <c r="F3875" t="str">
        <f>IF(Belegerfassung!L3883="","",IF(Belegerfassung!L3883&lt;&gt;"",IF(Belegerfassung!L3883&lt;&gt;"",IF(Belegerfassung!J3883&lt;&gt;0,VLOOKUP(Belegerfassung!L3883,Abfrage!$A$2:$C$19,2,),VLOOKUP(Belegerfassung!L3883,Abfrage!$A$2:$C$19,3,)),"")))</f>
        <v/>
      </c>
      <c r="G3875" t="str">
        <f t="shared" si="180"/>
        <v/>
      </c>
      <c r="H3875" s="31" t="str">
        <f>IF(A3875&lt;&gt;"",-Belegerfassung!J3883+Belegerfassung!K3883,"")</f>
        <v/>
      </c>
      <c r="I3875" s="49" t="str">
        <f>IFERROR(IF(H3875&lt;&gt;"",Belegerfassung!L3883*100,""),IF(OR(Belegerfassung!L3883="Leistung EU - Erlöse",Belegerfassung!L3883="Lieferungen EU-Erlöse",Belegerfassung!L3883="EUST",Belegerfassung!L3883="Bauleistungen 20%")=TRUE,"",MID(Belegerfassung!L3883,4,2)))</f>
        <v/>
      </c>
      <c r="J3875" s="6" t="str">
        <f>IF(A3875&lt;&gt;"",LEFT(Belegerfassung!D3883,40),"")</f>
        <v/>
      </c>
      <c r="K3875" t="str">
        <f>IF(A3875&lt;&gt;"",VLOOKUP(D3875,Abfrage!$F$2:$G$21,2,FALSE),"")</f>
        <v/>
      </c>
      <c r="L3875" s="6" t="str">
        <f>IF(Belegerfassung!H3883&lt;&gt;"",Belegerfassung!H3883,"")</f>
        <v/>
      </c>
      <c r="M3875" t="str">
        <f>IFERROR(IF(Belegerfassung!E3883&lt;&gt;"",VLOOKUP(Belegerfassung!E3883,Abfrage!$L$2:$M$15,2,),""),"")</f>
        <v/>
      </c>
      <c r="N3875" t="str">
        <f t="shared" si="181"/>
        <v/>
      </c>
      <c r="O3875" t="str">
        <f t="shared" si="182"/>
        <v/>
      </c>
      <c r="P3875" t="str">
        <f>IF(Belegerfassung!G3883&lt;&gt;"",CONCATENATE(Belegerfassung!G3883,".pdf"),"")</f>
        <v/>
      </c>
    </row>
    <row r="3876" spans="1:16">
      <c r="A3876" t="str">
        <f>IF(Belegerfassung!C3884&lt;&gt;"",0,"")</f>
        <v/>
      </c>
      <c r="B3876" t="str">
        <f>IFERROR(VLOOKUP(Belegerfassung!I3884,Konten!A:D,2,FALSE),"")</f>
        <v/>
      </c>
      <c r="C3876" t="str">
        <f>IF(A3876&lt;&gt;"",TEXT(Belegerfassung!C3884,"TT.MM.JJJJ"),"")</f>
        <v/>
      </c>
      <c r="D3876" t="str">
        <f>IFERROR(VLOOKUP(Belegerfassung!A3884,Abfrage!$E$2:$F$20,2,FALSE),"")</f>
        <v/>
      </c>
      <c r="E3876" t="str">
        <f>IF(A3876&lt;&gt;"",Belegerfassung!B3884,"")</f>
        <v/>
      </c>
      <c r="F3876" t="str">
        <f>IF(Belegerfassung!L3884="","",IF(Belegerfassung!L3884&lt;&gt;"",IF(Belegerfassung!L3884&lt;&gt;"",IF(Belegerfassung!J3884&lt;&gt;0,VLOOKUP(Belegerfassung!L3884,Abfrage!$A$2:$C$19,2,),VLOOKUP(Belegerfassung!L3884,Abfrage!$A$2:$C$19,3,)),"")))</f>
        <v/>
      </c>
      <c r="G3876" t="str">
        <f t="shared" si="180"/>
        <v/>
      </c>
      <c r="H3876" s="31" t="str">
        <f>IF(A3876&lt;&gt;"",-Belegerfassung!J3884+Belegerfassung!K3884,"")</f>
        <v/>
      </c>
      <c r="I3876" s="49" t="str">
        <f>IFERROR(IF(H3876&lt;&gt;"",Belegerfassung!L3884*100,""),IF(OR(Belegerfassung!L3884="Leistung EU - Erlöse",Belegerfassung!L3884="Lieferungen EU-Erlöse",Belegerfassung!L3884="EUST",Belegerfassung!L3884="Bauleistungen 20%")=TRUE,"",MID(Belegerfassung!L3884,4,2)))</f>
        <v/>
      </c>
      <c r="J3876" s="6" t="str">
        <f>IF(A3876&lt;&gt;"",LEFT(Belegerfassung!D3884,40),"")</f>
        <v/>
      </c>
      <c r="K3876" t="str">
        <f>IF(A3876&lt;&gt;"",VLOOKUP(D3876,Abfrage!$F$2:$G$21,2,FALSE),"")</f>
        <v/>
      </c>
      <c r="L3876" s="6" t="str">
        <f>IF(Belegerfassung!H3884&lt;&gt;"",Belegerfassung!H3884,"")</f>
        <v/>
      </c>
      <c r="M3876" t="str">
        <f>IFERROR(IF(Belegerfassung!E3884&lt;&gt;"",VLOOKUP(Belegerfassung!E3884,Abfrage!$L$2:$M$15,2,),""),"")</f>
        <v/>
      </c>
      <c r="N3876" t="str">
        <f t="shared" si="181"/>
        <v/>
      </c>
      <c r="O3876" t="str">
        <f t="shared" si="182"/>
        <v/>
      </c>
      <c r="P3876" t="str">
        <f>IF(Belegerfassung!G3884&lt;&gt;"",CONCATENATE(Belegerfassung!G3884,".pdf"),"")</f>
        <v/>
      </c>
    </row>
    <row r="3877" spans="1:16">
      <c r="A3877" t="str">
        <f>IF(Belegerfassung!C3885&lt;&gt;"",0,"")</f>
        <v/>
      </c>
      <c r="B3877" t="str">
        <f>IFERROR(VLOOKUP(Belegerfassung!I3885,Konten!A:D,2,FALSE),"")</f>
        <v/>
      </c>
      <c r="C3877" t="str">
        <f>IF(A3877&lt;&gt;"",TEXT(Belegerfassung!C3885,"TT.MM.JJJJ"),"")</f>
        <v/>
      </c>
      <c r="D3877" t="str">
        <f>IFERROR(VLOOKUP(Belegerfassung!A3885,Abfrage!$E$2:$F$20,2,FALSE),"")</f>
        <v/>
      </c>
      <c r="E3877" t="str">
        <f>IF(A3877&lt;&gt;"",Belegerfassung!B3885,"")</f>
        <v/>
      </c>
      <c r="F3877" t="str">
        <f>IF(Belegerfassung!L3885="","",IF(Belegerfassung!L3885&lt;&gt;"",IF(Belegerfassung!L3885&lt;&gt;"",IF(Belegerfassung!J3885&lt;&gt;0,VLOOKUP(Belegerfassung!L3885,Abfrage!$A$2:$C$19,2,),VLOOKUP(Belegerfassung!L3885,Abfrage!$A$2:$C$19,3,)),"")))</f>
        <v/>
      </c>
      <c r="G3877" t="str">
        <f t="shared" si="180"/>
        <v/>
      </c>
      <c r="H3877" s="31" t="str">
        <f>IF(A3877&lt;&gt;"",-Belegerfassung!J3885+Belegerfassung!K3885,"")</f>
        <v/>
      </c>
      <c r="I3877" s="49" t="str">
        <f>IFERROR(IF(H3877&lt;&gt;"",Belegerfassung!L3885*100,""),IF(OR(Belegerfassung!L3885="Leistung EU - Erlöse",Belegerfassung!L3885="Lieferungen EU-Erlöse",Belegerfassung!L3885="EUST",Belegerfassung!L3885="Bauleistungen 20%")=TRUE,"",MID(Belegerfassung!L3885,4,2)))</f>
        <v/>
      </c>
      <c r="J3877" s="6" t="str">
        <f>IF(A3877&lt;&gt;"",LEFT(Belegerfassung!D3885,40),"")</f>
        <v/>
      </c>
      <c r="K3877" t="str">
        <f>IF(A3877&lt;&gt;"",VLOOKUP(D3877,Abfrage!$F$2:$G$21,2,FALSE),"")</f>
        <v/>
      </c>
      <c r="L3877" s="6" t="str">
        <f>IF(Belegerfassung!H3885&lt;&gt;"",Belegerfassung!H3885,"")</f>
        <v/>
      </c>
      <c r="M3877" t="str">
        <f>IFERROR(IF(Belegerfassung!E3885&lt;&gt;"",VLOOKUP(Belegerfassung!E3885,Abfrage!$L$2:$M$15,2,),""),"")</f>
        <v/>
      </c>
      <c r="N3877" t="str">
        <f t="shared" si="181"/>
        <v/>
      </c>
      <c r="O3877" t="str">
        <f t="shared" si="182"/>
        <v/>
      </c>
      <c r="P3877" t="str">
        <f>IF(Belegerfassung!G3885&lt;&gt;"",CONCATENATE(Belegerfassung!G3885,".pdf"),"")</f>
        <v/>
      </c>
    </row>
    <row r="3878" spans="1:16">
      <c r="A3878" t="str">
        <f>IF(Belegerfassung!C3886&lt;&gt;"",0,"")</f>
        <v/>
      </c>
      <c r="B3878" t="str">
        <f>IFERROR(VLOOKUP(Belegerfassung!I3886,Konten!A:D,2,FALSE),"")</f>
        <v/>
      </c>
      <c r="C3878" t="str">
        <f>IF(A3878&lt;&gt;"",TEXT(Belegerfassung!C3886,"TT.MM.JJJJ"),"")</f>
        <v/>
      </c>
      <c r="D3878" t="str">
        <f>IFERROR(VLOOKUP(Belegerfassung!A3886,Abfrage!$E$2:$F$20,2,FALSE),"")</f>
        <v/>
      </c>
      <c r="E3878" t="str">
        <f>IF(A3878&lt;&gt;"",Belegerfassung!B3886,"")</f>
        <v/>
      </c>
      <c r="F3878" t="str">
        <f>IF(Belegerfassung!L3886="","",IF(Belegerfassung!L3886&lt;&gt;"",IF(Belegerfassung!L3886&lt;&gt;"",IF(Belegerfassung!J3886&lt;&gt;0,VLOOKUP(Belegerfassung!L3886,Abfrage!$A$2:$C$19,2,),VLOOKUP(Belegerfassung!L3886,Abfrage!$A$2:$C$19,3,)),"")))</f>
        <v/>
      </c>
      <c r="G3878" t="str">
        <f t="shared" si="180"/>
        <v/>
      </c>
      <c r="H3878" s="31" t="str">
        <f>IF(A3878&lt;&gt;"",-Belegerfassung!J3886+Belegerfassung!K3886,"")</f>
        <v/>
      </c>
      <c r="I3878" s="49" t="str">
        <f>IFERROR(IF(H3878&lt;&gt;"",Belegerfassung!L3886*100,""),IF(OR(Belegerfassung!L3886="Leistung EU - Erlöse",Belegerfassung!L3886="Lieferungen EU-Erlöse",Belegerfassung!L3886="EUST",Belegerfassung!L3886="Bauleistungen 20%")=TRUE,"",MID(Belegerfassung!L3886,4,2)))</f>
        <v/>
      </c>
      <c r="J3878" s="6" t="str">
        <f>IF(A3878&lt;&gt;"",LEFT(Belegerfassung!D3886,40),"")</f>
        <v/>
      </c>
      <c r="K3878" t="str">
        <f>IF(A3878&lt;&gt;"",VLOOKUP(D3878,Abfrage!$F$2:$G$21,2,FALSE),"")</f>
        <v/>
      </c>
      <c r="L3878" s="6" t="str">
        <f>IF(Belegerfassung!H3886&lt;&gt;"",Belegerfassung!H3886,"")</f>
        <v/>
      </c>
      <c r="M3878" t="str">
        <f>IFERROR(IF(Belegerfassung!E3886&lt;&gt;"",VLOOKUP(Belegerfassung!E3886,Abfrage!$L$2:$M$15,2,),""),"")</f>
        <v/>
      </c>
      <c r="N3878" t="str">
        <f t="shared" si="181"/>
        <v/>
      </c>
      <c r="O3878" t="str">
        <f t="shared" si="182"/>
        <v/>
      </c>
      <c r="P3878" t="str">
        <f>IF(Belegerfassung!G3886&lt;&gt;"",CONCATENATE(Belegerfassung!G3886,".pdf"),"")</f>
        <v/>
      </c>
    </row>
    <row r="3879" spans="1:16">
      <c r="A3879" t="str">
        <f>IF(Belegerfassung!C3887&lt;&gt;"",0,"")</f>
        <v/>
      </c>
      <c r="B3879" t="str">
        <f>IFERROR(VLOOKUP(Belegerfassung!I3887,Konten!A:D,2,FALSE),"")</f>
        <v/>
      </c>
      <c r="C3879" t="str">
        <f>IF(A3879&lt;&gt;"",TEXT(Belegerfassung!C3887,"TT.MM.JJJJ"),"")</f>
        <v/>
      </c>
      <c r="D3879" t="str">
        <f>IFERROR(VLOOKUP(Belegerfassung!A3887,Abfrage!$E$2:$F$20,2,FALSE),"")</f>
        <v/>
      </c>
      <c r="E3879" t="str">
        <f>IF(A3879&lt;&gt;"",Belegerfassung!B3887,"")</f>
        <v/>
      </c>
      <c r="F3879" t="str">
        <f>IF(Belegerfassung!L3887="","",IF(Belegerfassung!L3887&lt;&gt;"",IF(Belegerfassung!L3887&lt;&gt;"",IF(Belegerfassung!J3887&lt;&gt;0,VLOOKUP(Belegerfassung!L3887,Abfrage!$A$2:$C$19,2,),VLOOKUP(Belegerfassung!L3887,Abfrage!$A$2:$C$19,3,)),"")))</f>
        <v/>
      </c>
      <c r="G3879" t="str">
        <f t="shared" si="180"/>
        <v/>
      </c>
      <c r="H3879" s="31" t="str">
        <f>IF(A3879&lt;&gt;"",-Belegerfassung!J3887+Belegerfassung!K3887,"")</f>
        <v/>
      </c>
      <c r="I3879" s="49" t="str">
        <f>IFERROR(IF(H3879&lt;&gt;"",Belegerfassung!L3887*100,""),IF(OR(Belegerfassung!L3887="Leistung EU - Erlöse",Belegerfassung!L3887="Lieferungen EU-Erlöse",Belegerfassung!L3887="EUST",Belegerfassung!L3887="Bauleistungen 20%")=TRUE,"",MID(Belegerfassung!L3887,4,2)))</f>
        <v/>
      </c>
      <c r="J3879" s="6" t="str">
        <f>IF(A3879&lt;&gt;"",LEFT(Belegerfassung!D3887,40),"")</f>
        <v/>
      </c>
      <c r="K3879" t="str">
        <f>IF(A3879&lt;&gt;"",VLOOKUP(D3879,Abfrage!$F$2:$G$21,2,FALSE),"")</f>
        <v/>
      </c>
      <c r="L3879" s="6" t="str">
        <f>IF(Belegerfassung!H3887&lt;&gt;"",Belegerfassung!H3887,"")</f>
        <v/>
      </c>
      <c r="M3879" t="str">
        <f>IFERROR(IF(Belegerfassung!E3887&lt;&gt;"",VLOOKUP(Belegerfassung!E3887,Abfrage!$L$2:$M$15,2,),""),"")</f>
        <v/>
      </c>
      <c r="N3879" t="str">
        <f t="shared" si="181"/>
        <v/>
      </c>
      <c r="O3879" t="str">
        <f t="shared" si="182"/>
        <v/>
      </c>
      <c r="P3879" t="str">
        <f>IF(Belegerfassung!G3887&lt;&gt;"",CONCATENATE(Belegerfassung!G3887,".pdf"),"")</f>
        <v/>
      </c>
    </row>
    <row r="3880" spans="1:16">
      <c r="A3880" t="str">
        <f>IF(Belegerfassung!C3888&lt;&gt;"",0,"")</f>
        <v/>
      </c>
      <c r="B3880" t="str">
        <f>IFERROR(VLOOKUP(Belegerfassung!I3888,Konten!A:D,2,FALSE),"")</f>
        <v/>
      </c>
      <c r="C3880" t="str">
        <f>IF(A3880&lt;&gt;"",TEXT(Belegerfassung!C3888,"TT.MM.JJJJ"),"")</f>
        <v/>
      </c>
      <c r="D3880" t="str">
        <f>IFERROR(VLOOKUP(Belegerfassung!A3888,Abfrage!$E$2:$F$20,2,FALSE),"")</f>
        <v/>
      </c>
      <c r="E3880" t="str">
        <f>IF(A3880&lt;&gt;"",Belegerfassung!B3888,"")</f>
        <v/>
      </c>
      <c r="F3880" t="str">
        <f>IF(Belegerfassung!L3888="","",IF(Belegerfassung!L3888&lt;&gt;"",IF(Belegerfassung!L3888&lt;&gt;"",IF(Belegerfassung!J3888&lt;&gt;0,VLOOKUP(Belegerfassung!L3888,Abfrage!$A$2:$C$19,2,),VLOOKUP(Belegerfassung!L3888,Abfrage!$A$2:$C$19,3,)),"")))</f>
        <v/>
      </c>
      <c r="G3880" t="str">
        <f t="shared" si="180"/>
        <v/>
      </c>
      <c r="H3880" s="31" t="str">
        <f>IF(A3880&lt;&gt;"",-Belegerfassung!J3888+Belegerfassung!K3888,"")</f>
        <v/>
      </c>
      <c r="I3880" s="49" t="str">
        <f>IFERROR(IF(H3880&lt;&gt;"",Belegerfassung!L3888*100,""),IF(OR(Belegerfassung!L3888="Leistung EU - Erlöse",Belegerfassung!L3888="Lieferungen EU-Erlöse",Belegerfassung!L3888="EUST",Belegerfassung!L3888="Bauleistungen 20%")=TRUE,"",MID(Belegerfassung!L3888,4,2)))</f>
        <v/>
      </c>
      <c r="J3880" s="6" t="str">
        <f>IF(A3880&lt;&gt;"",LEFT(Belegerfassung!D3888,40),"")</f>
        <v/>
      </c>
      <c r="K3880" t="str">
        <f>IF(A3880&lt;&gt;"",VLOOKUP(D3880,Abfrage!$F$2:$G$21,2,FALSE),"")</f>
        <v/>
      </c>
      <c r="L3880" s="6" t="str">
        <f>IF(Belegerfassung!H3888&lt;&gt;"",Belegerfassung!H3888,"")</f>
        <v/>
      </c>
      <c r="M3880" t="str">
        <f>IFERROR(IF(Belegerfassung!E3888&lt;&gt;"",VLOOKUP(Belegerfassung!E3888,Abfrage!$L$2:$M$15,2,),""),"")</f>
        <v/>
      </c>
      <c r="N3880" t="str">
        <f t="shared" si="181"/>
        <v/>
      </c>
      <c r="O3880" t="str">
        <f t="shared" si="182"/>
        <v/>
      </c>
      <c r="P3880" t="str">
        <f>IF(Belegerfassung!G3888&lt;&gt;"",CONCATENATE(Belegerfassung!G3888,".pdf"),"")</f>
        <v/>
      </c>
    </row>
    <row r="3881" spans="1:16">
      <c r="A3881" t="str">
        <f>IF(Belegerfassung!C3889&lt;&gt;"",0,"")</f>
        <v/>
      </c>
      <c r="B3881" t="str">
        <f>IFERROR(VLOOKUP(Belegerfassung!I3889,Konten!A:D,2,FALSE),"")</f>
        <v/>
      </c>
      <c r="C3881" t="str">
        <f>IF(A3881&lt;&gt;"",TEXT(Belegerfassung!C3889,"TT.MM.JJJJ"),"")</f>
        <v/>
      </c>
      <c r="D3881" t="str">
        <f>IFERROR(VLOOKUP(Belegerfassung!A3889,Abfrage!$E$2:$F$20,2,FALSE),"")</f>
        <v/>
      </c>
      <c r="E3881" t="str">
        <f>IF(A3881&lt;&gt;"",Belegerfassung!B3889,"")</f>
        <v/>
      </c>
      <c r="F3881" t="str">
        <f>IF(Belegerfassung!L3889="","",IF(Belegerfassung!L3889&lt;&gt;"",IF(Belegerfassung!L3889&lt;&gt;"",IF(Belegerfassung!J3889&lt;&gt;0,VLOOKUP(Belegerfassung!L3889,Abfrage!$A$2:$C$19,2,),VLOOKUP(Belegerfassung!L3889,Abfrage!$A$2:$C$19,3,)),"")))</f>
        <v/>
      </c>
      <c r="G3881" t="str">
        <f t="shared" si="180"/>
        <v/>
      </c>
      <c r="H3881" s="31" t="str">
        <f>IF(A3881&lt;&gt;"",-Belegerfassung!J3889+Belegerfassung!K3889,"")</f>
        <v/>
      </c>
      <c r="I3881" s="49" t="str">
        <f>IFERROR(IF(H3881&lt;&gt;"",Belegerfassung!L3889*100,""),IF(OR(Belegerfassung!L3889="Leistung EU - Erlöse",Belegerfassung!L3889="Lieferungen EU-Erlöse",Belegerfassung!L3889="EUST",Belegerfassung!L3889="Bauleistungen 20%")=TRUE,"",MID(Belegerfassung!L3889,4,2)))</f>
        <v/>
      </c>
      <c r="J3881" s="6" t="str">
        <f>IF(A3881&lt;&gt;"",LEFT(Belegerfassung!D3889,40),"")</f>
        <v/>
      </c>
      <c r="K3881" t="str">
        <f>IF(A3881&lt;&gt;"",VLOOKUP(D3881,Abfrage!$F$2:$G$21,2,FALSE),"")</f>
        <v/>
      </c>
      <c r="L3881" s="6" t="str">
        <f>IF(Belegerfassung!H3889&lt;&gt;"",Belegerfassung!H3889,"")</f>
        <v/>
      </c>
      <c r="M3881" t="str">
        <f>IFERROR(IF(Belegerfassung!E3889&lt;&gt;"",VLOOKUP(Belegerfassung!E3889,Abfrage!$L$2:$M$15,2,),""),"")</f>
        <v/>
      </c>
      <c r="N3881" t="str">
        <f t="shared" si="181"/>
        <v/>
      </c>
      <c r="O3881" t="str">
        <f t="shared" si="182"/>
        <v/>
      </c>
      <c r="P3881" t="str">
        <f>IF(Belegerfassung!G3889&lt;&gt;"",CONCATENATE(Belegerfassung!G3889,".pdf"),"")</f>
        <v/>
      </c>
    </row>
    <row r="3882" spans="1:16">
      <c r="A3882" t="str">
        <f>IF(Belegerfassung!C3890&lt;&gt;"",0,"")</f>
        <v/>
      </c>
      <c r="B3882" t="str">
        <f>IFERROR(VLOOKUP(Belegerfassung!I3890,Konten!A:D,2,FALSE),"")</f>
        <v/>
      </c>
      <c r="C3882" t="str">
        <f>IF(A3882&lt;&gt;"",TEXT(Belegerfassung!C3890,"TT.MM.JJJJ"),"")</f>
        <v/>
      </c>
      <c r="D3882" t="str">
        <f>IFERROR(VLOOKUP(Belegerfassung!A3890,Abfrage!$E$2:$F$20,2,FALSE),"")</f>
        <v/>
      </c>
      <c r="E3882" t="str">
        <f>IF(A3882&lt;&gt;"",Belegerfassung!B3890,"")</f>
        <v/>
      </c>
      <c r="F3882" t="str">
        <f>IF(Belegerfassung!L3890="","",IF(Belegerfassung!L3890&lt;&gt;"",IF(Belegerfassung!L3890&lt;&gt;"",IF(Belegerfassung!J3890&lt;&gt;0,VLOOKUP(Belegerfassung!L3890,Abfrage!$A$2:$C$19,2,),VLOOKUP(Belegerfassung!L3890,Abfrage!$A$2:$C$19,3,)),"")))</f>
        <v/>
      </c>
      <c r="G3882" t="str">
        <f t="shared" si="180"/>
        <v/>
      </c>
      <c r="H3882" s="31" t="str">
        <f>IF(A3882&lt;&gt;"",-Belegerfassung!J3890+Belegerfassung!K3890,"")</f>
        <v/>
      </c>
      <c r="I3882" s="49" t="str">
        <f>IFERROR(IF(H3882&lt;&gt;"",Belegerfassung!L3890*100,""),IF(OR(Belegerfassung!L3890="Leistung EU - Erlöse",Belegerfassung!L3890="Lieferungen EU-Erlöse",Belegerfassung!L3890="EUST",Belegerfassung!L3890="Bauleistungen 20%")=TRUE,"",MID(Belegerfassung!L3890,4,2)))</f>
        <v/>
      </c>
      <c r="J3882" s="6" t="str">
        <f>IF(A3882&lt;&gt;"",LEFT(Belegerfassung!D3890,40),"")</f>
        <v/>
      </c>
      <c r="K3882" t="str">
        <f>IF(A3882&lt;&gt;"",VLOOKUP(D3882,Abfrage!$F$2:$G$21,2,FALSE),"")</f>
        <v/>
      </c>
      <c r="L3882" s="6" t="str">
        <f>IF(Belegerfassung!H3890&lt;&gt;"",Belegerfassung!H3890,"")</f>
        <v/>
      </c>
      <c r="M3882" t="str">
        <f>IFERROR(IF(Belegerfassung!E3890&lt;&gt;"",VLOOKUP(Belegerfassung!E3890,Abfrage!$L$2:$M$15,2,),""),"")</f>
        <v/>
      </c>
      <c r="N3882" t="str">
        <f t="shared" si="181"/>
        <v/>
      </c>
      <c r="O3882" t="str">
        <f t="shared" si="182"/>
        <v/>
      </c>
      <c r="P3882" t="str">
        <f>IF(Belegerfassung!G3890&lt;&gt;"",CONCATENATE(Belegerfassung!G3890,".pdf"),"")</f>
        <v/>
      </c>
    </row>
    <row r="3883" spans="1:16">
      <c r="A3883" t="str">
        <f>IF(Belegerfassung!C3891&lt;&gt;"",0,"")</f>
        <v/>
      </c>
      <c r="B3883" t="str">
        <f>IFERROR(VLOOKUP(Belegerfassung!I3891,Konten!A:D,2,FALSE),"")</f>
        <v/>
      </c>
      <c r="C3883" t="str">
        <f>IF(A3883&lt;&gt;"",TEXT(Belegerfassung!C3891,"TT.MM.JJJJ"),"")</f>
        <v/>
      </c>
      <c r="D3883" t="str">
        <f>IFERROR(VLOOKUP(Belegerfassung!A3891,Abfrage!$E$2:$F$20,2,FALSE),"")</f>
        <v/>
      </c>
      <c r="E3883" t="str">
        <f>IF(A3883&lt;&gt;"",Belegerfassung!B3891,"")</f>
        <v/>
      </c>
      <c r="F3883" t="str">
        <f>IF(Belegerfassung!L3891="","",IF(Belegerfassung!L3891&lt;&gt;"",IF(Belegerfassung!L3891&lt;&gt;"",IF(Belegerfassung!J3891&lt;&gt;0,VLOOKUP(Belegerfassung!L3891,Abfrage!$A$2:$C$19,2,),VLOOKUP(Belegerfassung!L3891,Abfrage!$A$2:$C$19,3,)),"")))</f>
        <v/>
      </c>
      <c r="G3883" t="str">
        <f t="shared" si="180"/>
        <v/>
      </c>
      <c r="H3883" s="31" t="str">
        <f>IF(A3883&lt;&gt;"",-Belegerfassung!J3891+Belegerfassung!K3891,"")</f>
        <v/>
      </c>
      <c r="I3883" s="49" t="str">
        <f>IFERROR(IF(H3883&lt;&gt;"",Belegerfassung!L3891*100,""),IF(OR(Belegerfassung!L3891="Leistung EU - Erlöse",Belegerfassung!L3891="Lieferungen EU-Erlöse",Belegerfassung!L3891="EUST",Belegerfassung!L3891="Bauleistungen 20%")=TRUE,"",MID(Belegerfassung!L3891,4,2)))</f>
        <v/>
      </c>
      <c r="J3883" s="6" t="str">
        <f>IF(A3883&lt;&gt;"",LEFT(Belegerfassung!D3891,40),"")</f>
        <v/>
      </c>
      <c r="K3883" t="str">
        <f>IF(A3883&lt;&gt;"",VLOOKUP(D3883,Abfrage!$F$2:$G$21,2,FALSE),"")</f>
        <v/>
      </c>
      <c r="L3883" s="6" t="str">
        <f>IF(Belegerfassung!H3891&lt;&gt;"",Belegerfassung!H3891,"")</f>
        <v/>
      </c>
      <c r="M3883" t="str">
        <f>IFERROR(IF(Belegerfassung!E3891&lt;&gt;"",VLOOKUP(Belegerfassung!E3891,Abfrage!$L$2:$M$15,2,),""),"")</f>
        <v/>
      </c>
      <c r="N3883" t="str">
        <f t="shared" si="181"/>
        <v/>
      </c>
      <c r="O3883" t="str">
        <f t="shared" si="182"/>
        <v/>
      </c>
      <c r="P3883" t="str">
        <f>IF(Belegerfassung!G3891&lt;&gt;"",CONCATENATE(Belegerfassung!G3891,".pdf"),"")</f>
        <v/>
      </c>
    </row>
    <row r="3884" spans="1:16">
      <c r="A3884" t="str">
        <f>IF(Belegerfassung!C3892&lt;&gt;"",0,"")</f>
        <v/>
      </c>
      <c r="B3884" t="str">
        <f>IFERROR(VLOOKUP(Belegerfassung!I3892,Konten!A:D,2,FALSE),"")</f>
        <v/>
      </c>
      <c r="C3884" t="str">
        <f>IF(A3884&lt;&gt;"",TEXT(Belegerfassung!C3892,"TT.MM.JJJJ"),"")</f>
        <v/>
      </c>
      <c r="D3884" t="str">
        <f>IFERROR(VLOOKUP(Belegerfassung!A3892,Abfrage!$E$2:$F$20,2,FALSE),"")</f>
        <v/>
      </c>
      <c r="E3884" t="str">
        <f>IF(A3884&lt;&gt;"",Belegerfassung!B3892,"")</f>
        <v/>
      </c>
      <c r="F3884" t="str">
        <f>IF(Belegerfassung!L3892="","",IF(Belegerfassung!L3892&lt;&gt;"",IF(Belegerfassung!L3892&lt;&gt;"",IF(Belegerfassung!J3892&lt;&gt;0,VLOOKUP(Belegerfassung!L3892,Abfrage!$A$2:$C$19,2,),VLOOKUP(Belegerfassung!L3892,Abfrage!$A$2:$C$19,3,)),"")))</f>
        <v/>
      </c>
      <c r="G3884" t="str">
        <f t="shared" si="180"/>
        <v/>
      </c>
      <c r="H3884" s="31" t="str">
        <f>IF(A3884&lt;&gt;"",-Belegerfassung!J3892+Belegerfassung!K3892,"")</f>
        <v/>
      </c>
      <c r="I3884" s="49" t="str">
        <f>IFERROR(IF(H3884&lt;&gt;"",Belegerfassung!L3892*100,""),IF(OR(Belegerfassung!L3892="Leistung EU - Erlöse",Belegerfassung!L3892="Lieferungen EU-Erlöse",Belegerfassung!L3892="EUST",Belegerfassung!L3892="Bauleistungen 20%")=TRUE,"",MID(Belegerfassung!L3892,4,2)))</f>
        <v/>
      </c>
      <c r="J3884" s="6" t="str">
        <f>IF(A3884&lt;&gt;"",LEFT(Belegerfassung!D3892,40),"")</f>
        <v/>
      </c>
      <c r="K3884" t="str">
        <f>IF(A3884&lt;&gt;"",VLOOKUP(D3884,Abfrage!$F$2:$G$21,2,FALSE),"")</f>
        <v/>
      </c>
      <c r="L3884" s="6" t="str">
        <f>IF(Belegerfassung!H3892&lt;&gt;"",Belegerfassung!H3892,"")</f>
        <v/>
      </c>
      <c r="M3884" t="str">
        <f>IFERROR(IF(Belegerfassung!E3892&lt;&gt;"",VLOOKUP(Belegerfassung!E3892,Abfrage!$L$2:$M$15,2,),""),"")</f>
        <v/>
      </c>
      <c r="N3884" t="str">
        <f t="shared" si="181"/>
        <v/>
      </c>
      <c r="O3884" t="str">
        <f t="shared" si="182"/>
        <v/>
      </c>
      <c r="P3884" t="str">
        <f>IF(Belegerfassung!G3892&lt;&gt;"",CONCATENATE(Belegerfassung!G3892,".pdf"),"")</f>
        <v/>
      </c>
    </row>
    <row r="3885" spans="1:16">
      <c r="A3885" t="str">
        <f>IF(Belegerfassung!C3893&lt;&gt;"",0,"")</f>
        <v/>
      </c>
      <c r="B3885" t="str">
        <f>IFERROR(VLOOKUP(Belegerfassung!I3893,Konten!A:D,2,FALSE),"")</f>
        <v/>
      </c>
      <c r="C3885" t="str">
        <f>IF(A3885&lt;&gt;"",TEXT(Belegerfassung!C3893,"TT.MM.JJJJ"),"")</f>
        <v/>
      </c>
      <c r="D3885" t="str">
        <f>IFERROR(VLOOKUP(Belegerfassung!A3893,Abfrage!$E$2:$F$20,2,FALSE),"")</f>
        <v/>
      </c>
      <c r="E3885" t="str">
        <f>IF(A3885&lt;&gt;"",Belegerfassung!B3893,"")</f>
        <v/>
      </c>
      <c r="F3885" t="str">
        <f>IF(Belegerfassung!L3893="","",IF(Belegerfassung!L3893&lt;&gt;"",IF(Belegerfassung!L3893&lt;&gt;"",IF(Belegerfassung!J3893&lt;&gt;0,VLOOKUP(Belegerfassung!L3893,Abfrage!$A$2:$C$19,2,),VLOOKUP(Belegerfassung!L3893,Abfrage!$A$2:$C$19,3,)),"")))</f>
        <v/>
      </c>
      <c r="G3885" t="str">
        <f t="shared" si="180"/>
        <v/>
      </c>
      <c r="H3885" s="31" t="str">
        <f>IF(A3885&lt;&gt;"",-Belegerfassung!J3893+Belegerfassung!K3893,"")</f>
        <v/>
      </c>
      <c r="I3885" s="49" t="str">
        <f>IFERROR(IF(H3885&lt;&gt;"",Belegerfassung!L3893*100,""),IF(OR(Belegerfassung!L3893="Leistung EU - Erlöse",Belegerfassung!L3893="Lieferungen EU-Erlöse",Belegerfassung!L3893="EUST",Belegerfassung!L3893="Bauleistungen 20%")=TRUE,"",MID(Belegerfassung!L3893,4,2)))</f>
        <v/>
      </c>
      <c r="J3885" s="6" t="str">
        <f>IF(A3885&lt;&gt;"",LEFT(Belegerfassung!D3893,40),"")</f>
        <v/>
      </c>
      <c r="K3885" t="str">
        <f>IF(A3885&lt;&gt;"",VLOOKUP(D3885,Abfrage!$F$2:$G$21,2,FALSE),"")</f>
        <v/>
      </c>
      <c r="L3885" s="6" t="str">
        <f>IF(Belegerfassung!H3893&lt;&gt;"",Belegerfassung!H3893,"")</f>
        <v/>
      </c>
      <c r="M3885" t="str">
        <f>IFERROR(IF(Belegerfassung!E3893&lt;&gt;"",VLOOKUP(Belegerfassung!E3893,Abfrage!$L$2:$M$15,2,),""),"")</f>
        <v/>
      </c>
      <c r="N3885" t="str">
        <f t="shared" si="181"/>
        <v/>
      </c>
      <c r="O3885" t="str">
        <f t="shared" si="182"/>
        <v/>
      </c>
      <c r="P3885" t="str">
        <f>IF(Belegerfassung!G3893&lt;&gt;"",CONCATENATE(Belegerfassung!G3893,".pdf"),"")</f>
        <v/>
      </c>
    </row>
    <row r="3886" spans="1:16">
      <c r="A3886" t="str">
        <f>IF(Belegerfassung!C3894&lt;&gt;"",0,"")</f>
        <v/>
      </c>
      <c r="B3886" t="str">
        <f>IFERROR(VLOOKUP(Belegerfassung!I3894,Konten!A:D,2,FALSE),"")</f>
        <v/>
      </c>
      <c r="C3886" t="str">
        <f>IF(A3886&lt;&gt;"",TEXT(Belegerfassung!C3894,"TT.MM.JJJJ"),"")</f>
        <v/>
      </c>
      <c r="D3886" t="str">
        <f>IFERROR(VLOOKUP(Belegerfassung!A3894,Abfrage!$E$2:$F$20,2,FALSE),"")</f>
        <v/>
      </c>
      <c r="E3886" t="str">
        <f>IF(A3886&lt;&gt;"",Belegerfassung!B3894,"")</f>
        <v/>
      </c>
      <c r="F3886" t="str">
        <f>IF(Belegerfassung!L3894="","",IF(Belegerfassung!L3894&lt;&gt;"",IF(Belegerfassung!L3894&lt;&gt;"",IF(Belegerfassung!J3894&lt;&gt;0,VLOOKUP(Belegerfassung!L3894,Abfrage!$A$2:$C$19,2,),VLOOKUP(Belegerfassung!L3894,Abfrage!$A$2:$C$19,3,)),"")))</f>
        <v/>
      </c>
      <c r="G3886" t="str">
        <f t="shared" si="180"/>
        <v/>
      </c>
      <c r="H3886" s="31" t="str">
        <f>IF(A3886&lt;&gt;"",-Belegerfassung!J3894+Belegerfassung!K3894,"")</f>
        <v/>
      </c>
      <c r="I3886" s="49" t="str">
        <f>IFERROR(IF(H3886&lt;&gt;"",Belegerfassung!L3894*100,""),IF(OR(Belegerfassung!L3894="Leistung EU - Erlöse",Belegerfassung!L3894="Lieferungen EU-Erlöse",Belegerfassung!L3894="EUST",Belegerfassung!L3894="Bauleistungen 20%")=TRUE,"",MID(Belegerfassung!L3894,4,2)))</f>
        <v/>
      </c>
      <c r="J3886" s="6" t="str">
        <f>IF(A3886&lt;&gt;"",LEFT(Belegerfassung!D3894,40),"")</f>
        <v/>
      </c>
      <c r="K3886" t="str">
        <f>IF(A3886&lt;&gt;"",VLOOKUP(D3886,Abfrage!$F$2:$G$21,2,FALSE),"")</f>
        <v/>
      </c>
      <c r="L3886" s="6" t="str">
        <f>IF(Belegerfassung!H3894&lt;&gt;"",Belegerfassung!H3894,"")</f>
        <v/>
      </c>
      <c r="M3886" t="str">
        <f>IFERROR(IF(Belegerfassung!E3894&lt;&gt;"",VLOOKUP(Belegerfassung!E3894,Abfrage!$L$2:$M$15,2,),""),"")</f>
        <v/>
      </c>
      <c r="N3886" t="str">
        <f t="shared" si="181"/>
        <v/>
      </c>
      <c r="O3886" t="str">
        <f t="shared" si="182"/>
        <v/>
      </c>
      <c r="P3886" t="str">
        <f>IF(Belegerfassung!G3894&lt;&gt;"",CONCATENATE(Belegerfassung!G3894,".pdf"),"")</f>
        <v/>
      </c>
    </row>
    <row r="3887" spans="1:16">
      <c r="A3887" t="str">
        <f>IF(Belegerfassung!C3895&lt;&gt;"",0,"")</f>
        <v/>
      </c>
      <c r="B3887" t="str">
        <f>IFERROR(VLOOKUP(Belegerfassung!I3895,Konten!A:D,2,FALSE),"")</f>
        <v/>
      </c>
      <c r="C3887" t="str">
        <f>IF(A3887&lt;&gt;"",TEXT(Belegerfassung!C3895,"TT.MM.JJJJ"),"")</f>
        <v/>
      </c>
      <c r="D3887" t="str">
        <f>IFERROR(VLOOKUP(Belegerfassung!A3895,Abfrage!$E$2:$F$20,2,FALSE),"")</f>
        <v/>
      </c>
      <c r="E3887" t="str">
        <f>IF(A3887&lt;&gt;"",Belegerfassung!B3895,"")</f>
        <v/>
      </c>
      <c r="F3887" t="str">
        <f>IF(Belegerfassung!L3895="","",IF(Belegerfassung!L3895&lt;&gt;"",IF(Belegerfassung!L3895&lt;&gt;"",IF(Belegerfassung!J3895&lt;&gt;0,VLOOKUP(Belegerfassung!L3895,Abfrage!$A$2:$C$19,2,),VLOOKUP(Belegerfassung!L3895,Abfrage!$A$2:$C$19,3,)),"")))</f>
        <v/>
      </c>
      <c r="G3887" t="str">
        <f t="shared" si="180"/>
        <v/>
      </c>
      <c r="H3887" s="31" t="str">
        <f>IF(A3887&lt;&gt;"",-Belegerfassung!J3895+Belegerfassung!K3895,"")</f>
        <v/>
      </c>
      <c r="I3887" s="49" t="str">
        <f>IFERROR(IF(H3887&lt;&gt;"",Belegerfassung!L3895*100,""),IF(OR(Belegerfassung!L3895="Leistung EU - Erlöse",Belegerfassung!L3895="Lieferungen EU-Erlöse",Belegerfassung!L3895="EUST",Belegerfassung!L3895="Bauleistungen 20%")=TRUE,"",MID(Belegerfassung!L3895,4,2)))</f>
        <v/>
      </c>
      <c r="J3887" s="6" t="str">
        <f>IF(A3887&lt;&gt;"",LEFT(Belegerfassung!D3895,40),"")</f>
        <v/>
      </c>
      <c r="K3887" t="str">
        <f>IF(A3887&lt;&gt;"",VLOOKUP(D3887,Abfrage!$F$2:$G$21,2,FALSE),"")</f>
        <v/>
      </c>
      <c r="L3887" s="6" t="str">
        <f>IF(Belegerfassung!H3895&lt;&gt;"",Belegerfassung!H3895,"")</f>
        <v/>
      </c>
      <c r="M3887" t="str">
        <f>IFERROR(IF(Belegerfassung!E3895&lt;&gt;"",VLOOKUP(Belegerfassung!E3895,Abfrage!$L$2:$M$15,2,),""),"")</f>
        <v/>
      </c>
      <c r="N3887" t="str">
        <f t="shared" si="181"/>
        <v/>
      </c>
      <c r="O3887" t="str">
        <f t="shared" si="182"/>
        <v/>
      </c>
      <c r="P3887" t="str">
        <f>IF(Belegerfassung!G3895&lt;&gt;"",CONCATENATE(Belegerfassung!G3895,".pdf"),"")</f>
        <v/>
      </c>
    </row>
    <row r="3888" spans="1:16">
      <c r="A3888" t="str">
        <f>IF(Belegerfassung!C3896&lt;&gt;"",0,"")</f>
        <v/>
      </c>
      <c r="B3888" t="str">
        <f>IFERROR(VLOOKUP(Belegerfassung!I3896,Konten!A:D,2,FALSE),"")</f>
        <v/>
      </c>
      <c r="C3888" t="str">
        <f>IF(A3888&lt;&gt;"",TEXT(Belegerfassung!C3896,"TT.MM.JJJJ"),"")</f>
        <v/>
      </c>
      <c r="D3888" t="str">
        <f>IFERROR(VLOOKUP(Belegerfassung!A3896,Abfrage!$E$2:$F$20,2,FALSE),"")</f>
        <v/>
      </c>
      <c r="E3888" t="str">
        <f>IF(A3888&lt;&gt;"",Belegerfassung!B3896,"")</f>
        <v/>
      </c>
      <c r="F3888" t="str">
        <f>IF(Belegerfassung!L3896="","",IF(Belegerfassung!L3896&lt;&gt;"",IF(Belegerfassung!L3896&lt;&gt;"",IF(Belegerfassung!J3896&lt;&gt;0,VLOOKUP(Belegerfassung!L3896,Abfrage!$A$2:$C$19,2,),VLOOKUP(Belegerfassung!L3896,Abfrage!$A$2:$C$19,3,)),"")))</f>
        <v/>
      </c>
      <c r="G3888" t="str">
        <f t="shared" si="180"/>
        <v/>
      </c>
      <c r="H3888" s="31" t="str">
        <f>IF(A3888&lt;&gt;"",-Belegerfassung!J3896+Belegerfassung!K3896,"")</f>
        <v/>
      </c>
      <c r="I3888" s="49" t="str">
        <f>IFERROR(IF(H3888&lt;&gt;"",Belegerfassung!L3896*100,""),IF(OR(Belegerfassung!L3896="Leistung EU - Erlöse",Belegerfassung!L3896="Lieferungen EU-Erlöse",Belegerfassung!L3896="EUST",Belegerfassung!L3896="Bauleistungen 20%")=TRUE,"",MID(Belegerfassung!L3896,4,2)))</f>
        <v/>
      </c>
      <c r="J3888" s="6" t="str">
        <f>IF(A3888&lt;&gt;"",LEFT(Belegerfassung!D3896,40),"")</f>
        <v/>
      </c>
      <c r="K3888" t="str">
        <f>IF(A3888&lt;&gt;"",VLOOKUP(D3888,Abfrage!$F$2:$G$21,2,FALSE),"")</f>
        <v/>
      </c>
      <c r="L3888" s="6" t="str">
        <f>IF(Belegerfassung!H3896&lt;&gt;"",Belegerfassung!H3896,"")</f>
        <v/>
      </c>
      <c r="M3888" t="str">
        <f>IFERROR(IF(Belegerfassung!E3896&lt;&gt;"",VLOOKUP(Belegerfassung!E3896,Abfrage!$L$2:$M$15,2,),""),"")</f>
        <v/>
      </c>
      <c r="N3888" t="str">
        <f t="shared" si="181"/>
        <v/>
      </c>
      <c r="O3888" t="str">
        <f t="shared" si="182"/>
        <v/>
      </c>
      <c r="P3888" t="str">
        <f>IF(Belegerfassung!G3896&lt;&gt;"",CONCATENATE(Belegerfassung!G3896,".pdf"),"")</f>
        <v/>
      </c>
    </row>
    <row r="3889" spans="1:16">
      <c r="A3889" t="str">
        <f>IF(Belegerfassung!C3897&lt;&gt;"",0,"")</f>
        <v/>
      </c>
      <c r="B3889" t="str">
        <f>IFERROR(VLOOKUP(Belegerfassung!I3897,Konten!A:D,2,FALSE),"")</f>
        <v/>
      </c>
      <c r="C3889" t="str">
        <f>IF(A3889&lt;&gt;"",TEXT(Belegerfassung!C3897,"TT.MM.JJJJ"),"")</f>
        <v/>
      </c>
      <c r="D3889" t="str">
        <f>IFERROR(VLOOKUP(Belegerfassung!A3897,Abfrage!$E$2:$F$20,2,FALSE),"")</f>
        <v/>
      </c>
      <c r="E3889" t="str">
        <f>IF(A3889&lt;&gt;"",Belegerfassung!B3897,"")</f>
        <v/>
      </c>
      <c r="F3889" t="str">
        <f>IF(Belegerfassung!L3897="","",IF(Belegerfassung!L3897&lt;&gt;"",IF(Belegerfassung!L3897&lt;&gt;"",IF(Belegerfassung!J3897&lt;&gt;0,VLOOKUP(Belegerfassung!L3897,Abfrage!$A$2:$C$19,2,),VLOOKUP(Belegerfassung!L3897,Abfrage!$A$2:$C$19,3,)),"")))</f>
        <v/>
      </c>
      <c r="G3889" t="str">
        <f t="shared" si="180"/>
        <v/>
      </c>
      <c r="H3889" s="31" t="str">
        <f>IF(A3889&lt;&gt;"",-Belegerfassung!J3897+Belegerfassung!K3897,"")</f>
        <v/>
      </c>
      <c r="I3889" s="49" t="str">
        <f>IFERROR(IF(H3889&lt;&gt;"",Belegerfassung!L3897*100,""),IF(OR(Belegerfassung!L3897="Leistung EU - Erlöse",Belegerfassung!L3897="Lieferungen EU-Erlöse",Belegerfassung!L3897="EUST",Belegerfassung!L3897="Bauleistungen 20%")=TRUE,"",MID(Belegerfassung!L3897,4,2)))</f>
        <v/>
      </c>
      <c r="J3889" s="6" t="str">
        <f>IF(A3889&lt;&gt;"",LEFT(Belegerfassung!D3897,40),"")</f>
        <v/>
      </c>
      <c r="K3889" t="str">
        <f>IF(A3889&lt;&gt;"",VLOOKUP(D3889,Abfrage!$F$2:$G$21,2,FALSE),"")</f>
        <v/>
      </c>
      <c r="L3889" s="6" t="str">
        <f>IF(Belegerfassung!H3897&lt;&gt;"",Belegerfassung!H3897,"")</f>
        <v/>
      </c>
      <c r="M3889" t="str">
        <f>IFERROR(IF(Belegerfassung!E3897&lt;&gt;"",VLOOKUP(Belegerfassung!E3897,Abfrage!$L$2:$M$15,2,),""),"")</f>
        <v/>
      </c>
      <c r="N3889" t="str">
        <f t="shared" si="181"/>
        <v/>
      </c>
      <c r="O3889" t="str">
        <f t="shared" si="182"/>
        <v/>
      </c>
      <c r="P3889" t="str">
        <f>IF(Belegerfassung!G3897&lt;&gt;"",CONCATENATE(Belegerfassung!G3897,".pdf"),"")</f>
        <v/>
      </c>
    </row>
    <row r="3890" spans="1:16">
      <c r="A3890" t="str">
        <f>IF(Belegerfassung!C3898&lt;&gt;"",0,"")</f>
        <v/>
      </c>
      <c r="B3890" t="str">
        <f>IFERROR(VLOOKUP(Belegerfassung!I3898,Konten!A:D,2,FALSE),"")</f>
        <v/>
      </c>
      <c r="C3890" t="str">
        <f>IF(A3890&lt;&gt;"",TEXT(Belegerfassung!C3898,"TT.MM.JJJJ"),"")</f>
        <v/>
      </c>
      <c r="D3890" t="str">
        <f>IFERROR(VLOOKUP(Belegerfassung!A3898,Abfrage!$E$2:$F$20,2,FALSE),"")</f>
        <v/>
      </c>
      <c r="E3890" t="str">
        <f>IF(A3890&lt;&gt;"",Belegerfassung!B3898,"")</f>
        <v/>
      </c>
      <c r="F3890" t="str">
        <f>IF(Belegerfassung!L3898="","",IF(Belegerfassung!L3898&lt;&gt;"",IF(Belegerfassung!L3898&lt;&gt;"",IF(Belegerfassung!J3898&lt;&gt;0,VLOOKUP(Belegerfassung!L3898,Abfrage!$A$2:$C$19,2,),VLOOKUP(Belegerfassung!L3898,Abfrage!$A$2:$C$19,3,)),"")))</f>
        <v/>
      </c>
      <c r="G3890" t="str">
        <f t="shared" si="180"/>
        <v/>
      </c>
      <c r="H3890" s="31" t="str">
        <f>IF(A3890&lt;&gt;"",-Belegerfassung!J3898+Belegerfassung!K3898,"")</f>
        <v/>
      </c>
      <c r="I3890" s="49" t="str">
        <f>IFERROR(IF(H3890&lt;&gt;"",Belegerfassung!L3898*100,""),IF(OR(Belegerfassung!L3898="Leistung EU - Erlöse",Belegerfassung!L3898="Lieferungen EU-Erlöse",Belegerfassung!L3898="EUST",Belegerfassung!L3898="Bauleistungen 20%")=TRUE,"",MID(Belegerfassung!L3898,4,2)))</f>
        <v/>
      </c>
      <c r="J3890" s="6" t="str">
        <f>IF(A3890&lt;&gt;"",LEFT(Belegerfassung!D3898,40),"")</f>
        <v/>
      </c>
      <c r="K3890" t="str">
        <f>IF(A3890&lt;&gt;"",VLOOKUP(D3890,Abfrage!$F$2:$G$21,2,FALSE),"")</f>
        <v/>
      </c>
      <c r="L3890" s="6" t="str">
        <f>IF(Belegerfassung!H3898&lt;&gt;"",Belegerfassung!H3898,"")</f>
        <v/>
      </c>
      <c r="M3890" t="str">
        <f>IFERROR(IF(Belegerfassung!E3898&lt;&gt;"",VLOOKUP(Belegerfassung!E3898,Abfrage!$L$2:$M$15,2,),""),"")</f>
        <v/>
      </c>
      <c r="N3890" t="str">
        <f t="shared" si="181"/>
        <v/>
      </c>
      <c r="O3890" t="str">
        <f t="shared" si="182"/>
        <v/>
      </c>
      <c r="P3890" t="str">
        <f>IF(Belegerfassung!G3898&lt;&gt;"",CONCATENATE(Belegerfassung!G3898,".pdf"),"")</f>
        <v/>
      </c>
    </row>
    <row r="3891" spans="1:16">
      <c r="A3891" t="str">
        <f>IF(Belegerfassung!C3899&lt;&gt;"",0,"")</f>
        <v/>
      </c>
      <c r="B3891" t="str">
        <f>IFERROR(VLOOKUP(Belegerfassung!I3899,Konten!A:D,2,FALSE),"")</f>
        <v/>
      </c>
      <c r="C3891" t="str">
        <f>IF(A3891&lt;&gt;"",TEXT(Belegerfassung!C3899,"TT.MM.JJJJ"),"")</f>
        <v/>
      </c>
      <c r="D3891" t="str">
        <f>IFERROR(VLOOKUP(Belegerfassung!A3899,Abfrage!$E$2:$F$20,2,FALSE),"")</f>
        <v/>
      </c>
      <c r="E3891" t="str">
        <f>IF(A3891&lt;&gt;"",Belegerfassung!B3899,"")</f>
        <v/>
      </c>
      <c r="F3891" t="str">
        <f>IF(Belegerfassung!L3899="","",IF(Belegerfassung!L3899&lt;&gt;"",IF(Belegerfassung!L3899&lt;&gt;"",IF(Belegerfassung!J3899&lt;&gt;0,VLOOKUP(Belegerfassung!L3899,Abfrage!$A$2:$C$19,2,),VLOOKUP(Belegerfassung!L3899,Abfrage!$A$2:$C$19,3,)),"")))</f>
        <v/>
      </c>
      <c r="G3891" t="str">
        <f t="shared" si="180"/>
        <v/>
      </c>
      <c r="H3891" s="31" t="str">
        <f>IF(A3891&lt;&gt;"",-Belegerfassung!J3899+Belegerfassung!K3899,"")</f>
        <v/>
      </c>
      <c r="I3891" s="49" t="str">
        <f>IFERROR(IF(H3891&lt;&gt;"",Belegerfassung!L3899*100,""),IF(OR(Belegerfassung!L3899="Leistung EU - Erlöse",Belegerfassung!L3899="Lieferungen EU-Erlöse",Belegerfassung!L3899="EUST",Belegerfassung!L3899="Bauleistungen 20%")=TRUE,"",MID(Belegerfassung!L3899,4,2)))</f>
        <v/>
      </c>
      <c r="J3891" s="6" t="str">
        <f>IF(A3891&lt;&gt;"",LEFT(Belegerfassung!D3899,40),"")</f>
        <v/>
      </c>
      <c r="K3891" t="str">
        <f>IF(A3891&lt;&gt;"",VLOOKUP(D3891,Abfrage!$F$2:$G$21,2,FALSE),"")</f>
        <v/>
      </c>
      <c r="L3891" s="6" t="str">
        <f>IF(Belegerfassung!H3899&lt;&gt;"",Belegerfassung!H3899,"")</f>
        <v/>
      </c>
      <c r="M3891" t="str">
        <f>IFERROR(IF(Belegerfassung!E3899&lt;&gt;"",VLOOKUP(Belegerfassung!E3899,Abfrage!$L$2:$M$15,2,),""),"")</f>
        <v/>
      </c>
      <c r="N3891" t="str">
        <f t="shared" si="181"/>
        <v/>
      </c>
      <c r="O3891" t="str">
        <f t="shared" si="182"/>
        <v/>
      </c>
      <c r="P3891" t="str">
        <f>IF(Belegerfassung!G3899&lt;&gt;"",CONCATENATE(Belegerfassung!G3899,".pdf"),"")</f>
        <v/>
      </c>
    </row>
    <row r="3892" spans="1:16">
      <c r="A3892" t="str">
        <f>IF(Belegerfassung!C3900&lt;&gt;"",0,"")</f>
        <v/>
      </c>
      <c r="B3892" t="str">
        <f>IFERROR(VLOOKUP(Belegerfassung!I3900,Konten!A:D,2,FALSE),"")</f>
        <v/>
      </c>
      <c r="C3892" t="str">
        <f>IF(A3892&lt;&gt;"",TEXT(Belegerfassung!C3900,"TT.MM.JJJJ"),"")</f>
        <v/>
      </c>
      <c r="D3892" t="str">
        <f>IFERROR(VLOOKUP(Belegerfassung!A3900,Abfrage!$E$2:$F$20,2,FALSE),"")</f>
        <v/>
      </c>
      <c r="E3892" t="str">
        <f>IF(A3892&lt;&gt;"",Belegerfassung!B3900,"")</f>
        <v/>
      </c>
      <c r="F3892" t="str">
        <f>IF(Belegerfassung!L3900="","",IF(Belegerfassung!L3900&lt;&gt;"",IF(Belegerfassung!L3900&lt;&gt;"",IF(Belegerfassung!J3900&lt;&gt;0,VLOOKUP(Belegerfassung!L3900,Abfrage!$A$2:$C$19,2,),VLOOKUP(Belegerfassung!L3900,Abfrage!$A$2:$C$19,3,)),"")))</f>
        <v/>
      </c>
      <c r="G3892" t="str">
        <f t="shared" si="180"/>
        <v/>
      </c>
      <c r="H3892" s="31" t="str">
        <f>IF(A3892&lt;&gt;"",-Belegerfassung!J3900+Belegerfassung!K3900,"")</f>
        <v/>
      </c>
      <c r="I3892" s="49" t="str">
        <f>IFERROR(IF(H3892&lt;&gt;"",Belegerfassung!L3900*100,""),IF(OR(Belegerfassung!L3900="Leistung EU - Erlöse",Belegerfassung!L3900="Lieferungen EU-Erlöse",Belegerfassung!L3900="EUST",Belegerfassung!L3900="Bauleistungen 20%")=TRUE,"",MID(Belegerfassung!L3900,4,2)))</f>
        <v/>
      </c>
      <c r="J3892" s="6" t="str">
        <f>IF(A3892&lt;&gt;"",LEFT(Belegerfassung!D3900,40),"")</f>
        <v/>
      </c>
      <c r="K3892" t="str">
        <f>IF(A3892&lt;&gt;"",VLOOKUP(D3892,Abfrage!$F$2:$G$21,2,FALSE),"")</f>
        <v/>
      </c>
      <c r="L3892" s="6" t="str">
        <f>IF(Belegerfassung!H3900&lt;&gt;"",Belegerfassung!H3900,"")</f>
        <v/>
      </c>
      <c r="M3892" t="str">
        <f>IFERROR(IF(Belegerfassung!E3900&lt;&gt;"",VLOOKUP(Belegerfassung!E3900,Abfrage!$L$2:$M$15,2,),""),"")</f>
        <v/>
      </c>
      <c r="N3892" t="str">
        <f t="shared" si="181"/>
        <v/>
      </c>
      <c r="O3892" t="str">
        <f t="shared" si="182"/>
        <v/>
      </c>
      <c r="P3892" t="str">
        <f>IF(Belegerfassung!G3900&lt;&gt;"",CONCATENATE(Belegerfassung!G3900,".pdf"),"")</f>
        <v/>
      </c>
    </row>
    <row r="3893" spans="1:16">
      <c r="A3893" t="str">
        <f>IF(Belegerfassung!C3901&lt;&gt;"",0,"")</f>
        <v/>
      </c>
      <c r="B3893" t="str">
        <f>IFERROR(VLOOKUP(Belegerfassung!I3901,Konten!A:D,2,FALSE),"")</f>
        <v/>
      </c>
      <c r="C3893" t="str">
        <f>IF(A3893&lt;&gt;"",TEXT(Belegerfassung!C3901,"TT.MM.JJJJ"),"")</f>
        <v/>
      </c>
      <c r="D3893" t="str">
        <f>IFERROR(VLOOKUP(Belegerfassung!A3901,Abfrage!$E$2:$F$20,2,FALSE),"")</f>
        <v/>
      </c>
      <c r="E3893" t="str">
        <f>IF(A3893&lt;&gt;"",Belegerfassung!B3901,"")</f>
        <v/>
      </c>
      <c r="F3893" t="str">
        <f>IF(Belegerfassung!L3901="","",IF(Belegerfassung!L3901&lt;&gt;"",IF(Belegerfassung!L3901&lt;&gt;"",IF(Belegerfassung!J3901&lt;&gt;0,VLOOKUP(Belegerfassung!L3901,Abfrage!$A$2:$C$19,2,),VLOOKUP(Belegerfassung!L3901,Abfrage!$A$2:$C$19,3,)),"")))</f>
        <v/>
      </c>
      <c r="G3893" t="str">
        <f t="shared" si="180"/>
        <v/>
      </c>
      <c r="H3893" s="31" t="str">
        <f>IF(A3893&lt;&gt;"",-Belegerfassung!J3901+Belegerfassung!K3901,"")</f>
        <v/>
      </c>
      <c r="I3893" s="49" t="str">
        <f>IFERROR(IF(H3893&lt;&gt;"",Belegerfassung!L3901*100,""),IF(OR(Belegerfassung!L3901="Leistung EU - Erlöse",Belegerfassung!L3901="Lieferungen EU-Erlöse",Belegerfassung!L3901="EUST",Belegerfassung!L3901="Bauleistungen 20%")=TRUE,"",MID(Belegerfassung!L3901,4,2)))</f>
        <v/>
      </c>
      <c r="J3893" s="6" t="str">
        <f>IF(A3893&lt;&gt;"",LEFT(Belegerfassung!D3901,40),"")</f>
        <v/>
      </c>
      <c r="K3893" t="str">
        <f>IF(A3893&lt;&gt;"",VLOOKUP(D3893,Abfrage!$F$2:$G$21,2,FALSE),"")</f>
        <v/>
      </c>
      <c r="L3893" s="6" t="str">
        <f>IF(Belegerfassung!H3901&lt;&gt;"",Belegerfassung!H3901,"")</f>
        <v/>
      </c>
      <c r="M3893" t="str">
        <f>IFERROR(IF(Belegerfassung!E3901&lt;&gt;"",VLOOKUP(Belegerfassung!E3901,Abfrage!$L$2:$M$15,2,),""),"")</f>
        <v/>
      </c>
      <c r="N3893" t="str">
        <f t="shared" si="181"/>
        <v/>
      </c>
      <c r="O3893" t="str">
        <f t="shared" si="182"/>
        <v/>
      </c>
      <c r="P3893" t="str">
        <f>IF(Belegerfassung!G3901&lt;&gt;"",CONCATENATE(Belegerfassung!G3901,".pdf"),"")</f>
        <v/>
      </c>
    </row>
    <row r="3894" spans="1:16">
      <c r="A3894" t="str">
        <f>IF(Belegerfassung!C3902&lt;&gt;"",0,"")</f>
        <v/>
      </c>
      <c r="B3894" t="str">
        <f>IFERROR(VLOOKUP(Belegerfassung!I3902,Konten!A:D,2,FALSE),"")</f>
        <v/>
      </c>
      <c r="C3894" t="str">
        <f>IF(A3894&lt;&gt;"",TEXT(Belegerfassung!C3902,"TT.MM.JJJJ"),"")</f>
        <v/>
      </c>
      <c r="D3894" t="str">
        <f>IFERROR(VLOOKUP(Belegerfassung!A3902,Abfrage!$E$2:$F$20,2,FALSE),"")</f>
        <v/>
      </c>
      <c r="E3894" t="str">
        <f>IF(A3894&lt;&gt;"",Belegerfassung!B3902,"")</f>
        <v/>
      </c>
      <c r="F3894" t="str">
        <f>IF(Belegerfassung!L3902="","",IF(Belegerfassung!L3902&lt;&gt;"",IF(Belegerfassung!L3902&lt;&gt;"",IF(Belegerfassung!J3902&lt;&gt;0,VLOOKUP(Belegerfassung!L3902,Abfrage!$A$2:$C$19,2,),VLOOKUP(Belegerfassung!L3902,Abfrage!$A$2:$C$19,3,)),"")))</f>
        <v/>
      </c>
      <c r="G3894" t="str">
        <f t="shared" si="180"/>
        <v/>
      </c>
      <c r="H3894" s="31" t="str">
        <f>IF(A3894&lt;&gt;"",-Belegerfassung!J3902+Belegerfassung!K3902,"")</f>
        <v/>
      </c>
      <c r="I3894" s="49" t="str">
        <f>IFERROR(IF(H3894&lt;&gt;"",Belegerfassung!L3902*100,""),IF(OR(Belegerfassung!L3902="Leistung EU - Erlöse",Belegerfassung!L3902="Lieferungen EU-Erlöse",Belegerfassung!L3902="EUST",Belegerfassung!L3902="Bauleistungen 20%")=TRUE,"",MID(Belegerfassung!L3902,4,2)))</f>
        <v/>
      </c>
      <c r="J3894" s="6" t="str">
        <f>IF(A3894&lt;&gt;"",LEFT(Belegerfassung!D3902,40),"")</f>
        <v/>
      </c>
      <c r="K3894" t="str">
        <f>IF(A3894&lt;&gt;"",VLOOKUP(D3894,Abfrage!$F$2:$G$21,2,FALSE),"")</f>
        <v/>
      </c>
      <c r="L3894" s="6" t="str">
        <f>IF(Belegerfassung!H3902&lt;&gt;"",Belegerfassung!H3902,"")</f>
        <v/>
      </c>
      <c r="M3894" t="str">
        <f>IFERROR(IF(Belegerfassung!E3902&lt;&gt;"",VLOOKUP(Belegerfassung!E3902,Abfrage!$L$2:$M$15,2,),""),"")</f>
        <v/>
      </c>
      <c r="N3894" t="str">
        <f t="shared" si="181"/>
        <v/>
      </c>
      <c r="O3894" t="str">
        <f t="shared" si="182"/>
        <v/>
      </c>
      <c r="P3894" t="str">
        <f>IF(Belegerfassung!G3902&lt;&gt;"",CONCATENATE(Belegerfassung!G3902,".pdf"),"")</f>
        <v/>
      </c>
    </row>
    <row r="3895" spans="1:16">
      <c r="A3895" t="str">
        <f>IF(Belegerfassung!C3903&lt;&gt;"",0,"")</f>
        <v/>
      </c>
      <c r="B3895" t="str">
        <f>IFERROR(VLOOKUP(Belegerfassung!I3903,Konten!A:D,2,FALSE),"")</f>
        <v/>
      </c>
      <c r="C3895" t="str">
        <f>IF(A3895&lt;&gt;"",TEXT(Belegerfassung!C3903,"TT.MM.JJJJ"),"")</f>
        <v/>
      </c>
      <c r="D3895" t="str">
        <f>IFERROR(VLOOKUP(Belegerfassung!A3903,Abfrage!$E$2:$F$20,2,FALSE),"")</f>
        <v/>
      </c>
      <c r="E3895" t="str">
        <f>IF(A3895&lt;&gt;"",Belegerfassung!B3903,"")</f>
        <v/>
      </c>
      <c r="F3895" t="str">
        <f>IF(Belegerfassung!L3903="","",IF(Belegerfassung!L3903&lt;&gt;"",IF(Belegerfassung!L3903&lt;&gt;"",IF(Belegerfassung!J3903&lt;&gt;0,VLOOKUP(Belegerfassung!L3903,Abfrage!$A$2:$C$19,2,),VLOOKUP(Belegerfassung!L3903,Abfrage!$A$2:$C$19,3,)),"")))</f>
        <v/>
      </c>
      <c r="G3895" t="str">
        <f t="shared" si="180"/>
        <v/>
      </c>
      <c r="H3895" s="31" t="str">
        <f>IF(A3895&lt;&gt;"",-Belegerfassung!J3903+Belegerfassung!K3903,"")</f>
        <v/>
      </c>
      <c r="I3895" s="49" t="str">
        <f>IFERROR(IF(H3895&lt;&gt;"",Belegerfassung!L3903*100,""),IF(OR(Belegerfassung!L3903="Leistung EU - Erlöse",Belegerfassung!L3903="Lieferungen EU-Erlöse",Belegerfassung!L3903="EUST",Belegerfassung!L3903="Bauleistungen 20%")=TRUE,"",MID(Belegerfassung!L3903,4,2)))</f>
        <v/>
      </c>
      <c r="J3895" s="6" t="str">
        <f>IF(A3895&lt;&gt;"",LEFT(Belegerfassung!D3903,40),"")</f>
        <v/>
      </c>
      <c r="K3895" t="str">
        <f>IF(A3895&lt;&gt;"",VLOOKUP(D3895,Abfrage!$F$2:$G$21,2,FALSE),"")</f>
        <v/>
      </c>
      <c r="L3895" s="6" t="str">
        <f>IF(Belegerfassung!H3903&lt;&gt;"",Belegerfassung!H3903,"")</f>
        <v/>
      </c>
      <c r="M3895" t="str">
        <f>IFERROR(IF(Belegerfassung!E3903&lt;&gt;"",VLOOKUP(Belegerfassung!E3903,Abfrage!$L$2:$M$15,2,),""),"")</f>
        <v/>
      </c>
      <c r="N3895" t="str">
        <f t="shared" si="181"/>
        <v/>
      </c>
      <c r="O3895" t="str">
        <f t="shared" si="182"/>
        <v/>
      </c>
      <c r="P3895" t="str">
        <f>IF(Belegerfassung!G3903&lt;&gt;"",CONCATENATE(Belegerfassung!G3903,".pdf"),"")</f>
        <v/>
      </c>
    </row>
    <row r="3896" spans="1:16">
      <c r="A3896" t="str">
        <f>IF(Belegerfassung!C3904&lt;&gt;"",0,"")</f>
        <v/>
      </c>
      <c r="B3896" t="str">
        <f>IFERROR(VLOOKUP(Belegerfassung!I3904,Konten!A:D,2,FALSE),"")</f>
        <v/>
      </c>
      <c r="C3896" t="str">
        <f>IF(A3896&lt;&gt;"",TEXT(Belegerfassung!C3904,"TT.MM.JJJJ"),"")</f>
        <v/>
      </c>
      <c r="D3896" t="str">
        <f>IFERROR(VLOOKUP(Belegerfassung!A3904,Abfrage!$E$2:$F$20,2,FALSE),"")</f>
        <v/>
      </c>
      <c r="E3896" t="str">
        <f>IF(A3896&lt;&gt;"",Belegerfassung!B3904,"")</f>
        <v/>
      </c>
      <c r="F3896" t="str">
        <f>IF(Belegerfassung!L3904="","",IF(Belegerfassung!L3904&lt;&gt;"",IF(Belegerfassung!L3904&lt;&gt;"",IF(Belegerfassung!J3904&lt;&gt;0,VLOOKUP(Belegerfassung!L3904,Abfrage!$A$2:$C$19,2,),VLOOKUP(Belegerfassung!L3904,Abfrage!$A$2:$C$19,3,)),"")))</f>
        <v/>
      </c>
      <c r="G3896" t="str">
        <f t="shared" si="180"/>
        <v/>
      </c>
      <c r="H3896" s="31" t="str">
        <f>IF(A3896&lt;&gt;"",-Belegerfassung!J3904+Belegerfassung!K3904,"")</f>
        <v/>
      </c>
      <c r="I3896" s="49" t="str">
        <f>IFERROR(IF(H3896&lt;&gt;"",Belegerfassung!L3904*100,""),IF(OR(Belegerfassung!L3904="Leistung EU - Erlöse",Belegerfassung!L3904="Lieferungen EU-Erlöse",Belegerfassung!L3904="EUST",Belegerfassung!L3904="Bauleistungen 20%")=TRUE,"",MID(Belegerfassung!L3904,4,2)))</f>
        <v/>
      </c>
      <c r="J3896" s="6" t="str">
        <f>IF(A3896&lt;&gt;"",LEFT(Belegerfassung!D3904,40),"")</f>
        <v/>
      </c>
      <c r="K3896" t="str">
        <f>IF(A3896&lt;&gt;"",VLOOKUP(D3896,Abfrage!$F$2:$G$21,2,FALSE),"")</f>
        <v/>
      </c>
      <c r="L3896" s="6" t="str">
        <f>IF(Belegerfassung!H3904&lt;&gt;"",Belegerfassung!H3904,"")</f>
        <v/>
      </c>
      <c r="M3896" t="str">
        <f>IFERROR(IF(Belegerfassung!E3904&lt;&gt;"",VLOOKUP(Belegerfassung!E3904,Abfrage!$L$2:$M$15,2,),""),"")</f>
        <v/>
      </c>
      <c r="N3896" t="str">
        <f t="shared" si="181"/>
        <v/>
      </c>
      <c r="O3896" t="str">
        <f t="shared" si="182"/>
        <v/>
      </c>
      <c r="P3896" t="str">
        <f>IF(Belegerfassung!G3904&lt;&gt;"",CONCATENATE(Belegerfassung!G3904,".pdf"),"")</f>
        <v/>
      </c>
    </row>
    <row r="3897" spans="1:16">
      <c r="A3897" t="str">
        <f>IF(Belegerfassung!C3905&lt;&gt;"",0,"")</f>
        <v/>
      </c>
      <c r="B3897" t="str">
        <f>IFERROR(VLOOKUP(Belegerfassung!I3905,Konten!A:D,2,FALSE),"")</f>
        <v/>
      </c>
      <c r="C3897" t="str">
        <f>IF(A3897&lt;&gt;"",TEXT(Belegerfassung!C3905,"TT.MM.JJJJ"),"")</f>
        <v/>
      </c>
      <c r="D3897" t="str">
        <f>IFERROR(VLOOKUP(Belegerfassung!A3905,Abfrage!$E$2:$F$20,2,FALSE),"")</f>
        <v/>
      </c>
      <c r="E3897" t="str">
        <f>IF(A3897&lt;&gt;"",Belegerfassung!B3905,"")</f>
        <v/>
      </c>
      <c r="F3897" t="str">
        <f>IF(Belegerfassung!L3905="","",IF(Belegerfassung!L3905&lt;&gt;"",IF(Belegerfassung!L3905&lt;&gt;"",IF(Belegerfassung!J3905&lt;&gt;0,VLOOKUP(Belegerfassung!L3905,Abfrage!$A$2:$C$19,2,),VLOOKUP(Belegerfassung!L3905,Abfrage!$A$2:$C$19,3,)),"")))</f>
        <v/>
      </c>
      <c r="G3897" t="str">
        <f t="shared" si="180"/>
        <v/>
      </c>
      <c r="H3897" s="31" t="str">
        <f>IF(A3897&lt;&gt;"",-Belegerfassung!J3905+Belegerfassung!K3905,"")</f>
        <v/>
      </c>
      <c r="I3897" s="49" t="str">
        <f>IFERROR(IF(H3897&lt;&gt;"",Belegerfassung!L3905*100,""),IF(OR(Belegerfassung!L3905="Leistung EU - Erlöse",Belegerfassung!L3905="Lieferungen EU-Erlöse",Belegerfassung!L3905="EUST",Belegerfassung!L3905="Bauleistungen 20%")=TRUE,"",MID(Belegerfassung!L3905,4,2)))</f>
        <v/>
      </c>
      <c r="J3897" s="6" t="str">
        <f>IF(A3897&lt;&gt;"",LEFT(Belegerfassung!D3905,40),"")</f>
        <v/>
      </c>
      <c r="K3897" t="str">
        <f>IF(A3897&lt;&gt;"",VLOOKUP(D3897,Abfrage!$F$2:$G$21,2,FALSE),"")</f>
        <v/>
      </c>
      <c r="L3897" s="6" t="str">
        <f>IF(Belegerfassung!H3905&lt;&gt;"",Belegerfassung!H3905,"")</f>
        <v/>
      </c>
      <c r="M3897" t="str">
        <f>IFERROR(IF(Belegerfassung!E3905&lt;&gt;"",VLOOKUP(Belegerfassung!E3905,Abfrage!$L$2:$M$15,2,),""),"")</f>
        <v/>
      </c>
      <c r="N3897" t="str">
        <f t="shared" si="181"/>
        <v/>
      </c>
      <c r="O3897" t="str">
        <f t="shared" si="182"/>
        <v/>
      </c>
      <c r="P3897" t="str">
        <f>IF(Belegerfassung!G3905&lt;&gt;"",CONCATENATE(Belegerfassung!G3905,".pdf"),"")</f>
        <v/>
      </c>
    </row>
    <row r="3898" spans="1:16">
      <c r="A3898" t="str">
        <f>IF(Belegerfassung!C3906&lt;&gt;"",0,"")</f>
        <v/>
      </c>
      <c r="B3898" t="str">
        <f>IFERROR(VLOOKUP(Belegerfassung!I3906,Konten!A:D,2,FALSE),"")</f>
        <v/>
      </c>
      <c r="C3898" t="str">
        <f>IF(A3898&lt;&gt;"",TEXT(Belegerfassung!C3906,"TT.MM.JJJJ"),"")</f>
        <v/>
      </c>
      <c r="D3898" t="str">
        <f>IFERROR(VLOOKUP(Belegerfassung!A3906,Abfrage!$E$2:$F$20,2,FALSE),"")</f>
        <v/>
      </c>
      <c r="E3898" t="str">
        <f>IF(A3898&lt;&gt;"",Belegerfassung!B3906,"")</f>
        <v/>
      </c>
      <c r="F3898" t="str">
        <f>IF(Belegerfassung!L3906="","",IF(Belegerfassung!L3906&lt;&gt;"",IF(Belegerfassung!L3906&lt;&gt;"",IF(Belegerfassung!J3906&lt;&gt;0,VLOOKUP(Belegerfassung!L3906,Abfrage!$A$2:$C$19,2,),VLOOKUP(Belegerfassung!L3906,Abfrage!$A$2:$C$19,3,)),"")))</f>
        <v/>
      </c>
      <c r="G3898" t="str">
        <f t="shared" si="180"/>
        <v/>
      </c>
      <c r="H3898" s="31" t="str">
        <f>IF(A3898&lt;&gt;"",-Belegerfassung!J3906+Belegerfassung!K3906,"")</f>
        <v/>
      </c>
      <c r="I3898" s="49" t="str">
        <f>IFERROR(IF(H3898&lt;&gt;"",Belegerfassung!L3906*100,""),IF(OR(Belegerfassung!L3906="Leistung EU - Erlöse",Belegerfassung!L3906="Lieferungen EU-Erlöse",Belegerfassung!L3906="EUST",Belegerfassung!L3906="Bauleistungen 20%")=TRUE,"",MID(Belegerfassung!L3906,4,2)))</f>
        <v/>
      </c>
      <c r="J3898" s="6" t="str">
        <f>IF(A3898&lt;&gt;"",LEFT(Belegerfassung!D3906,40),"")</f>
        <v/>
      </c>
      <c r="K3898" t="str">
        <f>IF(A3898&lt;&gt;"",VLOOKUP(D3898,Abfrage!$F$2:$G$21,2,FALSE),"")</f>
        <v/>
      </c>
      <c r="L3898" s="6" t="str">
        <f>IF(Belegerfassung!H3906&lt;&gt;"",Belegerfassung!H3906,"")</f>
        <v/>
      </c>
      <c r="M3898" t="str">
        <f>IFERROR(IF(Belegerfassung!E3906&lt;&gt;"",VLOOKUP(Belegerfassung!E3906,Abfrage!$L$2:$M$15,2,),""),"")</f>
        <v/>
      </c>
      <c r="N3898" t="str">
        <f t="shared" si="181"/>
        <v/>
      </c>
      <c r="O3898" t="str">
        <f t="shared" si="182"/>
        <v/>
      </c>
      <c r="P3898" t="str">
        <f>IF(Belegerfassung!G3906&lt;&gt;"",CONCATENATE(Belegerfassung!G3906,".pdf"),"")</f>
        <v/>
      </c>
    </row>
    <row r="3899" spans="1:16">
      <c r="A3899" t="str">
        <f>IF(Belegerfassung!C3907&lt;&gt;"",0,"")</f>
        <v/>
      </c>
      <c r="B3899" t="str">
        <f>IFERROR(VLOOKUP(Belegerfassung!I3907,Konten!A:D,2,FALSE),"")</f>
        <v/>
      </c>
      <c r="C3899" t="str">
        <f>IF(A3899&lt;&gt;"",TEXT(Belegerfassung!C3907,"TT.MM.JJJJ"),"")</f>
        <v/>
      </c>
      <c r="D3899" t="str">
        <f>IFERROR(VLOOKUP(Belegerfassung!A3907,Abfrage!$E$2:$F$20,2,FALSE),"")</f>
        <v/>
      </c>
      <c r="E3899" t="str">
        <f>IF(A3899&lt;&gt;"",Belegerfassung!B3907,"")</f>
        <v/>
      </c>
      <c r="F3899" t="str">
        <f>IF(Belegerfassung!L3907="","",IF(Belegerfassung!L3907&lt;&gt;"",IF(Belegerfassung!L3907&lt;&gt;"",IF(Belegerfassung!J3907&lt;&gt;0,VLOOKUP(Belegerfassung!L3907,Abfrage!$A$2:$C$19,2,),VLOOKUP(Belegerfassung!L3907,Abfrage!$A$2:$C$19,3,)),"")))</f>
        <v/>
      </c>
      <c r="G3899" t="str">
        <f t="shared" si="180"/>
        <v/>
      </c>
      <c r="H3899" s="31" t="str">
        <f>IF(A3899&lt;&gt;"",-Belegerfassung!J3907+Belegerfassung!K3907,"")</f>
        <v/>
      </c>
      <c r="I3899" s="49" t="str">
        <f>IFERROR(IF(H3899&lt;&gt;"",Belegerfassung!L3907*100,""),IF(OR(Belegerfassung!L3907="Leistung EU - Erlöse",Belegerfassung!L3907="Lieferungen EU-Erlöse",Belegerfassung!L3907="EUST",Belegerfassung!L3907="Bauleistungen 20%")=TRUE,"",MID(Belegerfassung!L3907,4,2)))</f>
        <v/>
      </c>
      <c r="J3899" s="6" t="str">
        <f>IF(A3899&lt;&gt;"",LEFT(Belegerfassung!D3907,40),"")</f>
        <v/>
      </c>
      <c r="K3899" t="str">
        <f>IF(A3899&lt;&gt;"",VLOOKUP(D3899,Abfrage!$F$2:$G$21,2,FALSE),"")</f>
        <v/>
      </c>
      <c r="L3899" s="6" t="str">
        <f>IF(Belegerfassung!H3907&lt;&gt;"",Belegerfassung!H3907,"")</f>
        <v/>
      </c>
      <c r="M3899" t="str">
        <f>IFERROR(IF(Belegerfassung!E3907&lt;&gt;"",VLOOKUP(Belegerfassung!E3907,Abfrage!$L$2:$M$15,2,),""),"")</f>
        <v/>
      </c>
      <c r="N3899" t="str">
        <f t="shared" si="181"/>
        <v/>
      </c>
      <c r="O3899" t="str">
        <f t="shared" si="182"/>
        <v/>
      </c>
      <c r="P3899" t="str">
        <f>IF(Belegerfassung!G3907&lt;&gt;"",CONCATENATE(Belegerfassung!G3907,".pdf"),"")</f>
        <v/>
      </c>
    </row>
    <row r="3900" spans="1:16">
      <c r="A3900" t="str">
        <f>IF(Belegerfassung!C3908&lt;&gt;"",0,"")</f>
        <v/>
      </c>
      <c r="B3900" t="str">
        <f>IFERROR(VLOOKUP(Belegerfassung!I3908,Konten!A:D,2,FALSE),"")</f>
        <v/>
      </c>
      <c r="C3900" t="str">
        <f>IF(A3900&lt;&gt;"",TEXT(Belegerfassung!C3908,"TT.MM.JJJJ"),"")</f>
        <v/>
      </c>
      <c r="D3900" t="str">
        <f>IFERROR(VLOOKUP(Belegerfassung!A3908,Abfrage!$E$2:$F$20,2,FALSE),"")</f>
        <v/>
      </c>
      <c r="E3900" t="str">
        <f>IF(A3900&lt;&gt;"",Belegerfassung!B3908,"")</f>
        <v/>
      </c>
      <c r="F3900" t="str">
        <f>IF(Belegerfassung!L3908="","",IF(Belegerfassung!L3908&lt;&gt;"",IF(Belegerfassung!L3908&lt;&gt;"",IF(Belegerfassung!J3908&lt;&gt;0,VLOOKUP(Belegerfassung!L3908,Abfrage!$A$2:$C$19,2,),VLOOKUP(Belegerfassung!L3908,Abfrage!$A$2:$C$19,3,)),"")))</f>
        <v/>
      </c>
      <c r="G3900" t="str">
        <f t="shared" si="180"/>
        <v/>
      </c>
      <c r="H3900" s="31" t="str">
        <f>IF(A3900&lt;&gt;"",-Belegerfassung!J3908+Belegerfassung!K3908,"")</f>
        <v/>
      </c>
      <c r="I3900" s="49" t="str">
        <f>IFERROR(IF(H3900&lt;&gt;"",Belegerfassung!L3908*100,""),IF(OR(Belegerfassung!L3908="Leistung EU - Erlöse",Belegerfassung!L3908="Lieferungen EU-Erlöse",Belegerfassung!L3908="EUST",Belegerfassung!L3908="Bauleistungen 20%")=TRUE,"",MID(Belegerfassung!L3908,4,2)))</f>
        <v/>
      </c>
      <c r="J3900" s="6" t="str">
        <f>IF(A3900&lt;&gt;"",LEFT(Belegerfassung!D3908,40),"")</f>
        <v/>
      </c>
      <c r="K3900" t="str">
        <f>IF(A3900&lt;&gt;"",VLOOKUP(D3900,Abfrage!$F$2:$G$21,2,FALSE),"")</f>
        <v/>
      </c>
      <c r="L3900" s="6" t="str">
        <f>IF(Belegerfassung!H3908&lt;&gt;"",Belegerfassung!H3908,"")</f>
        <v/>
      </c>
      <c r="M3900" t="str">
        <f>IFERROR(IF(Belegerfassung!E3908&lt;&gt;"",VLOOKUP(Belegerfassung!E3908,Abfrage!$L$2:$M$15,2,),""),"")</f>
        <v/>
      </c>
      <c r="N3900" t="str">
        <f t="shared" si="181"/>
        <v/>
      </c>
      <c r="O3900" t="str">
        <f t="shared" si="182"/>
        <v/>
      </c>
      <c r="P3900" t="str">
        <f>IF(Belegerfassung!G3908&lt;&gt;"",CONCATENATE(Belegerfassung!G3908,".pdf"),"")</f>
        <v/>
      </c>
    </row>
    <row r="3901" spans="1:16">
      <c r="A3901" t="str">
        <f>IF(Belegerfassung!C3909&lt;&gt;"",0,"")</f>
        <v/>
      </c>
      <c r="B3901" t="str">
        <f>IFERROR(VLOOKUP(Belegerfassung!I3909,Konten!A:D,2,FALSE),"")</f>
        <v/>
      </c>
      <c r="C3901" t="str">
        <f>IF(A3901&lt;&gt;"",TEXT(Belegerfassung!C3909,"TT.MM.JJJJ"),"")</f>
        <v/>
      </c>
      <c r="D3901" t="str">
        <f>IFERROR(VLOOKUP(Belegerfassung!A3909,Abfrage!$E$2:$F$20,2,FALSE),"")</f>
        <v/>
      </c>
      <c r="E3901" t="str">
        <f>IF(A3901&lt;&gt;"",Belegerfassung!B3909,"")</f>
        <v/>
      </c>
      <c r="F3901" t="str">
        <f>IF(Belegerfassung!L3909="","",IF(Belegerfassung!L3909&lt;&gt;"",IF(Belegerfassung!L3909&lt;&gt;"",IF(Belegerfassung!J3909&lt;&gt;0,VLOOKUP(Belegerfassung!L3909,Abfrage!$A$2:$C$19,2,),VLOOKUP(Belegerfassung!L3909,Abfrage!$A$2:$C$19,3,)),"")))</f>
        <v/>
      </c>
      <c r="G3901" t="str">
        <f t="shared" si="180"/>
        <v/>
      </c>
      <c r="H3901" s="31" t="str">
        <f>IF(A3901&lt;&gt;"",-Belegerfassung!J3909+Belegerfassung!K3909,"")</f>
        <v/>
      </c>
      <c r="I3901" s="49" t="str">
        <f>IFERROR(IF(H3901&lt;&gt;"",Belegerfassung!L3909*100,""),IF(OR(Belegerfassung!L3909="Leistung EU - Erlöse",Belegerfassung!L3909="Lieferungen EU-Erlöse",Belegerfassung!L3909="EUST",Belegerfassung!L3909="Bauleistungen 20%")=TRUE,"",MID(Belegerfassung!L3909,4,2)))</f>
        <v/>
      </c>
      <c r="J3901" s="6" t="str">
        <f>IF(A3901&lt;&gt;"",LEFT(Belegerfassung!D3909,40),"")</f>
        <v/>
      </c>
      <c r="K3901" t="str">
        <f>IF(A3901&lt;&gt;"",VLOOKUP(D3901,Abfrage!$F$2:$G$21,2,FALSE),"")</f>
        <v/>
      </c>
      <c r="L3901" s="6" t="str">
        <f>IF(Belegerfassung!H3909&lt;&gt;"",Belegerfassung!H3909,"")</f>
        <v/>
      </c>
      <c r="M3901" t="str">
        <f>IFERROR(IF(Belegerfassung!E3909&lt;&gt;"",VLOOKUP(Belegerfassung!E3909,Abfrage!$L$2:$M$15,2,),""),"")</f>
        <v/>
      </c>
      <c r="N3901" t="str">
        <f t="shared" si="181"/>
        <v/>
      </c>
      <c r="O3901" t="str">
        <f t="shared" si="182"/>
        <v/>
      </c>
      <c r="P3901" t="str">
        <f>IF(Belegerfassung!G3909&lt;&gt;"",CONCATENATE(Belegerfassung!G3909,".pdf"),"")</f>
        <v/>
      </c>
    </row>
    <row r="3902" spans="1:16">
      <c r="A3902" t="str">
        <f>IF(Belegerfassung!C3910&lt;&gt;"",0,"")</f>
        <v/>
      </c>
      <c r="B3902" t="str">
        <f>IFERROR(VLOOKUP(Belegerfassung!I3910,Konten!A:D,2,FALSE),"")</f>
        <v/>
      </c>
      <c r="C3902" t="str">
        <f>IF(A3902&lt;&gt;"",TEXT(Belegerfassung!C3910,"TT.MM.JJJJ"),"")</f>
        <v/>
      </c>
      <c r="D3902" t="str">
        <f>IFERROR(VLOOKUP(Belegerfassung!A3910,Abfrage!$E$2:$F$20,2,FALSE),"")</f>
        <v/>
      </c>
      <c r="E3902" t="str">
        <f>IF(A3902&lt;&gt;"",Belegerfassung!B3910,"")</f>
        <v/>
      </c>
      <c r="F3902" t="str">
        <f>IF(Belegerfassung!L3910="","",IF(Belegerfassung!L3910&lt;&gt;"",IF(Belegerfassung!L3910&lt;&gt;"",IF(Belegerfassung!J3910&lt;&gt;0,VLOOKUP(Belegerfassung!L3910,Abfrage!$A$2:$C$19,2,),VLOOKUP(Belegerfassung!L3910,Abfrage!$A$2:$C$19,3,)),"")))</f>
        <v/>
      </c>
      <c r="G3902" t="str">
        <f t="shared" si="180"/>
        <v/>
      </c>
      <c r="H3902" s="31" t="str">
        <f>IF(A3902&lt;&gt;"",-Belegerfassung!J3910+Belegerfassung!K3910,"")</f>
        <v/>
      </c>
      <c r="I3902" s="49" t="str">
        <f>IFERROR(IF(H3902&lt;&gt;"",Belegerfassung!L3910*100,""),IF(OR(Belegerfassung!L3910="Leistung EU - Erlöse",Belegerfassung!L3910="Lieferungen EU-Erlöse",Belegerfassung!L3910="EUST",Belegerfassung!L3910="Bauleistungen 20%")=TRUE,"",MID(Belegerfassung!L3910,4,2)))</f>
        <v/>
      </c>
      <c r="J3902" s="6" t="str">
        <f>IF(A3902&lt;&gt;"",LEFT(Belegerfassung!D3910,40),"")</f>
        <v/>
      </c>
      <c r="K3902" t="str">
        <f>IF(A3902&lt;&gt;"",VLOOKUP(D3902,Abfrage!$F$2:$G$21,2,FALSE),"")</f>
        <v/>
      </c>
      <c r="L3902" s="6" t="str">
        <f>IF(Belegerfassung!H3910&lt;&gt;"",Belegerfassung!H3910,"")</f>
        <v/>
      </c>
      <c r="M3902" t="str">
        <f>IFERROR(IF(Belegerfassung!E3910&lt;&gt;"",VLOOKUP(Belegerfassung!E3910,Abfrage!$L$2:$M$15,2,),""),"")</f>
        <v/>
      </c>
      <c r="N3902" t="str">
        <f t="shared" si="181"/>
        <v/>
      </c>
      <c r="O3902" t="str">
        <f t="shared" si="182"/>
        <v/>
      </c>
      <c r="P3902" t="str">
        <f>IF(Belegerfassung!G3910&lt;&gt;"",CONCATENATE(Belegerfassung!G3910,".pdf"),"")</f>
        <v/>
      </c>
    </row>
    <row r="3903" spans="1:16">
      <c r="A3903" t="str">
        <f>IF(Belegerfassung!C3911&lt;&gt;"",0,"")</f>
        <v/>
      </c>
      <c r="B3903" t="str">
        <f>IFERROR(VLOOKUP(Belegerfassung!I3911,Konten!A:D,2,FALSE),"")</f>
        <v/>
      </c>
      <c r="C3903" t="str">
        <f>IF(A3903&lt;&gt;"",TEXT(Belegerfassung!C3911,"TT.MM.JJJJ"),"")</f>
        <v/>
      </c>
      <c r="D3903" t="str">
        <f>IFERROR(VLOOKUP(Belegerfassung!A3911,Abfrage!$E$2:$F$20,2,FALSE),"")</f>
        <v/>
      </c>
      <c r="E3903" t="str">
        <f>IF(A3903&lt;&gt;"",Belegerfassung!B3911,"")</f>
        <v/>
      </c>
      <c r="F3903" t="str">
        <f>IF(Belegerfassung!L3911="","",IF(Belegerfassung!L3911&lt;&gt;"",IF(Belegerfassung!L3911&lt;&gt;"",IF(Belegerfassung!J3911&lt;&gt;0,VLOOKUP(Belegerfassung!L3911,Abfrage!$A$2:$C$19,2,),VLOOKUP(Belegerfassung!L3911,Abfrage!$A$2:$C$19,3,)),"")))</f>
        <v/>
      </c>
      <c r="G3903" t="str">
        <f t="shared" si="180"/>
        <v/>
      </c>
      <c r="H3903" s="31" t="str">
        <f>IF(A3903&lt;&gt;"",-Belegerfassung!J3911+Belegerfassung!K3911,"")</f>
        <v/>
      </c>
      <c r="I3903" s="49" t="str">
        <f>IFERROR(IF(H3903&lt;&gt;"",Belegerfassung!L3911*100,""),IF(OR(Belegerfassung!L3911="Leistung EU - Erlöse",Belegerfassung!L3911="Lieferungen EU-Erlöse",Belegerfassung!L3911="EUST",Belegerfassung!L3911="Bauleistungen 20%")=TRUE,"",MID(Belegerfassung!L3911,4,2)))</f>
        <v/>
      </c>
      <c r="J3903" s="6" t="str">
        <f>IF(A3903&lt;&gt;"",LEFT(Belegerfassung!D3911,40),"")</f>
        <v/>
      </c>
      <c r="K3903" t="str">
        <f>IF(A3903&lt;&gt;"",VLOOKUP(D3903,Abfrage!$F$2:$G$21,2,FALSE),"")</f>
        <v/>
      </c>
      <c r="L3903" s="6" t="str">
        <f>IF(Belegerfassung!H3911&lt;&gt;"",Belegerfassung!H3911,"")</f>
        <v/>
      </c>
      <c r="M3903" t="str">
        <f>IFERROR(IF(Belegerfassung!E3911&lt;&gt;"",VLOOKUP(Belegerfassung!E3911,Abfrage!$L$2:$M$15,2,),""),"")</f>
        <v/>
      </c>
      <c r="N3903" t="str">
        <f t="shared" si="181"/>
        <v/>
      </c>
      <c r="O3903" t="str">
        <f t="shared" si="182"/>
        <v/>
      </c>
      <c r="P3903" t="str">
        <f>IF(Belegerfassung!G3911&lt;&gt;"",CONCATENATE(Belegerfassung!G3911,".pdf"),"")</f>
        <v/>
      </c>
    </row>
    <row r="3904" spans="1:16">
      <c r="A3904" t="str">
        <f>IF(Belegerfassung!C3912&lt;&gt;"",0,"")</f>
        <v/>
      </c>
      <c r="B3904" t="str">
        <f>IFERROR(VLOOKUP(Belegerfassung!I3912,Konten!A:D,2,FALSE),"")</f>
        <v/>
      </c>
      <c r="C3904" t="str">
        <f>IF(A3904&lt;&gt;"",TEXT(Belegerfassung!C3912,"TT.MM.JJJJ"),"")</f>
        <v/>
      </c>
      <c r="D3904" t="str">
        <f>IFERROR(VLOOKUP(Belegerfassung!A3912,Abfrage!$E$2:$F$20,2,FALSE),"")</f>
        <v/>
      </c>
      <c r="E3904" t="str">
        <f>IF(A3904&lt;&gt;"",Belegerfassung!B3912,"")</f>
        <v/>
      </c>
      <c r="F3904" t="str">
        <f>IF(Belegerfassung!L3912="","",IF(Belegerfassung!L3912&lt;&gt;"",IF(Belegerfassung!L3912&lt;&gt;"",IF(Belegerfassung!J3912&lt;&gt;0,VLOOKUP(Belegerfassung!L3912,Abfrage!$A$2:$C$19,2,),VLOOKUP(Belegerfassung!L3912,Abfrage!$A$2:$C$19,3,)),"")))</f>
        <v/>
      </c>
      <c r="G3904" t="str">
        <f t="shared" si="180"/>
        <v/>
      </c>
      <c r="H3904" s="31" t="str">
        <f>IF(A3904&lt;&gt;"",-Belegerfassung!J3912+Belegerfassung!K3912,"")</f>
        <v/>
      </c>
      <c r="I3904" s="49" t="str">
        <f>IFERROR(IF(H3904&lt;&gt;"",Belegerfassung!L3912*100,""),IF(OR(Belegerfassung!L3912="Leistung EU - Erlöse",Belegerfassung!L3912="Lieferungen EU-Erlöse",Belegerfassung!L3912="EUST",Belegerfassung!L3912="Bauleistungen 20%")=TRUE,"",MID(Belegerfassung!L3912,4,2)))</f>
        <v/>
      </c>
      <c r="J3904" s="6" t="str">
        <f>IF(A3904&lt;&gt;"",LEFT(Belegerfassung!D3912,40),"")</f>
        <v/>
      </c>
      <c r="K3904" t="str">
        <f>IF(A3904&lt;&gt;"",VLOOKUP(D3904,Abfrage!$F$2:$G$21,2,FALSE),"")</f>
        <v/>
      </c>
      <c r="L3904" s="6" t="str">
        <f>IF(Belegerfassung!H3912&lt;&gt;"",Belegerfassung!H3912,"")</f>
        <v/>
      </c>
      <c r="M3904" t="str">
        <f>IFERROR(IF(Belegerfassung!E3912&lt;&gt;"",VLOOKUP(Belegerfassung!E3912,Abfrage!$L$2:$M$15,2,),""),"")</f>
        <v/>
      </c>
      <c r="N3904" t="str">
        <f t="shared" si="181"/>
        <v/>
      </c>
      <c r="O3904" t="str">
        <f t="shared" si="182"/>
        <v/>
      </c>
      <c r="P3904" t="str">
        <f>IF(Belegerfassung!G3912&lt;&gt;"",CONCATENATE(Belegerfassung!G3912,".pdf"),"")</f>
        <v/>
      </c>
    </row>
    <row r="3905" spans="1:16">
      <c r="A3905" t="str">
        <f>IF(Belegerfassung!C3913&lt;&gt;"",0,"")</f>
        <v/>
      </c>
      <c r="B3905" t="str">
        <f>IFERROR(VLOOKUP(Belegerfassung!I3913,Konten!A:D,2,FALSE),"")</f>
        <v/>
      </c>
      <c r="C3905" t="str">
        <f>IF(A3905&lt;&gt;"",TEXT(Belegerfassung!C3913,"TT.MM.JJJJ"),"")</f>
        <v/>
      </c>
      <c r="D3905" t="str">
        <f>IFERROR(VLOOKUP(Belegerfassung!A3913,Abfrage!$E$2:$F$20,2,FALSE),"")</f>
        <v/>
      </c>
      <c r="E3905" t="str">
        <f>IF(A3905&lt;&gt;"",Belegerfassung!B3913,"")</f>
        <v/>
      </c>
      <c r="F3905" t="str">
        <f>IF(Belegerfassung!L3913="","",IF(Belegerfassung!L3913&lt;&gt;"",IF(Belegerfassung!L3913&lt;&gt;"",IF(Belegerfassung!J3913&lt;&gt;0,VLOOKUP(Belegerfassung!L3913,Abfrage!$A$2:$C$19,2,),VLOOKUP(Belegerfassung!L3913,Abfrage!$A$2:$C$19,3,)),"")))</f>
        <v/>
      </c>
      <c r="G3905" t="str">
        <f t="shared" si="180"/>
        <v/>
      </c>
      <c r="H3905" s="31" t="str">
        <f>IF(A3905&lt;&gt;"",-Belegerfassung!J3913+Belegerfassung!K3913,"")</f>
        <v/>
      </c>
      <c r="I3905" s="49" t="str">
        <f>IFERROR(IF(H3905&lt;&gt;"",Belegerfassung!L3913*100,""),IF(OR(Belegerfassung!L3913="Leistung EU - Erlöse",Belegerfassung!L3913="Lieferungen EU-Erlöse",Belegerfassung!L3913="EUST",Belegerfassung!L3913="Bauleistungen 20%")=TRUE,"",MID(Belegerfassung!L3913,4,2)))</f>
        <v/>
      </c>
      <c r="J3905" s="6" t="str">
        <f>IF(A3905&lt;&gt;"",LEFT(Belegerfassung!D3913,40),"")</f>
        <v/>
      </c>
      <c r="K3905" t="str">
        <f>IF(A3905&lt;&gt;"",VLOOKUP(D3905,Abfrage!$F$2:$G$21,2,FALSE),"")</f>
        <v/>
      </c>
      <c r="L3905" s="6" t="str">
        <f>IF(Belegerfassung!H3913&lt;&gt;"",Belegerfassung!H3913,"")</f>
        <v/>
      </c>
      <c r="M3905" t="str">
        <f>IFERROR(IF(Belegerfassung!E3913&lt;&gt;"",VLOOKUP(Belegerfassung!E3913,Abfrage!$L$2:$M$15,2,),""),"")</f>
        <v/>
      </c>
      <c r="N3905" t="str">
        <f t="shared" si="181"/>
        <v/>
      </c>
      <c r="O3905" t="str">
        <f t="shared" si="182"/>
        <v/>
      </c>
      <c r="P3905" t="str">
        <f>IF(Belegerfassung!G3913&lt;&gt;"",CONCATENATE(Belegerfassung!G3913,".pdf"),"")</f>
        <v/>
      </c>
    </row>
    <row r="3906" spans="1:16">
      <c r="A3906" t="str">
        <f>IF(Belegerfassung!C3914&lt;&gt;"",0,"")</f>
        <v/>
      </c>
      <c r="B3906" t="str">
        <f>IFERROR(VLOOKUP(Belegerfassung!I3914,Konten!A:D,2,FALSE),"")</f>
        <v/>
      </c>
      <c r="C3906" t="str">
        <f>IF(A3906&lt;&gt;"",TEXT(Belegerfassung!C3914,"TT.MM.JJJJ"),"")</f>
        <v/>
      </c>
      <c r="D3906" t="str">
        <f>IFERROR(VLOOKUP(Belegerfassung!A3914,Abfrage!$E$2:$F$20,2,FALSE),"")</f>
        <v/>
      </c>
      <c r="E3906" t="str">
        <f>IF(A3906&lt;&gt;"",Belegerfassung!B3914,"")</f>
        <v/>
      </c>
      <c r="F3906" t="str">
        <f>IF(Belegerfassung!L3914="","",IF(Belegerfassung!L3914&lt;&gt;"",IF(Belegerfassung!L3914&lt;&gt;"",IF(Belegerfassung!J3914&lt;&gt;0,VLOOKUP(Belegerfassung!L3914,Abfrage!$A$2:$C$19,2,),VLOOKUP(Belegerfassung!L3914,Abfrage!$A$2:$C$19,3,)),"")))</f>
        <v/>
      </c>
      <c r="G3906" t="str">
        <f t="shared" si="180"/>
        <v/>
      </c>
      <c r="H3906" s="31" t="str">
        <f>IF(A3906&lt;&gt;"",-Belegerfassung!J3914+Belegerfassung!K3914,"")</f>
        <v/>
      </c>
      <c r="I3906" s="49" t="str">
        <f>IFERROR(IF(H3906&lt;&gt;"",Belegerfassung!L3914*100,""),IF(OR(Belegerfassung!L3914="Leistung EU - Erlöse",Belegerfassung!L3914="Lieferungen EU-Erlöse",Belegerfassung!L3914="EUST",Belegerfassung!L3914="Bauleistungen 20%")=TRUE,"",MID(Belegerfassung!L3914,4,2)))</f>
        <v/>
      </c>
      <c r="J3906" s="6" t="str">
        <f>IF(A3906&lt;&gt;"",LEFT(Belegerfassung!D3914,40),"")</f>
        <v/>
      </c>
      <c r="K3906" t="str">
        <f>IF(A3906&lt;&gt;"",VLOOKUP(D3906,Abfrage!$F$2:$G$21,2,FALSE),"")</f>
        <v/>
      </c>
      <c r="L3906" s="6" t="str">
        <f>IF(Belegerfassung!H3914&lt;&gt;"",Belegerfassung!H3914,"")</f>
        <v/>
      </c>
      <c r="M3906" t="str">
        <f>IFERROR(IF(Belegerfassung!E3914&lt;&gt;"",VLOOKUP(Belegerfassung!E3914,Abfrage!$L$2:$M$15,2,),""),"")</f>
        <v/>
      </c>
      <c r="N3906" t="str">
        <f t="shared" si="181"/>
        <v/>
      </c>
      <c r="O3906" t="str">
        <f t="shared" si="182"/>
        <v/>
      </c>
      <c r="P3906" t="str">
        <f>IF(Belegerfassung!G3914&lt;&gt;"",CONCATENATE(Belegerfassung!G3914,".pdf"),"")</f>
        <v/>
      </c>
    </row>
    <row r="3907" spans="1:16">
      <c r="A3907" t="str">
        <f>IF(Belegerfassung!C3915&lt;&gt;"",0,"")</f>
        <v/>
      </c>
      <c r="B3907" t="str">
        <f>IFERROR(VLOOKUP(Belegerfassung!I3915,Konten!A:D,2,FALSE),"")</f>
        <v/>
      </c>
      <c r="C3907" t="str">
        <f>IF(A3907&lt;&gt;"",TEXT(Belegerfassung!C3915,"TT.MM.JJJJ"),"")</f>
        <v/>
      </c>
      <c r="D3907" t="str">
        <f>IFERROR(VLOOKUP(Belegerfassung!A3915,Abfrage!$E$2:$F$20,2,FALSE),"")</f>
        <v/>
      </c>
      <c r="E3907" t="str">
        <f>IF(A3907&lt;&gt;"",Belegerfassung!B3915,"")</f>
        <v/>
      </c>
      <c r="F3907" t="str">
        <f>IF(Belegerfassung!L3915="","",IF(Belegerfassung!L3915&lt;&gt;"",IF(Belegerfassung!L3915&lt;&gt;"",IF(Belegerfassung!J3915&lt;&gt;0,VLOOKUP(Belegerfassung!L3915,Abfrage!$A$2:$C$19,2,),VLOOKUP(Belegerfassung!L3915,Abfrage!$A$2:$C$19,3,)),"")))</f>
        <v/>
      </c>
      <c r="G3907" t="str">
        <f t="shared" ref="G3907:G3970" si="183">IF(A3907&lt;&gt;"",1,"")</f>
        <v/>
      </c>
      <c r="H3907" s="31" t="str">
        <f>IF(A3907&lt;&gt;"",-Belegerfassung!J3915+Belegerfassung!K3915,"")</f>
        <v/>
      </c>
      <c r="I3907" s="49" t="str">
        <f>IFERROR(IF(H3907&lt;&gt;"",Belegerfassung!L3915*100,""),IF(OR(Belegerfassung!L3915="Leistung EU - Erlöse",Belegerfassung!L3915="Lieferungen EU-Erlöse",Belegerfassung!L3915="EUST",Belegerfassung!L3915="Bauleistungen 20%")=TRUE,"",MID(Belegerfassung!L3915,4,2)))</f>
        <v/>
      </c>
      <c r="J3907" s="6" t="str">
        <f>IF(A3907&lt;&gt;"",LEFT(Belegerfassung!D3915,40),"")</f>
        <v/>
      </c>
      <c r="K3907" t="str">
        <f>IF(A3907&lt;&gt;"",VLOOKUP(D3907,Abfrage!$F$2:$G$21,2,FALSE),"")</f>
        <v/>
      </c>
      <c r="L3907" s="6" t="str">
        <f>IF(Belegerfassung!H3915&lt;&gt;"",Belegerfassung!H3915,"")</f>
        <v/>
      </c>
      <c r="M3907" t="str">
        <f>IFERROR(IF(Belegerfassung!E3915&lt;&gt;"",VLOOKUP(Belegerfassung!E3915,Abfrage!$L$2:$M$15,2,),""),"")</f>
        <v/>
      </c>
      <c r="N3907" t="str">
        <f t="shared" ref="N3907:N3970" si="184">IF(A3907&lt;&gt;"","E","")</f>
        <v/>
      </c>
      <c r="O3907" t="str">
        <f t="shared" ref="O3907:O3970" si="185">IF(A3907&lt;&gt;"","A","")</f>
        <v/>
      </c>
      <c r="P3907" t="str">
        <f>IF(Belegerfassung!G3915&lt;&gt;"",CONCATENATE(Belegerfassung!G3915,".pdf"),"")</f>
        <v/>
      </c>
    </row>
    <row r="3908" spans="1:16">
      <c r="A3908" t="str">
        <f>IF(Belegerfassung!C3916&lt;&gt;"",0,"")</f>
        <v/>
      </c>
      <c r="B3908" t="str">
        <f>IFERROR(VLOOKUP(Belegerfassung!I3916,Konten!A:D,2,FALSE),"")</f>
        <v/>
      </c>
      <c r="C3908" t="str">
        <f>IF(A3908&lt;&gt;"",TEXT(Belegerfassung!C3916,"TT.MM.JJJJ"),"")</f>
        <v/>
      </c>
      <c r="D3908" t="str">
        <f>IFERROR(VLOOKUP(Belegerfassung!A3916,Abfrage!$E$2:$F$20,2,FALSE),"")</f>
        <v/>
      </c>
      <c r="E3908" t="str">
        <f>IF(A3908&lt;&gt;"",Belegerfassung!B3916,"")</f>
        <v/>
      </c>
      <c r="F3908" t="str">
        <f>IF(Belegerfassung!L3916="","",IF(Belegerfassung!L3916&lt;&gt;"",IF(Belegerfassung!L3916&lt;&gt;"",IF(Belegerfassung!J3916&lt;&gt;0,VLOOKUP(Belegerfassung!L3916,Abfrage!$A$2:$C$19,2,),VLOOKUP(Belegerfassung!L3916,Abfrage!$A$2:$C$19,3,)),"")))</f>
        <v/>
      </c>
      <c r="G3908" t="str">
        <f t="shared" si="183"/>
        <v/>
      </c>
      <c r="H3908" s="31" t="str">
        <f>IF(A3908&lt;&gt;"",-Belegerfassung!J3916+Belegerfassung!K3916,"")</f>
        <v/>
      </c>
      <c r="I3908" s="49" t="str">
        <f>IFERROR(IF(H3908&lt;&gt;"",Belegerfassung!L3916*100,""),IF(OR(Belegerfassung!L3916="Leistung EU - Erlöse",Belegerfassung!L3916="Lieferungen EU-Erlöse",Belegerfassung!L3916="EUST",Belegerfassung!L3916="Bauleistungen 20%")=TRUE,"",MID(Belegerfassung!L3916,4,2)))</f>
        <v/>
      </c>
      <c r="J3908" s="6" t="str">
        <f>IF(A3908&lt;&gt;"",LEFT(Belegerfassung!D3916,40),"")</f>
        <v/>
      </c>
      <c r="K3908" t="str">
        <f>IF(A3908&lt;&gt;"",VLOOKUP(D3908,Abfrage!$F$2:$G$21,2,FALSE),"")</f>
        <v/>
      </c>
      <c r="L3908" s="6" t="str">
        <f>IF(Belegerfassung!H3916&lt;&gt;"",Belegerfassung!H3916,"")</f>
        <v/>
      </c>
      <c r="M3908" t="str">
        <f>IFERROR(IF(Belegerfassung!E3916&lt;&gt;"",VLOOKUP(Belegerfassung!E3916,Abfrage!$L$2:$M$15,2,),""),"")</f>
        <v/>
      </c>
      <c r="N3908" t="str">
        <f t="shared" si="184"/>
        <v/>
      </c>
      <c r="O3908" t="str">
        <f t="shared" si="185"/>
        <v/>
      </c>
      <c r="P3908" t="str">
        <f>IF(Belegerfassung!G3916&lt;&gt;"",CONCATENATE(Belegerfassung!G3916,".pdf"),"")</f>
        <v/>
      </c>
    </row>
    <row r="3909" spans="1:16">
      <c r="A3909" t="str">
        <f>IF(Belegerfassung!C3917&lt;&gt;"",0,"")</f>
        <v/>
      </c>
      <c r="B3909" t="str">
        <f>IFERROR(VLOOKUP(Belegerfassung!I3917,Konten!A:D,2,FALSE),"")</f>
        <v/>
      </c>
      <c r="C3909" t="str">
        <f>IF(A3909&lt;&gt;"",TEXT(Belegerfassung!C3917,"TT.MM.JJJJ"),"")</f>
        <v/>
      </c>
      <c r="D3909" t="str">
        <f>IFERROR(VLOOKUP(Belegerfassung!A3917,Abfrage!$E$2:$F$20,2,FALSE),"")</f>
        <v/>
      </c>
      <c r="E3909" t="str">
        <f>IF(A3909&lt;&gt;"",Belegerfassung!B3917,"")</f>
        <v/>
      </c>
      <c r="F3909" t="str">
        <f>IF(Belegerfassung!L3917="","",IF(Belegerfassung!L3917&lt;&gt;"",IF(Belegerfassung!L3917&lt;&gt;"",IF(Belegerfassung!J3917&lt;&gt;0,VLOOKUP(Belegerfassung!L3917,Abfrage!$A$2:$C$19,2,),VLOOKUP(Belegerfassung!L3917,Abfrage!$A$2:$C$19,3,)),"")))</f>
        <v/>
      </c>
      <c r="G3909" t="str">
        <f t="shared" si="183"/>
        <v/>
      </c>
      <c r="H3909" s="31" t="str">
        <f>IF(A3909&lt;&gt;"",-Belegerfassung!J3917+Belegerfassung!K3917,"")</f>
        <v/>
      </c>
      <c r="I3909" s="49" t="str">
        <f>IFERROR(IF(H3909&lt;&gt;"",Belegerfassung!L3917*100,""),IF(OR(Belegerfassung!L3917="Leistung EU - Erlöse",Belegerfassung!L3917="Lieferungen EU-Erlöse",Belegerfassung!L3917="EUST",Belegerfassung!L3917="Bauleistungen 20%")=TRUE,"",MID(Belegerfassung!L3917,4,2)))</f>
        <v/>
      </c>
      <c r="J3909" s="6" t="str">
        <f>IF(A3909&lt;&gt;"",LEFT(Belegerfassung!D3917,40),"")</f>
        <v/>
      </c>
      <c r="K3909" t="str">
        <f>IF(A3909&lt;&gt;"",VLOOKUP(D3909,Abfrage!$F$2:$G$21,2,FALSE),"")</f>
        <v/>
      </c>
      <c r="L3909" s="6" t="str">
        <f>IF(Belegerfassung!H3917&lt;&gt;"",Belegerfassung!H3917,"")</f>
        <v/>
      </c>
      <c r="M3909" t="str">
        <f>IFERROR(IF(Belegerfassung!E3917&lt;&gt;"",VLOOKUP(Belegerfassung!E3917,Abfrage!$L$2:$M$15,2,),""),"")</f>
        <v/>
      </c>
      <c r="N3909" t="str">
        <f t="shared" si="184"/>
        <v/>
      </c>
      <c r="O3909" t="str">
        <f t="shared" si="185"/>
        <v/>
      </c>
      <c r="P3909" t="str">
        <f>IF(Belegerfassung!G3917&lt;&gt;"",CONCATENATE(Belegerfassung!G3917,".pdf"),"")</f>
        <v/>
      </c>
    </row>
    <row r="3910" spans="1:16">
      <c r="A3910" t="str">
        <f>IF(Belegerfassung!C3918&lt;&gt;"",0,"")</f>
        <v/>
      </c>
      <c r="B3910" t="str">
        <f>IFERROR(VLOOKUP(Belegerfassung!I3918,Konten!A:D,2,FALSE),"")</f>
        <v/>
      </c>
      <c r="C3910" t="str">
        <f>IF(A3910&lt;&gt;"",TEXT(Belegerfassung!C3918,"TT.MM.JJJJ"),"")</f>
        <v/>
      </c>
      <c r="D3910" t="str">
        <f>IFERROR(VLOOKUP(Belegerfassung!A3918,Abfrage!$E$2:$F$20,2,FALSE),"")</f>
        <v/>
      </c>
      <c r="E3910" t="str">
        <f>IF(A3910&lt;&gt;"",Belegerfassung!B3918,"")</f>
        <v/>
      </c>
      <c r="F3910" t="str">
        <f>IF(Belegerfassung!L3918="","",IF(Belegerfassung!L3918&lt;&gt;"",IF(Belegerfassung!L3918&lt;&gt;"",IF(Belegerfassung!J3918&lt;&gt;0,VLOOKUP(Belegerfassung!L3918,Abfrage!$A$2:$C$19,2,),VLOOKUP(Belegerfassung!L3918,Abfrage!$A$2:$C$19,3,)),"")))</f>
        <v/>
      </c>
      <c r="G3910" t="str">
        <f t="shared" si="183"/>
        <v/>
      </c>
      <c r="H3910" s="31" t="str">
        <f>IF(A3910&lt;&gt;"",-Belegerfassung!J3918+Belegerfassung!K3918,"")</f>
        <v/>
      </c>
      <c r="I3910" s="49" t="str">
        <f>IFERROR(IF(H3910&lt;&gt;"",Belegerfassung!L3918*100,""),IF(OR(Belegerfassung!L3918="Leistung EU - Erlöse",Belegerfassung!L3918="Lieferungen EU-Erlöse",Belegerfassung!L3918="EUST",Belegerfassung!L3918="Bauleistungen 20%")=TRUE,"",MID(Belegerfassung!L3918,4,2)))</f>
        <v/>
      </c>
      <c r="J3910" s="6" t="str">
        <f>IF(A3910&lt;&gt;"",LEFT(Belegerfassung!D3918,40),"")</f>
        <v/>
      </c>
      <c r="K3910" t="str">
        <f>IF(A3910&lt;&gt;"",VLOOKUP(D3910,Abfrage!$F$2:$G$21,2,FALSE),"")</f>
        <v/>
      </c>
      <c r="L3910" s="6" t="str">
        <f>IF(Belegerfassung!H3918&lt;&gt;"",Belegerfassung!H3918,"")</f>
        <v/>
      </c>
      <c r="M3910" t="str">
        <f>IFERROR(IF(Belegerfassung!E3918&lt;&gt;"",VLOOKUP(Belegerfassung!E3918,Abfrage!$L$2:$M$15,2,),""),"")</f>
        <v/>
      </c>
      <c r="N3910" t="str">
        <f t="shared" si="184"/>
        <v/>
      </c>
      <c r="O3910" t="str">
        <f t="shared" si="185"/>
        <v/>
      </c>
      <c r="P3910" t="str">
        <f>IF(Belegerfassung!G3918&lt;&gt;"",CONCATENATE(Belegerfassung!G3918,".pdf"),"")</f>
        <v/>
      </c>
    </row>
    <row r="3911" spans="1:16">
      <c r="A3911" t="str">
        <f>IF(Belegerfassung!C3919&lt;&gt;"",0,"")</f>
        <v/>
      </c>
      <c r="B3911" t="str">
        <f>IFERROR(VLOOKUP(Belegerfassung!I3919,Konten!A:D,2,FALSE),"")</f>
        <v/>
      </c>
      <c r="C3911" t="str">
        <f>IF(A3911&lt;&gt;"",TEXT(Belegerfassung!C3919,"TT.MM.JJJJ"),"")</f>
        <v/>
      </c>
      <c r="D3911" t="str">
        <f>IFERROR(VLOOKUP(Belegerfassung!A3919,Abfrage!$E$2:$F$20,2,FALSE),"")</f>
        <v/>
      </c>
      <c r="E3911" t="str">
        <f>IF(A3911&lt;&gt;"",Belegerfassung!B3919,"")</f>
        <v/>
      </c>
      <c r="F3911" t="str">
        <f>IF(Belegerfassung!L3919="","",IF(Belegerfassung!L3919&lt;&gt;"",IF(Belegerfassung!L3919&lt;&gt;"",IF(Belegerfassung!J3919&lt;&gt;0,VLOOKUP(Belegerfassung!L3919,Abfrage!$A$2:$C$19,2,),VLOOKUP(Belegerfassung!L3919,Abfrage!$A$2:$C$19,3,)),"")))</f>
        <v/>
      </c>
      <c r="G3911" t="str">
        <f t="shared" si="183"/>
        <v/>
      </c>
      <c r="H3911" s="31" t="str">
        <f>IF(A3911&lt;&gt;"",-Belegerfassung!J3919+Belegerfassung!K3919,"")</f>
        <v/>
      </c>
      <c r="I3911" s="49" t="str">
        <f>IFERROR(IF(H3911&lt;&gt;"",Belegerfassung!L3919*100,""),IF(OR(Belegerfassung!L3919="Leistung EU - Erlöse",Belegerfassung!L3919="Lieferungen EU-Erlöse",Belegerfassung!L3919="EUST",Belegerfassung!L3919="Bauleistungen 20%")=TRUE,"",MID(Belegerfassung!L3919,4,2)))</f>
        <v/>
      </c>
      <c r="J3911" s="6" t="str">
        <f>IF(A3911&lt;&gt;"",LEFT(Belegerfassung!D3919,40),"")</f>
        <v/>
      </c>
      <c r="K3911" t="str">
        <f>IF(A3911&lt;&gt;"",VLOOKUP(D3911,Abfrage!$F$2:$G$21,2,FALSE),"")</f>
        <v/>
      </c>
      <c r="L3911" s="6" t="str">
        <f>IF(Belegerfassung!H3919&lt;&gt;"",Belegerfassung!H3919,"")</f>
        <v/>
      </c>
      <c r="M3911" t="str">
        <f>IFERROR(IF(Belegerfassung!E3919&lt;&gt;"",VLOOKUP(Belegerfassung!E3919,Abfrage!$L$2:$M$15,2,),""),"")</f>
        <v/>
      </c>
      <c r="N3911" t="str">
        <f t="shared" si="184"/>
        <v/>
      </c>
      <c r="O3911" t="str">
        <f t="shared" si="185"/>
        <v/>
      </c>
      <c r="P3911" t="str">
        <f>IF(Belegerfassung!G3919&lt;&gt;"",CONCATENATE(Belegerfassung!G3919,".pdf"),"")</f>
        <v/>
      </c>
    </row>
    <row r="3912" spans="1:16">
      <c r="A3912" t="str">
        <f>IF(Belegerfassung!C3920&lt;&gt;"",0,"")</f>
        <v/>
      </c>
      <c r="B3912" t="str">
        <f>IFERROR(VLOOKUP(Belegerfassung!I3920,Konten!A:D,2,FALSE),"")</f>
        <v/>
      </c>
      <c r="C3912" t="str">
        <f>IF(A3912&lt;&gt;"",TEXT(Belegerfassung!C3920,"TT.MM.JJJJ"),"")</f>
        <v/>
      </c>
      <c r="D3912" t="str">
        <f>IFERROR(VLOOKUP(Belegerfassung!A3920,Abfrage!$E$2:$F$20,2,FALSE),"")</f>
        <v/>
      </c>
      <c r="E3912" t="str">
        <f>IF(A3912&lt;&gt;"",Belegerfassung!B3920,"")</f>
        <v/>
      </c>
      <c r="F3912" t="str">
        <f>IF(Belegerfassung!L3920="","",IF(Belegerfassung!L3920&lt;&gt;"",IF(Belegerfassung!L3920&lt;&gt;"",IF(Belegerfassung!J3920&lt;&gt;0,VLOOKUP(Belegerfassung!L3920,Abfrage!$A$2:$C$19,2,),VLOOKUP(Belegerfassung!L3920,Abfrage!$A$2:$C$19,3,)),"")))</f>
        <v/>
      </c>
      <c r="G3912" t="str">
        <f t="shared" si="183"/>
        <v/>
      </c>
      <c r="H3912" s="31" t="str">
        <f>IF(A3912&lt;&gt;"",-Belegerfassung!J3920+Belegerfassung!K3920,"")</f>
        <v/>
      </c>
      <c r="I3912" s="49" t="str">
        <f>IFERROR(IF(H3912&lt;&gt;"",Belegerfassung!L3920*100,""),IF(OR(Belegerfassung!L3920="Leistung EU - Erlöse",Belegerfassung!L3920="Lieferungen EU-Erlöse",Belegerfassung!L3920="EUST",Belegerfassung!L3920="Bauleistungen 20%")=TRUE,"",MID(Belegerfassung!L3920,4,2)))</f>
        <v/>
      </c>
      <c r="J3912" s="6" t="str">
        <f>IF(A3912&lt;&gt;"",LEFT(Belegerfassung!D3920,40),"")</f>
        <v/>
      </c>
      <c r="K3912" t="str">
        <f>IF(A3912&lt;&gt;"",VLOOKUP(D3912,Abfrage!$F$2:$G$21,2,FALSE),"")</f>
        <v/>
      </c>
      <c r="L3912" s="6" t="str">
        <f>IF(Belegerfassung!H3920&lt;&gt;"",Belegerfassung!H3920,"")</f>
        <v/>
      </c>
      <c r="M3912" t="str">
        <f>IFERROR(IF(Belegerfassung!E3920&lt;&gt;"",VLOOKUP(Belegerfassung!E3920,Abfrage!$L$2:$M$15,2,),""),"")</f>
        <v/>
      </c>
      <c r="N3912" t="str">
        <f t="shared" si="184"/>
        <v/>
      </c>
      <c r="O3912" t="str">
        <f t="shared" si="185"/>
        <v/>
      </c>
      <c r="P3912" t="str">
        <f>IF(Belegerfassung!G3920&lt;&gt;"",CONCATENATE(Belegerfassung!G3920,".pdf"),"")</f>
        <v/>
      </c>
    </row>
    <row r="3913" spans="1:16">
      <c r="A3913" t="str">
        <f>IF(Belegerfassung!C3921&lt;&gt;"",0,"")</f>
        <v/>
      </c>
      <c r="B3913" t="str">
        <f>IFERROR(VLOOKUP(Belegerfassung!I3921,Konten!A:D,2,FALSE),"")</f>
        <v/>
      </c>
      <c r="C3913" t="str">
        <f>IF(A3913&lt;&gt;"",TEXT(Belegerfassung!C3921,"TT.MM.JJJJ"),"")</f>
        <v/>
      </c>
      <c r="D3913" t="str">
        <f>IFERROR(VLOOKUP(Belegerfassung!A3921,Abfrage!$E$2:$F$20,2,FALSE),"")</f>
        <v/>
      </c>
      <c r="E3913" t="str">
        <f>IF(A3913&lt;&gt;"",Belegerfassung!B3921,"")</f>
        <v/>
      </c>
      <c r="F3913" t="str">
        <f>IF(Belegerfassung!L3921="","",IF(Belegerfassung!L3921&lt;&gt;"",IF(Belegerfassung!L3921&lt;&gt;"",IF(Belegerfassung!J3921&lt;&gt;0,VLOOKUP(Belegerfassung!L3921,Abfrage!$A$2:$C$19,2,),VLOOKUP(Belegerfassung!L3921,Abfrage!$A$2:$C$19,3,)),"")))</f>
        <v/>
      </c>
      <c r="G3913" t="str">
        <f t="shared" si="183"/>
        <v/>
      </c>
      <c r="H3913" s="31" t="str">
        <f>IF(A3913&lt;&gt;"",-Belegerfassung!J3921+Belegerfassung!K3921,"")</f>
        <v/>
      </c>
      <c r="I3913" s="49" t="str">
        <f>IFERROR(IF(H3913&lt;&gt;"",Belegerfassung!L3921*100,""),IF(OR(Belegerfassung!L3921="Leistung EU - Erlöse",Belegerfassung!L3921="Lieferungen EU-Erlöse",Belegerfassung!L3921="EUST",Belegerfassung!L3921="Bauleistungen 20%")=TRUE,"",MID(Belegerfassung!L3921,4,2)))</f>
        <v/>
      </c>
      <c r="J3913" s="6" t="str">
        <f>IF(A3913&lt;&gt;"",LEFT(Belegerfassung!D3921,40),"")</f>
        <v/>
      </c>
      <c r="K3913" t="str">
        <f>IF(A3913&lt;&gt;"",VLOOKUP(D3913,Abfrage!$F$2:$G$21,2,FALSE),"")</f>
        <v/>
      </c>
      <c r="L3913" s="6" t="str">
        <f>IF(Belegerfassung!H3921&lt;&gt;"",Belegerfassung!H3921,"")</f>
        <v/>
      </c>
      <c r="M3913" t="str">
        <f>IFERROR(IF(Belegerfassung!E3921&lt;&gt;"",VLOOKUP(Belegerfassung!E3921,Abfrage!$L$2:$M$15,2,),""),"")</f>
        <v/>
      </c>
      <c r="N3913" t="str">
        <f t="shared" si="184"/>
        <v/>
      </c>
      <c r="O3913" t="str">
        <f t="shared" si="185"/>
        <v/>
      </c>
      <c r="P3913" t="str">
        <f>IF(Belegerfassung!G3921&lt;&gt;"",CONCATENATE(Belegerfassung!G3921,".pdf"),"")</f>
        <v/>
      </c>
    </row>
    <row r="3914" spans="1:16">
      <c r="A3914" t="str">
        <f>IF(Belegerfassung!C3922&lt;&gt;"",0,"")</f>
        <v/>
      </c>
      <c r="B3914" t="str">
        <f>IFERROR(VLOOKUP(Belegerfassung!I3922,Konten!A:D,2,FALSE),"")</f>
        <v/>
      </c>
      <c r="C3914" t="str">
        <f>IF(A3914&lt;&gt;"",TEXT(Belegerfassung!C3922,"TT.MM.JJJJ"),"")</f>
        <v/>
      </c>
      <c r="D3914" t="str">
        <f>IFERROR(VLOOKUP(Belegerfassung!A3922,Abfrage!$E$2:$F$20,2,FALSE),"")</f>
        <v/>
      </c>
      <c r="E3914" t="str">
        <f>IF(A3914&lt;&gt;"",Belegerfassung!B3922,"")</f>
        <v/>
      </c>
      <c r="F3914" t="str">
        <f>IF(Belegerfassung!L3922="","",IF(Belegerfassung!L3922&lt;&gt;"",IF(Belegerfassung!L3922&lt;&gt;"",IF(Belegerfassung!J3922&lt;&gt;0,VLOOKUP(Belegerfassung!L3922,Abfrage!$A$2:$C$19,2,),VLOOKUP(Belegerfassung!L3922,Abfrage!$A$2:$C$19,3,)),"")))</f>
        <v/>
      </c>
      <c r="G3914" t="str">
        <f t="shared" si="183"/>
        <v/>
      </c>
      <c r="H3914" s="31" t="str">
        <f>IF(A3914&lt;&gt;"",-Belegerfassung!J3922+Belegerfassung!K3922,"")</f>
        <v/>
      </c>
      <c r="I3914" s="49" t="str">
        <f>IFERROR(IF(H3914&lt;&gt;"",Belegerfassung!L3922*100,""),IF(OR(Belegerfassung!L3922="Leistung EU - Erlöse",Belegerfassung!L3922="Lieferungen EU-Erlöse",Belegerfassung!L3922="EUST",Belegerfassung!L3922="Bauleistungen 20%")=TRUE,"",MID(Belegerfassung!L3922,4,2)))</f>
        <v/>
      </c>
      <c r="J3914" s="6" t="str">
        <f>IF(A3914&lt;&gt;"",LEFT(Belegerfassung!D3922,40),"")</f>
        <v/>
      </c>
      <c r="K3914" t="str">
        <f>IF(A3914&lt;&gt;"",VLOOKUP(D3914,Abfrage!$F$2:$G$21,2,FALSE),"")</f>
        <v/>
      </c>
      <c r="L3914" s="6" t="str">
        <f>IF(Belegerfassung!H3922&lt;&gt;"",Belegerfassung!H3922,"")</f>
        <v/>
      </c>
      <c r="M3914" t="str">
        <f>IFERROR(IF(Belegerfassung!E3922&lt;&gt;"",VLOOKUP(Belegerfassung!E3922,Abfrage!$L$2:$M$15,2,),""),"")</f>
        <v/>
      </c>
      <c r="N3914" t="str">
        <f t="shared" si="184"/>
        <v/>
      </c>
      <c r="O3914" t="str">
        <f t="shared" si="185"/>
        <v/>
      </c>
      <c r="P3914" t="str">
        <f>IF(Belegerfassung!G3922&lt;&gt;"",CONCATENATE(Belegerfassung!G3922,".pdf"),"")</f>
        <v/>
      </c>
    </row>
    <row r="3915" spans="1:16">
      <c r="A3915" t="str">
        <f>IF(Belegerfassung!C3923&lt;&gt;"",0,"")</f>
        <v/>
      </c>
      <c r="B3915" t="str">
        <f>IFERROR(VLOOKUP(Belegerfassung!I3923,Konten!A:D,2,FALSE),"")</f>
        <v/>
      </c>
      <c r="C3915" t="str">
        <f>IF(A3915&lt;&gt;"",TEXT(Belegerfassung!C3923,"TT.MM.JJJJ"),"")</f>
        <v/>
      </c>
      <c r="D3915" t="str">
        <f>IFERROR(VLOOKUP(Belegerfassung!A3923,Abfrage!$E$2:$F$20,2,FALSE),"")</f>
        <v/>
      </c>
      <c r="E3915" t="str">
        <f>IF(A3915&lt;&gt;"",Belegerfassung!B3923,"")</f>
        <v/>
      </c>
      <c r="F3915" t="str">
        <f>IF(Belegerfassung!L3923="","",IF(Belegerfassung!L3923&lt;&gt;"",IF(Belegerfassung!L3923&lt;&gt;"",IF(Belegerfassung!J3923&lt;&gt;0,VLOOKUP(Belegerfassung!L3923,Abfrage!$A$2:$C$19,2,),VLOOKUP(Belegerfassung!L3923,Abfrage!$A$2:$C$19,3,)),"")))</f>
        <v/>
      </c>
      <c r="G3915" t="str">
        <f t="shared" si="183"/>
        <v/>
      </c>
      <c r="H3915" s="31" t="str">
        <f>IF(A3915&lt;&gt;"",-Belegerfassung!J3923+Belegerfassung!K3923,"")</f>
        <v/>
      </c>
      <c r="I3915" s="49" t="str">
        <f>IFERROR(IF(H3915&lt;&gt;"",Belegerfassung!L3923*100,""),IF(OR(Belegerfassung!L3923="Leistung EU - Erlöse",Belegerfassung!L3923="Lieferungen EU-Erlöse",Belegerfassung!L3923="EUST",Belegerfassung!L3923="Bauleistungen 20%")=TRUE,"",MID(Belegerfassung!L3923,4,2)))</f>
        <v/>
      </c>
      <c r="J3915" s="6" t="str">
        <f>IF(A3915&lt;&gt;"",LEFT(Belegerfassung!D3923,40),"")</f>
        <v/>
      </c>
      <c r="K3915" t="str">
        <f>IF(A3915&lt;&gt;"",VLOOKUP(D3915,Abfrage!$F$2:$G$21,2,FALSE),"")</f>
        <v/>
      </c>
      <c r="L3915" s="6" t="str">
        <f>IF(Belegerfassung!H3923&lt;&gt;"",Belegerfassung!H3923,"")</f>
        <v/>
      </c>
      <c r="M3915" t="str">
        <f>IFERROR(IF(Belegerfassung!E3923&lt;&gt;"",VLOOKUP(Belegerfassung!E3923,Abfrage!$L$2:$M$15,2,),""),"")</f>
        <v/>
      </c>
      <c r="N3915" t="str">
        <f t="shared" si="184"/>
        <v/>
      </c>
      <c r="O3915" t="str">
        <f t="shared" si="185"/>
        <v/>
      </c>
      <c r="P3915" t="str">
        <f>IF(Belegerfassung!G3923&lt;&gt;"",CONCATENATE(Belegerfassung!G3923,".pdf"),"")</f>
        <v/>
      </c>
    </row>
    <row r="3916" spans="1:16">
      <c r="A3916" t="str">
        <f>IF(Belegerfassung!C3924&lt;&gt;"",0,"")</f>
        <v/>
      </c>
      <c r="B3916" t="str">
        <f>IFERROR(VLOOKUP(Belegerfassung!I3924,Konten!A:D,2,FALSE),"")</f>
        <v/>
      </c>
      <c r="C3916" t="str">
        <f>IF(A3916&lt;&gt;"",TEXT(Belegerfassung!C3924,"TT.MM.JJJJ"),"")</f>
        <v/>
      </c>
      <c r="D3916" t="str">
        <f>IFERROR(VLOOKUP(Belegerfassung!A3924,Abfrage!$E$2:$F$20,2,FALSE),"")</f>
        <v/>
      </c>
      <c r="E3916" t="str">
        <f>IF(A3916&lt;&gt;"",Belegerfassung!B3924,"")</f>
        <v/>
      </c>
      <c r="F3916" t="str">
        <f>IF(Belegerfassung!L3924="","",IF(Belegerfassung!L3924&lt;&gt;"",IF(Belegerfassung!L3924&lt;&gt;"",IF(Belegerfassung!J3924&lt;&gt;0,VLOOKUP(Belegerfassung!L3924,Abfrage!$A$2:$C$19,2,),VLOOKUP(Belegerfassung!L3924,Abfrage!$A$2:$C$19,3,)),"")))</f>
        <v/>
      </c>
      <c r="G3916" t="str">
        <f t="shared" si="183"/>
        <v/>
      </c>
      <c r="H3916" s="31" t="str">
        <f>IF(A3916&lt;&gt;"",-Belegerfassung!J3924+Belegerfassung!K3924,"")</f>
        <v/>
      </c>
      <c r="I3916" s="49" t="str">
        <f>IFERROR(IF(H3916&lt;&gt;"",Belegerfassung!L3924*100,""),IF(OR(Belegerfassung!L3924="Leistung EU - Erlöse",Belegerfassung!L3924="Lieferungen EU-Erlöse",Belegerfassung!L3924="EUST",Belegerfassung!L3924="Bauleistungen 20%")=TRUE,"",MID(Belegerfassung!L3924,4,2)))</f>
        <v/>
      </c>
      <c r="J3916" s="6" t="str">
        <f>IF(A3916&lt;&gt;"",LEFT(Belegerfassung!D3924,40),"")</f>
        <v/>
      </c>
      <c r="K3916" t="str">
        <f>IF(A3916&lt;&gt;"",VLOOKUP(D3916,Abfrage!$F$2:$G$21,2,FALSE),"")</f>
        <v/>
      </c>
      <c r="L3916" s="6" t="str">
        <f>IF(Belegerfassung!H3924&lt;&gt;"",Belegerfassung!H3924,"")</f>
        <v/>
      </c>
      <c r="M3916" t="str">
        <f>IFERROR(IF(Belegerfassung!E3924&lt;&gt;"",VLOOKUP(Belegerfassung!E3924,Abfrage!$L$2:$M$15,2,),""),"")</f>
        <v/>
      </c>
      <c r="N3916" t="str">
        <f t="shared" si="184"/>
        <v/>
      </c>
      <c r="O3916" t="str">
        <f t="shared" si="185"/>
        <v/>
      </c>
      <c r="P3916" t="str">
        <f>IF(Belegerfassung!G3924&lt;&gt;"",CONCATENATE(Belegerfassung!G3924,".pdf"),"")</f>
        <v/>
      </c>
    </row>
    <row r="3917" spans="1:16">
      <c r="A3917" t="str">
        <f>IF(Belegerfassung!C3925&lt;&gt;"",0,"")</f>
        <v/>
      </c>
      <c r="B3917" t="str">
        <f>IFERROR(VLOOKUP(Belegerfassung!I3925,Konten!A:D,2,FALSE),"")</f>
        <v/>
      </c>
      <c r="C3917" t="str">
        <f>IF(A3917&lt;&gt;"",TEXT(Belegerfassung!C3925,"TT.MM.JJJJ"),"")</f>
        <v/>
      </c>
      <c r="D3917" t="str">
        <f>IFERROR(VLOOKUP(Belegerfassung!A3925,Abfrage!$E$2:$F$20,2,FALSE),"")</f>
        <v/>
      </c>
      <c r="E3917" t="str">
        <f>IF(A3917&lt;&gt;"",Belegerfassung!B3925,"")</f>
        <v/>
      </c>
      <c r="F3917" t="str">
        <f>IF(Belegerfassung!L3925="","",IF(Belegerfassung!L3925&lt;&gt;"",IF(Belegerfassung!L3925&lt;&gt;"",IF(Belegerfassung!J3925&lt;&gt;0,VLOOKUP(Belegerfassung!L3925,Abfrage!$A$2:$C$19,2,),VLOOKUP(Belegerfassung!L3925,Abfrage!$A$2:$C$19,3,)),"")))</f>
        <v/>
      </c>
      <c r="G3917" t="str">
        <f t="shared" si="183"/>
        <v/>
      </c>
      <c r="H3917" s="31" t="str">
        <f>IF(A3917&lt;&gt;"",-Belegerfassung!J3925+Belegerfassung!K3925,"")</f>
        <v/>
      </c>
      <c r="I3917" s="49" t="str">
        <f>IFERROR(IF(H3917&lt;&gt;"",Belegerfassung!L3925*100,""),IF(OR(Belegerfassung!L3925="Leistung EU - Erlöse",Belegerfassung!L3925="Lieferungen EU-Erlöse",Belegerfassung!L3925="EUST",Belegerfassung!L3925="Bauleistungen 20%")=TRUE,"",MID(Belegerfassung!L3925,4,2)))</f>
        <v/>
      </c>
      <c r="J3917" s="6" t="str">
        <f>IF(A3917&lt;&gt;"",LEFT(Belegerfassung!D3925,40),"")</f>
        <v/>
      </c>
      <c r="K3917" t="str">
        <f>IF(A3917&lt;&gt;"",VLOOKUP(D3917,Abfrage!$F$2:$G$21,2,FALSE),"")</f>
        <v/>
      </c>
      <c r="L3917" s="6" t="str">
        <f>IF(Belegerfassung!H3925&lt;&gt;"",Belegerfassung!H3925,"")</f>
        <v/>
      </c>
      <c r="M3917" t="str">
        <f>IFERROR(IF(Belegerfassung!E3925&lt;&gt;"",VLOOKUP(Belegerfassung!E3925,Abfrage!$L$2:$M$15,2,),""),"")</f>
        <v/>
      </c>
      <c r="N3917" t="str">
        <f t="shared" si="184"/>
        <v/>
      </c>
      <c r="O3917" t="str">
        <f t="shared" si="185"/>
        <v/>
      </c>
      <c r="P3917" t="str">
        <f>IF(Belegerfassung!G3925&lt;&gt;"",CONCATENATE(Belegerfassung!G3925,".pdf"),"")</f>
        <v/>
      </c>
    </row>
    <row r="3918" spans="1:16">
      <c r="A3918" t="str">
        <f>IF(Belegerfassung!C3926&lt;&gt;"",0,"")</f>
        <v/>
      </c>
      <c r="B3918" t="str">
        <f>IFERROR(VLOOKUP(Belegerfassung!I3926,Konten!A:D,2,FALSE),"")</f>
        <v/>
      </c>
      <c r="C3918" t="str">
        <f>IF(A3918&lt;&gt;"",TEXT(Belegerfassung!C3926,"TT.MM.JJJJ"),"")</f>
        <v/>
      </c>
      <c r="D3918" t="str">
        <f>IFERROR(VLOOKUP(Belegerfassung!A3926,Abfrage!$E$2:$F$20,2,FALSE),"")</f>
        <v/>
      </c>
      <c r="E3918" t="str">
        <f>IF(A3918&lt;&gt;"",Belegerfassung!B3926,"")</f>
        <v/>
      </c>
      <c r="F3918" t="str">
        <f>IF(Belegerfassung!L3926="","",IF(Belegerfassung!L3926&lt;&gt;"",IF(Belegerfassung!L3926&lt;&gt;"",IF(Belegerfassung!J3926&lt;&gt;0,VLOOKUP(Belegerfassung!L3926,Abfrage!$A$2:$C$19,2,),VLOOKUP(Belegerfassung!L3926,Abfrage!$A$2:$C$19,3,)),"")))</f>
        <v/>
      </c>
      <c r="G3918" t="str">
        <f t="shared" si="183"/>
        <v/>
      </c>
      <c r="H3918" s="31" t="str">
        <f>IF(A3918&lt;&gt;"",-Belegerfassung!J3926+Belegerfassung!K3926,"")</f>
        <v/>
      </c>
      <c r="I3918" s="49" t="str">
        <f>IFERROR(IF(H3918&lt;&gt;"",Belegerfassung!L3926*100,""),IF(OR(Belegerfassung!L3926="Leistung EU - Erlöse",Belegerfassung!L3926="Lieferungen EU-Erlöse",Belegerfassung!L3926="EUST",Belegerfassung!L3926="Bauleistungen 20%")=TRUE,"",MID(Belegerfassung!L3926,4,2)))</f>
        <v/>
      </c>
      <c r="J3918" s="6" t="str">
        <f>IF(A3918&lt;&gt;"",LEFT(Belegerfassung!D3926,40),"")</f>
        <v/>
      </c>
      <c r="K3918" t="str">
        <f>IF(A3918&lt;&gt;"",VLOOKUP(D3918,Abfrage!$F$2:$G$21,2,FALSE),"")</f>
        <v/>
      </c>
      <c r="L3918" s="6" t="str">
        <f>IF(Belegerfassung!H3926&lt;&gt;"",Belegerfassung!H3926,"")</f>
        <v/>
      </c>
      <c r="M3918" t="str">
        <f>IFERROR(IF(Belegerfassung!E3926&lt;&gt;"",VLOOKUP(Belegerfassung!E3926,Abfrage!$L$2:$M$15,2,),""),"")</f>
        <v/>
      </c>
      <c r="N3918" t="str">
        <f t="shared" si="184"/>
        <v/>
      </c>
      <c r="O3918" t="str">
        <f t="shared" si="185"/>
        <v/>
      </c>
      <c r="P3918" t="str">
        <f>IF(Belegerfassung!G3926&lt;&gt;"",CONCATENATE(Belegerfassung!G3926,".pdf"),"")</f>
        <v/>
      </c>
    </row>
    <row r="3919" spans="1:16">
      <c r="A3919" t="str">
        <f>IF(Belegerfassung!C3927&lt;&gt;"",0,"")</f>
        <v/>
      </c>
      <c r="B3919" t="str">
        <f>IFERROR(VLOOKUP(Belegerfassung!I3927,Konten!A:D,2,FALSE),"")</f>
        <v/>
      </c>
      <c r="C3919" t="str">
        <f>IF(A3919&lt;&gt;"",TEXT(Belegerfassung!C3927,"TT.MM.JJJJ"),"")</f>
        <v/>
      </c>
      <c r="D3919" t="str">
        <f>IFERROR(VLOOKUP(Belegerfassung!A3927,Abfrage!$E$2:$F$20,2,FALSE),"")</f>
        <v/>
      </c>
      <c r="E3919" t="str">
        <f>IF(A3919&lt;&gt;"",Belegerfassung!B3927,"")</f>
        <v/>
      </c>
      <c r="F3919" t="str">
        <f>IF(Belegerfassung!L3927="","",IF(Belegerfassung!L3927&lt;&gt;"",IF(Belegerfassung!L3927&lt;&gt;"",IF(Belegerfassung!J3927&lt;&gt;0,VLOOKUP(Belegerfassung!L3927,Abfrage!$A$2:$C$19,2,),VLOOKUP(Belegerfassung!L3927,Abfrage!$A$2:$C$19,3,)),"")))</f>
        <v/>
      </c>
      <c r="G3919" t="str">
        <f t="shared" si="183"/>
        <v/>
      </c>
      <c r="H3919" s="31" t="str">
        <f>IF(A3919&lt;&gt;"",-Belegerfassung!J3927+Belegerfassung!K3927,"")</f>
        <v/>
      </c>
      <c r="I3919" s="49" t="str">
        <f>IFERROR(IF(H3919&lt;&gt;"",Belegerfassung!L3927*100,""),IF(OR(Belegerfassung!L3927="Leistung EU - Erlöse",Belegerfassung!L3927="Lieferungen EU-Erlöse",Belegerfassung!L3927="EUST",Belegerfassung!L3927="Bauleistungen 20%")=TRUE,"",MID(Belegerfassung!L3927,4,2)))</f>
        <v/>
      </c>
      <c r="J3919" s="6" t="str">
        <f>IF(A3919&lt;&gt;"",LEFT(Belegerfassung!D3927,40),"")</f>
        <v/>
      </c>
      <c r="K3919" t="str">
        <f>IF(A3919&lt;&gt;"",VLOOKUP(D3919,Abfrage!$F$2:$G$21,2,FALSE),"")</f>
        <v/>
      </c>
      <c r="L3919" s="6" t="str">
        <f>IF(Belegerfassung!H3927&lt;&gt;"",Belegerfassung!H3927,"")</f>
        <v/>
      </c>
      <c r="M3919" t="str">
        <f>IFERROR(IF(Belegerfassung!E3927&lt;&gt;"",VLOOKUP(Belegerfassung!E3927,Abfrage!$L$2:$M$15,2,),""),"")</f>
        <v/>
      </c>
      <c r="N3919" t="str">
        <f t="shared" si="184"/>
        <v/>
      </c>
      <c r="O3919" t="str">
        <f t="shared" si="185"/>
        <v/>
      </c>
      <c r="P3919" t="str">
        <f>IF(Belegerfassung!G3927&lt;&gt;"",CONCATENATE(Belegerfassung!G3927,".pdf"),"")</f>
        <v/>
      </c>
    </row>
    <row r="3920" spans="1:16">
      <c r="A3920" t="str">
        <f>IF(Belegerfassung!C3928&lt;&gt;"",0,"")</f>
        <v/>
      </c>
      <c r="B3920" t="str">
        <f>IFERROR(VLOOKUP(Belegerfassung!I3928,Konten!A:D,2,FALSE),"")</f>
        <v/>
      </c>
      <c r="C3920" t="str">
        <f>IF(A3920&lt;&gt;"",TEXT(Belegerfassung!C3928,"TT.MM.JJJJ"),"")</f>
        <v/>
      </c>
      <c r="D3920" t="str">
        <f>IFERROR(VLOOKUP(Belegerfassung!A3928,Abfrage!$E$2:$F$20,2,FALSE),"")</f>
        <v/>
      </c>
      <c r="E3920" t="str">
        <f>IF(A3920&lt;&gt;"",Belegerfassung!B3928,"")</f>
        <v/>
      </c>
      <c r="F3920" t="str">
        <f>IF(Belegerfassung!L3928="","",IF(Belegerfassung!L3928&lt;&gt;"",IF(Belegerfassung!L3928&lt;&gt;"",IF(Belegerfassung!J3928&lt;&gt;0,VLOOKUP(Belegerfassung!L3928,Abfrage!$A$2:$C$19,2,),VLOOKUP(Belegerfassung!L3928,Abfrage!$A$2:$C$19,3,)),"")))</f>
        <v/>
      </c>
      <c r="G3920" t="str">
        <f t="shared" si="183"/>
        <v/>
      </c>
      <c r="H3920" s="31" t="str">
        <f>IF(A3920&lt;&gt;"",-Belegerfassung!J3928+Belegerfassung!K3928,"")</f>
        <v/>
      </c>
      <c r="I3920" s="49" t="str">
        <f>IFERROR(IF(H3920&lt;&gt;"",Belegerfassung!L3928*100,""),IF(OR(Belegerfassung!L3928="Leistung EU - Erlöse",Belegerfassung!L3928="Lieferungen EU-Erlöse",Belegerfassung!L3928="EUST",Belegerfassung!L3928="Bauleistungen 20%")=TRUE,"",MID(Belegerfassung!L3928,4,2)))</f>
        <v/>
      </c>
      <c r="J3920" s="6" t="str">
        <f>IF(A3920&lt;&gt;"",LEFT(Belegerfassung!D3928,40),"")</f>
        <v/>
      </c>
      <c r="K3920" t="str">
        <f>IF(A3920&lt;&gt;"",VLOOKUP(D3920,Abfrage!$F$2:$G$21,2,FALSE),"")</f>
        <v/>
      </c>
      <c r="L3920" s="6" t="str">
        <f>IF(Belegerfassung!H3928&lt;&gt;"",Belegerfassung!H3928,"")</f>
        <v/>
      </c>
      <c r="M3920" t="str">
        <f>IFERROR(IF(Belegerfassung!E3928&lt;&gt;"",VLOOKUP(Belegerfassung!E3928,Abfrage!$L$2:$M$15,2,),""),"")</f>
        <v/>
      </c>
      <c r="N3920" t="str">
        <f t="shared" si="184"/>
        <v/>
      </c>
      <c r="O3920" t="str">
        <f t="shared" si="185"/>
        <v/>
      </c>
      <c r="P3920" t="str">
        <f>IF(Belegerfassung!G3928&lt;&gt;"",CONCATENATE(Belegerfassung!G3928,".pdf"),"")</f>
        <v/>
      </c>
    </row>
    <row r="3921" spans="1:16">
      <c r="A3921" t="str">
        <f>IF(Belegerfassung!C3929&lt;&gt;"",0,"")</f>
        <v/>
      </c>
      <c r="B3921" t="str">
        <f>IFERROR(VLOOKUP(Belegerfassung!I3929,Konten!A:D,2,FALSE),"")</f>
        <v/>
      </c>
      <c r="C3921" t="str">
        <f>IF(A3921&lt;&gt;"",TEXT(Belegerfassung!C3929,"TT.MM.JJJJ"),"")</f>
        <v/>
      </c>
      <c r="D3921" t="str">
        <f>IFERROR(VLOOKUP(Belegerfassung!A3929,Abfrage!$E$2:$F$20,2,FALSE),"")</f>
        <v/>
      </c>
      <c r="E3921" t="str">
        <f>IF(A3921&lt;&gt;"",Belegerfassung!B3929,"")</f>
        <v/>
      </c>
      <c r="F3921" t="str">
        <f>IF(Belegerfassung!L3929="","",IF(Belegerfassung!L3929&lt;&gt;"",IF(Belegerfassung!L3929&lt;&gt;"",IF(Belegerfassung!J3929&lt;&gt;0,VLOOKUP(Belegerfassung!L3929,Abfrage!$A$2:$C$19,2,),VLOOKUP(Belegerfassung!L3929,Abfrage!$A$2:$C$19,3,)),"")))</f>
        <v/>
      </c>
      <c r="G3921" t="str">
        <f t="shared" si="183"/>
        <v/>
      </c>
      <c r="H3921" s="31" t="str">
        <f>IF(A3921&lt;&gt;"",-Belegerfassung!J3929+Belegerfassung!K3929,"")</f>
        <v/>
      </c>
      <c r="I3921" s="49" t="str">
        <f>IFERROR(IF(H3921&lt;&gt;"",Belegerfassung!L3929*100,""),IF(OR(Belegerfassung!L3929="Leistung EU - Erlöse",Belegerfassung!L3929="Lieferungen EU-Erlöse",Belegerfassung!L3929="EUST",Belegerfassung!L3929="Bauleistungen 20%")=TRUE,"",MID(Belegerfassung!L3929,4,2)))</f>
        <v/>
      </c>
      <c r="J3921" s="6" t="str">
        <f>IF(A3921&lt;&gt;"",LEFT(Belegerfassung!D3929,40),"")</f>
        <v/>
      </c>
      <c r="K3921" t="str">
        <f>IF(A3921&lt;&gt;"",VLOOKUP(D3921,Abfrage!$F$2:$G$21,2,FALSE),"")</f>
        <v/>
      </c>
      <c r="L3921" s="6" t="str">
        <f>IF(Belegerfassung!H3929&lt;&gt;"",Belegerfassung!H3929,"")</f>
        <v/>
      </c>
      <c r="M3921" t="str">
        <f>IFERROR(IF(Belegerfassung!E3929&lt;&gt;"",VLOOKUP(Belegerfassung!E3929,Abfrage!$L$2:$M$15,2,),""),"")</f>
        <v/>
      </c>
      <c r="N3921" t="str">
        <f t="shared" si="184"/>
        <v/>
      </c>
      <c r="O3921" t="str">
        <f t="shared" si="185"/>
        <v/>
      </c>
      <c r="P3921" t="str">
        <f>IF(Belegerfassung!G3929&lt;&gt;"",CONCATENATE(Belegerfassung!G3929,".pdf"),"")</f>
        <v/>
      </c>
    </row>
    <row r="3922" spans="1:16">
      <c r="A3922" t="str">
        <f>IF(Belegerfassung!C3930&lt;&gt;"",0,"")</f>
        <v/>
      </c>
      <c r="B3922" t="str">
        <f>IFERROR(VLOOKUP(Belegerfassung!I3930,Konten!A:D,2,FALSE),"")</f>
        <v/>
      </c>
      <c r="C3922" t="str">
        <f>IF(A3922&lt;&gt;"",TEXT(Belegerfassung!C3930,"TT.MM.JJJJ"),"")</f>
        <v/>
      </c>
      <c r="D3922" t="str">
        <f>IFERROR(VLOOKUP(Belegerfassung!A3930,Abfrage!$E$2:$F$20,2,FALSE),"")</f>
        <v/>
      </c>
      <c r="E3922" t="str">
        <f>IF(A3922&lt;&gt;"",Belegerfassung!B3930,"")</f>
        <v/>
      </c>
      <c r="F3922" t="str">
        <f>IF(Belegerfassung!L3930="","",IF(Belegerfassung!L3930&lt;&gt;"",IF(Belegerfassung!L3930&lt;&gt;"",IF(Belegerfassung!J3930&lt;&gt;0,VLOOKUP(Belegerfassung!L3930,Abfrage!$A$2:$C$19,2,),VLOOKUP(Belegerfassung!L3930,Abfrage!$A$2:$C$19,3,)),"")))</f>
        <v/>
      </c>
      <c r="G3922" t="str">
        <f t="shared" si="183"/>
        <v/>
      </c>
      <c r="H3922" s="31" t="str">
        <f>IF(A3922&lt;&gt;"",-Belegerfassung!J3930+Belegerfassung!K3930,"")</f>
        <v/>
      </c>
      <c r="I3922" s="49" t="str">
        <f>IFERROR(IF(H3922&lt;&gt;"",Belegerfassung!L3930*100,""),IF(OR(Belegerfassung!L3930="Leistung EU - Erlöse",Belegerfassung!L3930="Lieferungen EU-Erlöse",Belegerfassung!L3930="EUST",Belegerfassung!L3930="Bauleistungen 20%")=TRUE,"",MID(Belegerfassung!L3930,4,2)))</f>
        <v/>
      </c>
      <c r="J3922" s="6" t="str">
        <f>IF(A3922&lt;&gt;"",LEFT(Belegerfassung!D3930,40),"")</f>
        <v/>
      </c>
      <c r="K3922" t="str">
        <f>IF(A3922&lt;&gt;"",VLOOKUP(D3922,Abfrage!$F$2:$G$21,2,FALSE),"")</f>
        <v/>
      </c>
      <c r="L3922" s="6" t="str">
        <f>IF(Belegerfassung!H3930&lt;&gt;"",Belegerfassung!H3930,"")</f>
        <v/>
      </c>
      <c r="M3922" t="str">
        <f>IFERROR(IF(Belegerfassung!E3930&lt;&gt;"",VLOOKUP(Belegerfassung!E3930,Abfrage!$L$2:$M$15,2,),""),"")</f>
        <v/>
      </c>
      <c r="N3922" t="str">
        <f t="shared" si="184"/>
        <v/>
      </c>
      <c r="O3922" t="str">
        <f t="shared" si="185"/>
        <v/>
      </c>
      <c r="P3922" t="str">
        <f>IF(Belegerfassung!G3930&lt;&gt;"",CONCATENATE(Belegerfassung!G3930,".pdf"),"")</f>
        <v/>
      </c>
    </row>
    <row r="3923" spans="1:16">
      <c r="A3923" t="str">
        <f>IF(Belegerfassung!C3931&lt;&gt;"",0,"")</f>
        <v/>
      </c>
      <c r="B3923" t="str">
        <f>IFERROR(VLOOKUP(Belegerfassung!I3931,Konten!A:D,2,FALSE),"")</f>
        <v/>
      </c>
      <c r="C3923" t="str">
        <f>IF(A3923&lt;&gt;"",TEXT(Belegerfassung!C3931,"TT.MM.JJJJ"),"")</f>
        <v/>
      </c>
      <c r="D3923" t="str">
        <f>IFERROR(VLOOKUP(Belegerfassung!A3931,Abfrage!$E$2:$F$20,2,FALSE),"")</f>
        <v/>
      </c>
      <c r="E3923" t="str">
        <f>IF(A3923&lt;&gt;"",Belegerfassung!B3931,"")</f>
        <v/>
      </c>
      <c r="F3923" t="str">
        <f>IF(Belegerfassung!L3931="","",IF(Belegerfassung!L3931&lt;&gt;"",IF(Belegerfassung!L3931&lt;&gt;"",IF(Belegerfassung!J3931&lt;&gt;0,VLOOKUP(Belegerfassung!L3931,Abfrage!$A$2:$C$19,2,),VLOOKUP(Belegerfassung!L3931,Abfrage!$A$2:$C$19,3,)),"")))</f>
        <v/>
      </c>
      <c r="G3923" t="str">
        <f t="shared" si="183"/>
        <v/>
      </c>
      <c r="H3923" s="31" t="str">
        <f>IF(A3923&lt;&gt;"",-Belegerfassung!J3931+Belegerfassung!K3931,"")</f>
        <v/>
      </c>
      <c r="I3923" s="49" t="str">
        <f>IFERROR(IF(H3923&lt;&gt;"",Belegerfassung!L3931*100,""),IF(OR(Belegerfassung!L3931="Leistung EU - Erlöse",Belegerfassung!L3931="Lieferungen EU-Erlöse",Belegerfassung!L3931="EUST",Belegerfassung!L3931="Bauleistungen 20%")=TRUE,"",MID(Belegerfassung!L3931,4,2)))</f>
        <v/>
      </c>
      <c r="J3923" s="6" t="str">
        <f>IF(A3923&lt;&gt;"",LEFT(Belegerfassung!D3931,40),"")</f>
        <v/>
      </c>
      <c r="K3923" t="str">
        <f>IF(A3923&lt;&gt;"",VLOOKUP(D3923,Abfrage!$F$2:$G$21,2,FALSE),"")</f>
        <v/>
      </c>
      <c r="L3923" s="6" t="str">
        <f>IF(Belegerfassung!H3931&lt;&gt;"",Belegerfassung!H3931,"")</f>
        <v/>
      </c>
      <c r="M3923" t="str">
        <f>IFERROR(IF(Belegerfassung!E3931&lt;&gt;"",VLOOKUP(Belegerfassung!E3931,Abfrage!$L$2:$M$15,2,),""),"")</f>
        <v/>
      </c>
      <c r="N3923" t="str">
        <f t="shared" si="184"/>
        <v/>
      </c>
      <c r="O3923" t="str">
        <f t="shared" si="185"/>
        <v/>
      </c>
      <c r="P3923" t="str">
        <f>IF(Belegerfassung!G3931&lt;&gt;"",CONCATENATE(Belegerfassung!G3931,".pdf"),"")</f>
        <v/>
      </c>
    </row>
    <row r="3924" spans="1:16">
      <c r="A3924" t="str">
        <f>IF(Belegerfassung!C3932&lt;&gt;"",0,"")</f>
        <v/>
      </c>
      <c r="B3924" t="str">
        <f>IFERROR(VLOOKUP(Belegerfassung!I3932,Konten!A:D,2,FALSE),"")</f>
        <v/>
      </c>
      <c r="C3924" t="str">
        <f>IF(A3924&lt;&gt;"",TEXT(Belegerfassung!C3932,"TT.MM.JJJJ"),"")</f>
        <v/>
      </c>
      <c r="D3924" t="str">
        <f>IFERROR(VLOOKUP(Belegerfassung!A3932,Abfrage!$E$2:$F$20,2,FALSE),"")</f>
        <v/>
      </c>
      <c r="E3924" t="str">
        <f>IF(A3924&lt;&gt;"",Belegerfassung!B3932,"")</f>
        <v/>
      </c>
      <c r="F3924" t="str">
        <f>IF(Belegerfassung!L3932="","",IF(Belegerfassung!L3932&lt;&gt;"",IF(Belegerfassung!L3932&lt;&gt;"",IF(Belegerfassung!J3932&lt;&gt;0,VLOOKUP(Belegerfassung!L3932,Abfrage!$A$2:$C$19,2,),VLOOKUP(Belegerfassung!L3932,Abfrage!$A$2:$C$19,3,)),"")))</f>
        <v/>
      </c>
      <c r="G3924" t="str">
        <f t="shared" si="183"/>
        <v/>
      </c>
      <c r="H3924" s="31" t="str">
        <f>IF(A3924&lt;&gt;"",-Belegerfassung!J3932+Belegerfassung!K3932,"")</f>
        <v/>
      </c>
      <c r="I3924" s="49" t="str">
        <f>IFERROR(IF(H3924&lt;&gt;"",Belegerfassung!L3932*100,""),IF(OR(Belegerfassung!L3932="Leistung EU - Erlöse",Belegerfassung!L3932="Lieferungen EU-Erlöse",Belegerfassung!L3932="EUST",Belegerfassung!L3932="Bauleistungen 20%")=TRUE,"",MID(Belegerfassung!L3932,4,2)))</f>
        <v/>
      </c>
      <c r="J3924" s="6" t="str">
        <f>IF(A3924&lt;&gt;"",LEFT(Belegerfassung!D3932,40),"")</f>
        <v/>
      </c>
      <c r="K3924" t="str">
        <f>IF(A3924&lt;&gt;"",VLOOKUP(D3924,Abfrage!$F$2:$G$21,2,FALSE),"")</f>
        <v/>
      </c>
      <c r="L3924" s="6" t="str">
        <f>IF(Belegerfassung!H3932&lt;&gt;"",Belegerfassung!H3932,"")</f>
        <v/>
      </c>
      <c r="M3924" t="str">
        <f>IFERROR(IF(Belegerfassung!E3932&lt;&gt;"",VLOOKUP(Belegerfassung!E3932,Abfrage!$L$2:$M$15,2,),""),"")</f>
        <v/>
      </c>
      <c r="N3924" t="str">
        <f t="shared" si="184"/>
        <v/>
      </c>
      <c r="O3924" t="str">
        <f t="shared" si="185"/>
        <v/>
      </c>
      <c r="P3924" t="str">
        <f>IF(Belegerfassung!G3932&lt;&gt;"",CONCATENATE(Belegerfassung!G3932,".pdf"),"")</f>
        <v/>
      </c>
    </row>
    <row r="3925" spans="1:16">
      <c r="A3925" t="str">
        <f>IF(Belegerfassung!C3933&lt;&gt;"",0,"")</f>
        <v/>
      </c>
      <c r="B3925" t="str">
        <f>IFERROR(VLOOKUP(Belegerfassung!I3933,Konten!A:D,2,FALSE),"")</f>
        <v/>
      </c>
      <c r="C3925" t="str">
        <f>IF(A3925&lt;&gt;"",TEXT(Belegerfassung!C3933,"TT.MM.JJJJ"),"")</f>
        <v/>
      </c>
      <c r="D3925" t="str">
        <f>IFERROR(VLOOKUP(Belegerfassung!A3933,Abfrage!$E$2:$F$20,2,FALSE),"")</f>
        <v/>
      </c>
      <c r="E3925" t="str">
        <f>IF(A3925&lt;&gt;"",Belegerfassung!B3933,"")</f>
        <v/>
      </c>
      <c r="F3925" t="str">
        <f>IF(Belegerfassung!L3933="","",IF(Belegerfassung!L3933&lt;&gt;"",IF(Belegerfassung!L3933&lt;&gt;"",IF(Belegerfassung!J3933&lt;&gt;0,VLOOKUP(Belegerfassung!L3933,Abfrage!$A$2:$C$19,2,),VLOOKUP(Belegerfassung!L3933,Abfrage!$A$2:$C$19,3,)),"")))</f>
        <v/>
      </c>
      <c r="G3925" t="str">
        <f t="shared" si="183"/>
        <v/>
      </c>
      <c r="H3925" s="31" t="str">
        <f>IF(A3925&lt;&gt;"",-Belegerfassung!J3933+Belegerfassung!K3933,"")</f>
        <v/>
      </c>
      <c r="I3925" s="49" t="str">
        <f>IFERROR(IF(H3925&lt;&gt;"",Belegerfassung!L3933*100,""),IF(OR(Belegerfassung!L3933="Leistung EU - Erlöse",Belegerfassung!L3933="Lieferungen EU-Erlöse",Belegerfassung!L3933="EUST",Belegerfassung!L3933="Bauleistungen 20%")=TRUE,"",MID(Belegerfassung!L3933,4,2)))</f>
        <v/>
      </c>
      <c r="J3925" s="6" t="str">
        <f>IF(A3925&lt;&gt;"",LEFT(Belegerfassung!D3933,40),"")</f>
        <v/>
      </c>
      <c r="K3925" t="str">
        <f>IF(A3925&lt;&gt;"",VLOOKUP(D3925,Abfrage!$F$2:$G$21,2,FALSE),"")</f>
        <v/>
      </c>
      <c r="L3925" s="6" t="str">
        <f>IF(Belegerfassung!H3933&lt;&gt;"",Belegerfassung!H3933,"")</f>
        <v/>
      </c>
      <c r="M3925" t="str">
        <f>IFERROR(IF(Belegerfassung!E3933&lt;&gt;"",VLOOKUP(Belegerfassung!E3933,Abfrage!$L$2:$M$15,2,),""),"")</f>
        <v/>
      </c>
      <c r="N3925" t="str">
        <f t="shared" si="184"/>
        <v/>
      </c>
      <c r="O3925" t="str">
        <f t="shared" si="185"/>
        <v/>
      </c>
      <c r="P3925" t="str">
        <f>IF(Belegerfassung!G3933&lt;&gt;"",CONCATENATE(Belegerfassung!G3933,".pdf"),"")</f>
        <v/>
      </c>
    </row>
    <row r="3926" spans="1:16">
      <c r="A3926" t="str">
        <f>IF(Belegerfassung!C3934&lt;&gt;"",0,"")</f>
        <v/>
      </c>
      <c r="B3926" t="str">
        <f>IFERROR(VLOOKUP(Belegerfassung!I3934,Konten!A:D,2,FALSE),"")</f>
        <v/>
      </c>
      <c r="C3926" t="str">
        <f>IF(A3926&lt;&gt;"",TEXT(Belegerfassung!C3934,"TT.MM.JJJJ"),"")</f>
        <v/>
      </c>
      <c r="D3926" t="str">
        <f>IFERROR(VLOOKUP(Belegerfassung!A3934,Abfrage!$E$2:$F$20,2,FALSE),"")</f>
        <v/>
      </c>
      <c r="E3926" t="str">
        <f>IF(A3926&lt;&gt;"",Belegerfassung!B3934,"")</f>
        <v/>
      </c>
      <c r="F3926" t="str">
        <f>IF(Belegerfassung!L3934="","",IF(Belegerfassung!L3934&lt;&gt;"",IF(Belegerfassung!L3934&lt;&gt;"",IF(Belegerfassung!J3934&lt;&gt;0,VLOOKUP(Belegerfassung!L3934,Abfrage!$A$2:$C$19,2,),VLOOKUP(Belegerfassung!L3934,Abfrage!$A$2:$C$19,3,)),"")))</f>
        <v/>
      </c>
      <c r="G3926" t="str">
        <f t="shared" si="183"/>
        <v/>
      </c>
      <c r="H3926" s="31" t="str">
        <f>IF(A3926&lt;&gt;"",-Belegerfassung!J3934+Belegerfassung!K3934,"")</f>
        <v/>
      </c>
      <c r="I3926" s="49" t="str">
        <f>IFERROR(IF(H3926&lt;&gt;"",Belegerfassung!L3934*100,""),IF(OR(Belegerfassung!L3934="Leistung EU - Erlöse",Belegerfassung!L3934="Lieferungen EU-Erlöse",Belegerfassung!L3934="EUST",Belegerfassung!L3934="Bauleistungen 20%")=TRUE,"",MID(Belegerfassung!L3934,4,2)))</f>
        <v/>
      </c>
      <c r="J3926" s="6" t="str">
        <f>IF(A3926&lt;&gt;"",LEFT(Belegerfassung!D3934,40),"")</f>
        <v/>
      </c>
      <c r="K3926" t="str">
        <f>IF(A3926&lt;&gt;"",VLOOKUP(D3926,Abfrage!$F$2:$G$21,2,FALSE),"")</f>
        <v/>
      </c>
      <c r="L3926" s="6" t="str">
        <f>IF(Belegerfassung!H3934&lt;&gt;"",Belegerfassung!H3934,"")</f>
        <v/>
      </c>
      <c r="M3926" t="str">
        <f>IFERROR(IF(Belegerfassung!E3934&lt;&gt;"",VLOOKUP(Belegerfassung!E3934,Abfrage!$L$2:$M$15,2,),""),"")</f>
        <v/>
      </c>
      <c r="N3926" t="str">
        <f t="shared" si="184"/>
        <v/>
      </c>
      <c r="O3926" t="str">
        <f t="shared" si="185"/>
        <v/>
      </c>
      <c r="P3926" t="str">
        <f>IF(Belegerfassung!G3934&lt;&gt;"",CONCATENATE(Belegerfassung!G3934,".pdf"),"")</f>
        <v/>
      </c>
    </row>
    <row r="3927" spans="1:16">
      <c r="A3927" t="str">
        <f>IF(Belegerfassung!C3935&lt;&gt;"",0,"")</f>
        <v/>
      </c>
      <c r="B3927" t="str">
        <f>IFERROR(VLOOKUP(Belegerfassung!I3935,Konten!A:D,2,FALSE),"")</f>
        <v/>
      </c>
      <c r="C3927" t="str">
        <f>IF(A3927&lt;&gt;"",TEXT(Belegerfassung!C3935,"TT.MM.JJJJ"),"")</f>
        <v/>
      </c>
      <c r="D3927" t="str">
        <f>IFERROR(VLOOKUP(Belegerfassung!A3935,Abfrage!$E$2:$F$20,2,FALSE),"")</f>
        <v/>
      </c>
      <c r="E3927" t="str">
        <f>IF(A3927&lt;&gt;"",Belegerfassung!B3935,"")</f>
        <v/>
      </c>
      <c r="F3927" t="str">
        <f>IF(Belegerfassung!L3935="","",IF(Belegerfassung!L3935&lt;&gt;"",IF(Belegerfassung!L3935&lt;&gt;"",IF(Belegerfassung!J3935&lt;&gt;0,VLOOKUP(Belegerfassung!L3935,Abfrage!$A$2:$C$19,2,),VLOOKUP(Belegerfassung!L3935,Abfrage!$A$2:$C$19,3,)),"")))</f>
        <v/>
      </c>
      <c r="G3927" t="str">
        <f t="shared" si="183"/>
        <v/>
      </c>
      <c r="H3927" s="31" t="str">
        <f>IF(A3927&lt;&gt;"",-Belegerfassung!J3935+Belegerfassung!K3935,"")</f>
        <v/>
      </c>
      <c r="I3927" s="49" t="str">
        <f>IFERROR(IF(H3927&lt;&gt;"",Belegerfassung!L3935*100,""),IF(OR(Belegerfassung!L3935="Leistung EU - Erlöse",Belegerfassung!L3935="Lieferungen EU-Erlöse",Belegerfassung!L3935="EUST",Belegerfassung!L3935="Bauleistungen 20%")=TRUE,"",MID(Belegerfassung!L3935,4,2)))</f>
        <v/>
      </c>
      <c r="J3927" s="6" t="str">
        <f>IF(A3927&lt;&gt;"",LEFT(Belegerfassung!D3935,40),"")</f>
        <v/>
      </c>
      <c r="K3927" t="str">
        <f>IF(A3927&lt;&gt;"",VLOOKUP(D3927,Abfrage!$F$2:$G$21,2,FALSE),"")</f>
        <v/>
      </c>
      <c r="L3927" s="6" t="str">
        <f>IF(Belegerfassung!H3935&lt;&gt;"",Belegerfassung!H3935,"")</f>
        <v/>
      </c>
      <c r="M3927" t="str">
        <f>IFERROR(IF(Belegerfassung!E3935&lt;&gt;"",VLOOKUP(Belegerfassung!E3935,Abfrage!$L$2:$M$15,2,),""),"")</f>
        <v/>
      </c>
      <c r="N3927" t="str">
        <f t="shared" si="184"/>
        <v/>
      </c>
      <c r="O3927" t="str">
        <f t="shared" si="185"/>
        <v/>
      </c>
      <c r="P3927" t="str">
        <f>IF(Belegerfassung!G3935&lt;&gt;"",CONCATENATE(Belegerfassung!G3935,".pdf"),"")</f>
        <v/>
      </c>
    </row>
    <row r="3928" spans="1:16">
      <c r="A3928" t="str">
        <f>IF(Belegerfassung!C3936&lt;&gt;"",0,"")</f>
        <v/>
      </c>
      <c r="B3928" t="str">
        <f>IFERROR(VLOOKUP(Belegerfassung!I3936,Konten!A:D,2,FALSE),"")</f>
        <v/>
      </c>
      <c r="C3928" t="str">
        <f>IF(A3928&lt;&gt;"",TEXT(Belegerfassung!C3936,"TT.MM.JJJJ"),"")</f>
        <v/>
      </c>
      <c r="D3928" t="str">
        <f>IFERROR(VLOOKUP(Belegerfassung!A3936,Abfrage!$E$2:$F$20,2,FALSE),"")</f>
        <v/>
      </c>
      <c r="E3928" t="str">
        <f>IF(A3928&lt;&gt;"",Belegerfassung!B3936,"")</f>
        <v/>
      </c>
      <c r="F3928" t="str">
        <f>IF(Belegerfassung!L3936="","",IF(Belegerfassung!L3936&lt;&gt;"",IF(Belegerfassung!L3936&lt;&gt;"",IF(Belegerfassung!J3936&lt;&gt;0,VLOOKUP(Belegerfassung!L3936,Abfrage!$A$2:$C$19,2,),VLOOKUP(Belegerfassung!L3936,Abfrage!$A$2:$C$19,3,)),"")))</f>
        <v/>
      </c>
      <c r="G3928" t="str">
        <f t="shared" si="183"/>
        <v/>
      </c>
      <c r="H3928" s="31" t="str">
        <f>IF(A3928&lt;&gt;"",-Belegerfassung!J3936+Belegerfassung!K3936,"")</f>
        <v/>
      </c>
      <c r="I3928" s="49" t="str">
        <f>IFERROR(IF(H3928&lt;&gt;"",Belegerfassung!L3936*100,""),IF(OR(Belegerfassung!L3936="Leistung EU - Erlöse",Belegerfassung!L3936="Lieferungen EU-Erlöse",Belegerfassung!L3936="EUST",Belegerfassung!L3936="Bauleistungen 20%")=TRUE,"",MID(Belegerfassung!L3936,4,2)))</f>
        <v/>
      </c>
      <c r="J3928" s="6" t="str">
        <f>IF(A3928&lt;&gt;"",LEFT(Belegerfassung!D3936,40),"")</f>
        <v/>
      </c>
      <c r="K3928" t="str">
        <f>IF(A3928&lt;&gt;"",VLOOKUP(D3928,Abfrage!$F$2:$G$21,2,FALSE),"")</f>
        <v/>
      </c>
      <c r="L3928" s="6" t="str">
        <f>IF(Belegerfassung!H3936&lt;&gt;"",Belegerfassung!H3936,"")</f>
        <v/>
      </c>
      <c r="M3928" t="str">
        <f>IFERROR(IF(Belegerfassung!E3936&lt;&gt;"",VLOOKUP(Belegerfassung!E3936,Abfrage!$L$2:$M$15,2,),""),"")</f>
        <v/>
      </c>
      <c r="N3928" t="str">
        <f t="shared" si="184"/>
        <v/>
      </c>
      <c r="O3928" t="str">
        <f t="shared" si="185"/>
        <v/>
      </c>
      <c r="P3928" t="str">
        <f>IF(Belegerfassung!G3936&lt;&gt;"",CONCATENATE(Belegerfassung!G3936,".pdf"),"")</f>
        <v/>
      </c>
    </row>
    <row r="3929" spans="1:16">
      <c r="A3929" t="str">
        <f>IF(Belegerfassung!C3937&lt;&gt;"",0,"")</f>
        <v/>
      </c>
      <c r="B3929" t="str">
        <f>IFERROR(VLOOKUP(Belegerfassung!I3937,Konten!A:D,2,FALSE),"")</f>
        <v/>
      </c>
      <c r="C3929" t="str">
        <f>IF(A3929&lt;&gt;"",TEXT(Belegerfassung!C3937,"TT.MM.JJJJ"),"")</f>
        <v/>
      </c>
      <c r="D3929" t="str">
        <f>IFERROR(VLOOKUP(Belegerfassung!A3937,Abfrage!$E$2:$F$20,2,FALSE),"")</f>
        <v/>
      </c>
      <c r="E3929" t="str">
        <f>IF(A3929&lt;&gt;"",Belegerfassung!B3937,"")</f>
        <v/>
      </c>
      <c r="F3929" t="str">
        <f>IF(Belegerfassung!L3937="","",IF(Belegerfassung!L3937&lt;&gt;"",IF(Belegerfassung!L3937&lt;&gt;"",IF(Belegerfassung!J3937&lt;&gt;0,VLOOKUP(Belegerfassung!L3937,Abfrage!$A$2:$C$19,2,),VLOOKUP(Belegerfassung!L3937,Abfrage!$A$2:$C$19,3,)),"")))</f>
        <v/>
      </c>
      <c r="G3929" t="str">
        <f t="shared" si="183"/>
        <v/>
      </c>
      <c r="H3929" s="31" t="str">
        <f>IF(A3929&lt;&gt;"",-Belegerfassung!J3937+Belegerfassung!K3937,"")</f>
        <v/>
      </c>
      <c r="I3929" s="49" t="str">
        <f>IFERROR(IF(H3929&lt;&gt;"",Belegerfassung!L3937*100,""),IF(OR(Belegerfassung!L3937="Leistung EU - Erlöse",Belegerfassung!L3937="Lieferungen EU-Erlöse",Belegerfassung!L3937="EUST",Belegerfassung!L3937="Bauleistungen 20%")=TRUE,"",MID(Belegerfassung!L3937,4,2)))</f>
        <v/>
      </c>
      <c r="J3929" s="6" t="str">
        <f>IF(A3929&lt;&gt;"",LEFT(Belegerfassung!D3937,40),"")</f>
        <v/>
      </c>
      <c r="K3929" t="str">
        <f>IF(A3929&lt;&gt;"",VLOOKUP(D3929,Abfrage!$F$2:$G$21,2,FALSE),"")</f>
        <v/>
      </c>
      <c r="L3929" s="6" t="str">
        <f>IF(Belegerfassung!H3937&lt;&gt;"",Belegerfassung!H3937,"")</f>
        <v/>
      </c>
      <c r="M3929" t="str">
        <f>IFERROR(IF(Belegerfassung!E3937&lt;&gt;"",VLOOKUP(Belegerfassung!E3937,Abfrage!$L$2:$M$15,2,),""),"")</f>
        <v/>
      </c>
      <c r="N3929" t="str">
        <f t="shared" si="184"/>
        <v/>
      </c>
      <c r="O3929" t="str">
        <f t="shared" si="185"/>
        <v/>
      </c>
      <c r="P3929" t="str">
        <f>IF(Belegerfassung!G3937&lt;&gt;"",CONCATENATE(Belegerfassung!G3937,".pdf"),"")</f>
        <v/>
      </c>
    </row>
    <row r="3930" spans="1:16">
      <c r="A3930" t="str">
        <f>IF(Belegerfassung!C3938&lt;&gt;"",0,"")</f>
        <v/>
      </c>
      <c r="B3930" t="str">
        <f>IFERROR(VLOOKUP(Belegerfassung!I3938,Konten!A:D,2,FALSE),"")</f>
        <v/>
      </c>
      <c r="C3930" t="str">
        <f>IF(A3930&lt;&gt;"",TEXT(Belegerfassung!C3938,"TT.MM.JJJJ"),"")</f>
        <v/>
      </c>
      <c r="D3930" t="str">
        <f>IFERROR(VLOOKUP(Belegerfassung!A3938,Abfrage!$E$2:$F$20,2,FALSE),"")</f>
        <v/>
      </c>
      <c r="E3930" t="str">
        <f>IF(A3930&lt;&gt;"",Belegerfassung!B3938,"")</f>
        <v/>
      </c>
      <c r="F3930" t="str">
        <f>IF(Belegerfassung!L3938="","",IF(Belegerfassung!L3938&lt;&gt;"",IF(Belegerfassung!L3938&lt;&gt;"",IF(Belegerfassung!J3938&lt;&gt;0,VLOOKUP(Belegerfassung!L3938,Abfrage!$A$2:$C$19,2,),VLOOKUP(Belegerfassung!L3938,Abfrage!$A$2:$C$19,3,)),"")))</f>
        <v/>
      </c>
      <c r="G3930" t="str">
        <f t="shared" si="183"/>
        <v/>
      </c>
      <c r="H3930" s="31" t="str">
        <f>IF(A3930&lt;&gt;"",-Belegerfassung!J3938+Belegerfassung!K3938,"")</f>
        <v/>
      </c>
      <c r="I3930" s="49" t="str">
        <f>IFERROR(IF(H3930&lt;&gt;"",Belegerfassung!L3938*100,""),IF(OR(Belegerfassung!L3938="Leistung EU - Erlöse",Belegerfassung!L3938="Lieferungen EU-Erlöse",Belegerfassung!L3938="EUST",Belegerfassung!L3938="Bauleistungen 20%")=TRUE,"",MID(Belegerfassung!L3938,4,2)))</f>
        <v/>
      </c>
      <c r="J3930" s="6" t="str">
        <f>IF(A3930&lt;&gt;"",LEFT(Belegerfassung!D3938,40),"")</f>
        <v/>
      </c>
      <c r="K3930" t="str">
        <f>IF(A3930&lt;&gt;"",VLOOKUP(D3930,Abfrage!$F$2:$G$21,2,FALSE),"")</f>
        <v/>
      </c>
      <c r="L3930" s="6" t="str">
        <f>IF(Belegerfassung!H3938&lt;&gt;"",Belegerfassung!H3938,"")</f>
        <v/>
      </c>
      <c r="M3930" t="str">
        <f>IFERROR(IF(Belegerfassung!E3938&lt;&gt;"",VLOOKUP(Belegerfassung!E3938,Abfrage!$L$2:$M$15,2,),""),"")</f>
        <v/>
      </c>
      <c r="N3930" t="str">
        <f t="shared" si="184"/>
        <v/>
      </c>
      <c r="O3930" t="str">
        <f t="shared" si="185"/>
        <v/>
      </c>
      <c r="P3930" t="str">
        <f>IF(Belegerfassung!G3938&lt;&gt;"",CONCATENATE(Belegerfassung!G3938,".pdf"),"")</f>
        <v/>
      </c>
    </row>
    <row r="3931" spans="1:16">
      <c r="A3931" t="str">
        <f>IF(Belegerfassung!C3939&lt;&gt;"",0,"")</f>
        <v/>
      </c>
      <c r="B3931" t="str">
        <f>IFERROR(VLOOKUP(Belegerfassung!I3939,Konten!A:D,2,FALSE),"")</f>
        <v/>
      </c>
      <c r="C3931" t="str">
        <f>IF(A3931&lt;&gt;"",TEXT(Belegerfassung!C3939,"TT.MM.JJJJ"),"")</f>
        <v/>
      </c>
      <c r="D3931" t="str">
        <f>IFERROR(VLOOKUP(Belegerfassung!A3939,Abfrage!$E$2:$F$20,2,FALSE),"")</f>
        <v/>
      </c>
      <c r="E3931" t="str">
        <f>IF(A3931&lt;&gt;"",Belegerfassung!B3939,"")</f>
        <v/>
      </c>
      <c r="F3931" t="str">
        <f>IF(Belegerfassung!L3939="","",IF(Belegerfassung!L3939&lt;&gt;"",IF(Belegerfassung!L3939&lt;&gt;"",IF(Belegerfassung!J3939&lt;&gt;0,VLOOKUP(Belegerfassung!L3939,Abfrage!$A$2:$C$19,2,),VLOOKUP(Belegerfassung!L3939,Abfrage!$A$2:$C$19,3,)),"")))</f>
        <v/>
      </c>
      <c r="G3931" t="str">
        <f t="shared" si="183"/>
        <v/>
      </c>
      <c r="H3931" s="31" t="str">
        <f>IF(A3931&lt;&gt;"",-Belegerfassung!J3939+Belegerfassung!K3939,"")</f>
        <v/>
      </c>
      <c r="I3931" s="49" t="str">
        <f>IFERROR(IF(H3931&lt;&gt;"",Belegerfassung!L3939*100,""),IF(OR(Belegerfassung!L3939="Leistung EU - Erlöse",Belegerfassung!L3939="Lieferungen EU-Erlöse",Belegerfassung!L3939="EUST",Belegerfassung!L3939="Bauleistungen 20%")=TRUE,"",MID(Belegerfassung!L3939,4,2)))</f>
        <v/>
      </c>
      <c r="J3931" s="6" t="str">
        <f>IF(A3931&lt;&gt;"",LEFT(Belegerfassung!D3939,40),"")</f>
        <v/>
      </c>
      <c r="K3931" t="str">
        <f>IF(A3931&lt;&gt;"",VLOOKUP(D3931,Abfrage!$F$2:$G$21,2,FALSE),"")</f>
        <v/>
      </c>
      <c r="L3931" s="6" t="str">
        <f>IF(Belegerfassung!H3939&lt;&gt;"",Belegerfassung!H3939,"")</f>
        <v/>
      </c>
      <c r="M3931" t="str">
        <f>IFERROR(IF(Belegerfassung!E3939&lt;&gt;"",VLOOKUP(Belegerfassung!E3939,Abfrage!$L$2:$M$15,2,),""),"")</f>
        <v/>
      </c>
      <c r="N3931" t="str">
        <f t="shared" si="184"/>
        <v/>
      </c>
      <c r="O3931" t="str">
        <f t="shared" si="185"/>
        <v/>
      </c>
      <c r="P3931" t="str">
        <f>IF(Belegerfassung!G3939&lt;&gt;"",CONCATENATE(Belegerfassung!G3939,".pdf"),"")</f>
        <v/>
      </c>
    </row>
    <row r="3932" spans="1:16">
      <c r="A3932" t="str">
        <f>IF(Belegerfassung!C3940&lt;&gt;"",0,"")</f>
        <v/>
      </c>
      <c r="B3932" t="str">
        <f>IFERROR(VLOOKUP(Belegerfassung!I3940,Konten!A:D,2,FALSE),"")</f>
        <v/>
      </c>
      <c r="C3932" t="str">
        <f>IF(A3932&lt;&gt;"",TEXT(Belegerfassung!C3940,"TT.MM.JJJJ"),"")</f>
        <v/>
      </c>
      <c r="D3932" t="str">
        <f>IFERROR(VLOOKUP(Belegerfassung!A3940,Abfrage!$E$2:$F$20,2,FALSE),"")</f>
        <v/>
      </c>
      <c r="E3932" t="str">
        <f>IF(A3932&lt;&gt;"",Belegerfassung!B3940,"")</f>
        <v/>
      </c>
      <c r="F3932" t="str">
        <f>IF(Belegerfassung!L3940="","",IF(Belegerfassung!L3940&lt;&gt;"",IF(Belegerfassung!L3940&lt;&gt;"",IF(Belegerfassung!J3940&lt;&gt;0,VLOOKUP(Belegerfassung!L3940,Abfrage!$A$2:$C$19,2,),VLOOKUP(Belegerfassung!L3940,Abfrage!$A$2:$C$19,3,)),"")))</f>
        <v/>
      </c>
      <c r="G3932" t="str">
        <f t="shared" si="183"/>
        <v/>
      </c>
      <c r="H3932" s="31" t="str">
        <f>IF(A3932&lt;&gt;"",-Belegerfassung!J3940+Belegerfassung!K3940,"")</f>
        <v/>
      </c>
      <c r="I3932" s="49" t="str">
        <f>IFERROR(IF(H3932&lt;&gt;"",Belegerfassung!L3940*100,""),IF(OR(Belegerfassung!L3940="Leistung EU - Erlöse",Belegerfassung!L3940="Lieferungen EU-Erlöse",Belegerfassung!L3940="EUST",Belegerfassung!L3940="Bauleistungen 20%")=TRUE,"",MID(Belegerfassung!L3940,4,2)))</f>
        <v/>
      </c>
      <c r="J3932" s="6" t="str">
        <f>IF(A3932&lt;&gt;"",LEFT(Belegerfassung!D3940,40),"")</f>
        <v/>
      </c>
      <c r="K3932" t="str">
        <f>IF(A3932&lt;&gt;"",VLOOKUP(D3932,Abfrage!$F$2:$G$21,2,FALSE),"")</f>
        <v/>
      </c>
      <c r="L3932" s="6" t="str">
        <f>IF(Belegerfassung!H3940&lt;&gt;"",Belegerfassung!H3940,"")</f>
        <v/>
      </c>
      <c r="M3932" t="str">
        <f>IFERROR(IF(Belegerfassung!E3940&lt;&gt;"",VLOOKUP(Belegerfassung!E3940,Abfrage!$L$2:$M$15,2,),""),"")</f>
        <v/>
      </c>
      <c r="N3932" t="str">
        <f t="shared" si="184"/>
        <v/>
      </c>
      <c r="O3932" t="str">
        <f t="shared" si="185"/>
        <v/>
      </c>
      <c r="P3932" t="str">
        <f>IF(Belegerfassung!G3940&lt;&gt;"",CONCATENATE(Belegerfassung!G3940,".pdf"),"")</f>
        <v/>
      </c>
    </row>
    <row r="3933" spans="1:16">
      <c r="A3933" t="str">
        <f>IF(Belegerfassung!C3941&lt;&gt;"",0,"")</f>
        <v/>
      </c>
      <c r="B3933" t="str">
        <f>IFERROR(VLOOKUP(Belegerfassung!I3941,Konten!A:D,2,FALSE),"")</f>
        <v/>
      </c>
      <c r="C3933" t="str">
        <f>IF(A3933&lt;&gt;"",TEXT(Belegerfassung!C3941,"TT.MM.JJJJ"),"")</f>
        <v/>
      </c>
      <c r="D3933" t="str">
        <f>IFERROR(VLOOKUP(Belegerfassung!A3941,Abfrage!$E$2:$F$20,2,FALSE),"")</f>
        <v/>
      </c>
      <c r="E3933" t="str">
        <f>IF(A3933&lt;&gt;"",Belegerfassung!B3941,"")</f>
        <v/>
      </c>
      <c r="F3933" t="str">
        <f>IF(Belegerfassung!L3941="","",IF(Belegerfassung!L3941&lt;&gt;"",IF(Belegerfassung!L3941&lt;&gt;"",IF(Belegerfassung!J3941&lt;&gt;0,VLOOKUP(Belegerfassung!L3941,Abfrage!$A$2:$C$19,2,),VLOOKUP(Belegerfassung!L3941,Abfrage!$A$2:$C$19,3,)),"")))</f>
        <v/>
      </c>
      <c r="G3933" t="str">
        <f t="shared" si="183"/>
        <v/>
      </c>
      <c r="H3933" s="31" t="str">
        <f>IF(A3933&lt;&gt;"",-Belegerfassung!J3941+Belegerfassung!K3941,"")</f>
        <v/>
      </c>
      <c r="I3933" s="49" t="str">
        <f>IFERROR(IF(H3933&lt;&gt;"",Belegerfassung!L3941*100,""),IF(OR(Belegerfassung!L3941="Leistung EU - Erlöse",Belegerfassung!L3941="Lieferungen EU-Erlöse",Belegerfassung!L3941="EUST",Belegerfassung!L3941="Bauleistungen 20%")=TRUE,"",MID(Belegerfassung!L3941,4,2)))</f>
        <v/>
      </c>
      <c r="J3933" s="6" t="str">
        <f>IF(A3933&lt;&gt;"",LEFT(Belegerfassung!D3941,40),"")</f>
        <v/>
      </c>
      <c r="K3933" t="str">
        <f>IF(A3933&lt;&gt;"",VLOOKUP(D3933,Abfrage!$F$2:$G$21,2,FALSE),"")</f>
        <v/>
      </c>
      <c r="L3933" s="6" t="str">
        <f>IF(Belegerfassung!H3941&lt;&gt;"",Belegerfassung!H3941,"")</f>
        <v/>
      </c>
      <c r="M3933" t="str">
        <f>IFERROR(IF(Belegerfassung!E3941&lt;&gt;"",VLOOKUP(Belegerfassung!E3941,Abfrage!$L$2:$M$15,2,),""),"")</f>
        <v/>
      </c>
      <c r="N3933" t="str">
        <f t="shared" si="184"/>
        <v/>
      </c>
      <c r="O3933" t="str">
        <f t="shared" si="185"/>
        <v/>
      </c>
      <c r="P3933" t="str">
        <f>IF(Belegerfassung!G3941&lt;&gt;"",CONCATENATE(Belegerfassung!G3941,".pdf"),"")</f>
        <v/>
      </c>
    </row>
    <row r="3934" spans="1:16">
      <c r="A3934" t="str">
        <f>IF(Belegerfassung!C3942&lt;&gt;"",0,"")</f>
        <v/>
      </c>
      <c r="B3934" t="str">
        <f>IFERROR(VLOOKUP(Belegerfassung!I3942,Konten!A:D,2,FALSE),"")</f>
        <v/>
      </c>
      <c r="C3934" t="str">
        <f>IF(A3934&lt;&gt;"",TEXT(Belegerfassung!C3942,"TT.MM.JJJJ"),"")</f>
        <v/>
      </c>
      <c r="D3934" t="str">
        <f>IFERROR(VLOOKUP(Belegerfassung!A3942,Abfrage!$E$2:$F$20,2,FALSE),"")</f>
        <v/>
      </c>
      <c r="E3934" t="str">
        <f>IF(A3934&lt;&gt;"",Belegerfassung!B3942,"")</f>
        <v/>
      </c>
      <c r="F3934" t="str">
        <f>IF(Belegerfassung!L3942="","",IF(Belegerfassung!L3942&lt;&gt;"",IF(Belegerfassung!L3942&lt;&gt;"",IF(Belegerfassung!J3942&lt;&gt;0,VLOOKUP(Belegerfassung!L3942,Abfrage!$A$2:$C$19,2,),VLOOKUP(Belegerfassung!L3942,Abfrage!$A$2:$C$19,3,)),"")))</f>
        <v/>
      </c>
      <c r="G3934" t="str">
        <f t="shared" si="183"/>
        <v/>
      </c>
      <c r="H3934" s="31" t="str">
        <f>IF(A3934&lt;&gt;"",-Belegerfassung!J3942+Belegerfassung!K3942,"")</f>
        <v/>
      </c>
      <c r="I3934" s="49" t="str">
        <f>IFERROR(IF(H3934&lt;&gt;"",Belegerfassung!L3942*100,""),IF(OR(Belegerfassung!L3942="Leistung EU - Erlöse",Belegerfassung!L3942="Lieferungen EU-Erlöse",Belegerfassung!L3942="EUST",Belegerfassung!L3942="Bauleistungen 20%")=TRUE,"",MID(Belegerfassung!L3942,4,2)))</f>
        <v/>
      </c>
      <c r="J3934" s="6" t="str">
        <f>IF(A3934&lt;&gt;"",LEFT(Belegerfassung!D3942,40),"")</f>
        <v/>
      </c>
      <c r="K3934" t="str">
        <f>IF(A3934&lt;&gt;"",VLOOKUP(D3934,Abfrage!$F$2:$G$21,2,FALSE),"")</f>
        <v/>
      </c>
      <c r="L3934" s="6" t="str">
        <f>IF(Belegerfassung!H3942&lt;&gt;"",Belegerfassung!H3942,"")</f>
        <v/>
      </c>
      <c r="M3934" t="str">
        <f>IFERROR(IF(Belegerfassung!E3942&lt;&gt;"",VLOOKUP(Belegerfassung!E3942,Abfrage!$L$2:$M$15,2,),""),"")</f>
        <v/>
      </c>
      <c r="N3934" t="str">
        <f t="shared" si="184"/>
        <v/>
      </c>
      <c r="O3934" t="str">
        <f t="shared" si="185"/>
        <v/>
      </c>
      <c r="P3934" t="str">
        <f>IF(Belegerfassung!G3942&lt;&gt;"",CONCATENATE(Belegerfassung!G3942,".pdf"),"")</f>
        <v/>
      </c>
    </row>
    <row r="3935" spans="1:16">
      <c r="A3935" t="str">
        <f>IF(Belegerfassung!C3943&lt;&gt;"",0,"")</f>
        <v/>
      </c>
      <c r="B3935" t="str">
        <f>IFERROR(VLOOKUP(Belegerfassung!I3943,Konten!A:D,2,FALSE),"")</f>
        <v/>
      </c>
      <c r="C3935" t="str">
        <f>IF(A3935&lt;&gt;"",TEXT(Belegerfassung!C3943,"TT.MM.JJJJ"),"")</f>
        <v/>
      </c>
      <c r="D3935" t="str">
        <f>IFERROR(VLOOKUP(Belegerfassung!A3943,Abfrage!$E$2:$F$20,2,FALSE),"")</f>
        <v/>
      </c>
      <c r="E3935" t="str">
        <f>IF(A3935&lt;&gt;"",Belegerfassung!B3943,"")</f>
        <v/>
      </c>
      <c r="F3935" t="str">
        <f>IF(Belegerfassung!L3943="","",IF(Belegerfassung!L3943&lt;&gt;"",IF(Belegerfassung!L3943&lt;&gt;"",IF(Belegerfassung!J3943&lt;&gt;0,VLOOKUP(Belegerfassung!L3943,Abfrage!$A$2:$C$19,2,),VLOOKUP(Belegerfassung!L3943,Abfrage!$A$2:$C$19,3,)),"")))</f>
        <v/>
      </c>
      <c r="G3935" t="str">
        <f t="shared" si="183"/>
        <v/>
      </c>
      <c r="H3935" s="31" t="str">
        <f>IF(A3935&lt;&gt;"",-Belegerfassung!J3943+Belegerfassung!K3943,"")</f>
        <v/>
      </c>
      <c r="I3935" s="49" t="str">
        <f>IFERROR(IF(H3935&lt;&gt;"",Belegerfassung!L3943*100,""),IF(OR(Belegerfassung!L3943="Leistung EU - Erlöse",Belegerfassung!L3943="Lieferungen EU-Erlöse",Belegerfassung!L3943="EUST",Belegerfassung!L3943="Bauleistungen 20%")=TRUE,"",MID(Belegerfassung!L3943,4,2)))</f>
        <v/>
      </c>
      <c r="J3935" s="6" t="str">
        <f>IF(A3935&lt;&gt;"",LEFT(Belegerfassung!D3943,40),"")</f>
        <v/>
      </c>
      <c r="K3935" t="str">
        <f>IF(A3935&lt;&gt;"",VLOOKUP(D3935,Abfrage!$F$2:$G$21,2,FALSE),"")</f>
        <v/>
      </c>
      <c r="L3935" s="6" t="str">
        <f>IF(Belegerfassung!H3943&lt;&gt;"",Belegerfassung!H3943,"")</f>
        <v/>
      </c>
      <c r="M3935" t="str">
        <f>IFERROR(IF(Belegerfassung!E3943&lt;&gt;"",VLOOKUP(Belegerfassung!E3943,Abfrage!$L$2:$M$15,2,),""),"")</f>
        <v/>
      </c>
      <c r="N3935" t="str">
        <f t="shared" si="184"/>
        <v/>
      </c>
      <c r="O3935" t="str">
        <f t="shared" si="185"/>
        <v/>
      </c>
      <c r="P3935" t="str">
        <f>IF(Belegerfassung!G3943&lt;&gt;"",CONCATENATE(Belegerfassung!G3943,".pdf"),"")</f>
        <v/>
      </c>
    </row>
    <row r="3936" spans="1:16">
      <c r="A3936" t="str">
        <f>IF(Belegerfassung!C3944&lt;&gt;"",0,"")</f>
        <v/>
      </c>
      <c r="B3936" t="str">
        <f>IFERROR(VLOOKUP(Belegerfassung!I3944,Konten!A:D,2,FALSE),"")</f>
        <v/>
      </c>
      <c r="C3936" t="str">
        <f>IF(A3936&lt;&gt;"",TEXT(Belegerfassung!C3944,"TT.MM.JJJJ"),"")</f>
        <v/>
      </c>
      <c r="D3936" t="str">
        <f>IFERROR(VLOOKUP(Belegerfassung!A3944,Abfrage!$E$2:$F$20,2,FALSE),"")</f>
        <v/>
      </c>
      <c r="E3936" t="str">
        <f>IF(A3936&lt;&gt;"",Belegerfassung!B3944,"")</f>
        <v/>
      </c>
      <c r="F3936" t="str">
        <f>IF(Belegerfassung!L3944="","",IF(Belegerfassung!L3944&lt;&gt;"",IF(Belegerfassung!L3944&lt;&gt;"",IF(Belegerfassung!J3944&lt;&gt;0,VLOOKUP(Belegerfassung!L3944,Abfrage!$A$2:$C$19,2,),VLOOKUP(Belegerfassung!L3944,Abfrage!$A$2:$C$19,3,)),"")))</f>
        <v/>
      </c>
      <c r="G3936" t="str">
        <f t="shared" si="183"/>
        <v/>
      </c>
      <c r="H3936" s="31" t="str">
        <f>IF(A3936&lt;&gt;"",-Belegerfassung!J3944+Belegerfassung!K3944,"")</f>
        <v/>
      </c>
      <c r="I3936" s="49" t="str">
        <f>IFERROR(IF(H3936&lt;&gt;"",Belegerfassung!L3944*100,""),IF(OR(Belegerfassung!L3944="Leistung EU - Erlöse",Belegerfassung!L3944="Lieferungen EU-Erlöse",Belegerfassung!L3944="EUST",Belegerfassung!L3944="Bauleistungen 20%")=TRUE,"",MID(Belegerfassung!L3944,4,2)))</f>
        <v/>
      </c>
      <c r="J3936" s="6" t="str">
        <f>IF(A3936&lt;&gt;"",LEFT(Belegerfassung!D3944,40),"")</f>
        <v/>
      </c>
      <c r="K3936" t="str">
        <f>IF(A3936&lt;&gt;"",VLOOKUP(D3936,Abfrage!$F$2:$G$21,2,FALSE),"")</f>
        <v/>
      </c>
      <c r="L3936" s="6" t="str">
        <f>IF(Belegerfassung!H3944&lt;&gt;"",Belegerfassung!H3944,"")</f>
        <v/>
      </c>
      <c r="M3936" t="str">
        <f>IFERROR(IF(Belegerfassung!E3944&lt;&gt;"",VLOOKUP(Belegerfassung!E3944,Abfrage!$L$2:$M$15,2,),""),"")</f>
        <v/>
      </c>
      <c r="N3936" t="str">
        <f t="shared" si="184"/>
        <v/>
      </c>
      <c r="O3936" t="str">
        <f t="shared" si="185"/>
        <v/>
      </c>
      <c r="P3936" t="str">
        <f>IF(Belegerfassung!G3944&lt;&gt;"",CONCATENATE(Belegerfassung!G3944,".pdf"),"")</f>
        <v/>
      </c>
    </row>
    <row r="3937" spans="1:16">
      <c r="A3937" t="str">
        <f>IF(Belegerfassung!C3945&lt;&gt;"",0,"")</f>
        <v/>
      </c>
      <c r="B3937" t="str">
        <f>IFERROR(VLOOKUP(Belegerfassung!I3945,Konten!A:D,2,FALSE),"")</f>
        <v/>
      </c>
      <c r="C3937" t="str">
        <f>IF(A3937&lt;&gt;"",TEXT(Belegerfassung!C3945,"TT.MM.JJJJ"),"")</f>
        <v/>
      </c>
      <c r="D3937" t="str">
        <f>IFERROR(VLOOKUP(Belegerfassung!A3945,Abfrage!$E$2:$F$20,2,FALSE),"")</f>
        <v/>
      </c>
      <c r="E3937" t="str">
        <f>IF(A3937&lt;&gt;"",Belegerfassung!B3945,"")</f>
        <v/>
      </c>
      <c r="F3937" t="str">
        <f>IF(Belegerfassung!L3945="","",IF(Belegerfassung!L3945&lt;&gt;"",IF(Belegerfassung!L3945&lt;&gt;"",IF(Belegerfassung!J3945&lt;&gt;0,VLOOKUP(Belegerfassung!L3945,Abfrage!$A$2:$C$19,2,),VLOOKUP(Belegerfassung!L3945,Abfrage!$A$2:$C$19,3,)),"")))</f>
        <v/>
      </c>
      <c r="G3937" t="str">
        <f t="shared" si="183"/>
        <v/>
      </c>
      <c r="H3937" s="31" t="str">
        <f>IF(A3937&lt;&gt;"",-Belegerfassung!J3945+Belegerfassung!K3945,"")</f>
        <v/>
      </c>
      <c r="I3937" s="49" t="str">
        <f>IFERROR(IF(H3937&lt;&gt;"",Belegerfassung!L3945*100,""),IF(OR(Belegerfassung!L3945="Leistung EU - Erlöse",Belegerfassung!L3945="Lieferungen EU-Erlöse",Belegerfassung!L3945="EUST",Belegerfassung!L3945="Bauleistungen 20%")=TRUE,"",MID(Belegerfassung!L3945,4,2)))</f>
        <v/>
      </c>
      <c r="J3937" s="6" t="str">
        <f>IF(A3937&lt;&gt;"",LEFT(Belegerfassung!D3945,40),"")</f>
        <v/>
      </c>
      <c r="K3937" t="str">
        <f>IF(A3937&lt;&gt;"",VLOOKUP(D3937,Abfrage!$F$2:$G$21,2,FALSE),"")</f>
        <v/>
      </c>
      <c r="L3937" s="6" t="str">
        <f>IF(Belegerfassung!H3945&lt;&gt;"",Belegerfassung!H3945,"")</f>
        <v/>
      </c>
      <c r="M3937" t="str">
        <f>IFERROR(IF(Belegerfassung!E3945&lt;&gt;"",VLOOKUP(Belegerfassung!E3945,Abfrage!$L$2:$M$15,2,),""),"")</f>
        <v/>
      </c>
      <c r="N3937" t="str">
        <f t="shared" si="184"/>
        <v/>
      </c>
      <c r="O3937" t="str">
        <f t="shared" si="185"/>
        <v/>
      </c>
      <c r="P3937" t="str">
        <f>IF(Belegerfassung!G3945&lt;&gt;"",CONCATENATE(Belegerfassung!G3945,".pdf"),"")</f>
        <v/>
      </c>
    </row>
    <row r="3938" spans="1:16">
      <c r="A3938" t="str">
        <f>IF(Belegerfassung!C3946&lt;&gt;"",0,"")</f>
        <v/>
      </c>
      <c r="B3938" t="str">
        <f>IFERROR(VLOOKUP(Belegerfassung!I3946,Konten!A:D,2,FALSE),"")</f>
        <v/>
      </c>
      <c r="C3938" t="str">
        <f>IF(A3938&lt;&gt;"",TEXT(Belegerfassung!C3946,"TT.MM.JJJJ"),"")</f>
        <v/>
      </c>
      <c r="D3938" t="str">
        <f>IFERROR(VLOOKUP(Belegerfassung!A3946,Abfrage!$E$2:$F$20,2,FALSE),"")</f>
        <v/>
      </c>
      <c r="E3938" t="str">
        <f>IF(A3938&lt;&gt;"",Belegerfassung!B3946,"")</f>
        <v/>
      </c>
      <c r="F3938" t="str">
        <f>IF(Belegerfassung!L3946="","",IF(Belegerfassung!L3946&lt;&gt;"",IF(Belegerfassung!L3946&lt;&gt;"",IF(Belegerfassung!J3946&lt;&gt;0,VLOOKUP(Belegerfassung!L3946,Abfrage!$A$2:$C$19,2,),VLOOKUP(Belegerfassung!L3946,Abfrage!$A$2:$C$19,3,)),"")))</f>
        <v/>
      </c>
      <c r="G3938" t="str">
        <f t="shared" si="183"/>
        <v/>
      </c>
      <c r="H3938" s="31" t="str">
        <f>IF(A3938&lt;&gt;"",-Belegerfassung!J3946+Belegerfassung!K3946,"")</f>
        <v/>
      </c>
      <c r="I3938" s="49" t="str">
        <f>IFERROR(IF(H3938&lt;&gt;"",Belegerfassung!L3946*100,""),IF(OR(Belegerfassung!L3946="Leistung EU - Erlöse",Belegerfassung!L3946="Lieferungen EU-Erlöse",Belegerfassung!L3946="EUST",Belegerfassung!L3946="Bauleistungen 20%")=TRUE,"",MID(Belegerfassung!L3946,4,2)))</f>
        <v/>
      </c>
      <c r="J3938" s="6" t="str">
        <f>IF(A3938&lt;&gt;"",LEFT(Belegerfassung!D3946,40),"")</f>
        <v/>
      </c>
      <c r="K3938" t="str">
        <f>IF(A3938&lt;&gt;"",VLOOKUP(D3938,Abfrage!$F$2:$G$21,2,FALSE),"")</f>
        <v/>
      </c>
      <c r="L3938" s="6" t="str">
        <f>IF(Belegerfassung!H3946&lt;&gt;"",Belegerfassung!H3946,"")</f>
        <v/>
      </c>
      <c r="M3938" t="str">
        <f>IFERROR(IF(Belegerfassung!E3946&lt;&gt;"",VLOOKUP(Belegerfassung!E3946,Abfrage!$L$2:$M$15,2,),""),"")</f>
        <v/>
      </c>
      <c r="N3938" t="str">
        <f t="shared" si="184"/>
        <v/>
      </c>
      <c r="O3938" t="str">
        <f t="shared" si="185"/>
        <v/>
      </c>
      <c r="P3938" t="str">
        <f>IF(Belegerfassung!G3946&lt;&gt;"",CONCATENATE(Belegerfassung!G3946,".pdf"),"")</f>
        <v/>
      </c>
    </row>
    <row r="3939" spans="1:16">
      <c r="A3939" t="str">
        <f>IF(Belegerfassung!C3947&lt;&gt;"",0,"")</f>
        <v/>
      </c>
      <c r="B3939" t="str">
        <f>IFERROR(VLOOKUP(Belegerfassung!I3947,Konten!A:D,2,FALSE),"")</f>
        <v/>
      </c>
      <c r="C3939" t="str">
        <f>IF(A3939&lt;&gt;"",TEXT(Belegerfassung!C3947,"TT.MM.JJJJ"),"")</f>
        <v/>
      </c>
      <c r="D3939" t="str">
        <f>IFERROR(VLOOKUP(Belegerfassung!A3947,Abfrage!$E$2:$F$20,2,FALSE),"")</f>
        <v/>
      </c>
      <c r="E3939" t="str">
        <f>IF(A3939&lt;&gt;"",Belegerfassung!B3947,"")</f>
        <v/>
      </c>
      <c r="F3939" t="str">
        <f>IF(Belegerfassung!L3947="","",IF(Belegerfassung!L3947&lt;&gt;"",IF(Belegerfassung!L3947&lt;&gt;"",IF(Belegerfassung!J3947&lt;&gt;0,VLOOKUP(Belegerfassung!L3947,Abfrage!$A$2:$C$19,2,),VLOOKUP(Belegerfassung!L3947,Abfrage!$A$2:$C$19,3,)),"")))</f>
        <v/>
      </c>
      <c r="G3939" t="str">
        <f t="shared" si="183"/>
        <v/>
      </c>
      <c r="H3939" s="31" t="str">
        <f>IF(A3939&lt;&gt;"",-Belegerfassung!J3947+Belegerfassung!K3947,"")</f>
        <v/>
      </c>
      <c r="I3939" s="49" t="str">
        <f>IFERROR(IF(H3939&lt;&gt;"",Belegerfassung!L3947*100,""),IF(OR(Belegerfassung!L3947="Leistung EU - Erlöse",Belegerfassung!L3947="Lieferungen EU-Erlöse",Belegerfassung!L3947="EUST",Belegerfassung!L3947="Bauleistungen 20%")=TRUE,"",MID(Belegerfassung!L3947,4,2)))</f>
        <v/>
      </c>
      <c r="J3939" s="6" t="str">
        <f>IF(A3939&lt;&gt;"",LEFT(Belegerfassung!D3947,40),"")</f>
        <v/>
      </c>
      <c r="K3939" t="str">
        <f>IF(A3939&lt;&gt;"",VLOOKUP(D3939,Abfrage!$F$2:$G$21,2,FALSE),"")</f>
        <v/>
      </c>
      <c r="L3939" s="6" t="str">
        <f>IF(Belegerfassung!H3947&lt;&gt;"",Belegerfassung!H3947,"")</f>
        <v/>
      </c>
      <c r="M3939" t="str">
        <f>IFERROR(IF(Belegerfassung!E3947&lt;&gt;"",VLOOKUP(Belegerfassung!E3947,Abfrage!$L$2:$M$15,2,),""),"")</f>
        <v/>
      </c>
      <c r="N3939" t="str">
        <f t="shared" si="184"/>
        <v/>
      </c>
      <c r="O3939" t="str">
        <f t="shared" si="185"/>
        <v/>
      </c>
      <c r="P3939" t="str">
        <f>IF(Belegerfassung!G3947&lt;&gt;"",CONCATENATE(Belegerfassung!G3947,".pdf"),"")</f>
        <v/>
      </c>
    </row>
    <row r="3940" spans="1:16">
      <c r="A3940" t="str">
        <f>IF(Belegerfassung!C3948&lt;&gt;"",0,"")</f>
        <v/>
      </c>
      <c r="B3940" t="str">
        <f>IFERROR(VLOOKUP(Belegerfassung!I3948,Konten!A:D,2,FALSE),"")</f>
        <v/>
      </c>
      <c r="C3940" t="str">
        <f>IF(A3940&lt;&gt;"",TEXT(Belegerfassung!C3948,"TT.MM.JJJJ"),"")</f>
        <v/>
      </c>
      <c r="D3940" t="str">
        <f>IFERROR(VLOOKUP(Belegerfassung!A3948,Abfrage!$E$2:$F$20,2,FALSE),"")</f>
        <v/>
      </c>
      <c r="E3940" t="str">
        <f>IF(A3940&lt;&gt;"",Belegerfassung!B3948,"")</f>
        <v/>
      </c>
      <c r="F3940" t="str">
        <f>IF(Belegerfassung!L3948="","",IF(Belegerfassung!L3948&lt;&gt;"",IF(Belegerfassung!L3948&lt;&gt;"",IF(Belegerfassung!J3948&lt;&gt;0,VLOOKUP(Belegerfassung!L3948,Abfrage!$A$2:$C$19,2,),VLOOKUP(Belegerfassung!L3948,Abfrage!$A$2:$C$19,3,)),"")))</f>
        <v/>
      </c>
      <c r="G3940" t="str">
        <f t="shared" si="183"/>
        <v/>
      </c>
      <c r="H3940" s="31" t="str">
        <f>IF(A3940&lt;&gt;"",-Belegerfassung!J3948+Belegerfassung!K3948,"")</f>
        <v/>
      </c>
      <c r="I3940" s="49" t="str">
        <f>IFERROR(IF(H3940&lt;&gt;"",Belegerfassung!L3948*100,""),IF(OR(Belegerfassung!L3948="Leistung EU - Erlöse",Belegerfassung!L3948="Lieferungen EU-Erlöse",Belegerfassung!L3948="EUST",Belegerfassung!L3948="Bauleistungen 20%")=TRUE,"",MID(Belegerfassung!L3948,4,2)))</f>
        <v/>
      </c>
      <c r="J3940" s="6" t="str">
        <f>IF(A3940&lt;&gt;"",LEFT(Belegerfassung!D3948,40),"")</f>
        <v/>
      </c>
      <c r="K3940" t="str">
        <f>IF(A3940&lt;&gt;"",VLOOKUP(D3940,Abfrage!$F$2:$G$21,2,FALSE),"")</f>
        <v/>
      </c>
      <c r="L3940" s="6" t="str">
        <f>IF(Belegerfassung!H3948&lt;&gt;"",Belegerfassung!H3948,"")</f>
        <v/>
      </c>
      <c r="M3940" t="str">
        <f>IFERROR(IF(Belegerfassung!E3948&lt;&gt;"",VLOOKUP(Belegerfassung!E3948,Abfrage!$L$2:$M$15,2,),""),"")</f>
        <v/>
      </c>
      <c r="N3940" t="str">
        <f t="shared" si="184"/>
        <v/>
      </c>
      <c r="O3940" t="str">
        <f t="shared" si="185"/>
        <v/>
      </c>
      <c r="P3940" t="str">
        <f>IF(Belegerfassung!G3948&lt;&gt;"",CONCATENATE(Belegerfassung!G3948,".pdf"),"")</f>
        <v/>
      </c>
    </row>
    <row r="3941" spans="1:16">
      <c r="A3941" t="str">
        <f>IF(Belegerfassung!C3949&lt;&gt;"",0,"")</f>
        <v/>
      </c>
      <c r="B3941" t="str">
        <f>IFERROR(VLOOKUP(Belegerfassung!I3949,Konten!A:D,2,FALSE),"")</f>
        <v/>
      </c>
      <c r="C3941" t="str">
        <f>IF(A3941&lt;&gt;"",TEXT(Belegerfassung!C3949,"TT.MM.JJJJ"),"")</f>
        <v/>
      </c>
      <c r="D3941" t="str">
        <f>IFERROR(VLOOKUP(Belegerfassung!A3949,Abfrage!$E$2:$F$20,2,FALSE),"")</f>
        <v/>
      </c>
      <c r="E3941" t="str">
        <f>IF(A3941&lt;&gt;"",Belegerfassung!B3949,"")</f>
        <v/>
      </c>
      <c r="F3941" t="str">
        <f>IF(Belegerfassung!L3949="","",IF(Belegerfassung!L3949&lt;&gt;"",IF(Belegerfassung!L3949&lt;&gt;"",IF(Belegerfassung!J3949&lt;&gt;0,VLOOKUP(Belegerfassung!L3949,Abfrage!$A$2:$C$19,2,),VLOOKUP(Belegerfassung!L3949,Abfrage!$A$2:$C$19,3,)),"")))</f>
        <v/>
      </c>
      <c r="G3941" t="str">
        <f t="shared" si="183"/>
        <v/>
      </c>
      <c r="H3941" s="31" t="str">
        <f>IF(A3941&lt;&gt;"",-Belegerfassung!J3949+Belegerfassung!K3949,"")</f>
        <v/>
      </c>
      <c r="I3941" s="49" t="str">
        <f>IFERROR(IF(H3941&lt;&gt;"",Belegerfassung!L3949*100,""),IF(OR(Belegerfassung!L3949="Leistung EU - Erlöse",Belegerfassung!L3949="Lieferungen EU-Erlöse",Belegerfassung!L3949="EUST",Belegerfassung!L3949="Bauleistungen 20%")=TRUE,"",MID(Belegerfassung!L3949,4,2)))</f>
        <v/>
      </c>
      <c r="J3941" s="6" t="str">
        <f>IF(A3941&lt;&gt;"",LEFT(Belegerfassung!D3949,40),"")</f>
        <v/>
      </c>
      <c r="K3941" t="str">
        <f>IF(A3941&lt;&gt;"",VLOOKUP(D3941,Abfrage!$F$2:$G$21,2,FALSE),"")</f>
        <v/>
      </c>
      <c r="L3941" s="6" t="str">
        <f>IF(Belegerfassung!H3949&lt;&gt;"",Belegerfassung!H3949,"")</f>
        <v/>
      </c>
      <c r="M3941" t="str">
        <f>IFERROR(IF(Belegerfassung!E3949&lt;&gt;"",VLOOKUP(Belegerfassung!E3949,Abfrage!$L$2:$M$15,2,),""),"")</f>
        <v/>
      </c>
      <c r="N3941" t="str">
        <f t="shared" si="184"/>
        <v/>
      </c>
      <c r="O3941" t="str">
        <f t="shared" si="185"/>
        <v/>
      </c>
      <c r="P3941" t="str">
        <f>IF(Belegerfassung!G3949&lt;&gt;"",CONCATENATE(Belegerfassung!G3949,".pdf"),"")</f>
        <v/>
      </c>
    </row>
    <row r="3942" spans="1:16">
      <c r="A3942" t="str">
        <f>IF(Belegerfassung!C3950&lt;&gt;"",0,"")</f>
        <v/>
      </c>
      <c r="B3942" t="str">
        <f>IFERROR(VLOOKUP(Belegerfassung!I3950,Konten!A:D,2,FALSE),"")</f>
        <v/>
      </c>
      <c r="C3942" t="str">
        <f>IF(A3942&lt;&gt;"",TEXT(Belegerfassung!C3950,"TT.MM.JJJJ"),"")</f>
        <v/>
      </c>
      <c r="D3942" t="str">
        <f>IFERROR(VLOOKUP(Belegerfassung!A3950,Abfrage!$E$2:$F$20,2,FALSE),"")</f>
        <v/>
      </c>
      <c r="E3942" t="str">
        <f>IF(A3942&lt;&gt;"",Belegerfassung!B3950,"")</f>
        <v/>
      </c>
      <c r="F3942" t="str">
        <f>IF(Belegerfassung!L3950="","",IF(Belegerfassung!L3950&lt;&gt;"",IF(Belegerfassung!L3950&lt;&gt;"",IF(Belegerfassung!J3950&lt;&gt;0,VLOOKUP(Belegerfassung!L3950,Abfrage!$A$2:$C$19,2,),VLOOKUP(Belegerfassung!L3950,Abfrage!$A$2:$C$19,3,)),"")))</f>
        <v/>
      </c>
      <c r="G3942" t="str">
        <f t="shared" si="183"/>
        <v/>
      </c>
      <c r="H3942" s="31" t="str">
        <f>IF(A3942&lt;&gt;"",-Belegerfassung!J3950+Belegerfassung!K3950,"")</f>
        <v/>
      </c>
      <c r="I3942" s="49" t="str">
        <f>IFERROR(IF(H3942&lt;&gt;"",Belegerfassung!L3950*100,""),IF(OR(Belegerfassung!L3950="Leistung EU - Erlöse",Belegerfassung!L3950="Lieferungen EU-Erlöse",Belegerfassung!L3950="EUST",Belegerfassung!L3950="Bauleistungen 20%")=TRUE,"",MID(Belegerfassung!L3950,4,2)))</f>
        <v/>
      </c>
      <c r="J3942" s="6" t="str">
        <f>IF(A3942&lt;&gt;"",LEFT(Belegerfassung!D3950,40),"")</f>
        <v/>
      </c>
      <c r="K3942" t="str">
        <f>IF(A3942&lt;&gt;"",VLOOKUP(D3942,Abfrage!$F$2:$G$21,2,FALSE),"")</f>
        <v/>
      </c>
      <c r="L3942" s="6" t="str">
        <f>IF(Belegerfassung!H3950&lt;&gt;"",Belegerfassung!H3950,"")</f>
        <v/>
      </c>
      <c r="M3942" t="str">
        <f>IFERROR(IF(Belegerfassung!E3950&lt;&gt;"",VLOOKUP(Belegerfassung!E3950,Abfrage!$L$2:$M$15,2,),""),"")</f>
        <v/>
      </c>
      <c r="N3942" t="str">
        <f t="shared" si="184"/>
        <v/>
      </c>
      <c r="O3942" t="str">
        <f t="shared" si="185"/>
        <v/>
      </c>
      <c r="P3942" t="str">
        <f>IF(Belegerfassung!G3950&lt;&gt;"",CONCATENATE(Belegerfassung!G3950,".pdf"),"")</f>
        <v/>
      </c>
    </row>
    <row r="3943" spans="1:16">
      <c r="A3943" t="str">
        <f>IF(Belegerfassung!C3951&lt;&gt;"",0,"")</f>
        <v/>
      </c>
      <c r="B3943" t="str">
        <f>IFERROR(VLOOKUP(Belegerfassung!I3951,Konten!A:D,2,FALSE),"")</f>
        <v/>
      </c>
      <c r="C3943" t="str">
        <f>IF(A3943&lt;&gt;"",TEXT(Belegerfassung!C3951,"TT.MM.JJJJ"),"")</f>
        <v/>
      </c>
      <c r="D3943" t="str">
        <f>IFERROR(VLOOKUP(Belegerfassung!A3951,Abfrage!$E$2:$F$20,2,FALSE),"")</f>
        <v/>
      </c>
      <c r="E3943" t="str">
        <f>IF(A3943&lt;&gt;"",Belegerfassung!B3951,"")</f>
        <v/>
      </c>
      <c r="F3943" t="str">
        <f>IF(Belegerfassung!L3951="","",IF(Belegerfassung!L3951&lt;&gt;"",IF(Belegerfassung!L3951&lt;&gt;"",IF(Belegerfassung!J3951&lt;&gt;0,VLOOKUP(Belegerfassung!L3951,Abfrage!$A$2:$C$19,2,),VLOOKUP(Belegerfassung!L3951,Abfrage!$A$2:$C$19,3,)),"")))</f>
        <v/>
      </c>
      <c r="G3943" t="str">
        <f t="shared" si="183"/>
        <v/>
      </c>
      <c r="H3943" s="31" t="str">
        <f>IF(A3943&lt;&gt;"",-Belegerfassung!J3951+Belegerfassung!K3951,"")</f>
        <v/>
      </c>
      <c r="I3943" s="49" t="str">
        <f>IFERROR(IF(H3943&lt;&gt;"",Belegerfassung!L3951*100,""),IF(OR(Belegerfassung!L3951="Leistung EU - Erlöse",Belegerfassung!L3951="Lieferungen EU-Erlöse",Belegerfassung!L3951="EUST",Belegerfassung!L3951="Bauleistungen 20%")=TRUE,"",MID(Belegerfassung!L3951,4,2)))</f>
        <v/>
      </c>
      <c r="J3943" s="6" t="str">
        <f>IF(A3943&lt;&gt;"",LEFT(Belegerfassung!D3951,40),"")</f>
        <v/>
      </c>
      <c r="K3943" t="str">
        <f>IF(A3943&lt;&gt;"",VLOOKUP(D3943,Abfrage!$F$2:$G$21,2,FALSE),"")</f>
        <v/>
      </c>
      <c r="L3943" s="6" t="str">
        <f>IF(Belegerfassung!H3951&lt;&gt;"",Belegerfassung!H3951,"")</f>
        <v/>
      </c>
      <c r="M3943" t="str">
        <f>IFERROR(IF(Belegerfassung!E3951&lt;&gt;"",VLOOKUP(Belegerfassung!E3951,Abfrage!$L$2:$M$15,2,),""),"")</f>
        <v/>
      </c>
      <c r="N3943" t="str">
        <f t="shared" si="184"/>
        <v/>
      </c>
      <c r="O3943" t="str">
        <f t="shared" si="185"/>
        <v/>
      </c>
      <c r="P3943" t="str">
        <f>IF(Belegerfassung!G3951&lt;&gt;"",CONCATENATE(Belegerfassung!G3951,".pdf"),"")</f>
        <v/>
      </c>
    </row>
    <row r="3944" spans="1:16">
      <c r="A3944" t="str">
        <f>IF(Belegerfassung!C3952&lt;&gt;"",0,"")</f>
        <v/>
      </c>
      <c r="B3944" t="str">
        <f>IFERROR(VLOOKUP(Belegerfassung!I3952,Konten!A:D,2,FALSE),"")</f>
        <v/>
      </c>
      <c r="C3944" t="str">
        <f>IF(A3944&lt;&gt;"",TEXT(Belegerfassung!C3952,"TT.MM.JJJJ"),"")</f>
        <v/>
      </c>
      <c r="D3944" t="str">
        <f>IFERROR(VLOOKUP(Belegerfassung!A3952,Abfrage!$E$2:$F$20,2,FALSE),"")</f>
        <v/>
      </c>
      <c r="E3944" t="str">
        <f>IF(A3944&lt;&gt;"",Belegerfassung!B3952,"")</f>
        <v/>
      </c>
      <c r="F3944" t="str">
        <f>IF(Belegerfassung!L3952="","",IF(Belegerfassung!L3952&lt;&gt;"",IF(Belegerfassung!L3952&lt;&gt;"",IF(Belegerfassung!J3952&lt;&gt;0,VLOOKUP(Belegerfassung!L3952,Abfrage!$A$2:$C$19,2,),VLOOKUP(Belegerfassung!L3952,Abfrage!$A$2:$C$19,3,)),"")))</f>
        <v/>
      </c>
      <c r="G3944" t="str">
        <f t="shared" si="183"/>
        <v/>
      </c>
      <c r="H3944" s="31" t="str">
        <f>IF(A3944&lt;&gt;"",-Belegerfassung!J3952+Belegerfassung!K3952,"")</f>
        <v/>
      </c>
      <c r="I3944" s="49" t="str">
        <f>IFERROR(IF(H3944&lt;&gt;"",Belegerfassung!L3952*100,""),IF(OR(Belegerfassung!L3952="Leistung EU - Erlöse",Belegerfassung!L3952="Lieferungen EU-Erlöse",Belegerfassung!L3952="EUST",Belegerfassung!L3952="Bauleistungen 20%")=TRUE,"",MID(Belegerfassung!L3952,4,2)))</f>
        <v/>
      </c>
      <c r="J3944" s="6" t="str">
        <f>IF(A3944&lt;&gt;"",LEFT(Belegerfassung!D3952,40),"")</f>
        <v/>
      </c>
      <c r="K3944" t="str">
        <f>IF(A3944&lt;&gt;"",VLOOKUP(D3944,Abfrage!$F$2:$G$21,2,FALSE),"")</f>
        <v/>
      </c>
      <c r="L3944" s="6" t="str">
        <f>IF(Belegerfassung!H3952&lt;&gt;"",Belegerfassung!H3952,"")</f>
        <v/>
      </c>
      <c r="M3944" t="str">
        <f>IFERROR(IF(Belegerfassung!E3952&lt;&gt;"",VLOOKUP(Belegerfassung!E3952,Abfrage!$L$2:$M$15,2,),""),"")</f>
        <v/>
      </c>
      <c r="N3944" t="str">
        <f t="shared" si="184"/>
        <v/>
      </c>
      <c r="O3944" t="str">
        <f t="shared" si="185"/>
        <v/>
      </c>
      <c r="P3944" t="str">
        <f>IF(Belegerfassung!G3952&lt;&gt;"",CONCATENATE(Belegerfassung!G3952,".pdf"),"")</f>
        <v/>
      </c>
    </row>
    <row r="3945" spans="1:16">
      <c r="A3945" t="str">
        <f>IF(Belegerfassung!C3953&lt;&gt;"",0,"")</f>
        <v/>
      </c>
      <c r="B3945" t="str">
        <f>IFERROR(VLOOKUP(Belegerfassung!I3953,Konten!A:D,2,FALSE),"")</f>
        <v/>
      </c>
      <c r="C3945" t="str">
        <f>IF(A3945&lt;&gt;"",TEXT(Belegerfassung!C3953,"TT.MM.JJJJ"),"")</f>
        <v/>
      </c>
      <c r="D3945" t="str">
        <f>IFERROR(VLOOKUP(Belegerfassung!A3953,Abfrage!$E$2:$F$20,2,FALSE),"")</f>
        <v/>
      </c>
      <c r="E3945" t="str">
        <f>IF(A3945&lt;&gt;"",Belegerfassung!B3953,"")</f>
        <v/>
      </c>
      <c r="F3945" t="str">
        <f>IF(Belegerfassung!L3953="","",IF(Belegerfassung!L3953&lt;&gt;"",IF(Belegerfassung!L3953&lt;&gt;"",IF(Belegerfassung!J3953&lt;&gt;0,VLOOKUP(Belegerfassung!L3953,Abfrage!$A$2:$C$19,2,),VLOOKUP(Belegerfassung!L3953,Abfrage!$A$2:$C$19,3,)),"")))</f>
        <v/>
      </c>
      <c r="G3945" t="str">
        <f t="shared" si="183"/>
        <v/>
      </c>
      <c r="H3945" s="31" t="str">
        <f>IF(A3945&lt;&gt;"",-Belegerfassung!J3953+Belegerfassung!K3953,"")</f>
        <v/>
      </c>
      <c r="I3945" s="49" t="str">
        <f>IFERROR(IF(H3945&lt;&gt;"",Belegerfassung!L3953*100,""),IF(OR(Belegerfassung!L3953="Leistung EU - Erlöse",Belegerfassung!L3953="Lieferungen EU-Erlöse",Belegerfassung!L3953="EUST",Belegerfassung!L3953="Bauleistungen 20%")=TRUE,"",MID(Belegerfassung!L3953,4,2)))</f>
        <v/>
      </c>
      <c r="J3945" s="6" t="str">
        <f>IF(A3945&lt;&gt;"",LEFT(Belegerfassung!D3953,40),"")</f>
        <v/>
      </c>
      <c r="K3945" t="str">
        <f>IF(A3945&lt;&gt;"",VLOOKUP(D3945,Abfrage!$F$2:$G$21,2,FALSE),"")</f>
        <v/>
      </c>
      <c r="L3945" s="6" t="str">
        <f>IF(Belegerfassung!H3953&lt;&gt;"",Belegerfassung!H3953,"")</f>
        <v/>
      </c>
      <c r="M3945" t="str">
        <f>IFERROR(IF(Belegerfassung!E3953&lt;&gt;"",VLOOKUP(Belegerfassung!E3953,Abfrage!$L$2:$M$15,2,),""),"")</f>
        <v/>
      </c>
      <c r="N3945" t="str">
        <f t="shared" si="184"/>
        <v/>
      </c>
      <c r="O3945" t="str">
        <f t="shared" si="185"/>
        <v/>
      </c>
      <c r="P3945" t="str">
        <f>IF(Belegerfassung!G3953&lt;&gt;"",CONCATENATE(Belegerfassung!G3953,".pdf"),"")</f>
        <v/>
      </c>
    </row>
    <row r="3946" spans="1:16">
      <c r="A3946" t="str">
        <f>IF(Belegerfassung!C3954&lt;&gt;"",0,"")</f>
        <v/>
      </c>
      <c r="B3946" t="str">
        <f>IFERROR(VLOOKUP(Belegerfassung!I3954,Konten!A:D,2,FALSE),"")</f>
        <v/>
      </c>
      <c r="C3946" t="str">
        <f>IF(A3946&lt;&gt;"",TEXT(Belegerfassung!C3954,"TT.MM.JJJJ"),"")</f>
        <v/>
      </c>
      <c r="D3946" t="str">
        <f>IFERROR(VLOOKUP(Belegerfassung!A3954,Abfrage!$E$2:$F$20,2,FALSE),"")</f>
        <v/>
      </c>
      <c r="E3946" t="str">
        <f>IF(A3946&lt;&gt;"",Belegerfassung!B3954,"")</f>
        <v/>
      </c>
      <c r="F3946" t="str">
        <f>IF(Belegerfassung!L3954="","",IF(Belegerfassung!L3954&lt;&gt;"",IF(Belegerfassung!L3954&lt;&gt;"",IF(Belegerfassung!J3954&lt;&gt;0,VLOOKUP(Belegerfassung!L3954,Abfrage!$A$2:$C$19,2,),VLOOKUP(Belegerfassung!L3954,Abfrage!$A$2:$C$19,3,)),"")))</f>
        <v/>
      </c>
      <c r="G3946" t="str">
        <f t="shared" si="183"/>
        <v/>
      </c>
      <c r="H3946" s="31" t="str">
        <f>IF(A3946&lt;&gt;"",-Belegerfassung!J3954+Belegerfassung!K3954,"")</f>
        <v/>
      </c>
      <c r="I3946" s="49" t="str">
        <f>IFERROR(IF(H3946&lt;&gt;"",Belegerfassung!L3954*100,""),IF(OR(Belegerfassung!L3954="Leistung EU - Erlöse",Belegerfassung!L3954="Lieferungen EU-Erlöse",Belegerfassung!L3954="EUST",Belegerfassung!L3954="Bauleistungen 20%")=TRUE,"",MID(Belegerfassung!L3954,4,2)))</f>
        <v/>
      </c>
      <c r="J3946" s="6" t="str">
        <f>IF(A3946&lt;&gt;"",LEFT(Belegerfassung!D3954,40),"")</f>
        <v/>
      </c>
      <c r="K3946" t="str">
        <f>IF(A3946&lt;&gt;"",VLOOKUP(D3946,Abfrage!$F$2:$G$21,2,FALSE),"")</f>
        <v/>
      </c>
      <c r="L3946" s="6" t="str">
        <f>IF(Belegerfassung!H3954&lt;&gt;"",Belegerfassung!H3954,"")</f>
        <v/>
      </c>
      <c r="M3946" t="str">
        <f>IFERROR(IF(Belegerfassung!E3954&lt;&gt;"",VLOOKUP(Belegerfassung!E3954,Abfrage!$L$2:$M$15,2,),""),"")</f>
        <v/>
      </c>
      <c r="N3946" t="str">
        <f t="shared" si="184"/>
        <v/>
      </c>
      <c r="O3946" t="str">
        <f t="shared" si="185"/>
        <v/>
      </c>
      <c r="P3946" t="str">
        <f>IF(Belegerfassung!G3954&lt;&gt;"",CONCATENATE(Belegerfassung!G3954,".pdf"),"")</f>
        <v/>
      </c>
    </row>
    <row r="3947" spans="1:16">
      <c r="A3947" t="str">
        <f>IF(Belegerfassung!C3955&lt;&gt;"",0,"")</f>
        <v/>
      </c>
      <c r="B3947" t="str">
        <f>IFERROR(VLOOKUP(Belegerfassung!I3955,Konten!A:D,2,FALSE),"")</f>
        <v/>
      </c>
      <c r="C3947" t="str">
        <f>IF(A3947&lt;&gt;"",TEXT(Belegerfassung!C3955,"TT.MM.JJJJ"),"")</f>
        <v/>
      </c>
      <c r="D3947" t="str">
        <f>IFERROR(VLOOKUP(Belegerfassung!A3955,Abfrage!$E$2:$F$20,2,FALSE),"")</f>
        <v/>
      </c>
      <c r="E3947" t="str">
        <f>IF(A3947&lt;&gt;"",Belegerfassung!B3955,"")</f>
        <v/>
      </c>
      <c r="F3947" t="str">
        <f>IF(Belegerfassung!L3955="","",IF(Belegerfassung!L3955&lt;&gt;"",IF(Belegerfassung!L3955&lt;&gt;"",IF(Belegerfassung!J3955&lt;&gt;0,VLOOKUP(Belegerfassung!L3955,Abfrage!$A$2:$C$19,2,),VLOOKUP(Belegerfassung!L3955,Abfrage!$A$2:$C$19,3,)),"")))</f>
        <v/>
      </c>
      <c r="G3947" t="str">
        <f t="shared" si="183"/>
        <v/>
      </c>
      <c r="H3947" s="31" t="str">
        <f>IF(A3947&lt;&gt;"",-Belegerfassung!J3955+Belegerfassung!K3955,"")</f>
        <v/>
      </c>
      <c r="I3947" s="49" t="str">
        <f>IFERROR(IF(H3947&lt;&gt;"",Belegerfassung!L3955*100,""),IF(OR(Belegerfassung!L3955="Leistung EU - Erlöse",Belegerfassung!L3955="Lieferungen EU-Erlöse",Belegerfassung!L3955="EUST",Belegerfassung!L3955="Bauleistungen 20%")=TRUE,"",MID(Belegerfassung!L3955,4,2)))</f>
        <v/>
      </c>
      <c r="J3947" s="6" t="str">
        <f>IF(A3947&lt;&gt;"",LEFT(Belegerfassung!D3955,40),"")</f>
        <v/>
      </c>
      <c r="K3947" t="str">
        <f>IF(A3947&lt;&gt;"",VLOOKUP(D3947,Abfrage!$F$2:$G$21,2,FALSE),"")</f>
        <v/>
      </c>
      <c r="L3947" s="6" t="str">
        <f>IF(Belegerfassung!H3955&lt;&gt;"",Belegerfassung!H3955,"")</f>
        <v/>
      </c>
      <c r="M3947" t="str">
        <f>IFERROR(IF(Belegerfassung!E3955&lt;&gt;"",VLOOKUP(Belegerfassung!E3955,Abfrage!$L$2:$M$15,2,),""),"")</f>
        <v/>
      </c>
      <c r="N3947" t="str">
        <f t="shared" si="184"/>
        <v/>
      </c>
      <c r="O3947" t="str">
        <f t="shared" si="185"/>
        <v/>
      </c>
      <c r="P3947" t="str">
        <f>IF(Belegerfassung!G3955&lt;&gt;"",CONCATENATE(Belegerfassung!G3955,".pdf"),"")</f>
        <v/>
      </c>
    </row>
    <row r="3948" spans="1:16">
      <c r="A3948" t="str">
        <f>IF(Belegerfassung!C3956&lt;&gt;"",0,"")</f>
        <v/>
      </c>
      <c r="B3948" t="str">
        <f>IFERROR(VLOOKUP(Belegerfassung!I3956,Konten!A:D,2,FALSE),"")</f>
        <v/>
      </c>
      <c r="C3948" t="str">
        <f>IF(A3948&lt;&gt;"",TEXT(Belegerfassung!C3956,"TT.MM.JJJJ"),"")</f>
        <v/>
      </c>
      <c r="D3948" t="str">
        <f>IFERROR(VLOOKUP(Belegerfassung!A3956,Abfrage!$E$2:$F$20,2,FALSE),"")</f>
        <v/>
      </c>
      <c r="E3948" t="str">
        <f>IF(A3948&lt;&gt;"",Belegerfassung!B3956,"")</f>
        <v/>
      </c>
      <c r="F3948" t="str">
        <f>IF(Belegerfassung!L3956="","",IF(Belegerfassung!L3956&lt;&gt;"",IF(Belegerfassung!L3956&lt;&gt;"",IF(Belegerfassung!J3956&lt;&gt;0,VLOOKUP(Belegerfassung!L3956,Abfrage!$A$2:$C$19,2,),VLOOKUP(Belegerfassung!L3956,Abfrage!$A$2:$C$19,3,)),"")))</f>
        <v/>
      </c>
      <c r="G3948" t="str">
        <f t="shared" si="183"/>
        <v/>
      </c>
      <c r="H3948" s="31" t="str">
        <f>IF(A3948&lt;&gt;"",-Belegerfassung!J3956+Belegerfassung!K3956,"")</f>
        <v/>
      </c>
      <c r="I3948" s="49" t="str">
        <f>IFERROR(IF(H3948&lt;&gt;"",Belegerfassung!L3956*100,""),IF(OR(Belegerfassung!L3956="Leistung EU - Erlöse",Belegerfassung!L3956="Lieferungen EU-Erlöse",Belegerfassung!L3956="EUST",Belegerfassung!L3956="Bauleistungen 20%")=TRUE,"",MID(Belegerfassung!L3956,4,2)))</f>
        <v/>
      </c>
      <c r="J3948" s="6" t="str">
        <f>IF(A3948&lt;&gt;"",LEFT(Belegerfassung!D3956,40),"")</f>
        <v/>
      </c>
      <c r="K3948" t="str">
        <f>IF(A3948&lt;&gt;"",VLOOKUP(D3948,Abfrage!$F$2:$G$21,2,FALSE),"")</f>
        <v/>
      </c>
      <c r="L3948" s="6" t="str">
        <f>IF(Belegerfassung!H3956&lt;&gt;"",Belegerfassung!H3956,"")</f>
        <v/>
      </c>
      <c r="M3948" t="str">
        <f>IFERROR(IF(Belegerfassung!E3956&lt;&gt;"",VLOOKUP(Belegerfassung!E3956,Abfrage!$L$2:$M$15,2,),""),"")</f>
        <v/>
      </c>
      <c r="N3948" t="str">
        <f t="shared" si="184"/>
        <v/>
      </c>
      <c r="O3948" t="str">
        <f t="shared" si="185"/>
        <v/>
      </c>
      <c r="P3948" t="str">
        <f>IF(Belegerfassung!G3956&lt;&gt;"",CONCATENATE(Belegerfassung!G3956,".pdf"),"")</f>
        <v/>
      </c>
    </row>
    <row r="3949" spans="1:16">
      <c r="A3949" t="str">
        <f>IF(Belegerfassung!C3957&lt;&gt;"",0,"")</f>
        <v/>
      </c>
      <c r="B3949" t="str">
        <f>IFERROR(VLOOKUP(Belegerfassung!I3957,Konten!A:D,2,FALSE),"")</f>
        <v/>
      </c>
      <c r="C3949" t="str">
        <f>IF(A3949&lt;&gt;"",TEXT(Belegerfassung!C3957,"TT.MM.JJJJ"),"")</f>
        <v/>
      </c>
      <c r="D3949" t="str">
        <f>IFERROR(VLOOKUP(Belegerfassung!A3957,Abfrage!$E$2:$F$20,2,FALSE),"")</f>
        <v/>
      </c>
      <c r="E3949" t="str">
        <f>IF(A3949&lt;&gt;"",Belegerfassung!B3957,"")</f>
        <v/>
      </c>
      <c r="F3949" t="str">
        <f>IF(Belegerfassung!L3957="","",IF(Belegerfassung!L3957&lt;&gt;"",IF(Belegerfassung!L3957&lt;&gt;"",IF(Belegerfassung!J3957&lt;&gt;0,VLOOKUP(Belegerfassung!L3957,Abfrage!$A$2:$C$19,2,),VLOOKUP(Belegerfassung!L3957,Abfrage!$A$2:$C$19,3,)),"")))</f>
        <v/>
      </c>
      <c r="G3949" t="str">
        <f t="shared" si="183"/>
        <v/>
      </c>
      <c r="H3949" s="31" t="str">
        <f>IF(A3949&lt;&gt;"",-Belegerfassung!J3957+Belegerfassung!K3957,"")</f>
        <v/>
      </c>
      <c r="I3949" s="49" t="str">
        <f>IFERROR(IF(H3949&lt;&gt;"",Belegerfassung!L3957*100,""),IF(OR(Belegerfassung!L3957="Leistung EU - Erlöse",Belegerfassung!L3957="Lieferungen EU-Erlöse",Belegerfassung!L3957="EUST",Belegerfassung!L3957="Bauleistungen 20%")=TRUE,"",MID(Belegerfassung!L3957,4,2)))</f>
        <v/>
      </c>
      <c r="J3949" s="6" t="str">
        <f>IF(A3949&lt;&gt;"",LEFT(Belegerfassung!D3957,40),"")</f>
        <v/>
      </c>
      <c r="K3949" t="str">
        <f>IF(A3949&lt;&gt;"",VLOOKUP(D3949,Abfrage!$F$2:$G$21,2,FALSE),"")</f>
        <v/>
      </c>
      <c r="L3949" s="6" t="str">
        <f>IF(Belegerfassung!H3957&lt;&gt;"",Belegerfassung!H3957,"")</f>
        <v/>
      </c>
      <c r="M3949" t="str">
        <f>IFERROR(IF(Belegerfassung!E3957&lt;&gt;"",VLOOKUP(Belegerfassung!E3957,Abfrage!$L$2:$M$15,2,),""),"")</f>
        <v/>
      </c>
      <c r="N3949" t="str">
        <f t="shared" si="184"/>
        <v/>
      </c>
      <c r="O3949" t="str">
        <f t="shared" si="185"/>
        <v/>
      </c>
      <c r="P3949" t="str">
        <f>IF(Belegerfassung!G3957&lt;&gt;"",CONCATENATE(Belegerfassung!G3957,".pdf"),"")</f>
        <v/>
      </c>
    </row>
    <row r="3950" spans="1:16">
      <c r="A3950" t="str">
        <f>IF(Belegerfassung!C3958&lt;&gt;"",0,"")</f>
        <v/>
      </c>
      <c r="B3950" t="str">
        <f>IFERROR(VLOOKUP(Belegerfassung!I3958,Konten!A:D,2,FALSE),"")</f>
        <v/>
      </c>
      <c r="C3950" t="str">
        <f>IF(A3950&lt;&gt;"",TEXT(Belegerfassung!C3958,"TT.MM.JJJJ"),"")</f>
        <v/>
      </c>
      <c r="D3950" t="str">
        <f>IFERROR(VLOOKUP(Belegerfassung!A3958,Abfrage!$E$2:$F$20,2,FALSE),"")</f>
        <v/>
      </c>
      <c r="E3950" t="str">
        <f>IF(A3950&lt;&gt;"",Belegerfassung!B3958,"")</f>
        <v/>
      </c>
      <c r="F3950" t="str">
        <f>IF(Belegerfassung!L3958="","",IF(Belegerfassung!L3958&lt;&gt;"",IF(Belegerfassung!L3958&lt;&gt;"",IF(Belegerfassung!J3958&lt;&gt;0,VLOOKUP(Belegerfassung!L3958,Abfrage!$A$2:$C$19,2,),VLOOKUP(Belegerfassung!L3958,Abfrage!$A$2:$C$19,3,)),"")))</f>
        <v/>
      </c>
      <c r="G3950" t="str">
        <f t="shared" si="183"/>
        <v/>
      </c>
      <c r="H3950" s="31" t="str">
        <f>IF(A3950&lt;&gt;"",-Belegerfassung!J3958+Belegerfassung!K3958,"")</f>
        <v/>
      </c>
      <c r="I3950" s="49" t="str">
        <f>IFERROR(IF(H3950&lt;&gt;"",Belegerfassung!L3958*100,""),IF(OR(Belegerfassung!L3958="Leistung EU - Erlöse",Belegerfassung!L3958="Lieferungen EU-Erlöse",Belegerfassung!L3958="EUST",Belegerfassung!L3958="Bauleistungen 20%")=TRUE,"",MID(Belegerfassung!L3958,4,2)))</f>
        <v/>
      </c>
      <c r="J3950" s="6" t="str">
        <f>IF(A3950&lt;&gt;"",LEFT(Belegerfassung!D3958,40),"")</f>
        <v/>
      </c>
      <c r="K3950" t="str">
        <f>IF(A3950&lt;&gt;"",VLOOKUP(D3950,Abfrage!$F$2:$G$21,2,FALSE),"")</f>
        <v/>
      </c>
      <c r="L3950" s="6" t="str">
        <f>IF(Belegerfassung!H3958&lt;&gt;"",Belegerfassung!H3958,"")</f>
        <v/>
      </c>
      <c r="M3950" t="str">
        <f>IFERROR(IF(Belegerfassung!E3958&lt;&gt;"",VLOOKUP(Belegerfassung!E3958,Abfrage!$L$2:$M$15,2,),""),"")</f>
        <v/>
      </c>
      <c r="N3950" t="str">
        <f t="shared" si="184"/>
        <v/>
      </c>
      <c r="O3950" t="str">
        <f t="shared" si="185"/>
        <v/>
      </c>
      <c r="P3950" t="str">
        <f>IF(Belegerfassung!G3958&lt;&gt;"",CONCATENATE(Belegerfassung!G3958,".pdf"),"")</f>
        <v/>
      </c>
    </row>
    <row r="3951" spans="1:16">
      <c r="A3951" t="str">
        <f>IF(Belegerfassung!C3959&lt;&gt;"",0,"")</f>
        <v/>
      </c>
      <c r="B3951" t="str">
        <f>IFERROR(VLOOKUP(Belegerfassung!I3959,Konten!A:D,2,FALSE),"")</f>
        <v/>
      </c>
      <c r="C3951" t="str">
        <f>IF(A3951&lt;&gt;"",TEXT(Belegerfassung!C3959,"TT.MM.JJJJ"),"")</f>
        <v/>
      </c>
      <c r="D3951" t="str">
        <f>IFERROR(VLOOKUP(Belegerfassung!A3959,Abfrage!$E$2:$F$20,2,FALSE),"")</f>
        <v/>
      </c>
      <c r="E3951" t="str">
        <f>IF(A3951&lt;&gt;"",Belegerfassung!B3959,"")</f>
        <v/>
      </c>
      <c r="F3951" t="str">
        <f>IF(Belegerfassung!L3959="","",IF(Belegerfassung!L3959&lt;&gt;"",IF(Belegerfassung!L3959&lt;&gt;"",IF(Belegerfassung!J3959&lt;&gt;0,VLOOKUP(Belegerfassung!L3959,Abfrage!$A$2:$C$19,2,),VLOOKUP(Belegerfassung!L3959,Abfrage!$A$2:$C$19,3,)),"")))</f>
        <v/>
      </c>
      <c r="G3951" t="str">
        <f t="shared" si="183"/>
        <v/>
      </c>
      <c r="H3951" s="31" t="str">
        <f>IF(A3951&lt;&gt;"",-Belegerfassung!J3959+Belegerfassung!K3959,"")</f>
        <v/>
      </c>
      <c r="I3951" s="49" t="str">
        <f>IFERROR(IF(H3951&lt;&gt;"",Belegerfassung!L3959*100,""),IF(OR(Belegerfassung!L3959="Leistung EU - Erlöse",Belegerfassung!L3959="Lieferungen EU-Erlöse",Belegerfassung!L3959="EUST",Belegerfassung!L3959="Bauleistungen 20%")=TRUE,"",MID(Belegerfassung!L3959,4,2)))</f>
        <v/>
      </c>
      <c r="J3951" s="6" t="str">
        <f>IF(A3951&lt;&gt;"",LEFT(Belegerfassung!D3959,40),"")</f>
        <v/>
      </c>
      <c r="K3951" t="str">
        <f>IF(A3951&lt;&gt;"",VLOOKUP(D3951,Abfrage!$F$2:$G$21,2,FALSE),"")</f>
        <v/>
      </c>
      <c r="L3951" s="6" t="str">
        <f>IF(Belegerfassung!H3959&lt;&gt;"",Belegerfassung!H3959,"")</f>
        <v/>
      </c>
      <c r="M3951" t="str">
        <f>IFERROR(IF(Belegerfassung!E3959&lt;&gt;"",VLOOKUP(Belegerfassung!E3959,Abfrage!$L$2:$M$15,2,),""),"")</f>
        <v/>
      </c>
      <c r="N3951" t="str">
        <f t="shared" si="184"/>
        <v/>
      </c>
      <c r="O3951" t="str">
        <f t="shared" si="185"/>
        <v/>
      </c>
      <c r="P3951" t="str">
        <f>IF(Belegerfassung!G3959&lt;&gt;"",CONCATENATE(Belegerfassung!G3959,".pdf"),"")</f>
        <v/>
      </c>
    </row>
    <row r="3952" spans="1:16">
      <c r="A3952" t="str">
        <f>IF(Belegerfassung!C3960&lt;&gt;"",0,"")</f>
        <v/>
      </c>
      <c r="B3952" t="str">
        <f>IFERROR(VLOOKUP(Belegerfassung!I3960,Konten!A:D,2,FALSE),"")</f>
        <v/>
      </c>
      <c r="C3952" t="str">
        <f>IF(A3952&lt;&gt;"",TEXT(Belegerfassung!C3960,"TT.MM.JJJJ"),"")</f>
        <v/>
      </c>
      <c r="D3952" t="str">
        <f>IFERROR(VLOOKUP(Belegerfassung!A3960,Abfrage!$E$2:$F$20,2,FALSE),"")</f>
        <v/>
      </c>
      <c r="E3952" t="str">
        <f>IF(A3952&lt;&gt;"",Belegerfassung!B3960,"")</f>
        <v/>
      </c>
      <c r="F3952" t="str">
        <f>IF(Belegerfassung!L3960="","",IF(Belegerfassung!L3960&lt;&gt;"",IF(Belegerfassung!L3960&lt;&gt;"",IF(Belegerfassung!J3960&lt;&gt;0,VLOOKUP(Belegerfassung!L3960,Abfrage!$A$2:$C$19,2,),VLOOKUP(Belegerfassung!L3960,Abfrage!$A$2:$C$19,3,)),"")))</f>
        <v/>
      </c>
      <c r="G3952" t="str">
        <f t="shared" si="183"/>
        <v/>
      </c>
      <c r="H3952" s="31" t="str">
        <f>IF(A3952&lt;&gt;"",-Belegerfassung!J3960+Belegerfassung!K3960,"")</f>
        <v/>
      </c>
      <c r="I3952" s="49" t="str">
        <f>IFERROR(IF(H3952&lt;&gt;"",Belegerfassung!L3960*100,""),IF(OR(Belegerfassung!L3960="Leistung EU - Erlöse",Belegerfassung!L3960="Lieferungen EU-Erlöse",Belegerfassung!L3960="EUST",Belegerfassung!L3960="Bauleistungen 20%")=TRUE,"",MID(Belegerfassung!L3960,4,2)))</f>
        <v/>
      </c>
      <c r="J3952" s="6" t="str">
        <f>IF(A3952&lt;&gt;"",LEFT(Belegerfassung!D3960,40),"")</f>
        <v/>
      </c>
      <c r="K3952" t="str">
        <f>IF(A3952&lt;&gt;"",VLOOKUP(D3952,Abfrage!$F$2:$G$21,2,FALSE),"")</f>
        <v/>
      </c>
      <c r="L3952" s="6" t="str">
        <f>IF(Belegerfassung!H3960&lt;&gt;"",Belegerfassung!H3960,"")</f>
        <v/>
      </c>
      <c r="M3952" t="str">
        <f>IFERROR(IF(Belegerfassung!E3960&lt;&gt;"",VLOOKUP(Belegerfassung!E3960,Abfrage!$L$2:$M$15,2,),""),"")</f>
        <v/>
      </c>
      <c r="N3952" t="str">
        <f t="shared" si="184"/>
        <v/>
      </c>
      <c r="O3952" t="str">
        <f t="shared" si="185"/>
        <v/>
      </c>
      <c r="P3952" t="str">
        <f>IF(Belegerfassung!G3960&lt;&gt;"",CONCATENATE(Belegerfassung!G3960,".pdf"),"")</f>
        <v/>
      </c>
    </row>
    <row r="3953" spans="1:16">
      <c r="A3953" t="str">
        <f>IF(Belegerfassung!C3961&lt;&gt;"",0,"")</f>
        <v/>
      </c>
      <c r="B3953" t="str">
        <f>IFERROR(VLOOKUP(Belegerfassung!I3961,Konten!A:D,2,FALSE),"")</f>
        <v/>
      </c>
      <c r="C3953" t="str">
        <f>IF(A3953&lt;&gt;"",TEXT(Belegerfassung!C3961,"TT.MM.JJJJ"),"")</f>
        <v/>
      </c>
      <c r="D3953" t="str">
        <f>IFERROR(VLOOKUP(Belegerfassung!A3961,Abfrage!$E$2:$F$20,2,FALSE),"")</f>
        <v/>
      </c>
      <c r="E3953" t="str">
        <f>IF(A3953&lt;&gt;"",Belegerfassung!B3961,"")</f>
        <v/>
      </c>
      <c r="F3953" t="str">
        <f>IF(Belegerfassung!L3961="","",IF(Belegerfassung!L3961&lt;&gt;"",IF(Belegerfassung!L3961&lt;&gt;"",IF(Belegerfassung!J3961&lt;&gt;0,VLOOKUP(Belegerfassung!L3961,Abfrage!$A$2:$C$19,2,),VLOOKUP(Belegerfassung!L3961,Abfrage!$A$2:$C$19,3,)),"")))</f>
        <v/>
      </c>
      <c r="G3953" t="str">
        <f t="shared" si="183"/>
        <v/>
      </c>
      <c r="H3953" s="31" t="str">
        <f>IF(A3953&lt;&gt;"",-Belegerfassung!J3961+Belegerfassung!K3961,"")</f>
        <v/>
      </c>
      <c r="I3953" s="49" t="str">
        <f>IFERROR(IF(H3953&lt;&gt;"",Belegerfassung!L3961*100,""),IF(OR(Belegerfassung!L3961="Leistung EU - Erlöse",Belegerfassung!L3961="Lieferungen EU-Erlöse",Belegerfassung!L3961="EUST",Belegerfassung!L3961="Bauleistungen 20%")=TRUE,"",MID(Belegerfassung!L3961,4,2)))</f>
        <v/>
      </c>
      <c r="J3953" s="6" t="str">
        <f>IF(A3953&lt;&gt;"",LEFT(Belegerfassung!D3961,40),"")</f>
        <v/>
      </c>
      <c r="K3953" t="str">
        <f>IF(A3953&lt;&gt;"",VLOOKUP(D3953,Abfrage!$F$2:$G$21,2,FALSE),"")</f>
        <v/>
      </c>
      <c r="L3953" s="6" t="str">
        <f>IF(Belegerfassung!H3961&lt;&gt;"",Belegerfassung!H3961,"")</f>
        <v/>
      </c>
      <c r="M3953" t="str">
        <f>IFERROR(IF(Belegerfassung!E3961&lt;&gt;"",VLOOKUP(Belegerfassung!E3961,Abfrage!$L$2:$M$15,2,),""),"")</f>
        <v/>
      </c>
      <c r="N3953" t="str">
        <f t="shared" si="184"/>
        <v/>
      </c>
      <c r="O3953" t="str">
        <f t="shared" si="185"/>
        <v/>
      </c>
      <c r="P3953" t="str">
        <f>IF(Belegerfassung!G3961&lt;&gt;"",CONCATENATE(Belegerfassung!G3961,".pdf"),"")</f>
        <v/>
      </c>
    </row>
    <row r="3954" spans="1:16">
      <c r="A3954" t="str">
        <f>IF(Belegerfassung!C3962&lt;&gt;"",0,"")</f>
        <v/>
      </c>
      <c r="B3954" t="str">
        <f>IFERROR(VLOOKUP(Belegerfassung!I3962,Konten!A:D,2,FALSE),"")</f>
        <v/>
      </c>
      <c r="C3954" t="str">
        <f>IF(A3954&lt;&gt;"",TEXT(Belegerfassung!C3962,"TT.MM.JJJJ"),"")</f>
        <v/>
      </c>
      <c r="D3954" t="str">
        <f>IFERROR(VLOOKUP(Belegerfassung!A3962,Abfrage!$E$2:$F$20,2,FALSE),"")</f>
        <v/>
      </c>
      <c r="E3954" t="str">
        <f>IF(A3954&lt;&gt;"",Belegerfassung!B3962,"")</f>
        <v/>
      </c>
      <c r="F3954" t="str">
        <f>IF(Belegerfassung!L3962="","",IF(Belegerfassung!L3962&lt;&gt;"",IF(Belegerfassung!L3962&lt;&gt;"",IF(Belegerfassung!J3962&lt;&gt;0,VLOOKUP(Belegerfassung!L3962,Abfrage!$A$2:$C$19,2,),VLOOKUP(Belegerfassung!L3962,Abfrage!$A$2:$C$19,3,)),"")))</f>
        <v/>
      </c>
      <c r="G3954" t="str">
        <f t="shared" si="183"/>
        <v/>
      </c>
      <c r="H3954" s="31" t="str">
        <f>IF(A3954&lt;&gt;"",-Belegerfassung!J3962+Belegerfassung!K3962,"")</f>
        <v/>
      </c>
      <c r="I3954" s="49" t="str">
        <f>IFERROR(IF(H3954&lt;&gt;"",Belegerfassung!L3962*100,""),IF(OR(Belegerfassung!L3962="Leistung EU - Erlöse",Belegerfassung!L3962="Lieferungen EU-Erlöse",Belegerfassung!L3962="EUST",Belegerfassung!L3962="Bauleistungen 20%")=TRUE,"",MID(Belegerfassung!L3962,4,2)))</f>
        <v/>
      </c>
      <c r="J3954" s="6" t="str">
        <f>IF(A3954&lt;&gt;"",LEFT(Belegerfassung!D3962,40),"")</f>
        <v/>
      </c>
      <c r="K3954" t="str">
        <f>IF(A3954&lt;&gt;"",VLOOKUP(D3954,Abfrage!$F$2:$G$21,2,FALSE),"")</f>
        <v/>
      </c>
      <c r="L3954" s="6" t="str">
        <f>IF(Belegerfassung!H3962&lt;&gt;"",Belegerfassung!H3962,"")</f>
        <v/>
      </c>
      <c r="M3954" t="str">
        <f>IFERROR(IF(Belegerfassung!E3962&lt;&gt;"",VLOOKUP(Belegerfassung!E3962,Abfrage!$L$2:$M$15,2,),""),"")</f>
        <v/>
      </c>
      <c r="N3954" t="str">
        <f t="shared" si="184"/>
        <v/>
      </c>
      <c r="O3954" t="str">
        <f t="shared" si="185"/>
        <v/>
      </c>
      <c r="P3954" t="str">
        <f>IF(Belegerfassung!G3962&lt;&gt;"",CONCATENATE(Belegerfassung!G3962,".pdf"),"")</f>
        <v/>
      </c>
    </row>
    <row r="3955" spans="1:16">
      <c r="A3955" t="str">
        <f>IF(Belegerfassung!C3963&lt;&gt;"",0,"")</f>
        <v/>
      </c>
      <c r="B3955" t="str">
        <f>IFERROR(VLOOKUP(Belegerfassung!I3963,Konten!A:D,2,FALSE),"")</f>
        <v/>
      </c>
      <c r="C3955" t="str">
        <f>IF(A3955&lt;&gt;"",TEXT(Belegerfassung!C3963,"TT.MM.JJJJ"),"")</f>
        <v/>
      </c>
      <c r="D3955" t="str">
        <f>IFERROR(VLOOKUP(Belegerfassung!A3963,Abfrage!$E$2:$F$20,2,FALSE),"")</f>
        <v/>
      </c>
      <c r="E3955" t="str">
        <f>IF(A3955&lt;&gt;"",Belegerfassung!B3963,"")</f>
        <v/>
      </c>
      <c r="F3955" t="str">
        <f>IF(Belegerfassung!L3963="","",IF(Belegerfassung!L3963&lt;&gt;"",IF(Belegerfassung!L3963&lt;&gt;"",IF(Belegerfassung!J3963&lt;&gt;0,VLOOKUP(Belegerfassung!L3963,Abfrage!$A$2:$C$19,2,),VLOOKUP(Belegerfassung!L3963,Abfrage!$A$2:$C$19,3,)),"")))</f>
        <v/>
      </c>
      <c r="G3955" t="str">
        <f t="shared" si="183"/>
        <v/>
      </c>
      <c r="H3955" s="31" t="str">
        <f>IF(A3955&lt;&gt;"",-Belegerfassung!J3963+Belegerfassung!K3963,"")</f>
        <v/>
      </c>
      <c r="I3955" s="49" t="str">
        <f>IFERROR(IF(H3955&lt;&gt;"",Belegerfassung!L3963*100,""),IF(OR(Belegerfassung!L3963="Leistung EU - Erlöse",Belegerfassung!L3963="Lieferungen EU-Erlöse",Belegerfassung!L3963="EUST",Belegerfassung!L3963="Bauleistungen 20%")=TRUE,"",MID(Belegerfassung!L3963,4,2)))</f>
        <v/>
      </c>
      <c r="J3955" s="6" t="str">
        <f>IF(A3955&lt;&gt;"",LEFT(Belegerfassung!D3963,40),"")</f>
        <v/>
      </c>
      <c r="K3955" t="str">
        <f>IF(A3955&lt;&gt;"",VLOOKUP(D3955,Abfrage!$F$2:$G$21,2,FALSE),"")</f>
        <v/>
      </c>
      <c r="L3955" s="6" t="str">
        <f>IF(Belegerfassung!H3963&lt;&gt;"",Belegerfassung!H3963,"")</f>
        <v/>
      </c>
      <c r="M3955" t="str">
        <f>IFERROR(IF(Belegerfassung!E3963&lt;&gt;"",VLOOKUP(Belegerfassung!E3963,Abfrage!$L$2:$M$15,2,),""),"")</f>
        <v/>
      </c>
      <c r="N3955" t="str">
        <f t="shared" si="184"/>
        <v/>
      </c>
      <c r="O3955" t="str">
        <f t="shared" si="185"/>
        <v/>
      </c>
      <c r="P3955" t="str">
        <f>IF(Belegerfassung!G3963&lt;&gt;"",CONCATENATE(Belegerfassung!G3963,".pdf"),"")</f>
        <v/>
      </c>
    </row>
    <row r="3956" spans="1:16">
      <c r="A3956" t="str">
        <f>IF(Belegerfassung!C3964&lt;&gt;"",0,"")</f>
        <v/>
      </c>
      <c r="B3956" t="str">
        <f>IFERROR(VLOOKUP(Belegerfassung!I3964,Konten!A:D,2,FALSE),"")</f>
        <v/>
      </c>
      <c r="C3956" t="str">
        <f>IF(A3956&lt;&gt;"",TEXT(Belegerfassung!C3964,"TT.MM.JJJJ"),"")</f>
        <v/>
      </c>
      <c r="D3956" t="str">
        <f>IFERROR(VLOOKUP(Belegerfassung!A3964,Abfrage!$E$2:$F$20,2,FALSE),"")</f>
        <v/>
      </c>
      <c r="E3956" t="str">
        <f>IF(A3956&lt;&gt;"",Belegerfassung!B3964,"")</f>
        <v/>
      </c>
      <c r="F3956" t="str">
        <f>IF(Belegerfassung!L3964="","",IF(Belegerfassung!L3964&lt;&gt;"",IF(Belegerfassung!L3964&lt;&gt;"",IF(Belegerfassung!J3964&lt;&gt;0,VLOOKUP(Belegerfassung!L3964,Abfrage!$A$2:$C$19,2,),VLOOKUP(Belegerfassung!L3964,Abfrage!$A$2:$C$19,3,)),"")))</f>
        <v/>
      </c>
      <c r="G3956" t="str">
        <f t="shared" si="183"/>
        <v/>
      </c>
      <c r="H3956" s="31" t="str">
        <f>IF(A3956&lt;&gt;"",-Belegerfassung!J3964+Belegerfassung!K3964,"")</f>
        <v/>
      </c>
      <c r="I3956" s="49" t="str">
        <f>IFERROR(IF(H3956&lt;&gt;"",Belegerfassung!L3964*100,""),IF(OR(Belegerfassung!L3964="Leistung EU - Erlöse",Belegerfassung!L3964="Lieferungen EU-Erlöse",Belegerfassung!L3964="EUST",Belegerfassung!L3964="Bauleistungen 20%")=TRUE,"",MID(Belegerfassung!L3964,4,2)))</f>
        <v/>
      </c>
      <c r="J3956" s="6" t="str">
        <f>IF(A3956&lt;&gt;"",LEFT(Belegerfassung!D3964,40),"")</f>
        <v/>
      </c>
      <c r="K3956" t="str">
        <f>IF(A3956&lt;&gt;"",VLOOKUP(D3956,Abfrage!$F$2:$G$21,2,FALSE),"")</f>
        <v/>
      </c>
      <c r="L3956" s="6" t="str">
        <f>IF(Belegerfassung!H3964&lt;&gt;"",Belegerfassung!H3964,"")</f>
        <v/>
      </c>
      <c r="M3956" t="str">
        <f>IFERROR(IF(Belegerfassung!E3964&lt;&gt;"",VLOOKUP(Belegerfassung!E3964,Abfrage!$L$2:$M$15,2,),""),"")</f>
        <v/>
      </c>
      <c r="N3956" t="str">
        <f t="shared" si="184"/>
        <v/>
      </c>
      <c r="O3956" t="str">
        <f t="shared" si="185"/>
        <v/>
      </c>
      <c r="P3956" t="str">
        <f>IF(Belegerfassung!G3964&lt;&gt;"",CONCATENATE(Belegerfassung!G3964,".pdf"),"")</f>
        <v/>
      </c>
    </row>
    <row r="3957" spans="1:16">
      <c r="A3957" t="str">
        <f>IF(Belegerfassung!C3965&lt;&gt;"",0,"")</f>
        <v/>
      </c>
      <c r="B3957" t="str">
        <f>IFERROR(VLOOKUP(Belegerfassung!I3965,Konten!A:D,2,FALSE),"")</f>
        <v/>
      </c>
      <c r="C3957" t="str">
        <f>IF(A3957&lt;&gt;"",TEXT(Belegerfassung!C3965,"TT.MM.JJJJ"),"")</f>
        <v/>
      </c>
      <c r="D3957" t="str">
        <f>IFERROR(VLOOKUP(Belegerfassung!A3965,Abfrage!$E$2:$F$20,2,FALSE),"")</f>
        <v/>
      </c>
      <c r="E3957" t="str">
        <f>IF(A3957&lt;&gt;"",Belegerfassung!B3965,"")</f>
        <v/>
      </c>
      <c r="F3957" t="str">
        <f>IF(Belegerfassung!L3965="","",IF(Belegerfassung!L3965&lt;&gt;"",IF(Belegerfassung!L3965&lt;&gt;"",IF(Belegerfassung!J3965&lt;&gt;0,VLOOKUP(Belegerfassung!L3965,Abfrage!$A$2:$C$19,2,),VLOOKUP(Belegerfassung!L3965,Abfrage!$A$2:$C$19,3,)),"")))</f>
        <v/>
      </c>
      <c r="G3957" t="str">
        <f t="shared" si="183"/>
        <v/>
      </c>
      <c r="H3957" s="31" t="str">
        <f>IF(A3957&lt;&gt;"",-Belegerfassung!J3965+Belegerfassung!K3965,"")</f>
        <v/>
      </c>
      <c r="I3957" s="49" t="str">
        <f>IFERROR(IF(H3957&lt;&gt;"",Belegerfassung!L3965*100,""),IF(OR(Belegerfassung!L3965="Leistung EU - Erlöse",Belegerfassung!L3965="Lieferungen EU-Erlöse",Belegerfassung!L3965="EUST",Belegerfassung!L3965="Bauleistungen 20%")=TRUE,"",MID(Belegerfassung!L3965,4,2)))</f>
        <v/>
      </c>
      <c r="J3957" s="6" t="str">
        <f>IF(A3957&lt;&gt;"",LEFT(Belegerfassung!D3965,40),"")</f>
        <v/>
      </c>
      <c r="K3957" t="str">
        <f>IF(A3957&lt;&gt;"",VLOOKUP(D3957,Abfrage!$F$2:$G$21,2,FALSE),"")</f>
        <v/>
      </c>
      <c r="L3957" s="6" t="str">
        <f>IF(Belegerfassung!H3965&lt;&gt;"",Belegerfassung!H3965,"")</f>
        <v/>
      </c>
      <c r="M3957" t="str">
        <f>IFERROR(IF(Belegerfassung!E3965&lt;&gt;"",VLOOKUP(Belegerfassung!E3965,Abfrage!$L$2:$M$15,2,),""),"")</f>
        <v/>
      </c>
      <c r="N3957" t="str">
        <f t="shared" si="184"/>
        <v/>
      </c>
      <c r="O3957" t="str">
        <f t="shared" si="185"/>
        <v/>
      </c>
      <c r="P3957" t="str">
        <f>IF(Belegerfassung!G3965&lt;&gt;"",CONCATENATE(Belegerfassung!G3965,".pdf"),"")</f>
        <v/>
      </c>
    </row>
    <row r="3958" spans="1:16">
      <c r="A3958" t="str">
        <f>IF(Belegerfassung!C3966&lt;&gt;"",0,"")</f>
        <v/>
      </c>
      <c r="B3958" t="str">
        <f>IFERROR(VLOOKUP(Belegerfassung!I3966,Konten!A:D,2,FALSE),"")</f>
        <v/>
      </c>
      <c r="C3958" t="str">
        <f>IF(A3958&lt;&gt;"",TEXT(Belegerfassung!C3966,"TT.MM.JJJJ"),"")</f>
        <v/>
      </c>
      <c r="D3958" t="str">
        <f>IFERROR(VLOOKUP(Belegerfassung!A3966,Abfrage!$E$2:$F$20,2,FALSE),"")</f>
        <v/>
      </c>
      <c r="E3958" t="str">
        <f>IF(A3958&lt;&gt;"",Belegerfassung!B3966,"")</f>
        <v/>
      </c>
      <c r="F3958" t="str">
        <f>IF(Belegerfassung!L3966="","",IF(Belegerfassung!L3966&lt;&gt;"",IF(Belegerfassung!L3966&lt;&gt;"",IF(Belegerfassung!J3966&lt;&gt;0,VLOOKUP(Belegerfassung!L3966,Abfrage!$A$2:$C$19,2,),VLOOKUP(Belegerfassung!L3966,Abfrage!$A$2:$C$19,3,)),"")))</f>
        <v/>
      </c>
      <c r="G3958" t="str">
        <f t="shared" si="183"/>
        <v/>
      </c>
      <c r="H3958" s="31" t="str">
        <f>IF(A3958&lt;&gt;"",-Belegerfassung!J3966+Belegerfassung!K3966,"")</f>
        <v/>
      </c>
      <c r="I3958" s="49" t="str">
        <f>IFERROR(IF(H3958&lt;&gt;"",Belegerfassung!L3966*100,""),IF(OR(Belegerfassung!L3966="Leistung EU - Erlöse",Belegerfassung!L3966="Lieferungen EU-Erlöse",Belegerfassung!L3966="EUST",Belegerfassung!L3966="Bauleistungen 20%")=TRUE,"",MID(Belegerfassung!L3966,4,2)))</f>
        <v/>
      </c>
      <c r="J3958" s="6" t="str">
        <f>IF(A3958&lt;&gt;"",LEFT(Belegerfassung!D3966,40),"")</f>
        <v/>
      </c>
      <c r="K3958" t="str">
        <f>IF(A3958&lt;&gt;"",VLOOKUP(D3958,Abfrage!$F$2:$G$21,2,FALSE),"")</f>
        <v/>
      </c>
      <c r="L3958" s="6" t="str">
        <f>IF(Belegerfassung!H3966&lt;&gt;"",Belegerfassung!H3966,"")</f>
        <v/>
      </c>
      <c r="M3958" t="str">
        <f>IFERROR(IF(Belegerfassung!E3966&lt;&gt;"",VLOOKUP(Belegerfassung!E3966,Abfrage!$L$2:$M$15,2,),""),"")</f>
        <v/>
      </c>
      <c r="N3958" t="str">
        <f t="shared" si="184"/>
        <v/>
      </c>
      <c r="O3958" t="str">
        <f t="shared" si="185"/>
        <v/>
      </c>
      <c r="P3958" t="str">
        <f>IF(Belegerfassung!G3966&lt;&gt;"",CONCATENATE(Belegerfassung!G3966,".pdf"),"")</f>
        <v/>
      </c>
    </row>
    <row r="3959" spans="1:16">
      <c r="A3959" t="str">
        <f>IF(Belegerfassung!C3967&lt;&gt;"",0,"")</f>
        <v/>
      </c>
      <c r="B3959" t="str">
        <f>IFERROR(VLOOKUP(Belegerfassung!I3967,Konten!A:D,2,FALSE),"")</f>
        <v/>
      </c>
      <c r="C3959" t="str">
        <f>IF(A3959&lt;&gt;"",TEXT(Belegerfassung!C3967,"TT.MM.JJJJ"),"")</f>
        <v/>
      </c>
      <c r="D3959" t="str">
        <f>IFERROR(VLOOKUP(Belegerfassung!A3967,Abfrage!$E$2:$F$20,2,FALSE),"")</f>
        <v/>
      </c>
      <c r="E3959" t="str">
        <f>IF(A3959&lt;&gt;"",Belegerfassung!B3967,"")</f>
        <v/>
      </c>
      <c r="F3959" t="str">
        <f>IF(Belegerfassung!L3967="","",IF(Belegerfassung!L3967&lt;&gt;"",IF(Belegerfassung!L3967&lt;&gt;"",IF(Belegerfassung!J3967&lt;&gt;0,VLOOKUP(Belegerfassung!L3967,Abfrage!$A$2:$C$19,2,),VLOOKUP(Belegerfassung!L3967,Abfrage!$A$2:$C$19,3,)),"")))</f>
        <v/>
      </c>
      <c r="G3959" t="str">
        <f t="shared" si="183"/>
        <v/>
      </c>
      <c r="H3959" s="31" t="str">
        <f>IF(A3959&lt;&gt;"",-Belegerfassung!J3967+Belegerfassung!K3967,"")</f>
        <v/>
      </c>
      <c r="I3959" s="49" t="str">
        <f>IFERROR(IF(H3959&lt;&gt;"",Belegerfassung!L3967*100,""),IF(OR(Belegerfassung!L3967="Leistung EU - Erlöse",Belegerfassung!L3967="Lieferungen EU-Erlöse",Belegerfassung!L3967="EUST",Belegerfassung!L3967="Bauleistungen 20%")=TRUE,"",MID(Belegerfassung!L3967,4,2)))</f>
        <v/>
      </c>
      <c r="J3959" s="6" t="str">
        <f>IF(A3959&lt;&gt;"",LEFT(Belegerfassung!D3967,40),"")</f>
        <v/>
      </c>
      <c r="K3959" t="str">
        <f>IF(A3959&lt;&gt;"",VLOOKUP(D3959,Abfrage!$F$2:$G$21,2,FALSE),"")</f>
        <v/>
      </c>
      <c r="L3959" s="6" t="str">
        <f>IF(Belegerfassung!H3967&lt;&gt;"",Belegerfassung!H3967,"")</f>
        <v/>
      </c>
      <c r="M3959" t="str">
        <f>IFERROR(IF(Belegerfassung!E3967&lt;&gt;"",VLOOKUP(Belegerfassung!E3967,Abfrage!$L$2:$M$15,2,),""),"")</f>
        <v/>
      </c>
      <c r="N3959" t="str">
        <f t="shared" si="184"/>
        <v/>
      </c>
      <c r="O3959" t="str">
        <f t="shared" si="185"/>
        <v/>
      </c>
      <c r="P3959" t="str">
        <f>IF(Belegerfassung!G3967&lt;&gt;"",CONCATENATE(Belegerfassung!G3967,".pdf"),"")</f>
        <v/>
      </c>
    </row>
    <row r="3960" spans="1:16">
      <c r="A3960" t="str">
        <f>IF(Belegerfassung!C3968&lt;&gt;"",0,"")</f>
        <v/>
      </c>
      <c r="B3960" t="str">
        <f>IFERROR(VLOOKUP(Belegerfassung!I3968,Konten!A:D,2,FALSE),"")</f>
        <v/>
      </c>
      <c r="C3960" t="str">
        <f>IF(A3960&lt;&gt;"",TEXT(Belegerfassung!C3968,"TT.MM.JJJJ"),"")</f>
        <v/>
      </c>
      <c r="D3960" t="str">
        <f>IFERROR(VLOOKUP(Belegerfassung!A3968,Abfrage!$E$2:$F$20,2,FALSE),"")</f>
        <v/>
      </c>
      <c r="E3960" t="str">
        <f>IF(A3960&lt;&gt;"",Belegerfassung!B3968,"")</f>
        <v/>
      </c>
      <c r="F3960" t="str">
        <f>IF(Belegerfassung!L3968="","",IF(Belegerfassung!L3968&lt;&gt;"",IF(Belegerfassung!L3968&lt;&gt;"",IF(Belegerfassung!J3968&lt;&gt;0,VLOOKUP(Belegerfassung!L3968,Abfrage!$A$2:$C$19,2,),VLOOKUP(Belegerfassung!L3968,Abfrage!$A$2:$C$19,3,)),"")))</f>
        <v/>
      </c>
      <c r="G3960" t="str">
        <f t="shared" si="183"/>
        <v/>
      </c>
      <c r="H3960" s="31" t="str">
        <f>IF(A3960&lt;&gt;"",-Belegerfassung!J3968+Belegerfassung!K3968,"")</f>
        <v/>
      </c>
      <c r="I3960" s="49" t="str">
        <f>IFERROR(IF(H3960&lt;&gt;"",Belegerfassung!L3968*100,""),IF(OR(Belegerfassung!L3968="Leistung EU - Erlöse",Belegerfassung!L3968="Lieferungen EU-Erlöse",Belegerfassung!L3968="EUST",Belegerfassung!L3968="Bauleistungen 20%")=TRUE,"",MID(Belegerfassung!L3968,4,2)))</f>
        <v/>
      </c>
      <c r="J3960" s="6" t="str">
        <f>IF(A3960&lt;&gt;"",LEFT(Belegerfassung!D3968,40),"")</f>
        <v/>
      </c>
      <c r="K3960" t="str">
        <f>IF(A3960&lt;&gt;"",VLOOKUP(D3960,Abfrage!$F$2:$G$21,2,FALSE),"")</f>
        <v/>
      </c>
      <c r="L3960" s="6" t="str">
        <f>IF(Belegerfassung!H3968&lt;&gt;"",Belegerfassung!H3968,"")</f>
        <v/>
      </c>
      <c r="M3960" t="str">
        <f>IFERROR(IF(Belegerfassung!E3968&lt;&gt;"",VLOOKUP(Belegerfassung!E3968,Abfrage!$L$2:$M$15,2,),""),"")</f>
        <v/>
      </c>
      <c r="N3960" t="str">
        <f t="shared" si="184"/>
        <v/>
      </c>
      <c r="O3960" t="str">
        <f t="shared" si="185"/>
        <v/>
      </c>
      <c r="P3960" t="str">
        <f>IF(Belegerfassung!G3968&lt;&gt;"",CONCATENATE(Belegerfassung!G3968,".pdf"),"")</f>
        <v/>
      </c>
    </row>
    <row r="3961" spans="1:16">
      <c r="A3961" t="str">
        <f>IF(Belegerfassung!C3969&lt;&gt;"",0,"")</f>
        <v/>
      </c>
      <c r="B3961" t="str">
        <f>IFERROR(VLOOKUP(Belegerfassung!I3969,Konten!A:D,2,FALSE),"")</f>
        <v/>
      </c>
      <c r="C3961" t="str">
        <f>IF(A3961&lt;&gt;"",TEXT(Belegerfassung!C3969,"TT.MM.JJJJ"),"")</f>
        <v/>
      </c>
      <c r="D3961" t="str">
        <f>IFERROR(VLOOKUP(Belegerfassung!A3969,Abfrage!$E$2:$F$20,2,FALSE),"")</f>
        <v/>
      </c>
      <c r="E3961" t="str">
        <f>IF(A3961&lt;&gt;"",Belegerfassung!B3969,"")</f>
        <v/>
      </c>
      <c r="F3961" t="str">
        <f>IF(Belegerfassung!L3969="","",IF(Belegerfassung!L3969&lt;&gt;"",IF(Belegerfassung!L3969&lt;&gt;"",IF(Belegerfassung!J3969&lt;&gt;0,VLOOKUP(Belegerfassung!L3969,Abfrage!$A$2:$C$19,2,),VLOOKUP(Belegerfassung!L3969,Abfrage!$A$2:$C$19,3,)),"")))</f>
        <v/>
      </c>
      <c r="G3961" t="str">
        <f t="shared" si="183"/>
        <v/>
      </c>
      <c r="H3961" s="31" t="str">
        <f>IF(A3961&lt;&gt;"",-Belegerfassung!J3969+Belegerfassung!K3969,"")</f>
        <v/>
      </c>
      <c r="I3961" s="49" t="str">
        <f>IFERROR(IF(H3961&lt;&gt;"",Belegerfassung!L3969*100,""),IF(OR(Belegerfassung!L3969="Leistung EU - Erlöse",Belegerfassung!L3969="Lieferungen EU-Erlöse",Belegerfassung!L3969="EUST",Belegerfassung!L3969="Bauleistungen 20%")=TRUE,"",MID(Belegerfassung!L3969,4,2)))</f>
        <v/>
      </c>
      <c r="J3961" s="6" t="str">
        <f>IF(A3961&lt;&gt;"",LEFT(Belegerfassung!D3969,40),"")</f>
        <v/>
      </c>
      <c r="K3961" t="str">
        <f>IF(A3961&lt;&gt;"",VLOOKUP(D3961,Abfrage!$F$2:$G$21,2,FALSE),"")</f>
        <v/>
      </c>
      <c r="L3961" s="6" t="str">
        <f>IF(Belegerfassung!H3969&lt;&gt;"",Belegerfassung!H3969,"")</f>
        <v/>
      </c>
      <c r="M3961" t="str">
        <f>IFERROR(IF(Belegerfassung!E3969&lt;&gt;"",VLOOKUP(Belegerfassung!E3969,Abfrage!$L$2:$M$15,2,),""),"")</f>
        <v/>
      </c>
      <c r="N3961" t="str">
        <f t="shared" si="184"/>
        <v/>
      </c>
      <c r="O3961" t="str">
        <f t="shared" si="185"/>
        <v/>
      </c>
      <c r="P3961" t="str">
        <f>IF(Belegerfassung!G3969&lt;&gt;"",CONCATENATE(Belegerfassung!G3969,".pdf"),"")</f>
        <v/>
      </c>
    </row>
    <row r="3962" spans="1:16">
      <c r="A3962" t="str">
        <f>IF(Belegerfassung!C3970&lt;&gt;"",0,"")</f>
        <v/>
      </c>
      <c r="B3962" t="str">
        <f>IFERROR(VLOOKUP(Belegerfassung!I3970,Konten!A:D,2,FALSE),"")</f>
        <v/>
      </c>
      <c r="C3962" t="str">
        <f>IF(A3962&lt;&gt;"",TEXT(Belegerfassung!C3970,"TT.MM.JJJJ"),"")</f>
        <v/>
      </c>
      <c r="D3962" t="str">
        <f>IFERROR(VLOOKUP(Belegerfassung!A3970,Abfrage!$E$2:$F$20,2,FALSE),"")</f>
        <v/>
      </c>
      <c r="E3962" t="str">
        <f>IF(A3962&lt;&gt;"",Belegerfassung!B3970,"")</f>
        <v/>
      </c>
      <c r="F3962" t="str">
        <f>IF(Belegerfassung!L3970="","",IF(Belegerfassung!L3970&lt;&gt;"",IF(Belegerfassung!L3970&lt;&gt;"",IF(Belegerfassung!J3970&lt;&gt;0,VLOOKUP(Belegerfassung!L3970,Abfrage!$A$2:$C$19,2,),VLOOKUP(Belegerfassung!L3970,Abfrage!$A$2:$C$19,3,)),"")))</f>
        <v/>
      </c>
      <c r="G3962" t="str">
        <f t="shared" si="183"/>
        <v/>
      </c>
      <c r="H3962" s="31" t="str">
        <f>IF(A3962&lt;&gt;"",-Belegerfassung!J3970+Belegerfassung!K3970,"")</f>
        <v/>
      </c>
      <c r="I3962" s="49" t="str">
        <f>IFERROR(IF(H3962&lt;&gt;"",Belegerfassung!L3970*100,""),IF(OR(Belegerfassung!L3970="Leistung EU - Erlöse",Belegerfassung!L3970="Lieferungen EU-Erlöse",Belegerfassung!L3970="EUST",Belegerfassung!L3970="Bauleistungen 20%")=TRUE,"",MID(Belegerfassung!L3970,4,2)))</f>
        <v/>
      </c>
      <c r="J3962" s="6" t="str">
        <f>IF(A3962&lt;&gt;"",LEFT(Belegerfassung!D3970,40),"")</f>
        <v/>
      </c>
      <c r="K3962" t="str">
        <f>IF(A3962&lt;&gt;"",VLOOKUP(D3962,Abfrage!$F$2:$G$21,2,FALSE),"")</f>
        <v/>
      </c>
      <c r="L3962" s="6" t="str">
        <f>IF(Belegerfassung!H3970&lt;&gt;"",Belegerfassung!H3970,"")</f>
        <v/>
      </c>
      <c r="M3962" t="str">
        <f>IFERROR(IF(Belegerfassung!E3970&lt;&gt;"",VLOOKUP(Belegerfassung!E3970,Abfrage!$L$2:$M$15,2,),""),"")</f>
        <v/>
      </c>
      <c r="N3962" t="str">
        <f t="shared" si="184"/>
        <v/>
      </c>
      <c r="O3962" t="str">
        <f t="shared" si="185"/>
        <v/>
      </c>
      <c r="P3962" t="str">
        <f>IF(Belegerfassung!G3970&lt;&gt;"",CONCATENATE(Belegerfassung!G3970,".pdf"),"")</f>
        <v/>
      </c>
    </row>
    <row r="3963" spans="1:16">
      <c r="A3963" t="str">
        <f>IF(Belegerfassung!C3971&lt;&gt;"",0,"")</f>
        <v/>
      </c>
      <c r="B3963" t="str">
        <f>IFERROR(VLOOKUP(Belegerfassung!I3971,Konten!A:D,2,FALSE),"")</f>
        <v/>
      </c>
      <c r="C3963" t="str">
        <f>IF(A3963&lt;&gt;"",TEXT(Belegerfassung!C3971,"TT.MM.JJJJ"),"")</f>
        <v/>
      </c>
      <c r="D3963" t="str">
        <f>IFERROR(VLOOKUP(Belegerfassung!A3971,Abfrage!$E$2:$F$20,2,FALSE),"")</f>
        <v/>
      </c>
      <c r="E3963" t="str">
        <f>IF(A3963&lt;&gt;"",Belegerfassung!B3971,"")</f>
        <v/>
      </c>
      <c r="F3963" t="str">
        <f>IF(Belegerfassung!L3971="","",IF(Belegerfassung!L3971&lt;&gt;"",IF(Belegerfassung!L3971&lt;&gt;"",IF(Belegerfassung!J3971&lt;&gt;0,VLOOKUP(Belegerfassung!L3971,Abfrage!$A$2:$C$19,2,),VLOOKUP(Belegerfassung!L3971,Abfrage!$A$2:$C$19,3,)),"")))</f>
        <v/>
      </c>
      <c r="G3963" t="str">
        <f t="shared" si="183"/>
        <v/>
      </c>
      <c r="H3963" s="31" t="str">
        <f>IF(A3963&lt;&gt;"",-Belegerfassung!J3971+Belegerfassung!K3971,"")</f>
        <v/>
      </c>
      <c r="I3963" s="49" t="str">
        <f>IFERROR(IF(H3963&lt;&gt;"",Belegerfassung!L3971*100,""),IF(OR(Belegerfassung!L3971="Leistung EU - Erlöse",Belegerfassung!L3971="Lieferungen EU-Erlöse",Belegerfassung!L3971="EUST",Belegerfassung!L3971="Bauleistungen 20%")=TRUE,"",MID(Belegerfassung!L3971,4,2)))</f>
        <v/>
      </c>
      <c r="J3963" s="6" t="str">
        <f>IF(A3963&lt;&gt;"",LEFT(Belegerfassung!D3971,40),"")</f>
        <v/>
      </c>
      <c r="K3963" t="str">
        <f>IF(A3963&lt;&gt;"",VLOOKUP(D3963,Abfrage!$F$2:$G$21,2,FALSE),"")</f>
        <v/>
      </c>
      <c r="L3963" s="6" t="str">
        <f>IF(Belegerfassung!H3971&lt;&gt;"",Belegerfassung!H3971,"")</f>
        <v/>
      </c>
      <c r="M3963" t="str">
        <f>IFERROR(IF(Belegerfassung!E3971&lt;&gt;"",VLOOKUP(Belegerfassung!E3971,Abfrage!$L$2:$M$15,2,),""),"")</f>
        <v/>
      </c>
      <c r="N3963" t="str">
        <f t="shared" si="184"/>
        <v/>
      </c>
      <c r="O3963" t="str">
        <f t="shared" si="185"/>
        <v/>
      </c>
      <c r="P3963" t="str">
        <f>IF(Belegerfassung!G3971&lt;&gt;"",CONCATENATE(Belegerfassung!G3971,".pdf"),"")</f>
        <v/>
      </c>
    </row>
    <row r="3964" spans="1:16">
      <c r="A3964" t="str">
        <f>IF(Belegerfassung!C3972&lt;&gt;"",0,"")</f>
        <v/>
      </c>
      <c r="B3964" t="str">
        <f>IFERROR(VLOOKUP(Belegerfassung!I3972,Konten!A:D,2,FALSE),"")</f>
        <v/>
      </c>
      <c r="C3964" t="str">
        <f>IF(A3964&lt;&gt;"",TEXT(Belegerfassung!C3972,"TT.MM.JJJJ"),"")</f>
        <v/>
      </c>
      <c r="D3964" t="str">
        <f>IFERROR(VLOOKUP(Belegerfassung!A3972,Abfrage!$E$2:$F$20,2,FALSE),"")</f>
        <v/>
      </c>
      <c r="E3964" t="str">
        <f>IF(A3964&lt;&gt;"",Belegerfassung!B3972,"")</f>
        <v/>
      </c>
      <c r="F3964" t="str">
        <f>IF(Belegerfassung!L3972="","",IF(Belegerfassung!L3972&lt;&gt;"",IF(Belegerfassung!L3972&lt;&gt;"",IF(Belegerfassung!J3972&lt;&gt;0,VLOOKUP(Belegerfassung!L3972,Abfrage!$A$2:$C$19,2,),VLOOKUP(Belegerfassung!L3972,Abfrage!$A$2:$C$19,3,)),"")))</f>
        <v/>
      </c>
      <c r="G3964" t="str">
        <f t="shared" si="183"/>
        <v/>
      </c>
      <c r="H3964" s="31" t="str">
        <f>IF(A3964&lt;&gt;"",-Belegerfassung!J3972+Belegerfassung!K3972,"")</f>
        <v/>
      </c>
      <c r="I3964" s="49" t="str">
        <f>IFERROR(IF(H3964&lt;&gt;"",Belegerfassung!L3972*100,""),IF(OR(Belegerfassung!L3972="Leistung EU - Erlöse",Belegerfassung!L3972="Lieferungen EU-Erlöse",Belegerfassung!L3972="EUST",Belegerfassung!L3972="Bauleistungen 20%")=TRUE,"",MID(Belegerfassung!L3972,4,2)))</f>
        <v/>
      </c>
      <c r="J3964" s="6" t="str">
        <f>IF(A3964&lt;&gt;"",LEFT(Belegerfassung!D3972,40),"")</f>
        <v/>
      </c>
      <c r="K3964" t="str">
        <f>IF(A3964&lt;&gt;"",VLOOKUP(D3964,Abfrage!$F$2:$G$21,2,FALSE),"")</f>
        <v/>
      </c>
      <c r="L3964" s="6" t="str">
        <f>IF(Belegerfassung!H3972&lt;&gt;"",Belegerfassung!H3972,"")</f>
        <v/>
      </c>
      <c r="M3964" t="str">
        <f>IFERROR(IF(Belegerfassung!E3972&lt;&gt;"",VLOOKUP(Belegerfassung!E3972,Abfrage!$L$2:$M$15,2,),""),"")</f>
        <v/>
      </c>
      <c r="N3964" t="str">
        <f t="shared" si="184"/>
        <v/>
      </c>
      <c r="O3964" t="str">
        <f t="shared" si="185"/>
        <v/>
      </c>
      <c r="P3964" t="str">
        <f>IF(Belegerfassung!G3972&lt;&gt;"",CONCATENATE(Belegerfassung!G3972,".pdf"),"")</f>
        <v/>
      </c>
    </row>
    <row r="3965" spans="1:16">
      <c r="A3965" t="str">
        <f>IF(Belegerfassung!C3973&lt;&gt;"",0,"")</f>
        <v/>
      </c>
      <c r="B3965" t="str">
        <f>IFERROR(VLOOKUP(Belegerfassung!I3973,Konten!A:D,2,FALSE),"")</f>
        <v/>
      </c>
      <c r="C3965" t="str">
        <f>IF(A3965&lt;&gt;"",TEXT(Belegerfassung!C3973,"TT.MM.JJJJ"),"")</f>
        <v/>
      </c>
      <c r="D3965" t="str">
        <f>IFERROR(VLOOKUP(Belegerfassung!A3973,Abfrage!$E$2:$F$20,2,FALSE),"")</f>
        <v/>
      </c>
      <c r="E3965" t="str">
        <f>IF(A3965&lt;&gt;"",Belegerfassung!B3973,"")</f>
        <v/>
      </c>
      <c r="F3965" t="str">
        <f>IF(Belegerfassung!L3973="","",IF(Belegerfassung!L3973&lt;&gt;"",IF(Belegerfassung!L3973&lt;&gt;"",IF(Belegerfassung!J3973&lt;&gt;0,VLOOKUP(Belegerfassung!L3973,Abfrage!$A$2:$C$19,2,),VLOOKUP(Belegerfassung!L3973,Abfrage!$A$2:$C$19,3,)),"")))</f>
        <v/>
      </c>
      <c r="G3965" t="str">
        <f t="shared" si="183"/>
        <v/>
      </c>
      <c r="H3965" s="31" t="str">
        <f>IF(A3965&lt;&gt;"",-Belegerfassung!J3973+Belegerfassung!K3973,"")</f>
        <v/>
      </c>
      <c r="I3965" s="49" t="str">
        <f>IFERROR(IF(H3965&lt;&gt;"",Belegerfassung!L3973*100,""),IF(OR(Belegerfassung!L3973="Leistung EU - Erlöse",Belegerfassung!L3973="Lieferungen EU-Erlöse",Belegerfassung!L3973="EUST",Belegerfassung!L3973="Bauleistungen 20%")=TRUE,"",MID(Belegerfassung!L3973,4,2)))</f>
        <v/>
      </c>
      <c r="J3965" s="6" t="str">
        <f>IF(A3965&lt;&gt;"",LEFT(Belegerfassung!D3973,40),"")</f>
        <v/>
      </c>
      <c r="K3965" t="str">
        <f>IF(A3965&lt;&gt;"",VLOOKUP(D3965,Abfrage!$F$2:$G$21,2,FALSE),"")</f>
        <v/>
      </c>
      <c r="L3965" s="6" t="str">
        <f>IF(Belegerfassung!H3973&lt;&gt;"",Belegerfassung!H3973,"")</f>
        <v/>
      </c>
      <c r="M3965" t="str">
        <f>IFERROR(IF(Belegerfassung!E3973&lt;&gt;"",VLOOKUP(Belegerfassung!E3973,Abfrage!$L$2:$M$15,2,),""),"")</f>
        <v/>
      </c>
      <c r="N3965" t="str">
        <f t="shared" si="184"/>
        <v/>
      </c>
      <c r="O3965" t="str">
        <f t="shared" si="185"/>
        <v/>
      </c>
      <c r="P3965" t="str">
        <f>IF(Belegerfassung!G3973&lt;&gt;"",CONCATENATE(Belegerfassung!G3973,".pdf"),"")</f>
        <v/>
      </c>
    </row>
    <row r="3966" spans="1:16">
      <c r="A3966" t="str">
        <f>IF(Belegerfassung!C3974&lt;&gt;"",0,"")</f>
        <v/>
      </c>
      <c r="B3966" t="str">
        <f>IFERROR(VLOOKUP(Belegerfassung!I3974,Konten!A:D,2,FALSE),"")</f>
        <v/>
      </c>
      <c r="C3966" t="str">
        <f>IF(A3966&lt;&gt;"",TEXT(Belegerfassung!C3974,"TT.MM.JJJJ"),"")</f>
        <v/>
      </c>
      <c r="D3966" t="str">
        <f>IFERROR(VLOOKUP(Belegerfassung!A3974,Abfrage!$E$2:$F$20,2,FALSE),"")</f>
        <v/>
      </c>
      <c r="E3966" t="str">
        <f>IF(A3966&lt;&gt;"",Belegerfassung!B3974,"")</f>
        <v/>
      </c>
      <c r="F3966" t="str">
        <f>IF(Belegerfassung!L3974="","",IF(Belegerfassung!L3974&lt;&gt;"",IF(Belegerfassung!L3974&lt;&gt;"",IF(Belegerfassung!J3974&lt;&gt;0,VLOOKUP(Belegerfassung!L3974,Abfrage!$A$2:$C$19,2,),VLOOKUP(Belegerfassung!L3974,Abfrage!$A$2:$C$19,3,)),"")))</f>
        <v/>
      </c>
      <c r="G3966" t="str">
        <f t="shared" si="183"/>
        <v/>
      </c>
      <c r="H3966" s="31" t="str">
        <f>IF(A3966&lt;&gt;"",-Belegerfassung!J3974+Belegerfassung!K3974,"")</f>
        <v/>
      </c>
      <c r="I3966" s="49" t="str">
        <f>IFERROR(IF(H3966&lt;&gt;"",Belegerfassung!L3974*100,""),IF(OR(Belegerfassung!L3974="Leistung EU - Erlöse",Belegerfassung!L3974="Lieferungen EU-Erlöse",Belegerfassung!L3974="EUST",Belegerfassung!L3974="Bauleistungen 20%")=TRUE,"",MID(Belegerfassung!L3974,4,2)))</f>
        <v/>
      </c>
      <c r="J3966" s="6" t="str">
        <f>IF(A3966&lt;&gt;"",LEFT(Belegerfassung!D3974,40),"")</f>
        <v/>
      </c>
      <c r="K3966" t="str">
        <f>IF(A3966&lt;&gt;"",VLOOKUP(D3966,Abfrage!$F$2:$G$21,2,FALSE),"")</f>
        <v/>
      </c>
      <c r="L3966" s="6" t="str">
        <f>IF(Belegerfassung!H3974&lt;&gt;"",Belegerfassung!H3974,"")</f>
        <v/>
      </c>
      <c r="M3966" t="str">
        <f>IFERROR(IF(Belegerfassung!E3974&lt;&gt;"",VLOOKUP(Belegerfassung!E3974,Abfrage!$L$2:$M$15,2,),""),"")</f>
        <v/>
      </c>
      <c r="N3966" t="str">
        <f t="shared" si="184"/>
        <v/>
      </c>
      <c r="O3966" t="str">
        <f t="shared" si="185"/>
        <v/>
      </c>
      <c r="P3966" t="str">
        <f>IF(Belegerfassung!G3974&lt;&gt;"",CONCATENATE(Belegerfassung!G3974,".pdf"),"")</f>
        <v/>
      </c>
    </row>
    <row r="3967" spans="1:16">
      <c r="A3967" t="str">
        <f>IF(Belegerfassung!C3975&lt;&gt;"",0,"")</f>
        <v/>
      </c>
      <c r="B3967" t="str">
        <f>IFERROR(VLOOKUP(Belegerfassung!I3975,Konten!A:D,2,FALSE),"")</f>
        <v/>
      </c>
      <c r="C3967" t="str">
        <f>IF(A3967&lt;&gt;"",TEXT(Belegerfassung!C3975,"TT.MM.JJJJ"),"")</f>
        <v/>
      </c>
      <c r="D3967" t="str">
        <f>IFERROR(VLOOKUP(Belegerfassung!A3975,Abfrage!$E$2:$F$20,2,FALSE),"")</f>
        <v/>
      </c>
      <c r="E3967" t="str">
        <f>IF(A3967&lt;&gt;"",Belegerfassung!B3975,"")</f>
        <v/>
      </c>
      <c r="F3967" t="str">
        <f>IF(Belegerfassung!L3975="","",IF(Belegerfassung!L3975&lt;&gt;"",IF(Belegerfassung!L3975&lt;&gt;"",IF(Belegerfassung!J3975&lt;&gt;0,VLOOKUP(Belegerfassung!L3975,Abfrage!$A$2:$C$19,2,),VLOOKUP(Belegerfassung!L3975,Abfrage!$A$2:$C$19,3,)),"")))</f>
        <v/>
      </c>
      <c r="G3967" t="str">
        <f t="shared" si="183"/>
        <v/>
      </c>
      <c r="H3967" s="31" t="str">
        <f>IF(A3967&lt;&gt;"",-Belegerfassung!J3975+Belegerfassung!K3975,"")</f>
        <v/>
      </c>
      <c r="I3967" s="49" t="str">
        <f>IFERROR(IF(H3967&lt;&gt;"",Belegerfassung!L3975*100,""),IF(OR(Belegerfassung!L3975="Leistung EU - Erlöse",Belegerfassung!L3975="Lieferungen EU-Erlöse",Belegerfassung!L3975="EUST",Belegerfassung!L3975="Bauleistungen 20%")=TRUE,"",MID(Belegerfassung!L3975,4,2)))</f>
        <v/>
      </c>
      <c r="J3967" s="6" t="str">
        <f>IF(A3967&lt;&gt;"",LEFT(Belegerfassung!D3975,40),"")</f>
        <v/>
      </c>
      <c r="K3967" t="str">
        <f>IF(A3967&lt;&gt;"",VLOOKUP(D3967,Abfrage!$F$2:$G$21,2,FALSE),"")</f>
        <v/>
      </c>
      <c r="L3967" s="6" t="str">
        <f>IF(Belegerfassung!H3975&lt;&gt;"",Belegerfassung!H3975,"")</f>
        <v/>
      </c>
      <c r="M3967" t="str">
        <f>IFERROR(IF(Belegerfassung!E3975&lt;&gt;"",VLOOKUP(Belegerfassung!E3975,Abfrage!$L$2:$M$15,2,),""),"")</f>
        <v/>
      </c>
      <c r="N3967" t="str">
        <f t="shared" si="184"/>
        <v/>
      </c>
      <c r="O3967" t="str">
        <f t="shared" si="185"/>
        <v/>
      </c>
      <c r="P3967" t="str">
        <f>IF(Belegerfassung!G3975&lt;&gt;"",CONCATENATE(Belegerfassung!G3975,".pdf"),"")</f>
        <v/>
      </c>
    </row>
    <row r="3968" spans="1:16">
      <c r="A3968" t="str">
        <f>IF(Belegerfassung!C3976&lt;&gt;"",0,"")</f>
        <v/>
      </c>
      <c r="B3968" t="str">
        <f>IFERROR(VLOOKUP(Belegerfassung!I3976,Konten!A:D,2,FALSE),"")</f>
        <v/>
      </c>
      <c r="C3968" t="str">
        <f>IF(A3968&lt;&gt;"",TEXT(Belegerfassung!C3976,"TT.MM.JJJJ"),"")</f>
        <v/>
      </c>
      <c r="D3968" t="str">
        <f>IFERROR(VLOOKUP(Belegerfassung!A3976,Abfrage!$E$2:$F$20,2,FALSE),"")</f>
        <v/>
      </c>
      <c r="E3968" t="str">
        <f>IF(A3968&lt;&gt;"",Belegerfassung!B3976,"")</f>
        <v/>
      </c>
      <c r="F3968" t="str">
        <f>IF(Belegerfassung!L3976="","",IF(Belegerfassung!L3976&lt;&gt;"",IF(Belegerfassung!L3976&lt;&gt;"",IF(Belegerfassung!J3976&lt;&gt;0,VLOOKUP(Belegerfassung!L3976,Abfrage!$A$2:$C$19,2,),VLOOKUP(Belegerfassung!L3976,Abfrage!$A$2:$C$19,3,)),"")))</f>
        <v/>
      </c>
      <c r="G3968" t="str">
        <f t="shared" si="183"/>
        <v/>
      </c>
      <c r="H3968" s="31" t="str">
        <f>IF(A3968&lt;&gt;"",-Belegerfassung!J3976+Belegerfassung!K3976,"")</f>
        <v/>
      </c>
      <c r="I3968" s="49" t="str">
        <f>IFERROR(IF(H3968&lt;&gt;"",Belegerfassung!L3976*100,""),IF(OR(Belegerfassung!L3976="Leistung EU - Erlöse",Belegerfassung!L3976="Lieferungen EU-Erlöse",Belegerfassung!L3976="EUST",Belegerfassung!L3976="Bauleistungen 20%")=TRUE,"",MID(Belegerfassung!L3976,4,2)))</f>
        <v/>
      </c>
      <c r="J3968" s="6" t="str">
        <f>IF(A3968&lt;&gt;"",LEFT(Belegerfassung!D3976,40),"")</f>
        <v/>
      </c>
      <c r="K3968" t="str">
        <f>IF(A3968&lt;&gt;"",VLOOKUP(D3968,Abfrage!$F$2:$G$21,2,FALSE),"")</f>
        <v/>
      </c>
      <c r="L3968" s="6" t="str">
        <f>IF(Belegerfassung!H3976&lt;&gt;"",Belegerfassung!H3976,"")</f>
        <v/>
      </c>
      <c r="M3968" t="str">
        <f>IFERROR(IF(Belegerfassung!E3976&lt;&gt;"",VLOOKUP(Belegerfassung!E3976,Abfrage!$L$2:$M$15,2,),""),"")</f>
        <v/>
      </c>
      <c r="N3968" t="str">
        <f t="shared" si="184"/>
        <v/>
      </c>
      <c r="O3968" t="str">
        <f t="shared" si="185"/>
        <v/>
      </c>
      <c r="P3968" t="str">
        <f>IF(Belegerfassung!G3976&lt;&gt;"",CONCATENATE(Belegerfassung!G3976,".pdf"),"")</f>
        <v/>
      </c>
    </row>
    <row r="3969" spans="1:16">
      <c r="A3969" t="str">
        <f>IF(Belegerfassung!C3977&lt;&gt;"",0,"")</f>
        <v/>
      </c>
      <c r="B3969" t="str">
        <f>IFERROR(VLOOKUP(Belegerfassung!I3977,Konten!A:D,2,FALSE),"")</f>
        <v/>
      </c>
      <c r="C3969" t="str">
        <f>IF(A3969&lt;&gt;"",TEXT(Belegerfassung!C3977,"TT.MM.JJJJ"),"")</f>
        <v/>
      </c>
      <c r="D3969" t="str">
        <f>IFERROR(VLOOKUP(Belegerfassung!A3977,Abfrage!$E$2:$F$20,2,FALSE),"")</f>
        <v/>
      </c>
      <c r="E3969" t="str">
        <f>IF(A3969&lt;&gt;"",Belegerfassung!B3977,"")</f>
        <v/>
      </c>
      <c r="F3969" t="str">
        <f>IF(Belegerfassung!L3977="","",IF(Belegerfassung!L3977&lt;&gt;"",IF(Belegerfassung!L3977&lt;&gt;"",IF(Belegerfassung!J3977&lt;&gt;0,VLOOKUP(Belegerfassung!L3977,Abfrage!$A$2:$C$19,2,),VLOOKUP(Belegerfassung!L3977,Abfrage!$A$2:$C$19,3,)),"")))</f>
        <v/>
      </c>
      <c r="G3969" t="str">
        <f t="shared" si="183"/>
        <v/>
      </c>
      <c r="H3969" s="31" t="str">
        <f>IF(A3969&lt;&gt;"",-Belegerfassung!J3977+Belegerfassung!K3977,"")</f>
        <v/>
      </c>
      <c r="I3969" s="49" t="str">
        <f>IFERROR(IF(H3969&lt;&gt;"",Belegerfassung!L3977*100,""),IF(OR(Belegerfassung!L3977="Leistung EU - Erlöse",Belegerfassung!L3977="Lieferungen EU-Erlöse",Belegerfassung!L3977="EUST",Belegerfassung!L3977="Bauleistungen 20%")=TRUE,"",MID(Belegerfassung!L3977,4,2)))</f>
        <v/>
      </c>
      <c r="J3969" s="6" t="str">
        <f>IF(A3969&lt;&gt;"",LEFT(Belegerfassung!D3977,40),"")</f>
        <v/>
      </c>
      <c r="K3969" t="str">
        <f>IF(A3969&lt;&gt;"",VLOOKUP(D3969,Abfrage!$F$2:$G$21,2,FALSE),"")</f>
        <v/>
      </c>
      <c r="L3969" s="6" t="str">
        <f>IF(Belegerfassung!H3977&lt;&gt;"",Belegerfassung!H3977,"")</f>
        <v/>
      </c>
      <c r="M3969" t="str">
        <f>IFERROR(IF(Belegerfassung!E3977&lt;&gt;"",VLOOKUP(Belegerfassung!E3977,Abfrage!$L$2:$M$15,2,),""),"")</f>
        <v/>
      </c>
      <c r="N3969" t="str">
        <f t="shared" si="184"/>
        <v/>
      </c>
      <c r="O3969" t="str">
        <f t="shared" si="185"/>
        <v/>
      </c>
      <c r="P3969" t="str">
        <f>IF(Belegerfassung!G3977&lt;&gt;"",CONCATENATE(Belegerfassung!G3977,".pdf"),"")</f>
        <v/>
      </c>
    </row>
    <row r="3970" spans="1:16">
      <c r="A3970" t="str">
        <f>IF(Belegerfassung!C3978&lt;&gt;"",0,"")</f>
        <v/>
      </c>
      <c r="B3970" t="str">
        <f>IFERROR(VLOOKUP(Belegerfassung!I3978,Konten!A:D,2,FALSE),"")</f>
        <v/>
      </c>
      <c r="C3970" t="str">
        <f>IF(A3970&lt;&gt;"",TEXT(Belegerfassung!C3978,"TT.MM.JJJJ"),"")</f>
        <v/>
      </c>
      <c r="D3970" t="str">
        <f>IFERROR(VLOOKUP(Belegerfassung!A3978,Abfrage!$E$2:$F$20,2,FALSE),"")</f>
        <v/>
      </c>
      <c r="E3970" t="str">
        <f>IF(A3970&lt;&gt;"",Belegerfassung!B3978,"")</f>
        <v/>
      </c>
      <c r="F3970" t="str">
        <f>IF(Belegerfassung!L3978="","",IF(Belegerfassung!L3978&lt;&gt;"",IF(Belegerfassung!L3978&lt;&gt;"",IF(Belegerfassung!J3978&lt;&gt;0,VLOOKUP(Belegerfassung!L3978,Abfrage!$A$2:$C$19,2,),VLOOKUP(Belegerfassung!L3978,Abfrage!$A$2:$C$19,3,)),"")))</f>
        <v/>
      </c>
      <c r="G3970" t="str">
        <f t="shared" si="183"/>
        <v/>
      </c>
      <c r="H3970" s="31" t="str">
        <f>IF(A3970&lt;&gt;"",-Belegerfassung!J3978+Belegerfassung!K3978,"")</f>
        <v/>
      </c>
      <c r="I3970" s="49" t="str">
        <f>IFERROR(IF(H3970&lt;&gt;"",Belegerfassung!L3978*100,""),IF(OR(Belegerfassung!L3978="Leistung EU - Erlöse",Belegerfassung!L3978="Lieferungen EU-Erlöse",Belegerfassung!L3978="EUST",Belegerfassung!L3978="Bauleistungen 20%")=TRUE,"",MID(Belegerfassung!L3978,4,2)))</f>
        <v/>
      </c>
      <c r="J3970" s="6" t="str">
        <f>IF(A3970&lt;&gt;"",LEFT(Belegerfassung!D3978,40),"")</f>
        <v/>
      </c>
      <c r="K3970" t="str">
        <f>IF(A3970&lt;&gt;"",VLOOKUP(D3970,Abfrage!$F$2:$G$21,2,FALSE),"")</f>
        <v/>
      </c>
      <c r="L3970" s="6" t="str">
        <f>IF(Belegerfassung!H3978&lt;&gt;"",Belegerfassung!H3978,"")</f>
        <v/>
      </c>
      <c r="M3970" t="str">
        <f>IFERROR(IF(Belegerfassung!E3978&lt;&gt;"",VLOOKUP(Belegerfassung!E3978,Abfrage!$L$2:$M$15,2,),""),"")</f>
        <v/>
      </c>
      <c r="N3970" t="str">
        <f t="shared" si="184"/>
        <v/>
      </c>
      <c r="O3970" t="str">
        <f t="shared" si="185"/>
        <v/>
      </c>
      <c r="P3970" t="str">
        <f>IF(Belegerfassung!G3978&lt;&gt;"",CONCATENATE(Belegerfassung!G3978,".pdf"),"")</f>
        <v/>
      </c>
    </row>
    <row r="3971" spans="1:16">
      <c r="A3971" t="str">
        <f>IF(Belegerfassung!C3979&lt;&gt;"",0,"")</f>
        <v/>
      </c>
      <c r="B3971" t="str">
        <f>IFERROR(VLOOKUP(Belegerfassung!I3979,Konten!A:D,2,FALSE),"")</f>
        <v/>
      </c>
      <c r="C3971" t="str">
        <f>IF(A3971&lt;&gt;"",TEXT(Belegerfassung!C3979,"TT.MM.JJJJ"),"")</f>
        <v/>
      </c>
      <c r="D3971" t="str">
        <f>IFERROR(VLOOKUP(Belegerfassung!A3979,Abfrage!$E$2:$F$20,2,FALSE),"")</f>
        <v/>
      </c>
      <c r="E3971" t="str">
        <f>IF(A3971&lt;&gt;"",Belegerfassung!B3979,"")</f>
        <v/>
      </c>
      <c r="F3971" t="str">
        <f>IF(Belegerfassung!L3979="","",IF(Belegerfassung!L3979&lt;&gt;"",IF(Belegerfassung!L3979&lt;&gt;"",IF(Belegerfassung!J3979&lt;&gt;0,VLOOKUP(Belegerfassung!L3979,Abfrage!$A$2:$C$19,2,),VLOOKUP(Belegerfassung!L3979,Abfrage!$A$2:$C$19,3,)),"")))</f>
        <v/>
      </c>
      <c r="G3971" t="str">
        <f t="shared" ref="G3971:G4034" si="186">IF(A3971&lt;&gt;"",1,"")</f>
        <v/>
      </c>
      <c r="H3971" s="31" t="str">
        <f>IF(A3971&lt;&gt;"",-Belegerfassung!J3979+Belegerfassung!K3979,"")</f>
        <v/>
      </c>
      <c r="I3971" s="49" t="str">
        <f>IFERROR(IF(H3971&lt;&gt;"",Belegerfassung!L3979*100,""),IF(OR(Belegerfassung!L3979="Leistung EU - Erlöse",Belegerfassung!L3979="Lieferungen EU-Erlöse",Belegerfassung!L3979="EUST",Belegerfassung!L3979="Bauleistungen 20%")=TRUE,"",MID(Belegerfassung!L3979,4,2)))</f>
        <v/>
      </c>
      <c r="J3971" s="6" t="str">
        <f>IF(A3971&lt;&gt;"",LEFT(Belegerfassung!D3979,40),"")</f>
        <v/>
      </c>
      <c r="K3971" t="str">
        <f>IF(A3971&lt;&gt;"",VLOOKUP(D3971,Abfrage!$F$2:$G$21,2,FALSE),"")</f>
        <v/>
      </c>
      <c r="L3971" s="6" t="str">
        <f>IF(Belegerfassung!H3979&lt;&gt;"",Belegerfassung!H3979,"")</f>
        <v/>
      </c>
      <c r="M3971" t="str">
        <f>IFERROR(IF(Belegerfassung!E3979&lt;&gt;"",VLOOKUP(Belegerfassung!E3979,Abfrage!$L$2:$M$15,2,),""),"")</f>
        <v/>
      </c>
      <c r="N3971" t="str">
        <f t="shared" ref="N3971:N4034" si="187">IF(A3971&lt;&gt;"","E","")</f>
        <v/>
      </c>
      <c r="O3971" t="str">
        <f t="shared" ref="O3971:O4034" si="188">IF(A3971&lt;&gt;"","A","")</f>
        <v/>
      </c>
      <c r="P3971" t="str">
        <f>IF(Belegerfassung!G3979&lt;&gt;"",CONCATENATE(Belegerfassung!G3979,".pdf"),"")</f>
        <v/>
      </c>
    </row>
    <row r="3972" spans="1:16">
      <c r="A3972" t="str">
        <f>IF(Belegerfassung!C3980&lt;&gt;"",0,"")</f>
        <v/>
      </c>
      <c r="B3972" t="str">
        <f>IFERROR(VLOOKUP(Belegerfassung!I3980,Konten!A:D,2,FALSE),"")</f>
        <v/>
      </c>
      <c r="C3972" t="str">
        <f>IF(A3972&lt;&gt;"",TEXT(Belegerfassung!C3980,"TT.MM.JJJJ"),"")</f>
        <v/>
      </c>
      <c r="D3972" t="str">
        <f>IFERROR(VLOOKUP(Belegerfassung!A3980,Abfrage!$E$2:$F$20,2,FALSE),"")</f>
        <v/>
      </c>
      <c r="E3972" t="str">
        <f>IF(A3972&lt;&gt;"",Belegerfassung!B3980,"")</f>
        <v/>
      </c>
      <c r="F3972" t="str">
        <f>IF(Belegerfassung!L3980="","",IF(Belegerfassung!L3980&lt;&gt;"",IF(Belegerfassung!L3980&lt;&gt;"",IF(Belegerfassung!J3980&lt;&gt;0,VLOOKUP(Belegerfassung!L3980,Abfrage!$A$2:$C$19,2,),VLOOKUP(Belegerfassung!L3980,Abfrage!$A$2:$C$19,3,)),"")))</f>
        <v/>
      </c>
      <c r="G3972" t="str">
        <f t="shared" si="186"/>
        <v/>
      </c>
      <c r="H3972" s="31" t="str">
        <f>IF(A3972&lt;&gt;"",-Belegerfassung!J3980+Belegerfassung!K3980,"")</f>
        <v/>
      </c>
      <c r="I3972" s="49" t="str">
        <f>IFERROR(IF(H3972&lt;&gt;"",Belegerfassung!L3980*100,""),IF(OR(Belegerfassung!L3980="Leistung EU - Erlöse",Belegerfassung!L3980="Lieferungen EU-Erlöse",Belegerfassung!L3980="EUST",Belegerfassung!L3980="Bauleistungen 20%")=TRUE,"",MID(Belegerfassung!L3980,4,2)))</f>
        <v/>
      </c>
      <c r="J3972" s="6" t="str">
        <f>IF(A3972&lt;&gt;"",LEFT(Belegerfassung!D3980,40),"")</f>
        <v/>
      </c>
      <c r="K3972" t="str">
        <f>IF(A3972&lt;&gt;"",VLOOKUP(D3972,Abfrage!$F$2:$G$21,2,FALSE),"")</f>
        <v/>
      </c>
      <c r="L3972" s="6" t="str">
        <f>IF(Belegerfassung!H3980&lt;&gt;"",Belegerfassung!H3980,"")</f>
        <v/>
      </c>
      <c r="M3972" t="str">
        <f>IFERROR(IF(Belegerfassung!E3980&lt;&gt;"",VLOOKUP(Belegerfassung!E3980,Abfrage!$L$2:$M$15,2,),""),"")</f>
        <v/>
      </c>
      <c r="N3972" t="str">
        <f t="shared" si="187"/>
        <v/>
      </c>
      <c r="O3972" t="str">
        <f t="shared" si="188"/>
        <v/>
      </c>
      <c r="P3972" t="str">
        <f>IF(Belegerfassung!G3980&lt;&gt;"",CONCATENATE(Belegerfassung!G3980,".pdf"),"")</f>
        <v/>
      </c>
    </row>
    <row r="3973" spans="1:16">
      <c r="A3973" t="str">
        <f>IF(Belegerfassung!C3981&lt;&gt;"",0,"")</f>
        <v/>
      </c>
      <c r="B3973" t="str">
        <f>IFERROR(VLOOKUP(Belegerfassung!I3981,Konten!A:D,2,FALSE),"")</f>
        <v/>
      </c>
      <c r="C3973" t="str">
        <f>IF(A3973&lt;&gt;"",TEXT(Belegerfassung!C3981,"TT.MM.JJJJ"),"")</f>
        <v/>
      </c>
      <c r="D3973" t="str">
        <f>IFERROR(VLOOKUP(Belegerfassung!A3981,Abfrage!$E$2:$F$20,2,FALSE),"")</f>
        <v/>
      </c>
      <c r="E3973" t="str">
        <f>IF(A3973&lt;&gt;"",Belegerfassung!B3981,"")</f>
        <v/>
      </c>
      <c r="F3973" t="str">
        <f>IF(Belegerfassung!L3981="","",IF(Belegerfassung!L3981&lt;&gt;"",IF(Belegerfassung!L3981&lt;&gt;"",IF(Belegerfassung!J3981&lt;&gt;0,VLOOKUP(Belegerfassung!L3981,Abfrage!$A$2:$C$19,2,),VLOOKUP(Belegerfassung!L3981,Abfrage!$A$2:$C$19,3,)),"")))</f>
        <v/>
      </c>
      <c r="G3973" t="str">
        <f t="shared" si="186"/>
        <v/>
      </c>
      <c r="H3973" s="31" t="str">
        <f>IF(A3973&lt;&gt;"",-Belegerfassung!J3981+Belegerfassung!K3981,"")</f>
        <v/>
      </c>
      <c r="I3973" s="49" t="str">
        <f>IFERROR(IF(H3973&lt;&gt;"",Belegerfassung!L3981*100,""),IF(OR(Belegerfassung!L3981="Leistung EU - Erlöse",Belegerfassung!L3981="Lieferungen EU-Erlöse",Belegerfassung!L3981="EUST",Belegerfassung!L3981="Bauleistungen 20%")=TRUE,"",MID(Belegerfassung!L3981,4,2)))</f>
        <v/>
      </c>
      <c r="J3973" s="6" t="str">
        <f>IF(A3973&lt;&gt;"",LEFT(Belegerfassung!D3981,40),"")</f>
        <v/>
      </c>
      <c r="K3973" t="str">
        <f>IF(A3973&lt;&gt;"",VLOOKUP(D3973,Abfrage!$F$2:$G$21,2,FALSE),"")</f>
        <v/>
      </c>
      <c r="L3973" s="6" t="str">
        <f>IF(Belegerfassung!H3981&lt;&gt;"",Belegerfassung!H3981,"")</f>
        <v/>
      </c>
      <c r="M3973" t="str">
        <f>IFERROR(IF(Belegerfassung!E3981&lt;&gt;"",VLOOKUP(Belegerfassung!E3981,Abfrage!$L$2:$M$15,2,),""),"")</f>
        <v/>
      </c>
      <c r="N3973" t="str">
        <f t="shared" si="187"/>
        <v/>
      </c>
      <c r="O3973" t="str">
        <f t="shared" si="188"/>
        <v/>
      </c>
      <c r="P3973" t="str">
        <f>IF(Belegerfassung!G3981&lt;&gt;"",CONCATENATE(Belegerfassung!G3981,".pdf"),"")</f>
        <v/>
      </c>
    </row>
    <row r="3974" spans="1:16">
      <c r="A3974" t="str">
        <f>IF(Belegerfassung!C3982&lt;&gt;"",0,"")</f>
        <v/>
      </c>
      <c r="B3974" t="str">
        <f>IFERROR(VLOOKUP(Belegerfassung!I3982,Konten!A:D,2,FALSE),"")</f>
        <v/>
      </c>
      <c r="C3974" t="str">
        <f>IF(A3974&lt;&gt;"",TEXT(Belegerfassung!C3982,"TT.MM.JJJJ"),"")</f>
        <v/>
      </c>
      <c r="D3974" t="str">
        <f>IFERROR(VLOOKUP(Belegerfassung!A3982,Abfrage!$E$2:$F$20,2,FALSE),"")</f>
        <v/>
      </c>
      <c r="E3974" t="str">
        <f>IF(A3974&lt;&gt;"",Belegerfassung!B3982,"")</f>
        <v/>
      </c>
      <c r="F3974" t="str">
        <f>IF(Belegerfassung!L3982="","",IF(Belegerfassung!L3982&lt;&gt;"",IF(Belegerfassung!L3982&lt;&gt;"",IF(Belegerfassung!J3982&lt;&gt;0,VLOOKUP(Belegerfassung!L3982,Abfrage!$A$2:$C$19,2,),VLOOKUP(Belegerfassung!L3982,Abfrage!$A$2:$C$19,3,)),"")))</f>
        <v/>
      </c>
      <c r="G3974" t="str">
        <f t="shared" si="186"/>
        <v/>
      </c>
      <c r="H3974" s="31" t="str">
        <f>IF(A3974&lt;&gt;"",-Belegerfassung!J3982+Belegerfassung!K3982,"")</f>
        <v/>
      </c>
      <c r="I3974" s="49" t="str">
        <f>IFERROR(IF(H3974&lt;&gt;"",Belegerfassung!L3982*100,""),IF(OR(Belegerfassung!L3982="Leistung EU - Erlöse",Belegerfassung!L3982="Lieferungen EU-Erlöse",Belegerfassung!L3982="EUST",Belegerfassung!L3982="Bauleistungen 20%")=TRUE,"",MID(Belegerfassung!L3982,4,2)))</f>
        <v/>
      </c>
      <c r="J3974" s="6" t="str">
        <f>IF(A3974&lt;&gt;"",LEFT(Belegerfassung!D3982,40),"")</f>
        <v/>
      </c>
      <c r="K3974" t="str">
        <f>IF(A3974&lt;&gt;"",VLOOKUP(D3974,Abfrage!$F$2:$G$21,2,FALSE),"")</f>
        <v/>
      </c>
      <c r="L3974" s="6" t="str">
        <f>IF(Belegerfassung!H3982&lt;&gt;"",Belegerfassung!H3982,"")</f>
        <v/>
      </c>
      <c r="M3974" t="str">
        <f>IFERROR(IF(Belegerfassung!E3982&lt;&gt;"",VLOOKUP(Belegerfassung!E3982,Abfrage!$L$2:$M$15,2,),""),"")</f>
        <v/>
      </c>
      <c r="N3974" t="str">
        <f t="shared" si="187"/>
        <v/>
      </c>
      <c r="O3974" t="str">
        <f t="shared" si="188"/>
        <v/>
      </c>
      <c r="P3974" t="str">
        <f>IF(Belegerfassung!G3982&lt;&gt;"",CONCATENATE(Belegerfassung!G3982,".pdf"),"")</f>
        <v/>
      </c>
    </row>
    <row r="3975" spans="1:16">
      <c r="A3975" t="str">
        <f>IF(Belegerfassung!C3983&lt;&gt;"",0,"")</f>
        <v/>
      </c>
      <c r="B3975" t="str">
        <f>IFERROR(VLOOKUP(Belegerfassung!I3983,Konten!A:D,2,FALSE),"")</f>
        <v/>
      </c>
      <c r="C3975" t="str">
        <f>IF(A3975&lt;&gt;"",TEXT(Belegerfassung!C3983,"TT.MM.JJJJ"),"")</f>
        <v/>
      </c>
      <c r="D3975" t="str">
        <f>IFERROR(VLOOKUP(Belegerfassung!A3983,Abfrage!$E$2:$F$20,2,FALSE),"")</f>
        <v/>
      </c>
      <c r="E3975" t="str">
        <f>IF(A3975&lt;&gt;"",Belegerfassung!B3983,"")</f>
        <v/>
      </c>
      <c r="F3975" t="str">
        <f>IF(Belegerfassung!L3983="","",IF(Belegerfassung!L3983&lt;&gt;"",IF(Belegerfassung!L3983&lt;&gt;"",IF(Belegerfassung!J3983&lt;&gt;0,VLOOKUP(Belegerfassung!L3983,Abfrage!$A$2:$C$19,2,),VLOOKUP(Belegerfassung!L3983,Abfrage!$A$2:$C$19,3,)),"")))</f>
        <v/>
      </c>
      <c r="G3975" t="str">
        <f t="shared" si="186"/>
        <v/>
      </c>
      <c r="H3975" s="31" t="str">
        <f>IF(A3975&lt;&gt;"",-Belegerfassung!J3983+Belegerfassung!K3983,"")</f>
        <v/>
      </c>
      <c r="I3975" s="49" t="str">
        <f>IFERROR(IF(H3975&lt;&gt;"",Belegerfassung!L3983*100,""),IF(OR(Belegerfassung!L3983="Leistung EU - Erlöse",Belegerfassung!L3983="Lieferungen EU-Erlöse",Belegerfassung!L3983="EUST",Belegerfassung!L3983="Bauleistungen 20%")=TRUE,"",MID(Belegerfassung!L3983,4,2)))</f>
        <v/>
      </c>
      <c r="J3975" s="6" t="str">
        <f>IF(A3975&lt;&gt;"",LEFT(Belegerfassung!D3983,40),"")</f>
        <v/>
      </c>
      <c r="K3975" t="str">
        <f>IF(A3975&lt;&gt;"",VLOOKUP(D3975,Abfrage!$F$2:$G$21,2,FALSE),"")</f>
        <v/>
      </c>
      <c r="L3975" s="6" t="str">
        <f>IF(Belegerfassung!H3983&lt;&gt;"",Belegerfassung!H3983,"")</f>
        <v/>
      </c>
      <c r="M3975" t="str">
        <f>IFERROR(IF(Belegerfassung!E3983&lt;&gt;"",VLOOKUP(Belegerfassung!E3983,Abfrage!$L$2:$M$15,2,),""),"")</f>
        <v/>
      </c>
      <c r="N3975" t="str">
        <f t="shared" si="187"/>
        <v/>
      </c>
      <c r="O3975" t="str">
        <f t="shared" si="188"/>
        <v/>
      </c>
      <c r="P3975" t="str">
        <f>IF(Belegerfassung!G3983&lt;&gt;"",CONCATENATE(Belegerfassung!G3983,".pdf"),"")</f>
        <v/>
      </c>
    </row>
    <row r="3976" spans="1:16">
      <c r="A3976" t="str">
        <f>IF(Belegerfassung!C3984&lt;&gt;"",0,"")</f>
        <v/>
      </c>
      <c r="B3976" t="str">
        <f>IFERROR(VLOOKUP(Belegerfassung!I3984,Konten!A:D,2,FALSE),"")</f>
        <v/>
      </c>
      <c r="C3976" t="str">
        <f>IF(A3976&lt;&gt;"",TEXT(Belegerfassung!C3984,"TT.MM.JJJJ"),"")</f>
        <v/>
      </c>
      <c r="D3976" t="str">
        <f>IFERROR(VLOOKUP(Belegerfassung!A3984,Abfrage!$E$2:$F$20,2,FALSE),"")</f>
        <v/>
      </c>
      <c r="E3976" t="str">
        <f>IF(A3976&lt;&gt;"",Belegerfassung!B3984,"")</f>
        <v/>
      </c>
      <c r="F3976" t="str">
        <f>IF(Belegerfassung!L3984="","",IF(Belegerfassung!L3984&lt;&gt;"",IF(Belegerfassung!L3984&lt;&gt;"",IF(Belegerfassung!J3984&lt;&gt;0,VLOOKUP(Belegerfassung!L3984,Abfrage!$A$2:$C$19,2,),VLOOKUP(Belegerfassung!L3984,Abfrage!$A$2:$C$19,3,)),"")))</f>
        <v/>
      </c>
      <c r="G3976" t="str">
        <f t="shared" si="186"/>
        <v/>
      </c>
      <c r="H3976" s="31" t="str">
        <f>IF(A3976&lt;&gt;"",-Belegerfassung!J3984+Belegerfassung!K3984,"")</f>
        <v/>
      </c>
      <c r="I3976" s="49" t="str">
        <f>IFERROR(IF(H3976&lt;&gt;"",Belegerfassung!L3984*100,""),IF(OR(Belegerfassung!L3984="Leistung EU - Erlöse",Belegerfassung!L3984="Lieferungen EU-Erlöse",Belegerfassung!L3984="EUST",Belegerfassung!L3984="Bauleistungen 20%")=TRUE,"",MID(Belegerfassung!L3984,4,2)))</f>
        <v/>
      </c>
      <c r="J3976" s="6" t="str">
        <f>IF(A3976&lt;&gt;"",LEFT(Belegerfassung!D3984,40),"")</f>
        <v/>
      </c>
      <c r="K3976" t="str">
        <f>IF(A3976&lt;&gt;"",VLOOKUP(D3976,Abfrage!$F$2:$G$21,2,FALSE),"")</f>
        <v/>
      </c>
      <c r="L3976" s="6" t="str">
        <f>IF(Belegerfassung!H3984&lt;&gt;"",Belegerfassung!H3984,"")</f>
        <v/>
      </c>
      <c r="M3976" t="str">
        <f>IFERROR(IF(Belegerfassung!E3984&lt;&gt;"",VLOOKUP(Belegerfassung!E3984,Abfrage!$L$2:$M$15,2,),""),"")</f>
        <v/>
      </c>
      <c r="N3976" t="str">
        <f t="shared" si="187"/>
        <v/>
      </c>
      <c r="O3976" t="str">
        <f t="shared" si="188"/>
        <v/>
      </c>
      <c r="P3976" t="str">
        <f>IF(Belegerfassung!G3984&lt;&gt;"",CONCATENATE(Belegerfassung!G3984,".pdf"),"")</f>
        <v/>
      </c>
    </row>
    <row r="3977" spans="1:16">
      <c r="A3977" t="str">
        <f>IF(Belegerfassung!C3985&lt;&gt;"",0,"")</f>
        <v/>
      </c>
      <c r="B3977" t="str">
        <f>IFERROR(VLOOKUP(Belegerfassung!I3985,Konten!A:D,2,FALSE),"")</f>
        <v/>
      </c>
      <c r="C3977" t="str">
        <f>IF(A3977&lt;&gt;"",TEXT(Belegerfassung!C3985,"TT.MM.JJJJ"),"")</f>
        <v/>
      </c>
      <c r="D3977" t="str">
        <f>IFERROR(VLOOKUP(Belegerfassung!A3985,Abfrage!$E$2:$F$20,2,FALSE),"")</f>
        <v/>
      </c>
      <c r="E3977" t="str">
        <f>IF(A3977&lt;&gt;"",Belegerfassung!B3985,"")</f>
        <v/>
      </c>
      <c r="F3977" t="str">
        <f>IF(Belegerfassung!L3985="","",IF(Belegerfassung!L3985&lt;&gt;"",IF(Belegerfassung!L3985&lt;&gt;"",IF(Belegerfassung!J3985&lt;&gt;0,VLOOKUP(Belegerfassung!L3985,Abfrage!$A$2:$C$19,2,),VLOOKUP(Belegerfassung!L3985,Abfrage!$A$2:$C$19,3,)),"")))</f>
        <v/>
      </c>
      <c r="G3977" t="str">
        <f t="shared" si="186"/>
        <v/>
      </c>
      <c r="H3977" s="31" t="str">
        <f>IF(A3977&lt;&gt;"",-Belegerfassung!J3985+Belegerfassung!K3985,"")</f>
        <v/>
      </c>
      <c r="I3977" s="49" t="str">
        <f>IFERROR(IF(H3977&lt;&gt;"",Belegerfassung!L3985*100,""),IF(OR(Belegerfassung!L3985="Leistung EU - Erlöse",Belegerfassung!L3985="Lieferungen EU-Erlöse",Belegerfassung!L3985="EUST",Belegerfassung!L3985="Bauleistungen 20%")=TRUE,"",MID(Belegerfassung!L3985,4,2)))</f>
        <v/>
      </c>
      <c r="J3977" s="6" t="str">
        <f>IF(A3977&lt;&gt;"",LEFT(Belegerfassung!D3985,40),"")</f>
        <v/>
      </c>
      <c r="K3977" t="str">
        <f>IF(A3977&lt;&gt;"",VLOOKUP(D3977,Abfrage!$F$2:$G$21,2,FALSE),"")</f>
        <v/>
      </c>
      <c r="L3977" s="6" t="str">
        <f>IF(Belegerfassung!H3985&lt;&gt;"",Belegerfassung!H3985,"")</f>
        <v/>
      </c>
      <c r="M3977" t="str">
        <f>IFERROR(IF(Belegerfassung!E3985&lt;&gt;"",VLOOKUP(Belegerfassung!E3985,Abfrage!$L$2:$M$15,2,),""),"")</f>
        <v/>
      </c>
      <c r="N3977" t="str">
        <f t="shared" si="187"/>
        <v/>
      </c>
      <c r="O3977" t="str">
        <f t="shared" si="188"/>
        <v/>
      </c>
      <c r="P3977" t="str">
        <f>IF(Belegerfassung!G3985&lt;&gt;"",CONCATENATE(Belegerfassung!G3985,".pdf"),"")</f>
        <v/>
      </c>
    </row>
    <row r="3978" spans="1:16">
      <c r="A3978" t="str">
        <f>IF(Belegerfassung!C3986&lt;&gt;"",0,"")</f>
        <v/>
      </c>
      <c r="B3978" t="str">
        <f>IFERROR(VLOOKUP(Belegerfassung!I3986,Konten!A:D,2,FALSE),"")</f>
        <v/>
      </c>
      <c r="C3978" t="str">
        <f>IF(A3978&lt;&gt;"",TEXT(Belegerfassung!C3986,"TT.MM.JJJJ"),"")</f>
        <v/>
      </c>
      <c r="D3978" t="str">
        <f>IFERROR(VLOOKUP(Belegerfassung!A3986,Abfrage!$E$2:$F$20,2,FALSE),"")</f>
        <v/>
      </c>
      <c r="E3978" t="str">
        <f>IF(A3978&lt;&gt;"",Belegerfassung!B3986,"")</f>
        <v/>
      </c>
      <c r="F3978" t="str">
        <f>IF(Belegerfassung!L3986="","",IF(Belegerfassung!L3986&lt;&gt;"",IF(Belegerfassung!L3986&lt;&gt;"",IF(Belegerfassung!J3986&lt;&gt;0,VLOOKUP(Belegerfassung!L3986,Abfrage!$A$2:$C$19,2,),VLOOKUP(Belegerfassung!L3986,Abfrage!$A$2:$C$19,3,)),"")))</f>
        <v/>
      </c>
      <c r="G3978" t="str">
        <f t="shared" si="186"/>
        <v/>
      </c>
      <c r="H3978" s="31" t="str">
        <f>IF(A3978&lt;&gt;"",-Belegerfassung!J3986+Belegerfassung!K3986,"")</f>
        <v/>
      </c>
      <c r="I3978" s="49" t="str">
        <f>IFERROR(IF(H3978&lt;&gt;"",Belegerfassung!L3986*100,""),IF(OR(Belegerfassung!L3986="Leistung EU - Erlöse",Belegerfassung!L3986="Lieferungen EU-Erlöse",Belegerfassung!L3986="EUST",Belegerfassung!L3986="Bauleistungen 20%")=TRUE,"",MID(Belegerfassung!L3986,4,2)))</f>
        <v/>
      </c>
      <c r="J3978" s="6" t="str">
        <f>IF(A3978&lt;&gt;"",LEFT(Belegerfassung!D3986,40),"")</f>
        <v/>
      </c>
      <c r="K3978" t="str">
        <f>IF(A3978&lt;&gt;"",VLOOKUP(D3978,Abfrage!$F$2:$G$21,2,FALSE),"")</f>
        <v/>
      </c>
      <c r="L3978" s="6" t="str">
        <f>IF(Belegerfassung!H3986&lt;&gt;"",Belegerfassung!H3986,"")</f>
        <v/>
      </c>
      <c r="M3978" t="str">
        <f>IFERROR(IF(Belegerfassung!E3986&lt;&gt;"",VLOOKUP(Belegerfassung!E3986,Abfrage!$L$2:$M$15,2,),""),"")</f>
        <v/>
      </c>
      <c r="N3978" t="str">
        <f t="shared" si="187"/>
        <v/>
      </c>
      <c r="O3978" t="str">
        <f t="shared" si="188"/>
        <v/>
      </c>
      <c r="P3978" t="str">
        <f>IF(Belegerfassung!G3986&lt;&gt;"",CONCATENATE(Belegerfassung!G3986,".pdf"),"")</f>
        <v/>
      </c>
    </row>
    <row r="3979" spans="1:16">
      <c r="A3979" t="str">
        <f>IF(Belegerfassung!C3987&lt;&gt;"",0,"")</f>
        <v/>
      </c>
      <c r="B3979" t="str">
        <f>IFERROR(VLOOKUP(Belegerfassung!I3987,Konten!A:D,2,FALSE),"")</f>
        <v/>
      </c>
      <c r="C3979" t="str">
        <f>IF(A3979&lt;&gt;"",TEXT(Belegerfassung!C3987,"TT.MM.JJJJ"),"")</f>
        <v/>
      </c>
      <c r="D3979" t="str">
        <f>IFERROR(VLOOKUP(Belegerfassung!A3987,Abfrage!$E$2:$F$20,2,FALSE),"")</f>
        <v/>
      </c>
      <c r="E3979" t="str">
        <f>IF(A3979&lt;&gt;"",Belegerfassung!B3987,"")</f>
        <v/>
      </c>
      <c r="F3979" t="str">
        <f>IF(Belegerfassung!L3987="","",IF(Belegerfassung!L3987&lt;&gt;"",IF(Belegerfassung!L3987&lt;&gt;"",IF(Belegerfassung!J3987&lt;&gt;0,VLOOKUP(Belegerfassung!L3987,Abfrage!$A$2:$C$19,2,),VLOOKUP(Belegerfassung!L3987,Abfrage!$A$2:$C$19,3,)),"")))</f>
        <v/>
      </c>
      <c r="G3979" t="str">
        <f t="shared" si="186"/>
        <v/>
      </c>
      <c r="H3979" s="31" t="str">
        <f>IF(A3979&lt;&gt;"",-Belegerfassung!J3987+Belegerfassung!K3987,"")</f>
        <v/>
      </c>
      <c r="I3979" s="49" t="str">
        <f>IFERROR(IF(H3979&lt;&gt;"",Belegerfassung!L3987*100,""),IF(OR(Belegerfassung!L3987="Leistung EU - Erlöse",Belegerfassung!L3987="Lieferungen EU-Erlöse",Belegerfassung!L3987="EUST",Belegerfassung!L3987="Bauleistungen 20%")=TRUE,"",MID(Belegerfassung!L3987,4,2)))</f>
        <v/>
      </c>
      <c r="J3979" s="6" t="str">
        <f>IF(A3979&lt;&gt;"",LEFT(Belegerfassung!D3987,40),"")</f>
        <v/>
      </c>
      <c r="K3979" t="str">
        <f>IF(A3979&lt;&gt;"",VLOOKUP(D3979,Abfrage!$F$2:$G$21,2,FALSE),"")</f>
        <v/>
      </c>
      <c r="L3979" s="6" t="str">
        <f>IF(Belegerfassung!H3987&lt;&gt;"",Belegerfassung!H3987,"")</f>
        <v/>
      </c>
      <c r="M3979" t="str">
        <f>IFERROR(IF(Belegerfassung!E3987&lt;&gt;"",VLOOKUP(Belegerfassung!E3987,Abfrage!$L$2:$M$15,2,),""),"")</f>
        <v/>
      </c>
      <c r="N3979" t="str">
        <f t="shared" si="187"/>
        <v/>
      </c>
      <c r="O3979" t="str">
        <f t="shared" si="188"/>
        <v/>
      </c>
      <c r="P3979" t="str">
        <f>IF(Belegerfassung!G3987&lt;&gt;"",CONCATENATE(Belegerfassung!G3987,".pdf"),"")</f>
        <v/>
      </c>
    </row>
    <row r="3980" spans="1:16">
      <c r="A3980" t="str">
        <f>IF(Belegerfassung!C3988&lt;&gt;"",0,"")</f>
        <v/>
      </c>
      <c r="B3980" t="str">
        <f>IFERROR(VLOOKUP(Belegerfassung!I3988,Konten!A:D,2,FALSE),"")</f>
        <v/>
      </c>
      <c r="C3980" t="str">
        <f>IF(A3980&lt;&gt;"",TEXT(Belegerfassung!C3988,"TT.MM.JJJJ"),"")</f>
        <v/>
      </c>
      <c r="D3980" t="str">
        <f>IFERROR(VLOOKUP(Belegerfassung!A3988,Abfrage!$E$2:$F$20,2,FALSE),"")</f>
        <v/>
      </c>
      <c r="E3980" t="str">
        <f>IF(A3980&lt;&gt;"",Belegerfassung!B3988,"")</f>
        <v/>
      </c>
      <c r="F3980" t="str">
        <f>IF(Belegerfassung!L3988="","",IF(Belegerfassung!L3988&lt;&gt;"",IF(Belegerfassung!L3988&lt;&gt;"",IF(Belegerfassung!J3988&lt;&gt;0,VLOOKUP(Belegerfassung!L3988,Abfrage!$A$2:$C$19,2,),VLOOKUP(Belegerfassung!L3988,Abfrage!$A$2:$C$19,3,)),"")))</f>
        <v/>
      </c>
      <c r="G3980" t="str">
        <f t="shared" si="186"/>
        <v/>
      </c>
      <c r="H3980" s="31" t="str">
        <f>IF(A3980&lt;&gt;"",-Belegerfassung!J3988+Belegerfassung!K3988,"")</f>
        <v/>
      </c>
      <c r="I3980" s="49" t="str">
        <f>IFERROR(IF(H3980&lt;&gt;"",Belegerfassung!L3988*100,""),IF(OR(Belegerfassung!L3988="Leistung EU - Erlöse",Belegerfassung!L3988="Lieferungen EU-Erlöse",Belegerfassung!L3988="EUST",Belegerfassung!L3988="Bauleistungen 20%")=TRUE,"",MID(Belegerfassung!L3988,4,2)))</f>
        <v/>
      </c>
      <c r="J3980" s="6" t="str">
        <f>IF(A3980&lt;&gt;"",LEFT(Belegerfassung!D3988,40),"")</f>
        <v/>
      </c>
      <c r="K3980" t="str">
        <f>IF(A3980&lt;&gt;"",VLOOKUP(D3980,Abfrage!$F$2:$G$21,2,FALSE),"")</f>
        <v/>
      </c>
      <c r="L3980" s="6" t="str">
        <f>IF(Belegerfassung!H3988&lt;&gt;"",Belegerfassung!H3988,"")</f>
        <v/>
      </c>
      <c r="M3980" t="str">
        <f>IFERROR(IF(Belegerfassung!E3988&lt;&gt;"",VLOOKUP(Belegerfassung!E3988,Abfrage!$L$2:$M$15,2,),""),"")</f>
        <v/>
      </c>
      <c r="N3980" t="str">
        <f t="shared" si="187"/>
        <v/>
      </c>
      <c r="O3980" t="str">
        <f t="shared" si="188"/>
        <v/>
      </c>
      <c r="P3980" t="str">
        <f>IF(Belegerfassung!G3988&lt;&gt;"",CONCATENATE(Belegerfassung!G3988,".pdf"),"")</f>
        <v/>
      </c>
    </row>
    <row r="3981" spans="1:16">
      <c r="A3981" t="str">
        <f>IF(Belegerfassung!C3989&lt;&gt;"",0,"")</f>
        <v/>
      </c>
      <c r="B3981" t="str">
        <f>IFERROR(VLOOKUP(Belegerfassung!I3989,Konten!A:D,2,FALSE),"")</f>
        <v/>
      </c>
      <c r="C3981" t="str">
        <f>IF(A3981&lt;&gt;"",TEXT(Belegerfassung!C3989,"TT.MM.JJJJ"),"")</f>
        <v/>
      </c>
      <c r="D3981" t="str">
        <f>IFERROR(VLOOKUP(Belegerfassung!A3989,Abfrage!$E$2:$F$20,2,FALSE),"")</f>
        <v/>
      </c>
      <c r="E3981" t="str">
        <f>IF(A3981&lt;&gt;"",Belegerfassung!B3989,"")</f>
        <v/>
      </c>
      <c r="F3981" t="str">
        <f>IF(Belegerfassung!L3989="","",IF(Belegerfassung!L3989&lt;&gt;"",IF(Belegerfassung!L3989&lt;&gt;"",IF(Belegerfassung!J3989&lt;&gt;0,VLOOKUP(Belegerfassung!L3989,Abfrage!$A$2:$C$19,2,),VLOOKUP(Belegerfassung!L3989,Abfrage!$A$2:$C$19,3,)),"")))</f>
        <v/>
      </c>
      <c r="G3981" t="str">
        <f t="shared" si="186"/>
        <v/>
      </c>
      <c r="H3981" s="31" t="str">
        <f>IF(A3981&lt;&gt;"",-Belegerfassung!J3989+Belegerfassung!K3989,"")</f>
        <v/>
      </c>
      <c r="I3981" s="49" t="str">
        <f>IFERROR(IF(H3981&lt;&gt;"",Belegerfassung!L3989*100,""),IF(OR(Belegerfassung!L3989="Leistung EU - Erlöse",Belegerfassung!L3989="Lieferungen EU-Erlöse",Belegerfassung!L3989="EUST",Belegerfassung!L3989="Bauleistungen 20%")=TRUE,"",MID(Belegerfassung!L3989,4,2)))</f>
        <v/>
      </c>
      <c r="J3981" s="6" t="str">
        <f>IF(A3981&lt;&gt;"",LEFT(Belegerfassung!D3989,40),"")</f>
        <v/>
      </c>
      <c r="K3981" t="str">
        <f>IF(A3981&lt;&gt;"",VLOOKUP(D3981,Abfrage!$F$2:$G$21,2,FALSE),"")</f>
        <v/>
      </c>
      <c r="L3981" s="6" t="str">
        <f>IF(Belegerfassung!H3989&lt;&gt;"",Belegerfassung!H3989,"")</f>
        <v/>
      </c>
      <c r="M3981" t="str">
        <f>IFERROR(IF(Belegerfassung!E3989&lt;&gt;"",VLOOKUP(Belegerfassung!E3989,Abfrage!$L$2:$M$15,2,),""),"")</f>
        <v/>
      </c>
      <c r="N3981" t="str">
        <f t="shared" si="187"/>
        <v/>
      </c>
      <c r="O3981" t="str">
        <f t="shared" si="188"/>
        <v/>
      </c>
      <c r="P3981" t="str">
        <f>IF(Belegerfassung!G3989&lt;&gt;"",CONCATENATE(Belegerfassung!G3989,".pdf"),"")</f>
        <v/>
      </c>
    </row>
    <row r="3982" spans="1:16">
      <c r="A3982" t="str">
        <f>IF(Belegerfassung!C3990&lt;&gt;"",0,"")</f>
        <v/>
      </c>
      <c r="B3982" t="str">
        <f>IFERROR(VLOOKUP(Belegerfassung!I3990,Konten!A:D,2,FALSE),"")</f>
        <v/>
      </c>
      <c r="C3982" t="str">
        <f>IF(A3982&lt;&gt;"",TEXT(Belegerfassung!C3990,"TT.MM.JJJJ"),"")</f>
        <v/>
      </c>
      <c r="D3982" t="str">
        <f>IFERROR(VLOOKUP(Belegerfassung!A3990,Abfrage!$E$2:$F$20,2,FALSE),"")</f>
        <v/>
      </c>
      <c r="E3982" t="str">
        <f>IF(A3982&lt;&gt;"",Belegerfassung!B3990,"")</f>
        <v/>
      </c>
      <c r="F3982" t="str">
        <f>IF(Belegerfassung!L3990="","",IF(Belegerfassung!L3990&lt;&gt;"",IF(Belegerfassung!L3990&lt;&gt;"",IF(Belegerfassung!J3990&lt;&gt;0,VLOOKUP(Belegerfassung!L3990,Abfrage!$A$2:$C$19,2,),VLOOKUP(Belegerfassung!L3990,Abfrage!$A$2:$C$19,3,)),"")))</f>
        <v/>
      </c>
      <c r="G3982" t="str">
        <f t="shared" si="186"/>
        <v/>
      </c>
      <c r="H3982" s="31" t="str">
        <f>IF(A3982&lt;&gt;"",-Belegerfassung!J3990+Belegerfassung!K3990,"")</f>
        <v/>
      </c>
      <c r="I3982" s="49" t="str">
        <f>IFERROR(IF(H3982&lt;&gt;"",Belegerfassung!L3990*100,""),IF(OR(Belegerfassung!L3990="Leistung EU - Erlöse",Belegerfassung!L3990="Lieferungen EU-Erlöse",Belegerfassung!L3990="EUST",Belegerfassung!L3990="Bauleistungen 20%")=TRUE,"",MID(Belegerfassung!L3990,4,2)))</f>
        <v/>
      </c>
      <c r="J3982" s="6" t="str">
        <f>IF(A3982&lt;&gt;"",LEFT(Belegerfassung!D3990,40),"")</f>
        <v/>
      </c>
      <c r="K3982" t="str">
        <f>IF(A3982&lt;&gt;"",VLOOKUP(D3982,Abfrage!$F$2:$G$21,2,FALSE),"")</f>
        <v/>
      </c>
      <c r="L3982" s="6" t="str">
        <f>IF(Belegerfassung!H3990&lt;&gt;"",Belegerfassung!H3990,"")</f>
        <v/>
      </c>
      <c r="M3982" t="str">
        <f>IFERROR(IF(Belegerfassung!E3990&lt;&gt;"",VLOOKUP(Belegerfassung!E3990,Abfrage!$L$2:$M$15,2,),""),"")</f>
        <v/>
      </c>
      <c r="N3982" t="str">
        <f t="shared" si="187"/>
        <v/>
      </c>
      <c r="O3982" t="str">
        <f t="shared" si="188"/>
        <v/>
      </c>
      <c r="P3982" t="str">
        <f>IF(Belegerfassung!G3990&lt;&gt;"",CONCATENATE(Belegerfassung!G3990,".pdf"),"")</f>
        <v/>
      </c>
    </row>
    <row r="3983" spans="1:16">
      <c r="A3983" t="str">
        <f>IF(Belegerfassung!C3991&lt;&gt;"",0,"")</f>
        <v/>
      </c>
      <c r="B3983" t="str">
        <f>IFERROR(VLOOKUP(Belegerfassung!I3991,Konten!A:D,2,FALSE),"")</f>
        <v/>
      </c>
      <c r="C3983" t="str">
        <f>IF(A3983&lt;&gt;"",TEXT(Belegerfassung!C3991,"TT.MM.JJJJ"),"")</f>
        <v/>
      </c>
      <c r="D3983" t="str">
        <f>IFERROR(VLOOKUP(Belegerfassung!A3991,Abfrage!$E$2:$F$20,2,FALSE),"")</f>
        <v/>
      </c>
      <c r="E3983" t="str">
        <f>IF(A3983&lt;&gt;"",Belegerfassung!B3991,"")</f>
        <v/>
      </c>
      <c r="F3983" t="str">
        <f>IF(Belegerfassung!L3991="","",IF(Belegerfassung!L3991&lt;&gt;"",IF(Belegerfassung!L3991&lt;&gt;"",IF(Belegerfassung!J3991&lt;&gt;0,VLOOKUP(Belegerfassung!L3991,Abfrage!$A$2:$C$19,2,),VLOOKUP(Belegerfassung!L3991,Abfrage!$A$2:$C$19,3,)),"")))</f>
        <v/>
      </c>
      <c r="G3983" t="str">
        <f t="shared" si="186"/>
        <v/>
      </c>
      <c r="H3983" s="31" t="str">
        <f>IF(A3983&lt;&gt;"",-Belegerfassung!J3991+Belegerfassung!K3991,"")</f>
        <v/>
      </c>
      <c r="I3983" s="49" t="str">
        <f>IFERROR(IF(H3983&lt;&gt;"",Belegerfassung!L3991*100,""),IF(OR(Belegerfassung!L3991="Leistung EU - Erlöse",Belegerfassung!L3991="Lieferungen EU-Erlöse",Belegerfassung!L3991="EUST",Belegerfassung!L3991="Bauleistungen 20%")=TRUE,"",MID(Belegerfassung!L3991,4,2)))</f>
        <v/>
      </c>
      <c r="J3983" s="6" t="str">
        <f>IF(A3983&lt;&gt;"",LEFT(Belegerfassung!D3991,40),"")</f>
        <v/>
      </c>
      <c r="K3983" t="str">
        <f>IF(A3983&lt;&gt;"",VLOOKUP(D3983,Abfrage!$F$2:$G$21,2,FALSE),"")</f>
        <v/>
      </c>
      <c r="L3983" s="6" t="str">
        <f>IF(Belegerfassung!H3991&lt;&gt;"",Belegerfassung!H3991,"")</f>
        <v/>
      </c>
      <c r="M3983" t="str">
        <f>IFERROR(IF(Belegerfassung!E3991&lt;&gt;"",VLOOKUP(Belegerfassung!E3991,Abfrage!$L$2:$M$15,2,),""),"")</f>
        <v/>
      </c>
      <c r="N3983" t="str">
        <f t="shared" si="187"/>
        <v/>
      </c>
      <c r="O3983" t="str">
        <f t="shared" si="188"/>
        <v/>
      </c>
      <c r="P3983" t="str">
        <f>IF(Belegerfassung!G3991&lt;&gt;"",CONCATENATE(Belegerfassung!G3991,".pdf"),"")</f>
        <v/>
      </c>
    </row>
    <row r="3984" spans="1:16">
      <c r="A3984" t="str">
        <f>IF(Belegerfassung!C3992&lt;&gt;"",0,"")</f>
        <v/>
      </c>
      <c r="B3984" t="str">
        <f>IFERROR(VLOOKUP(Belegerfassung!I3992,Konten!A:D,2,FALSE),"")</f>
        <v/>
      </c>
      <c r="C3984" t="str">
        <f>IF(A3984&lt;&gt;"",TEXT(Belegerfassung!C3992,"TT.MM.JJJJ"),"")</f>
        <v/>
      </c>
      <c r="D3984" t="str">
        <f>IFERROR(VLOOKUP(Belegerfassung!A3992,Abfrage!$E$2:$F$20,2,FALSE),"")</f>
        <v/>
      </c>
      <c r="E3984" t="str">
        <f>IF(A3984&lt;&gt;"",Belegerfassung!B3992,"")</f>
        <v/>
      </c>
      <c r="F3984" t="str">
        <f>IF(Belegerfassung!L3992="","",IF(Belegerfassung!L3992&lt;&gt;"",IF(Belegerfassung!L3992&lt;&gt;"",IF(Belegerfassung!J3992&lt;&gt;0,VLOOKUP(Belegerfassung!L3992,Abfrage!$A$2:$C$19,2,),VLOOKUP(Belegerfassung!L3992,Abfrage!$A$2:$C$19,3,)),"")))</f>
        <v/>
      </c>
      <c r="G3984" t="str">
        <f t="shared" si="186"/>
        <v/>
      </c>
      <c r="H3984" s="31" t="str">
        <f>IF(A3984&lt;&gt;"",-Belegerfassung!J3992+Belegerfassung!K3992,"")</f>
        <v/>
      </c>
      <c r="I3984" s="49" t="str">
        <f>IFERROR(IF(H3984&lt;&gt;"",Belegerfassung!L3992*100,""),IF(OR(Belegerfassung!L3992="Leistung EU - Erlöse",Belegerfassung!L3992="Lieferungen EU-Erlöse",Belegerfassung!L3992="EUST",Belegerfassung!L3992="Bauleistungen 20%")=TRUE,"",MID(Belegerfassung!L3992,4,2)))</f>
        <v/>
      </c>
      <c r="J3984" s="6" t="str">
        <f>IF(A3984&lt;&gt;"",LEFT(Belegerfassung!D3992,40),"")</f>
        <v/>
      </c>
      <c r="K3984" t="str">
        <f>IF(A3984&lt;&gt;"",VLOOKUP(D3984,Abfrage!$F$2:$G$21,2,FALSE),"")</f>
        <v/>
      </c>
      <c r="L3984" s="6" t="str">
        <f>IF(Belegerfassung!H3992&lt;&gt;"",Belegerfassung!H3992,"")</f>
        <v/>
      </c>
      <c r="M3984" t="str">
        <f>IFERROR(IF(Belegerfassung!E3992&lt;&gt;"",VLOOKUP(Belegerfassung!E3992,Abfrage!$L$2:$M$15,2,),""),"")</f>
        <v/>
      </c>
      <c r="N3984" t="str">
        <f t="shared" si="187"/>
        <v/>
      </c>
      <c r="O3984" t="str">
        <f t="shared" si="188"/>
        <v/>
      </c>
      <c r="P3984" t="str">
        <f>IF(Belegerfassung!G3992&lt;&gt;"",CONCATENATE(Belegerfassung!G3992,".pdf"),"")</f>
        <v/>
      </c>
    </row>
    <row r="3985" spans="1:16">
      <c r="A3985" t="str">
        <f>IF(Belegerfassung!C3993&lt;&gt;"",0,"")</f>
        <v/>
      </c>
      <c r="B3985" t="str">
        <f>IFERROR(VLOOKUP(Belegerfassung!I3993,Konten!A:D,2,FALSE),"")</f>
        <v/>
      </c>
      <c r="C3985" t="str">
        <f>IF(A3985&lt;&gt;"",TEXT(Belegerfassung!C3993,"TT.MM.JJJJ"),"")</f>
        <v/>
      </c>
      <c r="D3985" t="str">
        <f>IFERROR(VLOOKUP(Belegerfassung!A3993,Abfrage!$E$2:$F$20,2,FALSE),"")</f>
        <v/>
      </c>
      <c r="E3985" t="str">
        <f>IF(A3985&lt;&gt;"",Belegerfassung!B3993,"")</f>
        <v/>
      </c>
      <c r="F3985" t="str">
        <f>IF(Belegerfassung!L3993="","",IF(Belegerfassung!L3993&lt;&gt;"",IF(Belegerfassung!L3993&lt;&gt;"",IF(Belegerfassung!J3993&lt;&gt;0,VLOOKUP(Belegerfassung!L3993,Abfrage!$A$2:$C$19,2,),VLOOKUP(Belegerfassung!L3993,Abfrage!$A$2:$C$19,3,)),"")))</f>
        <v/>
      </c>
      <c r="G3985" t="str">
        <f t="shared" si="186"/>
        <v/>
      </c>
      <c r="H3985" s="31" t="str">
        <f>IF(A3985&lt;&gt;"",-Belegerfassung!J3993+Belegerfassung!K3993,"")</f>
        <v/>
      </c>
      <c r="I3985" s="49" t="str">
        <f>IFERROR(IF(H3985&lt;&gt;"",Belegerfassung!L3993*100,""),IF(OR(Belegerfassung!L3993="Leistung EU - Erlöse",Belegerfassung!L3993="Lieferungen EU-Erlöse",Belegerfassung!L3993="EUST",Belegerfassung!L3993="Bauleistungen 20%")=TRUE,"",MID(Belegerfassung!L3993,4,2)))</f>
        <v/>
      </c>
      <c r="J3985" s="6" t="str">
        <f>IF(A3985&lt;&gt;"",LEFT(Belegerfassung!D3993,40),"")</f>
        <v/>
      </c>
      <c r="K3985" t="str">
        <f>IF(A3985&lt;&gt;"",VLOOKUP(D3985,Abfrage!$F$2:$G$21,2,FALSE),"")</f>
        <v/>
      </c>
      <c r="L3985" s="6" t="str">
        <f>IF(Belegerfassung!H3993&lt;&gt;"",Belegerfassung!H3993,"")</f>
        <v/>
      </c>
      <c r="M3985" t="str">
        <f>IFERROR(IF(Belegerfassung!E3993&lt;&gt;"",VLOOKUP(Belegerfassung!E3993,Abfrage!$L$2:$M$15,2,),""),"")</f>
        <v/>
      </c>
      <c r="N3985" t="str">
        <f t="shared" si="187"/>
        <v/>
      </c>
      <c r="O3985" t="str">
        <f t="shared" si="188"/>
        <v/>
      </c>
      <c r="P3985" t="str">
        <f>IF(Belegerfassung!G3993&lt;&gt;"",CONCATENATE(Belegerfassung!G3993,".pdf"),"")</f>
        <v/>
      </c>
    </row>
    <row r="3986" spans="1:16">
      <c r="A3986" t="str">
        <f>IF(Belegerfassung!C3994&lt;&gt;"",0,"")</f>
        <v/>
      </c>
      <c r="B3986" t="str">
        <f>IFERROR(VLOOKUP(Belegerfassung!I3994,Konten!A:D,2,FALSE),"")</f>
        <v/>
      </c>
      <c r="C3986" t="str">
        <f>IF(A3986&lt;&gt;"",TEXT(Belegerfassung!C3994,"TT.MM.JJJJ"),"")</f>
        <v/>
      </c>
      <c r="D3986" t="str">
        <f>IFERROR(VLOOKUP(Belegerfassung!A3994,Abfrage!$E$2:$F$20,2,FALSE),"")</f>
        <v/>
      </c>
      <c r="E3986" t="str">
        <f>IF(A3986&lt;&gt;"",Belegerfassung!B3994,"")</f>
        <v/>
      </c>
      <c r="F3986" t="str">
        <f>IF(Belegerfassung!L3994="","",IF(Belegerfassung!L3994&lt;&gt;"",IF(Belegerfassung!L3994&lt;&gt;"",IF(Belegerfassung!J3994&lt;&gt;0,VLOOKUP(Belegerfassung!L3994,Abfrage!$A$2:$C$19,2,),VLOOKUP(Belegerfassung!L3994,Abfrage!$A$2:$C$19,3,)),"")))</f>
        <v/>
      </c>
      <c r="G3986" t="str">
        <f t="shared" si="186"/>
        <v/>
      </c>
      <c r="H3986" s="31" t="str">
        <f>IF(A3986&lt;&gt;"",-Belegerfassung!J3994+Belegerfassung!K3994,"")</f>
        <v/>
      </c>
      <c r="I3986" s="49" t="str">
        <f>IFERROR(IF(H3986&lt;&gt;"",Belegerfassung!L3994*100,""),IF(OR(Belegerfassung!L3994="Leistung EU - Erlöse",Belegerfassung!L3994="Lieferungen EU-Erlöse",Belegerfassung!L3994="EUST",Belegerfassung!L3994="Bauleistungen 20%")=TRUE,"",MID(Belegerfassung!L3994,4,2)))</f>
        <v/>
      </c>
      <c r="J3986" s="6" t="str">
        <f>IF(A3986&lt;&gt;"",LEFT(Belegerfassung!D3994,40),"")</f>
        <v/>
      </c>
      <c r="K3986" t="str">
        <f>IF(A3986&lt;&gt;"",VLOOKUP(D3986,Abfrage!$F$2:$G$21,2,FALSE),"")</f>
        <v/>
      </c>
      <c r="L3986" s="6" t="str">
        <f>IF(Belegerfassung!H3994&lt;&gt;"",Belegerfassung!H3994,"")</f>
        <v/>
      </c>
      <c r="M3986" t="str">
        <f>IFERROR(IF(Belegerfassung!E3994&lt;&gt;"",VLOOKUP(Belegerfassung!E3994,Abfrage!$L$2:$M$15,2,),""),"")</f>
        <v/>
      </c>
      <c r="N3986" t="str">
        <f t="shared" si="187"/>
        <v/>
      </c>
      <c r="O3986" t="str">
        <f t="shared" si="188"/>
        <v/>
      </c>
      <c r="P3986" t="str">
        <f>IF(Belegerfassung!G3994&lt;&gt;"",CONCATENATE(Belegerfassung!G3994,".pdf"),"")</f>
        <v/>
      </c>
    </row>
    <row r="3987" spans="1:16">
      <c r="A3987" t="str">
        <f>IF(Belegerfassung!C3995&lt;&gt;"",0,"")</f>
        <v/>
      </c>
      <c r="B3987" t="str">
        <f>IFERROR(VLOOKUP(Belegerfassung!I3995,Konten!A:D,2,FALSE),"")</f>
        <v/>
      </c>
      <c r="C3987" t="str">
        <f>IF(A3987&lt;&gt;"",TEXT(Belegerfassung!C3995,"TT.MM.JJJJ"),"")</f>
        <v/>
      </c>
      <c r="D3987" t="str">
        <f>IFERROR(VLOOKUP(Belegerfassung!A3995,Abfrage!$E$2:$F$20,2,FALSE),"")</f>
        <v/>
      </c>
      <c r="E3987" t="str">
        <f>IF(A3987&lt;&gt;"",Belegerfassung!B3995,"")</f>
        <v/>
      </c>
      <c r="F3987" t="str">
        <f>IF(Belegerfassung!L3995="","",IF(Belegerfassung!L3995&lt;&gt;"",IF(Belegerfassung!L3995&lt;&gt;"",IF(Belegerfassung!J3995&lt;&gt;0,VLOOKUP(Belegerfassung!L3995,Abfrage!$A$2:$C$19,2,),VLOOKUP(Belegerfassung!L3995,Abfrage!$A$2:$C$19,3,)),"")))</f>
        <v/>
      </c>
      <c r="G3987" t="str">
        <f t="shared" si="186"/>
        <v/>
      </c>
      <c r="H3987" s="31" t="str">
        <f>IF(A3987&lt;&gt;"",-Belegerfassung!J3995+Belegerfassung!K3995,"")</f>
        <v/>
      </c>
      <c r="I3987" s="49" t="str">
        <f>IFERROR(IF(H3987&lt;&gt;"",Belegerfassung!L3995*100,""),IF(OR(Belegerfassung!L3995="Leistung EU - Erlöse",Belegerfassung!L3995="Lieferungen EU-Erlöse",Belegerfassung!L3995="EUST",Belegerfassung!L3995="Bauleistungen 20%")=TRUE,"",MID(Belegerfassung!L3995,4,2)))</f>
        <v/>
      </c>
      <c r="J3987" s="6" t="str">
        <f>IF(A3987&lt;&gt;"",LEFT(Belegerfassung!D3995,40),"")</f>
        <v/>
      </c>
      <c r="K3987" t="str">
        <f>IF(A3987&lt;&gt;"",VLOOKUP(D3987,Abfrage!$F$2:$G$21,2,FALSE),"")</f>
        <v/>
      </c>
      <c r="L3987" s="6" t="str">
        <f>IF(Belegerfassung!H3995&lt;&gt;"",Belegerfassung!H3995,"")</f>
        <v/>
      </c>
      <c r="M3987" t="str">
        <f>IFERROR(IF(Belegerfassung!E3995&lt;&gt;"",VLOOKUP(Belegerfassung!E3995,Abfrage!$L$2:$M$15,2,),""),"")</f>
        <v/>
      </c>
      <c r="N3987" t="str">
        <f t="shared" si="187"/>
        <v/>
      </c>
      <c r="O3987" t="str">
        <f t="shared" si="188"/>
        <v/>
      </c>
      <c r="P3987" t="str">
        <f>IF(Belegerfassung!G3995&lt;&gt;"",CONCATENATE(Belegerfassung!G3995,".pdf"),"")</f>
        <v/>
      </c>
    </row>
    <row r="3988" spans="1:16">
      <c r="A3988" t="str">
        <f>IF(Belegerfassung!C3996&lt;&gt;"",0,"")</f>
        <v/>
      </c>
      <c r="B3988" t="str">
        <f>IFERROR(VLOOKUP(Belegerfassung!I3996,Konten!A:D,2,FALSE),"")</f>
        <v/>
      </c>
      <c r="C3988" t="str">
        <f>IF(A3988&lt;&gt;"",TEXT(Belegerfassung!C3996,"TT.MM.JJJJ"),"")</f>
        <v/>
      </c>
      <c r="D3988" t="str">
        <f>IFERROR(VLOOKUP(Belegerfassung!A3996,Abfrage!$E$2:$F$20,2,FALSE),"")</f>
        <v/>
      </c>
      <c r="E3988" t="str">
        <f>IF(A3988&lt;&gt;"",Belegerfassung!B3996,"")</f>
        <v/>
      </c>
      <c r="F3988" t="str">
        <f>IF(Belegerfassung!L3996="","",IF(Belegerfassung!L3996&lt;&gt;"",IF(Belegerfassung!L3996&lt;&gt;"",IF(Belegerfassung!J3996&lt;&gt;0,VLOOKUP(Belegerfassung!L3996,Abfrage!$A$2:$C$19,2,),VLOOKUP(Belegerfassung!L3996,Abfrage!$A$2:$C$19,3,)),"")))</f>
        <v/>
      </c>
      <c r="G3988" t="str">
        <f t="shared" si="186"/>
        <v/>
      </c>
      <c r="H3988" s="31" t="str">
        <f>IF(A3988&lt;&gt;"",-Belegerfassung!J3996+Belegerfassung!K3996,"")</f>
        <v/>
      </c>
      <c r="I3988" s="49" t="str">
        <f>IFERROR(IF(H3988&lt;&gt;"",Belegerfassung!L3996*100,""),IF(OR(Belegerfassung!L3996="Leistung EU - Erlöse",Belegerfassung!L3996="Lieferungen EU-Erlöse",Belegerfassung!L3996="EUST",Belegerfassung!L3996="Bauleistungen 20%")=TRUE,"",MID(Belegerfassung!L3996,4,2)))</f>
        <v/>
      </c>
      <c r="J3988" s="6" t="str">
        <f>IF(A3988&lt;&gt;"",LEFT(Belegerfassung!D3996,40),"")</f>
        <v/>
      </c>
      <c r="K3988" t="str">
        <f>IF(A3988&lt;&gt;"",VLOOKUP(D3988,Abfrage!$F$2:$G$21,2,FALSE),"")</f>
        <v/>
      </c>
      <c r="L3988" s="6" t="str">
        <f>IF(Belegerfassung!H3996&lt;&gt;"",Belegerfassung!H3996,"")</f>
        <v/>
      </c>
      <c r="M3988" t="str">
        <f>IFERROR(IF(Belegerfassung!E3996&lt;&gt;"",VLOOKUP(Belegerfassung!E3996,Abfrage!$L$2:$M$15,2,),""),"")</f>
        <v/>
      </c>
      <c r="N3988" t="str">
        <f t="shared" si="187"/>
        <v/>
      </c>
      <c r="O3988" t="str">
        <f t="shared" si="188"/>
        <v/>
      </c>
      <c r="P3988" t="str">
        <f>IF(Belegerfassung!G3996&lt;&gt;"",CONCATENATE(Belegerfassung!G3996,".pdf"),"")</f>
        <v/>
      </c>
    </row>
    <row r="3989" spans="1:16">
      <c r="A3989" t="str">
        <f>IF(Belegerfassung!C3997&lt;&gt;"",0,"")</f>
        <v/>
      </c>
      <c r="B3989" t="str">
        <f>IFERROR(VLOOKUP(Belegerfassung!I3997,Konten!A:D,2,FALSE),"")</f>
        <v/>
      </c>
      <c r="C3989" t="str">
        <f>IF(A3989&lt;&gt;"",TEXT(Belegerfassung!C3997,"TT.MM.JJJJ"),"")</f>
        <v/>
      </c>
      <c r="D3989" t="str">
        <f>IFERROR(VLOOKUP(Belegerfassung!A3997,Abfrage!$E$2:$F$20,2,FALSE),"")</f>
        <v/>
      </c>
      <c r="E3989" t="str">
        <f>IF(A3989&lt;&gt;"",Belegerfassung!B3997,"")</f>
        <v/>
      </c>
      <c r="F3989" t="str">
        <f>IF(Belegerfassung!L3997="","",IF(Belegerfassung!L3997&lt;&gt;"",IF(Belegerfassung!L3997&lt;&gt;"",IF(Belegerfassung!J3997&lt;&gt;0,VLOOKUP(Belegerfassung!L3997,Abfrage!$A$2:$C$19,2,),VLOOKUP(Belegerfassung!L3997,Abfrage!$A$2:$C$19,3,)),"")))</f>
        <v/>
      </c>
      <c r="G3989" t="str">
        <f t="shared" si="186"/>
        <v/>
      </c>
      <c r="H3989" s="31" t="str">
        <f>IF(A3989&lt;&gt;"",-Belegerfassung!J3997+Belegerfassung!K3997,"")</f>
        <v/>
      </c>
      <c r="I3989" s="49" t="str">
        <f>IFERROR(IF(H3989&lt;&gt;"",Belegerfassung!L3997*100,""),IF(OR(Belegerfassung!L3997="Leistung EU - Erlöse",Belegerfassung!L3997="Lieferungen EU-Erlöse",Belegerfassung!L3997="EUST",Belegerfassung!L3997="Bauleistungen 20%")=TRUE,"",MID(Belegerfassung!L3997,4,2)))</f>
        <v/>
      </c>
      <c r="J3989" s="6" t="str">
        <f>IF(A3989&lt;&gt;"",LEFT(Belegerfassung!D3997,40),"")</f>
        <v/>
      </c>
      <c r="K3989" t="str">
        <f>IF(A3989&lt;&gt;"",VLOOKUP(D3989,Abfrage!$F$2:$G$21,2,FALSE),"")</f>
        <v/>
      </c>
      <c r="L3989" s="6" t="str">
        <f>IF(Belegerfassung!H3997&lt;&gt;"",Belegerfassung!H3997,"")</f>
        <v/>
      </c>
      <c r="M3989" t="str">
        <f>IFERROR(IF(Belegerfassung!E3997&lt;&gt;"",VLOOKUP(Belegerfassung!E3997,Abfrage!$L$2:$M$15,2,),""),"")</f>
        <v/>
      </c>
      <c r="N3989" t="str">
        <f t="shared" si="187"/>
        <v/>
      </c>
      <c r="O3989" t="str">
        <f t="shared" si="188"/>
        <v/>
      </c>
      <c r="P3989" t="str">
        <f>IF(Belegerfassung!G3997&lt;&gt;"",CONCATENATE(Belegerfassung!G3997,".pdf"),"")</f>
        <v/>
      </c>
    </row>
    <row r="3990" spans="1:16">
      <c r="A3990" t="str">
        <f>IF(Belegerfassung!C3998&lt;&gt;"",0,"")</f>
        <v/>
      </c>
      <c r="B3990" t="str">
        <f>IFERROR(VLOOKUP(Belegerfassung!I3998,Konten!A:D,2,FALSE),"")</f>
        <v/>
      </c>
      <c r="C3990" t="str">
        <f>IF(A3990&lt;&gt;"",TEXT(Belegerfassung!C3998,"TT.MM.JJJJ"),"")</f>
        <v/>
      </c>
      <c r="D3990" t="str">
        <f>IFERROR(VLOOKUP(Belegerfassung!A3998,Abfrage!$E$2:$F$20,2,FALSE),"")</f>
        <v/>
      </c>
      <c r="E3990" t="str">
        <f>IF(A3990&lt;&gt;"",Belegerfassung!B3998,"")</f>
        <v/>
      </c>
      <c r="F3990" t="str">
        <f>IF(Belegerfassung!L3998="","",IF(Belegerfassung!L3998&lt;&gt;"",IF(Belegerfassung!L3998&lt;&gt;"",IF(Belegerfassung!J3998&lt;&gt;0,VLOOKUP(Belegerfassung!L3998,Abfrage!$A$2:$C$19,2,),VLOOKUP(Belegerfassung!L3998,Abfrage!$A$2:$C$19,3,)),"")))</f>
        <v/>
      </c>
      <c r="G3990" t="str">
        <f t="shared" si="186"/>
        <v/>
      </c>
      <c r="H3990" s="31" t="str">
        <f>IF(A3990&lt;&gt;"",-Belegerfassung!J3998+Belegerfassung!K3998,"")</f>
        <v/>
      </c>
      <c r="I3990" s="49" t="str">
        <f>IFERROR(IF(H3990&lt;&gt;"",Belegerfassung!L3998*100,""),IF(OR(Belegerfassung!L3998="Leistung EU - Erlöse",Belegerfassung!L3998="Lieferungen EU-Erlöse",Belegerfassung!L3998="EUST",Belegerfassung!L3998="Bauleistungen 20%")=TRUE,"",MID(Belegerfassung!L3998,4,2)))</f>
        <v/>
      </c>
      <c r="J3990" s="6" t="str">
        <f>IF(A3990&lt;&gt;"",LEFT(Belegerfassung!D3998,40),"")</f>
        <v/>
      </c>
      <c r="K3990" t="str">
        <f>IF(A3990&lt;&gt;"",VLOOKUP(D3990,Abfrage!$F$2:$G$21,2,FALSE),"")</f>
        <v/>
      </c>
      <c r="L3990" s="6" t="str">
        <f>IF(Belegerfassung!H3998&lt;&gt;"",Belegerfassung!H3998,"")</f>
        <v/>
      </c>
      <c r="M3990" t="str">
        <f>IFERROR(IF(Belegerfassung!E3998&lt;&gt;"",VLOOKUP(Belegerfassung!E3998,Abfrage!$L$2:$M$15,2,),""),"")</f>
        <v/>
      </c>
      <c r="N3990" t="str">
        <f t="shared" si="187"/>
        <v/>
      </c>
      <c r="O3990" t="str">
        <f t="shared" si="188"/>
        <v/>
      </c>
      <c r="P3990" t="str">
        <f>IF(Belegerfassung!G3998&lt;&gt;"",CONCATENATE(Belegerfassung!G3998,".pdf"),"")</f>
        <v/>
      </c>
    </row>
    <row r="3991" spans="1:16">
      <c r="A3991" t="str">
        <f>IF(Belegerfassung!C3999&lt;&gt;"",0,"")</f>
        <v/>
      </c>
      <c r="B3991" t="str">
        <f>IFERROR(VLOOKUP(Belegerfassung!I3999,Konten!A:D,2,FALSE),"")</f>
        <v/>
      </c>
      <c r="C3991" t="str">
        <f>IF(A3991&lt;&gt;"",TEXT(Belegerfassung!C3999,"TT.MM.JJJJ"),"")</f>
        <v/>
      </c>
      <c r="D3991" t="str">
        <f>IFERROR(VLOOKUP(Belegerfassung!A3999,Abfrage!$E$2:$F$20,2,FALSE),"")</f>
        <v/>
      </c>
      <c r="E3991" t="str">
        <f>IF(A3991&lt;&gt;"",Belegerfassung!B3999,"")</f>
        <v/>
      </c>
      <c r="F3991" t="str">
        <f>IF(Belegerfassung!L3999="","",IF(Belegerfassung!L3999&lt;&gt;"",IF(Belegerfassung!L3999&lt;&gt;"",IF(Belegerfassung!J3999&lt;&gt;0,VLOOKUP(Belegerfassung!L3999,Abfrage!$A$2:$C$19,2,),VLOOKUP(Belegerfassung!L3999,Abfrage!$A$2:$C$19,3,)),"")))</f>
        <v/>
      </c>
      <c r="G3991" t="str">
        <f t="shared" si="186"/>
        <v/>
      </c>
      <c r="H3991" s="31" t="str">
        <f>IF(A3991&lt;&gt;"",-Belegerfassung!J3999+Belegerfassung!K3999,"")</f>
        <v/>
      </c>
      <c r="I3991" s="49" t="str">
        <f>IFERROR(IF(H3991&lt;&gt;"",Belegerfassung!L3999*100,""),IF(OR(Belegerfassung!L3999="Leistung EU - Erlöse",Belegerfassung!L3999="Lieferungen EU-Erlöse",Belegerfassung!L3999="EUST",Belegerfassung!L3999="Bauleistungen 20%")=TRUE,"",MID(Belegerfassung!L3999,4,2)))</f>
        <v/>
      </c>
      <c r="J3991" s="6" t="str">
        <f>IF(A3991&lt;&gt;"",LEFT(Belegerfassung!D3999,40),"")</f>
        <v/>
      </c>
      <c r="K3991" t="str">
        <f>IF(A3991&lt;&gt;"",VLOOKUP(D3991,Abfrage!$F$2:$G$21,2,FALSE),"")</f>
        <v/>
      </c>
      <c r="L3991" s="6" t="str">
        <f>IF(Belegerfassung!H3999&lt;&gt;"",Belegerfassung!H3999,"")</f>
        <v/>
      </c>
      <c r="M3991" t="str">
        <f>IFERROR(IF(Belegerfassung!E3999&lt;&gt;"",VLOOKUP(Belegerfassung!E3999,Abfrage!$L$2:$M$15,2,),""),"")</f>
        <v/>
      </c>
      <c r="N3991" t="str">
        <f t="shared" si="187"/>
        <v/>
      </c>
      <c r="O3991" t="str">
        <f t="shared" si="188"/>
        <v/>
      </c>
      <c r="P3991" t="str">
        <f>IF(Belegerfassung!G3999&lt;&gt;"",CONCATENATE(Belegerfassung!G3999,".pdf"),"")</f>
        <v/>
      </c>
    </row>
    <row r="3992" spans="1:16">
      <c r="A3992" t="str">
        <f>IF(Belegerfassung!C4000&lt;&gt;"",0,"")</f>
        <v/>
      </c>
      <c r="B3992" t="str">
        <f>IFERROR(VLOOKUP(Belegerfassung!I4000,Konten!A:D,2,FALSE),"")</f>
        <v/>
      </c>
      <c r="C3992" t="str">
        <f>IF(A3992&lt;&gt;"",TEXT(Belegerfassung!C4000,"TT.MM.JJJJ"),"")</f>
        <v/>
      </c>
      <c r="D3992" t="str">
        <f>IFERROR(VLOOKUP(Belegerfassung!A4000,Abfrage!$E$2:$F$20,2,FALSE),"")</f>
        <v/>
      </c>
      <c r="E3992" t="str">
        <f>IF(A3992&lt;&gt;"",Belegerfassung!B4000,"")</f>
        <v/>
      </c>
      <c r="F3992" t="str">
        <f>IF(Belegerfassung!L4000="","",IF(Belegerfassung!L4000&lt;&gt;"",IF(Belegerfassung!L4000&lt;&gt;"",IF(Belegerfassung!J4000&lt;&gt;0,VLOOKUP(Belegerfassung!L4000,Abfrage!$A$2:$C$19,2,),VLOOKUP(Belegerfassung!L4000,Abfrage!$A$2:$C$19,3,)),"")))</f>
        <v/>
      </c>
      <c r="G3992" t="str">
        <f t="shared" si="186"/>
        <v/>
      </c>
      <c r="H3992" s="31" t="str">
        <f>IF(A3992&lt;&gt;"",-Belegerfassung!J4000+Belegerfassung!K4000,"")</f>
        <v/>
      </c>
      <c r="I3992" s="49" t="str">
        <f>IFERROR(IF(H3992&lt;&gt;"",Belegerfassung!L4000*100,""),IF(OR(Belegerfassung!L4000="Leistung EU - Erlöse",Belegerfassung!L4000="Lieferungen EU-Erlöse",Belegerfassung!L4000="EUST",Belegerfassung!L4000="Bauleistungen 20%")=TRUE,"",MID(Belegerfassung!L4000,4,2)))</f>
        <v/>
      </c>
      <c r="J3992" s="6" t="str">
        <f>IF(A3992&lt;&gt;"",LEFT(Belegerfassung!D4000,40),"")</f>
        <v/>
      </c>
      <c r="K3992" t="str">
        <f>IF(A3992&lt;&gt;"",VLOOKUP(D3992,Abfrage!$F$2:$G$21,2,FALSE),"")</f>
        <v/>
      </c>
      <c r="L3992" s="6" t="str">
        <f>IF(Belegerfassung!H4000&lt;&gt;"",Belegerfassung!H4000,"")</f>
        <v/>
      </c>
      <c r="M3992" t="str">
        <f>IFERROR(IF(Belegerfassung!E4000&lt;&gt;"",VLOOKUP(Belegerfassung!E4000,Abfrage!$L$2:$M$15,2,),""),"")</f>
        <v/>
      </c>
      <c r="N3992" t="str">
        <f t="shared" si="187"/>
        <v/>
      </c>
      <c r="O3992" t="str">
        <f t="shared" si="188"/>
        <v/>
      </c>
      <c r="P3992" t="str">
        <f>IF(Belegerfassung!G4000&lt;&gt;"",CONCATENATE(Belegerfassung!G4000,".pdf"),"")</f>
        <v/>
      </c>
    </row>
    <row r="3993" spans="1:16">
      <c r="A3993" t="str">
        <f>IF(Belegerfassung!C4001&lt;&gt;"",0,"")</f>
        <v/>
      </c>
      <c r="B3993" t="str">
        <f>IFERROR(VLOOKUP(Belegerfassung!I4001,Konten!A:D,2,FALSE),"")</f>
        <v/>
      </c>
      <c r="C3993" t="str">
        <f>IF(A3993&lt;&gt;"",TEXT(Belegerfassung!C4001,"TT.MM.JJJJ"),"")</f>
        <v/>
      </c>
      <c r="D3993" t="str">
        <f>IFERROR(VLOOKUP(Belegerfassung!A4001,Abfrage!$E$2:$F$20,2,FALSE),"")</f>
        <v/>
      </c>
      <c r="E3993" t="str">
        <f>IF(A3993&lt;&gt;"",Belegerfassung!B4001,"")</f>
        <v/>
      </c>
      <c r="F3993" t="str">
        <f>IF(Belegerfassung!L4001="","",IF(Belegerfassung!L4001&lt;&gt;"",IF(Belegerfassung!L4001&lt;&gt;"",IF(Belegerfassung!J4001&lt;&gt;0,VLOOKUP(Belegerfassung!L4001,Abfrage!$A$2:$C$19,2,),VLOOKUP(Belegerfassung!L4001,Abfrage!$A$2:$C$19,3,)),"")))</f>
        <v/>
      </c>
      <c r="G3993" t="str">
        <f t="shared" si="186"/>
        <v/>
      </c>
      <c r="H3993" s="31" t="str">
        <f>IF(A3993&lt;&gt;"",-Belegerfassung!J4001+Belegerfassung!K4001,"")</f>
        <v/>
      </c>
      <c r="I3993" s="49" t="str">
        <f>IFERROR(IF(H3993&lt;&gt;"",Belegerfassung!L4001*100,""),IF(OR(Belegerfassung!L4001="Leistung EU - Erlöse",Belegerfassung!L4001="Lieferungen EU-Erlöse",Belegerfassung!L4001="EUST",Belegerfassung!L4001="Bauleistungen 20%")=TRUE,"",MID(Belegerfassung!L4001,4,2)))</f>
        <v/>
      </c>
      <c r="J3993" s="6" t="str">
        <f>IF(A3993&lt;&gt;"",LEFT(Belegerfassung!D4001,40),"")</f>
        <v/>
      </c>
      <c r="K3993" t="str">
        <f>IF(A3993&lt;&gt;"",VLOOKUP(D3993,Abfrage!$F$2:$G$21,2,FALSE),"")</f>
        <v/>
      </c>
      <c r="L3993" s="6" t="str">
        <f>IF(Belegerfassung!H4001&lt;&gt;"",Belegerfassung!H4001,"")</f>
        <v/>
      </c>
      <c r="M3993" t="str">
        <f>IFERROR(IF(Belegerfassung!E4001&lt;&gt;"",VLOOKUP(Belegerfassung!E4001,Abfrage!$L$2:$M$15,2,),""),"")</f>
        <v/>
      </c>
      <c r="N3993" t="str">
        <f t="shared" si="187"/>
        <v/>
      </c>
      <c r="O3993" t="str">
        <f t="shared" si="188"/>
        <v/>
      </c>
      <c r="P3993" t="str">
        <f>IF(Belegerfassung!G4001&lt;&gt;"",CONCATENATE(Belegerfassung!G4001,".pdf"),"")</f>
        <v/>
      </c>
    </row>
    <row r="3994" spans="1:16">
      <c r="A3994" t="str">
        <f>IF(Belegerfassung!C4002&lt;&gt;"",0,"")</f>
        <v/>
      </c>
      <c r="B3994" t="str">
        <f>IFERROR(VLOOKUP(Belegerfassung!I4002,Konten!A:D,2,FALSE),"")</f>
        <v/>
      </c>
      <c r="C3994" t="str">
        <f>IF(A3994&lt;&gt;"",TEXT(Belegerfassung!C4002,"TT.MM.JJJJ"),"")</f>
        <v/>
      </c>
      <c r="D3994" t="str">
        <f>IFERROR(VLOOKUP(Belegerfassung!A4002,Abfrage!$E$2:$F$20,2,FALSE),"")</f>
        <v/>
      </c>
      <c r="E3994" t="str">
        <f>IF(A3994&lt;&gt;"",Belegerfassung!B4002,"")</f>
        <v/>
      </c>
      <c r="F3994" t="str">
        <f>IF(Belegerfassung!L4002="","",IF(Belegerfassung!L4002&lt;&gt;"",IF(Belegerfassung!L4002&lt;&gt;"",IF(Belegerfassung!J4002&lt;&gt;0,VLOOKUP(Belegerfassung!L4002,Abfrage!$A$2:$C$19,2,),VLOOKUP(Belegerfassung!L4002,Abfrage!$A$2:$C$19,3,)),"")))</f>
        <v/>
      </c>
      <c r="G3994" t="str">
        <f t="shared" si="186"/>
        <v/>
      </c>
      <c r="H3994" s="31" t="str">
        <f>IF(A3994&lt;&gt;"",-Belegerfassung!J4002+Belegerfassung!K4002,"")</f>
        <v/>
      </c>
      <c r="I3994" s="49" t="str">
        <f>IFERROR(IF(H3994&lt;&gt;"",Belegerfassung!L4002*100,""),IF(OR(Belegerfassung!L4002="Leistung EU - Erlöse",Belegerfassung!L4002="Lieferungen EU-Erlöse",Belegerfassung!L4002="EUST",Belegerfassung!L4002="Bauleistungen 20%")=TRUE,"",MID(Belegerfassung!L4002,4,2)))</f>
        <v/>
      </c>
      <c r="J3994" s="6" t="str">
        <f>IF(A3994&lt;&gt;"",LEFT(Belegerfassung!D4002,40),"")</f>
        <v/>
      </c>
      <c r="K3994" t="str">
        <f>IF(A3994&lt;&gt;"",VLOOKUP(D3994,Abfrage!$F$2:$G$21,2,FALSE),"")</f>
        <v/>
      </c>
      <c r="L3994" s="6" t="str">
        <f>IF(Belegerfassung!H4002&lt;&gt;"",Belegerfassung!H4002,"")</f>
        <v/>
      </c>
      <c r="M3994" t="str">
        <f>IFERROR(IF(Belegerfassung!E4002&lt;&gt;"",VLOOKUP(Belegerfassung!E4002,Abfrage!$L$2:$M$15,2,),""),"")</f>
        <v/>
      </c>
      <c r="N3994" t="str">
        <f t="shared" si="187"/>
        <v/>
      </c>
      <c r="O3994" t="str">
        <f t="shared" si="188"/>
        <v/>
      </c>
      <c r="P3994" t="str">
        <f>IF(Belegerfassung!G4002&lt;&gt;"",CONCATENATE(Belegerfassung!G4002,".pdf"),"")</f>
        <v/>
      </c>
    </row>
    <row r="3995" spans="1:16">
      <c r="A3995" t="str">
        <f>IF(Belegerfassung!C4003&lt;&gt;"",0,"")</f>
        <v/>
      </c>
      <c r="B3995" t="str">
        <f>IFERROR(VLOOKUP(Belegerfassung!I4003,Konten!A:D,2,FALSE),"")</f>
        <v/>
      </c>
      <c r="C3995" t="str">
        <f>IF(A3995&lt;&gt;"",TEXT(Belegerfassung!C4003,"TT.MM.JJJJ"),"")</f>
        <v/>
      </c>
      <c r="D3995" t="str">
        <f>IFERROR(VLOOKUP(Belegerfassung!A4003,Abfrage!$E$2:$F$20,2,FALSE),"")</f>
        <v/>
      </c>
      <c r="E3995" t="str">
        <f>IF(A3995&lt;&gt;"",Belegerfassung!B4003,"")</f>
        <v/>
      </c>
      <c r="F3995" t="str">
        <f>IF(Belegerfassung!L4003="","",IF(Belegerfassung!L4003&lt;&gt;"",IF(Belegerfassung!L4003&lt;&gt;"",IF(Belegerfassung!J4003&lt;&gt;0,VLOOKUP(Belegerfassung!L4003,Abfrage!$A$2:$C$19,2,),VLOOKUP(Belegerfassung!L4003,Abfrage!$A$2:$C$19,3,)),"")))</f>
        <v/>
      </c>
      <c r="G3995" t="str">
        <f t="shared" si="186"/>
        <v/>
      </c>
      <c r="H3995" s="31" t="str">
        <f>IF(A3995&lt;&gt;"",-Belegerfassung!J4003+Belegerfassung!K4003,"")</f>
        <v/>
      </c>
      <c r="I3995" s="49" t="str">
        <f>IFERROR(IF(H3995&lt;&gt;"",Belegerfassung!L4003*100,""),IF(OR(Belegerfassung!L4003="Leistung EU - Erlöse",Belegerfassung!L4003="Lieferungen EU-Erlöse",Belegerfassung!L4003="EUST",Belegerfassung!L4003="Bauleistungen 20%")=TRUE,"",MID(Belegerfassung!L4003,4,2)))</f>
        <v/>
      </c>
      <c r="J3995" s="6" t="str">
        <f>IF(A3995&lt;&gt;"",LEFT(Belegerfassung!D4003,40),"")</f>
        <v/>
      </c>
      <c r="K3995" t="str">
        <f>IF(A3995&lt;&gt;"",VLOOKUP(D3995,Abfrage!$F$2:$G$21,2,FALSE),"")</f>
        <v/>
      </c>
      <c r="L3995" s="6" t="str">
        <f>IF(Belegerfassung!H4003&lt;&gt;"",Belegerfassung!H4003,"")</f>
        <v/>
      </c>
      <c r="M3995" t="str">
        <f>IFERROR(IF(Belegerfassung!E4003&lt;&gt;"",VLOOKUP(Belegerfassung!E4003,Abfrage!$L$2:$M$15,2,),""),"")</f>
        <v/>
      </c>
      <c r="N3995" t="str">
        <f t="shared" si="187"/>
        <v/>
      </c>
      <c r="O3995" t="str">
        <f t="shared" si="188"/>
        <v/>
      </c>
      <c r="P3995" t="str">
        <f>IF(Belegerfassung!G4003&lt;&gt;"",CONCATENATE(Belegerfassung!G4003,".pdf"),"")</f>
        <v/>
      </c>
    </row>
    <row r="3996" spans="1:16">
      <c r="A3996" t="str">
        <f>IF(Belegerfassung!C4004&lt;&gt;"",0,"")</f>
        <v/>
      </c>
      <c r="B3996" t="str">
        <f>IFERROR(VLOOKUP(Belegerfassung!I4004,Konten!A:D,2,FALSE),"")</f>
        <v/>
      </c>
      <c r="C3996" t="str">
        <f>IF(A3996&lt;&gt;"",TEXT(Belegerfassung!C4004,"TT.MM.JJJJ"),"")</f>
        <v/>
      </c>
      <c r="D3996" t="str">
        <f>IFERROR(VLOOKUP(Belegerfassung!A4004,Abfrage!$E$2:$F$20,2,FALSE),"")</f>
        <v/>
      </c>
      <c r="E3996" t="str">
        <f>IF(A3996&lt;&gt;"",Belegerfassung!B4004,"")</f>
        <v/>
      </c>
      <c r="F3996" t="str">
        <f>IF(Belegerfassung!L4004="","",IF(Belegerfassung!L4004&lt;&gt;"",IF(Belegerfassung!L4004&lt;&gt;"",IF(Belegerfassung!J4004&lt;&gt;0,VLOOKUP(Belegerfassung!L4004,Abfrage!$A$2:$C$19,2,),VLOOKUP(Belegerfassung!L4004,Abfrage!$A$2:$C$19,3,)),"")))</f>
        <v/>
      </c>
      <c r="G3996" t="str">
        <f t="shared" si="186"/>
        <v/>
      </c>
      <c r="H3996" s="31" t="str">
        <f>IF(A3996&lt;&gt;"",-Belegerfassung!J4004+Belegerfassung!K4004,"")</f>
        <v/>
      </c>
      <c r="I3996" s="49" t="str">
        <f>IFERROR(IF(H3996&lt;&gt;"",Belegerfassung!L4004*100,""),IF(OR(Belegerfassung!L4004="Leistung EU - Erlöse",Belegerfassung!L4004="Lieferungen EU-Erlöse",Belegerfassung!L4004="EUST",Belegerfassung!L4004="Bauleistungen 20%")=TRUE,"",MID(Belegerfassung!L4004,4,2)))</f>
        <v/>
      </c>
      <c r="J3996" s="6" t="str">
        <f>IF(A3996&lt;&gt;"",LEFT(Belegerfassung!D4004,40),"")</f>
        <v/>
      </c>
      <c r="K3996" t="str">
        <f>IF(A3996&lt;&gt;"",VLOOKUP(D3996,Abfrage!$F$2:$G$21,2,FALSE),"")</f>
        <v/>
      </c>
      <c r="L3996" s="6" t="str">
        <f>IF(Belegerfassung!H4004&lt;&gt;"",Belegerfassung!H4004,"")</f>
        <v/>
      </c>
      <c r="M3996" t="str">
        <f>IFERROR(IF(Belegerfassung!E4004&lt;&gt;"",VLOOKUP(Belegerfassung!E4004,Abfrage!$L$2:$M$15,2,),""),"")</f>
        <v/>
      </c>
      <c r="N3996" t="str">
        <f t="shared" si="187"/>
        <v/>
      </c>
      <c r="O3996" t="str">
        <f t="shared" si="188"/>
        <v/>
      </c>
      <c r="P3996" t="str">
        <f>IF(Belegerfassung!G4004&lt;&gt;"",CONCATENATE(Belegerfassung!G4004,".pdf"),"")</f>
        <v/>
      </c>
    </row>
    <row r="3997" spans="1:16">
      <c r="A3997" t="str">
        <f>IF(Belegerfassung!C4005&lt;&gt;"",0,"")</f>
        <v/>
      </c>
      <c r="B3997" t="str">
        <f>IFERROR(VLOOKUP(Belegerfassung!I4005,Konten!A:D,2,FALSE),"")</f>
        <v/>
      </c>
      <c r="C3997" t="str">
        <f>IF(A3997&lt;&gt;"",TEXT(Belegerfassung!C4005,"TT.MM.JJJJ"),"")</f>
        <v/>
      </c>
      <c r="D3997" t="str">
        <f>IFERROR(VLOOKUP(Belegerfassung!A4005,Abfrage!$E$2:$F$20,2,FALSE),"")</f>
        <v/>
      </c>
      <c r="E3997" t="str">
        <f>IF(A3997&lt;&gt;"",Belegerfassung!B4005,"")</f>
        <v/>
      </c>
      <c r="F3997" t="str">
        <f>IF(Belegerfassung!L4005="","",IF(Belegerfassung!L4005&lt;&gt;"",IF(Belegerfassung!L4005&lt;&gt;"",IF(Belegerfassung!J4005&lt;&gt;0,VLOOKUP(Belegerfassung!L4005,Abfrage!$A$2:$C$19,2,),VLOOKUP(Belegerfassung!L4005,Abfrage!$A$2:$C$19,3,)),"")))</f>
        <v/>
      </c>
      <c r="G3997" t="str">
        <f t="shared" si="186"/>
        <v/>
      </c>
      <c r="H3997" s="31" t="str">
        <f>IF(A3997&lt;&gt;"",-Belegerfassung!J4005+Belegerfassung!K4005,"")</f>
        <v/>
      </c>
      <c r="I3997" s="49" t="str">
        <f>IFERROR(IF(H3997&lt;&gt;"",Belegerfassung!L4005*100,""),IF(OR(Belegerfassung!L4005="Leistung EU - Erlöse",Belegerfassung!L4005="Lieferungen EU-Erlöse",Belegerfassung!L4005="EUST",Belegerfassung!L4005="Bauleistungen 20%")=TRUE,"",MID(Belegerfassung!L4005,4,2)))</f>
        <v/>
      </c>
      <c r="J3997" s="6" t="str">
        <f>IF(A3997&lt;&gt;"",LEFT(Belegerfassung!D4005,40),"")</f>
        <v/>
      </c>
      <c r="K3997" t="str">
        <f>IF(A3997&lt;&gt;"",VLOOKUP(D3997,Abfrage!$F$2:$G$21,2,FALSE),"")</f>
        <v/>
      </c>
      <c r="L3997" s="6" t="str">
        <f>IF(Belegerfassung!H4005&lt;&gt;"",Belegerfassung!H4005,"")</f>
        <v/>
      </c>
      <c r="M3997" t="str">
        <f>IFERROR(IF(Belegerfassung!E4005&lt;&gt;"",VLOOKUP(Belegerfassung!E4005,Abfrage!$L$2:$M$15,2,),""),"")</f>
        <v/>
      </c>
      <c r="N3997" t="str">
        <f t="shared" si="187"/>
        <v/>
      </c>
      <c r="O3997" t="str">
        <f t="shared" si="188"/>
        <v/>
      </c>
      <c r="P3997" t="str">
        <f>IF(Belegerfassung!G4005&lt;&gt;"",CONCATENATE(Belegerfassung!G4005,".pdf"),"")</f>
        <v/>
      </c>
    </row>
    <row r="3998" spans="1:16">
      <c r="A3998" t="str">
        <f>IF(Belegerfassung!C4006&lt;&gt;"",0,"")</f>
        <v/>
      </c>
      <c r="B3998" t="str">
        <f>IFERROR(VLOOKUP(Belegerfassung!I4006,Konten!A:D,2,FALSE),"")</f>
        <v/>
      </c>
      <c r="C3998" t="str">
        <f>IF(A3998&lt;&gt;"",TEXT(Belegerfassung!C4006,"TT.MM.JJJJ"),"")</f>
        <v/>
      </c>
      <c r="D3998" t="str">
        <f>IFERROR(VLOOKUP(Belegerfassung!A4006,Abfrage!$E$2:$F$20,2,FALSE),"")</f>
        <v/>
      </c>
      <c r="E3998" t="str">
        <f>IF(A3998&lt;&gt;"",Belegerfassung!B4006,"")</f>
        <v/>
      </c>
      <c r="F3998" t="str">
        <f>IF(Belegerfassung!L4006="","",IF(Belegerfassung!L4006&lt;&gt;"",IF(Belegerfassung!L4006&lt;&gt;"",IF(Belegerfassung!J4006&lt;&gt;0,VLOOKUP(Belegerfassung!L4006,Abfrage!$A$2:$C$19,2,),VLOOKUP(Belegerfassung!L4006,Abfrage!$A$2:$C$19,3,)),"")))</f>
        <v/>
      </c>
      <c r="G3998" t="str">
        <f t="shared" si="186"/>
        <v/>
      </c>
      <c r="H3998" s="31" t="str">
        <f>IF(A3998&lt;&gt;"",-Belegerfassung!J4006+Belegerfassung!K4006,"")</f>
        <v/>
      </c>
      <c r="I3998" s="49" t="str">
        <f>IFERROR(IF(H3998&lt;&gt;"",Belegerfassung!L4006*100,""),IF(OR(Belegerfassung!L4006="Leistung EU - Erlöse",Belegerfassung!L4006="Lieferungen EU-Erlöse",Belegerfassung!L4006="EUST",Belegerfassung!L4006="Bauleistungen 20%")=TRUE,"",MID(Belegerfassung!L4006,4,2)))</f>
        <v/>
      </c>
      <c r="J3998" s="6" t="str">
        <f>IF(A3998&lt;&gt;"",LEFT(Belegerfassung!D4006,40),"")</f>
        <v/>
      </c>
      <c r="K3998" t="str">
        <f>IF(A3998&lt;&gt;"",VLOOKUP(D3998,Abfrage!$F$2:$G$21,2,FALSE),"")</f>
        <v/>
      </c>
      <c r="L3998" s="6" t="str">
        <f>IF(Belegerfassung!H4006&lt;&gt;"",Belegerfassung!H4006,"")</f>
        <v/>
      </c>
      <c r="M3998" t="str">
        <f>IFERROR(IF(Belegerfassung!E4006&lt;&gt;"",VLOOKUP(Belegerfassung!E4006,Abfrage!$L$2:$M$15,2,),""),"")</f>
        <v/>
      </c>
      <c r="N3998" t="str">
        <f t="shared" si="187"/>
        <v/>
      </c>
      <c r="O3998" t="str">
        <f t="shared" si="188"/>
        <v/>
      </c>
      <c r="P3998" t="str">
        <f>IF(Belegerfassung!G4006&lt;&gt;"",CONCATENATE(Belegerfassung!G4006,".pdf"),"")</f>
        <v/>
      </c>
    </row>
    <row r="3999" spans="1:16">
      <c r="A3999" t="str">
        <f>IF(Belegerfassung!C4007&lt;&gt;"",0,"")</f>
        <v/>
      </c>
      <c r="B3999" t="str">
        <f>IFERROR(VLOOKUP(Belegerfassung!I4007,Konten!A:D,2,FALSE),"")</f>
        <v/>
      </c>
      <c r="C3999" t="str">
        <f>IF(A3999&lt;&gt;"",TEXT(Belegerfassung!C4007,"TT.MM.JJJJ"),"")</f>
        <v/>
      </c>
      <c r="D3999" t="str">
        <f>IFERROR(VLOOKUP(Belegerfassung!A4007,Abfrage!$E$2:$F$20,2,FALSE),"")</f>
        <v/>
      </c>
      <c r="E3999" t="str">
        <f>IF(A3999&lt;&gt;"",Belegerfassung!B4007,"")</f>
        <v/>
      </c>
      <c r="F3999" t="str">
        <f>IF(Belegerfassung!L4007="","",IF(Belegerfassung!L4007&lt;&gt;"",IF(Belegerfassung!L4007&lt;&gt;"",IF(Belegerfassung!J4007&lt;&gt;0,VLOOKUP(Belegerfassung!L4007,Abfrage!$A$2:$C$19,2,),VLOOKUP(Belegerfassung!L4007,Abfrage!$A$2:$C$19,3,)),"")))</f>
        <v/>
      </c>
      <c r="G3999" t="str">
        <f t="shared" si="186"/>
        <v/>
      </c>
      <c r="H3999" s="31" t="str">
        <f>IF(A3999&lt;&gt;"",-Belegerfassung!J4007+Belegerfassung!K4007,"")</f>
        <v/>
      </c>
      <c r="I3999" s="49" t="str">
        <f>IFERROR(IF(H3999&lt;&gt;"",Belegerfassung!L4007*100,""),IF(OR(Belegerfassung!L4007="Leistung EU - Erlöse",Belegerfassung!L4007="Lieferungen EU-Erlöse",Belegerfassung!L4007="EUST",Belegerfassung!L4007="Bauleistungen 20%")=TRUE,"",MID(Belegerfassung!L4007,4,2)))</f>
        <v/>
      </c>
      <c r="J3999" s="6" t="str">
        <f>IF(A3999&lt;&gt;"",LEFT(Belegerfassung!D4007,40),"")</f>
        <v/>
      </c>
      <c r="K3999" t="str">
        <f>IF(A3999&lt;&gt;"",VLOOKUP(D3999,Abfrage!$F$2:$G$21,2,FALSE),"")</f>
        <v/>
      </c>
      <c r="L3999" s="6" t="str">
        <f>IF(Belegerfassung!H4007&lt;&gt;"",Belegerfassung!H4007,"")</f>
        <v/>
      </c>
      <c r="M3999" t="str">
        <f>IFERROR(IF(Belegerfassung!E4007&lt;&gt;"",VLOOKUP(Belegerfassung!E4007,Abfrage!$L$2:$M$15,2,),""),"")</f>
        <v/>
      </c>
      <c r="N3999" t="str">
        <f t="shared" si="187"/>
        <v/>
      </c>
      <c r="O3999" t="str">
        <f t="shared" si="188"/>
        <v/>
      </c>
      <c r="P3999" t="str">
        <f>IF(Belegerfassung!G4007&lt;&gt;"",CONCATENATE(Belegerfassung!G4007,".pdf"),"")</f>
        <v/>
      </c>
    </row>
    <row r="4000" spans="1:16">
      <c r="A4000" t="str">
        <f>IF(Belegerfassung!C4008&lt;&gt;"",0,"")</f>
        <v/>
      </c>
      <c r="B4000" t="str">
        <f>IFERROR(VLOOKUP(Belegerfassung!I4008,Konten!A:D,2,FALSE),"")</f>
        <v/>
      </c>
      <c r="C4000" t="str">
        <f>IF(A4000&lt;&gt;"",TEXT(Belegerfassung!C4008,"TT.MM.JJJJ"),"")</f>
        <v/>
      </c>
      <c r="D4000" t="str">
        <f>IFERROR(VLOOKUP(Belegerfassung!A4008,Abfrage!$E$2:$F$20,2,FALSE),"")</f>
        <v/>
      </c>
      <c r="E4000" t="str">
        <f>IF(A4000&lt;&gt;"",Belegerfassung!B4008,"")</f>
        <v/>
      </c>
      <c r="F4000" t="str">
        <f>IF(Belegerfassung!L4008="","",IF(Belegerfassung!L4008&lt;&gt;"",IF(Belegerfassung!L4008&lt;&gt;"",IF(Belegerfassung!J4008&lt;&gt;0,VLOOKUP(Belegerfassung!L4008,Abfrage!$A$2:$C$19,2,),VLOOKUP(Belegerfassung!L4008,Abfrage!$A$2:$C$19,3,)),"")))</f>
        <v/>
      </c>
      <c r="G4000" t="str">
        <f t="shared" si="186"/>
        <v/>
      </c>
      <c r="H4000" s="31" t="str">
        <f>IF(A4000&lt;&gt;"",-Belegerfassung!J4008+Belegerfassung!K4008,"")</f>
        <v/>
      </c>
      <c r="I4000" s="49" t="str">
        <f>IFERROR(IF(H4000&lt;&gt;"",Belegerfassung!L4008*100,""),IF(OR(Belegerfassung!L4008="Leistung EU - Erlöse",Belegerfassung!L4008="Lieferungen EU-Erlöse",Belegerfassung!L4008="EUST",Belegerfassung!L4008="Bauleistungen 20%")=TRUE,"",MID(Belegerfassung!L4008,4,2)))</f>
        <v/>
      </c>
      <c r="J4000" s="6" t="str">
        <f>IF(A4000&lt;&gt;"",LEFT(Belegerfassung!D4008,40),"")</f>
        <v/>
      </c>
      <c r="K4000" t="str">
        <f>IF(A4000&lt;&gt;"",VLOOKUP(D4000,Abfrage!$F$2:$G$21,2,FALSE),"")</f>
        <v/>
      </c>
      <c r="L4000" s="6" t="str">
        <f>IF(Belegerfassung!H4008&lt;&gt;"",Belegerfassung!H4008,"")</f>
        <v/>
      </c>
      <c r="M4000" t="str">
        <f>IFERROR(IF(Belegerfassung!E4008&lt;&gt;"",VLOOKUP(Belegerfassung!E4008,Abfrage!$L$2:$M$15,2,),""),"")</f>
        <v/>
      </c>
      <c r="N4000" t="str">
        <f t="shared" si="187"/>
        <v/>
      </c>
      <c r="O4000" t="str">
        <f t="shared" si="188"/>
        <v/>
      </c>
      <c r="P4000" t="str">
        <f>IF(Belegerfassung!G4008&lt;&gt;"",CONCATENATE(Belegerfassung!G4008,".pdf"),"")</f>
        <v/>
      </c>
    </row>
    <row r="4001" spans="1:16">
      <c r="A4001" t="str">
        <f>IF(Belegerfassung!C4009&lt;&gt;"",0,"")</f>
        <v/>
      </c>
      <c r="B4001" t="str">
        <f>IFERROR(VLOOKUP(Belegerfassung!I4009,Konten!A:D,2,FALSE),"")</f>
        <v/>
      </c>
      <c r="C4001" t="str">
        <f>IF(A4001&lt;&gt;"",TEXT(Belegerfassung!C4009,"TT.MM.JJJJ"),"")</f>
        <v/>
      </c>
      <c r="D4001" t="str">
        <f>IFERROR(VLOOKUP(Belegerfassung!A4009,Abfrage!$E$2:$F$20,2,FALSE),"")</f>
        <v/>
      </c>
      <c r="E4001" t="str">
        <f>IF(A4001&lt;&gt;"",Belegerfassung!B4009,"")</f>
        <v/>
      </c>
      <c r="F4001" t="str">
        <f>IF(Belegerfassung!L4009="","",IF(Belegerfassung!L4009&lt;&gt;"",IF(Belegerfassung!L4009&lt;&gt;"",IF(Belegerfassung!J4009&lt;&gt;0,VLOOKUP(Belegerfassung!L4009,Abfrage!$A$2:$C$19,2,),VLOOKUP(Belegerfassung!L4009,Abfrage!$A$2:$C$19,3,)),"")))</f>
        <v/>
      </c>
      <c r="G4001" t="str">
        <f t="shared" si="186"/>
        <v/>
      </c>
      <c r="H4001" s="31" t="str">
        <f>IF(A4001&lt;&gt;"",-Belegerfassung!J4009+Belegerfassung!K4009,"")</f>
        <v/>
      </c>
      <c r="I4001" s="49" t="str">
        <f>IFERROR(IF(H4001&lt;&gt;"",Belegerfassung!L4009*100,""),IF(OR(Belegerfassung!L4009="Leistung EU - Erlöse",Belegerfassung!L4009="Lieferungen EU-Erlöse",Belegerfassung!L4009="EUST",Belegerfassung!L4009="Bauleistungen 20%")=TRUE,"",MID(Belegerfassung!L4009,4,2)))</f>
        <v/>
      </c>
      <c r="J4001" s="6" t="str">
        <f>IF(A4001&lt;&gt;"",LEFT(Belegerfassung!D4009,40),"")</f>
        <v/>
      </c>
      <c r="K4001" t="str">
        <f>IF(A4001&lt;&gt;"",VLOOKUP(D4001,Abfrage!$F$2:$G$21,2,FALSE),"")</f>
        <v/>
      </c>
      <c r="L4001" s="6" t="str">
        <f>IF(Belegerfassung!H4009&lt;&gt;"",Belegerfassung!H4009,"")</f>
        <v/>
      </c>
      <c r="M4001" t="str">
        <f>IFERROR(IF(Belegerfassung!E4009&lt;&gt;"",VLOOKUP(Belegerfassung!E4009,Abfrage!$L$2:$M$15,2,),""),"")</f>
        <v/>
      </c>
      <c r="N4001" t="str">
        <f t="shared" si="187"/>
        <v/>
      </c>
      <c r="O4001" t="str">
        <f t="shared" si="188"/>
        <v/>
      </c>
      <c r="P4001" t="str">
        <f>IF(Belegerfassung!G4009&lt;&gt;"",CONCATENATE(Belegerfassung!G4009,".pdf"),"")</f>
        <v/>
      </c>
    </row>
    <row r="4002" spans="1:16">
      <c r="A4002" t="str">
        <f>IF(Belegerfassung!C4010&lt;&gt;"",0,"")</f>
        <v/>
      </c>
      <c r="B4002" t="str">
        <f>IFERROR(VLOOKUP(Belegerfassung!I4010,Konten!A:D,2,FALSE),"")</f>
        <v/>
      </c>
      <c r="C4002" t="str">
        <f>IF(A4002&lt;&gt;"",TEXT(Belegerfassung!C4010,"TT.MM.JJJJ"),"")</f>
        <v/>
      </c>
      <c r="D4002" t="str">
        <f>IFERROR(VLOOKUP(Belegerfassung!A4010,Abfrage!$E$2:$F$20,2,FALSE),"")</f>
        <v/>
      </c>
      <c r="E4002" t="str">
        <f>IF(A4002&lt;&gt;"",Belegerfassung!B4010,"")</f>
        <v/>
      </c>
      <c r="F4002" t="str">
        <f>IF(Belegerfassung!L4010="","",IF(Belegerfassung!L4010&lt;&gt;"",IF(Belegerfassung!L4010&lt;&gt;"",IF(Belegerfassung!J4010&lt;&gt;0,VLOOKUP(Belegerfassung!L4010,Abfrage!$A$2:$C$19,2,),VLOOKUP(Belegerfassung!L4010,Abfrage!$A$2:$C$19,3,)),"")))</f>
        <v/>
      </c>
      <c r="G4002" t="str">
        <f t="shared" si="186"/>
        <v/>
      </c>
      <c r="H4002" s="31" t="str">
        <f>IF(A4002&lt;&gt;"",-Belegerfassung!J4010+Belegerfassung!K4010,"")</f>
        <v/>
      </c>
      <c r="I4002" s="49" t="str">
        <f>IFERROR(IF(H4002&lt;&gt;"",Belegerfassung!L4010*100,""),IF(OR(Belegerfassung!L4010="Leistung EU - Erlöse",Belegerfassung!L4010="Lieferungen EU-Erlöse",Belegerfassung!L4010="EUST",Belegerfassung!L4010="Bauleistungen 20%")=TRUE,"",MID(Belegerfassung!L4010,4,2)))</f>
        <v/>
      </c>
      <c r="J4002" s="6" t="str">
        <f>IF(A4002&lt;&gt;"",LEFT(Belegerfassung!D4010,40),"")</f>
        <v/>
      </c>
      <c r="K4002" t="str">
        <f>IF(A4002&lt;&gt;"",VLOOKUP(D4002,Abfrage!$F$2:$G$21,2,FALSE),"")</f>
        <v/>
      </c>
      <c r="L4002" s="6" t="str">
        <f>IF(Belegerfassung!H4010&lt;&gt;"",Belegerfassung!H4010,"")</f>
        <v/>
      </c>
      <c r="M4002" t="str">
        <f>IFERROR(IF(Belegerfassung!E4010&lt;&gt;"",VLOOKUP(Belegerfassung!E4010,Abfrage!$L$2:$M$15,2,),""),"")</f>
        <v/>
      </c>
      <c r="N4002" t="str">
        <f t="shared" si="187"/>
        <v/>
      </c>
      <c r="O4002" t="str">
        <f t="shared" si="188"/>
        <v/>
      </c>
      <c r="P4002" t="str">
        <f>IF(Belegerfassung!G4010&lt;&gt;"",CONCATENATE(Belegerfassung!G4010,".pdf"),"")</f>
        <v/>
      </c>
    </row>
    <row r="4003" spans="1:16">
      <c r="A4003" t="str">
        <f>IF(Belegerfassung!C4011&lt;&gt;"",0,"")</f>
        <v/>
      </c>
      <c r="B4003" t="str">
        <f>IFERROR(VLOOKUP(Belegerfassung!I4011,Konten!A:D,2,FALSE),"")</f>
        <v/>
      </c>
      <c r="C4003" t="str">
        <f>IF(A4003&lt;&gt;"",TEXT(Belegerfassung!C4011,"TT.MM.JJJJ"),"")</f>
        <v/>
      </c>
      <c r="D4003" t="str">
        <f>IFERROR(VLOOKUP(Belegerfassung!A4011,Abfrage!$E$2:$F$20,2,FALSE),"")</f>
        <v/>
      </c>
      <c r="E4003" t="str">
        <f>IF(A4003&lt;&gt;"",Belegerfassung!B4011,"")</f>
        <v/>
      </c>
      <c r="F4003" t="str">
        <f>IF(Belegerfassung!L4011="","",IF(Belegerfassung!L4011&lt;&gt;"",IF(Belegerfassung!L4011&lt;&gt;"",IF(Belegerfassung!J4011&lt;&gt;0,VLOOKUP(Belegerfassung!L4011,Abfrage!$A$2:$C$19,2,),VLOOKUP(Belegerfassung!L4011,Abfrage!$A$2:$C$19,3,)),"")))</f>
        <v/>
      </c>
      <c r="G4003" t="str">
        <f t="shared" si="186"/>
        <v/>
      </c>
      <c r="H4003" s="31" t="str">
        <f>IF(A4003&lt;&gt;"",-Belegerfassung!J4011+Belegerfassung!K4011,"")</f>
        <v/>
      </c>
      <c r="I4003" s="49" t="str">
        <f>IFERROR(IF(H4003&lt;&gt;"",Belegerfassung!L4011*100,""),IF(OR(Belegerfassung!L4011="Leistung EU - Erlöse",Belegerfassung!L4011="Lieferungen EU-Erlöse",Belegerfassung!L4011="EUST",Belegerfassung!L4011="Bauleistungen 20%")=TRUE,"",MID(Belegerfassung!L4011,4,2)))</f>
        <v/>
      </c>
      <c r="J4003" s="6" t="str">
        <f>IF(A4003&lt;&gt;"",LEFT(Belegerfassung!D4011,40),"")</f>
        <v/>
      </c>
      <c r="K4003" t="str">
        <f>IF(A4003&lt;&gt;"",VLOOKUP(D4003,Abfrage!$F$2:$G$21,2,FALSE),"")</f>
        <v/>
      </c>
      <c r="L4003" s="6" t="str">
        <f>IF(Belegerfassung!H4011&lt;&gt;"",Belegerfassung!H4011,"")</f>
        <v/>
      </c>
      <c r="M4003" t="str">
        <f>IFERROR(IF(Belegerfassung!E4011&lt;&gt;"",VLOOKUP(Belegerfassung!E4011,Abfrage!$L$2:$M$15,2,),""),"")</f>
        <v/>
      </c>
      <c r="N4003" t="str">
        <f t="shared" si="187"/>
        <v/>
      </c>
      <c r="O4003" t="str">
        <f t="shared" si="188"/>
        <v/>
      </c>
      <c r="P4003" t="str">
        <f>IF(Belegerfassung!G4011&lt;&gt;"",CONCATENATE(Belegerfassung!G4011,".pdf"),"")</f>
        <v/>
      </c>
    </row>
    <row r="4004" spans="1:16">
      <c r="A4004" t="str">
        <f>IF(Belegerfassung!C4012&lt;&gt;"",0,"")</f>
        <v/>
      </c>
      <c r="B4004" t="str">
        <f>IFERROR(VLOOKUP(Belegerfassung!I4012,Konten!A:D,2,FALSE),"")</f>
        <v/>
      </c>
      <c r="C4004" t="str">
        <f>IF(A4004&lt;&gt;"",TEXT(Belegerfassung!C4012,"TT.MM.JJJJ"),"")</f>
        <v/>
      </c>
      <c r="D4004" t="str">
        <f>IFERROR(VLOOKUP(Belegerfassung!A4012,Abfrage!$E$2:$F$20,2,FALSE),"")</f>
        <v/>
      </c>
      <c r="E4004" t="str">
        <f>IF(A4004&lt;&gt;"",Belegerfassung!B4012,"")</f>
        <v/>
      </c>
      <c r="F4004" t="str">
        <f>IF(Belegerfassung!L4012="","",IF(Belegerfassung!L4012&lt;&gt;"",IF(Belegerfassung!L4012&lt;&gt;"",IF(Belegerfassung!J4012&lt;&gt;0,VLOOKUP(Belegerfassung!L4012,Abfrage!$A$2:$C$19,2,),VLOOKUP(Belegerfassung!L4012,Abfrage!$A$2:$C$19,3,)),"")))</f>
        <v/>
      </c>
      <c r="G4004" t="str">
        <f t="shared" si="186"/>
        <v/>
      </c>
      <c r="H4004" s="31" t="str">
        <f>IF(A4004&lt;&gt;"",-Belegerfassung!J4012+Belegerfassung!K4012,"")</f>
        <v/>
      </c>
      <c r="I4004" s="49" t="str">
        <f>IFERROR(IF(H4004&lt;&gt;"",Belegerfassung!L4012*100,""),IF(OR(Belegerfassung!L4012="Leistung EU - Erlöse",Belegerfassung!L4012="Lieferungen EU-Erlöse",Belegerfassung!L4012="EUST",Belegerfassung!L4012="Bauleistungen 20%")=TRUE,"",MID(Belegerfassung!L4012,4,2)))</f>
        <v/>
      </c>
      <c r="J4004" s="6" t="str">
        <f>IF(A4004&lt;&gt;"",LEFT(Belegerfassung!D4012,40),"")</f>
        <v/>
      </c>
      <c r="K4004" t="str">
        <f>IF(A4004&lt;&gt;"",VLOOKUP(D4004,Abfrage!$F$2:$G$21,2,FALSE),"")</f>
        <v/>
      </c>
      <c r="L4004" s="6" t="str">
        <f>IF(Belegerfassung!H4012&lt;&gt;"",Belegerfassung!H4012,"")</f>
        <v/>
      </c>
      <c r="M4004" t="str">
        <f>IFERROR(IF(Belegerfassung!E4012&lt;&gt;"",VLOOKUP(Belegerfassung!E4012,Abfrage!$L$2:$M$15,2,),""),"")</f>
        <v/>
      </c>
      <c r="N4004" t="str">
        <f t="shared" si="187"/>
        <v/>
      </c>
      <c r="O4004" t="str">
        <f t="shared" si="188"/>
        <v/>
      </c>
      <c r="P4004" t="str">
        <f>IF(Belegerfassung!G4012&lt;&gt;"",CONCATENATE(Belegerfassung!G4012,".pdf"),"")</f>
        <v/>
      </c>
    </row>
    <row r="4005" spans="1:16">
      <c r="A4005" t="str">
        <f>IF(Belegerfassung!C4013&lt;&gt;"",0,"")</f>
        <v/>
      </c>
      <c r="B4005" t="str">
        <f>IFERROR(VLOOKUP(Belegerfassung!I4013,Konten!A:D,2,FALSE),"")</f>
        <v/>
      </c>
      <c r="C4005" t="str">
        <f>IF(A4005&lt;&gt;"",TEXT(Belegerfassung!C4013,"TT.MM.JJJJ"),"")</f>
        <v/>
      </c>
      <c r="D4005" t="str">
        <f>IFERROR(VLOOKUP(Belegerfassung!A4013,Abfrage!$E$2:$F$20,2,FALSE),"")</f>
        <v/>
      </c>
      <c r="E4005" t="str">
        <f>IF(A4005&lt;&gt;"",Belegerfassung!B4013,"")</f>
        <v/>
      </c>
      <c r="F4005" t="str">
        <f>IF(Belegerfassung!L4013="","",IF(Belegerfassung!L4013&lt;&gt;"",IF(Belegerfassung!L4013&lt;&gt;"",IF(Belegerfassung!J4013&lt;&gt;0,VLOOKUP(Belegerfassung!L4013,Abfrage!$A$2:$C$19,2,),VLOOKUP(Belegerfassung!L4013,Abfrage!$A$2:$C$19,3,)),"")))</f>
        <v/>
      </c>
      <c r="G4005" t="str">
        <f t="shared" si="186"/>
        <v/>
      </c>
      <c r="H4005" s="31" t="str">
        <f>IF(A4005&lt;&gt;"",-Belegerfassung!J4013+Belegerfassung!K4013,"")</f>
        <v/>
      </c>
      <c r="I4005" s="49" t="str">
        <f>IFERROR(IF(H4005&lt;&gt;"",Belegerfassung!L4013*100,""),IF(OR(Belegerfassung!L4013="Leistung EU - Erlöse",Belegerfassung!L4013="Lieferungen EU-Erlöse",Belegerfassung!L4013="EUST",Belegerfassung!L4013="Bauleistungen 20%")=TRUE,"",MID(Belegerfassung!L4013,4,2)))</f>
        <v/>
      </c>
      <c r="J4005" s="6" t="str">
        <f>IF(A4005&lt;&gt;"",LEFT(Belegerfassung!D4013,40),"")</f>
        <v/>
      </c>
      <c r="K4005" t="str">
        <f>IF(A4005&lt;&gt;"",VLOOKUP(D4005,Abfrage!$F$2:$G$21,2,FALSE),"")</f>
        <v/>
      </c>
      <c r="L4005" s="6" t="str">
        <f>IF(Belegerfassung!H4013&lt;&gt;"",Belegerfassung!H4013,"")</f>
        <v/>
      </c>
      <c r="M4005" t="str">
        <f>IFERROR(IF(Belegerfassung!E4013&lt;&gt;"",VLOOKUP(Belegerfassung!E4013,Abfrage!$L$2:$M$15,2,),""),"")</f>
        <v/>
      </c>
      <c r="N4005" t="str">
        <f t="shared" si="187"/>
        <v/>
      </c>
      <c r="O4005" t="str">
        <f t="shared" si="188"/>
        <v/>
      </c>
      <c r="P4005" t="str">
        <f>IF(Belegerfassung!G4013&lt;&gt;"",CONCATENATE(Belegerfassung!G4013,".pdf"),"")</f>
        <v/>
      </c>
    </row>
    <row r="4006" spans="1:16">
      <c r="A4006" t="str">
        <f>IF(Belegerfassung!C4014&lt;&gt;"",0,"")</f>
        <v/>
      </c>
      <c r="B4006" t="str">
        <f>IFERROR(VLOOKUP(Belegerfassung!I4014,Konten!A:D,2,FALSE),"")</f>
        <v/>
      </c>
      <c r="C4006" t="str">
        <f>IF(A4006&lt;&gt;"",TEXT(Belegerfassung!C4014,"TT.MM.JJJJ"),"")</f>
        <v/>
      </c>
      <c r="D4006" t="str">
        <f>IFERROR(VLOOKUP(Belegerfassung!A4014,Abfrage!$E$2:$F$20,2,FALSE),"")</f>
        <v/>
      </c>
      <c r="E4006" t="str">
        <f>IF(A4006&lt;&gt;"",Belegerfassung!B4014,"")</f>
        <v/>
      </c>
      <c r="F4006" t="str">
        <f>IF(Belegerfassung!L4014="","",IF(Belegerfassung!L4014&lt;&gt;"",IF(Belegerfassung!L4014&lt;&gt;"",IF(Belegerfassung!J4014&lt;&gt;0,VLOOKUP(Belegerfassung!L4014,Abfrage!$A$2:$C$19,2,),VLOOKUP(Belegerfassung!L4014,Abfrage!$A$2:$C$19,3,)),"")))</f>
        <v/>
      </c>
      <c r="G4006" t="str">
        <f t="shared" si="186"/>
        <v/>
      </c>
      <c r="H4006" s="31" t="str">
        <f>IF(A4006&lt;&gt;"",-Belegerfassung!J4014+Belegerfassung!K4014,"")</f>
        <v/>
      </c>
      <c r="I4006" s="49" t="str">
        <f>IFERROR(IF(H4006&lt;&gt;"",Belegerfassung!L4014*100,""),IF(OR(Belegerfassung!L4014="Leistung EU - Erlöse",Belegerfassung!L4014="Lieferungen EU-Erlöse",Belegerfassung!L4014="EUST",Belegerfassung!L4014="Bauleistungen 20%")=TRUE,"",MID(Belegerfassung!L4014,4,2)))</f>
        <v/>
      </c>
      <c r="J4006" s="6" t="str">
        <f>IF(A4006&lt;&gt;"",LEFT(Belegerfassung!D4014,40),"")</f>
        <v/>
      </c>
      <c r="K4006" t="str">
        <f>IF(A4006&lt;&gt;"",VLOOKUP(D4006,Abfrage!$F$2:$G$21,2,FALSE),"")</f>
        <v/>
      </c>
      <c r="L4006" s="6" t="str">
        <f>IF(Belegerfassung!H4014&lt;&gt;"",Belegerfassung!H4014,"")</f>
        <v/>
      </c>
      <c r="M4006" t="str">
        <f>IFERROR(IF(Belegerfassung!E4014&lt;&gt;"",VLOOKUP(Belegerfassung!E4014,Abfrage!$L$2:$M$15,2,),""),"")</f>
        <v/>
      </c>
      <c r="N4006" t="str">
        <f t="shared" si="187"/>
        <v/>
      </c>
      <c r="O4006" t="str">
        <f t="shared" si="188"/>
        <v/>
      </c>
      <c r="P4006" t="str">
        <f>IF(Belegerfassung!G4014&lt;&gt;"",CONCATENATE(Belegerfassung!G4014,".pdf"),"")</f>
        <v/>
      </c>
    </row>
    <row r="4007" spans="1:16">
      <c r="A4007" t="str">
        <f>IF(Belegerfassung!C4015&lt;&gt;"",0,"")</f>
        <v/>
      </c>
      <c r="B4007" t="str">
        <f>IFERROR(VLOOKUP(Belegerfassung!I4015,Konten!A:D,2,FALSE),"")</f>
        <v/>
      </c>
      <c r="C4007" t="str">
        <f>IF(A4007&lt;&gt;"",TEXT(Belegerfassung!C4015,"TT.MM.JJJJ"),"")</f>
        <v/>
      </c>
      <c r="D4007" t="str">
        <f>IFERROR(VLOOKUP(Belegerfassung!A4015,Abfrage!$E$2:$F$20,2,FALSE),"")</f>
        <v/>
      </c>
      <c r="E4007" t="str">
        <f>IF(A4007&lt;&gt;"",Belegerfassung!B4015,"")</f>
        <v/>
      </c>
      <c r="F4007" t="str">
        <f>IF(Belegerfassung!L4015="","",IF(Belegerfassung!L4015&lt;&gt;"",IF(Belegerfassung!L4015&lt;&gt;"",IF(Belegerfassung!J4015&lt;&gt;0,VLOOKUP(Belegerfassung!L4015,Abfrage!$A$2:$C$19,2,),VLOOKUP(Belegerfassung!L4015,Abfrage!$A$2:$C$19,3,)),"")))</f>
        <v/>
      </c>
      <c r="G4007" t="str">
        <f t="shared" si="186"/>
        <v/>
      </c>
      <c r="H4007" s="31" t="str">
        <f>IF(A4007&lt;&gt;"",-Belegerfassung!J4015+Belegerfassung!K4015,"")</f>
        <v/>
      </c>
      <c r="I4007" s="49" t="str">
        <f>IFERROR(IF(H4007&lt;&gt;"",Belegerfassung!L4015*100,""),IF(OR(Belegerfassung!L4015="Leistung EU - Erlöse",Belegerfassung!L4015="Lieferungen EU-Erlöse",Belegerfassung!L4015="EUST",Belegerfassung!L4015="Bauleistungen 20%")=TRUE,"",MID(Belegerfassung!L4015,4,2)))</f>
        <v/>
      </c>
      <c r="J4007" s="6" t="str">
        <f>IF(A4007&lt;&gt;"",LEFT(Belegerfassung!D4015,40),"")</f>
        <v/>
      </c>
      <c r="K4007" t="str">
        <f>IF(A4007&lt;&gt;"",VLOOKUP(D4007,Abfrage!$F$2:$G$21,2,FALSE),"")</f>
        <v/>
      </c>
      <c r="L4007" s="6" t="str">
        <f>IF(Belegerfassung!H4015&lt;&gt;"",Belegerfassung!H4015,"")</f>
        <v/>
      </c>
      <c r="M4007" t="str">
        <f>IFERROR(IF(Belegerfassung!E4015&lt;&gt;"",VLOOKUP(Belegerfassung!E4015,Abfrage!$L$2:$M$15,2,),""),"")</f>
        <v/>
      </c>
      <c r="N4007" t="str">
        <f t="shared" si="187"/>
        <v/>
      </c>
      <c r="O4007" t="str">
        <f t="shared" si="188"/>
        <v/>
      </c>
      <c r="P4007" t="str">
        <f>IF(Belegerfassung!G4015&lt;&gt;"",CONCATENATE(Belegerfassung!G4015,".pdf"),"")</f>
        <v/>
      </c>
    </row>
    <row r="4008" spans="1:16">
      <c r="A4008" t="str">
        <f>IF(Belegerfassung!C4016&lt;&gt;"",0,"")</f>
        <v/>
      </c>
      <c r="B4008" t="str">
        <f>IFERROR(VLOOKUP(Belegerfassung!I4016,Konten!A:D,2,FALSE),"")</f>
        <v/>
      </c>
      <c r="C4008" t="str">
        <f>IF(A4008&lt;&gt;"",TEXT(Belegerfassung!C4016,"TT.MM.JJJJ"),"")</f>
        <v/>
      </c>
      <c r="D4008" t="str">
        <f>IFERROR(VLOOKUP(Belegerfassung!A4016,Abfrage!$E$2:$F$20,2,FALSE),"")</f>
        <v/>
      </c>
      <c r="E4008" t="str">
        <f>IF(A4008&lt;&gt;"",Belegerfassung!B4016,"")</f>
        <v/>
      </c>
      <c r="F4008" t="str">
        <f>IF(Belegerfassung!L4016="","",IF(Belegerfassung!L4016&lt;&gt;"",IF(Belegerfassung!L4016&lt;&gt;"",IF(Belegerfassung!J4016&lt;&gt;0,VLOOKUP(Belegerfassung!L4016,Abfrage!$A$2:$C$19,2,),VLOOKUP(Belegerfassung!L4016,Abfrage!$A$2:$C$19,3,)),"")))</f>
        <v/>
      </c>
      <c r="G4008" t="str">
        <f t="shared" si="186"/>
        <v/>
      </c>
      <c r="H4008" s="31" t="str">
        <f>IF(A4008&lt;&gt;"",-Belegerfassung!J4016+Belegerfassung!K4016,"")</f>
        <v/>
      </c>
      <c r="I4008" s="49" t="str">
        <f>IFERROR(IF(H4008&lt;&gt;"",Belegerfassung!L4016*100,""),IF(OR(Belegerfassung!L4016="Leistung EU - Erlöse",Belegerfassung!L4016="Lieferungen EU-Erlöse",Belegerfassung!L4016="EUST",Belegerfassung!L4016="Bauleistungen 20%")=TRUE,"",MID(Belegerfassung!L4016,4,2)))</f>
        <v/>
      </c>
      <c r="J4008" s="6" t="str">
        <f>IF(A4008&lt;&gt;"",LEFT(Belegerfassung!D4016,40),"")</f>
        <v/>
      </c>
      <c r="K4008" t="str">
        <f>IF(A4008&lt;&gt;"",VLOOKUP(D4008,Abfrage!$F$2:$G$21,2,FALSE),"")</f>
        <v/>
      </c>
      <c r="L4008" s="6" t="str">
        <f>IF(Belegerfassung!H4016&lt;&gt;"",Belegerfassung!H4016,"")</f>
        <v/>
      </c>
      <c r="M4008" t="str">
        <f>IFERROR(IF(Belegerfassung!E4016&lt;&gt;"",VLOOKUP(Belegerfassung!E4016,Abfrage!$L$2:$M$15,2,),""),"")</f>
        <v/>
      </c>
      <c r="N4008" t="str">
        <f t="shared" si="187"/>
        <v/>
      </c>
      <c r="O4008" t="str">
        <f t="shared" si="188"/>
        <v/>
      </c>
      <c r="P4008" t="str">
        <f>IF(Belegerfassung!G4016&lt;&gt;"",CONCATENATE(Belegerfassung!G4016,".pdf"),"")</f>
        <v/>
      </c>
    </row>
    <row r="4009" spans="1:16">
      <c r="A4009" t="str">
        <f>IF(Belegerfassung!C4017&lt;&gt;"",0,"")</f>
        <v/>
      </c>
      <c r="B4009" t="str">
        <f>IFERROR(VLOOKUP(Belegerfassung!I4017,Konten!A:D,2,FALSE),"")</f>
        <v/>
      </c>
      <c r="C4009" t="str">
        <f>IF(A4009&lt;&gt;"",TEXT(Belegerfassung!C4017,"TT.MM.JJJJ"),"")</f>
        <v/>
      </c>
      <c r="D4009" t="str">
        <f>IFERROR(VLOOKUP(Belegerfassung!A4017,Abfrage!$E$2:$F$20,2,FALSE),"")</f>
        <v/>
      </c>
      <c r="E4009" t="str">
        <f>IF(A4009&lt;&gt;"",Belegerfassung!B4017,"")</f>
        <v/>
      </c>
      <c r="F4009" t="str">
        <f>IF(Belegerfassung!L4017="","",IF(Belegerfassung!L4017&lt;&gt;"",IF(Belegerfassung!L4017&lt;&gt;"",IF(Belegerfassung!J4017&lt;&gt;0,VLOOKUP(Belegerfassung!L4017,Abfrage!$A$2:$C$19,2,),VLOOKUP(Belegerfassung!L4017,Abfrage!$A$2:$C$19,3,)),"")))</f>
        <v/>
      </c>
      <c r="G4009" t="str">
        <f t="shared" si="186"/>
        <v/>
      </c>
      <c r="H4009" s="31" t="str">
        <f>IF(A4009&lt;&gt;"",-Belegerfassung!J4017+Belegerfassung!K4017,"")</f>
        <v/>
      </c>
      <c r="I4009" s="49" t="str">
        <f>IFERROR(IF(H4009&lt;&gt;"",Belegerfassung!L4017*100,""),IF(OR(Belegerfassung!L4017="Leistung EU - Erlöse",Belegerfassung!L4017="Lieferungen EU-Erlöse",Belegerfassung!L4017="EUST",Belegerfassung!L4017="Bauleistungen 20%")=TRUE,"",MID(Belegerfassung!L4017,4,2)))</f>
        <v/>
      </c>
      <c r="J4009" s="6" t="str">
        <f>IF(A4009&lt;&gt;"",LEFT(Belegerfassung!D4017,40),"")</f>
        <v/>
      </c>
      <c r="K4009" t="str">
        <f>IF(A4009&lt;&gt;"",VLOOKUP(D4009,Abfrage!$F$2:$G$21,2,FALSE),"")</f>
        <v/>
      </c>
      <c r="L4009" s="6" t="str">
        <f>IF(Belegerfassung!H4017&lt;&gt;"",Belegerfassung!H4017,"")</f>
        <v/>
      </c>
      <c r="M4009" t="str">
        <f>IFERROR(IF(Belegerfassung!E4017&lt;&gt;"",VLOOKUP(Belegerfassung!E4017,Abfrage!$L$2:$M$15,2,),""),"")</f>
        <v/>
      </c>
      <c r="N4009" t="str">
        <f t="shared" si="187"/>
        <v/>
      </c>
      <c r="O4009" t="str">
        <f t="shared" si="188"/>
        <v/>
      </c>
      <c r="P4009" t="str">
        <f>IF(Belegerfassung!G4017&lt;&gt;"",CONCATENATE(Belegerfassung!G4017,".pdf"),"")</f>
        <v/>
      </c>
    </row>
    <row r="4010" spans="1:16">
      <c r="A4010" t="str">
        <f>IF(Belegerfassung!C4018&lt;&gt;"",0,"")</f>
        <v/>
      </c>
      <c r="B4010" t="str">
        <f>IFERROR(VLOOKUP(Belegerfassung!I4018,Konten!A:D,2,FALSE),"")</f>
        <v/>
      </c>
      <c r="C4010" t="str">
        <f>IF(A4010&lt;&gt;"",TEXT(Belegerfassung!C4018,"TT.MM.JJJJ"),"")</f>
        <v/>
      </c>
      <c r="D4010" t="str">
        <f>IFERROR(VLOOKUP(Belegerfassung!A4018,Abfrage!$E$2:$F$20,2,FALSE),"")</f>
        <v/>
      </c>
      <c r="E4010" t="str">
        <f>IF(A4010&lt;&gt;"",Belegerfassung!B4018,"")</f>
        <v/>
      </c>
      <c r="F4010" t="str">
        <f>IF(Belegerfassung!L4018="","",IF(Belegerfassung!L4018&lt;&gt;"",IF(Belegerfassung!L4018&lt;&gt;"",IF(Belegerfassung!J4018&lt;&gt;0,VLOOKUP(Belegerfassung!L4018,Abfrage!$A$2:$C$19,2,),VLOOKUP(Belegerfassung!L4018,Abfrage!$A$2:$C$19,3,)),"")))</f>
        <v/>
      </c>
      <c r="G4010" t="str">
        <f t="shared" si="186"/>
        <v/>
      </c>
      <c r="H4010" s="31" t="str">
        <f>IF(A4010&lt;&gt;"",-Belegerfassung!J4018+Belegerfassung!K4018,"")</f>
        <v/>
      </c>
      <c r="I4010" s="49" t="str">
        <f>IFERROR(IF(H4010&lt;&gt;"",Belegerfassung!L4018*100,""),IF(OR(Belegerfassung!L4018="Leistung EU - Erlöse",Belegerfassung!L4018="Lieferungen EU-Erlöse",Belegerfassung!L4018="EUST",Belegerfassung!L4018="Bauleistungen 20%")=TRUE,"",MID(Belegerfassung!L4018,4,2)))</f>
        <v/>
      </c>
      <c r="J4010" s="6" t="str">
        <f>IF(A4010&lt;&gt;"",LEFT(Belegerfassung!D4018,40),"")</f>
        <v/>
      </c>
      <c r="K4010" t="str">
        <f>IF(A4010&lt;&gt;"",VLOOKUP(D4010,Abfrage!$F$2:$G$21,2,FALSE),"")</f>
        <v/>
      </c>
      <c r="L4010" s="6" t="str">
        <f>IF(Belegerfassung!H4018&lt;&gt;"",Belegerfassung!H4018,"")</f>
        <v/>
      </c>
      <c r="M4010" t="str">
        <f>IFERROR(IF(Belegerfassung!E4018&lt;&gt;"",VLOOKUP(Belegerfassung!E4018,Abfrage!$L$2:$M$15,2,),""),"")</f>
        <v/>
      </c>
      <c r="N4010" t="str">
        <f t="shared" si="187"/>
        <v/>
      </c>
      <c r="O4010" t="str">
        <f t="shared" si="188"/>
        <v/>
      </c>
      <c r="P4010" t="str">
        <f>IF(Belegerfassung!G4018&lt;&gt;"",CONCATENATE(Belegerfassung!G4018,".pdf"),"")</f>
        <v/>
      </c>
    </row>
    <row r="4011" spans="1:16">
      <c r="A4011" t="str">
        <f>IF(Belegerfassung!C4019&lt;&gt;"",0,"")</f>
        <v/>
      </c>
      <c r="B4011" t="str">
        <f>IFERROR(VLOOKUP(Belegerfassung!I4019,Konten!A:D,2,FALSE),"")</f>
        <v/>
      </c>
      <c r="C4011" t="str">
        <f>IF(A4011&lt;&gt;"",TEXT(Belegerfassung!C4019,"TT.MM.JJJJ"),"")</f>
        <v/>
      </c>
      <c r="D4011" t="str">
        <f>IFERROR(VLOOKUP(Belegerfassung!A4019,Abfrage!$E$2:$F$20,2,FALSE),"")</f>
        <v/>
      </c>
      <c r="E4011" t="str">
        <f>IF(A4011&lt;&gt;"",Belegerfassung!B4019,"")</f>
        <v/>
      </c>
      <c r="F4011" t="str">
        <f>IF(Belegerfassung!L4019="","",IF(Belegerfassung!L4019&lt;&gt;"",IF(Belegerfassung!L4019&lt;&gt;"",IF(Belegerfassung!J4019&lt;&gt;0,VLOOKUP(Belegerfassung!L4019,Abfrage!$A$2:$C$19,2,),VLOOKUP(Belegerfassung!L4019,Abfrage!$A$2:$C$19,3,)),"")))</f>
        <v/>
      </c>
      <c r="G4011" t="str">
        <f t="shared" si="186"/>
        <v/>
      </c>
      <c r="H4011" s="31" t="str">
        <f>IF(A4011&lt;&gt;"",-Belegerfassung!J4019+Belegerfassung!K4019,"")</f>
        <v/>
      </c>
      <c r="I4011" s="49" t="str">
        <f>IFERROR(IF(H4011&lt;&gt;"",Belegerfassung!L4019*100,""),IF(OR(Belegerfassung!L4019="Leistung EU - Erlöse",Belegerfassung!L4019="Lieferungen EU-Erlöse",Belegerfassung!L4019="EUST",Belegerfassung!L4019="Bauleistungen 20%")=TRUE,"",MID(Belegerfassung!L4019,4,2)))</f>
        <v/>
      </c>
      <c r="J4011" s="6" t="str">
        <f>IF(A4011&lt;&gt;"",LEFT(Belegerfassung!D4019,40),"")</f>
        <v/>
      </c>
      <c r="K4011" t="str">
        <f>IF(A4011&lt;&gt;"",VLOOKUP(D4011,Abfrage!$F$2:$G$21,2,FALSE),"")</f>
        <v/>
      </c>
      <c r="L4011" s="6" t="str">
        <f>IF(Belegerfassung!H4019&lt;&gt;"",Belegerfassung!H4019,"")</f>
        <v/>
      </c>
      <c r="M4011" t="str">
        <f>IFERROR(IF(Belegerfassung!E4019&lt;&gt;"",VLOOKUP(Belegerfassung!E4019,Abfrage!$L$2:$M$15,2,),""),"")</f>
        <v/>
      </c>
      <c r="N4011" t="str">
        <f t="shared" si="187"/>
        <v/>
      </c>
      <c r="O4011" t="str">
        <f t="shared" si="188"/>
        <v/>
      </c>
      <c r="P4011" t="str">
        <f>IF(Belegerfassung!G4019&lt;&gt;"",CONCATENATE(Belegerfassung!G4019,".pdf"),"")</f>
        <v/>
      </c>
    </row>
    <row r="4012" spans="1:16">
      <c r="A4012" t="str">
        <f>IF(Belegerfassung!C4020&lt;&gt;"",0,"")</f>
        <v/>
      </c>
      <c r="B4012" t="str">
        <f>IFERROR(VLOOKUP(Belegerfassung!I4020,Konten!A:D,2,FALSE),"")</f>
        <v/>
      </c>
      <c r="C4012" t="str">
        <f>IF(A4012&lt;&gt;"",TEXT(Belegerfassung!C4020,"TT.MM.JJJJ"),"")</f>
        <v/>
      </c>
      <c r="D4012" t="str">
        <f>IFERROR(VLOOKUP(Belegerfassung!A4020,Abfrage!$E$2:$F$20,2,FALSE),"")</f>
        <v/>
      </c>
      <c r="E4012" t="str">
        <f>IF(A4012&lt;&gt;"",Belegerfassung!B4020,"")</f>
        <v/>
      </c>
      <c r="F4012" t="str">
        <f>IF(Belegerfassung!L4020="","",IF(Belegerfassung!L4020&lt;&gt;"",IF(Belegerfassung!L4020&lt;&gt;"",IF(Belegerfassung!J4020&lt;&gt;0,VLOOKUP(Belegerfassung!L4020,Abfrage!$A$2:$C$19,2,),VLOOKUP(Belegerfassung!L4020,Abfrage!$A$2:$C$19,3,)),"")))</f>
        <v/>
      </c>
      <c r="G4012" t="str">
        <f t="shared" si="186"/>
        <v/>
      </c>
      <c r="H4012" s="31" t="str">
        <f>IF(A4012&lt;&gt;"",-Belegerfassung!J4020+Belegerfassung!K4020,"")</f>
        <v/>
      </c>
      <c r="I4012" s="49" t="str">
        <f>IFERROR(IF(H4012&lt;&gt;"",Belegerfassung!L4020*100,""),IF(OR(Belegerfassung!L4020="Leistung EU - Erlöse",Belegerfassung!L4020="Lieferungen EU-Erlöse",Belegerfassung!L4020="EUST",Belegerfassung!L4020="Bauleistungen 20%")=TRUE,"",MID(Belegerfassung!L4020,4,2)))</f>
        <v/>
      </c>
      <c r="J4012" s="6" t="str">
        <f>IF(A4012&lt;&gt;"",LEFT(Belegerfassung!D4020,40),"")</f>
        <v/>
      </c>
      <c r="K4012" t="str">
        <f>IF(A4012&lt;&gt;"",VLOOKUP(D4012,Abfrage!$F$2:$G$21,2,FALSE),"")</f>
        <v/>
      </c>
      <c r="L4012" s="6" t="str">
        <f>IF(Belegerfassung!H4020&lt;&gt;"",Belegerfassung!H4020,"")</f>
        <v/>
      </c>
      <c r="M4012" t="str">
        <f>IFERROR(IF(Belegerfassung!E4020&lt;&gt;"",VLOOKUP(Belegerfassung!E4020,Abfrage!$L$2:$M$15,2,),""),"")</f>
        <v/>
      </c>
      <c r="N4012" t="str">
        <f t="shared" si="187"/>
        <v/>
      </c>
      <c r="O4012" t="str">
        <f t="shared" si="188"/>
        <v/>
      </c>
      <c r="P4012" t="str">
        <f>IF(Belegerfassung!G4020&lt;&gt;"",CONCATENATE(Belegerfassung!G4020,".pdf"),"")</f>
        <v/>
      </c>
    </row>
    <row r="4013" spans="1:16">
      <c r="A4013" t="str">
        <f>IF(Belegerfassung!C4021&lt;&gt;"",0,"")</f>
        <v/>
      </c>
      <c r="B4013" t="str">
        <f>IFERROR(VLOOKUP(Belegerfassung!I4021,Konten!A:D,2,FALSE),"")</f>
        <v/>
      </c>
      <c r="C4013" t="str">
        <f>IF(A4013&lt;&gt;"",TEXT(Belegerfassung!C4021,"TT.MM.JJJJ"),"")</f>
        <v/>
      </c>
      <c r="D4013" t="str">
        <f>IFERROR(VLOOKUP(Belegerfassung!A4021,Abfrage!$E$2:$F$20,2,FALSE),"")</f>
        <v/>
      </c>
      <c r="E4013" t="str">
        <f>IF(A4013&lt;&gt;"",Belegerfassung!B4021,"")</f>
        <v/>
      </c>
      <c r="F4013" t="str">
        <f>IF(Belegerfassung!L4021="","",IF(Belegerfassung!L4021&lt;&gt;"",IF(Belegerfassung!L4021&lt;&gt;"",IF(Belegerfassung!J4021&lt;&gt;0,VLOOKUP(Belegerfassung!L4021,Abfrage!$A$2:$C$19,2,),VLOOKUP(Belegerfassung!L4021,Abfrage!$A$2:$C$19,3,)),"")))</f>
        <v/>
      </c>
      <c r="G4013" t="str">
        <f t="shared" si="186"/>
        <v/>
      </c>
      <c r="H4013" s="31" t="str">
        <f>IF(A4013&lt;&gt;"",-Belegerfassung!J4021+Belegerfassung!K4021,"")</f>
        <v/>
      </c>
      <c r="I4013" s="49" t="str">
        <f>IFERROR(IF(H4013&lt;&gt;"",Belegerfassung!L4021*100,""),IF(OR(Belegerfassung!L4021="Leistung EU - Erlöse",Belegerfassung!L4021="Lieferungen EU-Erlöse",Belegerfassung!L4021="EUST",Belegerfassung!L4021="Bauleistungen 20%")=TRUE,"",MID(Belegerfassung!L4021,4,2)))</f>
        <v/>
      </c>
      <c r="J4013" s="6" t="str">
        <f>IF(A4013&lt;&gt;"",LEFT(Belegerfassung!D4021,40),"")</f>
        <v/>
      </c>
      <c r="K4013" t="str">
        <f>IF(A4013&lt;&gt;"",VLOOKUP(D4013,Abfrage!$F$2:$G$21,2,FALSE),"")</f>
        <v/>
      </c>
      <c r="L4013" s="6" t="str">
        <f>IF(Belegerfassung!H4021&lt;&gt;"",Belegerfassung!H4021,"")</f>
        <v/>
      </c>
      <c r="M4013" t="str">
        <f>IFERROR(IF(Belegerfassung!E4021&lt;&gt;"",VLOOKUP(Belegerfassung!E4021,Abfrage!$L$2:$M$15,2,),""),"")</f>
        <v/>
      </c>
      <c r="N4013" t="str">
        <f t="shared" si="187"/>
        <v/>
      </c>
      <c r="O4013" t="str">
        <f t="shared" si="188"/>
        <v/>
      </c>
      <c r="P4013" t="str">
        <f>IF(Belegerfassung!G4021&lt;&gt;"",CONCATENATE(Belegerfassung!G4021,".pdf"),"")</f>
        <v/>
      </c>
    </row>
    <row r="4014" spans="1:16">
      <c r="A4014" t="str">
        <f>IF(Belegerfassung!C4022&lt;&gt;"",0,"")</f>
        <v/>
      </c>
      <c r="B4014" t="str">
        <f>IFERROR(VLOOKUP(Belegerfassung!I4022,Konten!A:D,2,FALSE),"")</f>
        <v/>
      </c>
      <c r="C4014" t="str">
        <f>IF(A4014&lt;&gt;"",TEXT(Belegerfassung!C4022,"TT.MM.JJJJ"),"")</f>
        <v/>
      </c>
      <c r="D4014" t="str">
        <f>IFERROR(VLOOKUP(Belegerfassung!A4022,Abfrage!$E$2:$F$20,2,FALSE),"")</f>
        <v/>
      </c>
      <c r="E4014" t="str">
        <f>IF(A4014&lt;&gt;"",Belegerfassung!B4022,"")</f>
        <v/>
      </c>
      <c r="F4014" t="str">
        <f>IF(Belegerfassung!L4022="","",IF(Belegerfassung!L4022&lt;&gt;"",IF(Belegerfassung!L4022&lt;&gt;"",IF(Belegerfassung!J4022&lt;&gt;0,VLOOKUP(Belegerfassung!L4022,Abfrage!$A$2:$C$19,2,),VLOOKUP(Belegerfassung!L4022,Abfrage!$A$2:$C$19,3,)),"")))</f>
        <v/>
      </c>
      <c r="G4014" t="str">
        <f t="shared" si="186"/>
        <v/>
      </c>
      <c r="H4014" s="31" t="str">
        <f>IF(A4014&lt;&gt;"",-Belegerfassung!J4022+Belegerfassung!K4022,"")</f>
        <v/>
      </c>
      <c r="I4014" s="49" t="str">
        <f>IFERROR(IF(H4014&lt;&gt;"",Belegerfassung!L4022*100,""),IF(OR(Belegerfassung!L4022="Leistung EU - Erlöse",Belegerfassung!L4022="Lieferungen EU-Erlöse",Belegerfassung!L4022="EUST",Belegerfassung!L4022="Bauleistungen 20%")=TRUE,"",MID(Belegerfassung!L4022,4,2)))</f>
        <v/>
      </c>
      <c r="J4014" s="6" t="str">
        <f>IF(A4014&lt;&gt;"",LEFT(Belegerfassung!D4022,40),"")</f>
        <v/>
      </c>
      <c r="K4014" t="str">
        <f>IF(A4014&lt;&gt;"",VLOOKUP(D4014,Abfrage!$F$2:$G$21,2,FALSE),"")</f>
        <v/>
      </c>
      <c r="L4014" s="6" t="str">
        <f>IF(Belegerfassung!H4022&lt;&gt;"",Belegerfassung!H4022,"")</f>
        <v/>
      </c>
      <c r="M4014" t="str">
        <f>IFERROR(IF(Belegerfassung!E4022&lt;&gt;"",VLOOKUP(Belegerfassung!E4022,Abfrage!$L$2:$M$15,2,),""),"")</f>
        <v/>
      </c>
      <c r="N4014" t="str">
        <f t="shared" si="187"/>
        <v/>
      </c>
      <c r="O4014" t="str">
        <f t="shared" si="188"/>
        <v/>
      </c>
      <c r="P4014" t="str">
        <f>IF(Belegerfassung!G4022&lt;&gt;"",CONCATENATE(Belegerfassung!G4022,".pdf"),"")</f>
        <v/>
      </c>
    </row>
    <row r="4015" spans="1:16">
      <c r="A4015" t="str">
        <f>IF(Belegerfassung!C4023&lt;&gt;"",0,"")</f>
        <v/>
      </c>
      <c r="B4015" t="str">
        <f>IFERROR(VLOOKUP(Belegerfassung!I4023,Konten!A:D,2,FALSE),"")</f>
        <v/>
      </c>
      <c r="C4015" t="str">
        <f>IF(A4015&lt;&gt;"",TEXT(Belegerfassung!C4023,"TT.MM.JJJJ"),"")</f>
        <v/>
      </c>
      <c r="D4015" t="str">
        <f>IFERROR(VLOOKUP(Belegerfassung!A4023,Abfrage!$E$2:$F$20,2,FALSE),"")</f>
        <v/>
      </c>
      <c r="E4015" t="str">
        <f>IF(A4015&lt;&gt;"",Belegerfassung!B4023,"")</f>
        <v/>
      </c>
      <c r="F4015" t="str">
        <f>IF(Belegerfassung!L4023="","",IF(Belegerfassung!L4023&lt;&gt;"",IF(Belegerfassung!L4023&lt;&gt;"",IF(Belegerfassung!J4023&lt;&gt;0,VLOOKUP(Belegerfassung!L4023,Abfrage!$A$2:$C$19,2,),VLOOKUP(Belegerfassung!L4023,Abfrage!$A$2:$C$19,3,)),"")))</f>
        <v/>
      </c>
      <c r="G4015" t="str">
        <f t="shared" si="186"/>
        <v/>
      </c>
      <c r="H4015" s="31" t="str">
        <f>IF(A4015&lt;&gt;"",-Belegerfassung!J4023+Belegerfassung!K4023,"")</f>
        <v/>
      </c>
      <c r="I4015" s="49" t="str">
        <f>IFERROR(IF(H4015&lt;&gt;"",Belegerfassung!L4023*100,""),IF(OR(Belegerfassung!L4023="Leistung EU - Erlöse",Belegerfassung!L4023="Lieferungen EU-Erlöse",Belegerfassung!L4023="EUST",Belegerfassung!L4023="Bauleistungen 20%")=TRUE,"",MID(Belegerfassung!L4023,4,2)))</f>
        <v/>
      </c>
      <c r="J4015" s="6" t="str">
        <f>IF(A4015&lt;&gt;"",LEFT(Belegerfassung!D4023,40),"")</f>
        <v/>
      </c>
      <c r="K4015" t="str">
        <f>IF(A4015&lt;&gt;"",VLOOKUP(D4015,Abfrage!$F$2:$G$21,2,FALSE),"")</f>
        <v/>
      </c>
      <c r="L4015" s="6" t="str">
        <f>IF(Belegerfassung!H4023&lt;&gt;"",Belegerfassung!H4023,"")</f>
        <v/>
      </c>
      <c r="M4015" t="str">
        <f>IFERROR(IF(Belegerfassung!E4023&lt;&gt;"",VLOOKUP(Belegerfassung!E4023,Abfrage!$L$2:$M$15,2,),""),"")</f>
        <v/>
      </c>
      <c r="N4015" t="str">
        <f t="shared" si="187"/>
        <v/>
      </c>
      <c r="O4015" t="str">
        <f t="shared" si="188"/>
        <v/>
      </c>
      <c r="P4015" t="str">
        <f>IF(Belegerfassung!G4023&lt;&gt;"",CONCATENATE(Belegerfassung!G4023,".pdf"),"")</f>
        <v/>
      </c>
    </row>
    <row r="4016" spans="1:16">
      <c r="A4016" t="str">
        <f>IF(Belegerfassung!C4024&lt;&gt;"",0,"")</f>
        <v/>
      </c>
      <c r="B4016" t="str">
        <f>IFERROR(VLOOKUP(Belegerfassung!I4024,Konten!A:D,2,FALSE),"")</f>
        <v/>
      </c>
      <c r="C4016" t="str">
        <f>IF(A4016&lt;&gt;"",TEXT(Belegerfassung!C4024,"TT.MM.JJJJ"),"")</f>
        <v/>
      </c>
      <c r="D4016" t="str">
        <f>IFERROR(VLOOKUP(Belegerfassung!A4024,Abfrage!$E$2:$F$20,2,FALSE),"")</f>
        <v/>
      </c>
      <c r="E4016" t="str">
        <f>IF(A4016&lt;&gt;"",Belegerfassung!B4024,"")</f>
        <v/>
      </c>
      <c r="F4016" t="str">
        <f>IF(Belegerfassung!L4024="","",IF(Belegerfassung!L4024&lt;&gt;"",IF(Belegerfassung!L4024&lt;&gt;"",IF(Belegerfassung!J4024&lt;&gt;0,VLOOKUP(Belegerfassung!L4024,Abfrage!$A$2:$C$19,2,),VLOOKUP(Belegerfassung!L4024,Abfrage!$A$2:$C$19,3,)),"")))</f>
        <v/>
      </c>
      <c r="G4016" t="str">
        <f t="shared" si="186"/>
        <v/>
      </c>
      <c r="H4016" s="31" t="str">
        <f>IF(A4016&lt;&gt;"",-Belegerfassung!J4024+Belegerfassung!K4024,"")</f>
        <v/>
      </c>
      <c r="I4016" s="49" t="str">
        <f>IFERROR(IF(H4016&lt;&gt;"",Belegerfassung!L4024*100,""),IF(OR(Belegerfassung!L4024="Leistung EU - Erlöse",Belegerfassung!L4024="Lieferungen EU-Erlöse",Belegerfassung!L4024="EUST",Belegerfassung!L4024="Bauleistungen 20%")=TRUE,"",MID(Belegerfassung!L4024,4,2)))</f>
        <v/>
      </c>
      <c r="J4016" s="6" t="str">
        <f>IF(A4016&lt;&gt;"",LEFT(Belegerfassung!D4024,40),"")</f>
        <v/>
      </c>
      <c r="K4016" t="str">
        <f>IF(A4016&lt;&gt;"",VLOOKUP(D4016,Abfrage!$F$2:$G$21,2,FALSE),"")</f>
        <v/>
      </c>
      <c r="L4016" s="6" t="str">
        <f>IF(Belegerfassung!H4024&lt;&gt;"",Belegerfassung!H4024,"")</f>
        <v/>
      </c>
      <c r="M4016" t="str">
        <f>IFERROR(IF(Belegerfassung!E4024&lt;&gt;"",VLOOKUP(Belegerfassung!E4024,Abfrage!$L$2:$M$15,2,),""),"")</f>
        <v/>
      </c>
      <c r="N4016" t="str">
        <f t="shared" si="187"/>
        <v/>
      </c>
      <c r="O4016" t="str">
        <f t="shared" si="188"/>
        <v/>
      </c>
      <c r="P4016" t="str">
        <f>IF(Belegerfassung!G4024&lt;&gt;"",CONCATENATE(Belegerfassung!G4024,".pdf"),"")</f>
        <v/>
      </c>
    </row>
    <row r="4017" spans="1:16">
      <c r="A4017" t="str">
        <f>IF(Belegerfassung!C4025&lt;&gt;"",0,"")</f>
        <v/>
      </c>
      <c r="B4017" t="str">
        <f>IFERROR(VLOOKUP(Belegerfassung!I4025,Konten!A:D,2,FALSE),"")</f>
        <v/>
      </c>
      <c r="C4017" t="str">
        <f>IF(A4017&lt;&gt;"",TEXT(Belegerfassung!C4025,"TT.MM.JJJJ"),"")</f>
        <v/>
      </c>
      <c r="D4017" t="str">
        <f>IFERROR(VLOOKUP(Belegerfassung!A4025,Abfrage!$E$2:$F$20,2,FALSE),"")</f>
        <v/>
      </c>
      <c r="E4017" t="str">
        <f>IF(A4017&lt;&gt;"",Belegerfassung!B4025,"")</f>
        <v/>
      </c>
      <c r="F4017" t="str">
        <f>IF(Belegerfassung!L4025="","",IF(Belegerfassung!L4025&lt;&gt;"",IF(Belegerfassung!L4025&lt;&gt;"",IF(Belegerfassung!J4025&lt;&gt;0,VLOOKUP(Belegerfassung!L4025,Abfrage!$A$2:$C$19,2,),VLOOKUP(Belegerfassung!L4025,Abfrage!$A$2:$C$19,3,)),"")))</f>
        <v/>
      </c>
      <c r="G4017" t="str">
        <f t="shared" si="186"/>
        <v/>
      </c>
      <c r="H4017" s="31" t="str">
        <f>IF(A4017&lt;&gt;"",-Belegerfassung!J4025+Belegerfassung!K4025,"")</f>
        <v/>
      </c>
      <c r="I4017" s="49" t="str">
        <f>IFERROR(IF(H4017&lt;&gt;"",Belegerfassung!L4025*100,""),IF(OR(Belegerfassung!L4025="Leistung EU - Erlöse",Belegerfassung!L4025="Lieferungen EU-Erlöse",Belegerfassung!L4025="EUST",Belegerfassung!L4025="Bauleistungen 20%")=TRUE,"",MID(Belegerfassung!L4025,4,2)))</f>
        <v/>
      </c>
      <c r="J4017" s="6" t="str">
        <f>IF(A4017&lt;&gt;"",LEFT(Belegerfassung!D4025,40),"")</f>
        <v/>
      </c>
      <c r="K4017" t="str">
        <f>IF(A4017&lt;&gt;"",VLOOKUP(D4017,Abfrage!$F$2:$G$21,2,FALSE),"")</f>
        <v/>
      </c>
      <c r="L4017" s="6" t="str">
        <f>IF(Belegerfassung!H4025&lt;&gt;"",Belegerfassung!H4025,"")</f>
        <v/>
      </c>
      <c r="M4017" t="str">
        <f>IFERROR(IF(Belegerfassung!E4025&lt;&gt;"",VLOOKUP(Belegerfassung!E4025,Abfrage!$L$2:$M$15,2,),""),"")</f>
        <v/>
      </c>
      <c r="N4017" t="str">
        <f t="shared" si="187"/>
        <v/>
      </c>
      <c r="O4017" t="str">
        <f t="shared" si="188"/>
        <v/>
      </c>
      <c r="P4017" t="str">
        <f>IF(Belegerfassung!G4025&lt;&gt;"",CONCATENATE(Belegerfassung!G4025,".pdf"),"")</f>
        <v/>
      </c>
    </row>
    <row r="4018" spans="1:16">
      <c r="A4018" t="str">
        <f>IF(Belegerfassung!C4026&lt;&gt;"",0,"")</f>
        <v/>
      </c>
      <c r="B4018" t="str">
        <f>IFERROR(VLOOKUP(Belegerfassung!I4026,Konten!A:D,2,FALSE),"")</f>
        <v/>
      </c>
      <c r="C4018" t="str">
        <f>IF(A4018&lt;&gt;"",TEXT(Belegerfassung!C4026,"TT.MM.JJJJ"),"")</f>
        <v/>
      </c>
      <c r="D4018" t="str">
        <f>IFERROR(VLOOKUP(Belegerfassung!A4026,Abfrage!$E$2:$F$20,2,FALSE),"")</f>
        <v/>
      </c>
      <c r="E4018" t="str">
        <f>IF(A4018&lt;&gt;"",Belegerfassung!B4026,"")</f>
        <v/>
      </c>
      <c r="F4018" t="str">
        <f>IF(Belegerfassung!L4026="","",IF(Belegerfassung!L4026&lt;&gt;"",IF(Belegerfassung!L4026&lt;&gt;"",IF(Belegerfassung!J4026&lt;&gt;0,VLOOKUP(Belegerfassung!L4026,Abfrage!$A$2:$C$19,2,),VLOOKUP(Belegerfassung!L4026,Abfrage!$A$2:$C$19,3,)),"")))</f>
        <v/>
      </c>
      <c r="G4018" t="str">
        <f t="shared" si="186"/>
        <v/>
      </c>
      <c r="H4018" s="31" t="str">
        <f>IF(A4018&lt;&gt;"",-Belegerfassung!J4026+Belegerfassung!K4026,"")</f>
        <v/>
      </c>
      <c r="I4018" s="49" t="str">
        <f>IFERROR(IF(H4018&lt;&gt;"",Belegerfassung!L4026*100,""),IF(OR(Belegerfassung!L4026="Leistung EU - Erlöse",Belegerfassung!L4026="Lieferungen EU-Erlöse",Belegerfassung!L4026="EUST",Belegerfassung!L4026="Bauleistungen 20%")=TRUE,"",MID(Belegerfassung!L4026,4,2)))</f>
        <v/>
      </c>
      <c r="J4018" s="6" t="str">
        <f>IF(A4018&lt;&gt;"",LEFT(Belegerfassung!D4026,40),"")</f>
        <v/>
      </c>
      <c r="K4018" t="str">
        <f>IF(A4018&lt;&gt;"",VLOOKUP(D4018,Abfrage!$F$2:$G$21,2,FALSE),"")</f>
        <v/>
      </c>
      <c r="L4018" s="6" t="str">
        <f>IF(Belegerfassung!H4026&lt;&gt;"",Belegerfassung!H4026,"")</f>
        <v/>
      </c>
      <c r="M4018" t="str">
        <f>IFERROR(IF(Belegerfassung!E4026&lt;&gt;"",VLOOKUP(Belegerfassung!E4026,Abfrage!$L$2:$M$15,2,),""),"")</f>
        <v/>
      </c>
      <c r="N4018" t="str">
        <f t="shared" si="187"/>
        <v/>
      </c>
      <c r="O4018" t="str">
        <f t="shared" si="188"/>
        <v/>
      </c>
      <c r="P4018" t="str">
        <f>IF(Belegerfassung!G4026&lt;&gt;"",CONCATENATE(Belegerfassung!G4026,".pdf"),"")</f>
        <v/>
      </c>
    </row>
    <row r="4019" spans="1:16">
      <c r="A4019" t="str">
        <f>IF(Belegerfassung!C4027&lt;&gt;"",0,"")</f>
        <v/>
      </c>
      <c r="B4019" t="str">
        <f>IFERROR(VLOOKUP(Belegerfassung!I4027,Konten!A:D,2,FALSE),"")</f>
        <v/>
      </c>
      <c r="C4019" t="str">
        <f>IF(A4019&lt;&gt;"",TEXT(Belegerfassung!C4027,"TT.MM.JJJJ"),"")</f>
        <v/>
      </c>
      <c r="D4019" t="str">
        <f>IFERROR(VLOOKUP(Belegerfassung!A4027,Abfrage!$E$2:$F$20,2,FALSE),"")</f>
        <v/>
      </c>
      <c r="E4019" t="str">
        <f>IF(A4019&lt;&gt;"",Belegerfassung!B4027,"")</f>
        <v/>
      </c>
      <c r="F4019" t="str">
        <f>IF(Belegerfassung!L4027="","",IF(Belegerfassung!L4027&lt;&gt;"",IF(Belegerfassung!L4027&lt;&gt;"",IF(Belegerfassung!J4027&lt;&gt;0,VLOOKUP(Belegerfassung!L4027,Abfrage!$A$2:$C$19,2,),VLOOKUP(Belegerfassung!L4027,Abfrage!$A$2:$C$19,3,)),"")))</f>
        <v/>
      </c>
      <c r="G4019" t="str">
        <f t="shared" si="186"/>
        <v/>
      </c>
      <c r="H4019" s="31" t="str">
        <f>IF(A4019&lt;&gt;"",-Belegerfassung!J4027+Belegerfassung!K4027,"")</f>
        <v/>
      </c>
      <c r="I4019" s="49" t="str">
        <f>IFERROR(IF(H4019&lt;&gt;"",Belegerfassung!L4027*100,""),IF(OR(Belegerfassung!L4027="Leistung EU - Erlöse",Belegerfassung!L4027="Lieferungen EU-Erlöse",Belegerfassung!L4027="EUST",Belegerfassung!L4027="Bauleistungen 20%")=TRUE,"",MID(Belegerfassung!L4027,4,2)))</f>
        <v/>
      </c>
      <c r="J4019" s="6" t="str">
        <f>IF(A4019&lt;&gt;"",LEFT(Belegerfassung!D4027,40),"")</f>
        <v/>
      </c>
      <c r="K4019" t="str">
        <f>IF(A4019&lt;&gt;"",VLOOKUP(D4019,Abfrage!$F$2:$G$21,2,FALSE),"")</f>
        <v/>
      </c>
      <c r="L4019" s="6" t="str">
        <f>IF(Belegerfassung!H4027&lt;&gt;"",Belegerfassung!H4027,"")</f>
        <v/>
      </c>
      <c r="M4019" t="str">
        <f>IFERROR(IF(Belegerfassung!E4027&lt;&gt;"",VLOOKUP(Belegerfassung!E4027,Abfrage!$L$2:$M$15,2,),""),"")</f>
        <v/>
      </c>
      <c r="N4019" t="str">
        <f t="shared" si="187"/>
        <v/>
      </c>
      <c r="O4019" t="str">
        <f t="shared" si="188"/>
        <v/>
      </c>
      <c r="P4019" t="str">
        <f>IF(Belegerfassung!G4027&lt;&gt;"",CONCATENATE(Belegerfassung!G4027,".pdf"),"")</f>
        <v/>
      </c>
    </row>
    <row r="4020" spans="1:16">
      <c r="A4020" t="str">
        <f>IF(Belegerfassung!C4028&lt;&gt;"",0,"")</f>
        <v/>
      </c>
      <c r="B4020" t="str">
        <f>IFERROR(VLOOKUP(Belegerfassung!I4028,Konten!A:D,2,FALSE),"")</f>
        <v/>
      </c>
      <c r="C4020" t="str">
        <f>IF(A4020&lt;&gt;"",TEXT(Belegerfassung!C4028,"TT.MM.JJJJ"),"")</f>
        <v/>
      </c>
      <c r="D4020" t="str">
        <f>IFERROR(VLOOKUP(Belegerfassung!A4028,Abfrage!$E$2:$F$20,2,FALSE),"")</f>
        <v/>
      </c>
      <c r="E4020" t="str">
        <f>IF(A4020&lt;&gt;"",Belegerfassung!B4028,"")</f>
        <v/>
      </c>
      <c r="F4020" t="str">
        <f>IF(Belegerfassung!L4028="","",IF(Belegerfassung!L4028&lt;&gt;"",IF(Belegerfassung!L4028&lt;&gt;"",IF(Belegerfassung!J4028&lt;&gt;0,VLOOKUP(Belegerfassung!L4028,Abfrage!$A$2:$C$19,2,),VLOOKUP(Belegerfassung!L4028,Abfrage!$A$2:$C$19,3,)),"")))</f>
        <v/>
      </c>
      <c r="G4020" t="str">
        <f t="shared" si="186"/>
        <v/>
      </c>
      <c r="H4020" s="31" t="str">
        <f>IF(A4020&lt;&gt;"",-Belegerfassung!J4028+Belegerfassung!K4028,"")</f>
        <v/>
      </c>
      <c r="I4020" s="49" t="str">
        <f>IFERROR(IF(H4020&lt;&gt;"",Belegerfassung!L4028*100,""),IF(OR(Belegerfassung!L4028="Leistung EU - Erlöse",Belegerfassung!L4028="Lieferungen EU-Erlöse",Belegerfassung!L4028="EUST",Belegerfassung!L4028="Bauleistungen 20%")=TRUE,"",MID(Belegerfassung!L4028,4,2)))</f>
        <v/>
      </c>
      <c r="J4020" s="6" t="str">
        <f>IF(A4020&lt;&gt;"",LEFT(Belegerfassung!D4028,40),"")</f>
        <v/>
      </c>
      <c r="K4020" t="str">
        <f>IF(A4020&lt;&gt;"",VLOOKUP(D4020,Abfrage!$F$2:$G$21,2,FALSE),"")</f>
        <v/>
      </c>
      <c r="L4020" s="6" t="str">
        <f>IF(Belegerfassung!H4028&lt;&gt;"",Belegerfassung!H4028,"")</f>
        <v/>
      </c>
      <c r="M4020" t="str">
        <f>IFERROR(IF(Belegerfassung!E4028&lt;&gt;"",VLOOKUP(Belegerfassung!E4028,Abfrage!$L$2:$M$15,2,),""),"")</f>
        <v/>
      </c>
      <c r="N4020" t="str">
        <f t="shared" si="187"/>
        <v/>
      </c>
      <c r="O4020" t="str">
        <f t="shared" si="188"/>
        <v/>
      </c>
      <c r="P4020" t="str">
        <f>IF(Belegerfassung!G4028&lt;&gt;"",CONCATENATE(Belegerfassung!G4028,".pdf"),"")</f>
        <v/>
      </c>
    </row>
    <row r="4021" spans="1:16">
      <c r="A4021" t="str">
        <f>IF(Belegerfassung!C4029&lt;&gt;"",0,"")</f>
        <v/>
      </c>
      <c r="B4021" t="str">
        <f>IFERROR(VLOOKUP(Belegerfassung!I4029,Konten!A:D,2,FALSE),"")</f>
        <v/>
      </c>
      <c r="C4021" t="str">
        <f>IF(A4021&lt;&gt;"",TEXT(Belegerfassung!C4029,"TT.MM.JJJJ"),"")</f>
        <v/>
      </c>
      <c r="D4021" t="str">
        <f>IFERROR(VLOOKUP(Belegerfassung!A4029,Abfrage!$E$2:$F$20,2,FALSE),"")</f>
        <v/>
      </c>
      <c r="E4021" t="str">
        <f>IF(A4021&lt;&gt;"",Belegerfassung!B4029,"")</f>
        <v/>
      </c>
      <c r="F4021" t="str">
        <f>IF(Belegerfassung!L4029="","",IF(Belegerfassung!L4029&lt;&gt;"",IF(Belegerfassung!L4029&lt;&gt;"",IF(Belegerfassung!J4029&lt;&gt;0,VLOOKUP(Belegerfassung!L4029,Abfrage!$A$2:$C$19,2,),VLOOKUP(Belegerfassung!L4029,Abfrage!$A$2:$C$19,3,)),"")))</f>
        <v/>
      </c>
      <c r="G4021" t="str">
        <f t="shared" si="186"/>
        <v/>
      </c>
      <c r="H4021" s="31" t="str">
        <f>IF(A4021&lt;&gt;"",-Belegerfassung!J4029+Belegerfassung!K4029,"")</f>
        <v/>
      </c>
      <c r="I4021" s="49" t="str">
        <f>IFERROR(IF(H4021&lt;&gt;"",Belegerfassung!L4029*100,""),IF(OR(Belegerfassung!L4029="Leistung EU - Erlöse",Belegerfassung!L4029="Lieferungen EU-Erlöse",Belegerfassung!L4029="EUST",Belegerfassung!L4029="Bauleistungen 20%")=TRUE,"",MID(Belegerfassung!L4029,4,2)))</f>
        <v/>
      </c>
      <c r="J4021" s="6" t="str">
        <f>IF(A4021&lt;&gt;"",LEFT(Belegerfassung!D4029,40),"")</f>
        <v/>
      </c>
      <c r="K4021" t="str">
        <f>IF(A4021&lt;&gt;"",VLOOKUP(D4021,Abfrage!$F$2:$G$21,2,FALSE),"")</f>
        <v/>
      </c>
      <c r="L4021" s="6" t="str">
        <f>IF(Belegerfassung!H4029&lt;&gt;"",Belegerfassung!H4029,"")</f>
        <v/>
      </c>
      <c r="M4021" t="str">
        <f>IFERROR(IF(Belegerfassung!E4029&lt;&gt;"",VLOOKUP(Belegerfassung!E4029,Abfrage!$L$2:$M$15,2,),""),"")</f>
        <v/>
      </c>
      <c r="N4021" t="str">
        <f t="shared" si="187"/>
        <v/>
      </c>
      <c r="O4021" t="str">
        <f t="shared" si="188"/>
        <v/>
      </c>
      <c r="P4021" t="str">
        <f>IF(Belegerfassung!G4029&lt;&gt;"",CONCATENATE(Belegerfassung!G4029,".pdf"),"")</f>
        <v/>
      </c>
    </row>
    <row r="4022" spans="1:16">
      <c r="A4022" t="str">
        <f>IF(Belegerfassung!C4030&lt;&gt;"",0,"")</f>
        <v/>
      </c>
      <c r="B4022" t="str">
        <f>IFERROR(VLOOKUP(Belegerfassung!I4030,Konten!A:D,2,FALSE),"")</f>
        <v/>
      </c>
      <c r="C4022" t="str">
        <f>IF(A4022&lt;&gt;"",TEXT(Belegerfassung!C4030,"TT.MM.JJJJ"),"")</f>
        <v/>
      </c>
      <c r="D4022" t="str">
        <f>IFERROR(VLOOKUP(Belegerfassung!A4030,Abfrage!$E$2:$F$20,2,FALSE),"")</f>
        <v/>
      </c>
      <c r="E4022" t="str">
        <f>IF(A4022&lt;&gt;"",Belegerfassung!B4030,"")</f>
        <v/>
      </c>
      <c r="F4022" t="str">
        <f>IF(Belegerfassung!L4030="","",IF(Belegerfassung!L4030&lt;&gt;"",IF(Belegerfassung!L4030&lt;&gt;"",IF(Belegerfassung!J4030&lt;&gt;0,VLOOKUP(Belegerfassung!L4030,Abfrage!$A$2:$C$19,2,),VLOOKUP(Belegerfassung!L4030,Abfrage!$A$2:$C$19,3,)),"")))</f>
        <v/>
      </c>
      <c r="G4022" t="str">
        <f t="shared" si="186"/>
        <v/>
      </c>
      <c r="H4022" s="31" t="str">
        <f>IF(A4022&lt;&gt;"",-Belegerfassung!J4030+Belegerfassung!K4030,"")</f>
        <v/>
      </c>
      <c r="I4022" s="49" t="str">
        <f>IFERROR(IF(H4022&lt;&gt;"",Belegerfassung!L4030*100,""),IF(OR(Belegerfassung!L4030="Leistung EU - Erlöse",Belegerfassung!L4030="Lieferungen EU-Erlöse",Belegerfassung!L4030="EUST",Belegerfassung!L4030="Bauleistungen 20%")=TRUE,"",MID(Belegerfassung!L4030,4,2)))</f>
        <v/>
      </c>
      <c r="J4022" s="6" t="str">
        <f>IF(A4022&lt;&gt;"",LEFT(Belegerfassung!D4030,40),"")</f>
        <v/>
      </c>
      <c r="K4022" t="str">
        <f>IF(A4022&lt;&gt;"",VLOOKUP(D4022,Abfrage!$F$2:$G$21,2,FALSE),"")</f>
        <v/>
      </c>
      <c r="L4022" s="6" t="str">
        <f>IF(Belegerfassung!H4030&lt;&gt;"",Belegerfassung!H4030,"")</f>
        <v/>
      </c>
      <c r="M4022" t="str">
        <f>IFERROR(IF(Belegerfassung!E4030&lt;&gt;"",VLOOKUP(Belegerfassung!E4030,Abfrage!$L$2:$M$15,2,),""),"")</f>
        <v/>
      </c>
      <c r="N4022" t="str">
        <f t="shared" si="187"/>
        <v/>
      </c>
      <c r="O4022" t="str">
        <f t="shared" si="188"/>
        <v/>
      </c>
      <c r="P4022" t="str">
        <f>IF(Belegerfassung!G4030&lt;&gt;"",CONCATENATE(Belegerfassung!G4030,".pdf"),"")</f>
        <v/>
      </c>
    </row>
    <row r="4023" spans="1:16">
      <c r="A4023" t="str">
        <f>IF(Belegerfassung!C4031&lt;&gt;"",0,"")</f>
        <v/>
      </c>
      <c r="B4023" t="str">
        <f>IFERROR(VLOOKUP(Belegerfassung!I4031,Konten!A:D,2,FALSE),"")</f>
        <v/>
      </c>
      <c r="C4023" t="str">
        <f>IF(A4023&lt;&gt;"",TEXT(Belegerfassung!C4031,"TT.MM.JJJJ"),"")</f>
        <v/>
      </c>
      <c r="D4023" t="str">
        <f>IFERROR(VLOOKUP(Belegerfassung!A4031,Abfrage!$E$2:$F$20,2,FALSE),"")</f>
        <v/>
      </c>
      <c r="E4023" t="str">
        <f>IF(A4023&lt;&gt;"",Belegerfassung!B4031,"")</f>
        <v/>
      </c>
      <c r="F4023" t="str">
        <f>IF(Belegerfassung!L4031="","",IF(Belegerfassung!L4031&lt;&gt;"",IF(Belegerfassung!L4031&lt;&gt;"",IF(Belegerfassung!J4031&lt;&gt;0,VLOOKUP(Belegerfassung!L4031,Abfrage!$A$2:$C$19,2,),VLOOKUP(Belegerfassung!L4031,Abfrage!$A$2:$C$19,3,)),"")))</f>
        <v/>
      </c>
      <c r="G4023" t="str">
        <f t="shared" si="186"/>
        <v/>
      </c>
      <c r="H4023" s="31" t="str">
        <f>IF(A4023&lt;&gt;"",-Belegerfassung!J4031+Belegerfassung!K4031,"")</f>
        <v/>
      </c>
      <c r="I4023" s="49" t="str">
        <f>IFERROR(IF(H4023&lt;&gt;"",Belegerfassung!L4031*100,""),IF(OR(Belegerfassung!L4031="Leistung EU - Erlöse",Belegerfassung!L4031="Lieferungen EU-Erlöse",Belegerfassung!L4031="EUST",Belegerfassung!L4031="Bauleistungen 20%")=TRUE,"",MID(Belegerfassung!L4031,4,2)))</f>
        <v/>
      </c>
      <c r="J4023" s="6" t="str">
        <f>IF(A4023&lt;&gt;"",LEFT(Belegerfassung!D4031,40),"")</f>
        <v/>
      </c>
      <c r="K4023" t="str">
        <f>IF(A4023&lt;&gt;"",VLOOKUP(D4023,Abfrage!$F$2:$G$21,2,FALSE),"")</f>
        <v/>
      </c>
      <c r="L4023" s="6" t="str">
        <f>IF(Belegerfassung!H4031&lt;&gt;"",Belegerfassung!H4031,"")</f>
        <v/>
      </c>
      <c r="M4023" t="str">
        <f>IFERROR(IF(Belegerfassung!E4031&lt;&gt;"",VLOOKUP(Belegerfassung!E4031,Abfrage!$L$2:$M$15,2,),""),"")</f>
        <v/>
      </c>
      <c r="N4023" t="str">
        <f t="shared" si="187"/>
        <v/>
      </c>
      <c r="O4023" t="str">
        <f t="shared" si="188"/>
        <v/>
      </c>
      <c r="P4023" t="str">
        <f>IF(Belegerfassung!G4031&lt;&gt;"",CONCATENATE(Belegerfassung!G4031,".pdf"),"")</f>
        <v/>
      </c>
    </row>
    <row r="4024" spans="1:16">
      <c r="A4024" t="str">
        <f>IF(Belegerfassung!C4032&lt;&gt;"",0,"")</f>
        <v/>
      </c>
      <c r="B4024" t="str">
        <f>IFERROR(VLOOKUP(Belegerfassung!I4032,Konten!A:D,2,FALSE),"")</f>
        <v/>
      </c>
      <c r="C4024" t="str">
        <f>IF(A4024&lt;&gt;"",TEXT(Belegerfassung!C4032,"TT.MM.JJJJ"),"")</f>
        <v/>
      </c>
      <c r="D4024" t="str">
        <f>IFERROR(VLOOKUP(Belegerfassung!A4032,Abfrage!$E$2:$F$20,2,FALSE),"")</f>
        <v/>
      </c>
      <c r="E4024" t="str">
        <f>IF(A4024&lt;&gt;"",Belegerfassung!B4032,"")</f>
        <v/>
      </c>
      <c r="F4024" t="str">
        <f>IF(Belegerfassung!L4032="","",IF(Belegerfassung!L4032&lt;&gt;"",IF(Belegerfassung!L4032&lt;&gt;"",IF(Belegerfassung!J4032&lt;&gt;0,VLOOKUP(Belegerfassung!L4032,Abfrage!$A$2:$C$19,2,),VLOOKUP(Belegerfassung!L4032,Abfrage!$A$2:$C$19,3,)),"")))</f>
        <v/>
      </c>
      <c r="G4024" t="str">
        <f t="shared" si="186"/>
        <v/>
      </c>
      <c r="H4024" s="31" t="str">
        <f>IF(A4024&lt;&gt;"",-Belegerfassung!J4032+Belegerfassung!K4032,"")</f>
        <v/>
      </c>
      <c r="I4024" s="49" t="str">
        <f>IFERROR(IF(H4024&lt;&gt;"",Belegerfassung!L4032*100,""),IF(OR(Belegerfassung!L4032="Leistung EU - Erlöse",Belegerfassung!L4032="Lieferungen EU-Erlöse",Belegerfassung!L4032="EUST",Belegerfassung!L4032="Bauleistungen 20%")=TRUE,"",MID(Belegerfassung!L4032,4,2)))</f>
        <v/>
      </c>
      <c r="J4024" s="6" t="str">
        <f>IF(A4024&lt;&gt;"",LEFT(Belegerfassung!D4032,40),"")</f>
        <v/>
      </c>
      <c r="K4024" t="str">
        <f>IF(A4024&lt;&gt;"",VLOOKUP(D4024,Abfrage!$F$2:$G$21,2,FALSE),"")</f>
        <v/>
      </c>
      <c r="L4024" s="6" t="str">
        <f>IF(Belegerfassung!H4032&lt;&gt;"",Belegerfassung!H4032,"")</f>
        <v/>
      </c>
      <c r="M4024" t="str">
        <f>IFERROR(IF(Belegerfassung!E4032&lt;&gt;"",VLOOKUP(Belegerfassung!E4032,Abfrage!$L$2:$M$15,2,),""),"")</f>
        <v/>
      </c>
      <c r="N4024" t="str">
        <f t="shared" si="187"/>
        <v/>
      </c>
      <c r="O4024" t="str">
        <f t="shared" si="188"/>
        <v/>
      </c>
      <c r="P4024" t="str">
        <f>IF(Belegerfassung!G4032&lt;&gt;"",CONCATENATE(Belegerfassung!G4032,".pdf"),"")</f>
        <v/>
      </c>
    </row>
    <row r="4025" spans="1:16">
      <c r="A4025" t="str">
        <f>IF(Belegerfassung!C4033&lt;&gt;"",0,"")</f>
        <v/>
      </c>
      <c r="B4025" t="str">
        <f>IFERROR(VLOOKUP(Belegerfassung!I4033,Konten!A:D,2,FALSE),"")</f>
        <v/>
      </c>
      <c r="C4025" t="str">
        <f>IF(A4025&lt;&gt;"",TEXT(Belegerfassung!C4033,"TT.MM.JJJJ"),"")</f>
        <v/>
      </c>
      <c r="D4025" t="str">
        <f>IFERROR(VLOOKUP(Belegerfassung!A4033,Abfrage!$E$2:$F$20,2,FALSE),"")</f>
        <v/>
      </c>
      <c r="E4025" t="str">
        <f>IF(A4025&lt;&gt;"",Belegerfassung!B4033,"")</f>
        <v/>
      </c>
      <c r="F4025" t="str">
        <f>IF(Belegerfassung!L4033="","",IF(Belegerfassung!L4033&lt;&gt;"",IF(Belegerfassung!L4033&lt;&gt;"",IF(Belegerfassung!J4033&lt;&gt;0,VLOOKUP(Belegerfassung!L4033,Abfrage!$A$2:$C$19,2,),VLOOKUP(Belegerfassung!L4033,Abfrage!$A$2:$C$19,3,)),"")))</f>
        <v/>
      </c>
      <c r="G4025" t="str">
        <f t="shared" si="186"/>
        <v/>
      </c>
      <c r="H4025" s="31" t="str">
        <f>IF(A4025&lt;&gt;"",-Belegerfassung!J4033+Belegerfassung!K4033,"")</f>
        <v/>
      </c>
      <c r="I4025" s="49" t="str">
        <f>IFERROR(IF(H4025&lt;&gt;"",Belegerfassung!L4033*100,""),IF(OR(Belegerfassung!L4033="Leistung EU - Erlöse",Belegerfassung!L4033="Lieferungen EU-Erlöse",Belegerfassung!L4033="EUST",Belegerfassung!L4033="Bauleistungen 20%")=TRUE,"",MID(Belegerfassung!L4033,4,2)))</f>
        <v/>
      </c>
      <c r="J4025" s="6" t="str">
        <f>IF(A4025&lt;&gt;"",LEFT(Belegerfassung!D4033,40),"")</f>
        <v/>
      </c>
      <c r="K4025" t="str">
        <f>IF(A4025&lt;&gt;"",VLOOKUP(D4025,Abfrage!$F$2:$G$21,2,FALSE),"")</f>
        <v/>
      </c>
      <c r="L4025" s="6" t="str">
        <f>IF(Belegerfassung!H4033&lt;&gt;"",Belegerfassung!H4033,"")</f>
        <v/>
      </c>
      <c r="M4025" t="str">
        <f>IFERROR(IF(Belegerfassung!E4033&lt;&gt;"",VLOOKUP(Belegerfassung!E4033,Abfrage!$L$2:$M$15,2,),""),"")</f>
        <v/>
      </c>
      <c r="N4025" t="str">
        <f t="shared" si="187"/>
        <v/>
      </c>
      <c r="O4025" t="str">
        <f t="shared" si="188"/>
        <v/>
      </c>
      <c r="P4025" t="str">
        <f>IF(Belegerfassung!G4033&lt;&gt;"",CONCATENATE(Belegerfassung!G4033,".pdf"),"")</f>
        <v/>
      </c>
    </row>
    <row r="4026" spans="1:16">
      <c r="A4026" t="str">
        <f>IF(Belegerfassung!C4034&lt;&gt;"",0,"")</f>
        <v/>
      </c>
      <c r="B4026" t="str">
        <f>IFERROR(VLOOKUP(Belegerfassung!I4034,Konten!A:D,2,FALSE),"")</f>
        <v/>
      </c>
      <c r="C4026" t="str">
        <f>IF(A4026&lt;&gt;"",TEXT(Belegerfassung!C4034,"TT.MM.JJJJ"),"")</f>
        <v/>
      </c>
      <c r="D4026" t="str">
        <f>IFERROR(VLOOKUP(Belegerfassung!A4034,Abfrage!$E$2:$F$20,2,FALSE),"")</f>
        <v/>
      </c>
      <c r="E4026" t="str">
        <f>IF(A4026&lt;&gt;"",Belegerfassung!B4034,"")</f>
        <v/>
      </c>
      <c r="F4026" t="str">
        <f>IF(Belegerfassung!L4034="","",IF(Belegerfassung!L4034&lt;&gt;"",IF(Belegerfassung!L4034&lt;&gt;"",IF(Belegerfassung!J4034&lt;&gt;0,VLOOKUP(Belegerfassung!L4034,Abfrage!$A$2:$C$19,2,),VLOOKUP(Belegerfassung!L4034,Abfrage!$A$2:$C$19,3,)),"")))</f>
        <v/>
      </c>
      <c r="G4026" t="str">
        <f t="shared" si="186"/>
        <v/>
      </c>
      <c r="H4026" s="31" t="str">
        <f>IF(A4026&lt;&gt;"",-Belegerfassung!J4034+Belegerfassung!K4034,"")</f>
        <v/>
      </c>
      <c r="I4026" s="49" t="str">
        <f>IFERROR(IF(H4026&lt;&gt;"",Belegerfassung!L4034*100,""),IF(OR(Belegerfassung!L4034="Leistung EU - Erlöse",Belegerfassung!L4034="Lieferungen EU-Erlöse",Belegerfassung!L4034="EUST",Belegerfassung!L4034="Bauleistungen 20%")=TRUE,"",MID(Belegerfassung!L4034,4,2)))</f>
        <v/>
      </c>
      <c r="J4026" s="6" t="str">
        <f>IF(A4026&lt;&gt;"",LEFT(Belegerfassung!D4034,40),"")</f>
        <v/>
      </c>
      <c r="K4026" t="str">
        <f>IF(A4026&lt;&gt;"",VLOOKUP(D4026,Abfrage!$F$2:$G$21,2,FALSE),"")</f>
        <v/>
      </c>
      <c r="L4026" s="6" t="str">
        <f>IF(Belegerfassung!H4034&lt;&gt;"",Belegerfassung!H4034,"")</f>
        <v/>
      </c>
      <c r="M4026" t="str">
        <f>IFERROR(IF(Belegerfassung!E4034&lt;&gt;"",VLOOKUP(Belegerfassung!E4034,Abfrage!$L$2:$M$15,2,),""),"")</f>
        <v/>
      </c>
      <c r="N4026" t="str">
        <f t="shared" si="187"/>
        <v/>
      </c>
      <c r="O4026" t="str">
        <f t="shared" si="188"/>
        <v/>
      </c>
      <c r="P4026" t="str">
        <f>IF(Belegerfassung!G4034&lt;&gt;"",CONCATENATE(Belegerfassung!G4034,".pdf"),"")</f>
        <v/>
      </c>
    </row>
    <row r="4027" spans="1:16">
      <c r="A4027" t="str">
        <f>IF(Belegerfassung!C4035&lt;&gt;"",0,"")</f>
        <v/>
      </c>
      <c r="B4027" t="str">
        <f>IFERROR(VLOOKUP(Belegerfassung!I4035,Konten!A:D,2,FALSE),"")</f>
        <v/>
      </c>
      <c r="C4027" t="str">
        <f>IF(A4027&lt;&gt;"",TEXT(Belegerfassung!C4035,"TT.MM.JJJJ"),"")</f>
        <v/>
      </c>
      <c r="D4027" t="str">
        <f>IFERROR(VLOOKUP(Belegerfassung!A4035,Abfrage!$E$2:$F$20,2,FALSE),"")</f>
        <v/>
      </c>
      <c r="E4027" t="str">
        <f>IF(A4027&lt;&gt;"",Belegerfassung!B4035,"")</f>
        <v/>
      </c>
      <c r="F4027" t="str">
        <f>IF(Belegerfassung!L4035="","",IF(Belegerfassung!L4035&lt;&gt;"",IF(Belegerfassung!L4035&lt;&gt;"",IF(Belegerfassung!J4035&lt;&gt;0,VLOOKUP(Belegerfassung!L4035,Abfrage!$A$2:$C$19,2,),VLOOKUP(Belegerfassung!L4035,Abfrage!$A$2:$C$19,3,)),"")))</f>
        <v/>
      </c>
      <c r="G4027" t="str">
        <f t="shared" si="186"/>
        <v/>
      </c>
      <c r="H4027" s="31" t="str">
        <f>IF(A4027&lt;&gt;"",-Belegerfassung!J4035+Belegerfassung!K4035,"")</f>
        <v/>
      </c>
      <c r="I4027" s="49" t="str">
        <f>IFERROR(IF(H4027&lt;&gt;"",Belegerfassung!L4035*100,""),IF(OR(Belegerfassung!L4035="Leistung EU - Erlöse",Belegerfassung!L4035="Lieferungen EU-Erlöse",Belegerfassung!L4035="EUST",Belegerfassung!L4035="Bauleistungen 20%")=TRUE,"",MID(Belegerfassung!L4035,4,2)))</f>
        <v/>
      </c>
      <c r="J4027" s="6" t="str">
        <f>IF(A4027&lt;&gt;"",LEFT(Belegerfassung!D4035,40),"")</f>
        <v/>
      </c>
      <c r="K4027" t="str">
        <f>IF(A4027&lt;&gt;"",VLOOKUP(D4027,Abfrage!$F$2:$G$21,2,FALSE),"")</f>
        <v/>
      </c>
      <c r="L4027" s="6" t="str">
        <f>IF(Belegerfassung!H4035&lt;&gt;"",Belegerfassung!H4035,"")</f>
        <v/>
      </c>
      <c r="M4027" t="str">
        <f>IFERROR(IF(Belegerfassung!E4035&lt;&gt;"",VLOOKUP(Belegerfassung!E4035,Abfrage!$L$2:$M$15,2,),""),"")</f>
        <v/>
      </c>
      <c r="N4027" t="str">
        <f t="shared" si="187"/>
        <v/>
      </c>
      <c r="O4027" t="str">
        <f t="shared" si="188"/>
        <v/>
      </c>
      <c r="P4027" t="str">
        <f>IF(Belegerfassung!G4035&lt;&gt;"",CONCATENATE(Belegerfassung!G4035,".pdf"),"")</f>
        <v/>
      </c>
    </row>
    <row r="4028" spans="1:16">
      <c r="A4028" t="str">
        <f>IF(Belegerfassung!C4036&lt;&gt;"",0,"")</f>
        <v/>
      </c>
      <c r="B4028" t="str">
        <f>IFERROR(VLOOKUP(Belegerfassung!I4036,Konten!A:D,2,FALSE),"")</f>
        <v/>
      </c>
      <c r="C4028" t="str">
        <f>IF(A4028&lt;&gt;"",TEXT(Belegerfassung!C4036,"TT.MM.JJJJ"),"")</f>
        <v/>
      </c>
      <c r="D4028" t="str">
        <f>IFERROR(VLOOKUP(Belegerfassung!A4036,Abfrage!$E$2:$F$20,2,FALSE),"")</f>
        <v/>
      </c>
      <c r="E4028" t="str">
        <f>IF(A4028&lt;&gt;"",Belegerfassung!B4036,"")</f>
        <v/>
      </c>
      <c r="F4028" t="str">
        <f>IF(Belegerfassung!L4036="","",IF(Belegerfassung!L4036&lt;&gt;"",IF(Belegerfassung!L4036&lt;&gt;"",IF(Belegerfassung!J4036&lt;&gt;0,VLOOKUP(Belegerfassung!L4036,Abfrage!$A$2:$C$19,2,),VLOOKUP(Belegerfassung!L4036,Abfrage!$A$2:$C$19,3,)),"")))</f>
        <v/>
      </c>
      <c r="G4028" t="str">
        <f t="shared" si="186"/>
        <v/>
      </c>
      <c r="H4028" s="31" t="str">
        <f>IF(A4028&lt;&gt;"",-Belegerfassung!J4036+Belegerfassung!K4036,"")</f>
        <v/>
      </c>
      <c r="I4028" s="49" t="str">
        <f>IFERROR(IF(H4028&lt;&gt;"",Belegerfassung!L4036*100,""),IF(OR(Belegerfassung!L4036="Leistung EU - Erlöse",Belegerfassung!L4036="Lieferungen EU-Erlöse",Belegerfassung!L4036="EUST",Belegerfassung!L4036="Bauleistungen 20%")=TRUE,"",MID(Belegerfassung!L4036,4,2)))</f>
        <v/>
      </c>
      <c r="J4028" s="6" t="str">
        <f>IF(A4028&lt;&gt;"",LEFT(Belegerfassung!D4036,40),"")</f>
        <v/>
      </c>
      <c r="K4028" t="str">
        <f>IF(A4028&lt;&gt;"",VLOOKUP(D4028,Abfrage!$F$2:$G$21,2,FALSE),"")</f>
        <v/>
      </c>
      <c r="L4028" s="6" t="str">
        <f>IF(Belegerfassung!H4036&lt;&gt;"",Belegerfassung!H4036,"")</f>
        <v/>
      </c>
      <c r="M4028" t="str">
        <f>IFERROR(IF(Belegerfassung!E4036&lt;&gt;"",VLOOKUP(Belegerfassung!E4036,Abfrage!$L$2:$M$15,2,),""),"")</f>
        <v/>
      </c>
      <c r="N4028" t="str">
        <f t="shared" si="187"/>
        <v/>
      </c>
      <c r="O4028" t="str">
        <f t="shared" si="188"/>
        <v/>
      </c>
      <c r="P4028" t="str">
        <f>IF(Belegerfassung!G4036&lt;&gt;"",CONCATENATE(Belegerfassung!G4036,".pdf"),"")</f>
        <v/>
      </c>
    </row>
    <row r="4029" spans="1:16">
      <c r="A4029" t="str">
        <f>IF(Belegerfassung!C4037&lt;&gt;"",0,"")</f>
        <v/>
      </c>
      <c r="B4029" t="str">
        <f>IFERROR(VLOOKUP(Belegerfassung!I4037,Konten!A:D,2,FALSE),"")</f>
        <v/>
      </c>
      <c r="C4029" t="str">
        <f>IF(A4029&lt;&gt;"",TEXT(Belegerfassung!C4037,"TT.MM.JJJJ"),"")</f>
        <v/>
      </c>
      <c r="D4029" t="str">
        <f>IFERROR(VLOOKUP(Belegerfassung!A4037,Abfrage!$E$2:$F$20,2,FALSE),"")</f>
        <v/>
      </c>
      <c r="E4029" t="str">
        <f>IF(A4029&lt;&gt;"",Belegerfassung!B4037,"")</f>
        <v/>
      </c>
      <c r="F4029" t="str">
        <f>IF(Belegerfassung!L4037="","",IF(Belegerfassung!L4037&lt;&gt;"",IF(Belegerfassung!L4037&lt;&gt;"",IF(Belegerfassung!J4037&lt;&gt;0,VLOOKUP(Belegerfassung!L4037,Abfrage!$A$2:$C$19,2,),VLOOKUP(Belegerfassung!L4037,Abfrage!$A$2:$C$19,3,)),"")))</f>
        <v/>
      </c>
      <c r="G4029" t="str">
        <f t="shared" si="186"/>
        <v/>
      </c>
      <c r="H4029" s="31" t="str">
        <f>IF(A4029&lt;&gt;"",-Belegerfassung!J4037+Belegerfassung!K4037,"")</f>
        <v/>
      </c>
      <c r="I4029" s="49" t="str">
        <f>IFERROR(IF(H4029&lt;&gt;"",Belegerfassung!L4037*100,""),IF(OR(Belegerfassung!L4037="Leistung EU - Erlöse",Belegerfassung!L4037="Lieferungen EU-Erlöse",Belegerfassung!L4037="EUST",Belegerfassung!L4037="Bauleistungen 20%")=TRUE,"",MID(Belegerfassung!L4037,4,2)))</f>
        <v/>
      </c>
      <c r="J4029" s="6" t="str">
        <f>IF(A4029&lt;&gt;"",LEFT(Belegerfassung!D4037,40),"")</f>
        <v/>
      </c>
      <c r="K4029" t="str">
        <f>IF(A4029&lt;&gt;"",VLOOKUP(D4029,Abfrage!$F$2:$G$21,2,FALSE),"")</f>
        <v/>
      </c>
      <c r="L4029" s="6" t="str">
        <f>IF(Belegerfassung!H4037&lt;&gt;"",Belegerfassung!H4037,"")</f>
        <v/>
      </c>
      <c r="M4029" t="str">
        <f>IFERROR(IF(Belegerfassung!E4037&lt;&gt;"",VLOOKUP(Belegerfassung!E4037,Abfrage!$L$2:$M$15,2,),""),"")</f>
        <v/>
      </c>
      <c r="N4029" t="str">
        <f t="shared" si="187"/>
        <v/>
      </c>
      <c r="O4029" t="str">
        <f t="shared" si="188"/>
        <v/>
      </c>
      <c r="P4029" t="str">
        <f>IF(Belegerfassung!G4037&lt;&gt;"",CONCATENATE(Belegerfassung!G4037,".pdf"),"")</f>
        <v/>
      </c>
    </row>
    <row r="4030" spans="1:16">
      <c r="A4030" t="str">
        <f>IF(Belegerfassung!C4038&lt;&gt;"",0,"")</f>
        <v/>
      </c>
      <c r="B4030" t="str">
        <f>IFERROR(VLOOKUP(Belegerfassung!I4038,Konten!A:D,2,FALSE),"")</f>
        <v/>
      </c>
      <c r="C4030" t="str">
        <f>IF(A4030&lt;&gt;"",TEXT(Belegerfassung!C4038,"TT.MM.JJJJ"),"")</f>
        <v/>
      </c>
      <c r="D4030" t="str">
        <f>IFERROR(VLOOKUP(Belegerfassung!A4038,Abfrage!$E$2:$F$20,2,FALSE),"")</f>
        <v/>
      </c>
      <c r="E4030" t="str">
        <f>IF(A4030&lt;&gt;"",Belegerfassung!B4038,"")</f>
        <v/>
      </c>
      <c r="F4030" t="str">
        <f>IF(Belegerfassung!L4038="","",IF(Belegerfassung!L4038&lt;&gt;"",IF(Belegerfassung!L4038&lt;&gt;"",IF(Belegerfassung!J4038&lt;&gt;0,VLOOKUP(Belegerfassung!L4038,Abfrage!$A$2:$C$19,2,),VLOOKUP(Belegerfassung!L4038,Abfrage!$A$2:$C$19,3,)),"")))</f>
        <v/>
      </c>
      <c r="G4030" t="str">
        <f t="shared" si="186"/>
        <v/>
      </c>
      <c r="H4030" s="31" t="str">
        <f>IF(A4030&lt;&gt;"",-Belegerfassung!J4038+Belegerfassung!K4038,"")</f>
        <v/>
      </c>
      <c r="I4030" s="49" t="str">
        <f>IFERROR(IF(H4030&lt;&gt;"",Belegerfassung!L4038*100,""),IF(OR(Belegerfassung!L4038="Leistung EU - Erlöse",Belegerfassung!L4038="Lieferungen EU-Erlöse",Belegerfassung!L4038="EUST",Belegerfassung!L4038="Bauleistungen 20%")=TRUE,"",MID(Belegerfassung!L4038,4,2)))</f>
        <v/>
      </c>
      <c r="J4030" s="6" t="str">
        <f>IF(A4030&lt;&gt;"",LEFT(Belegerfassung!D4038,40),"")</f>
        <v/>
      </c>
      <c r="K4030" t="str">
        <f>IF(A4030&lt;&gt;"",VLOOKUP(D4030,Abfrage!$F$2:$G$21,2,FALSE),"")</f>
        <v/>
      </c>
      <c r="L4030" s="6" t="str">
        <f>IF(Belegerfassung!H4038&lt;&gt;"",Belegerfassung!H4038,"")</f>
        <v/>
      </c>
      <c r="M4030" t="str">
        <f>IFERROR(IF(Belegerfassung!E4038&lt;&gt;"",VLOOKUP(Belegerfassung!E4038,Abfrage!$L$2:$M$15,2,),""),"")</f>
        <v/>
      </c>
      <c r="N4030" t="str">
        <f t="shared" si="187"/>
        <v/>
      </c>
      <c r="O4030" t="str">
        <f t="shared" si="188"/>
        <v/>
      </c>
      <c r="P4030" t="str">
        <f>IF(Belegerfassung!G4038&lt;&gt;"",CONCATENATE(Belegerfassung!G4038,".pdf"),"")</f>
        <v/>
      </c>
    </row>
    <row r="4031" spans="1:16">
      <c r="A4031" t="str">
        <f>IF(Belegerfassung!C4039&lt;&gt;"",0,"")</f>
        <v/>
      </c>
      <c r="B4031" t="str">
        <f>IFERROR(VLOOKUP(Belegerfassung!I4039,Konten!A:D,2,FALSE),"")</f>
        <v/>
      </c>
      <c r="C4031" t="str">
        <f>IF(A4031&lt;&gt;"",TEXT(Belegerfassung!C4039,"TT.MM.JJJJ"),"")</f>
        <v/>
      </c>
      <c r="D4031" t="str">
        <f>IFERROR(VLOOKUP(Belegerfassung!A4039,Abfrage!$E$2:$F$20,2,FALSE),"")</f>
        <v/>
      </c>
      <c r="E4031" t="str">
        <f>IF(A4031&lt;&gt;"",Belegerfassung!B4039,"")</f>
        <v/>
      </c>
      <c r="F4031" t="str">
        <f>IF(Belegerfassung!L4039="","",IF(Belegerfassung!L4039&lt;&gt;"",IF(Belegerfassung!L4039&lt;&gt;"",IF(Belegerfassung!J4039&lt;&gt;0,VLOOKUP(Belegerfassung!L4039,Abfrage!$A$2:$C$19,2,),VLOOKUP(Belegerfassung!L4039,Abfrage!$A$2:$C$19,3,)),"")))</f>
        <v/>
      </c>
      <c r="G4031" t="str">
        <f t="shared" si="186"/>
        <v/>
      </c>
      <c r="H4031" s="31" t="str">
        <f>IF(A4031&lt;&gt;"",-Belegerfassung!J4039+Belegerfassung!K4039,"")</f>
        <v/>
      </c>
      <c r="I4031" s="49" t="str">
        <f>IFERROR(IF(H4031&lt;&gt;"",Belegerfassung!L4039*100,""),IF(OR(Belegerfassung!L4039="Leistung EU - Erlöse",Belegerfassung!L4039="Lieferungen EU-Erlöse",Belegerfassung!L4039="EUST",Belegerfassung!L4039="Bauleistungen 20%")=TRUE,"",MID(Belegerfassung!L4039,4,2)))</f>
        <v/>
      </c>
      <c r="J4031" s="6" t="str">
        <f>IF(A4031&lt;&gt;"",LEFT(Belegerfassung!D4039,40),"")</f>
        <v/>
      </c>
      <c r="K4031" t="str">
        <f>IF(A4031&lt;&gt;"",VLOOKUP(D4031,Abfrage!$F$2:$G$21,2,FALSE),"")</f>
        <v/>
      </c>
      <c r="L4031" s="6" t="str">
        <f>IF(Belegerfassung!H4039&lt;&gt;"",Belegerfassung!H4039,"")</f>
        <v/>
      </c>
      <c r="M4031" t="str">
        <f>IFERROR(IF(Belegerfassung!E4039&lt;&gt;"",VLOOKUP(Belegerfassung!E4039,Abfrage!$L$2:$M$15,2,),""),"")</f>
        <v/>
      </c>
      <c r="N4031" t="str">
        <f t="shared" si="187"/>
        <v/>
      </c>
      <c r="O4031" t="str">
        <f t="shared" si="188"/>
        <v/>
      </c>
      <c r="P4031" t="str">
        <f>IF(Belegerfassung!G4039&lt;&gt;"",CONCATENATE(Belegerfassung!G4039,".pdf"),"")</f>
        <v/>
      </c>
    </row>
    <row r="4032" spans="1:16">
      <c r="A4032" t="str">
        <f>IF(Belegerfassung!C4040&lt;&gt;"",0,"")</f>
        <v/>
      </c>
      <c r="B4032" t="str">
        <f>IFERROR(VLOOKUP(Belegerfassung!I4040,Konten!A:D,2,FALSE),"")</f>
        <v/>
      </c>
      <c r="C4032" t="str">
        <f>IF(A4032&lt;&gt;"",TEXT(Belegerfassung!C4040,"TT.MM.JJJJ"),"")</f>
        <v/>
      </c>
      <c r="D4032" t="str">
        <f>IFERROR(VLOOKUP(Belegerfassung!A4040,Abfrage!$E$2:$F$20,2,FALSE),"")</f>
        <v/>
      </c>
      <c r="E4032" t="str">
        <f>IF(A4032&lt;&gt;"",Belegerfassung!B4040,"")</f>
        <v/>
      </c>
      <c r="F4032" t="str">
        <f>IF(Belegerfassung!L4040="","",IF(Belegerfassung!L4040&lt;&gt;"",IF(Belegerfassung!L4040&lt;&gt;"",IF(Belegerfassung!J4040&lt;&gt;0,VLOOKUP(Belegerfassung!L4040,Abfrage!$A$2:$C$19,2,),VLOOKUP(Belegerfassung!L4040,Abfrage!$A$2:$C$19,3,)),"")))</f>
        <v/>
      </c>
      <c r="G4032" t="str">
        <f t="shared" si="186"/>
        <v/>
      </c>
      <c r="H4032" s="31" t="str">
        <f>IF(A4032&lt;&gt;"",-Belegerfassung!J4040+Belegerfassung!K4040,"")</f>
        <v/>
      </c>
      <c r="I4032" s="49" t="str">
        <f>IFERROR(IF(H4032&lt;&gt;"",Belegerfassung!L4040*100,""),IF(OR(Belegerfassung!L4040="Leistung EU - Erlöse",Belegerfassung!L4040="Lieferungen EU-Erlöse",Belegerfassung!L4040="EUST",Belegerfassung!L4040="Bauleistungen 20%")=TRUE,"",MID(Belegerfassung!L4040,4,2)))</f>
        <v/>
      </c>
      <c r="J4032" s="6" t="str">
        <f>IF(A4032&lt;&gt;"",LEFT(Belegerfassung!D4040,40),"")</f>
        <v/>
      </c>
      <c r="K4032" t="str">
        <f>IF(A4032&lt;&gt;"",VLOOKUP(D4032,Abfrage!$F$2:$G$21,2,FALSE),"")</f>
        <v/>
      </c>
      <c r="L4032" s="6" t="str">
        <f>IF(Belegerfassung!H4040&lt;&gt;"",Belegerfassung!H4040,"")</f>
        <v/>
      </c>
      <c r="M4032" t="str">
        <f>IFERROR(IF(Belegerfassung!E4040&lt;&gt;"",VLOOKUP(Belegerfassung!E4040,Abfrage!$L$2:$M$15,2,),""),"")</f>
        <v/>
      </c>
      <c r="N4032" t="str">
        <f t="shared" si="187"/>
        <v/>
      </c>
      <c r="O4032" t="str">
        <f t="shared" si="188"/>
        <v/>
      </c>
      <c r="P4032" t="str">
        <f>IF(Belegerfassung!G4040&lt;&gt;"",CONCATENATE(Belegerfassung!G4040,".pdf"),"")</f>
        <v/>
      </c>
    </row>
    <row r="4033" spans="1:16">
      <c r="A4033" t="str">
        <f>IF(Belegerfassung!C4041&lt;&gt;"",0,"")</f>
        <v/>
      </c>
      <c r="B4033" t="str">
        <f>IFERROR(VLOOKUP(Belegerfassung!I4041,Konten!A:D,2,FALSE),"")</f>
        <v/>
      </c>
      <c r="C4033" t="str">
        <f>IF(A4033&lt;&gt;"",TEXT(Belegerfassung!C4041,"TT.MM.JJJJ"),"")</f>
        <v/>
      </c>
      <c r="D4033" t="str">
        <f>IFERROR(VLOOKUP(Belegerfassung!A4041,Abfrage!$E$2:$F$20,2,FALSE),"")</f>
        <v/>
      </c>
      <c r="E4033" t="str">
        <f>IF(A4033&lt;&gt;"",Belegerfassung!B4041,"")</f>
        <v/>
      </c>
      <c r="F4033" t="str">
        <f>IF(Belegerfassung!L4041="","",IF(Belegerfassung!L4041&lt;&gt;"",IF(Belegerfassung!L4041&lt;&gt;"",IF(Belegerfassung!J4041&lt;&gt;0,VLOOKUP(Belegerfassung!L4041,Abfrage!$A$2:$C$19,2,),VLOOKUP(Belegerfassung!L4041,Abfrage!$A$2:$C$19,3,)),"")))</f>
        <v/>
      </c>
      <c r="G4033" t="str">
        <f t="shared" si="186"/>
        <v/>
      </c>
      <c r="H4033" s="31" t="str">
        <f>IF(A4033&lt;&gt;"",-Belegerfassung!J4041+Belegerfassung!K4041,"")</f>
        <v/>
      </c>
      <c r="I4033" s="49" t="str">
        <f>IFERROR(IF(H4033&lt;&gt;"",Belegerfassung!L4041*100,""),IF(OR(Belegerfassung!L4041="Leistung EU - Erlöse",Belegerfassung!L4041="Lieferungen EU-Erlöse",Belegerfassung!L4041="EUST",Belegerfassung!L4041="Bauleistungen 20%")=TRUE,"",MID(Belegerfassung!L4041,4,2)))</f>
        <v/>
      </c>
      <c r="J4033" s="6" t="str">
        <f>IF(A4033&lt;&gt;"",LEFT(Belegerfassung!D4041,40),"")</f>
        <v/>
      </c>
      <c r="K4033" t="str">
        <f>IF(A4033&lt;&gt;"",VLOOKUP(D4033,Abfrage!$F$2:$G$21,2,FALSE),"")</f>
        <v/>
      </c>
      <c r="L4033" s="6" t="str">
        <f>IF(Belegerfassung!H4041&lt;&gt;"",Belegerfassung!H4041,"")</f>
        <v/>
      </c>
      <c r="M4033" t="str">
        <f>IFERROR(IF(Belegerfassung!E4041&lt;&gt;"",VLOOKUP(Belegerfassung!E4041,Abfrage!$L$2:$M$15,2,),""),"")</f>
        <v/>
      </c>
      <c r="N4033" t="str">
        <f t="shared" si="187"/>
        <v/>
      </c>
      <c r="O4033" t="str">
        <f t="shared" si="188"/>
        <v/>
      </c>
      <c r="P4033" t="str">
        <f>IF(Belegerfassung!G4041&lt;&gt;"",CONCATENATE(Belegerfassung!G4041,".pdf"),"")</f>
        <v/>
      </c>
    </row>
    <row r="4034" spans="1:16">
      <c r="A4034" t="str">
        <f>IF(Belegerfassung!C4042&lt;&gt;"",0,"")</f>
        <v/>
      </c>
      <c r="B4034" t="str">
        <f>IFERROR(VLOOKUP(Belegerfassung!I4042,Konten!A:D,2,FALSE),"")</f>
        <v/>
      </c>
      <c r="C4034" t="str">
        <f>IF(A4034&lt;&gt;"",TEXT(Belegerfassung!C4042,"TT.MM.JJJJ"),"")</f>
        <v/>
      </c>
      <c r="D4034" t="str">
        <f>IFERROR(VLOOKUP(Belegerfassung!A4042,Abfrage!$E$2:$F$20,2,FALSE),"")</f>
        <v/>
      </c>
      <c r="E4034" t="str">
        <f>IF(A4034&lt;&gt;"",Belegerfassung!B4042,"")</f>
        <v/>
      </c>
      <c r="F4034" t="str">
        <f>IF(Belegerfassung!L4042="","",IF(Belegerfassung!L4042&lt;&gt;"",IF(Belegerfassung!L4042&lt;&gt;"",IF(Belegerfassung!J4042&lt;&gt;0,VLOOKUP(Belegerfassung!L4042,Abfrage!$A$2:$C$19,2,),VLOOKUP(Belegerfassung!L4042,Abfrage!$A$2:$C$19,3,)),"")))</f>
        <v/>
      </c>
      <c r="G4034" t="str">
        <f t="shared" si="186"/>
        <v/>
      </c>
      <c r="H4034" s="31" t="str">
        <f>IF(A4034&lt;&gt;"",-Belegerfassung!J4042+Belegerfassung!K4042,"")</f>
        <v/>
      </c>
      <c r="I4034" s="49" t="str">
        <f>IFERROR(IF(H4034&lt;&gt;"",Belegerfassung!L4042*100,""),IF(OR(Belegerfassung!L4042="Leistung EU - Erlöse",Belegerfassung!L4042="Lieferungen EU-Erlöse",Belegerfassung!L4042="EUST",Belegerfassung!L4042="Bauleistungen 20%")=TRUE,"",MID(Belegerfassung!L4042,4,2)))</f>
        <v/>
      </c>
      <c r="J4034" s="6" t="str">
        <f>IF(A4034&lt;&gt;"",LEFT(Belegerfassung!D4042,40),"")</f>
        <v/>
      </c>
      <c r="K4034" t="str">
        <f>IF(A4034&lt;&gt;"",VLOOKUP(D4034,Abfrage!$F$2:$G$21,2,FALSE),"")</f>
        <v/>
      </c>
      <c r="L4034" s="6" t="str">
        <f>IF(Belegerfassung!H4042&lt;&gt;"",Belegerfassung!H4042,"")</f>
        <v/>
      </c>
      <c r="M4034" t="str">
        <f>IFERROR(IF(Belegerfassung!E4042&lt;&gt;"",VLOOKUP(Belegerfassung!E4042,Abfrage!$L$2:$M$15,2,),""),"")</f>
        <v/>
      </c>
      <c r="N4034" t="str">
        <f t="shared" si="187"/>
        <v/>
      </c>
      <c r="O4034" t="str">
        <f t="shared" si="188"/>
        <v/>
      </c>
      <c r="P4034" t="str">
        <f>IF(Belegerfassung!G4042&lt;&gt;"",CONCATENATE(Belegerfassung!G4042,".pdf"),"")</f>
        <v/>
      </c>
    </row>
    <row r="4035" spans="1:16">
      <c r="A4035" t="str">
        <f>IF(Belegerfassung!C4043&lt;&gt;"",0,"")</f>
        <v/>
      </c>
      <c r="B4035" t="str">
        <f>IFERROR(VLOOKUP(Belegerfassung!I4043,Konten!A:D,2,FALSE),"")</f>
        <v/>
      </c>
      <c r="C4035" t="str">
        <f>IF(A4035&lt;&gt;"",TEXT(Belegerfassung!C4043,"TT.MM.JJJJ"),"")</f>
        <v/>
      </c>
      <c r="D4035" t="str">
        <f>IFERROR(VLOOKUP(Belegerfassung!A4043,Abfrage!$E$2:$F$20,2,FALSE),"")</f>
        <v/>
      </c>
      <c r="E4035" t="str">
        <f>IF(A4035&lt;&gt;"",Belegerfassung!B4043,"")</f>
        <v/>
      </c>
      <c r="F4035" t="str">
        <f>IF(Belegerfassung!L4043="","",IF(Belegerfassung!L4043&lt;&gt;"",IF(Belegerfassung!L4043&lt;&gt;"",IF(Belegerfassung!J4043&lt;&gt;0,VLOOKUP(Belegerfassung!L4043,Abfrage!$A$2:$C$19,2,),VLOOKUP(Belegerfassung!L4043,Abfrage!$A$2:$C$19,3,)),"")))</f>
        <v/>
      </c>
      <c r="G4035" t="str">
        <f t="shared" ref="G4035:G4098" si="189">IF(A4035&lt;&gt;"",1,"")</f>
        <v/>
      </c>
      <c r="H4035" s="31" t="str">
        <f>IF(A4035&lt;&gt;"",-Belegerfassung!J4043+Belegerfassung!K4043,"")</f>
        <v/>
      </c>
      <c r="I4035" s="49" t="str">
        <f>IFERROR(IF(H4035&lt;&gt;"",Belegerfassung!L4043*100,""),IF(OR(Belegerfassung!L4043="Leistung EU - Erlöse",Belegerfassung!L4043="Lieferungen EU-Erlöse",Belegerfassung!L4043="EUST",Belegerfassung!L4043="Bauleistungen 20%")=TRUE,"",MID(Belegerfassung!L4043,4,2)))</f>
        <v/>
      </c>
      <c r="J4035" s="6" t="str">
        <f>IF(A4035&lt;&gt;"",LEFT(Belegerfassung!D4043,40),"")</f>
        <v/>
      </c>
      <c r="K4035" t="str">
        <f>IF(A4035&lt;&gt;"",VLOOKUP(D4035,Abfrage!$F$2:$G$21,2,FALSE),"")</f>
        <v/>
      </c>
      <c r="L4035" s="6" t="str">
        <f>IF(Belegerfassung!H4043&lt;&gt;"",Belegerfassung!H4043,"")</f>
        <v/>
      </c>
      <c r="M4035" t="str">
        <f>IFERROR(IF(Belegerfassung!E4043&lt;&gt;"",VLOOKUP(Belegerfassung!E4043,Abfrage!$L$2:$M$15,2,),""),"")</f>
        <v/>
      </c>
      <c r="N4035" t="str">
        <f t="shared" ref="N4035:N4098" si="190">IF(A4035&lt;&gt;"","E","")</f>
        <v/>
      </c>
      <c r="O4035" t="str">
        <f t="shared" ref="O4035:O4098" si="191">IF(A4035&lt;&gt;"","A","")</f>
        <v/>
      </c>
      <c r="P4035" t="str">
        <f>IF(Belegerfassung!G4043&lt;&gt;"",CONCATENATE(Belegerfassung!G4043,".pdf"),"")</f>
        <v/>
      </c>
    </row>
    <row r="4036" spans="1:16">
      <c r="A4036" t="str">
        <f>IF(Belegerfassung!C4044&lt;&gt;"",0,"")</f>
        <v/>
      </c>
      <c r="B4036" t="str">
        <f>IFERROR(VLOOKUP(Belegerfassung!I4044,Konten!A:D,2,FALSE),"")</f>
        <v/>
      </c>
      <c r="C4036" t="str">
        <f>IF(A4036&lt;&gt;"",TEXT(Belegerfassung!C4044,"TT.MM.JJJJ"),"")</f>
        <v/>
      </c>
      <c r="D4036" t="str">
        <f>IFERROR(VLOOKUP(Belegerfassung!A4044,Abfrage!$E$2:$F$20,2,FALSE),"")</f>
        <v/>
      </c>
      <c r="E4036" t="str">
        <f>IF(A4036&lt;&gt;"",Belegerfassung!B4044,"")</f>
        <v/>
      </c>
      <c r="F4036" t="str">
        <f>IF(Belegerfassung!L4044="","",IF(Belegerfassung!L4044&lt;&gt;"",IF(Belegerfassung!L4044&lt;&gt;"",IF(Belegerfassung!J4044&lt;&gt;0,VLOOKUP(Belegerfassung!L4044,Abfrage!$A$2:$C$19,2,),VLOOKUP(Belegerfassung!L4044,Abfrage!$A$2:$C$19,3,)),"")))</f>
        <v/>
      </c>
      <c r="G4036" t="str">
        <f t="shared" si="189"/>
        <v/>
      </c>
      <c r="H4036" s="31" t="str">
        <f>IF(A4036&lt;&gt;"",-Belegerfassung!J4044+Belegerfassung!K4044,"")</f>
        <v/>
      </c>
      <c r="I4036" s="49" t="str">
        <f>IFERROR(IF(H4036&lt;&gt;"",Belegerfassung!L4044*100,""),IF(OR(Belegerfassung!L4044="Leistung EU - Erlöse",Belegerfassung!L4044="Lieferungen EU-Erlöse",Belegerfassung!L4044="EUST",Belegerfassung!L4044="Bauleistungen 20%")=TRUE,"",MID(Belegerfassung!L4044,4,2)))</f>
        <v/>
      </c>
      <c r="J4036" s="6" t="str">
        <f>IF(A4036&lt;&gt;"",LEFT(Belegerfassung!D4044,40),"")</f>
        <v/>
      </c>
      <c r="K4036" t="str">
        <f>IF(A4036&lt;&gt;"",VLOOKUP(D4036,Abfrage!$F$2:$G$21,2,FALSE),"")</f>
        <v/>
      </c>
      <c r="L4036" s="6" t="str">
        <f>IF(Belegerfassung!H4044&lt;&gt;"",Belegerfassung!H4044,"")</f>
        <v/>
      </c>
      <c r="M4036" t="str">
        <f>IFERROR(IF(Belegerfassung!E4044&lt;&gt;"",VLOOKUP(Belegerfassung!E4044,Abfrage!$L$2:$M$15,2,),""),"")</f>
        <v/>
      </c>
      <c r="N4036" t="str">
        <f t="shared" si="190"/>
        <v/>
      </c>
      <c r="O4036" t="str">
        <f t="shared" si="191"/>
        <v/>
      </c>
      <c r="P4036" t="str">
        <f>IF(Belegerfassung!G4044&lt;&gt;"",CONCATENATE(Belegerfassung!G4044,".pdf"),"")</f>
        <v/>
      </c>
    </row>
    <row r="4037" spans="1:16">
      <c r="A4037" t="str">
        <f>IF(Belegerfassung!C4045&lt;&gt;"",0,"")</f>
        <v/>
      </c>
      <c r="B4037" t="str">
        <f>IFERROR(VLOOKUP(Belegerfassung!I4045,Konten!A:D,2,FALSE),"")</f>
        <v/>
      </c>
      <c r="C4037" t="str">
        <f>IF(A4037&lt;&gt;"",TEXT(Belegerfassung!C4045,"TT.MM.JJJJ"),"")</f>
        <v/>
      </c>
      <c r="D4037" t="str">
        <f>IFERROR(VLOOKUP(Belegerfassung!A4045,Abfrage!$E$2:$F$20,2,FALSE),"")</f>
        <v/>
      </c>
      <c r="E4037" t="str">
        <f>IF(A4037&lt;&gt;"",Belegerfassung!B4045,"")</f>
        <v/>
      </c>
      <c r="F4037" t="str">
        <f>IF(Belegerfassung!L4045="","",IF(Belegerfassung!L4045&lt;&gt;"",IF(Belegerfassung!L4045&lt;&gt;"",IF(Belegerfassung!J4045&lt;&gt;0,VLOOKUP(Belegerfassung!L4045,Abfrage!$A$2:$C$19,2,),VLOOKUP(Belegerfassung!L4045,Abfrage!$A$2:$C$19,3,)),"")))</f>
        <v/>
      </c>
      <c r="G4037" t="str">
        <f t="shared" si="189"/>
        <v/>
      </c>
      <c r="H4037" s="31" t="str">
        <f>IF(A4037&lt;&gt;"",-Belegerfassung!J4045+Belegerfassung!K4045,"")</f>
        <v/>
      </c>
      <c r="I4037" s="49" t="str">
        <f>IFERROR(IF(H4037&lt;&gt;"",Belegerfassung!L4045*100,""),IF(OR(Belegerfassung!L4045="Leistung EU - Erlöse",Belegerfassung!L4045="Lieferungen EU-Erlöse",Belegerfassung!L4045="EUST",Belegerfassung!L4045="Bauleistungen 20%")=TRUE,"",MID(Belegerfassung!L4045,4,2)))</f>
        <v/>
      </c>
      <c r="J4037" s="6" t="str">
        <f>IF(A4037&lt;&gt;"",LEFT(Belegerfassung!D4045,40),"")</f>
        <v/>
      </c>
      <c r="K4037" t="str">
        <f>IF(A4037&lt;&gt;"",VLOOKUP(D4037,Abfrage!$F$2:$G$21,2,FALSE),"")</f>
        <v/>
      </c>
      <c r="L4037" s="6" t="str">
        <f>IF(Belegerfassung!H4045&lt;&gt;"",Belegerfassung!H4045,"")</f>
        <v/>
      </c>
      <c r="M4037" t="str">
        <f>IFERROR(IF(Belegerfassung!E4045&lt;&gt;"",VLOOKUP(Belegerfassung!E4045,Abfrage!$L$2:$M$15,2,),""),"")</f>
        <v/>
      </c>
      <c r="N4037" t="str">
        <f t="shared" si="190"/>
        <v/>
      </c>
      <c r="O4037" t="str">
        <f t="shared" si="191"/>
        <v/>
      </c>
      <c r="P4037" t="str">
        <f>IF(Belegerfassung!G4045&lt;&gt;"",CONCATENATE(Belegerfassung!G4045,".pdf"),"")</f>
        <v/>
      </c>
    </row>
    <row r="4038" spans="1:16">
      <c r="A4038" t="str">
        <f>IF(Belegerfassung!C4046&lt;&gt;"",0,"")</f>
        <v/>
      </c>
      <c r="B4038" t="str">
        <f>IFERROR(VLOOKUP(Belegerfassung!I4046,Konten!A:D,2,FALSE),"")</f>
        <v/>
      </c>
      <c r="C4038" t="str">
        <f>IF(A4038&lt;&gt;"",TEXT(Belegerfassung!C4046,"TT.MM.JJJJ"),"")</f>
        <v/>
      </c>
      <c r="D4038" t="str">
        <f>IFERROR(VLOOKUP(Belegerfassung!A4046,Abfrage!$E$2:$F$20,2,FALSE),"")</f>
        <v/>
      </c>
      <c r="E4038" t="str">
        <f>IF(A4038&lt;&gt;"",Belegerfassung!B4046,"")</f>
        <v/>
      </c>
      <c r="F4038" t="str">
        <f>IF(Belegerfassung!L4046="","",IF(Belegerfassung!L4046&lt;&gt;"",IF(Belegerfassung!L4046&lt;&gt;"",IF(Belegerfassung!J4046&lt;&gt;0,VLOOKUP(Belegerfassung!L4046,Abfrage!$A$2:$C$19,2,),VLOOKUP(Belegerfassung!L4046,Abfrage!$A$2:$C$19,3,)),"")))</f>
        <v/>
      </c>
      <c r="G4038" t="str">
        <f t="shared" si="189"/>
        <v/>
      </c>
      <c r="H4038" s="31" t="str">
        <f>IF(A4038&lt;&gt;"",-Belegerfassung!J4046+Belegerfassung!K4046,"")</f>
        <v/>
      </c>
      <c r="I4038" s="49" t="str">
        <f>IFERROR(IF(H4038&lt;&gt;"",Belegerfassung!L4046*100,""),IF(OR(Belegerfassung!L4046="Leistung EU - Erlöse",Belegerfassung!L4046="Lieferungen EU-Erlöse",Belegerfassung!L4046="EUST",Belegerfassung!L4046="Bauleistungen 20%")=TRUE,"",MID(Belegerfassung!L4046,4,2)))</f>
        <v/>
      </c>
      <c r="J4038" s="6" t="str">
        <f>IF(A4038&lt;&gt;"",LEFT(Belegerfassung!D4046,40),"")</f>
        <v/>
      </c>
      <c r="K4038" t="str">
        <f>IF(A4038&lt;&gt;"",VLOOKUP(D4038,Abfrage!$F$2:$G$21,2,FALSE),"")</f>
        <v/>
      </c>
      <c r="L4038" s="6" t="str">
        <f>IF(Belegerfassung!H4046&lt;&gt;"",Belegerfassung!H4046,"")</f>
        <v/>
      </c>
      <c r="M4038" t="str">
        <f>IFERROR(IF(Belegerfassung!E4046&lt;&gt;"",VLOOKUP(Belegerfassung!E4046,Abfrage!$L$2:$M$15,2,),""),"")</f>
        <v/>
      </c>
      <c r="N4038" t="str">
        <f t="shared" si="190"/>
        <v/>
      </c>
      <c r="O4038" t="str">
        <f t="shared" si="191"/>
        <v/>
      </c>
      <c r="P4038" t="str">
        <f>IF(Belegerfassung!G4046&lt;&gt;"",CONCATENATE(Belegerfassung!G4046,".pdf"),"")</f>
        <v/>
      </c>
    </row>
    <row r="4039" spans="1:16">
      <c r="A4039" t="str">
        <f>IF(Belegerfassung!C4047&lt;&gt;"",0,"")</f>
        <v/>
      </c>
      <c r="B4039" t="str">
        <f>IFERROR(VLOOKUP(Belegerfassung!I4047,Konten!A:D,2,FALSE),"")</f>
        <v/>
      </c>
      <c r="C4039" t="str">
        <f>IF(A4039&lt;&gt;"",TEXT(Belegerfassung!C4047,"TT.MM.JJJJ"),"")</f>
        <v/>
      </c>
      <c r="D4039" t="str">
        <f>IFERROR(VLOOKUP(Belegerfassung!A4047,Abfrage!$E$2:$F$20,2,FALSE),"")</f>
        <v/>
      </c>
      <c r="E4039" t="str">
        <f>IF(A4039&lt;&gt;"",Belegerfassung!B4047,"")</f>
        <v/>
      </c>
      <c r="F4039" t="str">
        <f>IF(Belegerfassung!L4047="","",IF(Belegerfassung!L4047&lt;&gt;"",IF(Belegerfassung!L4047&lt;&gt;"",IF(Belegerfassung!J4047&lt;&gt;0,VLOOKUP(Belegerfassung!L4047,Abfrage!$A$2:$C$19,2,),VLOOKUP(Belegerfassung!L4047,Abfrage!$A$2:$C$19,3,)),"")))</f>
        <v/>
      </c>
      <c r="G4039" t="str">
        <f t="shared" si="189"/>
        <v/>
      </c>
      <c r="H4039" s="31" t="str">
        <f>IF(A4039&lt;&gt;"",-Belegerfassung!J4047+Belegerfassung!K4047,"")</f>
        <v/>
      </c>
      <c r="I4039" s="49" t="str">
        <f>IFERROR(IF(H4039&lt;&gt;"",Belegerfassung!L4047*100,""),IF(OR(Belegerfassung!L4047="Leistung EU - Erlöse",Belegerfassung!L4047="Lieferungen EU-Erlöse",Belegerfassung!L4047="EUST",Belegerfassung!L4047="Bauleistungen 20%")=TRUE,"",MID(Belegerfassung!L4047,4,2)))</f>
        <v/>
      </c>
      <c r="J4039" s="6" t="str">
        <f>IF(A4039&lt;&gt;"",LEFT(Belegerfassung!D4047,40),"")</f>
        <v/>
      </c>
      <c r="K4039" t="str">
        <f>IF(A4039&lt;&gt;"",VLOOKUP(D4039,Abfrage!$F$2:$G$21,2,FALSE),"")</f>
        <v/>
      </c>
      <c r="L4039" s="6" t="str">
        <f>IF(Belegerfassung!H4047&lt;&gt;"",Belegerfassung!H4047,"")</f>
        <v/>
      </c>
      <c r="M4039" t="str">
        <f>IFERROR(IF(Belegerfassung!E4047&lt;&gt;"",VLOOKUP(Belegerfassung!E4047,Abfrage!$L$2:$M$15,2,),""),"")</f>
        <v/>
      </c>
      <c r="N4039" t="str">
        <f t="shared" si="190"/>
        <v/>
      </c>
      <c r="O4039" t="str">
        <f t="shared" si="191"/>
        <v/>
      </c>
      <c r="P4039" t="str">
        <f>IF(Belegerfassung!G4047&lt;&gt;"",CONCATENATE(Belegerfassung!G4047,".pdf"),"")</f>
        <v/>
      </c>
    </row>
    <row r="4040" spans="1:16">
      <c r="A4040" t="str">
        <f>IF(Belegerfassung!C4048&lt;&gt;"",0,"")</f>
        <v/>
      </c>
      <c r="B4040" t="str">
        <f>IFERROR(VLOOKUP(Belegerfassung!I4048,Konten!A:D,2,FALSE),"")</f>
        <v/>
      </c>
      <c r="C4040" t="str">
        <f>IF(A4040&lt;&gt;"",TEXT(Belegerfassung!C4048,"TT.MM.JJJJ"),"")</f>
        <v/>
      </c>
      <c r="D4040" t="str">
        <f>IFERROR(VLOOKUP(Belegerfassung!A4048,Abfrage!$E$2:$F$20,2,FALSE),"")</f>
        <v/>
      </c>
      <c r="E4040" t="str">
        <f>IF(A4040&lt;&gt;"",Belegerfassung!B4048,"")</f>
        <v/>
      </c>
      <c r="F4040" t="str">
        <f>IF(Belegerfassung!L4048="","",IF(Belegerfassung!L4048&lt;&gt;"",IF(Belegerfassung!L4048&lt;&gt;"",IF(Belegerfassung!J4048&lt;&gt;0,VLOOKUP(Belegerfassung!L4048,Abfrage!$A$2:$C$19,2,),VLOOKUP(Belegerfassung!L4048,Abfrage!$A$2:$C$19,3,)),"")))</f>
        <v/>
      </c>
      <c r="G4040" t="str">
        <f t="shared" si="189"/>
        <v/>
      </c>
      <c r="H4040" s="31" t="str">
        <f>IF(A4040&lt;&gt;"",-Belegerfassung!J4048+Belegerfassung!K4048,"")</f>
        <v/>
      </c>
      <c r="I4040" s="49" t="str">
        <f>IFERROR(IF(H4040&lt;&gt;"",Belegerfassung!L4048*100,""),IF(OR(Belegerfassung!L4048="Leistung EU - Erlöse",Belegerfassung!L4048="Lieferungen EU-Erlöse",Belegerfassung!L4048="EUST",Belegerfassung!L4048="Bauleistungen 20%")=TRUE,"",MID(Belegerfassung!L4048,4,2)))</f>
        <v/>
      </c>
      <c r="J4040" s="6" t="str">
        <f>IF(A4040&lt;&gt;"",LEFT(Belegerfassung!D4048,40),"")</f>
        <v/>
      </c>
      <c r="K4040" t="str">
        <f>IF(A4040&lt;&gt;"",VLOOKUP(D4040,Abfrage!$F$2:$G$21,2,FALSE),"")</f>
        <v/>
      </c>
      <c r="L4040" s="6" t="str">
        <f>IF(Belegerfassung!H4048&lt;&gt;"",Belegerfassung!H4048,"")</f>
        <v/>
      </c>
      <c r="M4040" t="str">
        <f>IFERROR(IF(Belegerfassung!E4048&lt;&gt;"",VLOOKUP(Belegerfassung!E4048,Abfrage!$L$2:$M$15,2,),""),"")</f>
        <v/>
      </c>
      <c r="N4040" t="str">
        <f t="shared" si="190"/>
        <v/>
      </c>
      <c r="O4040" t="str">
        <f t="shared" si="191"/>
        <v/>
      </c>
      <c r="P4040" t="str">
        <f>IF(Belegerfassung!G4048&lt;&gt;"",CONCATENATE(Belegerfassung!G4048,".pdf"),"")</f>
        <v/>
      </c>
    </row>
    <row r="4041" spans="1:16">
      <c r="A4041" t="str">
        <f>IF(Belegerfassung!C4049&lt;&gt;"",0,"")</f>
        <v/>
      </c>
      <c r="B4041" t="str">
        <f>IFERROR(VLOOKUP(Belegerfassung!I4049,Konten!A:D,2,FALSE),"")</f>
        <v/>
      </c>
      <c r="C4041" t="str">
        <f>IF(A4041&lt;&gt;"",TEXT(Belegerfassung!C4049,"TT.MM.JJJJ"),"")</f>
        <v/>
      </c>
      <c r="D4041" t="str">
        <f>IFERROR(VLOOKUP(Belegerfassung!A4049,Abfrage!$E$2:$F$20,2,FALSE),"")</f>
        <v/>
      </c>
      <c r="E4041" t="str">
        <f>IF(A4041&lt;&gt;"",Belegerfassung!B4049,"")</f>
        <v/>
      </c>
      <c r="F4041" t="str">
        <f>IF(Belegerfassung!L4049="","",IF(Belegerfassung!L4049&lt;&gt;"",IF(Belegerfassung!L4049&lt;&gt;"",IF(Belegerfassung!J4049&lt;&gt;0,VLOOKUP(Belegerfassung!L4049,Abfrage!$A$2:$C$19,2,),VLOOKUP(Belegerfassung!L4049,Abfrage!$A$2:$C$19,3,)),"")))</f>
        <v/>
      </c>
      <c r="G4041" t="str">
        <f t="shared" si="189"/>
        <v/>
      </c>
      <c r="H4041" s="31" t="str">
        <f>IF(A4041&lt;&gt;"",-Belegerfassung!J4049+Belegerfassung!K4049,"")</f>
        <v/>
      </c>
      <c r="I4041" s="49" t="str">
        <f>IFERROR(IF(H4041&lt;&gt;"",Belegerfassung!L4049*100,""),IF(OR(Belegerfassung!L4049="Leistung EU - Erlöse",Belegerfassung!L4049="Lieferungen EU-Erlöse",Belegerfassung!L4049="EUST",Belegerfassung!L4049="Bauleistungen 20%")=TRUE,"",MID(Belegerfassung!L4049,4,2)))</f>
        <v/>
      </c>
      <c r="J4041" s="6" t="str">
        <f>IF(A4041&lt;&gt;"",LEFT(Belegerfassung!D4049,40),"")</f>
        <v/>
      </c>
      <c r="K4041" t="str">
        <f>IF(A4041&lt;&gt;"",VLOOKUP(D4041,Abfrage!$F$2:$G$21,2,FALSE),"")</f>
        <v/>
      </c>
      <c r="L4041" s="6" t="str">
        <f>IF(Belegerfassung!H4049&lt;&gt;"",Belegerfassung!H4049,"")</f>
        <v/>
      </c>
      <c r="M4041" t="str">
        <f>IFERROR(IF(Belegerfassung!E4049&lt;&gt;"",VLOOKUP(Belegerfassung!E4049,Abfrage!$L$2:$M$15,2,),""),"")</f>
        <v/>
      </c>
      <c r="N4041" t="str">
        <f t="shared" si="190"/>
        <v/>
      </c>
      <c r="O4041" t="str">
        <f t="shared" si="191"/>
        <v/>
      </c>
      <c r="P4041" t="str">
        <f>IF(Belegerfassung!G4049&lt;&gt;"",CONCATENATE(Belegerfassung!G4049,".pdf"),"")</f>
        <v/>
      </c>
    </row>
    <row r="4042" spans="1:16">
      <c r="A4042" t="str">
        <f>IF(Belegerfassung!C4050&lt;&gt;"",0,"")</f>
        <v/>
      </c>
      <c r="B4042" t="str">
        <f>IFERROR(VLOOKUP(Belegerfassung!I4050,Konten!A:D,2,FALSE),"")</f>
        <v/>
      </c>
      <c r="C4042" t="str">
        <f>IF(A4042&lt;&gt;"",TEXT(Belegerfassung!C4050,"TT.MM.JJJJ"),"")</f>
        <v/>
      </c>
      <c r="D4042" t="str">
        <f>IFERROR(VLOOKUP(Belegerfassung!A4050,Abfrage!$E$2:$F$20,2,FALSE),"")</f>
        <v/>
      </c>
      <c r="E4042" t="str">
        <f>IF(A4042&lt;&gt;"",Belegerfassung!B4050,"")</f>
        <v/>
      </c>
      <c r="F4042" t="str">
        <f>IF(Belegerfassung!L4050="","",IF(Belegerfassung!L4050&lt;&gt;"",IF(Belegerfassung!L4050&lt;&gt;"",IF(Belegerfassung!J4050&lt;&gt;0,VLOOKUP(Belegerfassung!L4050,Abfrage!$A$2:$C$19,2,),VLOOKUP(Belegerfassung!L4050,Abfrage!$A$2:$C$19,3,)),"")))</f>
        <v/>
      </c>
      <c r="G4042" t="str">
        <f t="shared" si="189"/>
        <v/>
      </c>
      <c r="H4042" s="31" t="str">
        <f>IF(A4042&lt;&gt;"",-Belegerfassung!J4050+Belegerfassung!K4050,"")</f>
        <v/>
      </c>
      <c r="I4042" s="49" t="str">
        <f>IFERROR(IF(H4042&lt;&gt;"",Belegerfassung!L4050*100,""),IF(OR(Belegerfassung!L4050="Leistung EU - Erlöse",Belegerfassung!L4050="Lieferungen EU-Erlöse",Belegerfassung!L4050="EUST",Belegerfassung!L4050="Bauleistungen 20%")=TRUE,"",MID(Belegerfassung!L4050,4,2)))</f>
        <v/>
      </c>
      <c r="J4042" s="6" t="str">
        <f>IF(A4042&lt;&gt;"",LEFT(Belegerfassung!D4050,40),"")</f>
        <v/>
      </c>
      <c r="K4042" t="str">
        <f>IF(A4042&lt;&gt;"",VLOOKUP(D4042,Abfrage!$F$2:$G$21,2,FALSE),"")</f>
        <v/>
      </c>
      <c r="L4042" s="6" t="str">
        <f>IF(Belegerfassung!H4050&lt;&gt;"",Belegerfassung!H4050,"")</f>
        <v/>
      </c>
      <c r="M4042" t="str">
        <f>IFERROR(IF(Belegerfassung!E4050&lt;&gt;"",VLOOKUP(Belegerfassung!E4050,Abfrage!$L$2:$M$15,2,),""),"")</f>
        <v/>
      </c>
      <c r="N4042" t="str">
        <f t="shared" si="190"/>
        <v/>
      </c>
      <c r="O4042" t="str">
        <f t="shared" si="191"/>
        <v/>
      </c>
      <c r="P4042" t="str">
        <f>IF(Belegerfassung!G4050&lt;&gt;"",CONCATENATE(Belegerfassung!G4050,".pdf"),"")</f>
        <v/>
      </c>
    </row>
    <row r="4043" spans="1:16">
      <c r="A4043" t="str">
        <f>IF(Belegerfassung!C4051&lt;&gt;"",0,"")</f>
        <v/>
      </c>
      <c r="B4043" t="str">
        <f>IFERROR(VLOOKUP(Belegerfassung!I4051,Konten!A:D,2,FALSE),"")</f>
        <v/>
      </c>
      <c r="C4043" t="str">
        <f>IF(A4043&lt;&gt;"",TEXT(Belegerfassung!C4051,"TT.MM.JJJJ"),"")</f>
        <v/>
      </c>
      <c r="D4043" t="str">
        <f>IFERROR(VLOOKUP(Belegerfassung!A4051,Abfrage!$E$2:$F$20,2,FALSE),"")</f>
        <v/>
      </c>
      <c r="E4043" t="str">
        <f>IF(A4043&lt;&gt;"",Belegerfassung!B4051,"")</f>
        <v/>
      </c>
      <c r="F4043" t="str">
        <f>IF(Belegerfassung!L4051="","",IF(Belegerfassung!L4051&lt;&gt;"",IF(Belegerfassung!L4051&lt;&gt;"",IF(Belegerfassung!J4051&lt;&gt;0,VLOOKUP(Belegerfassung!L4051,Abfrage!$A$2:$C$19,2,),VLOOKUP(Belegerfassung!L4051,Abfrage!$A$2:$C$19,3,)),"")))</f>
        <v/>
      </c>
      <c r="G4043" t="str">
        <f t="shared" si="189"/>
        <v/>
      </c>
      <c r="H4043" s="31" t="str">
        <f>IF(A4043&lt;&gt;"",-Belegerfassung!J4051+Belegerfassung!K4051,"")</f>
        <v/>
      </c>
      <c r="I4043" s="49" t="str">
        <f>IFERROR(IF(H4043&lt;&gt;"",Belegerfassung!L4051*100,""),IF(OR(Belegerfassung!L4051="Leistung EU - Erlöse",Belegerfassung!L4051="Lieferungen EU-Erlöse",Belegerfassung!L4051="EUST",Belegerfassung!L4051="Bauleistungen 20%")=TRUE,"",MID(Belegerfassung!L4051,4,2)))</f>
        <v/>
      </c>
      <c r="J4043" s="6" t="str">
        <f>IF(A4043&lt;&gt;"",LEFT(Belegerfassung!D4051,40),"")</f>
        <v/>
      </c>
      <c r="K4043" t="str">
        <f>IF(A4043&lt;&gt;"",VLOOKUP(D4043,Abfrage!$F$2:$G$21,2,FALSE),"")</f>
        <v/>
      </c>
      <c r="L4043" s="6" t="str">
        <f>IF(Belegerfassung!H4051&lt;&gt;"",Belegerfassung!H4051,"")</f>
        <v/>
      </c>
      <c r="M4043" t="str">
        <f>IFERROR(IF(Belegerfassung!E4051&lt;&gt;"",VLOOKUP(Belegerfassung!E4051,Abfrage!$L$2:$M$15,2,),""),"")</f>
        <v/>
      </c>
      <c r="N4043" t="str">
        <f t="shared" si="190"/>
        <v/>
      </c>
      <c r="O4043" t="str">
        <f t="shared" si="191"/>
        <v/>
      </c>
      <c r="P4043" t="str">
        <f>IF(Belegerfassung!G4051&lt;&gt;"",CONCATENATE(Belegerfassung!G4051,".pdf"),"")</f>
        <v/>
      </c>
    </row>
    <row r="4044" spans="1:16">
      <c r="A4044" t="str">
        <f>IF(Belegerfassung!C4052&lt;&gt;"",0,"")</f>
        <v/>
      </c>
      <c r="B4044" t="str">
        <f>IFERROR(VLOOKUP(Belegerfassung!I4052,Konten!A:D,2,FALSE),"")</f>
        <v/>
      </c>
      <c r="C4044" t="str">
        <f>IF(A4044&lt;&gt;"",TEXT(Belegerfassung!C4052,"TT.MM.JJJJ"),"")</f>
        <v/>
      </c>
      <c r="D4044" t="str">
        <f>IFERROR(VLOOKUP(Belegerfassung!A4052,Abfrage!$E$2:$F$20,2,FALSE),"")</f>
        <v/>
      </c>
      <c r="E4044" t="str">
        <f>IF(A4044&lt;&gt;"",Belegerfassung!B4052,"")</f>
        <v/>
      </c>
      <c r="F4044" t="str">
        <f>IF(Belegerfassung!L4052="","",IF(Belegerfassung!L4052&lt;&gt;"",IF(Belegerfassung!L4052&lt;&gt;"",IF(Belegerfassung!J4052&lt;&gt;0,VLOOKUP(Belegerfassung!L4052,Abfrage!$A$2:$C$19,2,),VLOOKUP(Belegerfassung!L4052,Abfrage!$A$2:$C$19,3,)),"")))</f>
        <v/>
      </c>
      <c r="G4044" t="str">
        <f t="shared" si="189"/>
        <v/>
      </c>
      <c r="H4044" s="31" t="str">
        <f>IF(A4044&lt;&gt;"",-Belegerfassung!J4052+Belegerfassung!K4052,"")</f>
        <v/>
      </c>
      <c r="I4044" s="49" t="str">
        <f>IFERROR(IF(H4044&lt;&gt;"",Belegerfassung!L4052*100,""),IF(OR(Belegerfassung!L4052="Leistung EU - Erlöse",Belegerfassung!L4052="Lieferungen EU-Erlöse",Belegerfassung!L4052="EUST",Belegerfassung!L4052="Bauleistungen 20%")=TRUE,"",MID(Belegerfassung!L4052,4,2)))</f>
        <v/>
      </c>
      <c r="J4044" s="6" t="str">
        <f>IF(A4044&lt;&gt;"",LEFT(Belegerfassung!D4052,40),"")</f>
        <v/>
      </c>
      <c r="K4044" t="str">
        <f>IF(A4044&lt;&gt;"",VLOOKUP(D4044,Abfrage!$F$2:$G$21,2,FALSE),"")</f>
        <v/>
      </c>
      <c r="L4044" s="6" t="str">
        <f>IF(Belegerfassung!H4052&lt;&gt;"",Belegerfassung!H4052,"")</f>
        <v/>
      </c>
      <c r="M4044" t="str">
        <f>IFERROR(IF(Belegerfassung!E4052&lt;&gt;"",VLOOKUP(Belegerfassung!E4052,Abfrage!$L$2:$M$15,2,),""),"")</f>
        <v/>
      </c>
      <c r="N4044" t="str">
        <f t="shared" si="190"/>
        <v/>
      </c>
      <c r="O4044" t="str">
        <f t="shared" si="191"/>
        <v/>
      </c>
      <c r="P4044" t="str">
        <f>IF(Belegerfassung!G4052&lt;&gt;"",CONCATENATE(Belegerfassung!G4052,".pdf"),"")</f>
        <v/>
      </c>
    </row>
    <row r="4045" spans="1:16">
      <c r="A4045" t="str">
        <f>IF(Belegerfassung!C4053&lt;&gt;"",0,"")</f>
        <v/>
      </c>
      <c r="B4045" t="str">
        <f>IFERROR(VLOOKUP(Belegerfassung!I4053,Konten!A:D,2,FALSE),"")</f>
        <v/>
      </c>
      <c r="C4045" t="str">
        <f>IF(A4045&lt;&gt;"",TEXT(Belegerfassung!C4053,"TT.MM.JJJJ"),"")</f>
        <v/>
      </c>
      <c r="D4045" t="str">
        <f>IFERROR(VLOOKUP(Belegerfassung!A4053,Abfrage!$E$2:$F$20,2,FALSE),"")</f>
        <v/>
      </c>
      <c r="E4045" t="str">
        <f>IF(A4045&lt;&gt;"",Belegerfassung!B4053,"")</f>
        <v/>
      </c>
      <c r="F4045" t="str">
        <f>IF(Belegerfassung!L4053="","",IF(Belegerfassung!L4053&lt;&gt;"",IF(Belegerfassung!L4053&lt;&gt;"",IF(Belegerfassung!J4053&lt;&gt;0,VLOOKUP(Belegerfassung!L4053,Abfrage!$A$2:$C$19,2,),VLOOKUP(Belegerfassung!L4053,Abfrage!$A$2:$C$19,3,)),"")))</f>
        <v/>
      </c>
      <c r="G4045" t="str">
        <f t="shared" si="189"/>
        <v/>
      </c>
      <c r="H4045" s="31" t="str">
        <f>IF(A4045&lt;&gt;"",-Belegerfassung!J4053+Belegerfassung!K4053,"")</f>
        <v/>
      </c>
      <c r="I4045" s="49" t="str">
        <f>IFERROR(IF(H4045&lt;&gt;"",Belegerfassung!L4053*100,""),IF(OR(Belegerfassung!L4053="Leistung EU - Erlöse",Belegerfassung!L4053="Lieferungen EU-Erlöse",Belegerfassung!L4053="EUST",Belegerfassung!L4053="Bauleistungen 20%")=TRUE,"",MID(Belegerfassung!L4053,4,2)))</f>
        <v/>
      </c>
      <c r="J4045" s="6" t="str">
        <f>IF(A4045&lt;&gt;"",LEFT(Belegerfassung!D4053,40),"")</f>
        <v/>
      </c>
      <c r="K4045" t="str">
        <f>IF(A4045&lt;&gt;"",VLOOKUP(D4045,Abfrage!$F$2:$G$21,2,FALSE),"")</f>
        <v/>
      </c>
      <c r="L4045" s="6" t="str">
        <f>IF(Belegerfassung!H4053&lt;&gt;"",Belegerfassung!H4053,"")</f>
        <v/>
      </c>
      <c r="M4045" t="str">
        <f>IFERROR(IF(Belegerfassung!E4053&lt;&gt;"",VLOOKUP(Belegerfassung!E4053,Abfrage!$L$2:$M$15,2,),""),"")</f>
        <v/>
      </c>
      <c r="N4045" t="str">
        <f t="shared" si="190"/>
        <v/>
      </c>
      <c r="O4045" t="str">
        <f t="shared" si="191"/>
        <v/>
      </c>
      <c r="P4045" t="str">
        <f>IF(Belegerfassung!G4053&lt;&gt;"",CONCATENATE(Belegerfassung!G4053,".pdf"),"")</f>
        <v/>
      </c>
    </row>
    <row r="4046" spans="1:16">
      <c r="A4046" t="str">
        <f>IF(Belegerfassung!C4054&lt;&gt;"",0,"")</f>
        <v/>
      </c>
      <c r="B4046" t="str">
        <f>IFERROR(VLOOKUP(Belegerfassung!I4054,Konten!A:D,2,FALSE),"")</f>
        <v/>
      </c>
      <c r="C4046" t="str">
        <f>IF(A4046&lt;&gt;"",TEXT(Belegerfassung!C4054,"TT.MM.JJJJ"),"")</f>
        <v/>
      </c>
      <c r="D4046" t="str">
        <f>IFERROR(VLOOKUP(Belegerfassung!A4054,Abfrage!$E$2:$F$20,2,FALSE),"")</f>
        <v/>
      </c>
      <c r="E4046" t="str">
        <f>IF(A4046&lt;&gt;"",Belegerfassung!B4054,"")</f>
        <v/>
      </c>
      <c r="F4046" t="str">
        <f>IF(Belegerfassung!L4054="","",IF(Belegerfassung!L4054&lt;&gt;"",IF(Belegerfassung!L4054&lt;&gt;"",IF(Belegerfassung!J4054&lt;&gt;0,VLOOKUP(Belegerfassung!L4054,Abfrage!$A$2:$C$19,2,),VLOOKUP(Belegerfassung!L4054,Abfrage!$A$2:$C$19,3,)),"")))</f>
        <v/>
      </c>
      <c r="G4046" t="str">
        <f t="shared" si="189"/>
        <v/>
      </c>
      <c r="H4046" s="31" t="str">
        <f>IF(A4046&lt;&gt;"",-Belegerfassung!J4054+Belegerfassung!K4054,"")</f>
        <v/>
      </c>
      <c r="I4046" s="49" t="str">
        <f>IFERROR(IF(H4046&lt;&gt;"",Belegerfassung!L4054*100,""),IF(OR(Belegerfassung!L4054="Leistung EU - Erlöse",Belegerfassung!L4054="Lieferungen EU-Erlöse",Belegerfassung!L4054="EUST",Belegerfassung!L4054="Bauleistungen 20%")=TRUE,"",MID(Belegerfassung!L4054,4,2)))</f>
        <v/>
      </c>
      <c r="J4046" s="6" t="str">
        <f>IF(A4046&lt;&gt;"",LEFT(Belegerfassung!D4054,40),"")</f>
        <v/>
      </c>
      <c r="K4046" t="str">
        <f>IF(A4046&lt;&gt;"",VLOOKUP(D4046,Abfrage!$F$2:$G$21,2,FALSE),"")</f>
        <v/>
      </c>
      <c r="L4046" s="6" t="str">
        <f>IF(Belegerfassung!H4054&lt;&gt;"",Belegerfassung!H4054,"")</f>
        <v/>
      </c>
      <c r="M4046" t="str">
        <f>IFERROR(IF(Belegerfassung!E4054&lt;&gt;"",VLOOKUP(Belegerfassung!E4054,Abfrage!$L$2:$M$15,2,),""),"")</f>
        <v/>
      </c>
      <c r="N4046" t="str">
        <f t="shared" si="190"/>
        <v/>
      </c>
      <c r="O4046" t="str">
        <f t="shared" si="191"/>
        <v/>
      </c>
      <c r="P4046" t="str">
        <f>IF(Belegerfassung!G4054&lt;&gt;"",CONCATENATE(Belegerfassung!G4054,".pdf"),"")</f>
        <v/>
      </c>
    </row>
    <row r="4047" spans="1:16">
      <c r="A4047" t="str">
        <f>IF(Belegerfassung!C4055&lt;&gt;"",0,"")</f>
        <v/>
      </c>
      <c r="B4047" t="str">
        <f>IFERROR(VLOOKUP(Belegerfassung!I4055,Konten!A:D,2,FALSE),"")</f>
        <v/>
      </c>
      <c r="C4047" t="str">
        <f>IF(A4047&lt;&gt;"",TEXT(Belegerfassung!C4055,"TT.MM.JJJJ"),"")</f>
        <v/>
      </c>
      <c r="D4047" t="str">
        <f>IFERROR(VLOOKUP(Belegerfassung!A4055,Abfrage!$E$2:$F$20,2,FALSE),"")</f>
        <v/>
      </c>
      <c r="E4047" t="str">
        <f>IF(A4047&lt;&gt;"",Belegerfassung!B4055,"")</f>
        <v/>
      </c>
      <c r="F4047" t="str">
        <f>IF(Belegerfassung!L4055="","",IF(Belegerfassung!L4055&lt;&gt;"",IF(Belegerfassung!L4055&lt;&gt;"",IF(Belegerfassung!J4055&lt;&gt;0,VLOOKUP(Belegerfassung!L4055,Abfrage!$A$2:$C$19,2,),VLOOKUP(Belegerfassung!L4055,Abfrage!$A$2:$C$19,3,)),"")))</f>
        <v/>
      </c>
      <c r="G4047" t="str">
        <f t="shared" si="189"/>
        <v/>
      </c>
      <c r="H4047" s="31" t="str">
        <f>IF(A4047&lt;&gt;"",-Belegerfassung!J4055+Belegerfassung!K4055,"")</f>
        <v/>
      </c>
      <c r="I4047" s="49" t="str">
        <f>IFERROR(IF(H4047&lt;&gt;"",Belegerfassung!L4055*100,""),IF(OR(Belegerfassung!L4055="Leistung EU - Erlöse",Belegerfassung!L4055="Lieferungen EU-Erlöse",Belegerfassung!L4055="EUST",Belegerfassung!L4055="Bauleistungen 20%")=TRUE,"",MID(Belegerfassung!L4055,4,2)))</f>
        <v/>
      </c>
      <c r="J4047" s="6" t="str">
        <f>IF(A4047&lt;&gt;"",LEFT(Belegerfassung!D4055,40),"")</f>
        <v/>
      </c>
      <c r="K4047" t="str">
        <f>IF(A4047&lt;&gt;"",VLOOKUP(D4047,Abfrage!$F$2:$G$21,2,FALSE),"")</f>
        <v/>
      </c>
      <c r="L4047" s="6" t="str">
        <f>IF(Belegerfassung!H4055&lt;&gt;"",Belegerfassung!H4055,"")</f>
        <v/>
      </c>
      <c r="M4047" t="str">
        <f>IFERROR(IF(Belegerfassung!E4055&lt;&gt;"",VLOOKUP(Belegerfassung!E4055,Abfrage!$L$2:$M$15,2,),""),"")</f>
        <v/>
      </c>
      <c r="N4047" t="str">
        <f t="shared" si="190"/>
        <v/>
      </c>
      <c r="O4047" t="str">
        <f t="shared" si="191"/>
        <v/>
      </c>
      <c r="P4047" t="str">
        <f>IF(Belegerfassung!G4055&lt;&gt;"",CONCATENATE(Belegerfassung!G4055,".pdf"),"")</f>
        <v/>
      </c>
    </row>
    <row r="4048" spans="1:16">
      <c r="A4048" t="str">
        <f>IF(Belegerfassung!C4056&lt;&gt;"",0,"")</f>
        <v/>
      </c>
      <c r="B4048" t="str">
        <f>IFERROR(VLOOKUP(Belegerfassung!I4056,Konten!A:D,2,FALSE),"")</f>
        <v/>
      </c>
      <c r="C4048" t="str">
        <f>IF(A4048&lt;&gt;"",TEXT(Belegerfassung!C4056,"TT.MM.JJJJ"),"")</f>
        <v/>
      </c>
      <c r="D4048" t="str">
        <f>IFERROR(VLOOKUP(Belegerfassung!A4056,Abfrage!$E$2:$F$20,2,FALSE),"")</f>
        <v/>
      </c>
      <c r="E4048" t="str">
        <f>IF(A4048&lt;&gt;"",Belegerfassung!B4056,"")</f>
        <v/>
      </c>
      <c r="F4048" t="str">
        <f>IF(Belegerfassung!L4056="","",IF(Belegerfassung!L4056&lt;&gt;"",IF(Belegerfassung!L4056&lt;&gt;"",IF(Belegerfassung!J4056&lt;&gt;0,VLOOKUP(Belegerfassung!L4056,Abfrage!$A$2:$C$19,2,),VLOOKUP(Belegerfassung!L4056,Abfrage!$A$2:$C$19,3,)),"")))</f>
        <v/>
      </c>
      <c r="G4048" t="str">
        <f t="shared" si="189"/>
        <v/>
      </c>
      <c r="H4048" s="31" t="str">
        <f>IF(A4048&lt;&gt;"",-Belegerfassung!J4056+Belegerfassung!K4056,"")</f>
        <v/>
      </c>
      <c r="I4048" s="49" t="str">
        <f>IFERROR(IF(H4048&lt;&gt;"",Belegerfassung!L4056*100,""),IF(OR(Belegerfassung!L4056="Leistung EU - Erlöse",Belegerfassung!L4056="Lieferungen EU-Erlöse",Belegerfassung!L4056="EUST",Belegerfassung!L4056="Bauleistungen 20%")=TRUE,"",MID(Belegerfassung!L4056,4,2)))</f>
        <v/>
      </c>
      <c r="J4048" s="6" t="str">
        <f>IF(A4048&lt;&gt;"",LEFT(Belegerfassung!D4056,40),"")</f>
        <v/>
      </c>
      <c r="K4048" t="str">
        <f>IF(A4048&lt;&gt;"",VLOOKUP(D4048,Abfrage!$F$2:$G$21,2,FALSE),"")</f>
        <v/>
      </c>
      <c r="L4048" s="6" t="str">
        <f>IF(Belegerfassung!H4056&lt;&gt;"",Belegerfassung!H4056,"")</f>
        <v/>
      </c>
      <c r="M4048" t="str">
        <f>IFERROR(IF(Belegerfassung!E4056&lt;&gt;"",VLOOKUP(Belegerfassung!E4056,Abfrage!$L$2:$M$15,2,),""),"")</f>
        <v/>
      </c>
      <c r="N4048" t="str">
        <f t="shared" si="190"/>
        <v/>
      </c>
      <c r="O4048" t="str">
        <f t="shared" si="191"/>
        <v/>
      </c>
      <c r="P4048" t="str">
        <f>IF(Belegerfassung!G4056&lt;&gt;"",CONCATENATE(Belegerfassung!G4056,".pdf"),"")</f>
        <v/>
      </c>
    </row>
    <row r="4049" spans="1:16">
      <c r="A4049" t="str">
        <f>IF(Belegerfassung!C4057&lt;&gt;"",0,"")</f>
        <v/>
      </c>
      <c r="B4049" t="str">
        <f>IFERROR(VLOOKUP(Belegerfassung!I4057,Konten!A:D,2,FALSE),"")</f>
        <v/>
      </c>
      <c r="C4049" t="str">
        <f>IF(A4049&lt;&gt;"",TEXT(Belegerfassung!C4057,"TT.MM.JJJJ"),"")</f>
        <v/>
      </c>
      <c r="D4049" t="str">
        <f>IFERROR(VLOOKUP(Belegerfassung!A4057,Abfrage!$E$2:$F$20,2,FALSE),"")</f>
        <v/>
      </c>
      <c r="E4049" t="str">
        <f>IF(A4049&lt;&gt;"",Belegerfassung!B4057,"")</f>
        <v/>
      </c>
      <c r="F4049" t="str">
        <f>IF(Belegerfassung!L4057="","",IF(Belegerfassung!L4057&lt;&gt;"",IF(Belegerfassung!L4057&lt;&gt;"",IF(Belegerfassung!J4057&lt;&gt;0,VLOOKUP(Belegerfassung!L4057,Abfrage!$A$2:$C$19,2,),VLOOKUP(Belegerfassung!L4057,Abfrage!$A$2:$C$19,3,)),"")))</f>
        <v/>
      </c>
      <c r="G4049" t="str">
        <f t="shared" si="189"/>
        <v/>
      </c>
      <c r="H4049" s="31" t="str">
        <f>IF(A4049&lt;&gt;"",-Belegerfassung!J4057+Belegerfassung!K4057,"")</f>
        <v/>
      </c>
      <c r="I4049" s="49" t="str">
        <f>IFERROR(IF(H4049&lt;&gt;"",Belegerfassung!L4057*100,""),IF(OR(Belegerfassung!L4057="Leistung EU - Erlöse",Belegerfassung!L4057="Lieferungen EU-Erlöse",Belegerfassung!L4057="EUST",Belegerfassung!L4057="Bauleistungen 20%")=TRUE,"",MID(Belegerfassung!L4057,4,2)))</f>
        <v/>
      </c>
      <c r="J4049" s="6" t="str">
        <f>IF(A4049&lt;&gt;"",LEFT(Belegerfassung!D4057,40),"")</f>
        <v/>
      </c>
      <c r="K4049" t="str">
        <f>IF(A4049&lt;&gt;"",VLOOKUP(D4049,Abfrage!$F$2:$G$21,2,FALSE),"")</f>
        <v/>
      </c>
      <c r="L4049" s="6" t="str">
        <f>IF(Belegerfassung!H4057&lt;&gt;"",Belegerfassung!H4057,"")</f>
        <v/>
      </c>
      <c r="M4049" t="str">
        <f>IFERROR(IF(Belegerfassung!E4057&lt;&gt;"",VLOOKUP(Belegerfassung!E4057,Abfrage!$L$2:$M$15,2,),""),"")</f>
        <v/>
      </c>
      <c r="N4049" t="str">
        <f t="shared" si="190"/>
        <v/>
      </c>
      <c r="O4049" t="str">
        <f t="shared" si="191"/>
        <v/>
      </c>
      <c r="P4049" t="str">
        <f>IF(Belegerfassung!G4057&lt;&gt;"",CONCATENATE(Belegerfassung!G4057,".pdf"),"")</f>
        <v/>
      </c>
    </row>
    <row r="4050" spans="1:16">
      <c r="A4050" t="str">
        <f>IF(Belegerfassung!C4058&lt;&gt;"",0,"")</f>
        <v/>
      </c>
      <c r="B4050" t="str">
        <f>IFERROR(VLOOKUP(Belegerfassung!I4058,Konten!A:D,2,FALSE),"")</f>
        <v/>
      </c>
      <c r="C4050" t="str">
        <f>IF(A4050&lt;&gt;"",TEXT(Belegerfassung!C4058,"TT.MM.JJJJ"),"")</f>
        <v/>
      </c>
      <c r="D4050" t="str">
        <f>IFERROR(VLOOKUP(Belegerfassung!A4058,Abfrage!$E$2:$F$20,2,FALSE),"")</f>
        <v/>
      </c>
      <c r="E4050" t="str">
        <f>IF(A4050&lt;&gt;"",Belegerfassung!B4058,"")</f>
        <v/>
      </c>
      <c r="F4050" t="str">
        <f>IF(Belegerfassung!L4058="","",IF(Belegerfassung!L4058&lt;&gt;"",IF(Belegerfassung!L4058&lt;&gt;"",IF(Belegerfassung!J4058&lt;&gt;0,VLOOKUP(Belegerfassung!L4058,Abfrage!$A$2:$C$19,2,),VLOOKUP(Belegerfassung!L4058,Abfrage!$A$2:$C$19,3,)),"")))</f>
        <v/>
      </c>
      <c r="G4050" t="str">
        <f t="shared" si="189"/>
        <v/>
      </c>
      <c r="H4050" s="31" t="str">
        <f>IF(A4050&lt;&gt;"",-Belegerfassung!J4058+Belegerfassung!K4058,"")</f>
        <v/>
      </c>
      <c r="I4050" s="49" t="str">
        <f>IFERROR(IF(H4050&lt;&gt;"",Belegerfassung!L4058*100,""),IF(OR(Belegerfassung!L4058="Leistung EU - Erlöse",Belegerfassung!L4058="Lieferungen EU-Erlöse",Belegerfassung!L4058="EUST",Belegerfassung!L4058="Bauleistungen 20%")=TRUE,"",MID(Belegerfassung!L4058,4,2)))</f>
        <v/>
      </c>
      <c r="J4050" s="6" t="str">
        <f>IF(A4050&lt;&gt;"",LEFT(Belegerfassung!D4058,40),"")</f>
        <v/>
      </c>
      <c r="K4050" t="str">
        <f>IF(A4050&lt;&gt;"",VLOOKUP(D4050,Abfrage!$F$2:$G$21,2,FALSE),"")</f>
        <v/>
      </c>
      <c r="L4050" s="6" t="str">
        <f>IF(Belegerfassung!H4058&lt;&gt;"",Belegerfassung!H4058,"")</f>
        <v/>
      </c>
      <c r="M4050" t="str">
        <f>IFERROR(IF(Belegerfassung!E4058&lt;&gt;"",VLOOKUP(Belegerfassung!E4058,Abfrage!$L$2:$M$15,2,),""),"")</f>
        <v/>
      </c>
      <c r="N4050" t="str">
        <f t="shared" si="190"/>
        <v/>
      </c>
      <c r="O4050" t="str">
        <f t="shared" si="191"/>
        <v/>
      </c>
      <c r="P4050" t="str">
        <f>IF(Belegerfassung!G4058&lt;&gt;"",CONCATENATE(Belegerfassung!G4058,".pdf"),"")</f>
        <v/>
      </c>
    </row>
    <row r="4051" spans="1:16">
      <c r="A4051" t="str">
        <f>IF(Belegerfassung!C4059&lt;&gt;"",0,"")</f>
        <v/>
      </c>
      <c r="B4051" t="str">
        <f>IFERROR(VLOOKUP(Belegerfassung!I4059,Konten!A:D,2,FALSE),"")</f>
        <v/>
      </c>
      <c r="C4051" t="str">
        <f>IF(A4051&lt;&gt;"",TEXT(Belegerfassung!C4059,"TT.MM.JJJJ"),"")</f>
        <v/>
      </c>
      <c r="D4051" t="str">
        <f>IFERROR(VLOOKUP(Belegerfassung!A4059,Abfrage!$E$2:$F$20,2,FALSE),"")</f>
        <v/>
      </c>
      <c r="E4051" t="str">
        <f>IF(A4051&lt;&gt;"",Belegerfassung!B4059,"")</f>
        <v/>
      </c>
      <c r="F4051" t="str">
        <f>IF(Belegerfassung!L4059="","",IF(Belegerfassung!L4059&lt;&gt;"",IF(Belegerfassung!L4059&lt;&gt;"",IF(Belegerfassung!J4059&lt;&gt;0,VLOOKUP(Belegerfassung!L4059,Abfrage!$A$2:$C$19,2,),VLOOKUP(Belegerfassung!L4059,Abfrage!$A$2:$C$19,3,)),"")))</f>
        <v/>
      </c>
      <c r="G4051" t="str">
        <f t="shared" si="189"/>
        <v/>
      </c>
      <c r="H4051" s="31" t="str">
        <f>IF(A4051&lt;&gt;"",-Belegerfassung!J4059+Belegerfassung!K4059,"")</f>
        <v/>
      </c>
      <c r="I4051" s="49" t="str">
        <f>IFERROR(IF(H4051&lt;&gt;"",Belegerfassung!L4059*100,""),IF(OR(Belegerfassung!L4059="Leistung EU - Erlöse",Belegerfassung!L4059="Lieferungen EU-Erlöse",Belegerfassung!L4059="EUST",Belegerfassung!L4059="Bauleistungen 20%")=TRUE,"",MID(Belegerfassung!L4059,4,2)))</f>
        <v/>
      </c>
      <c r="J4051" s="6" t="str">
        <f>IF(A4051&lt;&gt;"",LEFT(Belegerfassung!D4059,40),"")</f>
        <v/>
      </c>
      <c r="K4051" t="str">
        <f>IF(A4051&lt;&gt;"",VLOOKUP(D4051,Abfrage!$F$2:$G$21,2,FALSE),"")</f>
        <v/>
      </c>
      <c r="L4051" s="6" t="str">
        <f>IF(Belegerfassung!H4059&lt;&gt;"",Belegerfassung!H4059,"")</f>
        <v/>
      </c>
      <c r="M4051" t="str">
        <f>IFERROR(IF(Belegerfassung!E4059&lt;&gt;"",VLOOKUP(Belegerfassung!E4059,Abfrage!$L$2:$M$15,2,),""),"")</f>
        <v/>
      </c>
      <c r="N4051" t="str">
        <f t="shared" si="190"/>
        <v/>
      </c>
      <c r="O4051" t="str">
        <f t="shared" si="191"/>
        <v/>
      </c>
      <c r="P4051" t="str">
        <f>IF(Belegerfassung!G4059&lt;&gt;"",CONCATENATE(Belegerfassung!G4059,".pdf"),"")</f>
        <v/>
      </c>
    </row>
    <row r="4052" spans="1:16">
      <c r="A4052" t="str">
        <f>IF(Belegerfassung!C4060&lt;&gt;"",0,"")</f>
        <v/>
      </c>
      <c r="B4052" t="str">
        <f>IFERROR(VLOOKUP(Belegerfassung!I4060,Konten!A:D,2,FALSE),"")</f>
        <v/>
      </c>
      <c r="C4052" t="str">
        <f>IF(A4052&lt;&gt;"",TEXT(Belegerfassung!C4060,"TT.MM.JJJJ"),"")</f>
        <v/>
      </c>
      <c r="D4052" t="str">
        <f>IFERROR(VLOOKUP(Belegerfassung!A4060,Abfrage!$E$2:$F$20,2,FALSE),"")</f>
        <v/>
      </c>
      <c r="E4052" t="str">
        <f>IF(A4052&lt;&gt;"",Belegerfassung!B4060,"")</f>
        <v/>
      </c>
      <c r="F4052" t="str">
        <f>IF(Belegerfassung!L4060="","",IF(Belegerfassung!L4060&lt;&gt;"",IF(Belegerfassung!L4060&lt;&gt;"",IF(Belegerfassung!J4060&lt;&gt;0,VLOOKUP(Belegerfassung!L4060,Abfrage!$A$2:$C$19,2,),VLOOKUP(Belegerfassung!L4060,Abfrage!$A$2:$C$19,3,)),"")))</f>
        <v/>
      </c>
      <c r="G4052" t="str">
        <f t="shared" si="189"/>
        <v/>
      </c>
      <c r="H4052" s="31" t="str">
        <f>IF(A4052&lt;&gt;"",-Belegerfassung!J4060+Belegerfassung!K4060,"")</f>
        <v/>
      </c>
      <c r="I4052" s="49" t="str">
        <f>IFERROR(IF(H4052&lt;&gt;"",Belegerfassung!L4060*100,""),IF(OR(Belegerfassung!L4060="Leistung EU - Erlöse",Belegerfassung!L4060="Lieferungen EU-Erlöse",Belegerfassung!L4060="EUST",Belegerfassung!L4060="Bauleistungen 20%")=TRUE,"",MID(Belegerfassung!L4060,4,2)))</f>
        <v/>
      </c>
      <c r="J4052" s="6" t="str">
        <f>IF(A4052&lt;&gt;"",LEFT(Belegerfassung!D4060,40),"")</f>
        <v/>
      </c>
      <c r="K4052" t="str">
        <f>IF(A4052&lt;&gt;"",VLOOKUP(D4052,Abfrage!$F$2:$G$21,2,FALSE),"")</f>
        <v/>
      </c>
      <c r="L4052" s="6" t="str">
        <f>IF(Belegerfassung!H4060&lt;&gt;"",Belegerfassung!H4060,"")</f>
        <v/>
      </c>
      <c r="M4052" t="str">
        <f>IFERROR(IF(Belegerfassung!E4060&lt;&gt;"",VLOOKUP(Belegerfassung!E4060,Abfrage!$L$2:$M$15,2,),""),"")</f>
        <v/>
      </c>
      <c r="N4052" t="str">
        <f t="shared" si="190"/>
        <v/>
      </c>
      <c r="O4052" t="str">
        <f t="shared" si="191"/>
        <v/>
      </c>
      <c r="P4052" t="str">
        <f>IF(Belegerfassung!G4060&lt;&gt;"",CONCATENATE(Belegerfassung!G4060,".pdf"),"")</f>
        <v/>
      </c>
    </row>
    <row r="4053" spans="1:16">
      <c r="A4053" t="str">
        <f>IF(Belegerfassung!C4061&lt;&gt;"",0,"")</f>
        <v/>
      </c>
      <c r="B4053" t="str">
        <f>IFERROR(VLOOKUP(Belegerfassung!I4061,Konten!A:D,2,FALSE),"")</f>
        <v/>
      </c>
      <c r="C4053" t="str">
        <f>IF(A4053&lt;&gt;"",TEXT(Belegerfassung!C4061,"TT.MM.JJJJ"),"")</f>
        <v/>
      </c>
      <c r="D4053" t="str">
        <f>IFERROR(VLOOKUP(Belegerfassung!A4061,Abfrage!$E$2:$F$20,2,FALSE),"")</f>
        <v/>
      </c>
      <c r="E4053" t="str">
        <f>IF(A4053&lt;&gt;"",Belegerfassung!B4061,"")</f>
        <v/>
      </c>
      <c r="F4053" t="str">
        <f>IF(Belegerfassung!L4061="","",IF(Belegerfassung!L4061&lt;&gt;"",IF(Belegerfassung!L4061&lt;&gt;"",IF(Belegerfassung!J4061&lt;&gt;0,VLOOKUP(Belegerfassung!L4061,Abfrage!$A$2:$C$19,2,),VLOOKUP(Belegerfassung!L4061,Abfrage!$A$2:$C$19,3,)),"")))</f>
        <v/>
      </c>
      <c r="G4053" t="str">
        <f t="shared" si="189"/>
        <v/>
      </c>
      <c r="H4053" s="31" t="str">
        <f>IF(A4053&lt;&gt;"",-Belegerfassung!J4061+Belegerfassung!K4061,"")</f>
        <v/>
      </c>
      <c r="I4053" s="49" t="str">
        <f>IFERROR(IF(H4053&lt;&gt;"",Belegerfassung!L4061*100,""),IF(OR(Belegerfassung!L4061="Leistung EU - Erlöse",Belegerfassung!L4061="Lieferungen EU-Erlöse",Belegerfassung!L4061="EUST",Belegerfassung!L4061="Bauleistungen 20%")=TRUE,"",MID(Belegerfassung!L4061,4,2)))</f>
        <v/>
      </c>
      <c r="J4053" s="6" t="str">
        <f>IF(A4053&lt;&gt;"",LEFT(Belegerfassung!D4061,40),"")</f>
        <v/>
      </c>
      <c r="K4053" t="str">
        <f>IF(A4053&lt;&gt;"",VLOOKUP(D4053,Abfrage!$F$2:$G$21,2,FALSE),"")</f>
        <v/>
      </c>
      <c r="L4053" s="6" t="str">
        <f>IF(Belegerfassung!H4061&lt;&gt;"",Belegerfassung!H4061,"")</f>
        <v/>
      </c>
      <c r="M4053" t="str">
        <f>IFERROR(IF(Belegerfassung!E4061&lt;&gt;"",VLOOKUP(Belegerfassung!E4061,Abfrage!$L$2:$M$15,2,),""),"")</f>
        <v/>
      </c>
      <c r="N4053" t="str">
        <f t="shared" si="190"/>
        <v/>
      </c>
      <c r="O4053" t="str">
        <f t="shared" si="191"/>
        <v/>
      </c>
      <c r="P4053" t="str">
        <f>IF(Belegerfassung!G4061&lt;&gt;"",CONCATENATE(Belegerfassung!G4061,".pdf"),"")</f>
        <v/>
      </c>
    </row>
    <row r="4054" spans="1:16">
      <c r="A4054" t="str">
        <f>IF(Belegerfassung!C4062&lt;&gt;"",0,"")</f>
        <v/>
      </c>
      <c r="B4054" t="str">
        <f>IFERROR(VLOOKUP(Belegerfassung!I4062,Konten!A:D,2,FALSE),"")</f>
        <v/>
      </c>
      <c r="C4054" t="str">
        <f>IF(A4054&lt;&gt;"",TEXT(Belegerfassung!C4062,"TT.MM.JJJJ"),"")</f>
        <v/>
      </c>
      <c r="D4054" t="str">
        <f>IFERROR(VLOOKUP(Belegerfassung!A4062,Abfrage!$E$2:$F$20,2,FALSE),"")</f>
        <v/>
      </c>
      <c r="E4054" t="str">
        <f>IF(A4054&lt;&gt;"",Belegerfassung!B4062,"")</f>
        <v/>
      </c>
      <c r="F4054" t="str">
        <f>IF(Belegerfassung!L4062="","",IF(Belegerfassung!L4062&lt;&gt;"",IF(Belegerfassung!L4062&lt;&gt;"",IF(Belegerfassung!J4062&lt;&gt;0,VLOOKUP(Belegerfassung!L4062,Abfrage!$A$2:$C$19,2,),VLOOKUP(Belegerfassung!L4062,Abfrage!$A$2:$C$19,3,)),"")))</f>
        <v/>
      </c>
      <c r="G4054" t="str">
        <f t="shared" si="189"/>
        <v/>
      </c>
      <c r="H4054" s="31" t="str">
        <f>IF(A4054&lt;&gt;"",-Belegerfassung!J4062+Belegerfassung!K4062,"")</f>
        <v/>
      </c>
      <c r="I4054" s="49" t="str">
        <f>IFERROR(IF(H4054&lt;&gt;"",Belegerfassung!L4062*100,""),IF(OR(Belegerfassung!L4062="Leistung EU - Erlöse",Belegerfassung!L4062="Lieferungen EU-Erlöse",Belegerfassung!L4062="EUST",Belegerfassung!L4062="Bauleistungen 20%")=TRUE,"",MID(Belegerfassung!L4062,4,2)))</f>
        <v/>
      </c>
      <c r="J4054" s="6" t="str">
        <f>IF(A4054&lt;&gt;"",LEFT(Belegerfassung!D4062,40),"")</f>
        <v/>
      </c>
      <c r="K4054" t="str">
        <f>IF(A4054&lt;&gt;"",VLOOKUP(D4054,Abfrage!$F$2:$G$21,2,FALSE),"")</f>
        <v/>
      </c>
      <c r="L4054" s="6" t="str">
        <f>IF(Belegerfassung!H4062&lt;&gt;"",Belegerfassung!H4062,"")</f>
        <v/>
      </c>
      <c r="M4054" t="str">
        <f>IFERROR(IF(Belegerfassung!E4062&lt;&gt;"",VLOOKUP(Belegerfassung!E4062,Abfrage!$L$2:$M$15,2,),""),"")</f>
        <v/>
      </c>
      <c r="N4054" t="str">
        <f t="shared" si="190"/>
        <v/>
      </c>
      <c r="O4054" t="str">
        <f t="shared" si="191"/>
        <v/>
      </c>
      <c r="P4054" t="str">
        <f>IF(Belegerfassung!G4062&lt;&gt;"",CONCATENATE(Belegerfassung!G4062,".pdf"),"")</f>
        <v/>
      </c>
    </row>
    <row r="4055" spans="1:16">
      <c r="A4055" t="str">
        <f>IF(Belegerfassung!C4063&lt;&gt;"",0,"")</f>
        <v/>
      </c>
      <c r="B4055" t="str">
        <f>IFERROR(VLOOKUP(Belegerfassung!I4063,Konten!A:D,2,FALSE),"")</f>
        <v/>
      </c>
      <c r="C4055" t="str">
        <f>IF(A4055&lt;&gt;"",TEXT(Belegerfassung!C4063,"TT.MM.JJJJ"),"")</f>
        <v/>
      </c>
      <c r="D4055" t="str">
        <f>IFERROR(VLOOKUP(Belegerfassung!A4063,Abfrage!$E$2:$F$20,2,FALSE),"")</f>
        <v/>
      </c>
      <c r="E4055" t="str">
        <f>IF(A4055&lt;&gt;"",Belegerfassung!B4063,"")</f>
        <v/>
      </c>
      <c r="F4055" t="str">
        <f>IF(Belegerfassung!L4063="","",IF(Belegerfassung!L4063&lt;&gt;"",IF(Belegerfassung!L4063&lt;&gt;"",IF(Belegerfassung!J4063&lt;&gt;0,VLOOKUP(Belegerfassung!L4063,Abfrage!$A$2:$C$19,2,),VLOOKUP(Belegerfassung!L4063,Abfrage!$A$2:$C$19,3,)),"")))</f>
        <v/>
      </c>
      <c r="G4055" t="str">
        <f t="shared" si="189"/>
        <v/>
      </c>
      <c r="H4055" s="31" t="str">
        <f>IF(A4055&lt;&gt;"",-Belegerfassung!J4063+Belegerfassung!K4063,"")</f>
        <v/>
      </c>
      <c r="I4055" s="49" t="str">
        <f>IFERROR(IF(H4055&lt;&gt;"",Belegerfassung!L4063*100,""),IF(OR(Belegerfassung!L4063="Leistung EU - Erlöse",Belegerfassung!L4063="Lieferungen EU-Erlöse",Belegerfassung!L4063="EUST",Belegerfassung!L4063="Bauleistungen 20%")=TRUE,"",MID(Belegerfassung!L4063,4,2)))</f>
        <v/>
      </c>
      <c r="J4055" s="6" t="str">
        <f>IF(A4055&lt;&gt;"",LEFT(Belegerfassung!D4063,40),"")</f>
        <v/>
      </c>
      <c r="K4055" t="str">
        <f>IF(A4055&lt;&gt;"",VLOOKUP(D4055,Abfrage!$F$2:$G$21,2,FALSE),"")</f>
        <v/>
      </c>
      <c r="L4055" s="6" t="str">
        <f>IF(Belegerfassung!H4063&lt;&gt;"",Belegerfassung!H4063,"")</f>
        <v/>
      </c>
      <c r="M4055" t="str">
        <f>IFERROR(IF(Belegerfassung!E4063&lt;&gt;"",VLOOKUP(Belegerfassung!E4063,Abfrage!$L$2:$M$15,2,),""),"")</f>
        <v/>
      </c>
      <c r="N4055" t="str">
        <f t="shared" si="190"/>
        <v/>
      </c>
      <c r="O4055" t="str">
        <f t="shared" si="191"/>
        <v/>
      </c>
      <c r="P4055" t="str">
        <f>IF(Belegerfassung!G4063&lt;&gt;"",CONCATENATE(Belegerfassung!G4063,".pdf"),"")</f>
        <v/>
      </c>
    </row>
    <row r="4056" spans="1:16">
      <c r="A4056" t="str">
        <f>IF(Belegerfassung!C4064&lt;&gt;"",0,"")</f>
        <v/>
      </c>
      <c r="B4056" t="str">
        <f>IFERROR(VLOOKUP(Belegerfassung!I4064,Konten!A:D,2,FALSE),"")</f>
        <v/>
      </c>
      <c r="C4056" t="str">
        <f>IF(A4056&lt;&gt;"",TEXT(Belegerfassung!C4064,"TT.MM.JJJJ"),"")</f>
        <v/>
      </c>
      <c r="D4056" t="str">
        <f>IFERROR(VLOOKUP(Belegerfassung!A4064,Abfrage!$E$2:$F$20,2,FALSE),"")</f>
        <v/>
      </c>
      <c r="E4056" t="str">
        <f>IF(A4056&lt;&gt;"",Belegerfassung!B4064,"")</f>
        <v/>
      </c>
      <c r="F4056" t="str">
        <f>IF(Belegerfassung!L4064="","",IF(Belegerfassung!L4064&lt;&gt;"",IF(Belegerfassung!L4064&lt;&gt;"",IF(Belegerfassung!J4064&lt;&gt;0,VLOOKUP(Belegerfassung!L4064,Abfrage!$A$2:$C$19,2,),VLOOKUP(Belegerfassung!L4064,Abfrage!$A$2:$C$19,3,)),"")))</f>
        <v/>
      </c>
      <c r="G4056" t="str">
        <f t="shared" si="189"/>
        <v/>
      </c>
      <c r="H4056" s="31" t="str">
        <f>IF(A4056&lt;&gt;"",-Belegerfassung!J4064+Belegerfassung!K4064,"")</f>
        <v/>
      </c>
      <c r="I4056" s="49" t="str">
        <f>IFERROR(IF(H4056&lt;&gt;"",Belegerfassung!L4064*100,""),IF(OR(Belegerfassung!L4064="Leistung EU - Erlöse",Belegerfassung!L4064="Lieferungen EU-Erlöse",Belegerfassung!L4064="EUST",Belegerfassung!L4064="Bauleistungen 20%")=TRUE,"",MID(Belegerfassung!L4064,4,2)))</f>
        <v/>
      </c>
      <c r="J4056" s="6" t="str">
        <f>IF(A4056&lt;&gt;"",LEFT(Belegerfassung!D4064,40),"")</f>
        <v/>
      </c>
      <c r="K4056" t="str">
        <f>IF(A4056&lt;&gt;"",VLOOKUP(D4056,Abfrage!$F$2:$G$21,2,FALSE),"")</f>
        <v/>
      </c>
      <c r="L4056" s="6" t="str">
        <f>IF(Belegerfassung!H4064&lt;&gt;"",Belegerfassung!H4064,"")</f>
        <v/>
      </c>
      <c r="M4056" t="str">
        <f>IFERROR(IF(Belegerfassung!E4064&lt;&gt;"",VLOOKUP(Belegerfassung!E4064,Abfrage!$L$2:$M$15,2,),""),"")</f>
        <v/>
      </c>
      <c r="N4056" t="str">
        <f t="shared" si="190"/>
        <v/>
      </c>
      <c r="O4056" t="str">
        <f t="shared" si="191"/>
        <v/>
      </c>
      <c r="P4056" t="str">
        <f>IF(Belegerfassung!G4064&lt;&gt;"",CONCATENATE(Belegerfassung!G4064,".pdf"),"")</f>
        <v/>
      </c>
    </row>
    <row r="4057" spans="1:16">
      <c r="A4057" t="str">
        <f>IF(Belegerfassung!C4065&lt;&gt;"",0,"")</f>
        <v/>
      </c>
      <c r="B4057" t="str">
        <f>IFERROR(VLOOKUP(Belegerfassung!I4065,Konten!A:D,2,FALSE),"")</f>
        <v/>
      </c>
      <c r="C4057" t="str">
        <f>IF(A4057&lt;&gt;"",TEXT(Belegerfassung!C4065,"TT.MM.JJJJ"),"")</f>
        <v/>
      </c>
      <c r="D4057" t="str">
        <f>IFERROR(VLOOKUP(Belegerfassung!A4065,Abfrage!$E$2:$F$20,2,FALSE),"")</f>
        <v/>
      </c>
      <c r="E4057" t="str">
        <f>IF(A4057&lt;&gt;"",Belegerfassung!B4065,"")</f>
        <v/>
      </c>
      <c r="F4057" t="str">
        <f>IF(Belegerfassung!L4065="","",IF(Belegerfassung!L4065&lt;&gt;"",IF(Belegerfassung!L4065&lt;&gt;"",IF(Belegerfassung!J4065&lt;&gt;0,VLOOKUP(Belegerfassung!L4065,Abfrage!$A$2:$C$19,2,),VLOOKUP(Belegerfassung!L4065,Abfrage!$A$2:$C$19,3,)),"")))</f>
        <v/>
      </c>
      <c r="G4057" t="str">
        <f t="shared" si="189"/>
        <v/>
      </c>
      <c r="H4057" s="31" t="str">
        <f>IF(A4057&lt;&gt;"",-Belegerfassung!J4065+Belegerfassung!K4065,"")</f>
        <v/>
      </c>
      <c r="I4057" s="49" t="str">
        <f>IFERROR(IF(H4057&lt;&gt;"",Belegerfassung!L4065*100,""),IF(OR(Belegerfassung!L4065="Leistung EU - Erlöse",Belegerfassung!L4065="Lieferungen EU-Erlöse",Belegerfassung!L4065="EUST",Belegerfassung!L4065="Bauleistungen 20%")=TRUE,"",MID(Belegerfassung!L4065,4,2)))</f>
        <v/>
      </c>
      <c r="J4057" s="6" t="str">
        <f>IF(A4057&lt;&gt;"",LEFT(Belegerfassung!D4065,40),"")</f>
        <v/>
      </c>
      <c r="K4057" t="str">
        <f>IF(A4057&lt;&gt;"",VLOOKUP(D4057,Abfrage!$F$2:$G$21,2,FALSE),"")</f>
        <v/>
      </c>
      <c r="L4057" s="6" t="str">
        <f>IF(Belegerfassung!H4065&lt;&gt;"",Belegerfassung!H4065,"")</f>
        <v/>
      </c>
      <c r="M4057" t="str">
        <f>IFERROR(IF(Belegerfassung!E4065&lt;&gt;"",VLOOKUP(Belegerfassung!E4065,Abfrage!$L$2:$M$15,2,),""),"")</f>
        <v/>
      </c>
      <c r="N4057" t="str">
        <f t="shared" si="190"/>
        <v/>
      </c>
      <c r="O4057" t="str">
        <f t="shared" si="191"/>
        <v/>
      </c>
      <c r="P4057" t="str">
        <f>IF(Belegerfassung!G4065&lt;&gt;"",CONCATENATE(Belegerfassung!G4065,".pdf"),"")</f>
        <v/>
      </c>
    </row>
    <row r="4058" spans="1:16">
      <c r="A4058" t="str">
        <f>IF(Belegerfassung!C4066&lt;&gt;"",0,"")</f>
        <v/>
      </c>
      <c r="B4058" t="str">
        <f>IFERROR(VLOOKUP(Belegerfassung!I4066,Konten!A:D,2,FALSE),"")</f>
        <v/>
      </c>
      <c r="C4058" t="str">
        <f>IF(A4058&lt;&gt;"",TEXT(Belegerfassung!C4066,"TT.MM.JJJJ"),"")</f>
        <v/>
      </c>
      <c r="D4058" t="str">
        <f>IFERROR(VLOOKUP(Belegerfassung!A4066,Abfrage!$E$2:$F$20,2,FALSE),"")</f>
        <v/>
      </c>
      <c r="E4058" t="str">
        <f>IF(A4058&lt;&gt;"",Belegerfassung!B4066,"")</f>
        <v/>
      </c>
      <c r="F4058" t="str">
        <f>IF(Belegerfassung!L4066="","",IF(Belegerfassung!L4066&lt;&gt;"",IF(Belegerfassung!L4066&lt;&gt;"",IF(Belegerfassung!J4066&lt;&gt;0,VLOOKUP(Belegerfassung!L4066,Abfrage!$A$2:$C$19,2,),VLOOKUP(Belegerfassung!L4066,Abfrage!$A$2:$C$19,3,)),"")))</f>
        <v/>
      </c>
      <c r="G4058" t="str">
        <f t="shared" si="189"/>
        <v/>
      </c>
      <c r="H4058" s="31" t="str">
        <f>IF(A4058&lt;&gt;"",-Belegerfassung!J4066+Belegerfassung!K4066,"")</f>
        <v/>
      </c>
      <c r="I4058" s="49" t="str">
        <f>IFERROR(IF(H4058&lt;&gt;"",Belegerfassung!L4066*100,""),IF(OR(Belegerfassung!L4066="Leistung EU - Erlöse",Belegerfassung!L4066="Lieferungen EU-Erlöse",Belegerfassung!L4066="EUST",Belegerfassung!L4066="Bauleistungen 20%")=TRUE,"",MID(Belegerfassung!L4066,4,2)))</f>
        <v/>
      </c>
      <c r="J4058" s="6" t="str">
        <f>IF(A4058&lt;&gt;"",LEFT(Belegerfassung!D4066,40),"")</f>
        <v/>
      </c>
      <c r="K4058" t="str">
        <f>IF(A4058&lt;&gt;"",VLOOKUP(D4058,Abfrage!$F$2:$G$21,2,FALSE),"")</f>
        <v/>
      </c>
      <c r="L4058" s="6" t="str">
        <f>IF(Belegerfassung!H4066&lt;&gt;"",Belegerfassung!H4066,"")</f>
        <v/>
      </c>
      <c r="M4058" t="str">
        <f>IFERROR(IF(Belegerfassung!E4066&lt;&gt;"",VLOOKUP(Belegerfassung!E4066,Abfrage!$L$2:$M$15,2,),""),"")</f>
        <v/>
      </c>
      <c r="N4058" t="str">
        <f t="shared" si="190"/>
        <v/>
      </c>
      <c r="O4058" t="str">
        <f t="shared" si="191"/>
        <v/>
      </c>
      <c r="P4058" t="str">
        <f>IF(Belegerfassung!G4066&lt;&gt;"",CONCATENATE(Belegerfassung!G4066,".pdf"),"")</f>
        <v/>
      </c>
    </row>
    <row r="4059" spans="1:16">
      <c r="A4059" t="str">
        <f>IF(Belegerfassung!C4067&lt;&gt;"",0,"")</f>
        <v/>
      </c>
      <c r="B4059" t="str">
        <f>IFERROR(VLOOKUP(Belegerfassung!I4067,Konten!A:D,2,FALSE),"")</f>
        <v/>
      </c>
      <c r="C4059" t="str">
        <f>IF(A4059&lt;&gt;"",TEXT(Belegerfassung!C4067,"TT.MM.JJJJ"),"")</f>
        <v/>
      </c>
      <c r="D4059" t="str">
        <f>IFERROR(VLOOKUP(Belegerfassung!A4067,Abfrage!$E$2:$F$20,2,FALSE),"")</f>
        <v/>
      </c>
      <c r="E4059" t="str">
        <f>IF(A4059&lt;&gt;"",Belegerfassung!B4067,"")</f>
        <v/>
      </c>
      <c r="F4059" t="str">
        <f>IF(Belegerfassung!L4067="","",IF(Belegerfassung!L4067&lt;&gt;"",IF(Belegerfassung!L4067&lt;&gt;"",IF(Belegerfassung!J4067&lt;&gt;0,VLOOKUP(Belegerfassung!L4067,Abfrage!$A$2:$C$19,2,),VLOOKUP(Belegerfassung!L4067,Abfrage!$A$2:$C$19,3,)),"")))</f>
        <v/>
      </c>
      <c r="G4059" t="str">
        <f t="shared" si="189"/>
        <v/>
      </c>
      <c r="H4059" s="31" t="str">
        <f>IF(A4059&lt;&gt;"",-Belegerfassung!J4067+Belegerfassung!K4067,"")</f>
        <v/>
      </c>
      <c r="I4059" s="49" t="str">
        <f>IFERROR(IF(H4059&lt;&gt;"",Belegerfassung!L4067*100,""),IF(OR(Belegerfassung!L4067="Leistung EU - Erlöse",Belegerfassung!L4067="Lieferungen EU-Erlöse",Belegerfassung!L4067="EUST",Belegerfassung!L4067="Bauleistungen 20%")=TRUE,"",MID(Belegerfassung!L4067,4,2)))</f>
        <v/>
      </c>
      <c r="J4059" s="6" t="str">
        <f>IF(A4059&lt;&gt;"",LEFT(Belegerfassung!D4067,40),"")</f>
        <v/>
      </c>
      <c r="K4059" t="str">
        <f>IF(A4059&lt;&gt;"",VLOOKUP(D4059,Abfrage!$F$2:$G$21,2,FALSE),"")</f>
        <v/>
      </c>
      <c r="L4059" s="6" t="str">
        <f>IF(Belegerfassung!H4067&lt;&gt;"",Belegerfassung!H4067,"")</f>
        <v/>
      </c>
      <c r="M4059" t="str">
        <f>IFERROR(IF(Belegerfassung!E4067&lt;&gt;"",VLOOKUP(Belegerfassung!E4067,Abfrage!$L$2:$M$15,2,),""),"")</f>
        <v/>
      </c>
      <c r="N4059" t="str">
        <f t="shared" si="190"/>
        <v/>
      </c>
      <c r="O4059" t="str">
        <f t="shared" si="191"/>
        <v/>
      </c>
      <c r="P4059" t="str">
        <f>IF(Belegerfassung!G4067&lt;&gt;"",CONCATENATE(Belegerfassung!G4067,".pdf"),"")</f>
        <v/>
      </c>
    </row>
    <row r="4060" spans="1:16">
      <c r="A4060" t="str">
        <f>IF(Belegerfassung!C4068&lt;&gt;"",0,"")</f>
        <v/>
      </c>
      <c r="B4060" t="str">
        <f>IFERROR(VLOOKUP(Belegerfassung!I4068,Konten!A:D,2,FALSE),"")</f>
        <v/>
      </c>
      <c r="C4060" t="str">
        <f>IF(A4060&lt;&gt;"",TEXT(Belegerfassung!C4068,"TT.MM.JJJJ"),"")</f>
        <v/>
      </c>
      <c r="D4060" t="str">
        <f>IFERROR(VLOOKUP(Belegerfassung!A4068,Abfrage!$E$2:$F$20,2,FALSE),"")</f>
        <v/>
      </c>
      <c r="E4060" t="str">
        <f>IF(A4060&lt;&gt;"",Belegerfassung!B4068,"")</f>
        <v/>
      </c>
      <c r="F4060" t="str">
        <f>IF(Belegerfassung!L4068="","",IF(Belegerfassung!L4068&lt;&gt;"",IF(Belegerfassung!L4068&lt;&gt;"",IF(Belegerfassung!J4068&lt;&gt;0,VLOOKUP(Belegerfassung!L4068,Abfrage!$A$2:$C$19,2,),VLOOKUP(Belegerfassung!L4068,Abfrage!$A$2:$C$19,3,)),"")))</f>
        <v/>
      </c>
      <c r="G4060" t="str">
        <f t="shared" si="189"/>
        <v/>
      </c>
      <c r="H4060" s="31" t="str">
        <f>IF(A4060&lt;&gt;"",-Belegerfassung!J4068+Belegerfassung!K4068,"")</f>
        <v/>
      </c>
      <c r="I4060" s="49" t="str">
        <f>IFERROR(IF(H4060&lt;&gt;"",Belegerfassung!L4068*100,""),IF(OR(Belegerfassung!L4068="Leistung EU - Erlöse",Belegerfassung!L4068="Lieferungen EU-Erlöse",Belegerfassung!L4068="EUST",Belegerfassung!L4068="Bauleistungen 20%")=TRUE,"",MID(Belegerfassung!L4068,4,2)))</f>
        <v/>
      </c>
      <c r="J4060" s="6" t="str">
        <f>IF(A4060&lt;&gt;"",LEFT(Belegerfassung!D4068,40),"")</f>
        <v/>
      </c>
      <c r="K4060" t="str">
        <f>IF(A4060&lt;&gt;"",VLOOKUP(D4060,Abfrage!$F$2:$G$21,2,FALSE),"")</f>
        <v/>
      </c>
      <c r="L4060" s="6" t="str">
        <f>IF(Belegerfassung!H4068&lt;&gt;"",Belegerfassung!H4068,"")</f>
        <v/>
      </c>
      <c r="M4060" t="str">
        <f>IFERROR(IF(Belegerfassung!E4068&lt;&gt;"",VLOOKUP(Belegerfassung!E4068,Abfrage!$L$2:$M$15,2,),""),"")</f>
        <v/>
      </c>
      <c r="N4060" t="str">
        <f t="shared" si="190"/>
        <v/>
      </c>
      <c r="O4060" t="str">
        <f t="shared" si="191"/>
        <v/>
      </c>
      <c r="P4060" t="str">
        <f>IF(Belegerfassung!G4068&lt;&gt;"",CONCATENATE(Belegerfassung!G4068,".pdf"),"")</f>
        <v/>
      </c>
    </row>
    <row r="4061" spans="1:16">
      <c r="A4061" t="str">
        <f>IF(Belegerfassung!C4069&lt;&gt;"",0,"")</f>
        <v/>
      </c>
      <c r="B4061" t="str">
        <f>IFERROR(VLOOKUP(Belegerfassung!I4069,Konten!A:D,2,FALSE),"")</f>
        <v/>
      </c>
      <c r="C4061" t="str">
        <f>IF(A4061&lt;&gt;"",TEXT(Belegerfassung!C4069,"TT.MM.JJJJ"),"")</f>
        <v/>
      </c>
      <c r="D4061" t="str">
        <f>IFERROR(VLOOKUP(Belegerfassung!A4069,Abfrage!$E$2:$F$20,2,FALSE),"")</f>
        <v/>
      </c>
      <c r="E4061" t="str">
        <f>IF(A4061&lt;&gt;"",Belegerfassung!B4069,"")</f>
        <v/>
      </c>
      <c r="F4061" t="str">
        <f>IF(Belegerfassung!L4069="","",IF(Belegerfassung!L4069&lt;&gt;"",IF(Belegerfassung!L4069&lt;&gt;"",IF(Belegerfassung!J4069&lt;&gt;0,VLOOKUP(Belegerfassung!L4069,Abfrage!$A$2:$C$19,2,),VLOOKUP(Belegerfassung!L4069,Abfrage!$A$2:$C$19,3,)),"")))</f>
        <v/>
      </c>
      <c r="G4061" t="str">
        <f t="shared" si="189"/>
        <v/>
      </c>
      <c r="H4061" s="31" t="str">
        <f>IF(A4061&lt;&gt;"",-Belegerfassung!J4069+Belegerfassung!K4069,"")</f>
        <v/>
      </c>
      <c r="I4061" s="49" t="str">
        <f>IFERROR(IF(H4061&lt;&gt;"",Belegerfassung!L4069*100,""),IF(OR(Belegerfassung!L4069="Leistung EU - Erlöse",Belegerfassung!L4069="Lieferungen EU-Erlöse",Belegerfassung!L4069="EUST",Belegerfassung!L4069="Bauleistungen 20%")=TRUE,"",MID(Belegerfassung!L4069,4,2)))</f>
        <v/>
      </c>
      <c r="J4061" s="6" t="str">
        <f>IF(A4061&lt;&gt;"",LEFT(Belegerfassung!D4069,40),"")</f>
        <v/>
      </c>
      <c r="K4061" t="str">
        <f>IF(A4061&lt;&gt;"",VLOOKUP(D4061,Abfrage!$F$2:$G$21,2,FALSE),"")</f>
        <v/>
      </c>
      <c r="L4061" s="6" t="str">
        <f>IF(Belegerfassung!H4069&lt;&gt;"",Belegerfassung!H4069,"")</f>
        <v/>
      </c>
      <c r="M4061" t="str">
        <f>IFERROR(IF(Belegerfassung!E4069&lt;&gt;"",VLOOKUP(Belegerfassung!E4069,Abfrage!$L$2:$M$15,2,),""),"")</f>
        <v/>
      </c>
      <c r="N4061" t="str">
        <f t="shared" si="190"/>
        <v/>
      </c>
      <c r="O4061" t="str">
        <f t="shared" si="191"/>
        <v/>
      </c>
      <c r="P4061" t="str">
        <f>IF(Belegerfassung!G4069&lt;&gt;"",CONCATENATE(Belegerfassung!G4069,".pdf"),"")</f>
        <v/>
      </c>
    </row>
    <row r="4062" spans="1:16">
      <c r="A4062" t="str">
        <f>IF(Belegerfassung!C4070&lt;&gt;"",0,"")</f>
        <v/>
      </c>
      <c r="B4062" t="str">
        <f>IFERROR(VLOOKUP(Belegerfassung!I4070,Konten!A:D,2,FALSE),"")</f>
        <v/>
      </c>
      <c r="C4062" t="str">
        <f>IF(A4062&lt;&gt;"",TEXT(Belegerfassung!C4070,"TT.MM.JJJJ"),"")</f>
        <v/>
      </c>
      <c r="D4062" t="str">
        <f>IFERROR(VLOOKUP(Belegerfassung!A4070,Abfrage!$E$2:$F$20,2,FALSE),"")</f>
        <v/>
      </c>
      <c r="E4062" t="str">
        <f>IF(A4062&lt;&gt;"",Belegerfassung!B4070,"")</f>
        <v/>
      </c>
      <c r="F4062" t="str">
        <f>IF(Belegerfassung!L4070="","",IF(Belegerfassung!L4070&lt;&gt;"",IF(Belegerfassung!L4070&lt;&gt;"",IF(Belegerfassung!J4070&lt;&gt;0,VLOOKUP(Belegerfassung!L4070,Abfrage!$A$2:$C$19,2,),VLOOKUP(Belegerfassung!L4070,Abfrage!$A$2:$C$19,3,)),"")))</f>
        <v/>
      </c>
      <c r="G4062" t="str">
        <f t="shared" si="189"/>
        <v/>
      </c>
      <c r="H4062" s="31" t="str">
        <f>IF(A4062&lt;&gt;"",-Belegerfassung!J4070+Belegerfassung!K4070,"")</f>
        <v/>
      </c>
      <c r="I4062" s="49" t="str">
        <f>IFERROR(IF(H4062&lt;&gt;"",Belegerfassung!L4070*100,""),IF(OR(Belegerfassung!L4070="Leistung EU - Erlöse",Belegerfassung!L4070="Lieferungen EU-Erlöse",Belegerfassung!L4070="EUST",Belegerfassung!L4070="Bauleistungen 20%")=TRUE,"",MID(Belegerfassung!L4070,4,2)))</f>
        <v/>
      </c>
      <c r="J4062" s="6" t="str">
        <f>IF(A4062&lt;&gt;"",LEFT(Belegerfassung!D4070,40),"")</f>
        <v/>
      </c>
      <c r="K4062" t="str">
        <f>IF(A4062&lt;&gt;"",VLOOKUP(D4062,Abfrage!$F$2:$G$21,2,FALSE),"")</f>
        <v/>
      </c>
      <c r="L4062" s="6" t="str">
        <f>IF(Belegerfassung!H4070&lt;&gt;"",Belegerfassung!H4070,"")</f>
        <v/>
      </c>
      <c r="M4062" t="str">
        <f>IFERROR(IF(Belegerfassung!E4070&lt;&gt;"",VLOOKUP(Belegerfassung!E4070,Abfrage!$L$2:$M$15,2,),""),"")</f>
        <v/>
      </c>
      <c r="N4062" t="str">
        <f t="shared" si="190"/>
        <v/>
      </c>
      <c r="O4062" t="str">
        <f t="shared" si="191"/>
        <v/>
      </c>
      <c r="P4062" t="str">
        <f>IF(Belegerfassung!G4070&lt;&gt;"",CONCATENATE(Belegerfassung!G4070,".pdf"),"")</f>
        <v/>
      </c>
    </row>
    <row r="4063" spans="1:16">
      <c r="A4063" t="str">
        <f>IF(Belegerfassung!C4071&lt;&gt;"",0,"")</f>
        <v/>
      </c>
      <c r="B4063" t="str">
        <f>IFERROR(VLOOKUP(Belegerfassung!I4071,Konten!A:D,2,FALSE),"")</f>
        <v/>
      </c>
      <c r="C4063" t="str">
        <f>IF(A4063&lt;&gt;"",TEXT(Belegerfassung!C4071,"TT.MM.JJJJ"),"")</f>
        <v/>
      </c>
      <c r="D4063" t="str">
        <f>IFERROR(VLOOKUP(Belegerfassung!A4071,Abfrage!$E$2:$F$20,2,FALSE),"")</f>
        <v/>
      </c>
      <c r="E4063" t="str">
        <f>IF(A4063&lt;&gt;"",Belegerfassung!B4071,"")</f>
        <v/>
      </c>
      <c r="F4063" t="str">
        <f>IF(Belegerfassung!L4071="","",IF(Belegerfassung!L4071&lt;&gt;"",IF(Belegerfassung!L4071&lt;&gt;"",IF(Belegerfassung!J4071&lt;&gt;0,VLOOKUP(Belegerfassung!L4071,Abfrage!$A$2:$C$19,2,),VLOOKUP(Belegerfassung!L4071,Abfrage!$A$2:$C$19,3,)),"")))</f>
        <v/>
      </c>
      <c r="G4063" t="str">
        <f t="shared" si="189"/>
        <v/>
      </c>
      <c r="H4063" s="31" t="str">
        <f>IF(A4063&lt;&gt;"",-Belegerfassung!J4071+Belegerfassung!K4071,"")</f>
        <v/>
      </c>
      <c r="I4063" s="49" t="str">
        <f>IFERROR(IF(H4063&lt;&gt;"",Belegerfassung!L4071*100,""),IF(OR(Belegerfassung!L4071="Leistung EU - Erlöse",Belegerfassung!L4071="Lieferungen EU-Erlöse",Belegerfassung!L4071="EUST",Belegerfassung!L4071="Bauleistungen 20%")=TRUE,"",MID(Belegerfassung!L4071,4,2)))</f>
        <v/>
      </c>
      <c r="J4063" s="6" t="str">
        <f>IF(A4063&lt;&gt;"",LEFT(Belegerfassung!D4071,40),"")</f>
        <v/>
      </c>
      <c r="K4063" t="str">
        <f>IF(A4063&lt;&gt;"",VLOOKUP(D4063,Abfrage!$F$2:$G$21,2,FALSE),"")</f>
        <v/>
      </c>
      <c r="L4063" s="6" t="str">
        <f>IF(Belegerfassung!H4071&lt;&gt;"",Belegerfassung!H4071,"")</f>
        <v/>
      </c>
      <c r="M4063" t="str">
        <f>IFERROR(IF(Belegerfassung!E4071&lt;&gt;"",VLOOKUP(Belegerfassung!E4071,Abfrage!$L$2:$M$15,2,),""),"")</f>
        <v/>
      </c>
      <c r="N4063" t="str">
        <f t="shared" si="190"/>
        <v/>
      </c>
      <c r="O4063" t="str">
        <f t="shared" si="191"/>
        <v/>
      </c>
      <c r="P4063" t="str">
        <f>IF(Belegerfassung!G4071&lt;&gt;"",CONCATENATE(Belegerfassung!G4071,".pdf"),"")</f>
        <v/>
      </c>
    </row>
    <row r="4064" spans="1:16">
      <c r="A4064" t="str">
        <f>IF(Belegerfassung!C4072&lt;&gt;"",0,"")</f>
        <v/>
      </c>
      <c r="B4064" t="str">
        <f>IFERROR(VLOOKUP(Belegerfassung!I4072,Konten!A:D,2,FALSE),"")</f>
        <v/>
      </c>
      <c r="C4064" t="str">
        <f>IF(A4064&lt;&gt;"",TEXT(Belegerfassung!C4072,"TT.MM.JJJJ"),"")</f>
        <v/>
      </c>
      <c r="D4064" t="str">
        <f>IFERROR(VLOOKUP(Belegerfassung!A4072,Abfrage!$E$2:$F$20,2,FALSE),"")</f>
        <v/>
      </c>
      <c r="E4064" t="str">
        <f>IF(A4064&lt;&gt;"",Belegerfassung!B4072,"")</f>
        <v/>
      </c>
      <c r="F4064" t="str">
        <f>IF(Belegerfassung!L4072="","",IF(Belegerfassung!L4072&lt;&gt;"",IF(Belegerfassung!L4072&lt;&gt;"",IF(Belegerfassung!J4072&lt;&gt;0,VLOOKUP(Belegerfassung!L4072,Abfrage!$A$2:$C$19,2,),VLOOKUP(Belegerfassung!L4072,Abfrage!$A$2:$C$19,3,)),"")))</f>
        <v/>
      </c>
      <c r="G4064" t="str">
        <f t="shared" si="189"/>
        <v/>
      </c>
      <c r="H4064" s="31" t="str">
        <f>IF(A4064&lt;&gt;"",-Belegerfassung!J4072+Belegerfassung!K4072,"")</f>
        <v/>
      </c>
      <c r="I4064" s="49" t="str">
        <f>IFERROR(IF(H4064&lt;&gt;"",Belegerfassung!L4072*100,""),IF(OR(Belegerfassung!L4072="Leistung EU - Erlöse",Belegerfassung!L4072="Lieferungen EU-Erlöse",Belegerfassung!L4072="EUST",Belegerfassung!L4072="Bauleistungen 20%")=TRUE,"",MID(Belegerfassung!L4072,4,2)))</f>
        <v/>
      </c>
      <c r="J4064" s="6" t="str">
        <f>IF(A4064&lt;&gt;"",LEFT(Belegerfassung!D4072,40),"")</f>
        <v/>
      </c>
      <c r="K4064" t="str">
        <f>IF(A4064&lt;&gt;"",VLOOKUP(D4064,Abfrage!$F$2:$G$21,2,FALSE),"")</f>
        <v/>
      </c>
      <c r="L4064" s="6" t="str">
        <f>IF(Belegerfassung!H4072&lt;&gt;"",Belegerfassung!H4072,"")</f>
        <v/>
      </c>
      <c r="M4064" t="str">
        <f>IFERROR(IF(Belegerfassung!E4072&lt;&gt;"",VLOOKUP(Belegerfassung!E4072,Abfrage!$L$2:$M$15,2,),""),"")</f>
        <v/>
      </c>
      <c r="N4064" t="str">
        <f t="shared" si="190"/>
        <v/>
      </c>
      <c r="O4064" t="str">
        <f t="shared" si="191"/>
        <v/>
      </c>
      <c r="P4064" t="str">
        <f>IF(Belegerfassung!G4072&lt;&gt;"",CONCATENATE(Belegerfassung!G4072,".pdf"),"")</f>
        <v/>
      </c>
    </row>
    <row r="4065" spans="1:16">
      <c r="A4065" t="str">
        <f>IF(Belegerfassung!C4073&lt;&gt;"",0,"")</f>
        <v/>
      </c>
      <c r="B4065" t="str">
        <f>IFERROR(VLOOKUP(Belegerfassung!I4073,Konten!A:D,2,FALSE),"")</f>
        <v/>
      </c>
      <c r="C4065" t="str">
        <f>IF(A4065&lt;&gt;"",TEXT(Belegerfassung!C4073,"TT.MM.JJJJ"),"")</f>
        <v/>
      </c>
      <c r="D4065" t="str">
        <f>IFERROR(VLOOKUP(Belegerfassung!A4073,Abfrage!$E$2:$F$20,2,FALSE),"")</f>
        <v/>
      </c>
      <c r="E4065" t="str">
        <f>IF(A4065&lt;&gt;"",Belegerfassung!B4073,"")</f>
        <v/>
      </c>
      <c r="F4065" t="str">
        <f>IF(Belegerfassung!L4073="","",IF(Belegerfassung!L4073&lt;&gt;"",IF(Belegerfassung!L4073&lt;&gt;"",IF(Belegerfassung!J4073&lt;&gt;0,VLOOKUP(Belegerfassung!L4073,Abfrage!$A$2:$C$19,2,),VLOOKUP(Belegerfassung!L4073,Abfrage!$A$2:$C$19,3,)),"")))</f>
        <v/>
      </c>
      <c r="G4065" t="str">
        <f t="shared" si="189"/>
        <v/>
      </c>
      <c r="H4065" s="31" t="str">
        <f>IF(A4065&lt;&gt;"",-Belegerfassung!J4073+Belegerfassung!K4073,"")</f>
        <v/>
      </c>
      <c r="I4065" s="49" t="str">
        <f>IFERROR(IF(H4065&lt;&gt;"",Belegerfassung!L4073*100,""),IF(OR(Belegerfassung!L4073="Leistung EU - Erlöse",Belegerfassung!L4073="Lieferungen EU-Erlöse",Belegerfassung!L4073="EUST",Belegerfassung!L4073="Bauleistungen 20%")=TRUE,"",MID(Belegerfassung!L4073,4,2)))</f>
        <v/>
      </c>
      <c r="J4065" s="6" t="str">
        <f>IF(A4065&lt;&gt;"",LEFT(Belegerfassung!D4073,40),"")</f>
        <v/>
      </c>
      <c r="K4065" t="str">
        <f>IF(A4065&lt;&gt;"",VLOOKUP(D4065,Abfrage!$F$2:$G$21,2,FALSE),"")</f>
        <v/>
      </c>
      <c r="L4065" s="6" t="str">
        <f>IF(Belegerfassung!H4073&lt;&gt;"",Belegerfassung!H4073,"")</f>
        <v/>
      </c>
      <c r="M4065" t="str">
        <f>IFERROR(IF(Belegerfassung!E4073&lt;&gt;"",VLOOKUP(Belegerfassung!E4073,Abfrage!$L$2:$M$15,2,),""),"")</f>
        <v/>
      </c>
      <c r="N4065" t="str">
        <f t="shared" si="190"/>
        <v/>
      </c>
      <c r="O4065" t="str">
        <f t="shared" si="191"/>
        <v/>
      </c>
      <c r="P4065" t="str">
        <f>IF(Belegerfassung!G4073&lt;&gt;"",CONCATENATE(Belegerfassung!G4073,".pdf"),"")</f>
        <v/>
      </c>
    </row>
    <row r="4066" spans="1:16">
      <c r="A4066" t="str">
        <f>IF(Belegerfassung!C4074&lt;&gt;"",0,"")</f>
        <v/>
      </c>
      <c r="B4066" t="str">
        <f>IFERROR(VLOOKUP(Belegerfassung!I4074,Konten!A:D,2,FALSE),"")</f>
        <v/>
      </c>
      <c r="C4066" t="str">
        <f>IF(A4066&lt;&gt;"",TEXT(Belegerfassung!C4074,"TT.MM.JJJJ"),"")</f>
        <v/>
      </c>
      <c r="D4066" t="str">
        <f>IFERROR(VLOOKUP(Belegerfassung!A4074,Abfrage!$E$2:$F$20,2,FALSE),"")</f>
        <v/>
      </c>
      <c r="E4066" t="str">
        <f>IF(A4066&lt;&gt;"",Belegerfassung!B4074,"")</f>
        <v/>
      </c>
      <c r="F4066" t="str">
        <f>IF(Belegerfassung!L4074="","",IF(Belegerfassung!L4074&lt;&gt;"",IF(Belegerfassung!L4074&lt;&gt;"",IF(Belegerfassung!J4074&lt;&gt;0,VLOOKUP(Belegerfassung!L4074,Abfrage!$A$2:$C$19,2,),VLOOKUP(Belegerfassung!L4074,Abfrage!$A$2:$C$19,3,)),"")))</f>
        <v/>
      </c>
      <c r="G4066" t="str">
        <f t="shared" si="189"/>
        <v/>
      </c>
      <c r="H4066" s="31" t="str">
        <f>IF(A4066&lt;&gt;"",-Belegerfassung!J4074+Belegerfassung!K4074,"")</f>
        <v/>
      </c>
      <c r="I4066" s="49" t="str">
        <f>IFERROR(IF(H4066&lt;&gt;"",Belegerfassung!L4074*100,""),IF(OR(Belegerfassung!L4074="Leistung EU - Erlöse",Belegerfassung!L4074="Lieferungen EU-Erlöse",Belegerfassung!L4074="EUST",Belegerfassung!L4074="Bauleistungen 20%")=TRUE,"",MID(Belegerfassung!L4074,4,2)))</f>
        <v/>
      </c>
      <c r="J4066" s="6" t="str">
        <f>IF(A4066&lt;&gt;"",LEFT(Belegerfassung!D4074,40),"")</f>
        <v/>
      </c>
      <c r="K4066" t="str">
        <f>IF(A4066&lt;&gt;"",VLOOKUP(D4066,Abfrage!$F$2:$G$21,2,FALSE),"")</f>
        <v/>
      </c>
      <c r="L4066" s="6" t="str">
        <f>IF(Belegerfassung!H4074&lt;&gt;"",Belegerfassung!H4074,"")</f>
        <v/>
      </c>
      <c r="M4066" t="str">
        <f>IFERROR(IF(Belegerfassung!E4074&lt;&gt;"",VLOOKUP(Belegerfassung!E4074,Abfrage!$L$2:$M$15,2,),""),"")</f>
        <v/>
      </c>
      <c r="N4066" t="str">
        <f t="shared" si="190"/>
        <v/>
      </c>
      <c r="O4066" t="str">
        <f t="shared" si="191"/>
        <v/>
      </c>
      <c r="P4066" t="str">
        <f>IF(Belegerfassung!G4074&lt;&gt;"",CONCATENATE(Belegerfassung!G4074,".pdf"),"")</f>
        <v/>
      </c>
    </row>
    <row r="4067" spans="1:16">
      <c r="A4067" t="str">
        <f>IF(Belegerfassung!C4075&lt;&gt;"",0,"")</f>
        <v/>
      </c>
      <c r="B4067" t="str">
        <f>IFERROR(VLOOKUP(Belegerfassung!I4075,Konten!A:D,2,FALSE),"")</f>
        <v/>
      </c>
      <c r="C4067" t="str">
        <f>IF(A4067&lt;&gt;"",TEXT(Belegerfassung!C4075,"TT.MM.JJJJ"),"")</f>
        <v/>
      </c>
      <c r="D4067" t="str">
        <f>IFERROR(VLOOKUP(Belegerfassung!A4075,Abfrage!$E$2:$F$20,2,FALSE),"")</f>
        <v/>
      </c>
      <c r="E4067" t="str">
        <f>IF(A4067&lt;&gt;"",Belegerfassung!B4075,"")</f>
        <v/>
      </c>
      <c r="F4067" t="str">
        <f>IF(Belegerfassung!L4075="","",IF(Belegerfassung!L4075&lt;&gt;"",IF(Belegerfassung!L4075&lt;&gt;"",IF(Belegerfassung!J4075&lt;&gt;0,VLOOKUP(Belegerfassung!L4075,Abfrage!$A$2:$C$19,2,),VLOOKUP(Belegerfassung!L4075,Abfrage!$A$2:$C$19,3,)),"")))</f>
        <v/>
      </c>
      <c r="G4067" t="str">
        <f t="shared" si="189"/>
        <v/>
      </c>
      <c r="H4067" s="31" t="str">
        <f>IF(A4067&lt;&gt;"",-Belegerfassung!J4075+Belegerfassung!K4075,"")</f>
        <v/>
      </c>
      <c r="I4067" s="49" t="str">
        <f>IFERROR(IF(H4067&lt;&gt;"",Belegerfassung!L4075*100,""),IF(OR(Belegerfassung!L4075="Leistung EU - Erlöse",Belegerfassung!L4075="Lieferungen EU-Erlöse",Belegerfassung!L4075="EUST",Belegerfassung!L4075="Bauleistungen 20%")=TRUE,"",MID(Belegerfassung!L4075,4,2)))</f>
        <v/>
      </c>
      <c r="J4067" s="6" t="str">
        <f>IF(A4067&lt;&gt;"",LEFT(Belegerfassung!D4075,40),"")</f>
        <v/>
      </c>
      <c r="K4067" t="str">
        <f>IF(A4067&lt;&gt;"",VLOOKUP(D4067,Abfrage!$F$2:$G$21,2,FALSE),"")</f>
        <v/>
      </c>
      <c r="L4067" s="6" t="str">
        <f>IF(Belegerfassung!H4075&lt;&gt;"",Belegerfassung!H4075,"")</f>
        <v/>
      </c>
      <c r="M4067" t="str">
        <f>IFERROR(IF(Belegerfassung!E4075&lt;&gt;"",VLOOKUP(Belegerfassung!E4075,Abfrage!$L$2:$M$15,2,),""),"")</f>
        <v/>
      </c>
      <c r="N4067" t="str">
        <f t="shared" si="190"/>
        <v/>
      </c>
      <c r="O4067" t="str">
        <f t="shared" si="191"/>
        <v/>
      </c>
      <c r="P4067" t="str">
        <f>IF(Belegerfassung!G4075&lt;&gt;"",CONCATENATE(Belegerfassung!G4075,".pdf"),"")</f>
        <v/>
      </c>
    </row>
    <row r="4068" spans="1:16">
      <c r="A4068" t="str">
        <f>IF(Belegerfassung!C4076&lt;&gt;"",0,"")</f>
        <v/>
      </c>
      <c r="B4068" t="str">
        <f>IFERROR(VLOOKUP(Belegerfassung!I4076,Konten!A:D,2,FALSE),"")</f>
        <v/>
      </c>
      <c r="C4068" t="str">
        <f>IF(A4068&lt;&gt;"",TEXT(Belegerfassung!C4076,"TT.MM.JJJJ"),"")</f>
        <v/>
      </c>
      <c r="D4068" t="str">
        <f>IFERROR(VLOOKUP(Belegerfassung!A4076,Abfrage!$E$2:$F$20,2,FALSE),"")</f>
        <v/>
      </c>
      <c r="E4068" t="str">
        <f>IF(A4068&lt;&gt;"",Belegerfassung!B4076,"")</f>
        <v/>
      </c>
      <c r="F4068" t="str">
        <f>IF(Belegerfassung!L4076="","",IF(Belegerfassung!L4076&lt;&gt;"",IF(Belegerfassung!L4076&lt;&gt;"",IF(Belegerfassung!J4076&lt;&gt;0,VLOOKUP(Belegerfassung!L4076,Abfrage!$A$2:$C$19,2,),VLOOKUP(Belegerfassung!L4076,Abfrage!$A$2:$C$19,3,)),"")))</f>
        <v/>
      </c>
      <c r="G4068" t="str">
        <f t="shared" si="189"/>
        <v/>
      </c>
      <c r="H4068" s="31" t="str">
        <f>IF(A4068&lt;&gt;"",-Belegerfassung!J4076+Belegerfassung!K4076,"")</f>
        <v/>
      </c>
      <c r="I4068" s="49" t="str">
        <f>IFERROR(IF(H4068&lt;&gt;"",Belegerfassung!L4076*100,""),IF(OR(Belegerfassung!L4076="Leistung EU - Erlöse",Belegerfassung!L4076="Lieferungen EU-Erlöse",Belegerfassung!L4076="EUST",Belegerfassung!L4076="Bauleistungen 20%")=TRUE,"",MID(Belegerfassung!L4076,4,2)))</f>
        <v/>
      </c>
      <c r="J4068" s="6" t="str">
        <f>IF(A4068&lt;&gt;"",LEFT(Belegerfassung!D4076,40),"")</f>
        <v/>
      </c>
      <c r="K4068" t="str">
        <f>IF(A4068&lt;&gt;"",VLOOKUP(D4068,Abfrage!$F$2:$G$21,2,FALSE),"")</f>
        <v/>
      </c>
      <c r="L4068" s="6" t="str">
        <f>IF(Belegerfassung!H4076&lt;&gt;"",Belegerfassung!H4076,"")</f>
        <v/>
      </c>
      <c r="M4068" t="str">
        <f>IFERROR(IF(Belegerfassung!E4076&lt;&gt;"",VLOOKUP(Belegerfassung!E4076,Abfrage!$L$2:$M$15,2,),""),"")</f>
        <v/>
      </c>
      <c r="N4068" t="str">
        <f t="shared" si="190"/>
        <v/>
      </c>
      <c r="O4068" t="str">
        <f t="shared" si="191"/>
        <v/>
      </c>
      <c r="P4068" t="str">
        <f>IF(Belegerfassung!G4076&lt;&gt;"",CONCATENATE(Belegerfassung!G4076,".pdf"),"")</f>
        <v/>
      </c>
    </row>
    <row r="4069" spans="1:16">
      <c r="A4069" t="str">
        <f>IF(Belegerfassung!C4077&lt;&gt;"",0,"")</f>
        <v/>
      </c>
      <c r="B4069" t="str">
        <f>IFERROR(VLOOKUP(Belegerfassung!I4077,Konten!A:D,2,FALSE),"")</f>
        <v/>
      </c>
      <c r="C4069" t="str">
        <f>IF(A4069&lt;&gt;"",TEXT(Belegerfassung!C4077,"TT.MM.JJJJ"),"")</f>
        <v/>
      </c>
      <c r="D4069" t="str">
        <f>IFERROR(VLOOKUP(Belegerfassung!A4077,Abfrage!$E$2:$F$20,2,FALSE),"")</f>
        <v/>
      </c>
      <c r="E4069" t="str">
        <f>IF(A4069&lt;&gt;"",Belegerfassung!B4077,"")</f>
        <v/>
      </c>
      <c r="F4069" t="str">
        <f>IF(Belegerfassung!L4077="","",IF(Belegerfassung!L4077&lt;&gt;"",IF(Belegerfassung!L4077&lt;&gt;"",IF(Belegerfassung!J4077&lt;&gt;0,VLOOKUP(Belegerfassung!L4077,Abfrage!$A$2:$C$19,2,),VLOOKUP(Belegerfassung!L4077,Abfrage!$A$2:$C$19,3,)),"")))</f>
        <v/>
      </c>
      <c r="G4069" t="str">
        <f t="shared" si="189"/>
        <v/>
      </c>
      <c r="H4069" s="31" t="str">
        <f>IF(A4069&lt;&gt;"",-Belegerfassung!J4077+Belegerfassung!K4077,"")</f>
        <v/>
      </c>
      <c r="I4069" s="49" t="str">
        <f>IFERROR(IF(H4069&lt;&gt;"",Belegerfassung!L4077*100,""),IF(OR(Belegerfassung!L4077="Leistung EU - Erlöse",Belegerfassung!L4077="Lieferungen EU-Erlöse",Belegerfassung!L4077="EUST",Belegerfassung!L4077="Bauleistungen 20%")=TRUE,"",MID(Belegerfassung!L4077,4,2)))</f>
        <v/>
      </c>
      <c r="J4069" s="6" t="str">
        <f>IF(A4069&lt;&gt;"",LEFT(Belegerfassung!D4077,40),"")</f>
        <v/>
      </c>
      <c r="K4069" t="str">
        <f>IF(A4069&lt;&gt;"",VLOOKUP(D4069,Abfrage!$F$2:$G$21,2,FALSE),"")</f>
        <v/>
      </c>
      <c r="L4069" s="6" t="str">
        <f>IF(Belegerfassung!H4077&lt;&gt;"",Belegerfassung!H4077,"")</f>
        <v/>
      </c>
      <c r="M4069" t="str">
        <f>IFERROR(IF(Belegerfassung!E4077&lt;&gt;"",VLOOKUP(Belegerfassung!E4077,Abfrage!$L$2:$M$15,2,),""),"")</f>
        <v/>
      </c>
      <c r="N4069" t="str">
        <f t="shared" si="190"/>
        <v/>
      </c>
      <c r="O4069" t="str">
        <f t="shared" si="191"/>
        <v/>
      </c>
      <c r="P4069" t="str">
        <f>IF(Belegerfassung!G4077&lt;&gt;"",CONCATENATE(Belegerfassung!G4077,".pdf"),"")</f>
        <v/>
      </c>
    </row>
    <row r="4070" spans="1:16">
      <c r="A4070" t="str">
        <f>IF(Belegerfassung!C4078&lt;&gt;"",0,"")</f>
        <v/>
      </c>
      <c r="B4070" t="str">
        <f>IFERROR(VLOOKUP(Belegerfassung!I4078,Konten!A:D,2,FALSE),"")</f>
        <v/>
      </c>
      <c r="C4070" t="str">
        <f>IF(A4070&lt;&gt;"",TEXT(Belegerfassung!C4078,"TT.MM.JJJJ"),"")</f>
        <v/>
      </c>
      <c r="D4070" t="str">
        <f>IFERROR(VLOOKUP(Belegerfassung!A4078,Abfrage!$E$2:$F$20,2,FALSE),"")</f>
        <v/>
      </c>
      <c r="E4070" t="str">
        <f>IF(A4070&lt;&gt;"",Belegerfassung!B4078,"")</f>
        <v/>
      </c>
      <c r="F4070" t="str">
        <f>IF(Belegerfassung!L4078="","",IF(Belegerfassung!L4078&lt;&gt;"",IF(Belegerfassung!L4078&lt;&gt;"",IF(Belegerfassung!J4078&lt;&gt;0,VLOOKUP(Belegerfassung!L4078,Abfrage!$A$2:$C$19,2,),VLOOKUP(Belegerfassung!L4078,Abfrage!$A$2:$C$19,3,)),"")))</f>
        <v/>
      </c>
      <c r="G4070" t="str">
        <f t="shared" si="189"/>
        <v/>
      </c>
      <c r="H4070" s="31" t="str">
        <f>IF(A4070&lt;&gt;"",-Belegerfassung!J4078+Belegerfassung!K4078,"")</f>
        <v/>
      </c>
      <c r="I4070" s="49" t="str">
        <f>IFERROR(IF(H4070&lt;&gt;"",Belegerfassung!L4078*100,""),IF(OR(Belegerfassung!L4078="Leistung EU - Erlöse",Belegerfassung!L4078="Lieferungen EU-Erlöse",Belegerfassung!L4078="EUST",Belegerfassung!L4078="Bauleistungen 20%")=TRUE,"",MID(Belegerfassung!L4078,4,2)))</f>
        <v/>
      </c>
      <c r="J4070" s="6" t="str">
        <f>IF(A4070&lt;&gt;"",LEFT(Belegerfassung!D4078,40),"")</f>
        <v/>
      </c>
      <c r="K4070" t="str">
        <f>IF(A4070&lt;&gt;"",VLOOKUP(D4070,Abfrage!$F$2:$G$21,2,FALSE),"")</f>
        <v/>
      </c>
      <c r="L4070" s="6" t="str">
        <f>IF(Belegerfassung!H4078&lt;&gt;"",Belegerfassung!H4078,"")</f>
        <v/>
      </c>
      <c r="M4070" t="str">
        <f>IFERROR(IF(Belegerfassung!E4078&lt;&gt;"",VLOOKUP(Belegerfassung!E4078,Abfrage!$L$2:$M$15,2,),""),"")</f>
        <v/>
      </c>
      <c r="N4070" t="str">
        <f t="shared" si="190"/>
        <v/>
      </c>
      <c r="O4070" t="str">
        <f t="shared" si="191"/>
        <v/>
      </c>
      <c r="P4070" t="str">
        <f>IF(Belegerfassung!G4078&lt;&gt;"",CONCATENATE(Belegerfassung!G4078,".pdf"),"")</f>
        <v/>
      </c>
    </row>
    <row r="4071" spans="1:16">
      <c r="A4071" t="str">
        <f>IF(Belegerfassung!C4079&lt;&gt;"",0,"")</f>
        <v/>
      </c>
      <c r="B4071" t="str">
        <f>IFERROR(VLOOKUP(Belegerfassung!I4079,Konten!A:D,2,FALSE),"")</f>
        <v/>
      </c>
      <c r="C4071" t="str">
        <f>IF(A4071&lt;&gt;"",TEXT(Belegerfassung!C4079,"TT.MM.JJJJ"),"")</f>
        <v/>
      </c>
      <c r="D4071" t="str">
        <f>IFERROR(VLOOKUP(Belegerfassung!A4079,Abfrage!$E$2:$F$20,2,FALSE),"")</f>
        <v/>
      </c>
      <c r="E4071" t="str">
        <f>IF(A4071&lt;&gt;"",Belegerfassung!B4079,"")</f>
        <v/>
      </c>
      <c r="F4071" t="str">
        <f>IF(Belegerfassung!L4079="","",IF(Belegerfassung!L4079&lt;&gt;"",IF(Belegerfassung!L4079&lt;&gt;"",IF(Belegerfassung!J4079&lt;&gt;0,VLOOKUP(Belegerfassung!L4079,Abfrage!$A$2:$C$19,2,),VLOOKUP(Belegerfassung!L4079,Abfrage!$A$2:$C$19,3,)),"")))</f>
        <v/>
      </c>
      <c r="G4071" t="str">
        <f t="shared" si="189"/>
        <v/>
      </c>
      <c r="H4071" s="31" t="str">
        <f>IF(A4071&lt;&gt;"",-Belegerfassung!J4079+Belegerfassung!K4079,"")</f>
        <v/>
      </c>
      <c r="I4071" s="49" t="str">
        <f>IFERROR(IF(H4071&lt;&gt;"",Belegerfassung!L4079*100,""),IF(OR(Belegerfassung!L4079="Leistung EU - Erlöse",Belegerfassung!L4079="Lieferungen EU-Erlöse",Belegerfassung!L4079="EUST",Belegerfassung!L4079="Bauleistungen 20%")=TRUE,"",MID(Belegerfassung!L4079,4,2)))</f>
        <v/>
      </c>
      <c r="J4071" s="6" t="str">
        <f>IF(A4071&lt;&gt;"",LEFT(Belegerfassung!D4079,40),"")</f>
        <v/>
      </c>
      <c r="K4071" t="str">
        <f>IF(A4071&lt;&gt;"",VLOOKUP(D4071,Abfrage!$F$2:$G$21,2,FALSE),"")</f>
        <v/>
      </c>
      <c r="L4071" s="6" t="str">
        <f>IF(Belegerfassung!H4079&lt;&gt;"",Belegerfassung!H4079,"")</f>
        <v/>
      </c>
      <c r="M4071" t="str">
        <f>IFERROR(IF(Belegerfassung!E4079&lt;&gt;"",VLOOKUP(Belegerfassung!E4079,Abfrage!$L$2:$M$15,2,),""),"")</f>
        <v/>
      </c>
      <c r="N4071" t="str">
        <f t="shared" si="190"/>
        <v/>
      </c>
      <c r="O4071" t="str">
        <f t="shared" si="191"/>
        <v/>
      </c>
      <c r="P4071" t="str">
        <f>IF(Belegerfassung!G4079&lt;&gt;"",CONCATENATE(Belegerfassung!G4079,".pdf"),"")</f>
        <v/>
      </c>
    </row>
    <row r="4072" spans="1:16">
      <c r="A4072" t="str">
        <f>IF(Belegerfassung!C4080&lt;&gt;"",0,"")</f>
        <v/>
      </c>
      <c r="B4072" t="str">
        <f>IFERROR(VLOOKUP(Belegerfassung!I4080,Konten!A:D,2,FALSE),"")</f>
        <v/>
      </c>
      <c r="C4072" t="str">
        <f>IF(A4072&lt;&gt;"",TEXT(Belegerfassung!C4080,"TT.MM.JJJJ"),"")</f>
        <v/>
      </c>
      <c r="D4072" t="str">
        <f>IFERROR(VLOOKUP(Belegerfassung!A4080,Abfrage!$E$2:$F$20,2,FALSE),"")</f>
        <v/>
      </c>
      <c r="E4072" t="str">
        <f>IF(A4072&lt;&gt;"",Belegerfassung!B4080,"")</f>
        <v/>
      </c>
      <c r="F4072" t="str">
        <f>IF(Belegerfassung!L4080="","",IF(Belegerfassung!L4080&lt;&gt;"",IF(Belegerfassung!L4080&lt;&gt;"",IF(Belegerfassung!J4080&lt;&gt;0,VLOOKUP(Belegerfassung!L4080,Abfrage!$A$2:$C$19,2,),VLOOKUP(Belegerfassung!L4080,Abfrage!$A$2:$C$19,3,)),"")))</f>
        <v/>
      </c>
      <c r="G4072" t="str">
        <f t="shared" si="189"/>
        <v/>
      </c>
      <c r="H4072" s="31" t="str">
        <f>IF(A4072&lt;&gt;"",-Belegerfassung!J4080+Belegerfassung!K4080,"")</f>
        <v/>
      </c>
      <c r="I4072" s="49" t="str">
        <f>IFERROR(IF(H4072&lt;&gt;"",Belegerfassung!L4080*100,""),IF(OR(Belegerfassung!L4080="Leistung EU - Erlöse",Belegerfassung!L4080="Lieferungen EU-Erlöse",Belegerfassung!L4080="EUST",Belegerfassung!L4080="Bauleistungen 20%")=TRUE,"",MID(Belegerfassung!L4080,4,2)))</f>
        <v/>
      </c>
      <c r="J4072" s="6" t="str">
        <f>IF(A4072&lt;&gt;"",LEFT(Belegerfassung!D4080,40),"")</f>
        <v/>
      </c>
      <c r="K4072" t="str">
        <f>IF(A4072&lt;&gt;"",VLOOKUP(D4072,Abfrage!$F$2:$G$21,2,FALSE),"")</f>
        <v/>
      </c>
      <c r="L4072" s="6" t="str">
        <f>IF(Belegerfassung!H4080&lt;&gt;"",Belegerfassung!H4080,"")</f>
        <v/>
      </c>
      <c r="M4072" t="str">
        <f>IFERROR(IF(Belegerfassung!E4080&lt;&gt;"",VLOOKUP(Belegerfassung!E4080,Abfrage!$L$2:$M$15,2,),""),"")</f>
        <v/>
      </c>
      <c r="N4072" t="str">
        <f t="shared" si="190"/>
        <v/>
      </c>
      <c r="O4072" t="str">
        <f t="shared" si="191"/>
        <v/>
      </c>
      <c r="P4072" t="str">
        <f>IF(Belegerfassung!G4080&lt;&gt;"",CONCATENATE(Belegerfassung!G4080,".pdf"),"")</f>
        <v/>
      </c>
    </row>
    <row r="4073" spans="1:16">
      <c r="A4073" t="str">
        <f>IF(Belegerfassung!C4081&lt;&gt;"",0,"")</f>
        <v/>
      </c>
      <c r="B4073" t="str">
        <f>IFERROR(VLOOKUP(Belegerfassung!I4081,Konten!A:D,2,FALSE),"")</f>
        <v/>
      </c>
      <c r="C4073" t="str">
        <f>IF(A4073&lt;&gt;"",TEXT(Belegerfassung!C4081,"TT.MM.JJJJ"),"")</f>
        <v/>
      </c>
      <c r="D4073" t="str">
        <f>IFERROR(VLOOKUP(Belegerfassung!A4081,Abfrage!$E$2:$F$20,2,FALSE),"")</f>
        <v/>
      </c>
      <c r="E4073" t="str">
        <f>IF(A4073&lt;&gt;"",Belegerfassung!B4081,"")</f>
        <v/>
      </c>
      <c r="F4073" t="str">
        <f>IF(Belegerfassung!L4081="","",IF(Belegerfassung!L4081&lt;&gt;"",IF(Belegerfassung!L4081&lt;&gt;"",IF(Belegerfassung!J4081&lt;&gt;0,VLOOKUP(Belegerfassung!L4081,Abfrage!$A$2:$C$19,2,),VLOOKUP(Belegerfassung!L4081,Abfrage!$A$2:$C$19,3,)),"")))</f>
        <v/>
      </c>
      <c r="G4073" t="str">
        <f t="shared" si="189"/>
        <v/>
      </c>
      <c r="H4073" s="31" t="str">
        <f>IF(A4073&lt;&gt;"",-Belegerfassung!J4081+Belegerfassung!K4081,"")</f>
        <v/>
      </c>
      <c r="I4073" s="49" t="str">
        <f>IFERROR(IF(H4073&lt;&gt;"",Belegerfassung!L4081*100,""),IF(OR(Belegerfassung!L4081="Leistung EU - Erlöse",Belegerfassung!L4081="Lieferungen EU-Erlöse",Belegerfassung!L4081="EUST",Belegerfassung!L4081="Bauleistungen 20%")=TRUE,"",MID(Belegerfassung!L4081,4,2)))</f>
        <v/>
      </c>
      <c r="J4073" s="6" t="str">
        <f>IF(A4073&lt;&gt;"",LEFT(Belegerfassung!D4081,40),"")</f>
        <v/>
      </c>
      <c r="K4073" t="str">
        <f>IF(A4073&lt;&gt;"",VLOOKUP(D4073,Abfrage!$F$2:$G$21,2,FALSE),"")</f>
        <v/>
      </c>
      <c r="L4073" s="6" t="str">
        <f>IF(Belegerfassung!H4081&lt;&gt;"",Belegerfassung!H4081,"")</f>
        <v/>
      </c>
      <c r="M4073" t="str">
        <f>IFERROR(IF(Belegerfassung!E4081&lt;&gt;"",VLOOKUP(Belegerfassung!E4081,Abfrage!$L$2:$M$15,2,),""),"")</f>
        <v/>
      </c>
      <c r="N4073" t="str">
        <f t="shared" si="190"/>
        <v/>
      </c>
      <c r="O4073" t="str">
        <f t="shared" si="191"/>
        <v/>
      </c>
      <c r="P4073" t="str">
        <f>IF(Belegerfassung!G4081&lt;&gt;"",CONCATENATE(Belegerfassung!G4081,".pdf"),"")</f>
        <v/>
      </c>
    </row>
    <row r="4074" spans="1:16">
      <c r="A4074" t="str">
        <f>IF(Belegerfassung!C4082&lt;&gt;"",0,"")</f>
        <v/>
      </c>
      <c r="B4074" t="str">
        <f>IFERROR(VLOOKUP(Belegerfassung!I4082,Konten!A:D,2,FALSE),"")</f>
        <v/>
      </c>
      <c r="C4074" t="str">
        <f>IF(A4074&lt;&gt;"",TEXT(Belegerfassung!C4082,"TT.MM.JJJJ"),"")</f>
        <v/>
      </c>
      <c r="D4074" t="str">
        <f>IFERROR(VLOOKUP(Belegerfassung!A4082,Abfrage!$E$2:$F$20,2,FALSE),"")</f>
        <v/>
      </c>
      <c r="E4074" t="str">
        <f>IF(A4074&lt;&gt;"",Belegerfassung!B4082,"")</f>
        <v/>
      </c>
      <c r="F4074" t="str">
        <f>IF(Belegerfassung!L4082="","",IF(Belegerfassung!L4082&lt;&gt;"",IF(Belegerfassung!L4082&lt;&gt;"",IF(Belegerfassung!J4082&lt;&gt;0,VLOOKUP(Belegerfassung!L4082,Abfrage!$A$2:$C$19,2,),VLOOKUP(Belegerfassung!L4082,Abfrage!$A$2:$C$19,3,)),"")))</f>
        <v/>
      </c>
      <c r="G4074" t="str">
        <f t="shared" si="189"/>
        <v/>
      </c>
      <c r="H4074" s="31" t="str">
        <f>IF(A4074&lt;&gt;"",-Belegerfassung!J4082+Belegerfassung!K4082,"")</f>
        <v/>
      </c>
      <c r="I4074" s="49" t="str">
        <f>IFERROR(IF(H4074&lt;&gt;"",Belegerfassung!L4082*100,""),IF(OR(Belegerfassung!L4082="Leistung EU - Erlöse",Belegerfassung!L4082="Lieferungen EU-Erlöse",Belegerfassung!L4082="EUST",Belegerfassung!L4082="Bauleistungen 20%")=TRUE,"",MID(Belegerfassung!L4082,4,2)))</f>
        <v/>
      </c>
      <c r="J4074" s="6" t="str">
        <f>IF(A4074&lt;&gt;"",LEFT(Belegerfassung!D4082,40),"")</f>
        <v/>
      </c>
      <c r="K4074" t="str">
        <f>IF(A4074&lt;&gt;"",VLOOKUP(D4074,Abfrage!$F$2:$G$21,2,FALSE),"")</f>
        <v/>
      </c>
      <c r="L4074" s="6" t="str">
        <f>IF(Belegerfassung!H4082&lt;&gt;"",Belegerfassung!H4082,"")</f>
        <v/>
      </c>
      <c r="M4074" t="str">
        <f>IFERROR(IF(Belegerfassung!E4082&lt;&gt;"",VLOOKUP(Belegerfassung!E4082,Abfrage!$L$2:$M$15,2,),""),"")</f>
        <v/>
      </c>
      <c r="N4074" t="str">
        <f t="shared" si="190"/>
        <v/>
      </c>
      <c r="O4074" t="str">
        <f t="shared" si="191"/>
        <v/>
      </c>
      <c r="P4074" t="str">
        <f>IF(Belegerfassung!G4082&lt;&gt;"",CONCATENATE(Belegerfassung!G4082,".pdf"),"")</f>
        <v/>
      </c>
    </row>
    <row r="4075" spans="1:16">
      <c r="A4075" t="str">
        <f>IF(Belegerfassung!C4083&lt;&gt;"",0,"")</f>
        <v/>
      </c>
      <c r="B4075" t="str">
        <f>IFERROR(VLOOKUP(Belegerfassung!I4083,Konten!A:D,2,FALSE),"")</f>
        <v/>
      </c>
      <c r="C4075" t="str">
        <f>IF(A4075&lt;&gt;"",TEXT(Belegerfassung!C4083,"TT.MM.JJJJ"),"")</f>
        <v/>
      </c>
      <c r="D4075" t="str">
        <f>IFERROR(VLOOKUP(Belegerfassung!A4083,Abfrage!$E$2:$F$20,2,FALSE),"")</f>
        <v/>
      </c>
      <c r="E4075" t="str">
        <f>IF(A4075&lt;&gt;"",Belegerfassung!B4083,"")</f>
        <v/>
      </c>
      <c r="F4075" t="str">
        <f>IF(Belegerfassung!L4083="","",IF(Belegerfassung!L4083&lt;&gt;"",IF(Belegerfassung!L4083&lt;&gt;"",IF(Belegerfassung!J4083&lt;&gt;0,VLOOKUP(Belegerfassung!L4083,Abfrage!$A$2:$C$19,2,),VLOOKUP(Belegerfassung!L4083,Abfrage!$A$2:$C$19,3,)),"")))</f>
        <v/>
      </c>
      <c r="G4075" t="str">
        <f t="shared" si="189"/>
        <v/>
      </c>
      <c r="H4075" s="31" t="str">
        <f>IF(A4075&lt;&gt;"",-Belegerfassung!J4083+Belegerfassung!K4083,"")</f>
        <v/>
      </c>
      <c r="I4075" s="49" t="str">
        <f>IFERROR(IF(H4075&lt;&gt;"",Belegerfassung!L4083*100,""),IF(OR(Belegerfassung!L4083="Leistung EU - Erlöse",Belegerfassung!L4083="Lieferungen EU-Erlöse",Belegerfassung!L4083="EUST",Belegerfassung!L4083="Bauleistungen 20%")=TRUE,"",MID(Belegerfassung!L4083,4,2)))</f>
        <v/>
      </c>
      <c r="J4075" s="6" t="str">
        <f>IF(A4075&lt;&gt;"",LEFT(Belegerfassung!D4083,40),"")</f>
        <v/>
      </c>
      <c r="K4075" t="str">
        <f>IF(A4075&lt;&gt;"",VLOOKUP(D4075,Abfrage!$F$2:$G$21,2,FALSE),"")</f>
        <v/>
      </c>
      <c r="L4075" s="6" t="str">
        <f>IF(Belegerfassung!H4083&lt;&gt;"",Belegerfassung!H4083,"")</f>
        <v/>
      </c>
      <c r="M4075" t="str">
        <f>IFERROR(IF(Belegerfassung!E4083&lt;&gt;"",VLOOKUP(Belegerfassung!E4083,Abfrage!$L$2:$M$15,2,),""),"")</f>
        <v/>
      </c>
      <c r="N4075" t="str">
        <f t="shared" si="190"/>
        <v/>
      </c>
      <c r="O4075" t="str">
        <f t="shared" si="191"/>
        <v/>
      </c>
      <c r="P4075" t="str">
        <f>IF(Belegerfassung!G4083&lt;&gt;"",CONCATENATE(Belegerfassung!G4083,".pdf"),"")</f>
        <v/>
      </c>
    </row>
    <row r="4076" spans="1:16">
      <c r="A4076" t="str">
        <f>IF(Belegerfassung!C4084&lt;&gt;"",0,"")</f>
        <v/>
      </c>
      <c r="B4076" t="str">
        <f>IFERROR(VLOOKUP(Belegerfassung!I4084,Konten!A:D,2,FALSE),"")</f>
        <v/>
      </c>
      <c r="C4076" t="str">
        <f>IF(A4076&lt;&gt;"",TEXT(Belegerfassung!C4084,"TT.MM.JJJJ"),"")</f>
        <v/>
      </c>
      <c r="D4076" t="str">
        <f>IFERROR(VLOOKUP(Belegerfassung!A4084,Abfrage!$E$2:$F$20,2,FALSE),"")</f>
        <v/>
      </c>
      <c r="E4076" t="str">
        <f>IF(A4076&lt;&gt;"",Belegerfassung!B4084,"")</f>
        <v/>
      </c>
      <c r="F4076" t="str">
        <f>IF(Belegerfassung!L4084="","",IF(Belegerfassung!L4084&lt;&gt;"",IF(Belegerfassung!L4084&lt;&gt;"",IF(Belegerfassung!J4084&lt;&gt;0,VLOOKUP(Belegerfassung!L4084,Abfrage!$A$2:$C$19,2,),VLOOKUP(Belegerfassung!L4084,Abfrage!$A$2:$C$19,3,)),"")))</f>
        <v/>
      </c>
      <c r="G4076" t="str">
        <f t="shared" si="189"/>
        <v/>
      </c>
      <c r="H4076" s="31" t="str">
        <f>IF(A4076&lt;&gt;"",-Belegerfassung!J4084+Belegerfassung!K4084,"")</f>
        <v/>
      </c>
      <c r="I4076" s="49" t="str">
        <f>IFERROR(IF(H4076&lt;&gt;"",Belegerfassung!L4084*100,""),IF(OR(Belegerfassung!L4084="Leistung EU - Erlöse",Belegerfassung!L4084="Lieferungen EU-Erlöse",Belegerfassung!L4084="EUST",Belegerfassung!L4084="Bauleistungen 20%")=TRUE,"",MID(Belegerfassung!L4084,4,2)))</f>
        <v/>
      </c>
      <c r="J4076" s="6" t="str">
        <f>IF(A4076&lt;&gt;"",LEFT(Belegerfassung!D4084,40),"")</f>
        <v/>
      </c>
      <c r="K4076" t="str">
        <f>IF(A4076&lt;&gt;"",VLOOKUP(D4076,Abfrage!$F$2:$G$21,2,FALSE),"")</f>
        <v/>
      </c>
      <c r="L4076" s="6" t="str">
        <f>IF(Belegerfassung!H4084&lt;&gt;"",Belegerfassung!H4084,"")</f>
        <v/>
      </c>
      <c r="M4076" t="str">
        <f>IFERROR(IF(Belegerfassung!E4084&lt;&gt;"",VLOOKUP(Belegerfassung!E4084,Abfrage!$L$2:$M$15,2,),""),"")</f>
        <v/>
      </c>
      <c r="N4076" t="str">
        <f t="shared" si="190"/>
        <v/>
      </c>
      <c r="O4076" t="str">
        <f t="shared" si="191"/>
        <v/>
      </c>
      <c r="P4076" t="str">
        <f>IF(Belegerfassung!G4084&lt;&gt;"",CONCATENATE(Belegerfassung!G4084,".pdf"),"")</f>
        <v/>
      </c>
    </row>
    <row r="4077" spans="1:16">
      <c r="A4077" t="str">
        <f>IF(Belegerfassung!C4085&lt;&gt;"",0,"")</f>
        <v/>
      </c>
      <c r="B4077" t="str">
        <f>IFERROR(VLOOKUP(Belegerfassung!I4085,Konten!A:D,2,FALSE),"")</f>
        <v/>
      </c>
      <c r="C4077" t="str">
        <f>IF(A4077&lt;&gt;"",TEXT(Belegerfassung!C4085,"TT.MM.JJJJ"),"")</f>
        <v/>
      </c>
      <c r="D4077" t="str">
        <f>IFERROR(VLOOKUP(Belegerfassung!A4085,Abfrage!$E$2:$F$20,2,FALSE),"")</f>
        <v/>
      </c>
      <c r="E4077" t="str">
        <f>IF(A4077&lt;&gt;"",Belegerfassung!B4085,"")</f>
        <v/>
      </c>
      <c r="F4077" t="str">
        <f>IF(Belegerfassung!L4085="","",IF(Belegerfassung!L4085&lt;&gt;"",IF(Belegerfassung!L4085&lt;&gt;"",IF(Belegerfassung!J4085&lt;&gt;0,VLOOKUP(Belegerfassung!L4085,Abfrage!$A$2:$C$19,2,),VLOOKUP(Belegerfassung!L4085,Abfrage!$A$2:$C$19,3,)),"")))</f>
        <v/>
      </c>
      <c r="G4077" t="str">
        <f t="shared" si="189"/>
        <v/>
      </c>
      <c r="H4077" s="31" t="str">
        <f>IF(A4077&lt;&gt;"",-Belegerfassung!J4085+Belegerfassung!K4085,"")</f>
        <v/>
      </c>
      <c r="I4077" s="49" t="str">
        <f>IFERROR(IF(H4077&lt;&gt;"",Belegerfassung!L4085*100,""),IF(OR(Belegerfassung!L4085="Leistung EU - Erlöse",Belegerfassung!L4085="Lieferungen EU-Erlöse",Belegerfassung!L4085="EUST",Belegerfassung!L4085="Bauleistungen 20%")=TRUE,"",MID(Belegerfassung!L4085,4,2)))</f>
        <v/>
      </c>
      <c r="J4077" s="6" t="str">
        <f>IF(A4077&lt;&gt;"",LEFT(Belegerfassung!D4085,40),"")</f>
        <v/>
      </c>
      <c r="K4077" t="str">
        <f>IF(A4077&lt;&gt;"",VLOOKUP(D4077,Abfrage!$F$2:$G$21,2,FALSE),"")</f>
        <v/>
      </c>
      <c r="L4077" s="6" t="str">
        <f>IF(Belegerfassung!H4085&lt;&gt;"",Belegerfassung!H4085,"")</f>
        <v/>
      </c>
      <c r="M4077" t="str">
        <f>IFERROR(IF(Belegerfassung!E4085&lt;&gt;"",VLOOKUP(Belegerfassung!E4085,Abfrage!$L$2:$M$15,2,),""),"")</f>
        <v/>
      </c>
      <c r="N4077" t="str">
        <f t="shared" si="190"/>
        <v/>
      </c>
      <c r="O4077" t="str">
        <f t="shared" si="191"/>
        <v/>
      </c>
      <c r="P4077" t="str">
        <f>IF(Belegerfassung!G4085&lt;&gt;"",CONCATENATE(Belegerfassung!G4085,".pdf"),"")</f>
        <v/>
      </c>
    </row>
    <row r="4078" spans="1:16">
      <c r="A4078" t="str">
        <f>IF(Belegerfassung!C4086&lt;&gt;"",0,"")</f>
        <v/>
      </c>
      <c r="B4078" t="str">
        <f>IFERROR(VLOOKUP(Belegerfassung!I4086,Konten!A:D,2,FALSE),"")</f>
        <v/>
      </c>
      <c r="C4078" t="str">
        <f>IF(A4078&lt;&gt;"",TEXT(Belegerfassung!C4086,"TT.MM.JJJJ"),"")</f>
        <v/>
      </c>
      <c r="D4078" t="str">
        <f>IFERROR(VLOOKUP(Belegerfassung!A4086,Abfrage!$E$2:$F$20,2,FALSE),"")</f>
        <v/>
      </c>
      <c r="E4078" t="str">
        <f>IF(A4078&lt;&gt;"",Belegerfassung!B4086,"")</f>
        <v/>
      </c>
      <c r="F4078" t="str">
        <f>IF(Belegerfassung!L4086="","",IF(Belegerfassung!L4086&lt;&gt;"",IF(Belegerfassung!L4086&lt;&gt;"",IF(Belegerfassung!J4086&lt;&gt;0,VLOOKUP(Belegerfassung!L4086,Abfrage!$A$2:$C$19,2,),VLOOKUP(Belegerfassung!L4086,Abfrage!$A$2:$C$19,3,)),"")))</f>
        <v/>
      </c>
      <c r="G4078" t="str">
        <f t="shared" si="189"/>
        <v/>
      </c>
      <c r="H4078" s="31" t="str">
        <f>IF(A4078&lt;&gt;"",-Belegerfassung!J4086+Belegerfassung!K4086,"")</f>
        <v/>
      </c>
      <c r="I4078" s="49" t="str">
        <f>IFERROR(IF(H4078&lt;&gt;"",Belegerfassung!L4086*100,""),IF(OR(Belegerfassung!L4086="Leistung EU - Erlöse",Belegerfassung!L4086="Lieferungen EU-Erlöse",Belegerfassung!L4086="EUST",Belegerfassung!L4086="Bauleistungen 20%")=TRUE,"",MID(Belegerfassung!L4086,4,2)))</f>
        <v/>
      </c>
      <c r="J4078" s="6" t="str">
        <f>IF(A4078&lt;&gt;"",LEFT(Belegerfassung!D4086,40),"")</f>
        <v/>
      </c>
      <c r="K4078" t="str">
        <f>IF(A4078&lt;&gt;"",VLOOKUP(D4078,Abfrage!$F$2:$G$21,2,FALSE),"")</f>
        <v/>
      </c>
      <c r="L4078" s="6" t="str">
        <f>IF(Belegerfassung!H4086&lt;&gt;"",Belegerfassung!H4086,"")</f>
        <v/>
      </c>
      <c r="M4078" t="str">
        <f>IFERROR(IF(Belegerfassung!E4086&lt;&gt;"",VLOOKUP(Belegerfassung!E4086,Abfrage!$L$2:$M$15,2,),""),"")</f>
        <v/>
      </c>
      <c r="N4078" t="str">
        <f t="shared" si="190"/>
        <v/>
      </c>
      <c r="O4078" t="str">
        <f t="shared" si="191"/>
        <v/>
      </c>
      <c r="P4078" t="str">
        <f>IF(Belegerfassung!G4086&lt;&gt;"",CONCATENATE(Belegerfassung!G4086,".pdf"),"")</f>
        <v/>
      </c>
    </row>
    <row r="4079" spans="1:16">
      <c r="A4079" t="str">
        <f>IF(Belegerfassung!C4087&lt;&gt;"",0,"")</f>
        <v/>
      </c>
      <c r="B4079" t="str">
        <f>IFERROR(VLOOKUP(Belegerfassung!I4087,Konten!A:D,2,FALSE),"")</f>
        <v/>
      </c>
      <c r="C4079" t="str">
        <f>IF(A4079&lt;&gt;"",TEXT(Belegerfassung!C4087,"TT.MM.JJJJ"),"")</f>
        <v/>
      </c>
      <c r="D4079" t="str">
        <f>IFERROR(VLOOKUP(Belegerfassung!A4087,Abfrage!$E$2:$F$20,2,FALSE),"")</f>
        <v/>
      </c>
      <c r="E4079" t="str">
        <f>IF(A4079&lt;&gt;"",Belegerfassung!B4087,"")</f>
        <v/>
      </c>
      <c r="F4079" t="str">
        <f>IF(Belegerfassung!L4087="","",IF(Belegerfassung!L4087&lt;&gt;"",IF(Belegerfassung!L4087&lt;&gt;"",IF(Belegerfassung!J4087&lt;&gt;0,VLOOKUP(Belegerfassung!L4087,Abfrage!$A$2:$C$19,2,),VLOOKUP(Belegerfassung!L4087,Abfrage!$A$2:$C$19,3,)),"")))</f>
        <v/>
      </c>
      <c r="G4079" t="str">
        <f t="shared" si="189"/>
        <v/>
      </c>
      <c r="H4079" s="31" t="str">
        <f>IF(A4079&lt;&gt;"",-Belegerfassung!J4087+Belegerfassung!K4087,"")</f>
        <v/>
      </c>
      <c r="I4079" s="49" t="str">
        <f>IFERROR(IF(H4079&lt;&gt;"",Belegerfassung!L4087*100,""),IF(OR(Belegerfassung!L4087="Leistung EU - Erlöse",Belegerfassung!L4087="Lieferungen EU-Erlöse",Belegerfassung!L4087="EUST",Belegerfassung!L4087="Bauleistungen 20%")=TRUE,"",MID(Belegerfassung!L4087,4,2)))</f>
        <v/>
      </c>
      <c r="J4079" s="6" t="str">
        <f>IF(A4079&lt;&gt;"",LEFT(Belegerfassung!D4087,40),"")</f>
        <v/>
      </c>
      <c r="K4079" t="str">
        <f>IF(A4079&lt;&gt;"",VLOOKUP(D4079,Abfrage!$F$2:$G$21,2,FALSE),"")</f>
        <v/>
      </c>
      <c r="L4079" s="6" t="str">
        <f>IF(Belegerfassung!H4087&lt;&gt;"",Belegerfassung!H4087,"")</f>
        <v/>
      </c>
      <c r="M4079" t="str">
        <f>IFERROR(IF(Belegerfassung!E4087&lt;&gt;"",VLOOKUP(Belegerfassung!E4087,Abfrage!$L$2:$M$15,2,),""),"")</f>
        <v/>
      </c>
      <c r="N4079" t="str">
        <f t="shared" si="190"/>
        <v/>
      </c>
      <c r="O4079" t="str">
        <f t="shared" si="191"/>
        <v/>
      </c>
      <c r="P4079" t="str">
        <f>IF(Belegerfassung!G4087&lt;&gt;"",CONCATENATE(Belegerfassung!G4087,".pdf"),"")</f>
        <v/>
      </c>
    </row>
    <row r="4080" spans="1:16">
      <c r="A4080" t="str">
        <f>IF(Belegerfassung!C4088&lt;&gt;"",0,"")</f>
        <v/>
      </c>
      <c r="B4080" t="str">
        <f>IFERROR(VLOOKUP(Belegerfassung!I4088,Konten!A:D,2,FALSE),"")</f>
        <v/>
      </c>
      <c r="C4080" t="str">
        <f>IF(A4080&lt;&gt;"",TEXT(Belegerfassung!C4088,"TT.MM.JJJJ"),"")</f>
        <v/>
      </c>
      <c r="D4080" t="str">
        <f>IFERROR(VLOOKUP(Belegerfassung!A4088,Abfrage!$E$2:$F$20,2,FALSE),"")</f>
        <v/>
      </c>
      <c r="E4080" t="str">
        <f>IF(A4080&lt;&gt;"",Belegerfassung!B4088,"")</f>
        <v/>
      </c>
      <c r="F4080" t="str">
        <f>IF(Belegerfassung!L4088="","",IF(Belegerfassung!L4088&lt;&gt;"",IF(Belegerfassung!L4088&lt;&gt;"",IF(Belegerfassung!J4088&lt;&gt;0,VLOOKUP(Belegerfassung!L4088,Abfrage!$A$2:$C$19,2,),VLOOKUP(Belegerfassung!L4088,Abfrage!$A$2:$C$19,3,)),"")))</f>
        <v/>
      </c>
      <c r="G4080" t="str">
        <f t="shared" si="189"/>
        <v/>
      </c>
      <c r="H4080" s="31" t="str">
        <f>IF(A4080&lt;&gt;"",-Belegerfassung!J4088+Belegerfassung!K4088,"")</f>
        <v/>
      </c>
      <c r="I4080" s="49" t="str">
        <f>IFERROR(IF(H4080&lt;&gt;"",Belegerfassung!L4088*100,""),IF(OR(Belegerfassung!L4088="Leistung EU - Erlöse",Belegerfassung!L4088="Lieferungen EU-Erlöse",Belegerfassung!L4088="EUST",Belegerfassung!L4088="Bauleistungen 20%")=TRUE,"",MID(Belegerfassung!L4088,4,2)))</f>
        <v/>
      </c>
      <c r="J4080" s="6" t="str">
        <f>IF(A4080&lt;&gt;"",LEFT(Belegerfassung!D4088,40),"")</f>
        <v/>
      </c>
      <c r="K4080" t="str">
        <f>IF(A4080&lt;&gt;"",VLOOKUP(D4080,Abfrage!$F$2:$G$21,2,FALSE),"")</f>
        <v/>
      </c>
      <c r="L4080" s="6" t="str">
        <f>IF(Belegerfassung!H4088&lt;&gt;"",Belegerfassung!H4088,"")</f>
        <v/>
      </c>
      <c r="M4080" t="str">
        <f>IFERROR(IF(Belegerfassung!E4088&lt;&gt;"",VLOOKUP(Belegerfassung!E4088,Abfrage!$L$2:$M$15,2,),""),"")</f>
        <v/>
      </c>
      <c r="N4080" t="str">
        <f t="shared" si="190"/>
        <v/>
      </c>
      <c r="O4080" t="str">
        <f t="shared" si="191"/>
        <v/>
      </c>
      <c r="P4080" t="str">
        <f>IF(Belegerfassung!G4088&lt;&gt;"",CONCATENATE(Belegerfassung!G4088,".pdf"),"")</f>
        <v/>
      </c>
    </row>
    <row r="4081" spans="1:16">
      <c r="A4081" t="str">
        <f>IF(Belegerfassung!C4089&lt;&gt;"",0,"")</f>
        <v/>
      </c>
      <c r="B4081" t="str">
        <f>IFERROR(VLOOKUP(Belegerfassung!I4089,Konten!A:D,2,FALSE),"")</f>
        <v/>
      </c>
      <c r="C4081" t="str">
        <f>IF(A4081&lt;&gt;"",TEXT(Belegerfassung!C4089,"TT.MM.JJJJ"),"")</f>
        <v/>
      </c>
      <c r="D4081" t="str">
        <f>IFERROR(VLOOKUP(Belegerfassung!A4089,Abfrage!$E$2:$F$20,2,FALSE),"")</f>
        <v/>
      </c>
      <c r="E4081" t="str">
        <f>IF(A4081&lt;&gt;"",Belegerfassung!B4089,"")</f>
        <v/>
      </c>
      <c r="F4081" t="str">
        <f>IF(Belegerfassung!L4089="","",IF(Belegerfassung!L4089&lt;&gt;"",IF(Belegerfassung!L4089&lt;&gt;"",IF(Belegerfassung!J4089&lt;&gt;0,VLOOKUP(Belegerfassung!L4089,Abfrage!$A$2:$C$19,2,),VLOOKUP(Belegerfassung!L4089,Abfrage!$A$2:$C$19,3,)),"")))</f>
        <v/>
      </c>
      <c r="G4081" t="str">
        <f t="shared" si="189"/>
        <v/>
      </c>
      <c r="H4081" s="31" t="str">
        <f>IF(A4081&lt;&gt;"",-Belegerfassung!J4089+Belegerfassung!K4089,"")</f>
        <v/>
      </c>
      <c r="I4081" s="49" t="str">
        <f>IFERROR(IF(H4081&lt;&gt;"",Belegerfassung!L4089*100,""),IF(OR(Belegerfassung!L4089="Leistung EU - Erlöse",Belegerfassung!L4089="Lieferungen EU-Erlöse",Belegerfassung!L4089="EUST",Belegerfassung!L4089="Bauleistungen 20%")=TRUE,"",MID(Belegerfassung!L4089,4,2)))</f>
        <v/>
      </c>
      <c r="J4081" s="6" t="str">
        <f>IF(A4081&lt;&gt;"",LEFT(Belegerfassung!D4089,40),"")</f>
        <v/>
      </c>
      <c r="K4081" t="str">
        <f>IF(A4081&lt;&gt;"",VLOOKUP(D4081,Abfrage!$F$2:$G$21,2,FALSE),"")</f>
        <v/>
      </c>
      <c r="L4081" s="6" t="str">
        <f>IF(Belegerfassung!H4089&lt;&gt;"",Belegerfassung!H4089,"")</f>
        <v/>
      </c>
      <c r="M4081" t="str">
        <f>IFERROR(IF(Belegerfassung!E4089&lt;&gt;"",VLOOKUP(Belegerfassung!E4089,Abfrage!$L$2:$M$15,2,),""),"")</f>
        <v/>
      </c>
      <c r="N4081" t="str">
        <f t="shared" si="190"/>
        <v/>
      </c>
      <c r="O4081" t="str">
        <f t="shared" si="191"/>
        <v/>
      </c>
      <c r="P4081" t="str">
        <f>IF(Belegerfassung!G4089&lt;&gt;"",CONCATENATE(Belegerfassung!G4089,".pdf"),"")</f>
        <v/>
      </c>
    </row>
    <row r="4082" spans="1:16">
      <c r="A4082" t="str">
        <f>IF(Belegerfassung!C4090&lt;&gt;"",0,"")</f>
        <v/>
      </c>
      <c r="B4082" t="str">
        <f>IFERROR(VLOOKUP(Belegerfassung!I4090,Konten!A:D,2,FALSE),"")</f>
        <v/>
      </c>
      <c r="C4082" t="str">
        <f>IF(A4082&lt;&gt;"",TEXT(Belegerfassung!C4090,"TT.MM.JJJJ"),"")</f>
        <v/>
      </c>
      <c r="D4082" t="str">
        <f>IFERROR(VLOOKUP(Belegerfassung!A4090,Abfrage!$E$2:$F$20,2,FALSE),"")</f>
        <v/>
      </c>
      <c r="E4082" t="str">
        <f>IF(A4082&lt;&gt;"",Belegerfassung!B4090,"")</f>
        <v/>
      </c>
      <c r="F4082" t="str">
        <f>IF(Belegerfassung!L4090="","",IF(Belegerfassung!L4090&lt;&gt;"",IF(Belegerfassung!L4090&lt;&gt;"",IF(Belegerfassung!J4090&lt;&gt;0,VLOOKUP(Belegerfassung!L4090,Abfrage!$A$2:$C$19,2,),VLOOKUP(Belegerfassung!L4090,Abfrage!$A$2:$C$19,3,)),"")))</f>
        <v/>
      </c>
      <c r="G4082" t="str">
        <f t="shared" si="189"/>
        <v/>
      </c>
      <c r="H4082" s="31" t="str">
        <f>IF(A4082&lt;&gt;"",-Belegerfassung!J4090+Belegerfassung!K4090,"")</f>
        <v/>
      </c>
      <c r="I4082" s="49" t="str">
        <f>IFERROR(IF(H4082&lt;&gt;"",Belegerfassung!L4090*100,""),IF(OR(Belegerfassung!L4090="Leistung EU - Erlöse",Belegerfassung!L4090="Lieferungen EU-Erlöse",Belegerfassung!L4090="EUST",Belegerfassung!L4090="Bauleistungen 20%")=TRUE,"",MID(Belegerfassung!L4090,4,2)))</f>
        <v/>
      </c>
      <c r="J4082" s="6" t="str">
        <f>IF(A4082&lt;&gt;"",LEFT(Belegerfassung!D4090,40),"")</f>
        <v/>
      </c>
      <c r="K4082" t="str">
        <f>IF(A4082&lt;&gt;"",VLOOKUP(D4082,Abfrage!$F$2:$G$21,2,FALSE),"")</f>
        <v/>
      </c>
      <c r="L4082" s="6" t="str">
        <f>IF(Belegerfassung!H4090&lt;&gt;"",Belegerfassung!H4090,"")</f>
        <v/>
      </c>
      <c r="M4082" t="str">
        <f>IFERROR(IF(Belegerfassung!E4090&lt;&gt;"",VLOOKUP(Belegerfassung!E4090,Abfrage!$L$2:$M$15,2,),""),"")</f>
        <v/>
      </c>
      <c r="N4082" t="str">
        <f t="shared" si="190"/>
        <v/>
      </c>
      <c r="O4082" t="str">
        <f t="shared" si="191"/>
        <v/>
      </c>
      <c r="P4082" t="str">
        <f>IF(Belegerfassung!G4090&lt;&gt;"",CONCATENATE(Belegerfassung!G4090,".pdf"),"")</f>
        <v/>
      </c>
    </row>
    <row r="4083" spans="1:16">
      <c r="A4083" t="str">
        <f>IF(Belegerfassung!C4091&lt;&gt;"",0,"")</f>
        <v/>
      </c>
      <c r="B4083" t="str">
        <f>IFERROR(VLOOKUP(Belegerfassung!I4091,Konten!A:D,2,FALSE),"")</f>
        <v/>
      </c>
      <c r="C4083" t="str">
        <f>IF(A4083&lt;&gt;"",TEXT(Belegerfassung!C4091,"TT.MM.JJJJ"),"")</f>
        <v/>
      </c>
      <c r="D4083" t="str">
        <f>IFERROR(VLOOKUP(Belegerfassung!A4091,Abfrage!$E$2:$F$20,2,FALSE),"")</f>
        <v/>
      </c>
      <c r="E4083" t="str">
        <f>IF(A4083&lt;&gt;"",Belegerfassung!B4091,"")</f>
        <v/>
      </c>
      <c r="F4083" t="str">
        <f>IF(Belegerfassung!L4091="","",IF(Belegerfassung!L4091&lt;&gt;"",IF(Belegerfassung!L4091&lt;&gt;"",IF(Belegerfassung!J4091&lt;&gt;0,VLOOKUP(Belegerfassung!L4091,Abfrage!$A$2:$C$19,2,),VLOOKUP(Belegerfassung!L4091,Abfrage!$A$2:$C$19,3,)),"")))</f>
        <v/>
      </c>
      <c r="G4083" t="str">
        <f t="shared" si="189"/>
        <v/>
      </c>
      <c r="H4083" s="31" t="str">
        <f>IF(A4083&lt;&gt;"",-Belegerfassung!J4091+Belegerfassung!K4091,"")</f>
        <v/>
      </c>
      <c r="I4083" s="49" t="str">
        <f>IFERROR(IF(H4083&lt;&gt;"",Belegerfassung!L4091*100,""),IF(OR(Belegerfassung!L4091="Leistung EU - Erlöse",Belegerfassung!L4091="Lieferungen EU-Erlöse",Belegerfassung!L4091="EUST",Belegerfassung!L4091="Bauleistungen 20%")=TRUE,"",MID(Belegerfassung!L4091,4,2)))</f>
        <v/>
      </c>
      <c r="J4083" s="6" t="str">
        <f>IF(A4083&lt;&gt;"",LEFT(Belegerfassung!D4091,40),"")</f>
        <v/>
      </c>
      <c r="K4083" t="str">
        <f>IF(A4083&lt;&gt;"",VLOOKUP(D4083,Abfrage!$F$2:$G$21,2,FALSE),"")</f>
        <v/>
      </c>
      <c r="L4083" s="6" t="str">
        <f>IF(Belegerfassung!H4091&lt;&gt;"",Belegerfassung!H4091,"")</f>
        <v/>
      </c>
      <c r="M4083" t="str">
        <f>IFERROR(IF(Belegerfassung!E4091&lt;&gt;"",VLOOKUP(Belegerfassung!E4091,Abfrage!$L$2:$M$15,2,),""),"")</f>
        <v/>
      </c>
      <c r="N4083" t="str">
        <f t="shared" si="190"/>
        <v/>
      </c>
      <c r="O4083" t="str">
        <f t="shared" si="191"/>
        <v/>
      </c>
      <c r="P4083" t="str">
        <f>IF(Belegerfassung!G4091&lt;&gt;"",CONCATENATE(Belegerfassung!G4091,".pdf"),"")</f>
        <v/>
      </c>
    </row>
    <row r="4084" spans="1:16">
      <c r="A4084" t="str">
        <f>IF(Belegerfassung!C4092&lt;&gt;"",0,"")</f>
        <v/>
      </c>
      <c r="B4084" t="str">
        <f>IFERROR(VLOOKUP(Belegerfassung!I4092,Konten!A:D,2,FALSE),"")</f>
        <v/>
      </c>
      <c r="C4084" t="str">
        <f>IF(A4084&lt;&gt;"",TEXT(Belegerfassung!C4092,"TT.MM.JJJJ"),"")</f>
        <v/>
      </c>
      <c r="D4084" t="str">
        <f>IFERROR(VLOOKUP(Belegerfassung!A4092,Abfrage!$E$2:$F$20,2,FALSE),"")</f>
        <v/>
      </c>
      <c r="E4084" t="str">
        <f>IF(A4084&lt;&gt;"",Belegerfassung!B4092,"")</f>
        <v/>
      </c>
      <c r="F4084" t="str">
        <f>IF(Belegerfassung!L4092="","",IF(Belegerfassung!L4092&lt;&gt;"",IF(Belegerfassung!L4092&lt;&gt;"",IF(Belegerfassung!J4092&lt;&gt;0,VLOOKUP(Belegerfassung!L4092,Abfrage!$A$2:$C$19,2,),VLOOKUP(Belegerfassung!L4092,Abfrage!$A$2:$C$19,3,)),"")))</f>
        <v/>
      </c>
      <c r="G4084" t="str">
        <f t="shared" si="189"/>
        <v/>
      </c>
      <c r="H4084" s="31" t="str">
        <f>IF(A4084&lt;&gt;"",-Belegerfassung!J4092+Belegerfassung!K4092,"")</f>
        <v/>
      </c>
      <c r="I4084" s="49" t="str">
        <f>IFERROR(IF(H4084&lt;&gt;"",Belegerfassung!L4092*100,""),IF(OR(Belegerfassung!L4092="Leistung EU - Erlöse",Belegerfassung!L4092="Lieferungen EU-Erlöse",Belegerfassung!L4092="EUST",Belegerfassung!L4092="Bauleistungen 20%")=TRUE,"",MID(Belegerfassung!L4092,4,2)))</f>
        <v/>
      </c>
      <c r="J4084" s="6" t="str">
        <f>IF(A4084&lt;&gt;"",LEFT(Belegerfassung!D4092,40),"")</f>
        <v/>
      </c>
      <c r="K4084" t="str">
        <f>IF(A4084&lt;&gt;"",VLOOKUP(D4084,Abfrage!$F$2:$G$21,2,FALSE),"")</f>
        <v/>
      </c>
      <c r="L4084" s="6" t="str">
        <f>IF(Belegerfassung!H4092&lt;&gt;"",Belegerfassung!H4092,"")</f>
        <v/>
      </c>
      <c r="M4084" t="str">
        <f>IFERROR(IF(Belegerfassung!E4092&lt;&gt;"",VLOOKUP(Belegerfassung!E4092,Abfrage!$L$2:$M$15,2,),""),"")</f>
        <v/>
      </c>
      <c r="N4084" t="str">
        <f t="shared" si="190"/>
        <v/>
      </c>
      <c r="O4084" t="str">
        <f t="shared" si="191"/>
        <v/>
      </c>
      <c r="P4084" t="str">
        <f>IF(Belegerfassung!G4092&lt;&gt;"",CONCATENATE(Belegerfassung!G4092,".pdf"),"")</f>
        <v/>
      </c>
    </row>
    <row r="4085" spans="1:16">
      <c r="A4085" t="str">
        <f>IF(Belegerfassung!C4093&lt;&gt;"",0,"")</f>
        <v/>
      </c>
      <c r="B4085" t="str">
        <f>IFERROR(VLOOKUP(Belegerfassung!I4093,Konten!A:D,2,FALSE),"")</f>
        <v/>
      </c>
      <c r="C4085" t="str">
        <f>IF(A4085&lt;&gt;"",TEXT(Belegerfassung!C4093,"TT.MM.JJJJ"),"")</f>
        <v/>
      </c>
      <c r="D4085" t="str">
        <f>IFERROR(VLOOKUP(Belegerfassung!A4093,Abfrage!$E$2:$F$20,2,FALSE),"")</f>
        <v/>
      </c>
      <c r="E4085" t="str">
        <f>IF(A4085&lt;&gt;"",Belegerfassung!B4093,"")</f>
        <v/>
      </c>
      <c r="F4085" t="str">
        <f>IF(Belegerfassung!L4093="","",IF(Belegerfassung!L4093&lt;&gt;"",IF(Belegerfassung!L4093&lt;&gt;"",IF(Belegerfassung!J4093&lt;&gt;0,VLOOKUP(Belegerfassung!L4093,Abfrage!$A$2:$C$19,2,),VLOOKUP(Belegerfassung!L4093,Abfrage!$A$2:$C$19,3,)),"")))</f>
        <v/>
      </c>
      <c r="G4085" t="str">
        <f t="shared" si="189"/>
        <v/>
      </c>
      <c r="H4085" s="31" t="str">
        <f>IF(A4085&lt;&gt;"",-Belegerfassung!J4093+Belegerfassung!K4093,"")</f>
        <v/>
      </c>
      <c r="I4085" s="49" t="str">
        <f>IFERROR(IF(H4085&lt;&gt;"",Belegerfassung!L4093*100,""),IF(OR(Belegerfassung!L4093="Leistung EU - Erlöse",Belegerfassung!L4093="Lieferungen EU-Erlöse",Belegerfassung!L4093="EUST",Belegerfassung!L4093="Bauleistungen 20%")=TRUE,"",MID(Belegerfassung!L4093,4,2)))</f>
        <v/>
      </c>
      <c r="J4085" s="6" t="str">
        <f>IF(A4085&lt;&gt;"",LEFT(Belegerfassung!D4093,40),"")</f>
        <v/>
      </c>
      <c r="K4085" t="str">
        <f>IF(A4085&lt;&gt;"",VLOOKUP(D4085,Abfrage!$F$2:$G$21,2,FALSE),"")</f>
        <v/>
      </c>
      <c r="L4085" s="6" t="str">
        <f>IF(Belegerfassung!H4093&lt;&gt;"",Belegerfassung!H4093,"")</f>
        <v/>
      </c>
      <c r="M4085" t="str">
        <f>IFERROR(IF(Belegerfassung!E4093&lt;&gt;"",VLOOKUP(Belegerfassung!E4093,Abfrage!$L$2:$M$15,2,),""),"")</f>
        <v/>
      </c>
      <c r="N4085" t="str">
        <f t="shared" si="190"/>
        <v/>
      </c>
      <c r="O4085" t="str">
        <f t="shared" si="191"/>
        <v/>
      </c>
      <c r="P4085" t="str">
        <f>IF(Belegerfassung!G4093&lt;&gt;"",CONCATENATE(Belegerfassung!G4093,".pdf"),"")</f>
        <v/>
      </c>
    </row>
    <row r="4086" spans="1:16">
      <c r="A4086" t="str">
        <f>IF(Belegerfassung!C4094&lt;&gt;"",0,"")</f>
        <v/>
      </c>
      <c r="B4086" t="str">
        <f>IFERROR(VLOOKUP(Belegerfassung!I4094,Konten!A:D,2,FALSE),"")</f>
        <v/>
      </c>
      <c r="C4086" t="str">
        <f>IF(A4086&lt;&gt;"",TEXT(Belegerfassung!C4094,"TT.MM.JJJJ"),"")</f>
        <v/>
      </c>
      <c r="D4086" t="str">
        <f>IFERROR(VLOOKUP(Belegerfassung!A4094,Abfrage!$E$2:$F$20,2,FALSE),"")</f>
        <v/>
      </c>
      <c r="E4086" t="str">
        <f>IF(A4086&lt;&gt;"",Belegerfassung!B4094,"")</f>
        <v/>
      </c>
      <c r="F4086" t="str">
        <f>IF(Belegerfassung!L4094="","",IF(Belegerfassung!L4094&lt;&gt;"",IF(Belegerfassung!L4094&lt;&gt;"",IF(Belegerfassung!J4094&lt;&gt;0,VLOOKUP(Belegerfassung!L4094,Abfrage!$A$2:$C$19,2,),VLOOKUP(Belegerfassung!L4094,Abfrage!$A$2:$C$19,3,)),"")))</f>
        <v/>
      </c>
      <c r="G4086" t="str">
        <f t="shared" si="189"/>
        <v/>
      </c>
      <c r="H4086" s="31" t="str">
        <f>IF(A4086&lt;&gt;"",-Belegerfassung!J4094+Belegerfassung!K4094,"")</f>
        <v/>
      </c>
      <c r="I4086" s="49" t="str">
        <f>IFERROR(IF(H4086&lt;&gt;"",Belegerfassung!L4094*100,""),IF(OR(Belegerfassung!L4094="Leistung EU - Erlöse",Belegerfassung!L4094="Lieferungen EU-Erlöse",Belegerfassung!L4094="EUST",Belegerfassung!L4094="Bauleistungen 20%")=TRUE,"",MID(Belegerfassung!L4094,4,2)))</f>
        <v/>
      </c>
      <c r="J4086" s="6" t="str">
        <f>IF(A4086&lt;&gt;"",LEFT(Belegerfassung!D4094,40),"")</f>
        <v/>
      </c>
      <c r="K4086" t="str">
        <f>IF(A4086&lt;&gt;"",VLOOKUP(D4086,Abfrage!$F$2:$G$21,2,FALSE),"")</f>
        <v/>
      </c>
      <c r="L4086" s="6" t="str">
        <f>IF(Belegerfassung!H4094&lt;&gt;"",Belegerfassung!H4094,"")</f>
        <v/>
      </c>
      <c r="M4086" t="str">
        <f>IFERROR(IF(Belegerfassung!E4094&lt;&gt;"",VLOOKUP(Belegerfassung!E4094,Abfrage!$L$2:$M$15,2,),""),"")</f>
        <v/>
      </c>
      <c r="N4086" t="str">
        <f t="shared" si="190"/>
        <v/>
      </c>
      <c r="O4086" t="str">
        <f t="shared" si="191"/>
        <v/>
      </c>
      <c r="P4086" t="str">
        <f>IF(Belegerfassung!G4094&lt;&gt;"",CONCATENATE(Belegerfassung!G4094,".pdf"),"")</f>
        <v/>
      </c>
    </row>
    <row r="4087" spans="1:16">
      <c r="A4087" t="str">
        <f>IF(Belegerfassung!C4095&lt;&gt;"",0,"")</f>
        <v/>
      </c>
      <c r="B4087" t="str">
        <f>IFERROR(VLOOKUP(Belegerfassung!I4095,Konten!A:D,2,FALSE),"")</f>
        <v/>
      </c>
      <c r="C4087" t="str">
        <f>IF(A4087&lt;&gt;"",TEXT(Belegerfassung!C4095,"TT.MM.JJJJ"),"")</f>
        <v/>
      </c>
      <c r="D4087" t="str">
        <f>IFERROR(VLOOKUP(Belegerfassung!A4095,Abfrage!$E$2:$F$20,2,FALSE),"")</f>
        <v/>
      </c>
      <c r="E4087" t="str">
        <f>IF(A4087&lt;&gt;"",Belegerfassung!B4095,"")</f>
        <v/>
      </c>
      <c r="F4087" t="str">
        <f>IF(Belegerfassung!L4095="","",IF(Belegerfassung!L4095&lt;&gt;"",IF(Belegerfassung!L4095&lt;&gt;"",IF(Belegerfassung!J4095&lt;&gt;0,VLOOKUP(Belegerfassung!L4095,Abfrage!$A$2:$C$19,2,),VLOOKUP(Belegerfassung!L4095,Abfrage!$A$2:$C$19,3,)),"")))</f>
        <v/>
      </c>
      <c r="G4087" t="str">
        <f t="shared" si="189"/>
        <v/>
      </c>
      <c r="H4087" s="31" t="str">
        <f>IF(A4087&lt;&gt;"",-Belegerfassung!J4095+Belegerfassung!K4095,"")</f>
        <v/>
      </c>
      <c r="I4087" s="49" t="str">
        <f>IFERROR(IF(H4087&lt;&gt;"",Belegerfassung!L4095*100,""),IF(OR(Belegerfassung!L4095="Leistung EU - Erlöse",Belegerfassung!L4095="Lieferungen EU-Erlöse",Belegerfassung!L4095="EUST",Belegerfassung!L4095="Bauleistungen 20%")=TRUE,"",MID(Belegerfassung!L4095,4,2)))</f>
        <v/>
      </c>
      <c r="J4087" s="6" t="str">
        <f>IF(A4087&lt;&gt;"",LEFT(Belegerfassung!D4095,40),"")</f>
        <v/>
      </c>
      <c r="K4087" t="str">
        <f>IF(A4087&lt;&gt;"",VLOOKUP(D4087,Abfrage!$F$2:$G$21,2,FALSE),"")</f>
        <v/>
      </c>
      <c r="L4087" s="6" t="str">
        <f>IF(Belegerfassung!H4095&lt;&gt;"",Belegerfassung!H4095,"")</f>
        <v/>
      </c>
      <c r="M4087" t="str">
        <f>IFERROR(IF(Belegerfassung!E4095&lt;&gt;"",VLOOKUP(Belegerfassung!E4095,Abfrage!$L$2:$M$15,2,),""),"")</f>
        <v/>
      </c>
      <c r="N4087" t="str">
        <f t="shared" si="190"/>
        <v/>
      </c>
      <c r="O4087" t="str">
        <f t="shared" si="191"/>
        <v/>
      </c>
      <c r="P4087" t="str">
        <f>IF(Belegerfassung!G4095&lt;&gt;"",CONCATENATE(Belegerfassung!G4095,".pdf"),"")</f>
        <v/>
      </c>
    </row>
    <row r="4088" spans="1:16">
      <c r="A4088" t="str">
        <f>IF(Belegerfassung!C4096&lt;&gt;"",0,"")</f>
        <v/>
      </c>
      <c r="B4088" t="str">
        <f>IFERROR(VLOOKUP(Belegerfassung!I4096,Konten!A:D,2,FALSE),"")</f>
        <v/>
      </c>
      <c r="C4088" t="str">
        <f>IF(A4088&lt;&gt;"",TEXT(Belegerfassung!C4096,"TT.MM.JJJJ"),"")</f>
        <v/>
      </c>
      <c r="D4088" t="str">
        <f>IFERROR(VLOOKUP(Belegerfassung!A4096,Abfrage!$E$2:$F$20,2,FALSE),"")</f>
        <v/>
      </c>
      <c r="E4088" t="str">
        <f>IF(A4088&lt;&gt;"",Belegerfassung!B4096,"")</f>
        <v/>
      </c>
      <c r="F4088" t="str">
        <f>IF(Belegerfassung!L4096="","",IF(Belegerfassung!L4096&lt;&gt;"",IF(Belegerfassung!L4096&lt;&gt;"",IF(Belegerfassung!J4096&lt;&gt;0,VLOOKUP(Belegerfassung!L4096,Abfrage!$A$2:$C$19,2,),VLOOKUP(Belegerfassung!L4096,Abfrage!$A$2:$C$19,3,)),"")))</f>
        <v/>
      </c>
      <c r="G4088" t="str">
        <f t="shared" si="189"/>
        <v/>
      </c>
      <c r="H4088" s="31" t="str">
        <f>IF(A4088&lt;&gt;"",-Belegerfassung!J4096+Belegerfassung!K4096,"")</f>
        <v/>
      </c>
      <c r="I4088" s="49" t="str">
        <f>IFERROR(IF(H4088&lt;&gt;"",Belegerfassung!L4096*100,""),IF(OR(Belegerfassung!L4096="Leistung EU - Erlöse",Belegerfassung!L4096="Lieferungen EU-Erlöse",Belegerfassung!L4096="EUST",Belegerfassung!L4096="Bauleistungen 20%")=TRUE,"",MID(Belegerfassung!L4096,4,2)))</f>
        <v/>
      </c>
      <c r="J4088" s="6" t="str">
        <f>IF(A4088&lt;&gt;"",LEFT(Belegerfassung!D4096,40),"")</f>
        <v/>
      </c>
      <c r="K4088" t="str">
        <f>IF(A4088&lt;&gt;"",VLOOKUP(D4088,Abfrage!$F$2:$G$21,2,FALSE),"")</f>
        <v/>
      </c>
      <c r="L4088" s="6" t="str">
        <f>IF(Belegerfassung!H4096&lt;&gt;"",Belegerfassung!H4096,"")</f>
        <v/>
      </c>
      <c r="M4088" t="str">
        <f>IFERROR(IF(Belegerfassung!E4096&lt;&gt;"",VLOOKUP(Belegerfassung!E4096,Abfrage!$L$2:$M$15,2,),""),"")</f>
        <v/>
      </c>
      <c r="N4088" t="str">
        <f t="shared" si="190"/>
        <v/>
      </c>
      <c r="O4088" t="str">
        <f t="shared" si="191"/>
        <v/>
      </c>
      <c r="P4088" t="str">
        <f>IF(Belegerfassung!G4096&lt;&gt;"",CONCATENATE(Belegerfassung!G4096,".pdf"),"")</f>
        <v/>
      </c>
    </row>
    <row r="4089" spans="1:16">
      <c r="A4089" t="str">
        <f>IF(Belegerfassung!C4097&lt;&gt;"",0,"")</f>
        <v/>
      </c>
      <c r="B4089" t="str">
        <f>IFERROR(VLOOKUP(Belegerfassung!I4097,Konten!A:D,2,FALSE),"")</f>
        <v/>
      </c>
      <c r="C4089" t="str">
        <f>IF(A4089&lt;&gt;"",TEXT(Belegerfassung!C4097,"TT.MM.JJJJ"),"")</f>
        <v/>
      </c>
      <c r="D4089" t="str">
        <f>IFERROR(VLOOKUP(Belegerfassung!A4097,Abfrage!$E$2:$F$20,2,FALSE),"")</f>
        <v/>
      </c>
      <c r="E4089" t="str">
        <f>IF(A4089&lt;&gt;"",Belegerfassung!B4097,"")</f>
        <v/>
      </c>
      <c r="F4089" t="str">
        <f>IF(Belegerfassung!L4097="","",IF(Belegerfassung!L4097&lt;&gt;"",IF(Belegerfassung!L4097&lt;&gt;"",IF(Belegerfassung!J4097&lt;&gt;0,VLOOKUP(Belegerfassung!L4097,Abfrage!$A$2:$C$19,2,),VLOOKUP(Belegerfassung!L4097,Abfrage!$A$2:$C$19,3,)),"")))</f>
        <v/>
      </c>
      <c r="G4089" t="str">
        <f t="shared" si="189"/>
        <v/>
      </c>
      <c r="H4089" s="31" t="str">
        <f>IF(A4089&lt;&gt;"",-Belegerfassung!J4097+Belegerfassung!K4097,"")</f>
        <v/>
      </c>
      <c r="I4089" s="49" t="str">
        <f>IFERROR(IF(H4089&lt;&gt;"",Belegerfassung!L4097*100,""),IF(OR(Belegerfassung!L4097="Leistung EU - Erlöse",Belegerfassung!L4097="Lieferungen EU-Erlöse",Belegerfassung!L4097="EUST",Belegerfassung!L4097="Bauleistungen 20%")=TRUE,"",MID(Belegerfassung!L4097,4,2)))</f>
        <v/>
      </c>
      <c r="J4089" s="6" t="str">
        <f>IF(A4089&lt;&gt;"",LEFT(Belegerfassung!D4097,40),"")</f>
        <v/>
      </c>
      <c r="K4089" t="str">
        <f>IF(A4089&lt;&gt;"",VLOOKUP(D4089,Abfrage!$F$2:$G$21,2,FALSE),"")</f>
        <v/>
      </c>
      <c r="L4089" s="6" t="str">
        <f>IF(Belegerfassung!H4097&lt;&gt;"",Belegerfassung!H4097,"")</f>
        <v/>
      </c>
      <c r="M4089" t="str">
        <f>IFERROR(IF(Belegerfassung!E4097&lt;&gt;"",VLOOKUP(Belegerfassung!E4097,Abfrage!$L$2:$M$15,2,),""),"")</f>
        <v/>
      </c>
      <c r="N4089" t="str">
        <f t="shared" si="190"/>
        <v/>
      </c>
      <c r="O4089" t="str">
        <f t="shared" si="191"/>
        <v/>
      </c>
      <c r="P4089" t="str">
        <f>IF(Belegerfassung!G4097&lt;&gt;"",CONCATENATE(Belegerfassung!G4097,".pdf"),"")</f>
        <v/>
      </c>
    </row>
    <row r="4090" spans="1:16">
      <c r="A4090" t="str">
        <f>IF(Belegerfassung!C4098&lt;&gt;"",0,"")</f>
        <v/>
      </c>
      <c r="B4090" t="str">
        <f>IFERROR(VLOOKUP(Belegerfassung!I4098,Konten!A:D,2,FALSE),"")</f>
        <v/>
      </c>
      <c r="C4090" t="str">
        <f>IF(A4090&lt;&gt;"",TEXT(Belegerfassung!C4098,"TT.MM.JJJJ"),"")</f>
        <v/>
      </c>
      <c r="D4090" t="str">
        <f>IFERROR(VLOOKUP(Belegerfassung!A4098,Abfrage!$E$2:$F$20,2,FALSE),"")</f>
        <v/>
      </c>
      <c r="E4090" t="str">
        <f>IF(A4090&lt;&gt;"",Belegerfassung!B4098,"")</f>
        <v/>
      </c>
      <c r="F4090" t="str">
        <f>IF(Belegerfassung!L4098="","",IF(Belegerfassung!L4098&lt;&gt;"",IF(Belegerfassung!L4098&lt;&gt;"",IF(Belegerfassung!J4098&lt;&gt;0,VLOOKUP(Belegerfassung!L4098,Abfrage!$A$2:$C$19,2,),VLOOKUP(Belegerfassung!L4098,Abfrage!$A$2:$C$19,3,)),"")))</f>
        <v/>
      </c>
      <c r="G4090" t="str">
        <f t="shared" si="189"/>
        <v/>
      </c>
      <c r="H4090" s="31" t="str">
        <f>IF(A4090&lt;&gt;"",-Belegerfassung!J4098+Belegerfassung!K4098,"")</f>
        <v/>
      </c>
      <c r="I4090" s="49" t="str">
        <f>IFERROR(IF(H4090&lt;&gt;"",Belegerfassung!L4098*100,""),IF(OR(Belegerfassung!L4098="Leistung EU - Erlöse",Belegerfassung!L4098="Lieferungen EU-Erlöse",Belegerfassung!L4098="EUST",Belegerfassung!L4098="Bauleistungen 20%")=TRUE,"",MID(Belegerfassung!L4098,4,2)))</f>
        <v/>
      </c>
      <c r="J4090" s="6" t="str">
        <f>IF(A4090&lt;&gt;"",LEFT(Belegerfassung!D4098,40),"")</f>
        <v/>
      </c>
      <c r="K4090" t="str">
        <f>IF(A4090&lt;&gt;"",VLOOKUP(D4090,Abfrage!$F$2:$G$21,2,FALSE),"")</f>
        <v/>
      </c>
      <c r="L4090" s="6" t="str">
        <f>IF(Belegerfassung!H4098&lt;&gt;"",Belegerfassung!H4098,"")</f>
        <v/>
      </c>
      <c r="M4090" t="str">
        <f>IFERROR(IF(Belegerfassung!E4098&lt;&gt;"",VLOOKUP(Belegerfassung!E4098,Abfrage!$L$2:$M$15,2,),""),"")</f>
        <v/>
      </c>
      <c r="N4090" t="str">
        <f t="shared" si="190"/>
        <v/>
      </c>
      <c r="O4090" t="str">
        <f t="shared" si="191"/>
        <v/>
      </c>
      <c r="P4090" t="str">
        <f>IF(Belegerfassung!G4098&lt;&gt;"",CONCATENATE(Belegerfassung!G4098,".pdf"),"")</f>
        <v/>
      </c>
    </row>
    <row r="4091" spans="1:16">
      <c r="A4091" t="str">
        <f>IF(Belegerfassung!C4099&lt;&gt;"",0,"")</f>
        <v/>
      </c>
      <c r="B4091" t="str">
        <f>IFERROR(VLOOKUP(Belegerfassung!I4099,Konten!A:D,2,FALSE),"")</f>
        <v/>
      </c>
      <c r="C4091" t="str">
        <f>IF(A4091&lt;&gt;"",TEXT(Belegerfassung!C4099,"TT.MM.JJJJ"),"")</f>
        <v/>
      </c>
      <c r="D4091" t="str">
        <f>IFERROR(VLOOKUP(Belegerfassung!A4099,Abfrage!$E$2:$F$20,2,FALSE),"")</f>
        <v/>
      </c>
      <c r="E4091" t="str">
        <f>IF(A4091&lt;&gt;"",Belegerfassung!B4099,"")</f>
        <v/>
      </c>
      <c r="F4091" t="str">
        <f>IF(Belegerfassung!L4099="","",IF(Belegerfassung!L4099&lt;&gt;"",IF(Belegerfassung!L4099&lt;&gt;"",IF(Belegerfassung!J4099&lt;&gt;0,VLOOKUP(Belegerfassung!L4099,Abfrage!$A$2:$C$19,2,),VLOOKUP(Belegerfassung!L4099,Abfrage!$A$2:$C$19,3,)),"")))</f>
        <v/>
      </c>
      <c r="G4091" t="str">
        <f t="shared" si="189"/>
        <v/>
      </c>
      <c r="H4091" s="31" t="str">
        <f>IF(A4091&lt;&gt;"",-Belegerfassung!J4099+Belegerfassung!K4099,"")</f>
        <v/>
      </c>
      <c r="I4091" s="49" t="str">
        <f>IFERROR(IF(H4091&lt;&gt;"",Belegerfassung!L4099*100,""),IF(OR(Belegerfassung!L4099="Leistung EU - Erlöse",Belegerfassung!L4099="Lieferungen EU-Erlöse",Belegerfassung!L4099="EUST",Belegerfassung!L4099="Bauleistungen 20%")=TRUE,"",MID(Belegerfassung!L4099,4,2)))</f>
        <v/>
      </c>
      <c r="J4091" s="6" t="str">
        <f>IF(A4091&lt;&gt;"",LEFT(Belegerfassung!D4099,40),"")</f>
        <v/>
      </c>
      <c r="K4091" t="str">
        <f>IF(A4091&lt;&gt;"",VLOOKUP(D4091,Abfrage!$F$2:$G$21,2,FALSE),"")</f>
        <v/>
      </c>
      <c r="L4091" s="6" t="str">
        <f>IF(Belegerfassung!H4099&lt;&gt;"",Belegerfassung!H4099,"")</f>
        <v/>
      </c>
      <c r="M4091" t="str">
        <f>IFERROR(IF(Belegerfassung!E4099&lt;&gt;"",VLOOKUP(Belegerfassung!E4099,Abfrage!$L$2:$M$15,2,),""),"")</f>
        <v/>
      </c>
      <c r="N4091" t="str">
        <f t="shared" si="190"/>
        <v/>
      </c>
      <c r="O4091" t="str">
        <f t="shared" si="191"/>
        <v/>
      </c>
      <c r="P4091" t="str">
        <f>IF(Belegerfassung!G4099&lt;&gt;"",CONCATENATE(Belegerfassung!G4099,".pdf"),"")</f>
        <v/>
      </c>
    </row>
    <row r="4092" spans="1:16">
      <c r="A4092" t="str">
        <f>IF(Belegerfassung!C4100&lt;&gt;"",0,"")</f>
        <v/>
      </c>
      <c r="B4092" t="str">
        <f>IFERROR(VLOOKUP(Belegerfassung!I4100,Konten!A:D,2,FALSE),"")</f>
        <v/>
      </c>
      <c r="C4092" t="str">
        <f>IF(A4092&lt;&gt;"",TEXT(Belegerfassung!C4100,"TT.MM.JJJJ"),"")</f>
        <v/>
      </c>
      <c r="D4092" t="str">
        <f>IFERROR(VLOOKUP(Belegerfassung!A4100,Abfrage!$E$2:$F$20,2,FALSE),"")</f>
        <v/>
      </c>
      <c r="E4092" t="str">
        <f>IF(A4092&lt;&gt;"",Belegerfassung!B4100,"")</f>
        <v/>
      </c>
      <c r="F4092" t="str">
        <f>IF(Belegerfassung!L4100="","",IF(Belegerfassung!L4100&lt;&gt;"",IF(Belegerfassung!L4100&lt;&gt;"",IF(Belegerfassung!J4100&lt;&gt;0,VLOOKUP(Belegerfassung!L4100,Abfrage!$A$2:$C$19,2,),VLOOKUP(Belegerfassung!L4100,Abfrage!$A$2:$C$19,3,)),"")))</f>
        <v/>
      </c>
      <c r="G4092" t="str">
        <f t="shared" si="189"/>
        <v/>
      </c>
      <c r="H4092" s="31" t="str">
        <f>IF(A4092&lt;&gt;"",-Belegerfassung!J4100+Belegerfassung!K4100,"")</f>
        <v/>
      </c>
      <c r="I4092" s="49" t="str">
        <f>IFERROR(IF(H4092&lt;&gt;"",Belegerfassung!L4100*100,""),IF(OR(Belegerfassung!L4100="Leistung EU - Erlöse",Belegerfassung!L4100="Lieferungen EU-Erlöse",Belegerfassung!L4100="EUST",Belegerfassung!L4100="Bauleistungen 20%")=TRUE,"",MID(Belegerfassung!L4100,4,2)))</f>
        <v/>
      </c>
      <c r="J4092" s="6" t="str">
        <f>IF(A4092&lt;&gt;"",LEFT(Belegerfassung!D4100,40),"")</f>
        <v/>
      </c>
      <c r="K4092" t="str">
        <f>IF(A4092&lt;&gt;"",VLOOKUP(D4092,Abfrage!$F$2:$G$21,2,FALSE),"")</f>
        <v/>
      </c>
      <c r="L4092" s="6" t="str">
        <f>IF(Belegerfassung!H4100&lt;&gt;"",Belegerfassung!H4100,"")</f>
        <v/>
      </c>
      <c r="M4092" t="str">
        <f>IFERROR(IF(Belegerfassung!E4100&lt;&gt;"",VLOOKUP(Belegerfassung!E4100,Abfrage!$L$2:$M$15,2,),""),"")</f>
        <v/>
      </c>
      <c r="N4092" t="str">
        <f t="shared" si="190"/>
        <v/>
      </c>
      <c r="O4092" t="str">
        <f t="shared" si="191"/>
        <v/>
      </c>
      <c r="P4092" t="str">
        <f>IF(Belegerfassung!G4100&lt;&gt;"",CONCATENATE(Belegerfassung!G4100,".pdf"),"")</f>
        <v/>
      </c>
    </row>
    <row r="4093" spans="1:16">
      <c r="A4093" t="str">
        <f>IF(Belegerfassung!C4101&lt;&gt;"",0,"")</f>
        <v/>
      </c>
      <c r="B4093" t="str">
        <f>IFERROR(VLOOKUP(Belegerfassung!I4101,Konten!A:D,2,FALSE),"")</f>
        <v/>
      </c>
      <c r="C4093" t="str">
        <f>IF(A4093&lt;&gt;"",TEXT(Belegerfassung!C4101,"TT.MM.JJJJ"),"")</f>
        <v/>
      </c>
      <c r="D4093" t="str">
        <f>IFERROR(VLOOKUP(Belegerfassung!A4101,Abfrage!$E$2:$F$20,2,FALSE),"")</f>
        <v/>
      </c>
      <c r="E4093" t="str">
        <f>IF(A4093&lt;&gt;"",Belegerfassung!B4101,"")</f>
        <v/>
      </c>
      <c r="F4093" t="str">
        <f>IF(Belegerfassung!L4101="","",IF(Belegerfassung!L4101&lt;&gt;"",IF(Belegerfassung!L4101&lt;&gt;"",IF(Belegerfassung!J4101&lt;&gt;0,VLOOKUP(Belegerfassung!L4101,Abfrage!$A$2:$C$19,2,),VLOOKUP(Belegerfassung!L4101,Abfrage!$A$2:$C$19,3,)),"")))</f>
        <v/>
      </c>
      <c r="G4093" t="str">
        <f t="shared" si="189"/>
        <v/>
      </c>
      <c r="H4093" s="31" t="str">
        <f>IF(A4093&lt;&gt;"",-Belegerfassung!J4101+Belegerfassung!K4101,"")</f>
        <v/>
      </c>
      <c r="I4093" s="49" t="str">
        <f>IFERROR(IF(H4093&lt;&gt;"",Belegerfassung!L4101*100,""),IF(OR(Belegerfassung!L4101="Leistung EU - Erlöse",Belegerfassung!L4101="Lieferungen EU-Erlöse",Belegerfassung!L4101="EUST",Belegerfassung!L4101="Bauleistungen 20%")=TRUE,"",MID(Belegerfassung!L4101,4,2)))</f>
        <v/>
      </c>
      <c r="J4093" s="6" t="str">
        <f>IF(A4093&lt;&gt;"",LEFT(Belegerfassung!D4101,40),"")</f>
        <v/>
      </c>
      <c r="K4093" t="str">
        <f>IF(A4093&lt;&gt;"",VLOOKUP(D4093,Abfrage!$F$2:$G$21,2,FALSE),"")</f>
        <v/>
      </c>
      <c r="L4093" s="6" t="str">
        <f>IF(Belegerfassung!H4101&lt;&gt;"",Belegerfassung!H4101,"")</f>
        <v/>
      </c>
      <c r="M4093" t="str">
        <f>IFERROR(IF(Belegerfassung!E4101&lt;&gt;"",VLOOKUP(Belegerfassung!E4101,Abfrage!$L$2:$M$15,2,),""),"")</f>
        <v/>
      </c>
      <c r="N4093" t="str">
        <f t="shared" si="190"/>
        <v/>
      </c>
      <c r="O4093" t="str">
        <f t="shared" si="191"/>
        <v/>
      </c>
      <c r="P4093" t="str">
        <f>IF(Belegerfassung!G4101&lt;&gt;"",CONCATENATE(Belegerfassung!G4101,".pdf"),"")</f>
        <v/>
      </c>
    </row>
    <row r="4094" spans="1:16">
      <c r="A4094" t="str">
        <f>IF(Belegerfassung!C4102&lt;&gt;"",0,"")</f>
        <v/>
      </c>
      <c r="B4094" t="str">
        <f>IFERROR(VLOOKUP(Belegerfassung!I4102,Konten!A:D,2,FALSE),"")</f>
        <v/>
      </c>
      <c r="C4094" t="str">
        <f>IF(A4094&lt;&gt;"",TEXT(Belegerfassung!C4102,"TT.MM.JJJJ"),"")</f>
        <v/>
      </c>
      <c r="D4094" t="str">
        <f>IFERROR(VLOOKUP(Belegerfassung!A4102,Abfrage!$E$2:$F$20,2,FALSE),"")</f>
        <v/>
      </c>
      <c r="E4094" t="str">
        <f>IF(A4094&lt;&gt;"",Belegerfassung!B4102,"")</f>
        <v/>
      </c>
      <c r="F4094" t="str">
        <f>IF(Belegerfassung!L4102="","",IF(Belegerfassung!L4102&lt;&gt;"",IF(Belegerfassung!L4102&lt;&gt;"",IF(Belegerfassung!J4102&lt;&gt;0,VLOOKUP(Belegerfassung!L4102,Abfrage!$A$2:$C$19,2,),VLOOKUP(Belegerfassung!L4102,Abfrage!$A$2:$C$19,3,)),"")))</f>
        <v/>
      </c>
      <c r="G4094" t="str">
        <f t="shared" si="189"/>
        <v/>
      </c>
      <c r="H4094" s="31" t="str">
        <f>IF(A4094&lt;&gt;"",-Belegerfassung!J4102+Belegerfassung!K4102,"")</f>
        <v/>
      </c>
      <c r="I4094" s="49" t="str">
        <f>IFERROR(IF(H4094&lt;&gt;"",Belegerfassung!L4102*100,""),IF(OR(Belegerfassung!L4102="Leistung EU - Erlöse",Belegerfassung!L4102="Lieferungen EU-Erlöse",Belegerfassung!L4102="EUST",Belegerfassung!L4102="Bauleistungen 20%")=TRUE,"",MID(Belegerfassung!L4102,4,2)))</f>
        <v/>
      </c>
      <c r="J4094" s="6" t="str">
        <f>IF(A4094&lt;&gt;"",LEFT(Belegerfassung!D4102,40),"")</f>
        <v/>
      </c>
      <c r="K4094" t="str">
        <f>IF(A4094&lt;&gt;"",VLOOKUP(D4094,Abfrage!$F$2:$G$21,2,FALSE),"")</f>
        <v/>
      </c>
      <c r="L4094" s="6" t="str">
        <f>IF(Belegerfassung!H4102&lt;&gt;"",Belegerfassung!H4102,"")</f>
        <v/>
      </c>
      <c r="M4094" t="str">
        <f>IFERROR(IF(Belegerfassung!E4102&lt;&gt;"",VLOOKUP(Belegerfassung!E4102,Abfrage!$L$2:$M$15,2,),""),"")</f>
        <v/>
      </c>
      <c r="N4094" t="str">
        <f t="shared" si="190"/>
        <v/>
      </c>
      <c r="O4094" t="str">
        <f t="shared" si="191"/>
        <v/>
      </c>
      <c r="P4094" t="str">
        <f>IF(Belegerfassung!G4102&lt;&gt;"",CONCATENATE(Belegerfassung!G4102,".pdf"),"")</f>
        <v/>
      </c>
    </row>
    <row r="4095" spans="1:16">
      <c r="A4095" t="str">
        <f>IF(Belegerfassung!C4103&lt;&gt;"",0,"")</f>
        <v/>
      </c>
      <c r="B4095" t="str">
        <f>IFERROR(VLOOKUP(Belegerfassung!I4103,Konten!A:D,2,FALSE),"")</f>
        <v/>
      </c>
      <c r="C4095" t="str">
        <f>IF(A4095&lt;&gt;"",TEXT(Belegerfassung!C4103,"TT.MM.JJJJ"),"")</f>
        <v/>
      </c>
      <c r="D4095" t="str">
        <f>IFERROR(VLOOKUP(Belegerfassung!A4103,Abfrage!$E$2:$F$20,2,FALSE),"")</f>
        <v/>
      </c>
      <c r="E4095" t="str">
        <f>IF(A4095&lt;&gt;"",Belegerfassung!B4103,"")</f>
        <v/>
      </c>
      <c r="F4095" t="str">
        <f>IF(Belegerfassung!L4103="","",IF(Belegerfassung!L4103&lt;&gt;"",IF(Belegerfassung!L4103&lt;&gt;"",IF(Belegerfassung!J4103&lt;&gt;0,VLOOKUP(Belegerfassung!L4103,Abfrage!$A$2:$C$19,2,),VLOOKUP(Belegerfassung!L4103,Abfrage!$A$2:$C$19,3,)),"")))</f>
        <v/>
      </c>
      <c r="G4095" t="str">
        <f t="shared" si="189"/>
        <v/>
      </c>
      <c r="H4095" s="31" t="str">
        <f>IF(A4095&lt;&gt;"",-Belegerfassung!J4103+Belegerfassung!K4103,"")</f>
        <v/>
      </c>
      <c r="I4095" s="49" t="str">
        <f>IFERROR(IF(H4095&lt;&gt;"",Belegerfassung!L4103*100,""),IF(OR(Belegerfassung!L4103="Leistung EU - Erlöse",Belegerfassung!L4103="Lieferungen EU-Erlöse",Belegerfassung!L4103="EUST",Belegerfassung!L4103="Bauleistungen 20%")=TRUE,"",MID(Belegerfassung!L4103,4,2)))</f>
        <v/>
      </c>
      <c r="J4095" s="6" t="str">
        <f>IF(A4095&lt;&gt;"",LEFT(Belegerfassung!D4103,40),"")</f>
        <v/>
      </c>
      <c r="K4095" t="str">
        <f>IF(A4095&lt;&gt;"",VLOOKUP(D4095,Abfrage!$F$2:$G$21,2,FALSE),"")</f>
        <v/>
      </c>
      <c r="L4095" s="6" t="str">
        <f>IF(Belegerfassung!H4103&lt;&gt;"",Belegerfassung!H4103,"")</f>
        <v/>
      </c>
      <c r="M4095" t="str">
        <f>IFERROR(IF(Belegerfassung!E4103&lt;&gt;"",VLOOKUP(Belegerfassung!E4103,Abfrage!$L$2:$M$15,2,),""),"")</f>
        <v/>
      </c>
      <c r="N4095" t="str">
        <f t="shared" si="190"/>
        <v/>
      </c>
      <c r="O4095" t="str">
        <f t="shared" si="191"/>
        <v/>
      </c>
      <c r="P4095" t="str">
        <f>IF(Belegerfassung!G4103&lt;&gt;"",CONCATENATE(Belegerfassung!G4103,".pdf"),"")</f>
        <v/>
      </c>
    </row>
    <row r="4096" spans="1:16">
      <c r="A4096" t="str">
        <f>IF(Belegerfassung!C4104&lt;&gt;"",0,"")</f>
        <v/>
      </c>
      <c r="B4096" t="str">
        <f>IFERROR(VLOOKUP(Belegerfassung!I4104,Konten!A:D,2,FALSE),"")</f>
        <v/>
      </c>
      <c r="C4096" t="str">
        <f>IF(A4096&lt;&gt;"",TEXT(Belegerfassung!C4104,"TT.MM.JJJJ"),"")</f>
        <v/>
      </c>
      <c r="D4096" t="str">
        <f>IFERROR(VLOOKUP(Belegerfassung!A4104,Abfrage!$E$2:$F$20,2,FALSE),"")</f>
        <v/>
      </c>
      <c r="E4096" t="str">
        <f>IF(A4096&lt;&gt;"",Belegerfassung!B4104,"")</f>
        <v/>
      </c>
      <c r="F4096" t="str">
        <f>IF(Belegerfassung!L4104="","",IF(Belegerfassung!L4104&lt;&gt;"",IF(Belegerfassung!L4104&lt;&gt;"",IF(Belegerfassung!J4104&lt;&gt;0,VLOOKUP(Belegerfassung!L4104,Abfrage!$A$2:$C$19,2,),VLOOKUP(Belegerfassung!L4104,Abfrage!$A$2:$C$19,3,)),"")))</f>
        <v/>
      </c>
      <c r="G4096" t="str">
        <f t="shared" si="189"/>
        <v/>
      </c>
      <c r="H4096" s="31" t="str">
        <f>IF(A4096&lt;&gt;"",-Belegerfassung!J4104+Belegerfassung!K4104,"")</f>
        <v/>
      </c>
      <c r="I4096" s="49" t="str">
        <f>IFERROR(IF(H4096&lt;&gt;"",Belegerfassung!L4104*100,""),IF(OR(Belegerfassung!L4104="Leistung EU - Erlöse",Belegerfassung!L4104="Lieferungen EU-Erlöse",Belegerfassung!L4104="EUST",Belegerfassung!L4104="Bauleistungen 20%")=TRUE,"",MID(Belegerfassung!L4104,4,2)))</f>
        <v/>
      </c>
      <c r="J4096" s="6" t="str">
        <f>IF(A4096&lt;&gt;"",LEFT(Belegerfassung!D4104,40),"")</f>
        <v/>
      </c>
      <c r="K4096" t="str">
        <f>IF(A4096&lt;&gt;"",VLOOKUP(D4096,Abfrage!$F$2:$G$21,2,FALSE),"")</f>
        <v/>
      </c>
      <c r="L4096" s="6" t="str">
        <f>IF(Belegerfassung!H4104&lt;&gt;"",Belegerfassung!H4104,"")</f>
        <v/>
      </c>
      <c r="M4096" t="str">
        <f>IFERROR(IF(Belegerfassung!E4104&lt;&gt;"",VLOOKUP(Belegerfassung!E4104,Abfrage!$L$2:$M$15,2,),""),"")</f>
        <v/>
      </c>
      <c r="N4096" t="str">
        <f t="shared" si="190"/>
        <v/>
      </c>
      <c r="O4096" t="str">
        <f t="shared" si="191"/>
        <v/>
      </c>
      <c r="P4096" t="str">
        <f>IF(Belegerfassung!G4104&lt;&gt;"",CONCATENATE(Belegerfassung!G4104,".pdf"),"")</f>
        <v/>
      </c>
    </row>
    <row r="4097" spans="1:16">
      <c r="A4097" t="str">
        <f>IF(Belegerfassung!C4105&lt;&gt;"",0,"")</f>
        <v/>
      </c>
      <c r="B4097" t="str">
        <f>IFERROR(VLOOKUP(Belegerfassung!I4105,Konten!A:D,2,FALSE),"")</f>
        <v/>
      </c>
      <c r="C4097" t="str">
        <f>IF(A4097&lt;&gt;"",TEXT(Belegerfassung!C4105,"TT.MM.JJJJ"),"")</f>
        <v/>
      </c>
      <c r="D4097" t="str">
        <f>IFERROR(VLOOKUP(Belegerfassung!A4105,Abfrage!$E$2:$F$20,2,FALSE),"")</f>
        <v/>
      </c>
      <c r="E4097" t="str">
        <f>IF(A4097&lt;&gt;"",Belegerfassung!B4105,"")</f>
        <v/>
      </c>
      <c r="F4097" t="str">
        <f>IF(Belegerfassung!L4105="","",IF(Belegerfassung!L4105&lt;&gt;"",IF(Belegerfassung!L4105&lt;&gt;"",IF(Belegerfassung!J4105&lt;&gt;0,VLOOKUP(Belegerfassung!L4105,Abfrage!$A$2:$C$19,2,),VLOOKUP(Belegerfassung!L4105,Abfrage!$A$2:$C$19,3,)),"")))</f>
        <v/>
      </c>
      <c r="G4097" t="str">
        <f t="shared" si="189"/>
        <v/>
      </c>
      <c r="H4097" s="31" t="str">
        <f>IF(A4097&lt;&gt;"",-Belegerfassung!J4105+Belegerfassung!K4105,"")</f>
        <v/>
      </c>
      <c r="I4097" s="49" t="str">
        <f>IFERROR(IF(H4097&lt;&gt;"",Belegerfassung!L4105*100,""),IF(OR(Belegerfassung!L4105="Leistung EU - Erlöse",Belegerfassung!L4105="Lieferungen EU-Erlöse",Belegerfassung!L4105="EUST",Belegerfassung!L4105="Bauleistungen 20%")=TRUE,"",MID(Belegerfassung!L4105,4,2)))</f>
        <v/>
      </c>
      <c r="J4097" s="6" t="str">
        <f>IF(A4097&lt;&gt;"",LEFT(Belegerfassung!D4105,40),"")</f>
        <v/>
      </c>
      <c r="K4097" t="str">
        <f>IF(A4097&lt;&gt;"",VLOOKUP(D4097,Abfrage!$F$2:$G$21,2,FALSE),"")</f>
        <v/>
      </c>
      <c r="L4097" s="6" t="str">
        <f>IF(Belegerfassung!H4105&lt;&gt;"",Belegerfassung!H4105,"")</f>
        <v/>
      </c>
      <c r="M4097" t="str">
        <f>IFERROR(IF(Belegerfassung!E4105&lt;&gt;"",VLOOKUP(Belegerfassung!E4105,Abfrage!$L$2:$M$15,2,),""),"")</f>
        <v/>
      </c>
      <c r="N4097" t="str">
        <f t="shared" si="190"/>
        <v/>
      </c>
      <c r="O4097" t="str">
        <f t="shared" si="191"/>
        <v/>
      </c>
      <c r="P4097" t="str">
        <f>IF(Belegerfassung!G4105&lt;&gt;"",CONCATENATE(Belegerfassung!G4105,".pdf"),"")</f>
        <v/>
      </c>
    </row>
    <row r="4098" spans="1:16">
      <c r="A4098" t="str">
        <f>IF(Belegerfassung!C4106&lt;&gt;"",0,"")</f>
        <v/>
      </c>
      <c r="B4098" t="str">
        <f>IFERROR(VLOOKUP(Belegerfassung!I4106,Konten!A:D,2,FALSE),"")</f>
        <v/>
      </c>
      <c r="C4098" t="str">
        <f>IF(A4098&lt;&gt;"",TEXT(Belegerfassung!C4106,"TT.MM.JJJJ"),"")</f>
        <v/>
      </c>
      <c r="D4098" t="str">
        <f>IFERROR(VLOOKUP(Belegerfassung!A4106,Abfrage!$E$2:$F$20,2,FALSE),"")</f>
        <v/>
      </c>
      <c r="E4098" t="str">
        <f>IF(A4098&lt;&gt;"",Belegerfassung!B4106,"")</f>
        <v/>
      </c>
      <c r="F4098" t="str">
        <f>IF(Belegerfassung!L4106="","",IF(Belegerfassung!L4106&lt;&gt;"",IF(Belegerfassung!L4106&lt;&gt;"",IF(Belegerfassung!J4106&lt;&gt;0,VLOOKUP(Belegerfassung!L4106,Abfrage!$A$2:$C$19,2,),VLOOKUP(Belegerfassung!L4106,Abfrage!$A$2:$C$19,3,)),"")))</f>
        <v/>
      </c>
      <c r="G4098" t="str">
        <f t="shared" si="189"/>
        <v/>
      </c>
      <c r="H4098" s="31" t="str">
        <f>IF(A4098&lt;&gt;"",-Belegerfassung!J4106+Belegerfassung!K4106,"")</f>
        <v/>
      </c>
      <c r="I4098" s="49" t="str">
        <f>IFERROR(IF(H4098&lt;&gt;"",Belegerfassung!L4106*100,""),IF(OR(Belegerfassung!L4106="Leistung EU - Erlöse",Belegerfassung!L4106="Lieferungen EU-Erlöse",Belegerfassung!L4106="EUST",Belegerfassung!L4106="Bauleistungen 20%")=TRUE,"",MID(Belegerfassung!L4106,4,2)))</f>
        <v/>
      </c>
      <c r="J4098" s="6" t="str">
        <f>IF(A4098&lt;&gt;"",LEFT(Belegerfassung!D4106,40),"")</f>
        <v/>
      </c>
      <c r="K4098" t="str">
        <f>IF(A4098&lt;&gt;"",VLOOKUP(D4098,Abfrage!$F$2:$G$21,2,FALSE),"")</f>
        <v/>
      </c>
      <c r="L4098" s="6" t="str">
        <f>IF(Belegerfassung!H4106&lt;&gt;"",Belegerfassung!H4106,"")</f>
        <v/>
      </c>
      <c r="M4098" t="str">
        <f>IFERROR(IF(Belegerfassung!E4106&lt;&gt;"",VLOOKUP(Belegerfassung!E4106,Abfrage!$L$2:$M$15,2,),""),"")</f>
        <v/>
      </c>
      <c r="N4098" t="str">
        <f t="shared" si="190"/>
        <v/>
      </c>
      <c r="O4098" t="str">
        <f t="shared" si="191"/>
        <v/>
      </c>
      <c r="P4098" t="str">
        <f>IF(Belegerfassung!G4106&lt;&gt;"",CONCATENATE(Belegerfassung!G4106,".pdf"),"")</f>
        <v/>
      </c>
    </row>
    <row r="4099" spans="1:16">
      <c r="A4099" t="str">
        <f>IF(Belegerfassung!C4107&lt;&gt;"",0,"")</f>
        <v/>
      </c>
      <c r="B4099" t="str">
        <f>IFERROR(VLOOKUP(Belegerfassung!I4107,Konten!A:D,2,FALSE),"")</f>
        <v/>
      </c>
      <c r="C4099" t="str">
        <f>IF(A4099&lt;&gt;"",TEXT(Belegerfassung!C4107,"TT.MM.JJJJ"),"")</f>
        <v/>
      </c>
      <c r="D4099" t="str">
        <f>IFERROR(VLOOKUP(Belegerfassung!A4107,Abfrage!$E$2:$F$20,2,FALSE),"")</f>
        <v/>
      </c>
      <c r="E4099" t="str">
        <f>IF(A4099&lt;&gt;"",Belegerfassung!B4107,"")</f>
        <v/>
      </c>
      <c r="F4099" t="str">
        <f>IF(Belegerfassung!L4107="","",IF(Belegerfassung!L4107&lt;&gt;"",IF(Belegerfassung!L4107&lt;&gt;"",IF(Belegerfassung!J4107&lt;&gt;0,VLOOKUP(Belegerfassung!L4107,Abfrage!$A$2:$C$19,2,),VLOOKUP(Belegerfassung!L4107,Abfrage!$A$2:$C$19,3,)),"")))</f>
        <v/>
      </c>
      <c r="G4099" t="str">
        <f t="shared" ref="G4099:G4162" si="192">IF(A4099&lt;&gt;"",1,"")</f>
        <v/>
      </c>
      <c r="H4099" s="31" t="str">
        <f>IF(A4099&lt;&gt;"",-Belegerfassung!J4107+Belegerfassung!K4107,"")</f>
        <v/>
      </c>
      <c r="I4099" s="49" t="str">
        <f>IFERROR(IF(H4099&lt;&gt;"",Belegerfassung!L4107*100,""),IF(OR(Belegerfassung!L4107="Leistung EU - Erlöse",Belegerfassung!L4107="Lieferungen EU-Erlöse",Belegerfassung!L4107="EUST",Belegerfassung!L4107="Bauleistungen 20%")=TRUE,"",MID(Belegerfassung!L4107,4,2)))</f>
        <v/>
      </c>
      <c r="J4099" s="6" t="str">
        <f>IF(A4099&lt;&gt;"",LEFT(Belegerfassung!D4107,40),"")</f>
        <v/>
      </c>
      <c r="K4099" t="str">
        <f>IF(A4099&lt;&gt;"",VLOOKUP(D4099,Abfrage!$F$2:$G$21,2,FALSE),"")</f>
        <v/>
      </c>
      <c r="L4099" s="6" t="str">
        <f>IF(Belegerfassung!H4107&lt;&gt;"",Belegerfassung!H4107,"")</f>
        <v/>
      </c>
      <c r="M4099" t="str">
        <f>IFERROR(IF(Belegerfassung!E4107&lt;&gt;"",VLOOKUP(Belegerfassung!E4107,Abfrage!$L$2:$M$15,2,),""),"")</f>
        <v/>
      </c>
      <c r="N4099" t="str">
        <f t="shared" ref="N4099:N4162" si="193">IF(A4099&lt;&gt;"","E","")</f>
        <v/>
      </c>
      <c r="O4099" t="str">
        <f t="shared" ref="O4099:O4162" si="194">IF(A4099&lt;&gt;"","A","")</f>
        <v/>
      </c>
      <c r="P4099" t="str">
        <f>IF(Belegerfassung!G4107&lt;&gt;"",CONCATENATE(Belegerfassung!G4107,".pdf"),"")</f>
        <v/>
      </c>
    </row>
    <row r="4100" spans="1:16">
      <c r="A4100" t="str">
        <f>IF(Belegerfassung!C4108&lt;&gt;"",0,"")</f>
        <v/>
      </c>
      <c r="B4100" t="str">
        <f>IFERROR(VLOOKUP(Belegerfassung!I4108,Konten!A:D,2,FALSE),"")</f>
        <v/>
      </c>
      <c r="C4100" t="str">
        <f>IF(A4100&lt;&gt;"",TEXT(Belegerfassung!C4108,"TT.MM.JJJJ"),"")</f>
        <v/>
      </c>
      <c r="D4100" t="str">
        <f>IFERROR(VLOOKUP(Belegerfassung!A4108,Abfrage!$E$2:$F$20,2,FALSE),"")</f>
        <v/>
      </c>
      <c r="E4100" t="str">
        <f>IF(A4100&lt;&gt;"",Belegerfassung!B4108,"")</f>
        <v/>
      </c>
      <c r="F4100" t="str">
        <f>IF(Belegerfassung!L4108="","",IF(Belegerfassung!L4108&lt;&gt;"",IF(Belegerfassung!L4108&lt;&gt;"",IF(Belegerfassung!J4108&lt;&gt;0,VLOOKUP(Belegerfassung!L4108,Abfrage!$A$2:$C$19,2,),VLOOKUP(Belegerfassung!L4108,Abfrage!$A$2:$C$19,3,)),"")))</f>
        <v/>
      </c>
      <c r="G4100" t="str">
        <f t="shared" si="192"/>
        <v/>
      </c>
      <c r="H4100" s="31" t="str">
        <f>IF(A4100&lt;&gt;"",-Belegerfassung!J4108+Belegerfassung!K4108,"")</f>
        <v/>
      </c>
      <c r="I4100" s="49" t="str">
        <f>IFERROR(IF(H4100&lt;&gt;"",Belegerfassung!L4108*100,""),IF(OR(Belegerfassung!L4108="Leistung EU - Erlöse",Belegerfassung!L4108="Lieferungen EU-Erlöse",Belegerfassung!L4108="EUST",Belegerfassung!L4108="Bauleistungen 20%")=TRUE,"",MID(Belegerfassung!L4108,4,2)))</f>
        <v/>
      </c>
      <c r="J4100" s="6" t="str">
        <f>IF(A4100&lt;&gt;"",LEFT(Belegerfassung!D4108,40),"")</f>
        <v/>
      </c>
      <c r="K4100" t="str">
        <f>IF(A4100&lt;&gt;"",VLOOKUP(D4100,Abfrage!$F$2:$G$21,2,FALSE),"")</f>
        <v/>
      </c>
      <c r="L4100" s="6" t="str">
        <f>IF(Belegerfassung!H4108&lt;&gt;"",Belegerfassung!H4108,"")</f>
        <v/>
      </c>
      <c r="M4100" t="str">
        <f>IFERROR(IF(Belegerfassung!E4108&lt;&gt;"",VLOOKUP(Belegerfassung!E4108,Abfrage!$L$2:$M$15,2,),""),"")</f>
        <v/>
      </c>
      <c r="N4100" t="str">
        <f t="shared" si="193"/>
        <v/>
      </c>
      <c r="O4100" t="str">
        <f t="shared" si="194"/>
        <v/>
      </c>
      <c r="P4100" t="str">
        <f>IF(Belegerfassung!G4108&lt;&gt;"",CONCATENATE(Belegerfassung!G4108,".pdf"),"")</f>
        <v/>
      </c>
    </row>
    <row r="4101" spans="1:16">
      <c r="A4101" t="str">
        <f>IF(Belegerfassung!C4109&lt;&gt;"",0,"")</f>
        <v/>
      </c>
      <c r="B4101" t="str">
        <f>IFERROR(VLOOKUP(Belegerfassung!I4109,Konten!A:D,2,FALSE),"")</f>
        <v/>
      </c>
      <c r="C4101" t="str">
        <f>IF(A4101&lt;&gt;"",TEXT(Belegerfassung!C4109,"TT.MM.JJJJ"),"")</f>
        <v/>
      </c>
      <c r="D4101" t="str">
        <f>IFERROR(VLOOKUP(Belegerfassung!A4109,Abfrage!$E$2:$F$20,2,FALSE),"")</f>
        <v/>
      </c>
      <c r="E4101" t="str">
        <f>IF(A4101&lt;&gt;"",Belegerfassung!B4109,"")</f>
        <v/>
      </c>
      <c r="F4101" t="str">
        <f>IF(Belegerfassung!L4109="","",IF(Belegerfassung!L4109&lt;&gt;"",IF(Belegerfassung!L4109&lt;&gt;"",IF(Belegerfassung!J4109&lt;&gt;0,VLOOKUP(Belegerfassung!L4109,Abfrage!$A$2:$C$19,2,),VLOOKUP(Belegerfassung!L4109,Abfrage!$A$2:$C$19,3,)),"")))</f>
        <v/>
      </c>
      <c r="G4101" t="str">
        <f t="shared" si="192"/>
        <v/>
      </c>
      <c r="H4101" s="31" t="str">
        <f>IF(A4101&lt;&gt;"",-Belegerfassung!J4109+Belegerfassung!K4109,"")</f>
        <v/>
      </c>
      <c r="I4101" s="49" t="str">
        <f>IFERROR(IF(H4101&lt;&gt;"",Belegerfassung!L4109*100,""),IF(OR(Belegerfassung!L4109="Leistung EU - Erlöse",Belegerfassung!L4109="Lieferungen EU-Erlöse",Belegerfassung!L4109="EUST",Belegerfassung!L4109="Bauleistungen 20%")=TRUE,"",MID(Belegerfassung!L4109,4,2)))</f>
        <v/>
      </c>
      <c r="J4101" s="6" t="str">
        <f>IF(A4101&lt;&gt;"",LEFT(Belegerfassung!D4109,40),"")</f>
        <v/>
      </c>
      <c r="K4101" t="str">
        <f>IF(A4101&lt;&gt;"",VLOOKUP(D4101,Abfrage!$F$2:$G$21,2,FALSE),"")</f>
        <v/>
      </c>
      <c r="L4101" s="6" t="str">
        <f>IF(Belegerfassung!H4109&lt;&gt;"",Belegerfassung!H4109,"")</f>
        <v/>
      </c>
      <c r="M4101" t="str">
        <f>IFERROR(IF(Belegerfassung!E4109&lt;&gt;"",VLOOKUP(Belegerfassung!E4109,Abfrage!$L$2:$M$15,2,),""),"")</f>
        <v/>
      </c>
      <c r="N4101" t="str">
        <f t="shared" si="193"/>
        <v/>
      </c>
      <c r="O4101" t="str">
        <f t="shared" si="194"/>
        <v/>
      </c>
      <c r="P4101" t="str">
        <f>IF(Belegerfassung!G4109&lt;&gt;"",CONCATENATE(Belegerfassung!G4109,".pdf"),"")</f>
        <v/>
      </c>
    </row>
    <row r="4102" spans="1:16">
      <c r="A4102" t="str">
        <f>IF(Belegerfassung!C4110&lt;&gt;"",0,"")</f>
        <v/>
      </c>
      <c r="B4102" t="str">
        <f>IFERROR(VLOOKUP(Belegerfassung!I4110,Konten!A:D,2,FALSE),"")</f>
        <v/>
      </c>
      <c r="C4102" t="str">
        <f>IF(A4102&lt;&gt;"",TEXT(Belegerfassung!C4110,"TT.MM.JJJJ"),"")</f>
        <v/>
      </c>
      <c r="D4102" t="str">
        <f>IFERROR(VLOOKUP(Belegerfassung!A4110,Abfrage!$E$2:$F$20,2,FALSE),"")</f>
        <v/>
      </c>
      <c r="E4102" t="str">
        <f>IF(A4102&lt;&gt;"",Belegerfassung!B4110,"")</f>
        <v/>
      </c>
      <c r="F4102" t="str">
        <f>IF(Belegerfassung!L4110="","",IF(Belegerfassung!L4110&lt;&gt;"",IF(Belegerfassung!L4110&lt;&gt;"",IF(Belegerfassung!J4110&lt;&gt;0,VLOOKUP(Belegerfassung!L4110,Abfrage!$A$2:$C$19,2,),VLOOKUP(Belegerfassung!L4110,Abfrage!$A$2:$C$19,3,)),"")))</f>
        <v/>
      </c>
      <c r="G4102" t="str">
        <f t="shared" si="192"/>
        <v/>
      </c>
      <c r="H4102" s="31" t="str">
        <f>IF(A4102&lt;&gt;"",-Belegerfassung!J4110+Belegerfassung!K4110,"")</f>
        <v/>
      </c>
      <c r="I4102" s="49" t="str">
        <f>IFERROR(IF(H4102&lt;&gt;"",Belegerfassung!L4110*100,""),IF(OR(Belegerfassung!L4110="Leistung EU - Erlöse",Belegerfassung!L4110="Lieferungen EU-Erlöse",Belegerfassung!L4110="EUST",Belegerfassung!L4110="Bauleistungen 20%")=TRUE,"",MID(Belegerfassung!L4110,4,2)))</f>
        <v/>
      </c>
      <c r="J4102" s="6" t="str">
        <f>IF(A4102&lt;&gt;"",LEFT(Belegerfassung!D4110,40),"")</f>
        <v/>
      </c>
      <c r="K4102" t="str">
        <f>IF(A4102&lt;&gt;"",VLOOKUP(D4102,Abfrage!$F$2:$G$21,2,FALSE),"")</f>
        <v/>
      </c>
      <c r="L4102" s="6" t="str">
        <f>IF(Belegerfassung!H4110&lt;&gt;"",Belegerfassung!H4110,"")</f>
        <v/>
      </c>
      <c r="M4102" t="str">
        <f>IFERROR(IF(Belegerfassung!E4110&lt;&gt;"",VLOOKUP(Belegerfassung!E4110,Abfrage!$L$2:$M$15,2,),""),"")</f>
        <v/>
      </c>
      <c r="N4102" t="str">
        <f t="shared" si="193"/>
        <v/>
      </c>
      <c r="O4102" t="str">
        <f t="shared" si="194"/>
        <v/>
      </c>
      <c r="P4102" t="str">
        <f>IF(Belegerfassung!G4110&lt;&gt;"",CONCATENATE(Belegerfassung!G4110,".pdf"),"")</f>
        <v/>
      </c>
    </row>
    <row r="4103" spans="1:16">
      <c r="A4103" t="str">
        <f>IF(Belegerfassung!C4111&lt;&gt;"",0,"")</f>
        <v/>
      </c>
      <c r="B4103" t="str">
        <f>IFERROR(VLOOKUP(Belegerfassung!I4111,Konten!A:D,2,FALSE),"")</f>
        <v/>
      </c>
      <c r="C4103" t="str">
        <f>IF(A4103&lt;&gt;"",TEXT(Belegerfassung!C4111,"TT.MM.JJJJ"),"")</f>
        <v/>
      </c>
      <c r="D4103" t="str">
        <f>IFERROR(VLOOKUP(Belegerfassung!A4111,Abfrage!$E$2:$F$20,2,FALSE),"")</f>
        <v/>
      </c>
      <c r="E4103" t="str">
        <f>IF(A4103&lt;&gt;"",Belegerfassung!B4111,"")</f>
        <v/>
      </c>
      <c r="F4103" t="str">
        <f>IF(Belegerfassung!L4111="","",IF(Belegerfassung!L4111&lt;&gt;"",IF(Belegerfassung!L4111&lt;&gt;"",IF(Belegerfassung!J4111&lt;&gt;0,VLOOKUP(Belegerfassung!L4111,Abfrage!$A$2:$C$19,2,),VLOOKUP(Belegerfassung!L4111,Abfrage!$A$2:$C$19,3,)),"")))</f>
        <v/>
      </c>
      <c r="G4103" t="str">
        <f t="shared" si="192"/>
        <v/>
      </c>
      <c r="H4103" s="31" t="str">
        <f>IF(A4103&lt;&gt;"",-Belegerfassung!J4111+Belegerfassung!K4111,"")</f>
        <v/>
      </c>
      <c r="I4103" s="49" t="str">
        <f>IFERROR(IF(H4103&lt;&gt;"",Belegerfassung!L4111*100,""),IF(OR(Belegerfassung!L4111="Leistung EU - Erlöse",Belegerfassung!L4111="Lieferungen EU-Erlöse",Belegerfassung!L4111="EUST",Belegerfassung!L4111="Bauleistungen 20%")=TRUE,"",MID(Belegerfassung!L4111,4,2)))</f>
        <v/>
      </c>
      <c r="J4103" s="6" t="str">
        <f>IF(A4103&lt;&gt;"",LEFT(Belegerfassung!D4111,40),"")</f>
        <v/>
      </c>
      <c r="K4103" t="str">
        <f>IF(A4103&lt;&gt;"",VLOOKUP(D4103,Abfrage!$F$2:$G$21,2,FALSE),"")</f>
        <v/>
      </c>
      <c r="L4103" s="6" t="str">
        <f>IF(Belegerfassung!H4111&lt;&gt;"",Belegerfassung!H4111,"")</f>
        <v/>
      </c>
      <c r="M4103" t="str">
        <f>IFERROR(IF(Belegerfassung!E4111&lt;&gt;"",VLOOKUP(Belegerfassung!E4111,Abfrage!$L$2:$M$15,2,),""),"")</f>
        <v/>
      </c>
      <c r="N4103" t="str">
        <f t="shared" si="193"/>
        <v/>
      </c>
      <c r="O4103" t="str">
        <f t="shared" si="194"/>
        <v/>
      </c>
      <c r="P4103" t="str">
        <f>IF(Belegerfassung!G4111&lt;&gt;"",CONCATENATE(Belegerfassung!G4111,".pdf"),"")</f>
        <v/>
      </c>
    </row>
    <row r="4104" spans="1:16">
      <c r="A4104" t="str">
        <f>IF(Belegerfassung!C4112&lt;&gt;"",0,"")</f>
        <v/>
      </c>
      <c r="B4104" t="str">
        <f>IFERROR(VLOOKUP(Belegerfassung!I4112,Konten!A:D,2,FALSE),"")</f>
        <v/>
      </c>
      <c r="C4104" t="str">
        <f>IF(A4104&lt;&gt;"",TEXT(Belegerfassung!C4112,"TT.MM.JJJJ"),"")</f>
        <v/>
      </c>
      <c r="D4104" t="str">
        <f>IFERROR(VLOOKUP(Belegerfassung!A4112,Abfrage!$E$2:$F$20,2,FALSE),"")</f>
        <v/>
      </c>
      <c r="E4104" t="str">
        <f>IF(A4104&lt;&gt;"",Belegerfassung!B4112,"")</f>
        <v/>
      </c>
      <c r="F4104" t="str">
        <f>IF(Belegerfassung!L4112="","",IF(Belegerfassung!L4112&lt;&gt;"",IF(Belegerfassung!L4112&lt;&gt;"",IF(Belegerfassung!J4112&lt;&gt;0,VLOOKUP(Belegerfassung!L4112,Abfrage!$A$2:$C$19,2,),VLOOKUP(Belegerfassung!L4112,Abfrage!$A$2:$C$19,3,)),"")))</f>
        <v/>
      </c>
      <c r="G4104" t="str">
        <f t="shared" si="192"/>
        <v/>
      </c>
      <c r="H4104" s="31" t="str">
        <f>IF(A4104&lt;&gt;"",-Belegerfassung!J4112+Belegerfassung!K4112,"")</f>
        <v/>
      </c>
      <c r="I4104" s="49" t="str">
        <f>IFERROR(IF(H4104&lt;&gt;"",Belegerfassung!L4112*100,""),IF(OR(Belegerfassung!L4112="Leistung EU - Erlöse",Belegerfassung!L4112="Lieferungen EU-Erlöse",Belegerfassung!L4112="EUST",Belegerfassung!L4112="Bauleistungen 20%")=TRUE,"",MID(Belegerfassung!L4112,4,2)))</f>
        <v/>
      </c>
      <c r="J4104" s="6" t="str">
        <f>IF(A4104&lt;&gt;"",LEFT(Belegerfassung!D4112,40),"")</f>
        <v/>
      </c>
      <c r="K4104" t="str">
        <f>IF(A4104&lt;&gt;"",VLOOKUP(D4104,Abfrage!$F$2:$G$21,2,FALSE),"")</f>
        <v/>
      </c>
      <c r="L4104" s="6" t="str">
        <f>IF(Belegerfassung!H4112&lt;&gt;"",Belegerfassung!H4112,"")</f>
        <v/>
      </c>
      <c r="M4104" t="str">
        <f>IFERROR(IF(Belegerfassung!E4112&lt;&gt;"",VLOOKUP(Belegerfassung!E4112,Abfrage!$L$2:$M$15,2,),""),"")</f>
        <v/>
      </c>
      <c r="N4104" t="str">
        <f t="shared" si="193"/>
        <v/>
      </c>
      <c r="O4104" t="str">
        <f t="shared" si="194"/>
        <v/>
      </c>
      <c r="P4104" t="str">
        <f>IF(Belegerfassung!G4112&lt;&gt;"",CONCATENATE(Belegerfassung!G4112,".pdf"),"")</f>
        <v/>
      </c>
    </row>
    <row r="4105" spans="1:16">
      <c r="A4105" t="str">
        <f>IF(Belegerfassung!C4113&lt;&gt;"",0,"")</f>
        <v/>
      </c>
      <c r="B4105" t="str">
        <f>IFERROR(VLOOKUP(Belegerfassung!I4113,Konten!A:D,2,FALSE),"")</f>
        <v/>
      </c>
      <c r="C4105" t="str">
        <f>IF(A4105&lt;&gt;"",TEXT(Belegerfassung!C4113,"TT.MM.JJJJ"),"")</f>
        <v/>
      </c>
      <c r="D4105" t="str">
        <f>IFERROR(VLOOKUP(Belegerfassung!A4113,Abfrage!$E$2:$F$20,2,FALSE),"")</f>
        <v/>
      </c>
      <c r="E4105" t="str">
        <f>IF(A4105&lt;&gt;"",Belegerfassung!B4113,"")</f>
        <v/>
      </c>
      <c r="F4105" t="str">
        <f>IF(Belegerfassung!L4113="","",IF(Belegerfassung!L4113&lt;&gt;"",IF(Belegerfassung!L4113&lt;&gt;"",IF(Belegerfassung!J4113&lt;&gt;0,VLOOKUP(Belegerfassung!L4113,Abfrage!$A$2:$C$19,2,),VLOOKUP(Belegerfassung!L4113,Abfrage!$A$2:$C$19,3,)),"")))</f>
        <v/>
      </c>
      <c r="G4105" t="str">
        <f t="shared" si="192"/>
        <v/>
      </c>
      <c r="H4105" s="31" t="str">
        <f>IF(A4105&lt;&gt;"",-Belegerfassung!J4113+Belegerfassung!K4113,"")</f>
        <v/>
      </c>
      <c r="I4105" s="49" t="str">
        <f>IFERROR(IF(H4105&lt;&gt;"",Belegerfassung!L4113*100,""),IF(OR(Belegerfassung!L4113="Leistung EU - Erlöse",Belegerfassung!L4113="Lieferungen EU-Erlöse",Belegerfassung!L4113="EUST",Belegerfassung!L4113="Bauleistungen 20%")=TRUE,"",MID(Belegerfassung!L4113,4,2)))</f>
        <v/>
      </c>
      <c r="J4105" s="6" t="str">
        <f>IF(A4105&lt;&gt;"",LEFT(Belegerfassung!D4113,40),"")</f>
        <v/>
      </c>
      <c r="K4105" t="str">
        <f>IF(A4105&lt;&gt;"",VLOOKUP(D4105,Abfrage!$F$2:$G$21,2,FALSE),"")</f>
        <v/>
      </c>
      <c r="L4105" s="6" t="str">
        <f>IF(Belegerfassung!H4113&lt;&gt;"",Belegerfassung!H4113,"")</f>
        <v/>
      </c>
      <c r="M4105" t="str">
        <f>IFERROR(IF(Belegerfassung!E4113&lt;&gt;"",VLOOKUP(Belegerfassung!E4113,Abfrage!$L$2:$M$15,2,),""),"")</f>
        <v/>
      </c>
      <c r="N4105" t="str">
        <f t="shared" si="193"/>
        <v/>
      </c>
      <c r="O4105" t="str">
        <f t="shared" si="194"/>
        <v/>
      </c>
      <c r="P4105" t="str">
        <f>IF(Belegerfassung!G4113&lt;&gt;"",CONCATENATE(Belegerfassung!G4113,".pdf"),"")</f>
        <v/>
      </c>
    </row>
    <row r="4106" spans="1:16">
      <c r="A4106" t="str">
        <f>IF(Belegerfassung!C4114&lt;&gt;"",0,"")</f>
        <v/>
      </c>
      <c r="B4106" t="str">
        <f>IFERROR(VLOOKUP(Belegerfassung!I4114,Konten!A:D,2,FALSE),"")</f>
        <v/>
      </c>
      <c r="C4106" t="str">
        <f>IF(A4106&lt;&gt;"",TEXT(Belegerfassung!C4114,"TT.MM.JJJJ"),"")</f>
        <v/>
      </c>
      <c r="D4106" t="str">
        <f>IFERROR(VLOOKUP(Belegerfassung!A4114,Abfrage!$E$2:$F$20,2,FALSE),"")</f>
        <v/>
      </c>
      <c r="E4106" t="str">
        <f>IF(A4106&lt;&gt;"",Belegerfassung!B4114,"")</f>
        <v/>
      </c>
      <c r="F4106" t="str">
        <f>IF(Belegerfassung!L4114="","",IF(Belegerfassung!L4114&lt;&gt;"",IF(Belegerfassung!L4114&lt;&gt;"",IF(Belegerfassung!J4114&lt;&gt;0,VLOOKUP(Belegerfassung!L4114,Abfrage!$A$2:$C$19,2,),VLOOKUP(Belegerfassung!L4114,Abfrage!$A$2:$C$19,3,)),"")))</f>
        <v/>
      </c>
      <c r="G4106" t="str">
        <f t="shared" si="192"/>
        <v/>
      </c>
      <c r="H4106" s="31" t="str">
        <f>IF(A4106&lt;&gt;"",-Belegerfassung!J4114+Belegerfassung!K4114,"")</f>
        <v/>
      </c>
      <c r="I4106" s="49" t="str">
        <f>IFERROR(IF(H4106&lt;&gt;"",Belegerfassung!L4114*100,""),IF(OR(Belegerfassung!L4114="Leistung EU - Erlöse",Belegerfassung!L4114="Lieferungen EU-Erlöse",Belegerfassung!L4114="EUST",Belegerfassung!L4114="Bauleistungen 20%")=TRUE,"",MID(Belegerfassung!L4114,4,2)))</f>
        <v/>
      </c>
      <c r="J4106" s="6" t="str">
        <f>IF(A4106&lt;&gt;"",LEFT(Belegerfassung!D4114,40),"")</f>
        <v/>
      </c>
      <c r="K4106" t="str">
        <f>IF(A4106&lt;&gt;"",VLOOKUP(D4106,Abfrage!$F$2:$G$21,2,FALSE),"")</f>
        <v/>
      </c>
      <c r="L4106" s="6" t="str">
        <f>IF(Belegerfassung!H4114&lt;&gt;"",Belegerfassung!H4114,"")</f>
        <v/>
      </c>
      <c r="M4106" t="str">
        <f>IFERROR(IF(Belegerfassung!E4114&lt;&gt;"",VLOOKUP(Belegerfassung!E4114,Abfrage!$L$2:$M$15,2,),""),"")</f>
        <v/>
      </c>
      <c r="N4106" t="str">
        <f t="shared" si="193"/>
        <v/>
      </c>
      <c r="O4106" t="str">
        <f t="shared" si="194"/>
        <v/>
      </c>
      <c r="P4106" t="str">
        <f>IF(Belegerfassung!G4114&lt;&gt;"",CONCATENATE(Belegerfassung!G4114,".pdf"),"")</f>
        <v/>
      </c>
    </row>
    <row r="4107" spans="1:16">
      <c r="A4107" t="str">
        <f>IF(Belegerfassung!C4115&lt;&gt;"",0,"")</f>
        <v/>
      </c>
      <c r="B4107" t="str">
        <f>IFERROR(VLOOKUP(Belegerfassung!I4115,Konten!A:D,2,FALSE),"")</f>
        <v/>
      </c>
      <c r="C4107" t="str">
        <f>IF(A4107&lt;&gt;"",TEXT(Belegerfassung!C4115,"TT.MM.JJJJ"),"")</f>
        <v/>
      </c>
      <c r="D4107" t="str">
        <f>IFERROR(VLOOKUP(Belegerfassung!A4115,Abfrage!$E$2:$F$20,2,FALSE),"")</f>
        <v/>
      </c>
      <c r="E4107" t="str">
        <f>IF(A4107&lt;&gt;"",Belegerfassung!B4115,"")</f>
        <v/>
      </c>
      <c r="F4107" t="str">
        <f>IF(Belegerfassung!L4115="","",IF(Belegerfassung!L4115&lt;&gt;"",IF(Belegerfassung!L4115&lt;&gt;"",IF(Belegerfassung!J4115&lt;&gt;0,VLOOKUP(Belegerfassung!L4115,Abfrage!$A$2:$C$19,2,),VLOOKUP(Belegerfassung!L4115,Abfrage!$A$2:$C$19,3,)),"")))</f>
        <v/>
      </c>
      <c r="G4107" t="str">
        <f t="shared" si="192"/>
        <v/>
      </c>
      <c r="H4107" s="31" t="str">
        <f>IF(A4107&lt;&gt;"",-Belegerfassung!J4115+Belegerfassung!K4115,"")</f>
        <v/>
      </c>
      <c r="I4107" s="49" t="str">
        <f>IFERROR(IF(H4107&lt;&gt;"",Belegerfassung!L4115*100,""),IF(OR(Belegerfassung!L4115="Leistung EU - Erlöse",Belegerfassung!L4115="Lieferungen EU-Erlöse",Belegerfassung!L4115="EUST",Belegerfassung!L4115="Bauleistungen 20%")=TRUE,"",MID(Belegerfassung!L4115,4,2)))</f>
        <v/>
      </c>
      <c r="J4107" s="6" t="str">
        <f>IF(A4107&lt;&gt;"",LEFT(Belegerfassung!D4115,40),"")</f>
        <v/>
      </c>
      <c r="K4107" t="str">
        <f>IF(A4107&lt;&gt;"",VLOOKUP(D4107,Abfrage!$F$2:$G$21,2,FALSE),"")</f>
        <v/>
      </c>
      <c r="L4107" s="6" t="str">
        <f>IF(Belegerfassung!H4115&lt;&gt;"",Belegerfassung!H4115,"")</f>
        <v/>
      </c>
      <c r="M4107" t="str">
        <f>IFERROR(IF(Belegerfassung!E4115&lt;&gt;"",VLOOKUP(Belegerfassung!E4115,Abfrage!$L$2:$M$15,2,),""),"")</f>
        <v/>
      </c>
      <c r="N4107" t="str">
        <f t="shared" si="193"/>
        <v/>
      </c>
      <c r="O4107" t="str">
        <f t="shared" si="194"/>
        <v/>
      </c>
      <c r="P4107" t="str">
        <f>IF(Belegerfassung!G4115&lt;&gt;"",CONCATENATE(Belegerfassung!G4115,".pdf"),"")</f>
        <v/>
      </c>
    </row>
    <row r="4108" spans="1:16">
      <c r="A4108" t="str">
        <f>IF(Belegerfassung!C4116&lt;&gt;"",0,"")</f>
        <v/>
      </c>
      <c r="B4108" t="str">
        <f>IFERROR(VLOOKUP(Belegerfassung!I4116,Konten!A:D,2,FALSE),"")</f>
        <v/>
      </c>
      <c r="C4108" t="str">
        <f>IF(A4108&lt;&gt;"",TEXT(Belegerfassung!C4116,"TT.MM.JJJJ"),"")</f>
        <v/>
      </c>
      <c r="D4108" t="str">
        <f>IFERROR(VLOOKUP(Belegerfassung!A4116,Abfrage!$E$2:$F$20,2,FALSE),"")</f>
        <v/>
      </c>
      <c r="E4108" t="str">
        <f>IF(A4108&lt;&gt;"",Belegerfassung!B4116,"")</f>
        <v/>
      </c>
      <c r="F4108" t="str">
        <f>IF(Belegerfassung!L4116="","",IF(Belegerfassung!L4116&lt;&gt;"",IF(Belegerfassung!L4116&lt;&gt;"",IF(Belegerfassung!J4116&lt;&gt;0,VLOOKUP(Belegerfassung!L4116,Abfrage!$A$2:$C$19,2,),VLOOKUP(Belegerfassung!L4116,Abfrage!$A$2:$C$19,3,)),"")))</f>
        <v/>
      </c>
      <c r="G4108" t="str">
        <f t="shared" si="192"/>
        <v/>
      </c>
      <c r="H4108" s="31" t="str">
        <f>IF(A4108&lt;&gt;"",-Belegerfassung!J4116+Belegerfassung!K4116,"")</f>
        <v/>
      </c>
      <c r="I4108" s="49" t="str">
        <f>IFERROR(IF(H4108&lt;&gt;"",Belegerfassung!L4116*100,""),IF(OR(Belegerfassung!L4116="Leistung EU - Erlöse",Belegerfassung!L4116="Lieferungen EU-Erlöse",Belegerfassung!L4116="EUST",Belegerfassung!L4116="Bauleistungen 20%")=TRUE,"",MID(Belegerfassung!L4116,4,2)))</f>
        <v/>
      </c>
      <c r="J4108" s="6" t="str">
        <f>IF(A4108&lt;&gt;"",LEFT(Belegerfassung!D4116,40),"")</f>
        <v/>
      </c>
      <c r="K4108" t="str">
        <f>IF(A4108&lt;&gt;"",VLOOKUP(D4108,Abfrage!$F$2:$G$21,2,FALSE),"")</f>
        <v/>
      </c>
      <c r="L4108" s="6" t="str">
        <f>IF(Belegerfassung!H4116&lt;&gt;"",Belegerfassung!H4116,"")</f>
        <v/>
      </c>
      <c r="M4108" t="str">
        <f>IFERROR(IF(Belegerfassung!E4116&lt;&gt;"",VLOOKUP(Belegerfassung!E4116,Abfrage!$L$2:$M$15,2,),""),"")</f>
        <v/>
      </c>
      <c r="N4108" t="str">
        <f t="shared" si="193"/>
        <v/>
      </c>
      <c r="O4108" t="str">
        <f t="shared" si="194"/>
        <v/>
      </c>
      <c r="P4108" t="str">
        <f>IF(Belegerfassung!G4116&lt;&gt;"",CONCATENATE(Belegerfassung!G4116,".pdf"),"")</f>
        <v/>
      </c>
    </row>
    <row r="4109" spans="1:16">
      <c r="A4109" t="str">
        <f>IF(Belegerfassung!C4117&lt;&gt;"",0,"")</f>
        <v/>
      </c>
      <c r="B4109" t="str">
        <f>IFERROR(VLOOKUP(Belegerfassung!I4117,Konten!A:D,2,FALSE),"")</f>
        <v/>
      </c>
      <c r="C4109" t="str">
        <f>IF(A4109&lt;&gt;"",TEXT(Belegerfassung!C4117,"TT.MM.JJJJ"),"")</f>
        <v/>
      </c>
      <c r="D4109" t="str">
        <f>IFERROR(VLOOKUP(Belegerfassung!A4117,Abfrage!$E$2:$F$20,2,FALSE),"")</f>
        <v/>
      </c>
      <c r="E4109" t="str">
        <f>IF(A4109&lt;&gt;"",Belegerfassung!B4117,"")</f>
        <v/>
      </c>
      <c r="F4109" t="str">
        <f>IF(Belegerfassung!L4117="","",IF(Belegerfassung!L4117&lt;&gt;"",IF(Belegerfassung!L4117&lt;&gt;"",IF(Belegerfassung!J4117&lt;&gt;0,VLOOKUP(Belegerfassung!L4117,Abfrage!$A$2:$C$19,2,),VLOOKUP(Belegerfassung!L4117,Abfrage!$A$2:$C$19,3,)),"")))</f>
        <v/>
      </c>
      <c r="G4109" t="str">
        <f t="shared" si="192"/>
        <v/>
      </c>
      <c r="H4109" s="31" t="str">
        <f>IF(A4109&lt;&gt;"",-Belegerfassung!J4117+Belegerfassung!K4117,"")</f>
        <v/>
      </c>
      <c r="I4109" s="49" t="str">
        <f>IFERROR(IF(H4109&lt;&gt;"",Belegerfassung!L4117*100,""),IF(OR(Belegerfassung!L4117="Leistung EU - Erlöse",Belegerfassung!L4117="Lieferungen EU-Erlöse",Belegerfassung!L4117="EUST",Belegerfassung!L4117="Bauleistungen 20%")=TRUE,"",MID(Belegerfassung!L4117,4,2)))</f>
        <v/>
      </c>
      <c r="J4109" s="6" t="str">
        <f>IF(A4109&lt;&gt;"",LEFT(Belegerfassung!D4117,40),"")</f>
        <v/>
      </c>
      <c r="K4109" t="str">
        <f>IF(A4109&lt;&gt;"",VLOOKUP(D4109,Abfrage!$F$2:$G$21,2,FALSE),"")</f>
        <v/>
      </c>
      <c r="L4109" s="6" t="str">
        <f>IF(Belegerfassung!H4117&lt;&gt;"",Belegerfassung!H4117,"")</f>
        <v/>
      </c>
      <c r="M4109" t="str">
        <f>IFERROR(IF(Belegerfassung!E4117&lt;&gt;"",VLOOKUP(Belegerfassung!E4117,Abfrage!$L$2:$M$15,2,),""),"")</f>
        <v/>
      </c>
      <c r="N4109" t="str">
        <f t="shared" si="193"/>
        <v/>
      </c>
      <c r="O4109" t="str">
        <f t="shared" si="194"/>
        <v/>
      </c>
      <c r="P4109" t="str">
        <f>IF(Belegerfassung!G4117&lt;&gt;"",CONCATENATE(Belegerfassung!G4117,".pdf"),"")</f>
        <v/>
      </c>
    </row>
    <row r="4110" spans="1:16">
      <c r="A4110" t="str">
        <f>IF(Belegerfassung!C4118&lt;&gt;"",0,"")</f>
        <v/>
      </c>
      <c r="B4110" t="str">
        <f>IFERROR(VLOOKUP(Belegerfassung!I4118,Konten!A:D,2,FALSE),"")</f>
        <v/>
      </c>
      <c r="C4110" t="str">
        <f>IF(A4110&lt;&gt;"",TEXT(Belegerfassung!C4118,"TT.MM.JJJJ"),"")</f>
        <v/>
      </c>
      <c r="D4110" t="str">
        <f>IFERROR(VLOOKUP(Belegerfassung!A4118,Abfrage!$E$2:$F$20,2,FALSE),"")</f>
        <v/>
      </c>
      <c r="E4110" t="str">
        <f>IF(A4110&lt;&gt;"",Belegerfassung!B4118,"")</f>
        <v/>
      </c>
      <c r="F4110" t="str">
        <f>IF(Belegerfassung!L4118="","",IF(Belegerfassung!L4118&lt;&gt;"",IF(Belegerfassung!L4118&lt;&gt;"",IF(Belegerfassung!J4118&lt;&gt;0,VLOOKUP(Belegerfassung!L4118,Abfrage!$A$2:$C$19,2,),VLOOKUP(Belegerfassung!L4118,Abfrage!$A$2:$C$19,3,)),"")))</f>
        <v/>
      </c>
      <c r="G4110" t="str">
        <f t="shared" si="192"/>
        <v/>
      </c>
      <c r="H4110" s="31" t="str">
        <f>IF(A4110&lt;&gt;"",-Belegerfassung!J4118+Belegerfassung!K4118,"")</f>
        <v/>
      </c>
      <c r="I4110" s="49" t="str">
        <f>IFERROR(IF(H4110&lt;&gt;"",Belegerfassung!L4118*100,""),IF(OR(Belegerfassung!L4118="Leistung EU - Erlöse",Belegerfassung!L4118="Lieferungen EU-Erlöse",Belegerfassung!L4118="EUST",Belegerfassung!L4118="Bauleistungen 20%")=TRUE,"",MID(Belegerfassung!L4118,4,2)))</f>
        <v/>
      </c>
      <c r="J4110" s="6" t="str">
        <f>IF(A4110&lt;&gt;"",LEFT(Belegerfassung!D4118,40),"")</f>
        <v/>
      </c>
      <c r="K4110" t="str">
        <f>IF(A4110&lt;&gt;"",VLOOKUP(D4110,Abfrage!$F$2:$G$21,2,FALSE),"")</f>
        <v/>
      </c>
      <c r="L4110" s="6" t="str">
        <f>IF(Belegerfassung!H4118&lt;&gt;"",Belegerfassung!H4118,"")</f>
        <v/>
      </c>
      <c r="M4110" t="str">
        <f>IFERROR(IF(Belegerfassung!E4118&lt;&gt;"",VLOOKUP(Belegerfassung!E4118,Abfrage!$L$2:$M$15,2,),""),"")</f>
        <v/>
      </c>
      <c r="N4110" t="str">
        <f t="shared" si="193"/>
        <v/>
      </c>
      <c r="O4110" t="str">
        <f t="shared" si="194"/>
        <v/>
      </c>
      <c r="P4110" t="str">
        <f>IF(Belegerfassung!G4118&lt;&gt;"",CONCATENATE(Belegerfassung!G4118,".pdf"),"")</f>
        <v/>
      </c>
    </row>
    <row r="4111" spans="1:16">
      <c r="A4111" t="str">
        <f>IF(Belegerfassung!C4119&lt;&gt;"",0,"")</f>
        <v/>
      </c>
      <c r="B4111" t="str">
        <f>IFERROR(VLOOKUP(Belegerfassung!I4119,Konten!A:D,2,FALSE),"")</f>
        <v/>
      </c>
      <c r="C4111" t="str">
        <f>IF(A4111&lt;&gt;"",TEXT(Belegerfassung!C4119,"TT.MM.JJJJ"),"")</f>
        <v/>
      </c>
      <c r="D4111" t="str">
        <f>IFERROR(VLOOKUP(Belegerfassung!A4119,Abfrage!$E$2:$F$20,2,FALSE),"")</f>
        <v/>
      </c>
      <c r="E4111" t="str">
        <f>IF(A4111&lt;&gt;"",Belegerfassung!B4119,"")</f>
        <v/>
      </c>
      <c r="F4111" t="str">
        <f>IF(Belegerfassung!L4119="","",IF(Belegerfassung!L4119&lt;&gt;"",IF(Belegerfassung!L4119&lt;&gt;"",IF(Belegerfassung!J4119&lt;&gt;0,VLOOKUP(Belegerfassung!L4119,Abfrage!$A$2:$C$19,2,),VLOOKUP(Belegerfassung!L4119,Abfrage!$A$2:$C$19,3,)),"")))</f>
        <v/>
      </c>
      <c r="G4111" t="str">
        <f t="shared" si="192"/>
        <v/>
      </c>
      <c r="H4111" s="31" t="str">
        <f>IF(A4111&lt;&gt;"",-Belegerfassung!J4119+Belegerfassung!K4119,"")</f>
        <v/>
      </c>
      <c r="I4111" s="49" t="str">
        <f>IFERROR(IF(H4111&lt;&gt;"",Belegerfassung!L4119*100,""),IF(OR(Belegerfassung!L4119="Leistung EU - Erlöse",Belegerfassung!L4119="Lieferungen EU-Erlöse",Belegerfassung!L4119="EUST",Belegerfassung!L4119="Bauleistungen 20%")=TRUE,"",MID(Belegerfassung!L4119,4,2)))</f>
        <v/>
      </c>
      <c r="J4111" s="6" t="str">
        <f>IF(A4111&lt;&gt;"",LEFT(Belegerfassung!D4119,40),"")</f>
        <v/>
      </c>
      <c r="K4111" t="str">
        <f>IF(A4111&lt;&gt;"",VLOOKUP(D4111,Abfrage!$F$2:$G$21,2,FALSE),"")</f>
        <v/>
      </c>
      <c r="L4111" s="6" t="str">
        <f>IF(Belegerfassung!H4119&lt;&gt;"",Belegerfassung!H4119,"")</f>
        <v/>
      </c>
      <c r="M4111" t="str">
        <f>IFERROR(IF(Belegerfassung!E4119&lt;&gt;"",VLOOKUP(Belegerfassung!E4119,Abfrage!$L$2:$M$15,2,),""),"")</f>
        <v/>
      </c>
      <c r="N4111" t="str">
        <f t="shared" si="193"/>
        <v/>
      </c>
      <c r="O4111" t="str">
        <f t="shared" si="194"/>
        <v/>
      </c>
      <c r="P4111" t="str">
        <f>IF(Belegerfassung!G4119&lt;&gt;"",CONCATENATE(Belegerfassung!G4119,".pdf"),"")</f>
        <v/>
      </c>
    </row>
    <row r="4112" spans="1:16">
      <c r="A4112" t="str">
        <f>IF(Belegerfassung!C4120&lt;&gt;"",0,"")</f>
        <v/>
      </c>
      <c r="B4112" t="str">
        <f>IFERROR(VLOOKUP(Belegerfassung!I4120,Konten!A:D,2,FALSE),"")</f>
        <v/>
      </c>
      <c r="C4112" t="str">
        <f>IF(A4112&lt;&gt;"",TEXT(Belegerfassung!C4120,"TT.MM.JJJJ"),"")</f>
        <v/>
      </c>
      <c r="D4112" t="str">
        <f>IFERROR(VLOOKUP(Belegerfassung!A4120,Abfrage!$E$2:$F$20,2,FALSE),"")</f>
        <v/>
      </c>
      <c r="E4112" t="str">
        <f>IF(A4112&lt;&gt;"",Belegerfassung!B4120,"")</f>
        <v/>
      </c>
      <c r="F4112" t="str">
        <f>IF(Belegerfassung!L4120="","",IF(Belegerfassung!L4120&lt;&gt;"",IF(Belegerfassung!L4120&lt;&gt;"",IF(Belegerfassung!J4120&lt;&gt;0,VLOOKUP(Belegerfassung!L4120,Abfrage!$A$2:$C$19,2,),VLOOKUP(Belegerfassung!L4120,Abfrage!$A$2:$C$19,3,)),"")))</f>
        <v/>
      </c>
      <c r="G4112" t="str">
        <f t="shared" si="192"/>
        <v/>
      </c>
      <c r="H4112" s="31" t="str">
        <f>IF(A4112&lt;&gt;"",-Belegerfassung!J4120+Belegerfassung!K4120,"")</f>
        <v/>
      </c>
      <c r="I4112" s="49" t="str">
        <f>IFERROR(IF(H4112&lt;&gt;"",Belegerfassung!L4120*100,""),IF(OR(Belegerfassung!L4120="Leistung EU - Erlöse",Belegerfassung!L4120="Lieferungen EU-Erlöse",Belegerfassung!L4120="EUST",Belegerfassung!L4120="Bauleistungen 20%")=TRUE,"",MID(Belegerfassung!L4120,4,2)))</f>
        <v/>
      </c>
      <c r="J4112" s="6" t="str">
        <f>IF(A4112&lt;&gt;"",LEFT(Belegerfassung!D4120,40),"")</f>
        <v/>
      </c>
      <c r="K4112" t="str">
        <f>IF(A4112&lt;&gt;"",VLOOKUP(D4112,Abfrage!$F$2:$G$21,2,FALSE),"")</f>
        <v/>
      </c>
      <c r="L4112" s="6" t="str">
        <f>IF(Belegerfassung!H4120&lt;&gt;"",Belegerfassung!H4120,"")</f>
        <v/>
      </c>
      <c r="M4112" t="str">
        <f>IFERROR(IF(Belegerfassung!E4120&lt;&gt;"",VLOOKUP(Belegerfassung!E4120,Abfrage!$L$2:$M$15,2,),""),"")</f>
        <v/>
      </c>
      <c r="N4112" t="str">
        <f t="shared" si="193"/>
        <v/>
      </c>
      <c r="O4112" t="str">
        <f t="shared" si="194"/>
        <v/>
      </c>
      <c r="P4112" t="str">
        <f>IF(Belegerfassung!G4120&lt;&gt;"",CONCATENATE(Belegerfassung!G4120,".pdf"),"")</f>
        <v/>
      </c>
    </row>
    <row r="4113" spans="1:16">
      <c r="A4113" t="str">
        <f>IF(Belegerfassung!C4121&lt;&gt;"",0,"")</f>
        <v/>
      </c>
      <c r="B4113" t="str">
        <f>IFERROR(VLOOKUP(Belegerfassung!I4121,Konten!A:D,2,FALSE),"")</f>
        <v/>
      </c>
      <c r="C4113" t="str">
        <f>IF(A4113&lt;&gt;"",TEXT(Belegerfassung!C4121,"TT.MM.JJJJ"),"")</f>
        <v/>
      </c>
      <c r="D4113" t="str">
        <f>IFERROR(VLOOKUP(Belegerfassung!A4121,Abfrage!$E$2:$F$20,2,FALSE),"")</f>
        <v/>
      </c>
      <c r="E4113" t="str">
        <f>IF(A4113&lt;&gt;"",Belegerfassung!B4121,"")</f>
        <v/>
      </c>
      <c r="F4113" t="str">
        <f>IF(Belegerfassung!L4121="","",IF(Belegerfassung!L4121&lt;&gt;"",IF(Belegerfassung!L4121&lt;&gt;"",IF(Belegerfassung!J4121&lt;&gt;0,VLOOKUP(Belegerfassung!L4121,Abfrage!$A$2:$C$19,2,),VLOOKUP(Belegerfassung!L4121,Abfrage!$A$2:$C$19,3,)),"")))</f>
        <v/>
      </c>
      <c r="G4113" t="str">
        <f t="shared" si="192"/>
        <v/>
      </c>
      <c r="H4113" s="31" t="str">
        <f>IF(A4113&lt;&gt;"",-Belegerfassung!J4121+Belegerfassung!K4121,"")</f>
        <v/>
      </c>
      <c r="I4113" s="49" t="str">
        <f>IFERROR(IF(H4113&lt;&gt;"",Belegerfassung!L4121*100,""),IF(OR(Belegerfassung!L4121="Leistung EU - Erlöse",Belegerfassung!L4121="Lieferungen EU-Erlöse",Belegerfassung!L4121="EUST",Belegerfassung!L4121="Bauleistungen 20%")=TRUE,"",MID(Belegerfassung!L4121,4,2)))</f>
        <v/>
      </c>
      <c r="J4113" s="6" t="str">
        <f>IF(A4113&lt;&gt;"",LEFT(Belegerfassung!D4121,40),"")</f>
        <v/>
      </c>
      <c r="K4113" t="str">
        <f>IF(A4113&lt;&gt;"",VLOOKUP(D4113,Abfrage!$F$2:$G$21,2,FALSE),"")</f>
        <v/>
      </c>
      <c r="L4113" s="6" t="str">
        <f>IF(Belegerfassung!H4121&lt;&gt;"",Belegerfassung!H4121,"")</f>
        <v/>
      </c>
      <c r="M4113" t="str">
        <f>IFERROR(IF(Belegerfassung!E4121&lt;&gt;"",VLOOKUP(Belegerfassung!E4121,Abfrage!$L$2:$M$15,2,),""),"")</f>
        <v/>
      </c>
      <c r="N4113" t="str">
        <f t="shared" si="193"/>
        <v/>
      </c>
      <c r="O4113" t="str">
        <f t="shared" si="194"/>
        <v/>
      </c>
      <c r="P4113" t="str">
        <f>IF(Belegerfassung!G4121&lt;&gt;"",CONCATENATE(Belegerfassung!G4121,".pdf"),"")</f>
        <v/>
      </c>
    </row>
    <row r="4114" spans="1:16">
      <c r="A4114" t="str">
        <f>IF(Belegerfassung!C4122&lt;&gt;"",0,"")</f>
        <v/>
      </c>
      <c r="B4114" t="str">
        <f>IFERROR(VLOOKUP(Belegerfassung!I4122,Konten!A:D,2,FALSE),"")</f>
        <v/>
      </c>
      <c r="C4114" t="str">
        <f>IF(A4114&lt;&gt;"",TEXT(Belegerfassung!C4122,"TT.MM.JJJJ"),"")</f>
        <v/>
      </c>
      <c r="D4114" t="str">
        <f>IFERROR(VLOOKUP(Belegerfassung!A4122,Abfrage!$E$2:$F$20,2,FALSE),"")</f>
        <v/>
      </c>
      <c r="E4114" t="str">
        <f>IF(A4114&lt;&gt;"",Belegerfassung!B4122,"")</f>
        <v/>
      </c>
      <c r="F4114" t="str">
        <f>IF(Belegerfassung!L4122="","",IF(Belegerfassung!L4122&lt;&gt;"",IF(Belegerfassung!L4122&lt;&gt;"",IF(Belegerfassung!J4122&lt;&gt;0,VLOOKUP(Belegerfassung!L4122,Abfrage!$A$2:$C$19,2,),VLOOKUP(Belegerfassung!L4122,Abfrage!$A$2:$C$19,3,)),"")))</f>
        <v/>
      </c>
      <c r="G4114" t="str">
        <f t="shared" si="192"/>
        <v/>
      </c>
      <c r="H4114" s="31" t="str">
        <f>IF(A4114&lt;&gt;"",-Belegerfassung!J4122+Belegerfassung!K4122,"")</f>
        <v/>
      </c>
      <c r="I4114" s="49" t="str">
        <f>IFERROR(IF(H4114&lt;&gt;"",Belegerfassung!L4122*100,""),IF(OR(Belegerfassung!L4122="Leistung EU - Erlöse",Belegerfassung!L4122="Lieferungen EU-Erlöse",Belegerfassung!L4122="EUST",Belegerfassung!L4122="Bauleistungen 20%")=TRUE,"",MID(Belegerfassung!L4122,4,2)))</f>
        <v/>
      </c>
      <c r="J4114" s="6" t="str">
        <f>IF(A4114&lt;&gt;"",LEFT(Belegerfassung!D4122,40),"")</f>
        <v/>
      </c>
      <c r="K4114" t="str">
        <f>IF(A4114&lt;&gt;"",VLOOKUP(D4114,Abfrage!$F$2:$G$21,2,FALSE),"")</f>
        <v/>
      </c>
      <c r="L4114" s="6" t="str">
        <f>IF(Belegerfassung!H4122&lt;&gt;"",Belegerfassung!H4122,"")</f>
        <v/>
      </c>
      <c r="M4114" t="str">
        <f>IFERROR(IF(Belegerfassung!E4122&lt;&gt;"",VLOOKUP(Belegerfassung!E4122,Abfrage!$L$2:$M$15,2,),""),"")</f>
        <v/>
      </c>
      <c r="N4114" t="str">
        <f t="shared" si="193"/>
        <v/>
      </c>
      <c r="O4114" t="str">
        <f t="shared" si="194"/>
        <v/>
      </c>
      <c r="P4114" t="str">
        <f>IF(Belegerfassung!G4122&lt;&gt;"",CONCATENATE(Belegerfassung!G4122,".pdf"),"")</f>
        <v/>
      </c>
    </row>
    <row r="4115" spans="1:16">
      <c r="A4115" t="str">
        <f>IF(Belegerfassung!C4123&lt;&gt;"",0,"")</f>
        <v/>
      </c>
      <c r="B4115" t="str">
        <f>IFERROR(VLOOKUP(Belegerfassung!I4123,Konten!A:D,2,FALSE),"")</f>
        <v/>
      </c>
      <c r="C4115" t="str">
        <f>IF(A4115&lt;&gt;"",TEXT(Belegerfassung!C4123,"TT.MM.JJJJ"),"")</f>
        <v/>
      </c>
      <c r="D4115" t="str">
        <f>IFERROR(VLOOKUP(Belegerfassung!A4123,Abfrage!$E$2:$F$20,2,FALSE),"")</f>
        <v/>
      </c>
      <c r="E4115" t="str">
        <f>IF(A4115&lt;&gt;"",Belegerfassung!B4123,"")</f>
        <v/>
      </c>
      <c r="F4115" t="str">
        <f>IF(Belegerfassung!L4123="","",IF(Belegerfassung!L4123&lt;&gt;"",IF(Belegerfassung!L4123&lt;&gt;"",IF(Belegerfassung!J4123&lt;&gt;0,VLOOKUP(Belegerfassung!L4123,Abfrage!$A$2:$C$19,2,),VLOOKUP(Belegerfassung!L4123,Abfrage!$A$2:$C$19,3,)),"")))</f>
        <v/>
      </c>
      <c r="G4115" t="str">
        <f t="shared" si="192"/>
        <v/>
      </c>
      <c r="H4115" s="31" t="str">
        <f>IF(A4115&lt;&gt;"",-Belegerfassung!J4123+Belegerfassung!K4123,"")</f>
        <v/>
      </c>
      <c r="I4115" s="49" t="str">
        <f>IFERROR(IF(H4115&lt;&gt;"",Belegerfassung!L4123*100,""),IF(OR(Belegerfassung!L4123="Leistung EU - Erlöse",Belegerfassung!L4123="Lieferungen EU-Erlöse",Belegerfassung!L4123="EUST",Belegerfassung!L4123="Bauleistungen 20%")=TRUE,"",MID(Belegerfassung!L4123,4,2)))</f>
        <v/>
      </c>
      <c r="J4115" s="6" t="str">
        <f>IF(A4115&lt;&gt;"",LEFT(Belegerfassung!D4123,40),"")</f>
        <v/>
      </c>
      <c r="K4115" t="str">
        <f>IF(A4115&lt;&gt;"",VLOOKUP(D4115,Abfrage!$F$2:$G$21,2,FALSE),"")</f>
        <v/>
      </c>
      <c r="L4115" s="6" t="str">
        <f>IF(Belegerfassung!H4123&lt;&gt;"",Belegerfassung!H4123,"")</f>
        <v/>
      </c>
      <c r="M4115" t="str">
        <f>IFERROR(IF(Belegerfassung!E4123&lt;&gt;"",VLOOKUP(Belegerfassung!E4123,Abfrage!$L$2:$M$15,2,),""),"")</f>
        <v/>
      </c>
      <c r="N4115" t="str">
        <f t="shared" si="193"/>
        <v/>
      </c>
      <c r="O4115" t="str">
        <f t="shared" si="194"/>
        <v/>
      </c>
      <c r="P4115" t="str">
        <f>IF(Belegerfassung!G4123&lt;&gt;"",CONCATENATE(Belegerfassung!G4123,".pdf"),"")</f>
        <v/>
      </c>
    </row>
    <row r="4116" spans="1:16">
      <c r="A4116" t="str">
        <f>IF(Belegerfassung!C4124&lt;&gt;"",0,"")</f>
        <v/>
      </c>
      <c r="B4116" t="str">
        <f>IFERROR(VLOOKUP(Belegerfassung!I4124,Konten!A:D,2,FALSE),"")</f>
        <v/>
      </c>
      <c r="C4116" t="str">
        <f>IF(A4116&lt;&gt;"",TEXT(Belegerfassung!C4124,"TT.MM.JJJJ"),"")</f>
        <v/>
      </c>
      <c r="D4116" t="str">
        <f>IFERROR(VLOOKUP(Belegerfassung!A4124,Abfrage!$E$2:$F$20,2,FALSE),"")</f>
        <v/>
      </c>
      <c r="E4116" t="str">
        <f>IF(A4116&lt;&gt;"",Belegerfassung!B4124,"")</f>
        <v/>
      </c>
      <c r="F4116" t="str">
        <f>IF(Belegerfassung!L4124="","",IF(Belegerfassung!L4124&lt;&gt;"",IF(Belegerfassung!L4124&lt;&gt;"",IF(Belegerfassung!J4124&lt;&gt;0,VLOOKUP(Belegerfassung!L4124,Abfrage!$A$2:$C$19,2,),VLOOKUP(Belegerfassung!L4124,Abfrage!$A$2:$C$19,3,)),"")))</f>
        <v/>
      </c>
      <c r="G4116" t="str">
        <f t="shared" si="192"/>
        <v/>
      </c>
      <c r="H4116" s="31" t="str">
        <f>IF(A4116&lt;&gt;"",-Belegerfassung!J4124+Belegerfassung!K4124,"")</f>
        <v/>
      </c>
      <c r="I4116" s="49" t="str">
        <f>IFERROR(IF(H4116&lt;&gt;"",Belegerfassung!L4124*100,""),IF(OR(Belegerfassung!L4124="Leistung EU - Erlöse",Belegerfassung!L4124="Lieferungen EU-Erlöse",Belegerfassung!L4124="EUST",Belegerfassung!L4124="Bauleistungen 20%")=TRUE,"",MID(Belegerfassung!L4124,4,2)))</f>
        <v/>
      </c>
      <c r="J4116" s="6" t="str">
        <f>IF(A4116&lt;&gt;"",LEFT(Belegerfassung!D4124,40),"")</f>
        <v/>
      </c>
      <c r="K4116" t="str">
        <f>IF(A4116&lt;&gt;"",VLOOKUP(D4116,Abfrage!$F$2:$G$21,2,FALSE),"")</f>
        <v/>
      </c>
      <c r="L4116" s="6" t="str">
        <f>IF(Belegerfassung!H4124&lt;&gt;"",Belegerfassung!H4124,"")</f>
        <v/>
      </c>
      <c r="M4116" t="str">
        <f>IFERROR(IF(Belegerfassung!E4124&lt;&gt;"",VLOOKUP(Belegerfassung!E4124,Abfrage!$L$2:$M$15,2,),""),"")</f>
        <v/>
      </c>
      <c r="N4116" t="str">
        <f t="shared" si="193"/>
        <v/>
      </c>
      <c r="O4116" t="str">
        <f t="shared" si="194"/>
        <v/>
      </c>
      <c r="P4116" t="str">
        <f>IF(Belegerfassung!G4124&lt;&gt;"",CONCATENATE(Belegerfassung!G4124,".pdf"),"")</f>
        <v/>
      </c>
    </row>
    <row r="4117" spans="1:16">
      <c r="A4117" t="str">
        <f>IF(Belegerfassung!C4125&lt;&gt;"",0,"")</f>
        <v/>
      </c>
      <c r="B4117" t="str">
        <f>IFERROR(VLOOKUP(Belegerfassung!I4125,Konten!A:D,2,FALSE),"")</f>
        <v/>
      </c>
      <c r="C4117" t="str">
        <f>IF(A4117&lt;&gt;"",TEXT(Belegerfassung!C4125,"TT.MM.JJJJ"),"")</f>
        <v/>
      </c>
      <c r="D4117" t="str">
        <f>IFERROR(VLOOKUP(Belegerfassung!A4125,Abfrage!$E$2:$F$20,2,FALSE),"")</f>
        <v/>
      </c>
      <c r="E4117" t="str">
        <f>IF(A4117&lt;&gt;"",Belegerfassung!B4125,"")</f>
        <v/>
      </c>
      <c r="F4117" t="str">
        <f>IF(Belegerfassung!L4125="","",IF(Belegerfassung!L4125&lt;&gt;"",IF(Belegerfassung!L4125&lt;&gt;"",IF(Belegerfassung!J4125&lt;&gt;0,VLOOKUP(Belegerfassung!L4125,Abfrage!$A$2:$C$19,2,),VLOOKUP(Belegerfassung!L4125,Abfrage!$A$2:$C$19,3,)),"")))</f>
        <v/>
      </c>
      <c r="G4117" t="str">
        <f t="shared" si="192"/>
        <v/>
      </c>
      <c r="H4117" s="31" t="str">
        <f>IF(A4117&lt;&gt;"",-Belegerfassung!J4125+Belegerfassung!K4125,"")</f>
        <v/>
      </c>
      <c r="I4117" s="49" t="str">
        <f>IFERROR(IF(H4117&lt;&gt;"",Belegerfassung!L4125*100,""),IF(OR(Belegerfassung!L4125="Leistung EU - Erlöse",Belegerfassung!L4125="Lieferungen EU-Erlöse",Belegerfassung!L4125="EUST",Belegerfassung!L4125="Bauleistungen 20%")=TRUE,"",MID(Belegerfassung!L4125,4,2)))</f>
        <v/>
      </c>
      <c r="J4117" s="6" t="str">
        <f>IF(A4117&lt;&gt;"",LEFT(Belegerfassung!D4125,40),"")</f>
        <v/>
      </c>
      <c r="K4117" t="str">
        <f>IF(A4117&lt;&gt;"",VLOOKUP(D4117,Abfrage!$F$2:$G$21,2,FALSE),"")</f>
        <v/>
      </c>
      <c r="L4117" s="6" t="str">
        <f>IF(Belegerfassung!H4125&lt;&gt;"",Belegerfassung!H4125,"")</f>
        <v/>
      </c>
      <c r="M4117" t="str">
        <f>IFERROR(IF(Belegerfassung!E4125&lt;&gt;"",VLOOKUP(Belegerfassung!E4125,Abfrage!$L$2:$M$15,2,),""),"")</f>
        <v/>
      </c>
      <c r="N4117" t="str">
        <f t="shared" si="193"/>
        <v/>
      </c>
      <c r="O4117" t="str">
        <f t="shared" si="194"/>
        <v/>
      </c>
      <c r="P4117" t="str">
        <f>IF(Belegerfassung!G4125&lt;&gt;"",CONCATENATE(Belegerfassung!G4125,".pdf"),"")</f>
        <v/>
      </c>
    </row>
    <row r="4118" spans="1:16">
      <c r="A4118" t="str">
        <f>IF(Belegerfassung!C4126&lt;&gt;"",0,"")</f>
        <v/>
      </c>
      <c r="B4118" t="str">
        <f>IFERROR(VLOOKUP(Belegerfassung!I4126,Konten!A:D,2,FALSE),"")</f>
        <v/>
      </c>
      <c r="C4118" t="str">
        <f>IF(A4118&lt;&gt;"",TEXT(Belegerfassung!C4126,"TT.MM.JJJJ"),"")</f>
        <v/>
      </c>
      <c r="D4118" t="str">
        <f>IFERROR(VLOOKUP(Belegerfassung!A4126,Abfrage!$E$2:$F$20,2,FALSE),"")</f>
        <v/>
      </c>
      <c r="E4118" t="str">
        <f>IF(A4118&lt;&gt;"",Belegerfassung!B4126,"")</f>
        <v/>
      </c>
      <c r="F4118" t="str">
        <f>IF(Belegerfassung!L4126="","",IF(Belegerfassung!L4126&lt;&gt;"",IF(Belegerfassung!L4126&lt;&gt;"",IF(Belegerfassung!J4126&lt;&gt;0,VLOOKUP(Belegerfassung!L4126,Abfrage!$A$2:$C$19,2,),VLOOKUP(Belegerfassung!L4126,Abfrage!$A$2:$C$19,3,)),"")))</f>
        <v/>
      </c>
      <c r="G4118" t="str">
        <f t="shared" si="192"/>
        <v/>
      </c>
      <c r="H4118" s="31" t="str">
        <f>IF(A4118&lt;&gt;"",-Belegerfassung!J4126+Belegerfassung!K4126,"")</f>
        <v/>
      </c>
      <c r="I4118" s="49" t="str">
        <f>IFERROR(IF(H4118&lt;&gt;"",Belegerfassung!L4126*100,""),IF(OR(Belegerfassung!L4126="Leistung EU - Erlöse",Belegerfassung!L4126="Lieferungen EU-Erlöse",Belegerfassung!L4126="EUST",Belegerfassung!L4126="Bauleistungen 20%")=TRUE,"",MID(Belegerfassung!L4126,4,2)))</f>
        <v/>
      </c>
      <c r="J4118" s="6" t="str">
        <f>IF(A4118&lt;&gt;"",LEFT(Belegerfassung!D4126,40),"")</f>
        <v/>
      </c>
      <c r="K4118" t="str">
        <f>IF(A4118&lt;&gt;"",VLOOKUP(D4118,Abfrage!$F$2:$G$21,2,FALSE),"")</f>
        <v/>
      </c>
      <c r="L4118" s="6" t="str">
        <f>IF(Belegerfassung!H4126&lt;&gt;"",Belegerfassung!H4126,"")</f>
        <v/>
      </c>
      <c r="M4118" t="str">
        <f>IFERROR(IF(Belegerfassung!E4126&lt;&gt;"",VLOOKUP(Belegerfassung!E4126,Abfrage!$L$2:$M$15,2,),""),"")</f>
        <v/>
      </c>
      <c r="N4118" t="str">
        <f t="shared" si="193"/>
        <v/>
      </c>
      <c r="O4118" t="str">
        <f t="shared" si="194"/>
        <v/>
      </c>
      <c r="P4118" t="str">
        <f>IF(Belegerfassung!G4126&lt;&gt;"",CONCATENATE(Belegerfassung!G4126,".pdf"),"")</f>
        <v/>
      </c>
    </row>
    <row r="4119" spans="1:16">
      <c r="A4119" t="str">
        <f>IF(Belegerfassung!C4127&lt;&gt;"",0,"")</f>
        <v/>
      </c>
      <c r="B4119" t="str">
        <f>IFERROR(VLOOKUP(Belegerfassung!I4127,Konten!A:D,2,FALSE),"")</f>
        <v/>
      </c>
      <c r="C4119" t="str">
        <f>IF(A4119&lt;&gt;"",TEXT(Belegerfassung!C4127,"TT.MM.JJJJ"),"")</f>
        <v/>
      </c>
      <c r="D4119" t="str">
        <f>IFERROR(VLOOKUP(Belegerfassung!A4127,Abfrage!$E$2:$F$20,2,FALSE),"")</f>
        <v/>
      </c>
      <c r="E4119" t="str">
        <f>IF(A4119&lt;&gt;"",Belegerfassung!B4127,"")</f>
        <v/>
      </c>
      <c r="F4119" t="str">
        <f>IF(Belegerfassung!L4127="","",IF(Belegerfassung!L4127&lt;&gt;"",IF(Belegerfassung!L4127&lt;&gt;"",IF(Belegerfassung!J4127&lt;&gt;0,VLOOKUP(Belegerfassung!L4127,Abfrage!$A$2:$C$19,2,),VLOOKUP(Belegerfassung!L4127,Abfrage!$A$2:$C$19,3,)),"")))</f>
        <v/>
      </c>
      <c r="G4119" t="str">
        <f t="shared" si="192"/>
        <v/>
      </c>
      <c r="H4119" s="31" t="str">
        <f>IF(A4119&lt;&gt;"",-Belegerfassung!J4127+Belegerfassung!K4127,"")</f>
        <v/>
      </c>
      <c r="I4119" s="49" t="str">
        <f>IFERROR(IF(H4119&lt;&gt;"",Belegerfassung!L4127*100,""),IF(OR(Belegerfassung!L4127="Leistung EU - Erlöse",Belegerfassung!L4127="Lieferungen EU-Erlöse",Belegerfassung!L4127="EUST",Belegerfassung!L4127="Bauleistungen 20%")=TRUE,"",MID(Belegerfassung!L4127,4,2)))</f>
        <v/>
      </c>
      <c r="J4119" s="6" t="str">
        <f>IF(A4119&lt;&gt;"",LEFT(Belegerfassung!D4127,40),"")</f>
        <v/>
      </c>
      <c r="K4119" t="str">
        <f>IF(A4119&lt;&gt;"",VLOOKUP(D4119,Abfrage!$F$2:$G$21,2,FALSE),"")</f>
        <v/>
      </c>
      <c r="L4119" s="6" t="str">
        <f>IF(Belegerfassung!H4127&lt;&gt;"",Belegerfassung!H4127,"")</f>
        <v/>
      </c>
      <c r="M4119" t="str">
        <f>IFERROR(IF(Belegerfassung!E4127&lt;&gt;"",VLOOKUP(Belegerfassung!E4127,Abfrage!$L$2:$M$15,2,),""),"")</f>
        <v/>
      </c>
      <c r="N4119" t="str">
        <f t="shared" si="193"/>
        <v/>
      </c>
      <c r="O4119" t="str">
        <f t="shared" si="194"/>
        <v/>
      </c>
      <c r="P4119" t="str">
        <f>IF(Belegerfassung!G4127&lt;&gt;"",CONCATENATE(Belegerfassung!G4127,".pdf"),"")</f>
        <v/>
      </c>
    </row>
    <row r="4120" spans="1:16">
      <c r="A4120" t="str">
        <f>IF(Belegerfassung!C4128&lt;&gt;"",0,"")</f>
        <v/>
      </c>
      <c r="B4120" t="str">
        <f>IFERROR(VLOOKUP(Belegerfassung!I4128,Konten!A:D,2,FALSE),"")</f>
        <v/>
      </c>
      <c r="C4120" t="str">
        <f>IF(A4120&lt;&gt;"",TEXT(Belegerfassung!C4128,"TT.MM.JJJJ"),"")</f>
        <v/>
      </c>
      <c r="D4120" t="str">
        <f>IFERROR(VLOOKUP(Belegerfassung!A4128,Abfrage!$E$2:$F$20,2,FALSE),"")</f>
        <v/>
      </c>
      <c r="E4120" t="str">
        <f>IF(A4120&lt;&gt;"",Belegerfassung!B4128,"")</f>
        <v/>
      </c>
      <c r="F4120" t="str">
        <f>IF(Belegerfassung!L4128="","",IF(Belegerfassung!L4128&lt;&gt;"",IF(Belegerfassung!L4128&lt;&gt;"",IF(Belegerfassung!J4128&lt;&gt;0,VLOOKUP(Belegerfassung!L4128,Abfrage!$A$2:$C$19,2,),VLOOKUP(Belegerfassung!L4128,Abfrage!$A$2:$C$19,3,)),"")))</f>
        <v/>
      </c>
      <c r="G4120" t="str">
        <f t="shared" si="192"/>
        <v/>
      </c>
      <c r="H4120" s="31" t="str">
        <f>IF(A4120&lt;&gt;"",-Belegerfassung!J4128+Belegerfassung!K4128,"")</f>
        <v/>
      </c>
      <c r="I4120" s="49" t="str">
        <f>IFERROR(IF(H4120&lt;&gt;"",Belegerfassung!L4128*100,""),IF(OR(Belegerfassung!L4128="Leistung EU - Erlöse",Belegerfassung!L4128="Lieferungen EU-Erlöse",Belegerfassung!L4128="EUST",Belegerfassung!L4128="Bauleistungen 20%")=TRUE,"",MID(Belegerfassung!L4128,4,2)))</f>
        <v/>
      </c>
      <c r="J4120" s="6" t="str">
        <f>IF(A4120&lt;&gt;"",LEFT(Belegerfassung!D4128,40),"")</f>
        <v/>
      </c>
      <c r="K4120" t="str">
        <f>IF(A4120&lt;&gt;"",VLOOKUP(D4120,Abfrage!$F$2:$G$21,2,FALSE),"")</f>
        <v/>
      </c>
      <c r="L4120" s="6" t="str">
        <f>IF(Belegerfassung!H4128&lt;&gt;"",Belegerfassung!H4128,"")</f>
        <v/>
      </c>
      <c r="M4120" t="str">
        <f>IFERROR(IF(Belegerfassung!E4128&lt;&gt;"",VLOOKUP(Belegerfassung!E4128,Abfrage!$L$2:$M$15,2,),""),"")</f>
        <v/>
      </c>
      <c r="N4120" t="str">
        <f t="shared" si="193"/>
        <v/>
      </c>
      <c r="O4120" t="str">
        <f t="shared" si="194"/>
        <v/>
      </c>
      <c r="P4120" t="str">
        <f>IF(Belegerfassung!G4128&lt;&gt;"",CONCATENATE(Belegerfassung!G4128,".pdf"),"")</f>
        <v/>
      </c>
    </row>
    <row r="4121" spans="1:16">
      <c r="A4121" t="str">
        <f>IF(Belegerfassung!C4129&lt;&gt;"",0,"")</f>
        <v/>
      </c>
      <c r="B4121" t="str">
        <f>IFERROR(VLOOKUP(Belegerfassung!I4129,Konten!A:D,2,FALSE),"")</f>
        <v/>
      </c>
      <c r="C4121" t="str">
        <f>IF(A4121&lt;&gt;"",TEXT(Belegerfassung!C4129,"TT.MM.JJJJ"),"")</f>
        <v/>
      </c>
      <c r="D4121" t="str">
        <f>IFERROR(VLOOKUP(Belegerfassung!A4129,Abfrage!$E$2:$F$20,2,FALSE),"")</f>
        <v/>
      </c>
      <c r="E4121" t="str">
        <f>IF(A4121&lt;&gt;"",Belegerfassung!B4129,"")</f>
        <v/>
      </c>
      <c r="F4121" t="str">
        <f>IF(Belegerfassung!L4129="","",IF(Belegerfassung!L4129&lt;&gt;"",IF(Belegerfassung!L4129&lt;&gt;"",IF(Belegerfassung!J4129&lt;&gt;0,VLOOKUP(Belegerfassung!L4129,Abfrage!$A$2:$C$19,2,),VLOOKUP(Belegerfassung!L4129,Abfrage!$A$2:$C$19,3,)),"")))</f>
        <v/>
      </c>
      <c r="G4121" t="str">
        <f t="shared" si="192"/>
        <v/>
      </c>
      <c r="H4121" s="31" t="str">
        <f>IF(A4121&lt;&gt;"",-Belegerfassung!J4129+Belegerfassung!K4129,"")</f>
        <v/>
      </c>
      <c r="I4121" s="49" t="str">
        <f>IFERROR(IF(H4121&lt;&gt;"",Belegerfassung!L4129*100,""),IF(OR(Belegerfassung!L4129="Leistung EU - Erlöse",Belegerfassung!L4129="Lieferungen EU-Erlöse",Belegerfassung!L4129="EUST",Belegerfassung!L4129="Bauleistungen 20%")=TRUE,"",MID(Belegerfassung!L4129,4,2)))</f>
        <v/>
      </c>
      <c r="J4121" s="6" t="str">
        <f>IF(A4121&lt;&gt;"",LEFT(Belegerfassung!D4129,40),"")</f>
        <v/>
      </c>
      <c r="K4121" t="str">
        <f>IF(A4121&lt;&gt;"",VLOOKUP(D4121,Abfrage!$F$2:$G$21,2,FALSE),"")</f>
        <v/>
      </c>
      <c r="L4121" s="6" t="str">
        <f>IF(Belegerfassung!H4129&lt;&gt;"",Belegerfassung!H4129,"")</f>
        <v/>
      </c>
      <c r="M4121" t="str">
        <f>IFERROR(IF(Belegerfassung!E4129&lt;&gt;"",VLOOKUP(Belegerfassung!E4129,Abfrage!$L$2:$M$15,2,),""),"")</f>
        <v/>
      </c>
      <c r="N4121" t="str">
        <f t="shared" si="193"/>
        <v/>
      </c>
      <c r="O4121" t="str">
        <f t="shared" si="194"/>
        <v/>
      </c>
      <c r="P4121" t="str">
        <f>IF(Belegerfassung!G4129&lt;&gt;"",CONCATENATE(Belegerfassung!G4129,".pdf"),"")</f>
        <v/>
      </c>
    </row>
    <row r="4122" spans="1:16">
      <c r="A4122" t="str">
        <f>IF(Belegerfassung!C4130&lt;&gt;"",0,"")</f>
        <v/>
      </c>
      <c r="B4122" t="str">
        <f>IFERROR(VLOOKUP(Belegerfassung!I4130,Konten!A:D,2,FALSE),"")</f>
        <v/>
      </c>
      <c r="C4122" t="str">
        <f>IF(A4122&lt;&gt;"",TEXT(Belegerfassung!C4130,"TT.MM.JJJJ"),"")</f>
        <v/>
      </c>
      <c r="D4122" t="str">
        <f>IFERROR(VLOOKUP(Belegerfassung!A4130,Abfrage!$E$2:$F$20,2,FALSE),"")</f>
        <v/>
      </c>
      <c r="E4122" t="str">
        <f>IF(A4122&lt;&gt;"",Belegerfassung!B4130,"")</f>
        <v/>
      </c>
      <c r="F4122" t="str">
        <f>IF(Belegerfassung!L4130="","",IF(Belegerfassung!L4130&lt;&gt;"",IF(Belegerfassung!L4130&lt;&gt;"",IF(Belegerfassung!J4130&lt;&gt;0,VLOOKUP(Belegerfassung!L4130,Abfrage!$A$2:$C$19,2,),VLOOKUP(Belegerfassung!L4130,Abfrage!$A$2:$C$19,3,)),"")))</f>
        <v/>
      </c>
      <c r="G4122" t="str">
        <f t="shared" si="192"/>
        <v/>
      </c>
      <c r="H4122" s="31" t="str">
        <f>IF(A4122&lt;&gt;"",-Belegerfassung!J4130+Belegerfassung!K4130,"")</f>
        <v/>
      </c>
      <c r="I4122" s="49" t="str">
        <f>IFERROR(IF(H4122&lt;&gt;"",Belegerfassung!L4130*100,""),IF(OR(Belegerfassung!L4130="Leistung EU - Erlöse",Belegerfassung!L4130="Lieferungen EU-Erlöse",Belegerfassung!L4130="EUST",Belegerfassung!L4130="Bauleistungen 20%")=TRUE,"",MID(Belegerfassung!L4130,4,2)))</f>
        <v/>
      </c>
      <c r="J4122" s="6" t="str">
        <f>IF(A4122&lt;&gt;"",LEFT(Belegerfassung!D4130,40),"")</f>
        <v/>
      </c>
      <c r="K4122" t="str">
        <f>IF(A4122&lt;&gt;"",VLOOKUP(D4122,Abfrage!$F$2:$G$21,2,FALSE),"")</f>
        <v/>
      </c>
      <c r="L4122" s="6" t="str">
        <f>IF(Belegerfassung!H4130&lt;&gt;"",Belegerfassung!H4130,"")</f>
        <v/>
      </c>
      <c r="M4122" t="str">
        <f>IFERROR(IF(Belegerfassung!E4130&lt;&gt;"",VLOOKUP(Belegerfassung!E4130,Abfrage!$L$2:$M$15,2,),""),"")</f>
        <v/>
      </c>
      <c r="N4122" t="str">
        <f t="shared" si="193"/>
        <v/>
      </c>
      <c r="O4122" t="str">
        <f t="shared" si="194"/>
        <v/>
      </c>
      <c r="P4122" t="str">
        <f>IF(Belegerfassung!G4130&lt;&gt;"",CONCATENATE(Belegerfassung!G4130,".pdf"),"")</f>
        <v/>
      </c>
    </row>
    <row r="4123" spans="1:16">
      <c r="A4123" t="str">
        <f>IF(Belegerfassung!C4131&lt;&gt;"",0,"")</f>
        <v/>
      </c>
      <c r="B4123" t="str">
        <f>IFERROR(VLOOKUP(Belegerfassung!I4131,Konten!A:D,2,FALSE),"")</f>
        <v/>
      </c>
      <c r="C4123" t="str">
        <f>IF(A4123&lt;&gt;"",TEXT(Belegerfassung!C4131,"TT.MM.JJJJ"),"")</f>
        <v/>
      </c>
      <c r="D4123" t="str">
        <f>IFERROR(VLOOKUP(Belegerfassung!A4131,Abfrage!$E$2:$F$20,2,FALSE),"")</f>
        <v/>
      </c>
      <c r="E4123" t="str">
        <f>IF(A4123&lt;&gt;"",Belegerfassung!B4131,"")</f>
        <v/>
      </c>
      <c r="F4123" t="str">
        <f>IF(Belegerfassung!L4131="","",IF(Belegerfassung!L4131&lt;&gt;"",IF(Belegerfassung!L4131&lt;&gt;"",IF(Belegerfassung!J4131&lt;&gt;0,VLOOKUP(Belegerfassung!L4131,Abfrage!$A$2:$C$19,2,),VLOOKUP(Belegerfassung!L4131,Abfrage!$A$2:$C$19,3,)),"")))</f>
        <v/>
      </c>
      <c r="G4123" t="str">
        <f t="shared" si="192"/>
        <v/>
      </c>
      <c r="H4123" s="31" t="str">
        <f>IF(A4123&lt;&gt;"",-Belegerfassung!J4131+Belegerfassung!K4131,"")</f>
        <v/>
      </c>
      <c r="I4123" s="49" t="str">
        <f>IFERROR(IF(H4123&lt;&gt;"",Belegerfassung!L4131*100,""),IF(OR(Belegerfassung!L4131="Leistung EU - Erlöse",Belegerfassung!L4131="Lieferungen EU-Erlöse",Belegerfassung!L4131="EUST",Belegerfassung!L4131="Bauleistungen 20%")=TRUE,"",MID(Belegerfassung!L4131,4,2)))</f>
        <v/>
      </c>
      <c r="J4123" s="6" t="str">
        <f>IF(A4123&lt;&gt;"",LEFT(Belegerfassung!D4131,40),"")</f>
        <v/>
      </c>
      <c r="K4123" t="str">
        <f>IF(A4123&lt;&gt;"",VLOOKUP(D4123,Abfrage!$F$2:$G$21,2,FALSE),"")</f>
        <v/>
      </c>
      <c r="L4123" s="6" t="str">
        <f>IF(Belegerfassung!H4131&lt;&gt;"",Belegerfassung!H4131,"")</f>
        <v/>
      </c>
      <c r="M4123" t="str">
        <f>IFERROR(IF(Belegerfassung!E4131&lt;&gt;"",VLOOKUP(Belegerfassung!E4131,Abfrage!$L$2:$M$15,2,),""),"")</f>
        <v/>
      </c>
      <c r="N4123" t="str">
        <f t="shared" si="193"/>
        <v/>
      </c>
      <c r="O4123" t="str">
        <f t="shared" si="194"/>
        <v/>
      </c>
      <c r="P4123" t="str">
        <f>IF(Belegerfassung!G4131&lt;&gt;"",CONCATENATE(Belegerfassung!G4131,".pdf"),"")</f>
        <v/>
      </c>
    </row>
    <row r="4124" spans="1:16">
      <c r="A4124" t="str">
        <f>IF(Belegerfassung!C4132&lt;&gt;"",0,"")</f>
        <v/>
      </c>
      <c r="B4124" t="str">
        <f>IFERROR(VLOOKUP(Belegerfassung!I4132,Konten!A:D,2,FALSE),"")</f>
        <v/>
      </c>
      <c r="C4124" t="str">
        <f>IF(A4124&lt;&gt;"",TEXT(Belegerfassung!C4132,"TT.MM.JJJJ"),"")</f>
        <v/>
      </c>
      <c r="D4124" t="str">
        <f>IFERROR(VLOOKUP(Belegerfassung!A4132,Abfrage!$E$2:$F$20,2,FALSE),"")</f>
        <v/>
      </c>
      <c r="E4124" t="str">
        <f>IF(A4124&lt;&gt;"",Belegerfassung!B4132,"")</f>
        <v/>
      </c>
      <c r="F4124" t="str">
        <f>IF(Belegerfassung!L4132="","",IF(Belegerfassung!L4132&lt;&gt;"",IF(Belegerfassung!L4132&lt;&gt;"",IF(Belegerfassung!J4132&lt;&gt;0,VLOOKUP(Belegerfassung!L4132,Abfrage!$A$2:$C$19,2,),VLOOKUP(Belegerfassung!L4132,Abfrage!$A$2:$C$19,3,)),"")))</f>
        <v/>
      </c>
      <c r="G4124" t="str">
        <f t="shared" si="192"/>
        <v/>
      </c>
      <c r="H4124" s="31" t="str">
        <f>IF(A4124&lt;&gt;"",-Belegerfassung!J4132+Belegerfassung!K4132,"")</f>
        <v/>
      </c>
      <c r="I4124" s="49" t="str">
        <f>IFERROR(IF(H4124&lt;&gt;"",Belegerfassung!L4132*100,""),IF(OR(Belegerfassung!L4132="Leistung EU - Erlöse",Belegerfassung!L4132="Lieferungen EU-Erlöse",Belegerfassung!L4132="EUST",Belegerfassung!L4132="Bauleistungen 20%")=TRUE,"",MID(Belegerfassung!L4132,4,2)))</f>
        <v/>
      </c>
      <c r="J4124" s="6" t="str">
        <f>IF(A4124&lt;&gt;"",LEFT(Belegerfassung!D4132,40),"")</f>
        <v/>
      </c>
      <c r="K4124" t="str">
        <f>IF(A4124&lt;&gt;"",VLOOKUP(D4124,Abfrage!$F$2:$G$21,2,FALSE),"")</f>
        <v/>
      </c>
      <c r="L4124" s="6" t="str">
        <f>IF(Belegerfassung!H4132&lt;&gt;"",Belegerfassung!H4132,"")</f>
        <v/>
      </c>
      <c r="M4124" t="str">
        <f>IFERROR(IF(Belegerfassung!E4132&lt;&gt;"",VLOOKUP(Belegerfassung!E4132,Abfrage!$L$2:$M$15,2,),""),"")</f>
        <v/>
      </c>
      <c r="N4124" t="str">
        <f t="shared" si="193"/>
        <v/>
      </c>
      <c r="O4124" t="str">
        <f t="shared" si="194"/>
        <v/>
      </c>
      <c r="P4124" t="str">
        <f>IF(Belegerfassung!G4132&lt;&gt;"",CONCATENATE(Belegerfassung!G4132,".pdf"),"")</f>
        <v/>
      </c>
    </row>
    <row r="4125" spans="1:16">
      <c r="A4125" t="str">
        <f>IF(Belegerfassung!C4133&lt;&gt;"",0,"")</f>
        <v/>
      </c>
      <c r="B4125" t="str">
        <f>IFERROR(VLOOKUP(Belegerfassung!I4133,Konten!A:D,2,FALSE),"")</f>
        <v/>
      </c>
      <c r="C4125" t="str">
        <f>IF(A4125&lt;&gt;"",TEXT(Belegerfassung!C4133,"TT.MM.JJJJ"),"")</f>
        <v/>
      </c>
      <c r="D4125" t="str">
        <f>IFERROR(VLOOKUP(Belegerfassung!A4133,Abfrage!$E$2:$F$20,2,FALSE),"")</f>
        <v/>
      </c>
      <c r="E4125" t="str">
        <f>IF(A4125&lt;&gt;"",Belegerfassung!B4133,"")</f>
        <v/>
      </c>
      <c r="F4125" t="str">
        <f>IF(Belegerfassung!L4133="","",IF(Belegerfassung!L4133&lt;&gt;"",IF(Belegerfassung!L4133&lt;&gt;"",IF(Belegerfassung!J4133&lt;&gt;0,VLOOKUP(Belegerfassung!L4133,Abfrage!$A$2:$C$19,2,),VLOOKUP(Belegerfassung!L4133,Abfrage!$A$2:$C$19,3,)),"")))</f>
        <v/>
      </c>
      <c r="G4125" t="str">
        <f t="shared" si="192"/>
        <v/>
      </c>
      <c r="H4125" s="31" t="str">
        <f>IF(A4125&lt;&gt;"",-Belegerfassung!J4133+Belegerfassung!K4133,"")</f>
        <v/>
      </c>
      <c r="I4125" s="49" t="str">
        <f>IFERROR(IF(H4125&lt;&gt;"",Belegerfassung!L4133*100,""),IF(OR(Belegerfassung!L4133="Leistung EU - Erlöse",Belegerfassung!L4133="Lieferungen EU-Erlöse",Belegerfassung!L4133="EUST",Belegerfassung!L4133="Bauleistungen 20%")=TRUE,"",MID(Belegerfassung!L4133,4,2)))</f>
        <v/>
      </c>
      <c r="J4125" s="6" t="str">
        <f>IF(A4125&lt;&gt;"",LEFT(Belegerfassung!D4133,40),"")</f>
        <v/>
      </c>
      <c r="K4125" t="str">
        <f>IF(A4125&lt;&gt;"",VLOOKUP(D4125,Abfrage!$F$2:$G$21,2,FALSE),"")</f>
        <v/>
      </c>
      <c r="L4125" s="6" t="str">
        <f>IF(Belegerfassung!H4133&lt;&gt;"",Belegerfassung!H4133,"")</f>
        <v/>
      </c>
      <c r="M4125" t="str">
        <f>IFERROR(IF(Belegerfassung!E4133&lt;&gt;"",VLOOKUP(Belegerfassung!E4133,Abfrage!$L$2:$M$15,2,),""),"")</f>
        <v/>
      </c>
      <c r="N4125" t="str">
        <f t="shared" si="193"/>
        <v/>
      </c>
      <c r="O4125" t="str">
        <f t="shared" si="194"/>
        <v/>
      </c>
      <c r="P4125" t="str">
        <f>IF(Belegerfassung!G4133&lt;&gt;"",CONCATENATE(Belegerfassung!G4133,".pdf"),"")</f>
        <v/>
      </c>
    </row>
    <row r="4126" spans="1:16">
      <c r="A4126" t="str">
        <f>IF(Belegerfassung!C4134&lt;&gt;"",0,"")</f>
        <v/>
      </c>
      <c r="B4126" t="str">
        <f>IFERROR(VLOOKUP(Belegerfassung!I4134,Konten!A:D,2,FALSE),"")</f>
        <v/>
      </c>
      <c r="C4126" t="str">
        <f>IF(A4126&lt;&gt;"",TEXT(Belegerfassung!C4134,"TT.MM.JJJJ"),"")</f>
        <v/>
      </c>
      <c r="D4126" t="str">
        <f>IFERROR(VLOOKUP(Belegerfassung!A4134,Abfrage!$E$2:$F$20,2,FALSE),"")</f>
        <v/>
      </c>
      <c r="E4126" t="str">
        <f>IF(A4126&lt;&gt;"",Belegerfassung!B4134,"")</f>
        <v/>
      </c>
      <c r="F4126" t="str">
        <f>IF(Belegerfassung!L4134="","",IF(Belegerfassung!L4134&lt;&gt;"",IF(Belegerfassung!L4134&lt;&gt;"",IF(Belegerfassung!J4134&lt;&gt;0,VLOOKUP(Belegerfassung!L4134,Abfrage!$A$2:$C$19,2,),VLOOKUP(Belegerfassung!L4134,Abfrage!$A$2:$C$19,3,)),"")))</f>
        <v/>
      </c>
      <c r="G4126" t="str">
        <f t="shared" si="192"/>
        <v/>
      </c>
      <c r="H4126" s="31" t="str">
        <f>IF(A4126&lt;&gt;"",-Belegerfassung!J4134+Belegerfassung!K4134,"")</f>
        <v/>
      </c>
      <c r="I4126" s="49" t="str">
        <f>IFERROR(IF(H4126&lt;&gt;"",Belegerfassung!L4134*100,""),IF(OR(Belegerfassung!L4134="Leistung EU - Erlöse",Belegerfassung!L4134="Lieferungen EU-Erlöse",Belegerfassung!L4134="EUST",Belegerfassung!L4134="Bauleistungen 20%")=TRUE,"",MID(Belegerfassung!L4134,4,2)))</f>
        <v/>
      </c>
      <c r="J4126" s="6" t="str">
        <f>IF(A4126&lt;&gt;"",LEFT(Belegerfassung!D4134,40),"")</f>
        <v/>
      </c>
      <c r="K4126" t="str">
        <f>IF(A4126&lt;&gt;"",VLOOKUP(D4126,Abfrage!$F$2:$G$21,2,FALSE),"")</f>
        <v/>
      </c>
      <c r="L4126" s="6" t="str">
        <f>IF(Belegerfassung!H4134&lt;&gt;"",Belegerfassung!H4134,"")</f>
        <v/>
      </c>
      <c r="M4126" t="str">
        <f>IFERROR(IF(Belegerfassung!E4134&lt;&gt;"",VLOOKUP(Belegerfassung!E4134,Abfrage!$L$2:$M$15,2,),""),"")</f>
        <v/>
      </c>
      <c r="N4126" t="str">
        <f t="shared" si="193"/>
        <v/>
      </c>
      <c r="O4126" t="str">
        <f t="shared" si="194"/>
        <v/>
      </c>
      <c r="P4126" t="str">
        <f>IF(Belegerfassung!G4134&lt;&gt;"",CONCATENATE(Belegerfassung!G4134,".pdf"),"")</f>
        <v/>
      </c>
    </row>
    <row r="4127" spans="1:16">
      <c r="A4127" t="str">
        <f>IF(Belegerfassung!C4135&lt;&gt;"",0,"")</f>
        <v/>
      </c>
      <c r="B4127" t="str">
        <f>IFERROR(VLOOKUP(Belegerfassung!I4135,Konten!A:D,2,FALSE),"")</f>
        <v/>
      </c>
      <c r="C4127" t="str">
        <f>IF(A4127&lt;&gt;"",TEXT(Belegerfassung!C4135,"TT.MM.JJJJ"),"")</f>
        <v/>
      </c>
      <c r="D4127" t="str">
        <f>IFERROR(VLOOKUP(Belegerfassung!A4135,Abfrage!$E$2:$F$20,2,FALSE),"")</f>
        <v/>
      </c>
      <c r="E4127" t="str">
        <f>IF(A4127&lt;&gt;"",Belegerfassung!B4135,"")</f>
        <v/>
      </c>
      <c r="F4127" t="str">
        <f>IF(Belegerfassung!L4135="","",IF(Belegerfassung!L4135&lt;&gt;"",IF(Belegerfassung!L4135&lt;&gt;"",IF(Belegerfassung!J4135&lt;&gt;0,VLOOKUP(Belegerfassung!L4135,Abfrage!$A$2:$C$19,2,),VLOOKUP(Belegerfassung!L4135,Abfrage!$A$2:$C$19,3,)),"")))</f>
        <v/>
      </c>
      <c r="G4127" t="str">
        <f t="shared" si="192"/>
        <v/>
      </c>
      <c r="H4127" s="31" t="str">
        <f>IF(A4127&lt;&gt;"",-Belegerfassung!J4135+Belegerfassung!K4135,"")</f>
        <v/>
      </c>
      <c r="I4127" s="49" t="str">
        <f>IFERROR(IF(H4127&lt;&gt;"",Belegerfassung!L4135*100,""),IF(OR(Belegerfassung!L4135="Leistung EU - Erlöse",Belegerfassung!L4135="Lieferungen EU-Erlöse",Belegerfassung!L4135="EUST",Belegerfassung!L4135="Bauleistungen 20%")=TRUE,"",MID(Belegerfassung!L4135,4,2)))</f>
        <v/>
      </c>
      <c r="J4127" s="6" t="str">
        <f>IF(A4127&lt;&gt;"",LEFT(Belegerfassung!D4135,40),"")</f>
        <v/>
      </c>
      <c r="K4127" t="str">
        <f>IF(A4127&lt;&gt;"",VLOOKUP(D4127,Abfrage!$F$2:$G$21,2,FALSE),"")</f>
        <v/>
      </c>
      <c r="L4127" s="6" t="str">
        <f>IF(Belegerfassung!H4135&lt;&gt;"",Belegerfassung!H4135,"")</f>
        <v/>
      </c>
      <c r="M4127" t="str">
        <f>IFERROR(IF(Belegerfassung!E4135&lt;&gt;"",VLOOKUP(Belegerfassung!E4135,Abfrage!$L$2:$M$15,2,),""),"")</f>
        <v/>
      </c>
      <c r="N4127" t="str">
        <f t="shared" si="193"/>
        <v/>
      </c>
      <c r="O4127" t="str">
        <f t="shared" si="194"/>
        <v/>
      </c>
      <c r="P4127" t="str">
        <f>IF(Belegerfassung!G4135&lt;&gt;"",CONCATENATE(Belegerfassung!G4135,".pdf"),"")</f>
        <v/>
      </c>
    </row>
    <row r="4128" spans="1:16">
      <c r="A4128" t="str">
        <f>IF(Belegerfassung!C4136&lt;&gt;"",0,"")</f>
        <v/>
      </c>
      <c r="B4128" t="str">
        <f>IFERROR(VLOOKUP(Belegerfassung!I4136,Konten!A:D,2,FALSE),"")</f>
        <v/>
      </c>
      <c r="C4128" t="str">
        <f>IF(A4128&lt;&gt;"",TEXT(Belegerfassung!C4136,"TT.MM.JJJJ"),"")</f>
        <v/>
      </c>
      <c r="D4128" t="str">
        <f>IFERROR(VLOOKUP(Belegerfassung!A4136,Abfrage!$E$2:$F$20,2,FALSE),"")</f>
        <v/>
      </c>
      <c r="E4128" t="str">
        <f>IF(A4128&lt;&gt;"",Belegerfassung!B4136,"")</f>
        <v/>
      </c>
      <c r="F4128" t="str">
        <f>IF(Belegerfassung!L4136="","",IF(Belegerfassung!L4136&lt;&gt;"",IF(Belegerfassung!L4136&lt;&gt;"",IF(Belegerfassung!J4136&lt;&gt;0,VLOOKUP(Belegerfassung!L4136,Abfrage!$A$2:$C$19,2,),VLOOKUP(Belegerfassung!L4136,Abfrage!$A$2:$C$19,3,)),"")))</f>
        <v/>
      </c>
      <c r="G4128" t="str">
        <f t="shared" si="192"/>
        <v/>
      </c>
      <c r="H4128" s="31" t="str">
        <f>IF(A4128&lt;&gt;"",-Belegerfassung!J4136+Belegerfassung!K4136,"")</f>
        <v/>
      </c>
      <c r="I4128" s="49" t="str">
        <f>IFERROR(IF(H4128&lt;&gt;"",Belegerfassung!L4136*100,""),IF(OR(Belegerfassung!L4136="Leistung EU - Erlöse",Belegerfassung!L4136="Lieferungen EU-Erlöse",Belegerfassung!L4136="EUST",Belegerfassung!L4136="Bauleistungen 20%")=TRUE,"",MID(Belegerfassung!L4136,4,2)))</f>
        <v/>
      </c>
      <c r="J4128" s="6" t="str">
        <f>IF(A4128&lt;&gt;"",LEFT(Belegerfassung!D4136,40),"")</f>
        <v/>
      </c>
      <c r="K4128" t="str">
        <f>IF(A4128&lt;&gt;"",VLOOKUP(D4128,Abfrage!$F$2:$G$21,2,FALSE),"")</f>
        <v/>
      </c>
      <c r="L4128" s="6" t="str">
        <f>IF(Belegerfassung!H4136&lt;&gt;"",Belegerfassung!H4136,"")</f>
        <v/>
      </c>
      <c r="M4128" t="str">
        <f>IFERROR(IF(Belegerfassung!E4136&lt;&gt;"",VLOOKUP(Belegerfassung!E4136,Abfrage!$L$2:$M$15,2,),""),"")</f>
        <v/>
      </c>
      <c r="N4128" t="str">
        <f t="shared" si="193"/>
        <v/>
      </c>
      <c r="O4128" t="str">
        <f t="shared" si="194"/>
        <v/>
      </c>
      <c r="P4128" t="str">
        <f>IF(Belegerfassung!G4136&lt;&gt;"",CONCATENATE(Belegerfassung!G4136,".pdf"),"")</f>
        <v/>
      </c>
    </row>
    <row r="4129" spans="1:16">
      <c r="A4129" t="str">
        <f>IF(Belegerfassung!C4137&lt;&gt;"",0,"")</f>
        <v/>
      </c>
      <c r="B4129" t="str">
        <f>IFERROR(VLOOKUP(Belegerfassung!I4137,Konten!A:D,2,FALSE),"")</f>
        <v/>
      </c>
      <c r="C4129" t="str">
        <f>IF(A4129&lt;&gt;"",TEXT(Belegerfassung!C4137,"TT.MM.JJJJ"),"")</f>
        <v/>
      </c>
      <c r="D4129" t="str">
        <f>IFERROR(VLOOKUP(Belegerfassung!A4137,Abfrage!$E$2:$F$20,2,FALSE),"")</f>
        <v/>
      </c>
      <c r="E4129" t="str">
        <f>IF(A4129&lt;&gt;"",Belegerfassung!B4137,"")</f>
        <v/>
      </c>
      <c r="F4129" t="str">
        <f>IF(Belegerfassung!L4137="","",IF(Belegerfassung!L4137&lt;&gt;"",IF(Belegerfassung!L4137&lt;&gt;"",IF(Belegerfassung!J4137&lt;&gt;0,VLOOKUP(Belegerfassung!L4137,Abfrage!$A$2:$C$19,2,),VLOOKUP(Belegerfassung!L4137,Abfrage!$A$2:$C$19,3,)),"")))</f>
        <v/>
      </c>
      <c r="G4129" t="str">
        <f t="shared" si="192"/>
        <v/>
      </c>
      <c r="H4129" s="31" t="str">
        <f>IF(A4129&lt;&gt;"",-Belegerfassung!J4137+Belegerfassung!K4137,"")</f>
        <v/>
      </c>
      <c r="I4129" s="49" t="str">
        <f>IFERROR(IF(H4129&lt;&gt;"",Belegerfassung!L4137*100,""),IF(OR(Belegerfassung!L4137="Leistung EU - Erlöse",Belegerfassung!L4137="Lieferungen EU-Erlöse",Belegerfassung!L4137="EUST",Belegerfassung!L4137="Bauleistungen 20%")=TRUE,"",MID(Belegerfassung!L4137,4,2)))</f>
        <v/>
      </c>
      <c r="J4129" s="6" t="str">
        <f>IF(A4129&lt;&gt;"",LEFT(Belegerfassung!D4137,40),"")</f>
        <v/>
      </c>
      <c r="K4129" t="str">
        <f>IF(A4129&lt;&gt;"",VLOOKUP(D4129,Abfrage!$F$2:$G$21,2,FALSE),"")</f>
        <v/>
      </c>
      <c r="L4129" s="6" t="str">
        <f>IF(Belegerfassung!H4137&lt;&gt;"",Belegerfassung!H4137,"")</f>
        <v/>
      </c>
      <c r="M4129" t="str">
        <f>IFERROR(IF(Belegerfassung!E4137&lt;&gt;"",VLOOKUP(Belegerfassung!E4137,Abfrage!$L$2:$M$15,2,),""),"")</f>
        <v/>
      </c>
      <c r="N4129" t="str">
        <f t="shared" si="193"/>
        <v/>
      </c>
      <c r="O4129" t="str">
        <f t="shared" si="194"/>
        <v/>
      </c>
      <c r="P4129" t="str">
        <f>IF(Belegerfassung!G4137&lt;&gt;"",CONCATENATE(Belegerfassung!G4137,".pdf"),"")</f>
        <v/>
      </c>
    </row>
    <row r="4130" spans="1:16">
      <c r="A4130" t="str">
        <f>IF(Belegerfassung!C4138&lt;&gt;"",0,"")</f>
        <v/>
      </c>
      <c r="B4130" t="str">
        <f>IFERROR(VLOOKUP(Belegerfassung!I4138,Konten!A:D,2,FALSE),"")</f>
        <v/>
      </c>
      <c r="C4130" t="str">
        <f>IF(A4130&lt;&gt;"",TEXT(Belegerfassung!C4138,"TT.MM.JJJJ"),"")</f>
        <v/>
      </c>
      <c r="D4130" t="str">
        <f>IFERROR(VLOOKUP(Belegerfassung!A4138,Abfrage!$E$2:$F$20,2,FALSE),"")</f>
        <v/>
      </c>
      <c r="E4130" t="str">
        <f>IF(A4130&lt;&gt;"",Belegerfassung!B4138,"")</f>
        <v/>
      </c>
      <c r="F4130" t="str">
        <f>IF(Belegerfassung!L4138="","",IF(Belegerfassung!L4138&lt;&gt;"",IF(Belegerfassung!L4138&lt;&gt;"",IF(Belegerfassung!J4138&lt;&gt;0,VLOOKUP(Belegerfassung!L4138,Abfrage!$A$2:$C$19,2,),VLOOKUP(Belegerfassung!L4138,Abfrage!$A$2:$C$19,3,)),"")))</f>
        <v/>
      </c>
      <c r="G4130" t="str">
        <f t="shared" si="192"/>
        <v/>
      </c>
      <c r="H4130" s="31" t="str">
        <f>IF(A4130&lt;&gt;"",-Belegerfassung!J4138+Belegerfassung!K4138,"")</f>
        <v/>
      </c>
      <c r="I4130" s="49" t="str">
        <f>IFERROR(IF(H4130&lt;&gt;"",Belegerfassung!L4138*100,""),IF(OR(Belegerfassung!L4138="Leistung EU - Erlöse",Belegerfassung!L4138="Lieferungen EU-Erlöse",Belegerfassung!L4138="EUST",Belegerfassung!L4138="Bauleistungen 20%")=TRUE,"",MID(Belegerfassung!L4138,4,2)))</f>
        <v/>
      </c>
      <c r="J4130" s="6" t="str">
        <f>IF(A4130&lt;&gt;"",LEFT(Belegerfassung!D4138,40),"")</f>
        <v/>
      </c>
      <c r="K4130" t="str">
        <f>IF(A4130&lt;&gt;"",VLOOKUP(D4130,Abfrage!$F$2:$G$21,2,FALSE),"")</f>
        <v/>
      </c>
      <c r="L4130" s="6" t="str">
        <f>IF(Belegerfassung!H4138&lt;&gt;"",Belegerfassung!H4138,"")</f>
        <v/>
      </c>
      <c r="M4130" t="str">
        <f>IFERROR(IF(Belegerfassung!E4138&lt;&gt;"",VLOOKUP(Belegerfassung!E4138,Abfrage!$L$2:$M$15,2,),""),"")</f>
        <v/>
      </c>
      <c r="N4130" t="str">
        <f t="shared" si="193"/>
        <v/>
      </c>
      <c r="O4130" t="str">
        <f t="shared" si="194"/>
        <v/>
      </c>
      <c r="P4130" t="str">
        <f>IF(Belegerfassung!G4138&lt;&gt;"",CONCATENATE(Belegerfassung!G4138,".pdf"),"")</f>
        <v/>
      </c>
    </row>
    <row r="4131" spans="1:16">
      <c r="A4131" t="str">
        <f>IF(Belegerfassung!C4139&lt;&gt;"",0,"")</f>
        <v/>
      </c>
      <c r="B4131" t="str">
        <f>IFERROR(VLOOKUP(Belegerfassung!I4139,Konten!A:D,2,FALSE),"")</f>
        <v/>
      </c>
      <c r="C4131" t="str">
        <f>IF(A4131&lt;&gt;"",TEXT(Belegerfassung!C4139,"TT.MM.JJJJ"),"")</f>
        <v/>
      </c>
      <c r="D4131" t="str">
        <f>IFERROR(VLOOKUP(Belegerfassung!A4139,Abfrage!$E$2:$F$20,2,FALSE),"")</f>
        <v/>
      </c>
      <c r="E4131" t="str">
        <f>IF(A4131&lt;&gt;"",Belegerfassung!B4139,"")</f>
        <v/>
      </c>
      <c r="F4131" t="str">
        <f>IF(Belegerfassung!L4139="","",IF(Belegerfassung!L4139&lt;&gt;"",IF(Belegerfassung!L4139&lt;&gt;"",IF(Belegerfassung!J4139&lt;&gt;0,VLOOKUP(Belegerfassung!L4139,Abfrage!$A$2:$C$19,2,),VLOOKUP(Belegerfassung!L4139,Abfrage!$A$2:$C$19,3,)),"")))</f>
        <v/>
      </c>
      <c r="G4131" t="str">
        <f t="shared" si="192"/>
        <v/>
      </c>
      <c r="H4131" s="31" t="str">
        <f>IF(A4131&lt;&gt;"",-Belegerfassung!J4139+Belegerfassung!K4139,"")</f>
        <v/>
      </c>
      <c r="I4131" s="49" t="str">
        <f>IFERROR(IF(H4131&lt;&gt;"",Belegerfassung!L4139*100,""),IF(OR(Belegerfassung!L4139="Leistung EU - Erlöse",Belegerfassung!L4139="Lieferungen EU-Erlöse",Belegerfassung!L4139="EUST",Belegerfassung!L4139="Bauleistungen 20%")=TRUE,"",MID(Belegerfassung!L4139,4,2)))</f>
        <v/>
      </c>
      <c r="J4131" s="6" t="str">
        <f>IF(A4131&lt;&gt;"",LEFT(Belegerfassung!D4139,40),"")</f>
        <v/>
      </c>
      <c r="K4131" t="str">
        <f>IF(A4131&lt;&gt;"",VLOOKUP(D4131,Abfrage!$F$2:$G$21,2,FALSE),"")</f>
        <v/>
      </c>
      <c r="L4131" s="6" t="str">
        <f>IF(Belegerfassung!H4139&lt;&gt;"",Belegerfassung!H4139,"")</f>
        <v/>
      </c>
      <c r="M4131" t="str">
        <f>IFERROR(IF(Belegerfassung!E4139&lt;&gt;"",VLOOKUP(Belegerfassung!E4139,Abfrage!$L$2:$M$15,2,),""),"")</f>
        <v/>
      </c>
      <c r="N4131" t="str">
        <f t="shared" si="193"/>
        <v/>
      </c>
      <c r="O4131" t="str">
        <f t="shared" si="194"/>
        <v/>
      </c>
      <c r="P4131" t="str">
        <f>IF(Belegerfassung!G4139&lt;&gt;"",CONCATENATE(Belegerfassung!G4139,".pdf"),"")</f>
        <v/>
      </c>
    </row>
    <row r="4132" spans="1:16">
      <c r="A4132" t="str">
        <f>IF(Belegerfassung!C4140&lt;&gt;"",0,"")</f>
        <v/>
      </c>
      <c r="B4132" t="str">
        <f>IFERROR(VLOOKUP(Belegerfassung!I4140,Konten!A:D,2,FALSE),"")</f>
        <v/>
      </c>
      <c r="C4132" t="str">
        <f>IF(A4132&lt;&gt;"",TEXT(Belegerfassung!C4140,"TT.MM.JJJJ"),"")</f>
        <v/>
      </c>
      <c r="D4132" t="str">
        <f>IFERROR(VLOOKUP(Belegerfassung!A4140,Abfrage!$E$2:$F$20,2,FALSE),"")</f>
        <v/>
      </c>
      <c r="E4132" t="str">
        <f>IF(A4132&lt;&gt;"",Belegerfassung!B4140,"")</f>
        <v/>
      </c>
      <c r="F4132" t="str">
        <f>IF(Belegerfassung!L4140="","",IF(Belegerfassung!L4140&lt;&gt;"",IF(Belegerfassung!L4140&lt;&gt;"",IF(Belegerfassung!J4140&lt;&gt;0,VLOOKUP(Belegerfassung!L4140,Abfrage!$A$2:$C$19,2,),VLOOKUP(Belegerfassung!L4140,Abfrage!$A$2:$C$19,3,)),"")))</f>
        <v/>
      </c>
      <c r="G4132" t="str">
        <f t="shared" si="192"/>
        <v/>
      </c>
      <c r="H4132" s="31" t="str">
        <f>IF(A4132&lt;&gt;"",-Belegerfassung!J4140+Belegerfassung!K4140,"")</f>
        <v/>
      </c>
      <c r="I4132" s="49" t="str">
        <f>IFERROR(IF(H4132&lt;&gt;"",Belegerfassung!L4140*100,""),IF(OR(Belegerfassung!L4140="Leistung EU - Erlöse",Belegerfassung!L4140="Lieferungen EU-Erlöse",Belegerfassung!L4140="EUST",Belegerfassung!L4140="Bauleistungen 20%")=TRUE,"",MID(Belegerfassung!L4140,4,2)))</f>
        <v/>
      </c>
      <c r="J4132" s="6" t="str">
        <f>IF(A4132&lt;&gt;"",LEFT(Belegerfassung!D4140,40),"")</f>
        <v/>
      </c>
      <c r="K4132" t="str">
        <f>IF(A4132&lt;&gt;"",VLOOKUP(D4132,Abfrage!$F$2:$G$21,2,FALSE),"")</f>
        <v/>
      </c>
      <c r="L4132" s="6" t="str">
        <f>IF(Belegerfassung!H4140&lt;&gt;"",Belegerfassung!H4140,"")</f>
        <v/>
      </c>
      <c r="M4132" t="str">
        <f>IFERROR(IF(Belegerfassung!E4140&lt;&gt;"",VLOOKUP(Belegerfassung!E4140,Abfrage!$L$2:$M$15,2,),""),"")</f>
        <v/>
      </c>
      <c r="N4132" t="str">
        <f t="shared" si="193"/>
        <v/>
      </c>
      <c r="O4132" t="str">
        <f t="shared" si="194"/>
        <v/>
      </c>
      <c r="P4132" t="str">
        <f>IF(Belegerfassung!G4140&lt;&gt;"",CONCATENATE(Belegerfassung!G4140,".pdf"),"")</f>
        <v/>
      </c>
    </row>
    <row r="4133" spans="1:16">
      <c r="A4133" t="str">
        <f>IF(Belegerfassung!C4141&lt;&gt;"",0,"")</f>
        <v/>
      </c>
      <c r="B4133" t="str">
        <f>IFERROR(VLOOKUP(Belegerfassung!I4141,Konten!A:D,2,FALSE),"")</f>
        <v/>
      </c>
      <c r="C4133" t="str">
        <f>IF(A4133&lt;&gt;"",TEXT(Belegerfassung!C4141,"TT.MM.JJJJ"),"")</f>
        <v/>
      </c>
      <c r="D4133" t="str">
        <f>IFERROR(VLOOKUP(Belegerfassung!A4141,Abfrage!$E$2:$F$20,2,FALSE),"")</f>
        <v/>
      </c>
      <c r="E4133" t="str">
        <f>IF(A4133&lt;&gt;"",Belegerfassung!B4141,"")</f>
        <v/>
      </c>
      <c r="F4133" t="str">
        <f>IF(Belegerfassung!L4141="","",IF(Belegerfassung!L4141&lt;&gt;"",IF(Belegerfassung!L4141&lt;&gt;"",IF(Belegerfassung!J4141&lt;&gt;0,VLOOKUP(Belegerfassung!L4141,Abfrage!$A$2:$C$19,2,),VLOOKUP(Belegerfassung!L4141,Abfrage!$A$2:$C$19,3,)),"")))</f>
        <v/>
      </c>
      <c r="G4133" t="str">
        <f t="shared" si="192"/>
        <v/>
      </c>
      <c r="H4133" s="31" t="str">
        <f>IF(A4133&lt;&gt;"",-Belegerfassung!J4141+Belegerfassung!K4141,"")</f>
        <v/>
      </c>
      <c r="I4133" s="49" t="str">
        <f>IFERROR(IF(H4133&lt;&gt;"",Belegerfassung!L4141*100,""),IF(OR(Belegerfassung!L4141="Leistung EU - Erlöse",Belegerfassung!L4141="Lieferungen EU-Erlöse",Belegerfassung!L4141="EUST",Belegerfassung!L4141="Bauleistungen 20%")=TRUE,"",MID(Belegerfassung!L4141,4,2)))</f>
        <v/>
      </c>
      <c r="J4133" s="6" t="str">
        <f>IF(A4133&lt;&gt;"",LEFT(Belegerfassung!D4141,40),"")</f>
        <v/>
      </c>
      <c r="K4133" t="str">
        <f>IF(A4133&lt;&gt;"",VLOOKUP(D4133,Abfrage!$F$2:$G$21,2,FALSE),"")</f>
        <v/>
      </c>
      <c r="L4133" s="6" t="str">
        <f>IF(Belegerfassung!H4141&lt;&gt;"",Belegerfassung!H4141,"")</f>
        <v/>
      </c>
      <c r="M4133" t="str">
        <f>IFERROR(IF(Belegerfassung!E4141&lt;&gt;"",VLOOKUP(Belegerfassung!E4141,Abfrage!$L$2:$M$15,2,),""),"")</f>
        <v/>
      </c>
      <c r="N4133" t="str">
        <f t="shared" si="193"/>
        <v/>
      </c>
      <c r="O4133" t="str">
        <f t="shared" si="194"/>
        <v/>
      </c>
      <c r="P4133" t="str">
        <f>IF(Belegerfassung!G4141&lt;&gt;"",CONCATENATE(Belegerfassung!G4141,".pdf"),"")</f>
        <v/>
      </c>
    </row>
    <row r="4134" spans="1:16">
      <c r="A4134" t="str">
        <f>IF(Belegerfassung!C4142&lt;&gt;"",0,"")</f>
        <v/>
      </c>
      <c r="B4134" t="str">
        <f>IFERROR(VLOOKUP(Belegerfassung!I4142,Konten!A:D,2,FALSE),"")</f>
        <v/>
      </c>
      <c r="C4134" t="str">
        <f>IF(A4134&lt;&gt;"",TEXT(Belegerfassung!C4142,"TT.MM.JJJJ"),"")</f>
        <v/>
      </c>
      <c r="D4134" t="str">
        <f>IFERROR(VLOOKUP(Belegerfassung!A4142,Abfrage!$E$2:$F$20,2,FALSE),"")</f>
        <v/>
      </c>
      <c r="E4134" t="str">
        <f>IF(A4134&lt;&gt;"",Belegerfassung!B4142,"")</f>
        <v/>
      </c>
      <c r="F4134" t="str">
        <f>IF(Belegerfassung!L4142="","",IF(Belegerfassung!L4142&lt;&gt;"",IF(Belegerfassung!L4142&lt;&gt;"",IF(Belegerfassung!J4142&lt;&gt;0,VLOOKUP(Belegerfassung!L4142,Abfrage!$A$2:$C$19,2,),VLOOKUP(Belegerfassung!L4142,Abfrage!$A$2:$C$19,3,)),"")))</f>
        <v/>
      </c>
      <c r="G4134" t="str">
        <f t="shared" si="192"/>
        <v/>
      </c>
      <c r="H4134" s="31" t="str">
        <f>IF(A4134&lt;&gt;"",-Belegerfassung!J4142+Belegerfassung!K4142,"")</f>
        <v/>
      </c>
      <c r="I4134" s="49" t="str">
        <f>IFERROR(IF(H4134&lt;&gt;"",Belegerfassung!L4142*100,""),IF(OR(Belegerfassung!L4142="Leistung EU - Erlöse",Belegerfassung!L4142="Lieferungen EU-Erlöse",Belegerfassung!L4142="EUST",Belegerfassung!L4142="Bauleistungen 20%")=TRUE,"",MID(Belegerfassung!L4142,4,2)))</f>
        <v/>
      </c>
      <c r="J4134" s="6" t="str">
        <f>IF(A4134&lt;&gt;"",LEFT(Belegerfassung!D4142,40),"")</f>
        <v/>
      </c>
      <c r="K4134" t="str">
        <f>IF(A4134&lt;&gt;"",VLOOKUP(D4134,Abfrage!$F$2:$G$21,2,FALSE),"")</f>
        <v/>
      </c>
      <c r="L4134" s="6" t="str">
        <f>IF(Belegerfassung!H4142&lt;&gt;"",Belegerfassung!H4142,"")</f>
        <v/>
      </c>
      <c r="M4134" t="str">
        <f>IFERROR(IF(Belegerfassung!E4142&lt;&gt;"",VLOOKUP(Belegerfassung!E4142,Abfrage!$L$2:$M$15,2,),""),"")</f>
        <v/>
      </c>
      <c r="N4134" t="str">
        <f t="shared" si="193"/>
        <v/>
      </c>
      <c r="O4134" t="str">
        <f t="shared" si="194"/>
        <v/>
      </c>
      <c r="P4134" t="str">
        <f>IF(Belegerfassung!G4142&lt;&gt;"",CONCATENATE(Belegerfassung!G4142,".pdf"),"")</f>
        <v/>
      </c>
    </row>
    <row r="4135" spans="1:16">
      <c r="A4135" t="str">
        <f>IF(Belegerfassung!C4143&lt;&gt;"",0,"")</f>
        <v/>
      </c>
      <c r="B4135" t="str">
        <f>IFERROR(VLOOKUP(Belegerfassung!I4143,Konten!A:D,2,FALSE),"")</f>
        <v/>
      </c>
      <c r="C4135" t="str">
        <f>IF(A4135&lt;&gt;"",TEXT(Belegerfassung!C4143,"TT.MM.JJJJ"),"")</f>
        <v/>
      </c>
      <c r="D4135" t="str">
        <f>IFERROR(VLOOKUP(Belegerfassung!A4143,Abfrage!$E$2:$F$20,2,FALSE),"")</f>
        <v/>
      </c>
      <c r="E4135" t="str">
        <f>IF(A4135&lt;&gt;"",Belegerfassung!B4143,"")</f>
        <v/>
      </c>
      <c r="F4135" t="str">
        <f>IF(Belegerfassung!L4143="","",IF(Belegerfassung!L4143&lt;&gt;"",IF(Belegerfassung!L4143&lt;&gt;"",IF(Belegerfassung!J4143&lt;&gt;0,VLOOKUP(Belegerfassung!L4143,Abfrage!$A$2:$C$19,2,),VLOOKUP(Belegerfassung!L4143,Abfrage!$A$2:$C$19,3,)),"")))</f>
        <v/>
      </c>
      <c r="G4135" t="str">
        <f t="shared" si="192"/>
        <v/>
      </c>
      <c r="H4135" s="31" t="str">
        <f>IF(A4135&lt;&gt;"",-Belegerfassung!J4143+Belegerfassung!K4143,"")</f>
        <v/>
      </c>
      <c r="I4135" s="49" t="str">
        <f>IFERROR(IF(H4135&lt;&gt;"",Belegerfassung!L4143*100,""),IF(OR(Belegerfassung!L4143="Leistung EU - Erlöse",Belegerfassung!L4143="Lieferungen EU-Erlöse",Belegerfassung!L4143="EUST",Belegerfassung!L4143="Bauleistungen 20%")=TRUE,"",MID(Belegerfassung!L4143,4,2)))</f>
        <v/>
      </c>
      <c r="J4135" s="6" t="str">
        <f>IF(A4135&lt;&gt;"",LEFT(Belegerfassung!D4143,40),"")</f>
        <v/>
      </c>
      <c r="K4135" t="str">
        <f>IF(A4135&lt;&gt;"",VLOOKUP(D4135,Abfrage!$F$2:$G$21,2,FALSE),"")</f>
        <v/>
      </c>
      <c r="L4135" s="6" t="str">
        <f>IF(Belegerfassung!H4143&lt;&gt;"",Belegerfassung!H4143,"")</f>
        <v/>
      </c>
      <c r="M4135" t="str">
        <f>IFERROR(IF(Belegerfassung!E4143&lt;&gt;"",VLOOKUP(Belegerfassung!E4143,Abfrage!$L$2:$M$15,2,),""),"")</f>
        <v/>
      </c>
      <c r="N4135" t="str">
        <f t="shared" si="193"/>
        <v/>
      </c>
      <c r="O4135" t="str">
        <f t="shared" si="194"/>
        <v/>
      </c>
      <c r="P4135" t="str">
        <f>IF(Belegerfassung!G4143&lt;&gt;"",CONCATENATE(Belegerfassung!G4143,".pdf"),"")</f>
        <v/>
      </c>
    </row>
    <row r="4136" spans="1:16">
      <c r="A4136" t="str">
        <f>IF(Belegerfassung!C4144&lt;&gt;"",0,"")</f>
        <v/>
      </c>
      <c r="B4136" t="str">
        <f>IFERROR(VLOOKUP(Belegerfassung!I4144,Konten!A:D,2,FALSE),"")</f>
        <v/>
      </c>
      <c r="C4136" t="str">
        <f>IF(A4136&lt;&gt;"",TEXT(Belegerfassung!C4144,"TT.MM.JJJJ"),"")</f>
        <v/>
      </c>
      <c r="D4136" t="str">
        <f>IFERROR(VLOOKUP(Belegerfassung!A4144,Abfrage!$E$2:$F$20,2,FALSE),"")</f>
        <v/>
      </c>
      <c r="E4136" t="str">
        <f>IF(A4136&lt;&gt;"",Belegerfassung!B4144,"")</f>
        <v/>
      </c>
      <c r="F4136" t="str">
        <f>IF(Belegerfassung!L4144="","",IF(Belegerfassung!L4144&lt;&gt;"",IF(Belegerfassung!L4144&lt;&gt;"",IF(Belegerfassung!J4144&lt;&gt;0,VLOOKUP(Belegerfassung!L4144,Abfrage!$A$2:$C$19,2,),VLOOKUP(Belegerfassung!L4144,Abfrage!$A$2:$C$19,3,)),"")))</f>
        <v/>
      </c>
      <c r="G4136" t="str">
        <f t="shared" si="192"/>
        <v/>
      </c>
      <c r="H4136" s="31" t="str">
        <f>IF(A4136&lt;&gt;"",-Belegerfassung!J4144+Belegerfassung!K4144,"")</f>
        <v/>
      </c>
      <c r="I4136" s="49" t="str">
        <f>IFERROR(IF(H4136&lt;&gt;"",Belegerfassung!L4144*100,""),IF(OR(Belegerfassung!L4144="Leistung EU - Erlöse",Belegerfassung!L4144="Lieferungen EU-Erlöse",Belegerfassung!L4144="EUST",Belegerfassung!L4144="Bauleistungen 20%")=TRUE,"",MID(Belegerfassung!L4144,4,2)))</f>
        <v/>
      </c>
      <c r="J4136" s="6" t="str">
        <f>IF(A4136&lt;&gt;"",LEFT(Belegerfassung!D4144,40),"")</f>
        <v/>
      </c>
      <c r="K4136" t="str">
        <f>IF(A4136&lt;&gt;"",VLOOKUP(D4136,Abfrage!$F$2:$G$21,2,FALSE),"")</f>
        <v/>
      </c>
      <c r="L4136" s="6" t="str">
        <f>IF(Belegerfassung!H4144&lt;&gt;"",Belegerfassung!H4144,"")</f>
        <v/>
      </c>
      <c r="M4136" t="str">
        <f>IFERROR(IF(Belegerfassung!E4144&lt;&gt;"",VLOOKUP(Belegerfassung!E4144,Abfrage!$L$2:$M$15,2,),""),"")</f>
        <v/>
      </c>
      <c r="N4136" t="str">
        <f t="shared" si="193"/>
        <v/>
      </c>
      <c r="O4136" t="str">
        <f t="shared" si="194"/>
        <v/>
      </c>
      <c r="P4136" t="str">
        <f>IF(Belegerfassung!G4144&lt;&gt;"",CONCATENATE(Belegerfassung!G4144,".pdf"),"")</f>
        <v/>
      </c>
    </row>
    <row r="4137" spans="1:16">
      <c r="A4137" t="str">
        <f>IF(Belegerfassung!C4145&lt;&gt;"",0,"")</f>
        <v/>
      </c>
      <c r="B4137" t="str">
        <f>IFERROR(VLOOKUP(Belegerfassung!I4145,Konten!A:D,2,FALSE),"")</f>
        <v/>
      </c>
      <c r="C4137" t="str">
        <f>IF(A4137&lt;&gt;"",TEXT(Belegerfassung!C4145,"TT.MM.JJJJ"),"")</f>
        <v/>
      </c>
      <c r="D4137" t="str">
        <f>IFERROR(VLOOKUP(Belegerfassung!A4145,Abfrage!$E$2:$F$20,2,FALSE),"")</f>
        <v/>
      </c>
      <c r="E4137" t="str">
        <f>IF(A4137&lt;&gt;"",Belegerfassung!B4145,"")</f>
        <v/>
      </c>
      <c r="F4137" t="str">
        <f>IF(Belegerfassung!L4145="","",IF(Belegerfassung!L4145&lt;&gt;"",IF(Belegerfassung!L4145&lt;&gt;"",IF(Belegerfassung!J4145&lt;&gt;0,VLOOKUP(Belegerfassung!L4145,Abfrage!$A$2:$C$19,2,),VLOOKUP(Belegerfassung!L4145,Abfrage!$A$2:$C$19,3,)),"")))</f>
        <v/>
      </c>
      <c r="G4137" t="str">
        <f t="shared" si="192"/>
        <v/>
      </c>
      <c r="H4137" s="31" t="str">
        <f>IF(A4137&lt;&gt;"",-Belegerfassung!J4145+Belegerfassung!K4145,"")</f>
        <v/>
      </c>
      <c r="I4137" s="49" t="str">
        <f>IFERROR(IF(H4137&lt;&gt;"",Belegerfassung!L4145*100,""),IF(OR(Belegerfassung!L4145="Leistung EU - Erlöse",Belegerfassung!L4145="Lieferungen EU-Erlöse",Belegerfassung!L4145="EUST",Belegerfassung!L4145="Bauleistungen 20%")=TRUE,"",MID(Belegerfassung!L4145,4,2)))</f>
        <v/>
      </c>
      <c r="J4137" s="6" t="str">
        <f>IF(A4137&lt;&gt;"",LEFT(Belegerfassung!D4145,40),"")</f>
        <v/>
      </c>
      <c r="K4137" t="str">
        <f>IF(A4137&lt;&gt;"",VLOOKUP(D4137,Abfrage!$F$2:$G$21,2,FALSE),"")</f>
        <v/>
      </c>
      <c r="L4137" s="6" t="str">
        <f>IF(Belegerfassung!H4145&lt;&gt;"",Belegerfassung!H4145,"")</f>
        <v/>
      </c>
      <c r="M4137" t="str">
        <f>IFERROR(IF(Belegerfassung!E4145&lt;&gt;"",VLOOKUP(Belegerfassung!E4145,Abfrage!$L$2:$M$15,2,),""),"")</f>
        <v/>
      </c>
      <c r="N4137" t="str">
        <f t="shared" si="193"/>
        <v/>
      </c>
      <c r="O4137" t="str">
        <f t="shared" si="194"/>
        <v/>
      </c>
      <c r="P4137" t="str">
        <f>IF(Belegerfassung!G4145&lt;&gt;"",CONCATENATE(Belegerfassung!G4145,".pdf"),"")</f>
        <v/>
      </c>
    </row>
    <row r="4138" spans="1:16">
      <c r="A4138" t="str">
        <f>IF(Belegerfassung!C4146&lt;&gt;"",0,"")</f>
        <v/>
      </c>
      <c r="B4138" t="str">
        <f>IFERROR(VLOOKUP(Belegerfassung!I4146,Konten!A:D,2,FALSE),"")</f>
        <v/>
      </c>
      <c r="C4138" t="str">
        <f>IF(A4138&lt;&gt;"",TEXT(Belegerfassung!C4146,"TT.MM.JJJJ"),"")</f>
        <v/>
      </c>
      <c r="D4138" t="str">
        <f>IFERROR(VLOOKUP(Belegerfassung!A4146,Abfrage!$E$2:$F$20,2,FALSE),"")</f>
        <v/>
      </c>
      <c r="E4138" t="str">
        <f>IF(A4138&lt;&gt;"",Belegerfassung!B4146,"")</f>
        <v/>
      </c>
      <c r="F4138" t="str">
        <f>IF(Belegerfassung!L4146="","",IF(Belegerfassung!L4146&lt;&gt;"",IF(Belegerfassung!L4146&lt;&gt;"",IF(Belegerfassung!J4146&lt;&gt;0,VLOOKUP(Belegerfassung!L4146,Abfrage!$A$2:$C$19,2,),VLOOKUP(Belegerfassung!L4146,Abfrage!$A$2:$C$19,3,)),"")))</f>
        <v/>
      </c>
      <c r="G4138" t="str">
        <f t="shared" si="192"/>
        <v/>
      </c>
      <c r="H4138" s="31" t="str">
        <f>IF(A4138&lt;&gt;"",-Belegerfassung!J4146+Belegerfassung!K4146,"")</f>
        <v/>
      </c>
      <c r="I4138" s="49" t="str">
        <f>IFERROR(IF(H4138&lt;&gt;"",Belegerfassung!L4146*100,""),IF(OR(Belegerfassung!L4146="Leistung EU - Erlöse",Belegerfassung!L4146="Lieferungen EU-Erlöse",Belegerfassung!L4146="EUST",Belegerfassung!L4146="Bauleistungen 20%")=TRUE,"",MID(Belegerfassung!L4146,4,2)))</f>
        <v/>
      </c>
      <c r="J4138" s="6" t="str">
        <f>IF(A4138&lt;&gt;"",LEFT(Belegerfassung!D4146,40),"")</f>
        <v/>
      </c>
      <c r="K4138" t="str">
        <f>IF(A4138&lt;&gt;"",VLOOKUP(D4138,Abfrage!$F$2:$G$21,2,FALSE),"")</f>
        <v/>
      </c>
      <c r="L4138" s="6" t="str">
        <f>IF(Belegerfassung!H4146&lt;&gt;"",Belegerfassung!H4146,"")</f>
        <v/>
      </c>
      <c r="M4138" t="str">
        <f>IFERROR(IF(Belegerfassung!E4146&lt;&gt;"",VLOOKUP(Belegerfassung!E4146,Abfrage!$L$2:$M$15,2,),""),"")</f>
        <v/>
      </c>
      <c r="N4138" t="str">
        <f t="shared" si="193"/>
        <v/>
      </c>
      <c r="O4138" t="str">
        <f t="shared" si="194"/>
        <v/>
      </c>
      <c r="P4138" t="str">
        <f>IF(Belegerfassung!G4146&lt;&gt;"",CONCATENATE(Belegerfassung!G4146,".pdf"),"")</f>
        <v/>
      </c>
    </row>
    <row r="4139" spans="1:16">
      <c r="A4139" t="str">
        <f>IF(Belegerfassung!C4147&lt;&gt;"",0,"")</f>
        <v/>
      </c>
      <c r="B4139" t="str">
        <f>IFERROR(VLOOKUP(Belegerfassung!I4147,Konten!A:D,2,FALSE),"")</f>
        <v/>
      </c>
      <c r="C4139" t="str">
        <f>IF(A4139&lt;&gt;"",TEXT(Belegerfassung!C4147,"TT.MM.JJJJ"),"")</f>
        <v/>
      </c>
      <c r="D4139" t="str">
        <f>IFERROR(VLOOKUP(Belegerfassung!A4147,Abfrage!$E$2:$F$20,2,FALSE),"")</f>
        <v/>
      </c>
      <c r="E4139" t="str">
        <f>IF(A4139&lt;&gt;"",Belegerfassung!B4147,"")</f>
        <v/>
      </c>
      <c r="F4139" t="str">
        <f>IF(Belegerfassung!L4147="","",IF(Belegerfassung!L4147&lt;&gt;"",IF(Belegerfassung!L4147&lt;&gt;"",IF(Belegerfassung!J4147&lt;&gt;0,VLOOKUP(Belegerfassung!L4147,Abfrage!$A$2:$C$19,2,),VLOOKUP(Belegerfassung!L4147,Abfrage!$A$2:$C$19,3,)),"")))</f>
        <v/>
      </c>
      <c r="G4139" t="str">
        <f t="shared" si="192"/>
        <v/>
      </c>
      <c r="H4139" s="31" t="str">
        <f>IF(A4139&lt;&gt;"",-Belegerfassung!J4147+Belegerfassung!K4147,"")</f>
        <v/>
      </c>
      <c r="I4139" s="49" t="str">
        <f>IFERROR(IF(H4139&lt;&gt;"",Belegerfassung!L4147*100,""),IF(OR(Belegerfassung!L4147="Leistung EU - Erlöse",Belegerfassung!L4147="Lieferungen EU-Erlöse",Belegerfassung!L4147="EUST",Belegerfassung!L4147="Bauleistungen 20%")=TRUE,"",MID(Belegerfassung!L4147,4,2)))</f>
        <v/>
      </c>
      <c r="J4139" s="6" t="str">
        <f>IF(A4139&lt;&gt;"",LEFT(Belegerfassung!D4147,40),"")</f>
        <v/>
      </c>
      <c r="K4139" t="str">
        <f>IF(A4139&lt;&gt;"",VLOOKUP(D4139,Abfrage!$F$2:$G$21,2,FALSE),"")</f>
        <v/>
      </c>
      <c r="L4139" s="6" t="str">
        <f>IF(Belegerfassung!H4147&lt;&gt;"",Belegerfassung!H4147,"")</f>
        <v/>
      </c>
      <c r="M4139" t="str">
        <f>IFERROR(IF(Belegerfassung!E4147&lt;&gt;"",VLOOKUP(Belegerfassung!E4147,Abfrage!$L$2:$M$15,2,),""),"")</f>
        <v/>
      </c>
      <c r="N4139" t="str">
        <f t="shared" si="193"/>
        <v/>
      </c>
      <c r="O4139" t="str">
        <f t="shared" si="194"/>
        <v/>
      </c>
      <c r="P4139" t="str">
        <f>IF(Belegerfassung!G4147&lt;&gt;"",CONCATENATE(Belegerfassung!G4147,".pdf"),"")</f>
        <v/>
      </c>
    </row>
    <row r="4140" spans="1:16">
      <c r="A4140" t="str">
        <f>IF(Belegerfassung!C4148&lt;&gt;"",0,"")</f>
        <v/>
      </c>
      <c r="B4140" t="str">
        <f>IFERROR(VLOOKUP(Belegerfassung!I4148,Konten!A:D,2,FALSE),"")</f>
        <v/>
      </c>
      <c r="C4140" t="str">
        <f>IF(A4140&lt;&gt;"",TEXT(Belegerfassung!C4148,"TT.MM.JJJJ"),"")</f>
        <v/>
      </c>
      <c r="D4140" t="str">
        <f>IFERROR(VLOOKUP(Belegerfassung!A4148,Abfrage!$E$2:$F$20,2,FALSE),"")</f>
        <v/>
      </c>
      <c r="E4140" t="str">
        <f>IF(A4140&lt;&gt;"",Belegerfassung!B4148,"")</f>
        <v/>
      </c>
      <c r="F4140" t="str">
        <f>IF(Belegerfassung!L4148="","",IF(Belegerfassung!L4148&lt;&gt;"",IF(Belegerfassung!L4148&lt;&gt;"",IF(Belegerfassung!J4148&lt;&gt;0,VLOOKUP(Belegerfassung!L4148,Abfrage!$A$2:$C$19,2,),VLOOKUP(Belegerfassung!L4148,Abfrage!$A$2:$C$19,3,)),"")))</f>
        <v/>
      </c>
      <c r="G4140" t="str">
        <f t="shared" si="192"/>
        <v/>
      </c>
      <c r="H4140" s="31" t="str">
        <f>IF(A4140&lt;&gt;"",-Belegerfassung!J4148+Belegerfassung!K4148,"")</f>
        <v/>
      </c>
      <c r="I4140" s="49" t="str">
        <f>IFERROR(IF(H4140&lt;&gt;"",Belegerfassung!L4148*100,""),IF(OR(Belegerfassung!L4148="Leistung EU - Erlöse",Belegerfassung!L4148="Lieferungen EU-Erlöse",Belegerfassung!L4148="EUST",Belegerfassung!L4148="Bauleistungen 20%")=TRUE,"",MID(Belegerfassung!L4148,4,2)))</f>
        <v/>
      </c>
      <c r="J4140" s="6" t="str">
        <f>IF(A4140&lt;&gt;"",LEFT(Belegerfassung!D4148,40),"")</f>
        <v/>
      </c>
      <c r="K4140" t="str">
        <f>IF(A4140&lt;&gt;"",VLOOKUP(D4140,Abfrage!$F$2:$G$21,2,FALSE),"")</f>
        <v/>
      </c>
      <c r="L4140" s="6" t="str">
        <f>IF(Belegerfassung!H4148&lt;&gt;"",Belegerfassung!H4148,"")</f>
        <v/>
      </c>
      <c r="M4140" t="str">
        <f>IFERROR(IF(Belegerfassung!E4148&lt;&gt;"",VLOOKUP(Belegerfassung!E4148,Abfrage!$L$2:$M$15,2,),""),"")</f>
        <v/>
      </c>
      <c r="N4140" t="str">
        <f t="shared" si="193"/>
        <v/>
      </c>
      <c r="O4140" t="str">
        <f t="shared" si="194"/>
        <v/>
      </c>
      <c r="P4140" t="str">
        <f>IF(Belegerfassung!G4148&lt;&gt;"",CONCATENATE(Belegerfassung!G4148,".pdf"),"")</f>
        <v/>
      </c>
    </row>
    <row r="4141" spans="1:16">
      <c r="A4141" t="str">
        <f>IF(Belegerfassung!C4149&lt;&gt;"",0,"")</f>
        <v/>
      </c>
      <c r="B4141" t="str">
        <f>IFERROR(VLOOKUP(Belegerfassung!I4149,Konten!A:D,2,FALSE),"")</f>
        <v/>
      </c>
      <c r="C4141" t="str">
        <f>IF(A4141&lt;&gt;"",TEXT(Belegerfassung!C4149,"TT.MM.JJJJ"),"")</f>
        <v/>
      </c>
      <c r="D4141" t="str">
        <f>IFERROR(VLOOKUP(Belegerfassung!A4149,Abfrage!$E$2:$F$20,2,FALSE),"")</f>
        <v/>
      </c>
      <c r="E4141" t="str">
        <f>IF(A4141&lt;&gt;"",Belegerfassung!B4149,"")</f>
        <v/>
      </c>
      <c r="F4141" t="str">
        <f>IF(Belegerfassung!L4149="","",IF(Belegerfassung!L4149&lt;&gt;"",IF(Belegerfassung!L4149&lt;&gt;"",IF(Belegerfassung!J4149&lt;&gt;0,VLOOKUP(Belegerfassung!L4149,Abfrage!$A$2:$C$19,2,),VLOOKUP(Belegerfassung!L4149,Abfrage!$A$2:$C$19,3,)),"")))</f>
        <v/>
      </c>
      <c r="G4141" t="str">
        <f t="shared" si="192"/>
        <v/>
      </c>
      <c r="H4141" s="31" t="str">
        <f>IF(A4141&lt;&gt;"",-Belegerfassung!J4149+Belegerfassung!K4149,"")</f>
        <v/>
      </c>
      <c r="I4141" s="49" t="str">
        <f>IFERROR(IF(H4141&lt;&gt;"",Belegerfassung!L4149*100,""),IF(OR(Belegerfassung!L4149="Leistung EU - Erlöse",Belegerfassung!L4149="Lieferungen EU-Erlöse",Belegerfassung!L4149="EUST",Belegerfassung!L4149="Bauleistungen 20%")=TRUE,"",MID(Belegerfassung!L4149,4,2)))</f>
        <v/>
      </c>
      <c r="J4141" s="6" t="str">
        <f>IF(A4141&lt;&gt;"",LEFT(Belegerfassung!D4149,40),"")</f>
        <v/>
      </c>
      <c r="K4141" t="str">
        <f>IF(A4141&lt;&gt;"",VLOOKUP(D4141,Abfrage!$F$2:$G$21,2,FALSE),"")</f>
        <v/>
      </c>
      <c r="L4141" s="6" t="str">
        <f>IF(Belegerfassung!H4149&lt;&gt;"",Belegerfassung!H4149,"")</f>
        <v/>
      </c>
      <c r="M4141" t="str">
        <f>IFERROR(IF(Belegerfassung!E4149&lt;&gt;"",VLOOKUP(Belegerfassung!E4149,Abfrage!$L$2:$M$15,2,),""),"")</f>
        <v/>
      </c>
      <c r="N4141" t="str">
        <f t="shared" si="193"/>
        <v/>
      </c>
      <c r="O4141" t="str">
        <f t="shared" si="194"/>
        <v/>
      </c>
      <c r="P4141" t="str">
        <f>IF(Belegerfassung!G4149&lt;&gt;"",CONCATENATE(Belegerfassung!G4149,".pdf"),"")</f>
        <v/>
      </c>
    </row>
    <row r="4142" spans="1:16">
      <c r="A4142" t="str">
        <f>IF(Belegerfassung!C4150&lt;&gt;"",0,"")</f>
        <v/>
      </c>
      <c r="B4142" t="str">
        <f>IFERROR(VLOOKUP(Belegerfassung!I4150,Konten!A:D,2,FALSE),"")</f>
        <v/>
      </c>
      <c r="C4142" t="str">
        <f>IF(A4142&lt;&gt;"",TEXT(Belegerfassung!C4150,"TT.MM.JJJJ"),"")</f>
        <v/>
      </c>
      <c r="D4142" t="str">
        <f>IFERROR(VLOOKUP(Belegerfassung!A4150,Abfrage!$E$2:$F$20,2,FALSE),"")</f>
        <v/>
      </c>
      <c r="E4142" t="str">
        <f>IF(A4142&lt;&gt;"",Belegerfassung!B4150,"")</f>
        <v/>
      </c>
      <c r="F4142" t="str">
        <f>IF(Belegerfassung!L4150="","",IF(Belegerfassung!L4150&lt;&gt;"",IF(Belegerfassung!L4150&lt;&gt;"",IF(Belegerfassung!J4150&lt;&gt;0,VLOOKUP(Belegerfassung!L4150,Abfrage!$A$2:$C$19,2,),VLOOKUP(Belegerfassung!L4150,Abfrage!$A$2:$C$19,3,)),"")))</f>
        <v/>
      </c>
      <c r="G4142" t="str">
        <f t="shared" si="192"/>
        <v/>
      </c>
      <c r="H4142" s="31" t="str">
        <f>IF(A4142&lt;&gt;"",-Belegerfassung!J4150+Belegerfassung!K4150,"")</f>
        <v/>
      </c>
      <c r="I4142" s="49" t="str">
        <f>IFERROR(IF(H4142&lt;&gt;"",Belegerfassung!L4150*100,""),IF(OR(Belegerfassung!L4150="Leistung EU - Erlöse",Belegerfassung!L4150="Lieferungen EU-Erlöse",Belegerfassung!L4150="EUST",Belegerfassung!L4150="Bauleistungen 20%")=TRUE,"",MID(Belegerfassung!L4150,4,2)))</f>
        <v/>
      </c>
      <c r="J4142" s="6" t="str">
        <f>IF(A4142&lt;&gt;"",LEFT(Belegerfassung!D4150,40),"")</f>
        <v/>
      </c>
      <c r="K4142" t="str">
        <f>IF(A4142&lt;&gt;"",VLOOKUP(D4142,Abfrage!$F$2:$G$21,2,FALSE),"")</f>
        <v/>
      </c>
      <c r="L4142" s="6" t="str">
        <f>IF(Belegerfassung!H4150&lt;&gt;"",Belegerfassung!H4150,"")</f>
        <v/>
      </c>
      <c r="M4142" t="str">
        <f>IFERROR(IF(Belegerfassung!E4150&lt;&gt;"",VLOOKUP(Belegerfassung!E4150,Abfrage!$L$2:$M$15,2,),""),"")</f>
        <v/>
      </c>
      <c r="N4142" t="str">
        <f t="shared" si="193"/>
        <v/>
      </c>
      <c r="O4142" t="str">
        <f t="shared" si="194"/>
        <v/>
      </c>
      <c r="P4142" t="str">
        <f>IF(Belegerfassung!G4150&lt;&gt;"",CONCATENATE(Belegerfassung!G4150,".pdf"),"")</f>
        <v/>
      </c>
    </row>
    <row r="4143" spans="1:16">
      <c r="A4143" t="str">
        <f>IF(Belegerfassung!C4151&lt;&gt;"",0,"")</f>
        <v/>
      </c>
      <c r="B4143" t="str">
        <f>IFERROR(VLOOKUP(Belegerfassung!I4151,Konten!A:D,2,FALSE),"")</f>
        <v/>
      </c>
      <c r="C4143" t="str">
        <f>IF(A4143&lt;&gt;"",TEXT(Belegerfassung!C4151,"TT.MM.JJJJ"),"")</f>
        <v/>
      </c>
      <c r="D4143" t="str">
        <f>IFERROR(VLOOKUP(Belegerfassung!A4151,Abfrage!$E$2:$F$20,2,FALSE),"")</f>
        <v/>
      </c>
      <c r="E4143" t="str">
        <f>IF(A4143&lt;&gt;"",Belegerfassung!B4151,"")</f>
        <v/>
      </c>
      <c r="F4143" t="str">
        <f>IF(Belegerfassung!L4151="","",IF(Belegerfassung!L4151&lt;&gt;"",IF(Belegerfassung!L4151&lt;&gt;"",IF(Belegerfassung!J4151&lt;&gt;0,VLOOKUP(Belegerfassung!L4151,Abfrage!$A$2:$C$19,2,),VLOOKUP(Belegerfassung!L4151,Abfrage!$A$2:$C$19,3,)),"")))</f>
        <v/>
      </c>
      <c r="G4143" t="str">
        <f t="shared" si="192"/>
        <v/>
      </c>
      <c r="H4143" s="31" t="str">
        <f>IF(A4143&lt;&gt;"",-Belegerfassung!J4151+Belegerfassung!K4151,"")</f>
        <v/>
      </c>
      <c r="I4143" s="49" t="str">
        <f>IFERROR(IF(H4143&lt;&gt;"",Belegerfassung!L4151*100,""),IF(OR(Belegerfassung!L4151="Leistung EU - Erlöse",Belegerfassung!L4151="Lieferungen EU-Erlöse",Belegerfassung!L4151="EUST",Belegerfassung!L4151="Bauleistungen 20%")=TRUE,"",MID(Belegerfassung!L4151,4,2)))</f>
        <v/>
      </c>
      <c r="J4143" s="6" t="str">
        <f>IF(A4143&lt;&gt;"",LEFT(Belegerfassung!D4151,40),"")</f>
        <v/>
      </c>
      <c r="K4143" t="str">
        <f>IF(A4143&lt;&gt;"",VLOOKUP(D4143,Abfrage!$F$2:$G$21,2,FALSE),"")</f>
        <v/>
      </c>
      <c r="L4143" s="6" t="str">
        <f>IF(Belegerfassung!H4151&lt;&gt;"",Belegerfassung!H4151,"")</f>
        <v/>
      </c>
      <c r="M4143" t="str">
        <f>IFERROR(IF(Belegerfassung!E4151&lt;&gt;"",VLOOKUP(Belegerfassung!E4151,Abfrage!$L$2:$M$15,2,),""),"")</f>
        <v/>
      </c>
      <c r="N4143" t="str">
        <f t="shared" si="193"/>
        <v/>
      </c>
      <c r="O4143" t="str">
        <f t="shared" si="194"/>
        <v/>
      </c>
      <c r="P4143" t="str">
        <f>IF(Belegerfassung!G4151&lt;&gt;"",CONCATENATE(Belegerfassung!G4151,".pdf"),"")</f>
        <v/>
      </c>
    </row>
    <row r="4144" spans="1:16">
      <c r="A4144" t="str">
        <f>IF(Belegerfassung!C4152&lt;&gt;"",0,"")</f>
        <v/>
      </c>
      <c r="B4144" t="str">
        <f>IFERROR(VLOOKUP(Belegerfassung!I4152,Konten!A:D,2,FALSE),"")</f>
        <v/>
      </c>
      <c r="C4144" t="str">
        <f>IF(A4144&lt;&gt;"",TEXT(Belegerfassung!C4152,"TT.MM.JJJJ"),"")</f>
        <v/>
      </c>
      <c r="D4144" t="str">
        <f>IFERROR(VLOOKUP(Belegerfassung!A4152,Abfrage!$E$2:$F$20,2,FALSE),"")</f>
        <v/>
      </c>
      <c r="E4144" t="str">
        <f>IF(A4144&lt;&gt;"",Belegerfassung!B4152,"")</f>
        <v/>
      </c>
      <c r="F4144" t="str">
        <f>IF(Belegerfassung!L4152="","",IF(Belegerfassung!L4152&lt;&gt;"",IF(Belegerfassung!L4152&lt;&gt;"",IF(Belegerfassung!J4152&lt;&gt;0,VLOOKUP(Belegerfassung!L4152,Abfrage!$A$2:$C$19,2,),VLOOKUP(Belegerfassung!L4152,Abfrage!$A$2:$C$19,3,)),"")))</f>
        <v/>
      </c>
      <c r="G4144" t="str">
        <f t="shared" si="192"/>
        <v/>
      </c>
      <c r="H4144" s="31" t="str">
        <f>IF(A4144&lt;&gt;"",-Belegerfassung!J4152+Belegerfassung!K4152,"")</f>
        <v/>
      </c>
      <c r="I4144" s="49" t="str">
        <f>IFERROR(IF(H4144&lt;&gt;"",Belegerfassung!L4152*100,""),IF(OR(Belegerfassung!L4152="Leistung EU - Erlöse",Belegerfassung!L4152="Lieferungen EU-Erlöse",Belegerfassung!L4152="EUST",Belegerfassung!L4152="Bauleistungen 20%")=TRUE,"",MID(Belegerfassung!L4152,4,2)))</f>
        <v/>
      </c>
      <c r="J4144" s="6" t="str">
        <f>IF(A4144&lt;&gt;"",LEFT(Belegerfassung!D4152,40),"")</f>
        <v/>
      </c>
      <c r="K4144" t="str">
        <f>IF(A4144&lt;&gt;"",VLOOKUP(D4144,Abfrage!$F$2:$G$21,2,FALSE),"")</f>
        <v/>
      </c>
      <c r="L4144" s="6" t="str">
        <f>IF(Belegerfassung!H4152&lt;&gt;"",Belegerfassung!H4152,"")</f>
        <v/>
      </c>
      <c r="M4144" t="str">
        <f>IFERROR(IF(Belegerfassung!E4152&lt;&gt;"",VLOOKUP(Belegerfassung!E4152,Abfrage!$L$2:$M$15,2,),""),"")</f>
        <v/>
      </c>
      <c r="N4144" t="str">
        <f t="shared" si="193"/>
        <v/>
      </c>
      <c r="O4144" t="str">
        <f t="shared" si="194"/>
        <v/>
      </c>
      <c r="P4144" t="str">
        <f>IF(Belegerfassung!G4152&lt;&gt;"",CONCATENATE(Belegerfassung!G4152,".pdf"),"")</f>
        <v/>
      </c>
    </row>
    <row r="4145" spans="1:16">
      <c r="A4145" t="str">
        <f>IF(Belegerfassung!C4153&lt;&gt;"",0,"")</f>
        <v/>
      </c>
      <c r="B4145" t="str">
        <f>IFERROR(VLOOKUP(Belegerfassung!I4153,Konten!A:D,2,FALSE),"")</f>
        <v/>
      </c>
      <c r="C4145" t="str">
        <f>IF(A4145&lt;&gt;"",TEXT(Belegerfassung!C4153,"TT.MM.JJJJ"),"")</f>
        <v/>
      </c>
      <c r="D4145" t="str">
        <f>IFERROR(VLOOKUP(Belegerfassung!A4153,Abfrage!$E$2:$F$20,2,FALSE),"")</f>
        <v/>
      </c>
      <c r="E4145" t="str">
        <f>IF(A4145&lt;&gt;"",Belegerfassung!B4153,"")</f>
        <v/>
      </c>
      <c r="F4145" t="str">
        <f>IF(Belegerfassung!L4153="","",IF(Belegerfassung!L4153&lt;&gt;"",IF(Belegerfassung!L4153&lt;&gt;"",IF(Belegerfassung!J4153&lt;&gt;0,VLOOKUP(Belegerfassung!L4153,Abfrage!$A$2:$C$19,2,),VLOOKUP(Belegerfassung!L4153,Abfrage!$A$2:$C$19,3,)),"")))</f>
        <v/>
      </c>
      <c r="G4145" t="str">
        <f t="shared" si="192"/>
        <v/>
      </c>
      <c r="H4145" s="31" t="str">
        <f>IF(A4145&lt;&gt;"",-Belegerfassung!J4153+Belegerfassung!K4153,"")</f>
        <v/>
      </c>
      <c r="I4145" s="49" t="str">
        <f>IFERROR(IF(H4145&lt;&gt;"",Belegerfassung!L4153*100,""),IF(OR(Belegerfassung!L4153="Leistung EU - Erlöse",Belegerfassung!L4153="Lieferungen EU-Erlöse",Belegerfassung!L4153="EUST",Belegerfassung!L4153="Bauleistungen 20%")=TRUE,"",MID(Belegerfassung!L4153,4,2)))</f>
        <v/>
      </c>
      <c r="J4145" s="6" t="str">
        <f>IF(A4145&lt;&gt;"",LEFT(Belegerfassung!D4153,40),"")</f>
        <v/>
      </c>
      <c r="K4145" t="str">
        <f>IF(A4145&lt;&gt;"",VLOOKUP(D4145,Abfrage!$F$2:$G$21,2,FALSE),"")</f>
        <v/>
      </c>
      <c r="L4145" s="6" t="str">
        <f>IF(Belegerfassung!H4153&lt;&gt;"",Belegerfassung!H4153,"")</f>
        <v/>
      </c>
      <c r="M4145" t="str">
        <f>IFERROR(IF(Belegerfassung!E4153&lt;&gt;"",VLOOKUP(Belegerfassung!E4153,Abfrage!$L$2:$M$15,2,),""),"")</f>
        <v/>
      </c>
      <c r="N4145" t="str">
        <f t="shared" si="193"/>
        <v/>
      </c>
      <c r="O4145" t="str">
        <f t="shared" si="194"/>
        <v/>
      </c>
      <c r="P4145" t="str">
        <f>IF(Belegerfassung!G4153&lt;&gt;"",CONCATENATE(Belegerfassung!G4153,".pdf"),"")</f>
        <v/>
      </c>
    </row>
    <row r="4146" spans="1:16">
      <c r="A4146" t="str">
        <f>IF(Belegerfassung!C4154&lt;&gt;"",0,"")</f>
        <v/>
      </c>
      <c r="B4146" t="str">
        <f>IFERROR(VLOOKUP(Belegerfassung!I4154,Konten!A:D,2,FALSE),"")</f>
        <v/>
      </c>
      <c r="C4146" t="str">
        <f>IF(A4146&lt;&gt;"",TEXT(Belegerfassung!C4154,"TT.MM.JJJJ"),"")</f>
        <v/>
      </c>
      <c r="D4146" t="str">
        <f>IFERROR(VLOOKUP(Belegerfassung!A4154,Abfrage!$E$2:$F$20,2,FALSE),"")</f>
        <v/>
      </c>
      <c r="E4146" t="str">
        <f>IF(A4146&lt;&gt;"",Belegerfassung!B4154,"")</f>
        <v/>
      </c>
      <c r="F4146" t="str">
        <f>IF(Belegerfassung!L4154="","",IF(Belegerfassung!L4154&lt;&gt;"",IF(Belegerfassung!L4154&lt;&gt;"",IF(Belegerfassung!J4154&lt;&gt;0,VLOOKUP(Belegerfassung!L4154,Abfrage!$A$2:$C$19,2,),VLOOKUP(Belegerfassung!L4154,Abfrage!$A$2:$C$19,3,)),"")))</f>
        <v/>
      </c>
      <c r="G4146" t="str">
        <f t="shared" si="192"/>
        <v/>
      </c>
      <c r="H4146" s="31" t="str">
        <f>IF(A4146&lt;&gt;"",-Belegerfassung!J4154+Belegerfassung!K4154,"")</f>
        <v/>
      </c>
      <c r="I4146" s="49" t="str">
        <f>IFERROR(IF(H4146&lt;&gt;"",Belegerfassung!L4154*100,""),IF(OR(Belegerfassung!L4154="Leistung EU - Erlöse",Belegerfassung!L4154="Lieferungen EU-Erlöse",Belegerfassung!L4154="EUST",Belegerfassung!L4154="Bauleistungen 20%")=TRUE,"",MID(Belegerfassung!L4154,4,2)))</f>
        <v/>
      </c>
      <c r="J4146" s="6" t="str">
        <f>IF(A4146&lt;&gt;"",LEFT(Belegerfassung!D4154,40),"")</f>
        <v/>
      </c>
      <c r="K4146" t="str">
        <f>IF(A4146&lt;&gt;"",VLOOKUP(D4146,Abfrage!$F$2:$G$21,2,FALSE),"")</f>
        <v/>
      </c>
      <c r="L4146" s="6" t="str">
        <f>IF(Belegerfassung!H4154&lt;&gt;"",Belegerfassung!H4154,"")</f>
        <v/>
      </c>
      <c r="M4146" t="str">
        <f>IFERROR(IF(Belegerfassung!E4154&lt;&gt;"",VLOOKUP(Belegerfassung!E4154,Abfrage!$L$2:$M$15,2,),""),"")</f>
        <v/>
      </c>
      <c r="N4146" t="str">
        <f t="shared" si="193"/>
        <v/>
      </c>
      <c r="O4146" t="str">
        <f t="shared" si="194"/>
        <v/>
      </c>
      <c r="P4146" t="str">
        <f>IF(Belegerfassung!G4154&lt;&gt;"",CONCATENATE(Belegerfassung!G4154,".pdf"),"")</f>
        <v/>
      </c>
    </row>
    <row r="4147" spans="1:16">
      <c r="A4147" t="str">
        <f>IF(Belegerfassung!C4155&lt;&gt;"",0,"")</f>
        <v/>
      </c>
      <c r="B4147" t="str">
        <f>IFERROR(VLOOKUP(Belegerfassung!I4155,Konten!A:D,2,FALSE),"")</f>
        <v/>
      </c>
      <c r="C4147" t="str">
        <f>IF(A4147&lt;&gt;"",TEXT(Belegerfassung!C4155,"TT.MM.JJJJ"),"")</f>
        <v/>
      </c>
      <c r="D4147" t="str">
        <f>IFERROR(VLOOKUP(Belegerfassung!A4155,Abfrage!$E$2:$F$20,2,FALSE),"")</f>
        <v/>
      </c>
      <c r="E4147" t="str">
        <f>IF(A4147&lt;&gt;"",Belegerfassung!B4155,"")</f>
        <v/>
      </c>
      <c r="F4147" t="str">
        <f>IF(Belegerfassung!L4155="","",IF(Belegerfassung!L4155&lt;&gt;"",IF(Belegerfassung!L4155&lt;&gt;"",IF(Belegerfassung!J4155&lt;&gt;0,VLOOKUP(Belegerfassung!L4155,Abfrage!$A$2:$C$19,2,),VLOOKUP(Belegerfassung!L4155,Abfrage!$A$2:$C$19,3,)),"")))</f>
        <v/>
      </c>
      <c r="G4147" t="str">
        <f t="shared" si="192"/>
        <v/>
      </c>
      <c r="H4147" s="31" t="str">
        <f>IF(A4147&lt;&gt;"",-Belegerfassung!J4155+Belegerfassung!K4155,"")</f>
        <v/>
      </c>
      <c r="I4147" s="49" t="str">
        <f>IFERROR(IF(H4147&lt;&gt;"",Belegerfassung!L4155*100,""),IF(OR(Belegerfassung!L4155="Leistung EU - Erlöse",Belegerfassung!L4155="Lieferungen EU-Erlöse",Belegerfassung!L4155="EUST",Belegerfassung!L4155="Bauleistungen 20%")=TRUE,"",MID(Belegerfassung!L4155,4,2)))</f>
        <v/>
      </c>
      <c r="J4147" s="6" t="str">
        <f>IF(A4147&lt;&gt;"",LEFT(Belegerfassung!D4155,40),"")</f>
        <v/>
      </c>
      <c r="K4147" t="str">
        <f>IF(A4147&lt;&gt;"",VLOOKUP(D4147,Abfrage!$F$2:$G$21,2,FALSE),"")</f>
        <v/>
      </c>
      <c r="L4147" s="6" t="str">
        <f>IF(Belegerfassung!H4155&lt;&gt;"",Belegerfassung!H4155,"")</f>
        <v/>
      </c>
      <c r="M4147" t="str">
        <f>IFERROR(IF(Belegerfassung!E4155&lt;&gt;"",VLOOKUP(Belegerfassung!E4155,Abfrage!$L$2:$M$15,2,),""),"")</f>
        <v/>
      </c>
      <c r="N4147" t="str">
        <f t="shared" si="193"/>
        <v/>
      </c>
      <c r="O4147" t="str">
        <f t="shared" si="194"/>
        <v/>
      </c>
      <c r="P4147" t="str">
        <f>IF(Belegerfassung!G4155&lt;&gt;"",CONCATENATE(Belegerfassung!G4155,".pdf"),"")</f>
        <v/>
      </c>
    </row>
    <row r="4148" spans="1:16">
      <c r="A4148" t="str">
        <f>IF(Belegerfassung!C4156&lt;&gt;"",0,"")</f>
        <v/>
      </c>
      <c r="B4148" t="str">
        <f>IFERROR(VLOOKUP(Belegerfassung!I4156,Konten!A:D,2,FALSE),"")</f>
        <v/>
      </c>
      <c r="C4148" t="str">
        <f>IF(A4148&lt;&gt;"",TEXT(Belegerfassung!C4156,"TT.MM.JJJJ"),"")</f>
        <v/>
      </c>
      <c r="D4148" t="str">
        <f>IFERROR(VLOOKUP(Belegerfassung!A4156,Abfrage!$E$2:$F$20,2,FALSE),"")</f>
        <v/>
      </c>
      <c r="E4148" t="str">
        <f>IF(A4148&lt;&gt;"",Belegerfassung!B4156,"")</f>
        <v/>
      </c>
      <c r="F4148" t="str">
        <f>IF(Belegerfassung!L4156="","",IF(Belegerfassung!L4156&lt;&gt;"",IF(Belegerfassung!L4156&lt;&gt;"",IF(Belegerfassung!J4156&lt;&gt;0,VLOOKUP(Belegerfassung!L4156,Abfrage!$A$2:$C$19,2,),VLOOKUP(Belegerfassung!L4156,Abfrage!$A$2:$C$19,3,)),"")))</f>
        <v/>
      </c>
      <c r="G4148" t="str">
        <f t="shared" si="192"/>
        <v/>
      </c>
      <c r="H4148" s="31" t="str">
        <f>IF(A4148&lt;&gt;"",-Belegerfassung!J4156+Belegerfassung!K4156,"")</f>
        <v/>
      </c>
      <c r="I4148" s="49" t="str">
        <f>IFERROR(IF(H4148&lt;&gt;"",Belegerfassung!L4156*100,""),IF(OR(Belegerfassung!L4156="Leistung EU - Erlöse",Belegerfassung!L4156="Lieferungen EU-Erlöse",Belegerfassung!L4156="EUST",Belegerfassung!L4156="Bauleistungen 20%")=TRUE,"",MID(Belegerfassung!L4156,4,2)))</f>
        <v/>
      </c>
      <c r="J4148" s="6" t="str">
        <f>IF(A4148&lt;&gt;"",LEFT(Belegerfassung!D4156,40),"")</f>
        <v/>
      </c>
      <c r="K4148" t="str">
        <f>IF(A4148&lt;&gt;"",VLOOKUP(D4148,Abfrage!$F$2:$G$21,2,FALSE),"")</f>
        <v/>
      </c>
      <c r="L4148" s="6" t="str">
        <f>IF(Belegerfassung!H4156&lt;&gt;"",Belegerfassung!H4156,"")</f>
        <v/>
      </c>
      <c r="M4148" t="str">
        <f>IFERROR(IF(Belegerfassung!E4156&lt;&gt;"",VLOOKUP(Belegerfassung!E4156,Abfrage!$L$2:$M$15,2,),""),"")</f>
        <v/>
      </c>
      <c r="N4148" t="str">
        <f t="shared" si="193"/>
        <v/>
      </c>
      <c r="O4148" t="str">
        <f t="shared" si="194"/>
        <v/>
      </c>
      <c r="P4148" t="str">
        <f>IF(Belegerfassung!G4156&lt;&gt;"",CONCATENATE(Belegerfassung!G4156,".pdf"),"")</f>
        <v/>
      </c>
    </row>
    <row r="4149" spans="1:16">
      <c r="A4149" t="str">
        <f>IF(Belegerfassung!C4157&lt;&gt;"",0,"")</f>
        <v/>
      </c>
      <c r="B4149" t="str">
        <f>IFERROR(VLOOKUP(Belegerfassung!I4157,Konten!A:D,2,FALSE),"")</f>
        <v/>
      </c>
      <c r="C4149" t="str">
        <f>IF(A4149&lt;&gt;"",TEXT(Belegerfassung!C4157,"TT.MM.JJJJ"),"")</f>
        <v/>
      </c>
      <c r="D4149" t="str">
        <f>IFERROR(VLOOKUP(Belegerfassung!A4157,Abfrage!$E$2:$F$20,2,FALSE),"")</f>
        <v/>
      </c>
      <c r="E4149" t="str">
        <f>IF(A4149&lt;&gt;"",Belegerfassung!B4157,"")</f>
        <v/>
      </c>
      <c r="F4149" t="str">
        <f>IF(Belegerfassung!L4157="","",IF(Belegerfassung!L4157&lt;&gt;"",IF(Belegerfassung!L4157&lt;&gt;"",IF(Belegerfassung!J4157&lt;&gt;0,VLOOKUP(Belegerfassung!L4157,Abfrage!$A$2:$C$19,2,),VLOOKUP(Belegerfassung!L4157,Abfrage!$A$2:$C$19,3,)),"")))</f>
        <v/>
      </c>
      <c r="G4149" t="str">
        <f t="shared" si="192"/>
        <v/>
      </c>
      <c r="H4149" s="31" t="str">
        <f>IF(A4149&lt;&gt;"",-Belegerfassung!J4157+Belegerfassung!K4157,"")</f>
        <v/>
      </c>
      <c r="I4149" s="49" t="str">
        <f>IFERROR(IF(H4149&lt;&gt;"",Belegerfassung!L4157*100,""),IF(OR(Belegerfassung!L4157="Leistung EU - Erlöse",Belegerfassung!L4157="Lieferungen EU-Erlöse",Belegerfassung!L4157="EUST",Belegerfassung!L4157="Bauleistungen 20%")=TRUE,"",MID(Belegerfassung!L4157,4,2)))</f>
        <v/>
      </c>
      <c r="J4149" s="6" t="str">
        <f>IF(A4149&lt;&gt;"",LEFT(Belegerfassung!D4157,40),"")</f>
        <v/>
      </c>
      <c r="K4149" t="str">
        <f>IF(A4149&lt;&gt;"",VLOOKUP(D4149,Abfrage!$F$2:$G$21,2,FALSE),"")</f>
        <v/>
      </c>
      <c r="L4149" s="6" t="str">
        <f>IF(Belegerfassung!H4157&lt;&gt;"",Belegerfassung!H4157,"")</f>
        <v/>
      </c>
      <c r="M4149" t="str">
        <f>IFERROR(IF(Belegerfassung!E4157&lt;&gt;"",VLOOKUP(Belegerfassung!E4157,Abfrage!$L$2:$M$15,2,),""),"")</f>
        <v/>
      </c>
      <c r="N4149" t="str">
        <f t="shared" si="193"/>
        <v/>
      </c>
      <c r="O4149" t="str">
        <f t="shared" si="194"/>
        <v/>
      </c>
      <c r="P4149" t="str">
        <f>IF(Belegerfassung!G4157&lt;&gt;"",CONCATENATE(Belegerfassung!G4157,".pdf"),"")</f>
        <v/>
      </c>
    </row>
    <row r="4150" spans="1:16">
      <c r="A4150" t="str">
        <f>IF(Belegerfassung!C4158&lt;&gt;"",0,"")</f>
        <v/>
      </c>
      <c r="B4150" t="str">
        <f>IFERROR(VLOOKUP(Belegerfassung!I4158,Konten!A:D,2,FALSE),"")</f>
        <v/>
      </c>
      <c r="C4150" t="str">
        <f>IF(A4150&lt;&gt;"",TEXT(Belegerfassung!C4158,"TT.MM.JJJJ"),"")</f>
        <v/>
      </c>
      <c r="D4150" t="str">
        <f>IFERROR(VLOOKUP(Belegerfassung!A4158,Abfrage!$E$2:$F$20,2,FALSE),"")</f>
        <v/>
      </c>
      <c r="E4150" t="str">
        <f>IF(A4150&lt;&gt;"",Belegerfassung!B4158,"")</f>
        <v/>
      </c>
      <c r="F4150" t="str">
        <f>IF(Belegerfassung!L4158="","",IF(Belegerfassung!L4158&lt;&gt;"",IF(Belegerfassung!L4158&lt;&gt;"",IF(Belegerfassung!J4158&lt;&gt;0,VLOOKUP(Belegerfassung!L4158,Abfrage!$A$2:$C$19,2,),VLOOKUP(Belegerfassung!L4158,Abfrage!$A$2:$C$19,3,)),"")))</f>
        <v/>
      </c>
      <c r="G4150" t="str">
        <f t="shared" si="192"/>
        <v/>
      </c>
      <c r="H4150" s="31" t="str">
        <f>IF(A4150&lt;&gt;"",-Belegerfassung!J4158+Belegerfassung!K4158,"")</f>
        <v/>
      </c>
      <c r="I4150" s="49" t="str">
        <f>IFERROR(IF(H4150&lt;&gt;"",Belegerfassung!L4158*100,""),IF(OR(Belegerfassung!L4158="Leistung EU - Erlöse",Belegerfassung!L4158="Lieferungen EU-Erlöse",Belegerfassung!L4158="EUST",Belegerfassung!L4158="Bauleistungen 20%")=TRUE,"",MID(Belegerfassung!L4158,4,2)))</f>
        <v/>
      </c>
      <c r="J4150" s="6" t="str">
        <f>IF(A4150&lt;&gt;"",LEFT(Belegerfassung!D4158,40),"")</f>
        <v/>
      </c>
      <c r="K4150" t="str">
        <f>IF(A4150&lt;&gt;"",VLOOKUP(D4150,Abfrage!$F$2:$G$21,2,FALSE),"")</f>
        <v/>
      </c>
      <c r="L4150" s="6" t="str">
        <f>IF(Belegerfassung!H4158&lt;&gt;"",Belegerfassung!H4158,"")</f>
        <v/>
      </c>
      <c r="M4150" t="str">
        <f>IFERROR(IF(Belegerfassung!E4158&lt;&gt;"",VLOOKUP(Belegerfassung!E4158,Abfrage!$L$2:$M$15,2,),""),"")</f>
        <v/>
      </c>
      <c r="N4150" t="str">
        <f t="shared" si="193"/>
        <v/>
      </c>
      <c r="O4150" t="str">
        <f t="shared" si="194"/>
        <v/>
      </c>
      <c r="P4150" t="str">
        <f>IF(Belegerfassung!G4158&lt;&gt;"",CONCATENATE(Belegerfassung!G4158,".pdf"),"")</f>
        <v/>
      </c>
    </row>
    <row r="4151" spans="1:16">
      <c r="A4151" t="str">
        <f>IF(Belegerfassung!C4159&lt;&gt;"",0,"")</f>
        <v/>
      </c>
      <c r="B4151" t="str">
        <f>IFERROR(VLOOKUP(Belegerfassung!I4159,Konten!A:D,2,FALSE),"")</f>
        <v/>
      </c>
      <c r="C4151" t="str">
        <f>IF(A4151&lt;&gt;"",TEXT(Belegerfassung!C4159,"TT.MM.JJJJ"),"")</f>
        <v/>
      </c>
      <c r="D4151" t="str">
        <f>IFERROR(VLOOKUP(Belegerfassung!A4159,Abfrage!$E$2:$F$20,2,FALSE),"")</f>
        <v/>
      </c>
      <c r="E4151" t="str">
        <f>IF(A4151&lt;&gt;"",Belegerfassung!B4159,"")</f>
        <v/>
      </c>
      <c r="F4151" t="str">
        <f>IF(Belegerfassung!L4159="","",IF(Belegerfassung!L4159&lt;&gt;"",IF(Belegerfassung!L4159&lt;&gt;"",IF(Belegerfassung!J4159&lt;&gt;0,VLOOKUP(Belegerfassung!L4159,Abfrage!$A$2:$C$19,2,),VLOOKUP(Belegerfassung!L4159,Abfrage!$A$2:$C$19,3,)),"")))</f>
        <v/>
      </c>
      <c r="G4151" t="str">
        <f t="shared" si="192"/>
        <v/>
      </c>
      <c r="H4151" s="31" t="str">
        <f>IF(A4151&lt;&gt;"",-Belegerfassung!J4159+Belegerfassung!K4159,"")</f>
        <v/>
      </c>
      <c r="I4151" s="49" t="str">
        <f>IFERROR(IF(H4151&lt;&gt;"",Belegerfassung!L4159*100,""),IF(OR(Belegerfassung!L4159="Leistung EU - Erlöse",Belegerfassung!L4159="Lieferungen EU-Erlöse",Belegerfassung!L4159="EUST",Belegerfassung!L4159="Bauleistungen 20%")=TRUE,"",MID(Belegerfassung!L4159,4,2)))</f>
        <v/>
      </c>
      <c r="J4151" s="6" t="str">
        <f>IF(A4151&lt;&gt;"",LEFT(Belegerfassung!D4159,40),"")</f>
        <v/>
      </c>
      <c r="K4151" t="str">
        <f>IF(A4151&lt;&gt;"",VLOOKUP(D4151,Abfrage!$F$2:$G$21,2,FALSE),"")</f>
        <v/>
      </c>
      <c r="L4151" s="6" t="str">
        <f>IF(Belegerfassung!H4159&lt;&gt;"",Belegerfassung!H4159,"")</f>
        <v/>
      </c>
      <c r="M4151" t="str">
        <f>IFERROR(IF(Belegerfassung!E4159&lt;&gt;"",VLOOKUP(Belegerfassung!E4159,Abfrage!$L$2:$M$15,2,),""),"")</f>
        <v/>
      </c>
      <c r="N4151" t="str">
        <f t="shared" si="193"/>
        <v/>
      </c>
      <c r="O4151" t="str">
        <f t="shared" si="194"/>
        <v/>
      </c>
      <c r="P4151" t="str">
        <f>IF(Belegerfassung!G4159&lt;&gt;"",CONCATENATE(Belegerfassung!G4159,".pdf"),"")</f>
        <v/>
      </c>
    </row>
    <row r="4152" spans="1:16">
      <c r="A4152" t="str">
        <f>IF(Belegerfassung!C4160&lt;&gt;"",0,"")</f>
        <v/>
      </c>
      <c r="B4152" t="str">
        <f>IFERROR(VLOOKUP(Belegerfassung!I4160,Konten!A:D,2,FALSE),"")</f>
        <v/>
      </c>
      <c r="C4152" t="str">
        <f>IF(A4152&lt;&gt;"",TEXT(Belegerfassung!C4160,"TT.MM.JJJJ"),"")</f>
        <v/>
      </c>
      <c r="D4152" t="str">
        <f>IFERROR(VLOOKUP(Belegerfassung!A4160,Abfrage!$E$2:$F$20,2,FALSE),"")</f>
        <v/>
      </c>
      <c r="E4152" t="str">
        <f>IF(A4152&lt;&gt;"",Belegerfassung!B4160,"")</f>
        <v/>
      </c>
      <c r="F4152" t="str">
        <f>IF(Belegerfassung!L4160="","",IF(Belegerfassung!L4160&lt;&gt;"",IF(Belegerfassung!L4160&lt;&gt;"",IF(Belegerfassung!J4160&lt;&gt;0,VLOOKUP(Belegerfassung!L4160,Abfrage!$A$2:$C$19,2,),VLOOKUP(Belegerfassung!L4160,Abfrage!$A$2:$C$19,3,)),"")))</f>
        <v/>
      </c>
      <c r="G4152" t="str">
        <f t="shared" si="192"/>
        <v/>
      </c>
      <c r="H4152" s="31" t="str">
        <f>IF(A4152&lt;&gt;"",-Belegerfassung!J4160+Belegerfassung!K4160,"")</f>
        <v/>
      </c>
      <c r="I4152" s="49" t="str">
        <f>IFERROR(IF(H4152&lt;&gt;"",Belegerfassung!L4160*100,""),IF(OR(Belegerfassung!L4160="Leistung EU - Erlöse",Belegerfassung!L4160="Lieferungen EU-Erlöse",Belegerfassung!L4160="EUST",Belegerfassung!L4160="Bauleistungen 20%")=TRUE,"",MID(Belegerfassung!L4160,4,2)))</f>
        <v/>
      </c>
      <c r="J4152" s="6" t="str">
        <f>IF(A4152&lt;&gt;"",LEFT(Belegerfassung!D4160,40),"")</f>
        <v/>
      </c>
      <c r="K4152" t="str">
        <f>IF(A4152&lt;&gt;"",VLOOKUP(D4152,Abfrage!$F$2:$G$21,2,FALSE),"")</f>
        <v/>
      </c>
      <c r="L4152" s="6" t="str">
        <f>IF(Belegerfassung!H4160&lt;&gt;"",Belegerfassung!H4160,"")</f>
        <v/>
      </c>
      <c r="M4152" t="str">
        <f>IFERROR(IF(Belegerfassung!E4160&lt;&gt;"",VLOOKUP(Belegerfassung!E4160,Abfrage!$L$2:$M$15,2,),""),"")</f>
        <v/>
      </c>
      <c r="N4152" t="str">
        <f t="shared" si="193"/>
        <v/>
      </c>
      <c r="O4152" t="str">
        <f t="shared" si="194"/>
        <v/>
      </c>
      <c r="P4152" t="str">
        <f>IF(Belegerfassung!G4160&lt;&gt;"",CONCATENATE(Belegerfassung!G4160,".pdf"),"")</f>
        <v/>
      </c>
    </row>
    <row r="4153" spans="1:16">
      <c r="A4153" t="str">
        <f>IF(Belegerfassung!C4161&lt;&gt;"",0,"")</f>
        <v/>
      </c>
      <c r="B4153" t="str">
        <f>IFERROR(VLOOKUP(Belegerfassung!I4161,Konten!A:D,2,FALSE),"")</f>
        <v/>
      </c>
      <c r="C4153" t="str">
        <f>IF(A4153&lt;&gt;"",TEXT(Belegerfassung!C4161,"TT.MM.JJJJ"),"")</f>
        <v/>
      </c>
      <c r="D4153" t="str">
        <f>IFERROR(VLOOKUP(Belegerfassung!A4161,Abfrage!$E$2:$F$20,2,FALSE),"")</f>
        <v/>
      </c>
      <c r="E4153" t="str">
        <f>IF(A4153&lt;&gt;"",Belegerfassung!B4161,"")</f>
        <v/>
      </c>
      <c r="F4153" t="str">
        <f>IF(Belegerfassung!L4161="","",IF(Belegerfassung!L4161&lt;&gt;"",IF(Belegerfassung!L4161&lt;&gt;"",IF(Belegerfassung!J4161&lt;&gt;0,VLOOKUP(Belegerfassung!L4161,Abfrage!$A$2:$C$19,2,),VLOOKUP(Belegerfassung!L4161,Abfrage!$A$2:$C$19,3,)),"")))</f>
        <v/>
      </c>
      <c r="G4153" t="str">
        <f t="shared" si="192"/>
        <v/>
      </c>
      <c r="H4153" s="31" t="str">
        <f>IF(A4153&lt;&gt;"",-Belegerfassung!J4161+Belegerfassung!K4161,"")</f>
        <v/>
      </c>
      <c r="I4153" s="49" t="str">
        <f>IFERROR(IF(H4153&lt;&gt;"",Belegerfassung!L4161*100,""),IF(OR(Belegerfassung!L4161="Leistung EU - Erlöse",Belegerfassung!L4161="Lieferungen EU-Erlöse",Belegerfassung!L4161="EUST",Belegerfassung!L4161="Bauleistungen 20%")=TRUE,"",MID(Belegerfassung!L4161,4,2)))</f>
        <v/>
      </c>
      <c r="J4153" s="6" t="str">
        <f>IF(A4153&lt;&gt;"",LEFT(Belegerfassung!D4161,40),"")</f>
        <v/>
      </c>
      <c r="K4153" t="str">
        <f>IF(A4153&lt;&gt;"",VLOOKUP(D4153,Abfrage!$F$2:$G$21,2,FALSE),"")</f>
        <v/>
      </c>
      <c r="L4153" s="6" t="str">
        <f>IF(Belegerfassung!H4161&lt;&gt;"",Belegerfassung!H4161,"")</f>
        <v/>
      </c>
      <c r="M4153" t="str">
        <f>IFERROR(IF(Belegerfassung!E4161&lt;&gt;"",VLOOKUP(Belegerfassung!E4161,Abfrage!$L$2:$M$15,2,),""),"")</f>
        <v/>
      </c>
      <c r="N4153" t="str">
        <f t="shared" si="193"/>
        <v/>
      </c>
      <c r="O4153" t="str">
        <f t="shared" si="194"/>
        <v/>
      </c>
      <c r="P4153" t="str">
        <f>IF(Belegerfassung!G4161&lt;&gt;"",CONCATENATE(Belegerfassung!G4161,".pdf"),"")</f>
        <v/>
      </c>
    </row>
    <row r="4154" spans="1:16">
      <c r="A4154" t="str">
        <f>IF(Belegerfassung!C4162&lt;&gt;"",0,"")</f>
        <v/>
      </c>
      <c r="B4154" t="str">
        <f>IFERROR(VLOOKUP(Belegerfassung!I4162,Konten!A:D,2,FALSE),"")</f>
        <v/>
      </c>
      <c r="C4154" t="str">
        <f>IF(A4154&lt;&gt;"",TEXT(Belegerfassung!C4162,"TT.MM.JJJJ"),"")</f>
        <v/>
      </c>
      <c r="D4154" t="str">
        <f>IFERROR(VLOOKUP(Belegerfassung!A4162,Abfrage!$E$2:$F$20,2,FALSE),"")</f>
        <v/>
      </c>
      <c r="E4154" t="str">
        <f>IF(A4154&lt;&gt;"",Belegerfassung!B4162,"")</f>
        <v/>
      </c>
      <c r="F4154" t="str">
        <f>IF(Belegerfassung!L4162="","",IF(Belegerfassung!L4162&lt;&gt;"",IF(Belegerfassung!L4162&lt;&gt;"",IF(Belegerfassung!J4162&lt;&gt;0,VLOOKUP(Belegerfassung!L4162,Abfrage!$A$2:$C$19,2,),VLOOKUP(Belegerfassung!L4162,Abfrage!$A$2:$C$19,3,)),"")))</f>
        <v/>
      </c>
      <c r="G4154" t="str">
        <f t="shared" si="192"/>
        <v/>
      </c>
      <c r="H4154" s="31" t="str">
        <f>IF(A4154&lt;&gt;"",-Belegerfassung!J4162+Belegerfassung!K4162,"")</f>
        <v/>
      </c>
      <c r="I4154" s="49" t="str">
        <f>IFERROR(IF(H4154&lt;&gt;"",Belegerfassung!L4162*100,""),IF(OR(Belegerfassung!L4162="Leistung EU - Erlöse",Belegerfassung!L4162="Lieferungen EU-Erlöse",Belegerfassung!L4162="EUST",Belegerfassung!L4162="Bauleistungen 20%")=TRUE,"",MID(Belegerfassung!L4162,4,2)))</f>
        <v/>
      </c>
      <c r="J4154" s="6" t="str">
        <f>IF(A4154&lt;&gt;"",LEFT(Belegerfassung!D4162,40),"")</f>
        <v/>
      </c>
      <c r="K4154" t="str">
        <f>IF(A4154&lt;&gt;"",VLOOKUP(D4154,Abfrage!$F$2:$G$21,2,FALSE),"")</f>
        <v/>
      </c>
      <c r="L4154" s="6" t="str">
        <f>IF(Belegerfassung!H4162&lt;&gt;"",Belegerfassung!H4162,"")</f>
        <v/>
      </c>
      <c r="M4154" t="str">
        <f>IFERROR(IF(Belegerfassung!E4162&lt;&gt;"",VLOOKUP(Belegerfassung!E4162,Abfrage!$L$2:$M$15,2,),""),"")</f>
        <v/>
      </c>
      <c r="N4154" t="str">
        <f t="shared" si="193"/>
        <v/>
      </c>
      <c r="O4154" t="str">
        <f t="shared" si="194"/>
        <v/>
      </c>
      <c r="P4154" t="str">
        <f>IF(Belegerfassung!G4162&lt;&gt;"",CONCATENATE(Belegerfassung!G4162,".pdf"),"")</f>
        <v/>
      </c>
    </row>
    <row r="4155" spans="1:16">
      <c r="A4155" t="str">
        <f>IF(Belegerfassung!C4163&lt;&gt;"",0,"")</f>
        <v/>
      </c>
      <c r="B4155" t="str">
        <f>IFERROR(VLOOKUP(Belegerfassung!I4163,Konten!A:D,2,FALSE),"")</f>
        <v/>
      </c>
      <c r="C4155" t="str">
        <f>IF(A4155&lt;&gt;"",TEXT(Belegerfassung!C4163,"TT.MM.JJJJ"),"")</f>
        <v/>
      </c>
      <c r="D4155" t="str">
        <f>IFERROR(VLOOKUP(Belegerfassung!A4163,Abfrage!$E$2:$F$20,2,FALSE),"")</f>
        <v/>
      </c>
      <c r="E4155" t="str">
        <f>IF(A4155&lt;&gt;"",Belegerfassung!B4163,"")</f>
        <v/>
      </c>
      <c r="F4155" t="str">
        <f>IF(Belegerfassung!L4163="","",IF(Belegerfassung!L4163&lt;&gt;"",IF(Belegerfassung!L4163&lt;&gt;"",IF(Belegerfassung!J4163&lt;&gt;0,VLOOKUP(Belegerfassung!L4163,Abfrage!$A$2:$C$19,2,),VLOOKUP(Belegerfassung!L4163,Abfrage!$A$2:$C$19,3,)),"")))</f>
        <v/>
      </c>
      <c r="G4155" t="str">
        <f t="shared" si="192"/>
        <v/>
      </c>
      <c r="H4155" s="31" t="str">
        <f>IF(A4155&lt;&gt;"",-Belegerfassung!J4163+Belegerfassung!K4163,"")</f>
        <v/>
      </c>
      <c r="I4155" s="49" t="str">
        <f>IFERROR(IF(H4155&lt;&gt;"",Belegerfassung!L4163*100,""),IF(OR(Belegerfassung!L4163="Leistung EU - Erlöse",Belegerfassung!L4163="Lieferungen EU-Erlöse",Belegerfassung!L4163="EUST",Belegerfassung!L4163="Bauleistungen 20%")=TRUE,"",MID(Belegerfassung!L4163,4,2)))</f>
        <v/>
      </c>
      <c r="J4155" s="6" t="str">
        <f>IF(A4155&lt;&gt;"",LEFT(Belegerfassung!D4163,40),"")</f>
        <v/>
      </c>
      <c r="K4155" t="str">
        <f>IF(A4155&lt;&gt;"",VLOOKUP(D4155,Abfrage!$F$2:$G$21,2,FALSE),"")</f>
        <v/>
      </c>
      <c r="L4155" s="6" t="str">
        <f>IF(Belegerfassung!H4163&lt;&gt;"",Belegerfassung!H4163,"")</f>
        <v/>
      </c>
      <c r="M4155" t="str">
        <f>IFERROR(IF(Belegerfassung!E4163&lt;&gt;"",VLOOKUP(Belegerfassung!E4163,Abfrage!$L$2:$M$15,2,),""),"")</f>
        <v/>
      </c>
      <c r="N4155" t="str">
        <f t="shared" si="193"/>
        <v/>
      </c>
      <c r="O4155" t="str">
        <f t="shared" si="194"/>
        <v/>
      </c>
      <c r="P4155" t="str">
        <f>IF(Belegerfassung!G4163&lt;&gt;"",CONCATENATE(Belegerfassung!G4163,".pdf"),"")</f>
        <v/>
      </c>
    </row>
    <row r="4156" spans="1:16">
      <c r="A4156" t="str">
        <f>IF(Belegerfassung!C4164&lt;&gt;"",0,"")</f>
        <v/>
      </c>
      <c r="B4156" t="str">
        <f>IFERROR(VLOOKUP(Belegerfassung!I4164,Konten!A:D,2,FALSE),"")</f>
        <v/>
      </c>
      <c r="C4156" t="str">
        <f>IF(A4156&lt;&gt;"",TEXT(Belegerfassung!C4164,"TT.MM.JJJJ"),"")</f>
        <v/>
      </c>
      <c r="D4156" t="str">
        <f>IFERROR(VLOOKUP(Belegerfassung!A4164,Abfrage!$E$2:$F$20,2,FALSE),"")</f>
        <v/>
      </c>
      <c r="E4156" t="str">
        <f>IF(A4156&lt;&gt;"",Belegerfassung!B4164,"")</f>
        <v/>
      </c>
      <c r="F4156" t="str">
        <f>IF(Belegerfassung!L4164="","",IF(Belegerfassung!L4164&lt;&gt;"",IF(Belegerfassung!L4164&lt;&gt;"",IF(Belegerfassung!J4164&lt;&gt;0,VLOOKUP(Belegerfassung!L4164,Abfrage!$A$2:$C$19,2,),VLOOKUP(Belegerfassung!L4164,Abfrage!$A$2:$C$19,3,)),"")))</f>
        <v/>
      </c>
      <c r="G4156" t="str">
        <f t="shared" si="192"/>
        <v/>
      </c>
      <c r="H4156" s="31" t="str">
        <f>IF(A4156&lt;&gt;"",-Belegerfassung!J4164+Belegerfassung!K4164,"")</f>
        <v/>
      </c>
      <c r="I4156" s="49" t="str">
        <f>IFERROR(IF(H4156&lt;&gt;"",Belegerfassung!L4164*100,""),IF(OR(Belegerfassung!L4164="Leistung EU - Erlöse",Belegerfassung!L4164="Lieferungen EU-Erlöse",Belegerfassung!L4164="EUST",Belegerfassung!L4164="Bauleistungen 20%")=TRUE,"",MID(Belegerfassung!L4164,4,2)))</f>
        <v/>
      </c>
      <c r="J4156" s="6" t="str">
        <f>IF(A4156&lt;&gt;"",LEFT(Belegerfassung!D4164,40),"")</f>
        <v/>
      </c>
      <c r="K4156" t="str">
        <f>IF(A4156&lt;&gt;"",VLOOKUP(D4156,Abfrage!$F$2:$G$21,2,FALSE),"")</f>
        <v/>
      </c>
      <c r="L4156" s="6" t="str">
        <f>IF(Belegerfassung!H4164&lt;&gt;"",Belegerfassung!H4164,"")</f>
        <v/>
      </c>
      <c r="M4156" t="str">
        <f>IFERROR(IF(Belegerfassung!E4164&lt;&gt;"",VLOOKUP(Belegerfassung!E4164,Abfrage!$L$2:$M$15,2,),""),"")</f>
        <v/>
      </c>
      <c r="N4156" t="str">
        <f t="shared" si="193"/>
        <v/>
      </c>
      <c r="O4156" t="str">
        <f t="shared" si="194"/>
        <v/>
      </c>
      <c r="P4156" t="str">
        <f>IF(Belegerfassung!G4164&lt;&gt;"",CONCATENATE(Belegerfassung!G4164,".pdf"),"")</f>
        <v/>
      </c>
    </row>
    <row r="4157" spans="1:16">
      <c r="A4157" t="str">
        <f>IF(Belegerfassung!C4165&lt;&gt;"",0,"")</f>
        <v/>
      </c>
      <c r="B4157" t="str">
        <f>IFERROR(VLOOKUP(Belegerfassung!I4165,Konten!A:D,2,FALSE),"")</f>
        <v/>
      </c>
      <c r="C4157" t="str">
        <f>IF(A4157&lt;&gt;"",TEXT(Belegerfassung!C4165,"TT.MM.JJJJ"),"")</f>
        <v/>
      </c>
      <c r="D4157" t="str">
        <f>IFERROR(VLOOKUP(Belegerfassung!A4165,Abfrage!$E$2:$F$20,2,FALSE),"")</f>
        <v/>
      </c>
      <c r="E4157" t="str">
        <f>IF(A4157&lt;&gt;"",Belegerfassung!B4165,"")</f>
        <v/>
      </c>
      <c r="F4157" t="str">
        <f>IF(Belegerfassung!L4165="","",IF(Belegerfassung!L4165&lt;&gt;"",IF(Belegerfassung!L4165&lt;&gt;"",IF(Belegerfassung!J4165&lt;&gt;0,VLOOKUP(Belegerfassung!L4165,Abfrage!$A$2:$C$19,2,),VLOOKUP(Belegerfassung!L4165,Abfrage!$A$2:$C$19,3,)),"")))</f>
        <v/>
      </c>
      <c r="G4157" t="str">
        <f t="shared" si="192"/>
        <v/>
      </c>
      <c r="H4157" s="31" t="str">
        <f>IF(A4157&lt;&gt;"",-Belegerfassung!J4165+Belegerfassung!K4165,"")</f>
        <v/>
      </c>
      <c r="I4157" s="49" t="str">
        <f>IFERROR(IF(H4157&lt;&gt;"",Belegerfassung!L4165*100,""),IF(OR(Belegerfassung!L4165="Leistung EU - Erlöse",Belegerfassung!L4165="Lieferungen EU-Erlöse",Belegerfassung!L4165="EUST",Belegerfassung!L4165="Bauleistungen 20%")=TRUE,"",MID(Belegerfassung!L4165,4,2)))</f>
        <v/>
      </c>
      <c r="J4157" s="6" t="str">
        <f>IF(A4157&lt;&gt;"",LEFT(Belegerfassung!D4165,40),"")</f>
        <v/>
      </c>
      <c r="K4157" t="str">
        <f>IF(A4157&lt;&gt;"",VLOOKUP(D4157,Abfrage!$F$2:$G$21,2,FALSE),"")</f>
        <v/>
      </c>
      <c r="L4157" s="6" t="str">
        <f>IF(Belegerfassung!H4165&lt;&gt;"",Belegerfassung!H4165,"")</f>
        <v/>
      </c>
      <c r="M4157" t="str">
        <f>IFERROR(IF(Belegerfassung!E4165&lt;&gt;"",VLOOKUP(Belegerfassung!E4165,Abfrage!$L$2:$M$15,2,),""),"")</f>
        <v/>
      </c>
      <c r="N4157" t="str">
        <f t="shared" si="193"/>
        <v/>
      </c>
      <c r="O4157" t="str">
        <f t="shared" si="194"/>
        <v/>
      </c>
      <c r="P4157" t="str">
        <f>IF(Belegerfassung!G4165&lt;&gt;"",CONCATENATE(Belegerfassung!G4165,".pdf"),"")</f>
        <v/>
      </c>
    </row>
    <row r="4158" spans="1:16">
      <c r="A4158" t="str">
        <f>IF(Belegerfassung!C4166&lt;&gt;"",0,"")</f>
        <v/>
      </c>
      <c r="B4158" t="str">
        <f>IFERROR(VLOOKUP(Belegerfassung!I4166,Konten!A:D,2,FALSE),"")</f>
        <v/>
      </c>
      <c r="C4158" t="str">
        <f>IF(A4158&lt;&gt;"",TEXT(Belegerfassung!C4166,"TT.MM.JJJJ"),"")</f>
        <v/>
      </c>
      <c r="D4158" t="str">
        <f>IFERROR(VLOOKUP(Belegerfassung!A4166,Abfrage!$E$2:$F$20,2,FALSE),"")</f>
        <v/>
      </c>
      <c r="E4158" t="str">
        <f>IF(A4158&lt;&gt;"",Belegerfassung!B4166,"")</f>
        <v/>
      </c>
      <c r="F4158" t="str">
        <f>IF(Belegerfassung!L4166="","",IF(Belegerfassung!L4166&lt;&gt;"",IF(Belegerfassung!L4166&lt;&gt;"",IF(Belegerfassung!J4166&lt;&gt;0,VLOOKUP(Belegerfassung!L4166,Abfrage!$A$2:$C$19,2,),VLOOKUP(Belegerfassung!L4166,Abfrage!$A$2:$C$19,3,)),"")))</f>
        <v/>
      </c>
      <c r="G4158" t="str">
        <f t="shared" si="192"/>
        <v/>
      </c>
      <c r="H4158" s="31" t="str">
        <f>IF(A4158&lt;&gt;"",-Belegerfassung!J4166+Belegerfassung!K4166,"")</f>
        <v/>
      </c>
      <c r="I4158" s="49" t="str">
        <f>IFERROR(IF(H4158&lt;&gt;"",Belegerfassung!L4166*100,""),IF(OR(Belegerfassung!L4166="Leistung EU - Erlöse",Belegerfassung!L4166="Lieferungen EU-Erlöse",Belegerfassung!L4166="EUST",Belegerfassung!L4166="Bauleistungen 20%")=TRUE,"",MID(Belegerfassung!L4166,4,2)))</f>
        <v/>
      </c>
      <c r="J4158" s="6" t="str">
        <f>IF(A4158&lt;&gt;"",LEFT(Belegerfassung!D4166,40),"")</f>
        <v/>
      </c>
      <c r="K4158" t="str">
        <f>IF(A4158&lt;&gt;"",VLOOKUP(D4158,Abfrage!$F$2:$G$21,2,FALSE),"")</f>
        <v/>
      </c>
      <c r="L4158" s="6" t="str">
        <f>IF(Belegerfassung!H4166&lt;&gt;"",Belegerfassung!H4166,"")</f>
        <v/>
      </c>
      <c r="M4158" t="str">
        <f>IFERROR(IF(Belegerfassung!E4166&lt;&gt;"",VLOOKUP(Belegerfassung!E4166,Abfrage!$L$2:$M$15,2,),""),"")</f>
        <v/>
      </c>
      <c r="N4158" t="str">
        <f t="shared" si="193"/>
        <v/>
      </c>
      <c r="O4158" t="str">
        <f t="shared" si="194"/>
        <v/>
      </c>
      <c r="P4158" t="str">
        <f>IF(Belegerfassung!G4166&lt;&gt;"",CONCATENATE(Belegerfassung!G4166,".pdf"),"")</f>
        <v/>
      </c>
    </row>
    <row r="4159" spans="1:16">
      <c r="A4159" t="str">
        <f>IF(Belegerfassung!C4167&lt;&gt;"",0,"")</f>
        <v/>
      </c>
      <c r="B4159" t="str">
        <f>IFERROR(VLOOKUP(Belegerfassung!I4167,Konten!A:D,2,FALSE),"")</f>
        <v/>
      </c>
      <c r="C4159" t="str">
        <f>IF(A4159&lt;&gt;"",TEXT(Belegerfassung!C4167,"TT.MM.JJJJ"),"")</f>
        <v/>
      </c>
      <c r="D4159" t="str">
        <f>IFERROR(VLOOKUP(Belegerfassung!A4167,Abfrage!$E$2:$F$20,2,FALSE),"")</f>
        <v/>
      </c>
      <c r="E4159" t="str">
        <f>IF(A4159&lt;&gt;"",Belegerfassung!B4167,"")</f>
        <v/>
      </c>
      <c r="F4159" t="str">
        <f>IF(Belegerfassung!L4167="","",IF(Belegerfassung!L4167&lt;&gt;"",IF(Belegerfassung!L4167&lt;&gt;"",IF(Belegerfassung!J4167&lt;&gt;0,VLOOKUP(Belegerfassung!L4167,Abfrage!$A$2:$C$19,2,),VLOOKUP(Belegerfassung!L4167,Abfrage!$A$2:$C$19,3,)),"")))</f>
        <v/>
      </c>
      <c r="G4159" t="str">
        <f t="shared" si="192"/>
        <v/>
      </c>
      <c r="H4159" s="31" t="str">
        <f>IF(A4159&lt;&gt;"",-Belegerfassung!J4167+Belegerfassung!K4167,"")</f>
        <v/>
      </c>
      <c r="I4159" s="49" t="str">
        <f>IFERROR(IF(H4159&lt;&gt;"",Belegerfassung!L4167*100,""),IF(OR(Belegerfassung!L4167="Leistung EU - Erlöse",Belegerfassung!L4167="Lieferungen EU-Erlöse",Belegerfassung!L4167="EUST",Belegerfassung!L4167="Bauleistungen 20%")=TRUE,"",MID(Belegerfassung!L4167,4,2)))</f>
        <v/>
      </c>
      <c r="J4159" s="6" t="str">
        <f>IF(A4159&lt;&gt;"",LEFT(Belegerfassung!D4167,40),"")</f>
        <v/>
      </c>
      <c r="K4159" t="str">
        <f>IF(A4159&lt;&gt;"",VLOOKUP(D4159,Abfrage!$F$2:$G$21,2,FALSE),"")</f>
        <v/>
      </c>
      <c r="L4159" s="6" t="str">
        <f>IF(Belegerfassung!H4167&lt;&gt;"",Belegerfassung!H4167,"")</f>
        <v/>
      </c>
      <c r="M4159" t="str">
        <f>IFERROR(IF(Belegerfassung!E4167&lt;&gt;"",VLOOKUP(Belegerfassung!E4167,Abfrage!$L$2:$M$15,2,),""),"")</f>
        <v/>
      </c>
      <c r="N4159" t="str">
        <f t="shared" si="193"/>
        <v/>
      </c>
      <c r="O4159" t="str">
        <f t="shared" si="194"/>
        <v/>
      </c>
      <c r="P4159" t="str">
        <f>IF(Belegerfassung!G4167&lt;&gt;"",CONCATENATE(Belegerfassung!G4167,".pdf"),"")</f>
        <v/>
      </c>
    </row>
    <row r="4160" spans="1:16">
      <c r="A4160" t="str">
        <f>IF(Belegerfassung!C4168&lt;&gt;"",0,"")</f>
        <v/>
      </c>
      <c r="B4160" t="str">
        <f>IFERROR(VLOOKUP(Belegerfassung!I4168,Konten!A:D,2,FALSE),"")</f>
        <v/>
      </c>
      <c r="C4160" t="str">
        <f>IF(A4160&lt;&gt;"",TEXT(Belegerfassung!C4168,"TT.MM.JJJJ"),"")</f>
        <v/>
      </c>
      <c r="D4160" t="str">
        <f>IFERROR(VLOOKUP(Belegerfassung!A4168,Abfrage!$E$2:$F$20,2,FALSE),"")</f>
        <v/>
      </c>
      <c r="E4160" t="str">
        <f>IF(A4160&lt;&gt;"",Belegerfassung!B4168,"")</f>
        <v/>
      </c>
      <c r="F4160" t="str">
        <f>IF(Belegerfassung!L4168="","",IF(Belegerfassung!L4168&lt;&gt;"",IF(Belegerfassung!L4168&lt;&gt;"",IF(Belegerfassung!J4168&lt;&gt;0,VLOOKUP(Belegerfassung!L4168,Abfrage!$A$2:$C$19,2,),VLOOKUP(Belegerfassung!L4168,Abfrage!$A$2:$C$19,3,)),"")))</f>
        <v/>
      </c>
      <c r="G4160" t="str">
        <f t="shared" si="192"/>
        <v/>
      </c>
      <c r="H4160" s="31" t="str">
        <f>IF(A4160&lt;&gt;"",-Belegerfassung!J4168+Belegerfassung!K4168,"")</f>
        <v/>
      </c>
      <c r="I4160" s="49" t="str">
        <f>IFERROR(IF(H4160&lt;&gt;"",Belegerfassung!L4168*100,""),IF(OR(Belegerfassung!L4168="Leistung EU - Erlöse",Belegerfassung!L4168="Lieferungen EU-Erlöse",Belegerfassung!L4168="EUST",Belegerfassung!L4168="Bauleistungen 20%")=TRUE,"",MID(Belegerfassung!L4168,4,2)))</f>
        <v/>
      </c>
      <c r="J4160" s="6" t="str">
        <f>IF(A4160&lt;&gt;"",LEFT(Belegerfassung!D4168,40),"")</f>
        <v/>
      </c>
      <c r="K4160" t="str">
        <f>IF(A4160&lt;&gt;"",VLOOKUP(D4160,Abfrage!$F$2:$G$21,2,FALSE),"")</f>
        <v/>
      </c>
      <c r="L4160" s="6" t="str">
        <f>IF(Belegerfassung!H4168&lt;&gt;"",Belegerfassung!H4168,"")</f>
        <v/>
      </c>
      <c r="M4160" t="str">
        <f>IFERROR(IF(Belegerfassung!E4168&lt;&gt;"",VLOOKUP(Belegerfassung!E4168,Abfrage!$L$2:$M$15,2,),""),"")</f>
        <v/>
      </c>
      <c r="N4160" t="str">
        <f t="shared" si="193"/>
        <v/>
      </c>
      <c r="O4160" t="str">
        <f t="shared" si="194"/>
        <v/>
      </c>
      <c r="P4160" t="str">
        <f>IF(Belegerfassung!G4168&lt;&gt;"",CONCATENATE(Belegerfassung!G4168,".pdf"),"")</f>
        <v/>
      </c>
    </row>
    <row r="4161" spans="1:16">
      <c r="A4161" t="str">
        <f>IF(Belegerfassung!C4169&lt;&gt;"",0,"")</f>
        <v/>
      </c>
      <c r="B4161" t="str">
        <f>IFERROR(VLOOKUP(Belegerfassung!I4169,Konten!A:D,2,FALSE),"")</f>
        <v/>
      </c>
      <c r="C4161" t="str">
        <f>IF(A4161&lt;&gt;"",TEXT(Belegerfassung!C4169,"TT.MM.JJJJ"),"")</f>
        <v/>
      </c>
      <c r="D4161" t="str">
        <f>IFERROR(VLOOKUP(Belegerfassung!A4169,Abfrage!$E$2:$F$20,2,FALSE),"")</f>
        <v/>
      </c>
      <c r="E4161" t="str">
        <f>IF(A4161&lt;&gt;"",Belegerfassung!B4169,"")</f>
        <v/>
      </c>
      <c r="F4161" t="str">
        <f>IF(Belegerfassung!L4169="","",IF(Belegerfassung!L4169&lt;&gt;"",IF(Belegerfassung!L4169&lt;&gt;"",IF(Belegerfassung!J4169&lt;&gt;0,VLOOKUP(Belegerfassung!L4169,Abfrage!$A$2:$C$19,2,),VLOOKUP(Belegerfassung!L4169,Abfrage!$A$2:$C$19,3,)),"")))</f>
        <v/>
      </c>
      <c r="G4161" t="str">
        <f t="shared" si="192"/>
        <v/>
      </c>
      <c r="H4161" s="31" t="str">
        <f>IF(A4161&lt;&gt;"",-Belegerfassung!J4169+Belegerfassung!K4169,"")</f>
        <v/>
      </c>
      <c r="I4161" s="49" t="str">
        <f>IFERROR(IF(H4161&lt;&gt;"",Belegerfassung!L4169*100,""),IF(OR(Belegerfassung!L4169="Leistung EU - Erlöse",Belegerfassung!L4169="Lieferungen EU-Erlöse",Belegerfassung!L4169="EUST",Belegerfassung!L4169="Bauleistungen 20%")=TRUE,"",MID(Belegerfassung!L4169,4,2)))</f>
        <v/>
      </c>
      <c r="J4161" s="6" t="str">
        <f>IF(A4161&lt;&gt;"",LEFT(Belegerfassung!D4169,40),"")</f>
        <v/>
      </c>
      <c r="K4161" t="str">
        <f>IF(A4161&lt;&gt;"",VLOOKUP(D4161,Abfrage!$F$2:$G$21,2,FALSE),"")</f>
        <v/>
      </c>
      <c r="L4161" s="6" t="str">
        <f>IF(Belegerfassung!H4169&lt;&gt;"",Belegerfassung!H4169,"")</f>
        <v/>
      </c>
      <c r="M4161" t="str">
        <f>IFERROR(IF(Belegerfassung!E4169&lt;&gt;"",VLOOKUP(Belegerfassung!E4169,Abfrage!$L$2:$M$15,2,),""),"")</f>
        <v/>
      </c>
      <c r="N4161" t="str">
        <f t="shared" si="193"/>
        <v/>
      </c>
      <c r="O4161" t="str">
        <f t="shared" si="194"/>
        <v/>
      </c>
      <c r="P4161" t="str">
        <f>IF(Belegerfassung!G4169&lt;&gt;"",CONCATENATE(Belegerfassung!G4169,".pdf"),"")</f>
        <v/>
      </c>
    </row>
    <row r="4162" spans="1:16">
      <c r="A4162" t="str">
        <f>IF(Belegerfassung!C4170&lt;&gt;"",0,"")</f>
        <v/>
      </c>
      <c r="B4162" t="str">
        <f>IFERROR(VLOOKUP(Belegerfassung!I4170,Konten!A:D,2,FALSE),"")</f>
        <v/>
      </c>
      <c r="C4162" t="str">
        <f>IF(A4162&lt;&gt;"",TEXT(Belegerfassung!C4170,"TT.MM.JJJJ"),"")</f>
        <v/>
      </c>
      <c r="D4162" t="str">
        <f>IFERROR(VLOOKUP(Belegerfassung!A4170,Abfrage!$E$2:$F$20,2,FALSE),"")</f>
        <v/>
      </c>
      <c r="E4162" t="str">
        <f>IF(A4162&lt;&gt;"",Belegerfassung!B4170,"")</f>
        <v/>
      </c>
      <c r="F4162" t="str">
        <f>IF(Belegerfassung!L4170="","",IF(Belegerfassung!L4170&lt;&gt;"",IF(Belegerfassung!L4170&lt;&gt;"",IF(Belegerfassung!J4170&lt;&gt;0,VLOOKUP(Belegerfassung!L4170,Abfrage!$A$2:$C$19,2,),VLOOKUP(Belegerfassung!L4170,Abfrage!$A$2:$C$19,3,)),"")))</f>
        <v/>
      </c>
      <c r="G4162" t="str">
        <f t="shared" si="192"/>
        <v/>
      </c>
      <c r="H4162" s="31" t="str">
        <f>IF(A4162&lt;&gt;"",-Belegerfassung!J4170+Belegerfassung!K4170,"")</f>
        <v/>
      </c>
      <c r="I4162" s="49" t="str">
        <f>IFERROR(IF(H4162&lt;&gt;"",Belegerfassung!L4170*100,""),IF(OR(Belegerfassung!L4170="Leistung EU - Erlöse",Belegerfassung!L4170="Lieferungen EU-Erlöse",Belegerfassung!L4170="EUST",Belegerfassung!L4170="Bauleistungen 20%")=TRUE,"",MID(Belegerfassung!L4170,4,2)))</f>
        <v/>
      </c>
      <c r="J4162" s="6" t="str">
        <f>IF(A4162&lt;&gt;"",LEFT(Belegerfassung!D4170,40),"")</f>
        <v/>
      </c>
      <c r="K4162" t="str">
        <f>IF(A4162&lt;&gt;"",VLOOKUP(D4162,Abfrage!$F$2:$G$21,2,FALSE),"")</f>
        <v/>
      </c>
      <c r="L4162" s="6" t="str">
        <f>IF(Belegerfassung!H4170&lt;&gt;"",Belegerfassung!H4170,"")</f>
        <v/>
      </c>
      <c r="M4162" t="str">
        <f>IFERROR(IF(Belegerfassung!E4170&lt;&gt;"",VLOOKUP(Belegerfassung!E4170,Abfrage!$L$2:$M$15,2,),""),"")</f>
        <v/>
      </c>
      <c r="N4162" t="str">
        <f t="shared" si="193"/>
        <v/>
      </c>
      <c r="O4162" t="str">
        <f t="shared" si="194"/>
        <v/>
      </c>
      <c r="P4162" t="str">
        <f>IF(Belegerfassung!G4170&lt;&gt;"",CONCATENATE(Belegerfassung!G4170,".pdf"),"")</f>
        <v/>
      </c>
    </row>
    <row r="4163" spans="1:16">
      <c r="A4163" t="str">
        <f>IF(Belegerfassung!C4171&lt;&gt;"",0,"")</f>
        <v/>
      </c>
      <c r="B4163" t="str">
        <f>IFERROR(VLOOKUP(Belegerfassung!I4171,Konten!A:D,2,FALSE),"")</f>
        <v/>
      </c>
      <c r="C4163" t="str">
        <f>IF(A4163&lt;&gt;"",TEXT(Belegerfassung!C4171,"TT.MM.JJJJ"),"")</f>
        <v/>
      </c>
      <c r="D4163" t="str">
        <f>IFERROR(VLOOKUP(Belegerfassung!A4171,Abfrage!$E$2:$F$20,2,FALSE),"")</f>
        <v/>
      </c>
      <c r="E4163" t="str">
        <f>IF(A4163&lt;&gt;"",Belegerfassung!B4171,"")</f>
        <v/>
      </c>
      <c r="F4163" t="str">
        <f>IF(Belegerfassung!L4171="","",IF(Belegerfassung!L4171&lt;&gt;"",IF(Belegerfassung!L4171&lt;&gt;"",IF(Belegerfassung!J4171&lt;&gt;0,VLOOKUP(Belegerfassung!L4171,Abfrage!$A$2:$C$19,2,),VLOOKUP(Belegerfassung!L4171,Abfrage!$A$2:$C$19,3,)),"")))</f>
        <v/>
      </c>
      <c r="G4163" t="str">
        <f t="shared" ref="G4163:G4226" si="195">IF(A4163&lt;&gt;"",1,"")</f>
        <v/>
      </c>
      <c r="H4163" s="31" t="str">
        <f>IF(A4163&lt;&gt;"",-Belegerfassung!J4171+Belegerfassung!K4171,"")</f>
        <v/>
      </c>
      <c r="I4163" s="49" t="str">
        <f>IFERROR(IF(H4163&lt;&gt;"",Belegerfassung!L4171*100,""),IF(OR(Belegerfassung!L4171="Leistung EU - Erlöse",Belegerfassung!L4171="Lieferungen EU-Erlöse",Belegerfassung!L4171="EUST",Belegerfassung!L4171="Bauleistungen 20%")=TRUE,"",MID(Belegerfassung!L4171,4,2)))</f>
        <v/>
      </c>
      <c r="J4163" s="6" t="str">
        <f>IF(A4163&lt;&gt;"",LEFT(Belegerfassung!D4171,40),"")</f>
        <v/>
      </c>
      <c r="K4163" t="str">
        <f>IF(A4163&lt;&gt;"",VLOOKUP(D4163,Abfrage!$F$2:$G$21,2,FALSE),"")</f>
        <v/>
      </c>
      <c r="L4163" s="6" t="str">
        <f>IF(Belegerfassung!H4171&lt;&gt;"",Belegerfassung!H4171,"")</f>
        <v/>
      </c>
      <c r="M4163" t="str">
        <f>IFERROR(IF(Belegerfassung!E4171&lt;&gt;"",VLOOKUP(Belegerfassung!E4171,Abfrage!$L$2:$M$15,2,),""),"")</f>
        <v/>
      </c>
      <c r="N4163" t="str">
        <f t="shared" ref="N4163:N4226" si="196">IF(A4163&lt;&gt;"","E","")</f>
        <v/>
      </c>
      <c r="O4163" t="str">
        <f t="shared" ref="O4163:O4226" si="197">IF(A4163&lt;&gt;"","A","")</f>
        <v/>
      </c>
      <c r="P4163" t="str">
        <f>IF(Belegerfassung!G4171&lt;&gt;"",CONCATENATE(Belegerfassung!G4171,".pdf"),"")</f>
        <v/>
      </c>
    </row>
    <row r="4164" spans="1:16">
      <c r="A4164" t="str">
        <f>IF(Belegerfassung!C4172&lt;&gt;"",0,"")</f>
        <v/>
      </c>
      <c r="B4164" t="str">
        <f>IFERROR(VLOOKUP(Belegerfassung!I4172,Konten!A:D,2,FALSE),"")</f>
        <v/>
      </c>
      <c r="C4164" t="str">
        <f>IF(A4164&lt;&gt;"",TEXT(Belegerfassung!C4172,"TT.MM.JJJJ"),"")</f>
        <v/>
      </c>
      <c r="D4164" t="str">
        <f>IFERROR(VLOOKUP(Belegerfassung!A4172,Abfrage!$E$2:$F$20,2,FALSE),"")</f>
        <v/>
      </c>
      <c r="E4164" t="str">
        <f>IF(A4164&lt;&gt;"",Belegerfassung!B4172,"")</f>
        <v/>
      </c>
      <c r="F4164" t="str">
        <f>IF(Belegerfassung!L4172="","",IF(Belegerfassung!L4172&lt;&gt;"",IF(Belegerfassung!L4172&lt;&gt;"",IF(Belegerfassung!J4172&lt;&gt;0,VLOOKUP(Belegerfassung!L4172,Abfrage!$A$2:$C$19,2,),VLOOKUP(Belegerfassung!L4172,Abfrage!$A$2:$C$19,3,)),"")))</f>
        <v/>
      </c>
      <c r="G4164" t="str">
        <f t="shared" si="195"/>
        <v/>
      </c>
      <c r="H4164" s="31" t="str">
        <f>IF(A4164&lt;&gt;"",-Belegerfassung!J4172+Belegerfassung!K4172,"")</f>
        <v/>
      </c>
      <c r="I4164" s="49" t="str">
        <f>IFERROR(IF(H4164&lt;&gt;"",Belegerfassung!L4172*100,""),IF(OR(Belegerfassung!L4172="Leistung EU - Erlöse",Belegerfassung!L4172="Lieferungen EU-Erlöse",Belegerfassung!L4172="EUST",Belegerfassung!L4172="Bauleistungen 20%")=TRUE,"",MID(Belegerfassung!L4172,4,2)))</f>
        <v/>
      </c>
      <c r="J4164" s="6" t="str">
        <f>IF(A4164&lt;&gt;"",LEFT(Belegerfassung!D4172,40),"")</f>
        <v/>
      </c>
      <c r="K4164" t="str">
        <f>IF(A4164&lt;&gt;"",VLOOKUP(D4164,Abfrage!$F$2:$G$21,2,FALSE),"")</f>
        <v/>
      </c>
      <c r="L4164" s="6" t="str">
        <f>IF(Belegerfassung!H4172&lt;&gt;"",Belegerfassung!H4172,"")</f>
        <v/>
      </c>
      <c r="M4164" t="str">
        <f>IFERROR(IF(Belegerfassung!E4172&lt;&gt;"",VLOOKUP(Belegerfassung!E4172,Abfrage!$L$2:$M$15,2,),""),"")</f>
        <v/>
      </c>
      <c r="N4164" t="str">
        <f t="shared" si="196"/>
        <v/>
      </c>
      <c r="O4164" t="str">
        <f t="shared" si="197"/>
        <v/>
      </c>
      <c r="P4164" t="str">
        <f>IF(Belegerfassung!G4172&lt;&gt;"",CONCATENATE(Belegerfassung!G4172,".pdf"),"")</f>
        <v/>
      </c>
    </row>
    <row r="4165" spans="1:16">
      <c r="A4165" t="str">
        <f>IF(Belegerfassung!C4173&lt;&gt;"",0,"")</f>
        <v/>
      </c>
      <c r="B4165" t="str">
        <f>IFERROR(VLOOKUP(Belegerfassung!I4173,Konten!A:D,2,FALSE),"")</f>
        <v/>
      </c>
      <c r="C4165" t="str">
        <f>IF(A4165&lt;&gt;"",TEXT(Belegerfassung!C4173,"TT.MM.JJJJ"),"")</f>
        <v/>
      </c>
      <c r="D4165" t="str">
        <f>IFERROR(VLOOKUP(Belegerfassung!A4173,Abfrage!$E$2:$F$20,2,FALSE),"")</f>
        <v/>
      </c>
      <c r="E4165" t="str">
        <f>IF(A4165&lt;&gt;"",Belegerfassung!B4173,"")</f>
        <v/>
      </c>
      <c r="F4165" t="str">
        <f>IF(Belegerfassung!L4173="","",IF(Belegerfassung!L4173&lt;&gt;"",IF(Belegerfassung!L4173&lt;&gt;"",IF(Belegerfassung!J4173&lt;&gt;0,VLOOKUP(Belegerfassung!L4173,Abfrage!$A$2:$C$19,2,),VLOOKUP(Belegerfassung!L4173,Abfrage!$A$2:$C$19,3,)),"")))</f>
        <v/>
      </c>
      <c r="G4165" t="str">
        <f t="shared" si="195"/>
        <v/>
      </c>
      <c r="H4165" s="31" t="str">
        <f>IF(A4165&lt;&gt;"",-Belegerfassung!J4173+Belegerfassung!K4173,"")</f>
        <v/>
      </c>
      <c r="I4165" s="49" t="str">
        <f>IFERROR(IF(H4165&lt;&gt;"",Belegerfassung!L4173*100,""),IF(OR(Belegerfassung!L4173="Leistung EU - Erlöse",Belegerfassung!L4173="Lieferungen EU-Erlöse",Belegerfassung!L4173="EUST",Belegerfassung!L4173="Bauleistungen 20%")=TRUE,"",MID(Belegerfassung!L4173,4,2)))</f>
        <v/>
      </c>
      <c r="J4165" s="6" t="str">
        <f>IF(A4165&lt;&gt;"",LEFT(Belegerfassung!D4173,40),"")</f>
        <v/>
      </c>
      <c r="K4165" t="str">
        <f>IF(A4165&lt;&gt;"",VLOOKUP(D4165,Abfrage!$F$2:$G$21,2,FALSE),"")</f>
        <v/>
      </c>
      <c r="L4165" s="6" t="str">
        <f>IF(Belegerfassung!H4173&lt;&gt;"",Belegerfassung!H4173,"")</f>
        <v/>
      </c>
      <c r="M4165" t="str">
        <f>IFERROR(IF(Belegerfassung!E4173&lt;&gt;"",VLOOKUP(Belegerfassung!E4173,Abfrage!$L$2:$M$15,2,),""),"")</f>
        <v/>
      </c>
      <c r="N4165" t="str">
        <f t="shared" si="196"/>
        <v/>
      </c>
      <c r="O4165" t="str">
        <f t="shared" si="197"/>
        <v/>
      </c>
      <c r="P4165" t="str">
        <f>IF(Belegerfassung!G4173&lt;&gt;"",CONCATENATE(Belegerfassung!G4173,".pdf"),"")</f>
        <v/>
      </c>
    </row>
    <row r="4166" spans="1:16">
      <c r="A4166" t="str">
        <f>IF(Belegerfassung!C4174&lt;&gt;"",0,"")</f>
        <v/>
      </c>
      <c r="B4166" t="str">
        <f>IFERROR(VLOOKUP(Belegerfassung!I4174,Konten!A:D,2,FALSE),"")</f>
        <v/>
      </c>
      <c r="C4166" t="str">
        <f>IF(A4166&lt;&gt;"",TEXT(Belegerfassung!C4174,"TT.MM.JJJJ"),"")</f>
        <v/>
      </c>
      <c r="D4166" t="str">
        <f>IFERROR(VLOOKUP(Belegerfassung!A4174,Abfrage!$E$2:$F$20,2,FALSE),"")</f>
        <v/>
      </c>
      <c r="E4166" t="str">
        <f>IF(A4166&lt;&gt;"",Belegerfassung!B4174,"")</f>
        <v/>
      </c>
      <c r="F4166" t="str">
        <f>IF(Belegerfassung!L4174="","",IF(Belegerfassung!L4174&lt;&gt;"",IF(Belegerfassung!L4174&lt;&gt;"",IF(Belegerfassung!J4174&lt;&gt;0,VLOOKUP(Belegerfassung!L4174,Abfrage!$A$2:$C$19,2,),VLOOKUP(Belegerfassung!L4174,Abfrage!$A$2:$C$19,3,)),"")))</f>
        <v/>
      </c>
      <c r="G4166" t="str">
        <f t="shared" si="195"/>
        <v/>
      </c>
      <c r="H4166" s="31" t="str">
        <f>IF(A4166&lt;&gt;"",-Belegerfassung!J4174+Belegerfassung!K4174,"")</f>
        <v/>
      </c>
      <c r="I4166" s="49" t="str">
        <f>IFERROR(IF(H4166&lt;&gt;"",Belegerfassung!L4174*100,""),IF(OR(Belegerfassung!L4174="Leistung EU - Erlöse",Belegerfassung!L4174="Lieferungen EU-Erlöse",Belegerfassung!L4174="EUST",Belegerfassung!L4174="Bauleistungen 20%")=TRUE,"",MID(Belegerfassung!L4174,4,2)))</f>
        <v/>
      </c>
      <c r="J4166" s="6" t="str">
        <f>IF(A4166&lt;&gt;"",LEFT(Belegerfassung!D4174,40),"")</f>
        <v/>
      </c>
      <c r="K4166" t="str">
        <f>IF(A4166&lt;&gt;"",VLOOKUP(D4166,Abfrage!$F$2:$G$21,2,FALSE),"")</f>
        <v/>
      </c>
      <c r="L4166" s="6" t="str">
        <f>IF(Belegerfassung!H4174&lt;&gt;"",Belegerfassung!H4174,"")</f>
        <v/>
      </c>
      <c r="M4166" t="str">
        <f>IFERROR(IF(Belegerfassung!E4174&lt;&gt;"",VLOOKUP(Belegerfassung!E4174,Abfrage!$L$2:$M$15,2,),""),"")</f>
        <v/>
      </c>
      <c r="N4166" t="str">
        <f t="shared" si="196"/>
        <v/>
      </c>
      <c r="O4166" t="str">
        <f t="shared" si="197"/>
        <v/>
      </c>
      <c r="P4166" t="str">
        <f>IF(Belegerfassung!G4174&lt;&gt;"",CONCATENATE(Belegerfassung!G4174,".pdf"),"")</f>
        <v/>
      </c>
    </row>
    <row r="4167" spans="1:16">
      <c r="A4167" t="str">
        <f>IF(Belegerfassung!C4175&lt;&gt;"",0,"")</f>
        <v/>
      </c>
      <c r="B4167" t="str">
        <f>IFERROR(VLOOKUP(Belegerfassung!I4175,Konten!A:D,2,FALSE),"")</f>
        <v/>
      </c>
      <c r="C4167" t="str">
        <f>IF(A4167&lt;&gt;"",TEXT(Belegerfassung!C4175,"TT.MM.JJJJ"),"")</f>
        <v/>
      </c>
      <c r="D4167" t="str">
        <f>IFERROR(VLOOKUP(Belegerfassung!A4175,Abfrage!$E$2:$F$20,2,FALSE),"")</f>
        <v/>
      </c>
      <c r="E4167" t="str">
        <f>IF(A4167&lt;&gt;"",Belegerfassung!B4175,"")</f>
        <v/>
      </c>
      <c r="F4167" t="str">
        <f>IF(Belegerfassung!L4175="","",IF(Belegerfassung!L4175&lt;&gt;"",IF(Belegerfassung!L4175&lt;&gt;"",IF(Belegerfassung!J4175&lt;&gt;0,VLOOKUP(Belegerfassung!L4175,Abfrage!$A$2:$C$19,2,),VLOOKUP(Belegerfassung!L4175,Abfrage!$A$2:$C$19,3,)),"")))</f>
        <v/>
      </c>
      <c r="G4167" t="str">
        <f t="shared" si="195"/>
        <v/>
      </c>
      <c r="H4167" s="31" t="str">
        <f>IF(A4167&lt;&gt;"",-Belegerfassung!J4175+Belegerfassung!K4175,"")</f>
        <v/>
      </c>
      <c r="I4167" s="49" t="str">
        <f>IFERROR(IF(H4167&lt;&gt;"",Belegerfassung!L4175*100,""),IF(OR(Belegerfassung!L4175="Leistung EU - Erlöse",Belegerfassung!L4175="Lieferungen EU-Erlöse",Belegerfassung!L4175="EUST",Belegerfassung!L4175="Bauleistungen 20%")=TRUE,"",MID(Belegerfassung!L4175,4,2)))</f>
        <v/>
      </c>
      <c r="J4167" s="6" t="str">
        <f>IF(A4167&lt;&gt;"",LEFT(Belegerfassung!D4175,40),"")</f>
        <v/>
      </c>
      <c r="K4167" t="str">
        <f>IF(A4167&lt;&gt;"",VLOOKUP(D4167,Abfrage!$F$2:$G$21,2,FALSE),"")</f>
        <v/>
      </c>
      <c r="L4167" s="6" t="str">
        <f>IF(Belegerfassung!H4175&lt;&gt;"",Belegerfassung!H4175,"")</f>
        <v/>
      </c>
      <c r="M4167" t="str">
        <f>IFERROR(IF(Belegerfassung!E4175&lt;&gt;"",VLOOKUP(Belegerfassung!E4175,Abfrage!$L$2:$M$15,2,),""),"")</f>
        <v/>
      </c>
      <c r="N4167" t="str">
        <f t="shared" si="196"/>
        <v/>
      </c>
      <c r="O4167" t="str">
        <f t="shared" si="197"/>
        <v/>
      </c>
      <c r="P4167" t="str">
        <f>IF(Belegerfassung!G4175&lt;&gt;"",CONCATENATE(Belegerfassung!G4175,".pdf"),"")</f>
        <v/>
      </c>
    </row>
    <row r="4168" spans="1:16">
      <c r="A4168" t="str">
        <f>IF(Belegerfassung!C4176&lt;&gt;"",0,"")</f>
        <v/>
      </c>
      <c r="B4168" t="str">
        <f>IFERROR(VLOOKUP(Belegerfassung!I4176,Konten!A:D,2,FALSE),"")</f>
        <v/>
      </c>
      <c r="C4168" t="str">
        <f>IF(A4168&lt;&gt;"",TEXT(Belegerfassung!C4176,"TT.MM.JJJJ"),"")</f>
        <v/>
      </c>
      <c r="D4168" t="str">
        <f>IFERROR(VLOOKUP(Belegerfassung!A4176,Abfrage!$E$2:$F$20,2,FALSE),"")</f>
        <v/>
      </c>
      <c r="E4168" t="str">
        <f>IF(A4168&lt;&gt;"",Belegerfassung!B4176,"")</f>
        <v/>
      </c>
      <c r="F4168" t="str">
        <f>IF(Belegerfassung!L4176="","",IF(Belegerfassung!L4176&lt;&gt;"",IF(Belegerfassung!L4176&lt;&gt;"",IF(Belegerfassung!J4176&lt;&gt;0,VLOOKUP(Belegerfassung!L4176,Abfrage!$A$2:$C$19,2,),VLOOKUP(Belegerfassung!L4176,Abfrage!$A$2:$C$19,3,)),"")))</f>
        <v/>
      </c>
      <c r="G4168" t="str">
        <f t="shared" si="195"/>
        <v/>
      </c>
      <c r="H4168" s="31" t="str">
        <f>IF(A4168&lt;&gt;"",-Belegerfassung!J4176+Belegerfassung!K4176,"")</f>
        <v/>
      </c>
      <c r="I4168" s="49" t="str">
        <f>IFERROR(IF(H4168&lt;&gt;"",Belegerfassung!L4176*100,""),IF(OR(Belegerfassung!L4176="Leistung EU - Erlöse",Belegerfassung!L4176="Lieferungen EU-Erlöse",Belegerfassung!L4176="EUST",Belegerfassung!L4176="Bauleistungen 20%")=TRUE,"",MID(Belegerfassung!L4176,4,2)))</f>
        <v/>
      </c>
      <c r="J4168" s="6" t="str">
        <f>IF(A4168&lt;&gt;"",LEFT(Belegerfassung!D4176,40),"")</f>
        <v/>
      </c>
      <c r="K4168" t="str">
        <f>IF(A4168&lt;&gt;"",VLOOKUP(D4168,Abfrage!$F$2:$G$21,2,FALSE),"")</f>
        <v/>
      </c>
      <c r="L4168" s="6" t="str">
        <f>IF(Belegerfassung!H4176&lt;&gt;"",Belegerfassung!H4176,"")</f>
        <v/>
      </c>
      <c r="M4168" t="str">
        <f>IFERROR(IF(Belegerfassung!E4176&lt;&gt;"",VLOOKUP(Belegerfassung!E4176,Abfrage!$L$2:$M$15,2,),""),"")</f>
        <v/>
      </c>
      <c r="N4168" t="str">
        <f t="shared" si="196"/>
        <v/>
      </c>
      <c r="O4168" t="str">
        <f t="shared" si="197"/>
        <v/>
      </c>
      <c r="P4168" t="str">
        <f>IF(Belegerfassung!G4176&lt;&gt;"",CONCATENATE(Belegerfassung!G4176,".pdf"),"")</f>
        <v/>
      </c>
    </row>
    <row r="4169" spans="1:16">
      <c r="A4169" t="str">
        <f>IF(Belegerfassung!C4177&lt;&gt;"",0,"")</f>
        <v/>
      </c>
      <c r="B4169" t="str">
        <f>IFERROR(VLOOKUP(Belegerfassung!I4177,Konten!A:D,2,FALSE),"")</f>
        <v/>
      </c>
      <c r="C4169" t="str">
        <f>IF(A4169&lt;&gt;"",TEXT(Belegerfassung!C4177,"TT.MM.JJJJ"),"")</f>
        <v/>
      </c>
      <c r="D4169" t="str">
        <f>IFERROR(VLOOKUP(Belegerfassung!A4177,Abfrage!$E$2:$F$20,2,FALSE),"")</f>
        <v/>
      </c>
      <c r="E4169" t="str">
        <f>IF(A4169&lt;&gt;"",Belegerfassung!B4177,"")</f>
        <v/>
      </c>
      <c r="F4169" t="str">
        <f>IF(Belegerfassung!L4177="","",IF(Belegerfassung!L4177&lt;&gt;"",IF(Belegerfassung!L4177&lt;&gt;"",IF(Belegerfassung!J4177&lt;&gt;0,VLOOKUP(Belegerfassung!L4177,Abfrage!$A$2:$C$19,2,),VLOOKUP(Belegerfassung!L4177,Abfrage!$A$2:$C$19,3,)),"")))</f>
        <v/>
      </c>
      <c r="G4169" t="str">
        <f t="shared" si="195"/>
        <v/>
      </c>
      <c r="H4169" s="31" t="str">
        <f>IF(A4169&lt;&gt;"",-Belegerfassung!J4177+Belegerfassung!K4177,"")</f>
        <v/>
      </c>
      <c r="I4169" s="49" t="str">
        <f>IFERROR(IF(H4169&lt;&gt;"",Belegerfassung!L4177*100,""),IF(OR(Belegerfassung!L4177="Leistung EU - Erlöse",Belegerfassung!L4177="Lieferungen EU-Erlöse",Belegerfassung!L4177="EUST",Belegerfassung!L4177="Bauleistungen 20%")=TRUE,"",MID(Belegerfassung!L4177,4,2)))</f>
        <v/>
      </c>
      <c r="J4169" s="6" t="str">
        <f>IF(A4169&lt;&gt;"",LEFT(Belegerfassung!D4177,40),"")</f>
        <v/>
      </c>
      <c r="K4169" t="str">
        <f>IF(A4169&lt;&gt;"",VLOOKUP(D4169,Abfrage!$F$2:$G$21,2,FALSE),"")</f>
        <v/>
      </c>
      <c r="L4169" s="6" t="str">
        <f>IF(Belegerfassung!H4177&lt;&gt;"",Belegerfassung!H4177,"")</f>
        <v/>
      </c>
      <c r="M4169" t="str">
        <f>IFERROR(IF(Belegerfassung!E4177&lt;&gt;"",VLOOKUP(Belegerfassung!E4177,Abfrage!$L$2:$M$15,2,),""),"")</f>
        <v/>
      </c>
      <c r="N4169" t="str">
        <f t="shared" si="196"/>
        <v/>
      </c>
      <c r="O4169" t="str">
        <f t="shared" si="197"/>
        <v/>
      </c>
      <c r="P4169" t="str">
        <f>IF(Belegerfassung!G4177&lt;&gt;"",CONCATENATE(Belegerfassung!G4177,".pdf"),"")</f>
        <v/>
      </c>
    </row>
    <row r="4170" spans="1:16">
      <c r="A4170" t="str">
        <f>IF(Belegerfassung!C4178&lt;&gt;"",0,"")</f>
        <v/>
      </c>
      <c r="B4170" t="str">
        <f>IFERROR(VLOOKUP(Belegerfassung!I4178,Konten!A:D,2,FALSE),"")</f>
        <v/>
      </c>
      <c r="C4170" t="str">
        <f>IF(A4170&lt;&gt;"",TEXT(Belegerfassung!C4178,"TT.MM.JJJJ"),"")</f>
        <v/>
      </c>
      <c r="D4170" t="str">
        <f>IFERROR(VLOOKUP(Belegerfassung!A4178,Abfrage!$E$2:$F$20,2,FALSE),"")</f>
        <v/>
      </c>
      <c r="E4170" t="str">
        <f>IF(A4170&lt;&gt;"",Belegerfassung!B4178,"")</f>
        <v/>
      </c>
      <c r="F4170" t="str">
        <f>IF(Belegerfassung!L4178="","",IF(Belegerfassung!L4178&lt;&gt;"",IF(Belegerfassung!L4178&lt;&gt;"",IF(Belegerfassung!J4178&lt;&gt;0,VLOOKUP(Belegerfassung!L4178,Abfrage!$A$2:$C$19,2,),VLOOKUP(Belegerfassung!L4178,Abfrage!$A$2:$C$19,3,)),"")))</f>
        <v/>
      </c>
      <c r="G4170" t="str">
        <f t="shared" si="195"/>
        <v/>
      </c>
      <c r="H4170" s="31" t="str">
        <f>IF(A4170&lt;&gt;"",-Belegerfassung!J4178+Belegerfassung!K4178,"")</f>
        <v/>
      </c>
      <c r="I4170" s="49" t="str">
        <f>IFERROR(IF(H4170&lt;&gt;"",Belegerfassung!L4178*100,""),IF(OR(Belegerfassung!L4178="Leistung EU - Erlöse",Belegerfassung!L4178="Lieferungen EU-Erlöse",Belegerfassung!L4178="EUST",Belegerfassung!L4178="Bauleistungen 20%")=TRUE,"",MID(Belegerfassung!L4178,4,2)))</f>
        <v/>
      </c>
      <c r="J4170" s="6" t="str">
        <f>IF(A4170&lt;&gt;"",LEFT(Belegerfassung!D4178,40),"")</f>
        <v/>
      </c>
      <c r="K4170" t="str">
        <f>IF(A4170&lt;&gt;"",VLOOKUP(D4170,Abfrage!$F$2:$G$21,2,FALSE),"")</f>
        <v/>
      </c>
      <c r="L4170" s="6" t="str">
        <f>IF(Belegerfassung!H4178&lt;&gt;"",Belegerfassung!H4178,"")</f>
        <v/>
      </c>
      <c r="M4170" t="str">
        <f>IFERROR(IF(Belegerfassung!E4178&lt;&gt;"",VLOOKUP(Belegerfassung!E4178,Abfrage!$L$2:$M$15,2,),""),"")</f>
        <v/>
      </c>
      <c r="N4170" t="str">
        <f t="shared" si="196"/>
        <v/>
      </c>
      <c r="O4170" t="str">
        <f t="shared" si="197"/>
        <v/>
      </c>
      <c r="P4170" t="str">
        <f>IF(Belegerfassung!G4178&lt;&gt;"",CONCATENATE(Belegerfassung!G4178,".pdf"),"")</f>
        <v/>
      </c>
    </row>
    <row r="4171" spans="1:16">
      <c r="A4171" t="str">
        <f>IF(Belegerfassung!C4179&lt;&gt;"",0,"")</f>
        <v/>
      </c>
      <c r="B4171" t="str">
        <f>IFERROR(VLOOKUP(Belegerfassung!I4179,Konten!A:D,2,FALSE),"")</f>
        <v/>
      </c>
      <c r="C4171" t="str">
        <f>IF(A4171&lt;&gt;"",TEXT(Belegerfassung!C4179,"TT.MM.JJJJ"),"")</f>
        <v/>
      </c>
      <c r="D4171" t="str">
        <f>IFERROR(VLOOKUP(Belegerfassung!A4179,Abfrage!$E$2:$F$20,2,FALSE),"")</f>
        <v/>
      </c>
      <c r="E4171" t="str">
        <f>IF(A4171&lt;&gt;"",Belegerfassung!B4179,"")</f>
        <v/>
      </c>
      <c r="F4171" t="str">
        <f>IF(Belegerfassung!L4179="","",IF(Belegerfassung!L4179&lt;&gt;"",IF(Belegerfassung!L4179&lt;&gt;"",IF(Belegerfassung!J4179&lt;&gt;0,VLOOKUP(Belegerfassung!L4179,Abfrage!$A$2:$C$19,2,),VLOOKUP(Belegerfassung!L4179,Abfrage!$A$2:$C$19,3,)),"")))</f>
        <v/>
      </c>
      <c r="G4171" t="str">
        <f t="shared" si="195"/>
        <v/>
      </c>
      <c r="H4171" s="31" t="str">
        <f>IF(A4171&lt;&gt;"",-Belegerfassung!J4179+Belegerfassung!K4179,"")</f>
        <v/>
      </c>
      <c r="I4171" s="49" t="str">
        <f>IFERROR(IF(H4171&lt;&gt;"",Belegerfassung!L4179*100,""),IF(OR(Belegerfassung!L4179="Leistung EU - Erlöse",Belegerfassung!L4179="Lieferungen EU-Erlöse",Belegerfassung!L4179="EUST",Belegerfassung!L4179="Bauleistungen 20%")=TRUE,"",MID(Belegerfassung!L4179,4,2)))</f>
        <v/>
      </c>
      <c r="J4171" s="6" t="str">
        <f>IF(A4171&lt;&gt;"",LEFT(Belegerfassung!D4179,40),"")</f>
        <v/>
      </c>
      <c r="K4171" t="str">
        <f>IF(A4171&lt;&gt;"",VLOOKUP(D4171,Abfrage!$F$2:$G$21,2,FALSE),"")</f>
        <v/>
      </c>
      <c r="L4171" s="6" t="str">
        <f>IF(Belegerfassung!H4179&lt;&gt;"",Belegerfassung!H4179,"")</f>
        <v/>
      </c>
      <c r="M4171" t="str">
        <f>IFERROR(IF(Belegerfassung!E4179&lt;&gt;"",VLOOKUP(Belegerfassung!E4179,Abfrage!$L$2:$M$15,2,),""),"")</f>
        <v/>
      </c>
      <c r="N4171" t="str">
        <f t="shared" si="196"/>
        <v/>
      </c>
      <c r="O4171" t="str">
        <f t="shared" si="197"/>
        <v/>
      </c>
      <c r="P4171" t="str">
        <f>IF(Belegerfassung!G4179&lt;&gt;"",CONCATENATE(Belegerfassung!G4179,".pdf"),"")</f>
        <v/>
      </c>
    </row>
    <row r="4172" spans="1:16">
      <c r="A4172" t="str">
        <f>IF(Belegerfassung!C4180&lt;&gt;"",0,"")</f>
        <v/>
      </c>
      <c r="B4172" t="str">
        <f>IFERROR(VLOOKUP(Belegerfassung!I4180,Konten!A:D,2,FALSE),"")</f>
        <v/>
      </c>
      <c r="C4172" t="str">
        <f>IF(A4172&lt;&gt;"",TEXT(Belegerfassung!C4180,"TT.MM.JJJJ"),"")</f>
        <v/>
      </c>
      <c r="D4172" t="str">
        <f>IFERROR(VLOOKUP(Belegerfassung!A4180,Abfrage!$E$2:$F$20,2,FALSE),"")</f>
        <v/>
      </c>
      <c r="E4172" t="str">
        <f>IF(A4172&lt;&gt;"",Belegerfassung!B4180,"")</f>
        <v/>
      </c>
      <c r="F4172" t="str">
        <f>IF(Belegerfassung!L4180="","",IF(Belegerfassung!L4180&lt;&gt;"",IF(Belegerfassung!L4180&lt;&gt;"",IF(Belegerfassung!J4180&lt;&gt;0,VLOOKUP(Belegerfassung!L4180,Abfrage!$A$2:$C$19,2,),VLOOKUP(Belegerfassung!L4180,Abfrage!$A$2:$C$19,3,)),"")))</f>
        <v/>
      </c>
      <c r="G4172" t="str">
        <f t="shared" si="195"/>
        <v/>
      </c>
      <c r="H4172" s="31" t="str">
        <f>IF(A4172&lt;&gt;"",-Belegerfassung!J4180+Belegerfassung!K4180,"")</f>
        <v/>
      </c>
      <c r="I4172" s="49" t="str">
        <f>IFERROR(IF(H4172&lt;&gt;"",Belegerfassung!L4180*100,""),IF(OR(Belegerfassung!L4180="Leistung EU - Erlöse",Belegerfassung!L4180="Lieferungen EU-Erlöse",Belegerfassung!L4180="EUST",Belegerfassung!L4180="Bauleistungen 20%")=TRUE,"",MID(Belegerfassung!L4180,4,2)))</f>
        <v/>
      </c>
      <c r="J4172" s="6" t="str">
        <f>IF(A4172&lt;&gt;"",LEFT(Belegerfassung!D4180,40),"")</f>
        <v/>
      </c>
      <c r="K4172" t="str">
        <f>IF(A4172&lt;&gt;"",VLOOKUP(D4172,Abfrage!$F$2:$G$21,2,FALSE),"")</f>
        <v/>
      </c>
      <c r="L4172" s="6" t="str">
        <f>IF(Belegerfassung!H4180&lt;&gt;"",Belegerfassung!H4180,"")</f>
        <v/>
      </c>
      <c r="M4172" t="str">
        <f>IFERROR(IF(Belegerfassung!E4180&lt;&gt;"",VLOOKUP(Belegerfassung!E4180,Abfrage!$L$2:$M$15,2,),""),"")</f>
        <v/>
      </c>
      <c r="N4172" t="str">
        <f t="shared" si="196"/>
        <v/>
      </c>
      <c r="O4172" t="str">
        <f t="shared" si="197"/>
        <v/>
      </c>
      <c r="P4172" t="str">
        <f>IF(Belegerfassung!G4180&lt;&gt;"",CONCATENATE(Belegerfassung!G4180,".pdf"),"")</f>
        <v/>
      </c>
    </row>
    <row r="4173" spans="1:16">
      <c r="A4173" t="str">
        <f>IF(Belegerfassung!C4181&lt;&gt;"",0,"")</f>
        <v/>
      </c>
      <c r="B4173" t="str">
        <f>IFERROR(VLOOKUP(Belegerfassung!I4181,Konten!A:D,2,FALSE),"")</f>
        <v/>
      </c>
      <c r="C4173" t="str">
        <f>IF(A4173&lt;&gt;"",TEXT(Belegerfassung!C4181,"TT.MM.JJJJ"),"")</f>
        <v/>
      </c>
      <c r="D4173" t="str">
        <f>IFERROR(VLOOKUP(Belegerfassung!A4181,Abfrage!$E$2:$F$20,2,FALSE),"")</f>
        <v/>
      </c>
      <c r="E4173" t="str">
        <f>IF(A4173&lt;&gt;"",Belegerfassung!B4181,"")</f>
        <v/>
      </c>
      <c r="F4173" t="str">
        <f>IF(Belegerfassung!L4181="","",IF(Belegerfassung!L4181&lt;&gt;"",IF(Belegerfassung!L4181&lt;&gt;"",IF(Belegerfassung!J4181&lt;&gt;0,VLOOKUP(Belegerfassung!L4181,Abfrage!$A$2:$C$19,2,),VLOOKUP(Belegerfassung!L4181,Abfrage!$A$2:$C$19,3,)),"")))</f>
        <v/>
      </c>
      <c r="G4173" t="str">
        <f t="shared" si="195"/>
        <v/>
      </c>
      <c r="H4173" s="31" t="str">
        <f>IF(A4173&lt;&gt;"",-Belegerfassung!J4181+Belegerfassung!K4181,"")</f>
        <v/>
      </c>
      <c r="I4173" s="49" t="str">
        <f>IFERROR(IF(H4173&lt;&gt;"",Belegerfassung!L4181*100,""),IF(OR(Belegerfassung!L4181="Leistung EU - Erlöse",Belegerfassung!L4181="Lieferungen EU-Erlöse",Belegerfassung!L4181="EUST",Belegerfassung!L4181="Bauleistungen 20%")=TRUE,"",MID(Belegerfassung!L4181,4,2)))</f>
        <v/>
      </c>
      <c r="J4173" s="6" t="str">
        <f>IF(A4173&lt;&gt;"",LEFT(Belegerfassung!D4181,40),"")</f>
        <v/>
      </c>
      <c r="K4173" t="str">
        <f>IF(A4173&lt;&gt;"",VLOOKUP(D4173,Abfrage!$F$2:$G$21,2,FALSE),"")</f>
        <v/>
      </c>
      <c r="L4173" s="6" t="str">
        <f>IF(Belegerfassung!H4181&lt;&gt;"",Belegerfassung!H4181,"")</f>
        <v/>
      </c>
      <c r="M4173" t="str">
        <f>IFERROR(IF(Belegerfassung!E4181&lt;&gt;"",VLOOKUP(Belegerfassung!E4181,Abfrage!$L$2:$M$15,2,),""),"")</f>
        <v/>
      </c>
      <c r="N4173" t="str">
        <f t="shared" si="196"/>
        <v/>
      </c>
      <c r="O4173" t="str">
        <f t="shared" si="197"/>
        <v/>
      </c>
      <c r="P4173" t="str">
        <f>IF(Belegerfassung!G4181&lt;&gt;"",CONCATENATE(Belegerfassung!G4181,".pdf"),"")</f>
        <v/>
      </c>
    </row>
    <row r="4174" spans="1:16">
      <c r="A4174" t="str">
        <f>IF(Belegerfassung!C4182&lt;&gt;"",0,"")</f>
        <v/>
      </c>
      <c r="B4174" t="str">
        <f>IFERROR(VLOOKUP(Belegerfassung!I4182,Konten!A:D,2,FALSE),"")</f>
        <v/>
      </c>
      <c r="C4174" t="str">
        <f>IF(A4174&lt;&gt;"",TEXT(Belegerfassung!C4182,"TT.MM.JJJJ"),"")</f>
        <v/>
      </c>
      <c r="D4174" t="str">
        <f>IFERROR(VLOOKUP(Belegerfassung!A4182,Abfrage!$E$2:$F$20,2,FALSE),"")</f>
        <v/>
      </c>
      <c r="E4174" t="str">
        <f>IF(A4174&lt;&gt;"",Belegerfassung!B4182,"")</f>
        <v/>
      </c>
      <c r="F4174" t="str">
        <f>IF(Belegerfassung!L4182="","",IF(Belegerfassung!L4182&lt;&gt;"",IF(Belegerfassung!L4182&lt;&gt;"",IF(Belegerfassung!J4182&lt;&gt;0,VLOOKUP(Belegerfassung!L4182,Abfrage!$A$2:$C$19,2,),VLOOKUP(Belegerfassung!L4182,Abfrage!$A$2:$C$19,3,)),"")))</f>
        <v/>
      </c>
      <c r="G4174" t="str">
        <f t="shared" si="195"/>
        <v/>
      </c>
      <c r="H4174" s="31" t="str">
        <f>IF(A4174&lt;&gt;"",-Belegerfassung!J4182+Belegerfassung!K4182,"")</f>
        <v/>
      </c>
      <c r="I4174" s="49" t="str">
        <f>IFERROR(IF(H4174&lt;&gt;"",Belegerfassung!L4182*100,""),IF(OR(Belegerfassung!L4182="Leistung EU - Erlöse",Belegerfassung!L4182="Lieferungen EU-Erlöse",Belegerfassung!L4182="EUST",Belegerfassung!L4182="Bauleistungen 20%")=TRUE,"",MID(Belegerfassung!L4182,4,2)))</f>
        <v/>
      </c>
      <c r="J4174" s="6" t="str">
        <f>IF(A4174&lt;&gt;"",LEFT(Belegerfassung!D4182,40),"")</f>
        <v/>
      </c>
      <c r="K4174" t="str">
        <f>IF(A4174&lt;&gt;"",VLOOKUP(D4174,Abfrage!$F$2:$G$21,2,FALSE),"")</f>
        <v/>
      </c>
      <c r="L4174" s="6" t="str">
        <f>IF(Belegerfassung!H4182&lt;&gt;"",Belegerfassung!H4182,"")</f>
        <v/>
      </c>
      <c r="M4174" t="str">
        <f>IFERROR(IF(Belegerfassung!E4182&lt;&gt;"",VLOOKUP(Belegerfassung!E4182,Abfrage!$L$2:$M$15,2,),""),"")</f>
        <v/>
      </c>
      <c r="N4174" t="str">
        <f t="shared" si="196"/>
        <v/>
      </c>
      <c r="O4174" t="str">
        <f t="shared" si="197"/>
        <v/>
      </c>
      <c r="P4174" t="str">
        <f>IF(Belegerfassung!G4182&lt;&gt;"",CONCATENATE(Belegerfassung!G4182,".pdf"),"")</f>
        <v/>
      </c>
    </row>
    <row r="4175" spans="1:16">
      <c r="A4175" t="str">
        <f>IF(Belegerfassung!C4183&lt;&gt;"",0,"")</f>
        <v/>
      </c>
      <c r="B4175" t="str">
        <f>IFERROR(VLOOKUP(Belegerfassung!I4183,Konten!A:D,2,FALSE),"")</f>
        <v/>
      </c>
      <c r="C4175" t="str">
        <f>IF(A4175&lt;&gt;"",TEXT(Belegerfassung!C4183,"TT.MM.JJJJ"),"")</f>
        <v/>
      </c>
      <c r="D4175" t="str">
        <f>IFERROR(VLOOKUP(Belegerfassung!A4183,Abfrage!$E$2:$F$20,2,FALSE),"")</f>
        <v/>
      </c>
      <c r="E4175" t="str">
        <f>IF(A4175&lt;&gt;"",Belegerfassung!B4183,"")</f>
        <v/>
      </c>
      <c r="F4175" t="str">
        <f>IF(Belegerfassung!L4183="","",IF(Belegerfassung!L4183&lt;&gt;"",IF(Belegerfassung!L4183&lt;&gt;"",IF(Belegerfassung!J4183&lt;&gt;0,VLOOKUP(Belegerfassung!L4183,Abfrage!$A$2:$C$19,2,),VLOOKUP(Belegerfassung!L4183,Abfrage!$A$2:$C$19,3,)),"")))</f>
        <v/>
      </c>
      <c r="G4175" t="str">
        <f t="shared" si="195"/>
        <v/>
      </c>
      <c r="H4175" s="31" t="str">
        <f>IF(A4175&lt;&gt;"",-Belegerfassung!J4183+Belegerfassung!K4183,"")</f>
        <v/>
      </c>
      <c r="I4175" s="49" t="str">
        <f>IFERROR(IF(H4175&lt;&gt;"",Belegerfassung!L4183*100,""),IF(OR(Belegerfassung!L4183="Leistung EU - Erlöse",Belegerfassung!L4183="Lieferungen EU-Erlöse",Belegerfassung!L4183="EUST",Belegerfassung!L4183="Bauleistungen 20%")=TRUE,"",MID(Belegerfassung!L4183,4,2)))</f>
        <v/>
      </c>
      <c r="J4175" s="6" t="str">
        <f>IF(A4175&lt;&gt;"",LEFT(Belegerfassung!D4183,40),"")</f>
        <v/>
      </c>
      <c r="K4175" t="str">
        <f>IF(A4175&lt;&gt;"",VLOOKUP(D4175,Abfrage!$F$2:$G$21,2,FALSE),"")</f>
        <v/>
      </c>
      <c r="L4175" s="6" t="str">
        <f>IF(Belegerfassung!H4183&lt;&gt;"",Belegerfassung!H4183,"")</f>
        <v/>
      </c>
      <c r="M4175" t="str">
        <f>IFERROR(IF(Belegerfassung!E4183&lt;&gt;"",VLOOKUP(Belegerfassung!E4183,Abfrage!$L$2:$M$15,2,),""),"")</f>
        <v/>
      </c>
      <c r="N4175" t="str">
        <f t="shared" si="196"/>
        <v/>
      </c>
      <c r="O4175" t="str">
        <f t="shared" si="197"/>
        <v/>
      </c>
      <c r="P4175" t="str">
        <f>IF(Belegerfassung!G4183&lt;&gt;"",CONCATENATE(Belegerfassung!G4183,".pdf"),"")</f>
        <v/>
      </c>
    </row>
    <row r="4176" spans="1:16">
      <c r="A4176" t="str">
        <f>IF(Belegerfassung!C4184&lt;&gt;"",0,"")</f>
        <v/>
      </c>
      <c r="B4176" t="str">
        <f>IFERROR(VLOOKUP(Belegerfassung!I4184,Konten!A:D,2,FALSE),"")</f>
        <v/>
      </c>
      <c r="C4176" t="str">
        <f>IF(A4176&lt;&gt;"",TEXT(Belegerfassung!C4184,"TT.MM.JJJJ"),"")</f>
        <v/>
      </c>
      <c r="D4176" t="str">
        <f>IFERROR(VLOOKUP(Belegerfassung!A4184,Abfrage!$E$2:$F$20,2,FALSE),"")</f>
        <v/>
      </c>
      <c r="E4176" t="str">
        <f>IF(A4176&lt;&gt;"",Belegerfassung!B4184,"")</f>
        <v/>
      </c>
      <c r="F4176" t="str">
        <f>IF(Belegerfassung!L4184="","",IF(Belegerfassung!L4184&lt;&gt;"",IF(Belegerfassung!L4184&lt;&gt;"",IF(Belegerfassung!J4184&lt;&gt;0,VLOOKUP(Belegerfassung!L4184,Abfrage!$A$2:$C$19,2,),VLOOKUP(Belegerfassung!L4184,Abfrage!$A$2:$C$19,3,)),"")))</f>
        <v/>
      </c>
      <c r="G4176" t="str">
        <f t="shared" si="195"/>
        <v/>
      </c>
      <c r="H4176" s="31" t="str">
        <f>IF(A4176&lt;&gt;"",-Belegerfassung!J4184+Belegerfassung!K4184,"")</f>
        <v/>
      </c>
      <c r="I4176" s="49" t="str">
        <f>IFERROR(IF(H4176&lt;&gt;"",Belegerfassung!L4184*100,""),IF(OR(Belegerfassung!L4184="Leistung EU - Erlöse",Belegerfassung!L4184="Lieferungen EU-Erlöse",Belegerfassung!L4184="EUST",Belegerfassung!L4184="Bauleistungen 20%")=TRUE,"",MID(Belegerfassung!L4184,4,2)))</f>
        <v/>
      </c>
      <c r="J4176" s="6" t="str">
        <f>IF(A4176&lt;&gt;"",LEFT(Belegerfassung!D4184,40),"")</f>
        <v/>
      </c>
      <c r="K4176" t="str">
        <f>IF(A4176&lt;&gt;"",VLOOKUP(D4176,Abfrage!$F$2:$G$21,2,FALSE),"")</f>
        <v/>
      </c>
      <c r="L4176" s="6" t="str">
        <f>IF(Belegerfassung!H4184&lt;&gt;"",Belegerfassung!H4184,"")</f>
        <v/>
      </c>
      <c r="M4176" t="str">
        <f>IFERROR(IF(Belegerfassung!E4184&lt;&gt;"",VLOOKUP(Belegerfassung!E4184,Abfrage!$L$2:$M$15,2,),""),"")</f>
        <v/>
      </c>
      <c r="N4176" t="str">
        <f t="shared" si="196"/>
        <v/>
      </c>
      <c r="O4176" t="str">
        <f t="shared" si="197"/>
        <v/>
      </c>
      <c r="P4176" t="str">
        <f>IF(Belegerfassung!G4184&lt;&gt;"",CONCATENATE(Belegerfassung!G4184,".pdf"),"")</f>
        <v/>
      </c>
    </row>
    <row r="4177" spans="1:16">
      <c r="A4177" t="str">
        <f>IF(Belegerfassung!C4185&lt;&gt;"",0,"")</f>
        <v/>
      </c>
      <c r="B4177" t="str">
        <f>IFERROR(VLOOKUP(Belegerfassung!I4185,Konten!A:D,2,FALSE),"")</f>
        <v/>
      </c>
      <c r="C4177" t="str">
        <f>IF(A4177&lt;&gt;"",TEXT(Belegerfassung!C4185,"TT.MM.JJJJ"),"")</f>
        <v/>
      </c>
      <c r="D4177" t="str">
        <f>IFERROR(VLOOKUP(Belegerfassung!A4185,Abfrage!$E$2:$F$20,2,FALSE),"")</f>
        <v/>
      </c>
      <c r="E4177" t="str">
        <f>IF(A4177&lt;&gt;"",Belegerfassung!B4185,"")</f>
        <v/>
      </c>
      <c r="F4177" t="str">
        <f>IF(Belegerfassung!L4185="","",IF(Belegerfassung!L4185&lt;&gt;"",IF(Belegerfassung!L4185&lt;&gt;"",IF(Belegerfassung!J4185&lt;&gt;0,VLOOKUP(Belegerfassung!L4185,Abfrage!$A$2:$C$19,2,),VLOOKUP(Belegerfassung!L4185,Abfrage!$A$2:$C$19,3,)),"")))</f>
        <v/>
      </c>
      <c r="G4177" t="str">
        <f t="shared" si="195"/>
        <v/>
      </c>
      <c r="H4177" s="31" t="str">
        <f>IF(A4177&lt;&gt;"",-Belegerfassung!J4185+Belegerfassung!K4185,"")</f>
        <v/>
      </c>
      <c r="I4177" s="49" t="str">
        <f>IFERROR(IF(H4177&lt;&gt;"",Belegerfassung!L4185*100,""),IF(OR(Belegerfassung!L4185="Leistung EU - Erlöse",Belegerfassung!L4185="Lieferungen EU-Erlöse",Belegerfassung!L4185="EUST",Belegerfassung!L4185="Bauleistungen 20%")=TRUE,"",MID(Belegerfassung!L4185,4,2)))</f>
        <v/>
      </c>
      <c r="J4177" s="6" t="str">
        <f>IF(A4177&lt;&gt;"",LEFT(Belegerfassung!D4185,40),"")</f>
        <v/>
      </c>
      <c r="K4177" t="str">
        <f>IF(A4177&lt;&gt;"",VLOOKUP(D4177,Abfrage!$F$2:$G$21,2,FALSE),"")</f>
        <v/>
      </c>
      <c r="L4177" s="6" t="str">
        <f>IF(Belegerfassung!H4185&lt;&gt;"",Belegerfassung!H4185,"")</f>
        <v/>
      </c>
      <c r="M4177" t="str">
        <f>IFERROR(IF(Belegerfassung!E4185&lt;&gt;"",VLOOKUP(Belegerfassung!E4185,Abfrage!$L$2:$M$15,2,),""),"")</f>
        <v/>
      </c>
      <c r="N4177" t="str">
        <f t="shared" si="196"/>
        <v/>
      </c>
      <c r="O4177" t="str">
        <f t="shared" si="197"/>
        <v/>
      </c>
      <c r="P4177" t="str">
        <f>IF(Belegerfassung!G4185&lt;&gt;"",CONCATENATE(Belegerfassung!G4185,".pdf"),"")</f>
        <v/>
      </c>
    </row>
    <row r="4178" spans="1:16">
      <c r="A4178" t="str">
        <f>IF(Belegerfassung!C4186&lt;&gt;"",0,"")</f>
        <v/>
      </c>
      <c r="B4178" t="str">
        <f>IFERROR(VLOOKUP(Belegerfassung!I4186,Konten!A:D,2,FALSE),"")</f>
        <v/>
      </c>
      <c r="C4178" t="str">
        <f>IF(A4178&lt;&gt;"",TEXT(Belegerfassung!C4186,"TT.MM.JJJJ"),"")</f>
        <v/>
      </c>
      <c r="D4178" t="str">
        <f>IFERROR(VLOOKUP(Belegerfassung!A4186,Abfrage!$E$2:$F$20,2,FALSE),"")</f>
        <v/>
      </c>
      <c r="E4178" t="str">
        <f>IF(A4178&lt;&gt;"",Belegerfassung!B4186,"")</f>
        <v/>
      </c>
      <c r="F4178" t="str">
        <f>IF(Belegerfassung!L4186="","",IF(Belegerfassung!L4186&lt;&gt;"",IF(Belegerfassung!L4186&lt;&gt;"",IF(Belegerfassung!J4186&lt;&gt;0,VLOOKUP(Belegerfassung!L4186,Abfrage!$A$2:$C$19,2,),VLOOKUP(Belegerfassung!L4186,Abfrage!$A$2:$C$19,3,)),"")))</f>
        <v/>
      </c>
      <c r="G4178" t="str">
        <f t="shared" si="195"/>
        <v/>
      </c>
      <c r="H4178" s="31" t="str">
        <f>IF(A4178&lt;&gt;"",-Belegerfassung!J4186+Belegerfassung!K4186,"")</f>
        <v/>
      </c>
      <c r="I4178" s="49" t="str">
        <f>IFERROR(IF(H4178&lt;&gt;"",Belegerfassung!L4186*100,""),IF(OR(Belegerfassung!L4186="Leistung EU - Erlöse",Belegerfassung!L4186="Lieferungen EU-Erlöse",Belegerfassung!L4186="EUST",Belegerfassung!L4186="Bauleistungen 20%")=TRUE,"",MID(Belegerfassung!L4186,4,2)))</f>
        <v/>
      </c>
      <c r="J4178" s="6" t="str">
        <f>IF(A4178&lt;&gt;"",LEFT(Belegerfassung!D4186,40),"")</f>
        <v/>
      </c>
      <c r="K4178" t="str">
        <f>IF(A4178&lt;&gt;"",VLOOKUP(D4178,Abfrage!$F$2:$G$21,2,FALSE),"")</f>
        <v/>
      </c>
      <c r="L4178" s="6" t="str">
        <f>IF(Belegerfassung!H4186&lt;&gt;"",Belegerfassung!H4186,"")</f>
        <v/>
      </c>
      <c r="M4178" t="str">
        <f>IFERROR(IF(Belegerfassung!E4186&lt;&gt;"",VLOOKUP(Belegerfassung!E4186,Abfrage!$L$2:$M$15,2,),""),"")</f>
        <v/>
      </c>
      <c r="N4178" t="str">
        <f t="shared" si="196"/>
        <v/>
      </c>
      <c r="O4178" t="str">
        <f t="shared" si="197"/>
        <v/>
      </c>
      <c r="P4178" t="str">
        <f>IF(Belegerfassung!G4186&lt;&gt;"",CONCATENATE(Belegerfassung!G4186,".pdf"),"")</f>
        <v/>
      </c>
    </row>
    <row r="4179" spans="1:16">
      <c r="A4179" t="str">
        <f>IF(Belegerfassung!C4187&lt;&gt;"",0,"")</f>
        <v/>
      </c>
      <c r="B4179" t="str">
        <f>IFERROR(VLOOKUP(Belegerfassung!I4187,Konten!A:D,2,FALSE),"")</f>
        <v/>
      </c>
      <c r="C4179" t="str">
        <f>IF(A4179&lt;&gt;"",TEXT(Belegerfassung!C4187,"TT.MM.JJJJ"),"")</f>
        <v/>
      </c>
      <c r="D4179" t="str">
        <f>IFERROR(VLOOKUP(Belegerfassung!A4187,Abfrage!$E$2:$F$20,2,FALSE),"")</f>
        <v/>
      </c>
      <c r="E4179" t="str">
        <f>IF(A4179&lt;&gt;"",Belegerfassung!B4187,"")</f>
        <v/>
      </c>
      <c r="F4179" t="str">
        <f>IF(Belegerfassung!L4187="","",IF(Belegerfassung!L4187&lt;&gt;"",IF(Belegerfassung!L4187&lt;&gt;"",IF(Belegerfassung!J4187&lt;&gt;0,VLOOKUP(Belegerfassung!L4187,Abfrage!$A$2:$C$19,2,),VLOOKUP(Belegerfassung!L4187,Abfrage!$A$2:$C$19,3,)),"")))</f>
        <v/>
      </c>
      <c r="G4179" t="str">
        <f t="shared" si="195"/>
        <v/>
      </c>
      <c r="H4179" s="31" t="str">
        <f>IF(A4179&lt;&gt;"",-Belegerfassung!J4187+Belegerfassung!K4187,"")</f>
        <v/>
      </c>
      <c r="I4179" s="49" t="str">
        <f>IFERROR(IF(H4179&lt;&gt;"",Belegerfassung!L4187*100,""),IF(OR(Belegerfassung!L4187="Leistung EU - Erlöse",Belegerfassung!L4187="Lieferungen EU-Erlöse",Belegerfassung!L4187="EUST",Belegerfassung!L4187="Bauleistungen 20%")=TRUE,"",MID(Belegerfassung!L4187,4,2)))</f>
        <v/>
      </c>
      <c r="J4179" s="6" t="str">
        <f>IF(A4179&lt;&gt;"",LEFT(Belegerfassung!D4187,40),"")</f>
        <v/>
      </c>
      <c r="K4179" t="str">
        <f>IF(A4179&lt;&gt;"",VLOOKUP(D4179,Abfrage!$F$2:$G$21,2,FALSE),"")</f>
        <v/>
      </c>
      <c r="L4179" s="6" t="str">
        <f>IF(Belegerfassung!H4187&lt;&gt;"",Belegerfassung!H4187,"")</f>
        <v/>
      </c>
      <c r="M4179" t="str">
        <f>IFERROR(IF(Belegerfassung!E4187&lt;&gt;"",VLOOKUP(Belegerfassung!E4187,Abfrage!$L$2:$M$15,2,),""),"")</f>
        <v/>
      </c>
      <c r="N4179" t="str">
        <f t="shared" si="196"/>
        <v/>
      </c>
      <c r="O4179" t="str">
        <f t="shared" si="197"/>
        <v/>
      </c>
      <c r="P4179" t="str">
        <f>IF(Belegerfassung!G4187&lt;&gt;"",CONCATENATE(Belegerfassung!G4187,".pdf"),"")</f>
        <v/>
      </c>
    </row>
    <row r="4180" spans="1:16">
      <c r="A4180" t="str">
        <f>IF(Belegerfassung!C4188&lt;&gt;"",0,"")</f>
        <v/>
      </c>
      <c r="B4180" t="str">
        <f>IFERROR(VLOOKUP(Belegerfassung!I4188,Konten!A:D,2,FALSE),"")</f>
        <v/>
      </c>
      <c r="C4180" t="str">
        <f>IF(A4180&lt;&gt;"",TEXT(Belegerfassung!C4188,"TT.MM.JJJJ"),"")</f>
        <v/>
      </c>
      <c r="D4180" t="str">
        <f>IFERROR(VLOOKUP(Belegerfassung!A4188,Abfrage!$E$2:$F$20,2,FALSE),"")</f>
        <v/>
      </c>
      <c r="E4180" t="str">
        <f>IF(A4180&lt;&gt;"",Belegerfassung!B4188,"")</f>
        <v/>
      </c>
      <c r="F4180" t="str">
        <f>IF(Belegerfassung!L4188="","",IF(Belegerfassung!L4188&lt;&gt;"",IF(Belegerfassung!L4188&lt;&gt;"",IF(Belegerfassung!J4188&lt;&gt;0,VLOOKUP(Belegerfassung!L4188,Abfrage!$A$2:$C$19,2,),VLOOKUP(Belegerfassung!L4188,Abfrage!$A$2:$C$19,3,)),"")))</f>
        <v/>
      </c>
      <c r="G4180" t="str">
        <f t="shared" si="195"/>
        <v/>
      </c>
      <c r="H4180" s="31" t="str">
        <f>IF(A4180&lt;&gt;"",-Belegerfassung!J4188+Belegerfassung!K4188,"")</f>
        <v/>
      </c>
      <c r="I4180" s="49" t="str">
        <f>IFERROR(IF(H4180&lt;&gt;"",Belegerfassung!L4188*100,""),IF(OR(Belegerfassung!L4188="Leistung EU - Erlöse",Belegerfassung!L4188="Lieferungen EU-Erlöse",Belegerfassung!L4188="EUST",Belegerfassung!L4188="Bauleistungen 20%")=TRUE,"",MID(Belegerfassung!L4188,4,2)))</f>
        <v/>
      </c>
      <c r="J4180" s="6" t="str">
        <f>IF(A4180&lt;&gt;"",LEFT(Belegerfassung!D4188,40),"")</f>
        <v/>
      </c>
      <c r="K4180" t="str">
        <f>IF(A4180&lt;&gt;"",VLOOKUP(D4180,Abfrage!$F$2:$G$21,2,FALSE),"")</f>
        <v/>
      </c>
      <c r="L4180" s="6" t="str">
        <f>IF(Belegerfassung!H4188&lt;&gt;"",Belegerfassung!H4188,"")</f>
        <v/>
      </c>
      <c r="M4180" t="str">
        <f>IFERROR(IF(Belegerfassung!E4188&lt;&gt;"",VLOOKUP(Belegerfassung!E4188,Abfrage!$L$2:$M$15,2,),""),"")</f>
        <v/>
      </c>
      <c r="N4180" t="str">
        <f t="shared" si="196"/>
        <v/>
      </c>
      <c r="O4180" t="str">
        <f t="shared" si="197"/>
        <v/>
      </c>
      <c r="P4180" t="str">
        <f>IF(Belegerfassung!G4188&lt;&gt;"",CONCATENATE(Belegerfassung!G4188,".pdf"),"")</f>
        <v/>
      </c>
    </row>
    <row r="4181" spans="1:16">
      <c r="A4181" t="str">
        <f>IF(Belegerfassung!C4189&lt;&gt;"",0,"")</f>
        <v/>
      </c>
      <c r="B4181" t="str">
        <f>IFERROR(VLOOKUP(Belegerfassung!I4189,Konten!A:D,2,FALSE),"")</f>
        <v/>
      </c>
      <c r="C4181" t="str">
        <f>IF(A4181&lt;&gt;"",TEXT(Belegerfassung!C4189,"TT.MM.JJJJ"),"")</f>
        <v/>
      </c>
      <c r="D4181" t="str">
        <f>IFERROR(VLOOKUP(Belegerfassung!A4189,Abfrage!$E$2:$F$20,2,FALSE),"")</f>
        <v/>
      </c>
      <c r="E4181" t="str">
        <f>IF(A4181&lt;&gt;"",Belegerfassung!B4189,"")</f>
        <v/>
      </c>
      <c r="F4181" t="str">
        <f>IF(Belegerfassung!L4189="","",IF(Belegerfassung!L4189&lt;&gt;"",IF(Belegerfassung!L4189&lt;&gt;"",IF(Belegerfassung!J4189&lt;&gt;0,VLOOKUP(Belegerfassung!L4189,Abfrage!$A$2:$C$19,2,),VLOOKUP(Belegerfassung!L4189,Abfrage!$A$2:$C$19,3,)),"")))</f>
        <v/>
      </c>
      <c r="G4181" t="str">
        <f t="shared" si="195"/>
        <v/>
      </c>
      <c r="H4181" s="31" t="str">
        <f>IF(A4181&lt;&gt;"",-Belegerfassung!J4189+Belegerfassung!K4189,"")</f>
        <v/>
      </c>
      <c r="I4181" s="49" t="str">
        <f>IFERROR(IF(H4181&lt;&gt;"",Belegerfassung!L4189*100,""),IF(OR(Belegerfassung!L4189="Leistung EU - Erlöse",Belegerfassung!L4189="Lieferungen EU-Erlöse",Belegerfassung!L4189="EUST",Belegerfassung!L4189="Bauleistungen 20%")=TRUE,"",MID(Belegerfassung!L4189,4,2)))</f>
        <v/>
      </c>
      <c r="J4181" s="6" t="str">
        <f>IF(A4181&lt;&gt;"",LEFT(Belegerfassung!D4189,40),"")</f>
        <v/>
      </c>
      <c r="K4181" t="str">
        <f>IF(A4181&lt;&gt;"",VLOOKUP(D4181,Abfrage!$F$2:$G$21,2,FALSE),"")</f>
        <v/>
      </c>
      <c r="L4181" s="6" t="str">
        <f>IF(Belegerfassung!H4189&lt;&gt;"",Belegerfassung!H4189,"")</f>
        <v/>
      </c>
      <c r="M4181" t="str">
        <f>IFERROR(IF(Belegerfassung!E4189&lt;&gt;"",VLOOKUP(Belegerfassung!E4189,Abfrage!$L$2:$M$15,2,),""),"")</f>
        <v/>
      </c>
      <c r="N4181" t="str">
        <f t="shared" si="196"/>
        <v/>
      </c>
      <c r="O4181" t="str">
        <f t="shared" si="197"/>
        <v/>
      </c>
      <c r="P4181" t="str">
        <f>IF(Belegerfassung!G4189&lt;&gt;"",CONCATENATE(Belegerfassung!G4189,".pdf"),"")</f>
        <v/>
      </c>
    </row>
    <row r="4182" spans="1:16">
      <c r="A4182" t="str">
        <f>IF(Belegerfassung!C4190&lt;&gt;"",0,"")</f>
        <v/>
      </c>
      <c r="B4182" t="str">
        <f>IFERROR(VLOOKUP(Belegerfassung!I4190,Konten!A:D,2,FALSE),"")</f>
        <v/>
      </c>
      <c r="C4182" t="str">
        <f>IF(A4182&lt;&gt;"",TEXT(Belegerfassung!C4190,"TT.MM.JJJJ"),"")</f>
        <v/>
      </c>
      <c r="D4182" t="str">
        <f>IFERROR(VLOOKUP(Belegerfassung!A4190,Abfrage!$E$2:$F$20,2,FALSE),"")</f>
        <v/>
      </c>
      <c r="E4182" t="str">
        <f>IF(A4182&lt;&gt;"",Belegerfassung!B4190,"")</f>
        <v/>
      </c>
      <c r="F4182" t="str">
        <f>IF(Belegerfassung!L4190="","",IF(Belegerfassung!L4190&lt;&gt;"",IF(Belegerfassung!L4190&lt;&gt;"",IF(Belegerfassung!J4190&lt;&gt;0,VLOOKUP(Belegerfassung!L4190,Abfrage!$A$2:$C$19,2,),VLOOKUP(Belegerfassung!L4190,Abfrage!$A$2:$C$19,3,)),"")))</f>
        <v/>
      </c>
      <c r="G4182" t="str">
        <f t="shared" si="195"/>
        <v/>
      </c>
      <c r="H4182" s="31" t="str">
        <f>IF(A4182&lt;&gt;"",-Belegerfassung!J4190+Belegerfassung!K4190,"")</f>
        <v/>
      </c>
      <c r="I4182" s="49" t="str">
        <f>IFERROR(IF(H4182&lt;&gt;"",Belegerfassung!L4190*100,""),IF(OR(Belegerfassung!L4190="Leistung EU - Erlöse",Belegerfassung!L4190="Lieferungen EU-Erlöse",Belegerfassung!L4190="EUST",Belegerfassung!L4190="Bauleistungen 20%")=TRUE,"",MID(Belegerfassung!L4190,4,2)))</f>
        <v/>
      </c>
      <c r="J4182" s="6" t="str">
        <f>IF(A4182&lt;&gt;"",LEFT(Belegerfassung!D4190,40),"")</f>
        <v/>
      </c>
      <c r="K4182" t="str">
        <f>IF(A4182&lt;&gt;"",VLOOKUP(D4182,Abfrage!$F$2:$G$21,2,FALSE),"")</f>
        <v/>
      </c>
      <c r="L4182" s="6" t="str">
        <f>IF(Belegerfassung!H4190&lt;&gt;"",Belegerfassung!H4190,"")</f>
        <v/>
      </c>
      <c r="M4182" t="str">
        <f>IFERROR(IF(Belegerfassung!E4190&lt;&gt;"",VLOOKUP(Belegerfassung!E4190,Abfrage!$L$2:$M$15,2,),""),"")</f>
        <v/>
      </c>
      <c r="N4182" t="str">
        <f t="shared" si="196"/>
        <v/>
      </c>
      <c r="O4182" t="str">
        <f t="shared" si="197"/>
        <v/>
      </c>
      <c r="P4182" t="str">
        <f>IF(Belegerfassung!G4190&lt;&gt;"",CONCATENATE(Belegerfassung!G4190,".pdf"),"")</f>
        <v/>
      </c>
    </row>
    <row r="4183" spans="1:16">
      <c r="A4183" t="str">
        <f>IF(Belegerfassung!C4191&lt;&gt;"",0,"")</f>
        <v/>
      </c>
      <c r="B4183" t="str">
        <f>IFERROR(VLOOKUP(Belegerfassung!I4191,Konten!A:D,2,FALSE),"")</f>
        <v/>
      </c>
      <c r="C4183" t="str">
        <f>IF(A4183&lt;&gt;"",TEXT(Belegerfassung!C4191,"TT.MM.JJJJ"),"")</f>
        <v/>
      </c>
      <c r="D4183" t="str">
        <f>IFERROR(VLOOKUP(Belegerfassung!A4191,Abfrage!$E$2:$F$20,2,FALSE),"")</f>
        <v/>
      </c>
      <c r="E4183" t="str">
        <f>IF(A4183&lt;&gt;"",Belegerfassung!B4191,"")</f>
        <v/>
      </c>
      <c r="F4183" t="str">
        <f>IF(Belegerfassung!L4191="","",IF(Belegerfassung!L4191&lt;&gt;"",IF(Belegerfassung!L4191&lt;&gt;"",IF(Belegerfassung!J4191&lt;&gt;0,VLOOKUP(Belegerfassung!L4191,Abfrage!$A$2:$C$19,2,),VLOOKUP(Belegerfassung!L4191,Abfrage!$A$2:$C$19,3,)),"")))</f>
        <v/>
      </c>
      <c r="G4183" t="str">
        <f t="shared" si="195"/>
        <v/>
      </c>
      <c r="H4183" s="31" t="str">
        <f>IF(A4183&lt;&gt;"",-Belegerfassung!J4191+Belegerfassung!K4191,"")</f>
        <v/>
      </c>
      <c r="I4183" s="49" t="str">
        <f>IFERROR(IF(H4183&lt;&gt;"",Belegerfassung!L4191*100,""),IF(OR(Belegerfassung!L4191="Leistung EU - Erlöse",Belegerfassung!L4191="Lieferungen EU-Erlöse",Belegerfassung!L4191="EUST",Belegerfassung!L4191="Bauleistungen 20%")=TRUE,"",MID(Belegerfassung!L4191,4,2)))</f>
        <v/>
      </c>
      <c r="J4183" s="6" t="str">
        <f>IF(A4183&lt;&gt;"",LEFT(Belegerfassung!D4191,40),"")</f>
        <v/>
      </c>
      <c r="K4183" t="str">
        <f>IF(A4183&lt;&gt;"",VLOOKUP(D4183,Abfrage!$F$2:$G$21,2,FALSE),"")</f>
        <v/>
      </c>
      <c r="L4183" s="6" t="str">
        <f>IF(Belegerfassung!H4191&lt;&gt;"",Belegerfassung!H4191,"")</f>
        <v/>
      </c>
      <c r="M4183" t="str">
        <f>IFERROR(IF(Belegerfassung!E4191&lt;&gt;"",VLOOKUP(Belegerfassung!E4191,Abfrage!$L$2:$M$15,2,),""),"")</f>
        <v/>
      </c>
      <c r="N4183" t="str">
        <f t="shared" si="196"/>
        <v/>
      </c>
      <c r="O4183" t="str">
        <f t="shared" si="197"/>
        <v/>
      </c>
      <c r="P4183" t="str">
        <f>IF(Belegerfassung!G4191&lt;&gt;"",CONCATENATE(Belegerfassung!G4191,".pdf"),"")</f>
        <v/>
      </c>
    </row>
    <row r="4184" spans="1:16">
      <c r="A4184" t="str">
        <f>IF(Belegerfassung!C4192&lt;&gt;"",0,"")</f>
        <v/>
      </c>
      <c r="B4184" t="str">
        <f>IFERROR(VLOOKUP(Belegerfassung!I4192,Konten!A:D,2,FALSE),"")</f>
        <v/>
      </c>
      <c r="C4184" t="str">
        <f>IF(A4184&lt;&gt;"",TEXT(Belegerfassung!C4192,"TT.MM.JJJJ"),"")</f>
        <v/>
      </c>
      <c r="D4184" t="str">
        <f>IFERROR(VLOOKUP(Belegerfassung!A4192,Abfrage!$E$2:$F$20,2,FALSE),"")</f>
        <v/>
      </c>
      <c r="E4184" t="str">
        <f>IF(A4184&lt;&gt;"",Belegerfassung!B4192,"")</f>
        <v/>
      </c>
      <c r="F4184" t="str">
        <f>IF(Belegerfassung!L4192="","",IF(Belegerfassung!L4192&lt;&gt;"",IF(Belegerfassung!L4192&lt;&gt;"",IF(Belegerfassung!J4192&lt;&gt;0,VLOOKUP(Belegerfassung!L4192,Abfrage!$A$2:$C$19,2,),VLOOKUP(Belegerfassung!L4192,Abfrage!$A$2:$C$19,3,)),"")))</f>
        <v/>
      </c>
      <c r="G4184" t="str">
        <f t="shared" si="195"/>
        <v/>
      </c>
      <c r="H4184" s="31" t="str">
        <f>IF(A4184&lt;&gt;"",-Belegerfassung!J4192+Belegerfassung!K4192,"")</f>
        <v/>
      </c>
      <c r="I4184" s="49" t="str">
        <f>IFERROR(IF(H4184&lt;&gt;"",Belegerfassung!L4192*100,""),IF(OR(Belegerfassung!L4192="Leistung EU - Erlöse",Belegerfassung!L4192="Lieferungen EU-Erlöse",Belegerfassung!L4192="EUST",Belegerfassung!L4192="Bauleistungen 20%")=TRUE,"",MID(Belegerfassung!L4192,4,2)))</f>
        <v/>
      </c>
      <c r="J4184" s="6" t="str">
        <f>IF(A4184&lt;&gt;"",LEFT(Belegerfassung!D4192,40),"")</f>
        <v/>
      </c>
      <c r="K4184" t="str">
        <f>IF(A4184&lt;&gt;"",VLOOKUP(D4184,Abfrage!$F$2:$G$21,2,FALSE),"")</f>
        <v/>
      </c>
      <c r="L4184" s="6" t="str">
        <f>IF(Belegerfassung!H4192&lt;&gt;"",Belegerfassung!H4192,"")</f>
        <v/>
      </c>
      <c r="M4184" t="str">
        <f>IFERROR(IF(Belegerfassung!E4192&lt;&gt;"",VLOOKUP(Belegerfassung!E4192,Abfrage!$L$2:$M$15,2,),""),"")</f>
        <v/>
      </c>
      <c r="N4184" t="str">
        <f t="shared" si="196"/>
        <v/>
      </c>
      <c r="O4184" t="str">
        <f t="shared" si="197"/>
        <v/>
      </c>
      <c r="P4184" t="str">
        <f>IF(Belegerfassung!G4192&lt;&gt;"",CONCATENATE(Belegerfassung!G4192,".pdf"),"")</f>
        <v/>
      </c>
    </row>
    <row r="4185" spans="1:16">
      <c r="A4185" t="str">
        <f>IF(Belegerfassung!C4193&lt;&gt;"",0,"")</f>
        <v/>
      </c>
      <c r="B4185" t="str">
        <f>IFERROR(VLOOKUP(Belegerfassung!I4193,Konten!A:D,2,FALSE),"")</f>
        <v/>
      </c>
      <c r="C4185" t="str">
        <f>IF(A4185&lt;&gt;"",TEXT(Belegerfassung!C4193,"TT.MM.JJJJ"),"")</f>
        <v/>
      </c>
      <c r="D4185" t="str">
        <f>IFERROR(VLOOKUP(Belegerfassung!A4193,Abfrage!$E$2:$F$20,2,FALSE),"")</f>
        <v/>
      </c>
      <c r="E4185" t="str">
        <f>IF(A4185&lt;&gt;"",Belegerfassung!B4193,"")</f>
        <v/>
      </c>
      <c r="F4185" t="str">
        <f>IF(Belegerfassung!L4193="","",IF(Belegerfassung!L4193&lt;&gt;"",IF(Belegerfassung!L4193&lt;&gt;"",IF(Belegerfassung!J4193&lt;&gt;0,VLOOKUP(Belegerfassung!L4193,Abfrage!$A$2:$C$19,2,),VLOOKUP(Belegerfassung!L4193,Abfrage!$A$2:$C$19,3,)),"")))</f>
        <v/>
      </c>
      <c r="G4185" t="str">
        <f t="shared" si="195"/>
        <v/>
      </c>
      <c r="H4185" s="31" t="str">
        <f>IF(A4185&lt;&gt;"",-Belegerfassung!J4193+Belegerfassung!K4193,"")</f>
        <v/>
      </c>
      <c r="I4185" s="49" t="str">
        <f>IFERROR(IF(H4185&lt;&gt;"",Belegerfassung!L4193*100,""),IF(OR(Belegerfassung!L4193="Leistung EU - Erlöse",Belegerfassung!L4193="Lieferungen EU-Erlöse",Belegerfassung!L4193="EUST",Belegerfassung!L4193="Bauleistungen 20%")=TRUE,"",MID(Belegerfassung!L4193,4,2)))</f>
        <v/>
      </c>
      <c r="J4185" s="6" t="str">
        <f>IF(A4185&lt;&gt;"",LEFT(Belegerfassung!D4193,40),"")</f>
        <v/>
      </c>
      <c r="K4185" t="str">
        <f>IF(A4185&lt;&gt;"",VLOOKUP(D4185,Abfrage!$F$2:$G$21,2,FALSE),"")</f>
        <v/>
      </c>
      <c r="L4185" s="6" t="str">
        <f>IF(Belegerfassung!H4193&lt;&gt;"",Belegerfassung!H4193,"")</f>
        <v/>
      </c>
      <c r="M4185" t="str">
        <f>IFERROR(IF(Belegerfassung!E4193&lt;&gt;"",VLOOKUP(Belegerfassung!E4193,Abfrage!$L$2:$M$15,2,),""),"")</f>
        <v/>
      </c>
      <c r="N4185" t="str">
        <f t="shared" si="196"/>
        <v/>
      </c>
      <c r="O4185" t="str">
        <f t="shared" si="197"/>
        <v/>
      </c>
      <c r="P4185" t="str">
        <f>IF(Belegerfassung!G4193&lt;&gt;"",CONCATENATE(Belegerfassung!G4193,".pdf"),"")</f>
        <v/>
      </c>
    </row>
    <row r="4186" spans="1:16">
      <c r="A4186" t="str">
        <f>IF(Belegerfassung!C4194&lt;&gt;"",0,"")</f>
        <v/>
      </c>
      <c r="B4186" t="str">
        <f>IFERROR(VLOOKUP(Belegerfassung!I4194,Konten!A:D,2,FALSE),"")</f>
        <v/>
      </c>
      <c r="C4186" t="str">
        <f>IF(A4186&lt;&gt;"",TEXT(Belegerfassung!C4194,"TT.MM.JJJJ"),"")</f>
        <v/>
      </c>
      <c r="D4186" t="str">
        <f>IFERROR(VLOOKUP(Belegerfassung!A4194,Abfrage!$E$2:$F$20,2,FALSE),"")</f>
        <v/>
      </c>
      <c r="E4186" t="str">
        <f>IF(A4186&lt;&gt;"",Belegerfassung!B4194,"")</f>
        <v/>
      </c>
      <c r="F4186" t="str">
        <f>IF(Belegerfassung!L4194="","",IF(Belegerfassung!L4194&lt;&gt;"",IF(Belegerfassung!L4194&lt;&gt;"",IF(Belegerfassung!J4194&lt;&gt;0,VLOOKUP(Belegerfassung!L4194,Abfrage!$A$2:$C$19,2,),VLOOKUP(Belegerfassung!L4194,Abfrage!$A$2:$C$19,3,)),"")))</f>
        <v/>
      </c>
      <c r="G4186" t="str">
        <f t="shared" si="195"/>
        <v/>
      </c>
      <c r="H4186" s="31" t="str">
        <f>IF(A4186&lt;&gt;"",-Belegerfassung!J4194+Belegerfassung!K4194,"")</f>
        <v/>
      </c>
      <c r="I4186" s="49" t="str">
        <f>IFERROR(IF(H4186&lt;&gt;"",Belegerfassung!L4194*100,""),IF(OR(Belegerfassung!L4194="Leistung EU - Erlöse",Belegerfassung!L4194="Lieferungen EU-Erlöse",Belegerfassung!L4194="EUST",Belegerfassung!L4194="Bauleistungen 20%")=TRUE,"",MID(Belegerfassung!L4194,4,2)))</f>
        <v/>
      </c>
      <c r="J4186" s="6" t="str">
        <f>IF(A4186&lt;&gt;"",LEFT(Belegerfassung!D4194,40),"")</f>
        <v/>
      </c>
      <c r="K4186" t="str">
        <f>IF(A4186&lt;&gt;"",VLOOKUP(D4186,Abfrage!$F$2:$G$21,2,FALSE),"")</f>
        <v/>
      </c>
      <c r="L4186" s="6" t="str">
        <f>IF(Belegerfassung!H4194&lt;&gt;"",Belegerfassung!H4194,"")</f>
        <v/>
      </c>
      <c r="M4186" t="str">
        <f>IFERROR(IF(Belegerfassung!E4194&lt;&gt;"",VLOOKUP(Belegerfassung!E4194,Abfrage!$L$2:$M$15,2,),""),"")</f>
        <v/>
      </c>
      <c r="N4186" t="str">
        <f t="shared" si="196"/>
        <v/>
      </c>
      <c r="O4186" t="str">
        <f t="shared" si="197"/>
        <v/>
      </c>
      <c r="P4186" t="str">
        <f>IF(Belegerfassung!G4194&lt;&gt;"",CONCATENATE(Belegerfassung!G4194,".pdf"),"")</f>
        <v/>
      </c>
    </row>
    <row r="4187" spans="1:16">
      <c r="A4187" t="str">
        <f>IF(Belegerfassung!C4195&lt;&gt;"",0,"")</f>
        <v/>
      </c>
      <c r="B4187" t="str">
        <f>IFERROR(VLOOKUP(Belegerfassung!I4195,Konten!A:D,2,FALSE),"")</f>
        <v/>
      </c>
      <c r="C4187" t="str">
        <f>IF(A4187&lt;&gt;"",TEXT(Belegerfassung!C4195,"TT.MM.JJJJ"),"")</f>
        <v/>
      </c>
      <c r="D4187" t="str">
        <f>IFERROR(VLOOKUP(Belegerfassung!A4195,Abfrage!$E$2:$F$20,2,FALSE),"")</f>
        <v/>
      </c>
      <c r="E4187" t="str">
        <f>IF(A4187&lt;&gt;"",Belegerfassung!B4195,"")</f>
        <v/>
      </c>
      <c r="F4187" t="str">
        <f>IF(Belegerfassung!L4195="","",IF(Belegerfassung!L4195&lt;&gt;"",IF(Belegerfassung!L4195&lt;&gt;"",IF(Belegerfassung!J4195&lt;&gt;0,VLOOKUP(Belegerfassung!L4195,Abfrage!$A$2:$C$19,2,),VLOOKUP(Belegerfassung!L4195,Abfrage!$A$2:$C$19,3,)),"")))</f>
        <v/>
      </c>
      <c r="G4187" t="str">
        <f t="shared" si="195"/>
        <v/>
      </c>
      <c r="H4187" s="31" t="str">
        <f>IF(A4187&lt;&gt;"",-Belegerfassung!J4195+Belegerfassung!K4195,"")</f>
        <v/>
      </c>
      <c r="I4187" s="49" t="str">
        <f>IFERROR(IF(H4187&lt;&gt;"",Belegerfassung!L4195*100,""),IF(OR(Belegerfassung!L4195="Leistung EU - Erlöse",Belegerfassung!L4195="Lieferungen EU-Erlöse",Belegerfassung!L4195="EUST",Belegerfassung!L4195="Bauleistungen 20%")=TRUE,"",MID(Belegerfassung!L4195,4,2)))</f>
        <v/>
      </c>
      <c r="J4187" s="6" t="str">
        <f>IF(A4187&lt;&gt;"",LEFT(Belegerfassung!D4195,40),"")</f>
        <v/>
      </c>
      <c r="K4187" t="str">
        <f>IF(A4187&lt;&gt;"",VLOOKUP(D4187,Abfrage!$F$2:$G$21,2,FALSE),"")</f>
        <v/>
      </c>
      <c r="L4187" s="6" t="str">
        <f>IF(Belegerfassung!H4195&lt;&gt;"",Belegerfassung!H4195,"")</f>
        <v/>
      </c>
      <c r="M4187" t="str">
        <f>IFERROR(IF(Belegerfassung!E4195&lt;&gt;"",VLOOKUP(Belegerfassung!E4195,Abfrage!$L$2:$M$15,2,),""),"")</f>
        <v/>
      </c>
      <c r="N4187" t="str">
        <f t="shared" si="196"/>
        <v/>
      </c>
      <c r="O4187" t="str">
        <f t="shared" si="197"/>
        <v/>
      </c>
      <c r="P4187" t="str">
        <f>IF(Belegerfassung!G4195&lt;&gt;"",CONCATENATE(Belegerfassung!G4195,".pdf"),"")</f>
        <v/>
      </c>
    </row>
    <row r="4188" spans="1:16">
      <c r="A4188" t="str">
        <f>IF(Belegerfassung!C4196&lt;&gt;"",0,"")</f>
        <v/>
      </c>
      <c r="B4188" t="str">
        <f>IFERROR(VLOOKUP(Belegerfassung!I4196,Konten!A:D,2,FALSE),"")</f>
        <v/>
      </c>
      <c r="C4188" t="str">
        <f>IF(A4188&lt;&gt;"",TEXT(Belegerfassung!C4196,"TT.MM.JJJJ"),"")</f>
        <v/>
      </c>
      <c r="D4188" t="str">
        <f>IFERROR(VLOOKUP(Belegerfassung!A4196,Abfrage!$E$2:$F$20,2,FALSE),"")</f>
        <v/>
      </c>
      <c r="E4188" t="str">
        <f>IF(A4188&lt;&gt;"",Belegerfassung!B4196,"")</f>
        <v/>
      </c>
      <c r="F4188" t="str">
        <f>IF(Belegerfassung!L4196="","",IF(Belegerfassung!L4196&lt;&gt;"",IF(Belegerfassung!L4196&lt;&gt;"",IF(Belegerfassung!J4196&lt;&gt;0,VLOOKUP(Belegerfassung!L4196,Abfrage!$A$2:$C$19,2,),VLOOKUP(Belegerfassung!L4196,Abfrage!$A$2:$C$19,3,)),"")))</f>
        <v/>
      </c>
      <c r="G4188" t="str">
        <f t="shared" si="195"/>
        <v/>
      </c>
      <c r="H4188" s="31" t="str">
        <f>IF(A4188&lt;&gt;"",-Belegerfassung!J4196+Belegerfassung!K4196,"")</f>
        <v/>
      </c>
      <c r="I4188" s="49" t="str">
        <f>IFERROR(IF(H4188&lt;&gt;"",Belegerfassung!L4196*100,""),IF(OR(Belegerfassung!L4196="Leistung EU - Erlöse",Belegerfassung!L4196="Lieferungen EU-Erlöse",Belegerfassung!L4196="EUST",Belegerfassung!L4196="Bauleistungen 20%")=TRUE,"",MID(Belegerfassung!L4196,4,2)))</f>
        <v/>
      </c>
      <c r="J4188" s="6" t="str">
        <f>IF(A4188&lt;&gt;"",LEFT(Belegerfassung!D4196,40),"")</f>
        <v/>
      </c>
      <c r="K4188" t="str">
        <f>IF(A4188&lt;&gt;"",VLOOKUP(D4188,Abfrage!$F$2:$G$21,2,FALSE),"")</f>
        <v/>
      </c>
      <c r="L4188" s="6" t="str">
        <f>IF(Belegerfassung!H4196&lt;&gt;"",Belegerfassung!H4196,"")</f>
        <v/>
      </c>
      <c r="M4188" t="str">
        <f>IFERROR(IF(Belegerfassung!E4196&lt;&gt;"",VLOOKUP(Belegerfassung!E4196,Abfrage!$L$2:$M$15,2,),""),"")</f>
        <v/>
      </c>
      <c r="N4188" t="str">
        <f t="shared" si="196"/>
        <v/>
      </c>
      <c r="O4188" t="str">
        <f t="shared" si="197"/>
        <v/>
      </c>
      <c r="P4188" t="str">
        <f>IF(Belegerfassung!G4196&lt;&gt;"",CONCATENATE(Belegerfassung!G4196,".pdf"),"")</f>
        <v/>
      </c>
    </row>
    <row r="4189" spans="1:16">
      <c r="A4189" t="str">
        <f>IF(Belegerfassung!C4197&lt;&gt;"",0,"")</f>
        <v/>
      </c>
      <c r="B4189" t="str">
        <f>IFERROR(VLOOKUP(Belegerfassung!I4197,Konten!A:D,2,FALSE),"")</f>
        <v/>
      </c>
      <c r="C4189" t="str">
        <f>IF(A4189&lt;&gt;"",TEXT(Belegerfassung!C4197,"TT.MM.JJJJ"),"")</f>
        <v/>
      </c>
      <c r="D4189" t="str">
        <f>IFERROR(VLOOKUP(Belegerfassung!A4197,Abfrage!$E$2:$F$20,2,FALSE),"")</f>
        <v/>
      </c>
      <c r="E4189" t="str">
        <f>IF(A4189&lt;&gt;"",Belegerfassung!B4197,"")</f>
        <v/>
      </c>
      <c r="F4189" t="str">
        <f>IF(Belegerfassung!L4197="","",IF(Belegerfassung!L4197&lt;&gt;"",IF(Belegerfassung!L4197&lt;&gt;"",IF(Belegerfassung!J4197&lt;&gt;0,VLOOKUP(Belegerfassung!L4197,Abfrage!$A$2:$C$19,2,),VLOOKUP(Belegerfassung!L4197,Abfrage!$A$2:$C$19,3,)),"")))</f>
        <v/>
      </c>
      <c r="G4189" t="str">
        <f t="shared" si="195"/>
        <v/>
      </c>
      <c r="H4189" s="31" t="str">
        <f>IF(A4189&lt;&gt;"",-Belegerfassung!J4197+Belegerfassung!K4197,"")</f>
        <v/>
      </c>
      <c r="I4189" s="49" t="str">
        <f>IFERROR(IF(H4189&lt;&gt;"",Belegerfassung!L4197*100,""),IF(OR(Belegerfassung!L4197="Leistung EU - Erlöse",Belegerfassung!L4197="Lieferungen EU-Erlöse",Belegerfassung!L4197="EUST",Belegerfassung!L4197="Bauleistungen 20%")=TRUE,"",MID(Belegerfassung!L4197,4,2)))</f>
        <v/>
      </c>
      <c r="J4189" s="6" t="str">
        <f>IF(A4189&lt;&gt;"",LEFT(Belegerfassung!D4197,40),"")</f>
        <v/>
      </c>
      <c r="K4189" t="str">
        <f>IF(A4189&lt;&gt;"",VLOOKUP(D4189,Abfrage!$F$2:$G$21,2,FALSE),"")</f>
        <v/>
      </c>
      <c r="L4189" s="6" t="str">
        <f>IF(Belegerfassung!H4197&lt;&gt;"",Belegerfassung!H4197,"")</f>
        <v/>
      </c>
      <c r="M4189" t="str">
        <f>IFERROR(IF(Belegerfassung!E4197&lt;&gt;"",VLOOKUP(Belegerfassung!E4197,Abfrage!$L$2:$M$15,2,),""),"")</f>
        <v/>
      </c>
      <c r="N4189" t="str">
        <f t="shared" si="196"/>
        <v/>
      </c>
      <c r="O4189" t="str">
        <f t="shared" si="197"/>
        <v/>
      </c>
      <c r="P4189" t="str">
        <f>IF(Belegerfassung!G4197&lt;&gt;"",CONCATENATE(Belegerfassung!G4197,".pdf"),"")</f>
        <v/>
      </c>
    </row>
    <row r="4190" spans="1:16">
      <c r="A4190" t="str">
        <f>IF(Belegerfassung!C4198&lt;&gt;"",0,"")</f>
        <v/>
      </c>
      <c r="B4190" t="str">
        <f>IFERROR(VLOOKUP(Belegerfassung!I4198,Konten!A:D,2,FALSE),"")</f>
        <v/>
      </c>
      <c r="C4190" t="str">
        <f>IF(A4190&lt;&gt;"",TEXT(Belegerfassung!C4198,"TT.MM.JJJJ"),"")</f>
        <v/>
      </c>
      <c r="D4190" t="str">
        <f>IFERROR(VLOOKUP(Belegerfassung!A4198,Abfrage!$E$2:$F$20,2,FALSE),"")</f>
        <v/>
      </c>
      <c r="E4190" t="str">
        <f>IF(A4190&lt;&gt;"",Belegerfassung!B4198,"")</f>
        <v/>
      </c>
      <c r="F4190" t="str">
        <f>IF(Belegerfassung!L4198="","",IF(Belegerfassung!L4198&lt;&gt;"",IF(Belegerfassung!L4198&lt;&gt;"",IF(Belegerfassung!J4198&lt;&gt;0,VLOOKUP(Belegerfassung!L4198,Abfrage!$A$2:$C$19,2,),VLOOKUP(Belegerfassung!L4198,Abfrage!$A$2:$C$19,3,)),"")))</f>
        <v/>
      </c>
      <c r="G4190" t="str">
        <f t="shared" si="195"/>
        <v/>
      </c>
      <c r="H4190" s="31" t="str">
        <f>IF(A4190&lt;&gt;"",-Belegerfassung!J4198+Belegerfassung!K4198,"")</f>
        <v/>
      </c>
      <c r="I4190" s="49" t="str">
        <f>IFERROR(IF(H4190&lt;&gt;"",Belegerfassung!L4198*100,""),IF(OR(Belegerfassung!L4198="Leistung EU - Erlöse",Belegerfassung!L4198="Lieferungen EU-Erlöse",Belegerfassung!L4198="EUST",Belegerfassung!L4198="Bauleistungen 20%")=TRUE,"",MID(Belegerfassung!L4198,4,2)))</f>
        <v/>
      </c>
      <c r="J4190" s="6" t="str">
        <f>IF(A4190&lt;&gt;"",LEFT(Belegerfassung!D4198,40),"")</f>
        <v/>
      </c>
      <c r="K4190" t="str">
        <f>IF(A4190&lt;&gt;"",VLOOKUP(D4190,Abfrage!$F$2:$G$21,2,FALSE),"")</f>
        <v/>
      </c>
      <c r="L4190" s="6" t="str">
        <f>IF(Belegerfassung!H4198&lt;&gt;"",Belegerfassung!H4198,"")</f>
        <v/>
      </c>
      <c r="M4190" t="str">
        <f>IFERROR(IF(Belegerfassung!E4198&lt;&gt;"",VLOOKUP(Belegerfassung!E4198,Abfrage!$L$2:$M$15,2,),""),"")</f>
        <v/>
      </c>
      <c r="N4190" t="str">
        <f t="shared" si="196"/>
        <v/>
      </c>
      <c r="O4190" t="str">
        <f t="shared" si="197"/>
        <v/>
      </c>
      <c r="P4190" t="str">
        <f>IF(Belegerfassung!G4198&lt;&gt;"",CONCATENATE(Belegerfassung!G4198,".pdf"),"")</f>
        <v/>
      </c>
    </row>
    <row r="4191" spans="1:16">
      <c r="A4191" t="str">
        <f>IF(Belegerfassung!C4199&lt;&gt;"",0,"")</f>
        <v/>
      </c>
      <c r="B4191" t="str">
        <f>IFERROR(VLOOKUP(Belegerfassung!I4199,Konten!A:D,2,FALSE),"")</f>
        <v/>
      </c>
      <c r="C4191" t="str">
        <f>IF(A4191&lt;&gt;"",TEXT(Belegerfassung!C4199,"TT.MM.JJJJ"),"")</f>
        <v/>
      </c>
      <c r="D4191" t="str">
        <f>IFERROR(VLOOKUP(Belegerfassung!A4199,Abfrage!$E$2:$F$20,2,FALSE),"")</f>
        <v/>
      </c>
      <c r="E4191" t="str">
        <f>IF(A4191&lt;&gt;"",Belegerfassung!B4199,"")</f>
        <v/>
      </c>
      <c r="F4191" t="str">
        <f>IF(Belegerfassung!L4199="","",IF(Belegerfassung!L4199&lt;&gt;"",IF(Belegerfassung!L4199&lt;&gt;"",IF(Belegerfassung!J4199&lt;&gt;0,VLOOKUP(Belegerfassung!L4199,Abfrage!$A$2:$C$19,2,),VLOOKUP(Belegerfassung!L4199,Abfrage!$A$2:$C$19,3,)),"")))</f>
        <v/>
      </c>
      <c r="G4191" t="str">
        <f t="shared" si="195"/>
        <v/>
      </c>
      <c r="H4191" s="31" t="str">
        <f>IF(A4191&lt;&gt;"",-Belegerfassung!J4199+Belegerfassung!K4199,"")</f>
        <v/>
      </c>
      <c r="I4191" s="49" t="str">
        <f>IFERROR(IF(H4191&lt;&gt;"",Belegerfassung!L4199*100,""),IF(OR(Belegerfassung!L4199="Leistung EU - Erlöse",Belegerfassung!L4199="Lieferungen EU-Erlöse",Belegerfassung!L4199="EUST",Belegerfassung!L4199="Bauleistungen 20%")=TRUE,"",MID(Belegerfassung!L4199,4,2)))</f>
        <v/>
      </c>
      <c r="J4191" s="6" t="str">
        <f>IF(A4191&lt;&gt;"",LEFT(Belegerfassung!D4199,40),"")</f>
        <v/>
      </c>
      <c r="K4191" t="str">
        <f>IF(A4191&lt;&gt;"",VLOOKUP(D4191,Abfrage!$F$2:$G$21,2,FALSE),"")</f>
        <v/>
      </c>
      <c r="L4191" s="6" t="str">
        <f>IF(Belegerfassung!H4199&lt;&gt;"",Belegerfassung!H4199,"")</f>
        <v/>
      </c>
      <c r="M4191" t="str">
        <f>IFERROR(IF(Belegerfassung!E4199&lt;&gt;"",VLOOKUP(Belegerfassung!E4199,Abfrage!$L$2:$M$15,2,),""),"")</f>
        <v/>
      </c>
      <c r="N4191" t="str">
        <f t="shared" si="196"/>
        <v/>
      </c>
      <c r="O4191" t="str">
        <f t="shared" si="197"/>
        <v/>
      </c>
      <c r="P4191" t="str">
        <f>IF(Belegerfassung!G4199&lt;&gt;"",CONCATENATE(Belegerfassung!G4199,".pdf"),"")</f>
        <v/>
      </c>
    </row>
    <row r="4192" spans="1:16">
      <c r="A4192" t="str">
        <f>IF(Belegerfassung!C4200&lt;&gt;"",0,"")</f>
        <v/>
      </c>
      <c r="B4192" t="str">
        <f>IFERROR(VLOOKUP(Belegerfassung!I4200,Konten!A:D,2,FALSE),"")</f>
        <v/>
      </c>
      <c r="C4192" t="str">
        <f>IF(A4192&lt;&gt;"",TEXT(Belegerfassung!C4200,"TT.MM.JJJJ"),"")</f>
        <v/>
      </c>
      <c r="D4192" t="str">
        <f>IFERROR(VLOOKUP(Belegerfassung!A4200,Abfrage!$E$2:$F$20,2,FALSE),"")</f>
        <v/>
      </c>
      <c r="E4192" t="str">
        <f>IF(A4192&lt;&gt;"",Belegerfassung!B4200,"")</f>
        <v/>
      </c>
      <c r="F4192" t="str">
        <f>IF(Belegerfassung!L4200="","",IF(Belegerfassung!L4200&lt;&gt;"",IF(Belegerfassung!L4200&lt;&gt;"",IF(Belegerfassung!J4200&lt;&gt;0,VLOOKUP(Belegerfassung!L4200,Abfrage!$A$2:$C$19,2,),VLOOKUP(Belegerfassung!L4200,Abfrage!$A$2:$C$19,3,)),"")))</f>
        <v/>
      </c>
      <c r="G4192" t="str">
        <f t="shared" si="195"/>
        <v/>
      </c>
      <c r="H4192" s="31" t="str">
        <f>IF(A4192&lt;&gt;"",-Belegerfassung!J4200+Belegerfassung!K4200,"")</f>
        <v/>
      </c>
      <c r="I4192" s="49" t="str">
        <f>IFERROR(IF(H4192&lt;&gt;"",Belegerfassung!L4200*100,""),IF(OR(Belegerfassung!L4200="Leistung EU - Erlöse",Belegerfassung!L4200="Lieferungen EU-Erlöse",Belegerfassung!L4200="EUST",Belegerfassung!L4200="Bauleistungen 20%")=TRUE,"",MID(Belegerfassung!L4200,4,2)))</f>
        <v/>
      </c>
      <c r="J4192" s="6" t="str">
        <f>IF(A4192&lt;&gt;"",LEFT(Belegerfassung!D4200,40),"")</f>
        <v/>
      </c>
      <c r="K4192" t="str">
        <f>IF(A4192&lt;&gt;"",VLOOKUP(D4192,Abfrage!$F$2:$G$21,2,FALSE),"")</f>
        <v/>
      </c>
      <c r="L4192" s="6" t="str">
        <f>IF(Belegerfassung!H4200&lt;&gt;"",Belegerfassung!H4200,"")</f>
        <v/>
      </c>
      <c r="M4192" t="str">
        <f>IFERROR(IF(Belegerfassung!E4200&lt;&gt;"",VLOOKUP(Belegerfassung!E4200,Abfrage!$L$2:$M$15,2,),""),"")</f>
        <v/>
      </c>
      <c r="N4192" t="str">
        <f t="shared" si="196"/>
        <v/>
      </c>
      <c r="O4192" t="str">
        <f t="shared" si="197"/>
        <v/>
      </c>
      <c r="P4192" t="str">
        <f>IF(Belegerfassung!G4200&lt;&gt;"",CONCATENATE(Belegerfassung!G4200,".pdf"),"")</f>
        <v/>
      </c>
    </row>
    <row r="4193" spans="1:16">
      <c r="A4193" t="str">
        <f>IF(Belegerfassung!C4201&lt;&gt;"",0,"")</f>
        <v/>
      </c>
      <c r="B4193" t="str">
        <f>IFERROR(VLOOKUP(Belegerfassung!I4201,Konten!A:D,2,FALSE),"")</f>
        <v/>
      </c>
      <c r="C4193" t="str">
        <f>IF(A4193&lt;&gt;"",TEXT(Belegerfassung!C4201,"TT.MM.JJJJ"),"")</f>
        <v/>
      </c>
      <c r="D4193" t="str">
        <f>IFERROR(VLOOKUP(Belegerfassung!A4201,Abfrage!$E$2:$F$20,2,FALSE),"")</f>
        <v/>
      </c>
      <c r="E4193" t="str">
        <f>IF(A4193&lt;&gt;"",Belegerfassung!B4201,"")</f>
        <v/>
      </c>
      <c r="F4193" t="str">
        <f>IF(Belegerfassung!L4201="","",IF(Belegerfassung!L4201&lt;&gt;"",IF(Belegerfassung!L4201&lt;&gt;"",IF(Belegerfassung!J4201&lt;&gt;0,VLOOKUP(Belegerfassung!L4201,Abfrage!$A$2:$C$19,2,),VLOOKUP(Belegerfassung!L4201,Abfrage!$A$2:$C$19,3,)),"")))</f>
        <v/>
      </c>
      <c r="G4193" t="str">
        <f t="shared" si="195"/>
        <v/>
      </c>
      <c r="H4193" s="31" t="str">
        <f>IF(A4193&lt;&gt;"",-Belegerfassung!J4201+Belegerfassung!K4201,"")</f>
        <v/>
      </c>
      <c r="I4193" s="49" t="str">
        <f>IFERROR(IF(H4193&lt;&gt;"",Belegerfassung!L4201*100,""),IF(OR(Belegerfassung!L4201="Leistung EU - Erlöse",Belegerfassung!L4201="Lieferungen EU-Erlöse",Belegerfassung!L4201="EUST",Belegerfassung!L4201="Bauleistungen 20%")=TRUE,"",MID(Belegerfassung!L4201,4,2)))</f>
        <v/>
      </c>
      <c r="J4193" s="6" t="str">
        <f>IF(A4193&lt;&gt;"",LEFT(Belegerfassung!D4201,40),"")</f>
        <v/>
      </c>
      <c r="K4193" t="str">
        <f>IF(A4193&lt;&gt;"",VLOOKUP(D4193,Abfrage!$F$2:$G$21,2,FALSE),"")</f>
        <v/>
      </c>
      <c r="L4193" s="6" t="str">
        <f>IF(Belegerfassung!H4201&lt;&gt;"",Belegerfassung!H4201,"")</f>
        <v/>
      </c>
      <c r="M4193" t="str">
        <f>IFERROR(IF(Belegerfassung!E4201&lt;&gt;"",VLOOKUP(Belegerfassung!E4201,Abfrage!$L$2:$M$15,2,),""),"")</f>
        <v/>
      </c>
      <c r="N4193" t="str">
        <f t="shared" si="196"/>
        <v/>
      </c>
      <c r="O4193" t="str">
        <f t="shared" si="197"/>
        <v/>
      </c>
      <c r="P4193" t="str">
        <f>IF(Belegerfassung!G4201&lt;&gt;"",CONCATENATE(Belegerfassung!G4201,".pdf"),"")</f>
        <v/>
      </c>
    </row>
    <row r="4194" spans="1:16">
      <c r="A4194" t="str">
        <f>IF(Belegerfassung!C4202&lt;&gt;"",0,"")</f>
        <v/>
      </c>
      <c r="B4194" t="str">
        <f>IFERROR(VLOOKUP(Belegerfassung!I4202,Konten!A:D,2,FALSE),"")</f>
        <v/>
      </c>
      <c r="C4194" t="str">
        <f>IF(A4194&lt;&gt;"",TEXT(Belegerfassung!C4202,"TT.MM.JJJJ"),"")</f>
        <v/>
      </c>
      <c r="D4194" t="str">
        <f>IFERROR(VLOOKUP(Belegerfassung!A4202,Abfrage!$E$2:$F$20,2,FALSE),"")</f>
        <v/>
      </c>
      <c r="E4194" t="str">
        <f>IF(A4194&lt;&gt;"",Belegerfassung!B4202,"")</f>
        <v/>
      </c>
      <c r="F4194" t="str">
        <f>IF(Belegerfassung!L4202="","",IF(Belegerfassung!L4202&lt;&gt;"",IF(Belegerfassung!L4202&lt;&gt;"",IF(Belegerfassung!J4202&lt;&gt;0,VLOOKUP(Belegerfassung!L4202,Abfrage!$A$2:$C$19,2,),VLOOKUP(Belegerfassung!L4202,Abfrage!$A$2:$C$19,3,)),"")))</f>
        <v/>
      </c>
      <c r="G4194" t="str">
        <f t="shared" si="195"/>
        <v/>
      </c>
      <c r="H4194" s="31" t="str">
        <f>IF(A4194&lt;&gt;"",-Belegerfassung!J4202+Belegerfassung!K4202,"")</f>
        <v/>
      </c>
      <c r="I4194" s="49" t="str">
        <f>IFERROR(IF(H4194&lt;&gt;"",Belegerfassung!L4202*100,""),IF(OR(Belegerfassung!L4202="Leistung EU - Erlöse",Belegerfassung!L4202="Lieferungen EU-Erlöse",Belegerfassung!L4202="EUST",Belegerfassung!L4202="Bauleistungen 20%")=TRUE,"",MID(Belegerfassung!L4202,4,2)))</f>
        <v/>
      </c>
      <c r="J4194" s="6" t="str">
        <f>IF(A4194&lt;&gt;"",LEFT(Belegerfassung!D4202,40),"")</f>
        <v/>
      </c>
      <c r="K4194" t="str">
        <f>IF(A4194&lt;&gt;"",VLOOKUP(D4194,Abfrage!$F$2:$G$21,2,FALSE),"")</f>
        <v/>
      </c>
      <c r="L4194" s="6" t="str">
        <f>IF(Belegerfassung!H4202&lt;&gt;"",Belegerfassung!H4202,"")</f>
        <v/>
      </c>
      <c r="M4194" t="str">
        <f>IFERROR(IF(Belegerfassung!E4202&lt;&gt;"",VLOOKUP(Belegerfassung!E4202,Abfrage!$L$2:$M$15,2,),""),"")</f>
        <v/>
      </c>
      <c r="N4194" t="str">
        <f t="shared" si="196"/>
        <v/>
      </c>
      <c r="O4194" t="str">
        <f t="shared" si="197"/>
        <v/>
      </c>
      <c r="P4194" t="str">
        <f>IF(Belegerfassung!G4202&lt;&gt;"",CONCATENATE(Belegerfassung!G4202,".pdf"),"")</f>
        <v/>
      </c>
    </row>
    <row r="4195" spans="1:16">
      <c r="A4195" t="str">
        <f>IF(Belegerfassung!C4203&lt;&gt;"",0,"")</f>
        <v/>
      </c>
      <c r="B4195" t="str">
        <f>IFERROR(VLOOKUP(Belegerfassung!I4203,Konten!A:D,2,FALSE),"")</f>
        <v/>
      </c>
      <c r="C4195" t="str">
        <f>IF(A4195&lt;&gt;"",TEXT(Belegerfassung!C4203,"TT.MM.JJJJ"),"")</f>
        <v/>
      </c>
      <c r="D4195" t="str">
        <f>IFERROR(VLOOKUP(Belegerfassung!A4203,Abfrage!$E$2:$F$20,2,FALSE),"")</f>
        <v/>
      </c>
      <c r="E4195" t="str">
        <f>IF(A4195&lt;&gt;"",Belegerfassung!B4203,"")</f>
        <v/>
      </c>
      <c r="F4195" t="str">
        <f>IF(Belegerfassung!L4203="","",IF(Belegerfassung!L4203&lt;&gt;"",IF(Belegerfassung!L4203&lt;&gt;"",IF(Belegerfassung!J4203&lt;&gt;0,VLOOKUP(Belegerfassung!L4203,Abfrage!$A$2:$C$19,2,),VLOOKUP(Belegerfassung!L4203,Abfrage!$A$2:$C$19,3,)),"")))</f>
        <v/>
      </c>
      <c r="G4195" t="str">
        <f t="shared" si="195"/>
        <v/>
      </c>
      <c r="H4195" s="31" t="str">
        <f>IF(A4195&lt;&gt;"",-Belegerfassung!J4203+Belegerfassung!K4203,"")</f>
        <v/>
      </c>
      <c r="I4195" s="49" t="str">
        <f>IFERROR(IF(H4195&lt;&gt;"",Belegerfassung!L4203*100,""),IF(OR(Belegerfassung!L4203="Leistung EU - Erlöse",Belegerfassung!L4203="Lieferungen EU-Erlöse",Belegerfassung!L4203="EUST",Belegerfassung!L4203="Bauleistungen 20%")=TRUE,"",MID(Belegerfassung!L4203,4,2)))</f>
        <v/>
      </c>
      <c r="J4195" s="6" t="str">
        <f>IF(A4195&lt;&gt;"",LEFT(Belegerfassung!D4203,40),"")</f>
        <v/>
      </c>
      <c r="K4195" t="str">
        <f>IF(A4195&lt;&gt;"",VLOOKUP(D4195,Abfrage!$F$2:$G$21,2,FALSE),"")</f>
        <v/>
      </c>
      <c r="L4195" s="6" t="str">
        <f>IF(Belegerfassung!H4203&lt;&gt;"",Belegerfassung!H4203,"")</f>
        <v/>
      </c>
      <c r="M4195" t="str">
        <f>IFERROR(IF(Belegerfassung!E4203&lt;&gt;"",VLOOKUP(Belegerfassung!E4203,Abfrage!$L$2:$M$15,2,),""),"")</f>
        <v/>
      </c>
      <c r="N4195" t="str">
        <f t="shared" si="196"/>
        <v/>
      </c>
      <c r="O4195" t="str">
        <f t="shared" si="197"/>
        <v/>
      </c>
      <c r="P4195" t="str">
        <f>IF(Belegerfassung!G4203&lt;&gt;"",CONCATENATE(Belegerfassung!G4203,".pdf"),"")</f>
        <v/>
      </c>
    </row>
    <row r="4196" spans="1:16">
      <c r="A4196" t="str">
        <f>IF(Belegerfassung!C4204&lt;&gt;"",0,"")</f>
        <v/>
      </c>
      <c r="B4196" t="str">
        <f>IFERROR(VLOOKUP(Belegerfassung!I4204,Konten!A:D,2,FALSE),"")</f>
        <v/>
      </c>
      <c r="C4196" t="str">
        <f>IF(A4196&lt;&gt;"",TEXT(Belegerfassung!C4204,"TT.MM.JJJJ"),"")</f>
        <v/>
      </c>
      <c r="D4196" t="str">
        <f>IFERROR(VLOOKUP(Belegerfassung!A4204,Abfrage!$E$2:$F$20,2,FALSE),"")</f>
        <v/>
      </c>
      <c r="E4196" t="str">
        <f>IF(A4196&lt;&gt;"",Belegerfassung!B4204,"")</f>
        <v/>
      </c>
      <c r="F4196" t="str">
        <f>IF(Belegerfassung!L4204="","",IF(Belegerfassung!L4204&lt;&gt;"",IF(Belegerfassung!L4204&lt;&gt;"",IF(Belegerfassung!J4204&lt;&gt;0,VLOOKUP(Belegerfassung!L4204,Abfrage!$A$2:$C$19,2,),VLOOKUP(Belegerfassung!L4204,Abfrage!$A$2:$C$19,3,)),"")))</f>
        <v/>
      </c>
      <c r="G4196" t="str">
        <f t="shared" si="195"/>
        <v/>
      </c>
      <c r="H4196" s="31" t="str">
        <f>IF(A4196&lt;&gt;"",-Belegerfassung!J4204+Belegerfassung!K4204,"")</f>
        <v/>
      </c>
      <c r="I4196" s="49" t="str">
        <f>IFERROR(IF(H4196&lt;&gt;"",Belegerfassung!L4204*100,""),IF(OR(Belegerfassung!L4204="Leistung EU - Erlöse",Belegerfassung!L4204="Lieferungen EU-Erlöse",Belegerfassung!L4204="EUST",Belegerfassung!L4204="Bauleistungen 20%")=TRUE,"",MID(Belegerfassung!L4204,4,2)))</f>
        <v/>
      </c>
      <c r="J4196" s="6" t="str">
        <f>IF(A4196&lt;&gt;"",LEFT(Belegerfassung!D4204,40),"")</f>
        <v/>
      </c>
      <c r="K4196" t="str">
        <f>IF(A4196&lt;&gt;"",VLOOKUP(D4196,Abfrage!$F$2:$G$21,2,FALSE),"")</f>
        <v/>
      </c>
      <c r="L4196" s="6" t="str">
        <f>IF(Belegerfassung!H4204&lt;&gt;"",Belegerfassung!H4204,"")</f>
        <v/>
      </c>
      <c r="M4196" t="str">
        <f>IFERROR(IF(Belegerfassung!E4204&lt;&gt;"",VLOOKUP(Belegerfassung!E4204,Abfrage!$L$2:$M$15,2,),""),"")</f>
        <v/>
      </c>
      <c r="N4196" t="str">
        <f t="shared" si="196"/>
        <v/>
      </c>
      <c r="O4196" t="str">
        <f t="shared" si="197"/>
        <v/>
      </c>
      <c r="P4196" t="str">
        <f>IF(Belegerfassung!G4204&lt;&gt;"",CONCATENATE(Belegerfassung!G4204,".pdf"),"")</f>
        <v/>
      </c>
    </row>
    <row r="4197" spans="1:16">
      <c r="A4197" t="str">
        <f>IF(Belegerfassung!C4205&lt;&gt;"",0,"")</f>
        <v/>
      </c>
      <c r="B4197" t="str">
        <f>IFERROR(VLOOKUP(Belegerfassung!I4205,Konten!A:D,2,FALSE),"")</f>
        <v/>
      </c>
      <c r="C4197" t="str">
        <f>IF(A4197&lt;&gt;"",TEXT(Belegerfassung!C4205,"TT.MM.JJJJ"),"")</f>
        <v/>
      </c>
      <c r="D4197" t="str">
        <f>IFERROR(VLOOKUP(Belegerfassung!A4205,Abfrage!$E$2:$F$20,2,FALSE),"")</f>
        <v/>
      </c>
      <c r="E4197" t="str">
        <f>IF(A4197&lt;&gt;"",Belegerfassung!B4205,"")</f>
        <v/>
      </c>
      <c r="F4197" t="str">
        <f>IF(Belegerfassung!L4205="","",IF(Belegerfassung!L4205&lt;&gt;"",IF(Belegerfassung!L4205&lt;&gt;"",IF(Belegerfassung!J4205&lt;&gt;0,VLOOKUP(Belegerfassung!L4205,Abfrage!$A$2:$C$19,2,),VLOOKUP(Belegerfassung!L4205,Abfrage!$A$2:$C$19,3,)),"")))</f>
        <v/>
      </c>
      <c r="G4197" t="str">
        <f t="shared" si="195"/>
        <v/>
      </c>
      <c r="H4197" s="31" t="str">
        <f>IF(A4197&lt;&gt;"",-Belegerfassung!J4205+Belegerfassung!K4205,"")</f>
        <v/>
      </c>
      <c r="I4197" s="49" t="str">
        <f>IFERROR(IF(H4197&lt;&gt;"",Belegerfassung!L4205*100,""),IF(OR(Belegerfassung!L4205="Leistung EU - Erlöse",Belegerfassung!L4205="Lieferungen EU-Erlöse",Belegerfassung!L4205="EUST",Belegerfassung!L4205="Bauleistungen 20%")=TRUE,"",MID(Belegerfassung!L4205,4,2)))</f>
        <v/>
      </c>
      <c r="J4197" s="6" t="str">
        <f>IF(A4197&lt;&gt;"",LEFT(Belegerfassung!D4205,40),"")</f>
        <v/>
      </c>
      <c r="K4197" t="str">
        <f>IF(A4197&lt;&gt;"",VLOOKUP(D4197,Abfrage!$F$2:$G$21,2,FALSE),"")</f>
        <v/>
      </c>
      <c r="L4197" s="6" t="str">
        <f>IF(Belegerfassung!H4205&lt;&gt;"",Belegerfassung!H4205,"")</f>
        <v/>
      </c>
      <c r="M4197" t="str">
        <f>IFERROR(IF(Belegerfassung!E4205&lt;&gt;"",VLOOKUP(Belegerfassung!E4205,Abfrage!$L$2:$M$15,2,),""),"")</f>
        <v/>
      </c>
      <c r="N4197" t="str">
        <f t="shared" si="196"/>
        <v/>
      </c>
      <c r="O4197" t="str">
        <f t="shared" si="197"/>
        <v/>
      </c>
      <c r="P4197" t="str">
        <f>IF(Belegerfassung!G4205&lt;&gt;"",CONCATENATE(Belegerfassung!G4205,".pdf"),"")</f>
        <v/>
      </c>
    </row>
    <row r="4198" spans="1:16">
      <c r="A4198" t="str">
        <f>IF(Belegerfassung!C4206&lt;&gt;"",0,"")</f>
        <v/>
      </c>
      <c r="B4198" t="str">
        <f>IFERROR(VLOOKUP(Belegerfassung!I4206,Konten!A:D,2,FALSE),"")</f>
        <v/>
      </c>
      <c r="C4198" t="str">
        <f>IF(A4198&lt;&gt;"",TEXT(Belegerfassung!C4206,"TT.MM.JJJJ"),"")</f>
        <v/>
      </c>
      <c r="D4198" t="str">
        <f>IFERROR(VLOOKUP(Belegerfassung!A4206,Abfrage!$E$2:$F$20,2,FALSE),"")</f>
        <v/>
      </c>
      <c r="E4198" t="str">
        <f>IF(A4198&lt;&gt;"",Belegerfassung!B4206,"")</f>
        <v/>
      </c>
      <c r="F4198" t="str">
        <f>IF(Belegerfassung!L4206="","",IF(Belegerfassung!L4206&lt;&gt;"",IF(Belegerfassung!L4206&lt;&gt;"",IF(Belegerfassung!J4206&lt;&gt;0,VLOOKUP(Belegerfassung!L4206,Abfrage!$A$2:$C$19,2,),VLOOKUP(Belegerfassung!L4206,Abfrage!$A$2:$C$19,3,)),"")))</f>
        <v/>
      </c>
      <c r="G4198" t="str">
        <f t="shared" si="195"/>
        <v/>
      </c>
      <c r="H4198" s="31" t="str">
        <f>IF(A4198&lt;&gt;"",-Belegerfassung!J4206+Belegerfassung!K4206,"")</f>
        <v/>
      </c>
      <c r="I4198" s="49" t="str">
        <f>IFERROR(IF(H4198&lt;&gt;"",Belegerfassung!L4206*100,""),IF(OR(Belegerfassung!L4206="Leistung EU - Erlöse",Belegerfassung!L4206="Lieferungen EU-Erlöse",Belegerfassung!L4206="EUST",Belegerfassung!L4206="Bauleistungen 20%")=TRUE,"",MID(Belegerfassung!L4206,4,2)))</f>
        <v/>
      </c>
      <c r="J4198" s="6" t="str">
        <f>IF(A4198&lt;&gt;"",LEFT(Belegerfassung!D4206,40),"")</f>
        <v/>
      </c>
      <c r="K4198" t="str">
        <f>IF(A4198&lt;&gt;"",VLOOKUP(D4198,Abfrage!$F$2:$G$21,2,FALSE),"")</f>
        <v/>
      </c>
      <c r="L4198" s="6" t="str">
        <f>IF(Belegerfassung!H4206&lt;&gt;"",Belegerfassung!H4206,"")</f>
        <v/>
      </c>
      <c r="M4198" t="str">
        <f>IFERROR(IF(Belegerfassung!E4206&lt;&gt;"",VLOOKUP(Belegerfassung!E4206,Abfrage!$L$2:$M$15,2,),""),"")</f>
        <v/>
      </c>
      <c r="N4198" t="str">
        <f t="shared" si="196"/>
        <v/>
      </c>
      <c r="O4198" t="str">
        <f t="shared" si="197"/>
        <v/>
      </c>
      <c r="P4198" t="str">
        <f>IF(Belegerfassung!G4206&lt;&gt;"",CONCATENATE(Belegerfassung!G4206,".pdf"),"")</f>
        <v/>
      </c>
    </row>
    <row r="4199" spans="1:16">
      <c r="A4199" t="str">
        <f>IF(Belegerfassung!C4207&lt;&gt;"",0,"")</f>
        <v/>
      </c>
      <c r="B4199" t="str">
        <f>IFERROR(VLOOKUP(Belegerfassung!I4207,Konten!A:D,2,FALSE),"")</f>
        <v/>
      </c>
      <c r="C4199" t="str">
        <f>IF(A4199&lt;&gt;"",TEXT(Belegerfassung!C4207,"TT.MM.JJJJ"),"")</f>
        <v/>
      </c>
      <c r="D4199" t="str">
        <f>IFERROR(VLOOKUP(Belegerfassung!A4207,Abfrage!$E$2:$F$20,2,FALSE),"")</f>
        <v/>
      </c>
      <c r="E4199" t="str">
        <f>IF(A4199&lt;&gt;"",Belegerfassung!B4207,"")</f>
        <v/>
      </c>
      <c r="F4199" t="str">
        <f>IF(Belegerfassung!L4207="","",IF(Belegerfassung!L4207&lt;&gt;"",IF(Belegerfassung!L4207&lt;&gt;"",IF(Belegerfassung!J4207&lt;&gt;0,VLOOKUP(Belegerfassung!L4207,Abfrage!$A$2:$C$19,2,),VLOOKUP(Belegerfassung!L4207,Abfrage!$A$2:$C$19,3,)),"")))</f>
        <v/>
      </c>
      <c r="G4199" t="str">
        <f t="shared" si="195"/>
        <v/>
      </c>
      <c r="H4199" s="31" t="str">
        <f>IF(A4199&lt;&gt;"",-Belegerfassung!J4207+Belegerfassung!K4207,"")</f>
        <v/>
      </c>
      <c r="I4199" s="49" t="str">
        <f>IFERROR(IF(H4199&lt;&gt;"",Belegerfassung!L4207*100,""),IF(OR(Belegerfassung!L4207="Leistung EU - Erlöse",Belegerfassung!L4207="Lieferungen EU-Erlöse",Belegerfassung!L4207="EUST",Belegerfassung!L4207="Bauleistungen 20%")=TRUE,"",MID(Belegerfassung!L4207,4,2)))</f>
        <v/>
      </c>
      <c r="J4199" s="6" t="str">
        <f>IF(A4199&lt;&gt;"",LEFT(Belegerfassung!D4207,40),"")</f>
        <v/>
      </c>
      <c r="K4199" t="str">
        <f>IF(A4199&lt;&gt;"",VLOOKUP(D4199,Abfrage!$F$2:$G$21,2,FALSE),"")</f>
        <v/>
      </c>
      <c r="L4199" s="6" t="str">
        <f>IF(Belegerfassung!H4207&lt;&gt;"",Belegerfassung!H4207,"")</f>
        <v/>
      </c>
      <c r="M4199" t="str">
        <f>IFERROR(IF(Belegerfassung!E4207&lt;&gt;"",VLOOKUP(Belegerfassung!E4207,Abfrage!$L$2:$M$15,2,),""),"")</f>
        <v/>
      </c>
      <c r="N4199" t="str">
        <f t="shared" si="196"/>
        <v/>
      </c>
      <c r="O4199" t="str">
        <f t="shared" si="197"/>
        <v/>
      </c>
      <c r="P4199" t="str">
        <f>IF(Belegerfassung!G4207&lt;&gt;"",CONCATENATE(Belegerfassung!G4207,".pdf"),"")</f>
        <v/>
      </c>
    </row>
    <row r="4200" spans="1:16">
      <c r="A4200" t="str">
        <f>IF(Belegerfassung!C4208&lt;&gt;"",0,"")</f>
        <v/>
      </c>
      <c r="B4200" t="str">
        <f>IFERROR(VLOOKUP(Belegerfassung!I4208,Konten!A:D,2,FALSE),"")</f>
        <v/>
      </c>
      <c r="C4200" t="str">
        <f>IF(A4200&lt;&gt;"",TEXT(Belegerfassung!C4208,"TT.MM.JJJJ"),"")</f>
        <v/>
      </c>
      <c r="D4200" t="str">
        <f>IFERROR(VLOOKUP(Belegerfassung!A4208,Abfrage!$E$2:$F$20,2,FALSE),"")</f>
        <v/>
      </c>
      <c r="E4200" t="str">
        <f>IF(A4200&lt;&gt;"",Belegerfassung!B4208,"")</f>
        <v/>
      </c>
      <c r="F4200" t="str">
        <f>IF(Belegerfassung!L4208="","",IF(Belegerfassung!L4208&lt;&gt;"",IF(Belegerfassung!L4208&lt;&gt;"",IF(Belegerfassung!J4208&lt;&gt;0,VLOOKUP(Belegerfassung!L4208,Abfrage!$A$2:$C$19,2,),VLOOKUP(Belegerfassung!L4208,Abfrage!$A$2:$C$19,3,)),"")))</f>
        <v/>
      </c>
      <c r="G4200" t="str">
        <f t="shared" si="195"/>
        <v/>
      </c>
      <c r="H4200" s="31" t="str">
        <f>IF(A4200&lt;&gt;"",-Belegerfassung!J4208+Belegerfassung!K4208,"")</f>
        <v/>
      </c>
      <c r="I4200" s="49" t="str">
        <f>IFERROR(IF(H4200&lt;&gt;"",Belegerfassung!L4208*100,""),IF(OR(Belegerfassung!L4208="Leistung EU - Erlöse",Belegerfassung!L4208="Lieferungen EU-Erlöse",Belegerfassung!L4208="EUST",Belegerfassung!L4208="Bauleistungen 20%")=TRUE,"",MID(Belegerfassung!L4208,4,2)))</f>
        <v/>
      </c>
      <c r="J4200" s="6" t="str">
        <f>IF(A4200&lt;&gt;"",LEFT(Belegerfassung!D4208,40),"")</f>
        <v/>
      </c>
      <c r="K4200" t="str">
        <f>IF(A4200&lt;&gt;"",VLOOKUP(D4200,Abfrage!$F$2:$G$21,2,FALSE),"")</f>
        <v/>
      </c>
      <c r="L4200" s="6" t="str">
        <f>IF(Belegerfassung!H4208&lt;&gt;"",Belegerfassung!H4208,"")</f>
        <v/>
      </c>
      <c r="M4200" t="str">
        <f>IFERROR(IF(Belegerfassung!E4208&lt;&gt;"",VLOOKUP(Belegerfassung!E4208,Abfrage!$L$2:$M$15,2,),""),"")</f>
        <v/>
      </c>
      <c r="N4200" t="str">
        <f t="shared" si="196"/>
        <v/>
      </c>
      <c r="O4200" t="str">
        <f t="shared" si="197"/>
        <v/>
      </c>
      <c r="P4200" t="str">
        <f>IF(Belegerfassung!G4208&lt;&gt;"",CONCATENATE(Belegerfassung!G4208,".pdf"),"")</f>
        <v/>
      </c>
    </row>
    <row r="4201" spans="1:16">
      <c r="A4201" t="str">
        <f>IF(Belegerfassung!C4209&lt;&gt;"",0,"")</f>
        <v/>
      </c>
      <c r="B4201" t="str">
        <f>IFERROR(VLOOKUP(Belegerfassung!I4209,Konten!A:D,2,FALSE),"")</f>
        <v/>
      </c>
      <c r="C4201" t="str">
        <f>IF(A4201&lt;&gt;"",TEXT(Belegerfassung!C4209,"TT.MM.JJJJ"),"")</f>
        <v/>
      </c>
      <c r="D4201" t="str">
        <f>IFERROR(VLOOKUP(Belegerfassung!A4209,Abfrage!$E$2:$F$20,2,FALSE),"")</f>
        <v/>
      </c>
      <c r="E4201" t="str">
        <f>IF(A4201&lt;&gt;"",Belegerfassung!B4209,"")</f>
        <v/>
      </c>
      <c r="F4201" t="str">
        <f>IF(Belegerfassung!L4209="","",IF(Belegerfassung!L4209&lt;&gt;"",IF(Belegerfassung!L4209&lt;&gt;"",IF(Belegerfassung!J4209&lt;&gt;0,VLOOKUP(Belegerfassung!L4209,Abfrage!$A$2:$C$19,2,),VLOOKUP(Belegerfassung!L4209,Abfrage!$A$2:$C$19,3,)),"")))</f>
        <v/>
      </c>
      <c r="G4201" t="str">
        <f t="shared" si="195"/>
        <v/>
      </c>
      <c r="H4201" s="31" t="str">
        <f>IF(A4201&lt;&gt;"",-Belegerfassung!J4209+Belegerfassung!K4209,"")</f>
        <v/>
      </c>
      <c r="I4201" s="49" t="str">
        <f>IFERROR(IF(H4201&lt;&gt;"",Belegerfassung!L4209*100,""),IF(OR(Belegerfassung!L4209="Leistung EU - Erlöse",Belegerfassung!L4209="Lieferungen EU-Erlöse",Belegerfassung!L4209="EUST",Belegerfassung!L4209="Bauleistungen 20%")=TRUE,"",MID(Belegerfassung!L4209,4,2)))</f>
        <v/>
      </c>
      <c r="J4201" s="6" t="str">
        <f>IF(A4201&lt;&gt;"",LEFT(Belegerfassung!D4209,40),"")</f>
        <v/>
      </c>
      <c r="K4201" t="str">
        <f>IF(A4201&lt;&gt;"",VLOOKUP(D4201,Abfrage!$F$2:$G$21,2,FALSE),"")</f>
        <v/>
      </c>
      <c r="L4201" s="6" t="str">
        <f>IF(Belegerfassung!H4209&lt;&gt;"",Belegerfassung!H4209,"")</f>
        <v/>
      </c>
      <c r="M4201" t="str">
        <f>IFERROR(IF(Belegerfassung!E4209&lt;&gt;"",VLOOKUP(Belegerfassung!E4209,Abfrage!$L$2:$M$15,2,),""),"")</f>
        <v/>
      </c>
      <c r="N4201" t="str">
        <f t="shared" si="196"/>
        <v/>
      </c>
      <c r="O4201" t="str">
        <f t="shared" si="197"/>
        <v/>
      </c>
      <c r="P4201" t="str">
        <f>IF(Belegerfassung!G4209&lt;&gt;"",CONCATENATE(Belegerfassung!G4209,".pdf"),"")</f>
        <v/>
      </c>
    </row>
    <row r="4202" spans="1:16">
      <c r="A4202" t="str">
        <f>IF(Belegerfassung!C4210&lt;&gt;"",0,"")</f>
        <v/>
      </c>
      <c r="B4202" t="str">
        <f>IFERROR(VLOOKUP(Belegerfassung!I4210,Konten!A:D,2,FALSE),"")</f>
        <v/>
      </c>
      <c r="C4202" t="str">
        <f>IF(A4202&lt;&gt;"",TEXT(Belegerfassung!C4210,"TT.MM.JJJJ"),"")</f>
        <v/>
      </c>
      <c r="D4202" t="str">
        <f>IFERROR(VLOOKUP(Belegerfassung!A4210,Abfrage!$E$2:$F$20,2,FALSE),"")</f>
        <v/>
      </c>
      <c r="E4202" t="str">
        <f>IF(A4202&lt;&gt;"",Belegerfassung!B4210,"")</f>
        <v/>
      </c>
      <c r="F4202" t="str">
        <f>IF(Belegerfassung!L4210="","",IF(Belegerfassung!L4210&lt;&gt;"",IF(Belegerfassung!L4210&lt;&gt;"",IF(Belegerfassung!J4210&lt;&gt;0,VLOOKUP(Belegerfassung!L4210,Abfrage!$A$2:$C$19,2,),VLOOKUP(Belegerfassung!L4210,Abfrage!$A$2:$C$19,3,)),"")))</f>
        <v/>
      </c>
      <c r="G4202" t="str">
        <f t="shared" si="195"/>
        <v/>
      </c>
      <c r="H4202" s="31" t="str">
        <f>IF(A4202&lt;&gt;"",-Belegerfassung!J4210+Belegerfassung!K4210,"")</f>
        <v/>
      </c>
      <c r="I4202" s="49" t="str">
        <f>IFERROR(IF(H4202&lt;&gt;"",Belegerfassung!L4210*100,""),IF(OR(Belegerfassung!L4210="Leistung EU - Erlöse",Belegerfassung!L4210="Lieferungen EU-Erlöse",Belegerfassung!L4210="EUST",Belegerfassung!L4210="Bauleistungen 20%")=TRUE,"",MID(Belegerfassung!L4210,4,2)))</f>
        <v/>
      </c>
      <c r="J4202" s="6" t="str">
        <f>IF(A4202&lt;&gt;"",LEFT(Belegerfassung!D4210,40),"")</f>
        <v/>
      </c>
      <c r="K4202" t="str">
        <f>IF(A4202&lt;&gt;"",VLOOKUP(D4202,Abfrage!$F$2:$G$21,2,FALSE),"")</f>
        <v/>
      </c>
      <c r="L4202" s="6" t="str">
        <f>IF(Belegerfassung!H4210&lt;&gt;"",Belegerfassung!H4210,"")</f>
        <v/>
      </c>
      <c r="M4202" t="str">
        <f>IFERROR(IF(Belegerfassung!E4210&lt;&gt;"",VLOOKUP(Belegerfassung!E4210,Abfrage!$L$2:$M$15,2,),""),"")</f>
        <v/>
      </c>
      <c r="N4202" t="str">
        <f t="shared" si="196"/>
        <v/>
      </c>
      <c r="O4202" t="str">
        <f t="shared" si="197"/>
        <v/>
      </c>
      <c r="P4202" t="str">
        <f>IF(Belegerfassung!G4210&lt;&gt;"",CONCATENATE(Belegerfassung!G4210,".pdf"),"")</f>
        <v/>
      </c>
    </row>
    <row r="4203" spans="1:16">
      <c r="A4203" t="str">
        <f>IF(Belegerfassung!C4211&lt;&gt;"",0,"")</f>
        <v/>
      </c>
      <c r="B4203" t="str">
        <f>IFERROR(VLOOKUP(Belegerfassung!I4211,Konten!A:D,2,FALSE),"")</f>
        <v/>
      </c>
      <c r="C4203" t="str">
        <f>IF(A4203&lt;&gt;"",TEXT(Belegerfassung!C4211,"TT.MM.JJJJ"),"")</f>
        <v/>
      </c>
      <c r="D4203" t="str">
        <f>IFERROR(VLOOKUP(Belegerfassung!A4211,Abfrage!$E$2:$F$20,2,FALSE),"")</f>
        <v/>
      </c>
      <c r="E4203" t="str">
        <f>IF(A4203&lt;&gt;"",Belegerfassung!B4211,"")</f>
        <v/>
      </c>
      <c r="F4203" t="str">
        <f>IF(Belegerfassung!L4211="","",IF(Belegerfassung!L4211&lt;&gt;"",IF(Belegerfassung!L4211&lt;&gt;"",IF(Belegerfassung!J4211&lt;&gt;0,VLOOKUP(Belegerfassung!L4211,Abfrage!$A$2:$C$19,2,),VLOOKUP(Belegerfassung!L4211,Abfrage!$A$2:$C$19,3,)),"")))</f>
        <v/>
      </c>
      <c r="G4203" t="str">
        <f t="shared" si="195"/>
        <v/>
      </c>
      <c r="H4203" s="31" t="str">
        <f>IF(A4203&lt;&gt;"",-Belegerfassung!J4211+Belegerfassung!K4211,"")</f>
        <v/>
      </c>
      <c r="I4203" s="49" t="str">
        <f>IFERROR(IF(H4203&lt;&gt;"",Belegerfassung!L4211*100,""),IF(OR(Belegerfassung!L4211="Leistung EU - Erlöse",Belegerfassung!L4211="Lieferungen EU-Erlöse",Belegerfassung!L4211="EUST",Belegerfassung!L4211="Bauleistungen 20%")=TRUE,"",MID(Belegerfassung!L4211,4,2)))</f>
        <v/>
      </c>
      <c r="J4203" s="6" t="str">
        <f>IF(A4203&lt;&gt;"",LEFT(Belegerfassung!D4211,40),"")</f>
        <v/>
      </c>
      <c r="K4203" t="str">
        <f>IF(A4203&lt;&gt;"",VLOOKUP(D4203,Abfrage!$F$2:$G$21,2,FALSE),"")</f>
        <v/>
      </c>
      <c r="L4203" s="6" t="str">
        <f>IF(Belegerfassung!H4211&lt;&gt;"",Belegerfassung!H4211,"")</f>
        <v/>
      </c>
      <c r="M4203" t="str">
        <f>IFERROR(IF(Belegerfassung!E4211&lt;&gt;"",VLOOKUP(Belegerfassung!E4211,Abfrage!$L$2:$M$15,2,),""),"")</f>
        <v/>
      </c>
      <c r="N4203" t="str">
        <f t="shared" si="196"/>
        <v/>
      </c>
      <c r="O4203" t="str">
        <f t="shared" si="197"/>
        <v/>
      </c>
      <c r="P4203" t="str">
        <f>IF(Belegerfassung!G4211&lt;&gt;"",CONCATENATE(Belegerfassung!G4211,".pdf"),"")</f>
        <v/>
      </c>
    </row>
    <row r="4204" spans="1:16">
      <c r="A4204" t="str">
        <f>IF(Belegerfassung!C4212&lt;&gt;"",0,"")</f>
        <v/>
      </c>
      <c r="B4204" t="str">
        <f>IFERROR(VLOOKUP(Belegerfassung!I4212,Konten!A:D,2,FALSE),"")</f>
        <v/>
      </c>
      <c r="C4204" t="str">
        <f>IF(A4204&lt;&gt;"",TEXT(Belegerfassung!C4212,"TT.MM.JJJJ"),"")</f>
        <v/>
      </c>
      <c r="D4204" t="str">
        <f>IFERROR(VLOOKUP(Belegerfassung!A4212,Abfrage!$E$2:$F$20,2,FALSE),"")</f>
        <v/>
      </c>
      <c r="E4204" t="str">
        <f>IF(A4204&lt;&gt;"",Belegerfassung!B4212,"")</f>
        <v/>
      </c>
      <c r="F4204" t="str">
        <f>IF(Belegerfassung!L4212="","",IF(Belegerfassung!L4212&lt;&gt;"",IF(Belegerfassung!L4212&lt;&gt;"",IF(Belegerfassung!J4212&lt;&gt;0,VLOOKUP(Belegerfassung!L4212,Abfrage!$A$2:$C$19,2,),VLOOKUP(Belegerfassung!L4212,Abfrage!$A$2:$C$19,3,)),"")))</f>
        <v/>
      </c>
      <c r="G4204" t="str">
        <f t="shared" si="195"/>
        <v/>
      </c>
      <c r="H4204" s="31" t="str">
        <f>IF(A4204&lt;&gt;"",-Belegerfassung!J4212+Belegerfassung!K4212,"")</f>
        <v/>
      </c>
      <c r="I4204" s="49" t="str">
        <f>IFERROR(IF(H4204&lt;&gt;"",Belegerfassung!L4212*100,""),IF(OR(Belegerfassung!L4212="Leistung EU - Erlöse",Belegerfassung!L4212="Lieferungen EU-Erlöse",Belegerfassung!L4212="EUST",Belegerfassung!L4212="Bauleistungen 20%")=TRUE,"",MID(Belegerfassung!L4212,4,2)))</f>
        <v/>
      </c>
      <c r="J4204" s="6" t="str">
        <f>IF(A4204&lt;&gt;"",LEFT(Belegerfassung!D4212,40),"")</f>
        <v/>
      </c>
      <c r="K4204" t="str">
        <f>IF(A4204&lt;&gt;"",VLOOKUP(D4204,Abfrage!$F$2:$G$21,2,FALSE),"")</f>
        <v/>
      </c>
      <c r="L4204" s="6" t="str">
        <f>IF(Belegerfassung!H4212&lt;&gt;"",Belegerfassung!H4212,"")</f>
        <v/>
      </c>
      <c r="M4204" t="str">
        <f>IFERROR(IF(Belegerfassung!E4212&lt;&gt;"",VLOOKUP(Belegerfassung!E4212,Abfrage!$L$2:$M$15,2,),""),"")</f>
        <v/>
      </c>
      <c r="N4204" t="str">
        <f t="shared" si="196"/>
        <v/>
      </c>
      <c r="O4204" t="str">
        <f t="shared" si="197"/>
        <v/>
      </c>
      <c r="P4204" t="str">
        <f>IF(Belegerfassung!G4212&lt;&gt;"",CONCATENATE(Belegerfassung!G4212,".pdf"),"")</f>
        <v/>
      </c>
    </row>
    <row r="4205" spans="1:16">
      <c r="A4205" t="str">
        <f>IF(Belegerfassung!C4213&lt;&gt;"",0,"")</f>
        <v/>
      </c>
      <c r="B4205" t="str">
        <f>IFERROR(VLOOKUP(Belegerfassung!I4213,Konten!A:D,2,FALSE),"")</f>
        <v/>
      </c>
      <c r="C4205" t="str">
        <f>IF(A4205&lt;&gt;"",TEXT(Belegerfassung!C4213,"TT.MM.JJJJ"),"")</f>
        <v/>
      </c>
      <c r="D4205" t="str">
        <f>IFERROR(VLOOKUP(Belegerfassung!A4213,Abfrage!$E$2:$F$20,2,FALSE),"")</f>
        <v/>
      </c>
      <c r="E4205" t="str">
        <f>IF(A4205&lt;&gt;"",Belegerfassung!B4213,"")</f>
        <v/>
      </c>
      <c r="F4205" t="str">
        <f>IF(Belegerfassung!L4213="","",IF(Belegerfassung!L4213&lt;&gt;"",IF(Belegerfassung!L4213&lt;&gt;"",IF(Belegerfassung!J4213&lt;&gt;0,VLOOKUP(Belegerfassung!L4213,Abfrage!$A$2:$C$19,2,),VLOOKUP(Belegerfassung!L4213,Abfrage!$A$2:$C$19,3,)),"")))</f>
        <v/>
      </c>
      <c r="G4205" t="str">
        <f t="shared" si="195"/>
        <v/>
      </c>
      <c r="H4205" s="31" t="str">
        <f>IF(A4205&lt;&gt;"",-Belegerfassung!J4213+Belegerfassung!K4213,"")</f>
        <v/>
      </c>
      <c r="I4205" s="49" t="str">
        <f>IFERROR(IF(H4205&lt;&gt;"",Belegerfassung!L4213*100,""),IF(OR(Belegerfassung!L4213="Leistung EU - Erlöse",Belegerfassung!L4213="Lieferungen EU-Erlöse",Belegerfassung!L4213="EUST",Belegerfassung!L4213="Bauleistungen 20%")=TRUE,"",MID(Belegerfassung!L4213,4,2)))</f>
        <v/>
      </c>
      <c r="J4205" s="6" t="str">
        <f>IF(A4205&lt;&gt;"",LEFT(Belegerfassung!D4213,40),"")</f>
        <v/>
      </c>
      <c r="K4205" t="str">
        <f>IF(A4205&lt;&gt;"",VLOOKUP(D4205,Abfrage!$F$2:$G$21,2,FALSE),"")</f>
        <v/>
      </c>
      <c r="L4205" s="6" t="str">
        <f>IF(Belegerfassung!H4213&lt;&gt;"",Belegerfassung!H4213,"")</f>
        <v/>
      </c>
      <c r="M4205" t="str">
        <f>IFERROR(IF(Belegerfassung!E4213&lt;&gt;"",VLOOKUP(Belegerfassung!E4213,Abfrage!$L$2:$M$15,2,),""),"")</f>
        <v/>
      </c>
      <c r="N4205" t="str">
        <f t="shared" si="196"/>
        <v/>
      </c>
      <c r="O4205" t="str">
        <f t="shared" si="197"/>
        <v/>
      </c>
      <c r="P4205" t="str">
        <f>IF(Belegerfassung!G4213&lt;&gt;"",CONCATENATE(Belegerfassung!G4213,".pdf"),"")</f>
        <v/>
      </c>
    </row>
    <row r="4206" spans="1:16">
      <c r="A4206" t="str">
        <f>IF(Belegerfassung!C4214&lt;&gt;"",0,"")</f>
        <v/>
      </c>
      <c r="B4206" t="str">
        <f>IFERROR(VLOOKUP(Belegerfassung!I4214,Konten!A:D,2,FALSE),"")</f>
        <v/>
      </c>
      <c r="C4206" t="str">
        <f>IF(A4206&lt;&gt;"",TEXT(Belegerfassung!C4214,"TT.MM.JJJJ"),"")</f>
        <v/>
      </c>
      <c r="D4206" t="str">
        <f>IFERROR(VLOOKUP(Belegerfassung!A4214,Abfrage!$E$2:$F$20,2,FALSE),"")</f>
        <v/>
      </c>
      <c r="E4206" t="str">
        <f>IF(A4206&lt;&gt;"",Belegerfassung!B4214,"")</f>
        <v/>
      </c>
      <c r="F4206" t="str">
        <f>IF(Belegerfassung!L4214="","",IF(Belegerfassung!L4214&lt;&gt;"",IF(Belegerfassung!L4214&lt;&gt;"",IF(Belegerfassung!J4214&lt;&gt;0,VLOOKUP(Belegerfassung!L4214,Abfrage!$A$2:$C$19,2,),VLOOKUP(Belegerfassung!L4214,Abfrage!$A$2:$C$19,3,)),"")))</f>
        <v/>
      </c>
      <c r="G4206" t="str">
        <f t="shared" si="195"/>
        <v/>
      </c>
      <c r="H4206" s="31" t="str">
        <f>IF(A4206&lt;&gt;"",-Belegerfassung!J4214+Belegerfassung!K4214,"")</f>
        <v/>
      </c>
      <c r="I4206" s="49" t="str">
        <f>IFERROR(IF(H4206&lt;&gt;"",Belegerfassung!L4214*100,""),IF(OR(Belegerfassung!L4214="Leistung EU - Erlöse",Belegerfassung!L4214="Lieferungen EU-Erlöse",Belegerfassung!L4214="EUST",Belegerfassung!L4214="Bauleistungen 20%")=TRUE,"",MID(Belegerfassung!L4214,4,2)))</f>
        <v/>
      </c>
      <c r="J4206" s="6" t="str">
        <f>IF(A4206&lt;&gt;"",LEFT(Belegerfassung!D4214,40),"")</f>
        <v/>
      </c>
      <c r="K4206" t="str">
        <f>IF(A4206&lt;&gt;"",VLOOKUP(D4206,Abfrage!$F$2:$G$21,2,FALSE),"")</f>
        <v/>
      </c>
      <c r="L4206" s="6" t="str">
        <f>IF(Belegerfassung!H4214&lt;&gt;"",Belegerfassung!H4214,"")</f>
        <v/>
      </c>
      <c r="M4206" t="str">
        <f>IFERROR(IF(Belegerfassung!E4214&lt;&gt;"",VLOOKUP(Belegerfassung!E4214,Abfrage!$L$2:$M$15,2,),""),"")</f>
        <v/>
      </c>
      <c r="N4206" t="str">
        <f t="shared" si="196"/>
        <v/>
      </c>
      <c r="O4206" t="str">
        <f t="shared" si="197"/>
        <v/>
      </c>
      <c r="P4206" t="str">
        <f>IF(Belegerfassung!G4214&lt;&gt;"",CONCATENATE(Belegerfassung!G4214,".pdf"),"")</f>
        <v/>
      </c>
    </row>
    <row r="4207" spans="1:16">
      <c r="A4207" t="str">
        <f>IF(Belegerfassung!C4215&lt;&gt;"",0,"")</f>
        <v/>
      </c>
      <c r="B4207" t="str">
        <f>IFERROR(VLOOKUP(Belegerfassung!I4215,Konten!A:D,2,FALSE),"")</f>
        <v/>
      </c>
      <c r="C4207" t="str">
        <f>IF(A4207&lt;&gt;"",TEXT(Belegerfassung!C4215,"TT.MM.JJJJ"),"")</f>
        <v/>
      </c>
      <c r="D4207" t="str">
        <f>IFERROR(VLOOKUP(Belegerfassung!A4215,Abfrage!$E$2:$F$20,2,FALSE),"")</f>
        <v/>
      </c>
      <c r="E4207" t="str">
        <f>IF(A4207&lt;&gt;"",Belegerfassung!B4215,"")</f>
        <v/>
      </c>
      <c r="F4207" t="str">
        <f>IF(Belegerfassung!L4215="","",IF(Belegerfassung!L4215&lt;&gt;"",IF(Belegerfassung!L4215&lt;&gt;"",IF(Belegerfassung!J4215&lt;&gt;0,VLOOKUP(Belegerfassung!L4215,Abfrage!$A$2:$C$19,2,),VLOOKUP(Belegerfassung!L4215,Abfrage!$A$2:$C$19,3,)),"")))</f>
        <v/>
      </c>
      <c r="G4207" t="str">
        <f t="shared" si="195"/>
        <v/>
      </c>
      <c r="H4207" s="31" t="str">
        <f>IF(A4207&lt;&gt;"",-Belegerfassung!J4215+Belegerfassung!K4215,"")</f>
        <v/>
      </c>
      <c r="I4207" s="49" t="str">
        <f>IFERROR(IF(H4207&lt;&gt;"",Belegerfassung!L4215*100,""),IF(OR(Belegerfassung!L4215="Leistung EU - Erlöse",Belegerfassung!L4215="Lieferungen EU-Erlöse",Belegerfassung!L4215="EUST",Belegerfassung!L4215="Bauleistungen 20%")=TRUE,"",MID(Belegerfassung!L4215,4,2)))</f>
        <v/>
      </c>
      <c r="J4207" s="6" t="str">
        <f>IF(A4207&lt;&gt;"",LEFT(Belegerfassung!D4215,40),"")</f>
        <v/>
      </c>
      <c r="K4207" t="str">
        <f>IF(A4207&lt;&gt;"",VLOOKUP(D4207,Abfrage!$F$2:$G$21,2,FALSE),"")</f>
        <v/>
      </c>
      <c r="L4207" s="6" t="str">
        <f>IF(Belegerfassung!H4215&lt;&gt;"",Belegerfassung!H4215,"")</f>
        <v/>
      </c>
      <c r="M4207" t="str">
        <f>IFERROR(IF(Belegerfassung!E4215&lt;&gt;"",VLOOKUP(Belegerfassung!E4215,Abfrage!$L$2:$M$15,2,),""),"")</f>
        <v/>
      </c>
      <c r="N4207" t="str">
        <f t="shared" si="196"/>
        <v/>
      </c>
      <c r="O4207" t="str">
        <f t="shared" si="197"/>
        <v/>
      </c>
      <c r="P4207" t="str">
        <f>IF(Belegerfassung!G4215&lt;&gt;"",CONCATENATE(Belegerfassung!G4215,".pdf"),"")</f>
        <v/>
      </c>
    </row>
    <row r="4208" spans="1:16">
      <c r="A4208" t="str">
        <f>IF(Belegerfassung!C4216&lt;&gt;"",0,"")</f>
        <v/>
      </c>
      <c r="B4208" t="str">
        <f>IFERROR(VLOOKUP(Belegerfassung!I4216,Konten!A:D,2,FALSE),"")</f>
        <v/>
      </c>
      <c r="C4208" t="str">
        <f>IF(A4208&lt;&gt;"",TEXT(Belegerfassung!C4216,"TT.MM.JJJJ"),"")</f>
        <v/>
      </c>
      <c r="D4208" t="str">
        <f>IFERROR(VLOOKUP(Belegerfassung!A4216,Abfrage!$E$2:$F$20,2,FALSE),"")</f>
        <v/>
      </c>
      <c r="E4208" t="str">
        <f>IF(A4208&lt;&gt;"",Belegerfassung!B4216,"")</f>
        <v/>
      </c>
      <c r="F4208" t="str">
        <f>IF(Belegerfassung!L4216="","",IF(Belegerfassung!L4216&lt;&gt;"",IF(Belegerfassung!L4216&lt;&gt;"",IF(Belegerfassung!J4216&lt;&gt;0,VLOOKUP(Belegerfassung!L4216,Abfrage!$A$2:$C$19,2,),VLOOKUP(Belegerfassung!L4216,Abfrage!$A$2:$C$19,3,)),"")))</f>
        <v/>
      </c>
      <c r="G4208" t="str">
        <f t="shared" si="195"/>
        <v/>
      </c>
      <c r="H4208" s="31" t="str">
        <f>IF(A4208&lt;&gt;"",-Belegerfassung!J4216+Belegerfassung!K4216,"")</f>
        <v/>
      </c>
      <c r="I4208" s="49" t="str">
        <f>IFERROR(IF(H4208&lt;&gt;"",Belegerfassung!L4216*100,""),IF(OR(Belegerfassung!L4216="Leistung EU - Erlöse",Belegerfassung!L4216="Lieferungen EU-Erlöse",Belegerfassung!L4216="EUST",Belegerfassung!L4216="Bauleistungen 20%")=TRUE,"",MID(Belegerfassung!L4216,4,2)))</f>
        <v/>
      </c>
      <c r="J4208" s="6" t="str">
        <f>IF(A4208&lt;&gt;"",LEFT(Belegerfassung!D4216,40),"")</f>
        <v/>
      </c>
      <c r="K4208" t="str">
        <f>IF(A4208&lt;&gt;"",VLOOKUP(D4208,Abfrage!$F$2:$G$21,2,FALSE),"")</f>
        <v/>
      </c>
      <c r="L4208" s="6" t="str">
        <f>IF(Belegerfassung!H4216&lt;&gt;"",Belegerfassung!H4216,"")</f>
        <v/>
      </c>
      <c r="M4208" t="str">
        <f>IFERROR(IF(Belegerfassung!E4216&lt;&gt;"",VLOOKUP(Belegerfassung!E4216,Abfrage!$L$2:$M$15,2,),""),"")</f>
        <v/>
      </c>
      <c r="N4208" t="str">
        <f t="shared" si="196"/>
        <v/>
      </c>
      <c r="O4208" t="str">
        <f t="shared" si="197"/>
        <v/>
      </c>
      <c r="P4208" t="str">
        <f>IF(Belegerfassung!G4216&lt;&gt;"",CONCATENATE(Belegerfassung!G4216,".pdf"),"")</f>
        <v/>
      </c>
    </row>
    <row r="4209" spans="1:16">
      <c r="A4209" t="str">
        <f>IF(Belegerfassung!C4217&lt;&gt;"",0,"")</f>
        <v/>
      </c>
      <c r="B4209" t="str">
        <f>IFERROR(VLOOKUP(Belegerfassung!I4217,Konten!A:D,2,FALSE),"")</f>
        <v/>
      </c>
      <c r="C4209" t="str">
        <f>IF(A4209&lt;&gt;"",TEXT(Belegerfassung!C4217,"TT.MM.JJJJ"),"")</f>
        <v/>
      </c>
      <c r="D4209" t="str">
        <f>IFERROR(VLOOKUP(Belegerfassung!A4217,Abfrage!$E$2:$F$20,2,FALSE),"")</f>
        <v/>
      </c>
      <c r="E4209" t="str">
        <f>IF(A4209&lt;&gt;"",Belegerfassung!B4217,"")</f>
        <v/>
      </c>
      <c r="F4209" t="str">
        <f>IF(Belegerfassung!L4217="","",IF(Belegerfassung!L4217&lt;&gt;"",IF(Belegerfassung!L4217&lt;&gt;"",IF(Belegerfassung!J4217&lt;&gt;0,VLOOKUP(Belegerfassung!L4217,Abfrage!$A$2:$C$19,2,),VLOOKUP(Belegerfassung!L4217,Abfrage!$A$2:$C$19,3,)),"")))</f>
        <v/>
      </c>
      <c r="G4209" t="str">
        <f t="shared" si="195"/>
        <v/>
      </c>
      <c r="H4209" s="31" t="str">
        <f>IF(A4209&lt;&gt;"",-Belegerfassung!J4217+Belegerfassung!K4217,"")</f>
        <v/>
      </c>
      <c r="I4209" s="49" t="str">
        <f>IFERROR(IF(H4209&lt;&gt;"",Belegerfassung!L4217*100,""),IF(OR(Belegerfassung!L4217="Leistung EU - Erlöse",Belegerfassung!L4217="Lieferungen EU-Erlöse",Belegerfassung!L4217="EUST",Belegerfassung!L4217="Bauleistungen 20%")=TRUE,"",MID(Belegerfassung!L4217,4,2)))</f>
        <v/>
      </c>
      <c r="J4209" s="6" t="str">
        <f>IF(A4209&lt;&gt;"",LEFT(Belegerfassung!D4217,40),"")</f>
        <v/>
      </c>
      <c r="K4209" t="str">
        <f>IF(A4209&lt;&gt;"",VLOOKUP(D4209,Abfrage!$F$2:$G$21,2,FALSE),"")</f>
        <v/>
      </c>
      <c r="L4209" s="6" t="str">
        <f>IF(Belegerfassung!H4217&lt;&gt;"",Belegerfassung!H4217,"")</f>
        <v/>
      </c>
      <c r="M4209" t="str">
        <f>IFERROR(IF(Belegerfassung!E4217&lt;&gt;"",VLOOKUP(Belegerfassung!E4217,Abfrage!$L$2:$M$15,2,),""),"")</f>
        <v/>
      </c>
      <c r="N4209" t="str">
        <f t="shared" si="196"/>
        <v/>
      </c>
      <c r="O4209" t="str">
        <f t="shared" si="197"/>
        <v/>
      </c>
      <c r="P4209" t="str">
        <f>IF(Belegerfassung!G4217&lt;&gt;"",CONCATENATE(Belegerfassung!G4217,".pdf"),"")</f>
        <v/>
      </c>
    </row>
    <row r="4210" spans="1:16">
      <c r="A4210" t="str">
        <f>IF(Belegerfassung!C4218&lt;&gt;"",0,"")</f>
        <v/>
      </c>
      <c r="B4210" t="str">
        <f>IFERROR(VLOOKUP(Belegerfassung!I4218,Konten!A:D,2,FALSE),"")</f>
        <v/>
      </c>
      <c r="C4210" t="str">
        <f>IF(A4210&lt;&gt;"",TEXT(Belegerfassung!C4218,"TT.MM.JJJJ"),"")</f>
        <v/>
      </c>
      <c r="D4210" t="str">
        <f>IFERROR(VLOOKUP(Belegerfassung!A4218,Abfrage!$E$2:$F$20,2,FALSE),"")</f>
        <v/>
      </c>
      <c r="E4210" t="str">
        <f>IF(A4210&lt;&gt;"",Belegerfassung!B4218,"")</f>
        <v/>
      </c>
      <c r="F4210" t="str">
        <f>IF(Belegerfassung!L4218="","",IF(Belegerfassung!L4218&lt;&gt;"",IF(Belegerfassung!L4218&lt;&gt;"",IF(Belegerfassung!J4218&lt;&gt;0,VLOOKUP(Belegerfassung!L4218,Abfrage!$A$2:$C$19,2,),VLOOKUP(Belegerfassung!L4218,Abfrage!$A$2:$C$19,3,)),"")))</f>
        <v/>
      </c>
      <c r="G4210" t="str">
        <f t="shared" si="195"/>
        <v/>
      </c>
      <c r="H4210" s="31" t="str">
        <f>IF(A4210&lt;&gt;"",-Belegerfassung!J4218+Belegerfassung!K4218,"")</f>
        <v/>
      </c>
      <c r="I4210" s="49" t="str">
        <f>IFERROR(IF(H4210&lt;&gt;"",Belegerfassung!L4218*100,""),IF(OR(Belegerfassung!L4218="Leistung EU - Erlöse",Belegerfassung!L4218="Lieferungen EU-Erlöse",Belegerfassung!L4218="EUST",Belegerfassung!L4218="Bauleistungen 20%")=TRUE,"",MID(Belegerfassung!L4218,4,2)))</f>
        <v/>
      </c>
      <c r="J4210" s="6" t="str">
        <f>IF(A4210&lt;&gt;"",LEFT(Belegerfassung!D4218,40),"")</f>
        <v/>
      </c>
      <c r="K4210" t="str">
        <f>IF(A4210&lt;&gt;"",VLOOKUP(D4210,Abfrage!$F$2:$G$21,2,FALSE),"")</f>
        <v/>
      </c>
      <c r="L4210" s="6" t="str">
        <f>IF(Belegerfassung!H4218&lt;&gt;"",Belegerfassung!H4218,"")</f>
        <v/>
      </c>
      <c r="M4210" t="str">
        <f>IFERROR(IF(Belegerfassung!E4218&lt;&gt;"",VLOOKUP(Belegerfassung!E4218,Abfrage!$L$2:$M$15,2,),""),"")</f>
        <v/>
      </c>
      <c r="N4210" t="str">
        <f t="shared" si="196"/>
        <v/>
      </c>
      <c r="O4210" t="str">
        <f t="shared" si="197"/>
        <v/>
      </c>
      <c r="P4210" t="str">
        <f>IF(Belegerfassung!G4218&lt;&gt;"",CONCATENATE(Belegerfassung!G4218,".pdf"),"")</f>
        <v/>
      </c>
    </row>
    <row r="4211" spans="1:16">
      <c r="A4211" t="str">
        <f>IF(Belegerfassung!C4219&lt;&gt;"",0,"")</f>
        <v/>
      </c>
      <c r="B4211" t="str">
        <f>IFERROR(VLOOKUP(Belegerfassung!I4219,Konten!A:D,2,FALSE),"")</f>
        <v/>
      </c>
      <c r="C4211" t="str">
        <f>IF(A4211&lt;&gt;"",TEXT(Belegerfassung!C4219,"TT.MM.JJJJ"),"")</f>
        <v/>
      </c>
      <c r="D4211" t="str">
        <f>IFERROR(VLOOKUP(Belegerfassung!A4219,Abfrage!$E$2:$F$20,2,FALSE),"")</f>
        <v/>
      </c>
      <c r="E4211" t="str">
        <f>IF(A4211&lt;&gt;"",Belegerfassung!B4219,"")</f>
        <v/>
      </c>
      <c r="F4211" t="str">
        <f>IF(Belegerfassung!L4219="","",IF(Belegerfassung!L4219&lt;&gt;"",IF(Belegerfassung!L4219&lt;&gt;"",IF(Belegerfassung!J4219&lt;&gt;0,VLOOKUP(Belegerfassung!L4219,Abfrage!$A$2:$C$19,2,),VLOOKUP(Belegerfassung!L4219,Abfrage!$A$2:$C$19,3,)),"")))</f>
        <v/>
      </c>
      <c r="G4211" t="str">
        <f t="shared" si="195"/>
        <v/>
      </c>
      <c r="H4211" s="31" t="str">
        <f>IF(A4211&lt;&gt;"",-Belegerfassung!J4219+Belegerfassung!K4219,"")</f>
        <v/>
      </c>
      <c r="I4211" s="49" t="str">
        <f>IFERROR(IF(H4211&lt;&gt;"",Belegerfassung!L4219*100,""),IF(OR(Belegerfassung!L4219="Leistung EU - Erlöse",Belegerfassung!L4219="Lieferungen EU-Erlöse",Belegerfassung!L4219="EUST",Belegerfassung!L4219="Bauleistungen 20%")=TRUE,"",MID(Belegerfassung!L4219,4,2)))</f>
        <v/>
      </c>
      <c r="J4211" s="6" t="str">
        <f>IF(A4211&lt;&gt;"",LEFT(Belegerfassung!D4219,40),"")</f>
        <v/>
      </c>
      <c r="K4211" t="str">
        <f>IF(A4211&lt;&gt;"",VLOOKUP(D4211,Abfrage!$F$2:$G$21,2,FALSE),"")</f>
        <v/>
      </c>
      <c r="L4211" s="6" t="str">
        <f>IF(Belegerfassung!H4219&lt;&gt;"",Belegerfassung!H4219,"")</f>
        <v/>
      </c>
      <c r="M4211" t="str">
        <f>IFERROR(IF(Belegerfassung!E4219&lt;&gt;"",VLOOKUP(Belegerfassung!E4219,Abfrage!$L$2:$M$15,2,),""),"")</f>
        <v/>
      </c>
      <c r="N4211" t="str">
        <f t="shared" si="196"/>
        <v/>
      </c>
      <c r="O4211" t="str">
        <f t="shared" si="197"/>
        <v/>
      </c>
      <c r="P4211" t="str">
        <f>IF(Belegerfassung!G4219&lt;&gt;"",CONCATENATE(Belegerfassung!G4219,".pdf"),"")</f>
        <v/>
      </c>
    </row>
    <row r="4212" spans="1:16">
      <c r="A4212" t="str">
        <f>IF(Belegerfassung!C4220&lt;&gt;"",0,"")</f>
        <v/>
      </c>
      <c r="B4212" t="str">
        <f>IFERROR(VLOOKUP(Belegerfassung!I4220,Konten!A:D,2,FALSE),"")</f>
        <v/>
      </c>
      <c r="C4212" t="str">
        <f>IF(A4212&lt;&gt;"",TEXT(Belegerfassung!C4220,"TT.MM.JJJJ"),"")</f>
        <v/>
      </c>
      <c r="D4212" t="str">
        <f>IFERROR(VLOOKUP(Belegerfassung!A4220,Abfrage!$E$2:$F$20,2,FALSE),"")</f>
        <v/>
      </c>
      <c r="E4212" t="str">
        <f>IF(A4212&lt;&gt;"",Belegerfassung!B4220,"")</f>
        <v/>
      </c>
      <c r="F4212" t="str">
        <f>IF(Belegerfassung!L4220="","",IF(Belegerfassung!L4220&lt;&gt;"",IF(Belegerfassung!L4220&lt;&gt;"",IF(Belegerfassung!J4220&lt;&gt;0,VLOOKUP(Belegerfassung!L4220,Abfrage!$A$2:$C$19,2,),VLOOKUP(Belegerfassung!L4220,Abfrage!$A$2:$C$19,3,)),"")))</f>
        <v/>
      </c>
      <c r="G4212" t="str">
        <f t="shared" si="195"/>
        <v/>
      </c>
      <c r="H4212" s="31" t="str">
        <f>IF(A4212&lt;&gt;"",-Belegerfassung!J4220+Belegerfassung!K4220,"")</f>
        <v/>
      </c>
      <c r="I4212" s="49" t="str">
        <f>IFERROR(IF(H4212&lt;&gt;"",Belegerfassung!L4220*100,""),IF(OR(Belegerfassung!L4220="Leistung EU - Erlöse",Belegerfassung!L4220="Lieferungen EU-Erlöse",Belegerfassung!L4220="EUST",Belegerfassung!L4220="Bauleistungen 20%")=TRUE,"",MID(Belegerfassung!L4220,4,2)))</f>
        <v/>
      </c>
      <c r="J4212" s="6" t="str">
        <f>IF(A4212&lt;&gt;"",LEFT(Belegerfassung!D4220,40),"")</f>
        <v/>
      </c>
      <c r="K4212" t="str">
        <f>IF(A4212&lt;&gt;"",VLOOKUP(D4212,Abfrage!$F$2:$G$21,2,FALSE),"")</f>
        <v/>
      </c>
      <c r="L4212" s="6" t="str">
        <f>IF(Belegerfassung!H4220&lt;&gt;"",Belegerfassung!H4220,"")</f>
        <v/>
      </c>
      <c r="M4212" t="str">
        <f>IFERROR(IF(Belegerfassung!E4220&lt;&gt;"",VLOOKUP(Belegerfassung!E4220,Abfrage!$L$2:$M$15,2,),""),"")</f>
        <v/>
      </c>
      <c r="N4212" t="str">
        <f t="shared" si="196"/>
        <v/>
      </c>
      <c r="O4212" t="str">
        <f t="shared" si="197"/>
        <v/>
      </c>
      <c r="P4212" t="str">
        <f>IF(Belegerfassung!G4220&lt;&gt;"",CONCATENATE(Belegerfassung!G4220,".pdf"),"")</f>
        <v/>
      </c>
    </row>
    <row r="4213" spans="1:16">
      <c r="A4213" t="str">
        <f>IF(Belegerfassung!C4221&lt;&gt;"",0,"")</f>
        <v/>
      </c>
      <c r="B4213" t="str">
        <f>IFERROR(VLOOKUP(Belegerfassung!I4221,Konten!A:D,2,FALSE),"")</f>
        <v/>
      </c>
      <c r="C4213" t="str">
        <f>IF(A4213&lt;&gt;"",TEXT(Belegerfassung!C4221,"TT.MM.JJJJ"),"")</f>
        <v/>
      </c>
      <c r="D4213" t="str">
        <f>IFERROR(VLOOKUP(Belegerfassung!A4221,Abfrage!$E$2:$F$20,2,FALSE),"")</f>
        <v/>
      </c>
      <c r="E4213" t="str">
        <f>IF(A4213&lt;&gt;"",Belegerfassung!B4221,"")</f>
        <v/>
      </c>
      <c r="F4213" t="str">
        <f>IF(Belegerfassung!L4221="","",IF(Belegerfassung!L4221&lt;&gt;"",IF(Belegerfassung!L4221&lt;&gt;"",IF(Belegerfassung!J4221&lt;&gt;0,VLOOKUP(Belegerfassung!L4221,Abfrage!$A$2:$C$19,2,),VLOOKUP(Belegerfassung!L4221,Abfrage!$A$2:$C$19,3,)),"")))</f>
        <v/>
      </c>
      <c r="G4213" t="str">
        <f t="shared" si="195"/>
        <v/>
      </c>
      <c r="H4213" s="31" t="str">
        <f>IF(A4213&lt;&gt;"",-Belegerfassung!J4221+Belegerfassung!K4221,"")</f>
        <v/>
      </c>
      <c r="I4213" s="49" t="str">
        <f>IFERROR(IF(H4213&lt;&gt;"",Belegerfassung!L4221*100,""),IF(OR(Belegerfassung!L4221="Leistung EU - Erlöse",Belegerfassung!L4221="Lieferungen EU-Erlöse",Belegerfassung!L4221="EUST",Belegerfassung!L4221="Bauleistungen 20%")=TRUE,"",MID(Belegerfassung!L4221,4,2)))</f>
        <v/>
      </c>
      <c r="J4213" s="6" t="str">
        <f>IF(A4213&lt;&gt;"",LEFT(Belegerfassung!D4221,40),"")</f>
        <v/>
      </c>
      <c r="K4213" t="str">
        <f>IF(A4213&lt;&gt;"",VLOOKUP(D4213,Abfrage!$F$2:$G$21,2,FALSE),"")</f>
        <v/>
      </c>
      <c r="L4213" s="6" t="str">
        <f>IF(Belegerfassung!H4221&lt;&gt;"",Belegerfassung!H4221,"")</f>
        <v/>
      </c>
      <c r="M4213" t="str">
        <f>IFERROR(IF(Belegerfassung!E4221&lt;&gt;"",VLOOKUP(Belegerfassung!E4221,Abfrage!$L$2:$M$15,2,),""),"")</f>
        <v/>
      </c>
      <c r="N4213" t="str">
        <f t="shared" si="196"/>
        <v/>
      </c>
      <c r="O4213" t="str">
        <f t="shared" si="197"/>
        <v/>
      </c>
      <c r="P4213" t="str">
        <f>IF(Belegerfassung!G4221&lt;&gt;"",CONCATENATE(Belegerfassung!G4221,".pdf"),"")</f>
        <v/>
      </c>
    </row>
    <row r="4214" spans="1:16">
      <c r="A4214" t="str">
        <f>IF(Belegerfassung!C4222&lt;&gt;"",0,"")</f>
        <v/>
      </c>
      <c r="B4214" t="str">
        <f>IFERROR(VLOOKUP(Belegerfassung!I4222,Konten!A:D,2,FALSE),"")</f>
        <v/>
      </c>
      <c r="C4214" t="str">
        <f>IF(A4214&lt;&gt;"",TEXT(Belegerfassung!C4222,"TT.MM.JJJJ"),"")</f>
        <v/>
      </c>
      <c r="D4214" t="str">
        <f>IFERROR(VLOOKUP(Belegerfassung!A4222,Abfrage!$E$2:$F$20,2,FALSE),"")</f>
        <v/>
      </c>
      <c r="E4214" t="str">
        <f>IF(A4214&lt;&gt;"",Belegerfassung!B4222,"")</f>
        <v/>
      </c>
      <c r="F4214" t="str">
        <f>IF(Belegerfassung!L4222="","",IF(Belegerfassung!L4222&lt;&gt;"",IF(Belegerfassung!L4222&lt;&gt;"",IF(Belegerfassung!J4222&lt;&gt;0,VLOOKUP(Belegerfassung!L4222,Abfrage!$A$2:$C$19,2,),VLOOKUP(Belegerfassung!L4222,Abfrage!$A$2:$C$19,3,)),"")))</f>
        <v/>
      </c>
      <c r="G4214" t="str">
        <f t="shared" si="195"/>
        <v/>
      </c>
      <c r="H4214" s="31" t="str">
        <f>IF(A4214&lt;&gt;"",-Belegerfassung!J4222+Belegerfassung!K4222,"")</f>
        <v/>
      </c>
      <c r="I4214" s="49" t="str">
        <f>IFERROR(IF(H4214&lt;&gt;"",Belegerfassung!L4222*100,""),IF(OR(Belegerfassung!L4222="Leistung EU - Erlöse",Belegerfassung!L4222="Lieferungen EU-Erlöse",Belegerfassung!L4222="EUST",Belegerfassung!L4222="Bauleistungen 20%")=TRUE,"",MID(Belegerfassung!L4222,4,2)))</f>
        <v/>
      </c>
      <c r="J4214" s="6" t="str">
        <f>IF(A4214&lt;&gt;"",LEFT(Belegerfassung!D4222,40),"")</f>
        <v/>
      </c>
      <c r="K4214" t="str">
        <f>IF(A4214&lt;&gt;"",VLOOKUP(D4214,Abfrage!$F$2:$G$21,2,FALSE),"")</f>
        <v/>
      </c>
      <c r="L4214" s="6" t="str">
        <f>IF(Belegerfassung!H4222&lt;&gt;"",Belegerfassung!H4222,"")</f>
        <v/>
      </c>
      <c r="M4214" t="str">
        <f>IFERROR(IF(Belegerfassung!E4222&lt;&gt;"",VLOOKUP(Belegerfassung!E4222,Abfrage!$L$2:$M$15,2,),""),"")</f>
        <v/>
      </c>
      <c r="N4214" t="str">
        <f t="shared" si="196"/>
        <v/>
      </c>
      <c r="O4214" t="str">
        <f t="shared" si="197"/>
        <v/>
      </c>
      <c r="P4214" t="str">
        <f>IF(Belegerfassung!G4222&lt;&gt;"",CONCATENATE(Belegerfassung!G4222,".pdf"),"")</f>
        <v/>
      </c>
    </row>
    <row r="4215" spans="1:16">
      <c r="A4215" t="str">
        <f>IF(Belegerfassung!C4223&lt;&gt;"",0,"")</f>
        <v/>
      </c>
      <c r="B4215" t="str">
        <f>IFERROR(VLOOKUP(Belegerfassung!I4223,Konten!A:D,2,FALSE),"")</f>
        <v/>
      </c>
      <c r="C4215" t="str">
        <f>IF(A4215&lt;&gt;"",TEXT(Belegerfassung!C4223,"TT.MM.JJJJ"),"")</f>
        <v/>
      </c>
      <c r="D4215" t="str">
        <f>IFERROR(VLOOKUP(Belegerfassung!A4223,Abfrage!$E$2:$F$20,2,FALSE),"")</f>
        <v/>
      </c>
      <c r="E4215" t="str">
        <f>IF(A4215&lt;&gt;"",Belegerfassung!B4223,"")</f>
        <v/>
      </c>
      <c r="F4215" t="str">
        <f>IF(Belegerfassung!L4223="","",IF(Belegerfassung!L4223&lt;&gt;"",IF(Belegerfassung!L4223&lt;&gt;"",IF(Belegerfassung!J4223&lt;&gt;0,VLOOKUP(Belegerfassung!L4223,Abfrage!$A$2:$C$19,2,),VLOOKUP(Belegerfassung!L4223,Abfrage!$A$2:$C$19,3,)),"")))</f>
        <v/>
      </c>
      <c r="G4215" t="str">
        <f t="shared" si="195"/>
        <v/>
      </c>
      <c r="H4215" s="31" t="str">
        <f>IF(A4215&lt;&gt;"",-Belegerfassung!J4223+Belegerfassung!K4223,"")</f>
        <v/>
      </c>
      <c r="I4215" s="49" t="str">
        <f>IFERROR(IF(H4215&lt;&gt;"",Belegerfassung!L4223*100,""),IF(OR(Belegerfassung!L4223="Leistung EU - Erlöse",Belegerfassung!L4223="Lieferungen EU-Erlöse",Belegerfassung!L4223="EUST",Belegerfassung!L4223="Bauleistungen 20%")=TRUE,"",MID(Belegerfassung!L4223,4,2)))</f>
        <v/>
      </c>
      <c r="J4215" s="6" t="str">
        <f>IF(A4215&lt;&gt;"",LEFT(Belegerfassung!D4223,40),"")</f>
        <v/>
      </c>
      <c r="K4215" t="str">
        <f>IF(A4215&lt;&gt;"",VLOOKUP(D4215,Abfrage!$F$2:$G$21,2,FALSE),"")</f>
        <v/>
      </c>
      <c r="L4215" s="6" t="str">
        <f>IF(Belegerfassung!H4223&lt;&gt;"",Belegerfassung!H4223,"")</f>
        <v/>
      </c>
      <c r="M4215" t="str">
        <f>IFERROR(IF(Belegerfassung!E4223&lt;&gt;"",VLOOKUP(Belegerfassung!E4223,Abfrage!$L$2:$M$15,2,),""),"")</f>
        <v/>
      </c>
      <c r="N4215" t="str">
        <f t="shared" si="196"/>
        <v/>
      </c>
      <c r="O4215" t="str">
        <f t="shared" si="197"/>
        <v/>
      </c>
      <c r="P4215" t="str">
        <f>IF(Belegerfassung!G4223&lt;&gt;"",CONCATENATE(Belegerfassung!G4223,".pdf"),"")</f>
        <v/>
      </c>
    </row>
    <row r="4216" spans="1:16">
      <c r="A4216" t="str">
        <f>IF(Belegerfassung!C4224&lt;&gt;"",0,"")</f>
        <v/>
      </c>
      <c r="B4216" t="str">
        <f>IFERROR(VLOOKUP(Belegerfassung!I4224,Konten!A:D,2,FALSE),"")</f>
        <v/>
      </c>
      <c r="C4216" t="str">
        <f>IF(A4216&lt;&gt;"",TEXT(Belegerfassung!C4224,"TT.MM.JJJJ"),"")</f>
        <v/>
      </c>
      <c r="D4216" t="str">
        <f>IFERROR(VLOOKUP(Belegerfassung!A4224,Abfrage!$E$2:$F$20,2,FALSE),"")</f>
        <v/>
      </c>
      <c r="E4216" t="str">
        <f>IF(A4216&lt;&gt;"",Belegerfassung!B4224,"")</f>
        <v/>
      </c>
      <c r="F4216" t="str">
        <f>IF(Belegerfassung!L4224="","",IF(Belegerfassung!L4224&lt;&gt;"",IF(Belegerfassung!L4224&lt;&gt;"",IF(Belegerfassung!J4224&lt;&gt;0,VLOOKUP(Belegerfassung!L4224,Abfrage!$A$2:$C$19,2,),VLOOKUP(Belegerfassung!L4224,Abfrage!$A$2:$C$19,3,)),"")))</f>
        <v/>
      </c>
      <c r="G4216" t="str">
        <f t="shared" si="195"/>
        <v/>
      </c>
      <c r="H4216" s="31" t="str">
        <f>IF(A4216&lt;&gt;"",-Belegerfassung!J4224+Belegerfassung!K4224,"")</f>
        <v/>
      </c>
      <c r="I4216" s="49" t="str">
        <f>IFERROR(IF(H4216&lt;&gt;"",Belegerfassung!L4224*100,""),IF(OR(Belegerfassung!L4224="Leistung EU - Erlöse",Belegerfassung!L4224="Lieferungen EU-Erlöse",Belegerfassung!L4224="EUST",Belegerfassung!L4224="Bauleistungen 20%")=TRUE,"",MID(Belegerfassung!L4224,4,2)))</f>
        <v/>
      </c>
      <c r="J4216" s="6" t="str">
        <f>IF(A4216&lt;&gt;"",LEFT(Belegerfassung!D4224,40),"")</f>
        <v/>
      </c>
      <c r="K4216" t="str">
        <f>IF(A4216&lt;&gt;"",VLOOKUP(D4216,Abfrage!$F$2:$G$21,2,FALSE),"")</f>
        <v/>
      </c>
      <c r="L4216" s="6" t="str">
        <f>IF(Belegerfassung!H4224&lt;&gt;"",Belegerfassung!H4224,"")</f>
        <v/>
      </c>
      <c r="M4216" t="str">
        <f>IFERROR(IF(Belegerfassung!E4224&lt;&gt;"",VLOOKUP(Belegerfassung!E4224,Abfrage!$L$2:$M$15,2,),""),"")</f>
        <v/>
      </c>
      <c r="N4216" t="str">
        <f t="shared" si="196"/>
        <v/>
      </c>
      <c r="O4216" t="str">
        <f t="shared" si="197"/>
        <v/>
      </c>
      <c r="P4216" t="str">
        <f>IF(Belegerfassung!G4224&lt;&gt;"",CONCATENATE(Belegerfassung!G4224,".pdf"),"")</f>
        <v/>
      </c>
    </row>
    <row r="4217" spans="1:16">
      <c r="A4217" t="str">
        <f>IF(Belegerfassung!C4225&lt;&gt;"",0,"")</f>
        <v/>
      </c>
      <c r="B4217" t="str">
        <f>IFERROR(VLOOKUP(Belegerfassung!I4225,Konten!A:D,2,FALSE),"")</f>
        <v/>
      </c>
      <c r="C4217" t="str">
        <f>IF(A4217&lt;&gt;"",TEXT(Belegerfassung!C4225,"TT.MM.JJJJ"),"")</f>
        <v/>
      </c>
      <c r="D4217" t="str">
        <f>IFERROR(VLOOKUP(Belegerfassung!A4225,Abfrage!$E$2:$F$20,2,FALSE),"")</f>
        <v/>
      </c>
      <c r="E4217" t="str">
        <f>IF(A4217&lt;&gt;"",Belegerfassung!B4225,"")</f>
        <v/>
      </c>
      <c r="F4217" t="str">
        <f>IF(Belegerfassung!L4225="","",IF(Belegerfassung!L4225&lt;&gt;"",IF(Belegerfassung!L4225&lt;&gt;"",IF(Belegerfassung!J4225&lt;&gt;0,VLOOKUP(Belegerfassung!L4225,Abfrage!$A$2:$C$19,2,),VLOOKUP(Belegerfassung!L4225,Abfrage!$A$2:$C$19,3,)),"")))</f>
        <v/>
      </c>
      <c r="G4217" t="str">
        <f t="shared" si="195"/>
        <v/>
      </c>
      <c r="H4217" s="31" t="str">
        <f>IF(A4217&lt;&gt;"",-Belegerfassung!J4225+Belegerfassung!K4225,"")</f>
        <v/>
      </c>
      <c r="I4217" s="49" t="str">
        <f>IFERROR(IF(H4217&lt;&gt;"",Belegerfassung!L4225*100,""),IF(OR(Belegerfassung!L4225="Leistung EU - Erlöse",Belegerfassung!L4225="Lieferungen EU-Erlöse",Belegerfassung!L4225="EUST",Belegerfassung!L4225="Bauleistungen 20%")=TRUE,"",MID(Belegerfassung!L4225,4,2)))</f>
        <v/>
      </c>
      <c r="J4217" s="6" t="str">
        <f>IF(A4217&lt;&gt;"",LEFT(Belegerfassung!D4225,40),"")</f>
        <v/>
      </c>
      <c r="K4217" t="str">
        <f>IF(A4217&lt;&gt;"",VLOOKUP(D4217,Abfrage!$F$2:$G$21,2,FALSE),"")</f>
        <v/>
      </c>
      <c r="L4217" s="6" t="str">
        <f>IF(Belegerfassung!H4225&lt;&gt;"",Belegerfassung!H4225,"")</f>
        <v/>
      </c>
      <c r="M4217" t="str">
        <f>IFERROR(IF(Belegerfassung!E4225&lt;&gt;"",VLOOKUP(Belegerfassung!E4225,Abfrage!$L$2:$M$15,2,),""),"")</f>
        <v/>
      </c>
      <c r="N4217" t="str">
        <f t="shared" si="196"/>
        <v/>
      </c>
      <c r="O4217" t="str">
        <f t="shared" si="197"/>
        <v/>
      </c>
      <c r="P4217" t="str">
        <f>IF(Belegerfassung!G4225&lt;&gt;"",CONCATENATE(Belegerfassung!G4225,".pdf"),"")</f>
        <v/>
      </c>
    </row>
    <row r="4218" spans="1:16">
      <c r="A4218" t="str">
        <f>IF(Belegerfassung!C4226&lt;&gt;"",0,"")</f>
        <v/>
      </c>
      <c r="B4218" t="str">
        <f>IFERROR(VLOOKUP(Belegerfassung!I4226,Konten!A:D,2,FALSE),"")</f>
        <v/>
      </c>
      <c r="C4218" t="str">
        <f>IF(A4218&lt;&gt;"",TEXT(Belegerfassung!C4226,"TT.MM.JJJJ"),"")</f>
        <v/>
      </c>
      <c r="D4218" t="str">
        <f>IFERROR(VLOOKUP(Belegerfassung!A4226,Abfrage!$E$2:$F$20,2,FALSE),"")</f>
        <v/>
      </c>
      <c r="E4218" t="str">
        <f>IF(A4218&lt;&gt;"",Belegerfassung!B4226,"")</f>
        <v/>
      </c>
      <c r="F4218" t="str">
        <f>IF(Belegerfassung!L4226="","",IF(Belegerfassung!L4226&lt;&gt;"",IF(Belegerfassung!L4226&lt;&gt;"",IF(Belegerfassung!J4226&lt;&gt;0,VLOOKUP(Belegerfassung!L4226,Abfrage!$A$2:$C$19,2,),VLOOKUP(Belegerfassung!L4226,Abfrage!$A$2:$C$19,3,)),"")))</f>
        <v/>
      </c>
      <c r="G4218" t="str">
        <f t="shared" si="195"/>
        <v/>
      </c>
      <c r="H4218" s="31" t="str">
        <f>IF(A4218&lt;&gt;"",-Belegerfassung!J4226+Belegerfassung!K4226,"")</f>
        <v/>
      </c>
      <c r="I4218" s="49" t="str">
        <f>IFERROR(IF(H4218&lt;&gt;"",Belegerfassung!L4226*100,""),IF(OR(Belegerfassung!L4226="Leistung EU - Erlöse",Belegerfassung!L4226="Lieferungen EU-Erlöse",Belegerfassung!L4226="EUST",Belegerfassung!L4226="Bauleistungen 20%")=TRUE,"",MID(Belegerfassung!L4226,4,2)))</f>
        <v/>
      </c>
      <c r="J4218" s="6" t="str">
        <f>IF(A4218&lt;&gt;"",LEFT(Belegerfassung!D4226,40),"")</f>
        <v/>
      </c>
      <c r="K4218" t="str">
        <f>IF(A4218&lt;&gt;"",VLOOKUP(D4218,Abfrage!$F$2:$G$21,2,FALSE),"")</f>
        <v/>
      </c>
      <c r="L4218" s="6" t="str">
        <f>IF(Belegerfassung!H4226&lt;&gt;"",Belegerfassung!H4226,"")</f>
        <v/>
      </c>
      <c r="M4218" t="str">
        <f>IFERROR(IF(Belegerfassung!E4226&lt;&gt;"",VLOOKUP(Belegerfassung!E4226,Abfrage!$L$2:$M$15,2,),""),"")</f>
        <v/>
      </c>
      <c r="N4218" t="str">
        <f t="shared" si="196"/>
        <v/>
      </c>
      <c r="O4218" t="str">
        <f t="shared" si="197"/>
        <v/>
      </c>
      <c r="P4218" t="str">
        <f>IF(Belegerfassung!G4226&lt;&gt;"",CONCATENATE(Belegerfassung!G4226,".pdf"),"")</f>
        <v/>
      </c>
    </row>
    <row r="4219" spans="1:16">
      <c r="A4219" t="str">
        <f>IF(Belegerfassung!C4227&lt;&gt;"",0,"")</f>
        <v/>
      </c>
      <c r="B4219" t="str">
        <f>IFERROR(VLOOKUP(Belegerfassung!I4227,Konten!A:D,2,FALSE),"")</f>
        <v/>
      </c>
      <c r="C4219" t="str">
        <f>IF(A4219&lt;&gt;"",TEXT(Belegerfassung!C4227,"TT.MM.JJJJ"),"")</f>
        <v/>
      </c>
      <c r="D4219" t="str">
        <f>IFERROR(VLOOKUP(Belegerfassung!A4227,Abfrage!$E$2:$F$20,2,FALSE),"")</f>
        <v/>
      </c>
      <c r="E4219" t="str">
        <f>IF(A4219&lt;&gt;"",Belegerfassung!B4227,"")</f>
        <v/>
      </c>
      <c r="F4219" t="str">
        <f>IF(Belegerfassung!L4227="","",IF(Belegerfassung!L4227&lt;&gt;"",IF(Belegerfassung!L4227&lt;&gt;"",IF(Belegerfassung!J4227&lt;&gt;0,VLOOKUP(Belegerfassung!L4227,Abfrage!$A$2:$C$19,2,),VLOOKUP(Belegerfassung!L4227,Abfrage!$A$2:$C$19,3,)),"")))</f>
        <v/>
      </c>
      <c r="G4219" t="str">
        <f t="shared" si="195"/>
        <v/>
      </c>
      <c r="H4219" s="31" t="str">
        <f>IF(A4219&lt;&gt;"",-Belegerfassung!J4227+Belegerfassung!K4227,"")</f>
        <v/>
      </c>
      <c r="I4219" s="49" t="str">
        <f>IFERROR(IF(H4219&lt;&gt;"",Belegerfassung!L4227*100,""),IF(OR(Belegerfassung!L4227="Leistung EU - Erlöse",Belegerfassung!L4227="Lieferungen EU-Erlöse",Belegerfassung!L4227="EUST",Belegerfassung!L4227="Bauleistungen 20%")=TRUE,"",MID(Belegerfassung!L4227,4,2)))</f>
        <v/>
      </c>
      <c r="J4219" s="6" t="str">
        <f>IF(A4219&lt;&gt;"",LEFT(Belegerfassung!D4227,40),"")</f>
        <v/>
      </c>
      <c r="K4219" t="str">
        <f>IF(A4219&lt;&gt;"",VLOOKUP(D4219,Abfrage!$F$2:$G$21,2,FALSE),"")</f>
        <v/>
      </c>
      <c r="L4219" s="6" t="str">
        <f>IF(Belegerfassung!H4227&lt;&gt;"",Belegerfassung!H4227,"")</f>
        <v/>
      </c>
      <c r="M4219" t="str">
        <f>IFERROR(IF(Belegerfassung!E4227&lt;&gt;"",VLOOKUP(Belegerfassung!E4227,Abfrage!$L$2:$M$15,2,),""),"")</f>
        <v/>
      </c>
      <c r="N4219" t="str">
        <f t="shared" si="196"/>
        <v/>
      </c>
      <c r="O4219" t="str">
        <f t="shared" si="197"/>
        <v/>
      </c>
      <c r="P4219" t="str">
        <f>IF(Belegerfassung!G4227&lt;&gt;"",CONCATENATE(Belegerfassung!G4227,".pdf"),"")</f>
        <v/>
      </c>
    </row>
    <row r="4220" spans="1:16">
      <c r="A4220" t="str">
        <f>IF(Belegerfassung!C4228&lt;&gt;"",0,"")</f>
        <v/>
      </c>
      <c r="B4220" t="str">
        <f>IFERROR(VLOOKUP(Belegerfassung!I4228,Konten!A:D,2,FALSE),"")</f>
        <v/>
      </c>
      <c r="C4220" t="str">
        <f>IF(A4220&lt;&gt;"",TEXT(Belegerfassung!C4228,"TT.MM.JJJJ"),"")</f>
        <v/>
      </c>
      <c r="D4220" t="str">
        <f>IFERROR(VLOOKUP(Belegerfassung!A4228,Abfrage!$E$2:$F$20,2,FALSE),"")</f>
        <v/>
      </c>
      <c r="E4220" t="str">
        <f>IF(A4220&lt;&gt;"",Belegerfassung!B4228,"")</f>
        <v/>
      </c>
      <c r="F4220" t="str">
        <f>IF(Belegerfassung!L4228="","",IF(Belegerfassung!L4228&lt;&gt;"",IF(Belegerfassung!L4228&lt;&gt;"",IF(Belegerfassung!J4228&lt;&gt;0,VLOOKUP(Belegerfassung!L4228,Abfrage!$A$2:$C$19,2,),VLOOKUP(Belegerfassung!L4228,Abfrage!$A$2:$C$19,3,)),"")))</f>
        <v/>
      </c>
      <c r="G4220" t="str">
        <f t="shared" si="195"/>
        <v/>
      </c>
      <c r="H4220" s="31" t="str">
        <f>IF(A4220&lt;&gt;"",-Belegerfassung!J4228+Belegerfassung!K4228,"")</f>
        <v/>
      </c>
      <c r="I4220" s="49" t="str">
        <f>IFERROR(IF(H4220&lt;&gt;"",Belegerfassung!L4228*100,""),IF(OR(Belegerfassung!L4228="Leistung EU - Erlöse",Belegerfassung!L4228="Lieferungen EU-Erlöse",Belegerfassung!L4228="EUST",Belegerfassung!L4228="Bauleistungen 20%")=TRUE,"",MID(Belegerfassung!L4228,4,2)))</f>
        <v/>
      </c>
      <c r="J4220" s="6" t="str">
        <f>IF(A4220&lt;&gt;"",LEFT(Belegerfassung!D4228,40),"")</f>
        <v/>
      </c>
      <c r="K4220" t="str">
        <f>IF(A4220&lt;&gt;"",VLOOKUP(D4220,Abfrage!$F$2:$G$21,2,FALSE),"")</f>
        <v/>
      </c>
      <c r="L4220" s="6" t="str">
        <f>IF(Belegerfassung!H4228&lt;&gt;"",Belegerfassung!H4228,"")</f>
        <v/>
      </c>
      <c r="M4220" t="str">
        <f>IFERROR(IF(Belegerfassung!E4228&lt;&gt;"",VLOOKUP(Belegerfassung!E4228,Abfrage!$L$2:$M$15,2,),""),"")</f>
        <v/>
      </c>
      <c r="N4220" t="str">
        <f t="shared" si="196"/>
        <v/>
      </c>
      <c r="O4220" t="str">
        <f t="shared" si="197"/>
        <v/>
      </c>
      <c r="P4220" t="str">
        <f>IF(Belegerfassung!G4228&lt;&gt;"",CONCATENATE(Belegerfassung!G4228,".pdf"),"")</f>
        <v/>
      </c>
    </row>
    <row r="4221" spans="1:16">
      <c r="A4221" t="str">
        <f>IF(Belegerfassung!C4229&lt;&gt;"",0,"")</f>
        <v/>
      </c>
      <c r="B4221" t="str">
        <f>IFERROR(VLOOKUP(Belegerfassung!I4229,Konten!A:D,2,FALSE),"")</f>
        <v/>
      </c>
      <c r="C4221" t="str">
        <f>IF(A4221&lt;&gt;"",TEXT(Belegerfassung!C4229,"TT.MM.JJJJ"),"")</f>
        <v/>
      </c>
      <c r="D4221" t="str">
        <f>IFERROR(VLOOKUP(Belegerfassung!A4229,Abfrage!$E$2:$F$20,2,FALSE),"")</f>
        <v/>
      </c>
      <c r="E4221" t="str">
        <f>IF(A4221&lt;&gt;"",Belegerfassung!B4229,"")</f>
        <v/>
      </c>
      <c r="F4221" t="str">
        <f>IF(Belegerfassung!L4229="","",IF(Belegerfassung!L4229&lt;&gt;"",IF(Belegerfassung!L4229&lt;&gt;"",IF(Belegerfassung!J4229&lt;&gt;0,VLOOKUP(Belegerfassung!L4229,Abfrage!$A$2:$C$19,2,),VLOOKUP(Belegerfassung!L4229,Abfrage!$A$2:$C$19,3,)),"")))</f>
        <v/>
      </c>
      <c r="G4221" t="str">
        <f t="shared" si="195"/>
        <v/>
      </c>
      <c r="H4221" s="31" t="str">
        <f>IF(A4221&lt;&gt;"",-Belegerfassung!J4229+Belegerfassung!K4229,"")</f>
        <v/>
      </c>
      <c r="I4221" s="49" t="str">
        <f>IFERROR(IF(H4221&lt;&gt;"",Belegerfassung!L4229*100,""),IF(OR(Belegerfassung!L4229="Leistung EU - Erlöse",Belegerfassung!L4229="Lieferungen EU-Erlöse",Belegerfassung!L4229="EUST",Belegerfassung!L4229="Bauleistungen 20%")=TRUE,"",MID(Belegerfassung!L4229,4,2)))</f>
        <v/>
      </c>
      <c r="J4221" s="6" t="str">
        <f>IF(A4221&lt;&gt;"",LEFT(Belegerfassung!D4229,40),"")</f>
        <v/>
      </c>
      <c r="K4221" t="str">
        <f>IF(A4221&lt;&gt;"",VLOOKUP(D4221,Abfrage!$F$2:$G$21,2,FALSE),"")</f>
        <v/>
      </c>
      <c r="L4221" s="6" t="str">
        <f>IF(Belegerfassung!H4229&lt;&gt;"",Belegerfassung!H4229,"")</f>
        <v/>
      </c>
      <c r="M4221" t="str">
        <f>IFERROR(IF(Belegerfassung!E4229&lt;&gt;"",VLOOKUP(Belegerfassung!E4229,Abfrage!$L$2:$M$15,2,),""),"")</f>
        <v/>
      </c>
      <c r="N4221" t="str">
        <f t="shared" si="196"/>
        <v/>
      </c>
      <c r="O4221" t="str">
        <f t="shared" si="197"/>
        <v/>
      </c>
      <c r="P4221" t="str">
        <f>IF(Belegerfassung!G4229&lt;&gt;"",CONCATENATE(Belegerfassung!G4229,".pdf"),"")</f>
        <v/>
      </c>
    </row>
    <row r="4222" spans="1:16">
      <c r="A4222" t="str">
        <f>IF(Belegerfassung!C4230&lt;&gt;"",0,"")</f>
        <v/>
      </c>
      <c r="B4222" t="str">
        <f>IFERROR(VLOOKUP(Belegerfassung!I4230,Konten!A:D,2,FALSE),"")</f>
        <v/>
      </c>
      <c r="C4222" t="str">
        <f>IF(A4222&lt;&gt;"",TEXT(Belegerfassung!C4230,"TT.MM.JJJJ"),"")</f>
        <v/>
      </c>
      <c r="D4222" t="str">
        <f>IFERROR(VLOOKUP(Belegerfassung!A4230,Abfrage!$E$2:$F$20,2,FALSE),"")</f>
        <v/>
      </c>
      <c r="E4222" t="str">
        <f>IF(A4222&lt;&gt;"",Belegerfassung!B4230,"")</f>
        <v/>
      </c>
      <c r="F4222" t="str">
        <f>IF(Belegerfassung!L4230="","",IF(Belegerfassung!L4230&lt;&gt;"",IF(Belegerfassung!L4230&lt;&gt;"",IF(Belegerfassung!J4230&lt;&gt;0,VLOOKUP(Belegerfassung!L4230,Abfrage!$A$2:$C$19,2,),VLOOKUP(Belegerfassung!L4230,Abfrage!$A$2:$C$19,3,)),"")))</f>
        <v/>
      </c>
      <c r="G4222" t="str">
        <f t="shared" si="195"/>
        <v/>
      </c>
      <c r="H4222" s="31" t="str">
        <f>IF(A4222&lt;&gt;"",-Belegerfassung!J4230+Belegerfassung!K4230,"")</f>
        <v/>
      </c>
      <c r="I4222" s="49" t="str">
        <f>IFERROR(IF(H4222&lt;&gt;"",Belegerfassung!L4230*100,""),IF(OR(Belegerfassung!L4230="Leistung EU - Erlöse",Belegerfassung!L4230="Lieferungen EU-Erlöse",Belegerfassung!L4230="EUST",Belegerfassung!L4230="Bauleistungen 20%")=TRUE,"",MID(Belegerfassung!L4230,4,2)))</f>
        <v/>
      </c>
      <c r="J4222" s="6" t="str">
        <f>IF(A4222&lt;&gt;"",LEFT(Belegerfassung!D4230,40),"")</f>
        <v/>
      </c>
      <c r="K4222" t="str">
        <f>IF(A4222&lt;&gt;"",VLOOKUP(D4222,Abfrage!$F$2:$G$21,2,FALSE),"")</f>
        <v/>
      </c>
      <c r="L4222" s="6" t="str">
        <f>IF(Belegerfassung!H4230&lt;&gt;"",Belegerfassung!H4230,"")</f>
        <v/>
      </c>
      <c r="M4222" t="str">
        <f>IFERROR(IF(Belegerfassung!E4230&lt;&gt;"",VLOOKUP(Belegerfassung!E4230,Abfrage!$L$2:$M$15,2,),""),"")</f>
        <v/>
      </c>
      <c r="N4222" t="str">
        <f t="shared" si="196"/>
        <v/>
      </c>
      <c r="O4222" t="str">
        <f t="shared" si="197"/>
        <v/>
      </c>
      <c r="P4222" t="str">
        <f>IF(Belegerfassung!G4230&lt;&gt;"",CONCATENATE(Belegerfassung!G4230,".pdf"),"")</f>
        <v/>
      </c>
    </row>
    <row r="4223" spans="1:16">
      <c r="A4223" t="str">
        <f>IF(Belegerfassung!C4231&lt;&gt;"",0,"")</f>
        <v/>
      </c>
      <c r="B4223" t="str">
        <f>IFERROR(VLOOKUP(Belegerfassung!I4231,Konten!A:D,2,FALSE),"")</f>
        <v/>
      </c>
      <c r="C4223" t="str">
        <f>IF(A4223&lt;&gt;"",TEXT(Belegerfassung!C4231,"TT.MM.JJJJ"),"")</f>
        <v/>
      </c>
      <c r="D4223" t="str">
        <f>IFERROR(VLOOKUP(Belegerfassung!A4231,Abfrage!$E$2:$F$20,2,FALSE),"")</f>
        <v/>
      </c>
      <c r="E4223" t="str">
        <f>IF(A4223&lt;&gt;"",Belegerfassung!B4231,"")</f>
        <v/>
      </c>
      <c r="F4223" t="str">
        <f>IF(Belegerfassung!L4231="","",IF(Belegerfassung!L4231&lt;&gt;"",IF(Belegerfassung!L4231&lt;&gt;"",IF(Belegerfassung!J4231&lt;&gt;0,VLOOKUP(Belegerfassung!L4231,Abfrage!$A$2:$C$19,2,),VLOOKUP(Belegerfassung!L4231,Abfrage!$A$2:$C$19,3,)),"")))</f>
        <v/>
      </c>
      <c r="G4223" t="str">
        <f t="shared" si="195"/>
        <v/>
      </c>
      <c r="H4223" s="31" t="str">
        <f>IF(A4223&lt;&gt;"",-Belegerfassung!J4231+Belegerfassung!K4231,"")</f>
        <v/>
      </c>
      <c r="I4223" s="49" t="str">
        <f>IFERROR(IF(H4223&lt;&gt;"",Belegerfassung!L4231*100,""),IF(OR(Belegerfassung!L4231="Leistung EU - Erlöse",Belegerfassung!L4231="Lieferungen EU-Erlöse",Belegerfassung!L4231="EUST",Belegerfassung!L4231="Bauleistungen 20%")=TRUE,"",MID(Belegerfassung!L4231,4,2)))</f>
        <v/>
      </c>
      <c r="J4223" s="6" t="str">
        <f>IF(A4223&lt;&gt;"",LEFT(Belegerfassung!D4231,40),"")</f>
        <v/>
      </c>
      <c r="K4223" t="str">
        <f>IF(A4223&lt;&gt;"",VLOOKUP(D4223,Abfrage!$F$2:$G$21,2,FALSE),"")</f>
        <v/>
      </c>
      <c r="L4223" s="6" t="str">
        <f>IF(Belegerfassung!H4231&lt;&gt;"",Belegerfassung!H4231,"")</f>
        <v/>
      </c>
      <c r="M4223" t="str">
        <f>IFERROR(IF(Belegerfassung!E4231&lt;&gt;"",VLOOKUP(Belegerfassung!E4231,Abfrage!$L$2:$M$15,2,),""),"")</f>
        <v/>
      </c>
      <c r="N4223" t="str">
        <f t="shared" si="196"/>
        <v/>
      </c>
      <c r="O4223" t="str">
        <f t="shared" si="197"/>
        <v/>
      </c>
      <c r="P4223" t="str">
        <f>IF(Belegerfassung!G4231&lt;&gt;"",CONCATENATE(Belegerfassung!G4231,".pdf"),"")</f>
        <v/>
      </c>
    </row>
    <row r="4224" spans="1:16">
      <c r="A4224" t="str">
        <f>IF(Belegerfassung!C4232&lt;&gt;"",0,"")</f>
        <v/>
      </c>
      <c r="B4224" t="str">
        <f>IFERROR(VLOOKUP(Belegerfassung!I4232,Konten!A:D,2,FALSE),"")</f>
        <v/>
      </c>
      <c r="C4224" t="str">
        <f>IF(A4224&lt;&gt;"",TEXT(Belegerfassung!C4232,"TT.MM.JJJJ"),"")</f>
        <v/>
      </c>
      <c r="D4224" t="str">
        <f>IFERROR(VLOOKUP(Belegerfassung!A4232,Abfrage!$E$2:$F$20,2,FALSE),"")</f>
        <v/>
      </c>
      <c r="E4224" t="str">
        <f>IF(A4224&lt;&gt;"",Belegerfassung!B4232,"")</f>
        <v/>
      </c>
      <c r="F4224" t="str">
        <f>IF(Belegerfassung!L4232="","",IF(Belegerfassung!L4232&lt;&gt;"",IF(Belegerfassung!L4232&lt;&gt;"",IF(Belegerfassung!J4232&lt;&gt;0,VLOOKUP(Belegerfassung!L4232,Abfrage!$A$2:$C$19,2,),VLOOKUP(Belegerfassung!L4232,Abfrage!$A$2:$C$19,3,)),"")))</f>
        <v/>
      </c>
      <c r="G4224" t="str">
        <f t="shared" si="195"/>
        <v/>
      </c>
      <c r="H4224" s="31" t="str">
        <f>IF(A4224&lt;&gt;"",-Belegerfassung!J4232+Belegerfassung!K4232,"")</f>
        <v/>
      </c>
      <c r="I4224" s="49" t="str">
        <f>IFERROR(IF(H4224&lt;&gt;"",Belegerfassung!L4232*100,""),IF(OR(Belegerfassung!L4232="Leistung EU - Erlöse",Belegerfassung!L4232="Lieferungen EU-Erlöse",Belegerfassung!L4232="EUST",Belegerfassung!L4232="Bauleistungen 20%")=TRUE,"",MID(Belegerfassung!L4232,4,2)))</f>
        <v/>
      </c>
      <c r="J4224" s="6" t="str">
        <f>IF(A4224&lt;&gt;"",LEFT(Belegerfassung!D4232,40),"")</f>
        <v/>
      </c>
      <c r="K4224" t="str">
        <f>IF(A4224&lt;&gt;"",VLOOKUP(D4224,Abfrage!$F$2:$G$21,2,FALSE),"")</f>
        <v/>
      </c>
      <c r="L4224" s="6" t="str">
        <f>IF(Belegerfassung!H4232&lt;&gt;"",Belegerfassung!H4232,"")</f>
        <v/>
      </c>
      <c r="M4224" t="str">
        <f>IFERROR(IF(Belegerfassung!E4232&lt;&gt;"",VLOOKUP(Belegerfassung!E4232,Abfrage!$L$2:$M$15,2,),""),"")</f>
        <v/>
      </c>
      <c r="N4224" t="str">
        <f t="shared" si="196"/>
        <v/>
      </c>
      <c r="O4224" t="str">
        <f t="shared" si="197"/>
        <v/>
      </c>
      <c r="P4224" t="str">
        <f>IF(Belegerfassung!G4232&lt;&gt;"",CONCATENATE(Belegerfassung!G4232,".pdf"),"")</f>
        <v/>
      </c>
    </row>
    <row r="4225" spans="1:16">
      <c r="A4225" t="str">
        <f>IF(Belegerfassung!C4233&lt;&gt;"",0,"")</f>
        <v/>
      </c>
      <c r="B4225" t="str">
        <f>IFERROR(VLOOKUP(Belegerfassung!I4233,Konten!A:D,2,FALSE),"")</f>
        <v/>
      </c>
      <c r="C4225" t="str">
        <f>IF(A4225&lt;&gt;"",TEXT(Belegerfassung!C4233,"TT.MM.JJJJ"),"")</f>
        <v/>
      </c>
      <c r="D4225" t="str">
        <f>IFERROR(VLOOKUP(Belegerfassung!A4233,Abfrage!$E$2:$F$20,2,FALSE),"")</f>
        <v/>
      </c>
      <c r="E4225" t="str">
        <f>IF(A4225&lt;&gt;"",Belegerfassung!B4233,"")</f>
        <v/>
      </c>
      <c r="F4225" t="str">
        <f>IF(Belegerfassung!L4233="","",IF(Belegerfassung!L4233&lt;&gt;"",IF(Belegerfassung!L4233&lt;&gt;"",IF(Belegerfassung!J4233&lt;&gt;0,VLOOKUP(Belegerfassung!L4233,Abfrage!$A$2:$C$19,2,),VLOOKUP(Belegerfassung!L4233,Abfrage!$A$2:$C$19,3,)),"")))</f>
        <v/>
      </c>
      <c r="G4225" t="str">
        <f t="shared" si="195"/>
        <v/>
      </c>
      <c r="H4225" s="31" t="str">
        <f>IF(A4225&lt;&gt;"",-Belegerfassung!J4233+Belegerfassung!K4233,"")</f>
        <v/>
      </c>
      <c r="I4225" s="49" t="str">
        <f>IFERROR(IF(H4225&lt;&gt;"",Belegerfassung!L4233*100,""),IF(OR(Belegerfassung!L4233="Leistung EU - Erlöse",Belegerfassung!L4233="Lieferungen EU-Erlöse",Belegerfassung!L4233="EUST",Belegerfassung!L4233="Bauleistungen 20%")=TRUE,"",MID(Belegerfassung!L4233,4,2)))</f>
        <v/>
      </c>
      <c r="J4225" s="6" t="str">
        <f>IF(A4225&lt;&gt;"",LEFT(Belegerfassung!D4233,40),"")</f>
        <v/>
      </c>
      <c r="K4225" t="str">
        <f>IF(A4225&lt;&gt;"",VLOOKUP(D4225,Abfrage!$F$2:$G$21,2,FALSE),"")</f>
        <v/>
      </c>
      <c r="L4225" s="6" t="str">
        <f>IF(Belegerfassung!H4233&lt;&gt;"",Belegerfassung!H4233,"")</f>
        <v/>
      </c>
      <c r="M4225" t="str">
        <f>IFERROR(IF(Belegerfassung!E4233&lt;&gt;"",VLOOKUP(Belegerfassung!E4233,Abfrage!$L$2:$M$15,2,),""),"")</f>
        <v/>
      </c>
      <c r="N4225" t="str">
        <f t="shared" si="196"/>
        <v/>
      </c>
      <c r="O4225" t="str">
        <f t="shared" si="197"/>
        <v/>
      </c>
      <c r="P4225" t="str">
        <f>IF(Belegerfassung!G4233&lt;&gt;"",CONCATENATE(Belegerfassung!G4233,".pdf"),"")</f>
        <v/>
      </c>
    </row>
    <row r="4226" spans="1:16">
      <c r="A4226" t="str">
        <f>IF(Belegerfassung!C4234&lt;&gt;"",0,"")</f>
        <v/>
      </c>
      <c r="B4226" t="str">
        <f>IFERROR(VLOOKUP(Belegerfassung!I4234,Konten!A:D,2,FALSE),"")</f>
        <v/>
      </c>
      <c r="C4226" t="str">
        <f>IF(A4226&lt;&gt;"",TEXT(Belegerfassung!C4234,"TT.MM.JJJJ"),"")</f>
        <v/>
      </c>
      <c r="D4226" t="str">
        <f>IFERROR(VLOOKUP(Belegerfassung!A4234,Abfrage!$E$2:$F$20,2,FALSE),"")</f>
        <v/>
      </c>
      <c r="E4226" t="str">
        <f>IF(A4226&lt;&gt;"",Belegerfassung!B4234,"")</f>
        <v/>
      </c>
      <c r="F4226" t="str">
        <f>IF(Belegerfassung!L4234="","",IF(Belegerfassung!L4234&lt;&gt;"",IF(Belegerfassung!L4234&lt;&gt;"",IF(Belegerfassung!J4234&lt;&gt;0,VLOOKUP(Belegerfassung!L4234,Abfrage!$A$2:$C$19,2,),VLOOKUP(Belegerfassung!L4234,Abfrage!$A$2:$C$19,3,)),"")))</f>
        <v/>
      </c>
      <c r="G4226" t="str">
        <f t="shared" si="195"/>
        <v/>
      </c>
      <c r="H4226" s="31" t="str">
        <f>IF(A4226&lt;&gt;"",-Belegerfassung!J4234+Belegerfassung!K4234,"")</f>
        <v/>
      </c>
      <c r="I4226" s="49" t="str">
        <f>IFERROR(IF(H4226&lt;&gt;"",Belegerfassung!L4234*100,""),IF(OR(Belegerfassung!L4234="Leistung EU - Erlöse",Belegerfassung!L4234="Lieferungen EU-Erlöse",Belegerfassung!L4234="EUST",Belegerfassung!L4234="Bauleistungen 20%")=TRUE,"",MID(Belegerfassung!L4234,4,2)))</f>
        <v/>
      </c>
      <c r="J4226" s="6" t="str">
        <f>IF(A4226&lt;&gt;"",LEFT(Belegerfassung!D4234,40),"")</f>
        <v/>
      </c>
      <c r="K4226" t="str">
        <f>IF(A4226&lt;&gt;"",VLOOKUP(D4226,Abfrage!$F$2:$G$21,2,FALSE),"")</f>
        <v/>
      </c>
      <c r="L4226" s="6" t="str">
        <f>IF(Belegerfassung!H4234&lt;&gt;"",Belegerfassung!H4234,"")</f>
        <v/>
      </c>
      <c r="M4226" t="str">
        <f>IFERROR(IF(Belegerfassung!E4234&lt;&gt;"",VLOOKUP(Belegerfassung!E4234,Abfrage!$L$2:$M$15,2,),""),"")</f>
        <v/>
      </c>
      <c r="N4226" t="str">
        <f t="shared" si="196"/>
        <v/>
      </c>
      <c r="O4226" t="str">
        <f t="shared" si="197"/>
        <v/>
      </c>
      <c r="P4226" t="str">
        <f>IF(Belegerfassung!G4234&lt;&gt;"",CONCATENATE(Belegerfassung!G4234,".pdf"),"")</f>
        <v/>
      </c>
    </row>
    <row r="4227" spans="1:16">
      <c r="A4227" t="str">
        <f>IF(Belegerfassung!C4235&lt;&gt;"",0,"")</f>
        <v/>
      </c>
      <c r="B4227" t="str">
        <f>IFERROR(VLOOKUP(Belegerfassung!I4235,Konten!A:D,2,FALSE),"")</f>
        <v/>
      </c>
      <c r="C4227" t="str">
        <f>IF(A4227&lt;&gt;"",TEXT(Belegerfassung!C4235,"TT.MM.JJJJ"),"")</f>
        <v/>
      </c>
      <c r="D4227" t="str">
        <f>IFERROR(VLOOKUP(Belegerfassung!A4235,Abfrage!$E$2:$F$20,2,FALSE),"")</f>
        <v/>
      </c>
      <c r="E4227" t="str">
        <f>IF(A4227&lt;&gt;"",Belegerfassung!B4235,"")</f>
        <v/>
      </c>
      <c r="F4227" t="str">
        <f>IF(Belegerfassung!L4235="","",IF(Belegerfassung!L4235&lt;&gt;"",IF(Belegerfassung!L4235&lt;&gt;"",IF(Belegerfassung!J4235&lt;&gt;0,VLOOKUP(Belegerfassung!L4235,Abfrage!$A$2:$C$19,2,),VLOOKUP(Belegerfassung!L4235,Abfrage!$A$2:$C$19,3,)),"")))</f>
        <v/>
      </c>
      <c r="G4227" t="str">
        <f t="shared" ref="G4227:G4290" si="198">IF(A4227&lt;&gt;"",1,"")</f>
        <v/>
      </c>
      <c r="H4227" s="31" t="str">
        <f>IF(A4227&lt;&gt;"",-Belegerfassung!J4235+Belegerfassung!K4235,"")</f>
        <v/>
      </c>
      <c r="I4227" s="49" t="str">
        <f>IFERROR(IF(H4227&lt;&gt;"",Belegerfassung!L4235*100,""),IF(OR(Belegerfassung!L4235="Leistung EU - Erlöse",Belegerfassung!L4235="Lieferungen EU-Erlöse",Belegerfassung!L4235="EUST",Belegerfassung!L4235="Bauleistungen 20%")=TRUE,"",MID(Belegerfassung!L4235,4,2)))</f>
        <v/>
      </c>
      <c r="J4227" s="6" t="str">
        <f>IF(A4227&lt;&gt;"",LEFT(Belegerfassung!D4235,40),"")</f>
        <v/>
      </c>
      <c r="K4227" t="str">
        <f>IF(A4227&lt;&gt;"",VLOOKUP(D4227,Abfrage!$F$2:$G$21,2,FALSE),"")</f>
        <v/>
      </c>
      <c r="L4227" s="6" t="str">
        <f>IF(Belegerfassung!H4235&lt;&gt;"",Belegerfassung!H4235,"")</f>
        <v/>
      </c>
      <c r="M4227" t="str">
        <f>IFERROR(IF(Belegerfassung!E4235&lt;&gt;"",VLOOKUP(Belegerfassung!E4235,Abfrage!$L$2:$M$15,2,),""),"")</f>
        <v/>
      </c>
      <c r="N4227" t="str">
        <f t="shared" ref="N4227:N4290" si="199">IF(A4227&lt;&gt;"","E","")</f>
        <v/>
      </c>
      <c r="O4227" t="str">
        <f t="shared" ref="O4227:O4290" si="200">IF(A4227&lt;&gt;"","A","")</f>
        <v/>
      </c>
      <c r="P4227" t="str">
        <f>IF(Belegerfassung!G4235&lt;&gt;"",CONCATENATE(Belegerfassung!G4235,".pdf"),"")</f>
        <v/>
      </c>
    </row>
    <row r="4228" spans="1:16">
      <c r="A4228" t="str">
        <f>IF(Belegerfassung!C4236&lt;&gt;"",0,"")</f>
        <v/>
      </c>
      <c r="B4228" t="str">
        <f>IFERROR(VLOOKUP(Belegerfassung!I4236,Konten!A:D,2,FALSE),"")</f>
        <v/>
      </c>
      <c r="C4228" t="str">
        <f>IF(A4228&lt;&gt;"",TEXT(Belegerfassung!C4236,"TT.MM.JJJJ"),"")</f>
        <v/>
      </c>
      <c r="D4228" t="str">
        <f>IFERROR(VLOOKUP(Belegerfassung!A4236,Abfrage!$E$2:$F$20,2,FALSE),"")</f>
        <v/>
      </c>
      <c r="E4228" t="str">
        <f>IF(A4228&lt;&gt;"",Belegerfassung!B4236,"")</f>
        <v/>
      </c>
      <c r="F4228" t="str">
        <f>IF(Belegerfassung!L4236="","",IF(Belegerfassung!L4236&lt;&gt;"",IF(Belegerfassung!L4236&lt;&gt;"",IF(Belegerfassung!J4236&lt;&gt;0,VLOOKUP(Belegerfassung!L4236,Abfrage!$A$2:$C$19,2,),VLOOKUP(Belegerfassung!L4236,Abfrage!$A$2:$C$19,3,)),"")))</f>
        <v/>
      </c>
      <c r="G4228" t="str">
        <f t="shared" si="198"/>
        <v/>
      </c>
      <c r="H4228" s="31" t="str">
        <f>IF(A4228&lt;&gt;"",-Belegerfassung!J4236+Belegerfassung!K4236,"")</f>
        <v/>
      </c>
      <c r="I4228" s="49" t="str">
        <f>IFERROR(IF(H4228&lt;&gt;"",Belegerfassung!L4236*100,""),IF(OR(Belegerfassung!L4236="Leistung EU - Erlöse",Belegerfassung!L4236="Lieferungen EU-Erlöse",Belegerfassung!L4236="EUST",Belegerfassung!L4236="Bauleistungen 20%")=TRUE,"",MID(Belegerfassung!L4236,4,2)))</f>
        <v/>
      </c>
      <c r="J4228" s="6" t="str">
        <f>IF(A4228&lt;&gt;"",LEFT(Belegerfassung!D4236,40),"")</f>
        <v/>
      </c>
      <c r="K4228" t="str">
        <f>IF(A4228&lt;&gt;"",VLOOKUP(D4228,Abfrage!$F$2:$G$21,2,FALSE),"")</f>
        <v/>
      </c>
      <c r="L4228" s="6" t="str">
        <f>IF(Belegerfassung!H4236&lt;&gt;"",Belegerfassung!H4236,"")</f>
        <v/>
      </c>
      <c r="M4228" t="str">
        <f>IFERROR(IF(Belegerfassung!E4236&lt;&gt;"",VLOOKUP(Belegerfassung!E4236,Abfrage!$L$2:$M$15,2,),""),"")</f>
        <v/>
      </c>
      <c r="N4228" t="str">
        <f t="shared" si="199"/>
        <v/>
      </c>
      <c r="O4228" t="str">
        <f t="shared" si="200"/>
        <v/>
      </c>
      <c r="P4228" t="str">
        <f>IF(Belegerfassung!G4236&lt;&gt;"",CONCATENATE(Belegerfassung!G4236,".pdf"),"")</f>
        <v/>
      </c>
    </row>
    <row r="4229" spans="1:16">
      <c r="A4229" t="str">
        <f>IF(Belegerfassung!C4237&lt;&gt;"",0,"")</f>
        <v/>
      </c>
      <c r="B4229" t="str">
        <f>IFERROR(VLOOKUP(Belegerfassung!I4237,Konten!A:D,2,FALSE),"")</f>
        <v/>
      </c>
      <c r="C4229" t="str">
        <f>IF(A4229&lt;&gt;"",TEXT(Belegerfassung!C4237,"TT.MM.JJJJ"),"")</f>
        <v/>
      </c>
      <c r="D4229" t="str">
        <f>IFERROR(VLOOKUP(Belegerfassung!A4237,Abfrage!$E$2:$F$20,2,FALSE),"")</f>
        <v/>
      </c>
      <c r="E4229" t="str">
        <f>IF(A4229&lt;&gt;"",Belegerfassung!B4237,"")</f>
        <v/>
      </c>
      <c r="F4229" t="str">
        <f>IF(Belegerfassung!L4237="","",IF(Belegerfassung!L4237&lt;&gt;"",IF(Belegerfassung!L4237&lt;&gt;"",IF(Belegerfassung!J4237&lt;&gt;0,VLOOKUP(Belegerfassung!L4237,Abfrage!$A$2:$C$19,2,),VLOOKUP(Belegerfassung!L4237,Abfrage!$A$2:$C$19,3,)),"")))</f>
        <v/>
      </c>
      <c r="G4229" t="str">
        <f t="shared" si="198"/>
        <v/>
      </c>
      <c r="H4229" s="31" t="str">
        <f>IF(A4229&lt;&gt;"",-Belegerfassung!J4237+Belegerfassung!K4237,"")</f>
        <v/>
      </c>
      <c r="I4229" s="49" t="str">
        <f>IFERROR(IF(H4229&lt;&gt;"",Belegerfassung!L4237*100,""),IF(OR(Belegerfassung!L4237="Leistung EU - Erlöse",Belegerfassung!L4237="Lieferungen EU-Erlöse",Belegerfassung!L4237="EUST",Belegerfassung!L4237="Bauleistungen 20%")=TRUE,"",MID(Belegerfassung!L4237,4,2)))</f>
        <v/>
      </c>
      <c r="J4229" s="6" t="str">
        <f>IF(A4229&lt;&gt;"",LEFT(Belegerfassung!D4237,40),"")</f>
        <v/>
      </c>
      <c r="K4229" t="str">
        <f>IF(A4229&lt;&gt;"",VLOOKUP(D4229,Abfrage!$F$2:$G$21,2,FALSE),"")</f>
        <v/>
      </c>
      <c r="L4229" s="6" t="str">
        <f>IF(Belegerfassung!H4237&lt;&gt;"",Belegerfassung!H4237,"")</f>
        <v/>
      </c>
      <c r="M4229" t="str">
        <f>IFERROR(IF(Belegerfassung!E4237&lt;&gt;"",VLOOKUP(Belegerfassung!E4237,Abfrage!$L$2:$M$15,2,),""),"")</f>
        <v/>
      </c>
      <c r="N4229" t="str">
        <f t="shared" si="199"/>
        <v/>
      </c>
      <c r="O4229" t="str">
        <f t="shared" si="200"/>
        <v/>
      </c>
      <c r="P4229" t="str">
        <f>IF(Belegerfassung!G4237&lt;&gt;"",CONCATENATE(Belegerfassung!G4237,".pdf"),"")</f>
        <v/>
      </c>
    </row>
    <row r="4230" spans="1:16">
      <c r="A4230" t="str">
        <f>IF(Belegerfassung!C4238&lt;&gt;"",0,"")</f>
        <v/>
      </c>
      <c r="B4230" t="str">
        <f>IFERROR(VLOOKUP(Belegerfassung!I4238,Konten!A:D,2,FALSE),"")</f>
        <v/>
      </c>
      <c r="C4230" t="str">
        <f>IF(A4230&lt;&gt;"",TEXT(Belegerfassung!C4238,"TT.MM.JJJJ"),"")</f>
        <v/>
      </c>
      <c r="D4230" t="str">
        <f>IFERROR(VLOOKUP(Belegerfassung!A4238,Abfrage!$E$2:$F$20,2,FALSE),"")</f>
        <v/>
      </c>
      <c r="E4230" t="str">
        <f>IF(A4230&lt;&gt;"",Belegerfassung!B4238,"")</f>
        <v/>
      </c>
      <c r="F4230" t="str">
        <f>IF(Belegerfassung!L4238="","",IF(Belegerfassung!L4238&lt;&gt;"",IF(Belegerfassung!L4238&lt;&gt;"",IF(Belegerfassung!J4238&lt;&gt;0,VLOOKUP(Belegerfassung!L4238,Abfrage!$A$2:$C$19,2,),VLOOKUP(Belegerfassung!L4238,Abfrage!$A$2:$C$19,3,)),"")))</f>
        <v/>
      </c>
      <c r="G4230" t="str">
        <f t="shared" si="198"/>
        <v/>
      </c>
      <c r="H4230" s="31" t="str">
        <f>IF(A4230&lt;&gt;"",-Belegerfassung!J4238+Belegerfassung!K4238,"")</f>
        <v/>
      </c>
      <c r="I4230" s="49" t="str">
        <f>IFERROR(IF(H4230&lt;&gt;"",Belegerfassung!L4238*100,""),IF(OR(Belegerfassung!L4238="Leistung EU - Erlöse",Belegerfassung!L4238="Lieferungen EU-Erlöse",Belegerfassung!L4238="EUST",Belegerfassung!L4238="Bauleistungen 20%")=TRUE,"",MID(Belegerfassung!L4238,4,2)))</f>
        <v/>
      </c>
      <c r="J4230" s="6" t="str">
        <f>IF(A4230&lt;&gt;"",LEFT(Belegerfassung!D4238,40),"")</f>
        <v/>
      </c>
      <c r="K4230" t="str">
        <f>IF(A4230&lt;&gt;"",VLOOKUP(D4230,Abfrage!$F$2:$G$21,2,FALSE),"")</f>
        <v/>
      </c>
      <c r="L4230" s="6" t="str">
        <f>IF(Belegerfassung!H4238&lt;&gt;"",Belegerfassung!H4238,"")</f>
        <v/>
      </c>
      <c r="M4230" t="str">
        <f>IFERROR(IF(Belegerfassung!E4238&lt;&gt;"",VLOOKUP(Belegerfassung!E4238,Abfrage!$L$2:$M$15,2,),""),"")</f>
        <v/>
      </c>
      <c r="N4230" t="str">
        <f t="shared" si="199"/>
        <v/>
      </c>
      <c r="O4230" t="str">
        <f t="shared" si="200"/>
        <v/>
      </c>
      <c r="P4230" t="str">
        <f>IF(Belegerfassung!G4238&lt;&gt;"",CONCATENATE(Belegerfassung!G4238,".pdf"),"")</f>
        <v/>
      </c>
    </row>
    <row r="4231" spans="1:16">
      <c r="A4231" t="str">
        <f>IF(Belegerfassung!C4239&lt;&gt;"",0,"")</f>
        <v/>
      </c>
      <c r="B4231" t="str">
        <f>IFERROR(VLOOKUP(Belegerfassung!I4239,Konten!A:D,2,FALSE),"")</f>
        <v/>
      </c>
      <c r="C4231" t="str">
        <f>IF(A4231&lt;&gt;"",TEXT(Belegerfassung!C4239,"TT.MM.JJJJ"),"")</f>
        <v/>
      </c>
      <c r="D4231" t="str">
        <f>IFERROR(VLOOKUP(Belegerfassung!A4239,Abfrage!$E$2:$F$20,2,FALSE),"")</f>
        <v/>
      </c>
      <c r="E4231" t="str">
        <f>IF(A4231&lt;&gt;"",Belegerfassung!B4239,"")</f>
        <v/>
      </c>
      <c r="F4231" t="str">
        <f>IF(Belegerfassung!L4239="","",IF(Belegerfassung!L4239&lt;&gt;"",IF(Belegerfassung!L4239&lt;&gt;"",IF(Belegerfassung!J4239&lt;&gt;0,VLOOKUP(Belegerfassung!L4239,Abfrage!$A$2:$C$19,2,),VLOOKUP(Belegerfassung!L4239,Abfrage!$A$2:$C$19,3,)),"")))</f>
        <v/>
      </c>
      <c r="G4231" t="str">
        <f t="shared" si="198"/>
        <v/>
      </c>
      <c r="H4231" s="31" t="str">
        <f>IF(A4231&lt;&gt;"",-Belegerfassung!J4239+Belegerfassung!K4239,"")</f>
        <v/>
      </c>
      <c r="I4231" s="49" t="str">
        <f>IFERROR(IF(H4231&lt;&gt;"",Belegerfassung!L4239*100,""),IF(OR(Belegerfassung!L4239="Leistung EU - Erlöse",Belegerfassung!L4239="Lieferungen EU-Erlöse",Belegerfassung!L4239="EUST",Belegerfassung!L4239="Bauleistungen 20%")=TRUE,"",MID(Belegerfassung!L4239,4,2)))</f>
        <v/>
      </c>
      <c r="J4231" s="6" t="str">
        <f>IF(A4231&lt;&gt;"",LEFT(Belegerfassung!D4239,40),"")</f>
        <v/>
      </c>
      <c r="K4231" t="str">
        <f>IF(A4231&lt;&gt;"",VLOOKUP(D4231,Abfrage!$F$2:$G$21,2,FALSE),"")</f>
        <v/>
      </c>
      <c r="L4231" s="6" t="str">
        <f>IF(Belegerfassung!H4239&lt;&gt;"",Belegerfassung!H4239,"")</f>
        <v/>
      </c>
      <c r="M4231" t="str">
        <f>IFERROR(IF(Belegerfassung!E4239&lt;&gt;"",VLOOKUP(Belegerfassung!E4239,Abfrage!$L$2:$M$15,2,),""),"")</f>
        <v/>
      </c>
      <c r="N4231" t="str">
        <f t="shared" si="199"/>
        <v/>
      </c>
      <c r="O4231" t="str">
        <f t="shared" si="200"/>
        <v/>
      </c>
      <c r="P4231" t="str">
        <f>IF(Belegerfassung!G4239&lt;&gt;"",CONCATENATE(Belegerfassung!G4239,".pdf"),"")</f>
        <v/>
      </c>
    </row>
    <row r="4232" spans="1:16">
      <c r="A4232" t="str">
        <f>IF(Belegerfassung!C4240&lt;&gt;"",0,"")</f>
        <v/>
      </c>
      <c r="B4232" t="str">
        <f>IFERROR(VLOOKUP(Belegerfassung!I4240,Konten!A:D,2,FALSE),"")</f>
        <v/>
      </c>
      <c r="C4232" t="str">
        <f>IF(A4232&lt;&gt;"",TEXT(Belegerfassung!C4240,"TT.MM.JJJJ"),"")</f>
        <v/>
      </c>
      <c r="D4232" t="str">
        <f>IFERROR(VLOOKUP(Belegerfassung!A4240,Abfrage!$E$2:$F$20,2,FALSE),"")</f>
        <v/>
      </c>
      <c r="E4232" t="str">
        <f>IF(A4232&lt;&gt;"",Belegerfassung!B4240,"")</f>
        <v/>
      </c>
      <c r="F4232" t="str">
        <f>IF(Belegerfassung!L4240="","",IF(Belegerfassung!L4240&lt;&gt;"",IF(Belegerfassung!L4240&lt;&gt;"",IF(Belegerfassung!J4240&lt;&gt;0,VLOOKUP(Belegerfassung!L4240,Abfrage!$A$2:$C$19,2,),VLOOKUP(Belegerfassung!L4240,Abfrage!$A$2:$C$19,3,)),"")))</f>
        <v/>
      </c>
      <c r="G4232" t="str">
        <f t="shared" si="198"/>
        <v/>
      </c>
      <c r="H4232" s="31" t="str">
        <f>IF(A4232&lt;&gt;"",-Belegerfassung!J4240+Belegerfassung!K4240,"")</f>
        <v/>
      </c>
      <c r="I4232" s="49" t="str">
        <f>IFERROR(IF(H4232&lt;&gt;"",Belegerfassung!L4240*100,""),IF(OR(Belegerfassung!L4240="Leistung EU - Erlöse",Belegerfassung!L4240="Lieferungen EU-Erlöse",Belegerfassung!L4240="EUST",Belegerfassung!L4240="Bauleistungen 20%")=TRUE,"",MID(Belegerfassung!L4240,4,2)))</f>
        <v/>
      </c>
      <c r="J4232" s="6" t="str">
        <f>IF(A4232&lt;&gt;"",LEFT(Belegerfassung!D4240,40),"")</f>
        <v/>
      </c>
      <c r="K4232" t="str">
        <f>IF(A4232&lt;&gt;"",VLOOKUP(D4232,Abfrage!$F$2:$G$21,2,FALSE),"")</f>
        <v/>
      </c>
      <c r="L4232" s="6" t="str">
        <f>IF(Belegerfassung!H4240&lt;&gt;"",Belegerfassung!H4240,"")</f>
        <v/>
      </c>
      <c r="M4232" t="str">
        <f>IFERROR(IF(Belegerfassung!E4240&lt;&gt;"",VLOOKUP(Belegerfassung!E4240,Abfrage!$L$2:$M$15,2,),""),"")</f>
        <v/>
      </c>
      <c r="N4232" t="str">
        <f t="shared" si="199"/>
        <v/>
      </c>
      <c r="O4232" t="str">
        <f t="shared" si="200"/>
        <v/>
      </c>
      <c r="P4232" t="str">
        <f>IF(Belegerfassung!G4240&lt;&gt;"",CONCATENATE(Belegerfassung!G4240,".pdf"),"")</f>
        <v/>
      </c>
    </row>
    <row r="4233" spans="1:16">
      <c r="A4233" t="str">
        <f>IF(Belegerfassung!C4241&lt;&gt;"",0,"")</f>
        <v/>
      </c>
      <c r="B4233" t="str">
        <f>IFERROR(VLOOKUP(Belegerfassung!I4241,Konten!A:D,2,FALSE),"")</f>
        <v/>
      </c>
      <c r="C4233" t="str">
        <f>IF(A4233&lt;&gt;"",TEXT(Belegerfassung!C4241,"TT.MM.JJJJ"),"")</f>
        <v/>
      </c>
      <c r="D4233" t="str">
        <f>IFERROR(VLOOKUP(Belegerfassung!A4241,Abfrage!$E$2:$F$20,2,FALSE),"")</f>
        <v/>
      </c>
      <c r="E4233" t="str">
        <f>IF(A4233&lt;&gt;"",Belegerfassung!B4241,"")</f>
        <v/>
      </c>
      <c r="F4233" t="str">
        <f>IF(Belegerfassung!L4241="","",IF(Belegerfassung!L4241&lt;&gt;"",IF(Belegerfassung!L4241&lt;&gt;"",IF(Belegerfassung!J4241&lt;&gt;0,VLOOKUP(Belegerfassung!L4241,Abfrage!$A$2:$C$19,2,),VLOOKUP(Belegerfassung!L4241,Abfrage!$A$2:$C$19,3,)),"")))</f>
        <v/>
      </c>
      <c r="G4233" t="str">
        <f t="shared" si="198"/>
        <v/>
      </c>
      <c r="H4233" s="31" t="str">
        <f>IF(A4233&lt;&gt;"",-Belegerfassung!J4241+Belegerfassung!K4241,"")</f>
        <v/>
      </c>
      <c r="I4233" s="49" t="str">
        <f>IFERROR(IF(H4233&lt;&gt;"",Belegerfassung!L4241*100,""),IF(OR(Belegerfassung!L4241="Leistung EU - Erlöse",Belegerfassung!L4241="Lieferungen EU-Erlöse",Belegerfassung!L4241="EUST",Belegerfassung!L4241="Bauleistungen 20%")=TRUE,"",MID(Belegerfassung!L4241,4,2)))</f>
        <v/>
      </c>
      <c r="J4233" s="6" t="str">
        <f>IF(A4233&lt;&gt;"",LEFT(Belegerfassung!D4241,40),"")</f>
        <v/>
      </c>
      <c r="K4233" t="str">
        <f>IF(A4233&lt;&gt;"",VLOOKUP(D4233,Abfrage!$F$2:$G$21,2,FALSE),"")</f>
        <v/>
      </c>
      <c r="L4233" s="6" t="str">
        <f>IF(Belegerfassung!H4241&lt;&gt;"",Belegerfassung!H4241,"")</f>
        <v/>
      </c>
      <c r="M4233" t="str">
        <f>IFERROR(IF(Belegerfassung!E4241&lt;&gt;"",VLOOKUP(Belegerfassung!E4241,Abfrage!$L$2:$M$15,2,),""),"")</f>
        <v/>
      </c>
      <c r="N4233" t="str">
        <f t="shared" si="199"/>
        <v/>
      </c>
      <c r="O4233" t="str">
        <f t="shared" si="200"/>
        <v/>
      </c>
      <c r="P4233" t="str">
        <f>IF(Belegerfassung!G4241&lt;&gt;"",CONCATENATE(Belegerfassung!G4241,".pdf"),"")</f>
        <v/>
      </c>
    </row>
    <row r="4234" spans="1:16">
      <c r="A4234" t="str">
        <f>IF(Belegerfassung!C4242&lt;&gt;"",0,"")</f>
        <v/>
      </c>
      <c r="B4234" t="str">
        <f>IFERROR(VLOOKUP(Belegerfassung!I4242,Konten!A:D,2,FALSE),"")</f>
        <v/>
      </c>
      <c r="C4234" t="str">
        <f>IF(A4234&lt;&gt;"",TEXT(Belegerfassung!C4242,"TT.MM.JJJJ"),"")</f>
        <v/>
      </c>
      <c r="D4234" t="str">
        <f>IFERROR(VLOOKUP(Belegerfassung!A4242,Abfrage!$E$2:$F$20,2,FALSE),"")</f>
        <v/>
      </c>
      <c r="E4234" t="str">
        <f>IF(A4234&lt;&gt;"",Belegerfassung!B4242,"")</f>
        <v/>
      </c>
      <c r="F4234" t="str">
        <f>IF(Belegerfassung!L4242="","",IF(Belegerfassung!L4242&lt;&gt;"",IF(Belegerfassung!L4242&lt;&gt;"",IF(Belegerfassung!J4242&lt;&gt;0,VLOOKUP(Belegerfassung!L4242,Abfrage!$A$2:$C$19,2,),VLOOKUP(Belegerfassung!L4242,Abfrage!$A$2:$C$19,3,)),"")))</f>
        <v/>
      </c>
      <c r="G4234" t="str">
        <f t="shared" si="198"/>
        <v/>
      </c>
      <c r="H4234" s="31" t="str">
        <f>IF(A4234&lt;&gt;"",-Belegerfassung!J4242+Belegerfassung!K4242,"")</f>
        <v/>
      </c>
      <c r="I4234" s="49" t="str">
        <f>IFERROR(IF(H4234&lt;&gt;"",Belegerfassung!L4242*100,""),IF(OR(Belegerfassung!L4242="Leistung EU - Erlöse",Belegerfassung!L4242="Lieferungen EU-Erlöse",Belegerfassung!L4242="EUST",Belegerfassung!L4242="Bauleistungen 20%")=TRUE,"",MID(Belegerfassung!L4242,4,2)))</f>
        <v/>
      </c>
      <c r="J4234" s="6" t="str">
        <f>IF(A4234&lt;&gt;"",LEFT(Belegerfassung!D4242,40),"")</f>
        <v/>
      </c>
      <c r="K4234" t="str">
        <f>IF(A4234&lt;&gt;"",VLOOKUP(D4234,Abfrage!$F$2:$G$21,2,FALSE),"")</f>
        <v/>
      </c>
      <c r="L4234" s="6" t="str">
        <f>IF(Belegerfassung!H4242&lt;&gt;"",Belegerfassung!H4242,"")</f>
        <v/>
      </c>
      <c r="M4234" t="str">
        <f>IFERROR(IF(Belegerfassung!E4242&lt;&gt;"",VLOOKUP(Belegerfassung!E4242,Abfrage!$L$2:$M$15,2,),""),"")</f>
        <v/>
      </c>
      <c r="N4234" t="str">
        <f t="shared" si="199"/>
        <v/>
      </c>
      <c r="O4234" t="str">
        <f t="shared" si="200"/>
        <v/>
      </c>
      <c r="P4234" t="str">
        <f>IF(Belegerfassung!G4242&lt;&gt;"",CONCATENATE(Belegerfassung!G4242,".pdf"),"")</f>
        <v/>
      </c>
    </row>
    <row r="4235" spans="1:16">
      <c r="A4235" t="str">
        <f>IF(Belegerfassung!C4243&lt;&gt;"",0,"")</f>
        <v/>
      </c>
      <c r="B4235" t="str">
        <f>IFERROR(VLOOKUP(Belegerfassung!I4243,Konten!A:D,2,FALSE),"")</f>
        <v/>
      </c>
      <c r="C4235" t="str">
        <f>IF(A4235&lt;&gt;"",TEXT(Belegerfassung!C4243,"TT.MM.JJJJ"),"")</f>
        <v/>
      </c>
      <c r="D4235" t="str">
        <f>IFERROR(VLOOKUP(Belegerfassung!A4243,Abfrage!$E$2:$F$20,2,FALSE),"")</f>
        <v/>
      </c>
      <c r="E4235" t="str">
        <f>IF(A4235&lt;&gt;"",Belegerfassung!B4243,"")</f>
        <v/>
      </c>
      <c r="F4235" t="str">
        <f>IF(Belegerfassung!L4243="","",IF(Belegerfassung!L4243&lt;&gt;"",IF(Belegerfassung!L4243&lt;&gt;"",IF(Belegerfassung!J4243&lt;&gt;0,VLOOKUP(Belegerfassung!L4243,Abfrage!$A$2:$C$19,2,),VLOOKUP(Belegerfassung!L4243,Abfrage!$A$2:$C$19,3,)),"")))</f>
        <v/>
      </c>
      <c r="G4235" t="str">
        <f t="shared" si="198"/>
        <v/>
      </c>
      <c r="H4235" s="31" t="str">
        <f>IF(A4235&lt;&gt;"",-Belegerfassung!J4243+Belegerfassung!K4243,"")</f>
        <v/>
      </c>
      <c r="I4235" s="49" t="str">
        <f>IFERROR(IF(H4235&lt;&gt;"",Belegerfassung!L4243*100,""),IF(OR(Belegerfassung!L4243="Leistung EU - Erlöse",Belegerfassung!L4243="Lieferungen EU-Erlöse",Belegerfassung!L4243="EUST",Belegerfassung!L4243="Bauleistungen 20%")=TRUE,"",MID(Belegerfassung!L4243,4,2)))</f>
        <v/>
      </c>
      <c r="J4235" s="6" t="str">
        <f>IF(A4235&lt;&gt;"",LEFT(Belegerfassung!D4243,40),"")</f>
        <v/>
      </c>
      <c r="K4235" t="str">
        <f>IF(A4235&lt;&gt;"",VLOOKUP(D4235,Abfrage!$F$2:$G$21,2,FALSE),"")</f>
        <v/>
      </c>
      <c r="L4235" s="6" t="str">
        <f>IF(Belegerfassung!H4243&lt;&gt;"",Belegerfassung!H4243,"")</f>
        <v/>
      </c>
      <c r="M4235" t="str">
        <f>IFERROR(IF(Belegerfassung!E4243&lt;&gt;"",VLOOKUP(Belegerfassung!E4243,Abfrage!$L$2:$M$15,2,),""),"")</f>
        <v/>
      </c>
      <c r="N4235" t="str">
        <f t="shared" si="199"/>
        <v/>
      </c>
      <c r="O4235" t="str">
        <f t="shared" si="200"/>
        <v/>
      </c>
      <c r="P4235" t="str">
        <f>IF(Belegerfassung!G4243&lt;&gt;"",CONCATENATE(Belegerfassung!G4243,".pdf"),"")</f>
        <v/>
      </c>
    </row>
    <row r="4236" spans="1:16">
      <c r="A4236" t="str">
        <f>IF(Belegerfassung!C4244&lt;&gt;"",0,"")</f>
        <v/>
      </c>
      <c r="B4236" t="str">
        <f>IFERROR(VLOOKUP(Belegerfassung!I4244,Konten!A:D,2,FALSE),"")</f>
        <v/>
      </c>
      <c r="C4236" t="str">
        <f>IF(A4236&lt;&gt;"",TEXT(Belegerfassung!C4244,"TT.MM.JJJJ"),"")</f>
        <v/>
      </c>
      <c r="D4236" t="str">
        <f>IFERROR(VLOOKUP(Belegerfassung!A4244,Abfrage!$E$2:$F$20,2,FALSE),"")</f>
        <v/>
      </c>
      <c r="E4236" t="str">
        <f>IF(A4236&lt;&gt;"",Belegerfassung!B4244,"")</f>
        <v/>
      </c>
      <c r="F4236" t="str">
        <f>IF(Belegerfassung!L4244="","",IF(Belegerfassung!L4244&lt;&gt;"",IF(Belegerfassung!L4244&lt;&gt;"",IF(Belegerfassung!J4244&lt;&gt;0,VLOOKUP(Belegerfassung!L4244,Abfrage!$A$2:$C$19,2,),VLOOKUP(Belegerfassung!L4244,Abfrage!$A$2:$C$19,3,)),"")))</f>
        <v/>
      </c>
      <c r="G4236" t="str">
        <f t="shared" si="198"/>
        <v/>
      </c>
      <c r="H4236" s="31" t="str">
        <f>IF(A4236&lt;&gt;"",-Belegerfassung!J4244+Belegerfassung!K4244,"")</f>
        <v/>
      </c>
      <c r="I4236" s="49" t="str">
        <f>IFERROR(IF(H4236&lt;&gt;"",Belegerfassung!L4244*100,""),IF(OR(Belegerfassung!L4244="Leistung EU - Erlöse",Belegerfassung!L4244="Lieferungen EU-Erlöse",Belegerfassung!L4244="EUST",Belegerfassung!L4244="Bauleistungen 20%")=TRUE,"",MID(Belegerfassung!L4244,4,2)))</f>
        <v/>
      </c>
      <c r="J4236" s="6" t="str">
        <f>IF(A4236&lt;&gt;"",LEFT(Belegerfassung!D4244,40),"")</f>
        <v/>
      </c>
      <c r="K4236" t="str">
        <f>IF(A4236&lt;&gt;"",VLOOKUP(D4236,Abfrage!$F$2:$G$21,2,FALSE),"")</f>
        <v/>
      </c>
      <c r="L4236" s="6" t="str">
        <f>IF(Belegerfassung!H4244&lt;&gt;"",Belegerfassung!H4244,"")</f>
        <v/>
      </c>
      <c r="M4236" t="str">
        <f>IFERROR(IF(Belegerfassung!E4244&lt;&gt;"",VLOOKUP(Belegerfassung!E4244,Abfrage!$L$2:$M$15,2,),""),"")</f>
        <v/>
      </c>
      <c r="N4236" t="str">
        <f t="shared" si="199"/>
        <v/>
      </c>
      <c r="O4236" t="str">
        <f t="shared" si="200"/>
        <v/>
      </c>
      <c r="P4236" t="str">
        <f>IF(Belegerfassung!G4244&lt;&gt;"",CONCATENATE(Belegerfassung!G4244,".pdf"),"")</f>
        <v/>
      </c>
    </row>
    <row r="4237" spans="1:16">
      <c r="A4237" t="str">
        <f>IF(Belegerfassung!C4245&lt;&gt;"",0,"")</f>
        <v/>
      </c>
      <c r="B4237" t="str">
        <f>IFERROR(VLOOKUP(Belegerfassung!I4245,Konten!A:D,2,FALSE),"")</f>
        <v/>
      </c>
      <c r="C4237" t="str">
        <f>IF(A4237&lt;&gt;"",TEXT(Belegerfassung!C4245,"TT.MM.JJJJ"),"")</f>
        <v/>
      </c>
      <c r="D4237" t="str">
        <f>IFERROR(VLOOKUP(Belegerfassung!A4245,Abfrage!$E$2:$F$20,2,FALSE),"")</f>
        <v/>
      </c>
      <c r="E4237" t="str">
        <f>IF(A4237&lt;&gt;"",Belegerfassung!B4245,"")</f>
        <v/>
      </c>
      <c r="F4237" t="str">
        <f>IF(Belegerfassung!L4245="","",IF(Belegerfassung!L4245&lt;&gt;"",IF(Belegerfassung!L4245&lt;&gt;"",IF(Belegerfassung!J4245&lt;&gt;0,VLOOKUP(Belegerfassung!L4245,Abfrage!$A$2:$C$19,2,),VLOOKUP(Belegerfassung!L4245,Abfrage!$A$2:$C$19,3,)),"")))</f>
        <v/>
      </c>
      <c r="G4237" t="str">
        <f t="shared" si="198"/>
        <v/>
      </c>
      <c r="H4237" s="31" t="str">
        <f>IF(A4237&lt;&gt;"",-Belegerfassung!J4245+Belegerfassung!K4245,"")</f>
        <v/>
      </c>
      <c r="I4237" s="49" t="str">
        <f>IFERROR(IF(H4237&lt;&gt;"",Belegerfassung!L4245*100,""),IF(OR(Belegerfassung!L4245="Leistung EU - Erlöse",Belegerfassung!L4245="Lieferungen EU-Erlöse",Belegerfassung!L4245="EUST",Belegerfassung!L4245="Bauleistungen 20%")=TRUE,"",MID(Belegerfassung!L4245,4,2)))</f>
        <v/>
      </c>
      <c r="J4237" s="6" t="str">
        <f>IF(A4237&lt;&gt;"",LEFT(Belegerfassung!D4245,40),"")</f>
        <v/>
      </c>
      <c r="K4237" t="str">
        <f>IF(A4237&lt;&gt;"",VLOOKUP(D4237,Abfrage!$F$2:$G$21,2,FALSE),"")</f>
        <v/>
      </c>
      <c r="L4237" s="6" t="str">
        <f>IF(Belegerfassung!H4245&lt;&gt;"",Belegerfassung!H4245,"")</f>
        <v/>
      </c>
      <c r="M4237" t="str">
        <f>IFERROR(IF(Belegerfassung!E4245&lt;&gt;"",VLOOKUP(Belegerfassung!E4245,Abfrage!$L$2:$M$15,2,),""),"")</f>
        <v/>
      </c>
      <c r="N4237" t="str">
        <f t="shared" si="199"/>
        <v/>
      </c>
      <c r="O4237" t="str">
        <f t="shared" si="200"/>
        <v/>
      </c>
      <c r="P4237" t="str">
        <f>IF(Belegerfassung!G4245&lt;&gt;"",CONCATENATE(Belegerfassung!G4245,".pdf"),"")</f>
        <v/>
      </c>
    </row>
    <row r="4238" spans="1:16">
      <c r="A4238" t="str">
        <f>IF(Belegerfassung!C4246&lt;&gt;"",0,"")</f>
        <v/>
      </c>
      <c r="B4238" t="str">
        <f>IFERROR(VLOOKUP(Belegerfassung!I4246,Konten!A:D,2,FALSE),"")</f>
        <v/>
      </c>
      <c r="C4238" t="str">
        <f>IF(A4238&lt;&gt;"",TEXT(Belegerfassung!C4246,"TT.MM.JJJJ"),"")</f>
        <v/>
      </c>
      <c r="D4238" t="str">
        <f>IFERROR(VLOOKUP(Belegerfassung!A4246,Abfrage!$E$2:$F$20,2,FALSE),"")</f>
        <v/>
      </c>
      <c r="E4238" t="str">
        <f>IF(A4238&lt;&gt;"",Belegerfassung!B4246,"")</f>
        <v/>
      </c>
      <c r="F4238" t="str">
        <f>IF(Belegerfassung!L4246="","",IF(Belegerfassung!L4246&lt;&gt;"",IF(Belegerfassung!L4246&lt;&gt;"",IF(Belegerfassung!J4246&lt;&gt;0,VLOOKUP(Belegerfassung!L4246,Abfrage!$A$2:$C$19,2,),VLOOKUP(Belegerfassung!L4246,Abfrage!$A$2:$C$19,3,)),"")))</f>
        <v/>
      </c>
      <c r="G4238" t="str">
        <f t="shared" si="198"/>
        <v/>
      </c>
      <c r="H4238" s="31" t="str">
        <f>IF(A4238&lt;&gt;"",-Belegerfassung!J4246+Belegerfassung!K4246,"")</f>
        <v/>
      </c>
      <c r="I4238" s="49" t="str">
        <f>IFERROR(IF(H4238&lt;&gt;"",Belegerfassung!L4246*100,""),IF(OR(Belegerfassung!L4246="Leistung EU - Erlöse",Belegerfassung!L4246="Lieferungen EU-Erlöse",Belegerfassung!L4246="EUST",Belegerfassung!L4246="Bauleistungen 20%")=TRUE,"",MID(Belegerfassung!L4246,4,2)))</f>
        <v/>
      </c>
      <c r="J4238" s="6" t="str">
        <f>IF(A4238&lt;&gt;"",LEFT(Belegerfassung!D4246,40),"")</f>
        <v/>
      </c>
      <c r="K4238" t="str">
        <f>IF(A4238&lt;&gt;"",VLOOKUP(D4238,Abfrage!$F$2:$G$21,2,FALSE),"")</f>
        <v/>
      </c>
      <c r="L4238" s="6" t="str">
        <f>IF(Belegerfassung!H4246&lt;&gt;"",Belegerfassung!H4246,"")</f>
        <v/>
      </c>
      <c r="M4238" t="str">
        <f>IFERROR(IF(Belegerfassung!E4246&lt;&gt;"",VLOOKUP(Belegerfassung!E4246,Abfrage!$L$2:$M$15,2,),""),"")</f>
        <v/>
      </c>
      <c r="N4238" t="str">
        <f t="shared" si="199"/>
        <v/>
      </c>
      <c r="O4238" t="str">
        <f t="shared" si="200"/>
        <v/>
      </c>
      <c r="P4238" t="str">
        <f>IF(Belegerfassung!G4246&lt;&gt;"",CONCATENATE(Belegerfassung!G4246,".pdf"),"")</f>
        <v/>
      </c>
    </row>
    <row r="4239" spans="1:16">
      <c r="A4239" t="str">
        <f>IF(Belegerfassung!C4247&lt;&gt;"",0,"")</f>
        <v/>
      </c>
      <c r="B4239" t="str">
        <f>IFERROR(VLOOKUP(Belegerfassung!I4247,Konten!A:D,2,FALSE),"")</f>
        <v/>
      </c>
      <c r="C4239" t="str">
        <f>IF(A4239&lt;&gt;"",TEXT(Belegerfassung!C4247,"TT.MM.JJJJ"),"")</f>
        <v/>
      </c>
      <c r="D4239" t="str">
        <f>IFERROR(VLOOKUP(Belegerfassung!A4247,Abfrage!$E$2:$F$20,2,FALSE),"")</f>
        <v/>
      </c>
      <c r="E4239" t="str">
        <f>IF(A4239&lt;&gt;"",Belegerfassung!B4247,"")</f>
        <v/>
      </c>
      <c r="F4239" t="str">
        <f>IF(Belegerfassung!L4247="","",IF(Belegerfassung!L4247&lt;&gt;"",IF(Belegerfassung!L4247&lt;&gt;"",IF(Belegerfassung!J4247&lt;&gt;0,VLOOKUP(Belegerfassung!L4247,Abfrage!$A$2:$C$19,2,),VLOOKUP(Belegerfassung!L4247,Abfrage!$A$2:$C$19,3,)),"")))</f>
        <v/>
      </c>
      <c r="G4239" t="str">
        <f t="shared" si="198"/>
        <v/>
      </c>
      <c r="H4239" s="31" t="str">
        <f>IF(A4239&lt;&gt;"",-Belegerfassung!J4247+Belegerfassung!K4247,"")</f>
        <v/>
      </c>
      <c r="I4239" s="49" t="str">
        <f>IFERROR(IF(H4239&lt;&gt;"",Belegerfassung!L4247*100,""),IF(OR(Belegerfassung!L4247="Leistung EU - Erlöse",Belegerfassung!L4247="Lieferungen EU-Erlöse",Belegerfassung!L4247="EUST",Belegerfassung!L4247="Bauleistungen 20%")=TRUE,"",MID(Belegerfassung!L4247,4,2)))</f>
        <v/>
      </c>
      <c r="J4239" s="6" t="str">
        <f>IF(A4239&lt;&gt;"",LEFT(Belegerfassung!D4247,40),"")</f>
        <v/>
      </c>
      <c r="K4239" t="str">
        <f>IF(A4239&lt;&gt;"",VLOOKUP(D4239,Abfrage!$F$2:$G$21,2,FALSE),"")</f>
        <v/>
      </c>
      <c r="L4239" s="6" t="str">
        <f>IF(Belegerfassung!H4247&lt;&gt;"",Belegerfassung!H4247,"")</f>
        <v/>
      </c>
      <c r="M4239" t="str">
        <f>IFERROR(IF(Belegerfassung!E4247&lt;&gt;"",VLOOKUP(Belegerfassung!E4247,Abfrage!$L$2:$M$15,2,),""),"")</f>
        <v/>
      </c>
      <c r="N4239" t="str">
        <f t="shared" si="199"/>
        <v/>
      </c>
      <c r="O4239" t="str">
        <f t="shared" si="200"/>
        <v/>
      </c>
      <c r="P4239" t="str">
        <f>IF(Belegerfassung!G4247&lt;&gt;"",CONCATENATE(Belegerfassung!G4247,".pdf"),"")</f>
        <v/>
      </c>
    </row>
    <row r="4240" spans="1:16">
      <c r="A4240" t="str">
        <f>IF(Belegerfassung!C4248&lt;&gt;"",0,"")</f>
        <v/>
      </c>
      <c r="B4240" t="str">
        <f>IFERROR(VLOOKUP(Belegerfassung!I4248,Konten!A:D,2,FALSE),"")</f>
        <v/>
      </c>
      <c r="C4240" t="str">
        <f>IF(A4240&lt;&gt;"",TEXT(Belegerfassung!C4248,"TT.MM.JJJJ"),"")</f>
        <v/>
      </c>
      <c r="D4240" t="str">
        <f>IFERROR(VLOOKUP(Belegerfassung!A4248,Abfrage!$E$2:$F$20,2,FALSE),"")</f>
        <v/>
      </c>
      <c r="E4240" t="str">
        <f>IF(A4240&lt;&gt;"",Belegerfassung!B4248,"")</f>
        <v/>
      </c>
      <c r="F4240" t="str">
        <f>IF(Belegerfassung!L4248="","",IF(Belegerfassung!L4248&lt;&gt;"",IF(Belegerfassung!L4248&lt;&gt;"",IF(Belegerfassung!J4248&lt;&gt;0,VLOOKUP(Belegerfassung!L4248,Abfrage!$A$2:$C$19,2,),VLOOKUP(Belegerfassung!L4248,Abfrage!$A$2:$C$19,3,)),"")))</f>
        <v/>
      </c>
      <c r="G4240" t="str">
        <f t="shared" si="198"/>
        <v/>
      </c>
      <c r="H4240" s="31" t="str">
        <f>IF(A4240&lt;&gt;"",-Belegerfassung!J4248+Belegerfassung!K4248,"")</f>
        <v/>
      </c>
      <c r="I4240" s="49" t="str">
        <f>IFERROR(IF(H4240&lt;&gt;"",Belegerfassung!L4248*100,""),IF(OR(Belegerfassung!L4248="Leistung EU - Erlöse",Belegerfassung!L4248="Lieferungen EU-Erlöse",Belegerfassung!L4248="EUST",Belegerfassung!L4248="Bauleistungen 20%")=TRUE,"",MID(Belegerfassung!L4248,4,2)))</f>
        <v/>
      </c>
      <c r="J4240" s="6" t="str">
        <f>IF(A4240&lt;&gt;"",LEFT(Belegerfassung!D4248,40),"")</f>
        <v/>
      </c>
      <c r="K4240" t="str">
        <f>IF(A4240&lt;&gt;"",VLOOKUP(D4240,Abfrage!$F$2:$G$21,2,FALSE),"")</f>
        <v/>
      </c>
      <c r="L4240" s="6" t="str">
        <f>IF(Belegerfassung!H4248&lt;&gt;"",Belegerfassung!H4248,"")</f>
        <v/>
      </c>
      <c r="M4240" t="str">
        <f>IFERROR(IF(Belegerfassung!E4248&lt;&gt;"",VLOOKUP(Belegerfassung!E4248,Abfrage!$L$2:$M$15,2,),""),"")</f>
        <v/>
      </c>
      <c r="N4240" t="str">
        <f t="shared" si="199"/>
        <v/>
      </c>
      <c r="O4240" t="str">
        <f t="shared" si="200"/>
        <v/>
      </c>
      <c r="P4240" t="str">
        <f>IF(Belegerfassung!G4248&lt;&gt;"",CONCATENATE(Belegerfassung!G4248,".pdf"),"")</f>
        <v/>
      </c>
    </row>
    <row r="4241" spans="1:16">
      <c r="A4241" t="str">
        <f>IF(Belegerfassung!C4249&lt;&gt;"",0,"")</f>
        <v/>
      </c>
      <c r="B4241" t="str">
        <f>IFERROR(VLOOKUP(Belegerfassung!I4249,Konten!A:D,2,FALSE),"")</f>
        <v/>
      </c>
      <c r="C4241" t="str">
        <f>IF(A4241&lt;&gt;"",TEXT(Belegerfassung!C4249,"TT.MM.JJJJ"),"")</f>
        <v/>
      </c>
      <c r="D4241" t="str">
        <f>IFERROR(VLOOKUP(Belegerfassung!A4249,Abfrage!$E$2:$F$20,2,FALSE),"")</f>
        <v/>
      </c>
      <c r="E4241" t="str">
        <f>IF(A4241&lt;&gt;"",Belegerfassung!B4249,"")</f>
        <v/>
      </c>
      <c r="F4241" t="str">
        <f>IF(Belegerfassung!L4249="","",IF(Belegerfassung!L4249&lt;&gt;"",IF(Belegerfassung!L4249&lt;&gt;"",IF(Belegerfassung!J4249&lt;&gt;0,VLOOKUP(Belegerfassung!L4249,Abfrage!$A$2:$C$19,2,),VLOOKUP(Belegerfassung!L4249,Abfrage!$A$2:$C$19,3,)),"")))</f>
        <v/>
      </c>
      <c r="G4241" t="str">
        <f t="shared" si="198"/>
        <v/>
      </c>
      <c r="H4241" s="31" t="str">
        <f>IF(A4241&lt;&gt;"",-Belegerfassung!J4249+Belegerfassung!K4249,"")</f>
        <v/>
      </c>
      <c r="I4241" s="49" t="str">
        <f>IFERROR(IF(H4241&lt;&gt;"",Belegerfassung!L4249*100,""),IF(OR(Belegerfassung!L4249="Leistung EU - Erlöse",Belegerfassung!L4249="Lieferungen EU-Erlöse",Belegerfassung!L4249="EUST",Belegerfassung!L4249="Bauleistungen 20%")=TRUE,"",MID(Belegerfassung!L4249,4,2)))</f>
        <v/>
      </c>
      <c r="J4241" s="6" t="str">
        <f>IF(A4241&lt;&gt;"",LEFT(Belegerfassung!D4249,40),"")</f>
        <v/>
      </c>
      <c r="K4241" t="str">
        <f>IF(A4241&lt;&gt;"",VLOOKUP(D4241,Abfrage!$F$2:$G$21,2,FALSE),"")</f>
        <v/>
      </c>
      <c r="L4241" s="6" t="str">
        <f>IF(Belegerfassung!H4249&lt;&gt;"",Belegerfassung!H4249,"")</f>
        <v/>
      </c>
      <c r="M4241" t="str">
        <f>IFERROR(IF(Belegerfassung!E4249&lt;&gt;"",VLOOKUP(Belegerfassung!E4249,Abfrage!$L$2:$M$15,2,),""),"")</f>
        <v/>
      </c>
      <c r="N4241" t="str">
        <f t="shared" si="199"/>
        <v/>
      </c>
      <c r="O4241" t="str">
        <f t="shared" si="200"/>
        <v/>
      </c>
      <c r="P4241" t="str">
        <f>IF(Belegerfassung!G4249&lt;&gt;"",CONCATENATE(Belegerfassung!G4249,".pdf"),"")</f>
        <v/>
      </c>
    </row>
    <row r="4242" spans="1:16">
      <c r="A4242" t="str">
        <f>IF(Belegerfassung!C4250&lt;&gt;"",0,"")</f>
        <v/>
      </c>
      <c r="B4242" t="str">
        <f>IFERROR(VLOOKUP(Belegerfassung!I4250,Konten!A:D,2,FALSE),"")</f>
        <v/>
      </c>
      <c r="C4242" t="str">
        <f>IF(A4242&lt;&gt;"",TEXT(Belegerfassung!C4250,"TT.MM.JJJJ"),"")</f>
        <v/>
      </c>
      <c r="D4242" t="str">
        <f>IFERROR(VLOOKUP(Belegerfassung!A4250,Abfrage!$E$2:$F$20,2,FALSE),"")</f>
        <v/>
      </c>
      <c r="E4242" t="str">
        <f>IF(A4242&lt;&gt;"",Belegerfassung!B4250,"")</f>
        <v/>
      </c>
      <c r="F4242" t="str">
        <f>IF(Belegerfassung!L4250="","",IF(Belegerfassung!L4250&lt;&gt;"",IF(Belegerfassung!L4250&lt;&gt;"",IF(Belegerfassung!J4250&lt;&gt;0,VLOOKUP(Belegerfassung!L4250,Abfrage!$A$2:$C$19,2,),VLOOKUP(Belegerfassung!L4250,Abfrage!$A$2:$C$19,3,)),"")))</f>
        <v/>
      </c>
      <c r="G4242" t="str">
        <f t="shared" si="198"/>
        <v/>
      </c>
      <c r="H4242" s="31" t="str">
        <f>IF(A4242&lt;&gt;"",-Belegerfassung!J4250+Belegerfassung!K4250,"")</f>
        <v/>
      </c>
      <c r="I4242" s="49" t="str">
        <f>IFERROR(IF(H4242&lt;&gt;"",Belegerfassung!L4250*100,""),IF(OR(Belegerfassung!L4250="Leistung EU - Erlöse",Belegerfassung!L4250="Lieferungen EU-Erlöse",Belegerfassung!L4250="EUST",Belegerfassung!L4250="Bauleistungen 20%")=TRUE,"",MID(Belegerfassung!L4250,4,2)))</f>
        <v/>
      </c>
      <c r="J4242" s="6" t="str">
        <f>IF(A4242&lt;&gt;"",LEFT(Belegerfassung!D4250,40),"")</f>
        <v/>
      </c>
      <c r="K4242" t="str">
        <f>IF(A4242&lt;&gt;"",VLOOKUP(D4242,Abfrage!$F$2:$G$21,2,FALSE),"")</f>
        <v/>
      </c>
      <c r="L4242" s="6" t="str">
        <f>IF(Belegerfassung!H4250&lt;&gt;"",Belegerfassung!H4250,"")</f>
        <v/>
      </c>
      <c r="M4242" t="str">
        <f>IFERROR(IF(Belegerfassung!E4250&lt;&gt;"",VLOOKUP(Belegerfassung!E4250,Abfrage!$L$2:$M$15,2,),""),"")</f>
        <v/>
      </c>
      <c r="N4242" t="str">
        <f t="shared" si="199"/>
        <v/>
      </c>
      <c r="O4242" t="str">
        <f t="shared" si="200"/>
        <v/>
      </c>
      <c r="P4242" t="str">
        <f>IF(Belegerfassung!G4250&lt;&gt;"",CONCATENATE(Belegerfassung!G4250,".pdf"),"")</f>
        <v/>
      </c>
    </row>
    <row r="4243" spans="1:16">
      <c r="A4243" t="str">
        <f>IF(Belegerfassung!C4251&lt;&gt;"",0,"")</f>
        <v/>
      </c>
      <c r="B4243" t="str">
        <f>IFERROR(VLOOKUP(Belegerfassung!I4251,Konten!A:D,2,FALSE),"")</f>
        <v/>
      </c>
      <c r="C4243" t="str">
        <f>IF(A4243&lt;&gt;"",TEXT(Belegerfassung!C4251,"TT.MM.JJJJ"),"")</f>
        <v/>
      </c>
      <c r="D4243" t="str">
        <f>IFERROR(VLOOKUP(Belegerfassung!A4251,Abfrage!$E$2:$F$20,2,FALSE),"")</f>
        <v/>
      </c>
      <c r="E4243" t="str">
        <f>IF(A4243&lt;&gt;"",Belegerfassung!B4251,"")</f>
        <v/>
      </c>
      <c r="F4243" t="str">
        <f>IF(Belegerfassung!L4251="","",IF(Belegerfassung!L4251&lt;&gt;"",IF(Belegerfassung!L4251&lt;&gt;"",IF(Belegerfassung!J4251&lt;&gt;0,VLOOKUP(Belegerfassung!L4251,Abfrage!$A$2:$C$19,2,),VLOOKUP(Belegerfassung!L4251,Abfrage!$A$2:$C$19,3,)),"")))</f>
        <v/>
      </c>
      <c r="G4243" t="str">
        <f t="shared" si="198"/>
        <v/>
      </c>
      <c r="H4243" s="31" t="str">
        <f>IF(A4243&lt;&gt;"",-Belegerfassung!J4251+Belegerfassung!K4251,"")</f>
        <v/>
      </c>
      <c r="I4243" s="49" t="str">
        <f>IFERROR(IF(H4243&lt;&gt;"",Belegerfassung!L4251*100,""),IF(OR(Belegerfassung!L4251="Leistung EU - Erlöse",Belegerfassung!L4251="Lieferungen EU-Erlöse",Belegerfassung!L4251="EUST",Belegerfassung!L4251="Bauleistungen 20%")=TRUE,"",MID(Belegerfassung!L4251,4,2)))</f>
        <v/>
      </c>
      <c r="J4243" s="6" t="str">
        <f>IF(A4243&lt;&gt;"",LEFT(Belegerfassung!D4251,40),"")</f>
        <v/>
      </c>
      <c r="K4243" t="str">
        <f>IF(A4243&lt;&gt;"",VLOOKUP(D4243,Abfrage!$F$2:$G$21,2,FALSE),"")</f>
        <v/>
      </c>
      <c r="L4243" s="6" t="str">
        <f>IF(Belegerfassung!H4251&lt;&gt;"",Belegerfassung!H4251,"")</f>
        <v/>
      </c>
      <c r="M4243" t="str">
        <f>IFERROR(IF(Belegerfassung!E4251&lt;&gt;"",VLOOKUP(Belegerfassung!E4251,Abfrage!$L$2:$M$15,2,),""),"")</f>
        <v/>
      </c>
      <c r="N4243" t="str">
        <f t="shared" si="199"/>
        <v/>
      </c>
      <c r="O4243" t="str">
        <f t="shared" si="200"/>
        <v/>
      </c>
      <c r="P4243" t="str">
        <f>IF(Belegerfassung!G4251&lt;&gt;"",CONCATENATE(Belegerfassung!G4251,".pdf"),"")</f>
        <v/>
      </c>
    </row>
    <row r="4244" spans="1:16">
      <c r="A4244" t="str">
        <f>IF(Belegerfassung!C4252&lt;&gt;"",0,"")</f>
        <v/>
      </c>
      <c r="B4244" t="str">
        <f>IFERROR(VLOOKUP(Belegerfassung!I4252,Konten!A:D,2,FALSE),"")</f>
        <v/>
      </c>
      <c r="C4244" t="str">
        <f>IF(A4244&lt;&gt;"",TEXT(Belegerfassung!C4252,"TT.MM.JJJJ"),"")</f>
        <v/>
      </c>
      <c r="D4244" t="str">
        <f>IFERROR(VLOOKUP(Belegerfassung!A4252,Abfrage!$E$2:$F$20,2,FALSE),"")</f>
        <v/>
      </c>
      <c r="E4244" t="str">
        <f>IF(A4244&lt;&gt;"",Belegerfassung!B4252,"")</f>
        <v/>
      </c>
      <c r="F4244" t="str">
        <f>IF(Belegerfassung!L4252="","",IF(Belegerfassung!L4252&lt;&gt;"",IF(Belegerfassung!L4252&lt;&gt;"",IF(Belegerfassung!J4252&lt;&gt;0,VLOOKUP(Belegerfassung!L4252,Abfrage!$A$2:$C$19,2,),VLOOKUP(Belegerfassung!L4252,Abfrage!$A$2:$C$19,3,)),"")))</f>
        <v/>
      </c>
      <c r="G4244" t="str">
        <f t="shared" si="198"/>
        <v/>
      </c>
      <c r="H4244" s="31" t="str">
        <f>IF(A4244&lt;&gt;"",-Belegerfassung!J4252+Belegerfassung!K4252,"")</f>
        <v/>
      </c>
      <c r="I4244" s="49" t="str">
        <f>IFERROR(IF(H4244&lt;&gt;"",Belegerfassung!L4252*100,""),IF(OR(Belegerfassung!L4252="Leistung EU - Erlöse",Belegerfassung!L4252="Lieferungen EU-Erlöse",Belegerfassung!L4252="EUST",Belegerfassung!L4252="Bauleistungen 20%")=TRUE,"",MID(Belegerfassung!L4252,4,2)))</f>
        <v/>
      </c>
      <c r="J4244" s="6" t="str">
        <f>IF(A4244&lt;&gt;"",LEFT(Belegerfassung!D4252,40),"")</f>
        <v/>
      </c>
      <c r="K4244" t="str">
        <f>IF(A4244&lt;&gt;"",VLOOKUP(D4244,Abfrage!$F$2:$G$21,2,FALSE),"")</f>
        <v/>
      </c>
      <c r="L4244" s="6" t="str">
        <f>IF(Belegerfassung!H4252&lt;&gt;"",Belegerfassung!H4252,"")</f>
        <v/>
      </c>
      <c r="M4244" t="str">
        <f>IFERROR(IF(Belegerfassung!E4252&lt;&gt;"",VLOOKUP(Belegerfassung!E4252,Abfrage!$L$2:$M$15,2,),""),"")</f>
        <v/>
      </c>
      <c r="N4244" t="str">
        <f t="shared" si="199"/>
        <v/>
      </c>
      <c r="O4244" t="str">
        <f t="shared" si="200"/>
        <v/>
      </c>
      <c r="P4244" t="str">
        <f>IF(Belegerfassung!G4252&lt;&gt;"",CONCATENATE(Belegerfassung!G4252,".pdf"),"")</f>
        <v/>
      </c>
    </row>
    <row r="4245" spans="1:16">
      <c r="A4245" t="str">
        <f>IF(Belegerfassung!C4253&lt;&gt;"",0,"")</f>
        <v/>
      </c>
      <c r="B4245" t="str">
        <f>IFERROR(VLOOKUP(Belegerfassung!I4253,Konten!A:D,2,FALSE),"")</f>
        <v/>
      </c>
      <c r="C4245" t="str">
        <f>IF(A4245&lt;&gt;"",TEXT(Belegerfassung!C4253,"TT.MM.JJJJ"),"")</f>
        <v/>
      </c>
      <c r="D4245" t="str">
        <f>IFERROR(VLOOKUP(Belegerfassung!A4253,Abfrage!$E$2:$F$20,2,FALSE),"")</f>
        <v/>
      </c>
      <c r="E4245" t="str">
        <f>IF(A4245&lt;&gt;"",Belegerfassung!B4253,"")</f>
        <v/>
      </c>
      <c r="F4245" t="str">
        <f>IF(Belegerfassung!L4253="","",IF(Belegerfassung!L4253&lt;&gt;"",IF(Belegerfassung!L4253&lt;&gt;"",IF(Belegerfassung!J4253&lt;&gt;0,VLOOKUP(Belegerfassung!L4253,Abfrage!$A$2:$C$19,2,),VLOOKUP(Belegerfassung!L4253,Abfrage!$A$2:$C$19,3,)),"")))</f>
        <v/>
      </c>
      <c r="G4245" t="str">
        <f t="shared" si="198"/>
        <v/>
      </c>
      <c r="H4245" s="31" t="str">
        <f>IF(A4245&lt;&gt;"",-Belegerfassung!J4253+Belegerfassung!K4253,"")</f>
        <v/>
      </c>
      <c r="I4245" s="49" t="str">
        <f>IFERROR(IF(H4245&lt;&gt;"",Belegerfassung!L4253*100,""),IF(OR(Belegerfassung!L4253="Leistung EU - Erlöse",Belegerfassung!L4253="Lieferungen EU-Erlöse",Belegerfassung!L4253="EUST",Belegerfassung!L4253="Bauleistungen 20%")=TRUE,"",MID(Belegerfassung!L4253,4,2)))</f>
        <v/>
      </c>
      <c r="J4245" s="6" t="str">
        <f>IF(A4245&lt;&gt;"",LEFT(Belegerfassung!D4253,40),"")</f>
        <v/>
      </c>
      <c r="K4245" t="str">
        <f>IF(A4245&lt;&gt;"",VLOOKUP(D4245,Abfrage!$F$2:$G$21,2,FALSE),"")</f>
        <v/>
      </c>
      <c r="L4245" s="6" t="str">
        <f>IF(Belegerfassung!H4253&lt;&gt;"",Belegerfassung!H4253,"")</f>
        <v/>
      </c>
      <c r="M4245" t="str">
        <f>IFERROR(IF(Belegerfassung!E4253&lt;&gt;"",VLOOKUP(Belegerfassung!E4253,Abfrage!$L$2:$M$15,2,),""),"")</f>
        <v/>
      </c>
      <c r="N4245" t="str">
        <f t="shared" si="199"/>
        <v/>
      </c>
      <c r="O4245" t="str">
        <f t="shared" si="200"/>
        <v/>
      </c>
      <c r="P4245" t="str">
        <f>IF(Belegerfassung!G4253&lt;&gt;"",CONCATENATE(Belegerfassung!G4253,".pdf"),"")</f>
        <v/>
      </c>
    </row>
    <row r="4246" spans="1:16">
      <c r="A4246" t="str">
        <f>IF(Belegerfassung!C4254&lt;&gt;"",0,"")</f>
        <v/>
      </c>
      <c r="B4246" t="str">
        <f>IFERROR(VLOOKUP(Belegerfassung!I4254,Konten!A:D,2,FALSE),"")</f>
        <v/>
      </c>
      <c r="C4246" t="str">
        <f>IF(A4246&lt;&gt;"",TEXT(Belegerfassung!C4254,"TT.MM.JJJJ"),"")</f>
        <v/>
      </c>
      <c r="D4246" t="str">
        <f>IFERROR(VLOOKUP(Belegerfassung!A4254,Abfrage!$E$2:$F$20,2,FALSE),"")</f>
        <v/>
      </c>
      <c r="E4246" t="str">
        <f>IF(A4246&lt;&gt;"",Belegerfassung!B4254,"")</f>
        <v/>
      </c>
      <c r="F4246" t="str">
        <f>IF(Belegerfassung!L4254="","",IF(Belegerfassung!L4254&lt;&gt;"",IF(Belegerfassung!L4254&lt;&gt;"",IF(Belegerfassung!J4254&lt;&gt;0,VLOOKUP(Belegerfassung!L4254,Abfrage!$A$2:$C$19,2,),VLOOKUP(Belegerfassung!L4254,Abfrage!$A$2:$C$19,3,)),"")))</f>
        <v/>
      </c>
      <c r="G4246" t="str">
        <f t="shared" si="198"/>
        <v/>
      </c>
      <c r="H4246" s="31" t="str">
        <f>IF(A4246&lt;&gt;"",-Belegerfassung!J4254+Belegerfassung!K4254,"")</f>
        <v/>
      </c>
      <c r="I4246" s="49" t="str">
        <f>IFERROR(IF(H4246&lt;&gt;"",Belegerfassung!L4254*100,""),IF(OR(Belegerfassung!L4254="Leistung EU - Erlöse",Belegerfassung!L4254="Lieferungen EU-Erlöse",Belegerfassung!L4254="EUST",Belegerfassung!L4254="Bauleistungen 20%")=TRUE,"",MID(Belegerfassung!L4254,4,2)))</f>
        <v/>
      </c>
      <c r="J4246" s="6" t="str">
        <f>IF(A4246&lt;&gt;"",LEFT(Belegerfassung!D4254,40),"")</f>
        <v/>
      </c>
      <c r="K4246" t="str">
        <f>IF(A4246&lt;&gt;"",VLOOKUP(D4246,Abfrage!$F$2:$G$21,2,FALSE),"")</f>
        <v/>
      </c>
      <c r="L4246" s="6" t="str">
        <f>IF(Belegerfassung!H4254&lt;&gt;"",Belegerfassung!H4254,"")</f>
        <v/>
      </c>
      <c r="M4246" t="str">
        <f>IFERROR(IF(Belegerfassung!E4254&lt;&gt;"",VLOOKUP(Belegerfassung!E4254,Abfrage!$L$2:$M$15,2,),""),"")</f>
        <v/>
      </c>
      <c r="N4246" t="str">
        <f t="shared" si="199"/>
        <v/>
      </c>
      <c r="O4246" t="str">
        <f t="shared" si="200"/>
        <v/>
      </c>
      <c r="P4246" t="str">
        <f>IF(Belegerfassung!G4254&lt;&gt;"",CONCATENATE(Belegerfassung!G4254,".pdf"),"")</f>
        <v/>
      </c>
    </row>
    <row r="4247" spans="1:16">
      <c r="A4247" t="str">
        <f>IF(Belegerfassung!C4255&lt;&gt;"",0,"")</f>
        <v/>
      </c>
      <c r="B4247" t="str">
        <f>IFERROR(VLOOKUP(Belegerfassung!I4255,Konten!A:D,2,FALSE),"")</f>
        <v/>
      </c>
      <c r="C4247" t="str">
        <f>IF(A4247&lt;&gt;"",TEXT(Belegerfassung!C4255,"TT.MM.JJJJ"),"")</f>
        <v/>
      </c>
      <c r="D4247" t="str">
        <f>IFERROR(VLOOKUP(Belegerfassung!A4255,Abfrage!$E$2:$F$20,2,FALSE),"")</f>
        <v/>
      </c>
      <c r="E4247" t="str">
        <f>IF(A4247&lt;&gt;"",Belegerfassung!B4255,"")</f>
        <v/>
      </c>
      <c r="F4247" t="str">
        <f>IF(Belegerfassung!L4255="","",IF(Belegerfassung!L4255&lt;&gt;"",IF(Belegerfassung!L4255&lt;&gt;"",IF(Belegerfassung!J4255&lt;&gt;0,VLOOKUP(Belegerfassung!L4255,Abfrage!$A$2:$C$19,2,),VLOOKUP(Belegerfassung!L4255,Abfrage!$A$2:$C$19,3,)),"")))</f>
        <v/>
      </c>
      <c r="G4247" t="str">
        <f t="shared" si="198"/>
        <v/>
      </c>
      <c r="H4247" s="31" t="str">
        <f>IF(A4247&lt;&gt;"",-Belegerfassung!J4255+Belegerfassung!K4255,"")</f>
        <v/>
      </c>
      <c r="I4247" s="49" t="str">
        <f>IFERROR(IF(H4247&lt;&gt;"",Belegerfassung!L4255*100,""),IF(OR(Belegerfassung!L4255="Leistung EU - Erlöse",Belegerfassung!L4255="Lieferungen EU-Erlöse",Belegerfassung!L4255="EUST",Belegerfassung!L4255="Bauleistungen 20%")=TRUE,"",MID(Belegerfassung!L4255,4,2)))</f>
        <v/>
      </c>
      <c r="J4247" s="6" t="str">
        <f>IF(A4247&lt;&gt;"",LEFT(Belegerfassung!D4255,40),"")</f>
        <v/>
      </c>
      <c r="K4247" t="str">
        <f>IF(A4247&lt;&gt;"",VLOOKUP(D4247,Abfrage!$F$2:$G$21,2,FALSE),"")</f>
        <v/>
      </c>
      <c r="L4247" s="6" t="str">
        <f>IF(Belegerfassung!H4255&lt;&gt;"",Belegerfassung!H4255,"")</f>
        <v/>
      </c>
      <c r="M4247" t="str">
        <f>IFERROR(IF(Belegerfassung!E4255&lt;&gt;"",VLOOKUP(Belegerfassung!E4255,Abfrage!$L$2:$M$15,2,),""),"")</f>
        <v/>
      </c>
      <c r="N4247" t="str">
        <f t="shared" si="199"/>
        <v/>
      </c>
      <c r="O4247" t="str">
        <f t="shared" si="200"/>
        <v/>
      </c>
      <c r="P4247" t="str">
        <f>IF(Belegerfassung!G4255&lt;&gt;"",CONCATENATE(Belegerfassung!G4255,".pdf"),"")</f>
        <v/>
      </c>
    </row>
    <row r="4248" spans="1:16">
      <c r="A4248" t="str">
        <f>IF(Belegerfassung!C4256&lt;&gt;"",0,"")</f>
        <v/>
      </c>
      <c r="B4248" t="str">
        <f>IFERROR(VLOOKUP(Belegerfassung!I4256,Konten!A:D,2,FALSE),"")</f>
        <v/>
      </c>
      <c r="C4248" t="str">
        <f>IF(A4248&lt;&gt;"",TEXT(Belegerfassung!C4256,"TT.MM.JJJJ"),"")</f>
        <v/>
      </c>
      <c r="D4248" t="str">
        <f>IFERROR(VLOOKUP(Belegerfassung!A4256,Abfrage!$E$2:$F$20,2,FALSE),"")</f>
        <v/>
      </c>
      <c r="E4248" t="str">
        <f>IF(A4248&lt;&gt;"",Belegerfassung!B4256,"")</f>
        <v/>
      </c>
      <c r="F4248" t="str">
        <f>IF(Belegerfassung!L4256="","",IF(Belegerfassung!L4256&lt;&gt;"",IF(Belegerfassung!L4256&lt;&gt;"",IF(Belegerfassung!J4256&lt;&gt;0,VLOOKUP(Belegerfassung!L4256,Abfrage!$A$2:$C$19,2,),VLOOKUP(Belegerfassung!L4256,Abfrage!$A$2:$C$19,3,)),"")))</f>
        <v/>
      </c>
      <c r="G4248" t="str">
        <f t="shared" si="198"/>
        <v/>
      </c>
      <c r="H4248" s="31" t="str">
        <f>IF(A4248&lt;&gt;"",-Belegerfassung!J4256+Belegerfassung!K4256,"")</f>
        <v/>
      </c>
      <c r="I4248" s="49" t="str">
        <f>IFERROR(IF(H4248&lt;&gt;"",Belegerfassung!L4256*100,""),IF(OR(Belegerfassung!L4256="Leistung EU - Erlöse",Belegerfassung!L4256="Lieferungen EU-Erlöse",Belegerfassung!L4256="EUST",Belegerfassung!L4256="Bauleistungen 20%")=TRUE,"",MID(Belegerfassung!L4256,4,2)))</f>
        <v/>
      </c>
      <c r="J4248" s="6" t="str">
        <f>IF(A4248&lt;&gt;"",LEFT(Belegerfassung!D4256,40),"")</f>
        <v/>
      </c>
      <c r="K4248" t="str">
        <f>IF(A4248&lt;&gt;"",VLOOKUP(D4248,Abfrage!$F$2:$G$21,2,FALSE),"")</f>
        <v/>
      </c>
      <c r="L4248" s="6" t="str">
        <f>IF(Belegerfassung!H4256&lt;&gt;"",Belegerfassung!H4256,"")</f>
        <v/>
      </c>
      <c r="M4248" t="str">
        <f>IFERROR(IF(Belegerfassung!E4256&lt;&gt;"",VLOOKUP(Belegerfassung!E4256,Abfrage!$L$2:$M$15,2,),""),"")</f>
        <v/>
      </c>
      <c r="N4248" t="str">
        <f t="shared" si="199"/>
        <v/>
      </c>
      <c r="O4248" t="str">
        <f t="shared" si="200"/>
        <v/>
      </c>
      <c r="P4248" t="str">
        <f>IF(Belegerfassung!G4256&lt;&gt;"",CONCATENATE(Belegerfassung!G4256,".pdf"),"")</f>
        <v/>
      </c>
    </row>
    <row r="4249" spans="1:16">
      <c r="A4249" t="str">
        <f>IF(Belegerfassung!C4257&lt;&gt;"",0,"")</f>
        <v/>
      </c>
      <c r="B4249" t="str">
        <f>IFERROR(VLOOKUP(Belegerfassung!I4257,Konten!A:D,2,FALSE),"")</f>
        <v/>
      </c>
      <c r="C4249" t="str">
        <f>IF(A4249&lt;&gt;"",TEXT(Belegerfassung!C4257,"TT.MM.JJJJ"),"")</f>
        <v/>
      </c>
      <c r="D4249" t="str">
        <f>IFERROR(VLOOKUP(Belegerfassung!A4257,Abfrage!$E$2:$F$20,2,FALSE),"")</f>
        <v/>
      </c>
      <c r="E4249" t="str">
        <f>IF(A4249&lt;&gt;"",Belegerfassung!B4257,"")</f>
        <v/>
      </c>
      <c r="F4249" t="str">
        <f>IF(Belegerfassung!L4257="","",IF(Belegerfassung!L4257&lt;&gt;"",IF(Belegerfassung!L4257&lt;&gt;"",IF(Belegerfassung!J4257&lt;&gt;0,VLOOKUP(Belegerfassung!L4257,Abfrage!$A$2:$C$19,2,),VLOOKUP(Belegerfassung!L4257,Abfrage!$A$2:$C$19,3,)),"")))</f>
        <v/>
      </c>
      <c r="G4249" t="str">
        <f t="shared" si="198"/>
        <v/>
      </c>
      <c r="H4249" s="31" t="str">
        <f>IF(A4249&lt;&gt;"",-Belegerfassung!J4257+Belegerfassung!K4257,"")</f>
        <v/>
      </c>
      <c r="I4249" s="49" t="str">
        <f>IFERROR(IF(H4249&lt;&gt;"",Belegerfassung!L4257*100,""),IF(OR(Belegerfassung!L4257="Leistung EU - Erlöse",Belegerfassung!L4257="Lieferungen EU-Erlöse",Belegerfassung!L4257="EUST",Belegerfassung!L4257="Bauleistungen 20%")=TRUE,"",MID(Belegerfassung!L4257,4,2)))</f>
        <v/>
      </c>
      <c r="J4249" s="6" t="str">
        <f>IF(A4249&lt;&gt;"",LEFT(Belegerfassung!D4257,40),"")</f>
        <v/>
      </c>
      <c r="K4249" t="str">
        <f>IF(A4249&lt;&gt;"",VLOOKUP(D4249,Abfrage!$F$2:$G$21,2,FALSE),"")</f>
        <v/>
      </c>
      <c r="L4249" s="6" t="str">
        <f>IF(Belegerfassung!H4257&lt;&gt;"",Belegerfassung!H4257,"")</f>
        <v/>
      </c>
      <c r="M4249" t="str">
        <f>IFERROR(IF(Belegerfassung!E4257&lt;&gt;"",VLOOKUP(Belegerfassung!E4257,Abfrage!$L$2:$M$15,2,),""),"")</f>
        <v/>
      </c>
      <c r="N4249" t="str">
        <f t="shared" si="199"/>
        <v/>
      </c>
      <c r="O4249" t="str">
        <f t="shared" si="200"/>
        <v/>
      </c>
      <c r="P4249" t="str">
        <f>IF(Belegerfassung!G4257&lt;&gt;"",CONCATENATE(Belegerfassung!G4257,".pdf"),"")</f>
        <v/>
      </c>
    </row>
    <row r="4250" spans="1:16">
      <c r="A4250" t="str">
        <f>IF(Belegerfassung!C4258&lt;&gt;"",0,"")</f>
        <v/>
      </c>
      <c r="B4250" t="str">
        <f>IFERROR(VLOOKUP(Belegerfassung!I4258,Konten!A:D,2,FALSE),"")</f>
        <v/>
      </c>
      <c r="C4250" t="str">
        <f>IF(A4250&lt;&gt;"",TEXT(Belegerfassung!C4258,"TT.MM.JJJJ"),"")</f>
        <v/>
      </c>
      <c r="D4250" t="str">
        <f>IFERROR(VLOOKUP(Belegerfassung!A4258,Abfrage!$E$2:$F$20,2,FALSE),"")</f>
        <v/>
      </c>
      <c r="E4250" t="str">
        <f>IF(A4250&lt;&gt;"",Belegerfassung!B4258,"")</f>
        <v/>
      </c>
      <c r="F4250" t="str">
        <f>IF(Belegerfassung!L4258="","",IF(Belegerfassung!L4258&lt;&gt;"",IF(Belegerfassung!L4258&lt;&gt;"",IF(Belegerfassung!J4258&lt;&gt;0,VLOOKUP(Belegerfassung!L4258,Abfrage!$A$2:$C$19,2,),VLOOKUP(Belegerfassung!L4258,Abfrage!$A$2:$C$19,3,)),"")))</f>
        <v/>
      </c>
      <c r="G4250" t="str">
        <f t="shared" si="198"/>
        <v/>
      </c>
      <c r="H4250" s="31" t="str">
        <f>IF(A4250&lt;&gt;"",-Belegerfassung!J4258+Belegerfassung!K4258,"")</f>
        <v/>
      </c>
      <c r="I4250" s="49" t="str">
        <f>IFERROR(IF(H4250&lt;&gt;"",Belegerfassung!L4258*100,""),IF(OR(Belegerfassung!L4258="Leistung EU - Erlöse",Belegerfassung!L4258="Lieferungen EU-Erlöse",Belegerfassung!L4258="EUST",Belegerfassung!L4258="Bauleistungen 20%")=TRUE,"",MID(Belegerfassung!L4258,4,2)))</f>
        <v/>
      </c>
      <c r="J4250" s="6" t="str">
        <f>IF(A4250&lt;&gt;"",LEFT(Belegerfassung!D4258,40),"")</f>
        <v/>
      </c>
      <c r="K4250" t="str">
        <f>IF(A4250&lt;&gt;"",VLOOKUP(D4250,Abfrage!$F$2:$G$21,2,FALSE),"")</f>
        <v/>
      </c>
      <c r="L4250" s="6" t="str">
        <f>IF(Belegerfassung!H4258&lt;&gt;"",Belegerfassung!H4258,"")</f>
        <v/>
      </c>
      <c r="M4250" t="str">
        <f>IFERROR(IF(Belegerfassung!E4258&lt;&gt;"",VLOOKUP(Belegerfassung!E4258,Abfrage!$L$2:$M$15,2,),""),"")</f>
        <v/>
      </c>
      <c r="N4250" t="str">
        <f t="shared" si="199"/>
        <v/>
      </c>
      <c r="O4250" t="str">
        <f t="shared" si="200"/>
        <v/>
      </c>
      <c r="P4250" t="str">
        <f>IF(Belegerfassung!G4258&lt;&gt;"",CONCATENATE(Belegerfassung!G4258,".pdf"),"")</f>
        <v/>
      </c>
    </row>
    <row r="4251" spans="1:16">
      <c r="A4251" t="str">
        <f>IF(Belegerfassung!C4259&lt;&gt;"",0,"")</f>
        <v/>
      </c>
      <c r="B4251" t="str">
        <f>IFERROR(VLOOKUP(Belegerfassung!I4259,Konten!A:D,2,FALSE),"")</f>
        <v/>
      </c>
      <c r="C4251" t="str">
        <f>IF(A4251&lt;&gt;"",TEXT(Belegerfassung!C4259,"TT.MM.JJJJ"),"")</f>
        <v/>
      </c>
      <c r="D4251" t="str">
        <f>IFERROR(VLOOKUP(Belegerfassung!A4259,Abfrage!$E$2:$F$20,2,FALSE),"")</f>
        <v/>
      </c>
      <c r="E4251" t="str">
        <f>IF(A4251&lt;&gt;"",Belegerfassung!B4259,"")</f>
        <v/>
      </c>
      <c r="F4251" t="str">
        <f>IF(Belegerfassung!L4259="","",IF(Belegerfassung!L4259&lt;&gt;"",IF(Belegerfassung!L4259&lt;&gt;"",IF(Belegerfassung!J4259&lt;&gt;0,VLOOKUP(Belegerfassung!L4259,Abfrage!$A$2:$C$19,2,),VLOOKUP(Belegerfassung!L4259,Abfrage!$A$2:$C$19,3,)),"")))</f>
        <v/>
      </c>
      <c r="G4251" t="str">
        <f t="shared" si="198"/>
        <v/>
      </c>
      <c r="H4251" s="31" t="str">
        <f>IF(A4251&lt;&gt;"",-Belegerfassung!J4259+Belegerfassung!K4259,"")</f>
        <v/>
      </c>
      <c r="I4251" s="49" t="str">
        <f>IFERROR(IF(H4251&lt;&gt;"",Belegerfassung!L4259*100,""),IF(OR(Belegerfassung!L4259="Leistung EU - Erlöse",Belegerfassung!L4259="Lieferungen EU-Erlöse",Belegerfassung!L4259="EUST",Belegerfassung!L4259="Bauleistungen 20%")=TRUE,"",MID(Belegerfassung!L4259,4,2)))</f>
        <v/>
      </c>
      <c r="J4251" s="6" t="str">
        <f>IF(A4251&lt;&gt;"",LEFT(Belegerfassung!D4259,40),"")</f>
        <v/>
      </c>
      <c r="K4251" t="str">
        <f>IF(A4251&lt;&gt;"",VLOOKUP(D4251,Abfrage!$F$2:$G$21,2,FALSE),"")</f>
        <v/>
      </c>
      <c r="L4251" s="6" t="str">
        <f>IF(Belegerfassung!H4259&lt;&gt;"",Belegerfassung!H4259,"")</f>
        <v/>
      </c>
      <c r="M4251" t="str">
        <f>IFERROR(IF(Belegerfassung!E4259&lt;&gt;"",VLOOKUP(Belegerfassung!E4259,Abfrage!$L$2:$M$15,2,),""),"")</f>
        <v/>
      </c>
      <c r="N4251" t="str">
        <f t="shared" si="199"/>
        <v/>
      </c>
      <c r="O4251" t="str">
        <f t="shared" si="200"/>
        <v/>
      </c>
      <c r="P4251" t="str">
        <f>IF(Belegerfassung!G4259&lt;&gt;"",CONCATENATE(Belegerfassung!G4259,".pdf"),"")</f>
        <v/>
      </c>
    </row>
    <row r="4252" spans="1:16">
      <c r="A4252" t="str">
        <f>IF(Belegerfassung!C4260&lt;&gt;"",0,"")</f>
        <v/>
      </c>
      <c r="B4252" t="str">
        <f>IFERROR(VLOOKUP(Belegerfassung!I4260,Konten!A:D,2,FALSE),"")</f>
        <v/>
      </c>
      <c r="C4252" t="str">
        <f>IF(A4252&lt;&gt;"",TEXT(Belegerfassung!C4260,"TT.MM.JJJJ"),"")</f>
        <v/>
      </c>
      <c r="D4252" t="str">
        <f>IFERROR(VLOOKUP(Belegerfassung!A4260,Abfrage!$E$2:$F$20,2,FALSE),"")</f>
        <v/>
      </c>
      <c r="E4252" t="str">
        <f>IF(A4252&lt;&gt;"",Belegerfassung!B4260,"")</f>
        <v/>
      </c>
      <c r="F4252" t="str">
        <f>IF(Belegerfassung!L4260="","",IF(Belegerfassung!L4260&lt;&gt;"",IF(Belegerfassung!L4260&lt;&gt;"",IF(Belegerfassung!J4260&lt;&gt;0,VLOOKUP(Belegerfassung!L4260,Abfrage!$A$2:$C$19,2,),VLOOKUP(Belegerfassung!L4260,Abfrage!$A$2:$C$19,3,)),"")))</f>
        <v/>
      </c>
      <c r="G4252" t="str">
        <f t="shared" si="198"/>
        <v/>
      </c>
      <c r="H4252" s="31" t="str">
        <f>IF(A4252&lt;&gt;"",-Belegerfassung!J4260+Belegerfassung!K4260,"")</f>
        <v/>
      </c>
      <c r="I4252" s="49" t="str">
        <f>IFERROR(IF(H4252&lt;&gt;"",Belegerfassung!L4260*100,""),IF(OR(Belegerfassung!L4260="Leistung EU - Erlöse",Belegerfassung!L4260="Lieferungen EU-Erlöse",Belegerfassung!L4260="EUST",Belegerfassung!L4260="Bauleistungen 20%")=TRUE,"",MID(Belegerfassung!L4260,4,2)))</f>
        <v/>
      </c>
      <c r="J4252" s="6" t="str">
        <f>IF(A4252&lt;&gt;"",LEFT(Belegerfassung!D4260,40),"")</f>
        <v/>
      </c>
      <c r="K4252" t="str">
        <f>IF(A4252&lt;&gt;"",VLOOKUP(D4252,Abfrage!$F$2:$G$21,2,FALSE),"")</f>
        <v/>
      </c>
      <c r="L4252" s="6" t="str">
        <f>IF(Belegerfassung!H4260&lt;&gt;"",Belegerfassung!H4260,"")</f>
        <v/>
      </c>
      <c r="M4252" t="str">
        <f>IFERROR(IF(Belegerfassung!E4260&lt;&gt;"",VLOOKUP(Belegerfassung!E4260,Abfrage!$L$2:$M$15,2,),""),"")</f>
        <v/>
      </c>
      <c r="N4252" t="str">
        <f t="shared" si="199"/>
        <v/>
      </c>
      <c r="O4252" t="str">
        <f t="shared" si="200"/>
        <v/>
      </c>
      <c r="P4252" t="str">
        <f>IF(Belegerfassung!G4260&lt;&gt;"",CONCATENATE(Belegerfassung!G4260,".pdf"),"")</f>
        <v/>
      </c>
    </row>
    <row r="4253" spans="1:16">
      <c r="A4253" t="str">
        <f>IF(Belegerfassung!C4261&lt;&gt;"",0,"")</f>
        <v/>
      </c>
      <c r="B4253" t="str">
        <f>IFERROR(VLOOKUP(Belegerfassung!I4261,Konten!A:D,2,FALSE),"")</f>
        <v/>
      </c>
      <c r="C4253" t="str">
        <f>IF(A4253&lt;&gt;"",TEXT(Belegerfassung!C4261,"TT.MM.JJJJ"),"")</f>
        <v/>
      </c>
      <c r="D4253" t="str">
        <f>IFERROR(VLOOKUP(Belegerfassung!A4261,Abfrage!$E$2:$F$20,2,FALSE),"")</f>
        <v/>
      </c>
      <c r="E4253" t="str">
        <f>IF(A4253&lt;&gt;"",Belegerfassung!B4261,"")</f>
        <v/>
      </c>
      <c r="F4253" t="str">
        <f>IF(Belegerfassung!L4261="","",IF(Belegerfassung!L4261&lt;&gt;"",IF(Belegerfassung!L4261&lt;&gt;"",IF(Belegerfassung!J4261&lt;&gt;0,VLOOKUP(Belegerfassung!L4261,Abfrage!$A$2:$C$19,2,),VLOOKUP(Belegerfassung!L4261,Abfrage!$A$2:$C$19,3,)),"")))</f>
        <v/>
      </c>
      <c r="G4253" t="str">
        <f t="shared" si="198"/>
        <v/>
      </c>
      <c r="H4253" s="31" t="str">
        <f>IF(A4253&lt;&gt;"",-Belegerfassung!J4261+Belegerfassung!K4261,"")</f>
        <v/>
      </c>
      <c r="I4253" s="49" t="str">
        <f>IFERROR(IF(H4253&lt;&gt;"",Belegerfassung!L4261*100,""),IF(OR(Belegerfassung!L4261="Leistung EU - Erlöse",Belegerfassung!L4261="Lieferungen EU-Erlöse",Belegerfassung!L4261="EUST",Belegerfassung!L4261="Bauleistungen 20%")=TRUE,"",MID(Belegerfassung!L4261,4,2)))</f>
        <v/>
      </c>
      <c r="J4253" s="6" t="str">
        <f>IF(A4253&lt;&gt;"",LEFT(Belegerfassung!D4261,40),"")</f>
        <v/>
      </c>
      <c r="K4253" t="str">
        <f>IF(A4253&lt;&gt;"",VLOOKUP(D4253,Abfrage!$F$2:$G$21,2,FALSE),"")</f>
        <v/>
      </c>
      <c r="L4253" s="6" t="str">
        <f>IF(Belegerfassung!H4261&lt;&gt;"",Belegerfassung!H4261,"")</f>
        <v/>
      </c>
      <c r="M4253" t="str">
        <f>IFERROR(IF(Belegerfassung!E4261&lt;&gt;"",VLOOKUP(Belegerfassung!E4261,Abfrage!$L$2:$M$15,2,),""),"")</f>
        <v/>
      </c>
      <c r="N4253" t="str">
        <f t="shared" si="199"/>
        <v/>
      </c>
      <c r="O4253" t="str">
        <f t="shared" si="200"/>
        <v/>
      </c>
      <c r="P4253" t="str">
        <f>IF(Belegerfassung!G4261&lt;&gt;"",CONCATENATE(Belegerfassung!G4261,".pdf"),"")</f>
        <v/>
      </c>
    </row>
    <row r="4254" spans="1:16">
      <c r="A4254" t="str">
        <f>IF(Belegerfassung!C4262&lt;&gt;"",0,"")</f>
        <v/>
      </c>
      <c r="B4254" t="str">
        <f>IFERROR(VLOOKUP(Belegerfassung!I4262,Konten!A:D,2,FALSE),"")</f>
        <v/>
      </c>
      <c r="C4254" t="str">
        <f>IF(A4254&lt;&gt;"",TEXT(Belegerfassung!C4262,"TT.MM.JJJJ"),"")</f>
        <v/>
      </c>
      <c r="D4254" t="str">
        <f>IFERROR(VLOOKUP(Belegerfassung!A4262,Abfrage!$E$2:$F$20,2,FALSE),"")</f>
        <v/>
      </c>
      <c r="E4254" t="str">
        <f>IF(A4254&lt;&gt;"",Belegerfassung!B4262,"")</f>
        <v/>
      </c>
      <c r="F4254" t="str">
        <f>IF(Belegerfassung!L4262="","",IF(Belegerfassung!L4262&lt;&gt;"",IF(Belegerfassung!L4262&lt;&gt;"",IF(Belegerfassung!J4262&lt;&gt;0,VLOOKUP(Belegerfassung!L4262,Abfrage!$A$2:$C$19,2,),VLOOKUP(Belegerfassung!L4262,Abfrage!$A$2:$C$19,3,)),"")))</f>
        <v/>
      </c>
      <c r="G4254" t="str">
        <f t="shared" si="198"/>
        <v/>
      </c>
      <c r="H4254" s="31" t="str">
        <f>IF(A4254&lt;&gt;"",-Belegerfassung!J4262+Belegerfassung!K4262,"")</f>
        <v/>
      </c>
      <c r="I4254" s="49" t="str">
        <f>IFERROR(IF(H4254&lt;&gt;"",Belegerfassung!L4262*100,""),IF(OR(Belegerfassung!L4262="Leistung EU - Erlöse",Belegerfassung!L4262="Lieferungen EU-Erlöse",Belegerfassung!L4262="EUST",Belegerfassung!L4262="Bauleistungen 20%")=TRUE,"",MID(Belegerfassung!L4262,4,2)))</f>
        <v/>
      </c>
      <c r="J4254" s="6" t="str">
        <f>IF(A4254&lt;&gt;"",LEFT(Belegerfassung!D4262,40),"")</f>
        <v/>
      </c>
      <c r="K4254" t="str">
        <f>IF(A4254&lt;&gt;"",VLOOKUP(D4254,Abfrage!$F$2:$G$21,2,FALSE),"")</f>
        <v/>
      </c>
      <c r="L4254" s="6" t="str">
        <f>IF(Belegerfassung!H4262&lt;&gt;"",Belegerfassung!H4262,"")</f>
        <v/>
      </c>
      <c r="M4254" t="str">
        <f>IFERROR(IF(Belegerfassung!E4262&lt;&gt;"",VLOOKUP(Belegerfassung!E4262,Abfrage!$L$2:$M$15,2,),""),"")</f>
        <v/>
      </c>
      <c r="N4254" t="str">
        <f t="shared" si="199"/>
        <v/>
      </c>
      <c r="O4254" t="str">
        <f t="shared" si="200"/>
        <v/>
      </c>
      <c r="P4254" t="str">
        <f>IF(Belegerfassung!G4262&lt;&gt;"",CONCATENATE(Belegerfassung!G4262,".pdf"),"")</f>
        <v/>
      </c>
    </row>
    <row r="4255" spans="1:16">
      <c r="A4255" t="str">
        <f>IF(Belegerfassung!C4263&lt;&gt;"",0,"")</f>
        <v/>
      </c>
      <c r="B4255" t="str">
        <f>IFERROR(VLOOKUP(Belegerfassung!I4263,Konten!A:D,2,FALSE),"")</f>
        <v/>
      </c>
      <c r="C4255" t="str">
        <f>IF(A4255&lt;&gt;"",TEXT(Belegerfassung!C4263,"TT.MM.JJJJ"),"")</f>
        <v/>
      </c>
      <c r="D4255" t="str">
        <f>IFERROR(VLOOKUP(Belegerfassung!A4263,Abfrage!$E$2:$F$20,2,FALSE),"")</f>
        <v/>
      </c>
      <c r="E4255" t="str">
        <f>IF(A4255&lt;&gt;"",Belegerfassung!B4263,"")</f>
        <v/>
      </c>
      <c r="F4255" t="str">
        <f>IF(Belegerfassung!L4263="","",IF(Belegerfassung!L4263&lt;&gt;"",IF(Belegerfassung!L4263&lt;&gt;"",IF(Belegerfassung!J4263&lt;&gt;0,VLOOKUP(Belegerfassung!L4263,Abfrage!$A$2:$C$19,2,),VLOOKUP(Belegerfassung!L4263,Abfrage!$A$2:$C$19,3,)),"")))</f>
        <v/>
      </c>
      <c r="G4255" t="str">
        <f t="shared" si="198"/>
        <v/>
      </c>
      <c r="H4255" s="31" t="str">
        <f>IF(A4255&lt;&gt;"",-Belegerfassung!J4263+Belegerfassung!K4263,"")</f>
        <v/>
      </c>
      <c r="I4255" s="49" t="str">
        <f>IFERROR(IF(H4255&lt;&gt;"",Belegerfassung!L4263*100,""),IF(OR(Belegerfassung!L4263="Leistung EU - Erlöse",Belegerfassung!L4263="Lieferungen EU-Erlöse",Belegerfassung!L4263="EUST",Belegerfassung!L4263="Bauleistungen 20%")=TRUE,"",MID(Belegerfassung!L4263,4,2)))</f>
        <v/>
      </c>
      <c r="J4255" s="6" t="str">
        <f>IF(A4255&lt;&gt;"",LEFT(Belegerfassung!D4263,40),"")</f>
        <v/>
      </c>
      <c r="K4255" t="str">
        <f>IF(A4255&lt;&gt;"",VLOOKUP(D4255,Abfrage!$F$2:$G$21,2,FALSE),"")</f>
        <v/>
      </c>
      <c r="L4255" s="6" t="str">
        <f>IF(Belegerfassung!H4263&lt;&gt;"",Belegerfassung!H4263,"")</f>
        <v/>
      </c>
      <c r="M4255" t="str">
        <f>IFERROR(IF(Belegerfassung!E4263&lt;&gt;"",VLOOKUP(Belegerfassung!E4263,Abfrage!$L$2:$M$15,2,),""),"")</f>
        <v/>
      </c>
      <c r="N4255" t="str">
        <f t="shared" si="199"/>
        <v/>
      </c>
      <c r="O4255" t="str">
        <f t="shared" si="200"/>
        <v/>
      </c>
      <c r="P4255" t="str">
        <f>IF(Belegerfassung!G4263&lt;&gt;"",CONCATENATE(Belegerfassung!G4263,".pdf"),"")</f>
        <v/>
      </c>
    </row>
    <row r="4256" spans="1:16">
      <c r="A4256" t="str">
        <f>IF(Belegerfassung!C4264&lt;&gt;"",0,"")</f>
        <v/>
      </c>
      <c r="B4256" t="str">
        <f>IFERROR(VLOOKUP(Belegerfassung!I4264,Konten!A:D,2,FALSE),"")</f>
        <v/>
      </c>
      <c r="C4256" t="str">
        <f>IF(A4256&lt;&gt;"",TEXT(Belegerfassung!C4264,"TT.MM.JJJJ"),"")</f>
        <v/>
      </c>
      <c r="D4256" t="str">
        <f>IFERROR(VLOOKUP(Belegerfassung!A4264,Abfrage!$E$2:$F$20,2,FALSE),"")</f>
        <v/>
      </c>
      <c r="E4256" t="str">
        <f>IF(A4256&lt;&gt;"",Belegerfassung!B4264,"")</f>
        <v/>
      </c>
      <c r="F4256" t="str">
        <f>IF(Belegerfassung!L4264="","",IF(Belegerfassung!L4264&lt;&gt;"",IF(Belegerfassung!L4264&lt;&gt;"",IF(Belegerfassung!J4264&lt;&gt;0,VLOOKUP(Belegerfassung!L4264,Abfrage!$A$2:$C$19,2,),VLOOKUP(Belegerfassung!L4264,Abfrage!$A$2:$C$19,3,)),"")))</f>
        <v/>
      </c>
      <c r="G4256" t="str">
        <f t="shared" si="198"/>
        <v/>
      </c>
      <c r="H4256" s="31" t="str">
        <f>IF(A4256&lt;&gt;"",-Belegerfassung!J4264+Belegerfassung!K4264,"")</f>
        <v/>
      </c>
      <c r="I4256" s="49" t="str">
        <f>IFERROR(IF(H4256&lt;&gt;"",Belegerfassung!L4264*100,""),IF(OR(Belegerfassung!L4264="Leistung EU - Erlöse",Belegerfassung!L4264="Lieferungen EU-Erlöse",Belegerfassung!L4264="EUST",Belegerfassung!L4264="Bauleistungen 20%")=TRUE,"",MID(Belegerfassung!L4264,4,2)))</f>
        <v/>
      </c>
      <c r="J4256" s="6" t="str">
        <f>IF(A4256&lt;&gt;"",LEFT(Belegerfassung!D4264,40),"")</f>
        <v/>
      </c>
      <c r="K4256" t="str">
        <f>IF(A4256&lt;&gt;"",VLOOKUP(D4256,Abfrage!$F$2:$G$21,2,FALSE),"")</f>
        <v/>
      </c>
      <c r="L4256" s="6" t="str">
        <f>IF(Belegerfassung!H4264&lt;&gt;"",Belegerfassung!H4264,"")</f>
        <v/>
      </c>
      <c r="M4256" t="str">
        <f>IFERROR(IF(Belegerfassung!E4264&lt;&gt;"",VLOOKUP(Belegerfassung!E4264,Abfrage!$L$2:$M$15,2,),""),"")</f>
        <v/>
      </c>
      <c r="N4256" t="str">
        <f t="shared" si="199"/>
        <v/>
      </c>
      <c r="O4256" t="str">
        <f t="shared" si="200"/>
        <v/>
      </c>
      <c r="P4256" t="str">
        <f>IF(Belegerfassung!G4264&lt;&gt;"",CONCATENATE(Belegerfassung!G4264,".pdf"),"")</f>
        <v/>
      </c>
    </row>
    <row r="4257" spans="1:16">
      <c r="A4257" t="str">
        <f>IF(Belegerfassung!C4265&lt;&gt;"",0,"")</f>
        <v/>
      </c>
      <c r="B4257" t="str">
        <f>IFERROR(VLOOKUP(Belegerfassung!I4265,Konten!A:D,2,FALSE),"")</f>
        <v/>
      </c>
      <c r="C4257" t="str">
        <f>IF(A4257&lt;&gt;"",TEXT(Belegerfassung!C4265,"TT.MM.JJJJ"),"")</f>
        <v/>
      </c>
      <c r="D4257" t="str">
        <f>IFERROR(VLOOKUP(Belegerfassung!A4265,Abfrage!$E$2:$F$20,2,FALSE),"")</f>
        <v/>
      </c>
      <c r="E4257" t="str">
        <f>IF(A4257&lt;&gt;"",Belegerfassung!B4265,"")</f>
        <v/>
      </c>
      <c r="F4257" t="str">
        <f>IF(Belegerfassung!L4265="","",IF(Belegerfassung!L4265&lt;&gt;"",IF(Belegerfassung!L4265&lt;&gt;"",IF(Belegerfassung!J4265&lt;&gt;0,VLOOKUP(Belegerfassung!L4265,Abfrage!$A$2:$C$19,2,),VLOOKUP(Belegerfassung!L4265,Abfrage!$A$2:$C$19,3,)),"")))</f>
        <v/>
      </c>
      <c r="G4257" t="str">
        <f t="shared" si="198"/>
        <v/>
      </c>
      <c r="H4257" s="31" t="str">
        <f>IF(A4257&lt;&gt;"",-Belegerfassung!J4265+Belegerfassung!K4265,"")</f>
        <v/>
      </c>
      <c r="I4257" s="49" t="str">
        <f>IFERROR(IF(H4257&lt;&gt;"",Belegerfassung!L4265*100,""),IF(OR(Belegerfassung!L4265="Leistung EU - Erlöse",Belegerfassung!L4265="Lieferungen EU-Erlöse",Belegerfassung!L4265="EUST",Belegerfassung!L4265="Bauleistungen 20%")=TRUE,"",MID(Belegerfassung!L4265,4,2)))</f>
        <v/>
      </c>
      <c r="J4257" s="6" t="str">
        <f>IF(A4257&lt;&gt;"",LEFT(Belegerfassung!D4265,40),"")</f>
        <v/>
      </c>
      <c r="K4257" t="str">
        <f>IF(A4257&lt;&gt;"",VLOOKUP(D4257,Abfrage!$F$2:$G$21,2,FALSE),"")</f>
        <v/>
      </c>
      <c r="L4257" s="6" t="str">
        <f>IF(Belegerfassung!H4265&lt;&gt;"",Belegerfassung!H4265,"")</f>
        <v/>
      </c>
      <c r="M4257" t="str">
        <f>IFERROR(IF(Belegerfassung!E4265&lt;&gt;"",VLOOKUP(Belegerfassung!E4265,Abfrage!$L$2:$M$15,2,),""),"")</f>
        <v/>
      </c>
      <c r="N4257" t="str">
        <f t="shared" si="199"/>
        <v/>
      </c>
      <c r="O4257" t="str">
        <f t="shared" si="200"/>
        <v/>
      </c>
      <c r="P4257" t="str">
        <f>IF(Belegerfassung!G4265&lt;&gt;"",CONCATENATE(Belegerfassung!G4265,".pdf"),"")</f>
        <v/>
      </c>
    </row>
    <row r="4258" spans="1:16">
      <c r="A4258" t="str">
        <f>IF(Belegerfassung!C4266&lt;&gt;"",0,"")</f>
        <v/>
      </c>
      <c r="B4258" t="str">
        <f>IFERROR(VLOOKUP(Belegerfassung!I4266,Konten!A:D,2,FALSE),"")</f>
        <v/>
      </c>
      <c r="C4258" t="str">
        <f>IF(A4258&lt;&gt;"",TEXT(Belegerfassung!C4266,"TT.MM.JJJJ"),"")</f>
        <v/>
      </c>
      <c r="D4258" t="str">
        <f>IFERROR(VLOOKUP(Belegerfassung!A4266,Abfrage!$E$2:$F$20,2,FALSE),"")</f>
        <v/>
      </c>
      <c r="E4258" t="str">
        <f>IF(A4258&lt;&gt;"",Belegerfassung!B4266,"")</f>
        <v/>
      </c>
      <c r="F4258" t="str">
        <f>IF(Belegerfassung!L4266="","",IF(Belegerfassung!L4266&lt;&gt;"",IF(Belegerfassung!L4266&lt;&gt;"",IF(Belegerfassung!J4266&lt;&gt;0,VLOOKUP(Belegerfassung!L4266,Abfrage!$A$2:$C$19,2,),VLOOKUP(Belegerfassung!L4266,Abfrage!$A$2:$C$19,3,)),"")))</f>
        <v/>
      </c>
      <c r="G4258" t="str">
        <f t="shared" si="198"/>
        <v/>
      </c>
      <c r="H4258" s="31" t="str">
        <f>IF(A4258&lt;&gt;"",-Belegerfassung!J4266+Belegerfassung!K4266,"")</f>
        <v/>
      </c>
      <c r="I4258" s="49" t="str">
        <f>IFERROR(IF(H4258&lt;&gt;"",Belegerfassung!L4266*100,""),IF(OR(Belegerfassung!L4266="Leistung EU - Erlöse",Belegerfassung!L4266="Lieferungen EU-Erlöse",Belegerfassung!L4266="EUST",Belegerfassung!L4266="Bauleistungen 20%")=TRUE,"",MID(Belegerfassung!L4266,4,2)))</f>
        <v/>
      </c>
      <c r="J4258" s="6" t="str">
        <f>IF(A4258&lt;&gt;"",LEFT(Belegerfassung!D4266,40),"")</f>
        <v/>
      </c>
      <c r="K4258" t="str">
        <f>IF(A4258&lt;&gt;"",VLOOKUP(D4258,Abfrage!$F$2:$G$21,2,FALSE),"")</f>
        <v/>
      </c>
      <c r="L4258" s="6" t="str">
        <f>IF(Belegerfassung!H4266&lt;&gt;"",Belegerfassung!H4266,"")</f>
        <v/>
      </c>
      <c r="M4258" t="str">
        <f>IFERROR(IF(Belegerfassung!E4266&lt;&gt;"",VLOOKUP(Belegerfassung!E4266,Abfrage!$L$2:$M$15,2,),""),"")</f>
        <v/>
      </c>
      <c r="N4258" t="str">
        <f t="shared" si="199"/>
        <v/>
      </c>
      <c r="O4258" t="str">
        <f t="shared" si="200"/>
        <v/>
      </c>
      <c r="P4258" t="str">
        <f>IF(Belegerfassung!G4266&lt;&gt;"",CONCATENATE(Belegerfassung!G4266,".pdf"),"")</f>
        <v/>
      </c>
    </row>
    <row r="4259" spans="1:16">
      <c r="A4259" t="str">
        <f>IF(Belegerfassung!C4267&lt;&gt;"",0,"")</f>
        <v/>
      </c>
      <c r="B4259" t="str">
        <f>IFERROR(VLOOKUP(Belegerfassung!I4267,Konten!A:D,2,FALSE),"")</f>
        <v/>
      </c>
      <c r="C4259" t="str">
        <f>IF(A4259&lt;&gt;"",TEXT(Belegerfassung!C4267,"TT.MM.JJJJ"),"")</f>
        <v/>
      </c>
      <c r="D4259" t="str">
        <f>IFERROR(VLOOKUP(Belegerfassung!A4267,Abfrage!$E$2:$F$20,2,FALSE),"")</f>
        <v/>
      </c>
      <c r="E4259" t="str">
        <f>IF(A4259&lt;&gt;"",Belegerfassung!B4267,"")</f>
        <v/>
      </c>
      <c r="F4259" t="str">
        <f>IF(Belegerfassung!L4267="","",IF(Belegerfassung!L4267&lt;&gt;"",IF(Belegerfassung!L4267&lt;&gt;"",IF(Belegerfassung!J4267&lt;&gt;0,VLOOKUP(Belegerfassung!L4267,Abfrage!$A$2:$C$19,2,),VLOOKUP(Belegerfassung!L4267,Abfrage!$A$2:$C$19,3,)),"")))</f>
        <v/>
      </c>
      <c r="G4259" t="str">
        <f t="shared" si="198"/>
        <v/>
      </c>
      <c r="H4259" s="31" t="str">
        <f>IF(A4259&lt;&gt;"",-Belegerfassung!J4267+Belegerfassung!K4267,"")</f>
        <v/>
      </c>
      <c r="I4259" s="49" t="str">
        <f>IFERROR(IF(H4259&lt;&gt;"",Belegerfassung!L4267*100,""),IF(OR(Belegerfassung!L4267="Leistung EU - Erlöse",Belegerfassung!L4267="Lieferungen EU-Erlöse",Belegerfassung!L4267="EUST",Belegerfassung!L4267="Bauleistungen 20%")=TRUE,"",MID(Belegerfassung!L4267,4,2)))</f>
        <v/>
      </c>
      <c r="J4259" s="6" t="str">
        <f>IF(A4259&lt;&gt;"",LEFT(Belegerfassung!D4267,40),"")</f>
        <v/>
      </c>
      <c r="K4259" t="str">
        <f>IF(A4259&lt;&gt;"",VLOOKUP(D4259,Abfrage!$F$2:$G$21,2,FALSE),"")</f>
        <v/>
      </c>
      <c r="L4259" s="6" t="str">
        <f>IF(Belegerfassung!H4267&lt;&gt;"",Belegerfassung!H4267,"")</f>
        <v/>
      </c>
      <c r="M4259" t="str">
        <f>IFERROR(IF(Belegerfassung!E4267&lt;&gt;"",VLOOKUP(Belegerfassung!E4267,Abfrage!$L$2:$M$15,2,),""),"")</f>
        <v/>
      </c>
      <c r="N4259" t="str">
        <f t="shared" si="199"/>
        <v/>
      </c>
      <c r="O4259" t="str">
        <f t="shared" si="200"/>
        <v/>
      </c>
      <c r="P4259" t="str">
        <f>IF(Belegerfassung!G4267&lt;&gt;"",CONCATENATE(Belegerfassung!G4267,".pdf"),"")</f>
        <v/>
      </c>
    </row>
    <row r="4260" spans="1:16">
      <c r="A4260" t="str">
        <f>IF(Belegerfassung!C4268&lt;&gt;"",0,"")</f>
        <v/>
      </c>
      <c r="B4260" t="str">
        <f>IFERROR(VLOOKUP(Belegerfassung!I4268,Konten!A:D,2,FALSE),"")</f>
        <v/>
      </c>
      <c r="C4260" t="str">
        <f>IF(A4260&lt;&gt;"",TEXT(Belegerfassung!C4268,"TT.MM.JJJJ"),"")</f>
        <v/>
      </c>
      <c r="D4260" t="str">
        <f>IFERROR(VLOOKUP(Belegerfassung!A4268,Abfrage!$E$2:$F$20,2,FALSE),"")</f>
        <v/>
      </c>
      <c r="E4260" t="str">
        <f>IF(A4260&lt;&gt;"",Belegerfassung!B4268,"")</f>
        <v/>
      </c>
      <c r="F4260" t="str">
        <f>IF(Belegerfassung!L4268="","",IF(Belegerfassung!L4268&lt;&gt;"",IF(Belegerfassung!L4268&lt;&gt;"",IF(Belegerfassung!J4268&lt;&gt;0,VLOOKUP(Belegerfassung!L4268,Abfrage!$A$2:$C$19,2,),VLOOKUP(Belegerfassung!L4268,Abfrage!$A$2:$C$19,3,)),"")))</f>
        <v/>
      </c>
      <c r="G4260" t="str">
        <f t="shared" si="198"/>
        <v/>
      </c>
      <c r="H4260" s="31" t="str">
        <f>IF(A4260&lt;&gt;"",-Belegerfassung!J4268+Belegerfassung!K4268,"")</f>
        <v/>
      </c>
      <c r="I4260" s="49" t="str">
        <f>IFERROR(IF(H4260&lt;&gt;"",Belegerfassung!L4268*100,""),IF(OR(Belegerfassung!L4268="Leistung EU - Erlöse",Belegerfassung!L4268="Lieferungen EU-Erlöse",Belegerfassung!L4268="EUST",Belegerfassung!L4268="Bauleistungen 20%")=TRUE,"",MID(Belegerfassung!L4268,4,2)))</f>
        <v/>
      </c>
      <c r="J4260" s="6" t="str">
        <f>IF(A4260&lt;&gt;"",LEFT(Belegerfassung!D4268,40),"")</f>
        <v/>
      </c>
      <c r="K4260" t="str">
        <f>IF(A4260&lt;&gt;"",VLOOKUP(D4260,Abfrage!$F$2:$G$21,2,FALSE),"")</f>
        <v/>
      </c>
      <c r="L4260" s="6" t="str">
        <f>IF(Belegerfassung!H4268&lt;&gt;"",Belegerfassung!H4268,"")</f>
        <v/>
      </c>
      <c r="M4260" t="str">
        <f>IFERROR(IF(Belegerfassung!E4268&lt;&gt;"",VLOOKUP(Belegerfassung!E4268,Abfrage!$L$2:$M$15,2,),""),"")</f>
        <v/>
      </c>
      <c r="N4260" t="str">
        <f t="shared" si="199"/>
        <v/>
      </c>
      <c r="O4260" t="str">
        <f t="shared" si="200"/>
        <v/>
      </c>
      <c r="P4260" t="str">
        <f>IF(Belegerfassung!G4268&lt;&gt;"",CONCATENATE(Belegerfassung!G4268,".pdf"),"")</f>
        <v/>
      </c>
    </row>
    <row r="4261" spans="1:16">
      <c r="A4261" t="str">
        <f>IF(Belegerfassung!C4269&lt;&gt;"",0,"")</f>
        <v/>
      </c>
      <c r="B4261" t="str">
        <f>IFERROR(VLOOKUP(Belegerfassung!I4269,Konten!A:D,2,FALSE),"")</f>
        <v/>
      </c>
      <c r="C4261" t="str">
        <f>IF(A4261&lt;&gt;"",TEXT(Belegerfassung!C4269,"TT.MM.JJJJ"),"")</f>
        <v/>
      </c>
      <c r="D4261" t="str">
        <f>IFERROR(VLOOKUP(Belegerfassung!A4269,Abfrage!$E$2:$F$20,2,FALSE),"")</f>
        <v/>
      </c>
      <c r="E4261" t="str">
        <f>IF(A4261&lt;&gt;"",Belegerfassung!B4269,"")</f>
        <v/>
      </c>
      <c r="F4261" t="str">
        <f>IF(Belegerfassung!L4269="","",IF(Belegerfassung!L4269&lt;&gt;"",IF(Belegerfassung!L4269&lt;&gt;"",IF(Belegerfassung!J4269&lt;&gt;0,VLOOKUP(Belegerfassung!L4269,Abfrage!$A$2:$C$19,2,),VLOOKUP(Belegerfassung!L4269,Abfrage!$A$2:$C$19,3,)),"")))</f>
        <v/>
      </c>
      <c r="G4261" t="str">
        <f t="shared" si="198"/>
        <v/>
      </c>
      <c r="H4261" s="31" t="str">
        <f>IF(A4261&lt;&gt;"",-Belegerfassung!J4269+Belegerfassung!K4269,"")</f>
        <v/>
      </c>
      <c r="I4261" s="49" t="str">
        <f>IFERROR(IF(H4261&lt;&gt;"",Belegerfassung!L4269*100,""),IF(OR(Belegerfassung!L4269="Leistung EU - Erlöse",Belegerfassung!L4269="Lieferungen EU-Erlöse",Belegerfassung!L4269="EUST",Belegerfassung!L4269="Bauleistungen 20%")=TRUE,"",MID(Belegerfassung!L4269,4,2)))</f>
        <v/>
      </c>
      <c r="J4261" s="6" t="str">
        <f>IF(A4261&lt;&gt;"",LEFT(Belegerfassung!D4269,40),"")</f>
        <v/>
      </c>
      <c r="K4261" t="str">
        <f>IF(A4261&lt;&gt;"",VLOOKUP(D4261,Abfrage!$F$2:$G$21,2,FALSE),"")</f>
        <v/>
      </c>
      <c r="L4261" s="6" t="str">
        <f>IF(Belegerfassung!H4269&lt;&gt;"",Belegerfassung!H4269,"")</f>
        <v/>
      </c>
      <c r="M4261" t="str">
        <f>IFERROR(IF(Belegerfassung!E4269&lt;&gt;"",VLOOKUP(Belegerfassung!E4269,Abfrage!$L$2:$M$15,2,),""),"")</f>
        <v/>
      </c>
      <c r="N4261" t="str">
        <f t="shared" si="199"/>
        <v/>
      </c>
      <c r="O4261" t="str">
        <f t="shared" si="200"/>
        <v/>
      </c>
      <c r="P4261" t="str">
        <f>IF(Belegerfassung!G4269&lt;&gt;"",CONCATENATE(Belegerfassung!G4269,".pdf"),"")</f>
        <v/>
      </c>
    </row>
    <row r="4262" spans="1:16">
      <c r="A4262" t="str">
        <f>IF(Belegerfassung!C4270&lt;&gt;"",0,"")</f>
        <v/>
      </c>
      <c r="B4262" t="str">
        <f>IFERROR(VLOOKUP(Belegerfassung!I4270,Konten!A:D,2,FALSE),"")</f>
        <v/>
      </c>
      <c r="C4262" t="str">
        <f>IF(A4262&lt;&gt;"",TEXT(Belegerfassung!C4270,"TT.MM.JJJJ"),"")</f>
        <v/>
      </c>
      <c r="D4262" t="str">
        <f>IFERROR(VLOOKUP(Belegerfassung!A4270,Abfrage!$E$2:$F$20,2,FALSE),"")</f>
        <v/>
      </c>
      <c r="E4262" t="str">
        <f>IF(A4262&lt;&gt;"",Belegerfassung!B4270,"")</f>
        <v/>
      </c>
      <c r="F4262" t="str">
        <f>IF(Belegerfassung!L4270="","",IF(Belegerfassung!L4270&lt;&gt;"",IF(Belegerfassung!L4270&lt;&gt;"",IF(Belegerfassung!J4270&lt;&gt;0,VLOOKUP(Belegerfassung!L4270,Abfrage!$A$2:$C$19,2,),VLOOKUP(Belegerfassung!L4270,Abfrage!$A$2:$C$19,3,)),"")))</f>
        <v/>
      </c>
      <c r="G4262" t="str">
        <f t="shared" si="198"/>
        <v/>
      </c>
      <c r="H4262" s="31" t="str">
        <f>IF(A4262&lt;&gt;"",-Belegerfassung!J4270+Belegerfassung!K4270,"")</f>
        <v/>
      </c>
      <c r="I4262" s="49" t="str">
        <f>IFERROR(IF(H4262&lt;&gt;"",Belegerfassung!L4270*100,""),IF(OR(Belegerfassung!L4270="Leistung EU - Erlöse",Belegerfassung!L4270="Lieferungen EU-Erlöse",Belegerfassung!L4270="EUST",Belegerfassung!L4270="Bauleistungen 20%")=TRUE,"",MID(Belegerfassung!L4270,4,2)))</f>
        <v/>
      </c>
      <c r="J4262" s="6" t="str">
        <f>IF(A4262&lt;&gt;"",LEFT(Belegerfassung!D4270,40),"")</f>
        <v/>
      </c>
      <c r="K4262" t="str">
        <f>IF(A4262&lt;&gt;"",VLOOKUP(D4262,Abfrage!$F$2:$G$21,2,FALSE),"")</f>
        <v/>
      </c>
      <c r="L4262" s="6" t="str">
        <f>IF(Belegerfassung!H4270&lt;&gt;"",Belegerfassung!H4270,"")</f>
        <v/>
      </c>
      <c r="M4262" t="str">
        <f>IFERROR(IF(Belegerfassung!E4270&lt;&gt;"",VLOOKUP(Belegerfassung!E4270,Abfrage!$L$2:$M$15,2,),""),"")</f>
        <v/>
      </c>
      <c r="N4262" t="str">
        <f t="shared" si="199"/>
        <v/>
      </c>
      <c r="O4262" t="str">
        <f t="shared" si="200"/>
        <v/>
      </c>
      <c r="P4262" t="str">
        <f>IF(Belegerfassung!G4270&lt;&gt;"",CONCATENATE(Belegerfassung!G4270,".pdf"),"")</f>
        <v/>
      </c>
    </row>
    <row r="4263" spans="1:16">
      <c r="A4263" t="str">
        <f>IF(Belegerfassung!C4271&lt;&gt;"",0,"")</f>
        <v/>
      </c>
      <c r="B4263" t="str">
        <f>IFERROR(VLOOKUP(Belegerfassung!I4271,Konten!A:D,2,FALSE),"")</f>
        <v/>
      </c>
      <c r="C4263" t="str">
        <f>IF(A4263&lt;&gt;"",TEXT(Belegerfassung!C4271,"TT.MM.JJJJ"),"")</f>
        <v/>
      </c>
      <c r="D4263" t="str">
        <f>IFERROR(VLOOKUP(Belegerfassung!A4271,Abfrage!$E$2:$F$20,2,FALSE),"")</f>
        <v/>
      </c>
      <c r="E4263" t="str">
        <f>IF(A4263&lt;&gt;"",Belegerfassung!B4271,"")</f>
        <v/>
      </c>
      <c r="F4263" t="str">
        <f>IF(Belegerfassung!L4271="","",IF(Belegerfassung!L4271&lt;&gt;"",IF(Belegerfassung!L4271&lt;&gt;"",IF(Belegerfassung!J4271&lt;&gt;0,VLOOKUP(Belegerfassung!L4271,Abfrage!$A$2:$C$19,2,),VLOOKUP(Belegerfassung!L4271,Abfrage!$A$2:$C$19,3,)),"")))</f>
        <v/>
      </c>
      <c r="G4263" t="str">
        <f t="shared" si="198"/>
        <v/>
      </c>
      <c r="H4263" s="31" t="str">
        <f>IF(A4263&lt;&gt;"",-Belegerfassung!J4271+Belegerfassung!K4271,"")</f>
        <v/>
      </c>
      <c r="I4263" s="49" t="str">
        <f>IFERROR(IF(H4263&lt;&gt;"",Belegerfassung!L4271*100,""),IF(OR(Belegerfassung!L4271="Leistung EU - Erlöse",Belegerfassung!L4271="Lieferungen EU-Erlöse",Belegerfassung!L4271="EUST",Belegerfassung!L4271="Bauleistungen 20%")=TRUE,"",MID(Belegerfassung!L4271,4,2)))</f>
        <v/>
      </c>
      <c r="J4263" s="6" t="str">
        <f>IF(A4263&lt;&gt;"",LEFT(Belegerfassung!D4271,40),"")</f>
        <v/>
      </c>
      <c r="K4263" t="str">
        <f>IF(A4263&lt;&gt;"",VLOOKUP(D4263,Abfrage!$F$2:$G$21,2,FALSE),"")</f>
        <v/>
      </c>
      <c r="L4263" s="6" t="str">
        <f>IF(Belegerfassung!H4271&lt;&gt;"",Belegerfassung!H4271,"")</f>
        <v/>
      </c>
      <c r="M4263" t="str">
        <f>IFERROR(IF(Belegerfassung!E4271&lt;&gt;"",VLOOKUP(Belegerfassung!E4271,Abfrage!$L$2:$M$15,2,),""),"")</f>
        <v/>
      </c>
      <c r="N4263" t="str">
        <f t="shared" si="199"/>
        <v/>
      </c>
      <c r="O4263" t="str">
        <f t="shared" si="200"/>
        <v/>
      </c>
      <c r="P4263" t="str">
        <f>IF(Belegerfassung!G4271&lt;&gt;"",CONCATENATE(Belegerfassung!G4271,".pdf"),"")</f>
        <v/>
      </c>
    </row>
    <row r="4264" spans="1:16">
      <c r="A4264" t="str">
        <f>IF(Belegerfassung!C4272&lt;&gt;"",0,"")</f>
        <v/>
      </c>
      <c r="B4264" t="str">
        <f>IFERROR(VLOOKUP(Belegerfassung!I4272,Konten!A:D,2,FALSE),"")</f>
        <v/>
      </c>
      <c r="C4264" t="str">
        <f>IF(A4264&lt;&gt;"",TEXT(Belegerfassung!C4272,"TT.MM.JJJJ"),"")</f>
        <v/>
      </c>
      <c r="D4264" t="str">
        <f>IFERROR(VLOOKUP(Belegerfassung!A4272,Abfrage!$E$2:$F$20,2,FALSE),"")</f>
        <v/>
      </c>
      <c r="E4264" t="str">
        <f>IF(A4264&lt;&gt;"",Belegerfassung!B4272,"")</f>
        <v/>
      </c>
      <c r="F4264" t="str">
        <f>IF(Belegerfassung!L4272="","",IF(Belegerfassung!L4272&lt;&gt;"",IF(Belegerfassung!L4272&lt;&gt;"",IF(Belegerfassung!J4272&lt;&gt;0,VLOOKUP(Belegerfassung!L4272,Abfrage!$A$2:$C$19,2,),VLOOKUP(Belegerfassung!L4272,Abfrage!$A$2:$C$19,3,)),"")))</f>
        <v/>
      </c>
      <c r="G4264" t="str">
        <f t="shared" si="198"/>
        <v/>
      </c>
      <c r="H4264" s="31" t="str">
        <f>IF(A4264&lt;&gt;"",-Belegerfassung!J4272+Belegerfassung!K4272,"")</f>
        <v/>
      </c>
      <c r="I4264" s="49" t="str">
        <f>IFERROR(IF(H4264&lt;&gt;"",Belegerfassung!L4272*100,""),IF(OR(Belegerfassung!L4272="Leistung EU - Erlöse",Belegerfassung!L4272="Lieferungen EU-Erlöse",Belegerfassung!L4272="EUST",Belegerfassung!L4272="Bauleistungen 20%")=TRUE,"",MID(Belegerfassung!L4272,4,2)))</f>
        <v/>
      </c>
      <c r="J4264" s="6" t="str">
        <f>IF(A4264&lt;&gt;"",LEFT(Belegerfassung!D4272,40),"")</f>
        <v/>
      </c>
      <c r="K4264" t="str">
        <f>IF(A4264&lt;&gt;"",VLOOKUP(D4264,Abfrage!$F$2:$G$21,2,FALSE),"")</f>
        <v/>
      </c>
      <c r="L4264" s="6" t="str">
        <f>IF(Belegerfassung!H4272&lt;&gt;"",Belegerfassung!H4272,"")</f>
        <v/>
      </c>
      <c r="M4264" t="str">
        <f>IFERROR(IF(Belegerfassung!E4272&lt;&gt;"",VLOOKUP(Belegerfassung!E4272,Abfrage!$L$2:$M$15,2,),""),"")</f>
        <v/>
      </c>
      <c r="N4264" t="str">
        <f t="shared" si="199"/>
        <v/>
      </c>
      <c r="O4264" t="str">
        <f t="shared" si="200"/>
        <v/>
      </c>
      <c r="P4264" t="str">
        <f>IF(Belegerfassung!G4272&lt;&gt;"",CONCATENATE(Belegerfassung!G4272,".pdf"),"")</f>
        <v/>
      </c>
    </row>
    <row r="4265" spans="1:16">
      <c r="A4265" t="str">
        <f>IF(Belegerfassung!C4273&lt;&gt;"",0,"")</f>
        <v/>
      </c>
      <c r="B4265" t="str">
        <f>IFERROR(VLOOKUP(Belegerfassung!I4273,Konten!A:D,2,FALSE),"")</f>
        <v/>
      </c>
      <c r="C4265" t="str">
        <f>IF(A4265&lt;&gt;"",TEXT(Belegerfassung!C4273,"TT.MM.JJJJ"),"")</f>
        <v/>
      </c>
      <c r="D4265" t="str">
        <f>IFERROR(VLOOKUP(Belegerfassung!A4273,Abfrage!$E$2:$F$20,2,FALSE),"")</f>
        <v/>
      </c>
      <c r="E4265" t="str">
        <f>IF(A4265&lt;&gt;"",Belegerfassung!B4273,"")</f>
        <v/>
      </c>
      <c r="F4265" t="str">
        <f>IF(Belegerfassung!L4273="","",IF(Belegerfassung!L4273&lt;&gt;"",IF(Belegerfassung!L4273&lt;&gt;"",IF(Belegerfassung!J4273&lt;&gt;0,VLOOKUP(Belegerfassung!L4273,Abfrage!$A$2:$C$19,2,),VLOOKUP(Belegerfassung!L4273,Abfrage!$A$2:$C$19,3,)),"")))</f>
        <v/>
      </c>
      <c r="G4265" t="str">
        <f t="shared" si="198"/>
        <v/>
      </c>
      <c r="H4265" s="31" t="str">
        <f>IF(A4265&lt;&gt;"",-Belegerfassung!J4273+Belegerfassung!K4273,"")</f>
        <v/>
      </c>
      <c r="I4265" s="49" t="str">
        <f>IFERROR(IF(H4265&lt;&gt;"",Belegerfassung!L4273*100,""),IF(OR(Belegerfassung!L4273="Leistung EU - Erlöse",Belegerfassung!L4273="Lieferungen EU-Erlöse",Belegerfassung!L4273="EUST",Belegerfassung!L4273="Bauleistungen 20%")=TRUE,"",MID(Belegerfassung!L4273,4,2)))</f>
        <v/>
      </c>
      <c r="J4265" s="6" t="str">
        <f>IF(A4265&lt;&gt;"",LEFT(Belegerfassung!D4273,40),"")</f>
        <v/>
      </c>
      <c r="K4265" t="str">
        <f>IF(A4265&lt;&gt;"",VLOOKUP(D4265,Abfrage!$F$2:$G$21,2,FALSE),"")</f>
        <v/>
      </c>
      <c r="L4265" s="6" t="str">
        <f>IF(Belegerfassung!H4273&lt;&gt;"",Belegerfassung!H4273,"")</f>
        <v/>
      </c>
      <c r="M4265" t="str">
        <f>IFERROR(IF(Belegerfassung!E4273&lt;&gt;"",VLOOKUP(Belegerfassung!E4273,Abfrage!$L$2:$M$15,2,),""),"")</f>
        <v/>
      </c>
      <c r="N4265" t="str">
        <f t="shared" si="199"/>
        <v/>
      </c>
      <c r="O4265" t="str">
        <f t="shared" si="200"/>
        <v/>
      </c>
      <c r="P4265" t="str">
        <f>IF(Belegerfassung!G4273&lt;&gt;"",CONCATENATE(Belegerfassung!G4273,".pdf"),"")</f>
        <v/>
      </c>
    </row>
    <row r="4266" spans="1:16">
      <c r="A4266" t="str">
        <f>IF(Belegerfassung!C4274&lt;&gt;"",0,"")</f>
        <v/>
      </c>
      <c r="B4266" t="str">
        <f>IFERROR(VLOOKUP(Belegerfassung!I4274,Konten!A:D,2,FALSE),"")</f>
        <v/>
      </c>
      <c r="C4266" t="str">
        <f>IF(A4266&lt;&gt;"",TEXT(Belegerfassung!C4274,"TT.MM.JJJJ"),"")</f>
        <v/>
      </c>
      <c r="D4266" t="str">
        <f>IFERROR(VLOOKUP(Belegerfassung!A4274,Abfrage!$E$2:$F$20,2,FALSE),"")</f>
        <v/>
      </c>
      <c r="E4266" t="str">
        <f>IF(A4266&lt;&gt;"",Belegerfassung!B4274,"")</f>
        <v/>
      </c>
      <c r="F4266" t="str">
        <f>IF(Belegerfassung!L4274="","",IF(Belegerfassung!L4274&lt;&gt;"",IF(Belegerfassung!L4274&lt;&gt;"",IF(Belegerfassung!J4274&lt;&gt;0,VLOOKUP(Belegerfassung!L4274,Abfrage!$A$2:$C$19,2,),VLOOKUP(Belegerfassung!L4274,Abfrage!$A$2:$C$19,3,)),"")))</f>
        <v/>
      </c>
      <c r="G4266" t="str">
        <f t="shared" si="198"/>
        <v/>
      </c>
      <c r="H4266" s="31" t="str">
        <f>IF(A4266&lt;&gt;"",-Belegerfassung!J4274+Belegerfassung!K4274,"")</f>
        <v/>
      </c>
      <c r="I4266" s="49" t="str">
        <f>IFERROR(IF(H4266&lt;&gt;"",Belegerfassung!L4274*100,""),IF(OR(Belegerfassung!L4274="Leistung EU - Erlöse",Belegerfassung!L4274="Lieferungen EU-Erlöse",Belegerfassung!L4274="EUST",Belegerfassung!L4274="Bauleistungen 20%")=TRUE,"",MID(Belegerfassung!L4274,4,2)))</f>
        <v/>
      </c>
      <c r="J4266" s="6" t="str">
        <f>IF(A4266&lt;&gt;"",LEFT(Belegerfassung!D4274,40),"")</f>
        <v/>
      </c>
      <c r="K4266" t="str">
        <f>IF(A4266&lt;&gt;"",VLOOKUP(D4266,Abfrage!$F$2:$G$21,2,FALSE),"")</f>
        <v/>
      </c>
      <c r="L4266" s="6" t="str">
        <f>IF(Belegerfassung!H4274&lt;&gt;"",Belegerfassung!H4274,"")</f>
        <v/>
      </c>
      <c r="M4266" t="str">
        <f>IFERROR(IF(Belegerfassung!E4274&lt;&gt;"",VLOOKUP(Belegerfassung!E4274,Abfrage!$L$2:$M$15,2,),""),"")</f>
        <v/>
      </c>
      <c r="N4266" t="str">
        <f t="shared" si="199"/>
        <v/>
      </c>
      <c r="O4266" t="str">
        <f t="shared" si="200"/>
        <v/>
      </c>
      <c r="P4266" t="str">
        <f>IF(Belegerfassung!G4274&lt;&gt;"",CONCATENATE(Belegerfassung!G4274,".pdf"),"")</f>
        <v/>
      </c>
    </row>
    <row r="4267" spans="1:16">
      <c r="A4267" t="str">
        <f>IF(Belegerfassung!C4275&lt;&gt;"",0,"")</f>
        <v/>
      </c>
      <c r="B4267" t="str">
        <f>IFERROR(VLOOKUP(Belegerfassung!I4275,Konten!A:D,2,FALSE),"")</f>
        <v/>
      </c>
      <c r="C4267" t="str">
        <f>IF(A4267&lt;&gt;"",TEXT(Belegerfassung!C4275,"TT.MM.JJJJ"),"")</f>
        <v/>
      </c>
      <c r="D4267" t="str">
        <f>IFERROR(VLOOKUP(Belegerfassung!A4275,Abfrage!$E$2:$F$20,2,FALSE),"")</f>
        <v/>
      </c>
      <c r="E4267" t="str">
        <f>IF(A4267&lt;&gt;"",Belegerfassung!B4275,"")</f>
        <v/>
      </c>
      <c r="F4267" t="str">
        <f>IF(Belegerfassung!L4275="","",IF(Belegerfassung!L4275&lt;&gt;"",IF(Belegerfassung!L4275&lt;&gt;"",IF(Belegerfassung!J4275&lt;&gt;0,VLOOKUP(Belegerfassung!L4275,Abfrage!$A$2:$C$19,2,),VLOOKUP(Belegerfassung!L4275,Abfrage!$A$2:$C$19,3,)),"")))</f>
        <v/>
      </c>
      <c r="G4267" t="str">
        <f t="shared" si="198"/>
        <v/>
      </c>
      <c r="H4267" s="31" t="str">
        <f>IF(A4267&lt;&gt;"",-Belegerfassung!J4275+Belegerfassung!K4275,"")</f>
        <v/>
      </c>
      <c r="I4267" s="49" t="str">
        <f>IFERROR(IF(H4267&lt;&gt;"",Belegerfassung!L4275*100,""),IF(OR(Belegerfassung!L4275="Leistung EU - Erlöse",Belegerfassung!L4275="Lieferungen EU-Erlöse",Belegerfassung!L4275="EUST",Belegerfassung!L4275="Bauleistungen 20%")=TRUE,"",MID(Belegerfassung!L4275,4,2)))</f>
        <v/>
      </c>
      <c r="J4267" s="6" t="str">
        <f>IF(A4267&lt;&gt;"",LEFT(Belegerfassung!D4275,40),"")</f>
        <v/>
      </c>
      <c r="K4267" t="str">
        <f>IF(A4267&lt;&gt;"",VLOOKUP(D4267,Abfrage!$F$2:$G$21,2,FALSE),"")</f>
        <v/>
      </c>
      <c r="L4267" s="6" t="str">
        <f>IF(Belegerfassung!H4275&lt;&gt;"",Belegerfassung!H4275,"")</f>
        <v/>
      </c>
      <c r="M4267" t="str">
        <f>IFERROR(IF(Belegerfassung!E4275&lt;&gt;"",VLOOKUP(Belegerfassung!E4275,Abfrage!$L$2:$M$15,2,),""),"")</f>
        <v/>
      </c>
      <c r="N4267" t="str">
        <f t="shared" si="199"/>
        <v/>
      </c>
      <c r="O4267" t="str">
        <f t="shared" si="200"/>
        <v/>
      </c>
      <c r="P4267" t="str">
        <f>IF(Belegerfassung!G4275&lt;&gt;"",CONCATENATE(Belegerfassung!G4275,".pdf"),"")</f>
        <v/>
      </c>
    </row>
    <row r="4268" spans="1:16">
      <c r="A4268" t="str">
        <f>IF(Belegerfassung!C4276&lt;&gt;"",0,"")</f>
        <v/>
      </c>
      <c r="B4268" t="str">
        <f>IFERROR(VLOOKUP(Belegerfassung!I4276,Konten!A:D,2,FALSE),"")</f>
        <v/>
      </c>
      <c r="C4268" t="str">
        <f>IF(A4268&lt;&gt;"",TEXT(Belegerfassung!C4276,"TT.MM.JJJJ"),"")</f>
        <v/>
      </c>
      <c r="D4268" t="str">
        <f>IFERROR(VLOOKUP(Belegerfassung!A4276,Abfrage!$E$2:$F$20,2,FALSE),"")</f>
        <v/>
      </c>
      <c r="E4268" t="str">
        <f>IF(A4268&lt;&gt;"",Belegerfassung!B4276,"")</f>
        <v/>
      </c>
      <c r="F4268" t="str">
        <f>IF(Belegerfassung!L4276="","",IF(Belegerfassung!L4276&lt;&gt;"",IF(Belegerfassung!L4276&lt;&gt;"",IF(Belegerfassung!J4276&lt;&gt;0,VLOOKUP(Belegerfassung!L4276,Abfrage!$A$2:$C$19,2,),VLOOKUP(Belegerfassung!L4276,Abfrage!$A$2:$C$19,3,)),"")))</f>
        <v/>
      </c>
      <c r="G4268" t="str">
        <f t="shared" si="198"/>
        <v/>
      </c>
      <c r="H4268" s="31" t="str">
        <f>IF(A4268&lt;&gt;"",-Belegerfassung!J4276+Belegerfassung!K4276,"")</f>
        <v/>
      </c>
      <c r="I4268" s="49" t="str">
        <f>IFERROR(IF(H4268&lt;&gt;"",Belegerfassung!L4276*100,""),IF(OR(Belegerfassung!L4276="Leistung EU - Erlöse",Belegerfassung!L4276="Lieferungen EU-Erlöse",Belegerfassung!L4276="EUST",Belegerfassung!L4276="Bauleistungen 20%")=TRUE,"",MID(Belegerfassung!L4276,4,2)))</f>
        <v/>
      </c>
      <c r="J4268" s="6" t="str">
        <f>IF(A4268&lt;&gt;"",LEFT(Belegerfassung!D4276,40),"")</f>
        <v/>
      </c>
      <c r="K4268" t="str">
        <f>IF(A4268&lt;&gt;"",VLOOKUP(D4268,Abfrage!$F$2:$G$21,2,FALSE),"")</f>
        <v/>
      </c>
      <c r="L4268" s="6" t="str">
        <f>IF(Belegerfassung!H4276&lt;&gt;"",Belegerfassung!H4276,"")</f>
        <v/>
      </c>
      <c r="M4268" t="str">
        <f>IFERROR(IF(Belegerfassung!E4276&lt;&gt;"",VLOOKUP(Belegerfassung!E4276,Abfrage!$L$2:$M$15,2,),""),"")</f>
        <v/>
      </c>
      <c r="N4268" t="str">
        <f t="shared" si="199"/>
        <v/>
      </c>
      <c r="O4268" t="str">
        <f t="shared" si="200"/>
        <v/>
      </c>
      <c r="P4268" t="str">
        <f>IF(Belegerfassung!G4276&lt;&gt;"",CONCATENATE(Belegerfassung!G4276,".pdf"),"")</f>
        <v/>
      </c>
    </row>
    <row r="4269" spans="1:16">
      <c r="A4269" t="str">
        <f>IF(Belegerfassung!C4277&lt;&gt;"",0,"")</f>
        <v/>
      </c>
      <c r="B4269" t="str">
        <f>IFERROR(VLOOKUP(Belegerfassung!I4277,Konten!A:D,2,FALSE),"")</f>
        <v/>
      </c>
      <c r="C4269" t="str">
        <f>IF(A4269&lt;&gt;"",TEXT(Belegerfassung!C4277,"TT.MM.JJJJ"),"")</f>
        <v/>
      </c>
      <c r="D4269" t="str">
        <f>IFERROR(VLOOKUP(Belegerfassung!A4277,Abfrage!$E$2:$F$20,2,FALSE),"")</f>
        <v/>
      </c>
      <c r="E4269" t="str">
        <f>IF(A4269&lt;&gt;"",Belegerfassung!B4277,"")</f>
        <v/>
      </c>
      <c r="F4269" t="str">
        <f>IF(Belegerfassung!L4277="","",IF(Belegerfassung!L4277&lt;&gt;"",IF(Belegerfassung!L4277&lt;&gt;"",IF(Belegerfassung!J4277&lt;&gt;0,VLOOKUP(Belegerfassung!L4277,Abfrage!$A$2:$C$19,2,),VLOOKUP(Belegerfassung!L4277,Abfrage!$A$2:$C$19,3,)),"")))</f>
        <v/>
      </c>
      <c r="G4269" t="str">
        <f t="shared" si="198"/>
        <v/>
      </c>
      <c r="H4269" s="31" t="str">
        <f>IF(A4269&lt;&gt;"",-Belegerfassung!J4277+Belegerfassung!K4277,"")</f>
        <v/>
      </c>
      <c r="I4269" s="49" t="str">
        <f>IFERROR(IF(H4269&lt;&gt;"",Belegerfassung!L4277*100,""),IF(OR(Belegerfassung!L4277="Leistung EU - Erlöse",Belegerfassung!L4277="Lieferungen EU-Erlöse",Belegerfassung!L4277="EUST",Belegerfassung!L4277="Bauleistungen 20%")=TRUE,"",MID(Belegerfassung!L4277,4,2)))</f>
        <v/>
      </c>
      <c r="J4269" s="6" t="str">
        <f>IF(A4269&lt;&gt;"",LEFT(Belegerfassung!D4277,40),"")</f>
        <v/>
      </c>
      <c r="K4269" t="str">
        <f>IF(A4269&lt;&gt;"",VLOOKUP(D4269,Abfrage!$F$2:$G$21,2,FALSE),"")</f>
        <v/>
      </c>
      <c r="L4269" s="6" t="str">
        <f>IF(Belegerfassung!H4277&lt;&gt;"",Belegerfassung!H4277,"")</f>
        <v/>
      </c>
      <c r="M4269" t="str">
        <f>IFERROR(IF(Belegerfassung!E4277&lt;&gt;"",VLOOKUP(Belegerfassung!E4277,Abfrage!$L$2:$M$15,2,),""),"")</f>
        <v/>
      </c>
      <c r="N4269" t="str">
        <f t="shared" si="199"/>
        <v/>
      </c>
      <c r="O4269" t="str">
        <f t="shared" si="200"/>
        <v/>
      </c>
      <c r="P4269" t="str">
        <f>IF(Belegerfassung!G4277&lt;&gt;"",CONCATENATE(Belegerfassung!G4277,".pdf"),"")</f>
        <v/>
      </c>
    </row>
    <row r="4270" spans="1:16">
      <c r="A4270" t="str">
        <f>IF(Belegerfassung!C4278&lt;&gt;"",0,"")</f>
        <v/>
      </c>
      <c r="B4270" t="str">
        <f>IFERROR(VLOOKUP(Belegerfassung!I4278,Konten!A:D,2,FALSE),"")</f>
        <v/>
      </c>
      <c r="C4270" t="str">
        <f>IF(A4270&lt;&gt;"",TEXT(Belegerfassung!C4278,"TT.MM.JJJJ"),"")</f>
        <v/>
      </c>
      <c r="D4270" t="str">
        <f>IFERROR(VLOOKUP(Belegerfassung!A4278,Abfrage!$E$2:$F$20,2,FALSE),"")</f>
        <v/>
      </c>
      <c r="E4270" t="str">
        <f>IF(A4270&lt;&gt;"",Belegerfassung!B4278,"")</f>
        <v/>
      </c>
      <c r="F4270" t="str">
        <f>IF(Belegerfassung!L4278="","",IF(Belegerfassung!L4278&lt;&gt;"",IF(Belegerfassung!L4278&lt;&gt;"",IF(Belegerfassung!J4278&lt;&gt;0,VLOOKUP(Belegerfassung!L4278,Abfrage!$A$2:$C$19,2,),VLOOKUP(Belegerfassung!L4278,Abfrage!$A$2:$C$19,3,)),"")))</f>
        <v/>
      </c>
      <c r="G4270" t="str">
        <f t="shared" si="198"/>
        <v/>
      </c>
      <c r="H4270" s="31" t="str">
        <f>IF(A4270&lt;&gt;"",-Belegerfassung!J4278+Belegerfassung!K4278,"")</f>
        <v/>
      </c>
      <c r="I4270" s="49" t="str">
        <f>IFERROR(IF(H4270&lt;&gt;"",Belegerfassung!L4278*100,""),IF(OR(Belegerfassung!L4278="Leistung EU - Erlöse",Belegerfassung!L4278="Lieferungen EU-Erlöse",Belegerfassung!L4278="EUST",Belegerfassung!L4278="Bauleistungen 20%")=TRUE,"",MID(Belegerfassung!L4278,4,2)))</f>
        <v/>
      </c>
      <c r="J4270" s="6" t="str">
        <f>IF(A4270&lt;&gt;"",LEFT(Belegerfassung!D4278,40),"")</f>
        <v/>
      </c>
      <c r="K4270" t="str">
        <f>IF(A4270&lt;&gt;"",VLOOKUP(D4270,Abfrage!$F$2:$G$21,2,FALSE),"")</f>
        <v/>
      </c>
      <c r="L4270" s="6" t="str">
        <f>IF(Belegerfassung!H4278&lt;&gt;"",Belegerfassung!H4278,"")</f>
        <v/>
      </c>
      <c r="M4270" t="str">
        <f>IFERROR(IF(Belegerfassung!E4278&lt;&gt;"",VLOOKUP(Belegerfassung!E4278,Abfrage!$L$2:$M$15,2,),""),"")</f>
        <v/>
      </c>
      <c r="N4270" t="str">
        <f t="shared" si="199"/>
        <v/>
      </c>
      <c r="O4270" t="str">
        <f t="shared" si="200"/>
        <v/>
      </c>
      <c r="P4270" t="str">
        <f>IF(Belegerfassung!G4278&lt;&gt;"",CONCATENATE(Belegerfassung!G4278,".pdf"),"")</f>
        <v/>
      </c>
    </row>
    <row r="4271" spans="1:16">
      <c r="A4271" t="str">
        <f>IF(Belegerfassung!C4279&lt;&gt;"",0,"")</f>
        <v/>
      </c>
      <c r="B4271" t="str">
        <f>IFERROR(VLOOKUP(Belegerfassung!I4279,Konten!A:D,2,FALSE),"")</f>
        <v/>
      </c>
      <c r="C4271" t="str">
        <f>IF(A4271&lt;&gt;"",TEXT(Belegerfassung!C4279,"TT.MM.JJJJ"),"")</f>
        <v/>
      </c>
      <c r="D4271" t="str">
        <f>IFERROR(VLOOKUP(Belegerfassung!A4279,Abfrage!$E$2:$F$20,2,FALSE),"")</f>
        <v/>
      </c>
      <c r="E4271" t="str">
        <f>IF(A4271&lt;&gt;"",Belegerfassung!B4279,"")</f>
        <v/>
      </c>
      <c r="F4271" t="str">
        <f>IF(Belegerfassung!L4279="","",IF(Belegerfassung!L4279&lt;&gt;"",IF(Belegerfassung!L4279&lt;&gt;"",IF(Belegerfassung!J4279&lt;&gt;0,VLOOKUP(Belegerfassung!L4279,Abfrage!$A$2:$C$19,2,),VLOOKUP(Belegerfassung!L4279,Abfrage!$A$2:$C$19,3,)),"")))</f>
        <v/>
      </c>
      <c r="G4271" t="str">
        <f t="shared" si="198"/>
        <v/>
      </c>
      <c r="H4271" s="31" t="str">
        <f>IF(A4271&lt;&gt;"",-Belegerfassung!J4279+Belegerfassung!K4279,"")</f>
        <v/>
      </c>
      <c r="I4271" s="49" t="str">
        <f>IFERROR(IF(H4271&lt;&gt;"",Belegerfassung!L4279*100,""),IF(OR(Belegerfassung!L4279="Leistung EU - Erlöse",Belegerfassung!L4279="Lieferungen EU-Erlöse",Belegerfassung!L4279="EUST",Belegerfassung!L4279="Bauleistungen 20%")=TRUE,"",MID(Belegerfassung!L4279,4,2)))</f>
        <v/>
      </c>
      <c r="J4271" s="6" t="str">
        <f>IF(A4271&lt;&gt;"",LEFT(Belegerfassung!D4279,40),"")</f>
        <v/>
      </c>
      <c r="K4271" t="str">
        <f>IF(A4271&lt;&gt;"",VLOOKUP(D4271,Abfrage!$F$2:$G$21,2,FALSE),"")</f>
        <v/>
      </c>
      <c r="L4271" s="6" t="str">
        <f>IF(Belegerfassung!H4279&lt;&gt;"",Belegerfassung!H4279,"")</f>
        <v/>
      </c>
      <c r="M4271" t="str">
        <f>IFERROR(IF(Belegerfassung!E4279&lt;&gt;"",VLOOKUP(Belegerfassung!E4279,Abfrage!$L$2:$M$15,2,),""),"")</f>
        <v/>
      </c>
      <c r="N4271" t="str">
        <f t="shared" si="199"/>
        <v/>
      </c>
      <c r="O4271" t="str">
        <f t="shared" si="200"/>
        <v/>
      </c>
      <c r="P4271" t="str">
        <f>IF(Belegerfassung!G4279&lt;&gt;"",CONCATENATE(Belegerfassung!G4279,".pdf"),"")</f>
        <v/>
      </c>
    </row>
    <row r="4272" spans="1:16">
      <c r="A4272" t="str">
        <f>IF(Belegerfassung!C4280&lt;&gt;"",0,"")</f>
        <v/>
      </c>
      <c r="B4272" t="str">
        <f>IFERROR(VLOOKUP(Belegerfassung!I4280,Konten!A:D,2,FALSE),"")</f>
        <v/>
      </c>
      <c r="C4272" t="str">
        <f>IF(A4272&lt;&gt;"",TEXT(Belegerfassung!C4280,"TT.MM.JJJJ"),"")</f>
        <v/>
      </c>
      <c r="D4272" t="str">
        <f>IFERROR(VLOOKUP(Belegerfassung!A4280,Abfrage!$E$2:$F$20,2,FALSE),"")</f>
        <v/>
      </c>
      <c r="E4272" t="str">
        <f>IF(A4272&lt;&gt;"",Belegerfassung!B4280,"")</f>
        <v/>
      </c>
      <c r="F4272" t="str">
        <f>IF(Belegerfassung!L4280="","",IF(Belegerfassung!L4280&lt;&gt;"",IF(Belegerfassung!L4280&lt;&gt;"",IF(Belegerfassung!J4280&lt;&gt;0,VLOOKUP(Belegerfassung!L4280,Abfrage!$A$2:$C$19,2,),VLOOKUP(Belegerfassung!L4280,Abfrage!$A$2:$C$19,3,)),"")))</f>
        <v/>
      </c>
      <c r="G4272" t="str">
        <f t="shared" si="198"/>
        <v/>
      </c>
      <c r="H4272" s="31" t="str">
        <f>IF(A4272&lt;&gt;"",-Belegerfassung!J4280+Belegerfassung!K4280,"")</f>
        <v/>
      </c>
      <c r="I4272" s="49" t="str">
        <f>IFERROR(IF(H4272&lt;&gt;"",Belegerfassung!L4280*100,""),IF(OR(Belegerfassung!L4280="Leistung EU - Erlöse",Belegerfassung!L4280="Lieferungen EU-Erlöse",Belegerfassung!L4280="EUST",Belegerfassung!L4280="Bauleistungen 20%")=TRUE,"",MID(Belegerfassung!L4280,4,2)))</f>
        <v/>
      </c>
      <c r="J4272" s="6" t="str">
        <f>IF(A4272&lt;&gt;"",LEFT(Belegerfassung!D4280,40),"")</f>
        <v/>
      </c>
      <c r="K4272" t="str">
        <f>IF(A4272&lt;&gt;"",VLOOKUP(D4272,Abfrage!$F$2:$G$21,2,FALSE),"")</f>
        <v/>
      </c>
      <c r="L4272" s="6" t="str">
        <f>IF(Belegerfassung!H4280&lt;&gt;"",Belegerfassung!H4280,"")</f>
        <v/>
      </c>
      <c r="M4272" t="str">
        <f>IFERROR(IF(Belegerfassung!E4280&lt;&gt;"",VLOOKUP(Belegerfassung!E4280,Abfrage!$L$2:$M$15,2,),""),"")</f>
        <v/>
      </c>
      <c r="N4272" t="str">
        <f t="shared" si="199"/>
        <v/>
      </c>
      <c r="O4272" t="str">
        <f t="shared" si="200"/>
        <v/>
      </c>
      <c r="P4272" t="str">
        <f>IF(Belegerfassung!G4280&lt;&gt;"",CONCATENATE(Belegerfassung!G4280,".pdf"),"")</f>
        <v/>
      </c>
    </row>
    <row r="4273" spans="1:16">
      <c r="A4273" t="str">
        <f>IF(Belegerfassung!C4281&lt;&gt;"",0,"")</f>
        <v/>
      </c>
      <c r="B4273" t="str">
        <f>IFERROR(VLOOKUP(Belegerfassung!I4281,Konten!A:D,2,FALSE),"")</f>
        <v/>
      </c>
      <c r="C4273" t="str">
        <f>IF(A4273&lt;&gt;"",TEXT(Belegerfassung!C4281,"TT.MM.JJJJ"),"")</f>
        <v/>
      </c>
      <c r="D4273" t="str">
        <f>IFERROR(VLOOKUP(Belegerfassung!A4281,Abfrage!$E$2:$F$20,2,FALSE),"")</f>
        <v/>
      </c>
      <c r="E4273" t="str">
        <f>IF(A4273&lt;&gt;"",Belegerfassung!B4281,"")</f>
        <v/>
      </c>
      <c r="F4273" t="str">
        <f>IF(Belegerfassung!L4281="","",IF(Belegerfassung!L4281&lt;&gt;"",IF(Belegerfassung!L4281&lt;&gt;"",IF(Belegerfassung!J4281&lt;&gt;0,VLOOKUP(Belegerfassung!L4281,Abfrage!$A$2:$C$19,2,),VLOOKUP(Belegerfassung!L4281,Abfrage!$A$2:$C$19,3,)),"")))</f>
        <v/>
      </c>
      <c r="G4273" t="str">
        <f t="shared" si="198"/>
        <v/>
      </c>
      <c r="H4273" s="31" t="str">
        <f>IF(A4273&lt;&gt;"",-Belegerfassung!J4281+Belegerfassung!K4281,"")</f>
        <v/>
      </c>
      <c r="I4273" s="49" t="str">
        <f>IFERROR(IF(H4273&lt;&gt;"",Belegerfassung!L4281*100,""),IF(OR(Belegerfassung!L4281="Leistung EU - Erlöse",Belegerfassung!L4281="Lieferungen EU-Erlöse",Belegerfassung!L4281="EUST",Belegerfassung!L4281="Bauleistungen 20%")=TRUE,"",MID(Belegerfassung!L4281,4,2)))</f>
        <v/>
      </c>
      <c r="J4273" s="6" t="str">
        <f>IF(A4273&lt;&gt;"",LEFT(Belegerfassung!D4281,40),"")</f>
        <v/>
      </c>
      <c r="K4273" t="str">
        <f>IF(A4273&lt;&gt;"",VLOOKUP(D4273,Abfrage!$F$2:$G$21,2,FALSE),"")</f>
        <v/>
      </c>
      <c r="L4273" s="6" t="str">
        <f>IF(Belegerfassung!H4281&lt;&gt;"",Belegerfassung!H4281,"")</f>
        <v/>
      </c>
      <c r="M4273" t="str">
        <f>IFERROR(IF(Belegerfassung!E4281&lt;&gt;"",VLOOKUP(Belegerfassung!E4281,Abfrage!$L$2:$M$15,2,),""),"")</f>
        <v/>
      </c>
      <c r="N4273" t="str">
        <f t="shared" si="199"/>
        <v/>
      </c>
      <c r="O4273" t="str">
        <f t="shared" si="200"/>
        <v/>
      </c>
      <c r="P4273" t="str">
        <f>IF(Belegerfassung!G4281&lt;&gt;"",CONCATENATE(Belegerfassung!G4281,".pdf"),"")</f>
        <v/>
      </c>
    </row>
    <row r="4274" spans="1:16">
      <c r="A4274" t="str">
        <f>IF(Belegerfassung!C4282&lt;&gt;"",0,"")</f>
        <v/>
      </c>
      <c r="B4274" t="str">
        <f>IFERROR(VLOOKUP(Belegerfassung!I4282,Konten!A:D,2,FALSE),"")</f>
        <v/>
      </c>
      <c r="C4274" t="str">
        <f>IF(A4274&lt;&gt;"",TEXT(Belegerfassung!C4282,"TT.MM.JJJJ"),"")</f>
        <v/>
      </c>
      <c r="D4274" t="str">
        <f>IFERROR(VLOOKUP(Belegerfassung!A4282,Abfrage!$E$2:$F$20,2,FALSE),"")</f>
        <v/>
      </c>
      <c r="E4274" t="str">
        <f>IF(A4274&lt;&gt;"",Belegerfassung!B4282,"")</f>
        <v/>
      </c>
      <c r="F4274" t="str">
        <f>IF(Belegerfassung!L4282="","",IF(Belegerfassung!L4282&lt;&gt;"",IF(Belegerfassung!L4282&lt;&gt;"",IF(Belegerfassung!J4282&lt;&gt;0,VLOOKUP(Belegerfassung!L4282,Abfrage!$A$2:$C$19,2,),VLOOKUP(Belegerfassung!L4282,Abfrage!$A$2:$C$19,3,)),"")))</f>
        <v/>
      </c>
      <c r="G4274" t="str">
        <f t="shared" si="198"/>
        <v/>
      </c>
      <c r="H4274" s="31" t="str">
        <f>IF(A4274&lt;&gt;"",-Belegerfassung!J4282+Belegerfassung!K4282,"")</f>
        <v/>
      </c>
      <c r="I4274" s="49" t="str">
        <f>IFERROR(IF(H4274&lt;&gt;"",Belegerfassung!L4282*100,""),IF(OR(Belegerfassung!L4282="Leistung EU - Erlöse",Belegerfassung!L4282="Lieferungen EU-Erlöse",Belegerfassung!L4282="EUST",Belegerfassung!L4282="Bauleistungen 20%")=TRUE,"",MID(Belegerfassung!L4282,4,2)))</f>
        <v/>
      </c>
      <c r="J4274" s="6" t="str">
        <f>IF(A4274&lt;&gt;"",LEFT(Belegerfassung!D4282,40),"")</f>
        <v/>
      </c>
      <c r="K4274" t="str">
        <f>IF(A4274&lt;&gt;"",VLOOKUP(D4274,Abfrage!$F$2:$G$21,2,FALSE),"")</f>
        <v/>
      </c>
      <c r="L4274" s="6" t="str">
        <f>IF(Belegerfassung!H4282&lt;&gt;"",Belegerfassung!H4282,"")</f>
        <v/>
      </c>
      <c r="M4274" t="str">
        <f>IFERROR(IF(Belegerfassung!E4282&lt;&gt;"",VLOOKUP(Belegerfassung!E4282,Abfrage!$L$2:$M$15,2,),""),"")</f>
        <v/>
      </c>
      <c r="N4274" t="str">
        <f t="shared" si="199"/>
        <v/>
      </c>
      <c r="O4274" t="str">
        <f t="shared" si="200"/>
        <v/>
      </c>
      <c r="P4274" t="str">
        <f>IF(Belegerfassung!G4282&lt;&gt;"",CONCATENATE(Belegerfassung!G4282,".pdf"),"")</f>
        <v/>
      </c>
    </row>
    <row r="4275" spans="1:16">
      <c r="A4275" t="str">
        <f>IF(Belegerfassung!C4283&lt;&gt;"",0,"")</f>
        <v/>
      </c>
      <c r="B4275" t="str">
        <f>IFERROR(VLOOKUP(Belegerfassung!I4283,Konten!A:D,2,FALSE),"")</f>
        <v/>
      </c>
      <c r="C4275" t="str">
        <f>IF(A4275&lt;&gt;"",TEXT(Belegerfassung!C4283,"TT.MM.JJJJ"),"")</f>
        <v/>
      </c>
      <c r="D4275" t="str">
        <f>IFERROR(VLOOKUP(Belegerfassung!A4283,Abfrage!$E$2:$F$20,2,FALSE),"")</f>
        <v/>
      </c>
      <c r="E4275" t="str">
        <f>IF(A4275&lt;&gt;"",Belegerfassung!B4283,"")</f>
        <v/>
      </c>
      <c r="F4275" t="str">
        <f>IF(Belegerfassung!L4283="","",IF(Belegerfassung!L4283&lt;&gt;"",IF(Belegerfassung!L4283&lt;&gt;"",IF(Belegerfassung!J4283&lt;&gt;0,VLOOKUP(Belegerfassung!L4283,Abfrage!$A$2:$C$19,2,),VLOOKUP(Belegerfassung!L4283,Abfrage!$A$2:$C$19,3,)),"")))</f>
        <v/>
      </c>
      <c r="G4275" t="str">
        <f t="shared" si="198"/>
        <v/>
      </c>
      <c r="H4275" s="31" t="str">
        <f>IF(A4275&lt;&gt;"",-Belegerfassung!J4283+Belegerfassung!K4283,"")</f>
        <v/>
      </c>
      <c r="I4275" s="49" t="str">
        <f>IFERROR(IF(H4275&lt;&gt;"",Belegerfassung!L4283*100,""),IF(OR(Belegerfassung!L4283="Leistung EU - Erlöse",Belegerfassung!L4283="Lieferungen EU-Erlöse",Belegerfassung!L4283="EUST",Belegerfassung!L4283="Bauleistungen 20%")=TRUE,"",MID(Belegerfassung!L4283,4,2)))</f>
        <v/>
      </c>
      <c r="J4275" s="6" t="str">
        <f>IF(A4275&lt;&gt;"",LEFT(Belegerfassung!D4283,40),"")</f>
        <v/>
      </c>
      <c r="K4275" t="str">
        <f>IF(A4275&lt;&gt;"",VLOOKUP(D4275,Abfrage!$F$2:$G$21,2,FALSE),"")</f>
        <v/>
      </c>
      <c r="L4275" s="6" t="str">
        <f>IF(Belegerfassung!H4283&lt;&gt;"",Belegerfassung!H4283,"")</f>
        <v/>
      </c>
      <c r="M4275" t="str">
        <f>IFERROR(IF(Belegerfassung!E4283&lt;&gt;"",VLOOKUP(Belegerfassung!E4283,Abfrage!$L$2:$M$15,2,),""),"")</f>
        <v/>
      </c>
      <c r="N4275" t="str">
        <f t="shared" si="199"/>
        <v/>
      </c>
      <c r="O4275" t="str">
        <f t="shared" si="200"/>
        <v/>
      </c>
      <c r="P4275" t="str">
        <f>IF(Belegerfassung!G4283&lt;&gt;"",CONCATENATE(Belegerfassung!G4283,".pdf"),"")</f>
        <v/>
      </c>
    </row>
    <row r="4276" spans="1:16">
      <c r="A4276" t="str">
        <f>IF(Belegerfassung!C4284&lt;&gt;"",0,"")</f>
        <v/>
      </c>
      <c r="B4276" t="str">
        <f>IFERROR(VLOOKUP(Belegerfassung!I4284,Konten!A:D,2,FALSE),"")</f>
        <v/>
      </c>
      <c r="C4276" t="str">
        <f>IF(A4276&lt;&gt;"",TEXT(Belegerfassung!C4284,"TT.MM.JJJJ"),"")</f>
        <v/>
      </c>
      <c r="D4276" t="str">
        <f>IFERROR(VLOOKUP(Belegerfassung!A4284,Abfrage!$E$2:$F$20,2,FALSE),"")</f>
        <v/>
      </c>
      <c r="E4276" t="str">
        <f>IF(A4276&lt;&gt;"",Belegerfassung!B4284,"")</f>
        <v/>
      </c>
      <c r="F4276" t="str">
        <f>IF(Belegerfassung!L4284="","",IF(Belegerfassung!L4284&lt;&gt;"",IF(Belegerfassung!L4284&lt;&gt;"",IF(Belegerfassung!J4284&lt;&gt;0,VLOOKUP(Belegerfassung!L4284,Abfrage!$A$2:$C$19,2,),VLOOKUP(Belegerfassung!L4284,Abfrage!$A$2:$C$19,3,)),"")))</f>
        <v/>
      </c>
      <c r="G4276" t="str">
        <f t="shared" si="198"/>
        <v/>
      </c>
      <c r="H4276" s="31" t="str">
        <f>IF(A4276&lt;&gt;"",-Belegerfassung!J4284+Belegerfassung!K4284,"")</f>
        <v/>
      </c>
      <c r="I4276" s="49" t="str">
        <f>IFERROR(IF(H4276&lt;&gt;"",Belegerfassung!L4284*100,""),IF(OR(Belegerfassung!L4284="Leistung EU - Erlöse",Belegerfassung!L4284="Lieferungen EU-Erlöse",Belegerfassung!L4284="EUST",Belegerfassung!L4284="Bauleistungen 20%")=TRUE,"",MID(Belegerfassung!L4284,4,2)))</f>
        <v/>
      </c>
      <c r="J4276" s="6" t="str">
        <f>IF(A4276&lt;&gt;"",LEFT(Belegerfassung!D4284,40),"")</f>
        <v/>
      </c>
      <c r="K4276" t="str">
        <f>IF(A4276&lt;&gt;"",VLOOKUP(D4276,Abfrage!$F$2:$G$21,2,FALSE),"")</f>
        <v/>
      </c>
      <c r="L4276" s="6" t="str">
        <f>IF(Belegerfassung!H4284&lt;&gt;"",Belegerfassung!H4284,"")</f>
        <v/>
      </c>
      <c r="M4276" t="str">
        <f>IFERROR(IF(Belegerfassung!E4284&lt;&gt;"",VLOOKUP(Belegerfassung!E4284,Abfrage!$L$2:$M$15,2,),""),"")</f>
        <v/>
      </c>
      <c r="N4276" t="str">
        <f t="shared" si="199"/>
        <v/>
      </c>
      <c r="O4276" t="str">
        <f t="shared" si="200"/>
        <v/>
      </c>
      <c r="P4276" t="str">
        <f>IF(Belegerfassung!G4284&lt;&gt;"",CONCATENATE(Belegerfassung!G4284,".pdf"),"")</f>
        <v/>
      </c>
    </row>
    <row r="4277" spans="1:16">
      <c r="A4277" t="str">
        <f>IF(Belegerfassung!C4285&lt;&gt;"",0,"")</f>
        <v/>
      </c>
      <c r="B4277" t="str">
        <f>IFERROR(VLOOKUP(Belegerfassung!I4285,Konten!A:D,2,FALSE),"")</f>
        <v/>
      </c>
      <c r="C4277" t="str">
        <f>IF(A4277&lt;&gt;"",TEXT(Belegerfassung!C4285,"TT.MM.JJJJ"),"")</f>
        <v/>
      </c>
      <c r="D4277" t="str">
        <f>IFERROR(VLOOKUP(Belegerfassung!A4285,Abfrage!$E$2:$F$20,2,FALSE),"")</f>
        <v/>
      </c>
      <c r="E4277" t="str">
        <f>IF(A4277&lt;&gt;"",Belegerfassung!B4285,"")</f>
        <v/>
      </c>
      <c r="F4277" t="str">
        <f>IF(Belegerfassung!L4285="","",IF(Belegerfassung!L4285&lt;&gt;"",IF(Belegerfassung!L4285&lt;&gt;"",IF(Belegerfassung!J4285&lt;&gt;0,VLOOKUP(Belegerfassung!L4285,Abfrage!$A$2:$C$19,2,),VLOOKUP(Belegerfassung!L4285,Abfrage!$A$2:$C$19,3,)),"")))</f>
        <v/>
      </c>
      <c r="G4277" t="str">
        <f t="shared" si="198"/>
        <v/>
      </c>
      <c r="H4277" s="31" t="str">
        <f>IF(A4277&lt;&gt;"",-Belegerfassung!J4285+Belegerfassung!K4285,"")</f>
        <v/>
      </c>
      <c r="I4277" s="49" t="str">
        <f>IFERROR(IF(H4277&lt;&gt;"",Belegerfassung!L4285*100,""),IF(OR(Belegerfassung!L4285="Leistung EU - Erlöse",Belegerfassung!L4285="Lieferungen EU-Erlöse",Belegerfassung!L4285="EUST",Belegerfassung!L4285="Bauleistungen 20%")=TRUE,"",MID(Belegerfassung!L4285,4,2)))</f>
        <v/>
      </c>
      <c r="J4277" s="6" t="str">
        <f>IF(A4277&lt;&gt;"",LEFT(Belegerfassung!D4285,40),"")</f>
        <v/>
      </c>
      <c r="K4277" t="str">
        <f>IF(A4277&lt;&gt;"",VLOOKUP(D4277,Abfrage!$F$2:$G$21,2,FALSE),"")</f>
        <v/>
      </c>
      <c r="L4277" s="6" t="str">
        <f>IF(Belegerfassung!H4285&lt;&gt;"",Belegerfassung!H4285,"")</f>
        <v/>
      </c>
      <c r="M4277" t="str">
        <f>IFERROR(IF(Belegerfassung!E4285&lt;&gt;"",VLOOKUP(Belegerfassung!E4285,Abfrage!$L$2:$M$15,2,),""),"")</f>
        <v/>
      </c>
      <c r="N4277" t="str">
        <f t="shared" si="199"/>
        <v/>
      </c>
      <c r="O4277" t="str">
        <f t="shared" si="200"/>
        <v/>
      </c>
      <c r="P4277" t="str">
        <f>IF(Belegerfassung!G4285&lt;&gt;"",CONCATENATE(Belegerfassung!G4285,".pdf"),"")</f>
        <v/>
      </c>
    </row>
    <row r="4278" spans="1:16">
      <c r="A4278" t="str">
        <f>IF(Belegerfassung!C4286&lt;&gt;"",0,"")</f>
        <v/>
      </c>
      <c r="B4278" t="str">
        <f>IFERROR(VLOOKUP(Belegerfassung!I4286,Konten!A:D,2,FALSE),"")</f>
        <v/>
      </c>
      <c r="C4278" t="str">
        <f>IF(A4278&lt;&gt;"",TEXT(Belegerfassung!C4286,"TT.MM.JJJJ"),"")</f>
        <v/>
      </c>
      <c r="D4278" t="str">
        <f>IFERROR(VLOOKUP(Belegerfassung!A4286,Abfrage!$E$2:$F$20,2,FALSE),"")</f>
        <v/>
      </c>
      <c r="E4278" t="str">
        <f>IF(A4278&lt;&gt;"",Belegerfassung!B4286,"")</f>
        <v/>
      </c>
      <c r="F4278" t="str">
        <f>IF(Belegerfassung!L4286="","",IF(Belegerfassung!L4286&lt;&gt;"",IF(Belegerfassung!L4286&lt;&gt;"",IF(Belegerfassung!J4286&lt;&gt;0,VLOOKUP(Belegerfassung!L4286,Abfrage!$A$2:$C$19,2,),VLOOKUP(Belegerfassung!L4286,Abfrage!$A$2:$C$19,3,)),"")))</f>
        <v/>
      </c>
      <c r="G4278" t="str">
        <f t="shared" si="198"/>
        <v/>
      </c>
      <c r="H4278" s="31" t="str">
        <f>IF(A4278&lt;&gt;"",-Belegerfassung!J4286+Belegerfassung!K4286,"")</f>
        <v/>
      </c>
      <c r="I4278" s="49" t="str">
        <f>IFERROR(IF(H4278&lt;&gt;"",Belegerfassung!L4286*100,""),IF(OR(Belegerfassung!L4286="Leistung EU - Erlöse",Belegerfassung!L4286="Lieferungen EU-Erlöse",Belegerfassung!L4286="EUST",Belegerfassung!L4286="Bauleistungen 20%")=TRUE,"",MID(Belegerfassung!L4286,4,2)))</f>
        <v/>
      </c>
      <c r="J4278" s="6" t="str">
        <f>IF(A4278&lt;&gt;"",LEFT(Belegerfassung!D4286,40),"")</f>
        <v/>
      </c>
      <c r="K4278" t="str">
        <f>IF(A4278&lt;&gt;"",VLOOKUP(D4278,Abfrage!$F$2:$G$21,2,FALSE),"")</f>
        <v/>
      </c>
      <c r="L4278" s="6" t="str">
        <f>IF(Belegerfassung!H4286&lt;&gt;"",Belegerfassung!H4286,"")</f>
        <v/>
      </c>
      <c r="M4278" t="str">
        <f>IFERROR(IF(Belegerfassung!E4286&lt;&gt;"",VLOOKUP(Belegerfassung!E4286,Abfrage!$L$2:$M$15,2,),""),"")</f>
        <v/>
      </c>
      <c r="N4278" t="str">
        <f t="shared" si="199"/>
        <v/>
      </c>
      <c r="O4278" t="str">
        <f t="shared" si="200"/>
        <v/>
      </c>
      <c r="P4278" t="str">
        <f>IF(Belegerfassung!G4286&lt;&gt;"",CONCATENATE(Belegerfassung!G4286,".pdf"),"")</f>
        <v/>
      </c>
    </row>
    <row r="4279" spans="1:16">
      <c r="A4279" t="str">
        <f>IF(Belegerfassung!C4287&lt;&gt;"",0,"")</f>
        <v/>
      </c>
      <c r="B4279" t="str">
        <f>IFERROR(VLOOKUP(Belegerfassung!I4287,Konten!A:D,2,FALSE),"")</f>
        <v/>
      </c>
      <c r="C4279" t="str">
        <f>IF(A4279&lt;&gt;"",TEXT(Belegerfassung!C4287,"TT.MM.JJJJ"),"")</f>
        <v/>
      </c>
      <c r="D4279" t="str">
        <f>IFERROR(VLOOKUP(Belegerfassung!A4287,Abfrage!$E$2:$F$20,2,FALSE),"")</f>
        <v/>
      </c>
      <c r="E4279" t="str">
        <f>IF(A4279&lt;&gt;"",Belegerfassung!B4287,"")</f>
        <v/>
      </c>
      <c r="F4279" t="str">
        <f>IF(Belegerfassung!L4287="","",IF(Belegerfassung!L4287&lt;&gt;"",IF(Belegerfassung!L4287&lt;&gt;"",IF(Belegerfassung!J4287&lt;&gt;0,VLOOKUP(Belegerfassung!L4287,Abfrage!$A$2:$C$19,2,),VLOOKUP(Belegerfassung!L4287,Abfrage!$A$2:$C$19,3,)),"")))</f>
        <v/>
      </c>
      <c r="G4279" t="str">
        <f t="shared" si="198"/>
        <v/>
      </c>
      <c r="H4279" s="31" t="str">
        <f>IF(A4279&lt;&gt;"",-Belegerfassung!J4287+Belegerfassung!K4287,"")</f>
        <v/>
      </c>
      <c r="I4279" s="49" t="str">
        <f>IFERROR(IF(H4279&lt;&gt;"",Belegerfassung!L4287*100,""),IF(OR(Belegerfassung!L4287="Leistung EU - Erlöse",Belegerfassung!L4287="Lieferungen EU-Erlöse",Belegerfassung!L4287="EUST",Belegerfassung!L4287="Bauleistungen 20%")=TRUE,"",MID(Belegerfassung!L4287,4,2)))</f>
        <v/>
      </c>
      <c r="J4279" s="6" t="str">
        <f>IF(A4279&lt;&gt;"",LEFT(Belegerfassung!D4287,40),"")</f>
        <v/>
      </c>
      <c r="K4279" t="str">
        <f>IF(A4279&lt;&gt;"",VLOOKUP(D4279,Abfrage!$F$2:$G$21,2,FALSE),"")</f>
        <v/>
      </c>
      <c r="L4279" s="6" t="str">
        <f>IF(Belegerfassung!H4287&lt;&gt;"",Belegerfassung!H4287,"")</f>
        <v/>
      </c>
      <c r="M4279" t="str">
        <f>IFERROR(IF(Belegerfassung!E4287&lt;&gt;"",VLOOKUP(Belegerfassung!E4287,Abfrage!$L$2:$M$15,2,),""),"")</f>
        <v/>
      </c>
      <c r="N4279" t="str">
        <f t="shared" si="199"/>
        <v/>
      </c>
      <c r="O4279" t="str">
        <f t="shared" si="200"/>
        <v/>
      </c>
      <c r="P4279" t="str">
        <f>IF(Belegerfassung!G4287&lt;&gt;"",CONCATENATE(Belegerfassung!G4287,".pdf"),"")</f>
        <v/>
      </c>
    </row>
    <row r="4280" spans="1:16">
      <c r="A4280" t="str">
        <f>IF(Belegerfassung!C4288&lt;&gt;"",0,"")</f>
        <v/>
      </c>
      <c r="B4280" t="str">
        <f>IFERROR(VLOOKUP(Belegerfassung!I4288,Konten!A:D,2,FALSE),"")</f>
        <v/>
      </c>
      <c r="C4280" t="str">
        <f>IF(A4280&lt;&gt;"",TEXT(Belegerfassung!C4288,"TT.MM.JJJJ"),"")</f>
        <v/>
      </c>
      <c r="D4280" t="str">
        <f>IFERROR(VLOOKUP(Belegerfassung!A4288,Abfrage!$E$2:$F$20,2,FALSE),"")</f>
        <v/>
      </c>
      <c r="E4280" t="str">
        <f>IF(A4280&lt;&gt;"",Belegerfassung!B4288,"")</f>
        <v/>
      </c>
      <c r="F4280" t="str">
        <f>IF(Belegerfassung!L4288="","",IF(Belegerfassung!L4288&lt;&gt;"",IF(Belegerfassung!L4288&lt;&gt;"",IF(Belegerfassung!J4288&lt;&gt;0,VLOOKUP(Belegerfassung!L4288,Abfrage!$A$2:$C$19,2,),VLOOKUP(Belegerfassung!L4288,Abfrage!$A$2:$C$19,3,)),"")))</f>
        <v/>
      </c>
      <c r="G4280" t="str">
        <f t="shared" si="198"/>
        <v/>
      </c>
      <c r="H4280" s="31" t="str">
        <f>IF(A4280&lt;&gt;"",-Belegerfassung!J4288+Belegerfassung!K4288,"")</f>
        <v/>
      </c>
      <c r="I4280" s="49" t="str">
        <f>IFERROR(IF(H4280&lt;&gt;"",Belegerfassung!L4288*100,""),IF(OR(Belegerfassung!L4288="Leistung EU - Erlöse",Belegerfassung!L4288="Lieferungen EU-Erlöse",Belegerfassung!L4288="EUST",Belegerfassung!L4288="Bauleistungen 20%")=TRUE,"",MID(Belegerfassung!L4288,4,2)))</f>
        <v/>
      </c>
      <c r="J4280" s="6" t="str">
        <f>IF(A4280&lt;&gt;"",LEFT(Belegerfassung!D4288,40),"")</f>
        <v/>
      </c>
      <c r="K4280" t="str">
        <f>IF(A4280&lt;&gt;"",VLOOKUP(D4280,Abfrage!$F$2:$G$21,2,FALSE),"")</f>
        <v/>
      </c>
      <c r="L4280" s="6" t="str">
        <f>IF(Belegerfassung!H4288&lt;&gt;"",Belegerfassung!H4288,"")</f>
        <v/>
      </c>
      <c r="M4280" t="str">
        <f>IFERROR(IF(Belegerfassung!E4288&lt;&gt;"",VLOOKUP(Belegerfassung!E4288,Abfrage!$L$2:$M$15,2,),""),"")</f>
        <v/>
      </c>
      <c r="N4280" t="str">
        <f t="shared" si="199"/>
        <v/>
      </c>
      <c r="O4280" t="str">
        <f t="shared" si="200"/>
        <v/>
      </c>
      <c r="P4280" t="str">
        <f>IF(Belegerfassung!G4288&lt;&gt;"",CONCATENATE(Belegerfassung!G4288,".pdf"),"")</f>
        <v/>
      </c>
    </row>
    <row r="4281" spans="1:16">
      <c r="A4281" t="str">
        <f>IF(Belegerfassung!C4289&lt;&gt;"",0,"")</f>
        <v/>
      </c>
      <c r="B4281" t="str">
        <f>IFERROR(VLOOKUP(Belegerfassung!I4289,Konten!A:D,2,FALSE),"")</f>
        <v/>
      </c>
      <c r="C4281" t="str">
        <f>IF(A4281&lt;&gt;"",TEXT(Belegerfassung!C4289,"TT.MM.JJJJ"),"")</f>
        <v/>
      </c>
      <c r="D4281" t="str">
        <f>IFERROR(VLOOKUP(Belegerfassung!A4289,Abfrage!$E$2:$F$20,2,FALSE),"")</f>
        <v/>
      </c>
      <c r="E4281" t="str">
        <f>IF(A4281&lt;&gt;"",Belegerfassung!B4289,"")</f>
        <v/>
      </c>
      <c r="F4281" t="str">
        <f>IF(Belegerfassung!L4289="","",IF(Belegerfassung!L4289&lt;&gt;"",IF(Belegerfassung!L4289&lt;&gt;"",IF(Belegerfassung!J4289&lt;&gt;0,VLOOKUP(Belegerfassung!L4289,Abfrage!$A$2:$C$19,2,),VLOOKUP(Belegerfassung!L4289,Abfrage!$A$2:$C$19,3,)),"")))</f>
        <v/>
      </c>
      <c r="G4281" t="str">
        <f t="shared" si="198"/>
        <v/>
      </c>
      <c r="H4281" s="31" t="str">
        <f>IF(A4281&lt;&gt;"",-Belegerfassung!J4289+Belegerfassung!K4289,"")</f>
        <v/>
      </c>
      <c r="I4281" s="49" t="str">
        <f>IFERROR(IF(H4281&lt;&gt;"",Belegerfassung!L4289*100,""),IF(OR(Belegerfassung!L4289="Leistung EU - Erlöse",Belegerfassung!L4289="Lieferungen EU-Erlöse",Belegerfassung!L4289="EUST",Belegerfassung!L4289="Bauleistungen 20%")=TRUE,"",MID(Belegerfassung!L4289,4,2)))</f>
        <v/>
      </c>
      <c r="J4281" s="6" t="str">
        <f>IF(A4281&lt;&gt;"",LEFT(Belegerfassung!D4289,40),"")</f>
        <v/>
      </c>
      <c r="K4281" t="str">
        <f>IF(A4281&lt;&gt;"",VLOOKUP(D4281,Abfrage!$F$2:$G$21,2,FALSE),"")</f>
        <v/>
      </c>
      <c r="L4281" s="6" t="str">
        <f>IF(Belegerfassung!H4289&lt;&gt;"",Belegerfassung!H4289,"")</f>
        <v/>
      </c>
      <c r="M4281" t="str">
        <f>IFERROR(IF(Belegerfassung!E4289&lt;&gt;"",VLOOKUP(Belegerfassung!E4289,Abfrage!$L$2:$M$15,2,),""),"")</f>
        <v/>
      </c>
      <c r="N4281" t="str">
        <f t="shared" si="199"/>
        <v/>
      </c>
      <c r="O4281" t="str">
        <f t="shared" si="200"/>
        <v/>
      </c>
      <c r="P4281" t="str">
        <f>IF(Belegerfassung!G4289&lt;&gt;"",CONCATENATE(Belegerfassung!G4289,".pdf"),"")</f>
        <v/>
      </c>
    </row>
    <row r="4282" spans="1:16">
      <c r="A4282" t="str">
        <f>IF(Belegerfassung!C4290&lt;&gt;"",0,"")</f>
        <v/>
      </c>
      <c r="B4282" t="str">
        <f>IFERROR(VLOOKUP(Belegerfassung!I4290,Konten!A:D,2,FALSE),"")</f>
        <v/>
      </c>
      <c r="C4282" t="str">
        <f>IF(A4282&lt;&gt;"",TEXT(Belegerfassung!C4290,"TT.MM.JJJJ"),"")</f>
        <v/>
      </c>
      <c r="D4282" t="str">
        <f>IFERROR(VLOOKUP(Belegerfassung!A4290,Abfrage!$E$2:$F$20,2,FALSE),"")</f>
        <v/>
      </c>
      <c r="E4282" t="str">
        <f>IF(A4282&lt;&gt;"",Belegerfassung!B4290,"")</f>
        <v/>
      </c>
      <c r="F4282" t="str">
        <f>IF(Belegerfassung!L4290="","",IF(Belegerfassung!L4290&lt;&gt;"",IF(Belegerfassung!L4290&lt;&gt;"",IF(Belegerfassung!J4290&lt;&gt;0,VLOOKUP(Belegerfassung!L4290,Abfrage!$A$2:$C$19,2,),VLOOKUP(Belegerfassung!L4290,Abfrage!$A$2:$C$19,3,)),"")))</f>
        <v/>
      </c>
      <c r="G4282" t="str">
        <f t="shared" si="198"/>
        <v/>
      </c>
      <c r="H4282" s="31" t="str">
        <f>IF(A4282&lt;&gt;"",-Belegerfassung!J4290+Belegerfassung!K4290,"")</f>
        <v/>
      </c>
      <c r="I4282" s="49" t="str">
        <f>IFERROR(IF(H4282&lt;&gt;"",Belegerfassung!L4290*100,""),IF(OR(Belegerfassung!L4290="Leistung EU - Erlöse",Belegerfassung!L4290="Lieferungen EU-Erlöse",Belegerfassung!L4290="EUST",Belegerfassung!L4290="Bauleistungen 20%")=TRUE,"",MID(Belegerfassung!L4290,4,2)))</f>
        <v/>
      </c>
      <c r="J4282" s="6" t="str">
        <f>IF(A4282&lt;&gt;"",LEFT(Belegerfassung!D4290,40),"")</f>
        <v/>
      </c>
      <c r="K4282" t="str">
        <f>IF(A4282&lt;&gt;"",VLOOKUP(D4282,Abfrage!$F$2:$G$21,2,FALSE),"")</f>
        <v/>
      </c>
      <c r="L4282" s="6" t="str">
        <f>IF(Belegerfassung!H4290&lt;&gt;"",Belegerfassung!H4290,"")</f>
        <v/>
      </c>
      <c r="M4282" t="str">
        <f>IFERROR(IF(Belegerfassung!E4290&lt;&gt;"",VLOOKUP(Belegerfassung!E4290,Abfrage!$L$2:$M$15,2,),""),"")</f>
        <v/>
      </c>
      <c r="N4282" t="str">
        <f t="shared" si="199"/>
        <v/>
      </c>
      <c r="O4282" t="str">
        <f t="shared" si="200"/>
        <v/>
      </c>
      <c r="P4282" t="str">
        <f>IF(Belegerfassung!G4290&lt;&gt;"",CONCATENATE(Belegerfassung!G4290,".pdf"),"")</f>
        <v/>
      </c>
    </row>
    <row r="4283" spans="1:16">
      <c r="A4283" t="str">
        <f>IF(Belegerfassung!C4291&lt;&gt;"",0,"")</f>
        <v/>
      </c>
      <c r="B4283" t="str">
        <f>IFERROR(VLOOKUP(Belegerfassung!I4291,Konten!A:D,2,FALSE),"")</f>
        <v/>
      </c>
      <c r="C4283" t="str">
        <f>IF(A4283&lt;&gt;"",TEXT(Belegerfassung!C4291,"TT.MM.JJJJ"),"")</f>
        <v/>
      </c>
      <c r="D4283" t="str">
        <f>IFERROR(VLOOKUP(Belegerfassung!A4291,Abfrage!$E$2:$F$20,2,FALSE),"")</f>
        <v/>
      </c>
      <c r="E4283" t="str">
        <f>IF(A4283&lt;&gt;"",Belegerfassung!B4291,"")</f>
        <v/>
      </c>
      <c r="F4283" t="str">
        <f>IF(Belegerfassung!L4291="","",IF(Belegerfassung!L4291&lt;&gt;"",IF(Belegerfassung!L4291&lt;&gt;"",IF(Belegerfassung!J4291&lt;&gt;0,VLOOKUP(Belegerfassung!L4291,Abfrage!$A$2:$C$19,2,),VLOOKUP(Belegerfassung!L4291,Abfrage!$A$2:$C$19,3,)),"")))</f>
        <v/>
      </c>
      <c r="G4283" t="str">
        <f t="shared" si="198"/>
        <v/>
      </c>
      <c r="H4283" s="31" t="str">
        <f>IF(A4283&lt;&gt;"",-Belegerfassung!J4291+Belegerfassung!K4291,"")</f>
        <v/>
      </c>
      <c r="I4283" s="49" t="str">
        <f>IFERROR(IF(H4283&lt;&gt;"",Belegerfassung!L4291*100,""),IF(OR(Belegerfassung!L4291="Leistung EU - Erlöse",Belegerfassung!L4291="Lieferungen EU-Erlöse",Belegerfassung!L4291="EUST",Belegerfassung!L4291="Bauleistungen 20%")=TRUE,"",MID(Belegerfassung!L4291,4,2)))</f>
        <v/>
      </c>
      <c r="J4283" s="6" t="str">
        <f>IF(A4283&lt;&gt;"",LEFT(Belegerfassung!D4291,40),"")</f>
        <v/>
      </c>
      <c r="K4283" t="str">
        <f>IF(A4283&lt;&gt;"",VLOOKUP(D4283,Abfrage!$F$2:$G$21,2,FALSE),"")</f>
        <v/>
      </c>
      <c r="L4283" s="6" t="str">
        <f>IF(Belegerfassung!H4291&lt;&gt;"",Belegerfassung!H4291,"")</f>
        <v/>
      </c>
      <c r="M4283" t="str">
        <f>IFERROR(IF(Belegerfassung!E4291&lt;&gt;"",VLOOKUP(Belegerfassung!E4291,Abfrage!$L$2:$M$15,2,),""),"")</f>
        <v/>
      </c>
      <c r="N4283" t="str">
        <f t="shared" si="199"/>
        <v/>
      </c>
      <c r="O4283" t="str">
        <f t="shared" si="200"/>
        <v/>
      </c>
      <c r="P4283" t="str">
        <f>IF(Belegerfassung!G4291&lt;&gt;"",CONCATENATE(Belegerfassung!G4291,".pdf"),"")</f>
        <v/>
      </c>
    </row>
    <row r="4284" spans="1:16">
      <c r="A4284" t="str">
        <f>IF(Belegerfassung!C4292&lt;&gt;"",0,"")</f>
        <v/>
      </c>
      <c r="B4284" t="str">
        <f>IFERROR(VLOOKUP(Belegerfassung!I4292,Konten!A:D,2,FALSE),"")</f>
        <v/>
      </c>
      <c r="C4284" t="str">
        <f>IF(A4284&lt;&gt;"",TEXT(Belegerfassung!C4292,"TT.MM.JJJJ"),"")</f>
        <v/>
      </c>
      <c r="D4284" t="str">
        <f>IFERROR(VLOOKUP(Belegerfassung!A4292,Abfrage!$E$2:$F$20,2,FALSE),"")</f>
        <v/>
      </c>
      <c r="E4284" t="str">
        <f>IF(A4284&lt;&gt;"",Belegerfassung!B4292,"")</f>
        <v/>
      </c>
      <c r="F4284" t="str">
        <f>IF(Belegerfassung!L4292="","",IF(Belegerfassung!L4292&lt;&gt;"",IF(Belegerfassung!L4292&lt;&gt;"",IF(Belegerfassung!J4292&lt;&gt;0,VLOOKUP(Belegerfassung!L4292,Abfrage!$A$2:$C$19,2,),VLOOKUP(Belegerfassung!L4292,Abfrage!$A$2:$C$19,3,)),"")))</f>
        <v/>
      </c>
      <c r="G4284" t="str">
        <f t="shared" si="198"/>
        <v/>
      </c>
      <c r="H4284" s="31" t="str">
        <f>IF(A4284&lt;&gt;"",-Belegerfassung!J4292+Belegerfassung!K4292,"")</f>
        <v/>
      </c>
      <c r="I4284" s="49" t="str">
        <f>IFERROR(IF(H4284&lt;&gt;"",Belegerfassung!L4292*100,""),IF(OR(Belegerfassung!L4292="Leistung EU - Erlöse",Belegerfassung!L4292="Lieferungen EU-Erlöse",Belegerfassung!L4292="EUST",Belegerfassung!L4292="Bauleistungen 20%")=TRUE,"",MID(Belegerfassung!L4292,4,2)))</f>
        <v/>
      </c>
      <c r="J4284" s="6" t="str">
        <f>IF(A4284&lt;&gt;"",LEFT(Belegerfassung!D4292,40),"")</f>
        <v/>
      </c>
      <c r="K4284" t="str">
        <f>IF(A4284&lt;&gt;"",VLOOKUP(D4284,Abfrage!$F$2:$G$21,2,FALSE),"")</f>
        <v/>
      </c>
      <c r="L4284" s="6" t="str">
        <f>IF(Belegerfassung!H4292&lt;&gt;"",Belegerfassung!H4292,"")</f>
        <v/>
      </c>
      <c r="M4284" t="str">
        <f>IFERROR(IF(Belegerfassung!E4292&lt;&gt;"",VLOOKUP(Belegerfassung!E4292,Abfrage!$L$2:$M$15,2,),""),"")</f>
        <v/>
      </c>
      <c r="N4284" t="str">
        <f t="shared" si="199"/>
        <v/>
      </c>
      <c r="O4284" t="str">
        <f t="shared" si="200"/>
        <v/>
      </c>
      <c r="P4284" t="str">
        <f>IF(Belegerfassung!G4292&lt;&gt;"",CONCATENATE(Belegerfassung!G4292,".pdf"),"")</f>
        <v/>
      </c>
    </row>
    <row r="4285" spans="1:16">
      <c r="A4285" t="str">
        <f>IF(Belegerfassung!C4293&lt;&gt;"",0,"")</f>
        <v/>
      </c>
      <c r="B4285" t="str">
        <f>IFERROR(VLOOKUP(Belegerfassung!I4293,Konten!A:D,2,FALSE),"")</f>
        <v/>
      </c>
      <c r="C4285" t="str">
        <f>IF(A4285&lt;&gt;"",TEXT(Belegerfassung!C4293,"TT.MM.JJJJ"),"")</f>
        <v/>
      </c>
      <c r="D4285" t="str">
        <f>IFERROR(VLOOKUP(Belegerfassung!A4293,Abfrage!$E$2:$F$20,2,FALSE),"")</f>
        <v/>
      </c>
      <c r="E4285" t="str">
        <f>IF(A4285&lt;&gt;"",Belegerfassung!B4293,"")</f>
        <v/>
      </c>
      <c r="F4285" t="str">
        <f>IF(Belegerfassung!L4293="","",IF(Belegerfassung!L4293&lt;&gt;"",IF(Belegerfassung!L4293&lt;&gt;"",IF(Belegerfassung!J4293&lt;&gt;0,VLOOKUP(Belegerfassung!L4293,Abfrage!$A$2:$C$19,2,),VLOOKUP(Belegerfassung!L4293,Abfrage!$A$2:$C$19,3,)),"")))</f>
        <v/>
      </c>
      <c r="G4285" t="str">
        <f t="shared" si="198"/>
        <v/>
      </c>
      <c r="H4285" s="31" t="str">
        <f>IF(A4285&lt;&gt;"",-Belegerfassung!J4293+Belegerfassung!K4293,"")</f>
        <v/>
      </c>
      <c r="I4285" s="49" t="str">
        <f>IFERROR(IF(H4285&lt;&gt;"",Belegerfassung!L4293*100,""),IF(OR(Belegerfassung!L4293="Leistung EU - Erlöse",Belegerfassung!L4293="Lieferungen EU-Erlöse",Belegerfassung!L4293="EUST",Belegerfassung!L4293="Bauleistungen 20%")=TRUE,"",MID(Belegerfassung!L4293,4,2)))</f>
        <v/>
      </c>
      <c r="J4285" s="6" t="str">
        <f>IF(A4285&lt;&gt;"",LEFT(Belegerfassung!D4293,40),"")</f>
        <v/>
      </c>
      <c r="K4285" t="str">
        <f>IF(A4285&lt;&gt;"",VLOOKUP(D4285,Abfrage!$F$2:$G$21,2,FALSE),"")</f>
        <v/>
      </c>
      <c r="L4285" s="6" t="str">
        <f>IF(Belegerfassung!H4293&lt;&gt;"",Belegerfassung!H4293,"")</f>
        <v/>
      </c>
      <c r="M4285" t="str">
        <f>IFERROR(IF(Belegerfassung!E4293&lt;&gt;"",VLOOKUP(Belegerfassung!E4293,Abfrage!$L$2:$M$15,2,),""),"")</f>
        <v/>
      </c>
      <c r="N4285" t="str">
        <f t="shared" si="199"/>
        <v/>
      </c>
      <c r="O4285" t="str">
        <f t="shared" si="200"/>
        <v/>
      </c>
      <c r="P4285" t="str">
        <f>IF(Belegerfassung!G4293&lt;&gt;"",CONCATENATE(Belegerfassung!G4293,".pdf"),"")</f>
        <v/>
      </c>
    </row>
    <row r="4286" spans="1:16">
      <c r="A4286" t="str">
        <f>IF(Belegerfassung!C4294&lt;&gt;"",0,"")</f>
        <v/>
      </c>
      <c r="B4286" t="str">
        <f>IFERROR(VLOOKUP(Belegerfassung!I4294,Konten!A:D,2,FALSE),"")</f>
        <v/>
      </c>
      <c r="C4286" t="str">
        <f>IF(A4286&lt;&gt;"",TEXT(Belegerfassung!C4294,"TT.MM.JJJJ"),"")</f>
        <v/>
      </c>
      <c r="D4286" t="str">
        <f>IFERROR(VLOOKUP(Belegerfassung!A4294,Abfrage!$E$2:$F$20,2,FALSE),"")</f>
        <v/>
      </c>
      <c r="E4286" t="str">
        <f>IF(A4286&lt;&gt;"",Belegerfassung!B4294,"")</f>
        <v/>
      </c>
      <c r="F4286" t="str">
        <f>IF(Belegerfassung!L4294="","",IF(Belegerfassung!L4294&lt;&gt;"",IF(Belegerfassung!L4294&lt;&gt;"",IF(Belegerfassung!J4294&lt;&gt;0,VLOOKUP(Belegerfassung!L4294,Abfrage!$A$2:$C$19,2,),VLOOKUP(Belegerfassung!L4294,Abfrage!$A$2:$C$19,3,)),"")))</f>
        <v/>
      </c>
      <c r="G4286" t="str">
        <f t="shared" si="198"/>
        <v/>
      </c>
      <c r="H4286" s="31" t="str">
        <f>IF(A4286&lt;&gt;"",-Belegerfassung!J4294+Belegerfassung!K4294,"")</f>
        <v/>
      </c>
      <c r="I4286" s="49" t="str">
        <f>IFERROR(IF(H4286&lt;&gt;"",Belegerfassung!L4294*100,""),IF(OR(Belegerfassung!L4294="Leistung EU - Erlöse",Belegerfassung!L4294="Lieferungen EU-Erlöse",Belegerfassung!L4294="EUST",Belegerfassung!L4294="Bauleistungen 20%")=TRUE,"",MID(Belegerfassung!L4294,4,2)))</f>
        <v/>
      </c>
      <c r="J4286" s="6" t="str">
        <f>IF(A4286&lt;&gt;"",LEFT(Belegerfassung!D4294,40),"")</f>
        <v/>
      </c>
      <c r="K4286" t="str">
        <f>IF(A4286&lt;&gt;"",VLOOKUP(D4286,Abfrage!$F$2:$G$21,2,FALSE),"")</f>
        <v/>
      </c>
      <c r="L4286" s="6" t="str">
        <f>IF(Belegerfassung!H4294&lt;&gt;"",Belegerfassung!H4294,"")</f>
        <v/>
      </c>
      <c r="M4286" t="str">
        <f>IFERROR(IF(Belegerfassung!E4294&lt;&gt;"",VLOOKUP(Belegerfassung!E4294,Abfrage!$L$2:$M$15,2,),""),"")</f>
        <v/>
      </c>
      <c r="N4286" t="str">
        <f t="shared" si="199"/>
        <v/>
      </c>
      <c r="O4286" t="str">
        <f t="shared" si="200"/>
        <v/>
      </c>
      <c r="P4286" t="str">
        <f>IF(Belegerfassung!G4294&lt;&gt;"",CONCATENATE(Belegerfassung!G4294,".pdf"),"")</f>
        <v/>
      </c>
    </row>
    <row r="4287" spans="1:16">
      <c r="A4287" t="str">
        <f>IF(Belegerfassung!C4295&lt;&gt;"",0,"")</f>
        <v/>
      </c>
      <c r="B4287" t="str">
        <f>IFERROR(VLOOKUP(Belegerfassung!I4295,Konten!A:D,2,FALSE),"")</f>
        <v/>
      </c>
      <c r="C4287" t="str">
        <f>IF(A4287&lt;&gt;"",TEXT(Belegerfassung!C4295,"TT.MM.JJJJ"),"")</f>
        <v/>
      </c>
      <c r="D4287" t="str">
        <f>IFERROR(VLOOKUP(Belegerfassung!A4295,Abfrage!$E$2:$F$20,2,FALSE),"")</f>
        <v/>
      </c>
      <c r="E4287" t="str">
        <f>IF(A4287&lt;&gt;"",Belegerfassung!B4295,"")</f>
        <v/>
      </c>
      <c r="F4287" t="str">
        <f>IF(Belegerfassung!L4295="","",IF(Belegerfassung!L4295&lt;&gt;"",IF(Belegerfassung!L4295&lt;&gt;"",IF(Belegerfassung!J4295&lt;&gt;0,VLOOKUP(Belegerfassung!L4295,Abfrage!$A$2:$C$19,2,),VLOOKUP(Belegerfassung!L4295,Abfrage!$A$2:$C$19,3,)),"")))</f>
        <v/>
      </c>
      <c r="G4287" t="str">
        <f t="shared" si="198"/>
        <v/>
      </c>
      <c r="H4287" s="31" t="str">
        <f>IF(A4287&lt;&gt;"",-Belegerfassung!J4295+Belegerfassung!K4295,"")</f>
        <v/>
      </c>
      <c r="I4287" s="49" t="str">
        <f>IFERROR(IF(H4287&lt;&gt;"",Belegerfassung!L4295*100,""),IF(OR(Belegerfassung!L4295="Leistung EU - Erlöse",Belegerfassung!L4295="Lieferungen EU-Erlöse",Belegerfassung!L4295="EUST",Belegerfassung!L4295="Bauleistungen 20%")=TRUE,"",MID(Belegerfassung!L4295,4,2)))</f>
        <v/>
      </c>
      <c r="J4287" s="6" t="str">
        <f>IF(A4287&lt;&gt;"",LEFT(Belegerfassung!D4295,40),"")</f>
        <v/>
      </c>
      <c r="K4287" t="str">
        <f>IF(A4287&lt;&gt;"",VLOOKUP(D4287,Abfrage!$F$2:$G$21,2,FALSE),"")</f>
        <v/>
      </c>
      <c r="L4287" s="6" t="str">
        <f>IF(Belegerfassung!H4295&lt;&gt;"",Belegerfassung!H4295,"")</f>
        <v/>
      </c>
      <c r="M4287" t="str">
        <f>IFERROR(IF(Belegerfassung!E4295&lt;&gt;"",VLOOKUP(Belegerfassung!E4295,Abfrage!$L$2:$M$15,2,),""),"")</f>
        <v/>
      </c>
      <c r="N4287" t="str">
        <f t="shared" si="199"/>
        <v/>
      </c>
      <c r="O4287" t="str">
        <f t="shared" si="200"/>
        <v/>
      </c>
      <c r="P4287" t="str">
        <f>IF(Belegerfassung!G4295&lt;&gt;"",CONCATENATE(Belegerfassung!G4295,".pdf"),"")</f>
        <v/>
      </c>
    </row>
    <row r="4288" spans="1:16">
      <c r="A4288" t="str">
        <f>IF(Belegerfassung!C4296&lt;&gt;"",0,"")</f>
        <v/>
      </c>
      <c r="B4288" t="str">
        <f>IFERROR(VLOOKUP(Belegerfassung!I4296,Konten!A:D,2,FALSE),"")</f>
        <v/>
      </c>
      <c r="C4288" t="str">
        <f>IF(A4288&lt;&gt;"",TEXT(Belegerfassung!C4296,"TT.MM.JJJJ"),"")</f>
        <v/>
      </c>
      <c r="D4288" t="str">
        <f>IFERROR(VLOOKUP(Belegerfassung!A4296,Abfrage!$E$2:$F$20,2,FALSE),"")</f>
        <v/>
      </c>
      <c r="E4288" t="str">
        <f>IF(A4288&lt;&gt;"",Belegerfassung!B4296,"")</f>
        <v/>
      </c>
      <c r="F4288" t="str">
        <f>IF(Belegerfassung!L4296="","",IF(Belegerfassung!L4296&lt;&gt;"",IF(Belegerfassung!L4296&lt;&gt;"",IF(Belegerfassung!J4296&lt;&gt;0,VLOOKUP(Belegerfassung!L4296,Abfrage!$A$2:$C$19,2,),VLOOKUP(Belegerfassung!L4296,Abfrage!$A$2:$C$19,3,)),"")))</f>
        <v/>
      </c>
      <c r="G4288" t="str">
        <f t="shared" si="198"/>
        <v/>
      </c>
      <c r="H4288" s="31" t="str">
        <f>IF(A4288&lt;&gt;"",-Belegerfassung!J4296+Belegerfassung!K4296,"")</f>
        <v/>
      </c>
      <c r="I4288" s="49" t="str">
        <f>IFERROR(IF(H4288&lt;&gt;"",Belegerfassung!L4296*100,""),IF(OR(Belegerfassung!L4296="Leistung EU - Erlöse",Belegerfassung!L4296="Lieferungen EU-Erlöse",Belegerfassung!L4296="EUST",Belegerfassung!L4296="Bauleistungen 20%")=TRUE,"",MID(Belegerfassung!L4296,4,2)))</f>
        <v/>
      </c>
      <c r="J4288" s="6" t="str">
        <f>IF(A4288&lt;&gt;"",LEFT(Belegerfassung!D4296,40),"")</f>
        <v/>
      </c>
      <c r="K4288" t="str">
        <f>IF(A4288&lt;&gt;"",VLOOKUP(D4288,Abfrage!$F$2:$G$21,2,FALSE),"")</f>
        <v/>
      </c>
      <c r="L4288" s="6" t="str">
        <f>IF(Belegerfassung!H4296&lt;&gt;"",Belegerfassung!H4296,"")</f>
        <v/>
      </c>
      <c r="M4288" t="str">
        <f>IFERROR(IF(Belegerfassung!E4296&lt;&gt;"",VLOOKUP(Belegerfassung!E4296,Abfrage!$L$2:$M$15,2,),""),"")</f>
        <v/>
      </c>
      <c r="N4288" t="str">
        <f t="shared" si="199"/>
        <v/>
      </c>
      <c r="O4288" t="str">
        <f t="shared" si="200"/>
        <v/>
      </c>
      <c r="P4288" t="str">
        <f>IF(Belegerfassung!G4296&lt;&gt;"",CONCATENATE(Belegerfassung!G4296,".pdf"),"")</f>
        <v/>
      </c>
    </row>
    <row r="4289" spans="1:16">
      <c r="A4289" t="str">
        <f>IF(Belegerfassung!C4297&lt;&gt;"",0,"")</f>
        <v/>
      </c>
      <c r="B4289" t="str">
        <f>IFERROR(VLOOKUP(Belegerfassung!I4297,Konten!A:D,2,FALSE),"")</f>
        <v/>
      </c>
      <c r="C4289" t="str">
        <f>IF(A4289&lt;&gt;"",TEXT(Belegerfassung!C4297,"TT.MM.JJJJ"),"")</f>
        <v/>
      </c>
      <c r="D4289" t="str">
        <f>IFERROR(VLOOKUP(Belegerfassung!A4297,Abfrage!$E$2:$F$20,2,FALSE),"")</f>
        <v/>
      </c>
      <c r="E4289" t="str">
        <f>IF(A4289&lt;&gt;"",Belegerfassung!B4297,"")</f>
        <v/>
      </c>
      <c r="F4289" t="str">
        <f>IF(Belegerfassung!L4297="","",IF(Belegerfassung!L4297&lt;&gt;"",IF(Belegerfassung!L4297&lt;&gt;"",IF(Belegerfassung!J4297&lt;&gt;0,VLOOKUP(Belegerfassung!L4297,Abfrage!$A$2:$C$19,2,),VLOOKUP(Belegerfassung!L4297,Abfrage!$A$2:$C$19,3,)),"")))</f>
        <v/>
      </c>
      <c r="G4289" t="str">
        <f t="shared" si="198"/>
        <v/>
      </c>
      <c r="H4289" s="31" t="str">
        <f>IF(A4289&lt;&gt;"",-Belegerfassung!J4297+Belegerfassung!K4297,"")</f>
        <v/>
      </c>
      <c r="I4289" s="49" t="str">
        <f>IFERROR(IF(H4289&lt;&gt;"",Belegerfassung!L4297*100,""),IF(OR(Belegerfassung!L4297="Leistung EU - Erlöse",Belegerfassung!L4297="Lieferungen EU-Erlöse",Belegerfassung!L4297="EUST",Belegerfassung!L4297="Bauleistungen 20%")=TRUE,"",MID(Belegerfassung!L4297,4,2)))</f>
        <v/>
      </c>
      <c r="J4289" s="6" t="str">
        <f>IF(A4289&lt;&gt;"",LEFT(Belegerfassung!D4297,40),"")</f>
        <v/>
      </c>
      <c r="K4289" t="str">
        <f>IF(A4289&lt;&gt;"",VLOOKUP(D4289,Abfrage!$F$2:$G$21,2,FALSE),"")</f>
        <v/>
      </c>
      <c r="L4289" s="6" t="str">
        <f>IF(Belegerfassung!H4297&lt;&gt;"",Belegerfassung!H4297,"")</f>
        <v/>
      </c>
      <c r="M4289" t="str">
        <f>IFERROR(IF(Belegerfassung!E4297&lt;&gt;"",VLOOKUP(Belegerfassung!E4297,Abfrage!$L$2:$M$15,2,),""),"")</f>
        <v/>
      </c>
      <c r="N4289" t="str">
        <f t="shared" si="199"/>
        <v/>
      </c>
      <c r="O4289" t="str">
        <f t="shared" si="200"/>
        <v/>
      </c>
      <c r="P4289" t="str">
        <f>IF(Belegerfassung!G4297&lt;&gt;"",CONCATENATE(Belegerfassung!G4297,".pdf"),"")</f>
        <v/>
      </c>
    </row>
    <row r="4290" spans="1:16">
      <c r="A4290" t="str">
        <f>IF(Belegerfassung!C4298&lt;&gt;"",0,"")</f>
        <v/>
      </c>
      <c r="B4290" t="str">
        <f>IFERROR(VLOOKUP(Belegerfassung!I4298,Konten!A:D,2,FALSE),"")</f>
        <v/>
      </c>
      <c r="C4290" t="str">
        <f>IF(A4290&lt;&gt;"",TEXT(Belegerfassung!C4298,"TT.MM.JJJJ"),"")</f>
        <v/>
      </c>
      <c r="D4290" t="str">
        <f>IFERROR(VLOOKUP(Belegerfassung!A4298,Abfrage!$E$2:$F$20,2,FALSE),"")</f>
        <v/>
      </c>
      <c r="E4290" t="str">
        <f>IF(A4290&lt;&gt;"",Belegerfassung!B4298,"")</f>
        <v/>
      </c>
      <c r="F4290" t="str">
        <f>IF(Belegerfassung!L4298="","",IF(Belegerfassung!L4298&lt;&gt;"",IF(Belegerfassung!L4298&lt;&gt;"",IF(Belegerfassung!J4298&lt;&gt;0,VLOOKUP(Belegerfassung!L4298,Abfrage!$A$2:$C$19,2,),VLOOKUP(Belegerfassung!L4298,Abfrage!$A$2:$C$19,3,)),"")))</f>
        <v/>
      </c>
      <c r="G4290" t="str">
        <f t="shared" si="198"/>
        <v/>
      </c>
      <c r="H4290" s="31" t="str">
        <f>IF(A4290&lt;&gt;"",-Belegerfassung!J4298+Belegerfassung!K4298,"")</f>
        <v/>
      </c>
      <c r="I4290" s="49" t="str">
        <f>IFERROR(IF(H4290&lt;&gt;"",Belegerfassung!L4298*100,""),IF(OR(Belegerfassung!L4298="Leistung EU - Erlöse",Belegerfassung!L4298="Lieferungen EU-Erlöse",Belegerfassung!L4298="EUST",Belegerfassung!L4298="Bauleistungen 20%")=TRUE,"",MID(Belegerfassung!L4298,4,2)))</f>
        <v/>
      </c>
      <c r="J4290" s="6" t="str">
        <f>IF(A4290&lt;&gt;"",LEFT(Belegerfassung!D4298,40),"")</f>
        <v/>
      </c>
      <c r="K4290" t="str">
        <f>IF(A4290&lt;&gt;"",VLOOKUP(D4290,Abfrage!$F$2:$G$21,2,FALSE),"")</f>
        <v/>
      </c>
      <c r="L4290" s="6" t="str">
        <f>IF(Belegerfassung!H4298&lt;&gt;"",Belegerfassung!H4298,"")</f>
        <v/>
      </c>
      <c r="M4290" t="str">
        <f>IFERROR(IF(Belegerfassung!E4298&lt;&gt;"",VLOOKUP(Belegerfassung!E4298,Abfrage!$L$2:$M$15,2,),""),"")</f>
        <v/>
      </c>
      <c r="N4290" t="str">
        <f t="shared" si="199"/>
        <v/>
      </c>
      <c r="O4290" t="str">
        <f t="shared" si="200"/>
        <v/>
      </c>
      <c r="P4290" t="str">
        <f>IF(Belegerfassung!G4298&lt;&gt;"",CONCATENATE(Belegerfassung!G4298,".pdf"),"")</f>
        <v/>
      </c>
    </row>
    <row r="4291" spans="1:16">
      <c r="A4291" t="str">
        <f>IF(Belegerfassung!C4299&lt;&gt;"",0,"")</f>
        <v/>
      </c>
      <c r="B4291" t="str">
        <f>IFERROR(VLOOKUP(Belegerfassung!I4299,Konten!A:D,2,FALSE),"")</f>
        <v/>
      </c>
      <c r="C4291" t="str">
        <f>IF(A4291&lt;&gt;"",TEXT(Belegerfassung!C4299,"TT.MM.JJJJ"),"")</f>
        <v/>
      </c>
      <c r="D4291" t="str">
        <f>IFERROR(VLOOKUP(Belegerfassung!A4299,Abfrage!$E$2:$F$20,2,FALSE),"")</f>
        <v/>
      </c>
      <c r="E4291" t="str">
        <f>IF(A4291&lt;&gt;"",Belegerfassung!B4299,"")</f>
        <v/>
      </c>
      <c r="F4291" t="str">
        <f>IF(Belegerfassung!L4299="","",IF(Belegerfassung!L4299&lt;&gt;"",IF(Belegerfassung!L4299&lt;&gt;"",IF(Belegerfassung!J4299&lt;&gt;0,VLOOKUP(Belegerfassung!L4299,Abfrage!$A$2:$C$19,2,),VLOOKUP(Belegerfassung!L4299,Abfrage!$A$2:$C$19,3,)),"")))</f>
        <v/>
      </c>
      <c r="G4291" t="str">
        <f t="shared" ref="G4291:G4354" si="201">IF(A4291&lt;&gt;"",1,"")</f>
        <v/>
      </c>
      <c r="H4291" s="31" t="str">
        <f>IF(A4291&lt;&gt;"",-Belegerfassung!J4299+Belegerfassung!K4299,"")</f>
        <v/>
      </c>
      <c r="I4291" s="49" t="str">
        <f>IFERROR(IF(H4291&lt;&gt;"",Belegerfassung!L4299*100,""),IF(OR(Belegerfassung!L4299="Leistung EU - Erlöse",Belegerfassung!L4299="Lieferungen EU-Erlöse",Belegerfassung!L4299="EUST",Belegerfassung!L4299="Bauleistungen 20%")=TRUE,"",MID(Belegerfassung!L4299,4,2)))</f>
        <v/>
      </c>
      <c r="J4291" s="6" t="str">
        <f>IF(A4291&lt;&gt;"",LEFT(Belegerfassung!D4299,40),"")</f>
        <v/>
      </c>
      <c r="K4291" t="str">
        <f>IF(A4291&lt;&gt;"",VLOOKUP(D4291,Abfrage!$F$2:$G$21,2,FALSE),"")</f>
        <v/>
      </c>
      <c r="L4291" s="6" t="str">
        <f>IF(Belegerfassung!H4299&lt;&gt;"",Belegerfassung!H4299,"")</f>
        <v/>
      </c>
      <c r="M4291" t="str">
        <f>IFERROR(IF(Belegerfassung!E4299&lt;&gt;"",VLOOKUP(Belegerfassung!E4299,Abfrage!$L$2:$M$15,2,),""),"")</f>
        <v/>
      </c>
      <c r="N4291" t="str">
        <f t="shared" ref="N4291:N4354" si="202">IF(A4291&lt;&gt;"","E","")</f>
        <v/>
      </c>
      <c r="O4291" t="str">
        <f t="shared" ref="O4291:O4354" si="203">IF(A4291&lt;&gt;"","A","")</f>
        <v/>
      </c>
      <c r="P4291" t="str">
        <f>IF(Belegerfassung!G4299&lt;&gt;"",CONCATENATE(Belegerfassung!G4299,".pdf"),"")</f>
        <v/>
      </c>
    </row>
    <row r="4292" spans="1:16">
      <c r="A4292" t="str">
        <f>IF(Belegerfassung!C4300&lt;&gt;"",0,"")</f>
        <v/>
      </c>
      <c r="B4292" t="str">
        <f>IFERROR(VLOOKUP(Belegerfassung!I4300,Konten!A:D,2,FALSE),"")</f>
        <v/>
      </c>
      <c r="C4292" t="str">
        <f>IF(A4292&lt;&gt;"",TEXT(Belegerfassung!C4300,"TT.MM.JJJJ"),"")</f>
        <v/>
      </c>
      <c r="D4292" t="str">
        <f>IFERROR(VLOOKUP(Belegerfassung!A4300,Abfrage!$E$2:$F$20,2,FALSE),"")</f>
        <v/>
      </c>
      <c r="E4292" t="str">
        <f>IF(A4292&lt;&gt;"",Belegerfassung!B4300,"")</f>
        <v/>
      </c>
      <c r="F4292" t="str">
        <f>IF(Belegerfassung!L4300="","",IF(Belegerfassung!L4300&lt;&gt;"",IF(Belegerfassung!L4300&lt;&gt;"",IF(Belegerfassung!J4300&lt;&gt;0,VLOOKUP(Belegerfassung!L4300,Abfrage!$A$2:$C$19,2,),VLOOKUP(Belegerfassung!L4300,Abfrage!$A$2:$C$19,3,)),"")))</f>
        <v/>
      </c>
      <c r="G4292" t="str">
        <f t="shared" si="201"/>
        <v/>
      </c>
      <c r="H4292" s="31" t="str">
        <f>IF(A4292&lt;&gt;"",-Belegerfassung!J4300+Belegerfassung!K4300,"")</f>
        <v/>
      </c>
      <c r="I4292" s="49" t="str">
        <f>IFERROR(IF(H4292&lt;&gt;"",Belegerfassung!L4300*100,""),IF(OR(Belegerfassung!L4300="Leistung EU - Erlöse",Belegerfassung!L4300="Lieferungen EU-Erlöse",Belegerfassung!L4300="EUST",Belegerfassung!L4300="Bauleistungen 20%")=TRUE,"",MID(Belegerfassung!L4300,4,2)))</f>
        <v/>
      </c>
      <c r="J4292" s="6" t="str">
        <f>IF(A4292&lt;&gt;"",LEFT(Belegerfassung!D4300,40),"")</f>
        <v/>
      </c>
      <c r="K4292" t="str">
        <f>IF(A4292&lt;&gt;"",VLOOKUP(D4292,Abfrage!$F$2:$G$21,2,FALSE),"")</f>
        <v/>
      </c>
      <c r="L4292" s="6" t="str">
        <f>IF(Belegerfassung!H4300&lt;&gt;"",Belegerfassung!H4300,"")</f>
        <v/>
      </c>
      <c r="M4292" t="str">
        <f>IFERROR(IF(Belegerfassung!E4300&lt;&gt;"",VLOOKUP(Belegerfassung!E4300,Abfrage!$L$2:$M$15,2,),""),"")</f>
        <v/>
      </c>
      <c r="N4292" t="str">
        <f t="shared" si="202"/>
        <v/>
      </c>
      <c r="O4292" t="str">
        <f t="shared" si="203"/>
        <v/>
      </c>
      <c r="P4292" t="str">
        <f>IF(Belegerfassung!G4300&lt;&gt;"",CONCATENATE(Belegerfassung!G4300,".pdf"),"")</f>
        <v/>
      </c>
    </row>
    <row r="4293" spans="1:16">
      <c r="A4293" t="str">
        <f>IF(Belegerfassung!C4301&lt;&gt;"",0,"")</f>
        <v/>
      </c>
      <c r="B4293" t="str">
        <f>IFERROR(VLOOKUP(Belegerfassung!I4301,Konten!A:D,2,FALSE),"")</f>
        <v/>
      </c>
      <c r="C4293" t="str">
        <f>IF(A4293&lt;&gt;"",TEXT(Belegerfassung!C4301,"TT.MM.JJJJ"),"")</f>
        <v/>
      </c>
      <c r="D4293" t="str">
        <f>IFERROR(VLOOKUP(Belegerfassung!A4301,Abfrage!$E$2:$F$20,2,FALSE),"")</f>
        <v/>
      </c>
      <c r="E4293" t="str">
        <f>IF(A4293&lt;&gt;"",Belegerfassung!B4301,"")</f>
        <v/>
      </c>
      <c r="F4293" t="str">
        <f>IF(Belegerfassung!L4301="","",IF(Belegerfassung!L4301&lt;&gt;"",IF(Belegerfassung!L4301&lt;&gt;"",IF(Belegerfassung!J4301&lt;&gt;0,VLOOKUP(Belegerfassung!L4301,Abfrage!$A$2:$C$19,2,),VLOOKUP(Belegerfassung!L4301,Abfrage!$A$2:$C$19,3,)),"")))</f>
        <v/>
      </c>
      <c r="G4293" t="str">
        <f t="shared" si="201"/>
        <v/>
      </c>
      <c r="H4293" s="31" t="str">
        <f>IF(A4293&lt;&gt;"",-Belegerfassung!J4301+Belegerfassung!K4301,"")</f>
        <v/>
      </c>
      <c r="I4293" s="49" t="str">
        <f>IFERROR(IF(H4293&lt;&gt;"",Belegerfassung!L4301*100,""),IF(OR(Belegerfassung!L4301="Leistung EU - Erlöse",Belegerfassung!L4301="Lieferungen EU-Erlöse",Belegerfassung!L4301="EUST",Belegerfassung!L4301="Bauleistungen 20%")=TRUE,"",MID(Belegerfassung!L4301,4,2)))</f>
        <v/>
      </c>
      <c r="J4293" s="6" t="str">
        <f>IF(A4293&lt;&gt;"",LEFT(Belegerfassung!D4301,40),"")</f>
        <v/>
      </c>
      <c r="K4293" t="str">
        <f>IF(A4293&lt;&gt;"",VLOOKUP(D4293,Abfrage!$F$2:$G$21,2,FALSE),"")</f>
        <v/>
      </c>
      <c r="L4293" s="6" t="str">
        <f>IF(Belegerfassung!H4301&lt;&gt;"",Belegerfassung!H4301,"")</f>
        <v/>
      </c>
      <c r="M4293" t="str">
        <f>IFERROR(IF(Belegerfassung!E4301&lt;&gt;"",VLOOKUP(Belegerfassung!E4301,Abfrage!$L$2:$M$15,2,),""),"")</f>
        <v/>
      </c>
      <c r="N4293" t="str">
        <f t="shared" si="202"/>
        <v/>
      </c>
      <c r="O4293" t="str">
        <f t="shared" si="203"/>
        <v/>
      </c>
      <c r="P4293" t="str">
        <f>IF(Belegerfassung!G4301&lt;&gt;"",CONCATENATE(Belegerfassung!G4301,".pdf"),"")</f>
        <v/>
      </c>
    </row>
    <row r="4294" spans="1:16">
      <c r="A4294" t="str">
        <f>IF(Belegerfassung!C4302&lt;&gt;"",0,"")</f>
        <v/>
      </c>
      <c r="B4294" t="str">
        <f>IFERROR(VLOOKUP(Belegerfassung!I4302,Konten!A:D,2,FALSE),"")</f>
        <v/>
      </c>
      <c r="C4294" t="str">
        <f>IF(A4294&lt;&gt;"",TEXT(Belegerfassung!C4302,"TT.MM.JJJJ"),"")</f>
        <v/>
      </c>
      <c r="D4294" t="str">
        <f>IFERROR(VLOOKUP(Belegerfassung!A4302,Abfrage!$E$2:$F$20,2,FALSE),"")</f>
        <v/>
      </c>
      <c r="E4294" t="str">
        <f>IF(A4294&lt;&gt;"",Belegerfassung!B4302,"")</f>
        <v/>
      </c>
      <c r="F4294" t="str">
        <f>IF(Belegerfassung!L4302="","",IF(Belegerfassung!L4302&lt;&gt;"",IF(Belegerfassung!L4302&lt;&gt;"",IF(Belegerfassung!J4302&lt;&gt;0,VLOOKUP(Belegerfassung!L4302,Abfrage!$A$2:$C$19,2,),VLOOKUP(Belegerfassung!L4302,Abfrage!$A$2:$C$19,3,)),"")))</f>
        <v/>
      </c>
      <c r="G4294" t="str">
        <f t="shared" si="201"/>
        <v/>
      </c>
      <c r="H4294" s="31" t="str">
        <f>IF(A4294&lt;&gt;"",-Belegerfassung!J4302+Belegerfassung!K4302,"")</f>
        <v/>
      </c>
      <c r="I4294" s="49" t="str">
        <f>IFERROR(IF(H4294&lt;&gt;"",Belegerfassung!L4302*100,""),IF(OR(Belegerfassung!L4302="Leistung EU - Erlöse",Belegerfassung!L4302="Lieferungen EU-Erlöse",Belegerfassung!L4302="EUST",Belegerfassung!L4302="Bauleistungen 20%")=TRUE,"",MID(Belegerfassung!L4302,4,2)))</f>
        <v/>
      </c>
      <c r="J4294" s="6" t="str">
        <f>IF(A4294&lt;&gt;"",LEFT(Belegerfassung!D4302,40),"")</f>
        <v/>
      </c>
      <c r="K4294" t="str">
        <f>IF(A4294&lt;&gt;"",VLOOKUP(D4294,Abfrage!$F$2:$G$21,2,FALSE),"")</f>
        <v/>
      </c>
      <c r="L4294" s="6" t="str">
        <f>IF(Belegerfassung!H4302&lt;&gt;"",Belegerfassung!H4302,"")</f>
        <v/>
      </c>
      <c r="M4294" t="str">
        <f>IFERROR(IF(Belegerfassung!E4302&lt;&gt;"",VLOOKUP(Belegerfassung!E4302,Abfrage!$L$2:$M$15,2,),""),"")</f>
        <v/>
      </c>
      <c r="N4294" t="str">
        <f t="shared" si="202"/>
        <v/>
      </c>
      <c r="O4294" t="str">
        <f t="shared" si="203"/>
        <v/>
      </c>
      <c r="P4294" t="str">
        <f>IF(Belegerfassung!G4302&lt;&gt;"",CONCATENATE(Belegerfassung!G4302,".pdf"),"")</f>
        <v/>
      </c>
    </row>
    <row r="4295" spans="1:16">
      <c r="A4295" t="str">
        <f>IF(Belegerfassung!C4303&lt;&gt;"",0,"")</f>
        <v/>
      </c>
      <c r="B4295" t="str">
        <f>IFERROR(VLOOKUP(Belegerfassung!I4303,Konten!A:D,2,FALSE),"")</f>
        <v/>
      </c>
      <c r="C4295" t="str">
        <f>IF(A4295&lt;&gt;"",TEXT(Belegerfassung!C4303,"TT.MM.JJJJ"),"")</f>
        <v/>
      </c>
      <c r="D4295" t="str">
        <f>IFERROR(VLOOKUP(Belegerfassung!A4303,Abfrage!$E$2:$F$20,2,FALSE),"")</f>
        <v/>
      </c>
      <c r="E4295" t="str">
        <f>IF(A4295&lt;&gt;"",Belegerfassung!B4303,"")</f>
        <v/>
      </c>
      <c r="F4295" t="str">
        <f>IF(Belegerfassung!L4303="","",IF(Belegerfassung!L4303&lt;&gt;"",IF(Belegerfassung!L4303&lt;&gt;"",IF(Belegerfassung!J4303&lt;&gt;0,VLOOKUP(Belegerfassung!L4303,Abfrage!$A$2:$C$19,2,),VLOOKUP(Belegerfassung!L4303,Abfrage!$A$2:$C$19,3,)),"")))</f>
        <v/>
      </c>
      <c r="G4295" t="str">
        <f t="shared" si="201"/>
        <v/>
      </c>
      <c r="H4295" s="31" t="str">
        <f>IF(A4295&lt;&gt;"",-Belegerfassung!J4303+Belegerfassung!K4303,"")</f>
        <v/>
      </c>
      <c r="I4295" s="49" t="str">
        <f>IFERROR(IF(H4295&lt;&gt;"",Belegerfassung!L4303*100,""),IF(OR(Belegerfassung!L4303="Leistung EU - Erlöse",Belegerfassung!L4303="Lieferungen EU-Erlöse",Belegerfassung!L4303="EUST",Belegerfassung!L4303="Bauleistungen 20%")=TRUE,"",MID(Belegerfassung!L4303,4,2)))</f>
        <v/>
      </c>
      <c r="J4295" s="6" t="str">
        <f>IF(A4295&lt;&gt;"",LEFT(Belegerfassung!D4303,40),"")</f>
        <v/>
      </c>
      <c r="K4295" t="str">
        <f>IF(A4295&lt;&gt;"",VLOOKUP(D4295,Abfrage!$F$2:$G$21,2,FALSE),"")</f>
        <v/>
      </c>
      <c r="L4295" s="6" t="str">
        <f>IF(Belegerfassung!H4303&lt;&gt;"",Belegerfassung!H4303,"")</f>
        <v/>
      </c>
      <c r="M4295" t="str">
        <f>IFERROR(IF(Belegerfassung!E4303&lt;&gt;"",VLOOKUP(Belegerfassung!E4303,Abfrage!$L$2:$M$15,2,),""),"")</f>
        <v/>
      </c>
      <c r="N4295" t="str">
        <f t="shared" si="202"/>
        <v/>
      </c>
      <c r="O4295" t="str">
        <f t="shared" si="203"/>
        <v/>
      </c>
      <c r="P4295" t="str">
        <f>IF(Belegerfassung!G4303&lt;&gt;"",CONCATENATE(Belegerfassung!G4303,".pdf"),"")</f>
        <v/>
      </c>
    </row>
    <row r="4296" spans="1:16">
      <c r="A4296" t="str">
        <f>IF(Belegerfassung!C4304&lt;&gt;"",0,"")</f>
        <v/>
      </c>
      <c r="B4296" t="str">
        <f>IFERROR(VLOOKUP(Belegerfassung!I4304,Konten!A:D,2,FALSE),"")</f>
        <v/>
      </c>
      <c r="C4296" t="str">
        <f>IF(A4296&lt;&gt;"",TEXT(Belegerfassung!C4304,"TT.MM.JJJJ"),"")</f>
        <v/>
      </c>
      <c r="D4296" t="str">
        <f>IFERROR(VLOOKUP(Belegerfassung!A4304,Abfrage!$E$2:$F$20,2,FALSE),"")</f>
        <v/>
      </c>
      <c r="E4296" t="str">
        <f>IF(A4296&lt;&gt;"",Belegerfassung!B4304,"")</f>
        <v/>
      </c>
      <c r="F4296" t="str">
        <f>IF(Belegerfassung!L4304="","",IF(Belegerfassung!L4304&lt;&gt;"",IF(Belegerfassung!L4304&lt;&gt;"",IF(Belegerfassung!J4304&lt;&gt;0,VLOOKUP(Belegerfassung!L4304,Abfrage!$A$2:$C$19,2,),VLOOKUP(Belegerfassung!L4304,Abfrage!$A$2:$C$19,3,)),"")))</f>
        <v/>
      </c>
      <c r="G4296" t="str">
        <f t="shared" si="201"/>
        <v/>
      </c>
      <c r="H4296" s="31" t="str">
        <f>IF(A4296&lt;&gt;"",-Belegerfassung!J4304+Belegerfassung!K4304,"")</f>
        <v/>
      </c>
      <c r="I4296" s="49" t="str">
        <f>IFERROR(IF(H4296&lt;&gt;"",Belegerfassung!L4304*100,""),IF(OR(Belegerfassung!L4304="Leistung EU - Erlöse",Belegerfassung!L4304="Lieferungen EU-Erlöse",Belegerfassung!L4304="EUST",Belegerfassung!L4304="Bauleistungen 20%")=TRUE,"",MID(Belegerfassung!L4304,4,2)))</f>
        <v/>
      </c>
      <c r="J4296" s="6" t="str">
        <f>IF(A4296&lt;&gt;"",LEFT(Belegerfassung!D4304,40),"")</f>
        <v/>
      </c>
      <c r="K4296" t="str">
        <f>IF(A4296&lt;&gt;"",VLOOKUP(D4296,Abfrage!$F$2:$G$21,2,FALSE),"")</f>
        <v/>
      </c>
      <c r="L4296" s="6" t="str">
        <f>IF(Belegerfassung!H4304&lt;&gt;"",Belegerfassung!H4304,"")</f>
        <v/>
      </c>
      <c r="M4296" t="str">
        <f>IFERROR(IF(Belegerfassung!E4304&lt;&gt;"",VLOOKUP(Belegerfassung!E4304,Abfrage!$L$2:$M$15,2,),""),"")</f>
        <v/>
      </c>
      <c r="N4296" t="str">
        <f t="shared" si="202"/>
        <v/>
      </c>
      <c r="O4296" t="str">
        <f t="shared" si="203"/>
        <v/>
      </c>
      <c r="P4296" t="str">
        <f>IF(Belegerfassung!G4304&lt;&gt;"",CONCATENATE(Belegerfassung!G4304,".pdf"),"")</f>
        <v/>
      </c>
    </row>
    <row r="4297" spans="1:16">
      <c r="A4297" t="str">
        <f>IF(Belegerfassung!C4305&lt;&gt;"",0,"")</f>
        <v/>
      </c>
      <c r="B4297" t="str">
        <f>IFERROR(VLOOKUP(Belegerfassung!I4305,Konten!A:D,2,FALSE),"")</f>
        <v/>
      </c>
      <c r="C4297" t="str">
        <f>IF(A4297&lt;&gt;"",TEXT(Belegerfassung!C4305,"TT.MM.JJJJ"),"")</f>
        <v/>
      </c>
      <c r="D4297" t="str">
        <f>IFERROR(VLOOKUP(Belegerfassung!A4305,Abfrage!$E$2:$F$20,2,FALSE),"")</f>
        <v/>
      </c>
      <c r="E4297" t="str">
        <f>IF(A4297&lt;&gt;"",Belegerfassung!B4305,"")</f>
        <v/>
      </c>
      <c r="F4297" t="str">
        <f>IF(Belegerfassung!L4305="","",IF(Belegerfassung!L4305&lt;&gt;"",IF(Belegerfassung!L4305&lt;&gt;"",IF(Belegerfassung!J4305&lt;&gt;0,VLOOKUP(Belegerfassung!L4305,Abfrage!$A$2:$C$19,2,),VLOOKUP(Belegerfassung!L4305,Abfrage!$A$2:$C$19,3,)),"")))</f>
        <v/>
      </c>
      <c r="G4297" t="str">
        <f t="shared" si="201"/>
        <v/>
      </c>
      <c r="H4297" s="31" t="str">
        <f>IF(A4297&lt;&gt;"",-Belegerfassung!J4305+Belegerfassung!K4305,"")</f>
        <v/>
      </c>
      <c r="I4297" s="49" t="str">
        <f>IFERROR(IF(H4297&lt;&gt;"",Belegerfassung!L4305*100,""),IF(OR(Belegerfassung!L4305="Leistung EU - Erlöse",Belegerfassung!L4305="Lieferungen EU-Erlöse",Belegerfassung!L4305="EUST",Belegerfassung!L4305="Bauleistungen 20%")=TRUE,"",MID(Belegerfassung!L4305,4,2)))</f>
        <v/>
      </c>
      <c r="J4297" s="6" t="str">
        <f>IF(A4297&lt;&gt;"",LEFT(Belegerfassung!D4305,40),"")</f>
        <v/>
      </c>
      <c r="K4297" t="str">
        <f>IF(A4297&lt;&gt;"",VLOOKUP(D4297,Abfrage!$F$2:$G$21,2,FALSE),"")</f>
        <v/>
      </c>
      <c r="L4297" s="6" t="str">
        <f>IF(Belegerfassung!H4305&lt;&gt;"",Belegerfassung!H4305,"")</f>
        <v/>
      </c>
      <c r="M4297" t="str">
        <f>IFERROR(IF(Belegerfassung!E4305&lt;&gt;"",VLOOKUP(Belegerfassung!E4305,Abfrage!$L$2:$M$15,2,),""),"")</f>
        <v/>
      </c>
      <c r="N4297" t="str">
        <f t="shared" si="202"/>
        <v/>
      </c>
      <c r="O4297" t="str">
        <f t="shared" si="203"/>
        <v/>
      </c>
      <c r="P4297" t="str">
        <f>IF(Belegerfassung!G4305&lt;&gt;"",CONCATENATE(Belegerfassung!G4305,".pdf"),"")</f>
        <v/>
      </c>
    </row>
    <row r="4298" spans="1:16">
      <c r="A4298" t="str">
        <f>IF(Belegerfassung!C4306&lt;&gt;"",0,"")</f>
        <v/>
      </c>
      <c r="B4298" t="str">
        <f>IFERROR(VLOOKUP(Belegerfassung!I4306,Konten!A:D,2,FALSE),"")</f>
        <v/>
      </c>
      <c r="C4298" t="str">
        <f>IF(A4298&lt;&gt;"",TEXT(Belegerfassung!C4306,"TT.MM.JJJJ"),"")</f>
        <v/>
      </c>
      <c r="D4298" t="str">
        <f>IFERROR(VLOOKUP(Belegerfassung!A4306,Abfrage!$E$2:$F$20,2,FALSE),"")</f>
        <v/>
      </c>
      <c r="E4298" t="str">
        <f>IF(A4298&lt;&gt;"",Belegerfassung!B4306,"")</f>
        <v/>
      </c>
      <c r="F4298" t="str">
        <f>IF(Belegerfassung!L4306="","",IF(Belegerfassung!L4306&lt;&gt;"",IF(Belegerfassung!L4306&lt;&gt;"",IF(Belegerfassung!J4306&lt;&gt;0,VLOOKUP(Belegerfassung!L4306,Abfrage!$A$2:$C$19,2,),VLOOKUP(Belegerfassung!L4306,Abfrage!$A$2:$C$19,3,)),"")))</f>
        <v/>
      </c>
      <c r="G4298" t="str">
        <f t="shared" si="201"/>
        <v/>
      </c>
      <c r="H4298" s="31" t="str">
        <f>IF(A4298&lt;&gt;"",-Belegerfassung!J4306+Belegerfassung!K4306,"")</f>
        <v/>
      </c>
      <c r="I4298" s="49" t="str">
        <f>IFERROR(IF(H4298&lt;&gt;"",Belegerfassung!L4306*100,""),IF(OR(Belegerfassung!L4306="Leistung EU - Erlöse",Belegerfassung!L4306="Lieferungen EU-Erlöse",Belegerfassung!L4306="EUST",Belegerfassung!L4306="Bauleistungen 20%")=TRUE,"",MID(Belegerfassung!L4306,4,2)))</f>
        <v/>
      </c>
      <c r="J4298" s="6" t="str">
        <f>IF(A4298&lt;&gt;"",LEFT(Belegerfassung!D4306,40),"")</f>
        <v/>
      </c>
      <c r="K4298" t="str">
        <f>IF(A4298&lt;&gt;"",VLOOKUP(D4298,Abfrage!$F$2:$G$21,2,FALSE),"")</f>
        <v/>
      </c>
      <c r="L4298" s="6" t="str">
        <f>IF(Belegerfassung!H4306&lt;&gt;"",Belegerfassung!H4306,"")</f>
        <v/>
      </c>
      <c r="M4298" t="str">
        <f>IFERROR(IF(Belegerfassung!E4306&lt;&gt;"",VLOOKUP(Belegerfassung!E4306,Abfrage!$L$2:$M$15,2,),""),"")</f>
        <v/>
      </c>
      <c r="N4298" t="str">
        <f t="shared" si="202"/>
        <v/>
      </c>
      <c r="O4298" t="str">
        <f t="shared" si="203"/>
        <v/>
      </c>
      <c r="P4298" t="str">
        <f>IF(Belegerfassung!G4306&lt;&gt;"",CONCATENATE(Belegerfassung!G4306,".pdf"),"")</f>
        <v/>
      </c>
    </row>
    <row r="4299" spans="1:16">
      <c r="A4299" t="str">
        <f>IF(Belegerfassung!C4307&lt;&gt;"",0,"")</f>
        <v/>
      </c>
      <c r="B4299" t="str">
        <f>IFERROR(VLOOKUP(Belegerfassung!I4307,Konten!A:D,2,FALSE),"")</f>
        <v/>
      </c>
      <c r="C4299" t="str">
        <f>IF(A4299&lt;&gt;"",TEXT(Belegerfassung!C4307,"TT.MM.JJJJ"),"")</f>
        <v/>
      </c>
      <c r="D4299" t="str">
        <f>IFERROR(VLOOKUP(Belegerfassung!A4307,Abfrage!$E$2:$F$20,2,FALSE),"")</f>
        <v/>
      </c>
      <c r="E4299" t="str">
        <f>IF(A4299&lt;&gt;"",Belegerfassung!B4307,"")</f>
        <v/>
      </c>
      <c r="F4299" t="str">
        <f>IF(Belegerfassung!L4307="","",IF(Belegerfassung!L4307&lt;&gt;"",IF(Belegerfassung!L4307&lt;&gt;"",IF(Belegerfassung!J4307&lt;&gt;0,VLOOKUP(Belegerfassung!L4307,Abfrage!$A$2:$C$19,2,),VLOOKUP(Belegerfassung!L4307,Abfrage!$A$2:$C$19,3,)),"")))</f>
        <v/>
      </c>
      <c r="G4299" t="str">
        <f t="shared" si="201"/>
        <v/>
      </c>
      <c r="H4299" s="31" t="str">
        <f>IF(A4299&lt;&gt;"",-Belegerfassung!J4307+Belegerfassung!K4307,"")</f>
        <v/>
      </c>
      <c r="I4299" s="49" t="str">
        <f>IFERROR(IF(H4299&lt;&gt;"",Belegerfassung!L4307*100,""),IF(OR(Belegerfassung!L4307="Leistung EU - Erlöse",Belegerfassung!L4307="Lieferungen EU-Erlöse",Belegerfassung!L4307="EUST",Belegerfassung!L4307="Bauleistungen 20%")=TRUE,"",MID(Belegerfassung!L4307,4,2)))</f>
        <v/>
      </c>
      <c r="J4299" s="6" t="str">
        <f>IF(A4299&lt;&gt;"",LEFT(Belegerfassung!D4307,40),"")</f>
        <v/>
      </c>
      <c r="K4299" t="str">
        <f>IF(A4299&lt;&gt;"",VLOOKUP(D4299,Abfrage!$F$2:$G$21,2,FALSE),"")</f>
        <v/>
      </c>
      <c r="L4299" s="6" t="str">
        <f>IF(Belegerfassung!H4307&lt;&gt;"",Belegerfassung!H4307,"")</f>
        <v/>
      </c>
      <c r="M4299" t="str">
        <f>IFERROR(IF(Belegerfassung!E4307&lt;&gt;"",VLOOKUP(Belegerfassung!E4307,Abfrage!$L$2:$M$15,2,),""),"")</f>
        <v/>
      </c>
      <c r="N4299" t="str">
        <f t="shared" si="202"/>
        <v/>
      </c>
      <c r="O4299" t="str">
        <f t="shared" si="203"/>
        <v/>
      </c>
      <c r="P4299" t="str">
        <f>IF(Belegerfassung!G4307&lt;&gt;"",CONCATENATE(Belegerfassung!G4307,".pdf"),"")</f>
        <v/>
      </c>
    </row>
    <row r="4300" spans="1:16">
      <c r="A4300" t="str">
        <f>IF(Belegerfassung!C4308&lt;&gt;"",0,"")</f>
        <v/>
      </c>
      <c r="B4300" t="str">
        <f>IFERROR(VLOOKUP(Belegerfassung!I4308,Konten!A:D,2,FALSE),"")</f>
        <v/>
      </c>
      <c r="C4300" t="str">
        <f>IF(A4300&lt;&gt;"",TEXT(Belegerfassung!C4308,"TT.MM.JJJJ"),"")</f>
        <v/>
      </c>
      <c r="D4300" t="str">
        <f>IFERROR(VLOOKUP(Belegerfassung!A4308,Abfrage!$E$2:$F$20,2,FALSE),"")</f>
        <v/>
      </c>
      <c r="E4300" t="str">
        <f>IF(A4300&lt;&gt;"",Belegerfassung!B4308,"")</f>
        <v/>
      </c>
      <c r="F4300" t="str">
        <f>IF(Belegerfassung!L4308="","",IF(Belegerfassung!L4308&lt;&gt;"",IF(Belegerfassung!L4308&lt;&gt;"",IF(Belegerfassung!J4308&lt;&gt;0,VLOOKUP(Belegerfassung!L4308,Abfrage!$A$2:$C$19,2,),VLOOKUP(Belegerfassung!L4308,Abfrage!$A$2:$C$19,3,)),"")))</f>
        <v/>
      </c>
      <c r="G4300" t="str">
        <f t="shared" si="201"/>
        <v/>
      </c>
      <c r="H4300" s="31" t="str">
        <f>IF(A4300&lt;&gt;"",-Belegerfassung!J4308+Belegerfassung!K4308,"")</f>
        <v/>
      </c>
      <c r="I4300" s="49" t="str">
        <f>IFERROR(IF(H4300&lt;&gt;"",Belegerfassung!L4308*100,""),IF(OR(Belegerfassung!L4308="Leistung EU - Erlöse",Belegerfassung!L4308="Lieferungen EU-Erlöse",Belegerfassung!L4308="EUST",Belegerfassung!L4308="Bauleistungen 20%")=TRUE,"",MID(Belegerfassung!L4308,4,2)))</f>
        <v/>
      </c>
      <c r="J4300" s="6" t="str">
        <f>IF(A4300&lt;&gt;"",LEFT(Belegerfassung!D4308,40),"")</f>
        <v/>
      </c>
      <c r="K4300" t="str">
        <f>IF(A4300&lt;&gt;"",VLOOKUP(D4300,Abfrage!$F$2:$G$21,2,FALSE),"")</f>
        <v/>
      </c>
      <c r="L4300" s="6" t="str">
        <f>IF(Belegerfassung!H4308&lt;&gt;"",Belegerfassung!H4308,"")</f>
        <v/>
      </c>
      <c r="M4300" t="str">
        <f>IFERROR(IF(Belegerfassung!E4308&lt;&gt;"",VLOOKUP(Belegerfassung!E4308,Abfrage!$L$2:$M$15,2,),""),"")</f>
        <v/>
      </c>
      <c r="N4300" t="str">
        <f t="shared" si="202"/>
        <v/>
      </c>
      <c r="O4300" t="str">
        <f t="shared" si="203"/>
        <v/>
      </c>
      <c r="P4300" t="str">
        <f>IF(Belegerfassung!G4308&lt;&gt;"",CONCATENATE(Belegerfassung!G4308,".pdf"),"")</f>
        <v/>
      </c>
    </row>
    <row r="4301" spans="1:16">
      <c r="A4301" t="str">
        <f>IF(Belegerfassung!C4309&lt;&gt;"",0,"")</f>
        <v/>
      </c>
      <c r="B4301" t="str">
        <f>IFERROR(VLOOKUP(Belegerfassung!I4309,Konten!A:D,2,FALSE),"")</f>
        <v/>
      </c>
      <c r="C4301" t="str">
        <f>IF(A4301&lt;&gt;"",TEXT(Belegerfassung!C4309,"TT.MM.JJJJ"),"")</f>
        <v/>
      </c>
      <c r="D4301" t="str">
        <f>IFERROR(VLOOKUP(Belegerfassung!A4309,Abfrage!$E$2:$F$20,2,FALSE),"")</f>
        <v/>
      </c>
      <c r="E4301" t="str">
        <f>IF(A4301&lt;&gt;"",Belegerfassung!B4309,"")</f>
        <v/>
      </c>
      <c r="F4301" t="str">
        <f>IF(Belegerfassung!L4309="","",IF(Belegerfassung!L4309&lt;&gt;"",IF(Belegerfassung!L4309&lt;&gt;"",IF(Belegerfassung!J4309&lt;&gt;0,VLOOKUP(Belegerfassung!L4309,Abfrage!$A$2:$C$19,2,),VLOOKUP(Belegerfassung!L4309,Abfrage!$A$2:$C$19,3,)),"")))</f>
        <v/>
      </c>
      <c r="G4301" t="str">
        <f t="shared" si="201"/>
        <v/>
      </c>
      <c r="H4301" s="31" t="str">
        <f>IF(A4301&lt;&gt;"",-Belegerfassung!J4309+Belegerfassung!K4309,"")</f>
        <v/>
      </c>
      <c r="I4301" s="49" t="str">
        <f>IFERROR(IF(H4301&lt;&gt;"",Belegerfassung!L4309*100,""),IF(OR(Belegerfassung!L4309="Leistung EU - Erlöse",Belegerfassung!L4309="Lieferungen EU-Erlöse",Belegerfassung!L4309="EUST",Belegerfassung!L4309="Bauleistungen 20%")=TRUE,"",MID(Belegerfassung!L4309,4,2)))</f>
        <v/>
      </c>
      <c r="J4301" s="6" t="str">
        <f>IF(A4301&lt;&gt;"",LEFT(Belegerfassung!D4309,40),"")</f>
        <v/>
      </c>
      <c r="K4301" t="str">
        <f>IF(A4301&lt;&gt;"",VLOOKUP(D4301,Abfrage!$F$2:$G$21,2,FALSE),"")</f>
        <v/>
      </c>
      <c r="L4301" s="6" t="str">
        <f>IF(Belegerfassung!H4309&lt;&gt;"",Belegerfassung!H4309,"")</f>
        <v/>
      </c>
      <c r="M4301" t="str">
        <f>IFERROR(IF(Belegerfassung!E4309&lt;&gt;"",VLOOKUP(Belegerfassung!E4309,Abfrage!$L$2:$M$15,2,),""),"")</f>
        <v/>
      </c>
      <c r="N4301" t="str">
        <f t="shared" si="202"/>
        <v/>
      </c>
      <c r="O4301" t="str">
        <f t="shared" si="203"/>
        <v/>
      </c>
      <c r="P4301" t="str">
        <f>IF(Belegerfassung!G4309&lt;&gt;"",CONCATENATE(Belegerfassung!G4309,".pdf"),"")</f>
        <v/>
      </c>
    </row>
    <row r="4302" spans="1:16">
      <c r="A4302" t="str">
        <f>IF(Belegerfassung!C4310&lt;&gt;"",0,"")</f>
        <v/>
      </c>
      <c r="B4302" t="str">
        <f>IFERROR(VLOOKUP(Belegerfassung!I4310,Konten!A:D,2,FALSE),"")</f>
        <v/>
      </c>
      <c r="C4302" t="str">
        <f>IF(A4302&lt;&gt;"",TEXT(Belegerfassung!C4310,"TT.MM.JJJJ"),"")</f>
        <v/>
      </c>
      <c r="D4302" t="str">
        <f>IFERROR(VLOOKUP(Belegerfassung!A4310,Abfrage!$E$2:$F$20,2,FALSE),"")</f>
        <v/>
      </c>
      <c r="E4302" t="str">
        <f>IF(A4302&lt;&gt;"",Belegerfassung!B4310,"")</f>
        <v/>
      </c>
      <c r="F4302" t="str">
        <f>IF(Belegerfassung!L4310="","",IF(Belegerfassung!L4310&lt;&gt;"",IF(Belegerfassung!L4310&lt;&gt;"",IF(Belegerfassung!J4310&lt;&gt;0,VLOOKUP(Belegerfassung!L4310,Abfrage!$A$2:$C$19,2,),VLOOKUP(Belegerfassung!L4310,Abfrage!$A$2:$C$19,3,)),"")))</f>
        <v/>
      </c>
      <c r="G4302" t="str">
        <f t="shared" si="201"/>
        <v/>
      </c>
      <c r="H4302" s="31" t="str">
        <f>IF(A4302&lt;&gt;"",-Belegerfassung!J4310+Belegerfassung!K4310,"")</f>
        <v/>
      </c>
      <c r="I4302" s="49" t="str">
        <f>IFERROR(IF(H4302&lt;&gt;"",Belegerfassung!L4310*100,""),IF(OR(Belegerfassung!L4310="Leistung EU - Erlöse",Belegerfassung!L4310="Lieferungen EU-Erlöse",Belegerfassung!L4310="EUST",Belegerfassung!L4310="Bauleistungen 20%")=TRUE,"",MID(Belegerfassung!L4310,4,2)))</f>
        <v/>
      </c>
      <c r="J4302" s="6" t="str">
        <f>IF(A4302&lt;&gt;"",LEFT(Belegerfassung!D4310,40),"")</f>
        <v/>
      </c>
      <c r="K4302" t="str">
        <f>IF(A4302&lt;&gt;"",VLOOKUP(D4302,Abfrage!$F$2:$G$21,2,FALSE),"")</f>
        <v/>
      </c>
      <c r="L4302" s="6" t="str">
        <f>IF(Belegerfassung!H4310&lt;&gt;"",Belegerfassung!H4310,"")</f>
        <v/>
      </c>
      <c r="M4302" t="str">
        <f>IFERROR(IF(Belegerfassung!E4310&lt;&gt;"",VLOOKUP(Belegerfassung!E4310,Abfrage!$L$2:$M$15,2,),""),"")</f>
        <v/>
      </c>
      <c r="N4302" t="str">
        <f t="shared" si="202"/>
        <v/>
      </c>
      <c r="O4302" t="str">
        <f t="shared" si="203"/>
        <v/>
      </c>
      <c r="P4302" t="str">
        <f>IF(Belegerfassung!G4310&lt;&gt;"",CONCATENATE(Belegerfassung!G4310,".pdf"),"")</f>
        <v/>
      </c>
    </row>
    <row r="4303" spans="1:16">
      <c r="A4303" t="str">
        <f>IF(Belegerfassung!C4311&lt;&gt;"",0,"")</f>
        <v/>
      </c>
      <c r="B4303" t="str">
        <f>IFERROR(VLOOKUP(Belegerfassung!I4311,Konten!A:D,2,FALSE),"")</f>
        <v/>
      </c>
      <c r="C4303" t="str">
        <f>IF(A4303&lt;&gt;"",TEXT(Belegerfassung!C4311,"TT.MM.JJJJ"),"")</f>
        <v/>
      </c>
      <c r="D4303" t="str">
        <f>IFERROR(VLOOKUP(Belegerfassung!A4311,Abfrage!$E$2:$F$20,2,FALSE),"")</f>
        <v/>
      </c>
      <c r="E4303" t="str">
        <f>IF(A4303&lt;&gt;"",Belegerfassung!B4311,"")</f>
        <v/>
      </c>
      <c r="F4303" t="str">
        <f>IF(Belegerfassung!L4311="","",IF(Belegerfassung!L4311&lt;&gt;"",IF(Belegerfassung!L4311&lt;&gt;"",IF(Belegerfassung!J4311&lt;&gt;0,VLOOKUP(Belegerfassung!L4311,Abfrage!$A$2:$C$19,2,),VLOOKUP(Belegerfassung!L4311,Abfrage!$A$2:$C$19,3,)),"")))</f>
        <v/>
      </c>
      <c r="G4303" t="str">
        <f t="shared" si="201"/>
        <v/>
      </c>
      <c r="H4303" s="31" t="str">
        <f>IF(A4303&lt;&gt;"",-Belegerfassung!J4311+Belegerfassung!K4311,"")</f>
        <v/>
      </c>
      <c r="I4303" s="49" t="str">
        <f>IFERROR(IF(H4303&lt;&gt;"",Belegerfassung!L4311*100,""),IF(OR(Belegerfassung!L4311="Leistung EU - Erlöse",Belegerfassung!L4311="Lieferungen EU-Erlöse",Belegerfassung!L4311="EUST",Belegerfassung!L4311="Bauleistungen 20%")=TRUE,"",MID(Belegerfassung!L4311,4,2)))</f>
        <v/>
      </c>
      <c r="J4303" s="6" t="str">
        <f>IF(A4303&lt;&gt;"",LEFT(Belegerfassung!D4311,40),"")</f>
        <v/>
      </c>
      <c r="K4303" t="str">
        <f>IF(A4303&lt;&gt;"",VLOOKUP(D4303,Abfrage!$F$2:$G$21,2,FALSE),"")</f>
        <v/>
      </c>
      <c r="L4303" s="6" t="str">
        <f>IF(Belegerfassung!H4311&lt;&gt;"",Belegerfassung!H4311,"")</f>
        <v/>
      </c>
      <c r="M4303" t="str">
        <f>IFERROR(IF(Belegerfassung!E4311&lt;&gt;"",VLOOKUP(Belegerfassung!E4311,Abfrage!$L$2:$M$15,2,),""),"")</f>
        <v/>
      </c>
      <c r="N4303" t="str">
        <f t="shared" si="202"/>
        <v/>
      </c>
      <c r="O4303" t="str">
        <f t="shared" si="203"/>
        <v/>
      </c>
      <c r="P4303" t="str">
        <f>IF(Belegerfassung!G4311&lt;&gt;"",CONCATENATE(Belegerfassung!G4311,".pdf"),"")</f>
        <v/>
      </c>
    </row>
    <row r="4304" spans="1:16">
      <c r="A4304" t="str">
        <f>IF(Belegerfassung!C4312&lt;&gt;"",0,"")</f>
        <v/>
      </c>
      <c r="B4304" t="str">
        <f>IFERROR(VLOOKUP(Belegerfassung!I4312,Konten!A:D,2,FALSE),"")</f>
        <v/>
      </c>
      <c r="C4304" t="str">
        <f>IF(A4304&lt;&gt;"",TEXT(Belegerfassung!C4312,"TT.MM.JJJJ"),"")</f>
        <v/>
      </c>
      <c r="D4304" t="str">
        <f>IFERROR(VLOOKUP(Belegerfassung!A4312,Abfrage!$E$2:$F$20,2,FALSE),"")</f>
        <v/>
      </c>
      <c r="E4304" t="str">
        <f>IF(A4304&lt;&gt;"",Belegerfassung!B4312,"")</f>
        <v/>
      </c>
      <c r="F4304" t="str">
        <f>IF(Belegerfassung!L4312="","",IF(Belegerfassung!L4312&lt;&gt;"",IF(Belegerfassung!L4312&lt;&gt;"",IF(Belegerfassung!J4312&lt;&gt;0,VLOOKUP(Belegerfassung!L4312,Abfrage!$A$2:$C$19,2,),VLOOKUP(Belegerfassung!L4312,Abfrage!$A$2:$C$19,3,)),"")))</f>
        <v/>
      </c>
      <c r="G4304" t="str">
        <f t="shared" si="201"/>
        <v/>
      </c>
      <c r="H4304" s="31" t="str">
        <f>IF(A4304&lt;&gt;"",-Belegerfassung!J4312+Belegerfassung!K4312,"")</f>
        <v/>
      </c>
      <c r="I4304" s="49" t="str">
        <f>IFERROR(IF(H4304&lt;&gt;"",Belegerfassung!L4312*100,""),IF(OR(Belegerfassung!L4312="Leistung EU - Erlöse",Belegerfassung!L4312="Lieferungen EU-Erlöse",Belegerfassung!L4312="EUST",Belegerfassung!L4312="Bauleistungen 20%")=TRUE,"",MID(Belegerfassung!L4312,4,2)))</f>
        <v/>
      </c>
      <c r="J4304" s="6" t="str">
        <f>IF(A4304&lt;&gt;"",LEFT(Belegerfassung!D4312,40),"")</f>
        <v/>
      </c>
      <c r="K4304" t="str">
        <f>IF(A4304&lt;&gt;"",VLOOKUP(D4304,Abfrage!$F$2:$G$21,2,FALSE),"")</f>
        <v/>
      </c>
      <c r="L4304" s="6" t="str">
        <f>IF(Belegerfassung!H4312&lt;&gt;"",Belegerfassung!H4312,"")</f>
        <v/>
      </c>
      <c r="M4304" t="str">
        <f>IFERROR(IF(Belegerfassung!E4312&lt;&gt;"",VLOOKUP(Belegerfassung!E4312,Abfrage!$L$2:$M$15,2,),""),"")</f>
        <v/>
      </c>
      <c r="N4304" t="str">
        <f t="shared" si="202"/>
        <v/>
      </c>
      <c r="O4304" t="str">
        <f t="shared" si="203"/>
        <v/>
      </c>
      <c r="P4304" t="str">
        <f>IF(Belegerfassung!G4312&lt;&gt;"",CONCATENATE(Belegerfassung!G4312,".pdf"),"")</f>
        <v/>
      </c>
    </row>
    <row r="4305" spans="1:16">
      <c r="A4305" t="str">
        <f>IF(Belegerfassung!C4313&lt;&gt;"",0,"")</f>
        <v/>
      </c>
      <c r="B4305" t="str">
        <f>IFERROR(VLOOKUP(Belegerfassung!I4313,Konten!A:D,2,FALSE),"")</f>
        <v/>
      </c>
      <c r="C4305" t="str">
        <f>IF(A4305&lt;&gt;"",TEXT(Belegerfassung!C4313,"TT.MM.JJJJ"),"")</f>
        <v/>
      </c>
      <c r="D4305" t="str">
        <f>IFERROR(VLOOKUP(Belegerfassung!A4313,Abfrage!$E$2:$F$20,2,FALSE),"")</f>
        <v/>
      </c>
      <c r="E4305" t="str">
        <f>IF(A4305&lt;&gt;"",Belegerfassung!B4313,"")</f>
        <v/>
      </c>
      <c r="F4305" t="str">
        <f>IF(Belegerfassung!L4313="","",IF(Belegerfassung!L4313&lt;&gt;"",IF(Belegerfassung!L4313&lt;&gt;"",IF(Belegerfassung!J4313&lt;&gt;0,VLOOKUP(Belegerfassung!L4313,Abfrage!$A$2:$C$19,2,),VLOOKUP(Belegerfassung!L4313,Abfrage!$A$2:$C$19,3,)),"")))</f>
        <v/>
      </c>
      <c r="G4305" t="str">
        <f t="shared" si="201"/>
        <v/>
      </c>
      <c r="H4305" s="31" t="str">
        <f>IF(A4305&lt;&gt;"",-Belegerfassung!J4313+Belegerfassung!K4313,"")</f>
        <v/>
      </c>
      <c r="I4305" s="49" t="str">
        <f>IFERROR(IF(H4305&lt;&gt;"",Belegerfassung!L4313*100,""),IF(OR(Belegerfassung!L4313="Leistung EU - Erlöse",Belegerfassung!L4313="Lieferungen EU-Erlöse",Belegerfassung!L4313="EUST",Belegerfassung!L4313="Bauleistungen 20%")=TRUE,"",MID(Belegerfassung!L4313,4,2)))</f>
        <v/>
      </c>
      <c r="J4305" s="6" t="str">
        <f>IF(A4305&lt;&gt;"",LEFT(Belegerfassung!D4313,40),"")</f>
        <v/>
      </c>
      <c r="K4305" t="str">
        <f>IF(A4305&lt;&gt;"",VLOOKUP(D4305,Abfrage!$F$2:$G$21,2,FALSE),"")</f>
        <v/>
      </c>
      <c r="L4305" s="6" t="str">
        <f>IF(Belegerfassung!H4313&lt;&gt;"",Belegerfassung!H4313,"")</f>
        <v/>
      </c>
      <c r="M4305" t="str">
        <f>IFERROR(IF(Belegerfassung!E4313&lt;&gt;"",VLOOKUP(Belegerfassung!E4313,Abfrage!$L$2:$M$15,2,),""),"")</f>
        <v/>
      </c>
      <c r="N4305" t="str">
        <f t="shared" si="202"/>
        <v/>
      </c>
      <c r="O4305" t="str">
        <f t="shared" si="203"/>
        <v/>
      </c>
      <c r="P4305" t="str">
        <f>IF(Belegerfassung!G4313&lt;&gt;"",CONCATENATE(Belegerfassung!G4313,".pdf"),"")</f>
        <v/>
      </c>
    </row>
    <row r="4306" spans="1:16">
      <c r="A4306" t="str">
        <f>IF(Belegerfassung!C4314&lt;&gt;"",0,"")</f>
        <v/>
      </c>
      <c r="B4306" t="str">
        <f>IFERROR(VLOOKUP(Belegerfassung!I4314,Konten!A:D,2,FALSE),"")</f>
        <v/>
      </c>
      <c r="C4306" t="str">
        <f>IF(A4306&lt;&gt;"",TEXT(Belegerfassung!C4314,"TT.MM.JJJJ"),"")</f>
        <v/>
      </c>
      <c r="D4306" t="str">
        <f>IFERROR(VLOOKUP(Belegerfassung!A4314,Abfrage!$E$2:$F$20,2,FALSE),"")</f>
        <v/>
      </c>
      <c r="E4306" t="str">
        <f>IF(A4306&lt;&gt;"",Belegerfassung!B4314,"")</f>
        <v/>
      </c>
      <c r="F4306" t="str">
        <f>IF(Belegerfassung!L4314="","",IF(Belegerfassung!L4314&lt;&gt;"",IF(Belegerfassung!L4314&lt;&gt;"",IF(Belegerfassung!J4314&lt;&gt;0,VLOOKUP(Belegerfassung!L4314,Abfrage!$A$2:$C$19,2,),VLOOKUP(Belegerfassung!L4314,Abfrage!$A$2:$C$19,3,)),"")))</f>
        <v/>
      </c>
      <c r="G4306" t="str">
        <f t="shared" si="201"/>
        <v/>
      </c>
      <c r="H4306" s="31" t="str">
        <f>IF(A4306&lt;&gt;"",-Belegerfassung!J4314+Belegerfassung!K4314,"")</f>
        <v/>
      </c>
      <c r="I4306" s="49" t="str">
        <f>IFERROR(IF(H4306&lt;&gt;"",Belegerfassung!L4314*100,""),IF(OR(Belegerfassung!L4314="Leistung EU - Erlöse",Belegerfassung!L4314="Lieferungen EU-Erlöse",Belegerfassung!L4314="EUST",Belegerfassung!L4314="Bauleistungen 20%")=TRUE,"",MID(Belegerfassung!L4314,4,2)))</f>
        <v/>
      </c>
      <c r="J4306" s="6" t="str">
        <f>IF(A4306&lt;&gt;"",LEFT(Belegerfassung!D4314,40),"")</f>
        <v/>
      </c>
      <c r="K4306" t="str">
        <f>IF(A4306&lt;&gt;"",VLOOKUP(D4306,Abfrage!$F$2:$G$21,2,FALSE),"")</f>
        <v/>
      </c>
      <c r="L4306" s="6" t="str">
        <f>IF(Belegerfassung!H4314&lt;&gt;"",Belegerfassung!H4314,"")</f>
        <v/>
      </c>
      <c r="M4306" t="str">
        <f>IFERROR(IF(Belegerfassung!E4314&lt;&gt;"",VLOOKUP(Belegerfassung!E4314,Abfrage!$L$2:$M$15,2,),""),"")</f>
        <v/>
      </c>
      <c r="N4306" t="str">
        <f t="shared" si="202"/>
        <v/>
      </c>
      <c r="O4306" t="str">
        <f t="shared" si="203"/>
        <v/>
      </c>
      <c r="P4306" t="str">
        <f>IF(Belegerfassung!G4314&lt;&gt;"",CONCATENATE(Belegerfassung!G4314,".pdf"),"")</f>
        <v/>
      </c>
    </row>
    <row r="4307" spans="1:16">
      <c r="A4307" t="str">
        <f>IF(Belegerfassung!C4315&lt;&gt;"",0,"")</f>
        <v/>
      </c>
      <c r="B4307" t="str">
        <f>IFERROR(VLOOKUP(Belegerfassung!I4315,Konten!A:D,2,FALSE),"")</f>
        <v/>
      </c>
      <c r="C4307" t="str">
        <f>IF(A4307&lt;&gt;"",TEXT(Belegerfassung!C4315,"TT.MM.JJJJ"),"")</f>
        <v/>
      </c>
      <c r="D4307" t="str">
        <f>IFERROR(VLOOKUP(Belegerfassung!A4315,Abfrage!$E$2:$F$20,2,FALSE),"")</f>
        <v/>
      </c>
      <c r="E4307" t="str">
        <f>IF(A4307&lt;&gt;"",Belegerfassung!B4315,"")</f>
        <v/>
      </c>
      <c r="F4307" t="str">
        <f>IF(Belegerfassung!L4315="","",IF(Belegerfassung!L4315&lt;&gt;"",IF(Belegerfassung!L4315&lt;&gt;"",IF(Belegerfassung!J4315&lt;&gt;0,VLOOKUP(Belegerfassung!L4315,Abfrage!$A$2:$C$19,2,),VLOOKUP(Belegerfassung!L4315,Abfrage!$A$2:$C$19,3,)),"")))</f>
        <v/>
      </c>
      <c r="G4307" t="str">
        <f t="shared" si="201"/>
        <v/>
      </c>
      <c r="H4307" s="31" t="str">
        <f>IF(A4307&lt;&gt;"",-Belegerfassung!J4315+Belegerfassung!K4315,"")</f>
        <v/>
      </c>
      <c r="I4307" s="49" t="str">
        <f>IFERROR(IF(H4307&lt;&gt;"",Belegerfassung!L4315*100,""),IF(OR(Belegerfassung!L4315="Leistung EU - Erlöse",Belegerfassung!L4315="Lieferungen EU-Erlöse",Belegerfassung!L4315="EUST",Belegerfassung!L4315="Bauleistungen 20%")=TRUE,"",MID(Belegerfassung!L4315,4,2)))</f>
        <v/>
      </c>
      <c r="J4307" s="6" t="str">
        <f>IF(A4307&lt;&gt;"",LEFT(Belegerfassung!D4315,40),"")</f>
        <v/>
      </c>
      <c r="K4307" t="str">
        <f>IF(A4307&lt;&gt;"",VLOOKUP(D4307,Abfrage!$F$2:$G$21,2,FALSE),"")</f>
        <v/>
      </c>
      <c r="L4307" s="6" t="str">
        <f>IF(Belegerfassung!H4315&lt;&gt;"",Belegerfassung!H4315,"")</f>
        <v/>
      </c>
      <c r="M4307" t="str">
        <f>IFERROR(IF(Belegerfassung!E4315&lt;&gt;"",VLOOKUP(Belegerfassung!E4315,Abfrage!$L$2:$M$15,2,),""),"")</f>
        <v/>
      </c>
      <c r="N4307" t="str">
        <f t="shared" si="202"/>
        <v/>
      </c>
      <c r="O4307" t="str">
        <f t="shared" si="203"/>
        <v/>
      </c>
      <c r="P4307" t="str">
        <f>IF(Belegerfassung!G4315&lt;&gt;"",CONCATENATE(Belegerfassung!G4315,".pdf"),"")</f>
        <v/>
      </c>
    </row>
    <row r="4308" spans="1:16">
      <c r="A4308" t="str">
        <f>IF(Belegerfassung!C4316&lt;&gt;"",0,"")</f>
        <v/>
      </c>
      <c r="B4308" t="str">
        <f>IFERROR(VLOOKUP(Belegerfassung!I4316,Konten!A:D,2,FALSE),"")</f>
        <v/>
      </c>
      <c r="C4308" t="str">
        <f>IF(A4308&lt;&gt;"",TEXT(Belegerfassung!C4316,"TT.MM.JJJJ"),"")</f>
        <v/>
      </c>
      <c r="D4308" t="str">
        <f>IFERROR(VLOOKUP(Belegerfassung!A4316,Abfrage!$E$2:$F$20,2,FALSE),"")</f>
        <v/>
      </c>
      <c r="E4308" t="str">
        <f>IF(A4308&lt;&gt;"",Belegerfassung!B4316,"")</f>
        <v/>
      </c>
      <c r="F4308" t="str">
        <f>IF(Belegerfassung!L4316="","",IF(Belegerfassung!L4316&lt;&gt;"",IF(Belegerfassung!L4316&lt;&gt;"",IF(Belegerfassung!J4316&lt;&gt;0,VLOOKUP(Belegerfassung!L4316,Abfrage!$A$2:$C$19,2,),VLOOKUP(Belegerfassung!L4316,Abfrage!$A$2:$C$19,3,)),"")))</f>
        <v/>
      </c>
      <c r="G4308" t="str">
        <f t="shared" si="201"/>
        <v/>
      </c>
      <c r="H4308" s="31" t="str">
        <f>IF(A4308&lt;&gt;"",-Belegerfassung!J4316+Belegerfassung!K4316,"")</f>
        <v/>
      </c>
      <c r="I4308" s="49" t="str">
        <f>IFERROR(IF(H4308&lt;&gt;"",Belegerfassung!L4316*100,""),IF(OR(Belegerfassung!L4316="Leistung EU - Erlöse",Belegerfassung!L4316="Lieferungen EU-Erlöse",Belegerfassung!L4316="EUST",Belegerfassung!L4316="Bauleistungen 20%")=TRUE,"",MID(Belegerfassung!L4316,4,2)))</f>
        <v/>
      </c>
      <c r="J4308" s="6" t="str">
        <f>IF(A4308&lt;&gt;"",LEFT(Belegerfassung!D4316,40),"")</f>
        <v/>
      </c>
      <c r="K4308" t="str">
        <f>IF(A4308&lt;&gt;"",VLOOKUP(D4308,Abfrage!$F$2:$G$21,2,FALSE),"")</f>
        <v/>
      </c>
      <c r="L4308" s="6" t="str">
        <f>IF(Belegerfassung!H4316&lt;&gt;"",Belegerfassung!H4316,"")</f>
        <v/>
      </c>
      <c r="M4308" t="str">
        <f>IFERROR(IF(Belegerfassung!E4316&lt;&gt;"",VLOOKUP(Belegerfassung!E4316,Abfrage!$L$2:$M$15,2,),""),"")</f>
        <v/>
      </c>
      <c r="N4308" t="str">
        <f t="shared" si="202"/>
        <v/>
      </c>
      <c r="O4308" t="str">
        <f t="shared" si="203"/>
        <v/>
      </c>
      <c r="P4308" t="str">
        <f>IF(Belegerfassung!G4316&lt;&gt;"",CONCATENATE(Belegerfassung!G4316,".pdf"),"")</f>
        <v/>
      </c>
    </row>
    <row r="4309" spans="1:16">
      <c r="A4309" t="str">
        <f>IF(Belegerfassung!C4317&lt;&gt;"",0,"")</f>
        <v/>
      </c>
      <c r="B4309" t="str">
        <f>IFERROR(VLOOKUP(Belegerfassung!I4317,Konten!A:D,2,FALSE),"")</f>
        <v/>
      </c>
      <c r="C4309" t="str">
        <f>IF(A4309&lt;&gt;"",TEXT(Belegerfassung!C4317,"TT.MM.JJJJ"),"")</f>
        <v/>
      </c>
      <c r="D4309" t="str">
        <f>IFERROR(VLOOKUP(Belegerfassung!A4317,Abfrage!$E$2:$F$20,2,FALSE),"")</f>
        <v/>
      </c>
      <c r="E4309" t="str">
        <f>IF(A4309&lt;&gt;"",Belegerfassung!B4317,"")</f>
        <v/>
      </c>
      <c r="F4309" t="str">
        <f>IF(Belegerfassung!L4317="","",IF(Belegerfassung!L4317&lt;&gt;"",IF(Belegerfassung!L4317&lt;&gt;"",IF(Belegerfassung!J4317&lt;&gt;0,VLOOKUP(Belegerfassung!L4317,Abfrage!$A$2:$C$19,2,),VLOOKUP(Belegerfassung!L4317,Abfrage!$A$2:$C$19,3,)),"")))</f>
        <v/>
      </c>
      <c r="G4309" t="str">
        <f t="shared" si="201"/>
        <v/>
      </c>
      <c r="H4309" s="31" t="str">
        <f>IF(A4309&lt;&gt;"",-Belegerfassung!J4317+Belegerfassung!K4317,"")</f>
        <v/>
      </c>
      <c r="I4309" s="49" t="str">
        <f>IFERROR(IF(H4309&lt;&gt;"",Belegerfassung!L4317*100,""),IF(OR(Belegerfassung!L4317="Leistung EU - Erlöse",Belegerfassung!L4317="Lieferungen EU-Erlöse",Belegerfassung!L4317="EUST",Belegerfassung!L4317="Bauleistungen 20%")=TRUE,"",MID(Belegerfassung!L4317,4,2)))</f>
        <v/>
      </c>
      <c r="J4309" s="6" t="str">
        <f>IF(A4309&lt;&gt;"",LEFT(Belegerfassung!D4317,40),"")</f>
        <v/>
      </c>
      <c r="K4309" t="str">
        <f>IF(A4309&lt;&gt;"",VLOOKUP(D4309,Abfrage!$F$2:$G$21,2,FALSE),"")</f>
        <v/>
      </c>
      <c r="L4309" s="6" t="str">
        <f>IF(Belegerfassung!H4317&lt;&gt;"",Belegerfassung!H4317,"")</f>
        <v/>
      </c>
      <c r="M4309" t="str">
        <f>IFERROR(IF(Belegerfassung!E4317&lt;&gt;"",VLOOKUP(Belegerfassung!E4317,Abfrage!$L$2:$M$15,2,),""),"")</f>
        <v/>
      </c>
      <c r="N4309" t="str">
        <f t="shared" si="202"/>
        <v/>
      </c>
      <c r="O4309" t="str">
        <f t="shared" si="203"/>
        <v/>
      </c>
      <c r="P4309" t="str">
        <f>IF(Belegerfassung!G4317&lt;&gt;"",CONCATENATE(Belegerfassung!G4317,".pdf"),"")</f>
        <v/>
      </c>
    </row>
    <row r="4310" spans="1:16">
      <c r="A4310" t="str">
        <f>IF(Belegerfassung!C4318&lt;&gt;"",0,"")</f>
        <v/>
      </c>
      <c r="B4310" t="str">
        <f>IFERROR(VLOOKUP(Belegerfassung!I4318,Konten!A:D,2,FALSE),"")</f>
        <v/>
      </c>
      <c r="C4310" t="str">
        <f>IF(A4310&lt;&gt;"",TEXT(Belegerfassung!C4318,"TT.MM.JJJJ"),"")</f>
        <v/>
      </c>
      <c r="D4310" t="str">
        <f>IFERROR(VLOOKUP(Belegerfassung!A4318,Abfrage!$E$2:$F$20,2,FALSE),"")</f>
        <v/>
      </c>
      <c r="E4310" t="str">
        <f>IF(A4310&lt;&gt;"",Belegerfassung!B4318,"")</f>
        <v/>
      </c>
      <c r="F4310" t="str">
        <f>IF(Belegerfassung!L4318="","",IF(Belegerfassung!L4318&lt;&gt;"",IF(Belegerfassung!L4318&lt;&gt;"",IF(Belegerfassung!J4318&lt;&gt;0,VLOOKUP(Belegerfassung!L4318,Abfrage!$A$2:$C$19,2,),VLOOKUP(Belegerfassung!L4318,Abfrage!$A$2:$C$19,3,)),"")))</f>
        <v/>
      </c>
      <c r="G4310" t="str">
        <f t="shared" si="201"/>
        <v/>
      </c>
      <c r="H4310" s="31" t="str">
        <f>IF(A4310&lt;&gt;"",-Belegerfassung!J4318+Belegerfassung!K4318,"")</f>
        <v/>
      </c>
      <c r="I4310" s="49" t="str">
        <f>IFERROR(IF(H4310&lt;&gt;"",Belegerfassung!L4318*100,""),IF(OR(Belegerfassung!L4318="Leistung EU - Erlöse",Belegerfassung!L4318="Lieferungen EU-Erlöse",Belegerfassung!L4318="EUST",Belegerfassung!L4318="Bauleistungen 20%")=TRUE,"",MID(Belegerfassung!L4318,4,2)))</f>
        <v/>
      </c>
      <c r="J4310" s="6" t="str">
        <f>IF(A4310&lt;&gt;"",LEFT(Belegerfassung!D4318,40),"")</f>
        <v/>
      </c>
      <c r="K4310" t="str">
        <f>IF(A4310&lt;&gt;"",VLOOKUP(D4310,Abfrage!$F$2:$G$21,2,FALSE),"")</f>
        <v/>
      </c>
      <c r="L4310" s="6" t="str">
        <f>IF(Belegerfassung!H4318&lt;&gt;"",Belegerfassung!H4318,"")</f>
        <v/>
      </c>
      <c r="M4310" t="str">
        <f>IFERROR(IF(Belegerfassung!E4318&lt;&gt;"",VLOOKUP(Belegerfassung!E4318,Abfrage!$L$2:$M$15,2,),""),"")</f>
        <v/>
      </c>
      <c r="N4310" t="str">
        <f t="shared" si="202"/>
        <v/>
      </c>
      <c r="O4310" t="str">
        <f t="shared" si="203"/>
        <v/>
      </c>
      <c r="P4310" t="str">
        <f>IF(Belegerfassung!G4318&lt;&gt;"",CONCATENATE(Belegerfassung!G4318,".pdf"),"")</f>
        <v/>
      </c>
    </row>
    <row r="4311" spans="1:16">
      <c r="A4311" t="str">
        <f>IF(Belegerfassung!C4319&lt;&gt;"",0,"")</f>
        <v/>
      </c>
      <c r="B4311" t="str">
        <f>IFERROR(VLOOKUP(Belegerfassung!I4319,Konten!A:D,2,FALSE),"")</f>
        <v/>
      </c>
      <c r="C4311" t="str">
        <f>IF(A4311&lt;&gt;"",TEXT(Belegerfassung!C4319,"TT.MM.JJJJ"),"")</f>
        <v/>
      </c>
      <c r="D4311" t="str">
        <f>IFERROR(VLOOKUP(Belegerfassung!A4319,Abfrage!$E$2:$F$20,2,FALSE),"")</f>
        <v/>
      </c>
      <c r="E4311" t="str">
        <f>IF(A4311&lt;&gt;"",Belegerfassung!B4319,"")</f>
        <v/>
      </c>
      <c r="F4311" t="str">
        <f>IF(Belegerfassung!L4319="","",IF(Belegerfassung!L4319&lt;&gt;"",IF(Belegerfassung!L4319&lt;&gt;"",IF(Belegerfassung!J4319&lt;&gt;0,VLOOKUP(Belegerfassung!L4319,Abfrage!$A$2:$C$19,2,),VLOOKUP(Belegerfassung!L4319,Abfrage!$A$2:$C$19,3,)),"")))</f>
        <v/>
      </c>
      <c r="G4311" t="str">
        <f t="shared" si="201"/>
        <v/>
      </c>
      <c r="H4311" s="31" t="str">
        <f>IF(A4311&lt;&gt;"",-Belegerfassung!J4319+Belegerfassung!K4319,"")</f>
        <v/>
      </c>
      <c r="I4311" s="49" t="str">
        <f>IFERROR(IF(H4311&lt;&gt;"",Belegerfassung!L4319*100,""),IF(OR(Belegerfassung!L4319="Leistung EU - Erlöse",Belegerfassung!L4319="Lieferungen EU-Erlöse",Belegerfassung!L4319="EUST",Belegerfassung!L4319="Bauleistungen 20%")=TRUE,"",MID(Belegerfassung!L4319,4,2)))</f>
        <v/>
      </c>
      <c r="J4311" s="6" t="str">
        <f>IF(A4311&lt;&gt;"",LEFT(Belegerfassung!D4319,40),"")</f>
        <v/>
      </c>
      <c r="K4311" t="str">
        <f>IF(A4311&lt;&gt;"",VLOOKUP(D4311,Abfrage!$F$2:$G$21,2,FALSE),"")</f>
        <v/>
      </c>
      <c r="L4311" s="6" t="str">
        <f>IF(Belegerfassung!H4319&lt;&gt;"",Belegerfassung!H4319,"")</f>
        <v/>
      </c>
      <c r="M4311" t="str">
        <f>IFERROR(IF(Belegerfassung!E4319&lt;&gt;"",VLOOKUP(Belegerfassung!E4319,Abfrage!$L$2:$M$15,2,),""),"")</f>
        <v/>
      </c>
      <c r="N4311" t="str">
        <f t="shared" si="202"/>
        <v/>
      </c>
      <c r="O4311" t="str">
        <f t="shared" si="203"/>
        <v/>
      </c>
      <c r="P4311" t="str">
        <f>IF(Belegerfassung!G4319&lt;&gt;"",CONCATENATE(Belegerfassung!G4319,".pdf"),"")</f>
        <v/>
      </c>
    </row>
    <row r="4312" spans="1:16">
      <c r="A4312" t="str">
        <f>IF(Belegerfassung!C4320&lt;&gt;"",0,"")</f>
        <v/>
      </c>
      <c r="B4312" t="str">
        <f>IFERROR(VLOOKUP(Belegerfassung!I4320,Konten!A:D,2,FALSE),"")</f>
        <v/>
      </c>
      <c r="C4312" t="str">
        <f>IF(A4312&lt;&gt;"",TEXT(Belegerfassung!C4320,"TT.MM.JJJJ"),"")</f>
        <v/>
      </c>
      <c r="D4312" t="str">
        <f>IFERROR(VLOOKUP(Belegerfassung!A4320,Abfrage!$E$2:$F$20,2,FALSE),"")</f>
        <v/>
      </c>
      <c r="E4312" t="str">
        <f>IF(A4312&lt;&gt;"",Belegerfassung!B4320,"")</f>
        <v/>
      </c>
      <c r="F4312" t="str">
        <f>IF(Belegerfassung!L4320="","",IF(Belegerfassung!L4320&lt;&gt;"",IF(Belegerfassung!L4320&lt;&gt;"",IF(Belegerfassung!J4320&lt;&gt;0,VLOOKUP(Belegerfassung!L4320,Abfrage!$A$2:$C$19,2,),VLOOKUP(Belegerfassung!L4320,Abfrage!$A$2:$C$19,3,)),"")))</f>
        <v/>
      </c>
      <c r="G4312" t="str">
        <f t="shared" si="201"/>
        <v/>
      </c>
      <c r="H4312" s="31" t="str">
        <f>IF(A4312&lt;&gt;"",-Belegerfassung!J4320+Belegerfassung!K4320,"")</f>
        <v/>
      </c>
      <c r="I4312" s="49" t="str">
        <f>IFERROR(IF(H4312&lt;&gt;"",Belegerfassung!L4320*100,""),IF(OR(Belegerfassung!L4320="Leistung EU - Erlöse",Belegerfassung!L4320="Lieferungen EU-Erlöse",Belegerfassung!L4320="EUST",Belegerfassung!L4320="Bauleistungen 20%")=TRUE,"",MID(Belegerfassung!L4320,4,2)))</f>
        <v/>
      </c>
      <c r="J4312" s="6" t="str">
        <f>IF(A4312&lt;&gt;"",LEFT(Belegerfassung!D4320,40),"")</f>
        <v/>
      </c>
      <c r="K4312" t="str">
        <f>IF(A4312&lt;&gt;"",VLOOKUP(D4312,Abfrage!$F$2:$G$21,2,FALSE),"")</f>
        <v/>
      </c>
      <c r="L4312" s="6" t="str">
        <f>IF(Belegerfassung!H4320&lt;&gt;"",Belegerfassung!H4320,"")</f>
        <v/>
      </c>
      <c r="M4312" t="str">
        <f>IFERROR(IF(Belegerfassung!E4320&lt;&gt;"",VLOOKUP(Belegerfassung!E4320,Abfrage!$L$2:$M$15,2,),""),"")</f>
        <v/>
      </c>
      <c r="N4312" t="str">
        <f t="shared" si="202"/>
        <v/>
      </c>
      <c r="O4312" t="str">
        <f t="shared" si="203"/>
        <v/>
      </c>
      <c r="P4312" t="str">
        <f>IF(Belegerfassung!G4320&lt;&gt;"",CONCATENATE(Belegerfassung!G4320,".pdf"),"")</f>
        <v/>
      </c>
    </row>
    <row r="4313" spans="1:16">
      <c r="A4313" t="str">
        <f>IF(Belegerfassung!C4321&lt;&gt;"",0,"")</f>
        <v/>
      </c>
      <c r="B4313" t="str">
        <f>IFERROR(VLOOKUP(Belegerfassung!I4321,Konten!A:D,2,FALSE),"")</f>
        <v/>
      </c>
      <c r="C4313" t="str">
        <f>IF(A4313&lt;&gt;"",TEXT(Belegerfassung!C4321,"TT.MM.JJJJ"),"")</f>
        <v/>
      </c>
      <c r="D4313" t="str">
        <f>IFERROR(VLOOKUP(Belegerfassung!A4321,Abfrage!$E$2:$F$20,2,FALSE),"")</f>
        <v/>
      </c>
      <c r="E4313" t="str">
        <f>IF(A4313&lt;&gt;"",Belegerfassung!B4321,"")</f>
        <v/>
      </c>
      <c r="F4313" t="str">
        <f>IF(Belegerfassung!L4321="","",IF(Belegerfassung!L4321&lt;&gt;"",IF(Belegerfassung!L4321&lt;&gt;"",IF(Belegerfassung!J4321&lt;&gt;0,VLOOKUP(Belegerfassung!L4321,Abfrage!$A$2:$C$19,2,),VLOOKUP(Belegerfassung!L4321,Abfrage!$A$2:$C$19,3,)),"")))</f>
        <v/>
      </c>
      <c r="G4313" t="str">
        <f t="shared" si="201"/>
        <v/>
      </c>
      <c r="H4313" s="31" t="str">
        <f>IF(A4313&lt;&gt;"",-Belegerfassung!J4321+Belegerfassung!K4321,"")</f>
        <v/>
      </c>
      <c r="I4313" s="49" t="str">
        <f>IFERROR(IF(H4313&lt;&gt;"",Belegerfassung!L4321*100,""),IF(OR(Belegerfassung!L4321="Leistung EU - Erlöse",Belegerfassung!L4321="Lieferungen EU-Erlöse",Belegerfassung!L4321="EUST",Belegerfassung!L4321="Bauleistungen 20%")=TRUE,"",MID(Belegerfassung!L4321,4,2)))</f>
        <v/>
      </c>
      <c r="J4313" s="6" t="str">
        <f>IF(A4313&lt;&gt;"",LEFT(Belegerfassung!D4321,40),"")</f>
        <v/>
      </c>
      <c r="K4313" t="str">
        <f>IF(A4313&lt;&gt;"",VLOOKUP(D4313,Abfrage!$F$2:$G$21,2,FALSE),"")</f>
        <v/>
      </c>
      <c r="L4313" s="6" t="str">
        <f>IF(Belegerfassung!H4321&lt;&gt;"",Belegerfassung!H4321,"")</f>
        <v/>
      </c>
      <c r="M4313" t="str">
        <f>IFERROR(IF(Belegerfassung!E4321&lt;&gt;"",VLOOKUP(Belegerfassung!E4321,Abfrage!$L$2:$M$15,2,),""),"")</f>
        <v/>
      </c>
      <c r="N4313" t="str">
        <f t="shared" si="202"/>
        <v/>
      </c>
      <c r="O4313" t="str">
        <f t="shared" si="203"/>
        <v/>
      </c>
      <c r="P4313" t="str">
        <f>IF(Belegerfassung!G4321&lt;&gt;"",CONCATENATE(Belegerfassung!G4321,".pdf"),"")</f>
        <v/>
      </c>
    </row>
    <row r="4314" spans="1:16">
      <c r="A4314" t="str">
        <f>IF(Belegerfassung!C4322&lt;&gt;"",0,"")</f>
        <v/>
      </c>
      <c r="B4314" t="str">
        <f>IFERROR(VLOOKUP(Belegerfassung!I4322,Konten!A:D,2,FALSE),"")</f>
        <v/>
      </c>
      <c r="C4314" t="str">
        <f>IF(A4314&lt;&gt;"",TEXT(Belegerfassung!C4322,"TT.MM.JJJJ"),"")</f>
        <v/>
      </c>
      <c r="D4314" t="str">
        <f>IFERROR(VLOOKUP(Belegerfassung!A4322,Abfrage!$E$2:$F$20,2,FALSE),"")</f>
        <v/>
      </c>
      <c r="E4314" t="str">
        <f>IF(A4314&lt;&gt;"",Belegerfassung!B4322,"")</f>
        <v/>
      </c>
      <c r="F4314" t="str">
        <f>IF(Belegerfassung!L4322="","",IF(Belegerfassung!L4322&lt;&gt;"",IF(Belegerfassung!L4322&lt;&gt;"",IF(Belegerfassung!J4322&lt;&gt;0,VLOOKUP(Belegerfassung!L4322,Abfrage!$A$2:$C$19,2,),VLOOKUP(Belegerfassung!L4322,Abfrage!$A$2:$C$19,3,)),"")))</f>
        <v/>
      </c>
      <c r="G4314" t="str">
        <f t="shared" si="201"/>
        <v/>
      </c>
      <c r="H4314" s="31" t="str">
        <f>IF(A4314&lt;&gt;"",-Belegerfassung!J4322+Belegerfassung!K4322,"")</f>
        <v/>
      </c>
      <c r="I4314" s="49" t="str">
        <f>IFERROR(IF(H4314&lt;&gt;"",Belegerfassung!L4322*100,""),IF(OR(Belegerfassung!L4322="Leistung EU - Erlöse",Belegerfassung!L4322="Lieferungen EU-Erlöse",Belegerfassung!L4322="EUST",Belegerfassung!L4322="Bauleistungen 20%")=TRUE,"",MID(Belegerfassung!L4322,4,2)))</f>
        <v/>
      </c>
      <c r="J4314" s="6" t="str">
        <f>IF(A4314&lt;&gt;"",LEFT(Belegerfassung!D4322,40),"")</f>
        <v/>
      </c>
      <c r="K4314" t="str">
        <f>IF(A4314&lt;&gt;"",VLOOKUP(D4314,Abfrage!$F$2:$G$21,2,FALSE),"")</f>
        <v/>
      </c>
      <c r="L4314" s="6" t="str">
        <f>IF(Belegerfassung!H4322&lt;&gt;"",Belegerfassung!H4322,"")</f>
        <v/>
      </c>
      <c r="M4314" t="str">
        <f>IFERROR(IF(Belegerfassung!E4322&lt;&gt;"",VLOOKUP(Belegerfassung!E4322,Abfrage!$L$2:$M$15,2,),""),"")</f>
        <v/>
      </c>
      <c r="N4314" t="str">
        <f t="shared" si="202"/>
        <v/>
      </c>
      <c r="O4314" t="str">
        <f t="shared" si="203"/>
        <v/>
      </c>
      <c r="P4314" t="str">
        <f>IF(Belegerfassung!G4322&lt;&gt;"",CONCATENATE(Belegerfassung!G4322,".pdf"),"")</f>
        <v/>
      </c>
    </row>
    <row r="4315" spans="1:16">
      <c r="A4315" t="str">
        <f>IF(Belegerfassung!C4323&lt;&gt;"",0,"")</f>
        <v/>
      </c>
      <c r="B4315" t="str">
        <f>IFERROR(VLOOKUP(Belegerfassung!I4323,Konten!A:D,2,FALSE),"")</f>
        <v/>
      </c>
      <c r="C4315" t="str">
        <f>IF(A4315&lt;&gt;"",TEXT(Belegerfassung!C4323,"TT.MM.JJJJ"),"")</f>
        <v/>
      </c>
      <c r="D4315" t="str">
        <f>IFERROR(VLOOKUP(Belegerfassung!A4323,Abfrage!$E$2:$F$20,2,FALSE),"")</f>
        <v/>
      </c>
      <c r="E4315" t="str">
        <f>IF(A4315&lt;&gt;"",Belegerfassung!B4323,"")</f>
        <v/>
      </c>
      <c r="F4315" t="str">
        <f>IF(Belegerfassung!L4323="","",IF(Belegerfassung!L4323&lt;&gt;"",IF(Belegerfassung!L4323&lt;&gt;"",IF(Belegerfassung!J4323&lt;&gt;0,VLOOKUP(Belegerfassung!L4323,Abfrage!$A$2:$C$19,2,),VLOOKUP(Belegerfassung!L4323,Abfrage!$A$2:$C$19,3,)),"")))</f>
        <v/>
      </c>
      <c r="G4315" t="str">
        <f t="shared" si="201"/>
        <v/>
      </c>
      <c r="H4315" s="31" t="str">
        <f>IF(A4315&lt;&gt;"",-Belegerfassung!J4323+Belegerfassung!K4323,"")</f>
        <v/>
      </c>
      <c r="I4315" s="49" t="str">
        <f>IFERROR(IF(H4315&lt;&gt;"",Belegerfassung!L4323*100,""),IF(OR(Belegerfassung!L4323="Leistung EU - Erlöse",Belegerfassung!L4323="Lieferungen EU-Erlöse",Belegerfassung!L4323="EUST",Belegerfassung!L4323="Bauleistungen 20%")=TRUE,"",MID(Belegerfassung!L4323,4,2)))</f>
        <v/>
      </c>
      <c r="J4315" s="6" t="str">
        <f>IF(A4315&lt;&gt;"",LEFT(Belegerfassung!D4323,40),"")</f>
        <v/>
      </c>
      <c r="K4315" t="str">
        <f>IF(A4315&lt;&gt;"",VLOOKUP(D4315,Abfrage!$F$2:$G$21,2,FALSE),"")</f>
        <v/>
      </c>
      <c r="L4315" s="6" t="str">
        <f>IF(Belegerfassung!H4323&lt;&gt;"",Belegerfassung!H4323,"")</f>
        <v/>
      </c>
      <c r="M4315" t="str">
        <f>IFERROR(IF(Belegerfassung!E4323&lt;&gt;"",VLOOKUP(Belegerfassung!E4323,Abfrage!$L$2:$M$15,2,),""),"")</f>
        <v/>
      </c>
      <c r="N4315" t="str">
        <f t="shared" si="202"/>
        <v/>
      </c>
      <c r="O4315" t="str">
        <f t="shared" si="203"/>
        <v/>
      </c>
      <c r="P4315" t="str">
        <f>IF(Belegerfassung!G4323&lt;&gt;"",CONCATENATE(Belegerfassung!G4323,".pdf"),"")</f>
        <v/>
      </c>
    </row>
    <row r="4316" spans="1:16">
      <c r="A4316" t="str">
        <f>IF(Belegerfassung!C4324&lt;&gt;"",0,"")</f>
        <v/>
      </c>
      <c r="B4316" t="str">
        <f>IFERROR(VLOOKUP(Belegerfassung!I4324,Konten!A:D,2,FALSE),"")</f>
        <v/>
      </c>
      <c r="C4316" t="str">
        <f>IF(A4316&lt;&gt;"",TEXT(Belegerfassung!C4324,"TT.MM.JJJJ"),"")</f>
        <v/>
      </c>
      <c r="D4316" t="str">
        <f>IFERROR(VLOOKUP(Belegerfassung!A4324,Abfrage!$E$2:$F$20,2,FALSE),"")</f>
        <v/>
      </c>
      <c r="E4316" t="str">
        <f>IF(A4316&lt;&gt;"",Belegerfassung!B4324,"")</f>
        <v/>
      </c>
      <c r="F4316" t="str">
        <f>IF(Belegerfassung!L4324="","",IF(Belegerfassung!L4324&lt;&gt;"",IF(Belegerfassung!L4324&lt;&gt;"",IF(Belegerfassung!J4324&lt;&gt;0,VLOOKUP(Belegerfassung!L4324,Abfrage!$A$2:$C$19,2,),VLOOKUP(Belegerfassung!L4324,Abfrage!$A$2:$C$19,3,)),"")))</f>
        <v/>
      </c>
      <c r="G4316" t="str">
        <f t="shared" si="201"/>
        <v/>
      </c>
      <c r="H4316" s="31" t="str">
        <f>IF(A4316&lt;&gt;"",-Belegerfassung!J4324+Belegerfassung!K4324,"")</f>
        <v/>
      </c>
      <c r="I4316" s="49" t="str">
        <f>IFERROR(IF(H4316&lt;&gt;"",Belegerfassung!L4324*100,""),IF(OR(Belegerfassung!L4324="Leistung EU - Erlöse",Belegerfassung!L4324="Lieferungen EU-Erlöse",Belegerfassung!L4324="EUST",Belegerfassung!L4324="Bauleistungen 20%")=TRUE,"",MID(Belegerfassung!L4324,4,2)))</f>
        <v/>
      </c>
      <c r="J4316" s="6" t="str">
        <f>IF(A4316&lt;&gt;"",LEFT(Belegerfassung!D4324,40),"")</f>
        <v/>
      </c>
      <c r="K4316" t="str">
        <f>IF(A4316&lt;&gt;"",VLOOKUP(D4316,Abfrage!$F$2:$G$21,2,FALSE),"")</f>
        <v/>
      </c>
      <c r="L4316" s="6" t="str">
        <f>IF(Belegerfassung!H4324&lt;&gt;"",Belegerfassung!H4324,"")</f>
        <v/>
      </c>
      <c r="M4316" t="str">
        <f>IFERROR(IF(Belegerfassung!E4324&lt;&gt;"",VLOOKUP(Belegerfassung!E4324,Abfrage!$L$2:$M$15,2,),""),"")</f>
        <v/>
      </c>
      <c r="N4316" t="str">
        <f t="shared" si="202"/>
        <v/>
      </c>
      <c r="O4316" t="str">
        <f t="shared" si="203"/>
        <v/>
      </c>
      <c r="P4316" t="str">
        <f>IF(Belegerfassung!G4324&lt;&gt;"",CONCATENATE(Belegerfassung!G4324,".pdf"),"")</f>
        <v/>
      </c>
    </row>
    <row r="4317" spans="1:16">
      <c r="A4317" t="str">
        <f>IF(Belegerfassung!C4325&lt;&gt;"",0,"")</f>
        <v/>
      </c>
      <c r="B4317" t="str">
        <f>IFERROR(VLOOKUP(Belegerfassung!I4325,Konten!A:D,2,FALSE),"")</f>
        <v/>
      </c>
      <c r="C4317" t="str">
        <f>IF(A4317&lt;&gt;"",TEXT(Belegerfassung!C4325,"TT.MM.JJJJ"),"")</f>
        <v/>
      </c>
      <c r="D4317" t="str">
        <f>IFERROR(VLOOKUP(Belegerfassung!A4325,Abfrage!$E$2:$F$20,2,FALSE),"")</f>
        <v/>
      </c>
      <c r="E4317" t="str">
        <f>IF(A4317&lt;&gt;"",Belegerfassung!B4325,"")</f>
        <v/>
      </c>
      <c r="F4317" t="str">
        <f>IF(Belegerfassung!L4325="","",IF(Belegerfassung!L4325&lt;&gt;"",IF(Belegerfassung!L4325&lt;&gt;"",IF(Belegerfassung!J4325&lt;&gt;0,VLOOKUP(Belegerfassung!L4325,Abfrage!$A$2:$C$19,2,),VLOOKUP(Belegerfassung!L4325,Abfrage!$A$2:$C$19,3,)),"")))</f>
        <v/>
      </c>
      <c r="G4317" t="str">
        <f t="shared" si="201"/>
        <v/>
      </c>
      <c r="H4317" s="31" t="str">
        <f>IF(A4317&lt;&gt;"",-Belegerfassung!J4325+Belegerfassung!K4325,"")</f>
        <v/>
      </c>
      <c r="I4317" s="49" t="str">
        <f>IFERROR(IF(H4317&lt;&gt;"",Belegerfassung!L4325*100,""),IF(OR(Belegerfassung!L4325="Leistung EU - Erlöse",Belegerfassung!L4325="Lieferungen EU-Erlöse",Belegerfassung!L4325="EUST",Belegerfassung!L4325="Bauleistungen 20%")=TRUE,"",MID(Belegerfassung!L4325,4,2)))</f>
        <v/>
      </c>
      <c r="J4317" s="6" t="str">
        <f>IF(A4317&lt;&gt;"",LEFT(Belegerfassung!D4325,40),"")</f>
        <v/>
      </c>
      <c r="K4317" t="str">
        <f>IF(A4317&lt;&gt;"",VLOOKUP(D4317,Abfrage!$F$2:$G$21,2,FALSE),"")</f>
        <v/>
      </c>
      <c r="L4317" s="6" t="str">
        <f>IF(Belegerfassung!H4325&lt;&gt;"",Belegerfassung!H4325,"")</f>
        <v/>
      </c>
      <c r="M4317" t="str">
        <f>IFERROR(IF(Belegerfassung!E4325&lt;&gt;"",VLOOKUP(Belegerfassung!E4325,Abfrage!$L$2:$M$15,2,),""),"")</f>
        <v/>
      </c>
      <c r="N4317" t="str">
        <f t="shared" si="202"/>
        <v/>
      </c>
      <c r="O4317" t="str">
        <f t="shared" si="203"/>
        <v/>
      </c>
      <c r="P4317" t="str">
        <f>IF(Belegerfassung!G4325&lt;&gt;"",CONCATENATE(Belegerfassung!G4325,".pdf"),"")</f>
        <v/>
      </c>
    </row>
    <row r="4318" spans="1:16">
      <c r="A4318" t="str">
        <f>IF(Belegerfassung!C4326&lt;&gt;"",0,"")</f>
        <v/>
      </c>
      <c r="B4318" t="str">
        <f>IFERROR(VLOOKUP(Belegerfassung!I4326,Konten!A:D,2,FALSE),"")</f>
        <v/>
      </c>
      <c r="C4318" t="str">
        <f>IF(A4318&lt;&gt;"",TEXT(Belegerfassung!C4326,"TT.MM.JJJJ"),"")</f>
        <v/>
      </c>
      <c r="D4318" t="str">
        <f>IFERROR(VLOOKUP(Belegerfassung!A4326,Abfrage!$E$2:$F$20,2,FALSE),"")</f>
        <v/>
      </c>
      <c r="E4318" t="str">
        <f>IF(A4318&lt;&gt;"",Belegerfassung!B4326,"")</f>
        <v/>
      </c>
      <c r="F4318" t="str">
        <f>IF(Belegerfassung!L4326="","",IF(Belegerfassung!L4326&lt;&gt;"",IF(Belegerfassung!L4326&lt;&gt;"",IF(Belegerfassung!J4326&lt;&gt;0,VLOOKUP(Belegerfassung!L4326,Abfrage!$A$2:$C$19,2,),VLOOKUP(Belegerfassung!L4326,Abfrage!$A$2:$C$19,3,)),"")))</f>
        <v/>
      </c>
      <c r="G4318" t="str">
        <f t="shared" si="201"/>
        <v/>
      </c>
      <c r="H4318" s="31" t="str">
        <f>IF(A4318&lt;&gt;"",-Belegerfassung!J4326+Belegerfassung!K4326,"")</f>
        <v/>
      </c>
      <c r="I4318" s="49" t="str">
        <f>IFERROR(IF(H4318&lt;&gt;"",Belegerfassung!L4326*100,""),IF(OR(Belegerfassung!L4326="Leistung EU - Erlöse",Belegerfassung!L4326="Lieferungen EU-Erlöse",Belegerfassung!L4326="EUST",Belegerfassung!L4326="Bauleistungen 20%")=TRUE,"",MID(Belegerfassung!L4326,4,2)))</f>
        <v/>
      </c>
      <c r="J4318" s="6" t="str">
        <f>IF(A4318&lt;&gt;"",LEFT(Belegerfassung!D4326,40),"")</f>
        <v/>
      </c>
      <c r="K4318" t="str">
        <f>IF(A4318&lt;&gt;"",VLOOKUP(D4318,Abfrage!$F$2:$G$21,2,FALSE),"")</f>
        <v/>
      </c>
      <c r="L4318" s="6" t="str">
        <f>IF(Belegerfassung!H4326&lt;&gt;"",Belegerfassung!H4326,"")</f>
        <v/>
      </c>
      <c r="M4318" t="str">
        <f>IFERROR(IF(Belegerfassung!E4326&lt;&gt;"",VLOOKUP(Belegerfassung!E4326,Abfrage!$L$2:$M$15,2,),""),"")</f>
        <v/>
      </c>
      <c r="N4318" t="str">
        <f t="shared" si="202"/>
        <v/>
      </c>
      <c r="O4318" t="str">
        <f t="shared" si="203"/>
        <v/>
      </c>
      <c r="P4318" t="str">
        <f>IF(Belegerfassung!G4326&lt;&gt;"",CONCATENATE(Belegerfassung!G4326,".pdf"),"")</f>
        <v/>
      </c>
    </row>
    <row r="4319" spans="1:16">
      <c r="A4319" t="str">
        <f>IF(Belegerfassung!C4327&lt;&gt;"",0,"")</f>
        <v/>
      </c>
      <c r="B4319" t="str">
        <f>IFERROR(VLOOKUP(Belegerfassung!I4327,Konten!A:D,2,FALSE),"")</f>
        <v/>
      </c>
      <c r="C4319" t="str">
        <f>IF(A4319&lt;&gt;"",TEXT(Belegerfassung!C4327,"TT.MM.JJJJ"),"")</f>
        <v/>
      </c>
      <c r="D4319" t="str">
        <f>IFERROR(VLOOKUP(Belegerfassung!A4327,Abfrage!$E$2:$F$20,2,FALSE),"")</f>
        <v/>
      </c>
      <c r="E4319" t="str">
        <f>IF(A4319&lt;&gt;"",Belegerfassung!B4327,"")</f>
        <v/>
      </c>
      <c r="F4319" t="str">
        <f>IF(Belegerfassung!L4327="","",IF(Belegerfassung!L4327&lt;&gt;"",IF(Belegerfassung!L4327&lt;&gt;"",IF(Belegerfassung!J4327&lt;&gt;0,VLOOKUP(Belegerfassung!L4327,Abfrage!$A$2:$C$19,2,),VLOOKUP(Belegerfassung!L4327,Abfrage!$A$2:$C$19,3,)),"")))</f>
        <v/>
      </c>
      <c r="G4319" t="str">
        <f t="shared" si="201"/>
        <v/>
      </c>
      <c r="H4319" s="31" t="str">
        <f>IF(A4319&lt;&gt;"",-Belegerfassung!J4327+Belegerfassung!K4327,"")</f>
        <v/>
      </c>
      <c r="I4319" s="49" t="str">
        <f>IFERROR(IF(H4319&lt;&gt;"",Belegerfassung!L4327*100,""),IF(OR(Belegerfassung!L4327="Leistung EU - Erlöse",Belegerfassung!L4327="Lieferungen EU-Erlöse",Belegerfassung!L4327="EUST",Belegerfassung!L4327="Bauleistungen 20%")=TRUE,"",MID(Belegerfassung!L4327,4,2)))</f>
        <v/>
      </c>
      <c r="J4319" s="6" t="str">
        <f>IF(A4319&lt;&gt;"",LEFT(Belegerfassung!D4327,40),"")</f>
        <v/>
      </c>
      <c r="K4319" t="str">
        <f>IF(A4319&lt;&gt;"",VLOOKUP(D4319,Abfrage!$F$2:$G$21,2,FALSE),"")</f>
        <v/>
      </c>
      <c r="L4319" s="6" t="str">
        <f>IF(Belegerfassung!H4327&lt;&gt;"",Belegerfassung!H4327,"")</f>
        <v/>
      </c>
      <c r="M4319" t="str">
        <f>IFERROR(IF(Belegerfassung!E4327&lt;&gt;"",VLOOKUP(Belegerfassung!E4327,Abfrage!$L$2:$M$15,2,),""),"")</f>
        <v/>
      </c>
      <c r="N4319" t="str">
        <f t="shared" si="202"/>
        <v/>
      </c>
      <c r="O4319" t="str">
        <f t="shared" si="203"/>
        <v/>
      </c>
      <c r="P4319" t="str">
        <f>IF(Belegerfassung!G4327&lt;&gt;"",CONCATENATE(Belegerfassung!G4327,".pdf"),"")</f>
        <v/>
      </c>
    </row>
    <row r="4320" spans="1:16">
      <c r="A4320" t="str">
        <f>IF(Belegerfassung!C4328&lt;&gt;"",0,"")</f>
        <v/>
      </c>
      <c r="B4320" t="str">
        <f>IFERROR(VLOOKUP(Belegerfassung!I4328,Konten!A:D,2,FALSE),"")</f>
        <v/>
      </c>
      <c r="C4320" t="str">
        <f>IF(A4320&lt;&gt;"",TEXT(Belegerfassung!C4328,"TT.MM.JJJJ"),"")</f>
        <v/>
      </c>
      <c r="D4320" t="str">
        <f>IFERROR(VLOOKUP(Belegerfassung!A4328,Abfrage!$E$2:$F$20,2,FALSE),"")</f>
        <v/>
      </c>
      <c r="E4320" t="str">
        <f>IF(A4320&lt;&gt;"",Belegerfassung!B4328,"")</f>
        <v/>
      </c>
      <c r="F4320" t="str">
        <f>IF(Belegerfassung!L4328="","",IF(Belegerfassung!L4328&lt;&gt;"",IF(Belegerfassung!L4328&lt;&gt;"",IF(Belegerfassung!J4328&lt;&gt;0,VLOOKUP(Belegerfassung!L4328,Abfrage!$A$2:$C$19,2,),VLOOKUP(Belegerfassung!L4328,Abfrage!$A$2:$C$19,3,)),"")))</f>
        <v/>
      </c>
      <c r="G4320" t="str">
        <f t="shared" si="201"/>
        <v/>
      </c>
      <c r="H4320" s="31" t="str">
        <f>IF(A4320&lt;&gt;"",-Belegerfassung!J4328+Belegerfassung!K4328,"")</f>
        <v/>
      </c>
      <c r="I4320" s="49" t="str">
        <f>IFERROR(IF(H4320&lt;&gt;"",Belegerfassung!L4328*100,""),IF(OR(Belegerfassung!L4328="Leistung EU - Erlöse",Belegerfassung!L4328="Lieferungen EU-Erlöse",Belegerfassung!L4328="EUST",Belegerfassung!L4328="Bauleistungen 20%")=TRUE,"",MID(Belegerfassung!L4328,4,2)))</f>
        <v/>
      </c>
      <c r="J4320" s="6" t="str">
        <f>IF(A4320&lt;&gt;"",LEFT(Belegerfassung!D4328,40),"")</f>
        <v/>
      </c>
      <c r="K4320" t="str">
        <f>IF(A4320&lt;&gt;"",VLOOKUP(D4320,Abfrage!$F$2:$G$21,2,FALSE),"")</f>
        <v/>
      </c>
      <c r="L4320" s="6" t="str">
        <f>IF(Belegerfassung!H4328&lt;&gt;"",Belegerfassung!H4328,"")</f>
        <v/>
      </c>
      <c r="M4320" t="str">
        <f>IFERROR(IF(Belegerfassung!E4328&lt;&gt;"",VLOOKUP(Belegerfassung!E4328,Abfrage!$L$2:$M$15,2,),""),"")</f>
        <v/>
      </c>
      <c r="N4320" t="str">
        <f t="shared" si="202"/>
        <v/>
      </c>
      <c r="O4320" t="str">
        <f t="shared" si="203"/>
        <v/>
      </c>
      <c r="P4320" t="str">
        <f>IF(Belegerfassung!G4328&lt;&gt;"",CONCATENATE(Belegerfassung!G4328,".pdf"),"")</f>
        <v/>
      </c>
    </row>
    <row r="4321" spans="1:16">
      <c r="A4321" t="str">
        <f>IF(Belegerfassung!C4329&lt;&gt;"",0,"")</f>
        <v/>
      </c>
      <c r="B4321" t="str">
        <f>IFERROR(VLOOKUP(Belegerfassung!I4329,Konten!A:D,2,FALSE),"")</f>
        <v/>
      </c>
      <c r="C4321" t="str">
        <f>IF(A4321&lt;&gt;"",TEXT(Belegerfassung!C4329,"TT.MM.JJJJ"),"")</f>
        <v/>
      </c>
      <c r="D4321" t="str">
        <f>IFERROR(VLOOKUP(Belegerfassung!A4329,Abfrage!$E$2:$F$20,2,FALSE),"")</f>
        <v/>
      </c>
      <c r="E4321" t="str">
        <f>IF(A4321&lt;&gt;"",Belegerfassung!B4329,"")</f>
        <v/>
      </c>
      <c r="F4321" t="str">
        <f>IF(Belegerfassung!L4329="","",IF(Belegerfassung!L4329&lt;&gt;"",IF(Belegerfassung!L4329&lt;&gt;"",IF(Belegerfassung!J4329&lt;&gt;0,VLOOKUP(Belegerfassung!L4329,Abfrage!$A$2:$C$19,2,),VLOOKUP(Belegerfassung!L4329,Abfrage!$A$2:$C$19,3,)),"")))</f>
        <v/>
      </c>
      <c r="G4321" t="str">
        <f t="shared" si="201"/>
        <v/>
      </c>
      <c r="H4321" s="31" t="str">
        <f>IF(A4321&lt;&gt;"",-Belegerfassung!J4329+Belegerfassung!K4329,"")</f>
        <v/>
      </c>
      <c r="I4321" s="49" t="str">
        <f>IFERROR(IF(H4321&lt;&gt;"",Belegerfassung!L4329*100,""),IF(OR(Belegerfassung!L4329="Leistung EU - Erlöse",Belegerfassung!L4329="Lieferungen EU-Erlöse",Belegerfassung!L4329="EUST",Belegerfassung!L4329="Bauleistungen 20%")=TRUE,"",MID(Belegerfassung!L4329,4,2)))</f>
        <v/>
      </c>
      <c r="J4321" s="6" t="str">
        <f>IF(A4321&lt;&gt;"",LEFT(Belegerfassung!D4329,40),"")</f>
        <v/>
      </c>
      <c r="K4321" t="str">
        <f>IF(A4321&lt;&gt;"",VLOOKUP(D4321,Abfrage!$F$2:$G$21,2,FALSE),"")</f>
        <v/>
      </c>
      <c r="L4321" s="6" t="str">
        <f>IF(Belegerfassung!H4329&lt;&gt;"",Belegerfassung!H4329,"")</f>
        <v/>
      </c>
      <c r="M4321" t="str">
        <f>IFERROR(IF(Belegerfassung!E4329&lt;&gt;"",VLOOKUP(Belegerfassung!E4329,Abfrage!$L$2:$M$15,2,),""),"")</f>
        <v/>
      </c>
      <c r="N4321" t="str">
        <f t="shared" si="202"/>
        <v/>
      </c>
      <c r="O4321" t="str">
        <f t="shared" si="203"/>
        <v/>
      </c>
      <c r="P4321" t="str">
        <f>IF(Belegerfassung!G4329&lt;&gt;"",CONCATENATE(Belegerfassung!G4329,".pdf"),"")</f>
        <v/>
      </c>
    </row>
    <row r="4322" spans="1:16">
      <c r="A4322" t="str">
        <f>IF(Belegerfassung!C4330&lt;&gt;"",0,"")</f>
        <v/>
      </c>
      <c r="B4322" t="str">
        <f>IFERROR(VLOOKUP(Belegerfassung!I4330,Konten!A:D,2,FALSE),"")</f>
        <v/>
      </c>
      <c r="C4322" t="str">
        <f>IF(A4322&lt;&gt;"",TEXT(Belegerfassung!C4330,"TT.MM.JJJJ"),"")</f>
        <v/>
      </c>
      <c r="D4322" t="str">
        <f>IFERROR(VLOOKUP(Belegerfassung!A4330,Abfrage!$E$2:$F$20,2,FALSE),"")</f>
        <v/>
      </c>
      <c r="E4322" t="str">
        <f>IF(A4322&lt;&gt;"",Belegerfassung!B4330,"")</f>
        <v/>
      </c>
      <c r="F4322" t="str">
        <f>IF(Belegerfassung!L4330="","",IF(Belegerfassung!L4330&lt;&gt;"",IF(Belegerfassung!L4330&lt;&gt;"",IF(Belegerfassung!J4330&lt;&gt;0,VLOOKUP(Belegerfassung!L4330,Abfrage!$A$2:$C$19,2,),VLOOKUP(Belegerfassung!L4330,Abfrage!$A$2:$C$19,3,)),"")))</f>
        <v/>
      </c>
      <c r="G4322" t="str">
        <f t="shared" si="201"/>
        <v/>
      </c>
      <c r="H4322" s="31" t="str">
        <f>IF(A4322&lt;&gt;"",-Belegerfassung!J4330+Belegerfassung!K4330,"")</f>
        <v/>
      </c>
      <c r="I4322" s="49" t="str">
        <f>IFERROR(IF(H4322&lt;&gt;"",Belegerfassung!L4330*100,""),IF(OR(Belegerfassung!L4330="Leistung EU - Erlöse",Belegerfassung!L4330="Lieferungen EU-Erlöse",Belegerfassung!L4330="EUST",Belegerfassung!L4330="Bauleistungen 20%")=TRUE,"",MID(Belegerfassung!L4330,4,2)))</f>
        <v/>
      </c>
      <c r="J4322" s="6" t="str">
        <f>IF(A4322&lt;&gt;"",LEFT(Belegerfassung!D4330,40),"")</f>
        <v/>
      </c>
      <c r="K4322" t="str">
        <f>IF(A4322&lt;&gt;"",VLOOKUP(D4322,Abfrage!$F$2:$G$21,2,FALSE),"")</f>
        <v/>
      </c>
      <c r="L4322" s="6" t="str">
        <f>IF(Belegerfassung!H4330&lt;&gt;"",Belegerfassung!H4330,"")</f>
        <v/>
      </c>
      <c r="M4322" t="str">
        <f>IFERROR(IF(Belegerfassung!E4330&lt;&gt;"",VLOOKUP(Belegerfassung!E4330,Abfrage!$L$2:$M$15,2,),""),"")</f>
        <v/>
      </c>
      <c r="N4322" t="str">
        <f t="shared" si="202"/>
        <v/>
      </c>
      <c r="O4322" t="str">
        <f t="shared" si="203"/>
        <v/>
      </c>
      <c r="P4322" t="str">
        <f>IF(Belegerfassung!G4330&lt;&gt;"",CONCATENATE(Belegerfassung!G4330,".pdf"),"")</f>
        <v/>
      </c>
    </row>
    <row r="4323" spans="1:16">
      <c r="A4323" t="str">
        <f>IF(Belegerfassung!C4331&lt;&gt;"",0,"")</f>
        <v/>
      </c>
      <c r="B4323" t="str">
        <f>IFERROR(VLOOKUP(Belegerfassung!I4331,Konten!A:D,2,FALSE),"")</f>
        <v/>
      </c>
      <c r="C4323" t="str">
        <f>IF(A4323&lt;&gt;"",TEXT(Belegerfassung!C4331,"TT.MM.JJJJ"),"")</f>
        <v/>
      </c>
      <c r="D4323" t="str">
        <f>IFERROR(VLOOKUP(Belegerfassung!A4331,Abfrage!$E$2:$F$20,2,FALSE),"")</f>
        <v/>
      </c>
      <c r="E4323" t="str">
        <f>IF(A4323&lt;&gt;"",Belegerfassung!B4331,"")</f>
        <v/>
      </c>
      <c r="F4323" t="str">
        <f>IF(Belegerfassung!L4331="","",IF(Belegerfassung!L4331&lt;&gt;"",IF(Belegerfassung!L4331&lt;&gt;"",IF(Belegerfassung!J4331&lt;&gt;0,VLOOKUP(Belegerfassung!L4331,Abfrage!$A$2:$C$19,2,),VLOOKUP(Belegerfassung!L4331,Abfrage!$A$2:$C$19,3,)),"")))</f>
        <v/>
      </c>
      <c r="G4323" t="str">
        <f t="shared" si="201"/>
        <v/>
      </c>
      <c r="H4323" s="31" t="str">
        <f>IF(A4323&lt;&gt;"",-Belegerfassung!J4331+Belegerfassung!K4331,"")</f>
        <v/>
      </c>
      <c r="I4323" s="49" t="str">
        <f>IFERROR(IF(H4323&lt;&gt;"",Belegerfassung!L4331*100,""),IF(OR(Belegerfassung!L4331="Leistung EU - Erlöse",Belegerfassung!L4331="Lieferungen EU-Erlöse",Belegerfassung!L4331="EUST",Belegerfassung!L4331="Bauleistungen 20%")=TRUE,"",MID(Belegerfassung!L4331,4,2)))</f>
        <v/>
      </c>
      <c r="J4323" s="6" t="str">
        <f>IF(A4323&lt;&gt;"",LEFT(Belegerfassung!D4331,40),"")</f>
        <v/>
      </c>
      <c r="K4323" t="str">
        <f>IF(A4323&lt;&gt;"",VLOOKUP(D4323,Abfrage!$F$2:$G$21,2,FALSE),"")</f>
        <v/>
      </c>
      <c r="L4323" s="6" t="str">
        <f>IF(Belegerfassung!H4331&lt;&gt;"",Belegerfassung!H4331,"")</f>
        <v/>
      </c>
      <c r="M4323" t="str">
        <f>IFERROR(IF(Belegerfassung!E4331&lt;&gt;"",VLOOKUP(Belegerfassung!E4331,Abfrage!$L$2:$M$15,2,),""),"")</f>
        <v/>
      </c>
      <c r="N4323" t="str">
        <f t="shared" si="202"/>
        <v/>
      </c>
      <c r="O4323" t="str">
        <f t="shared" si="203"/>
        <v/>
      </c>
      <c r="P4323" t="str">
        <f>IF(Belegerfassung!G4331&lt;&gt;"",CONCATENATE(Belegerfassung!G4331,".pdf"),"")</f>
        <v/>
      </c>
    </row>
    <row r="4324" spans="1:16">
      <c r="A4324" t="str">
        <f>IF(Belegerfassung!C4332&lt;&gt;"",0,"")</f>
        <v/>
      </c>
      <c r="B4324" t="str">
        <f>IFERROR(VLOOKUP(Belegerfassung!I4332,Konten!A:D,2,FALSE),"")</f>
        <v/>
      </c>
      <c r="C4324" t="str">
        <f>IF(A4324&lt;&gt;"",TEXT(Belegerfassung!C4332,"TT.MM.JJJJ"),"")</f>
        <v/>
      </c>
      <c r="D4324" t="str">
        <f>IFERROR(VLOOKUP(Belegerfassung!A4332,Abfrage!$E$2:$F$20,2,FALSE),"")</f>
        <v/>
      </c>
      <c r="E4324" t="str">
        <f>IF(A4324&lt;&gt;"",Belegerfassung!B4332,"")</f>
        <v/>
      </c>
      <c r="F4324" t="str">
        <f>IF(Belegerfassung!L4332="","",IF(Belegerfassung!L4332&lt;&gt;"",IF(Belegerfassung!L4332&lt;&gt;"",IF(Belegerfassung!J4332&lt;&gt;0,VLOOKUP(Belegerfassung!L4332,Abfrage!$A$2:$C$19,2,),VLOOKUP(Belegerfassung!L4332,Abfrage!$A$2:$C$19,3,)),"")))</f>
        <v/>
      </c>
      <c r="G4324" t="str">
        <f t="shared" si="201"/>
        <v/>
      </c>
      <c r="H4324" s="31" t="str">
        <f>IF(A4324&lt;&gt;"",-Belegerfassung!J4332+Belegerfassung!K4332,"")</f>
        <v/>
      </c>
      <c r="I4324" s="49" t="str">
        <f>IFERROR(IF(H4324&lt;&gt;"",Belegerfassung!L4332*100,""),IF(OR(Belegerfassung!L4332="Leistung EU - Erlöse",Belegerfassung!L4332="Lieferungen EU-Erlöse",Belegerfassung!L4332="EUST",Belegerfassung!L4332="Bauleistungen 20%")=TRUE,"",MID(Belegerfassung!L4332,4,2)))</f>
        <v/>
      </c>
      <c r="J4324" s="6" t="str">
        <f>IF(A4324&lt;&gt;"",LEFT(Belegerfassung!D4332,40),"")</f>
        <v/>
      </c>
      <c r="K4324" t="str">
        <f>IF(A4324&lt;&gt;"",VLOOKUP(D4324,Abfrage!$F$2:$G$21,2,FALSE),"")</f>
        <v/>
      </c>
      <c r="L4324" s="6" t="str">
        <f>IF(Belegerfassung!H4332&lt;&gt;"",Belegerfassung!H4332,"")</f>
        <v/>
      </c>
      <c r="M4324" t="str">
        <f>IFERROR(IF(Belegerfassung!E4332&lt;&gt;"",VLOOKUP(Belegerfassung!E4332,Abfrage!$L$2:$M$15,2,),""),"")</f>
        <v/>
      </c>
      <c r="N4324" t="str">
        <f t="shared" si="202"/>
        <v/>
      </c>
      <c r="O4324" t="str">
        <f t="shared" si="203"/>
        <v/>
      </c>
      <c r="P4324" t="str">
        <f>IF(Belegerfassung!G4332&lt;&gt;"",CONCATENATE(Belegerfassung!G4332,".pdf"),"")</f>
        <v/>
      </c>
    </row>
    <row r="4325" spans="1:16">
      <c r="A4325" t="str">
        <f>IF(Belegerfassung!C4333&lt;&gt;"",0,"")</f>
        <v/>
      </c>
      <c r="B4325" t="str">
        <f>IFERROR(VLOOKUP(Belegerfassung!I4333,Konten!A:D,2,FALSE),"")</f>
        <v/>
      </c>
      <c r="C4325" t="str">
        <f>IF(A4325&lt;&gt;"",TEXT(Belegerfassung!C4333,"TT.MM.JJJJ"),"")</f>
        <v/>
      </c>
      <c r="D4325" t="str">
        <f>IFERROR(VLOOKUP(Belegerfassung!A4333,Abfrage!$E$2:$F$20,2,FALSE),"")</f>
        <v/>
      </c>
      <c r="E4325" t="str">
        <f>IF(A4325&lt;&gt;"",Belegerfassung!B4333,"")</f>
        <v/>
      </c>
      <c r="F4325" t="str">
        <f>IF(Belegerfassung!L4333="","",IF(Belegerfassung!L4333&lt;&gt;"",IF(Belegerfassung!L4333&lt;&gt;"",IF(Belegerfassung!J4333&lt;&gt;0,VLOOKUP(Belegerfassung!L4333,Abfrage!$A$2:$C$19,2,),VLOOKUP(Belegerfassung!L4333,Abfrage!$A$2:$C$19,3,)),"")))</f>
        <v/>
      </c>
      <c r="G4325" t="str">
        <f t="shared" si="201"/>
        <v/>
      </c>
      <c r="H4325" s="31" t="str">
        <f>IF(A4325&lt;&gt;"",-Belegerfassung!J4333+Belegerfassung!K4333,"")</f>
        <v/>
      </c>
      <c r="I4325" s="49" t="str">
        <f>IFERROR(IF(H4325&lt;&gt;"",Belegerfassung!L4333*100,""),IF(OR(Belegerfassung!L4333="Leistung EU - Erlöse",Belegerfassung!L4333="Lieferungen EU-Erlöse",Belegerfassung!L4333="EUST",Belegerfassung!L4333="Bauleistungen 20%")=TRUE,"",MID(Belegerfassung!L4333,4,2)))</f>
        <v/>
      </c>
      <c r="J4325" s="6" t="str">
        <f>IF(A4325&lt;&gt;"",LEFT(Belegerfassung!D4333,40),"")</f>
        <v/>
      </c>
      <c r="K4325" t="str">
        <f>IF(A4325&lt;&gt;"",VLOOKUP(D4325,Abfrage!$F$2:$G$21,2,FALSE),"")</f>
        <v/>
      </c>
      <c r="L4325" s="6" t="str">
        <f>IF(Belegerfassung!H4333&lt;&gt;"",Belegerfassung!H4333,"")</f>
        <v/>
      </c>
      <c r="M4325" t="str">
        <f>IFERROR(IF(Belegerfassung!E4333&lt;&gt;"",VLOOKUP(Belegerfassung!E4333,Abfrage!$L$2:$M$15,2,),""),"")</f>
        <v/>
      </c>
      <c r="N4325" t="str">
        <f t="shared" si="202"/>
        <v/>
      </c>
      <c r="O4325" t="str">
        <f t="shared" si="203"/>
        <v/>
      </c>
      <c r="P4325" t="str">
        <f>IF(Belegerfassung!G4333&lt;&gt;"",CONCATENATE(Belegerfassung!G4333,".pdf"),"")</f>
        <v/>
      </c>
    </row>
    <row r="4326" spans="1:16">
      <c r="A4326" t="str">
        <f>IF(Belegerfassung!C4334&lt;&gt;"",0,"")</f>
        <v/>
      </c>
      <c r="B4326" t="str">
        <f>IFERROR(VLOOKUP(Belegerfassung!I4334,Konten!A:D,2,FALSE),"")</f>
        <v/>
      </c>
      <c r="C4326" t="str">
        <f>IF(A4326&lt;&gt;"",TEXT(Belegerfassung!C4334,"TT.MM.JJJJ"),"")</f>
        <v/>
      </c>
      <c r="D4326" t="str">
        <f>IFERROR(VLOOKUP(Belegerfassung!A4334,Abfrage!$E$2:$F$20,2,FALSE),"")</f>
        <v/>
      </c>
      <c r="E4326" t="str">
        <f>IF(A4326&lt;&gt;"",Belegerfassung!B4334,"")</f>
        <v/>
      </c>
      <c r="F4326" t="str">
        <f>IF(Belegerfassung!L4334="","",IF(Belegerfassung!L4334&lt;&gt;"",IF(Belegerfassung!L4334&lt;&gt;"",IF(Belegerfassung!J4334&lt;&gt;0,VLOOKUP(Belegerfassung!L4334,Abfrage!$A$2:$C$19,2,),VLOOKUP(Belegerfassung!L4334,Abfrage!$A$2:$C$19,3,)),"")))</f>
        <v/>
      </c>
      <c r="G4326" t="str">
        <f t="shared" si="201"/>
        <v/>
      </c>
      <c r="H4326" s="31" t="str">
        <f>IF(A4326&lt;&gt;"",-Belegerfassung!J4334+Belegerfassung!K4334,"")</f>
        <v/>
      </c>
      <c r="I4326" s="49" t="str">
        <f>IFERROR(IF(H4326&lt;&gt;"",Belegerfassung!L4334*100,""),IF(OR(Belegerfassung!L4334="Leistung EU - Erlöse",Belegerfassung!L4334="Lieferungen EU-Erlöse",Belegerfassung!L4334="EUST",Belegerfassung!L4334="Bauleistungen 20%")=TRUE,"",MID(Belegerfassung!L4334,4,2)))</f>
        <v/>
      </c>
      <c r="J4326" s="6" t="str">
        <f>IF(A4326&lt;&gt;"",LEFT(Belegerfassung!D4334,40),"")</f>
        <v/>
      </c>
      <c r="K4326" t="str">
        <f>IF(A4326&lt;&gt;"",VLOOKUP(D4326,Abfrage!$F$2:$G$21,2,FALSE),"")</f>
        <v/>
      </c>
      <c r="L4326" s="6" t="str">
        <f>IF(Belegerfassung!H4334&lt;&gt;"",Belegerfassung!H4334,"")</f>
        <v/>
      </c>
      <c r="M4326" t="str">
        <f>IFERROR(IF(Belegerfassung!E4334&lt;&gt;"",VLOOKUP(Belegerfassung!E4334,Abfrage!$L$2:$M$15,2,),""),"")</f>
        <v/>
      </c>
      <c r="N4326" t="str">
        <f t="shared" si="202"/>
        <v/>
      </c>
      <c r="O4326" t="str">
        <f t="shared" si="203"/>
        <v/>
      </c>
      <c r="P4326" t="str">
        <f>IF(Belegerfassung!G4334&lt;&gt;"",CONCATENATE(Belegerfassung!G4334,".pdf"),"")</f>
        <v/>
      </c>
    </row>
    <row r="4327" spans="1:16">
      <c r="A4327" t="str">
        <f>IF(Belegerfassung!C4335&lt;&gt;"",0,"")</f>
        <v/>
      </c>
      <c r="B4327" t="str">
        <f>IFERROR(VLOOKUP(Belegerfassung!I4335,Konten!A:D,2,FALSE),"")</f>
        <v/>
      </c>
      <c r="C4327" t="str">
        <f>IF(A4327&lt;&gt;"",TEXT(Belegerfassung!C4335,"TT.MM.JJJJ"),"")</f>
        <v/>
      </c>
      <c r="D4327" t="str">
        <f>IFERROR(VLOOKUP(Belegerfassung!A4335,Abfrage!$E$2:$F$20,2,FALSE),"")</f>
        <v/>
      </c>
      <c r="E4327" t="str">
        <f>IF(A4327&lt;&gt;"",Belegerfassung!B4335,"")</f>
        <v/>
      </c>
      <c r="F4327" t="str">
        <f>IF(Belegerfassung!L4335="","",IF(Belegerfassung!L4335&lt;&gt;"",IF(Belegerfassung!L4335&lt;&gt;"",IF(Belegerfassung!J4335&lt;&gt;0,VLOOKUP(Belegerfassung!L4335,Abfrage!$A$2:$C$19,2,),VLOOKUP(Belegerfassung!L4335,Abfrage!$A$2:$C$19,3,)),"")))</f>
        <v/>
      </c>
      <c r="G4327" t="str">
        <f t="shared" si="201"/>
        <v/>
      </c>
      <c r="H4327" s="31" t="str">
        <f>IF(A4327&lt;&gt;"",-Belegerfassung!J4335+Belegerfassung!K4335,"")</f>
        <v/>
      </c>
      <c r="I4327" s="49" t="str">
        <f>IFERROR(IF(H4327&lt;&gt;"",Belegerfassung!L4335*100,""),IF(OR(Belegerfassung!L4335="Leistung EU - Erlöse",Belegerfassung!L4335="Lieferungen EU-Erlöse",Belegerfassung!L4335="EUST",Belegerfassung!L4335="Bauleistungen 20%")=TRUE,"",MID(Belegerfassung!L4335,4,2)))</f>
        <v/>
      </c>
      <c r="J4327" s="6" t="str">
        <f>IF(A4327&lt;&gt;"",LEFT(Belegerfassung!D4335,40),"")</f>
        <v/>
      </c>
      <c r="K4327" t="str">
        <f>IF(A4327&lt;&gt;"",VLOOKUP(D4327,Abfrage!$F$2:$G$21,2,FALSE),"")</f>
        <v/>
      </c>
      <c r="L4327" s="6" t="str">
        <f>IF(Belegerfassung!H4335&lt;&gt;"",Belegerfassung!H4335,"")</f>
        <v/>
      </c>
      <c r="M4327" t="str">
        <f>IFERROR(IF(Belegerfassung!E4335&lt;&gt;"",VLOOKUP(Belegerfassung!E4335,Abfrage!$L$2:$M$15,2,),""),"")</f>
        <v/>
      </c>
      <c r="N4327" t="str">
        <f t="shared" si="202"/>
        <v/>
      </c>
      <c r="O4327" t="str">
        <f t="shared" si="203"/>
        <v/>
      </c>
      <c r="P4327" t="str">
        <f>IF(Belegerfassung!G4335&lt;&gt;"",CONCATENATE(Belegerfassung!G4335,".pdf"),"")</f>
        <v/>
      </c>
    </row>
    <row r="4328" spans="1:16">
      <c r="A4328" t="str">
        <f>IF(Belegerfassung!C4336&lt;&gt;"",0,"")</f>
        <v/>
      </c>
      <c r="B4328" t="str">
        <f>IFERROR(VLOOKUP(Belegerfassung!I4336,Konten!A:D,2,FALSE),"")</f>
        <v/>
      </c>
      <c r="C4328" t="str">
        <f>IF(A4328&lt;&gt;"",TEXT(Belegerfassung!C4336,"TT.MM.JJJJ"),"")</f>
        <v/>
      </c>
      <c r="D4328" t="str">
        <f>IFERROR(VLOOKUP(Belegerfassung!A4336,Abfrage!$E$2:$F$20,2,FALSE),"")</f>
        <v/>
      </c>
      <c r="E4328" t="str">
        <f>IF(A4328&lt;&gt;"",Belegerfassung!B4336,"")</f>
        <v/>
      </c>
      <c r="F4328" t="str">
        <f>IF(Belegerfassung!L4336="","",IF(Belegerfassung!L4336&lt;&gt;"",IF(Belegerfassung!L4336&lt;&gt;"",IF(Belegerfassung!J4336&lt;&gt;0,VLOOKUP(Belegerfassung!L4336,Abfrage!$A$2:$C$19,2,),VLOOKUP(Belegerfassung!L4336,Abfrage!$A$2:$C$19,3,)),"")))</f>
        <v/>
      </c>
      <c r="G4328" t="str">
        <f t="shared" si="201"/>
        <v/>
      </c>
      <c r="H4328" s="31" t="str">
        <f>IF(A4328&lt;&gt;"",-Belegerfassung!J4336+Belegerfassung!K4336,"")</f>
        <v/>
      </c>
      <c r="I4328" s="49" t="str">
        <f>IFERROR(IF(H4328&lt;&gt;"",Belegerfassung!L4336*100,""),IF(OR(Belegerfassung!L4336="Leistung EU - Erlöse",Belegerfassung!L4336="Lieferungen EU-Erlöse",Belegerfassung!L4336="EUST",Belegerfassung!L4336="Bauleistungen 20%")=TRUE,"",MID(Belegerfassung!L4336,4,2)))</f>
        <v/>
      </c>
      <c r="J4328" s="6" t="str">
        <f>IF(A4328&lt;&gt;"",LEFT(Belegerfassung!D4336,40),"")</f>
        <v/>
      </c>
      <c r="K4328" t="str">
        <f>IF(A4328&lt;&gt;"",VLOOKUP(D4328,Abfrage!$F$2:$G$21,2,FALSE),"")</f>
        <v/>
      </c>
      <c r="L4328" s="6" t="str">
        <f>IF(Belegerfassung!H4336&lt;&gt;"",Belegerfassung!H4336,"")</f>
        <v/>
      </c>
      <c r="M4328" t="str">
        <f>IFERROR(IF(Belegerfassung!E4336&lt;&gt;"",VLOOKUP(Belegerfassung!E4336,Abfrage!$L$2:$M$15,2,),""),"")</f>
        <v/>
      </c>
      <c r="N4328" t="str">
        <f t="shared" si="202"/>
        <v/>
      </c>
      <c r="O4328" t="str">
        <f t="shared" si="203"/>
        <v/>
      </c>
      <c r="P4328" t="str">
        <f>IF(Belegerfassung!G4336&lt;&gt;"",CONCATENATE(Belegerfassung!G4336,".pdf"),"")</f>
        <v/>
      </c>
    </row>
    <row r="4329" spans="1:16">
      <c r="A4329" t="str">
        <f>IF(Belegerfassung!C4337&lt;&gt;"",0,"")</f>
        <v/>
      </c>
      <c r="B4329" t="str">
        <f>IFERROR(VLOOKUP(Belegerfassung!I4337,Konten!A:D,2,FALSE),"")</f>
        <v/>
      </c>
      <c r="C4329" t="str">
        <f>IF(A4329&lt;&gt;"",TEXT(Belegerfassung!C4337,"TT.MM.JJJJ"),"")</f>
        <v/>
      </c>
      <c r="D4329" t="str">
        <f>IFERROR(VLOOKUP(Belegerfassung!A4337,Abfrage!$E$2:$F$20,2,FALSE),"")</f>
        <v/>
      </c>
      <c r="E4329" t="str">
        <f>IF(A4329&lt;&gt;"",Belegerfassung!B4337,"")</f>
        <v/>
      </c>
      <c r="F4329" t="str">
        <f>IF(Belegerfassung!L4337="","",IF(Belegerfassung!L4337&lt;&gt;"",IF(Belegerfassung!L4337&lt;&gt;"",IF(Belegerfassung!J4337&lt;&gt;0,VLOOKUP(Belegerfassung!L4337,Abfrage!$A$2:$C$19,2,),VLOOKUP(Belegerfassung!L4337,Abfrage!$A$2:$C$19,3,)),"")))</f>
        <v/>
      </c>
      <c r="G4329" t="str">
        <f t="shared" si="201"/>
        <v/>
      </c>
      <c r="H4329" s="31" t="str">
        <f>IF(A4329&lt;&gt;"",-Belegerfassung!J4337+Belegerfassung!K4337,"")</f>
        <v/>
      </c>
      <c r="I4329" s="49" t="str">
        <f>IFERROR(IF(H4329&lt;&gt;"",Belegerfassung!L4337*100,""),IF(OR(Belegerfassung!L4337="Leistung EU - Erlöse",Belegerfassung!L4337="Lieferungen EU-Erlöse",Belegerfassung!L4337="EUST",Belegerfassung!L4337="Bauleistungen 20%")=TRUE,"",MID(Belegerfassung!L4337,4,2)))</f>
        <v/>
      </c>
      <c r="J4329" s="6" t="str">
        <f>IF(A4329&lt;&gt;"",LEFT(Belegerfassung!D4337,40),"")</f>
        <v/>
      </c>
      <c r="K4329" t="str">
        <f>IF(A4329&lt;&gt;"",VLOOKUP(D4329,Abfrage!$F$2:$G$21,2,FALSE),"")</f>
        <v/>
      </c>
      <c r="L4329" s="6" t="str">
        <f>IF(Belegerfassung!H4337&lt;&gt;"",Belegerfassung!H4337,"")</f>
        <v/>
      </c>
      <c r="M4329" t="str">
        <f>IFERROR(IF(Belegerfassung!E4337&lt;&gt;"",VLOOKUP(Belegerfassung!E4337,Abfrage!$L$2:$M$15,2,),""),"")</f>
        <v/>
      </c>
      <c r="N4329" t="str">
        <f t="shared" si="202"/>
        <v/>
      </c>
      <c r="O4329" t="str">
        <f t="shared" si="203"/>
        <v/>
      </c>
      <c r="P4329" t="str">
        <f>IF(Belegerfassung!G4337&lt;&gt;"",CONCATENATE(Belegerfassung!G4337,".pdf"),"")</f>
        <v/>
      </c>
    </row>
    <row r="4330" spans="1:16">
      <c r="A4330" t="str">
        <f>IF(Belegerfassung!C4338&lt;&gt;"",0,"")</f>
        <v/>
      </c>
      <c r="B4330" t="str">
        <f>IFERROR(VLOOKUP(Belegerfassung!I4338,Konten!A:D,2,FALSE),"")</f>
        <v/>
      </c>
      <c r="C4330" t="str">
        <f>IF(A4330&lt;&gt;"",TEXT(Belegerfassung!C4338,"TT.MM.JJJJ"),"")</f>
        <v/>
      </c>
      <c r="D4330" t="str">
        <f>IFERROR(VLOOKUP(Belegerfassung!A4338,Abfrage!$E$2:$F$20,2,FALSE),"")</f>
        <v/>
      </c>
      <c r="E4330" t="str">
        <f>IF(A4330&lt;&gt;"",Belegerfassung!B4338,"")</f>
        <v/>
      </c>
      <c r="F4330" t="str">
        <f>IF(Belegerfassung!L4338="","",IF(Belegerfassung!L4338&lt;&gt;"",IF(Belegerfassung!L4338&lt;&gt;"",IF(Belegerfassung!J4338&lt;&gt;0,VLOOKUP(Belegerfassung!L4338,Abfrage!$A$2:$C$19,2,),VLOOKUP(Belegerfassung!L4338,Abfrage!$A$2:$C$19,3,)),"")))</f>
        <v/>
      </c>
      <c r="G4330" t="str">
        <f t="shared" si="201"/>
        <v/>
      </c>
      <c r="H4330" s="31" t="str">
        <f>IF(A4330&lt;&gt;"",-Belegerfassung!J4338+Belegerfassung!K4338,"")</f>
        <v/>
      </c>
      <c r="I4330" s="49" t="str">
        <f>IFERROR(IF(H4330&lt;&gt;"",Belegerfassung!L4338*100,""),IF(OR(Belegerfassung!L4338="Leistung EU - Erlöse",Belegerfassung!L4338="Lieferungen EU-Erlöse",Belegerfassung!L4338="EUST",Belegerfassung!L4338="Bauleistungen 20%")=TRUE,"",MID(Belegerfassung!L4338,4,2)))</f>
        <v/>
      </c>
      <c r="J4330" s="6" t="str">
        <f>IF(A4330&lt;&gt;"",LEFT(Belegerfassung!D4338,40),"")</f>
        <v/>
      </c>
      <c r="K4330" t="str">
        <f>IF(A4330&lt;&gt;"",VLOOKUP(D4330,Abfrage!$F$2:$G$21,2,FALSE),"")</f>
        <v/>
      </c>
      <c r="L4330" s="6" t="str">
        <f>IF(Belegerfassung!H4338&lt;&gt;"",Belegerfassung!H4338,"")</f>
        <v/>
      </c>
      <c r="M4330" t="str">
        <f>IFERROR(IF(Belegerfassung!E4338&lt;&gt;"",VLOOKUP(Belegerfassung!E4338,Abfrage!$L$2:$M$15,2,),""),"")</f>
        <v/>
      </c>
      <c r="N4330" t="str">
        <f t="shared" si="202"/>
        <v/>
      </c>
      <c r="O4330" t="str">
        <f t="shared" si="203"/>
        <v/>
      </c>
      <c r="P4330" t="str">
        <f>IF(Belegerfassung!G4338&lt;&gt;"",CONCATENATE(Belegerfassung!G4338,".pdf"),"")</f>
        <v/>
      </c>
    </row>
    <row r="4331" spans="1:16">
      <c r="A4331" t="str">
        <f>IF(Belegerfassung!C4339&lt;&gt;"",0,"")</f>
        <v/>
      </c>
      <c r="B4331" t="str">
        <f>IFERROR(VLOOKUP(Belegerfassung!I4339,Konten!A:D,2,FALSE),"")</f>
        <v/>
      </c>
      <c r="C4331" t="str">
        <f>IF(A4331&lt;&gt;"",TEXT(Belegerfassung!C4339,"TT.MM.JJJJ"),"")</f>
        <v/>
      </c>
      <c r="D4331" t="str">
        <f>IFERROR(VLOOKUP(Belegerfassung!A4339,Abfrage!$E$2:$F$20,2,FALSE),"")</f>
        <v/>
      </c>
      <c r="E4331" t="str">
        <f>IF(A4331&lt;&gt;"",Belegerfassung!B4339,"")</f>
        <v/>
      </c>
      <c r="F4331" t="str">
        <f>IF(Belegerfassung!L4339="","",IF(Belegerfassung!L4339&lt;&gt;"",IF(Belegerfassung!L4339&lt;&gt;"",IF(Belegerfassung!J4339&lt;&gt;0,VLOOKUP(Belegerfassung!L4339,Abfrage!$A$2:$C$19,2,),VLOOKUP(Belegerfassung!L4339,Abfrage!$A$2:$C$19,3,)),"")))</f>
        <v/>
      </c>
      <c r="G4331" t="str">
        <f t="shared" si="201"/>
        <v/>
      </c>
      <c r="H4331" s="31" t="str">
        <f>IF(A4331&lt;&gt;"",-Belegerfassung!J4339+Belegerfassung!K4339,"")</f>
        <v/>
      </c>
      <c r="I4331" s="49" t="str">
        <f>IFERROR(IF(H4331&lt;&gt;"",Belegerfassung!L4339*100,""),IF(OR(Belegerfassung!L4339="Leistung EU - Erlöse",Belegerfassung!L4339="Lieferungen EU-Erlöse",Belegerfassung!L4339="EUST",Belegerfassung!L4339="Bauleistungen 20%")=TRUE,"",MID(Belegerfassung!L4339,4,2)))</f>
        <v/>
      </c>
      <c r="J4331" s="6" t="str">
        <f>IF(A4331&lt;&gt;"",LEFT(Belegerfassung!D4339,40),"")</f>
        <v/>
      </c>
      <c r="K4331" t="str">
        <f>IF(A4331&lt;&gt;"",VLOOKUP(D4331,Abfrage!$F$2:$G$21,2,FALSE),"")</f>
        <v/>
      </c>
      <c r="L4331" s="6" t="str">
        <f>IF(Belegerfassung!H4339&lt;&gt;"",Belegerfassung!H4339,"")</f>
        <v/>
      </c>
      <c r="M4331" t="str">
        <f>IFERROR(IF(Belegerfassung!E4339&lt;&gt;"",VLOOKUP(Belegerfassung!E4339,Abfrage!$L$2:$M$15,2,),""),"")</f>
        <v/>
      </c>
      <c r="N4331" t="str">
        <f t="shared" si="202"/>
        <v/>
      </c>
      <c r="O4331" t="str">
        <f t="shared" si="203"/>
        <v/>
      </c>
      <c r="P4331" t="str">
        <f>IF(Belegerfassung!G4339&lt;&gt;"",CONCATENATE(Belegerfassung!G4339,".pdf"),"")</f>
        <v/>
      </c>
    </row>
    <row r="4332" spans="1:16">
      <c r="A4332" t="str">
        <f>IF(Belegerfassung!C4340&lt;&gt;"",0,"")</f>
        <v/>
      </c>
      <c r="B4332" t="str">
        <f>IFERROR(VLOOKUP(Belegerfassung!I4340,Konten!A:D,2,FALSE),"")</f>
        <v/>
      </c>
      <c r="C4332" t="str">
        <f>IF(A4332&lt;&gt;"",TEXT(Belegerfassung!C4340,"TT.MM.JJJJ"),"")</f>
        <v/>
      </c>
      <c r="D4332" t="str">
        <f>IFERROR(VLOOKUP(Belegerfassung!A4340,Abfrage!$E$2:$F$20,2,FALSE),"")</f>
        <v/>
      </c>
      <c r="E4332" t="str">
        <f>IF(A4332&lt;&gt;"",Belegerfassung!B4340,"")</f>
        <v/>
      </c>
      <c r="F4332" t="str">
        <f>IF(Belegerfassung!L4340="","",IF(Belegerfassung!L4340&lt;&gt;"",IF(Belegerfassung!L4340&lt;&gt;"",IF(Belegerfassung!J4340&lt;&gt;0,VLOOKUP(Belegerfassung!L4340,Abfrage!$A$2:$C$19,2,),VLOOKUP(Belegerfassung!L4340,Abfrage!$A$2:$C$19,3,)),"")))</f>
        <v/>
      </c>
      <c r="G4332" t="str">
        <f t="shared" si="201"/>
        <v/>
      </c>
      <c r="H4332" s="31" t="str">
        <f>IF(A4332&lt;&gt;"",-Belegerfassung!J4340+Belegerfassung!K4340,"")</f>
        <v/>
      </c>
      <c r="I4332" s="49" t="str">
        <f>IFERROR(IF(H4332&lt;&gt;"",Belegerfassung!L4340*100,""),IF(OR(Belegerfassung!L4340="Leistung EU - Erlöse",Belegerfassung!L4340="Lieferungen EU-Erlöse",Belegerfassung!L4340="EUST",Belegerfassung!L4340="Bauleistungen 20%")=TRUE,"",MID(Belegerfassung!L4340,4,2)))</f>
        <v/>
      </c>
      <c r="J4332" s="6" t="str">
        <f>IF(A4332&lt;&gt;"",LEFT(Belegerfassung!D4340,40),"")</f>
        <v/>
      </c>
      <c r="K4332" t="str">
        <f>IF(A4332&lt;&gt;"",VLOOKUP(D4332,Abfrage!$F$2:$G$21,2,FALSE),"")</f>
        <v/>
      </c>
      <c r="L4332" s="6" t="str">
        <f>IF(Belegerfassung!H4340&lt;&gt;"",Belegerfassung!H4340,"")</f>
        <v/>
      </c>
      <c r="M4332" t="str">
        <f>IFERROR(IF(Belegerfassung!E4340&lt;&gt;"",VLOOKUP(Belegerfassung!E4340,Abfrage!$L$2:$M$15,2,),""),"")</f>
        <v/>
      </c>
      <c r="N4332" t="str">
        <f t="shared" si="202"/>
        <v/>
      </c>
      <c r="O4332" t="str">
        <f t="shared" si="203"/>
        <v/>
      </c>
      <c r="P4332" t="str">
        <f>IF(Belegerfassung!G4340&lt;&gt;"",CONCATENATE(Belegerfassung!G4340,".pdf"),"")</f>
        <v/>
      </c>
    </row>
    <row r="4333" spans="1:16">
      <c r="A4333" t="str">
        <f>IF(Belegerfassung!C4341&lt;&gt;"",0,"")</f>
        <v/>
      </c>
      <c r="B4333" t="str">
        <f>IFERROR(VLOOKUP(Belegerfassung!I4341,Konten!A:D,2,FALSE),"")</f>
        <v/>
      </c>
      <c r="C4333" t="str">
        <f>IF(A4333&lt;&gt;"",TEXT(Belegerfassung!C4341,"TT.MM.JJJJ"),"")</f>
        <v/>
      </c>
      <c r="D4333" t="str">
        <f>IFERROR(VLOOKUP(Belegerfassung!A4341,Abfrage!$E$2:$F$20,2,FALSE),"")</f>
        <v/>
      </c>
      <c r="E4333" t="str">
        <f>IF(A4333&lt;&gt;"",Belegerfassung!B4341,"")</f>
        <v/>
      </c>
      <c r="F4333" t="str">
        <f>IF(Belegerfassung!L4341="","",IF(Belegerfassung!L4341&lt;&gt;"",IF(Belegerfassung!L4341&lt;&gt;"",IF(Belegerfassung!J4341&lt;&gt;0,VLOOKUP(Belegerfassung!L4341,Abfrage!$A$2:$C$19,2,),VLOOKUP(Belegerfassung!L4341,Abfrage!$A$2:$C$19,3,)),"")))</f>
        <v/>
      </c>
      <c r="G4333" t="str">
        <f t="shared" si="201"/>
        <v/>
      </c>
      <c r="H4333" s="31" t="str">
        <f>IF(A4333&lt;&gt;"",-Belegerfassung!J4341+Belegerfassung!K4341,"")</f>
        <v/>
      </c>
      <c r="I4333" s="49" t="str">
        <f>IFERROR(IF(H4333&lt;&gt;"",Belegerfassung!L4341*100,""),IF(OR(Belegerfassung!L4341="Leistung EU - Erlöse",Belegerfassung!L4341="Lieferungen EU-Erlöse",Belegerfassung!L4341="EUST",Belegerfassung!L4341="Bauleistungen 20%")=TRUE,"",MID(Belegerfassung!L4341,4,2)))</f>
        <v/>
      </c>
      <c r="J4333" s="6" t="str">
        <f>IF(A4333&lt;&gt;"",LEFT(Belegerfassung!D4341,40),"")</f>
        <v/>
      </c>
      <c r="K4333" t="str">
        <f>IF(A4333&lt;&gt;"",VLOOKUP(D4333,Abfrage!$F$2:$G$21,2,FALSE),"")</f>
        <v/>
      </c>
      <c r="L4333" s="6" t="str">
        <f>IF(Belegerfassung!H4341&lt;&gt;"",Belegerfassung!H4341,"")</f>
        <v/>
      </c>
      <c r="M4333" t="str">
        <f>IFERROR(IF(Belegerfassung!E4341&lt;&gt;"",VLOOKUP(Belegerfassung!E4341,Abfrage!$L$2:$M$15,2,),""),"")</f>
        <v/>
      </c>
      <c r="N4333" t="str">
        <f t="shared" si="202"/>
        <v/>
      </c>
      <c r="O4333" t="str">
        <f t="shared" si="203"/>
        <v/>
      </c>
      <c r="P4333" t="str">
        <f>IF(Belegerfassung!G4341&lt;&gt;"",CONCATENATE(Belegerfassung!G4341,".pdf"),"")</f>
        <v/>
      </c>
    </row>
    <row r="4334" spans="1:16">
      <c r="A4334" t="str">
        <f>IF(Belegerfassung!C4342&lt;&gt;"",0,"")</f>
        <v/>
      </c>
      <c r="B4334" t="str">
        <f>IFERROR(VLOOKUP(Belegerfassung!I4342,Konten!A:D,2,FALSE),"")</f>
        <v/>
      </c>
      <c r="C4334" t="str">
        <f>IF(A4334&lt;&gt;"",TEXT(Belegerfassung!C4342,"TT.MM.JJJJ"),"")</f>
        <v/>
      </c>
      <c r="D4334" t="str">
        <f>IFERROR(VLOOKUP(Belegerfassung!A4342,Abfrage!$E$2:$F$20,2,FALSE),"")</f>
        <v/>
      </c>
      <c r="E4334" t="str">
        <f>IF(A4334&lt;&gt;"",Belegerfassung!B4342,"")</f>
        <v/>
      </c>
      <c r="F4334" t="str">
        <f>IF(Belegerfassung!L4342="","",IF(Belegerfassung!L4342&lt;&gt;"",IF(Belegerfassung!L4342&lt;&gt;"",IF(Belegerfassung!J4342&lt;&gt;0,VLOOKUP(Belegerfassung!L4342,Abfrage!$A$2:$C$19,2,),VLOOKUP(Belegerfassung!L4342,Abfrage!$A$2:$C$19,3,)),"")))</f>
        <v/>
      </c>
      <c r="G4334" t="str">
        <f t="shared" si="201"/>
        <v/>
      </c>
      <c r="H4334" s="31" t="str">
        <f>IF(A4334&lt;&gt;"",-Belegerfassung!J4342+Belegerfassung!K4342,"")</f>
        <v/>
      </c>
      <c r="I4334" s="49" t="str">
        <f>IFERROR(IF(H4334&lt;&gt;"",Belegerfassung!L4342*100,""),IF(OR(Belegerfassung!L4342="Leistung EU - Erlöse",Belegerfassung!L4342="Lieferungen EU-Erlöse",Belegerfassung!L4342="EUST",Belegerfassung!L4342="Bauleistungen 20%")=TRUE,"",MID(Belegerfassung!L4342,4,2)))</f>
        <v/>
      </c>
      <c r="J4334" s="6" t="str">
        <f>IF(A4334&lt;&gt;"",LEFT(Belegerfassung!D4342,40),"")</f>
        <v/>
      </c>
      <c r="K4334" t="str">
        <f>IF(A4334&lt;&gt;"",VLOOKUP(D4334,Abfrage!$F$2:$G$21,2,FALSE),"")</f>
        <v/>
      </c>
      <c r="L4334" s="6" t="str">
        <f>IF(Belegerfassung!H4342&lt;&gt;"",Belegerfassung!H4342,"")</f>
        <v/>
      </c>
      <c r="M4334" t="str">
        <f>IFERROR(IF(Belegerfassung!E4342&lt;&gt;"",VLOOKUP(Belegerfassung!E4342,Abfrage!$L$2:$M$15,2,),""),"")</f>
        <v/>
      </c>
      <c r="N4334" t="str">
        <f t="shared" si="202"/>
        <v/>
      </c>
      <c r="O4334" t="str">
        <f t="shared" si="203"/>
        <v/>
      </c>
      <c r="P4334" t="str">
        <f>IF(Belegerfassung!G4342&lt;&gt;"",CONCATENATE(Belegerfassung!G4342,".pdf"),"")</f>
        <v/>
      </c>
    </row>
    <row r="4335" spans="1:16">
      <c r="A4335" t="str">
        <f>IF(Belegerfassung!C4343&lt;&gt;"",0,"")</f>
        <v/>
      </c>
      <c r="B4335" t="str">
        <f>IFERROR(VLOOKUP(Belegerfassung!I4343,Konten!A:D,2,FALSE),"")</f>
        <v/>
      </c>
      <c r="C4335" t="str">
        <f>IF(A4335&lt;&gt;"",TEXT(Belegerfassung!C4343,"TT.MM.JJJJ"),"")</f>
        <v/>
      </c>
      <c r="D4335" t="str">
        <f>IFERROR(VLOOKUP(Belegerfassung!A4343,Abfrage!$E$2:$F$20,2,FALSE),"")</f>
        <v/>
      </c>
      <c r="E4335" t="str">
        <f>IF(A4335&lt;&gt;"",Belegerfassung!B4343,"")</f>
        <v/>
      </c>
      <c r="F4335" t="str">
        <f>IF(Belegerfassung!L4343="","",IF(Belegerfassung!L4343&lt;&gt;"",IF(Belegerfassung!L4343&lt;&gt;"",IF(Belegerfassung!J4343&lt;&gt;0,VLOOKUP(Belegerfassung!L4343,Abfrage!$A$2:$C$19,2,),VLOOKUP(Belegerfassung!L4343,Abfrage!$A$2:$C$19,3,)),"")))</f>
        <v/>
      </c>
      <c r="G4335" t="str">
        <f t="shared" si="201"/>
        <v/>
      </c>
      <c r="H4335" s="31" t="str">
        <f>IF(A4335&lt;&gt;"",-Belegerfassung!J4343+Belegerfassung!K4343,"")</f>
        <v/>
      </c>
      <c r="I4335" s="49" t="str">
        <f>IFERROR(IF(H4335&lt;&gt;"",Belegerfassung!L4343*100,""),IF(OR(Belegerfassung!L4343="Leistung EU - Erlöse",Belegerfassung!L4343="Lieferungen EU-Erlöse",Belegerfassung!L4343="EUST",Belegerfassung!L4343="Bauleistungen 20%")=TRUE,"",MID(Belegerfassung!L4343,4,2)))</f>
        <v/>
      </c>
      <c r="J4335" s="6" t="str">
        <f>IF(A4335&lt;&gt;"",LEFT(Belegerfassung!D4343,40),"")</f>
        <v/>
      </c>
      <c r="K4335" t="str">
        <f>IF(A4335&lt;&gt;"",VLOOKUP(D4335,Abfrage!$F$2:$G$21,2,FALSE),"")</f>
        <v/>
      </c>
      <c r="L4335" s="6" t="str">
        <f>IF(Belegerfassung!H4343&lt;&gt;"",Belegerfassung!H4343,"")</f>
        <v/>
      </c>
      <c r="M4335" t="str">
        <f>IFERROR(IF(Belegerfassung!E4343&lt;&gt;"",VLOOKUP(Belegerfassung!E4343,Abfrage!$L$2:$M$15,2,),""),"")</f>
        <v/>
      </c>
      <c r="N4335" t="str">
        <f t="shared" si="202"/>
        <v/>
      </c>
      <c r="O4335" t="str">
        <f t="shared" si="203"/>
        <v/>
      </c>
      <c r="P4335" t="str">
        <f>IF(Belegerfassung!G4343&lt;&gt;"",CONCATENATE(Belegerfassung!G4343,".pdf"),"")</f>
        <v/>
      </c>
    </row>
    <row r="4336" spans="1:16">
      <c r="A4336" t="str">
        <f>IF(Belegerfassung!C4344&lt;&gt;"",0,"")</f>
        <v/>
      </c>
      <c r="B4336" t="str">
        <f>IFERROR(VLOOKUP(Belegerfassung!I4344,Konten!A:D,2,FALSE),"")</f>
        <v/>
      </c>
      <c r="C4336" t="str">
        <f>IF(A4336&lt;&gt;"",TEXT(Belegerfassung!C4344,"TT.MM.JJJJ"),"")</f>
        <v/>
      </c>
      <c r="D4336" t="str">
        <f>IFERROR(VLOOKUP(Belegerfassung!A4344,Abfrage!$E$2:$F$20,2,FALSE),"")</f>
        <v/>
      </c>
      <c r="E4336" t="str">
        <f>IF(A4336&lt;&gt;"",Belegerfassung!B4344,"")</f>
        <v/>
      </c>
      <c r="F4336" t="str">
        <f>IF(Belegerfassung!L4344="","",IF(Belegerfassung!L4344&lt;&gt;"",IF(Belegerfassung!L4344&lt;&gt;"",IF(Belegerfassung!J4344&lt;&gt;0,VLOOKUP(Belegerfassung!L4344,Abfrage!$A$2:$C$19,2,),VLOOKUP(Belegerfassung!L4344,Abfrage!$A$2:$C$19,3,)),"")))</f>
        <v/>
      </c>
      <c r="G4336" t="str">
        <f t="shared" si="201"/>
        <v/>
      </c>
      <c r="H4336" s="31" t="str">
        <f>IF(A4336&lt;&gt;"",-Belegerfassung!J4344+Belegerfassung!K4344,"")</f>
        <v/>
      </c>
      <c r="I4336" s="49" t="str">
        <f>IFERROR(IF(H4336&lt;&gt;"",Belegerfassung!L4344*100,""),IF(OR(Belegerfassung!L4344="Leistung EU - Erlöse",Belegerfassung!L4344="Lieferungen EU-Erlöse",Belegerfassung!L4344="EUST",Belegerfassung!L4344="Bauleistungen 20%")=TRUE,"",MID(Belegerfassung!L4344,4,2)))</f>
        <v/>
      </c>
      <c r="J4336" s="6" t="str">
        <f>IF(A4336&lt;&gt;"",LEFT(Belegerfassung!D4344,40),"")</f>
        <v/>
      </c>
      <c r="K4336" t="str">
        <f>IF(A4336&lt;&gt;"",VLOOKUP(D4336,Abfrage!$F$2:$G$21,2,FALSE),"")</f>
        <v/>
      </c>
      <c r="L4336" s="6" t="str">
        <f>IF(Belegerfassung!H4344&lt;&gt;"",Belegerfassung!H4344,"")</f>
        <v/>
      </c>
      <c r="M4336" t="str">
        <f>IFERROR(IF(Belegerfassung!E4344&lt;&gt;"",VLOOKUP(Belegerfassung!E4344,Abfrage!$L$2:$M$15,2,),""),"")</f>
        <v/>
      </c>
      <c r="N4336" t="str">
        <f t="shared" si="202"/>
        <v/>
      </c>
      <c r="O4336" t="str">
        <f t="shared" si="203"/>
        <v/>
      </c>
      <c r="P4336" t="str">
        <f>IF(Belegerfassung!G4344&lt;&gt;"",CONCATENATE(Belegerfassung!G4344,".pdf"),"")</f>
        <v/>
      </c>
    </row>
    <row r="4337" spans="1:16">
      <c r="A4337" t="str">
        <f>IF(Belegerfassung!C4345&lt;&gt;"",0,"")</f>
        <v/>
      </c>
      <c r="B4337" t="str">
        <f>IFERROR(VLOOKUP(Belegerfassung!I4345,Konten!A:D,2,FALSE),"")</f>
        <v/>
      </c>
      <c r="C4337" t="str">
        <f>IF(A4337&lt;&gt;"",TEXT(Belegerfassung!C4345,"TT.MM.JJJJ"),"")</f>
        <v/>
      </c>
      <c r="D4337" t="str">
        <f>IFERROR(VLOOKUP(Belegerfassung!A4345,Abfrage!$E$2:$F$20,2,FALSE),"")</f>
        <v/>
      </c>
      <c r="E4337" t="str">
        <f>IF(A4337&lt;&gt;"",Belegerfassung!B4345,"")</f>
        <v/>
      </c>
      <c r="F4337" t="str">
        <f>IF(Belegerfassung!L4345="","",IF(Belegerfassung!L4345&lt;&gt;"",IF(Belegerfassung!L4345&lt;&gt;"",IF(Belegerfassung!J4345&lt;&gt;0,VLOOKUP(Belegerfassung!L4345,Abfrage!$A$2:$C$19,2,),VLOOKUP(Belegerfassung!L4345,Abfrage!$A$2:$C$19,3,)),"")))</f>
        <v/>
      </c>
      <c r="G4337" t="str">
        <f t="shared" si="201"/>
        <v/>
      </c>
      <c r="H4337" s="31" t="str">
        <f>IF(A4337&lt;&gt;"",-Belegerfassung!J4345+Belegerfassung!K4345,"")</f>
        <v/>
      </c>
      <c r="I4337" s="49" t="str">
        <f>IFERROR(IF(H4337&lt;&gt;"",Belegerfassung!L4345*100,""),IF(OR(Belegerfassung!L4345="Leistung EU - Erlöse",Belegerfassung!L4345="Lieferungen EU-Erlöse",Belegerfassung!L4345="EUST",Belegerfassung!L4345="Bauleistungen 20%")=TRUE,"",MID(Belegerfassung!L4345,4,2)))</f>
        <v/>
      </c>
      <c r="J4337" s="6" t="str">
        <f>IF(A4337&lt;&gt;"",LEFT(Belegerfassung!D4345,40),"")</f>
        <v/>
      </c>
      <c r="K4337" t="str">
        <f>IF(A4337&lt;&gt;"",VLOOKUP(D4337,Abfrage!$F$2:$G$21,2,FALSE),"")</f>
        <v/>
      </c>
      <c r="L4337" s="6" t="str">
        <f>IF(Belegerfassung!H4345&lt;&gt;"",Belegerfassung!H4345,"")</f>
        <v/>
      </c>
      <c r="M4337" t="str">
        <f>IFERROR(IF(Belegerfassung!E4345&lt;&gt;"",VLOOKUP(Belegerfassung!E4345,Abfrage!$L$2:$M$15,2,),""),"")</f>
        <v/>
      </c>
      <c r="N4337" t="str">
        <f t="shared" si="202"/>
        <v/>
      </c>
      <c r="O4337" t="str">
        <f t="shared" si="203"/>
        <v/>
      </c>
      <c r="P4337" t="str">
        <f>IF(Belegerfassung!G4345&lt;&gt;"",CONCATENATE(Belegerfassung!G4345,".pdf"),"")</f>
        <v/>
      </c>
    </row>
    <row r="4338" spans="1:16">
      <c r="A4338" t="str">
        <f>IF(Belegerfassung!C4346&lt;&gt;"",0,"")</f>
        <v/>
      </c>
      <c r="B4338" t="str">
        <f>IFERROR(VLOOKUP(Belegerfassung!I4346,Konten!A:D,2,FALSE),"")</f>
        <v/>
      </c>
      <c r="C4338" t="str">
        <f>IF(A4338&lt;&gt;"",TEXT(Belegerfassung!C4346,"TT.MM.JJJJ"),"")</f>
        <v/>
      </c>
      <c r="D4338" t="str">
        <f>IFERROR(VLOOKUP(Belegerfassung!A4346,Abfrage!$E$2:$F$20,2,FALSE),"")</f>
        <v/>
      </c>
      <c r="E4338" t="str">
        <f>IF(A4338&lt;&gt;"",Belegerfassung!B4346,"")</f>
        <v/>
      </c>
      <c r="F4338" t="str">
        <f>IF(Belegerfassung!L4346="","",IF(Belegerfassung!L4346&lt;&gt;"",IF(Belegerfassung!L4346&lt;&gt;"",IF(Belegerfassung!J4346&lt;&gt;0,VLOOKUP(Belegerfassung!L4346,Abfrage!$A$2:$C$19,2,),VLOOKUP(Belegerfassung!L4346,Abfrage!$A$2:$C$19,3,)),"")))</f>
        <v/>
      </c>
      <c r="G4338" t="str">
        <f t="shared" si="201"/>
        <v/>
      </c>
      <c r="H4338" s="31" t="str">
        <f>IF(A4338&lt;&gt;"",-Belegerfassung!J4346+Belegerfassung!K4346,"")</f>
        <v/>
      </c>
      <c r="I4338" s="49" t="str">
        <f>IFERROR(IF(H4338&lt;&gt;"",Belegerfassung!L4346*100,""),IF(OR(Belegerfassung!L4346="Leistung EU - Erlöse",Belegerfassung!L4346="Lieferungen EU-Erlöse",Belegerfassung!L4346="EUST",Belegerfassung!L4346="Bauleistungen 20%")=TRUE,"",MID(Belegerfassung!L4346,4,2)))</f>
        <v/>
      </c>
      <c r="J4338" s="6" t="str">
        <f>IF(A4338&lt;&gt;"",LEFT(Belegerfassung!D4346,40),"")</f>
        <v/>
      </c>
      <c r="K4338" t="str">
        <f>IF(A4338&lt;&gt;"",VLOOKUP(D4338,Abfrage!$F$2:$G$21,2,FALSE),"")</f>
        <v/>
      </c>
      <c r="L4338" s="6" t="str">
        <f>IF(Belegerfassung!H4346&lt;&gt;"",Belegerfassung!H4346,"")</f>
        <v/>
      </c>
      <c r="M4338" t="str">
        <f>IFERROR(IF(Belegerfassung!E4346&lt;&gt;"",VLOOKUP(Belegerfassung!E4346,Abfrage!$L$2:$M$15,2,),""),"")</f>
        <v/>
      </c>
      <c r="N4338" t="str">
        <f t="shared" si="202"/>
        <v/>
      </c>
      <c r="O4338" t="str">
        <f t="shared" si="203"/>
        <v/>
      </c>
      <c r="P4338" t="str">
        <f>IF(Belegerfassung!G4346&lt;&gt;"",CONCATENATE(Belegerfassung!G4346,".pdf"),"")</f>
        <v/>
      </c>
    </row>
    <row r="4339" spans="1:16">
      <c r="A4339" t="str">
        <f>IF(Belegerfassung!C4347&lt;&gt;"",0,"")</f>
        <v/>
      </c>
      <c r="B4339" t="str">
        <f>IFERROR(VLOOKUP(Belegerfassung!I4347,Konten!A:D,2,FALSE),"")</f>
        <v/>
      </c>
      <c r="C4339" t="str">
        <f>IF(A4339&lt;&gt;"",TEXT(Belegerfassung!C4347,"TT.MM.JJJJ"),"")</f>
        <v/>
      </c>
      <c r="D4339" t="str">
        <f>IFERROR(VLOOKUP(Belegerfassung!A4347,Abfrage!$E$2:$F$20,2,FALSE),"")</f>
        <v/>
      </c>
      <c r="E4339" t="str">
        <f>IF(A4339&lt;&gt;"",Belegerfassung!B4347,"")</f>
        <v/>
      </c>
      <c r="F4339" t="str">
        <f>IF(Belegerfassung!L4347="","",IF(Belegerfassung!L4347&lt;&gt;"",IF(Belegerfassung!L4347&lt;&gt;"",IF(Belegerfassung!J4347&lt;&gt;0,VLOOKUP(Belegerfassung!L4347,Abfrage!$A$2:$C$19,2,),VLOOKUP(Belegerfassung!L4347,Abfrage!$A$2:$C$19,3,)),"")))</f>
        <v/>
      </c>
      <c r="G4339" t="str">
        <f t="shared" si="201"/>
        <v/>
      </c>
      <c r="H4339" s="31" t="str">
        <f>IF(A4339&lt;&gt;"",-Belegerfassung!J4347+Belegerfassung!K4347,"")</f>
        <v/>
      </c>
      <c r="I4339" s="49" t="str">
        <f>IFERROR(IF(H4339&lt;&gt;"",Belegerfassung!L4347*100,""),IF(OR(Belegerfassung!L4347="Leistung EU - Erlöse",Belegerfassung!L4347="Lieferungen EU-Erlöse",Belegerfassung!L4347="EUST",Belegerfassung!L4347="Bauleistungen 20%")=TRUE,"",MID(Belegerfassung!L4347,4,2)))</f>
        <v/>
      </c>
      <c r="J4339" s="6" t="str">
        <f>IF(A4339&lt;&gt;"",LEFT(Belegerfassung!D4347,40),"")</f>
        <v/>
      </c>
      <c r="K4339" t="str">
        <f>IF(A4339&lt;&gt;"",VLOOKUP(D4339,Abfrage!$F$2:$G$21,2,FALSE),"")</f>
        <v/>
      </c>
      <c r="L4339" s="6" t="str">
        <f>IF(Belegerfassung!H4347&lt;&gt;"",Belegerfassung!H4347,"")</f>
        <v/>
      </c>
      <c r="M4339" t="str">
        <f>IFERROR(IF(Belegerfassung!E4347&lt;&gt;"",VLOOKUP(Belegerfassung!E4347,Abfrage!$L$2:$M$15,2,),""),"")</f>
        <v/>
      </c>
      <c r="N4339" t="str">
        <f t="shared" si="202"/>
        <v/>
      </c>
      <c r="O4339" t="str">
        <f t="shared" si="203"/>
        <v/>
      </c>
      <c r="P4339" t="str">
        <f>IF(Belegerfassung!G4347&lt;&gt;"",CONCATENATE(Belegerfassung!G4347,".pdf"),"")</f>
        <v/>
      </c>
    </row>
    <row r="4340" spans="1:16">
      <c r="A4340" t="str">
        <f>IF(Belegerfassung!C4348&lt;&gt;"",0,"")</f>
        <v/>
      </c>
      <c r="B4340" t="str">
        <f>IFERROR(VLOOKUP(Belegerfassung!I4348,Konten!A:D,2,FALSE),"")</f>
        <v/>
      </c>
      <c r="C4340" t="str">
        <f>IF(A4340&lt;&gt;"",TEXT(Belegerfassung!C4348,"TT.MM.JJJJ"),"")</f>
        <v/>
      </c>
      <c r="D4340" t="str">
        <f>IFERROR(VLOOKUP(Belegerfassung!A4348,Abfrage!$E$2:$F$20,2,FALSE),"")</f>
        <v/>
      </c>
      <c r="E4340" t="str">
        <f>IF(A4340&lt;&gt;"",Belegerfassung!B4348,"")</f>
        <v/>
      </c>
      <c r="F4340" t="str">
        <f>IF(Belegerfassung!L4348="","",IF(Belegerfassung!L4348&lt;&gt;"",IF(Belegerfassung!L4348&lt;&gt;"",IF(Belegerfassung!J4348&lt;&gt;0,VLOOKUP(Belegerfassung!L4348,Abfrage!$A$2:$C$19,2,),VLOOKUP(Belegerfassung!L4348,Abfrage!$A$2:$C$19,3,)),"")))</f>
        <v/>
      </c>
      <c r="G4340" t="str">
        <f t="shared" si="201"/>
        <v/>
      </c>
      <c r="H4340" s="31" t="str">
        <f>IF(A4340&lt;&gt;"",-Belegerfassung!J4348+Belegerfassung!K4348,"")</f>
        <v/>
      </c>
      <c r="I4340" s="49" t="str">
        <f>IFERROR(IF(H4340&lt;&gt;"",Belegerfassung!L4348*100,""),IF(OR(Belegerfassung!L4348="Leistung EU - Erlöse",Belegerfassung!L4348="Lieferungen EU-Erlöse",Belegerfassung!L4348="EUST",Belegerfassung!L4348="Bauleistungen 20%")=TRUE,"",MID(Belegerfassung!L4348,4,2)))</f>
        <v/>
      </c>
      <c r="J4340" s="6" t="str">
        <f>IF(A4340&lt;&gt;"",LEFT(Belegerfassung!D4348,40),"")</f>
        <v/>
      </c>
      <c r="K4340" t="str">
        <f>IF(A4340&lt;&gt;"",VLOOKUP(D4340,Abfrage!$F$2:$G$21,2,FALSE),"")</f>
        <v/>
      </c>
      <c r="L4340" s="6" t="str">
        <f>IF(Belegerfassung!H4348&lt;&gt;"",Belegerfassung!H4348,"")</f>
        <v/>
      </c>
      <c r="M4340" t="str">
        <f>IFERROR(IF(Belegerfassung!E4348&lt;&gt;"",VLOOKUP(Belegerfassung!E4348,Abfrage!$L$2:$M$15,2,),""),"")</f>
        <v/>
      </c>
      <c r="N4340" t="str">
        <f t="shared" si="202"/>
        <v/>
      </c>
      <c r="O4340" t="str">
        <f t="shared" si="203"/>
        <v/>
      </c>
      <c r="P4340" t="str">
        <f>IF(Belegerfassung!G4348&lt;&gt;"",CONCATENATE(Belegerfassung!G4348,".pdf"),"")</f>
        <v/>
      </c>
    </row>
    <row r="4341" spans="1:16">
      <c r="A4341" t="str">
        <f>IF(Belegerfassung!C4349&lt;&gt;"",0,"")</f>
        <v/>
      </c>
      <c r="B4341" t="str">
        <f>IFERROR(VLOOKUP(Belegerfassung!I4349,Konten!A:D,2,FALSE),"")</f>
        <v/>
      </c>
      <c r="C4341" t="str">
        <f>IF(A4341&lt;&gt;"",TEXT(Belegerfassung!C4349,"TT.MM.JJJJ"),"")</f>
        <v/>
      </c>
      <c r="D4341" t="str">
        <f>IFERROR(VLOOKUP(Belegerfassung!A4349,Abfrage!$E$2:$F$20,2,FALSE),"")</f>
        <v/>
      </c>
      <c r="E4341" t="str">
        <f>IF(A4341&lt;&gt;"",Belegerfassung!B4349,"")</f>
        <v/>
      </c>
      <c r="F4341" t="str">
        <f>IF(Belegerfassung!L4349="","",IF(Belegerfassung!L4349&lt;&gt;"",IF(Belegerfassung!L4349&lt;&gt;"",IF(Belegerfassung!J4349&lt;&gt;0,VLOOKUP(Belegerfassung!L4349,Abfrage!$A$2:$C$19,2,),VLOOKUP(Belegerfassung!L4349,Abfrage!$A$2:$C$19,3,)),"")))</f>
        <v/>
      </c>
      <c r="G4341" t="str">
        <f t="shared" si="201"/>
        <v/>
      </c>
      <c r="H4341" s="31" t="str">
        <f>IF(A4341&lt;&gt;"",-Belegerfassung!J4349+Belegerfassung!K4349,"")</f>
        <v/>
      </c>
      <c r="I4341" s="49" t="str">
        <f>IFERROR(IF(H4341&lt;&gt;"",Belegerfassung!L4349*100,""),IF(OR(Belegerfassung!L4349="Leistung EU - Erlöse",Belegerfassung!L4349="Lieferungen EU-Erlöse",Belegerfassung!L4349="EUST",Belegerfassung!L4349="Bauleistungen 20%")=TRUE,"",MID(Belegerfassung!L4349,4,2)))</f>
        <v/>
      </c>
      <c r="J4341" s="6" t="str">
        <f>IF(A4341&lt;&gt;"",LEFT(Belegerfassung!D4349,40),"")</f>
        <v/>
      </c>
      <c r="K4341" t="str">
        <f>IF(A4341&lt;&gt;"",VLOOKUP(D4341,Abfrage!$F$2:$G$21,2,FALSE),"")</f>
        <v/>
      </c>
      <c r="L4341" s="6" t="str">
        <f>IF(Belegerfassung!H4349&lt;&gt;"",Belegerfassung!H4349,"")</f>
        <v/>
      </c>
      <c r="M4341" t="str">
        <f>IFERROR(IF(Belegerfassung!E4349&lt;&gt;"",VLOOKUP(Belegerfassung!E4349,Abfrage!$L$2:$M$15,2,),""),"")</f>
        <v/>
      </c>
      <c r="N4341" t="str">
        <f t="shared" si="202"/>
        <v/>
      </c>
      <c r="O4341" t="str">
        <f t="shared" si="203"/>
        <v/>
      </c>
      <c r="P4341" t="str">
        <f>IF(Belegerfassung!G4349&lt;&gt;"",CONCATENATE(Belegerfassung!G4349,".pdf"),"")</f>
        <v/>
      </c>
    </row>
    <row r="4342" spans="1:16">
      <c r="A4342" t="str">
        <f>IF(Belegerfassung!C4350&lt;&gt;"",0,"")</f>
        <v/>
      </c>
      <c r="B4342" t="str">
        <f>IFERROR(VLOOKUP(Belegerfassung!I4350,Konten!A:D,2,FALSE),"")</f>
        <v/>
      </c>
      <c r="C4342" t="str">
        <f>IF(A4342&lt;&gt;"",TEXT(Belegerfassung!C4350,"TT.MM.JJJJ"),"")</f>
        <v/>
      </c>
      <c r="D4342" t="str">
        <f>IFERROR(VLOOKUP(Belegerfassung!A4350,Abfrage!$E$2:$F$20,2,FALSE),"")</f>
        <v/>
      </c>
      <c r="E4342" t="str">
        <f>IF(A4342&lt;&gt;"",Belegerfassung!B4350,"")</f>
        <v/>
      </c>
      <c r="F4342" t="str">
        <f>IF(Belegerfassung!L4350="","",IF(Belegerfassung!L4350&lt;&gt;"",IF(Belegerfassung!L4350&lt;&gt;"",IF(Belegerfassung!J4350&lt;&gt;0,VLOOKUP(Belegerfassung!L4350,Abfrage!$A$2:$C$19,2,),VLOOKUP(Belegerfassung!L4350,Abfrage!$A$2:$C$19,3,)),"")))</f>
        <v/>
      </c>
      <c r="G4342" t="str">
        <f t="shared" si="201"/>
        <v/>
      </c>
      <c r="H4342" s="31" t="str">
        <f>IF(A4342&lt;&gt;"",-Belegerfassung!J4350+Belegerfassung!K4350,"")</f>
        <v/>
      </c>
      <c r="I4342" s="49" t="str">
        <f>IFERROR(IF(H4342&lt;&gt;"",Belegerfassung!L4350*100,""),IF(OR(Belegerfassung!L4350="Leistung EU - Erlöse",Belegerfassung!L4350="Lieferungen EU-Erlöse",Belegerfassung!L4350="EUST",Belegerfassung!L4350="Bauleistungen 20%")=TRUE,"",MID(Belegerfassung!L4350,4,2)))</f>
        <v/>
      </c>
      <c r="J4342" s="6" t="str">
        <f>IF(A4342&lt;&gt;"",LEFT(Belegerfassung!D4350,40),"")</f>
        <v/>
      </c>
      <c r="K4342" t="str">
        <f>IF(A4342&lt;&gt;"",VLOOKUP(D4342,Abfrage!$F$2:$G$21,2,FALSE),"")</f>
        <v/>
      </c>
      <c r="L4342" s="6" t="str">
        <f>IF(Belegerfassung!H4350&lt;&gt;"",Belegerfassung!H4350,"")</f>
        <v/>
      </c>
      <c r="M4342" t="str">
        <f>IFERROR(IF(Belegerfassung!E4350&lt;&gt;"",VLOOKUP(Belegerfassung!E4350,Abfrage!$L$2:$M$15,2,),""),"")</f>
        <v/>
      </c>
      <c r="N4342" t="str">
        <f t="shared" si="202"/>
        <v/>
      </c>
      <c r="O4342" t="str">
        <f t="shared" si="203"/>
        <v/>
      </c>
      <c r="P4342" t="str">
        <f>IF(Belegerfassung!G4350&lt;&gt;"",CONCATENATE(Belegerfassung!G4350,".pdf"),"")</f>
        <v/>
      </c>
    </row>
    <row r="4343" spans="1:16">
      <c r="A4343" t="str">
        <f>IF(Belegerfassung!C4351&lt;&gt;"",0,"")</f>
        <v/>
      </c>
      <c r="B4343" t="str">
        <f>IFERROR(VLOOKUP(Belegerfassung!I4351,Konten!A:D,2,FALSE),"")</f>
        <v/>
      </c>
      <c r="C4343" t="str">
        <f>IF(A4343&lt;&gt;"",TEXT(Belegerfassung!C4351,"TT.MM.JJJJ"),"")</f>
        <v/>
      </c>
      <c r="D4343" t="str">
        <f>IFERROR(VLOOKUP(Belegerfassung!A4351,Abfrage!$E$2:$F$20,2,FALSE),"")</f>
        <v/>
      </c>
      <c r="E4343" t="str">
        <f>IF(A4343&lt;&gt;"",Belegerfassung!B4351,"")</f>
        <v/>
      </c>
      <c r="F4343" t="str">
        <f>IF(Belegerfassung!L4351="","",IF(Belegerfassung!L4351&lt;&gt;"",IF(Belegerfassung!L4351&lt;&gt;"",IF(Belegerfassung!J4351&lt;&gt;0,VLOOKUP(Belegerfassung!L4351,Abfrage!$A$2:$C$19,2,),VLOOKUP(Belegerfassung!L4351,Abfrage!$A$2:$C$19,3,)),"")))</f>
        <v/>
      </c>
      <c r="G4343" t="str">
        <f t="shared" si="201"/>
        <v/>
      </c>
      <c r="H4343" s="31" t="str">
        <f>IF(A4343&lt;&gt;"",-Belegerfassung!J4351+Belegerfassung!K4351,"")</f>
        <v/>
      </c>
      <c r="I4343" s="49" t="str">
        <f>IFERROR(IF(H4343&lt;&gt;"",Belegerfassung!L4351*100,""),IF(OR(Belegerfassung!L4351="Leistung EU - Erlöse",Belegerfassung!L4351="Lieferungen EU-Erlöse",Belegerfassung!L4351="EUST",Belegerfassung!L4351="Bauleistungen 20%")=TRUE,"",MID(Belegerfassung!L4351,4,2)))</f>
        <v/>
      </c>
      <c r="J4343" s="6" t="str">
        <f>IF(A4343&lt;&gt;"",LEFT(Belegerfassung!D4351,40),"")</f>
        <v/>
      </c>
      <c r="K4343" t="str">
        <f>IF(A4343&lt;&gt;"",VLOOKUP(D4343,Abfrage!$F$2:$G$21,2,FALSE),"")</f>
        <v/>
      </c>
      <c r="L4343" s="6" t="str">
        <f>IF(Belegerfassung!H4351&lt;&gt;"",Belegerfassung!H4351,"")</f>
        <v/>
      </c>
      <c r="M4343" t="str">
        <f>IFERROR(IF(Belegerfassung!E4351&lt;&gt;"",VLOOKUP(Belegerfassung!E4351,Abfrage!$L$2:$M$15,2,),""),"")</f>
        <v/>
      </c>
      <c r="N4343" t="str">
        <f t="shared" si="202"/>
        <v/>
      </c>
      <c r="O4343" t="str">
        <f t="shared" si="203"/>
        <v/>
      </c>
      <c r="P4343" t="str">
        <f>IF(Belegerfassung!G4351&lt;&gt;"",CONCATENATE(Belegerfassung!G4351,".pdf"),"")</f>
        <v/>
      </c>
    </row>
    <row r="4344" spans="1:16">
      <c r="A4344" t="str">
        <f>IF(Belegerfassung!C4352&lt;&gt;"",0,"")</f>
        <v/>
      </c>
      <c r="B4344" t="str">
        <f>IFERROR(VLOOKUP(Belegerfassung!I4352,Konten!A:D,2,FALSE),"")</f>
        <v/>
      </c>
      <c r="C4344" t="str">
        <f>IF(A4344&lt;&gt;"",TEXT(Belegerfassung!C4352,"TT.MM.JJJJ"),"")</f>
        <v/>
      </c>
      <c r="D4344" t="str">
        <f>IFERROR(VLOOKUP(Belegerfassung!A4352,Abfrage!$E$2:$F$20,2,FALSE),"")</f>
        <v/>
      </c>
      <c r="E4344" t="str">
        <f>IF(A4344&lt;&gt;"",Belegerfassung!B4352,"")</f>
        <v/>
      </c>
      <c r="F4344" t="str">
        <f>IF(Belegerfassung!L4352="","",IF(Belegerfassung!L4352&lt;&gt;"",IF(Belegerfassung!L4352&lt;&gt;"",IF(Belegerfassung!J4352&lt;&gt;0,VLOOKUP(Belegerfassung!L4352,Abfrage!$A$2:$C$19,2,),VLOOKUP(Belegerfassung!L4352,Abfrage!$A$2:$C$19,3,)),"")))</f>
        <v/>
      </c>
      <c r="G4344" t="str">
        <f t="shared" si="201"/>
        <v/>
      </c>
      <c r="H4344" s="31" t="str">
        <f>IF(A4344&lt;&gt;"",-Belegerfassung!J4352+Belegerfassung!K4352,"")</f>
        <v/>
      </c>
      <c r="I4344" s="49" t="str">
        <f>IFERROR(IF(H4344&lt;&gt;"",Belegerfassung!L4352*100,""),IF(OR(Belegerfassung!L4352="Leistung EU - Erlöse",Belegerfassung!L4352="Lieferungen EU-Erlöse",Belegerfassung!L4352="EUST",Belegerfassung!L4352="Bauleistungen 20%")=TRUE,"",MID(Belegerfassung!L4352,4,2)))</f>
        <v/>
      </c>
      <c r="J4344" s="6" t="str">
        <f>IF(A4344&lt;&gt;"",LEFT(Belegerfassung!D4352,40),"")</f>
        <v/>
      </c>
      <c r="K4344" t="str">
        <f>IF(A4344&lt;&gt;"",VLOOKUP(D4344,Abfrage!$F$2:$G$21,2,FALSE),"")</f>
        <v/>
      </c>
      <c r="L4344" s="6" t="str">
        <f>IF(Belegerfassung!H4352&lt;&gt;"",Belegerfassung!H4352,"")</f>
        <v/>
      </c>
      <c r="M4344" t="str">
        <f>IFERROR(IF(Belegerfassung!E4352&lt;&gt;"",VLOOKUP(Belegerfassung!E4352,Abfrage!$L$2:$M$15,2,),""),"")</f>
        <v/>
      </c>
      <c r="N4344" t="str">
        <f t="shared" si="202"/>
        <v/>
      </c>
      <c r="O4344" t="str">
        <f t="shared" si="203"/>
        <v/>
      </c>
      <c r="P4344" t="str">
        <f>IF(Belegerfassung!G4352&lt;&gt;"",CONCATENATE(Belegerfassung!G4352,".pdf"),"")</f>
        <v/>
      </c>
    </row>
    <row r="4345" spans="1:16">
      <c r="A4345" t="str">
        <f>IF(Belegerfassung!C4353&lt;&gt;"",0,"")</f>
        <v/>
      </c>
      <c r="B4345" t="str">
        <f>IFERROR(VLOOKUP(Belegerfassung!I4353,Konten!A:D,2,FALSE),"")</f>
        <v/>
      </c>
      <c r="C4345" t="str">
        <f>IF(A4345&lt;&gt;"",TEXT(Belegerfassung!C4353,"TT.MM.JJJJ"),"")</f>
        <v/>
      </c>
      <c r="D4345" t="str">
        <f>IFERROR(VLOOKUP(Belegerfassung!A4353,Abfrage!$E$2:$F$20,2,FALSE),"")</f>
        <v/>
      </c>
      <c r="E4345" t="str">
        <f>IF(A4345&lt;&gt;"",Belegerfassung!B4353,"")</f>
        <v/>
      </c>
      <c r="F4345" t="str">
        <f>IF(Belegerfassung!L4353="","",IF(Belegerfassung!L4353&lt;&gt;"",IF(Belegerfassung!L4353&lt;&gt;"",IF(Belegerfassung!J4353&lt;&gt;0,VLOOKUP(Belegerfassung!L4353,Abfrage!$A$2:$C$19,2,),VLOOKUP(Belegerfassung!L4353,Abfrage!$A$2:$C$19,3,)),"")))</f>
        <v/>
      </c>
      <c r="G4345" t="str">
        <f t="shared" si="201"/>
        <v/>
      </c>
      <c r="H4345" s="31" t="str">
        <f>IF(A4345&lt;&gt;"",-Belegerfassung!J4353+Belegerfassung!K4353,"")</f>
        <v/>
      </c>
      <c r="I4345" s="49" t="str">
        <f>IFERROR(IF(H4345&lt;&gt;"",Belegerfassung!L4353*100,""),IF(OR(Belegerfassung!L4353="Leistung EU - Erlöse",Belegerfassung!L4353="Lieferungen EU-Erlöse",Belegerfassung!L4353="EUST",Belegerfassung!L4353="Bauleistungen 20%")=TRUE,"",MID(Belegerfassung!L4353,4,2)))</f>
        <v/>
      </c>
      <c r="J4345" s="6" t="str">
        <f>IF(A4345&lt;&gt;"",LEFT(Belegerfassung!D4353,40),"")</f>
        <v/>
      </c>
      <c r="K4345" t="str">
        <f>IF(A4345&lt;&gt;"",VLOOKUP(D4345,Abfrage!$F$2:$G$21,2,FALSE),"")</f>
        <v/>
      </c>
      <c r="L4345" s="6" t="str">
        <f>IF(Belegerfassung!H4353&lt;&gt;"",Belegerfassung!H4353,"")</f>
        <v/>
      </c>
      <c r="M4345" t="str">
        <f>IFERROR(IF(Belegerfassung!E4353&lt;&gt;"",VLOOKUP(Belegerfassung!E4353,Abfrage!$L$2:$M$15,2,),""),"")</f>
        <v/>
      </c>
      <c r="N4345" t="str">
        <f t="shared" si="202"/>
        <v/>
      </c>
      <c r="O4345" t="str">
        <f t="shared" si="203"/>
        <v/>
      </c>
      <c r="P4345" t="str">
        <f>IF(Belegerfassung!G4353&lt;&gt;"",CONCATENATE(Belegerfassung!G4353,".pdf"),"")</f>
        <v/>
      </c>
    </row>
    <row r="4346" spans="1:16">
      <c r="A4346" t="str">
        <f>IF(Belegerfassung!C4354&lt;&gt;"",0,"")</f>
        <v/>
      </c>
      <c r="B4346" t="str">
        <f>IFERROR(VLOOKUP(Belegerfassung!I4354,Konten!A:D,2,FALSE),"")</f>
        <v/>
      </c>
      <c r="C4346" t="str">
        <f>IF(A4346&lt;&gt;"",TEXT(Belegerfassung!C4354,"TT.MM.JJJJ"),"")</f>
        <v/>
      </c>
      <c r="D4346" t="str">
        <f>IFERROR(VLOOKUP(Belegerfassung!A4354,Abfrage!$E$2:$F$20,2,FALSE),"")</f>
        <v/>
      </c>
      <c r="E4346" t="str">
        <f>IF(A4346&lt;&gt;"",Belegerfassung!B4354,"")</f>
        <v/>
      </c>
      <c r="F4346" t="str">
        <f>IF(Belegerfassung!L4354="","",IF(Belegerfassung!L4354&lt;&gt;"",IF(Belegerfassung!L4354&lt;&gt;"",IF(Belegerfassung!J4354&lt;&gt;0,VLOOKUP(Belegerfassung!L4354,Abfrage!$A$2:$C$19,2,),VLOOKUP(Belegerfassung!L4354,Abfrage!$A$2:$C$19,3,)),"")))</f>
        <v/>
      </c>
      <c r="G4346" t="str">
        <f t="shared" si="201"/>
        <v/>
      </c>
      <c r="H4346" s="31" t="str">
        <f>IF(A4346&lt;&gt;"",-Belegerfassung!J4354+Belegerfassung!K4354,"")</f>
        <v/>
      </c>
      <c r="I4346" s="49" t="str">
        <f>IFERROR(IF(H4346&lt;&gt;"",Belegerfassung!L4354*100,""),IF(OR(Belegerfassung!L4354="Leistung EU - Erlöse",Belegerfassung!L4354="Lieferungen EU-Erlöse",Belegerfassung!L4354="EUST",Belegerfassung!L4354="Bauleistungen 20%")=TRUE,"",MID(Belegerfassung!L4354,4,2)))</f>
        <v/>
      </c>
      <c r="J4346" s="6" t="str">
        <f>IF(A4346&lt;&gt;"",LEFT(Belegerfassung!D4354,40),"")</f>
        <v/>
      </c>
      <c r="K4346" t="str">
        <f>IF(A4346&lt;&gt;"",VLOOKUP(D4346,Abfrage!$F$2:$G$21,2,FALSE),"")</f>
        <v/>
      </c>
      <c r="L4346" s="6" t="str">
        <f>IF(Belegerfassung!H4354&lt;&gt;"",Belegerfassung!H4354,"")</f>
        <v/>
      </c>
      <c r="M4346" t="str">
        <f>IFERROR(IF(Belegerfassung!E4354&lt;&gt;"",VLOOKUP(Belegerfassung!E4354,Abfrage!$L$2:$M$15,2,),""),"")</f>
        <v/>
      </c>
      <c r="N4346" t="str">
        <f t="shared" si="202"/>
        <v/>
      </c>
      <c r="O4346" t="str">
        <f t="shared" si="203"/>
        <v/>
      </c>
      <c r="P4346" t="str">
        <f>IF(Belegerfassung!G4354&lt;&gt;"",CONCATENATE(Belegerfassung!G4354,".pdf"),"")</f>
        <v/>
      </c>
    </row>
    <row r="4347" spans="1:16">
      <c r="A4347" t="str">
        <f>IF(Belegerfassung!C4355&lt;&gt;"",0,"")</f>
        <v/>
      </c>
      <c r="B4347" t="str">
        <f>IFERROR(VLOOKUP(Belegerfassung!I4355,Konten!A:D,2,FALSE),"")</f>
        <v/>
      </c>
      <c r="C4347" t="str">
        <f>IF(A4347&lt;&gt;"",TEXT(Belegerfassung!C4355,"TT.MM.JJJJ"),"")</f>
        <v/>
      </c>
      <c r="D4347" t="str">
        <f>IFERROR(VLOOKUP(Belegerfassung!A4355,Abfrage!$E$2:$F$20,2,FALSE),"")</f>
        <v/>
      </c>
      <c r="E4347" t="str">
        <f>IF(A4347&lt;&gt;"",Belegerfassung!B4355,"")</f>
        <v/>
      </c>
      <c r="F4347" t="str">
        <f>IF(Belegerfassung!L4355="","",IF(Belegerfassung!L4355&lt;&gt;"",IF(Belegerfassung!L4355&lt;&gt;"",IF(Belegerfassung!J4355&lt;&gt;0,VLOOKUP(Belegerfassung!L4355,Abfrage!$A$2:$C$19,2,),VLOOKUP(Belegerfassung!L4355,Abfrage!$A$2:$C$19,3,)),"")))</f>
        <v/>
      </c>
      <c r="G4347" t="str">
        <f t="shared" si="201"/>
        <v/>
      </c>
      <c r="H4347" s="31" t="str">
        <f>IF(A4347&lt;&gt;"",-Belegerfassung!J4355+Belegerfassung!K4355,"")</f>
        <v/>
      </c>
      <c r="I4347" s="49" t="str">
        <f>IFERROR(IF(H4347&lt;&gt;"",Belegerfassung!L4355*100,""),IF(OR(Belegerfassung!L4355="Leistung EU - Erlöse",Belegerfassung!L4355="Lieferungen EU-Erlöse",Belegerfassung!L4355="EUST",Belegerfassung!L4355="Bauleistungen 20%")=TRUE,"",MID(Belegerfassung!L4355,4,2)))</f>
        <v/>
      </c>
      <c r="J4347" s="6" t="str">
        <f>IF(A4347&lt;&gt;"",LEFT(Belegerfassung!D4355,40),"")</f>
        <v/>
      </c>
      <c r="K4347" t="str">
        <f>IF(A4347&lt;&gt;"",VLOOKUP(D4347,Abfrage!$F$2:$G$21,2,FALSE),"")</f>
        <v/>
      </c>
      <c r="L4347" s="6" t="str">
        <f>IF(Belegerfassung!H4355&lt;&gt;"",Belegerfassung!H4355,"")</f>
        <v/>
      </c>
      <c r="M4347" t="str">
        <f>IFERROR(IF(Belegerfassung!E4355&lt;&gt;"",VLOOKUP(Belegerfassung!E4355,Abfrage!$L$2:$M$15,2,),""),"")</f>
        <v/>
      </c>
      <c r="N4347" t="str">
        <f t="shared" si="202"/>
        <v/>
      </c>
      <c r="O4347" t="str">
        <f t="shared" si="203"/>
        <v/>
      </c>
      <c r="P4347" t="str">
        <f>IF(Belegerfassung!G4355&lt;&gt;"",CONCATENATE(Belegerfassung!G4355,".pdf"),"")</f>
        <v/>
      </c>
    </row>
    <row r="4348" spans="1:16">
      <c r="A4348" t="str">
        <f>IF(Belegerfassung!C4356&lt;&gt;"",0,"")</f>
        <v/>
      </c>
      <c r="B4348" t="str">
        <f>IFERROR(VLOOKUP(Belegerfassung!I4356,Konten!A:D,2,FALSE),"")</f>
        <v/>
      </c>
      <c r="C4348" t="str">
        <f>IF(A4348&lt;&gt;"",TEXT(Belegerfassung!C4356,"TT.MM.JJJJ"),"")</f>
        <v/>
      </c>
      <c r="D4348" t="str">
        <f>IFERROR(VLOOKUP(Belegerfassung!A4356,Abfrage!$E$2:$F$20,2,FALSE),"")</f>
        <v/>
      </c>
      <c r="E4348" t="str">
        <f>IF(A4348&lt;&gt;"",Belegerfassung!B4356,"")</f>
        <v/>
      </c>
      <c r="F4348" t="str">
        <f>IF(Belegerfassung!L4356="","",IF(Belegerfassung!L4356&lt;&gt;"",IF(Belegerfassung!L4356&lt;&gt;"",IF(Belegerfassung!J4356&lt;&gt;0,VLOOKUP(Belegerfassung!L4356,Abfrage!$A$2:$C$19,2,),VLOOKUP(Belegerfassung!L4356,Abfrage!$A$2:$C$19,3,)),"")))</f>
        <v/>
      </c>
      <c r="G4348" t="str">
        <f t="shared" si="201"/>
        <v/>
      </c>
      <c r="H4348" s="31" t="str">
        <f>IF(A4348&lt;&gt;"",-Belegerfassung!J4356+Belegerfassung!K4356,"")</f>
        <v/>
      </c>
      <c r="I4348" s="49" t="str">
        <f>IFERROR(IF(H4348&lt;&gt;"",Belegerfassung!L4356*100,""),IF(OR(Belegerfassung!L4356="Leistung EU - Erlöse",Belegerfassung!L4356="Lieferungen EU-Erlöse",Belegerfassung!L4356="EUST",Belegerfassung!L4356="Bauleistungen 20%")=TRUE,"",MID(Belegerfassung!L4356,4,2)))</f>
        <v/>
      </c>
      <c r="J4348" s="6" t="str">
        <f>IF(A4348&lt;&gt;"",LEFT(Belegerfassung!D4356,40),"")</f>
        <v/>
      </c>
      <c r="K4348" t="str">
        <f>IF(A4348&lt;&gt;"",VLOOKUP(D4348,Abfrage!$F$2:$G$21,2,FALSE),"")</f>
        <v/>
      </c>
      <c r="L4348" s="6" t="str">
        <f>IF(Belegerfassung!H4356&lt;&gt;"",Belegerfassung!H4356,"")</f>
        <v/>
      </c>
      <c r="M4348" t="str">
        <f>IFERROR(IF(Belegerfassung!E4356&lt;&gt;"",VLOOKUP(Belegerfassung!E4356,Abfrage!$L$2:$M$15,2,),""),"")</f>
        <v/>
      </c>
      <c r="N4348" t="str">
        <f t="shared" si="202"/>
        <v/>
      </c>
      <c r="O4348" t="str">
        <f t="shared" si="203"/>
        <v/>
      </c>
      <c r="P4348" t="str">
        <f>IF(Belegerfassung!G4356&lt;&gt;"",CONCATENATE(Belegerfassung!G4356,".pdf"),"")</f>
        <v/>
      </c>
    </row>
    <row r="4349" spans="1:16">
      <c r="A4349" t="str">
        <f>IF(Belegerfassung!C4357&lt;&gt;"",0,"")</f>
        <v/>
      </c>
      <c r="B4349" t="str">
        <f>IFERROR(VLOOKUP(Belegerfassung!I4357,Konten!A:D,2,FALSE),"")</f>
        <v/>
      </c>
      <c r="C4349" t="str">
        <f>IF(A4349&lt;&gt;"",TEXT(Belegerfassung!C4357,"TT.MM.JJJJ"),"")</f>
        <v/>
      </c>
      <c r="D4349" t="str">
        <f>IFERROR(VLOOKUP(Belegerfassung!A4357,Abfrage!$E$2:$F$20,2,FALSE),"")</f>
        <v/>
      </c>
      <c r="E4349" t="str">
        <f>IF(A4349&lt;&gt;"",Belegerfassung!B4357,"")</f>
        <v/>
      </c>
      <c r="F4349" t="str">
        <f>IF(Belegerfassung!L4357="","",IF(Belegerfassung!L4357&lt;&gt;"",IF(Belegerfassung!L4357&lt;&gt;"",IF(Belegerfassung!J4357&lt;&gt;0,VLOOKUP(Belegerfassung!L4357,Abfrage!$A$2:$C$19,2,),VLOOKUP(Belegerfassung!L4357,Abfrage!$A$2:$C$19,3,)),"")))</f>
        <v/>
      </c>
      <c r="G4349" t="str">
        <f t="shared" si="201"/>
        <v/>
      </c>
      <c r="H4349" s="31" t="str">
        <f>IF(A4349&lt;&gt;"",-Belegerfassung!J4357+Belegerfassung!K4357,"")</f>
        <v/>
      </c>
      <c r="I4349" s="49" t="str">
        <f>IFERROR(IF(H4349&lt;&gt;"",Belegerfassung!L4357*100,""),IF(OR(Belegerfassung!L4357="Leistung EU - Erlöse",Belegerfassung!L4357="Lieferungen EU-Erlöse",Belegerfassung!L4357="EUST",Belegerfassung!L4357="Bauleistungen 20%")=TRUE,"",MID(Belegerfassung!L4357,4,2)))</f>
        <v/>
      </c>
      <c r="J4349" s="6" t="str">
        <f>IF(A4349&lt;&gt;"",LEFT(Belegerfassung!D4357,40),"")</f>
        <v/>
      </c>
      <c r="K4349" t="str">
        <f>IF(A4349&lt;&gt;"",VLOOKUP(D4349,Abfrage!$F$2:$G$21,2,FALSE),"")</f>
        <v/>
      </c>
      <c r="L4349" s="6" t="str">
        <f>IF(Belegerfassung!H4357&lt;&gt;"",Belegerfassung!H4357,"")</f>
        <v/>
      </c>
      <c r="M4349" t="str">
        <f>IFERROR(IF(Belegerfassung!E4357&lt;&gt;"",VLOOKUP(Belegerfassung!E4357,Abfrage!$L$2:$M$15,2,),""),"")</f>
        <v/>
      </c>
      <c r="N4349" t="str">
        <f t="shared" si="202"/>
        <v/>
      </c>
      <c r="O4349" t="str">
        <f t="shared" si="203"/>
        <v/>
      </c>
      <c r="P4349" t="str">
        <f>IF(Belegerfassung!G4357&lt;&gt;"",CONCATENATE(Belegerfassung!G4357,".pdf"),"")</f>
        <v/>
      </c>
    </row>
    <row r="4350" spans="1:16">
      <c r="A4350" t="str">
        <f>IF(Belegerfassung!C4358&lt;&gt;"",0,"")</f>
        <v/>
      </c>
      <c r="B4350" t="str">
        <f>IFERROR(VLOOKUP(Belegerfassung!I4358,Konten!A:D,2,FALSE),"")</f>
        <v/>
      </c>
      <c r="C4350" t="str">
        <f>IF(A4350&lt;&gt;"",TEXT(Belegerfassung!C4358,"TT.MM.JJJJ"),"")</f>
        <v/>
      </c>
      <c r="D4350" t="str">
        <f>IFERROR(VLOOKUP(Belegerfassung!A4358,Abfrage!$E$2:$F$20,2,FALSE),"")</f>
        <v/>
      </c>
      <c r="E4350" t="str">
        <f>IF(A4350&lt;&gt;"",Belegerfassung!B4358,"")</f>
        <v/>
      </c>
      <c r="F4350" t="str">
        <f>IF(Belegerfassung!L4358="","",IF(Belegerfassung!L4358&lt;&gt;"",IF(Belegerfassung!L4358&lt;&gt;"",IF(Belegerfassung!J4358&lt;&gt;0,VLOOKUP(Belegerfassung!L4358,Abfrage!$A$2:$C$19,2,),VLOOKUP(Belegerfassung!L4358,Abfrage!$A$2:$C$19,3,)),"")))</f>
        <v/>
      </c>
      <c r="G4350" t="str">
        <f t="shared" si="201"/>
        <v/>
      </c>
      <c r="H4350" s="31" t="str">
        <f>IF(A4350&lt;&gt;"",-Belegerfassung!J4358+Belegerfassung!K4358,"")</f>
        <v/>
      </c>
      <c r="I4350" s="49" t="str">
        <f>IFERROR(IF(H4350&lt;&gt;"",Belegerfassung!L4358*100,""),IF(OR(Belegerfassung!L4358="Leistung EU - Erlöse",Belegerfassung!L4358="Lieferungen EU-Erlöse",Belegerfassung!L4358="EUST",Belegerfassung!L4358="Bauleistungen 20%")=TRUE,"",MID(Belegerfassung!L4358,4,2)))</f>
        <v/>
      </c>
      <c r="J4350" s="6" t="str">
        <f>IF(A4350&lt;&gt;"",LEFT(Belegerfassung!D4358,40),"")</f>
        <v/>
      </c>
      <c r="K4350" t="str">
        <f>IF(A4350&lt;&gt;"",VLOOKUP(D4350,Abfrage!$F$2:$G$21,2,FALSE),"")</f>
        <v/>
      </c>
      <c r="L4350" s="6" t="str">
        <f>IF(Belegerfassung!H4358&lt;&gt;"",Belegerfassung!H4358,"")</f>
        <v/>
      </c>
      <c r="M4350" t="str">
        <f>IFERROR(IF(Belegerfassung!E4358&lt;&gt;"",VLOOKUP(Belegerfassung!E4358,Abfrage!$L$2:$M$15,2,),""),"")</f>
        <v/>
      </c>
      <c r="N4350" t="str">
        <f t="shared" si="202"/>
        <v/>
      </c>
      <c r="O4350" t="str">
        <f t="shared" si="203"/>
        <v/>
      </c>
      <c r="P4350" t="str">
        <f>IF(Belegerfassung!G4358&lt;&gt;"",CONCATENATE(Belegerfassung!G4358,".pdf"),"")</f>
        <v/>
      </c>
    </row>
    <row r="4351" spans="1:16">
      <c r="A4351" t="str">
        <f>IF(Belegerfassung!C4359&lt;&gt;"",0,"")</f>
        <v/>
      </c>
      <c r="B4351" t="str">
        <f>IFERROR(VLOOKUP(Belegerfassung!I4359,Konten!A:D,2,FALSE),"")</f>
        <v/>
      </c>
      <c r="C4351" t="str">
        <f>IF(A4351&lt;&gt;"",TEXT(Belegerfassung!C4359,"TT.MM.JJJJ"),"")</f>
        <v/>
      </c>
      <c r="D4351" t="str">
        <f>IFERROR(VLOOKUP(Belegerfassung!A4359,Abfrage!$E$2:$F$20,2,FALSE),"")</f>
        <v/>
      </c>
      <c r="E4351" t="str">
        <f>IF(A4351&lt;&gt;"",Belegerfassung!B4359,"")</f>
        <v/>
      </c>
      <c r="F4351" t="str">
        <f>IF(Belegerfassung!L4359="","",IF(Belegerfassung!L4359&lt;&gt;"",IF(Belegerfassung!L4359&lt;&gt;"",IF(Belegerfassung!J4359&lt;&gt;0,VLOOKUP(Belegerfassung!L4359,Abfrage!$A$2:$C$19,2,),VLOOKUP(Belegerfassung!L4359,Abfrage!$A$2:$C$19,3,)),"")))</f>
        <v/>
      </c>
      <c r="G4351" t="str">
        <f t="shared" si="201"/>
        <v/>
      </c>
      <c r="H4351" s="31" t="str">
        <f>IF(A4351&lt;&gt;"",-Belegerfassung!J4359+Belegerfassung!K4359,"")</f>
        <v/>
      </c>
      <c r="I4351" s="49" t="str">
        <f>IFERROR(IF(H4351&lt;&gt;"",Belegerfassung!L4359*100,""),IF(OR(Belegerfassung!L4359="Leistung EU - Erlöse",Belegerfassung!L4359="Lieferungen EU-Erlöse",Belegerfassung!L4359="EUST",Belegerfassung!L4359="Bauleistungen 20%")=TRUE,"",MID(Belegerfassung!L4359,4,2)))</f>
        <v/>
      </c>
      <c r="J4351" s="6" t="str">
        <f>IF(A4351&lt;&gt;"",LEFT(Belegerfassung!D4359,40),"")</f>
        <v/>
      </c>
      <c r="K4351" t="str">
        <f>IF(A4351&lt;&gt;"",VLOOKUP(D4351,Abfrage!$F$2:$G$21,2,FALSE),"")</f>
        <v/>
      </c>
      <c r="L4351" s="6" t="str">
        <f>IF(Belegerfassung!H4359&lt;&gt;"",Belegerfassung!H4359,"")</f>
        <v/>
      </c>
      <c r="M4351" t="str">
        <f>IFERROR(IF(Belegerfassung!E4359&lt;&gt;"",VLOOKUP(Belegerfassung!E4359,Abfrage!$L$2:$M$15,2,),""),"")</f>
        <v/>
      </c>
      <c r="N4351" t="str">
        <f t="shared" si="202"/>
        <v/>
      </c>
      <c r="O4351" t="str">
        <f t="shared" si="203"/>
        <v/>
      </c>
      <c r="P4351" t="str">
        <f>IF(Belegerfassung!G4359&lt;&gt;"",CONCATENATE(Belegerfassung!G4359,".pdf"),"")</f>
        <v/>
      </c>
    </row>
    <row r="4352" spans="1:16">
      <c r="A4352" t="str">
        <f>IF(Belegerfassung!C4360&lt;&gt;"",0,"")</f>
        <v/>
      </c>
      <c r="B4352" t="str">
        <f>IFERROR(VLOOKUP(Belegerfassung!I4360,Konten!A:D,2,FALSE),"")</f>
        <v/>
      </c>
      <c r="C4352" t="str">
        <f>IF(A4352&lt;&gt;"",TEXT(Belegerfassung!C4360,"TT.MM.JJJJ"),"")</f>
        <v/>
      </c>
      <c r="D4352" t="str">
        <f>IFERROR(VLOOKUP(Belegerfassung!A4360,Abfrage!$E$2:$F$20,2,FALSE),"")</f>
        <v/>
      </c>
      <c r="E4352" t="str">
        <f>IF(A4352&lt;&gt;"",Belegerfassung!B4360,"")</f>
        <v/>
      </c>
      <c r="F4352" t="str">
        <f>IF(Belegerfassung!L4360="","",IF(Belegerfassung!L4360&lt;&gt;"",IF(Belegerfassung!L4360&lt;&gt;"",IF(Belegerfassung!J4360&lt;&gt;0,VLOOKUP(Belegerfassung!L4360,Abfrage!$A$2:$C$19,2,),VLOOKUP(Belegerfassung!L4360,Abfrage!$A$2:$C$19,3,)),"")))</f>
        <v/>
      </c>
      <c r="G4352" t="str">
        <f t="shared" si="201"/>
        <v/>
      </c>
      <c r="H4352" s="31" t="str">
        <f>IF(A4352&lt;&gt;"",-Belegerfassung!J4360+Belegerfassung!K4360,"")</f>
        <v/>
      </c>
      <c r="I4352" s="49" t="str">
        <f>IFERROR(IF(H4352&lt;&gt;"",Belegerfassung!L4360*100,""),IF(OR(Belegerfassung!L4360="Leistung EU - Erlöse",Belegerfassung!L4360="Lieferungen EU-Erlöse",Belegerfassung!L4360="EUST",Belegerfassung!L4360="Bauleistungen 20%")=TRUE,"",MID(Belegerfassung!L4360,4,2)))</f>
        <v/>
      </c>
      <c r="J4352" s="6" t="str">
        <f>IF(A4352&lt;&gt;"",LEFT(Belegerfassung!D4360,40),"")</f>
        <v/>
      </c>
      <c r="K4352" t="str">
        <f>IF(A4352&lt;&gt;"",VLOOKUP(D4352,Abfrage!$F$2:$G$21,2,FALSE),"")</f>
        <v/>
      </c>
      <c r="L4352" s="6" t="str">
        <f>IF(Belegerfassung!H4360&lt;&gt;"",Belegerfassung!H4360,"")</f>
        <v/>
      </c>
      <c r="M4352" t="str">
        <f>IFERROR(IF(Belegerfassung!E4360&lt;&gt;"",VLOOKUP(Belegerfassung!E4360,Abfrage!$L$2:$M$15,2,),""),"")</f>
        <v/>
      </c>
      <c r="N4352" t="str">
        <f t="shared" si="202"/>
        <v/>
      </c>
      <c r="O4352" t="str">
        <f t="shared" si="203"/>
        <v/>
      </c>
      <c r="P4352" t="str">
        <f>IF(Belegerfassung!G4360&lt;&gt;"",CONCATENATE(Belegerfassung!G4360,".pdf"),"")</f>
        <v/>
      </c>
    </row>
    <row r="4353" spans="1:16">
      <c r="A4353" t="str">
        <f>IF(Belegerfassung!C4361&lt;&gt;"",0,"")</f>
        <v/>
      </c>
      <c r="B4353" t="str">
        <f>IFERROR(VLOOKUP(Belegerfassung!I4361,Konten!A:D,2,FALSE),"")</f>
        <v/>
      </c>
      <c r="C4353" t="str">
        <f>IF(A4353&lt;&gt;"",TEXT(Belegerfassung!C4361,"TT.MM.JJJJ"),"")</f>
        <v/>
      </c>
      <c r="D4353" t="str">
        <f>IFERROR(VLOOKUP(Belegerfassung!A4361,Abfrage!$E$2:$F$20,2,FALSE),"")</f>
        <v/>
      </c>
      <c r="E4353" t="str">
        <f>IF(A4353&lt;&gt;"",Belegerfassung!B4361,"")</f>
        <v/>
      </c>
      <c r="F4353" t="str">
        <f>IF(Belegerfassung!L4361="","",IF(Belegerfassung!L4361&lt;&gt;"",IF(Belegerfassung!L4361&lt;&gt;"",IF(Belegerfassung!J4361&lt;&gt;0,VLOOKUP(Belegerfassung!L4361,Abfrage!$A$2:$C$19,2,),VLOOKUP(Belegerfassung!L4361,Abfrage!$A$2:$C$19,3,)),"")))</f>
        <v/>
      </c>
      <c r="G4353" t="str">
        <f t="shared" si="201"/>
        <v/>
      </c>
      <c r="H4353" s="31" t="str">
        <f>IF(A4353&lt;&gt;"",-Belegerfassung!J4361+Belegerfassung!K4361,"")</f>
        <v/>
      </c>
      <c r="I4353" s="49" t="str">
        <f>IFERROR(IF(H4353&lt;&gt;"",Belegerfassung!L4361*100,""),IF(OR(Belegerfassung!L4361="Leistung EU - Erlöse",Belegerfassung!L4361="Lieferungen EU-Erlöse",Belegerfassung!L4361="EUST",Belegerfassung!L4361="Bauleistungen 20%")=TRUE,"",MID(Belegerfassung!L4361,4,2)))</f>
        <v/>
      </c>
      <c r="J4353" s="6" t="str">
        <f>IF(A4353&lt;&gt;"",LEFT(Belegerfassung!D4361,40),"")</f>
        <v/>
      </c>
      <c r="K4353" t="str">
        <f>IF(A4353&lt;&gt;"",VLOOKUP(D4353,Abfrage!$F$2:$G$21,2,FALSE),"")</f>
        <v/>
      </c>
      <c r="L4353" s="6" t="str">
        <f>IF(Belegerfassung!H4361&lt;&gt;"",Belegerfassung!H4361,"")</f>
        <v/>
      </c>
      <c r="M4353" t="str">
        <f>IFERROR(IF(Belegerfassung!E4361&lt;&gt;"",VLOOKUP(Belegerfassung!E4361,Abfrage!$L$2:$M$15,2,),""),"")</f>
        <v/>
      </c>
      <c r="N4353" t="str">
        <f t="shared" si="202"/>
        <v/>
      </c>
      <c r="O4353" t="str">
        <f t="shared" si="203"/>
        <v/>
      </c>
      <c r="P4353" t="str">
        <f>IF(Belegerfassung!G4361&lt;&gt;"",CONCATENATE(Belegerfassung!G4361,".pdf"),"")</f>
        <v/>
      </c>
    </row>
    <row r="4354" spans="1:16">
      <c r="A4354" t="str">
        <f>IF(Belegerfassung!C4362&lt;&gt;"",0,"")</f>
        <v/>
      </c>
      <c r="B4354" t="str">
        <f>IFERROR(VLOOKUP(Belegerfassung!I4362,Konten!A:D,2,FALSE),"")</f>
        <v/>
      </c>
      <c r="C4354" t="str">
        <f>IF(A4354&lt;&gt;"",TEXT(Belegerfassung!C4362,"TT.MM.JJJJ"),"")</f>
        <v/>
      </c>
      <c r="D4354" t="str">
        <f>IFERROR(VLOOKUP(Belegerfassung!A4362,Abfrage!$E$2:$F$20,2,FALSE),"")</f>
        <v/>
      </c>
      <c r="E4354" t="str">
        <f>IF(A4354&lt;&gt;"",Belegerfassung!B4362,"")</f>
        <v/>
      </c>
      <c r="F4354" t="str">
        <f>IF(Belegerfassung!L4362="","",IF(Belegerfassung!L4362&lt;&gt;"",IF(Belegerfassung!L4362&lt;&gt;"",IF(Belegerfassung!J4362&lt;&gt;0,VLOOKUP(Belegerfassung!L4362,Abfrage!$A$2:$C$19,2,),VLOOKUP(Belegerfassung!L4362,Abfrage!$A$2:$C$19,3,)),"")))</f>
        <v/>
      </c>
      <c r="G4354" t="str">
        <f t="shared" si="201"/>
        <v/>
      </c>
      <c r="H4354" s="31" t="str">
        <f>IF(A4354&lt;&gt;"",-Belegerfassung!J4362+Belegerfassung!K4362,"")</f>
        <v/>
      </c>
      <c r="I4354" s="49" t="str">
        <f>IFERROR(IF(H4354&lt;&gt;"",Belegerfassung!L4362*100,""),IF(OR(Belegerfassung!L4362="Leistung EU - Erlöse",Belegerfassung!L4362="Lieferungen EU-Erlöse",Belegerfassung!L4362="EUST",Belegerfassung!L4362="Bauleistungen 20%")=TRUE,"",MID(Belegerfassung!L4362,4,2)))</f>
        <v/>
      </c>
      <c r="J4354" s="6" t="str">
        <f>IF(A4354&lt;&gt;"",LEFT(Belegerfassung!D4362,40),"")</f>
        <v/>
      </c>
      <c r="K4354" t="str">
        <f>IF(A4354&lt;&gt;"",VLOOKUP(D4354,Abfrage!$F$2:$G$21,2,FALSE),"")</f>
        <v/>
      </c>
      <c r="L4354" s="6" t="str">
        <f>IF(Belegerfassung!H4362&lt;&gt;"",Belegerfassung!H4362,"")</f>
        <v/>
      </c>
      <c r="M4354" t="str">
        <f>IFERROR(IF(Belegerfassung!E4362&lt;&gt;"",VLOOKUP(Belegerfassung!E4362,Abfrage!$L$2:$M$15,2,),""),"")</f>
        <v/>
      </c>
      <c r="N4354" t="str">
        <f t="shared" si="202"/>
        <v/>
      </c>
      <c r="O4354" t="str">
        <f t="shared" si="203"/>
        <v/>
      </c>
      <c r="P4354" t="str">
        <f>IF(Belegerfassung!G4362&lt;&gt;"",CONCATENATE(Belegerfassung!G4362,".pdf"),"")</f>
        <v/>
      </c>
    </row>
    <row r="4355" spans="1:16">
      <c r="A4355" t="str">
        <f>IF(Belegerfassung!C4363&lt;&gt;"",0,"")</f>
        <v/>
      </c>
      <c r="B4355" t="str">
        <f>IFERROR(VLOOKUP(Belegerfassung!I4363,Konten!A:D,2,FALSE),"")</f>
        <v/>
      </c>
      <c r="C4355" t="str">
        <f>IF(A4355&lt;&gt;"",TEXT(Belegerfassung!C4363,"TT.MM.JJJJ"),"")</f>
        <v/>
      </c>
      <c r="D4355" t="str">
        <f>IFERROR(VLOOKUP(Belegerfassung!A4363,Abfrage!$E$2:$F$20,2,FALSE),"")</f>
        <v/>
      </c>
      <c r="E4355" t="str">
        <f>IF(A4355&lt;&gt;"",Belegerfassung!B4363,"")</f>
        <v/>
      </c>
      <c r="F4355" t="str">
        <f>IF(Belegerfassung!L4363="","",IF(Belegerfassung!L4363&lt;&gt;"",IF(Belegerfassung!L4363&lt;&gt;"",IF(Belegerfassung!J4363&lt;&gt;0,VLOOKUP(Belegerfassung!L4363,Abfrage!$A$2:$C$19,2,),VLOOKUP(Belegerfassung!L4363,Abfrage!$A$2:$C$19,3,)),"")))</f>
        <v/>
      </c>
      <c r="G4355" t="str">
        <f t="shared" ref="G4355:G4418" si="204">IF(A4355&lt;&gt;"",1,"")</f>
        <v/>
      </c>
      <c r="H4355" s="31" t="str">
        <f>IF(A4355&lt;&gt;"",-Belegerfassung!J4363+Belegerfassung!K4363,"")</f>
        <v/>
      </c>
      <c r="I4355" s="49" t="str">
        <f>IFERROR(IF(H4355&lt;&gt;"",Belegerfassung!L4363*100,""),IF(OR(Belegerfassung!L4363="Leistung EU - Erlöse",Belegerfassung!L4363="Lieferungen EU-Erlöse",Belegerfassung!L4363="EUST",Belegerfassung!L4363="Bauleistungen 20%")=TRUE,"",MID(Belegerfassung!L4363,4,2)))</f>
        <v/>
      </c>
      <c r="J4355" s="6" t="str">
        <f>IF(A4355&lt;&gt;"",LEFT(Belegerfassung!D4363,40),"")</f>
        <v/>
      </c>
      <c r="K4355" t="str">
        <f>IF(A4355&lt;&gt;"",VLOOKUP(D4355,Abfrage!$F$2:$G$21,2,FALSE),"")</f>
        <v/>
      </c>
      <c r="L4355" s="6" t="str">
        <f>IF(Belegerfassung!H4363&lt;&gt;"",Belegerfassung!H4363,"")</f>
        <v/>
      </c>
      <c r="M4355" t="str">
        <f>IFERROR(IF(Belegerfassung!E4363&lt;&gt;"",VLOOKUP(Belegerfassung!E4363,Abfrage!$L$2:$M$15,2,),""),"")</f>
        <v/>
      </c>
      <c r="N4355" t="str">
        <f t="shared" ref="N4355:N4418" si="205">IF(A4355&lt;&gt;"","E","")</f>
        <v/>
      </c>
      <c r="O4355" t="str">
        <f t="shared" ref="O4355:O4418" si="206">IF(A4355&lt;&gt;"","A","")</f>
        <v/>
      </c>
      <c r="P4355" t="str">
        <f>IF(Belegerfassung!G4363&lt;&gt;"",CONCATENATE(Belegerfassung!G4363,".pdf"),"")</f>
        <v/>
      </c>
    </row>
    <row r="4356" spans="1:16">
      <c r="A4356" t="str">
        <f>IF(Belegerfassung!C4364&lt;&gt;"",0,"")</f>
        <v/>
      </c>
      <c r="B4356" t="str">
        <f>IFERROR(VLOOKUP(Belegerfassung!I4364,Konten!A:D,2,FALSE),"")</f>
        <v/>
      </c>
      <c r="C4356" t="str">
        <f>IF(A4356&lt;&gt;"",TEXT(Belegerfassung!C4364,"TT.MM.JJJJ"),"")</f>
        <v/>
      </c>
      <c r="D4356" t="str">
        <f>IFERROR(VLOOKUP(Belegerfassung!A4364,Abfrage!$E$2:$F$20,2,FALSE),"")</f>
        <v/>
      </c>
      <c r="E4356" t="str">
        <f>IF(A4356&lt;&gt;"",Belegerfassung!B4364,"")</f>
        <v/>
      </c>
      <c r="F4356" t="str">
        <f>IF(Belegerfassung!L4364="","",IF(Belegerfassung!L4364&lt;&gt;"",IF(Belegerfassung!L4364&lt;&gt;"",IF(Belegerfassung!J4364&lt;&gt;0,VLOOKUP(Belegerfassung!L4364,Abfrage!$A$2:$C$19,2,),VLOOKUP(Belegerfassung!L4364,Abfrage!$A$2:$C$19,3,)),"")))</f>
        <v/>
      </c>
      <c r="G4356" t="str">
        <f t="shared" si="204"/>
        <v/>
      </c>
      <c r="H4356" s="31" t="str">
        <f>IF(A4356&lt;&gt;"",-Belegerfassung!J4364+Belegerfassung!K4364,"")</f>
        <v/>
      </c>
      <c r="I4356" s="49" t="str">
        <f>IFERROR(IF(H4356&lt;&gt;"",Belegerfassung!L4364*100,""),IF(OR(Belegerfassung!L4364="Leistung EU - Erlöse",Belegerfassung!L4364="Lieferungen EU-Erlöse",Belegerfassung!L4364="EUST",Belegerfassung!L4364="Bauleistungen 20%")=TRUE,"",MID(Belegerfassung!L4364,4,2)))</f>
        <v/>
      </c>
      <c r="J4356" s="6" t="str">
        <f>IF(A4356&lt;&gt;"",LEFT(Belegerfassung!D4364,40),"")</f>
        <v/>
      </c>
      <c r="K4356" t="str">
        <f>IF(A4356&lt;&gt;"",VLOOKUP(D4356,Abfrage!$F$2:$G$21,2,FALSE),"")</f>
        <v/>
      </c>
      <c r="L4356" s="6" t="str">
        <f>IF(Belegerfassung!H4364&lt;&gt;"",Belegerfassung!H4364,"")</f>
        <v/>
      </c>
      <c r="M4356" t="str">
        <f>IFERROR(IF(Belegerfassung!E4364&lt;&gt;"",VLOOKUP(Belegerfassung!E4364,Abfrage!$L$2:$M$15,2,),""),"")</f>
        <v/>
      </c>
      <c r="N4356" t="str">
        <f t="shared" si="205"/>
        <v/>
      </c>
      <c r="O4356" t="str">
        <f t="shared" si="206"/>
        <v/>
      </c>
      <c r="P4356" t="str">
        <f>IF(Belegerfassung!G4364&lt;&gt;"",CONCATENATE(Belegerfassung!G4364,".pdf"),"")</f>
        <v/>
      </c>
    </row>
    <row r="4357" spans="1:16">
      <c r="A4357" t="str">
        <f>IF(Belegerfassung!C4365&lt;&gt;"",0,"")</f>
        <v/>
      </c>
      <c r="B4357" t="str">
        <f>IFERROR(VLOOKUP(Belegerfassung!I4365,Konten!A:D,2,FALSE),"")</f>
        <v/>
      </c>
      <c r="C4357" t="str">
        <f>IF(A4357&lt;&gt;"",TEXT(Belegerfassung!C4365,"TT.MM.JJJJ"),"")</f>
        <v/>
      </c>
      <c r="D4357" t="str">
        <f>IFERROR(VLOOKUP(Belegerfassung!A4365,Abfrage!$E$2:$F$20,2,FALSE),"")</f>
        <v/>
      </c>
      <c r="E4357" t="str">
        <f>IF(A4357&lt;&gt;"",Belegerfassung!B4365,"")</f>
        <v/>
      </c>
      <c r="F4357" t="str">
        <f>IF(Belegerfassung!L4365="","",IF(Belegerfassung!L4365&lt;&gt;"",IF(Belegerfassung!L4365&lt;&gt;"",IF(Belegerfassung!J4365&lt;&gt;0,VLOOKUP(Belegerfassung!L4365,Abfrage!$A$2:$C$19,2,),VLOOKUP(Belegerfassung!L4365,Abfrage!$A$2:$C$19,3,)),"")))</f>
        <v/>
      </c>
      <c r="G4357" t="str">
        <f t="shared" si="204"/>
        <v/>
      </c>
      <c r="H4357" s="31" t="str">
        <f>IF(A4357&lt;&gt;"",-Belegerfassung!J4365+Belegerfassung!K4365,"")</f>
        <v/>
      </c>
      <c r="I4357" s="49" t="str">
        <f>IFERROR(IF(H4357&lt;&gt;"",Belegerfassung!L4365*100,""),IF(OR(Belegerfassung!L4365="Leistung EU - Erlöse",Belegerfassung!L4365="Lieferungen EU-Erlöse",Belegerfassung!L4365="EUST",Belegerfassung!L4365="Bauleistungen 20%")=TRUE,"",MID(Belegerfassung!L4365,4,2)))</f>
        <v/>
      </c>
      <c r="J4357" s="6" t="str">
        <f>IF(A4357&lt;&gt;"",LEFT(Belegerfassung!D4365,40),"")</f>
        <v/>
      </c>
      <c r="K4357" t="str">
        <f>IF(A4357&lt;&gt;"",VLOOKUP(D4357,Abfrage!$F$2:$G$21,2,FALSE),"")</f>
        <v/>
      </c>
      <c r="L4357" s="6" t="str">
        <f>IF(Belegerfassung!H4365&lt;&gt;"",Belegerfassung!H4365,"")</f>
        <v/>
      </c>
      <c r="M4357" t="str">
        <f>IFERROR(IF(Belegerfassung!E4365&lt;&gt;"",VLOOKUP(Belegerfassung!E4365,Abfrage!$L$2:$M$15,2,),""),"")</f>
        <v/>
      </c>
      <c r="N4357" t="str">
        <f t="shared" si="205"/>
        <v/>
      </c>
      <c r="O4357" t="str">
        <f t="shared" si="206"/>
        <v/>
      </c>
      <c r="P4357" t="str">
        <f>IF(Belegerfassung!G4365&lt;&gt;"",CONCATENATE(Belegerfassung!G4365,".pdf"),"")</f>
        <v/>
      </c>
    </row>
    <row r="4358" spans="1:16">
      <c r="A4358" t="str">
        <f>IF(Belegerfassung!C4366&lt;&gt;"",0,"")</f>
        <v/>
      </c>
      <c r="B4358" t="str">
        <f>IFERROR(VLOOKUP(Belegerfassung!I4366,Konten!A:D,2,FALSE),"")</f>
        <v/>
      </c>
      <c r="C4358" t="str">
        <f>IF(A4358&lt;&gt;"",TEXT(Belegerfassung!C4366,"TT.MM.JJJJ"),"")</f>
        <v/>
      </c>
      <c r="D4358" t="str">
        <f>IFERROR(VLOOKUP(Belegerfassung!A4366,Abfrage!$E$2:$F$20,2,FALSE),"")</f>
        <v/>
      </c>
      <c r="E4358" t="str">
        <f>IF(A4358&lt;&gt;"",Belegerfassung!B4366,"")</f>
        <v/>
      </c>
      <c r="F4358" t="str">
        <f>IF(Belegerfassung!L4366="","",IF(Belegerfassung!L4366&lt;&gt;"",IF(Belegerfassung!L4366&lt;&gt;"",IF(Belegerfassung!J4366&lt;&gt;0,VLOOKUP(Belegerfassung!L4366,Abfrage!$A$2:$C$19,2,),VLOOKUP(Belegerfassung!L4366,Abfrage!$A$2:$C$19,3,)),"")))</f>
        <v/>
      </c>
      <c r="G4358" t="str">
        <f t="shared" si="204"/>
        <v/>
      </c>
      <c r="H4358" s="31" t="str">
        <f>IF(A4358&lt;&gt;"",-Belegerfassung!J4366+Belegerfassung!K4366,"")</f>
        <v/>
      </c>
      <c r="I4358" s="49" t="str">
        <f>IFERROR(IF(H4358&lt;&gt;"",Belegerfassung!L4366*100,""),IF(OR(Belegerfassung!L4366="Leistung EU - Erlöse",Belegerfassung!L4366="Lieferungen EU-Erlöse",Belegerfassung!L4366="EUST",Belegerfassung!L4366="Bauleistungen 20%")=TRUE,"",MID(Belegerfassung!L4366,4,2)))</f>
        <v/>
      </c>
      <c r="J4358" s="6" t="str">
        <f>IF(A4358&lt;&gt;"",LEFT(Belegerfassung!D4366,40),"")</f>
        <v/>
      </c>
      <c r="K4358" t="str">
        <f>IF(A4358&lt;&gt;"",VLOOKUP(D4358,Abfrage!$F$2:$G$21,2,FALSE),"")</f>
        <v/>
      </c>
      <c r="L4358" s="6" t="str">
        <f>IF(Belegerfassung!H4366&lt;&gt;"",Belegerfassung!H4366,"")</f>
        <v/>
      </c>
      <c r="M4358" t="str">
        <f>IFERROR(IF(Belegerfassung!E4366&lt;&gt;"",VLOOKUP(Belegerfassung!E4366,Abfrage!$L$2:$M$15,2,),""),"")</f>
        <v/>
      </c>
      <c r="N4358" t="str">
        <f t="shared" si="205"/>
        <v/>
      </c>
      <c r="O4358" t="str">
        <f t="shared" si="206"/>
        <v/>
      </c>
      <c r="P4358" t="str">
        <f>IF(Belegerfassung!G4366&lt;&gt;"",CONCATENATE(Belegerfassung!G4366,".pdf"),"")</f>
        <v/>
      </c>
    </row>
    <row r="4359" spans="1:16">
      <c r="A4359" t="str">
        <f>IF(Belegerfassung!C4367&lt;&gt;"",0,"")</f>
        <v/>
      </c>
      <c r="B4359" t="str">
        <f>IFERROR(VLOOKUP(Belegerfassung!I4367,Konten!A:D,2,FALSE),"")</f>
        <v/>
      </c>
      <c r="C4359" t="str">
        <f>IF(A4359&lt;&gt;"",TEXT(Belegerfassung!C4367,"TT.MM.JJJJ"),"")</f>
        <v/>
      </c>
      <c r="D4359" t="str">
        <f>IFERROR(VLOOKUP(Belegerfassung!A4367,Abfrage!$E$2:$F$20,2,FALSE),"")</f>
        <v/>
      </c>
      <c r="E4359" t="str">
        <f>IF(A4359&lt;&gt;"",Belegerfassung!B4367,"")</f>
        <v/>
      </c>
      <c r="F4359" t="str">
        <f>IF(Belegerfassung!L4367="","",IF(Belegerfassung!L4367&lt;&gt;"",IF(Belegerfassung!L4367&lt;&gt;"",IF(Belegerfassung!J4367&lt;&gt;0,VLOOKUP(Belegerfassung!L4367,Abfrage!$A$2:$C$19,2,),VLOOKUP(Belegerfassung!L4367,Abfrage!$A$2:$C$19,3,)),"")))</f>
        <v/>
      </c>
      <c r="G4359" t="str">
        <f t="shared" si="204"/>
        <v/>
      </c>
      <c r="H4359" s="31" t="str">
        <f>IF(A4359&lt;&gt;"",-Belegerfassung!J4367+Belegerfassung!K4367,"")</f>
        <v/>
      </c>
      <c r="I4359" s="49" t="str">
        <f>IFERROR(IF(H4359&lt;&gt;"",Belegerfassung!L4367*100,""),IF(OR(Belegerfassung!L4367="Leistung EU - Erlöse",Belegerfassung!L4367="Lieferungen EU-Erlöse",Belegerfassung!L4367="EUST",Belegerfassung!L4367="Bauleistungen 20%")=TRUE,"",MID(Belegerfassung!L4367,4,2)))</f>
        <v/>
      </c>
      <c r="J4359" s="6" t="str">
        <f>IF(A4359&lt;&gt;"",LEFT(Belegerfassung!D4367,40),"")</f>
        <v/>
      </c>
      <c r="K4359" t="str">
        <f>IF(A4359&lt;&gt;"",VLOOKUP(D4359,Abfrage!$F$2:$G$21,2,FALSE),"")</f>
        <v/>
      </c>
      <c r="L4359" s="6" t="str">
        <f>IF(Belegerfassung!H4367&lt;&gt;"",Belegerfassung!H4367,"")</f>
        <v/>
      </c>
      <c r="M4359" t="str">
        <f>IFERROR(IF(Belegerfassung!E4367&lt;&gt;"",VLOOKUP(Belegerfassung!E4367,Abfrage!$L$2:$M$15,2,),""),"")</f>
        <v/>
      </c>
      <c r="N4359" t="str">
        <f t="shared" si="205"/>
        <v/>
      </c>
      <c r="O4359" t="str">
        <f t="shared" si="206"/>
        <v/>
      </c>
      <c r="P4359" t="str">
        <f>IF(Belegerfassung!G4367&lt;&gt;"",CONCATENATE(Belegerfassung!G4367,".pdf"),"")</f>
        <v/>
      </c>
    </row>
    <row r="4360" spans="1:16">
      <c r="A4360" t="str">
        <f>IF(Belegerfassung!C4368&lt;&gt;"",0,"")</f>
        <v/>
      </c>
      <c r="B4360" t="str">
        <f>IFERROR(VLOOKUP(Belegerfassung!I4368,Konten!A:D,2,FALSE),"")</f>
        <v/>
      </c>
      <c r="C4360" t="str">
        <f>IF(A4360&lt;&gt;"",TEXT(Belegerfassung!C4368,"TT.MM.JJJJ"),"")</f>
        <v/>
      </c>
      <c r="D4360" t="str">
        <f>IFERROR(VLOOKUP(Belegerfassung!A4368,Abfrage!$E$2:$F$20,2,FALSE),"")</f>
        <v/>
      </c>
      <c r="E4360" t="str">
        <f>IF(A4360&lt;&gt;"",Belegerfassung!B4368,"")</f>
        <v/>
      </c>
      <c r="F4360" t="str">
        <f>IF(Belegerfassung!L4368="","",IF(Belegerfassung!L4368&lt;&gt;"",IF(Belegerfassung!L4368&lt;&gt;"",IF(Belegerfassung!J4368&lt;&gt;0,VLOOKUP(Belegerfassung!L4368,Abfrage!$A$2:$C$19,2,),VLOOKUP(Belegerfassung!L4368,Abfrage!$A$2:$C$19,3,)),"")))</f>
        <v/>
      </c>
      <c r="G4360" t="str">
        <f t="shared" si="204"/>
        <v/>
      </c>
      <c r="H4360" s="31" t="str">
        <f>IF(A4360&lt;&gt;"",-Belegerfassung!J4368+Belegerfassung!K4368,"")</f>
        <v/>
      </c>
      <c r="I4360" s="49" t="str">
        <f>IFERROR(IF(H4360&lt;&gt;"",Belegerfassung!L4368*100,""),IF(OR(Belegerfassung!L4368="Leistung EU - Erlöse",Belegerfassung!L4368="Lieferungen EU-Erlöse",Belegerfassung!L4368="EUST",Belegerfassung!L4368="Bauleistungen 20%")=TRUE,"",MID(Belegerfassung!L4368,4,2)))</f>
        <v/>
      </c>
      <c r="J4360" s="6" t="str">
        <f>IF(A4360&lt;&gt;"",LEFT(Belegerfassung!D4368,40),"")</f>
        <v/>
      </c>
      <c r="K4360" t="str">
        <f>IF(A4360&lt;&gt;"",VLOOKUP(D4360,Abfrage!$F$2:$G$21,2,FALSE),"")</f>
        <v/>
      </c>
      <c r="L4360" s="6" t="str">
        <f>IF(Belegerfassung!H4368&lt;&gt;"",Belegerfassung!H4368,"")</f>
        <v/>
      </c>
      <c r="M4360" t="str">
        <f>IFERROR(IF(Belegerfassung!E4368&lt;&gt;"",VLOOKUP(Belegerfassung!E4368,Abfrage!$L$2:$M$15,2,),""),"")</f>
        <v/>
      </c>
      <c r="N4360" t="str">
        <f t="shared" si="205"/>
        <v/>
      </c>
      <c r="O4360" t="str">
        <f t="shared" si="206"/>
        <v/>
      </c>
      <c r="P4360" t="str">
        <f>IF(Belegerfassung!G4368&lt;&gt;"",CONCATENATE(Belegerfassung!G4368,".pdf"),"")</f>
        <v/>
      </c>
    </row>
    <row r="4361" spans="1:16">
      <c r="A4361" t="str">
        <f>IF(Belegerfassung!C4369&lt;&gt;"",0,"")</f>
        <v/>
      </c>
      <c r="B4361" t="str">
        <f>IFERROR(VLOOKUP(Belegerfassung!I4369,Konten!A:D,2,FALSE),"")</f>
        <v/>
      </c>
      <c r="C4361" t="str">
        <f>IF(A4361&lt;&gt;"",TEXT(Belegerfassung!C4369,"TT.MM.JJJJ"),"")</f>
        <v/>
      </c>
      <c r="D4361" t="str">
        <f>IFERROR(VLOOKUP(Belegerfassung!A4369,Abfrage!$E$2:$F$20,2,FALSE),"")</f>
        <v/>
      </c>
      <c r="E4361" t="str">
        <f>IF(A4361&lt;&gt;"",Belegerfassung!B4369,"")</f>
        <v/>
      </c>
      <c r="F4361" t="str">
        <f>IF(Belegerfassung!L4369="","",IF(Belegerfassung!L4369&lt;&gt;"",IF(Belegerfassung!L4369&lt;&gt;"",IF(Belegerfassung!J4369&lt;&gt;0,VLOOKUP(Belegerfassung!L4369,Abfrage!$A$2:$C$19,2,),VLOOKUP(Belegerfassung!L4369,Abfrage!$A$2:$C$19,3,)),"")))</f>
        <v/>
      </c>
      <c r="G4361" t="str">
        <f t="shared" si="204"/>
        <v/>
      </c>
      <c r="H4361" s="31" t="str">
        <f>IF(A4361&lt;&gt;"",-Belegerfassung!J4369+Belegerfassung!K4369,"")</f>
        <v/>
      </c>
      <c r="I4361" s="49" t="str">
        <f>IFERROR(IF(H4361&lt;&gt;"",Belegerfassung!L4369*100,""),IF(OR(Belegerfassung!L4369="Leistung EU - Erlöse",Belegerfassung!L4369="Lieferungen EU-Erlöse",Belegerfassung!L4369="EUST",Belegerfassung!L4369="Bauleistungen 20%")=TRUE,"",MID(Belegerfassung!L4369,4,2)))</f>
        <v/>
      </c>
      <c r="J4361" s="6" t="str">
        <f>IF(A4361&lt;&gt;"",LEFT(Belegerfassung!D4369,40),"")</f>
        <v/>
      </c>
      <c r="K4361" t="str">
        <f>IF(A4361&lt;&gt;"",VLOOKUP(D4361,Abfrage!$F$2:$G$21,2,FALSE),"")</f>
        <v/>
      </c>
      <c r="L4361" s="6" t="str">
        <f>IF(Belegerfassung!H4369&lt;&gt;"",Belegerfassung!H4369,"")</f>
        <v/>
      </c>
      <c r="M4361" t="str">
        <f>IFERROR(IF(Belegerfassung!E4369&lt;&gt;"",VLOOKUP(Belegerfassung!E4369,Abfrage!$L$2:$M$15,2,),""),"")</f>
        <v/>
      </c>
      <c r="N4361" t="str">
        <f t="shared" si="205"/>
        <v/>
      </c>
      <c r="O4361" t="str">
        <f t="shared" si="206"/>
        <v/>
      </c>
      <c r="P4361" t="str">
        <f>IF(Belegerfassung!G4369&lt;&gt;"",CONCATENATE(Belegerfassung!G4369,".pdf"),"")</f>
        <v/>
      </c>
    </row>
    <row r="4362" spans="1:16">
      <c r="A4362" t="str">
        <f>IF(Belegerfassung!C4370&lt;&gt;"",0,"")</f>
        <v/>
      </c>
      <c r="B4362" t="str">
        <f>IFERROR(VLOOKUP(Belegerfassung!I4370,Konten!A:D,2,FALSE),"")</f>
        <v/>
      </c>
      <c r="C4362" t="str">
        <f>IF(A4362&lt;&gt;"",TEXT(Belegerfassung!C4370,"TT.MM.JJJJ"),"")</f>
        <v/>
      </c>
      <c r="D4362" t="str">
        <f>IFERROR(VLOOKUP(Belegerfassung!A4370,Abfrage!$E$2:$F$20,2,FALSE),"")</f>
        <v/>
      </c>
      <c r="E4362" t="str">
        <f>IF(A4362&lt;&gt;"",Belegerfassung!B4370,"")</f>
        <v/>
      </c>
      <c r="F4362" t="str">
        <f>IF(Belegerfassung!L4370="","",IF(Belegerfassung!L4370&lt;&gt;"",IF(Belegerfassung!L4370&lt;&gt;"",IF(Belegerfassung!J4370&lt;&gt;0,VLOOKUP(Belegerfassung!L4370,Abfrage!$A$2:$C$19,2,),VLOOKUP(Belegerfassung!L4370,Abfrage!$A$2:$C$19,3,)),"")))</f>
        <v/>
      </c>
      <c r="G4362" t="str">
        <f t="shared" si="204"/>
        <v/>
      </c>
      <c r="H4362" s="31" t="str">
        <f>IF(A4362&lt;&gt;"",-Belegerfassung!J4370+Belegerfassung!K4370,"")</f>
        <v/>
      </c>
      <c r="I4362" s="49" t="str">
        <f>IFERROR(IF(H4362&lt;&gt;"",Belegerfassung!L4370*100,""),IF(OR(Belegerfassung!L4370="Leistung EU - Erlöse",Belegerfassung!L4370="Lieferungen EU-Erlöse",Belegerfassung!L4370="EUST",Belegerfassung!L4370="Bauleistungen 20%")=TRUE,"",MID(Belegerfassung!L4370,4,2)))</f>
        <v/>
      </c>
      <c r="J4362" s="6" t="str">
        <f>IF(A4362&lt;&gt;"",LEFT(Belegerfassung!D4370,40),"")</f>
        <v/>
      </c>
      <c r="K4362" t="str">
        <f>IF(A4362&lt;&gt;"",VLOOKUP(D4362,Abfrage!$F$2:$G$21,2,FALSE),"")</f>
        <v/>
      </c>
      <c r="L4362" s="6" t="str">
        <f>IF(Belegerfassung!H4370&lt;&gt;"",Belegerfassung!H4370,"")</f>
        <v/>
      </c>
      <c r="M4362" t="str">
        <f>IFERROR(IF(Belegerfassung!E4370&lt;&gt;"",VLOOKUP(Belegerfassung!E4370,Abfrage!$L$2:$M$15,2,),""),"")</f>
        <v/>
      </c>
      <c r="N4362" t="str">
        <f t="shared" si="205"/>
        <v/>
      </c>
      <c r="O4362" t="str">
        <f t="shared" si="206"/>
        <v/>
      </c>
      <c r="P4362" t="str">
        <f>IF(Belegerfassung!G4370&lt;&gt;"",CONCATENATE(Belegerfassung!G4370,".pdf"),"")</f>
        <v/>
      </c>
    </row>
    <row r="4363" spans="1:16">
      <c r="A4363" t="str">
        <f>IF(Belegerfassung!C4371&lt;&gt;"",0,"")</f>
        <v/>
      </c>
      <c r="B4363" t="str">
        <f>IFERROR(VLOOKUP(Belegerfassung!I4371,Konten!A:D,2,FALSE),"")</f>
        <v/>
      </c>
      <c r="C4363" t="str">
        <f>IF(A4363&lt;&gt;"",TEXT(Belegerfassung!C4371,"TT.MM.JJJJ"),"")</f>
        <v/>
      </c>
      <c r="D4363" t="str">
        <f>IFERROR(VLOOKUP(Belegerfassung!A4371,Abfrage!$E$2:$F$20,2,FALSE),"")</f>
        <v/>
      </c>
      <c r="E4363" t="str">
        <f>IF(A4363&lt;&gt;"",Belegerfassung!B4371,"")</f>
        <v/>
      </c>
      <c r="F4363" t="str">
        <f>IF(Belegerfassung!L4371="","",IF(Belegerfassung!L4371&lt;&gt;"",IF(Belegerfassung!L4371&lt;&gt;"",IF(Belegerfassung!J4371&lt;&gt;0,VLOOKUP(Belegerfassung!L4371,Abfrage!$A$2:$C$19,2,),VLOOKUP(Belegerfassung!L4371,Abfrage!$A$2:$C$19,3,)),"")))</f>
        <v/>
      </c>
      <c r="G4363" t="str">
        <f t="shared" si="204"/>
        <v/>
      </c>
      <c r="H4363" s="31" t="str">
        <f>IF(A4363&lt;&gt;"",-Belegerfassung!J4371+Belegerfassung!K4371,"")</f>
        <v/>
      </c>
      <c r="I4363" s="49" t="str">
        <f>IFERROR(IF(H4363&lt;&gt;"",Belegerfassung!L4371*100,""),IF(OR(Belegerfassung!L4371="Leistung EU - Erlöse",Belegerfassung!L4371="Lieferungen EU-Erlöse",Belegerfassung!L4371="EUST",Belegerfassung!L4371="Bauleistungen 20%")=TRUE,"",MID(Belegerfassung!L4371,4,2)))</f>
        <v/>
      </c>
      <c r="J4363" s="6" t="str">
        <f>IF(A4363&lt;&gt;"",LEFT(Belegerfassung!D4371,40),"")</f>
        <v/>
      </c>
      <c r="K4363" t="str">
        <f>IF(A4363&lt;&gt;"",VLOOKUP(D4363,Abfrage!$F$2:$G$21,2,FALSE),"")</f>
        <v/>
      </c>
      <c r="L4363" s="6" t="str">
        <f>IF(Belegerfassung!H4371&lt;&gt;"",Belegerfassung!H4371,"")</f>
        <v/>
      </c>
      <c r="M4363" t="str">
        <f>IFERROR(IF(Belegerfassung!E4371&lt;&gt;"",VLOOKUP(Belegerfassung!E4371,Abfrage!$L$2:$M$15,2,),""),"")</f>
        <v/>
      </c>
      <c r="N4363" t="str">
        <f t="shared" si="205"/>
        <v/>
      </c>
      <c r="O4363" t="str">
        <f t="shared" si="206"/>
        <v/>
      </c>
      <c r="P4363" t="str">
        <f>IF(Belegerfassung!G4371&lt;&gt;"",CONCATENATE(Belegerfassung!G4371,".pdf"),"")</f>
        <v/>
      </c>
    </row>
    <row r="4364" spans="1:16">
      <c r="A4364" t="str">
        <f>IF(Belegerfassung!C4372&lt;&gt;"",0,"")</f>
        <v/>
      </c>
      <c r="B4364" t="str">
        <f>IFERROR(VLOOKUP(Belegerfassung!I4372,Konten!A:D,2,FALSE),"")</f>
        <v/>
      </c>
      <c r="C4364" t="str">
        <f>IF(A4364&lt;&gt;"",TEXT(Belegerfassung!C4372,"TT.MM.JJJJ"),"")</f>
        <v/>
      </c>
      <c r="D4364" t="str">
        <f>IFERROR(VLOOKUP(Belegerfassung!A4372,Abfrage!$E$2:$F$20,2,FALSE),"")</f>
        <v/>
      </c>
      <c r="E4364" t="str">
        <f>IF(A4364&lt;&gt;"",Belegerfassung!B4372,"")</f>
        <v/>
      </c>
      <c r="F4364" t="str">
        <f>IF(Belegerfassung!L4372="","",IF(Belegerfassung!L4372&lt;&gt;"",IF(Belegerfassung!L4372&lt;&gt;"",IF(Belegerfassung!J4372&lt;&gt;0,VLOOKUP(Belegerfassung!L4372,Abfrage!$A$2:$C$19,2,),VLOOKUP(Belegerfassung!L4372,Abfrage!$A$2:$C$19,3,)),"")))</f>
        <v/>
      </c>
      <c r="G4364" t="str">
        <f t="shared" si="204"/>
        <v/>
      </c>
      <c r="H4364" s="31" t="str">
        <f>IF(A4364&lt;&gt;"",-Belegerfassung!J4372+Belegerfassung!K4372,"")</f>
        <v/>
      </c>
      <c r="I4364" s="49" t="str">
        <f>IFERROR(IF(H4364&lt;&gt;"",Belegerfassung!L4372*100,""),IF(OR(Belegerfassung!L4372="Leistung EU - Erlöse",Belegerfassung!L4372="Lieferungen EU-Erlöse",Belegerfassung!L4372="EUST",Belegerfassung!L4372="Bauleistungen 20%")=TRUE,"",MID(Belegerfassung!L4372,4,2)))</f>
        <v/>
      </c>
      <c r="J4364" s="6" t="str">
        <f>IF(A4364&lt;&gt;"",LEFT(Belegerfassung!D4372,40),"")</f>
        <v/>
      </c>
      <c r="K4364" t="str">
        <f>IF(A4364&lt;&gt;"",VLOOKUP(D4364,Abfrage!$F$2:$G$21,2,FALSE),"")</f>
        <v/>
      </c>
      <c r="L4364" s="6" t="str">
        <f>IF(Belegerfassung!H4372&lt;&gt;"",Belegerfassung!H4372,"")</f>
        <v/>
      </c>
      <c r="M4364" t="str">
        <f>IFERROR(IF(Belegerfassung!E4372&lt;&gt;"",VLOOKUP(Belegerfassung!E4372,Abfrage!$L$2:$M$15,2,),""),"")</f>
        <v/>
      </c>
      <c r="N4364" t="str">
        <f t="shared" si="205"/>
        <v/>
      </c>
      <c r="O4364" t="str">
        <f t="shared" si="206"/>
        <v/>
      </c>
      <c r="P4364" t="str">
        <f>IF(Belegerfassung!G4372&lt;&gt;"",CONCATENATE(Belegerfassung!G4372,".pdf"),"")</f>
        <v/>
      </c>
    </row>
    <row r="4365" spans="1:16">
      <c r="A4365" t="str">
        <f>IF(Belegerfassung!C4373&lt;&gt;"",0,"")</f>
        <v/>
      </c>
      <c r="B4365" t="str">
        <f>IFERROR(VLOOKUP(Belegerfassung!I4373,Konten!A:D,2,FALSE),"")</f>
        <v/>
      </c>
      <c r="C4365" t="str">
        <f>IF(A4365&lt;&gt;"",TEXT(Belegerfassung!C4373,"TT.MM.JJJJ"),"")</f>
        <v/>
      </c>
      <c r="D4365" t="str">
        <f>IFERROR(VLOOKUP(Belegerfassung!A4373,Abfrage!$E$2:$F$20,2,FALSE),"")</f>
        <v/>
      </c>
      <c r="E4365" t="str">
        <f>IF(A4365&lt;&gt;"",Belegerfassung!B4373,"")</f>
        <v/>
      </c>
      <c r="F4365" t="str">
        <f>IF(Belegerfassung!L4373="","",IF(Belegerfassung!L4373&lt;&gt;"",IF(Belegerfassung!L4373&lt;&gt;"",IF(Belegerfassung!J4373&lt;&gt;0,VLOOKUP(Belegerfassung!L4373,Abfrage!$A$2:$C$19,2,),VLOOKUP(Belegerfassung!L4373,Abfrage!$A$2:$C$19,3,)),"")))</f>
        <v/>
      </c>
      <c r="G4365" t="str">
        <f t="shared" si="204"/>
        <v/>
      </c>
      <c r="H4365" s="31" t="str">
        <f>IF(A4365&lt;&gt;"",-Belegerfassung!J4373+Belegerfassung!K4373,"")</f>
        <v/>
      </c>
      <c r="I4365" s="49" t="str">
        <f>IFERROR(IF(H4365&lt;&gt;"",Belegerfassung!L4373*100,""),IF(OR(Belegerfassung!L4373="Leistung EU - Erlöse",Belegerfassung!L4373="Lieferungen EU-Erlöse",Belegerfassung!L4373="EUST",Belegerfassung!L4373="Bauleistungen 20%")=TRUE,"",MID(Belegerfassung!L4373,4,2)))</f>
        <v/>
      </c>
      <c r="J4365" s="6" t="str">
        <f>IF(A4365&lt;&gt;"",LEFT(Belegerfassung!D4373,40),"")</f>
        <v/>
      </c>
      <c r="K4365" t="str">
        <f>IF(A4365&lt;&gt;"",VLOOKUP(D4365,Abfrage!$F$2:$G$21,2,FALSE),"")</f>
        <v/>
      </c>
      <c r="L4365" s="6" t="str">
        <f>IF(Belegerfassung!H4373&lt;&gt;"",Belegerfassung!H4373,"")</f>
        <v/>
      </c>
      <c r="M4365" t="str">
        <f>IFERROR(IF(Belegerfassung!E4373&lt;&gt;"",VLOOKUP(Belegerfassung!E4373,Abfrage!$L$2:$M$15,2,),""),"")</f>
        <v/>
      </c>
      <c r="N4365" t="str">
        <f t="shared" si="205"/>
        <v/>
      </c>
      <c r="O4365" t="str">
        <f t="shared" si="206"/>
        <v/>
      </c>
      <c r="P4365" t="str">
        <f>IF(Belegerfassung!G4373&lt;&gt;"",CONCATENATE(Belegerfassung!G4373,".pdf"),"")</f>
        <v/>
      </c>
    </row>
    <row r="4366" spans="1:16">
      <c r="A4366" t="str">
        <f>IF(Belegerfassung!C4374&lt;&gt;"",0,"")</f>
        <v/>
      </c>
      <c r="B4366" t="str">
        <f>IFERROR(VLOOKUP(Belegerfassung!I4374,Konten!A:D,2,FALSE),"")</f>
        <v/>
      </c>
      <c r="C4366" t="str">
        <f>IF(A4366&lt;&gt;"",TEXT(Belegerfassung!C4374,"TT.MM.JJJJ"),"")</f>
        <v/>
      </c>
      <c r="D4366" t="str">
        <f>IFERROR(VLOOKUP(Belegerfassung!A4374,Abfrage!$E$2:$F$20,2,FALSE),"")</f>
        <v/>
      </c>
      <c r="E4366" t="str">
        <f>IF(A4366&lt;&gt;"",Belegerfassung!B4374,"")</f>
        <v/>
      </c>
      <c r="F4366" t="str">
        <f>IF(Belegerfassung!L4374="","",IF(Belegerfassung!L4374&lt;&gt;"",IF(Belegerfassung!L4374&lt;&gt;"",IF(Belegerfassung!J4374&lt;&gt;0,VLOOKUP(Belegerfassung!L4374,Abfrage!$A$2:$C$19,2,),VLOOKUP(Belegerfassung!L4374,Abfrage!$A$2:$C$19,3,)),"")))</f>
        <v/>
      </c>
      <c r="G4366" t="str">
        <f t="shared" si="204"/>
        <v/>
      </c>
      <c r="H4366" s="31" t="str">
        <f>IF(A4366&lt;&gt;"",-Belegerfassung!J4374+Belegerfassung!K4374,"")</f>
        <v/>
      </c>
      <c r="I4366" s="49" t="str">
        <f>IFERROR(IF(H4366&lt;&gt;"",Belegerfassung!L4374*100,""),IF(OR(Belegerfassung!L4374="Leistung EU - Erlöse",Belegerfassung!L4374="Lieferungen EU-Erlöse",Belegerfassung!L4374="EUST",Belegerfassung!L4374="Bauleistungen 20%")=TRUE,"",MID(Belegerfassung!L4374,4,2)))</f>
        <v/>
      </c>
      <c r="J4366" s="6" t="str">
        <f>IF(A4366&lt;&gt;"",LEFT(Belegerfassung!D4374,40),"")</f>
        <v/>
      </c>
      <c r="K4366" t="str">
        <f>IF(A4366&lt;&gt;"",VLOOKUP(D4366,Abfrage!$F$2:$G$21,2,FALSE),"")</f>
        <v/>
      </c>
      <c r="L4366" s="6" t="str">
        <f>IF(Belegerfassung!H4374&lt;&gt;"",Belegerfassung!H4374,"")</f>
        <v/>
      </c>
      <c r="M4366" t="str">
        <f>IFERROR(IF(Belegerfassung!E4374&lt;&gt;"",VLOOKUP(Belegerfassung!E4374,Abfrage!$L$2:$M$15,2,),""),"")</f>
        <v/>
      </c>
      <c r="N4366" t="str">
        <f t="shared" si="205"/>
        <v/>
      </c>
      <c r="O4366" t="str">
        <f t="shared" si="206"/>
        <v/>
      </c>
      <c r="P4366" t="str">
        <f>IF(Belegerfassung!G4374&lt;&gt;"",CONCATENATE(Belegerfassung!G4374,".pdf"),"")</f>
        <v/>
      </c>
    </row>
    <row r="4367" spans="1:16">
      <c r="A4367" t="str">
        <f>IF(Belegerfassung!C4375&lt;&gt;"",0,"")</f>
        <v/>
      </c>
      <c r="B4367" t="str">
        <f>IFERROR(VLOOKUP(Belegerfassung!I4375,Konten!A:D,2,FALSE),"")</f>
        <v/>
      </c>
      <c r="C4367" t="str">
        <f>IF(A4367&lt;&gt;"",TEXT(Belegerfassung!C4375,"TT.MM.JJJJ"),"")</f>
        <v/>
      </c>
      <c r="D4367" t="str">
        <f>IFERROR(VLOOKUP(Belegerfassung!A4375,Abfrage!$E$2:$F$20,2,FALSE),"")</f>
        <v/>
      </c>
      <c r="E4367" t="str">
        <f>IF(A4367&lt;&gt;"",Belegerfassung!B4375,"")</f>
        <v/>
      </c>
      <c r="F4367" t="str">
        <f>IF(Belegerfassung!L4375="","",IF(Belegerfassung!L4375&lt;&gt;"",IF(Belegerfassung!L4375&lt;&gt;"",IF(Belegerfassung!J4375&lt;&gt;0,VLOOKUP(Belegerfassung!L4375,Abfrage!$A$2:$C$19,2,),VLOOKUP(Belegerfassung!L4375,Abfrage!$A$2:$C$19,3,)),"")))</f>
        <v/>
      </c>
      <c r="G4367" t="str">
        <f t="shared" si="204"/>
        <v/>
      </c>
      <c r="H4367" s="31" t="str">
        <f>IF(A4367&lt;&gt;"",-Belegerfassung!J4375+Belegerfassung!K4375,"")</f>
        <v/>
      </c>
      <c r="I4367" s="49" t="str">
        <f>IFERROR(IF(H4367&lt;&gt;"",Belegerfassung!L4375*100,""),IF(OR(Belegerfassung!L4375="Leistung EU - Erlöse",Belegerfassung!L4375="Lieferungen EU-Erlöse",Belegerfassung!L4375="EUST",Belegerfassung!L4375="Bauleistungen 20%")=TRUE,"",MID(Belegerfassung!L4375,4,2)))</f>
        <v/>
      </c>
      <c r="J4367" s="6" t="str">
        <f>IF(A4367&lt;&gt;"",LEFT(Belegerfassung!D4375,40),"")</f>
        <v/>
      </c>
      <c r="K4367" t="str">
        <f>IF(A4367&lt;&gt;"",VLOOKUP(D4367,Abfrage!$F$2:$G$21,2,FALSE),"")</f>
        <v/>
      </c>
      <c r="L4367" s="6" t="str">
        <f>IF(Belegerfassung!H4375&lt;&gt;"",Belegerfassung!H4375,"")</f>
        <v/>
      </c>
      <c r="M4367" t="str">
        <f>IFERROR(IF(Belegerfassung!E4375&lt;&gt;"",VLOOKUP(Belegerfassung!E4375,Abfrage!$L$2:$M$15,2,),""),"")</f>
        <v/>
      </c>
      <c r="N4367" t="str">
        <f t="shared" si="205"/>
        <v/>
      </c>
      <c r="O4367" t="str">
        <f t="shared" si="206"/>
        <v/>
      </c>
      <c r="P4367" t="str">
        <f>IF(Belegerfassung!G4375&lt;&gt;"",CONCATENATE(Belegerfassung!G4375,".pdf"),"")</f>
        <v/>
      </c>
    </row>
    <row r="4368" spans="1:16">
      <c r="A4368" t="str">
        <f>IF(Belegerfassung!C4376&lt;&gt;"",0,"")</f>
        <v/>
      </c>
      <c r="B4368" t="str">
        <f>IFERROR(VLOOKUP(Belegerfassung!I4376,Konten!A:D,2,FALSE),"")</f>
        <v/>
      </c>
      <c r="C4368" t="str">
        <f>IF(A4368&lt;&gt;"",TEXT(Belegerfassung!C4376,"TT.MM.JJJJ"),"")</f>
        <v/>
      </c>
      <c r="D4368" t="str">
        <f>IFERROR(VLOOKUP(Belegerfassung!A4376,Abfrage!$E$2:$F$20,2,FALSE),"")</f>
        <v/>
      </c>
      <c r="E4368" t="str">
        <f>IF(A4368&lt;&gt;"",Belegerfassung!B4376,"")</f>
        <v/>
      </c>
      <c r="F4368" t="str">
        <f>IF(Belegerfassung!L4376="","",IF(Belegerfassung!L4376&lt;&gt;"",IF(Belegerfassung!L4376&lt;&gt;"",IF(Belegerfassung!J4376&lt;&gt;0,VLOOKUP(Belegerfassung!L4376,Abfrage!$A$2:$C$19,2,),VLOOKUP(Belegerfassung!L4376,Abfrage!$A$2:$C$19,3,)),"")))</f>
        <v/>
      </c>
      <c r="G4368" t="str">
        <f t="shared" si="204"/>
        <v/>
      </c>
      <c r="H4368" s="31" t="str">
        <f>IF(A4368&lt;&gt;"",-Belegerfassung!J4376+Belegerfassung!K4376,"")</f>
        <v/>
      </c>
      <c r="I4368" s="49" t="str">
        <f>IFERROR(IF(H4368&lt;&gt;"",Belegerfassung!L4376*100,""),IF(OR(Belegerfassung!L4376="Leistung EU - Erlöse",Belegerfassung!L4376="Lieferungen EU-Erlöse",Belegerfassung!L4376="EUST",Belegerfassung!L4376="Bauleistungen 20%")=TRUE,"",MID(Belegerfassung!L4376,4,2)))</f>
        <v/>
      </c>
      <c r="J4368" s="6" t="str">
        <f>IF(A4368&lt;&gt;"",LEFT(Belegerfassung!D4376,40),"")</f>
        <v/>
      </c>
      <c r="K4368" t="str">
        <f>IF(A4368&lt;&gt;"",VLOOKUP(D4368,Abfrage!$F$2:$G$21,2,FALSE),"")</f>
        <v/>
      </c>
      <c r="L4368" s="6" t="str">
        <f>IF(Belegerfassung!H4376&lt;&gt;"",Belegerfassung!H4376,"")</f>
        <v/>
      </c>
      <c r="M4368" t="str">
        <f>IFERROR(IF(Belegerfassung!E4376&lt;&gt;"",VLOOKUP(Belegerfassung!E4376,Abfrage!$L$2:$M$15,2,),""),"")</f>
        <v/>
      </c>
      <c r="N4368" t="str">
        <f t="shared" si="205"/>
        <v/>
      </c>
      <c r="O4368" t="str">
        <f t="shared" si="206"/>
        <v/>
      </c>
      <c r="P4368" t="str">
        <f>IF(Belegerfassung!G4376&lt;&gt;"",CONCATENATE(Belegerfassung!G4376,".pdf"),"")</f>
        <v/>
      </c>
    </row>
    <row r="4369" spans="1:16">
      <c r="A4369" t="str">
        <f>IF(Belegerfassung!C4377&lt;&gt;"",0,"")</f>
        <v/>
      </c>
      <c r="B4369" t="str">
        <f>IFERROR(VLOOKUP(Belegerfassung!I4377,Konten!A:D,2,FALSE),"")</f>
        <v/>
      </c>
      <c r="C4369" t="str">
        <f>IF(A4369&lt;&gt;"",TEXT(Belegerfassung!C4377,"TT.MM.JJJJ"),"")</f>
        <v/>
      </c>
      <c r="D4369" t="str">
        <f>IFERROR(VLOOKUP(Belegerfassung!A4377,Abfrage!$E$2:$F$20,2,FALSE),"")</f>
        <v/>
      </c>
      <c r="E4369" t="str">
        <f>IF(A4369&lt;&gt;"",Belegerfassung!B4377,"")</f>
        <v/>
      </c>
      <c r="F4369" t="str">
        <f>IF(Belegerfassung!L4377="","",IF(Belegerfassung!L4377&lt;&gt;"",IF(Belegerfassung!L4377&lt;&gt;"",IF(Belegerfassung!J4377&lt;&gt;0,VLOOKUP(Belegerfassung!L4377,Abfrage!$A$2:$C$19,2,),VLOOKUP(Belegerfassung!L4377,Abfrage!$A$2:$C$19,3,)),"")))</f>
        <v/>
      </c>
      <c r="G4369" t="str">
        <f t="shared" si="204"/>
        <v/>
      </c>
      <c r="H4369" s="31" t="str">
        <f>IF(A4369&lt;&gt;"",-Belegerfassung!J4377+Belegerfassung!K4377,"")</f>
        <v/>
      </c>
      <c r="I4369" s="49" t="str">
        <f>IFERROR(IF(H4369&lt;&gt;"",Belegerfassung!L4377*100,""),IF(OR(Belegerfassung!L4377="Leistung EU - Erlöse",Belegerfassung!L4377="Lieferungen EU-Erlöse",Belegerfassung!L4377="EUST",Belegerfassung!L4377="Bauleistungen 20%")=TRUE,"",MID(Belegerfassung!L4377,4,2)))</f>
        <v/>
      </c>
      <c r="J4369" s="6" t="str">
        <f>IF(A4369&lt;&gt;"",LEFT(Belegerfassung!D4377,40),"")</f>
        <v/>
      </c>
      <c r="K4369" t="str">
        <f>IF(A4369&lt;&gt;"",VLOOKUP(D4369,Abfrage!$F$2:$G$21,2,FALSE),"")</f>
        <v/>
      </c>
      <c r="L4369" s="6" t="str">
        <f>IF(Belegerfassung!H4377&lt;&gt;"",Belegerfassung!H4377,"")</f>
        <v/>
      </c>
      <c r="M4369" t="str">
        <f>IFERROR(IF(Belegerfassung!E4377&lt;&gt;"",VLOOKUP(Belegerfassung!E4377,Abfrage!$L$2:$M$15,2,),""),"")</f>
        <v/>
      </c>
      <c r="N4369" t="str">
        <f t="shared" si="205"/>
        <v/>
      </c>
      <c r="O4369" t="str">
        <f t="shared" si="206"/>
        <v/>
      </c>
      <c r="P4369" t="str">
        <f>IF(Belegerfassung!G4377&lt;&gt;"",CONCATENATE(Belegerfassung!G4377,".pdf"),"")</f>
        <v/>
      </c>
    </row>
    <row r="4370" spans="1:16">
      <c r="A4370" t="str">
        <f>IF(Belegerfassung!C4378&lt;&gt;"",0,"")</f>
        <v/>
      </c>
      <c r="B4370" t="str">
        <f>IFERROR(VLOOKUP(Belegerfassung!I4378,Konten!A:D,2,FALSE),"")</f>
        <v/>
      </c>
      <c r="C4370" t="str">
        <f>IF(A4370&lt;&gt;"",TEXT(Belegerfassung!C4378,"TT.MM.JJJJ"),"")</f>
        <v/>
      </c>
      <c r="D4370" t="str">
        <f>IFERROR(VLOOKUP(Belegerfassung!A4378,Abfrage!$E$2:$F$20,2,FALSE),"")</f>
        <v/>
      </c>
      <c r="E4370" t="str">
        <f>IF(A4370&lt;&gt;"",Belegerfassung!B4378,"")</f>
        <v/>
      </c>
      <c r="F4370" t="str">
        <f>IF(Belegerfassung!L4378="","",IF(Belegerfassung!L4378&lt;&gt;"",IF(Belegerfassung!L4378&lt;&gt;"",IF(Belegerfassung!J4378&lt;&gt;0,VLOOKUP(Belegerfassung!L4378,Abfrage!$A$2:$C$19,2,),VLOOKUP(Belegerfassung!L4378,Abfrage!$A$2:$C$19,3,)),"")))</f>
        <v/>
      </c>
      <c r="G4370" t="str">
        <f t="shared" si="204"/>
        <v/>
      </c>
      <c r="H4370" s="31" t="str">
        <f>IF(A4370&lt;&gt;"",-Belegerfassung!J4378+Belegerfassung!K4378,"")</f>
        <v/>
      </c>
      <c r="I4370" s="49" t="str">
        <f>IFERROR(IF(H4370&lt;&gt;"",Belegerfassung!L4378*100,""),IF(OR(Belegerfassung!L4378="Leistung EU - Erlöse",Belegerfassung!L4378="Lieferungen EU-Erlöse",Belegerfassung!L4378="EUST",Belegerfassung!L4378="Bauleistungen 20%")=TRUE,"",MID(Belegerfassung!L4378,4,2)))</f>
        <v/>
      </c>
      <c r="J4370" s="6" t="str">
        <f>IF(A4370&lt;&gt;"",LEFT(Belegerfassung!D4378,40),"")</f>
        <v/>
      </c>
      <c r="K4370" t="str">
        <f>IF(A4370&lt;&gt;"",VLOOKUP(D4370,Abfrage!$F$2:$G$21,2,FALSE),"")</f>
        <v/>
      </c>
      <c r="L4370" s="6" t="str">
        <f>IF(Belegerfassung!H4378&lt;&gt;"",Belegerfassung!H4378,"")</f>
        <v/>
      </c>
      <c r="M4370" t="str">
        <f>IFERROR(IF(Belegerfassung!E4378&lt;&gt;"",VLOOKUP(Belegerfassung!E4378,Abfrage!$L$2:$M$15,2,),""),"")</f>
        <v/>
      </c>
      <c r="N4370" t="str">
        <f t="shared" si="205"/>
        <v/>
      </c>
      <c r="O4370" t="str">
        <f t="shared" si="206"/>
        <v/>
      </c>
      <c r="P4370" t="str">
        <f>IF(Belegerfassung!G4378&lt;&gt;"",CONCATENATE(Belegerfassung!G4378,".pdf"),"")</f>
        <v/>
      </c>
    </row>
    <row r="4371" spans="1:16">
      <c r="A4371" t="str">
        <f>IF(Belegerfassung!C4379&lt;&gt;"",0,"")</f>
        <v/>
      </c>
      <c r="B4371" t="str">
        <f>IFERROR(VLOOKUP(Belegerfassung!I4379,Konten!A:D,2,FALSE),"")</f>
        <v/>
      </c>
      <c r="C4371" t="str">
        <f>IF(A4371&lt;&gt;"",TEXT(Belegerfassung!C4379,"TT.MM.JJJJ"),"")</f>
        <v/>
      </c>
      <c r="D4371" t="str">
        <f>IFERROR(VLOOKUP(Belegerfassung!A4379,Abfrage!$E$2:$F$20,2,FALSE),"")</f>
        <v/>
      </c>
      <c r="E4371" t="str">
        <f>IF(A4371&lt;&gt;"",Belegerfassung!B4379,"")</f>
        <v/>
      </c>
      <c r="F4371" t="str">
        <f>IF(Belegerfassung!L4379="","",IF(Belegerfassung!L4379&lt;&gt;"",IF(Belegerfassung!L4379&lt;&gt;"",IF(Belegerfassung!J4379&lt;&gt;0,VLOOKUP(Belegerfassung!L4379,Abfrage!$A$2:$C$19,2,),VLOOKUP(Belegerfassung!L4379,Abfrage!$A$2:$C$19,3,)),"")))</f>
        <v/>
      </c>
      <c r="G4371" t="str">
        <f t="shared" si="204"/>
        <v/>
      </c>
      <c r="H4371" s="31" t="str">
        <f>IF(A4371&lt;&gt;"",-Belegerfassung!J4379+Belegerfassung!K4379,"")</f>
        <v/>
      </c>
      <c r="I4371" s="49" t="str">
        <f>IFERROR(IF(H4371&lt;&gt;"",Belegerfassung!L4379*100,""),IF(OR(Belegerfassung!L4379="Leistung EU - Erlöse",Belegerfassung!L4379="Lieferungen EU-Erlöse",Belegerfassung!L4379="EUST",Belegerfassung!L4379="Bauleistungen 20%")=TRUE,"",MID(Belegerfassung!L4379,4,2)))</f>
        <v/>
      </c>
      <c r="J4371" s="6" t="str">
        <f>IF(A4371&lt;&gt;"",LEFT(Belegerfassung!D4379,40),"")</f>
        <v/>
      </c>
      <c r="K4371" t="str">
        <f>IF(A4371&lt;&gt;"",VLOOKUP(D4371,Abfrage!$F$2:$G$21,2,FALSE),"")</f>
        <v/>
      </c>
      <c r="L4371" s="6" t="str">
        <f>IF(Belegerfassung!H4379&lt;&gt;"",Belegerfassung!H4379,"")</f>
        <v/>
      </c>
      <c r="M4371" t="str">
        <f>IFERROR(IF(Belegerfassung!E4379&lt;&gt;"",VLOOKUP(Belegerfassung!E4379,Abfrage!$L$2:$M$15,2,),""),"")</f>
        <v/>
      </c>
      <c r="N4371" t="str">
        <f t="shared" si="205"/>
        <v/>
      </c>
      <c r="O4371" t="str">
        <f t="shared" si="206"/>
        <v/>
      </c>
      <c r="P4371" t="str">
        <f>IF(Belegerfassung!G4379&lt;&gt;"",CONCATENATE(Belegerfassung!G4379,".pdf"),"")</f>
        <v/>
      </c>
    </row>
    <row r="4372" spans="1:16">
      <c r="A4372" t="str">
        <f>IF(Belegerfassung!C4380&lt;&gt;"",0,"")</f>
        <v/>
      </c>
      <c r="B4372" t="str">
        <f>IFERROR(VLOOKUP(Belegerfassung!I4380,Konten!A:D,2,FALSE),"")</f>
        <v/>
      </c>
      <c r="C4372" t="str">
        <f>IF(A4372&lt;&gt;"",TEXT(Belegerfassung!C4380,"TT.MM.JJJJ"),"")</f>
        <v/>
      </c>
      <c r="D4372" t="str">
        <f>IFERROR(VLOOKUP(Belegerfassung!A4380,Abfrage!$E$2:$F$20,2,FALSE),"")</f>
        <v/>
      </c>
      <c r="E4372" t="str">
        <f>IF(A4372&lt;&gt;"",Belegerfassung!B4380,"")</f>
        <v/>
      </c>
      <c r="F4372" t="str">
        <f>IF(Belegerfassung!L4380="","",IF(Belegerfassung!L4380&lt;&gt;"",IF(Belegerfassung!L4380&lt;&gt;"",IF(Belegerfassung!J4380&lt;&gt;0,VLOOKUP(Belegerfassung!L4380,Abfrage!$A$2:$C$19,2,),VLOOKUP(Belegerfassung!L4380,Abfrage!$A$2:$C$19,3,)),"")))</f>
        <v/>
      </c>
      <c r="G4372" t="str">
        <f t="shared" si="204"/>
        <v/>
      </c>
      <c r="H4372" s="31" t="str">
        <f>IF(A4372&lt;&gt;"",-Belegerfassung!J4380+Belegerfassung!K4380,"")</f>
        <v/>
      </c>
      <c r="I4372" s="49" t="str">
        <f>IFERROR(IF(H4372&lt;&gt;"",Belegerfassung!L4380*100,""),IF(OR(Belegerfassung!L4380="Leistung EU - Erlöse",Belegerfassung!L4380="Lieferungen EU-Erlöse",Belegerfassung!L4380="EUST",Belegerfassung!L4380="Bauleistungen 20%")=TRUE,"",MID(Belegerfassung!L4380,4,2)))</f>
        <v/>
      </c>
      <c r="J4372" s="6" t="str">
        <f>IF(A4372&lt;&gt;"",LEFT(Belegerfassung!D4380,40),"")</f>
        <v/>
      </c>
      <c r="K4372" t="str">
        <f>IF(A4372&lt;&gt;"",VLOOKUP(D4372,Abfrage!$F$2:$G$21,2,FALSE),"")</f>
        <v/>
      </c>
      <c r="L4372" s="6" t="str">
        <f>IF(Belegerfassung!H4380&lt;&gt;"",Belegerfassung!H4380,"")</f>
        <v/>
      </c>
      <c r="M4372" t="str">
        <f>IFERROR(IF(Belegerfassung!E4380&lt;&gt;"",VLOOKUP(Belegerfassung!E4380,Abfrage!$L$2:$M$15,2,),""),"")</f>
        <v/>
      </c>
      <c r="N4372" t="str">
        <f t="shared" si="205"/>
        <v/>
      </c>
      <c r="O4372" t="str">
        <f t="shared" si="206"/>
        <v/>
      </c>
      <c r="P4372" t="str">
        <f>IF(Belegerfassung!G4380&lt;&gt;"",CONCATENATE(Belegerfassung!G4380,".pdf"),"")</f>
        <v/>
      </c>
    </row>
    <row r="4373" spans="1:16">
      <c r="A4373" t="str">
        <f>IF(Belegerfassung!C4381&lt;&gt;"",0,"")</f>
        <v/>
      </c>
      <c r="B4373" t="str">
        <f>IFERROR(VLOOKUP(Belegerfassung!I4381,Konten!A:D,2,FALSE),"")</f>
        <v/>
      </c>
      <c r="C4373" t="str">
        <f>IF(A4373&lt;&gt;"",TEXT(Belegerfassung!C4381,"TT.MM.JJJJ"),"")</f>
        <v/>
      </c>
      <c r="D4373" t="str">
        <f>IFERROR(VLOOKUP(Belegerfassung!A4381,Abfrage!$E$2:$F$20,2,FALSE),"")</f>
        <v/>
      </c>
      <c r="E4373" t="str">
        <f>IF(A4373&lt;&gt;"",Belegerfassung!B4381,"")</f>
        <v/>
      </c>
      <c r="F4373" t="str">
        <f>IF(Belegerfassung!L4381="","",IF(Belegerfassung!L4381&lt;&gt;"",IF(Belegerfassung!L4381&lt;&gt;"",IF(Belegerfassung!J4381&lt;&gt;0,VLOOKUP(Belegerfassung!L4381,Abfrage!$A$2:$C$19,2,),VLOOKUP(Belegerfassung!L4381,Abfrage!$A$2:$C$19,3,)),"")))</f>
        <v/>
      </c>
      <c r="G4373" t="str">
        <f t="shared" si="204"/>
        <v/>
      </c>
      <c r="H4373" s="31" t="str">
        <f>IF(A4373&lt;&gt;"",-Belegerfassung!J4381+Belegerfassung!K4381,"")</f>
        <v/>
      </c>
      <c r="I4373" s="49" t="str">
        <f>IFERROR(IF(H4373&lt;&gt;"",Belegerfassung!L4381*100,""),IF(OR(Belegerfassung!L4381="Leistung EU - Erlöse",Belegerfassung!L4381="Lieferungen EU-Erlöse",Belegerfassung!L4381="EUST",Belegerfassung!L4381="Bauleistungen 20%")=TRUE,"",MID(Belegerfassung!L4381,4,2)))</f>
        <v/>
      </c>
      <c r="J4373" s="6" t="str">
        <f>IF(A4373&lt;&gt;"",LEFT(Belegerfassung!D4381,40),"")</f>
        <v/>
      </c>
      <c r="K4373" t="str">
        <f>IF(A4373&lt;&gt;"",VLOOKUP(D4373,Abfrage!$F$2:$G$21,2,FALSE),"")</f>
        <v/>
      </c>
      <c r="L4373" s="6" t="str">
        <f>IF(Belegerfassung!H4381&lt;&gt;"",Belegerfassung!H4381,"")</f>
        <v/>
      </c>
      <c r="M4373" t="str">
        <f>IFERROR(IF(Belegerfassung!E4381&lt;&gt;"",VLOOKUP(Belegerfassung!E4381,Abfrage!$L$2:$M$15,2,),""),"")</f>
        <v/>
      </c>
      <c r="N4373" t="str">
        <f t="shared" si="205"/>
        <v/>
      </c>
      <c r="O4373" t="str">
        <f t="shared" si="206"/>
        <v/>
      </c>
      <c r="P4373" t="str">
        <f>IF(Belegerfassung!G4381&lt;&gt;"",CONCATENATE(Belegerfassung!G4381,".pdf"),"")</f>
        <v/>
      </c>
    </row>
    <row r="4374" spans="1:16">
      <c r="A4374" t="str">
        <f>IF(Belegerfassung!C4382&lt;&gt;"",0,"")</f>
        <v/>
      </c>
      <c r="B4374" t="str">
        <f>IFERROR(VLOOKUP(Belegerfassung!I4382,Konten!A:D,2,FALSE),"")</f>
        <v/>
      </c>
      <c r="C4374" t="str">
        <f>IF(A4374&lt;&gt;"",TEXT(Belegerfassung!C4382,"TT.MM.JJJJ"),"")</f>
        <v/>
      </c>
      <c r="D4374" t="str">
        <f>IFERROR(VLOOKUP(Belegerfassung!A4382,Abfrage!$E$2:$F$20,2,FALSE),"")</f>
        <v/>
      </c>
      <c r="E4374" t="str">
        <f>IF(A4374&lt;&gt;"",Belegerfassung!B4382,"")</f>
        <v/>
      </c>
      <c r="F4374" t="str">
        <f>IF(Belegerfassung!L4382="","",IF(Belegerfassung!L4382&lt;&gt;"",IF(Belegerfassung!L4382&lt;&gt;"",IF(Belegerfassung!J4382&lt;&gt;0,VLOOKUP(Belegerfassung!L4382,Abfrage!$A$2:$C$19,2,),VLOOKUP(Belegerfassung!L4382,Abfrage!$A$2:$C$19,3,)),"")))</f>
        <v/>
      </c>
      <c r="G4374" t="str">
        <f t="shared" si="204"/>
        <v/>
      </c>
      <c r="H4374" s="31" t="str">
        <f>IF(A4374&lt;&gt;"",-Belegerfassung!J4382+Belegerfassung!K4382,"")</f>
        <v/>
      </c>
      <c r="I4374" s="49" t="str">
        <f>IFERROR(IF(H4374&lt;&gt;"",Belegerfassung!L4382*100,""),IF(OR(Belegerfassung!L4382="Leistung EU - Erlöse",Belegerfassung!L4382="Lieferungen EU-Erlöse",Belegerfassung!L4382="EUST",Belegerfassung!L4382="Bauleistungen 20%")=TRUE,"",MID(Belegerfassung!L4382,4,2)))</f>
        <v/>
      </c>
      <c r="J4374" s="6" t="str">
        <f>IF(A4374&lt;&gt;"",LEFT(Belegerfassung!D4382,40),"")</f>
        <v/>
      </c>
      <c r="K4374" t="str">
        <f>IF(A4374&lt;&gt;"",VLOOKUP(D4374,Abfrage!$F$2:$G$21,2,FALSE),"")</f>
        <v/>
      </c>
      <c r="L4374" s="6" t="str">
        <f>IF(Belegerfassung!H4382&lt;&gt;"",Belegerfassung!H4382,"")</f>
        <v/>
      </c>
      <c r="M4374" t="str">
        <f>IFERROR(IF(Belegerfassung!E4382&lt;&gt;"",VLOOKUP(Belegerfassung!E4382,Abfrage!$L$2:$M$15,2,),""),"")</f>
        <v/>
      </c>
      <c r="N4374" t="str">
        <f t="shared" si="205"/>
        <v/>
      </c>
      <c r="O4374" t="str">
        <f t="shared" si="206"/>
        <v/>
      </c>
      <c r="P4374" t="str">
        <f>IF(Belegerfassung!G4382&lt;&gt;"",CONCATENATE(Belegerfassung!G4382,".pdf"),"")</f>
        <v/>
      </c>
    </row>
    <row r="4375" spans="1:16">
      <c r="A4375" t="str">
        <f>IF(Belegerfassung!C4383&lt;&gt;"",0,"")</f>
        <v/>
      </c>
      <c r="B4375" t="str">
        <f>IFERROR(VLOOKUP(Belegerfassung!I4383,Konten!A:D,2,FALSE),"")</f>
        <v/>
      </c>
      <c r="C4375" t="str">
        <f>IF(A4375&lt;&gt;"",TEXT(Belegerfassung!C4383,"TT.MM.JJJJ"),"")</f>
        <v/>
      </c>
      <c r="D4375" t="str">
        <f>IFERROR(VLOOKUP(Belegerfassung!A4383,Abfrage!$E$2:$F$20,2,FALSE),"")</f>
        <v/>
      </c>
      <c r="E4375" t="str">
        <f>IF(A4375&lt;&gt;"",Belegerfassung!B4383,"")</f>
        <v/>
      </c>
      <c r="F4375" t="str">
        <f>IF(Belegerfassung!L4383="","",IF(Belegerfassung!L4383&lt;&gt;"",IF(Belegerfassung!L4383&lt;&gt;"",IF(Belegerfassung!J4383&lt;&gt;0,VLOOKUP(Belegerfassung!L4383,Abfrage!$A$2:$C$19,2,),VLOOKUP(Belegerfassung!L4383,Abfrage!$A$2:$C$19,3,)),"")))</f>
        <v/>
      </c>
      <c r="G4375" t="str">
        <f t="shared" si="204"/>
        <v/>
      </c>
      <c r="H4375" s="31" t="str">
        <f>IF(A4375&lt;&gt;"",-Belegerfassung!J4383+Belegerfassung!K4383,"")</f>
        <v/>
      </c>
      <c r="I4375" s="49" t="str">
        <f>IFERROR(IF(H4375&lt;&gt;"",Belegerfassung!L4383*100,""),IF(OR(Belegerfassung!L4383="Leistung EU - Erlöse",Belegerfassung!L4383="Lieferungen EU-Erlöse",Belegerfassung!L4383="EUST",Belegerfassung!L4383="Bauleistungen 20%")=TRUE,"",MID(Belegerfassung!L4383,4,2)))</f>
        <v/>
      </c>
      <c r="J4375" s="6" t="str">
        <f>IF(A4375&lt;&gt;"",LEFT(Belegerfassung!D4383,40),"")</f>
        <v/>
      </c>
      <c r="K4375" t="str">
        <f>IF(A4375&lt;&gt;"",VLOOKUP(D4375,Abfrage!$F$2:$G$21,2,FALSE),"")</f>
        <v/>
      </c>
      <c r="L4375" s="6" t="str">
        <f>IF(Belegerfassung!H4383&lt;&gt;"",Belegerfassung!H4383,"")</f>
        <v/>
      </c>
      <c r="M4375" t="str">
        <f>IFERROR(IF(Belegerfassung!E4383&lt;&gt;"",VLOOKUP(Belegerfassung!E4383,Abfrage!$L$2:$M$15,2,),""),"")</f>
        <v/>
      </c>
      <c r="N4375" t="str">
        <f t="shared" si="205"/>
        <v/>
      </c>
      <c r="O4375" t="str">
        <f t="shared" si="206"/>
        <v/>
      </c>
      <c r="P4375" t="str">
        <f>IF(Belegerfassung!G4383&lt;&gt;"",CONCATENATE(Belegerfassung!G4383,".pdf"),"")</f>
        <v/>
      </c>
    </row>
    <row r="4376" spans="1:16">
      <c r="A4376" t="str">
        <f>IF(Belegerfassung!C4384&lt;&gt;"",0,"")</f>
        <v/>
      </c>
      <c r="B4376" t="str">
        <f>IFERROR(VLOOKUP(Belegerfassung!I4384,Konten!A:D,2,FALSE),"")</f>
        <v/>
      </c>
      <c r="C4376" t="str">
        <f>IF(A4376&lt;&gt;"",TEXT(Belegerfassung!C4384,"TT.MM.JJJJ"),"")</f>
        <v/>
      </c>
      <c r="D4376" t="str">
        <f>IFERROR(VLOOKUP(Belegerfassung!A4384,Abfrage!$E$2:$F$20,2,FALSE),"")</f>
        <v/>
      </c>
      <c r="E4376" t="str">
        <f>IF(A4376&lt;&gt;"",Belegerfassung!B4384,"")</f>
        <v/>
      </c>
      <c r="F4376" t="str">
        <f>IF(Belegerfassung!L4384="","",IF(Belegerfassung!L4384&lt;&gt;"",IF(Belegerfassung!L4384&lt;&gt;"",IF(Belegerfassung!J4384&lt;&gt;0,VLOOKUP(Belegerfassung!L4384,Abfrage!$A$2:$C$19,2,),VLOOKUP(Belegerfassung!L4384,Abfrage!$A$2:$C$19,3,)),"")))</f>
        <v/>
      </c>
      <c r="G4376" t="str">
        <f t="shared" si="204"/>
        <v/>
      </c>
      <c r="H4376" s="31" t="str">
        <f>IF(A4376&lt;&gt;"",-Belegerfassung!J4384+Belegerfassung!K4384,"")</f>
        <v/>
      </c>
      <c r="I4376" s="49" t="str">
        <f>IFERROR(IF(H4376&lt;&gt;"",Belegerfassung!L4384*100,""),IF(OR(Belegerfassung!L4384="Leistung EU - Erlöse",Belegerfassung!L4384="Lieferungen EU-Erlöse",Belegerfassung!L4384="EUST",Belegerfassung!L4384="Bauleistungen 20%")=TRUE,"",MID(Belegerfassung!L4384,4,2)))</f>
        <v/>
      </c>
      <c r="J4376" s="6" t="str">
        <f>IF(A4376&lt;&gt;"",LEFT(Belegerfassung!D4384,40),"")</f>
        <v/>
      </c>
      <c r="K4376" t="str">
        <f>IF(A4376&lt;&gt;"",VLOOKUP(D4376,Abfrage!$F$2:$G$21,2,FALSE),"")</f>
        <v/>
      </c>
      <c r="L4376" s="6" t="str">
        <f>IF(Belegerfassung!H4384&lt;&gt;"",Belegerfassung!H4384,"")</f>
        <v/>
      </c>
      <c r="M4376" t="str">
        <f>IFERROR(IF(Belegerfassung!E4384&lt;&gt;"",VLOOKUP(Belegerfassung!E4384,Abfrage!$L$2:$M$15,2,),""),"")</f>
        <v/>
      </c>
      <c r="N4376" t="str">
        <f t="shared" si="205"/>
        <v/>
      </c>
      <c r="O4376" t="str">
        <f t="shared" si="206"/>
        <v/>
      </c>
      <c r="P4376" t="str">
        <f>IF(Belegerfassung!G4384&lt;&gt;"",CONCATENATE(Belegerfassung!G4384,".pdf"),"")</f>
        <v/>
      </c>
    </row>
    <row r="4377" spans="1:16">
      <c r="A4377" t="str">
        <f>IF(Belegerfassung!C4385&lt;&gt;"",0,"")</f>
        <v/>
      </c>
      <c r="B4377" t="str">
        <f>IFERROR(VLOOKUP(Belegerfassung!I4385,Konten!A:D,2,FALSE),"")</f>
        <v/>
      </c>
      <c r="C4377" t="str">
        <f>IF(A4377&lt;&gt;"",TEXT(Belegerfassung!C4385,"TT.MM.JJJJ"),"")</f>
        <v/>
      </c>
      <c r="D4377" t="str">
        <f>IFERROR(VLOOKUP(Belegerfassung!A4385,Abfrage!$E$2:$F$20,2,FALSE),"")</f>
        <v/>
      </c>
      <c r="E4377" t="str">
        <f>IF(A4377&lt;&gt;"",Belegerfassung!B4385,"")</f>
        <v/>
      </c>
      <c r="F4377" t="str">
        <f>IF(Belegerfassung!L4385="","",IF(Belegerfassung!L4385&lt;&gt;"",IF(Belegerfassung!L4385&lt;&gt;"",IF(Belegerfassung!J4385&lt;&gt;0,VLOOKUP(Belegerfassung!L4385,Abfrage!$A$2:$C$19,2,),VLOOKUP(Belegerfassung!L4385,Abfrage!$A$2:$C$19,3,)),"")))</f>
        <v/>
      </c>
      <c r="G4377" t="str">
        <f t="shared" si="204"/>
        <v/>
      </c>
      <c r="H4377" s="31" t="str">
        <f>IF(A4377&lt;&gt;"",-Belegerfassung!J4385+Belegerfassung!K4385,"")</f>
        <v/>
      </c>
      <c r="I4377" s="49" t="str">
        <f>IFERROR(IF(H4377&lt;&gt;"",Belegerfassung!L4385*100,""),IF(OR(Belegerfassung!L4385="Leistung EU - Erlöse",Belegerfassung!L4385="Lieferungen EU-Erlöse",Belegerfassung!L4385="EUST",Belegerfassung!L4385="Bauleistungen 20%")=TRUE,"",MID(Belegerfassung!L4385,4,2)))</f>
        <v/>
      </c>
      <c r="J4377" s="6" t="str">
        <f>IF(A4377&lt;&gt;"",LEFT(Belegerfassung!D4385,40),"")</f>
        <v/>
      </c>
      <c r="K4377" t="str">
        <f>IF(A4377&lt;&gt;"",VLOOKUP(D4377,Abfrage!$F$2:$G$21,2,FALSE),"")</f>
        <v/>
      </c>
      <c r="L4377" s="6" t="str">
        <f>IF(Belegerfassung!H4385&lt;&gt;"",Belegerfassung!H4385,"")</f>
        <v/>
      </c>
      <c r="M4377" t="str">
        <f>IFERROR(IF(Belegerfassung!E4385&lt;&gt;"",VLOOKUP(Belegerfassung!E4385,Abfrage!$L$2:$M$15,2,),""),"")</f>
        <v/>
      </c>
      <c r="N4377" t="str">
        <f t="shared" si="205"/>
        <v/>
      </c>
      <c r="O4377" t="str">
        <f t="shared" si="206"/>
        <v/>
      </c>
      <c r="P4377" t="str">
        <f>IF(Belegerfassung!G4385&lt;&gt;"",CONCATENATE(Belegerfassung!G4385,".pdf"),"")</f>
        <v/>
      </c>
    </row>
    <row r="4378" spans="1:16">
      <c r="A4378" t="str">
        <f>IF(Belegerfassung!C4386&lt;&gt;"",0,"")</f>
        <v/>
      </c>
      <c r="B4378" t="str">
        <f>IFERROR(VLOOKUP(Belegerfassung!I4386,Konten!A:D,2,FALSE),"")</f>
        <v/>
      </c>
      <c r="C4378" t="str">
        <f>IF(A4378&lt;&gt;"",TEXT(Belegerfassung!C4386,"TT.MM.JJJJ"),"")</f>
        <v/>
      </c>
      <c r="D4378" t="str">
        <f>IFERROR(VLOOKUP(Belegerfassung!A4386,Abfrage!$E$2:$F$20,2,FALSE),"")</f>
        <v/>
      </c>
      <c r="E4378" t="str">
        <f>IF(A4378&lt;&gt;"",Belegerfassung!B4386,"")</f>
        <v/>
      </c>
      <c r="F4378" t="str">
        <f>IF(Belegerfassung!L4386="","",IF(Belegerfassung!L4386&lt;&gt;"",IF(Belegerfassung!L4386&lt;&gt;"",IF(Belegerfassung!J4386&lt;&gt;0,VLOOKUP(Belegerfassung!L4386,Abfrage!$A$2:$C$19,2,),VLOOKUP(Belegerfassung!L4386,Abfrage!$A$2:$C$19,3,)),"")))</f>
        <v/>
      </c>
      <c r="G4378" t="str">
        <f t="shared" si="204"/>
        <v/>
      </c>
      <c r="H4378" s="31" t="str">
        <f>IF(A4378&lt;&gt;"",-Belegerfassung!J4386+Belegerfassung!K4386,"")</f>
        <v/>
      </c>
      <c r="I4378" s="49" t="str">
        <f>IFERROR(IF(H4378&lt;&gt;"",Belegerfassung!L4386*100,""),IF(OR(Belegerfassung!L4386="Leistung EU - Erlöse",Belegerfassung!L4386="Lieferungen EU-Erlöse",Belegerfassung!L4386="EUST",Belegerfassung!L4386="Bauleistungen 20%")=TRUE,"",MID(Belegerfassung!L4386,4,2)))</f>
        <v/>
      </c>
      <c r="J4378" s="6" t="str">
        <f>IF(A4378&lt;&gt;"",LEFT(Belegerfassung!D4386,40),"")</f>
        <v/>
      </c>
      <c r="K4378" t="str">
        <f>IF(A4378&lt;&gt;"",VLOOKUP(D4378,Abfrage!$F$2:$G$21,2,FALSE),"")</f>
        <v/>
      </c>
      <c r="L4378" s="6" t="str">
        <f>IF(Belegerfassung!H4386&lt;&gt;"",Belegerfassung!H4386,"")</f>
        <v/>
      </c>
      <c r="M4378" t="str">
        <f>IFERROR(IF(Belegerfassung!E4386&lt;&gt;"",VLOOKUP(Belegerfassung!E4386,Abfrage!$L$2:$M$15,2,),""),"")</f>
        <v/>
      </c>
      <c r="N4378" t="str">
        <f t="shared" si="205"/>
        <v/>
      </c>
      <c r="O4378" t="str">
        <f t="shared" si="206"/>
        <v/>
      </c>
      <c r="P4378" t="str">
        <f>IF(Belegerfassung!G4386&lt;&gt;"",CONCATENATE(Belegerfassung!G4386,".pdf"),"")</f>
        <v/>
      </c>
    </row>
    <row r="4379" spans="1:16">
      <c r="A4379" t="str">
        <f>IF(Belegerfassung!C4387&lt;&gt;"",0,"")</f>
        <v/>
      </c>
      <c r="B4379" t="str">
        <f>IFERROR(VLOOKUP(Belegerfassung!I4387,Konten!A:D,2,FALSE),"")</f>
        <v/>
      </c>
      <c r="C4379" t="str">
        <f>IF(A4379&lt;&gt;"",TEXT(Belegerfassung!C4387,"TT.MM.JJJJ"),"")</f>
        <v/>
      </c>
      <c r="D4379" t="str">
        <f>IFERROR(VLOOKUP(Belegerfassung!A4387,Abfrage!$E$2:$F$20,2,FALSE),"")</f>
        <v/>
      </c>
      <c r="E4379" t="str">
        <f>IF(A4379&lt;&gt;"",Belegerfassung!B4387,"")</f>
        <v/>
      </c>
      <c r="F4379" t="str">
        <f>IF(Belegerfassung!L4387="","",IF(Belegerfassung!L4387&lt;&gt;"",IF(Belegerfassung!L4387&lt;&gt;"",IF(Belegerfassung!J4387&lt;&gt;0,VLOOKUP(Belegerfassung!L4387,Abfrage!$A$2:$C$19,2,),VLOOKUP(Belegerfassung!L4387,Abfrage!$A$2:$C$19,3,)),"")))</f>
        <v/>
      </c>
      <c r="G4379" t="str">
        <f t="shared" si="204"/>
        <v/>
      </c>
      <c r="H4379" s="31" t="str">
        <f>IF(A4379&lt;&gt;"",-Belegerfassung!J4387+Belegerfassung!K4387,"")</f>
        <v/>
      </c>
      <c r="I4379" s="49" t="str">
        <f>IFERROR(IF(H4379&lt;&gt;"",Belegerfassung!L4387*100,""),IF(OR(Belegerfassung!L4387="Leistung EU - Erlöse",Belegerfassung!L4387="Lieferungen EU-Erlöse",Belegerfassung!L4387="EUST",Belegerfassung!L4387="Bauleistungen 20%")=TRUE,"",MID(Belegerfassung!L4387,4,2)))</f>
        <v/>
      </c>
      <c r="J4379" s="6" t="str">
        <f>IF(A4379&lt;&gt;"",LEFT(Belegerfassung!D4387,40),"")</f>
        <v/>
      </c>
      <c r="K4379" t="str">
        <f>IF(A4379&lt;&gt;"",VLOOKUP(D4379,Abfrage!$F$2:$G$21,2,FALSE),"")</f>
        <v/>
      </c>
      <c r="L4379" s="6" t="str">
        <f>IF(Belegerfassung!H4387&lt;&gt;"",Belegerfassung!H4387,"")</f>
        <v/>
      </c>
      <c r="M4379" t="str">
        <f>IFERROR(IF(Belegerfassung!E4387&lt;&gt;"",VLOOKUP(Belegerfassung!E4387,Abfrage!$L$2:$M$15,2,),""),"")</f>
        <v/>
      </c>
      <c r="N4379" t="str">
        <f t="shared" si="205"/>
        <v/>
      </c>
      <c r="O4379" t="str">
        <f t="shared" si="206"/>
        <v/>
      </c>
      <c r="P4379" t="str">
        <f>IF(Belegerfassung!G4387&lt;&gt;"",CONCATENATE(Belegerfassung!G4387,".pdf"),"")</f>
        <v/>
      </c>
    </row>
    <row r="4380" spans="1:16">
      <c r="A4380" t="str">
        <f>IF(Belegerfassung!C4388&lt;&gt;"",0,"")</f>
        <v/>
      </c>
      <c r="B4380" t="str">
        <f>IFERROR(VLOOKUP(Belegerfassung!I4388,Konten!A:D,2,FALSE),"")</f>
        <v/>
      </c>
      <c r="C4380" t="str">
        <f>IF(A4380&lt;&gt;"",TEXT(Belegerfassung!C4388,"TT.MM.JJJJ"),"")</f>
        <v/>
      </c>
      <c r="D4380" t="str">
        <f>IFERROR(VLOOKUP(Belegerfassung!A4388,Abfrage!$E$2:$F$20,2,FALSE),"")</f>
        <v/>
      </c>
      <c r="E4380" t="str">
        <f>IF(A4380&lt;&gt;"",Belegerfassung!B4388,"")</f>
        <v/>
      </c>
      <c r="F4380" t="str">
        <f>IF(Belegerfassung!L4388="","",IF(Belegerfassung!L4388&lt;&gt;"",IF(Belegerfassung!L4388&lt;&gt;"",IF(Belegerfassung!J4388&lt;&gt;0,VLOOKUP(Belegerfassung!L4388,Abfrage!$A$2:$C$19,2,),VLOOKUP(Belegerfassung!L4388,Abfrage!$A$2:$C$19,3,)),"")))</f>
        <v/>
      </c>
      <c r="G4380" t="str">
        <f t="shared" si="204"/>
        <v/>
      </c>
      <c r="H4380" s="31" t="str">
        <f>IF(A4380&lt;&gt;"",-Belegerfassung!J4388+Belegerfassung!K4388,"")</f>
        <v/>
      </c>
      <c r="I4380" s="49" t="str">
        <f>IFERROR(IF(H4380&lt;&gt;"",Belegerfassung!L4388*100,""),IF(OR(Belegerfassung!L4388="Leistung EU - Erlöse",Belegerfassung!L4388="Lieferungen EU-Erlöse",Belegerfassung!L4388="EUST",Belegerfassung!L4388="Bauleistungen 20%")=TRUE,"",MID(Belegerfassung!L4388,4,2)))</f>
        <v/>
      </c>
      <c r="J4380" s="6" t="str">
        <f>IF(A4380&lt;&gt;"",LEFT(Belegerfassung!D4388,40),"")</f>
        <v/>
      </c>
      <c r="K4380" t="str">
        <f>IF(A4380&lt;&gt;"",VLOOKUP(D4380,Abfrage!$F$2:$G$21,2,FALSE),"")</f>
        <v/>
      </c>
      <c r="L4380" s="6" t="str">
        <f>IF(Belegerfassung!H4388&lt;&gt;"",Belegerfassung!H4388,"")</f>
        <v/>
      </c>
      <c r="M4380" t="str">
        <f>IFERROR(IF(Belegerfassung!E4388&lt;&gt;"",VLOOKUP(Belegerfassung!E4388,Abfrage!$L$2:$M$15,2,),""),"")</f>
        <v/>
      </c>
      <c r="N4380" t="str">
        <f t="shared" si="205"/>
        <v/>
      </c>
      <c r="O4380" t="str">
        <f t="shared" si="206"/>
        <v/>
      </c>
      <c r="P4380" t="str">
        <f>IF(Belegerfassung!G4388&lt;&gt;"",CONCATENATE(Belegerfassung!G4388,".pdf"),"")</f>
        <v/>
      </c>
    </row>
    <row r="4381" spans="1:16">
      <c r="A4381" t="str">
        <f>IF(Belegerfassung!C4389&lt;&gt;"",0,"")</f>
        <v/>
      </c>
      <c r="B4381" t="str">
        <f>IFERROR(VLOOKUP(Belegerfassung!I4389,Konten!A:D,2,FALSE),"")</f>
        <v/>
      </c>
      <c r="C4381" t="str">
        <f>IF(A4381&lt;&gt;"",TEXT(Belegerfassung!C4389,"TT.MM.JJJJ"),"")</f>
        <v/>
      </c>
      <c r="D4381" t="str">
        <f>IFERROR(VLOOKUP(Belegerfassung!A4389,Abfrage!$E$2:$F$20,2,FALSE),"")</f>
        <v/>
      </c>
      <c r="E4381" t="str">
        <f>IF(A4381&lt;&gt;"",Belegerfassung!B4389,"")</f>
        <v/>
      </c>
      <c r="F4381" t="str">
        <f>IF(Belegerfassung!L4389="","",IF(Belegerfassung!L4389&lt;&gt;"",IF(Belegerfassung!L4389&lt;&gt;"",IF(Belegerfassung!J4389&lt;&gt;0,VLOOKUP(Belegerfassung!L4389,Abfrage!$A$2:$C$19,2,),VLOOKUP(Belegerfassung!L4389,Abfrage!$A$2:$C$19,3,)),"")))</f>
        <v/>
      </c>
      <c r="G4381" t="str">
        <f t="shared" si="204"/>
        <v/>
      </c>
      <c r="H4381" s="31" t="str">
        <f>IF(A4381&lt;&gt;"",-Belegerfassung!J4389+Belegerfassung!K4389,"")</f>
        <v/>
      </c>
      <c r="I4381" s="49" t="str">
        <f>IFERROR(IF(H4381&lt;&gt;"",Belegerfassung!L4389*100,""),IF(OR(Belegerfassung!L4389="Leistung EU - Erlöse",Belegerfassung!L4389="Lieferungen EU-Erlöse",Belegerfassung!L4389="EUST",Belegerfassung!L4389="Bauleistungen 20%")=TRUE,"",MID(Belegerfassung!L4389,4,2)))</f>
        <v/>
      </c>
      <c r="J4381" s="6" t="str">
        <f>IF(A4381&lt;&gt;"",LEFT(Belegerfassung!D4389,40),"")</f>
        <v/>
      </c>
      <c r="K4381" t="str">
        <f>IF(A4381&lt;&gt;"",VLOOKUP(D4381,Abfrage!$F$2:$G$21,2,FALSE),"")</f>
        <v/>
      </c>
      <c r="L4381" s="6" t="str">
        <f>IF(Belegerfassung!H4389&lt;&gt;"",Belegerfassung!H4389,"")</f>
        <v/>
      </c>
      <c r="M4381" t="str">
        <f>IFERROR(IF(Belegerfassung!E4389&lt;&gt;"",VLOOKUP(Belegerfassung!E4389,Abfrage!$L$2:$M$15,2,),""),"")</f>
        <v/>
      </c>
      <c r="N4381" t="str">
        <f t="shared" si="205"/>
        <v/>
      </c>
      <c r="O4381" t="str">
        <f t="shared" si="206"/>
        <v/>
      </c>
      <c r="P4381" t="str">
        <f>IF(Belegerfassung!G4389&lt;&gt;"",CONCATENATE(Belegerfassung!G4389,".pdf"),"")</f>
        <v/>
      </c>
    </row>
    <row r="4382" spans="1:16">
      <c r="A4382" t="str">
        <f>IF(Belegerfassung!C4390&lt;&gt;"",0,"")</f>
        <v/>
      </c>
      <c r="B4382" t="str">
        <f>IFERROR(VLOOKUP(Belegerfassung!I4390,Konten!A:D,2,FALSE),"")</f>
        <v/>
      </c>
      <c r="C4382" t="str">
        <f>IF(A4382&lt;&gt;"",TEXT(Belegerfassung!C4390,"TT.MM.JJJJ"),"")</f>
        <v/>
      </c>
      <c r="D4382" t="str">
        <f>IFERROR(VLOOKUP(Belegerfassung!A4390,Abfrage!$E$2:$F$20,2,FALSE),"")</f>
        <v/>
      </c>
      <c r="E4382" t="str">
        <f>IF(A4382&lt;&gt;"",Belegerfassung!B4390,"")</f>
        <v/>
      </c>
      <c r="F4382" t="str">
        <f>IF(Belegerfassung!L4390="","",IF(Belegerfassung!L4390&lt;&gt;"",IF(Belegerfassung!L4390&lt;&gt;"",IF(Belegerfassung!J4390&lt;&gt;0,VLOOKUP(Belegerfassung!L4390,Abfrage!$A$2:$C$19,2,),VLOOKUP(Belegerfassung!L4390,Abfrage!$A$2:$C$19,3,)),"")))</f>
        <v/>
      </c>
      <c r="G4382" t="str">
        <f t="shared" si="204"/>
        <v/>
      </c>
      <c r="H4382" s="31" t="str">
        <f>IF(A4382&lt;&gt;"",-Belegerfassung!J4390+Belegerfassung!K4390,"")</f>
        <v/>
      </c>
      <c r="I4382" s="49" t="str">
        <f>IFERROR(IF(H4382&lt;&gt;"",Belegerfassung!L4390*100,""),IF(OR(Belegerfassung!L4390="Leistung EU - Erlöse",Belegerfassung!L4390="Lieferungen EU-Erlöse",Belegerfassung!L4390="EUST",Belegerfassung!L4390="Bauleistungen 20%")=TRUE,"",MID(Belegerfassung!L4390,4,2)))</f>
        <v/>
      </c>
      <c r="J4382" s="6" t="str">
        <f>IF(A4382&lt;&gt;"",LEFT(Belegerfassung!D4390,40),"")</f>
        <v/>
      </c>
      <c r="K4382" t="str">
        <f>IF(A4382&lt;&gt;"",VLOOKUP(D4382,Abfrage!$F$2:$G$21,2,FALSE),"")</f>
        <v/>
      </c>
      <c r="L4382" s="6" t="str">
        <f>IF(Belegerfassung!H4390&lt;&gt;"",Belegerfassung!H4390,"")</f>
        <v/>
      </c>
      <c r="M4382" t="str">
        <f>IFERROR(IF(Belegerfassung!E4390&lt;&gt;"",VLOOKUP(Belegerfassung!E4390,Abfrage!$L$2:$M$15,2,),""),"")</f>
        <v/>
      </c>
      <c r="N4382" t="str">
        <f t="shared" si="205"/>
        <v/>
      </c>
      <c r="O4382" t="str">
        <f t="shared" si="206"/>
        <v/>
      </c>
      <c r="P4382" t="str">
        <f>IF(Belegerfassung!G4390&lt;&gt;"",CONCATENATE(Belegerfassung!G4390,".pdf"),"")</f>
        <v/>
      </c>
    </row>
    <row r="4383" spans="1:16">
      <c r="A4383" t="str">
        <f>IF(Belegerfassung!C4391&lt;&gt;"",0,"")</f>
        <v/>
      </c>
      <c r="B4383" t="str">
        <f>IFERROR(VLOOKUP(Belegerfassung!I4391,Konten!A:D,2,FALSE),"")</f>
        <v/>
      </c>
      <c r="C4383" t="str">
        <f>IF(A4383&lt;&gt;"",TEXT(Belegerfassung!C4391,"TT.MM.JJJJ"),"")</f>
        <v/>
      </c>
      <c r="D4383" t="str">
        <f>IFERROR(VLOOKUP(Belegerfassung!A4391,Abfrage!$E$2:$F$20,2,FALSE),"")</f>
        <v/>
      </c>
      <c r="E4383" t="str">
        <f>IF(A4383&lt;&gt;"",Belegerfassung!B4391,"")</f>
        <v/>
      </c>
      <c r="F4383" t="str">
        <f>IF(Belegerfassung!L4391="","",IF(Belegerfassung!L4391&lt;&gt;"",IF(Belegerfassung!L4391&lt;&gt;"",IF(Belegerfassung!J4391&lt;&gt;0,VLOOKUP(Belegerfassung!L4391,Abfrage!$A$2:$C$19,2,),VLOOKUP(Belegerfassung!L4391,Abfrage!$A$2:$C$19,3,)),"")))</f>
        <v/>
      </c>
      <c r="G4383" t="str">
        <f t="shared" si="204"/>
        <v/>
      </c>
      <c r="H4383" s="31" t="str">
        <f>IF(A4383&lt;&gt;"",-Belegerfassung!J4391+Belegerfassung!K4391,"")</f>
        <v/>
      </c>
      <c r="I4383" s="49" t="str">
        <f>IFERROR(IF(H4383&lt;&gt;"",Belegerfassung!L4391*100,""),IF(OR(Belegerfassung!L4391="Leistung EU - Erlöse",Belegerfassung!L4391="Lieferungen EU-Erlöse",Belegerfassung!L4391="EUST",Belegerfassung!L4391="Bauleistungen 20%")=TRUE,"",MID(Belegerfassung!L4391,4,2)))</f>
        <v/>
      </c>
      <c r="J4383" s="6" t="str">
        <f>IF(A4383&lt;&gt;"",LEFT(Belegerfassung!D4391,40),"")</f>
        <v/>
      </c>
      <c r="K4383" t="str">
        <f>IF(A4383&lt;&gt;"",VLOOKUP(D4383,Abfrage!$F$2:$G$21,2,FALSE),"")</f>
        <v/>
      </c>
      <c r="L4383" s="6" t="str">
        <f>IF(Belegerfassung!H4391&lt;&gt;"",Belegerfassung!H4391,"")</f>
        <v/>
      </c>
      <c r="M4383" t="str">
        <f>IFERROR(IF(Belegerfassung!E4391&lt;&gt;"",VLOOKUP(Belegerfassung!E4391,Abfrage!$L$2:$M$15,2,),""),"")</f>
        <v/>
      </c>
      <c r="N4383" t="str">
        <f t="shared" si="205"/>
        <v/>
      </c>
      <c r="O4383" t="str">
        <f t="shared" si="206"/>
        <v/>
      </c>
      <c r="P4383" t="str">
        <f>IF(Belegerfassung!G4391&lt;&gt;"",CONCATENATE(Belegerfassung!G4391,".pdf"),"")</f>
        <v/>
      </c>
    </row>
    <row r="4384" spans="1:16">
      <c r="A4384" t="str">
        <f>IF(Belegerfassung!C4392&lt;&gt;"",0,"")</f>
        <v/>
      </c>
      <c r="B4384" t="str">
        <f>IFERROR(VLOOKUP(Belegerfassung!I4392,Konten!A:D,2,FALSE),"")</f>
        <v/>
      </c>
      <c r="C4384" t="str">
        <f>IF(A4384&lt;&gt;"",TEXT(Belegerfassung!C4392,"TT.MM.JJJJ"),"")</f>
        <v/>
      </c>
      <c r="D4384" t="str">
        <f>IFERROR(VLOOKUP(Belegerfassung!A4392,Abfrage!$E$2:$F$20,2,FALSE),"")</f>
        <v/>
      </c>
      <c r="E4384" t="str">
        <f>IF(A4384&lt;&gt;"",Belegerfassung!B4392,"")</f>
        <v/>
      </c>
      <c r="F4384" t="str">
        <f>IF(Belegerfassung!L4392="","",IF(Belegerfassung!L4392&lt;&gt;"",IF(Belegerfassung!L4392&lt;&gt;"",IF(Belegerfassung!J4392&lt;&gt;0,VLOOKUP(Belegerfassung!L4392,Abfrage!$A$2:$C$19,2,),VLOOKUP(Belegerfassung!L4392,Abfrage!$A$2:$C$19,3,)),"")))</f>
        <v/>
      </c>
      <c r="G4384" t="str">
        <f t="shared" si="204"/>
        <v/>
      </c>
      <c r="H4384" s="31" t="str">
        <f>IF(A4384&lt;&gt;"",-Belegerfassung!J4392+Belegerfassung!K4392,"")</f>
        <v/>
      </c>
      <c r="I4384" s="49" t="str">
        <f>IFERROR(IF(H4384&lt;&gt;"",Belegerfassung!L4392*100,""),IF(OR(Belegerfassung!L4392="Leistung EU - Erlöse",Belegerfassung!L4392="Lieferungen EU-Erlöse",Belegerfassung!L4392="EUST",Belegerfassung!L4392="Bauleistungen 20%")=TRUE,"",MID(Belegerfassung!L4392,4,2)))</f>
        <v/>
      </c>
      <c r="J4384" s="6" t="str">
        <f>IF(A4384&lt;&gt;"",LEFT(Belegerfassung!D4392,40),"")</f>
        <v/>
      </c>
      <c r="K4384" t="str">
        <f>IF(A4384&lt;&gt;"",VLOOKUP(D4384,Abfrage!$F$2:$G$21,2,FALSE),"")</f>
        <v/>
      </c>
      <c r="L4384" s="6" t="str">
        <f>IF(Belegerfassung!H4392&lt;&gt;"",Belegerfassung!H4392,"")</f>
        <v/>
      </c>
      <c r="M4384" t="str">
        <f>IFERROR(IF(Belegerfassung!E4392&lt;&gt;"",VLOOKUP(Belegerfassung!E4392,Abfrage!$L$2:$M$15,2,),""),"")</f>
        <v/>
      </c>
      <c r="N4384" t="str">
        <f t="shared" si="205"/>
        <v/>
      </c>
      <c r="O4384" t="str">
        <f t="shared" si="206"/>
        <v/>
      </c>
      <c r="P4384" t="str">
        <f>IF(Belegerfassung!G4392&lt;&gt;"",CONCATENATE(Belegerfassung!G4392,".pdf"),"")</f>
        <v/>
      </c>
    </row>
    <row r="4385" spans="1:16">
      <c r="A4385" t="str">
        <f>IF(Belegerfassung!C4393&lt;&gt;"",0,"")</f>
        <v/>
      </c>
      <c r="B4385" t="str">
        <f>IFERROR(VLOOKUP(Belegerfassung!I4393,Konten!A:D,2,FALSE),"")</f>
        <v/>
      </c>
      <c r="C4385" t="str">
        <f>IF(A4385&lt;&gt;"",TEXT(Belegerfassung!C4393,"TT.MM.JJJJ"),"")</f>
        <v/>
      </c>
      <c r="D4385" t="str">
        <f>IFERROR(VLOOKUP(Belegerfassung!A4393,Abfrage!$E$2:$F$20,2,FALSE),"")</f>
        <v/>
      </c>
      <c r="E4385" t="str">
        <f>IF(A4385&lt;&gt;"",Belegerfassung!B4393,"")</f>
        <v/>
      </c>
      <c r="F4385" t="str">
        <f>IF(Belegerfassung!L4393="","",IF(Belegerfassung!L4393&lt;&gt;"",IF(Belegerfassung!L4393&lt;&gt;"",IF(Belegerfassung!J4393&lt;&gt;0,VLOOKUP(Belegerfassung!L4393,Abfrage!$A$2:$C$19,2,),VLOOKUP(Belegerfassung!L4393,Abfrage!$A$2:$C$19,3,)),"")))</f>
        <v/>
      </c>
      <c r="G4385" t="str">
        <f t="shared" si="204"/>
        <v/>
      </c>
      <c r="H4385" s="31" t="str">
        <f>IF(A4385&lt;&gt;"",-Belegerfassung!J4393+Belegerfassung!K4393,"")</f>
        <v/>
      </c>
      <c r="I4385" s="49" t="str">
        <f>IFERROR(IF(H4385&lt;&gt;"",Belegerfassung!L4393*100,""),IF(OR(Belegerfassung!L4393="Leistung EU - Erlöse",Belegerfassung!L4393="Lieferungen EU-Erlöse",Belegerfassung!L4393="EUST",Belegerfassung!L4393="Bauleistungen 20%")=TRUE,"",MID(Belegerfassung!L4393,4,2)))</f>
        <v/>
      </c>
      <c r="J4385" s="6" t="str">
        <f>IF(A4385&lt;&gt;"",LEFT(Belegerfassung!D4393,40),"")</f>
        <v/>
      </c>
      <c r="K4385" t="str">
        <f>IF(A4385&lt;&gt;"",VLOOKUP(D4385,Abfrage!$F$2:$G$21,2,FALSE),"")</f>
        <v/>
      </c>
      <c r="L4385" s="6" t="str">
        <f>IF(Belegerfassung!H4393&lt;&gt;"",Belegerfassung!H4393,"")</f>
        <v/>
      </c>
      <c r="M4385" t="str">
        <f>IFERROR(IF(Belegerfassung!E4393&lt;&gt;"",VLOOKUP(Belegerfassung!E4393,Abfrage!$L$2:$M$15,2,),""),"")</f>
        <v/>
      </c>
      <c r="N4385" t="str">
        <f t="shared" si="205"/>
        <v/>
      </c>
      <c r="O4385" t="str">
        <f t="shared" si="206"/>
        <v/>
      </c>
      <c r="P4385" t="str">
        <f>IF(Belegerfassung!G4393&lt;&gt;"",CONCATENATE(Belegerfassung!G4393,".pdf"),"")</f>
        <v/>
      </c>
    </row>
    <row r="4386" spans="1:16">
      <c r="A4386" t="str">
        <f>IF(Belegerfassung!C4394&lt;&gt;"",0,"")</f>
        <v/>
      </c>
      <c r="B4386" t="str">
        <f>IFERROR(VLOOKUP(Belegerfassung!I4394,Konten!A:D,2,FALSE),"")</f>
        <v/>
      </c>
      <c r="C4386" t="str">
        <f>IF(A4386&lt;&gt;"",TEXT(Belegerfassung!C4394,"TT.MM.JJJJ"),"")</f>
        <v/>
      </c>
      <c r="D4386" t="str">
        <f>IFERROR(VLOOKUP(Belegerfassung!A4394,Abfrage!$E$2:$F$20,2,FALSE),"")</f>
        <v/>
      </c>
      <c r="E4386" t="str">
        <f>IF(A4386&lt;&gt;"",Belegerfassung!B4394,"")</f>
        <v/>
      </c>
      <c r="F4386" t="str">
        <f>IF(Belegerfassung!L4394="","",IF(Belegerfassung!L4394&lt;&gt;"",IF(Belegerfassung!L4394&lt;&gt;"",IF(Belegerfassung!J4394&lt;&gt;0,VLOOKUP(Belegerfassung!L4394,Abfrage!$A$2:$C$19,2,),VLOOKUP(Belegerfassung!L4394,Abfrage!$A$2:$C$19,3,)),"")))</f>
        <v/>
      </c>
      <c r="G4386" t="str">
        <f t="shared" si="204"/>
        <v/>
      </c>
      <c r="H4386" s="31" t="str">
        <f>IF(A4386&lt;&gt;"",-Belegerfassung!J4394+Belegerfassung!K4394,"")</f>
        <v/>
      </c>
      <c r="I4386" s="49" t="str">
        <f>IFERROR(IF(H4386&lt;&gt;"",Belegerfassung!L4394*100,""),IF(OR(Belegerfassung!L4394="Leistung EU - Erlöse",Belegerfassung!L4394="Lieferungen EU-Erlöse",Belegerfassung!L4394="EUST",Belegerfassung!L4394="Bauleistungen 20%")=TRUE,"",MID(Belegerfassung!L4394,4,2)))</f>
        <v/>
      </c>
      <c r="J4386" s="6" t="str">
        <f>IF(A4386&lt;&gt;"",LEFT(Belegerfassung!D4394,40),"")</f>
        <v/>
      </c>
      <c r="K4386" t="str">
        <f>IF(A4386&lt;&gt;"",VLOOKUP(D4386,Abfrage!$F$2:$G$21,2,FALSE),"")</f>
        <v/>
      </c>
      <c r="L4386" s="6" t="str">
        <f>IF(Belegerfassung!H4394&lt;&gt;"",Belegerfassung!H4394,"")</f>
        <v/>
      </c>
      <c r="M4386" t="str">
        <f>IFERROR(IF(Belegerfassung!E4394&lt;&gt;"",VLOOKUP(Belegerfassung!E4394,Abfrage!$L$2:$M$15,2,),""),"")</f>
        <v/>
      </c>
      <c r="N4386" t="str">
        <f t="shared" si="205"/>
        <v/>
      </c>
      <c r="O4386" t="str">
        <f t="shared" si="206"/>
        <v/>
      </c>
      <c r="P4386" t="str">
        <f>IF(Belegerfassung!G4394&lt;&gt;"",CONCATENATE(Belegerfassung!G4394,".pdf"),"")</f>
        <v/>
      </c>
    </row>
    <row r="4387" spans="1:16">
      <c r="A4387" t="str">
        <f>IF(Belegerfassung!C4395&lt;&gt;"",0,"")</f>
        <v/>
      </c>
      <c r="B4387" t="str">
        <f>IFERROR(VLOOKUP(Belegerfassung!I4395,Konten!A:D,2,FALSE),"")</f>
        <v/>
      </c>
      <c r="C4387" t="str">
        <f>IF(A4387&lt;&gt;"",TEXT(Belegerfassung!C4395,"TT.MM.JJJJ"),"")</f>
        <v/>
      </c>
      <c r="D4387" t="str">
        <f>IFERROR(VLOOKUP(Belegerfassung!A4395,Abfrage!$E$2:$F$20,2,FALSE),"")</f>
        <v/>
      </c>
      <c r="E4387" t="str">
        <f>IF(A4387&lt;&gt;"",Belegerfassung!B4395,"")</f>
        <v/>
      </c>
      <c r="F4387" t="str">
        <f>IF(Belegerfassung!L4395="","",IF(Belegerfassung!L4395&lt;&gt;"",IF(Belegerfassung!L4395&lt;&gt;"",IF(Belegerfassung!J4395&lt;&gt;0,VLOOKUP(Belegerfassung!L4395,Abfrage!$A$2:$C$19,2,),VLOOKUP(Belegerfassung!L4395,Abfrage!$A$2:$C$19,3,)),"")))</f>
        <v/>
      </c>
      <c r="G4387" t="str">
        <f t="shared" si="204"/>
        <v/>
      </c>
      <c r="H4387" s="31" t="str">
        <f>IF(A4387&lt;&gt;"",-Belegerfassung!J4395+Belegerfassung!K4395,"")</f>
        <v/>
      </c>
      <c r="I4387" s="49" t="str">
        <f>IFERROR(IF(H4387&lt;&gt;"",Belegerfassung!L4395*100,""),IF(OR(Belegerfassung!L4395="Leistung EU - Erlöse",Belegerfassung!L4395="Lieferungen EU-Erlöse",Belegerfassung!L4395="EUST",Belegerfassung!L4395="Bauleistungen 20%")=TRUE,"",MID(Belegerfassung!L4395,4,2)))</f>
        <v/>
      </c>
      <c r="J4387" s="6" t="str">
        <f>IF(A4387&lt;&gt;"",LEFT(Belegerfassung!D4395,40),"")</f>
        <v/>
      </c>
      <c r="K4387" t="str">
        <f>IF(A4387&lt;&gt;"",VLOOKUP(D4387,Abfrage!$F$2:$G$21,2,FALSE),"")</f>
        <v/>
      </c>
      <c r="L4387" s="6" t="str">
        <f>IF(Belegerfassung!H4395&lt;&gt;"",Belegerfassung!H4395,"")</f>
        <v/>
      </c>
      <c r="M4387" t="str">
        <f>IFERROR(IF(Belegerfassung!E4395&lt;&gt;"",VLOOKUP(Belegerfassung!E4395,Abfrage!$L$2:$M$15,2,),""),"")</f>
        <v/>
      </c>
      <c r="N4387" t="str">
        <f t="shared" si="205"/>
        <v/>
      </c>
      <c r="O4387" t="str">
        <f t="shared" si="206"/>
        <v/>
      </c>
      <c r="P4387" t="str">
        <f>IF(Belegerfassung!G4395&lt;&gt;"",CONCATENATE(Belegerfassung!G4395,".pdf"),"")</f>
        <v/>
      </c>
    </row>
    <row r="4388" spans="1:16">
      <c r="A4388" t="str">
        <f>IF(Belegerfassung!C4396&lt;&gt;"",0,"")</f>
        <v/>
      </c>
      <c r="B4388" t="str">
        <f>IFERROR(VLOOKUP(Belegerfassung!I4396,Konten!A:D,2,FALSE),"")</f>
        <v/>
      </c>
      <c r="C4388" t="str">
        <f>IF(A4388&lt;&gt;"",TEXT(Belegerfassung!C4396,"TT.MM.JJJJ"),"")</f>
        <v/>
      </c>
      <c r="D4388" t="str">
        <f>IFERROR(VLOOKUP(Belegerfassung!A4396,Abfrage!$E$2:$F$20,2,FALSE),"")</f>
        <v/>
      </c>
      <c r="E4388" t="str">
        <f>IF(A4388&lt;&gt;"",Belegerfassung!B4396,"")</f>
        <v/>
      </c>
      <c r="F4388" t="str">
        <f>IF(Belegerfassung!L4396="","",IF(Belegerfassung!L4396&lt;&gt;"",IF(Belegerfassung!L4396&lt;&gt;"",IF(Belegerfassung!J4396&lt;&gt;0,VLOOKUP(Belegerfassung!L4396,Abfrage!$A$2:$C$19,2,),VLOOKUP(Belegerfassung!L4396,Abfrage!$A$2:$C$19,3,)),"")))</f>
        <v/>
      </c>
      <c r="G4388" t="str">
        <f t="shared" si="204"/>
        <v/>
      </c>
      <c r="H4388" s="31" t="str">
        <f>IF(A4388&lt;&gt;"",-Belegerfassung!J4396+Belegerfassung!K4396,"")</f>
        <v/>
      </c>
      <c r="I4388" s="49" t="str">
        <f>IFERROR(IF(H4388&lt;&gt;"",Belegerfassung!L4396*100,""),IF(OR(Belegerfassung!L4396="Leistung EU - Erlöse",Belegerfassung!L4396="Lieferungen EU-Erlöse",Belegerfassung!L4396="EUST",Belegerfassung!L4396="Bauleistungen 20%")=TRUE,"",MID(Belegerfassung!L4396,4,2)))</f>
        <v/>
      </c>
      <c r="J4388" s="6" t="str">
        <f>IF(A4388&lt;&gt;"",LEFT(Belegerfassung!D4396,40),"")</f>
        <v/>
      </c>
      <c r="K4388" t="str">
        <f>IF(A4388&lt;&gt;"",VLOOKUP(D4388,Abfrage!$F$2:$G$21,2,FALSE),"")</f>
        <v/>
      </c>
      <c r="L4388" s="6" t="str">
        <f>IF(Belegerfassung!H4396&lt;&gt;"",Belegerfassung!H4396,"")</f>
        <v/>
      </c>
      <c r="M4388" t="str">
        <f>IFERROR(IF(Belegerfassung!E4396&lt;&gt;"",VLOOKUP(Belegerfassung!E4396,Abfrage!$L$2:$M$15,2,),""),"")</f>
        <v/>
      </c>
      <c r="N4388" t="str">
        <f t="shared" si="205"/>
        <v/>
      </c>
      <c r="O4388" t="str">
        <f t="shared" si="206"/>
        <v/>
      </c>
      <c r="P4388" t="str">
        <f>IF(Belegerfassung!G4396&lt;&gt;"",CONCATENATE(Belegerfassung!G4396,".pdf"),"")</f>
        <v/>
      </c>
    </row>
    <row r="4389" spans="1:16">
      <c r="A4389" t="str">
        <f>IF(Belegerfassung!C4397&lt;&gt;"",0,"")</f>
        <v/>
      </c>
      <c r="B4389" t="str">
        <f>IFERROR(VLOOKUP(Belegerfassung!I4397,Konten!A:D,2,FALSE),"")</f>
        <v/>
      </c>
      <c r="C4389" t="str">
        <f>IF(A4389&lt;&gt;"",TEXT(Belegerfassung!C4397,"TT.MM.JJJJ"),"")</f>
        <v/>
      </c>
      <c r="D4389" t="str">
        <f>IFERROR(VLOOKUP(Belegerfassung!A4397,Abfrage!$E$2:$F$20,2,FALSE),"")</f>
        <v/>
      </c>
      <c r="E4389" t="str">
        <f>IF(A4389&lt;&gt;"",Belegerfassung!B4397,"")</f>
        <v/>
      </c>
      <c r="F4389" t="str">
        <f>IF(Belegerfassung!L4397="","",IF(Belegerfassung!L4397&lt;&gt;"",IF(Belegerfassung!L4397&lt;&gt;"",IF(Belegerfassung!J4397&lt;&gt;0,VLOOKUP(Belegerfassung!L4397,Abfrage!$A$2:$C$19,2,),VLOOKUP(Belegerfassung!L4397,Abfrage!$A$2:$C$19,3,)),"")))</f>
        <v/>
      </c>
      <c r="G4389" t="str">
        <f t="shared" si="204"/>
        <v/>
      </c>
      <c r="H4389" s="31" t="str">
        <f>IF(A4389&lt;&gt;"",-Belegerfassung!J4397+Belegerfassung!K4397,"")</f>
        <v/>
      </c>
      <c r="I4389" s="49" t="str">
        <f>IFERROR(IF(H4389&lt;&gt;"",Belegerfassung!L4397*100,""),IF(OR(Belegerfassung!L4397="Leistung EU - Erlöse",Belegerfassung!L4397="Lieferungen EU-Erlöse",Belegerfassung!L4397="EUST",Belegerfassung!L4397="Bauleistungen 20%")=TRUE,"",MID(Belegerfassung!L4397,4,2)))</f>
        <v/>
      </c>
      <c r="J4389" s="6" t="str">
        <f>IF(A4389&lt;&gt;"",LEFT(Belegerfassung!D4397,40),"")</f>
        <v/>
      </c>
      <c r="K4389" t="str">
        <f>IF(A4389&lt;&gt;"",VLOOKUP(D4389,Abfrage!$F$2:$G$21,2,FALSE),"")</f>
        <v/>
      </c>
      <c r="L4389" s="6" t="str">
        <f>IF(Belegerfassung!H4397&lt;&gt;"",Belegerfassung!H4397,"")</f>
        <v/>
      </c>
      <c r="M4389" t="str">
        <f>IFERROR(IF(Belegerfassung!E4397&lt;&gt;"",VLOOKUP(Belegerfassung!E4397,Abfrage!$L$2:$M$15,2,),""),"")</f>
        <v/>
      </c>
      <c r="N4389" t="str">
        <f t="shared" si="205"/>
        <v/>
      </c>
      <c r="O4389" t="str">
        <f t="shared" si="206"/>
        <v/>
      </c>
      <c r="P4389" t="str">
        <f>IF(Belegerfassung!G4397&lt;&gt;"",CONCATENATE(Belegerfassung!G4397,".pdf"),"")</f>
        <v/>
      </c>
    </row>
    <row r="4390" spans="1:16">
      <c r="A4390" t="str">
        <f>IF(Belegerfassung!C4398&lt;&gt;"",0,"")</f>
        <v/>
      </c>
      <c r="B4390" t="str">
        <f>IFERROR(VLOOKUP(Belegerfassung!I4398,Konten!A:D,2,FALSE),"")</f>
        <v/>
      </c>
      <c r="C4390" t="str">
        <f>IF(A4390&lt;&gt;"",TEXT(Belegerfassung!C4398,"TT.MM.JJJJ"),"")</f>
        <v/>
      </c>
      <c r="D4390" t="str">
        <f>IFERROR(VLOOKUP(Belegerfassung!A4398,Abfrage!$E$2:$F$20,2,FALSE),"")</f>
        <v/>
      </c>
      <c r="E4390" t="str">
        <f>IF(A4390&lt;&gt;"",Belegerfassung!B4398,"")</f>
        <v/>
      </c>
      <c r="F4390" t="str">
        <f>IF(Belegerfassung!L4398="","",IF(Belegerfassung!L4398&lt;&gt;"",IF(Belegerfassung!L4398&lt;&gt;"",IF(Belegerfassung!J4398&lt;&gt;0,VLOOKUP(Belegerfassung!L4398,Abfrage!$A$2:$C$19,2,),VLOOKUP(Belegerfassung!L4398,Abfrage!$A$2:$C$19,3,)),"")))</f>
        <v/>
      </c>
      <c r="G4390" t="str">
        <f t="shared" si="204"/>
        <v/>
      </c>
      <c r="H4390" s="31" t="str">
        <f>IF(A4390&lt;&gt;"",-Belegerfassung!J4398+Belegerfassung!K4398,"")</f>
        <v/>
      </c>
      <c r="I4390" s="49" t="str">
        <f>IFERROR(IF(H4390&lt;&gt;"",Belegerfassung!L4398*100,""),IF(OR(Belegerfassung!L4398="Leistung EU - Erlöse",Belegerfassung!L4398="Lieferungen EU-Erlöse",Belegerfassung!L4398="EUST",Belegerfassung!L4398="Bauleistungen 20%")=TRUE,"",MID(Belegerfassung!L4398,4,2)))</f>
        <v/>
      </c>
      <c r="J4390" s="6" t="str">
        <f>IF(A4390&lt;&gt;"",LEFT(Belegerfassung!D4398,40),"")</f>
        <v/>
      </c>
      <c r="K4390" t="str">
        <f>IF(A4390&lt;&gt;"",VLOOKUP(D4390,Abfrage!$F$2:$G$21,2,FALSE),"")</f>
        <v/>
      </c>
      <c r="L4390" s="6" t="str">
        <f>IF(Belegerfassung!H4398&lt;&gt;"",Belegerfassung!H4398,"")</f>
        <v/>
      </c>
      <c r="M4390" t="str">
        <f>IFERROR(IF(Belegerfassung!E4398&lt;&gt;"",VLOOKUP(Belegerfassung!E4398,Abfrage!$L$2:$M$15,2,),""),"")</f>
        <v/>
      </c>
      <c r="N4390" t="str">
        <f t="shared" si="205"/>
        <v/>
      </c>
      <c r="O4390" t="str">
        <f t="shared" si="206"/>
        <v/>
      </c>
      <c r="P4390" t="str">
        <f>IF(Belegerfassung!G4398&lt;&gt;"",CONCATENATE(Belegerfassung!G4398,".pdf"),"")</f>
        <v/>
      </c>
    </row>
    <row r="4391" spans="1:16">
      <c r="A4391" t="str">
        <f>IF(Belegerfassung!C4399&lt;&gt;"",0,"")</f>
        <v/>
      </c>
      <c r="B4391" t="str">
        <f>IFERROR(VLOOKUP(Belegerfassung!I4399,Konten!A:D,2,FALSE),"")</f>
        <v/>
      </c>
      <c r="C4391" t="str">
        <f>IF(A4391&lt;&gt;"",TEXT(Belegerfassung!C4399,"TT.MM.JJJJ"),"")</f>
        <v/>
      </c>
      <c r="D4391" t="str">
        <f>IFERROR(VLOOKUP(Belegerfassung!A4399,Abfrage!$E$2:$F$20,2,FALSE),"")</f>
        <v/>
      </c>
      <c r="E4391" t="str">
        <f>IF(A4391&lt;&gt;"",Belegerfassung!B4399,"")</f>
        <v/>
      </c>
      <c r="F4391" t="str">
        <f>IF(Belegerfassung!L4399="","",IF(Belegerfassung!L4399&lt;&gt;"",IF(Belegerfassung!L4399&lt;&gt;"",IF(Belegerfassung!J4399&lt;&gt;0,VLOOKUP(Belegerfassung!L4399,Abfrage!$A$2:$C$19,2,),VLOOKUP(Belegerfassung!L4399,Abfrage!$A$2:$C$19,3,)),"")))</f>
        <v/>
      </c>
      <c r="G4391" t="str">
        <f t="shared" si="204"/>
        <v/>
      </c>
      <c r="H4391" s="31" t="str">
        <f>IF(A4391&lt;&gt;"",-Belegerfassung!J4399+Belegerfassung!K4399,"")</f>
        <v/>
      </c>
      <c r="I4391" s="49" t="str">
        <f>IFERROR(IF(H4391&lt;&gt;"",Belegerfassung!L4399*100,""),IF(OR(Belegerfassung!L4399="Leistung EU - Erlöse",Belegerfassung!L4399="Lieferungen EU-Erlöse",Belegerfassung!L4399="EUST",Belegerfassung!L4399="Bauleistungen 20%")=TRUE,"",MID(Belegerfassung!L4399,4,2)))</f>
        <v/>
      </c>
      <c r="J4391" s="6" t="str">
        <f>IF(A4391&lt;&gt;"",LEFT(Belegerfassung!D4399,40),"")</f>
        <v/>
      </c>
      <c r="K4391" t="str">
        <f>IF(A4391&lt;&gt;"",VLOOKUP(D4391,Abfrage!$F$2:$G$21,2,FALSE),"")</f>
        <v/>
      </c>
      <c r="L4391" s="6" t="str">
        <f>IF(Belegerfassung!H4399&lt;&gt;"",Belegerfassung!H4399,"")</f>
        <v/>
      </c>
      <c r="M4391" t="str">
        <f>IFERROR(IF(Belegerfassung!E4399&lt;&gt;"",VLOOKUP(Belegerfassung!E4399,Abfrage!$L$2:$M$15,2,),""),"")</f>
        <v/>
      </c>
      <c r="N4391" t="str">
        <f t="shared" si="205"/>
        <v/>
      </c>
      <c r="O4391" t="str">
        <f t="shared" si="206"/>
        <v/>
      </c>
      <c r="P4391" t="str">
        <f>IF(Belegerfassung!G4399&lt;&gt;"",CONCATENATE(Belegerfassung!G4399,".pdf"),"")</f>
        <v/>
      </c>
    </row>
    <row r="4392" spans="1:16">
      <c r="A4392" t="str">
        <f>IF(Belegerfassung!C4400&lt;&gt;"",0,"")</f>
        <v/>
      </c>
      <c r="B4392" t="str">
        <f>IFERROR(VLOOKUP(Belegerfassung!I4400,Konten!A:D,2,FALSE),"")</f>
        <v/>
      </c>
      <c r="C4392" t="str">
        <f>IF(A4392&lt;&gt;"",TEXT(Belegerfassung!C4400,"TT.MM.JJJJ"),"")</f>
        <v/>
      </c>
      <c r="D4392" t="str">
        <f>IFERROR(VLOOKUP(Belegerfassung!A4400,Abfrage!$E$2:$F$20,2,FALSE),"")</f>
        <v/>
      </c>
      <c r="E4392" t="str">
        <f>IF(A4392&lt;&gt;"",Belegerfassung!B4400,"")</f>
        <v/>
      </c>
      <c r="F4392" t="str">
        <f>IF(Belegerfassung!L4400="","",IF(Belegerfassung!L4400&lt;&gt;"",IF(Belegerfassung!L4400&lt;&gt;"",IF(Belegerfassung!J4400&lt;&gt;0,VLOOKUP(Belegerfassung!L4400,Abfrage!$A$2:$C$19,2,),VLOOKUP(Belegerfassung!L4400,Abfrage!$A$2:$C$19,3,)),"")))</f>
        <v/>
      </c>
      <c r="G4392" t="str">
        <f t="shared" si="204"/>
        <v/>
      </c>
      <c r="H4392" s="31" t="str">
        <f>IF(A4392&lt;&gt;"",-Belegerfassung!J4400+Belegerfassung!K4400,"")</f>
        <v/>
      </c>
      <c r="I4392" s="49" t="str">
        <f>IFERROR(IF(H4392&lt;&gt;"",Belegerfassung!L4400*100,""),IF(OR(Belegerfassung!L4400="Leistung EU - Erlöse",Belegerfassung!L4400="Lieferungen EU-Erlöse",Belegerfassung!L4400="EUST",Belegerfassung!L4400="Bauleistungen 20%")=TRUE,"",MID(Belegerfassung!L4400,4,2)))</f>
        <v/>
      </c>
      <c r="J4392" s="6" t="str">
        <f>IF(A4392&lt;&gt;"",LEFT(Belegerfassung!D4400,40),"")</f>
        <v/>
      </c>
      <c r="K4392" t="str">
        <f>IF(A4392&lt;&gt;"",VLOOKUP(D4392,Abfrage!$F$2:$G$21,2,FALSE),"")</f>
        <v/>
      </c>
      <c r="L4392" s="6" t="str">
        <f>IF(Belegerfassung!H4400&lt;&gt;"",Belegerfassung!H4400,"")</f>
        <v/>
      </c>
      <c r="M4392" t="str">
        <f>IFERROR(IF(Belegerfassung!E4400&lt;&gt;"",VLOOKUP(Belegerfassung!E4400,Abfrage!$L$2:$M$15,2,),""),"")</f>
        <v/>
      </c>
      <c r="N4392" t="str">
        <f t="shared" si="205"/>
        <v/>
      </c>
      <c r="O4392" t="str">
        <f t="shared" si="206"/>
        <v/>
      </c>
      <c r="P4392" t="str">
        <f>IF(Belegerfassung!G4400&lt;&gt;"",CONCATENATE(Belegerfassung!G4400,".pdf"),"")</f>
        <v/>
      </c>
    </row>
    <row r="4393" spans="1:16">
      <c r="A4393" t="str">
        <f>IF(Belegerfassung!C4401&lt;&gt;"",0,"")</f>
        <v/>
      </c>
      <c r="B4393" t="str">
        <f>IFERROR(VLOOKUP(Belegerfassung!I4401,Konten!A:D,2,FALSE),"")</f>
        <v/>
      </c>
      <c r="C4393" t="str">
        <f>IF(A4393&lt;&gt;"",TEXT(Belegerfassung!C4401,"TT.MM.JJJJ"),"")</f>
        <v/>
      </c>
      <c r="D4393" t="str">
        <f>IFERROR(VLOOKUP(Belegerfassung!A4401,Abfrage!$E$2:$F$20,2,FALSE),"")</f>
        <v/>
      </c>
      <c r="E4393" t="str">
        <f>IF(A4393&lt;&gt;"",Belegerfassung!B4401,"")</f>
        <v/>
      </c>
      <c r="F4393" t="str">
        <f>IF(Belegerfassung!L4401="","",IF(Belegerfassung!L4401&lt;&gt;"",IF(Belegerfassung!L4401&lt;&gt;"",IF(Belegerfassung!J4401&lt;&gt;0,VLOOKUP(Belegerfassung!L4401,Abfrage!$A$2:$C$19,2,),VLOOKUP(Belegerfassung!L4401,Abfrage!$A$2:$C$19,3,)),"")))</f>
        <v/>
      </c>
      <c r="G4393" t="str">
        <f t="shared" si="204"/>
        <v/>
      </c>
      <c r="H4393" s="31" t="str">
        <f>IF(A4393&lt;&gt;"",-Belegerfassung!J4401+Belegerfassung!K4401,"")</f>
        <v/>
      </c>
      <c r="I4393" s="49" t="str">
        <f>IFERROR(IF(H4393&lt;&gt;"",Belegerfassung!L4401*100,""),IF(OR(Belegerfassung!L4401="Leistung EU - Erlöse",Belegerfassung!L4401="Lieferungen EU-Erlöse",Belegerfassung!L4401="EUST",Belegerfassung!L4401="Bauleistungen 20%")=TRUE,"",MID(Belegerfassung!L4401,4,2)))</f>
        <v/>
      </c>
      <c r="J4393" s="6" t="str">
        <f>IF(A4393&lt;&gt;"",LEFT(Belegerfassung!D4401,40),"")</f>
        <v/>
      </c>
      <c r="K4393" t="str">
        <f>IF(A4393&lt;&gt;"",VLOOKUP(D4393,Abfrage!$F$2:$G$21,2,FALSE),"")</f>
        <v/>
      </c>
      <c r="L4393" s="6" t="str">
        <f>IF(Belegerfassung!H4401&lt;&gt;"",Belegerfassung!H4401,"")</f>
        <v/>
      </c>
      <c r="M4393" t="str">
        <f>IFERROR(IF(Belegerfassung!E4401&lt;&gt;"",VLOOKUP(Belegerfassung!E4401,Abfrage!$L$2:$M$15,2,),""),"")</f>
        <v/>
      </c>
      <c r="N4393" t="str">
        <f t="shared" si="205"/>
        <v/>
      </c>
      <c r="O4393" t="str">
        <f t="shared" si="206"/>
        <v/>
      </c>
      <c r="P4393" t="str">
        <f>IF(Belegerfassung!G4401&lt;&gt;"",CONCATENATE(Belegerfassung!G4401,".pdf"),"")</f>
        <v/>
      </c>
    </row>
    <row r="4394" spans="1:16">
      <c r="A4394" t="str">
        <f>IF(Belegerfassung!C4402&lt;&gt;"",0,"")</f>
        <v/>
      </c>
      <c r="B4394" t="str">
        <f>IFERROR(VLOOKUP(Belegerfassung!I4402,Konten!A:D,2,FALSE),"")</f>
        <v/>
      </c>
      <c r="C4394" t="str">
        <f>IF(A4394&lt;&gt;"",TEXT(Belegerfassung!C4402,"TT.MM.JJJJ"),"")</f>
        <v/>
      </c>
      <c r="D4394" t="str">
        <f>IFERROR(VLOOKUP(Belegerfassung!A4402,Abfrage!$E$2:$F$20,2,FALSE),"")</f>
        <v/>
      </c>
      <c r="E4394" t="str">
        <f>IF(A4394&lt;&gt;"",Belegerfassung!B4402,"")</f>
        <v/>
      </c>
      <c r="F4394" t="str">
        <f>IF(Belegerfassung!L4402="","",IF(Belegerfassung!L4402&lt;&gt;"",IF(Belegerfassung!L4402&lt;&gt;"",IF(Belegerfassung!J4402&lt;&gt;0,VLOOKUP(Belegerfassung!L4402,Abfrage!$A$2:$C$19,2,),VLOOKUP(Belegerfassung!L4402,Abfrage!$A$2:$C$19,3,)),"")))</f>
        <v/>
      </c>
      <c r="G4394" t="str">
        <f t="shared" si="204"/>
        <v/>
      </c>
      <c r="H4394" s="31" t="str">
        <f>IF(A4394&lt;&gt;"",-Belegerfassung!J4402+Belegerfassung!K4402,"")</f>
        <v/>
      </c>
      <c r="I4394" s="49" t="str">
        <f>IFERROR(IF(H4394&lt;&gt;"",Belegerfassung!L4402*100,""),IF(OR(Belegerfassung!L4402="Leistung EU - Erlöse",Belegerfassung!L4402="Lieferungen EU-Erlöse",Belegerfassung!L4402="EUST",Belegerfassung!L4402="Bauleistungen 20%")=TRUE,"",MID(Belegerfassung!L4402,4,2)))</f>
        <v/>
      </c>
      <c r="J4394" s="6" t="str">
        <f>IF(A4394&lt;&gt;"",LEFT(Belegerfassung!D4402,40),"")</f>
        <v/>
      </c>
      <c r="K4394" t="str">
        <f>IF(A4394&lt;&gt;"",VLOOKUP(D4394,Abfrage!$F$2:$G$21,2,FALSE),"")</f>
        <v/>
      </c>
      <c r="L4394" s="6" t="str">
        <f>IF(Belegerfassung!H4402&lt;&gt;"",Belegerfassung!H4402,"")</f>
        <v/>
      </c>
      <c r="M4394" t="str">
        <f>IFERROR(IF(Belegerfassung!E4402&lt;&gt;"",VLOOKUP(Belegerfassung!E4402,Abfrage!$L$2:$M$15,2,),""),"")</f>
        <v/>
      </c>
      <c r="N4394" t="str">
        <f t="shared" si="205"/>
        <v/>
      </c>
      <c r="O4394" t="str">
        <f t="shared" si="206"/>
        <v/>
      </c>
      <c r="P4394" t="str">
        <f>IF(Belegerfassung!G4402&lt;&gt;"",CONCATENATE(Belegerfassung!G4402,".pdf"),"")</f>
        <v/>
      </c>
    </row>
    <row r="4395" spans="1:16">
      <c r="A4395" t="str">
        <f>IF(Belegerfassung!C4403&lt;&gt;"",0,"")</f>
        <v/>
      </c>
      <c r="B4395" t="str">
        <f>IFERROR(VLOOKUP(Belegerfassung!I4403,Konten!A:D,2,FALSE),"")</f>
        <v/>
      </c>
      <c r="C4395" t="str">
        <f>IF(A4395&lt;&gt;"",TEXT(Belegerfassung!C4403,"TT.MM.JJJJ"),"")</f>
        <v/>
      </c>
      <c r="D4395" t="str">
        <f>IFERROR(VLOOKUP(Belegerfassung!A4403,Abfrage!$E$2:$F$20,2,FALSE),"")</f>
        <v/>
      </c>
      <c r="E4395" t="str">
        <f>IF(A4395&lt;&gt;"",Belegerfassung!B4403,"")</f>
        <v/>
      </c>
      <c r="F4395" t="str">
        <f>IF(Belegerfassung!L4403="","",IF(Belegerfassung!L4403&lt;&gt;"",IF(Belegerfassung!L4403&lt;&gt;"",IF(Belegerfassung!J4403&lt;&gt;0,VLOOKUP(Belegerfassung!L4403,Abfrage!$A$2:$C$19,2,),VLOOKUP(Belegerfassung!L4403,Abfrage!$A$2:$C$19,3,)),"")))</f>
        <v/>
      </c>
      <c r="G4395" t="str">
        <f t="shared" si="204"/>
        <v/>
      </c>
      <c r="H4395" s="31" t="str">
        <f>IF(A4395&lt;&gt;"",-Belegerfassung!J4403+Belegerfassung!K4403,"")</f>
        <v/>
      </c>
      <c r="I4395" s="49" t="str">
        <f>IFERROR(IF(H4395&lt;&gt;"",Belegerfassung!L4403*100,""),IF(OR(Belegerfassung!L4403="Leistung EU - Erlöse",Belegerfassung!L4403="Lieferungen EU-Erlöse",Belegerfassung!L4403="EUST",Belegerfassung!L4403="Bauleistungen 20%")=TRUE,"",MID(Belegerfassung!L4403,4,2)))</f>
        <v/>
      </c>
      <c r="J4395" s="6" t="str">
        <f>IF(A4395&lt;&gt;"",LEFT(Belegerfassung!D4403,40),"")</f>
        <v/>
      </c>
      <c r="K4395" t="str">
        <f>IF(A4395&lt;&gt;"",VLOOKUP(D4395,Abfrage!$F$2:$G$21,2,FALSE),"")</f>
        <v/>
      </c>
      <c r="L4395" s="6" t="str">
        <f>IF(Belegerfassung!H4403&lt;&gt;"",Belegerfassung!H4403,"")</f>
        <v/>
      </c>
      <c r="M4395" t="str">
        <f>IFERROR(IF(Belegerfassung!E4403&lt;&gt;"",VLOOKUP(Belegerfassung!E4403,Abfrage!$L$2:$M$15,2,),""),"")</f>
        <v/>
      </c>
      <c r="N4395" t="str">
        <f t="shared" si="205"/>
        <v/>
      </c>
      <c r="O4395" t="str">
        <f t="shared" si="206"/>
        <v/>
      </c>
      <c r="P4395" t="str">
        <f>IF(Belegerfassung!G4403&lt;&gt;"",CONCATENATE(Belegerfassung!G4403,".pdf"),"")</f>
        <v/>
      </c>
    </row>
    <row r="4396" spans="1:16">
      <c r="A4396" t="str">
        <f>IF(Belegerfassung!C4404&lt;&gt;"",0,"")</f>
        <v/>
      </c>
      <c r="B4396" t="str">
        <f>IFERROR(VLOOKUP(Belegerfassung!I4404,Konten!A:D,2,FALSE),"")</f>
        <v/>
      </c>
      <c r="C4396" t="str">
        <f>IF(A4396&lt;&gt;"",TEXT(Belegerfassung!C4404,"TT.MM.JJJJ"),"")</f>
        <v/>
      </c>
      <c r="D4396" t="str">
        <f>IFERROR(VLOOKUP(Belegerfassung!A4404,Abfrage!$E$2:$F$20,2,FALSE),"")</f>
        <v/>
      </c>
      <c r="E4396" t="str">
        <f>IF(A4396&lt;&gt;"",Belegerfassung!B4404,"")</f>
        <v/>
      </c>
      <c r="F4396" t="str">
        <f>IF(Belegerfassung!L4404="","",IF(Belegerfassung!L4404&lt;&gt;"",IF(Belegerfassung!L4404&lt;&gt;"",IF(Belegerfassung!J4404&lt;&gt;0,VLOOKUP(Belegerfassung!L4404,Abfrage!$A$2:$C$19,2,),VLOOKUP(Belegerfassung!L4404,Abfrage!$A$2:$C$19,3,)),"")))</f>
        <v/>
      </c>
      <c r="G4396" t="str">
        <f t="shared" si="204"/>
        <v/>
      </c>
      <c r="H4396" s="31" t="str">
        <f>IF(A4396&lt;&gt;"",-Belegerfassung!J4404+Belegerfassung!K4404,"")</f>
        <v/>
      </c>
      <c r="I4396" s="49" t="str">
        <f>IFERROR(IF(H4396&lt;&gt;"",Belegerfassung!L4404*100,""),IF(OR(Belegerfassung!L4404="Leistung EU - Erlöse",Belegerfassung!L4404="Lieferungen EU-Erlöse",Belegerfassung!L4404="EUST",Belegerfassung!L4404="Bauleistungen 20%")=TRUE,"",MID(Belegerfassung!L4404,4,2)))</f>
        <v/>
      </c>
      <c r="J4396" s="6" t="str">
        <f>IF(A4396&lt;&gt;"",LEFT(Belegerfassung!D4404,40),"")</f>
        <v/>
      </c>
      <c r="K4396" t="str">
        <f>IF(A4396&lt;&gt;"",VLOOKUP(D4396,Abfrage!$F$2:$G$21,2,FALSE),"")</f>
        <v/>
      </c>
      <c r="L4396" s="6" t="str">
        <f>IF(Belegerfassung!H4404&lt;&gt;"",Belegerfassung!H4404,"")</f>
        <v/>
      </c>
      <c r="M4396" t="str">
        <f>IFERROR(IF(Belegerfassung!E4404&lt;&gt;"",VLOOKUP(Belegerfassung!E4404,Abfrage!$L$2:$M$15,2,),""),"")</f>
        <v/>
      </c>
      <c r="N4396" t="str">
        <f t="shared" si="205"/>
        <v/>
      </c>
      <c r="O4396" t="str">
        <f t="shared" si="206"/>
        <v/>
      </c>
      <c r="P4396" t="str">
        <f>IF(Belegerfassung!G4404&lt;&gt;"",CONCATENATE(Belegerfassung!G4404,".pdf"),"")</f>
        <v/>
      </c>
    </row>
    <row r="4397" spans="1:16">
      <c r="A4397" t="str">
        <f>IF(Belegerfassung!C4405&lt;&gt;"",0,"")</f>
        <v/>
      </c>
      <c r="B4397" t="str">
        <f>IFERROR(VLOOKUP(Belegerfassung!I4405,Konten!A:D,2,FALSE),"")</f>
        <v/>
      </c>
      <c r="C4397" t="str">
        <f>IF(A4397&lt;&gt;"",TEXT(Belegerfassung!C4405,"TT.MM.JJJJ"),"")</f>
        <v/>
      </c>
      <c r="D4397" t="str">
        <f>IFERROR(VLOOKUP(Belegerfassung!A4405,Abfrage!$E$2:$F$20,2,FALSE),"")</f>
        <v/>
      </c>
      <c r="E4397" t="str">
        <f>IF(A4397&lt;&gt;"",Belegerfassung!B4405,"")</f>
        <v/>
      </c>
      <c r="F4397" t="str">
        <f>IF(Belegerfassung!L4405="","",IF(Belegerfassung!L4405&lt;&gt;"",IF(Belegerfassung!L4405&lt;&gt;"",IF(Belegerfassung!J4405&lt;&gt;0,VLOOKUP(Belegerfassung!L4405,Abfrage!$A$2:$C$19,2,),VLOOKUP(Belegerfassung!L4405,Abfrage!$A$2:$C$19,3,)),"")))</f>
        <v/>
      </c>
      <c r="G4397" t="str">
        <f t="shared" si="204"/>
        <v/>
      </c>
      <c r="H4397" s="31" t="str">
        <f>IF(A4397&lt;&gt;"",-Belegerfassung!J4405+Belegerfassung!K4405,"")</f>
        <v/>
      </c>
      <c r="I4397" s="49" t="str">
        <f>IFERROR(IF(H4397&lt;&gt;"",Belegerfassung!L4405*100,""),IF(OR(Belegerfassung!L4405="Leistung EU - Erlöse",Belegerfassung!L4405="Lieferungen EU-Erlöse",Belegerfassung!L4405="EUST",Belegerfassung!L4405="Bauleistungen 20%")=TRUE,"",MID(Belegerfassung!L4405,4,2)))</f>
        <v/>
      </c>
      <c r="J4397" s="6" t="str">
        <f>IF(A4397&lt;&gt;"",LEFT(Belegerfassung!D4405,40),"")</f>
        <v/>
      </c>
      <c r="K4397" t="str">
        <f>IF(A4397&lt;&gt;"",VLOOKUP(D4397,Abfrage!$F$2:$G$21,2,FALSE),"")</f>
        <v/>
      </c>
      <c r="L4397" s="6" t="str">
        <f>IF(Belegerfassung!H4405&lt;&gt;"",Belegerfassung!H4405,"")</f>
        <v/>
      </c>
      <c r="M4397" t="str">
        <f>IFERROR(IF(Belegerfassung!E4405&lt;&gt;"",VLOOKUP(Belegerfassung!E4405,Abfrage!$L$2:$M$15,2,),""),"")</f>
        <v/>
      </c>
      <c r="N4397" t="str">
        <f t="shared" si="205"/>
        <v/>
      </c>
      <c r="O4397" t="str">
        <f t="shared" si="206"/>
        <v/>
      </c>
      <c r="P4397" t="str">
        <f>IF(Belegerfassung!G4405&lt;&gt;"",CONCATENATE(Belegerfassung!G4405,".pdf"),"")</f>
        <v/>
      </c>
    </row>
    <row r="4398" spans="1:16">
      <c r="A4398" t="str">
        <f>IF(Belegerfassung!C4406&lt;&gt;"",0,"")</f>
        <v/>
      </c>
      <c r="B4398" t="str">
        <f>IFERROR(VLOOKUP(Belegerfassung!I4406,Konten!A:D,2,FALSE),"")</f>
        <v/>
      </c>
      <c r="C4398" t="str">
        <f>IF(A4398&lt;&gt;"",TEXT(Belegerfassung!C4406,"TT.MM.JJJJ"),"")</f>
        <v/>
      </c>
      <c r="D4398" t="str">
        <f>IFERROR(VLOOKUP(Belegerfassung!A4406,Abfrage!$E$2:$F$20,2,FALSE),"")</f>
        <v/>
      </c>
      <c r="E4398" t="str">
        <f>IF(A4398&lt;&gt;"",Belegerfassung!B4406,"")</f>
        <v/>
      </c>
      <c r="F4398" t="str">
        <f>IF(Belegerfassung!L4406="","",IF(Belegerfassung!L4406&lt;&gt;"",IF(Belegerfassung!L4406&lt;&gt;"",IF(Belegerfassung!J4406&lt;&gt;0,VLOOKUP(Belegerfassung!L4406,Abfrage!$A$2:$C$19,2,),VLOOKUP(Belegerfassung!L4406,Abfrage!$A$2:$C$19,3,)),"")))</f>
        <v/>
      </c>
      <c r="G4398" t="str">
        <f t="shared" si="204"/>
        <v/>
      </c>
      <c r="H4398" s="31" t="str">
        <f>IF(A4398&lt;&gt;"",-Belegerfassung!J4406+Belegerfassung!K4406,"")</f>
        <v/>
      </c>
      <c r="I4398" s="49" t="str">
        <f>IFERROR(IF(H4398&lt;&gt;"",Belegerfassung!L4406*100,""),IF(OR(Belegerfassung!L4406="Leistung EU - Erlöse",Belegerfassung!L4406="Lieferungen EU-Erlöse",Belegerfassung!L4406="EUST",Belegerfassung!L4406="Bauleistungen 20%")=TRUE,"",MID(Belegerfassung!L4406,4,2)))</f>
        <v/>
      </c>
      <c r="J4398" s="6" t="str">
        <f>IF(A4398&lt;&gt;"",LEFT(Belegerfassung!D4406,40),"")</f>
        <v/>
      </c>
      <c r="K4398" t="str">
        <f>IF(A4398&lt;&gt;"",VLOOKUP(D4398,Abfrage!$F$2:$G$21,2,FALSE),"")</f>
        <v/>
      </c>
      <c r="L4398" s="6" t="str">
        <f>IF(Belegerfassung!H4406&lt;&gt;"",Belegerfassung!H4406,"")</f>
        <v/>
      </c>
      <c r="M4398" t="str">
        <f>IFERROR(IF(Belegerfassung!E4406&lt;&gt;"",VLOOKUP(Belegerfassung!E4406,Abfrage!$L$2:$M$15,2,),""),"")</f>
        <v/>
      </c>
      <c r="N4398" t="str">
        <f t="shared" si="205"/>
        <v/>
      </c>
      <c r="O4398" t="str">
        <f t="shared" si="206"/>
        <v/>
      </c>
      <c r="P4398" t="str">
        <f>IF(Belegerfassung!G4406&lt;&gt;"",CONCATENATE(Belegerfassung!G4406,".pdf"),"")</f>
        <v/>
      </c>
    </row>
    <row r="4399" spans="1:16">
      <c r="A4399" t="str">
        <f>IF(Belegerfassung!C4407&lt;&gt;"",0,"")</f>
        <v/>
      </c>
      <c r="B4399" t="str">
        <f>IFERROR(VLOOKUP(Belegerfassung!I4407,Konten!A:D,2,FALSE),"")</f>
        <v/>
      </c>
      <c r="C4399" t="str">
        <f>IF(A4399&lt;&gt;"",TEXT(Belegerfassung!C4407,"TT.MM.JJJJ"),"")</f>
        <v/>
      </c>
      <c r="D4399" t="str">
        <f>IFERROR(VLOOKUP(Belegerfassung!A4407,Abfrage!$E$2:$F$20,2,FALSE),"")</f>
        <v/>
      </c>
      <c r="E4399" t="str">
        <f>IF(A4399&lt;&gt;"",Belegerfassung!B4407,"")</f>
        <v/>
      </c>
      <c r="F4399" t="str">
        <f>IF(Belegerfassung!L4407="","",IF(Belegerfassung!L4407&lt;&gt;"",IF(Belegerfassung!L4407&lt;&gt;"",IF(Belegerfassung!J4407&lt;&gt;0,VLOOKUP(Belegerfassung!L4407,Abfrage!$A$2:$C$19,2,),VLOOKUP(Belegerfassung!L4407,Abfrage!$A$2:$C$19,3,)),"")))</f>
        <v/>
      </c>
      <c r="G4399" t="str">
        <f t="shared" si="204"/>
        <v/>
      </c>
      <c r="H4399" s="31" t="str">
        <f>IF(A4399&lt;&gt;"",-Belegerfassung!J4407+Belegerfassung!K4407,"")</f>
        <v/>
      </c>
      <c r="I4399" s="49" t="str">
        <f>IFERROR(IF(H4399&lt;&gt;"",Belegerfassung!L4407*100,""),IF(OR(Belegerfassung!L4407="Leistung EU - Erlöse",Belegerfassung!L4407="Lieferungen EU-Erlöse",Belegerfassung!L4407="EUST",Belegerfassung!L4407="Bauleistungen 20%")=TRUE,"",MID(Belegerfassung!L4407,4,2)))</f>
        <v/>
      </c>
      <c r="J4399" s="6" t="str">
        <f>IF(A4399&lt;&gt;"",LEFT(Belegerfassung!D4407,40),"")</f>
        <v/>
      </c>
      <c r="K4399" t="str">
        <f>IF(A4399&lt;&gt;"",VLOOKUP(D4399,Abfrage!$F$2:$G$21,2,FALSE),"")</f>
        <v/>
      </c>
      <c r="L4399" s="6" t="str">
        <f>IF(Belegerfassung!H4407&lt;&gt;"",Belegerfassung!H4407,"")</f>
        <v/>
      </c>
      <c r="M4399" t="str">
        <f>IFERROR(IF(Belegerfassung!E4407&lt;&gt;"",VLOOKUP(Belegerfassung!E4407,Abfrage!$L$2:$M$15,2,),""),"")</f>
        <v/>
      </c>
      <c r="N4399" t="str">
        <f t="shared" si="205"/>
        <v/>
      </c>
      <c r="O4399" t="str">
        <f t="shared" si="206"/>
        <v/>
      </c>
      <c r="P4399" t="str">
        <f>IF(Belegerfassung!G4407&lt;&gt;"",CONCATENATE(Belegerfassung!G4407,".pdf"),"")</f>
        <v/>
      </c>
    </row>
    <row r="4400" spans="1:16">
      <c r="A4400" t="str">
        <f>IF(Belegerfassung!C4408&lt;&gt;"",0,"")</f>
        <v/>
      </c>
      <c r="B4400" t="str">
        <f>IFERROR(VLOOKUP(Belegerfassung!I4408,Konten!A:D,2,FALSE),"")</f>
        <v/>
      </c>
      <c r="C4400" t="str">
        <f>IF(A4400&lt;&gt;"",TEXT(Belegerfassung!C4408,"TT.MM.JJJJ"),"")</f>
        <v/>
      </c>
      <c r="D4400" t="str">
        <f>IFERROR(VLOOKUP(Belegerfassung!A4408,Abfrage!$E$2:$F$20,2,FALSE),"")</f>
        <v/>
      </c>
      <c r="E4400" t="str">
        <f>IF(A4400&lt;&gt;"",Belegerfassung!B4408,"")</f>
        <v/>
      </c>
      <c r="F4400" t="str">
        <f>IF(Belegerfassung!L4408="","",IF(Belegerfassung!L4408&lt;&gt;"",IF(Belegerfassung!L4408&lt;&gt;"",IF(Belegerfassung!J4408&lt;&gt;0,VLOOKUP(Belegerfassung!L4408,Abfrage!$A$2:$C$19,2,),VLOOKUP(Belegerfassung!L4408,Abfrage!$A$2:$C$19,3,)),"")))</f>
        <v/>
      </c>
      <c r="G4400" t="str">
        <f t="shared" si="204"/>
        <v/>
      </c>
      <c r="H4400" s="31" t="str">
        <f>IF(A4400&lt;&gt;"",-Belegerfassung!J4408+Belegerfassung!K4408,"")</f>
        <v/>
      </c>
      <c r="I4400" s="49" t="str">
        <f>IFERROR(IF(H4400&lt;&gt;"",Belegerfassung!L4408*100,""),IF(OR(Belegerfassung!L4408="Leistung EU - Erlöse",Belegerfassung!L4408="Lieferungen EU-Erlöse",Belegerfassung!L4408="EUST",Belegerfassung!L4408="Bauleistungen 20%")=TRUE,"",MID(Belegerfassung!L4408,4,2)))</f>
        <v/>
      </c>
      <c r="J4400" s="6" t="str">
        <f>IF(A4400&lt;&gt;"",LEFT(Belegerfassung!D4408,40),"")</f>
        <v/>
      </c>
      <c r="K4400" t="str">
        <f>IF(A4400&lt;&gt;"",VLOOKUP(D4400,Abfrage!$F$2:$G$21,2,FALSE),"")</f>
        <v/>
      </c>
      <c r="L4400" s="6" t="str">
        <f>IF(Belegerfassung!H4408&lt;&gt;"",Belegerfassung!H4408,"")</f>
        <v/>
      </c>
      <c r="M4400" t="str">
        <f>IFERROR(IF(Belegerfassung!E4408&lt;&gt;"",VLOOKUP(Belegerfassung!E4408,Abfrage!$L$2:$M$15,2,),""),"")</f>
        <v/>
      </c>
      <c r="N4400" t="str">
        <f t="shared" si="205"/>
        <v/>
      </c>
      <c r="O4400" t="str">
        <f t="shared" si="206"/>
        <v/>
      </c>
      <c r="P4400" t="str">
        <f>IF(Belegerfassung!G4408&lt;&gt;"",CONCATENATE(Belegerfassung!G4408,".pdf"),"")</f>
        <v/>
      </c>
    </row>
    <row r="4401" spans="1:16">
      <c r="A4401" t="str">
        <f>IF(Belegerfassung!C4409&lt;&gt;"",0,"")</f>
        <v/>
      </c>
      <c r="B4401" t="str">
        <f>IFERROR(VLOOKUP(Belegerfassung!I4409,Konten!A:D,2,FALSE),"")</f>
        <v/>
      </c>
      <c r="C4401" t="str">
        <f>IF(A4401&lt;&gt;"",TEXT(Belegerfassung!C4409,"TT.MM.JJJJ"),"")</f>
        <v/>
      </c>
      <c r="D4401" t="str">
        <f>IFERROR(VLOOKUP(Belegerfassung!A4409,Abfrage!$E$2:$F$20,2,FALSE),"")</f>
        <v/>
      </c>
      <c r="E4401" t="str">
        <f>IF(A4401&lt;&gt;"",Belegerfassung!B4409,"")</f>
        <v/>
      </c>
      <c r="F4401" t="str">
        <f>IF(Belegerfassung!L4409="","",IF(Belegerfassung!L4409&lt;&gt;"",IF(Belegerfassung!L4409&lt;&gt;"",IF(Belegerfassung!J4409&lt;&gt;0,VLOOKUP(Belegerfassung!L4409,Abfrage!$A$2:$C$19,2,),VLOOKUP(Belegerfassung!L4409,Abfrage!$A$2:$C$19,3,)),"")))</f>
        <v/>
      </c>
      <c r="G4401" t="str">
        <f t="shared" si="204"/>
        <v/>
      </c>
      <c r="H4401" s="31" t="str">
        <f>IF(A4401&lt;&gt;"",-Belegerfassung!J4409+Belegerfassung!K4409,"")</f>
        <v/>
      </c>
      <c r="I4401" s="49" t="str">
        <f>IFERROR(IF(H4401&lt;&gt;"",Belegerfassung!L4409*100,""),IF(OR(Belegerfassung!L4409="Leistung EU - Erlöse",Belegerfassung!L4409="Lieferungen EU-Erlöse",Belegerfassung!L4409="EUST",Belegerfassung!L4409="Bauleistungen 20%")=TRUE,"",MID(Belegerfassung!L4409,4,2)))</f>
        <v/>
      </c>
      <c r="J4401" s="6" t="str">
        <f>IF(A4401&lt;&gt;"",LEFT(Belegerfassung!D4409,40),"")</f>
        <v/>
      </c>
      <c r="K4401" t="str">
        <f>IF(A4401&lt;&gt;"",VLOOKUP(D4401,Abfrage!$F$2:$G$21,2,FALSE),"")</f>
        <v/>
      </c>
      <c r="L4401" s="6" t="str">
        <f>IF(Belegerfassung!H4409&lt;&gt;"",Belegerfassung!H4409,"")</f>
        <v/>
      </c>
      <c r="M4401" t="str">
        <f>IFERROR(IF(Belegerfassung!E4409&lt;&gt;"",VLOOKUP(Belegerfassung!E4409,Abfrage!$L$2:$M$15,2,),""),"")</f>
        <v/>
      </c>
      <c r="N4401" t="str">
        <f t="shared" si="205"/>
        <v/>
      </c>
      <c r="O4401" t="str">
        <f t="shared" si="206"/>
        <v/>
      </c>
      <c r="P4401" t="str">
        <f>IF(Belegerfassung!G4409&lt;&gt;"",CONCATENATE(Belegerfassung!G4409,".pdf"),"")</f>
        <v/>
      </c>
    </row>
    <row r="4402" spans="1:16">
      <c r="A4402" t="str">
        <f>IF(Belegerfassung!C4410&lt;&gt;"",0,"")</f>
        <v/>
      </c>
      <c r="B4402" t="str">
        <f>IFERROR(VLOOKUP(Belegerfassung!I4410,Konten!A:D,2,FALSE),"")</f>
        <v/>
      </c>
      <c r="C4402" t="str">
        <f>IF(A4402&lt;&gt;"",TEXT(Belegerfassung!C4410,"TT.MM.JJJJ"),"")</f>
        <v/>
      </c>
      <c r="D4402" t="str">
        <f>IFERROR(VLOOKUP(Belegerfassung!A4410,Abfrage!$E$2:$F$20,2,FALSE),"")</f>
        <v/>
      </c>
      <c r="E4402" t="str">
        <f>IF(A4402&lt;&gt;"",Belegerfassung!B4410,"")</f>
        <v/>
      </c>
      <c r="F4402" t="str">
        <f>IF(Belegerfassung!L4410="","",IF(Belegerfassung!L4410&lt;&gt;"",IF(Belegerfassung!L4410&lt;&gt;"",IF(Belegerfassung!J4410&lt;&gt;0,VLOOKUP(Belegerfassung!L4410,Abfrage!$A$2:$C$19,2,),VLOOKUP(Belegerfassung!L4410,Abfrage!$A$2:$C$19,3,)),"")))</f>
        <v/>
      </c>
      <c r="G4402" t="str">
        <f t="shared" si="204"/>
        <v/>
      </c>
      <c r="H4402" s="31" t="str">
        <f>IF(A4402&lt;&gt;"",-Belegerfassung!J4410+Belegerfassung!K4410,"")</f>
        <v/>
      </c>
      <c r="I4402" s="49" t="str">
        <f>IFERROR(IF(H4402&lt;&gt;"",Belegerfassung!L4410*100,""),IF(OR(Belegerfassung!L4410="Leistung EU - Erlöse",Belegerfassung!L4410="Lieferungen EU-Erlöse",Belegerfassung!L4410="EUST",Belegerfassung!L4410="Bauleistungen 20%")=TRUE,"",MID(Belegerfassung!L4410,4,2)))</f>
        <v/>
      </c>
      <c r="J4402" s="6" t="str">
        <f>IF(A4402&lt;&gt;"",LEFT(Belegerfassung!D4410,40),"")</f>
        <v/>
      </c>
      <c r="K4402" t="str">
        <f>IF(A4402&lt;&gt;"",VLOOKUP(D4402,Abfrage!$F$2:$G$21,2,FALSE),"")</f>
        <v/>
      </c>
      <c r="L4402" s="6" t="str">
        <f>IF(Belegerfassung!H4410&lt;&gt;"",Belegerfassung!H4410,"")</f>
        <v/>
      </c>
      <c r="M4402" t="str">
        <f>IFERROR(IF(Belegerfassung!E4410&lt;&gt;"",VLOOKUP(Belegerfassung!E4410,Abfrage!$L$2:$M$15,2,),""),"")</f>
        <v/>
      </c>
      <c r="N4402" t="str">
        <f t="shared" si="205"/>
        <v/>
      </c>
      <c r="O4402" t="str">
        <f t="shared" si="206"/>
        <v/>
      </c>
      <c r="P4402" t="str">
        <f>IF(Belegerfassung!G4410&lt;&gt;"",CONCATENATE(Belegerfassung!G4410,".pdf"),"")</f>
        <v/>
      </c>
    </row>
    <row r="4403" spans="1:16">
      <c r="A4403" t="str">
        <f>IF(Belegerfassung!C4411&lt;&gt;"",0,"")</f>
        <v/>
      </c>
      <c r="B4403" t="str">
        <f>IFERROR(VLOOKUP(Belegerfassung!I4411,Konten!A:D,2,FALSE),"")</f>
        <v/>
      </c>
      <c r="C4403" t="str">
        <f>IF(A4403&lt;&gt;"",TEXT(Belegerfassung!C4411,"TT.MM.JJJJ"),"")</f>
        <v/>
      </c>
      <c r="D4403" t="str">
        <f>IFERROR(VLOOKUP(Belegerfassung!A4411,Abfrage!$E$2:$F$20,2,FALSE),"")</f>
        <v/>
      </c>
      <c r="E4403" t="str">
        <f>IF(A4403&lt;&gt;"",Belegerfassung!B4411,"")</f>
        <v/>
      </c>
      <c r="F4403" t="str">
        <f>IF(Belegerfassung!L4411="","",IF(Belegerfassung!L4411&lt;&gt;"",IF(Belegerfassung!L4411&lt;&gt;"",IF(Belegerfassung!J4411&lt;&gt;0,VLOOKUP(Belegerfassung!L4411,Abfrage!$A$2:$C$19,2,),VLOOKUP(Belegerfassung!L4411,Abfrage!$A$2:$C$19,3,)),"")))</f>
        <v/>
      </c>
      <c r="G4403" t="str">
        <f t="shared" si="204"/>
        <v/>
      </c>
      <c r="H4403" s="31" t="str">
        <f>IF(A4403&lt;&gt;"",-Belegerfassung!J4411+Belegerfassung!K4411,"")</f>
        <v/>
      </c>
      <c r="I4403" s="49" t="str">
        <f>IFERROR(IF(H4403&lt;&gt;"",Belegerfassung!L4411*100,""),IF(OR(Belegerfassung!L4411="Leistung EU - Erlöse",Belegerfassung!L4411="Lieferungen EU-Erlöse",Belegerfassung!L4411="EUST",Belegerfassung!L4411="Bauleistungen 20%")=TRUE,"",MID(Belegerfassung!L4411,4,2)))</f>
        <v/>
      </c>
      <c r="J4403" s="6" t="str">
        <f>IF(A4403&lt;&gt;"",LEFT(Belegerfassung!D4411,40),"")</f>
        <v/>
      </c>
      <c r="K4403" t="str">
        <f>IF(A4403&lt;&gt;"",VLOOKUP(D4403,Abfrage!$F$2:$G$21,2,FALSE),"")</f>
        <v/>
      </c>
      <c r="L4403" s="6" t="str">
        <f>IF(Belegerfassung!H4411&lt;&gt;"",Belegerfassung!H4411,"")</f>
        <v/>
      </c>
      <c r="M4403" t="str">
        <f>IFERROR(IF(Belegerfassung!E4411&lt;&gt;"",VLOOKUP(Belegerfassung!E4411,Abfrage!$L$2:$M$15,2,),""),"")</f>
        <v/>
      </c>
      <c r="N4403" t="str">
        <f t="shared" si="205"/>
        <v/>
      </c>
      <c r="O4403" t="str">
        <f t="shared" si="206"/>
        <v/>
      </c>
      <c r="P4403" t="str">
        <f>IF(Belegerfassung!G4411&lt;&gt;"",CONCATENATE(Belegerfassung!G4411,".pdf"),"")</f>
        <v/>
      </c>
    </row>
    <row r="4404" spans="1:16">
      <c r="A4404" t="str">
        <f>IF(Belegerfassung!C4412&lt;&gt;"",0,"")</f>
        <v/>
      </c>
      <c r="B4404" t="str">
        <f>IFERROR(VLOOKUP(Belegerfassung!I4412,Konten!A:D,2,FALSE),"")</f>
        <v/>
      </c>
      <c r="C4404" t="str">
        <f>IF(A4404&lt;&gt;"",TEXT(Belegerfassung!C4412,"TT.MM.JJJJ"),"")</f>
        <v/>
      </c>
      <c r="D4404" t="str">
        <f>IFERROR(VLOOKUP(Belegerfassung!A4412,Abfrage!$E$2:$F$20,2,FALSE),"")</f>
        <v/>
      </c>
      <c r="E4404" t="str">
        <f>IF(A4404&lt;&gt;"",Belegerfassung!B4412,"")</f>
        <v/>
      </c>
      <c r="F4404" t="str">
        <f>IF(Belegerfassung!L4412="","",IF(Belegerfassung!L4412&lt;&gt;"",IF(Belegerfassung!L4412&lt;&gt;"",IF(Belegerfassung!J4412&lt;&gt;0,VLOOKUP(Belegerfassung!L4412,Abfrage!$A$2:$C$19,2,),VLOOKUP(Belegerfassung!L4412,Abfrage!$A$2:$C$19,3,)),"")))</f>
        <v/>
      </c>
      <c r="G4404" t="str">
        <f t="shared" si="204"/>
        <v/>
      </c>
      <c r="H4404" s="31" t="str">
        <f>IF(A4404&lt;&gt;"",-Belegerfassung!J4412+Belegerfassung!K4412,"")</f>
        <v/>
      </c>
      <c r="I4404" s="49" t="str">
        <f>IFERROR(IF(H4404&lt;&gt;"",Belegerfassung!L4412*100,""),IF(OR(Belegerfassung!L4412="Leistung EU - Erlöse",Belegerfassung!L4412="Lieferungen EU-Erlöse",Belegerfassung!L4412="EUST",Belegerfassung!L4412="Bauleistungen 20%")=TRUE,"",MID(Belegerfassung!L4412,4,2)))</f>
        <v/>
      </c>
      <c r="J4404" s="6" t="str">
        <f>IF(A4404&lt;&gt;"",LEFT(Belegerfassung!D4412,40),"")</f>
        <v/>
      </c>
      <c r="K4404" t="str">
        <f>IF(A4404&lt;&gt;"",VLOOKUP(D4404,Abfrage!$F$2:$G$21,2,FALSE),"")</f>
        <v/>
      </c>
      <c r="L4404" s="6" t="str">
        <f>IF(Belegerfassung!H4412&lt;&gt;"",Belegerfassung!H4412,"")</f>
        <v/>
      </c>
      <c r="M4404" t="str">
        <f>IFERROR(IF(Belegerfassung!E4412&lt;&gt;"",VLOOKUP(Belegerfassung!E4412,Abfrage!$L$2:$M$15,2,),""),"")</f>
        <v/>
      </c>
      <c r="N4404" t="str">
        <f t="shared" si="205"/>
        <v/>
      </c>
      <c r="O4404" t="str">
        <f t="shared" si="206"/>
        <v/>
      </c>
      <c r="P4404" t="str">
        <f>IF(Belegerfassung!G4412&lt;&gt;"",CONCATENATE(Belegerfassung!G4412,".pdf"),"")</f>
        <v/>
      </c>
    </row>
    <row r="4405" spans="1:16">
      <c r="A4405" t="str">
        <f>IF(Belegerfassung!C4413&lt;&gt;"",0,"")</f>
        <v/>
      </c>
      <c r="B4405" t="str">
        <f>IFERROR(VLOOKUP(Belegerfassung!I4413,Konten!A:D,2,FALSE),"")</f>
        <v/>
      </c>
      <c r="C4405" t="str">
        <f>IF(A4405&lt;&gt;"",TEXT(Belegerfassung!C4413,"TT.MM.JJJJ"),"")</f>
        <v/>
      </c>
      <c r="D4405" t="str">
        <f>IFERROR(VLOOKUP(Belegerfassung!A4413,Abfrage!$E$2:$F$20,2,FALSE),"")</f>
        <v/>
      </c>
      <c r="E4405" t="str">
        <f>IF(A4405&lt;&gt;"",Belegerfassung!B4413,"")</f>
        <v/>
      </c>
      <c r="F4405" t="str">
        <f>IF(Belegerfassung!L4413="","",IF(Belegerfassung!L4413&lt;&gt;"",IF(Belegerfassung!L4413&lt;&gt;"",IF(Belegerfassung!J4413&lt;&gt;0,VLOOKUP(Belegerfassung!L4413,Abfrage!$A$2:$C$19,2,),VLOOKUP(Belegerfassung!L4413,Abfrage!$A$2:$C$19,3,)),"")))</f>
        <v/>
      </c>
      <c r="G4405" t="str">
        <f t="shared" si="204"/>
        <v/>
      </c>
      <c r="H4405" s="31" t="str">
        <f>IF(A4405&lt;&gt;"",-Belegerfassung!J4413+Belegerfassung!K4413,"")</f>
        <v/>
      </c>
      <c r="I4405" s="49" t="str">
        <f>IFERROR(IF(H4405&lt;&gt;"",Belegerfassung!L4413*100,""),IF(OR(Belegerfassung!L4413="Leistung EU - Erlöse",Belegerfassung!L4413="Lieferungen EU-Erlöse",Belegerfassung!L4413="EUST",Belegerfassung!L4413="Bauleistungen 20%")=TRUE,"",MID(Belegerfassung!L4413,4,2)))</f>
        <v/>
      </c>
      <c r="J4405" s="6" t="str">
        <f>IF(A4405&lt;&gt;"",LEFT(Belegerfassung!D4413,40),"")</f>
        <v/>
      </c>
      <c r="K4405" t="str">
        <f>IF(A4405&lt;&gt;"",VLOOKUP(D4405,Abfrage!$F$2:$G$21,2,FALSE),"")</f>
        <v/>
      </c>
      <c r="L4405" s="6" t="str">
        <f>IF(Belegerfassung!H4413&lt;&gt;"",Belegerfassung!H4413,"")</f>
        <v/>
      </c>
      <c r="M4405" t="str">
        <f>IFERROR(IF(Belegerfassung!E4413&lt;&gt;"",VLOOKUP(Belegerfassung!E4413,Abfrage!$L$2:$M$15,2,),""),"")</f>
        <v/>
      </c>
      <c r="N4405" t="str">
        <f t="shared" si="205"/>
        <v/>
      </c>
      <c r="O4405" t="str">
        <f t="shared" si="206"/>
        <v/>
      </c>
      <c r="P4405" t="str">
        <f>IF(Belegerfassung!G4413&lt;&gt;"",CONCATENATE(Belegerfassung!G4413,".pdf"),"")</f>
        <v/>
      </c>
    </row>
    <row r="4406" spans="1:16">
      <c r="A4406" t="str">
        <f>IF(Belegerfassung!C4414&lt;&gt;"",0,"")</f>
        <v/>
      </c>
      <c r="B4406" t="str">
        <f>IFERROR(VLOOKUP(Belegerfassung!I4414,Konten!A:D,2,FALSE),"")</f>
        <v/>
      </c>
      <c r="C4406" t="str">
        <f>IF(A4406&lt;&gt;"",TEXT(Belegerfassung!C4414,"TT.MM.JJJJ"),"")</f>
        <v/>
      </c>
      <c r="D4406" t="str">
        <f>IFERROR(VLOOKUP(Belegerfassung!A4414,Abfrage!$E$2:$F$20,2,FALSE),"")</f>
        <v/>
      </c>
      <c r="E4406" t="str">
        <f>IF(A4406&lt;&gt;"",Belegerfassung!B4414,"")</f>
        <v/>
      </c>
      <c r="F4406" t="str">
        <f>IF(Belegerfassung!L4414="","",IF(Belegerfassung!L4414&lt;&gt;"",IF(Belegerfassung!L4414&lt;&gt;"",IF(Belegerfassung!J4414&lt;&gt;0,VLOOKUP(Belegerfassung!L4414,Abfrage!$A$2:$C$19,2,),VLOOKUP(Belegerfassung!L4414,Abfrage!$A$2:$C$19,3,)),"")))</f>
        <v/>
      </c>
      <c r="G4406" t="str">
        <f t="shared" si="204"/>
        <v/>
      </c>
      <c r="H4406" s="31" t="str">
        <f>IF(A4406&lt;&gt;"",-Belegerfassung!J4414+Belegerfassung!K4414,"")</f>
        <v/>
      </c>
      <c r="I4406" s="49" t="str">
        <f>IFERROR(IF(H4406&lt;&gt;"",Belegerfassung!L4414*100,""),IF(OR(Belegerfassung!L4414="Leistung EU - Erlöse",Belegerfassung!L4414="Lieferungen EU-Erlöse",Belegerfassung!L4414="EUST",Belegerfassung!L4414="Bauleistungen 20%")=TRUE,"",MID(Belegerfassung!L4414,4,2)))</f>
        <v/>
      </c>
      <c r="J4406" s="6" t="str">
        <f>IF(A4406&lt;&gt;"",LEFT(Belegerfassung!D4414,40),"")</f>
        <v/>
      </c>
      <c r="K4406" t="str">
        <f>IF(A4406&lt;&gt;"",VLOOKUP(D4406,Abfrage!$F$2:$G$21,2,FALSE),"")</f>
        <v/>
      </c>
      <c r="L4406" s="6" t="str">
        <f>IF(Belegerfassung!H4414&lt;&gt;"",Belegerfassung!H4414,"")</f>
        <v/>
      </c>
      <c r="M4406" t="str">
        <f>IFERROR(IF(Belegerfassung!E4414&lt;&gt;"",VLOOKUP(Belegerfassung!E4414,Abfrage!$L$2:$M$15,2,),""),"")</f>
        <v/>
      </c>
      <c r="N4406" t="str">
        <f t="shared" si="205"/>
        <v/>
      </c>
      <c r="O4406" t="str">
        <f t="shared" si="206"/>
        <v/>
      </c>
      <c r="P4406" t="str">
        <f>IF(Belegerfassung!G4414&lt;&gt;"",CONCATENATE(Belegerfassung!G4414,".pdf"),"")</f>
        <v/>
      </c>
    </row>
    <row r="4407" spans="1:16">
      <c r="A4407" t="str">
        <f>IF(Belegerfassung!C4415&lt;&gt;"",0,"")</f>
        <v/>
      </c>
      <c r="B4407" t="str">
        <f>IFERROR(VLOOKUP(Belegerfassung!I4415,Konten!A:D,2,FALSE),"")</f>
        <v/>
      </c>
      <c r="C4407" t="str">
        <f>IF(A4407&lt;&gt;"",TEXT(Belegerfassung!C4415,"TT.MM.JJJJ"),"")</f>
        <v/>
      </c>
      <c r="D4407" t="str">
        <f>IFERROR(VLOOKUP(Belegerfassung!A4415,Abfrage!$E$2:$F$20,2,FALSE),"")</f>
        <v/>
      </c>
      <c r="E4407" t="str">
        <f>IF(A4407&lt;&gt;"",Belegerfassung!B4415,"")</f>
        <v/>
      </c>
      <c r="F4407" t="str">
        <f>IF(Belegerfassung!L4415="","",IF(Belegerfassung!L4415&lt;&gt;"",IF(Belegerfassung!L4415&lt;&gt;"",IF(Belegerfassung!J4415&lt;&gt;0,VLOOKUP(Belegerfassung!L4415,Abfrage!$A$2:$C$19,2,),VLOOKUP(Belegerfassung!L4415,Abfrage!$A$2:$C$19,3,)),"")))</f>
        <v/>
      </c>
      <c r="G4407" t="str">
        <f t="shared" si="204"/>
        <v/>
      </c>
      <c r="H4407" s="31" t="str">
        <f>IF(A4407&lt;&gt;"",-Belegerfassung!J4415+Belegerfassung!K4415,"")</f>
        <v/>
      </c>
      <c r="I4407" s="49" t="str">
        <f>IFERROR(IF(H4407&lt;&gt;"",Belegerfassung!L4415*100,""),IF(OR(Belegerfassung!L4415="Leistung EU - Erlöse",Belegerfassung!L4415="Lieferungen EU-Erlöse",Belegerfassung!L4415="EUST",Belegerfassung!L4415="Bauleistungen 20%")=TRUE,"",MID(Belegerfassung!L4415,4,2)))</f>
        <v/>
      </c>
      <c r="J4407" s="6" t="str">
        <f>IF(A4407&lt;&gt;"",LEFT(Belegerfassung!D4415,40),"")</f>
        <v/>
      </c>
      <c r="K4407" t="str">
        <f>IF(A4407&lt;&gt;"",VLOOKUP(D4407,Abfrage!$F$2:$G$21,2,FALSE),"")</f>
        <v/>
      </c>
      <c r="L4407" s="6" t="str">
        <f>IF(Belegerfassung!H4415&lt;&gt;"",Belegerfassung!H4415,"")</f>
        <v/>
      </c>
      <c r="M4407" t="str">
        <f>IFERROR(IF(Belegerfassung!E4415&lt;&gt;"",VLOOKUP(Belegerfassung!E4415,Abfrage!$L$2:$M$15,2,),""),"")</f>
        <v/>
      </c>
      <c r="N4407" t="str">
        <f t="shared" si="205"/>
        <v/>
      </c>
      <c r="O4407" t="str">
        <f t="shared" si="206"/>
        <v/>
      </c>
      <c r="P4407" t="str">
        <f>IF(Belegerfassung!G4415&lt;&gt;"",CONCATENATE(Belegerfassung!G4415,".pdf"),"")</f>
        <v/>
      </c>
    </row>
    <row r="4408" spans="1:16">
      <c r="A4408" t="str">
        <f>IF(Belegerfassung!C4416&lt;&gt;"",0,"")</f>
        <v/>
      </c>
      <c r="B4408" t="str">
        <f>IFERROR(VLOOKUP(Belegerfassung!I4416,Konten!A:D,2,FALSE),"")</f>
        <v/>
      </c>
      <c r="C4408" t="str">
        <f>IF(A4408&lt;&gt;"",TEXT(Belegerfassung!C4416,"TT.MM.JJJJ"),"")</f>
        <v/>
      </c>
      <c r="D4408" t="str">
        <f>IFERROR(VLOOKUP(Belegerfassung!A4416,Abfrage!$E$2:$F$20,2,FALSE),"")</f>
        <v/>
      </c>
      <c r="E4408" t="str">
        <f>IF(A4408&lt;&gt;"",Belegerfassung!B4416,"")</f>
        <v/>
      </c>
      <c r="F4408" t="str">
        <f>IF(Belegerfassung!L4416="","",IF(Belegerfassung!L4416&lt;&gt;"",IF(Belegerfassung!L4416&lt;&gt;"",IF(Belegerfassung!J4416&lt;&gt;0,VLOOKUP(Belegerfassung!L4416,Abfrage!$A$2:$C$19,2,),VLOOKUP(Belegerfassung!L4416,Abfrage!$A$2:$C$19,3,)),"")))</f>
        <v/>
      </c>
      <c r="G4408" t="str">
        <f t="shared" si="204"/>
        <v/>
      </c>
      <c r="H4408" s="31" t="str">
        <f>IF(A4408&lt;&gt;"",-Belegerfassung!J4416+Belegerfassung!K4416,"")</f>
        <v/>
      </c>
      <c r="I4408" s="49" t="str">
        <f>IFERROR(IF(H4408&lt;&gt;"",Belegerfassung!L4416*100,""),IF(OR(Belegerfassung!L4416="Leistung EU - Erlöse",Belegerfassung!L4416="Lieferungen EU-Erlöse",Belegerfassung!L4416="EUST",Belegerfassung!L4416="Bauleistungen 20%")=TRUE,"",MID(Belegerfassung!L4416,4,2)))</f>
        <v/>
      </c>
      <c r="J4408" s="6" t="str">
        <f>IF(A4408&lt;&gt;"",LEFT(Belegerfassung!D4416,40),"")</f>
        <v/>
      </c>
      <c r="K4408" t="str">
        <f>IF(A4408&lt;&gt;"",VLOOKUP(D4408,Abfrage!$F$2:$G$21,2,FALSE),"")</f>
        <v/>
      </c>
      <c r="L4408" s="6" t="str">
        <f>IF(Belegerfassung!H4416&lt;&gt;"",Belegerfassung!H4416,"")</f>
        <v/>
      </c>
      <c r="M4408" t="str">
        <f>IFERROR(IF(Belegerfassung!E4416&lt;&gt;"",VLOOKUP(Belegerfassung!E4416,Abfrage!$L$2:$M$15,2,),""),"")</f>
        <v/>
      </c>
      <c r="N4408" t="str">
        <f t="shared" si="205"/>
        <v/>
      </c>
      <c r="O4408" t="str">
        <f t="shared" si="206"/>
        <v/>
      </c>
      <c r="P4408" t="str">
        <f>IF(Belegerfassung!G4416&lt;&gt;"",CONCATENATE(Belegerfassung!G4416,".pdf"),"")</f>
        <v/>
      </c>
    </row>
    <row r="4409" spans="1:16">
      <c r="A4409" t="str">
        <f>IF(Belegerfassung!C4417&lt;&gt;"",0,"")</f>
        <v/>
      </c>
      <c r="B4409" t="str">
        <f>IFERROR(VLOOKUP(Belegerfassung!I4417,Konten!A:D,2,FALSE),"")</f>
        <v/>
      </c>
      <c r="C4409" t="str">
        <f>IF(A4409&lt;&gt;"",TEXT(Belegerfassung!C4417,"TT.MM.JJJJ"),"")</f>
        <v/>
      </c>
      <c r="D4409" t="str">
        <f>IFERROR(VLOOKUP(Belegerfassung!A4417,Abfrage!$E$2:$F$20,2,FALSE),"")</f>
        <v/>
      </c>
      <c r="E4409" t="str">
        <f>IF(A4409&lt;&gt;"",Belegerfassung!B4417,"")</f>
        <v/>
      </c>
      <c r="F4409" t="str">
        <f>IF(Belegerfassung!L4417="","",IF(Belegerfassung!L4417&lt;&gt;"",IF(Belegerfassung!L4417&lt;&gt;"",IF(Belegerfassung!J4417&lt;&gt;0,VLOOKUP(Belegerfassung!L4417,Abfrage!$A$2:$C$19,2,),VLOOKUP(Belegerfassung!L4417,Abfrage!$A$2:$C$19,3,)),"")))</f>
        <v/>
      </c>
      <c r="G4409" t="str">
        <f t="shared" si="204"/>
        <v/>
      </c>
      <c r="H4409" s="31" t="str">
        <f>IF(A4409&lt;&gt;"",-Belegerfassung!J4417+Belegerfassung!K4417,"")</f>
        <v/>
      </c>
      <c r="I4409" s="49" t="str">
        <f>IFERROR(IF(H4409&lt;&gt;"",Belegerfassung!L4417*100,""),IF(OR(Belegerfassung!L4417="Leistung EU - Erlöse",Belegerfassung!L4417="Lieferungen EU-Erlöse",Belegerfassung!L4417="EUST",Belegerfassung!L4417="Bauleistungen 20%")=TRUE,"",MID(Belegerfassung!L4417,4,2)))</f>
        <v/>
      </c>
      <c r="J4409" s="6" t="str">
        <f>IF(A4409&lt;&gt;"",LEFT(Belegerfassung!D4417,40),"")</f>
        <v/>
      </c>
      <c r="K4409" t="str">
        <f>IF(A4409&lt;&gt;"",VLOOKUP(D4409,Abfrage!$F$2:$G$21,2,FALSE),"")</f>
        <v/>
      </c>
      <c r="L4409" s="6" t="str">
        <f>IF(Belegerfassung!H4417&lt;&gt;"",Belegerfassung!H4417,"")</f>
        <v/>
      </c>
      <c r="M4409" t="str">
        <f>IFERROR(IF(Belegerfassung!E4417&lt;&gt;"",VLOOKUP(Belegerfassung!E4417,Abfrage!$L$2:$M$15,2,),""),"")</f>
        <v/>
      </c>
      <c r="N4409" t="str">
        <f t="shared" si="205"/>
        <v/>
      </c>
      <c r="O4409" t="str">
        <f t="shared" si="206"/>
        <v/>
      </c>
      <c r="P4409" t="str">
        <f>IF(Belegerfassung!G4417&lt;&gt;"",CONCATENATE(Belegerfassung!G4417,".pdf"),"")</f>
        <v/>
      </c>
    </row>
    <row r="4410" spans="1:16">
      <c r="A4410" t="str">
        <f>IF(Belegerfassung!C4418&lt;&gt;"",0,"")</f>
        <v/>
      </c>
      <c r="B4410" t="str">
        <f>IFERROR(VLOOKUP(Belegerfassung!I4418,Konten!A:D,2,FALSE),"")</f>
        <v/>
      </c>
      <c r="C4410" t="str">
        <f>IF(A4410&lt;&gt;"",TEXT(Belegerfassung!C4418,"TT.MM.JJJJ"),"")</f>
        <v/>
      </c>
      <c r="D4410" t="str">
        <f>IFERROR(VLOOKUP(Belegerfassung!A4418,Abfrage!$E$2:$F$20,2,FALSE),"")</f>
        <v/>
      </c>
      <c r="E4410" t="str">
        <f>IF(A4410&lt;&gt;"",Belegerfassung!B4418,"")</f>
        <v/>
      </c>
      <c r="F4410" t="str">
        <f>IF(Belegerfassung!L4418="","",IF(Belegerfassung!L4418&lt;&gt;"",IF(Belegerfassung!L4418&lt;&gt;"",IF(Belegerfassung!J4418&lt;&gt;0,VLOOKUP(Belegerfassung!L4418,Abfrage!$A$2:$C$19,2,),VLOOKUP(Belegerfassung!L4418,Abfrage!$A$2:$C$19,3,)),"")))</f>
        <v/>
      </c>
      <c r="G4410" t="str">
        <f t="shared" si="204"/>
        <v/>
      </c>
      <c r="H4410" s="31" t="str">
        <f>IF(A4410&lt;&gt;"",-Belegerfassung!J4418+Belegerfassung!K4418,"")</f>
        <v/>
      </c>
      <c r="I4410" s="49" t="str">
        <f>IFERROR(IF(H4410&lt;&gt;"",Belegerfassung!L4418*100,""),IF(OR(Belegerfassung!L4418="Leistung EU - Erlöse",Belegerfassung!L4418="Lieferungen EU-Erlöse",Belegerfassung!L4418="EUST",Belegerfassung!L4418="Bauleistungen 20%")=TRUE,"",MID(Belegerfassung!L4418,4,2)))</f>
        <v/>
      </c>
      <c r="J4410" s="6" t="str">
        <f>IF(A4410&lt;&gt;"",LEFT(Belegerfassung!D4418,40),"")</f>
        <v/>
      </c>
      <c r="K4410" t="str">
        <f>IF(A4410&lt;&gt;"",VLOOKUP(D4410,Abfrage!$F$2:$G$21,2,FALSE),"")</f>
        <v/>
      </c>
      <c r="L4410" s="6" t="str">
        <f>IF(Belegerfassung!H4418&lt;&gt;"",Belegerfassung!H4418,"")</f>
        <v/>
      </c>
      <c r="M4410" t="str">
        <f>IFERROR(IF(Belegerfassung!E4418&lt;&gt;"",VLOOKUP(Belegerfassung!E4418,Abfrage!$L$2:$M$15,2,),""),"")</f>
        <v/>
      </c>
      <c r="N4410" t="str">
        <f t="shared" si="205"/>
        <v/>
      </c>
      <c r="O4410" t="str">
        <f t="shared" si="206"/>
        <v/>
      </c>
      <c r="P4410" t="str">
        <f>IF(Belegerfassung!G4418&lt;&gt;"",CONCATENATE(Belegerfassung!G4418,".pdf"),"")</f>
        <v/>
      </c>
    </row>
    <row r="4411" spans="1:16">
      <c r="A4411" t="str">
        <f>IF(Belegerfassung!C4419&lt;&gt;"",0,"")</f>
        <v/>
      </c>
      <c r="B4411" t="str">
        <f>IFERROR(VLOOKUP(Belegerfassung!I4419,Konten!A:D,2,FALSE),"")</f>
        <v/>
      </c>
      <c r="C4411" t="str">
        <f>IF(A4411&lt;&gt;"",TEXT(Belegerfassung!C4419,"TT.MM.JJJJ"),"")</f>
        <v/>
      </c>
      <c r="D4411" t="str">
        <f>IFERROR(VLOOKUP(Belegerfassung!A4419,Abfrage!$E$2:$F$20,2,FALSE),"")</f>
        <v/>
      </c>
      <c r="E4411" t="str">
        <f>IF(A4411&lt;&gt;"",Belegerfassung!B4419,"")</f>
        <v/>
      </c>
      <c r="F4411" t="str">
        <f>IF(Belegerfassung!L4419="","",IF(Belegerfassung!L4419&lt;&gt;"",IF(Belegerfassung!L4419&lt;&gt;"",IF(Belegerfassung!J4419&lt;&gt;0,VLOOKUP(Belegerfassung!L4419,Abfrage!$A$2:$C$19,2,),VLOOKUP(Belegerfassung!L4419,Abfrage!$A$2:$C$19,3,)),"")))</f>
        <v/>
      </c>
      <c r="G4411" t="str">
        <f t="shared" si="204"/>
        <v/>
      </c>
      <c r="H4411" s="31" t="str">
        <f>IF(A4411&lt;&gt;"",-Belegerfassung!J4419+Belegerfassung!K4419,"")</f>
        <v/>
      </c>
      <c r="I4411" s="49" t="str">
        <f>IFERROR(IF(H4411&lt;&gt;"",Belegerfassung!L4419*100,""),IF(OR(Belegerfassung!L4419="Leistung EU - Erlöse",Belegerfassung!L4419="Lieferungen EU-Erlöse",Belegerfassung!L4419="EUST",Belegerfassung!L4419="Bauleistungen 20%")=TRUE,"",MID(Belegerfassung!L4419,4,2)))</f>
        <v/>
      </c>
      <c r="J4411" s="6" t="str">
        <f>IF(A4411&lt;&gt;"",LEFT(Belegerfassung!D4419,40),"")</f>
        <v/>
      </c>
      <c r="K4411" t="str">
        <f>IF(A4411&lt;&gt;"",VLOOKUP(D4411,Abfrage!$F$2:$G$21,2,FALSE),"")</f>
        <v/>
      </c>
      <c r="L4411" s="6" t="str">
        <f>IF(Belegerfassung!H4419&lt;&gt;"",Belegerfassung!H4419,"")</f>
        <v/>
      </c>
      <c r="M4411" t="str">
        <f>IFERROR(IF(Belegerfassung!E4419&lt;&gt;"",VLOOKUP(Belegerfassung!E4419,Abfrage!$L$2:$M$15,2,),""),"")</f>
        <v/>
      </c>
      <c r="N4411" t="str">
        <f t="shared" si="205"/>
        <v/>
      </c>
      <c r="O4411" t="str">
        <f t="shared" si="206"/>
        <v/>
      </c>
      <c r="P4411" t="str">
        <f>IF(Belegerfassung!G4419&lt;&gt;"",CONCATENATE(Belegerfassung!G4419,".pdf"),"")</f>
        <v/>
      </c>
    </row>
    <row r="4412" spans="1:16">
      <c r="A4412" t="str">
        <f>IF(Belegerfassung!C4420&lt;&gt;"",0,"")</f>
        <v/>
      </c>
      <c r="B4412" t="str">
        <f>IFERROR(VLOOKUP(Belegerfassung!I4420,Konten!A:D,2,FALSE),"")</f>
        <v/>
      </c>
      <c r="C4412" t="str">
        <f>IF(A4412&lt;&gt;"",TEXT(Belegerfassung!C4420,"TT.MM.JJJJ"),"")</f>
        <v/>
      </c>
      <c r="D4412" t="str">
        <f>IFERROR(VLOOKUP(Belegerfassung!A4420,Abfrage!$E$2:$F$20,2,FALSE),"")</f>
        <v/>
      </c>
      <c r="E4412" t="str">
        <f>IF(A4412&lt;&gt;"",Belegerfassung!B4420,"")</f>
        <v/>
      </c>
      <c r="F4412" t="str">
        <f>IF(Belegerfassung!L4420="","",IF(Belegerfassung!L4420&lt;&gt;"",IF(Belegerfassung!L4420&lt;&gt;"",IF(Belegerfassung!J4420&lt;&gt;0,VLOOKUP(Belegerfassung!L4420,Abfrage!$A$2:$C$19,2,),VLOOKUP(Belegerfassung!L4420,Abfrage!$A$2:$C$19,3,)),"")))</f>
        <v/>
      </c>
      <c r="G4412" t="str">
        <f t="shared" si="204"/>
        <v/>
      </c>
      <c r="H4412" s="31" t="str">
        <f>IF(A4412&lt;&gt;"",-Belegerfassung!J4420+Belegerfassung!K4420,"")</f>
        <v/>
      </c>
      <c r="I4412" s="49" t="str">
        <f>IFERROR(IF(H4412&lt;&gt;"",Belegerfassung!L4420*100,""),IF(OR(Belegerfassung!L4420="Leistung EU - Erlöse",Belegerfassung!L4420="Lieferungen EU-Erlöse",Belegerfassung!L4420="EUST",Belegerfassung!L4420="Bauleistungen 20%")=TRUE,"",MID(Belegerfassung!L4420,4,2)))</f>
        <v/>
      </c>
      <c r="J4412" s="6" t="str">
        <f>IF(A4412&lt;&gt;"",LEFT(Belegerfassung!D4420,40),"")</f>
        <v/>
      </c>
      <c r="K4412" t="str">
        <f>IF(A4412&lt;&gt;"",VLOOKUP(D4412,Abfrage!$F$2:$G$21,2,FALSE),"")</f>
        <v/>
      </c>
      <c r="L4412" s="6" t="str">
        <f>IF(Belegerfassung!H4420&lt;&gt;"",Belegerfassung!H4420,"")</f>
        <v/>
      </c>
      <c r="M4412" t="str">
        <f>IFERROR(IF(Belegerfassung!E4420&lt;&gt;"",VLOOKUP(Belegerfassung!E4420,Abfrage!$L$2:$M$15,2,),""),"")</f>
        <v/>
      </c>
      <c r="N4412" t="str">
        <f t="shared" si="205"/>
        <v/>
      </c>
      <c r="O4412" t="str">
        <f t="shared" si="206"/>
        <v/>
      </c>
      <c r="P4412" t="str">
        <f>IF(Belegerfassung!G4420&lt;&gt;"",CONCATENATE(Belegerfassung!G4420,".pdf"),"")</f>
        <v/>
      </c>
    </row>
    <row r="4413" spans="1:16">
      <c r="A4413" t="str">
        <f>IF(Belegerfassung!C4421&lt;&gt;"",0,"")</f>
        <v/>
      </c>
      <c r="B4413" t="str">
        <f>IFERROR(VLOOKUP(Belegerfassung!I4421,Konten!A:D,2,FALSE),"")</f>
        <v/>
      </c>
      <c r="C4413" t="str">
        <f>IF(A4413&lt;&gt;"",TEXT(Belegerfassung!C4421,"TT.MM.JJJJ"),"")</f>
        <v/>
      </c>
      <c r="D4413" t="str">
        <f>IFERROR(VLOOKUP(Belegerfassung!A4421,Abfrage!$E$2:$F$20,2,FALSE),"")</f>
        <v/>
      </c>
      <c r="E4413" t="str">
        <f>IF(A4413&lt;&gt;"",Belegerfassung!B4421,"")</f>
        <v/>
      </c>
      <c r="F4413" t="str">
        <f>IF(Belegerfassung!L4421="","",IF(Belegerfassung!L4421&lt;&gt;"",IF(Belegerfassung!L4421&lt;&gt;"",IF(Belegerfassung!J4421&lt;&gt;0,VLOOKUP(Belegerfassung!L4421,Abfrage!$A$2:$C$19,2,),VLOOKUP(Belegerfassung!L4421,Abfrage!$A$2:$C$19,3,)),"")))</f>
        <v/>
      </c>
      <c r="G4413" t="str">
        <f t="shared" si="204"/>
        <v/>
      </c>
      <c r="H4413" s="31" t="str">
        <f>IF(A4413&lt;&gt;"",-Belegerfassung!J4421+Belegerfassung!K4421,"")</f>
        <v/>
      </c>
      <c r="I4413" s="49" t="str">
        <f>IFERROR(IF(H4413&lt;&gt;"",Belegerfassung!L4421*100,""),IF(OR(Belegerfassung!L4421="Leistung EU - Erlöse",Belegerfassung!L4421="Lieferungen EU-Erlöse",Belegerfassung!L4421="EUST",Belegerfassung!L4421="Bauleistungen 20%")=TRUE,"",MID(Belegerfassung!L4421,4,2)))</f>
        <v/>
      </c>
      <c r="J4413" s="6" t="str">
        <f>IF(A4413&lt;&gt;"",LEFT(Belegerfassung!D4421,40),"")</f>
        <v/>
      </c>
      <c r="K4413" t="str">
        <f>IF(A4413&lt;&gt;"",VLOOKUP(D4413,Abfrage!$F$2:$G$21,2,FALSE),"")</f>
        <v/>
      </c>
      <c r="L4413" s="6" t="str">
        <f>IF(Belegerfassung!H4421&lt;&gt;"",Belegerfassung!H4421,"")</f>
        <v/>
      </c>
      <c r="M4413" t="str">
        <f>IFERROR(IF(Belegerfassung!E4421&lt;&gt;"",VLOOKUP(Belegerfassung!E4421,Abfrage!$L$2:$M$15,2,),""),"")</f>
        <v/>
      </c>
      <c r="N4413" t="str">
        <f t="shared" si="205"/>
        <v/>
      </c>
      <c r="O4413" t="str">
        <f t="shared" si="206"/>
        <v/>
      </c>
      <c r="P4413" t="str">
        <f>IF(Belegerfassung!G4421&lt;&gt;"",CONCATENATE(Belegerfassung!G4421,".pdf"),"")</f>
        <v/>
      </c>
    </row>
    <row r="4414" spans="1:16">
      <c r="A4414" t="str">
        <f>IF(Belegerfassung!C4422&lt;&gt;"",0,"")</f>
        <v/>
      </c>
      <c r="B4414" t="str">
        <f>IFERROR(VLOOKUP(Belegerfassung!I4422,Konten!A:D,2,FALSE),"")</f>
        <v/>
      </c>
      <c r="C4414" t="str">
        <f>IF(A4414&lt;&gt;"",TEXT(Belegerfassung!C4422,"TT.MM.JJJJ"),"")</f>
        <v/>
      </c>
      <c r="D4414" t="str">
        <f>IFERROR(VLOOKUP(Belegerfassung!A4422,Abfrage!$E$2:$F$20,2,FALSE),"")</f>
        <v/>
      </c>
      <c r="E4414" t="str">
        <f>IF(A4414&lt;&gt;"",Belegerfassung!B4422,"")</f>
        <v/>
      </c>
      <c r="F4414" t="str">
        <f>IF(Belegerfassung!L4422="","",IF(Belegerfassung!L4422&lt;&gt;"",IF(Belegerfassung!L4422&lt;&gt;"",IF(Belegerfassung!J4422&lt;&gt;0,VLOOKUP(Belegerfassung!L4422,Abfrage!$A$2:$C$19,2,),VLOOKUP(Belegerfassung!L4422,Abfrage!$A$2:$C$19,3,)),"")))</f>
        <v/>
      </c>
      <c r="G4414" t="str">
        <f t="shared" si="204"/>
        <v/>
      </c>
      <c r="H4414" s="31" t="str">
        <f>IF(A4414&lt;&gt;"",-Belegerfassung!J4422+Belegerfassung!K4422,"")</f>
        <v/>
      </c>
      <c r="I4414" s="49" t="str">
        <f>IFERROR(IF(H4414&lt;&gt;"",Belegerfassung!L4422*100,""),IF(OR(Belegerfassung!L4422="Leistung EU - Erlöse",Belegerfassung!L4422="Lieferungen EU-Erlöse",Belegerfassung!L4422="EUST",Belegerfassung!L4422="Bauleistungen 20%")=TRUE,"",MID(Belegerfassung!L4422,4,2)))</f>
        <v/>
      </c>
      <c r="J4414" s="6" t="str">
        <f>IF(A4414&lt;&gt;"",LEFT(Belegerfassung!D4422,40),"")</f>
        <v/>
      </c>
      <c r="K4414" t="str">
        <f>IF(A4414&lt;&gt;"",VLOOKUP(D4414,Abfrage!$F$2:$G$21,2,FALSE),"")</f>
        <v/>
      </c>
      <c r="L4414" s="6" t="str">
        <f>IF(Belegerfassung!H4422&lt;&gt;"",Belegerfassung!H4422,"")</f>
        <v/>
      </c>
      <c r="M4414" t="str">
        <f>IFERROR(IF(Belegerfassung!E4422&lt;&gt;"",VLOOKUP(Belegerfassung!E4422,Abfrage!$L$2:$M$15,2,),""),"")</f>
        <v/>
      </c>
      <c r="N4414" t="str">
        <f t="shared" si="205"/>
        <v/>
      </c>
      <c r="O4414" t="str">
        <f t="shared" si="206"/>
        <v/>
      </c>
      <c r="P4414" t="str">
        <f>IF(Belegerfassung!G4422&lt;&gt;"",CONCATENATE(Belegerfassung!G4422,".pdf"),"")</f>
        <v/>
      </c>
    </row>
    <row r="4415" spans="1:16">
      <c r="A4415" t="str">
        <f>IF(Belegerfassung!C4423&lt;&gt;"",0,"")</f>
        <v/>
      </c>
      <c r="B4415" t="str">
        <f>IFERROR(VLOOKUP(Belegerfassung!I4423,Konten!A:D,2,FALSE),"")</f>
        <v/>
      </c>
      <c r="C4415" t="str">
        <f>IF(A4415&lt;&gt;"",TEXT(Belegerfassung!C4423,"TT.MM.JJJJ"),"")</f>
        <v/>
      </c>
      <c r="D4415" t="str">
        <f>IFERROR(VLOOKUP(Belegerfassung!A4423,Abfrage!$E$2:$F$20,2,FALSE),"")</f>
        <v/>
      </c>
      <c r="E4415" t="str">
        <f>IF(A4415&lt;&gt;"",Belegerfassung!B4423,"")</f>
        <v/>
      </c>
      <c r="F4415" t="str">
        <f>IF(Belegerfassung!L4423="","",IF(Belegerfassung!L4423&lt;&gt;"",IF(Belegerfassung!L4423&lt;&gt;"",IF(Belegerfassung!J4423&lt;&gt;0,VLOOKUP(Belegerfassung!L4423,Abfrage!$A$2:$C$19,2,),VLOOKUP(Belegerfassung!L4423,Abfrage!$A$2:$C$19,3,)),"")))</f>
        <v/>
      </c>
      <c r="G4415" t="str">
        <f t="shared" si="204"/>
        <v/>
      </c>
      <c r="H4415" s="31" t="str">
        <f>IF(A4415&lt;&gt;"",-Belegerfassung!J4423+Belegerfassung!K4423,"")</f>
        <v/>
      </c>
      <c r="I4415" s="49" t="str">
        <f>IFERROR(IF(H4415&lt;&gt;"",Belegerfassung!L4423*100,""),IF(OR(Belegerfassung!L4423="Leistung EU - Erlöse",Belegerfassung!L4423="Lieferungen EU-Erlöse",Belegerfassung!L4423="EUST",Belegerfassung!L4423="Bauleistungen 20%")=TRUE,"",MID(Belegerfassung!L4423,4,2)))</f>
        <v/>
      </c>
      <c r="J4415" s="6" t="str">
        <f>IF(A4415&lt;&gt;"",LEFT(Belegerfassung!D4423,40),"")</f>
        <v/>
      </c>
      <c r="K4415" t="str">
        <f>IF(A4415&lt;&gt;"",VLOOKUP(D4415,Abfrage!$F$2:$G$21,2,FALSE),"")</f>
        <v/>
      </c>
      <c r="L4415" s="6" t="str">
        <f>IF(Belegerfassung!H4423&lt;&gt;"",Belegerfassung!H4423,"")</f>
        <v/>
      </c>
      <c r="M4415" t="str">
        <f>IFERROR(IF(Belegerfassung!E4423&lt;&gt;"",VLOOKUP(Belegerfassung!E4423,Abfrage!$L$2:$M$15,2,),""),"")</f>
        <v/>
      </c>
      <c r="N4415" t="str">
        <f t="shared" si="205"/>
        <v/>
      </c>
      <c r="O4415" t="str">
        <f t="shared" si="206"/>
        <v/>
      </c>
      <c r="P4415" t="str">
        <f>IF(Belegerfassung!G4423&lt;&gt;"",CONCATENATE(Belegerfassung!G4423,".pdf"),"")</f>
        <v/>
      </c>
    </row>
    <row r="4416" spans="1:16">
      <c r="A4416" t="str">
        <f>IF(Belegerfassung!C4424&lt;&gt;"",0,"")</f>
        <v/>
      </c>
      <c r="B4416" t="str">
        <f>IFERROR(VLOOKUP(Belegerfassung!I4424,Konten!A:D,2,FALSE),"")</f>
        <v/>
      </c>
      <c r="C4416" t="str">
        <f>IF(A4416&lt;&gt;"",TEXT(Belegerfassung!C4424,"TT.MM.JJJJ"),"")</f>
        <v/>
      </c>
      <c r="D4416" t="str">
        <f>IFERROR(VLOOKUP(Belegerfassung!A4424,Abfrage!$E$2:$F$20,2,FALSE),"")</f>
        <v/>
      </c>
      <c r="E4416" t="str">
        <f>IF(A4416&lt;&gt;"",Belegerfassung!B4424,"")</f>
        <v/>
      </c>
      <c r="F4416" t="str">
        <f>IF(Belegerfassung!L4424="","",IF(Belegerfassung!L4424&lt;&gt;"",IF(Belegerfassung!L4424&lt;&gt;"",IF(Belegerfassung!J4424&lt;&gt;0,VLOOKUP(Belegerfassung!L4424,Abfrage!$A$2:$C$19,2,),VLOOKUP(Belegerfassung!L4424,Abfrage!$A$2:$C$19,3,)),"")))</f>
        <v/>
      </c>
      <c r="G4416" t="str">
        <f t="shared" si="204"/>
        <v/>
      </c>
      <c r="H4416" s="31" t="str">
        <f>IF(A4416&lt;&gt;"",-Belegerfassung!J4424+Belegerfassung!K4424,"")</f>
        <v/>
      </c>
      <c r="I4416" s="49" t="str">
        <f>IFERROR(IF(H4416&lt;&gt;"",Belegerfassung!L4424*100,""),IF(OR(Belegerfassung!L4424="Leistung EU - Erlöse",Belegerfassung!L4424="Lieferungen EU-Erlöse",Belegerfassung!L4424="EUST",Belegerfassung!L4424="Bauleistungen 20%")=TRUE,"",MID(Belegerfassung!L4424,4,2)))</f>
        <v/>
      </c>
      <c r="J4416" s="6" t="str">
        <f>IF(A4416&lt;&gt;"",LEFT(Belegerfassung!D4424,40),"")</f>
        <v/>
      </c>
      <c r="K4416" t="str">
        <f>IF(A4416&lt;&gt;"",VLOOKUP(D4416,Abfrage!$F$2:$G$21,2,FALSE),"")</f>
        <v/>
      </c>
      <c r="L4416" s="6" t="str">
        <f>IF(Belegerfassung!H4424&lt;&gt;"",Belegerfassung!H4424,"")</f>
        <v/>
      </c>
      <c r="M4416" t="str">
        <f>IFERROR(IF(Belegerfassung!E4424&lt;&gt;"",VLOOKUP(Belegerfassung!E4424,Abfrage!$L$2:$M$15,2,),""),"")</f>
        <v/>
      </c>
      <c r="N4416" t="str">
        <f t="shared" si="205"/>
        <v/>
      </c>
      <c r="O4416" t="str">
        <f t="shared" si="206"/>
        <v/>
      </c>
      <c r="P4416" t="str">
        <f>IF(Belegerfassung!G4424&lt;&gt;"",CONCATENATE(Belegerfassung!G4424,".pdf"),"")</f>
        <v/>
      </c>
    </row>
    <row r="4417" spans="1:16">
      <c r="A4417" t="str">
        <f>IF(Belegerfassung!C4425&lt;&gt;"",0,"")</f>
        <v/>
      </c>
      <c r="B4417" t="str">
        <f>IFERROR(VLOOKUP(Belegerfassung!I4425,Konten!A:D,2,FALSE),"")</f>
        <v/>
      </c>
      <c r="C4417" t="str">
        <f>IF(A4417&lt;&gt;"",TEXT(Belegerfassung!C4425,"TT.MM.JJJJ"),"")</f>
        <v/>
      </c>
      <c r="D4417" t="str">
        <f>IFERROR(VLOOKUP(Belegerfassung!A4425,Abfrage!$E$2:$F$20,2,FALSE),"")</f>
        <v/>
      </c>
      <c r="E4417" t="str">
        <f>IF(A4417&lt;&gt;"",Belegerfassung!B4425,"")</f>
        <v/>
      </c>
      <c r="F4417" t="str">
        <f>IF(Belegerfassung!L4425="","",IF(Belegerfassung!L4425&lt;&gt;"",IF(Belegerfassung!L4425&lt;&gt;"",IF(Belegerfassung!J4425&lt;&gt;0,VLOOKUP(Belegerfassung!L4425,Abfrage!$A$2:$C$19,2,),VLOOKUP(Belegerfassung!L4425,Abfrage!$A$2:$C$19,3,)),"")))</f>
        <v/>
      </c>
      <c r="G4417" t="str">
        <f t="shared" si="204"/>
        <v/>
      </c>
      <c r="H4417" s="31" t="str">
        <f>IF(A4417&lt;&gt;"",-Belegerfassung!J4425+Belegerfassung!K4425,"")</f>
        <v/>
      </c>
      <c r="I4417" s="49" t="str">
        <f>IFERROR(IF(H4417&lt;&gt;"",Belegerfassung!L4425*100,""),IF(OR(Belegerfassung!L4425="Leistung EU - Erlöse",Belegerfassung!L4425="Lieferungen EU-Erlöse",Belegerfassung!L4425="EUST",Belegerfassung!L4425="Bauleistungen 20%")=TRUE,"",MID(Belegerfassung!L4425,4,2)))</f>
        <v/>
      </c>
      <c r="J4417" s="6" t="str">
        <f>IF(A4417&lt;&gt;"",LEFT(Belegerfassung!D4425,40),"")</f>
        <v/>
      </c>
      <c r="K4417" t="str">
        <f>IF(A4417&lt;&gt;"",VLOOKUP(D4417,Abfrage!$F$2:$G$21,2,FALSE),"")</f>
        <v/>
      </c>
      <c r="L4417" s="6" t="str">
        <f>IF(Belegerfassung!H4425&lt;&gt;"",Belegerfassung!H4425,"")</f>
        <v/>
      </c>
      <c r="M4417" t="str">
        <f>IFERROR(IF(Belegerfassung!E4425&lt;&gt;"",VLOOKUP(Belegerfassung!E4425,Abfrage!$L$2:$M$15,2,),""),"")</f>
        <v/>
      </c>
      <c r="N4417" t="str">
        <f t="shared" si="205"/>
        <v/>
      </c>
      <c r="O4417" t="str">
        <f t="shared" si="206"/>
        <v/>
      </c>
      <c r="P4417" t="str">
        <f>IF(Belegerfassung!G4425&lt;&gt;"",CONCATENATE(Belegerfassung!G4425,".pdf"),"")</f>
        <v/>
      </c>
    </row>
    <row r="4418" spans="1:16">
      <c r="A4418" t="str">
        <f>IF(Belegerfassung!C4426&lt;&gt;"",0,"")</f>
        <v/>
      </c>
      <c r="B4418" t="str">
        <f>IFERROR(VLOOKUP(Belegerfassung!I4426,Konten!A:D,2,FALSE),"")</f>
        <v/>
      </c>
      <c r="C4418" t="str">
        <f>IF(A4418&lt;&gt;"",TEXT(Belegerfassung!C4426,"TT.MM.JJJJ"),"")</f>
        <v/>
      </c>
      <c r="D4418" t="str">
        <f>IFERROR(VLOOKUP(Belegerfassung!A4426,Abfrage!$E$2:$F$20,2,FALSE),"")</f>
        <v/>
      </c>
      <c r="E4418" t="str">
        <f>IF(A4418&lt;&gt;"",Belegerfassung!B4426,"")</f>
        <v/>
      </c>
      <c r="F4418" t="str">
        <f>IF(Belegerfassung!L4426="","",IF(Belegerfassung!L4426&lt;&gt;"",IF(Belegerfassung!L4426&lt;&gt;"",IF(Belegerfassung!J4426&lt;&gt;0,VLOOKUP(Belegerfassung!L4426,Abfrage!$A$2:$C$19,2,),VLOOKUP(Belegerfassung!L4426,Abfrage!$A$2:$C$19,3,)),"")))</f>
        <v/>
      </c>
      <c r="G4418" t="str">
        <f t="shared" si="204"/>
        <v/>
      </c>
      <c r="H4418" s="31" t="str">
        <f>IF(A4418&lt;&gt;"",-Belegerfassung!J4426+Belegerfassung!K4426,"")</f>
        <v/>
      </c>
      <c r="I4418" s="49" t="str">
        <f>IFERROR(IF(H4418&lt;&gt;"",Belegerfassung!L4426*100,""),IF(OR(Belegerfassung!L4426="Leistung EU - Erlöse",Belegerfassung!L4426="Lieferungen EU-Erlöse",Belegerfassung!L4426="EUST",Belegerfassung!L4426="Bauleistungen 20%")=TRUE,"",MID(Belegerfassung!L4426,4,2)))</f>
        <v/>
      </c>
      <c r="J4418" s="6" t="str">
        <f>IF(A4418&lt;&gt;"",LEFT(Belegerfassung!D4426,40),"")</f>
        <v/>
      </c>
      <c r="K4418" t="str">
        <f>IF(A4418&lt;&gt;"",VLOOKUP(D4418,Abfrage!$F$2:$G$21,2,FALSE),"")</f>
        <v/>
      </c>
      <c r="L4418" s="6" t="str">
        <f>IF(Belegerfassung!H4426&lt;&gt;"",Belegerfassung!H4426,"")</f>
        <v/>
      </c>
      <c r="M4418" t="str">
        <f>IFERROR(IF(Belegerfassung!E4426&lt;&gt;"",VLOOKUP(Belegerfassung!E4426,Abfrage!$L$2:$M$15,2,),""),"")</f>
        <v/>
      </c>
      <c r="N4418" t="str">
        <f t="shared" si="205"/>
        <v/>
      </c>
      <c r="O4418" t="str">
        <f t="shared" si="206"/>
        <v/>
      </c>
      <c r="P4418" t="str">
        <f>IF(Belegerfassung!G4426&lt;&gt;"",CONCATENATE(Belegerfassung!G4426,".pdf"),"")</f>
        <v/>
      </c>
    </row>
    <row r="4419" spans="1:16">
      <c r="A4419" t="str">
        <f>IF(Belegerfassung!C4427&lt;&gt;"",0,"")</f>
        <v/>
      </c>
      <c r="B4419" t="str">
        <f>IFERROR(VLOOKUP(Belegerfassung!I4427,Konten!A:D,2,FALSE),"")</f>
        <v/>
      </c>
      <c r="C4419" t="str">
        <f>IF(A4419&lt;&gt;"",TEXT(Belegerfassung!C4427,"TT.MM.JJJJ"),"")</f>
        <v/>
      </c>
      <c r="D4419" t="str">
        <f>IFERROR(VLOOKUP(Belegerfassung!A4427,Abfrage!$E$2:$F$20,2,FALSE),"")</f>
        <v/>
      </c>
      <c r="E4419" t="str">
        <f>IF(A4419&lt;&gt;"",Belegerfassung!B4427,"")</f>
        <v/>
      </c>
      <c r="F4419" t="str">
        <f>IF(Belegerfassung!L4427="","",IF(Belegerfassung!L4427&lt;&gt;"",IF(Belegerfassung!L4427&lt;&gt;"",IF(Belegerfassung!J4427&lt;&gt;0,VLOOKUP(Belegerfassung!L4427,Abfrage!$A$2:$C$19,2,),VLOOKUP(Belegerfassung!L4427,Abfrage!$A$2:$C$19,3,)),"")))</f>
        <v/>
      </c>
      <c r="G4419" t="str">
        <f t="shared" ref="G4419:G4482" si="207">IF(A4419&lt;&gt;"",1,"")</f>
        <v/>
      </c>
      <c r="H4419" s="31" t="str">
        <f>IF(A4419&lt;&gt;"",-Belegerfassung!J4427+Belegerfassung!K4427,"")</f>
        <v/>
      </c>
      <c r="I4419" s="49" t="str">
        <f>IFERROR(IF(H4419&lt;&gt;"",Belegerfassung!L4427*100,""),IF(OR(Belegerfassung!L4427="Leistung EU - Erlöse",Belegerfassung!L4427="Lieferungen EU-Erlöse",Belegerfassung!L4427="EUST",Belegerfassung!L4427="Bauleistungen 20%")=TRUE,"",MID(Belegerfassung!L4427,4,2)))</f>
        <v/>
      </c>
      <c r="J4419" s="6" t="str">
        <f>IF(A4419&lt;&gt;"",LEFT(Belegerfassung!D4427,40),"")</f>
        <v/>
      </c>
      <c r="K4419" t="str">
        <f>IF(A4419&lt;&gt;"",VLOOKUP(D4419,Abfrage!$F$2:$G$21,2,FALSE),"")</f>
        <v/>
      </c>
      <c r="L4419" s="6" t="str">
        <f>IF(Belegerfassung!H4427&lt;&gt;"",Belegerfassung!H4427,"")</f>
        <v/>
      </c>
      <c r="M4419" t="str">
        <f>IFERROR(IF(Belegerfassung!E4427&lt;&gt;"",VLOOKUP(Belegerfassung!E4427,Abfrage!$L$2:$M$15,2,),""),"")</f>
        <v/>
      </c>
      <c r="N4419" t="str">
        <f t="shared" ref="N4419:N4482" si="208">IF(A4419&lt;&gt;"","E","")</f>
        <v/>
      </c>
      <c r="O4419" t="str">
        <f t="shared" ref="O4419:O4482" si="209">IF(A4419&lt;&gt;"","A","")</f>
        <v/>
      </c>
      <c r="P4419" t="str">
        <f>IF(Belegerfassung!G4427&lt;&gt;"",CONCATENATE(Belegerfassung!G4427,".pdf"),"")</f>
        <v/>
      </c>
    </row>
    <row r="4420" spans="1:16">
      <c r="A4420" t="str">
        <f>IF(Belegerfassung!C4428&lt;&gt;"",0,"")</f>
        <v/>
      </c>
      <c r="B4420" t="str">
        <f>IFERROR(VLOOKUP(Belegerfassung!I4428,Konten!A:D,2,FALSE),"")</f>
        <v/>
      </c>
      <c r="C4420" t="str">
        <f>IF(A4420&lt;&gt;"",TEXT(Belegerfassung!C4428,"TT.MM.JJJJ"),"")</f>
        <v/>
      </c>
      <c r="D4420" t="str">
        <f>IFERROR(VLOOKUP(Belegerfassung!A4428,Abfrage!$E$2:$F$20,2,FALSE),"")</f>
        <v/>
      </c>
      <c r="E4420" t="str">
        <f>IF(A4420&lt;&gt;"",Belegerfassung!B4428,"")</f>
        <v/>
      </c>
      <c r="F4420" t="str">
        <f>IF(Belegerfassung!L4428="","",IF(Belegerfassung!L4428&lt;&gt;"",IF(Belegerfassung!L4428&lt;&gt;"",IF(Belegerfassung!J4428&lt;&gt;0,VLOOKUP(Belegerfassung!L4428,Abfrage!$A$2:$C$19,2,),VLOOKUP(Belegerfassung!L4428,Abfrage!$A$2:$C$19,3,)),"")))</f>
        <v/>
      </c>
      <c r="G4420" t="str">
        <f t="shared" si="207"/>
        <v/>
      </c>
      <c r="H4420" s="31" t="str">
        <f>IF(A4420&lt;&gt;"",-Belegerfassung!J4428+Belegerfassung!K4428,"")</f>
        <v/>
      </c>
      <c r="I4420" s="49" t="str">
        <f>IFERROR(IF(H4420&lt;&gt;"",Belegerfassung!L4428*100,""),IF(OR(Belegerfassung!L4428="Leistung EU - Erlöse",Belegerfassung!L4428="Lieferungen EU-Erlöse",Belegerfassung!L4428="EUST",Belegerfassung!L4428="Bauleistungen 20%")=TRUE,"",MID(Belegerfassung!L4428,4,2)))</f>
        <v/>
      </c>
      <c r="J4420" s="6" t="str">
        <f>IF(A4420&lt;&gt;"",LEFT(Belegerfassung!D4428,40),"")</f>
        <v/>
      </c>
      <c r="K4420" t="str">
        <f>IF(A4420&lt;&gt;"",VLOOKUP(D4420,Abfrage!$F$2:$G$21,2,FALSE),"")</f>
        <v/>
      </c>
      <c r="L4420" s="6" t="str">
        <f>IF(Belegerfassung!H4428&lt;&gt;"",Belegerfassung!H4428,"")</f>
        <v/>
      </c>
      <c r="M4420" t="str">
        <f>IFERROR(IF(Belegerfassung!E4428&lt;&gt;"",VLOOKUP(Belegerfassung!E4428,Abfrage!$L$2:$M$15,2,),""),"")</f>
        <v/>
      </c>
      <c r="N4420" t="str">
        <f t="shared" si="208"/>
        <v/>
      </c>
      <c r="O4420" t="str">
        <f t="shared" si="209"/>
        <v/>
      </c>
      <c r="P4420" t="str">
        <f>IF(Belegerfassung!G4428&lt;&gt;"",CONCATENATE(Belegerfassung!G4428,".pdf"),"")</f>
        <v/>
      </c>
    </row>
    <row r="4421" spans="1:16">
      <c r="A4421" t="str">
        <f>IF(Belegerfassung!C4429&lt;&gt;"",0,"")</f>
        <v/>
      </c>
      <c r="B4421" t="str">
        <f>IFERROR(VLOOKUP(Belegerfassung!I4429,Konten!A:D,2,FALSE),"")</f>
        <v/>
      </c>
      <c r="C4421" t="str">
        <f>IF(A4421&lt;&gt;"",TEXT(Belegerfassung!C4429,"TT.MM.JJJJ"),"")</f>
        <v/>
      </c>
      <c r="D4421" t="str">
        <f>IFERROR(VLOOKUP(Belegerfassung!A4429,Abfrage!$E$2:$F$20,2,FALSE),"")</f>
        <v/>
      </c>
      <c r="E4421" t="str">
        <f>IF(A4421&lt;&gt;"",Belegerfassung!B4429,"")</f>
        <v/>
      </c>
      <c r="F4421" t="str">
        <f>IF(Belegerfassung!L4429="","",IF(Belegerfassung!L4429&lt;&gt;"",IF(Belegerfassung!L4429&lt;&gt;"",IF(Belegerfassung!J4429&lt;&gt;0,VLOOKUP(Belegerfassung!L4429,Abfrage!$A$2:$C$19,2,),VLOOKUP(Belegerfassung!L4429,Abfrage!$A$2:$C$19,3,)),"")))</f>
        <v/>
      </c>
      <c r="G4421" t="str">
        <f t="shared" si="207"/>
        <v/>
      </c>
      <c r="H4421" s="31" t="str">
        <f>IF(A4421&lt;&gt;"",-Belegerfassung!J4429+Belegerfassung!K4429,"")</f>
        <v/>
      </c>
      <c r="I4421" s="49" t="str">
        <f>IFERROR(IF(H4421&lt;&gt;"",Belegerfassung!L4429*100,""),IF(OR(Belegerfassung!L4429="Leistung EU - Erlöse",Belegerfassung!L4429="Lieferungen EU-Erlöse",Belegerfassung!L4429="EUST",Belegerfassung!L4429="Bauleistungen 20%")=TRUE,"",MID(Belegerfassung!L4429,4,2)))</f>
        <v/>
      </c>
      <c r="J4421" s="6" t="str">
        <f>IF(A4421&lt;&gt;"",LEFT(Belegerfassung!D4429,40),"")</f>
        <v/>
      </c>
      <c r="K4421" t="str">
        <f>IF(A4421&lt;&gt;"",VLOOKUP(D4421,Abfrage!$F$2:$G$21,2,FALSE),"")</f>
        <v/>
      </c>
      <c r="L4421" s="6" t="str">
        <f>IF(Belegerfassung!H4429&lt;&gt;"",Belegerfassung!H4429,"")</f>
        <v/>
      </c>
      <c r="M4421" t="str">
        <f>IFERROR(IF(Belegerfassung!E4429&lt;&gt;"",VLOOKUP(Belegerfassung!E4429,Abfrage!$L$2:$M$15,2,),""),"")</f>
        <v/>
      </c>
      <c r="N4421" t="str">
        <f t="shared" si="208"/>
        <v/>
      </c>
      <c r="O4421" t="str">
        <f t="shared" si="209"/>
        <v/>
      </c>
      <c r="P4421" t="str">
        <f>IF(Belegerfassung!G4429&lt;&gt;"",CONCATENATE(Belegerfassung!G4429,".pdf"),"")</f>
        <v/>
      </c>
    </row>
    <row r="4422" spans="1:16">
      <c r="A4422" t="str">
        <f>IF(Belegerfassung!C4430&lt;&gt;"",0,"")</f>
        <v/>
      </c>
      <c r="B4422" t="str">
        <f>IFERROR(VLOOKUP(Belegerfassung!I4430,Konten!A:D,2,FALSE),"")</f>
        <v/>
      </c>
      <c r="C4422" t="str">
        <f>IF(A4422&lt;&gt;"",TEXT(Belegerfassung!C4430,"TT.MM.JJJJ"),"")</f>
        <v/>
      </c>
      <c r="D4422" t="str">
        <f>IFERROR(VLOOKUP(Belegerfassung!A4430,Abfrage!$E$2:$F$20,2,FALSE),"")</f>
        <v/>
      </c>
      <c r="E4422" t="str">
        <f>IF(A4422&lt;&gt;"",Belegerfassung!B4430,"")</f>
        <v/>
      </c>
      <c r="F4422" t="str">
        <f>IF(Belegerfassung!L4430="","",IF(Belegerfassung!L4430&lt;&gt;"",IF(Belegerfassung!L4430&lt;&gt;"",IF(Belegerfassung!J4430&lt;&gt;0,VLOOKUP(Belegerfassung!L4430,Abfrage!$A$2:$C$19,2,),VLOOKUP(Belegerfassung!L4430,Abfrage!$A$2:$C$19,3,)),"")))</f>
        <v/>
      </c>
      <c r="G4422" t="str">
        <f t="shared" si="207"/>
        <v/>
      </c>
      <c r="H4422" s="31" t="str">
        <f>IF(A4422&lt;&gt;"",-Belegerfassung!J4430+Belegerfassung!K4430,"")</f>
        <v/>
      </c>
      <c r="I4422" s="49" t="str">
        <f>IFERROR(IF(H4422&lt;&gt;"",Belegerfassung!L4430*100,""),IF(OR(Belegerfassung!L4430="Leistung EU - Erlöse",Belegerfassung!L4430="Lieferungen EU-Erlöse",Belegerfassung!L4430="EUST",Belegerfassung!L4430="Bauleistungen 20%")=TRUE,"",MID(Belegerfassung!L4430,4,2)))</f>
        <v/>
      </c>
      <c r="J4422" s="6" t="str">
        <f>IF(A4422&lt;&gt;"",LEFT(Belegerfassung!D4430,40),"")</f>
        <v/>
      </c>
      <c r="K4422" t="str">
        <f>IF(A4422&lt;&gt;"",VLOOKUP(D4422,Abfrage!$F$2:$G$21,2,FALSE),"")</f>
        <v/>
      </c>
      <c r="L4422" s="6" t="str">
        <f>IF(Belegerfassung!H4430&lt;&gt;"",Belegerfassung!H4430,"")</f>
        <v/>
      </c>
      <c r="M4422" t="str">
        <f>IFERROR(IF(Belegerfassung!E4430&lt;&gt;"",VLOOKUP(Belegerfassung!E4430,Abfrage!$L$2:$M$15,2,),""),"")</f>
        <v/>
      </c>
      <c r="N4422" t="str">
        <f t="shared" si="208"/>
        <v/>
      </c>
      <c r="O4422" t="str">
        <f t="shared" si="209"/>
        <v/>
      </c>
      <c r="P4422" t="str">
        <f>IF(Belegerfassung!G4430&lt;&gt;"",CONCATENATE(Belegerfassung!G4430,".pdf"),"")</f>
        <v/>
      </c>
    </row>
    <row r="4423" spans="1:16">
      <c r="A4423" t="str">
        <f>IF(Belegerfassung!C4431&lt;&gt;"",0,"")</f>
        <v/>
      </c>
      <c r="B4423" t="str">
        <f>IFERROR(VLOOKUP(Belegerfassung!I4431,Konten!A:D,2,FALSE),"")</f>
        <v/>
      </c>
      <c r="C4423" t="str">
        <f>IF(A4423&lt;&gt;"",TEXT(Belegerfassung!C4431,"TT.MM.JJJJ"),"")</f>
        <v/>
      </c>
      <c r="D4423" t="str">
        <f>IFERROR(VLOOKUP(Belegerfassung!A4431,Abfrage!$E$2:$F$20,2,FALSE),"")</f>
        <v/>
      </c>
      <c r="E4423" t="str">
        <f>IF(A4423&lt;&gt;"",Belegerfassung!B4431,"")</f>
        <v/>
      </c>
      <c r="F4423" t="str">
        <f>IF(Belegerfassung!L4431="","",IF(Belegerfassung!L4431&lt;&gt;"",IF(Belegerfassung!L4431&lt;&gt;"",IF(Belegerfassung!J4431&lt;&gt;0,VLOOKUP(Belegerfassung!L4431,Abfrage!$A$2:$C$19,2,),VLOOKUP(Belegerfassung!L4431,Abfrage!$A$2:$C$19,3,)),"")))</f>
        <v/>
      </c>
      <c r="G4423" t="str">
        <f t="shared" si="207"/>
        <v/>
      </c>
      <c r="H4423" s="31" t="str">
        <f>IF(A4423&lt;&gt;"",-Belegerfassung!J4431+Belegerfassung!K4431,"")</f>
        <v/>
      </c>
      <c r="I4423" s="49" t="str">
        <f>IFERROR(IF(H4423&lt;&gt;"",Belegerfassung!L4431*100,""),IF(OR(Belegerfassung!L4431="Leistung EU - Erlöse",Belegerfassung!L4431="Lieferungen EU-Erlöse",Belegerfassung!L4431="EUST",Belegerfassung!L4431="Bauleistungen 20%")=TRUE,"",MID(Belegerfassung!L4431,4,2)))</f>
        <v/>
      </c>
      <c r="J4423" s="6" t="str">
        <f>IF(A4423&lt;&gt;"",LEFT(Belegerfassung!D4431,40),"")</f>
        <v/>
      </c>
      <c r="K4423" t="str">
        <f>IF(A4423&lt;&gt;"",VLOOKUP(D4423,Abfrage!$F$2:$G$21,2,FALSE),"")</f>
        <v/>
      </c>
      <c r="L4423" s="6" t="str">
        <f>IF(Belegerfassung!H4431&lt;&gt;"",Belegerfassung!H4431,"")</f>
        <v/>
      </c>
      <c r="M4423" t="str">
        <f>IFERROR(IF(Belegerfassung!E4431&lt;&gt;"",VLOOKUP(Belegerfassung!E4431,Abfrage!$L$2:$M$15,2,),""),"")</f>
        <v/>
      </c>
      <c r="N4423" t="str">
        <f t="shared" si="208"/>
        <v/>
      </c>
      <c r="O4423" t="str">
        <f t="shared" si="209"/>
        <v/>
      </c>
      <c r="P4423" t="str">
        <f>IF(Belegerfassung!G4431&lt;&gt;"",CONCATENATE(Belegerfassung!G4431,".pdf"),"")</f>
        <v/>
      </c>
    </row>
    <row r="4424" spans="1:16">
      <c r="A4424" t="str">
        <f>IF(Belegerfassung!C4432&lt;&gt;"",0,"")</f>
        <v/>
      </c>
      <c r="B4424" t="str">
        <f>IFERROR(VLOOKUP(Belegerfassung!I4432,Konten!A:D,2,FALSE),"")</f>
        <v/>
      </c>
      <c r="C4424" t="str">
        <f>IF(A4424&lt;&gt;"",TEXT(Belegerfassung!C4432,"TT.MM.JJJJ"),"")</f>
        <v/>
      </c>
      <c r="D4424" t="str">
        <f>IFERROR(VLOOKUP(Belegerfassung!A4432,Abfrage!$E$2:$F$20,2,FALSE),"")</f>
        <v/>
      </c>
      <c r="E4424" t="str">
        <f>IF(A4424&lt;&gt;"",Belegerfassung!B4432,"")</f>
        <v/>
      </c>
      <c r="F4424" t="str">
        <f>IF(Belegerfassung!L4432="","",IF(Belegerfassung!L4432&lt;&gt;"",IF(Belegerfassung!L4432&lt;&gt;"",IF(Belegerfassung!J4432&lt;&gt;0,VLOOKUP(Belegerfassung!L4432,Abfrage!$A$2:$C$19,2,),VLOOKUP(Belegerfassung!L4432,Abfrage!$A$2:$C$19,3,)),"")))</f>
        <v/>
      </c>
      <c r="G4424" t="str">
        <f t="shared" si="207"/>
        <v/>
      </c>
      <c r="H4424" s="31" t="str">
        <f>IF(A4424&lt;&gt;"",-Belegerfassung!J4432+Belegerfassung!K4432,"")</f>
        <v/>
      </c>
      <c r="I4424" s="49" t="str">
        <f>IFERROR(IF(H4424&lt;&gt;"",Belegerfassung!L4432*100,""),IF(OR(Belegerfassung!L4432="Leistung EU - Erlöse",Belegerfassung!L4432="Lieferungen EU-Erlöse",Belegerfassung!L4432="EUST",Belegerfassung!L4432="Bauleistungen 20%")=TRUE,"",MID(Belegerfassung!L4432,4,2)))</f>
        <v/>
      </c>
      <c r="J4424" s="6" t="str">
        <f>IF(A4424&lt;&gt;"",LEFT(Belegerfassung!D4432,40),"")</f>
        <v/>
      </c>
      <c r="K4424" t="str">
        <f>IF(A4424&lt;&gt;"",VLOOKUP(D4424,Abfrage!$F$2:$G$21,2,FALSE),"")</f>
        <v/>
      </c>
      <c r="L4424" s="6" t="str">
        <f>IF(Belegerfassung!H4432&lt;&gt;"",Belegerfassung!H4432,"")</f>
        <v/>
      </c>
      <c r="M4424" t="str">
        <f>IFERROR(IF(Belegerfassung!E4432&lt;&gt;"",VLOOKUP(Belegerfassung!E4432,Abfrage!$L$2:$M$15,2,),""),"")</f>
        <v/>
      </c>
      <c r="N4424" t="str">
        <f t="shared" si="208"/>
        <v/>
      </c>
      <c r="O4424" t="str">
        <f t="shared" si="209"/>
        <v/>
      </c>
      <c r="P4424" t="str">
        <f>IF(Belegerfassung!G4432&lt;&gt;"",CONCATENATE(Belegerfassung!G4432,".pdf"),"")</f>
        <v/>
      </c>
    </row>
    <row r="4425" spans="1:16">
      <c r="A4425" t="str">
        <f>IF(Belegerfassung!C4433&lt;&gt;"",0,"")</f>
        <v/>
      </c>
      <c r="B4425" t="str">
        <f>IFERROR(VLOOKUP(Belegerfassung!I4433,Konten!A:D,2,FALSE),"")</f>
        <v/>
      </c>
      <c r="C4425" t="str">
        <f>IF(A4425&lt;&gt;"",TEXT(Belegerfassung!C4433,"TT.MM.JJJJ"),"")</f>
        <v/>
      </c>
      <c r="D4425" t="str">
        <f>IFERROR(VLOOKUP(Belegerfassung!A4433,Abfrage!$E$2:$F$20,2,FALSE),"")</f>
        <v/>
      </c>
      <c r="E4425" t="str">
        <f>IF(A4425&lt;&gt;"",Belegerfassung!B4433,"")</f>
        <v/>
      </c>
      <c r="F4425" t="str">
        <f>IF(Belegerfassung!L4433="","",IF(Belegerfassung!L4433&lt;&gt;"",IF(Belegerfassung!L4433&lt;&gt;"",IF(Belegerfassung!J4433&lt;&gt;0,VLOOKUP(Belegerfassung!L4433,Abfrage!$A$2:$C$19,2,),VLOOKUP(Belegerfassung!L4433,Abfrage!$A$2:$C$19,3,)),"")))</f>
        <v/>
      </c>
      <c r="G4425" t="str">
        <f t="shared" si="207"/>
        <v/>
      </c>
      <c r="H4425" s="31" t="str">
        <f>IF(A4425&lt;&gt;"",-Belegerfassung!J4433+Belegerfassung!K4433,"")</f>
        <v/>
      </c>
      <c r="I4425" s="49" t="str">
        <f>IFERROR(IF(H4425&lt;&gt;"",Belegerfassung!L4433*100,""),IF(OR(Belegerfassung!L4433="Leistung EU - Erlöse",Belegerfassung!L4433="Lieferungen EU-Erlöse",Belegerfassung!L4433="EUST",Belegerfassung!L4433="Bauleistungen 20%")=TRUE,"",MID(Belegerfassung!L4433,4,2)))</f>
        <v/>
      </c>
      <c r="J4425" s="6" t="str">
        <f>IF(A4425&lt;&gt;"",LEFT(Belegerfassung!D4433,40),"")</f>
        <v/>
      </c>
      <c r="K4425" t="str">
        <f>IF(A4425&lt;&gt;"",VLOOKUP(D4425,Abfrage!$F$2:$G$21,2,FALSE),"")</f>
        <v/>
      </c>
      <c r="L4425" s="6" t="str">
        <f>IF(Belegerfassung!H4433&lt;&gt;"",Belegerfassung!H4433,"")</f>
        <v/>
      </c>
      <c r="M4425" t="str">
        <f>IFERROR(IF(Belegerfassung!E4433&lt;&gt;"",VLOOKUP(Belegerfassung!E4433,Abfrage!$L$2:$M$15,2,),""),"")</f>
        <v/>
      </c>
      <c r="N4425" t="str">
        <f t="shared" si="208"/>
        <v/>
      </c>
      <c r="O4425" t="str">
        <f t="shared" si="209"/>
        <v/>
      </c>
      <c r="P4425" t="str">
        <f>IF(Belegerfassung!G4433&lt;&gt;"",CONCATENATE(Belegerfassung!G4433,".pdf"),"")</f>
        <v/>
      </c>
    </row>
    <row r="4426" spans="1:16">
      <c r="A4426" t="str">
        <f>IF(Belegerfassung!C4434&lt;&gt;"",0,"")</f>
        <v/>
      </c>
      <c r="B4426" t="str">
        <f>IFERROR(VLOOKUP(Belegerfassung!I4434,Konten!A:D,2,FALSE),"")</f>
        <v/>
      </c>
      <c r="C4426" t="str">
        <f>IF(A4426&lt;&gt;"",TEXT(Belegerfassung!C4434,"TT.MM.JJJJ"),"")</f>
        <v/>
      </c>
      <c r="D4426" t="str">
        <f>IFERROR(VLOOKUP(Belegerfassung!A4434,Abfrage!$E$2:$F$20,2,FALSE),"")</f>
        <v/>
      </c>
      <c r="E4426" t="str">
        <f>IF(A4426&lt;&gt;"",Belegerfassung!B4434,"")</f>
        <v/>
      </c>
      <c r="F4426" t="str">
        <f>IF(Belegerfassung!L4434="","",IF(Belegerfassung!L4434&lt;&gt;"",IF(Belegerfassung!L4434&lt;&gt;"",IF(Belegerfassung!J4434&lt;&gt;0,VLOOKUP(Belegerfassung!L4434,Abfrage!$A$2:$C$19,2,),VLOOKUP(Belegerfassung!L4434,Abfrage!$A$2:$C$19,3,)),"")))</f>
        <v/>
      </c>
      <c r="G4426" t="str">
        <f t="shared" si="207"/>
        <v/>
      </c>
      <c r="H4426" s="31" t="str">
        <f>IF(A4426&lt;&gt;"",-Belegerfassung!J4434+Belegerfassung!K4434,"")</f>
        <v/>
      </c>
      <c r="I4426" s="49" t="str">
        <f>IFERROR(IF(H4426&lt;&gt;"",Belegerfassung!L4434*100,""),IF(OR(Belegerfassung!L4434="Leistung EU - Erlöse",Belegerfassung!L4434="Lieferungen EU-Erlöse",Belegerfassung!L4434="EUST",Belegerfassung!L4434="Bauleistungen 20%")=TRUE,"",MID(Belegerfassung!L4434,4,2)))</f>
        <v/>
      </c>
      <c r="J4426" s="6" t="str">
        <f>IF(A4426&lt;&gt;"",LEFT(Belegerfassung!D4434,40),"")</f>
        <v/>
      </c>
      <c r="K4426" t="str">
        <f>IF(A4426&lt;&gt;"",VLOOKUP(D4426,Abfrage!$F$2:$G$21,2,FALSE),"")</f>
        <v/>
      </c>
      <c r="L4426" s="6" t="str">
        <f>IF(Belegerfassung!H4434&lt;&gt;"",Belegerfassung!H4434,"")</f>
        <v/>
      </c>
      <c r="M4426" t="str">
        <f>IFERROR(IF(Belegerfassung!E4434&lt;&gt;"",VLOOKUP(Belegerfassung!E4434,Abfrage!$L$2:$M$15,2,),""),"")</f>
        <v/>
      </c>
      <c r="N4426" t="str">
        <f t="shared" si="208"/>
        <v/>
      </c>
      <c r="O4426" t="str">
        <f t="shared" si="209"/>
        <v/>
      </c>
      <c r="P4426" t="str">
        <f>IF(Belegerfassung!G4434&lt;&gt;"",CONCATENATE(Belegerfassung!G4434,".pdf"),"")</f>
        <v/>
      </c>
    </row>
    <row r="4427" spans="1:16">
      <c r="A4427" t="str">
        <f>IF(Belegerfassung!C4435&lt;&gt;"",0,"")</f>
        <v/>
      </c>
      <c r="B4427" t="str">
        <f>IFERROR(VLOOKUP(Belegerfassung!I4435,Konten!A:D,2,FALSE),"")</f>
        <v/>
      </c>
      <c r="C4427" t="str">
        <f>IF(A4427&lt;&gt;"",TEXT(Belegerfassung!C4435,"TT.MM.JJJJ"),"")</f>
        <v/>
      </c>
      <c r="D4427" t="str">
        <f>IFERROR(VLOOKUP(Belegerfassung!A4435,Abfrage!$E$2:$F$20,2,FALSE),"")</f>
        <v/>
      </c>
      <c r="E4427" t="str">
        <f>IF(A4427&lt;&gt;"",Belegerfassung!B4435,"")</f>
        <v/>
      </c>
      <c r="F4427" t="str">
        <f>IF(Belegerfassung!L4435="","",IF(Belegerfassung!L4435&lt;&gt;"",IF(Belegerfassung!L4435&lt;&gt;"",IF(Belegerfassung!J4435&lt;&gt;0,VLOOKUP(Belegerfassung!L4435,Abfrage!$A$2:$C$19,2,),VLOOKUP(Belegerfassung!L4435,Abfrage!$A$2:$C$19,3,)),"")))</f>
        <v/>
      </c>
      <c r="G4427" t="str">
        <f t="shared" si="207"/>
        <v/>
      </c>
      <c r="H4427" s="31" t="str">
        <f>IF(A4427&lt;&gt;"",-Belegerfassung!J4435+Belegerfassung!K4435,"")</f>
        <v/>
      </c>
      <c r="I4427" s="49" t="str">
        <f>IFERROR(IF(H4427&lt;&gt;"",Belegerfassung!L4435*100,""),IF(OR(Belegerfassung!L4435="Leistung EU - Erlöse",Belegerfassung!L4435="Lieferungen EU-Erlöse",Belegerfassung!L4435="EUST",Belegerfassung!L4435="Bauleistungen 20%")=TRUE,"",MID(Belegerfassung!L4435,4,2)))</f>
        <v/>
      </c>
      <c r="J4427" s="6" t="str">
        <f>IF(A4427&lt;&gt;"",LEFT(Belegerfassung!D4435,40),"")</f>
        <v/>
      </c>
      <c r="K4427" t="str">
        <f>IF(A4427&lt;&gt;"",VLOOKUP(D4427,Abfrage!$F$2:$G$21,2,FALSE),"")</f>
        <v/>
      </c>
      <c r="L4427" s="6" t="str">
        <f>IF(Belegerfassung!H4435&lt;&gt;"",Belegerfassung!H4435,"")</f>
        <v/>
      </c>
      <c r="M4427" t="str">
        <f>IFERROR(IF(Belegerfassung!E4435&lt;&gt;"",VLOOKUP(Belegerfassung!E4435,Abfrage!$L$2:$M$15,2,),""),"")</f>
        <v/>
      </c>
      <c r="N4427" t="str">
        <f t="shared" si="208"/>
        <v/>
      </c>
      <c r="O4427" t="str">
        <f t="shared" si="209"/>
        <v/>
      </c>
      <c r="P4427" t="str">
        <f>IF(Belegerfassung!G4435&lt;&gt;"",CONCATENATE(Belegerfassung!G4435,".pdf"),"")</f>
        <v/>
      </c>
    </row>
    <row r="4428" spans="1:16">
      <c r="A4428" t="str">
        <f>IF(Belegerfassung!C4436&lt;&gt;"",0,"")</f>
        <v/>
      </c>
      <c r="B4428" t="str">
        <f>IFERROR(VLOOKUP(Belegerfassung!I4436,Konten!A:D,2,FALSE),"")</f>
        <v/>
      </c>
      <c r="C4428" t="str">
        <f>IF(A4428&lt;&gt;"",TEXT(Belegerfassung!C4436,"TT.MM.JJJJ"),"")</f>
        <v/>
      </c>
      <c r="D4428" t="str">
        <f>IFERROR(VLOOKUP(Belegerfassung!A4436,Abfrage!$E$2:$F$20,2,FALSE),"")</f>
        <v/>
      </c>
      <c r="E4428" t="str">
        <f>IF(A4428&lt;&gt;"",Belegerfassung!B4436,"")</f>
        <v/>
      </c>
      <c r="F4428" t="str">
        <f>IF(Belegerfassung!L4436="","",IF(Belegerfassung!L4436&lt;&gt;"",IF(Belegerfassung!L4436&lt;&gt;"",IF(Belegerfassung!J4436&lt;&gt;0,VLOOKUP(Belegerfassung!L4436,Abfrage!$A$2:$C$19,2,),VLOOKUP(Belegerfassung!L4436,Abfrage!$A$2:$C$19,3,)),"")))</f>
        <v/>
      </c>
      <c r="G4428" t="str">
        <f t="shared" si="207"/>
        <v/>
      </c>
      <c r="H4428" s="31" t="str">
        <f>IF(A4428&lt;&gt;"",-Belegerfassung!J4436+Belegerfassung!K4436,"")</f>
        <v/>
      </c>
      <c r="I4428" s="49" t="str">
        <f>IFERROR(IF(H4428&lt;&gt;"",Belegerfassung!L4436*100,""),IF(OR(Belegerfassung!L4436="Leistung EU - Erlöse",Belegerfassung!L4436="Lieferungen EU-Erlöse",Belegerfassung!L4436="EUST",Belegerfassung!L4436="Bauleistungen 20%")=TRUE,"",MID(Belegerfassung!L4436,4,2)))</f>
        <v/>
      </c>
      <c r="J4428" s="6" t="str">
        <f>IF(A4428&lt;&gt;"",LEFT(Belegerfassung!D4436,40),"")</f>
        <v/>
      </c>
      <c r="K4428" t="str">
        <f>IF(A4428&lt;&gt;"",VLOOKUP(D4428,Abfrage!$F$2:$G$21,2,FALSE),"")</f>
        <v/>
      </c>
      <c r="L4428" s="6" t="str">
        <f>IF(Belegerfassung!H4436&lt;&gt;"",Belegerfassung!H4436,"")</f>
        <v/>
      </c>
      <c r="M4428" t="str">
        <f>IFERROR(IF(Belegerfassung!E4436&lt;&gt;"",VLOOKUP(Belegerfassung!E4436,Abfrage!$L$2:$M$15,2,),""),"")</f>
        <v/>
      </c>
      <c r="N4428" t="str">
        <f t="shared" si="208"/>
        <v/>
      </c>
      <c r="O4428" t="str">
        <f t="shared" si="209"/>
        <v/>
      </c>
      <c r="P4428" t="str">
        <f>IF(Belegerfassung!G4436&lt;&gt;"",CONCATENATE(Belegerfassung!G4436,".pdf"),"")</f>
        <v/>
      </c>
    </row>
    <row r="4429" spans="1:16">
      <c r="A4429" t="str">
        <f>IF(Belegerfassung!C4437&lt;&gt;"",0,"")</f>
        <v/>
      </c>
      <c r="B4429" t="str">
        <f>IFERROR(VLOOKUP(Belegerfassung!I4437,Konten!A:D,2,FALSE),"")</f>
        <v/>
      </c>
      <c r="C4429" t="str">
        <f>IF(A4429&lt;&gt;"",TEXT(Belegerfassung!C4437,"TT.MM.JJJJ"),"")</f>
        <v/>
      </c>
      <c r="D4429" t="str">
        <f>IFERROR(VLOOKUP(Belegerfassung!A4437,Abfrage!$E$2:$F$20,2,FALSE),"")</f>
        <v/>
      </c>
      <c r="E4429" t="str">
        <f>IF(A4429&lt;&gt;"",Belegerfassung!B4437,"")</f>
        <v/>
      </c>
      <c r="F4429" t="str">
        <f>IF(Belegerfassung!L4437="","",IF(Belegerfassung!L4437&lt;&gt;"",IF(Belegerfassung!L4437&lt;&gt;"",IF(Belegerfassung!J4437&lt;&gt;0,VLOOKUP(Belegerfassung!L4437,Abfrage!$A$2:$C$19,2,),VLOOKUP(Belegerfassung!L4437,Abfrage!$A$2:$C$19,3,)),"")))</f>
        <v/>
      </c>
      <c r="G4429" t="str">
        <f t="shared" si="207"/>
        <v/>
      </c>
      <c r="H4429" s="31" t="str">
        <f>IF(A4429&lt;&gt;"",-Belegerfassung!J4437+Belegerfassung!K4437,"")</f>
        <v/>
      </c>
      <c r="I4429" s="49" t="str">
        <f>IFERROR(IF(H4429&lt;&gt;"",Belegerfassung!L4437*100,""),IF(OR(Belegerfassung!L4437="Leistung EU - Erlöse",Belegerfassung!L4437="Lieferungen EU-Erlöse",Belegerfassung!L4437="EUST",Belegerfassung!L4437="Bauleistungen 20%")=TRUE,"",MID(Belegerfassung!L4437,4,2)))</f>
        <v/>
      </c>
      <c r="J4429" s="6" t="str">
        <f>IF(A4429&lt;&gt;"",LEFT(Belegerfassung!D4437,40),"")</f>
        <v/>
      </c>
      <c r="K4429" t="str">
        <f>IF(A4429&lt;&gt;"",VLOOKUP(D4429,Abfrage!$F$2:$G$21,2,FALSE),"")</f>
        <v/>
      </c>
      <c r="L4429" s="6" t="str">
        <f>IF(Belegerfassung!H4437&lt;&gt;"",Belegerfassung!H4437,"")</f>
        <v/>
      </c>
      <c r="M4429" t="str">
        <f>IFERROR(IF(Belegerfassung!E4437&lt;&gt;"",VLOOKUP(Belegerfassung!E4437,Abfrage!$L$2:$M$15,2,),""),"")</f>
        <v/>
      </c>
      <c r="N4429" t="str">
        <f t="shared" si="208"/>
        <v/>
      </c>
      <c r="O4429" t="str">
        <f t="shared" si="209"/>
        <v/>
      </c>
      <c r="P4429" t="str">
        <f>IF(Belegerfassung!G4437&lt;&gt;"",CONCATENATE(Belegerfassung!G4437,".pdf"),"")</f>
        <v/>
      </c>
    </row>
    <row r="4430" spans="1:16">
      <c r="A4430" t="str">
        <f>IF(Belegerfassung!C4438&lt;&gt;"",0,"")</f>
        <v/>
      </c>
      <c r="B4430" t="str">
        <f>IFERROR(VLOOKUP(Belegerfassung!I4438,Konten!A:D,2,FALSE),"")</f>
        <v/>
      </c>
      <c r="C4430" t="str">
        <f>IF(A4430&lt;&gt;"",TEXT(Belegerfassung!C4438,"TT.MM.JJJJ"),"")</f>
        <v/>
      </c>
      <c r="D4430" t="str">
        <f>IFERROR(VLOOKUP(Belegerfassung!A4438,Abfrage!$E$2:$F$20,2,FALSE),"")</f>
        <v/>
      </c>
      <c r="E4430" t="str">
        <f>IF(A4430&lt;&gt;"",Belegerfassung!B4438,"")</f>
        <v/>
      </c>
      <c r="F4430" t="str">
        <f>IF(Belegerfassung!L4438="","",IF(Belegerfassung!L4438&lt;&gt;"",IF(Belegerfassung!L4438&lt;&gt;"",IF(Belegerfassung!J4438&lt;&gt;0,VLOOKUP(Belegerfassung!L4438,Abfrage!$A$2:$C$19,2,),VLOOKUP(Belegerfassung!L4438,Abfrage!$A$2:$C$19,3,)),"")))</f>
        <v/>
      </c>
      <c r="G4430" t="str">
        <f t="shared" si="207"/>
        <v/>
      </c>
      <c r="H4430" s="31" t="str">
        <f>IF(A4430&lt;&gt;"",-Belegerfassung!J4438+Belegerfassung!K4438,"")</f>
        <v/>
      </c>
      <c r="I4430" s="49" t="str">
        <f>IFERROR(IF(H4430&lt;&gt;"",Belegerfassung!L4438*100,""),IF(OR(Belegerfassung!L4438="Leistung EU - Erlöse",Belegerfassung!L4438="Lieferungen EU-Erlöse",Belegerfassung!L4438="EUST",Belegerfassung!L4438="Bauleistungen 20%")=TRUE,"",MID(Belegerfassung!L4438,4,2)))</f>
        <v/>
      </c>
      <c r="J4430" s="6" t="str">
        <f>IF(A4430&lt;&gt;"",LEFT(Belegerfassung!D4438,40),"")</f>
        <v/>
      </c>
      <c r="K4430" t="str">
        <f>IF(A4430&lt;&gt;"",VLOOKUP(D4430,Abfrage!$F$2:$G$21,2,FALSE),"")</f>
        <v/>
      </c>
      <c r="L4430" s="6" t="str">
        <f>IF(Belegerfassung!H4438&lt;&gt;"",Belegerfassung!H4438,"")</f>
        <v/>
      </c>
      <c r="M4430" t="str">
        <f>IFERROR(IF(Belegerfassung!E4438&lt;&gt;"",VLOOKUP(Belegerfassung!E4438,Abfrage!$L$2:$M$15,2,),""),"")</f>
        <v/>
      </c>
      <c r="N4430" t="str">
        <f t="shared" si="208"/>
        <v/>
      </c>
      <c r="O4430" t="str">
        <f t="shared" si="209"/>
        <v/>
      </c>
      <c r="P4430" t="str">
        <f>IF(Belegerfassung!G4438&lt;&gt;"",CONCATENATE(Belegerfassung!G4438,".pdf"),"")</f>
        <v/>
      </c>
    </row>
    <row r="4431" spans="1:16">
      <c r="A4431" t="str">
        <f>IF(Belegerfassung!C4439&lt;&gt;"",0,"")</f>
        <v/>
      </c>
      <c r="B4431" t="str">
        <f>IFERROR(VLOOKUP(Belegerfassung!I4439,Konten!A:D,2,FALSE),"")</f>
        <v/>
      </c>
      <c r="C4431" t="str">
        <f>IF(A4431&lt;&gt;"",TEXT(Belegerfassung!C4439,"TT.MM.JJJJ"),"")</f>
        <v/>
      </c>
      <c r="D4431" t="str">
        <f>IFERROR(VLOOKUP(Belegerfassung!A4439,Abfrage!$E$2:$F$20,2,FALSE),"")</f>
        <v/>
      </c>
      <c r="E4431" t="str">
        <f>IF(A4431&lt;&gt;"",Belegerfassung!B4439,"")</f>
        <v/>
      </c>
      <c r="F4431" t="str">
        <f>IF(Belegerfassung!L4439="","",IF(Belegerfassung!L4439&lt;&gt;"",IF(Belegerfassung!L4439&lt;&gt;"",IF(Belegerfassung!J4439&lt;&gt;0,VLOOKUP(Belegerfassung!L4439,Abfrage!$A$2:$C$19,2,),VLOOKUP(Belegerfassung!L4439,Abfrage!$A$2:$C$19,3,)),"")))</f>
        <v/>
      </c>
      <c r="G4431" t="str">
        <f t="shared" si="207"/>
        <v/>
      </c>
      <c r="H4431" s="31" t="str">
        <f>IF(A4431&lt;&gt;"",-Belegerfassung!J4439+Belegerfassung!K4439,"")</f>
        <v/>
      </c>
      <c r="I4431" s="49" t="str">
        <f>IFERROR(IF(H4431&lt;&gt;"",Belegerfassung!L4439*100,""),IF(OR(Belegerfassung!L4439="Leistung EU - Erlöse",Belegerfassung!L4439="Lieferungen EU-Erlöse",Belegerfassung!L4439="EUST",Belegerfassung!L4439="Bauleistungen 20%")=TRUE,"",MID(Belegerfassung!L4439,4,2)))</f>
        <v/>
      </c>
      <c r="J4431" s="6" t="str">
        <f>IF(A4431&lt;&gt;"",LEFT(Belegerfassung!D4439,40),"")</f>
        <v/>
      </c>
      <c r="K4431" t="str">
        <f>IF(A4431&lt;&gt;"",VLOOKUP(D4431,Abfrage!$F$2:$G$21,2,FALSE),"")</f>
        <v/>
      </c>
      <c r="L4431" s="6" t="str">
        <f>IF(Belegerfassung!H4439&lt;&gt;"",Belegerfassung!H4439,"")</f>
        <v/>
      </c>
      <c r="M4431" t="str">
        <f>IFERROR(IF(Belegerfassung!E4439&lt;&gt;"",VLOOKUP(Belegerfassung!E4439,Abfrage!$L$2:$M$15,2,),""),"")</f>
        <v/>
      </c>
      <c r="N4431" t="str">
        <f t="shared" si="208"/>
        <v/>
      </c>
      <c r="O4431" t="str">
        <f t="shared" si="209"/>
        <v/>
      </c>
      <c r="P4431" t="str">
        <f>IF(Belegerfassung!G4439&lt;&gt;"",CONCATENATE(Belegerfassung!G4439,".pdf"),"")</f>
        <v/>
      </c>
    </row>
    <row r="4432" spans="1:16">
      <c r="A4432" t="str">
        <f>IF(Belegerfassung!C4440&lt;&gt;"",0,"")</f>
        <v/>
      </c>
      <c r="B4432" t="str">
        <f>IFERROR(VLOOKUP(Belegerfassung!I4440,Konten!A:D,2,FALSE),"")</f>
        <v/>
      </c>
      <c r="C4432" t="str">
        <f>IF(A4432&lt;&gt;"",TEXT(Belegerfassung!C4440,"TT.MM.JJJJ"),"")</f>
        <v/>
      </c>
      <c r="D4432" t="str">
        <f>IFERROR(VLOOKUP(Belegerfassung!A4440,Abfrage!$E$2:$F$20,2,FALSE),"")</f>
        <v/>
      </c>
      <c r="E4432" t="str">
        <f>IF(A4432&lt;&gt;"",Belegerfassung!B4440,"")</f>
        <v/>
      </c>
      <c r="F4432" t="str">
        <f>IF(Belegerfassung!L4440="","",IF(Belegerfassung!L4440&lt;&gt;"",IF(Belegerfassung!L4440&lt;&gt;"",IF(Belegerfassung!J4440&lt;&gt;0,VLOOKUP(Belegerfassung!L4440,Abfrage!$A$2:$C$19,2,),VLOOKUP(Belegerfassung!L4440,Abfrage!$A$2:$C$19,3,)),"")))</f>
        <v/>
      </c>
      <c r="G4432" t="str">
        <f t="shared" si="207"/>
        <v/>
      </c>
      <c r="H4432" s="31" t="str">
        <f>IF(A4432&lt;&gt;"",-Belegerfassung!J4440+Belegerfassung!K4440,"")</f>
        <v/>
      </c>
      <c r="I4432" s="49" t="str">
        <f>IFERROR(IF(H4432&lt;&gt;"",Belegerfassung!L4440*100,""),IF(OR(Belegerfassung!L4440="Leistung EU - Erlöse",Belegerfassung!L4440="Lieferungen EU-Erlöse",Belegerfassung!L4440="EUST",Belegerfassung!L4440="Bauleistungen 20%")=TRUE,"",MID(Belegerfassung!L4440,4,2)))</f>
        <v/>
      </c>
      <c r="J4432" s="6" t="str">
        <f>IF(A4432&lt;&gt;"",LEFT(Belegerfassung!D4440,40),"")</f>
        <v/>
      </c>
      <c r="K4432" t="str">
        <f>IF(A4432&lt;&gt;"",VLOOKUP(D4432,Abfrage!$F$2:$G$21,2,FALSE),"")</f>
        <v/>
      </c>
      <c r="L4432" s="6" t="str">
        <f>IF(Belegerfassung!H4440&lt;&gt;"",Belegerfassung!H4440,"")</f>
        <v/>
      </c>
      <c r="M4432" t="str">
        <f>IFERROR(IF(Belegerfassung!E4440&lt;&gt;"",VLOOKUP(Belegerfassung!E4440,Abfrage!$L$2:$M$15,2,),""),"")</f>
        <v/>
      </c>
      <c r="N4432" t="str">
        <f t="shared" si="208"/>
        <v/>
      </c>
      <c r="O4432" t="str">
        <f t="shared" si="209"/>
        <v/>
      </c>
      <c r="P4432" t="str">
        <f>IF(Belegerfassung!G4440&lt;&gt;"",CONCATENATE(Belegerfassung!G4440,".pdf"),"")</f>
        <v/>
      </c>
    </row>
    <row r="4433" spans="1:16">
      <c r="A4433" t="str">
        <f>IF(Belegerfassung!C4441&lt;&gt;"",0,"")</f>
        <v/>
      </c>
      <c r="B4433" t="str">
        <f>IFERROR(VLOOKUP(Belegerfassung!I4441,Konten!A:D,2,FALSE),"")</f>
        <v/>
      </c>
      <c r="C4433" t="str">
        <f>IF(A4433&lt;&gt;"",TEXT(Belegerfassung!C4441,"TT.MM.JJJJ"),"")</f>
        <v/>
      </c>
      <c r="D4433" t="str">
        <f>IFERROR(VLOOKUP(Belegerfassung!A4441,Abfrage!$E$2:$F$20,2,FALSE),"")</f>
        <v/>
      </c>
      <c r="E4433" t="str">
        <f>IF(A4433&lt;&gt;"",Belegerfassung!B4441,"")</f>
        <v/>
      </c>
      <c r="F4433" t="str">
        <f>IF(Belegerfassung!L4441="","",IF(Belegerfassung!L4441&lt;&gt;"",IF(Belegerfassung!L4441&lt;&gt;"",IF(Belegerfassung!J4441&lt;&gt;0,VLOOKUP(Belegerfassung!L4441,Abfrage!$A$2:$C$19,2,),VLOOKUP(Belegerfassung!L4441,Abfrage!$A$2:$C$19,3,)),"")))</f>
        <v/>
      </c>
      <c r="G4433" t="str">
        <f t="shared" si="207"/>
        <v/>
      </c>
      <c r="H4433" s="31" t="str">
        <f>IF(A4433&lt;&gt;"",-Belegerfassung!J4441+Belegerfassung!K4441,"")</f>
        <v/>
      </c>
      <c r="I4433" s="49" t="str">
        <f>IFERROR(IF(H4433&lt;&gt;"",Belegerfassung!L4441*100,""),IF(OR(Belegerfassung!L4441="Leistung EU - Erlöse",Belegerfassung!L4441="Lieferungen EU-Erlöse",Belegerfassung!L4441="EUST",Belegerfassung!L4441="Bauleistungen 20%")=TRUE,"",MID(Belegerfassung!L4441,4,2)))</f>
        <v/>
      </c>
      <c r="J4433" s="6" t="str">
        <f>IF(A4433&lt;&gt;"",LEFT(Belegerfassung!D4441,40),"")</f>
        <v/>
      </c>
      <c r="K4433" t="str">
        <f>IF(A4433&lt;&gt;"",VLOOKUP(D4433,Abfrage!$F$2:$G$21,2,FALSE),"")</f>
        <v/>
      </c>
      <c r="L4433" s="6" t="str">
        <f>IF(Belegerfassung!H4441&lt;&gt;"",Belegerfassung!H4441,"")</f>
        <v/>
      </c>
      <c r="M4433" t="str">
        <f>IFERROR(IF(Belegerfassung!E4441&lt;&gt;"",VLOOKUP(Belegerfassung!E4441,Abfrage!$L$2:$M$15,2,),""),"")</f>
        <v/>
      </c>
      <c r="N4433" t="str">
        <f t="shared" si="208"/>
        <v/>
      </c>
      <c r="O4433" t="str">
        <f t="shared" si="209"/>
        <v/>
      </c>
      <c r="P4433" t="str">
        <f>IF(Belegerfassung!G4441&lt;&gt;"",CONCATENATE(Belegerfassung!G4441,".pdf"),"")</f>
        <v/>
      </c>
    </row>
    <row r="4434" spans="1:16">
      <c r="A4434" t="str">
        <f>IF(Belegerfassung!C4442&lt;&gt;"",0,"")</f>
        <v/>
      </c>
      <c r="B4434" t="str">
        <f>IFERROR(VLOOKUP(Belegerfassung!I4442,Konten!A:D,2,FALSE),"")</f>
        <v/>
      </c>
      <c r="C4434" t="str">
        <f>IF(A4434&lt;&gt;"",TEXT(Belegerfassung!C4442,"TT.MM.JJJJ"),"")</f>
        <v/>
      </c>
      <c r="D4434" t="str">
        <f>IFERROR(VLOOKUP(Belegerfassung!A4442,Abfrage!$E$2:$F$20,2,FALSE),"")</f>
        <v/>
      </c>
      <c r="E4434" t="str">
        <f>IF(A4434&lt;&gt;"",Belegerfassung!B4442,"")</f>
        <v/>
      </c>
      <c r="F4434" t="str">
        <f>IF(Belegerfassung!L4442="","",IF(Belegerfassung!L4442&lt;&gt;"",IF(Belegerfassung!L4442&lt;&gt;"",IF(Belegerfassung!J4442&lt;&gt;0,VLOOKUP(Belegerfassung!L4442,Abfrage!$A$2:$C$19,2,),VLOOKUP(Belegerfassung!L4442,Abfrage!$A$2:$C$19,3,)),"")))</f>
        <v/>
      </c>
      <c r="G4434" t="str">
        <f t="shared" si="207"/>
        <v/>
      </c>
      <c r="H4434" s="31" t="str">
        <f>IF(A4434&lt;&gt;"",-Belegerfassung!J4442+Belegerfassung!K4442,"")</f>
        <v/>
      </c>
      <c r="I4434" s="49" t="str">
        <f>IFERROR(IF(H4434&lt;&gt;"",Belegerfassung!L4442*100,""),IF(OR(Belegerfassung!L4442="Leistung EU - Erlöse",Belegerfassung!L4442="Lieferungen EU-Erlöse",Belegerfassung!L4442="EUST",Belegerfassung!L4442="Bauleistungen 20%")=TRUE,"",MID(Belegerfassung!L4442,4,2)))</f>
        <v/>
      </c>
      <c r="J4434" s="6" t="str">
        <f>IF(A4434&lt;&gt;"",LEFT(Belegerfassung!D4442,40),"")</f>
        <v/>
      </c>
      <c r="K4434" t="str">
        <f>IF(A4434&lt;&gt;"",VLOOKUP(D4434,Abfrage!$F$2:$G$21,2,FALSE),"")</f>
        <v/>
      </c>
      <c r="L4434" s="6" t="str">
        <f>IF(Belegerfassung!H4442&lt;&gt;"",Belegerfassung!H4442,"")</f>
        <v/>
      </c>
      <c r="M4434" t="str">
        <f>IFERROR(IF(Belegerfassung!E4442&lt;&gt;"",VLOOKUP(Belegerfassung!E4442,Abfrage!$L$2:$M$15,2,),""),"")</f>
        <v/>
      </c>
      <c r="N4434" t="str">
        <f t="shared" si="208"/>
        <v/>
      </c>
      <c r="O4434" t="str">
        <f t="shared" si="209"/>
        <v/>
      </c>
      <c r="P4434" t="str">
        <f>IF(Belegerfassung!G4442&lt;&gt;"",CONCATENATE(Belegerfassung!G4442,".pdf"),"")</f>
        <v/>
      </c>
    </row>
    <row r="4435" spans="1:16">
      <c r="A4435" t="str">
        <f>IF(Belegerfassung!C4443&lt;&gt;"",0,"")</f>
        <v/>
      </c>
      <c r="B4435" t="str">
        <f>IFERROR(VLOOKUP(Belegerfassung!I4443,Konten!A:D,2,FALSE),"")</f>
        <v/>
      </c>
      <c r="C4435" t="str">
        <f>IF(A4435&lt;&gt;"",TEXT(Belegerfassung!C4443,"TT.MM.JJJJ"),"")</f>
        <v/>
      </c>
      <c r="D4435" t="str">
        <f>IFERROR(VLOOKUP(Belegerfassung!A4443,Abfrage!$E$2:$F$20,2,FALSE),"")</f>
        <v/>
      </c>
      <c r="E4435" t="str">
        <f>IF(A4435&lt;&gt;"",Belegerfassung!B4443,"")</f>
        <v/>
      </c>
      <c r="F4435" t="str">
        <f>IF(Belegerfassung!L4443="","",IF(Belegerfassung!L4443&lt;&gt;"",IF(Belegerfassung!L4443&lt;&gt;"",IF(Belegerfassung!J4443&lt;&gt;0,VLOOKUP(Belegerfassung!L4443,Abfrage!$A$2:$C$19,2,),VLOOKUP(Belegerfassung!L4443,Abfrage!$A$2:$C$19,3,)),"")))</f>
        <v/>
      </c>
      <c r="G4435" t="str">
        <f t="shared" si="207"/>
        <v/>
      </c>
      <c r="H4435" s="31" t="str">
        <f>IF(A4435&lt;&gt;"",-Belegerfassung!J4443+Belegerfassung!K4443,"")</f>
        <v/>
      </c>
      <c r="I4435" s="49" t="str">
        <f>IFERROR(IF(H4435&lt;&gt;"",Belegerfassung!L4443*100,""),IF(OR(Belegerfassung!L4443="Leistung EU - Erlöse",Belegerfassung!L4443="Lieferungen EU-Erlöse",Belegerfassung!L4443="EUST",Belegerfassung!L4443="Bauleistungen 20%")=TRUE,"",MID(Belegerfassung!L4443,4,2)))</f>
        <v/>
      </c>
      <c r="J4435" s="6" t="str">
        <f>IF(A4435&lt;&gt;"",LEFT(Belegerfassung!D4443,40),"")</f>
        <v/>
      </c>
      <c r="K4435" t="str">
        <f>IF(A4435&lt;&gt;"",VLOOKUP(D4435,Abfrage!$F$2:$G$21,2,FALSE),"")</f>
        <v/>
      </c>
      <c r="L4435" s="6" t="str">
        <f>IF(Belegerfassung!H4443&lt;&gt;"",Belegerfassung!H4443,"")</f>
        <v/>
      </c>
      <c r="M4435" t="str">
        <f>IFERROR(IF(Belegerfassung!E4443&lt;&gt;"",VLOOKUP(Belegerfassung!E4443,Abfrage!$L$2:$M$15,2,),""),"")</f>
        <v/>
      </c>
      <c r="N4435" t="str">
        <f t="shared" si="208"/>
        <v/>
      </c>
      <c r="O4435" t="str">
        <f t="shared" si="209"/>
        <v/>
      </c>
      <c r="P4435" t="str">
        <f>IF(Belegerfassung!G4443&lt;&gt;"",CONCATENATE(Belegerfassung!G4443,".pdf"),"")</f>
        <v/>
      </c>
    </row>
    <row r="4436" spans="1:16">
      <c r="A4436" t="str">
        <f>IF(Belegerfassung!C4444&lt;&gt;"",0,"")</f>
        <v/>
      </c>
      <c r="B4436" t="str">
        <f>IFERROR(VLOOKUP(Belegerfassung!I4444,Konten!A:D,2,FALSE),"")</f>
        <v/>
      </c>
      <c r="C4436" t="str">
        <f>IF(A4436&lt;&gt;"",TEXT(Belegerfassung!C4444,"TT.MM.JJJJ"),"")</f>
        <v/>
      </c>
      <c r="D4436" t="str">
        <f>IFERROR(VLOOKUP(Belegerfassung!A4444,Abfrage!$E$2:$F$20,2,FALSE),"")</f>
        <v/>
      </c>
      <c r="E4436" t="str">
        <f>IF(A4436&lt;&gt;"",Belegerfassung!B4444,"")</f>
        <v/>
      </c>
      <c r="F4436" t="str">
        <f>IF(Belegerfassung!L4444="","",IF(Belegerfassung!L4444&lt;&gt;"",IF(Belegerfassung!L4444&lt;&gt;"",IF(Belegerfassung!J4444&lt;&gt;0,VLOOKUP(Belegerfassung!L4444,Abfrage!$A$2:$C$19,2,),VLOOKUP(Belegerfassung!L4444,Abfrage!$A$2:$C$19,3,)),"")))</f>
        <v/>
      </c>
      <c r="G4436" t="str">
        <f t="shared" si="207"/>
        <v/>
      </c>
      <c r="H4436" s="31" t="str">
        <f>IF(A4436&lt;&gt;"",-Belegerfassung!J4444+Belegerfassung!K4444,"")</f>
        <v/>
      </c>
      <c r="I4436" s="49" t="str">
        <f>IFERROR(IF(H4436&lt;&gt;"",Belegerfassung!L4444*100,""),IF(OR(Belegerfassung!L4444="Leistung EU - Erlöse",Belegerfassung!L4444="Lieferungen EU-Erlöse",Belegerfassung!L4444="EUST",Belegerfassung!L4444="Bauleistungen 20%")=TRUE,"",MID(Belegerfassung!L4444,4,2)))</f>
        <v/>
      </c>
      <c r="J4436" s="6" t="str">
        <f>IF(A4436&lt;&gt;"",LEFT(Belegerfassung!D4444,40),"")</f>
        <v/>
      </c>
      <c r="K4436" t="str">
        <f>IF(A4436&lt;&gt;"",VLOOKUP(D4436,Abfrage!$F$2:$G$21,2,FALSE),"")</f>
        <v/>
      </c>
      <c r="L4436" s="6" t="str">
        <f>IF(Belegerfassung!H4444&lt;&gt;"",Belegerfassung!H4444,"")</f>
        <v/>
      </c>
      <c r="M4436" t="str">
        <f>IFERROR(IF(Belegerfassung!E4444&lt;&gt;"",VLOOKUP(Belegerfassung!E4444,Abfrage!$L$2:$M$15,2,),""),"")</f>
        <v/>
      </c>
      <c r="N4436" t="str">
        <f t="shared" si="208"/>
        <v/>
      </c>
      <c r="O4436" t="str">
        <f t="shared" si="209"/>
        <v/>
      </c>
      <c r="P4436" t="str">
        <f>IF(Belegerfassung!G4444&lt;&gt;"",CONCATENATE(Belegerfassung!G4444,".pdf"),"")</f>
        <v/>
      </c>
    </row>
    <row r="4437" spans="1:16">
      <c r="A4437" t="str">
        <f>IF(Belegerfassung!C4445&lt;&gt;"",0,"")</f>
        <v/>
      </c>
      <c r="B4437" t="str">
        <f>IFERROR(VLOOKUP(Belegerfassung!I4445,Konten!A:D,2,FALSE),"")</f>
        <v/>
      </c>
      <c r="C4437" t="str">
        <f>IF(A4437&lt;&gt;"",TEXT(Belegerfassung!C4445,"TT.MM.JJJJ"),"")</f>
        <v/>
      </c>
      <c r="D4437" t="str">
        <f>IFERROR(VLOOKUP(Belegerfassung!A4445,Abfrage!$E$2:$F$20,2,FALSE),"")</f>
        <v/>
      </c>
      <c r="E4437" t="str">
        <f>IF(A4437&lt;&gt;"",Belegerfassung!B4445,"")</f>
        <v/>
      </c>
      <c r="F4437" t="str">
        <f>IF(Belegerfassung!L4445="","",IF(Belegerfassung!L4445&lt;&gt;"",IF(Belegerfassung!L4445&lt;&gt;"",IF(Belegerfassung!J4445&lt;&gt;0,VLOOKUP(Belegerfassung!L4445,Abfrage!$A$2:$C$19,2,),VLOOKUP(Belegerfassung!L4445,Abfrage!$A$2:$C$19,3,)),"")))</f>
        <v/>
      </c>
      <c r="G4437" t="str">
        <f t="shared" si="207"/>
        <v/>
      </c>
      <c r="H4437" s="31" t="str">
        <f>IF(A4437&lt;&gt;"",-Belegerfassung!J4445+Belegerfassung!K4445,"")</f>
        <v/>
      </c>
      <c r="I4437" s="49" t="str">
        <f>IFERROR(IF(H4437&lt;&gt;"",Belegerfassung!L4445*100,""),IF(OR(Belegerfassung!L4445="Leistung EU - Erlöse",Belegerfassung!L4445="Lieferungen EU-Erlöse",Belegerfassung!L4445="EUST",Belegerfassung!L4445="Bauleistungen 20%")=TRUE,"",MID(Belegerfassung!L4445,4,2)))</f>
        <v/>
      </c>
      <c r="J4437" s="6" t="str">
        <f>IF(A4437&lt;&gt;"",LEFT(Belegerfassung!D4445,40),"")</f>
        <v/>
      </c>
      <c r="K4437" t="str">
        <f>IF(A4437&lt;&gt;"",VLOOKUP(D4437,Abfrage!$F$2:$G$21,2,FALSE),"")</f>
        <v/>
      </c>
      <c r="L4437" s="6" t="str">
        <f>IF(Belegerfassung!H4445&lt;&gt;"",Belegerfassung!H4445,"")</f>
        <v/>
      </c>
      <c r="M4437" t="str">
        <f>IFERROR(IF(Belegerfassung!E4445&lt;&gt;"",VLOOKUP(Belegerfassung!E4445,Abfrage!$L$2:$M$15,2,),""),"")</f>
        <v/>
      </c>
      <c r="N4437" t="str">
        <f t="shared" si="208"/>
        <v/>
      </c>
      <c r="O4437" t="str">
        <f t="shared" si="209"/>
        <v/>
      </c>
      <c r="P4437" t="str">
        <f>IF(Belegerfassung!G4445&lt;&gt;"",CONCATENATE(Belegerfassung!G4445,".pdf"),"")</f>
        <v/>
      </c>
    </row>
    <row r="4438" spans="1:16">
      <c r="A4438" t="str">
        <f>IF(Belegerfassung!C4446&lt;&gt;"",0,"")</f>
        <v/>
      </c>
      <c r="B4438" t="str">
        <f>IFERROR(VLOOKUP(Belegerfassung!I4446,Konten!A:D,2,FALSE),"")</f>
        <v/>
      </c>
      <c r="C4438" t="str">
        <f>IF(A4438&lt;&gt;"",TEXT(Belegerfassung!C4446,"TT.MM.JJJJ"),"")</f>
        <v/>
      </c>
      <c r="D4438" t="str">
        <f>IFERROR(VLOOKUP(Belegerfassung!A4446,Abfrage!$E$2:$F$20,2,FALSE),"")</f>
        <v/>
      </c>
      <c r="E4438" t="str">
        <f>IF(A4438&lt;&gt;"",Belegerfassung!B4446,"")</f>
        <v/>
      </c>
      <c r="F4438" t="str">
        <f>IF(Belegerfassung!L4446="","",IF(Belegerfassung!L4446&lt;&gt;"",IF(Belegerfassung!L4446&lt;&gt;"",IF(Belegerfassung!J4446&lt;&gt;0,VLOOKUP(Belegerfassung!L4446,Abfrage!$A$2:$C$19,2,),VLOOKUP(Belegerfassung!L4446,Abfrage!$A$2:$C$19,3,)),"")))</f>
        <v/>
      </c>
      <c r="G4438" t="str">
        <f t="shared" si="207"/>
        <v/>
      </c>
      <c r="H4438" s="31" t="str">
        <f>IF(A4438&lt;&gt;"",-Belegerfassung!J4446+Belegerfassung!K4446,"")</f>
        <v/>
      </c>
      <c r="I4438" s="49" t="str">
        <f>IFERROR(IF(H4438&lt;&gt;"",Belegerfassung!L4446*100,""),IF(OR(Belegerfassung!L4446="Leistung EU - Erlöse",Belegerfassung!L4446="Lieferungen EU-Erlöse",Belegerfassung!L4446="EUST",Belegerfassung!L4446="Bauleistungen 20%")=TRUE,"",MID(Belegerfassung!L4446,4,2)))</f>
        <v/>
      </c>
      <c r="J4438" s="6" t="str">
        <f>IF(A4438&lt;&gt;"",LEFT(Belegerfassung!D4446,40),"")</f>
        <v/>
      </c>
      <c r="K4438" t="str">
        <f>IF(A4438&lt;&gt;"",VLOOKUP(D4438,Abfrage!$F$2:$G$21,2,FALSE),"")</f>
        <v/>
      </c>
      <c r="L4438" s="6" t="str">
        <f>IF(Belegerfassung!H4446&lt;&gt;"",Belegerfassung!H4446,"")</f>
        <v/>
      </c>
      <c r="M4438" t="str">
        <f>IFERROR(IF(Belegerfassung!E4446&lt;&gt;"",VLOOKUP(Belegerfassung!E4446,Abfrage!$L$2:$M$15,2,),""),"")</f>
        <v/>
      </c>
      <c r="N4438" t="str">
        <f t="shared" si="208"/>
        <v/>
      </c>
      <c r="O4438" t="str">
        <f t="shared" si="209"/>
        <v/>
      </c>
      <c r="P4438" t="str">
        <f>IF(Belegerfassung!G4446&lt;&gt;"",CONCATENATE(Belegerfassung!G4446,".pdf"),"")</f>
        <v/>
      </c>
    </row>
    <row r="4439" spans="1:16">
      <c r="A4439" t="str">
        <f>IF(Belegerfassung!C4447&lt;&gt;"",0,"")</f>
        <v/>
      </c>
      <c r="B4439" t="str">
        <f>IFERROR(VLOOKUP(Belegerfassung!I4447,Konten!A:D,2,FALSE),"")</f>
        <v/>
      </c>
      <c r="C4439" t="str">
        <f>IF(A4439&lt;&gt;"",TEXT(Belegerfassung!C4447,"TT.MM.JJJJ"),"")</f>
        <v/>
      </c>
      <c r="D4439" t="str">
        <f>IFERROR(VLOOKUP(Belegerfassung!A4447,Abfrage!$E$2:$F$20,2,FALSE),"")</f>
        <v/>
      </c>
      <c r="E4439" t="str">
        <f>IF(A4439&lt;&gt;"",Belegerfassung!B4447,"")</f>
        <v/>
      </c>
      <c r="F4439" t="str">
        <f>IF(Belegerfassung!L4447="","",IF(Belegerfassung!L4447&lt;&gt;"",IF(Belegerfassung!L4447&lt;&gt;"",IF(Belegerfassung!J4447&lt;&gt;0,VLOOKUP(Belegerfassung!L4447,Abfrage!$A$2:$C$19,2,),VLOOKUP(Belegerfassung!L4447,Abfrage!$A$2:$C$19,3,)),"")))</f>
        <v/>
      </c>
      <c r="G4439" t="str">
        <f t="shared" si="207"/>
        <v/>
      </c>
      <c r="H4439" s="31" t="str">
        <f>IF(A4439&lt;&gt;"",-Belegerfassung!J4447+Belegerfassung!K4447,"")</f>
        <v/>
      </c>
      <c r="I4439" s="49" t="str">
        <f>IFERROR(IF(H4439&lt;&gt;"",Belegerfassung!L4447*100,""),IF(OR(Belegerfassung!L4447="Leistung EU - Erlöse",Belegerfassung!L4447="Lieferungen EU-Erlöse",Belegerfassung!L4447="EUST",Belegerfassung!L4447="Bauleistungen 20%")=TRUE,"",MID(Belegerfassung!L4447,4,2)))</f>
        <v/>
      </c>
      <c r="J4439" s="6" t="str">
        <f>IF(A4439&lt;&gt;"",LEFT(Belegerfassung!D4447,40),"")</f>
        <v/>
      </c>
      <c r="K4439" t="str">
        <f>IF(A4439&lt;&gt;"",VLOOKUP(D4439,Abfrage!$F$2:$G$21,2,FALSE),"")</f>
        <v/>
      </c>
      <c r="L4439" s="6" t="str">
        <f>IF(Belegerfassung!H4447&lt;&gt;"",Belegerfassung!H4447,"")</f>
        <v/>
      </c>
      <c r="M4439" t="str">
        <f>IFERROR(IF(Belegerfassung!E4447&lt;&gt;"",VLOOKUP(Belegerfassung!E4447,Abfrage!$L$2:$M$15,2,),""),"")</f>
        <v/>
      </c>
      <c r="N4439" t="str">
        <f t="shared" si="208"/>
        <v/>
      </c>
      <c r="O4439" t="str">
        <f t="shared" si="209"/>
        <v/>
      </c>
      <c r="P4439" t="str">
        <f>IF(Belegerfassung!G4447&lt;&gt;"",CONCATENATE(Belegerfassung!G4447,".pdf"),"")</f>
        <v/>
      </c>
    </row>
    <row r="4440" spans="1:16">
      <c r="A4440" t="str">
        <f>IF(Belegerfassung!C4448&lt;&gt;"",0,"")</f>
        <v/>
      </c>
      <c r="B4440" t="str">
        <f>IFERROR(VLOOKUP(Belegerfassung!I4448,Konten!A:D,2,FALSE),"")</f>
        <v/>
      </c>
      <c r="C4440" t="str">
        <f>IF(A4440&lt;&gt;"",TEXT(Belegerfassung!C4448,"TT.MM.JJJJ"),"")</f>
        <v/>
      </c>
      <c r="D4440" t="str">
        <f>IFERROR(VLOOKUP(Belegerfassung!A4448,Abfrage!$E$2:$F$20,2,FALSE),"")</f>
        <v/>
      </c>
      <c r="E4440" t="str">
        <f>IF(A4440&lt;&gt;"",Belegerfassung!B4448,"")</f>
        <v/>
      </c>
      <c r="F4440" t="str">
        <f>IF(Belegerfassung!L4448="","",IF(Belegerfassung!L4448&lt;&gt;"",IF(Belegerfassung!L4448&lt;&gt;"",IF(Belegerfassung!J4448&lt;&gt;0,VLOOKUP(Belegerfassung!L4448,Abfrage!$A$2:$C$19,2,),VLOOKUP(Belegerfassung!L4448,Abfrage!$A$2:$C$19,3,)),"")))</f>
        <v/>
      </c>
      <c r="G4440" t="str">
        <f t="shared" si="207"/>
        <v/>
      </c>
      <c r="H4440" s="31" t="str">
        <f>IF(A4440&lt;&gt;"",-Belegerfassung!J4448+Belegerfassung!K4448,"")</f>
        <v/>
      </c>
      <c r="I4440" s="49" t="str">
        <f>IFERROR(IF(H4440&lt;&gt;"",Belegerfassung!L4448*100,""),IF(OR(Belegerfassung!L4448="Leistung EU - Erlöse",Belegerfassung!L4448="Lieferungen EU-Erlöse",Belegerfassung!L4448="EUST",Belegerfassung!L4448="Bauleistungen 20%")=TRUE,"",MID(Belegerfassung!L4448,4,2)))</f>
        <v/>
      </c>
      <c r="J4440" s="6" t="str">
        <f>IF(A4440&lt;&gt;"",LEFT(Belegerfassung!D4448,40),"")</f>
        <v/>
      </c>
      <c r="K4440" t="str">
        <f>IF(A4440&lt;&gt;"",VLOOKUP(D4440,Abfrage!$F$2:$G$21,2,FALSE),"")</f>
        <v/>
      </c>
      <c r="L4440" s="6" t="str">
        <f>IF(Belegerfassung!H4448&lt;&gt;"",Belegerfassung!H4448,"")</f>
        <v/>
      </c>
      <c r="M4440" t="str">
        <f>IFERROR(IF(Belegerfassung!E4448&lt;&gt;"",VLOOKUP(Belegerfassung!E4448,Abfrage!$L$2:$M$15,2,),""),"")</f>
        <v/>
      </c>
      <c r="N4440" t="str">
        <f t="shared" si="208"/>
        <v/>
      </c>
      <c r="O4440" t="str">
        <f t="shared" si="209"/>
        <v/>
      </c>
      <c r="P4440" t="str">
        <f>IF(Belegerfassung!G4448&lt;&gt;"",CONCATENATE(Belegerfassung!G4448,".pdf"),"")</f>
        <v/>
      </c>
    </row>
    <row r="4441" spans="1:16">
      <c r="A4441" t="str">
        <f>IF(Belegerfassung!C4449&lt;&gt;"",0,"")</f>
        <v/>
      </c>
      <c r="B4441" t="str">
        <f>IFERROR(VLOOKUP(Belegerfassung!I4449,Konten!A:D,2,FALSE),"")</f>
        <v/>
      </c>
      <c r="C4441" t="str">
        <f>IF(A4441&lt;&gt;"",TEXT(Belegerfassung!C4449,"TT.MM.JJJJ"),"")</f>
        <v/>
      </c>
      <c r="D4441" t="str">
        <f>IFERROR(VLOOKUP(Belegerfassung!A4449,Abfrage!$E$2:$F$20,2,FALSE),"")</f>
        <v/>
      </c>
      <c r="E4441" t="str">
        <f>IF(A4441&lt;&gt;"",Belegerfassung!B4449,"")</f>
        <v/>
      </c>
      <c r="F4441" t="str">
        <f>IF(Belegerfassung!L4449="","",IF(Belegerfassung!L4449&lt;&gt;"",IF(Belegerfassung!L4449&lt;&gt;"",IF(Belegerfassung!J4449&lt;&gt;0,VLOOKUP(Belegerfassung!L4449,Abfrage!$A$2:$C$19,2,),VLOOKUP(Belegerfassung!L4449,Abfrage!$A$2:$C$19,3,)),"")))</f>
        <v/>
      </c>
      <c r="G4441" t="str">
        <f t="shared" si="207"/>
        <v/>
      </c>
      <c r="H4441" s="31" t="str">
        <f>IF(A4441&lt;&gt;"",-Belegerfassung!J4449+Belegerfassung!K4449,"")</f>
        <v/>
      </c>
      <c r="I4441" s="49" t="str">
        <f>IFERROR(IF(H4441&lt;&gt;"",Belegerfassung!L4449*100,""),IF(OR(Belegerfassung!L4449="Leistung EU - Erlöse",Belegerfassung!L4449="Lieferungen EU-Erlöse",Belegerfassung!L4449="EUST",Belegerfassung!L4449="Bauleistungen 20%")=TRUE,"",MID(Belegerfassung!L4449,4,2)))</f>
        <v/>
      </c>
      <c r="J4441" s="6" t="str">
        <f>IF(A4441&lt;&gt;"",LEFT(Belegerfassung!D4449,40),"")</f>
        <v/>
      </c>
      <c r="K4441" t="str">
        <f>IF(A4441&lt;&gt;"",VLOOKUP(D4441,Abfrage!$F$2:$G$21,2,FALSE),"")</f>
        <v/>
      </c>
      <c r="L4441" s="6" t="str">
        <f>IF(Belegerfassung!H4449&lt;&gt;"",Belegerfassung!H4449,"")</f>
        <v/>
      </c>
      <c r="M4441" t="str">
        <f>IFERROR(IF(Belegerfassung!E4449&lt;&gt;"",VLOOKUP(Belegerfassung!E4449,Abfrage!$L$2:$M$15,2,),""),"")</f>
        <v/>
      </c>
      <c r="N4441" t="str">
        <f t="shared" si="208"/>
        <v/>
      </c>
      <c r="O4441" t="str">
        <f t="shared" si="209"/>
        <v/>
      </c>
      <c r="P4441" t="str">
        <f>IF(Belegerfassung!G4449&lt;&gt;"",CONCATENATE(Belegerfassung!G4449,".pdf"),"")</f>
        <v/>
      </c>
    </row>
    <row r="4442" spans="1:16">
      <c r="A4442" t="str">
        <f>IF(Belegerfassung!C4450&lt;&gt;"",0,"")</f>
        <v/>
      </c>
      <c r="B4442" t="str">
        <f>IFERROR(VLOOKUP(Belegerfassung!I4450,Konten!A:D,2,FALSE),"")</f>
        <v/>
      </c>
      <c r="C4442" t="str">
        <f>IF(A4442&lt;&gt;"",TEXT(Belegerfassung!C4450,"TT.MM.JJJJ"),"")</f>
        <v/>
      </c>
      <c r="D4442" t="str">
        <f>IFERROR(VLOOKUP(Belegerfassung!A4450,Abfrage!$E$2:$F$20,2,FALSE),"")</f>
        <v/>
      </c>
      <c r="E4442" t="str">
        <f>IF(A4442&lt;&gt;"",Belegerfassung!B4450,"")</f>
        <v/>
      </c>
      <c r="F4442" t="str">
        <f>IF(Belegerfassung!L4450="","",IF(Belegerfassung!L4450&lt;&gt;"",IF(Belegerfassung!L4450&lt;&gt;"",IF(Belegerfassung!J4450&lt;&gt;0,VLOOKUP(Belegerfassung!L4450,Abfrage!$A$2:$C$19,2,),VLOOKUP(Belegerfassung!L4450,Abfrage!$A$2:$C$19,3,)),"")))</f>
        <v/>
      </c>
      <c r="G4442" t="str">
        <f t="shared" si="207"/>
        <v/>
      </c>
      <c r="H4442" s="31" t="str">
        <f>IF(A4442&lt;&gt;"",-Belegerfassung!J4450+Belegerfassung!K4450,"")</f>
        <v/>
      </c>
      <c r="I4442" s="49" t="str">
        <f>IFERROR(IF(H4442&lt;&gt;"",Belegerfassung!L4450*100,""),IF(OR(Belegerfassung!L4450="Leistung EU - Erlöse",Belegerfassung!L4450="Lieferungen EU-Erlöse",Belegerfassung!L4450="EUST",Belegerfassung!L4450="Bauleistungen 20%")=TRUE,"",MID(Belegerfassung!L4450,4,2)))</f>
        <v/>
      </c>
      <c r="J4442" s="6" t="str">
        <f>IF(A4442&lt;&gt;"",LEFT(Belegerfassung!D4450,40),"")</f>
        <v/>
      </c>
      <c r="K4442" t="str">
        <f>IF(A4442&lt;&gt;"",VLOOKUP(D4442,Abfrage!$F$2:$G$21,2,FALSE),"")</f>
        <v/>
      </c>
      <c r="L4442" s="6" t="str">
        <f>IF(Belegerfassung!H4450&lt;&gt;"",Belegerfassung!H4450,"")</f>
        <v/>
      </c>
      <c r="M4442" t="str">
        <f>IFERROR(IF(Belegerfassung!E4450&lt;&gt;"",VLOOKUP(Belegerfassung!E4450,Abfrage!$L$2:$M$15,2,),""),"")</f>
        <v/>
      </c>
      <c r="N4442" t="str">
        <f t="shared" si="208"/>
        <v/>
      </c>
      <c r="O4442" t="str">
        <f t="shared" si="209"/>
        <v/>
      </c>
      <c r="P4442" t="str">
        <f>IF(Belegerfassung!G4450&lt;&gt;"",CONCATENATE(Belegerfassung!G4450,".pdf"),"")</f>
        <v/>
      </c>
    </row>
    <row r="4443" spans="1:16">
      <c r="A4443" t="str">
        <f>IF(Belegerfassung!C4451&lt;&gt;"",0,"")</f>
        <v/>
      </c>
      <c r="B4443" t="str">
        <f>IFERROR(VLOOKUP(Belegerfassung!I4451,Konten!A:D,2,FALSE),"")</f>
        <v/>
      </c>
      <c r="C4443" t="str">
        <f>IF(A4443&lt;&gt;"",TEXT(Belegerfassung!C4451,"TT.MM.JJJJ"),"")</f>
        <v/>
      </c>
      <c r="D4443" t="str">
        <f>IFERROR(VLOOKUP(Belegerfassung!A4451,Abfrage!$E$2:$F$20,2,FALSE),"")</f>
        <v/>
      </c>
      <c r="E4443" t="str">
        <f>IF(A4443&lt;&gt;"",Belegerfassung!B4451,"")</f>
        <v/>
      </c>
      <c r="F4443" t="str">
        <f>IF(Belegerfassung!L4451="","",IF(Belegerfassung!L4451&lt;&gt;"",IF(Belegerfassung!L4451&lt;&gt;"",IF(Belegerfassung!J4451&lt;&gt;0,VLOOKUP(Belegerfassung!L4451,Abfrage!$A$2:$C$19,2,),VLOOKUP(Belegerfassung!L4451,Abfrage!$A$2:$C$19,3,)),"")))</f>
        <v/>
      </c>
      <c r="G4443" t="str">
        <f t="shared" si="207"/>
        <v/>
      </c>
      <c r="H4443" s="31" t="str">
        <f>IF(A4443&lt;&gt;"",-Belegerfassung!J4451+Belegerfassung!K4451,"")</f>
        <v/>
      </c>
      <c r="I4443" s="49" t="str">
        <f>IFERROR(IF(H4443&lt;&gt;"",Belegerfassung!L4451*100,""),IF(OR(Belegerfassung!L4451="Leistung EU - Erlöse",Belegerfassung!L4451="Lieferungen EU-Erlöse",Belegerfassung!L4451="EUST",Belegerfassung!L4451="Bauleistungen 20%")=TRUE,"",MID(Belegerfassung!L4451,4,2)))</f>
        <v/>
      </c>
      <c r="J4443" s="6" t="str">
        <f>IF(A4443&lt;&gt;"",LEFT(Belegerfassung!D4451,40),"")</f>
        <v/>
      </c>
      <c r="K4443" t="str">
        <f>IF(A4443&lt;&gt;"",VLOOKUP(D4443,Abfrage!$F$2:$G$21,2,FALSE),"")</f>
        <v/>
      </c>
      <c r="L4443" s="6" t="str">
        <f>IF(Belegerfassung!H4451&lt;&gt;"",Belegerfassung!H4451,"")</f>
        <v/>
      </c>
      <c r="M4443" t="str">
        <f>IFERROR(IF(Belegerfassung!E4451&lt;&gt;"",VLOOKUP(Belegerfassung!E4451,Abfrage!$L$2:$M$15,2,),""),"")</f>
        <v/>
      </c>
      <c r="N4443" t="str">
        <f t="shared" si="208"/>
        <v/>
      </c>
      <c r="O4443" t="str">
        <f t="shared" si="209"/>
        <v/>
      </c>
      <c r="P4443" t="str">
        <f>IF(Belegerfassung!G4451&lt;&gt;"",CONCATENATE(Belegerfassung!G4451,".pdf"),"")</f>
        <v/>
      </c>
    </row>
    <row r="4444" spans="1:16">
      <c r="A4444" t="str">
        <f>IF(Belegerfassung!C4452&lt;&gt;"",0,"")</f>
        <v/>
      </c>
      <c r="B4444" t="str">
        <f>IFERROR(VLOOKUP(Belegerfassung!I4452,Konten!A:D,2,FALSE),"")</f>
        <v/>
      </c>
      <c r="C4444" t="str">
        <f>IF(A4444&lt;&gt;"",TEXT(Belegerfassung!C4452,"TT.MM.JJJJ"),"")</f>
        <v/>
      </c>
      <c r="D4444" t="str">
        <f>IFERROR(VLOOKUP(Belegerfassung!A4452,Abfrage!$E$2:$F$20,2,FALSE),"")</f>
        <v/>
      </c>
      <c r="E4444" t="str">
        <f>IF(A4444&lt;&gt;"",Belegerfassung!B4452,"")</f>
        <v/>
      </c>
      <c r="F4444" t="str">
        <f>IF(Belegerfassung!L4452="","",IF(Belegerfassung!L4452&lt;&gt;"",IF(Belegerfassung!L4452&lt;&gt;"",IF(Belegerfassung!J4452&lt;&gt;0,VLOOKUP(Belegerfassung!L4452,Abfrage!$A$2:$C$19,2,),VLOOKUP(Belegerfassung!L4452,Abfrage!$A$2:$C$19,3,)),"")))</f>
        <v/>
      </c>
      <c r="G4444" t="str">
        <f t="shared" si="207"/>
        <v/>
      </c>
      <c r="H4444" s="31" t="str">
        <f>IF(A4444&lt;&gt;"",-Belegerfassung!J4452+Belegerfassung!K4452,"")</f>
        <v/>
      </c>
      <c r="I4444" s="49" t="str">
        <f>IFERROR(IF(H4444&lt;&gt;"",Belegerfassung!L4452*100,""),IF(OR(Belegerfassung!L4452="Leistung EU - Erlöse",Belegerfassung!L4452="Lieferungen EU-Erlöse",Belegerfassung!L4452="EUST",Belegerfassung!L4452="Bauleistungen 20%")=TRUE,"",MID(Belegerfassung!L4452,4,2)))</f>
        <v/>
      </c>
      <c r="J4444" s="6" t="str">
        <f>IF(A4444&lt;&gt;"",LEFT(Belegerfassung!D4452,40),"")</f>
        <v/>
      </c>
      <c r="K4444" t="str">
        <f>IF(A4444&lt;&gt;"",VLOOKUP(D4444,Abfrage!$F$2:$G$21,2,FALSE),"")</f>
        <v/>
      </c>
      <c r="L4444" s="6" t="str">
        <f>IF(Belegerfassung!H4452&lt;&gt;"",Belegerfassung!H4452,"")</f>
        <v/>
      </c>
      <c r="M4444" t="str">
        <f>IFERROR(IF(Belegerfassung!E4452&lt;&gt;"",VLOOKUP(Belegerfassung!E4452,Abfrage!$L$2:$M$15,2,),""),"")</f>
        <v/>
      </c>
      <c r="N4444" t="str">
        <f t="shared" si="208"/>
        <v/>
      </c>
      <c r="O4444" t="str">
        <f t="shared" si="209"/>
        <v/>
      </c>
      <c r="P4444" t="str">
        <f>IF(Belegerfassung!G4452&lt;&gt;"",CONCATENATE(Belegerfassung!G4452,".pdf"),"")</f>
        <v/>
      </c>
    </row>
    <row r="4445" spans="1:16">
      <c r="A4445" t="str">
        <f>IF(Belegerfassung!C4453&lt;&gt;"",0,"")</f>
        <v/>
      </c>
      <c r="B4445" t="str">
        <f>IFERROR(VLOOKUP(Belegerfassung!I4453,Konten!A:D,2,FALSE),"")</f>
        <v/>
      </c>
      <c r="C4445" t="str">
        <f>IF(A4445&lt;&gt;"",TEXT(Belegerfassung!C4453,"TT.MM.JJJJ"),"")</f>
        <v/>
      </c>
      <c r="D4445" t="str">
        <f>IFERROR(VLOOKUP(Belegerfassung!A4453,Abfrage!$E$2:$F$20,2,FALSE),"")</f>
        <v/>
      </c>
      <c r="E4445" t="str">
        <f>IF(A4445&lt;&gt;"",Belegerfassung!B4453,"")</f>
        <v/>
      </c>
      <c r="F4445" t="str">
        <f>IF(Belegerfassung!L4453="","",IF(Belegerfassung!L4453&lt;&gt;"",IF(Belegerfassung!L4453&lt;&gt;"",IF(Belegerfassung!J4453&lt;&gt;0,VLOOKUP(Belegerfassung!L4453,Abfrage!$A$2:$C$19,2,),VLOOKUP(Belegerfassung!L4453,Abfrage!$A$2:$C$19,3,)),"")))</f>
        <v/>
      </c>
      <c r="G4445" t="str">
        <f t="shared" si="207"/>
        <v/>
      </c>
      <c r="H4445" s="31" t="str">
        <f>IF(A4445&lt;&gt;"",-Belegerfassung!J4453+Belegerfassung!K4453,"")</f>
        <v/>
      </c>
      <c r="I4445" s="49" t="str">
        <f>IFERROR(IF(H4445&lt;&gt;"",Belegerfassung!L4453*100,""),IF(OR(Belegerfassung!L4453="Leistung EU - Erlöse",Belegerfassung!L4453="Lieferungen EU-Erlöse",Belegerfassung!L4453="EUST",Belegerfassung!L4453="Bauleistungen 20%")=TRUE,"",MID(Belegerfassung!L4453,4,2)))</f>
        <v/>
      </c>
      <c r="J4445" s="6" t="str">
        <f>IF(A4445&lt;&gt;"",LEFT(Belegerfassung!D4453,40),"")</f>
        <v/>
      </c>
      <c r="K4445" t="str">
        <f>IF(A4445&lt;&gt;"",VLOOKUP(D4445,Abfrage!$F$2:$G$21,2,FALSE),"")</f>
        <v/>
      </c>
      <c r="L4445" s="6" t="str">
        <f>IF(Belegerfassung!H4453&lt;&gt;"",Belegerfassung!H4453,"")</f>
        <v/>
      </c>
      <c r="M4445" t="str">
        <f>IFERROR(IF(Belegerfassung!E4453&lt;&gt;"",VLOOKUP(Belegerfassung!E4453,Abfrage!$L$2:$M$15,2,),""),"")</f>
        <v/>
      </c>
      <c r="N4445" t="str">
        <f t="shared" si="208"/>
        <v/>
      </c>
      <c r="O4445" t="str">
        <f t="shared" si="209"/>
        <v/>
      </c>
      <c r="P4445" t="str">
        <f>IF(Belegerfassung!G4453&lt;&gt;"",CONCATENATE(Belegerfassung!G4453,".pdf"),"")</f>
        <v/>
      </c>
    </row>
    <row r="4446" spans="1:16">
      <c r="A4446" t="str">
        <f>IF(Belegerfassung!C4454&lt;&gt;"",0,"")</f>
        <v/>
      </c>
      <c r="B4446" t="str">
        <f>IFERROR(VLOOKUP(Belegerfassung!I4454,Konten!A:D,2,FALSE),"")</f>
        <v/>
      </c>
      <c r="C4446" t="str">
        <f>IF(A4446&lt;&gt;"",TEXT(Belegerfassung!C4454,"TT.MM.JJJJ"),"")</f>
        <v/>
      </c>
      <c r="D4446" t="str">
        <f>IFERROR(VLOOKUP(Belegerfassung!A4454,Abfrage!$E$2:$F$20,2,FALSE),"")</f>
        <v/>
      </c>
      <c r="E4446" t="str">
        <f>IF(A4446&lt;&gt;"",Belegerfassung!B4454,"")</f>
        <v/>
      </c>
      <c r="F4446" t="str">
        <f>IF(Belegerfassung!L4454="","",IF(Belegerfassung!L4454&lt;&gt;"",IF(Belegerfassung!L4454&lt;&gt;"",IF(Belegerfassung!J4454&lt;&gt;0,VLOOKUP(Belegerfassung!L4454,Abfrage!$A$2:$C$19,2,),VLOOKUP(Belegerfassung!L4454,Abfrage!$A$2:$C$19,3,)),"")))</f>
        <v/>
      </c>
      <c r="G4446" t="str">
        <f t="shared" si="207"/>
        <v/>
      </c>
      <c r="H4446" s="31" t="str">
        <f>IF(A4446&lt;&gt;"",-Belegerfassung!J4454+Belegerfassung!K4454,"")</f>
        <v/>
      </c>
      <c r="I4446" s="49" t="str">
        <f>IFERROR(IF(H4446&lt;&gt;"",Belegerfassung!L4454*100,""),IF(OR(Belegerfassung!L4454="Leistung EU - Erlöse",Belegerfassung!L4454="Lieferungen EU-Erlöse",Belegerfassung!L4454="EUST",Belegerfassung!L4454="Bauleistungen 20%")=TRUE,"",MID(Belegerfassung!L4454,4,2)))</f>
        <v/>
      </c>
      <c r="J4446" s="6" t="str">
        <f>IF(A4446&lt;&gt;"",LEFT(Belegerfassung!D4454,40),"")</f>
        <v/>
      </c>
      <c r="K4446" t="str">
        <f>IF(A4446&lt;&gt;"",VLOOKUP(D4446,Abfrage!$F$2:$G$21,2,FALSE),"")</f>
        <v/>
      </c>
      <c r="L4446" s="6" t="str">
        <f>IF(Belegerfassung!H4454&lt;&gt;"",Belegerfassung!H4454,"")</f>
        <v/>
      </c>
      <c r="M4446" t="str">
        <f>IFERROR(IF(Belegerfassung!E4454&lt;&gt;"",VLOOKUP(Belegerfassung!E4454,Abfrage!$L$2:$M$15,2,),""),"")</f>
        <v/>
      </c>
      <c r="N4446" t="str">
        <f t="shared" si="208"/>
        <v/>
      </c>
      <c r="O4446" t="str">
        <f t="shared" si="209"/>
        <v/>
      </c>
      <c r="P4446" t="str">
        <f>IF(Belegerfassung!G4454&lt;&gt;"",CONCATENATE(Belegerfassung!G4454,".pdf"),"")</f>
        <v/>
      </c>
    </row>
    <row r="4447" spans="1:16">
      <c r="A4447" t="str">
        <f>IF(Belegerfassung!C4455&lt;&gt;"",0,"")</f>
        <v/>
      </c>
      <c r="B4447" t="str">
        <f>IFERROR(VLOOKUP(Belegerfassung!I4455,Konten!A:D,2,FALSE),"")</f>
        <v/>
      </c>
      <c r="C4447" t="str">
        <f>IF(A4447&lt;&gt;"",TEXT(Belegerfassung!C4455,"TT.MM.JJJJ"),"")</f>
        <v/>
      </c>
      <c r="D4447" t="str">
        <f>IFERROR(VLOOKUP(Belegerfassung!A4455,Abfrage!$E$2:$F$20,2,FALSE),"")</f>
        <v/>
      </c>
      <c r="E4447" t="str">
        <f>IF(A4447&lt;&gt;"",Belegerfassung!B4455,"")</f>
        <v/>
      </c>
      <c r="F4447" t="str">
        <f>IF(Belegerfassung!L4455="","",IF(Belegerfassung!L4455&lt;&gt;"",IF(Belegerfassung!L4455&lt;&gt;"",IF(Belegerfassung!J4455&lt;&gt;0,VLOOKUP(Belegerfassung!L4455,Abfrage!$A$2:$C$19,2,),VLOOKUP(Belegerfassung!L4455,Abfrage!$A$2:$C$19,3,)),"")))</f>
        <v/>
      </c>
      <c r="G4447" t="str">
        <f t="shared" si="207"/>
        <v/>
      </c>
      <c r="H4447" s="31" t="str">
        <f>IF(A4447&lt;&gt;"",-Belegerfassung!J4455+Belegerfassung!K4455,"")</f>
        <v/>
      </c>
      <c r="I4447" s="49" t="str">
        <f>IFERROR(IF(H4447&lt;&gt;"",Belegerfassung!L4455*100,""),IF(OR(Belegerfassung!L4455="Leistung EU - Erlöse",Belegerfassung!L4455="Lieferungen EU-Erlöse",Belegerfassung!L4455="EUST",Belegerfassung!L4455="Bauleistungen 20%")=TRUE,"",MID(Belegerfassung!L4455,4,2)))</f>
        <v/>
      </c>
      <c r="J4447" s="6" t="str">
        <f>IF(A4447&lt;&gt;"",LEFT(Belegerfassung!D4455,40),"")</f>
        <v/>
      </c>
      <c r="K4447" t="str">
        <f>IF(A4447&lt;&gt;"",VLOOKUP(D4447,Abfrage!$F$2:$G$21,2,FALSE),"")</f>
        <v/>
      </c>
      <c r="L4447" s="6" t="str">
        <f>IF(Belegerfassung!H4455&lt;&gt;"",Belegerfassung!H4455,"")</f>
        <v/>
      </c>
      <c r="M4447" t="str">
        <f>IFERROR(IF(Belegerfassung!E4455&lt;&gt;"",VLOOKUP(Belegerfassung!E4455,Abfrage!$L$2:$M$15,2,),""),"")</f>
        <v/>
      </c>
      <c r="N4447" t="str">
        <f t="shared" si="208"/>
        <v/>
      </c>
      <c r="O4447" t="str">
        <f t="shared" si="209"/>
        <v/>
      </c>
      <c r="P4447" t="str">
        <f>IF(Belegerfassung!G4455&lt;&gt;"",CONCATENATE(Belegerfassung!G4455,".pdf"),"")</f>
        <v/>
      </c>
    </row>
    <row r="4448" spans="1:16">
      <c r="A4448" t="str">
        <f>IF(Belegerfassung!C4456&lt;&gt;"",0,"")</f>
        <v/>
      </c>
      <c r="B4448" t="str">
        <f>IFERROR(VLOOKUP(Belegerfassung!I4456,Konten!A:D,2,FALSE),"")</f>
        <v/>
      </c>
      <c r="C4448" t="str">
        <f>IF(A4448&lt;&gt;"",TEXT(Belegerfassung!C4456,"TT.MM.JJJJ"),"")</f>
        <v/>
      </c>
      <c r="D4448" t="str">
        <f>IFERROR(VLOOKUP(Belegerfassung!A4456,Abfrage!$E$2:$F$20,2,FALSE),"")</f>
        <v/>
      </c>
      <c r="E4448" t="str">
        <f>IF(A4448&lt;&gt;"",Belegerfassung!B4456,"")</f>
        <v/>
      </c>
      <c r="F4448" t="str">
        <f>IF(Belegerfassung!L4456="","",IF(Belegerfassung!L4456&lt;&gt;"",IF(Belegerfassung!L4456&lt;&gt;"",IF(Belegerfassung!J4456&lt;&gt;0,VLOOKUP(Belegerfassung!L4456,Abfrage!$A$2:$C$19,2,),VLOOKUP(Belegerfassung!L4456,Abfrage!$A$2:$C$19,3,)),"")))</f>
        <v/>
      </c>
      <c r="G4448" t="str">
        <f t="shared" si="207"/>
        <v/>
      </c>
      <c r="H4448" s="31" t="str">
        <f>IF(A4448&lt;&gt;"",-Belegerfassung!J4456+Belegerfassung!K4456,"")</f>
        <v/>
      </c>
      <c r="I4448" s="49" t="str">
        <f>IFERROR(IF(H4448&lt;&gt;"",Belegerfassung!L4456*100,""),IF(OR(Belegerfassung!L4456="Leistung EU - Erlöse",Belegerfassung!L4456="Lieferungen EU-Erlöse",Belegerfassung!L4456="EUST",Belegerfassung!L4456="Bauleistungen 20%")=TRUE,"",MID(Belegerfassung!L4456,4,2)))</f>
        <v/>
      </c>
      <c r="J4448" s="6" t="str">
        <f>IF(A4448&lt;&gt;"",LEFT(Belegerfassung!D4456,40),"")</f>
        <v/>
      </c>
      <c r="K4448" t="str">
        <f>IF(A4448&lt;&gt;"",VLOOKUP(D4448,Abfrage!$F$2:$G$21,2,FALSE),"")</f>
        <v/>
      </c>
      <c r="L4448" s="6" t="str">
        <f>IF(Belegerfassung!H4456&lt;&gt;"",Belegerfassung!H4456,"")</f>
        <v/>
      </c>
      <c r="M4448" t="str">
        <f>IFERROR(IF(Belegerfassung!E4456&lt;&gt;"",VLOOKUP(Belegerfassung!E4456,Abfrage!$L$2:$M$15,2,),""),"")</f>
        <v/>
      </c>
      <c r="N4448" t="str">
        <f t="shared" si="208"/>
        <v/>
      </c>
      <c r="O4448" t="str">
        <f t="shared" si="209"/>
        <v/>
      </c>
      <c r="P4448" t="str">
        <f>IF(Belegerfassung!G4456&lt;&gt;"",CONCATENATE(Belegerfassung!G4456,".pdf"),"")</f>
        <v/>
      </c>
    </row>
    <row r="4449" spans="1:16">
      <c r="A4449" t="str">
        <f>IF(Belegerfassung!C4457&lt;&gt;"",0,"")</f>
        <v/>
      </c>
      <c r="B4449" t="str">
        <f>IFERROR(VLOOKUP(Belegerfassung!I4457,Konten!A:D,2,FALSE),"")</f>
        <v/>
      </c>
      <c r="C4449" t="str">
        <f>IF(A4449&lt;&gt;"",TEXT(Belegerfassung!C4457,"TT.MM.JJJJ"),"")</f>
        <v/>
      </c>
      <c r="D4449" t="str">
        <f>IFERROR(VLOOKUP(Belegerfassung!A4457,Abfrage!$E$2:$F$20,2,FALSE),"")</f>
        <v/>
      </c>
      <c r="E4449" t="str">
        <f>IF(A4449&lt;&gt;"",Belegerfassung!B4457,"")</f>
        <v/>
      </c>
      <c r="F4449" t="str">
        <f>IF(Belegerfassung!L4457="","",IF(Belegerfassung!L4457&lt;&gt;"",IF(Belegerfassung!L4457&lt;&gt;"",IF(Belegerfassung!J4457&lt;&gt;0,VLOOKUP(Belegerfassung!L4457,Abfrage!$A$2:$C$19,2,),VLOOKUP(Belegerfassung!L4457,Abfrage!$A$2:$C$19,3,)),"")))</f>
        <v/>
      </c>
      <c r="G4449" t="str">
        <f t="shared" si="207"/>
        <v/>
      </c>
      <c r="H4449" s="31" t="str">
        <f>IF(A4449&lt;&gt;"",-Belegerfassung!J4457+Belegerfassung!K4457,"")</f>
        <v/>
      </c>
      <c r="I4449" s="49" t="str">
        <f>IFERROR(IF(H4449&lt;&gt;"",Belegerfassung!L4457*100,""),IF(OR(Belegerfassung!L4457="Leistung EU - Erlöse",Belegerfassung!L4457="Lieferungen EU-Erlöse",Belegerfassung!L4457="EUST",Belegerfassung!L4457="Bauleistungen 20%")=TRUE,"",MID(Belegerfassung!L4457,4,2)))</f>
        <v/>
      </c>
      <c r="J4449" s="6" t="str">
        <f>IF(A4449&lt;&gt;"",LEFT(Belegerfassung!D4457,40),"")</f>
        <v/>
      </c>
      <c r="K4449" t="str">
        <f>IF(A4449&lt;&gt;"",VLOOKUP(D4449,Abfrage!$F$2:$G$21,2,FALSE),"")</f>
        <v/>
      </c>
      <c r="L4449" s="6" t="str">
        <f>IF(Belegerfassung!H4457&lt;&gt;"",Belegerfassung!H4457,"")</f>
        <v/>
      </c>
      <c r="M4449" t="str">
        <f>IFERROR(IF(Belegerfassung!E4457&lt;&gt;"",VLOOKUP(Belegerfassung!E4457,Abfrage!$L$2:$M$15,2,),""),"")</f>
        <v/>
      </c>
      <c r="N4449" t="str">
        <f t="shared" si="208"/>
        <v/>
      </c>
      <c r="O4449" t="str">
        <f t="shared" si="209"/>
        <v/>
      </c>
      <c r="P4449" t="str">
        <f>IF(Belegerfassung!G4457&lt;&gt;"",CONCATENATE(Belegerfassung!G4457,".pdf"),"")</f>
        <v/>
      </c>
    </row>
    <row r="4450" spans="1:16">
      <c r="A4450" t="str">
        <f>IF(Belegerfassung!C4458&lt;&gt;"",0,"")</f>
        <v/>
      </c>
      <c r="B4450" t="str">
        <f>IFERROR(VLOOKUP(Belegerfassung!I4458,Konten!A:D,2,FALSE),"")</f>
        <v/>
      </c>
      <c r="C4450" t="str">
        <f>IF(A4450&lt;&gt;"",TEXT(Belegerfassung!C4458,"TT.MM.JJJJ"),"")</f>
        <v/>
      </c>
      <c r="D4450" t="str">
        <f>IFERROR(VLOOKUP(Belegerfassung!A4458,Abfrage!$E$2:$F$20,2,FALSE),"")</f>
        <v/>
      </c>
      <c r="E4450" t="str">
        <f>IF(A4450&lt;&gt;"",Belegerfassung!B4458,"")</f>
        <v/>
      </c>
      <c r="F4450" t="str">
        <f>IF(Belegerfassung!L4458="","",IF(Belegerfassung!L4458&lt;&gt;"",IF(Belegerfassung!L4458&lt;&gt;"",IF(Belegerfassung!J4458&lt;&gt;0,VLOOKUP(Belegerfassung!L4458,Abfrage!$A$2:$C$19,2,),VLOOKUP(Belegerfassung!L4458,Abfrage!$A$2:$C$19,3,)),"")))</f>
        <v/>
      </c>
      <c r="G4450" t="str">
        <f t="shared" si="207"/>
        <v/>
      </c>
      <c r="H4450" s="31" t="str">
        <f>IF(A4450&lt;&gt;"",-Belegerfassung!J4458+Belegerfassung!K4458,"")</f>
        <v/>
      </c>
      <c r="I4450" s="49" t="str">
        <f>IFERROR(IF(H4450&lt;&gt;"",Belegerfassung!L4458*100,""),IF(OR(Belegerfassung!L4458="Leistung EU - Erlöse",Belegerfassung!L4458="Lieferungen EU-Erlöse",Belegerfassung!L4458="EUST",Belegerfassung!L4458="Bauleistungen 20%")=TRUE,"",MID(Belegerfassung!L4458,4,2)))</f>
        <v/>
      </c>
      <c r="J4450" s="6" t="str">
        <f>IF(A4450&lt;&gt;"",LEFT(Belegerfassung!D4458,40),"")</f>
        <v/>
      </c>
      <c r="K4450" t="str">
        <f>IF(A4450&lt;&gt;"",VLOOKUP(D4450,Abfrage!$F$2:$G$21,2,FALSE),"")</f>
        <v/>
      </c>
      <c r="L4450" s="6" t="str">
        <f>IF(Belegerfassung!H4458&lt;&gt;"",Belegerfassung!H4458,"")</f>
        <v/>
      </c>
      <c r="M4450" t="str">
        <f>IFERROR(IF(Belegerfassung!E4458&lt;&gt;"",VLOOKUP(Belegerfassung!E4458,Abfrage!$L$2:$M$15,2,),""),"")</f>
        <v/>
      </c>
      <c r="N4450" t="str">
        <f t="shared" si="208"/>
        <v/>
      </c>
      <c r="O4450" t="str">
        <f t="shared" si="209"/>
        <v/>
      </c>
      <c r="P4450" t="str">
        <f>IF(Belegerfassung!G4458&lt;&gt;"",CONCATENATE(Belegerfassung!G4458,".pdf"),"")</f>
        <v/>
      </c>
    </row>
    <row r="4451" spans="1:16">
      <c r="A4451" t="str">
        <f>IF(Belegerfassung!C4459&lt;&gt;"",0,"")</f>
        <v/>
      </c>
      <c r="B4451" t="str">
        <f>IFERROR(VLOOKUP(Belegerfassung!I4459,Konten!A:D,2,FALSE),"")</f>
        <v/>
      </c>
      <c r="C4451" t="str">
        <f>IF(A4451&lt;&gt;"",TEXT(Belegerfassung!C4459,"TT.MM.JJJJ"),"")</f>
        <v/>
      </c>
      <c r="D4451" t="str">
        <f>IFERROR(VLOOKUP(Belegerfassung!A4459,Abfrage!$E$2:$F$20,2,FALSE),"")</f>
        <v/>
      </c>
      <c r="E4451" t="str">
        <f>IF(A4451&lt;&gt;"",Belegerfassung!B4459,"")</f>
        <v/>
      </c>
      <c r="F4451" t="str">
        <f>IF(Belegerfassung!L4459="","",IF(Belegerfassung!L4459&lt;&gt;"",IF(Belegerfassung!L4459&lt;&gt;"",IF(Belegerfassung!J4459&lt;&gt;0,VLOOKUP(Belegerfassung!L4459,Abfrage!$A$2:$C$19,2,),VLOOKUP(Belegerfassung!L4459,Abfrage!$A$2:$C$19,3,)),"")))</f>
        <v/>
      </c>
      <c r="G4451" t="str">
        <f t="shared" si="207"/>
        <v/>
      </c>
      <c r="H4451" s="31" t="str">
        <f>IF(A4451&lt;&gt;"",-Belegerfassung!J4459+Belegerfassung!K4459,"")</f>
        <v/>
      </c>
      <c r="I4451" s="49" t="str">
        <f>IFERROR(IF(H4451&lt;&gt;"",Belegerfassung!L4459*100,""),IF(OR(Belegerfassung!L4459="Leistung EU - Erlöse",Belegerfassung!L4459="Lieferungen EU-Erlöse",Belegerfassung!L4459="EUST",Belegerfassung!L4459="Bauleistungen 20%")=TRUE,"",MID(Belegerfassung!L4459,4,2)))</f>
        <v/>
      </c>
      <c r="J4451" s="6" t="str">
        <f>IF(A4451&lt;&gt;"",LEFT(Belegerfassung!D4459,40),"")</f>
        <v/>
      </c>
      <c r="K4451" t="str">
        <f>IF(A4451&lt;&gt;"",VLOOKUP(D4451,Abfrage!$F$2:$G$21,2,FALSE),"")</f>
        <v/>
      </c>
      <c r="L4451" s="6" t="str">
        <f>IF(Belegerfassung!H4459&lt;&gt;"",Belegerfassung!H4459,"")</f>
        <v/>
      </c>
      <c r="M4451" t="str">
        <f>IFERROR(IF(Belegerfassung!E4459&lt;&gt;"",VLOOKUP(Belegerfassung!E4459,Abfrage!$L$2:$M$15,2,),""),"")</f>
        <v/>
      </c>
      <c r="N4451" t="str">
        <f t="shared" si="208"/>
        <v/>
      </c>
      <c r="O4451" t="str">
        <f t="shared" si="209"/>
        <v/>
      </c>
      <c r="P4451" t="str">
        <f>IF(Belegerfassung!G4459&lt;&gt;"",CONCATENATE(Belegerfassung!G4459,".pdf"),"")</f>
        <v/>
      </c>
    </row>
    <row r="4452" spans="1:16">
      <c r="A4452" t="str">
        <f>IF(Belegerfassung!C4460&lt;&gt;"",0,"")</f>
        <v/>
      </c>
      <c r="B4452" t="str">
        <f>IFERROR(VLOOKUP(Belegerfassung!I4460,Konten!A:D,2,FALSE),"")</f>
        <v/>
      </c>
      <c r="C4452" t="str">
        <f>IF(A4452&lt;&gt;"",TEXT(Belegerfassung!C4460,"TT.MM.JJJJ"),"")</f>
        <v/>
      </c>
      <c r="D4452" t="str">
        <f>IFERROR(VLOOKUP(Belegerfassung!A4460,Abfrage!$E$2:$F$20,2,FALSE),"")</f>
        <v/>
      </c>
      <c r="E4452" t="str">
        <f>IF(A4452&lt;&gt;"",Belegerfassung!B4460,"")</f>
        <v/>
      </c>
      <c r="F4452" t="str">
        <f>IF(Belegerfassung!L4460="","",IF(Belegerfassung!L4460&lt;&gt;"",IF(Belegerfassung!L4460&lt;&gt;"",IF(Belegerfassung!J4460&lt;&gt;0,VLOOKUP(Belegerfassung!L4460,Abfrage!$A$2:$C$19,2,),VLOOKUP(Belegerfassung!L4460,Abfrage!$A$2:$C$19,3,)),"")))</f>
        <v/>
      </c>
      <c r="G4452" t="str">
        <f t="shared" si="207"/>
        <v/>
      </c>
      <c r="H4452" s="31" t="str">
        <f>IF(A4452&lt;&gt;"",-Belegerfassung!J4460+Belegerfassung!K4460,"")</f>
        <v/>
      </c>
      <c r="I4452" s="49" t="str">
        <f>IFERROR(IF(H4452&lt;&gt;"",Belegerfassung!L4460*100,""),IF(OR(Belegerfassung!L4460="Leistung EU - Erlöse",Belegerfassung!L4460="Lieferungen EU-Erlöse",Belegerfassung!L4460="EUST",Belegerfassung!L4460="Bauleistungen 20%")=TRUE,"",MID(Belegerfassung!L4460,4,2)))</f>
        <v/>
      </c>
      <c r="J4452" s="6" t="str">
        <f>IF(A4452&lt;&gt;"",LEFT(Belegerfassung!D4460,40),"")</f>
        <v/>
      </c>
      <c r="K4452" t="str">
        <f>IF(A4452&lt;&gt;"",VLOOKUP(D4452,Abfrage!$F$2:$G$21,2,FALSE),"")</f>
        <v/>
      </c>
      <c r="L4452" s="6" t="str">
        <f>IF(Belegerfassung!H4460&lt;&gt;"",Belegerfassung!H4460,"")</f>
        <v/>
      </c>
      <c r="M4452" t="str">
        <f>IFERROR(IF(Belegerfassung!E4460&lt;&gt;"",VLOOKUP(Belegerfassung!E4460,Abfrage!$L$2:$M$15,2,),""),"")</f>
        <v/>
      </c>
      <c r="N4452" t="str">
        <f t="shared" si="208"/>
        <v/>
      </c>
      <c r="O4452" t="str">
        <f t="shared" si="209"/>
        <v/>
      </c>
      <c r="P4452" t="str">
        <f>IF(Belegerfassung!G4460&lt;&gt;"",CONCATENATE(Belegerfassung!G4460,".pdf"),"")</f>
        <v/>
      </c>
    </row>
    <row r="4453" spans="1:16">
      <c r="A4453" t="str">
        <f>IF(Belegerfassung!C4461&lt;&gt;"",0,"")</f>
        <v/>
      </c>
      <c r="B4453" t="str">
        <f>IFERROR(VLOOKUP(Belegerfassung!I4461,Konten!A:D,2,FALSE),"")</f>
        <v/>
      </c>
      <c r="C4453" t="str">
        <f>IF(A4453&lt;&gt;"",TEXT(Belegerfassung!C4461,"TT.MM.JJJJ"),"")</f>
        <v/>
      </c>
      <c r="D4453" t="str">
        <f>IFERROR(VLOOKUP(Belegerfassung!A4461,Abfrage!$E$2:$F$20,2,FALSE),"")</f>
        <v/>
      </c>
      <c r="E4453" t="str">
        <f>IF(A4453&lt;&gt;"",Belegerfassung!B4461,"")</f>
        <v/>
      </c>
      <c r="F4453" t="str">
        <f>IF(Belegerfassung!L4461="","",IF(Belegerfassung!L4461&lt;&gt;"",IF(Belegerfassung!L4461&lt;&gt;"",IF(Belegerfassung!J4461&lt;&gt;0,VLOOKUP(Belegerfassung!L4461,Abfrage!$A$2:$C$19,2,),VLOOKUP(Belegerfassung!L4461,Abfrage!$A$2:$C$19,3,)),"")))</f>
        <v/>
      </c>
      <c r="G4453" t="str">
        <f t="shared" si="207"/>
        <v/>
      </c>
      <c r="H4453" s="31" t="str">
        <f>IF(A4453&lt;&gt;"",-Belegerfassung!J4461+Belegerfassung!K4461,"")</f>
        <v/>
      </c>
      <c r="I4453" s="49" t="str">
        <f>IFERROR(IF(H4453&lt;&gt;"",Belegerfassung!L4461*100,""),IF(OR(Belegerfassung!L4461="Leistung EU - Erlöse",Belegerfassung!L4461="Lieferungen EU-Erlöse",Belegerfassung!L4461="EUST",Belegerfassung!L4461="Bauleistungen 20%")=TRUE,"",MID(Belegerfassung!L4461,4,2)))</f>
        <v/>
      </c>
      <c r="J4453" s="6" t="str">
        <f>IF(A4453&lt;&gt;"",LEFT(Belegerfassung!D4461,40),"")</f>
        <v/>
      </c>
      <c r="K4453" t="str">
        <f>IF(A4453&lt;&gt;"",VLOOKUP(D4453,Abfrage!$F$2:$G$21,2,FALSE),"")</f>
        <v/>
      </c>
      <c r="L4453" s="6" t="str">
        <f>IF(Belegerfassung!H4461&lt;&gt;"",Belegerfassung!H4461,"")</f>
        <v/>
      </c>
      <c r="M4453" t="str">
        <f>IFERROR(IF(Belegerfassung!E4461&lt;&gt;"",VLOOKUP(Belegerfassung!E4461,Abfrage!$L$2:$M$15,2,),""),"")</f>
        <v/>
      </c>
      <c r="N4453" t="str">
        <f t="shared" si="208"/>
        <v/>
      </c>
      <c r="O4453" t="str">
        <f t="shared" si="209"/>
        <v/>
      </c>
      <c r="P4453" t="str">
        <f>IF(Belegerfassung!G4461&lt;&gt;"",CONCATENATE(Belegerfassung!G4461,".pdf"),"")</f>
        <v/>
      </c>
    </row>
    <row r="4454" spans="1:16">
      <c r="A4454" t="str">
        <f>IF(Belegerfassung!C4462&lt;&gt;"",0,"")</f>
        <v/>
      </c>
      <c r="B4454" t="str">
        <f>IFERROR(VLOOKUP(Belegerfassung!I4462,Konten!A:D,2,FALSE),"")</f>
        <v/>
      </c>
      <c r="C4454" t="str">
        <f>IF(A4454&lt;&gt;"",TEXT(Belegerfassung!C4462,"TT.MM.JJJJ"),"")</f>
        <v/>
      </c>
      <c r="D4454" t="str">
        <f>IFERROR(VLOOKUP(Belegerfassung!A4462,Abfrage!$E$2:$F$20,2,FALSE),"")</f>
        <v/>
      </c>
      <c r="E4454" t="str">
        <f>IF(A4454&lt;&gt;"",Belegerfassung!B4462,"")</f>
        <v/>
      </c>
      <c r="F4454" t="str">
        <f>IF(Belegerfassung!L4462="","",IF(Belegerfassung!L4462&lt;&gt;"",IF(Belegerfassung!L4462&lt;&gt;"",IF(Belegerfassung!J4462&lt;&gt;0,VLOOKUP(Belegerfassung!L4462,Abfrage!$A$2:$C$19,2,),VLOOKUP(Belegerfassung!L4462,Abfrage!$A$2:$C$19,3,)),"")))</f>
        <v/>
      </c>
      <c r="G4454" t="str">
        <f t="shared" si="207"/>
        <v/>
      </c>
      <c r="H4454" s="31" t="str">
        <f>IF(A4454&lt;&gt;"",-Belegerfassung!J4462+Belegerfassung!K4462,"")</f>
        <v/>
      </c>
      <c r="I4454" s="49" t="str">
        <f>IFERROR(IF(H4454&lt;&gt;"",Belegerfassung!L4462*100,""),IF(OR(Belegerfassung!L4462="Leistung EU - Erlöse",Belegerfassung!L4462="Lieferungen EU-Erlöse",Belegerfassung!L4462="EUST",Belegerfassung!L4462="Bauleistungen 20%")=TRUE,"",MID(Belegerfassung!L4462,4,2)))</f>
        <v/>
      </c>
      <c r="J4454" s="6" t="str">
        <f>IF(A4454&lt;&gt;"",LEFT(Belegerfassung!D4462,40),"")</f>
        <v/>
      </c>
      <c r="K4454" t="str">
        <f>IF(A4454&lt;&gt;"",VLOOKUP(D4454,Abfrage!$F$2:$G$21,2,FALSE),"")</f>
        <v/>
      </c>
      <c r="L4454" s="6" t="str">
        <f>IF(Belegerfassung!H4462&lt;&gt;"",Belegerfassung!H4462,"")</f>
        <v/>
      </c>
      <c r="M4454" t="str">
        <f>IFERROR(IF(Belegerfassung!E4462&lt;&gt;"",VLOOKUP(Belegerfassung!E4462,Abfrage!$L$2:$M$15,2,),""),"")</f>
        <v/>
      </c>
      <c r="N4454" t="str">
        <f t="shared" si="208"/>
        <v/>
      </c>
      <c r="O4454" t="str">
        <f t="shared" si="209"/>
        <v/>
      </c>
      <c r="P4454" t="str">
        <f>IF(Belegerfassung!G4462&lt;&gt;"",CONCATENATE(Belegerfassung!G4462,".pdf"),"")</f>
        <v/>
      </c>
    </row>
    <row r="4455" spans="1:16">
      <c r="A4455" t="str">
        <f>IF(Belegerfassung!C4463&lt;&gt;"",0,"")</f>
        <v/>
      </c>
      <c r="B4455" t="str">
        <f>IFERROR(VLOOKUP(Belegerfassung!I4463,Konten!A:D,2,FALSE),"")</f>
        <v/>
      </c>
      <c r="C4455" t="str">
        <f>IF(A4455&lt;&gt;"",TEXT(Belegerfassung!C4463,"TT.MM.JJJJ"),"")</f>
        <v/>
      </c>
      <c r="D4455" t="str">
        <f>IFERROR(VLOOKUP(Belegerfassung!A4463,Abfrage!$E$2:$F$20,2,FALSE),"")</f>
        <v/>
      </c>
      <c r="E4455" t="str">
        <f>IF(A4455&lt;&gt;"",Belegerfassung!B4463,"")</f>
        <v/>
      </c>
      <c r="F4455" t="str">
        <f>IF(Belegerfassung!L4463="","",IF(Belegerfassung!L4463&lt;&gt;"",IF(Belegerfassung!L4463&lt;&gt;"",IF(Belegerfassung!J4463&lt;&gt;0,VLOOKUP(Belegerfassung!L4463,Abfrage!$A$2:$C$19,2,),VLOOKUP(Belegerfassung!L4463,Abfrage!$A$2:$C$19,3,)),"")))</f>
        <v/>
      </c>
      <c r="G4455" t="str">
        <f t="shared" si="207"/>
        <v/>
      </c>
      <c r="H4455" s="31" t="str">
        <f>IF(A4455&lt;&gt;"",-Belegerfassung!J4463+Belegerfassung!K4463,"")</f>
        <v/>
      </c>
      <c r="I4455" s="49" t="str">
        <f>IFERROR(IF(H4455&lt;&gt;"",Belegerfassung!L4463*100,""),IF(OR(Belegerfassung!L4463="Leistung EU - Erlöse",Belegerfassung!L4463="Lieferungen EU-Erlöse",Belegerfassung!L4463="EUST",Belegerfassung!L4463="Bauleistungen 20%")=TRUE,"",MID(Belegerfassung!L4463,4,2)))</f>
        <v/>
      </c>
      <c r="J4455" s="6" t="str">
        <f>IF(A4455&lt;&gt;"",LEFT(Belegerfassung!D4463,40),"")</f>
        <v/>
      </c>
      <c r="K4455" t="str">
        <f>IF(A4455&lt;&gt;"",VLOOKUP(D4455,Abfrage!$F$2:$G$21,2,FALSE),"")</f>
        <v/>
      </c>
      <c r="L4455" s="6" t="str">
        <f>IF(Belegerfassung!H4463&lt;&gt;"",Belegerfassung!H4463,"")</f>
        <v/>
      </c>
      <c r="M4455" t="str">
        <f>IFERROR(IF(Belegerfassung!E4463&lt;&gt;"",VLOOKUP(Belegerfassung!E4463,Abfrage!$L$2:$M$15,2,),""),"")</f>
        <v/>
      </c>
      <c r="N4455" t="str">
        <f t="shared" si="208"/>
        <v/>
      </c>
      <c r="O4455" t="str">
        <f t="shared" si="209"/>
        <v/>
      </c>
      <c r="P4455" t="str">
        <f>IF(Belegerfassung!G4463&lt;&gt;"",CONCATENATE(Belegerfassung!G4463,".pdf"),"")</f>
        <v/>
      </c>
    </row>
    <row r="4456" spans="1:16">
      <c r="A4456" t="str">
        <f>IF(Belegerfassung!C4464&lt;&gt;"",0,"")</f>
        <v/>
      </c>
      <c r="B4456" t="str">
        <f>IFERROR(VLOOKUP(Belegerfassung!I4464,Konten!A:D,2,FALSE),"")</f>
        <v/>
      </c>
      <c r="C4456" t="str">
        <f>IF(A4456&lt;&gt;"",TEXT(Belegerfassung!C4464,"TT.MM.JJJJ"),"")</f>
        <v/>
      </c>
      <c r="D4456" t="str">
        <f>IFERROR(VLOOKUP(Belegerfassung!A4464,Abfrage!$E$2:$F$20,2,FALSE),"")</f>
        <v/>
      </c>
      <c r="E4456" t="str">
        <f>IF(A4456&lt;&gt;"",Belegerfassung!B4464,"")</f>
        <v/>
      </c>
      <c r="F4456" t="str">
        <f>IF(Belegerfassung!L4464="","",IF(Belegerfassung!L4464&lt;&gt;"",IF(Belegerfassung!L4464&lt;&gt;"",IF(Belegerfassung!J4464&lt;&gt;0,VLOOKUP(Belegerfassung!L4464,Abfrage!$A$2:$C$19,2,),VLOOKUP(Belegerfassung!L4464,Abfrage!$A$2:$C$19,3,)),"")))</f>
        <v/>
      </c>
      <c r="G4456" t="str">
        <f t="shared" si="207"/>
        <v/>
      </c>
      <c r="H4456" s="31" t="str">
        <f>IF(A4456&lt;&gt;"",-Belegerfassung!J4464+Belegerfassung!K4464,"")</f>
        <v/>
      </c>
      <c r="I4456" s="49" t="str">
        <f>IFERROR(IF(H4456&lt;&gt;"",Belegerfassung!L4464*100,""),IF(OR(Belegerfassung!L4464="Leistung EU - Erlöse",Belegerfassung!L4464="Lieferungen EU-Erlöse",Belegerfassung!L4464="EUST",Belegerfassung!L4464="Bauleistungen 20%")=TRUE,"",MID(Belegerfassung!L4464,4,2)))</f>
        <v/>
      </c>
      <c r="J4456" s="6" t="str">
        <f>IF(A4456&lt;&gt;"",LEFT(Belegerfassung!D4464,40),"")</f>
        <v/>
      </c>
      <c r="K4456" t="str">
        <f>IF(A4456&lt;&gt;"",VLOOKUP(D4456,Abfrage!$F$2:$G$21,2,FALSE),"")</f>
        <v/>
      </c>
      <c r="L4456" s="6" t="str">
        <f>IF(Belegerfassung!H4464&lt;&gt;"",Belegerfassung!H4464,"")</f>
        <v/>
      </c>
      <c r="M4456" t="str">
        <f>IFERROR(IF(Belegerfassung!E4464&lt;&gt;"",VLOOKUP(Belegerfassung!E4464,Abfrage!$L$2:$M$15,2,),""),"")</f>
        <v/>
      </c>
      <c r="N4456" t="str">
        <f t="shared" si="208"/>
        <v/>
      </c>
      <c r="O4456" t="str">
        <f t="shared" si="209"/>
        <v/>
      </c>
      <c r="P4456" t="str">
        <f>IF(Belegerfassung!G4464&lt;&gt;"",CONCATENATE(Belegerfassung!G4464,".pdf"),"")</f>
        <v/>
      </c>
    </row>
    <row r="4457" spans="1:16">
      <c r="A4457" t="str">
        <f>IF(Belegerfassung!C4465&lt;&gt;"",0,"")</f>
        <v/>
      </c>
      <c r="B4457" t="str">
        <f>IFERROR(VLOOKUP(Belegerfassung!I4465,Konten!A:D,2,FALSE),"")</f>
        <v/>
      </c>
      <c r="C4457" t="str">
        <f>IF(A4457&lt;&gt;"",TEXT(Belegerfassung!C4465,"TT.MM.JJJJ"),"")</f>
        <v/>
      </c>
      <c r="D4457" t="str">
        <f>IFERROR(VLOOKUP(Belegerfassung!A4465,Abfrage!$E$2:$F$20,2,FALSE),"")</f>
        <v/>
      </c>
      <c r="E4457" t="str">
        <f>IF(A4457&lt;&gt;"",Belegerfassung!B4465,"")</f>
        <v/>
      </c>
      <c r="F4457" t="str">
        <f>IF(Belegerfassung!L4465="","",IF(Belegerfassung!L4465&lt;&gt;"",IF(Belegerfassung!L4465&lt;&gt;"",IF(Belegerfassung!J4465&lt;&gt;0,VLOOKUP(Belegerfassung!L4465,Abfrage!$A$2:$C$19,2,),VLOOKUP(Belegerfassung!L4465,Abfrage!$A$2:$C$19,3,)),"")))</f>
        <v/>
      </c>
      <c r="G4457" t="str">
        <f t="shared" si="207"/>
        <v/>
      </c>
      <c r="H4457" s="31" t="str">
        <f>IF(A4457&lt;&gt;"",-Belegerfassung!J4465+Belegerfassung!K4465,"")</f>
        <v/>
      </c>
      <c r="I4457" s="49" t="str">
        <f>IFERROR(IF(H4457&lt;&gt;"",Belegerfassung!L4465*100,""),IF(OR(Belegerfassung!L4465="Leistung EU - Erlöse",Belegerfassung!L4465="Lieferungen EU-Erlöse",Belegerfassung!L4465="EUST",Belegerfassung!L4465="Bauleistungen 20%")=TRUE,"",MID(Belegerfassung!L4465,4,2)))</f>
        <v/>
      </c>
      <c r="J4457" s="6" t="str">
        <f>IF(A4457&lt;&gt;"",LEFT(Belegerfassung!D4465,40),"")</f>
        <v/>
      </c>
      <c r="K4457" t="str">
        <f>IF(A4457&lt;&gt;"",VLOOKUP(D4457,Abfrage!$F$2:$G$21,2,FALSE),"")</f>
        <v/>
      </c>
      <c r="L4457" s="6" t="str">
        <f>IF(Belegerfassung!H4465&lt;&gt;"",Belegerfassung!H4465,"")</f>
        <v/>
      </c>
      <c r="M4457" t="str">
        <f>IFERROR(IF(Belegerfassung!E4465&lt;&gt;"",VLOOKUP(Belegerfassung!E4465,Abfrage!$L$2:$M$15,2,),""),"")</f>
        <v/>
      </c>
      <c r="N4457" t="str">
        <f t="shared" si="208"/>
        <v/>
      </c>
      <c r="O4457" t="str">
        <f t="shared" si="209"/>
        <v/>
      </c>
      <c r="P4457" t="str">
        <f>IF(Belegerfassung!G4465&lt;&gt;"",CONCATENATE(Belegerfassung!G4465,".pdf"),"")</f>
        <v/>
      </c>
    </row>
    <row r="4458" spans="1:16">
      <c r="A4458" t="str">
        <f>IF(Belegerfassung!C4466&lt;&gt;"",0,"")</f>
        <v/>
      </c>
      <c r="B4458" t="str">
        <f>IFERROR(VLOOKUP(Belegerfassung!I4466,Konten!A:D,2,FALSE),"")</f>
        <v/>
      </c>
      <c r="C4458" t="str">
        <f>IF(A4458&lt;&gt;"",TEXT(Belegerfassung!C4466,"TT.MM.JJJJ"),"")</f>
        <v/>
      </c>
      <c r="D4458" t="str">
        <f>IFERROR(VLOOKUP(Belegerfassung!A4466,Abfrage!$E$2:$F$20,2,FALSE),"")</f>
        <v/>
      </c>
      <c r="E4458" t="str">
        <f>IF(A4458&lt;&gt;"",Belegerfassung!B4466,"")</f>
        <v/>
      </c>
      <c r="F4458" t="str">
        <f>IF(Belegerfassung!L4466="","",IF(Belegerfassung!L4466&lt;&gt;"",IF(Belegerfassung!L4466&lt;&gt;"",IF(Belegerfassung!J4466&lt;&gt;0,VLOOKUP(Belegerfassung!L4466,Abfrage!$A$2:$C$19,2,),VLOOKUP(Belegerfassung!L4466,Abfrage!$A$2:$C$19,3,)),"")))</f>
        <v/>
      </c>
      <c r="G4458" t="str">
        <f t="shared" si="207"/>
        <v/>
      </c>
      <c r="H4458" s="31" t="str">
        <f>IF(A4458&lt;&gt;"",-Belegerfassung!J4466+Belegerfassung!K4466,"")</f>
        <v/>
      </c>
      <c r="I4458" s="49" t="str">
        <f>IFERROR(IF(H4458&lt;&gt;"",Belegerfassung!L4466*100,""),IF(OR(Belegerfassung!L4466="Leistung EU - Erlöse",Belegerfassung!L4466="Lieferungen EU-Erlöse",Belegerfassung!L4466="EUST",Belegerfassung!L4466="Bauleistungen 20%")=TRUE,"",MID(Belegerfassung!L4466,4,2)))</f>
        <v/>
      </c>
      <c r="J4458" s="6" t="str">
        <f>IF(A4458&lt;&gt;"",LEFT(Belegerfassung!D4466,40),"")</f>
        <v/>
      </c>
      <c r="K4458" t="str">
        <f>IF(A4458&lt;&gt;"",VLOOKUP(D4458,Abfrage!$F$2:$G$21,2,FALSE),"")</f>
        <v/>
      </c>
      <c r="L4458" s="6" t="str">
        <f>IF(Belegerfassung!H4466&lt;&gt;"",Belegerfassung!H4466,"")</f>
        <v/>
      </c>
      <c r="M4458" t="str">
        <f>IFERROR(IF(Belegerfassung!E4466&lt;&gt;"",VLOOKUP(Belegerfassung!E4466,Abfrage!$L$2:$M$15,2,),""),"")</f>
        <v/>
      </c>
      <c r="N4458" t="str">
        <f t="shared" si="208"/>
        <v/>
      </c>
      <c r="O4458" t="str">
        <f t="shared" si="209"/>
        <v/>
      </c>
      <c r="P4458" t="str">
        <f>IF(Belegerfassung!G4466&lt;&gt;"",CONCATENATE(Belegerfassung!G4466,".pdf"),"")</f>
        <v/>
      </c>
    </row>
    <row r="4459" spans="1:16">
      <c r="A4459" t="str">
        <f>IF(Belegerfassung!C4467&lt;&gt;"",0,"")</f>
        <v/>
      </c>
      <c r="B4459" t="str">
        <f>IFERROR(VLOOKUP(Belegerfassung!I4467,Konten!A:D,2,FALSE),"")</f>
        <v/>
      </c>
      <c r="C4459" t="str">
        <f>IF(A4459&lt;&gt;"",TEXT(Belegerfassung!C4467,"TT.MM.JJJJ"),"")</f>
        <v/>
      </c>
      <c r="D4459" t="str">
        <f>IFERROR(VLOOKUP(Belegerfassung!A4467,Abfrage!$E$2:$F$20,2,FALSE),"")</f>
        <v/>
      </c>
      <c r="E4459" t="str">
        <f>IF(A4459&lt;&gt;"",Belegerfassung!B4467,"")</f>
        <v/>
      </c>
      <c r="F4459" t="str">
        <f>IF(Belegerfassung!L4467="","",IF(Belegerfassung!L4467&lt;&gt;"",IF(Belegerfassung!L4467&lt;&gt;"",IF(Belegerfassung!J4467&lt;&gt;0,VLOOKUP(Belegerfassung!L4467,Abfrage!$A$2:$C$19,2,),VLOOKUP(Belegerfassung!L4467,Abfrage!$A$2:$C$19,3,)),"")))</f>
        <v/>
      </c>
      <c r="G4459" t="str">
        <f t="shared" si="207"/>
        <v/>
      </c>
      <c r="H4459" s="31" t="str">
        <f>IF(A4459&lt;&gt;"",-Belegerfassung!J4467+Belegerfassung!K4467,"")</f>
        <v/>
      </c>
      <c r="I4459" s="49" t="str">
        <f>IFERROR(IF(H4459&lt;&gt;"",Belegerfassung!L4467*100,""),IF(OR(Belegerfassung!L4467="Leistung EU - Erlöse",Belegerfassung!L4467="Lieferungen EU-Erlöse",Belegerfassung!L4467="EUST",Belegerfassung!L4467="Bauleistungen 20%")=TRUE,"",MID(Belegerfassung!L4467,4,2)))</f>
        <v/>
      </c>
      <c r="J4459" s="6" t="str">
        <f>IF(A4459&lt;&gt;"",LEFT(Belegerfassung!D4467,40),"")</f>
        <v/>
      </c>
      <c r="K4459" t="str">
        <f>IF(A4459&lt;&gt;"",VLOOKUP(D4459,Abfrage!$F$2:$G$21,2,FALSE),"")</f>
        <v/>
      </c>
      <c r="L4459" s="6" t="str">
        <f>IF(Belegerfassung!H4467&lt;&gt;"",Belegerfassung!H4467,"")</f>
        <v/>
      </c>
      <c r="M4459" t="str">
        <f>IFERROR(IF(Belegerfassung!E4467&lt;&gt;"",VLOOKUP(Belegerfassung!E4467,Abfrage!$L$2:$M$15,2,),""),"")</f>
        <v/>
      </c>
      <c r="N4459" t="str">
        <f t="shared" si="208"/>
        <v/>
      </c>
      <c r="O4459" t="str">
        <f t="shared" si="209"/>
        <v/>
      </c>
      <c r="P4459" t="str">
        <f>IF(Belegerfassung!G4467&lt;&gt;"",CONCATENATE(Belegerfassung!G4467,".pdf"),"")</f>
        <v/>
      </c>
    </row>
    <row r="4460" spans="1:16">
      <c r="A4460" t="str">
        <f>IF(Belegerfassung!C4468&lt;&gt;"",0,"")</f>
        <v/>
      </c>
      <c r="B4460" t="str">
        <f>IFERROR(VLOOKUP(Belegerfassung!I4468,Konten!A:D,2,FALSE),"")</f>
        <v/>
      </c>
      <c r="C4460" t="str">
        <f>IF(A4460&lt;&gt;"",TEXT(Belegerfassung!C4468,"TT.MM.JJJJ"),"")</f>
        <v/>
      </c>
      <c r="D4460" t="str">
        <f>IFERROR(VLOOKUP(Belegerfassung!A4468,Abfrage!$E$2:$F$20,2,FALSE),"")</f>
        <v/>
      </c>
      <c r="E4460" t="str">
        <f>IF(A4460&lt;&gt;"",Belegerfassung!B4468,"")</f>
        <v/>
      </c>
      <c r="F4460" t="str">
        <f>IF(Belegerfassung!L4468="","",IF(Belegerfassung!L4468&lt;&gt;"",IF(Belegerfassung!L4468&lt;&gt;"",IF(Belegerfassung!J4468&lt;&gt;0,VLOOKUP(Belegerfassung!L4468,Abfrage!$A$2:$C$19,2,),VLOOKUP(Belegerfassung!L4468,Abfrage!$A$2:$C$19,3,)),"")))</f>
        <v/>
      </c>
      <c r="G4460" t="str">
        <f t="shared" si="207"/>
        <v/>
      </c>
      <c r="H4460" s="31" t="str">
        <f>IF(A4460&lt;&gt;"",-Belegerfassung!J4468+Belegerfassung!K4468,"")</f>
        <v/>
      </c>
      <c r="I4460" s="49" t="str">
        <f>IFERROR(IF(H4460&lt;&gt;"",Belegerfassung!L4468*100,""),IF(OR(Belegerfassung!L4468="Leistung EU - Erlöse",Belegerfassung!L4468="Lieferungen EU-Erlöse",Belegerfassung!L4468="EUST",Belegerfassung!L4468="Bauleistungen 20%")=TRUE,"",MID(Belegerfassung!L4468,4,2)))</f>
        <v/>
      </c>
      <c r="J4460" s="6" t="str">
        <f>IF(A4460&lt;&gt;"",LEFT(Belegerfassung!D4468,40),"")</f>
        <v/>
      </c>
      <c r="K4460" t="str">
        <f>IF(A4460&lt;&gt;"",VLOOKUP(D4460,Abfrage!$F$2:$G$21,2,FALSE),"")</f>
        <v/>
      </c>
      <c r="L4460" s="6" t="str">
        <f>IF(Belegerfassung!H4468&lt;&gt;"",Belegerfassung!H4468,"")</f>
        <v/>
      </c>
      <c r="M4460" t="str">
        <f>IFERROR(IF(Belegerfassung!E4468&lt;&gt;"",VLOOKUP(Belegerfassung!E4468,Abfrage!$L$2:$M$15,2,),""),"")</f>
        <v/>
      </c>
      <c r="N4460" t="str">
        <f t="shared" si="208"/>
        <v/>
      </c>
      <c r="O4460" t="str">
        <f t="shared" si="209"/>
        <v/>
      </c>
      <c r="P4460" t="str">
        <f>IF(Belegerfassung!G4468&lt;&gt;"",CONCATENATE(Belegerfassung!G4468,".pdf"),"")</f>
        <v/>
      </c>
    </row>
    <row r="4461" spans="1:16">
      <c r="A4461" t="str">
        <f>IF(Belegerfassung!C4469&lt;&gt;"",0,"")</f>
        <v/>
      </c>
      <c r="B4461" t="str">
        <f>IFERROR(VLOOKUP(Belegerfassung!I4469,Konten!A:D,2,FALSE),"")</f>
        <v/>
      </c>
      <c r="C4461" t="str">
        <f>IF(A4461&lt;&gt;"",TEXT(Belegerfassung!C4469,"TT.MM.JJJJ"),"")</f>
        <v/>
      </c>
      <c r="D4461" t="str">
        <f>IFERROR(VLOOKUP(Belegerfassung!A4469,Abfrage!$E$2:$F$20,2,FALSE),"")</f>
        <v/>
      </c>
      <c r="E4461" t="str">
        <f>IF(A4461&lt;&gt;"",Belegerfassung!B4469,"")</f>
        <v/>
      </c>
      <c r="F4461" t="str">
        <f>IF(Belegerfassung!L4469="","",IF(Belegerfassung!L4469&lt;&gt;"",IF(Belegerfassung!L4469&lt;&gt;"",IF(Belegerfassung!J4469&lt;&gt;0,VLOOKUP(Belegerfassung!L4469,Abfrage!$A$2:$C$19,2,),VLOOKUP(Belegerfassung!L4469,Abfrage!$A$2:$C$19,3,)),"")))</f>
        <v/>
      </c>
      <c r="G4461" t="str">
        <f t="shared" si="207"/>
        <v/>
      </c>
      <c r="H4461" s="31" t="str">
        <f>IF(A4461&lt;&gt;"",-Belegerfassung!J4469+Belegerfassung!K4469,"")</f>
        <v/>
      </c>
      <c r="I4461" s="49" t="str">
        <f>IFERROR(IF(H4461&lt;&gt;"",Belegerfassung!L4469*100,""),IF(OR(Belegerfassung!L4469="Leistung EU - Erlöse",Belegerfassung!L4469="Lieferungen EU-Erlöse",Belegerfassung!L4469="EUST",Belegerfassung!L4469="Bauleistungen 20%")=TRUE,"",MID(Belegerfassung!L4469,4,2)))</f>
        <v/>
      </c>
      <c r="J4461" s="6" t="str">
        <f>IF(A4461&lt;&gt;"",LEFT(Belegerfassung!D4469,40),"")</f>
        <v/>
      </c>
      <c r="K4461" t="str">
        <f>IF(A4461&lt;&gt;"",VLOOKUP(D4461,Abfrage!$F$2:$G$21,2,FALSE),"")</f>
        <v/>
      </c>
      <c r="L4461" s="6" t="str">
        <f>IF(Belegerfassung!H4469&lt;&gt;"",Belegerfassung!H4469,"")</f>
        <v/>
      </c>
      <c r="M4461" t="str">
        <f>IFERROR(IF(Belegerfassung!E4469&lt;&gt;"",VLOOKUP(Belegerfassung!E4469,Abfrage!$L$2:$M$15,2,),""),"")</f>
        <v/>
      </c>
      <c r="N4461" t="str">
        <f t="shared" si="208"/>
        <v/>
      </c>
      <c r="O4461" t="str">
        <f t="shared" si="209"/>
        <v/>
      </c>
      <c r="P4461" t="str">
        <f>IF(Belegerfassung!G4469&lt;&gt;"",CONCATENATE(Belegerfassung!G4469,".pdf"),"")</f>
        <v/>
      </c>
    </row>
    <row r="4462" spans="1:16">
      <c r="A4462" t="str">
        <f>IF(Belegerfassung!C4470&lt;&gt;"",0,"")</f>
        <v/>
      </c>
      <c r="B4462" t="str">
        <f>IFERROR(VLOOKUP(Belegerfassung!I4470,Konten!A:D,2,FALSE),"")</f>
        <v/>
      </c>
      <c r="C4462" t="str">
        <f>IF(A4462&lt;&gt;"",TEXT(Belegerfassung!C4470,"TT.MM.JJJJ"),"")</f>
        <v/>
      </c>
      <c r="D4462" t="str">
        <f>IFERROR(VLOOKUP(Belegerfassung!A4470,Abfrage!$E$2:$F$20,2,FALSE),"")</f>
        <v/>
      </c>
      <c r="E4462" t="str">
        <f>IF(A4462&lt;&gt;"",Belegerfassung!B4470,"")</f>
        <v/>
      </c>
      <c r="F4462" t="str">
        <f>IF(Belegerfassung!L4470="","",IF(Belegerfassung!L4470&lt;&gt;"",IF(Belegerfassung!L4470&lt;&gt;"",IF(Belegerfassung!J4470&lt;&gt;0,VLOOKUP(Belegerfassung!L4470,Abfrage!$A$2:$C$19,2,),VLOOKUP(Belegerfassung!L4470,Abfrage!$A$2:$C$19,3,)),"")))</f>
        <v/>
      </c>
      <c r="G4462" t="str">
        <f t="shared" si="207"/>
        <v/>
      </c>
      <c r="H4462" s="31" t="str">
        <f>IF(A4462&lt;&gt;"",-Belegerfassung!J4470+Belegerfassung!K4470,"")</f>
        <v/>
      </c>
      <c r="I4462" s="49" t="str">
        <f>IFERROR(IF(H4462&lt;&gt;"",Belegerfassung!L4470*100,""),IF(OR(Belegerfassung!L4470="Leistung EU - Erlöse",Belegerfassung!L4470="Lieferungen EU-Erlöse",Belegerfassung!L4470="EUST",Belegerfassung!L4470="Bauleistungen 20%")=TRUE,"",MID(Belegerfassung!L4470,4,2)))</f>
        <v/>
      </c>
      <c r="J4462" s="6" t="str">
        <f>IF(A4462&lt;&gt;"",LEFT(Belegerfassung!D4470,40),"")</f>
        <v/>
      </c>
      <c r="K4462" t="str">
        <f>IF(A4462&lt;&gt;"",VLOOKUP(D4462,Abfrage!$F$2:$G$21,2,FALSE),"")</f>
        <v/>
      </c>
      <c r="L4462" s="6" t="str">
        <f>IF(Belegerfassung!H4470&lt;&gt;"",Belegerfassung!H4470,"")</f>
        <v/>
      </c>
      <c r="M4462" t="str">
        <f>IFERROR(IF(Belegerfassung!E4470&lt;&gt;"",VLOOKUP(Belegerfassung!E4470,Abfrage!$L$2:$M$15,2,),""),"")</f>
        <v/>
      </c>
      <c r="N4462" t="str">
        <f t="shared" si="208"/>
        <v/>
      </c>
      <c r="O4462" t="str">
        <f t="shared" si="209"/>
        <v/>
      </c>
      <c r="P4462" t="str">
        <f>IF(Belegerfassung!G4470&lt;&gt;"",CONCATENATE(Belegerfassung!G4470,".pdf"),"")</f>
        <v/>
      </c>
    </row>
    <row r="4463" spans="1:16">
      <c r="A4463" t="str">
        <f>IF(Belegerfassung!C4471&lt;&gt;"",0,"")</f>
        <v/>
      </c>
      <c r="B4463" t="str">
        <f>IFERROR(VLOOKUP(Belegerfassung!I4471,Konten!A:D,2,FALSE),"")</f>
        <v/>
      </c>
      <c r="C4463" t="str">
        <f>IF(A4463&lt;&gt;"",TEXT(Belegerfassung!C4471,"TT.MM.JJJJ"),"")</f>
        <v/>
      </c>
      <c r="D4463" t="str">
        <f>IFERROR(VLOOKUP(Belegerfassung!A4471,Abfrage!$E$2:$F$20,2,FALSE),"")</f>
        <v/>
      </c>
      <c r="E4463" t="str">
        <f>IF(A4463&lt;&gt;"",Belegerfassung!B4471,"")</f>
        <v/>
      </c>
      <c r="F4463" t="str">
        <f>IF(Belegerfassung!L4471="","",IF(Belegerfassung!L4471&lt;&gt;"",IF(Belegerfassung!L4471&lt;&gt;"",IF(Belegerfassung!J4471&lt;&gt;0,VLOOKUP(Belegerfassung!L4471,Abfrage!$A$2:$C$19,2,),VLOOKUP(Belegerfassung!L4471,Abfrage!$A$2:$C$19,3,)),"")))</f>
        <v/>
      </c>
      <c r="G4463" t="str">
        <f t="shared" si="207"/>
        <v/>
      </c>
      <c r="H4463" s="31" t="str">
        <f>IF(A4463&lt;&gt;"",-Belegerfassung!J4471+Belegerfassung!K4471,"")</f>
        <v/>
      </c>
      <c r="I4463" s="49" t="str">
        <f>IFERROR(IF(H4463&lt;&gt;"",Belegerfassung!L4471*100,""),IF(OR(Belegerfassung!L4471="Leistung EU - Erlöse",Belegerfassung!L4471="Lieferungen EU-Erlöse",Belegerfassung!L4471="EUST",Belegerfassung!L4471="Bauleistungen 20%")=TRUE,"",MID(Belegerfassung!L4471,4,2)))</f>
        <v/>
      </c>
      <c r="J4463" s="6" t="str">
        <f>IF(A4463&lt;&gt;"",LEFT(Belegerfassung!D4471,40),"")</f>
        <v/>
      </c>
      <c r="K4463" t="str">
        <f>IF(A4463&lt;&gt;"",VLOOKUP(D4463,Abfrage!$F$2:$G$21,2,FALSE),"")</f>
        <v/>
      </c>
      <c r="L4463" s="6" t="str">
        <f>IF(Belegerfassung!H4471&lt;&gt;"",Belegerfassung!H4471,"")</f>
        <v/>
      </c>
      <c r="M4463" t="str">
        <f>IFERROR(IF(Belegerfassung!E4471&lt;&gt;"",VLOOKUP(Belegerfassung!E4471,Abfrage!$L$2:$M$15,2,),""),"")</f>
        <v/>
      </c>
      <c r="N4463" t="str">
        <f t="shared" si="208"/>
        <v/>
      </c>
      <c r="O4463" t="str">
        <f t="shared" si="209"/>
        <v/>
      </c>
      <c r="P4463" t="str">
        <f>IF(Belegerfassung!G4471&lt;&gt;"",CONCATENATE(Belegerfassung!G4471,".pdf"),"")</f>
        <v/>
      </c>
    </row>
    <row r="4464" spans="1:16">
      <c r="A4464" t="str">
        <f>IF(Belegerfassung!C4472&lt;&gt;"",0,"")</f>
        <v/>
      </c>
      <c r="B4464" t="str">
        <f>IFERROR(VLOOKUP(Belegerfassung!I4472,Konten!A:D,2,FALSE),"")</f>
        <v/>
      </c>
      <c r="C4464" t="str">
        <f>IF(A4464&lt;&gt;"",TEXT(Belegerfassung!C4472,"TT.MM.JJJJ"),"")</f>
        <v/>
      </c>
      <c r="D4464" t="str">
        <f>IFERROR(VLOOKUP(Belegerfassung!A4472,Abfrage!$E$2:$F$20,2,FALSE),"")</f>
        <v/>
      </c>
      <c r="E4464" t="str">
        <f>IF(A4464&lt;&gt;"",Belegerfassung!B4472,"")</f>
        <v/>
      </c>
      <c r="F4464" t="str">
        <f>IF(Belegerfassung!L4472="","",IF(Belegerfassung!L4472&lt;&gt;"",IF(Belegerfassung!L4472&lt;&gt;"",IF(Belegerfassung!J4472&lt;&gt;0,VLOOKUP(Belegerfassung!L4472,Abfrage!$A$2:$C$19,2,),VLOOKUP(Belegerfassung!L4472,Abfrage!$A$2:$C$19,3,)),"")))</f>
        <v/>
      </c>
      <c r="G4464" t="str">
        <f t="shared" si="207"/>
        <v/>
      </c>
      <c r="H4464" s="31" t="str">
        <f>IF(A4464&lt;&gt;"",-Belegerfassung!J4472+Belegerfassung!K4472,"")</f>
        <v/>
      </c>
      <c r="I4464" s="49" t="str">
        <f>IFERROR(IF(H4464&lt;&gt;"",Belegerfassung!L4472*100,""),IF(OR(Belegerfassung!L4472="Leistung EU - Erlöse",Belegerfassung!L4472="Lieferungen EU-Erlöse",Belegerfassung!L4472="EUST",Belegerfassung!L4472="Bauleistungen 20%")=TRUE,"",MID(Belegerfassung!L4472,4,2)))</f>
        <v/>
      </c>
      <c r="J4464" s="6" t="str">
        <f>IF(A4464&lt;&gt;"",LEFT(Belegerfassung!D4472,40),"")</f>
        <v/>
      </c>
      <c r="K4464" t="str">
        <f>IF(A4464&lt;&gt;"",VLOOKUP(D4464,Abfrage!$F$2:$G$21,2,FALSE),"")</f>
        <v/>
      </c>
      <c r="L4464" s="6" t="str">
        <f>IF(Belegerfassung!H4472&lt;&gt;"",Belegerfassung!H4472,"")</f>
        <v/>
      </c>
      <c r="M4464" t="str">
        <f>IFERROR(IF(Belegerfassung!E4472&lt;&gt;"",VLOOKUP(Belegerfassung!E4472,Abfrage!$L$2:$M$15,2,),""),"")</f>
        <v/>
      </c>
      <c r="N4464" t="str">
        <f t="shared" si="208"/>
        <v/>
      </c>
      <c r="O4464" t="str">
        <f t="shared" si="209"/>
        <v/>
      </c>
      <c r="P4464" t="str">
        <f>IF(Belegerfassung!G4472&lt;&gt;"",CONCATENATE(Belegerfassung!G4472,".pdf"),"")</f>
        <v/>
      </c>
    </row>
    <row r="4465" spans="1:16">
      <c r="A4465" t="str">
        <f>IF(Belegerfassung!C4473&lt;&gt;"",0,"")</f>
        <v/>
      </c>
      <c r="B4465" t="str">
        <f>IFERROR(VLOOKUP(Belegerfassung!I4473,Konten!A:D,2,FALSE),"")</f>
        <v/>
      </c>
      <c r="C4465" t="str">
        <f>IF(A4465&lt;&gt;"",TEXT(Belegerfassung!C4473,"TT.MM.JJJJ"),"")</f>
        <v/>
      </c>
      <c r="D4465" t="str">
        <f>IFERROR(VLOOKUP(Belegerfassung!A4473,Abfrage!$E$2:$F$20,2,FALSE),"")</f>
        <v/>
      </c>
      <c r="E4465" t="str">
        <f>IF(A4465&lt;&gt;"",Belegerfassung!B4473,"")</f>
        <v/>
      </c>
      <c r="F4465" t="str">
        <f>IF(Belegerfassung!L4473="","",IF(Belegerfassung!L4473&lt;&gt;"",IF(Belegerfassung!L4473&lt;&gt;"",IF(Belegerfassung!J4473&lt;&gt;0,VLOOKUP(Belegerfassung!L4473,Abfrage!$A$2:$C$19,2,),VLOOKUP(Belegerfassung!L4473,Abfrage!$A$2:$C$19,3,)),"")))</f>
        <v/>
      </c>
      <c r="G4465" t="str">
        <f t="shared" si="207"/>
        <v/>
      </c>
      <c r="H4465" s="31" t="str">
        <f>IF(A4465&lt;&gt;"",-Belegerfassung!J4473+Belegerfassung!K4473,"")</f>
        <v/>
      </c>
      <c r="I4465" s="49" t="str">
        <f>IFERROR(IF(H4465&lt;&gt;"",Belegerfassung!L4473*100,""),IF(OR(Belegerfassung!L4473="Leistung EU - Erlöse",Belegerfassung!L4473="Lieferungen EU-Erlöse",Belegerfassung!L4473="EUST",Belegerfassung!L4473="Bauleistungen 20%")=TRUE,"",MID(Belegerfassung!L4473,4,2)))</f>
        <v/>
      </c>
      <c r="J4465" s="6" t="str">
        <f>IF(A4465&lt;&gt;"",LEFT(Belegerfassung!D4473,40),"")</f>
        <v/>
      </c>
      <c r="K4465" t="str">
        <f>IF(A4465&lt;&gt;"",VLOOKUP(D4465,Abfrage!$F$2:$G$21,2,FALSE),"")</f>
        <v/>
      </c>
      <c r="L4465" s="6" t="str">
        <f>IF(Belegerfassung!H4473&lt;&gt;"",Belegerfassung!H4473,"")</f>
        <v/>
      </c>
      <c r="M4465" t="str">
        <f>IFERROR(IF(Belegerfassung!E4473&lt;&gt;"",VLOOKUP(Belegerfassung!E4473,Abfrage!$L$2:$M$15,2,),""),"")</f>
        <v/>
      </c>
      <c r="N4465" t="str">
        <f t="shared" si="208"/>
        <v/>
      </c>
      <c r="O4465" t="str">
        <f t="shared" si="209"/>
        <v/>
      </c>
      <c r="P4465" t="str">
        <f>IF(Belegerfassung!G4473&lt;&gt;"",CONCATENATE(Belegerfassung!G4473,".pdf"),"")</f>
        <v/>
      </c>
    </row>
    <row r="4466" spans="1:16">
      <c r="A4466" t="str">
        <f>IF(Belegerfassung!C4474&lt;&gt;"",0,"")</f>
        <v/>
      </c>
      <c r="B4466" t="str">
        <f>IFERROR(VLOOKUP(Belegerfassung!I4474,Konten!A:D,2,FALSE),"")</f>
        <v/>
      </c>
      <c r="C4466" t="str">
        <f>IF(A4466&lt;&gt;"",TEXT(Belegerfassung!C4474,"TT.MM.JJJJ"),"")</f>
        <v/>
      </c>
      <c r="D4466" t="str">
        <f>IFERROR(VLOOKUP(Belegerfassung!A4474,Abfrage!$E$2:$F$20,2,FALSE),"")</f>
        <v/>
      </c>
      <c r="E4466" t="str">
        <f>IF(A4466&lt;&gt;"",Belegerfassung!B4474,"")</f>
        <v/>
      </c>
      <c r="F4466" t="str">
        <f>IF(Belegerfassung!L4474="","",IF(Belegerfassung!L4474&lt;&gt;"",IF(Belegerfassung!L4474&lt;&gt;"",IF(Belegerfassung!J4474&lt;&gt;0,VLOOKUP(Belegerfassung!L4474,Abfrage!$A$2:$C$19,2,),VLOOKUP(Belegerfassung!L4474,Abfrage!$A$2:$C$19,3,)),"")))</f>
        <v/>
      </c>
      <c r="G4466" t="str">
        <f t="shared" si="207"/>
        <v/>
      </c>
      <c r="H4466" s="31" t="str">
        <f>IF(A4466&lt;&gt;"",-Belegerfassung!J4474+Belegerfassung!K4474,"")</f>
        <v/>
      </c>
      <c r="I4466" s="49" t="str">
        <f>IFERROR(IF(H4466&lt;&gt;"",Belegerfassung!L4474*100,""),IF(OR(Belegerfassung!L4474="Leistung EU - Erlöse",Belegerfassung!L4474="Lieferungen EU-Erlöse",Belegerfassung!L4474="EUST",Belegerfassung!L4474="Bauleistungen 20%")=TRUE,"",MID(Belegerfassung!L4474,4,2)))</f>
        <v/>
      </c>
      <c r="J4466" s="6" t="str">
        <f>IF(A4466&lt;&gt;"",LEFT(Belegerfassung!D4474,40),"")</f>
        <v/>
      </c>
      <c r="K4466" t="str">
        <f>IF(A4466&lt;&gt;"",VLOOKUP(D4466,Abfrage!$F$2:$G$21,2,FALSE),"")</f>
        <v/>
      </c>
      <c r="L4466" s="6" t="str">
        <f>IF(Belegerfassung!H4474&lt;&gt;"",Belegerfassung!H4474,"")</f>
        <v/>
      </c>
      <c r="M4466" t="str">
        <f>IFERROR(IF(Belegerfassung!E4474&lt;&gt;"",VLOOKUP(Belegerfassung!E4474,Abfrage!$L$2:$M$15,2,),""),"")</f>
        <v/>
      </c>
      <c r="N4466" t="str">
        <f t="shared" si="208"/>
        <v/>
      </c>
      <c r="O4466" t="str">
        <f t="shared" si="209"/>
        <v/>
      </c>
      <c r="P4466" t="str">
        <f>IF(Belegerfassung!G4474&lt;&gt;"",CONCATENATE(Belegerfassung!G4474,".pdf"),"")</f>
        <v/>
      </c>
    </row>
    <row r="4467" spans="1:16">
      <c r="A4467" t="str">
        <f>IF(Belegerfassung!C4475&lt;&gt;"",0,"")</f>
        <v/>
      </c>
      <c r="B4467" t="str">
        <f>IFERROR(VLOOKUP(Belegerfassung!I4475,Konten!A:D,2,FALSE),"")</f>
        <v/>
      </c>
      <c r="C4467" t="str">
        <f>IF(A4467&lt;&gt;"",TEXT(Belegerfassung!C4475,"TT.MM.JJJJ"),"")</f>
        <v/>
      </c>
      <c r="D4467" t="str">
        <f>IFERROR(VLOOKUP(Belegerfassung!A4475,Abfrage!$E$2:$F$20,2,FALSE),"")</f>
        <v/>
      </c>
      <c r="E4467" t="str">
        <f>IF(A4467&lt;&gt;"",Belegerfassung!B4475,"")</f>
        <v/>
      </c>
      <c r="F4467" t="str">
        <f>IF(Belegerfassung!L4475="","",IF(Belegerfassung!L4475&lt;&gt;"",IF(Belegerfassung!L4475&lt;&gt;"",IF(Belegerfassung!J4475&lt;&gt;0,VLOOKUP(Belegerfassung!L4475,Abfrage!$A$2:$C$19,2,),VLOOKUP(Belegerfassung!L4475,Abfrage!$A$2:$C$19,3,)),"")))</f>
        <v/>
      </c>
      <c r="G4467" t="str">
        <f t="shared" si="207"/>
        <v/>
      </c>
      <c r="H4467" s="31" t="str">
        <f>IF(A4467&lt;&gt;"",-Belegerfassung!J4475+Belegerfassung!K4475,"")</f>
        <v/>
      </c>
      <c r="I4467" s="49" t="str">
        <f>IFERROR(IF(H4467&lt;&gt;"",Belegerfassung!L4475*100,""),IF(OR(Belegerfassung!L4475="Leistung EU - Erlöse",Belegerfassung!L4475="Lieferungen EU-Erlöse",Belegerfassung!L4475="EUST",Belegerfassung!L4475="Bauleistungen 20%")=TRUE,"",MID(Belegerfassung!L4475,4,2)))</f>
        <v/>
      </c>
      <c r="J4467" s="6" t="str">
        <f>IF(A4467&lt;&gt;"",LEFT(Belegerfassung!D4475,40),"")</f>
        <v/>
      </c>
      <c r="K4467" t="str">
        <f>IF(A4467&lt;&gt;"",VLOOKUP(D4467,Abfrage!$F$2:$G$21,2,FALSE),"")</f>
        <v/>
      </c>
      <c r="L4467" s="6" t="str">
        <f>IF(Belegerfassung!H4475&lt;&gt;"",Belegerfassung!H4475,"")</f>
        <v/>
      </c>
      <c r="M4467" t="str">
        <f>IFERROR(IF(Belegerfassung!E4475&lt;&gt;"",VLOOKUP(Belegerfassung!E4475,Abfrage!$L$2:$M$15,2,),""),"")</f>
        <v/>
      </c>
      <c r="N4467" t="str">
        <f t="shared" si="208"/>
        <v/>
      </c>
      <c r="O4467" t="str">
        <f t="shared" si="209"/>
        <v/>
      </c>
      <c r="P4467" t="str">
        <f>IF(Belegerfassung!G4475&lt;&gt;"",CONCATENATE(Belegerfassung!G4475,".pdf"),"")</f>
        <v/>
      </c>
    </row>
    <row r="4468" spans="1:16">
      <c r="A4468" t="str">
        <f>IF(Belegerfassung!C4476&lt;&gt;"",0,"")</f>
        <v/>
      </c>
      <c r="B4468" t="str">
        <f>IFERROR(VLOOKUP(Belegerfassung!I4476,Konten!A:D,2,FALSE),"")</f>
        <v/>
      </c>
      <c r="C4468" t="str">
        <f>IF(A4468&lt;&gt;"",TEXT(Belegerfassung!C4476,"TT.MM.JJJJ"),"")</f>
        <v/>
      </c>
      <c r="D4468" t="str">
        <f>IFERROR(VLOOKUP(Belegerfassung!A4476,Abfrage!$E$2:$F$20,2,FALSE),"")</f>
        <v/>
      </c>
      <c r="E4468" t="str">
        <f>IF(A4468&lt;&gt;"",Belegerfassung!B4476,"")</f>
        <v/>
      </c>
      <c r="F4468" t="str">
        <f>IF(Belegerfassung!L4476="","",IF(Belegerfassung!L4476&lt;&gt;"",IF(Belegerfassung!L4476&lt;&gt;"",IF(Belegerfassung!J4476&lt;&gt;0,VLOOKUP(Belegerfassung!L4476,Abfrage!$A$2:$C$19,2,),VLOOKUP(Belegerfassung!L4476,Abfrage!$A$2:$C$19,3,)),"")))</f>
        <v/>
      </c>
      <c r="G4468" t="str">
        <f t="shared" si="207"/>
        <v/>
      </c>
      <c r="H4468" s="31" t="str">
        <f>IF(A4468&lt;&gt;"",-Belegerfassung!J4476+Belegerfassung!K4476,"")</f>
        <v/>
      </c>
      <c r="I4468" s="49" t="str">
        <f>IFERROR(IF(H4468&lt;&gt;"",Belegerfassung!L4476*100,""),IF(OR(Belegerfassung!L4476="Leistung EU - Erlöse",Belegerfassung!L4476="Lieferungen EU-Erlöse",Belegerfassung!L4476="EUST",Belegerfassung!L4476="Bauleistungen 20%")=TRUE,"",MID(Belegerfassung!L4476,4,2)))</f>
        <v/>
      </c>
      <c r="J4468" s="6" t="str">
        <f>IF(A4468&lt;&gt;"",LEFT(Belegerfassung!D4476,40),"")</f>
        <v/>
      </c>
      <c r="K4468" t="str">
        <f>IF(A4468&lt;&gt;"",VLOOKUP(D4468,Abfrage!$F$2:$G$21,2,FALSE),"")</f>
        <v/>
      </c>
      <c r="L4468" s="6" t="str">
        <f>IF(Belegerfassung!H4476&lt;&gt;"",Belegerfassung!H4476,"")</f>
        <v/>
      </c>
      <c r="M4468" t="str">
        <f>IFERROR(IF(Belegerfassung!E4476&lt;&gt;"",VLOOKUP(Belegerfassung!E4476,Abfrage!$L$2:$M$15,2,),""),"")</f>
        <v/>
      </c>
      <c r="N4468" t="str">
        <f t="shared" si="208"/>
        <v/>
      </c>
      <c r="O4468" t="str">
        <f t="shared" si="209"/>
        <v/>
      </c>
      <c r="P4468" t="str">
        <f>IF(Belegerfassung!G4476&lt;&gt;"",CONCATENATE(Belegerfassung!G4476,".pdf"),"")</f>
        <v/>
      </c>
    </row>
    <row r="4469" spans="1:16">
      <c r="A4469" t="str">
        <f>IF(Belegerfassung!C4477&lt;&gt;"",0,"")</f>
        <v/>
      </c>
      <c r="B4469" t="str">
        <f>IFERROR(VLOOKUP(Belegerfassung!I4477,Konten!A:D,2,FALSE),"")</f>
        <v/>
      </c>
      <c r="C4469" t="str">
        <f>IF(A4469&lt;&gt;"",TEXT(Belegerfassung!C4477,"TT.MM.JJJJ"),"")</f>
        <v/>
      </c>
      <c r="D4469" t="str">
        <f>IFERROR(VLOOKUP(Belegerfassung!A4477,Abfrage!$E$2:$F$20,2,FALSE),"")</f>
        <v/>
      </c>
      <c r="E4469" t="str">
        <f>IF(A4469&lt;&gt;"",Belegerfassung!B4477,"")</f>
        <v/>
      </c>
      <c r="F4469" t="str">
        <f>IF(Belegerfassung!L4477="","",IF(Belegerfassung!L4477&lt;&gt;"",IF(Belegerfassung!L4477&lt;&gt;"",IF(Belegerfassung!J4477&lt;&gt;0,VLOOKUP(Belegerfassung!L4477,Abfrage!$A$2:$C$19,2,),VLOOKUP(Belegerfassung!L4477,Abfrage!$A$2:$C$19,3,)),"")))</f>
        <v/>
      </c>
      <c r="G4469" t="str">
        <f t="shared" si="207"/>
        <v/>
      </c>
      <c r="H4469" s="31" t="str">
        <f>IF(A4469&lt;&gt;"",-Belegerfassung!J4477+Belegerfassung!K4477,"")</f>
        <v/>
      </c>
      <c r="I4469" s="49" t="str">
        <f>IFERROR(IF(H4469&lt;&gt;"",Belegerfassung!L4477*100,""),IF(OR(Belegerfassung!L4477="Leistung EU - Erlöse",Belegerfassung!L4477="Lieferungen EU-Erlöse",Belegerfassung!L4477="EUST",Belegerfassung!L4477="Bauleistungen 20%")=TRUE,"",MID(Belegerfassung!L4477,4,2)))</f>
        <v/>
      </c>
      <c r="J4469" s="6" t="str">
        <f>IF(A4469&lt;&gt;"",LEFT(Belegerfassung!D4477,40),"")</f>
        <v/>
      </c>
      <c r="K4469" t="str">
        <f>IF(A4469&lt;&gt;"",VLOOKUP(D4469,Abfrage!$F$2:$G$21,2,FALSE),"")</f>
        <v/>
      </c>
      <c r="L4469" s="6" t="str">
        <f>IF(Belegerfassung!H4477&lt;&gt;"",Belegerfassung!H4477,"")</f>
        <v/>
      </c>
      <c r="M4469" t="str">
        <f>IFERROR(IF(Belegerfassung!E4477&lt;&gt;"",VLOOKUP(Belegerfassung!E4477,Abfrage!$L$2:$M$15,2,),""),"")</f>
        <v/>
      </c>
      <c r="N4469" t="str">
        <f t="shared" si="208"/>
        <v/>
      </c>
      <c r="O4469" t="str">
        <f t="shared" si="209"/>
        <v/>
      </c>
      <c r="P4469" t="str">
        <f>IF(Belegerfassung!G4477&lt;&gt;"",CONCATENATE(Belegerfassung!G4477,".pdf"),"")</f>
        <v/>
      </c>
    </row>
    <row r="4470" spans="1:16">
      <c r="A4470" t="str">
        <f>IF(Belegerfassung!C4478&lt;&gt;"",0,"")</f>
        <v/>
      </c>
      <c r="B4470" t="str">
        <f>IFERROR(VLOOKUP(Belegerfassung!I4478,Konten!A:D,2,FALSE),"")</f>
        <v/>
      </c>
      <c r="C4470" t="str">
        <f>IF(A4470&lt;&gt;"",TEXT(Belegerfassung!C4478,"TT.MM.JJJJ"),"")</f>
        <v/>
      </c>
      <c r="D4470" t="str">
        <f>IFERROR(VLOOKUP(Belegerfassung!A4478,Abfrage!$E$2:$F$20,2,FALSE),"")</f>
        <v/>
      </c>
      <c r="E4470" t="str">
        <f>IF(A4470&lt;&gt;"",Belegerfassung!B4478,"")</f>
        <v/>
      </c>
      <c r="F4470" t="str">
        <f>IF(Belegerfassung!L4478="","",IF(Belegerfassung!L4478&lt;&gt;"",IF(Belegerfassung!L4478&lt;&gt;"",IF(Belegerfassung!J4478&lt;&gt;0,VLOOKUP(Belegerfassung!L4478,Abfrage!$A$2:$C$19,2,),VLOOKUP(Belegerfassung!L4478,Abfrage!$A$2:$C$19,3,)),"")))</f>
        <v/>
      </c>
      <c r="G4470" t="str">
        <f t="shared" si="207"/>
        <v/>
      </c>
      <c r="H4470" s="31" t="str">
        <f>IF(A4470&lt;&gt;"",-Belegerfassung!J4478+Belegerfassung!K4478,"")</f>
        <v/>
      </c>
      <c r="I4470" s="49" t="str">
        <f>IFERROR(IF(H4470&lt;&gt;"",Belegerfassung!L4478*100,""),IF(OR(Belegerfassung!L4478="Leistung EU - Erlöse",Belegerfassung!L4478="Lieferungen EU-Erlöse",Belegerfassung!L4478="EUST",Belegerfassung!L4478="Bauleistungen 20%")=TRUE,"",MID(Belegerfassung!L4478,4,2)))</f>
        <v/>
      </c>
      <c r="J4470" s="6" t="str">
        <f>IF(A4470&lt;&gt;"",LEFT(Belegerfassung!D4478,40),"")</f>
        <v/>
      </c>
      <c r="K4470" t="str">
        <f>IF(A4470&lt;&gt;"",VLOOKUP(D4470,Abfrage!$F$2:$G$21,2,FALSE),"")</f>
        <v/>
      </c>
      <c r="L4470" s="6" t="str">
        <f>IF(Belegerfassung!H4478&lt;&gt;"",Belegerfassung!H4478,"")</f>
        <v/>
      </c>
      <c r="M4470" t="str">
        <f>IFERROR(IF(Belegerfassung!E4478&lt;&gt;"",VLOOKUP(Belegerfassung!E4478,Abfrage!$L$2:$M$15,2,),""),"")</f>
        <v/>
      </c>
      <c r="N4470" t="str">
        <f t="shared" si="208"/>
        <v/>
      </c>
      <c r="O4470" t="str">
        <f t="shared" si="209"/>
        <v/>
      </c>
      <c r="P4470" t="str">
        <f>IF(Belegerfassung!G4478&lt;&gt;"",CONCATENATE(Belegerfassung!G4478,".pdf"),"")</f>
        <v/>
      </c>
    </row>
    <row r="4471" spans="1:16">
      <c r="A4471" t="str">
        <f>IF(Belegerfassung!C4479&lt;&gt;"",0,"")</f>
        <v/>
      </c>
      <c r="B4471" t="str">
        <f>IFERROR(VLOOKUP(Belegerfassung!I4479,Konten!A:D,2,FALSE),"")</f>
        <v/>
      </c>
      <c r="C4471" t="str">
        <f>IF(A4471&lt;&gt;"",TEXT(Belegerfassung!C4479,"TT.MM.JJJJ"),"")</f>
        <v/>
      </c>
      <c r="D4471" t="str">
        <f>IFERROR(VLOOKUP(Belegerfassung!A4479,Abfrage!$E$2:$F$20,2,FALSE),"")</f>
        <v/>
      </c>
      <c r="E4471" t="str">
        <f>IF(A4471&lt;&gt;"",Belegerfassung!B4479,"")</f>
        <v/>
      </c>
      <c r="F4471" t="str">
        <f>IF(Belegerfassung!L4479="","",IF(Belegerfassung!L4479&lt;&gt;"",IF(Belegerfassung!L4479&lt;&gt;"",IF(Belegerfassung!J4479&lt;&gt;0,VLOOKUP(Belegerfassung!L4479,Abfrage!$A$2:$C$19,2,),VLOOKUP(Belegerfassung!L4479,Abfrage!$A$2:$C$19,3,)),"")))</f>
        <v/>
      </c>
      <c r="G4471" t="str">
        <f t="shared" si="207"/>
        <v/>
      </c>
      <c r="H4471" s="31" t="str">
        <f>IF(A4471&lt;&gt;"",-Belegerfassung!J4479+Belegerfassung!K4479,"")</f>
        <v/>
      </c>
      <c r="I4471" s="49" t="str">
        <f>IFERROR(IF(H4471&lt;&gt;"",Belegerfassung!L4479*100,""),IF(OR(Belegerfassung!L4479="Leistung EU - Erlöse",Belegerfassung!L4479="Lieferungen EU-Erlöse",Belegerfassung!L4479="EUST",Belegerfassung!L4479="Bauleistungen 20%")=TRUE,"",MID(Belegerfassung!L4479,4,2)))</f>
        <v/>
      </c>
      <c r="J4471" s="6" t="str">
        <f>IF(A4471&lt;&gt;"",LEFT(Belegerfassung!D4479,40),"")</f>
        <v/>
      </c>
      <c r="K4471" t="str">
        <f>IF(A4471&lt;&gt;"",VLOOKUP(D4471,Abfrage!$F$2:$G$21,2,FALSE),"")</f>
        <v/>
      </c>
      <c r="L4471" s="6" t="str">
        <f>IF(Belegerfassung!H4479&lt;&gt;"",Belegerfassung!H4479,"")</f>
        <v/>
      </c>
      <c r="M4471" t="str">
        <f>IFERROR(IF(Belegerfassung!E4479&lt;&gt;"",VLOOKUP(Belegerfassung!E4479,Abfrage!$L$2:$M$15,2,),""),"")</f>
        <v/>
      </c>
      <c r="N4471" t="str">
        <f t="shared" si="208"/>
        <v/>
      </c>
      <c r="O4471" t="str">
        <f t="shared" si="209"/>
        <v/>
      </c>
      <c r="P4471" t="str">
        <f>IF(Belegerfassung!G4479&lt;&gt;"",CONCATENATE(Belegerfassung!G4479,".pdf"),"")</f>
        <v/>
      </c>
    </row>
    <row r="4472" spans="1:16">
      <c r="A4472" t="str">
        <f>IF(Belegerfassung!C4480&lt;&gt;"",0,"")</f>
        <v/>
      </c>
      <c r="B4472" t="str">
        <f>IFERROR(VLOOKUP(Belegerfassung!I4480,Konten!A:D,2,FALSE),"")</f>
        <v/>
      </c>
      <c r="C4472" t="str">
        <f>IF(A4472&lt;&gt;"",TEXT(Belegerfassung!C4480,"TT.MM.JJJJ"),"")</f>
        <v/>
      </c>
      <c r="D4472" t="str">
        <f>IFERROR(VLOOKUP(Belegerfassung!A4480,Abfrage!$E$2:$F$20,2,FALSE),"")</f>
        <v/>
      </c>
      <c r="E4472" t="str">
        <f>IF(A4472&lt;&gt;"",Belegerfassung!B4480,"")</f>
        <v/>
      </c>
      <c r="F4472" t="str">
        <f>IF(Belegerfassung!L4480="","",IF(Belegerfassung!L4480&lt;&gt;"",IF(Belegerfassung!L4480&lt;&gt;"",IF(Belegerfassung!J4480&lt;&gt;0,VLOOKUP(Belegerfassung!L4480,Abfrage!$A$2:$C$19,2,),VLOOKUP(Belegerfassung!L4480,Abfrage!$A$2:$C$19,3,)),"")))</f>
        <v/>
      </c>
      <c r="G4472" t="str">
        <f t="shared" si="207"/>
        <v/>
      </c>
      <c r="H4472" s="31" t="str">
        <f>IF(A4472&lt;&gt;"",-Belegerfassung!J4480+Belegerfassung!K4480,"")</f>
        <v/>
      </c>
      <c r="I4472" s="49" t="str">
        <f>IFERROR(IF(H4472&lt;&gt;"",Belegerfassung!L4480*100,""),IF(OR(Belegerfassung!L4480="Leistung EU - Erlöse",Belegerfassung!L4480="Lieferungen EU-Erlöse",Belegerfassung!L4480="EUST",Belegerfassung!L4480="Bauleistungen 20%")=TRUE,"",MID(Belegerfassung!L4480,4,2)))</f>
        <v/>
      </c>
      <c r="J4472" s="6" t="str">
        <f>IF(A4472&lt;&gt;"",LEFT(Belegerfassung!D4480,40),"")</f>
        <v/>
      </c>
      <c r="K4472" t="str">
        <f>IF(A4472&lt;&gt;"",VLOOKUP(D4472,Abfrage!$F$2:$G$21,2,FALSE),"")</f>
        <v/>
      </c>
      <c r="L4472" s="6" t="str">
        <f>IF(Belegerfassung!H4480&lt;&gt;"",Belegerfassung!H4480,"")</f>
        <v/>
      </c>
      <c r="M4472" t="str">
        <f>IFERROR(IF(Belegerfassung!E4480&lt;&gt;"",VLOOKUP(Belegerfassung!E4480,Abfrage!$L$2:$M$15,2,),""),"")</f>
        <v/>
      </c>
      <c r="N4472" t="str">
        <f t="shared" si="208"/>
        <v/>
      </c>
      <c r="O4472" t="str">
        <f t="shared" si="209"/>
        <v/>
      </c>
      <c r="P4472" t="str">
        <f>IF(Belegerfassung!G4480&lt;&gt;"",CONCATENATE(Belegerfassung!G4480,".pdf"),"")</f>
        <v/>
      </c>
    </row>
    <row r="4473" spans="1:16">
      <c r="A4473" t="str">
        <f>IF(Belegerfassung!C4481&lt;&gt;"",0,"")</f>
        <v/>
      </c>
      <c r="B4473" t="str">
        <f>IFERROR(VLOOKUP(Belegerfassung!I4481,Konten!A:D,2,FALSE),"")</f>
        <v/>
      </c>
      <c r="C4473" t="str">
        <f>IF(A4473&lt;&gt;"",TEXT(Belegerfassung!C4481,"TT.MM.JJJJ"),"")</f>
        <v/>
      </c>
      <c r="D4473" t="str">
        <f>IFERROR(VLOOKUP(Belegerfassung!A4481,Abfrage!$E$2:$F$20,2,FALSE),"")</f>
        <v/>
      </c>
      <c r="E4473" t="str">
        <f>IF(A4473&lt;&gt;"",Belegerfassung!B4481,"")</f>
        <v/>
      </c>
      <c r="F4473" t="str">
        <f>IF(Belegerfassung!L4481="","",IF(Belegerfassung!L4481&lt;&gt;"",IF(Belegerfassung!L4481&lt;&gt;"",IF(Belegerfassung!J4481&lt;&gt;0,VLOOKUP(Belegerfassung!L4481,Abfrage!$A$2:$C$19,2,),VLOOKUP(Belegerfassung!L4481,Abfrage!$A$2:$C$19,3,)),"")))</f>
        <v/>
      </c>
      <c r="G4473" t="str">
        <f t="shared" si="207"/>
        <v/>
      </c>
      <c r="H4473" s="31" t="str">
        <f>IF(A4473&lt;&gt;"",-Belegerfassung!J4481+Belegerfassung!K4481,"")</f>
        <v/>
      </c>
      <c r="I4473" s="49" t="str">
        <f>IFERROR(IF(H4473&lt;&gt;"",Belegerfassung!L4481*100,""),IF(OR(Belegerfassung!L4481="Leistung EU - Erlöse",Belegerfassung!L4481="Lieferungen EU-Erlöse",Belegerfassung!L4481="EUST",Belegerfassung!L4481="Bauleistungen 20%")=TRUE,"",MID(Belegerfassung!L4481,4,2)))</f>
        <v/>
      </c>
      <c r="J4473" s="6" t="str">
        <f>IF(A4473&lt;&gt;"",LEFT(Belegerfassung!D4481,40),"")</f>
        <v/>
      </c>
      <c r="K4473" t="str">
        <f>IF(A4473&lt;&gt;"",VLOOKUP(D4473,Abfrage!$F$2:$G$21,2,FALSE),"")</f>
        <v/>
      </c>
      <c r="L4473" s="6" t="str">
        <f>IF(Belegerfassung!H4481&lt;&gt;"",Belegerfassung!H4481,"")</f>
        <v/>
      </c>
      <c r="M4473" t="str">
        <f>IFERROR(IF(Belegerfassung!E4481&lt;&gt;"",VLOOKUP(Belegerfassung!E4481,Abfrage!$L$2:$M$15,2,),""),"")</f>
        <v/>
      </c>
      <c r="N4473" t="str">
        <f t="shared" si="208"/>
        <v/>
      </c>
      <c r="O4473" t="str">
        <f t="shared" si="209"/>
        <v/>
      </c>
      <c r="P4473" t="str">
        <f>IF(Belegerfassung!G4481&lt;&gt;"",CONCATENATE(Belegerfassung!G4481,".pdf"),"")</f>
        <v/>
      </c>
    </row>
    <row r="4474" spans="1:16">
      <c r="A4474" t="str">
        <f>IF(Belegerfassung!C4482&lt;&gt;"",0,"")</f>
        <v/>
      </c>
      <c r="B4474" t="str">
        <f>IFERROR(VLOOKUP(Belegerfassung!I4482,Konten!A:D,2,FALSE),"")</f>
        <v/>
      </c>
      <c r="C4474" t="str">
        <f>IF(A4474&lt;&gt;"",TEXT(Belegerfassung!C4482,"TT.MM.JJJJ"),"")</f>
        <v/>
      </c>
      <c r="D4474" t="str">
        <f>IFERROR(VLOOKUP(Belegerfassung!A4482,Abfrage!$E$2:$F$20,2,FALSE),"")</f>
        <v/>
      </c>
      <c r="E4474" t="str">
        <f>IF(A4474&lt;&gt;"",Belegerfassung!B4482,"")</f>
        <v/>
      </c>
      <c r="F4474" t="str">
        <f>IF(Belegerfassung!L4482="","",IF(Belegerfassung!L4482&lt;&gt;"",IF(Belegerfassung!L4482&lt;&gt;"",IF(Belegerfassung!J4482&lt;&gt;0,VLOOKUP(Belegerfassung!L4482,Abfrage!$A$2:$C$19,2,),VLOOKUP(Belegerfassung!L4482,Abfrage!$A$2:$C$19,3,)),"")))</f>
        <v/>
      </c>
      <c r="G4474" t="str">
        <f t="shared" si="207"/>
        <v/>
      </c>
      <c r="H4474" s="31" t="str">
        <f>IF(A4474&lt;&gt;"",-Belegerfassung!J4482+Belegerfassung!K4482,"")</f>
        <v/>
      </c>
      <c r="I4474" s="49" t="str">
        <f>IFERROR(IF(H4474&lt;&gt;"",Belegerfassung!L4482*100,""),IF(OR(Belegerfassung!L4482="Leistung EU - Erlöse",Belegerfassung!L4482="Lieferungen EU-Erlöse",Belegerfassung!L4482="EUST",Belegerfassung!L4482="Bauleistungen 20%")=TRUE,"",MID(Belegerfassung!L4482,4,2)))</f>
        <v/>
      </c>
      <c r="J4474" s="6" t="str">
        <f>IF(A4474&lt;&gt;"",LEFT(Belegerfassung!D4482,40),"")</f>
        <v/>
      </c>
      <c r="K4474" t="str">
        <f>IF(A4474&lt;&gt;"",VLOOKUP(D4474,Abfrage!$F$2:$G$21,2,FALSE),"")</f>
        <v/>
      </c>
      <c r="L4474" s="6" t="str">
        <f>IF(Belegerfassung!H4482&lt;&gt;"",Belegerfassung!H4482,"")</f>
        <v/>
      </c>
      <c r="M4474" t="str">
        <f>IFERROR(IF(Belegerfassung!E4482&lt;&gt;"",VLOOKUP(Belegerfassung!E4482,Abfrage!$L$2:$M$15,2,),""),"")</f>
        <v/>
      </c>
      <c r="N4474" t="str">
        <f t="shared" si="208"/>
        <v/>
      </c>
      <c r="O4474" t="str">
        <f t="shared" si="209"/>
        <v/>
      </c>
      <c r="P4474" t="str">
        <f>IF(Belegerfassung!G4482&lt;&gt;"",CONCATENATE(Belegerfassung!G4482,".pdf"),"")</f>
        <v/>
      </c>
    </row>
    <row r="4475" spans="1:16">
      <c r="A4475" t="str">
        <f>IF(Belegerfassung!C4483&lt;&gt;"",0,"")</f>
        <v/>
      </c>
      <c r="B4475" t="str">
        <f>IFERROR(VLOOKUP(Belegerfassung!I4483,Konten!A:D,2,FALSE),"")</f>
        <v/>
      </c>
      <c r="C4475" t="str">
        <f>IF(A4475&lt;&gt;"",TEXT(Belegerfassung!C4483,"TT.MM.JJJJ"),"")</f>
        <v/>
      </c>
      <c r="D4475" t="str">
        <f>IFERROR(VLOOKUP(Belegerfassung!A4483,Abfrage!$E$2:$F$20,2,FALSE),"")</f>
        <v/>
      </c>
      <c r="E4475" t="str">
        <f>IF(A4475&lt;&gt;"",Belegerfassung!B4483,"")</f>
        <v/>
      </c>
      <c r="F4475" t="str">
        <f>IF(Belegerfassung!L4483="","",IF(Belegerfassung!L4483&lt;&gt;"",IF(Belegerfassung!L4483&lt;&gt;"",IF(Belegerfassung!J4483&lt;&gt;0,VLOOKUP(Belegerfassung!L4483,Abfrage!$A$2:$C$19,2,),VLOOKUP(Belegerfassung!L4483,Abfrage!$A$2:$C$19,3,)),"")))</f>
        <v/>
      </c>
      <c r="G4475" t="str">
        <f t="shared" si="207"/>
        <v/>
      </c>
      <c r="H4475" s="31" t="str">
        <f>IF(A4475&lt;&gt;"",-Belegerfassung!J4483+Belegerfassung!K4483,"")</f>
        <v/>
      </c>
      <c r="I4475" s="49" t="str">
        <f>IFERROR(IF(H4475&lt;&gt;"",Belegerfassung!L4483*100,""),IF(OR(Belegerfassung!L4483="Leistung EU - Erlöse",Belegerfassung!L4483="Lieferungen EU-Erlöse",Belegerfassung!L4483="EUST",Belegerfassung!L4483="Bauleistungen 20%")=TRUE,"",MID(Belegerfassung!L4483,4,2)))</f>
        <v/>
      </c>
      <c r="J4475" s="6" t="str">
        <f>IF(A4475&lt;&gt;"",LEFT(Belegerfassung!D4483,40),"")</f>
        <v/>
      </c>
      <c r="K4475" t="str">
        <f>IF(A4475&lt;&gt;"",VLOOKUP(D4475,Abfrage!$F$2:$G$21,2,FALSE),"")</f>
        <v/>
      </c>
      <c r="L4475" s="6" t="str">
        <f>IF(Belegerfassung!H4483&lt;&gt;"",Belegerfassung!H4483,"")</f>
        <v/>
      </c>
      <c r="M4475" t="str">
        <f>IFERROR(IF(Belegerfassung!E4483&lt;&gt;"",VLOOKUP(Belegerfassung!E4483,Abfrage!$L$2:$M$15,2,),""),"")</f>
        <v/>
      </c>
      <c r="N4475" t="str">
        <f t="shared" si="208"/>
        <v/>
      </c>
      <c r="O4475" t="str">
        <f t="shared" si="209"/>
        <v/>
      </c>
      <c r="P4475" t="str">
        <f>IF(Belegerfassung!G4483&lt;&gt;"",CONCATENATE(Belegerfassung!G4483,".pdf"),"")</f>
        <v/>
      </c>
    </row>
    <row r="4476" spans="1:16">
      <c r="A4476" t="str">
        <f>IF(Belegerfassung!C4484&lt;&gt;"",0,"")</f>
        <v/>
      </c>
      <c r="B4476" t="str">
        <f>IFERROR(VLOOKUP(Belegerfassung!I4484,Konten!A:D,2,FALSE),"")</f>
        <v/>
      </c>
      <c r="C4476" t="str">
        <f>IF(A4476&lt;&gt;"",TEXT(Belegerfassung!C4484,"TT.MM.JJJJ"),"")</f>
        <v/>
      </c>
      <c r="D4476" t="str">
        <f>IFERROR(VLOOKUP(Belegerfassung!A4484,Abfrage!$E$2:$F$20,2,FALSE),"")</f>
        <v/>
      </c>
      <c r="E4476" t="str">
        <f>IF(A4476&lt;&gt;"",Belegerfassung!B4484,"")</f>
        <v/>
      </c>
      <c r="F4476" t="str">
        <f>IF(Belegerfassung!L4484="","",IF(Belegerfassung!L4484&lt;&gt;"",IF(Belegerfassung!L4484&lt;&gt;"",IF(Belegerfassung!J4484&lt;&gt;0,VLOOKUP(Belegerfassung!L4484,Abfrage!$A$2:$C$19,2,),VLOOKUP(Belegerfassung!L4484,Abfrage!$A$2:$C$19,3,)),"")))</f>
        <v/>
      </c>
      <c r="G4476" t="str">
        <f t="shared" si="207"/>
        <v/>
      </c>
      <c r="H4476" s="31" t="str">
        <f>IF(A4476&lt;&gt;"",-Belegerfassung!J4484+Belegerfassung!K4484,"")</f>
        <v/>
      </c>
      <c r="I4476" s="49" t="str">
        <f>IFERROR(IF(H4476&lt;&gt;"",Belegerfassung!L4484*100,""),IF(OR(Belegerfassung!L4484="Leistung EU - Erlöse",Belegerfassung!L4484="Lieferungen EU-Erlöse",Belegerfassung!L4484="EUST",Belegerfassung!L4484="Bauleistungen 20%")=TRUE,"",MID(Belegerfassung!L4484,4,2)))</f>
        <v/>
      </c>
      <c r="J4476" s="6" t="str">
        <f>IF(A4476&lt;&gt;"",LEFT(Belegerfassung!D4484,40),"")</f>
        <v/>
      </c>
      <c r="K4476" t="str">
        <f>IF(A4476&lt;&gt;"",VLOOKUP(D4476,Abfrage!$F$2:$G$21,2,FALSE),"")</f>
        <v/>
      </c>
      <c r="L4476" s="6" t="str">
        <f>IF(Belegerfassung!H4484&lt;&gt;"",Belegerfassung!H4484,"")</f>
        <v/>
      </c>
      <c r="M4476" t="str">
        <f>IFERROR(IF(Belegerfassung!E4484&lt;&gt;"",VLOOKUP(Belegerfassung!E4484,Abfrage!$L$2:$M$15,2,),""),"")</f>
        <v/>
      </c>
      <c r="N4476" t="str">
        <f t="shared" si="208"/>
        <v/>
      </c>
      <c r="O4476" t="str">
        <f t="shared" si="209"/>
        <v/>
      </c>
      <c r="P4476" t="str">
        <f>IF(Belegerfassung!G4484&lt;&gt;"",CONCATENATE(Belegerfassung!G4484,".pdf"),"")</f>
        <v/>
      </c>
    </row>
    <row r="4477" spans="1:16">
      <c r="A4477" t="str">
        <f>IF(Belegerfassung!C4485&lt;&gt;"",0,"")</f>
        <v/>
      </c>
      <c r="B4477" t="str">
        <f>IFERROR(VLOOKUP(Belegerfassung!I4485,Konten!A:D,2,FALSE),"")</f>
        <v/>
      </c>
      <c r="C4477" t="str">
        <f>IF(A4477&lt;&gt;"",TEXT(Belegerfassung!C4485,"TT.MM.JJJJ"),"")</f>
        <v/>
      </c>
      <c r="D4477" t="str">
        <f>IFERROR(VLOOKUP(Belegerfassung!A4485,Abfrage!$E$2:$F$20,2,FALSE),"")</f>
        <v/>
      </c>
      <c r="E4477" t="str">
        <f>IF(A4477&lt;&gt;"",Belegerfassung!B4485,"")</f>
        <v/>
      </c>
      <c r="F4477" t="str">
        <f>IF(Belegerfassung!L4485="","",IF(Belegerfassung!L4485&lt;&gt;"",IF(Belegerfassung!L4485&lt;&gt;"",IF(Belegerfassung!J4485&lt;&gt;0,VLOOKUP(Belegerfassung!L4485,Abfrage!$A$2:$C$19,2,),VLOOKUP(Belegerfassung!L4485,Abfrage!$A$2:$C$19,3,)),"")))</f>
        <v/>
      </c>
      <c r="G4477" t="str">
        <f t="shared" si="207"/>
        <v/>
      </c>
      <c r="H4477" s="31" t="str">
        <f>IF(A4477&lt;&gt;"",-Belegerfassung!J4485+Belegerfassung!K4485,"")</f>
        <v/>
      </c>
      <c r="I4477" s="49" t="str">
        <f>IFERROR(IF(H4477&lt;&gt;"",Belegerfassung!L4485*100,""),IF(OR(Belegerfassung!L4485="Leistung EU - Erlöse",Belegerfassung!L4485="Lieferungen EU-Erlöse",Belegerfassung!L4485="EUST",Belegerfassung!L4485="Bauleistungen 20%")=TRUE,"",MID(Belegerfassung!L4485,4,2)))</f>
        <v/>
      </c>
      <c r="J4477" s="6" t="str">
        <f>IF(A4477&lt;&gt;"",LEFT(Belegerfassung!D4485,40),"")</f>
        <v/>
      </c>
      <c r="K4477" t="str">
        <f>IF(A4477&lt;&gt;"",VLOOKUP(D4477,Abfrage!$F$2:$G$21,2,FALSE),"")</f>
        <v/>
      </c>
      <c r="L4477" s="6" t="str">
        <f>IF(Belegerfassung!H4485&lt;&gt;"",Belegerfassung!H4485,"")</f>
        <v/>
      </c>
      <c r="M4477" t="str">
        <f>IFERROR(IF(Belegerfassung!E4485&lt;&gt;"",VLOOKUP(Belegerfassung!E4485,Abfrage!$L$2:$M$15,2,),""),"")</f>
        <v/>
      </c>
      <c r="N4477" t="str">
        <f t="shared" si="208"/>
        <v/>
      </c>
      <c r="O4477" t="str">
        <f t="shared" si="209"/>
        <v/>
      </c>
      <c r="P4477" t="str">
        <f>IF(Belegerfassung!G4485&lt;&gt;"",CONCATENATE(Belegerfassung!G4485,".pdf"),"")</f>
        <v/>
      </c>
    </row>
    <row r="4478" spans="1:16">
      <c r="A4478" t="str">
        <f>IF(Belegerfassung!C4486&lt;&gt;"",0,"")</f>
        <v/>
      </c>
      <c r="B4478" t="str">
        <f>IFERROR(VLOOKUP(Belegerfassung!I4486,Konten!A:D,2,FALSE),"")</f>
        <v/>
      </c>
      <c r="C4478" t="str">
        <f>IF(A4478&lt;&gt;"",TEXT(Belegerfassung!C4486,"TT.MM.JJJJ"),"")</f>
        <v/>
      </c>
      <c r="D4478" t="str">
        <f>IFERROR(VLOOKUP(Belegerfassung!A4486,Abfrage!$E$2:$F$20,2,FALSE),"")</f>
        <v/>
      </c>
      <c r="E4478" t="str">
        <f>IF(A4478&lt;&gt;"",Belegerfassung!B4486,"")</f>
        <v/>
      </c>
      <c r="F4478" t="str">
        <f>IF(Belegerfassung!L4486="","",IF(Belegerfassung!L4486&lt;&gt;"",IF(Belegerfassung!L4486&lt;&gt;"",IF(Belegerfassung!J4486&lt;&gt;0,VLOOKUP(Belegerfassung!L4486,Abfrage!$A$2:$C$19,2,),VLOOKUP(Belegerfassung!L4486,Abfrage!$A$2:$C$19,3,)),"")))</f>
        <v/>
      </c>
      <c r="G4478" t="str">
        <f t="shared" si="207"/>
        <v/>
      </c>
      <c r="H4478" s="31" t="str">
        <f>IF(A4478&lt;&gt;"",-Belegerfassung!J4486+Belegerfassung!K4486,"")</f>
        <v/>
      </c>
      <c r="I4478" s="49" t="str">
        <f>IFERROR(IF(H4478&lt;&gt;"",Belegerfassung!L4486*100,""),IF(OR(Belegerfassung!L4486="Leistung EU - Erlöse",Belegerfassung!L4486="Lieferungen EU-Erlöse",Belegerfassung!L4486="EUST",Belegerfassung!L4486="Bauleistungen 20%")=TRUE,"",MID(Belegerfassung!L4486,4,2)))</f>
        <v/>
      </c>
      <c r="J4478" s="6" t="str">
        <f>IF(A4478&lt;&gt;"",LEFT(Belegerfassung!D4486,40),"")</f>
        <v/>
      </c>
      <c r="K4478" t="str">
        <f>IF(A4478&lt;&gt;"",VLOOKUP(D4478,Abfrage!$F$2:$G$21,2,FALSE),"")</f>
        <v/>
      </c>
      <c r="L4478" s="6" t="str">
        <f>IF(Belegerfassung!H4486&lt;&gt;"",Belegerfassung!H4486,"")</f>
        <v/>
      </c>
      <c r="M4478" t="str">
        <f>IFERROR(IF(Belegerfassung!E4486&lt;&gt;"",VLOOKUP(Belegerfassung!E4486,Abfrage!$L$2:$M$15,2,),""),"")</f>
        <v/>
      </c>
      <c r="N4478" t="str">
        <f t="shared" si="208"/>
        <v/>
      </c>
      <c r="O4478" t="str">
        <f t="shared" si="209"/>
        <v/>
      </c>
      <c r="P4478" t="str">
        <f>IF(Belegerfassung!G4486&lt;&gt;"",CONCATENATE(Belegerfassung!G4486,".pdf"),"")</f>
        <v/>
      </c>
    </row>
    <row r="4479" spans="1:16">
      <c r="A4479" t="str">
        <f>IF(Belegerfassung!C4487&lt;&gt;"",0,"")</f>
        <v/>
      </c>
      <c r="B4479" t="str">
        <f>IFERROR(VLOOKUP(Belegerfassung!I4487,Konten!A:D,2,FALSE),"")</f>
        <v/>
      </c>
      <c r="C4479" t="str">
        <f>IF(A4479&lt;&gt;"",TEXT(Belegerfassung!C4487,"TT.MM.JJJJ"),"")</f>
        <v/>
      </c>
      <c r="D4479" t="str">
        <f>IFERROR(VLOOKUP(Belegerfassung!A4487,Abfrage!$E$2:$F$20,2,FALSE),"")</f>
        <v/>
      </c>
      <c r="E4479" t="str">
        <f>IF(A4479&lt;&gt;"",Belegerfassung!B4487,"")</f>
        <v/>
      </c>
      <c r="F4479" t="str">
        <f>IF(Belegerfassung!L4487="","",IF(Belegerfassung!L4487&lt;&gt;"",IF(Belegerfassung!L4487&lt;&gt;"",IF(Belegerfassung!J4487&lt;&gt;0,VLOOKUP(Belegerfassung!L4487,Abfrage!$A$2:$C$19,2,),VLOOKUP(Belegerfassung!L4487,Abfrage!$A$2:$C$19,3,)),"")))</f>
        <v/>
      </c>
      <c r="G4479" t="str">
        <f t="shared" si="207"/>
        <v/>
      </c>
      <c r="H4479" s="31" t="str">
        <f>IF(A4479&lt;&gt;"",-Belegerfassung!J4487+Belegerfassung!K4487,"")</f>
        <v/>
      </c>
      <c r="I4479" s="49" t="str">
        <f>IFERROR(IF(H4479&lt;&gt;"",Belegerfassung!L4487*100,""),IF(OR(Belegerfassung!L4487="Leistung EU - Erlöse",Belegerfassung!L4487="Lieferungen EU-Erlöse",Belegerfassung!L4487="EUST",Belegerfassung!L4487="Bauleistungen 20%")=TRUE,"",MID(Belegerfassung!L4487,4,2)))</f>
        <v/>
      </c>
      <c r="J4479" s="6" t="str">
        <f>IF(A4479&lt;&gt;"",LEFT(Belegerfassung!D4487,40),"")</f>
        <v/>
      </c>
      <c r="K4479" t="str">
        <f>IF(A4479&lt;&gt;"",VLOOKUP(D4479,Abfrage!$F$2:$G$21,2,FALSE),"")</f>
        <v/>
      </c>
      <c r="L4479" s="6" t="str">
        <f>IF(Belegerfassung!H4487&lt;&gt;"",Belegerfassung!H4487,"")</f>
        <v/>
      </c>
      <c r="M4479" t="str">
        <f>IFERROR(IF(Belegerfassung!E4487&lt;&gt;"",VLOOKUP(Belegerfassung!E4487,Abfrage!$L$2:$M$15,2,),""),"")</f>
        <v/>
      </c>
      <c r="N4479" t="str">
        <f t="shared" si="208"/>
        <v/>
      </c>
      <c r="O4479" t="str">
        <f t="shared" si="209"/>
        <v/>
      </c>
      <c r="P4479" t="str">
        <f>IF(Belegerfassung!G4487&lt;&gt;"",CONCATENATE(Belegerfassung!G4487,".pdf"),"")</f>
        <v/>
      </c>
    </row>
    <row r="4480" spans="1:16">
      <c r="A4480" t="str">
        <f>IF(Belegerfassung!C4488&lt;&gt;"",0,"")</f>
        <v/>
      </c>
      <c r="B4480" t="str">
        <f>IFERROR(VLOOKUP(Belegerfassung!I4488,Konten!A:D,2,FALSE),"")</f>
        <v/>
      </c>
      <c r="C4480" t="str">
        <f>IF(A4480&lt;&gt;"",TEXT(Belegerfassung!C4488,"TT.MM.JJJJ"),"")</f>
        <v/>
      </c>
      <c r="D4480" t="str">
        <f>IFERROR(VLOOKUP(Belegerfassung!A4488,Abfrage!$E$2:$F$20,2,FALSE),"")</f>
        <v/>
      </c>
      <c r="E4480" t="str">
        <f>IF(A4480&lt;&gt;"",Belegerfassung!B4488,"")</f>
        <v/>
      </c>
      <c r="F4480" t="str">
        <f>IF(Belegerfassung!L4488="","",IF(Belegerfassung!L4488&lt;&gt;"",IF(Belegerfassung!L4488&lt;&gt;"",IF(Belegerfassung!J4488&lt;&gt;0,VLOOKUP(Belegerfassung!L4488,Abfrage!$A$2:$C$19,2,),VLOOKUP(Belegerfassung!L4488,Abfrage!$A$2:$C$19,3,)),"")))</f>
        <v/>
      </c>
      <c r="G4480" t="str">
        <f t="shared" si="207"/>
        <v/>
      </c>
      <c r="H4480" s="31" t="str">
        <f>IF(A4480&lt;&gt;"",-Belegerfassung!J4488+Belegerfassung!K4488,"")</f>
        <v/>
      </c>
      <c r="I4480" s="49" t="str">
        <f>IFERROR(IF(H4480&lt;&gt;"",Belegerfassung!L4488*100,""),IF(OR(Belegerfassung!L4488="Leistung EU - Erlöse",Belegerfassung!L4488="Lieferungen EU-Erlöse",Belegerfassung!L4488="EUST",Belegerfassung!L4488="Bauleistungen 20%")=TRUE,"",MID(Belegerfassung!L4488,4,2)))</f>
        <v/>
      </c>
      <c r="J4480" s="6" t="str">
        <f>IF(A4480&lt;&gt;"",LEFT(Belegerfassung!D4488,40),"")</f>
        <v/>
      </c>
      <c r="K4480" t="str">
        <f>IF(A4480&lt;&gt;"",VLOOKUP(D4480,Abfrage!$F$2:$G$21,2,FALSE),"")</f>
        <v/>
      </c>
      <c r="L4480" s="6" t="str">
        <f>IF(Belegerfassung!H4488&lt;&gt;"",Belegerfassung!H4488,"")</f>
        <v/>
      </c>
      <c r="M4480" t="str">
        <f>IFERROR(IF(Belegerfassung!E4488&lt;&gt;"",VLOOKUP(Belegerfassung!E4488,Abfrage!$L$2:$M$15,2,),""),"")</f>
        <v/>
      </c>
      <c r="N4480" t="str">
        <f t="shared" si="208"/>
        <v/>
      </c>
      <c r="O4480" t="str">
        <f t="shared" si="209"/>
        <v/>
      </c>
      <c r="P4480" t="str">
        <f>IF(Belegerfassung!G4488&lt;&gt;"",CONCATENATE(Belegerfassung!G4488,".pdf"),"")</f>
        <v/>
      </c>
    </row>
    <row r="4481" spans="1:16">
      <c r="A4481" t="str">
        <f>IF(Belegerfassung!C4489&lt;&gt;"",0,"")</f>
        <v/>
      </c>
      <c r="B4481" t="str">
        <f>IFERROR(VLOOKUP(Belegerfassung!I4489,Konten!A:D,2,FALSE),"")</f>
        <v/>
      </c>
      <c r="C4481" t="str">
        <f>IF(A4481&lt;&gt;"",TEXT(Belegerfassung!C4489,"TT.MM.JJJJ"),"")</f>
        <v/>
      </c>
      <c r="D4481" t="str">
        <f>IFERROR(VLOOKUP(Belegerfassung!A4489,Abfrage!$E$2:$F$20,2,FALSE),"")</f>
        <v/>
      </c>
      <c r="E4481" t="str">
        <f>IF(A4481&lt;&gt;"",Belegerfassung!B4489,"")</f>
        <v/>
      </c>
      <c r="F4481" t="str">
        <f>IF(Belegerfassung!L4489="","",IF(Belegerfassung!L4489&lt;&gt;"",IF(Belegerfassung!L4489&lt;&gt;"",IF(Belegerfassung!J4489&lt;&gt;0,VLOOKUP(Belegerfassung!L4489,Abfrage!$A$2:$C$19,2,),VLOOKUP(Belegerfassung!L4489,Abfrage!$A$2:$C$19,3,)),"")))</f>
        <v/>
      </c>
      <c r="G4481" t="str">
        <f t="shared" si="207"/>
        <v/>
      </c>
      <c r="H4481" s="31" t="str">
        <f>IF(A4481&lt;&gt;"",-Belegerfassung!J4489+Belegerfassung!K4489,"")</f>
        <v/>
      </c>
      <c r="I4481" s="49" t="str">
        <f>IFERROR(IF(H4481&lt;&gt;"",Belegerfassung!L4489*100,""),IF(OR(Belegerfassung!L4489="Leistung EU - Erlöse",Belegerfassung!L4489="Lieferungen EU-Erlöse",Belegerfassung!L4489="EUST",Belegerfassung!L4489="Bauleistungen 20%")=TRUE,"",MID(Belegerfassung!L4489,4,2)))</f>
        <v/>
      </c>
      <c r="J4481" s="6" t="str">
        <f>IF(A4481&lt;&gt;"",LEFT(Belegerfassung!D4489,40),"")</f>
        <v/>
      </c>
      <c r="K4481" t="str">
        <f>IF(A4481&lt;&gt;"",VLOOKUP(D4481,Abfrage!$F$2:$G$21,2,FALSE),"")</f>
        <v/>
      </c>
      <c r="L4481" s="6" t="str">
        <f>IF(Belegerfassung!H4489&lt;&gt;"",Belegerfassung!H4489,"")</f>
        <v/>
      </c>
      <c r="M4481" t="str">
        <f>IFERROR(IF(Belegerfassung!E4489&lt;&gt;"",VLOOKUP(Belegerfassung!E4489,Abfrage!$L$2:$M$15,2,),""),"")</f>
        <v/>
      </c>
      <c r="N4481" t="str">
        <f t="shared" si="208"/>
        <v/>
      </c>
      <c r="O4481" t="str">
        <f t="shared" si="209"/>
        <v/>
      </c>
      <c r="P4481" t="str">
        <f>IF(Belegerfassung!G4489&lt;&gt;"",CONCATENATE(Belegerfassung!G4489,".pdf"),"")</f>
        <v/>
      </c>
    </row>
    <row r="4482" spans="1:16">
      <c r="A4482" t="str">
        <f>IF(Belegerfassung!C4490&lt;&gt;"",0,"")</f>
        <v/>
      </c>
      <c r="B4482" t="str">
        <f>IFERROR(VLOOKUP(Belegerfassung!I4490,Konten!A:D,2,FALSE),"")</f>
        <v/>
      </c>
      <c r="C4482" t="str">
        <f>IF(A4482&lt;&gt;"",TEXT(Belegerfassung!C4490,"TT.MM.JJJJ"),"")</f>
        <v/>
      </c>
      <c r="D4482" t="str">
        <f>IFERROR(VLOOKUP(Belegerfassung!A4490,Abfrage!$E$2:$F$20,2,FALSE),"")</f>
        <v/>
      </c>
      <c r="E4482" t="str">
        <f>IF(A4482&lt;&gt;"",Belegerfassung!B4490,"")</f>
        <v/>
      </c>
      <c r="F4482" t="str">
        <f>IF(Belegerfassung!L4490="","",IF(Belegerfassung!L4490&lt;&gt;"",IF(Belegerfassung!L4490&lt;&gt;"",IF(Belegerfassung!J4490&lt;&gt;0,VLOOKUP(Belegerfassung!L4490,Abfrage!$A$2:$C$19,2,),VLOOKUP(Belegerfassung!L4490,Abfrage!$A$2:$C$19,3,)),"")))</f>
        <v/>
      </c>
      <c r="G4482" t="str">
        <f t="shared" si="207"/>
        <v/>
      </c>
      <c r="H4482" s="31" t="str">
        <f>IF(A4482&lt;&gt;"",-Belegerfassung!J4490+Belegerfassung!K4490,"")</f>
        <v/>
      </c>
      <c r="I4482" s="49" t="str">
        <f>IFERROR(IF(H4482&lt;&gt;"",Belegerfassung!L4490*100,""),IF(OR(Belegerfassung!L4490="Leistung EU - Erlöse",Belegerfassung!L4490="Lieferungen EU-Erlöse",Belegerfassung!L4490="EUST",Belegerfassung!L4490="Bauleistungen 20%")=TRUE,"",MID(Belegerfassung!L4490,4,2)))</f>
        <v/>
      </c>
      <c r="J4482" s="6" t="str">
        <f>IF(A4482&lt;&gt;"",LEFT(Belegerfassung!D4490,40),"")</f>
        <v/>
      </c>
      <c r="K4482" t="str">
        <f>IF(A4482&lt;&gt;"",VLOOKUP(D4482,Abfrage!$F$2:$G$21,2,FALSE),"")</f>
        <v/>
      </c>
      <c r="L4482" s="6" t="str">
        <f>IF(Belegerfassung!H4490&lt;&gt;"",Belegerfassung!H4490,"")</f>
        <v/>
      </c>
      <c r="M4482" t="str">
        <f>IFERROR(IF(Belegerfassung!E4490&lt;&gt;"",VLOOKUP(Belegerfassung!E4490,Abfrage!$L$2:$M$15,2,),""),"")</f>
        <v/>
      </c>
      <c r="N4482" t="str">
        <f t="shared" si="208"/>
        <v/>
      </c>
      <c r="O4482" t="str">
        <f t="shared" si="209"/>
        <v/>
      </c>
      <c r="P4482" t="str">
        <f>IF(Belegerfassung!G4490&lt;&gt;"",CONCATENATE(Belegerfassung!G4490,".pdf"),"")</f>
        <v/>
      </c>
    </row>
    <row r="4483" spans="1:16">
      <c r="A4483" t="str">
        <f>IF(Belegerfassung!C4491&lt;&gt;"",0,"")</f>
        <v/>
      </c>
      <c r="B4483" t="str">
        <f>IFERROR(VLOOKUP(Belegerfassung!I4491,Konten!A:D,2,FALSE),"")</f>
        <v/>
      </c>
      <c r="C4483" t="str">
        <f>IF(A4483&lt;&gt;"",TEXT(Belegerfassung!C4491,"TT.MM.JJJJ"),"")</f>
        <v/>
      </c>
      <c r="D4483" t="str">
        <f>IFERROR(VLOOKUP(Belegerfassung!A4491,Abfrage!$E$2:$F$20,2,FALSE),"")</f>
        <v/>
      </c>
      <c r="E4483" t="str">
        <f>IF(A4483&lt;&gt;"",Belegerfassung!B4491,"")</f>
        <v/>
      </c>
      <c r="F4483" t="str">
        <f>IF(Belegerfassung!L4491="","",IF(Belegerfassung!L4491&lt;&gt;"",IF(Belegerfassung!L4491&lt;&gt;"",IF(Belegerfassung!J4491&lt;&gt;0,VLOOKUP(Belegerfassung!L4491,Abfrage!$A$2:$C$19,2,),VLOOKUP(Belegerfassung!L4491,Abfrage!$A$2:$C$19,3,)),"")))</f>
        <v/>
      </c>
      <c r="G4483" t="str">
        <f t="shared" ref="G4483:G4546" si="210">IF(A4483&lt;&gt;"",1,"")</f>
        <v/>
      </c>
      <c r="H4483" s="31" t="str">
        <f>IF(A4483&lt;&gt;"",-Belegerfassung!J4491+Belegerfassung!K4491,"")</f>
        <v/>
      </c>
      <c r="I4483" s="49" t="str">
        <f>IFERROR(IF(H4483&lt;&gt;"",Belegerfassung!L4491*100,""),IF(OR(Belegerfassung!L4491="Leistung EU - Erlöse",Belegerfassung!L4491="Lieferungen EU-Erlöse",Belegerfassung!L4491="EUST",Belegerfassung!L4491="Bauleistungen 20%")=TRUE,"",MID(Belegerfassung!L4491,4,2)))</f>
        <v/>
      </c>
      <c r="J4483" s="6" t="str">
        <f>IF(A4483&lt;&gt;"",LEFT(Belegerfassung!D4491,40),"")</f>
        <v/>
      </c>
      <c r="K4483" t="str">
        <f>IF(A4483&lt;&gt;"",VLOOKUP(D4483,Abfrage!$F$2:$G$21,2,FALSE),"")</f>
        <v/>
      </c>
      <c r="L4483" s="6" t="str">
        <f>IF(Belegerfassung!H4491&lt;&gt;"",Belegerfassung!H4491,"")</f>
        <v/>
      </c>
      <c r="M4483" t="str">
        <f>IFERROR(IF(Belegerfassung!E4491&lt;&gt;"",VLOOKUP(Belegerfassung!E4491,Abfrage!$L$2:$M$15,2,),""),"")</f>
        <v/>
      </c>
      <c r="N4483" t="str">
        <f t="shared" ref="N4483:N4546" si="211">IF(A4483&lt;&gt;"","E","")</f>
        <v/>
      </c>
      <c r="O4483" t="str">
        <f t="shared" ref="O4483:O4546" si="212">IF(A4483&lt;&gt;"","A","")</f>
        <v/>
      </c>
      <c r="P4483" t="str">
        <f>IF(Belegerfassung!G4491&lt;&gt;"",CONCATENATE(Belegerfassung!G4491,".pdf"),"")</f>
        <v/>
      </c>
    </row>
    <row r="4484" spans="1:16">
      <c r="A4484" t="str">
        <f>IF(Belegerfassung!C4492&lt;&gt;"",0,"")</f>
        <v/>
      </c>
      <c r="B4484" t="str">
        <f>IFERROR(VLOOKUP(Belegerfassung!I4492,Konten!A:D,2,FALSE),"")</f>
        <v/>
      </c>
      <c r="C4484" t="str">
        <f>IF(A4484&lt;&gt;"",TEXT(Belegerfassung!C4492,"TT.MM.JJJJ"),"")</f>
        <v/>
      </c>
      <c r="D4484" t="str">
        <f>IFERROR(VLOOKUP(Belegerfassung!A4492,Abfrage!$E$2:$F$20,2,FALSE),"")</f>
        <v/>
      </c>
      <c r="E4484" t="str">
        <f>IF(A4484&lt;&gt;"",Belegerfassung!B4492,"")</f>
        <v/>
      </c>
      <c r="F4484" t="str">
        <f>IF(Belegerfassung!L4492="","",IF(Belegerfassung!L4492&lt;&gt;"",IF(Belegerfassung!L4492&lt;&gt;"",IF(Belegerfassung!J4492&lt;&gt;0,VLOOKUP(Belegerfassung!L4492,Abfrage!$A$2:$C$19,2,),VLOOKUP(Belegerfassung!L4492,Abfrage!$A$2:$C$19,3,)),"")))</f>
        <v/>
      </c>
      <c r="G4484" t="str">
        <f t="shared" si="210"/>
        <v/>
      </c>
      <c r="H4484" s="31" t="str">
        <f>IF(A4484&lt;&gt;"",-Belegerfassung!J4492+Belegerfassung!K4492,"")</f>
        <v/>
      </c>
      <c r="I4484" s="49" t="str">
        <f>IFERROR(IF(H4484&lt;&gt;"",Belegerfassung!L4492*100,""),IF(OR(Belegerfassung!L4492="Leistung EU - Erlöse",Belegerfassung!L4492="Lieferungen EU-Erlöse",Belegerfassung!L4492="EUST",Belegerfassung!L4492="Bauleistungen 20%")=TRUE,"",MID(Belegerfassung!L4492,4,2)))</f>
        <v/>
      </c>
      <c r="J4484" s="6" t="str">
        <f>IF(A4484&lt;&gt;"",LEFT(Belegerfassung!D4492,40),"")</f>
        <v/>
      </c>
      <c r="K4484" t="str">
        <f>IF(A4484&lt;&gt;"",VLOOKUP(D4484,Abfrage!$F$2:$G$21,2,FALSE),"")</f>
        <v/>
      </c>
      <c r="L4484" s="6" t="str">
        <f>IF(Belegerfassung!H4492&lt;&gt;"",Belegerfassung!H4492,"")</f>
        <v/>
      </c>
      <c r="M4484" t="str">
        <f>IFERROR(IF(Belegerfassung!E4492&lt;&gt;"",VLOOKUP(Belegerfassung!E4492,Abfrage!$L$2:$M$15,2,),""),"")</f>
        <v/>
      </c>
      <c r="N4484" t="str">
        <f t="shared" si="211"/>
        <v/>
      </c>
      <c r="O4484" t="str">
        <f t="shared" si="212"/>
        <v/>
      </c>
      <c r="P4484" t="str">
        <f>IF(Belegerfassung!G4492&lt;&gt;"",CONCATENATE(Belegerfassung!G4492,".pdf"),"")</f>
        <v/>
      </c>
    </row>
    <row r="4485" spans="1:16">
      <c r="A4485" t="str">
        <f>IF(Belegerfassung!C4493&lt;&gt;"",0,"")</f>
        <v/>
      </c>
      <c r="B4485" t="str">
        <f>IFERROR(VLOOKUP(Belegerfassung!I4493,Konten!A:D,2,FALSE),"")</f>
        <v/>
      </c>
      <c r="C4485" t="str">
        <f>IF(A4485&lt;&gt;"",TEXT(Belegerfassung!C4493,"TT.MM.JJJJ"),"")</f>
        <v/>
      </c>
      <c r="D4485" t="str">
        <f>IFERROR(VLOOKUP(Belegerfassung!A4493,Abfrage!$E$2:$F$20,2,FALSE),"")</f>
        <v/>
      </c>
      <c r="E4485" t="str">
        <f>IF(A4485&lt;&gt;"",Belegerfassung!B4493,"")</f>
        <v/>
      </c>
      <c r="F4485" t="str">
        <f>IF(Belegerfassung!L4493="","",IF(Belegerfassung!L4493&lt;&gt;"",IF(Belegerfassung!L4493&lt;&gt;"",IF(Belegerfassung!J4493&lt;&gt;0,VLOOKUP(Belegerfassung!L4493,Abfrage!$A$2:$C$19,2,),VLOOKUP(Belegerfassung!L4493,Abfrage!$A$2:$C$19,3,)),"")))</f>
        <v/>
      </c>
      <c r="G4485" t="str">
        <f t="shared" si="210"/>
        <v/>
      </c>
      <c r="H4485" s="31" t="str">
        <f>IF(A4485&lt;&gt;"",-Belegerfassung!J4493+Belegerfassung!K4493,"")</f>
        <v/>
      </c>
      <c r="I4485" s="49" t="str">
        <f>IFERROR(IF(H4485&lt;&gt;"",Belegerfassung!L4493*100,""),IF(OR(Belegerfassung!L4493="Leistung EU - Erlöse",Belegerfassung!L4493="Lieferungen EU-Erlöse",Belegerfassung!L4493="EUST",Belegerfassung!L4493="Bauleistungen 20%")=TRUE,"",MID(Belegerfassung!L4493,4,2)))</f>
        <v/>
      </c>
      <c r="J4485" s="6" t="str">
        <f>IF(A4485&lt;&gt;"",LEFT(Belegerfassung!D4493,40),"")</f>
        <v/>
      </c>
      <c r="K4485" t="str">
        <f>IF(A4485&lt;&gt;"",VLOOKUP(D4485,Abfrage!$F$2:$G$21,2,FALSE),"")</f>
        <v/>
      </c>
      <c r="L4485" s="6" t="str">
        <f>IF(Belegerfassung!H4493&lt;&gt;"",Belegerfassung!H4493,"")</f>
        <v/>
      </c>
      <c r="M4485" t="str">
        <f>IFERROR(IF(Belegerfassung!E4493&lt;&gt;"",VLOOKUP(Belegerfassung!E4493,Abfrage!$L$2:$M$15,2,),""),"")</f>
        <v/>
      </c>
      <c r="N4485" t="str">
        <f t="shared" si="211"/>
        <v/>
      </c>
      <c r="O4485" t="str">
        <f t="shared" si="212"/>
        <v/>
      </c>
      <c r="P4485" t="str">
        <f>IF(Belegerfassung!G4493&lt;&gt;"",CONCATENATE(Belegerfassung!G4493,".pdf"),"")</f>
        <v/>
      </c>
    </row>
    <row r="4486" spans="1:16">
      <c r="A4486" t="str">
        <f>IF(Belegerfassung!C4494&lt;&gt;"",0,"")</f>
        <v/>
      </c>
      <c r="B4486" t="str">
        <f>IFERROR(VLOOKUP(Belegerfassung!I4494,Konten!A:D,2,FALSE),"")</f>
        <v/>
      </c>
      <c r="C4486" t="str">
        <f>IF(A4486&lt;&gt;"",TEXT(Belegerfassung!C4494,"TT.MM.JJJJ"),"")</f>
        <v/>
      </c>
      <c r="D4486" t="str">
        <f>IFERROR(VLOOKUP(Belegerfassung!A4494,Abfrage!$E$2:$F$20,2,FALSE),"")</f>
        <v/>
      </c>
      <c r="E4486" t="str">
        <f>IF(A4486&lt;&gt;"",Belegerfassung!B4494,"")</f>
        <v/>
      </c>
      <c r="F4486" t="str">
        <f>IF(Belegerfassung!L4494="","",IF(Belegerfassung!L4494&lt;&gt;"",IF(Belegerfassung!L4494&lt;&gt;"",IF(Belegerfassung!J4494&lt;&gt;0,VLOOKUP(Belegerfassung!L4494,Abfrage!$A$2:$C$19,2,),VLOOKUP(Belegerfassung!L4494,Abfrage!$A$2:$C$19,3,)),"")))</f>
        <v/>
      </c>
      <c r="G4486" t="str">
        <f t="shared" si="210"/>
        <v/>
      </c>
      <c r="H4486" s="31" t="str">
        <f>IF(A4486&lt;&gt;"",-Belegerfassung!J4494+Belegerfassung!K4494,"")</f>
        <v/>
      </c>
      <c r="I4486" s="49" t="str">
        <f>IFERROR(IF(H4486&lt;&gt;"",Belegerfassung!L4494*100,""),IF(OR(Belegerfassung!L4494="Leistung EU - Erlöse",Belegerfassung!L4494="Lieferungen EU-Erlöse",Belegerfassung!L4494="EUST",Belegerfassung!L4494="Bauleistungen 20%")=TRUE,"",MID(Belegerfassung!L4494,4,2)))</f>
        <v/>
      </c>
      <c r="J4486" s="6" t="str">
        <f>IF(A4486&lt;&gt;"",LEFT(Belegerfassung!D4494,40),"")</f>
        <v/>
      </c>
      <c r="K4486" t="str">
        <f>IF(A4486&lt;&gt;"",VLOOKUP(D4486,Abfrage!$F$2:$G$21,2,FALSE),"")</f>
        <v/>
      </c>
      <c r="L4486" s="6" t="str">
        <f>IF(Belegerfassung!H4494&lt;&gt;"",Belegerfassung!H4494,"")</f>
        <v/>
      </c>
      <c r="M4486" t="str">
        <f>IFERROR(IF(Belegerfassung!E4494&lt;&gt;"",VLOOKUP(Belegerfassung!E4494,Abfrage!$L$2:$M$15,2,),""),"")</f>
        <v/>
      </c>
      <c r="N4486" t="str">
        <f t="shared" si="211"/>
        <v/>
      </c>
      <c r="O4486" t="str">
        <f t="shared" si="212"/>
        <v/>
      </c>
      <c r="P4486" t="str">
        <f>IF(Belegerfassung!G4494&lt;&gt;"",CONCATENATE(Belegerfassung!G4494,".pdf"),"")</f>
        <v/>
      </c>
    </row>
    <row r="4487" spans="1:16">
      <c r="A4487" t="str">
        <f>IF(Belegerfassung!C4495&lt;&gt;"",0,"")</f>
        <v/>
      </c>
      <c r="B4487" t="str">
        <f>IFERROR(VLOOKUP(Belegerfassung!I4495,Konten!A:D,2,FALSE),"")</f>
        <v/>
      </c>
      <c r="C4487" t="str">
        <f>IF(A4487&lt;&gt;"",TEXT(Belegerfassung!C4495,"TT.MM.JJJJ"),"")</f>
        <v/>
      </c>
      <c r="D4487" t="str">
        <f>IFERROR(VLOOKUP(Belegerfassung!A4495,Abfrage!$E$2:$F$20,2,FALSE),"")</f>
        <v/>
      </c>
      <c r="E4487" t="str">
        <f>IF(A4487&lt;&gt;"",Belegerfassung!B4495,"")</f>
        <v/>
      </c>
      <c r="F4487" t="str">
        <f>IF(Belegerfassung!L4495="","",IF(Belegerfassung!L4495&lt;&gt;"",IF(Belegerfassung!L4495&lt;&gt;"",IF(Belegerfassung!J4495&lt;&gt;0,VLOOKUP(Belegerfassung!L4495,Abfrage!$A$2:$C$19,2,),VLOOKUP(Belegerfassung!L4495,Abfrage!$A$2:$C$19,3,)),"")))</f>
        <v/>
      </c>
      <c r="G4487" t="str">
        <f t="shared" si="210"/>
        <v/>
      </c>
      <c r="H4487" s="31" t="str">
        <f>IF(A4487&lt;&gt;"",-Belegerfassung!J4495+Belegerfassung!K4495,"")</f>
        <v/>
      </c>
      <c r="I4487" s="49" t="str">
        <f>IFERROR(IF(H4487&lt;&gt;"",Belegerfassung!L4495*100,""),IF(OR(Belegerfassung!L4495="Leistung EU - Erlöse",Belegerfassung!L4495="Lieferungen EU-Erlöse",Belegerfassung!L4495="EUST",Belegerfassung!L4495="Bauleistungen 20%")=TRUE,"",MID(Belegerfassung!L4495,4,2)))</f>
        <v/>
      </c>
      <c r="J4487" s="6" t="str">
        <f>IF(A4487&lt;&gt;"",LEFT(Belegerfassung!D4495,40),"")</f>
        <v/>
      </c>
      <c r="K4487" t="str">
        <f>IF(A4487&lt;&gt;"",VLOOKUP(D4487,Abfrage!$F$2:$G$21,2,FALSE),"")</f>
        <v/>
      </c>
      <c r="L4487" s="6" t="str">
        <f>IF(Belegerfassung!H4495&lt;&gt;"",Belegerfassung!H4495,"")</f>
        <v/>
      </c>
      <c r="M4487" t="str">
        <f>IFERROR(IF(Belegerfassung!E4495&lt;&gt;"",VLOOKUP(Belegerfassung!E4495,Abfrage!$L$2:$M$15,2,),""),"")</f>
        <v/>
      </c>
      <c r="N4487" t="str">
        <f t="shared" si="211"/>
        <v/>
      </c>
      <c r="O4487" t="str">
        <f t="shared" si="212"/>
        <v/>
      </c>
      <c r="P4487" t="str">
        <f>IF(Belegerfassung!G4495&lt;&gt;"",CONCATENATE(Belegerfassung!G4495,".pdf"),"")</f>
        <v/>
      </c>
    </row>
    <row r="4488" spans="1:16">
      <c r="A4488" t="str">
        <f>IF(Belegerfassung!C4496&lt;&gt;"",0,"")</f>
        <v/>
      </c>
      <c r="B4488" t="str">
        <f>IFERROR(VLOOKUP(Belegerfassung!I4496,Konten!A:D,2,FALSE),"")</f>
        <v/>
      </c>
      <c r="C4488" t="str">
        <f>IF(A4488&lt;&gt;"",TEXT(Belegerfassung!C4496,"TT.MM.JJJJ"),"")</f>
        <v/>
      </c>
      <c r="D4488" t="str">
        <f>IFERROR(VLOOKUP(Belegerfassung!A4496,Abfrage!$E$2:$F$20,2,FALSE),"")</f>
        <v/>
      </c>
      <c r="E4488" t="str">
        <f>IF(A4488&lt;&gt;"",Belegerfassung!B4496,"")</f>
        <v/>
      </c>
      <c r="F4488" t="str">
        <f>IF(Belegerfassung!L4496="","",IF(Belegerfassung!L4496&lt;&gt;"",IF(Belegerfassung!L4496&lt;&gt;"",IF(Belegerfassung!J4496&lt;&gt;0,VLOOKUP(Belegerfassung!L4496,Abfrage!$A$2:$C$19,2,),VLOOKUP(Belegerfassung!L4496,Abfrage!$A$2:$C$19,3,)),"")))</f>
        <v/>
      </c>
      <c r="G4488" t="str">
        <f t="shared" si="210"/>
        <v/>
      </c>
      <c r="H4488" s="31" t="str">
        <f>IF(A4488&lt;&gt;"",-Belegerfassung!J4496+Belegerfassung!K4496,"")</f>
        <v/>
      </c>
      <c r="I4488" s="49" t="str">
        <f>IFERROR(IF(H4488&lt;&gt;"",Belegerfassung!L4496*100,""),IF(OR(Belegerfassung!L4496="Leistung EU - Erlöse",Belegerfassung!L4496="Lieferungen EU-Erlöse",Belegerfassung!L4496="EUST",Belegerfassung!L4496="Bauleistungen 20%")=TRUE,"",MID(Belegerfassung!L4496,4,2)))</f>
        <v/>
      </c>
      <c r="J4488" s="6" t="str">
        <f>IF(A4488&lt;&gt;"",LEFT(Belegerfassung!D4496,40),"")</f>
        <v/>
      </c>
      <c r="K4488" t="str">
        <f>IF(A4488&lt;&gt;"",VLOOKUP(D4488,Abfrage!$F$2:$G$21,2,FALSE),"")</f>
        <v/>
      </c>
      <c r="L4488" s="6" t="str">
        <f>IF(Belegerfassung!H4496&lt;&gt;"",Belegerfassung!H4496,"")</f>
        <v/>
      </c>
      <c r="M4488" t="str">
        <f>IFERROR(IF(Belegerfassung!E4496&lt;&gt;"",VLOOKUP(Belegerfassung!E4496,Abfrage!$L$2:$M$15,2,),""),"")</f>
        <v/>
      </c>
      <c r="N4488" t="str">
        <f t="shared" si="211"/>
        <v/>
      </c>
      <c r="O4488" t="str">
        <f t="shared" si="212"/>
        <v/>
      </c>
      <c r="P4488" t="str">
        <f>IF(Belegerfassung!G4496&lt;&gt;"",CONCATENATE(Belegerfassung!G4496,".pdf"),"")</f>
        <v/>
      </c>
    </row>
    <row r="4489" spans="1:16">
      <c r="A4489" t="str">
        <f>IF(Belegerfassung!C4497&lt;&gt;"",0,"")</f>
        <v/>
      </c>
      <c r="B4489" t="str">
        <f>IFERROR(VLOOKUP(Belegerfassung!I4497,Konten!A:D,2,FALSE),"")</f>
        <v/>
      </c>
      <c r="C4489" t="str">
        <f>IF(A4489&lt;&gt;"",TEXT(Belegerfassung!C4497,"TT.MM.JJJJ"),"")</f>
        <v/>
      </c>
      <c r="D4489" t="str">
        <f>IFERROR(VLOOKUP(Belegerfassung!A4497,Abfrage!$E$2:$F$20,2,FALSE),"")</f>
        <v/>
      </c>
      <c r="E4489" t="str">
        <f>IF(A4489&lt;&gt;"",Belegerfassung!B4497,"")</f>
        <v/>
      </c>
      <c r="F4489" t="str">
        <f>IF(Belegerfassung!L4497="","",IF(Belegerfassung!L4497&lt;&gt;"",IF(Belegerfassung!L4497&lt;&gt;"",IF(Belegerfassung!J4497&lt;&gt;0,VLOOKUP(Belegerfassung!L4497,Abfrage!$A$2:$C$19,2,),VLOOKUP(Belegerfassung!L4497,Abfrage!$A$2:$C$19,3,)),"")))</f>
        <v/>
      </c>
      <c r="G4489" t="str">
        <f t="shared" si="210"/>
        <v/>
      </c>
      <c r="H4489" s="31" t="str">
        <f>IF(A4489&lt;&gt;"",-Belegerfassung!J4497+Belegerfassung!K4497,"")</f>
        <v/>
      </c>
      <c r="I4489" s="49" t="str">
        <f>IFERROR(IF(H4489&lt;&gt;"",Belegerfassung!L4497*100,""),IF(OR(Belegerfassung!L4497="Leistung EU - Erlöse",Belegerfassung!L4497="Lieferungen EU-Erlöse",Belegerfassung!L4497="EUST",Belegerfassung!L4497="Bauleistungen 20%")=TRUE,"",MID(Belegerfassung!L4497,4,2)))</f>
        <v/>
      </c>
      <c r="J4489" s="6" t="str">
        <f>IF(A4489&lt;&gt;"",LEFT(Belegerfassung!D4497,40),"")</f>
        <v/>
      </c>
      <c r="K4489" t="str">
        <f>IF(A4489&lt;&gt;"",VLOOKUP(D4489,Abfrage!$F$2:$G$21,2,FALSE),"")</f>
        <v/>
      </c>
      <c r="L4489" s="6" t="str">
        <f>IF(Belegerfassung!H4497&lt;&gt;"",Belegerfassung!H4497,"")</f>
        <v/>
      </c>
      <c r="M4489" t="str">
        <f>IFERROR(IF(Belegerfassung!E4497&lt;&gt;"",VLOOKUP(Belegerfassung!E4497,Abfrage!$L$2:$M$15,2,),""),"")</f>
        <v/>
      </c>
      <c r="N4489" t="str">
        <f t="shared" si="211"/>
        <v/>
      </c>
      <c r="O4489" t="str">
        <f t="shared" si="212"/>
        <v/>
      </c>
      <c r="P4489" t="str">
        <f>IF(Belegerfassung!G4497&lt;&gt;"",CONCATENATE(Belegerfassung!G4497,".pdf"),"")</f>
        <v/>
      </c>
    </row>
    <row r="4490" spans="1:16">
      <c r="A4490" t="str">
        <f>IF(Belegerfassung!C4498&lt;&gt;"",0,"")</f>
        <v/>
      </c>
      <c r="B4490" t="str">
        <f>IFERROR(VLOOKUP(Belegerfassung!I4498,Konten!A:D,2,FALSE),"")</f>
        <v/>
      </c>
      <c r="C4490" t="str">
        <f>IF(A4490&lt;&gt;"",TEXT(Belegerfassung!C4498,"TT.MM.JJJJ"),"")</f>
        <v/>
      </c>
      <c r="D4490" t="str">
        <f>IFERROR(VLOOKUP(Belegerfassung!A4498,Abfrage!$E$2:$F$20,2,FALSE),"")</f>
        <v/>
      </c>
      <c r="E4490" t="str">
        <f>IF(A4490&lt;&gt;"",Belegerfassung!B4498,"")</f>
        <v/>
      </c>
      <c r="F4490" t="str">
        <f>IF(Belegerfassung!L4498="","",IF(Belegerfassung!L4498&lt;&gt;"",IF(Belegerfassung!L4498&lt;&gt;"",IF(Belegerfassung!J4498&lt;&gt;0,VLOOKUP(Belegerfassung!L4498,Abfrage!$A$2:$C$19,2,),VLOOKUP(Belegerfassung!L4498,Abfrage!$A$2:$C$19,3,)),"")))</f>
        <v/>
      </c>
      <c r="G4490" t="str">
        <f t="shared" si="210"/>
        <v/>
      </c>
      <c r="H4490" s="31" t="str">
        <f>IF(A4490&lt;&gt;"",-Belegerfassung!J4498+Belegerfassung!K4498,"")</f>
        <v/>
      </c>
      <c r="I4490" s="49" t="str">
        <f>IFERROR(IF(H4490&lt;&gt;"",Belegerfassung!L4498*100,""),IF(OR(Belegerfassung!L4498="Leistung EU - Erlöse",Belegerfassung!L4498="Lieferungen EU-Erlöse",Belegerfassung!L4498="EUST",Belegerfassung!L4498="Bauleistungen 20%")=TRUE,"",MID(Belegerfassung!L4498,4,2)))</f>
        <v/>
      </c>
      <c r="J4490" s="6" t="str">
        <f>IF(A4490&lt;&gt;"",LEFT(Belegerfassung!D4498,40),"")</f>
        <v/>
      </c>
      <c r="K4490" t="str">
        <f>IF(A4490&lt;&gt;"",VLOOKUP(D4490,Abfrage!$F$2:$G$21,2,FALSE),"")</f>
        <v/>
      </c>
      <c r="L4490" s="6" t="str">
        <f>IF(Belegerfassung!H4498&lt;&gt;"",Belegerfassung!H4498,"")</f>
        <v/>
      </c>
      <c r="M4490" t="str">
        <f>IFERROR(IF(Belegerfassung!E4498&lt;&gt;"",VLOOKUP(Belegerfassung!E4498,Abfrage!$L$2:$M$15,2,),""),"")</f>
        <v/>
      </c>
      <c r="N4490" t="str">
        <f t="shared" si="211"/>
        <v/>
      </c>
      <c r="O4490" t="str">
        <f t="shared" si="212"/>
        <v/>
      </c>
      <c r="P4490" t="str">
        <f>IF(Belegerfassung!G4498&lt;&gt;"",CONCATENATE(Belegerfassung!G4498,".pdf"),"")</f>
        <v/>
      </c>
    </row>
    <row r="4491" spans="1:16">
      <c r="A4491" t="str">
        <f>IF(Belegerfassung!C4499&lt;&gt;"",0,"")</f>
        <v/>
      </c>
      <c r="B4491" t="str">
        <f>IFERROR(VLOOKUP(Belegerfassung!I4499,Konten!A:D,2,FALSE),"")</f>
        <v/>
      </c>
      <c r="C4491" t="str">
        <f>IF(A4491&lt;&gt;"",TEXT(Belegerfassung!C4499,"TT.MM.JJJJ"),"")</f>
        <v/>
      </c>
      <c r="D4491" t="str">
        <f>IFERROR(VLOOKUP(Belegerfassung!A4499,Abfrage!$E$2:$F$20,2,FALSE),"")</f>
        <v/>
      </c>
      <c r="E4491" t="str">
        <f>IF(A4491&lt;&gt;"",Belegerfassung!B4499,"")</f>
        <v/>
      </c>
      <c r="F4491" t="str">
        <f>IF(Belegerfassung!L4499="","",IF(Belegerfassung!L4499&lt;&gt;"",IF(Belegerfassung!L4499&lt;&gt;"",IF(Belegerfassung!J4499&lt;&gt;0,VLOOKUP(Belegerfassung!L4499,Abfrage!$A$2:$C$19,2,),VLOOKUP(Belegerfassung!L4499,Abfrage!$A$2:$C$19,3,)),"")))</f>
        <v/>
      </c>
      <c r="G4491" t="str">
        <f t="shared" si="210"/>
        <v/>
      </c>
      <c r="H4491" s="31" t="str">
        <f>IF(A4491&lt;&gt;"",-Belegerfassung!J4499+Belegerfassung!K4499,"")</f>
        <v/>
      </c>
      <c r="I4491" s="49" t="str">
        <f>IFERROR(IF(H4491&lt;&gt;"",Belegerfassung!L4499*100,""),IF(OR(Belegerfassung!L4499="Leistung EU - Erlöse",Belegerfassung!L4499="Lieferungen EU-Erlöse",Belegerfassung!L4499="EUST",Belegerfassung!L4499="Bauleistungen 20%")=TRUE,"",MID(Belegerfassung!L4499,4,2)))</f>
        <v/>
      </c>
      <c r="J4491" s="6" t="str">
        <f>IF(A4491&lt;&gt;"",LEFT(Belegerfassung!D4499,40),"")</f>
        <v/>
      </c>
      <c r="K4491" t="str">
        <f>IF(A4491&lt;&gt;"",VLOOKUP(D4491,Abfrage!$F$2:$G$21,2,FALSE),"")</f>
        <v/>
      </c>
      <c r="L4491" s="6" t="str">
        <f>IF(Belegerfassung!H4499&lt;&gt;"",Belegerfassung!H4499,"")</f>
        <v/>
      </c>
      <c r="M4491" t="str">
        <f>IFERROR(IF(Belegerfassung!E4499&lt;&gt;"",VLOOKUP(Belegerfassung!E4499,Abfrage!$L$2:$M$15,2,),""),"")</f>
        <v/>
      </c>
      <c r="N4491" t="str">
        <f t="shared" si="211"/>
        <v/>
      </c>
      <c r="O4491" t="str">
        <f t="shared" si="212"/>
        <v/>
      </c>
      <c r="P4491" t="str">
        <f>IF(Belegerfassung!G4499&lt;&gt;"",CONCATENATE(Belegerfassung!G4499,".pdf"),"")</f>
        <v/>
      </c>
    </row>
    <row r="4492" spans="1:16">
      <c r="A4492" t="str">
        <f>IF(Belegerfassung!C4500&lt;&gt;"",0,"")</f>
        <v/>
      </c>
      <c r="B4492" t="str">
        <f>IFERROR(VLOOKUP(Belegerfassung!I4500,Konten!A:D,2,FALSE),"")</f>
        <v/>
      </c>
      <c r="C4492" t="str">
        <f>IF(A4492&lt;&gt;"",TEXT(Belegerfassung!C4500,"TT.MM.JJJJ"),"")</f>
        <v/>
      </c>
      <c r="D4492" t="str">
        <f>IFERROR(VLOOKUP(Belegerfassung!A4500,Abfrage!$E$2:$F$20,2,FALSE),"")</f>
        <v/>
      </c>
      <c r="E4492" t="str">
        <f>IF(A4492&lt;&gt;"",Belegerfassung!B4500,"")</f>
        <v/>
      </c>
      <c r="F4492" t="str">
        <f>IF(Belegerfassung!L4500="","",IF(Belegerfassung!L4500&lt;&gt;"",IF(Belegerfassung!L4500&lt;&gt;"",IF(Belegerfassung!J4500&lt;&gt;0,VLOOKUP(Belegerfassung!L4500,Abfrage!$A$2:$C$19,2,),VLOOKUP(Belegerfassung!L4500,Abfrage!$A$2:$C$19,3,)),"")))</f>
        <v/>
      </c>
      <c r="G4492" t="str">
        <f t="shared" si="210"/>
        <v/>
      </c>
      <c r="H4492" s="31" t="str">
        <f>IF(A4492&lt;&gt;"",-Belegerfassung!J4500+Belegerfassung!K4500,"")</f>
        <v/>
      </c>
      <c r="I4492" s="49" t="str">
        <f>IFERROR(IF(H4492&lt;&gt;"",Belegerfassung!L4500*100,""),IF(OR(Belegerfassung!L4500="Leistung EU - Erlöse",Belegerfassung!L4500="Lieferungen EU-Erlöse",Belegerfassung!L4500="EUST",Belegerfassung!L4500="Bauleistungen 20%")=TRUE,"",MID(Belegerfassung!L4500,4,2)))</f>
        <v/>
      </c>
      <c r="J4492" s="6" t="str">
        <f>IF(A4492&lt;&gt;"",LEFT(Belegerfassung!D4500,40),"")</f>
        <v/>
      </c>
      <c r="K4492" t="str">
        <f>IF(A4492&lt;&gt;"",VLOOKUP(D4492,Abfrage!$F$2:$G$21,2,FALSE),"")</f>
        <v/>
      </c>
      <c r="L4492" s="6" t="str">
        <f>IF(Belegerfassung!H4500&lt;&gt;"",Belegerfassung!H4500,"")</f>
        <v/>
      </c>
      <c r="M4492" t="str">
        <f>IFERROR(IF(Belegerfassung!E4500&lt;&gt;"",VLOOKUP(Belegerfassung!E4500,Abfrage!$L$2:$M$15,2,),""),"")</f>
        <v/>
      </c>
      <c r="N4492" t="str">
        <f t="shared" si="211"/>
        <v/>
      </c>
      <c r="O4492" t="str">
        <f t="shared" si="212"/>
        <v/>
      </c>
      <c r="P4492" t="str">
        <f>IF(Belegerfassung!G4500&lt;&gt;"",CONCATENATE(Belegerfassung!G4500,".pdf"),"")</f>
        <v/>
      </c>
    </row>
    <row r="4493" spans="1:16">
      <c r="A4493" t="str">
        <f>IF(Belegerfassung!C4501&lt;&gt;"",0,"")</f>
        <v/>
      </c>
      <c r="B4493" t="str">
        <f>IFERROR(VLOOKUP(Belegerfassung!I4501,Konten!A:D,2,FALSE),"")</f>
        <v/>
      </c>
      <c r="C4493" t="str">
        <f>IF(A4493&lt;&gt;"",TEXT(Belegerfassung!C4501,"TT.MM.JJJJ"),"")</f>
        <v/>
      </c>
      <c r="D4493" t="str">
        <f>IFERROR(VLOOKUP(Belegerfassung!A4501,Abfrage!$E$2:$F$20,2,FALSE),"")</f>
        <v/>
      </c>
      <c r="E4493" t="str">
        <f>IF(A4493&lt;&gt;"",Belegerfassung!B4501,"")</f>
        <v/>
      </c>
      <c r="F4493" t="str">
        <f>IF(Belegerfassung!L4501="","",IF(Belegerfassung!L4501&lt;&gt;"",IF(Belegerfassung!L4501&lt;&gt;"",IF(Belegerfassung!J4501&lt;&gt;0,VLOOKUP(Belegerfassung!L4501,Abfrage!$A$2:$C$19,2,),VLOOKUP(Belegerfassung!L4501,Abfrage!$A$2:$C$19,3,)),"")))</f>
        <v/>
      </c>
      <c r="G4493" t="str">
        <f t="shared" si="210"/>
        <v/>
      </c>
      <c r="H4493" s="31" t="str">
        <f>IF(A4493&lt;&gt;"",-Belegerfassung!J4501+Belegerfassung!K4501,"")</f>
        <v/>
      </c>
      <c r="I4493" s="49" t="str">
        <f>IFERROR(IF(H4493&lt;&gt;"",Belegerfassung!L4501*100,""),IF(OR(Belegerfassung!L4501="Leistung EU - Erlöse",Belegerfassung!L4501="Lieferungen EU-Erlöse",Belegerfassung!L4501="EUST",Belegerfassung!L4501="Bauleistungen 20%")=TRUE,"",MID(Belegerfassung!L4501,4,2)))</f>
        <v/>
      </c>
      <c r="J4493" s="6" t="str">
        <f>IF(A4493&lt;&gt;"",LEFT(Belegerfassung!D4501,40),"")</f>
        <v/>
      </c>
      <c r="K4493" t="str">
        <f>IF(A4493&lt;&gt;"",VLOOKUP(D4493,Abfrage!$F$2:$G$21,2,FALSE),"")</f>
        <v/>
      </c>
      <c r="L4493" s="6" t="str">
        <f>IF(Belegerfassung!H4501&lt;&gt;"",Belegerfassung!H4501,"")</f>
        <v/>
      </c>
      <c r="M4493" t="str">
        <f>IFERROR(IF(Belegerfassung!E4501&lt;&gt;"",VLOOKUP(Belegerfassung!E4501,Abfrage!$L$2:$M$15,2,),""),"")</f>
        <v/>
      </c>
      <c r="N4493" t="str">
        <f t="shared" si="211"/>
        <v/>
      </c>
      <c r="O4493" t="str">
        <f t="shared" si="212"/>
        <v/>
      </c>
      <c r="P4493" t="str">
        <f>IF(Belegerfassung!G4501&lt;&gt;"",CONCATENATE(Belegerfassung!G4501,".pdf"),"")</f>
        <v/>
      </c>
    </row>
    <row r="4494" spans="1:16">
      <c r="A4494" t="str">
        <f>IF(Belegerfassung!C4502&lt;&gt;"",0,"")</f>
        <v/>
      </c>
      <c r="B4494" t="str">
        <f>IFERROR(VLOOKUP(Belegerfassung!I4502,Konten!A:D,2,FALSE),"")</f>
        <v/>
      </c>
      <c r="C4494" t="str">
        <f>IF(A4494&lt;&gt;"",TEXT(Belegerfassung!C4502,"TT.MM.JJJJ"),"")</f>
        <v/>
      </c>
      <c r="D4494" t="str">
        <f>IFERROR(VLOOKUP(Belegerfassung!A4502,Abfrage!$E$2:$F$20,2,FALSE),"")</f>
        <v/>
      </c>
      <c r="E4494" t="str">
        <f>IF(A4494&lt;&gt;"",Belegerfassung!B4502,"")</f>
        <v/>
      </c>
      <c r="F4494" t="str">
        <f>IF(Belegerfassung!L4502="","",IF(Belegerfassung!L4502&lt;&gt;"",IF(Belegerfassung!L4502&lt;&gt;"",IF(Belegerfassung!J4502&lt;&gt;0,VLOOKUP(Belegerfassung!L4502,Abfrage!$A$2:$C$19,2,),VLOOKUP(Belegerfassung!L4502,Abfrage!$A$2:$C$19,3,)),"")))</f>
        <v/>
      </c>
      <c r="G4494" t="str">
        <f t="shared" si="210"/>
        <v/>
      </c>
      <c r="H4494" s="31" t="str">
        <f>IF(A4494&lt;&gt;"",-Belegerfassung!J4502+Belegerfassung!K4502,"")</f>
        <v/>
      </c>
      <c r="I4494" s="49" t="str">
        <f>IFERROR(IF(H4494&lt;&gt;"",Belegerfassung!L4502*100,""),IF(OR(Belegerfassung!L4502="Leistung EU - Erlöse",Belegerfassung!L4502="Lieferungen EU-Erlöse",Belegerfassung!L4502="EUST",Belegerfassung!L4502="Bauleistungen 20%")=TRUE,"",MID(Belegerfassung!L4502,4,2)))</f>
        <v/>
      </c>
      <c r="J4494" s="6" t="str">
        <f>IF(A4494&lt;&gt;"",LEFT(Belegerfassung!D4502,40),"")</f>
        <v/>
      </c>
      <c r="K4494" t="str">
        <f>IF(A4494&lt;&gt;"",VLOOKUP(D4494,Abfrage!$F$2:$G$21,2,FALSE),"")</f>
        <v/>
      </c>
      <c r="L4494" s="6" t="str">
        <f>IF(Belegerfassung!H4502&lt;&gt;"",Belegerfassung!H4502,"")</f>
        <v/>
      </c>
      <c r="M4494" t="str">
        <f>IFERROR(IF(Belegerfassung!E4502&lt;&gt;"",VLOOKUP(Belegerfassung!E4502,Abfrage!$L$2:$M$15,2,),""),"")</f>
        <v/>
      </c>
      <c r="N4494" t="str">
        <f t="shared" si="211"/>
        <v/>
      </c>
      <c r="O4494" t="str">
        <f t="shared" si="212"/>
        <v/>
      </c>
      <c r="P4494" t="str">
        <f>IF(Belegerfassung!G4502&lt;&gt;"",CONCATENATE(Belegerfassung!G4502,".pdf"),"")</f>
        <v/>
      </c>
    </row>
    <row r="4495" spans="1:16">
      <c r="A4495" t="str">
        <f>IF(Belegerfassung!C4503&lt;&gt;"",0,"")</f>
        <v/>
      </c>
      <c r="B4495" t="str">
        <f>IFERROR(VLOOKUP(Belegerfassung!I4503,Konten!A:D,2,FALSE),"")</f>
        <v/>
      </c>
      <c r="C4495" t="str">
        <f>IF(A4495&lt;&gt;"",TEXT(Belegerfassung!C4503,"TT.MM.JJJJ"),"")</f>
        <v/>
      </c>
      <c r="D4495" t="str">
        <f>IFERROR(VLOOKUP(Belegerfassung!A4503,Abfrage!$E$2:$F$20,2,FALSE),"")</f>
        <v/>
      </c>
      <c r="E4495" t="str">
        <f>IF(A4495&lt;&gt;"",Belegerfassung!B4503,"")</f>
        <v/>
      </c>
      <c r="F4495" t="str">
        <f>IF(Belegerfassung!L4503="","",IF(Belegerfassung!L4503&lt;&gt;"",IF(Belegerfassung!L4503&lt;&gt;"",IF(Belegerfassung!J4503&lt;&gt;0,VLOOKUP(Belegerfassung!L4503,Abfrage!$A$2:$C$19,2,),VLOOKUP(Belegerfassung!L4503,Abfrage!$A$2:$C$19,3,)),"")))</f>
        <v/>
      </c>
      <c r="G4495" t="str">
        <f t="shared" si="210"/>
        <v/>
      </c>
      <c r="H4495" s="31" t="str">
        <f>IF(A4495&lt;&gt;"",-Belegerfassung!J4503+Belegerfassung!K4503,"")</f>
        <v/>
      </c>
      <c r="I4495" s="49" t="str">
        <f>IFERROR(IF(H4495&lt;&gt;"",Belegerfassung!L4503*100,""),IF(OR(Belegerfassung!L4503="Leistung EU - Erlöse",Belegerfassung!L4503="Lieferungen EU-Erlöse",Belegerfassung!L4503="EUST",Belegerfassung!L4503="Bauleistungen 20%")=TRUE,"",MID(Belegerfassung!L4503,4,2)))</f>
        <v/>
      </c>
      <c r="J4495" s="6" t="str">
        <f>IF(A4495&lt;&gt;"",LEFT(Belegerfassung!D4503,40),"")</f>
        <v/>
      </c>
      <c r="K4495" t="str">
        <f>IF(A4495&lt;&gt;"",VLOOKUP(D4495,Abfrage!$F$2:$G$21,2,FALSE),"")</f>
        <v/>
      </c>
      <c r="L4495" s="6" t="str">
        <f>IF(Belegerfassung!H4503&lt;&gt;"",Belegerfassung!H4503,"")</f>
        <v/>
      </c>
      <c r="M4495" t="str">
        <f>IFERROR(IF(Belegerfassung!E4503&lt;&gt;"",VLOOKUP(Belegerfassung!E4503,Abfrage!$L$2:$M$15,2,),""),"")</f>
        <v/>
      </c>
      <c r="N4495" t="str">
        <f t="shared" si="211"/>
        <v/>
      </c>
      <c r="O4495" t="str">
        <f t="shared" si="212"/>
        <v/>
      </c>
      <c r="P4495" t="str">
        <f>IF(Belegerfassung!G4503&lt;&gt;"",CONCATENATE(Belegerfassung!G4503,".pdf"),"")</f>
        <v/>
      </c>
    </row>
    <row r="4496" spans="1:16">
      <c r="A4496" t="str">
        <f>IF(Belegerfassung!C4504&lt;&gt;"",0,"")</f>
        <v/>
      </c>
      <c r="B4496" t="str">
        <f>IFERROR(VLOOKUP(Belegerfassung!I4504,Konten!A:D,2,FALSE),"")</f>
        <v/>
      </c>
      <c r="C4496" t="str">
        <f>IF(A4496&lt;&gt;"",TEXT(Belegerfassung!C4504,"TT.MM.JJJJ"),"")</f>
        <v/>
      </c>
      <c r="D4496" t="str">
        <f>IFERROR(VLOOKUP(Belegerfassung!A4504,Abfrage!$E$2:$F$20,2,FALSE),"")</f>
        <v/>
      </c>
      <c r="E4496" t="str">
        <f>IF(A4496&lt;&gt;"",Belegerfassung!B4504,"")</f>
        <v/>
      </c>
      <c r="F4496" t="str">
        <f>IF(Belegerfassung!L4504="","",IF(Belegerfassung!L4504&lt;&gt;"",IF(Belegerfassung!L4504&lt;&gt;"",IF(Belegerfassung!J4504&lt;&gt;0,VLOOKUP(Belegerfassung!L4504,Abfrage!$A$2:$C$19,2,),VLOOKUP(Belegerfassung!L4504,Abfrage!$A$2:$C$19,3,)),"")))</f>
        <v/>
      </c>
      <c r="G4496" t="str">
        <f t="shared" si="210"/>
        <v/>
      </c>
      <c r="H4496" s="31" t="str">
        <f>IF(A4496&lt;&gt;"",-Belegerfassung!J4504+Belegerfassung!K4504,"")</f>
        <v/>
      </c>
      <c r="I4496" s="49" t="str">
        <f>IFERROR(IF(H4496&lt;&gt;"",Belegerfassung!L4504*100,""),IF(OR(Belegerfassung!L4504="Leistung EU - Erlöse",Belegerfassung!L4504="Lieferungen EU-Erlöse",Belegerfassung!L4504="EUST",Belegerfassung!L4504="Bauleistungen 20%")=TRUE,"",MID(Belegerfassung!L4504,4,2)))</f>
        <v/>
      </c>
      <c r="J4496" s="6" t="str">
        <f>IF(A4496&lt;&gt;"",LEFT(Belegerfassung!D4504,40),"")</f>
        <v/>
      </c>
      <c r="K4496" t="str">
        <f>IF(A4496&lt;&gt;"",VLOOKUP(D4496,Abfrage!$F$2:$G$21,2,FALSE),"")</f>
        <v/>
      </c>
      <c r="L4496" s="6" t="str">
        <f>IF(Belegerfassung!H4504&lt;&gt;"",Belegerfassung!H4504,"")</f>
        <v/>
      </c>
      <c r="M4496" t="str">
        <f>IFERROR(IF(Belegerfassung!E4504&lt;&gt;"",VLOOKUP(Belegerfassung!E4504,Abfrage!$L$2:$M$15,2,),""),"")</f>
        <v/>
      </c>
      <c r="N4496" t="str">
        <f t="shared" si="211"/>
        <v/>
      </c>
      <c r="O4496" t="str">
        <f t="shared" si="212"/>
        <v/>
      </c>
      <c r="P4496" t="str">
        <f>IF(Belegerfassung!G4504&lt;&gt;"",CONCATENATE(Belegerfassung!G4504,".pdf"),"")</f>
        <v/>
      </c>
    </row>
    <row r="4497" spans="1:16">
      <c r="A4497" t="str">
        <f>IF(Belegerfassung!C4505&lt;&gt;"",0,"")</f>
        <v/>
      </c>
      <c r="B4497" t="str">
        <f>IFERROR(VLOOKUP(Belegerfassung!I4505,Konten!A:D,2,FALSE),"")</f>
        <v/>
      </c>
      <c r="C4497" t="str">
        <f>IF(A4497&lt;&gt;"",TEXT(Belegerfassung!C4505,"TT.MM.JJJJ"),"")</f>
        <v/>
      </c>
      <c r="D4497" t="str">
        <f>IFERROR(VLOOKUP(Belegerfassung!A4505,Abfrage!$E$2:$F$20,2,FALSE),"")</f>
        <v/>
      </c>
      <c r="E4497" t="str">
        <f>IF(A4497&lt;&gt;"",Belegerfassung!B4505,"")</f>
        <v/>
      </c>
      <c r="F4497" t="str">
        <f>IF(Belegerfassung!L4505="","",IF(Belegerfassung!L4505&lt;&gt;"",IF(Belegerfassung!L4505&lt;&gt;"",IF(Belegerfassung!J4505&lt;&gt;0,VLOOKUP(Belegerfassung!L4505,Abfrage!$A$2:$C$19,2,),VLOOKUP(Belegerfassung!L4505,Abfrage!$A$2:$C$19,3,)),"")))</f>
        <v/>
      </c>
      <c r="G4497" t="str">
        <f t="shared" si="210"/>
        <v/>
      </c>
      <c r="H4497" s="31" t="str">
        <f>IF(A4497&lt;&gt;"",-Belegerfassung!J4505+Belegerfassung!K4505,"")</f>
        <v/>
      </c>
      <c r="I4497" s="49" t="str">
        <f>IFERROR(IF(H4497&lt;&gt;"",Belegerfassung!L4505*100,""),IF(OR(Belegerfassung!L4505="Leistung EU - Erlöse",Belegerfassung!L4505="Lieferungen EU-Erlöse",Belegerfassung!L4505="EUST",Belegerfassung!L4505="Bauleistungen 20%")=TRUE,"",MID(Belegerfassung!L4505,4,2)))</f>
        <v/>
      </c>
      <c r="J4497" s="6" t="str">
        <f>IF(A4497&lt;&gt;"",LEFT(Belegerfassung!D4505,40),"")</f>
        <v/>
      </c>
      <c r="K4497" t="str">
        <f>IF(A4497&lt;&gt;"",VLOOKUP(D4497,Abfrage!$F$2:$G$21,2,FALSE),"")</f>
        <v/>
      </c>
      <c r="L4497" s="6" t="str">
        <f>IF(Belegerfassung!H4505&lt;&gt;"",Belegerfassung!H4505,"")</f>
        <v/>
      </c>
      <c r="M4497" t="str">
        <f>IFERROR(IF(Belegerfassung!E4505&lt;&gt;"",VLOOKUP(Belegerfassung!E4505,Abfrage!$L$2:$M$15,2,),""),"")</f>
        <v/>
      </c>
      <c r="N4497" t="str">
        <f t="shared" si="211"/>
        <v/>
      </c>
      <c r="O4497" t="str">
        <f t="shared" si="212"/>
        <v/>
      </c>
      <c r="P4497" t="str">
        <f>IF(Belegerfassung!G4505&lt;&gt;"",CONCATENATE(Belegerfassung!G4505,".pdf"),"")</f>
        <v/>
      </c>
    </row>
    <row r="4498" spans="1:16">
      <c r="A4498" t="str">
        <f>IF(Belegerfassung!C4506&lt;&gt;"",0,"")</f>
        <v/>
      </c>
      <c r="B4498" t="str">
        <f>IFERROR(VLOOKUP(Belegerfassung!I4506,Konten!A:D,2,FALSE),"")</f>
        <v/>
      </c>
      <c r="C4498" t="str">
        <f>IF(A4498&lt;&gt;"",TEXT(Belegerfassung!C4506,"TT.MM.JJJJ"),"")</f>
        <v/>
      </c>
      <c r="D4498" t="str">
        <f>IFERROR(VLOOKUP(Belegerfassung!A4506,Abfrage!$E$2:$F$20,2,FALSE),"")</f>
        <v/>
      </c>
      <c r="E4498" t="str">
        <f>IF(A4498&lt;&gt;"",Belegerfassung!B4506,"")</f>
        <v/>
      </c>
      <c r="F4498" t="str">
        <f>IF(Belegerfassung!L4506="","",IF(Belegerfassung!L4506&lt;&gt;"",IF(Belegerfassung!L4506&lt;&gt;"",IF(Belegerfassung!J4506&lt;&gt;0,VLOOKUP(Belegerfassung!L4506,Abfrage!$A$2:$C$19,2,),VLOOKUP(Belegerfassung!L4506,Abfrage!$A$2:$C$19,3,)),"")))</f>
        <v/>
      </c>
      <c r="G4498" t="str">
        <f t="shared" si="210"/>
        <v/>
      </c>
      <c r="H4498" s="31" t="str">
        <f>IF(A4498&lt;&gt;"",-Belegerfassung!J4506+Belegerfassung!K4506,"")</f>
        <v/>
      </c>
      <c r="I4498" s="49" t="str">
        <f>IFERROR(IF(H4498&lt;&gt;"",Belegerfassung!L4506*100,""),IF(OR(Belegerfassung!L4506="Leistung EU - Erlöse",Belegerfassung!L4506="Lieferungen EU-Erlöse",Belegerfassung!L4506="EUST",Belegerfassung!L4506="Bauleistungen 20%")=TRUE,"",MID(Belegerfassung!L4506,4,2)))</f>
        <v/>
      </c>
      <c r="J4498" s="6" t="str">
        <f>IF(A4498&lt;&gt;"",LEFT(Belegerfassung!D4506,40),"")</f>
        <v/>
      </c>
      <c r="K4498" t="str">
        <f>IF(A4498&lt;&gt;"",VLOOKUP(D4498,Abfrage!$F$2:$G$21,2,FALSE),"")</f>
        <v/>
      </c>
      <c r="L4498" s="6" t="str">
        <f>IF(Belegerfassung!H4506&lt;&gt;"",Belegerfassung!H4506,"")</f>
        <v/>
      </c>
      <c r="M4498" t="str">
        <f>IFERROR(IF(Belegerfassung!E4506&lt;&gt;"",VLOOKUP(Belegerfassung!E4506,Abfrage!$L$2:$M$15,2,),""),"")</f>
        <v/>
      </c>
      <c r="N4498" t="str">
        <f t="shared" si="211"/>
        <v/>
      </c>
      <c r="O4498" t="str">
        <f t="shared" si="212"/>
        <v/>
      </c>
      <c r="P4498" t="str">
        <f>IF(Belegerfassung!G4506&lt;&gt;"",CONCATENATE(Belegerfassung!G4506,".pdf"),"")</f>
        <v/>
      </c>
    </row>
    <row r="4499" spans="1:16">
      <c r="A4499" t="str">
        <f>IF(Belegerfassung!C4507&lt;&gt;"",0,"")</f>
        <v/>
      </c>
      <c r="B4499" t="str">
        <f>IFERROR(VLOOKUP(Belegerfassung!I4507,Konten!A:D,2,FALSE),"")</f>
        <v/>
      </c>
      <c r="C4499" t="str">
        <f>IF(A4499&lt;&gt;"",TEXT(Belegerfassung!C4507,"TT.MM.JJJJ"),"")</f>
        <v/>
      </c>
      <c r="D4499" t="str">
        <f>IFERROR(VLOOKUP(Belegerfassung!A4507,Abfrage!$E$2:$F$20,2,FALSE),"")</f>
        <v/>
      </c>
      <c r="E4499" t="str">
        <f>IF(A4499&lt;&gt;"",Belegerfassung!B4507,"")</f>
        <v/>
      </c>
      <c r="F4499" t="str">
        <f>IF(Belegerfassung!L4507="","",IF(Belegerfassung!L4507&lt;&gt;"",IF(Belegerfassung!L4507&lt;&gt;"",IF(Belegerfassung!J4507&lt;&gt;0,VLOOKUP(Belegerfassung!L4507,Abfrage!$A$2:$C$19,2,),VLOOKUP(Belegerfassung!L4507,Abfrage!$A$2:$C$19,3,)),"")))</f>
        <v/>
      </c>
      <c r="G4499" t="str">
        <f t="shared" si="210"/>
        <v/>
      </c>
      <c r="H4499" s="31" t="str">
        <f>IF(A4499&lt;&gt;"",-Belegerfassung!J4507+Belegerfassung!K4507,"")</f>
        <v/>
      </c>
      <c r="I4499" s="49" t="str">
        <f>IFERROR(IF(H4499&lt;&gt;"",Belegerfassung!L4507*100,""),IF(OR(Belegerfassung!L4507="Leistung EU - Erlöse",Belegerfassung!L4507="Lieferungen EU-Erlöse",Belegerfassung!L4507="EUST",Belegerfassung!L4507="Bauleistungen 20%")=TRUE,"",MID(Belegerfassung!L4507,4,2)))</f>
        <v/>
      </c>
      <c r="J4499" s="6" t="str">
        <f>IF(A4499&lt;&gt;"",LEFT(Belegerfassung!D4507,40),"")</f>
        <v/>
      </c>
      <c r="K4499" t="str">
        <f>IF(A4499&lt;&gt;"",VLOOKUP(D4499,Abfrage!$F$2:$G$21,2,FALSE),"")</f>
        <v/>
      </c>
      <c r="L4499" s="6" t="str">
        <f>IF(Belegerfassung!H4507&lt;&gt;"",Belegerfassung!H4507,"")</f>
        <v/>
      </c>
      <c r="M4499" t="str">
        <f>IFERROR(IF(Belegerfassung!E4507&lt;&gt;"",VLOOKUP(Belegerfassung!E4507,Abfrage!$L$2:$M$15,2,),""),"")</f>
        <v/>
      </c>
      <c r="N4499" t="str">
        <f t="shared" si="211"/>
        <v/>
      </c>
      <c r="O4499" t="str">
        <f t="shared" si="212"/>
        <v/>
      </c>
      <c r="P4499" t="str">
        <f>IF(Belegerfassung!G4507&lt;&gt;"",CONCATENATE(Belegerfassung!G4507,".pdf"),"")</f>
        <v/>
      </c>
    </row>
    <row r="4500" spans="1:16">
      <c r="A4500" t="str">
        <f>IF(Belegerfassung!C4508&lt;&gt;"",0,"")</f>
        <v/>
      </c>
      <c r="B4500" t="str">
        <f>IFERROR(VLOOKUP(Belegerfassung!I4508,Konten!A:D,2,FALSE),"")</f>
        <v/>
      </c>
      <c r="C4500" t="str">
        <f>IF(A4500&lt;&gt;"",TEXT(Belegerfassung!C4508,"TT.MM.JJJJ"),"")</f>
        <v/>
      </c>
      <c r="D4500" t="str">
        <f>IFERROR(VLOOKUP(Belegerfassung!A4508,Abfrage!$E$2:$F$20,2,FALSE),"")</f>
        <v/>
      </c>
      <c r="E4500" t="str">
        <f>IF(A4500&lt;&gt;"",Belegerfassung!B4508,"")</f>
        <v/>
      </c>
      <c r="F4500" t="str">
        <f>IF(Belegerfassung!L4508="","",IF(Belegerfassung!L4508&lt;&gt;"",IF(Belegerfassung!L4508&lt;&gt;"",IF(Belegerfassung!J4508&lt;&gt;0,VLOOKUP(Belegerfassung!L4508,Abfrage!$A$2:$C$19,2,),VLOOKUP(Belegerfassung!L4508,Abfrage!$A$2:$C$19,3,)),"")))</f>
        <v/>
      </c>
      <c r="G4500" t="str">
        <f t="shared" si="210"/>
        <v/>
      </c>
      <c r="H4500" s="31" t="str">
        <f>IF(A4500&lt;&gt;"",-Belegerfassung!J4508+Belegerfassung!K4508,"")</f>
        <v/>
      </c>
      <c r="I4500" s="49" t="str">
        <f>IFERROR(IF(H4500&lt;&gt;"",Belegerfassung!L4508*100,""),IF(OR(Belegerfassung!L4508="Leistung EU - Erlöse",Belegerfassung!L4508="Lieferungen EU-Erlöse",Belegerfassung!L4508="EUST",Belegerfassung!L4508="Bauleistungen 20%")=TRUE,"",MID(Belegerfassung!L4508,4,2)))</f>
        <v/>
      </c>
      <c r="J4500" s="6" t="str">
        <f>IF(A4500&lt;&gt;"",LEFT(Belegerfassung!D4508,40),"")</f>
        <v/>
      </c>
      <c r="K4500" t="str">
        <f>IF(A4500&lt;&gt;"",VLOOKUP(D4500,Abfrage!$F$2:$G$21,2,FALSE),"")</f>
        <v/>
      </c>
      <c r="L4500" s="6" t="str">
        <f>IF(Belegerfassung!H4508&lt;&gt;"",Belegerfassung!H4508,"")</f>
        <v/>
      </c>
      <c r="M4500" t="str">
        <f>IFERROR(IF(Belegerfassung!E4508&lt;&gt;"",VLOOKUP(Belegerfassung!E4508,Abfrage!$L$2:$M$15,2,),""),"")</f>
        <v/>
      </c>
      <c r="N4500" t="str">
        <f t="shared" si="211"/>
        <v/>
      </c>
      <c r="O4500" t="str">
        <f t="shared" si="212"/>
        <v/>
      </c>
      <c r="P4500" t="str">
        <f>IF(Belegerfassung!G4508&lt;&gt;"",CONCATENATE(Belegerfassung!G4508,".pdf"),"")</f>
        <v/>
      </c>
    </row>
    <row r="4501" spans="1:16">
      <c r="A4501" t="str">
        <f>IF(Belegerfassung!C4509&lt;&gt;"",0,"")</f>
        <v/>
      </c>
      <c r="B4501" t="str">
        <f>IFERROR(VLOOKUP(Belegerfassung!I4509,Konten!A:D,2,FALSE),"")</f>
        <v/>
      </c>
      <c r="C4501" t="str">
        <f>IF(A4501&lt;&gt;"",TEXT(Belegerfassung!C4509,"TT.MM.JJJJ"),"")</f>
        <v/>
      </c>
      <c r="D4501" t="str">
        <f>IFERROR(VLOOKUP(Belegerfassung!A4509,Abfrage!$E$2:$F$20,2,FALSE),"")</f>
        <v/>
      </c>
      <c r="E4501" t="str">
        <f>IF(A4501&lt;&gt;"",Belegerfassung!B4509,"")</f>
        <v/>
      </c>
      <c r="F4501" t="str">
        <f>IF(Belegerfassung!L4509="","",IF(Belegerfassung!L4509&lt;&gt;"",IF(Belegerfassung!L4509&lt;&gt;"",IF(Belegerfassung!J4509&lt;&gt;0,VLOOKUP(Belegerfassung!L4509,Abfrage!$A$2:$C$19,2,),VLOOKUP(Belegerfassung!L4509,Abfrage!$A$2:$C$19,3,)),"")))</f>
        <v/>
      </c>
      <c r="G4501" t="str">
        <f t="shared" si="210"/>
        <v/>
      </c>
      <c r="H4501" s="31" t="str">
        <f>IF(A4501&lt;&gt;"",-Belegerfassung!J4509+Belegerfassung!K4509,"")</f>
        <v/>
      </c>
      <c r="I4501" s="49" t="str">
        <f>IFERROR(IF(H4501&lt;&gt;"",Belegerfassung!L4509*100,""),IF(OR(Belegerfassung!L4509="Leistung EU - Erlöse",Belegerfassung!L4509="Lieferungen EU-Erlöse",Belegerfassung!L4509="EUST",Belegerfassung!L4509="Bauleistungen 20%")=TRUE,"",MID(Belegerfassung!L4509,4,2)))</f>
        <v/>
      </c>
      <c r="J4501" s="6" t="str">
        <f>IF(A4501&lt;&gt;"",LEFT(Belegerfassung!D4509,40),"")</f>
        <v/>
      </c>
      <c r="K4501" t="str">
        <f>IF(A4501&lt;&gt;"",VLOOKUP(D4501,Abfrage!$F$2:$G$21,2,FALSE),"")</f>
        <v/>
      </c>
      <c r="L4501" s="6" t="str">
        <f>IF(Belegerfassung!H4509&lt;&gt;"",Belegerfassung!H4509,"")</f>
        <v/>
      </c>
      <c r="M4501" t="str">
        <f>IFERROR(IF(Belegerfassung!E4509&lt;&gt;"",VLOOKUP(Belegerfassung!E4509,Abfrage!$L$2:$M$15,2,),""),"")</f>
        <v/>
      </c>
      <c r="N4501" t="str">
        <f t="shared" si="211"/>
        <v/>
      </c>
      <c r="O4501" t="str">
        <f t="shared" si="212"/>
        <v/>
      </c>
      <c r="P4501" t="str">
        <f>IF(Belegerfassung!G4509&lt;&gt;"",CONCATENATE(Belegerfassung!G4509,".pdf"),"")</f>
        <v/>
      </c>
    </row>
    <row r="4502" spans="1:16">
      <c r="A4502" t="str">
        <f>IF(Belegerfassung!C4510&lt;&gt;"",0,"")</f>
        <v/>
      </c>
      <c r="B4502" t="str">
        <f>IFERROR(VLOOKUP(Belegerfassung!I4510,Konten!A:D,2,FALSE),"")</f>
        <v/>
      </c>
      <c r="C4502" t="str">
        <f>IF(A4502&lt;&gt;"",TEXT(Belegerfassung!C4510,"TT.MM.JJJJ"),"")</f>
        <v/>
      </c>
      <c r="D4502" t="str">
        <f>IFERROR(VLOOKUP(Belegerfassung!A4510,Abfrage!$E$2:$F$20,2,FALSE),"")</f>
        <v/>
      </c>
      <c r="E4502" t="str">
        <f>IF(A4502&lt;&gt;"",Belegerfassung!B4510,"")</f>
        <v/>
      </c>
      <c r="F4502" t="str">
        <f>IF(Belegerfassung!L4510="","",IF(Belegerfassung!L4510&lt;&gt;"",IF(Belegerfassung!L4510&lt;&gt;"",IF(Belegerfassung!J4510&lt;&gt;0,VLOOKUP(Belegerfassung!L4510,Abfrage!$A$2:$C$19,2,),VLOOKUP(Belegerfassung!L4510,Abfrage!$A$2:$C$19,3,)),"")))</f>
        <v/>
      </c>
      <c r="G4502" t="str">
        <f t="shared" si="210"/>
        <v/>
      </c>
      <c r="H4502" s="31" t="str">
        <f>IF(A4502&lt;&gt;"",-Belegerfassung!J4510+Belegerfassung!K4510,"")</f>
        <v/>
      </c>
      <c r="I4502" s="49" t="str">
        <f>IFERROR(IF(H4502&lt;&gt;"",Belegerfassung!L4510*100,""),IF(OR(Belegerfassung!L4510="Leistung EU - Erlöse",Belegerfassung!L4510="Lieferungen EU-Erlöse",Belegerfassung!L4510="EUST",Belegerfassung!L4510="Bauleistungen 20%")=TRUE,"",MID(Belegerfassung!L4510,4,2)))</f>
        <v/>
      </c>
      <c r="J4502" s="6" t="str">
        <f>IF(A4502&lt;&gt;"",LEFT(Belegerfassung!D4510,40),"")</f>
        <v/>
      </c>
      <c r="K4502" t="str">
        <f>IF(A4502&lt;&gt;"",VLOOKUP(D4502,Abfrage!$F$2:$G$21,2,FALSE),"")</f>
        <v/>
      </c>
      <c r="L4502" s="6" t="str">
        <f>IF(Belegerfassung!H4510&lt;&gt;"",Belegerfassung!H4510,"")</f>
        <v/>
      </c>
      <c r="M4502" t="str">
        <f>IFERROR(IF(Belegerfassung!E4510&lt;&gt;"",VLOOKUP(Belegerfassung!E4510,Abfrage!$L$2:$M$15,2,),""),"")</f>
        <v/>
      </c>
      <c r="N4502" t="str">
        <f t="shared" si="211"/>
        <v/>
      </c>
      <c r="O4502" t="str">
        <f t="shared" si="212"/>
        <v/>
      </c>
      <c r="P4502" t="str">
        <f>IF(Belegerfassung!G4510&lt;&gt;"",CONCATENATE(Belegerfassung!G4510,".pdf"),"")</f>
        <v/>
      </c>
    </row>
    <row r="4503" spans="1:16">
      <c r="A4503" t="str">
        <f>IF(Belegerfassung!C4511&lt;&gt;"",0,"")</f>
        <v/>
      </c>
      <c r="B4503" t="str">
        <f>IFERROR(VLOOKUP(Belegerfassung!I4511,Konten!A:D,2,FALSE),"")</f>
        <v/>
      </c>
      <c r="C4503" t="str">
        <f>IF(A4503&lt;&gt;"",TEXT(Belegerfassung!C4511,"TT.MM.JJJJ"),"")</f>
        <v/>
      </c>
      <c r="D4503" t="str">
        <f>IFERROR(VLOOKUP(Belegerfassung!A4511,Abfrage!$E$2:$F$20,2,FALSE),"")</f>
        <v/>
      </c>
      <c r="E4503" t="str">
        <f>IF(A4503&lt;&gt;"",Belegerfassung!B4511,"")</f>
        <v/>
      </c>
      <c r="F4503" t="str">
        <f>IF(Belegerfassung!L4511="","",IF(Belegerfassung!L4511&lt;&gt;"",IF(Belegerfassung!L4511&lt;&gt;"",IF(Belegerfassung!J4511&lt;&gt;0,VLOOKUP(Belegerfassung!L4511,Abfrage!$A$2:$C$19,2,),VLOOKUP(Belegerfassung!L4511,Abfrage!$A$2:$C$19,3,)),"")))</f>
        <v/>
      </c>
      <c r="G4503" t="str">
        <f t="shared" si="210"/>
        <v/>
      </c>
      <c r="H4503" s="31" t="str">
        <f>IF(A4503&lt;&gt;"",-Belegerfassung!J4511+Belegerfassung!K4511,"")</f>
        <v/>
      </c>
      <c r="I4503" s="49" t="str">
        <f>IFERROR(IF(H4503&lt;&gt;"",Belegerfassung!L4511*100,""),IF(OR(Belegerfassung!L4511="Leistung EU - Erlöse",Belegerfassung!L4511="Lieferungen EU-Erlöse",Belegerfassung!L4511="EUST",Belegerfassung!L4511="Bauleistungen 20%")=TRUE,"",MID(Belegerfassung!L4511,4,2)))</f>
        <v/>
      </c>
      <c r="J4503" s="6" t="str">
        <f>IF(A4503&lt;&gt;"",LEFT(Belegerfassung!D4511,40),"")</f>
        <v/>
      </c>
      <c r="K4503" t="str">
        <f>IF(A4503&lt;&gt;"",VLOOKUP(D4503,Abfrage!$F$2:$G$21,2,FALSE),"")</f>
        <v/>
      </c>
      <c r="L4503" s="6" t="str">
        <f>IF(Belegerfassung!H4511&lt;&gt;"",Belegerfassung!H4511,"")</f>
        <v/>
      </c>
      <c r="M4503" t="str">
        <f>IFERROR(IF(Belegerfassung!E4511&lt;&gt;"",VLOOKUP(Belegerfassung!E4511,Abfrage!$L$2:$M$15,2,),""),"")</f>
        <v/>
      </c>
      <c r="N4503" t="str">
        <f t="shared" si="211"/>
        <v/>
      </c>
      <c r="O4503" t="str">
        <f t="shared" si="212"/>
        <v/>
      </c>
      <c r="P4503" t="str">
        <f>IF(Belegerfassung!G4511&lt;&gt;"",CONCATENATE(Belegerfassung!G4511,".pdf"),"")</f>
        <v/>
      </c>
    </row>
    <row r="4504" spans="1:16">
      <c r="A4504" t="str">
        <f>IF(Belegerfassung!C4512&lt;&gt;"",0,"")</f>
        <v/>
      </c>
      <c r="B4504" t="str">
        <f>IFERROR(VLOOKUP(Belegerfassung!I4512,Konten!A:D,2,FALSE),"")</f>
        <v/>
      </c>
      <c r="C4504" t="str">
        <f>IF(A4504&lt;&gt;"",TEXT(Belegerfassung!C4512,"TT.MM.JJJJ"),"")</f>
        <v/>
      </c>
      <c r="D4504" t="str">
        <f>IFERROR(VLOOKUP(Belegerfassung!A4512,Abfrage!$E$2:$F$20,2,FALSE),"")</f>
        <v/>
      </c>
      <c r="E4504" t="str">
        <f>IF(A4504&lt;&gt;"",Belegerfassung!B4512,"")</f>
        <v/>
      </c>
      <c r="F4504" t="str">
        <f>IF(Belegerfassung!L4512="","",IF(Belegerfassung!L4512&lt;&gt;"",IF(Belegerfassung!L4512&lt;&gt;"",IF(Belegerfassung!J4512&lt;&gt;0,VLOOKUP(Belegerfassung!L4512,Abfrage!$A$2:$C$19,2,),VLOOKUP(Belegerfassung!L4512,Abfrage!$A$2:$C$19,3,)),"")))</f>
        <v/>
      </c>
      <c r="G4504" t="str">
        <f t="shared" si="210"/>
        <v/>
      </c>
      <c r="H4504" s="31" t="str">
        <f>IF(A4504&lt;&gt;"",-Belegerfassung!J4512+Belegerfassung!K4512,"")</f>
        <v/>
      </c>
      <c r="I4504" s="49" t="str">
        <f>IFERROR(IF(H4504&lt;&gt;"",Belegerfassung!L4512*100,""),IF(OR(Belegerfassung!L4512="Leistung EU - Erlöse",Belegerfassung!L4512="Lieferungen EU-Erlöse",Belegerfassung!L4512="EUST",Belegerfassung!L4512="Bauleistungen 20%")=TRUE,"",MID(Belegerfassung!L4512,4,2)))</f>
        <v/>
      </c>
      <c r="J4504" s="6" t="str">
        <f>IF(A4504&lt;&gt;"",LEFT(Belegerfassung!D4512,40),"")</f>
        <v/>
      </c>
      <c r="K4504" t="str">
        <f>IF(A4504&lt;&gt;"",VLOOKUP(D4504,Abfrage!$F$2:$G$21,2,FALSE),"")</f>
        <v/>
      </c>
      <c r="L4504" s="6" t="str">
        <f>IF(Belegerfassung!H4512&lt;&gt;"",Belegerfassung!H4512,"")</f>
        <v/>
      </c>
      <c r="M4504" t="str">
        <f>IFERROR(IF(Belegerfassung!E4512&lt;&gt;"",VLOOKUP(Belegerfassung!E4512,Abfrage!$L$2:$M$15,2,),""),"")</f>
        <v/>
      </c>
      <c r="N4504" t="str">
        <f t="shared" si="211"/>
        <v/>
      </c>
      <c r="O4504" t="str">
        <f t="shared" si="212"/>
        <v/>
      </c>
      <c r="P4504" t="str">
        <f>IF(Belegerfassung!G4512&lt;&gt;"",CONCATENATE(Belegerfassung!G4512,".pdf"),"")</f>
        <v/>
      </c>
    </row>
    <row r="4505" spans="1:16">
      <c r="A4505" t="str">
        <f>IF(Belegerfassung!C4513&lt;&gt;"",0,"")</f>
        <v/>
      </c>
      <c r="B4505" t="str">
        <f>IFERROR(VLOOKUP(Belegerfassung!I4513,Konten!A:D,2,FALSE),"")</f>
        <v/>
      </c>
      <c r="C4505" t="str">
        <f>IF(A4505&lt;&gt;"",TEXT(Belegerfassung!C4513,"TT.MM.JJJJ"),"")</f>
        <v/>
      </c>
      <c r="D4505" t="str">
        <f>IFERROR(VLOOKUP(Belegerfassung!A4513,Abfrage!$E$2:$F$20,2,FALSE),"")</f>
        <v/>
      </c>
      <c r="E4505" t="str">
        <f>IF(A4505&lt;&gt;"",Belegerfassung!B4513,"")</f>
        <v/>
      </c>
      <c r="F4505" t="str">
        <f>IF(Belegerfassung!L4513="","",IF(Belegerfassung!L4513&lt;&gt;"",IF(Belegerfassung!L4513&lt;&gt;"",IF(Belegerfassung!J4513&lt;&gt;0,VLOOKUP(Belegerfassung!L4513,Abfrage!$A$2:$C$19,2,),VLOOKUP(Belegerfassung!L4513,Abfrage!$A$2:$C$19,3,)),"")))</f>
        <v/>
      </c>
      <c r="G4505" t="str">
        <f t="shared" si="210"/>
        <v/>
      </c>
      <c r="H4505" s="31" t="str">
        <f>IF(A4505&lt;&gt;"",-Belegerfassung!J4513+Belegerfassung!K4513,"")</f>
        <v/>
      </c>
      <c r="I4505" s="49" t="str">
        <f>IFERROR(IF(H4505&lt;&gt;"",Belegerfassung!L4513*100,""),IF(OR(Belegerfassung!L4513="Leistung EU - Erlöse",Belegerfassung!L4513="Lieferungen EU-Erlöse",Belegerfassung!L4513="EUST",Belegerfassung!L4513="Bauleistungen 20%")=TRUE,"",MID(Belegerfassung!L4513,4,2)))</f>
        <v/>
      </c>
      <c r="J4505" s="6" t="str">
        <f>IF(A4505&lt;&gt;"",LEFT(Belegerfassung!D4513,40),"")</f>
        <v/>
      </c>
      <c r="K4505" t="str">
        <f>IF(A4505&lt;&gt;"",VLOOKUP(D4505,Abfrage!$F$2:$G$21,2,FALSE),"")</f>
        <v/>
      </c>
      <c r="L4505" s="6" t="str">
        <f>IF(Belegerfassung!H4513&lt;&gt;"",Belegerfassung!H4513,"")</f>
        <v/>
      </c>
      <c r="M4505" t="str">
        <f>IFERROR(IF(Belegerfassung!E4513&lt;&gt;"",VLOOKUP(Belegerfassung!E4513,Abfrage!$L$2:$M$15,2,),""),"")</f>
        <v/>
      </c>
      <c r="N4505" t="str">
        <f t="shared" si="211"/>
        <v/>
      </c>
      <c r="O4505" t="str">
        <f t="shared" si="212"/>
        <v/>
      </c>
      <c r="P4505" t="str">
        <f>IF(Belegerfassung!G4513&lt;&gt;"",CONCATENATE(Belegerfassung!G4513,".pdf"),"")</f>
        <v/>
      </c>
    </row>
    <row r="4506" spans="1:16">
      <c r="A4506" t="str">
        <f>IF(Belegerfassung!C4514&lt;&gt;"",0,"")</f>
        <v/>
      </c>
      <c r="B4506" t="str">
        <f>IFERROR(VLOOKUP(Belegerfassung!I4514,Konten!A:D,2,FALSE),"")</f>
        <v/>
      </c>
      <c r="C4506" t="str">
        <f>IF(A4506&lt;&gt;"",TEXT(Belegerfassung!C4514,"TT.MM.JJJJ"),"")</f>
        <v/>
      </c>
      <c r="D4506" t="str">
        <f>IFERROR(VLOOKUP(Belegerfassung!A4514,Abfrage!$E$2:$F$20,2,FALSE),"")</f>
        <v/>
      </c>
      <c r="E4506" t="str">
        <f>IF(A4506&lt;&gt;"",Belegerfassung!B4514,"")</f>
        <v/>
      </c>
      <c r="F4506" t="str">
        <f>IF(Belegerfassung!L4514="","",IF(Belegerfassung!L4514&lt;&gt;"",IF(Belegerfassung!L4514&lt;&gt;"",IF(Belegerfassung!J4514&lt;&gt;0,VLOOKUP(Belegerfassung!L4514,Abfrage!$A$2:$C$19,2,),VLOOKUP(Belegerfassung!L4514,Abfrage!$A$2:$C$19,3,)),"")))</f>
        <v/>
      </c>
      <c r="G4506" t="str">
        <f t="shared" si="210"/>
        <v/>
      </c>
      <c r="H4506" s="31" t="str">
        <f>IF(A4506&lt;&gt;"",-Belegerfassung!J4514+Belegerfassung!K4514,"")</f>
        <v/>
      </c>
      <c r="I4506" s="49" t="str">
        <f>IFERROR(IF(H4506&lt;&gt;"",Belegerfassung!L4514*100,""),IF(OR(Belegerfassung!L4514="Leistung EU - Erlöse",Belegerfassung!L4514="Lieferungen EU-Erlöse",Belegerfassung!L4514="EUST",Belegerfassung!L4514="Bauleistungen 20%")=TRUE,"",MID(Belegerfassung!L4514,4,2)))</f>
        <v/>
      </c>
      <c r="J4506" s="6" t="str">
        <f>IF(A4506&lt;&gt;"",LEFT(Belegerfassung!D4514,40),"")</f>
        <v/>
      </c>
      <c r="K4506" t="str">
        <f>IF(A4506&lt;&gt;"",VLOOKUP(D4506,Abfrage!$F$2:$G$21,2,FALSE),"")</f>
        <v/>
      </c>
      <c r="L4506" s="6" t="str">
        <f>IF(Belegerfassung!H4514&lt;&gt;"",Belegerfassung!H4514,"")</f>
        <v/>
      </c>
      <c r="M4506" t="str">
        <f>IFERROR(IF(Belegerfassung!E4514&lt;&gt;"",VLOOKUP(Belegerfassung!E4514,Abfrage!$L$2:$M$15,2,),""),"")</f>
        <v/>
      </c>
      <c r="N4506" t="str">
        <f t="shared" si="211"/>
        <v/>
      </c>
      <c r="O4506" t="str">
        <f t="shared" si="212"/>
        <v/>
      </c>
      <c r="P4506" t="str">
        <f>IF(Belegerfassung!G4514&lt;&gt;"",CONCATENATE(Belegerfassung!G4514,".pdf"),"")</f>
        <v/>
      </c>
    </row>
    <row r="4507" spans="1:16">
      <c r="A4507" t="str">
        <f>IF(Belegerfassung!C4515&lt;&gt;"",0,"")</f>
        <v/>
      </c>
      <c r="B4507" t="str">
        <f>IFERROR(VLOOKUP(Belegerfassung!I4515,Konten!A:D,2,FALSE),"")</f>
        <v/>
      </c>
      <c r="C4507" t="str">
        <f>IF(A4507&lt;&gt;"",TEXT(Belegerfassung!C4515,"TT.MM.JJJJ"),"")</f>
        <v/>
      </c>
      <c r="D4507" t="str">
        <f>IFERROR(VLOOKUP(Belegerfassung!A4515,Abfrage!$E$2:$F$20,2,FALSE),"")</f>
        <v/>
      </c>
      <c r="E4507" t="str">
        <f>IF(A4507&lt;&gt;"",Belegerfassung!B4515,"")</f>
        <v/>
      </c>
      <c r="F4507" t="str">
        <f>IF(Belegerfassung!L4515="","",IF(Belegerfassung!L4515&lt;&gt;"",IF(Belegerfassung!L4515&lt;&gt;"",IF(Belegerfassung!J4515&lt;&gt;0,VLOOKUP(Belegerfassung!L4515,Abfrage!$A$2:$C$19,2,),VLOOKUP(Belegerfassung!L4515,Abfrage!$A$2:$C$19,3,)),"")))</f>
        <v/>
      </c>
      <c r="G4507" t="str">
        <f t="shared" si="210"/>
        <v/>
      </c>
      <c r="H4507" s="31" t="str">
        <f>IF(A4507&lt;&gt;"",-Belegerfassung!J4515+Belegerfassung!K4515,"")</f>
        <v/>
      </c>
      <c r="I4507" s="49" t="str">
        <f>IFERROR(IF(H4507&lt;&gt;"",Belegerfassung!L4515*100,""),IF(OR(Belegerfassung!L4515="Leistung EU - Erlöse",Belegerfassung!L4515="Lieferungen EU-Erlöse",Belegerfassung!L4515="EUST",Belegerfassung!L4515="Bauleistungen 20%")=TRUE,"",MID(Belegerfassung!L4515,4,2)))</f>
        <v/>
      </c>
      <c r="J4507" s="6" t="str">
        <f>IF(A4507&lt;&gt;"",LEFT(Belegerfassung!D4515,40),"")</f>
        <v/>
      </c>
      <c r="K4507" t="str">
        <f>IF(A4507&lt;&gt;"",VLOOKUP(D4507,Abfrage!$F$2:$G$21,2,FALSE),"")</f>
        <v/>
      </c>
      <c r="L4507" s="6" t="str">
        <f>IF(Belegerfassung!H4515&lt;&gt;"",Belegerfassung!H4515,"")</f>
        <v/>
      </c>
      <c r="M4507" t="str">
        <f>IFERROR(IF(Belegerfassung!E4515&lt;&gt;"",VLOOKUP(Belegerfassung!E4515,Abfrage!$L$2:$M$15,2,),""),"")</f>
        <v/>
      </c>
      <c r="N4507" t="str">
        <f t="shared" si="211"/>
        <v/>
      </c>
      <c r="O4507" t="str">
        <f t="shared" si="212"/>
        <v/>
      </c>
      <c r="P4507" t="str">
        <f>IF(Belegerfassung!G4515&lt;&gt;"",CONCATENATE(Belegerfassung!G4515,".pdf"),"")</f>
        <v/>
      </c>
    </row>
    <row r="4508" spans="1:16">
      <c r="A4508" t="str">
        <f>IF(Belegerfassung!C4516&lt;&gt;"",0,"")</f>
        <v/>
      </c>
      <c r="B4508" t="str">
        <f>IFERROR(VLOOKUP(Belegerfassung!I4516,Konten!A:D,2,FALSE),"")</f>
        <v/>
      </c>
      <c r="C4508" t="str">
        <f>IF(A4508&lt;&gt;"",TEXT(Belegerfassung!C4516,"TT.MM.JJJJ"),"")</f>
        <v/>
      </c>
      <c r="D4508" t="str">
        <f>IFERROR(VLOOKUP(Belegerfassung!A4516,Abfrage!$E$2:$F$20,2,FALSE),"")</f>
        <v/>
      </c>
      <c r="E4508" t="str">
        <f>IF(A4508&lt;&gt;"",Belegerfassung!B4516,"")</f>
        <v/>
      </c>
      <c r="F4508" t="str">
        <f>IF(Belegerfassung!L4516="","",IF(Belegerfassung!L4516&lt;&gt;"",IF(Belegerfassung!L4516&lt;&gt;"",IF(Belegerfassung!J4516&lt;&gt;0,VLOOKUP(Belegerfassung!L4516,Abfrage!$A$2:$C$19,2,),VLOOKUP(Belegerfassung!L4516,Abfrage!$A$2:$C$19,3,)),"")))</f>
        <v/>
      </c>
      <c r="G4508" t="str">
        <f t="shared" si="210"/>
        <v/>
      </c>
      <c r="H4508" s="31" t="str">
        <f>IF(A4508&lt;&gt;"",-Belegerfassung!J4516+Belegerfassung!K4516,"")</f>
        <v/>
      </c>
      <c r="I4508" s="49" t="str">
        <f>IFERROR(IF(H4508&lt;&gt;"",Belegerfassung!L4516*100,""),IF(OR(Belegerfassung!L4516="Leistung EU - Erlöse",Belegerfassung!L4516="Lieferungen EU-Erlöse",Belegerfassung!L4516="EUST",Belegerfassung!L4516="Bauleistungen 20%")=TRUE,"",MID(Belegerfassung!L4516,4,2)))</f>
        <v/>
      </c>
      <c r="J4508" s="6" t="str">
        <f>IF(A4508&lt;&gt;"",LEFT(Belegerfassung!D4516,40),"")</f>
        <v/>
      </c>
      <c r="K4508" t="str">
        <f>IF(A4508&lt;&gt;"",VLOOKUP(D4508,Abfrage!$F$2:$G$21,2,FALSE),"")</f>
        <v/>
      </c>
      <c r="L4508" s="6" t="str">
        <f>IF(Belegerfassung!H4516&lt;&gt;"",Belegerfassung!H4516,"")</f>
        <v/>
      </c>
      <c r="M4508" t="str">
        <f>IFERROR(IF(Belegerfassung!E4516&lt;&gt;"",VLOOKUP(Belegerfassung!E4516,Abfrage!$L$2:$M$15,2,),""),"")</f>
        <v/>
      </c>
      <c r="N4508" t="str">
        <f t="shared" si="211"/>
        <v/>
      </c>
      <c r="O4508" t="str">
        <f t="shared" si="212"/>
        <v/>
      </c>
      <c r="P4508" t="str">
        <f>IF(Belegerfassung!G4516&lt;&gt;"",CONCATENATE(Belegerfassung!G4516,".pdf"),"")</f>
        <v/>
      </c>
    </row>
    <row r="4509" spans="1:16">
      <c r="A4509" t="str">
        <f>IF(Belegerfassung!C4517&lt;&gt;"",0,"")</f>
        <v/>
      </c>
      <c r="B4509" t="str">
        <f>IFERROR(VLOOKUP(Belegerfassung!I4517,Konten!A:D,2,FALSE),"")</f>
        <v/>
      </c>
      <c r="C4509" t="str">
        <f>IF(A4509&lt;&gt;"",TEXT(Belegerfassung!C4517,"TT.MM.JJJJ"),"")</f>
        <v/>
      </c>
      <c r="D4509" t="str">
        <f>IFERROR(VLOOKUP(Belegerfassung!A4517,Abfrage!$E$2:$F$20,2,FALSE),"")</f>
        <v/>
      </c>
      <c r="E4509" t="str">
        <f>IF(A4509&lt;&gt;"",Belegerfassung!B4517,"")</f>
        <v/>
      </c>
      <c r="F4509" t="str">
        <f>IF(Belegerfassung!L4517="","",IF(Belegerfassung!L4517&lt;&gt;"",IF(Belegerfassung!L4517&lt;&gt;"",IF(Belegerfassung!J4517&lt;&gt;0,VLOOKUP(Belegerfassung!L4517,Abfrage!$A$2:$C$19,2,),VLOOKUP(Belegerfassung!L4517,Abfrage!$A$2:$C$19,3,)),"")))</f>
        <v/>
      </c>
      <c r="G4509" t="str">
        <f t="shared" si="210"/>
        <v/>
      </c>
      <c r="H4509" s="31" t="str">
        <f>IF(A4509&lt;&gt;"",-Belegerfassung!J4517+Belegerfassung!K4517,"")</f>
        <v/>
      </c>
      <c r="I4509" s="49" t="str">
        <f>IFERROR(IF(H4509&lt;&gt;"",Belegerfassung!L4517*100,""),IF(OR(Belegerfassung!L4517="Leistung EU - Erlöse",Belegerfassung!L4517="Lieferungen EU-Erlöse",Belegerfassung!L4517="EUST",Belegerfassung!L4517="Bauleistungen 20%")=TRUE,"",MID(Belegerfassung!L4517,4,2)))</f>
        <v/>
      </c>
      <c r="J4509" s="6" t="str">
        <f>IF(A4509&lt;&gt;"",LEFT(Belegerfassung!D4517,40),"")</f>
        <v/>
      </c>
      <c r="K4509" t="str">
        <f>IF(A4509&lt;&gt;"",VLOOKUP(D4509,Abfrage!$F$2:$G$21,2,FALSE),"")</f>
        <v/>
      </c>
      <c r="L4509" s="6" t="str">
        <f>IF(Belegerfassung!H4517&lt;&gt;"",Belegerfassung!H4517,"")</f>
        <v/>
      </c>
      <c r="M4509" t="str">
        <f>IFERROR(IF(Belegerfassung!E4517&lt;&gt;"",VLOOKUP(Belegerfassung!E4517,Abfrage!$L$2:$M$15,2,),""),"")</f>
        <v/>
      </c>
      <c r="N4509" t="str">
        <f t="shared" si="211"/>
        <v/>
      </c>
      <c r="O4509" t="str">
        <f t="shared" si="212"/>
        <v/>
      </c>
      <c r="P4509" t="str">
        <f>IF(Belegerfassung!G4517&lt;&gt;"",CONCATENATE(Belegerfassung!G4517,".pdf"),"")</f>
        <v/>
      </c>
    </row>
    <row r="4510" spans="1:16">
      <c r="A4510" t="str">
        <f>IF(Belegerfassung!C4518&lt;&gt;"",0,"")</f>
        <v/>
      </c>
      <c r="B4510" t="str">
        <f>IFERROR(VLOOKUP(Belegerfassung!I4518,Konten!A:D,2,FALSE),"")</f>
        <v/>
      </c>
      <c r="C4510" t="str">
        <f>IF(A4510&lt;&gt;"",TEXT(Belegerfassung!C4518,"TT.MM.JJJJ"),"")</f>
        <v/>
      </c>
      <c r="D4510" t="str">
        <f>IFERROR(VLOOKUP(Belegerfassung!A4518,Abfrage!$E$2:$F$20,2,FALSE),"")</f>
        <v/>
      </c>
      <c r="E4510" t="str">
        <f>IF(A4510&lt;&gt;"",Belegerfassung!B4518,"")</f>
        <v/>
      </c>
      <c r="F4510" t="str">
        <f>IF(Belegerfassung!L4518="","",IF(Belegerfassung!L4518&lt;&gt;"",IF(Belegerfassung!L4518&lt;&gt;"",IF(Belegerfassung!J4518&lt;&gt;0,VLOOKUP(Belegerfassung!L4518,Abfrage!$A$2:$C$19,2,),VLOOKUP(Belegerfassung!L4518,Abfrage!$A$2:$C$19,3,)),"")))</f>
        <v/>
      </c>
      <c r="G4510" t="str">
        <f t="shared" si="210"/>
        <v/>
      </c>
      <c r="H4510" s="31" t="str">
        <f>IF(A4510&lt;&gt;"",-Belegerfassung!J4518+Belegerfassung!K4518,"")</f>
        <v/>
      </c>
      <c r="I4510" s="49" t="str">
        <f>IFERROR(IF(H4510&lt;&gt;"",Belegerfassung!L4518*100,""),IF(OR(Belegerfassung!L4518="Leistung EU - Erlöse",Belegerfassung!L4518="Lieferungen EU-Erlöse",Belegerfassung!L4518="EUST",Belegerfassung!L4518="Bauleistungen 20%")=TRUE,"",MID(Belegerfassung!L4518,4,2)))</f>
        <v/>
      </c>
      <c r="J4510" s="6" t="str">
        <f>IF(A4510&lt;&gt;"",LEFT(Belegerfassung!D4518,40),"")</f>
        <v/>
      </c>
      <c r="K4510" t="str">
        <f>IF(A4510&lt;&gt;"",VLOOKUP(D4510,Abfrage!$F$2:$G$21,2,FALSE),"")</f>
        <v/>
      </c>
      <c r="L4510" s="6" t="str">
        <f>IF(Belegerfassung!H4518&lt;&gt;"",Belegerfassung!H4518,"")</f>
        <v/>
      </c>
      <c r="M4510" t="str">
        <f>IFERROR(IF(Belegerfassung!E4518&lt;&gt;"",VLOOKUP(Belegerfassung!E4518,Abfrage!$L$2:$M$15,2,),""),"")</f>
        <v/>
      </c>
      <c r="N4510" t="str">
        <f t="shared" si="211"/>
        <v/>
      </c>
      <c r="O4510" t="str">
        <f t="shared" si="212"/>
        <v/>
      </c>
      <c r="P4510" t="str">
        <f>IF(Belegerfassung!G4518&lt;&gt;"",CONCATENATE(Belegerfassung!G4518,".pdf"),"")</f>
        <v/>
      </c>
    </row>
    <row r="4511" spans="1:16">
      <c r="A4511" t="str">
        <f>IF(Belegerfassung!C4519&lt;&gt;"",0,"")</f>
        <v/>
      </c>
      <c r="B4511" t="str">
        <f>IFERROR(VLOOKUP(Belegerfassung!I4519,Konten!A:D,2,FALSE),"")</f>
        <v/>
      </c>
      <c r="C4511" t="str">
        <f>IF(A4511&lt;&gt;"",TEXT(Belegerfassung!C4519,"TT.MM.JJJJ"),"")</f>
        <v/>
      </c>
      <c r="D4511" t="str">
        <f>IFERROR(VLOOKUP(Belegerfassung!A4519,Abfrage!$E$2:$F$20,2,FALSE),"")</f>
        <v/>
      </c>
      <c r="E4511" t="str">
        <f>IF(A4511&lt;&gt;"",Belegerfassung!B4519,"")</f>
        <v/>
      </c>
      <c r="F4511" t="str">
        <f>IF(Belegerfassung!L4519="","",IF(Belegerfassung!L4519&lt;&gt;"",IF(Belegerfassung!L4519&lt;&gt;"",IF(Belegerfassung!J4519&lt;&gt;0,VLOOKUP(Belegerfassung!L4519,Abfrage!$A$2:$C$19,2,),VLOOKUP(Belegerfassung!L4519,Abfrage!$A$2:$C$19,3,)),"")))</f>
        <v/>
      </c>
      <c r="G4511" t="str">
        <f t="shared" si="210"/>
        <v/>
      </c>
      <c r="H4511" s="31" t="str">
        <f>IF(A4511&lt;&gt;"",-Belegerfassung!J4519+Belegerfassung!K4519,"")</f>
        <v/>
      </c>
      <c r="I4511" s="49" t="str">
        <f>IFERROR(IF(H4511&lt;&gt;"",Belegerfassung!L4519*100,""),IF(OR(Belegerfassung!L4519="Leistung EU - Erlöse",Belegerfassung!L4519="Lieferungen EU-Erlöse",Belegerfassung!L4519="EUST",Belegerfassung!L4519="Bauleistungen 20%")=TRUE,"",MID(Belegerfassung!L4519,4,2)))</f>
        <v/>
      </c>
      <c r="J4511" s="6" t="str">
        <f>IF(A4511&lt;&gt;"",LEFT(Belegerfassung!D4519,40),"")</f>
        <v/>
      </c>
      <c r="K4511" t="str">
        <f>IF(A4511&lt;&gt;"",VLOOKUP(D4511,Abfrage!$F$2:$G$21,2,FALSE),"")</f>
        <v/>
      </c>
      <c r="L4511" s="6" t="str">
        <f>IF(Belegerfassung!H4519&lt;&gt;"",Belegerfassung!H4519,"")</f>
        <v/>
      </c>
      <c r="M4511" t="str">
        <f>IFERROR(IF(Belegerfassung!E4519&lt;&gt;"",VLOOKUP(Belegerfassung!E4519,Abfrage!$L$2:$M$15,2,),""),"")</f>
        <v/>
      </c>
      <c r="N4511" t="str">
        <f t="shared" si="211"/>
        <v/>
      </c>
      <c r="O4511" t="str">
        <f t="shared" si="212"/>
        <v/>
      </c>
      <c r="P4511" t="str">
        <f>IF(Belegerfassung!G4519&lt;&gt;"",CONCATENATE(Belegerfassung!G4519,".pdf"),"")</f>
        <v/>
      </c>
    </row>
    <row r="4512" spans="1:16">
      <c r="A4512" t="str">
        <f>IF(Belegerfassung!C4520&lt;&gt;"",0,"")</f>
        <v/>
      </c>
      <c r="B4512" t="str">
        <f>IFERROR(VLOOKUP(Belegerfassung!I4520,Konten!A:D,2,FALSE),"")</f>
        <v/>
      </c>
      <c r="C4512" t="str">
        <f>IF(A4512&lt;&gt;"",TEXT(Belegerfassung!C4520,"TT.MM.JJJJ"),"")</f>
        <v/>
      </c>
      <c r="D4512" t="str">
        <f>IFERROR(VLOOKUP(Belegerfassung!A4520,Abfrage!$E$2:$F$20,2,FALSE),"")</f>
        <v/>
      </c>
      <c r="E4512" t="str">
        <f>IF(A4512&lt;&gt;"",Belegerfassung!B4520,"")</f>
        <v/>
      </c>
      <c r="F4512" t="str">
        <f>IF(Belegerfassung!L4520="","",IF(Belegerfassung!L4520&lt;&gt;"",IF(Belegerfassung!L4520&lt;&gt;"",IF(Belegerfassung!J4520&lt;&gt;0,VLOOKUP(Belegerfassung!L4520,Abfrage!$A$2:$C$19,2,),VLOOKUP(Belegerfassung!L4520,Abfrage!$A$2:$C$19,3,)),"")))</f>
        <v/>
      </c>
      <c r="G4512" t="str">
        <f t="shared" si="210"/>
        <v/>
      </c>
      <c r="H4512" s="31" t="str">
        <f>IF(A4512&lt;&gt;"",-Belegerfassung!J4520+Belegerfassung!K4520,"")</f>
        <v/>
      </c>
      <c r="I4512" s="49" t="str">
        <f>IFERROR(IF(H4512&lt;&gt;"",Belegerfassung!L4520*100,""),IF(OR(Belegerfassung!L4520="Leistung EU - Erlöse",Belegerfassung!L4520="Lieferungen EU-Erlöse",Belegerfassung!L4520="EUST",Belegerfassung!L4520="Bauleistungen 20%")=TRUE,"",MID(Belegerfassung!L4520,4,2)))</f>
        <v/>
      </c>
      <c r="J4512" s="6" t="str">
        <f>IF(A4512&lt;&gt;"",LEFT(Belegerfassung!D4520,40),"")</f>
        <v/>
      </c>
      <c r="K4512" t="str">
        <f>IF(A4512&lt;&gt;"",VLOOKUP(D4512,Abfrage!$F$2:$G$21,2,FALSE),"")</f>
        <v/>
      </c>
      <c r="L4512" s="6" t="str">
        <f>IF(Belegerfassung!H4520&lt;&gt;"",Belegerfassung!H4520,"")</f>
        <v/>
      </c>
      <c r="M4512" t="str">
        <f>IFERROR(IF(Belegerfassung!E4520&lt;&gt;"",VLOOKUP(Belegerfassung!E4520,Abfrage!$L$2:$M$15,2,),""),"")</f>
        <v/>
      </c>
      <c r="N4512" t="str">
        <f t="shared" si="211"/>
        <v/>
      </c>
      <c r="O4512" t="str">
        <f t="shared" si="212"/>
        <v/>
      </c>
      <c r="P4512" t="str">
        <f>IF(Belegerfassung!G4520&lt;&gt;"",CONCATENATE(Belegerfassung!G4520,".pdf"),"")</f>
        <v/>
      </c>
    </row>
    <row r="4513" spans="1:16">
      <c r="A4513" t="str">
        <f>IF(Belegerfassung!C4521&lt;&gt;"",0,"")</f>
        <v/>
      </c>
      <c r="B4513" t="str">
        <f>IFERROR(VLOOKUP(Belegerfassung!I4521,Konten!A:D,2,FALSE),"")</f>
        <v/>
      </c>
      <c r="C4513" t="str">
        <f>IF(A4513&lt;&gt;"",TEXT(Belegerfassung!C4521,"TT.MM.JJJJ"),"")</f>
        <v/>
      </c>
      <c r="D4513" t="str">
        <f>IFERROR(VLOOKUP(Belegerfassung!A4521,Abfrage!$E$2:$F$20,2,FALSE),"")</f>
        <v/>
      </c>
      <c r="E4513" t="str">
        <f>IF(A4513&lt;&gt;"",Belegerfassung!B4521,"")</f>
        <v/>
      </c>
      <c r="F4513" t="str">
        <f>IF(Belegerfassung!L4521="","",IF(Belegerfassung!L4521&lt;&gt;"",IF(Belegerfassung!L4521&lt;&gt;"",IF(Belegerfassung!J4521&lt;&gt;0,VLOOKUP(Belegerfassung!L4521,Abfrage!$A$2:$C$19,2,),VLOOKUP(Belegerfassung!L4521,Abfrage!$A$2:$C$19,3,)),"")))</f>
        <v/>
      </c>
      <c r="G4513" t="str">
        <f t="shared" si="210"/>
        <v/>
      </c>
      <c r="H4513" s="31" t="str">
        <f>IF(A4513&lt;&gt;"",-Belegerfassung!J4521+Belegerfassung!K4521,"")</f>
        <v/>
      </c>
      <c r="I4513" s="49" t="str">
        <f>IFERROR(IF(H4513&lt;&gt;"",Belegerfassung!L4521*100,""),IF(OR(Belegerfassung!L4521="Leistung EU - Erlöse",Belegerfassung!L4521="Lieferungen EU-Erlöse",Belegerfassung!L4521="EUST",Belegerfassung!L4521="Bauleistungen 20%")=TRUE,"",MID(Belegerfassung!L4521,4,2)))</f>
        <v/>
      </c>
      <c r="J4513" s="6" t="str">
        <f>IF(A4513&lt;&gt;"",LEFT(Belegerfassung!D4521,40),"")</f>
        <v/>
      </c>
      <c r="K4513" t="str">
        <f>IF(A4513&lt;&gt;"",VLOOKUP(D4513,Abfrage!$F$2:$G$21,2,FALSE),"")</f>
        <v/>
      </c>
      <c r="L4513" s="6" t="str">
        <f>IF(Belegerfassung!H4521&lt;&gt;"",Belegerfassung!H4521,"")</f>
        <v/>
      </c>
      <c r="M4513" t="str">
        <f>IFERROR(IF(Belegerfassung!E4521&lt;&gt;"",VLOOKUP(Belegerfassung!E4521,Abfrage!$L$2:$M$15,2,),""),"")</f>
        <v/>
      </c>
      <c r="N4513" t="str">
        <f t="shared" si="211"/>
        <v/>
      </c>
      <c r="O4513" t="str">
        <f t="shared" si="212"/>
        <v/>
      </c>
      <c r="P4513" t="str">
        <f>IF(Belegerfassung!G4521&lt;&gt;"",CONCATENATE(Belegerfassung!G4521,".pdf"),"")</f>
        <v/>
      </c>
    </row>
    <row r="4514" spans="1:16">
      <c r="A4514" t="str">
        <f>IF(Belegerfassung!C4522&lt;&gt;"",0,"")</f>
        <v/>
      </c>
      <c r="B4514" t="str">
        <f>IFERROR(VLOOKUP(Belegerfassung!I4522,Konten!A:D,2,FALSE),"")</f>
        <v/>
      </c>
      <c r="C4514" t="str">
        <f>IF(A4514&lt;&gt;"",TEXT(Belegerfassung!C4522,"TT.MM.JJJJ"),"")</f>
        <v/>
      </c>
      <c r="D4514" t="str">
        <f>IFERROR(VLOOKUP(Belegerfassung!A4522,Abfrage!$E$2:$F$20,2,FALSE),"")</f>
        <v/>
      </c>
      <c r="E4514" t="str">
        <f>IF(A4514&lt;&gt;"",Belegerfassung!B4522,"")</f>
        <v/>
      </c>
      <c r="F4514" t="str">
        <f>IF(Belegerfassung!L4522="","",IF(Belegerfassung!L4522&lt;&gt;"",IF(Belegerfassung!L4522&lt;&gt;"",IF(Belegerfassung!J4522&lt;&gt;0,VLOOKUP(Belegerfassung!L4522,Abfrage!$A$2:$C$19,2,),VLOOKUP(Belegerfassung!L4522,Abfrage!$A$2:$C$19,3,)),"")))</f>
        <v/>
      </c>
      <c r="G4514" t="str">
        <f t="shared" si="210"/>
        <v/>
      </c>
      <c r="H4514" s="31" t="str">
        <f>IF(A4514&lt;&gt;"",-Belegerfassung!J4522+Belegerfassung!K4522,"")</f>
        <v/>
      </c>
      <c r="I4514" s="49" t="str">
        <f>IFERROR(IF(H4514&lt;&gt;"",Belegerfassung!L4522*100,""),IF(OR(Belegerfassung!L4522="Leistung EU - Erlöse",Belegerfassung!L4522="Lieferungen EU-Erlöse",Belegerfassung!L4522="EUST",Belegerfassung!L4522="Bauleistungen 20%")=TRUE,"",MID(Belegerfassung!L4522,4,2)))</f>
        <v/>
      </c>
      <c r="J4514" s="6" t="str">
        <f>IF(A4514&lt;&gt;"",LEFT(Belegerfassung!D4522,40),"")</f>
        <v/>
      </c>
      <c r="K4514" t="str">
        <f>IF(A4514&lt;&gt;"",VLOOKUP(D4514,Abfrage!$F$2:$G$21,2,FALSE),"")</f>
        <v/>
      </c>
      <c r="L4514" s="6" t="str">
        <f>IF(Belegerfassung!H4522&lt;&gt;"",Belegerfassung!H4522,"")</f>
        <v/>
      </c>
      <c r="M4514" t="str">
        <f>IFERROR(IF(Belegerfassung!E4522&lt;&gt;"",VLOOKUP(Belegerfassung!E4522,Abfrage!$L$2:$M$15,2,),""),"")</f>
        <v/>
      </c>
      <c r="N4514" t="str">
        <f t="shared" si="211"/>
        <v/>
      </c>
      <c r="O4514" t="str">
        <f t="shared" si="212"/>
        <v/>
      </c>
      <c r="P4514" t="str">
        <f>IF(Belegerfassung!G4522&lt;&gt;"",CONCATENATE(Belegerfassung!G4522,".pdf"),"")</f>
        <v/>
      </c>
    </row>
    <row r="4515" spans="1:16">
      <c r="A4515" t="str">
        <f>IF(Belegerfassung!C4523&lt;&gt;"",0,"")</f>
        <v/>
      </c>
      <c r="B4515" t="str">
        <f>IFERROR(VLOOKUP(Belegerfassung!I4523,Konten!A:D,2,FALSE),"")</f>
        <v/>
      </c>
      <c r="C4515" t="str">
        <f>IF(A4515&lt;&gt;"",TEXT(Belegerfassung!C4523,"TT.MM.JJJJ"),"")</f>
        <v/>
      </c>
      <c r="D4515" t="str">
        <f>IFERROR(VLOOKUP(Belegerfassung!A4523,Abfrage!$E$2:$F$20,2,FALSE),"")</f>
        <v/>
      </c>
      <c r="E4515" t="str">
        <f>IF(A4515&lt;&gt;"",Belegerfassung!B4523,"")</f>
        <v/>
      </c>
      <c r="F4515" t="str">
        <f>IF(Belegerfassung!L4523="","",IF(Belegerfassung!L4523&lt;&gt;"",IF(Belegerfassung!L4523&lt;&gt;"",IF(Belegerfassung!J4523&lt;&gt;0,VLOOKUP(Belegerfassung!L4523,Abfrage!$A$2:$C$19,2,),VLOOKUP(Belegerfassung!L4523,Abfrage!$A$2:$C$19,3,)),"")))</f>
        <v/>
      </c>
      <c r="G4515" t="str">
        <f t="shared" si="210"/>
        <v/>
      </c>
      <c r="H4515" s="31" t="str">
        <f>IF(A4515&lt;&gt;"",-Belegerfassung!J4523+Belegerfassung!K4523,"")</f>
        <v/>
      </c>
      <c r="I4515" s="49" t="str">
        <f>IFERROR(IF(H4515&lt;&gt;"",Belegerfassung!L4523*100,""),IF(OR(Belegerfassung!L4523="Leistung EU - Erlöse",Belegerfassung!L4523="Lieferungen EU-Erlöse",Belegerfassung!L4523="EUST",Belegerfassung!L4523="Bauleistungen 20%")=TRUE,"",MID(Belegerfassung!L4523,4,2)))</f>
        <v/>
      </c>
      <c r="J4515" s="6" t="str">
        <f>IF(A4515&lt;&gt;"",LEFT(Belegerfassung!D4523,40),"")</f>
        <v/>
      </c>
      <c r="K4515" t="str">
        <f>IF(A4515&lt;&gt;"",VLOOKUP(D4515,Abfrage!$F$2:$G$21,2,FALSE),"")</f>
        <v/>
      </c>
      <c r="L4515" s="6" t="str">
        <f>IF(Belegerfassung!H4523&lt;&gt;"",Belegerfassung!H4523,"")</f>
        <v/>
      </c>
      <c r="M4515" t="str">
        <f>IFERROR(IF(Belegerfassung!E4523&lt;&gt;"",VLOOKUP(Belegerfassung!E4523,Abfrage!$L$2:$M$15,2,),""),"")</f>
        <v/>
      </c>
      <c r="N4515" t="str">
        <f t="shared" si="211"/>
        <v/>
      </c>
      <c r="O4515" t="str">
        <f t="shared" si="212"/>
        <v/>
      </c>
      <c r="P4515" t="str">
        <f>IF(Belegerfassung!G4523&lt;&gt;"",CONCATENATE(Belegerfassung!G4523,".pdf"),"")</f>
        <v/>
      </c>
    </row>
    <row r="4516" spans="1:16">
      <c r="A4516" t="str">
        <f>IF(Belegerfassung!C4524&lt;&gt;"",0,"")</f>
        <v/>
      </c>
      <c r="B4516" t="str">
        <f>IFERROR(VLOOKUP(Belegerfassung!I4524,Konten!A:D,2,FALSE),"")</f>
        <v/>
      </c>
      <c r="C4516" t="str">
        <f>IF(A4516&lt;&gt;"",TEXT(Belegerfassung!C4524,"TT.MM.JJJJ"),"")</f>
        <v/>
      </c>
      <c r="D4516" t="str">
        <f>IFERROR(VLOOKUP(Belegerfassung!A4524,Abfrage!$E$2:$F$20,2,FALSE),"")</f>
        <v/>
      </c>
      <c r="E4516" t="str">
        <f>IF(A4516&lt;&gt;"",Belegerfassung!B4524,"")</f>
        <v/>
      </c>
      <c r="F4516" t="str">
        <f>IF(Belegerfassung!L4524="","",IF(Belegerfassung!L4524&lt;&gt;"",IF(Belegerfassung!L4524&lt;&gt;"",IF(Belegerfassung!J4524&lt;&gt;0,VLOOKUP(Belegerfassung!L4524,Abfrage!$A$2:$C$19,2,),VLOOKUP(Belegerfassung!L4524,Abfrage!$A$2:$C$19,3,)),"")))</f>
        <v/>
      </c>
      <c r="G4516" t="str">
        <f t="shared" si="210"/>
        <v/>
      </c>
      <c r="H4516" s="31" t="str">
        <f>IF(A4516&lt;&gt;"",-Belegerfassung!J4524+Belegerfassung!K4524,"")</f>
        <v/>
      </c>
      <c r="I4516" s="49" t="str">
        <f>IFERROR(IF(H4516&lt;&gt;"",Belegerfassung!L4524*100,""),IF(OR(Belegerfassung!L4524="Leistung EU - Erlöse",Belegerfassung!L4524="Lieferungen EU-Erlöse",Belegerfassung!L4524="EUST",Belegerfassung!L4524="Bauleistungen 20%")=TRUE,"",MID(Belegerfassung!L4524,4,2)))</f>
        <v/>
      </c>
      <c r="J4516" s="6" t="str">
        <f>IF(A4516&lt;&gt;"",LEFT(Belegerfassung!D4524,40),"")</f>
        <v/>
      </c>
      <c r="K4516" t="str">
        <f>IF(A4516&lt;&gt;"",VLOOKUP(D4516,Abfrage!$F$2:$G$21,2,FALSE),"")</f>
        <v/>
      </c>
      <c r="L4516" s="6" t="str">
        <f>IF(Belegerfassung!H4524&lt;&gt;"",Belegerfassung!H4524,"")</f>
        <v/>
      </c>
      <c r="M4516" t="str">
        <f>IFERROR(IF(Belegerfassung!E4524&lt;&gt;"",VLOOKUP(Belegerfassung!E4524,Abfrage!$L$2:$M$15,2,),""),"")</f>
        <v/>
      </c>
      <c r="N4516" t="str">
        <f t="shared" si="211"/>
        <v/>
      </c>
      <c r="O4516" t="str">
        <f t="shared" si="212"/>
        <v/>
      </c>
      <c r="P4516" t="str">
        <f>IF(Belegerfassung!G4524&lt;&gt;"",CONCATENATE(Belegerfassung!G4524,".pdf"),"")</f>
        <v/>
      </c>
    </row>
    <row r="4517" spans="1:16">
      <c r="A4517" t="str">
        <f>IF(Belegerfassung!C4525&lt;&gt;"",0,"")</f>
        <v/>
      </c>
      <c r="B4517" t="str">
        <f>IFERROR(VLOOKUP(Belegerfassung!I4525,Konten!A:D,2,FALSE),"")</f>
        <v/>
      </c>
      <c r="C4517" t="str">
        <f>IF(A4517&lt;&gt;"",TEXT(Belegerfassung!C4525,"TT.MM.JJJJ"),"")</f>
        <v/>
      </c>
      <c r="D4517" t="str">
        <f>IFERROR(VLOOKUP(Belegerfassung!A4525,Abfrage!$E$2:$F$20,2,FALSE),"")</f>
        <v/>
      </c>
      <c r="E4517" t="str">
        <f>IF(A4517&lt;&gt;"",Belegerfassung!B4525,"")</f>
        <v/>
      </c>
      <c r="F4517" t="str">
        <f>IF(Belegerfassung!L4525="","",IF(Belegerfassung!L4525&lt;&gt;"",IF(Belegerfassung!L4525&lt;&gt;"",IF(Belegerfassung!J4525&lt;&gt;0,VLOOKUP(Belegerfassung!L4525,Abfrage!$A$2:$C$19,2,),VLOOKUP(Belegerfassung!L4525,Abfrage!$A$2:$C$19,3,)),"")))</f>
        <v/>
      </c>
      <c r="G4517" t="str">
        <f t="shared" si="210"/>
        <v/>
      </c>
      <c r="H4517" s="31" t="str">
        <f>IF(A4517&lt;&gt;"",-Belegerfassung!J4525+Belegerfassung!K4525,"")</f>
        <v/>
      </c>
      <c r="I4517" s="49" t="str">
        <f>IFERROR(IF(H4517&lt;&gt;"",Belegerfassung!L4525*100,""),IF(OR(Belegerfassung!L4525="Leistung EU - Erlöse",Belegerfassung!L4525="Lieferungen EU-Erlöse",Belegerfassung!L4525="EUST",Belegerfassung!L4525="Bauleistungen 20%")=TRUE,"",MID(Belegerfassung!L4525,4,2)))</f>
        <v/>
      </c>
      <c r="J4517" s="6" t="str">
        <f>IF(A4517&lt;&gt;"",LEFT(Belegerfassung!D4525,40),"")</f>
        <v/>
      </c>
      <c r="K4517" t="str">
        <f>IF(A4517&lt;&gt;"",VLOOKUP(D4517,Abfrage!$F$2:$G$21,2,FALSE),"")</f>
        <v/>
      </c>
      <c r="L4517" s="6" t="str">
        <f>IF(Belegerfassung!H4525&lt;&gt;"",Belegerfassung!H4525,"")</f>
        <v/>
      </c>
      <c r="M4517" t="str">
        <f>IFERROR(IF(Belegerfassung!E4525&lt;&gt;"",VLOOKUP(Belegerfassung!E4525,Abfrage!$L$2:$M$15,2,),""),"")</f>
        <v/>
      </c>
      <c r="N4517" t="str">
        <f t="shared" si="211"/>
        <v/>
      </c>
      <c r="O4517" t="str">
        <f t="shared" si="212"/>
        <v/>
      </c>
      <c r="P4517" t="str">
        <f>IF(Belegerfassung!G4525&lt;&gt;"",CONCATENATE(Belegerfassung!G4525,".pdf"),"")</f>
        <v/>
      </c>
    </row>
    <row r="4518" spans="1:16">
      <c r="A4518" t="str">
        <f>IF(Belegerfassung!C4526&lt;&gt;"",0,"")</f>
        <v/>
      </c>
      <c r="B4518" t="str">
        <f>IFERROR(VLOOKUP(Belegerfassung!I4526,Konten!A:D,2,FALSE),"")</f>
        <v/>
      </c>
      <c r="C4518" t="str">
        <f>IF(A4518&lt;&gt;"",TEXT(Belegerfassung!C4526,"TT.MM.JJJJ"),"")</f>
        <v/>
      </c>
      <c r="D4518" t="str">
        <f>IFERROR(VLOOKUP(Belegerfassung!A4526,Abfrage!$E$2:$F$20,2,FALSE),"")</f>
        <v/>
      </c>
      <c r="E4518" t="str">
        <f>IF(A4518&lt;&gt;"",Belegerfassung!B4526,"")</f>
        <v/>
      </c>
      <c r="F4518" t="str">
        <f>IF(Belegerfassung!L4526="","",IF(Belegerfassung!L4526&lt;&gt;"",IF(Belegerfassung!L4526&lt;&gt;"",IF(Belegerfassung!J4526&lt;&gt;0,VLOOKUP(Belegerfassung!L4526,Abfrage!$A$2:$C$19,2,),VLOOKUP(Belegerfassung!L4526,Abfrage!$A$2:$C$19,3,)),"")))</f>
        <v/>
      </c>
      <c r="G4518" t="str">
        <f t="shared" si="210"/>
        <v/>
      </c>
      <c r="H4518" s="31" t="str">
        <f>IF(A4518&lt;&gt;"",-Belegerfassung!J4526+Belegerfassung!K4526,"")</f>
        <v/>
      </c>
      <c r="I4518" s="49" t="str">
        <f>IFERROR(IF(H4518&lt;&gt;"",Belegerfassung!L4526*100,""),IF(OR(Belegerfassung!L4526="Leistung EU - Erlöse",Belegerfassung!L4526="Lieferungen EU-Erlöse",Belegerfassung!L4526="EUST",Belegerfassung!L4526="Bauleistungen 20%")=TRUE,"",MID(Belegerfassung!L4526,4,2)))</f>
        <v/>
      </c>
      <c r="J4518" s="6" t="str">
        <f>IF(A4518&lt;&gt;"",LEFT(Belegerfassung!D4526,40),"")</f>
        <v/>
      </c>
      <c r="K4518" t="str">
        <f>IF(A4518&lt;&gt;"",VLOOKUP(D4518,Abfrage!$F$2:$G$21,2,FALSE),"")</f>
        <v/>
      </c>
      <c r="L4518" s="6" t="str">
        <f>IF(Belegerfassung!H4526&lt;&gt;"",Belegerfassung!H4526,"")</f>
        <v/>
      </c>
      <c r="M4518" t="str">
        <f>IFERROR(IF(Belegerfassung!E4526&lt;&gt;"",VLOOKUP(Belegerfassung!E4526,Abfrage!$L$2:$M$15,2,),""),"")</f>
        <v/>
      </c>
      <c r="N4518" t="str">
        <f t="shared" si="211"/>
        <v/>
      </c>
      <c r="O4518" t="str">
        <f t="shared" si="212"/>
        <v/>
      </c>
      <c r="P4518" t="str">
        <f>IF(Belegerfassung!G4526&lt;&gt;"",CONCATENATE(Belegerfassung!G4526,".pdf"),"")</f>
        <v/>
      </c>
    </row>
    <row r="4519" spans="1:16">
      <c r="A4519" t="str">
        <f>IF(Belegerfassung!C4527&lt;&gt;"",0,"")</f>
        <v/>
      </c>
      <c r="B4519" t="str">
        <f>IFERROR(VLOOKUP(Belegerfassung!I4527,Konten!A:D,2,FALSE),"")</f>
        <v/>
      </c>
      <c r="C4519" t="str">
        <f>IF(A4519&lt;&gt;"",TEXT(Belegerfassung!C4527,"TT.MM.JJJJ"),"")</f>
        <v/>
      </c>
      <c r="D4519" t="str">
        <f>IFERROR(VLOOKUP(Belegerfassung!A4527,Abfrage!$E$2:$F$20,2,FALSE),"")</f>
        <v/>
      </c>
      <c r="E4519" t="str">
        <f>IF(A4519&lt;&gt;"",Belegerfassung!B4527,"")</f>
        <v/>
      </c>
      <c r="F4519" t="str">
        <f>IF(Belegerfassung!L4527="","",IF(Belegerfassung!L4527&lt;&gt;"",IF(Belegerfassung!L4527&lt;&gt;"",IF(Belegerfassung!J4527&lt;&gt;0,VLOOKUP(Belegerfassung!L4527,Abfrage!$A$2:$C$19,2,),VLOOKUP(Belegerfassung!L4527,Abfrage!$A$2:$C$19,3,)),"")))</f>
        <v/>
      </c>
      <c r="G4519" t="str">
        <f t="shared" si="210"/>
        <v/>
      </c>
      <c r="H4519" s="31" t="str">
        <f>IF(A4519&lt;&gt;"",-Belegerfassung!J4527+Belegerfassung!K4527,"")</f>
        <v/>
      </c>
      <c r="I4519" s="49" t="str">
        <f>IFERROR(IF(H4519&lt;&gt;"",Belegerfassung!L4527*100,""),IF(OR(Belegerfassung!L4527="Leistung EU - Erlöse",Belegerfassung!L4527="Lieferungen EU-Erlöse",Belegerfassung!L4527="EUST",Belegerfassung!L4527="Bauleistungen 20%")=TRUE,"",MID(Belegerfassung!L4527,4,2)))</f>
        <v/>
      </c>
      <c r="J4519" s="6" t="str">
        <f>IF(A4519&lt;&gt;"",LEFT(Belegerfassung!D4527,40),"")</f>
        <v/>
      </c>
      <c r="K4519" t="str">
        <f>IF(A4519&lt;&gt;"",VLOOKUP(D4519,Abfrage!$F$2:$G$21,2,FALSE),"")</f>
        <v/>
      </c>
      <c r="L4519" s="6" t="str">
        <f>IF(Belegerfassung!H4527&lt;&gt;"",Belegerfassung!H4527,"")</f>
        <v/>
      </c>
      <c r="M4519" t="str">
        <f>IFERROR(IF(Belegerfassung!E4527&lt;&gt;"",VLOOKUP(Belegerfassung!E4527,Abfrage!$L$2:$M$15,2,),""),"")</f>
        <v/>
      </c>
      <c r="N4519" t="str">
        <f t="shared" si="211"/>
        <v/>
      </c>
      <c r="O4519" t="str">
        <f t="shared" si="212"/>
        <v/>
      </c>
      <c r="P4519" t="str">
        <f>IF(Belegerfassung!G4527&lt;&gt;"",CONCATENATE(Belegerfassung!G4527,".pdf"),"")</f>
        <v/>
      </c>
    </row>
    <row r="4520" spans="1:16">
      <c r="A4520" t="str">
        <f>IF(Belegerfassung!C4528&lt;&gt;"",0,"")</f>
        <v/>
      </c>
      <c r="B4520" t="str">
        <f>IFERROR(VLOOKUP(Belegerfassung!I4528,Konten!A:D,2,FALSE),"")</f>
        <v/>
      </c>
      <c r="C4520" t="str">
        <f>IF(A4520&lt;&gt;"",TEXT(Belegerfassung!C4528,"TT.MM.JJJJ"),"")</f>
        <v/>
      </c>
      <c r="D4520" t="str">
        <f>IFERROR(VLOOKUP(Belegerfassung!A4528,Abfrage!$E$2:$F$20,2,FALSE),"")</f>
        <v/>
      </c>
      <c r="E4520" t="str">
        <f>IF(A4520&lt;&gt;"",Belegerfassung!B4528,"")</f>
        <v/>
      </c>
      <c r="F4520" t="str">
        <f>IF(Belegerfassung!L4528="","",IF(Belegerfassung!L4528&lt;&gt;"",IF(Belegerfassung!L4528&lt;&gt;"",IF(Belegerfassung!J4528&lt;&gt;0,VLOOKUP(Belegerfassung!L4528,Abfrage!$A$2:$C$19,2,),VLOOKUP(Belegerfassung!L4528,Abfrage!$A$2:$C$19,3,)),"")))</f>
        <v/>
      </c>
      <c r="G4520" t="str">
        <f t="shared" si="210"/>
        <v/>
      </c>
      <c r="H4520" s="31" t="str">
        <f>IF(A4520&lt;&gt;"",-Belegerfassung!J4528+Belegerfassung!K4528,"")</f>
        <v/>
      </c>
      <c r="I4520" s="49" t="str">
        <f>IFERROR(IF(H4520&lt;&gt;"",Belegerfassung!L4528*100,""),IF(OR(Belegerfassung!L4528="Leistung EU - Erlöse",Belegerfassung!L4528="Lieferungen EU-Erlöse",Belegerfassung!L4528="EUST",Belegerfassung!L4528="Bauleistungen 20%")=TRUE,"",MID(Belegerfassung!L4528,4,2)))</f>
        <v/>
      </c>
      <c r="J4520" s="6" t="str">
        <f>IF(A4520&lt;&gt;"",LEFT(Belegerfassung!D4528,40),"")</f>
        <v/>
      </c>
      <c r="K4520" t="str">
        <f>IF(A4520&lt;&gt;"",VLOOKUP(D4520,Abfrage!$F$2:$G$21,2,FALSE),"")</f>
        <v/>
      </c>
      <c r="L4520" s="6" t="str">
        <f>IF(Belegerfassung!H4528&lt;&gt;"",Belegerfassung!H4528,"")</f>
        <v/>
      </c>
      <c r="M4520" t="str">
        <f>IFERROR(IF(Belegerfassung!E4528&lt;&gt;"",VLOOKUP(Belegerfassung!E4528,Abfrage!$L$2:$M$15,2,),""),"")</f>
        <v/>
      </c>
      <c r="N4520" t="str">
        <f t="shared" si="211"/>
        <v/>
      </c>
      <c r="O4520" t="str">
        <f t="shared" si="212"/>
        <v/>
      </c>
      <c r="P4520" t="str">
        <f>IF(Belegerfassung!G4528&lt;&gt;"",CONCATENATE(Belegerfassung!G4528,".pdf"),"")</f>
        <v/>
      </c>
    </row>
    <row r="4521" spans="1:16">
      <c r="A4521" t="str">
        <f>IF(Belegerfassung!C4529&lt;&gt;"",0,"")</f>
        <v/>
      </c>
      <c r="B4521" t="str">
        <f>IFERROR(VLOOKUP(Belegerfassung!I4529,Konten!A:D,2,FALSE),"")</f>
        <v/>
      </c>
      <c r="C4521" t="str">
        <f>IF(A4521&lt;&gt;"",TEXT(Belegerfassung!C4529,"TT.MM.JJJJ"),"")</f>
        <v/>
      </c>
      <c r="D4521" t="str">
        <f>IFERROR(VLOOKUP(Belegerfassung!A4529,Abfrage!$E$2:$F$20,2,FALSE),"")</f>
        <v/>
      </c>
      <c r="E4521" t="str">
        <f>IF(A4521&lt;&gt;"",Belegerfassung!B4529,"")</f>
        <v/>
      </c>
      <c r="F4521" t="str">
        <f>IF(Belegerfassung!L4529="","",IF(Belegerfassung!L4529&lt;&gt;"",IF(Belegerfassung!L4529&lt;&gt;"",IF(Belegerfassung!J4529&lt;&gt;0,VLOOKUP(Belegerfassung!L4529,Abfrage!$A$2:$C$19,2,),VLOOKUP(Belegerfassung!L4529,Abfrage!$A$2:$C$19,3,)),"")))</f>
        <v/>
      </c>
      <c r="G4521" t="str">
        <f t="shared" si="210"/>
        <v/>
      </c>
      <c r="H4521" s="31" t="str">
        <f>IF(A4521&lt;&gt;"",-Belegerfassung!J4529+Belegerfassung!K4529,"")</f>
        <v/>
      </c>
      <c r="I4521" s="49" t="str">
        <f>IFERROR(IF(H4521&lt;&gt;"",Belegerfassung!L4529*100,""),IF(OR(Belegerfassung!L4529="Leistung EU - Erlöse",Belegerfassung!L4529="Lieferungen EU-Erlöse",Belegerfassung!L4529="EUST",Belegerfassung!L4529="Bauleistungen 20%")=TRUE,"",MID(Belegerfassung!L4529,4,2)))</f>
        <v/>
      </c>
      <c r="J4521" s="6" t="str">
        <f>IF(A4521&lt;&gt;"",LEFT(Belegerfassung!D4529,40),"")</f>
        <v/>
      </c>
      <c r="K4521" t="str">
        <f>IF(A4521&lt;&gt;"",VLOOKUP(D4521,Abfrage!$F$2:$G$21,2,FALSE),"")</f>
        <v/>
      </c>
      <c r="L4521" s="6" t="str">
        <f>IF(Belegerfassung!H4529&lt;&gt;"",Belegerfassung!H4529,"")</f>
        <v/>
      </c>
      <c r="M4521" t="str">
        <f>IFERROR(IF(Belegerfassung!E4529&lt;&gt;"",VLOOKUP(Belegerfassung!E4529,Abfrage!$L$2:$M$15,2,),""),"")</f>
        <v/>
      </c>
      <c r="N4521" t="str">
        <f t="shared" si="211"/>
        <v/>
      </c>
      <c r="O4521" t="str">
        <f t="shared" si="212"/>
        <v/>
      </c>
      <c r="P4521" t="str">
        <f>IF(Belegerfassung!G4529&lt;&gt;"",CONCATENATE(Belegerfassung!G4529,".pdf"),"")</f>
        <v/>
      </c>
    </row>
    <row r="4522" spans="1:16">
      <c r="A4522" t="str">
        <f>IF(Belegerfassung!C4530&lt;&gt;"",0,"")</f>
        <v/>
      </c>
      <c r="B4522" t="str">
        <f>IFERROR(VLOOKUP(Belegerfassung!I4530,Konten!A:D,2,FALSE),"")</f>
        <v/>
      </c>
      <c r="C4522" t="str">
        <f>IF(A4522&lt;&gt;"",TEXT(Belegerfassung!C4530,"TT.MM.JJJJ"),"")</f>
        <v/>
      </c>
      <c r="D4522" t="str">
        <f>IFERROR(VLOOKUP(Belegerfassung!A4530,Abfrage!$E$2:$F$20,2,FALSE),"")</f>
        <v/>
      </c>
      <c r="E4522" t="str">
        <f>IF(A4522&lt;&gt;"",Belegerfassung!B4530,"")</f>
        <v/>
      </c>
      <c r="F4522" t="str">
        <f>IF(Belegerfassung!L4530="","",IF(Belegerfassung!L4530&lt;&gt;"",IF(Belegerfassung!L4530&lt;&gt;"",IF(Belegerfassung!J4530&lt;&gt;0,VLOOKUP(Belegerfassung!L4530,Abfrage!$A$2:$C$19,2,),VLOOKUP(Belegerfassung!L4530,Abfrage!$A$2:$C$19,3,)),"")))</f>
        <v/>
      </c>
      <c r="G4522" t="str">
        <f t="shared" si="210"/>
        <v/>
      </c>
      <c r="H4522" s="31" t="str">
        <f>IF(A4522&lt;&gt;"",-Belegerfassung!J4530+Belegerfassung!K4530,"")</f>
        <v/>
      </c>
      <c r="I4522" s="49" t="str">
        <f>IFERROR(IF(H4522&lt;&gt;"",Belegerfassung!L4530*100,""),IF(OR(Belegerfassung!L4530="Leistung EU - Erlöse",Belegerfassung!L4530="Lieferungen EU-Erlöse",Belegerfassung!L4530="EUST",Belegerfassung!L4530="Bauleistungen 20%")=TRUE,"",MID(Belegerfassung!L4530,4,2)))</f>
        <v/>
      </c>
      <c r="J4522" s="6" t="str">
        <f>IF(A4522&lt;&gt;"",LEFT(Belegerfassung!D4530,40),"")</f>
        <v/>
      </c>
      <c r="K4522" t="str">
        <f>IF(A4522&lt;&gt;"",VLOOKUP(D4522,Abfrage!$F$2:$G$21,2,FALSE),"")</f>
        <v/>
      </c>
      <c r="L4522" s="6" t="str">
        <f>IF(Belegerfassung!H4530&lt;&gt;"",Belegerfassung!H4530,"")</f>
        <v/>
      </c>
      <c r="M4522" t="str">
        <f>IFERROR(IF(Belegerfassung!E4530&lt;&gt;"",VLOOKUP(Belegerfassung!E4530,Abfrage!$L$2:$M$15,2,),""),"")</f>
        <v/>
      </c>
      <c r="N4522" t="str">
        <f t="shared" si="211"/>
        <v/>
      </c>
      <c r="O4522" t="str">
        <f t="shared" si="212"/>
        <v/>
      </c>
      <c r="P4522" t="str">
        <f>IF(Belegerfassung!G4530&lt;&gt;"",CONCATENATE(Belegerfassung!G4530,".pdf"),"")</f>
        <v/>
      </c>
    </row>
    <row r="4523" spans="1:16">
      <c r="A4523" t="str">
        <f>IF(Belegerfassung!C4531&lt;&gt;"",0,"")</f>
        <v/>
      </c>
      <c r="B4523" t="str">
        <f>IFERROR(VLOOKUP(Belegerfassung!I4531,Konten!A:D,2,FALSE),"")</f>
        <v/>
      </c>
      <c r="C4523" t="str">
        <f>IF(A4523&lt;&gt;"",TEXT(Belegerfassung!C4531,"TT.MM.JJJJ"),"")</f>
        <v/>
      </c>
      <c r="D4523" t="str">
        <f>IFERROR(VLOOKUP(Belegerfassung!A4531,Abfrage!$E$2:$F$20,2,FALSE),"")</f>
        <v/>
      </c>
      <c r="E4523" t="str">
        <f>IF(A4523&lt;&gt;"",Belegerfassung!B4531,"")</f>
        <v/>
      </c>
      <c r="F4523" t="str">
        <f>IF(Belegerfassung!L4531="","",IF(Belegerfassung!L4531&lt;&gt;"",IF(Belegerfassung!L4531&lt;&gt;"",IF(Belegerfassung!J4531&lt;&gt;0,VLOOKUP(Belegerfassung!L4531,Abfrage!$A$2:$C$19,2,),VLOOKUP(Belegerfassung!L4531,Abfrage!$A$2:$C$19,3,)),"")))</f>
        <v/>
      </c>
      <c r="G4523" t="str">
        <f t="shared" si="210"/>
        <v/>
      </c>
      <c r="H4523" s="31" t="str">
        <f>IF(A4523&lt;&gt;"",-Belegerfassung!J4531+Belegerfassung!K4531,"")</f>
        <v/>
      </c>
      <c r="I4523" s="49" t="str">
        <f>IFERROR(IF(H4523&lt;&gt;"",Belegerfassung!L4531*100,""),IF(OR(Belegerfassung!L4531="Leistung EU - Erlöse",Belegerfassung!L4531="Lieferungen EU-Erlöse",Belegerfassung!L4531="EUST",Belegerfassung!L4531="Bauleistungen 20%")=TRUE,"",MID(Belegerfassung!L4531,4,2)))</f>
        <v/>
      </c>
      <c r="J4523" s="6" t="str">
        <f>IF(A4523&lt;&gt;"",LEFT(Belegerfassung!D4531,40),"")</f>
        <v/>
      </c>
      <c r="K4523" t="str">
        <f>IF(A4523&lt;&gt;"",VLOOKUP(D4523,Abfrage!$F$2:$G$21,2,FALSE),"")</f>
        <v/>
      </c>
      <c r="L4523" s="6" t="str">
        <f>IF(Belegerfassung!H4531&lt;&gt;"",Belegerfassung!H4531,"")</f>
        <v/>
      </c>
      <c r="M4523" t="str">
        <f>IFERROR(IF(Belegerfassung!E4531&lt;&gt;"",VLOOKUP(Belegerfassung!E4531,Abfrage!$L$2:$M$15,2,),""),"")</f>
        <v/>
      </c>
      <c r="N4523" t="str">
        <f t="shared" si="211"/>
        <v/>
      </c>
      <c r="O4523" t="str">
        <f t="shared" si="212"/>
        <v/>
      </c>
      <c r="P4523" t="str">
        <f>IF(Belegerfassung!G4531&lt;&gt;"",CONCATENATE(Belegerfassung!G4531,".pdf"),"")</f>
        <v/>
      </c>
    </row>
    <row r="4524" spans="1:16">
      <c r="A4524" t="str">
        <f>IF(Belegerfassung!C4532&lt;&gt;"",0,"")</f>
        <v/>
      </c>
      <c r="B4524" t="str">
        <f>IFERROR(VLOOKUP(Belegerfassung!I4532,Konten!A:D,2,FALSE),"")</f>
        <v/>
      </c>
      <c r="C4524" t="str">
        <f>IF(A4524&lt;&gt;"",TEXT(Belegerfassung!C4532,"TT.MM.JJJJ"),"")</f>
        <v/>
      </c>
      <c r="D4524" t="str">
        <f>IFERROR(VLOOKUP(Belegerfassung!A4532,Abfrage!$E$2:$F$20,2,FALSE),"")</f>
        <v/>
      </c>
      <c r="E4524" t="str">
        <f>IF(A4524&lt;&gt;"",Belegerfassung!B4532,"")</f>
        <v/>
      </c>
      <c r="F4524" t="str">
        <f>IF(Belegerfassung!L4532="","",IF(Belegerfassung!L4532&lt;&gt;"",IF(Belegerfassung!L4532&lt;&gt;"",IF(Belegerfassung!J4532&lt;&gt;0,VLOOKUP(Belegerfassung!L4532,Abfrage!$A$2:$C$19,2,),VLOOKUP(Belegerfassung!L4532,Abfrage!$A$2:$C$19,3,)),"")))</f>
        <v/>
      </c>
      <c r="G4524" t="str">
        <f t="shared" si="210"/>
        <v/>
      </c>
      <c r="H4524" s="31" t="str">
        <f>IF(A4524&lt;&gt;"",-Belegerfassung!J4532+Belegerfassung!K4532,"")</f>
        <v/>
      </c>
      <c r="I4524" s="49" t="str">
        <f>IFERROR(IF(H4524&lt;&gt;"",Belegerfassung!L4532*100,""),IF(OR(Belegerfassung!L4532="Leistung EU - Erlöse",Belegerfassung!L4532="Lieferungen EU-Erlöse",Belegerfassung!L4532="EUST",Belegerfassung!L4532="Bauleistungen 20%")=TRUE,"",MID(Belegerfassung!L4532,4,2)))</f>
        <v/>
      </c>
      <c r="J4524" s="6" t="str">
        <f>IF(A4524&lt;&gt;"",LEFT(Belegerfassung!D4532,40),"")</f>
        <v/>
      </c>
      <c r="K4524" t="str">
        <f>IF(A4524&lt;&gt;"",VLOOKUP(D4524,Abfrage!$F$2:$G$21,2,FALSE),"")</f>
        <v/>
      </c>
      <c r="L4524" s="6" t="str">
        <f>IF(Belegerfassung!H4532&lt;&gt;"",Belegerfassung!H4532,"")</f>
        <v/>
      </c>
      <c r="M4524" t="str">
        <f>IFERROR(IF(Belegerfassung!E4532&lt;&gt;"",VLOOKUP(Belegerfassung!E4532,Abfrage!$L$2:$M$15,2,),""),"")</f>
        <v/>
      </c>
      <c r="N4524" t="str">
        <f t="shared" si="211"/>
        <v/>
      </c>
      <c r="O4524" t="str">
        <f t="shared" si="212"/>
        <v/>
      </c>
      <c r="P4524" t="str">
        <f>IF(Belegerfassung!G4532&lt;&gt;"",CONCATENATE(Belegerfassung!G4532,".pdf"),"")</f>
        <v/>
      </c>
    </row>
    <row r="4525" spans="1:16">
      <c r="A4525" t="str">
        <f>IF(Belegerfassung!C4533&lt;&gt;"",0,"")</f>
        <v/>
      </c>
      <c r="B4525" t="str">
        <f>IFERROR(VLOOKUP(Belegerfassung!I4533,Konten!A:D,2,FALSE),"")</f>
        <v/>
      </c>
      <c r="C4525" t="str">
        <f>IF(A4525&lt;&gt;"",TEXT(Belegerfassung!C4533,"TT.MM.JJJJ"),"")</f>
        <v/>
      </c>
      <c r="D4525" t="str">
        <f>IFERROR(VLOOKUP(Belegerfassung!A4533,Abfrage!$E$2:$F$20,2,FALSE),"")</f>
        <v/>
      </c>
      <c r="E4525" t="str">
        <f>IF(A4525&lt;&gt;"",Belegerfassung!B4533,"")</f>
        <v/>
      </c>
      <c r="F4525" t="str">
        <f>IF(Belegerfassung!L4533="","",IF(Belegerfassung!L4533&lt;&gt;"",IF(Belegerfassung!L4533&lt;&gt;"",IF(Belegerfassung!J4533&lt;&gt;0,VLOOKUP(Belegerfassung!L4533,Abfrage!$A$2:$C$19,2,),VLOOKUP(Belegerfassung!L4533,Abfrage!$A$2:$C$19,3,)),"")))</f>
        <v/>
      </c>
      <c r="G4525" t="str">
        <f t="shared" si="210"/>
        <v/>
      </c>
      <c r="H4525" s="31" t="str">
        <f>IF(A4525&lt;&gt;"",-Belegerfassung!J4533+Belegerfassung!K4533,"")</f>
        <v/>
      </c>
      <c r="I4525" s="49" t="str">
        <f>IFERROR(IF(H4525&lt;&gt;"",Belegerfassung!L4533*100,""),IF(OR(Belegerfassung!L4533="Leistung EU - Erlöse",Belegerfassung!L4533="Lieferungen EU-Erlöse",Belegerfassung!L4533="EUST",Belegerfassung!L4533="Bauleistungen 20%")=TRUE,"",MID(Belegerfassung!L4533,4,2)))</f>
        <v/>
      </c>
      <c r="J4525" s="6" t="str">
        <f>IF(A4525&lt;&gt;"",LEFT(Belegerfassung!D4533,40),"")</f>
        <v/>
      </c>
      <c r="K4525" t="str">
        <f>IF(A4525&lt;&gt;"",VLOOKUP(D4525,Abfrage!$F$2:$G$21,2,FALSE),"")</f>
        <v/>
      </c>
      <c r="L4525" s="6" t="str">
        <f>IF(Belegerfassung!H4533&lt;&gt;"",Belegerfassung!H4533,"")</f>
        <v/>
      </c>
      <c r="M4525" t="str">
        <f>IFERROR(IF(Belegerfassung!E4533&lt;&gt;"",VLOOKUP(Belegerfassung!E4533,Abfrage!$L$2:$M$15,2,),""),"")</f>
        <v/>
      </c>
      <c r="N4525" t="str">
        <f t="shared" si="211"/>
        <v/>
      </c>
      <c r="O4525" t="str">
        <f t="shared" si="212"/>
        <v/>
      </c>
      <c r="P4525" t="str">
        <f>IF(Belegerfassung!G4533&lt;&gt;"",CONCATENATE(Belegerfassung!G4533,".pdf"),"")</f>
        <v/>
      </c>
    </row>
    <row r="4526" spans="1:16">
      <c r="A4526" t="str">
        <f>IF(Belegerfassung!C4534&lt;&gt;"",0,"")</f>
        <v/>
      </c>
      <c r="B4526" t="str">
        <f>IFERROR(VLOOKUP(Belegerfassung!I4534,Konten!A:D,2,FALSE),"")</f>
        <v/>
      </c>
      <c r="C4526" t="str">
        <f>IF(A4526&lt;&gt;"",TEXT(Belegerfassung!C4534,"TT.MM.JJJJ"),"")</f>
        <v/>
      </c>
      <c r="D4526" t="str">
        <f>IFERROR(VLOOKUP(Belegerfassung!A4534,Abfrage!$E$2:$F$20,2,FALSE),"")</f>
        <v/>
      </c>
      <c r="E4526" t="str">
        <f>IF(A4526&lt;&gt;"",Belegerfassung!B4534,"")</f>
        <v/>
      </c>
      <c r="F4526" t="str">
        <f>IF(Belegerfassung!L4534="","",IF(Belegerfassung!L4534&lt;&gt;"",IF(Belegerfassung!L4534&lt;&gt;"",IF(Belegerfassung!J4534&lt;&gt;0,VLOOKUP(Belegerfassung!L4534,Abfrage!$A$2:$C$19,2,),VLOOKUP(Belegerfassung!L4534,Abfrage!$A$2:$C$19,3,)),"")))</f>
        <v/>
      </c>
      <c r="G4526" t="str">
        <f t="shared" si="210"/>
        <v/>
      </c>
      <c r="H4526" s="31" t="str">
        <f>IF(A4526&lt;&gt;"",-Belegerfassung!J4534+Belegerfassung!K4534,"")</f>
        <v/>
      </c>
      <c r="I4526" s="49" t="str">
        <f>IFERROR(IF(H4526&lt;&gt;"",Belegerfassung!L4534*100,""),IF(OR(Belegerfassung!L4534="Leistung EU - Erlöse",Belegerfassung!L4534="Lieferungen EU-Erlöse",Belegerfassung!L4534="EUST",Belegerfassung!L4534="Bauleistungen 20%")=TRUE,"",MID(Belegerfassung!L4534,4,2)))</f>
        <v/>
      </c>
      <c r="J4526" s="6" t="str">
        <f>IF(A4526&lt;&gt;"",LEFT(Belegerfassung!D4534,40),"")</f>
        <v/>
      </c>
      <c r="K4526" t="str">
        <f>IF(A4526&lt;&gt;"",VLOOKUP(D4526,Abfrage!$F$2:$G$21,2,FALSE),"")</f>
        <v/>
      </c>
      <c r="L4526" s="6" t="str">
        <f>IF(Belegerfassung!H4534&lt;&gt;"",Belegerfassung!H4534,"")</f>
        <v/>
      </c>
      <c r="M4526" t="str">
        <f>IFERROR(IF(Belegerfassung!E4534&lt;&gt;"",VLOOKUP(Belegerfassung!E4534,Abfrage!$L$2:$M$15,2,),""),"")</f>
        <v/>
      </c>
      <c r="N4526" t="str">
        <f t="shared" si="211"/>
        <v/>
      </c>
      <c r="O4526" t="str">
        <f t="shared" si="212"/>
        <v/>
      </c>
      <c r="P4526" t="str">
        <f>IF(Belegerfassung!G4534&lt;&gt;"",CONCATENATE(Belegerfassung!G4534,".pdf"),"")</f>
        <v/>
      </c>
    </row>
    <row r="4527" spans="1:16">
      <c r="A4527" t="str">
        <f>IF(Belegerfassung!C4535&lt;&gt;"",0,"")</f>
        <v/>
      </c>
      <c r="B4527" t="str">
        <f>IFERROR(VLOOKUP(Belegerfassung!I4535,Konten!A:D,2,FALSE),"")</f>
        <v/>
      </c>
      <c r="C4527" t="str">
        <f>IF(A4527&lt;&gt;"",TEXT(Belegerfassung!C4535,"TT.MM.JJJJ"),"")</f>
        <v/>
      </c>
      <c r="D4527" t="str">
        <f>IFERROR(VLOOKUP(Belegerfassung!A4535,Abfrage!$E$2:$F$20,2,FALSE),"")</f>
        <v/>
      </c>
      <c r="E4527" t="str">
        <f>IF(A4527&lt;&gt;"",Belegerfassung!B4535,"")</f>
        <v/>
      </c>
      <c r="F4527" t="str">
        <f>IF(Belegerfassung!L4535="","",IF(Belegerfassung!L4535&lt;&gt;"",IF(Belegerfassung!L4535&lt;&gt;"",IF(Belegerfassung!J4535&lt;&gt;0,VLOOKUP(Belegerfassung!L4535,Abfrage!$A$2:$C$19,2,),VLOOKUP(Belegerfassung!L4535,Abfrage!$A$2:$C$19,3,)),"")))</f>
        <v/>
      </c>
      <c r="G4527" t="str">
        <f t="shared" si="210"/>
        <v/>
      </c>
      <c r="H4527" s="31" t="str">
        <f>IF(A4527&lt;&gt;"",-Belegerfassung!J4535+Belegerfassung!K4535,"")</f>
        <v/>
      </c>
      <c r="I4527" s="49" t="str">
        <f>IFERROR(IF(H4527&lt;&gt;"",Belegerfassung!L4535*100,""),IF(OR(Belegerfassung!L4535="Leistung EU - Erlöse",Belegerfassung!L4535="Lieferungen EU-Erlöse",Belegerfassung!L4535="EUST",Belegerfassung!L4535="Bauleistungen 20%")=TRUE,"",MID(Belegerfassung!L4535,4,2)))</f>
        <v/>
      </c>
      <c r="J4527" s="6" t="str">
        <f>IF(A4527&lt;&gt;"",LEFT(Belegerfassung!D4535,40),"")</f>
        <v/>
      </c>
      <c r="K4527" t="str">
        <f>IF(A4527&lt;&gt;"",VLOOKUP(D4527,Abfrage!$F$2:$G$21,2,FALSE),"")</f>
        <v/>
      </c>
      <c r="L4527" s="6" t="str">
        <f>IF(Belegerfassung!H4535&lt;&gt;"",Belegerfassung!H4535,"")</f>
        <v/>
      </c>
      <c r="M4527" t="str">
        <f>IFERROR(IF(Belegerfassung!E4535&lt;&gt;"",VLOOKUP(Belegerfassung!E4535,Abfrage!$L$2:$M$15,2,),""),"")</f>
        <v/>
      </c>
      <c r="N4527" t="str">
        <f t="shared" si="211"/>
        <v/>
      </c>
      <c r="O4527" t="str">
        <f t="shared" si="212"/>
        <v/>
      </c>
      <c r="P4527" t="str">
        <f>IF(Belegerfassung!G4535&lt;&gt;"",CONCATENATE(Belegerfassung!G4535,".pdf"),"")</f>
        <v/>
      </c>
    </row>
    <row r="4528" spans="1:16">
      <c r="A4528" t="str">
        <f>IF(Belegerfassung!C4536&lt;&gt;"",0,"")</f>
        <v/>
      </c>
      <c r="B4528" t="str">
        <f>IFERROR(VLOOKUP(Belegerfassung!I4536,Konten!A:D,2,FALSE),"")</f>
        <v/>
      </c>
      <c r="C4528" t="str">
        <f>IF(A4528&lt;&gt;"",TEXT(Belegerfassung!C4536,"TT.MM.JJJJ"),"")</f>
        <v/>
      </c>
      <c r="D4528" t="str">
        <f>IFERROR(VLOOKUP(Belegerfassung!A4536,Abfrage!$E$2:$F$20,2,FALSE),"")</f>
        <v/>
      </c>
      <c r="E4528" t="str">
        <f>IF(A4528&lt;&gt;"",Belegerfassung!B4536,"")</f>
        <v/>
      </c>
      <c r="F4528" t="str">
        <f>IF(Belegerfassung!L4536="","",IF(Belegerfassung!L4536&lt;&gt;"",IF(Belegerfassung!L4536&lt;&gt;"",IF(Belegerfassung!J4536&lt;&gt;0,VLOOKUP(Belegerfassung!L4536,Abfrage!$A$2:$C$19,2,),VLOOKUP(Belegerfassung!L4536,Abfrage!$A$2:$C$19,3,)),"")))</f>
        <v/>
      </c>
      <c r="G4528" t="str">
        <f t="shared" si="210"/>
        <v/>
      </c>
      <c r="H4528" s="31" t="str">
        <f>IF(A4528&lt;&gt;"",-Belegerfassung!J4536+Belegerfassung!K4536,"")</f>
        <v/>
      </c>
      <c r="I4528" s="49" t="str">
        <f>IFERROR(IF(H4528&lt;&gt;"",Belegerfassung!L4536*100,""),IF(OR(Belegerfassung!L4536="Leistung EU - Erlöse",Belegerfassung!L4536="Lieferungen EU-Erlöse",Belegerfassung!L4536="EUST",Belegerfassung!L4536="Bauleistungen 20%")=TRUE,"",MID(Belegerfassung!L4536,4,2)))</f>
        <v/>
      </c>
      <c r="J4528" s="6" t="str">
        <f>IF(A4528&lt;&gt;"",LEFT(Belegerfassung!D4536,40),"")</f>
        <v/>
      </c>
      <c r="K4528" t="str">
        <f>IF(A4528&lt;&gt;"",VLOOKUP(D4528,Abfrage!$F$2:$G$21,2,FALSE),"")</f>
        <v/>
      </c>
      <c r="L4528" s="6" t="str">
        <f>IF(Belegerfassung!H4536&lt;&gt;"",Belegerfassung!H4536,"")</f>
        <v/>
      </c>
      <c r="M4528" t="str">
        <f>IFERROR(IF(Belegerfassung!E4536&lt;&gt;"",VLOOKUP(Belegerfassung!E4536,Abfrage!$L$2:$M$15,2,),""),"")</f>
        <v/>
      </c>
      <c r="N4528" t="str">
        <f t="shared" si="211"/>
        <v/>
      </c>
      <c r="O4528" t="str">
        <f t="shared" si="212"/>
        <v/>
      </c>
      <c r="P4528" t="str">
        <f>IF(Belegerfassung!G4536&lt;&gt;"",CONCATENATE(Belegerfassung!G4536,".pdf"),"")</f>
        <v/>
      </c>
    </row>
    <row r="4529" spans="1:16">
      <c r="A4529" t="str">
        <f>IF(Belegerfassung!C4537&lt;&gt;"",0,"")</f>
        <v/>
      </c>
      <c r="B4529" t="str">
        <f>IFERROR(VLOOKUP(Belegerfassung!I4537,Konten!A:D,2,FALSE),"")</f>
        <v/>
      </c>
      <c r="C4529" t="str">
        <f>IF(A4529&lt;&gt;"",TEXT(Belegerfassung!C4537,"TT.MM.JJJJ"),"")</f>
        <v/>
      </c>
      <c r="D4529" t="str">
        <f>IFERROR(VLOOKUP(Belegerfassung!A4537,Abfrage!$E$2:$F$20,2,FALSE),"")</f>
        <v/>
      </c>
      <c r="E4529" t="str">
        <f>IF(A4529&lt;&gt;"",Belegerfassung!B4537,"")</f>
        <v/>
      </c>
      <c r="F4529" t="str">
        <f>IF(Belegerfassung!L4537="","",IF(Belegerfassung!L4537&lt;&gt;"",IF(Belegerfassung!L4537&lt;&gt;"",IF(Belegerfassung!J4537&lt;&gt;0,VLOOKUP(Belegerfassung!L4537,Abfrage!$A$2:$C$19,2,),VLOOKUP(Belegerfassung!L4537,Abfrage!$A$2:$C$19,3,)),"")))</f>
        <v/>
      </c>
      <c r="G4529" t="str">
        <f t="shared" si="210"/>
        <v/>
      </c>
      <c r="H4529" s="31" t="str">
        <f>IF(A4529&lt;&gt;"",-Belegerfassung!J4537+Belegerfassung!K4537,"")</f>
        <v/>
      </c>
      <c r="I4529" s="49" t="str">
        <f>IFERROR(IF(H4529&lt;&gt;"",Belegerfassung!L4537*100,""),IF(OR(Belegerfassung!L4537="Leistung EU - Erlöse",Belegerfassung!L4537="Lieferungen EU-Erlöse",Belegerfassung!L4537="EUST",Belegerfassung!L4537="Bauleistungen 20%")=TRUE,"",MID(Belegerfassung!L4537,4,2)))</f>
        <v/>
      </c>
      <c r="J4529" s="6" t="str">
        <f>IF(A4529&lt;&gt;"",LEFT(Belegerfassung!D4537,40),"")</f>
        <v/>
      </c>
      <c r="K4529" t="str">
        <f>IF(A4529&lt;&gt;"",VLOOKUP(D4529,Abfrage!$F$2:$G$21,2,FALSE),"")</f>
        <v/>
      </c>
      <c r="L4529" s="6" t="str">
        <f>IF(Belegerfassung!H4537&lt;&gt;"",Belegerfassung!H4537,"")</f>
        <v/>
      </c>
      <c r="M4529" t="str">
        <f>IFERROR(IF(Belegerfassung!E4537&lt;&gt;"",VLOOKUP(Belegerfassung!E4537,Abfrage!$L$2:$M$15,2,),""),"")</f>
        <v/>
      </c>
      <c r="N4529" t="str">
        <f t="shared" si="211"/>
        <v/>
      </c>
      <c r="O4529" t="str">
        <f t="shared" si="212"/>
        <v/>
      </c>
      <c r="P4529" t="str">
        <f>IF(Belegerfassung!G4537&lt;&gt;"",CONCATENATE(Belegerfassung!G4537,".pdf"),"")</f>
        <v/>
      </c>
    </row>
    <row r="4530" spans="1:16">
      <c r="A4530" t="str">
        <f>IF(Belegerfassung!C4538&lt;&gt;"",0,"")</f>
        <v/>
      </c>
      <c r="B4530" t="str">
        <f>IFERROR(VLOOKUP(Belegerfassung!I4538,Konten!A:D,2,FALSE),"")</f>
        <v/>
      </c>
      <c r="C4530" t="str">
        <f>IF(A4530&lt;&gt;"",TEXT(Belegerfassung!C4538,"TT.MM.JJJJ"),"")</f>
        <v/>
      </c>
      <c r="D4530" t="str">
        <f>IFERROR(VLOOKUP(Belegerfassung!A4538,Abfrage!$E$2:$F$20,2,FALSE),"")</f>
        <v/>
      </c>
      <c r="E4530" t="str">
        <f>IF(A4530&lt;&gt;"",Belegerfassung!B4538,"")</f>
        <v/>
      </c>
      <c r="F4530" t="str">
        <f>IF(Belegerfassung!L4538="","",IF(Belegerfassung!L4538&lt;&gt;"",IF(Belegerfassung!L4538&lt;&gt;"",IF(Belegerfassung!J4538&lt;&gt;0,VLOOKUP(Belegerfassung!L4538,Abfrage!$A$2:$C$19,2,),VLOOKUP(Belegerfassung!L4538,Abfrage!$A$2:$C$19,3,)),"")))</f>
        <v/>
      </c>
      <c r="G4530" t="str">
        <f t="shared" si="210"/>
        <v/>
      </c>
      <c r="H4530" s="31" t="str">
        <f>IF(A4530&lt;&gt;"",-Belegerfassung!J4538+Belegerfassung!K4538,"")</f>
        <v/>
      </c>
      <c r="I4530" s="49" t="str">
        <f>IFERROR(IF(H4530&lt;&gt;"",Belegerfassung!L4538*100,""),IF(OR(Belegerfassung!L4538="Leistung EU - Erlöse",Belegerfassung!L4538="Lieferungen EU-Erlöse",Belegerfassung!L4538="EUST",Belegerfassung!L4538="Bauleistungen 20%")=TRUE,"",MID(Belegerfassung!L4538,4,2)))</f>
        <v/>
      </c>
      <c r="J4530" s="6" t="str">
        <f>IF(A4530&lt;&gt;"",LEFT(Belegerfassung!D4538,40),"")</f>
        <v/>
      </c>
      <c r="K4530" t="str">
        <f>IF(A4530&lt;&gt;"",VLOOKUP(D4530,Abfrage!$F$2:$G$21,2,FALSE),"")</f>
        <v/>
      </c>
      <c r="L4530" s="6" t="str">
        <f>IF(Belegerfassung!H4538&lt;&gt;"",Belegerfassung!H4538,"")</f>
        <v/>
      </c>
      <c r="M4530" t="str">
        <f>IFERROR(IF(Belegerfassung!E4538&lt;&gt;"",VLOOKUP(Belegerfassung!E4538,Abfrage!$L$2:$M$15,2,),""),"")</f>
        <v/>
      </c>
      <c r="N4530" t="str">
        <f t="shared" si="211"/>
        <v/>
      </c>
      <c r="O4530" t="str">
        <f t="shared" si="212"/>
        <v/>
      </c>
      <c r="P4530" t="str">
        <f>IF(Belegerfassung!G4538&lt;&gt;"",CONCATENATE(Belegerfassung!G4538,".pdf"),"")</f>
        <v/>
      </c>
    </row>
    <row r="4531" spans="1:16">
      <c r="A4531" t="str">
        <f>IF(Belegerfassung!C4539&lt;&gt;"",0,"")</f>
        <v/>
      </c>
      <c r="B4531" t="str">
        <f>IFERROR(VLOOKUP(Belegerfassung!I4539,Konten!A:D,2,FALSE),"")</f>
        <v/>
      </c>
      <c r="C4531" t="str">
        <f>IF(A4531&lt;&gt;"",TEXT(Belegerfassung!C4539,"TT.MM.JJJJ"),"")</f>
        <v/>
      </c>
      <c r="D4531" t="str">
        <f>IFERROR(VLOOKUP(Belegerfassung!A4539,Abfrage!$E$2:$F$20,2,FALSE),"")</f>
        <v/>
      </c>
      <c r="E4531" t="str">
        <f>IF(A4531&lt;&gt;"",Belegerfassung!B4539,"")</f>
        <v/>
      </c>
      <c r="F4531" t="str">
        <f>IF(Belegerfassung!L4539="","",IF(Belegerfassung!L4539&lt;&gt;"",IF(Belegerfassung!L4539&lt;&gt;"",IF(Belegerfassung!J4539&lt;&gt;0,VLOOKUP(Belegerfassung!L4539,Abfrage!$A$2:$C$19,2,),VLOOKUP(Belegerfassung!L4539,Abfrage!$A$2:$C$19,3,)),"")))</f>
        <v/>
      </c>
      <c r="G4531" t="str">
        <f t="shared" si="210"/>
        <v/>
      </c>
      <c r="H4531" s="31" t="str">
        <f>IF(A4531&lt;&gt;"",-Belegerfassung!J4539+Belegerfassung!K4539,"")</f>
        <v/>
      </c>
      <c r="I4531" s="49" t="str">
        <f>IFERROR(IF(H4531&lt;&gt;"",Belegerfassung!L4539*100,""),IF(OR(Belegerfassung!L4539="Leistung EU - Erlöse",Belegerfassung!L4539="Lieferungen EU-Erlöse",Belegerfassung!L4539="EUST",Belegerfassung!L4539="Bauleistungen 20%")=TRUE,"",MID(Belegerfassung!L4539,4,2)))</f>
        <v/>
      </c>
      <c r="J4531" s="6" t="str">
        <f>IF(A4531&lt;&gt;"",LEFT(Belegerfassung!D4539,40),"")</f>
        <v/>
      </c>
      <c r="K4531" t="str">
        <f>IF(A4531&lt;&gt;"",VLOOKUP(D4531,Abfrage!$F$2:$G$21,2,FALSE),"")</f>
        <v/>
      </c>
      <c r="L4531" s="6" t="str">
        <f>IF(Belegerfassung!H4539&lt;&gt;"",Belegerfassung!H4539,"")</f>
        <v/>
      </c>
      <c r="M4531" t="str">
        <f>IFERROR(IF(Belegerfassung!E4539&lt;&gt;"",VLOOKUP(Belegerfassung!E4539,Abfrage!$L$2:$M$15,2,),""),"")</f>
        <v/>
      </c>
      <c r="N4531" t="str">
        <f t="shared" si="211"/>
        <v/>
      </c>
      <c r="O4531" t="str">
        <f t="shared" si="212"/>
        <v/>
      </c>
      <c r="P4531" t="str">
        <f>IF(Belegerfassung!G4539&lt;&gt;"",CONCATENATE(Belegerfassung!G4539,".pdf"),"")</f>
        <v/>
      </c>
    </row>
    <row r="4532" spans="1:16">
      <c r="A4532" t="str">
        <f>IF(Belegerfassung!C4540&lt;&gt;"",0,"")</f>
        <v/>
      </c>
      <c r="B4532" t="str">
        <f>IFERROR(VLOOKUP(Belegerfassung!I4540,Konten!A:D,2,FALSE),"")</f>
        <v/>
      </c>
      <c r="C4532" t="str">
        <f>IF(A4532&lt;&gt;"",TEXT(Belegerfassung!C4540,"TT.MM.JJJJ"),"")</f>
        <v/>
      </c>
      <c r="D4532" t="str">
        <f>IFERROR(VLOOKUP(Belegerfassung!A4540,Abfrage!$E$2:$F$20,2,FALSE),"")</f>
        <v/>
      </c>
      <c r="E4532" t="str">
        <f>IF(A4532&lt;&gt;"",Belegerfassung!B4540,"")</f>
        <v/>
      </c>
      <c r="F4532" t="str">
        <f>IF(Belegerfassung!L4540="","",IF(Belegerfassung!L4540&lt;&gt;"",IF(Belegerfassung!L4540&lt;&gt;"",IF(Belegerfassung!J4540&lt;&gt;0,VLOOKUP(Belegerfassung!L4540,Abfrage!$A$2:$C$19,2,),VLOOKUP(Belegerfassung!L4540,Abfrage!$A$2:$C$19,3,)),"")))</f>
        <v/>
      </c>
      <c r="G4532" t="str">
        <f t="shared" si="210"/>
        <v/>
      </c>
      <c r="H4532" s="31" t="str">
        <f>IF(A4532&lt;&gt;"",-Belegerfassung!J4540+Belegerfassung!K4540,"")</f>
        <v/>
      </c>
      <c r="I4532" s="49" t="str">
        <f>IFERROR(IF(H4532&lt;&gt;"",Belegerfassung!L4540*100,""),IF(OR(Belegerfassung!L4540="Leistung EU - Erlöse",Belegerfassung!L4540="Lieferungen EU-Erlöse",Belegerfassung!L4540="EUST",Belegerfassung!L4540="Bauleistungen 20%")=TRUE,"",MID(Belegerfassung!L4540,4,2)))</f>
        <v/>
      </c>
      <c r="J4532" s="6" t="str">
        <f>IF(A4532&lt;&gt;"",LEFT(Belegerfassung!D4540,40),"")</f>
        <v/>
      </c>
      <c r="K4532" t="str">
        <f>IF(A4532&lt;&gt;"",VLOOKUP(D4532,Abfrage!$F$2:$G$21,2,FALSE),"")</f>
        <v/>
      </c>
      <c r="L4532" s="6" t="str">
        <f>IF(Belegerfassung!H4540&lt;&gt;"",Belegerfassung!H4540,"")</f>
        <v/>
      </c>
      <c r="M4532" t="str">
        <f>IFERROR(IF(Belegerfassung!E4540&lt;&gt;"",VLOOKUP(Belegerfassung!E4540,Abfrage!$L$2:$M$15,2,),""),"")</f>
        <v/>
      </c>
      <c r="N4532" t="str">
        <f t="shared" si="211"/>
        <v/>
      </c>
      <c r="O4532" t="str">
        <f t="shared" si="212"/>
        <v/>
      </c>
      <c r="P4532" t="str">
        <f>IF(Belegerfassung!G4540&lt;&gt;"",CONCATENATE(Belegerfassung!G4540,".pdf"),"")</f>
        <v/>
      </c>
    </row>
    <row r="4533" spans="1:16">
      <c r="A4533" t="str">
        <f>IF(Belegerfassung!C4541&lt;&gt;"",0,"")</f>
        <v/>
      </c>
      <c r="B4533" t="str">
        <f>IFERROR(VLOOKUP(Belegerfassung!I4541,Konten!A:D,2,FALSE),"")</f>
        <v/>
      </c>
      <c r="C4533" t="str">
        <f>IF(A4533&lt;&gt;"",TEXT(Belegerfassung!C4541,"TT.MM.JJJJ"),"")</f>
        <v/>
      </c>
      <c r="D4533" t="str">
        <f>IFERROR(VLOOKUP(Belegerfassung!A4541,Abfrage!$E$2:$F$20,2,FALSE),"")</f>
        <v/>
      </c>
      <c r="E4533" t="str">
        <f>IF(A4533&lt;&gt;"",Belegerfassung!B4541,"")</f>
        <v/>
      </c>
      <c r="F4533" t="str">
        <f>IF(Belegerfassung!L4541="","",IF(Belegerfassung!L4541&lt;&gt;"",IF(Belegerfassung!L4541&lt;&gt;"",IF(Belegerfassung!J4541&lt;&gt;0,VLOOKUP(Belegerfassung!L4541,Abfrage!$A$2:$C$19,2,),VLOOKUP(Belegerfassung!L4541,Abfrage!$A$2:$C$19,3,)),"")))</f>
        <v/>
      </c>
      <c r="G4533" t="str">
        <f t="shared" si="210"/>
        <v/>
      </c>
      <c r="H4533" s="31" t="str">
        <f>IF(A4533&lt;&gt;"",-Belegerfassung!J4541+Belegerfassung!K4541,"")</f>
        <v/>
      </c>
      <c r="I4533" s="49" t="str">
        <f>IFERROR(IF(H4533&lt;&gt;"",Belegerfassung!L4541*100,""),IF(OR(Belegerfassung!L4541="Leistung EU - Erlöse",Belegerfassung!L4541="Lieferungen EU-Erlöse",Belegerfassung!L4541="EUST",Belegerfassung!L4541="Bauleistungen 20%")=TRUE,"",MID(Belegerfassung!L4541,4,2)))</f>
        <v/>
      </c>
      <c r="J4533" s="6" t="str">
        <f>IF(A4533&lt;&gt;"",LEFT(Belegerfassung!D4541,40),"")</f>
        <v/>
      </c>
      <c r="K4533" t="str">
        <f>IF(A4533&lt;&gt;"",VLOOKUP(D4533,Abfrage!$F$2:$G$21,2,FALSE),"")</f>
        <v/>
      </c>
      <c r="L4533" s="6" t="str">
        <f>IF(Belegerfassung!H4541&lt;&gt;"",Belegerfassung!H4541,"")</f>
        <v/>
      </c>
      <c r="M4533" t="str">
        <f>IFERROR(IF(Belegerfassung!E4541&lt;&gt;"",VLOOKUP(Belegerfassung!E4541,Abfrage!$L$2:$M$15,2,),""),"")</f>
        <v/>
      </c>
      <c r="N4533" t="str">
        <f t="shared" si="211"/>
        <v/>
      </c>
      <c r="O4533" t="str">
        <f t="shared" si="212"/>
        <v/>
      </c>
      <c r="P4533" t="str">
        <f>IF(Belegerfassung!G4541&lt;&gt;"",CONCATENATE(Belegerfassung!G4541,".pdf"),"")</f>
        <v/>
      </c>
    </row>
    <row r="4534" spans="1:16">
      <c r="A4534" t="str">
        <f>IF(Belegerfassung!C4542&lt;&gt;"",0,"")</f>
        <v/>
      </c>
      <c r="B4534" t="str">
        <f>IFERROR(VLOOKUP(Belegerfassung!I4542,Konten!A:D,2,FALSE),"")</f>
        <v/>
      </c>
      <c r="C4534" t="str">
        <f>IF(A4534&lt;&gt;"",TEXT(Belegerfassung!C4542,"TT.MM.JJJJ"),"")</f>
        <v/>
      </c>
      <c r="D4534" t="str">
        <f>IFERROR(VLOOKUP(Belegerfassung!A4542,Abfrage!$E$2:$F$20,2,FALSE),"")</f>
        <v/>
      </c>
      <c r="E4534" t="str">
        <f>IF(A4534&lt;&gt;"",Belegerfassung!B4542,"")</f>
        <v/>
      </c>
      <c r="F4534" t="str">
        <f>IF(Belegerfassung!L4542="","",IF(Belegerfassung!L4542&lt;&gt;"",IF(Belegerfassung!L4542&lt;&gt;"",IF(Belegerfassung!J4542&lt;&gt;0,VLOOKUP(Belegerfassung!L4542,Abfrage!$A$2:$C$19,2,),VLOOKUP(Belegerfassung!L4542,Abfrage!$A$2:$C$19,3,)),"")))</f>
        <v/>
      </c>
      <c r="G4534" t="str">
        <f t="shared" si="210"/>
        <v/>
      </c>
      <c r="H4534" s="31" t="str">
        <f>IF(A4534&lt;&gt;"",-Belegerfassung!J4542+Belegerfassung!K4542,"")</f>
        <v/>
      </c>
      <c r="I4534" s="49" t="str">
        <f>IFERROR(IF(H4534&lt;&gt;"",Belegerfassung!L4542*100,""),IF(OR(Belegerfassung!L4542="Leistung EU - Erlöse",Belegerfassung!L4542="Lieferungen EU-Erlöse",Belegerfassung!L4542="EUST",Belegerfassung!L4542="Bauleistungen 20%")=TRUE,"",MID(Belegerfassung!L4542,4,2)))</f>
        <v/>
      </c>
      <c r="J4534" s="6" t="str">
        <f>IF(A4534&lt;&gt;"",LEFT(Belegerfassung!D4542,40),"")</f>
        <v/>
      </c>
      <c r="K4534" t="str">
        <f>IF(A4534&lt;&gt;"",VLOOKUP(D4534,Abfrage!$F$2:$G$21,2,FALSE),"")</f>
        <v/>
      </c>
      <c r="L4534" s="6" t="str">
        <f>IF(Belegerfassung!H4542&lt;&gt;"",Belegerfassung!H4542,"")</f>
        <v/>
      </c>
      <c r="M4534" t="str">
        <f>IFERROR(IF(Belegerfassung!E4542&lt;&gt;"",VLOOKUP(Belegerfassung!E4542,Abfrage!$L$2:$M$15,2,),""),"")</f>
        <v/>
      </c>
      <c r="N4534" t="str">
        <f t="shared" si="211"/>
        <v/>
      </c>
      <c r="O4534" t="str">
        <f t="shared" si="212"/>
        <v/>
      </c>
      <c r="P4534" t="str">
        <f>IF(Belegerfassung!G4542&lt;&gt;"",CONCATENATE(Belegerfassung!G4542,".pdf"),"")</f>
        <v/>
      </c>
    </row>
    <row r="4535" spans="1:16">
      <c r="A4535" t="str">
        <f>IF(Belegerfassung!C4543&lt;&gt;"",0,"")</f>
        <v/>
      </c>
      <c r="B4535" t="str">
        <f>IFERROR(VLOOKUP(Belegerfassung!I4543,Konten!A:D,2,FALSE),"")</f>
        <v/>
      </c>
      <c r="C4535" t="str">
        <f>IF(A4535&lt;&gt;"",TEXT(Belegerfassung!C4543,"TT.MM.JJJJ"),"")</f>
        <v/>
      </c>
      <c r="D4535" t="str">
        <f>IFERROR(VLOOKUP(Belegerfassung!A4543,Abfrage!$E$2:$F$20,2,FALSE),"")</f>
        <v/>
      </c>
      <c r="E4535" t="str">
        <f>IF(A4535&lt;&gt;"",Belegerfassung!B4543,"")</f>
        <v/>
      </c>
      <c r="F4535" t="str">
        <f>IF(Belegerfassung!L4543="","",IF(Belegerfassung!L4543&lt;&gt;"",IF(Belegerfassung!L4543&lt;&gt;"",IF(Belegerfassung!J4543&lt;&gt;0,VLOOKUP(Belegerfassung!L4543,Abfrage!$A$2:$C$19,2,),VLOOKUP(Belegerfassung!L4543,Abfrage!$A$2:$C$19,3,)),"")))</f>
        <v/>
      </c>
      <c r="G4535" t="str">
        <f t="shared" si="210"/>
        <v/>
      </c>
      <c r="H4535" s="31" t="str">
        <f>IF(A4535&lt;&gt;"",-Belegerfassung!J4543+Belegerfassung!K4543,"")</f>
        <v/>
      </c>
      <c r="I4535" s="49" t="str">
        <f>IFERROR(IF(H4535&lt;&gt;"",Belegerfassung!L4543*100,""),IF(OR(Belegerfassung!L4543="Leistung EU - Erlöse",Belegerfassung!L4543="Lieferungen EU-Erlöse",Belegerfassung!L4543="EUST",Belegerfassung!L4543="Bauleistungen 20%")=TRUE,"",MID(Belegerfassung!L4543,4,2)))</f>
        <v/>
      </c>
      <c r="J4535" s="6" t="str">
        <f>IF(A4535&lt;&gt;"",LEFT(Belegerfassung!D4543,40),"")</f>
        <v/>
      </c>
      <c r="K4535" t="str">
        <f>IF(A4535&lt;&gt;"",VLOOKUP(D4535,Abfrage!$F$2:$G$21,2,FALSE),"")</f>
        <v/>
      </c>
      <c r="L4535" s="6" t="str">
        <f>IF(Belegerfassung!H4543&lt;&gt;"",Belegerfassung!H4543,"")</f>
        <v/>
      </c>
      <c r="M4535" t="str">
        <f>IFERROR(IF(Belegerfassung!E4543&lt;&gt;"",VLOOKUP(Belegerfassung!E4543,Abfrage!$L$2:$M$15,2,),""),"")</f>
        <v/>
      </c>
      <c r="N4535" t="str">
        <f t="shared" si="211"/>
        <v/>
      </c>
      <c r="O4535" t="str">
        <f t="shared" si="212"/>
        <v/>
      </c>
      <c r="P4535" t="str">
        <f>IF(Belegerfassung!G4543&lt;&gt;"",CONCATENATE(Belegerfassung!G4543,".pdf"),"")</f>
        <v/>
      </c>
    </row>
    <row r="4536" spans="1:16">
      <c r="A4536" t="str">
        <f>IF(Belegerfassung!C4544&lt;&gt;"",0,"")</f>
        <v/>
      </c>
      <c r="B4536" t="str">
        <f>IFERROR(VLOOKUP(Belegerfassung!I4544,Konten!A:D,2,FALSE),"")</f>
        <v/>
      </c>
      <c r="C4536" t="str">
        <f>IF(A4536&lt;&gt;"",TEXT(Belegerfassung!C4544,"TT.MM.JJJJ"),"")</f>
        <v/>
      </c>
      <c r="D4536" t="str">
        <f>IFERROR(VLOOKUP(Belegerfassung!A4544,Abfrage!$E$2:$F$20,2,FALSE),"")</f>
        <v/>
      </c>
      <c r="E4536" t="str">
        <f>IF(A4536&lt;&gt;"",Belegerfassung!B4544,"")</f>
        <v/>
      </c>
      <c r="F4536" t="str">
        <f>IF(Belegerfassung!L4544="","",IF(Belegerfassung!L4544&lt;&gt;"",IF(Belegerfassung!L4544&lt;&gt;"",IF(Belegerfassung!J4544&lt;&gt;0,VLOOKUP(Belegerfassung!L4544,Abfrage!$A$2:$C$19,2,),VLOOKUP(Belegerfassung!L4544,Abfrage!$A$2:$C$19,3,)),"")))</f>
        <v/>
      </c>
      <c r="G4536" t="str">
        <f t="shared" si="210"/>
        <v/>
      </c>
      <c r="H4536" s="31" t="str">
        <f>IF(A4536&lt;&gt;"",-Belegerfassung!J4544+Belegerfassung!K4544,"")</f>
        <v/>
      </c>
      <c r="I4536" s="49" t="str">
        <f>IFERROR(IF(H4536&lt;&gt;"",Belegerfassung!L4544*100,""),IF(OR(Belegerfassung!L4544="Leistung EU - Erlöse",Belegerfassung!L4544="Lieferungen EU-Erlöse",Belegerfassung!L4544="EUST",Belegerfassung!L4544="Bauleistungen 20%")=TRUE,"",MID(Belegerfassung!L4544,4,2)))</f>
        <v/>
      </c>
      <c r="J4536" s="6" t="str">
        <f>IF(A4536&lt;&gt;"",LEFT(Belegerfassung!D4544,40),"")</f>
        <v/>
      </c>
      <c r="K4536" t="str">
        <f>IF(A4536&lt;&gt;"",VLOOKUP(D4536,Abfrage!$F$2:$G$21,2,FALSE),"")</f>
        <v/>
      </c>
      <c r="L4536" s="6" t="str">
        <f>IF(Belegerfassung!H4544&lt;&gt;"",Belegerfassung!H4544,"")</f>
        <v/>
      </c>
      <c r="M4536" t="str">
        <f>IFERROR(IF(Belegerfassung!E4544&lt;&gt;"",VLOOKUP(Belegerfassung!E4544,Abfrage!$L$2:$M$15,2,),""),"")</f>
        <v/>
      </c>
      <c r="N4536" t="str">
        <f t="shared" si="211"/>
        <v/>
      </c>
      <c r="O4536" t="str">
        <f t="shared" si="212"/>
        <v/>
      </c>
      <c r="P4536" t="str">
        <f>IF(Belegerfassung!G4544&lt;&gt;"",CONCATENATE(Belegerfassung!G4544,".pdf"),"")</f>
        <v/>
      </c>
    </row>
    <row r="4537" spans="1:16">
      <c r="A4537" t="str">
        <f>IF(Belegerfassung!C4545&lt;&gt;"",0,"")</f>
        <v/>
      </c>
      <c r="B4537" t="str">
        <f>IFERROR(VLOOKUP(Belegerfassung!I4545,Konten!A:D,2,FALSE),"")</f>
        <v/>
      </c>
      <c r="C4537" t="str">
        <f>IF(A4537&lt;&gt;"",TEXT(Belegerfassung!C4545,"TT.MM.JJJJ"),"")</f>
        <v/>
      </c>
      <c r="D4537" t="str">
        <f>IFERROR(VLOOKUP(Belegerfassung!A4545,Abfrage!$E$2:$F$20,2,FALSE),"")</f>
        <v/>
      </c>
      <c r="E4537" t="str">
        <f>IF(A4537&lt;&gt;"",Belegerfassung!B4545,"")</f>
        <v/>
      </c>
      <c r="F4537" t="str">
        <f>IF(Belegerfassung!L4545="","",IF(Belegerfassung!L4545&lt;&gt;"",IF(Belegerfassung!L4545&lt;&gt;"",IF(Belegerfassung!J4545&lt;&gt;0,VLOOKUP(Belegerfassung!L4545,Abfrage!$A$2:$C$19,2,),VLOOKUP(Belegerfassung!L4545,Abfrage!$A$2:$C$19,3,)),"")))</f>
        <v/>
      </c>
      <c r="G4537" t="str">
        <f t="shared" si="210"/>
        <v/>
      </c>
      <c r="H4537" s="31" t="str">
        <f>IF(A4537&lt;&gt;"",-Belegerfassung!J4545+Belegerfassung!K4545,"")</f>
        <v/>
      </c>
      <c r="I4537" s="49" t="str">
        <f>IFERROR(IF(H4537&lt;&gt;"",Belegerfassung!L4545*100,""),IF(OR(Belegerfassung!L4545="Leistung EU - Erlöse",Belegerfassung!L4545="Lieferungen EU-Erlöse",Belegerfassung!L4545="EUST",Belegerfassung!L4545="Bauleistungen 20%")=TRUE,"",MID(Belegerfassung!L4545,4,2)))</f>
        <v/>
      </c>
      <c r="J4537" s="6" t="str">
        <f>IF(A4537&lt;&gt;"",LEFT(Belegerfassung!D4545,40),"")</f>
        <v/>
      </c>
      <c r="K4537" t="str">
        <f>IF(A4537&lt;&gt;"",VLOOKUP(D4537,Abfrage!$F$2:$G$21,2,FALSE),"")</f>
        <v/>
      </c>
      <c r="L4537" s="6" t="str">
        <f>IF(Belegerfassung!H4545&lt;&gt;"",Belegerfassung!H4545,"")</f>
        <v/>
      </c>
      <c r="M4537" t="str">
        <f>IFERROR(IF(Belegerfassung!E4545&lt;&gt;"",VLOOKUP(Belegerfassung!E4545,Abfrage!$L$2:$M$15,2,),""),"")</f>
        <v/>
      </c>
      <c r="N4537" t="str">
        <f t="shared" si="211"/>
        <v/>
      </c>
      <c r="O4537" t="str">
        <f t="shared" si="212"/>
        <v/>
      </c>
      <c r="P4537" t="str">
        <f>IF(Belegerfassung!G4545&lt;&gt;"",CONCATENATE(Belegerfassung!G4545,".pdf"),"")</f>
        <v/>
      </c>
    </row>
    <row r="4538" spans="1:16">
      <c r="A4538" t="str">
        <f>IF(Belegerfassung!C4546&lt;&gt;"",0,"")</f>
        <v/>
      </c>
      <c r="B4538" t="str">
        <f>IFERROR(VLOOKUP(Belegerfassung!I4546,Konten!A:D,2,FALSE),"")</f>
        <v/>
      </c>
      <c r="C4538" t="str">
        <f>IF(A4538&lt;&gt;"",TEXT(Belegerfassung!C4546,"TT.MM.JJJJ"),"")</f>
        <v/>
      </c>
      <c r="D4538" t="str">
        <f>IFERROR(VLOOKUP(Belegerfassung!A4546,Abfrage!$E$2:$F$20,2,FALSE),"")</f>
        <v/>
      </c>
      <c r="E4538" t="str">
        <f>IF(A4538&lt;&gt;"",Belegerfassung!B4546,"")</f>
        <v/>
      </c>
      <c r="F4538" t="str">
        <f>IF(Belegerfassung!L4546="","",IF(Belegerfassung!L4546&lt;&gt;"",IF(Belegerfassung!L4546&lt;&gt;"",IF(Belegerfassung!J4546&lt;&gt;0,VLOOKUP(Belegerfassung!L4546,Abfrage!$A$2:$C$19,2,),VLOOKUP(Belegerfassung!L4546,Abfrage!$A$2:$C$19,3,)),"")))</f>
        <v/>
      </c>
      <c r="G4538" t="str">
        <f t="shared" si="210"/>
        <v/>
      </c>
      <c r="H4538" s="31" t="str">
        <f>IF(A4538&lt;&gt;"",-Belegerfassung!J4546+Belegerfassung!K4546,"")</f>
        <v/>
      </c>
      <c r="I4538" s="49" t="str">
        <f>IFERROR(IF(H4538&lt;&gt;"",Belegerfassung!L4546*100,""),IF(OR(Belegerfassung!L4546="Leistung EU - Erlöse",Belegerfassung!L4546="Lieferungen EU-Erlöse",Belegerfassung!L4546="EUST",Belegerfassung!L4546="Bauleistungen 20%")=TRUE,"",MID(Belegerfassung!L4546,4,2)))</f>
        <v/>
      </c>
      <c r="J4538" s="6" t="str">
        <f>IF(A4538&lt;&gt;"",LEFT(Belegerfassung!D4546,40),"")</f>
        <v/>
      </c>
      <c r="K4538" t="str">
        <f>IF(A4538&lt;&gt;"",VLOOKUP(D4538,Abfrage!$F$2:$G$21,2,FALSE),"")</f>
        <v/>
      </c>
      <c r="L4538" s="6" t="str">
        <f>IF(Belegerfassung!H4546&lt;&gt;"",Belegerfassung!H4546,"")</f>
        <v/>
      </c>
      <c r="M4538" t="str">
        <f>IFERROR(IF(Belegerfassung!E4546&lt;&gt;"",VLOOKUP(Belegerfassung!E4546,Abfrage!$L$2:$M$15,2,),""),"")</f>
        <v/>
      </c>
      <c r="N4538" t="str">
        <f t="shared" si="211"/>
        <v/>
      </c>
      <c r="O4538" t="str">
        <f t="shared" si="212"/>
        <v/>
      </c>
      <c r="P4538" t="str">
        <f>IF(Belegerfassung!G4546&lt;&gt;"",CONCATENATE(Belegerfassung!G4546,".pdf"),"")</f>
        <v/>
      </c>
    </row>
    <row r="4539" spans="1:16">
      <c r="A4539" t="str">
        <f>IF(Belegerfassung!C4547&lt;&gt;"",0,"")</f>
        <v/>
      </c>
      <c r="B4539" t="str">
        <f>IFERROR(VLOOKUP(Belegerfassung!I4547,Konten!A:D,2,FALSE),"")</f>
        <v/>
      </c>
      <c r="C4539" t="str">
        <f>IF(A4539&lt;&gt;"",TEXT(Belegerfassung!C4547,"TT.MM.JJJJ"),"")</f>
        <v/>
      </c>
      <c r="D4539" t="str">
        <f>IFERROR(VLOOKUP(Belegerfassung!A4547,Abfrage!$E$2:$F$20,2,FALSE),"")</f>
        <v/>
      </c>
      <c r="E4539" t="str">
        <f>IF(A4539&lt;&gt;"",Belegerfassung!B4547,"")</f>
        <v/>
      </c>
      <c r="F4539" t="str">
        <f>IF(Belegerfassung!L4547="","",IF(Belegerfassung!L4547&lt;&gt;"",IF(Belegerfassung!L4547&lt;&gt;"",IF(Belegerfassung!J4547&lt;&gt;0,VLOOKUP(Belegerfassung!L4547,Abfrage!$A$2:$C$19,2,),VLOOKUP(Belegerfassung!L4547,Abfrage!$A$2:$C$19,3,)),"")))</f>
        <v/>
      </c>
      <c r="G4539" t="str">
        <f t="shared" si="210"/>
        <v/>
      </c>
      <c r="H4539" s="31" t="str">
        <f>IF(A4539&lt;&gt;"",-Belegerfassung!J4547+Belegerfassung!K4547,"")</f>
        <v/>
      </c>
      <c r="I4539" s="49" t="str">
        <f>IFERROR(IF(H4539&lt;&gt;"",Belegerfassung!L4547*100,""),IF(OR(Belegerfassung!L4547="Leistung EU - Erlöse",Belegerfassung!L4547="Lieferungen EU-Erlöse",Belegerfassung!L4547="EUST",Belegerfassung!L4547="Bauleistungen 20%")=TRUE,"",MID(Belegerfassung!L4547,4,2)))</f>
        <v/>
      </c>
      <c r="J4539" s="6" t="str">
        <f>IF(A4539&lt;&gt;"",LEFT(Belegerfassung!D4547,40),"")</f>
        <v/>
      </c>
      <c r="K4539" t="str">
        <f>IF(A4539&lt;&gt;"",VLOOKUP(D4539,Abfrage!$F$2:$G$21,2,FALSE),"")</f>
        <v/>
      </c>
      <c r="L4539" s="6" t="str">
        <f>IF(Belegerfassung!H4547&lt;&gt;"",Belegerfassung!H4547,"")</f>
        <v/>
      </c>
      <c r="M4539" t="str">
        <f>IFERROR(IF(Belegerfassung!E4547&lt;&gt;"",VLOOKUP(Belegerfassung!E4547,Abfrage!$L$2:$M$15,2,),""),"")</f>
        <v/>
      </c>
      <c r="N4539" t="str">
        <f t="shared" si="211"/>
        <v/>
      </c>
      <c r="O4539" t="str">
        <f t="shared" si="212"/>
        <v/>
      </c>
      <c r="P4539" t="str">
        <f>IF(Belegerfassung!G4547&lt;&gt;"",CONCATENATE(Belegerfassung!G4547,".pdf"),"")</f>
        <v/>
      </c>
    </row>
    <row r="4540" spans="1:16">
      <c r="A4540" t="str">
        <f>IF(Belegerfassung!C4548&lt;&gt;"",0,"")</f>
        <v/>
      </c>
      <c r="B4540" t="str">
        <f>IFERROR(VLOOKUP(Belegerfassung!I4548,Konten!A:D,2,FALSE),"")</f>
        <v/>
      </c>
      <c r="C4540" t="str">
        <f>IF(A4540&lt;&gt;"",TEXT(Belegerfassung!C4548,"TT.MM.JJJJ"),"")</f>
        <v/>
      </c>
      <c r="D4540" t="str">
        <f>IFERROR(VLOOKUP(Belegerfassung!A4548,Abfrage!$E$2:$F$20,2,FALSE),"")</f>
        <v/>
      </c>
      <c r="E4540" t="str">
        <f>IF(A4540&lt;&gt;"",Belegerfassung!B4548,"")</f>
        <v/>
      </c>
      <c r="F4540" t="str">
        <f>IF(Belegerfassung!L4548="","",IF(Belegerfassung!L4548&lt;&gt;"",IF(Belegerfassung!L4548&lt;&gt;"",IF(Belegerfassung!J4548&lt;&gt;0,VLOOKUP(Belegerfassung!L4548,Abfrage!$A$2:$C$19,2,),VLOOKUP(Belegerfassung!L4548,Abfrage!$A$2:$C$19,3,)),"")))</f>
        <v/>
      </c>
      <c r="G4540" t="str">
        <f t="shared" si="210"/>
        <v/>
      </c>
      <c r="H4540" s="31" t="str">
        <f>IF(A4540&lt;&gt;"",-Belegerfassung!J4548+Belegerfassung!K4548,"")</f>
        <v/>
      </c>
      <c r="I4540" s="49" t="str">
        <f>IFERROR(IF(H4540&lt;&gt;"",Belegerfassung!L4548*100,""),IF(OR(Belegerfassung!L4548="Leistung EU - Erlöse",Belegerfassung!L4548="Lieferungen EU-Erlöse",Belegerfassung!L4548="EUST",Belegerfassung!L4548="Bauleistungen 20%")=TRUE,"",MID(Belegerfassung!L4548,4,2)))</f>
        <v/>
      </c>
      <c r="J4540" s="6" t="str">
        <f>IF(A4540&lt;&gt;"",LEFT(Belegerfassung!D4548,40),"")</f>
        <v/>
      </c>
      <c r="K4540" t="str">
        <f>IF(A4540&lt;&gt;"",VLOOKUP(D4540,Abfrage!$F$2:$G$21,2,FALSE),"")</f>
        <v/>
      </c>
      <c r="L4540" s="6" t="str">
        <f>IF(Belegerfassung!H4548&lt;&gt;"",Belegerfassung!H4548,"")</f>
        <v/>
      </c>
      <c r="M4540" t="str">
        <f>IFERROR(IF(Belegerfassung!E4548&lt;&gt;"",VLOOKUP(Belegerfassung!E4548,Abfrage!$L$2:$M$15,2,),""),"")</f>
        <v/>
      </c>
      <c r="N4540" t="str">
        <f t="shared" si="211"/>
        <v/>
      </c>
      <c r="O4540" t="str">
        <f t="shared" si="212"/>
        <v/>
      </c>
      <c r="P4540" t="str">
        <f>IF(Belegerfassung!G4548&lt;&gt;"",CONCATENATE(Belegerfassung!G4548,".pdf"),"")</f>
        <v/>
      </c>
    </row>
    <row r="4541" spans="1:16">
      <c r="A4541" t="str">
        <f>IF(Belegerfassung!C4549&lt;&gt;"",0,"")</f>
        <v/>
      </c>
      <c r="B4541" t="str">
        <f>IFERROR(VLOOKUP(Belegerfassung!I4549,Konten!A:D,2,FALSE),"")</f>
        <v/>
      </c>
      <c r="C4541" t="str">
        <f>IF(A4541&lt;&gt;"",TEXT(Belegerfassung!C4549,"TT.MM.JJJJ"),"")</f>
        <v/>
      </c>
      <c r="D4541" t="str">
        <f>IFERROR(VLOOKUP(Belegerfassung!A4549,Abfrage!$E$2:$F$20,2,FALSE),"")</f>
        <v/>
      </c>
      <c r="E4541" t="str">
        <f>IF(A4541&lt;&gt;"",Belegerfassung!B4549,"")</f>
        <v/>
      </c>
      <c r="F4541" t="str">
        <f>IF(Belegerfassung!L4549="","",IF(Belegerfassung!L4549&lt;&gt;"",IF(Belegerfassung!L4549&lt;&gt;"",IF(Belegerfassung!J4549&lt;&gt;0,VLOOKUP(Belegerfassung!L4549,Abfrage!$A$2:$C$19,2,),VLOOKUP(Belegerfassung!L4549,Abfrage!$A$2:$C$19,3,)),"")))</f>
        <v/>
      </c>
      <c r="G4541" t="str">
        <f t="shared" si="210"/>
        <v/>
      </c>
      <c r="H4541" s="31" t="str">
        <f>IF(A4541&lt;&gt;"",-Belegerfassung!J4549+Belegerfassung!K4549,"")</f>
        <v/>
      </c>
      <c r="I4541" s="49" t="str">
        <f>IFERROR(IF(H4541&lt;&gt;"",Belegerfassung!L4549*100,""),IF(OR(Belegerfassung!L4549="Leistung EU - Erlöse",Belegerfassung!L4549="Lieferungen EU-Erlöse",Belegerfassung!L4549="EUST",Belegerfassung!L4549="Bauleistungen 20%")=TRUE,"",MID(Belegerfassung!L4549,4,2)))</f>
        <v/>
      </c>
      <c r="J4541" s="6" t="str">
        <f>IF(A4541&lt;&gt;"",LEFT(Belegerfassung!D4549,40),"")</f>
        <v/>
      </c>
      <c r="K4541" t="str">
        <f>IF(A4541&lt;&gt;"",VLOOKUP(D4541,Abfrage!$F$2:$G$21,2,FALSE),"")</f>
        <v/>
      </c>
      <c r="L4541" s="6" t="str">
        <f>IF(Belegerfassung!H4549&lt;&gt;"",Belegerfassung!H4549,"")</f>
        <v/>
      </c>
      <c r="M4541" t="str">
        <f>IFERROR(IF(Belegerfassung!E4549&lt;&gt;"",VLOOKUP(Belegerfassung!E4549,Abfrage!$L$2:$M$15,2,),""),"")</f>
        <v/>
      </c>
      <c r="N4541" t="str">
        <f t="shared" si="211"/>
        <v/>
      </c>
      <c r="O4541" t="str">
        <f t="shared" si="212"/>
        <v/>
      </c>
      <c r="P4541" t="str">
        <f>IF(Belegerfassung!G4549&lt;&gt;"",CONCATENATE(Belegerfassung!G4549,".pdf"),"")</f>
        <v/>
      </c>
    </row>
    <row r="4542" spans="1:16">
      <c r="A4542" t="str">
        <f>IF(Belegerfassung!C4550&lt;&gt;"",0,"")</f>
        <v/>
      </c>
      <c r="B4542" t="str">
        <f>IFERROR(VLOOKUP(Belegerfassung!I4550,Konten!A:D,2,FALSE),"")</f>
        <v/>
      </c>
      <c r="C4542" t="str">
        <f>IF(A4542&lt;&gt;"",TEXT(Belegerfassung!C4550,"TT.MM.JJJJ"),"")</f>
        <v/>
      </c>
      <c r="D4542" t="str">
        <f>IFERROR(VLOOKUP(Belegerfassung!A4550,Abfrage!$E$2:$F$20,2,FALSE),"")</f>
        <v/>
      </c>
      <c r="E4542" t="str">
        <f>IF(A4542&lt;&gt;"",Belegerfassung!B4550,"")</f>
        <v/>
      </c>
      <c r="F4542" t="str">
        <f>IF(Belegerfassung!L4550="","",IF(Belegerfassung!L4550&lt;&gt;"",IF(Belegerfassung!L4550&lt;&gt;"",IF(Belegerfassung!J4550&lt;&gt;0,VLOOKUP(Belegerfassung!L4550,Abfrage!$A$2:$C$19,2,),VLOOKUP(Belegerfassung!L4550,Abfrage!$A$2:$C$19,3,)),"")))</f>
        <v/>
      </c>
      <c r="G4542" t="str">
        <f t="shared" si="210"/>
        <v/>
      </c>
      <c r="H4542" s="31" t="str">
        <f>IF(A4542&lt;&gt;"",-Belegerfassung!J4550+Belegerfassung!K4550,"")</f>
        <v/>
      </c>
      <c r="I4542" s="49" t="str">
        <f>IFERROR(IF(H4542&lt;&gt;"",Belegerfassung!L4550*100,""),IF(OR(Belegerfassung!L4550="Leistung EU - Erlöse",Belegerfassung!L4550="Lieferungen EU-Erlöse",Belegerfassung!L4550="EUST",Belegerfassung!L4550="Bauleistungen 20%")=TRUE,"",MID(Belegerfassung!L4550,4,2)))</f>
        <v/>
      </c>
      <c r="J4542" s="6" t="str">
        <f>IF(A4542&lt;&gt;"",LEFT(Belegerfassung!D4550,40),"")</f>
        <v/>
      </c>
      <c r="K4542" t="str">
        <f>IF(A4542&lt;&gt;"",VLOOKUP(D4542,Abfrage!$F$2:$G$21,2,FALSE),"")</f>
        <v/>
      </c>
      <c r="L4542" s="6" t="str">
        <f>IF(Belegerfassung!H4550&lt;&gt;"",Belegerfassung!H4550,"")</f>
        <v/>
      </c>
      <c r="M4542" t="str">
        <f>IFERROR(IF(Belegerfassung!E4550&lt;&gt;"",VLOOKUP(Belegerfassung!E4550,Abfrage!$L$2:$M$15,2,),""),"")</f>
        <v/>
      </c>
      <c r="N4542" t="str">
        <f t="shared" si="211"/>
        <v/>
      </c>
      <c r="O4542" t="str">
        <f t="shared" si="212"/>
        <v/>
      </c>
      <c r="P4542" t="str">
        <f>IF(Belegerfassung!G4550&lt;&gt;"",CONCATENATE(Belegerfassung!G4550,".pdf"),"")</f>
        <v/>
      </c>
    </row>
    <row r="4543" spans="1:16">
      <c r="A4543" t="str">
        <f>IF(Belegerfassung!C4551&lt;&gt;"",0,"")</f>
        <v/>
      </c>
      <c r="B4543" t="str">
        <f>IFERROR(VLOOKUP(Belegerfassung!I4551,Konten!A:D,2,FALSE),"")</f>
        <v/>
      </c>
      <c r="C4543" t="str">
        <f>IF(A4543&lt;&gt;"",TEXT(Belegerfassung!C4551,"TT.MM.JJJJ"),"")</f>
        <v/>
      </c>
      <c r="D4543" t="str">
        <f>IFERROR(VLOOKUP(Belegerfassung!A4551,Abfrage!$E$2:$F$20,2,FALSE),"")</f>
        <v/>
      </c>
      <c r="E4543" t="str">
        <f>IF(A4543&lt;&gt;"",Belegerfassung!B4551,"")</f>
        <v/>
      </c>
      <c r="F4543" t="str">
        <f>IF(Belegerfassung!L4551="","",IF(Belegerfassung!L4551&lt;&gt;"",IF(Belegerfassung!L4551&lt;&gt;"",IF(Belegerfassung!J4551&lt;&gt;0,VLOOKUP(Belegerfassung!L4551,Abfrage!$A$2:$C$19,2,),VLOOKUP(Belegerfassung!L4551,Abfrage!$A$2:$C$19,3,)),"")))</f>
        <v/>
      </c>
      <c r="G4543" t="str">
        <f t="shared" si="210"/>
        <v/>
      </c>
      <c r="H4543" s="31" t="str">
        <f>IF(A4543&lt;&gt;"",-Belegerfassung!J4551+Belegerfassung!K4551,"")</f>
        <v/>
      </c>
      <c r="I4543" s="49" t="str">
        <f>IFERROR(IF(H4543&lt;&gt;"",Belegerfassung!L4551*100,""),IF(OR(Belegerfassung!L4551="Leistung EU - Erlöse",Belegerfassung!L4551="Lieferungen EU-Erlöse",Belegerfassung!L4551="EUST",Belegerfassung!L4551="Bauleistungen 20%")=TRUE,"",MID(Belegerfassung!L4551,4,2)))</f>
        <v/>
      </c>
      <c r="J4543" s="6" t="str">
        <f>IF(A4543&lt;&gt;"",LEFT(Belegerfassung!D4551,40),"")</f>
        <v/>
      </c>
      <c r="K4543" t="str">
        <f>IF(A4543&lt;&gt;"",VLOOKUP(D4543,Abfrage!$F$2:$G$21,2,FALSE),"")</f>
        <v/>
      </c>
      <c r="L4543" s="6" t="str">
        <f>IF(Belegerfassung!H4551&lt;&gt;"",Belegerfassung!H4551,"")</f>
        <v/>
      </c>
      <c r="M4543" t="str">
        <f>IFERROR(IF(Belegerfassung!E4551&lt;&gt;"",VLOOKUP(Belegerfassung!E4551,Abfrage!$L$2:$M$15,2,),""),"")</f>
        <v/>
      </c>
      <c r="N4543" t="str">
        <f t="shared" si="211"/>
        <v/>
      </c>
      <c r="O4543" t="str">
        <f t="shared" si="212"/>
        <v/>
      </c>
      <c r="P4543" t="str">
        <f>IF(Belegerfassung!G4551&lt;&gt;"",CONCATENATE(Belegerfassung!G4551,".pdf"),"")</f>
        <v/>
      </c>
    </row>
    <row r="4544" spans="1:16">
      <c r="A4544" t="str">
        <f>IF(Belegerfassung!C4552&lt;&gt;"",0,"")</f>
        <v/>
      </c>
      <c r="B4544" t="str">
        <f>IFERROR(VLOOKUP(Belegerfassung!I4552,Konten!A:D,2,FALSE),"")</f>
        <v/>
      </c>
      <c r="C4544" t="str">
        <f>IF(A4544&lt;&gt;"",TEXT(Belegerfassung!C4552,"TT.MM.JJJJ"),"")</f>
        <v/>
      </c>
      <c r="D4544" t="str">
        <f>IFERROR(VLOOKUP(Belegerfassung!A4552,Abfrage!$E$2:$F$20,2,FALSE),"")</f>
        <v/>
      </c>
      <c r="E4544" t="str">
        <f>IF(A4544&lt;&gt;"",Belegerfassung!B4552,"")</f>
        <v/>
      </c>
      <c r="F4544" t="str">
        <f>IF(Belegerfassung!L4552="","",IF(Belegerfassung!L4552&lt;&gt;"",IF(Belegerfassung!L4552&lt;&gt;"",IF(Belegerfassung!J4552&lt;&gt;0,VLOOKUP(Belegerfassung!L4552,Abfrage!$A$2:$C$19,2,),VLOOKUP(Belegerfassung!L4552,Abfrage!$A$2:$C$19,3,)),"")))</f>
        <v/>
      </c>
      <c r="G4544" t="str">
        <f t="shared" si="210"/>
        <v/>
      </c>
      <c r="H4544" s="31" t="str">
        <f>IF(A4544&lt;&gt;"",-Belegerfassung!J4552+Belegerfassung!K4552,"")</f>
        <v/>
      </c>
      <c r="I4544" s="49" t="str">
        <f>IFERROR(IF(H4544&lt;&gt;"",Belegerfassung!L4552*100,""),IF(OR(Belegerfassung!L4552="Leistung EU - Erlöse",Belegerfassung!L4552="Lieferungen EU-Erlöse",Belegerfassung!L4552="EUST",Belegerfassung!L4552="Bauleistungen 20%")=TRUE,"",MID(Belegerfassung!L4552,4,2)))</f>
        <v/>
      </c>
      <c r="J4544" s="6" t="str">
        <f>IF(A4544&lt;&gt;"",LEFT(Belegerfassung!D4552,40),"")</f>
        <v/>
      </c>
      <c r="K4544" t="str">
        <f>IF(A4544&lt;&gt;"",VLOOKUP(D4544,Abfrage!$F$2:$G$21,2,FALSE),"")</f>
        <v/>
      </c>
      <c r="L4544" s="6" t="str">
        <f>IF(Belegerfassung!H4552&lt;&gt;"",Belegerfassung!H4552,"")</f>
        <v/>
      </c>
      <c r="M4544" t="str">
        <f>IFERROR(IF(Belegerfassung!E4552&lt;&gt;"",VLOOKUP(Belegerfassung!E4552,Abfrage!$L$2:$M$15,2,),""),"")</f>
        <v/>
      </c>
      <c r="N4544" t="str">
        <f t="shared" si="211"/>
        <v/>
      </c>
      <c r="O4544" t="str">
        <f t="shared" si="212"/>
        <v/>
      </c>
      <c r="P4544" t="str">
        <f>IF(Belegerfassung!G4552&lt;&gt;"",CONCATENATE(Belegerfassung!G4552,".pdf"),"")</f>
        <v/>
      </c>
    </row>
    <row r="4545" spans="1:16">
      <c r="A4545" t="str">
        <f>IF(Belegerfassung!C4553&lt;&gt;"",0,"")</f>
        <v/>
      </c>
      <c r="B4545" t="str">
        <f>IFERROR(VLOOKUP(Belegerfassung!I4553,Konten!A:D,2,FALSE),"")</f>
        <v/>
      </c>
      <c r="C4545" t="str">
        <f>IF(A4545&lt;&gt;"",TEXT(Belegerfassung!C4553,"TT.MM.JJJJ"),"")</f>
        <v/>
      </c>
      <c r="D4545" t="str">
        <f>IFERROR(VLOOKUP(Belegerfassung!A4553,Abfrage!$E$2:$F$20,2,FALSE),"")</f>
        <v/>
      </c>
      <c r="E4545" t="str">
        <f>IF(A4545&lt;&gt;"",Belegerfassung!B4553,"")</f>
        <v/>
      </c>
      <c r="F4545" t="str">
        <f>IF(Belegerfassung!L4553="","",IF(Belegerfassung!L4553&lt;&gt;"",IF(Belegerfassung!L4553&lt;&gt;"",IF(Belegerfassung!J4553&lt;&gt;0,VLOOKUP(Belegerfassung!L4553,Abfrage!$A$2:$C$19,2,),VLOOKUP(Belegerfassung!L4553,Abfrage!$A$2:$C$19,3,)),"")))</f>
        <v/>
      </c>
      <c r="G4545" t="str">
        <f t="shared" si="210"/>
        <v/>
      </c>
      <c r="H4545" s="31" t="str">
        <f>IF(A4545&lt;&gt;"",-Belegerfassung!J4553+Belegerfassung!K4553,"")</f>
        <v/>
      </c>
      <c r="I4545" s="49" t="str">
        <f>IFERROR(IF(H4545&lt;&gt;"",Belegerfassung!L4553*100,""),IF(OR(Belegerfassung!L4553="Leistung EU - Erlöse",Belegerfassung!L4553="Lieferungen EU-Erlöse",Belegerfassung!L4553="EUST",Belegerfassung!L4553="Bauleistungen 20%")=TRUE,"",MID(Belegerfassung!L4553,4,2)))</f>
        <v/>
      </c>
      <c r="J4545" s="6" t="str">
        <f>IF(A4545&lt;&gt;"",LEFT(Belegerfassung!D4553,40),"")</f>
        <v/>
      </c>
      <c r="K4545" t="str">
        <f>IF(A4545&lt;&gt;"",VLOOKUP(D4545,Abfrage!$F$2:$G$21,2,FALSE),"")</f>
        <v/>
      </c>
      <c r="L4545" s="6" t="str">
        <f>IF(Belegerfassung!H4553&lt;&gt;"",Belegerfassung!H4553,"")</f>
        <v/>
      </c>
      <c r="M4545" t="str">
        <f>IFERROR(IF(Belegerfassung!E4553&lt;&gt;"",VLOOKUP(Belegerfassung!E4553,Abfrage!$L$2:$M$15,2,),""),"")</f>
        <v/>
      </c>
      <c r="N4545" t="str">
        <f t="shared" si="211"/>
        <v/>
      </c>
      <c r="O4545" t="str">
        <f t="shared" si="212"/>
        <v/>
      </c>
      <c r="P4545" t="str">
        <f>IF(Belegerfassung!G4553&lt;&gt;"",CONCATENATE(Belegerfassung!G4553,".pdf"),"")</f>
        <v/>
      </c>
    </row>
    <row r="4546" spans="1:16">
      <c r="A4546" t="str">
        <f>IF(Belegerfassung!C4554&lt;&gt;"",0,"")</f>
        <v/>
      </c>
      <c r="B4546" t="str">
        <f>IFERROR(VLOOKUP(Belegerfassung!I4554,Konten!A:D,2,FALSE),"")</f>
        <v/>
      </c>
      <c r="C4546" t="str">
        <f>IF(A4546&lt;&gt;"",TEXT(Belegerfassung!C4554,"TT.MM.JJJJ"),"")</f>
        <v/>
      </c>
      <c r="D4546" t="str">
        <f>IFERROR(VLOOKUP(Belegerfassung!A4554,Abfrage!$E$2:$F$20,2,FALSE),"")</f>
        <v/>
      </c>
      <c r="E4546" t="str">
        <f>IF(A4546&lt;&gt;"",Belegerfassung!B4554,"")</f>
        <v/>
      </c>
      <c r="F4546" t="str">
        <f>IF(Belegerfassung!L4554="","",IF(Belegerfassung!L4554&lt;&gt;"",IF(Belegerfassung!L4554&lt;&gt;"",IF(Belegerfassung!J4554&lt;&gt;0,VLOOKUP(Belegerfassung!L4554,Abfrage!$A$2:$C$19,2,),VLOOKUP(Belegerfassung!L4554,Abfrage!$A$2:$C$19,3,)),"")))</f>
        <v/>
      </c>
      <c r="G4546" t="str">
        <f t="shared" si="210"/>
        <v/>
      </c>
      <c r="H4546" s="31" t="str">
        <f>IF(A4546&lt;&gt;"",-Belegerfassung!J4554+Belegerfassung!K4554,"")</f>
        <v/>
      </c>
      <c r="I4546" s="49" t="str">
        <f>IFERROR(IF(H4546&lt;&gt;"",Belegerfassung!L4554*100,""),IF(OR(Belegerfassung!L4554="Leistung EU - Erlöse",Belegerfassung!L4554="Lieferungen EU-Erlöse",Belegerfassung!L4554="EUST",Belegerfassung!L4554="Bauleistungen 20%")=TRUE,"",MID(Belegerfassung!L4554,4,2)))</f>
        <v/>
      </c>
      <c r="J4546" s="6" t="str">
        <f>IF(A4546&lt;&gt;"",LEFT(Belegerfassung!D4554,40),"")</f>
        <v/>
      </c>
      <c r="K4546" t="str">
        <f>IF(A4546&lt;&gt;"",VLOOKUP(D4546,Abfrage!$F$2:$G$21,2,FALSE),"")</f>
        <v/>
      </c>
      <c r="L4546" s="6" t="str">
        <f>IF(Belegerfassung!H4554&lt;&gt;"",Belegerfassung!H4554,"")</f>
        <v/>
      </c>
      <c r="M4546" t="str">
        <f>IFERROR(IF(Belegerfassung!E4554&lt;&gt;"",VLOOKUP(Belegerfassung!E4554,Abfrage!$L$2:$M$15,2,),""),"")</f>
        <v/>
      </c>
      <c r="N4546" t="str">
        <f t="shared" si="211"/>
        <v/>
      </c>
      <c r="O4546" t="str">
        <f t="shared" si="212"/>
        <v/>
      </c>
      <c r="P4546" t="str">
        <f>IF(Belegerfassung!G4554&lt;&gt;"",CONCATENATE(Belegerfassung!G4554,".pdf"),"")</f>
        <v/>
      </c>
    </row>
    <row r="4547" spans="1:16">
      <c r="A4547" t="str">
        <f>IF(Belegerfassung!C4555&lt;&gt;"",0,"")</f>
        <v/>
      </c>
      <c r="B4547" t="str">
        <f>IFERROR(VLOOKUP(Belegerfassung!I4555,Konten!A:D,2,FALSE),"")</f>
        <v/>
      </c>
      <c r="C4547" t="str">
        <f>IF(A4547&lt;&gt;"",TEXT(Belegerfassung!C4555,"TT.MM.JJJJ"),"")</f>
        <v/>
      </c>
      <c r="D4547" t="str">
        <f>IFERROR(VLOOKUP(Belegerfassung!A4555,Abfrage!$E$2:$F$20,2,FALSE),"")</f>
        <v/>
      </c>
      <c r="E4547" t="str">
        <f>IF(A4547&lt;&gt;"",Belegerfassung!B4555,"")</f>
        <v/>
      </c>
      <c r="F4547" t="str">
        <f>IF(Belegerfassung!L4555="","",IF(Belegerfassung!L4555&lt;&gt;"",IF(Belegerfassung!L4555&lt;&gt;"",IF(Belegerfassung!J4555&lt;&gt;0,VLOOKUP(Belegerfassung!L4555,Abfrage!$A$2:$C$19,2,),VLOOKUP(Belegerfassung!L4555,Abfrage!$A$2:$C$19,3,)),"")))</f>
        <v/>
      </c>
      <c r="G4547" t="str">
        <f t="shared" ref="G4547:G4610" si="213">IF(A4547&lt;&gt;"",1,"")</f>
        <v/>
      </c>
      <c r="H4547" s="31" t="str">
        <f>IF(A4547&lt;&gt;"",-Belegerfassung!J4555+Belegerfassung!K4555,"")</f>
        <v/>
      </c>
      <c r="I4547" s="49" t="str">
        <f>IFERROR(IF(H4547&lt;&gt;"",Belegerfassung!L4555*100,""),IF(OR(Belegerfassung!L4555="Leistung EU - Erlöse",Belegerfassung!L4555="Lieferungen EU-Erlöse",Belegerfassung!L4555="EUST",Belegerfassung!L4555="Bauleistungen 20%")=TRUE,"",MID(Belegerfassung!L4555,4,2)))</f>
        <v/>
      </c>
      <c r="J4547" s="6" t="str">
        <f>IF(A4547&lt;&gt;"",LEFT(Belegerfassung!D4555,40),"")</f>
        <v/>
      </c>
      <c r="K4547" t="str">
        <f>IF(A4547&lt;&gt;"",VLOOKUP(D4547,Abfrage!$F$2:$G$21,2,FALSE),"")</f>
        <v/>
      </c>
      <c r="L4547" s="6" t="str">
        <f>IF(Belegerfassung!H4555&lt;&gt;"",Belegerfassung!H4555,"")</f>
        <v/>
      </c>
      <c r="M4547" t="str">
        <f>IFERROR(IF(Belegerfassung!E4555&lt;&gt;"",VLOOKUP(Belegerfassung!E4555,Abfrage!$L$2:$M$15,2,),""),"")</f>
        <v/>
      </c>
      <c r="N4547" t="str">
        <f t="shared" ref="N4547:N4610" si="214">IF(A4547&lt;&gt;"","E","")</f>
        <v/>
      </c>
      <c r="O4547" t="str">
        <f t="shared" ref="O4547:O4610" si="215">IF(A4547&lt;&gt;"","A","")</f>
        <v/>
      </c>
      <c r="P4547" t="str">
        <f>IF(Belegerfassung!G4555&lt;&gt;"",CONCATENATE(Belegerfassung!G4555,".pdf"),"")</f>
        <v/>
      </c>
    </row>
    <row r="4548" spans="1:16">
      <c r="A4548" t="str">
        <f>IF(Belegerfassung!C4556&lt;&gt;"",0,"")</f>
        <v/>
      </c>
      <c r="B4548" t="str">
        <f>IFERROR(VLOOKUP(Belegerfassung!I4556,Konten!A:D,2,FALSE),"")</f>
        <v/>
      </c>
      <c r="C4548" t="str">
        <f>IF(A4548&lt;&gt;"",TEXT(Belegerfassung!C4556,"TT.MM.JJJJ"),"")</f>
        <v/>
      </c>
      <c r="D4548" t="str">
        <f>IFERROR(VLOOKUP(Belegerfassung!A4556,Abfrage!$E$2:$F$20,2,FALSE),"")</f>
        <v/>
      </c>
      <c r="E4548" t="str">
        <f>IF(A4548&lt;&gt;"",Belegerfassung!B4556,"")</f>
        <v/>
      </c>
      <c r="F4548" t="str">
        <f>IF(Belegerfassung!L4556="","",IF(Belegerfassung!L4556&lt;&gt;"",IF(Belegerfassung!L4556&lt;&gt;"",IF(Belegerfassung!J4556&lt;&gt;0,VLOOKUP(Belegerfassung!L4556,Abfrage!$A$2:$C$19,2,),VLOOKUP(Belegerfassung!L4556,Abfrage!$A$2:$C$19,3,)),"")))</f>
        <v/>
      </c>
      <c r="G4548" t="str">
        <f t="shared" si="213"/>
        <v/>
      </c>
      <c r="H4548" s="31" t="str">
        <f>IF(A4548&lt;&gt;"",-Belegerfassung!J4556+Belegerfassung!K4556,"")</f>
        <v/>
      </c>
      <c r="I4548" s="49" t="str">
        <f>IFERROR(IF(H4548&lt;&gt;"",Belegerfassung!L4556*100,""),IF(OR(Belegerfassung!L4556="Leistung EU - Erlöse",Belegerfassung!L4556="Lieferungen EU-Erlöse",Belegerfassung!L4556="EUST",Belegerfassung!L4556="Bauleistungen 20%")=TRUE,"",MID(Belegerfassung!L4556,4,2)))</f>
        <v/>
      </c>
      <c r="J4548" s="6" t="str">
        <f>IF(A4548&lt;&gt;"",LEFT(Belegerfassung!D4556,40),"")</f>
        <v/>
      </c>
      <c r="K4548" t="str">
        <f>IF(A4548&lt;&gt;"",VLOOKUP(D4548,Abfrage!$F$2:$G$21,2,FALSE),"")</f>
        <v/>
      </c>
      <c r="L4548" s="6" t="str">
        <f>IF(Belegerfassung!H4556&lt;&gt;"",Belegerfassung!H4556,"")</f>
        <v/>
      </c>
      <c r="M4548" t="str">
        <f>IFERROR(IF(Belegerfassung!E4556&lt;&gt;"",VLOOKUP(Belegerfassung!E4556,Abfrage!$L$2:$M$15,2,),""),"")</f>
        <v/>
      </c>
      <c r="N4548" t="str">
        <f t="shared" si="214"/>
        <v/>
      </c>
      <c r="O4548" t="str">
        <f t="shared" si="215"/>
        <v/>
      </c>
      <c r="P4548" t="str">
        <f>IF(Belegerfassung!G4556&lt;&gt;"",CONCATENATE(Belegerfassung!G4556,".pdf"),"")</f>
        <v/>
      </c>
    </row>
    <row r="4549" spans="1:16">
      <c r="A4549" t="str">
        <f>IF(Belegerfassung!C4557&lt;&gt;"",0,"")</f>
        <v/>
      </c>
      <c r="B4549" t="str">
        <f>IFERROR(VLOOKUP(Belegerfassung!I4557,Konten!A:D,2,FALSE),"")</f>
        <v/>
      </c>
      <c r="C4549" t="str">
        <f>IF(A4549&lt;&gt;"",TEXT(Belegerfassung!C4557,"TT.MM.JJJJ"),"")</f>
        <v/>
      </c>
      <c r="D4549" t="str">
        <f>IFERROR(VLOOKUP(Belegerfassung!A4557,Abfrage!$E$2:$F$20,2,FALSE),"")</f>
        <v/>
      </c>
      <c r="E4549" t="str">
        <f>IF(A4549&lt;&gt;"",Belegerfassung!B4557,"")</f>
        <v/>
      </c>
      <c r="F4549" t="str">
        <f>IF(Belegerfassung!L4557="","",IF(Belegerfassung!L4557&lt;&gt;"",IF(Belegerfassung!L4557&lt;&gt;"",IF(Belegerfassung!J4557&lt;&gt;0,VLOOKUP(Belegerfassung!L4557,Abfrage!$A$2:$C$19,2,),VLOOKUP(Belegerfassung!L4557,Abfrage!$A$2:$C$19,3,)),"")))</f>
        <v/>
      </c>
      <c r="G4549" t="str">
        <f t="shared" si="213"/>
        <v/>
      </c>
      <c r="H4549" s="31" t="str">
        <f>IF(A4549&lt;&gt;"",-Belegerfassung!J4557+Belegerfassung!K4557,"")</f>
        <v/>
      </c>
      <c r="I4549" s="49" t="str">
        <f>IFERROR(IF(H4549&lt;&gt;"",Belegerfassung!L4557*100,""),IF(OR(Belegerfassung!L4557="Leistung EU - Erlöse",Belegerfassung!L4557="Lieferungen EU-Erlöse",Belegerfassung!L4557="EUST",Belegerfassung!L4557="Bauleistungen 20%")=TRUE,"",MID(Belegerfassung!L4557,4,2)))</f>
        <v/>
      </c>
      <c r="J4549" s="6" t="str">
        <f>IF(A4549&lt;&gt;"",LEFT(Belegerfassung!D4557,40),"")</f>
        <v/>
      </c>
      <c r="K4549" t="str">
        <f>IF(A4549&lt;&gt;"",VLOOKUP(D4549,Abfrage!$F$2:$G$21,2,FALSE),"")</f>
        <v/>
      </c>
      <c r="L4549" s="6" t="str">
        <f>IF(Belegerfassung!H4557&lt;&gt;"",Belegerfassung!H4557,"")</f>
        <v/>
      </c>
      <c r="M4549" t="str">
        <f>IFERROR(IF(Belegerfassung!E4557&lt;&gt;"",VLOOKUP(Belegerfassung!E4557,Abfrage!$L$2:$M$15,2,),""),"")</f>
        <v/>
      </c>
      <c r="N4549" t="str">
        <f t="shared" si="214"/>
        <v/>
      </c>
      <c r="O4549" t="str">
        <f t="shared" si="215"/>
        <v/>
      </c>
      <c r="P4549" t="str">
        <f>IF(Belegerfassung!G4557&lt;&gt;"",CONCATENATE(Belegerfassung!G4557,".pdf"),"")</f>
        <v/>
      </c>
    </row>
    <row r="4550" spans="1:16">
      <c r="A4550" t="str">
        <f>IF(Belegerfassung!C4558&lt;&gt;"",0,"")</f>
        <v/>
      </c>
      <c r="B4550" t="str">
        <f>IFERROR(VLOOKUP(Belegerfassung!I4558,Konten!A:D,2,FALSE),"")</f>
        <v/>
      </c>
      <c r="C4550" t="str">
        <f>IF(A4550&lt;&gt;"",TEXT(Belegerfassung!C4558,"TT.MM.JJJJ"),"")</f>
        <v/>
      </c>
      <c r="D4550" t="str">
        <f>IFERROR(VLOOKUP(Belegerfassung!A4558,Abfrage!$E$2:$F$20,2,FALSE),"")</f>
        <v/>
      </c>
      <c r="E4550" t="str">
        <f>IF(A4550&lt;&gt;"",Belegerfassung!B4558,"")</f>
        <v/>
      </c>
      <c r="F4550" t="str">
        <f>IF(Belegerfassung!L4558="","",IF(Belegerfassung!L4558&lt;&gt;"",IF(Belegerfassung!L4558&lt;&gt;"",IF(Belegerfassung!J4558&lt;&gt;0,VLOOKUP(Belegerfassung!L4558,Abfrage!$A$2:$C$19,2,),VLOOKUP(Belegerfassung!L4558,Abfrage!$A$2:$C$19,3,)),"")))</f>
        <v/>
      </c>
      <c r="G4550" t="str">
        <f t="shared" si="213"/>
        <v/>
      </c>
      <c r="H4550" s="31" t="str">
        <f>IF(A4550&lt;&gt;"",-Belegerfassung!J4558+Belegerfassung!K4558,"")</f>
        <v/>
      </c>
      <c r="I4550" s="49" t="str">
        <f>IFERROR(IF(H4550&lt;&gt;"",Belegerfassung!L4558*100,""),IF(OR(Belegerfassung!L4558="Leistung EU - Erlöse",Belegerfassung!L4558="Lieferungen EU-Erlöse",Belegerfassung!L4558="EUST",Belegerfassung!L4558="Bauleistungen 20%")=TRUE,"",MID(Belegerfassung!L4558,4,2)))</f>
        <v/>
      </c>
      <c r="J4550" s="6" t="str">
        <f>IF(A4550&lt;&gt;"",LEFT(Belegerfassung!D4558,40),"")</f>
        <v/>
      </c>
      <c r="K4550" t="str">
        <f>IF(A4550&lt;&gt;"",VLOOKUP(D4550,Abfrage!$F$2:$G$21,2,FALSE),"")</f>
        <v/>
      </c>
      <c r="L4550" s="6" t="str">
        <f>IF(Belegerfassung!H4558&lt;&gt;"",Belegerfassung!H4558,"")</f>
        <v/>
      </c>
      <c r="M4550" t="str">
        <f>IFERROR(IF(Belegerfassung!E4558&lt;&gt;"",VLOOKUP(Belegerfassung!E4558,Abfrage!$L$2:$M$15,2,),""),"")</f>
        <v/>
      </c>
      <c r="N4550" t="str">
        <f t="shared" si="214"/>
        <v/>
      </c>
      <c r="O4550" t="str">
        <f t="shared" si="215"/>
        <v/>
      </c>
      <c r="P4550" t="str">
        <f>IF(Belegerfassung!G4558&lt;&gt;"",CONCATENATE(Belegerfassung!G4558,".pdf"),"")</f>
        <v/>
      </c>
    </row>
    <row r="4551" spans="1:16">
      <c r="A4551" t="str">
        <f>IF(Belegerfassung!C4559&lt;&gt;"",0,"")</f>
        <v/>
      </c>
      <c r="B4551" t="str">
        <f>IFERROR(VLOOKUP(Belegerfassung!I4559,Konten!A:D,2,FALSE),"")</f>
        <v/>
      </c>
      <c r="C4551" t="str">
        <f>IF(A4551&lt;&gt;"",TEXT(Belegerfassung!C4559,"TT.MM.JJJJ"),"")</f>
        <v/>
      </c>
      <c r="D4551" t="str">
        <f>IFERROR(VLOOKUP(Belegerfassung!A4559,Abfrage!$E$2:$F$20,2,FALSE),"")</f>
        <v/>
      </c>
      <c r="E4551" t="str">
        <f>IF(A4551&lt;&gt;"",Belegerfassung!B4559,"")</f>
        <v/>
      </c>
      <c r="F4551" t="str">
        <f>IF(Belegerfassung!L4559="","",IF(Belegerfassung!L4559&lt;&gt;"",IF(Belegerfassung!L4559&lt;&gt;"",IF(Belegerfassung!J4559&lt;&gt;0,VLOOKUP(Belegerfassung!L4559,Abfrage!$A$2:$C$19,2,),VLOOKUP(Belegerfassung!L4559,Abfrage!$A$2:$C$19,3,)),"")))</f>
        <v/>
      </c>
      <c r="G4551" t="str">
        <f t="shared" si="213"/>
        <v/>
      </c>
      <c r="H4551" s="31" t="str">
        <f>IF(A4551&lt;&gt;"",-Belegerfassung!J4559+Belegerfassung!K4559,"")</f>
        <v/>
      </c>
      <c r="I4551" s="49" t="str">
        <f>IFERROR(IF(H4551&lt;&gt;"",Belegerfassung!L4559*100,""),IF(OR(Belegerfassung!L4559="Leistung EU - Erlöse",Belegerfassung!L4559="Lieferungen EU-Erlöse",Belegerfassung!L4559="EUST",Belegerfassung!L4559="Bauleistungen 20%")=TRUE,"",MID(Belegerfassung!L4559,4,2)))</f>
        <v/>
      </c>
      <c r="J4551" s="6" t="str">
        <f>IF(A4551&lt;&gt;"",LEFT(Belegerfassung!D4559,40),"")</f>
        <v/>
      </c>
      <c r="K4551" t="str">
        <f>IF(A4551&lt;&gt;"",VLOOKUP(D4551,Abfrage!$F$2:$G$21,2,FALSE),"")</f>
        <v/>
      </c>
      <c r="L4551" s="6" t="str">
        <f>IF(Belegerfassung!H4559&lt;&gt;"",Belegerfassung!H4559,"")</f>
        <v/>
      </c>
      <c r="M4551" t="str">
        <f>IFERROR(IF(Belegerfassung!E4559&lt;&gt;"",VLOOKUP(Belegerfassung!E4559,Abfrage!$L$2:$M$15,2,),""),"")</f>
        <v/>
      </c>
      <c r="N4551" t="str">
        <f t="shared" si="214"/>
        <v/>
      </c>
      <c r="O4551" t="str">
        <f t="shared" si="215"/>
        <v/>
      </c>
      <c r="P4551" t="str">
        <f>IF(Belegerfassung!G4559&lt;&gt;"",CONCATENATE(Belegerfassung!G4559,".pdf"),"")</f>
        <v/>
      </c>
    </row>
    <row r="4552" spans="1:16">
      <c r="A4552" t="str">
        <f>IF(Belegerfassung!C4560&lt;&gt;"",0,"")</f>
        <v/>
      </c>
      <c r="B4552" t="str">
        <f>IFERROR(VLOOKUP(Belegerfassung!I4560,Konten!A:D,2,FALSE),"")</f>
        <v/>
      </c>
      <c r="C4552" t="str">
        <f>IF(A4552&lt;&gt;"",TEXT(Belegerfassung!C4560,"TT.MM.JJJJ"),"")</f>
        <v/>
      </c>
      <c r="D4552" t="str">
        <f>IFERROR(VLOOKUP(Belegerfassung!A4560,Abfrage!$E$2:$F$20,2,FALSE),"")</f>
        <v/>
      </c>
      <c r="E4552" t="str">
        <f>IF(A4552&lt;&gt;"",Belegerfassung!B4560,"")</f>
        <v/>
      </c>
      <c r="F4552" t="str">
        <f>IF(Belegerfassung!L4560="","",IF(Belegerfassung!L4560&lt;&gt;"",IF(Belegerfassung!L4560&lt;&gt;"",IF(Belegerfassung!J4560&lt;&gt;0,VLOOKUP(Belegerfassung!L4560,Abfrage!$A$2:$C$19,2,),VLOOKUP(Belegerfassung!L4560,Abfrage!$A$2:$C$19,3,)),"")))</f>
        <v/>
      </c>
      <c r="G4552" t="str">
        <f t="shared" si="213"/>
        <v/>
      </c>
      <c r="H4552" s="31" t="str">
        <f>IF(A4552&lt;&gt;"",-Belegerfassung!J4560+Belegerfassung!K4560,"")</f>
        <v/>
      </c>
      <c r="I4552" s="49" t="str">
        <f>IFERROR(IF(H4552&lt;&gt;"",Belegerfassung!L4560*100,""),IF(OR(Belegerfassung!L4560="Leistung EU - Erlöse",Belegerfassung!L4560="Lieferungen EU-Erlöse",Belegerfassung!L4560="EUST",Belegerfassung!L4560="Bauleistungen 20%")=TRUE,"",MID(Belegerfassung!L4560,4,2)))</f>
        <v/>
      </c>
      <c r="J4552" s="6" t="str">
        <f>IF(A4552&lt;&gt;"",LEFT(Belegerfassung!D4560,40),"")</f>
        <v/>
      </c>
      <c r="K4552" t="str">
        <f>IF(A4552&lt;&gt;"",VLOOKUP(D4552,Abfrage!$F$2:$G$21,2,FALSE),"")</f>
        <v/>
      </c>
      <c r="L4552" s="6" t="str">
        <f>IF(Belegerfassung!H4560&lt;&gt;"",Belegerfassung!H4560,"")</f>
        <v/>
      </c>
      <c r="M4552" t="str">
        <f>IFERROR(IF(Belegerfassung!E4560&lt;&gt;"",VLOOKUP(Belegerfassung!E4560,Abfrage!$L$2:$M$15,2,),""),"")</f>
        <v/>
      </c>
      <c r="N4552" t="str">
        <f t="shared" si="214"/>
        <v/>
      </c>
      <c r="O4552" t="str">
        <f t="shared" si="215"/>
        <v/>
      </c>
      <c r="P4552" t="str">
        <f>IF(Belegerfassung!G4560&lt;&gt;"",CONCATENATE(Belegerfassung!G4560,".pdf"),"")</f>
        <v/>
      </c>
    </row>
    <row r="4553" spans="1:16">
      <c r="A4553" t="str">
        <f>IF(Belegerfassung!C4561&lt;&gt;"",0,"")</f>
        <v/>
      </c>
      <c r="B4553" t="str">
        <f>IFERROR(VLOOKUP(Belegerfassung!I4561,Konten!A:D,2,FALSE),"")</f>
        <v/>
      </c>
      <c r="C4553" t="str">
        <f>IF(A4553&lt;&gt;"",TEXT(Belegerfassung!C4561,"TT.MM.JJJJ"),"")</f>
        <v/>
      </c>
      <c r="D4553" t="str">
        <f>IFERROR(VLOOKUP(Belegerfassung!A4561,Abfrage!$E$2:$F$20,2,FALSE),"")</f>
        <v/>
      </c>
      <c r="E4553" t="str">
        <f>IF(A4553&lt;&gt;"",Belegerfassung!B4561,"")</f>
        <v/>
      </c>
      <c r="F4553" t="str">
        <f>IF(Belegerfassung!L4561="","",IF(Belegerfassung!L4561&lt;&gt;"",IF(Belegerfassung!L4561&lt;&gt;"",IF(Belegerfassung!J4561&lt;&gt;0,VLOOKUP(Belegerfassung!L4561,Abfrage!$A$2:$C$19,2,),VLOOKUP(Belegerfassung!L4561,Abfrage!$A$2:$C$19,3,)),"")))</f>
        <v/>
      </c>
      <c r="G4553" t="str">
        <f t="shared" si="213"/>
        <v/>
      </c>
      <c r="H4553" s="31" t="str">
        <f>IF(A4553&lt;&gt;"",-Belegerfassung!J4561+Belegerfassung!K4561,"")</f>
        <v/>
      </c>
      <c r="I4553" s="49" t="str">
        <f>IFERROR(IF(H4553&lt;&gt;"",Belegerfassung!L4561*100,""),IF(OR(Belegerfassung!L4561="Leistung EU - Erlöse",Belegerfassung!L4561="Lieferungen EU-Erlöse",Belegerfassung!L4561="EUST",Belegerfassung!L4561="Bauleistungen 20%")=TRUE,"",MID(Belegerfassung!L4561,4,2)))</f>
        <v/>
      </c>
      <c r="J4553" s="6" t="str">
        <f>IF(A4553&lt;&gt;"",LEFT(Belegerfassung!D4561,40),"")</f>
        <v/>
      </c>
      <c r="K4553" t="str">
        <f>IF(A4553&lt;&gt;"",VLOOKUP(D4553,Abfrage!$F$2:$G$21,2,FALSE),"")</f>
        <v/>
      </c>
      <c r="L4553" s="6" t="str">
        <f>IF(Belegerfassung!H4561&lt;&gt;"",Belegerfassung!H4561,"")</f>
        <v/>
      </c>
      <c r="M4553" t="str">
        <f>IFERROR(IF(Belegerfassung!E4561&lt;&gt;"",VLOOKUP(Belegerfassung!E4561,Abfrage!$L$2:$M$15,2,),""),"")</f>
        <v/>
      </c>
      <c r="N4553" t="str">
        <f t="shared" si="214"/>
        <v/>
      </c>
      <c r="O4553" t="str">
        <f t="shared" si="215"/>
        <v/>
      </c>
      <c r="P4553" t="str">
        <f>IF(Belegerfassung!G4561&lt;&gt;"",CONCATENATE(Belegerfassung!G4561,".pdf"),"")</f>
        <v/>
      </c>
    </row>
    <row r="4554" spans="1:16">
      <c r="A4554" t="str">
        <f>IF(Belegerfassung!C4562&lt;&gt;"",0,"")</f>
        <v/>
      </c>
      <c r="B4554" t="str">
        <f>IFERROR(VLOOKUP(Belegerfassung!I4562,Konten!A:D,2,FALSE),"")</f>
        <v/>
      </c>
      <c r="C4554" t="str">
        <f>IF(A4554&lt;&gt;"",TEXT(Belegerfassung!C4562,"TT.MM.JJJJ"),"")</f>
        <v/>
      </c>
      <c r="D4554" t="str">
        <f>IFERROR(VLOOKUP(Belegerfassung!A4562,Abfrage!$E$2:$F$20,2,FALSE),"")</f>
        <v/>
      </c>
      <c r="E4554" t="str">
        <f>IF(A4554&lt;&gt;"",Belegerfassung!B4562,"")</f>
        <v/>
      </c>
      <c r="F4554" t="str">
        <f>IF(Belegerfassung!L4562="","",IF(Belegerfassung!L4562&lt;&gt;"",IF(Belegerfassung!L4562&lt;&gt;"",IF(Belegerfassung!J4562&lt;&gt;0,VLOOKUP(Belegerfassung!L4562,Abfrage!$A$2:$C$19,2,),VLOOKUP(Belegerfassung!L4562,Abfrage!$A$2:$C$19,3,)),"")))</f>
        <v/>
      </c>
      <c r="G4554" t="str">
        <f t="shared" si="213"/>
        <v/>
      </c>
      <c r="H4554" s="31" t="str">
        <f>IF(A4554&lt;&gt;"",-Belegerfassung!J4562+Belegerfassung!K4562,"")</f>
        <v/>
      </c>
      <c r="I4554" s="49" t="str">
        <f>IFERROR(IF(H4554&lt;&gt;"",Belegerfassung!L4562*100,""),IF(OR(Belegerfassung!L4562="Leistung EU - Erlöse",Belegerfassung!L4562="Lieferungen EU-Erlöse",Belegerfassung!L4562="EUST",Belegerfassung!L4562="Bauleistungen 20%")=TRUE,"",MID(Belegerfassung!L4562,4,2)))</f>
        <v/>
      </c>
      <c r="J4554" s="6" t="str">
        <f>IF(A4554&lt;&gt;"",LEFT(Belegerfassung!D4562,40),"")</f>
        <v/>
      </c>
      <c r="K4554" t="str">
        <f>IF(A4554&lt;&gt;"",VLOOKUP(D4554,Abfrage!$F$2:$G$21,2,FALSE),"")</f>
        <v/>
      </c>
      <c r="L4554" s="6" t="str">
        <f>IF(Belegerfassung!H4562&lt;&gt;"",Belegerfassung!H4562,"")</f>
        <v/>
      </c>
      <c r="M4554" t="str">
        <f>IFERROR(IF(Belegerfassung!E4562&lt;&gt;"",VLOOKUP(Belegerfassung!E4562,Abfrage!$L$2:$M$15,2,),""),"")</f>
        <v/>
      </c>
      <c r="N4554" t="str">
        <f t="shared" si="214"/>
        <v/>
      </c>
      <c r="O4554" t="str">
        <f t="shared" si="215"/>
        <v/>
      </c>
      <c r="P4554" t="str">
        <f>IF(Belegerfassung!G4562&lt;&gt;"",CONCATENATE(Belegerfassung!G4562,".pdf"),"")</f>
        <v/>
      </c>
    </row>
    <row r="4555" spans="1:16">
      <c r="A4555" t="str">
        <f>IF(Belegerfassung!C4563&lt;&gt;"",0,"")</f>
        <v/>
      </c>
      <c r="B4555" t="str">
        <f>IFERROR(VLOOKUP(Belegerfassung!I4563,Konten!A:D,2,FALSE),"")</f>
        <v/>
      </c>
      <c r="C4555" t="str">
        <f>IF(A4555&lt;&gt;"",TEXT(Belegerfassung!C4563,"TT.MM.JJJJ"),"")</f>
        <v/>
      </c>
      <c r="D4555" t="str">
        <f>IFERROR(VLOOKUP(Belegerfassung!A4563,Abfrage!$E$2:$F$20,2,FALSE),"")</f>
        <v/>
      </c>
      <c r="E4555" t="str">
        <f>IF(A4555&lt;&gt;"",Belegerfassung!B4563,"")</f>
        <v/>
      </c>
      <c r="F4555" t="str">
        <f>IF(Belegerfassung!L4563="","",IF(Belegerfassung!L4563&lt;&gt;"",IF(Belegerfassung!L4563&lt;&gt;"",IF(Belegerfassung!J4563&lt;&gt;0,VLOOKUP(Belegerfassung!L4563,Abfrage!$A$2:$C$19,2,),VLOOKUP(Belegerfassung!L4563,Abfrage!$A$2:$C$19,3,)),"")))</f>
        <v/>
      </c>
      <c r="G4555" t="str">
        <f t="shared" si="213"/>
        <v/>
      </c>
      <c r="H4555" s="31" t="str">
        <f>IF(A4555&lt;&gt;"",-Belegerfassung!J4563+Belegerfassung!K4563,"")</f>
        <v/>
      </c>
      <c r="I4555" s="49" t="str">
        <f>IFERROR(IF(H4555&lt;&gt;"",Belegerfassung!L4563*100,""),IF(OR(Belegerfassung!L4563="Leistung EU - Erlöse",Belegerfassung!L4563="Lieferungen EU-Erlöse",Belegerfassung!L4563="EUST",Belegerfassung!L4563="Bauleistungen 20%")=TRUE,"",MID(Belegerfassung!L4563,4,2)))</f>
        <v/>
      </c>
      <c r="J4555" s="6" t="str">
        <f>IF(A4555&lt;&gt;"",LEFT(Belegerfassung!D4563,40),"")</f>
        <v/>
      </c>
      <c r="K4555" t="str">
        <f>IF(A4555&lt;&gt;"",VLOOKUP(D4555,Abfrage!$F$2:$G$21,2,FALSE),"")</f>
        <v/>
      </c>
      <c r="L4555" s="6" t="str">
        <f>IF(Belegerfassung!H4563&lt;&gt;"",Belegerfassung!H4563,"")</f>
        <v/>
      </c>
      <c r="M4555" t="str">
        <f>IFERROR(IF(Belegerfassung!E4563&lt;&gt;"",VLOOKUP(Belegerfassung!E4563,Abfrage!$L$2:$M$15,2,),""),"")</f>
        <v/>
      </c>
      <c r="N4555" t="str">
        <f t="shared" si="214"/>
        <v/>
      </c>
      <c r="O4555" t="str">
        <f t="shared" si="215"/>
        <v/>
      </c>
      <c r="P4555" t="str">
        <f>IF(Belegerfassung!G4563&lt;&gt;"",CONCATENATE(Belegerfassung!G4563,".pdf"),"")</f>
        <v/>
      </c>
    </row>
    <row r="4556" spans="1:16">
      <c r="A4556" t="str">
        <f>IF(Belegerfassung!C4564&lt;&gt;"",0,"")</f>
        <v/>
      </c>
      <c r="B4556" t="str">
        <f>IFERROR(VLOOKUP(Belegerfassung!I4564,Konten!A:D,2,FALSE),"")</f>
        <v/>
      </c>
      <c r="C4556" t="str">
        <f>IF(A4556&lt;&gt;"",TEXT(Belegerfassung!C4564,"TT.MM.JJJJ"),"")</f>
        <v/>
      </c>
      <c r="D4556" t="str">
        <f>IFERROR(VLOOKUP(Belegerfassung!A4564,Abfrage!$E$2:$F$20,2,FALSE),"")</f>
        <v/>
      </c>
      <c r="E4556" t="str">
        <f>IF(A4556&lt;&gt;"",Belegerfassung!B4564,"")</f>
        <v/>
      </c>
      <c r="F4556" t="str">
        <f>IF(Belegerfassung!L4564="","",IF(Belegerfassung!L4564&lt;&gt;"",IF(Belegerfassung!L4564&lt;&gt;"",IF(Belegerfassung!J4564&lt;&gt;0,VLOOKUP(Belegerfassung!L4564,Abfrage!$A$2:$C$19,2,),VLOOKUP(Belegerfassung!L4564,Abfrage!$A$2:$C$19,3,)),"")))</f>
        <v/>
      </c>
      <c r="G4556" t="str">
        <f t="shared" si="213"/>
        <v/>
      </c>
      <c r="H4556" s="31" t="str">
        <f>IF(A4556&lt;&gt;"",-Belegerfassung!J4564+Belegerfassung!K4564,"")</f>
        <v/>
      </c>
      <c r="I4556" s="49" t="str">
        <f>IFERROR(IF(H4556&lt;&gt;"",Belegerfassung!L4564*100,""),IF(OR(Belegerfassung!L4564="Leistung EU - Erlöse",Belegerfassung!L4564="Lieferungen EU-Erlöse",Belegerfassung!L4564="EUST",Belegerfassung!L4564="Bauleistungen 20%")=TRUE,"",MID(Belegerfassung!L4564,4,2)))</f>
        <v/>
      </c>
      <c r="J4556" s="6" t="str">
        <f>IF(A4556&lt;&gt;"",LEFT(Belegerfassung!D4564,40),"")</f>
        <v/>
      </c>
      <c r="K4556" t="str">
        <f>IF(A4556&lt;&gt;"",VLOOKUP(D4556,Abfrage!$F$2:$G$21,2,FALSE),"")</f>
        <v/>
      </c>
      <c r="L4556" s="6" t="str">
        <f>IF(Belegerfassung!H4564&lt;&gt;"",Belegerfassung!H4564,"")</f>
        <v/>
      </c>
      <c r="M4556" t="str">
        <f>IFERROR(IF(Belegerfassung!E4564&lt;&gt;"",VLOOKUP(Belegerfassung!E4564,Abfrage!$L$2:$M$15,2,),""),"")</f>
        <v/>
      </c>
      <c r="N4556" t="str">
        <f t="shared" si="214"/>
        <v/>
      </c>
      <c r="O4556" t="str">
        <f t="shared" si="215"/>
        <v/>
      </c>
      <c r="P4556" t="str">
        <f>IF(Belegerfassung!G4564&lt;&gt;"",CONCATENATE(Belegerfassung!G4564,".pdf"),"")</f>
        <v/>
      </c>
    </row>
    <row r="4557" spans="1:16">
      <c r="A4557" t="str">
        <f>IF(Belegerfassung!C4565&lt;&gt;"",0,"")</f>
        <v/>
      </c>
      <c r="B4557" t="str">
        <f>IFERROR(VLOOKUP(Belegerfassung!I4565,Konten!A:D,2,FALSE),"")</f>
        <v/>
      </c>
      <c r="C4557" t="str">
        <f>IF(A4557&lt;&gt;"",TEXT(Belegerfassung!C4565,"TT.MM.JJJJ"),"")</f>
        <v/>
      </c>
      <c r="D4557" t="str">
        <f>IFERROR(VLOOKUP(Belegerfassung!A4565,Abfrage!$E$2:$F$20,2,FALSE),"")</f>
        <v/>
      </c>
      <c r="E4557" t="str">
        <f>IF(A4557&lt;&gt;"",Belegerfassung!B4565,"")</f>
        <v/>
      </c>
      <c r="F4557" t="str">
        <f>IF(Belegerfassung!L4565="","",IF(Belegerfassung!L4565&lt;&gt;"",IF(Belegerfassung!L4565&lt;&gt;"",IF(Belegerfassung!J4565&lt;&gt;0,VLOOKUP(Belegerfassung!L4565,Abfrage!$A$2:$C$19,2,),VLOOKUP(Belegerfassung!L4565,Abfrage!$A$2:$C$19,3,)),"")))</f>
        <v/>
      </c>
      <c r="G4557" t="str">
        <f t="shared" si="213"/>
        <v/>
      </c>
      <c r="H4557" s="31" t="str">
        <f>IF(A4557&lt;&gt;"",-Belegerfassung!J4565+Belegerfassung!K4565,"")</f>
        <v/>
      </c>
      <c r="I4557" s="49" t="str">
        <f>IFERROR(IF(H4557&lt;&gt;"",Belegerfassung!L4565*100,""),IF(OR(Belegerfassung!L4565="Leistung EU - Erlöse",Belegerfassung!L4565="Lieferungen EU-Erlöse",Belegerfassung!L4565="EUST",Belegerfassung!L4565="Bauleistungen 20%")=TRUE,"",MID(Belegerfassung!L4565,4,2)))</f>
        <v/>
      </c>
      <c r="J4557" s="6" t="str">
        <f>IF(A4557&lt;&gt;"",LEFT(Belegerfassung!D4565,40),"")</f>
        <v/>
      </c>
      <c r="K4557" t="str">
        <f>IF(A4557&lt;&gt;"",VLOOKUP(D4557,Abfrage!$F$2:$G$21,2,FALSE),"")</f>
        <v/>
      </c>
      <c r="L4557" s="6" t="str">
        <f>IF(Belegerfassung!H4565&lt;&gt;"",Belegerfassung!H4565,"")</f>
        <v/>
      </c>
      <c r="M4557" t="str">
        <f>IFERROR(IF(Belegerfassung!E4565&lt;&gt;"",VLOOKUP(Belegerfassung!E4565,Abfrage!$L$2:$M$15,2,),""),"")</f>
        <v/>
      </c>
      <c r="N4557" t="str">
        <f t="shared" si="214"/>
        <v/>
      </c>
      <c r="O4557" t="str">
        <f t="shared" si="215"/>
        <v/>
      </c>
      <c r="P4557" t="str">
        <f>IF(Belegerfassung!G4565&lt;&gt;"",CONCATENATE(Belegerfassung!G4565,".pdf"),"")</f>
        <v/>
      </c>
    </row>
    <row r="4558" spans="1:16">
      <c r="A4558" t="str">
        <f>IF(Belegerfassung!C4566&lt;&gt;"",0,"")</f>
        <v/>
      </c>
      <c r="B4558" t="str">
        <f>IFERROR(VLOOKUP(Belegerfassung!I4566,Konten!A:D,2,FALSE),"")</f>
        <v/>
      </c>
      <c r="C4558" t="str">
        <f>IF(A4558&lt;&gt;"",TEXT(Belegerfassung!C4566,"TT.MM.JJJJ"),"")</f>
        <v/>
      </c>
      <c r="D4558" t="str">
        <f>IFERROR(VLOOKUP(Belegerfassung!A4566,Abfrage!$E$2:$F$20,2,FALSE),"")</f>
        <v/>
      </c>
      <c r="E4558" t="str">
        <f>IF(A4558&lt;&gt;"",Belegerfassung!B4566,"")</f>
        <v/>
      </c>
      <c r="F4558" t="str">
        <f>IF(Belegerfassung!L4566="","",IF(Belegerfassung!L4566&lt;&gt;"",IF(Belegerfassung!L4566&lt;&gt;"",IF(Belegerfassung!J4566&lt;&gt;0,VLOOKUP(Belegerfassung!L4566,Abfrage!$A$2:$C$19,2,),VLOOKUP(Belegerfassung!L4566,Abfrage!$A$2:$C$19,3,)),"")))</f>
        <v/>
      </c>
      <c r="G4558" t="str">
        <f t="shared" si="213"/>
        <v/>
      </c>
      <c r="H4558" s="31" t="str">
        <f>IF(A4558&lt;&gt;"",-Belegerfassung!J4566+Belegerfassung!K4566,"")</f>
        <v/>
      </c>
      <c r="I4558" s="49" t="str">
        <f>IFERROR(IF(H4558&lt;&gt;"",Belegerfassung!L4566*100,""),IF(OR(Belegerfassung!L4566="Leistung EU - Erlöse",Belegerfassung!L4566="Lieferungen EU-Erlöse",Belegerfassung!L4566="EUST",Belegerfassung!L4566="Bauleistungen 20%")=TRUE,"",MID(Belegerfassung!L4566,4,2)))</f>
        <v/>
      </c>
      <c r="J4558" s="6" t="str">
        <f>IF(A4558&lt;&gt;"",LEFT(Belegerfassung!D4566,40),"")</f>
        <v/>
      </c>
      <c r="K4558" t="str">
        <f>IF(A4558&lt;&gt;"",VLOOKUP(D4558,Abfrage!$F$2:$G$21,2,FALSE),"")</f>
        <v/>
      </c>
      <c r="L4558" s="6" t="str">
        <f>IF(Belegerfassung!H4566&lt;&gt;"",Belegerfassung!H4566,"")</f>
        <v/>
      </c>
      <c r="M4558" t="str">
        <f>IFERROR(IF(Belegerfassung!E4566&lt;&gt;"",VLOOKUP(Belegerfassung!E4566,Abfrage!$L$2:$M$15,2,),""),"")</f>
        <v/>
      </c>
      <c r="N4558" t="str">
        <f t="shared" si="214"/>
        <v/>
      </c>
      <c r="O4558" t="str">
        <f t="shared" si="215"/>
        <v/>
      </c>
      <c r="P4558" t="str">
        <f>IF(Belegerfassung!G4566&lt;&gt;"",CONCATENATE(Belegerfassung!G4566,".pdf"),"")</f>
        <v/>
      </c>
    </row>
    <row r="4559" spans="1:16">
      <c r="A4559" t="str">
        <f>IF(Belegerfassung!C4567&lt;&gt;"",0,"")</f>
        <v/>
      </c>
      <c r="B4559" t="str">
        <f>IFERROR(VLOOKUP(Belegerfassung!I4567,Konten!A:D,2,FALSE),"")</f>
        <v/>
      </c>
      <c r="C4559" t="str">
        <f>IF(A4559&lt;&gt;"",TEXT(Belegerfassung!C4567,"TT.MM.JJJJ"),"")</f>
        <v/>
      </c>
      <c r="D4559" t="str">
        <f>IFERROR(VLOOKUP(Belegerfassung!A4567,Abfrage!$E$2:$F$20,2,FALSE),"")</f>
        <v/>
      </c>
      <c r="E4559" t="str">
        <f>IF(A4559&lt;&gt;"",Belegerfassung!B4567,"")</f>
        <v/>
      </c>
      <c r="F4559" t="str">
        <f>IF(Belegerfassung!L4567="","",IF(Belegerfassung!L4567&lt;&gt;"",IF(Belegerfassung!L4567&lt;&gt;"",IF(Belegerfassung!J4567&lt;&gt;0,VLOOKUP(Belegerfassung!L4567,Abfrage!$A$2:$C$19,2,),VLOOKUP(Belegerfassung!L4567,Abfrage!$A$2:$C$19,3,)),"")))</f>
        <v/>
      </c>
      <c r="G4559" t="str">
        <f t="shared" si="213"/>
        <v/>
      </c>
      <c r="H4559" s="31" t="str">
        <f>IF(A4559&lt;&gt;"",-Belegerfassung!J4567+Belegerfassung!K4567,"")</f>
        <v/>
      </c>
      <c r="I4559" s="49" t="str">
        <f>IFERROR(IF(H4559&lt;&gt;"",Belegerfassung!L4567*100,""),IF(OR(Belegerfassung!L4567="Leistung EU - Erlöse",Belegerfassung!L4567="Lieferungen EU-Erlöse",Belegerfassung!L4567="EUST",Belegerfassung!L4567="Bauleistungen 20%")=TRUE,"",MID(Belegerfassung!L4567,4,2)))</f>
        <v/>
      </c>
      <c r="J4559" s="6" t="str">
        <f>IF(A4559&lt;&gt;"",LEFT(Belegerfassung!D4567,40),"")</f>
        <v/>
      </c>
      <c r="K4559" t="str">
        <f>IF(A4559&lt;&gt;"",VLOOKUP(D4559,Abfrage!$F$2:$G$21,2,FALSE),"")</f>
        <v/>
      </c>
      <c r="L4559" s="6" t="str">
        <f>IF(Belegerfassung!H4567&lt;&gt;"",Belegerfassung!H4567,"")</f>
        <v/>
      </c>
      <c r="M4559" t="str">
        <f>IFERROR(IF(Belegerfassung!E4567&lt;&gt;"",VLOOKUP(Belegerfassung!E4567,Abfrage!$L$2:$M$15,2,),""),"")</f>
        <v/>
      </c>
      <c r="N4559" t="str">
        <f t="shared" si="214"/>
        <v/>
      </c>
      <c r="O4559" t="str">
        <f t="shared" si="215"/>
        <v/>
      </c>
      <c r="P4559" t="str">
        <f>IF(Belegerfassung!G4567&lt;&gt;"",CONCATENATE(Belegerfassung!G4567,".pdf"),"")</f>
        <v/>
      </c>
    </row>
    <row r="4560" spans="1:16">
      <c r="A4560" t="str">
        <f>IF(Belegerfassung!C4568&lt;&gt;"",0,"")</f>
        <v/>
      </c>
      <c r="B4560" t="str">
        <f>IFERROR(VLOOKUP(Belegerfassung!I4568,Konten!A:D,2,FALSE),"")</f>
        <v/>
      </c>
      <c r="C4560" t="str">
        <f>IF(A4560&lt;&gt;"",TEXT(Belegerfassung!C4568,"TT.MM.JJJJ"),"")</f>
        <v/>
      </c>
      <c r="D4560" t="str">
        <f>IFERROR(VLOOKUP(Belegerfassung!A4568,Abfrage!$E$2:$F$20,2,FALSE),"")</f>
        <v/>
      </c>
      <c r="E4560" t="str">
        <f>IF(A4560&lt;&gt;"",Belegerfassung!B4568,"")</f>
        <v/>
      </c>
      <c r="F4560" t="str">
        <f>IF(Belegerfassung!L4568="","",IF(Belegerfassung!L4568&lt;&gt;"",IF(Belegerfassung!L4568&lt;&gt;"",IF(Belegerfassung!J4568&lt;&gt;0,VLOOKUP(Belegerfassung!L4568,Abfrage!$A$2:$C$19,2,),VLOOKUP(Belegerfassung!L4568,Abfrage!$A$2:$C$19,3,)),"")))</f>
        <v/>
      </c>
      <c r="G4560" t="str">
        <f t="shared" si="213"/>
        <v/>
      </c>
      <c r="H4560" s="31" t="str">
        <f>IF(A4560&lt;&gt;"",-Belegerfassung!J4568+Belegerfassung!K4568,"")</f>
        <v/>
      </c>
      <c r="I4560" s="49" t="str">
        <f>IFERROR(IF(H4560&lt;&gt;"",Belegerfassung!L4568*100,""),IF(OR(Belegerfassung!L4568="Leistung EU - Erlöse",Belegerfassung!L4568="Lieferungen EU-Erlöse",Belegerfassung!L4568="EUST",Belegerfassung!L4568="Bauleistungen 20%")=TRUE,"",MID(Belegerfassung!L4568,4,2)))</f>
        <v/>
      </c>
      <c r="J4560" s="6" t="str">
        <f>IF(A4560&lt;&gt;"",LEFT(Belegerfassung!D4568,40),"")</f>
        <v/>
      </c>
      <c r="K4560" t="str">
        <f>IF(A4560&lt;&gt;"",VLOOKUP(D4560,Abfrage!$F$2:$G$21,2,FALSE),"")</f>
        <v/>
      </c>
      <c r="L4560" s="6" t="str">
        <f>IF(Belegerfassung!H4568&lt;&gt;"",Belegerfassung!H4568,"")</f>
        <v/>
      </c>
      <c r="M4560" t="str">
        <f>IFERROR(IF(Belegerfassung!E4568&lt;&gt;"",VLOOKUP(Belegerfassung!E4568,Abfrage!$L$2:$M$15,2,),""),"")</f>
        <v/>
      </c>
      <c r="N4560" t="str">
        <f t="shared" si="214"/>
        <v/>
      </c>
      <c r="O4560" t="str">
        <f t="shared" si="215"/>
        <v/>
      </c>
      <c r="P4560" t="str">
        <f>IF(Belegerfassung!G4568&lt;&gt;"",CONCATENATE(Belegerfassung!G4568,".pdf"),"")</f>
        <v/>
      </c>
    </row>
    <row r="4561" spans="1:16">
      <c r="A4561" t="str">
        <f>IF(Belegerfassung!C4569&lt;&gt;"",0,"")</f>
        <v/>
      </c>
      <c r="B4561" t="str">
        <f>IFERROR(VLOOKUP(Belegerfassung!I4569,Konten!A:D,2,FALSE),"")</f>
        <v/>
      </c>
      <c r="C4561" t="str">
        <f>IF(A4561&lt;&gt;"",TEXT(Belegerfassung!C4569,"TT.MM.JJJJ"),"")</f>
        <v/>
      </c>
      <c r="D4561" t="str">
        <f>IFERROR(VLOOKUP(Belegerfassung!A4569,Abfrage!$E$2:$F$20,2,FALSE),"")</f>
        <v/>
      </c>
      <c r="E4561" t="str">
        <f>IF(A4561&lt;&gt;"",Belegerfassung!B4569,"")</f>
        <v/>
      </c>
      <c r="F4561" t="str">
        <f>IF(Belegerfassung!L4569="","",IF(Belegerfassung!L4569&lt;&gt;"",IF(Belegerfassung!L4569&lt;&gt;"",IF(Belegerfassung!J4569&lt;&gt;0,VLOOKUP(Belegerfassung!L4569,Abfrage!$A$2:$C$19,2,),VLOOKUP(Belegerfassung!L4569,Abfrage!$A$2:$C$19,3,)),"")))</f>
        <v/>
      </c>
      <c r="G4561" t="str">
        <f t="shared" si="213"/>
        <v/>
      </c>
      <c r="H4561" s="31" t="str">
        <f>IF(A4561&lt;&gt;"",-Belegerfassung!J4569+Belegerfassung!K4569,"")</f>
        <v/>
      </c>
      <c r="I4561" s="49" t="str">
        <f>IFERROR(IF(H4561&lt;&gt;"",Belegerfassung!L4569*100,""),IF(OR(Belegerfassung!L4569="Leistung EU - Erlöse",Belegerfassung!L4569="Lieferungen EU-Erlöse",Belegerfassung!L4569="EUST",Belegerfassung!L4569="Bauleistungen 20%")=TRUE,"",MID(Belegerfassung!L4569,4,2)))</f>
        <v/>
      </c>
      <c r="J4561" s="6" t="str">
        <f>IF(A4561&lt;&gt;"",LEFT(Belegerfassung!D4569,40),"")</f>
        <v/>
      </c>
      <c r="K4561" t="str">
        <f>IF(A4561&lt;&gt;"",VLOOKUP(D4561,Abfrage!$F$2:$G$21,2,FALSE),"")</f>
        <v/>
      </c>
      <c r="L4561" s="6" t="str">
        <f>IF(Belegerfassung!H4569&lt;&gt;"",Belegerfassung!H4569,"")</f>
        <v/>
      </c>
      <c r="M4561" t="str">
        <f>IFERROR(IF(Belegerfassung!E4569&lt;&gt;"",VLOOKUP(Belegerfassung!E4569,Abfrage!$L$2:$M$15,2,),""),"")</f>
        <v/>
      </c>
      <c r="N4561" t="str">
        <f t="shared" si="214"/>
        <v/>
      </c>
      <c r="O4561" t="str">
        <f t="shared" si="215"/>
        <v/>
      </c>
      <c r="P4561" t="str">
        <f>IF(Belegerfassung!G4569&lt;&gt;"",CONCATENATE(Belegerfassung!G4569,".pdf"),"")</f>
        <v/>
      </c>
    </row>
    <row r="4562" spans="1:16">
      <c r="A4562" t="str">
        <f>IF(Belegerfassung!C4570&lt;&gt;"",0,"")</f>
        <v/>
      </c>
      <c r="B4562" t="str">
        <f>IFERROR(VLOOKUP(Belegerfassung!I4570,Konten!A:D,2,FALSE),"")</f>
        <v/>
      </c>
      <c r="C4562" t="str">
        <f>IF(A4562&lt;&gt;"",TEXT(Belegerfassung!C4570,"TT.MM.JJJJ"),"")</f>
        <v/>
      </c>
      <c r="D4562" t="str">
        <f>IFERROR(VLOOKUP(Belegerfassung!A4570,Abfrage!$E$2:$F$20,2,FALSE),"")</f>
        <v/>
      </c>
      <c r="E4562" t="str">
        <f>IF(A4562&lt;&gt;"",Belegerfassung!B4570,"")</f>
        <v/>
      </c>
      <c r="F4562" t="str">
        <f>IF(Belegerfassung!L4570="","",IF(Belegerfassung!L4570&lt;&gt;"",IF(Belegerfassung!L4570&lt;&gt;"",IF(Belegerfassung!J4570&lt;&gt;0,VLOOKUP(Belegerfassung!L4570,Abfrage!$A$2:$C$19,2,),VLOOKUP(Belegerfassung!L4570,Abfrage!$A$2:$C$19,3,)),"")))</f>
        <v/>
      </c>
      <c r="G4562" t="str">
        <f t="shared" si="213"/>
        <v/>
      </c>
      <c r="H4562" s="31" t="str">
        <f>IF(A4562&lt;&gt;"",-Belegerfassung!J4570+Belegerfassung!K4570,"")</f>
        <v/>
      </c>
      <c r="I4562" s="49" t="str">
        <f>IFERROR(IF(H4562&lt;&gt;"",Belegerfassung!L4570*100,""),IF(OR(Belegerfassung!L4570="Leistung EU - Erlöse",Belegerfassung!L4570="Lieferungen EU-Erlöse",Belegerfassung!L4570="EUST",Belegerfassung!L4570="Bauleistungen 20%")=TRUE,"",MID(Belegerfassung!L4570,4,2)))</f>
        <v/>
      </c>
      <c r="J4562" s="6" t="str">
        <f>IF(A4562&lt;&gt;"",LEFT(Belegerfassung!D4570,40),"")</f>
        <v/>
      </c>
      <c r="K4562" t="str">
        <f>IF(A4562&lt;&gt;"",VLOOKUP(D4562,Abfrage!$F$2:$G$21,2,FALSE),"")</f>
        <v/>
      </c>
      <c r="L4562" s="6" t="str">
        <f>IF(Belegerfassung!H4570&lt;&gt;"",Belegerfassung!H4570,"")</f>
        <v/>
      </c>
      <c r="M4562" t="str">
        <f>IFERROR(IF(Belegerfassung!E4570&lt;&gt;"",VLOOKUP(Belegerfassung!E4570,Abfrage!$L$2:$M$15,2,),""),"")</f>
        <v/>
      </c>
      <c r="N4562" t="str">
        <f t="shared" si="214"/>
        <v/>
      </c>
      <c r="O4562" t="str">
        <f t="shared" si="215"/>
        <v/>
      </c>
      <c r="P4562" t="str">
        <f>IF(Belegerfassung!G4570&lt;&gt;"",CONCATENATE(Belegerfassung!G4570,".pdf"),"")</f>
        <v/>
      </c>
    </row>
    <row r="4563" spans="1:16">
      <c r="A4563" t="str">
        <f>IF(Belegerfassung!C4571&lt;&gt;"",0,"")</f>
        <v/>
      </c>
      <c r="B4563" t="str">
        <f>IFERROR(VLOOKUP(Belegerfassung!I4571,Konten!A:D,2,FALSE),"")</f>
        <v/>
      </c>
      <c r="C4563" t="str">
        <f>IF(A4563&lt;&gt;"",TEXT(Belegerfassung!C4571,"TT.MM.JJJJ"),"")</f>
        <v/>
      </c>
      <c r="D4563" t="str">
        <f>IFERROR(VLOOKUP(Belegerfassung!A4571,Abfrage!$E$2:$F$20,2,FALSE),"")</f>
        <v/>
      </c>
      <c r="E4563" t="str">
        <f>IF(A4563&lt;&gt;"",Belegerfassung!B4571,"")</f>
        <v/>
      </c>
      <c r="F4563" t="str">
        <f>IF(Belegerfassung!L4571="","",IF(Belegerfassung!L4571&lt;&gt;"",IF(Belegerfassung!L4571&lt;&gt;"",IF(Belegerfassung!J4571&lt;&gt;0,VLOOKUP(Belegerfassung!L4571,Abfrage!$A$2:$C$19,2,),VLOOKUP(Belegerfassung!L4571,Abfrage!$A$2:$C$19,3,)),"")))</f>
        <v/>
      </c>
      <c r="G4563" t="str">
        <f t="shared" si="213"/>
        <v/>
      </c>
      <c r="H4563" s="31" t="str">
        <f>IF(A4563&lt;&gt;"",-Belegerfassung!J4571+Belegerfassung!K4571,"")</f>
        <v/>
      </c>
      <c r="I4563" s="49" t="str">
        <f>IFERROR(IF(H4563&lt;&gt;"",Belegerfassung!L4571*100,""),IF(OR(Belegerfassung!L4571="Leistung EU - Erlöse",Belegerfassung!L4571="Lieferungen EU-Erlöse",Belegerfassung!L4571="EUST",Belegerfassung!L4571="Bauleistungen 20%")=TRUE,"",MID(Belegerfassung!L4571,4,2)))</f>
        <v/>
      </c>
      <c r="J4563" s="6" t="str">
        <f>IF(A4563&lt;&gt;"",LEFT(Belegerfassung!D4571,40),"")</f>
        <v/>
      </c>
      <c r="K4563" t="str">
        <f>IF(A4563&lt;&gt;"",VLOOKUP(D4563,Abfrage!$F$2:$G$21,2,FALSE),"")</f>
        <v/>
      </c>
      <c r="L4563" s="6" t="str">
        <f>IF(Belegerfassung!H4571&lt;&gt;"",Belegerfassung!H4571,"")</f>
        <v/>
      </c>
      <c r="M4563" t="str">
        <f>IFERROR(IF(Belegerfassung!E4571&lt;&gt;"",VLOOKUP(Belegerfassung!E4571,Abfrage!$L$2:$M$15,2,),""),"")</f>
        <v/>
      </c>
      <c r="N4563" t="str">
        <f t="shared" si="214"/>
        <v/>
      </c>
      <c r="O4563" t="str">
        <f t="shared" si="215"/>
        <v/>
      </c>
      <c r="P4563" t="str">
        <f>IF(Belegerfassung!G4571&lt;&gt;"",CONCATENATE(Belegerfassung!G4571,".pdf"),"")</f>
        <v/>
      </c>
    </row>
    <row r="4564" spans="1:16">
      <c r="A4564" t="str">
        <f>IF(Belegerfassung!C4572&lt;&gt;"",0,"")</f>
        <v/>
      </c>
      <c r="B4564" t="str">
        <f>IFERROR(VLOOKUP(Belegerfassung!I4572,Konten!A:D,2,FALSE),"")</f>
        <v/>
      </c>
      <c r="C4564" t="str">
        <f>IF(A4564&lt;&gt;"",TEXT(Belegerfassung!C4572,"TT.MM.JJJJ"),"")</f>
        <v/>
      </c>
      <c r="D4564" t="str">
        <f>IFERROR(VLOOKUP(Belegerfassung!A4572,Abfrage!$E$2:$F$20,2,FALSE),"")</f>
        <v/>
      </c>
      <c r="E4564" t="str">
        <f>IF(A4564&lt;&gt;"",Belegerfassung!B4572,"")</f>
        <v/>
      </c>
      <c r="F4564" t="str">
        <f>IF(Belegerfassung!L4572="","",IF(Belegerfassung!L4572&lt;&gt;"",IF(Belegerfassung!L4572&lt;&gt;"",IF(Belegerfassung!J4572&lt;&gt;0,VLOOKUP(Belegerfassung!L4572,Abfrage!$A$2:$C$19,2,),VLOOKUP(Belegerfassung!L4572,Abfrage!$A$2:$C$19,3,)),"")))</f>
        <v/>
      </c>
      <c r="G4564" t="str">
        <f t="shared" si="213"/>
        <v/>
      </c>
      <c r="H4564" s="31" t="str">
        <f>IF(A4564&lt;&gt;"",-Belegerfassung!J4572+Belegerfassung!K4572,"")</f>
        <v/>
      </c>
      <c r="I4564" s="49" t="str">
        <f>IFERROR(IF(H4564&lt;&gt;"",Belegerfassung!L4572*100,""),IF(OR(Belegerfassung!L4572="Leistung EU - Erlöse",Belegerfassung!L4572="Lieferungen EU-Erlöse",Belegerfassung!L4572="EUST",Belegerfassung!L4572="Bauleistungen 20%")=TRUE,"",MID(Belegerfassung!L4572,4,2)))</f>
        <v/>
      </c>
      <c r="J4564" s="6" t="str">
        <f>IF(A4564&lt;&gt;"",LEFT(Belegerfassung!D4572,40),"")</f>
        <v/>
      </c>
      <c r="K4564" t="str">
        <f>IF(A4564&lt;&gt;"",VLOOKUP(D4564,Abfrage!$F$2:$G$21,2,FALSE),"")</f>
        <v/>
      </c>
      <c r="L4564" s="6" t="str">
        <f>IF(Belegerfassung!H4572&lt;&gt;"",Belegerfassung!H4572,"")</f>
        <v/>
      </c>
      <c r="M4564" t="str">
        <f>IFERROR(IF(Belegerfassung!E4572&lt;&gt;"",VLOOKUP(Belegerfassung!E4572,Abfrage!$L$2:$M$15,2,),""),"")</f>
        <v/>
      </c>
      <c r="N4564" t="str">
        <f t="shared" si="214"/>
        <v/>
      </c>
      <c r="O4564" t="str">
        <f t="shared" si="215"/>
        <v/>
      </c>
      <c r="P4564" t="str">
        <f>IF(Belegerfassung!G4572&lt;&gt;"",CONCATENATE(Belegerfassung!G4572,".pdf"),"")</f>
        <v/>
      </c>
    </row>
    <row r="4565" spans="1:16">
      <c r="A4565" t="str">
        <f>IF(Belegerfassung!C4573&lt;&gt;"",0,"")</f>
        <v/>
      </c>
      <c r="B4565" t="str">
        <f>IFERROR(VLOOKUP(Belegerfassung!I4573,Konten!A:D,2,FALSE),"")</f>
        <v/>
      </c>
      <c r="C4565" t="str">
        <f>IF(A4565&lt;&gt;"",TEXT(Belegerfassung!C4573,"TT.MM.JJJJ"),"")</f>
        <v/>
      </c>
      <c r="D4565" t="str">
        <f>IFERROR(VLOOKUP(Belegerfassung!A4573,Abfrage!$E$2:$F$20,2,FALSE),"")</f>
        <v/>
      </c>
      <c r="E4565" t="str">
        <f>IF(A4565&lt;&gt;"",Belegerfassung!B4573,"")</f>
        <v/>
      </c>
      <c r="F4565" t="str">
        <f>IF(Belegerfassung!L4573="","",IF(Belegerfassung!L4573&lt;&gt;"",IF(Belegerfassung!L4573&lt;&gt;"",IF(Belegerfassung!J4573&lt;&gt;0,VLOOKUP(Belegerfassung!L4573,Abfrage!$A$2:$C$19,2,),VLOOKUP(Belegerfassung!L4573,Abfrage!$A$2:$C$19,3,)),"")))</f>
        <v/>
      </c>
      <c r="G4565" t="str">
        <f t="shared" si="213"/>
        <v/>
      </c>
      <c r="H4565" s="31" t="str">
        <f>IF(A4565&lt;&gt;"",-Belegerfassung!J4573+Belegerfassung!K4573,"")</f>
        <v/>
      </c>
      <c r="I4565" s="49" t="str">
        <f>IFERROR(IF(H4565&lt;&gt;"",Belegerfassung!L4573*100,""),IF(OR(Belegerfassung!L4573="Leistung EU - Erlöse",Belegerfassung!L4573="Lieferungen EU-Erlöse",Belegerfassung!L4573="EUST",Belegerfassung!L4573="Bauleistungen 20%")=TRUE,"",MID(Belegerfassung!L4573,4,2)))</f>
        <v/>
      </c>
      <c r="J4565" s="6" t="str">
        <f>IF(A4565&lt;&gt;"",LEFT(Belegerfassung!D4573,40),"")</f>
        <v/>
      </c>
      <c r="K4565" t="str">
        <f>IF(A4565&lt;&gt;"",VLOOKUP(D4565,Abfrage!$F$2:$G$21,2,FALSE),"")</f>
        <v/>
      </c>
      <c r="L4565" s="6" t="str">
        <f>IF(Belegerfassung!H4573&lt;&gt;"",Belegerfassung!H4573,"")</f>
        <v/>
      </c>
      <c r="M4565" t="str">
        <f>IFERROR(IF(Belegerfassung!E4573&lt;&gt;"",VLOOKUP(Belegerfassung!E4573,Abfrage!$L$2:$M$15,2,),""),"")</f>
        <v/>
      </c>
      <c r="N4565" t="str">
        <f t="shared" si="214"/>
        <v/>
      </c>
      <c r="O4565" t="str">
        <f t="shared" si="215"/>
        <v/>
      </c>
      <c r="P4565" t="str">
        <f>IF(Belegerfassung!G4573&lt;&gt;"",CONCATENATE(Belegerfassung!G4573,".pdf"),"")</f>
        <v/>
      </c>
    </row>
    <row r="4566" spans="1:16">
      <c r="A4566" t="str">
        <f>IF(Belegerfassung!C4574&lt;&gt;"",0,"")</f>
        <v/>
      </c>
      <c r="B4566" t="str">
        <f>IFERROR(VLOOKUP(Belegerfassung!I4574,Konten!A:D,2,FALSE),"")</f>
        <v/>
      </c>
      <c r="C4566" t="str">
        <f>IF(A4566&lt;&gt;"",TEXT(Belegerfassung!C4574,"TT.MM.JJJJ"),"")</f>
        <v/>
      </c>
      <c r="D4566" t="str">
        <f>IFERROR(VLOOKUP(Belegerfassung!A4574,Abfrage!$E$2:$F$20,2,FALSE),"")</f>
        <v/>
      </c>
      <c r="E4566" t="str">
        <f>IF(A4566&lt;&gt;"",Belegerfassung!B4574,"")</f>
        <v/>
      </c>
      <c r="F4566" t="str">
        <f>IF(Belegerfassung!L4574="","",IF(Belegerfassung!L4574&lt;&gt;"",IF(Belegerfassung!L4574&lt;&gt;"",IF(Belegerfassung!J4574&lt;&gt;0,VLOOKUP(Belegerfassung!L4574,Abfrage!$A$2:$C$19,2,),VLOOKUP(Belegerfassung!L4574,Abfrage!$A$2:$C$19,3,)),"")))</f>
        <v/>
      </c>
      <c r="G4566" t="str">
        <f t="shared" si="213"/>
        <v/>
      </c>
      <c r="H4566" s="31" t="str">
        <f>IF(A4566&lt;&gt;"",-Belegerfassung!J4574+Belegerfassung!K4574,"")</f>
        <v/>
      </c>
      <c r="I4566" s="49" t="str">
        <f>IFERROR(IF(H4566&lt;&gt;"",Belegerfassung!L4574*100,""),IF(OR(Belegerfassung!L4574="Leistung EU - Erlöse",Belegerfassung!L4574="Lieferungen EU-Erlöse",Belegerfassung!L4574="EUST",Belegerfassung!L4574="Bauleistungen 20%")=TRUE,"",MID(Belegerfassung!L4574,4,2)))</f>
        <v/>
      </c>
      <c r="J4566" s="6" t="str">
        <f>IF(A4566&lt;&gt;"",LEFT(Belegerfassung!D4574,40),"")</f>
        <v/>
      </c>
      <c r="K4566" t="str">
        <f>IF(A4566&lt;&gt;"",VLOOKUP(D4566,Abfrage!$F$2:$G$21,2,FALSE),"")</f>
        <v/>
      </c>
      <c r="L4566" s="6" t="str">
        <f>IF(Belegerfassung!H4574&lt;&gt;"",Belegerfassung!H4574,"")</f>
        <v/>
      </c>
      <c r="M4566" t="str">
        <f>IFERROR(IF(Belegerfassung!E4574&lt;&gt;"",VLOOKUP(Belegerfassung!E4574,Abfrage!$L$2:$M$15,2,),""),"")</f>
        <v/>
      </c>
      <c r="N4566" t="str">
        <f t="shared" si="214"/>
        <v/>
      </c>
      <c r="O4566" t="str">
        <f t="shared" si="215"/>
        <v/>
      </c>
      <c r="P4566" t="str">
        <f>IF(Belegerfassung!G4574&lt;&gt;"",CONCATENATE(Belegerfassung!G4574,".pdf"),"")</f>
        <v/>
      </c>
    </row>
    <row r="4567" spans="1:16">
      <c r="A4567" t="str">
        <f>IF(Belegerfassung!C4575&lt;&gt;"",0,"")</f>
        <v/>
      </c>
      <c r="B4567" t="str">
        <f>IFERROR(VLOOKUP(Belegerfassung!I4575,Konten!A:D,2,FALSE),"")</f>
        <v/>
      </c>
      <c r="C4567" t="str">
        <f>IF(A4567&lt;&gt;"",TEXT(Belegerfassung!C4575,"TT.MM.JJJJ"),"")</f>
        <v/>
      </c>
      <c r="D4567" t="str">
        <f>IFERROR(VLOOKUP(Belegerfassung!A4575,Abfrage!$E$2:$F$20,2,FALSE),"")</f>
        <v/>
      </c>
      <c r="E4567" t="str">
        <f>IF(A4567&lt;&gt;"",Belegerfassung!B4575,"")</f>
        <v/>
      </c>
      <c r="F4567" t="str">
        <f>IF(Belegerfassung!L4575="","",IF(Belegerfassung!L4575&lt;&gt;"",IF(Belegerfassung!L4575&lt;&gt;"",IF(Belegerfassung!J4575&lt;&gt;0,VLOOKUP(Belegerfassung!L4575,Abfrage!$A$2:$C$19,2,),VLOOKUP(Belegerfassung!L4575,Abfrage!$A$2:$C$19,3,)),"")))</f>
        <v/>
      </c>
      <c r="G4567" t="str">
        <f t="shared" si="213"/>
        <v/>
      </c>
      <c r="H4567" s="31" t="str">
        <f>IF(A4567&lt;&gt;"",-Belegerfassung!J4575+Belegerfassung!K4575,"")</f>
        <v/>
      </c>
      <c r="I4567" s="49" t="str">
        <f>IFERROR(IF(H4567&lt;&gt;"",Belegerfassung!L4575*100,""),IF(OR(Belegerfassung!L4575="Leistung EU - Erlöse",Belegerfassung!L4575="Lieferungen EU-Erlöse",Belegerfassung!L4575="EUST",Belegerfassung!L4575="Bauleistungen 20%")=TRUE,"",MID(Belegerfassung!L4575,4,2)))</f>
        <v/>
      </c>
      <c r="J4567" s="6" t="str">
        <f>IF(A4567&lt;&gt;"",LEFT(Belegerfassung!D4575,40),"")</f>
        <v/>
      </c>
      <c r="K4567" t="str">
        <f>IF(A4567&lt;&gt;"",VLOOKUP(D4567,Abfrage!$F$2:$G$21,2,FALSE),"")</f>
        <v/>
      </c>
      <c r="L4567" s="6" t="str">
        <f>IF(Belegerfassung!H4575&lt;&gt;"",Belegerfassung!H4575,"")</f>
        <v/>
      </c>
      <c r="M4567" t="str">
        <f>IFERROR(IF(Belegerfassung!E4575&lt;&gt;"",VLOOKUP(Belegerfassung!E4575,Abfrage!$L$2:$M$15,2,),""),"")</f>
        <v/>
      </c>
      <c r="N4567" t="str">
        <f t="shared" si="214"/>
        <v/>
      </c>
      <c r="O4567" t="str">
        <f t="shared" si="215"/>
        <v/>
      </c>
      <c r="P4567" t="str">
        <f>IF(Belegerfassung!G4575&lt;&gt;"",CONCATENATE(Belegerfassung!G4575,".pdf"),"")</f>
        <v/>
      </c>
    </row>
    <row r="4568" spans="1:16">
      <c r="A4568" t="str">
        <f>IF(Belegerfassung!C4576&lt;&gt;"",0,"")</f>
        <v/>
      </c>
      <c r="B4568" t="str">
        <f>IFERROR(VLOOKUP(Belegerfassung!I4576,Konten!A:D,2,FALSE),"")</f>
        <v/>
      </c>
      <c r="C4568" t="str">
        <f>IF(A4568&lt;&gt;"",TEXT(Belegerfassung!C4576,"TT.MM.JJJJ"),"")</f>
        <v/>
      </c>
      <c r="D4568" t="str">
        <f>IFERROR(VLOOKUP(Belegerfassung!A4576,Abfrage!$E$2:$F$20,2,FALSE),"")</f>
        <v/>
      </c>
      <c r="E4568" t="str">
        <f>IF(A4568&lt;&gt;"",Belegerfassung!B4576,"")</f>
        <v/>
      </c>
      <c r="F4568" t="str">
        <f>IF(Belegerfassung!L4576="","",IF(Belegerfassung!L4576&lt;&gt;"",IF(Belegerfassung!L4576&lt;&gt;"",IF(Belegerfassung!J4576&lt;&gt;0,VLOOKUP(Belegerfassung!L4576,Abfrage!$A$2:$C$19,2,),VLOOKUP(Belegerfassung!L4576,Abfrage!$A$2:$C$19,3,)),"")))</f>
        <v/>
      </c>
      <c r="G4568" t="str">
        <f t="shared" si="213"/>
        <v/>
      </c>
      <c r="H4568" s="31" t="str">
        <f>IF(A4568&lt;&gt;"",-Belegerfassung!J4576+Belegerfassung!K4576,"")</f>
        <v/>
      </c>
      <c r="I4568" s="49" t="str">
        <f>IFERROR(IF(H4568&lt;&gt;"",Belegerfassung!L4576*100,""),IF(OR(Belegerfassung!L4576="Leistung EU - Erlöse",Belegerfassung!L4576="Lieferungen EU-Erlöse",Belegerfassung!L4576="EUST",Belegerfassung!L4576="Bauleistungen 20%")=TRUE,"",MID(Belegerfassung!L4576,4,2)))</f>
        <v/>
      </c>
      <c r="J4568" s="6" t="str">
        <f>IF(A4568&lt;&gt;"",LEFT(Belegerfassung!D4576,40),"")</f>
        <v/>
      </c>
      <c r="K4568" t="str">
        <f>IF(A4568&lt;&gt;"",VLOOKUP(D4568,Abfrage!$F$2:$G$21,2,FALSE),"")</f>
        <v/>
      </c>
      <c r="L4568" s="6" t="str">
        <f>IF(Belegerfassung!H4576&lt;&gt;"",Belegerfassung!H4576,"")</f>
        <v/>
      </c>
      <c r="M4568" t="str">
        <f>IFERROR(IF(Belegerfassung!E4576&lt;&gt;"",VLOOKUP(Belegerfassung!E4576,Abfrage!$L$2:$M$15,2,),""),"")</f>
        <v/>
      </c>
      <c r="N4568" t="str">
        <f t="shared" si="214"/>
        <v/>
      </c>
      <c r="O4568" t="str">
        <f t="shared" si="215"/>
        <v/>
      </c>
      <c r="P4568" t="str">
        <f>IF(Belegerfassung!G4576&lt;&gt;"",CONCATENATE(Belegerfassung!G4576,".pdf"),"")</f>
        <v/>
      </c>
    </row>
    <row r="4569" spans="1:16">
      <c r="A4569" t="str">
        <f>IF(Belegerfassung!C4577&lt;&gt;"",0,"")</f>
        <v/>
      </c>
      <c r="B4569" t="str">
        <f>IFERROR(VLOOKUP(Belegerfassung!I4577,Konten!A:D,2,FALSE),"")</f>
        <v/>
      </c>
      <c r="C4569" t="str">
        <f>IF(A4569&lt;&gt;"",TEXT(Belegerfassung!C4577,"TT.MM.JJJJ"),"")</f>
        <v/>
      </c>
      <c r="D4569" t="str">
        <f>IFERROR(VLOOKUP(Belegerfassung!A4577,Abfrage!$E$2:$F$20,2,FALSE),"")</f>
        <v/>
      </c>
      <c r="E4569" t="str">
        <f>IF(A4569&lt;&gt;"",Belegerfassung!B4577,"")</f>
        <v/>
      </c>
      <c r="F4569" t="str">
        <f>IF(Belegerfassung!L4577="","",IF(Belegerfassung!L4577&lt;&gt;"",IF(Belegerfassung!L4577&lt;&gt;"",IF(Belegerfassung!J4577&lt;&gt;0,VLOOKUP(Belegerfassung!L4577,Abfrage!$A$2:$C$19,2,),VLOOKUP(Belegerfassung!L4577,Abfrage!$A$2:$C$19,3,)),"")))</f>
        <v/>
      </c>
      <c r="G4569" t="str">
        <f t="shared" si="213"/>
        <v/>
      </c>
      <c r="H4569" s="31" t="str">
        <f>IF(A4569&lt;&gt;"",-Belegerfassung!J4577+Belegerfassung!K4577,"")</f>
        <v/>
      </c>
      <c r="I4569" s="49" t="str">
        <f>IFERROR(IF(H4569&lt;&gt;"",Belegerfassung!L4577*100,""),IF(OR(Belegerfassung!L4577="Leistung EU - Erlöse",Belegerfassung!L4577="Lieferungen EU-Erlöse",Belegerfassung!L4577="EUST",Belegerfassung!L4577="Bauleistungen 20%")=TRUE,"",MID(Belegerfassung!L4577,4,2)))</f>
        <v/>
      </c>
      <c r="J4569" s="6" t="str">
        <f>IF(A4569&lt;&gt;"",LEFT(Belegerfassung!D4577,40),"")</f>
        <v/>
      </c>
      <c r="K4569" t="str">
        <f>IF(A4569&lt;&gt;"",VLOOKUP(D4569,Abfrage!$F$2:$G$21,2,FALSE),"")</f>
        <v/>
      </c>
      <c r="L4569" s="6" t="str">
        <f>IF(Belegerfassung!H4577&lt;&gt;"",Belegerfassung!H4577,"")</f>
        <v/>
      </c>
      <c r="M4569" t="str">
        <f>IFERROR(IF(Belegerfassung!E4577&lt;&gt;"",VLOOKUP(Belegerfassung!E4577,Abfrage!$L$2:$M$15,2,),""),"")</f>
        <v/>
      </c>
      <c r="N4569" t="str">
        <f t="shared" si="214"/>
        <v/>
      </c>
      <c r="O4569" t="str">
        <f t="shared" si="215"/>
        <v/>
      </c>
      <c r="P4569" t="str">
        <f>IF(Belegerfassung!G4577&lt;&gt;"",CONCATENATE(Belegerfassung!G4577,".pdf"),"")</f>
        <v/>
      </c>
    </row>
    <row r="4570" spans="1:16">
      <c r="A4570" t="str">
        <f>IF(Belegerfassung!C4578&lt;&gt;"",0,"")</f>
        <v/>
      </c>
      <c r="B4570" t="str">
        <f>IFERROR(VLOOKUP(Belegerfassung!I4578,Konten!A:D,2,FALSE),"")</f>
        <v/>
      </c>
      <c r="C4570" t="str">
        <f>IF(A4570&lt;&gt;"",TEXT(Belegerfassung!C4578,"TT.MM.JJJJ"),"")</f>
        <v/>
      </c>
      <c r="D4570" t="str">
        <f>IFERROR(VLOOKUP(Belegerfassung!A4578,Abfrage!$E$2:$F$20,2,FALSE),"")</f>
        <v/>
      </c>
      <c r="E4570" t="str">
        <f>IF(A4570&lt;&gt;"",Belegerfassung!B4578,"")</f>
        <v/>
      </c>
      <c r="F4570" t="str">
        <f>IF(Belegerfassung!L4578="","",IF(Belegerfassung!L4578&lt;&gt;"",IF(Belegerfassung!L4578&lt;&gt;"",IF(Belegerfassung!J4578&lt;&gt;0,VLOOKUP(Belegerfassung!L4578,Abfrage!$A$2:$C$19,2,),VLOOKUP(Belegerfassung!L4578,Abfrage!$A$2:$C$19,3,)),"")))</f>
        <v/>
      </c>
      <c r="G4570" t="str">
        <f t="shared" si="213"/>
        <v/>
      </c>
      <c r="H4570" s="31" t="str">
        <f>IF(A4570&lt;&gt;"",-Belegerfassung!J4578+Belegerfassung!K4578,"")</f>
        <v/>
      </c>
      <c r="I4570" s="49" t="str">
        <f>IFERROR(IF(H4570&lt;&gt;"",Belegerfassung!L4578*100,""),IF(OR(Belegerfassung!L4578="Leistung EU - Erlöse",Belegerfassung!L4578="Lieferungen EU-Erlöse",Belegerfassung!L4578="EUST",Belegerfassung!L4578="Bauleistungen 20%")=TRUE,"",MID(Belegerfassung!L4578,4,2)))</f>
        <v/>
      </c>
      <c r="J4570" s="6" t="str">
        <f>IF(A4570&lt;&gt;"",LEFT(Belegerfassung!D4578,40),"")</f>
        <v/>
      </c>
      <c r="K4570" t="str">
        <f>IF(A4570&lt;&gt;"",VLOOKUP(D4570,Abfrage!$F$2:$G$21,2,FALSE),"")</f>
        <v/>
      </c>
      <c r="L4570" s="6" t="str">
        <f>IF(Belegerfassung!H4578&lt;&gt;"",Belegerfassung!H4578,"")</f>
        <v/>
      </c>
      <c r="M4570" t="str">
        <f>IFERROR(IF(Belegerfassung!E4578&lt;&gt;"",VLOOKUP(Belegerfassung!E4578,Abfrage!$L$2:$M$15,2,),""),"")</f>
        <v/>
      </c>
      <c r="N4570" t="str">
        <f t="shared" si="214"/>
        <v/>
      </c>
      <c r="O4570" t="str">
        <f t="shared" si="215"/>
        <v/>
      </c>
      <c r="P4570" t="str">
        <f>IF(Belegerfassung!G4578&lt;&gt;"",CONCATENATE(Belegerfassung!G4578,".pdf"),"")</f>
        <v/>
      </c>
    </row>
    <row r="4571" spans="1:16">
      <c r="A4571" t="str">
        <f>IF(Belegerfassung!C4579&lt;&gt;"",0,"")</f>
        <v/>
      </c>
      <c r="B4571" t="str">
        <f>IFERROR(VLOOKUP(Belegerfassung!I4579,Konten!A:D,2,FALSE),"")</f>
        <v/>
      </c>
      <c r="C4571" t="str">
        <f>IF(A4571&lt;&gt;"",TEXT(Belegerfassung!C4579,"TT.MM.JJJJ"),"")</f>
        <v/>
      </c>
      <c r="D4571" t="str">
        <f>IFERROR(VLOOKUP(Belegerfassung!A4579,Abfrage!$E$2:$F$20,2,FALSE),"")</f>
        <v/>
      </c>
      <c r="E4571" t="str">
        <f>IF(A4571&lt;&gt;"",Belegerfassung!B4579,"")</f>
        <v/>
      </c>
      <c r="F4571" t="str">
        <f>IF(Belegerfassung!L4579="","",IF(Belegerfassung!L4579&lt;&gt;"",IF(Belegerfassung!L4579&lt;&gt;"",IF(Belegerfassung!J4579&lt;&gt;0,VLOOKUP(Belegerfassung!L4579,Abfrage!$A$2:$C$19,2,),VLOOKUP(Belegerfassung!L4579,Abfrage!$A$2:$C$19,3,)),"")))</f>
        <v/>
      </c>
      <c r="G4571" t="str">
        <f t="shared" si="213"/>
        <v/>
      </c>
      <c r="H4571" s="31" t="str">
        <f>IF(A4571&lt;&gt;"",-Belegerfassung!J4579+Belegerfassung!K4579,"")</f>
        <v/>
      </c>
      <c r="I4571" s="49" t="str">
        <f>IFERROR(IF(H4571&lt;&gt;"",Belegerfassung!L4579*100,""),IF(OR(Belegerfassung!L4579="Leistung EU - Erlöse",Belegerfassung!L4579="Lieferungen EU-Erlöse",Belegerfassung!L4579="EUST",Belegerfassung!L4579="Bauleistungen 20%")=TRUE,"",MID(Belegerfassung!L4579,4,2)))</f>
        <v/>
      </c>
      <c r="J4571" s="6" t="str">
        <f>IF(A4571&lt;&gt;"",LEFT(Belegerfassung!D4579,40),"")</f>
        <v/>
      </c>
      <c r="K4571" t="str">
        <f>IF(A4571&lt;&gt;"",VLOOKUP(D4571,Abfrage!$F$2:$G$21,2,FALSE),"")</f>
        <v/>
      </c>
      <c r="L4571" s="6" t="str">
        <f>IF(Belegerfassung!H4579&lt;&gt;"",Belegerfassung!H4579,"")</f>
        <v/>
      </c>
      <c r="M4571" t="str">
        <f>IFERROR(IF(Belegerfassung!E4579&lt;&gt;"",VLOOKUP(Belegerfassung!E4579,Abfrage!$L$2:$M$15,2,),""),"")</f>
        <v/>
      </c>
      <c r="N4571" t="str">
        <f t="shared" si="214"/>
        <v/>
      </c>
      <c r="O4571" t="str">
        <f t="shared" si="215"/>
        <v/>
      </c>
      <c r="P4571" t="str">
        <f>IF(Belegerfassung!G4579&lt;&gt;"",CONCATENATE(Belegerfassung!G4579,".pdf"),"")</f>
        <v/>
      </c>
    </row>
    <row r="4572" spans="1:16">
      <c r="A4572" t="str">
        <f>IF(Belegerfassung!C4580&lt;&gt;"",0,"")</f>
        <v/>
      </c>
      <c r="B4572" t="str">
        <f>IFERROR(VLOOKUP(Belegerfassung!I4580,Konten!A:D,2,FALSE),"")</f>
        <v/>
      </c>
      <c r="C4572" t="str">
        <f>IF(A4572&lt;&gt;"",TEXT(Belegerfassung!C4580,"TT.MM.JJJJ"),"")</f>
        <v/>
      </c>
      <c r="D4572" t="str">
        <f>IFERROR(VLOOKUP(Belegerfassung!A4580,Abfrage!$E$2:$F$20,2,FALSE),"")</f>
        <v/>
      </c>
      <c r="E4572" t="str">
        <f>IF(A4572&lt;&gt;"",Belegerfassung!B4580,"")</f>
        <v/>
      </c>
      <c r="F4572" t="str">
        <f>IF(Belegerfassung!L4580="","",IF(Belegerfassung!L4580&lt;&gt;"",IF(Belegerfassung!L4580&lt;&gt;"",IF(Belegerfassung!J4580&lt;&gt;0,VLOOKUP(Belegerfassung!L4580,Abfrage!$A$2:$C$19,2,),VLOOKUP(Belegerfassung!L4580,Abfrage!$A$2:$C$19,3,)),"")))</f>
        <v/>
      </c>
      <c r="G4572" t="str">
        <f t="shared" si="213"/>
        <v/>
      </c>
      <c r="H4572" s="31" t="str">
        <f>IF(A4572&lt;&gt;"",-Belegerfassung!J4580+Belegerfassung!K4580,"")</f>
        <v/>
      </c>
      <c r="I4572" s="49" t="str">
        <f>IFERROR(IF(H4572&lt;&gt;"",Belegerfassung!L4580*100,""),IF(OR(Belegerfassung!L4580="Leistung EU - Erlöse",Belegerfassung!L4580="Lieferungen EU-Erlöse",Belegerfassung!L4580="EUST",Belegerfassung!L4580="Bauleistungen 20%")=TRUE,"",MID(Belegerfassung!L4580,4,2)))</f>
        <v/>
      </c>
      <c r="J4572" s="6" t="str">
        <f>IF(A4572&lt;&gt;"",LEFT(Belegerfassung!D4580,40),"")</f>
        <v/>
      </c>
      <c r="K4572" t="str">
        <f>IF(A4572&lt;&gt;"",VLOOKUP(D4572,Abfrage!$F$2:$G$21,2,FALSE),"")</f>
        <v/>
      </c>
      <c r="L4572" s="6" t="str">
        <f>IF(Belegerfassung!H4580&lt;&gt;"",Belegerfassung!H4580,"")</f>
        <v/>
      </c>
      <c r="M4572" t="str">
        <f>IFERROR(IF(Belegerfassung!E4580&lt;&gt;"",VLOOKUP(Belegerfassung!E4580,Abfrage!$L$2:$M$15,2,),""),"")</f>
        <v/>
      </c>
      <c r="N4572" t="str">
        <f t="shared" si="214"/>
        <v/>
      </c>
      <c r="O4572" t="str">
        <f t="shared" si="215"/>
        <v/>
      </c>
      <c r="P4572" t="str">
        <f>IF(Belegerfassung!G4580&lt;&gt;"",CONCATENATE(Belegerfassung!G4580,".pdf"),"")</f>
        <v/>
      </c>
    </row>
    <row r="4573" spans="1:16">
      <c r="A4573" t="str">
        <f>IF(Belegerfassung!C4581&lt;&gt;"",0,"")</f>
        <v/>
      </c>
      <c r="B4573" t="str">
        <f>IFERROR(VLOOKUP(Belegerfassung!I4581,Konten!A:D,2,FALSE),"")</f>
        <v/>
      </c>
      <c r="C4573" t="str">
        <f>IF(A4573&lt;&gt;"",TEXT(Belegerfassung!C4581,"TT.MM.JJJJ"),"")</f>
        <v/>
      </c>
      <c r="D4573" t="str">
        <f>IFERROR(VLOOKUP(Belegerfassung!A4581,Abfrage!$E$2:$F$20,2,FALSE),"")</f>
        <v/>
      </c>
      <c r="E4573" t="str">
        <f>IF(A4573&lt;&gt;"",Belegerfassung!B4581,"")</f>
        <v/>
      </c>
      <c r="F4573" t="str">
        <f>IF(Belegerfassung!L4581="","",IF(Belegerfassung!L4581&lt;&gt;"",IF(Belegerfassung!L4581&lt;&gt;"",IF(Belegerfassung!J4581&lt;&gt;0,VLOOKUP(Belegerfassung!L4581,Abfrage!$A$2:$C$19,2,),VLOOKUP(Belegerfassung!L4581,Abfrage!$A$2:$C$19,3,)),"")))</f>
        <v/>
      </c>
      <c r="G4573" t="str">
        <f t="shared" si="213"/>
        <v/>
      </c>
      <c r="H4573" s="31" t="str">
        <f>IF(A4573&lt;&gt;"",-Belegerfassung!J4581+Belegerfassung!K4581,"")</f>
        <v/>
      </c>
      <c r="I4573" s="49" t="str">
        <f>IFERROR(IF(H4573&lt;&gt;"",Belegerfassung!L4581*100,""),IF(OR(Belegerfassung!L4581="Leistung EU - Erlöse",Belegerfassung!L4581="Lieferungen EU-Erlöse",Belegerfassung!L4581="EUST",Belegerfassung!L4581="Bauleistungen 20%")=TRUE,"",MID(Belegerfassung!L4581,4,2)))</f>
        <v/>
      </c>
      <c r="J4573" s="6" t="str">
        <f>IF(A4573&lt;&gt;"",LEFT(Belegerfassung!D4581,40),"")</f>
        <v/>
      </c>
      <c r="K4573" t="str">
        <f>IF(A4573&lt;&gt;"",VLOOKUP(D4573,Abfrage!$F$2:$G$21,2,FALSE),"")</f>
        <v/>
      </c>
      <c r="L4573" s="6" t="str">
        <f>IF(Belegerfassung!H4581&lt;&gt;"",Belegerfassung!H4581,"")</f>
        <v/>
      </c>
      <c r="M4573" t="str">
        <f>IFERROR(IF(Belegerfassung!E4581&lt;&gt;"",VLOOKUP(Belegerfassung!E4581,Abfrage!$L$2:$M$15,2,),""),"")</f>
        <v/>
      </c>
      <c r="N4573" t="str">
        <f t="shared" si="214"/>
        <v/>
      </c>
      <c r="O4573" t="str">
        <f t="shared" si="215"/>
        <v/>
      </c>
      <c r="P4573" t="str">
        <f>IF(Belegerfassung!G4581&lt;&gt;"",CONCATENATE(Belegerfassung!G4581,".pdf"),"")</f>
        <v/>
      </c>
    </row>
    <row r="4574" spans="1:16">
      <c r="A4574" t="str">
        <f>IF(Belegerfassung!C4582&lt;&gt;"",0,"")</f>
        <v/>
      </c>
      <c r="B4574" t="str">
        <f>IFERROR(VLOOKUP(Belegerfassung!I4582,Konten!A:D,2,FALSE),"")</f>
        <v/>
      </c>
      <c r="C4574" t="str">
        <f>IF(A4574&lt;&gt;"",TEXT(Belegerfassung!C4582,"TT.MM.JJJJ"),"")</f>
        <v/>
      </c>
      <c r="D4574" t="str">
        <f>IFERROR(VLOOKUP(Belegerfassung!A4582,Abfrage!$E$2:$F$20,2,FALSE),"")</f>
        <v/>
      </c>
      <c r="E4574" t="str">
        <f>IF(A4574&lt;&gt;"",Belegerfassung!B4582,"")</f>
        <v/>
      </c>
      <c r="F4574" t="str">
        <f>IF(Belegerfassung!L4582="","",IF(Belegerfassung!L4582&lt;&gt;"",IF(Belegerfassung!L4582&lt;&gt;"",IF(Belegerfassung!J4582&lt;&gt;0,VLOOKUP(Belegerfassung!L4582,Abfrage!$A$2:$C$19,2,),VLOOKUP(Belegerfassung!L4582,Abfrage!$A$2:$C$19,3,)),"")))</f>
        <v/>
      </c>
      <c r="G4574" t="str">
        <f t="shared" si="213"/>
        <v/>
      </c>
      <c r="H4574" s="31" t="str">
        <f>IF(A4574&lt;&gt;"",-Belegerfassung!J4582+Belegerfassung!K4582,"")</f>
        <v/>
      </c>
      <c r="I4574" s="49" t="str">
        <f>IFERROR(IF(H4574&lt;&gt;"",Belegerfassung!L4582*100,""),IF(OR(Belegerfassung!L4582="Leistung EU - Erlöse",Belegerfassung!L4582="Lieferungen EU-Erlöse",Belegerfassung!L4582="EUST",Belegerfassung!L4582="Bauleistungen 20%")=TRUE,"",MID(Belegerfassung!L4582,4,2)))</f>
        <v/>
      </c>
      <c r="J4574" s="6" t="str">
        <f>IF(A4574&lt;&gt;"",LEFT(Belegerfassung!D4582,40),"")</f>
        <v/>
      </c>
      <c r="K4574" t="str">
        <f>IF(A4574&lt;&gt;"",VLOOKUP(D4574,Abfrage!$F$2:$G$21,2,FALSE),"")</f>
        <v/>
      </c>
      <c r="L4574" s="6" t="str">
        <f>IF(Belegerfassung!H4582&lt;&gt;"",Belegerfassung!H4582,"")</f>
        <v/>
      </c>
      <c r="M4574" t="str">
        <f>IFERROR(IF(Belegerfassung!E4582&lt;&gt;"",VLOOKUP(Belegerfassung!E4582,Abfrage!$L$2:$M$15,2,),""),"")</f>
        <v/>
      </c>
      <c r="N4574" t="str">
        <f t="shared" si="214"/>
        <v/>
      </c>
      <c r="O4574" t="str">
        <f t="shared" si="215"/>
        <v/>
      </c>
      <c r="P4574" t="str">
        <f>IF(Belegerfassung!G4582&lt;&gt;"",CONCATENATE(Belegerfassung!G4582,".pdf"),"")</f>
        <v/>
      </c>
    </row>
    <row r="4575" spans="1:16">
      <c r="A4575" t="str">
        <f>IF(Belegerfassung!C4583&lt;&gt;"",0,"")</f>
        <v/>
      </c>
      <c r="B4575" t="str">
        <f>IFERROR(VLOOKUP(Belegerfassung!I4583,Konten!A:D,2,FALSE),"")</f>
        <v/>
      </c>
      <c r="C4575" t="str">
        <f>IF(A4575&lt;&gt;"",TEXT(Belegerfassung!C4583,"TT.MM.JJJJ"),"")</f>
        <v/>
      </c>
      <c r="D4575" t="str">
        <f>IFERROR(VLOOKUP(Belegerfassung!A4583,Abfrage!$E$2:$F$20,2,FALSE),"")</f>
        <v/>
      </c>
      <c r="E4575" t="str">
        <f>IF(A4575&lt;&gt;"",Belegerfassung!B4583,"")</f>
        <v/>
      </c>
      <c r="F4575" t="str">
        <f>IF(Belegerfassung!L4583="","",IF(Belegerfassung!L4583&lt;&gt;"",IF(Belegerfassung!L4583&lt;&gt;"",IF(Belegerfassung!J4583&lt;&gt;0,VLOOKUP(Belegerfassung!L4583,Abfrage!$A$2:$C$19,2,),VLOOKUP(Belegerfassung!L4583,Abfrage!$A$2:$C$19,3,)),"")))</f>
        <v/>
      </c>
      <c r="G4575" t="str">
        <f t="shared" si="213"/>
        <v/>
      </c>
      <c r="H4575" s="31" t="str">
        <f>IF(A4575&lt;&gt;"",-Belegerfassung!J4583+Belegerfassung!K4583,"")</f>
        <v/>
      </c>
      <c r="I4575" s="49" t="str">
        <f>IFERROR(IF(H4575&lt;&gt;"",Belegerfassung!L4583*100,""),IF(OR(Belegerfassung!L4583="Leistung EU - Erlöse",Belegerfassung!L4583="Lieferungen EU-Erlöse",Belegerfassung!L4583="EUST",Belegerfassung!L4583="Bauleistungen 20%")=TRUE,"",MID(Belegerfassung!L4583,4,2)))</f>
        <v/>
      </c>
      <c r="J4575" s="6" t="str">
        <f>IF(A4575&lt;&gt;"",LEFT(Belegerfassung!D4583,40),"")</f>
        <v/>
      </c>
      <c r="K4575" t="str">
        <f>IF(A4575&lt;&gt;"",VLOOKUP(D4575,Abfrage!$F$2:$G$21,2,FALSE),"")</f>
        <v/>
      </c>
      <c r="L4575" s="6" t="str">
        <f>IF(Belegerfassung!H4583&lt;&gt;"",Belegerfassung!H4583,"")</f>
        <v/>
      </c>
      <c r="M4575" t="str">
        <f>IFERROR(IF(Belegerfassung!E4583&lt;&gt;"",VLOOKUP(Belegerfassung!E4583,Abfrage!$L$2:$M$15,2,),""),"")</f>
        <v/>
      </c>
      <c r="N4575" t="str">
        <f t="shared" si="214"/>
        <v/>
      </c>
      <c r="O4575" t="str">
        <f t="shared" si="215"/>
        <v/>
      </c>
      <c r="P4575" t="str">
        <f>IF(Belegerfassung!G4583&lt;&gt;"",CONCATENATE(Belegerfassung!G4583,".pdf"),"")</f>
        <v/>
      </c>
    </row>
    <row r="4576" spans="1:16">
      <c r="A4576" t="str">
        <f>IF(Belegerfassung!C4584&lt;&gt;"",0,"")</f>
        <v/>
      </c>
      <c r="B4576" t="str">
        <f>IFERROR(VLOOKUP(Belegerfassung!I4584,Konten!A:D,2,FALSE),"")</f>
        <v/>
      </c>
      <c r="C4576" t="str">
        <f>IF(A4576&lt;&gt;"",TEXT(Belegerfassung!C4584,"TT.MM.JJJJ"),"")</f>
        <v/>
      </c>
      <c r="D4576" t="str">
        <f>IFERROR(VLOOKUP(Belegerfassung!A4584,Abfrage!$E$2:$F$20,2,FALSE),"")</f>
        <v/>
      </c>
      <c r="E4576" t="str">
        <f>IF(A4576&lt;&gt;"",Belegerfassung!B4584,"")</f>
        <v/>
      </c>
      <c r="F4576" t="str">
        <f>IF(Belegerfassung!L4584="","",IF(Belegerfassung!L4584&lt;&gt;"",IF(Belegerfassung!L4584&lt;&gt;"",IF(Belegerfassung!J4584&lt;&gt;0,VLOOKUP(Belegerfassung!L4584,Abfrage!$A$2:$C$19,2,),VLOOKUP(Belegerfassung!L4584,Abfrage!$A$2:$C$19,3,)),"")))</f>
        <v/>
      </c>
      <c r="G4576" t="str">
        <f t="shared" si="213"/>
        <v/>
      </c>
      <c r="H4576" s="31" t="str">
        <f>IF(A4576&lt;&gt;"",-Belegerfassung!J4584+Belegerfassung!K4584,"")</f>
        <v/>
      </c>
      <c r="I4576" s="49" t="str">
        <f>IFERROR(IF(H4576&lt;&gt;"",Belegerfassung!L4584*100,""),IF(OR(Belegerfassung!L4584="Leistung EU - Erlöse",Belegerfassung!L4584="Lieferungen EU-Erlöse",Belegerfassung!L4584="EUST",Belegerfassung!L4584="Bauleistungen 20%")=TRUE,"",MID(Belegerfassung!L4584,4,2)))</f>
        <v/>
      </c>
      <c r="J4576" s="6" t="str">
        <f>IF(A4576&lt;&gt;"",LEFT(Belegerfassung!D4584,40),"")</f>
        <v/>
      </c>
      <c r="K4576" t="str">
        <f>IF(A4576&lt;&gt;"",VLOOKUP(D4576,Abfrage!$F$2:$G$21,2,FALSE),"")</f>
        <v/>
      </c>
      <c r="L4576" s="6" t="str">
        <f>IF(Belegerfassung!H4584&lt;&gt;"",Belegerfassung!H4584,"")</f>
        <v/>
      </c>
      <c r="M4576" t="str">
        <f>IFERROR(IF(Belegerfassung!E4584&lt;&gt;"",VLOOKUP(Belegerfassung!E4584,Abfrage!$L$2:$M$15,2,),""),"")</f>
        <v/>
      </c>
      <c r="N4576" t="str">
        <f t="shared" si="214"/>
        <v/>
      </c>
      <c r="O4576" t="str">
        <f t="shared" si="215"/>
        <v/>
      </c>
      <c r="P4576" t="str">
        <f>IF(Belegerfassung!G4584&lt;&gt;"",CONCATENATE(Belegerfassung!G4584,".pdf"),"")</f>
        <v/>
      </c>
    </row>
    <row r="4577" spans="1:16">
      <c r="A4577" t="str">
        <f>IF(Belegerfassung!C4585&lt;&gt;"",0,"")</f>
        <v/>
      </c>
      <c r="B4577" t="str">
        <f>IFERROR(VLOOKUP(Belegerfassung!I4585,Konten!A:D,2,FALSE),"")</f>
        <v/>
      </c>
      <c r="C4577" t="str">
        <f>IF(A4577&lt;&gt;"",TEXT(Belegerfassung!C4585,"TT.MM.JJJJ"),"")</f>
        <v/>
      </c>
      <c r="D4577" t="str">
        <f>IFERROR(VLOOKUP(Belegerfassung!A4585,Abfrage!$E$2:$F$20,2,FALSE),"")</f>
        <v/>
      </c>
      <c r="E4577" t="str">
        <f>IF(A4577&lt;&gt;"",Belegerfassung!B4585,"")</f>
        <v/>
      </c>
      <c r="F4577" t="str">
        <f>IF(Belegerfassung!L4585="","",IF(Belegerfassung!L4585&lt;&gt;"",IF(Belegerfassung!L4585&lt;&gt;"",IF(Belegerfassung!J4585&lt;&gt;0,VLOOKUP(Belegerfassung!L4585,Abfrage!$A$2:$C$19,2,),VLOOKUP(Belegerfassung!L4585,Abfrage!$A$2:$C$19,3,)),"")))</f>
        <v/>
      </c>
      <c r="G4577" t="str">
        <f t="shared" si="213"/>
        <v/>
      </c>
      <c r="H4577" s="31" t="str">
        <f>IF(A4577&lt;&gt;"",-Belegerfassung!J4585+Belegerfassung!K4585,"")</f>
        <v/>
      </c>
      <c r="I4577" s="49" t="str">
        <f>IFERROR(IF(H4577&lt;&gt;"",Belegerfassung!L4585*100,""),IF(OR(Belegerfassung!L4585="Leistung EU - Erlöse",Belegerfassung!L4585="Lieferungen EU-Erlöse",Belegerfassung!L4585="EUST",Belegerfassung!L4585="Bauleistungen 20%")=TRUE,"",MID(Belegerfassung!L4585,4,2)))</f>
        <v/>
      </c>
      <c r="J4577" s="6" t="str">
        <f>IF(A4577&lt;&gt;"",LEFT(Belegerfassung!D4585,40),"")</f>
        <v/>
      </c>
      <c r="K4577" t="str">
        <f>IF(A4577&lt;&gt;"",VLOOKUP(D4577,Abfrage!$F$2:$G$21,2,FALSE),"")</f>
        <v/>
      </c>
      <c r="L4577" s="6" t="str">
        <f>IF(Belegerfassung!H4585&lt;&gt;"",Belegerfassung!H4585,"")</f>
        <v/>
      </c>
      <c r="M4577" t="str">
        <f>IFERROR(IF(Belegerfassung!E4585&lt;&gt;"",VLOOKUP(Belegerfassung!E4585,Abfrage!$L$2:$M$15,2,),""),"")</f>
        <v/>
      </c>
      <c r="N4577" t="str">
        <f t="shared" si="214"/>
        <v/>
      </c>
      <c r="O4577" t="str">
        <f t="shared" si="215"/>
        <v/>
      </c>
      <c r="P4577" t="str">
        <f>IF(Belegerfassung!G4585&lt;&gt;"",CONCATENATE(Belegerfassung!G4585,".pdf"),"")</f>
        <v/>
      </c>
    </row>
    <row r="4578" spans="1:16">
      <c r="A4578" t="str">
        <f>IF(Belegerfassung!C4586&lt;&gt;"",0,"")</f>
        <v/>
      </c>
      <c r="B4578" t="str">
        <f>IFERROR(VLOOKUP(Belegerfassung!I4586,Konten!A:D,2,FALSE),"")</f>
        <v/>
      </c>
      <c r="C4578" t="str">
        <f>IF(A4578&lt;&gt;"",TEXT(Belegerfassung!C4586,"TT.MM.JJJJ"),"")</f>
        <v/>
      </c>
      <c r="D4578" t="str">
        <f>IFERROR(VLOOKUP(Belegerfassung!A4586,Abfrage!$E$2:$F$20,2,FALSE),"")</f>
        <v/>
      </c>
      <c r="E4578" t="str">
        <f>IF(A4578&lt;&gt;"",Belegerfassung!B4586,"")</f>
        <v/>
      </c>
      <c r="F4578" t="str">
        <f>IF(Belegerfassung!L4586="","",IF(Belegerfassung!L4586&lt;&gt;"",IF(Belegerfassung!L4586&lt;&gt;"",IF(Belegerfassung!J4586&lt;&gt;0,VLOOKUP(Belegerfassung!L4586,Abfrage!$A$2:$C$19,2,),VLOOKUP(Belegerfassung!L4586,Abfrage!$A$2:$C$19,3,)),"")))</f>
        <v/>
      </c>
      <c r="G4578" t="str">
        <f t="shared" si="213"/>
        <v/>
      </c>
      <c r="H4578" s="31" t="str">
        <f>IF(A4578&lt;&gt;"",-Belegerfassung!J4586+Belegerfassung!K4586,"")</f>
        <v/>
      </c>
      <c r="I4578" s="49" t="str">
        <f>IFERROR(IF(H4578&lt;&gt;"",Belegerfassung!L4586*100,""),IF(OR(Belegerfassung!L4586="Leistung EU - Erlöse",Belegerfassung!L4586="Lieferungen EU-Erlöse",Belegerfassung!L4586="EUST",Belegerfassung!L4586="Bauleistungen 20%")=TRUE,"",MID(Belegerfassung!L4586,4,2)))</f>
        <v/>
      </c>
      <c r="J4578" s="6" t="str">
        <f>IF(A4578&lt;&gt;"",LEFT(Belegerfassung!D4586,40),"")</f>
        <v/>
      </c>
      <c r="K4578" t="str">
        <f>IF(A4578&lt;&gt;"",VLOOKUP(D4578,Abfrage!$F$2:$G$21,2,FALSE),"")</f>
        <v/>
      </c>
      <c r="L4578" s="6" t="str">
        <f>IF(Belegerfassung!H4586&lt;&gt;"",Belegerfassung!H4586,"")</f>
        <v/>
      </c>
      <c r="M4578" t="str">
        <f>IFERROR(IF(Belegerfassung!E4586&lt;&gt;"",VLOOKUP(Belegerfassung!E4586,Abfrage!$L$2:$M$15,2,),""),"")</f>
        <v/>
      </c>
      <c r="N4578" t="str">
        <f t="shared" si="214"/>
        <v/>
      </c>
      <c r="O4578" t="str">
        <f t="shared" si="215"/>
        <v/>
      </c>
      <c r="P4578" t="str">
        <f>IF(Belegerfassung!G4586&lt;&gt;"",CONCATENATE(Belegerfassung!G4586,".pdf"),"")</f>
        <v/>
      </c>
    </row>
    <row r="4579" spans="1:16">
      <c r="A4579" t="str">
        <f>IF(Belegerfassung!C4587&lt;&gt;"",0,"")</f>
        <v/>
      </c>
      <c r="B4579" t="str">
        <f>IFERROR(VLOOKUP(Belegerfassung!I4587,Konten!A:D,2,FALSE),"")</f>
        <v/>
      </c>
      <c r="C4579" t="str">
        <f>IF(A4579&lt;&gt;"",TEXT(Belegerfassung!C4587,"TT.MM.JJJJ"),"")</f>
        <v/>
      </c>
      <c r="D4579" t="str">
        <f>IFERROR(VLOOKUP(Belegerfassung!A4587,Abfrage!$E$2:$F$20,2,FALSE),"")</f>
        <v/>
      </c>
      <c r="E4579" t="str">
        <f>IF(A4579&lt;&gt;"",Belegerfassung!B4587,"")</f>
        <v/>
      </c>
      <c r="F4579" t="str">
        <f>IF(Belegerfassung!L4587="","",IF(Belegerfassung!L4587&lt;&gt;"",IF(Belegerfassung!L4587&lt;&gt;"",IF(Belegerfassung!J4587&lt;&gt;0,VLOOKUP(Belegerfassung!L4587,Abfrage!$A$2:$C$19,2,),VLOOKUP(Belegerfassung!L4587,Abfrage!$A$2:$C$19,3,)),"")))</f>
        <v/>
      </c>
      <c r="G4579" t="str">
        <f t="shared" si="213"/>
        <v/>
      </c>
      <c r="H4579" s="31" t="str">
        <f>IF(A4579&lt;&gt;"",-Belegerfassung!J4587+Belegerfassung!K4587,"")</f>
        <v/>
      </c>
      <c r="I4579" s="49" t="str">
        <f>IFERROR(IF(H4579&lt;&gt;"",Belegerfassung!L4587*100,""),IF(OR(Belegerfassung!L4587="Leistung EU - Erlöse",Belegerfassung!L4587="Lieferungen EU-Erlöse",Belegerfassung!L4587="EUST",Belegerfassung!L4587="Bauleistungen 20%")=TRUE,"",MID(Belegerfassung!L4587,4,2)))</f>
        <v/>
      </c>
      <c r="J4579" s="6" t="str">
        <f>IF(A4579&lt;&gt;"",LEFT(Belegerfassung!D4587,40),"")</f>
        <v/>
      </c>
      <c r="K4579" t="str">
        <f>IF(A4579&lt;&gt;"",VLOOKUP(D4579,Abfrage!$F$2:$G$21,2,FALSE),"")</f>
        <v/>
      </c>
      <c r="L4579" s="6" t="str">
        <f>IF(Belegerfassung!H4587&lt;&gt;"",Belegerfassung!H4587,"")</f>
        <v/>
      </c>
      <c r="M4579" t="str">
        <f>IFERROR(IF(Belegerfassung!E4587&lt;&gt;"",VLOOKUP(Belegerfassung!E4587,Abfrage!$L$2:$M$15,2,),""),"")</f>
        <v/>
      </c>
      <c r="N4579" t="str">
        <f t="shared" si="214"/>
        <v/>
      </c>
      <c r="O4579" t="str">
        <f t="shared" si="215"/>
        <v/>
      </c>
      <c r="P4579" t="str">
        <f>IF(Belegerfassung!G4587&lt;&gt;"",CONCATENATE(Belegerfassung!G4587,".pdf"),"")</f>
        <v/>
      </c>
    </row>
    <row r="4580" spans="1:16">
      <c r="A4580" t="str">
        <f>IF(Belegerfassung!C4588&lt;&gt;"",0,"")</f>
        <v/>
      </c>
      <c r="B4580" t="str">
        <f>IFERROR(VLOOKUP(Belegerfassung!I4588,Konten!A:D,2,FALSE),"")</f>
        <v/>
      </c>
      <c r="C4580" t="str">
        <f>IF(A4580&lt;&gt;"",TEXT(Belegerfassung!C4588,"TT.MM.JJJJ"),"")</f>
        <v/>
      </c>
      <c r="D4580" t="str">
        <f>IFERROR(VLOOKUP(Belegerfassung!A4588,Abfrage!$E$2:$F$20,2,FALSE),"")</f>
        <v/>
      </c>
      <c r="E4580" t="str">
        <f>IF(A4580&lt;&gt;"",Belegerfassung!B4588,"")</f>
        <v/>
      </c>
      <c r="F4580" t="str">
        <f>IF(Belegerfassung!L4588="","",IF(Belegerfassung!L4588&lt;&gt;"",IF(Belegerfassung!L4588&lt;&gt;"",IF(Belegerfassung!J4588&lt;&gt;0,VLOOKUP(Belegerfassung!L4588,Abfrage!$A$2:$C$19,2,),VLOOKUP(Belegerfassung!L4588,Abfrage!$A$2:$C$19,3,)),"")))</f>
        <v/>
      </c>
      <c r="G4580" t="str">
        <f t="shared" si="213"/>
        <v/>
      </c>
      <c r="H4580" s="31" t="str">
        <f>IF(A4580&lt;&gt;"",-Belegerfassung!J4588+Belegerfassung!K4588,"")</f>
        <v/>
      </c>
      <c r="I4580" s="49" t="str">
        <f>IFERROR(IF(H4580&lt;&gt;"",Belegerfassung!L4588*100,""),IF(OR(Belegerfassung!L4588="Leistung EU - Erlöse",Belegerfassung!L4588="Lieferungen EU-Erlöse",Belegerfassung!L4588="EUST",Belegerfassung!L4588="Bauleistungen 20%")=TRUE,"",MID(Belegerfassung!L4588,4,2)))</f>
        <v/>
      </c>
      <c r="J4580" s="6" t="str">
        <f>IF(A4580&lt;&gt;"",LEFT(Belegerfassung!D4588,40),"")</f>
        <v/>
      </c>
      <c r="K4580" t="str">
        <f>IF(A4580&lt;&gt;"",VLOOKUP(D4580,Abfrage!$F$2:$G$21,2,FALSE),"")</f>
        <v/>
      </c>
      <c r="L4580" s="6" t="str">
        <f>IF(Belegerfassung!H4588&lt;&gt;"",Belegerfassung!H4588,"")</f>
        <v/>
      </c>
      <c r="M4580" t="str">
        <f>IFERROR(IF(Belegerfassung!E4588&lt;&gt;"",VLOOKUP(Belegerfassung!E4588,Abfrage!$L$2:$M$15,2,),""),"")</f>
        <v/>
      </c>
      <c r="N4580" t="str">
        <f t="shared" si="214"/>
        <v/>
      </c>
      <c r="O4580" t="str">
        <f t="shared" si="215"/>
        <v/>
      </c>
      <c r="P4580" t="str">
        <f>IF(Belegerfassung!G4588&lt;&gt;"",CONCATENATE(Belegerfassung!G4588,".pdf"),"")</f>
        <v/>
      </c>
    </row>
    <row r="4581" spans="1:16">
      <c r="A4581" t="str">
        <f>IF(Belegerfassung!C4589&lt;&gt;"",0,"")</f>
        <v/>
      </c>
      <c r="B4581" t="str">
        <f>IFERROR(VLOOKUP(Belegerfassung!I4589,Konten!A:D,2,FALSE),"")</f>
        <v/>
      </c>
      <c r="C4581" t="str">
        <f>IF(A4581&lt;&gt;"",TEXT(Belegerfassung!C4589,"TT.MM.JJJJ"),"")</f>
        <v/>
      </c>
      <c r="D4581" t="str">
        <f>IFERROR(VLOOKUP(Belegerfassung!A4589,Abfrage!$E$2:$F$20,2,FALSE),"")</f>
        <v/>
      </c>
      <c r="E4581" t="str">
        <f>IF(A4581&lt;&gt;"",Belegerfassung!B4589,"")</f>
        <v/>
      </c>
      <c r="F4581" t="str">
        <f>IF(Belegerfassung!L4589="","",IF(Belegerfassung!L4589&lt;&gt;"",IF(Belegerfassung!L4589&lt;&gt;"",IF(Belegerfassung!J4589&lt;&gt;0,VLOOKUP(Belegerfassung!L4589,Abfrage!$A$2:$C$19,2,),VLOOKUP(Belegerfassung!L4589,Abfrage!$A$2:$C$19,3,)),"")))</f>
        <v/>
      </c>
      <c r="G4581" t="str">
        <f t="shared" si="213"/>
        <v/>
      </c>
      <c r="H4581" s="31" t="str">
        <f>IF(A4581&lt;&gt;"",-Belegerfassung!J4589+Belegerfassung!K4589,"")</f>
        <v/>
      </c>
      <c r="I4581" s="49" t="str">
        <f>IFERROR(IF(H4581&lt;&gt;"",Belegerfassung!L4589*100,""),IF(OR(Belegerfassung!L4589="Leistung EU - Erlöse",Belegerfassung!L4589="Lieferungen EU-Erlöse",Belegerfassung!L4589="EUST",Belegerfassung!L4589="Bauleistungen 20%")=TRUE,"",MID(Belegerfassung!L4589,4,2)))</f>
        <v/>
      </c>
      <c r="J4581" s="6" t="str">
        <f>IF(A4581&lt;&gt;"",LEFT(Belegerfassung!D4589,40),"")</f>
        <v/>
      </c>
      <c r="K4581" t="str">
        <f>IF(A4581&lt;&gt;"",VLOOKUP(D4581,Abfrage!$F$2:$G$21,2,FALSE),"")</f>
        <v/>
      </c>
      <c r="L4581" s="6" t="str">
        <f>IF(Belegerfassung!H4589&lt;&gt;"",Belegerfassung!H4589,"")</f>
        <v/>
      </c>
      <c r="M4581" t="str">
        <f>IFERROR(IF(Belegerfassung!E4589&lt;&gt;"",VLOOKUP(Belegerfassung!E4589,Abfrage!$L$2:$M$15,2,),""),"")</f>
        <v/>
      </c>
      <c r="N4581" t="str">
        <f t="shared" si="214"/>
        <v/>
      </c>
      <c r="O4581" t="str">
        <f t="shared" si="215"/>
        <v/>
      </c>
      <c r="P4581" t="str">
        <f>IF(Belegerfassung!G4589&lt;&gt;"",CONCATENATE(Belegerfassung!G4589,".pdf"),"")</f>
        <v/>
      </c>
    </row>
    <row r="4582" spans="1:16">
      <c r="A4582" t="str">
        <f>IF(Belegerfassung!C4590&lt;&gt;"",0,"")</f>
        <v/>
      </c>
      <c r="B4582" t="str">
        <f>IFERROR(VLOOKUP(Belegerfassung!I4590,Konten!A:D,2,FALSE),"")</f>
        <v/>
      </c>
      <c r="C4582" t="str">
        <f>IF(A4582&lt;&gt;"",TEXT(Belegerfassung!C4590,"TT.MM.JJJJ"),"")</f>
        <v/>
      </c>
      <c r="D4582" t="str">
        <f>IFERROR(VLOOKUP(Belegerfassung!A4590,Abfrage!$E$2:$F$20,2,FALSE),"")</f>
        <v/>
      </c>
      <c r="E4582" t="str">
        <f>IF(A4582&lt;&gt;"",Belegerfassung!B4590,"")</f>
        <v/>
      </c>
      <c r="F4582" t="str">
        <f>IF(Belegerfassung!L4590="","",IF(Belegerfassung!L4590&lt;&gt;"",IF(Belegerfassung!L4590&lt;&gt;"",IF(Belegerfassung!J4590&lt;&gt;0,VLOOKUP(Belegerfassung!L4590,Abfrage!$A$2:$C$19,2,),VLOOKUP(Belegerfassung!L4590,Abfrage!$A$2:$C$19,3,)),"")))</f>
        <v/>
      </c>
      <c r="G4582" t="str">
        <f t="shared" si="213"/>
        <v/>
      </c>
      <c r="H4582" s="31" t="str">
        <f>IF(A4582&lt;&gt;"",-Belegerfassung!J4590+Belegerfassung!K4590,"")</f>
        <v/>
      </c>
      <c r="I4582" s="49" t="str">
        <f>IFERROR(IF(H4582&lt;&gt;"",Belegerfassung!L4590*100,""),IF(OR(Belegerfassung!L4590="Leistung EU - Erlöse",Belegerfassung!L4590="Lieferungen EU-Erlöse",Belegerfassung!L4590="EUST",Belegerfassung!L4590="Bauleistungen 20%")=TRUE,"",MID(Belegerfassung!L4590,4,2)))</f>
        <v/>
      </c>
      <c r="J4582" s="6" t="str">
        <f>IF(A4582&lt;&gt;"",LEFT(Belegerfassung!D4590,40),"")</f>
        <v/>
      </c>
      <c r="K4582" t="str">
        <f>IF(A4582&lt;&gt;"",VLOOKUP(D4582,Abfrage!$F$2:$G$21,2,FALSE),"")</f>
        <v/>
      </c>
      <c r="L4582" s="6" t="str">
        <f>IF(Belegerfassung!H4590&lt;&gt;"",Belegerfassung!H4590,"")</f>
        <v/>
      </c>
      <c r="M4582" t="str">
        <f>IFERROR(IF(Belegerfassung!E4590&lt;&gt;"",VLOOKUP(Belegerfassung!E4590,Abfrage!$L$2:$M$15,2,),""),"")</f>
        <v/>
      </c>
      <c r="N4582" t="str">
        <f t="shared" si="214"/>
        <v/>
      </c>
      <c r="O4582" t="str">
        <f t="shared" si="215"/>
        <v/>
      </c>
      <c r="P4582" t="str">
        <f>IF(Belegerfassung!G4590&lt;&gt;"",CONCATENATE(Belegerfassung!G4590,".pdf"),"")</f>
        <v/>
      </c>
    </row>
    <row r="4583" spans="1:16">
      <c r="A4583" t="str">
        <f>IF(Belegerfassung!C4591&lt;&gt;"",0,"")</f>
        <v/>
      </c>
      <c r="B4583" t="str">
        <f>IFERROR(VLOOKUP(Belegerfassung!I4591,Konten!A:D,2,FALSE),"")</f>
        <v/>
      </c>
      <c r="C4583" t="str">
        <f>IF(A4583&lt;&gt;"",TEXT(Belegerfassung!C4591,"TT.MM.JJJJ"),"")</f>
        <v/>
      </c>
      <c r="D4583" t="str">
        <f>IFERROR(VLOOKUP(Belegerfassung!A4591,Abfrage!$E$2:$F$20,2,FALSE),"")</f>
        <v/>
      </c>
      <c r="E4583" t="str">
        <f>IF(A4583&lt;&gt;"",Belegerfassung!B4591,"")</f>
        <v/>
      </c>
      <c r="F4583" t="str">
        <f>IF(Belegerfassung!L4591="","",IF(Belegerfassung!L4591&lt;&gt;"",IF(Belegerfassung!L4591&lt;&gt;"",IF(Belegerfassung!J4591&lt;&gt;0,VLOOKUP(Belegerfassung!L4591,Abfrage!$A$2:$C$19,2,),VLOOKUP(Belegerfassung!L4591,Abfrage!$A$2:$C$19,3,)),"")))</f>
        <v/>
      </c>
      <c r="G4583" t="str">
        <f t="shared" si="213"/>
        <v/>
      </c>
      <c r="H4583" s="31" t="str">
        <f>IF(A4583&lt;&gt;"",-Belegerfassung!J4591+Belegerfassung!K4591,"")</f>
        <v/>
      </c>
      <c r="I4583" s="49" t="str">
        <f>IFERROR(IF(H4583&lt;&gt;"",Belegerfassung!L4591*100,""),IF(OR(Belegerfassung!L4591="Leistung EU - Erlöse",Belegerfassung!L4591="Lieferungen EU-Erlöse",Belegerfassung!L4591="EUST",Belegerfassung!L4591="Bauleistungen 20%")=TRUE,"",MID(Belegerfassung!L4591,4,2)))</f>
        <v/>
      </c>
      <c r="J4583" s="6" t="str">
        <f>IF(A4583&lt;&gt;"",LEFT(Belegerfassung!D4591,40),"")</f>
        <v/>
      </c>
      <c r="K4583" t="str">
        <f>IF(A4583&lt;&gt;"",VLOOKUP(D4583,Abfrage!$F$2:$G$21,2,FALSE),"")</f>
        <v/>
      </c>
      <c r="L4583" s="6" t="str">
        <f>IF(Belegerfassung!H4591&lt;&gt;"",Belegerfassung!H4591,"")</f>
        <v/>
      </c>
      <c r="M4583" t="str">
        <f>IFERROR(IF(Belegerfassung!E4591&lt;&gt;"",VLOOKUP(Belegerfassung!E4591,Abfrage!$L$2:$M$15,2,),""),"")</f>
        <v/>
      </c>
      <c r="N4583" t="str">
        <f t="shared" si="214"/>
        <v/>
      </c>
      <c r="O4583" t="str">
        <f t="shared" si="215"/>
        <v/>
      </c>
      <c r="P4583" t="str">
        <f>IF(Belegerfassung!G4591&lt;&gt;"",CONCATENATE(Belegerfassung!G4591,".pdf"),"")</f>
        <v/>
      </c>
    </row>
    <row r="4584" spans="1:16">
      <c r="A4584" t="str">
        <f>IF(Belegerfassung!C4592&lt;&gt;"",0,"")</f>
        <v/>
      </c>
      <c r="B4584" t="str">
        <f>IFERROR(VLOOKUP(Belegerfassung!I4592,Konten!A:D,2,FALSE),"")</f>
        <v/>
      </c>
      <c r="C4584" t="str">
        <f>IF(A4584&lt;&gt;"",TEXT(Belegerfassung!C4592,"TT.MM.JJJJ"),"")</f>
        <v/>
      </c>
      <c r="D4584" t="str">
        <f>IFERROR(VLOOKUP(Belegerfassung!A4592,Abfrage!$E$2:$F$20,2,FALSE),"")</f>
        <v/>
      </c>
      <c r="E4584" t="str">
        <f>IF(A4584&lt;&gt;"",Belegerfassung!B4592,"")</f>
        <v/>
      </c>
      <c r="F4584" t="str">
        <f>IF(Belegerfassung!L4592="","",IF(Belegerfassung!L4592&lt;&gt;"",IF(Belegerfassung!L4592&lt;&gt;"",IF(Belegerfassung!J4592&lt;&gt;0,VLOOKUP(Belegerfassung!L4592,Abfrage!$A$2:$C$19,2,),VLOOKUP(Belegerfassung!L4592,Abfrage!$A$2:$C$19,3,)),"")))</f>
        <v/>
      </c>
      <c r="G4584" t="str">
        <f t="shared" si="213"/>
        <v/>
      </c>
      <c r="H4584" s="31" t="str">
        <f>IF(A4584&lt;&gt;"",-Belegerfassung!J4592+Belegerfassung!K4592,"")</f>
        <v/>
      </c>
      <c r="I4584" s="49" t="str">
        <f>IFERROR(IF(H4584&lt;&gt;"",Belegerfassung!L4592*100,""),IF(OR(Belegerfassung!L4592="Leistung EU - Erlöse",Belegerfassung!L4592="Lieferungen EU-Erlöse",Belegerfassung!L4592="EUST",Belegerfassung!L4592="Bauleistungen 20%")=TRUE,"",MID(Belegerfassung!L4592,4,2)))</f>
        <v/>
      </c>
      <c r="J4584" s="6" t="str">
        <f>IF(A4584&lt;&gt;"",LEFT(Belegerfassung!D4592,40),"")</f>
        <v/>
      </c>
      <c r="K4584" t="str">
        <f>IF(A4584&lt;&gt;"",VLOOKUP(D4584,Abfrage!$F$2:$G$21,2,FALSE),"")</f>
        <v/>
      </c>
      <c r="L4584" s="6" t="str">
        <f>IF(Belegerfassung!H4592&lt;&gt;"",Belegerfassung!H4592,"")</f>
        <v/>
      </c>
      <c r="M4584" t="str">
        <f>IFERROR(IF(Belegerfassung!E4592&lt;&gt;"",VLOOKUP(Belegerfassung!E4592,Abfrage!$L$2:$M$15,2,),""),"")</f>
        <v/>
      </c>
      <c r="N4584" t="str">
        <f t="shared" si="214"/>
        <v/>
      </c>
      <c r="O4584" t="str">
        <f t="shared" si="215"/>
        <v/>
      </c>
      <c r="P4584" t="str">
        <f>IF(Belegerfassung!G4592&lt;&gt;"",CONCATENATE(Belegerfassung!G4592,".pdf"),"")</f>
        <v/>
      </c>
    </row>
    <row r="4585" spans="1:16">
      <c r="A4585" t="str">
        <f>IF(Belegerfassung!C4593&lt;&gt;"",0,"")</f>
        <v/>
      </c>
      <c r="B4585" t="str">
        <f>IFERROR(VLOOKUP(Belegerfassung!I4593,Konten!A:D,2,FALSE),"")</f>
        <v/>
      </c>
      <c r="C4585" t="str">
        <f>IF(A4585&lt;&gt;"",TEXT(Belegerfassung!C4593,"TT.MM.JJJJ"),"")</f>
        <v/>
      </c>
      <c r="D4585" t="str">
        <f>IFERROR(VLOOKUP(Belegerfassung!A4593,Abfrage!$E$2:$F$20,2,FALSE),"")</f>
        <v/>
      </c>
      <c r="E4585" t="str">
        <f>IF(A4585&lt;&gt;"",Belegerfassung!B4593,"")</f>
        <v/>
      </c>
      <c r="F4585" t="str">
        <f>IF(Belegerfassung!L4593="","",IF(Belegerfassung!L4593&lt;&gt;"",IF(Belegerfassung!L4593&lt;&gt;"",IF(Belegerfassung!J4593&lt;&gt;0,VLOOKUP(Belegerfassung!L4593,Abfrage!$A$2:$C$19,2,),VLOOKUP(Belegerfassung!L4593,Abfrage!$A$2:$C$19,3,)),"")))</f>
        <v/>
      </c>
      <c r="G4585" t="str">
        <f t="shared" si="213"/>
        <v/>
      </c>
      <c r="H4585" s="31" t="str">
        <f>IF(A4585&lt;&gt;"",-Belegerfassung!J4593+Belegerfassung!K4593,"")</f>
        <v/>
      </c>
      <c r="I4585" s="49" t="str">
        <f>IFERROR(IF(H4585&lt;&gt;"",Belegerfassung!L4593*100,""),IF(OR(Belegerfassung!L4593="Leistung EU - Erlöse",Belegerfassung!L4593="Lieferungen EU-Erlöse",Belegerfassung!L4593="EUST",Belegerfassung!L4593="Bauleistungen 20%")=TRUE,"",MID(Belegerfassung!L4593,4,2)))</f>
        <v/>
      </c>
      <c r="J4585" s="6" t="str">
        <f>IF(A4585&lt;&gt;"",LEFT(Belegerfassung!D4593,40),"")</f>
        <v/>
      </c>
      <c r="K4585" t="str">
        <f>IF(A4585&lt;&gt;"",VLOOKUP(D4585,Abfrage!$F$2:$G$21,2,FALSE),"")</f>
        <v/>
      </c>
      <c r="L4585" s="6" t="str">
        <f>IF(Belegerfassung!H4593&lt;&gt;"",Belegerfassung!H4593,"")</f>
        <v/>
      </c>
      <c r="M4585" t="str">
        <f>IFERROR(IF(Belegerfassung!E4593&lt;&gt;"",VLOOKUP(Belegerfassung!E4593,Abfrage!$L$2:$M$15,2,),""),"")</f>
        <v/>
      </c>
      <c r="N4585" t="str">
        <f t="shared" si="214"/>
        <v/>
      </c>
      <c r="O4585" t="str">
        <f t="shared" si="215"/>
        <v/>
      </c>
      <c r="P4585" t="str">
        <f>IF(Belegerfassung!G4593&lt;&gt;"",CONCATENATE(Belegerfassung!G4593,".pdf"),"")</f>
        <v/>
      </c>
    </row>
    <row r="4586" spans="1:16">
      <c r="A4586" t="str">
        <f>IF(Belegerfassung!C4594&lt;&gt;"",0,"")</f>
        <v/>
      </c>
      <c r="B4586" t="str">
        <f>IFERROR(VLOOKUP(Belegerfassung!I4594,Konten!A:D,2,FALSE),"")</f>
        <v/>
      </c>
      <c r="C4586" t="str">
        <f>IF(A4586&lt;&gt;"",TEXT(Belegerfassung!C4594,"TT.MM.JJJJ"),"")</f>
        <v/>
      </c>
      <c r="D4586" t="str">
        <f>IFERROR(VLOOKUP(Belegerfassung!A4594,Abfrage!$E$2:$F$20,2,FALSE),"")</f>
        <v/>
      </c>
      <c r="E4586" t="str">
        <f>IF(A4586&lt;&gt;"",Belegerfassung!B4594,"")</f>
        <v/>
      </c>
      <c r="F4586" t="str">
        <f>IF(Belegerfassung!L4594="","",IF(Belegerfassung!L4594&lt;&gt;"",IF(Belegerfassung!L4594&lt;&gt;"",IF(Belegerfassung!J4594&lt;&gt;0,VLOOKUP(Belegerfassung!L4594,Abfrage!$A$2:$C$19,2,),VLOOKUP(Belegerfassung!L4594,Abfrage!$A$2:$C$19,3,)),"")))</f>
        <v/>
      </c>
      <c r="G4586" t="str">
        <f t="shared" si="213"/>
        <v/>
      </c>
      <c r="H4586" s="31" t="str">
        <f>IF(A4586&lt;&gt;"",-Belegerfassung!J4594+Belegerfassung!K4594,"")</f>
        <v/>
      </c>
      <c r="I4586" s="49" t="str">
        <f>IFERROR(IF(H4586&lt;&gt;"",Belegerfassung!L4594*100,""),IF(OR(Belegerfassung!L4594="Leistung EU - Erlöse",Belegerfassung!L4594="Lieferungen EU-Erlöse",Belegerfassung!L4594="EUST",Belegerfassung!L4594="Bauleistungen 20%")=TRUE,"",MID(Belegerfassung!L4594,4,2)))</f>
        <v/>
      </c>
      <c r="J4586" s="6" t="str">
        <f>IF(A4586&lt;&gt;"",LEFT(Belegerfassung!D4594,40),"")</f>
        <v/>
      </c>
      <c r="K4586" t="str">
        <f>IF(A4586&lt;&gt;"",VLOOKUP(D4586,Abfrage!$F$2:$G$21,2,FALSE),"")</f>
        <v/>
      </c>
      <c r="L4586" s="6" t="str">
        <f>IF(Belegerfassung!H4594&lt;&gt;"",Belegerfassung!H4594,"")</f>
        <v/>
      </c>
      <c r="M4586" t="str">
        <f>IFERROR(IF(Belegerfassung!E4594&lt;&gt;"",VLOOKUP(Belegerfassung!E4594,Abfrage!$L$2:$M$15,2,),""),"")</f>
        <v/>
      </c>
      <c r="N4586" t="str">
        <f t="shared" si="214"/>
        <v/>
      </c>
      <c r="O4586" t="str">
        <f t="shared" si="215"/>
        <v/>
      </c>
      <c r="P4586" t="str">
        <f>IF(Belegerfassung!G4594&lt;&gt;"",CONCATENATE(Belegerfassung!G4594,".pdf"),"")</f>
        <v/>
      </c>
    </row>
    <row r="4587" spans="1:16">
      <c r="A4587" t="str">
        <f>IF(Belegerfassung!C4595&lt;&gt;"",0,"")</f>
        <v/>
      </c>
      <c r="B4587" t="str">
        <f>IFERROR(VLOOKUP(Belegerfassung!I4595,Konten!A:D,2,FALSE),"")</f>
        <v/>
      </c>
      <c r="C4587" t="str">
        <f>IF(A4587&lt;&gt;"",TEXT(Belegerfassung!C4595,"TT.MM.JJJJ"),"")</f>
        <v/>
      </c>
      <c r="D4587" t="str">
        <f>IFERROR(VLOOKUP(Belegerfassung!A4595,Abfrage!$E$2:$F$20,2,FALSE),"")</f>
        <v/>
      </c>
      <c r="E4587" t="str">
        <f>IF(A4587&lt;&gt;"",Belegerfassung!B4595,"")</f>
        <v/>
      </c>
      <c r="F4587" t="str">
        <f>IF(Belegerfassung!L4595="","",IF(Belegerfassung!L4595&lt;&gt;"",IF(Belegerfassung!L4595&lt;&gt;"",IF(Belegerfassung!J4595&lt;&gt;0,VLOOKUP(Belegerfassung!L4595,Abfrage!$A$2:$C$19,2,),VLOOKUP(Belegerfassung!L4595,Abfrage!$A$2:$C$19,3,)),"")))</f>
        <v/>
      </c>
      <c r="G4587" t="str">
        <f t="shared" si="213"/>
        <v/>
      </c>
      <c r="H4587" s="31" t="str">
        <f>IF(A4587&lt;&gt;"",-Belegerfassung!J4595+Belegerfassung!K4595,"")</f>
        <v/>
      </c>
      <c r="I4587" s="49" t="str">
        <f>IFERROR(IF(H4587&lt;&gt;"",Belegerfassung!L4595*100,""),IF(OR(Belegerfassung!L4595="Leistung EU - Erlöse",Belegerfassung!L4595="Lieferungen EU-Erlöse",Belegerfassung!L4595="EUST",Belegerfassung!L4595="Bauleistungen 20%")=TRUE,"",MID(Belegerfassung!L4595,4,2)))</f>
        <v/>
      </c>
      <c r="J4587" s="6" t="str">
        <f>IF(A4587&lt;&gt;"",LEFT(Belegerfassung!D4595,40),"")</f>
        <v/>
      </c>
      <c r="K4587" t="str">
        <f>IF(A4587&lt;&gt;"",VLOOKUP(D4587,Abfrage!$F$2:$G$21,2,FALSE),"")</f>
        <v/>
      </c>
      <c r="L4587" s="6" t="str">
        <f>IF(Belegerfassung!H4595&lt;&gt;"",Belegerfassung!H4595,"")</f>
        <v/>
      </c>
      <c r="M4587" t="str">
        <f>IFERROR(IF(Belegerfassung!E4595&lt;&gt;"",VLOOKUP(Belegerfassung!E4595,Abfrage!$L$2:$M$15,2,),""),"")</f>
        <v/>
      </c>
      <c r="N4587" t="str">
        <f t="shared" si="214"/>
        <v/>
      </c>
      <c r="O4587" t="str">
        <f t="shared" si="215"/>
        <v/>
      </c>
      <c r="P4587" t="str">
        <f>IF(Belegerfassung!G4595&lt;&gt;"",CONCATENATE(Belegerfassung!G4595,".pdf"),"")</f>
        <v/>
      </c>
    </row>
    <row r="4588" spans="1:16">
      <c r="A4588" t="str">
        <f>IF(Belegerfassung!C4596&lt;&gt;"",0,"")</f>
        <v/>
      </c>
      <c r="B4588" t="str">
        <f>IFERROR(VLOOKUP(Belegerfassung!I4596,Konten!A:D,2,FALSE),"")</f>
        <v/>
      </c>
      <c r="C4588" t="str">
        <f>IF(A4588&lt;&gt;"",TEXT(Belegerfassung!C4596,"TT.MM.JJJJ"),"")</f>
        <v/>
      </c>
      <c r="D4588" t="str">
        <f>IFERROR(VLOOKUP(Belegerfassung!A4596,Abfrage!$E$2:$F$20,2,FALSE),"")</f>
        <v/>
      </c>
      <c r="E4588" t="str">
        <f>IF(A4588&lt;&gt;"",Belegerfassung!B4596,"")</f>
        <v/>
      </c>
      <c r="F4588" t="str">
        <f>IF(Belegerfassung!L4596="","",IF(Belegerfassung!L4596&lt;&gt;"",IF(Belegerfassung!L4596&lt;&gt;"",IF(Belegerfassung!J4596&lt;&gt;0,VLOOKUP(Belegerfassung!L4596,Abfrage!$A$2:$C$19,2,),VLOOKUP(Belegerfassung!L4596,Abfrage!$A$2:$C$19,3,)),"")))</f>
        <v/>
      </c>
      <c r="G4588" t="str">
        <f t="shared" si="213"/>
        <v/>
      </c>
      <c r="H4588" s="31" t="str">
        <f>IF(A4588&lt;&gt;"",-Belegerfassung!J4596+Belegerfassung!K4596,"")</f>
        <v/>
      </c>
      <c r="I4588" s="49" t="str">
        <f>IFERROR(IF(H4588&lt;&gt;"",Belegerfassung!L4596*100,""),IF(OR(Belegerfassung!L4596="Leistung EU - Erlöse",Belegerfassung!L4596="Lieferungen EU-Erlöse",Belegerfassung!L4596="EUST",Belegerfassung!L4596="Bauleistungen 20%")=TRUE,"",MID(Belegerfassung!L4596,4,2)))</f>
        <v/>
      </c>
      <c r="J4588" s="6" t="str">
        <f>IF(A4588&lt;&gt;"",LEFT(Belegerfassung!D4596,40),"")</f>
        <v/>
      </c>
      <c r="K4588" t="str">
        <f>IF(A4588&lt;&gt;"",VLOOKUP(D4588,Abfrage!$F$2:$G$21,2,FALSE),"")</f>
        <v/>
      </c>
      <c r="L4588" s="6" t="str">
        <f>IF(Belegerfassung!H4596&lt;&gt;"",Belegerfassung!H4596,"")</f>
        <v/>
      </c>
      <c r="M4588" t="str">
        <f>IFERROR(IF(Belegerfassung!E4596&lt;&gt;"",VLOOKUP(Belegerfassung!E4596,Abfrage!$L$2:$M$15,2,),""),"")</f>
        <v/>
      </c>
      <c r="N4588" t="str">
        <f t="shared" si="214"/>
        <v/>
      </c>
      <c r="O4588" t="str">
        <f t="shared" si="215"/>
        <v/>
      </c>
      <c r="P4588" t="str">
        <f>IF(Belegerfassung!G4596&lt;&gt;"",CONCATENATE(Belegerfassung!G4596,".pdf"),"")</f>
        <v/>
      </c>
    </row>
    <row r="4589" spans="1:16">
      <c r="A4589" t="str">
        <f>IF(Belegerfassung!C4597&lt;&gt;"",0,"")</f>
        <v/>
      </c>
      <c r="B4589" t="str">
        <f>IFERROR(VLOOKUP(Belegerfassung!I4597,Konten!A:D,2,FALSE),"")</f>
        <v/>
      </c>
      <c r="C4589" t="str">
        <f>IF(A4589&lt;&gt;"",TEXT(Belegerfassung!C4597,"TT.MM.JJJJ"),"")</f>
        <v/>
      </c>
      <c r="D4589" t="str">
        <f>IFERROR(VLOOKUP(Belegerfassung!A4597,Abfrage!$E$2:$F$20,2,FALSE),"")</f>
        <v/>
      </c>
      <c r="E4589" t="str">
        <f>IF(A4589&lt;&gt;"",Belegerfassung!B4597,"")</f>
        <v/>
      </c>
      <c r="F4589" t="str">
        <f>IF(Belegerfassung!L4597="","",IF(Belegerfassung!L4597&lt;&gt;"",IF(Belegerfassung!L4597&lt;&gt;"",IF(Belegerfassung!J4597&lt;&gt;0,VLOOKUP(Belegerfassung!L4597,Abfrage!$A$2:$C$19,2,),VLOOKUP(Belegerfassung!L4597,Abfrage!$A$2:$C$19,3,)),"")))</f>
        <v/>
      </c>
      <c r="G4589" t="str">
        <f t="shared" si="213"/>
        <v/>
      </c>
      <c r="H4589" s="31" t="str">
        <f>IF(A4589&lt;&gt;"",-Belegerfassung!J4597+Belegerfassung!K4597,"")</f>
        <v/>
      </c>
      <c r="I4589" s="49" t="str">
        <f>IFERROR(IF(H4589&lt;&gt;"",Belegerfassung!L4597*100,""),IF(OR(Belegerfassung!L4597="Leistung EU - Erlöse",Belegerfassung!L4597="Lieferungen EU-Erlöse",Belegerfassung!L4597="EUST",Belegerfassung!L4597="Bauleistungen 20%")=TRUE,"",MID(Belegerfassung!L4597,4,2)))</f>
        <v/>
      </c>
      <c r="J4589" s="6" t="str">
        <f>IF(A4589&lt;&gt;"",LEFT(Belegerfassung!D4597,40),"")</f>
        <v/>
      </c>
      <c r="K4589" t="str">
        <f>IF(A4589&lt;&gt;"",VLOOKUP(D4589,Abfrage!$F$2:$G$21,2,FALSE),"")</f>
        <v/>
      </c>
      <c r="L4589" s="6" t="str">
        <f>IF(Belegerfassung!H4597&lt;&gt;"",Belegerfassung!H4597,"")</f>
        <v/>
      </c>
      <c r="M4589" t="str">
        <f>IFERROR(IF(Belegerfassung!E4597&lt;&gt;"",VLOOKUP(Belegerfassung!E4597,Abfrage!$L$2:$M$15,2,),""),"")</f>
        <v/>
      </c>
      <c r="N4589" t="str">
        <f t="shared" si="214"/>
        <v/>
      </c>
      <c r="O4589" t="str">
        <f t="shared" si="215"/>
        <v/>
      </c>
      <c r="P4589" t="str">
        <f>IF(Belegerfassung!G4597&lt;&gt;"",CONCATENATE(Belegerfassung!G4597,".pdf"),"")</f>
        <v/>
      </c>
    </row>
    <row r="4590" spans="1:16">
      <c r="A4590" t="str">
        <f>IF(Belegerfassung!C4598&lt;&gt;"",0,"")</f>
        <v/>
      </c>
      <c r="B4590" t="str">
        <f>IFERROR(VLOOKUP(Belegerfassung!I4598,Konten!A:D,2,FALSE),"")</f>
        <v/>
      </c>
      <c r="C4590" t="str">
        <f>IF(A4590&lt;&gt;"",TEXT(Belegerfassung!C4598,"TT.MM.JJJJ"),"")</f>
        <v/>
      </c>
      <c r="D4590" t="str">
        <f>IFERROR(VLOOKUP(Belegerfassung!A4598,Abfrage!$E$2:$F$20,2,FALSE),"")</f>
        <v/>
      </c>
      <c r="E4590" t="str">
        <f>IF(A4590&lt;&gt;"",Belegerfassung!B4598,"")</f>
        <v/>
      </c>
      <c r="F4590" t="str">
        <f>IF(Belegerfassung!L4598="","",IF(Belegerfassung!L4598&lt;&gt;"",IF(Belegerfassung!L4598&lt;&gt;"",IF(Belegerfassung!J4598&lt;&gt;0,VLOOKUP(Belegerfassung!L4598,Abfrage!$A$2:$C$19,2,),VLOOKUP(Belegerfassung!L4598,Abfrage!$A$2:$C$19,3,)),"")))</f>
        <v/>
      </c>
      <c r="G4590" t="str">
        <f t="shared" si="213"/>
        <v/>
      </c>
      <c r="H4590" s="31" t="str">
        <f>IF(A4590&lt;&gt;"",-Belegerfassung!J4598+Belegerfassung!K4598,"")</f>
        <v/>
      </c>
      <c r="I4590" s="49" t="str">
        <f>IFERROR(IF(H4590&lt;&gt;"",Belegerfassung!L4598*100,""),IF(OR(Belegerfassung!L4598="Leistung EU - Erlöse",Belegerfassung!L4598="Lieferungen EU-Erlöse",Belegerfassung!L4598="EUST",Belegerfassung!L4598="Bauleistungen 20%")=TRUE,"",MID(Belegerfassung!L4598,4,2)))</f>
        <v/>
      </c>
      <c r="J4590" s="6" t="str">
        <f>IF(A4590&lt;&gt;"",LEFT(Belegerfassung!D4598,40),"")</f>
        <v/>
      </c>
      <c r="K4590" t="str">
        <f>IF(A4590&lt;&gt;"",VLOOKUP(D4590,Abfrage!$F$2:$G$21,2,FALSE),"")</f>
        <v/>
      </c>
      <c r="L4590" s="6" t="str">
        <f>IF(Belegerfassung!H4598&lt;&gt;"",Belegerfassung!H4598,"")</f>
        <v/>
      </c>
      <c r="M4590" t="str">
        <f>IFERROR(IF(Belegerfassung!E4598&lt;&gt;"",VLOOKUP(Belegerfassung!E4598,Abfrage!$L$2:$M$15,2,),""),"")</f>
        <v/>
      </c>
      <c r="N4590" t="str">
        <f t="shared" si="214"/>
        <v/>
      </c>
      <c r="O4590" t="str">
        <f t="shared" si="215"/>
        <v/>
      </c>
      <c r="P4590" t="str">
        <f>IF(Belegerfassung!G4598&lt;&gt;"",CONCATENATE(Belegerfassung!G4598,".pdf"),"")</f>
        <v/>
      </c>
    </row>
    <row r="4591" spans="1:16">
      <c r="A4591" t="str">
        <f>IF(Belegerfassung!C4599&lt;&gt;"",0,"")</f>
        <v/>
      </c>
      <c r="B4591" t="str">
        <f>IFERROR(VLOOKUP(Belegerfassung!I4599,Konten!A:D,2,FALSE),"")</f>
        <v/>
      </c>
      <c r="C4591" t="str">
        <f>IF(A4591&lt;&gt;"",TEXT(Belegerfassung!C4599,"TT.MM.JJJJ"),"")</f>
        <v/>
      </c>
      <c r="D4591" t="str">
        <f>IFERROR(VLOOKUP(Belegerfassung!A4599,Abfrage!$E$2:$F$20,2,FALSE),"")</f>
        <v/>
      </c>
      <c r="E4591" t="str">
        <f>IF(A4591&lt;&gt;"",Belegerfassung!B4599,"")</f>
        <v/>
      </c>
      <c r="F4591" t="str">
        <f>IF(Belegerfassung!L4599="","",IF(Belegerfassung!L4599&lt;&gt;"",IF(Belegerfassung!L4599&lt;&gt;"",IF(Belegerfassung!J4599&lt;&gt;0,VLOOKUP(Belegerfassung!L4599,Abfrage!$A$2:$C$19,2,),VLOOKUP(Belegerfassung!L4599,Abfrage!$A$2:$C$19,3,)),"")))</f>
        <v/>
      </c>
      <c r="G4591" t="str">
        <f t="shared" si="213"/>
        <v/>
      </c>
      <c r="H4591" s="31" t="str">
        <f>IF(A4591&lt;&gt;"",-Belegerfassung!J4599+Belegerfassung!K4599,"")</f>
        <v/>
      </c>
      <c r="I4591" s="49" t="str">
        <f>IFERROR(IF(H4591&lt;&gt;"",Belegerfassung!L4599*100,""),IF(OR(Belegerfassung!L4599="Leistung EU - Erlöse",Belegerfassung!L4599="Lieferungen EU-Erlöse",Belegerfassung!L4599="EUST",Belegerfassung!L4599="Bauleistungen 20%")=TRUE,"",MID(Belegerfassung!L4599,4,2)))</f>
        <v/>
      </c>
      <c r="J4591" s="6" t="str">
        <f>IF(A4591&lt;&gt;"",LEFT(Belegerfassung!D4599,40),"")</f>
        <v/>
      </c>
      <c r="K4591" t="str">
        <f>IF(A4591&lt;&gt;"",VLOOKUP(D4591,Abfrage!$F$2:$G$21,2,FALSE),"")</f>
        <v/>
      </c>
      <c r="L4591" s="6" t="str">
        <f>IF(Belegerfassung!H4599&lt;&gt;"",Belegerfassung!H4599,"")</f>
        <v/>
      </c>
      <c r="M4591" t="str">
        <f>IFERROR(IF(Belegerfassung!E4599&lt;&gt;"",VLOOKUP(Belegerfassung!E4599,Abfrage!$L$2:$M$15,2,),""),"")</f>
        <v/>
      </c>
      <c r="N4591" t="str">
        <f t="shared" si="214"/>
        <v/>
      </c>
      <c r="O4591" t="str">
        <f t="shared" si="215"/>
        <v/>
      </c>
      <c r="P4591" t="str">
        <f>IF(Belegerfassung!G4599&lt;&gt;"",CONCATENATE(Belegerfassung!G4599,".pdf"),"")</f>
        <v/>
      </c>
    </row>
    <row r="4592" spans="1:16">
      <c r="A4592" t="str">
        <f>IF(Belegerfassung!C4600&lt;&gt;"",0,"")</f>
        <v/>
      </c>
      <c r="B4592" t="str">
        <f>IFERROR(VLOOKUP(Belegerfassung!I4600,Konten!A:D,2,FALSE),"")</f>
        <v/>
      </c>
      <c r="C4592" t="str">
        <f>IF(A4592&lt;&gt;"",TEXT(Belegerfassung!C4600,"TT.MM.JJJJ"),"")</f>
        <v/>
      </c>
      <c r="D4592" t="str">
        <f>IFERROR(VLOOKUP(Belegerfassung!A4600,Abfrage!$E$2:$F$20,2,FALSE),"")</f>
        <v/>
      </c>
      <c r="E4592" t="str">
        <f>IF(A4592&lt;&gt;"",Belegerfassung!B4600,"")</f>
        <v/>
      </c>
      <c r="F4592" t="str">
        <f>IF(Belegerfassung!L4600="","",IF(Belegerfassung!L4600&lt;&gt;"",IF(Belegerfassung!L4600&lt;&gt;"",IF(Belegerfassung!J4600&lt;&gt;0,VLOOKUP(Belegerfassung!L4600,Abfrage!$A$2:$C$19,2,),VLOOKUP(Belegerfassung!L4600,Abfrage!$A$2:$C$19,3,)),"")))</f>
        <v/>
      </c>
      <c r="G4592" t="str">
        <f t="shared" si="213"/>
        <v/>
      </c>
      <c r="H4592" s="31" t="str">
        <f>IF(A4592&lt;&gt;"",-Belegerfassung!J4600+Belegerfassung!K4600,"")</f>
        <v/>
      </c>
      <c r="I4592" s="49" t="str">
        <f>IFERROR(IF(H4592&lt;&gt;"",Belegerfassung!L4600*100,""),IF(OR(Belegerfassung!L4600="Leistung EU - Erlöse",Belegerfassung!L4600="Lieferungen EU-Erlöse",Belegerfassung!L4600="EUST",Belegerfassung!L4600="Bauleistungen 20%")=TRUE,"",MID(Belegerfassung!L4600,4,2)))</f>
        <v/>
      </c>
      <c r="J4592" s="6" t="str">
        <f>IF(A4592&lt;&gt;"",LEFT(Belegerfassung!D4600,40),"")</f>
        <v/>
      </c>
      <c r="K4592" t="str">
        <f>IF(A4592&lt;&gt;"",VLOOKUP(D4592,Abfrage!$F$2:$G$21,2,FALSE),"")</f>
        <v/>
      </c>
      <c r="L4592" s="6" t="str">
        <f>IF(Belegerfassung!H4600&lt;&gt;"",Belegerfassung!H4600,"")</f>
        <v/>
      </c>
      <c r="M4592" t="str">
        <f>IFERROR(IF(Belegerfassung!E4600&lt;&gt;"",VLOOKUP(Belegerfassung!E4600,Abfrage!$L$2:$M$15,2,),""),"")</f>
        <v/>
      </c>
      <c r="N4592" t="str">
        <f t="shared" si="214"/>
        <v/>
      </c>
      <c r="O4592" t="str">
        <f t="shared" si="215"/>
        <v/>
      </c>
      <c r="P4592" t="str">
        <f>IF(Belegerfassung!G4600&lt;&gt;"",CONCATENATE(Belegerfassung!G4600,".pdf"),"")</f>
        <v/>
      </c>
    </row>
    <row r="4593" spans="1:16">
      <c r="A4593" t="str">
        <f>IF(Belegerfassung!C4601&lt;&gt;"",0,"")</f>
        <v/>
      </c>
      <c r="B4593" t="str">
        <f>IFERROR(VLOOKUP(Belegerfassung!I4601,Konten!A:D,2,FALSE),"")</f>
        <v/>
      </c>
      <c r="C4593" t="str">
        <f>IF(A4593&lt;&gt;"",TEXT(Belegerfassung!C4601,"TT.MM.JJJJ"),"")</f>
        <v/>
      </c>
      <c r="D4593" t="str">
        <f>IFERROR(VLOOKUP(Belegerfassung!A4601,Abfrage!$E$2:$F$20,2,FALSE),"")</f>
        <v/>
      </c>
      <c r="E4593" t="str">
        <f>IF(A4593&lt;&gt;"",Belegerfassung!B4601,"")</f>
        <v/>
      </c>
      <c r="F4593" t="str">
        <f>IF(Belegerfassung!L4601="","",IF(Belegerfassung!L4601&lt;&gt;"",IF(Belegerfassung!L4601&lt;&gt;"",IF(Belegerfassung!J4601&lt;&gt;0,VLOOKUP(Belegerfassung!L4601,Abfrage!$A$2:$C$19,2,),VLOOKUP(Belegerfassung!L4601,Abfrage!$A$2:$C$19,3,)),"")))</f>
        <v/>
      </c>
      <c r="G4593" t="str">
        <f t="shared" si="213"/>
        <v/>
      </c>
      <c r="H4593" s="31" t="str">
        <f>IF(A4593&lt;&gt;"",-Belegerfassung!J4601+Belegerfassung!K4601,"")</f>
        <v/>
      </c>
      <c r="I4593" s="49" t="str">
        <f>IFERROR(IF(H4593&lt;&gt;"",Belegerfassung!L4601*100,""),IF(OR(Belegerfassung!L4601="Leistung EU - Erlöse",Belegerfassung!L4601="Lieferungen EU-Erlöse",Belegerfassung!L4601="EUST",Belegerfassung!L4601="Bauleistungen 20%")=TRUE,"",MID(Belegerfassung!L4601,4,2)))</f>
        <v/>
      </c>
      <c r="J4593" s="6" t="str">
        <f>IF(A4593&lt;&gt;"",LEFT(Belegerfassung!D4601,40),"")</f>
        <v/>
      </c>
      <c r="K4593" t="str">
        <f>IF(A4593&lt;&gt;"",VLOOKUP(D4593,Abfrage!$F$2:$G$21,2,FALSE),"")</f>
        <v/>
      </c>
      <c r="L4593" s="6" t="str">
        <f>IF(Belegerfassung!H4601&lt;&gt;"",Belegerfassung!H4601,"")</f>
        <v/>
      </c>
      <c r="M4593" t="str">
        <f>IFERROR(IF(Belegerfassung!E4601&lt;&gt;"",VLOOKUP(Belegerfassung!E4601,Abfrage!$L$2:$M$15,2,),""),"")</f>
        <v/>
      </c>
      <c r="N4593" t="str">
        <f t="shared" si="214"/>
        <v/>
      </c>
      <c r="O4593" t="str">
        <f t="shared" si="215"/>
        <v/>
      </c>
      <c r="P4593" t="str">
        <f>IF(Belegerfassung!G4601&lt;&gt;"",CONCATENATE(Belegerfassung!G4601,".pdf"),"")</f>
        <v/>
      </c>
    </row>
    <row r="4594" spans="1:16">
      <c r="A4594" t="str">
        <f>IF(Belegerfassung!C4602&lt;&gt;"",0,"")</f>
        <v/>
      </c>
      <c r="B4594" t="str">
        <f>IFERROR(VLOOKUP(Belegerfassung!I4602,Konten!A:D,2,FALSE),"")</f>
        <v/>
      </c>
      <c r="C4594" t="str">
        <f>IF(A4594&lt;&gt;"",TEXT(Belegerfassung!C4602,"TT.MM.JJJJ"),"")</f>
        <v/>
      </c>
      <c r="D4594" t="str">
        <f>IFERROR(VLOOKUP(Belegerfassung!A4602,Abfrage!$E$2:$F$20,2,FALSE),"")</f>
        <v/>
      </c>
      <c r="E4594" t="str">
        <f>IF(A4594&lt;&gt;"",Belegerfassung!B4602,"")</f>
        <v/>
      </c>
      <c r="F4594" t="str">
        <f>IF(Belegerfassung!L4602="","",IF(Belegerfassung!L4602&lt;&gt;"",IF(Belegerfassung!L4602&lt;&gt;"",IF(Belegerfassung!J4602&lt;&gt;0,VLOOKUP(Belegerfassung!L4602,Abfrage!$A$2:$C$19,2,),VLOOKUP(Belegerfassung!L4602,Abfrage!$A$2:$C$19,3,)),"")))</f>
        <v/>
      </c>
      <c r="G4594" t="str">
        <f t="shared" si="213"/>
        <v/>
      </c>
      <c r="H4594" s="31" t="str">
        <f>IF(A4594&lt;&gt;"",-Belegerfassung!J4602+Belegerfassung!K4602,"")</f>
        <v/>
      </c>
      <c r="I4594" s="49" t="str">
        <f>IFERROR(IF(H4594&lt;&gt;"",Belegerfassung!L4602*100,""),IF(OR(Belegerfassung!L4602="Leistung EU - Erlöse",Belegerfassung!L4602="Lieferungen EU-Erlöse",Belegerfassung!L4602="EUST",Belegerfassung!L4602="Bauleistungen 20%")=TRUE,"",MID(Belegerfassung!L4602,4,2)))</f>
        <v/>
      </c>
      <c r="J4594" s="6" t="str">
        <f>IF(A4594&lt;&gt;"",LEFT(Belegerfassung!D4602,40),"")</f>
        <v/>
      </c>
      <c r="K4594" t="str">
        <f>IF(A4594&lt;&gt;"",VLOOKUP(D4594,Abfrage!$F$2:$G$21,2,FALSE),"")</f>
        <v/>
      </c>
      <c r="L4594" s="6" t="str">
        <f>IF(Belegerfassung!H4602&lt;&gt;"",Belegerfassung!H4602,"")</f>
        <v/>
      </c>
      <c r="M4594" t="str">
        <f>IFERROR(IF(Belegerfassung!E4602&lt;&gt;"",VLOOKUP(Belegerfassung!E4602,Abfrage!$L$2:$M$15,2,),""),"")</f>
        <v/>
      </c>
      <c r="N4594" t="str">
        <f t="shared" si="214"/>
        <v/>
      </c>
      <c r="O4594" t="str">
        <f t="shared" si="215"/>
        <v/>
      </c>
      <c r="P4594" t="str">
        <f>IF(Belegerfassung!G4602&lt;&gt;"",CONCATENATE(Belegerfassung!G4602,".pdf"),"")</f>
        <v/>
      </c>
    </row>
    <row r="4595" spans="1:16">
      <c r="A4595" t="str">
        <f>IF(Belegerfassung!C4603&lt;&gt;"",0,"")</f>
        <v/>
      </c>
      <c r="B4595" t="str">
        <f>IFERROR(VLOOKUP(Belegerfassung!I4603,Konten!A:D,2,FALSE),"")</f>
        <v/>
      </c>
      <c r="C4595" t="str">
        <f>IF(A4595&lt;&gt;"",TEXT(Belegerfassung!C4603,"TT.MM.JJJJ"),"")</f>
        <v/>
      </c>
      <c r="D4595" t="str">
        <f>IFERROR(VLOOKUP(Belegerfassung!A4603,Abfrage!$E$2:$F$20,2,FALSE),"")</f>
        <v/>
      </c>
      <c r="E4595" t="str">
        <f>IF(A4595&lt;&gt;"",Belegerfassung!B4603,"")</f>
        <v/>
      </c>
      <c r="F4595" t="str">
        <f>IF(Belegerfassung!L4603="","",IF(Belegerfassung!L4603&lt;&gt;"",IF(Belegerfassung!L4603&lt;&gt;"",IF(Belegerfassung!J4603&lt;&gt;0,VLOOKUP(Belegerfassung!L4603,Abfrage!$A$2:$C$19,2,),VLOOKUP(Belegerfassung!L4603,Abfrage!$A$2:$C$19,3,)),"")))</f>
        <v/>
      </c>
      <c r="G4595" t="str">
        <f t="shared" si="213"/>
        <v/>
      </c>
      <c r="H4595" s="31" t="str">
        <f>IF(A4595&lt;&gt;"",-Belegerfassung!J4603+Belegerfassung!K4603,"")</f>
        <v/>
      </c>
      <c r="I4595" s="49" t="str">
        <f>IFERROR(IF(H4595&lt;&gt;"",Belegerfassung!L4603*100,""),IF(OR(Belegerfassung!L4603="Leistung EU - Erlöse",Belegerfassung!L4603="Lieferungen EU-Erlöse",Belegerfassung!L4603="EUST",Belegerfassung!L4603="Bauleistungen 20%")=TRUE,"",MID(Belegerfassung!L4603,4,2)))</f>
        <v/>
      </c>
      <c r="J4595" s="6" t="str">
        <f>IF(A4595&lt;&gt;"",LEFT(Belegerfassung!D4603,40),"")</f>
        <v/>
      </c>
      <c r="K4595" t="str">
        <f>IF(A4595&lt;&gt;"",VLOOKUP(D4595,Abfrage!$F$2:$G$21,2,FALSE),"")</f>
        <v/>
      </c>
      <c r="L4595" s="6" t="str">
        <f>IF(Belegerfassung!H4603&lt;&gt;"",Belegerfassung!H4603,"")</f>
        <v/>
      </c>
      <c r="M4595" t="str">
        <f>IFERROR(IF(Belegerfassung!E4603&lt;&gt;"",VLOOKUP(Belegerfassung!E4603,Abfrage!$L$2:$M$15,2,),""),"")</f>
        <v/>
      </c>
      <c r="N4595" t="str">
        <f t="shared" si="214"/>
        <v/>
      </c>
      <c r="O4595" t="str">
        <f t="shared" si="215"/>
        <v/>
      </c>
      <c r="P4595" t="str">
        <f>IF(Belegerfassung!G4603&lt;&gt;"",CONCATENATE(Belegerfassung!G4603,".pdf"),"")</f>
        <v/>
      </c>
    </row>
    <row r="4596" spans="1:16">
      <c r="A4596" t="str">
        <f>IF(Belegerfassung!C4604&lt;&gt;"",0,"")</f>
        <v/>
      </c>
      <c r="B4596" t="str">
        <f>IFERROR(VLOOKUP(Belegerfassung!I4604,Konten!A:D,2,FALSE),"")</f>
        <v/>
      </c>
      <c r="C4596" t="str">
        <f>IF(A4596&lt;&gt;"",TEXT(Belegerfassung!C4604,"TT.MM.JJJJ"),"")</f>
        <v/>
      </c>
      <c r="D4596" t="str">
        <f>IFERROR(VLOOKUP(Belegerfassung!A4604,Abfrage!$E$2:$F$20,2,FALSE),"")</f>
        <v/>
      </c>
      <c r="E4596" t="str">
        <f>IF(A4596&lt;&gt;"",Belegerfassung!B4604,"")</f>
        <v/>
      </c>
      <c r="F4596" t="str">
        <f>IF(Belegerfassung!L4604="","",IF(Belegerfassung!L4604&lt;&gt;"",IF(Belegerfassung!L4604&lt;&gt;"",IF(Belegerfassung!J4604&lt;&gt;0,VLOOKUP(Belegerfassung!L4604,Abfrage!$A$2:$C$19,2,),VLOOKUP(Belegerfassung!L4604,Abfrage!$A$2:$C$19,3,)),"")))</f>
        <v/>
      </c>
      <c r="G4596" t="str">
        <f t="shared" si="213"/>
        <v/>
      </c>
      <c r="H4596" s="31" t="str">
        <f>IF(A4596&lt;&gt;"",-Belegerfassung!J4604+Belegerfassung!K4604,"")</f>
        <v/>
      </c>
      <c r="I4596" s="49" t="str">
        <f>IFERROR(IF(H4596&lt;&gt;"",Belegerfassung!L4604*100,""),IF(OR(Belegerfassung!L4604="Leistung EU - Erlöse",Belegerfassung!L4604="Lieferungen EU-Erlöse",Belegerfassung!L4604="EUST",Belegerfassung!L4604="Bauleistungen 20%")=TRUE,"",MID(Belegerfassung!L4604,4,2)))</f>
        <v/>
      </c>
      <c r="J4596" s="6" t="str">
        <f>IF(A4596&lt;&gt;"",LEFT(Belegerfassung!D4604,40),"")</f>
        <v/>
      </c>
      <c r="K4596" t="str">
        <f>IF(A4596&lt;&gt;"",VLOOKUP(D4596,Abfrage!$F$2:$G$21,2,FALSE),"")</f>
        <v/>
      </c>
      <c r="L4596" s="6" t="str">
        <f>IF(Belegerfassung!H4604&lt;&gt;"",Belegerfassung!H4604,"")</f>
        <v/>
      </c>
      <c r="M4596" t="str">
        <f>IFERROR(IF(Belegerfassung!E4604&lt;&gt;"",VLOOKUP(Belegerfassung!E4604,Abfrage!$L$2:$M$15,2,),""),"")</f>
        <v/>
      </c>
      <c r="N4596" t="str">
        <f t="shared" si="214"/>
        <v/>
      </c>
      <c r="O4596" t="str">
        <f t="shared" si="215"/>
        <v/>
      </c>
      <c r="P4596" t="str">
        <f>IF(Belegerfassung!G4604&lt;&gt;"",CONCATENATE(Belegerfassung!G4604,".pdf"),"")</f>
        <v/>
      </c>
    </row>
    <row r="4597" spans="1:16">
      <c r="A4597" t="str">
        <f>IF(Belegerfassung!C4605&lt;&gt;"",0,"")</f>
        <v/>
      </c>
      <c r="B4597" t="str">
        <f>IFERROR(VLOOKUP(Belegerfassung!I4605,Konten!A:D,2,FALSE),"")</f>
        <v/>
      </c>
      <c r="C4597" t="str">
        <f>IF(A4597&lt;&gt;"",TEXT(Belegerfassung!C4605,"TT.MM.JJJJ"),"")</f>
        <v/>
      </c>
      <c r="D4597" t="str">
        <f>IFERROR(VLOOKUP(Belegerfassung!A4605,Abfrage!$E$2:$F$20,2,FALSE),"")</f>
        <v/>
      </c>
      <c r="E4597" t="str">
        <f>IF(A4597&lt;&gt;"",Belegerfassung!B4605,"")</f>
        <v/>
      </c>
      <c r="F4597" t="str">
        <f>IF(Belegerfassung!L4605="","",IF(Belegerfassung!L4605&lt;&gt;"",IF(Belegerfassung!L4605&lt;&gt;"",IF(Belegerfassung!J4605&lt;&gt;0,VLOOKUP(Belegerfassung!L4605,Abfrage!$A$2:$C$19,2,),VLOOKUP(Belegerfassung!L4605,Abfrage!$A$2:$C$19,3,)),"")))</f>
        <v/>
      </c>
      <c r="G4597" t="str">
        <f t="shared" si="213"/>
        <v/>
      </c>
      <c r="H4597" s="31" t="str">
        <f>IF(A4597&lt;&gt;"",-Belegerfassung!J4605+Belegerfassung!K4605,"")</f>
        <v/>
      </c>
      <c r="I4597" s="49" t="str">
        <f>IFERROR(IF(H4597&lt;&gt;"",Belegerfassung!L4605*100,""),IF(OR(Belegerfassung!L4605="Leistung EU - Erlöse",Belegerfassung!L4605="Lieferungen EU-Erlöse",Belegerfassung!L4605="EUST",Belegerfassung!L4605="Bauleistungen 20%")=TRUE,"",MID(Belegerfassung!L4605,4,2)))</f>
        <v/>
      </c>
      <c r="J4597" s="6" t="str">
        <f>IF(A4597&lt;&gt;"",LEFT(Belegerfassung!D4605,40),"")</f>
        <v/>
      </c>
      <c r="K4597" t="str">
        <f>IF(A4597&lt;&gt;"",VLOOKUP(D4597,Abfrage!$F$2:$G$21,2,FALSE),"")</f>
        <v/>
      </c>
      <c r="L4597" s="6" t="str">
        <f>IF(Belegerfassung!H4605&lt;&gt;"",Belegerfassung!H4605,"")</f>
        <v/>
      </c>
      <c r="M4597" t="str">
        <f>IFERROR(IF(Belegerfassung!E4605&lt;&gt;"",VLOOKUP(Belegerfassung!E4605,Abfrage!$L$2:$M$15,2,),""),"")</f>
        <v/>
      </c>
      <c r="N4597" t="str">
        <f t="shared" si="214"/>
        <v/>
      </c>
      <c r="O4597" t="str">
        <f t="shared" si="215"/>
        <v/>
      </c>
      <c r="P4597" t="str">
        <f>IF(Belegerfassung!G4605&lt;&gt;"",CONCATENATE(Belegerfassung!G4605,".pdf"),"")</f>
        <v/>
      </c>
    </row>
    <row r="4598" spans="1:16">
      <c r="A4598" t="str">
        <f>IF(Belegerfassung!C4606&lt;&gt;"",0,"")</f>
        <v/>
      </c>
      <c r="B4598" t="str">
        <f>IFERROR(VLOOKUP(Belegerfassung!I4606,Konten!A:D,2,FALSE),"")</f>
        <v/>
      </c>
      <c r="C4598" t="str">
        <f>IF(A4598&lt;&gt;"",TEXT(Belegerfassung!C4606,"TT.MM.JJJJ"),"")</f>
        <v/>
      </c>
      <c r="D4598" t="str">
        <f>IFERROR(VLOOKUP(Belegerfassung!A4606,Abfrage!$E$2:$F$20,2,FALSE),"")</f>
        <v/>
      </c>
      <c r="E4598" t="str">
        <f>IF(A4598&lt;&gt;"",Belegerfassung!B4606,"")</f>
        <v/>
      </c>
      <c r="F4598" t="str">
        <f>IF(Belegerfassung!L4606="","",IF(Belegerfassung!L4606&lt;&gt;"",IF(Belegerfassung!L4606&lt;&gt;"",IF(Belegerfassung!J4606&lt;&gt;0,VLOOKUP(Belegerfassung!L4606,Abfrage!$A$2:$C$19,2,),VLOOKUP(Belegerfassung!L4606,Abfrage!$A$2:$C$19,3,)),"")))</f>
        <v/>
      </c>
      <c r="G4598" t="str">
        <f t="shared" si="213"/>
        <v/>
      </c>
      <c r="H4598" s="31" t="str">
        <f>IF(A4598&lt;&gt;"",-Belegerfassung!J4606+Belegerfassung!K4606,"")</f>
        <v/>
      </c>
      <c r="I4598" s="49" t="str">
        <f>IFERROR(IF(H4598&lt;&gt;"",Belegerfassung!L4606*100,""),IF(OR(Belegerfassung!L4606="Leistung EU - Erlöse",Belegerfassung!L4606="Lieferungen EU-Erlöse",Belegerfassung!L4606="EUST",Belegerfassung!L4606="Bauleistungen 20%")=TRUE,"",MID(Belegerfassung!L4606,4,2)))</f>
        <v/>
      </c>
      <c r="J4598" s="6" t="str">
        <f>IF(A4598&lt;&gt;"",LEFT(Belegerfassung!D4606,40),"")</f>
        <v/>
      </c>
      <c r="K4598" t="str">
        <f>IF(A4598&lt;&gt;"",VLOOKUP(D4598,Abfrage!$F$2:$G$21,2,FALSE),"")</f>
        <v/>
      </c>
      <c r="L4598" s="6" t="str">
        <f>IF(Belegerfassung!H4606&lt;&gt;"",Belegerfassung!H4606,"")</f>
        <v/>
      </c>
      <c r="M4598" t="str">
        <f>IFERROR(IF(Belegerfassung!E4606&lt;&gt;"",VLOOKUP(Belegerfassung!E4606,Abfrage!$L$2:$M$15,2,),""),"")</f>
        <v/>
      </c>
      <c r="N4598" t="str">
        <f t="shared" si="214"/>
        <v/>
      </c>
      <c r="O4598" t="str">
        <f t="shared" si="215"/>
        <v/>
      </c>
      <c r="P4598" t="str">
        <f>IF(Belegerfassung!G4606&lt;&gt;"",CONCATENATE(Belegerfassung!G4606,".pdf"),"")</f>
        <v/>
      </c>
    </row>
    <row r="4599" spans="1:16">
      <c r="A4599" t="str">
        <f>IF(Belegerfassung!C4607&lt;&gt;"",0,"")</f>
        <v/>
      </c>
      <c r="B4599" t="str">
        <f>IFERROR(VLOOKUP(Belegerfassung!I4607,Konten!A:D,2,FALSE),"")</f>
        <v/>
      </c>
      <c r="C4599" t="str">
        <f>IF(A4599&lt;&gt;"",TEXT(Belegerfassung!C4607,"TT.MM.JJJJ"),"")</f>
        <v/>
      </c>
      <c r="D4599" t="str">
        <f>IFERROR(VLOOKUP(Belegerfassung!A4607,Abfrage!$E$2:$F$20,2,FALSE),"")</f>
        <v/>
      </c>
      <c r="E4599" t="str">
        <f>IF(A4599&lt;&gt;"",Belegerfassung!B4607,"")</f>
        <v/>
      </c>
      <c r="F4599" t="str">
        <f>IF(Belegerfassung!L4607="","",IF(Belegerfassung!L4607&lt;&gt;"",IF(Belegerfassung!L4607&lt;&gt;"",IF(Belegerfassung!J4607&lt;&gt;0,VLOOKUP(Belegerfassung!L4607,Abfrage!$A$2:$C$19,2,),VLOOKUP(Belegerfassung!L4607,Abfrage!$A$2:$C$19,3,)),"")))</f>
        <v/>
      </c>
      <c r="G4599" t="str">
        <f t="shared" si="213"/>
        <v/>
      </c>
      <c r="H4599" s="31" t="str">
        <f>IF(A4599&lt;&gt;"",-Belegerfassung!J4607+Belegerfassung!K4607,"")</f>
        <v/>
      </c>
      <c r="I4599" s="49" t="str">
        <f>IFERROR(IF(H4599&lt;&gt;"",Belegerfassung!L4607*100,""),IF(OR(Belegerfassung!L4607="Leistung EU - Erlöse",Belegerfassung!L4607="Lieferungen EU-Erlöse",Belegerfassung!L4607="EUST",Belegerfassung!L4607="Bauleistungen 20%")=TRUE,"",MID(Belegerfassung!L4607,4,2)))</f>
        <v/>
      </c>
      <c r="J4599" s="6" t="str">
        <f>IF(A4599&lt;&gt;"",LEFT(Belegerfassung!D4607,40),"")</f>
        <v/>
      </c>
      <c r="K4599" t="str">
        <f>IF(A4599&lt;&gt;"",VLOOKUP(D4599,Abfrage!$F$2:$G$21,2,FALSE),"")</f>
        <v/>
      </c>
      <c r="L4599" s="6" t="str">
        <f>IF(Belegerfassung!H4607&lt;&gt;"",Belegerfassung!H4607,"")</f>
        <v/>
      </c>
      <c r="M4599" t="str">
        <f>IFERROR(IF(Belegerfassung!E4607&lt;&gt;"",VLOOKUP(Belegerfassung!E4607,Abfrage!$L$2:$M$15,2,),""),"")</f>
        <v/>
      </c>
      <c r="N4599" t="str">
        <f t="shared" si="214"/>
        <v/>
      </c>
      <c r="O4599" t="str">
        <f t="shared" si="215"/>
        <v/>
      </c>
      <c r="P4599" t="str">
        <f>IF(Belegerfassung!G4607&lt;&gt;"",CONCATENATE(Belegerfassung!G4607,".pdf"),"")</f>
        <v/>
      </c>
    </row>
    <row r="4600" spans="1:16">
      <c r="A4600" t="str">
        <f>IF(Belegerfassung!C4608&lt;&gt;"",0,"")</f>
        <v/>
      </c>
      <c r="B4600" t="str">
        <f>IFERROR(VLOOKUP(Belegerfassung!I4608,Konten!A:D,2,FALSE),"")</f>
        <v/>
      </c>
      <c r="C4600" t="str">
        <f>IF(A4600&lt;&gt;"",TEXT(Belegerfassung!C4608,"TT.MM.JJJJ"),"")</f>
        <v/>
      </c>
      <c r="D4600" t="str">
        <f>IFERROR(VLOOKUP(Belegerfassung!A4608,Abfrage!$E$2:$F$20,2,FALSE),"")</f>
        <v/>
      </c>
      <c r="E4600" t="str">
        <f>IF(A4600&lt;&gt;"",Belegerfassung!B4608,"")</f>
        <v/>
      </c>
      <c r="F4600" t="str">
        <f>IF(Belegerfassung!L4608="","",IF(Belegerfassung!L4608&lt;&gt;"",IF(Belegerfassung!L4608&lt;&gt;"",IF(Belegerfassung!J4608&lt;&gt;0,VLOOKUP(Belegerfassung!L4608,Abfrage!$A$2:$C$19,2,),VLOOKUP(Belegerfassung!L4608,Abfrage!$A$2:$C$19,3,)),"")))</f>
        <v/>
      </c>
      <c r="G4600" t="str">
        <f t="shared" si="213"/>
        <v/>
      </c>
      <c r="H4600" s="31" t="str">
        <f>IF(A4600&lt;&gt;"",-Belegerfassung!J4608+Belegerfassung!K4608,"")</f>
        <v/>
      </c>
      <c r="I4600" s="49" t="str">
        <f>IFERROR(IF(H4600&lt;&gt;"",Belegerfassung!L4608*100,""),IF(OR(Belegerfassung!L4608="Leistung EU - Erlöse",Belegerfassung!L4608="Lieferungen EU-Erlöse",Belegerfassung!L4608="EUST",Belegerfassung!L4608="Bauleistungen 20%")=TRUE,"",MID(Belegerfassung!L4608,4,2)))</f>
        <v/>
      </c>
      <c r="J4600" s="6" t="str">
        <f>IF(A4600&lt;&gt;"",LEFT(Belegerfassung!D4608,40),"")</f>
        <v/>
      </c>
      <c r="K4600" t="str">
        <f>IF(A4600&lt;&gt;"",VLOOKUP(D4600,Abfrage!$F$2:$G$21,2,FALSE),"")</f>
        <v/>
      </c>
      <c r="L4600" s="6" t="str">
        <f>IF(Belegerfassung!H4608&lt;&gt;"",Belegerfassung!H4608,"")</f>
        <v/>
      </c>
      <c r="M4600" t="str">
        <f>IFERROR(IF(Belegerfassung!E4608&lt;&gt;"",VLOOKUP(Belegerfassung!E4608,Abfrage!$L$2:$M$15,2,),""),"")</f>
        <v/>
      </c>
      <c r="N4600" t="str">
        <f t="shared" si="214"/>
        <v/>
      </c>
      <c r="O4600" t="str">
        <f t="shared" si="215"/>
        <v/>
      </c>
      <c r="P4600" t="str">
        <f>IF(Belegerfassung!G4608&lt;&gt;"",CONCATENATE(Belegerfassung!G4608,".pdf"),"")</f>
        <v/>
      </c>
    </row>
    <row r="4601" spans="1:16">
      <c r="A4601" t="str">
        <f>IF(Belegerfassung!C4609&lt;&gt;"",0,"")</f>
        <v/>
      </c>
      <c r="B4601" t="str">
        <f>IFERROR(VLOOKUP(Belegerfassung!I4609,Konten!A:D,2,FALSE),"")</f>
        <v/>
      </c>
      <c r="C4601" t="str">
        <f>IF(A4601&lt;&gt;"",TEXT(Belegerfassung!C4609,"TT.MM.JJJJ"),"")</f>
        <v/>
      </c>
      <c r="D4601" t="str">
        <f>IFERROR(VLOOKUP(Belegerfassung!A4609,Abfrage!$E$2:$F$20,2,FALSE),"")</f>
        <v/>
      </c>
      <c r="E4601" t="str">
        <f>IF(A4601&lt;&gt;"",Belegerfassung!B4609,"")</f>
        <v/>
      </c>
      <c r="F4601" t="str">
        <f>IF(Belegerfassung!L4609="","",IF(Belegerfassung!L4609&lt;&gt;"",IF(Belegerfassung!L4609&lt;&gt;"",IF(Belegerfassung!J4609&lt;&gt;0,VLOOKUP(Belegerfassung!L4609,Abfrage!$A$2:$C$19,2,),VLOOKUP(Belegerfassung!L4609,Abfrage!$A$2:$C$19,3,)),"")))</f>
        <v/>
      </c>
      <c r="G4601" t="str">
        <f t="shared" si="213"/>
        <v/>
      </c>
      <c r="H4601" s="31" t="str">
        <f>IF(A4601&lt;&gt;"",-Belegerfassung!J4609+Belegerfassung!K4609,"")</f>
        <v/>
      </c>
      <c r="I4601" s="49" t="str">
        <f>IFERROR(IF(H4601&lt;&gt;"",Belegerfassung!L4609*100,""),IF(OR(Belegerfassung!L4609="Leistung EU - Erlöse",Belegerfassung!L4609="Lieferungen EU-Erlöse",Belegerfassung!L4609="EUST",Belegerfassung!L4609="Bauleistungen 20%")=TRUE,"",MID(Belegerfassung!L4609,4,2)))</f>
        <v/>
      </c>
      <c r="J4601" s="6" t="str">
        <f>IF(A4601&lt;&gt;"",LEFT(Belegerfassung!D4609,40),"")</f>
        <v/>
      </c>
      <c r="K4601" t="str">
        <f>IF(A4601&lt;&gt;"",VLOOKUP(D4601,Abfrage!$F$2:$G$21,2,FALSE),"")</f>
        <v/>
      </c>
      <c r="L4601" s="6" t="str">
        <f>IF(Belegerfassung!H4609&lt;&gt;"",Belegerfassung!H4609,"")</f>
        <v/>
      </c>
      <c r="M4601" t="str">
        <f>IFERROR(IF(Belegerfassung!E4609&lt;&gt;"",VLOOKUP(Belegerfassung!E4609,Abfrage!$L$2:$M$15,2,),""),"")</f>
        <v/>
      </c>
      <c r="N4601" t="str">
        <f t="shared" si="214"/>
        <v/>
      </c>
      <c r="O4601" t="str">
        <f t="shared" si="215"/>
        <v/>
      </c>
      <c r="P4601" t="str">
        <f>IF(Belegerfassung!G4609&lt;&gt;"",CONCATENATE(Belegerfassung!G4609,".pdf"),"")</f>
        <v/>
      </c>
    </row>
    <row r="4602" spans="1:16">
      <c r="A4602" t="str">
        <f>IF(Belegerfassung!C4610&lt;&gt;"",0,"")</f>
        <v/>
      </c>
      <c r="B4602" t="str">
        <f>IFERROR(VLOOKUP(Belegerfassung!I4610,Konten!A:D,2,FALSE),"")</f>
        <v/>
      </c>
      <c r="C4602" t="str">
        <f>IF(A4602&lt;&gt;"",TEXT(Belegerfassung!C4610,"TT.MM.JJJJ"),"")</f>
        <v/>
      </c>
      <c r="D4602" t="str">
        <f>IFERROR(VLOOKUP(Belegerfassung!A4610,Abfrage!$E$2:$F$20,2,FALSE),"")</f>
        <v/>
      </c>
      <c r="E4602" t="str">
        <f>IF(A4602&lt;&gt;"",Belegerfassung!B4610,"")</f>
        <v/>
      </c>
      <c r="F4602" t="str">
        <f>IF(Belegerfassung!L4610="","",IF(Belegerfassung!L4610&lt;&gt;"",IF(Belegerfassung!L4610&lt;&gt;"",IF(Belegerfassung!J4610&lt;&gt;0,VLOOKUP(Belegerfassung!L4610,Abfrage!$A$2:$C$19,2,),VLOOKUP(Belegerfassung!L4610,Abfrage!$A$2:$C$19,3,)),"")))</f>
        <v/>
      </c>
      <c r="G4602" t="str">
        <f t="shared" si="213"/>
        <v/>
      </c>
      <c r="H4602" s="31" t="str">
        <f>IF(A4602&lt;&gt;"",-Belegerfassung!J4610+Belegerfassung!K4610,"")</f>
        <v/>
      </c>
      <c r="I4602" s="49" t="str">
        <f>IFERROR(IF(H4602&lt;&gt;"",Belegerfassung!L4610*100,""),IF(OR(Belegerfassung!L4610="Leistung EU - Erlöse",Belegerfassung!L4610="Lieferungen EU-Erlöse",Belegerfassung!L4610="EUST",Belegerfassung!L4610="Bauleistungen 20%")=TRUE,"",MID(Belegerfassung!L4610,4,2)))</f>
        <v/>
      </c>
      <c r="J4602" s="6" t="str">
        <f>IF(A4602&lt;&gt;"",LEFT(Belegerfassung!D4610,40),"")</f>
        <v/>
      </c>
      <c r="K4602" t="str">
        <f>IF(A4602&lt;&gt;"",VLOOKUP(D4602,Abfrage!$F$2:$G$21,2,FALSE),"")</f>
        <v/>
      </c>
      <c r="L4602" s="6" t="str">
        <f>IF(Belegerfassung!H4610&lt;&gt;"",Belegerfassung!H4610,"")</f>
        <v/>
      </c>
      <c r="M4602" t="str">
        <f>IFERROR(IF(Belegerfassung!E4610&lt;&gt;"",VLOOKUP(Belegerfassung!E4610,Abfrage!$L$2:$M$15,2,),""),"")</f>
        <v/>
      </c>
      <c r="N4602" t="str">
        <f t="shared" si="214"/>
        <v/>
      </c>
      <c r="O4602" t="str">
        <f t="shared" si="215"/>
        <v/>
      </c>
      <c r="P4602" t="str">
        <f>IF(Belegerfassung!G4610&lt;&gt;"",CONCATENATE(Belegerfassung!G4610,".pdf"),"")</f>
        <v/>
      </c>
    </row>
    <row r="4603" spans="1:16">
      <c r="A4603" t="str">
        <f>IF(Belegerfassung!C4611&lt;&gt;"",0,"")</f>
        <v/>
      </c>
      <c r="B4603" t="str">
        <f>IFERROR(VLOOKUP(Belegerfassung!I4611,Konten!A:D,2,FALSE),"")</f>
        <v/>
      </c>
      <c r="C4603" t="str">
        <f>IF(A4603&lt;&gt;"",TEXT(Belegerfassung!C4611,"TT.MM.JJJJ"),"")</f>
        <v/>
      </c>
      <c r="D4603" t="str">
        <f>IFERROR(VLOOKUP(Belegerfassung!A4611,Abfrage!$E$2:$F$20,2,FALSE),"")</f>
        <v/>
      </c>
      <c r="E4603" t="str">
        <f>IF(A4603&lt;&gt;"",Belegerfassung!B4611,"")</f>
        <v/>
      </c>
      <c r="F4603" t="str">
        <f>IF(Belegerfassung!L4611="","",IF(Belegerfassung!L4611&lt;&gt;"",IF(Belegerfassung!L4611&lt;&gt;"",IF(Belegerfassung!J4611&lt;&gt;0,VLOOKUP(Belegerfassung!L4611,Abfrage!$A$2:$C$19,2,),VLOOKUP(Belegerfassung!L4611,Abfrage!$A$2:$C$19,3,)),"")))</f>
        <v/>
      </c>
      <c r="G4603" t="str">
        <f t="shared" si="213"/>
        <v/>
      </c>
      <c r="H4603" s="31" t="str">
        <f>IF(A4603&lt;&gt;"",-Belegerfassung!J4611+Belegerfassung!K4611,"")</f>
        <v/>
      </c>
      <c r="I4603" s="49" t="str">
        <f>IFERROR(IF(H4603&lt;&gt;"",Belegerfassung!L4611*100,""),IF(OR(Belegerfassung!L4611="Leistung EU - Erlöse",Belegerfassung!L4611="Lieferungen EU-Erlöse",Belegerfassung!L4611="EUST",Belegerfassung!L4611="Bauleistungen 20%")=TRUE,"",MID(Belegerfassung!L4611,4,2)))</f>
        <v/>
      </c>
      <c r="J4603" s="6" t="str">
        <f>IF(A4603&lt;&gt;"",LEFT(Belegerfassung!D4611,40),"")</f>
        <v/>
      </c>
      <c r="K4603" t="str">
        <f>IF(A4603&lt;&gt;"",VLOOKUP(D4603,Abfrage!$F$2:$G$21,2,FALSE),"")</f>
        <v/>
      </c>
      <c r="L4603" s="6" t="str">
        <f>IF(Belegerfassung!H4611&lt;&gt;"",Belegerfassung!H4611,"")</f>
        <v/>
      </c>
      <c r="M4603" t="str">
        <f>IFERROR(IF(Belegerfassung!E4611&lt;&gt;"",VLOOKUP(Belegerfassung!E4611,Abfrage!$L$2:$M$15,2,),""),"")</f>
        <v/>
      </c>
      <c r="N4603" t="str">
        <f t="shared" si="214"/>
        <v/>
      </c>
      <c r="O4603" t="str">
        <f t="shared" si="215"/>
        <v/>
      </c>
      <c r="P4603" t="str">
        <f>IF(Belegerfassung!G4611&lt;&gt;"",CONCATENATE(Belegerfassung!G4611,".pdf"),"")</f>
        <v/>
      </c>
    </row>
    <row r="4604" spans="1:16">
      <c r="A4604" t="str">
        <f>IF(Belegerfassung!C4612&lt;&gt;"",0,"")</f>
        <v/>
      </c>
      <c r="B4604" t="str">
        <f>IFERROR(VLOOKUP(Belegerfassung!I4612,Konten!A:D,2,FALSE),"")</f>
        <v/>
      </c>
      <c r="C4604" t="str">
        <f>IF(A4604&lt;&gt;"",TEXT(Belegerfassung!C4612,"TT.MM.JJJJ"),"")</f>
        <v/>
      </c>
      <c r="D4604" t="str">
        <f>IFERROR(VLOOKUP(Belegerfassung!A4612,Abfrage!$E$2:$F$20,2,FALSE),"")</f>
        <v/>
      </c>
      <c r="E4604" t="str">
        <f>IF(A4604&lt;&gt;"",Belegerfassung!B4612,"")</f>
        <v/>
      </c>
      <c r="F4604" t="str">
        <f>IF(Belegerfassung!L4612="","",IF(Belegerfassung!L4612&lt;&gt;"",IF(Belegerfassung!L4612&lt;&gt;"",IF(Belegerfassung!J4612&lt;&gt;0,VLOOKUP(Belegerfassung!L4612,Abfrage!$A$2:$C$19,2,),VLOOKUP(Belegerfassung!L4612,Abfrage!$A$2:$C$19,3,)),"")))</f>
        <v/>
      </c>
      <c r="G4604" t="str">
        <f t="shared" si="213"/>
        <v/>
      </c>
      <c r="H4604" s="31" t="str">
        <f>IF(A4604&lt;&gt;"",-Belegerfassung!J4612+Belegerfassung!K4612,"")</f>
        <v/>
      </c>
      <c r="I4604" s="49" t="str">
        <f>IFERROR(IF(H4604&lt;&gt;"",Belegerfassung!L4612*100,""),IF(OR(Belegerfassung!L4612="Leistung EU - Erlöse",Belegerfassung!L4612="Lieferungen EU-Erlöse",Belegerfassung!L4612="EUST",Belegerfassung!L4612="Bauleistungen 20%")=TRUE,"",MID(Belegerfassung!L4612,4,2)))</f>
        <v/>
      </c>
      <c r="J4604" s="6" t="str">
        <f>IF(A4604&lt;&gt;"",LEFT(Belegerfassung!D4612,40),"")</f>
        <v/>
      </c>
      <c r="K4604" t="str">
        <f>IF(A4604&lt;&gt;"",VLOOKUP(D4604,Abfrage!$F$2:$G$21,2,FALSE),"")</f>
        <v/>
      </c>
      <c r="L4604" s="6" t="str">
        <f>IF(Belegerfassung!H4612&lt;&gt;"",Belegerfassung!H4612,"")</f>
        <v/>
      </c>
      <c r="M4604" t="str">
        <f>IFERROR(IF(Belegerfassung!E4612&lt;&gt;"",VLOOKUP(Belegerfassung!E4612,Abfrage!$L$2:$M$15,2,),""),"")</f>
        <v/>
      </c>
      <c r="N4604" t="str">
        <f t="shared" si="214"/>
        <v/>
      </c>
      <c r="O4604" t="str">
        <f t="shared" si="215"/>
        <v/>
      </c>
      <c r="P4604" t="str">
        <f>IF(Belegerfassung!G4612&lt;&gt;"",CONCATENATE(Belegerfassung!G4612,".pdf"),"")</f>
        <v/>
      </c>
    </row>
    <row r="4605" spans="1:16">
      <c r="A4605" t="str">
        <f>IF(Belegerfassung!C4613&lt;&gt;"",0,"")</f>
        <v/>
      </c>
      <c r="B4605" t="str">
        <f>IFERROR(VLOOKUP(Belegerfassung!I4613,Konten!A:D,2,FALSE),"")</f>
        <v/>
      </c>
      <c r="C4605" t="str">
        <f>IF(A4605&lt;&gt;"",TEXT(Belegerfassung!C4613,"TT.MM.JJJJ"),"")</f>
        <v/>
      </c>
      <c r="D4605" t="str">
        <f>IFERROR(VLOOKUP(Belegerfassung!A4613,Abfrage!$E$2:$F$20,2,FALSE),"")</f>
        <v/>
      </c>
      <c r="E4605" t="str">
        <f>IF(A4605&lt;&gt;"",Belegerfassung!B4613,"")</f>
        <v/>
      </c>
      <c r="F4605" t="str">
        <f>IF(Belegerfassung!L4613="","",IF(Belegerfassung!L4613&lt;&gt;"",IF(Belegerfassung!L4613&lt;&gt;"",IF(Belegerfassung!J4613&lt;&gt;0,VLOOKUP(Belegerfassung!L4613,Abfrage!$A$2:$C$19,2,),VLOOKUP(Belegerfassung!L4613,Abfrage!$A$2:$C$19,3,)),"")))</f>
        <v/>
      </c>
      <c r="G4605" t="str">
        <f t="shared" si="213"/>
        <v/>
      </c>
      <c r="H4605" s="31" t="str">
        <f>IF(A4605&lt;&gt;"",-Belegerfassung!J4613+Belegerfassung!K4613,"")</f>
        <v/>
      </c>
      <c r="I4605" s="49" t="str">
        <f>IFERROR(IF(H4605&lt;&gt;"",Belegerfassung!L4613*100,""),IF(OR(Belegerfassung!L4613="Leistung EU - Erlöse",Belegerfassung!L4613="Lieferungen EU-Erlöse",Belegerfassung!L4613="EUST",Belegerfassung!L4613="Bauleistungen 20%")=TRUE,"",MID(Belegerfassung!L4613,4,2)))</f>
        <v/>
      </c>
      <c r="J4605" s="6" t="str">
        <f>IF(A4605&lt;&gt;"",LEFT(Belegerfassung!D4613,40),"")</f>
        <v/>
      </c>
      <c r="K4605" t="str">
        <f>IF(A4605&lt;&gt;"",VLOOKUP(D4605,Abfrage!$F$2:$G$21,2,FALSE),"")</f>
        <v/>
      </c>
      <c r="L4605" s="6" t="str">
        <f>IF(Belegerfassung!H4613&lt;&gt;"",Belegerfassung!H4613,"")</f>
        <v/>
      </c>
      <c r="M4605" t="str">
        <f>IFERROR(IF(Belegerfassung!E4613&lt;&gt;"",VLOOKUP(Belegerfassung!E4613,Abfrage!$L$2:$M$15,2,),""),"")</f>
        <v/>
      </c>
      <c r="N4605" t="str">
        <f t="shared" si="214"/>
        <v/>
      </c>
      <c r="O4605" t="str">
        <f t="shared" si="215"/>
        <v/>
      </c>
      <c r="P4605" t="str">
        <f>IF(Belegerfassung!G4613&lt;&gt;"",CONCATENATE(Belegerfassung!G4613,".pdf"),"")</f>
        <v/>
      </c>
    </row>
    <row r="4606" spans="1:16">
      <c r="A4606" t="str">
        <f>IF(Belegerfassung!C4614&lt;&gt;"",0,"")</f>
        <v/>
      </c>
      <c r="B4606" t="str">
        <f>IFERROR(VLOOKUP(Belegerfassung!I4614,Konten!A:D,2,FALSE),"")</f>
        <v/>
      </c>
      <c r="C4606" t="str">
        <f>IF(A4606&lt;&gt;"",TEXT(Belegerfassung!C4614,"TT.MM.JJJJ"),"")</f>
        <v/>
      </c>
      <c r="D4606" t="str">
        <f>IFERROR(VLOOKUP(Belegerfassung!A4614,Abfrage!$E$2:$F$20,2,FALSE),"")</f>
        <v/>
      </c>
      <c r="E4606" t="str">
        <f>IF(A4606&lt;&gt;"",Belegerfassung!B4614,"")</f>
        <v/>
      </c>
      <c r="F4606" t="str">
        <f>IF(Belegerfassung!L4614="","",IF(Belegerfassung!L4614&lt;&gt;"",IF(Belegerfassung!L4614&lt;&gt;"",IF(Belegerfassung!J4614&lt;&gt;0,VLOOKUP(Belegerfassung!L4614,Abfrage!$A$2:$C$19,2,),VLOOKUP(Belegerfassung!L4614,Abfrage!$A$2:$C$19,3,)),"")))</f>
        <v/>
      </c>
      <c r="G4606" t="str">
        <f t="shared" si="213"/>
        <v/>
      </c>
      <c r="H4606" s="31" t="str">
        <f>IF(A4606&lt;&gt;"",-Belegerfassung!J4614+Belegerfassung!K4614,"")</f>
        <v/>
      </c>
      <c r="I4606" s="49" t="str">
        <f>IFERROR(IF(H4606&lt;&gt;"",Belegerfassung!L4614*100,""),IF(OR(Belegerfassung!L4614="Leistung EU - Erlöse",Belegerfassung!L4614="Lieferungen EU-Erlöse",Belegerfassung!L4614="EUST",Belegerfassung!L4614="Bauleistungen 20%")=TRUE,"",MID(Belegerfassung!L4614,4,2)))</f>
        <v/>
      </c>
      <c r="J4606" s="6" t="str">
        <f>IF(A4606&lt;&gt;"",LEFT(Belegerfassung!D4614,40),"")</f>
        <v/>
      </c>
      <c r="K4606" t="str">
        <f>IF(A4606&lt;&gt;"",VLOOKUP(D4606,Abfrage!$F$2:$G$21,2,FALSE),"")</f>
        <v/>
      </c>
      <c r="L4606" s="6" t="str">
        <f>IF(Belegerfassung!H4614&lt;&gt;"",Belegerfassung!H4614,"")</f>
        <v/>
      </c>
      <c r="M4606" t="str">
        <f>IFERROR(IF(Belegerfassung!E4614&lt;&gt;"",VLOOKUP(Belegerfassung!E4614,Abfrage!$L$2:$M$15,2,),""),"")</f>
        <v/>
      </c>
      <c r="N4606" t="str">
        <f t="shared" si="214"/>
        <v/>
      </c>
      <c r="O4606" t="str">
        <f t="shared" si="215"/>
        <v/>
      </c>
      <c r="P4606" t="str">
        <f>IF(Belegerfassung!G4614&lt;&gt;"",CONCATENATE(Belegerfassung!G4614,".pdf"),"")</f>
        <v/>
      </c>
    </row>
    <row r="4607" spans="1:16">
      <c r="A4607" t="str">
        <f>IF(Belegerfassung!C4615&lt;&gt;"",0,"")</f>
        <v/>
      </c>
      <c r="B4607" t="str">
        <f>IFERROR(VLOOKUP(Belegerfassung!I4615,Konten!A:D,2,FALSE),"")</f>
        <v/>
      </c>
      <c r="C4607" t="str">
        <f>IF(A4607&lt;&gt;"",TEXT(Belegerfassung!C4615,"TT.MM.JJJJ"),"")</f>
        <v/>
      </c>
      <c r="D4607" t="str">
        <f>IFERROR(VLOOKUP(Belegerfassung!A4615,Abfrage!$E$2:$F$20,2,FALSE),"")</f>
        <v/>
      </c>
      <c r="E4607" t="str">
        <f>IF(A4607&lt;&gt;"",Belegerfassung!B4615,"")</f>
        <v/>
      </c>
      <c r="F4607" t="str">
        <f>IF(Belegerfassung!L4615="","",IF(Belegerfassung!L4615&lt;&gt;"",IF(Belegerfassung!L4615&lt;&gt;"",IF(Belegerfassung!J4615&lt;&gt;0,VLOOKUP(Belegerfassung!L4615,Abfrage!$A$2:$C$19,2,),VLOOKUP(Belegerfassung!L4615,Abfrage!$A$2:$C$19,3,)),"")))</f>
        <v/>
      </c>
      <c r="G4607" t="str">
        <f t="shared" si="213"/>
        <v/>
      </c>
      <c r="H4607" s="31" t="str">
        <f>IF(A4607&lt;&gt;"",-Belegerfassung!J4615+Belegerfassung!K4615,"")</f>
        <v/>
      </c>
      <c r="I4607" s="49" t="str">
        <f>IFERROR(IF(H4607&lt;&gt;"",Belegerfassung!L4615*100,""),IF(OR(Belegerfassung!L4615="Leistung EU - Erlöse",Belegerfassung!L4615="Lieferungen EU-Erlöse",Belegerfassung!L4615="EUST",Belegerfassung!L4615="Bauleistungen 20%")=TRUE,"",MID(Belegerfassung!L4615,4,2)))</f>
        <v/>
      </c>
      <c r="J4607" s="6" t="str">
        <f>IF(A4607&lt;&gt;"",LEFT(Belegerfassung!D4615,40),"")</f>
        <v/>
      </c>
      <c r="K4607" t="str">
        <f>IF(A4607&lt;&gt;"",VLOOKUP(D4607,Abfrage!$F$2:$G$21,2,FALSE),"")</f>
        <v/>
      </c>
      <c r="L4607" s="6" t="str">
        <f>IF(Belegerfassung!H4615&lt;&gt;"",Belegerfassung!H4615,"")</f>
        <v/>
      </c>
      <c r="M4607" t="str">
        <f>IFERROR(IF(Belegerfassung!E4615&lt;&gt;"",VLOOKUP(Belegerfassung!E4615,Abfrage!$L$2:$M$15,2,),""),"")</f>
        <v/>
      </c>
      <c r="N4607" t="str">
        <f t="shared" si="214"/>
        <v/>
      </c>
      <c r="O4607" t="str">
        <f t="shared" si="215"/>
        <v/>
      </c>
      <c r="P4607" t="str">
        <f>IF(Belegerfassung!G4615&lt;&gt;"",CONCATENATE(Belegerfassung!G4615,".pdf"),"")</f>
        <v/>
      </c>
    </row>
    <row r="4608" spans="1:16">
      <c r="A4608" t="str">
        <f>IF(Belegerfassung!C4616&lt;&gt;"",0,"")</f>
        <v/>
      </c>
      <c r="B4608" t="str">
        <f>IFERROR(VLOOKUP(Belegerfassung!I4616,Konten!A:D,2,FALSE),"")</f>
        <v/>
      </c>
      <c r="C4608" t="str">
        <f>IF(A4608&lt;&gt;"",TEXT(Belegerfassung!C4616,"TT.MM.JJJJ"),"")</f>
        <v/>
      </c>
      <c r="D4608" t="str">
        <f>IFERROR(VLOOKUP(Belegerfassung!A4616,Abfrage!$E$2:$F$20,2,FALSE),"")</f>
        <v/>
      </c>
      <c r="E4608" t="str">
        <f>IF(A4608&lt;&gt;"",Belegerfassung!B4616,"")</f>
        <v/>
      </c>
      <c r="F4608" t="str">
        <f>IF(Belegerfassung!L4616="","",IF(Belegerfassung!L4616&lt;&gt;"",IF(Belegerfassung!L4616&lt;&gt;"",IF(Belegerfassung!J4616&lt;&gt;0,VLOOKUP(Belegerfassung!L4616,Abfrage!$A$2:$C$19,2,),VLOOKUP(Belegerfassung!L4616,Abfrage!$A$2:$C$19,3,)),"")))</f>
        <v/>
      </c>
      <c r="G4608" t="str">
        <f t="shared" si="213"/>
        <v/>
      </c>
      <c r="H4608" s="31" t="str">
        <f>IF(A4608&lt;&gt;"",-Belegerfassung!J4616+Belegerfassung!K4616,"")</f>
        <v/>
      </c>
      <c r="I4608" s="49" t="str">
        <f>IFERROR(IF(H4608&lt;&gt;"",Belegerfassung!L4616*100,""),IF(OR(Belegerfassung!L4616="Leistung EU - Erlöse",Belegerfassung!L4616="Lieferungen EU-Erlöse",Belegerfassung!L4616="EUST",Belegerfassung!L4616="Bauleistungen 20%")=TRUE,"",MID(Belegerfassung!L4616,4,2)))</f>
        <v/>
      </c>
      <c r="J4608" s="6" t="str">
        <f>IF(A4608&lt;&gt;"",LEFT(Belegerfassung!D4616,40),"")</f>
        <v/>
      </c>
      <c r="K4608" t="str">
        <f>IF(A4608&lt;&gt;"",VLOOKUP(D4608,Abfrage!$F$2:$G$21,2,FALSE),"")</f>
        <v/>
      </c>
      <c r="L4608" s="6" t="str">
        <f>IF(Belegerfassung!H4616&lt;&gt;"",Belegerfassung!H4616,"")</f>
        <v/>
      </c>
      <c r="M4608" t="str">
        <f>IFERROR(IF(Belegerfassung!E4616&lt;&gt;"",VLOOKUP(Belegerfassung!E4616,Abfrage!$L$2:$M$15,2,),""),"")</f>
        <v/>
      </c>
      <c r="N4608" t="str">
        <f t="shared" si="214"/>
        <v/>
      </c>
      <c r="O4608" t="str">
        <f t="shared" si="215"/>
        <v/>
      </c>
      <c r="P4608" t="str">
        <f>IF(Belegerfassung!G4616&lt;&gt;"",CONCATENATE(Belegerfassung!G4616,".pdf"),"")</f>
        <v/>
      </c>
    </row>
    <row r="4609" spans="1:16">
      <c r="A4609" t="str">
        <f>IF(Belegerfassung!C4617&lt;&gt;"",0,"")</f>
        <v/>
      </c>
      <c r="B4609" t="str">
        <f>IFERROR(VLOOKUP(Belegerfassung!I4617,Konten!A:D,2,FALSE),"")</f>
        <v/>
      </c>
      <c r="C4609" t="str">
        <f>IF(A4609&lt;&gt;"",TEXT(Belegerfassung!C4617,"TT.MM.JJJJ"),"")</f>
        <v/>
      </c>
      <c r="D4609" t="str">
        <f>IFERROR(VLOOKUP(Belegerfassung!A4617,Abfrage!$E$2:$F$20,2,FALSE),"")</f>
        <v/>
      </c>
      <c r="E4609" t="str">
        <f>IF(A4609&lt;&gt;"",Belegerfassung!B4617,"")</f>
        <v/>
      </c>
      <c r="F4609" t="str">
        <f>IF(Belegerfassung!L4617="","",IF(Belegerfassung!L4617&lt;&gt;"",IF(Belegerfassung!L4617&lt;&gt;"",IF(Belegerfassung!J4617&lt;&gt;0,VLOOKUP(Belegerfassung!L4617,Abfrage!$A$2:$C$19,2,),VLOOKUP(Belegerfassung!L4617,Abfrage!$A$2:$C$19,3,)),"")))</f>
        <v/>
      </c>
      <c r="G4609" t="str">
        <f t="shared" si="213"/>
        <v/>
      </c>
      <c r="H4609" s="31" t="str">
        <f>IF(A4609&lt;&gt;"",-Belegerfassung!J4617+Belegerfassung!K4617,"")</f>
        <v/>
      </c>
      <c r="I4609" s="49" t="str">
        <f>IFERROR(IF(H4609&lt;&gt;"",Belegerfassung!L4617*100,""),IF(OR(Belegerfassung!L4617="Leistung EU - Erlöse",Belegerfassung!L4617="Lieferungen EU-Erlöse",Belegerfassung!L4617="EUST",Belegerfassung!L4617="Bauleistungen 20%")=TRUE,"",MID(Belegerfassung!L4617,4,2)))</f>
        <v/>
      </c>
      <c r="J4609" s="6" t="str">
        <f>IF(A4609&lt;&gt;"",LEFT(Belegerfassung!D4617,40),"")</f>
        <v/>
      </c>
      <c r="K4609" t="str">
        <f>IF(A4609&lt;&gt;"",VLOOKUP(D4609,Abfrage!$F$2:$G$21,2,FALSE),"")</f>
        <v/>
      </c>
      <c r="L4609" s="6" t="str">
        <f>IF(Belegerfassung!H4617&lt;&gt;"",Belegerfassung!H4617,"")</f>
        <v/>
      </c>
      <c r="M4609" t="str">
        <f>IFERROR(IF(Belegerfassung!E4617&lt;&gt;"",VLOOKUP(Belegerfassung!E4617,Abfrage!$L$2:$M$15,2,),""),"")</f>
        <v/>
      </c>
      <c r="N4609" t="str">
        <f t="shared" si="214"/>
        <v/>
      </c>
      <c r="O4609" t="str">
        <f t="shared" si="215"/>
        <v/>
      </c>
      <c r="P4609" t="str">
        <f>IF(Belegerfassung!G4617&lt;&gt;"",CONCATENATE(Belegerfassung!G4617,".pdf"),"")</f>
        <v/>
      </c>
    </row>
    <row r="4610" spans="1:16">
      <c r="A4610" t="str">
        <f>IF(Belegerfassung!C4618&lt;&gt;"",0,"")</f>
        <v/>
      </c>
      <c r="B4610" t="str">
        <f>IFERROR(VLOOKUP(Belegerfassung!I4618,Konten!A:D,2,FALSE),"")</f>
        <v/>
      </c>
      <c r="C4610" t="str">
        <f>IF(A4610&lt;&gt;"",TEXT(Belegerfassung!C4618,"TT.MM.JJJJ"),"")</f>
        <v/>
      </c>
      <c r="D4610" t="str">
        <f>IFERROR(VLOOKUP(Belegerfassung!A4618,Abfrage!$E$2:$F$20,2,FALSE),"")</f>
        <v/>
      </c>
      <c r="E4610" t="str">
        <f>IF(A4610&lt;&gt;"",Belegerfassung!B4618,"")</f>
        <v/>
      </c>
      <c r="F4610" t="str">
        <f>IF(Belegerfassung!L4618="","",IF(Belegerfassung!L4618&lt;&gt;"",IF(Belegerfassung!L4618&lt;&gt;"",IF(Belegerfassung!J4618&lt;&gt;0,VLOOKUP(Belegerfassung!L4618,Abfrage!$A$2:$C$19,2,),VLOOKUP(Belegerfassung!L4618,Abfrage!$A$2:$C$19,3,)),"")))</f>
        <v/>
      </c>
      <c r="G4610" t="str">
        <f t="shared" si="213"/>
        <v/>
      </c>
      <c r="H4610" s="31" t="str">
        <f>IF(A4610&lt;&gt;"",-Belegerfassung!J4618+Belegerfassung!K4618,"")</f>
        <v/>
      </c>
      <c r="I4610" s="49" t="str">
        <f>IFERROR(IF(H4610&lt;&gt;"",Belegerfassung!L4618*100,""),IF(OR(Belegerfassung!L4618="Leistung EU - Erlöse",Belegerfassung!L4618="Lieferungen EU-Erlöse",Belegerfassung!L4618="EUST",Belegerfassung!L4618="Bauleistungen 20%")=TRUE,"",MID(Belegerfassung!L4618,4,2)))</f>
        <v/>
      </c>
      <c r="J4610" s="6" t="str">
        <f>IF(A4610&lt;&gt;"",LEFT(Belegerfassung!D4618,40),"")</f>
        <v/>
      </c>
      <c r="K4610" t="str">
        <f>IF(A4610&lt;&gt;"",VLOOKUP(D4610,Abfrage!$F$2:$G$21,2,FALSE),"")</f>
        <v/>
      </c>
      <c r="L4610" s="6" t="str">
        <f>IF(Belegerfassung!H4618&lt;&gt;"",Belegerfassung!H4618,"")</f>
        <v/>
      </c>
      <c r="M4610" t="str">
        <f>IFERROR(IF(Belegerfassung!E4618&lt;&gt;"",VLOOKUP(Belegerfassung!E4618,Abfrage!$L$2:$M$15,2,),""),"")</f>
        <v/>
      </c>
      <c r="N4610" t="str">
        <f t="shared" si="214"/>
        <v/>
      </c>
      <c r="O4610" t="str">
        <f t="shared" si="215"/>
        <v/>
      </c>
      <c r="P4610" t="str">
        <f>IF(Belegerfassung!G4618&lt;&gt;"",CONCATENATE(Belegerfassung!G4618,".pdf"),"")</f>
        <v/>
      </c>
    </row>
    <row r="4611" spans="1:16">
      <c r="A4611" t="str">
        <f>IF(Belegerfassung!C4619&lt;&gt;"",0,"")</f>
        <v/>
      </c>
      <c r="B4611" t="str">
        <f>IFERROR(VLOOKUP(Belegerfassung!I4619,Konten!A:D,2,FALSE),"")</f>
        <v/>
      </c>
      <c r="C4611" t="str">
        <f>IF(A4611&lt;&gt;"",TEXT(Belegerfassung!C4619,"TT.MM.JJJJ"),"")</f>
        <v/>
      </c>
      <c r="D4611" t="str">
        <f>IFERROR(VLOOKUP(Belegerfassung!A4619,Abfrage!$E$2:$F$20,2,FALSE),"")</f>
        <v/>
      </c>
      <c r="E4611" t="str">
        <f>IF(A4611&lt;&gt;"",Belegerfassung!B4619,"")</f>
        <v/>
      </c>
      <c r="F4611" t="str">
        <f>IF(Belegerfassung!L4619="","",IF(Belegerfassung!L4619&lt;&gt;"",IF(Belegerfassung!L4619&lt;&gt;"",IF(Belegerfassung!J4619&lt;&gt;0,VLOOKUP(Belegerfassung!L4619,Abfrage!$A$2:$C$19,2,),VLOOKUP(Belegerfassung!L4619,Abfrage!$A$2:$C$19,3,)),"")))</f>
        <v/>
      </c>
      <c r="G4611" t="str">
        <f t="shared" ref="G4611:G4674" si="216">IF(A4611&lt;&gt;"",1,"")</f>
        <v/>
      </c>
      <c r="H4611" s="31" t="str">
        <f>IF(A4611&lt;&gt;"",-Belegerfassung!J4619+Belegerfassung!K4619,"")</f>
        <v/>
      </c>
      <c r="I4611" s="49" t="str">
        <f>IFERROR(IF(H4611&lt;&gt;"",Belegerfassung!L4619*100,""),IF(OR(Belegerfassung!L4619="Leistung EU - Erlöse",Belegerfassung!L4619="Lieferungen EU-Erlöse",Belegerfassung!L4619="EUST",Belegerfassung!L4619="Bauleistungen 20%")=TRUE,"",MID(Belegerfassung!L4619,4,2)))</f>
        <v/>
      </c>
      <c r="J4611" s="6" t="str">
        <f>IF(A4611&lt;&gt;"",LEFT(Belegerfassung!D4619,40),"")</f>
        <v/>
      </c>
      <c r="K4611" t="str">
        <f>IF(A4611&lt;&gt;"",VLOOKUP(D4611,Abfrage!$F$2:$G$21,2,FALSE),"")</f>
        <v/>
      </c>
      <c r="L4611" s="6" t="str">
        <f>IF(Belegerfassung!H4619&lt;&gt;"",Belegerfassung!H4619,"")</f>
        <v/>
      </c>
      <c r="M4611" t="str">
        <f>IFERROR(IF(Belegerfassung!E4619&lt;&gt;"",VLOOKUP(Belegerfassung!E4619,Abfrage!$L$2:$M$15,2,),""),"")</f>
        <v/>
      </c>
      <c r="N4611" t="str">
        <f t="shared" ref="N4611:N4674" si="217">IF(A4611&lt;&gt;"","E","")</f>
        <v/>
      </c>
      <c r="O4611" t="str">
        <f t="shared" ref="O4611:O4674" si="218">IF(A4611&lt;&gt;"","A","")</f>
        <v/>
      </c>
      <c r="P4611" t="str">
        <f>IF(Belegerfassung!G4619&lt;&gt;"",CONCATENATE(Belegerfassung!G4619,".pdf"),"")</f>
        <v/>
      </c>
    </row>
    <row r="4612" spans="1:16">
      <c r="A4612" t="str">
        <f>IF(Belegerfassung!C4620&lt;&gt;"",0,"")</f>
        <v/>
      </c>
      <c r="B4612" t="str">
        <f>IFERROR(VLOOKUP(Belegerfassung!I4620,Konten!A:D,2,FALSE),"")</f>
        <v/>
      </c>
      <c r="C4612" t="str">
        <f>IF(A4612&lt;&gt;"",TEXT(Belegerfassung!C4620,"TT.MM.JJJJ"),"")</f>
        <v/>
      </c>
      <c r="D4612" t="str">
        <f>IFERROR(VLOOKUP(Belegerfassung!A4620,Abfrage!$E$2:$F$20,2,FALSE),"")</f>
        <v/>
      </c>
      <c r="E4612" t="str">
        <f>IF(A4612&lt;&gt;"",Belegerfassung!B4620,"")</f>
        <v/>
      </c>
      <c r="F4612" t="str">
        <f>IF(Belegerfassung!L4620="","",IF(Belegerfassung!L4620&lt;&gt;"",IF(Belegerfassung!L4620&lt;&gt;"",IF(Belegerfassung!J4620&lt;&gt;0,VLOOKUP(Belegerfassung!L4620,Abfrage!$A$2:$C$19,2,),VLOOKUP(Belegerfassung!L4620,Abfrage!$A$2:$C$19,3,)),"")))</f>
        <v/>
      </c>
      <c r="G4612" t="str">
        <f t="shared" si="216"/>
        <v/>
      </c>
      <c r="H4612" s="31" t="str">
        <f>IF(A4612&lt;&gt;"",-Belegerfassung!J4620+Belegerfassung!K4620,"")</f>
        <v/>
      </c>
      <c r="I4612" s="49" t="str">
        <f>IFERROR(IF(H4612&lt;&gt;"",Belegerfassung!L4620*100,""),IF(OR(Belegerfassung!L4620="Leistung EU - Erlöse",Belegerfassung!L4620="Lieferungen EU-Erlöse",Belegerfassung!L4620="EUST",Belegerfassung!L4620="Bauleistungen 20%")=TRUE,"",MID(Belegerfassung!L4620,4,2)))</f>
        <v/>
      </c>
      <c r="J4612" s="6" t="str">
        <f>IF(A4612&lt;&gt;"",LEFT(Belegerfassung!D4620,40),"")</f>
        <v/>
      </c>
      <c r="K4612" t="str">
        <f>IF(A4612&lt;&gt;"",VLOOKUP(D4612,Abfrage!$F$2:$G$21,2,FALSE),"")</f>
        <v/>
      </c>
      <c r="L4612" s="6" t="str">
        <f>IF(Belegerfassung!H4620&lt;&gt;"",Belegerfassung!H4620,"")</f>
        <v/>
      </c>
      <c r="M4612" t="str">
        <f>IFERROR(IF(Belegerfassung!E4620&lt;&gt;"",VLOOKUP(Belegerfassung!E4620,Abfrage!$L$2:$M$15,2,),""),"")</f>
        <v/>
      </c>
      <c r="N4612" t="str">
        <f t="shared" si="217"/>
        <v/>
      </c>
      <c r="O4612" t="str">
        <f t="shared" si="218"/>
        <v/>
      </c>
      <c r="P4612" t="str">
        <f>IF(Belegerfassung!G4620&lt;&gt;"",CONCATENATE(Belegerfassung!G4620,".pdf"),"")</f>
        <v/>
      </c>
    </row>
    <row r="4613" spans="1:16">
      <c r="A4613" t="str">
        <f>IF(Belegerfassung!C4621&lt;&gt;"",0,"")</f>
        <v/>
      </c>
      <c r="B4613" t="str">
        <f>IFERROR(VLOOKUP(Belegerfassung!I4621,Konten!A:D,2,FALSE),"")</f>
        <v/>
      </c>
      <c r="C4613" t="str">
        <f>IF(A4613&lt;&gt;"",TEXT(Belegerfassung!C4621,"TT.MM.JJJJ"),"")</f>
        <v/>
      </c>
      <c r="D4613" t="str">
        <f>IFERROR(VLOOKUP(Belegerfassung!A4621,Abfrage!$E$2:$F$20,2,FALSE),"")</f>
        <v/>
      </c>
      <c r="E4613" t="str">
        <f>IF(A4613&lt;&gt;"",Belegerfassung!B4621,"")</f>
        <v/>
      </c>
      <c r="F4613" t="str">
        <f>IF(Belegerfassung!L4621="","",IF(Belegerfassung!L4621&lt;&gt;"",IF(Belegerfassung!L4621&lt;&gt;"",IF(Belegerfassung!J4621&lt;&gt;0,VLOOKUP(Belegerfassung!L4621,Abfrage!$A$2:$C$19,2,),VLOOKUP(Belegerfassung!L4621,Abfrage!$A$2:$C$19,3,)),"")))</f>
        <v/>
      </c>
      <c r="G4613" t="str">
        <f t="shared" si="216"/>
        <v/>
      </c>
      <c r="H4613" s="31" t="str">
        <f>IF(A4613&lt;&gt;"",-Belegerfassung!J4621+Belegerfassung!K4621,"")</f>
        <v/>
      </c>
      <c r="I4613" s="49" t="str">
        <f>IFERROR(IF(H4613&lt;&gt;"",Belegerfassung!L4621*100,""),IF(OR(Belegerfassung!L4621="Leistung EU - Erlöse",Belegerfassung!L4621="Lieferungen EU-Erlöse",Belegerfassung!L4621="EUST",Belegerfassung!L4621="Bauleistungen 20%")=TRUE,"",MID(Belegerfassung!L4621,4,2)))</f>
        <v/>
      </c>
      <c r="J4613" s="6" t="str">
        <f>IF(A4613&lt;&gt;"",LEFT(Belegerfassung!D4621,40),"")</f>
        <v/>
      </c>
      <c r="K4613" t="str">
        <f>IF(A4613&lt;&gt;"",VLOOKUP(D4613,Abfrage!$F$2:$G$21,2,FALSE),"")</f>
        <v/>
      </c>
      <c r="L4613" s="6" t="str">
        <f>IF(Belegerfassung!H4621&lt;&gt;"",Belegerfassung!H4621,"")</f>
        <v/>
      </c>
      <c r="M4613" t="str">
        <f>IFERROR(IF(Belegerfassung!E4621&lt;&gt;"",VLOOKUP(Belegerfassung!E4621,Abfrage!$L$2:$M$15,2,),""),"")</f>
        <v/>
      </c>
      <c r="N4613" t="str">
        <f t="shared" si="217"/>
        <v/>
      </c>
      <c r="O4613" t="str">
        <f t="shared" si="218"/>
        <v/>
      </c>
      <c r="P4613" t="str">
        <f>IF(Belegerfassung!G4621&lt;&gt;"",CONCATENATE(Belegerfassung!G4621,".pdf"),"")</f>
        <v/>
      </c>
    </row>
    <row r="4614" spans="1:16">
      <c r="A4614" t="str">
        <f>IF(Belegerfassung!C4622&lt;&gt;"",0,"")</f>
        <v/>
      </c>
      <c r="B4614" t="str">
        <f>IFERROR(VLOOKUP(Belegerfassung!I4622,Konten!A:D,2,FALSE),"")</f>
        <v/>
      </c>
      <c r="C4614" t="str">
        <f>IF(A4614&lt;&gt;"",TEXT(Belegerfassung!C4622,"TT.MM.JJJJ"),"")</f>
        <v/>
      </c>
      <c r="D4614" t="str">
        <f>IFERROR(VLOOKUP(Belegerfassung!A4622,Abfrage!$E$2:$F$20,2,FALSE),"")</f>
        <v/>
      </c>
      <c r="E4614" t="str">
        <f>IF(A4614&lt;&gt;"",Belegerfassung!B4622,"")</f>
        <v/>
      </c>
      <c r="F4614" t="str">
        <f>IF(Belegerfassung!L4622="","",IF(Belegerfassung!L4622&lt;&gt;"",IF(Belegerfassung!L4622&lt;&gt;"",IF(Belegerfassung!J4622&lt;&gt;0,VLOOKUP(Belegerfassung!L4622,Abfrage!$A$2:$C$19,2,),VLOOKUP(Belegerfassung!L4622,Abfrage!$A$2:$C$19,3,)),"")))</f>
        <v/>
      </c>
      <c r="G4614" t="str">
        <f t="shared" si="216"/>
        <v/>
      </c>
      <c r="H4614" s="31" t="str">
        <f>IF(A4614&lt;&gt;"",-Belegerfassung!J4622+Belegerfassung!K4622,"")</f>
        <v/>
      </c>
      <c r="I4614" s="49" t="str">
        <f>IFERROR(IF(H4614&lt;&gt;"",Belegerfassung!L4622*100,""),IF(OR(Belegerfassung!L4622="Leistung EU - Erlöse",Belegerfassung!L4622="Lieferungen EU-Erlöse",Belegerfassung!L4622="EUST",Belegerfassung!L4622="Bauleistungen 20%")=TRUE,"",MID(Belegerfassung!L4622,4,2)))</f>
        <v/>
      </c>
      <c r="J4614" s="6" t="str">
        <f>IF(A4614&lt;&gt;"",LEFT(Belegerfassung!D4622,40),"")</f>
        <v/>
      </c>
      <c r="K4614" t="str">
        <f>IF(A4614&lt;&gt;"",VLOOKUP(D4614,Abfrage!$F$2:$G$21,2,FALSE),"")</f>
        <v/>
      </c>
      <c r="L4614" s="6" t="str">
        <f>IF(Belegerfassung!H4622&lt;&gt;"",Belegerfassung!H4622,"")</f>
        <v/>
      </c>
      <c r="M4614" t="str">
        <f>IFERROR(IF(Belegerfassung!E4622&lt;&gt;"",VLOOKUP(Belegerfassung!E4622,Abfrage!$L$2:$M$15,2,),""),"")</f>
        <v/>
      </c>
      <c r="N4614" t="str">
        <f t="shared" si="217"/>
        <v/>
      </c>
      <c r="O4614" t="str">
        <f t="shared" si="218"/>
        <v/>
      </c>
      <c r="P4614" t="str">
        <f>IF(Belegerfassung!G4622&lt;&gt;"",CONCATENATE(Belegerfassung!G4622,".pdf"),"")</f>
        <v/>
      </c>
    </row>
    <row r="4615" spans="1:16">
      <c r="A4615" t="str">
        <f>IF(Belegerfassung!C4623&lt;&gt;"",0,"")</f>
        <v/>
      </c>
      <c r="B4615" t="str">
        <f>IFERROR(VLOOKUP(Belegerfassung!I4623,Konten!A:D,2,FALSE),"")</f>
        <v/>
      </c>
      <c r="C4615" t="str">
        <f>IF(A4615&lt;&gt;"",TEXT(Belegerfassung!C4623,"TT.MM.JJJJ"),"")</f>
        <v/>
      </c>
      <c r="D4615" t="str">
        <f>IFERROR(VLOOKUP(Belegerfassung!A4623,Abfrage!$E$2:$F$20,2,FALSE),"")</f>
        <v/>
      </c>
      <c r="E4615" t="str">
        <f>IF(A4615&lt;&gt;"",Belegerfassung!B4623,"")</f>
        <v/>
      </c>
      <c r="F4615" t="str">
        <f>IF(Belegerfassung!L4623="","",IF(Belegerfassung!L4623&lt;&gt;"",IF(Belegerfassung!L4623&lt;&gt;"",IF(Belegerfassung!J4623&lt;&gt;0,VLOOKUP(Belegerfassung!L4623,Abfrage!$A$2:$C$19,2,),VLOOKUP(Belegerfassung!L4623,Abfrage!$A$2:$C$19,3,)),"")))</f>
        <v/>
      </c>
      <c r="G4615" t="str">
        <f t="shared" si="216"/>
        <v/>
      </c>
      <c r="H4615" s="31" t="str">
        <f>IF(A4615&lt;&gt;"",-Belegerfassung!J4623+Belegerfassung!K4623,"")</f>
        <v/>
      </c>
      <c r="I4615" s="49" t="str">
        <f>IFERROR(IF(H4615&lt;&gt;"",Belegerfassung!L4623*100,""),IF(OR(Belegerfassung!L4623="Leistung EU - Erlöse",Belegerfassung!L4623="Lieferungen EU-Erlöse",Belegerfassung!L4623="EUST",Belegerfassung!L4623="Bauleistungen 20%")=TRUE,"",MID(Belegerfassung!L4623,4,2)))</f>
        <v/>
      </c>
      <c r="J4615" s="6" t="str">
        <f>IF(A4615&lt;&gt;"",LEFT(Belegerfassung!D4623,40),"")</f>
        <v/>
      </c>
      <c r="K4615" t="str">
        <f>IF(A4615&lt;&gt;"",VLOOKUP(D4615,Abfrage!$F$2:$G$21,2,FALSE),"")</f>
        <v/>
      </c>
      <c r="L4615" s="6" t="str">
        <f>IF(Belegerfassung!H4623&lt;&gt;"",Belegerfassung!H4623,"")</f>
        <v/>
      </c>
      <c r="M4615" t="str">
        <f>IFERROR(IF(Belegerfassung!E4623&lt;&gt;"",VLOOKUP(Belegerfassung!E4623,Abfrage!$L$2:$M$15,2,),""),"")</f>
        <v/>
      </c>
      <c r="N4615" t="str">
        <f t="shared" si="217"/>
        <v/>
      </c>
      <c r="O4615" t="str">
        <f t="shared" si="218"/>
        <v/>
      </c>
      <c r="P4615" t="str">
        <f>IF(Belegerfassung!G4623&lt;&gt;"",CONCATENATE(Belegerfassung!G4623,".pdf"),"")</f>
        <v/>
      </c>
    </row>
    <row r="4616" spans="1:16">
      <c r="A4616" t="str">
        <f>IF(Belegerfassung!C4624&lt;&gt;"",0,"")</f>
        <v/>
      </c>
      <c r="B4616" t="str">
        <f>IFERROR(VLOOKUP(Belegerfassung!I4624,Konten!A:D,2,FALSE),"")</f>
        <v/>
      </c>
      <c r="C4616" t="str">
        <f>IF(A4616&lt;&gt;"",TEXT(Belegerfassung!C4624,"TT.MM.JJJJ"),"")</f>
        <v/>
      </c>
      <c r="D4616" t="str">
        <f>IFERROR(VLOOKUP(Belegerfassung!A4624,Abfrage!$E$2:$F$20,2,FALSE),"")</f>
        <v/>
      </c>
      <c r="E4616" t="str">
        <f>IF(A4616&lt;&gt;"",Belegerfassung!B4624,"")</f>
        <v/>
      </c>
      <c r="F4616" t="str">
        <f>IF(Belegerfassung!L4624="","",IF(Belegerfassung!L4624&lt;&gt;"",IF(Belegerfassung!L4624&lt;&gt;"",IF(Belegerfassung!J4624&lt;&gt;0,VLOOKUP(Belegerfassung!L4624,Abfrage!$A$2:$C$19,2,),VLOOKUP(Belegerfassung!L4624,Abfrage!$A$2:$C$19,3,)),"")))</f>
        <v/>
      </c>
      <c r="G4616" t="str">
        <f t="shared" si="216"/>
        <v/>
      </c>
      <c r="H4616" s="31" t="str">
        <f>IF(A4616&lt;&gt;"",-Belegerfassung!J4624+Belegerfassung!K4624,"")</f>
        <v/>
      </c>
      <c r="I4616" s="49" t="str">
        <f>IFERROR(IF(H4616&lt;&gt;"",Belegerfassung!L4624*100,""),IF(OR(Belegerfassung!L4624="Leistung EU - Erlöse",Belegerfassung!L4624="Lieferungen EU-Erlöse",Belegerfassung!L4624="EUST",Belegerfassung!L4624="Bauleistungen 20%")=TRUE,"",MID(Belegerfassung!L4624,4,2)))</f>
        <v/>
      </c>
      <c r="J4616" s="6" t="str">
        <f>IF(A4616&lt;&gt;"",LEFT(Belegerfassung!D4624,40),"")</f>
        <v/>
      </c>
      <c r="K4616" t="str">
        <f>IF(A4616&lt;&gt;"",VLOOKUP(D4616,Abfrage!$F$2:$G$21,2,FALSE),"")</f>
        <v/>
      </c>
      <c r="L4616" s="6" t="str">
        <f>IF(Belegerfassung!H4624&lt;&gt;"",Belegerfassung!H4624,"")</f>
        <v/>
      </c>
      <c r="M4616" t="str">
        <f>IFERROR(IF(Belegerfassung!E4624&lt;&gt;"",VLOOKUP(Belegerfassung!E4624,Abfrage!$L$2:$M$15,2,),""),"")</f>
        <v/>
      </c>
      <c r="N4616" t="str">
        <f t="shared" si="217"/>
        <v/>
      </c>
      <c r="O4616" t="str">
        <f t="shared" si="218"/>
        <v/>
      </c>
      <c r="P4616" t="str">
        <f>IF(Belegerfassung!G4624&lt;&gt;"",CONCATENATE(Belegerfassung!G4624,".pdf"),"")</f>
        <v/>
      </c>
    </row>
    <row r="4617" spans="1:16">
      <c r="A4617" t="str">
        <f>IF(Belegerfassung!C4625&lt;&gt;"",0,"")</f>
        <v/>
      </c>
      <c r="B4617" t="str">
        <f>IFERROR(VLOOKUP(Belegerfassung!I4625,Konten!A:D,2,FALSE),"")</f>
        <v/>
      </c>
      <c r="C4617" t="str">
        <f>IF(A4617&lt;&gt;"",TEXT(Belegerfassung!C4625,"TT.MM.JJJJ"),"")</f>
        <v/>
      </c>
      <c r="D4617" t="str">
        <f>IFERROR(VLOOKUP(Belegerfassung!A4625,Abfrage!$E$2:$F$20,2,FALSE),"")</f>
        <v/>
      </c>
      <c r="E4617" t="str">
        <f>IF(A4617&lt;&gt;"",Belegerfassung!B4625,"")</f>
        <v/>
      </c>
      <c r="F4617" t="str">
        <f>IF(Belegerfassung!L4625="","",IF(Belegerfassung!L4625&lt;&gt;"",IF(Belegerfassung!L4625&lt;&gt;"",IF(Belegerfassung!J4625&lt;&gt;0,VLOOKUP(Belegerfassung!L4625,Abfrage!$A$2:$C$19,2,),VLOOKUP(Belegerfassung!L4625,Abfrage!$A$2:$C$19,3,)),"")))</f>
        <v/>
      </c>
      <c r="G4617" t="str">
        <f t="shared" si="216"/>
        <v/>
      </c>
      <c r="H4617" s="31" t="str">
        <f>IF(A4617&lt;&gt;"",-Belegerfassung!J4625+Belegerfassung!K4625,"")</f>
        <v/>
      </c>
      <c r="I4617" s="49" t="str">
        <f>IFERROR(IF(H4617&lt;&gt;"",Belegerfassung!L4625*100,""),IF(OR(Belegerfassung!L4625="Leistung EU - Erlöse",Belegerfassung!L4625="Lieferungen EU-Erlöse",Belegerfassung!L4625="EUST",Belegerfassung!L4625="Bauleistungen 20%")=TRUE,"",MID(Belegerfassung!L4625,4,2)))</f>
        <v/>
      </c>
      <c r="J4617" s="6" t="str">
        <f>IF(A4617&lt;&gt;"",LEFT(Belegerfassung!D4625,40),"")</f>
        <v/>
      </c>
      <c r="K4617" t="str">
        <f>IF(A4617&lt;&gt;"",VLOOKUP(D4617,Abfrage!$F$2:$G$21,2,FALSE),"")</f>
        <v/>
      </c>
      <c r="L4617" s="6" t="str">
        <f>IF(Belegerfassung!H4625&lt;&gt;"",Belegerfassung!H4625,"")</f>
        <v/>
      </c>
      <c r="M4617" t="str">
        <f>IFERROR(IF(Belegerfassung!E4625&lt;&gt;"",VLOOKUP(Belegerfassung!E4625,Abfrage!$L$2:$M$15,2,),""),"")</f>
        <v/>
      </c>
      <c r="N4617" t="str">
        <f t="shared" si="217"/>
        <v/>
      </c>
      <c r="O4617" t="str">
        <f t="shared" si="218"/>
        <v/>
      </c>
      <c r="P4617" t="str">
        <f>IF(Belegerfassung!G4625&lt;&gt;"",CONCATENATE(Belegerfassung!G4625,".pdf"),"")</f>
        <v/>
      </c>
    </row>
    <row r="4618" spans="1:16">
      <c r="A4618" t="str">
        <f>IF(Belegerfassung!C4626&lt;&gt;"",0,"")</f>
        <v/>
      </c>
      <c r="B4618" t="str">
        <f>IFERROR(VLOOKUP(Belegerfassung!I4626,Konten!A:D,2,FALSE),"")</f>
        <v/>
      </c>
      <c r="C4618" t="str">
        <f>IF(A4618&lt;&gt;"",TEXT(Belegerfassung!C4626,"TT.MM.JJJJ"),"")</f>
        <v/>
      </c>
      <c r="D4618" t="str">
        <f>IFERROR(VLOOKUP(Belegerfassung!A4626,Abfrage!$E$2:$F$20,2,FALSE),"")</f>
        <v/>
      </c>
      <c r="E4618" t="str">
        <f>IF(A4618&lt;&gt;"",Belegerfassung!B4626,"")</f>
        <v/>
      </c>
      <c r="F4618" t="str">
        <f>IF(Belegerfassung!L4626="","",IF(Belegerfassung!L4626&lt;&gt;"",IF(Belegerfassung!L4626&lt;&gt;"",IF(Belegerfassung!J4626&lt;&gt;0,VLOOKUP(Belegerfassung!L4626,Abfrage!$A$2:$C$19,2,),VLOOKUP(Belegerfassung!L4626,Abfrage!$A$2:$C$19,3,)),"")))</f>
        <v/>
      </c>
      <c r="G4618" t="str">
        <f t="shared" si="216"/>
        <v/>
      </c>
      <c r="H4618" s="31" t="str">
        <f>IF(A4618&lt;&gt;"",-Belegerfassung!J4626+Belegerfassung!K4626,"")</f>
        <v/>
      </c>
      <c r="I4618" s="49" t="str">
        <f>IFERROR(IF(H4618&lt;&gt;"",Belegerfassung!L4626*100,""),IF(OR(Belegerfassung!L4626="Leistung EU - Erlöse",Belegerfassung!L4626="Lieferungen EU-Erlöse",Belegerfassung!L4626="EUST",Belegerfassung!L4626="Bauleistungen 20%")=TRUE,"",MID(Belegerfassung!L4626,4,2)))</f>
        <v/>
      </c>
      <c r="J4618" s="6" t="str">
        <f>IF(A4618&lt;&gt;"",LEFT(Belegerfassung!D4626,40),"")</f>
        <v/>
      </c>
      <c r="K4618" t="str">
        <f>IF(A4618&lt;&gt;"",VLOOKUP(D4618,Abfrage!$F$2:$G$21,2,FALSE),"")</f>
        <v/>
      </c>
      <c r="L4618" s="6" t="str">
        <f>IF(Belegerfassung!H4626&lt;&gt;"",Belegerfassung!H4626,"")</f>
        <v/>
      </c>
      <c r="M4618" t="str">
        <f>IFERROR(IF(Belegerfassung!E4626&lt;&gt;"",VLOOKUP(Belegerfassung!E4626,Abfrage!$L$2:$M$15,2,),""),"")</f>
        <v/>
      </c>
      <c r="N4618" t="str">
        <f t="shared" si="217"/>
        <v/>
      </c>
      <c r="O4618" t="str">
        <f t="shared" si="218"/>
        <v/>
      </c>
      <c r="P4618" t="str">
        <f>IF(Belegerfassung!G4626&lt;&gt;"",CONCATENATE(Belegerfassung!G4626,".pdf"),"")</f>
        <v/>
      </c>
    </row>
    <row r="4619" spans="1:16">
      <c r="A4619" t="str">
        <f>IF(Belegerfassung!C4627&lt;&gt;"",0,"")</f>
        <v/>
      </c>
      <c r="B4619" t="str">
        <f>IFERROR(VLOOKUP(Belegerfassung!I4627,Konten!A:D,2,FALSE),"")</f>
        <v/>
      </c>
      <c r="C4619" t="str">
        <f>IF(A4619&lt;&gt;"",TEXT(Belegerfassung!C4627,"TT.MM.JJJJ"),"")</f>
        <v/>
      </c>
      <c r="D4619" t="str">
        <f>IFERROR(VLOOKUP(Belegerfassung!A4627,Abfrage!$E$2:$F$20,2,FALSE),"")</f>
        <v/>
      </c>
      <c r="E4619" t="str">
        <f>IF(A4619&lt;&gt;"",Belegerfassung!B4627,"")</f>
        <v/>
      </c>
      <c r="F4619" t="str">
        <f>IF(Belegerfassung!L4627="","",IF(Belegerfassung!L4627&lt;&gt;"",IF(Belegerfassung!L4627&lt;&gt;"",IF(Belegerfassung!J4627&lt;&gt;0,VLOOKUP(Belegerfassung!L4627,Abfrage!$A$2:$C$19,2,),VLOOKUP(Belegerfassung!L4627,Abfrage!$A$2:$C$19,3,)),"")))</f>
        <v/>
      </c>
      <c r="G4619" t="str">
        <f t="shared" si="216"/>
        <v/>
      </c>
      <c r="H4619" s="31" t="str">
        <f>IF(A4619&lt;&gt;"",-Belegerfassung!J4627+Belegerfassung!K4627,"")</f>
        <v/>
      </c>
      <c r="I4619" s="49" t="str">
        <f>IFERROR(IF(H4619&lt;&gt;"",Belegerfassung!L4627*100,""),IF(OR(Belegerfassung!L4627="Leistung EU - Erlöse",Belegerfassung!L4627="Lieferungen EU-Erlöse",Belegerfassung!L4627="EUST",Belegerfassung!L4627="Bauleistungen 20%")=TRUE,"",MID(Belegerfassung!L4627,4,2)))</f>
        <v/>
      </c>
      <c r="J4619" s="6" t="str">
        <f>IF(A4619&lt;&gt;"",LEFT(Belegerfassung!D4627,40),"")</f>
        <v/>
      </c>
      <c r="K4619" t="str">
        <f>IF(A4619&lt;&gt;"",VLOOKUP(D4619,Abfrage!$F$2:$G$21,2,FALSE),"")</f>
        <v/>
      </c>
      <c r="L4619" s="6" t="str">
        <f>IF(Belegerfassung!H4627&lt;&gt;"",Belegerfassung!H4627,"")</f>
        <v/>
      </c>
      <c r="M4619" t="str">
        <f>IFERROR(IF(Belegerfassung!E4627&lt;&gt;"",VLOOKUP(Belegerfassung!E4627,Abfrage!$L$2:$M$15,2,),""),"")</f>
        <v/>
      </c>
      <c r="N4619" t="str">
        <f t="shared" si="217"/>
        <v/>
      </c>
      <c r="O4619" t="str">
        <f t="shared" si="218"/>
        <v/>
      </c>
      <c r="P4619" t="str">
        <f>IF(Belegerfassung!G4627&lt;&gt;"",CONCATENATE(Belegerfassung!G4627,".pdf"),"")</f>
        <v/>
      </c>
    </row>
    <row r="4620" spans="1:16">
      <c r="A4620" t="str">
        <f>IF(Belegerfassung!C4628&lt;&gt;"",0,"")</f>
        <v/>
      </c>
      <c r="B4620" t="str">
        <f>IFERROR(VLOOKUP(Belegerfassung!I4628,Konten!A:D,2,FALSE),"")</f>
        <v/>
      </c>
      <c r="C4620" t="str">
        <f>IF(A4620&lt;&gt;"",TEXT(Belegerfassung!C4628,"TT.MM.JJJJ"),"")</f>
        <v/>
      </c>
      <c r="D4620" t="str">
        <f>IFERROR(VLOOKUP(Belegerfassung!A4628,Abfrage!$E$2:$F$20,2,FALSE),"")</f>
        <v/>
      </c>
      <c r="E4620" t="str">
        <f>IF(A4620&lt;&gt;"",Belegerfassung!B4628,"")</f>
        <v/>
      </c>
      <c r="F4620" t="str">
        <f>IF(Belegerfassung!L4628="","",IF(Belegerfassung!L4628&lt;&gt;"",IF(Belegerfassung!L4628&lt;&gt;"",IF(Belegerfassung!J4628&lt;&gt;0,VLOOKUP(Belegerfassung!L4628,Abfrage!$A$2:$C$19,2,),VLOOKUP(Belegerfassung!L4628,Abfrage!$A$2:$C$19,3,)),"")))</f>
        <v/>
      </c>
      <c r="G4620" t="str">
        <f t="shared" si="216"/>
        <v/>
      </c>
      <c r="H4620" s="31" t="str">
        <f>IF(A4620&lt;&gt;"",-Belegerfassung!J4628+Belegerfassung!K4628,"")</f>
        <v/>
      </c>
      <c r="I4620" s="49" t="str">
        <f>IFERROR(IF(H4620&lt;&gt;"",Belegerfassung!L4628*100,""),IF(OR(Belegerfassung!L4628="Leistung EU - Erlöse",Belegerfassung!L4628="Lieferungen EU-Erlöse",Belegerfassung!L4628="EUST",Belegerfassung!L4628="Bauleistungen 20%")=TRUE,"",MID(Belegerfassung!L4628,4,2)))</f>
        <v/>
      </c>
      <c r="J4620" s="6" t="str">
        <f>IF(A4620&lt;&gt;"",LEFT(Belegerfassung!D4628,40),"")</f>
        <v/>
      </c>
      <c r="K4620" t="str">
        <f>IF(A4620&lt;&gt;"",VLOOKUP(D4620,Abfrage!$F$2:$G$21,2,FALSE),"")</f>
        <v/>
      </c>
      <c r="L4620" s="6" t="str">
        <f>IF(Belegerfassung!H4628&lt;&gt;"",Belegerfassung!H4628,"")</f>
        <v/>
      </c>
      <c r="M4620" t="str">
        <f>IFERROR(IF(Belegerfassung!E4628&lt;&gt;"",VLOOKUP(Belegerfassung!E4628,Abfrage!$L$2:$M$15,2,),""),"")</f>
        <v/>
      </c>
      <c r="N4620" t="str">
        <f t="shared" si="217"/>
        <v/>
      </c>
      <c r="O4620" t="str">
        <f t="shared" si="218"/>
        <v/>
      </c>
      <c r="P4620" t="str">
        <f>IF(Belegerfassung!G4628&lt;&gt;"",CONCATENATE(Belegerfassung!G4628,".pdf"),"")</f>
        <v/>
      </c>
    </row>
    <row r="4621" spans="1:16">
      <c r="A4621" t="str">
        <f>IF(Belegerfassung!C4629&lt;&gt;"",0,"")</f>
        <v/>
      </c>
      <c r="B4621" t="str">
        <f>IFERROR(VLOOKUP(Belegerfassung!I4629,Konten!A:D,2,FALSE),"")</f>
        <v/>
      </c>
      <c r="C4621" t="str">
        <f>IF(A4621&lt;&gt;"",TEXT(Belegerfassung!C4629,"TT.MM.JJJJ"),"")</f>
        <v/>
      </c>
      <c r="D4621" t="str">
        <f>IFERROR(VLOOKUP(Belegerfassung!A4629,Abfrage!$E$2:$F$20,2,FALSE),"")</f>
        <v/>
      </c>
      <c r="E4621" t="str">
        <f>IF(A4621&lt;&gt;"",Belegerfassung!B4629,"")</f>
        <v/>
      </c>
      <c r="F4621" t="str">
        <f>IF(Belegerfassung!L4629="","",IF(Belegerfassung!L4629&lt;&gt;"",IF(Belegerfassung!L4629&lt;&gt;"",IF(Belegerfassung!J4629&lt;&gt;0,VLOOKUP(Belegerfassung!L4629,Abfrage!$A$2:$C$19,2,),VLOOKUP(Belegerfassung!L4629,Abfrage!$A$2:$C$19,3,)),"")))</f>
        <v/>
      </c>
      <c r="G4621" t="str">
        <f t="shared" si="216"/>
        <v/>
      </c>
      <c r="H4621" s="31" t="str">
        <f>IF(A4621&lt;&gt;"",-Belegerfassung!J4629+Belegerfassung!K4629,"")</f>
        <v/>
      </c>
      <c r="I4621" s="49" t="str">
        <f>IFERROR(IF(H4621&lt;&gt;"",Belegerfassung!L4629*100,""),IF(OR(Belegerfassung!L4629="Leistung EU - Erlöse",Belegerfassung!L4629="Lieferungen EU-Erlöse",Belegerfassung!L4629="EUST",Belegerfassung!L4629="Bauleistungen 20%")=TRUE,"",MID(Belegerfassung!L4629,4,2)))</f>
        <v/>
      </c>
      <c r="J4621" s="6" t="str">
        <f>IF(A4621&lt;&gt;"",LEFT(Belegerfassung!D4629,40),"")</f>
        <v/>
      </c>
      <c r="K4621" t="str">
        <f>IF(A4621&lt;&gt;"",VLOOKUP(D4621,Abfrage!$F$2:$G$21,2,FALSE),"")</f>
        <v/>
      </c>
      <c r="L4621" s="6" t="str">
        <f>IF(Belegerfassung!H4629&lt;&gt;"",Belegerfassung!H4629,"")</f>
        <v/>
      </c>
      <c r="M4621" t="str">
        <f>IFERROR(IF(Belegerfassung!E4629&lt;&gt;"",VLOOKUP(Belegerfassung!E4629,Abfrage!$L$2:$M$15,2,),""),"")</f>
        <v/>
      </c>
      <c r="N4621" t="str">
        <f t="shared" si="217"/>
        <v/>
      </c>
      <c r="O4621" t="str">
        <f t="shared" si="218"/>
        <v/>
      </c>
      <c r="P4621" t="str">
        <f>IF(Belegerfassung!G4629&lt;&gt;"",CONCATENATE(Belegerfassung!G4629,".pdf"),"")</f>
        <v/>
      </c>
    </row>
    <row r="4622" spans="1:16">
      <c r="A4622" t="str">
        <f>IF(Belegerfassung!C4630&lt;&gt;"",0,"")</f>
        <v/>
      </c>
      <c r="B4622" t="str">
        <f>IFERROR(VLOOKUP(Belegerfassung!I4630,Konten!A:D,2,FALSE),"")</f>
        <v/>
      </c>
      <c r="C4622" t="str">
        <f>IF(A4622&lt;&gt;"",TEXT(Belegerfassung!C4630,"TT.MM.JJJJ"),"")</f>
        <v/>
      </c>
      <c r="D4622" t="str">
        <f>IFERROR(VLOOKUP(Belegerfassung!A4630,Abfrage!$E$2:$F$20,2,FALSE),"")</f>
        <v/>
      </c>
      <c r="E4622" t="str">
        <f>IF(A4622&lt;&gt;"",Belegerfassung!B4630,"")</f>
        <v/>
      </c>
      <c r="F4622" t="str">
        <f>IF(Belegerfassung!L4630="","",IF(Belegerfassung!L4630&lt;&gt;"",IF(Belegerfassung!L4630&lt;&gt;"",IF(Belegerfassung!J4630&lt;&gt;0,VLOOKUP(Belegerfassung!L4630,Abfrage!$A$2:$C$19,2,),VLOOKUP(Belegerfassung!L4630,Abfrage!$A$2:$C$19,3,)),"")))</f>
        <v/>
      </c>
      <c r="G4622" t="str">
        <f t="shared" si="216"/>
        <v/>
      </c>
      <c r="H4622" s="31" t="str">
        <f>IF(A4622&lt;&gt;"",-Belegerfassung!J4630+Belegerfassung!K4630,"")</f>
        <v/>
      </c>
      <c r="I4622" s="49" t="str">
        <f>IFERROR(IF(H4622&lt;&gt;"",Belegerfassung!L4630*100,""),IF(OR(Belegerfassung!L4630="Leistung EU - Erlöse",Belegerfassung!L4630="Lieferungen EU-Erlöse",Belegerfassung!L4630="EUST",Belegerfassung!L4630="Bauleistungen 20%")=TRUE,"",MID(Belegerfassung!L4630,4,2)))</f>
        <v/>
      </c>
      <c r="J4622" s="6" t="str">
        <f>IF(A4622&lt;&gt;"",LEFT(Belegerfassung!D4630,40),"")</f>
        <v/>
      </c>
      <c r="K4622" t="str">
        <f>IF(A4622&lt;&gt;"",VLOOKUP(D4622,Abfrage!$F$2:$G$21,2,FALSE),"")</f>
        <v/>
      </c>
      <c r="L4622" s="6" t="str">
        <f>IF(Belegerfassung!H4630&lt;&gt;"",Belegerfassung!H4630,"")</f>
        <v/>
      </c>
      <c r="M4622" t="str">
        <f>IFERROR(IF(Belegerfassung!E4630&lt;&gt;"",VLOOKUP(Belegerfassung!E4630,Abfrage!$L$2:$M$15,2,),""),"")</f>
        <v/>
      </c>
      <c r="N4622" t="str">
        <f t="shared" si="217"/>
        <v/>
      </c>
      <c r="O4622" t="str">
        <f t="shared" si="218"/>
        <v/>
      </c>
      <c r="P4622" t="str">
        <f>IF(Belegerfassung!G4630&lt;&gt;"",CONCATENATE(Belegerfassung!G4630,".pdf"),"")</f>
        <v/>
      </c>
    </row>
    <row r="4623" spans="1:16">
      <c r="A4623" t="str">
        <f>IF(Belegerfassung!C4631&lt;&gt;"",0,"")</f>
        <v/>
      </c>
      <c r="B4623" t="str">
        <f>IFERROR(VLOOKUP(Belegerfassung!I4631,Konten!A:D,2,FALSE),"")</f>
        <v/>
      </c>
      <c r="C4623" t="str">
        <f>IF(A4623&lt;&gt;"",TEXT(Belegerfassung!C4631,"TT.MM.JJJJ"),"")</f>
        <v/>
      </c>
      <c r="D4623" t="str">
        <f>IFERROR(VLOOKUP(Belegerfassung!A4631,Abfrage!$E$2:$F$20,2,FALSE),"")</f>
        <v/>
      </c>
      <c r="E4623" t="str">
        <f>IF(A4623&lt;&gt;"",Belegerfassung!B4631,"")</f>
        <v/>
      </c>
      <c r="F4623" t="str">
        <f>IF(Belegerfassung!L4631="","",IF(Belegerfassung!L4631&lt;&gt;"",IF(Belegerfassung!L4631&lt;&gt;"",IF(Belegerfassung!J4631&lt;&gt;0,VLOOKUP(Belegerfassung!L4631,Abfrage!$A$2:$C$19,2,),VLOOKUP(Belegerfassung!L4631,Abfrage!$A$2:$C$19,3,)),"")))</f>
        <v/>
      </c>
      <c r="G4623" t="str">
        <f t="shared" si="216"/>
        <v/>
      </c>
      <c r="H4623" s="31" t="str">
        <f>IF(A4623&lt;&gt;"",-Belegerfassung!J4631+Belegerfassung!K4631,"")</f>
        <v/>
      </c>
      <c r="I4623" s="49" t="str">
        <f>IFERROR(IF(H4623&lt;&gt;"",Belegerfassung!L4631*100,""),IF(OR(Belegerfassung!L4631="Leistung EU - Erlöse",Belegerfassung!L4631="Lieferungen EU-Erlöse",Belegerfassung!L4631="EUST",Belegerfassung!L4631="Bauleistungen 20%")=TRUE,"",MID(Belegerfassung!L4631,4,2)))</f>
        <v/>
      </c>
      <c r="J4623" s="6" t="str">
        <f>IF(A4623&lt;&gt;"",LEFT(Belegerfassung!D4631,40),"")</f>
        <v/>
      </c>
      <c r="K4623" t="str">
        <f>IF(A4623&lt;&gt;"",VLOOKUP(D4623,Abfrage!$F$2:$G$21,2,FALSE),"")</f>
        <v/>
      </c>
      <c r="L4623" s="6" t="str">
        <f>IF(Belegerfassung!H4631&lt;&gt;"",Belegerfassung!H4631,"")</f>
        <v/>
      </c>
      <c r="M4623" t="str">
        <f>IFERROR(IF(Belegerfassung!E4631&lt;&gt;"",VLOOKUP(Belegerfassung!E4631,Abfrage!$L$2:$M$15,2,),""),"")</f>
        <v/>
      </c>
      <c r="N4623" t="str">
        <f t="shared" si="217"/>
        <v/>
      </c>
      <c r="O4623" t="str">
        <f t="shared" si="218"/>
        <v/>
      </c>
      <c r="P4623" t="str">
        <f>IF(Belegerfassung!G4631&lt;&gt;"",CONCATENATE(Belegerfassung!G4631,".pdf"),"")</f>
        <v/>
      </c>
    </row>
    <row r="4624" spans="1:16">
      <c r="A4624" t="str">
        <f>IF(Belegerfassung!C4632&lt;&gt;"",0,"")</f>
        <v/>
      </c>
      <c r="B4624" t="str">
        <f>IFERROR(VLOOKUP(Belegerfassung!I4632,Konten!A:D,2,FALSE),"")</f>
        <v/>
      </c>
      <c r="C4624" t="str">
        <f>IF(A4624&lt;&gt;"",TEXT(Belegerfassung!C4632,"TT.MM.JJJJ"),"")</f>
        <v/>
      </c>
      <c r="D4624" t="str">
        <f>IFERROR(VLOOKUP(Belegerfassung!A4632,Abfrage!$E$2:$F$20,2,FALSE),"")</f>
        <v/>
      </c>
      <c r="E4624" t="str">
        <f>IF(A4624&lt;&gt;"",Belegerfassung!B4632,"")</f>
        <v/>
      </c>
      <c r="F4624" t="str">
        <f>IF(Belegerfassung!L4632="","",IF(Belegerfassung!L4632&lt;&gt;"",IF(Belegerfassung!L4632&lt;&gt;"",IF(Belegerfassung!J4632&lt;&gt;0,VLOOKUP(Belegerfassung!L4632,Abfrage!$A$2:$C$19,2,),VLOOKUP(Belegerfassung!L4632,Abfrage!$A$2:$C$19,3,)),"")))</f>
        <v/>
      </c>
      <c r="G4624" t="str">
        <f t="shared" si="216"/>
        <v/>
      </c>
      <c r="H4624" s="31" t="str">
        <f>IF(A4624&lt;&gt;"",-Belegerfassung!J4632+Belegerfassung!K4632,"")</f>
        <v/>
      </c>
      <c r="I4624" s="49" t="str">
        <f>IFERROR(IF(H4624&lt;&gt;"",Belegerfassung!L4632*100,""),IF(OR(Belegerfassung!L4632="Leistung EU - Erlöse",Belegerfassung!L4632="Lieferungen EU-Erlöse",Belegerfassung!L4632="EUST",Belegerfassung!L4632="Bauleistungen 20%")=TRUE,"",MID(Belegerfassung!L4632,4,2)))</f>
        <v/>
      </c>
      <c r="J4624" s="6" t="str">
        <f>IF(A4624&lt;&gt;"",LEFT(Belegerfassung!D4632,40),"")</f>
        <v/>
      </c>
      <c r="K4624" t="str">
        <f>IF(A4624&lt;&gt;"",VLOOKUP(D4624,Abfrage!$F$2:$G$21,2,FALSE),"")</f>
        <v/>
      </c>
      <c r="L4624" s="6" t="str">
        <f>IF(Belegerfassung!H4632&lt;&gt;"",Belegerfassung!H4632,"")</f>
        <v/>
      </c>
      <c r="M4624" t="str">
        <f>IFERROR(IF(Belegerfassung!E4632&lt;&gt;"",VLOOKUP(Belegerfassung!E4632,Abfrage!$L$2:$M$15,2,),""),"")</f>
        <v/>
      </c>
      <c r="N4624" t="str">
        <f t="shared" si="217"/>
        <v/>
      </c>
      <c r="O4624" t="str">
        <f t="shared" si="218"/>
        <v/>
      </c>
      <c r="P4624" t="str">
        <f>IF(Belegerfassung!G4632&lt;&gt;"",CONCATENATE(Belegerfassung!G4632,".pdf"),"")</f>
        <v/>
      </c>
    </row>
    <row r="4625" spans="1:16">
      <c r="A4625" t="str">
        <f>IF(Belegerfassung!C4633&lt;&gt;"",0,"")</f>
        <v/>
      </c>
      <c r="B4625" t="str">
        <f>IFERROR(VLOOKUP(Belegerfassung!I4633,Konten!A:D,2,FALSE),"")</f>
        <v/>
      </c>
      <c r="C4625" t="str">
        <f>IF(A4625&lt;&gt;"",TEXT(Belegerfassung!C4633,"TT.MM.JJJJ"),"")</f>
        <v/>
      </c>
      <c r="D4625" t="str">
        <f>IFERROR(VLOOKUP(Belegerfassung!A4633,Abfrage!$E$2:$F$20,2,FALSE),"")</f>
        <v/>
      </c>
      <c r="E4625" t="str">
        <f>IF(A4625&lt;&gt;"",Belegerfassung!B4633,"")</f>
        <v/>
      </c>
      <c r="F4625" t="str">
        <f>IF(Belegerfassung!L4633="","",IF(Belegerfassung!L4633&lt;&gt;"",IF(Belegerfassung!L4633&lt;&gt;"",IF(Belegerfassung!J4633&lt;&gt;0,VLOOKUP(Belegerfassung!L4633,Abfrage!$A$2:$C$19,2,),VLOOKUP(Belegerfassung!L4633,Abfrage!$A$2:$C$19,3,)),"")))</f>
        <v/>
      </c>
      <c r="G4625" t="str">
        <f t="shared" si="216"/>
        <v/>
      </c>
      <c r="H4625" s="31" t="str">
        <f>IF(A4625&lt;&gt;"",-Belegerfassung!J4633+Belegerfassung!K4633,"")</f>
        <v/>
      </c>
      <c r="I4625" s="49" t="str">
        <f>IFERROR(IF(H4625&lt;&gt;"",Belegerfassung!L4633*100,""),IF(OR(Belegerfassung!L4633="Leistung EU - Erlöse",Belegerfassung!L4633="Lieferungen EU-Erlöse",Belegerfassung!L4633="EUST",Belegerfassung!L4633="Bauleistungen 20%")=TRUE,"",MID(Belegerfassung!L4633,4,2)))</f>
        <v/>
      </c>
      <c r="J4625" s="6" t="str">
        <f>IF(A4625&lt;&gt;"",LEFT(Belegerfassung!D4633,40),"")</f>
        <v/>
      </c>
      <c r="K4625" t="str">
        <f>IF(A4625&lt;&gt;"",VLOOKUP(D4625,Abfrage!$F$2:$G$21,2,FALSE),"")</f>
        <v/>
      </c>
      <c r="L4625" s="6" t="str">
        <f>IF(Belegerfassung!H4633&lt;&gt;"",Belegerfassung!H4633,"")</f>
        <v/>
      </c>
      <c r="M4625" t="str">
        <f>IFERROR(IF(Belegerfassung!E4633&lt;&gt;"",VLOOKUP(Belegerfassung!E4633,Abfrage!$L$2:$M$15,2,),""),"")</f>
        <v/>
      </c>
      <c r="N4625" t="str">
        <f t="shared" si="217"/>
        <v/>
      </c>
      <c r="O4625" t="str">
        <f t="shared" si="218"/>
        <v/>
      </c>
      <c r="P4625" t="str">
        <f>IF(Belegerfassung!G4633&lt;&gt;"",CONCATENATE(Belegerfassung!G4633,".pdf"),"")</f>
        <v/>
      </c>
    </row>
    <row r="4626" spans="1:16">
      <c r="A4626" t="str">
        <f>IF(Belegerfassung!C4634&lt;&gt;"",0,"")</f>
        <v/>
      </c>
      <c r="B4626" t="str">
        <f>IFERROR(VLOOKUP(Belegerfassung!I4634,Konten!A:D,2,FALSE),"")</f>
        <v/>
      </c>
      <c r="C4626" t="str">
        <f>IF(A4626&lt;&gt;"",TEXT(Belegerfassung!C4634,"TT.MM.JJJJ"),"")</f>
        <v/>
      </c>
      <c r="D4626" t="str">
        <f>IFERROR(VLOOKUP(Belegerfassung!A4634,Abfrage!$E$2:$F$20,2,FALSE),"")</f>
        <v/>
      </c>
      <c r="E4626" t="str">
        <f>IF(A4626&lt;&gt;"",Belegerfassung!B4634,"")</f>
        <v/>
      </c>
      <c r="F4626" t="str">
        <f>IF(Belegerfassung!L4634="","",IF(Belegerfassung!L4634&lt;&gt;"",IF(Belegerfassung!L4634&lt;&gt;"",IF(Belegerfassung!J4634&lt;&gt;0,VLOOKUP(Belegerfassung!L4634,Abfrage!$A$2:$C$19,2,),VLOOKUP(Belegerfassung!L4634,Abfrage!$A$2:$C$19,3,)),"")))</f>
        <v/>
      </c>
      <c r="G4626" t="str">
        <f t="shared" si="216"/>
        <v/>
      </c>
      <c r="H4626" s="31" t="str">
        <f>IF(A4626&lt;&gt;"",-Belegerfassung!J4634+Belegerfassung!K4634,"")</f>
        <v/>
      </c>
      <c r="I4626" s="49" t="str">
        <f>IFERROR(IF(H4626&lt;&gt;"",Belegerfassung!L4634*100,""),IF(OR(Belegerfassung!L4634="Leistung EU - Erlöse",Belegerfassung!L4634="Lieferungen EU-Erlöse",Belegerfassung!L4634="EUST",Belegerfassung!L4634="Bauleistungen 20%")=TRUE,"",MID(Belegerfassung!L4634,4,2)))</f>
        <v/>
      </c>
      <c r="J4626" s="6" t="str">
        <f>IF(A4626&lt;&gt;"",LEFT(Belegerfassung!D4634,40),"")</f>
        <v/>
      </c>
      <c r="K4626" t="str">
        <f>IF(A4626&lt;&gt;"",VLOOKUP(D4626,Abfrage!$F$2:$G$21,2,FALSE),"")</f>
        <v/>
      </c>
      <c r="L4626" s="6" t="str">
        <f>IF(Belegerfassung!H4634&lt;&gt;"",Belegerfassung!H4634,"")</f>
        <v/>
      </c>
      <c r="M4626" t="str">
        <f>IFERROR(IF(Belegerfassung!E4634&lt;&gt;"",VLOOKUP(Belegerfassung!E4634,Abfrage!$L$2:$M$15,2,),""),"")</f>
        <v/>
      </c>
      <c r="N4626" t="str">
        <f t="shared" si="217"/>
        <v/>
      </c>
      <c r="O4626" t="str">
        <f t="shared" si="218"/>
        <v/>
      </c>
      <c r="P4626" t="str">
        <f>IF(Belegerfassung!G4634&lt;&gt;"",CONCATENATE(Belegerfassung!G4634,".pdf"),"")</f>
        <v/>
      </c>
    </row>
    <row r="4627" spans="1:16">
      <c r="A4627" t="str">
        <f>IF(Belegerfassung!C4635&lt;&gt;"",0,"")</f>
        <v/>
      </c>
      <c r="B4627" t="str">
        <f>IFERROR(VLOOKUP(Belegerfassung!I4635,Konten!A:D,2,FALSE),"")</f>
        <v/>
      </c>
      <c r="C4627" t="str">
        <f>IF(A4627&lt;&gt;"",TEXT(Belegerfassung!C4635,"TT.MM.JJJJ"),"")</f>
        <v/>
      </c>
      <c r="D4627" t="str">
        <f>IFERROR(VLOOKUP(Belegerfassung!A4635,Abfrage!$E$2:$F$20,2,FALSE),"")</f>
        <v/>
      </c>
      <c r="E4627" t="str">
        <f>IF(A4627&lt;&gt;"",Belegerfassung!B4635,"")</f>
        <v/>
      </c>
      <c r="F4627" t="str">
        <f>IF(Belegerfassung!L4635="","",IF(Belegerfassung!L4635&lt;&gt;"",IF(Belegerfassung!L4635&lt;&gt;"",IF(Belegerfassung!J4635&lt;&gt;0,VLOOKUP(Belegerfassung!L4635,Abfrage!$A$2:$C$19,2,),VLOOKUP(Belegerfassung!L4635,Abfrage!$A$2:$C$19,3,)),"")))</f>
        <v/>
      </c>
      <c r="G4627" t="str">
        <f t="shared" si="216"/>
        <v/>
      </c>
      <c r="H4627" s="31" t="str">
        <f>IF(A4627&lt;&gt;"",-Belegerfassung!J4635+Belegerfassung!K4635,"")</f>
        <v/>
      </c>
      <c r="I4627" s="49" t="str">
        <f>IFERROR(IF(H4627&lt;&gt;"",Belegerfassung!L4635*100,""),IF(OR(Belegerfassung!L4635="Leistung EU - Erlöse",Belegerfassung!L4635="Lieferungen EU-Erlöse",Belegerfassung!L4635="EUST",Belegerfassung!L4635="Bauleistungen 20%")=TRUE,"",MID(Belegerfassung!L4635,4,2)))</f>
        <v/>
      </c>
      <c r="J4627" s="6" t="str">
        <f>IF(A4627&lt;&gt;"",LEFT(Belegerfassung!D4635,40),"")</f>
        <v/>
      </c>
      <c r="K4627" t="str">
        <f>IF(A4627&lt;&gt;"",VLOOKUP(D4627,Abfrage!$F$2:$G$21,2,FALSE),"")</f>
        <v/>
      </c>
      <c r="L4627" s="6" t="str">
        <f>IF(Belegerfassung!H4635&lt;&gt;"",Belegerfassung!H4635,"")</f>
        <v/>
      </c>
      <c r="M4627" t="str">
        <f>IFERROR(IF(Belegerfassung!E4635&lt;&gt;"",VLOOKUP(Belegerfassung!E4635,Abfrage!$L$2:$M$15,2,),""),"")</f>
        <v/>
      </c>
      <c r="N4627" t="str">
        <f t="shared" si="217"/>
        <v/>
      </c>
      <c r="O4627" t="str">
        <f t="shared" si="218"/>
        <v/>
      </c>
      <c r="P4627" t="str">
        <f>IF(Belegerfassung!G4635&lt;&gt;"",CONCATENATE(Belegerfassung!G4635,".pdf"),"")</f>
        <v/>
      </c>
    </row>
    <row r="4628" spans="1:16">
      <c r="A4628" t="str">
        <f>IF(Belegerfassung!C4636&lt;&gt;"",0,"")</f>
        <v/>
      </c>
      <c r="B4628" t="str">
        <f>IFERROR(VLOOKUP(Belegerfassung!I4636,Konten!A:D,2,FALSE),"")</f>
        <v/>
      </c>
      <c r="C4628" t="str">
        <f>IF(A4628&lt;&gt;"",TEXT(Belegerfassung!C4636,"TT.MM.JJJJ"),"")</f>
        <v/>
      </c>
      <c r="D4628" t="str">
        <f>IFERROR(VLOOKUP(Belegerfassung!A4636,Abfrage!$E$2:$F$20,2,FALSE),"")</f>
        <v/>
      </c>
      <c r="E4628" t="str">
        <f>IF(A4628&lt;&gt;"",Belegerfassung!B4636,"")</f>
        <v/>
      </c>
      <c r="F4628" t="str">
        <f>IF(Belegerfassung!L4636="","",IF(Belegerfassung!L4636&lt;&gt;"",IF(Belegerfassung!L4636&lt;&gt;"",IF(Belegerfassung!J4636&lt;&gt;0,VLOOKUP(Belegerfassung!L4636,Abfrage!$A$2:$C$19,2,),VLOOKUP(Belegerfassung!L4636,Abfrage!$A$2:$C$19,3,)),"")))</f>
        <v/>
      </c>
      <c r="G4628" t="str">
        <f t="shared" si="216"/>
        <v/>
      </c>
      <c r="H4628" s="31" t="str">
        <f>IF(A4628&lt;&gt;"",-Belegerfassung!J4636+Belegerfassung!K4636,"")</f>
        <v/>
      </c>
      <c r="I4628" s="49" t="str">
        <f>IFERROR(IF(H4628&lt;&gt;"",Belegerfassung!L4636*100,""),IF(OR(Belegerfassung!L4636="Leistung EU - Erlöse",Belegerfassung!L4636="Lieferungen EU-Erlöse",Belegerfassung!L4636="EUST",Belegerfassung!L4636="Bauleistungen 20%")=TRUE,"",MID(Belegerfassung!L4636,4,2)))</f>
        <v/>
      </c>
      <c r="J4628" s="6" t="str">
        <f>IF(A4628&lt;&gt;"",LEFT(Belegerfassung!D4636,40),"")</f>
        <v/>
      </c>
      <c r="K4628" t="str">
        <f>IF(A4628&lt;&gt;"",VLOOKUP(D4628,Abfrage!$F$2:$G$21,2,FALSE),"")</f>
        <v/>
      </c>
      <c r="L4628" s="6" t="str">
        <f>IF(Belegerfassung!H4636&lt;&gt;"",Belegerfassung!H4636,"")</f>
        <v/>
      </c>
      <c r="M4628" t="str">
        <f>IFERROR(IF(Belegerfassung!E4636&lt;&gt;"",VLOOKUP(Belegerfassung!E4636,Abfrage!$L$2:$M$15,2,),""),"")</f>
        <v/>
      </c>
      <c r="N4628" t="str">
        <f t="shared" si="217"/>
        <v/>
      </c>
      <c r="O4628" t="str">
        <f t="shared" si="218"/>
        <v/>
      </c>
      <c r="P4628" t="str">
        <f>IF(Belegerfassung!G4636&lt;&gt;"",CONCATENATE(Belegerfassung!G4636,".pdf"),"")</f>
        <v/>
      </c>
    </row>
    <row r="4629" spans="1:16">
      <c r="A4629" t="str">
        <f>IF(Belegerfassung!C4637&lt;&gt;"",0,"")</f>
        <v/>
      </c>
      <c r="B4629" t="str">
        <f>IFERROR(VLOOKUP(Belegerfassung!I4637,Konten!A:D,2,FALSE),"")</f>
        <v/>
      </c>
      <c r="C4629" t="str">
        <f>IF(A4629&lt;&gt;"",TEXT(Belegerfassung!C4637,"TT.MM.JJJJ"),"")</f>
        <v/>
      </c>
      <c r="D4629" t="str">
        <f>IFERROR(VLOOKUP(Belegerfassung!A4637,Abfrage!$E$2:$F$20,2,FALSE),"")</f>
        <v/>
      </c>
      <c r="E4629" t="str">
        <f>IF(A4629&lt;&gt;"",Belegerfassung!B4637,"")</f>
        <v/>
      </c>
      <c r="F4629" t="str">
        <f>IF(Belegerfassung!L4637="","",IF(Belegerfassung!L4637&lt;&gt;"",IF(Belegerfassung!L4637&lt;&gt;"",IF(Belegerfassung!J4637&lt;&gt;0,VLOOKUP(Belegerfassung!L4637,Abfrage!$A$2:$C$19,2,),VLOOKUP(Belegerfassung!L4637,Abfrage!$A$2:$C$19,3,)),"")))</f>
        <v/>
      </c>
      <c r="G4629" t="str">
        <f t="shared" si="216"/>
        <v/>
      </c>
      <c r="H4629" s="31" t="str">
        <f>IF(A4629&lt;&gt;"",-Belegerfassung!J4637+Belegerfassung!K4637,"")</f>
        <v/>
      </c>
      <c r="I4629" s="49" t="str">
        <f>IFERROR(IF(H4629&lt;&gt;"",Belegerfassung!L4637*100,""),IF(OR(Belegerfassung!L4637="Leistung EU - Erlöse",Belegerfassung!L4637="Lieferungen EU-Erlöse",Belegerfassung!L4637="EUST",Belegerfassung!L4637="Bauleistungen 20%")=TRUE,"",MID(Belegerfassung!L4637,4,2)))</f>
        <v/>
      </c>
      <c r="J4629" s="6" t="str">
        <f>IF(A4629&lt;&gt;"",LEFT(Belegerfassung!D4637,40),"")</f>
        <v/>
      </c>
      <c r="K4629" t="str">
        <f>IF(A4629&lt;&gt;"",VLOOKUP(D4629,Abfrage!$F$2:$G$21,2,FALSE),"")</f>
        <v/>
      </c>
      <c r="L4629" s="6" t="str">
        <f>IF(Belegerfassung!H4637&lt;&gt;"",Belegerfassung!H4637,"")</f>
        <v/>
      </c>
      <c r="M4629" t="str">
        <f>IFERROR(IF(Belegerfassung!E4637&lt;&gt;"",VLOOKUP(Belegerfassung!E4637,Abfrage!$L$2:$M$15,2,),""),"")</f>
        <v/>
      </c>
      <c r="N4629" t="str">
        <f t="shared" si="217"/>
        <v/>
      </c>
      <c r="O4629" t="str">
        <f t="shared" si="218"/>
        <v/>
      </c>
      <c r="P4629" t="str">
        <f>IF(Belegerfassung!G4637&lt;&gt;"",CONCATENATE(Belegerfassung!G4637,".pdf"),"")</f>
        <v/>
      </c>
    </row>
    <row r="4630" spans="1:16">
      <c r="A4630" t="str">
        <f>IF(Belegerfassung!C4638&lt;&gt;"",0,"")</f>
        <v/>
      </c>
      <c r="B4630" t="str">
        <f>IFERROR(VLOOKUP(Belegerfassung!I4638,Konten!A:D,2,FALSE),"")</f>
        <v/>
      </c>
      <c r="C4630" t="str">
        <f>IF(A4630&lt;&gt;"",TEXT(Belegerfassung!C4638,"TT.MM.JJJJ"),"")</f>
        <v/>
      </c>
      <c r="D4630" t="str">
        <f>IFERROR(VLOOKUP(Belegerfassung!A4638,Abfrage!$E$2:$F$20,2,FALSE),"")</f>
        <v/>
      </c>
      <c r="E4630" t="str">
        <f>IF(A4630&lt;&gt;"",Belegerfassung!B4638,"")</f>
        <v/>
      </c>
      <c r="F4630" t="str">
        <f>IF(Belegerfassung!L4638="","",IF(Belegerfassung!L4638&lt;&gt;"",IF(Belegerfassung!L4638&lt;&gt;"",IF(Belegerfassung!J4638&lt;&gt;0,VLOOKUP(Belegerfassung!L4638,Abfrage!$A$2:$C$19,2,),VLOOKUP(Belegerfassung!L4638,Abfrage!$A$2:$C$19,3,)),"")))</f>
        <v/>
      </c>
      <c r="G4630" t="str">
        <f t="shared" si="216"/>
        <v/>
      </c>
      <c r="H4630" s="31" t="str">
        <f>IF(A4630&lt;&gt;"",-Belegerfassung!J4638+Belegerfassung!K4638,"")</f>
        <v/>
      </c>
      <c r="I4630" s="49" t="str">
        <f>IFERROR(IF(H4630&lt;&gt;"",Belegerfassung!L4638*100,""),IF(OR(Belegerfassung!L4638="Leistung EU - Erlöse",Belegerfassung!L4638="Lieferungen EU-Erlöse",Belegerfassung!L4638="EUST",Belegerfassung!L4638="Bauleistungen 20%")=TRUE,"",MID(Belegerfassung!L4638,4,2)))</f>
        <v/>
      </c>
      <c r="J4630" s="6" t="str">
        <f>IF(A4630&lt;&gt;"",LEFT(Belegerfassung!D4638,40),"")</f>
        <v/>
      </c>
      <c r="K4630" t="str">
        <f>IF(A4630&lt;&gt;"",VLOOKUP(D4630,Abfrage!$F$2:$G$21,2,FALSE),"")</f>
        <v/>
      </c>
      <c r="L4630" s="6" t="str">
        <f>IF(Belegerfassung!H4638&lt;&gt;"",Belegerfassung!H4638,"")</f>
        <v/>
      </c>
      <c r="M4630" t="str">
        <f>IFERROR(IF(Belegerfassung!E4638&lt;&gt;"",VLOOKUP(Belegerfassung!E4638,Abfrage!$L$2:$M$15,2,),""),"")</f>
        <v/>
      </c>
      <c r="N4630" t="str">
        <f t="shared" si="217"/>
        <v/>
      </c>
      <c r="O4630" t="str">
        <f t="shared" si="218"/>
        <v/>
      </c>
      <c r="P4630" t="str">
        <f>IF(Belegerfassung!G4638&lt;&gt;"",CONCATENATE(Belegerfassung!G4638,".pdf"),"")</f>
        <v/>
      </c>
    </row>
    <row r="4631" spans="1:16">
      <c r="A4631" t="str">
        <f>IF(Belegerfassung!C4639&lt;&gt;"",0,"")</f>
        <v/>
      </c>
      <c r="B4631" t="str">
        <f>IFERROR(VLOOKUP(Belegerfassung!I4639,Konten!A:D,2,FALSE),"")</f>
        <v/>
      </c>
      <c r="C4631" t="str">
        <f>IF(A4631&lt;&gt;"",TEXT(Belegerfassung!C4639,"TT.MM.JJJJ"),"")</f>
        <v/>
      </c>
      <c r="D4631" t="str">
        <f>IFERROR(VLOOKUP(Belegerfassung!A4639,Abfrage!$E$2:$F$20,2,FALSE),"")</f>
        <v/>
      </c>
      <c r="E4631" t="str">
        <f>IF(A4631&lt;&gt;"",Belegerfassung!B4639,"")</f>
        <v/>
      </c>
      <c r="F4631" t="str">
        <f>IF(Belegerfassung!L4639="","",IF(Belegerfassung!L4639&lt;&gt;"",IF(Belegerfassung!L4639&lt;&gt;"",IF(Belegerfassung!J4639&lt;&gt;0,VLOOKUP(Belegerfassung!L4639,Abfrage!$A$2:$C$19,2,),VLOOKUP(Belegerfassung!L4639,Abfrage!$A$2:$C$19,3,)),"")))</f>
        <v/>
      </c>
      <c r="G4631" t="str">
        <f t="shared" si="216"/>
        <v/>
      </c>
      <c r="H4631" s="31" t="str">
        <f>IF(A4631&lt;&gt;"",-Belegerfassung!J4639+Belegerfassung!K4639,"")</f>
        <v/>
      </c>
      <c r="I4631" s="49" t="str">
        <f>IFERROR(IF(H4631&lt;&gt;"",Belegerfassung!L4639*100,""),IF(OR(Belegerfassung!L4639="Leistung EU - Erlöse",Belegerfassung!L4639="Lieferungen EU-Erlöse",Belegerfassung!L4639="EUST",Belegerfassung!L4639="Bauleistungen 20%")=TRUE,"",MID(Belegerfassung!L4639,4,2)))</f>
        <v/>
      </c>
      <c r="J4631" s="6" t="str">
        <f>IF(A4631&lt;&gt;"",LEFT(Belegerfassung!D4639,40),"")</f>
        <v/>
      </c>
      <c r="K4631" t="str">
        <f>IF(A4631&lt;&gt;"",VLOOKUP(D4631,Abfrage!$F$2:$G$21,2,FALSE),"")</f>
        <v/>
      </c>
      <c r="L4631" s="6" t="str">
        <f>IF(Belegerfassung!H4639&lt;&gt;"",Belegerfassung!H4639,"")</f>
        <v/>
      </c>
      <c r="M4631" t="str">
        <f>IFERROR(IF(Belegerfassung!E4639&lt;&gt;"",VLOOKUP(Belegerfassung!E4639,Abfrage!$L$2:$M$15,2,),""),"")</f>
        <v/>
      </c>
      <c r="N4631" t="str">
        <f t="shared" si="217"/>
        <v/>
      </c>
      <c r="O4631" t="str">
        <f t="shared" si="218"/>
        <v/>
      </c>
      <c r="P4631" t="str">
        <f>IF(Belegerfassung!G4639&lt;&gt;"",CONCATENATE(Belegerfassung!G4639,".pdf"),"")</f>
        <v/>
      </c>
    </row>
    <row r="4632" spans="1:16">
      <c r="A4632" t="str">
        <f>IF(Belegerfassung!C4640&lt;&gt;"",0,"")</f>
        <v/>
      </c>
      <c r="B4632" t="str">
        <f>IFERROR(VLOOKUP(Belegerfassung!I4640,Konten!A:D,2,FALSE),"")</f>
        <v/>
      </c>
      <c r="C4632" t="str">
        <f>IF(A4632&lt;&gt;"",TEXT(Belegerfassung!C4640,"TT.MM.JJJJ"),"")</f>
        <v/>
      </c>
      <c r="D4632" t="str">
        <f>IFERROR(VLOOKUP(Belegerfassung!A4640,Abfrage!$E$2:$F$20,2,FALSE),"")</f>
        <v/>
      </c>
      <c r="E4632" t="str">
        <f>IF(A4632&lt;&gt;"",Belegerfassung!B4640,"")</f>
        <v/>
      </c>
      <c r="F4632" t="str">
        <f>IF(Belegerfassung!L4640="","",IF(Belegerfassung!L4640&lt;&gt;"",IF(Belegerfassung!L4640&lt;&gt;"",IF(Belegerfassung!J4640&lt;&gt;0,VLOOKUP(Belegerfassung!L4640,Abfrage!$A$2:$C$19,2,),VLOOKUP(Belegerfassung!L4640,Abfrage!$A$2:$C$19,3,)),"")))</f>
        <v/>
      </c>
      <c r="G4632" t="str">
        <f t="shared" si="216"/>
        <v/>
      </c>
      <c r="H4632" s="31" t="str">
        <f>IF(A4632&lt;&gt;"",-Belegerfassung!J4640+Belegerfassung!K4640,"")</f>
        <v/>
      </c>
      <c r="I4632" s="49" t="str">
        <f>IFERROR(IF(H4632&lt;&gt;"",Belegerfassung!L4640*100,""),IF(OR(Belegerfassung!L4640="Leistung EU - Erlöse",Belegerfassung!L4640="Lieferungen EU-Erlöse",Belegerfassung!L4640="EUST",Belegerfassung!L4640="Bauleistungen 20%")=TRUE,"",MID(Belegerfassung!L4640,4,2)))</f>
        <v/>
      </c>
      <c r="J4632" s="6" t="str">
        <f>IF(A4632&lt;&gt;"",LEFT(Belegerfassung!D4640,40),"")</f>
        <v/>
      </c>
      <c r="K4632" t="str">
        <f>IF(A4632&lt;&gt;"",VLOOKUP(D4632,Abfrage!$F$2:$G$21,2,FALSE),"")</f>
        <v/>
      </c>
      <c r="L4632" s="6" t="str">
        <f>IF(Belegerfassung!H4640&lt;&gt;"",Belegerfassung!H4640,"")</f>
        <v/>
      </c>
      <c r="M4632" t="str">
        <f>IFERROR(IF(Belegerfassung!E4640&lt;&gt;"",VLOOKUP(Belegerfassung!E4640,Abfrage!$L$2:$M$15,2,),""),"")</f>
        <v/>
      </c>
      <c r="N4632" t="str">
        <f t="shared" si="217"/>
        <v/>
      </c>
      <c r="O4632" t="str">
        <f t="shared" si="218"/>
        <v/>
      </c>
      <c r="P4632" t="str">
        <f>IF(Belegerfassung!G4640&lt;&gt;"",CONCATENATE(Belegerfassung!G4640,".pdf"),"")</f>
        <v/>
      </c>
    </row>
    <row r="4633" spans="1:16">
      <c r="A4633" t="str">
        <f>IF(Belegerfassung!C4641&lt;&gt;"",0,"")</f>
        <v/>
      </c>
      <c r="B4633" t="str">
        <f>IFERROR(VLOOKUP(Belegerfassung!I4641,Konten!A:D,2,FALSE),"")</f>
        <v/>
      </c>
      <c r="C4633" t="str">
        <f>IF(A4633&lt;&gt;"",TEXT(Belegerfassung!C4641,"TT.MM.JJJJ"),"")</f>
        <v/>
      </c>
      <c r="D4633" t="str">
        <f>IFERROR(VLOOKUP(Belegerfassung!A4641,Abfrage!$E$2:$F$20,2,FALSE),"")</f>
        <v/>
      </c>
      <c r="E4633" t="str">
        <f>IF(A4633&lt;&gt;"",Belegerfassung!B4641,"")</f>
        <v/>
      </c>
      <c r="F4633" t="str">
        <f>IF(Belegerfassung!L4641="","",IF(Belegerfassung!L4641&lt;&gt;"",IF(Belegerfassung!L4641&lt;&gt;"",IF(Belegerfassung!J4641&lt;&gt;0,VLOOKUP(Belegerfassung!L4641,Abfrage!$A$2:$C$19,2,),VLOOKUP(Belegerfassung!L4641,Abfrage!$A$2:$C$19,3,)),"")))</f>
        <v/>
      </c>
      <c r="G4633" t="str">
        <f t="shared" si="216"/>
        <v/>
      </c>
      <c r="H4633" s="31" t="str">
        <f>IF(A4633&lt;&gt;"",-Belegerfassung!J4641+Belegerfassung!K4641,"")</f>
        <v/>
      </c>
      <c r="I4633" s="49" t="str">
        <f>IFERROR(IF(H4633&lt;&gt;"",Belegerfassung!L4641*100,""),IF(OR(Belegerfassung!L4641="Leistung EU - Erlöse",Belegerfassung!L4641="Lieferungen EU-Erlöse",Belegerfassung!L4641="EUST",Belegerfassung!L4641="Bauleistungen 20%")=TRUE,"",MID(Belegerfassung!L4641,4,2)))</f>
        <v/>
      </c>
      <c r="J4633" s="6" t="str">
        <f>IF(A4633&lt;&gt;"",LEFT(Belegerfassung!D4641,40),"")</f>
        <v/>
      </c>
      <c r="K4633" t="str">
        <f>IF(A4633&lt;&gt;"",VLOOKUP(D4633,Abfrage!$F$2:$G$21,2,FALSE),"")</f>
        <v/>
      </c>
      <c r="L4633" s="6" t="str">
        <f>IF(Belegerfassung!H4641&lt;&gt;"",Belegerfassung!H4641,"")</f>
        <v/>
      </c>
      <c r="M4633" t="str">
        <f>IFERROR(IF(Belegerfassung!E4641&lt;&gt;"",VLOOKUP(Belegerfassung!E4641,Abfrage!$L$2:$M$15,2,),""),"")</f>
        <v/>
      </c>
      <c r="N4633" t="str">
        <f t="shared" si="217"/>
        <v/>
      </c>
      <c r="O4633" t="str">
        <f t="shared" si="218"/>
        <v/>
      </c>
      <c r="P4633" t="str">
        <f>IF(Belegerfassung!G4641&lt;&gt;"",CONCATENATE(Belegerfassung!G4641,".pdf"),"")</f>
        <v/>
      </c>
    </row>
    <row r="4634" spans="1:16">
      <c r="A4634" t="str">
        <f>IF(Belegerfassung!C4642&lt;&gt;"",0,"")</f>
        <v/>
      </c>
      <c r="B4634" t="str">
        <f>IFERROR(VLOOKUP(Belegerfassung!I4642,Konten!A:D,2,FALSE),"")</f>
        <v/>
      </c>
      <c r="C4634" t="str">
        <f>IF(A4634&lt;&gt;"",TEXT(Belegerfassung!C4642,"TT.MM.JJJJ"),"")</f>
        <v/>
      </c>
      <c r="D4634" t="str">
        <f>IFERROR(VLOOKUP(Belegerfassung!A4642,Abfrage!$E$2:$F$20,2,FALSE),"")</f>
        <v/>
      </c>
      <c r="E4634" t="str">
        <f>IF(A4634&lt;&gt;"",Belegerfassung!B4642,"")</f>
        <v/>
      </c>
      <c r="F4634" t="str">
        <f>IF(Belegerfassung!L4642="","",IF(Belegerfassung!L4642&lt;&gt;"",IF(Belegerfassung!L4642&lt;&gt;"",IF(Belegerfassung!J4642&lt;&gt;0,VLOOKUP(Belegerfassung!L4642,Abfrage!$A$2:$C$19,2,),VLOOKUP(Belegerfassung!L4642,Abfrage!$A$2:$C$19,3,)),"")))</f>
        <v/>
      </c>
      <c r="G4634" t="str">
        <f t="shared" si="216"/>
        <v/>
      </c>
      <c r="H4634" s="31" t="str">
        <f>IF(A4634&lt;&gt;"",-Belegerfassung!J4642+Belegerfassung!K4642,"")</f>
        <v/>
      </c>
      <c r="I4634" s="49" t="str">
        <f>IFERROR(IF(H4634&lt;&gt;"",Belegerfassung!L4642*100,""),IF(OR(Belegerfassung!L4642="Leistung EU - Erlöse",Belegerfassung!L4642="Lieferungen EU-Erlöse",Belegerfassung!L4642="EUST",Belegerfassung!L4642="Bauleistungen 20%")=TRUE,"",MID(Belegerfassung!L4642,4,2)))</f>
        <v/>
      </c>
      <c r="J4634" s="6" t="str">
        <f>IF(A4634&lt;&gt;"",LEFT(Belegerfassung!D4642,40),"")</f>
        <v/>
      </c>
      <c r="K4634" t="str">
        <f>IF(A4634&lt;&gt;"",VLOOKUP(D4634,Abfrage!$F$2:$G$21,2,FALSE),"")</f>
        <v/>
      </c>
      <c r="L4634" s="6" t="str">
        <f>IF(Belegerfassung!H4642&lt;&gt;"",Belegerfassung!H4642,"")</f>
        <v/>
      </c>
      <c r="M4634" t="str">
        <f>IFERROR(IF(Belegerfassung!E4642&lt;&gt;"",VLOOKUP(Belegerfassung!E4642,Abfrage!$L$2:$M$15,2,),""),"")</f>
        <v/>
      </c>
      <c r="N4634" t="str">
        <f t="shared" si="217"/>
        <v/>
      </c>
      <c r="O4634" t="str">
        <f t="shared" si="218"/>
        <v/>
      </c>
      <c r="P4634" t="str">
        <f>IF(Belegerfassung!G4642&lt;&gt;"",CONCATENATE(Belegerfassung!G4642,".pdf"),"")</f>
        <v/>
      </c>
    </row>
    <row r="4635" spans="1:16">
      <c r="A4635" t="str">
        <f>IF(Belegerfassung!C4643&lt;&gt;"",0,"")</f>
        <v/>
      </c>
      <c r="B4635" t="str">
        <f>IFERROR(VLOOKUP(Belegerfassung!I4643,Konten!A:D,2,FALSE),"")</f>
        <v/>
      </c>
      <c r="C4635" t="str">
        <f>IF(A4635&lt;&gt;"",TEXT(Belegerfassung!C4643,"TT.MM.JJJJ"),"")</f>
        <v/>
      </c>
      <c r="D4635" t="str">
        <f>IFERROR(VLOOKUP(Belegerfassung!A4643,Abfrage!$E$2:$F$20,2,FALSE),"")</f>
        <v/>
      </c>
      <c r="E4635" t="str">
        <f>IF(A4635&lt;&gt;"",Belegerfassung!B4643,"")</f>
        <v/>
      </c>
      <c r="F4635" t="str">
        <f>IF(Belegerfassung!L4643="","",IF(Belegerfassung!L4643&lt;&gt;"",IF(Belegerfassung!L4643&lt;&gt;"",IF(Belegerfassung!J4643&lt;&gt;0,VLOOKUP(Belegerfassung!L4643,Abfrage!$A$2:$C$19,2,),VLOOKUP(Belegerfassung!L4643,Abfrage!$A$2:$C$19,3,)),"")))</f>
        <v/>
      </c>
      <c r="G4635" t="str">
        <f t="shared" si="216"/>
        <v/>
      </c>
      <c r="H4635" s="31" t="str">
        <f>IF(A4635&lt;&gt;"",-Belegerfassung!J4643+Belegerfassung!K4643,"")</f>
        <v/>
      </c>
      <c r="I4635" s="49" t="str">
        <f>IFERROR(IF(H4635&lt;&gt;"",Belegerfassung!L4643*100,""),IF(OR(Belegerfassung!L4643="Leistung EU - Erlöse",Belegerfassung!L4643="Lieferungen EU-Erlöse",Belegerfassung!L4643="EUST",Belegerfassung!L4643="Bauleistungen 20%")=TRUE,"",MID(Belegerfassung!L4643,4,2)))</f>
        <v/>
      </c>
      <c r="J4635" s="6" t="str">
        <f>IF(A4635&lt;&gt;"",LEFT(Belegerfassung!D4643,40),"")</f>
        <v/>
      </c>
      <c r="K4635" t="str">
        <f>IF(A4635&lt;&gt;"",VLOOKUP(D4635,Abfrage!$F$2:$G$21,2,FALSE),"")</f>
        <v/>
      </c>
      <c r="L4635" s="6" t="str">
        <f>IF(Belegerfassung!H4643&lt;&gt;"",Belegerfassung!H4643,"")</f>
        <v/>
      </c>
      <c r="M4635" t="str">
        <f>IFERROR(IF(Belegerfassung!E4643&lt;&gt;"",VLOOKUP(Belegerfassung!E4643,Abfrage!$L$2:$M$15,2,),""),"")</f>
        <v/>
      </c>
      <c r="N4635" t="str">
        <f t="shared" si="217"/>
        <v/>
      </c>
      <c r="O4635" t="str">
        <f t="shared" si="218"/>
        <v/>
      </c>
      <c r="P4635" t="str">
        <f>IF(Belegerfassung!G4643&lt;&gt;"",CONCATENATE(Belegerfassung!G4643,".pdf"),"")</f>
        <v/>
      </c>
    </row>
    <row r="4636" spans="1:16">
      <c r="A4636" t="str">
        <f>IF(Belegerfassung!C4644&lt;&gt;"",0,"")</f>
        <v/>
      </c>
      <c r="B4636" t="str">
        <f>IFERROR(VLOOKUP(Belegerfassung!I4644,Konten!A:D,2,FALSE),"")</f>
        <v/>
      </c>
      <c r="C4636" t="str">
        <f>IF(A4636&lt;&gt;"",TEXT(Belegerfassung!C4644,"TT.MM.JJJJ"),"")</f>
        <v/>
      </c>
      <c r="D4636" t="str">
        <f>IFERROR(VLOOKUP(Belegerfassung!A4644,Abfrage!$E$2:$F$20,2,FALSE),"")</f>
        <v/>
      </c>
      <c r="E4636" t="str">
        <f>IF(A4636&lt;&gt;"",Belegerfassung!B4644,"")</f>
        <v/>
      </c>
      <c r="F4636" t="str">
        <f>IF(Belegerfassung!L4644="","",IF(Belegerfassung!L4644&lt;&gt;"",IF(Belegerfassung!L4644&lt;&gt;"",IF(Belegerfassung!J4644&lt;&gt;0,VLOOKUP(Belegerfassung!L4644,Abfrage!$A$2:$C$19,2,),VLOOKUP(Belegerfassung!L4644,Abfrage!$A$2:$C$19,3,)),"")))</f>
        <v/>
      </c>
      <c r="G4636" t="str">
        <f t="shared" si="216"/>
        <v/>
      </c>
      <c r="H4636" s="31" t="str">
        <f>IF(A4636&lt;&gt;"",-Belegerfassung!J4644+Belegerfassung!K4644,"")</f>
        <v/>
      </c>
      <c r="I4636" s="49" t="str">
        <f>IFERROR(IF(H4636&lt;&gt;"",Belegerfassung!L4644*100,""),IF(OR(Belegerfassung!L4644="Leistung EU - Erlöse",Belegerfassung!L4644="Lieferungen EU-Erlöse",Belegerfassung!L4644="EUST",Belegerfassung!L4644="Bauleistungen 20%")=TRUE,"",MID(Belegerfassung!L4644,4,2)))</f>
        <v/>
      </c>
      <c r="J4636" s="6" t="str">
        <f>IF(A4636&lt;&gt;"",LEFT(Belegerfassung!D4644,40),"")</f>
        <v/>
      </c>
      <c r="K4636" t="str">
        <f>IF(A4636&lt;&gt;"",VLOOKUP(D4636,Abfrage!$F$2:$G$21,2,FALSE),"")</f>
        <v/>
      </c>
      <c r="L4636" s="6" t="str">
        <f>IF(Belegerfassung!H4644&lt;&gt;"",Belegerfassung!H4644,"")</f>
        <v/>
      </c>
      <c r="M4636" t="str">
        <f>IFERROR(IF(Belegerfassung!E4644&lt;&gt;"",VLOOKUP(Belegerfassung!E4644,Abfrage!$L$2:$M$15,2,),""),"")</f>
        <v/>
      </c>
      <c r="N4636" t="str">
        <f t="shared" si="217"/>
        <v/>
      </c>
      <c r="O4636" t="str">
        <f t="shared" si="218"/>
        <v/>
      </c>
      <c r="P4636" t="str">
        <f>IF(Belegerfassung!G4644&lt;&gt;"",CONCATENATE(Belegerfassung!G4644,".pdf"),"")</f>
        <v/>
      </c>
    </row>
    <row r="4637" spans="1:16">
      <c r="A4637" t="str">
        <f>IF(Belegerfassung!C4645&lt;&gt;"",0,"")</f>
        <v/>
      </c>
      <c r="B4637" t="str">
        <f>IFERROR(VLOOKUP(Belegerfassung!I4645,Konten!A:D,2,FALSE),"")</f>
        <v/>
      </c>
      <c r="C4637" t="str">
        <f>IF(A4637&lt;&gt;"",TEXT(Belegerfassung!C4645,"TT.MM.JJJJ"),"")</f>
        <v/>
      </c>
      <c r="D4637" t="str">
        <f>IFERROR(VLOOKUP(Belegerfassung!A4645,Abfrage!$E$2:$F$20,2,FALSE),"")</f>
        <v/>
      </c>
      <c r="E4637" t="str">
        <f>IF(A4637&lt;&gt;"",Belegerfassung!B4645,"")</f>
        <v/>
      </c>
      <c r="F4637" t="str">
        <f>IF(Belegerfassung!L4645="","",IF(Belegerfassung!L4645&lt;&gt;"",IF(Belegerfassung!L4645&lt;&gt;"",IF(Belegerfassung!J4645&lt;&gt;0,VLOOKUP(Belegerfassung!L4645,Abfrage!$A$2:$C$19,2,),VLOOKUP(Belegerfassung!L4645,Abfrage!$A$2:$C$19,3,)),"")))</f>
        <v/>
      </c>
      <c r="G4637" t="str">
        <f t="shared" si="216"/>
        <v/>
      </c>
      <c r="H4637" s="31" t="str">
        <f>IF(A4637&lt;&gt;"",-Belegerfassung!J4645+Belegerfassung!K4645,"")</f>
        <v/>
      </c>
      <c r="I4637" s="49" t="str">
        <f>IFERROR(IF(H4637&lt;&gt;"",Belegerfassung!L4645*100,""),IF(OR(Belegerfassung!L4645="Leistung EU - Erlöse",Belegerfassung!L4645="Lieferungen EU-Erlöse",Belegerfassung!L4645="EUST",Belegerfassung!L4645="Bauleistungen 20%")=TRUE,"",MID(Belegerfassung!L4645,4,2)))</f>
        <v/>
      </c>
      <c r="J4637" s="6" t="str">
        <f>IF(A4637&lt;&gt;"",LEFT(Belegerfassung!D4645,40),"")</f>
        <v/>
      </c>
      <c r="K4637" t="str">
        <f>IF(A4637&lt;&gt;"",VLOOKUP(D4637,Abfrage!$F$2:$G$21,2,FALSE),"")</f>
        <v/>
      </c>
      <c r="L4637" s="6" t="str">
        <f>IF(Belegerfassung!H4645&lt;&gt;"",Belegerfassung!H4645,"")</f>
        <v/>
      </c>
      <c r="M4637" t="str">
        <f>IFERROR(IF(Belegerfassung!E4645&lt;&gt;"",VLOOKUP(Belegerfassung!E4645,Abfrage!$L$2:$M$15,2,),""),"")</f>
        <v/>
      </c>
      <c r="N4637" t="str">
        <f t="shared" si="217"/>
        <v/>
      </c>
      <c r="O4637" t="str">
        <f t="shared" si="218"/>
        <v/>
      </c>
      <c r="P4637" t="str">
        <f>IF(Belegerfassung!G4645&lt;&gt;"",CONCATENATE(Belegerfassung!G4645,".pdf"),"")</f>
        <v/>
      </c>
    </row>
    <row r="4638" spans="1:16">
      <c r="A4638" t="str">
        <f>IF(Belegerfassung!C4646&lt;&gt;"",0,"")</f>
        <v/>
      </c>
      <c r="B4638" t="str">
        <f>IFERROR(VLOOKUP(Belegerfassung!I4646,Konten!A:D,2,FALSE),"")</f>
        <v/>
      </c>
      <c r="C4638" t="str">
        <f>IF(A4638&lt;&gt;"",TEXT(Belegerfassung!C4646,"TT.MM.JJJJ"),"")</f>
        <v/>
      </c>
      <c r="D4638" t="str">
        <f>IFERROR(VLOOKUP(Belegerfassung!A4646,Abfrage!$E$2:$F$20,2,FALSE),"")</f>
        <v/>
      </c>
      <c r="E4638" t="str">
        <f>IF(A4638&lt;&gt;"",Belegerfassung!B4646,"")</f>
        <v/>
      </c>
      <c r="F4638" t="str">
        <f>IF(Belegerfassung!L4646="","",IF(Belegerfassung!L4646&lt;&gt;"",IF(Belegerfassung!L4646&lt;&gt;"",IF(Belegerfassung!J4646&lt;&gt;0,VLOOKUP(Belegerfassung!L4646,Abfrage!$A$2:$C$19,2,),VLOOKUP(Belegerfassung!L4646,Abfrage!$A$2:$C$19,3,)),"")))</f>
        <v/>
      </c>
      <c r="G4638" t="str">
        <f t="shared" si="216"/>
        <v/>
      </c>
      <c r="H4638" s="31" t="str">
        <f>IF(A4638&lt;&gt;"",-Belegerfassung!J4646+Belegerfassung!K4646,"")</f>
        <v/>
      </c>
      <c r="I4638" s="49" t="str">
        <f>IFERROR(IF(H4638&lt;&gt;"",Belegerfassung!L4646*100,""),IF(OR(Belegerfassung!L4646="Leistung EU - Erlöse",Belegerfassung!L4646="Lieferungen EU-Erlöse",Belegerfassung!L4646="EUST",Belegerfassung!L4646="Bauleistungen 20%")=TRUE,"",MID(Belegerfassung!L4646,4,2)))</f>
        <v/>
      </c>
      <c r="J4638" s="6" t="str">
        <f>IF(A4638&lt;&gt;"",LEFT(Belegerfassung!D4646,40),"")</f>
        <v/>
      </c>
      <c r="K4638" t="str">
        <f>IF(A4638&lt;&gt;"",VLOOKUP(D4638,Abfrage!$F$2:$G$21,2,FALSE),"")</f>
        <v/>
      </c>
      <c r="L4638" s="6" t="str">
        <f>IF(Belegerfassung!H4646&lt;&gt;"",Belegerfassung!H4646,"")</f>
        <v/>
      </c>
      <c r="M4638" t="str">
        <f>IFERROR(IF(Belegerfassung!E4646&lt;&gt;"",VLOOKUP(Belegerfassung!E4646,Abfrage!$L$2:$M$15,2,),""),"")</f>
        <v/>
      </c>
      <c r="N4638" t="str">
        <f t="shared" si="217"/>
        <v/>
      </c>
      <c r="O4638" t="str">
        <f t="shared" si="218"/>
        <v/>
      </c>
      <c r="P4638" t="str">
        <f>IF(Belegerfassung!G4646&lt;&gt;"",CONCATENATE(Belegerfassung!G4646,".pdf"),"")</f>
        <v/>
      </c>
    </row>
    <row r="4639" spans="1:16">
      <c r="A4639" t="str">
        <f>IF(Belegerfassung!C4647&lt;&gt;"",0,"")</f>
        <v/>
      </c>
      <c r="B4639" t="str">
        <f>IFERROR(VLOOKUP(Belegerfassung!I4647,Konten!A:D,2,FALSE),"")</f>
        <v/>
      </c>
      <c r="C4639" t="str">
        <f>IF(A4639&lt;&gt;"",TEXT(Belegerfassung!C4647,"TT.MM.JJJJ"),"")</f>
        <v/>
      </c>
      <c r="D4639" t="str">
        <f>IFERROR(VLOOKUP(Belegerfassung!A4647,Abfrage!$E$2:$F$20,2,FALSE),"")</f>
        <v/>
      </c>
      <c r="E4639" t="str">
        <f>IF(A4639&lt;&gt;"",Belegerfassung!B4647,"")</f>
        <v/>
      </c>
      <c r="F4639" t="str">
        <f>IF(Belegerfassung!L4647="","",IF(Belegerfassung!L4647&lt;&gt;"",IF(Belegerfassung!L4647&lt;&gt;"",IF(Belegerfassung!J4647&lt;&gt;0,VLOOKUP(Belegerfassung!L4647,Abfrage!$A$2:$C$19,2,),VLOOKUP(Belegerfassung!L4647,Abfrage!$A$2:$C$19,3,)),"")))</f>
        <v/>
      </c>
      <c r="G4639" t="str">
        <f t="shared" si="216"/>
        <v/>
      </c>
      <c r="H4639" s="31" t="str">
        <f>IF(A4639&lt;&gt;"",-Belegerfassung!J4647+Belegerfassung!K4647,"")</f>
        <v/>
      </c>
      <c r="I4639" s="49" t="str">
        <f>IFERROR(IF(H4639&lt;&gt;"",Belegerfassung!L4647*100,""),IF(OR(Belegerfassung!L4647="Leistung EU - Erlöse",Belegerfassung!L4647="Lieferungen EU-Erlöse",Belegerfassung!L4647="EUST",Belegerfassung!L4647="Bauleistungen 20%")=TRUE,"",MID(Belegerfassung!L4647,4,2)))</f>
        <v/>
      </c>
      <c r="J4639" s="6" t="str">
        <f>IF(A4639&lt;&gt;"",LEFT(Belegerfassung!D4647,40),"")</f>
        <v/>
      </c>
      <c r="K4639" t="str">
        <f>IF(A4639&lt;&gt;"",VLOOKUP(D4639,Abfrage!$F$2:$G$21,2,FALSE),"")</f>
        <v/>
      </c>
      <c r="L4639" s="6" t="str">
        <f>IF(Belegerfassung!H4647&lt;&gt;"",Belegerfassung!H4647,"")</f>
        <v/>
      </c>
      <c r="M4639" t="str">
        <f>IFERROR(IF(Belegerfassung!E4647&lt;&gt;"",VLOOKUP(Belegerfassung!E4647,Abfrage!$L$2:$M$15,2,),""),"")</f>
        <v/>
      </c>
      <c r="N4639" t="str">
        <f t="shared" si="217"/>
        <v/>
      </c>
      <c r="O4639" t="str">
        <f t="shared" si="218"/>
        <v/>
      </c>
      <c r="P4639" t="str">
        <f>IF(Belegerfassung!G4647&lt;&gt;"",CONCATENATE(Belegerfassung!G4647,".pdf"),"")</f>
        <v/>
      </c>
    </row>
    <row r="4640" spans="1:16">
      <c r="A4640" t="str">
        <f>IF(Belegerfassung!C4648&lt;&gt;"",0,"")</f>
        <v/>
      </c>
      <c r="B4640" t="str">
        <f>IFERROR(VLOOKUP(Belegerfassung!I4648,Konten!A:D,2,FALSE),"")</f>
        <v/>
      </c>
      <c r="C4640" t="str">
        <f>IF(A4640&lt;&gt;"",TEXT(Belegerfassung!C4648,"TT.MM.JJJJ"),"")</f>
        <v/>
      </c>
      <c r="D4640" t="str">
        <f>IFERROR(VLOOKUP(Belegerfassung!A4648,Abfrage!$E$2:$F$20,2,FALSE),"")</f>
        <v/>
      </c>
      <c r="E4640" t="str">
        <f>IF(A4640&lt;&gt;"",Belegerfassung!B4648,"")</f>
        <v/>
      </c>
      <c r="F4640" t="str">
        <f>IF(Belegerfassung!L4648="","",IF(Belegerfassung!L4648&lt;&gt;"",IF(Belegerfassung!L4648&lt;&gt;"",IF(Belegerfassung!J4648&lt;&gt;0,VLOOKUP(Belegerfassung!L4648,Abfrage!$A$2:$C$19,2,),VLOOKUP(Belegerfassung!L4648,Abfrage!$A$2:$C$19,3,)),"")))</f>
        <v/>
      </c>
      <c r="G4640" t="str">
        <f t="shared" si="216"/>
        <v/>
      </c>
      <c r="H4640" s="31" t="str">
        <f>IF(A4640&lt;&gt;"",-Belegerfassung!J4648+Belegerfassung!K4648,"")</f>
        <v/>
      </c>
      <c r="I4640" s="49" t="str">
        <f>IFERROR(IF(H4640&lt;&gt;"",Belegerfassung!L4648*100,""),IF(OR(Belegerfassung!L4648="Leistung EU - Erlöse",Belegerfassung!L4648="Lieferungen EU-Erlöse",Belegerfassung!L4648="EUST",Belegerfassung!L4648="Bauleistungen 20%")=TRUE,"",MID(Belegerfassung!L4648,4,2)))</f>
        <v/>
      </c>
      <c r="J4640" s="6" t="str">
        <f>IF(A4640&lt;&gt;"",LEFT(Belegerfassung!D4648,40),"")</f>
        <v/>
      </c>
      <c r="K4640" t="str">
        <f>IF(A4640&lt;&gt;"",VLOOKUP(D4640,Abfrage!$F$2:$G$21,2,FALSE),"")</f>
        <v/>
      </c>
      <c r="L4640" s="6" t="str">
        <f>IF(Belegerfassung!H4648&lt;&gt;"",Belegerfassung!H4648,"")</f>
        <v/>
      </c>
      <c r="M4640" t="str">
        <f>IFERROR(IF(Belegerfassung!E4648&lt;&gt;"",VLOOKUP(Belegerfassung!E4648,Abfrage!$L$2:$M$15,2,),""),"")</f>
        <v/>
      </c>
      <c r="N4640" t="str">
        <f t="shared" si="217"/>
        <v/>
      </c>
      <c r="O4640" t="str">
        <f t="shared" si="218"/>
        <v/>
      </c>
      <c r="P4640" t="str">
        <f>IF(Belegerfassung!G4648&lt;&gt;"",CONCATENATE(Belegerfassung!G4648,".pdf"),"")</f>
        <v/>
      </c>
    </row>
    <row r="4641" spans="1:16">
      <c r="A4641" t="str">
        <f>IF(Belegerfassung!C4649&lt;&gt;"",0,"")</f>
        <v/>
      </c>
      <c r="B4641" t="str">
        <f>IFERROR(VLOOKUP(Belegerfassung!I4649,Konten!A:D,2,FALSE),"")</f>
        <v/>
      </c>
      <c r="C4641" t="str">
        <f>IF(A4641&lt;&gt;"",TEXT(Belegerfassung!C4649,"TT.MM.JJJJ"),"")</f>
        <v/>
      </c>
      <c r="D4641" t="str">
        <f>IFERROR(VLOOKUP(Belegerfassung!A4649,Abfrage!$E$2:$F$20,2,FALSE),"")</f>
        <v/>
      </c>
      <c r="E4641" t="str">
        <f>IF(A4641&lt;&gt;"",Belegerfassung!B4649,"")</f>
        <v/>
      </c>
      <c r="F4641" t="str">
        <f>IF(Belegerfassung!L4649="","",IF(Belegerfassung!L4649&lt;&gt;"",IF(Belegerfassung!L4649&lt;&gt;"",IF(Belegerfassung!J4649&lt;&gt;0,VLOOKUP(Belegerfassung!L4649,Abfrage!$A$2:$C$19,2,),VLOOKUP(Belegerfassung!L4649,Abfrage!$A$2:$C$19,3,)),"")))</f>
        <v/>
      </c>
      <c r="G4641" t="str">
        <f t="shared" si="216"/>
        <v/>
      </c>
      <c r="H4641" s="31" t="str">
        <f>IF(A4641&lt;&gt;"",-Belegerfassung!J4649+Belegerfassung!K4649,"")</f>
        <v/>
      </c>
      <c r="I4641" s="49" t="str">
        <f>IFERROR(IF(H4641&lt;&gt;"",Belegerfassung!L4649*100,""),IF(OR(Belegerfassung!L4649="Leistung EU - Erlöse",Belegerfassung!L4649="Lieferungen EU-Erlöse",Belegerfassung!L4649="EUST",Belegerfassung!L4649="Bauleistungen 20%")=TRUE,"",MID(Belegerfassung!L4649,4,2)))</f>
        <v/>
      </c>
      <c r="J4641" s="6" t="str">
        <f>IF(A4641&lt;&gt;"",LEFT(Belegerfassung!D4649,40),"")</f>
        <v/>
      </c>
      <c r="K4641" t="str">
        <f>IF(A4641&lt;&gt;"",VLOOKUP(D4641,Abfrage!$F$2:$G$21,2,FALSE),"")</f>
        <v/>
      </c>
      <c r="L4641" s="6" t="str">
        <f>IF(Belegerfassung!H4649&lt;&gt;"",Belegerfassung!H4649,"")</f>
        <v/>
      </c>
      <c r="M4641" t="str">
        <f>IFERROR(IF(Belegerfassung!E4649&lt;&gt;"",VLOOKUP(Belegerfassung!E4649,Abfrage!$L$2:$M$15,2,),""),"")</f>
        <v/>
      </c>
      <c r="N4641" t="str">
        <f t="shared" si="217"/>
        <v/>
      </c>
      <c r="O4641" t="str">
        <f t="shared" si="218"/>
        <v/>
      </c>
      <c r="P4641" t="str">
        <f>IF(Belegerfassung!G4649&lt;&gt;"",CONCATENATE(Belegerfassung!G4649,".pdf"),"")</f>
        <v/>
      </c>
    </row>
    <row r="4642" spans="1:16">
      <c r="A4642" t="str">
        <f>IF(Belegerfassung!C4650&lt;&gt;"",0,"")</f>
        <v/>
      </c>
      <c r="B4642" t="str">
        <f>IFERROR(VLOOKUP(Belegerfassung!I4650,Konten!A:D,2,FALSE),"")</f>
        <v/>
      </c>
      <c r="C4642" t="str">
        <f>IF(A4642&lt;&gt;"",TEXT(Belegerfassung!C4650,"TT.MM.JJJJ"),"")</f>
        <v/>
      </c>
      <c r="D4642" t="str">
        <f>IFERROR(VLOOKUP(Belegerfassung!A4650,Abfrage!$E$2:$F$20,2,FALSE),"")</f>
        <v/>
      </c>
      <c r="E4642" t="str">
        <f>IF(A4642&lt;&gt;"",Belegerfassung!B4650,"")</f>
        <v/>
      </c>
      <c r="F4642" t="str">
        <f>IF(Belegerfassung!L4650="","",IF(Belegerfassung!L4650&lt;&gt;"",IF(Belegerfassung!L4650&lt;&gt;"",IF(Belegerfassung!J4650&lt;&gt;0,VLOOKUP(Belegerfassung!L4650,Abfrage!$A$2:$C$19,2,),VLOOKUP(Belegerfassung!L4650,Abfrage!$A$2:$C$19,3,)),"")))</f>
        <v/>
      </c>
      <c r="G4642" t="str">
        <f t="shared" si="216"/>
        <v/>
      </c>
      <c r="H4642" s="31" t="str">
        <f>IF(A4642&lt;&gt;"",-Belegerfassung!J4650+Belegerfassung!K4650,"")</f>
        <v/>
      </c>
      <c r="I4642" s="49" t="str">
        <f>IFERROR(IF(H4642&lt;&gt;"",Belegerfassung!L4650*100,""),IF(OR(Belegerfassung!L4650="Leistung EU - Erlöse",Belegerfassung!L4650="Lieferungen EU-Erlöse",Belegerfassung!L4650="EUST",Belegerfassung!L4650="Bauleistungen 20%")=TRUE,"",MID(Belegerfassung!L4650,4,2)))</f>
        <v/>
      </c>
      <c r="J4642" s="6" t="str">
        <f>IF(A4642&lt;&gt;"",LEFT(Belegerfassung!D4650,40),"")</f>
        <v/>
      </c>
      <c r="K4642" t="str">
        <f>IF(A4642&lt;&gt;"",VLOOKUP(D4642,Abfrage!$F$2:$G$21,2,FALSE),"")</f>
        <v/>
      </c>
      <c r="L4642" s="6" t="str">
        <f>IF(Belegerfassung!H4650&lt;&gt;"",Belegerfassung!H4650,"")</f>
        <v/>
      </c>
      <c r="M4642" t="str">
        <f>IFERROR(IF(Belegerfassung!E4650&lt;&gt;"",VLOOKUP(Belegerfassung!E4650,Abfrage!$L$2:$M$15,2,),""),"")</f>
        <v/>
      </c>
      <c r="N4642" t="str">
        <f t="shared" si="217"/>
        <v/>
      </c>
      <c r="O4642" t="str">
        <f t="shared" si="218"/>
        <v/>
      </c>
      <c r="P4642" t="str">
        <f>IF(Belegerfassung!G4650&lt;&gt;"",CONCATENATE(Belegerfassung!G4650,".pdf"),"")</f>
        <v/>
      </c>
    </row>
    <row r="4643" spans="1:16">
      <c r="A4643" t="str">
        <f>IF(Belegerfassung!C4651&lt;&gt;"",0,"")</f>
        <v/>
      </c>
      <c r="B4643" t="str">
        <f>IFERROR(VLOOKUP(Belegerfassung!I4651,Konten!A:D,2,FALSE),"")</f>
        <v/>
      </c>
      <c r="C4643" t="str">
        <f>IF(A4643&lt;&gt;"",TEXT(Belegerfassung!C4651,"TT.MM.JJJJ"),"")</f>
        <v/>
      </c>
      <c r="D4643" t="str">
        <f>IFERROR(VLOOKUP(Belegerfassung!A4651,Abfrage!$E$2:$F$20,2,FALSE),"")</f>
        <v/>
      </c>
      <c r="E4643" t="str">
        <f>IF(A4643&lt;&gt;"",Belegerfassung!B4651,"")</f>
        <v/>
      </c>
      <c r="F4643" t="str">
        <f>IF(Belegerfassung!L4651="","",IF(Belegerfassung!L4651&lt;&gt;"",IF(Belegerfassung!L4651&lt;&gt;"",IF(Belegerfassung!J4651&lt;&gt;0,VLOOKUP(Belegerfassung!L4651,Abfrage!$A$2:$C$19,2,),VLOOKUP(Belegerfassung!L4651,Abfrage!$A$2:$C$19,3,)),"")))</f>
        <v/>
      </c>
      <c r="G4643" t="str">
        <f t="shared" si="216"/>
        <v/>
      </c>
      <c r="H4643" s="31" t="str">
        <f>IF(A4643&lt;&gt;"",-Belegerfassung!J4651+Belegerfassung!K4651,"")</f>
        <v/>
      </c>
      <c r="I4643" s="49" t="str">
        <f>IFERROR(IF(H4643&lt;&gt;"",Belegerfassung!L4651*100,""),IF(OR(Belegerfassung!L4651="Leistung EU - Erlöse",Belegerfassung!L4651="Lieferungen EU-Erlöse",Belegerfassung!L4651="EUST",Belegerfassung!L4651="Bauleistungen 20%")=TRUE,"",MID(Belegerfassung!L4651,4,2)))</f>
        <v/>
      </c>
      <c r="J4643" s="6" t="str">
        <f>IF(A4643&lt;&gt;"",LEFT(Belegerfassung!D4651,40),"")</f>
        <v/>
      </c>
      <c r="K4643" t="str">
        <f>IF(A4643&lt;&gt;"",VLOOKUP(D4643,Abfrage!$F$2:$G$21,2,FALSE),"")</f>
        <v/>
      </c>
      <c r="L4643" s="6" t="str">
        <f>IF(Belegerfassung!H4651&lt;&gt;"",Belegerfassung!H4651,"")</f>
        <v/>
      </c>
      <c r="M4643" t="str">
        <f>IFERROR(IF(Belegerfassung!E4651&lt;&gt;"",VLOOKUP(Belegerfassung!E4651,Abfrage!$L$2:$M$15,2,),""),"")</f>
        <v/>
      </c>
      <c r="N4643" t="str">
        <f t="shared" si="217"/>
        <v/>
      </c>
      <c r="O4643" t="str">
        <f t="shared" si="218"/>
        <v/>
      </c>
      <c r="P4643" t="str">
        <f>IF(Belegerfassung!G4651&lt;&gt;"",CONCATENATE(Belegerfassung!G4651,".pdf"),"")</f>
        <v/>
      </c>
    </row>
    <row r="4644" spans="1:16">
      <c r="A4644" t="str">
        <f>IF(Belegerfassung!C4652&lt;&gt;"",0,"")</f>
        <v/>
      </c>
      <c r="B4644" t="str">
        <f>IFERROR(VLOOKUP(Belegerfassung!I4652,Konten!A:D,2,FALSE),"")</f>
        <v/>
      </c>
      <c r="C4644" t="str">
        <f>IF(A4644&lt;&gt;"",TEXT(Belegerfassung!C4652,"TT.MM.JJJJ"),"")</f>
        <v/>
      </c>
      <c r="D4644" t="str">
        <f>IFERROR(VLOOKUP(Belegerfassung!A4652,Abfrage!$E$2:$F$20,2,FALSE),"")</f>
        <v/>
      </c>
      <c r="E4644" t="str">
        <f>IF(A4644&lt;&gt;"",Belegerfassung!B4652,"")</f>
        <v/>
      </c>
      <c r="F4644" t="str">
        <f>IF(Belegerfassung!L4652="","",IF(Belegerfassung!L4652&lt;&gt;"",IF(Belegerfassung!L4652&lt;&gt;"",IF(Belegerfassung!J4652&lt;&gt;0,VLOOKUP(Belegerfassung!L4652,Abfrage!$A$2:$C$19,2,),VLOOKUP(Belegerfassung!L4652,Abfrage!$A$2:$C$19,3,)),"")))</f>
        <v/>
      </c>
      <c r="G4644" t="str">
        <f t="shared" si="216"/>
        <v/>
      </c>
      <c r="H4644" s="31" t="str">
        <f>IF(A4644&lt;&gt;"",-Belegerfassung!J4652+Belegerfassung!K4652,"")</f>
        <v/>
      </c>
      <c r="I4644" s="49" t="str">
        <f>IFERROR(IF(H4644&lt;&gt;"",Belegerfassung!L4652*100,""),IF(OR(Belegerfassung!L4652="Leistung EU - Erlöse",Belegerfassung!L4652="Lieferungen EU-Erlöse",Belegerfassung!L4652="EUST",Belegerfassung!L4652="Bauleistungen 20%")=TRUE,"",MID(Belegerfassung!L4652,4,2)))</f>
        <v/>
      </c>
      <c r="J4644" s="6" t="str">
        <f>IF(A4644&lt;&gt;"",LEFT(Belegerfassung!D4652,40),"")</f>
        <v/>
      </c>
      <c r="K4644" t="str">
        <f>IF(A4644&lt;&gt;"",VLOOKUP(D4644,Abfrage!$F$2:$G$21,2,FALSE),"")</f>
        <v/>
      </c>
      <c r="L4644" s="6" t="str">
        <f>IF(Belegerfassung!H4652&lt;&gt;"",Belegerfassung!H4652,"")</f>
        <v/>
      </c>
      <c r="M4644" t="str">
        <f>IFERROR(IF(Belegerfassung!E4652&lt;&gt;"",VLOOKUP(Belegerfassung!E4652,Abfrage!$L$2:$M$15,2,),""),"")</f>
        <v/>
      </c>
      <c r="N4644" t="str">
        <f t="shared" si="217"/>
        <v/>
      </c>
      <c r="O4644" t="str">
        <f t="shared" si="218"/>
        <v/>
      </c>
      <c r="P4644" t="str">
        <f>IF(Belegerfassung!G4652&lt;&gt;"",CONCATENATE(Belegerfassung!G4652,".pdf"),"")</f>
        <v/>
      </c>
    </row>
    <row r="4645" spans="1:16">
      <c r="A4645" t="str">
        <f>IF(Belegerfassung!C4653&lt;&gt;"",0,"")</f>
        <v/>
      </c>
      <c r="B4645" t="str">
        <f>IFERROR(VLOOKUP(Belegerfassung!I4653,Konten!A:D,2,FALSE),"")</f>
        <v/>
      </c>
      <c r="C4645" t="str">
        <f>IF(A4645&lt;&gt;"",TEXT(Belegerfassung!C4653,"TT.MM.JJJJ"),"")</f>
        <v/>
      </c>
      <c r="D4645" t="str">
        <f>IFERROR(VLOOKUP(Belegerfassung!A4653,Abfrage!$E$2:$F$20,2,FALSE),"")</f>
        <v/>
      </c>
      <c r="E4645" t="str">
        <f>IF(A4645&lt;&gt;"",Belegerfassung!B4653,"")</f>
        <v/>
      </c>
      <c r="F4645" t="str">
        <f>IF(Belegerfassung!L4653="","",IF(Belegerfassung!L4653&lt;&gt;"",IF(Belegerfassung!L4653&lt;&gt;"",IF(Belegerfassung!J4653&lt;&gt;0,VLOOKUP(Belegerfassung!L4653,Abfrage!$A$2:$C$19,2,),VLOOKUP(Belegerfassung!L4653,Abfrage!$A$2:$C$19,3,)),"")))</f>
        <v/>
      </c>
      <c r="G4645" t="str">
        <f t="shared" si="216"/>
        <v/>
      </c>
      <c r="H4645" s="31" t="str">
        <f>IF(A4645&lt;&gt;"",-Belegerfassung!J4653+Belegerfassung!K4653,"")</f>
        <v/>
      </c>
      <c r="I4645" s="49" t="str">
        <f>IFERROR(IF(H4645&lt;&gt;"",Belegerfassung!L4653*100,""),IF(OR(Belegerfassung!L4653="Leistung EU - Erlöse",Belegerfassung!L4653="Lieferungen EU-Erlöse",Belegerfassung!L4653="EUST",Belegerfassung!L4653="Bauleistungen 20%")=TRUE,"",MID(Belegerfassung!L4653,4,2)))</f>
        <v/>
      </c>
      <c r="J4645" s="6" t="str">
        <f>IF(A4645&lt;&gt;"",LEFT(Belegerfassung!D4653,40),"")</f>
        <v/>
      </c>
      <c r="K4645" t="str">
        <f>IF(A4645&lt;&gt;"",VLOOKUP(D4645,Abfrage!$F$2:$G$21,2,FALSE),"")</f>
        <v/>
      </c>
      <c r="L4645" s="6" t="str">
        <f>IF(Belegerfassung!H4653&lt;&gt;"",Belegerfassung!H4653,"")</f>
        <v/>
      </c>
      <c r="M4645" t="str">
        <f>IFERROR(IF(Belegerfassung!E4653&lt;&gt;"",VLOOKUP(Belegerfassung!E4653,Abfrage!$L$2:$M$15,2,),""),"")</f>
        <v/>
      </c>
      <c r="N4645" t="str">
        <f t="shared" si="217"/>
        <v/>
      </c>
      <c r="O4645" t="str">
        <f t="shared" si="218"/>
        <v/>
      </c>
      <c r="P4645" t="str">
        <f>IF(Belegerfassung!G4653&lt;&gt;"",CONCATENATE(Belegerfassung!G4653,".pdf"),"")</f>
        <v/>
      </c>
    </row>
    <row r="4646" spans="1:16">
      <c r="A4646" t="str">
        <f>IF(Belegerfassung!C4654&lt;&gt;"",0,"")</f>
        <v/>
      </c>
      <c r="B4646" t="str">
        <f>IFERROR(VLOOKUP(Belegerfassung!I4654,Konten!A:D,2,FALSE),"")</f>
        <v/>
      </c>
      <c r="C4646" t="str">
        <f>IF(A4646&lt;&gt;"",TEXT(Belegerfassung!C4654,"TT.MM.JJJJ"),"")</f>
        <v/>
      </c>
      <c r="D4646" t="str">
        <f>IFERROR(VLOOKUP(Belegerfassung!A4654,Abfrage!$E$2:$F$20,2,FALSE),"")</f>
        <v/>
      </c>
      <c r="E4646" t="str">
        <f>IF(A4646&lt;&gt;"",Belegerfassung!B4654,"")</f>
        <v/>
      </c>
      <c r="F4646" t="str">
        <f>IF(Belegerfassung!L4654="","",IF(Belegerfassung!L4654&lt;&gt;"",IF(Belegerfassung!L4654&lt;&gt;"",IF(Belegerfassung!J4654&lt;&gt;0,VLOOKUP(Belegerfassung!L4654,Abfrage!$A$2:$C$19,2,),VLOOKUP(Belegerfassung!L4654,Abfrage!$A$2:$C$19,3,)),"")))</f>
        <v/>
      </c>
      <c r="G4646" t="str">
        <f t="shared" si="216"/>
        <v/>
      </c>
      <c r="H4646" s="31" t="str">
        <f>IF(A4646&lt;&gt;"",-Belegerfassung!J4654+Belegerfassung!K4654,"")</f>
        <v/>
      </c>
      <c r="I4646" s="49" t="str">
        <f>IFERROR(IF(H4646&lt;&gt;"",Belegerfassung!L4654*100,""),IF(OR(Belegerfassung!L4654="Leistung EU - Erlöse",Belegerfassung!L4654="Lieferungen EU-Erlöse",Belegerfassung!L4654="EUST",Belegerfassung!L4654="Bauleistungen 20%")=TRUE,"",MID(Belegerfassung!L4654,4,2)))</f>
        <v/>
      </c>
      <c r="J4646" s="6" t="str">
        <f>IF(A4646&lt;&gt;"",LEFT(Belegerfassung!D4654,40),"")</f>
        <v/>
      </c>
      <c r="K4646" t="str">
        <f>IF(A4646&lt;&gt;"",VLOOKUP(D4646,Abfrage!$F$2:$G$21,2,FALSE),"")</f>
        <v/>
      </c>
      <c r="L4646" s="6" t="str">
        <f>IF(Belegerfassung!H4654&lt;&gt;"",Belegerfassung!H4654,"")</f>
        <v/>
      </c>
      <c r="M4646" t="str">
        <f>IFERROR(IF(Belegerfassung!E4654&lt;&gt;"",VLOOKUP(Belegerfassung!E4654,Abfrage!$L$2:$M$15,2,),""),"")</f>
        <v/>
      </c>
      <c r="N4646" t="str">
        <f t="shared" si="217"/>
        <v/>
      </c>
      <c r="O4646" t="str">
        <f t="shared" si="218"/>
        <v/>
      </c>
      <c r="P4646" t="str">
        <f>IF(Belegerfassung!G4654&lt;&gt;"",CONCATENATE(Belegerfassung!G4654,".pdf"),"")</f>
        <v/>
      </c>
    </row>
    <row r="4647" spans="1:16">
      <c r="A4647" t="str">
        <f>IF(Belegerfassung!C4655&lt;&gt;"",0,"")</f>
        <v/>
      </c>
      <c r="B4647" t="str">
        <f>IFERROR(VLOOKUP(Belegerfassung!I4655,Konten!A:D,2,FALSE),"")</f>
        <v/>
      </c>
      <c r="C4647" t="str">
        <f>IF(A4647&lt;&gt;"",TEXT(Belegerfassung!C4655,"TT.MM.JJJJ"),"")</f>
        <v/>
      </c>
      <c r="D4647" t="str">
        <f>IFERROR(VLOOKUP(Belegerfassung!A4655,Abfrage!$E$2:$F$20,2,FALSE),"")</f>
        <v/>
      </c>
      <c r="E4647" t="str">
        <f>IF(A4647&lt;&gt;"",Belegerfassung!B4655,"")</f>
        <v/>
      </c>
      <c r="F4647" t="str">
        <f>IF(Belegerfassung!L4655="","",IF(Belegerfassung!L4655&lt;&gt;"",IF(Belegerfassung!L4655&lt;&gt;"",IF(Belegerfassung!J4655&lt;&gt;0,VLOOKUP(Belegerfassung!L4655,Abfrage!$A$2:$C$19,2,),VLOOKUP(Belegerfassung!L4655,Abfrage!$A$2:$C$19,3,)),"")))</f>
        <v/>
      </c>
      <c r="G4647" t="str">
        <f t="shared" si="216"/>
        <v/>
      </c>
      <c r="H4647" s="31" t="str">
        <f>IF(A4647&lt;&gt;"",-Belegerfassung!J4655+Belegerfassung!K4655,"")</f>
        <v/>
      </c>
      <c r="I4647" s="49" t="str">
        <f>IFERROR(IF(H4647&lt;&gt;"",Belegerfassung!L4655*100,""),IF(OR(Belegerfassung!L4655="Leistung EU - Erlöse",Belegerfassung!L4655="Lieferungen EU-Erlöse",Belegerfassung!L4655="EUST",Belegerfassung!L4655="Bauleistungen 20%")=TRUE,"",MID(Belegerfassung!L4655,4,2)))</f>
        <v/>
      </c>
      <c r="J4647" s="6" t="str">
        <f>IF(A4647&lt;&gt;"",LEFT(Belegerfassung!D4655,40),"")</f>
        <v/>
      </c>
      <c r="K4647" t="str">
        <f>IF(A4647&lt;&gt;"",VLOOKUP(D4647,Abfrage!$F$2:$G$21,2,FALSE),"")</f>
        <v/>
      </c>
      <c r="L4647" s="6" t="str">
        <f>IF(Belegerfassung!H4655&lt;&gt;"",Belegerfassung!H4655,"")</f>
        <v/>
      </c>
      <c r="M4647" t="str">
        <f>IFERROR(IF(Belegerfassung!E4655&lt;&gt;"",VLOOKUP(Belegerfassung!E4655,Abfrage!$L$2:$M$15,2,),""),"")</f>
        <v/>
      </c>
      <c r="N4647" t="str">
        <f t="shared" si="217"/>
        <v/>
      </c>
      <c r="O4647" t="str">
        <f t="shared" si="218"/>
        <v/>
      </c>
      <c r="P4647" t="str">
        <f>IF(Belegerfassung!G4655&lt;&gt;"",CONCATENATE(Belegerfassung!G4655,".pdf"),"")</f>
        <v/>
      </c>
    </row>
    <row r="4648" spans="1:16">
      <c r="A4648" t="str">
        <f>IF(Belegerfassung!C4656&lt;&gt;"",0,"")</f>
        <v/>
      </c>
      <c r="B4648" t="str">
        <f>IFERROR(VLOOKUP(Belegerfassung!I4656,Konten!A:D,2,FALSE),"")</f>
        <v/>
      </c>
      <c r="C4648" t="str">
        <f>IF(A4648&lt;&gt;"",TEXT(Belegerfassung!C4656,"TT.MM.JJJJ"),"")</f>
        <v/>
      </c>
      <c r="D4648" t="str">
        <f>IFERROR(VLOOKUP(Belegerfassung!A4656,Abfrage!$E$2:$F$20,2,FALSE),"")</f>
        <v/>
      </c>
      <c r="E4648" t="str">
        <f>IF(A4648&lt;&gt;"",Belegerfassung!B4656,"")</f>
        <v/>
      </c>
      <c r="F4648" t="str">
        <f>IF(Belegerfassung!L4656="","",IF(Belegerfassung!L4656&lt;&gt;"",IF(Belegerfassung!L4656&lt;&gt;"",IF(Belegerfassung!J4656&lt;&gt;0,VLOOKUP(Belegerfassung!L4656,Abfrage!$A$2:$C$19,2,),VLOOKUP(Belegerfassung!L4656,Abfrage!$A$2:$C$19,3,)),"")))</f>
        <v/>
      </c>
      <c r="G4648" t="str">
        <f t="shared" si="216"/>
        <v/>
      </c>
      <c r="H4648" s="31" t="str">
        <f>IF(A4648&lt;&gt;"",-Belegerfassung!J4656+Belegerfassung!K4656,"")</f>
        <v/>
      </c>
      <c r="I4648" s="49" t="str">
        <f>IFERROR(IF(H4648&lt;&gt;"",Belegerfassung!L4656*100,""),IF(OR(Belegerfassung!L4656="Leistung EU - Erlöse",Belegerfassung!L4656="Lieferungen EU-Erlöse",Belegerfassung!L4656="EUST",Belegerfassung!L4656="Bauleistungen 20%")=TRUE,"",MID(Belegerfassung!L4656,4,2)))</f>
        <v/>
      </c>
      <c r="J4648" s="6" t="str">
        <f>IF(A4648&lt;&gt;"",LEFT(Belegerfassung!D4656,40),"")</f>
        <v/>
      </c>
      <c r="K4648" t="str">
        <f>IF(A4648&lt;&gt;"",VLOOKUP(D4648,Abfrage!$F$2:$G$21,2,FALSE),"")</f>
        <v/>
      </c>
      <c r="L4648" s="6" t="str">
        <f>IF(Belegerfassung!H4656&lt;&gt;"",Belegerfassung!H4656,"")</f>
        <v/>
      </c>
      <c r="M4648" t="str">
        <f>IFERROR(IF(Belegerfassung!E4656&lt;&gt;"",VLOOKUP(Belegerfassung!E4656,Abfrage!$L$2:$M$15,2,),""),"")</f>
        <v/>
      </c>
      <c r="N4648" t="str">
        <f t="shared" si="217"/>
        <v/>
      </c>
      <c r="O4648" t="str">
        <f t="shared" si="218"/>
        <v/>
      </c>
      <c r="P4648" t="str">
        <f>IF(Belegerfassung!G4656&lt;&gt;"",CONCATENATE(Belegerfassung!G4656,".pdf"),"")</f>
        <v/>
      </c>
    </row>
    <row r="4649" spans="1:16">
      <c r="A4649" t="str">
        <f>IF(Belegerfassung!C4657&lt;&gt;"",0,"")</f>
        <v/>
      </c>
      <c r="B4649" t="str">
        <f>IFERROR(VLOOKUP(Belegerfassung!I4657,Konten!A:D,2,FALSE),"")</f>
        <v/>
      </c>
      <c r="C4649" t="str">
        <f>IF(A4649&lt;&gt;"",TEXT(Belegerfassung!C4657,"TT.MM.JJJJ"),"")</f>
        <v/>
      </c>
      <c r="D4649" t="str">
        <f>IFERROR(VLOOKUP(Belegerfassung!A4657,Abfrage!$E$2:$F$20,2,FALSE),"")</f>
        <v/>
      </c>
      <c r="E4649" t="str">
        <f>IF(A4649&lt;&gt;"",Belegerfassung!B4657,"")</f>
        <v/>
      </c>
      <c r="F4649" t="str">
        <f>IF(Belegerfassung!L4657="","",IF(Belegerfassung!L4657&lt;&gt;"",IF(Belegerfassung!L4657&lt;&gt;"",IF(Belegerfassung!J4657&lt;&gt;0,VLOOKUP(Belegerfassung!L4657,Abfrage!$A$2:$C$19,2,),VLOOKUP(Belegerfassung!L4657,Abfrage!$A$2:$C$19,3,)),"")))</f>
        <v/>
      </c>
      <c r="G4649" t="str">
        <f t="shared" si="216"/>
        <v/>
      </c>
      <c r="H4649" s="31" t="str">
        <f>IF(A4649&lt;&gt;"",-Belegerfassung!J4657+Belegerfassung!K4657,"")</f>
        <v/>
      </c>
      <c r="I4649" s="49" t="str">
        <f>IFERROR(IF(H4649&lt;&gt;"",Belegerfassung!L4657*100,""),IF(OR(Belegerfassung!L4657="Leistung EU - Erlöse",Belegerfassung!L4657="Lieferungen EU-Erlöse",Belegerfassung!L4657="EUST",Belegerfassung!L4657="Bauleistungen 20%")=TRUE,"",MID(Belegerfassung!L4657,4,2)))</f>
        <v/>
      </c>
      <c r="J4649" s="6" t="str">
        <f>IF(A4649&lt;&gt;"",LEFT(Belegerfassung!D4657,40),"")</f>
        <v/>
      </c>
      <c r="K4649" t="str">
        <f>IF(A4649&lt;&gt;"",VLOOKUP(D4649,Abfrage!$F$2:$G$21,2,FALSE),"")</f>
        <v/>
      </c>
      <c r="L4649" s="6" t="str">
        <f>IF(Belegerfassung!H4657&lt;&gt;"",Belegerfassung!H4657,"")</f>
        <v/>
      </c>
      <c r="M4649" t="str">
        <f>IFERROR(IF(Belegerfassung!E4657&lt;&gt;"",VLOOKUP(Belegerfassung!E4657,Abfrage!$L$2:$M$15,2,),""),"")</f>
        <v/>
      </c>
      <c r="N4649" t="str">
        <f t="shared" si="217"/>
        <v/>
      </c>
      <c r="O4649" t="str">
        <f t="shared" si="218"/>
        <v/>
      </c>
      <c r="P4649" t="str">
        <f>IF(Belegerfassung!G4657&lt;&gt;"",CONCATENATE(Belegerfassung!G4657,".pdf"),"")</f>
        <v/>
      </c>
    </row>
    <row r="4650" spans="1:16">
      <c r="A4650" t="str">
        <f>IF(Belegerfassung!C4658&lt;&gt;"",0,"")</f>
        <v/>
      </c>
      <c r="B4650" t="str">
        <f>IFERROR(VLOOKUP(Belegerfassung!I4658,Konten!A:D,2,FALSE),"")</f>
        <v/>
      </c>
      <c r="C4650" t="str">
        <f>IF(A4650&lt;&gt;"",TEXT(Belegerfassung!C4658,"TT.MM.JJJJ"),"")</f>
        <v/>
      </c>
      <c r="D4650" t="str">
        <f>IFERROR(VLOOKUP(Belegerfassung!A4658,Abfrage!$E$2:$F$20,2,FALSE),"")</f>
        <v/>
      </c>
      <c r="E4650" t="str">
        <f>IF(A4650&lt;&gt;"",Belegerfassung!B4658,"")</f>
        <v/>
      </c>
      <c r="F4650" t="str">
        <f>IF(Belegerfassung!L4658="","",IF(Belegerfassung!L4658&lt;&gt;"",IF(Belegerfassung!L4658&lt;&gt;"",IF(Belegerfassung!J4658&lt;&gt;0,VLOOKUP(Belegerfassung!L4658,Abfrage!$A$2:$C$19,2,),VLOOKUP(Belegerfassung!L4658,Abfrage!$A$2:$C$19,3,)),"")))</f>
        <v/>
      </c>
      <c r="G4650" t="str">
        <f t="shared" si="216"/>
        <v/>
      </c>
      <c r="H4650" s="31" t="str">
        <f>IF(A4650&lt;&gt;"",-Belegerfassung!J4658+Belegerfassung!K4658,"")</f>
        <v/>
      </c>
      <c r="I4650" s="49" t="str">
        <f>IFERROR(IF(H4650&lt;&gt;"",Belegerfassung!L4658*100,""),IF(OR(Belegerfassung!L4658="Leistung EU - Erlöse",Belegerfassung!L4658="Lieferungen EU-Erlöse",Belegerfassung!L4658="EUST",Belegerfassung!L4658="Bauleistungen 20%")=TRUE,"",MID(Belegerfassung!L4658,4,2)))</f>
        <v/>
      </c>
      <c r="J4650" s="6" t="str">
        <f>IF(A4650&lt;&gt;"",LEFT(Belegerfassung!D4658,40),"")</f>
        <v/>
      </c>
      <c r="K4650" t="str">
        <f>IF(A4650&lt;&gt;"",VLOOKUP(D4650,Abfrage!$F$2:$G$21,2,FALSE),"")</f>
        <v/>
      </c>
      <c r="L4650" s="6" t="str">
        <f>IF(Belegerfassung!H4658&lt;&gt;"",Belegerfassung!H4658,"")</f>
        <v/>
      </c>
      <c r="M4650" t="str">
        <f>IFERROR(IF(Belegerfassung!E4658&lt;&gt;"",VLOOKUP(Belegerfassung!E4658,Abfrage!$L$2:$M$15,2,),""),"")</f>
        <v/>
      </c>
      <c r="N4650" t="str">
        <f t="shared" si="217"/>
        <v/>
      </c>
      <c r="O4650" t="str">
        <f t="shared" si="218"/>
        <v/>
      </c>
      <c r="P4650" t="str">
        <f>IF(Belegerfassung!G4658&lt;&gt;"",CONCATENATE(Belegerfassung!G4658,".pdf"),"")</f>
        <v/>
      </c>
    </row>
    <row r="4651" spans="1:16">
      <c r="A4651" t="str">
        <f>IF(Belegerfassung!C4659&lt;&gt;"",0,"")</f>
        <v/>
      </c>
      <c r="B4651" t="str">
        <f>IFERROR(VLOOKUP(Belegerfassung!I4659,Konten!A:D,2,FALSE),"")</f>
        <v/>
      </c>
      <c r="C4651" t="str">
        <f>IF(A4651&lt;&gt;"",TEXT(Belegerfassung!C4659,"TT.MM.JJJJ"),"")</f>
        <v/>
      </c>
      <c r="D4651" t="str">
        <f>IFERROR(VLOOKUP(Belegerfassung!A4659,Abfrage!$E$2:$F$20,2,FALSE),"")</f>
        <v/>
      </c>
      <c r="E4651" t="str">
        <f>IF(A4651&lt;&gt;"",Belegerfassung!B4659,"")</f>
        <v/>
      </c>
      <c r="F4651" t="str">
        <f>IF(Belegerfassung!L4659="","",IF(Belegerfassung!L4659&lt;&gt;"",IF(Belegerfassung!L4659&lt;&gt;"",IF(Belegerfassung!J4659&lt;&gt;0,VLOOKUP(Belegerfassung!L4659,Abfrage!$A$2:$C$19,2,),VLOOKUP(Belegerfassung!L4659,Abfrage!$A$2:$C$19,3,)),"")))</f>
        <v/>
      </c>
      <c r="G4651" t="str">
        <f t="shared" si="216"/>
        <v/>
      </c>
      <c r="H4651" s="31" t="str">
        <f>IF(A4651&lt;&gt;"",-Belegerfassung!J4659+Belegerfassung!K4659,"")</f>
        <v/>
      </c>
      <c r="I4651" s="49" t="str">
        <f>IFERROR(IF(H4651&lt;&gt;"",Belegerfassung!L4659*100,""),IF(OR(Belegerfassung!L4659="Leistung EU - Erlöse",Belegerfassung!L4659="Lieferungen EU-Erlöse",Belegerfassung!L4659="EUST",Belegerfassung!L4659="Bauleistungen 20%")=TRUE,"",MID(Belegerfassung!L4659,4,2)))</f>
        <v/>
      </c>
      <c r="J4651" s="6" t="str">
        <f>IF(A4651&lt;&gt;"",LEFT(Belegerfassung!D4659,40),"")</f>
        <v/>
      </c>
      <c r="K4651" t="str">
        <f>IF(A4651&lt;&gt;"",VLOOKUP(D4651,Abfrage!$F$2:$G$21,2,FALSE),"")</f>
        <v/>
      </c>
      <c r="L4651" s="6" t="str">
        <f>IF(Belegerfassung!H4659&lt;&gt;"",Belegerfassung!H4659,"")</f>
        <v/>
      </c>
      <c r="M4651" t="str">
        <f>IFERROR(IF(Belegerfassung!E4659&lt;&gt;"",VLOOKUP(Belegerfassung!E4659,Abfrage!$L$2:$M$15,2,),""),"")</f>
        <v/>
      </c>
      <c r="N4651" t="str">
        <f t="shared" si="217"/>
        <v/>
      </c>
      <c r="O4651" t="str">
        <f t="shared" si="218"/>
        <v/>
      </c>
      <c r="P4651" t="str">
        <f>IF(Belegerfassung!G4659&lt;&gt;"",CONCATENATE(Belegerfassung!G4659,".pdf"),"")</f>
        <v/>
      </c>
    </row>
    <row r="4652" spans="1:16">
      <c r="A4652" t="str">
        <f>IF(Belegerfassung!C4660&lt;&gt;"",0,"")</f>
        <v/>
      </c>
      <c r="B4652" t="str">
        <f>IFERROR(VLOOKUP(Belegerfassung!I4660,Konten!A:D,2,FALSE),"")</f>
        <v/>
      </c>
      <c r="C4652" t="str">
        <f>IF(A4652&lt;&gt;"",TEXT(Belegerfassung!C4660,"TT.MM.JJJJ"),"")</f>
        <v/>
      </c>
      <c r="D4652" t="str">
        <f>IFERROR(VLOOKUP(Belegerfassung!A4660,Abfrage!$E$2:$F$20,2,FALSE),"")</f>
        <v/>
      </c>
      <c r="E4652" t="str">
        <f>IF(A4652&lt;&gt;"",Belegerfassung!B4660,"")</f>
        <v/>
      </c>
      <c r="F4652" t="str">
        <f>IF(Belegerfassung!L4660="","",IF(Belegerfassung!L4660&lt;&gt;"",IF(Belegerfassung!L4660&lt;&gt;"",IF(Belegerfassung!J4660&lt;&gt;0,VLOOKUP(Belegerfassung!L4660,Abfrage!$A$2:$C$19,2,),VLOOKUP(Belegerfassung!L4660,Abfrage!$A$2:$C$19,3,)),"")))</f>
        <v/>
      </c>
      <c r="G4652" t="str">
        <f t="shared" si="216"/>
        <v/>
      </c>
      <c r="H4652" s="31" t="str">
        <f>IF(A4652&lt;&gt;"",-Belegerfassung!J4660+Belegerfassung!K4660,"")</f>
        <v/>
      </c>
      <c r="I4652" s="49" t="str">
        <f>IFERROR(IF(H4652&lt;&gt;"",Belegerfassung!L4660*100,""),IF(OR(Belegerfassung!L4660="Leistung EU - Erlöse",Belegerfassung!L4660="Lieferungen EU-Erlöse",Belegerfassung!L4660="EUST",Belegerfassung!L4660="Bauleistungen 20%")=TRUE,"",MID(Belegerfassung!L4660,4,2)))</f>
        <v/>
      </c>
      <c r="J4652" s="6" t="str">
        <f>IF(A4652&lt;&gt;"",LEFT(Belegerfassung!D4660,40),"")</f>
        <v/>
      </c>
      <c r="K4652" t="str">
        <f>IF(A4652&lt;&gt;"",VLOOKUP(D4652,Abfrage!$F$2:$G$21,2,FALSE),"")</f>
        <v/>
      </c>
      <c r="L4652" s="6" t="str">
        <f>IF(Belegerfassung!H4660&lt;&gt;"",Belegerfassung!H4660,"")</f>
        <v/>
      </c>
      <c r="M4652" t="str">
        <f>IFERROR(IF(Belegerfassung!E4660&lt;&gt;"",VLOOKUP(Belegerfassung!E4660,Abfrage!$L$2:$M$15,2,),""),"")</f>
        <v/>
      </c>
      <c r="N4652" t="str">
        <f t="shared" si="217"/>
        <v/>
      </c>
      <c r="O4652" t="str">
        <f t="shared" si="218"/>
        <v/>
      </c>
      <c r="P4652" t="str">
        <f>IF(Belegerfassung!G4660&lt;&gt;"",CONCATENATE(Belegerfassung!G4660,".pdf"),"")</f>
        <v/>
      </c>
    </row>
    <row r="4653" spans="1:16">
      <c r="A4653" t="str">
        <f>IF(Belegerfassung!C4661&lt;&gt;"",0,"")</f>
        <v/>
      </c>
      <c r="B4653" t="str">
        <f>IFERROR(VLOOKUP(Belegerfassung!I4661,Konten!A:D,2,FALSE),"")</f>
        <v/>
      </c>
      <c r="C4653" t="str">
        <f>IF(A4653&lt;&gt;"",TEXT(Belegerfassung!C4661,"TT.MM.JJJJ"),"")</f>
        <v/>
      </c>
      <c r="D4653" t="str">
        <f>IFERROR(VLOOKUP(Belegerfassung!A4661,Abfrage!$E$2:$F$20,2,FALSE),"")</f>
        <v/>
      </c>
      <c r="E4653" t="str">
        <f>IF(A4653&lt;&gt;"",Belegerfassung!B4661,"")</f>
        <v/>
      </c>
      <c r="F4653" t="str">
        <f>IF(Belegerfassung!L4661="","",IF(Belegerfassung!L4661&lt;&gt;"",IF(Belegerfassung!L4661&lt;&gt;"",IF(Belegerfassung!J4661&lt;&gt;0,VLOOKUP(Belegerfassung!L4661,Abfrage!$A$2:$C$19,2,),VLOOKUP(Belegerfassung!L4661,Abfrage!$A$2:$C$19,3,)),"")))</f>
        <v/>
      </c>
      <c r="G4653" t="str">
        <f t="shared" si="216"/>
        <v/>
      </c>
      <c r="H4653" s="31" t="str">
        <f>IF(A4653&lt;&gt;"",-Belegerfassung!J4661+Belegerfassung!K4661,"")</f>
        <v/>
      </c>
      <c r="I4653" s="49" t="str">
        <f>IFERROR(IF(H4653&lt;&gt;"",Belegerfassung!L4661*100,""),IF(OR(Belegerfassung!L4661="Leistung EU - Erlöse",Belegerfassung!L4661="Lieferungen EU-Erlöse",Belegerfassung!L4661="EUST",Belegerfassung!L4661="Bauleistungen 20%")=TRUE,"",MID(Belegerfassung!L4661,4,2)))</f>
        <v/>
      </c>
      <c r="J4653" s="6" t="str">
        <f>IF(A4653&lt;&gt;"",LEFT(Belegerfassung!D4661,40),"")</f>
        <v/>
      </c>
      <c r="K4653" t="str">
        <f>IF(A4653&lt;&gt;"",VLOOKUP(D4653,Abfrage!$F$2:$G$21,2,FALSE),"")</f>
        <v/>
      </c>
      <c r="L4653" s="6" t="str">
        <f>IF(Belegerfassung!H4661&lt;&gt;"",Belegerfassung!H4661,"")</f>
        <v/>
      </c>
      <c r="M4653" t="str">
        <f>IFERROR(IF(Belegerfassung!E4661&lt;&gt;"",VLOOKUP(Belegerfassung!E4661,Abfrage!$L$2:$M$15,2,),""),"")</f>
        <v/>
      </c>
      <c r="N4653" t="str">
        <f t="shared" si="217"/>
        <v/>
      </c>
      <c r="O4653" t="str">
        <f t="shared" si="218"/>
        <v/>
      </c>
      <c r="P4653" t="str">
        <f>IF(Belegerfassung!G4661&lt;&gt;"",CONCATENATE(Belegerfassung!G4661,".pdf"),"")</f>
        <v/>
      </c>
    </row>
    <row r="4654" spans="1:16">
      <c r="A4654" t="str">
        <f>IF(Belegerfassung!C4662&lt;&gt;"",0,"")</f>
        <v/>
      </c>
      <c r="B4654" t="str">
        <f>IFERROR(VLOOKUP(Belegerfassung!I4662,Konten!A:D,2,FALSE),"")</f>
        <v/>
      </c>
      <c r="C4654" t="str">
        <f>IF(A4654&lt;&gt;"",TEXT(Belegerfassung!C4662,"TT.MM.JJJJ"),"")</f>
        <v/>
      </c>
      <c r="D4654" t="str">
        <f>IFERROR(VLOOKUP(Belegerfassung!A4662,Abfrage!$E$2:$F$20,2,FALSE),"")</f>
        <v/>
      </c>
      <c r="E4654" t="str">
        <f>IF(A4654&lt;&gt;"",Belegerfassung!B4662,"")</f>
        <v/>
      </c>
      <c r="F4654" t="str">
        <f>IF(Belegerfassung!L4662="","",IF(Belegerfassung!L4662&lt;&gt;"",IF(Belegerfassung!L4662&lt;&gt;"",IF(Belegerfassung!J4662&lt;&gt;0,VLOOKUP(Belegerfassung!L4662,Abfrage!$A$2:$C$19,2,),VLOOKUP(Belegerfassung!L4662,Abfrage!$A$2:$C$19,3,)),"")))</f>
        <v/>
      </c>
      <c r="G4654" t="str">
        <f t="shared" si="216"/>
        <v/>
      </c>
      <c r="H4654" s="31" t="str">
        <f>IF(A4654&lt;&gt;"",-Belegerfassung!J4662+Belegerfassung!K4662,"")</f>
        <v/>
      </c>
      <c r="I4654" s="49" t="str">
        <f>IFERROR(IF(H4654&lt;&gt;"",Belegerfassung!L4662*100,""),IF(OR(Belegerfassung!L4662="Leistung EU - Erlöse",Belegerfassung!L4662="Lieferungen EU-Erlöse",Belegerfassung!L4662="EUST",Belegerfassung!L4662="Bauleistungen 20%")=TRUE,"",MID(Belegerfassung!L4662,4,2)))</f>
        <v/>
      </c>
      <c r="J4654" s="6" t="str">
        <f>IF(A4654&lt;&gt;"",LEFT(Belegerfassung!D4662,40),"")</f>
        <v/>
      </c>
      <c r="K4654" t="str">
        <f>IF(A4654&lt;&gt;"",VLOOKUP(D4654,Abfrage!$F$2:$G$21,2,FALSE),"")</f>
        <v/>
      </c>
      <c r="L4654" s="6" t="str">
        <f>IF(Belegerfassung!H4662&lt;&gt;"",Belegerfassung!H4662,"")</f>
        <v/>
      </c>
      <c r="M4654" t="str">
        <f>IFERROR(IF(Belegerfassung!E4662&lt;&gt;"",VLOOKUP(Belegerfassung!E4662,Abfrage!$L$2:$M$15,2,),""),"")</f>
        <v/>
      </c>
      <c r="N4654" t="str">
        <f t="shared" si="217"/>
        <v/>
      </c>
      <c r="O4654" t="str">
        <f t="shared" si="218"/>
        <v/>
      </c>
      <c r="P4654" t="str">
        <f>IF(Belegerfassung!G4662&lt;&gt;"",CONCATENATE(Belegerfassung!G4662,".pdf"),"")</f>
        <v/>
      </c>
    </row>
    <row r="4655" spans="1:16">
      <c r="A4655" t="str">
        <f>IF(Belegerfassung!C4663&lt;&gt;"",0,"")</f>
        <v/>
      </c>
      <c r="B4655" t="str">
        <f>IFERROR(VLOOKUP(Belegerfassung!I4663,Konten!A:D,2,FALSE),"")</f>
        <v/>
      </c>
      <c r="C4655" t="str">
        <f>IF(A4655&lt;&gt;"",TEXT(Belegerfassung!C4663,"TT.MM.JJJJ"),"")</f>
        <v/>
      </c>
      <c r="D4655" t="str">
        <f>IFERROR(VLOOKUP(Belegerfassung!A4663,Abfrage!$E$2:$F$20,2,FALSE),"")</f>
        <v/>
      </c>
      <c r="E4655" t="str">
        <f>IF(A4655&lt;&gt;"",Belegerfassung!B4663,"")</f>
        <v/>
      </c>
      <c r="F4655" t="str">
        <f>IF(Belegerfassung!L4663="","",IF(Belegerfassung!L4663&lt;&gt;"",IF(Belegerfassung!L4663&lt;&gt;"",IF(Belegerfassung!J4663&lt;&gt;0,VLOOKUP(Belegerfassung!L4663,Abfrage!$A$2:$C$19,2,),VLOOKUP(Belegerfassung!L4663,Abfrage!$A$2:$C$19,3,)),"")))</f>
        <v/>
      </c>
      <c r="G4655" t="str">
        <f t="shared" si="216"/>
        <v/>
      </c>
      <c r="H4655" s="31" t="str">
        <f>IF(A4655&lt;&gt;"",-Belegerfassung!J4663+Belegerfassung!K4663,"")</f>
        <v/>
      </c>
      <c r="I4655" s="49" t="str">
        <f>IFERROR(IF(H4655&lt;&gt;"",Belegerfassung!L4663*100,""),IF(OR(Belegerfassung!L4663="Leistung EU - Erlöse",Belegerfassung!L4663="Lieferungen EU-Erlöse",Belegerfassung!L4663="EUST",Belegerfassung!L4663="Bauleistungen 20%")=TRUE,"",MID(Belegerfassung!L4663,4,2)))</f>
        <v/>
      </c>
      <c r="J4655" s="6" t="str">
        <f>IF(A4655&lt;&gt;"",LEFT(Belegerfassung!D4663,40),"")</f>
        <v/>
      </c>
      <c r="K4655" t="str">
        <f>IF(A4655&lt;&gt;"",VLOOKUP(D4655,Abfrage!$F$2:$G$21,2,FALSE),"")</f>
        <v/>
      </c>
      <c r="L4655" s="6" t="str">
        <f>IF(Belegerfassung!H4663&lt;&gt;"",Belegerfassung!H4663,"")</f>
        <v/>
      </c>
      <c r="M4655" t="str">
        <f>IFERROR(IF(Belegerfassung!E4663&lt;&gt;"",VLOOKUP(Belegerfassung!E4663,Abfrage!$L$2:$M$15,2,),""),"")</f>
        <v/>
      </c>
      <c r="N4655" t="str">
        <f t="shared" si="217"/>
        <v/>
      </c>
      <c r="O4655" t="str">
        <f t="shared" si="218"/>
        <v/>
      </c>
      <c r="P4655" t="str">
        <f>IF(Belegerfassung!G4663&lt;&gt;"",CONCATENATE(Belegerfassung!G4663,".pdf"),"")</f>
        <v/>
      </c>
    </row>
    <row r="4656" spans="1:16">
      <c r="A4656" t="str">
        <f>IF(Belegerfassung!C4664&lt;&gt;"",0,"")</f>
        <v/>
      </c>
      <c r="B4656" t="str">
        <f>IFERROR(VLOOKUP(Belegerfassung!I4664,Konten!A:D,2,FALSE),"")</f>
        <v/>
      </c>
      <c r="C4656" t="str">
        <f>IF(A4656&lt;&gt;"",TEXT(Belegerfassung!C4664,"TT.MM.JJJJ"),"")</f>
        <v/>
      </c>
      <c r="D4656" t="str">
        <f>IFERROR(VLOOKUP(Belegerfassung!A4664,Abfrage!$E$2:$F$20,2,FALSE),"")</f>
        <v/>
      </c>
      <c r="E4656" t="str">
        <f>IF(A4656&lt;&gt;"",Belegerfassung!B4664,"")</f>
        <v/>
      </c>
      <c r="F4656" t="str">
        <f>IF(Belegerfassung!L4664="","",IF(Belegerfassung!L4664&lt;&gt;"",IF(Belegerfassung!L4664&lt;&gt;"",IF(Belegerfassung!J4664&lt;&gt;0,VLOOKUP(Belegerfassung!L4664,Abfrage!$A$2:$C$19,2,),VLOOKUP(Belegerfassung!L4664,Abfrage!$A$2:$C$19,3,)),"")))</f>
        <v/>
      </c>
      <c r="G4656" t="str">
        <f t="shared" si="216"/>
        <v/>
      </c>
      <c r="H4656" s="31" t="str">
        <f>IF(A4656&lt;&gt;"",-Belegerfassung!J4664+Belegerfassung!K4664,"")</f>
        <v/>
      </c>
      <c r="I4656" s="49" t="str">
        <f>IFERROR(IF(H4656&lt;&gt;"",Belegerfassung!L4664*100,""),IF(OR(Belegerfassung!L4664="Leistung EU - Erlöse",Belegerfassung!L4664="Lieferungen EU-Erlöse",Belegerfassung!L4664="EUST",Belegerfassung!L4664="Bauleistungen 20%")=TRUE,"",MID(Belegerfassung!L4664,4,2)))</f>
        <v/>
      </c>
      <c r="J4656" s="6" t="str">
        <f>IF(A4656&lt;&gt;"",LEFT(Belegerfassung!D4664,40),"")</f>
        <v/>
      </c>
      <c r="K4656" t="str">
        <f>IF(A4656&lt;&gt;"",VLOOKUP(D4656,Abfrage!$F$2:$G$21,2,FALSE),"")</f>
        <v/>
      </c>
      <c r="L4656" s="6" t="str">
        <f>IF(Belegerfassung!H4664&lt;&gt;"",Belegerfassung!H4664,"")</f>
        <v/>
      </c>
      <c r="M4656" t="str">
        <f>IFERROR(IF(Belegerfassung!E4664&lt;&gt;"",VLOOKUP(Belegerfassung!E4664,Abfrage!$L$2:$M$15,2,),""),"")</f>
        <v/>
      </c>
      <c r="N4656" t="str">
        <f t="shared" si="217"/>
        <v/>
      </c>
      <c r="O4656" t="str">
        <f t="shared" si="218"/>
        <v/>
      </c>
      <c r="P4656" t="str">
        <f>IF(Belegerfassung!G4664&lt;&gt;"",CONCATENATE(Belegerfassung!G4664,".pdf"),"")</f>
        <v/>
      </c>
    </row>
    <row r="4657" spans="1:16">
      <c r="A4657" t="str">
        <f>IF(Belegerfassung!C4665&lt;&gt;"",0,"")</f>
        <v/>
      </c>
      <c r="B4657" t="str">
        <f>IFERROR(VLOOKUP(Belegerfassung!I4665,Konten!A:D,2,FALSE),"")</f>
        <v/>
      </c>
      <c r="C4657" t="str">
        <f>IF(A4657&lt;&gt;"",TEXT(Belegerfassung!C4665,"TT.MM.JJJJ"),"")</f>
        <v/>
      </c>
      <c r="D4657" t="str">
        <f>IFERROR(VLOOKUP(Belegerfassung!A4665,Abfrage!$E$2:$F$20,2,FALSE),"")</f>
        <v/>
      </c>
      <c r="E4657" t="str">
        <f>IF(A4657&lt;&gt;"",Belegerfassung!B4665,"")</f>
        <v/>
      </c>
      <c r="F4657" t="str">
        <f>IF(Belegerfassung!L4665="","",IF(Belegerfassung!L4665&lt;&gt;"",IF(Belegerfassung!L4665&lt;&gt;"",IF(Belegerfassung!J4665&lt;&gt;0,VLOOKUP(Belegerfassung!L4665,Abfrage!$A$2:$C$19,2,),VLOOKUP(Belegerfassung!L4665,Abfrage!$A$2:$C$19,3,)),"")))</f>
        <v/>
      </c>
      <c r="G4657" t="str">
        <f t="shared" si="216"/>
        <v/>
      </c>
      <c r="H4657" s="31" t="str">
        <f>IF(A4657&lt;&gt;"",-Belegerfassung!J4665+Belegerfassung!K4665,"")</f>
        <v/>
      </c>
      <c r="I4657" s="49" t="str">
        <f>IFERROR(IF(H4657&lt;&gt;"",Belegerfassung!L4665*100,""),IF(OR(Belegerfassung!L4665="Leistung EU - Erlöse",Belegerfassung!L4665="Lieferungen EU-Erlöse",Belegerfassung!L4665="EUST",Belegerfassung!L4665="Bauleistungen 20%")=TRUE,"",MID(Belegerfassung!L4665,4,2)))</f>
        <v/>
      </c>
      <c r="J4657" s="6" t="str">
        <f>IF(A4657&lt;&gt;"",LEFT(Belegerfassung!D4665,40),"")</f>
        <v/>
      </c>
      <c r="K4657" t="str">
        <f>IF(A4657&lt;&gt;"",VLOOKUP(D4657,Abfrage!$F$2:$G$21,2,FALSE),"")</f>
        <v/>
      </c>
      <c r="L4657" s="6" t="str">
        <f>IF(Belegerfassung!H4665&lt;&gt;"",Belegerfassung!H4665,"")</f>
        <v/>
      </c>
      <c r="M4657" t="str">
        <f>IFERROR(IF(Belegerfassung!E4665&lt;&gt;"",VLOOKUP(Belegerfassung!E4665,Abfrage!$L$2:$M$15,2,),""),"")</f>
        <v/>
      </c>
      <c r="N4657" t="str">
        <f t="shared" si="217"/>
        <v/>
      </c>
      <c r="O4657" t="str">
        <f t="shared" si="218"/>
        <v/>
      </c>
      <c r="P4657" t="str">
        <f>IF(Belegerfassung!G4665&lt;&gt;"",CONCATENATE(Belegerfassung!G4665,".pdf"),"")</f>
        <v/>
      </c>
    </row>
    <row r="4658" spans="1:16">
      <c r="A4658" t="str">
        <f>IF(Belegerfassung!C4666&lt;&gt;"",0,"")</f>
        <v/>
      </c>
      <c r="B4658" t="str">
        <f>IFERROR(VLOOKUP(Belegerfassung!I4666,Konten!A:D,2,FALSE),"")</f>
        <v/>
      </c>
      <c r="C4658" t="str">
        <f>IF(A4658&lt;&gt;"",TEXT(Belegerfassung!C4666,"TT.MM.JJJJ"),"")</f>
        <v/>
      </c>
      <c r="D4658" t="str">
        <f>IFERROR(VLOOKUP(Belegerfassung!A4666,Abfrage!$E$2:$F$20,2,FALSE),"")</f>
        <v/>
      </c>
      <c r="E4658" t="str">
        <f>IF(A4658&lt;&gt;"",Belegerfassung!B4666,"")</f>
        <v/>
      </c>
      <c r="F4658" t="str">
        <f>IF(Belegerfassung!L4666="","",IF(Belegerfassung!L4666&lt;&gt;"",IF(Belegerfassung!L4666&lt;&gt;"",IF(Belegerfassung!J4666&lt;&gt;0,VLOOKUP(Belegerfassung!L4666,Abfrage!$A$2:$C$19,2,),VLOOKUP(Belegerfassung!L4666,Abfrage!$A$2:$C$19,3,)),"")))</f>
        <v/>
      </c>
      <c r="G4658" t="str">
        <f t="shared" si="216"/>
        <v/>
      </c>
      <c r="H4658" s="31" t="str">
        <f>IF(A4658&lt;&gt;"",-Belegerfassung!J4666+Belegerfassung!K4666,"")</f>
        <v/>
      </c>
      <c r="I4658" s="49" t="str">
        <f>IFERROR(IF(H4658&lt;&gt;"",Belegerfassung!L4666*100,""),IF(OR(Belegerfassung!L4666="Leistung EU - Erlöse",Belegerfassung!L4666="Lieferungen EU-Erlöse",Belegerfassung!L4666="EUST",Belegerfassung!L4666="Bauleistungen 20%")=TRUE,"",MID(Belegerfassung!L4666,4,2)))</f>
        <v/>
      </c>
      <c r="J4658" s="6" t="str">
        <f>IF(A4658&lt;&gt;"",LEFT(Belegerfassung!D4666,40),"")</f>
        <v/>
      </c>
      <c r="K4658" t="str">
        <f>IF(A4658&lt;&gt;"",VLOOKUP(D4658,Abfrage!$F$2:$G$21,2,FALSE),"")</f>
        <v/>
      </c>
      <c r="L4658" s="6" t="str">
        <f>IF(Belegerfassung!H4666&lt;&gt;"",Belegerfassung!H4666,"")</f>
        <v/>
      </c>
      <c r="M4658" t="str">
        <f>IFERROR(IF(Belegerfassung!E4666&lt;&gt;"",VLOOKUP(Belegerfassung!E4666,Abfrage!$L$2:$M$15,2,),""),"")</f>
        <v/>
      </c>
      <c r="N4658" t="str">
        <f t="shared" si="217"/>
        <v/>
      </c>
      <c r="O4658" t="str">
        <f t="shared" si="218"/>
        <v/>
      </c>
      <c r="P4658" t="str">
        <f>IF(Belegerfassung!G4666&lt;&gt;"",CONCATENATE(Belegerfassung!G4666,".pdf"),"")</f>
        <v/>
      </c>
    </row>
    <row r="4659" spans="1:16">
      <c r="A4659" t="str">
        <f>IF(Belegerfassung!C4667&lt;&gt;"",0,"")</f>
        <v/>
      </c>
      <c r="B4659" t="str">
        <f>IFERROR(VLOOKUP(Belegerfassung!I4667,Konten!A:D,2,FALSE),"")</f>
        <v/>
      </c>
      <c r="C4659" t="str">
        <f>IF(A4659&lt;&gt;"",TEXT(Belegerfassung!C4667,"TT.MM.JJJJ"),"")</f>
        <v/>
      </c>
      <c r="D4659" t="str">
        <f>IFERROR(VLOOKUP(Belegerfassung!A4667,Abfrage!$E$2:$F$20,2,FALSE),"")</f>
        <v/>
      </c>
      <c r="E4659" t="str">
        <f>IF(A4659&lt;&gt;"",Belegerfassung!B4667,"")</f>
        <v/>
      </c>
      <c r="F4659" t="str">
        <f>IF(Belegerfassung!L4667="","",IF(Belegerfassung!L4667&lt;&gt;"",IF(Belegerfassung!L4667&lt;&gt;"",IF(Belegerfassung!J4667&lt;&gt;0,VLOOKUP(Belegerfassung!L4667,Abfrage!$A$2:$C$19,2,),VLOOKUP(Belegerfassung!L4667,Abfrage!$A$2:$C$19,3,)),"")))</f>
        <v/>
      </c>
      <c r="G4659" t="str">
        <f t="shared" si="216"/>
        <v/>
      </c>
      <c r="H4659" s="31" t="str">
        <f>IF(A4659&lt;&gt;"",-Belegerfassung!J4667+Belegerfassung!K4667,"")</f>
        <v/>
      </c>
      <c r="I4659" s="49" t="str">
        <f>IFERROR(IF(H4659&lt;&gt;"",Belegerfassung!L4667*100,""),IF(OR(Belegerfassung!L4667="Leistung EU - Erlöse",Belegerfassung!L4667="Lieferungen EU-Erlöse",Belegerfassung!L4667="EUST",Belegerfassung!L4667="Bauleistungen 20%")=TRUE,"",MID(Belegerfassung!L4667,4,2)))</f>
        <v/>
      </c>
      <c r="J4659" s="6" t="str">
        <f>IF(A4659&lt;&gt;"",LEFT(Belegerfassung!D4667,40),"")</f>
        <v/>
      </c>
      <c r="K4659" t="str">
        <f>IF(A4659&lt;&gt;"",VLOOKUP(D4659,Abfrage!$F$2:$G$21,2,FALSE),"")</f>
        <v/>
      </c>
      <c r="L4659" s="6" t="str">
        <f>IF(Belegerfassung!H4667&lt;&gt;"",Belegerfassung!H4667,"")</f>
        <v/>
      </c>
      <c r="M4659" t="str">
        <f>IFERROR(IF(Belegerfassung!E4667&lt;&gt;"",VLOOKUP(Belegerfassung!E4667,Abfrage!$L$2:$M$15,2,),""),"")</f>
        <v/>
      </c>
      <c r="N4659" t="str">
        <f t="shared" si="217"/>
        <v/>
      </c>
      <c r="O4659" t="str">
        <f t="shared" si="218"/>
        <v/>
      </c>
      <c r="P4659" t="str">
        <f>IF(Belegerfassung!G4667&lt;&gt;"",CONCATENATE(Belegerfassung!G4667,".pdf"),"")</f>
        <v/>
      </c>
    </row>
    <row r="4660" spans="1:16">
      <c r="A4660" t="str">
        <f>IF(Belegerfassung!C4668&lt;&gt;"",0,"")</f>
        <v/>
      </c>
      <c r="B4660" t="str">
        <f>IFERROR(VLOOKUP(Belegerfassung!I4668,Konten!A:D,2,FALSE),"")</f>
        <v/>
      </c>
      <c r="C4660" t="str">
        <f>IF(A4660&lt;&gt;"",TEXT(Belegerfassung!C4668,"TT.MM.JJJJ"),"")</f>
        <v/>
      </c>
      <c r="D4660" t="str">
        <f>IFERROR(VLOOKUP(Belegerfassung!A4668,Abfrage!$E$2:$F$20,2,FALSE),"")</f>
        <v/>
      </c>
      <c r="E4660" t="str">
        <f>IF(A4660&lt;&gt;"",Belegerfassung!B4668,"")</f>
        <v/>
      </c>
      <c r="F4660" t="str">
        <f>IF(Belegerfassung!L4668="","",IF(Belegerfassung!L4668&lt;&gt;"",IF(Belegerfassung!L4668&lt;&gt;"",IF(Belegerfassung!J4668&lt;&gt;0,VLOOKUP(Belegerfassung!L4668,Abfrage!$A$2:$C$19,2,),VLOOKUP(Belegerfassung!L4668,Abfrage!$A$2:$C$19,3,)),"")))</f>
        <v/>
      </c>
      <c r="G4660" t="str">
        <f t="shared" si="216"/>
        <v/>
      </c>
      <c r="H4660" s="31" t="str">
        <f>IF(A4660&lt;&gt;"",-Belegerfassung!J4668+Belegerfassung!K4668,"")</f>
        <v/>
      </c>
      <c r="I4660" s="49" t="str">
        <f>IFERROR(IF(H4660&lt;&gt;"",Belegerfassung!L4668*100,""),IF(OR(Belegerfassung!L4668="Leistung EU - Erlöse",Belegerfassung!L4668="Lieferungen EU-Erlöse",Belegerfassung!L4668="EUST",Belegerfassung!L4668="Bauleistungen 20%")=TRUE,"",MID(Belegerfassung!L4668,4,2)))</f>
        <v/>
      </c>
      <c r="J4660" s="6" t="str">
        <f>IF(A4660&lt;&gt;"",LEFT(Belegerfassung!D4668,40),"")</f>
        <v/>
      </c>
      <c r="K4660" t="str">
        <f>IF(A4660&lt;&gt;"",VLOOKUP(D4660,Abfrage!$F$2:$G$21,2,FALSE),"")</f>
        <v/>
      </c>
      <c r="L4660" s="6" t="str">
        <f>IF(Belegerfassung!H4668&lt;&gt;"",Belegerfassung!H4668,"")</f>
        <v/>
      </c>
      <c r="M4660" t="str">
        <f>IFERROR(IF(Belegerfassung!E4668&lt;&gt;"",VLOOKUP(Belegerfassung!E4668,Abfrage!$L$2:$M$15,2,),""),"")</f>
        <v/>
      </c>
      <c r="N4660" t="str">
        <f t="shared" si="217"/>
        <v/>
      </c>
      <c r="O4660" t="str">
        <f t="shared" si="218"/>
        <v/>
      </c>
      <c r="P4660" t="str">
        <f>IF(Belegerfassung!G4668&lt;&gt;"",CONCATENATE(Belegerfassung!G4668,".pdf"),"")</f>
        <v/>
      </c>
    </row>
    <row r="4661" spans="1:16">
      <c r="A4661" t="str">
        <f>IF(Belegerfassung!C4669&lt;&gt;"",0,"")</f>
        <v/>
      </c>
      <c r="B4661" t="str">
        <f>IFERROR(VLOOKUP(Belegerfassung!I4669,Konten!A:D,2,FALSE),"")</f>
        <v/>
      </c>
      <c r="C4661" t="str">
        <f>IF(A4661&lt;&gt;"",TEXT(Belegerfassung!C4669,"TT.MM.JJJJ"),"")</f>
        <v/>
      </c>
      <c r="D4661" t="str">
        <f>IFERROR(VLOOKUP(Belegerfassung!A4669,Abfrage!$E$2:$F$20,2,FALSE),"")</f>
        <v/>
      </c>
      <c r="E4661" t="str">
        <f>IF(A4661&lt;&gt;"",Belegerfassung!B4669,"")</f>
        <v/>
      </c>
      <c r="F4661" t="str">
        <f>IF(Belegerfassung!L4669="","",IF(Belegerfassung!L4669&lt;&gt;"",IF(Belegerfassung!L4669&lt;&gt;"",IF(Belegerfassung!J4669&lt;&gt;0,VLOOKUP(Belegerfassung!L4669,Abfrage!$A$2:$C$19,2,),VLOOKUP(Belegerfassung!L4669,Abfrage!$A$2:$C$19,3,)),"")))</f>
        <v/>
      </c>
      <c r="G4661" t="str">
        <f t="shared" si="216"/>
        <v/>
      </c>
      <c r="H4661" s="31" t="str">
        <f>IF(A4661&lt;&gt;"",-Belegerfassung!J4669+Belegerfassung!K4669,"")</f>
        <v/>
      </c>
      <c r="I4661" s="49" t="str">
        <f>IFERROR(IF(H4661&lt;&gt;"",Belegerfassung!L4669*100,""),IF(OR(Belegerfassung!L4669="Leistung EU - Erlöse",Belegerfassung!L4669="Lieferungen EU-Erlöse",Belegerfassung!L4669="EUST",Belegerfassung!L4669="Bauleistungen 20%")=TRUE,"",MID(Belegerfassung!L4669,4,2)))</f>
        <v/>
      </c>
      <c r="J4661" s="6" t="str">
        <f>IF(A4661&lt;&gt;"",LEFT(Belegerfassung!D4669,40),"")</f>
        <v/>
      </c>
      <c r="K4661" t="str">
        <f>IF(A4661&lt;&gt;"",VLOOKUP(D4661,Abfrage!$F$2:$G$21,2,FALSE),"")</f>
        <v/>
      </c>
      <c r="L4661" s="6" t="str">
        <f>IF(Belegerfassung!H4669&lt;&gt;"",Belegerfassung!H4669,"")</f>
        <v/>
      </c>
      <c r="M4661" t="str">
        <f>IFERROR(IF(Belegerfassung!E4669&lt;&gt;"",VLOOKUP(Belegerfassung!E4669,Abfrage!$L$2:$M$15,2,),""),"")</f>
        <v/>
      </c>
      <c r="N4661" t="str">
        <f t="shared" si="217"/>
        <v/>
      </c>
      <c r="O4661" t="str">
        <f t="shared" si="218"/>
        <v/>
      </c>
      <c r="P4661" t="str">
        <f>IF(Belegerfassung!G4669&lt;&gt;"",CONCATENATE(Belegerfassung!G4669,".pdf"),"")</f>
        <v/>
      </c>
    </row>
    <row r="4662" spans="1:16">
      <c r="A4662" t="str">
        <f>IF(Belegerfassung!C4670&lt;&gt;"",0,"")</f>
        <v/>
      </c>
      <c r="B4662" t="str">
        <f>IFERROR(VLOOKUP(Belegerfassung!I4670,Konten!A:D,2,FALSE),"")</f>
        <v/>
      </c>
      <c r="C4662" t="str">
        <f>IF(A4662&lt;&gt;"",TEXT(Belegerfassung!C4670,"TT.MM.JJJJ"),"")</f>
        <v/>
      </c>
      <c r="D4662" t="str">
        <f>IFERROR(VLOOKUP(Belegerfassung!A4670,Abfrage!$E$2:$F$20,2,FALSE),"")</f>
        <v/>
      </c>
      <c r="E4662" t="str">
        <f>IF(A4662&lt;&gt;"",Belegerfassung!B4670,"")</f>
        <v/>
      </c>
      <c r="F4662" t="str">
        <f>IF(Belegerfassung!L4670="","",IF(Belegerfassung!L4670&lt;&gt;"",IF(Belegerfassung!L4670&lt;&gt;"",IF(Belegerfassung!J4670&lt;&gt;0,VLOOKUP(Belegerfassung!L4670,Abfrage!$A$2:$C$19,2,),VLOOKUP(Belegerfassung!L4670,Abfrage!$A$2:$C$19,3,)),"")))</f>
        <v/>
      </c>
      <c r="G4662" t="str">
        <f t="shared" si="216"/>
        <v/>
      </c>
      <c r="H4662" s="31" t="str">
        <f>IF(A4662&lt;&gt;"",-Belegerfassung!J4670+Belegerfassung!K4670,"")</f>
        <v/>
      </c>
      <c r="I4662" s="49" t="str">
        <f>IFERROR(IF(H4662&lt;&gt;"",Belegerfassung!L4670*100,""),IF(OR(Belegerfassung!L4670="Leistung EU - Erlöse",Belegerfassung!L4670="Lieferungen EU-Erlöse",Belegerfassung!L4670="EUST",Belegerfassung!L4670="Bauleistungen 20%")=TRUE,"",MID(Belegerfassung!L4670,4,2)))</f>
        <v/>
      </c>
      <c r="J4662" s="6" t="str">
        <f>IF(A4662&lt;&gt;"",LEFT(Belegerfassung!D4670,40),"")</f>
        <v/>
      </c>
      <c r="K4662" t="str">
        <f>IF(A4662&lt;&gt;"",VLOOKUP(D4662,Abfrage!$F$2:$G$21,2,FALSE),"")</f>
        <v/>
      </c>
      <c r="L4662" s="6" t="str">
        <f>IF(Belegerfassung!H4670&lt;&gt;"",Belegerfassung!H4670,"")</f>
        <v/>
      </c>
      <c r="M4662" t="str">
        <f>IFERROR(IF(Belegerfassung!E4670&lt;&gt;"",VLOOKUP(Belegerfassung!E4670,Abfrage!$L$2:$M$15,2,),""),"")</f>
        <v/>
      </c>
      <c r="N4662" t="str">
        <f t="shared" si="217"/>
        <v/>
      </c>
      <c r="O4662" t="str">
        <f t="shared" si="218"/>
        <v/>
      </c>
      <c r="P4662" t="str">
        <f>IF(Belegerfassung!G4670&lt;&gt;"",CONCATENATE(Belegerfassung!G4670,".pdf"),"")</f>
        <v/>
      </c>
    </row>
    <row r="4663" spans="1:16">
      <c r="A4663" t="str">
        <f>IF(Belegerfassung!C4671&lt;&gt;"",0,"")</f>
        <v/>
      </c>
      <c r="B4663" t="str">
        <f>IFERROR(VLOOKUP(Belegerfassung!I4671,Konten!A:D,2,FALSE),"")</f>
        <v/>
      </c>
      <c r="C4663" t="str">
        <f>IF(A4663&lt;&gt;"",TEXT(Belegerfassung!C4671,"TT.MM.JJJJ"),"")</f>
        <v/>
      </c>
      <c r="D4663" t="str">
        <f>IFERROR(VLOOKUP(Belegerfassung!A4671,Abfrage!$E$2:$F$20,2,FALSE),"")</f>
        <v/>
      </c>
      <c r="E4663" t="str">
        <f>IF(A4663&lt;&gt;"",Belegerfassung!B4671,"")</f>
        <v/>
      </c>
      <c r="F4663" t="str">
        <f>IF(Belegerfassung!L4671="","",IF(Belegerfassung!L4671&lt;&gt;"",IF(Belegerfassung!L4671&lt;&gt;"",IF(Belegerfassung!J4671&lt;&gt;0,VLOOKUP(Belegerfassung!L4671,Abfrage!$A$2:$C$19,2,),VLOOKUP(Belegerfassung!L4671,Abfrage!$A$2:$C$19,3,)),"")))</f>
        <v/>
      </c>
      <c r="G4663" t="str">
        <f t="shared" si="216"/>
        <v/>
      </c>
      <c r="H4663" s="31" t="str">
        <f>IF(A4663&lt;&gt;"",-Belegerfassung!J4671+Belegerfassung!K4671,"")</f>
        <v/>
      </c>
      <c r="I4663" s="49" t="str">
        <f>IFERROR(IF(H4663&lt;&gt;"",Belegerfassung!L4671*100,""),IF(OR(Belegerfassung!L4671="Leistung EU - Erlöse",Belegerfassung!L4671="Lieferungen EU-Erlöse",Belegerfassung!L4671="EUST",Belegerfassung!L4671="Bauleistungen 20%")=TRUE,"",MID(Belegerfassung!L4671,4,2)))</f>
        <v/>
      </c>
      <c r="J4663" s="6" t="str">
        <f>IF(A4663&lt;&gt;"",LEFT(Belegerfassung!D4671,40),"")</f>
        <v/>
      </c>
      <c r="K4663" t="str">
        <f>IF(A4663&lt;&gt;"",VLOOKUP(D4663,Abfrage!$F$2:$G$21,2,FALSE),"")</f>
        <v/>
      </c>
      <c r="L4663" s="6" t="str">
        <f>IF(Belegerfassung!H4671&lt;&gt;"",Belegerfassung!H4671,"")</f>
        <v/>
      </c>
      <c r="M4663" t="str">
        <f>IFERROR(IF(Belegerfassung!E4671&lt;&gt;"",VLOOKUP(Belegerfassung!E4671,Abfrage!$L$2:$M$15,2,),""),"")</f>
        <v/>
      </c>
      <c r="N4663" t="str">
        <f t="shared" si="217"/>
        <v/>
      </c>
      <c r="O4663" t="str">
        <f t="shared" si="218"/>
        <v/>
      </c>
      <c r="P4663" t="str">
        <f>IF(Belegerfassung!G4671&lt;&gt;"",CONCATENATE(Belegerfassung!G4671,".pdf"),"")</f>
        <v/>
      </c>
    </row>
    <row r="4664" spans="1:16">
      <c r="A4664" t="str">
        <f>IF(Belegerfassung!C4672&lt;&gt;"",0,"")</f>
        <v/>
      </c>
      <c r="B4664" t="str">
        <f>IFERROR(VLOOKUP(Belegerfassung!I4672,Konten!A:D,2,FALSE),"")</f>
        <v/>
      </c>
      <c r="C4664" t="str">
        <f>IF(A4664&lt;&gt;"",TEXT(Belegerfassung!C4672,"TT.MM.JJJJ"),"")</f>
        <v/>
      </c>
      <c r="D4664" t="str">
        <f>IFERROR(VLOOKUP(Belegerfassung!A4672,Abfrage!$E$2:$F$20,2,FALSE),"")</f>
        <v/>
      </c>
      <c r="E4664" t="str">
        <f>IF(A4664&lt;&gt;"",Belegerfassung!B4672,"")</f>
        <v/>
      </c>
      <c r="F4664" t="str">
        <f>IF(Belegerfassung!L4672="","",IF(Belegerfassung!L4672&lt;&gt;"",IF(Belegerfassung!L4672&lt;&gt;"",IF(Belegerfassung!J4672&lt;&gt;0,VLOOKUP(Belegerfassung!L4672,Abfrage!$A$2:$C$19,2,),VLOOKUP(Belegerfassung!L4672,Abfrage!$A$2:$C$19,3,)),"")))</f>
        <v/>
      </c>
      <c r="G4664" t="str">
        <f t="shared" si="216"/>
        <v/>
      </c>
      <c r="H4664" s="31" t="str">
        <f>IF(A4664&lt;&gt;"",-Belegerfassung!J4672+Belegerfassung!K4672,"")</f>
        <v/>
      </c>
      <c r="I4664" s="49" t="str">
        <f>IFERROR(IF(H4664&lt;&gt;"",Belegerfassung!L4672*100,""),IF(OR(Belegerfassung!L4672="Leistung EU - Erlöse",Belegerfassung!L4672="Lieferungen EU-Erlöse",Belegerfassung!L4672="EUST",Belegerfassung!L4672="Bauleistungen 20%")=TRUE,"",MID(Belegerfassung!L4672,4,2)))</f>
        <v/>
      </c>
      <c r="J4664" s="6" t="str">
        <f>IF(A4664&lt;&gt;"",LEFT(Belegerfassung!D4672,40),"")</f>
        <v/>
      </c>
      <c r="K4664" t="str">
        <f>IF(A4664&lt;&gt;"",VLOOKUP(D4664,Abfrage!$F$2:$G$21,2,FALSE),"")</f>
        <v/>
      </c>
      <c r="L4664" s="6" t="str">
        <f>IF(Belegerfassung!H4672&lt;&gt;"",Belegerfassung!H4672,"")</f>
        <v/>
      </c>
      <c r="M4664" t="str">
        <f>IFERROR(IF(Belegerfassung!E4672&lt;&gt;"",VLOOKUP(Belegerfassung!E4672,Abfrage!$L$2:$M$15,2,),""),"")</f>
        <v/>
      </c>
      <c r="N4664" t="str">
        <f t="shared" si="217"/>
        <v/>
      </c>
      <c r="O4664" t="str">
        <f t="shared" si="218"/>
        <v/>
      </c>
      <c r="P4664" t="str">
        <f>IF(Belegerfassung!G4672&lt;&gt;"",CONCATENATE(Belegerfassung!G4672,".pdf"),"")</f>
        <v/>
      </c>
    </row>
    <row r="4665" spans="1:16">
      <c r="A4665" t="str">
        <f>IF(Belegerfassung!C4673&lt;&gt;"",0,"")</f>
        <v/>
      </c>
      <c r="B4665" t="str">
        <f>IFERROR(VLOOKUP(Belegerfassung!I4673,Konten!A:D,2,FALSE),"")</f>
        <v/>
      </c>
      <c r="C4665" t="str">
        <f>IF(A4665&lt;&gt;"",TEXT(Belegerfassung!C4673,"TT.MM.JJJJ"),"")</f>
        <v/>
      </c>
      <c r="D4665" t="str">
        <f>IFERROR(VLOOKUP(Belegerfassung!A4673,Abfrage!$E$2:$F$20,2,FALSE),"")</f>
        <v/>
      </c>
      <c r="E4665" t="str">
        <f>IF(A4665&lt;&gt;"",Belegerfassung!B4673,"")</f>
        <v/>
      </c>
      <c r="F4665" t="str">
        <f>IF(Belegerfassung!L4673="","",IF(Belegerfassung!L4673&lt;&gt;"",IF(Belegerfassung!L4673&lt;&gt;"",IF(Belegerfassung!J4673&lt;&gt;0,VLOOKUP(Belegerfassung!L4673,Abfrage!$A$2:$C$19,2,),VLOOKUP(Belegerfassung!L4673,Abfrage!$A$2:$C$19,3,)),"")))</f>
        <v/>
      </c>
      <c r="G4665" t="str">
        <f t="shared" si="216"/>
        <v/>
      </c>
      <c r="H4665" s="31" t="str">
        <f>IF(A4665&lt;&gt;"",-Belegerfassung!J4673+Belegerfassung!K4673,"")</f>
        <v/>
      </c>
      <c r="I4665" s="49" t="str">
        <f>IFERROR(IF(H4665&lt;&gt;"",Belegerfassung!L4673*100,""),IF(OR(Belegerfassung!L4673="Leistung EU - Erlöse",Belegerfassung!L4673="Lieferungen EU-Erlöse",Belegerfassung!L4673="EUST",Belegerfassung!L4673="Bauleistungen 20%")=TRUE,"",MID(Belegerfassung!L4673,4,2)))</f>
        <v/>
      </c>
      <c r="J4665" s="6" t="str">
        <f>IF(A4665&lt;&gt;"",LEFT(Belegerfassung!D4673,40),"")</f>
        <v/>
      </c>
      <c r="K4665" t="str">
        <f>IF(A4665&lt;&gt;"",VLOOKUP(D4665,Abfrage!$F$2:$G$21,2,FALSE),"")</f>
        <v/>
      </c>
      <c r="L4665" s="6" t="str">
        <f>IF(Belegerfassung!H4673&lt;&gt;"",Belegerfassung!H4673,"")</f>
        <v/>
      </c>
      <c r="M4665" t="str">
        <f>IFERROR(IF(Belegerfassung!E4673&lt;&gt;"",VLOOKUP(Belegerfassung!E4673,Abfrage!$L$2:$M$15,2,),""),"")</f>
        <v/>
      </c>
      <c r="N4665" t="str">
        <f t="shared" si="217"/>
        <v/>
      </c>
      <c r="O4665" t="str">
        <f t="shared" si="218"/>
        <v/>
      </c>
      <c r="P4665" t="str">
        <f>IF(Belegerfassung!G4673&lt;&gt;"",CONCATENATE(Belegerfassung!G4673,".pdf"),"")</f>
        <v/>
      </c>
    </row>
    <row r="4666" spans="1:16">
      <c r="A4666" t="str">
        <f>IF(Belegerfassung!C4674&lt;&gt;"",0,"")</f>
        <v/>
      </c>
      <c r="B4666" t="str">
        <f>IFERROR(VLOOKUP(Belegerfassung!I4674,Konten!A:D,2,FALSE),"")</f>
        <v/>
      </c>
      <c r="C4666" t="str">
        <f>IF(A4666&lt;&gt;"",TEXT(Belegerfassung!C4674,"TT.MM.JJJJ"),"")</f>
        <v/>
      </c>
      <c r="D4666" t="str">
        <f>IFERROR(VLOOKUP(Belegerfassung!A4674,Abfrage!$E$2:$F$20,2,FALSE),"")</f>
        <v/>
      </c>
      <c r="E4666" t="str">
        <f>IF(A4666&lt;&gt;"",Belegerfassung!B4674,"")</f>
        <v/>
      </c>
      <c r="F4666" t="str">
        <f>IF(Belegerfassung!L4674="","",IF(Belegerfassung!L4674&lt;&gt;"",IF(Belegerfassung!L4674&lt;&gt;"",IF(Belegerfassung!J4674&lt;&gt;0,VLOOKUP(Belegerfassung!L4674,Abfrage!$A$2:$C$19,2,),VLOOKUP(Belegerfassung!L4674,Abfrage!$A$2:$C$19,3,)),"")))</f>
        <v/>
      </c>
      <c r="G4666" t="str">
        <f t="shared" si="216"/>
        <v/>
      </c>
      <c r="H4666" s="31" t="str">
        <f>IF(A4666&lt;&gt;"",-Belegerfassung!J4674+Belegerfassung!K4674,"")</f>
        <v/>
      </c>
      <c r="I4666" s="49" t="str">
        <f>IFERROR(IF(H4666&lt;&gt;"",Belegerfassung!L4674*100,""),IF(OR(Belegerfassung!L4674="Leistung EU - Erlöse",Belegerfassung!L4674="Lieferungen EU-Erlöse",Belegerfassung!L4674="EUST",Belegerfassung!L4674="Bauleistungen 20%")=TRUE,"",MID(Belegerfassung!L4674,4,2)))</f>
        <v/>
      </c>
      <c r="J4666" s="6" t="str">
        <f>IF(A4666&lt;&gt;"",LEFT(Belegerfassung!D4674,40),"")</f>
        <v/>
      </c>
      <c r="K4666" t="str">
        <f>IF(A4666&lt;&gt;"",VLOOKUP(D4666,Abfrage!$F$2:$G$21,2,FALSE),"")</f>
        <v/>
      </c>
      <c r="L4666" s="6" t="str">
        <f>IF(Belegerfassung!H4674&lt;&gt;"",Belegerfassung!H4674,"")</f>
        <v/>
      </c>
      <c r="M4666" t="str">
        <f>IFERROR(IF(Belegerfassung!E4674&lt;&gt;"",VLOOKUP(Belegerfassung!E4674,Abfrage!$L$2:$M$15,2,),""),"")</f>
        <v/>
      </c>
      <c r="N4666" t="str">
        <f t="shared" si="217"/>
        <v/>
      </c>
      <c r="O4666" t="str">
        <f t="shared" si="218"/>
        <v/>
      </c>
      <c r="P4666" t="str">
        <f>IF(Belegerfassung!G4674&lt;&gt;"",CONCATENATE(Belegerfassung!G4674,".pdf"),"")</f>
        <v/>
      </c>
    </row>
    <row r="4667" spans="1:16">
      <c r="A4667" t="str">
        <f>IF(Belegerfassung!C4675&lt;&gt;"",0,"")</f>
        <v/>
      </c>
      <c r="B4667" t="str">
        <f>IFERROR(VLOOKUP(Belegerfassung!I4675,Konten!A:D,2,FALSE),"")</f>
        <v/>
      </c>
      <c r="C4667" t="str">
        <f>IF(A4667&lt;&gt;"",TEXT(Belegerfassung!C4675,"TT.MM.JJJJ"),"")</f>
        <v/>
      </c>
      <c r="D4667" t="str">
        <f>IFERROR(VLOOKUP(Belegerfassung!A4675,Abfrage!$E$2:$F$20,2,FALSE),"")</f>
        <v/>
      </c>
      <c r="E4667" t="str">
        <f>IF(A4667&lt;&gt;"",Belegerfassung!B4675,"")</f>
        <v/>
      </c>
      <c r="F4667" t="str">
        <f>IF(Belegerfassung!L4675="","",IF(Belegerfassung!L4675&lt;&gt;"",IF(Belegerfassung!L4675&lt;&gt;"",IF(Belegerfassung!J4675&lt;&gt;0,VLOOKUP(Belegerfassung!L4675,Abfrage!$A$2:$C$19,2,),VLOOKUP(Belegerfassung!L4675,Abfrage!$A$2:$C$19,3,)),"")))</f>
        <v/>
      </c>
      <c r="G4667" t="str">
        <f t="shared" si="216"/>
        <v/>
      </c>
      <c r="H4667" s="31" t="str">
        <f>IF(A4667&lt;&gt;"",-Belegerfassung!J4675+Belegerfassung!K4675,"")</f>
        <v/>
      </c>
      <c r="I4667" s="49" t="str">
        <f>IFERROR(IF(H4667&lt;&gt;"",Belegerfassung!L4675*100,""),IF(OR(Belegerfassung!L4675="Leistung EU - Erlöse",Belegerfassung!L4675="Lieferungen EU-Erlöse",Belegerfassung!L4675="EUST",Belegerfassung!L4675="Bauleistungen 20%")=TRUE,"",MID(Belegerfassung!L4675,4,2)))</f>
        <v/>
      </c>
      <c r="J4667" s="6" t="str">
        <f>IF(A4667&lt;&gt;"",LEFT(Belegerfassung!D4675,40),"")</f>
        <v/>
      </c>
      <c r="K4667" t="str">
        <f>IF(A4667&lt;&gt;"",VLOOKUP(D4667,Abfrage!$F$2:$G$21,2,FALSE),"")</f>
        <v/>
      </c>
      <c r="L4667" s="6" t="str">
        <f>IF(Belegerfassung!H4675&lt;&gt;"",Belegerfassung!H4675,"")</f>
        <v/>
      </c>
      <c r="M4667" t="str">
        <f>IFERROR(IF(Belegerfassung!E4675&lt;&gt;"",VLOOKUP(Belegerfassung!E4675,Abfrage!$L$2:$M$15,2,),""),"")</f>
        <v/>
      </c>
      <c r="N4667" t="str">
        <f t="shared" si="217"/>
        <v/>
      </c>
      <c r="O4667" t="str">
        <f t="shared" si="218"/>
        <v/>
      </c>
      <c r="P4667" t="str">
        <f>IF(Belegerfassung!G4675&lt;&gt;"",CONCATENATE(Belegerfassung!G4675,".pdf"),"")</f>
        <v/>
      </c>
    </row>
    <row r="4668" spans="1:16">
      <c r="A4668" t="str">
        <f>IF(Belegerfassung!C4676&lt;&gt;"",0,"")</f>
        <v/>
      </c>
      <c r="B4668" t="str">
        <f>IFERROR(VLOOKUP(Belegerfassung!I4676,Konten!A:D,2,FALSE),"")</f>
        <v/>
      </c>
      <c r="C4668" t="str">
        <f>IF(A4668&lt;&gt;"",TEXT(Belegerfassung!C4676,"TT.MM.JJJJ"),"")</f>
        <v/>
      </c>
      <c r="D4668" t="str">
        <f>IFERROR(VLOOKUP(Belegerfassung!A4676,Abfrage!$E$2:$F$20,2,FALSE),"")</f>
        <v/>
      </c>
      <c r="E4668" t="str">
        <f>IF(A4668&lt;&gt;"",Belegerfassung!B4676,"")</f>
        <v/>
      </c>
      <c r="F4668" t="str">
        <f>IF(Belegerfassung!L4676="","",IF(Belegerfassung!L4676&lt;&gt;"",IF(Belegerfassung!L4676&lt;&gt;"",IF(Belegerfassung!J4676&lt;&gt;0,VLOOKUP(Belegerfassung!L4676,Abfrage!$A$2:$C$19,2,),VLOOKUP(Belegerfassung!L4676,Abfrage!$A$2:$C$19,3,)),"")))</f>
        <v/>
      </c>
      <c r="G4668" t="str">
        <f t="shared" si="216"/>
        <v/>
      </c>
      <c r="H4668" s="31" t="str">
        <f>IF(A4668&lt;&gt;"",-Belegerfassung!J4676+Belegerfassung!K4676,"")</f>
        <v/>
      </c>
      <c r="I4668" s="49" t="str">
        <f>IFERROR(IF(H4668&lt;&gt;"",Belegerfassung!L4676*100,""),IF(OR(Belegerfassung!L4676="Leistung EU - Erlöse",Belegerfassung!L4676="Lieferungen EU-Erlöse",Belegerfassung!L4676="EUST",Belegerfassung!L4676="Bauleistungen 20%")=TRUE,"",MID(Belegerfassung!L4676,4,2)))</f>
        <v/>
      </c>
      <c r="J4668" s="6" t="str">
        <f>IF(A4668&lt;&gt;"",LEFT(Belegerfassung!D4676,40),"")</f>
        <v/>
      </c>
      <c r="K4668" t="str">
        <f>IF(A4668&lt;&gt;"",VLOOKUP(D4668,Abfrage!$F$2:$G$21,2,FALSE),"")</f>
        <v/>
      </c>
      <c r="L4668" s="6" t="str">
        <f>IF(Belegerfassung!H4676&lt;&gt;"",Belegerfassung!H4676,"")</f>
        <v/>
      </c>
      <c r="M4668" t="str">
        <f>IFERROR(IF(Belegerfassung!E4676&lt;&gt;"",VLOOKUP(Belegerfassung!E4676,Abfrage!$L$2:$M$15,2,),""),"")</f>
        <v/>
      </c>
      <c r="N4668" t="str">
        <f t="shared" si="217"/>
        <v/>
      </c>
      <c r="O4668" t="str">
        <f t="shared" si="218"/>
        <v/>
      </c>
      <c r="P4668" t="str">
        <f>IF(Belegerfassung!G4676&lt;&gt;"",CONCATENATE(Belegerfassung!G4676,".pdf"),"")</f>
        <v/>
      </c>
    </row>
    <row r="4669" spans="1:16">
      <c r="A4669" t="str">
        <f>IF(Belegerfassung!C4677&lt;&gt;"",0,"")</f>
        <v/>
      </c>
      <c r="B4669" t="str">
        <f>IFERROR(VLOOKUP(Belegerfassung!I4677,Konten!A:D,2,FALSE),"")</f>
        <v/>
      </c>
      <c r="C4669" t="str">
        <f>IF(A4669&lt;&gt;"",TEXT(Belegerfassung!C4677,"TT.MM.JJJJ"),"")</f>
        <v/>
      </c>
      <c r="D4669" t="str">
        <f>IFERROR(VLOOKUP(Belegerfassung!A4677,Abfrage!$E$2:$F$20,2,FALSE),"")</f>
        <v/>
      </c>
      <c r="E4669" t="str">
        <f>IF(A4669&lt;&gt;"",Belegerfassung!B4677,"")</f>
        <v/>
      </c>
      <c r="F4669" t="str">
        <f>IF(Belegerfassung!L4677="","",IF(Belegerfassung!L4677&lt;&gt;"",IF(Belegerfassung!L4677&lt;&gt;"",IF(Belegerfassung!J4677&lt;&gt;0,VLOOKUP(Belegerfassung!L4677,Abfrage!$A$2:$C$19,2,),VLOOKUP(Belegerfassung!L4677,Abfrage!$A$2:$C$19,3,)),"")))</f>
        <v/>
      </c>
      <c r="G4669" t="str">
        <f t="shared" si="216"/>
        <v/>
      </c>
      <c r="H4669" s="31" t="str">
        <f>IF(A4669&lt;&gt;"",-Belegerfassung!J4677+Belegerfassung!K4677,"")</f>
        <v/>
      </c>
      <c r="I4669" s="49" t="str">
        <f>IFERROR(IF(H4669&lt;&gt;"",Belegerfassung!L4677*100,""),IF(OR(Belegerfassung!L4677="Leistung EU - Erlöse",Belegerfassung!L4677="Lieferungen EU-Erlöse",Belegerfassung!L4677="EUST",Belegerfassung!L4677="Bauleistungen 20%")=TRUE,"",MID(Belegerfassung!L4677,4,2)))</f>
        <v/>
      </c>
      <c r="J4669" s="6" t="str">
        <f>IF(A4669&lt;&gt;"",LEFT(Belegerfassung!D4677,40),"")</f>
        <v/>
      </c>
      <c r="K4669" t="str">
        <f>IF(A4669&lt;&gt;"",VLOOKUP(D4669,Abfrage!$F$2:$G$21,2,FALSE),"")</f>
        <v/>
      </c>
      <c r="L4669" s="6" t="str">
        <f>IF(Belegerfassung!H4677&lt;&gt;"",Belegerfassung!H4677,"")</f>
        <v/>
      </c>
      <c r="M4669" t="str">
        <f>IFERROR(IF(Belegerfassung!E4677&lt;&gt;"",VLOOKUP(Belegerfassung!E4677,Abfrage!$L$2:$M$15,2,),""),"")</f>
        <v/>
      </c>
      <c r="N4669" t="str">
        <f t="shared" si="217"/>
        <v/>
      </c>
      <c r="O4669" t="str">
        <f t="shared" si="218"/>
        <v/>
      </c>
      <c r="P4669" t="str">
        <f>IF(Belegerfassung!G4677&lt;&gt;"",CONCATENATE(Belegerfassung!G4677,".pdf"),"")</f>
        <v/>
      </c>
    </row>
    <row r="4670" spans="1:16">
      <c r="A4670" t="str">
        <f>IF(Belegerfassung!C4678&lt;&gt;"",0,"")</f>
        <v/>
      </c>
      <c r="B4670" t="str">
        <f>IFERROR(VLOOKUP(Belegerfassung!I4678,Konten!A:D,2,FALSE),"")</f>
        <v/>
      </c>
      <c r="C4670" t="str">
        <f>IF(A4670&lt;&gt;"",TEXT(Belegerfassung!C4678,"TT.MM.JJJJ"),"")</f>
        <v/>
      </c>
      <c r="D4670" t="str">
        <f>IFERROR(VLOOKUP(Belegerfassung!A4678,Abfrage!$E$2:$F$20,2,FALSE),"")</f>
        <v/>
      </c>
      <c r="E4670" t="str">
        <f>IF(A4670&lt;&gt;"",Belegerfassung!B4678,"")</f>
        <v/>
      </c>
      <c r="F4670" t="str">
        <f>IF(Belegerfassung!L4678="","",IF(Belegerfassung!L4678&lt;&gt;"",IF(Belegerfassung!L4678&lt;&gt;"",IF(Belegerfassung!J4678&lt;&gt;0,VLOOKUP(Belegerfassung!L4678,Abfrage!$A$2:$C$19,2,),VLOOKUP(Belegerfassung!L4678,Abfrage!$A$2:$C$19,3,)),"")))</f>
        <v/>
      </c>
      <c r="G4670" t="str">
        <f t="shared" si="216"/>
        <v/>
      </c>
      <c r="H4670" s="31" t="str">
        <f>IF(A4670&lt;&gt;"",-Belegerfassung!J4678+Belegerfassung!K4678,"")</f>
        <v/>
      </c>
      <c r="I4670" s="49" t="str">
        <f>IFERROR(IF(H4670&lt;&gt;"",Belegerfassung!L4678*100,""),IF(OR(Belegerfassung!L4678="Leistung EU - Erlöse",Belegerfassung!L4678="Lieferungen EU-Erlöse",Belegerfassung!L4678="EUST",Belegerfassung!L4678="Bauleistungen 20%")=TRUE,"",MID(Belegerfassung!L4678,4,2)))</f>
        <v/>
      </c>
      <c r="J4670" s="6" t="str">
        <f>IF(A4670&lt;&gt;"",LEFT(Belegerfassung!D4678,40),"")</f>
        <v/>
      </c>
      <c r="K4670" t="str">
        <f>IF(A4670&lt;&gt;"",VLOOKUP(D4670,Abfrage!$F$2:$G$21,2,FALSE),"")</f>
        <v/>
      </c>
      <c r="L4670" s="6" t="str">
        <f>IF(Belegerfassung!H4678&lt;&gt;"",Belegerfassung!H4678,"")</f>
        <v/>
      </c>
      <c r="M4670" t="str">
        <f>IFERROR(IF(Belegerfassung!E4678&lt;&gt;"",VLOOKUP(Belegerfassung!E4678,Abfrage!$L$2:$M$15,2,),""),"")</f>
        <v/>
      </c>
      <c r="N4670" t="str">
        <f t="shared" si="217"/>
        <v/>
      </c>
      <c r="O4670" t="str">
        <f t="shared" si="218"/>
        <v/>
      </c>
      <c r="P4670" t="str">
        <f>IF(Belegerfassung!G4678&lt;&gt;"",CONCATENATE(Belegerfassung!G4678,".pdf"),"")</f>
        <v/>
      </c>
    </row>
    <row r="4671" spans="1:16">
      <c r="A4671" t="str">
        <f>IF(Belegerfassung!C4679&lt;&gt;"",0,"")</f>
        <v/>
      </c>
      <c r="B4671" t="str">
        <f>IFERROR(VLOOKUP(Belegerfassung!I4679,Konten!A:D,2,FALSE),"")</f>
        <v/>
      </c>
      <c r="C4671" t="str">
        <f>IF(A4671&lt;&gt;"",TEXT(Belegerfassung!C4679,"TT.MM.JJJJ"),"")</f>
        <v/>
      </c>
      <c r="D4671" t="str">
        <f>IFERROR(VLOOKUP(Belegerfassung!A4679,Abfrage!$E$2:$F$20,2,FALSE),"")</f>
        <v/>
      </c>
      <c r="E4671" t="str">
        <f>IF(A4671&lt;&gt;"",Belegerfassung!B4679,"")</f>
        <v/>
      </c>
      <c r="F4671" t="str">
        <f>IF(Belegerfassung!L4679="","",IF(Belegerfassung!L4679&lt;&gt;"",IF(Belegerfassung!L4679&lt;&gt;"",IF(Belegerfassung!J4679&lt;&gt;0,VLOOKUP(Belegerfassung!L4679,Abfrage!$A$2:$C$19,2,),VLOOKUP(Belegerfassung!L4679,Abfrage!$A$2:$C$19,3,)),"")))</f>
        <v/>
      </c>
      <c r="G4671" t="str">
        <f t="shared" si="216"/>
        <v/>
      </c>
      <c r="H4671" s="31" t="str">
        <f>IF(A4671&lt;&gt;"",-Belegerfassung!J4679+Belegerfassung!K4679,"")</f>
        <v/>
      </c>
      <c r="I4671" s="49" t="str">
        <f>IFERROR(IF(H4671&lt;&gt;"",Belegerfassung!L4679*100,""),IF(OR(Belegerfassung!L4679="Leistung EU - Erlöse",Belegerfassung!L4679="Lieferungen EU-Erlöse",Belegerfassung!L4679="EUST",Belegerfassung!L4679="Bauleistungen 20%")=TRUE,"",MID(Belegerfassung!L4679,4,2)))</f>
        <v/>
      </c>
      <c r="J4671" s="6" t="str">
        <f>IF(A4671&lt;&gt;"",LEFT(Belegerfassung!D4679,40),"")</f>
        <v/>
      </c>
      <c r="K4671" t="str">
        <f>IF(A4671&lt;&gt;"",VLOOKUP(D4671,Abfrage!$F$2:$G$21,2,FALSE),"")</f>
        <v/>
      </c>
      <c r="L4671" s="6" t="str">
        <f>IF(Belegerfassung!H4679&lt;&gt;"",Belegerfassung!H4679,"")</f>
        <v/>
      </c>
      <c r="M4671" t="str">
        <f>IFERROR(IF(Belegerfassung!E4679&lt;&gt;"",VLOOKUP(Belegerfassung!E4679,Abfrage!$L$2:$M$15,2,),""),"")</f>
        <v/>
      </c>
      <c r="N4671" t="str">
        <f t="shared" si="217"/>
        <v/>
      </c>
      <c r="O4671" t="str">
        <f t="shared" si="218"/>
        <v/>
      </c>
      <c r="P4671" t="str">
        <f>IF(Belegerfassung!G4679&lt;&gt;"",CONCATENATE(Belegerfassung!G4679,".pdf"),"")</f>
        <v/>
      </c>
    </row>
    <row r="4672" spans="1:16">
      <c r="A4672" t="str">
        <f>IF(Belegerfassung!C4680&lt;&gt;"",0,"")</f>
        <v/>
      </c>
      <c r="B4672" t="str">
        <f>IFERROR(VLOOKUP(Belegerfassung!I4680,Konten!A:D,2,FALSE),"")</f>
        <v/>
      </c>
      <c r="C4672" t="str">
        <f>IF(A4672&lt;&gt;"",TEXT(Belegerfassung!C4680,"TT.MM.JJJJ"),"")</f>
        <v/>
      </c>
      <c r="D4672" t="str">
        <f>IFERROR(VLOOKUP(Belegerfassung!A4680,Abfrage!$E$2:$F$20,2,FALSE),"")</f>
        <v/>
      </c>
      <c r="E4672" t="str">
        <f>IF(A4672&lt;&gt;"",Belegerfassung!B4680,"")</f>
        <v/>
      </c>
      <c r="F4672" t="str">
        <f>IF(Belegerfassung!L4680="","",IF(Belegerfassung!L4680&lt;&gt;"",IF(Belegerfassung!L4680&lt;&gt;"",IF(Belegerfassung!J4680&lt;&gt;0,VLOOKUP(Belegerfassung!L4680,Abfrage!$A$2:$C$19,2,),VLOOKUP(Belegerfassung!L4680,Abfrage!$A$2:$C$19,3,)),"")))</f>
        <v/>
      </c>
      <c r="G4672" t="str">
        <f t="shared" si="216"/>
        <v/>
      </c>
      <c r="H4672" s="31" t="str">
        <f>IF(A4672&lt;&gt;"",-Belegerfassung!J4680+Belegerfassung!K4680,"")</f>
        <v/>
      </c>
      <c r="I4672" s="49" t="str">
        <f>IFERROR(IF(H4672&lt;&gt;"",Belegerfassung!L4680*100,""),IF(OR(Belegerfassung!L4680="Leistung EU - Erlöse",Belegerfassung!L4680="Lieferungen EU-Erlöse",Belegerfassung!L4680="EUST",Belegerfassung!L4680="Bauleistungen 20%")=TRUE,"",MID(Belegerfassung!L4680,4,2)))</f>
        <v/>
      </c>
      <c r="J4672" s="6" t="str">
        <f>IF(A4672&lt;&gt;"",LEFT(Belegerfassung!D4680,40),"")</f>
        <v/>
      </c>
      <c r="K4672" t="str">
        <f>IF(A4672&lt;&gt;"",VLOOKUP(D4672,Abfrage!$F$2:$G$21,2,FALSE),"")</f>
        <v/>
      </c>
      <c r="L4672" s="6" t="str">
        <f>IF(Belegerfassung!H4680&lt;&gt;"",Belegerfassung!H4680,"")</f>
        <v/>
      </c>
      <c r="M4672" t="str">
        <f>IFERROR(IF(Belegerfassung!E4680&lt;&gt;"",VLOOKUP(Belegerfassung!E4680,Abfrage!$L$2:$M$15,2,),""),"")</f>
        <v/>
      </c>
      <c r="N4672" t="str">
        <f t="shared" si="217"/>
        <v/>
      </c>
      <c r="O4672" t="str">
        <f t="shared" si="218"/>
        <v/>
      </c>
      <c r="P4672" t="str">
        <f>IF(Belegerfassung!G4680&lt;&gt;"",CONCATENATE(Belegerfassung!G4680,".pdf"),"")</f>
        <v/>
      </c>
    </row>
    <row r="4673" spans="1:16">
      <c r="A4673" t="str">
        <f>IF(Belegerfassung!C4681&lt;&gt;"",0,"")</f>
        <v/>
      </c>
      <c r="B4673" t="str">
        <f>IFERROR(VLOOKUP(Belegerfassung!I4681,Konten!A:D,2,FALSE),"")</f>
        <v/>
      </c>
      <c r="C4673" t="str">
        <f>IF(A4673&lt;&gt;"",TEXT(Belegerfassung!C4681,"TT.MM.JJJJ"),"")</f>
        <v/>
      </c>
      <c r="D4673" t="str">
        <f>IFERROR(VLOOKUP(Belegerfassung!A4681,Abfrage!$E$2:$F$20,2,FALSE),"")</f>
        <v/>
      </c>
      <c r="E4673" t="str">
        <f>IF(A4673&lt;&gt;"",Belegerfassung!B4681,"")</f>
        <v/>
      </c>
      <c r="F4673" t="str">
        <f>IF(Belegerfassung!L4681="","",IF(Belegerfassung!L4681&lt;&gt;"",IF(Belegerfassung!L4681&lt;&gt;"",IF(Belegerfassung!J4681&lt;&gt;0,VLOOKUP(Belegerfassung!L4681,Abfrage!$A$2:$C$19,2,),VLOOKUP(Belegerfassung!L4681,Abfrage!$A$2:$C$19,3,)),"")))</f>
        <v/>
      </c>
      <c r="G4673" t="str">
        <f t="shared" si="216"/>
        <v/>
      </c>
      <c r="H4673" s="31" t="str">
        <f>IF(A4673&lt;&gt;"",-Belegerfassung!J4681+Belegerfassung!K4681,"")</f>
        <v/>
      </c>
      <c r="I4673" s="49" t="str">
        <f>IFERROR(IF(H4673&lt;&gt;"",Belegerfassung!L4681*100,""),IF(OR(Belegerfassung!L4681="Leistung EU - Erlöse",Belegerfassung!L4681="Lieferungen EU-Erlöse",Belegerfassung!L4681="EUST",Belegerfassung!L4681="Bauleistungen 20%")=TRUE,"",MID(Belegerfassung!L4681,4,2)))</f>
        <v/>
      </c>
      <c r="J4673" s="6" t="str">
        <f>IF(A4673&lt;&gt;"",LEFT(Belegerfassung!D4681,40),"")</f>
        <v/>
      </c>
      <c r="K4673" t="str">
        <f>IF(A4673&lt;&gt;"",VLOOKUP(D4673,Abfrage!$F$2:$G$21,2,FALSE),"")</f>
        <v/>
      </c>
      <c r="L4673" s="6" t="str">
        <f>IF(Belegerfassung!H4681&lt;&gt;"",Belegerfassung!H4681,"")</f>
        <v/>
      </c>
      <c r="M4673" t="str">
        <f>IFERROR(IF(Belegerfassung!E4681&lt;&gt;"",VLOOKUP(Belegerfassung!E4681,Abfrage!$L$2:$M$15,2,),""),"")</f>
        <v/>
      </c>
      <c r="N4673" t="str">
        <f t="shared" si="217"/>
        <v/>
      </c>
      <c r="O4673" t="str">
        <f t="shared" si="218"/>
        <v/>
      </c>
      <c r="P4673" t="str">
        <f>IF(Belegerfassung!G4681&lt;&gt;"",CONCATENATE(Belegerfassung!G4681,".pdf"),"")</f>
        <v/>
      </c>
    </row>
    <row r="4674" spans="1:16">
      <c r="A4674" t="str">
        <f>IF(Belegerfassung!C4682&lt;&gt;"",0,"")</f>
        <v/>
      </c>
      <c r="B4674" t="str">
        <f>IFERROR(VLOOKUP(Belegerfassung!I4682,Konten!A:D,2,FALSE),"")</f>
        <v/>
      </c>
      <c r="C4674" t="str">
        <f>IF(A4674&lt;&gt;"",TEXT(Belegerfassung!C4682,"TT.MM.JJJJ"),"")</f>
        <v/>
      </c>
      <c r="D4674" t="str">
        <f>IFERROR(VLOOKUP(Belegerfassung!A4682,Abfrage!$E$2:$F$20,2,FALSE),"")</f>
        <v/>
      </c>
      <c r="E4674" t="str">
        <f>IF(A4674&lt;&gt;"",Belegerfassung!B4682,"")</f>
        <v/>
      </c>
      <c r="F4674" t="str">
        <f>IF(Belegerfassung!L4682="","",IF(Belegerfassung!L4682&lt;&gt;"",IF(Belegerfassung!L4682&lt;&gt;"",IF(Belegerfassung!J4682&lt;&gt;0,VLOOKUP(Belegerfassung!L4682,Abfrage!$A$2:$C$19,2,),VLOOKUP(Belegerfassung!L4682,Abfrage!$A$2:$C$19,3,)),"")))</f>
        <v/>
      </c>
      <c r="G4674" t="str">
        <f t="shared" si="216"/>
        <v/>
      </c>
      <c r="H4674" s="31" t="str">
        <f>IF(A4674&lt;&gt;"",-Belegerfassung!J4682+Belegerfassung!K4682,"")</f>
        <v/>
      </c>
      <c r="I4674" s="49" t="str">
        <f>IFERROR(IF(H4674&lt;&gt;"",Belegerfassung!L4682*100,""),IF(OR(Belegerfassung!L4682="Leistung EU - Erlöse",Belegerfassung!L4682="Lieferungen EU-Erlöse",Belegerfassung!L4682="EUST",Belegerfassung!L4682="Bauleistungen 20%")=TRUE,"",MID(Belegerfassung!L4682,4,2)))</f>
        <v/>
      </c>
      <c r="J4674" s="6" t="str">
        <f>IF(A4674&lt;&gt;"",LEFT(Belegerfassung!D4682,40),"")</f>
        <v/>
      </c>
      <c r="K4674" t="str">
        <f>IF(A4674&lt;&gt;"",VLOOKUP(D4674,Abfrage!$F$2:$G$21,2,FALSE),"")</f>
        <v/>
      </c>
      <c r="L4674" s="6" t="str">
        <f>IF(Belegerfassung!H4682&lt;&gt;"",Belegerfassung!H4682,"")</f>
        <v/>
      </c>
      <c r="M4674" t="str">
        <f>IFERROR(IF(Belegerfassung!E4682&lt;&gt;"",VLOOKUP(Belegerfassung!E4682,Abfrage!$L$2:$M$15,2,),""),"")</f>
        <v/>
      </c>
      <c r="N4674" t="str">
        <f t="shared" si="217"/>
        <v/>
      </c>
      <c r="O4674" t="str">
        <f t="shared" si="218"/>
        <v/>
      </c>
      <c r="P4674" t="str">
        <f>IF(Belegerfassung!G4682&lt;&gt;"",CONCATENATE(Belegerfassung!G4682,".pdf"),"")</f>
        <v/>
      </c>
    </row>
    <row r="4675" spans="1:16">
      <c r="A4675" t="str">
        <f>IF(Belegerfassung!C4683&lt;&gt;"",0,"")</f>
        <v/>
      </c>
      <c r="B4675" t="str">
        <f>IFERROR(VLOOKUP(Belegerfassung!I4683,Konten!A:D,2,FALSE),"")</f>
        <v/>
      </c>
      <c r="C4675" t="str">
        <f>IF(A4675&lt;&gt;"",TEXT(Belegerfassung!C4683,"TT.MM.JJJJ"),"")</f>
        <v/>
      </c>
      <c r="D4675" t="str">
        <f>IFERROR(VLOOKUP(Belegerfassung!A4683,Abfrage!$E$2:$F$20,2,FALSE),"")</f>
        <v/>
      </c>
      <c r="E4675" t="str">
        <f>IF(A4675&lt;&gt;"",Belegerfassung!B4683,"")</f>
        <v/>
      </c>
      <c r="F4675" t="str">
        <f>IF(Belegerfassung!L4683="","",IF(Belegerfassung!L4683&lt;&gt;"",IF(Belegerfassung!L4683&lt;&gt;"",IF(Belegerfassung!J4683&lt;&gt;0,VLOOKUP(Belegerfassung!L4683,Abfrage!$A$2:$C$19,2,),VLOOKUP(Belegerfassung!L4683,Abfrage!$A$2:$C$19,3,)),"")))</f>
        <v/>
      </c>
      <c r="G4675" t="str">
        <f t="shared" ref="G4675:G4738" si="219">IF(A4675&lt;&gt;"",1,"")</f>
        <v/>
      </c>
      <c r="H4675" s="31" t="str">
        <f>IF(A4675&lt;&gt;"",-Belegerfassung!J4683+Belegerfassung!K4683,"")</f>
        <v/>
      </c>
      <c r="I4675" s="49" t="str">
        <f>IFERROR(IF(H4675&lt;&gt;"",Belegerfassung!L4683*100,""),IF(OR(Belegerfassung!L4683="Leistung EU - Erlöse",Belegerfassung!L4683="Lieferungen EU-Erlöse",Belegerfassung!L4683="EUST",Belegerfassung!L4683="Bauleistungen 20%")=TRUE,"",MID(Belegerfassung!L4683,4,2)))</f>
        <v/>
      </c>
      <c r="J4675" s="6" t="str">
        <f>IF(A4675&lt;&gt;"",LEFT(Belegerfassung!D4683,40),"")</f>
        <v/>
      </c>
      <c r="K4675" t="str">
        <f>IF(A4675&lt;&gt;"",VLOOKUP(D4675,Abfrage!$F$2:$G$21,2,FALSE),"")</f>
        <v/>
      </c>
      <c r="L4675" s="6" t="str">
        <f>IF(Belegerfassung!H4683&lt;&gt;"",Belegerfassung!H4683,"")</f>
        <v/>
      </c>
      <c r="M4675" t="str">
        <f>IFERROR(IF(Belegerfassung!E4683&lt;&gt;"",VLOOKUP(Belegerfassung!E4683,Abfrage!$L$2:$M$15,2,),""),"")</f>
        <v/>
      </c>
      <c r="N4675" t="str">
        <f t="shared" ref="N4675:N4738" si="220">IF(A4675&lt;&gt;"","E","")</f>
        <v/>
      </c>
      <c r="O4675" t="str">
        <f t="shared" ref="O4675:O4738" si="221">IF(A4675&lt;&gt;"","A","")</f>
        <v/>
      </c>
      <c r="P4675" t="str">
        <f>IF(Belegerfassung!G4683&lt;&gt;"",CONCATENATE(Belegerfassung!G4683,".pdf"),"")</f>
        <v/>
      </c>
    </row>
    <row r="4676" spans="1:16">
      <c r="A4676" t="str">
        <f>IF(Belegerfassung!C4684&lt;&gt;"",0,"")</f>
        <v/>
      </c>
      <c r="B4676" t="str">
        <f>IFERROR(VLOOKUP(Belegerfassung!I4684,Konten!A:D,2,FALSE),"")</f>
        <v/>
      </c>
      <c r="C4676" t="str">
        <f>IF(A4676&lt;&gt;"",TEXT(Belegerfassung!C4684,"TT.MM.JJJJ"),"")</f>
        <v/>
      </c>
      <c r="D4676" t="str">
        <f>IFERROR(VLOOKUP(Belegerfassung!A4684,Abfrage!$E$2:$F$20,2,FALSE),"")</f>
        <v/>
      </c>
      <c r="E4676" t="str">
        <f>IF(A4676&lt;&gt;"",Belegerfassung!B4684,"")</f>
        <v/>
      </c>
      <c r="F4676" t="str">
        <f>IF(Belegerfassung!L4684="","",IF(Belegerfassung!L4684&lt;&gt;"",IF(Belegerfassung!L4684&lt;&gt;"",IF(Belegerfassung!J4684&lt;&gt;0,VLOOKUP(Belegerfassung!L4684,Abfrage!$A$2:$C$19,2,),VLOOKUP(Belegerfassung!L4684,Abfrage!$A$2:$C$19,3,)),"")))</f>
        <v/>
      </c>
      <c r="G4676" t="str">
        <f t="shared" si="219"/>
        <v/>
      </c>
      <c r="H4676" s="31" t="str">
        <f>IF(A4676&lt;&gt;"",-Belegerfassung!J4684+Belegerfassung!K4684,"")</f>
        <v/>
      </c>
      <c r="I4676" s="49" t="str">
        <f>IFERROR(IF(H4676&lt;&gt;"",Belegerfassung!L4684*100,""),IF(OR(Belegerfassung!L4684="Leistung EU - Erlöse",Belegerfassung!L4684="Lieferungen EU-Erlöse",Belegerfassung!L4684="EUST",Belegerfassung!L4684="Bauleistungen 20%")=TRUE,"",MID(Belegerfassung!L4684,4,2)))</f>
        <v/>
      </c>
      <c r="J4676" s="6" t="str">
        <f>IF(A4676&lt;&gt;"",LEFT(Belegerfassung!D4684,40),"")</f>
        <v/>
      </c>
      <c r="K4676" t="str">
        <f>IF(A4676&lt;&gt;"",VLOOKUP(D4676,Abfrage!$F$2:$G$21,2,FALSE),"")</f>
        <v/>
      </c>
      <c r="L4676" s="6" t="str">
        <f>IF(Belegerfassung!H4684&lt;&gt;"",Belegerfassung!H4684,"")</f>
        <v/>
      </c>
      <c r="M4676" t="str">
        <f>IFERROR(IF(Belegerfassung!E4684&lt;&gt;"",VLOOKUP(Belegerfassung!E4684,Abfrage!$L$2:$M$15,2,),""),"")</f>
        <v/>
      </c>
      <c r="N4676" t="str">
        <f t="shared" si="220"/>
        <v/>
      </c>
      <c r="O4676" t="str">
        <f t="shared" si="221"/>
        <v/>
      </c>
      <c r="P4676" t="str">
        <f>IF(Belegerfassung!G4684&lt;&gt;"",CONCATENATE(Belegerfassung!G4684,".pdf"),"")</f>
        <v/>
      </c>
    </row>
    <row r="4677" spans="1:16">
      <c r="A4677" t="str">
        <f>IF(Belegerfassung!C4685&lt;&gt;"",0,"")</f>
        <v/>
      </c>
      <c r="B4677" t="str">
        <f>IFERROR(VLOOKUP(Belegerfassung!I4685,Konten!A:D,2,FALSE),"")</f>
        <v/>
      </c>
      <c r="C4677" t="str">
        <f>IF(A4677&lt;&gt;"",TEXT(Belegerfassung!C4685,"TT.MM.JJJJ"),"")</f>
        <v/>
      </c>
      <c r="D4677" t="str">
        <f>IFERROR(VLOOKUP(Belegerfassung!A4685,Abfrage!$E$2:$F$20,2,FALSE),"")</f>
        <v/>
      </c>
      <c r="E4677" t="str">
        <f>IF(A4677&lt;&gt;"",Belegerfassung!B4685,"")</f>
        <v/>
      </c>
      <c r="F4677" t="str">
        <f>IF(Belegerfassung!L4685="","",IF(Belegerfassung!L4685&lt;&gt;"",IF(Belegerfassung!L4685&lt;&gt;"",IF(Belegerfassung!J4685&lt;&gt;0,VLOOKUP(Belegerfassung!L4685,Abfrage!$A$2:$C$19,2,),VLOOKUP(Belegerfassung!L4685,Abfrage!$A$2:$C$19,3,)),"")))</f>
        <v/>
      </c>
      <c r="G4677" t="str">
        <f t="shared" si="219"/>
        <v/>
      </c>
      <c r="H4677" s="31" t="str">
        <f>IF(A4677&lt;&gt;"",-Belegerfassung!J4685+Belegerfassung!K4685,"")</f>
        <v/>
      </c>
      <c r="I4677" s="49" t="str">
        <f>IFERROR(IF(H4677&lt;&gt;"",Belegerfassung!L4685*100,""),IF(OR(Belegerfassung!L4685="Leistung EU - Erlöse",Belegerfassung!L4685="Lieferungen EU-Erlöse",Belegerfassung!L4685="EUST",Belegerfassung!L4685="Bauleistungen 20%")=TRUE,"",MID(Belegerfassung!L4685,4,2)))</f>
        <v/>
      </c>
      <c r="J4677" s="6" t="str">
        <f>IF(A4677&lt;&gt;"",LEFT(Belegerfassung!D4685,40),"")</f>
        <v/>
      </c>
      <c r="K4677" t="str">
        <f>IF(A4677&lt;&gt;"",VLOOKUP(D4677,Abfrage!$F$2:$G$21,2,FALSE),"")</f>
        <v/>
      </c>
      <c r="L4677" s="6" t="str">
        <f>IF(Belegerfassung!H4685&lt;&gt;"",Belegerfassung!H4685,"")</f>
        <v/>
      </c>
      <c r="M4677" t="str">
        <f>IFERROR(IF(Belegerfassung!E4685&lt;&gt;"",VLOOKUP(Belegerfassung!E4685,Abfrage!$L$2:$M$15,2,),""),"")</f>
        <v/>
      </c>
      <c r="N4677" t="str">
        <f t="shared" si="220"/>
        <v/>
      </c>
      <c r="O4677" t="str">
        <f t="shared" si="221"/>
        <v/>
      </c>
      <c r="P4677" t="str">
        <f>IF(Belegerfassung!G4685&lt;&gt;"",CONCATENATE(Belegerfassung!G4685,".pdf"),"")</f>
        <v/>
      </c>
    </row>
    <row r="4678" spans="1:16">
      <c r="A4678" t="str">
        <f>IF(Belegerfassung!C4686&lt;&gt;"",0,"")</f>
        <v/>
      </c>
      <c r="B4678" t="str">
        <f>IFERROR(VLOOKUP(Belegerfassung!I4686,Konten!A:D,2,FALSE),"")</f>
        <v/>
      </c>
      <c r="C4678" t="str">
        <f>IF(A4678&lt;&gt;"",TEXT(Belegerfassung!C4686,"TT.MM.JJJJ"),"")</f>
        <v/>
      </c>
      <c r="D4678" t="str">
        <f>IFERROR(VLOOKUP(Belegerfassung!A4686,Abfrage!$E$2:$F$20,2,FALSE),"")</f>
        <v/>
      </c>
      <c r="E4678" t="str">
        <f>IF(A4678&lt;&gt;"",Belegerfassung!B4686,"")</f>
        <v/>
      </c>
      <c r="F4678" t="str">
        <f>IF(Belegerfassung!L4686="","",IF(Belegerfassung!L4686&lt;&gt;"",IF(Belegerfassung!L4686&lt;&gt;"",IF(Belegerfassung!J4686&lt;&gt;0,VLOOKUP(Belegerfassung!L4686,Abfrage!$A$2:$C$19,2,),VLOOKUP(Belegerfassung!L4686,Abfrage!$A$2:$C$19,3,)),"")))</f>
        <v/>
      </c>
      <c r="G4678" t="str">
        <f t="shared" si="219"/>
        <v/>
      </c>
      <c r="H4678" s="31" t="str">
        <f>IF(A4678&lt;&gt;"",-Belegerfassung!J4686+Belegerfassung!K4686,"")</f>
        <v/>
      </c>
      <c r="I4678" s="49" t="str">
        <f>IFERROR(IF(H4678&lt;&gt;"",Belegerfassung!L4686*100,""),IF(OR(Belegerfassung!L4686="Leistung EU - Erlöse",Belegerfassung!L4686="Lieferungen EU-Erlöse",Belegerfassung!L4686="EUST",Belegerfassung!L4686="Bauleistungen 20%")=TRUE,"",MID(Belegerfassung!L4686,4,2)))</f>
        <v/>
      </c>
      <c r="J4678" s="6" t="str">
        <f>IF(A4678&lt;&gt;"",LEFT(Belegerfassung!D4686,40),"")</f>
        <v/>
      </c>
      <c r="K4678" t="str">
        <f>IF(A4678&lt;&gt;"",VLOOKUP(D4678,Abfrage!$F$2:$G$21,2,FALSE),"")</f>
        <v/>
      </c>
      <c r="L4678" s="6" t="str">
        <f>IF(Belegerfassung!H4686&lt;&gt;"",Belegerfassung!H4686,"")</f>
        <v/>
      </c>
      <c r="M4678" t="str">
        <f>IFERROR(IF(Belegerfassung!E4686&lt;&gt;"",VLOOKUP(Belegerfassung!E4686,Abfrage!$L$2:$M$15,2,),""),"")</f>
        <v/>
      </c>
      <c r="N4678" t="str">
        <f t="shared" si="220"/>
        <v/>
      </c>
      <c r="O4678" t="str">
        <f t="shared" si="221"/>
        <v/>
      </c>
      <c r="P4678" t="str">
        <f>IF(Belegerfassung!G4686&lt;&gt;"",CONCATENATE(Belegerfassung!G4686,".pdf"),"")</f>
        <v/>
      </c>
    </row>
    <row r="4679" spans="1:16">
      <c r="A4679" t="str">
        <f>IF(Belegerfassung!C4687&lt;&gt;"",0,"")</f>
        <v/>
      </c>
      <c r="B4679" t="str">
        <f>IFERROR(VLOOKUP(Belegerfassung!I4687,Konten!A:D,2,FALSE),"")</f>
        <v/>
      </c>
      <c r="C4679" t="str">
        <f>IF(A4679&lt;&gt;"",TEXT(Belegerfassung!C4687,"TT.MM.JJJJ"),"")</f>
        <v/>
      </c>
      <c r="D4679" t="str">
        <f>IFERROR(VLOOKUP(Belegerfassung!A4687,Abfrage!$E$2:$F$20,2,FALSE),"")</f>
        <v/>
      </c>
      <c r="E4679" t="str">
        <f>IF(A4679&lt;&gt;"",Belegerfassung!B4687,"")</f>
        <v/>
      </c>
      <c r="F4679" t="str">
        <f>IF(Belegerfassung!L4687="","",IF(Belegerfassung!L4687&lt;&gt;"",IF(Belegerfassung!L4687&lt;&gt;"",IF(Belegerfassung!J4687&lt;&gt;0,VLOOKUP(Belegerfassung!L4687,Abfrage!$A$2:$C$19,2,),VLOOKUP(Belegerfassung!L4687,Abfrage!$A$2:$C$19,3,)),"")))</f>
        <v/>
      </c>
      <c r="G4679" t="str">
        <f t="shared" si="219"/>
        <v/>
      </c>
      <c r="H4679" s="31" t="str">
        <f>IF(A4679&lt;&gt;"",-Belegerfassung!J4687+Belegerfassung!K4687,"")</f>
        <v/>
      </c>
      <c r="I4679" s="49" t="str">
        <f>IFERROR(IF(H4679&lt;&gt;"",Belegerfassung!L4687*100,""),IF(OR(Belegerfassung!L4687="Leistung EU - Erlöse",Belegerfassung!L4687="Lieferungen EU-Erlöse",Belegerfassung!L4687="EUST",Belegerfassung!L4687="Bauleistungen 20%")=TRUE,"",MID(Belegerfassung!L4687,4,2)))</f>
        <v/>
      </c>
      <c r="J4679" s="6" t="str">
        <f>IF(A4679&lt;&gt;"",LEFT(Belegerfassung!D4687,40),"")</f>
        <v/>
      </c>
      <c r="K4679" t="str">
        <f>IF(A4679&lt;&gt;"",VLOOKUP(D4679,Abfrage!$F$2:$G$21,2,FALSE),"")</f>
        <v/>
      </c>
      <c r="L4679" s="6" t="str">
        <f>IF(Belegerfassung!H4687&lt;&gt;"",Belegerfassung!H4687,"")</f>
        <v/>
      </c>
      <c r="M4679" t="str">
        <f>IFERROR(IF(Belegerfassung!E4687&lt;&gt;"",VLOOKUP(Belegerfassung!E4687,Abfrage!$L$2:$M$15,2,),""),"")</f>
        <v/>
      </c>
      <c r="N4679" t="str">
        <f t="shared" si="220"/>
        <v/>
      </c>
      <c r="O4679" t="str">
        <f t="shared" si="221"/>
        <v/>
      </c>
      <c r="P4679" t="str">
        <f>IF(Belegerfassung!G4687&lt;&gt;"",CONCATENATE(Belegerfassung!G4687,".pdf"),"")</f>
        <v/>
      </c>
    </row>
    <row r="4680" spans="1:16">
      <c r="A4680" t="str">
        <f>IF(Belegerfassung!C4688&lt;&gt;"",0,"")</f>
        <v/>
      </c>
      <c r="B4680" t="str">
        <f>IFERROR(VLOOKUP(Belegerfassung!I4688,Konten!A:D,2,FALSE),"")</f>
        <v/>
      </c>
      <c r="C4680" t="str">
        <f>IF(A4680&lt;&gt;"",TEXT(Belegerfassung!C4688,"TT.MM.JJJJ"),"")</f>
        <v/>
      </c>
      <c r="D4680" t="str">
        <f>IFERROR(VLOOKUP(Belegerfassung!A4688,Abfrage!$E$2:$F$20,2,FALSE),"")</f>
        <v/>
      </c>
      <c r="E4680" t="str">
        <f>IF(A4680&lt;&gt;"",Belegerfassung!B4688,"")</f>
        <v/>
      </c>
      <c r="F4680" t="str">
        <f>IF(Belegerfassung!L4688="","",IF(Belegerfassung!L4688&lt;&gt;"",IF(Belegerfassung!L4688&lt;&gt;"",IF(Belegerfassung!J4688&lt;&gt;0,VLOOKUP(Belegerfassung!L4688,Abfrage!$A$2:$C$19,2,),VLOOKUP(Belegerfassung!L4688,Abfrage!$A$2:$C$19,3,)),"")))</f>
        <v/>
      </c>
      <c r="G4680" t="str">
        <f t="shared" si="219"/>
        <v/>
      </c>
      <c r="H4680" s="31" t="str">
        <f>IF(A4680&lt;&gt;"",-Belegerfassung!J4688+Belegerfassung!K4688,"")</f>
        <v/>
      </c>
      <c r="I4680" s="49" t="str">
        <f>IFERROR(IF(H4680&lt;&gt;"",Belegerfassung!L4688*100,""),IF(OR(Belegerfassung!L4688="Leistung EU - Erlöse",Belegerfassung!L4688="Lieferungen EU-Erlöse",Belegerfassung!L4688="EUST",Belegerfassung!L4688="Bauleistungen 20%")=TRUE,"",MID(Belegerfassung!L4688,4,2)))</f>
        <v/>
      </c>
      <c r="J4680" s="6" t="str">
        <f>IF(A4680&lt;&gt;"",LEFT(Belegerfassung!D4688,40),"")</f>
        <v/>
      </c>
      <c r="K4680" t="str">
        <f>IF(A4680&lt;&gt;"",VLOOKUP(D4680,Abfrage!$F$2:$G$21,2,FALSE),"")</f>
        <v/>
      </c>
      <c r="L4680" s="6" t="str">
        <f>IF(Belegerfassung!H4688&lt;&gt;"",Belegerfassung!H4688,"")</f>
        <v/>
      </c>
      <c r="M4680" t="str">
        <f>IFERROR(IF(Belegerfassung!E4688&lt;&gt;"",VLOOKUP(Belegerfassung!E4688,Abfrage!$L$2:$M$15,2,),""),"")</f>
        <v/>
      </c>
      <c r="N4680" t="str">
        <f t="shared" si="220"/>
        <v/>
      </c>
      <c r="O4680" t="str">
        <f t="shared" si="221"/>
        <v/>
      </c>
      <c r="P4680" t="str">
        <f>IF(Belegerfassung!G4688&lt;&gt;"",CONCATENATE(Belegerfassung!G4688,".pdf"),"")</f>
        <v/>
      </c>
    </row>
    <row r="4681" spans="1:16">
      <c r="A4681" t="str">
        <f>IF(Belegerfassung!C4689&lt;&gt;"",0,"")</f>
        <v/>
      </c>
      <c r="B4681" t="str">
        <f>IFERROR(VLOOKUP(Belegerfassung!I4689,Konten!A:D,2,FALSE),"")</f>
        <v/>
      </c>
      <c r="C4681" t="str">
        <f>IF(A4681&lt;&gt;"",TEXT(Belegerfassung!C4689,"TT.MM.JJJJ"),"")</f>
        <v/>
      </c>
      <c r="D4681" t="str">
        <f>IFERROR(VLOOKUP(Belegerfassung!A4689,Abfrage!$E$2:$F$20,2,FALSE),"")</f>
        <v/>
      </c>
      <c r="E4681" t="str">
        <f>IF(A4681&lt;&gt;"",Belegerfassung!B4689,"")</f>
        <v/>
      </c>
      <c r="F4681" t="str">
        <f>IF(Belegerfassung!L4689="","",IF(Belegerfassung!L4689&lt;&gt;"",IF(Belegerfassung!L4689&lt;&gt;"",IF(Belegerfassung!J4689&lt;&gt;0,VLOOKUP(Belegerfassung!L4689,Abfrage!$A$2:$C$19,2,),VLOOKUP(Belegerfassung!L4689,Abfrage!$A$2:$C$19,3,)),"")))</f>
        <v/>
      </c>
      <c r="G4681" t="str">
        <f t="shared" si="219"/>
        <v/>
      </c>
      <c r="H4681" s="31" t="str">
        <f>IF(A4681&lt;&gt;"",-Belegerfassung!J4689+Belegerfassung!K4689,"")</f>
        <v/>
      </c>
      <c r="I4681" s="49" t="str">
        <f>IFERROR(IF(H4681&lt;&gt;"",Belegerfassung!L4689*100,""),IF(OR(Belegerfassung!L4689="Leistung EU - Erlöse",Belegerfassung!L4689="Lieferungen EU-Erlöse",Belegerfassung!L4689="EUST",Belegerfassung!L4689="Bauleistungen 20%")=TRUE,"",MID(Belegerfassung!L4689,4,2)))</f>
        <v/>
      </c>
      <c r="J4681" s="6" t="str">
        <f>IF(A4681&lt;&gt;"",LEFT(Belegerfassung!D4689,40),"")</f>
        <v/>
      </c>
      <c r="K4681" t="str">
        <f>IF(A4681&lt;&gt;"",VLOOKUP(D4681,Abfrage!$F$2:$G$21,2,FALSE),"")</f>
        <v/>
      </c>
      <c r="L4681" s="6" t="str">
        <f>IF(Belegerfassung!H4689&lt;&gt;"",Belegerfassung!H4689,"")</f>
        <v/>
      </c>
      <c r="M4681" t="str">
        <f>IFERROR(IF(Belegerfassung!E4689&lt;&gt;"",VLOOKUP(Belegerfassung!E4689,Abfrage!$L$2:$M$15,2,),""),"")</f>
        <v/>
      </c>
      <c r="N4681" t="str">
        <f t="shared" si="220"/>
        <v/>
      </c>
      <c r="O4681" t="str">
        <f t="shared" si="221"/>
        <v/>
      </c>
      <c r="P4681" t="str">
        <f>IF(Belegerfassung!G4689&lt;&gt;"",CONCATENATE(Belegerfassung!G4689,".pdf"),"")</f>
        <v/>
      </c>
    </row>
    <row r="4682" spans="1:16">
      <c r="A4682" t="str">
        <f>IF(Belegerfassung!C4690&lt;&gt;"",0,"")</f>
        <v/>
      </c>
      <c r="B4682" t="str">
        <f>IFERROR(VLOOKUP(Belegerfassung!I4690,Konten!A:D,2,FALSE),"")</f>
        <v/>
      </c>
      <c r="C4682" t="str">
        <f>IF(A4682&lt;&gt;"",TEXT(Belegerfassung!C4690,"TT.MM.JJJJ"),"")</f>
        <v/>
      </c>
      <c r="D4682" t="str">
        <f>IFERROR(VLOOKUP(Belegerfassung!A4690,Abfrage!$E$2:$F$20,2,FALSE),"")</f>
        <v/>
      </c>
      <c r="E4682" t="str">
        <f>IF(A4682&lt;&gt;"",Belegerfassung!B4690,"")</f>
        <v/>
      </c>
      <c r="F4682" t="str">
        <f>IF(Belegerfassung!L4690="","",IF(Belegerfassung!L4690&lt;&gt;"",IF(Belegerfassung!L4690&lt;&gt;"",IF(Belegerfassung!J4690&lt;&gt;0,VLOOKUP(Belegerfassung!L4690,Abfrage!$A$2:$C$19,2,),VLOOKUP(Belegerfassung!L4690,Abfrage!$A$2:$C$19,3,)),"")))</f>
        <v/>
      </c>
      <c r="G4682" t="str">
        <f t="shared" si="219"/>
        <v/>
      </c>
      <c r="H4682" s="31" t="str">
        <f>IF(A4682&lt;&gt;"",-Belegerfassung!J4690+Belegerfassung!K4690,"")</f>
        <v/>
      </c>
      <c r="I4682" s="49" t="str">
        <f>IFERROR(IF(H4682&lt;&gt;"",Belegerfassung!L4690*100,""),IF(OR(Belegerfassung!L4690="Leistung EU - Erlöse",Belegerfassung!L4690="Lieferungen EU-Erlöse",Belegerfassung!L4690="EUST",Belegerfassung!L4690="Bauleistungen 20%")=TRUE,"",MID(Belegerfassung!L4690,4,2)))</f>
        <v/>
      </c>
      <c r="J4682" s="6" t="str">
        <f>IF(A4682&lt;&gt;"",LEFT(Belegerfassung!D4690,40),"")</f>
        <v/>
      </c>
      <c r="K4682" t="str">
        <f>IF(A4682&lt;&gt;"",VLOOKUP(D4682,Abfrage!$F$2:$G$21,2,FALSE),"")</f>
        <v/>
      </c>
      <c r="L4682" s="6" t="str">
        <f>IF(Belegerfassung!H4690&lt;&gt;"",Belegerfassung!H4690,"")</f>
        <v/>
      </c>
      <c r="M4682" t="str">
        <f>IFERROR(IF(Belegerfassung!E4690&lt;&gt;"",VLOOKUP(Belegerfassung!E4690,Abfrage!$L$2:$M$15,2,),""),"")</f>
        <v/>
      </c>
      <c r="N4682" t="str">
        <f t="shared" si="220"/>
        <v/>
      </c>
      <c r="O4682" t="str">
        <f t="shared" si="221"/>
        <v/>
      </c>
      <c r="P4682" t="str">
        <f>IF(Belegerfassung!G4690&lt;&gt;"",CONCATENATE(Belegerfassung!G4690,".pdf"),"")</f>
        <v/>
      </c>
    </row>
    <row r="4683" spans="1:16">
      <c r="A4683" t="str">
        <f>IF(Belegerfassung!C4691&lt;&gt;"",0,"")</f>
        <v/>
      </c>
      <c r="B4683" t="str">
        <f>IFERROR(VLOOKUP(Belegerfassung!I4691,Konten!A:D,2,FALSE),"")</f>
        <v/>
      </c>
      <c r="C4683" t="str">
        <f>IF(A4683&lt;&gt;"",TEXT(Belegerfassung!C4691,"TT.MM.JJJJ"),"")</f>
        <v/>
      </c>
      <c r="D4683" t="str">
        <f>IFERROR(VLOOKUP(Belegerfassung!A4691,Abfrage!$E$2:$F$20,2,FALSE),"")</f>
        <v/>
      </c>
      <c r="E4683" t="str">
        <f>IF(A4683&lt;&gt;"",Belegerfassung!B4691,"")</f>
        <v/>
      </c>
      <c r="F4683" t="str">
        <f>IF(Belegerfassung!L4691="","",IF(Belegerfassung!L4691&lt;&gt;"",IF(Belegerfassung!L4691&lt;&gt;"",IF(Belegerfassung!J4691&lt;&gt;0,VLOOKUP(Belegerfassung!L4691,Abfrage!$A$2:$C$19,2,),VLOOKUP(Belegerfassung!L4691,Abfrage!$A$2:$C$19,3,)),"")))</f>
        <v/>
      </c>
      <c r="G4683" t="str">
        <f t="shared" si="219"/>
        <v/>
      </c>
      <c r="H4683" s="31" t="str">
        <f>IF(A4683&lt;&gt;"",-Belegerfassung!J4691+Belegerfassung!K4691,"")</f>
        <v/>
      </c>
      <c r="I4683" s="49" t="str">
        <f>IFERROR(IF(H4683&lt;&gt;"",Belegerfassung!L4691*100,""),IF(OR(Belegerfassung!L4691="Leistung EU - Erlöse",Belegerfassung!L4691="Lieferungen EU-Erlöse",Belegerfassung!L4691="EUST",Belegerfassung!L4691="Bauleistungen 20%")=TRUE,"",MID(Belegerfassung!L4691,4,2)))</f>
        <v/>
      </c>
      <c r="J4683" s="6" t="str">
        <f>IF(A4683&lt;&gt;"",LEFT(Belegerfassung!D4691,40),"")</f>
        <v/>
      </c>
      <c r="K4683" t="str">
        <f>IF(A4683&lt;&gt;"",VLOOKUP(D4683,Abfrage!$F$2:$G$21,2,FALSE),"")</f>
        <v/>
      </c>
      <c r="L4683" s="6" t="str">
        <f>IF(Belegerfassung!H4691&lt;&gt;"",Belegerfassung!H4691,"")</f>
        <v/>
      </c>
      <c r="M4683" t="str">
        <f>IFERROR(IF(Belegerfassung!E4691&lt;&gt;"",VLOOKUP(Belegerfassung!E4691,Abfrage!$L$2:$M$15,2,),""),"")</f>
        <v/>
      </c>
      <c r="N4683" t="str">
        <f t="shared" si="220"/>
        <v/>
      </c>
      <c r="O4683" t="str">
        <f t="shared" si="221"/>
        <v/>
      </c>
      <c r="P4683" t="str">
        <f>IF(Belegerfassung!G4691&lt;&gt;"",CONCATENATE(Belegerfassung!G4691,".pdf"),"")</f>
        <v/>
      </c>
    </row>
    <row r="4684" spans="1:16">
      <c r="A4684" t="str">
        <f>IF(Belegerfassung!C4692&lt;&gt;"",0,"")</f>
        <v/>
      </c>
      <c r="B4684" t="str">
        <f>IFERROR(VLOOKUP(Belegerfassung!I4692,Konten!A:D,2,FALSE),"")</f>
        <v/>
      </c>
      <c r="C4684" t="str">
        <f>IF(A4684&lt;&gt;"",TEXT(Belegerfassung!C4692,"TT.MM.JJJJ"),"")</f>
        <v/>
      </c>
      <c r="D4684" t="str">
        <f>IFERROR(VLOOKUP(Belegerfassung!A4692,Abfrage!$E$2:$F$20,2,FALSE),"")</f>
        <v/>
      </c>
      <c r="E4684" t="str">
        <f>IF(A4684&lt;&gt;"",Belegerfassung!B4692,"")</f>
        <v/>
      </c>
      <c r="F4684" t="str">
        <f>IF(Belegerfassung!L4692="","",IF(Belegerfassung!L4692&lt;&gt;"",IF(Belegerfassung!L4692&lt;&gt;"",IF(Belegerfassung!J4692&lt;&gt;0,VLOOKUP(Belegerfassung!L4692,Abfrage!$A$2:$C$19,2,),VLOOKUP(Belegerfassung!L4692,Abfrage!$A$2:$C$19,3,)),"")))</f>
        <v/>
      </c>
      <c r="G4684" t="str">
        <f t="shared" si="219"/>
        <v/>
      </c>
      <c r="H4684" s="31" t="str">
        <f>IF(A4684&lt;&gt;"",-Belegerfassung!J4692+Belegerfassung!K4692,"")</f>
        <v/>
      </c>
      <c r="I4684" s="49" t="str">
        <f>IFERROR(IF(H4684&lt;&gt;"",Belegerfassung!L4692*100,""),IF(OR(Belegerfassung!L4692="Leistung EU - Erlöse",Belegerfassung!L4692="Lieferungen EU-Erlöse",Belegerfassung!L4692="EUST",Belegerfassung!L4692="Bauleistungen 20%")=TRUE,"",MID(Belegerfassung!L4692,4,2)))</f>
        <v/>
      </c>
      <c r="J4684" s="6" t="str">
        <f>IF(A4684&lt;&gt;"",LEFT(Belegerfassung!D4692,40),"")</f>
        <v/>
      </c>
      <c r="K4684" t="str">
        <f>IF(A4684&lt;&gt;"",VLOOKUP(D4684,Abfrage!$F$2:$G$21,2,FALSE),"")</f>
        <v/>
      </c>
      <c r="L4684" s="6" t="str">
        <f>IF(Belegerfassung!H4692&lt;&gt;"",Belegerfassung!H4692,"")</f>
        <v/>
      </c>
      <c r="M4684" t="str">
        <f>IFERROR(IF(Belegerfassung!E4692&lt;&gt;"",VLOOKUP(Belegerfassung!E4692,Abfrage!$L$2:$M$15,2,),""),"")</f>
        <v/>
      </c>
      <c r="N4684" t="str">
        <f t="shared" si="220"/>
        <v/>
      </c>
      <c r="O4684" t="str">
        <f t="shared" si="221"/>
        <v/>
      </c>
      <c r="P4684" t="str">
        <f>IF(Belegerfassung!G4692&lt;&gt;"",CONCATENATE(Belegerfassung!G4692,".pdf"),"")</f>
        <v/>
      </c>
    </row>
    <row r="4685" spans="1:16">
      <c r="A4685" t="str">
        <f>IF(Belegerfassung!C4693&lt;&gt;"",0,"")</f>
        <v/>
      </c>
      <c r="B4685" t="str">
        <f>IFERROR(VLOOKUP(Belegerfassung!I4693,Konten!A:D,2,FALSE),"")</f>
        <v/>
      </c>
      <c r="C4685" t="str">
        <f>IF(A4685&lt;&gt;"",TEXT(Belegerfassung!C4693,"TT.MM.JJJJ"),"")</f>
        <v/>
      </c>
      <c r="D4685" t="str">
        <f>IFERROR(VLOOKUP(Belegerfassung!A4693,Abfrage!$E$2:$F$20,2,FALSE),"")</f>
        <v/>
      </c>
      <c r="E4685" t="str">
        <f>IF(A4685&lt;&gt;"",Belegerfassung!B4693,"")</f>
        <v/>
      </c>
      <c r="F4685" t="str">
        <f>IF(Belegerfassung!L4693="","",IF(Belegerfassung!L4693&lt;&gt;"",IF(Belegerfassung!L4693&lt;&gt;"",IF(Belegerfassung!J4693&lt;&gt;0,VLOOKUP(Belegerfassung!L4693,Abfrage!$A$2:$C$19,2,),VLOOKUP(Belegerfassung!L4693,Abfrage!$A$2:$C$19,3,)),"")))</f>
        <v/>
      </c>
      <c r="G4685" t="str">
        <f t="shared" si="219"/>
        <v/>
      </c>
      <c r="H4685" s="31" t="str">
        <f>IF(A4685&lt;&gt;"",-Belegerfassung!J4693+Belegerfassung!K4693,"")</f>
        <v/>
      </c>
      <c r="I4685" s="49" t="str">
        <f>IFERROR(IF(H4685&lt;&gt;"",Belegerfassung!L4693*100,""),IF(OR(Belegerfassung!L4693="Leistung EU - Erlöse",Belegerfassung!L4693="Lieferungen EU-Erlöse",Belegerfassung!L4693="EUST",Belegerfassung!L4693="Bauleistungen 20%")=TRUE,"",MID(Belegerfassung!L4693,4,2)))</f>
        <v/>
      </c>
      <c r="J4685" s="6" t="str">
        <f>IF(A4685&lt;&gt;"",LEFT(Belegerfassung!D4693,40),"")</f>
        <v/>
      </c>
      <c r="K4685" t="str">
        <f>IF(A4685&lt;&gt;"",VLOOKUP(D4685,Abfrage!$F$2:$G$21,2,FALSE),"")</f>
        <v/>
      </c>
      <c r="L4685" s="6" t="str">
        <f>IF(Belegerfassung!H4693&lt;&gt;"",Belegerfassung!H4693,"")</f>
        <v/>
      </c>
      <c r="M4685" t="str">
        <f>IFERROR(IF(Belegerfassung!E4693&lt;&gt;"",VLOOKUP(Belegerfassung!E4693,Abfrage!$L$2:$M$15,2,),""),"")</f>
        <v/>
      </c>
      <c r="N4685" t="str">
        <f t="shared" si="220"/>
        <v/>
      </c>
      <c r="O4685" t="str">
        <f t="shared" si="221"/>
        <v/>
      </c>
      <c r="P4685" t="str">
        <f>IF(Belegerfassung!G4693&lt;&gt;"",CONCATENATE(Belegerfassung!G4693,".pdf"),"")</f>
        <v/>
      </c>
    </row>
    <row r="4686" spans="1:16">
      <c r="A4686" t="str">
        <f>IF(Belegerfassung!C4694&lt;&gt;"",0,"")</f>
        <v/>
      </c>
      <c r="B4686" t="str">
        <f>IFERROR(VLOOKUP(Belegerfassung!I4694,Konten!A:D,2,FALSE),"")</f>
        <v/>
      </c>
      <c r="C4686" t="str">
        <f>IF(A4686&lt;&gt;"",TEXT(Belegerfassung!C4694,"TT.MM.JJJJ"),"")</f>
        <v/>
      </c>
      <c r="D4686" t="str">
        <f>IFERROR(VLOOKUP(Belegerfassung!A4694,Abfrage!$E$2:$F$20,2,FALSE),"")</f>
        <v/>
      </c>
      <c r="E4686" t="str">
        <f>IF(A4686&lt;&gt;"",Belegerfassung!B4694,"")</f>
        <v/>
      </c>
      <c r="F4686" t="str">
        <f>IF(Belegerfassung!L4694="","",IF(Belegerfassung!L4694&lt;&gt;"",IF(Belegerfassung!L4694&lt;&gt;"",IF(Belegerfassung!J4694&lt;&gt;0,VLOOKUP(Belegerfassung!L4694,Abfrage!$A$2:$C$19,2,),VLOOKUP(Belegerfassung!L4694,Abfrage!$A$2:$C$19,3,)),"")))</f>
        <v/>
      </c>
      <c r="G4686" t="str">
        <f t="shared" si="219"/>
        <v/>
      </c>
      <c r="H4686" s="31" t="str">
        <f>IF(A4686&lt;&gt;"",-Belegerfassung!J4694+Belegerfassung!K4694,"")</f>
        <v/>
      </c>
      <c r="I4686" s="49" t="str">
        <f>IFERROR(IF(H4686&lt;&gt;"",Belegerfassung!L4694*100,""),IF(OR(Belegerfassung!L4694="Leistung EU - Erlöse",Belegerfassung!L4694="Lieferungen EU-Erlöse",Belegerfassung!L4694="EUST",Belegerfassung!L4694="Bauleistungen 20%")=TRUE,"",MID(Belegerfassung!L4694,4,2)))</f>
        <v/>
      </c>
      <c r="J4686" s="6" t="str">
        <f>IF(A4686&lt;&gt;"",LEFT(Belegerfassung!D4694,40),"")</f>
        <v/>
      </c>
      <c r="K4686" t="str">
        <f>IF(A4686&lt;&gt;"",VLOOKUP(D4686,Abfrage!$F$2:$G$21,2,FALSE),"")</f>
        <v/>
      </c>
      <c r="L4686" s="6" t="str">
        <f>IF(Belegerfassung!H4694&lt;&gt;"",Belegerfassung!H4694,"")</f>
        <v/>
      </c>
      <c r="M4686" t="str">
        <f>IFERROR(IF(Belegerfassung!E4694&lt;&gt;"",VLOOKUP(Belegerfassung!E4694,Abfrage!$L$2:$M$15,2,),""),"")</f>
        <v/>
      </c>
      <c r="N4686" t="str">
        <f t="shared" si="220"/>
        <v/>
      </c>
      <c r="O4686" t="str">
        <f t="shared" si="221"/>
        <v/>
      </c>
      <c r="P4686" t="str">
        <f>IF(Belegerfassung!G4694&lt;&gt;"",CONCATENATE(Belegerfassung!G4694,".pdf"),"")</f>
        <v/>
      </c>
    </row>
    <row r="4687" spans="1:16">
      <c r="A4687" t="str">
        <f>IF(Belegerfassung!C4695&lt;&gt;"",0,"")</f>
        <v/>
      </c>
      <c r="B4687" t="str">
        <f>IFERROR(VLOOKUP(Belegerfassung!I4695,Konten!A:D,2,FALSE),"")</f>
        <v/>
      </c>
      <c r="C4687" t="str">
        <f>IF(A4687&lt;&gt;"",TEXT(Belegerfassung!C4695,"TT.MM.JJJJ"),"")</f>
        <v/>
      </c>
      <c r="D4687" t="str">
        <f>IFERROR(VLOOKUP(Belegerfassung!A4695,Abfrage!$E$2:$F$20,2,FALSE),"")</f>
        <v/>
      </c>
      <c r="E4687" t="str">
        <f>IF(A4687&lt;&gt;"",Belegerfassung!B4695,"")</f>
        <v/>
      </c>
      <c r="F4687" t="str">
        <f>IF(Belegerfassung!L4695="","",IF(Belegerfassung!L4695&lt;&gt;"",IF(Belegerfassung!L4695&lt;&gt;"",IF(Belegerfassung!J4695&lt;&gt;0,VLOOKUP(Belegerfassung!L4695,Abfrage!$A$2:$C$19,2,),VLOOKUP(Belegerfassung!L4695,Abfrage!$A$2:$C$19,3,)),"")))</f>
        <v/>
      </c>
      <c r="G4687" t="str">
        <f t="shared" si="219"/>
        <v/>
      </c>
      <c r="H4687" s="31" t="str">
        <f>IF(A4687&lt;&gt;"",-Belegerfassung!J4695+Belegerfassung!K4695,"")</f>
        <v/>
      </c>
      <c r="I4687" s="49" t="str">
        <f>IFERROR(IF(H4687&lt;&gt;"",Belegerfassung!L4695*100,""),IF(OR(Belegerfassung!L4695="Leistung EU - Erlöse",Belegerfassung!L4695="Lieferungen EU-Erlöse",Belegerfassung!L4695="EUST",Belegerfassung!L4695="Bauleistungen 20%")=TRUE,"",MID(Belegerfassung!L4695,4,2)))</f>
        <v/>
      </c>
      <c r="J4687" s="6" t="str">
        <f>IF(A4687&lt;&gt;"",LEFT(Belegerfassung!D4695,40),"")</f>
        <v/>
      </c>
      <c r="K4687" t="str">
        <f>IF(A4687&lt;&gt;"",VLOOKUP(D4687,Abfrage!$F$2:$G$21,2,FALSE),"")</f>
        <v/>
      </c>
      <c r="L4687" s="6" t="str">
        <f>IF(Belegerfassung!H4695&lt;&gt;"",Belegerfassung!H4695,"")</f>
        <v/>
      </c>
      <c r="M4687" t="str">
        <f>IFERROR(IF(Belegerfassung!E4695&lt;&gt;"",VLOOKUP(Belegerfassung!E4695,Abfrage!$L$2:$M$15,2,),""),"")</f>
        <v/>
      </c>
      <c r="N4687" t="str">
        <f t="shared" si="220"/>
        <v/>
      </c>
      <c r="O4687" t="str">
        <f t="shared" si="221"/>
        <v/>
      </c>
      <c r="P4687" t="str">
        <f>IF(Belegerfassung!G4695&lt;&gt;"",CONCATENATE(Belegerfassung!G4695,".pdf"),"")</f>
        <v/>
      </c>
    </row>
    <row r="4688" spans="1:16">
      <c r="A4688" t="str">
        <f>IF(Belegerfassung!C4696&lt;&gt;"",0,"")</f>
        <v/>
      </c>
      <c r="B4688" t="str">
        <f>IFERROR(VLOOKUP(Belegerfassung!I4696,Konten!A:D,2,FALSE),"")</f>
        <v/>
      </c>
      <c r="C4688" t="str">
        <f>IF(A4688&lt;&gt;"",TEXT(Belegerfassung!C4696,"TT.MM.JJJJ"),"")</f>
        <v/>
      </c>
      <c r="D4688" t="str">
        <f>IFERROR(VLOOKUP(Belegerfassung!A4696,Abfrage!$E$2:$F$20,2,FALSE),"")</f>
        <v/>
      </c>
      <c r="E4688" t="str">
        <f>IF(A4688&lt;&gt;"",Belegerfassung!B4696,"")</f>
        <v/>
      </c>
      <c r="F4688" t="str">
        <f>IF(Belegerfassung!L4696="","",IF(Belegerfassung!L4696&lt;&gt;"",IF(Belegerfassung!L4696&lt;&gt;"",IF(Belegerfassung!J4696&lt;&gt;0,VLOOKUP(Belegerfassung!L4696,Abfrage!$A$2:$C$19,2,),VLOOKUP(Belegerfassung!L4696,Abfrage!$A$2:$C$19,3,)),"")))</f>
        <v/>
      </c>
      <c r="G4688" t="str">
        <f t="shared" si="219"/>
        <v/>
      </c>
      <c r="H4688" s="31" t="str">
        <f>IF(A4688&lt;&gt;"",-Belegerfassung!J4696+Belegerfassung!K4696,"")</f>
        <v/>
      </c>
      <c r="I4688" s="49" t="str">
        <f>IFERROR(IF(H4688&lt;&gt;"",Belegerfassung!L4696*100,""),IF(OR(Belegerfassung!L4696="Leistung EU - Erlöse",Belegerfassung!L4696="Lieferungen EU-Erlöse",Belegerfassung!L4696="EUST",Belegerfassung!L4696="Bauleistungen 20%")=TRUE,"",MID(Belegerfassung!L4696,4,2)))</f>
        <v/>
      </c>
      <c r="J4688" s="6" t="str">
        <f>IF(A4688&lt;&gt;"",LEFT(Belegerfassung!D4696,40),"")</f>
        <v/>
      </c>
      <c r="K4688" t="str">
        <f>IF(A4688&lt;&gt;"",VLOOKUP(D4688,Abfrage!$F$2:$G$21,2,FALSE),"")</f>
        <v/>
      </c>
      <c r="L4688" s="6" t="str">
        <f>IF(Belegerfassung!H4696&lt;&gt;"",Belegerfassung!H4696,"")</f>
        <v/>
      </c>
      <c r="M4688" t="str">
        <f>IFERROR(IF(Belegerfassung!E4696&lt;&gt;"",VLOOKUP(Belegerfassung!E4696,Abfrage!$L$2:$M$15,2,),""),"")</f>
        <v/>
      </c>
      <c r="N4688" t="str">
        <f t="shared" si="220"/>
        <v/>
      </c>
      <c r="O4688" t="str">
        <f t="shared" si="221"/>
        <v/>
      </c>
      <c r="P4688" t="str">
        <f>IF(Belegerfassung!G4696&lt;&gt;"",CONCATENATE(Belegerfassung!G4696,".pdf"),"")</f>
        <v/>
      </c>
    </row>
    <row r="4689" spans="1:16">
      <c r="A4689" t="str">
        <f>IF(Belegerfassung!C4697&lt;&gt;"",0,"")</f>
        <v/>
      </c>
      <c r="B4689" t="str">
        <f>IFERROR(VLOOKUP(Belegerfassung!I4697,Konten!A:D,2,FALSE),"")</f>
        <v/>
      </c>
      <c r="C4689" t="str">
        <f>IF(A4689&lt;&gt;"",TEXT(Belegerfassung!C4697,"TT.MM.JJJJ"),"")</f>
        <v/>
      </c>
      <c r="D4689" t="str">
        <f>IFERROR(VLOOKUP(Belegerfassung!A4697,Abfrage!$E$2:$F$20,2,FALSE),"")</f>
        <v/>
      </c>
      <c r="E4689" t="str">
        <f>IF(A4689&lt;&gt;"",Belegerfassung!B4697,"")</f>
        <v/>
      </c>
      <c r="F4689" t="str">
        <f>IF(Belegerfassung!L4697="","",IF(Belegerfassung!L4697&lt;&gt;"",IF(Belegerfassung!L4697&lt;&gt;"",IF(Belegerfassung!J4697&lt;&gt;0,VLOOKUP(Belegerfassung!L4697,Abfrage!$A$2:$C$19,2,),VLOOKUP(Belegerfassung!L4697,Abfrage!$A$2:$C$19,3,)),"")))</f>
        <v/>
      </c>
      <c r="G4689" t="str">
        <f t="shared" si="219"/>
        <v/>
      </c>
      <c r="H4689" s="31" t="str">
        <f>IF(A4689&lt;&gt;"",-Belegerfassung!J4697+Belegerfassung!K4697,"")</f>
        <v/>
      </c>
      <c r="I4689" s="49" t="str">
        <f>IFERROR(IF(H4689&lt;&gt;"",Belegerfassung!L4697*100,""),IF(OR(Belegerfassung!L4697="Leistung EU - Erlöse",Belegerfassung!L4697="Lieferungen EU-Erlöse",Belegerfassung!L4697="EUST",Belegerfassung!L4697="Bauleistungen 20%")=TRUE,"",MID(Belegerfassung!L4697,4,2)))</f>
        <v/>
      </c>
      <c r="J4689" s="6" t="str">
        <f>IF(A4689&lt;&gt;"",LEFT(Belegerfassung!D4697,40),"")</f>
        <v/>
      </c>
      <c r="K4689" t="str">
        <f>IF(A4689&lt;&gt;"",VLOOKUP(D4689,Abfrage!$F$2:$G$21,2,FALSE),"")</f>
        <v/>
      </c>
      <c r="L4689" s="6" t="str">
        <f>IF(Belegerfassung!H4697&lt;&gt;"",Belegerfassung!H4697,"")</f>
        <v/>
      </c>
      <c r="M4689" t="str">
        <f>IFERROR(IF(Belegerfassung!E4697&lt;&gt;"",VLOOKUP(Belegerfassung!E4697,Abfrage!$L$2:$M$15,2,),""),"")</f>
        <v/>
      </c>
      <c r="N4689" t="str">
        <f t="shared" si="220"/>
        <v/>
      </c>
      <c r="O4689" t="str">
        <f t="shared" si="221"/>
        <v/>
      </c>
      <c r="P4689" t="str">
        <f>IF(Belegerfassung!G4697&lt;&gt;"",CONCATENATE(Belegerfassung!G4697,".pdf"),"")</f>
        <v/>
      </c>
    </row>
    <row r="4690" spans="1:16">
      <c r="A4690" t="str">
        <f>IF(Belegerfassung!C4698&lt;&gt;"",0,"")</f>
        <v/>
      </c>
      <c r="B4690" t="str">
        <f>IFERROR(VLOOKUP(Belegerfassung!I4698,Konten!A:D,2,FALSE),"")</f>
        <v/>
      </c>
      <c r="C4690" t="str">
        <f>IF(A4690&lt;&gt;"",TEXT(Belegerfassung!C4698,"TT.MM.JJJJ"),"")</f>
        <v/>
      </c>
      <c r="D4690" t="str">
        <f>IFERROR(VLOOKUP(Belegerfassung!A4698,Abfrage!$E$2:$F$20,2,FALSE),"")</f>
        <v/>
      </c>
      <c r="E4690" t="str">
        <f>IF(A4690&lt;&gt;"",Belegerfassung!B4698,"")</f>
        <v/>
      </c>
      <c r="F4690" t="str">
        <f>IF(Belegerfassung!L4698="","",IF(Belegerfassung!L4698&lt;&gt;"",IF(Belegerfassung!L4698&lt;&gt;"",IF(Belegerfassung!J4698&lt;&gt;0,VLOOKUP(Belegerfassung!L4698,Abfrage!$A$2:$C$19,2,),VLOOKUP(Belegerfassung!L4698,Abfrage!$A$2:$C$19,3,)),"")))</f>
        <v/>
      </c>
      <c r="G4690" t="str">
        <f t="shared" si="219"/>
        <v/>
      </c>
      <c r="H4690" s="31" t="str">
        <f>IF(A4690&lt;&gt;"",-Belegerfassung!J4698+Belegerfassung!K4698,"")</f>
        <v/>
      </c>
      <c r="I4690" s="49" t="str">
        <f>IFERROR(IF(H4690&lt;&gt;"",Belegerfassung!L4698*100,""),IF(OR(Belegerfassung!L4698="Leistung EU - Erlöse",Belegerfassung!L4698="Lieferungen EU-Erlöse",Belegerfassung!L4698="EUST",Belegerfassung!L4698="Bauleistungen 20%")=TRUE,"",MID(Belegerfassung!L4698,4,2)))</f>
        <v/>
      </c>
      <c r="J4690" s="6" t="str">
        <f>IF(A4690&lt;&gt;"",LEFT(Belegerfassung!D4698,40),"")</f>
        <v/>
      </c>
      <c r="K4690" t="str">
        <f>IF(A4690&lt;&gt;"",VLOOKUP(D4690,Abfrage!$F$2:$G$21,2,FALSE),"")</f>
        <v/>
      </c>
      <c r="L4690" s="6" t="str">
        <f>IF(Belegerfassung!H4698&lt;&gt;"",Belegerfassung!H4698,"")</f>
        <v/>
      </c>
      <c r="M4690" t="str">
        <f>IFERROR(IF(Belegerfassung!E4698&lt;&gt;"",VLOOKUP(Belegerfassung!E4698,Abfrage!$L$2:$M$15,2,),""),"")</f>
        <v/>
      </c>
      <c r="N4690" t="str">
        <f t="shared" si="220"/>
        <v/>
      </c>
      <c r="O4690" t="str">
        <f t="shared" si="221"/>
        <v/>
      </c>
      <c r="P4690" t="str">
        <f>IF(Belegerfassung!G4698&lt;&gt;"",CONCATENATE(Belegerfassung!G4698,".pdf"),"")</f>
        <v/>
      </c>
    </row>
    <row r="4691" spans="1:16">
      <c r="A4691" t="str">
        <f>IF(Belegerfassung!C4699&lt;&gt;"",0,"")</f>
        <v/>
      </c>
      <c r="B4691" t="str">
        <f>IFERROR(VLOOKUP(Belegerfassung!I4699,Konten!A:D,2,FALSE),"")</f>
        <v/>
      </c>
      <c r="C4691" t="str">
        <f>IF(A4691&lt;&gt;"",TEXT(Belegerfassung!C4699,"TT.MM.JJJJ"),"")</f>
        <v/>
      </c>
      <c r="D4691" t="str">
        <f>IFERROR(VLOOKUP(Belegerfassung!A4699,Abfrage!$E$2:$F$20,2,FALSE),"")</f>
        <v/>
      </c>
      <c r="E4691" t="str">
        <f>IF(A4691&lt;&gt;"",Belegerfassung!B4699,"")</f>
        <v/>
      </c>
      <c r="F4691" t="str">
        <f>IF(Belegerfassung!L4699="","",IF(Belegerfassung!L4699&lt;&gt;"",IF(Belegerfassung!L4699&lt;&gt;"",IF(Belegerfassung!J4699&lt;&gt;0,VLOOKUP(Belegerfassung!L4699,Abfrage!$A$2:$C$19,2,),VLOOKUP(Belegerfassung!L4699,Abfrage!$A$2:$C$19,3,)),"")))</f>
        <v/>
      </c>
      <c r="G4691" t="str">
        <f t="shared" si="219"/>
        <v/>
      </c>
      <c r="H4691" s="31" t="str">
        <f>IF(A4691&lt;&gt;"",-Belegerfassung!J4699+Belegerfassung!K4699,"")</f>
        <v/>
      </c>
      <c r="I4691" s="49" t="str">
        <f>IFERROR(IF(H4691&lt;&gt;"",Belegerfassung!L4699*100,""),IF(OR(Belegerfassung!L4699="Leistung EU - Erlöse",Belegerfassung!L4699="Lieferungen EU-Erlöse",Belegerfassung!L4699="EUST",Belegerfassung!L4699="Bauleistungen 20%")=TRUE,"",MID(Belegerfassung!L4699,4,2)))</f>
        <v/>
      </c>
      <c r="J4691" s="6" t="str">
        <f>IF(A4691&lt;&gt;"",LEFT(Belegerfassung!D4699,40),"")</f>
        <v/>
      </c>
      <c r="K4691" t="str">
        <f>IF(A4691&lt;&gt;"",VLOOKUP(D4691,Abfrage!$F$2:$G$21,2,FALSE),"")</f>
        <v/>
      </c>
      <c r="L4691" s="6" t="str">
        <f>IF(Belegerfassung!H4699&lt;&gt;"",Belegerfassung!H4699,"")</f>
        <v/>
      </c>
      <c r="M4691" t="str">
        <f>IFERROR(IF(Belegerfassung!E4699&lt;&gt;"",VLOOKUP(Belegerfassung!E4699,Abfrage!$L$2:$M$15,2,),""),"")</f>
        <v/>
      </c>
      <c r="N4691" t="str">
        <f t="shared" si="220"/>
        <v/>
      </c>
      <c r="O4691" t="str">
        <f t="shared" si="221"/>
        <v/>
      </c>
      <c r="P4691" t="str">
        <f>IF(Belegerfassung!G4699&lt;&gt;"",CONCATENATE(Belegerfassung!G4699,".pdf"),"")</f>
        <v/>
      </c>
    </row>
    <row r="4692" spans="1:16">
      <c r="A4692" t="str">
        <f>IF(Belegerfassung!C4700&lt;&gt;"",0,"")</f>
        <v/>
      </c>
      <c r="B4692" t="str">
        <f>IFERROR(VLOOKUP(Belegerfassung!I4700,Konten!A:D,2,FALSE),"")</f>
        <v/>
      </c>
      <c r="C4692" t="str">
        <f>IF(A4692&lt;&gt;"",TEXT(Belegerfassung!C4700,"TT.MM.JJJJ"),"")</f>
        <v/>
      </c>
      <c r="D4692" t="str">
        <f>IFERROR(VLOOKUP(Belegerfassung!A4700,Abfrage!$E$2:$F$20,2,FALSE),"")</f>
        <v/>
      </c>
      <c r="E4692" t="str">
        <f>IF(A4692&lt;&gt;"",Belegerfassung!B4700,"")</f>
        <v/>
      </c>
      <c r="F4692" t="str">
        <f>IF(Belegerfassung!L4700="","",IF(Belegerfassung!L4700&lt;&gt;"",IF(Belegerfassung!L4700&lt;&gt;"",IF(Belegerfassung!J4700&lt;&gt;0,VLOOKUP(Belegerfassung!L4700,Abfrage!$A$2:$C$19,2,),VLOOKUP(Belegerfassung!L4700,Abfrage!$A$2:$C$19,3,)),"")))</f>
        <v/>
      </c>
      <c r="G4692" t="str">
        <f t="shared" si="219"/>
        <v/>
      </c>
      <c r="H4692" s="31" t="str">
        <f>IF(A4692&lt;&gt;"",-Belegerfassung!J4700+Belegerfassung!K4700,"")</f>
        <v/>
      </c>
      <c r="I4692" s="49" t="str">
        <f>IFERROR(IF(H4692&lt;&gt;"",Belegerfassung!L4700*100,""),IF(OR(Belegerfassung!L4700="Leistung EU - Erlöse",Belegerfassung!L4700="Lieferungen EU-Erlöse",Belegerfassung!L4700="EUST",Belegerfassung!L4700="Bauleistungen 20%")=TRUE,"",MID(Belegerfassung!L4700,4,2)))</f>
        <v/>
      </c>
      <c r="J4692" s="6" t="str">
        <f>IF(A4692&lt;&gt;"",LEFT(Belegerfassung!D4700,40),"")</f>
        <v/>
      </c>
      <c r="K4692" t="str">
        <f>IF(A4692&lt;&gt;"",VLOOKUP(D4692,Abfrage!$F$2:$G$21,2,FALSE),"")</f>
        <v/>
      </c>
      <c r="L4692" s="6" t="str">
        <f>IF(Belegerfassung!H4700&lt;&gt;"",Belegerfassung!H4700,"")</f>
        <v/>
      </c>
      <c r="M4692" t="str">
        <f>IFERROR(IF(Belegerfassung!E4700&lt;&gt;"",VLOOKUP(Belegerfassung!E4700,Abfrage!$L$2:$M$15,2,),""),"")</f>
        <v/>
      </c>
      <c r="N4692" t="str">
        <f t="shared" si="220"/>
        <v/>
      </c>
      <c r="O4692" t="str">
        <f t="shared" si="221"/>
        <v/>
      </c>
      <c r="P4692" t="str">
        <f>IF(Belegerfassung!G4700&lt;&gt;"",CONCATENATE(Belegerfassung!G4700,".pdf"),"")</f>
        <v/>
      </c>
    </row>
    <row r="4693" spans="1:16">
      <c r="A4693" t="str">
        <f>IF(Belegerfassung!C4701&lt;&gt;"",0,"")</f>
        <v/>
      </c>
      <c r="B4693" t="str">
        <f>IFERROR(VLOOKUP(Belegerfassung!I4701,Konten!A:D,2,FALSE),"")</f>
        <v/>
      </c>
      <c r="C4693" t="str">
        <f>IF(A4693&lt;&gt;"",TEXT(Belegerfassung!C4701,"TT.MM.JJJJ"),"")</f>
        <v/>
      </c>
      <c r="D4693" t="str">
        <f>IFERROR(VLOOKUP(Belegerfassung!A4701,Abfrage!$E$2:$F$20,2,FALSE),"")</f>
        <v/>
      </c>
      <c r="E4693" t="str">
        <f>IF(A4693&lt;&gt;"",Belegerfassung!B4701,"")</f>
        <v/>
      </c>
      <c r="F4693" t="str">
        <f>IF(Belegerfassung!L4701="","",IF(Belegerfassung!L4701&lt;&gt;"",IF(Belegerfassung!L4701&lt;&gt;"",IF(Belegerfassung!J4701&lt;&gt;0,VLOOKUP(Belegerfassung!L4701,Abfrage!$A$2:$C$19,2,),VLOOKUP(Belegerfassung!L4701,Abfrage!$A$2:$C$19,3,)),"")))</f>
        <v/>
      </c>
      <c r="G4693" t="str">
        <f t="shared" si="219"/>
        <v/>
      </c>
      <c r="H4693" s="31" t="str">
        <f>IF(A4693&lt;&gt;"",-Belegerfassung!J4701+Belegerfassung!K4701,"")</f>
        <v/>
      </c>
      <c r="I4693" s="49" t="str">
        <f>IFERROR(IF(H4693&lt;&gt;"",Belegerfassung!L4701*100,""),IF(OR(Belegerfassung!L4701="Leistung EU - Erlöse",Belegerfassung!L4701="Lieferungen EU-Erlöse",Belegerfassung!L4701="EUST",Belegerfassung!L4701="Bauleistungen 20%")=TRUE,"",MID(Belegerfassung!L4701,4,2)))</f>
        <v/>
      </c>
      <c r="J4693" s="6" t="str">
        <f>IF(A4693&lt;&gt;"",LEFT(Belegerfassung!D4701,40),"")</f>
        <v/>
      </c>
      <c r="K4693" t="str">
        <f>IF(A4693&lt;&gt;"",VLOOKUP(D4693,Abfrage!$F$2:$G$21,2,FALSE),"")</f>
        <v/>
      </c>
      <c r="L4693" s="6" t="str">
        <f>IF(Belegerfassung!H4701&lt;&gt;"",Belegerfassung!H4701,"")</f>
        <v/>
      </c>
      <c r="M4693" t="str">
        <f>IFERROR(IF(Belegerfassung!E4701&lt;&gt;"",VLOOKUP(Belegerfassung!E4701,Abfrage!$L$2:$M$15,2,),""),"")</f>
        <v/>
      </c>
      <c r="N4693" t="str">
        <f t="shared" si="220"/>
        <v/>
      </c>
      <c r="O4693" t="str">
        <f t="shared" si="221"/>
        <v/>
      </c>
      <c r="P4693" t="str">
        <f>IF(Belegerfassung!G4701&lt;&gt;"",CONCATENATE(Belegerfassung!G4701,".pdf"),"")</f>
        <v/>
      </c>
    </row>
    <row r="4694" spans="1:16">
      <c r="A4694" t="str">
        <f>IF(Belegerfassung!C4702&lt;&gt;"",0,"")</f>
        <v/>
      </c>
      <c r="B4694" t="str">
        <f>IFERROR(VLOOKUP(Belegerfassung!I4702,Konten!A:D,2,FALSE),"")</f>
        <v/>
      </c>
      <c r="C4694" t="str">
        <f>IF(A4694&lt;&gt;"",TEXT(Belegerfassung!C4702,"TT.MM.JJJJ"),"")</f>
        <v/>
      </c>
      <c r="D4694" t="str">
        <f>IFERROR(VLOOKUP(Belegerfassung!A4702,Abfrage!$E$2:$F$20,2,FALSE),"")</f>
        <v/>
      </c>
      <c r="E4694" t="str">
        <f>IF(A4694&lt;&gt;"",Belegerfassung!B4702,"")</f>
        <v/>
      </c>
      <c r="F4694" t="str">
        <f>IF(Belegerfassung!L4702="","",IF(Belegerfassung!L4702&lt;&gt;"",IF(Belegerfassung!L4702&lt;&gt;"",IF(Belegerfassung!J4702&lt;&gt;0,VLOOKUP(Belegerfassung!L4702,Abfrage!$A$2:$C$19,2,),VLOOKUP(Belegerfassung!L4702,Abfrage!$A$2:$C$19,3,)),"")))</f>
        <v/>
      </c>
      <c r="G4694" t="str">
        <f t="shared" si="219"/>
        <v/>
      </c>
      <c r="H4694" s="31" t="str">
        <f>IF(A4694&lt;&gt;"",-Belegerfassung!J4702+Belegerfassung!K4702,"")</f>
        <v/>
      </c>
      <c r="I4694" s="49" t="str">
        <f>IFERROR(IF(H4694&lt;&gt;"",Belegerfassung!L4702*100,""),IF(OR(Belegerfassung!L4702="Leistung EU - Erlöse",Belegerfassung!L4702="Lieferungen EU-Erlöse",Belegerfassung!L4702="EUST",Belegerfassung!L4702="Bauleistungen 20%")=TRUE,"",MID(Belegerfassung!L4702,4,2)))</f>
        <v/>
      </c>
      <c r="J4694" s="6" t="str">
        <f>IF(A4694&lt;&gt;"",LEFT(Belegerfassung!D4702,40),"")</f>
        <v/>
      </c>
      <c r="K4694" t="str">
        <f>IF(A4694&lt;&gt;"",VLOOKUP(D4694,Abfrage!$F$2:$G$21,2,FALSE),"")</f>
        <v/>
      </c>
      <c r="L4694" s="6" t="str">
        <f>IF(Belegerfassung!H4702&lt;&gt;"",Belegerfassung!H4702,"")</f>
        <v/>
      </c>
      <c r="M4694" t="str">
        <f>IFERROR(IF(Belegerfassung!E4702&lt;&gt;"",VLOOKUP(Belegerfassung!E4702,Abfrage!$L$2:$M$15,2,),""),"")</f>
        <v/>
      </c>
      <c r="N4694" t="str">
        <f t="shared" si="220"/>
        <v/>
      </c>
      <c r="O4694" t="str">
        <f t="shared" si="221"/>
        <v/>
      </c>
      <c r="P4694" t="str">
        <f>IF(Belegerfassung!G4702&lt;&gt;"",CONCATENATE(Belegerfassung!G4702,".pdf"),"")</f>
        <v/>
      </c>
    </row>
    <row r="4695" spans="1:16">
      <c r="A4695" t="str">
        <f>IF(Belegerfassung!C4703&lt;&gt;"",0,"")</f>
        <v/>
      </c>
      <c r="B4695" t="str">
        <f>IFERROR(VLOOKUP(Belegerfassung!I4703,Konten!A:D,2,FALSE),"")</f>
        <v/>
      </c>
      <c r="C4695" t="str">
        <f>IF(A4695&lt;&gt;"",TEXT(Belegerfassung!C4703,"TT.MM.JJJJ"),"")</f>
        <v/>
      </c>
      <c r="D4695" t="str">
        <f>IFERROR(VLOOKUP(Belegerfassung!A4703,Abfrage!$E$2:$F$20,2,FALSE),"")</f>
        <v/>
      </c>
      <c r="E4695" t="str">
        <f>IF(A4695&lt;&gt;"",Belegerfassung!B4703,"")</f>
        <v/>
      </c>
      <c r="F4695" t="str">
        <f>IF(Belegerfassung!L4703="","",IF(Belegerfassung!L4703&lt;&gt;"",IF(Belegerfassung!L4703&lt;&gt;"",IF(Belegerfassung!J4703&lt;&gt;0,VLOOKUP(Belegerfassung!L4703,Abfrage!$A$2:$C$19,2,),VLOOKUP(Belegerfassung!L4703,Abfrage!$A$2:$C$19,3,)),"")))</f>
        <v/>
      </c>
      <c r="G4695" t="str">
        <f t="shared" si="219"/>
        <v/>
      </c>
      <c r="H4695" s="31" t="str">
        <f>IF(A4695&lt;&gt;"",-Belegerfassung!J4703+Belegerfassung!K4703,"")</f>
        <v/>
      </c>
      <c r="I4695" s="49" t="str">
        <f>IFERROR(IF(H4695&lt;&gt;"",Belegerfassung!L4703*100,""),IF(OR(Belegerfassung!L4703="Leistung EU - Erlöse",Belegerfassung!L4703="Lieferungen EU-Erlöse",Belegerfassung!L4703="EUST",Belegerfassung!L4703="Bauleistungen 20%")=TRUE,"",MID(Belegerfassung!L4703,4,2)))</f>
        <v/>
      </c>
      <c r="J4695" s="6" t="str">
        <f>IF(A4695&lt;&gt;"",LEFT(Belegerfassung!D4703,40),"")</f>
        <v/>
      </c>
      <c r="K4695" t="str">
        <f>IF(A4695&lt;&gt;"",VLOOKUP(D4695,Abfrage!$F$2:$G$21,2,FALSE),"")</f>
        <v/>
      </c>
      <c r="L4695" s="6" t="str">
        <f>IF(Belegerfassung!H4703&lt;&gt;"",Belegerfassung!H4703,"")</f>
        <v/>
      </c>
      <c r="M4695" t="str">
        <f>IFERROR(IF(Belegerfassung!E4703&lt;&gt;"",VLOOKUP(Belegerfassung!E4703,Abfrage!$L$2:$M$15,2,),""),"")</f>
        <v/>
      </c>
      <c r="N4695" t="str">
        <f t="shared" si="220"/>
        <v/>
      </c>
      <c r="O4695" t="str">
        <f t="shared" si="221"/>
        <v/>
      </c>
      <c r="P4695" t="str">
        <f>IF(Belegerfassung!G4703&lt;&gt;"",CONCATENATE(Belegerfassung!G4703,".pdf"),"")</f>
        <v/>
      </c>
    </row>
    <row r="4696" spans="1:16">
      <c r="A4696" t="str">
        <f>IF(Belegerfassung!C4704&lt;&gt;"",0,"")</f>
        <v/>
      </c>
      <c r="B4696" t="str">
        <f>IFERROR(VLOOKUP(Belegerfassung!I4704,Konten!A:D,2,FALSE),"")</f>
        <v/>
      </c>
      <c r="C4696" t="str">
        <f>IF(A4696&lt;&gt;"",TEXT(Belegerfassung!C4704,"TT.MM.JJJJ"),"")</f>
        <v/>
      </c>
      <c r="D4696" t="str">
        <f>IFERROR(VLOOKUP(Belegerfassung!A4704,Abfrage!$E$2:$F$20,2,FALSE),"")</f>
        <v/>
      </c>
      <c r="E4696" t="str">
        <f>IF(A4696&lt;&gt;"",Belegerfassung!B4704,"")</f>
        <v/>
      </c>
      <c r="F4696" t="str">
        <f>IF(Belegerfassung!L4704="","",IF(Belegerfassung!L4704&lt;&gt;"",IF(Belegerfassung!L4704&lt;&gt;"",IF(Belegerfassung!J4704&lt;&gt;0,VLOOKUP(Belegerfassung!L4704,Abfrage!$A$2:$C$19,2,),VLOOKUP(Belegerfassung!L4704,Abfrage!$A$2:$C$19,3,)),"")))</f>
        <v/>
      </c>
      <c r="G4696" t="str">
        <f t="shared" si="219"/>
        <v/>
      </c>
      <c r="H4696" s="31" t="str">
        <f>IF(A4696&lt;&gt;"",-Belegerfassung!J4704+Belegerfassung!K4704,"")</f>
        <v/>
      </c>
      <c r="I4696" s="49" t="str">
        <f>IFERROR(IF(H4696&lt;&gt;"",Belegerfassung!L4704*100,""),IF(OR(Belegerfassung!L4704="Leistung EU - Erlöse",Belegerfassung!L4704="Lieferungen EU-Erlöse",Belegerfassung!L4704="EUST",Belegerfassung!L4704="Bauleistungen 20%")=TRUE,"",MID(Belegerfassung!L4704,4,2)))</f>
        <v/>
      </c>
      <c r="J4696" s="6" t="str">
        <f>IF(A4696&lt;&gt;"",LEFT(Belegerfassung!D4704,40),"")</f>
        <v/>
      </c>
      <c r="K4696" t="str">
        <f>IF(A4696&lt;&gt;"",VLOOKUP(D4696,Abfrage!$F$2:$G$21,2,FALSE),"")</f>
        <v/>
      </c>
      <c r="L4696" s="6" t="str">
        <f>IF(Belegerfassung!H4704&lt;&gt;"",Belegerfassung!H4704,"")</f>
        <v/>
      </c>
      <c r="M4696" t="str">
        <f>IFERROR(IF(Belegerfassung!E4704&lt;&gt;"",VLOOKUP(Belegerfassung!E4704,Abfrage!$L$2:$M$15,2,),""),"")</f>
        <v/>
      </c>
      <c r="N4696" t="str">
        <f t="shared" si="220"/>
        <v/>
      </c>
      <c r="O4696" t="str">
        <f t="shared" si="221"/>
        <v/>
      </c>
      <c r="P4696" t="str">
        <f>IF(Belegerfassung!G4704&lt;&gt;"",CONCATENATE(Belegerfassung!G4704,".pdf"),"")</f>
        <v/>
      </c>
    </row>
    <row r="4697" spans="1:16">
      <c r="A4697" t="str">
        <f>IF(Belegerfassung!C4705&lt;&gt;"",0,"")</f>
        <v/>
      </c>
      <c r="B4697" t="str">
        <f>IFERROR(VLOOKUP(Belegerfassung!I4705,Konten!A:D,2,FALSE),"")</f>
        <v/>
      </c>
      <c r="C4697" t="str">
        <f>IF(A4697&lt;&gt;"",TEXT(Belegerfassung!C4705,"TT.MM.JJJJ"),"")</f>
        <v/>
      </c>
      <c r="D4697" t="str">
        <f>IFERROR(VLOOKUP(Belegerfassung!A4705,Abfrage!$E$2:$F$20,2,FALSE),"")</f>
        <v/>
      </c>
      <c r="E4697" t="str">
        <f>IF(A4697&lt;&gt;"",Belegerfassung!B4705,"")</f>
        <v/>
      </c>
      <c r="F4697" t="str">
        <f>IF(Belegerfassung!L4705="","",IF(Belegerfassung!L4705&lt;&gt;"",IF(Belegerfassung!L4705&lt;&gt;"",IF(Belegerfassung!J4705&lt;&gt;0,VLOOKUP(Belegerfassung!L4705,Abfrage!$A$2:$C$19,2,),VLOOKUP(Belegerfassung!L4705,Abfrage!$A$2:$C$19,3,)),"")))</f>
        <v/>
      </c>
      <c r="G4697" t="str">
        <f t="shared" si="219"/>
        <v/>
      </c>
      <c r="H4697" s="31" t="str">
        <f>IF(A4697&lt;&gt;"",-Belegerfassung!J4705+Belegerfassung!K4705,"")</f>
        <v/>
      </c>
      <c r="I4697" s="49" t="str">
        <f>IFERROR(IF(H4697&lt;&gt;"",Belegerfassung!L4705*100,""),IF(OR(Belegerfassung!L4705="Leistung EU - Erlöse",Belegerfassung!L4705="Lieferungen EU-Erlöse",Belegerfassung!L4705="EUST",Belegerfassung!L4705="Bauleistungen 20%")=TRUE,"",MID(Belegerfassung!L4705,4,2)))</f>
        <v/>
      </c>
      <c r="J4697" s="6" t="str">
        <f>IF(A4697&lt;&gt;"",LEFT(Belegerfassung!D4705,40),"")</f>
        <v/>
      </c>
      <c r="K4697" t="str">
        <f>IF(A4697&lt;&gt;"",VLOOKUP(D4697,Abfrage!$F$2:$G$21,2,FALSE),"")</f>
        <v/>
      </c>
      <c r="L4697" s="6" t="str">
        <f>IF(Belegerfassung!H4705&lt;&gt;"",Belegerfassung!H4705,"")</f>
        <v/>
      </c>
      <c r="M4697" t="str">
        <f>IFERROR(IF(Belegerfassung!E4705&lt;&gt;"",VLOOKUP(Belegerfassung!E4705,Abfrage!$L$2:$M$15,2,),""),"")</f>
        <v/>
      </c>
      <c r="N4697" t="str">
        <f t="shared" si="220"/>
        <v/>
      </c>
      <c r="O4697" t="str">
        <f t="shared" si="221"/>
        <v/>
      </c>
      <c r="P4697" t="str">
        <f>IF(Belegerfassung!G4705&lt;&gt;"",CONCATENATE(Belegerfassung!G4705,".pdf"),"")</f>
        <v/>
      </c>
    </row>
    <row r="4698" spans="1:16">
      <c r="A4698" t="str">
        <f>IF(Belegerfassung!C4706&lt;&gt;"",0,"")</f>
        <v/>
      </c>
      <c r="B4698" t="str">
        <f>IFERROR(VLOOKUP(Belegerfassung!I4706,Konten!A:D,2,FALSE),"")</f>
        <v/>
      </c>
      <c r="C4698" t="str">
        <f>IF(A4698&lt;&gt;"",TEXT(Belegerfassung!C4706,"TT.MM.JJJJ"),"")</f>
        <v/>
      </c>
      <c r="D4698" t="str">
        <f>IFERROR(VLOOKUP(Belegerfassung!A4706,Abfrage!$E$2:$F$20,2,FALSE),"")</f>
        <v/>
      </c>
      <c r="E4698" t="str">
        <f>IF(A4698&lt;&gt;"",Belegerfassung!B4706,"")</f>
        <v/>
      </c>
      <c r="F4698" t="str">
        <f>IF(Belegerfassung!L4706="","",IF(Belegerfassung!L4706&lt;&gt;"",IF(Belegerfassung!L4706&lt;&gt;"",IF(Belegerfassung!J4706&lt;&gt;0,VLOOKUP(Belegerfassung!L4706,Abfrage!$A$2:$C$19,2,),VLOOKUP(Belegerfassung!L4706,Abfrage!$A$2:$C$19,3,)),"")))</f>
        <v/>
      </c>
      <c r="G4698" t="str">
        <f t="shared" si="219"/>
        <v/>
      </c>
      <c r="H4698" s="31" t="str">
        <f>IF(A4698&lt;&gt;"",-Belegerfassung!J4706+Belegerfassung!K4706,"")</f>
        <v/>
      </c>
      <c r="I4698" s="49" t="str">
        <f>IFERROR(IF(H4698&lt;&gt;"",Belegerfassung!L4706*100,""),IF(OR(Belegerfassung!L4706="Leistung EU - Erlöse",Belegerfassung!L4706="Lieferungen EU-Erlöse",Belegerfassung!L4706="EUST",Belegerfassung!L4706="Bauleistungen 20%")=TRUE,"",MID(Belegerfassung!L4706,4,2)))</f>
        <v/>
      </c>
      <c r="J4698" s="6" t="str">
        <f>IF(A4698&lt;&gt;"",LEFT(Belegerfassung!D4706,40),"")</f>
        <v/>
      </c>
      <c r="K4698" t="str">
        <f>IF(A4698&lt;&gt;"",VLOOKUP(D4698,Abfrage!$F$2:$G$21,2,FALSE),"")</f>
        <v/>
      </c>
      <c r="L4698" s="6" t="str">
        <f>IF(Belegerfassung!H4706&lt;&gt;"",Belegerfassung!H4706,"")</f>
        <v/>
      </c>
      <c r="M4698" t="str">
        <f>IFERROR(IF(Belegerfassung!E4706&lt;&gt;"",VLOOKUP(Belegerfassung!E4706,Abfrage!$L$2:$M$15,2,),""),"")</f>
        <v/>
      </c>
      <c r="N4698" t="str">
        <f t="shared" si="220"/>
        <v/>
      </c>
      <c r="O4698" t="str">
        <f t="shared" si="221"/>
        <v/>
      </c>
      <c r="P4698" t="str">
        <f>IF(Belegerfassung!G4706&lt;&gt;"",CONCATENATE(Belegerfassung!G4706,".pdf"),"")</f>
        <v/>
      </c>
    </row>
    <row r="4699" spans="1:16">
      <c r="A4699" t="str">
        <f>IF(Belegerfassung!C4707&lt;&gt;"",0,"")</f>
        <v/>
      </c>
      <c r="B4699" t="str">
        <f>IFERROR(VLOOKUP(Belegerfassung!I4707,Konten!A:D,2,FALSE),"")</f>
        <v/>
      </c>
      <c r="C4699" t="str">
        <f>IF(A4699&lt;&gt;"",TEXT(Belegerfassung!C4707,"TT.MM.JJJJ"),"")</f>
        <v/>
      </c>
      <c r="D4699" t="str">
        <f>IFERROR(VLOOKUP(Belegerfassung!A4707,Abfrage!$E$2:$F$20,2,FALSE),"")</f>
        <v/>
      </c>
      <c r="E4699" t="str">
        <f>IF(A4699&lt;&gt;"",Belegerfassung!B4707,"")</f>
        <v/>
      </c>
      <c r="F4699" t="str">
        <f>IF(Belegerfassung!L4707="","",IF(Belegerfassung!L4707&lt;&gt;"",IF(Belegerfassung!L4707&lt;&gt;"",IF(Belegerfassung!J4707&lt;&gt;0,VLOOKUP(Belegerfassung!L4707,Abfrage!$A$2:$C$19,2,),VLOOKUP(Belegerfassung!L4707,Abfrage!$A$2:$C$19,3,)),"")))</f>
        <v/>
      </c>
      <c r="G4699" t="str">
        <f t="shared" si="219"/>
        <v/>
      </c>
      <c r="H4699" s="31" t="str">
        <f>IF(A4699&lt;&gt;"",-Belegerfassung!J4707+Belegerfassung!K4707,"")</f>
        <v/>
      </c>
      <c r="I4699" s="49" t="str">
        <f>IFERROR(IF(H4699&lt;&gt;"",Belegerfassung!L4707*100,""),IF(OR(Belegerfassung!L4707="Leistung EU - Erlöse",Belegerfassung!L4707="Lieferungen EU-Erlöse",Belegerfassung!L4707="EUST",Belegerfassung!L4707="Bauleistungen 20%")=TRUE,"",MID(Belegerfassung!L4707,4,2)))</f>
        <v/>
      </c>
      <c r="J4699" s="6" t="str">
        <f>IF(A4699&lt;&gt;"",LEFT(Belegerfassung!D4707,40),"")</f>
        <v/>
      </c>
      <c r="K4699" t="str">
        <f>IF(A4699&lt;&gt;"",VLOOKUP(D4699,Abfrage!$F$2:$G$21,2,FALSE),"")</f>
        <v/>
      </c>
      <c r="L4699" s="6" t="str">
        <f>IF(Belegerfassung!H4707&lt;&gt;"",Belegerfassung!H4707,"")</f>
        <v/>
      </c>
      <c r="M4699" t="str">
        <f>IFERROR(IF(Belegerfassung!E4707&lt;&gt;"",VLOOKUP(Belegerfassung!E4707,Abfrage!$L$2:$M$15,2,),""),"")</f>
        <v/>
      </c>
      <c r="N4699" t="str">
        <f t="shared" si="220"/>
        <v/>
      </c>
      <c r="O4699" t="str">
        <f t="shared" si="221"/>
        <v/>
      </c>
      <c r="P4699" t="str">
        <f>IF(Belegerfassung!G4707&lt;&gt;"",CONCATENATE(Belegerfassung!G4707,".pdf"),"")</f>
        <v/>
      </c>
    </row>
    <row r="4700" spans="1:16">
      <c r="A4700" t="str">
        <f>IF(Belegerfassung!C4708&lt;&gt;"",0,"")</f>
        <v/>
      </c>
      <c r="B4700" t="str">
        <f>IFERROR(VLOOKUP(Belegerfassung!I4708,Konten!A:D,2,FALSE),"")</f>
        <v/>
      </c>
      <c r="C4700" t="str">
        <f>IF(A4700&lt;&gt;"",TEXT(Belegerfassung!C4708,"TT.MM.JJJJ"),"")</f>
        <v/>
      </c>
      <c r="D4700" t="str">
        <f>IFERROR(VLOOKUP(Belegerfassung!A4708,Abfrage!$E$2:$F$20,2,FALSE),"")</f>
        <v/>
      </c>
      <c r="E4700" t="str">
        <f>IF(A4700&lt;&gt;"",Belegerfassung!B4708,"")</f>
        <v/>
      </c>
      <c r="F4700" t="str">
        <f>IF(Belegerfassung!L4708="","",IF(Belegerfassung!L4708&lt;&gt;"",IF(Belegerfassung!L4708&lt;&gt;"",IF(Belegerfassung!J4708&lt;&gt;0,VLOOKUP(Belegerfassung!L4708,Abfrage!$A$2:$C$19,2,),VLOOKUP(Belegerfassung!L4708,Abfrage!$A$2:$C$19,3,)),"")))</f>
        <v/>
      </c>
      <c r="G4700" t="str">
        <f t="shared" si="219"/>
        <v/>
      </c>
      <c r="H4700" s="31" t="str">
        <f>IF(A4700&lt;&gt;"",-Belegerfassung!J4708+Belegerfassung!K4708,"")</f>
        <v/>
      </c>
      <c r="I4700" s="49" t="str">
        <f>IFERROR(IF(H4700&lt;&gt;"",Belegerfassung!L4708*100,""),IF(OR(Belegerfassung!L4708="Leistung EU - Erlöse",Belegerfassung!L4708="Lieferungen EU-Erlöse",Belegerfassung!L4708="EUST",Belegerfassung!L4708="Bauleistungen 20%")=TRUE,"",MID(Belegerfassung!L4708,4,2)))</f>
        <v/>
      </c>
      <c r="J4700" s="6" t="str">
        <f>IF(A4700&lt;&gt;"",LEFT(Belegerfassung!D4708,40),"")</f>
        <v/>
      </c>
      <c r="K4700" t="str">
        <f>IF(A4700&lt;&gt;"",VLOOKUP(D4700,Abfrage!$F$2:$G$21,2,FALSE),"")</f>
        <v/>
      </c>
      <c r="L4700" s="6" t="str">
        <f>IF(Belegerfassung!H4708&lt;&gt;"",Belegerfassung!H4708,"")</f>
        <v/>
      </c>
      <c r="M4700" t="str">
        <f>IFERROR(IF(Belegerfassung!E4708&lt;&gt;"",VLOOKUP(Belegerfassung!E4708,Abfrage!$L$2:$M$15,2,),""),"")</f>
        <v/>
      </c>
      <c r="N4700" t="str">
        <f t="shared" si="220"/>
        <v/>
      </c>
      <c r="O4700" t="str">
        <f t="shared" si="221"/>
        <v/>
      </c>
      <c r="P4700" t="str">
        <f>IF(Belegerfassung!G4708&lt;&gt;"",CONCATENATE(Belegerfassung!G4708,".pdf"),"")</f>
        <v/>
      </c>
    </row>
    <row r="4701" spans="1:16">
      <c r="A4701" t="str">
        <f>IF(Belegerfassung!C4709&lt;&gt;"",0,"")</f>
        <v/>
      </c>
      <c r="B4701" t="str">
        <f>IFERROR(VLOOKUP(Belegerfassung!I4709,Konten!A:D,2,FALSE),"")</f>
        <v/>
      </c>
      <c r="C4701" t="str">
        <f>IF(A4701&lt;&gt;"",TEXT(Belegerfassung!C4709,"TT.MM.JJJJ"),"")</f>
        <v/>
      </c>
      <c r="D4701" t="str">
        <f>IFERROR(VLOOKUP(Belegerfassung!A4709,Abfrage!$E$2:$F$20,2,FALSE),"")</f>
        <v/>
      </c>
      <c r="E4701" t="str">
        <f>IF(A4701&lt;&gt;"",Belegerfassung!B4709,"")</f>
        <v/>
      </c>
      <c r="F4701" t="str">
        <f>IF(Belegerfassung!L4709="","",IF(Belegerfassung!L4709&lt;&gt;"",IF(Belegerfassung!L4709&lt;&gt;"",IF(Belegerfassung!J4709&lt;&gt;0,VLOOKUP(Belegerfassung!L4709,Abfrage!$A$2:$C$19,2,),VLOOKUP(Belegerfassung!L4709,Abfrage!$A$2:$C$19,3,)),"")))</f>
        <v/>
      </c>
      <c r="G4701" t="str">
        <f t="shared" si="219"/>
        <v/>
      </c>
      <c r="H4701" s="31" t="str">
        <f>IF(A4701&lt;&gt;"",-Belegerfassung!J4709+Belegerfassung!K4709,"")</f>
        <v/>
      </c>
      <c r="I4701" s="49" t="str">
        <f>IFERROR(IF(H4701&lt;&gt;"",Belegerfassung!L4709*100,""),IF(OR(Belegerfassung!L4709="Leistung EU - Erlöse",Belegerfassung!L4709="Lieferungen EU-Erlöse",Belegerfassung!L4709="EUST",Belegerfassung!L4709="Bauleistungen 20%")=TRUE,"",MID(Belegerfassung!L4709,4,2)))</f>
        <v/>
      </c>
      <c r="J4701" s="6" t="str">
        <f>IF(A4701&lt;&gt;"",LEFT(Belegerfassung!D4709,40),"")</f>
        <v/>
      </c>
      <c r="K4701" t="str">
        <f>IF(A4701&lt;&gt;"",VLOOKUP(D4701,Abfrage!$F$2:$G$21,2,FALSE),"")</f>
        <v/>
      </c>
      <c r="L4701" s="6" t="str">
        <f>IF(Belegerfassung!H4709&lt;&gt;"",Belegerfassung!H4709,"")</f>
        <v/>
      </c>
      <c r="M4701" t="str">
        <f>IFERROR(IF(Belegerfassung!E4709&lt;&gt;"",VLOOKUP(Belegerfassung!E4709,Abfrage!$L$2:$M$15,2,),""),"")</f>
        <v/>
      </c>
      <c r="N4701" t="str">
        <f t="shared" si="220"/>
        <v/>
      </c>
      <c r="O4701" t="str">
        <f t="shared" si="221"/>
        <v/>
      </c>
      <c r="P4701" t="str">
        <f>IF(Belegerfassung!G4709&lt;&gt;"",CONCATENATE(Belegerfassung!G4709,".pdf"),"")</f>
        <v/>
      </c>
    </row>
    <row r="4702" spans="1:16">
      <c r="A4702" t="str">
        <f>IF(Belegerfassung!C4710&lt;&gt;"",0,"")</f>
        <v/>
      </c>
      <c r="B4702" t="str">
        <f>IFERROR(VLOOKUP(Belegerfassung!I4710,Konten!A:D,2,FALSE),"")</f>
        <v/>
      </c>
      <c r="C4702" t="str">
        <f>IF(A4702&lt;&gt;"",TEXT(Belegerfassung!C4710,"TT.MM.JJJJ"),"")</f>
        <v/>
      </c>
      <c r="D4702" t="str">
        <f>IFERROR(VLOOKUP(Belegerfassung!A4710,Abfrage!$E$2:$F$20,2,FALSE),"")</f>
        <v/>
      </c>
      <c r="E4702" t="str">
        <f>IF(A4702&lt;&gt;"",Belegerfassung!B4710,"")</f>
        <v/>
      </c>
      <c r="F4702" t="str">
        <f>IF(Belegerfassung!L4710="","",IF(Belegerfassung!L4710&lt;&gt;"",IF(Belegerfassung!L4710&lt;&gt;"",IF(Belegerfassung!J4710&lt;&gt;0,VLOOKUP(Belegerfassung!L4710,Abfrage!$A$2:$C$19,2,),VLOOKUP(Belegerfassung!L4710,Abfrage!$A$2:$C$19,3,)),"")))</f>
        <v/>
      </c>
      <c r="G4702" t="str">
        <f t="shared" si="219"/>
        <v/>
      </c>
      <c r="H4702" s="31" t="str">
        <f>IF(A4702&lt;&gt;"",-Belegerfassung!J4710+Belegerfassung!K4710,"")</f>
        <v/>
      </c>
      <c r="I4702" s="49" t="str">
        <f>IFERROR(IF(H4702&lt;&gt;"",Belegerfassung!L4710*100,""),IF(OR(Belegerfassung!L4710="Leistung EU - Erlöse",Belegerfassung!L4710="Lieferungen EU-Erlöse",Belegerfassung!L4710="EUST",Belegerfassung!L4710="Bauleistungen 20%")=TRUE,"",MID(Belegerfassung!L4710,4,2)))</f>
        <v/>
      </c>
      <c r="J4702" s="6" t="str">
        <f>IF(A4702&lt;&gt;"",LEFT(Belegerfassung!D4710,40),"")</f>
        <v/>
      </c>
      <c r="K4702" t="str">
        <f>IF(A4702&lt;&gt;"",VLOOKUP(D4702,Abfrage!$F$2:$G$21,2,FALSE),"")</f>
        <v/>
      </c>
      <c r="L4702" s="6" t="str">
        <f>IF(Belegerfassung!H4710&lt;&gt;"",Belegerfassung!H4710,"")</f>
        <v/>
      </c>
      <c r="M4702" t="str">
        <f>IFERROR(IF(Belegerfassung!E4710&lt;&gt;"",VLOOKUP(Belegerfassung!E4710,Abfrage!$L$2:$M$15,2,),""),"")</f>
        <v/>
      </c>
      <c r="N4702" t="str">
        <f t="shared" si="220"/>
        <v/>
      </c>
      <c r="O4702" t="str">
        <f t="shared" si="221"/>
        <v/>
      </c>
      <c r="P4702" t="str">
        <f>IF(Belegerfassung!G4710&lt;&gt;"",CONCATENATE(Belegerfassung!G4710,".pdf"),"")</f>
        <v/>
      </c>
    </row>
    <row r="4703" spans="1:16">
      <c r="A4703" t="str">
        <f>IF(Belegerfassung!C4711&lt;&gt;"",0,"")</f>
        <v/>
      </c>
      <c r="B4703" t="str">
        <f>IFERROR(VLOOKUP(Belegerfassung!I4711,Konten!A:D,2,FALSE),"")</f>
        <v/>
      </c>
      <c r="C4703" t="str">
        <f>IF(A4703&lt;&gt;"",TEXT(Belegerfassung!C4711,"TT.MM.JJJJ"),"")</f>
        <v/>
      </c>
      <c r="D4703" t="str">
        <f>IFERROR(VLOOKUP(Belegerfassung!A4711,Abfrage!$E$2:$F$20,2,FALSE),"")</f>
        <v/>
      </c>
      <c r="E4703" t="str">
        <f>IF(A4703&lt;&gt;"",Belegerfassung!B4711,"")</f>
        <v/>
      </c>
      <c r="F4703" t="str">
        <f>IF(Belegerfassung!L4711="","",IF(Belegerfassung!L4711&lt;&gt;"",IF(Belegerfassung!L4711&lt;&gt;"",IF(Belegerfassung!J4711&lt;&gt;0,VLOOKUP(Belegerfassung!L4711,Abfrage!$A$2:$C$19,2,),VLOOKUP(Belegerfassung!L4711,Abfrage!$A$2:$C$19,3,)),"")))</f>
        <v/>
      </c>
      <c r="G4703" t="str">
        <f t="shared" si="219"/>
        <v/>
      </c>
      <c r="H4703" s="31" t="str">
        <f>IF(A4703&lt;&gt;"",-Belegerfassung!J4711+Belegerfassung!K4711,"")</f>
        <v/>
      </c>
      <c r="I4703" s="49" t="str">
        <f>IFERROR(IF(H4703&lt;&gt;"",Belegerfassung!L4711*100,""),IF(OR(Belegerfassung!L4711="Leistung EU - Erlöse",Belegerfassung!L4711="Lieferungen EU-Erlöse",Belegerfassung!L4711="EUST",Belegerfassung!L4711="Bauleistungen 20%")=TRUE,"",MID(Belegerfassung!L4711,4,2)))</f>
        <v/>
      </c>
      <c r="J4703" s="6" t="str">
        <f>IF(A4703&lt;&gt;"",LEFT(Belegerfassung!D4711,40),"")</f>
        <v/>
      </c>
      <c r="K4703" t="str">
        <f>IF(A4703&lt;&gt;"",VLOOKUP(D4703,Abfrage!$F$2:$G$21,2,FALSE),"")</f>
        <v/>
      </c>
      <c r="L4703" s="6" t="str">
        <f>IF(Belegerfassung!H4711&lt;&gt;"",Belegerfassung!H4711,"")</f>
        <v/>
      </c>
      <c r="M4703" t="str">
        <f>IFERROR(IF(Belegerfassung!E4711&lt;&gt;"",VLOOKUP(Belegerfassung!E4711,Abfrage!$L$2:$M$15,2,),""),"")</f>
        <v/>
      </c>
      <c r="N4703" t="str">
        <f t="shared" si="220"/>
        <v/>
      </c>
      <c r="O4703" t="str">
        <f t="shared" si="221"/>
        <v/>
      </c>
      <c r="P4703" t="str">
        <f>IF(Belegerfassung!G4711&lt;&gt;"",CONCATENATE(Belegerfassung!G4711,".pdf"),"")</f>
        <v/>
      </c>
    </row>
    <row r="4704" spans="1:16">
      <c r="A4704" t="str">
        <f>IF(Belegerfassung!C4712&lt;&gt;"",0,"")</f>
        <v/>
      </c>
      <c r="B4704" t="str">
        <f>IFERROR(VLOOKUP(Belegerfassung!I4712,Konten!A:D,2,FALSE),"")</f>
        <v/>
      </c>
      <c r="C4704" t="str">
        <f>IF(A4704&lt;&gt;"",TEXT(Belegerfassung!C4712,"TT.MM.JJJJ"),"")</f>
        <v/>
      </c>
      <c r="D4704" t="str">
        <f>IFERROR(VLOOKUP(Belegerfassung!A4712,Abfrage!$E$2:$F$20,2,FALSE),"")</f>
        <v/>
      </c>
      <c r="E4704" t="str">
        <f>IF(A4704&lt;&gt;"",Belegerfassung!B4712,"")</f>
        <v/>
      </c>
      <c r="F4704" t="str">
        <f>IF(Belegerfassung!L4712="","",IF(Belegerfassung!L4712&lt;&gt;"",IF(Belegerfassung!L4712&lt;&gt;"",IF(Belegerfassung!J4712&lt;&gt;0,VLOOKUP(Belegerfassung!L4712,Abfrage!$A$2:$C$19,2,),VLOOKUP(Belegerfassung!L4712,Abfrage!$A$2:$C$19,3,)),"")))</f>
        <v/>
      </c>
      <c r="G4704" t="str">
        <f t="shared" si="219"/>
        <v/>
      </c>
      <c r="H4704" s="31" t="str">
        <f>IF(A4704&lt;&gt;"",-Belegerfassung!J4712+Belegerfassung!K4712,"")</f>
        <v/>
      </c>
      <c r="I4704" s="49" t="str">
        <f>IFERROR(IF(H4704&lt;&gt;"",Belegerfassung!L4712*100,""),IF(OR(Belegerfassung!L4712="Leistung EU - Erlöse",Belegerfassung!L4712="Lieferungen EU-Erlöse",Belegerfassung!L4712="EUST",Belegerfassung!L4712="Bauleistungen 20%")=TRUE,"",MID(Belegerfassung!L4712,4,2)))</f>
        <v/>
      </c>
      <c r="J4704" s="6" t="str">
        <f>IF(A4704&lt;&gt;"",LEFT(Belegerfassung!D4712,40),"")</f>
        <v/>
      </c>
      <c r="K4704" t="str">
        <f>IF(A4704&lt;&gt;"",VLOOKUP(D4704,Abfrage!$F$2:$G$21,2,FALSE),"")</f>
        <v/>
      </c>
      <c r="L4704" s="6" t="str">
        <f>IF(Belegerfassung!H4712&lt;&gt;"",Belegerfassung!H4712,"")</f>
        <v/>
      </c>
      <c r="M4704" t="str">
        <f>IFERROR(IF(Belegerfassung!E4712&lt;&gt;"",VLOOKUP(Belegerfassung!E4712,Abfrage!$L$2:$M$15,2,),""),"")</f>
        <v/>
      </c>
      <c r="N4704" t="str">
        <f t="shared" si="220"/>
        <v/>
      </c>
      <c r="O4704" t="str">
        <f t="shared" si="221"/>
        <v/>
      </c>
      <c r="P4704" t="str">
        <f>IF(Belegerfassung!G4712&lt;&gt;"",CONCATENATE(Belegerfassung!G4712,".pdf"),"")</f>
        <v/>
      </c>
    </row>
    <row r="4705" spans="1:16">
      <c r="A4705" t="str">
        <f>IF(Belegerfassung!C4713&lt;&gt;"",0,"")</f>
        <v/>
      </c>
      <c r="B4705" t="str">
        <f>IFERROR(VLOOKUP(Belegerfassung!I4713,Konten!A:D,2,FALSE),"")</f>
        <v/>
      </c>
      <c r="C4705" t="str">
        <f>IF(A4705&lt;&gt;"",TEXT(Belegerfassung!C4713,"TT.MM.JJJJ"),"")</f>
        <v/>
      </c>
      <c r="D4705" t="str">
        <f>IFERROR(VLOOKUP(Belegerfassung!A4713,Abfrage!$E$2:$F$20,2,FALSE),"")</f>
        <v/>
      </c>
      <c r="E4705" t="str">
        <f>IF(A4705&lt;&gt;"",Belegerfassung!B4713,"")</f>
        <v/>
      </c>
      <c r="F4705" t="str">
        <f>IF(Belegerfassung!L4713="","",IF(Belegerfassung!L4713&lt;&gt;"",IF(Belegerfassung!L4713&lt;&gt;"",IF(Belegerfassung!J4713&lt;&gt;0,VLOOKUP(Belegerfassung!L4713,Abfrage!$A$2:$C$19,2,),VLOOKUP(Belegerfassung!L4713,Abfrage!$A$2:$C$19,3,)),"")))</f>
        <v/>
      </c>
      <c r="G4705" t="str">
        <f t="shared" si="219"/>
        <v/>
      </c>
      <c r="H4705" s="31" t="str">
        <f>IF(A4705&lt;&gt;"",-Belegerfassung!J4713+Belegerfassung!K4713,"")</f>
        <v/>
      </c>
      <c r="I4705" s="49" t="str">
        <f>IFERROR(IF(H4705&lt;&gt;"",Belegerfassung!L4713*100,""),IF(OR(Belegerfassung!L4713="Leistung EU - Erlöse",Belegerfassung!L4713="Lieferungen EU-Erlöse",Belegerfassung!L4713="EUST",Belegerfassung!L4713="Bauleistungen 20%")=TRUE,"",MID(Belegerfassung!L4713,4,2)))</f>
        <v/>
      </c>
      <c r="J4705" s="6" t="str">
        <f>IF(A4705&lt;&gt;"",LEFT(Belegerfassung!D4713,40),"")</f>
        <v/>
      </c>
      <c r="K4705" t="str">
        <f>IF(A4705&lt;&gt;"",VLOOKUP(D4705,Abfrage!$F$2:$G$21,2,FALSE),"")</f>
        <v/>
      </c>
      <c r="L4705" s="6" t="str">
        <f>IF(Belegerfassung!H4713&lt;&gt;"",Belegerfassung!H4713,"")</f>
        <v/>
      </c>
      <c r="M4705" t="str">
        <f>IFERROR(IF(Belegerfassung!E4713&lt;&gt;"",VLOOKUP(Belegerfassung!E4713,Abfrage!$L$2:$M$15,2,),""),"")</f>
        <v/>
      </c>
      <c r="N4705" t="str">
        <f t="shared" si="220"/>
        <v/>
      </c>
      <c r="O4705" t="str">
        <f t="shared" si="221"/>
        <v/>
      </c>
      <c r="P4705" t="str">
        <f>IF(Belegerfassung!G4713&lt;&gt;"",CONCATENATE(Belegerfassung!G4713,".pdf"),"")</f>
        <v/>
      </c>
    </row>
    <row r="4706" spans="1:16">
      <c r="A4706" t="str">
        <f>IF(Belegerfassung!C4714&lt;&gt;"",0,"")</f>
        <v/>
      </c>
      <c r="B4706" t="str">
        <f>IFERROR(VLOOKUP(Belegerfassung!I4714,Konten!A:D,2,FALSE),"")</f>
        <v/>
      </c>
      <c r="C4706" t="str">
        <f>IF(A4706&lt;&gt;"",TEXT(Belegerfassung!C4714,"TT.MM.JJJJ"),"")</f>
        <v/>
      </c>
      <c r="D4706" t="str">
        <f>IFERROR(VLOOKUP(Belegerfassung!A4714,Abfrage!$E$2:$F$20,2,FALSE),"")</f>
        <v/>
      </c>
      <c r="E4706" t="str">
        <f>IF(A4706&lt;&gt;"",Belegerfassung!B4714,"")</f>
        <v/>
      </c>
      <c r="F4706" t="str">
        <f>IF(Belegerfassung!L4714="","",IF(Belegerfassung!L4714&lt;&gt;"",IF(Belegerfassung!L4714&lt;&gt;"",IF(Belegerfassung!J4714&lt;&gt;0,VLOOKUP(Belegerfassung!L4714,Abfrage!$A$2:$C$19,2,),VLOOKUP(Belegerfassung!L4714,Abfrage!$A$2:$C$19,3,)),"")))</f>
        <v/>
      </c>
      <c r="G4706" t="str">
        <f t="shared" si="219"/>
        <v/>
      </c>
      <c r="H4706" s="31" t="str">
        <f>IF(A4706&lt;&gt;"",-Belegerfassung!J4714+Belegerfassung!K4714,"")</f>
        <v/>
      </c>
      <c r="I4706" s="49" t="str">
        <f>IFERROR(IF(H4706&lt;&gt;"",Belegerfassung!L4714*100,""),IF(OR(Belegerfassung!L4714="Leistung EU - Erlöse",Belegerfassung!L4714="Lieferungen EU-Erlöse",Belegerfassung!L4714="EUST",Belegerfassung!L4714="Bauleistungen 20%")=TRUE,"",MID(Belegerfassung!L4714,4,2)))</f>
        <v/>
      </c>
      <c r="J4706" s="6" t="str">
        <f>IF(A4706&lt;&gt;"",LEFT(Belegerfassung!D4714,40),"")</f>
        <v/>
      </c>
      <c r="K4706" t="str">
        <f>IF(A4706&lt;&gt;"",VLOOKUP(D4706,Abfrage!$F$2:$G$21,2,FALSE),"")</f>
        <v/>
      </c>
      <c r="L4706" s="6" t="str">
        <f>IF(Belegerfassung!H4714&lt;&gt;"",Belegerfassung!H4714,"")</f>
        <v/>
      </c>
      <c r="M4706" t="str">
        <f>IFERROR(IF(Belegerfassung!E4714&lt;&gt;"",VLOOKUP(Belegerfassung!E4714,Abfrage!$L$2:$M$15,2,),""),"")</f>
        <v/>
      </c>
      <c r="N4706" t="str">
        <f t="shared" si="220"/>
        <v/>
      </c>
      <c r="O4706" t="str">
        <f t="shared" si="221"/>
        <v/>
      </c>
      <c r="P4706" t="str">
        <f>IF(Belegerfassung!G4714&lt;&gt;"",CONCATENATE(Belegerfassung!G4714,".pdf"),"")</f>
        <v/>
      </c>
    </row>
    <row r="4707" spans="1:16">
      <c r="A4707" t="str">
        <f>IF(Belegerfassung!C4715&lt;&gt;"",0,"")</f>
        <v/>
      </c>
      <c r="B4707" t="str">
        <f>IFERROR(VLOOKUP(Belegerfassung!I4715,Konten!A:D,2,FALSE),"")</f>
        <v/>
      </c>
      <c r="C4707" t="str">
        <f>IF(A4707&lt;&gt;"",TEXT(Belegerfassung!C4715,"TT.MM.JJJJ"),"")</f>
        <v/>
      </c>
      <c r="D4707" t="str">
        <f>IFERROR(VLOOKUP(Belegerfassung!A4715,Abfrage!$E$2:$F$20,2,FALSE),"")</f>
        <v/>
      </c>
      <c r="E4707" t="str">
        <f>IF(A4707&lt;&gt;"",Belegerfassung!B4715,"")</f>
        <v/>
      </c>
      <c r="F4707" t="str">
        <f>IF(Belegerfassung!L4715="","",IF(Belegerfassung!L4715&lt;&gt;"",IF(Belegerfassung!L4715&lt;&gt;"",IF(Belegerfassung!J4715&lt;&gt;0,VLOOKUP(Belegerfassung!L4715,Abfrage!$A$2:$C$19,2,),VLOOKUP(Belegerfassung!L4715,Abfrage!$A$2:$C$19,3,)),"")))</f>
        <v/>
      </c>
      <c r="G4707" t="str">
        <f t="shared" si="219"/>
        <v/>
      </c>
      <c r="H4707" s="31" t="str">
        <f>IF(A4707&lt;&gt;"",-Belegerfassung!J4715+Belegerfassung!K4715,"")</f>
        <v/>
      </c>
      <c r="I4707" s="49" t="str">
        <f>IFERROR(IF(H4707&lt;&gt;"",Belegerfassung!L4715*100,""),IF(OR(Belegerfassung!L4715="Leistung EU - Erlöse",Belegerfassung!L4715="Lieferungen EU-Erlöse",Belegerfassung!L4715="EUST",Belegerfassung!L4715="Bauleistungen 20%")=TRUE,"",MID(Belegerfassung!L4715,4,2)))</f>
        <v/>
      </c>
      <c r="J4707" s="6" t="str">
        <f>IF(A4707&lt;&gt;"",LEFT(Belegerfassung!D4715,40),"")</f>
        <v/>
      </c>
      <c r="K4707" t="str">
        <f>IF(A4707&lt;&gt;"",VLOOKUP(D4707,Abfrage!$F$2:$G$21,2,FALSE),"")</f>
        <v/>
      </c>
      <c r="L4707" s="6" t="str">
        <f>IF(Belegerfassung!H4715&lt;&gt;"",Belegerfassung!H4715,"")</f>
        <v/>
      </c>
      <c r="M4707" t="str">
        <f>IFERROR(IF(Belegerfassung!E4715&lt;&gt;"",VLOOKUP(Belegerfassung!E4715,Abfrage!$L$2:$M$15,2,),""),"")</f>
        <v/>
      </c>
      <c r="N4707" t="str">
        <f t="shared" si="220"/>
        <v/>
      </c>
      <c r="O4707" t="str">
        <f t="shared" si="221"/>
        <v/>
      </c>
      <c r="P4707" t="str">
        <f>IF(Belegerfassung!G4715&lt;&gt;"",CONCATENATE(Belegerfassung!G4715,".pdf"),"")</f>
        <v/>
      </c>
    </row>
    <row r="4708" spans="1:16">
      <c r="A4708" t="str">
        <f>IF(Belegerfassung!C4716&lt;&gt;"",0,"")</f>
        <v/>
      </c>
      <c r="B4708" t="str">
        <f>IFERROR(VLOOKUP(Belegerfassung!I4716,Konten!A:D,2,FALSE),"")</f>
        <v/>
      </c>
      <c r="C4708" t="str">
        <f>IF(A4708&lt;&gt;"",TEXT(Belegerfassung!C4716,"TT.MM.JJJJ"),"")</f>
        <v/>
      </c>
      <c r="D4708" t="str">
        <f>IFERROR(VLOOKUP(Belegerfassung!A4716,Abfrage!$E$2:$F$20,2,FALSE),"")</f>
        <v/>
      </c>
      <c r="E4708" t="str">
        <f>IF(A4708&lt;&gt;"",Belegerfassung!B4716,"")</f>
        <v/>
      </c>
      <c r="F4708" t="str">
        <f>IF(Belegerfassung!L4716="","",IF(Belegerfassung!L4716&lt;&gt;"",IF(Belegerfassung!L4716&lt;&gt;"",IF(Belegerfassung!J4716&lt;&gt;0,VLOOKUP(Belegerfassung!L4716,Abfrage!$A$2:$C$19,2,),VLOOKUP(Belegerfassung!L4716,Abfrage!$A$2:$C$19,3,)),"")))</f>
        <v/>
      </c>
      <c r="G4708" t="str">
        <f t="shared" si="219"/>
        <v/>
      </c>
      <c r="H4708" s="31" t="str">
        <f>IF(A4708&lt;&gt;"",-Belegerfassung!J4716+Belegerfassung!K4716,"")</f>
        <v/>
      </c>
      <c r="I4708" s="49" t="str">
        <f>IFERROR(IF(H4708&lt;&gt;"",Belegerfassung!L4716*100,""),IF(OR(Belegerfassung!L4716="Leistung EU - Erlöse",Belegerfassung!L4716="Lieferungen EU-Erlöse",Belegerfassung!L4716="EUST",Belegerfassung!L4716="Bauleistungen 20%")=TRUE,"",MID(Belegerfassung!L4716,4,2)))</f>
        <v/>
      </c>
      <c r="J4708" s="6" t="str">
        <f>IF(A4708&lt;&gt;"",LEFT(Belegerfassung!D4716,40),"")</f>
        <v/>
      </c>
      <c r="K4708" t="str">
        <f>IF(A4708&lt;&gt;"",VLOOKUP(D4708,Abfrage!$F$2:$G$21,2,FALSE),"")</f>
        <v/>
      </c>
      <c r="L4708" s="6" t="str">
        <f>IF(Belegerfassung!H4716&lt;&gt;"",Belegerfassung!H4716,"")</f>
        <v/>
      </c>
      <c r="M4708" t="str">
        <f>IFERROR(IF(Belegerfassung!E4716&lt;&gt;"",VLOOKUP(Belegerfassung!E4716,Abfrage!$L$2:$M$15,2,),""),"")</f>
        <v/>
      </c>
      <c r="N4708" t="str">
        <f t="shared" si="220"/>
        <v/>
      </c>
      <c r="O4708" t="str">
        <f t="shared" si="221"/>
        <v/>
      </c>
      <c r="P4708" t="str">
        <f>IF(Belegerfassung!G4716&lt;&gt;"",CONCATENATE(Belegerfassung!G4716,".pdf"),"")</f>
        <v/>
      </c>
    </row>
    <row r="4709" spans="1:16">
      <c r="A4709" t="str">
        <f>IF(Belegerfassung!C4717&lt;&gt;"",0,"")</f>
        <v/>
      </c>
      <c r="B4709" t="str">
        <f>IFERROR(VLOOKUP(Belegerfassung!I4717,Konten!A:D,2,FALSE),"")</f>
        <v/>
      </c>
      <c r="C4709" t="str">
        <f>IF(A4709&lt;&gt;"",TEXT(Belegerfassung!C4717,"TT.MM.JJJJ"),"")</f>
        <v/>
      </c>
      <c r="D4709" t="str">
        <f>IFERROR(VLOOKUP(Belegerfassung!A4717,Abfrage!$E$2:$F$20,2,FALSE),"")</f>
        <v/>
      </c>
      <c r="E4709" t="str">
        <f>IF(A4709&lt;&gt;"",Belegerfassung!B4717,"")</f>
        <v/>
      </c>
      <c r="F4709" t="str">
        <f>IF(Belegerfassung!L4717="","",IF(Belegerfassung!L4717&lt;&gt;"",IF(Belegerfassung!L4717&lt;&gt;"",IF(Belegerfassung!J4717&lt;&gt;0,VLOOKUP(Belegerfassung!L4717,Abfrage!$A$2:$C$19,2,),VLOOKUP(Belegerfassung!L4717,Abfrage!$A$2:$C$19,3,)),"")))</f>
        <v/>
      </c>
      <c r="G4709" t="str">
        <f t="shared" si="219"/>
        <v/>
      </c>
      <c r="H4709" s="31" t="str">
        <f>IF(A4709&lt;&gt;"",-Belegerfassung!J4717+Belegerfassung!K4717,"")</f>
        <v/>
      </c>
      <c r="I4709" s="49" t="str">
        <f>IFERROR(IF(H4709&lt;&gt;"",Belegerfassung!L4717*100,""),IF(OR(Belegerfassung!L4717="Leistung EU - Erlöse",Belegerfassung!L4717="Lieferungen EU-Erlöse",Belegerfassung!L4717="EUST",Belegerfassung!L4717="Bauleistungen 20%")=TRUE,"",MID(Belegerfassung!L4717,4,2)))</f>
        <v/>
      </c>
      <c r="J4709" s="6" t="str">
        <f>IF(A4709&lt;&gt;"",LEFT(Belegerfassung!D4717,40),"")</f>
        <v/>
      </c>
      <c r="K4709" t="str">
        <f>IF(A4709&lt;&gt;"",VLOOKUP(D4709,Abfrage!$F$2:$G$21,2,FALSE),"")</f>
        <v/>
      </c>
      <c r="L4709" s="6" t="str">
        <f>IF(Belegerfassung!H4717&lt;&gt;"",Belegerfassung!H4717,"")</f>
        <v/>
      </c>
      <c r="M4709" t="str">
        <f>IFERROR(IF(Belegerfassung!E4717&lt;&gt;"",VLOOKUP(Belegerfassung!E4717,Abfrage!$L$2:$M$15,2,),""),"")</f>
        <v/>
      </c>
      <c r="N4709" t="str">
        <f t="shared" si="220"/>
        <v/>
      </c>
      <c r="O4709" t="str">
        <f t="shared" si="221"/>
        <v/>
      </c>
      <c r="P4709" t="str">
        <f>IF(Belegerfassung!G4717&lt;&gt;"",CONCATENATE(Belegerfassung!G4717,".pdf"),"")</f>
        <v/>
      </c>
    </row>
    <row r="4710" spans="1:16">
      <c r="A4710" t="str">
        <f>IF(Belegerfassung!C4718&lt;&gt;"",0,"")</f>
        <v/>
      </c>
      <c r="B4710" t="str">
        <f>IFERROR(VLOOKUP(Belegerfassung!I4718,Konten!A:D,2,FALSE),"")</f>
        <v/>
      </c>
      <c r="C4710" t="str">
        <f>IF(A4710&lt;&gt;"",TEXT(Belegerfassung!C4718,"TT.MM.JJJJ"),"")</f>
        <v/>
      </c>
      <c r="D4710" t="str">
        <f>IFERROR(VLOOKUP(Belegerfassung!A4718,Abfrage!$E$2:$F$20,2,FALSE),"")</f>
        <v/>
      </c>
      <c r="E4710" t="str">
        <f>IF(A4710&lt;&gt;"",Belegerfassung!B4718,"")</f>
        <v/>
      </c>
      <c r="F4710" t="str">
        <f>IF(Belegerfassung!L4718="","",IF(Belegerfassung!L4718&lt;&gt;"",IF(Belegerfassung!L4718&lt;&gt;"",IF(Belegerfassung!J4718&lt;&gt;0,VLOOKUP(Belegerfassung!L4718,Abfrage!$A$2:$C$19,2,),VLOOKUP(Belegerfassung!L4718,Abfrage!$A$2:$C$19,3,)),"")))</f>
        <v/>
      </c>
      <c r="G4710" t="str">
        <f t="shared" si="219"/>
        <v/>
      </c>
      <c r="H4710" s="31" t="str">
        <f>IF(A4710&lt;&gt;"",-Belegerfassung!J4718+Belegerfassung!K4718,"")</f>
        <v/>
      </c>
      <c r="I4710" s="49" t="str">
        <f>IFERROR(IF(H4710&lt;&gt;"",Belegerfassung!L4718*100,""),IF(OR(Belegerfassung!L4718="Leistung EU - Erlöse",Belegerfassung!L4718="Lieferungen EU-Erlöse",Belegerfassung!L4718="EUST",Belegerfassung!L4718="Bauleistungen 20%")=TRUE,"",MID(Belegerfassung!L4718,4,2)))</f>
        <v/>
      </c>
      <c r="J4710" s="6" t="str">
        <f>IF(A4710&lt;&gt;"",LEFT(Belegerfassung!D4718,40),"")</f>
        <v/>
      </c>
      <c r="K4710" t="str">
        <f>IF(A4710&lt;&gt;"",VLOOKUP(D4710,Abfrage!$F$2:$G$21,2,FALSE),"")</f>
        <v/>
      </c>
      <c r="L4710" s="6" t="str">
        <f>IF(Belegerfassung!H4718&lt;&gt;"",Belegerfassung!H4718,"")</f>
        <v/>
      </c>
      <c r="M4710" t="str">
        <f>IFERROR(IF(Belegerfassung!E4718&lt;&gt;"",VLOOKUP(Belegerfassung!E4718,Abfrage!$L$2:$M$15,2,),""),"")</f>
        <v/>
      </c>
      <c r="N4710" t="str">
        <f t="shared" si="220"/>
        <v/>
      </c>
      <c r="O4710" t="str">
        <f t="shared" si="221"/>
        <v/>
      </c>
      <c r="P4710" t="str">
        <f>IF(Belegerfassung!G4718&lt;&gt;"",CONCATENATE(Belegerfassung!G4718,".pdf"),"")</f>
        <v/>
      </c>
    </row>
    <row r="4711" spans="1:16">
      <c r="A4711" t="str">
        <f>IF(Belegerfassung!C4719&lt;&gt;"",0,"")</f>
        <v/>
      </c>
      <c r="B4711" t="str">
        <f>IFERROR(VLOOKUP(Belegerfassung!I4719,Konten!A:D,2,FALSE),"")</f>
        <v/>
      </c>
      <c r="C4711" t="str">
        <f>IF(A4711&lt;&gt;"",TEXT(Belegerfassung!C4719,"TT.MM.JJJJ"),"")</f>
        <v/>
      </c>
      <c r="D4711" t="str">
        <f>IFERROR(VLOOKUP(Belegerfassung!A4719,Abfrage!$E$2:$F$20,2,FALSE),"")</f>
        <v/>
      </c>
      <c r="E4711" t="str">
        <f>IF(A4711&lt;&gt;"",Belegerfassung!B4719,"")</f>
        <v/>
      </c>
      <c r="F4711" t="str">
        <f>IF(Belegerfassung!L4719="","",IF(Belegerfassung!L4719&lt;&gt;"",IF(Belegerfassung!L4719&lt;&gt;"",IF(Belegerfassung!J4719&lt;&gt;0,VLOOKUP(Belegerfassung!L4719,Abfrage!$A$2:$C$19,2,),VLOOKUP(Belegerfassung!L4719,Abfrage!$A$2:$C$19,3,)),"")))</f>
        <v/>
      </c>
      <c r="G4711" t="str">
        <f t="shared" si="219"/>
        <v/>
      </c>
      <c r="H4711" s="31" t="str">
        <f>IF(A4711&lt;&gt;"",-Belegerfassung!J4719+Belegerfassung!K4719,"")</f>
        <v/>
      </c>
      <c r="I4711" s="49" t="str">
        <f>IFERROR(IF(H4711&lt;&gt;"",Belegerfassung!L4719*100,""),IF(OR(Belegerfassung!L4719="Leistung EU - Erlöse",Belegerfassung!L4719="Lieferungen EU-Erlöse",Belegerfassung!L4719="EUST",Belegerfassung!L4719="Bauleistungen 20%")=TRUE,"",MID(Belegerfassung!L4719,4,2)))</f>
        <v/>
      </c>
      <c r="J4711" s="6" t="str">
        <f>IF(A4711&lt;&gt;"",LEFT(Belegerfassung!D4719,40),"")</f>
        <v/>
      </c>
      <c r="K4711" t="str">
        <f>IF(A4711&lt;&gt;"",VLOOKUP(D4711,Abfrage!$F$2:$G$21,2,FALSE),"")</f>
        <v/>
      </c>
      <c r="L4711" s="6" t="str">
        <f>IF(Belegerfassung!H4719&lt;&gt;"",Belegerfassung!H4719,"")</f>
        <v/>
      </c>
      <c r="M4711" t="str">
        <f>IFERROR(IF(Belegerfassung!E4719&lt;&gt;"",VLOOKUP(Belegerfassung!E4719,Abfrage!$L$2:$M$15,2,),""),"")</f>
        <v/>
      </c>
      <c r="N4711" t="str">
        <f t="shared" si="220"/>
        <v/>
      </c>
      <c r="O4711" t="str">
        <f t="shared" si="221"/>
        <v/>
      </c>
      <c r="P4711" t="str">
        <f>IF(Belegerfassung!G4719&lt;&gt;"",CONCATENATE(Belegerfassung!G4719,".pdf"),"")</f>
        <v/>
      </c>
    </row>
    <row r="4712" spans="1:16">
      <c r="A4712" t="str">
        <f>IF(Belegerfassung!C4720&lt;&gt;"",0,"")</f>
        <v/>
      </c>
      <c r="B4712" t="str">
        <f>IFERROR(VLOOKUP(Belegerfassung!I4720,Konten!A:D,2,FALSE),"")</f>
        <v/>
      </c>
      <c r="C4712" t="str">
        <f>IF(A4712&lt;&gt;"",TEXT(Belegerfassung!C4720,"TT.MM.JJJJ"),"")</f>
        <v/>
      </c>
      <c r="D4712" t="str">
        <f>IFERROR(VLOOKUP(Belegerfassung!A4720,Abfrage!$E$2:$F$20,2,FALSE),"")</f>
        <v/>
      </c>
      <c r="E4712" t="str">
        <f>IF(A4712&lt;&gt;"",Belegerfassung!B4720,"")</f>
        <v/>
      </c>
      <c r="F4712" t="str">
        <f>IF(Belegerfassung!L4720="","",IF(Belegerfassung!L4720&lt;&gt;"",IF(Belegerfassung!L4720&lt;&gt;"",IF(Belegerfassung!J4720&lt;&gt;0,VLOOKUP(Belegerfassung!L4720,Abfrage!$A$2:$C$19,2,),VLOOKUP(Belegerfassung!L4720,Abfrage!$A$2:$C$19,3,)),"")))</f>
        <v/>
      </c>
      <c r="G4712" t="str">
        <f t="shared" si="219"/>
        <v/>
      </c>
      <c r="H4712" s="31" t="str">
        <f>IF(A4712&lt;&gt;"",-Belegerfassung!J4720+Belegerfassung!K4720,"")</f>
        <v/>
      </c>
      <c r="I4712" s="49" t="str">
        <f>IFERROR(IF(H4712&lt;&gt;"",Belegerfassung!L4720*100,""),IF(OR(Belegerfassung!L4720="Leistung EU - Erlöse",Belegerfassung!L4720="Lieferungen EU-Erlöse",Belegerfassung!L4720="EUST",Belegerfassung!L4720="Bauleistungen 20%")=TRUE,"",MID(Belegerfassung!L4720,4,2)))</f>
        <v/>
      </c>
      <c r="J4712" s="6" t="str">
        <f>IF(A4712&lt;&gt;"",LEFT(Belegerfassung!D4720,40),"")</f>
        <v/>
      </c>
      <c r="K4712" t="str">
        <f>IF(A4712&lt;&gt;"",VLOOKUP(D4712,Abfrage!$F$2:$G$21,2,FALSE),"")</f>
        <v/>
      </c>
      <c r="L4712" s="6" t="str">
        <f>IF(Belegerfassung!H4720&lt;&gt;"",Belegerfassung!H4720,"")</f>
        <v/>
      </c>
      <c r="M4712" t="str">
        <f>IFERROR(IF(Belegerfassung!E4720&lt;&gt;"",VLOOKUP(Belegerfassung!E4720,Abfrage!$L$2:$M$15,2,),""),"")</f>
        <v/>
      </c>
      <c r="N4712" t="str">
        <f t="shared" si="220"/>
        <v/>
      </c>
      <c r="O4712" t="str">
        <f t="shared" si="221"/>
        <v/>
      </c>
      <c r="P4712" t="str">
        <f>IF(Belegerfassung!G4720&lt;&gt;"",CONCATENATE(Belegerfassung!G4720,".pdf"),"")</f>
        <v/>
      </c>
    </row>
    <row r="4713" spans="1:16">
      <c r="A4713" t="str">
        <f>IF(Belegerfassung!C4721&lt;&gt;"",0,"")</f>
        <v/>
      </c>
      <c r="B4713" t="str">
        <f>IFERROR(VLOOKUP(Belegerfassung!I4721,Konten!A:D,2,FALSE),"")</f>
        <v/>
      </c>
      <c r="C4713" t="str">
        <f>IF(A4713&lt;&gt;"",TEXT(Belegerfassung!C4721,"TT.MM.JJJJ"),"")</f>
        <v/>
      </c>
      <c r="D4713" t="str">
        <f>IFERROR(VLOOKUP(Belegerfassung!A4721,Abfrage!$E$2:$F$20,2,FALSE),"")</f>
        <v/>
      </c>
      <c r="E4713" t="str">
        <f>IF(A4713&lt;&gt;"",Belegerfassung!B4721,"")</f>
        <v/>
      </c>
      <c r="F4713" t="str">
        <f>IF(Belegerfassung!L4721="","",IF(Belegerfassung!L4721&lt;&gt;"",IF(Belegerfassung!L4721&lt;&gt;"",IF(Belegerfassung!J4721&lt;&gt;0,VLOOKUP(Belegerfassung!L4721,Abfrage!$A$2:$C$19,2,),VLOOKUP(Belegerfassung!L4721,Abfrage!$A$2:$C$19,3,)),"")))</f>
        <v/>
      </c>
      <c r="G4713" t="str">
        <f t="shared" si="219"/>
        <v/>
      </c>
      <c r="H4713" s="31" t="str">
        <f>IF(A4713&lt;&gt;"",-Belegerfassung!J4721+Belegerfassung!K4721,"")</f>
        <v/>
      </c>
      <c r="I4713" s="49" t="str">
        <f>IFERROR(IF(H4713&lt;&gt;"",Belegerfassung!L4721*100,""),IF(OR(Belegerfassung!L4721="Leistung EU - Erlöse",Belegerfassung!L4721="Lieferungen EU-Erlöse",Belegerfassung!L4721="EUST",Belegerfassung!L4721="Bauleistungen 20%")=TRUE,"",MID(Belegerfassung!L4721,4,2)))</f>
        <v/>
      </c>
      <c r="J4713" s="6" t="str">
        <f>IF(A4713&lt;&gt;"",LEFT(Belegerfassung!D4721,40),"")</f>
        <v/>
      </c>
      <c r="K4713" t="str">
        <f>IF(A4713&lt;&gt;"",VLOOKUP(D4713,Abfrage!$F$2:$G$21,2,FALSE),"")</f>
        <v/>
      </c>
      <c r="L4713" s="6" t="str">
        <f>IF(Belegerfassung!H4721&lt;&gt;"",Belegerfassung!H4721,"")</f>
        <v/>
      </c>
      <c r="M4713" t="str">
        <f>IFERROR(IF(Belegerfassung!E4721&lt;&gt;"",VLOOKUP(Belegerfassung!E4721,Abfrage!$L$2:$M$15,2,),""),"")</f>
        <v/>
      </c>
      <c r="N4713" t="str">
        <f t="shared" si="220"/>
        <v/>
      </c>
      <c r="O4713" t="str">
        <f t="shared" si="221"/>
        <v/>
      </c>
      <c r="P4713" t="str">
        <f>IF(Belegerfassung!G4721&lt;&gt;"",CONCATENATE(Belegerfassung!G4721,".pdf"),"")</f>
        <v/>
      </c>
    </row>
    <row r="4714" spans="1:16">
      <c r="A4714" t="str">
        <f>IF(Belegerfassung!C4722&lt;&gt;"",0,"")</f>
        <v/>
      </c>
      <c r="B4714" t="str">
        <f>IFERROR(VLOOKUP(Belegerfassung!I4722,Konten!A:D,2,FALSE),"")</f>
        <v/>
      </c>
      <c r="C4714" t="str">
        <f>IF(A4714&lt;&gt;"",TEXT(Belegerfassung!C4722,"TT.MM.JJJJ"),"")</f>
        <v/>
      </c>
      <c r="D4714" t="str">
        <f>IFERROR(VLOOKUP(Belegerfassung!A4722,Abfrage!$E$2:$F$20,2,FALSE),"")</f>
        <v/>
      </c>
      <c r="E4714" t="str">
        <f>IF(A4714&lt;&gt;"",Belegerfassung!B4722,"")</f>
        <v/>
      </c>
      <c r="F4714" t="str">
        <f>IF(Belegerfassung!L4722="","",IF(Belegerfassung!L4722&lt;&gt;"",IF(Belegerfassung!L4722&lt;&gt;"",IF(Belegerfassung!J4722&lt;&gt;0,VLOOKUP(Belegerfassung!L4722,Abfrage!$A$2:$C$19,2,),VLOOKUP(Belegerfassung!L4722,Abfrage!$A$2:$C$19,3,)),"")))</f>
        <v/>
      </c>
      <c r="G4714" t="str">
        <f t="shared" si="219"/>
        <v/>
      </c>
      <c r="H4714" s="31" t="str">
        <f>IF(A4714&lt;&gt;"",-Belegerfassung!J4722+Belegerfassung!K4722,"")</f>
        <v/>
      </c>
      <c r="I4714" s="49" t="str">
        <f>IFERROR(IF(H4714&lt;&gt;"",Belegerfassung!L4722*100,""),IF(OR(Belegerfassung!L4722="Leistung EU - Erlöse",Belegerfassung!L4722="Lieferungen EU-Erlöse",Belegerfassung!L4722="EUST",Belegerfassung!L4722="Bauleistungen 20%")=TRUE,"",MID(Belegerfassung!L4722,4,2)))</f>
        <v/>
      </c>
      <c r="J4714" s="6" t="str">
        <f>IF(A4714&lt;&gt;"",LEFT(Belegerfassung!D4722,40),"")</f>
        <v/>
      </c>
      <c r="K4714" t="str">
        <f>IF(A4714&lt;&gt;"",VLOOKUP(D4714,Abfrage!$F$2:$G$21,2,FALSE),"")</f>
        <v/>
      </c>
      <c r="L4714" s="6" t="str">
        <f>IF(Belegerfassung!H4722&lt;&gt;"",Belegerfassung!H4722,"")</f>
        <v/>
      </c>
      <c r="M4714" t="str">
        <f>IFERROR(IF(Belegerfassung!E4722&lt;&gt;"",VLOOKUP(Belegerfassung!E4722,Abfrage!$L$2:$M$15,2,),""),"")</f>
        <v/>
      </c>
      <c r="N4714" t="str">
        <f t="shared" si="220"/>
        <v/>
      </c>
      <c r="O4714" t="str">
        <f t="shared" si="221"/>
        <v/>
      </c>
      <c r="P4714" t="str">
        <f>IF(Belegerfassung!G4722&lt;&gt;"",CONCATENATE(Belegerfassung!G4722,".pdf"),"")</f>
        <v/>
      </c>
    </row>
    <row r="4715" spans="1:16">
      <c r="A4715" t="str">
        <f>IF(Belegerfassung!C4723&lt;&gt;"",0,"")</f>
        <v/>
      </c>
      <c r="B4715" t="str">
        <f>IFERROR(VLOOKUP(Belegerfassung!I4723,Konten!A:D,2,FALSE),"")</f>
        <v/>
      </c>
      <c r="C4715" t="str">
        <f>IF(A4715&lt;&gt;"",TEXT(Belegerfassung!C4723,"TT.MM.JJJJ"),"")</f>
        <v/>
      </c>
      <c r="D4715" t="str">
        <f>IFERROR(VLOOKUP(Belegerfassung!A4723,Abfrage!$E$2:$F$20,2,FALSE),"")</f>
        <v/>
      </c>
      <c r="E4715" t="str">
        <f>IF(A4715&lt;&gt;"",Belegerfassung!B4723,"")</f>
        <v/>
      </c>
      <c r="F4715" t="str">
        <f>IF(Belegerfassung!L4723="","",IF(Belegerfassung!L4723&lt;&gt;"",IF(Belegerfassung!L4723&lt;&gt;"",IF(Belegerfassung!J4723&lt;&gt;0,VLOOKUP(Belegerfassung!L4723,Abfrage!$A$2:$C$19,2,),VLOOKUP(Belegerfassung!L4723,Abfrage!$A$2:$C$19,3,)),"")))</f>
        <v/>
      </c>
      <c r="G4715" t="str">
        <f t="shared" si="219"/>
        <v/>
      </c>
      <c r="H4715" s="31" t="str">
        <f>IF(A4715&lt;&gt;"",-Belegerfassung!J4723+Belegerfassung!K4723,"")</f>
        <v/>
      </c>
      <c r="I4715" s="49" t="str">
        <f>IFERROR(IF(H4715&lt;&gt;"",Belegerfassung!L4723*100,""),IF(OR(Belegerfassung!L4723="Leistung EU - Erlöse",Belegerfassung!L4723="Lieferungen EU-Erlöse",Belegerfassung!L4723="EUST",Belegerfassung!L4723="Bauleistungen 20%")=TRUE,"",MID(Belegerfassung!L4723,4,2)))</f>
        <v/>
      </c>
      <c r="J4715" s="6" t="str">
        <f>IF(A4715&lt;&gt;"",LEFT(Belegerfassung!D4723,40),"")</f>
        <v/>
      </c>
      <c r="K4715" t="str">
        <f>IF(A4715&lt;&gt;"",VLOOKUP(D4715,Abfrage!$F$2:$G$21,2,FALSE),"")</f>
        <v/>
      </c>
      <c r="L4715" s="6" t="str">
        <f>IF(Belegerfassung!H4723&lt;&gt;"",Belegerfassung!H4723,"")</f>
        <v/>
      </c>
      <c r="M4715" t="str">
        <f>IFERROR(IF(Belegerfassung!E4723&lt;&gt;"",VLOOKUP(Belegerfassung!E4723,Abfrage!$L$2:$M$15,2,),""),"")</f>
        <v/>
      </c>
      <c r="N4715" t="str">
        <f t="shared" si="220"/>
        <v/>
      </c>
      <c r="O4715" t="str">
        <f t="shared" si="221"/>
        <v/>
      </c>
      <c r="P4715" t="str">
        <f>IF(Belegerfassung!G4723&lt;&gt;"",CONCATENATE(Belegerfassung!G4723,".pdf"),"")</f>
        <v/>
      </c>
    </row>
    <row r="4716" spans="1:16">
      <c r="A4716" t="str">
        <f>IF(Belegerfassung!C4724&lt;&gt;"",0,"")</f>
        <v/>
      </c>
      <c r="B4716" t="str">
        <f>IFERROR(VLOOKUP(Belegerfassung!I4724,Konten!A:D,2,FALSE),"")</f>
        <v/>
      </c>
      <c r="C4716" t="str">
        <f>IF(A4716&lt;&gt;"",TEXT(Belegerfassung!C4724,"TT.MM.JJJJ"),"")</f>
        <v/>
      </c>
      <c r="D4716" t="str">
        <f>IFERROR(VLOOKUP(Belegerfassung!A4724,Abfrage!$E$2:$F$20,2,FALSE),"")</f>
        <v/>
      </c>
      <c r="E4716" t="str">
        <f>IF(A4716&lt;&gt;"",Belegerfassung!B4724,"")</f>
        <v/>
      </c>
      <c r="F4716" t="str">
        <f>IF(Belegerfassung!L4724="","",IF(Belegerfassung!L4724&lt;&gt;"",IF(Belegerfassung!L4724&lt;&gt;"",IF(Belegerfassung!J4724&lt;&gt;0,VLOOKUP(Belegerfassung!L4724,Abfrage!$A$2:$C$19,2,),VLOOKUP(Belegerfassung!L4724,Abfrage!$A$2:$C$19,3,)),"")))</f>
        <v/>
      </c>
      <c r="G4716" t="str">
        <f t="shared" si="219"/>
        <v/>
      </c>
      <c r="H4716" s="31" t="str">
        <f>IF(A4716&lt;&gt;"",-Belegerfassung!J4724+Belegerfassung!K4724,"")</f>
        <v/>
      </c>
      <c r="I4716" s="49" t="str">
        <f>IFERROR(IF(H4716&lt;&gt;"",Belegerfassung!L4724*100,""),IF(OR(Belegerfassung!L4724="Leistung EU - Erlöse",Belegerfassung!L4724="Lieferungen EU-Erlöse",Belegerfassung!L4724="EUST",Belegerfassung!L4724="Bauleistungen 20%")=TRUE,"",MID(Belegerfassung!L4724,4,2)))</f>
        <v/>
      </c>
      <c r="J4716" s="6" t="str">
        <f>IF(A4716&lt;&gt;"",LEFT(Belegerfassung!D4724,40),"")</f>
        <v/>
      </c>
      <c r="K4716" t="str">
        <f>IF(A4716&lt;&gt;"",VLOOKUP(D4716,Abfrage!$F$2:$G$21,2,FALSE),"")</f>
        <v/>
      </c>
      <c r="L4716" s="6" t="str">
        <f>IF(Belegerfassung!H4724&lt;&gt;"",Belegerfassung!H4724,"")</f>
        <v/>
      </c>
      <c r="M4716" t="str">
        <f>IFERROR(IF(Belegerfassung!E4724&lt;&gt;"",VLOOKUP(Belegerfassung!E4724,Abfrage!$L$2:$M$15,2,),""),"")</f>
        <v/>
      </c>
      <c r="N4716" t="str">
        <f t="shared" si="220"/>
        <v/>
      </c>
      <c r="O4716" t="str">
        <f t="shared" si="221"/>
        <v/>
      </c>
      <c r="P4716" t="str">
        <f>IF(Belegerfassung!G4724&lt;&gt;"",CONCATENATE(Belegerfassung!G4724,".pdf"),"")</f>
        <v/>
      </c>
    </row>
    <row r="4717" spans="1:16">
      <c r="A4717" t="str">
        <f>IF(Belegerfassung!C4725&lt;&gt;"",0,"")</f>
        <v/>
      </c>
      <c r="B4717" t="str">
        <f>IFERROR(VLOOKUP(Belegerfassung!I4725,Konten!A:D,2,FALSE),"")</f>
        <v/>
      </c>
      <c r="C4717" t="str">
        <f>IF(A4717&lt;&gt;"",TEXT(Belegerfassung!C4725,"TT.MM.JJJJ"),"")</f>
        <v/>
      </c>
      <c r="D4717" t="str">
        <f>IFERROR(VLOOKUP(Belegerfassung!A4725,Abfrage!$E$2:$F$20,2,FALSE),"")</f>
        <v/>
      </c>
      <c r="E4717" t="str">
        <f>IF(A4717&lt;&gt;"",Belegerfassung!B4725,"")</f>
        <v/>
      </c>
      <c r="F4717" t="str">
        <f>IF(Belegerfassung!L4725="","",IF(Belegerfassung!L4725&lt;&gt;"",IF(Belegerfassung!L4725&lt;&gt;"",IF(Belegerfassung!J4725&lt;&gt;0,VLOOKUP(Belegerfassung!L4725,Abfrage!$A$2:$C$19,2,),VLOOKUP(Belegerfassung!L4725,Abfrage!$A$2:$C$19,3,)),"")))</f>
        <v/>
      </c>
      <c r="G4717" t="str">
        <f t="shared" si="219"/>
        <v/>
      </c>
      <c r="H4717" s="31" t="str">
        <f>IF(A4717&lt;&gt;"",-Belegerfassung!J4725+Belegerfassung!K4725,"")</f>
        <v/>
      </c>
      <c r="I4717" s="49" t="str">
        <f>IFERROR(IF(H4717&lt;&gt;"",Belegerfassung!L4725*100,""),IF(OR(Belegerfassung!L4725="Leistung EU - Erlöse",Belegerfassung!L4725="Lieferungen EU-Erlöse",Belegerfassung!L4725="EUST",Belegerfassung!L4725="Bauleistungen 20%")=TRUE,"",MID(Belegerfassung!L4725,4,2)))</f>
        <v/>
      </c>
      <c r="J4717" s="6" t="str">
        <f>IF(A4717&lt;&gt;"",LEFT(Belegerfassung!D4725,40),"")</f>
        <v/>
      </c>
      <c r="K4717" t="str">
        <f>IF(A4717&lt;&gt;"",VLOOKUP(D4717,Abfrage!$F$2:$G$21,2,FALSE),"")</f>
        <v/>
      </c>
      <c r="L4717" s="6" t="str">
        <f>IF(Belegerfassung!H4725&lt;&gt;"",Belegerfassung!H4725,"")</f>
        <v/>
      </c>
      <c r="M4717" t="str">
        <f>IFERROR(IF(Belegerfassung!E4725&lt;&gt;"",VLOOKUP(Belegerfassung!E4725,Abfrage!$L$2:$M$15,2,),""),"")</f>
        <v/>
      </c>
      <c r="N4717" t="str">
        <f t="shared" si="220"/>
        <v/>
      </c>
      <c r="O4717" t="str">
        <f t="shared" si="221"/>
        <v/>
      </c>
      <c r="P4717" t="str">
        <f>IF(Belegerfassung!G4725&lt;&gt;"",CONCATENATE(Belegerfassung!G4725,".pdf"),"")</f>
        <v/>
      </c>
    </row>
    <row r="4718" spans="1:16">
      <c r="A4718" t="str">
        <f>IF(Belegerfassung!C4726&lt;&gt;"",0,"")</f>
        <v/>
      </c>
      <c r="B4718" t="str">
        <f>IFERROR(VLOOKUP(Belegerfassung!I4726,Konten!A:D,2,FALSE),"")</f>
        <v/>
      </c>
      <c r="C4718" t="str">
        <f>IF(A4718&lt;&gt;"",TEXT(Belegerfassung!C4726,"TT.MM.JJJJ"),"")</f>
        <v/>
      </c>
      <c r="D4718" t="str">
        <f>IFERROR(VLOOKUP(Belegerfassung!A4726,Abfrage!$E$2:$F$20,2,FALSE),"")</f>
        <v/>
      </c>
      <c r="E4718" t="str">
        <f>IF(A4718&lt;&gt;"",Belegerfassung!B4726,"")</f>
        <v/>
      </c>
      <c r="F4718" t="str">
        <f>IF(Belegerfassung!L4726="","",IF(Belegerfassung!L4726&lt;&gt;"",IF(Belegerfassung!L4726&lt;&gt;"",IF(Belegerfassung!J4726&lt;&gt;0,VLOOKUP(Belegerfassung!L4726,Abfrage!$A$2:$C$19,2,),VLOOKUP(Belegerfassung!L4726,Abfrage!$A$2:$C$19,3,)),"")))</f>
        <v/>
      </c>
      <c r="G4718" t="str">
        <f t="shared" si="219"/>
        <v/>
      </c>
      <c r="H4718" s="31" t="str">
        <f>IF(A4718&lt;&gt;"",-Belegerfassung!J4726+Belegerfassung!K4726,"")</f>
        <v/>
      </c>
      <c r="I4718" s="49" t="str">
        <f>IFERROR(IF(H4718&lt;&gt;"",Belegerfassung!L4726*100,""),IF(OR(Belegerfassung!L4726="Leistung EU - Erlöse",Belegerfassung!L4726="Lieferungen EU-Erlöse",Belegerfassung!L4726="EUST",Belegerfassung!L4726="Bauleistungen 20%")=TRUE,"",MID(Belegerfassung!L4726,4,2)))</f>
        <v/>
      </c>
      <c r="J4718" s="6" t="str">
        <f>IF(A4718&lt;&gt;"",LEFT(Belegerfassung!D4726,40),"")</f>
        <v/>
      </c>
      <c r="K4718" t="str">
        <f>IF(A4718&lt;&gt;"",VLOOKUP(D4718,Abfrage!$F$2:$G$21,2,FALSE),"")</f>
        <v/>
      </c>
      <c r="L4718" s="6" t="str">
        <f>IF(Belegerfassung!H4726&lt;&gt;"",Belegerfassung!H4726,"")</f>
        <v/>
      </c>
      <c r="M4718" t="str">
        <f>IFERROR(IF(Belegerfassung!E4726&lt;&gt;"",VLOOKUP(Belegerfassung!E4726,Abfrage!$L$2:$M$15,2,),""),"")</f>
        <v/>
      </c>
      <c r="N4718" t="str">
        <f t="shared" si="220"/>
        <v/>
      </c>
      <c r="O4718" t="str">
        <f t="shared" si="221"/>
        <v/>
      </c>
      <c r="P4718" t="str">
        <f>IF(Belegerfassung!G4726&lt;&gt;"",CONCATENATE(Belegerfassung!G4726,".pdf"),"")</f>
        <v/>
      </c>
    </row>
    <row r="4719" spans="1:16">
      <c r="A4719" t="str">
        <f>IF(Belegerfassung!C4727&lt;&gt;"",0,"")</f>
        <v/>
      </c>
      <c r="B4719" t="str">
        <f>IFERROR(VLOOKUP(Belegerfassung!I4727,Konten!A:D,2,FALSE),"")</f>
        <v/>
      </c>
      <c r="C4719" t="str">
        <f>IF(A4719&lt;&gt;"",TEXT(Belegerfassung!C4727,"TT.MM.JJJJ"),"")</f>
        <v/>
      </c>
      <c r="D4719" t="str">
        <f>IFERROR(VLOOKUP(Belegerfassung!A4727,Abfrage!$E$2:$F$20,2,FALSE),"")</f>
        <v/>
      </c>
      <c r="E4719" t="str">
        <f>IF(A4719&lt;&gt;"",Belegerfassung!B4727,"")</f>
        <v/>
      </c>
      <c r="F4719" t="str">
        <f>IF(Belegerfassung!L4727="","",IF(Belegerfassung!L4727&lt;&gt;"",IF(Belegerfassung!L4727&lt;&gt;"",IF(Belegerfassung!J4727&lt;&gt;0,VLOOKUP(Belegerfassung!L4727,Abfrage!$A$2:$C$19,2,),VLOOKUP(Belegerfassung!L4727,Abfrage!$A$2:$C$19,3,)),"")))</f>
        <v/>
      </c>
      <c r="G4719" t="str">
        <f t="shared" si="219"/>
        <v/>
      </c>
      <c r="H4719" s="31" t="str">
        <f>IF(A4719&lt;&gt;"",-Belegerfassung!J4727+Belegerfassung!K4727,"")</f>
        <v/>
      </c>
      <c r="I4719" s="49" t="str">
        <f>IFERROR(IF(H4719&lt;&gt;"",Belegerfassung!L4727*100,""),IF(OR(Belegerfassung!L4727="Leistung EU - Erlöse",Belegerfassung!L4727="Lieferungen EU-Erlöse",Belegerfassung!L4727="EUST",Belegerfassung!L4727="Bauleistungen 20%")=TRUE,"",MID(Belegerfassung!L4727,4,2)))</f>
        <v/>
      </c>
      <c r="J4719" s="6" t="str">
        <f>IF(A4719&lt;&gt;"",LEFT(Belegerfassung!D4727,40),"")</f>
        <v/>
      </c>
      <c r="K4719" t="str">
        <f>IF(A4719&lt;&gt;"",VLOOKUP(D4719,Abfrage!$F$2:$G$21,2,FALSE),"")</f>
        <v/>
      </c>
      <c r="L4719" s="6" t="str">
        <f>IF(Belegerfassung!H4727&lt;&gt;"",Belegerfassung!H4727,"")</f>
        <v/>
      </c>
      <c r="M4719" t="str">
        <f>IFERROR(IF(Belegerfassung!E4727&lt;&gt;"",VLOOKUP(Belegerfassung!E4727,Abfrage!$L$2:$M$15,2,),""),"")</f>
        <v/>
      </c>
      <c r="N4719" t="str">
        <f t="shared" si="220"/>
        <v/>
      </c>
      <c r="O4719" t="str">
        <f t="shared" si="221"/>
        <v/>
      </c>
      <c r="P4719" t="str">
        <f>IF(Belegerfassung!G4727&lt;&gt;"",CONCATENATE(Belegerfassung!G4727,".pdf"),"")</f>
        <v/>
      </c>
    </row>
    <row r="4720" spans="1:16">
      <c r="A4720" t="str">
        <f>IF(Belegerfassung!C4728&lt;&gt;"",0,"")</f>
        <v/>
      </c>
      <c r="B4720" t="str">
        <f>IFERROR(VLOOKUP(Belegerfassung!I4728,Konten!A:D,2,FALSE),"")</f>
        <v/>
      </c>
      <c r="C4720" t="str">
        <f>IF(A4720&lt;&gt;"",TEXT(Belegerfassung!C4728,"TT.MM.JJJJ"),"")</f>
        <v/>
      </c>
      <c r="D4720" t="str">
        <f>IFERROR(VLOOKUP(Belegerfassung!A4728,Abfrage!$E$2:$F$20,2,FALSE),"")</f>
        <v/>
      </c>
      <c r="E4720" t="str">
        <f>IF(A4720&lt;&gt;"",Belegerfassung!B4728,"")</f>
        <v/>
      </c>
      <c r="F4720" t="str">
        <f>IF(Belegerfassung!L4728="","",IF(Belegerfassung!L4728&lt;&gt;"",IF(Belegerfassung!L4728&lt;&gt;"",IF(Belegerfassung!J4728&lt;&gt;0,VLOOKUP(Belegerfassung!L4728,Abfrage!$A$2:$C$19,2,),VLOOKUP(Belegerfassung!L4728,Abfrage!$A$2:$C$19,3,)),"")))</f>
        <v/>
      </c>
      <c r="G4720" t="str">
        <f t="shared" si="219"/>
        <v/>
      </c>
      <c r="H4720" s="31" t="str">
        <f>IF(A4720&lt;&gt;"",-Belegerfassung!J4728+Belegerfassung!K4728,"")</f>
        <v/>
      </c>
      <c r="I4720" s="49" t="str">
        <f>IFERROR(IF(H4720&lt;&gt;"",Belegerfassung!L4728*100,""),IF(OR(Belegerfassung!L4728="Leistung EU - Erlöse",Belegerfassung!L4728="Lieferungen EU-Erlöse",Belegerfassung!L4728="EUST",Belegerfassung!L4728="Bauleistungen 20%")=TRUE,"",MID(Belegerfassung!L4728,4,2)))</f>
        <v/>
      </c>
      <c r="J4720" s="6" t="str">
        <f>IF(A4720&lt;&gt;"",LEFT(Belegerfassung!D4728,40),"")</f>
        <v/>
      </c>
      <c r="K4720" t="str">
        <f>IF(A4720&lt;&gt;"",VLOOKUP(D4720,Abfrage!$F$2:$G$21,2,FALSE),"")</f>
        <v/>
      </c>
      <c r="L4720" s="6" t="str">
        <f>IF(Belegerfassung!H4728&lt;&gt;"",Belegerfassung!H4728,"")</f>
        <v/>
      </c>
      <c r="M4720" t="str">
        <f>IFERROR(IF(Belegerfassung!E4728&lt;&gt;"",VLOOKUP(Belegerfassung!E4728,Abfrage!$L$2:$M$15,2,),""),"")</f>
        <v/>
      </c>
      <c r="N4720" t="str">
        <f t="shared" si="220"/>
        <v/>
      </c>
      <c r="O4720" t="str">
        <f t="shared" si="221"/>
        <v/>
      </c>
      <c r="P4720" t="str">
        <f>IF(Belegerfassung!G4728&lt;&gt;"",CONCATENATE(Belegerfassung!G4728,".pdf"),"")</f>
        <v/>
      </c>
    </row>
    <row r="4721" spans="1:16">
      <c r="A4721" t="str">
        <f>IF(Belegerfassung!C4729&lt;&gt;"",0,"")</f>
        <v/>
      </c>
      <c r="B4721" t="str">
        <f>IFERROR(VLOOKUP(Belegerfassung!I4729,Konten!A:D,2,FALSE),"")</f>
        <v/>
      </c>
      <c r="C4721" t="str">
        <f>IF(A4721&lt;&gt;"",TEXT(Belegerfassung!C4729,"TT.MM.JJJJ"),"")</f>
        <v/>
      </c>
      <c r="D4721" t="str">
        <f>IFERROR(VLOOKUP(Belegerfassung!A4729,Abfrage!$E$2:$F$20,2,FALSE),"")</f>
        <v/>
      </c>
      <c r="E4721" t="str">
        <f>IF(A4721&lt;&gt;"",Belegerfassung!B4729,"")</f>
        <v/>
      </c>
      <c r="F4721" t="str">
        <f>IF(Belegerfassung!L4729="","",IF(Belegerfassung!L4729&lt;&gt;"",IF(Belegerfassung!L4729&lt;&gt;"",IF(Belegerfassung!J4729&lt;&gt;0,VLOOKUP(Belegerfassung!L4729,Abfrage!$A$2:$C$19,2,),VLOOKUP(Belegerfassung!L4729,Abfrage!$A$2:$C$19,3,)),"")))</f>
        <v/>
      </c>
      <c r="G4721" t="str">
        <f t="shared" si="219"/>
        <v/>
      </c>
      <c r="H4721" s="31" t="str">
        <f>IF(A4721&lt;&gt;"",-Belegerfassung!J4729+Belegerfassung!K4729,"")</f>
        <v/>
      </c>
      <c r="I4721" s="49" t="str">
        <f>IFERROR(IF(H4721&lt;&gt;"",Belegerfassung!L4729*100,""),IF(OR(Belegerfassung!L4729="Leistung EU - Erlöse",Belegerfassung!L4729="Lieferungen EU-Erlöse",Belegerfassung!L4729="EUST",Belegerfassung!L4729="Bauleistungen 20%")=TRUE,"",MID(Belegerfassung!L4729,4,2)))</f>
        <v/>
      </c>
      <c r="J4721" s="6" t="str">
        <f>IF(A4721&lt;&gt;"",LEFT(Belegerfassung!D4729,40),"")</f>
        <v/>
      </c>
      <c r="K4721" t="str">
        <f>IF(A4721&lt;&gt;"",VLOOKUP(D4721,Abfrage!$F$2:$G$21,2,FALSE),"")</f>
        <v/>
      </c>
      <c r="L4721" s="6" t="str">
        <f>IF(Belegerfassung!H4729&lt;&gt;"",Belegerfassung!H4729,"")</f>
        <v/>
      </c>
      <c r="M4721" t="str">
        <f>IFERROR(IF(Belegerfassung!E4729&lt;&gt;"",VLOOKUP(Belegerfassung!E4729,Abfrage!$L$2:$M$15,2,),""),"")</f>
        <v/>
      </c>
      <c r="N4721" t="str">
        <f t="shared" si="220"/>
        <v/>
      </c>
      <c r="O4721" t="str">
        <f t="shared" si="221"/>
        <v/>
      </c>
      <c r="P4721" t="str">
        <f>IF(Belegerfassung!G4729&lt;&gt;"",CONCATENATE(Belegerfassung!G4729,".pdf"),"")</f>
        <v/>
      </c>
    </row>
    <row r="4722" spans="1:16">
      <c r="A4722" t="str">
        <f>IF(Belegerfassung!C4730&lt;&gt;"",0,"")</f>
        <v/>
      </c>
      <c r="B4722" t="str">
        <f>IFERROR(VLOOKUP(Belegerfassung!I4730,Konten!A:D,2,FALSE),"")</f>
        <v/>
      </c>
      <c r="C4722" t="str">
        <f>IF(A4722&lt;&gt;"",TEXT(Belegerfassung!C4730,"TT.MM.JJJJ"),"")</f>
        <v/>
      </c>
      <c r="D4722" t="str">
        <f>IFERROR(VLOOKUP(Belegerfassung!A4730,Abfrage!$E$2:$F$20,2,FALSE),"")</f>
        <v/>
      </c>
      <c r="E4722" t="str">
        <f>IF(A4722&lt;&gt;"",Belegerfassung!B4730,"")</f>
        <v/>
      </c>
      <c r="F4722" t="str">
        <f>IF(Belegerfassung!L4730="","",IF(Belegerfassung!L4730&lt;&gt;"",IF(Belegerfassung!L4730&lt;&gt;"",IF(Belegerfassung!J4730&lt;&gt;0,VLOOKUP(Belegerfassung!L4730,Abfrage!$A$2:$C$19,2,),VLOOKUP(Belegerfassung!L4730,Abfrage!$A$2:$C$19,3,)),"")))</f>
        <v/>
      </c>
      <c r="G4722" t="str">
        <f t="shared" si="219"/>
        <v/>
      </c>
      <c r="H4722" s="31" t="str">
        <f>IF(A4722&lt;&gt;"",-Belegerfassung!J4730+Belegerfassung!K4730,"")</f>
        <v/>
      </c>
      <c r="I4722" s="49" t="str">
        <f>IFERROR(IF(H4722&lt;&gt;"",Belegerfassung!L4730*100,""),IF(OR(Belegerfassung!L4730="Leistung EU - Erlöse",Belegerfassung!L4730="Lieferungen EU-Erlöse",Belegerfassung!L4730="EUST",Belegerfassung!L4730="Bauleistungen 20%")=TRUE,"",MID(Belegerfassung!L4730,4,2)))</f>
        <v/>
      </c>
      <c r="J4722" s="6" t="str">
        <f>IF(A4722&lt;&gt;"",LEFT(Belegerfassung!D4730,40),"")</f>
        <v/>
      </c>
      <c r="K4722" t="str">
        <f>IF(A4722&lt;&gt;"",VLOOKUP(D4722,Abfrage!$F$2:$G$21,2,FALSE),"")</f>
        <v/>
      </c>
      <c r="L4722" s="6" t="str">
        <f>IF(Belegerfassung!H4730&lt;&gt;"",Belegerfassung!H4730,"")</f>
        <v/>
      </c>
      <c r="M4722" t="str">
        <f>IFERROR(IF(Belegerfassung!E4730&lt;&gt;"",VLOOKUP(Belegerfassung!E4730,Abfrage!$L$2:$M$15,2,),""),"")</f>
        <v/>
      </c>
      <c r="N4722" t="str">
        <f t="shared" si="220"/>
        <v/>
      </c>
      <c r="O4722" t="str">
        <f t="shared" si="221"/>
        <v/>
      </c>
      <c r="P4722" t="str">
        <f>IF(Belegerfassung!G4730&lt;&gt;"",CONCATENATE(Belegerfassung!G4730,".pdf"),"")</f>
        <v/>
      </c>
    </row>
    <row r="4723" spans="1:16">
      <c r="A4723" t="str">
        <f>IF(Belegerfassung!C4731&lt;&gt;"",0,"")</f>
        <v/>
      </c>
      <c r="B4723" t="str">
        <f>IFERROR(VLOOKUP(Belegerfassung!I4731,Konten!A:D,2,FALSE),"")</f>
        <v/>
      </c>
      <c r="C4723" t="str">
        <f>IF(A4723&lt;&gt;"",TEXT(Belegerfassung!C4731,"TT.MM.JJJJ"),"")</f>
        <v/>
      </c>
      <c r="D4723" t="str">
        <f>IFERROR(VLOOKUP(Belegerfassung!A4731,Abfrage!$E$2:$F$20,2,FALSE),"")</f>
        <v/>
      </c>
      <c r="E4723" t="str">
        <f>IF(A4723&lt;&gt;"",Belegerfassung!B4731,"")</f>
        <v/>
      </c>
      <c r="F4723" t="str">
        <f>IF(Belegerfassung!L4731="","",IF(Belegerfassung!L4731&lt;&gt;"",IF(Belegerfassung!L4731&lt;&gt;"",IF(Belegerfassung!J4731&lt;&gt;0,VLOOKUP(Belegerfassung!L4731,Abfrage!$A$2:$C$19,2,),VLOOKUP(Belegerfassung!L4731,Abfrage!$A$2:$C$19,3,)),"")))</f>
        <v/>
      </c>
      <c r="G4723" t="str">
        <f t="shared" si="219"/>
        <v/>
      </c>
      <c r="H4723" s="31" t="str">
        <f>IF(A4723&lt;&gt;"",-Belegerfassung!J4731+Belegerfassung!K4731,"")</f>
        <v/>
      </c>
      <c r="I4723" s="49" t="str">
        <f>IFERROR(IF(H4723&lt;&gt;"",Belegerfassung!L4731*100,""),IF(OR(Belegerfassung!L4731="Leistung EU - Erlöse",Belegerfassung!L4731="Lieferungen EU-Erlöse",Belegerfassung!L4731="EUST",Belegerfassung!L4731="Bauleistungen 20%")=TRUE,"",MID(Belegerfassung!L4731,4,2)))</f>
        <v/>
      </c>
      <c r="J4723" s="6" t="str">
        <f>IF(A4723&lt;&gt;"",LEFT(Belegerfassung!D4731,40),"")</f>
        <v/>
      </c>
      <c r="K4723" t="str">
        <f>IF(A4723&lt;&gt;"",VLOOKUP(D4723,Abfrage!$F$2:$G$21,2,FALSE),"")</f>
        <v/>
      </c>
      <c r="L4723" s="6" t="str">
        <f>IF(Belegerfassung!H4731&lt;&gt;"",Belegerfassung!H4731,"")</f>
        <v/>
      </c>
      <c r="M4723" t="str">
        <f>IFERROR(IF(Belegerfassung!E4731&lt;&gt;"",VLOOKUP(Belegerfassung!E4731,Abfrage!$L$2:$M$15,2,),""),"")</f>
        <v/>
      </c>
      <c r="N4723" t="str">
        <f t="shared" si="220"/>
        <v/>
      </c>
      <c r="O4723" t="str">
        <f t="shared" si="221"/>
        <v/>
      </c>
      <c r="P4723" t="str">
        <f>IF(Belegerfassung!G4731&lt;&gt;"",CONCATENATE(Belegerfassung!G4731,".pdf"),"")</f>
        <v/>
      </c>
    </row>
    <row r="4724" spans="1:16">
      <c r="A4724" t="str">
        <f>IF(Belegerfassung!C4732&lt;&gt;"",0,"")</f>
        <v/>
      </c>
      <c r="B4724" t="str">
        <f>IFERROR(VLOOKUP(Belegerfassung!I4732,Konten!A:D,2,FALSE),"")</f>
        <v/>
      </c>
      <c r="C4724" t="str">
        <f>IF(A4724&lt;&gt;"",TEXT(Belegerfassung!C4732,"TT.MM.JJJJ"),"")</f>
        <v/>
      </c>
      <c r="D4724" t="str">
        <f>IFERROR(VLOOKUP(Belegerfassung!A4732,Abfrage!$E$2:$F$20,2,FALSE),"")</f>
        <v/>
      </c>
      <c r="E4724" t="str">
        <f>IF(A4724&lt;&gt;"",Belegerfassung!B4732,"")</f>
        <v/>
      </c>
      <c r="F4724" t="str">
        <f>IF(Belegerfassung!L4732="","",IF(Belegerfassung!L4732&lt;&gt;"",IF(Belegerfassung!L4732&lt;&gt;"",IF(Belegerfassung!J4732&lt;&gt;0,VLOOKUP(Belegerfassung!L4732,Abfrage!$A$2:$C$19,2,),VLOOKUP(Belegerfassung!L4732,Abfrage!$A$2:$C$19,3,)),"")))</f>
        <v/>
      </c>
      <c r="G4724" t="str">
        <f t="shared" si="219"/>
        <v/>
      </c>
      <c r="H4724" s="31" t="str">
        <f>IF(A4724&lt;&gt;"",-Belegerfassung!J4732+Belegerfassung!K4732,"")</f>
        <v/>
      </c>
      <c r="I4724" s="49" t="str">
        <f>IFERROR(IF(H4724&lt;&gt;"",Belegerfassung!L4732*100,""),IF(OR(Belegerfassung!L4732="Leistung EU - Erlöse",Belegerfassung!L4732="Lieferungen EU-Erlöse",Belegerfassung!L4732="EUST",Belegerfassung!L4732="Bauleistungen 20%")=TRUE,"",MID(Belegerfassung!L4732,4,2)))</f>
        <v/>
      </c>
      <c r="J4724" s="6" t="str">
        <f>IF(A4724&lt;&gt;"",LEFT(Belegerfassung!D4732,40),"")</f>
        <v/>
      </c>
      <c r="K4724" t="str">
        <f>IF(A4724&lt;&gt;"",VLOOKUP(D4724,Abfrage!$F$2:$G$21,2,FALSE),"")</f>
        <v/>
      </c>
      <c r="L4724" s="6" t="str">
        <f>IF(Belegerfassung!H4732&lt;&gt;"",Belegerfassung!H4732,"")</f>
        <v/>
      </c>
      <c r="M4724" t="str">
        <f>IFERROR(IF(Belegerfassung!E4732&lt;&gt;"",VLOOKUP(Belegerfassung!E4732,Abfrage!$L$2:$M$15,2,),""),"")</f>
        <v/>
      </c>
      <c r="N4724" t="str">
        <f t="shared" si="220"/>
        <v/>
      </c>
      <c r="O4724" t="str">
        <f t="shared" si="221"/>
        <v/>
      </c>
      <c r="P4724" t="str">
        <f>IF(Belegerfassung!G4732&lt;&gt;"",CONCATENATE(Belegerfassung!G4732,".pdf"),"")</f>
        <v/>
      </c>
    </row>
    <row r="4725" spans="1:16">
      <c r="A4725" t="str">
        <f>IF(Belegerfassung!C4733&lt;&gt;"",0,"")</f>
        <v/>
      </c>
      <c r="B4725" t="str">
        <f>IFERROR(VLOOKUP(Belegerfassung!I4733,Konten!A:D,2,FALSE),"")</f>
        <v/>
      </c>
      <c r="C4725" t="str">
        <f>IF(A4725&lt;&gt;"",TEXT(Belegerfassung!C4733,"TT.MM.JJJJ"),"")</f>
        <v/>
      </c>
      <c r="D4725" t="str">
        <f>IFERROR(VLOOKUP(Belegerfassung!A4733,Abfrage!$E$2:$F$20,2,FALSE),"")</f>
        <v/>
      </c>
      <c r="E4725" t="str">
        <f>IF(A4725&lt;&gt;"",Belegerfassung!B4733,"")</f>
        <v/>
      </c>
      <c r="F4725" t="str">
        <f>IF(Belegerfassung!L4733="","",IF(Belegerfassung!L4733&lt;&gt;"",IF(Belegerfassung!L4733&lt;&gt;"",IF(Belegerfassung!J4733&lt;&gt;0,VLOOKUP(Belegerfassung!L4733,Abfrage!$A$2:$C$19,2,),VLOOKUP(Belegerfassung!L4733,Abfrage!$A$2:$C$19,3,)),"")))</f>
        <v/>
      </c>
      <c r="G4725" t="str">
        <f t="shared" si="219"/>
        <v/>
      </c>
      <c r="H4725" s="31" t="str">
        <f>IF(A4725&lt;&gt;"",-Belegerfassung!J4733+Belegerfassung!K4733,"")</f>
        <v/>
      </c>
      <c r="I4725" s="49" t="str">
        <f>IFERROR(IF(H4725&lt;&gt;"",Belegerfassung!L4733*100,""),IF(OR(Belegerfassung!L4733="Leistung EU - Erlöse",Belegerfassung!L4733="Lieferungen EU-Erlöse",Belegerfassung!L4733="EUST",Belegerfassung!L4733="Bauleistungen 20%")=TRUE,"",MID(Belegerfassung!L4733,4,2)))</f>
        <v/>
      </c>
      <c r="J4725" s="6" t="str">
        <f>IF(A4725&lt;&gt;"",LEFT(Belegerfassung!D4733,40),"")</f>
        <v/>
      </c>
      <c r="K4725" t="str">
        <f>IF(A4725&lt;&gt;"",VLOOKUP(D4725,Abfrage!$F$2:$G$21,2,FALSE),"")</f>
        <v/>
      </c>
      <c r="L4725" s="6" t="str">
        <f>IF(Belegerfassung!H4733&lt;&gt;"",Belegerfassung!H4733,"")</f>
        <v/>
      </c>
      <c r="M4725" t="str">
        <f>IFERROR(IF(Belegerfassung!E4733&lt;&gt;"",VLOOKUP(Belegerfassung!E4733,Abfrage!$L$2:$M$15,2,),""),"")</f>
        <v/>
      </c>
      <c r="N4725" t="str">
        <f t="shared" si="220"/>
        <v/>
      </c>
      <c r="O4725" t="str">
        <f t="shared" si="221"/>
        <v/>
      </c>
      <c r="P4725" t="str">
        <f>IF(Belegerfassung!G4733&lt;&gt;"",CONCATENATE(Belegerfassung!G4733,".pdf"),"")</f>
        <v/>
      </c>
    </row>
    <row r="4726" spans="1:16">
      <c r="A4726" t="str">
        <f>IF(Belegerfassung!C4734&lt;&gt;"",0,"")</f>
        <v/>
      </c>
      <c r="B4726" t="str">
        <f>IFERROR(VLOOKUP(Belegerfassung!I4734,Konten!A:D,2,FALSE),"")</f>
        <v/>
      </c>
      <c r="C4726" t="str">
        <f>IF(A4726&lt;&gt;"",TEXT(Belegerfassung!C4734,"TT.MM.JJJJ"),"")</f>
        <v/>
      </c>
      <c r="D4726" t="str">
        <f>IFERROR(VLOOKUP(Belegerfassung!A4734,Abfrage!$E$2:$F$20,2,FALSE),"")</f>
        <v/>
      </c>
      <c r="E4726" t="str">
        <f>IF(A4726&lt;&gt;"",Belegerfassung!B4734,"")</f>
        <v/>
      </c>
      <c r="F4726" t="str">
        <f>IF(Belegerfassung!L4734="","",IF(Belegerfassung!L4734&lt;&gt;"",IF(Belegerfassung!L4734&lt;&gt;"",IF(Belegerfassung!J4734&lt;&gt;0,VLOOKUP(Belegerfassung!L4734,Abfrage!$A$2:$C$19,2,),VLOOKUP(Belegerfassung!L4734,Abfrage!$A$2:$C$19,3,)),"")))</f>
        <v/>
      </c>
      <c r="G4726" t="str">
        <f t="shared" si="219"/>
        <v/>
      </c>
      <c r="H4726" s="31" t="str">
        <f>IF(A4726&lt;&gt;"",-Belegerfassung!J4734+Belegerfassung!K4734,"")</f>
        <v/>
      </c>
      <c r="I4726" s="49" t="str">
        <f>IFERROR(IF(H4726&lt;&gt;"",Belegerfassung!L4734*100,""),IF(OR(Belegerfassung!L4734="Leistung EU - Erlöse",Belegerfassung!L4734="Lieferungen EU-Erlöse",Belegerfassung!L4734="EUST",Belegerfassung!L4734="Bauleistungen 20%")=TRUE,"",MID(Belegerfassung!L4734,4,2)))</f>
        <v/>
      </c>
      <c r="J4726" s="6" t="str">
        <f>IF(A4726&lt;&gt;"",LEFT(Belegerfassung!D4734,40),"")</f>
        <v/>
      </c>
      <c r="K4726" t="str">
        <f>IF(A4726&lt;&gt;"",VLOOKUP(D4726,Abfrage!$F$2:$G$21,2,FALSE),"")</f>
        <v/>
      </c>
      <c r="L4726" s="6" t="str">
        <f>IF(Belegerfassung!H4734&lt;&gt;"",Belegerfassung!H4734,"")</f>
        <v/>
      </c>
      <c r="M4726" t="str">
        <f>IFERROR(IF(Belegerfassung!E4734&lt;&gt;"",VLOOKUP(Belegerfassung!E4734,Abfrage!$L$2:$M$15,2,),""),"")</f>
        <v/>
      </c>
      <c r="N4726" t="str">
        <f t="shared" si="220"/>
        <v/>
      </c>
      <c r="O4726" t="str">
        <f t="shared" si="221"/>
        <v/>
      </c>
      <c r="P4726" t="str">
        <f>IF(Belegerfassung!G4734&lt;&gt;"",CONCATENATE(Belegerfassung!G4734,".pdf"),"")</f>
        <v/>
      </c>
    </row>
    <row r="4727" spans="1:16">
      <c r="A4727" t="str">
        <f>IF(Belegerfassung!C4735&lt;&gt;"",0,"")</f>
        <v/>
      </c>
      <c r="B4727" t="str">
        <f>IFERROR(VLOOKUP(Belegerfassung!I4735,Konten!A:D,2,FALSE),"")</f>
        <v/>
      </c>
      <c r="C4727" t="str">
        <f>IF(A4727&lt;&gt;"",TEXT(Belegerfassung!C4735,"TT.MM.JJJJ"),"")</f>
        <v/>
      </c>
      <c r="D4727" t="str">
        <f>IFERROR(VLOOKUP(Belegerfassung!A4735,Abfrage!$E$2:$F$20,2,FALSE),"")</f>
        <v/>
      </c>
      <c r="E4727" t="str">
        <f>IF(A4727&lt;&gt;"",Belegerfassung!B4735,"")</f>
        <v/>
      </c>
      <c r="F4727" t="str">
        <f>IF(Belegerfassung!L4735="","",IF(Belegerfassung!L4735&lt;&gt;"",IF(Belegerfassung!L4735&lt;&gt;"",IF(Belegerfassung!J4735&lt;&gt;0,VLOOKUP(Belegerfassung!L4735,Abfrage!$A$2:$C$19,2,),VLOOKUP(Belegerfassung!L4735,Abfrage!$A$2:$C$19,3,)),"")))</f>
        <v/>
      </c>
      <c r="G4727" t="str">
        <f t="shared" si="219"/>
        <v/>
      </c>
      <c r="H4727" s="31" t="str">
        <f>IF(A4727&lt;&gt;"",-Belegerfassung!J4735+Belegerfassung!K4735,"")</f>
        <v/>
      </c>
      <c r="I4727" s="49" t="str">
        <f>IFERROR(IF(H4727&lt;&gt;"",Belegerfassung!L4735*100,""),IF(OR(Belegerfassung!L4735="Leistung EU - Erlöse",Belegerfassung!L4735="Lieferungen EU-Erlöse",Belegerfassung!L4735="EUST",Belegerfassung!L4735="Bauleistungen 20%")=TRUE,"",MID(Belegerfassung!L4735,4,2)))</f>
        <v/>
      </c>
      <c r="J4727" s="6" t="str">
        <f>IF(A4727&lt;&gt;"",LEFT(Belegerfassung!D4735,40),"")</f>
        <v/>
      </c>
      <c r="K4727" t="str">
        <f>IF(A4727&lt;&gt;"",VLOOKUP(D4727,Abfrage!$F$2:$G$21,2,FALSE),"")</f>
        <v/>
      </c>
      <c r="L4727" s="6" t="str">
        <f>IF(Belegerfassung!H4735&lt;&gt;"",Belegerfassung!H4735,"")</f>
        <v/>
      </c>
      <c r="M4727" t="str">
        <f>IFERROR(IF(Belegerfassung!E4735&lt;&gt;"",VLOOKUP(Belegerfassung!E4735,Abfrage!$L$2:$M$15,2,),""),"")</f>
        <v/>
      </c>
      <c r="N4727" t="str">
        <f t="shared" si="220"/>
        <v/>
      </c>
      <c r="O4727" t="str">
        <f t="shared" si="221"/>
        <v/>
      </c>
      <c r="P4727" t="str">
        <f>IF(Belegerfassung!G4735&lt;&gt;"",CONCATENATE(Belegerfassung!G4735,".pdf"),"")</f>
        <v/>
      </c>
    </row>
    <row r="4728" spans="1:16">
      <c r="A4728" t="str">
        <f>IF(Belegerfassung!C4736&lt;&gt;"",0,"")</f>
        <v/>
      </c>
      <c r="B4728" t="str">
        <f>IFERROR(VLOOKUP(Belegerfassung!I4736,Konten!A:D,2,FALSE),"")</f>
        <v/>
      </c>
      <c r="C4728" t="str">
        <f>IF(A4728&lt;&gt;"",TEXT(Belegerfassung!C4736,"TT.MM.JJJJ"),"")</f>
        <v/>
      </c>
      <c r="D4728" t="str">
        <f>IFERROR(VLOOKUP(Belegerfassung!A4736,Abfrage!$E$2:$F$20,2,FALSE),"")</f>
        <v/>
      </c>
      <c r="E4728" t="str">
        <f>IF(A4728&lt;&gt;"",Belegerfassung!B4736,"")</f>
        <v/>
      </c>
      <c r="F4728" t="str">
        <f>IF(Belegerfassung!L4736="","",IF(Belegerfassung!L4736&lt;&gt;"",IF(Belegerfassung!L4736&lt;&gt;"",IF(Belegerfassung!J4736&lt;&gt;0,VLOOKUP(Belegerfassung!L4736,Abfrage!$A$2:$C$19,2,),VLOOKUP(Belegerfassung!L4736,Abfrage!$A$2:$C$19,3,)),"")))</f>
        <v/>
      </c>
      <c r="G4728" t="str">
        <f t="shared" si="219"/>
        <v/>
      </c>
      <c r="H4728" s="31" t="str">
        <f>IF(A4728&lt;&gt;"",-Belegerfassung!J4736+Belegerfassung!K4736,"")</f>
        <v/>
      </c>
      <c r="I4728" s="49" t="str">
        <f>IFERROR(IF(H4728&lt;&gt;"",Belegerfassung!L4736*100,""),IF(OR(Belegerfassung!L4736="Leistung EU - Erlöse",Belegerfassung!L4736="Lieferungen EU-Erlöse",Belegerfassung!L4736="EUST",Belegerfassung!L4736="Bauleistungen 20%")=TRUE,"",MID(Belegerfassung!L4736,4,2)))</f>
        <v/>
      </c>
      <c r="J4728" s="6" t="str">
        <f>IF(A4728&lt;&gt;"",LEFT(Belegerfassung!D4736,40),"")</f>
        <v/>
      </c>
      <c r="K4728" t="str">
        <f>IF(A4728&lt;&gt;"",VLOOKUP(D4728,Abfrage!$F$2:$G$21,2,FALSE),"")</f>
        <v/>
      </c>
      <c r="L4728" s="6" t="str">
        <f>IF(Belegerfassung!H4736&lt;&gt;"",Belegerfassung!H4736,"")</f>
        <v/>
      </c>
      <c r="M4728" t="str">
        <f>IFERROR(IF(Belegerfassung!E4736&lt;&gt;"",VLOOKUP(Belegerfassung!E4736,Abfrage!$L$2:$M$15,2,),""),"")</f>
        <v/>
      </c>
      <c r="N4728" t="str">
        <f t="shared" si="220"/>
        <v/>
      </c>
      <c r="O4728" t="str">
        <f t="shared" si="221"/>
        <v/>
      </c>
      <c r="P4728" t="str">
        <f>IF(Belegerfassung!G4736&lt;&gt;"",CONCATENATE(Belegerfassung!G4736,".pdf"),"")</f>
        <v/>
      </c>
    </row>
    <row r="4729" spans="1:16">
      <c r="A4729" t="str">
        <f>IF(Belegerfassung!C4737&lt;&gt;"",0,"")</f>
        <v/>
      </c>
      <c r="B4729" t="str">
        <f>IFERROR(VLOOKUP(Belegerfassung!I4737,Konten!A:D,2,FALSE),"")</f>
        <v/>
      </c>
      <c r="C4729" t="str">
        <f>IF(A4729&lt;&gt;"",TEXT(Belegerfassung!C4737,"TT.MM.JJJJ"),"")</f>
        <v/>
      </c>
      <c r="D4729" t="str">
        <f>IFERROR(VLOOKUP(Belegerfassung!A4737,Abfrage!$E$2:$F$20,2,FALSE),"")</f>
        <v/>
      </c>
      <c r="E4729" t="str">
        <f>IF(A4729&lt;&gt;"",Belegerfassung!B4737,"")</f>
        <v/>
      </c>
      <c r="F4729" t="str">
        <f>IF(Belegerfassung!L4737="","",IF(Belegerfassung!L4737&lt;&gt;"",IF(Belegerfassung!L4737&lt;&gt;"",IF(Belegerfassung!J4737&lt;&gt;0,VLOOKUP(Belegerfassung!L4737,Abfrage!$A$2:$C$19,2,),VLOOKUP(Belegerfassung!L4737,Abfrage!$A$2:$C$19,3,)),"")))</f>
        <v/>
      </c>
      <c r="G4729" t="str">
        <f t="shared" si="219"/>
        <v/>
      </c>
      <c r="H4729" s="31" t="str">
        <f>IF(A4729&lt;&gt;"",-Belegerfassung!J4737+Belegerfassung!K4737,"")</f>
        <v/>
      </c>
      <c r="I4729" s="49" t="str">
        <f>IFERROR(IF(H4729&lt;&gt;"",Belegerfassung!L4737*100,""),IF(OR(Belegerfassung!L4737="Leistung EU - Erlöse",Belegerfassung!L4737="Lieferungen EU-Erlöse",Belegerfassung!L4737="EUST",Belegerfassung!L4737="Bauleistungen 20%")=TRUE,"",MID(Belegerfassung!L4737,4,2)))</f>
        <v/>
      </c>
      <c r="J4729" s="6" t="str">
        <f>IF(A4729&lt;&gt;"",LEFT(Belegerfassung!D4737,40),"")</f>
        <v/>
      </c>
      <c r="K4729" t="str">
        <f>IF(A4729&lt;&gt;"",VLOOKUP(D4729,Abfrage!$F$2:$G$21,2,FALSE),"")</f>
        <v/>
      </c>
      <c r="L4729" s="6" t="str">
        <f>IF(Belegerfassung!H4737&lt;&gt;"",Belegerfassung!H4737,"")</f>
        <v/>
      </c>
      <c r="M4729" t="str">
        <f>IFERROR(IF(Belegerfassung!E4737&lt;&gt;"",VLOOKUP(Belegerfassung!E4737,Abfrage!$L$2:$M$15,2,),""),"")</f>
        <v/>
      </c>
      <c r="N4729" t="str">
        <f t="shared" si="220"/>
        <v/>
      </c>
      <c r="O4729" t="str">
        <f t="shared" si="221"/>
        <v/>
      </c>
      <c r="P4729" t="str">
        <f>IF(Belegerfassung!G4737&lt;&gt;"",CONCATENATE(Belegerfassung!G4737,".pdf"),"")</f>
        <v/>
      </c>
    </row>
    <row r="4730" spans="1:16">
      <c r="A4730" t="str">
        <f>IF(Belegerfassung!C4738&lt;&gt;"",0,"")</f>
        <v/>
      </c>
      <c r="B4730" t="str">
        <f>IFERROR(VLOOKUP(Belegerfassung!I4738,Konten!A:D,2,FALSE),"")</f>
        <v/>
      </c>
      <c r="C4730" t="str">
        <f>IF(A4730&lt;&gt;"",TEXT(Belegerfassung!C4738,"TT.MM.JJJJ"),"")</f>
        <v/>
      </c>
      <c r="D4730" t="str">
        <f>IFERROR(VLOOKUP(Belegerfassung!A4738,Abfrage!$E$2:$F$20,2,FALSE),"")</f>
        <v/>
      </c>
      <c r="E4730" t="str">
        <f>IF(A4730&lt;&gt;"",Belegerfassung!B4738,"")</f>
        <v/>
      </c>
      <c r="F4730" t="str">
        <f>IF(Belegerfassung!L4738="","",IF(Belegerfassung!L4738&lt;&gt;"",IF(Belegerfassung!L4738&lt;&gt;"",IF(Belegerfassung!J4738&lt;&gt;0,VLOOKUP(Belegerfassung!L4738,Abfrage!$A$2:$C$19,2,),VLOOKUP(Belegerfassung!L4738,Abfrage!$A$2:$C$19,3,)),"")))</f>
        <v/>
      </c>
      <c r="G4730" t="str">
        <f t="shared" si="219"/>
        <v/>
      </c>
      <c r="H4730" s="31" t="str">
        <f>IF(A4730&lt;&gt;"",-Belegerfassung!J4738+Belegerfassung!K4738,"")</f>
        <v/>
      </c>
      <c r="I4730" s="49" t="str">
        <f>IFERROR(IF(H4730&lt;&gt;"",Belegerfassung!L4738*100,""),IF(OR(Belegerfassung!L4738="Leistung EU - Erlöse",Belegerfassung!L4738="Lieferungen EU-Erlöse",Belegerfassung!L4738="EUST",Belegerfassung!L4738="Bauleistungen 20%")=TRUE,"",MID(Belegerfassung!L4738,4,2)))</f>
        <v/>
      </c>
      <c r="J4730" s="6" t="str">
        <f>IF(A4730&lt;&gt;"",LEFT(Belegerfassung!D4738,40),"")</f>
        <v/>
      </c>
      <c r="K4730" t="str">
        <f>IF(A4730&lt;&gt;"",VLOOKUP(D4730,Abfrage!$F$2:$G$21,2,FALSE),"")</f>
        <v/>
      </c>
      <c r="L4730" s="6" t="str">
        <f>IF(Belegerfassung!H4738&lt;&gt;"",Belegerfassung!H4738,"")</f>
        <v/>
      </c>
      <c r="M4730" t="str">
        <f>IFERROR(IF(Belegerfassung!E4738&lt;&gt;"",VLOOKUP(Belegerfassung!E4738,Abfrage!$L$2:$M$15,2,),""),"")</f>
        <v/>
      </c>
      <c r="N4730" t="str">
        <f t="shared" si="220"/>
        <v/>
      </c>
      <c r="O4730" t="str">
        <f t="shared" si="221"/>
        <v/>
      </c>
      <c r="P4730" t="str">
        <f>IF(Belegerfassung!G4738&lt;&gt;"",CONCATENATE(Belegerfassung!G4738,".pdf"),"")</f>
        <v/>
      </c>
    </row>
    <row r="4731" spans="1:16">
      <c r="A4731" t="str">
        <f>IF(Belegerfassung!C4739&lt;&gt;"",0,"")</f>
        <v/>
      </c>
      <c r="B4731" t="str">
        <f>IFERROR(VLOOKUP(Belegerfassung!I4739,Konten!A:D,2,FALSE),"")</f>
        <v/>
      </c>
      <c r="C4731" t="str">
        <f>IF(A4731&lt;&gt;"",TEXT(Belegerfassung!C4739,"TT.MM.JJJJ"),"")</f>
        <v/>
      </c>
      <c r="D4731" t="str">
        <f>IFERROR(VLOOKUP(Belegerfassung!A4739,Abfrage!$E$2:$F$20,2,FALSE),"")</f>
        <v/>
      </c>
      <c r="E4731" t="str">
        <f>IF(A4731&lt;&gt;"",Belegerfassung!B4739,"")</f>
        <v/>
      </c>
      <c r="F4731" t="str">
        <f>IF(Belegerfassung!L4739="","",IF(Belegerfassung!L4739&lt;&gt;"",IF(Belegerfassung!L4739&lt;&gt;"",IF(Belegerfassung!J4739&lt;&gt;0,VLOOKUP(Belegerfassung!L4739,Abfrage!$A$2:$C$19,2,),VLOOKUP(Belegerfassung!L4739,Abfrage!$A$2:$C$19,3,)),"")))</f>
        <v/>
      </c>
      <c r="G4731" t="str">
        <f t="shared" si="219"/>
        <v/>
      </c>
      <c r="H4731" s="31" t="str">
        <f>IF(A4731&lt;&gt;"",-Belegerfassung!J4739+Belegerfassung!K4739,"")</f>
        <v/>
      </c>
      <c r="I4731" s="49" t="str">
        <f>IFERROR(IF(H4731&lt;&gt;"",Belegerfassung!L4739*100,""),IF(OR(Belegerfassung!L4739="Leistung EU - Erlöse",Belegerfassung!L4739="Lieferungen EU-Erlöse",Belegerfassung!L4739="EUST",Belegerfassung!L4739="Bauleistungen 20%")=TRUE,"",MID(Belegerfassung!L4739,4,2)))</f>
        <v/>
      </c>
      <c r="J4731" s="6" t="str">
        <f>IF(A4731&lt;&gt;"",LEFT(Belegerfassung!D4739,40),"")</f>
        <v/>
      </c>
      <c r="K4731" t="str">
        <f>IF(A4731&lt;&gt;"",VLOOKUP(D4731,Abfrage!$F$2:$G$21,2,FALSE),"")</f>
        <v/>
      </c>
      <c r="L4731" s="6" t="str">
        <f>IF(Belegerfassung!H4739&lt;&gt;"",Belegerfassung!H4739,"")</f>
        <v/>
      </c>
      <c r="M4731" t="str">
        <f>IFERROR(IF(Belegerfassung!E4739&lt;&gt;"",VLOOKUP(Belegerfassung!E4739,Abfrage!$L$2:$M$15,2,),""),"")</f>
        <v/>
      </c>
      <c r="N4731" t="str">
        <f t="shared" si="220"/>
        <v/>
      </c>
      <c r="O4731" t="str">
        <f t="shared" si="221"/>
        <v/>
      </c>
      <c r="P4731" t="str">
        <f>IF(Belegerfassung!G4739&lt;&gt;"",CONCATENATE(Belegerfassung!G4739,".pdf"),"")</f>
        <v/>
      </c>
    </row>
    <row r="4732" spans="1:16">
      <c r="A4732" t="str">
        <f>IF(Belegerfassung!C4740&lt;&gt;"",0,"")</f>
        <v/>
      </c>
      <c r="B4732" t="str">
        <f>IFERROR(VLOOKUP(Belegerfassung!I4740,Konten!A:D,2,FALSE),"")</f>
        <v/>
      </c>
      <c r="C4732" t="str">
        <f>IF(A4732&lt;&gt;"",TEXT(Belegerfassung!C4740,"TT.MM.JJJJ"),"")</f>
        <v/>
      </c>
      <c r="D4732" t="str">
        <f>IFERROR(VLOOKUP(Belegerfassung!A4740,Abfrage!$E$2:$F$20,2,FALSE),"")</f>
        <v/>
      </c>
      <c r="E4732" t="str">
        <f>IF(A4732&lt;&gt;"",Belegerfassung!B4740,"")</f>
        <v/>
      </c>
      <c r="F4732" t="str">
        <f>IF(Belegerfassung!L4740="","",IF(Belegerfassung!L4740&lt;&gt;"",IF(Belegerfassung!L4740&lt;&gt;"",IF(Belegerfassung!J4740&lt;&gt;0,VLOOKUP(Belegerfassung!L4740,Abfrage!$A$2:$C$19,2,),VLOOKUP(Belegerfassung!L4740,Abfrage!$A$2:$C$19,3,)),"")))</f>
        <v/>
      </c>
      <c r="G4732" t="str">
        <f t="shared" si="219"/>
        <v/>
      </c>
      <c r="H4732" s="31" t="str">
        <f>IF(A4732&lt;&gt;"",-Belegerfassung!J4740+Belegerfassung!K4740,"")</f>
        <v/>
      </c>
      <c r="I4732" s="49" t="str">
        <f>IFERROR(IF(H4732&lt;&gt;"",Belegerfassung!L4740*100,""),IF(OR(Belegerfassung!L4740="Leistung EU - Erlöse",Belegerfassung!L4740="Lieferungen EU-Erlöse",Belegerfassung!L4740="EUST",Belegerfassung!L4740="Bauleistungen 20%")=TRUE,"",MID(Belegerfassung!L4740,4,2)))</f>
        <v/>
      </c>
      <c r="J4732" s="6" t="str">
        <f>IF(A4732&lt;&gt;"",LEFT(Belegerfassung!D4740,40),"")</f>
        <v/>
      </c>
      <c r="K4732" t="str">
        <f>IF(A4732&lt;&gt;"",VLOOKUP(D4732,Abfrage!$F$2:$G$21,2,FALSE),"")</f>
        <v/>
      </c>
      <c r="L4732" s="6" t="str">
        <f>IF(Belegerfassung!H4740&lt;&gt;"",Belegerfassung!H4740,"")</f>
        <v/>
      </c>
      <c r="M4732" t="str">
        <f>IFERROR(IF(Belegerfassung!E4740&lt;&gt;"",VLOOKUP(Belegerfassung!E4740,Abfrage!$L$2:$M$15,2,),""),"")</f>
        <v/>
      </c>
      <c r="N4732" t="str">
        <f t="shared" si="220"/>
        <v/>
      </c>
      <c r="O4732" t="str">
        <f t="shared" si="221"/>
        <v/>
      </c>
      <c r="P4732" t="str">
        <f>IF(Belegerfassung!G4740&lt;&gt;"",CONCATENATE(Belegerfassung!G4740,".pdf"),"")</f>
        <v/>
      </c>
    </row>
    <row r="4733" spans="1:16">
      <c r="A4733" t="str">
        <f>IF(Belegerfassung!C4741&lt;&gt;"",0,"")</f>
        <v/>
      </c>
      <c r="B4733" t="str">
        <f>IFERROR(VLOOKUP(Belegerfassung!I4741,Konten!A:D,2,FALSE),"")</f>
        <v/>
      </c>
      <c r="C4733" t="str">
        <f>IF(A4733&lt;&gt;"",TEXT(Belegerfassung!C4741,"TT.MM.JJJJ"),"")</f>
        <v/>
      </c>
      <c r="D4733" t="str">
        <f>IFERROR(VLOOKUP(Belegerfassung!A4741,Abfrage!$E$2:$F$20,2,FALSE),"")</f>
        <v/>
      </c>
      <c r="E4733" t="str">
        <f>IF(A4733&lt;&gt;"",Belegerfassung!B4741,"")</f>
        <v/>
      </c>
      <c r="F4733" t="str">
        <f>IF(Belegerfassung!L4741="","",IF(Belegerfassung!L4741&lt;&gt;"",IF(Belegerfassung!L4741&lt;&gt;"",IF(Belegerfassung!J4741&lt;&gt;0,VLOOKUP(Belegerfassung!L4741,Abfrage!$A$2:$C$19,2,),VLOOKUP(Belegerfassung!L4741,Abfrage!$A$2:$C$19,3,)),"")))</f>
        <v/>
      </c>
      <c r="G4733" t="str">
        <f t="shared" si="219"/>
        <v/>
      </c>
      <c r="H4733" s="31" t="str">
        <f>IF(A4733&lt;&gt;"",-Belegerfassung!J4741+Belegerfassung!K4741,"")</f>
        <v/>
      </c>
      <c r="I4733" s="49" t="str">
        <f>IFERROR(IF(H4733&lt;&gt;"",Belegerfassung!L4741*100,""),IF(OR(Belegerfassung!L4741="Leistung EU - Erlöse",Belegerfassung!L4741="Lieferungen EU-Erlöse",Belegerfassung!L4741="EUST",Belegerfassung!L4741="Bauleistungen 20%")=TRUE,"",MID(Belegerfassung!L4741,4,2)))</f>
        <v/>
      </c>
      <c r="J4733" s="6" t="str">
        <f>IF(A4733&lt;&gt;"",LEFT(Belegerfassung!D4741,40),"")</f>
        <v/>
      </c>
      <c r="K4733" t="str">
        <f>IF(A4733&lt;&gt;"",VLOOKUP(D4733,Abfrage!$F$2:$G$21,2,FALSE),"")</f>
        <v/>
      </c>
      <c r="L4733" s="6" t="str">
        <f>IF(Belegerfassung!H4741&lt;&gt;"",Belegerfassung!H4741,"")</f>
        <v/>
      </c>
      <c r="M4733" t="str">
        <f>IFERROR(IF(Belegerfassung!E4741&lt;&gt;"",VLOOKUP(Belegerfassung!E4741,Abfrage!$L$2:$M$15,2,),""),"")</f>
        <v/>
      </c>
      <c r="N4733" t="str">
        <f t="shared" si="220"/>
        <v/>
      </c>
      <c r="O4733" t="str">
        <f t="shared" si="221"/>
        <v/>
      </c>
      <c r="P4733" t="str">
        <f>IF(Belegerfassung!G4741&lt;&gt;"",CONCATENATE(Belegerfassung!G4741,".pdf"),"")</f>
        <v/>
      </c>
    </row>
    <row r="4734" spans="1:16">
      <c r="A4734" t="str">
        <f>IF(Belegerfassung!C4742&lt;&gt;"",0,"")</f>
        <v/>
      </c>
      <c r="B4734" t="str">
        <f>IFERROR(VLOOKUP(Belegerfassung!I4742,Konten!A:D,2,FALSE),"")</f>
        <v/>
      </c>
      <c r="C4734" t="str">
        <f>IF(A4734&lt;&gt;"",TEXT(Belegerfassung!C4742,"TT.MM.JJJJ"),"")</f>
        <v/>
      </c>
      <c r="D4734" t="str">
        <f>IFERROR(VLOOKUP(Belegerfassung!A4742,Abfrage!$E$2:$F$20,2,FALSE),"")</f>
        <v/>
      </c>
      <c r="E4734" t="str">
        <f>IF(A4734&lt;&gt;"",Belegerfassung!B4742,"")</f>
        <v/>
      </c>
      <c r="F4734" t="str">
        <f>IF(Belegerfassung!L4742="","",IF(Belegerfassung!L4742&lt;&gt;"",IF(Belegerfassung!L4742&lt;&gt;"",IF(Belegerfassung!J4742&lt;&gt;0,VLOOKUP(Belegerfassung!L4742,Abfrage!$A$2:$C$19,2,),VLOOKUP(Belegerfassung!L4742,Abfrage!$A$2:$C$19,3,)),"")))</f>
        <v/>
      </c>
      <c r="G4734" t="str">
        <f t="shared" si="219"/>
        <v/>
      </c>
      <c r="H4734" s="31" t="str">
        <f>IF(A4734&lt;&gt;"",-Belegerfassung!J4742+Belegerfassung!K4742,"")</f>
        <v/>
      </c>
      <c r="I4734" s="49" t="str">
        <f>IFERROR(IF(H4734&lt;&gt;"",Belegerfassung!L4742*100,""),IF(OR(Belegerfassung!L4742="Leistung EU - Erlöse",Belegerfassung!L4742="Lieferungen EU-Erlöse",Belegerfassung!L4742="EUST",Belegerfassung!L4742="Bauleistungen 20%")=TRUE,"",MID(Belegerfassung!L4742,4,2)))</f>
        <v/>
      </c>
      <c r="J4734" s="6" t="str">
        <f>IF(A4734&lt;&gt;"",LEFT(Belegerfassung!D4742,40),"")</f>
        <v/>
      </c>
      <c r="K4734" t="str">
        <f>IF(A4734&lt;&gt;"",VLOOKUP(D4734,Abfrage!$F$2:$G$21,2,FALSE),"")</f>
        <v/>
      </c>
      <c r="L4734" s="6" t="str">
        <f>IF(Belegerfassung!H4742&lt;&gt;"",Belegerfassung!H4742,"")</f>
        <v/>
      </c>
      <c r="M4734" t="str">
        <f>IFERROR(IF(Belegerfassung!E4742&lt;&gt;"",VLOOKUP(Belegerfassung!E4742,Abfrage!$L$2:$M$15,2,),""),"")</f>
        <v/>
      </c>
      <c r="N4734" t="str">
        <f t="shared" si="220"/>
        <v/>
      </c>
      <c r="O4734" t="str">
        <f t="shared" si="221"/>
        <v/>
      </c>
      <c r="P4734" t="str">
        <f>IF(Belegerfassung!G4742&lt;&gt;"",CONCATENATE(Belegerfassung!G4742,".pdf"),"")</f>
        <v/>
      </c>
    </row>
    <row r="4735" spans="1:16">
      <c r="A4735" t="str">
        <f>IF(Belegerfassung!C4743&lt;&gt;"",0,"")</f>
        <v/>
      </c>
      <c r="B4735" t="str">
        <f>IFERROR(VLOOKUP(Belegerfassung!I4743,Konten!A:D,2,FALSE),"")</f>
        <v/>
      </c>
      <c r="C4735" t="str">
        <f>IF(A4735&lt;&gt;"",TEXT(Belegerfassung!C4743,"TT.MM.JJJJ"),"")</f>
        <v/>
      </c>
      <c r="D4735" t="str">
        <f>IFERROR(VLOOKUP(Belegerfassung!A4743,Abfrage!$E$2:$F$20,2,FALSE),"")</f>
        <v/>
      </c>
      <c r="E4735" t="str">
        <f>IF(A4735&lt;&gt;"",Belegerfassung!B4743,"")</f>
        <v/>
      </c>
      <c r="F4735" t="str">
        <f>IF(Belegerfassung!L4743="","",IF(Belegerfassung!L4743&lt;&gt;"",IF(Belegerfassung!L4743&lt;&gt;"",IF(Belegerfassung!J4743&lt;&gt;0,VLOOKUP(Belegerfassung!L4743,Abfrage!$A$2:$C$19,2,),VLOOKUP(Belegerfassung!L4743,Abfrage!$A$2:$C$19,3,)),"")))</f>
        <v/>
      </c>
      <c r="G4735" t="str">
        <f t="shared" si="219"/>
        <v/>
      </c>
      <c r="H4735" s="31" t="str">
        <f>IF(A4735&lt;&gt;"",-Belegerfassung!J4743+Belegerfassung!K4743,"")</f>
        <v/>
      </c>
      <c r="I4735" s="49" t="str">
        <f>IFERROR(IF(H4735&lt;&gt;"",Belegerfassung!L4743*100,""),IF(OR(Belegerfassung!L4743="Leistung EU - Erlöse",Belegerfassung!L4743="Lieferungen EU-Erlöse",Belegerfassung!L4743="EUST",Belegerfassung!L4743="Bauleistungen 20%")=TRUE,"",MID(Belegerfassung!L4743,4,2)))</f>
        <v/>
      </c>
      <c r="J4735" s="6" t="str">
        <f>IF(A4735&lt;&gt;"",LEFT(Belegerfassung!D4743,40),"")</f>
        <v/>
      </c>
      <c r="K4735" t="str">
        <f>IF(A4735&lt;&gt;"",VLOOKUP(D4735,Abfrage!$F$2:$G$21,2,FALSE),"")</f>
        <v/>
      </c>
      <c r="L4735" s="6" t="str">
        <f>IF(Belegerfassung!H4743&lt;&gt;"",Belegerfassung!H4743,"")</f>
        <v/>
      </c>
      <c r="M4735" t="str">
        <f>IFERROR(IF(Belegerfassung!E4743&lt;&gt;"",VLOOKUP(Belegerfassung!E4743,Abfrage!$L$2:$M$15,2,),""),"")</f>
        <v/>
      </c>
      <c r="N4735" t="str">
        <f t="shared" si="220"/>
        <v/>
      </c>
      <c r="O4735" t="str">
        <f t="shared" si="221"/>
        <v/>
      </c>
      <c r="P4735" t="str">
        <f>IF(Belegerfassung!G4743&lt;&gt;"",CONCATENATE(Belegerfassung!G4743,".pdf"),"")</f>
        <v/>
      </c>
    </row>
    <row r="4736" spans="1:16">
      <c r="A4736" t="str">
        <f>IF(Belegerfassung!C4744&lt;&gt;"",0,"")</f>
        <v/>
      </c>
      <c r="B4736" t="str">
        <f>IFERROR(VLOOKUP(Belegerfassung!I4744,Konten!A:D,2,FALSE),"")</f>
        <v/>
      </c>
      <c r="C4736" t="str">
        <f>IF(A4736&lt;&gt;"",TEXT(Belegerfassung!C4744,"TT.MM.JJJJ"),"")</f>
        <v/>
      </c>
      <c r="D4736" t="str">
        <f>IFERROR(VLOOKUP(Belegerfassung!A4744,Abfrage!$E$2:$F$20,2,FALSE),"")</f>
        <v/>
      </c>
      <c r="E4736" t="str">
        <f>IF(A4736&lt;&gt;"",Belegerfassung!B4744,"")</f>
        <v/>
      </c>
      <c r="F4736" t="str">
        <f>IF(Belegerfassung!L4744="","",IF(Belegerfassung!L4744&lt;&gt;"",IF(Belegerfassung!L4744&lt;&gt;"",IF(Belegerfassung!J4744&lt;&gt;0,VLOOKUP(Belegerfassung!L4744,Abfrage!$A$2:$C$19,2,),VLOOKUP(Belegerfassung!L4744,Abfrage!$A$2:$C$19,3,)),"")))</f>
        <v/>
      </c>
      <c r="G4736" t="str">
        <f t="shared" si="219"/>
        <v/>
      </c>
      <c r="H4736" s="31" t="str">
        <f>IF(A4736&lt;&gt;"",-Belegerfassung!J4744+Belegerfassung!K4744,"")</f>
        <v/>
      </c>
      <c r="I4736" s="49" t="str">
        <f>IFERROR(IF(H4736&lt;&gt;"",Belegerfassung!L4744*100,""),IF(OR(Belegerfassung!L4744="Leistung EU - Erlöse",Belegerfassung!L4744="Lieferungen EU-Erlöse",Belegerfassung!L4744="EUST",Belegerfassung!L4744="Bauleistungen 20%")=TRUE,"",MID(Belegerfassung!L4744,4,2)))</f>
        <v/>
      </c>
      <c r="J4736" s="6" t="str">
        <f>IF(A4736&lt;&gt;"",LEFT(Belegerfassung!D4744,40),"")</f>
        <v/>
      </c>
      <c r="K4736" t="str">
        <f>IF(A4736&lt;&gt;"",VLOOKUP(D4736,Abfrage!$F$2:$G$21,2,FALSE),"")</f>
        <v/>
      </c>
      <c r="L4736" s="6" t="str">
        <f>IF(Belegerfassung!H4744&lt;&gt;"",Belegerfassung!H4744,"")</f>
        <v/>
      </c>
      <c r="M4736" t="str">
        <f>IFERROR(IF(Belegerfassung!E4744&lt;&gt;"",VLOOKUP(Belegerfassung!E4744,Abfrage!$L$2:$M$15,2,),""),"")</f>
        <v/>
      </c>
      <c r="N4736" t="str">
        <f t="shared" si="220"/>
        <v/>
      </c>
      <c r="O4736" t="str">
        <f t="shared" si="221"/>
        <v/>
      </c>
      <c r="P4736" t="str">
        <f>IF(Belegerfassung!G4744&lt;&gt;"",CONCATENATE(Belegerfassung!G4744,".pdf"),"")</f>
        <v/>
      </c>
    </row>
    <row r="4737" spans="1:16">
      <c r="A4737" t="str">
        <f>IF(Belegerfassung!C4745&lt;&gt;"",0,"")</f>
        <v/>
      </c>
      <c r="B4737" t="str">
        <f>IFERROR(VLOOKUP(Belegerfassung!I4745,Konten!A:D,2,FALSE),"")</f>
        <v/>
      </c>
      <c r="C4737" t="str">
        <f>IF(A4737&lt;&gt;"",TEXT(Belegerfassung!C4745,"TT.MM.JJJJ"),"")</f>
        <v/>
      </c>
      <c r="D4737" t="str">
        <f>IFERROR(VLOOKUP(Belegerfassung!A4745,Abfrage!$E$2:$F$20,2,FALSE),"")</f>
        <v/>
      </c>
      <c r="E4737" t="str">
        <f>IF(A4737&lt;&gt;"",Belegerfassung!B4745,"")</f>
        <v/>
      </c>
      <c r="F4737" t="str">
        <f>IF(Belegerfassung!L4745="","",IF(Belegerfassung!L4745&lt;&gt;"",IF(Belegerfassung!L4745&lt;&gt;"",IF(Belegerfassung!J4745&lt;&gt;0,VLOOKUP(Belegerfassung!L4745,Abfrage!$A$2:$C$19,2,),VLOOKUP(Belegerfassung!L4745,Abfrage!$A$2:$C$19,3,)),"")))</f>
        <v/>
      </c>
      <c r="G4737" t="str">
        <f t="shared" si="219"/>
        <v/>
      </c>
      <c r="H4737" s="31" t="str">
        <f>IF(A4737&lt;&gt;"",-Belegerfassung!J4745+Belegerfassung!K4745,"")</f>
        <v/>
      </c>
      <c r="I4737" s="49" t="str">
        <f>IFERROR(IF(H4737&lt;&gt;"",Belegerfassung!L4745*100,""),IF(OR(Belegerfassung!L4745="Leistung EU - Erlöse",Belegerfassung!L4745="Lieferungen EU-Erlöse",Belegerfassung!L4745="EUST",Belegerfassung!L4745="Bauleistungen 20%")=TRUE,"",MID(Belegerfassung!L4745,4,2)))</f>
        <v/>
      </c>
      <c r="J4737" s="6" t="str">
        <f>IF(A4737&lt;&gt;"",LEFT(Belegerfassung!D4745,40),"")</f>
        <v/>
      </c>
      <c r="K4737" t="str">
        <f>IF(A4737&lt;&gt;"",VLOOKUP(D4737,Abfrage!$F$2:$G$21,2,FALSE),"")</f>
        <v/>
      </c>
      <c r="L4737" s="6" t="str">
        <f>IF(Belegerfassung!H4745&lt;&gt;"",Belegerfassung!H4745,"")</f>
        <v/>
      </c>
      <c r="M4737" t="str">
        <f>IFERROR(IF(Belegerfassung!E4745&lt;&gt;"",VLOOKUP(Belegerfassung!E4745,Abfrage!$L$2:$M$15,2,),""),"")</f>
        <v/>
      </c>
      <c r="N4737" t="str">
        <f t="shared" si="220"/>
        <v/>
      </c>
      <c r="O4737" t="str">
        <f t="shared" si="221"/>
        <v/>
      </c>
      <c r="P4737" t="str">
        <f>IF(Belegerfassung!G4745&lt;&gt;"",CONCATENATE(Belegerfassung!G4745,".pdf"),"")</f>
        <v/>
      </c>
    </row>
    <row r="4738" spans="1:16">
      <c r="A4738" t="str">
        <f>IF(Belegerfassung!C4746&lt;&gt;"",0,"")</f>
        <v/>
      </c>
      <c r="B4738" t="str">
        <f>IFERROR(VLOOKUP(Belegerfassung!I4746,Konten!A:D,2,FALSE),"")</f>
        <v/>
      </c>
      <c r="C4738" t="str">
        <f>IF(A4738&lt;&gt;"",TEXT(Belegerfassung!C4746,"TT.MM.JJJJ"),"")</f>
        <v/>
      </c>
      <c r="D4738" t="str">
        <f>IFERROR(VLOOKUP(Belegerfassung!A4746,Abfrage!$E$2:$F$20,2,FALSE),"")</f>
        <v/>
      </c>
      <c r="E4738" t="str">
        <f>IF(A4738&lt;&gt;"",Belegerfassung!B4746,"")</f>
        <v/>
      </c>
      <c r="F4738" t="str">
        <f>IF(Belegerfassung!L4746="","",IF(Belegerfassung!L4746&lt;&gt;"",IF(Belegerfassung!L4746&lt;&gt;"",IF(Belegerfassung!J4746&lt;&gt;0,VLOOKUP(Belegerfassung!L4746,Abfrage!$A$2:$C$19,2,),VLOOKUP(Belegerfassung!L4746,Abfrage!$A$2:$C$19,3,)),"")))</f>
        <v/>
      </c>
      <c r="G4738" t="str">
        <f t="shared" si="219"/>
        <v/>
      </c>
      <c r="H4738" s="31" t="str">
        <f>IF(A4738&lt;&gt;"",-Belegerfassung!J4746+Belegerfassung!K4746,"")</f>
        <v/>
      </c>
      <c r="I4738" s="49" t="str">
        <f>IFERROR(IF(H4738&lt;&gt;"",Belegerfassung!L4746*100,""),IF(OR(Belegerfassung!L4746="Leistung EU - Erlöse",Belegerfassung!L4746="Lieferungen EU-Erlöse",Belegerfassung!L4746="EUST",Belegerfassung!L4746="Bauleistungen 20%")=TRUE,"",MID(Belegerfassung!L4746,4,2)))</f>
        <v/>
      </c>
      <c r="J4738" s="6" t="str">
        <f>IF(A4738&lt;&gt;"",LEFT(Belegerfassung!D4746,40),"")</f>
        <v/>
      </c>
      <c r="K4738" t="str">
        <f>IF(A4738&lt;&gt;"",VLOOKUP(D4738,Abfrage!$F$2:$G$21,2,FALSE),"")</f>
        <v/>
      </c>
      <c r="L4738" s="6" t="str">
        <f>IF(Belegerfassung!H4746&lt;&gt;"",Belegerfassung!H4746,"")</f>
        <v/>
      </c>
      <c r="M4738" t="str">
        <f>IFERROR(IF(Belegerfassung!E4746&lt;&gt;"",VLOOKUP(Belegerfassung!E4746,Abfrage!$L$2:$M$15,2,),""),"")</f>
        <v/>
      </c>
      <c r="N4738" t="str">
        <f t="shared" si="220"/>
        <v/>
      </c>
      <c r="O4738" t="str">
        <f t="shared" si="221"/>
        <v/>
      </c>
      <c r="P4738" t="str">
        <f>IF(Belegerfassung!G4746&lt;&gt;"",CONCATENATE(Belegerfassung!G4746,".pdf"),"")</f>
        <v/>
      </c>
    </row>
    <row r="4739" spans="1:16">
      <c r="A4739" t="str">
        <f>IF(Belegerfassung!C4747&lt;&gt;"",0,"")</f>
        <v/>
      </c>
      <c r="B4739" t="str">
        <f>IFERROR(VLOOKUP(Belegerfassung!I4747,Konten!A:D,2,FALSE),"")</f>
        <v/>
      </c>
      <c r="C4739" t="str">
        <f>IF(A4739&lt;&gt;"",TEXT(Belegerfassung!C4747,"TT.MM.JJJJ"),"")</f>
        <v/>
      </c>
      <c r="D4739" t="str">
        <f>IFERROR(VLOOKUP(Belegerfassung!A4747,Abfrage!$E$2:$F$20,2,FALSE),"")</f>
        <v/>
      </c>
      <c r="E4739" t="str">
        <f>IF(A4739&lt;&gt;"",Belegerfassung!B4747,"")</f>
        <v/>
      </c>
      <c r="F4739" t="str">
        <f>IF(Belegerfassung!L4747="","",IF(Belegerfassung!L4747&lt;&gt;"",IF(Belegerfassung!L4747&lt;&gt;"",IF(Belegerfassung!J4747&lt;&gt;0,VLOOKUP(Belegerfassung!L4747,Abfrage!$A$2:$C$19,2,),VLOOKUP(Belegerfassung!L4747,Abfrage!$A$2:$C$19,3,)),"")))</f>
        <v/>
      </c>
      <c r="G4739" t="str">
        <f t="shared" ref="G4739:G4802" si="222">IF(A4739&lt;&gt;"",1,"")</f>
        <v/>
      </c>
      <c r="H4739" s="31" t="str">
        <f>IF(A4739&lt;&gt;"",-Belegerfassung!J4747+Belegerfassung!K4747,"")</f>
        <v/>
      </c>
      <c r="I4739" s="49" t="str">
        <f>IFERROR(IF(H4739&lt;&gt;"",Belegerfassung!L4747*100,""),IF(OR(Belegerfassung!L4747="Leistung EU - Erlöse",Belegerfassung!L4747="Lieferungen EU-Erlöse",Belegerfassung!L4747="EUST",Belegerfassung!L4747="Bauleistungen 20%")=TRUE,"",MID(Belegerfassung!L4747,4,2)))</f>
        <v/>
      </c>
      <c r="J4739" s="6" t="str">
        <f>IF(A4739&lt;&gt;"",LEFT(Belegerfassung!D4747,40),"")</f>
        <v/>
      </c>
      <c r="K4739" t="str">
        <f>IF(A4739&lt;&gt;"",VLOOKUP(D4739,Abfrage!$F$2:$G$21,2,FALSE),"")</f>
        <v/>
      </c>
      <c r="L4739" s="6" t="str">
        <f>IF(Belegerfassung!H4747&lt;&gt;"",Belegerfassung!H4747,"")</f>
        <v/>
      </c>
      <c r="M4739" t="str">
        <f>IFERROR(IF(Belegerfassung!E4747&lt;&gt;"",VLOOKUP(Belegerfassung!E4747,Abfrage!$L$2:$M$15,2,),""),"")</f>
        <v/>
      </c>
      <c r="N4739" t="str">
        <f t="shared" ref="N4739:N4802" si="223">IF(A4739&lt;&gt;"","E","")</f>
        <v/>
      </c>
      <c r="O4739" t="str">
        <f t="shared" ref="O4739:O4802" si="224">IF(A4739&lt;&gt;"","A","")</f>
        <v/>
      </c>
      <c r="P4739" t="str">
        <f>IF(Belegerfassung!G4747&lt;&gt;"",CONCATENATE(Belegerfassung!G4747,".pdf"),"")</f>
        <v/>
      </c>
    </row>
    <row r="4740" spans="1:16">
      <c r="A4740" t="str">
        <f>IF(Belegerfassung!C4748&lt;&gt;"",0,"")</f>
        <v/>
      </c>
      <c r="B4740" t="str">
        <f>IFERROR(VLOOKUP(Belegerfassung!I4748,Konten!A:D,2,FALSE),"")</f>
        <v/>
      </c>
      <c r="C4740" t="str">
        <f>IF(A4740&lt;&gt;"",TEXT(Belegerfassung!C4748,"TT.MM.JJJJ"),"")</f>
        <v/>
      </c>
      <c r="D4740" t="str">
        <f>IFERROR(VLOOKUP(Belegerfassung!A4748,Abfrage!$E$2:$F$20,2,FALSE),"")</f>
        <v/>
      </c>
      <c r="E4740" t="str">
        <f>IF(A4740&lt;&gt;"",Belegerfassung!B4748,"")</f>
        <v/>
      </c>
      <c r="F4740" t="str">
        <f>IF(Belegerfassung!L4748="","",IF(Belegerfassung!L4748&lt;&gt;"",IF(Belegerfassung!L4748&lt;&gt;"",IF(Belegerfassung!J4748&lt;&gt;0,VLOOKUP(Belegerfassung!L4748,Abfrage!$A$2:$C$19,2,),VLOOKUP(Belegerfassung!L4748,Abfrage!$A$2:$C$19,3,)),"")))</f>
        <v/>
      </c>
      <c r="G4740" t="str">
        <f t="shared" si="222"/>
        <v/>
      </c>
      <c r="H4740" s="31" t="str">
        <f>IF(A4740&lt;&gt;"",-Belegerfassung!J4748+Belegerfassung!K4748,"")</f>
        <v/>
      </c>
      <c r="I4740" s="49" t="str">
        <f>IFERROR(IF(H4740&lt;&gt;"",Belegerfassung!L4748*100,""),IF(OR(Belegerfassung!L4748="Leistung EU - Erlöse",Belegerfassung!L4748="Lieferungen EU-Erlöse",Belegerfassung!L4748="EUST",Belegerfassung!L4748="Bauleistungen 20%")=TRUE,"",MID(Belegerfassung!L4748,4,2)))</f>
        <v/>
      </c>
      <c r="J4740" s="6" t="str">
        <f>IF(A4740&lt;&gt;"",LEFT(Belegerfassung!D4748,40),"")</f>
        <v/>
      </c>
      <c r="K4740" t="str">
        <f>IF(A4740&lt;&gt;"",VLOOKUP(D4740,Abfrage!$F$2:$G$21,2,FALSE),"")</f>
        <v/>
      </c>
      <c r="L4740" s="6" t="str">
        <f>IF(Belegerfassung!H4748&lt;&gt;"",Belegerfassung!H4748,"")</f>
        <v/>
      </c>
      <c r="M4740" t="str">
        <f>IFERROR(IF(Belegerfassung!E4748&lt;&gt;"",VLOOKUP(Belegerfassung!E4748,Abfrage!$L$2:$M$15,2,),""),"")</f>
        <v/>
      </c>
      <c r="N4740" t="str">
        <f t="shared" si="223"/>
        <v/>
      </c>
      <c r="O4740" t="str">
        <f t="shared" si="224"/>
        <v/>
      </c>
      <c r="P4740" t="str">
        <f>IF(Belegerfassung!G4748&lt;&gt;"",CONCATENATE(Belegerfassung!G4748,".pdf"),"")</f>
        <v/>
      </c>
    </row>
    <row r="4741" spans="1:16">
      <c r="A4741" t="str">
        <f>IF(Belegerfassung!C4749&lt;&gt;"",0,"")</f>
        <v/>
      </c>
      <c r="B4741" t="str">
        <f>IFERROR(VLOOKUP(Belegerfassung!I4749,Konten!A:D,2,FALSE),"")</f>
        <v/>
      </c>
      <c r="C4741" t="str">
        <f>IF(A4741&lt;&gt;"",TEXT(Belegerfassung!C4749,"TT.MM.JJJJ"),"")</f>
        <v/>
      </c>
      <c r="D4741" t="str">
        <f>IFERROR(VLOOKUP(Belegerfassung!A4749,Abfrage!$E$2:$F$20,2,FALSE),"")</f>
        <v/>
      </c>
      <c r="E4741" t="str">
        <f>IF(A4741&lt;&gt;"",Belegerfassung!B4749,"")</f>
        <v/>
      </c>
      <c r="F4741" t="str">
        <f>IF(Belegerfassung!L4749="","",IF(Belegerfassung!L4749&lt;&gt;"",IF(Belegerfassung!L4749&lt;&gt;"",IF(Belegerfassung!J4749&lt;&gt;0,VLOOKUP(Belegerfassung!L4749,Abfrage!$A$2:$C$19,2,),VLOOKUP(Belegerfassung!L4749,Abfrage!$A$2:$C$19,3,)),"")))</f>
        <v/>
      </c>
      <c r="G4741" t="str">
        <f t="shared" si="222"/>
        <v/>
      </c>
      <c r="H4741" s="31" t="str">
        <f>IF(A4741&lt;&gt;"",-Belegerfassung!J4749+Belegerfassung!K4749,"")</f>
        <v/>
      </c>
      <c r="I4741" s="49" t="str">
        <f>IFERROR(IF(H4741&lt;&gt;"",Belegerfassung!L4749*100,""),IF(OR(Belegerfassung!L4749="Leistung EU - Erlöse",Belegerfassung!L4749="Lieferungen EU-Erlöse",Belegerfassung!L4749="EUST",Belegerfassung!L4749="Bauleistungen 20%")=TRUE,"",MID(Belegerfassung!L4749,4,2)))</f>
        <v/>
      </c>
      <c r="J4741" s="6" t="str">
        <f>IF(A4741&lt;&gt;"",LEFT(Belegerfassung!D4749,40),"")</f>
        <v/>
      </c>
      <c r="K4741" t="str">
        <f>IF(A4741&lt;&gt;"",VLOOKUP(D4741,Abfrage!$F$2:$G$21,2,FALSE),"")</f>
        <v/>
      </c>
      <c r="L4741" s="6" t="str">
        <f>IF(Belegerfassung!H4749&lt;&gt;"",Belegerfassung!H4749,"")</f>
        <v/>
      </c>
      <c r="M4741" t="str">
        <f>IFERROR(IF(Belegerfassung!E4749&lt;&gt;"",VLOOKUP(Belegerfassung!E4749,Abfrage!$L$2:$M$15,2,),""),"")</f>
        <v/>
      </c>
      <c r="N4741" t="str">
        <f t="shared" si="223"/>
        <v/>
      </c>
      <c r="O4741" t="str">
        <f t="shared" si="224"/>
        <v/>
      </c>
      <c r="P4741" t="str">
        <f>IF(Belegerfassung!G4749&lt;&gt;"",CONCATENATE(Belegerfassung!G4749,".pdf"),"")</f>
        <v/>
      </c>
    </row>
    <row r="4742" spans="1:16">
      <c r="A4742" t="str">
        <f>IF(Belegerfassung!C4750&lt;&gt;"",0,"")</f>
        <v/>
      </c>
      <c r="B4742" t="str">
        <f>IFERROR(VLOOKUP(Belegerfassung!I4750,Konten!A:D,2,FALSE),"")</f>
        <v/>
      </c>
      <c r="C4742" t="str">
        <f>IF(A4742&lt;&gt;"",TEXT(Belegerfassung!C4750,"TT.MM.JJJJ"),"")</f>
        <v/>
      </c>
      <c r="D4742" t="str">
        <f>IFERROR(VLOOKUP(Belegerfassung!A4750,Abfrage!$E$2:$F$20,2,FALSE),"")</f>
        <v/>
      </c>
      <c r="E4742" t="str">
        <f>IF(A4742&lt;&gt;"",Belegerfassung!B4750,"")</f>
        <v/>
      </c>
      <c r="F4742" t="str">
        <f>IF(Belegerfassung!L4750="","",IF(Belegerfassung!L4750&lt;&gt;"",IF(Belegerfassung!L4750&lt;&gt;"",IF(Belegerfassung!J4750&lt;&gt;0,VLOOKUP(Belegerfassung!L4750,Abfrage!$A$2:$C$19,2,),VLOOKUP(Belegerfassung!L4750,Abfrage!$A$2:$C$19,3,)),"")))</f>
        <v/>
      </c>
      <c r="G4742" t="str">
        <f t="shared" si="222"/>
        <v/>
      </c>
      <c r="H4742" s="31" t="str">
        <f>IF(A4742&lt;&gt;"",-Belegerfassung!J4750+Belegerfassung!K4750,"")</f>
        <v/>
      </c>
      <c r="I4742" s="49" t="str">
        <f>IFERROR(IF(H4742&lt;&gt;"",Belegerfassung!L4750*100,""),IF(OR(Belegerfassung!L4750="Leistung EU - Erlöse",Belegerfassung!L4750="Lieferungen EU-Erlöse",Belegerfassung!L4750="EUST",Belegerfassung!L4750="Bauleistungen 20%")=TRUE,"",MID(Belegerfassung!L4750,4,2)))</f>
        <v/>
      </c>
      <c r="J4742" s="6" t="str">
        <f>IF(A4742&lt;&gt;"",LEFT(Belegerfassung!D4750,40),"")</f>
        <v/>
      </c>
      <c r="K4742" t="str">
        <f>IF(A4742&lt;&gt;"",VLOOKUP(D4742,Abfrage!$F$2:$G$21,2,FALSE),"")</f>
        <v/>
      </c>
      <c r="L4742" s="6" t="str">
        <f>IF(Belegerfassung!H4750&lt;&gt;"",Belegerfassung!H4750,"")</f>
        <v/>
      </c>
      <c r="M4742" t="str">
        <f>IFERROR(IF(Belegerfassung!E4750&lt;&gt;"",VLOOKUP(Belegerfassung!E4750,Abfrage!$L$2:$M$15,2,),""),"")</f>
        <v/>
      </c>
      <c r="N4742" t="str">
        <f t="shared" si="223"/>
        <v/>
      </c>
      <c r="O4742" t="str">
        <f t="shared" si="224"/>
        <v/>
      </c>
      <c r="P4742" t="str">
        <f>IF(Belegerfassung!G4750&lt;&gt;"",CONCATENATE(Belegerfassung!G4750,".pdf"),"")</f>
        <v/>
      </c>
    </row>
    <row r="4743" spans="1:16">
      <c r="A4743" t="str">
        <f>IF(Belegerfassung!C4751&lt;&gt;"",0,"")</f>
        <v/>
      </c>
      <c r="B4743" t="str">
        <f>IFERROR(VLOOKUP(Belegerfassung!I4751,Konten!A:D,2,FALSE),"")</f>
        <v/>
      </c>
      <c r="C4743" t="str">
        <f>IF(A4743&lt;&gt;"",TEXT(Belegerfassung!C4751,"TT.MM.JJJJ"),"")</f>
        <v/>
      </c>
      <c r="D4743" t="str">
        <f>IFERROR(VLOOKUP(Belegerfassung!A4751,Abfrage!$E$2:$F$20,2,FALSE),"")</f>
        <v/>
      </c>
      <c r="E4743" t="str">
        <f>IF(A4743&lt;&gt;"",Belegerfassung!B4751,"")</f>
        <v/>
      </c>
      <c r="F4743" t="str">
        <f>IF(Belegerfassung!L4751="","",IF(Belegerfassung!L4751&lt;&gt;"",IF(Belegerfassung!L4751&lt;&gt;"",IF(Belegerfassung!J4751&lt;&gt;0,VLOOKUP(Belegerfassung!L4751,Abfrage!$A$2:$C$19,2,),VLOOKUP(Belegerfassung!L4751,Abfrage!$A$2:$C$19,3,)),"")))</f>
        <v/>
      </c>
      <c r="G4743" t="str">
        <f t="shared" si="222"/>
        <v/>
      </c>
      <c r="H4743" s="31" t="str">
        <f>IF(A4743&lt;&gt;"",-Belegerfassung!J4751+Belegerfassung!K4751,"")</f>
        <v/>
      </c>
      <c r="I4743" s="49" t="str">
        <f>IFERROR(IF(H4743&lt;&gt;"",Belegerfassung!L4751*100,""),IF(OR(Belegerfassung!L4751="Leistung EU - Erlöse",Belegerfassung!L4751="Lieferungen EU-Erlöse",Belegerfassung!L4751="EUST",Belegerfassung!L4751="Bauleistungen 20%")=TRUE,"",MID(Belegerfassung!L4751,4,2)))</f>
        <v/>
      </c>
      <c r="J4743" s="6" t="str">
        <f>IF(A4743&lt;&gt;"",LEFT(Belegerfassung!D4751,40),"")</f>
        <v/>
      </c>
      <c r="K4743" t="str">
        <f>IF(A4743&lt;&gt;"",VLOOKUP(D4743,Abfrage!$F$2:$G$21,2,FALSE),"")</f>
        <v/>
      </c>
      <c r="L4743" s="6" t="str">
        <f>IF(Belegerfassung!H4751&lt;&gt;"",Belegerfassung!H4751,"")</f>
        <v/>
      </c>
      <c r="M4743" t="str">
        <f>IFERROR(IF(Belegerfassung!E4751&lt;&gt;"",VLOOKUP(Belegerfassung!E4751,Abfrage!$L$2:$M$15,2,),""),"")</f>
        <v/>
      </c>
      <c r="N4743" t="str">
        <f t="shared" si="223"/>
        <v/>
      </c>
      <c r="O4743" t="str">
        <f t="shared" si="224"/>
        <v/>
      </c>
      <c r="P4743" t="str">
        <f>IF(Belegerfassung!G4751&lt;&gt;"",CONCATENATE(Belegerfassung!G4751,".pdf"),"")</f>
        <v/>
      </c>
    </row>
    <row r="4744" spans="1:16">
      <c r="A4744" t="str">
        <f>IF(Belegerfassung!C4752&lt;&gt;"",0,"")</f>
        <v/>
      </c>
      <c r="B4744" t="str">
        <f>IFERROR(VLOOKUP(Belegerfassung!I4752,Konten!A:D,2,FALSE),"")</f>
        <v/>
      </c>
      <c r="C4744" t="str">
        <f>IF(A4744&lt;&gt;"",TEXT(Belegerfassung!C4752,"TT.MM.JJJJ"),"")</f>
        <v/>
      </c>
      <c r="D4744" t="str">
        <f>IFERROR(VLOOKUP(Belegerfassung!A4752,Abfrage!$E$2:$F$20,2,FALSE),"")</f>
        <v/>
      </c>
      <c r="E4744" t="str">
        <f>IF(A4744&lt;&gt;"",Belegerfassung!B4752,"")</f>
        <v/>
      </c>
      <c r="F4744" t="str">
        <f>IF(Belegerfassung!L4752="","",IF(Belegerfassung!L4752&lt;&gt;"",IF(Belegerfassung!L4752&lt;&gt;"",IF(Belegerfassung!J4752&lt;&gt;0,VLOOKUP(Belegerfassung!L4752,Abfrage!$A$2:$C$19,2,),VLOOKUP(Belegerfassung!L4752,Abfrage!$A$2:$C$19,3,)),"")))</f>
        <v/>
      </c>
      <c r="G4744" t="str">
        <f t="shared" si="222"/>
        <v/>
      </c>
      <c r="H4744" s="31" t="str">
        <f>IF(A4744&lt;&gt;"",-Belegerfassung!J4752+Belegerfassung!K4752,"")</f>
        <v/>
      </c>
      <c r="I4744" s="49" t="str">
        <f>IFERROR(IF(H4744&lt;&gt;"",Belegerfassung!L4752*100,""),IF(OR(Belegerfassung!L4752="Leistung EU - Erlöse",Belegerfassung!L4752="Lieferungen EU-Erlöse",Belegerfassung!L4752="EUST",Belegerfassung!L4752="Bauleistungen 20%")=TRUE,"",MID(Belegerfassung!L4752,4,2)))</f>
        <v/>
      </c>
      <c r="J4744" s="6" t="str">
        <f>IF(A4744&lt;&gt;"",LEFT(Belegerfassung!D4752,40),"")</f>
        <v/>
      </c>
      <c r="K4744" t="str">
        <f>IF(A4744&lt;&gt;"",VLOOKUP(D4744,Abfrage!$F$2:$G$21,2,FALSE),"")</f>
        <v/>
      </c>
      <c r="L4744" s="6" t="str">
        <f>IF(Belegerfassung!H4752&lt;&gt;"",Belegerfassung!H4752,"")</f>
        <v/>
      </c>
      <c r="M4744" t="str">
        <f>IFERROR(IF(Belegerfassung!E4752&lt;&gt;"",VLOOKUP(Belegerfassung!E4752,Abfrage!$L$2:$M$15,2,),""),"")</f>
        <v/>
      </c>
      <c r="N4744" t="str">
        <f t="shared" si="223"/>
        <v/>
      </c>
      <c r="O4744" t="str">
        <f t="shared" si="224"/>
        <v/>
      </c>
      <c r="P4744" t="str">
        <f>IF(Belegerfassung!G4752&lt;&gt;"",CONCATENATE(Belegerfassung!G4752,".pdf"),"")</f>
        <v/>
      </c>
    </row>
    <row r="4745" spans="1:16">
      <c r="A4745" t="str">
        <f>IF(Belegerfassung!C4753&lt;&gt;"",0,"")</f>
        <v/>
      </c>
      <c r="B4745" t="str">
        <f>IFERROR(VLOOKUP(Belegerfassung!I4753,Konten!A:D,2,FALSE),"")</f>
        <v/>
      </c>
      <c r="C4745" t="str">
        <f>IF(A4745&lt;&gt;"",TEXT(Belegerfassung!C4753,"TT.MM.JJJJ"),"")</f>
        <v/>
      </c>
      <c r="D4745" t="str">
        <f>IFERROR(VLOOKUP(Belegerfassung!A4753,Abfrage!$E$2:$F$20,2,FALSE),"")</f>
        <v/>
      </c>
      <c r="E4745" t="str">
        <f>IF(A4745&lt;&gt;"",Belegerfassung!B4753,"")</f>
        <v/>
      </c>
      <c r="F4745" t="str">
        <f>IF(Belegerfassung!L4753="","",IF(Belegerfassung!L4753&lt;&gt;"",IF(Belegerfassung!L4753&lt;&gt;"",IF(Belegerfassung!J4753&lt;&gt;0,VLOOKUP(Belegerfassung!L4753,Abfrage!$A$2:$C$19,2,),VLOOKUP(Belegerfassung!L4753,Abfrage!$A$2:$C$19,3,)),"")))</f>
        <v/>
      </c>
      <c r="G4745" t="str">
        <f t="shared" si="222"/>
        <v/>
      </c>
      <c r="H4745" s="31" t="str">
        <f>IF(A4745&lt;&gt;"",-Belegerfassung!J4753+Belegerfassung!K4753,"")</f>
        <v/>
      </c>
      <c r="I4745" s="49" t="str">
        <f>IFERROR(IF(H4745&lt;&gt;"",Belegerfassung!L4753*100,""),IF(OR(Belegerfassung!L4753="Leistung EU - Erlöse",Belegerfassung!L4753="Lieferungen EU-Erlöse",Belegerfassung!L4753="EUST",Belegerfassung!L4753="Bauleistungen 20%")=TRUE,"",MID(Belegerfassung!L4753,4,2)))</f>
        <v/>
      </c>
      <c r="J4745" s="6" t="str">
        <f>IF(A4745&lt;&gt;"",LEFT(Belegerfassung!D4753,40),"")</f>
        <v/>
      </c>
      <c r="K4745" t="str">
        <f>IF(A4745&lt;&gt;"",VLOOKUP(D4745,Abfrage!$F$2:$G$21,2,FALSE),"")</f>
        <v/>
      </c>
      <c r="L4745" s="6" t="str">
        <f>IF(Belegerfassung!H4753&lt;&gt;"",Belegerfassung!H4753,"")</f>
        <v/>
      </c>
      <c r="M4745" t="str">
        <f>IFERROR(IF(Belegerfassung!E4753&lt;&gt;"",VLOOKUP(Belegerfassung!E4753,Abfrage!$L$2:$M$15,2,),""),"")</f>
        <v/>
      </c>
      <c r="N4745" t="str">
        <f t="shared" si="223"/>
        <v/>
      </c>
      <c r="O4745" t="str">
        <f t="shared" si="224"/>
        <v/>
      </c>
      <c r="P4745" t="str">
        <f>IF(Belegerfassung!G4753&lt;&gt;"",CONCATENATE(Belegerfassung!G4753,".pdf"),"")</f>
        <v/>
      </c>
    </row>
    <row r="4746" spans="1:16">
      <c r="A4746" t="str">
        <f>IF(Belegerfassung!C4754&lt;&gt;"",0,"")</f>
        <v/>
      </c>
      <c r="B4746" t="str">
        <f>IFERROR(VLOOKUP(Belegerfassung!I4754,Konten!A:D,2,FALSE),"")</f>
        <v/>
      </c>
      <c r="C4746" t="str">
        <f>IF(A4746&lt;&gt;"",TEXT(Belegerfassung!C4754,"TT.MM.JJJJ"),"")</f>
        <v/>
      </c>
      <c r="D4746" t="str">
        <f>IFERROR(VLOOKUP(Belegerfassung!A4754,Abfrage!$E$2:$F$20,2,FALSE),"")</f>
        <v/>
      </c>
      <c r="E4746" t="str">
        <f>IF(A4746&lt;&gt;"",Belegerfassung!B4754,"")</f>
        <v/>
      </c>
      <c r="F4746" t="str">
        <f>IF(Belegerfassung!L4754="","",IF(Belegerfassung!L4754&lt;&gt;"",IF(Belegerfassung!L4754&lt;&gt;"",IF(Belegerfassung!J4754&lt;&gt;0,VLOOKUP(Belegerfassung!L4754,Abfrage!$A$2:$C$19,2,),VLOOKUP(Belegerfassung!L4754,Abfrage!$A$2:$C$19,3,)),"")))</f>
        <v/>
      </c>
      <c r="G4746" t="str">
        <f t="shared" si="222"/>
        <v/>
      </c>
      <c r="H4746" s="31" t="str">
        <f>IF(A4746&lt;&gt;"",-Belegerfassung!J4754+Belegerfassung!K4754,"")</f>
        <v/>
      </c>
      <c r="I4746" s="49" t="str">
        <f>IFERROR(IF(H4746&lt;&gt;"",Belegerfassung!L4754*100,""),IF(OR(Belegerfassung!L4754="Leistung EU - Erlöse",Belegerfassung!L4754="Lieferungen EU-Erlöse",Belegerfassung!L4754="EUST",Belegerfassung!L4754="Bauleistungen 20%")=TRUE,"",MID(Belegerfassung!L4754,4,2)))</f>
        <v/>
      </c>
      <c r="J4746" s="6" t="str">
        <f>IF(A4746&lt;&gt;"",LEFT(Belegerfassung!D4754,40),"")</f>
        <v/>
      </c>
      <c r="K4746" t="str">
        <f>IF(A4746&lt;&gt;"",VLOOKUP(D4746,Abfrage!$F$2:$G$21,2,FALSE),"")</f>
        <v/>
      </c>
      <c r="L4746" s="6" t="str">
        <f>IF(Belegerfassung!H4754&lt;&gt;"",Belegerfassung!H4754,"")</f>
        <v/>
      </c>
      <c r="M4746" t="str">
        <f>IFERROR(IF(Belegerfassung!E4754&lt;&gt;"",VLOOKUP(Belegerfassung!E4754,Abfrage!$L$2:$M$15,2,),""),"")</f>
        <v/>
      </c>
      <c r="N4746" t="str">
        <f t="shared" si="223"/>
        <v/>
      </c>
      <c r="O4746" t="str">
        <f t="shared" si="224"/>
        <v/>
      </c>
      <c r="P4746" t="str">
        <f>IF(Belegerfassung!G4754&lt;&gt;"",CONCATENATE(Belegerfassung!G4754,".pdf"),"")</f>
        <v/>
      </c>
    </row>
    <row r="4747" spans="1:16">
      <c r="A4747" t="str">
        <f>IF(Belegerfassung!C4755&lt;&gt;"",0,"")</f>
        <v/>
      </c>
      <c r="B4747" t="str">
        <f>IFERROR(VLOOKUP(Belegerfassung!I4755,Konten!A:D,2,FALSE),"")</f>
        <v/>
      </c>
      <c r="C4747" t="str">
        <f>IF(A4747&lt;&gt;"",TEXT(Belegerfassung!C4755,"TT.MM.JJJJ"),"")</f>
        <v/>
      </c>
      <c r="D4747" t="str">
        <f>IFERROR(VLOOKUP(Belegerfassung!A4755,Abfrage!$E$2:$F$20,2,FALSE),"")</f>
        <v/>
      </c>
      <c r="E4747" t="str">
        <f>IF(A4747&lt;&gt;"",Belegerfassung!B4755,"")</f>
        <v/>
      </c>
      <c r="F4747" t="str">
        <f>IF(Belegerfassung!L4755="","",IF(Belegerfassung!L4755&lt;&gt;"",IF(Belegerfassung!L4755&lt;&gt;"",IF(Belegerfassung!J4755&lt;&gt;0,VLOOKUP(Belegerfassung!L4755,Abfrage!$A$2:$C$19,2,),VLOOKUP(Belegerfassung!L4755,Abfrage!$A$2:$C$19,3,)),"")))</f>
        <v/>
      </c>
      <c r="G4747" t="str">
        <f t="shared" si="222"/>
        <v/>
      </c>
      <c r="H4747" s="31" t="str">
        <f>IF(A4747&lt;&gt;"",-Belegerfassung!J4755+Belegerfassung!K4755,"")</f>
        <v/>
      </c>
      <c r="I4747" s="49" t="str">
        <f>IFERROR(IF(H4747&lt;&gt;"",Belegerfassung!L4755*100,""),IF(OR(Belegerfassung!L4755="Leistung EU - Erlöse",Belegerfassung!L4755="Lieferungen EU-Erlöse",Belegerfassung!L4755="EUST",Belegerfassung!L4755="Bauleistungen 20%")=TRUE,"",MID(Belegerfassung!L4755,4,2)))</f>
        <v/>
      </c>
      <c r="J4747" s="6" t="str">
        <f>IF(A4747&lt;&gt;"",LEFT(Belegerfassung!D4755,40),"")</f>
        <v/>
      </c>
      <c r="K4747" t="str">
        <f>IF(A4747&lt;&gt;"",VLOOKUP(D4747,Abfrage!$F$2:$G$21,2,FALSE),"")</f>
        <v/>
      </c>
      <c r="L4747" s="6" t="str">
        <f>IF(Belegerfassung!H4755&lt;&gt;"",Belegerfassung!H4755,"")</f>
        <v/>
      </c>
      <c r="M4747" t="str">
        <f>IFERROR(IF(Belegerfassung!E4755&lt;&gt;"",VLOOKUP(Belegerfassung!E4755,Abfrage!$L$2:$M$15,2,),""),"")</f>
        <v/>
      </c>
      <c r="N4747" t="str">
        <f t="shared" si="223"/>
        <v/>
      </c>
      <c r="O4747" t="str">
        <f t="shared" si="224"/>
        <v/>
      </c>
      <c r="P4747" t="str">
        <f>IF(Belegerfassung!G4755&lt;&gt;"",CONCATENATE(Belegerfassung!G4755,".pdf"),"")</f>
        <v/>
      </c>
    </row>
    <row r="4748" spans="1:16">
      <c r="A4748" t="str">
        <f>IF(Belegerfassung!C4756&lt;&gt;"",0,"")</f>
        <v/>
      </c>
      <c r="B4748" t="str">
        <f>IFERROR(VLOOKUP(Belegerfassung!I4756,Konten!A:D,2,FALSE),"")</f>
        <v/>
      </c>
      <c r="C4748" t="str">
        <f>IF(A4748&lt;&gt;"",TEXT(Belegerfassung!C4756,"TT.MM.JJJJ"),"")</f>
        <v/>
      </c>
      <c r="D4748" t="str">
        <f>IFERROR(VLOOKUP(Belegerfassung!A4756,Abfrage!$E$2:$F$20,2,FALSE),"")</f>
        <v/>
      </c>
      <c r="E4748" t="str">
        <f>IF(A4748&lt;&gt;"",Belegerfassung!B4756,"")</f>
        <v/>
      </c>
      <c r="F4748" t="str">
        <f>IF(Belegerfassung!L4756="","",IF(Belegerfassung!L4756&lt;&gt;"",IF(Belegerfassung!L4756&lt;&gt;"",IF(Belegerfassung!J4756&lt;&gt;0,VLOOKUP(Belegerfassung!L4756,Abfrage!$A$2:$C$19,2,),VLOOKUP(Belegerfassung!L4756,Abfrage!$A$2:$C$19,3,)),"")))</f>
        <v/>
      </c>
      <c r="G4748" t="str">
        <f t="shared" si="222"/>
        <v/>
      </c>
      <c r="H4748" s="31" t="str">
        <f>IF(A4748&lt;&gt;"",-Belegerfassung!J4756+Belegerfassung!K4756,"")</f>
        <v/>
      </c>
      <c r="I4748" s="49" t="str">
        <f>IFERROR(IF(H4748&lt;&gt;"",Belegerfassung!L4756*100,""),IF(OR(Belegerfassung!L4756="Leistung EU - Erlöse",Belegerfassung!L4756="Lieferungen EU-Erlöse",Belegerfassung!L4756="EUST",Belegerfassung!L4756="Bauleistungen 20%")=TRUE,"",MID(Belegerfassung!L4756,4,2)))</f>
        <v/>
      </c>
      <c r="J4748" s="6" t="str">
        <f>IF(A4748&lt;&gt;"",LEFT(Belegerfassung!D4756,40),"")</f>
        <v/>
      </c>
      <c r="K4748" t="str">
        <f>IF(A4748&lt;&gt;"",VLOOKUP(D4748,Abfrage!$F$2:$G$21,2,FALSE),"")</f>
        <v/>
      </c>
      <c r="L4748" s="6" t="str">
        <f>IF(Belegerfassung!H4756&lt;&gt;"",Belegerfassung!H4756,"")</f>
        <v/>
      </c>
      <c r="M4748" t="str">
        <f>IFERROR(IF(Belegerfassung!E4756&lt;&gt;"",VLOOKUP(Belegerfassung!E4756,Abfrage!$L$2:$M$15,2,),""),"")</f>
        <v/>
      </c>
      <c r="N4748" t="str">
        <f t="shared" si="223"/>
        <v/>
      </c>
      <c r="O4748" t="str">
        <f t="shared" si="224"/>
        <v/>
      </c>
      <c r="P4748" t="str">
        <f>IF(Belegerfassung!G4756&lt;&gt;"",CONCATENATE(Belegerfassung!G4756,".pdf"),"")</f>
        <v/>
      </c>
    </row>
    <row r="4749" spans="1:16">
      <c r="A4749" t="str">
        <f>IF(Belegerfassung!C4757&lt;&gt;"",0,"")</f>
        <v/>
      </c>
      <c r="B4749" t="str">
        <f>IFERROR(VLOOKUP(Belegerfassung!I4757,Konten!A:D,2,FALSE),"")</f>
        <v/>
      </c>
      <c r="C4749" t="str">
        <f>IF(A4749&lt;&gt;"",TEXT(Belegerfassung!C4757,"TT.MM.JJJJ"),"")</f>
        <v/>
      </c>
      <c r="D4749" t="str">
        <f>IFERROR(VLOOKUP(Belegerfassung!A4757,Abfrage!$E$2:$F$20,2,FALSE),"")</f>
        <v/>
      </c>
      <c r="E4749" t="str">
        <f>IF(A4749&lt;&gt;"",Belegerfassung!B4757,"")</f>
        <v/>
      </c>
      <c r="F4749" t="str">
        <f>IF(Belegerfassung!L4757="","",IF(Belegerfassung!L4757&lt;&gt;"",IF(Belegerfassung!L4757&lt;&gt;"",IF(Belegerfassung!J4757&lt;&gt;0,VLOOKUP(Belegerfassung!L4757,Abfrage!$A$2:$C$19,2,),VLOOKUP(Belegerfassung!L4757,Abfrage!$A$2:$C$19,3,)),"")))</f>
        <v/>
      </c>
      <c r="G4749" t="str">
        <f t="shared" si="222"/>
        <v/>
      </c>
      <c r="H4749" s="31" t="str">
        <f>IF(A4749&lt;&gt;"",-Belegerfassung!J4757+Belegerfassung!K4757,"")</f>
        <v/>
      </c>
      <c r="I4749" s="49" t="str">
        <f>IFERROR(IF(H4749&lt;&gt;"",Belegerfassung!L4757*100,""),IF(OR(Belegerfassung!L4757="Leistung EU - Erlöse",Belegerfassung!L4757="Lieferungen EU-Erlöse",Belegerfassung!L4757="EUST",Belegerfassung!L4757="Bauleistungen 20%")=TRUE,"",MID(Belegerfassung!L4757,4,2)))</f>
        <v/>
      </c>
      <c r="J4749" s="6" t="str">
        <f>IF(A4749&lt;&gt;"",LEFT(Belegerfassung!D4757,40),"")</f>
        <v/>
      </c>
      <c r="K4749" t="str">
        <f>IF(A4749&lt;&gt;"",VLOOKUP(D4749,Abfrage!$F$2:$G$21,2,FALSE),"")</f>
        <v/>
      </c>
      <c r="L4749" s="6" t="str">
        <f>IF(Belegerfassung!H4757&lt;&gt;"",Belegerfassung!H4757,"")</f>
        <v/>
      </c>
      <c r="M4749" t="str">
        <f>IFERROR(IF(Belegerfassung!E4757&lt;&gt;"",VLOOKUP(Belegerfassung!E4757,Abfrage!$L$2:$M$15,2,),""),"")</f>
        <v/>
      </c>
      <c r="N4749" t="str">
        <f t="shared" si="223"/>
        <v/>
      </c>
      <c r="O4749" t="str">
        <f t="shared" si="224"/>
        <v/>
      </c>
      <c r="P4749" t="str">
        <f>IF(Belegerfassung!G4757&lt;&gt;"",CONCATENATE(Belegerfassung!G4757,".pdf"),"")</f>
        <v/>
      </c>
    </row>
    <row r="4750" spans="1:16">
      <c r="A4750" t="str">
        <f>IF(Belegerfassung!C4758&lt;&gt;"",0,"")</f>
        <v/>
      </c>
      <c r="B4750" t="str">
        <f>IFERROR(VLOOKUP(Belegerfassung!I4758,Konten!A:D,2,FALSE),"")</f>
        <v/>
      </c>
      <c r="C4750" t="str">
        <f>IF(A4750&lt;&gt;"",TEXT(Belegerfassung!C4758,"TT.MM.JJJJ"),"")</f>
        <v/>
      </c>
      <c r="D4750" t="str">
        <f>IFERROR(VLOOKUP(Belegerfassung!A4758,Abfrage!$E$2:$F$20,2,FALSE),"")</f>
        <v/>
      </c>
      <c r="E4750" t="str">
        <f>IF(A4750&lt;&gt;"",Belegerfassung!B4758,"")</f>
        <v/>
      </c>
      <c r="F4750" t="str">
        <f>IF(Belegerfassung!L4758="","",IF(Belegerfassung!L4758&lt;&gt;"",IF(Belegerfassung!L4758&lt;&gt;"",IF(Belegerfassung!J4758&lt;&gt;0,VLOOKUP(Belegerfassung!L4758,Abfrage!$A$2:$C$19,2,),VLOOKUP(Belegerfassung!L4758,Abfrage!$A$2:$C$19,3,)),"")))</f>
        <v/>
      </c>
      <c r="G4750" t="str">
        <f t="shared" si="222"/>
        <v/>
      </c>
      <c r="H4750" s="31" t="str">
        <f>IF(A4750&lt;&gt;"",-Belegerfassung!J4758+Belegerfassung!K4758,"")</f>
        <v/>
      </c>
      <c r="I4750" s="49" t="str">
        <f>IFERROR(IF(H4750&lt;&gt;"",Belegerfassung!L4758*100,""),IF(OR(Belegerfassung!L4758="Leistung EU - Erlöse",Belegerfassung!L4758="Lieferungen EU-Erlöse",Belegerfassung!L4758="EUST",Belegerfassung!L4758="Bauleistungen 20%")=TRUE,"",MID(Belegerfassung!L4758,4,2)))</f>
        <v/>
      </c>
      <c r="J4750" s="6" t="str">
        <f>IF(A4750&lt;&gt;"",LEFT(Belegerfassung!D4758,40),"")</f>
        <v/>
      </c>
      <c r="K4750" t="str">
        <f>IF(A4750&lt;&gt;"",VLOOKUP(D4750,Abfrage!$F$2:$G$21,2,FALSE),"")</f>
        <v/>
      </c>
      <c r="L4750" s="6" t="str">
        <f>IF(Belegerfassung!H4758&lt;&gt;"",Belegerfassung!H4758,"")</f>
        <v/>
      </c>
      <c r="M4750" t="str">
        <f>IFERROR(IF(Belegerfassung!E4758&lt;&gt;"",VLOOKUP(Belegerfassung!E4758,Abfrage!$L$2:$M$15,2,),""),"")</f>
        <v/>
      </c>
      <c r="N4750" t="str">
        <f t="shared" si="223"/>
        <v/>
      </c>
      <c r="O4750" t="str">
        <f t="shared" si="224"/>
        <v/>
      </c>
      <c r="P4750" t="str">
        <f>IF(Belegerfassung!G4758&lt;&gt;"",CONCATENATE(Belegerfassung!G4758,".pdf"),"")</f>
        <v/>
      </c>
    </row>
    <row r="4751" spans="1:16">
      <c r="A4751" t="str">
        <f>IF(Belegerfassung!C4759&lt;&gt;"",0,"")</f>
        <v/>
      </c>
      <c r="B4751" t="str">
        <f>IFERROR(VLOOKUP(Belegerfassung!I4759,Konten!A:D,2,FALSE),"")</f>
        <v/>
      </c>
      <c r="C4751" t="str">
        <f>IF(A4751&lt;&gt;"",TEXT(Belegerfassung!C4759,"TT.MM.JJJJ"),"")</f>
        <v/>
      </c>
      <c r="D4751" t="str">
        <f>IFERROR(VLOOKUP(Belegerfassung!A4759,Abfrage!$E$2:$F$20,2,FALSE),"")</f>
        <v/>
      </c>
      <c r="E4751" t="str">
        <f>IF(A4751&lt;&gt;"",Belegerfassung!B4759,"")</f>
        <v/>
      </c>
      <c r="F4751" t="str">
        <f>IF(Belegerfassung!L4759="","",IF(Belegerfassung!L4759&lt;&gt;"",IF(Belegerfassung!L4759&lt;&gt;"",IF(Belegerfassung!J4759&lt;&gt;0,VLOOKUP(Belegerfassung!L4759,Abfrage!$A$2:$C$19,2,),VLOOKUP(Belegerfassung!L4759,Abfrage!$A$2:$C$19,3,)),"")))</f>
        <v/>
      </c>
      <c r="G4751" t="str">
        <f t="shared" si="222"/>
        <v/>
      </c>
      <c r="H4751" s="31" t="str">
        <f>IF(A4751&lt;&gt;"",-Belegerfassung!J4759+Belegerfassung!K4759,"")</f>
        <v/>
      </c>
      <c r="I4751" s="49" t="str">
        <f>IFERROR(IF(H4751&lt;&gt;"",Belegerfassung!L4759*100,""),IF(OR(Belegerfassung!L4759="Leistung EU - Erlöse",Belegerfassung!L4759="Lieferungen EU-Erlöse",Belegerfassung!L4759="EUST",Belegerfassung!L4759="Bauleistungen 20%")=TRUE,"",MID(Belegerfassung!L4759,4,2)))</f>
        <v/>
      </c>
      <c r="J4751" s="6" t="str">
        <f>IF(A4751&lt;&gt;"",LEFT(Belegerfassung!D4759,40),"")</f>
        <v/>
      </c>
      <c r="K4751" t="str">
        <f>IF(A4751&lt;&gt;"",VLOOKUP(D4751,Abfrage!$F$2:$G$21,2,FALSE),"")</f>
        <v/>
      </c>
      <c r="L4751" s="6" t="str">
        <f>IF(Belegerfassung!H4759&lt;&gt;"",Belegerfassung!H4759,"")</f>
        <v/>
      </c>
      <c r="M4751" t="str">
        <f>IFERROR(IF(Belegerfassung!E4759&lt;&gt;"",VLOOKUP(Belegerfassung!E4759,Abfrage!$L$2:$M$15,2,),""),"")</f>
        <v/>
      </c>
      <c r="N4751" t="str">
        <f t="shared" si="223"/>
        <v/>
      </c>
      <c r="O4751" t="str">
        <f t="shared" si="224"/>
        <v/>
      </c>
      <c r="P4751" t="str">
        <f>IF(Belegerfassung!G4759&lt;&gt;"",CONCATENATE(Belegerfassung!G4759,".pdf"),"")</f>
        <v/>
      </c>
    </row>
    <row r="4752" spans="1:16">
      <c r="A4752" t="str">
        <f>IF(Belegerfassung!C4760&lt;&gt;"",0,"")</f>
        <v/>
      </c>
      <c r="B4752" t="str">
        <f>IFERROR(VLOOKUP(Belegerfassung!I4760,Konten!A:D,2,FALSE),"")</f>
        <v/>
      </c>
      <c r="C4752" t="str">
        <f>IF(A4752&lt;&gt;"",TEXT(Belegerfassung!C4760,"TT.MM.JJJJ"),"")</f>
        <v/>
      </c>
      <c r="D4752" t="str">
        <f>IFERROR(VLOOKUP(Belegerfassung!A4760,Abfrage!$E$2:$F$20,2,FALSE),"")</f>
        <v/>
      </c>
      <c r="E4752" t="str">
        <f>IF(A4752&lt;&gt;"",Belegerfassung!B4760,"")</f>
        <v/>
      </c>
      <c r="F4752" t="str">
        <f>IF(Belegerfassung!L4760="","",IF(Belegerfassung!L4760&lt;&gt;"",IF(Belegerfassung!L4760&lt;&gt;"",IF(Belegerfassung!J4760&lt;&gt;0,VLOOKUP(Belegerfassung!L4760,Abfrage!$A$2:$C$19,2,),VLOOKUP(Belegerfassung!L4760,Abfrage!$A$2:$C$19,3,)),"")))</f>
        <v/>
      </c>
      <c r="G4752" t="str">
        <f t="shared" si="222"/>
        <v/>
      </c>
      <c r="H4752" s="31" t="str">
        <f>IF(A4752&lt;&gt;"",-Belegerfassung!J4760+Belegerfassung!K4760,"")</f>
        <v/>
      </c>
      <c r="I4752" s="49" t="str">
        <f>IFERROR(IF(H4752&lt;&gt;"",Belegerfassung!L4760*100,""),IF(OR(Belegerfassung!L4760="Leistung EU - Erlöse",Belegerfassung!L4760="Lieferungen EU-Erlöse",Belegerfassung!L4760="EUST",Belegerfassung!L4760="Bauleistungen 20%")=TRUE,"",MID(Belegerfassung!L4760,4,2)))</f>
        <v/>
      </c>
      <c r="J4752" s="6" t="str">
        <f>IF(A4752&lt;&gt;"",LEFT(Belegerfassung!D4760,40),"")</f>
        <v/>
      </c>
      <c r="K4752" t="str">
        <f>IF(A4752&lt;&gt;"",VLOOKUP(D4752,Abfrage!$F$2:$G$21,2,FALSE),"")</f>
        <v/>
      </c>
      <c r="L4752" s="6" t="str">
        <f>IF(Belegerfassung!H4760&lt;&gt;"",Belegerfassung!H4760,"")</f>
        <v/>
      </c>
      <c r="M4752" t="str">
        <f>IFERROR(IF(Belegerfassung!E4760&lt;&gt;"",VLOOKUP(Belegerfassung!E4760,Abfrage!$L$2:$M$15,2,),""),"")</f>
        <v/>
      </c>
      <c r="N4752" t="str">
        <f t="shared" si="223"/>
        <v/>
      </c>
      <c r="O4752" t="str">
        <f t="shared" si="224"/>
        <v/>
      </c>
      <c r="P4752" t="str">
        <f>IF(Belegerfassung!G4760&lt;&gt;"",CONCATENATE(Belegerfassung!G4760,".pdf"),"")</f>
        <v/>
      </c>
    </row>
    <row r="4753" spans="1:16">
      <c r="A4753" t="str">
        <f>IF(Belegerfassung!C4761&lt;&gt;"",0,"")</f>
        <v/>
      </c>
      <c r="B4753" t="str">
        <f>IFERROR(VLOOKUP(Belegerfassung!I4761,Konten!A:D,2,FALSE),"")</f>
        <v/>
      </c>
      <c r="C4753" t="str">
        <f>IF(A4753&lt;&gt;"",TEXT(Belegerfassung!C4761,"TT.MM.JJJJ"),"")</f>
        <v/>
      </c>
      <c r="D4753" t="str">
        <f>IFERROR(VLOOKUP(Belegerfassung!A4761,Abfrage!$E$2:$F$20,2,FALSE),"")</f>
        <v/>
      </c>
      <c r="E4753" t="str">
        <f>IF(A4753&lt;&gt;"",Belegerfassung!B4761,"")</f>
        <v/>
      </c>
      <c r="F4753" t="str">
        <f>IF(Belegerfassung!L4761="","",IF(Belegerfassung!L4761&lt;&gt;"",IF(Belegerfassung!L4761&lt;&gt;"",IF(Belegerfassung!J4761&lt;&gt;0,VLOOKUP(Belegerfassung!L4761,Abfrage!$A$2:$C$19,2,),VLOOKUP(Belegerfassung!L4761,Abfrage!$A$2:$C$19,3,)),"")))</f>
        <v/>
      </c>
      <c r="G4753" t="str">
        <f t="shared" si="222"/>
        <v/>
      </c>
      <c r="H4753" s="31" t="str">
        <f>IF(A4753&lt;&gt;"",-Belegerfassung!J4761+Belegerfassung!K4761,"")</f>
        <v/>
      </c>
      <c r="I4753" s="49" t="str">
        <f>IFERROR(IF(H4753&lt;&gt;"",Belegerfassung!L4761*100,""),IF(OR(Belegerfassung!L4761="Leistung EU - Erlöse",Belegerfassung!L4761="Lieferungen EU-Erlöse",Belegerfassung!L4761="EUST",Belegerfassung!L4761="Bauleistungen 20%")=TRUE,"",MID(Belegerfassung!L4761,4,2)))</f>
        <v/>
      </c>
      <c r="J4753" s="6" t="str">
        <f>IF(A4753&lt;&gt;"",LEFT(Belegerfassung!D4761,40),"")</f>
        <v/>
      </c>
      <c r="K4753" t="str">
        <f>IF(A4753&lt;&gt;"",VLOOKUP(D4753,Abfrage!$F$2:$G$21,2,FALSE),"")</f>
        <v/>
      </c>
      <c r="L4753" s="6" t="str">
        <f>IF(Belegerfassung!H4761&lt;&gt;"",Belegerfassung!H4761,"")</f>
        <v/>
      </c>
      <c r="M4753" t="str">
        <f>IFERROR(IF(Belegerfassung!E4761&lt;&gt;"",VLOOKUP(Belegerfassung!E4761,Abfrage!$L$2:$M$15,2,),""),"")</f>
        <v/>
      </c>
      <c r="N4753" t="str">
        <f t="shared" si="223"/>
        <v/>
      </c>
      <c r="O4753" t="str">
        <f t="shared" si="224"/>
        <v/>
      </c>
      <c r="P4753" t="str">
        <f>IF(Belegerfassung!G4761&lt;&gt;"",CONCATENATE(Belegerfassung!G4761,".pdf"),"")</f>
        <v/>
      </c>
    </row>
    <row r="4754" spans="1:16">
      <c r="A4754" t="str">
        <f>IF(Belegerfassung!C4762&lt;&gt;"",0,"")</f>
        <v/>
      </c>
      <c r="B4754" t="str">
        <f>IFERROR(VLOOKUP(Belegerfassung!I4762,Konten!A:D,2,FALSE),"")</f>
        <v/>
      </c>
      <c r="C4754" t="str">
        <f>IF(A4754&lt;&gt;"",TEXT(Belegerfassung!C4762,"TT.MM.JJJJ"),"")</f>
        <v/>
      </c>
      <c r="D4754" t="str">
        <f>IFERROR(VLOOKUP(Belegerfassung!A4762,Abfrage!$E$2:$F$20,2,FALSE),"")</f>
        <v/>
      </c>
      <c r="E4754" t="str">
        <f>IF(A4754&lt;&gt;"",Belegerfassung!B4762,"")</f>
        <v/>
      </c>
      <c r="F4754" t="str">
        <f>IF(Belegerfassung!L4762="","",IF(Belegerfassung!L4762&lt;&gt;"",IF(Belegerfassung!L4762&lt;&gt;"",IF(Belegerfassung!J4762&lt;&gt;0,VLOOKUP(Belegerfassung!L4762,Abfrage!$A$2:$C$19,2,),VLOOKUP(Belegerfassung!L4762,Abfrage!$A$2:$C$19,3,)),"")))</f>
        <v/>
      </c>
      <c r="G4754" t="str">
        <f t="shared" si="222"/>
        <v/>
      </c>
      <c r="H4754" s="31" t="str">
        <f>IF(A4754&lt;&gt;"",-Belegerfassung!J4762+Belegerfassung!K4762,"")</f>
        <v/>
      </c>
      <c r="I4754" s="49" t="str">
        <f>IFERROR(IF(H4754&lt;&gt;"",Belegerfassung!L4762*100,""),IF(OR(Belegerfassung!L4762="Leistung EU - Erlöse",Belegerfassung!L4762="Lieferungen EU-Erlöse",Belegerfassung!L4762="EUST",Belegerfassung!L4762="Bauleistungen 20%")=TRUE,"",MID(Belegerfassung!L4762,4,2)))</f>
        <v/>
      </c>
      <c r="J4754" s="6" t="str">
        <f>IF(A4754&lt;&gt;"",LEFT(Belegerfassung!D4762,40),"")</f>
        <v/>
      </c>
      <c r="K4754" t="str">
        <f>IF(A4754&lt;&gt;"",VLOOKUP(D4754,Abfrage!$F$2:$G$21,2,FALSE),"")</f>
        <v/>
      </c>
      <c r="L4754" s="6" t="str">
        <f>IF(Belegerfassung!H4762&lt;&gt;"",Belegerfassung!H4762,"")</f>
        <v/>
      </c>
      <c r="M4754" t="str">
        <f>IFERROR(IF(Belegerfassung!E4762&lt;&gt;"",VLOOKUP(Belegerfassung!E4762,Abfrage!$L$2:$M$15,2,),""),"")</f>
        <v/>
      </c>
      <c r="N4754" t="str">
        <f t="shared" si="223"/>
        <v/>
      </c>
      <c r="O4754" t="str">
        <f t="shared" si="224"/>
        <v/>
      </c>
      <c r="P4754" t="str">
        <f>IF(Belegerfassung!G4762&lt;&gt;"",CONCATENATE(Belegerfassung!G4762,".pdf"),"")</f>
        <v/>
      </c>
    </row>
    <row r="4755" spans="1:16">
      <c r="A4755" t="str">
        <f>IF(Belegerfassung!C4763&lt;&gt;"",0,"")</f>
        <v/>
      </c>
      <c r="B4755" t="str">
        <f>IFERROR(VLOOKUP(Belegerfassung!I4763,Konten!A:D,2,FALSE),"")</f>
        <v/>
      </c>
      <c r="C4755" t="str">
        <f>IF(A4755&lt;&gt;"",TEXT(Belegerfassung!C4763,"TT.MM.JJJJ"),"")</f>
        <v/>
      </c>
      <c r="D4755" t="str">
        <f>IFERROR(VLOOKUP(Belegerfassung!A4763,Abfrage!$E$2:$F$20,2,FALSE),"")</f>
        <v/>
      </c>
      <c r="E4755" t="str">
        <f>IF(A4755&lt;&gt;"",Belegerfassung!B4763,"")</f>
        <v/>
      </c>
      <c r="F4755" t="str">
        <f>IF(Belegerfassung!L4763="","",IF(Belegerfassung!L4763&lt;&gt;"",IF(Belegerfassung!L4763&lt;&gt;"",IF(Belegerfassung!J4763&lt;&gt;0,VLOOKUP(Belegerfassung!L4763,Abfrage!$A$2:$C$19,2,),VLOOKUP(Belegerfassung!L4763,Abfrage!$A$2:$C$19,3,)),"")))</f>
        <v/>
      </c>
      <c r="G4755" t="str">
        <f t="shared" si="222"/>
        <v/>
      </c>
      <c r="H4755" s="31" t="str">
        <f>IF(A4755&lt;&gt;"",-Belegerfassung!J4763+Belegerfassung!K4763,"")</f>
        <v/>
      </c>
      <c r="I4755" s="49" t="str">
        <f>IFERROR(IF(H4755&lt;&gt;"",Belegerfassung!L4763*100,""),IF(OR(Belegerfassung!L4763="Leistung EU - Erlöse",Belegerfassung!L4763="Lieferungen EU-Erlöse",Belegerfassung!L4763="EUST",Belegerfassung!L4763="Bauleistungen 20%")=TRUE,"",MID(Belegerfassung!L4763,4,2)))</f>
        <v/>
      </c>
      <c r="J4755" s="6" t="str">
        <f>IF(A4755&lt;&gt;"",LEFT(Belegerfassung!D4763,40),"")</f>
        <v/>
      </c>
      <c r="K4755" t="str">
        <f>IF(A4755&lt;&gt;"",VLOOKUP(D4755,Abfrage!$F$2:$G$21,2,FALSE),"")</f>
        <v/>
      </c>
      <c r="L4755" s="6" t="str">
        <f>IF(Belegerfassung!H4763&lt;&gt;"",Belegerfassung!H4763,"")</f>
        <v/>
      </c>
      <c r="M4755" t="str">
        <f>IFERROR(IF(Belegerfassung!E4763&lt;&gt;"",VLOOKUP(Belegerfassung!E4763,Abfrage!$L$2:$M$15,2,),""),"")</f>
        <v/>
      </c>
      <c r="N4755" t="str">
        <f t="shared" si="223"/>
        <v/>
      </c>
      <c r="O4755" t="str">
        <f t="shared" si="224"/>
        <v/>
      </c>
      <c r="P4755" t="str">
        <f>IF(Belegerfassung!G4763&lt;&gt;"",CONCATENATE(Belegerfassung!G4763,".pdf"),"")</f>
        <v/>
      </c>
    </row>
    <row r="4756" spans="1:16">
      <c r="A4756" t="str">
        <f>IF(Belegerfassung!C4764&lt;&gt;"",0,"")</f>
        <v/>
      </c>
      <c r="B4756" t="str">
        <f>IFERROR(VLOOKUP(Belegerfassung!I4764,Konten!A:D,2,FALSE),"")</f>
        <v/>
      </c>
      <c r="C4756" t="str">
        <f>IF(A4756&lt;&gt;"",TEXT(Belegerfassung!C4764,"TT.MM.JJJJ"),"")</f>
        <v/>
      </c>
      <c r="D4756" t="str">
        <f>IFERROR(VLOOKUP(Belegerfassung!A4764,Abfrage!$E$2:$F$20,2,FALSE),"")</f>
        <v/>
      </c>
      <c r="E4756" t="str">
        <f>IF(A4756&lt;&gt;"",Belegerfassung!B4764,"")</f>
        <v/>
      </c>
      <c r="F4756" t="str">
        <f>IF(Belegerfassung!L4764="","",IF(Belegerfassung!L4764&lt;&gt;"",IF(Belegerfassung!L4764&lt;&gt;"",IF(Belegerfassung!J4764&lt;&gt;0,VLOOKUP(Belegerfassung!L4764,Abfrage!$A$2:$C$19,2,),VLOOKUP(Belegerfassung!L4764,Abfrage!$A$2:$C$19,3,)),"")))</f>
        <v/>
      </c>
      <c r="G4756" t="str">
        <f t="shared" si="222"/>
        <v/>
      </c>
      <c r="H4756" s="31" t="str">
        <f>IF(A4756&lt;&gt;"",-Belegerfassung!J4764+Belegerfassung!K4764,"")</f>
        <v/>
      </c>
      <c r="I4756" s="49" t="str">
        <f>IFERROR(IF(H4756&lt;&gt;"",Belegerfassung!L4764*100,""),IF(OR(Belegerfassung!L4764="Leistung EU - Erlöse",Belegerfassung!L4764="Lieferungen EU-Erlöse",Belegerfassung!L4764="EUST",Belegerfassung!L4764="Bauleistungen 20%")=TRUE,"",MID(Belegerfassung!L4764,4,2)))</f>
        <v/>
      </c>
      <c r="J4756" s="6" t="str">
        <f>IF(A4756&lt;&gt;"",LEFT(Belegerfassung!D4764,40),"")</f>
        <v/>
      </c>
      <c r="K4756" t="str">
        <f>IF(A4756&lt;&gt;"",VLOOKUP(D4756,Abfrage!$F$2:$G$21,2,FALSE),"")</f>
        <v/>
      </c>
      <c r="L4756" s="6" t="str">
        <f>IF(Belegerfassung!H4764&lt;&gt;"",Belegerfassung!H4764,"")</f>
        <v/>
      </c>
      <c r="M4756" t="str">
        <f>IFERROR(IF(Belegerfassung!E4764&lt;&gt;"",VLOOKUP(Belegerfassung!E4764,Abfrage!$L$2:$M$15,2,),""),"")</f>
        <v/>
      </c>
      <c r="N4756" t="str">
        <f t="shared" si="223"/>
        <v/>
      </c>
      <c r="O4756" t="str">
        <f t="shared" si="224"/>
        <v/>
      </c>
      <c r="P4756" t="str">
        <f>IF(Belegerfassung!G4764&lt;&gt;"",CONCATENATE(Belegerfassung!G4764,".pdf"),"")</f>
        <v/>
      </c>
    </row>
    <row r="4757" spans="1:16">
      <c r="A4757" t="str">
        <f>IF(Belegerfassung!C4765&lt;&gt;"",0,"")</f>
        <v/>
      </c>
      <c r="B4757" t="str">
        <f>IFERROR(VLOOKUP(Belegerfassung!I4765,Konten!A:D,2,FALSE),"")</f>
        <v/>
      </c>
      <c r="C4757" t="str">
        <f>IF(A4757&lt;&gt;"",TEXT(Belegerfassung!C4765,"TT.MM.JJJJ"),"")</f>
        <v/>
      </c>
      <c r="D4757" t="str">
        <f>IFERROR(VLOOKUP(Belegerfassung!A4765,Abfrage!$E$2:$F$20,2,FALSE),"")</f>
        <v/>
      </c>
      <c r="E4757" t="str">
        <f>IF(A4757&lt;&gt;"",Belegerfassung!B4765,"")</f>
        <v/>
      </c>
      <c r="F4757" t="str">
        <f>IF(Belegerfassung!L4765="","",IF(Belegerfassung!L4765&lt;&gt;"",IF(Belegerfassung!L4765&lt;&gt;"",IF(Belegerfassung!J4765&lt;&gt;0,VLOOKUP(Belegerfassung!L4765,Abfrage!$A$2:$C$19,2,),VLOOKUP(Belegerfassung!L4765,Abfrage!$A$2:$C$19,3,)),"")))</f>
        <v/>
      </c>
      <c r="G4757" t="str">
        <f t="shared" si="222"/>
        <v/>
      </c>
      <c r="H4757" s="31" t="str">
        <f>IF(A4757&lt;&gt;"",-Belegerfassung!J4765+Belegerfassung!K4765,"")</f>
        <v/>
      </c>
      <c r="I4757" s="49" t="str">
        <f>IFERROR(IF(H4757&lt;&gt;"",Belegerfassung!L4765*100,""),IF(OR(Belegerfassung!L4765="Leistung EU - Erlöse",Belegerfassung!L4765="Lieferungen EU-Erlöse",Belegerfassung!L4765="EUST",Belegerfassung!L4765="Bauleistungen 20%")=TRUE,"",MID(Belegerfassung!L4765,4,2)))</f>
        <v/>
      </c>
      <c r="J4757" s="6" t="str">
        <f>IF(A4757&lt;&gt;"",LEFT(Belegerfassung!D4765,40),"")</f>
        <v/>
      </c>
      <c r="K4757" t="str">
        <f>IF(A4757&lt;&gt;"",VLOOKUP(D4757,Abfrage!$F$2:$G$21,2,FALSE),"")</f>
        <v/>
      </c>
      <c r="L4757" s="6" t="str">
        <f>IF(Belegerfassung!H4765&lt;&gt;"",Belegerfassung!H4765,"")</f>
        <v/>
      </c>
      <c r="M4757" t="str">
        <f>IFERROR(IF(Belegerfassung!E4765&lt;&gt;"",VLOOKUP(Belegerfassung!E4765,Abfrage!$L$2:$M$15,2,),""),"")</f>
        <v/>
      </c>
      <c r="N4757" t="str">
        <f t="shared" si="223"/>
        <v/>
      </c>
      <c r="O4757" t="str">
        <f t="shared" si="224"/>
        <v/>
      </c>
      <c r="P4757" t="str">
        <f>IF(Belegerfassung!G4765&lt;&gt;"",CONCATENATE(Belegerfassung!G4765,".pdf"),"")</f>
        <v/>
      </c>
    </row>
    <row r="4758" spans="1:16">
      <c r="A4758" t="str">
        <f>IF(Belegerfassung!C4766&lt;&gt;"",0,"")</f>
        <v/>
      </c>
      <c r="B4758" t="str">
        <f>IFERROR(VLOOKUP(Belegerfassung!I4766,Konten!A:D,2,FALSE),"")</f>
        <v/>
      </c>
      <c r="C4758" t="str">
        <f>IF(A4758&lt;&gt;"",TEXT(Belegerfassung!C4766,"TT.MM.JJJJ"),"")</f>
        <v/>
      </c>
      <c r="D4758" t="str">
        <f>IFERROR(VLOOKUP(Belegerfassung!A4766,Abfrage!$E$2:$F$20,2,FALSE),"")</f>
        <v/>
      </c>
      <c r="E4758" t="str">
        <f>IF(A4758&lt;&gt;"",Belegerfassung!B4766,"")</f>
        <v/>
      </c>
      <c r="F4758" t="str">
        <f>IF(Belegerfassung!L4766="","",IF(Belegerfassung!L4766&lt;&gt;"",IF(Belegerfassung!L4766&lt;&gt;"",IF(Belegerfassung!J4766&lt;&gt;0,VLOOKUP(Belegerfassung!L4766,Abfrage!$A$2:$C$19,2,),VLOOKUP(Belegerfassung!L4766,Abfrage!$A$2:$C$19,3,)),"")))</f>
        <v/>
      </c>
      <c r="G4758" t="str">
        <f t="shared" si="222"/>
        <v/>
      </c>
      <c r="H4758" s="31" t="str">
        <f>IF(A4758&lt;&gt;"",-Belegerfassung!J4766+Belegerfassung!K4766,"")</f>
        <v/>
      </c>
      <c r="I4758" s="49" t="str">
        <f>IFERROR(IF(H4758&lt;&gt;"",Belegerfassung!L4766*100,""),IF(OR(Belegerfassung!L4766="Leistung EU - Erlöse",Belegerfassung!L4766="Lieferungen EU-Erlöse",Belegerfassung!L4766="EUST",Belegerfassung!L4766="Bauleistungen 20%")=TRUE,"",MID(Belegerfassung!L4766,4,2)))</f>
        <v/>
      </c>
      <c r="J4758" s="6" t="str">
        <f>IF(A4758&lt;&gt;"",LEFT(Belegerfassung!D4766,40),"")</f>
        <v/>
      </c>
      <c r="K4758" t="str">
        <f>IF(A4758&lt;&gt;"",VLOOKUP(D4758,Abfrage!$F$2:$G$21,2,FALSE),"")</f>
        <v/>
      </c>
      <c r="L4758" s="6" t="str">
        <f>IF(Belegerfassung!H4766&lt;&gt;"",Belegerfassung!H4766,"")</f>
        <v/>
      </c>
      <c r="M4758" t="str">
        <f>IFERROR(IF(Belegerfassung!E4766&lt;&gt;"",VLOOKUP(Belegerfassung!E4766,Abfrage!$L$2:$M$15,2,),""),"")</f>
        <v/>
      </c>
      <c r="N4758" t="str">
        <f t="shared" si="223"/>
        <v/>
      </c>
      <c r="O4758" t="str">
        <f t="shared" si="224"/>
        <v/>
      </c>
      <c r="P4758" t="str">
        <f>IF(Belegerfassung!G4766&lt;&gt;"",CONCATENATE(Belegerfassung!G4766,".pdf"),"")</f>
        <v/>
      </c>
    </row>
    <row r="4759" spans="1:16">
      <c r="A4759" t="str">
        <f>IF(Belegerfassung!C4767&lt;&gt;"",0,"")</f>
        <v/>
      </c>
      <c r="B4759" t="str">
        <f>IFERROR(VLOOKUP(Belegerfassung!I4767,Konten!A:D,2,FALSE),"")</f>
        <v/>
      </c>
      <c r="C4759" t="str">
        <f>IF(A4759&lt;&gt;"",TEXT(Belegerfassung!C4767,"TT.MM.JJJJ"),"")</f>
        <v/>
      </c>
      <c r="D4759" t="str">
        <f>IFERROR(VLOOKUP(Belegerfassung!A4767,Abfrage!$E$2:$F$20,2,FALSE),"")</f>
        <v/>
      </c>
      <c r="E4759" t="str">
        <f>IF(A4759&lt;&gt;"",Belegerfassung!B4767,"")</f>
        <v/>
      </c>
      <c r="F4759" t="str">
        <f>IF(Belegerfassung!L4767="","",IF(Belegerfassung!L4767&lt;&gt;"",IF(Belegerfassung!L4767&lt;&gt;"",IF(Belegerfassung!J4767&lt;&gt;0,VLOOKUP(Belegerfassung!L4767,Abfrage!$A$2:$C$19,2,),VLOOKUP(Belegerfassung!L4767,Abfrage!$A$2:$C$19,3,)),"")))</f>
        <v/>
      </c>
      <c r="G4759" t="str">
        <f t="shared" si="222"/>
        <v/>
      </c>
      <c r="H4759" s="31" t="str">
        <f>IF(A4759&lt;&gt;"",-Belegerfassung!J4767+Belegerfassung!K4767,"")</f>
        <v/>
      </c>
      <c r="I4759" s="49" t="str">
        <f>IFERROR(IF(H4759&lt;&gt;"",Belegerfassung!L4767*100,""),IF(OR(Belegerfassung!L4767="Leistung EU - Erlöse",Belegerfassung!L4767="Lieferungen EU-Erlöse",Belegerfassung!L4767="EUST",Belegerfassung!L4767="Bauleistungen 20%")=TRUE,"",MID(Belegerfassung!L4767,4,2)))</f>
        <v/>
      </c>
      <c r="J4759" s="6" t="str">
        <f>IF(A4759&lt;&gt;"",LEFT(Belegerfassung!D4767,40),"")</f>
        <v/>
      </c>
      <c r="K4759" t="str">
        <f>IF(A4759&lt;&gt;"",VLOOKUP(D4759,Abfrage!$F$2:$G$21,2,FALSE),"")</f>
        <v/>
      </c>
      <c r="L4759" s="6" t="str">
        <f>IF(Belegerfassung!H4767&lt;&gt;"",Belegerfassung!H4767,"")</f>
        <v/>
      </c>
      <c r="M4759" t="str">
        <f>IFERROR(IF(Belegerfassung!E4767&lt;&gt;"",VLOOKUP(Belegerfassung!E4767,Abfrage!$L$2:$M$15,2,),""),"")</f>
        <v/>
      </c>
      <c r="N4759" t="str">
        <f t="shared" si="223"/>
        <v/>
      </c>
      <c r="O4759" t="str">
        <f t="shared" si="224"/>
        <v/>
      </c>
      <c r="P4759" t="str">
        <f>IF(Belegerfassung!G4767&lt;&gt;"",CONCATENATE(Belegerfassung!G4767,".pdf"),"")</f>
        <v/>
      </c>
    </row>
    <row r="4760" spans="1:16">
      <c r="A4760" t="str">
        <f>IF(Belegerfassung!C4768&lt;&gt;"",0,"")</f>
        <v/>
      </c>
      <c r="B4760" t="str">
        <f>IFERROR(VLOOKUP(Belegerfassung!I4768,Konten!A:D,2,FALSE),"")</f>
        <v/>
      </c>
      <c r="C4760" t="str">
        <f>IF(A4760&lt;&gt;"",TEXT(Belegerfassung!C4768,"TT.MM.JJJJ"),"")</f>
        <v/>
      </c>
      <c r="D4760" t="str">
        <f>IFERROR(VLOOKUP(Belegerfassung!A4768,Abfrage!$E$2:$F$20,2,FALSE),"")</f>
        <v/>
      </c>
      <c r="E4760" t="str">
        <f>IF(A4760&lt;&gt;"",Belegerfassung!B4768,"")</f>
        <v/>
      </c>
      <c r="F4760" t="str">
        <f>IF(Belegerfassung!L4768="","",IF(Belegerfassung!L4768&lt;&gt;"",IF(Belegerfassung!L4768&lt;&gt;"",IF(Belegerfassung!J4768&lt;&gt;0,VLOOKUP(Belegerfassung!L4768,Abfrage!$A$2:$C$19,2,),VLOOKUP(Belegerfassung!L4768,Abfrage!$A$2:$C$19,3,)),"")))</f>
        <v/>
      </c>
      <c r="G4760" t="str">
        <f t="shared" si="222"/>
        <v/>
      </c>
      <c r="H4760" s="31" t="str">
        <f>IF(A4760&lt;&gt;"",-Belegerfassung!J4768+Belegerfassung!K4768,"")</f>
        <v/>
      </c>
      <c r="I4760" s="49" t="str">
        <f>IFERROR(IF(H4760&lt;&gt;"",Belegerfassung!L4768*100,""),IF(OR(Belegerfassung!L4768="Leistung EU - Erlöse",Belegerfassung!L4768="Lieferungen EU-Erlöse",Belegerfassung!L4768="EUST",Belegerfassung!L4768="Bauleistungen 20%")=TRUE,"",MID(Belegerfassung!L4768,4,2)))</f>
        <v/>
      </c>
      <c r="J4760" s="6" t="str">
        <f>IF(A4760&lt;&gt;"",LEFT(Belegerfassung!D4768,40),"")</f>
        <v/>
      </c>
      <c r="K4760" t="str">
        <f>IF(A4760&lt;&gt;"",VLOOKUP(D4760,Abfrage!$F$2:$G$21,2,FALSE),"")</f>
        <v/>
      </c>
      <c r="L4760" s="6" t="str">
        <f>IF(Belegerfassung!H4768&lt;&gt;"",Belegerfassung!H4768,"")</f>
        <v/>
      </c>
      <c r="M4760" t="str">
        <f>IFERROR(IF(Belegerfassung!E4768&lt;&gt;"",VLOOKUP(Belegerfassung!E4768,Abfrage!$L$2:$M$15,2,),""),"")</f>
        <v/>
      </c>
      <c r="N4760" t="str">
        <f t="shared" si="223"/>
        <v/>
      </c>
      <c r="O4760" t="str">
        <f t="shared" si="224"/>
        <v/>
      </c>
      <c r="P4760" t="str">
        <f>IF(Belegerfassung!G4768&lt;&gt;"",CONCATENATE(Belegerfassung!G4768,".pdf"),"")</f>
        <v/>
      </c>
    </row>
    <row r="4761" spans="1:16">
      <c r="A4761" t="str">
        <f>IF(Belegerfassung!C4769&lt;&gt;"",0,"")</f>
        <v/>
      </c>
      <c r="B4761" t="str">
        <f>IFERROR(VLOOKUP(Belegerfassung!I4769,Konten!A:D,2,FALSE),"")</f>
        <v/>
      </c>
      <c r="C4761" t="str">
        <f>IF(A4761&lt;&gt;"",TEXT(Belegerfassung!C4769,"TT.MM.JJJJ"),"")</f>
        <v/>
      </c>
      <c r="D4761" t="str">
        <f>IFERROR(VLOOKUP(Belegerfassung!A4769,Abfrage!$E$2:$F$20,2,FALSE),"")</f>
        <v/>
      </c>
      <c r="E4761" t="str">
        <f>IF(A4761&lt;&gt;"",Belegerfassung!B4769,"")</f>
        <v/>
      </c>
      <c r="F4761" t="str">
        <f>IF(Belegerfassung!L4769="","",IF(Belegerfassung!L4769&lt;&gt;"",IF(Belegerfassung!L4769&lt;&gt;"",IF(Belegerfassung!J4769&lt;&gt;0,VLOOKUP(Belegerfassung!L4769,Abfrage!$A$2:$C$19,2,),VLOOKUP(Belegerfassung!L4769,Abfrage!$A$2:$C$19,3,)),"")))</f>
        <v/>
      </c>
      <c r="G4761" t="str">
        <f t="shared" si="222"/>
        <v/>
      </c>
      <c r="H4761" s="31" t="str">
        <f>IF(A4761&lt;&gt;"",-Belegerfassung!J4769+Belegerfassung!K4769,"")</f>
        <v/>
      </c>
      <c r="I4761" s="49" t="str">
        <f>IFERROR(IF(H4761&lt;&gt;"",Belegerfassung!L4769*100,""),IF(OR(Belegerfassung!L4769="Leistung EU - Erlöse",Belegerfassung!L4769="Lieferungen EU-Erlöse",Belegerfassung!L4769="EUST",Belegerfassung!L4769="Bauleistungen 20%")=TRUE,"",MID(Belegerfassung!L4769,4,2)))</f>
        <v/>
      </c>
      <c r="J4761" s="6" t="str">
        <f>IF(A4761&lt;&gt;"",LEFT(Belegerfassung!D4769,40),"")</f>
        <v/>
      </c>
      <c r="K4761" t="str">
        <f>IF(A4761&lt;&gt;"",VLOOKUP(D4761,Abfrage!$F$2:$G$21,2,FALSE),"")</f>
        <v/>
      </c>
      <c r="L4761" s="6" t="str">
        <f>IF(Belegerfassung!H4769&lt;&gt;"",Belegerfassung!H4769,"")</f>
        <v/>
      </c>
      <c r="M4761" t="str">
        <f>IFERROR(IF(Belegerfassung!E4769&lt;&gt;"",VLOOKUP(Belegerfassung!E4769,Abfrage!$L$2:$M$15,2,),""),"")</f>
        <v/>
      </c>
      <c r="N4761" t="str">
        <f t="shared" si="223"/>
        <v/>
      </c>
      <c r="O4761" t="str">
        <f t="shared" si="224"/>
        <v/>
      </c>
      <c r="P4761" t="str">
        <f>IF(Belegerfassung!G4769&lt;&gt;"",CONCATENATE(Belegerfassung!G4769,".pdf"),"")</f>
        <v/>
      </c>
    </row>
    <row r="4762" spans="1:16">
      <c r="A4762" t="str">
        <f>IF(Belegerfassung!C4770&lt;&gt;"",0,"")</f>
        <v/>
      </c>
      <c r="B4762" t="str">
        <f>IFERROR(VLOOKUP(Belegerfassung!I4770,Konten!A:D,2,FALSE),"")</f>
        <v/>
      </c>
      <c r="C4762" t="str">
        <f>IF(A4762&lt;&gt;"",TEXT(Belegerfassung!C4770,"TT.MM.JJJJ"),"")</f>
        <v/>
      </c>
      <c r="D4762" t="str">
        <f>IFERROR(VLOOKUP(Belegerfassung!A4770,Abfrage!$E$2:$F$20,2,FALSE),"")</f>
        <v/>
      </c>
      <c r="E4762" t="str">
        <f>IF(A4762&lt;&gt;"",Belegerfassung!B4770,"")</f>
        <v/>
      </c>
      <c r="F4762" t="str">
        <f>IF(Belegerfassung!L4770="","",IF(Belegerfassung!L4770&lt;&gt;"",IF(Belegerfassung!L4770&lt;&gt;"",IF(Belegerfassung!J4770&lt;&gt;0,VLOOKUP(Belegerfassung!L4770,Abfrage!$A$2:$C$19,2,),VLOOKUP(Belegerfassung!L4770,Abfrage!$A$2:$C$19,3,)),"")))</f>
        <v/>
      </c>
      <c r="G4762" t="str">
        <f t="shared" si="222"/>
        <v/>
      </c>
      <c r="H4762" s="31" t="str">
        <f>IF(A4762&lt;&gt;"",-Belegerfassung!J4770+Belegerfassung!K4770,"")</f>
        <v/>
      </c>
      <c r="I4762" s="49" t="str">
        <f>IFERROR(IF(H4762&lt;&gt;"",Belegerfassung!L4770*100,""),IF(OR(Belegerfassung!L4770="Leistung EU - Erlöse",Belegerfassung!L4770="Lieferungen EU-Erlöse",Belegerfassung!L4770="EUST",Belegerfassung!L4770="Bauleistungen 20%")=TRUE,"",MID(Belegerfassung!L4770,4,2)))</f>
        <v/>
      </c>
      <c r="J4762" s="6" t="str">
        <f>IF(A4762&lt;&gt;"",LEFT(Belegerfassung!D4770,40),"")</f>
        <v/>
      </c>
      <c r="K4762" t="str">
        <f>IF(A4762&lt;&gt;"",VLOOKUP(D4762,Abfrage!$F$2:$G$21,2,FALSE),"")</f>
        <v/>
      </c>
      <c r="L4762" s="6" t="str">
        <f>IF(Belegerfassung!H4770&lt;&gt;"",Belegerfassung!H4770,"")</f>
        <v/>
      </c>
      <c r="M4762" t="str">
        <f>IFERROR(IF(Belegerfassung!E4770&lt;&gt;"",VLOOKUP(Belegerfassung!E4770,Abfrage!$L$2:$M$15,2,),""),"")</f>
        <v/>
      </c>
      <c r="N4762" t="str">
        <f t="shared" si="223"/>
        <v/>
      </c>
      <c r="O4762" t="str">
        <f t="shared" si="224"/>
        <v/>
      </c>
      <c r="P4762" t="str">
        <f>IF(Belegerfassung!G4770&lt;&gt;"",CONCATENATE(Belegerfassung!G4770,".pdf"),"")</f>
        <v/>
      </c>
    </row>
    <row r="4763" spans="1:16">
      <c r="A4763" t="str">
        <f>IF(Belegerfassung!C4771&lt;&gt;"",0,"")</f>
        <v/>
      </c>
      <c r="B4763" t="str">
        <f>IFERROR(VLOOKUP(Belegerfassung!I4771,Konten!A:D,2,FALSE),"")</f>
        <v/>
      </c>
      <c r="C4763" t="str">
        <f>IF(A4763&lt;&gt;"",TEXT(Belegerfassung!C4771,"TT.MM.JJJJ"),"")</f>
        <v/>
      </c>
      <c r="D4763" t="str">
        <f>IFERROR(VLOOKUP(Belegerfassung!A4771,Abfrage!$E$2:$F$20,2,FALSE),"")</f>
        <v/>
      </c>
      <c r="E4763" t="str">
        <f>IF(A4763&lt;&gt;"",Belegerfassung!B4771,"")</f>
        <v/>
      </c>
      <c r="F4763" t="str">
        <f>IF(Belegerfassung!L4771="","",IF(Belegerfassung!L4771&lt;&gt;"",IF(Belegerfassung!L4771&lt;&gt;"",IF(Belegerfassung!J4771&lt;&gt;0,VLOOKUP(Belegerfassung!L4771,Abfrage!$A$2:$C$19,2,),VLOOKUP(Belegerfassung!L4771,Abfrage!$A$2:$C$19,3,)),"")))</f>
        <v/>
      </c>
      <c r="G4763" t="str">
        <f t="shared" si="222"/>
        <v/>
      </c>
      <c r="H4763" s="31" t="str">
        <f>IF(A4763&lt;&gt;"",-Belegerfassung!J4771+Belegerfassung!K4771,"")</f>
        <v/>
      </c>
      <c r="I4763" s="49" t="str">
        <f>IFERROR(IF(H4763&lt;&gt;"",Belegerfassung!L4771*100,""),IF(OR(Belegerfassung!L4771="Leistung EU - Erlöse",Belegerfassung!L4771="Lieferungen EU-Erlöse",Belegerfassung!L4771="EUST",Belegerfassung!L4771="Bauleistungen 20%")=TRUE,"",MID(Belegerfassung!L4771,4,2)))</f>
        <v/>
      </c>
      <c r="J4763" s="6" t="str">
        <f>IF(A4763&lt;&gt;"",LEFT(Belegerfassung!D4771,40),"")</f>
        <v/>
      </c>
      <c r="K4763" t="str">
        <f>IF(A4763&lt;&gt;"",VLOOKUP(D4763,Abfrage!$F$2:$G$21,2,FALSE),"")</f>
        <v/>
      </c>
      <c r="L4763" s="6" t="str">
        <f>IF(Belegerfassung!H4771&lt;&gt;"",Belegerfassung!H4771,"")</f>
        <v/>
      </c>
      <c r="M4763" t="str">
        <f>IFERROR(IF(Belegerfassung!E4771&lt;&gt;"",VLOOKUP(Belegerfassung!E4771,Abfrage!$L$2:$M$15,2,),""),"")</f>
        <v/>
      </c>
      <c r="N4763" t="str">
        <f t="shared" si="223"/>
        <v/>
      </c>
      <c r="O4763" t="str">
        <f t="shared" si="224"/>
        <v/>
      </c>
      <c r="P4763" t="str">
        <f>IF(Belegerfassung!G4771&lt;&gt;"",CONCATENATE(Belegerfassung!G4771,".pdf"),"")</f>
        <v/>
      </c>
    </row>
    <row r="4764" spans="1:16">
      <c r="A4764" t="str">
        <f>IF(Belegerfassung!C4772&lt;&gt;"",0,"")</f>
        <v/>
      </c>
      <c r="B4764" t="str">
        <f>IFERROR(VLOOKUP(Belegerfassung!I4772,Konten!A:D,2,FALSE),"")</f>
        <v/>
      </c>
      <c r="C4764" t="str">
        <f>IF(A4764&lt;&gt;"",TEXT(Belegerfassung!C4772,"TT.MM.JJJJ"),"")</f>
        <v/>
      </c>
      <c r="D4764" t="str">
        <f>IFERROR(VLOOKUP(Belegerfassung!A4772,Abfrage!$E$2:$F$20,2,FALSE),"")</f>
        <v/>
      </c>
      <c r="E4764" t="str">
        <f>IF(A4764&lt;&gt;"",Belegerfassung!B4772,"")</f>
        <v/>
      </c>
      <c r="F4764" t="str">
        <f>IF(Belegerfassung!L4772="","",IF(Belegerfassung!L4772&lt;&gt;"",IF(Belegerfassung!L4772&lt;&gt;"",IF(Belegerfassung!J4772&lt;&gt;0,VLOOKUP(Belegerfassung!L4772,Abfrage!$A$2:$C$19,2,),VLOOKUP(Belegerfassung!L4772,Abfrage!$A$2:$C$19,3,)),"")))</f>
        <v/>
      </c>
      <c r="G4764" t="str">
        <f t="shared" si="222"/>
        <v/>
      </c>
      <c r="H4764" s="31" t="str">
        <f>IF(A4764&lt;&gt;"",-Belegerfassung!J4772+Belegerfassung!K4772,"")</f>
        <v/>
      </c>
      <c r="I4764" s="49" t="str">
        <f>IFERROR(IF(H4764&lt;&gt;"",Belegerfassung!L4772*100,""),IF(OR(Belegerfassung!L4772="Leistung EU - Erlöse",Belegerfassung!L4772="Lieferungen EU-Erlöse",Belegerfassung!L4772="EUST",Belegerfassung!L4772="Bauleistungen 20%")=TRUE,"",MID(Belegerfassung!L4772,4,2)))</f>
        <v/>
      </c>
      <c r="J4764" s="6" t="str">
        <f>IF(A4764&lt;&gt;"",LEFT(Belegerfassung!D4772,40),"")</f>
        <v/>
      </c>
      <c r="K4764" t="str">
        <f>IF(A4764&lt;&gt;"",VLOOKUP(D4764,Abfrage!$F$2:$G$21,2,FALSE),"")</f>
        <v/>
      </c>
      <c r="L4764" s="6" t="str">
        <f>IF(Belegerfassung!H4772&lt;&gt;"",Belegerfassung!H4772,"")</f>
        <v/>
      </c>
      <c r="M4764" t="str">
        <f>IFERROR(IF(Belegerfassung!E4772&lt;&gt;"",VLOOKUP(Belegerfassung!E4772,Abfrage!$L$2:$M$15,2,),""),"")</f>
        <v/>
      </c>
      <c r="N4764" t="str">
        <f t="shared" si="223"/>
        <v/>
      </c>
      <c r="O4764" t="str">
        <f t="shared" si="224"/>
        <v/>
      </c>
      <c r="P4764" t="str">
        <f>IF(Belegerfassung!G4772&lt;&gt;"",CONCATENATE(Belegerfassung!G4772,".pdf"),"")</f>
        <v/>
      </c>
    </row>
    <row r="4765" spans="1:16">
      <c r="A4765" t="str">
        <f>IF(Belegerfassung!C4773&lt;&gt;"",0,"")</f>
        <v/>
      </c>
      <c r="B4765" t="str">
        <f>IFERROR(VLOOKUP(Belegerfassung!I4773,Konten!A:D,2,FALSE),"")</f>
        <v/>
      </c>
      <c r="C4765" t="str">
        <f>IF(A4765&lt;&gt;"",TEXT(Belegerfassung!C4773,"TT.MM.JJJJ"),"")</f>
        <v/>
      </c>
      <c r="D4765" t="str">
        <f>IFERROR(VLOOKUP(Belegerfassung!A4773,Abfrage!$E$2:$F$20,2,FALSE),"")</f>
        <v/>
      </c>
      <c r="E4765" t="str">
        <f>IF(A4765&lt;&gt;"",Belegerfassung!B4773,"")</f>
        <v/>
      </c>
      <c r="F4765" t="str">
        <f>IF(Belegerfassung!L4773="","",IF(Belegerfassung!L4773&lt;&gt;"",IF(Belegerfassung!L4773&lt;&gt;"",IF(Belegerfassung!J4773&lt;&gt;0,VLOOKUP(Belegerfassung!L4773,Abfrage!$A$2:$C$19,2,),VLOOKUP(Belegerfassung!L4773,Abfrage!$A$2:$C$19,3,)),"")))</f>
        <v/>
      </c>
      <c r="G4765" t="str">
        <f t="shared" si="222"/>
        <v/>
      </c>
      <c r="H4765" s="31" t="str">
        <f>IF(A4765&lt;&gt;"",-Belegerfassung!J4773+Belegerfassung!K4773,"")</f>
        <v/>
      </c>
      <c r="I4765" s="49" t="str">
        <f>IFERROR(IF(H4765&lt;&gt;"",Belegerfassung!L4773*100,""),IF(OR(Belegerfassung!L4773="Leistung EU - Erlöse",Belegerfassung!L4773="Lieferungen EU-Erlöse",Belegerfassung!L4773="EUST",Belegerfassung!L4773="Bauleistungen 20%")=TRUE,"",MID(Belegerfassung!L4773,4,2)))</f>
        <v/>
      </c>
      <c r="J4765" s="6" t="str">
        <f>IF(A4765&lt;&gt;"",LEFT(Belegerfassung!D4773,40),"")</f>
        <v/>
      </c>
      <c r="K4765" t="str">
        <f>IF(A4765&lt;&gt;"",VLOOKUP(D4765,Abfrage!$F$2:$G$21,2,FALSE),"")</f>
        <v/>
      </c>
      <c r="L4765" s="6" t="str">
        <f>IF(Belegerfassung!H4773&lt;&gt;"",Belegerfassung!H4773,"")</f>
        <v/>
      </c>
      <c r="M4765" t="str">
        <f>IFERROR(IF(Belegerfassung!E4773&lt;&gt;"",VLOOKUP(Belegerfassung!E4773,Abfrage!$L$2:$M$15,2,),""),"")</f>
        <v/>
      </c>
      <c r="N4765" t="str">
        <f t="shared" si="223"/>
        <v/>
      </c>
      <c r="O4765" t="str">
        <f t="shared" si="224"/>
        <v/>
      </c>
      <c r="P4765" t="str">
        <f>IF(Belegerfassung!G4773&lt;&gt;"",CONCATENATE(Belegerfassung!G4773,".pdf"),"")</f>
        <v/>
      </c>
    </row>
    <row r="4766" spans="1:16">
      <c r="A4766" t="str">
        <f>IF(Belegerfassung!C4774&lt;&gt;"",0,"")</f>
        <v/>
      </c>
      <c r="B4766" t="str">
        <f>IFERROR(VLOOKUP(Belegerfassung!I4774,Konten!A:D,2,FALSE),"")</f>
        <v/>
      </c>
      <c r="C4766" t="str">
        <f>IF(A4766&lt;&gt;"",TEXT(Belegerfassung!C4774,"TT.MM.JJJJ"),"")</f>
        <v/>
      </c>
      <c r="D4766" t="str">
        <f>IFERROR(VLOOKUP(Belegerfassung!A4774,Abfrage!$E$2:$F$20,2,FALSE),"")</f>
        <v/>
      </c>
      <c r="E4766" t="str">
        <f>IF(A4766&lt;&gt;"",Belegerfassung!B4774,"")</f>
        <v/>
      </c>
      <c r="F4766" t="str">
        <f>IF(Belegerfassung!L4774="","",IF(Belegerfassung!L4774&lt;&gt;"",IF(Belegerfassung!L4774&lt;&gt;"",IF(Belegerfassung!J4774&lt;&gt;0,VLOOKUP(Belegerfassung!L4774,Abfrage!$A$2:$C$19,2,),VLOOKUP(Belegerfassung!L4774,Abfrage!$A$2:$C$19,3,)),"")))</f>
        <v/>
      </c>
      <c r="G4766" t="str">
        <f t="shared" si="222"/>
        <v/>
      </c>
      <c r="H4766" s="31" t="str">
        <f>IF(A4766&lt;&gt;"",-Belegerfassung!J4774+Belegerfassung!K4774,"")</f>
        <v/>
      </c>
      <c r="I4766" s="49" t="str">
        <f>IFERROR(IF(H4766&lt;&gt;"",Belegerfassung!L4774*100,""),IF(OR(Belegerfassung!L4774="Leistung EU - Erlöse",Belegerfassung!L4774="Lieferungen EU-Erlöse",Belegerfassung!L4774="EUST",Belegerfassung!L4774="Bauleistungen 20%")=TRUE,"",MID(Belegerfassung!L4774,4,2)))</f>
        <v/>
      </c>
      <c r="J4766" s="6" t="str">
        <f>IF(A4766&lt;&gt;"",LEFT(Belegerfassung!D4774,40),"")</f>
        <v/>
      </c>
      <c r="K4766" t="str">
        <f>IF(A4766&lt;&gt;"",VLOOKUP(D4766,Abfrage!$F$2:$G$21,2,FALSE),"")</f>
        <v/>
      </c>
      <c r="L4766" s="6" t="str">
        <f>IF(Belegerfassung!H4774&lt;&gt;"",Belegerfassung!H4774,"")</f>
        <v/>
      </c>
      <c r="M4766" t="str">
        <f>IFERROR(IF(Belegerfassung!E4774&lt;&gt;"",VLOOKUP(Belegerfassung!E4774,Abfrage!$L$2:$M$15,2,),""),"")</f>
        <v/>
      </c>
      <c r="N4766" t="str">
        <f t="shared" si="223"/>
        <v/>
      </c>
      <c r="O4766" t="str">
        <f t="shared" si="224"/>
        <v/>
      </c>
      <c r="P4766" t="str">
        <f>IF(Belegerfassung!G4774&lt;&gt;"",CONCATENATE(Belegerfassung!G4774,".pdf"),"")</f>
        <v/>
      </c>
    </row>
    <row r="4767" spans="1:16">
      <c r="A4767" t="str">
        <f>IF(Belegerfassung!C4775&lt;&gt;"",0,"")</f>
        <v/>
      </c>
      <c r="B4767" t="str">
        <f>IFERROR(VLOOKUP(Belegerfassung!I4775,Konten!A:D,2,FALSE),"")</f>
        <v/>
      </c>
      <c r="C4767" t="str">
        <f>IF(A4767&lt;&gt;"",TEXT(Belegerfassung!C4775,"TT.MM.JJJJ"),"")</f>
        <v/>
      </c>
      <c r="D4767" t="str">
        <f>IFERROR(VLOOKUP(Belegerfassung!A4775,Abfrage!$E$2:$F$20,2,FALSE),"")</f>
        <v/>
      </c>
      <c r="E4767" t="str">
        <f>IF(A4767&lt;&gt;"",Belegerfassung!B4775,"")</f>
        <v/>
      </c>
      <c r="F4767" t="str">
        <f>IF(Belegerfassung!L4775="","",IF(Belegerfassung!L4775&lt;&gt;"",IF(Belegerfassung!L4775&lt;&gt;"",IF(Belegerfassung!J4775&lt;&gt;0,VLOOKUP(Belegerfassung!L4775,Abfrage!$A$2:$C$19,2,),VLOOKUP(Belegerfassung!L4775,Abfrage!$A$2:$C$19,3,)),"")))</f>
        <v/>
      </c>
      <c r="G4767" t="str">
        <f t="shared" si="222"/>
        <v/>
      </c>
      <c r="H4767" s="31" t="str">
        <f>IF(A4767&lt;&gt;"",-Belegerfassung!J4775+Belegerfassung!K4775,"")</f>
        <v/>
      </c>
      <c r="I4767" s="49" t="str">
        <f>IFERROR(IF(H4767&lt;&gt;"",Belegerfassung!L4775*100,""),IF(OR(Belegerfassung!L4775="Leistung EU - Erlöse",Belegerfassung!L4775="Lieferungen EU-Erlöse",Belegerfassung!L4775="EUST",Belegerfassung!L4775="Bauleistungen 20%")=TRUE,"",MID(Belegerfassung!L4775,4,2)))</f>
        <v/>
      </c>
      <c r="J4767" s="6" t="str">
        <f>IF(A4767&lt;&gt;"",LEFT(Belegerfassung!D4775,40),"")</f>
        <v/>
      </c>
      <c r="K4767" t="str">
        <f>IF(A4767&lt;&gt;"",VLOOKUP(D4767,Abfrage!$F$2:$G$21,2,FALSE),"")</f>
        <v/>
      </c>
      <c r="L4767" s="6" t="str">
        <f>IF(Belegerfassung!H4775&lt;&gt;"",Belegerfassung!H4775,"")</f>
        <v/>
      </c>
      <c r="M4767" t="str">
        <f>IFERROR(IF(Belegerfassung!E4775&lt;&gt;"",VLOOKUP(Belegerfassung!E4775,Abfrage!$L$2:$M$15,2,),""),"")</f>
        <v/>
      </c>
      <c r="N4767" t="str">
        <f t="shared" si="223"/>
        <v/>
      </c>
      <c r="O4767" t="str">
        <f t="shared" si="224"/>
        <v/>
      </c>
      <c r="P4767" t="str">
        <f>IF(Belegerfassung!G4775&lt;&gt;"",CONCATENATE(Belegerfassung!G4775,".pdf"),"")</f>
        <v/>
      </c>
    </row>
    <row r="4768" spans="1:16">
      <c r="A4768" t="str">
        <f>IF(Belegerfassung!C4776&lt;&gt;"",0,"")</f>
        <v/>
      </c>
      <c r="B4768" t="str">
        <f>IFERROR(VLOOKUP(Belegerfassung!I4776,Konten!A:D,2,FALSE),"")</f>
        <v/>
      </c>
      <c r="C4768" t="str">
        <f>IF(A4768&lt;&gt;"",TEXT(Belegerfassung!C4776,"TT.MM.JJJJ"),"")</f>
        <v/>
      </c>
      <c r="D4768" t="str">
        <f>IFERROR(VLOOKUP(Belegerfassung!A4776,Abfrage!$E$2:$F$20,2,FALSE),"")</f>
        <v/>
      </c>
      <c r="E4768" t="str">
        <f>IF(A4768&lt;&gt;"",Belegerfassung!B4776,"")</f>
        <v/>
      </c>
      <c r="F4768" t="str">
        <f>IF(Belegerfassung!L4776="","",IF(Belegerfassung!L4776&lt;&gt;"",IF(Belegerfassung!L4776&lt;&gt;"",IF(Belegerfassung!J4776&lt;&gt;0,VLOOKUP(Belegerfassung!L4776,Abfrage!$A$2:$C$19,2,),VLOOKUP(Belegerfassung!L4776,Abfrage!$A$2:$C$19,3,)),"")))</f>
        <v/>
      </c>
      <c r="G4768" t="str">
        <f t="shared" si="222"/>
        <v/>
      </c>
      <c r="H4768" s="31" t="str">
        <f>IF(A4768&lt;&gt;"",-Belegerfassung!J4776+Belegerfassung!K4776,"")</f>
        <v/>
      </c>
      <c r="I4768" s="49" t="str">
        <f>IFERROR(IF(H4768&lt;&gt;"",Belegerfassung!L4776*100,""),IF(OR(Belegerfassung!L4776="Leistung EU - Erlöse",Belegerfassung!L4776="Lieferungen EU-Erlöse",Belegerfassung!L4776="EUST",Belegerfassung!L4776="Bauleistungen 20%")=TRUE,"",MID(Belegerfassung!L4776,4,2)))</f>
        <v/>
      </c>
      <c r="J4768" s="6" t="str">
        <f>IF(A4768&lt;&gt;"",LEFT(Belegerfassung!D4776,40),"")</f>
        <v/>
      </c>
      <c r="K4768" t="str">
        <f>IF(A4768&lt;&gt;"",VLOOKUP(D4768,Abfrage!$F$2:$G$21,2,FALSE),"")</f>
        <v/>
      </c>
      <c r="L4768" s="6" t="str">
        <f>IF(Belegerfassung!H4776&lt;&gt;"",Belegerfassung!H4776,"")</f>
        <v/>
      </c>
      <c r="M4768" t="str">
        <f>IFERROR(IF(Belegerfassung!E4776&lt;&gt;"",VLOOKUP(Belegerfassung!E4776,Abfrage!$L$2:$M$15,2,),""),"")</f>
        <v/>
      </c>
      <c r="N4768" t="str">
        <f t="shared" si="223"/>
        <v/>
      </c>
      <c r="O4768" t="str">
        <f t="shared" si="224"/>
        <v/>
      </c>
      <c r="P4768" t="str">
        <f>IF(Belegerfassung!G4776&lt;&gt;"",CONCATENATE(Belegerfassung!G4776,".pdf"),"")</f>
        <v/>
      </c>
    </row>
    <row r="4769" spans="1:16">
      <c r="A4769" t="str">
        <f>IF(Belegerfassung!C4777&lt;&gt;"",0,"")</f>
        <v/>
      </c>
      <c r="B4769" t="str">
        <f>IFERROR(VLOOKUP(Belegerfassung!I4777,Konten!A:D,2,FALSE),"")</f>
        <v/>
      </c>
      <c r="C4769" t="str">
        <f>IF(A4769&lt;&gt;"",TEXT(Belegerfassung!C4777,"TT.MM.JJJJ"),"")</f>
        <v/>
      </c>
      <c r="D4769" t="str">
        <f>IFERROR(VLOOKUP(Belegerfassung!A4777,Abfrage!$E$2:$F$20,2,FALSE),"")</f>
        <v/>
      </c>
      <c r="E4769" t="str">
        <f>IF(A4769&lt;&gt;"",Belegerfassung!B4777,"")</f>
        <v/>
      </c>
      <c r="F4769" t="str">
        <f>IF(Belegerfassung!L4777="","",IF(Belegerfassung!L4777&lt;&gt;"",IF(Belegerfassung!L4777&lt;&gt;"",IF(Belegerfassung!J4777&lt;&gt;0,VLOOKUP(Belegerfassung!L4777,Abfrage!$A$2:$C$19,2,),VLOOKUP(Belegerfassung!L4777,Abfrage!$A$2:$C$19,3,)),"")))</f>
        <v/>
      </c>
      <c r="G4769" t="str">
        <f t="shared" si="222"/>
        <v/>
      </c>
      <c r="H4769" s="31" t="str">
        <f>IF(A4769&lt;&gt;"",-Belegerfassung!J4777+Belegerfassung!K4777,"")</f>
        <v/>
      </c>
      <c r="I4769" s="49" t="str">
        <f>IFERROR(IF(H4769&lt;&gt;"",Belegerfassung!L4777*100,""),IF(OR(Belegerfassung!L4777="Leistung EU - Erlöse",Belegerfassung!L4777="Lieferungen EU-Erlöse",Belegerfassung!L4777="EUST",Belegerfassung!L4777="Bauleistungen 20%")=TRUE,"",MID(Belegerfassung!L4777,4,2)))</f>
        <v/>
      </c>
      <c r="J4769" s="6" t="str">
        <f>IF(A4769&lt;&gt;"",LEFT(Belegerfassung!D4777,40),"")</f>
        <v/>
      </c>
      <c r="K4769" t="str">
        <f>IF(A4769&lt;&gt;"",VLOOKUP(D4769,Abfrage!$F$2:$G$21,2,FALSE),"")</f>
        <v/>
      </c>
      <c r="L4769" s="6" t="str">
        <f>IF(Belegerfassung!H4777&lt;&gt;"",Belegerfassung!H4777,"")</f>
        <v/>
      </c>
      <c r="M4769" t="str">
        <f>IFERROR(IF(Belegerfassung!E4777&lt;&gt;"",VLOOKUP(Belegerfassung!E4777,Abfrage!$L$2:$M$15,2,),""),"")</f>
        <v/>
      </c>
      <c r="N4769" t="str">
        <f t="shared" si="223"/>
        <v/>
      </c>
      <c r="O4769" t="str">
        <f t="shared" si="224"/>
        <v/>
      </c>
      <c r="P4769" t="str">
        <f>IF(Belegerfassung!G4777&lt;&gt;"",CONCATENATE(Belegerfassung!G4777,".pdf"),"")</f>
        <v/>
      </c>
    </row>
    <row r="4770" spans="1:16">
      <c r="A4770" t="str">
        <f>IF(Belegerfassung!C4778&lt;&gt;"",0,"")</f>
        <v/>
      </c>
      <c r="B4770" t="str">
        <f>IFERROR(VLOOKUP(Belegerfassung!I4778,Konten!A:D,2,FALSE),"")</f>
        <v/>
      </c>
      <c r="C4770" t="str">
        <f>IF(A4770&lt;&gt;"",TEXT(Belegerfassung!C4778,"TT.MM.JJJJ"),"")</f>
        <v/>
      </c>
      <c r="D4770" t="str">
        <f>IFERROR(VLOOKUP(Belegerfassung!A4778,Abfrage!$E$2:$F$20,2,FALSE),"")</f>
        <v/>
      </c>
      <c r="E4770" t="str">
        <f>IF(A4770&lt;&gt;"",Belegerfassung!B4778,"")</f>
        <v/>
      </c>
      <c r="F4770" t="str">
        <f>IF(Belegerfassung!L4778="","",IF(Belegerfassung!L4778&lt;&gt;"",IF(Belegerfassung!L4778&lt;&gt;"",IF(Belegerfassung!J4778&lt;&gt;0,VLOOKUP(Belegerfassung!L4778,Abfrage!$A$2:$C$19,2,),VLOOKUP(Belegerfassung!L4778,Abfrage!$A$2:$C$19,3,)),"")))</f>
        <v/>
      </c>
      <c r="G4770" t="str">
        <f t="shared" si="222"/>
        <v/>
      </c>
      <c r="H4770" s="31" t="str">
        <f>IF(A4770&lt;&gt;"",-Belegerfassung!J4778+Belegerfassung!K4778,"")</f>
        <v/>
      </c>
      <c r="I4770" s="49" t="str">
        <f>IFERROR(IF(H4770&lt;&gt;"",Belegerfassung!L4778*100,""),IF(OR(Belegerfassung!L4778="Leistung EU - Erlöse",Belegerfassung!L4778="Lieferungen EU-Erlöse",Belegerfassung!L4778="EUST",Belegerfassung!L4778="Bauleistungen 20%")=TRUE,"",MID(Belegerfassung!L4778,4,2)))</f>
        <v/>
      </c>
      <c r="J4770" s="6" t="str">
        <f>IF(A4770&lt;&gt;"",LEFT(Belegerfassung!D4778,40),"")</f>
        <v/>
      </c>
      <c r="K4770" t="str">
        <f>IF(A4770&lt;&gt;"",VLOOKUP(D4770,Abfrage!$F$2:$G$21,2,FALSE),"")</f>
        <v/>
      </c>
      <c r="L4770" s="6" t="str">
        <f>IF(Belegerfassung!H4778&lt;&gt;"",Belegerfassung!H4778,"")</f>
        <v/>
      </c>
      <c r="M4770" t="str">
        <f>IFERROR(IF(Belegerfassung!E4778&lt;&gt;"",VLOOKUP(Belegerfassung!E4778,Abfrage!$L$2:$M$15,2,),""),"")</f>
        <v/>
      </c>
      <c r="N4770" t="str">
        <f t="shared" si="223"/>
        <v/>
      </c>
      <c r="O4770" t="str">
        <f t="shared" si="224"/>
        <v/>
      </c>
      <c r="P4770" t="str">
        <f>IF(Belegerfassung!G4778&lt;&gt;"",CONCATENATE(Belegerfassung!G4778,".pdf"),"")</f>
        <v/>
      </c>
    </row>
    <row r="4771" spans="1:16">
      <c r="A4771" t="str">
        <f>IF(Belegerfassung!C4779&lt;&gt;"",0,"")</f>
        <v/>
      </c>
      <c r="B4771" t="str">
        <f>IFERROR(VLOOKUP(Belegerfassung!I4779,Konten!A:D,2,FALSE),"")</f>
        <v/>
      </c>
      <c r="C4771" t="str">
        <f>IF(A4771&lt;&gt;"",TEXT(Belegerfassung!C4779,"TT.MM.JJJJ"),"")</f>
        <v/>
      </c>
      <c r="D4771" t="str">
        <f>IFERROR(VLOOKUP(Belegerfassung!A4779,Abfrage!$E$2:$F$20,2,FALSE),"")</f>
        <v/>
      </c>
      <c r="E4771" t="str">
        <f>IF(A4771&lt;&gt;"",Belegerfassung!B4779,"")</f>
        <v/>
      </c>
      <c r="F4771" t="str">
        <f>IF(Belegerfassung!L4779="","",IF(Belegerfassung!L4779&lt;&gt;"",IF(Belegerfassung!L4779&lt;&gt;"",IF(Belegerfassung!J4779&lt;&gt;0,VLOOKUP(Belegerfassung!L4779,Abfrage!$A$2:$C$19,2,),VLOOKUP(Belegerfassung!L4779,Abfrage!$A$2:$C$19,3,)),"")))</f>
        <v/>
      </c>
      <c r="G4771" t="str">
        <f t="shared" si="222"/>
        <v/>
      </c>
      <c r="H4771" s="31" t="str">
        <f>IF(A4771&lt;&gt;"",-Belegerfassung!J4779+Belegerfassung!K4779,"")</f>
        <v/>
      </c>
      <c r="I4771" s="49" t="str">
        <f>IFERROR(IF(H4771&lt;&gt;"",Belegerfassung!L4779*100,""),IF(OR(Belegerfassung!L4779="Leistung EU - Erlöse",Belegerfassung!L4779="Lieferungen EU-Erlöse",Belegerfassung!L4779="EUST",Belegerfassung!L4779="Bauleistungen 20%")=TRUE,"",MID(Belegerfassung!L4779,4,2)))</f>
        <v/>
      </c>
      <c r="J4771" s="6" t="str">
        <f>IF(A4771&lt;&gt;"",LEFT(Belegerfassung!D4779,40),"")</f>
        <v/>
      </c>
      <c r="K4771" t="str">
        <f>IF(A4771&lt;&gt;"",VLOOKUP(D4771,Abfrage!$F$2:$G$21,2,FALSE),"")</f>
        <v/>
      </c>
      <c r="L4771" s="6" t="str">
        <f>IF(Belegerfassung!H4779&lt;&gt;"",Belegerfassung!H4779,"")</f>
        <v/>
      </c>
      <c r="M4771" t="str">
        <f>IFERROR(IF(Belegerfassung!E4779&lt;&gt;"",VLOOKUP(Belegerfassung!E4779,Abfrage!$L$2:$M$15,2,),""),"")</f>
        <v/>
      </c>
      <c r="N4771" t="str">
        <f t="shared" si="223"/>
        <v/>
      </c>
      <c r="O4771" t="str">
        <f t="shared" si="224"/>
        <v/>
      </c>
      <c r="P4771" t="str">
        <f>IF(Belegerfassung!G4779&lt;&gt;"",CONCATENATE(Belegerfassung!G4779,".pdf"),"")</f>
        <v/>
      </c>
    </row>
    <row r="4772" spans="1:16">
      <c r="A4772" t="str">
        <f>IF(Belegerfassung!C4780&lt;&gt;"",0,"")</f>
        <v/>
      </c>
      <c r="B4772" t="str">
        <f>IFERROR(VLOOKUP(Belegerfassung!I4780,Konten!A:D,2,FALSE),"")</f>
        <v/>
      </c>
      <c r="C4772" t="str">
        <f>IF(A4772&lt;&gt;"",TEXT(Belegerfassung!C4780,"TT.MM.JJJJ"),"")</f>
        <v/>
      </c>
      <c r="D4772" t="str">
        <f>IFERROR(VLOOKUP(Belegerfassung!A4780,Abfrage!$E$2:$F$20,2,FALSE),"")</f>
        <v/>
      </c>
      <c r="E4772" t="str">
        <f>IF(A4772&lt;&gt;"",Belegerfassung!B4780,"")</f>
        <v/>
      </c>
      <c r="F4772" t="str">
        <f>IF(Belegerfassung!L4780="","",IF(Belegerfassung!L4780&lt;&gt;"",IF(Belegerfassung!L4780&lt;&gt;"",IF(Belegerfassung!J4780&lt;&gt;0,VLOOKUP(Belegerfassung!L4780,Abfrage!$A$2:$C$19,2,),VLOOKUP(Belegerfassung!L4780,Abfrage!$A$2:$C$19,3,)),"")))</f>
        <v/>
      </c>
      <c r="G4772" t="str">
        <f t="shared" si="222"/>
        <v/>
      </c>
      <c r="H4772" s="31" t="str">
        <f>IF(A4772&lt;&gt;"",-Belegerfassung!J4780+Belegerfassung!K4780,"")</f>
        <v/>
      </c>
      <c r="I4772" s="49" t="str">
        <f>IFERROR(IF(H4772&lt;&gt;"",Belegerfassung!L4780*100,""),IF(OR(Belegerfassung!L4780="Leistung EU - Erlöse",Belegerfassung!L4780="Lieferungen EU-Erlöse",Belegerfassung!L4780="EUST",Belegerfassung!L4780="Bauleistungen 20%")=TRUE,"",MID(Belegerfassung!L4780,4,2)))</f>
        <v/>
      </c>
      <c r="J4772" s="6" t="str">
        <f>IF(A4772&lt;&gt;"",LEFT(Belegerfassung!D4780,40),"")</f>
        <v/>
      </c>
      <c r="K4772" t="str">
        <f>IF(A4772&lt;&gt;"",VLOOKUP(D4772,Abfrage!$F$2:$G$21,2,FALSE),"")</f>
        <v/>
      </c>
      <c r="L4772" s="6" t="str">
        <f>IF(Belegerfassung!H4780&lt;&gt;"",Belegerfassung!H4780,"")</f>
        <v/>
      </c>
      <c r="M4772" t="str">
        <f>IFERROR(IF(Belegerfassung!E4780&lt;&gt;"",VLOOKUP(Belegerfassung!E4780,Abfrage!$L$2:$M$15,2,),""),"")</f>
        <v/>
      </c>
      <c r="N4772" t="str">
        <f t="shared" si="223"/>
        <v/>
      </c>
      <c r="O4772" t="str">
        <f t="shared" si="224"/>
        <v/>
      </c>
      <c r="P4772" t="str">
        <f>IF(Belegerfassung!G4780&lt;&gt;"",CONCATENATE(Belegerfassung!G4780,".pdf"),"")</f>
        <v/>
      </c>
    </row>
    <row r="4773" spans="1:16">
      <c r="A4773" t="str">
        <f>IF(Belegerfassung!C4781&lt;&gt;"",0,"")</f>
        <v/>
      </c>
      <c r="B4773" t="str">
        <f>IFERROR(VLOOKUP(Belegerfassung!I4781,Konten!A:D,2,FALSE),"")</f>
        <v/>
      </c>
      <c r="C4773" t="str">
        <f>IF(A4773&lt;&gt;"",TEXT(Belegerfassung!C4781,"TT.MM.JJJJ"),"")</f>
        <v/>
      </c>
      <c r="D4773" t="str">
        <f>IFERROR(VLOOKUP(Belegerfassung!A4781,Abfrage!$E$2:$F$20,2,FALSE),"")</f>
        <v/>
      </c>
      <c r="E4773" t="str">
        <f>IF(A4773&lt;&gt;"",Belegerfassung!B4781,"")</f>
        <v/>
      </c>
      <c r="F4773" t="str">
        <f>IF(Belegerfassung!L4781="","",IF(Belegerfassung!L4781&lt;&gt;"",IF(Belegerfassung!L4781&lt;&gt;"",IF(Belegerfassung!J4781&lt;&gt;0,VLOOKUP(Belegerfassung!L4781,Abfrage!$A$2:$C$19,2,),VLOOKUP(Belegerfassung!L4781,Abfrage!$A$2:$C$19,3,)),"")))</f>
        <v/>
      </c>
      <c r="G4773" t="str">
        <f t="shared" si="222"/>
        <v/>
      </c>
      <c r="H4773" s="31" t="str">
        <f>IF(A4773&lt;&gt;"",-Belegerfassung!J4781+Belegerfassung!K4781,"")</f>
        <v/>
      </c>
      <c r="I4773" s="49" t="str">
        <f>IFERROR(IF(H4773&lt;&gt;"",Belegerfassung!L4781*100,""),IF(OR(Belegerfassung!L4781="Leistung EU - Erlöse",Belegerfassung!L4781="Lieferungen EU-Erlöse",Belegerfassung!L4781="EUST",Belegerfassung!L4781="Bauleistungen 20%")=TRUE,"",MID(Belegerfassung!L4781,4,2)))</f>
        <v/>
      </c>
      <c r="J4773" s="6" t="str">
        <f>IF(A4773&lt;&gt;"",LEFT(Belegerfassung!D4781,40),"")</f>
        <v/>
      </c>
      <c r="K4773" t="str">
        <f>IF(A4773&lt;&gt;"",VLOOKUP(D4773,Abfrage!$F$2:$G$21,2,FALSE),"")</f>
        <v/>
      </c>
      <c r="L4773" s="6" t="str">
        <f>IF(Belegerfassung!H4781&lt;&gt;"",Belegerfassung!H4781,"")</f>
        <v/>
      </c>
      <c r="M4773" t="str">
        <f>IFERROR(IF(Belegerfassung!E4781&lt;&gt;"",VLOOKUP(Belegerfassung!E4781,Abfrage!$L$2:$M$15,2,),""),"")</f>
        <v/>
      </c>
      <c r="N4773" t="str">
        <f t="shared" si="223"/>
        <v/>
      </c>
      <c r="O4773" t="str">
        <f t="shared" si="224"/>
        <v/>
      </c>
      <c r="P4773" t="str">
        <f>IF(Belegerfassung!G4781&lt;&gt;"",CONCATENATE(Belegerfassung!G4781,".pdf"),"")</f>
        <v/>
      </c>
    </row>
    <row r="4774" spans="1:16">
      <c r="A4774" t="str">
        <f>IF(Belegerfassung!C4782&lt;&gt;"",0,"")</f>
        <v/>
      </c>
      <c r="B4774" t="str">
        <f>IFERROR(VLOOKUP(Belegerfassung!I4782,Konten!A:D,2,FALSE),"")</f>
        <v/>
      </c>
      <c r="C4774" t="str">
        <f>IF(A4774&lt;&gt;"",TEXT(Belegerfassung!C4782,"TT.MM.JJJJ"),"")</f>
        <v/>
      </c>
      <c r="D4774" t="str">
        <f>IFERROR(VLOOKUP(Belegerfassung!A4782,Abfrage!$E$2:$F$20,2,FALSE),"")</f>
        <v/>
      </c>
      <c r="E4774" t="str">
        <f>IF(A4774&lt;&gt;"",Belegerfassung!B4782,"")</f>
        <v/>
      </c>
      <c r="F4774" t="str">
        <f>IF(Belegerfassung!L4782="","",IF(Belegerfassung!L4782&lt;&gt;"",IF(Belegerfassung!L4782&lt;&gt;"",IF(Belegerfassung!J4782&lt;&gt;0,VLOOKUP(Belegerfassung!L4782,Abfrage!$A$2:$C$19,2,),VLOOKUP(Belegerfassung!L4782,Abfrage!$A$2:$C$19,3,)),"")))</f>
        <v/>
      </c>
      <c r="G4774" t="str">
        <f t="shared" si="222"/>
        <v/>
      </c>
      <c r="H4774" s="31" t="str">
        <f>IF(A4774&lt;&gt;"",-Belegerfassung!J4782+Belegerfassung!K4782,"")</f>
        <v/>
      </c>
      <c r="I4774" s="49" t="str">
        <f>IFERROR(IF(H4774&lt;&gt;"",Belegerfassung!L4782*100,""),IF(OR(Belegerfassung!L4782="Leistung EU - Erlöse",Belegerfassung!L4782="Lieferungen EU-Erlöse",Belegerfassung!L4782="EUST",Belegerfassung!L4782="Bauleistungen 20%")=TRUE,"",MID(Belegerfassung!L4782,4,2)))</f>
        <v/>
      </c>
      <c r="J4774" s="6" t="str">
        <f>IF(A4774&lt;&gt;"",LEFT(Belegerfassung!D4782,40),"")</f>
        <v/>
      </c>
      <c r="K4774" t="str">
        <f>IF(A4774&lt;&gt;"",VLOOKUP(D4774,Abfrage!$F$2:$G$21,2,FALSE),"")</f>
        <v/>
      </c>
      <c r="L4774" s="6" t="str">
        <f>IF(Belegerfassung!H4782&lt;&gt;"",Belegerfassung!H4782,"")</f>
        <v/>
      </c>
      <c r="M4774" t="str">
        <f>IFERROR(IF(Belegerfassung!E4782&lt;&gt;"",VLOOKUP(Belegerfassung!E4782,Abfrage!$L$2:$M$15,2,),""),"")</f>
        <v/>
      </c>
      <c r="N4774" t="str">
        <f t="shared" si="223"/>
        <v/>
      </c>
      <c r="O4774" t="str">
        <f t="shared" si="224"/>
        <v/>
      </c>
      <c r="P4774" t="str">
        <f>IF(Belegerfassung!G4782&lt;&gt;"",CONCATENATE(Belegerfassung!G4782,".pdf"),"")</f>
        <v/>
      </c>
    </row>
    <row r="4775" spans="1:16">
      <c r="A4775" t="str">
        <f>IF(Belegerfassung!C4783&lt;&gt;"",0,"")</f>
        <v/>
      </c>
      <c r="B4775" t="str">
        <f>IFERROR(VLOOKUP(Belegerfassung!I4783,Konten!A:D,2,FALSE),"")</f>
        <v/>
      </c>
      <c r="C4775" t="str">
        <f>IF(A4775&lt;&gt;"",TEXT(Belegerfassung!C4783,"TT.MM.JJJJ"),"")</f>
        <v/>
      </c>
      <c r="D4775" t="str">
        <f>IFERROR(VLOOKUP(Belegerfassung!A4783,Abfrage!$E$2:$F$20,2,FALSE),"")</f>
        <v/>
      </c>
      <c r="E4775" t="str">
        <f>IF(A4775&lt;&gt;"",Belegerfassung!B4783,"")</f>
        <v/>
      </c>
      <c r="F4775" t="str">
        <f>IF(Belegerfassung!L4783="","",IF(Belegerfassung!L4783&lt;&gt;"",IF(Belegerfassung!L4783&lt;&gt;"",IF(Belegerfassung!J4783&lt;&gt;0,VLOOKUP(Belegerfassung!L4783,Abfrage!$A$2:$C$19,2,),VLOOKUP(Belegerfassung!L4783,Abfrage!$A$2:$C$19,3,)),"")))</f>
        <v/>
      </c>
      <c r="G4775" t="str">
        <f t="shared" si="222"/>
        <v/>
      </c>
      <c r="H4775" s="31" t="str">
        <f>IF(A4775&lt;&gt;"",-Belegerfassung!J4783+Belegerfassung!K4783,"")</f>
        <v/>
      </c>
      <c r="I4775" s="49" t="str">
        <f>IFERROR(IF(H4775&lt;&gt;"",Belegerfassung!L4783*100,""),IF(OR(Belegerfassung!L4783="Leistung EU - Erlöse",Belegerfassung!L4783="Lieferungen EU-Erlöse",Belegerfassung!L4783="EUST",Belegerfassung!L4783="Bauleistungen 20%")=TRUE,"",MID(Belegerfassung!L4783,4,2)))</f>
        <v/>
      </c>
      <c r="J4775" s="6" t="str">
        <f>IF(A4775&lt;&gt;"",LEFT(Belegerfassung!D4783,40),"")</f>
        <v/>
      </c>
      <c r="K4775" t="str">
        <f>IF(A4775&lt;&gt;"",VLOOKUP(D4775,Abfrage!$F$2:$G$21,2,FALSE),"")</f>
        <v/>
      </c>
      <c r="L4775" s="6" t="str">
        <f>IF(Belegerfassung!H4783&lt;&gt;"",Belegerfassung!H4783,"")</f>
        <v/>
      </c>
      <c r="M4775" t="str">
        <f>IFERROR(IF(Belegerfassung!E4783&lt;&gt;"",VLOOKUP(Belegerfassung!E4783,Abfrage!$L$2:$M$15,2,),""),"")</f>
        <v/>
      </c>
      <c r="N4775" t="str">
        <f t="shared" si="223"/>
        <v/>
      </c>
      <c r="O4775" t="str">
        <f t="shared" si="224"/>
        <v/>
      </c>
      <c r="P4775" t="str">
        <f>IF(Belegerfassung!G4783&lt;&gt;"",CONCATENATE(Belegerfassung!G4783,".pdf"),"")</f>
        <v/>
      </c>
    </row>
    <row r="4776" spans="1:16">
      <c r="A4776" t="str">
        <f>IF(Belegerfassung!C4784&lt;&gt;"",0,"")</f>
        <v/>
      </c>
      <c r="B4776" t="str">
        <f>IFERROR(VLOOKUP(Belegerfassung!I4784,Konten!A:D,2,FALSE),"")</f>
        <v/>
      </c>
      <c r="C4776" t="str">
        <f>IF(A4776&lt;&gt;"",TEXT(Belegerfassung!C4784,"TT.MM.JJJJ"),"")</f>
        <v/>
      </c>
      <c r="D4776" t="str">
        <f>IFERROR(VLOOKUP(Belegerfassung!A4784,Abfrage!$E$2:$F$20,2,FALSE),"")</f>
        <v/>
      </c>
      <c r="E4776" t="str">
        <f>IF(A4776&lt;&gt;"",Belegerfassung!B4784,"")</f>
        <v/>
      </c>
      <c r="F4776" t="str">
        <f>IF(Belegerfassung!L4784="","",IF(Belegerfassung!L4784&lt;&gt;"",IF(Belegerfassung!L4784&lt;&gt;"",IF(Belegerfassung!J4784&lt;&gt;0,VLOOKUP(Belegerfassung!L4784,Abfrage!$A$2:$C$19,2,),VLOOKUP(Belegerfassung!L4784,Abfrage!$A$2:$C$19,3,)),"")))</f>
        <v/>
      </c>
      <c r="G4776" t="str">
        <f t="shared" si="222"/>
        <v/>
      </c>
      <c r="H4776" s="31" t="str">
        <f>IF(A4776&lt;&gt;"",-Belegerfassung!J4784+Belegerfassung!K4784,"")</f>
        <v/>
      </c>
      <c r="I4776" s="49" t="str">
        <f>IFERROR(IF(H4776&lt;&gt;"",Belegerfassung!L4784*100,""),IF(OR(Belegerfassung!L4784="Leistung EU - Erlöse",Belegerfassung!L4784="Lieferungen EU-Erlöse",Belegerfassung!L4784="EUST",Belegerfassung!L4784="Bauleistungen 20%")=TRUE,"",MID(Belegerfassung!L4784,4,2)))</f>
        <v/>
      </c>
      <c r="J4776" s="6" t="str">
        <f>IF(A4776&lt;&gt;"",LEFT(Belegerfassung!D4784,40),"")</f>
        <v/>
      </c>
      <c r="K4776" t="str">
        <f>IF(A4776&lt;&gt;"",VLOOKUP(D4776,Abfrage!$F$2:$G$21,2,FALSE),"")</f>
        <v/>
      </c>
      <c r="L4776" s="6" t="str">
        <f>IF(Belegerfassung!H4784&lt;&gt;"",Belegerfassung!H4784,"")</f>
        <v/>
      </c>
      <c r="M4776" t="str">
        <f>IFERROR(IF(Belegerfassung!E4784&lt;&gt;"",VLOOKUP(Belegerfassung!E4784,Abfrage!$L$2:$M$15,2,),""),"")</f>
        <v/>
      </c>
      <c r="N4776" t="str">
        <f t="shared" si="223"/>
        <v/>
      </c>
      <c r="O4776" t="str">
        <f t="shared" si="224"/>
        <v/>
      </c>
      <c r="P4776" t="str">
        <f>IF(Belegerfassung!G4784&lt;&gt;"",CONCATENATE(Belegerfassung!G4784,".pdf"),"")</f>
        <v/>
      </c>
    </row>
    <row r="4777" spans="1:16">
      <c r="A4777" t="str">
        <f>IF(Belegerfassung!C4785&lt;&gt;"",0,"")</f>
        <v/>
      </c>
      <c r="B4777" t="str">
        <f>IFERROR(VLOOKUP(Belegerfassung!I4785,Konten!A:D,2,FALSE),"")</f>
        <v/>
      </c>
      <c r="C4777" t="str">
        <f>IF(A4777&lt;&gt;"",TEXT(Belegerfassung!C4785,"TT.MM.JJJJ"),"")</f>
        <v/>
      </c>
      <c r="D4777" t="str">
        <f>IFERROR(VLOOKUP(Belegerfassung!A4785,Abfrage!$E$2:$F$20,2,FALSE),"")</f>
        <v/>
      </c>
      <c r="E4777" t="str">
        <f>IF(A4777&lt;&gt;"",Belegerfassung!B4785,"")</f>
        <v/>
      </c>
      <c r="F4777" t="str">
        <f>IF(Belegerfassung!L4785="","",IF(Belegerfassung!L4785&lt;&gt;"",IF(Belegerfassung!L4785&lt;&gt;"",IF(Belegerfassung!J4785&lt;&gt;0,VLOOKUP(Belegerfassung!L4785,Abfrage!$A$2:$C$19,2,),VLOOKUP(Belegerfassung!L4785,Abfrage!$A$2:$C$19,3,)),"")))</f>
        <v/>
      </c>
      <c r="G4777" t="str">
        <f t="shared" si="222"/>
        <v/>
      </c>
      <c r="H4777" s="31" t="str">
        <f>IF(A4777&lt;&gt;"",-Belegerfassung!J4785+Belegerfassung!K4785,"")</f>
        <v/>
      </c>
      <c r="I4777" s="49" t="str">
        <f>IFERROR(IF(H4777&lt;&gt;"",Belegerfassung!L4785*100,""),IF(OR(Belegerfassung!L4785="Leistung EU - Erlöse",Belegerfassung!L4785="Lieferungen EU-Erlöse",Belegerfassung!L4785="EUST",Belegerfassung!L4785="Bauleistungen 20%")=TRUE,"",MID(Belegerfassung!L4785,4,2)))</f>
        <v/>
      </c>
      <c r="J4777" s="6" t="str">
        <f>IF(A4777&lt;&gt;"",LEFT(Belegerfassung!D4785,40),"")</f>
        <v/>
      </c>
      <c r="K4777" t="str">
        <f>IF(A4777&lt;&gt;"",VLOOKUP(D4777,Abfrage!$F$2:$G$21,2,FALSE),"")</f>
        <v/>
      </c>
      <c r="L4777" s="6" t="str">
        <f>IF(Belegerfassung!H4785&lt;&gt;"",Belegerfassung!H4785,"")</f>
        <v/>
      </c>
      <c r="M4777" t="str">
        <f>IFERROR(IF(Belegerfassung!E4785&lt;&gt;"",VLOOKUP(Belegerfassung!E4785,Abfrage!$L$2:$M$15,2,),""),"")</f>
        <v/>
      </c>
      <c r="N4777" t="str">
        <f t="shared" si="223"/>
        <v/>
      </c>
      <c r="O4777" t="str">
        <f t="shared" si="224"/>
        <v/>
      </c>
      <c r="P4777" t="str">
        <f>IF(Belegerfassung!G4785&lt;&gt;"",CONCATENATE(Belegerfassung!G4785,".pdf"),"")</f>
        <v/>
      </c>
    </row>
    <row r="4778" spans="1:16">
      <c r="A4778" t="str">
        <f>IF(Belegerfassung!C4786&lt;&gt;"",0,"")</f>
        <v/>
      </c>
      <c r="B4778" t="str">
        <f>IFERROR(VLOOKUP(Belegerfassung!I4786,Konten!A:D,2,FALSE),"")</f>
        <v/>
      </c>
      <c r="C4778" t="str">
        <f>IF(A4778&lt;&gt;"",TEXT(Belegerfassung!C4786,"TT.MM.JJJJ"),"")</f>
        <v/>
      </c>
      <c r="D4778" t="str">
        <f>IFERROR(VLOOKUP(Belegerfassung!A4786,Abfrage!$E$2:$F$20,2,FALSE),"")</f>
        <v/>
      </c>
      <c r="E4778" t="str">
        <f>IF(A4778&lt;&gt;"",Belegerfassung!B4786,"")</f>
        <v/>
      </c>
      <c r="F4778" t="str">
        <f>IF(Belegerfassung!L4786="","",IF(Belegerfassung!L4786&lt;&gt;"",IF(Belegerfassung!L4786&lt;&gt;"",IF(Belegerfassung!J4786&lt;&gt;0,VLOOKUP(Belegerfassung!L4786,Abfrage!$A$2:$C$19,2,),VLOOKUP(Belegerfassung!L4786,Abfrage!$A$2:$C$19,3,)),"")))</f>
        <v/>
      </c>
      <c r="G4778" t="str">
        <f t="shared" si="222"/>
        <v/>
      </c>
      <c r="H4778" s="31" t="str">
        <f>IF(A4778&lt;&gt;"",-Belegerfassung!J4786+Belegerfassung!K4786,"")</f>
        <v/>
      </c>
      <c r="I4778" s="49" t="str">
        <f>IFERROR(IF(H4778&lt;&gt;"",Belegerfassung!L4786*100,""),IF(OR(Belegerfassung!L4786="Leistung EU - Erlöse",Belegerfassung!L4786="Lieferungen EU-Erlöse",Belegerfassung!L4786="EUST",Belegerfassung!L4786="Bauleistungen 20%")=TRUE,"",MID(Belegerfassung!L4786,4,2)))</f>
        <v/>
      </c>
      <c r="J4778" s="6" t="str">
        <f>IF(A4778&lt;&gt;"",LEFT(Belegerfassung!D4786,40),"")</f>
        <v/>
      </c>
      <c r="K4778" t="str">
        <f>IF(A4778&lt;&gt;"",VLOOKUP(D4778,Abfrage!$F$2:$G$21,2,FALSE),"")</f>
        <v/>
      </c>
      <c r="L4778" s="6" t="str">
        <f>IF(Belegerfassung!H4786&lt;&gt;"",Belegerfassung!H4786,"")</f>
        <v/>
      </c>
      <c r="M4778" t="str">
        <f>IFERROR(IF(Belegerfassung!E4786&lt;&gt;"",VLOOKUP(Belegerfassung!E4786,Abfrage!$L$2:$M$15,2,),""),"")</f>
        <v/>
      </c>
      <c r="N4778" t="str">
        <f t="shared" si="223"/>
        <v/>
      </c>
      <c r="O4778" t="str">
        <f t="shared" si="224"/>
        <v/>
      </c>
      <c r="P4778" t="str">
        <f>IF(Belegerfassung!G4786&lt;&gt;"",CONCATENATE(Belegerfassung!G4786,".pdf"),"")</f>
        <v/>
      </c>
    </row>
    <row r="4779" spans="1:16">
      <c r="A4779" t="str">
        <f>IF(Belegerfassung!C4787&lt;&gt;"",0,"")</f>
        <v/>
      </c>
      <c r="B4779" t="str">
        <f>IFERROR(VLOOKUP(Belegerfassung!I4787,Konten!A:D,2,FALSE),"")</f>
        <v/>
      </c>
      <c r="C4779" t="str">
        <f>IF(A4779&lt;&gt;"",TEXT(Belegerfassung!C4787,"TT.MM.JJJJ"),"")</f>
        <v/>
      </c>
      <c r="D4779" t="str">
        <f>IFERROR(VLOOKUP(Belegerfassung!A4787,Abfrage!$E$2:$F$20,2,FALSE),"")</f>
        <v/>
      </c>
      <c r="E4779" t="str">
        <f>IF(A4779&lt;&gt;"",Belegerfassung!B4787,"")</f>
        <v/>
      </c>
      <c r="F4779" t="str">
        <f>IF(Belegerfassung!L4787="","",IF(Belegerfassung!L4787&lt;&gt;"",IF(Belegerfassung!L4787&lt;&gt;"",IF(Belegerfassung!J4787&lt;&gt;0,VLOOKUP(Belegerfassung!L4787,Abfrage!$A$2:$C$19,2,),VLOOKUP(Belegerfassung!L4787,Abfrage!$A$2:$C$19,3,)),"")))</f>
        <v/>
      </c>
      <c r="G4779" t="str">
        <f t="shared" si="222"/>
        <v/>
      </c>
      <c r="H4779" s="31" t="str">
        <f>IF(A4779&lt;&gt;"",-Belegerfassung!J4787+Belegerfassung!K4787,"")</f>
        <v/>
      </c>
      <c r="I4779" s="49" t="str">
        <f>IFERROR(IF(H4779&lt;&gt;"",Belegerfassung!L4787*100,""),IF(OR(Belegerfassung!L4787="Leistung EU - Erlöse",Belegerfassung!L4787="Lieferungen EU-Erlöse",Belegerfassung!L4787="EUST",Belegerfassung!L4787="Bauleistungen 20%")=TRUE,"",MID(Belegerfassung!L4787,4,2)))</f>
        <v/>
      </c>
      <c r="J4779" s="6" t="str">
        <f>IF(A4779&lt;&gt;"",LEFT(Belegerfassung!D4787,40),"")</f>
        <v/>
      </c>
      <c r="K4779" t="str">
        <f>IF(A4779&lt;&gt;"",VLOOKUP(D4779,Abfrage!$F$2:$G$21,2,FALSE),"")</f>
        <v/>
      </c>
      <c r="L4779" s="6" t="str">
        <f>IF(Belegerfassung!H4787&lt;&gt;"",Belegerfassung!H4787,"")</f>
        <v/>
      </c>
      <c r="M4779" t="str">
        <f>IFERROR(IF(Belegerfassung!E4787&lt;&gt;"",VLOOKUP(Belegerfassung!E4787,Abfrage!$L$2:$M$15,2,),""),"")</f>
        <v/>
      </c>
      <c r="N4779" t="str">
        <f t="shared" si="223"/>
        <v/>
      </c>
      <c r="O4779" t="str">
        <f t="shared" si="224"/>
        <v/>
      </c>
      <c r="P4779" t="str">
        <f>IF(Belegerfassung!G4787&lt;&gt;"",CONCATENATE(Belegerfassung!G4787,".pdf"),"")</f>
        <v/>
      </c>
    </row>
    <row r="4780" spans="1:16">
      <c r="A4780" t="str">
        <f>IF(Belegerfassung!C4788&lt;&gt;"",0,"")</f>
        <v/>
      </c>
      <c r="B4780" t="str">
        <f>IFERROR(VLOOKUP(Belegerfassung!I4788,Konten!A:D,2,FALSE),"")</f>
        <v/>
      </c>
      <c r="C4780" t="str">
        <f>IF(A4780&lt;&gt;"",TEXT(Belegerfassung!C4788,"TT.MM.JJJJ"),"")</f>
        <v/>
      </c>
      <c r="D4780" t="str">
        <f>IFERROR(VLOOKUP(Belegerfassung!A4788,Abfrage!$E$2:$F$20,2,FALSE),"")</f>
        <v/>
      </c>
      <c r="E4780" t="str">
        <f>IF(A4780&lt;&gt;"",Belegerfassung!B4788,"")</f>
        <v/>
      </c>
      <c r="F4780" t="str">
        <f>IF(Belegerfassung!L4788="","",IF(Belegerfassung!L4788&lt;&gt;"",IF(Belegerfassung!L4788&lt;&gt;"",IF(Belegerfassung!J4788&lt;&gt;0,VLOOKUP(Belegerfassung!L4788,Abfrage!$A$2:$C$19,2,),VLOOKUP(Belegerfassung!L4788,Abfrage!$A$2:$C$19,3,)),"")))</f>
        <v/>
      </c>
      <c r="G4780" t="str">
        <f t="shared" si="222"/>
        <v/>
      </c>
      <c r="H4780" s="31" t="str">
        <f>IF(A4780&lt;&gt;"",-Belegerfassung!J4788+Belegerfassung!K4788,"")</f>
        <v/>
      </c>
      <c r="I4780" s="49" t="str">
        <f>IFERROR(IF(H4780&lt;&gt;"",Belegerfassung!L4788*100,""),IF(OR(Belegerfassung!L4788="Leistung EU - Erlöse",Belegerfassung!L4788="Lieferungen EU-Erlöse",Belegerfassung!L4788="EUST",Belegerfassung!L4788="Bauleistungen 20%")=TRUE,"",MID(Belegerfassung!L4788,4,2)))</f>
        <v/>
      </c>
      <c r="J4780" s="6" t="str">
        <f>IF(A4780&lt;&gt;"",LEFT(Belegerfassung!D4788,40),"")</f>
        <v/>
      </c>
      <c r="K4780" t="str">
        <f>IF(A4780&lt;&gt;"",VLOOKUP(D4780,Abfrage!$F$2:$G$21,2,FALSE),"")</f>
        <v/>
      </c>
      <c r="L4780" s="6" t="str">
        <f>IF(Belegerfassung!H4788&lt;&gt;"",Belegerfassung!H4788,"")</f>
        <v/>
      </c>
      <c r="M4780" t="str">
        <f>IFERROR(IF(Belegerfassung!E4788&lt;&gt;"",VLOOKUP(Belegerfassung!E4788,Abfrage!$L$2:$M$15,2,),""),"")</f>
        <v/>
      </c>
      <c r="N4780" t="str">
        <f t="shared" si="223"/>
        <v/>
      </c>
      <c r="O4780" t="str">
        <f t="shared" si="224"/>
        <v/>
      </c>
      <c r="P4780" t="str">
        <f>IF(Belegerfassung!G4788&lt;&gt;"",CONCATENATE(Belegerfassung!G4788,".pdf"),"")</f>
        <v/>
      </c>
    </row>
    <row r="4781" spans="1:16">
      <c r="A4781" t="str">
        <f>IF(Belegerfassung!C4789&lt;&gt;"",0,"")</f>
        <v/>
      </c>
      <c r="B4781" t="str">
        <f>IFERROR(VLOOKUP(Belegerfassung!I4789,Konten!A:D,2,FALSE),"")</f>
        <v/>
      </c>
      <c r="C4781" t="str">
        <f>IF(A4781&lt;&gt;"",TEXT(Belegerfassung!C4789,"TT.MM.JJJJ"),"")</f>
        <v/>
      </c>
      <c r="D4781" t="str">
        <f>IFERROR(VLOOKUP(Belegerfassung!A4789,Abfrage!$E$2:$F$20,2,FALSE),"")</f>
        <v/>
      </c>
      <c r="E4781" t="str">
        <f>IF(A4781&lt;&gt;"",Belegerfassung!B4789,"")</f>
        <v/>
      </c>
      <c r="F4781" t="str">
        <f>IF(Belegerfassung!L4789="","",IF(Belegerfassung!L4789&lt;&gt;"",IF(Belegerfassung!L4789&lt;&gt;"",IF(Belegerfassung!J4789&lt;&gt;0,VLOOKUP(Belegerfassung!L4789,Abfrage!$A$2:$C$19,2,),VLOOKUP(Belegerfassung!L4789,Abfrage!$A$2:$C$19,3,)),"")))</f>
        <v/>
      </c>
      <c r="G4781" t="str">
        <f t="shared" si="222"/>
        <v/>
      </c>
      <c r="H4781" s="31" t="str">
        <f>IF(A4781&lt;&gt;"",-Belegerfassung!J4789+Belegerfassung!K4789,"")</f>
        <v/>
      </c>
      <c r="I4781" s="49" t="str">
        <f>IFERROR(IF(H4781&lt;&gt;"",Belegerfassung!L4789*100,""),IF(OR(Belegerfassung!L4789="Leistung EU - Erlöse",Belegerfassung!L4789="Lieferungen EU-Erlöse",Belegerfassung!L4789="EUST",Belegerfassung!L4789="Bauleistungen 20%")=TRUE,"",MID(Belegerfassung!L4789,4,2)))</f>
        <v/>
      </c>
      <c r="J4781" s="6" t="str">
        <f>IF(A4781&lt;&gt;"",LEFT(Belegerfassung!D4789,40),"")</f>
        <v/>
      </c>
      <c r="K4781" t="str">
        <f>IF(A4781&lt;&gt;"",VLOOKUP(D4781,Abfrage!$F$2:$G$21,2,FALSE),"")</f>
        <v/>
      </c>
      <c r="L4781" s="6" t="str">
        <f>IF(Belegerfassung!H4789&lt;&gt;"",Belegerfassung!H4789,"")</f>
        <v/>
      </c>
      <c r="M4781" t="str">
        <f>IFERROR(IF(Belegerfassung!E4789&lt;&gt;"",VLOOKUP(Belegerfassung!E4789,Abfrage!$L$2:$M$15,2,),""),"")</f>
        <v/>
      </c>
      <c r="N4781" t="str">
        <f t="shared" si="223"/>
        <v/>
      </c>
      <c r="O4781" t="str">
        <f t="shared" si="224"/>
        <v/>
      </c>
      <c r="P4781" t="str">
        <f>IF(Belegerfassung!G4789&lt;&gt;"",CONCATENATE(Belegerfassung!G4789,".pdf"),"")</f>
        <v/>
      </c>
    </row>
    <row r="4782" spans="1:16">
      <c r="A4782" t="str">
        <f>IF(Belegerfassung!C4790&lt;&gt;"",0,"")</f>
        <v/>
      </c>
      <c r="B4782" t="str">
        <f>IFERROR(VLOOKUP(Belegerfassung!I4790,Konten!A:D,2,FALSE),"")</f>
        <v/>
      </c>
      <c r="C4782" t="str">
        <f>IF(A4782&lt;&gt;"",TEXT(Belegerfassung!C4790,"TT.MM.JJJJ"),"")</f>
        <v/>
      </c>
      <c r="D4782" t="str">
        <f>IFERROR(VLOOKUP(Belegerfassung!A4790,Abfrage!$E$2:$F$20,2,FALSE),"")</f>
        <v/>
      </c>
      <c r="E4782" t="str">
        <f>IF(A4782&lt;&gt;"",Belegerfassung!B4790,"")</f>
        <v/>
      </c>
      <c r="F4782" t="str">
        <f>IF(Belegerfassung!L4790="","",IF(Belegerfassung!L4790&lt;&gt;"",IF(Belegerfassung!L4790&lt;&gt;"",IF(Belegerfassung!J4790&lt;&gt;0,VLOOKUP(Belegerfassung!L4790,Abfrage!$A$2:$C$19,2,),VLOOKUP(Belegerfassung!L4790,Abfrage!$A$2:$C$19,3,)),"")))</f>
        <v/>
      </c>
      <c r="G4782" t="str">
        <f t="shared" si="222"/>
        <v/>
      </c>
      <c r="H4782" s="31" t="str">
        <f>IF(A4782&lt;&gt;"",-Belegerfassung!J4790+Belegerfassung!K4790,"")</f>
        <v/>
      </c>
      <c r="I4782" s="49" t="str">
        <f>IFERROR(IF(H4782&lt;&gt;"",Belegerfassung!L4790*100,""),IF(OR(Belegerfassung!L4790="Leistung EU - Erlöse",Belegerfassung!L4790="Lieferungen EU-Erlöse",Belegerfassung!L4790="EUST",Belegerfassung!L4790="Bauleistungen 20%")=TRUE,"",MID(Belegerfassung!L4790,4,2)))</f>
        <v/>
      </c>
      <c r="J4782" s="6" t="str">
        <f>IF(A4782&lt;&gt;"",LEFT(Belegerfassung!D4790,40),"")</f>
        <v/>
      </c>
      <c r="K4782" t="str">
        <f>IF(A4782&lt;&gt;"",VLOOKUP(D4782,Abfrage!$F$2:$G$21,2,FALSE),"")</f>
        <v/>
      </c>
      <c r="L4782" s="6" t="str">
        <f>IF(Belegerfassung!H4790&lt;&gt;"",Belegerfassung!H4790,"")</f>
        <v/>
      </c>
      <c r="M4782" t="str">
        <f>IFERROR(IF(Belegerfassung!E4790&lt;&gt;"",VLOOKUP(Belegerfassung!E4790,Abfrage!$L$2:$M$15,2,),""),"")</f>
        <v/>
      </c>
      <c r="N4782" t="str">
        <f t="shared" si="223"/>
        <v/>
      </c>
      <c r="O4782" t="str">
        <f t="shared" si="224"/>
        <v/>
      </c>
      <c r="P4782" t="str">
        <f>IF(Belegerfassung!G4790&lt;&gt;"",CONCATENATE(Belegerfassung!G4790,".pdf"),"")</f>
        <v/>
      </c>
    </row>
    <row r="4783" spans="1:16">
      <c r="A4783" t="str">
        <f>IF(Belegerfassung!C4791&lt;&gt;"",0,"")</f>
        <v/>
      </c>
      <c r="B4783" t="str">
        <f>IFERROR(VLOOKUP(Belegerfassung!I4791,Konten!A:D,2,FALSE),"")</f>
        <v/>
      </c>
      <c r="C4783" t="str">
        <f>IF(A4783&lt;&gt;"",TEXT(Belegerfassung!C4791,"TT.MM.JJJJ"),"")</f>
        <v/>
      </c>
      <c r="D4783" t="str">
        <f>IFERROR(VLOOKUP(Belegerfassung!A4791,Abfrage!$E$2:$F$20,2,FALSE),"")</f>
        <v/>
      </c>
      <c r="E4783" t="str">
        <f>IF(A4783&lt;&gt;"",Belegerfassung!B4791,"")</f>
        <v/>
      </c>
      <c r="F4783" t="str">
        <f>IF(Belegerfassung!L4791="","",IF(Belegerfassung!L4791&lt;&gt;"",IF(Belegerfassung!L4791&lt;&gt;"",IF(Belegerfassung!J4791&lt;&gt;0,VLOOKUP(Belegerfassung!L4791,Abfrage!$A$2:$C$19,2,),VLOOKUP(Belegerfassung!L4791,Abfrage!$A$2:$C$19,3,)),"")))</f>
        <v/>
      </c>
      <c r="G4783" t="str">
        <f t="shared" si="222"/>
        <v/>
      </c>
      <c r="H4783" s="31" t="str">
        <f>IF(A4783&lt;&gt;"",-Belegerfassung!J4791+Belegerfassung!K4791,"")</f>
        <v/>
      </c>
      <c r="I4783" s="49" t="str">
        <f>IFERROR(IF(H4783&lt;&gt;"",Belegerfassung!L4791*100,""),IF(OR(Belegerfassung!L4791="Leistung EU - Erlöse",Belegerfassung!L4791="Lieferungen EU-Erlöse",Belegerfassung!L4791="EUST",Belegerfassung!L4791="Bauleistungen 20%")=TRUE,"",MID(Belegerfassung!L4791,4,2)))</f>
        <v/>
      </c>
      <c r="J4783" s="6" t="str">
        <f>IF(A4783&lt;&gt;"",LEFT(Belegerfassung!D4791,40),"")</f>
        <v/>
      </c>
      <c r="K4783" t="str">
        <f>IF(A4783&lt;&gt;"",VLOOKUP(D4783,Abfrage!$F$2:$G$21,2,FALSE),"")</f>
        <v/>
      </c>
      <c r="L4783" s="6" t="str">
        <f>IF(Belegerfassung!H4791&lt;&gt;"",Belegerfassung!H4791,"")</f>
        <v/>
      </c>
      <c r="M4783" t="str">
        <f>IFERROR(IF(Belegerfassung!E4791&lt;&gt;"",VLOOKUP(Belegerfassung!E4791,Abfrage!$L$2:$M$15,2,),""),"")</f>
        <v/>
      </c>
      <c r="N4783" t="str">
        <f t="shared" si="223"/>
        <v/>
      </c>
      <c r="O4783" t="str">
        <f t="shared" si="224"/>
        <v/>
      </c>
      <c r="P4783" t="str">
        <f>IF(Belegerfassung!G4791&lt;&gt;"",CONCATENATE(Belegerfassung!G4791,".pdf"),"")</f>
        <v/>
      </c>
    </row>
    <row r="4784" spans="1:16">
      <c r="A4784" t="str">
        <f>IF(Belegerfassung!C4792&lt;&gt;"",0,"")</f>
        <v/>
      </c>
      <c r="B4784" t="str">
        <f>IFERROR(VLOOKUP(Belegerfassung!I4792,Konten!A:D,2,FALSE),"")</f>
        <v/>
      </c>
      <c r="C4784" t="str">
        <f>IF(A4784&lt;&gt;"",TEXT(Belegerfassung!C4792,"TT.MM.JJJJ"),"")</f>
        <v/>
      </c>
      <c r="D4784" t="str">
        <f>IFERROR(VLOOKUP(Belegerfassung!A4792,Abfrage!$E$2:$F$20,2,FALSE),"")</f>
        <v/>
      </c>
      <c r="E4784" t="str">
        <f>IF(A4784&lt;&gt;"",Belegerfassung!B4792,"")</f>
        <v/>
      </c>
      <c r="F4784" t="str">
        <f>IF(Belegerfassung!L4792="","",IF(Belegerfassung!L4792&lt;&gt;"",IF(Belegerfassung!L4792&lt;&gt;"",IF(Belegerfassung!J4792&lt;&gt;0,VLOOKUP(Belegerfassung!L4792,Abfrage!$A$2:$C$19,2,),VLOOKUP(Belegerfassung!L4792,Abfrage!$A$2:$C$19,3,)),"")))</f>
        <v/>
      </c>
      <c r="G4784" t="str">
        <f t="shared" si="222"/>
        <v/>
      </c>
      <c r="H4784" s="31" t="str">
        <f>IF(A4784&lt;&gt;"",-Belegerfassung!J4792+Belegerfassung!K4792,"")</f>
        <v/>
      </c>
      <c r="I4784" s="49" t="str">
        <f>IFERROR(IF(H4784&lt;&gt;"",Belegerfassung!L4792*100,""),IF(OR(Belegerfassung!L4792="Leistung EU - Erlöse",Belegerfassung!L4792="Lieferungen EU-Erlöse",Belegerfassung!L4792="EUST",Belegerfassung!L4792="Bauleistungen 20%")=TRUE,"",MID(Belegerfassung!L4792,4,2)))</f>
        <v/>
      </c>
      <c r="J4784" s="6" t="str">
        <f>IF(A4784&lt;&gt;"",LEFT(Belegerfassung!D4792,40),"")</f>
        <v/>
      </c>
      <c r="K4784" t="str">
        <f>IF(A4784&lt;&gt;"",VLOOKUP(D4784,Abfrage!$F$2:$G$21,2,FALSE),"")</f>
        <v/>
      </c>
      <c r="L4784" s="6" t="str">
        <f>IF(Belegerfassung!H4792&lt;&gt;"",Belegerfassung!H4792,"")</f>
        <v/>
      </c>
      <c r="M4784" t="str">
        <f>IFERROR(IF(Belegerfassung!E4792&lt;&gt;"",VLOOKUP(Belegerfassung!E4792,Abfrage!$L$2:$M$15,2,),""),"")</f>
        <v/>
      </c>
      <c r="N4784" t="str">
        <f t="shared" si="223"/>
        <v/>
      </c>
      <c r="O4784" t="str">
        <f t="shared" si="224"/>
        <v/>
      </c>
      <c r="P4784" t="str">
        <f>IF(Belegerfassung!G4792&lt;&gt;"",CONCATENATE(Belegerfassung!G4792,".pdf"),"")</f>
        <v/>
      </c>
    </row>
    <row r="4785" spans="1:16">
      <c r="A4785" t="str">
        <f>IF(Belegerfassung!C4793&lt;&gt;"",0,"")</f>
        <v/>
      </c>
      <c r="B4785" t="str">
        <f>IFERROR(VLOOKUP(Belegerfassung!I4793,Konten!A:D,2,FALSE),"")</f>
        <v/>
      </c>
      <c r="C4785" t="str">
        <f>IF(A4785&lt;&gt;"",TEXT(Belegerfassung!C4793,"TT.MM.JJJJ"),"")</f>
        <v/>
      </c>
      <c r="D4785" t="str">
        <f>IFERROR(VLOOKUP(Belegerfassung!A4793,Abfrage!$E$2:$F$20,2,FALSE),"")</f>
        <v/>
      </c>
      <c r="E4785" t="str">
        <f>IF(A4785&lt;&gt;"",Belegerfassung!B4793,"")</f>
        <v/>
      </c>
      <c r="F4785" t="str">
        <f>IF(Belegerfassung!L4793="","",IF(Belegerfassung!L4793&lt;&gt;"",IF(Belegerfassung!L4793&lt;&gt;"",IF(Belegerfassung!J4793&lt;&gt;0,VLOOKUP(Belegerfassung!L4793,Abfrage!$A$2:$C$19,2,),VLOOKUP(Belegerfassung!L4793,Abfrage!$A$2:$C$19,3,)),"")))</f>
        <v/>
      </c>
      <c r="G4785" t="str">
        <f t="shared" si="222"/>
        <v/>
      </c>
      <c r="H4785" s="31" t="str">
        <f>IF(A4785&lt;&gt;"",-Belegerfassung!J4793+Belegerfassung!K4793,"")</f>
        <v/>
      </c>
      <c r="I4785" s="49" t="str">
        <f>IFERROR(IF(H4785&lt;&gt;"",Belegerfassung!L4793*100,""),IF(OR(Belegerfassung!L4793="Leistung EU - Erlöse",Belegerfassung!L4793="Lieferungen EU-Erlöse",Belegerfassung!L4793="EUST",Belegerfassung!L4793="Bauleistungen 20%")=TRUE,"",MID(Belegerfassung!L4793,4,2)))</f>
        <v/>
      </c>
      <c r="J4785" s="6" t="str">
        <f>IF(A4785&lt;&gt;"",LEFT(Belegerfassung!D4793,40),"")</f>
        <v/>
      </c>
      <c r="K4785" t="str">
        <f>IF(A4785&lt;&gt;"",VLOOKUP(D4785,Abfrage!$F$2:$G$21,2,FALSE),"")</f>
        <v/>
      </c>
      <c r="L4785" s="6" t="str">
        <f>IF(Belegerfassung!H4793&lt;&gt;"",Belegerfassung!H4793,"")</f>
        <v/>
      </c>
      <c r="M4785" t="str">
        <f>IFERROR(IF(Belegerfassung!E4793&lt;&gt;"",VLOOKUP(Belegerfassung!E4793,Abfrage!$L$2:$M$15,2,),""),"")</f>
        <v/>
      </c>
      <c r="N4785" t="str">
        <f t="shared" si="223"/>
        <v/>
      </c>
      <c r="O4785" t="str">
        <f t="shared" si="224"/>
        <v/>
      </c>
      <c r="P4785" t="str">
        <f>IF(Belegerfassung!G4793&lt;&gt;"",CONCATENATE(Belegerfassung!G4793,".pdf"),"")</f>
        <v/>
      </c>
    </row>
    <row r="4786" spans="1:16">
      <c r="A4786" t="str">
        <f>IF(Belegerfassung!C4794&lt;&gt;"",0,"")</f>
        <v/>
      </c>
      <c r="B4786" t="str">
        <f>IFERROR(VLOOKUP(Belegerfassung!I4794,Konten!A:D,2,FALSE),"")</f>
        <v/>
      </c>
      <c r="C4786" t="str">
        <f>IF(A4786&lt;&gt;"",TEXT(Belegerfassung!C4794,"TT.MM.JJJJ"),"")</f>
        <v/>
      </c>
      <c r="D4786" t="str">
        <f>IFERROR(VLOOKUP(Belegerfassung!A4794,Abfrage!$E$2:$F$20,2,FALSE),"")</f>
        <v/>
      </c>
      <c r="E4786" t="str">
        <f>IF(A4786&lt;&gt;"",Belegerfassung!B4794,"")</f>
        <v/>
      </c>
      <c r="F4786" t="str">
        <f>IF(Belegerfassung!L4794="","",IF(Belegerfassung!L4794&lt;&gt;"",IF(Belegerfassung!L4794&lt;&gt;"",IF(Belegerfassung!J4794&lt;&gt;0,VLOOKUP(Belegerfassung!L4794,Abfrage!$A$2:$C$19,2,),VLOOKUP(Belegerfassung!L4794,Abfrage!$A$2:$C$19,3,)),"")))</f>
        <v/>
      </c>
      <c r="G4786" t="str">
        <f t="shared" si="222"/>
        <v/>
      </c>
      <c r="H4786" s="31" t="str">
        <f>IF(A4786&lt;&gt;"",-Belegerfassung!J4794+Belegerfassung!K4794,"")</f>
        <v/>
      </c>
      <c r="I4786" s="49" t="str">
        <f>IFERROR(IF(H4786&lt;&gt;"",Belegerfassung!L4794*100,""),IF(OR(Belegerfassung!L4794="Leistung EU - Erlöse",Belegerfassung!L4794="Lieferungen EU-Erlöse",Belegerfassung!L4794="EUST",Belegerfassung!L4794="Bauleistungen 20%")=TRUE,"",MID(Belegerfassung!L4794,4,2)))</f>
        <v/>
      </c>
      <c r="J4786" s="6" t="str">
        <f>IF(A4786&lt;&gt;"",LEFT(Belegerfassung!D4794,40),"")</f>
        <v/>
      </c>
      <c r="K4786" t="str">
        <f>IF(A4786&lt;&gt;"",VLOOKUP(D4786,Abfrage!$F$2:$G$21,2,FALSE),"")</f>
        <v/>
      </c>
      <c r="L4786" s="6" t="str">
        <f>IF(Belegerfassung!H4794&lt;&gt;"",Belegerfassung!H4794,"")</f>
        <v/>
      </c>
      <c r="M4786" t="str">
        <f>IFERROR(IF(Belegerfassung!E4794&lt;&gt;"",VLOOKUP(Belegerfassung!E4794,Abfrage!$L$2:$M$15,2,),""),"")</f>
        <v/>
      </c>
      <c r="N4786" t="str">
        <f t="shared" si="223"/>
        <v/>
      </c>
      <c r="O4786" t="str">
        <f t="shared" si="224"/>
        <v/>
      </c>
      <c r="P4786" t="str">
        <f>IF(Belegerfassung!G4794&lt;&gt;"",CONCATENATE(Belegerfassung!G4794,".pdf"),"")</f>
        <v/>
      </c>
    </row>
    <row r="4787" spans="1:16">
      <c r="A4787" t="str">
        <f>IF(Belegerfassung!C4795&lt;&gt;"",0,"")</f>
        <v/>
      </c>
      <c r="B4787" t="str">
        <f>IFERROR(VLOOKUP(Belegerfassung!I4795,Konten!A:D,2,FALSE),"")</f>
        <v/>
      </c>
      <c r="C4787" t="str">
        <f>IF(A4787&lt;&gt;"",TEXT(Belegerfassung!C4795,"TT.MM.JJJJ"),"")</f>
        <v/>
      </c>
      <c r="D4787" t="str">
        <f>IFERROR(VLOOKUP(Belegerfassung!A4795,Abfrage!$E$2:$F$20,2,FALSE),"")</f>
        <v/>
      </c>
      <c r="E4787" t="str">
        <f>IF(A4787&lt;&gt;"",Belegerfassung!B4795,"")</f>
        <v/>
      </c>
      <c r="F4787" t="str">
        <f>IF(Belegerfassung!L4795="","",IF(Belegerfassung!L4795&lt;&gt;"",IF(Belegerfassung!L4795&lt;&gt;"",IF(Belegerfassung!J4795&lt;&gt;0,VLOOKUP(Belegerfassung!L4795,Abfrage!$A$2:$C$19,2,),VLOOKUP(Belegerfassung!L4795,Abfrage!$A$2:$C$19,3,)),"")))</f>
        <v/>
      </c>
      <c r="G4787" t="str">
        <f t="shared" si="222"/>
        <v/>
      </c>
      <c r="H4787" s="31" t="str">
        <f>IF(A4787&lt;&gt;"",-Belegerfassung!J4795+Belegerfassung!K4795,"")</f>
        <v/>
      </c>
      <c r="I4787" s="49" t="str">
        <f>IFERROR(IF(H4787&lt;&gt;"",Belegerfassung!L4795*100,""),IF(OR(Belegerfassung!L4795="Leistung EU - Erlöse",Belegerfassung!L4795="Lieferungen EU-Erlöse",Belegerfassung!L4795="EUST",Belegerfassung!L4795="Bauleistungen 20%")=TRUE,"",MID(Belegerfassung!L4795,4,2)))</f>
        <v/>
      </c>
      <c r="J4787" s="6" t="str">
        <f>IF(A4787&lt;&gt;"",LEFT(Belegerfassung!D4795,40),"")</f>
        <v/>
      </c>
      <c r="K4787" t="str">
        <f>IF(A4787&lt;&gt;"",VLOOKUP(D4787,Abfrage!$F$2:$G$21,2,FALSE),"")</f>
        <v/>
      </c>
      <c r="L4787" s="6" t="str">
        <f>IF(Belegerfassung!H4795&lt;&gt;"",Belegerfassung!H4795,"")</f>
        <v/>
      </c>
      <c r="M4787" t="str">
        <f>IFERROR(IF(Belegerfassung!E4795&lt;&gt;"",VLOOKUP(Belegerfassung!E4795,Abfrage!$L$2:$M$15,2,),""),"")</f>
        <v/>
      </c>
      <c r="N4787" t="str">
        <f t="shared" si="223"/>
        <v/>
      </c>
      <c r="O4787" t="str">
        <f t="shared" si="224"/>
        <v/>
      </c>
      <c r="P4787" t="str">
        <f>IF(Belegerfassung!G4795&lt;&gt;"",CONCATENATE(Belegerfassung!G4795,".pdf"),"")</f>
        <v/>
      </c>
    </row>
    <row r="4788" spans="1:16">
      <c r="A4788" t="str">
        <f>IF(Belegerfassung!C4796&lt;&gt;"",0,"")</f>
        <v/>
      </c>
      <c r="B4788" t="str">
        <f>IFERROR(VLOOKUP(Belegerfassung!I4796,Konten!A:D,2,FALSE),"")</f>
        <v/>
      </c>
      <c r="C4788" t="str">
        <f>IF(A4788&lt;&gt;"",TEXT(Belegerfassung!C4796,"TT.MM.JJJJ"),"")</f>
        <v/>
      </c>
      <c r="D4788" t="str">
        <f>IFERROR(VLOOKUP(Belegerfassung!A4796,Abfrage!$E$2:$F$20,2,FALSE),"")</f>
        <v/>
      </c>
      <c r="E4788" t="str">
        <f>IF(A4788&lt;&gt;"",Belegerfassung!B4796,"")</f>
        <v/>
      </c>
      <c r="F4788" t="str">
        <f>IF(Belegerfassung!L4796="","",IF(Belegerfassung!L4796&lt;&gt;"",IF(Belegerfassung!L4796&lt;&gt;"",IF(Belegerfassung!J4796&lt;&gt;0,VLOOKUP(Belegerfassung!L4796,Abfrage!$A$2:$C$19,2,),VLOOKUP(Belegerfassung!L4796,Abfrage!$A$2:$C$19,3,)),"")))</f>
        <v/>
      </c>
      <c r="G4788" t="str">
        <f t="shared" si="222"/>
        <v/>
      </c>
      <c r="H4788" s="31" t="str">
        <f>IF(A4788&lt;&gt;"",-Belegerfassung!J4796+Belegerfassung!K4796,"")</f>
        <v/>
      </c>
      <c r="I4788" s="49" t="str">
        <f>IFERROR(IF(H4788&lt;&gt;"",Belegerfassung!L4796*100,""),IF(OR(Belegerfassung!L4796="Leistung EU - Erlöse",Belegerfassung!L4796="Lieferungen EU-Erlöse",Belegerfassung!L4796="EUST",Belegerfassung!L4796="Bauleistungen 20%")=TRUE,"",MID(Belegerfassung!L4796,4,2)))</f>
        <v/>
      </c>
      <c r="J4788" s="6" t="str">
        <f>IF(A4788&lt;&gt;"",LEFT(Belegerfassung!D4796,40),"")</f>
        <v/>
      </c>
      <c r="K4788" t="str">
        <f>IF(A4788&lt;&gt;"",VLOOKUP(D4788,Abfrage!$F$2:$G$21,2,FALSE),"")</f>
        <v/>
      </c>
      <c r="L4788" s="6" t="str">
        <f>IF(Belegerfassung!H4796&lt;&gt;"",Belegerfassung!H4796,"")</f>
        <v/>
      </c>
      <c r="M4788" t="str">
        <f>IFERROR(IF(Belegerfassung!E4796&lt;&gt;"",VLOOKUP(Belegerfassung!E4796,Abfrage!$L$2:$M$15,2,),""),"")</f>
        <v/>
      </c>
      <c r="N4788" t="str">
        <f t="shared" si="223"/>
        <v/>
      </c>
      <c r="O4788" t="str">
        <f t="shared" si="224"/>
        <v/>
      </c>
      <c r="P4788" t="str">
        <f>IF(Belegerfassung!G4796&lt;&gt;"",CONCATENATE(Belegerfassung!G4796,".pdf"),"")</f>
        <v/>
      </c>
    </row>
    <row r="4789" spans="1:16">
      <c r="A4789" t="str">
        <f>IF(Belegerfassung!C4797&lt;&gt;"",0,"")</f>
        <v/>
      </c>
      <c r="B4789" t="str">
        <f>IFERROR(VLOOKUP(Belegerfassung!I4797,Konten!A:D,2,FALSE),"")</f>
        <v/>
      </c>
      <c r="C4789" t="str">
        <f>IF(A4789&lt;&gt;"",TEXT(Belegerfassung!C4797,"TT.MM.JJJJ"),"")</f>
        <v/>
      </c>
      <c r="D4789" t="str">
        <f>IFERROR(VLOOKUP(Belegerfassung!A4797,Abfrage!$E$2:$F$20,2,FALSE),"")</f>
        <v/>
      </c>
      <c r="E4789" t="str">
        <f>IF(A4789&lt;&gt;"",Belegerfassung!B4797,"")</f>
        <v/>
      </c>
      <c r="F4789" t="str">
        <f>IF(Belegerfassung!L4797="","",IF(Belegerfassung!L4797&lt;&gt;"",IF(Belegerfassung!L4797&lt;&gt;"",IF(Belegerfassung!J4797&lt;&gt;0,VLOOKUP(Belegerfassung!L4797,Abfrage!$A$2:$C$19,2,),VLOOKUP(Belegerfassung!L4797,Abfrage!$A$2:$C$19,3,)),"")))</f>
        <v/>
      </c>
      <c r="G4789" t="str">
        <f t="shared" si="222"/>
        <v/>
      </c>
      <c r="H4789" s="31" t="str">
        <f>IF(A4789&lt;&gt;"",-Belegerfassung!J4797+Belegerfassung!K4797,"")</f>
        <v/>
      </c>
      <c r="I4789" s="49" t="str">
        <f>IFERROR(IF(H4789&lt;&gt;"",Belegerfassung!L4797*100,""),IF(OR(Belegerfassung!L4797="Leistung EU - Erlöse",Belegerfassung!L4797="Lieferungen EU-Erlöse",Belegerfassung!L4797="EUST",Belegerfassung!L4797="Bauleistungen 20%")=TRUE,"",MID(Belegerfassung!L4797,4,2)))</f>
        <v/>
      </c>
      <c r="J4789" s="6" t="str">
        <f>IF(A4789&lt;&gt;"",LEFT(Belegerfassung!D4797,40),"")</f>
        <v/>
      </c>
      <c r="K4789" t="str">
        <f>IF(A4789&lt;&gt;"",VLOOKUP(D4789,Abfrage!$F$2:$G$21,2,FALSE),"")</f>
        <v/>
      </c>
      <c r="L4789" s="6" t="str">
        <f>IF(Belegerfassung!H4797&lt;&gt;"",Belegerfassung!H4797,"")</f>
        <v/>
      </c>
      <c r="M4789" t="str">
        <f>IFERROR(IF(Belegerfassung!E4797&lt;&gt;"",VLOOKUP(Belegerfassung!E4797,Abfrage!$L$2:$M$15,2,),""),"")</f>
        <v/>
      </c>
      <c r="N4789" t="str">
        <f t="shared" si="223"/>
        <v/>
      </c>
      <c r="O4789" t="str">
        <f t="shared" si="224"/>
        <v/>
      </c>
      <c r="P4789" t="str">
        <f>IF(Belegerfassung!G4797&lt;&gt;"",CONCATENATE(Belegerfassung!G4797,".pdf"),"")</f>
        <v/>
      </c>
    </row>
    <row r="4790" spans="1:16">
      <c r="A4790" t="str">
        <f>IF(Belegerfassung!C4798&lt;&gt;"",0,"")</f>
        <v/>
      </c>
      <c r="B4790" t="str">
        <f>IFERROR(VLOOKUP(Belegerfassung!I4798,Konten!A:D,2,FALSE),"")</f>
        <v/>
      </c>
      <c r="C4790" t="str">
        <f>IF(A4790&lt;&gt;"",TEXT(Belegerfassung!C4798,"TT.MM.JJJJ"),"")</f>
        <v/>
      </c>
      <c r="D4790" t="str">
        <f>IFERROR(VLOOKUP(Belegerfassung!A4798,Abfrage!$E$2:$F$20,2,FALSE),"")</f>
        <v/>
      </c>
      <c r="E4790" t="str">
        <f>IF(A4790&lt;&gt;"",Belegerfassung!B4798,"")</f>
        <v/>
      </c>
      <c r="F4790" t="str">
        <f>IF(Belegerfassung!L4798="","",IF(Belegerfassung!L4798&lt;&gt;"",IF(Belegerfassung!L4798&lt;&gt;"",IF(Belegerfassung!J4798&lt;&gt;0,VLOOKUP(Belegerfassung!L4798,Abfrage!$A$2:$C$19,2,),VLOOKUP(Belegerfassung!L4798,Abfrage!$A$2:$C$19,3,)),"")))</f>
        <v/>
      </c>
      <c r="G4790" t="str">
        <f t="shared" si="222"/>
        <v/>
      </c>
      <c r="H4790" s="31" t="str">
        <f>IF(A4790&lt;&gt;"",-Belegerfassung!J4798+Belegerfassung!K4798,"")</f>
        <v/>
      </c>
      <c r="I4790" s="49" t="str">
        <f>IFERROR(IF(H4790&lt;&gt;"",Belegerfassung!L4798*100,""),IF(OR(Belegerfassung!L4798="Leistung EU - Erlöse",Belegerfassung!L4798="Lieferungen EU-Erlöse",Belegerfassung!L4798="EUST",Belegerfassung!L4798="Bauleistungen 20%")=TRUE,"",MID(Belegerfassung!L4798,4,2)))</f>
        <v/>
      </c>
      <c r="J4790" s="6" t="str">
        <f>IF(A4790&lt;&gt;"",LEFT(Belegerfassung!D4798,40),"")</f>
        <v/>
      </c>
      <c r="K4790" t="str">
        <f>IF(A4790&lt;&gt;"",VLOOKUP(D4790,Abfrage!$F$2:$G$21,2,FALSE),"")</f>
        <v/>
      </c>
      <c r="L4790" s="6" t="str">
        <f>IF(Belegerfassung!H4798&lt;&gt;"",Belegerfassung!H4798,"")</f>
        <v/>
      </c>
      <c r="M4790" t="str">
        <f>IFERROR(IF(Belegerfassung!E4798&lt;&gt;"",VLOOKUP(Belegerfassung!E4798,Abfrage!$L$2:$M$15,2,),""),"")</f>
        <v/>
      </c>
      <c r="N4790" t="str">
        <f t="shared" si="223"/>
        <v/>
      </c>
      <c r="O4790" t="str">
        <f t="shared" si="224"/>
        <v/>
      </c>
      <c r="P4790" t="str">
        <f>IF(Belegerfassung!G4798&lt;&gt;"",CONCATENATE(Belegerfassung!G4798,".pdf"),"")</f>
        <v/>
      </c>
    </row>
    <row r="4791" spans="1:16">
      <c r="A4791" t="str">
        <f>IF(Belegerfassung!C4799&lt;&gt;"",0,"")</f>
        <v/>
      </c>
      <c r="B4791" t="str">
        <f>IFERROR(VLOOKUP(Belegerfassung!I4799,Konten!A:D,2,FALSE),"")</f>
        <v/>
      </c>
      <c r="C4791" t="str">
        <f>IF(A4791&lt;&gt;"",TEXT(Belegerfassung!C4799,"TT.MM.JJJJ"),"")</f>
        <v/>
      </c>
      <c r="D4791" t="str">
        <f>IFERROR(VLOOKUP(Belegerfassung!A4799,Abfrage!$E$2:$F$20,2,FALSE),"")</f>
        <v/>
      </c>
      <c r="E4791" t="str">
        <f>IF(A4791&lt;&gt;"",Belegerfassung!B4799,"")</f>
        <v/>
      </c>
      <c r="F4791" t="str">
        <f>IF(Belegerfassung!L4799="","",IF(Belegerfassung!L4799&lt;&gt;"",IF(Belegerfassung!L4799&lt;&gt;"",IF(Belegerfassung!J4799&lt;&gt;0,VLOOKUP(Belegerfassung!L4799,Abfrage!$A$2:$C$19,2,),VLOOKUP(Belegerfassung!L4799,Abfrage!$A$2:$C$19,3,)),"")))</f>
        <v/>
      </c>
      <c r="G4791" t="str">
        <f t="shared" si="222"/>
        <v/>
      </c>
      <c r="H4791" s="31" t="str">
        <f>IF(A4791&lt;&gt;"",-Belegerfassung!J4799+Belegerfassung!K4799,"")</f>
        <v/>
      </c>
      <c r="I4791" s="49" t="str">
        <f>IFERROR(IF(H4791&lt;&gt;"",Belegerfassung!L4799*100,""),IF(OR(Belegerfassung!L4799="Leistung EU - Erlöse",Belegerfassung!L4799="Lieferungen EU-Erlöse",Belegerfassung!L4799="EUST",Belegerfassung!L4799="Bauleistungen 20%")=TRUE,"",MID(Belegerfassung!L4799,4,2)))</f>
        <v/>
      </c>
      <c r="J4791" s="6" t="str">
        <f>IF(A4791&lt;&gt;"",LEFT(Belegerfassung!D4799,40),"")</f>
        <v/>
      </c>
      <c r="K4791" t="str">
        <f>IF(A4791&lt;&gt;"",VLOOKUP(D4791,Abfrage!$F$2:$G$21,2,FALSE),"")</f>
        <v/>
      </c>
      <c r="L4791" s="6" t="str">
        <f>IF(Belegerfassung!H4799&lt;&gt;"",Belegerfassung!H4799,"")</f>
        <v/>
      </c>
      <c r="M4791" t="str">
        <f>IFERROR(IF(Belegerfassung!E4799&lt;&gt;"",VLOOKUP(Belegerfassung!E4799,Abfrage!$L$2:$M$15,2,),""),"")</f>
        <v/>
      </c>
      <c r="N4791" t="str">
        <f t="shared" si="223"/>
        <v/>
      </c>
      <c r="O4791" t="str">
        <f t="shared" si="224"/>
        <v/>
      </c>
      <c r="P4791" t="str">
        <f>IF(Belegerfassung!G4799&lt;&gt;"",CONCATENATE(Belegerfassung!G4799,".pdf"),"")</f>
        <v/>
      </c>
    </row>
    <row r="4792" spans="1:16">
      <c r="A4792" t="str">
        <f>IF(Belegerfassung!C4800&lt;&gt;"",0,"")</f>
        <v/>
      </c>
      <c r="B4792" t="str">
        <f>IFERROR(VLOOKUP(Belegerfassung!I4800,Konten!A:D,2,FALSE),"")</f>
        <v/>
      </c>
      <c r="C4792" t="str">
        <f>IF(A4792&lt;&gt;"",TEXT(Belegerfassung!C4800,"TT.MM.JJJJ"),"")</f>
        <v/>
      </c>
      <c r="D4792" t="str">
        <f>IFERROR(VLOOKUP(Belegerfassung!A4800,Abfrage!$E$2:$F$20,2,FALSE),"")</f>
        <v/>
      </c>
      <c r="E4792" t="str">
        <f>IF(A4792&lt;&gt;"",Belegerfassung!B4800,"")</f>
        <v/>
      </c>
      <c r="F4792" t="str">
        <f>IF(Belegerfassung!L4800="","",IF(Belegerfassung!L4800&lt;&gt;"",IF(Belegerfassung!L4800&lt;&gt;"",IF(Belegerfassung!J4800&lt;&gt;0,VLOOKUP(Belegerfassung!L4800,Abfrage!$A$2:$C$19,2,),VLOOKUP(Belegerfassung!L4800,Abfrage!$A$2:$C$19,3,)),"")))</f>
        <v/>
      </c>
      <c r="G4792" t="str">
        <f t="shared" si="222"/>
        <v/>
      </c>
      <c r="H4792" s="31" t="str">
        <f>IF(A4792&lt;&gt;"",-Belegerfassung!J4800+Belegerfassung!K4800,"")</f>
        <v/>
      </c>
      <c r="I4792" s="49" t="str">
        <f>IFERROR(IF(H4792&lt;&gt;"",Belegerfassung!L4800*100,""),IF(OR(Belegerfassung!L4800="Leistung EU - Erlöse",Belegerfassung!L4800="Lieferungen EU-Erlöse",Belegerfassung!L4800="EUST",Belegerfassung!L4800="Bauleistungen 20%")=TRUE,"",MID(Belegerfassung!L4800,4,2)))</f>
        <v/>
      </c>
      <c r="J4792" s="6" t="str">
        <f>IF(A4792&lt;&gt;"",LEFT(Belegerfassung!D4800,40),"")</f>
        <v/>
      </c>
      <c r="K4792" t="str">
        <f>IF(A4792&lt;&gt;"",VLOOKUP(D4792,Abfrage!$F$2:$G$21,2,FALSE),"")</f>
        <v/>
      </c>
      <c r="L4792" s="6" t="str">
        <f>IF(Belegerfassung!H4800&lt;&gt;"",Belegerfassung!H4800,"")</f>
        <v/>
      </c>
      <c r="M4792" t="str">
        <f>IFERROR(IF(Belegerfassung!E4800&lt;&gt;"",VLOOKUP(Belegerfassung!E4800,Abfrage!$L$2:$M$15,2,),""),"")</f>
        <v/>
      </c>
      <c r="N4792" t="str">
        <f t="shared" si="223"/>
        <v/>
      </c>
      <c r="O4792" t="str">
        <f t="shared" si="224"/>
        <v/>
      </c>
      <c r="P4792" t="str">
        <f>IF(Belegerfassung!G4800&lt;&gt;"",CONCATENATE(Belegerfassung!G4800,".pdf"),"")</f>
        <v/>
      </c>
    </row>
    <row r="4793" spans="1:16">
      <c r="A4793" t="str">
        <f>IF(Belegerfassung!C4801&lt;&gt;"",0,"")</f>
        <v/>
      </c>
      <c r="B4793" t="str">
        <f>IFERROR(VLOOKUP(Belegerfassung!I4801,Konten!A:D,2,FALSE),"")</f>
        <v/>
      </c>
      <c r="C4793" t="str">
        <f>IF(A4793&lt;&gt;"",TEXT(Belegerfassung!C4801,"TT.MM.JJJJ"),"")</f>
        <v/>
      </c>
      <c r="D4793" t="str">
        <f>IFERROR(VLOOKUP(Belegerfassung!A4801,Abfrage!$E$2:$F$20,2,FALSE),"")</f>
        <v/>
      </c>
      <c r="E4793" t="str">
        <f>IF(A4793&lt;&gt;"",Belegerfassung!B4801,"")</f>
        <v/>
      </c>
      <c r="F4793" t="str">
        <f>IF(Belegerfassung!L4801="","",IF(Belegerfassung!L4801&lt;&gt;"",IF(Belegerfassung!L4801&lt;&gt;"",IF(Belegerfassung!J4801&lt;&gt;0,VLOOKUP(Belegerfassung!L4801,Abfrage!$A$2:$C$19,2,),VLOOKUP(Belegerfassung!L4801,Abfrage!$A$2:$C$19,3,)),"")))</f>
        <v/>
      </c>
      <c r="G4793" t="str">
        <f t="shared" si="222"/>
        <v/>
      </c>
      <c r="H4793" s="31" t="str">
        <f>IF(A4793&lt;&gt;"",-Belegerfassung!J4801+Belegerfassung!K4801,"")</f>
        <v/>
      </c>
      <c r="I4793" s="49" t="str">
        <f>IFERROR(IF(H4793&lt;&gt;"",Belegerfassung!L4801*100,""),IF(OR(Belegerfassung!L4801="Leistung EU - Erlöse",Belegerfassung!L4801="Lieferungen EU-Erlöse",Belegerfassung!L4801="EUST",Belegerfassung!L4801="Bauleistungen 20%")=TRUE,"",MID(Belegerfassung!L4801,4,2)))</f>
        <v/>
      </c>
      <c r="J4793" s="6" t="str">
        <f>IF(A4793&lt;&gt;"",LEFT(Belegerfassung!D4801,40),"")</f>
        <v/>
      </c>
      <c r="K4793" t="str">
        <f>IF(A4793&lt;&gt;"",VLOOKUP(D4793,Abfrage!$F$2:$G$21,2,FALSE),"")</f>
        <v/>
      </c>
      <c r="L4793" s="6" t="str">
        <f>IF(Belegerfassung!H4801&lt;&gt;"",Belegerfassung!H4801,"")</f>
        <v/>
      </c>
      <c r="M4793" t="str">
        <f>IFERROR(IF(Belegerfassung!E4801&lt;&gt;"",VLOOKUP(Belegerfassung!E4801,Abfrage!$L$2:$M$15,2,),""),"")</f>
        <v/>
      </c>
      <c r="N4793" t="str">
        <f t="shared" si="223"/>
        <v/>
      </c>
      <c r="O4793" t="str">
        <f t="shared" si="224"/>
        <v/>
      </c>
      <c r="P4793" t="str">
        <f>IF(Belegerfassung!G4801&lt;&gt;"",CONCATENATE(Belegerfassung!G4801,".pdf"),"")</f>
        <v/>
      </c>
    </row>
    <row r="4794" spans="1:16">
      <c r="A4794" t="str">
        <f>IF(Belegerfassung!C4802&lt;&gt;"",0,"")</f>
        <v/>
      </c>
      <c r="B4794" t="str">
        <f>IFERROR(VLOOKUP(Belegerfassung!I4802,Konten!A:D,2,FALSE),"")</f>
        <v/>
      </c>
      <c r="C4794" t="str">
        <f>IF(A4794&lt;&gt;"",TEXT(Belegerfassung!C4802,"TT.MM.JJJJ"),"")</f>
        <v/>
      </c>
      <c r="D4794" t="str">
        <f>IFERROR(VLOOKUP(Belegerfassung!A4802,Abfrage!$E$2:$F$20,2,FALSE),"")</f>
        <v/>
      </c>
      <c r="E4794" t="str">
        <f>IF(A4794&lt;&gt;"",Belegerfassung!B4802,"")</f>
        <v/>
      </c>
      <c r="F4794" t="str">
        <f>IF(Belegerfassung!L4802="","",IF(Belegerfassung!L4802&lt;&gt;"",IF(Belegerfassung!L4802&lt;&gt;"",IF(Belegerfassung!J4802&lt;&gt;0,VLOOKUP(Belegerfassung!L4802,Abfrage!$A$2:$C$19,2,),VLOOKUP(Belegerfassung!L4802,Abfrage!$A$2:$C$19,3,)),"")))</f>
        <v/>
      </c>
      <c r="G4794" t="str">
        <f t="shared" si="222"/>
        <v/>
      </c>
      <c r="H4794" s="31" t="str">
        <f>IF(A4794&lt;&gt;"",-Belegerfassung!J4802+Belegerfassung!K4802,"")</f>
        <v/>
      </c>
      <c r="I4794" s="49" t="str">
        <f>IFERROR(IF(H4794&lt;&gt;"",Belegerfassung!L4802*100,""),IF(OR(Belegerfassung!L4802="Leistung EU - Erlöse",Belegerfassung!L4802="Lieferungen EU-Erlöse",Belegerfassung!L4802="EUST",Belegerfassung!L4802="Bauleistungen 20%")=TRUE,"",MID(Belegerfassung!L4802,4,2)))</f>
        <v/>
      </c>
      <c r="J4794" s="6" t="str">
        <f>IF(A4794&lt;&gt;"",LEFT(Belegerfassung!D4802,40),"")</f>
        <v/>
      </c>
      <c r="K4794" t="str">
        <f>IF(A4794&lt;&gt;"",VLOOKUP(D4794,Abfrage!$F$2:$G$21,2,FALSE),"")</f>
        <v/>
      </c>
      <c r="L4794" s="6" t="str">
        <f>IF(Belegerfassung!H4802&lt;&gt;"",Belegerfassung!H4802,"")</f>
        <v/>
      </c>
      <c r="M4794" t="str">
        <f>IFERROR(IF(Belegerfassung!E4802&lt;&gt;"",VLOOKUP(Belegerfassung!E4802,Abfrage!$L$2:$M$15,2,),""),"")</f>
        <v/>
      </c>
      <c r="N4794" t="str">
        <f t="shared" si="223"/>
        <v/>
      </c>
      <c r="O4794" t="str">
        <f t="shared" si="224"/>
        <v/>
      </c>
      <c r="P4794" t="str">
        <f>IF(Belegerfassung!G4802&lt;&gt;"",CONCATENATE(Belegerfassung!G4802,".pdf"),"")</f>
        <v/>
      </c>
    </row>
    <row r="4795" spans="1:16">
      <c r="A4795" t="str">
        <f>IF(Belegerfassung!C4803&lt;&gt;"",0,"")</f>
        <v/>
      </c>
      <c r="B4795" t="str">
        <f>IFERROR(VLOOKUP(Belegerfassung!I4803,Konten!A:D,2,FALSE),"")</f>
        <v/>
      </c>
      <c r="C4795" t="str">
        <f>IF(A4795&lt;&gt;"",TEXT(Belegerfassung!C4803,"TT.MM.JJJJ"),"")</f>
        <v/>
      </c>
      <c r="D4795" t="str">
        <f>IFERROR(VLOOKUP(Belegerfassung!A4803,Abfrage!$E$2:$F$20,2,FALSE),"")</f>
        <v/>
      </c>
      <c r="E4795" t="str">
        <f>IF(A4795&lt;&gt;"",Belegerfassung!B4803,"")</f>
        <v/>
      </c>
      <c r="F4795" t="str">
        <f>IF(Belegerfassung!L4803="","",IF(Belegerfassung!L4803&lt;&gt;"",IF(Belegerfassung!L4803&lt;&gt;"",IF(Belegerfassung!J4803&lt;&gt;0,VLOOKUP(Belegerfassung!L4803,Abfrage!$A$2:$C$19,2,),VLOOKUP(Belegerfassung!L4803,Abfrage!$A$2:$C$19,3,)),"")))</f>
        <v/>
      </c>
      <c r="G4795" t="str">
        <f t="shared" si="222"/>
        <v/>
      </c>
      <c r="H4795" s="31" t="str">
        <f>IF(A4795&lt;&gt;"",-Belegerfassung!J4803+Belegerfassung!K4803,"")</f>
        <v/>
      </c>
      <c r="I4795" s="49" t="str">
        <f>IFERROR(IF(H4795&lt;&gt;"",Belegerfassung!L4803*100,""),IF(OR(Belegerfassung!L4803="Leistung EU - Erlöse",Belegerfassung!L4803="Lieferungen EU-Erlöse",Belegerfassung!L4803="EUST",Belegerfassung!L4803="Bauleistungen 20%")=TRUE,"",MID(Belegerfassung!L4803,4,2)))</f>
        <v/>
      </c>
      <c r="J4795" s="6" t="str">
        <f>IF(A4795&lt;&gt;"",LEFT(Belegerfassung!D4803,40),"")</f>
        <v/>
      </c>
      <c r="K4795" t="str">
        <f>IF(A4795&lt;&gt;"",VLOOKUP(D4795,Abfrage!$F$2:$G$21,2,FALSE),"")</f>
        <v/>
      </c>
      <c r="L4795" s="6" t="str">
        <f>IF(Belegerfassung!H4803&lt;&gt;"",Belegerfassung!H4803,"")</f>
        <v/>
      </c>
      <c r="M4795" t="str">
        <f>IFERROR(IF(Belegerfassung!E4803&lt;&gt;"",VLOOKUP(Belegerfassung!E4803,Abfrage!$L$2:$M$15,2,),""),"")</f>
        <v/>
      </c>
      <c r="N4795" t="str">
        <f t="shared" si="223"/>
        <v/>
      </c>
      <c r="O4795" t="str">
        <f t="shared" si="224"/>
        <v/>
      </c>
      <c r="P4795" t="str">
        <f>IF(Belegerfassung!G4803&lt;&gt;"",CONCATENATE(Belegerfassung!G4803,".pdf"),"")</f>
        <v/>
      </c>
    </row>
    <row r="4796" spans="1:16">
      <c r="A4796" t="str">
        <f>IF(Belegerfassung!C4804&lt;&gt;"",0,"")</f>
        <v/>
      </c>
      <c r="B4796" t="str">
        <f>IFERROR(VLOOKUP(Belegerfassung!I4804,Konten!A:D,2,FALSE),"")</f>
        <v/>
      </c>
      <c r="C4796" t="str">
        <f>IF(A4796&lt;&gt;"",TEXT(Belegerfassung!C4804,"TT.MM.JJJJ"),"")</f>
        <v/>
      </c>
      <c r="D4796" t="str">
        <f>IFERROR(VLOOKUP(Belegerfassung!A4804,Abfrage!$E$2:$F$20,2,FALSE),"")</f>
        <v/>
      </c>
      <c r="E4796" t="str">
        <f>IF(A4796&lt;&gt;"",Belegerfassung!B4804,"")</f>
        <v/>
      </c>
      <c r="F4796" t="str">
        <f>IF(Belegerfassung!L4804="","",IF(Belegerfassung!L4804&lt;&gt;"",IF(Belegerfassung!L4804&lt;&gt;"",IF(Belegerfassung!J4804&lt;&gt;0,VLOOKUP(Belegerfassung!L4804,Abfrage!$A$2:$C$19,2,),VLOOKUP(Belegerfassung!L4804,Abfrage!$A$2:$C$19,3,)),"")))</f>
        <v/>
      </c>
      <c r="G4796" t="str">
        <f t="shared" si="222"/>
        <v/>
      </c>
      <c r="H4796" s="31" t="str">
        <f>IF(A4796&lt;&gt;"",-Belegerfassung!J4804+Belegerfassung!K4804,"")</f>
        <v/>
      </c>
      <c r="I4796" s="49" t="str">
        <f>IFERROR(IF(H4796&lt;&gt;"",Belegerfassung!L4804*100,""),IF(OR(Belegerfassung!L4804="Leistung EU - Erlöse",Belegerfassung!L4804="Lieferungen EU-Erlöse",Belegerfassung!L4804="EUST",Belegerfassung!L4804="Bauleistungen 20%")=TRUE,"",MID(Belegerfassung!L4804,4,2)))</f>
        <v/>
      </c>
      <c r="J4796" s="6" t="str">
        <f>IF(A4796&lt;&gt;"",LEFT(Belegerfassung!D4804,40),"")</f>
        <v/>
      </c>
      <c r="K4796" t="str">
        <f>IF(A4796&lt;&gt;"",VLOOKUP(D4796,Abfrage!$F$2:$G$21,2,FALSE),"")</f>
        <v/>
      </c>
      <c r="L4796" s="6" t="str">
        <f>IF(Belegerfassung!H4804&lt;&gt;"",Belegerfassung!H4804,"")</f>
        <v/>
      </c>
      <c r="M4796" t="str">
        <f>IFERROR(IF(Belegerfassung!E4804&lt;&gt;"",VLOOKUP(Belegerfassung!E4804,Abfrage!$L$2:$M$15,2,),""),"")</f>
        <v/>
      </c>
      <c r="N4796" t="str">
        <f t="shared" si="223"/>
        <v/>
      </c>
      <c r="O4796" t="str">
        <f t="shared" si="224"/>
        <v/>
      </c>
      <c r="P4796" t="str">
        <f>IF(Belegerfassung!G4804&lt;&gt;"",CONCATENATE(Belegerfassung!G4804,".pdf"),"")</f>
        <v/>
      </c>
    </row>
    <row r="4797" spans="1:16">
      <c r="A4797" t="str">
        <f>IF(Belegerfassung!C4805&lt;&gt;"",0,"")</f>
        <v/>
      </c>
      <c r="B4797" t="str">
        <f>IFERROR(VLOOKUP(Belegerfassung!I4805,Konten!A:D,2,FALSE),"")</f>
        <v/>
      </c>
      <c r="C4797" t="str">
        <f>IF(A4797&lt;&gt;"",TEXT(Belegerfassung!C4805,"TT.MM.JJJJ"),"")</f>
        <v/>
      </c>
      <c r="D4797" t="str">
        <f>IFERROR(VLOOKUP(Belegerfassung!A4805,Abfrage!$E$2:$F$20,2,FALSE),"")</f>
        <v/>
      </c>
      <c r="E4797" t="str">
        <f>IF(A4797&lt;&gt;"",Belegerfassung!B4805,"")</f>
        <v/>
      </c>
      <c r="F4797" t="str">
        <f>IF(Belegerfassung!L4805="","",IF(Belegerfassung!L4805&lt;&gt;"",IF(Belegerfassung!L4805&lt;&gt;"",IF(Belegerfassung!J4805&lt;&gt;0,VLOOKUP(Belegerfassung!L4805,Abfrage!$A$2:$C$19,2,),VLOOKUP(Belegerfassung!L4805,Abfrage!$A$2:$C$19,3,)),"")))</f>
        <v/>
      </c>
      <c r="G4797" t="str">
        <f t="shared" si="222"/>
        <v/>
      </c>
      <c r="H4797" s="31" t="str">
        <f>IF(A4797&lt;&gt;"",-Belegerfassung!J4805+Belegerfassung!K4805,"")</f>
        <v/>
      </c>
      <c r="I4797" s="49" t="str">
        <f>IFERROR(IF(H4797&lt;&gt;"",Belegerfassung!L4805*100,""),IF(OR(Belegerfassung!L4805="Leistung EU - Erlöse",Belegerfassung!L4805="Lieferungen EU-Erlöse",Belegerfassung!L4805="EUST",Belegerfassung!L4805="Bauleistungen 20%")=TRUE,"",MID(Belegerfassung!L4805,4,2)))</f>
        <v/>
      </c>
      <c r="J4797" s="6" t="str">
        <f>IF(A4797&lt;&gt;"",LEFT(Belegerfassung!D4805,40),"")</f>
        <v/>
      </c>
      <c r="K4797" t="str">
        <f>IF(A4797&lt;&gt;"",VLOOKUP(D4797,Abfrage!$F$2:$G$21,2,FALSE),"")</f>
        <v/>
      </c>
      <c r="L4797" s="6" t="str">
        <f>IF(Belegerfassung!H4805&lt;&gt;"",Belegerfassung!H4805,"")</f>
        <v/>
      </c>
      <c r="M4797" t="str">
        <f>IFERROR(IF(Belegerfassung!E4805&lt;&gt;"",VLOOKUP(Belegerfassung!E4805,Abfrage!$L$2:$M$15,2,),""),"")</f>
        <v/>
      </c>
      <c r="N4797" t="str">
        <f t="shared" si="223"/>
        <v/>
      </c>
      <c r="O4797" t="str">
        <f t="shared" si="224"/>
        <v/>
      </c>
      <c r="P4797" t="str">
        <f>IF(Belegerfassung!G4805&lt;&gt;"",CONCATENATE(Belegerfassung!G4805,".pdf"),"")</f>
        <v/>
      </c>
    </row>
    <row r="4798" spans="1:16">
      <c r="A4798" t="str">
        <f>IF(Belegerfassung!C4806&lt;&gt;"",0,"")</f>
        <v/>
      </c>
      <c r="B4798" t="str">
        <f>IFERROR(VLOOKUP(Belegerfassung!I4806,Konten!A:D,2,FALSE),"")</f>
        <v/>
      </c>
      <c r="C4798" t="str">
        <f>IF(A4798&lt;&gt;"",TEXT(Belegerfassung!C4806,"TT.MM.JJJJ"),"")</f>
        <v/>
      </c>
      <c r="D4798" t="str">
        <f>IFERROR(VLOOKUP(Belegerfassung!A4806,Abfrage!$E$2:$F$20,2,FALSE),"")</f>
        <v/>
      </c>
      <c r="E4798" t="str">
        <f>IF(A4798&lt;&gt;"",Belegerfassung!B4806,"")</f>
        <v/>
      </c>
      <c r="F4798" t="str">
        <f>IF(Belegerfassung!L4806="","",IF(Belegerfassung!L4806&lt;&gt;"",IF(Belegerfassung!L4806&lt;&gt;"",IF(Belegerfassung!J4806&lt;&gt;0,VLOOKUP(Belegerfassung!L4806,Abfrage!$A$2:$C$19,2,),VLOOKUP(Belegerfassung!L4806,Abfrage!$A$2:$C$19,3,)),"")))</f>
        <v/>
      </c>
      <c r="G4798" t="str">
        <f t="shared" si="222"/>
        <v/>
      </c>
      <c r="H4798" s="31" t="str">
        <f>IF(A4798&lt;&gt;"",-Belegerfassung!J4806+Belegerfassung!K4806,"")</f>
        <v/>
      </c>
      <c r="I4798" s="49" t="str">
        <f>IFERROR(IF(H4798&lt;&gt;"",Belegerfassung!L4806*100,""),IF(OR(Belegerfassung!L4806="Leistung EU - Erlöse",Belegerfassung!L4806="Lieferungen EU-Erlöse",Belegerfassung!L4806="EUST",Belegerfassung!L4806="Bauleistungen 20%")=TRUE,"",MID(Belegerfassung!L4806,4,2)))</f>
        <v/>
      </c>
      <c r="J4798" s="6" t="str">
        <f>IF(A4798&lt;&gt;"",LEFT(Belegerfassung!D4806,40),"")</f>
        <v/>
      </c>
      <c r="K4798" t="str">
        <f>IF(A4798&lt;&gt;"",VLOOKUP(D4798,Abfrage!$F$2:$G$21,2,FALSE),"")</f>
        <v/>
      </c>
      <c r="L4798" s="6" t="str">
        <f>IF(Belegerfassung!H4806&lt;&gt;"",Belegerfassung!H4806,"")</f>
        <v/>
      </c>
      <c r="M4798" t="str">
        <f>IFERROR(IF(Belegerfassung!E4806&lt;&gt;"",VLOOKUP(Belegerfassung!E4806,Abfrage!$L$2:$M$15,2,),""),"")</f>
        <v/>
      </c>
      <c r="N4798" t="str">
        <f t="shared" si="223"/>
        <v/>
      </c>
      <c r="O4798" t="str">
        <f t="shared" si="224"/>
        <v/>
      </c>
      <c r="P4798" t="str">
        <f>IF(Belegerfassung!G4806&lt;&gt;"",CONCATENATE(Belegerfassung!G4806,".pdf"),"")</f>
        <v/>
      </c>
    </row>
    <row r="4799" spans="1:16">
      <c r="A4799" t="str">
        <f>IF(Belegerfassung!C4807&lt;&gt;"",0,"")</f>
        <v/>
      </c>
      <c r="B4799" t="str">
        <f>IFERROR(VLOOKUP(Belegerfassung!I4807,Konten!A:D,2,FALSE),"")</f>
        <v/>
      </c>
      <c r="C4799" t="str">
        <f>IF(A4799&lt;&gt;"",TEXT(Belegerfassung!C4807,"TT.MM.JJJJ"),"")</f>
        <v/>
      </c>
      <c r="D4799" t="str">
        <f>IFERROR(VLOOKUP(Belegerfassung!A4807,Abfrage!$E$2:$F$20,2,FALSE),"")</f>
        <v/>
      </c>
      <c r="E4799" t="str">
        <f>IF(A4799&lt;&gt;"",Belegerfassung!B4807,"")</f>
        <v/>
      </c>
      <c r="F4799" t="str">
        <f>IF(Belegerfassung!L4807="","",IF(Belegerfassung!L4807&lt;&gt;"",IF(Belegerfassung!L4807&lt;&gt;"",IF(Belegerfassung!J4807&lt;&gt;0,VLOOKUP(Belegerfassung!L4807,Abfrage!$A$2:$C$19,2,),VLOOKUP(Belegerfassung!L4807,Abfrage!$A$2:$C$19,3,)),"")))</f>
        <v/>
      </c>
      <c r="G4799" t="str">
        <f t="shared" si="222"/>
        <v/>
      </c>
      <c r="H4799" s="31" t="str">
        <f>IF(A4799&lt;&gt;"",-Belegerfassung!J4807+Belegerfassung!K4807,"")</f>
        <v/>
      </c>
      <c r="I4799" s="49" t="str">
        <f>IFERROR(IF(H4799&lt;&gt;"",Belegerfassung!L4807*100,""),IF(OR(Belegerfassung!L4807="Leistung EU - Erlöse",Belegerfassung!L4807="Lieferungen EU-Erlöse",Belegerfassung!L4807="EUST",Belegerfassung!L4807="Bauleistungen 20%")=TRUE,"",MID(Belegerfassung!L4807,4,2)))</f>
        <v/>
      </c>
      <c r="J4799" s="6" t="str">
        <f>IF(A4799&lt;&gt;"",LEFT(Belegerfassung!D4807,40),"")</f>
        <v/>
      </c>
      <c r="K4799" t="str">
        <f>IF(A4799&lt;&gt;"",VLOOKUP(D4799,Abfrage!$F$2:$G$21,2,FALSE),"")</f>
        <v/>
      </c>
      <c r="L4799" s="6" t="str">
        <f>IF(Belegerfassung!H4807&lt;&gt;"",Belegerfassung!H4807,"")</f>
        <v/>
      </c>
      <c r="M4799" t="str">
        <f>IFERROR(IF(Belegerfassung!E4807&lt;&gt;"",VLOOKUP(Belegerfassung!E4807,Abfrage!$L$2:$M$15,2,),""),"")</f>
        <v/>
      </c>
      <c r="N4799" t="str">
        <f t="shared" si="223"/>
        <v/>
      </c>
      <c r="O4799" t="str">
        <f t="shared" si="224"/>
        <v/>
      </c>
      <c r="P4799" t="str">
        <f>IF(Belegerfassung!G4807&lt;&gt;"",CONCATENATE(Belegerfassung!G4807,".pdf"),"")</f>
        <v/>
      </c>
    </row>
    <row r="4800" spans="1:16">
      <c r="A4800" t="str">
        <f>IF(Belegerfassung!C4808&lt;&gt;"",0,"")</f>
        <v/>
      </c>
      <c r="B4800" t="str">
        <f>IFERROR(VLOOKUP(Belegerfassung!I4808,Konten!A:D,2,FALSE),"")</f>
        <v/>
      </c>
      <c r="C4800" t="str">
        <f>IF(A4800&lt;&gt;"",TEXT(Belegerfassung!C4808,"TT.MM.JJJJ"),"")</f>
        <v/>
      </c>
      <c r="D4800" t="str">
        <f>IFERROR(VLOOKUP(Belegerfassung!A4808,Abfrage!$E$2:$F$20,2,FALSE),"")</f>
        <v/>
      </c>
      <c r="E4800" t="str">
        <f>IF(A4800&lt;&gt;"",Belegerfassung!B4808,"")</f>
        <v/>
      </c>
      <c r="F4800" t="str">
        <f>IF(Belegerfassung!L4808="","",IF(Belegerfassung!L4808&lt;&gt;"",IF(Belegerfassung!L4808&lt;&gt;"",IF(Belegerfassung!J4808&lt;&gt;0,VLOOKUP(Belegerfassung!L4808,Abfrage!$A$2:$C$19,2,),VLOOKUP(Belegerfassung!L4808,Abfrage!$A$2:$C$19,3,)),"")))</f>
        <v/>
      </c>
      <c r="G4800" t="str">
        <f t="shared" si="222"/>
        <v/>
      </c>
      <c r="H4800" s="31" t="str">
        <f>IF(A4800&lt;&gt;"",-Belegerfassung!J4808+Belegerfassung!K4808,"")</f>
        <v/>
      </c>
      <c r="I4800" s="49" t="str">
        <f>IFERROR(IF(H4800&lt;&gt;"",Belegerfassung!L4808*100,""),IF(OR(Belegerfassung!L4808="Leistung EU - Erlöse",Belegerfassung!L4808="Lieferungen EU-Erlöse",Belegerfassung!L4808="EUST",Belegerfassung!L4808="Bauleistungen 20%")=TRUE,"",MID(Belegerfassung!L4808,4,2)))</f>
        <v/>
      </c>
      <c r="J4800" s="6" t="str">
        <f>IF(A4800&lt;&gt;"",LEFT(Belegerfassung!D4808,40),"")</f>
        <v/>
      </c>
      <c r="K4800" t="str">
        <f>IF(A4800&lt;&gt;"",VLOOKUP(D4800,Abfrage!$F$2:$G$21,2,FALSE),"")</f>
        <v/>
      </c>
      <c r="L4800" s="6" t="str">
        <f>IF(Belegerfassung!H4808&lt;&gt;"",Belegerfassung!H4808,"")</f>
        <v/>
      </c>
      <c r="M4800" t="str">
        <f>IFERROR(IF(Belegerfassung!E4808&lt;&gt;"",VLOOKUP(Belegerfassung!E4808,Abfrage!$L$2:$M$15,2,),""),"")</f>
        <v/>
      </c>
      <c r="N4800" t="str">
        <f t="shared" si="223"/>
        <v/>
      </c>
      <c r="O4800" t="str">
        <f t="shared" si="224"/>
        <v/>
      </c>
      <c r="P4800" t="str">
        <f>IF(Belegerfassung!G4808&lt;&gt;"",CONCATENATE(Belegerfassung!G4808,".pdf"),"")</f>
        <v/>
      </c>
    </row>
    <row r="4801" spans="1:16">
      <c r="A4801" t="str">
        <f>IF(Belegerfassung!C4809&lt;&gt;"",0,"")</f>
        <v/>
      </c>
      <c r="B4801" t="str">
        <f>IFERROR(VLOOKUP(Belegerfassung!I4809,Konten!A:D,2,FALSE),"")</f>
        <v/>
      </c>
      <c r="C4801" t="str">
        <f>IF(A4801&lt;&gt;"",TEXT(Belegerfassung!C4809,"TT.MM.JJJJ"),"")</f>
        <v/>
      </c>
      <c r="D4801" t="str">
        <f>IFERROR(VLOOKUP(Belegerfassung!A4809,Abfrage!$E$2:$F$20,2,FALSE),"")</f>
        <v/>
      </c>
      <c r="E4801" t="str">
        <f>IF(A4801&lt;&gt;"",Belegerfassung!B4809,"")</f>
        <v/>
      </c>
      <c r="F4801" t="str">
        <f>IF(Belegerfassung!L4809="","",IF(Belegerfassung!L4809&lt;&gt;"",IF(Belegerfassung!L4809&lt;&gt;"",IF(Belegerfassung!J4809&lt;&gt;0,VLOOKUP(Belegerfassung!L4809,Abfrage!$A$2:$C$19,2,),VLOOKUP(Belegerfassung!L4809,Abfrage!$A$2:$C$19,3,)),"")))</f>
        <v/>
      </c>
      <c r="G4801" t="str">
        <f t="shared" si="222"/>
        <v/>
      </c>
      <c r="H4801" s="31" t="str">
        <f>IF(A4801&lt;&gt;"",-Belegerfassung!J4809+Belegerfassung!K4809,"")</f>
        <v/>
      </c>
      <c r="I4801" s="49" t="str">
        <f>IFERROR(IF(H4801&lt;&gt;"",Belegerfassung!L4809*100,""),IF(OR(Belegerfassung!L4809="Leistung EU - Erlöse",Belegerfassung!L4809="Lieferungen EU-Erlöse",Belegerfassung!L4809="EUST",Belegerfassung!L4809="Bauleistungen 20%")=TRUE,"",MID(Belegerfassung!L4809,4,2)))</f>
        <v/>
      </c>
      <c r="J4801" s="6" t="str">
        <f>IF(A4801&lt;&gt;"",LEFT(Belegerfassung!D4809,40),"")</f>
        <v/>
      </c>
      <c r="K4801" t="str">
        <f>IF(A4801&lt;&gt;"",VLOOKUP(D4801,Abfrage!$F$2:$G$21,2,FALSE),"")</f>
        <v/>
      </c>
      <c r="L4801" s="6" t="str">
        <f>IF(Belegerfassung!H4809&lt;&gt;"",Belegerfassung!H4809,"")</f>
        <v/>
      </c>
      <c r="M4801" t="str">
        <f>IFERROR(IF(Belegerfassung!E4809&lt;&gt;"",VLOOKUP(Belegerfassung!E4809,Abfrage!$L$2:$M$15,2,),""),"")</f>
        <v/>
      </c>
      <c r="N4801" t="str">
        <f t="shared" si="223"/>
        <v/>
      </c>
      <c r="O4801" t="str">
        <f t="shared" si="224"/>
        <v/>
      </c>
      <c r="P4801" t="str">
        <f>IF(Belegerfassung!G4809&lt;&gt;"",CONCATENATE(Belegerfassung!G4809,".pdf"),"")</f>
        <v/>
      </c>
    </row>
    <row r="4802" spans="1:16">
      <c r="A4802" t="str">
        <f>IF(Belegerfassung!C4810&lt;&gt;"",0,"")</f>
        <v/>
      </c>
      <c r="B4802" t="str">
        <f>IFERROR(VLOOKUP(Belegerfassung!I4810,Konten!A:D,2,FALSE),"")</f>
        <v/>
      </c>
      <c r="C4802" t="str">
        <f>IF(A4802&lt;&gt;"",TEXT(Belegerfassung!C4810,"TT.MM.JJJJ"),"")</f>
        <v/>
      </c>
      <c r="D4802" t="str">
        <f>IFERROR(VLOOKUP(Belegerfassung!A4810,Abfrage!$E$2:$F$20,2,FALSE),"")</f>
        <v/>
      </c>
      <c r="E4802" t="str">
        <f>IF(A4802&lt;&gt;"",Belegerfassung!B4810,"")</f>
        <v/>
      </c>
      <c r="F4802" t="str">
        <f>IF(Belegerfassung!L4810="","",IF(Belegerfassung!L4810&lt;&gt;"",IF(Belegerfassung!L4810&lt;&gt;"",IF(Belegerfassung!J4810&lt;&gt;0,VLOOKUP(Belegerfassung!L4810,Abfrage!$A$2:$C$19,2,),VLOOKUP(Belegerfassung!L4810,Abfrage!$A$2:$C$19,3,)),"")))</f>
        <v/>
      </c>
      <c r="G4802" t="str">
        <f t="shared" si="222"/>
        <v/>
      </c>
      <c r="H4802" s="31" t="str">
        <f>IF(A4802&lt;&gt;"",-Belegerfassung!J4810+Belegerfassung!K4810,"")</f>
        <v/>
      </c>
      <c r="I4802" s="49" t="str">
        <f>IFERROR(IF(H4802&lt;&gt;"",Belegerfassung!L4810*100,""),IF(OR(Belegerfassung!L4810="Leistung EU - Erlöse",Belegerfassung!L4810="Lieferungen EU-Erlöse",Belegerfassung!L4810="EUST",Belegerfassung!L4810="Bauleistungen 20%")=TRUE,"",MID(Belegerfassung!L4810,4,2)))</f>
        <v/>
      </c>
      <c r="J4802" s="6" t="str">
        <f>IF(A4802&lt;&gt;"",LEFT(Belegerfassung!D4810,40),"")</f>
        <v/>
      </c>
      <c r="K4802" t="str">
        <f>IF(A4802&lt;&gt;"",VLOOKUP(D4802,Abfrage!$F$2:$G$21,2,FALSE),"")</f>
        <v/>
      </c>
      <c r="L4802" s="6" t="str">
        <f>IF(Belegerfassung!H4810&lt;&gt;"",Belegerfassung!H4810,"")</f>
        <v/>
      </c>
      <c r="M4802" t="str">
        <f>IFERROR(IF(Belegerfassung!E4810&lt;&gt;"",VLOOKUP(Belegerfassung!E4810,Abfrage!$L$2:$M$15,2,),""),"")</f>
        <v/>
      </c>
      <c r="N4802" t="str">
        <f t="shared" si="223"/>
        <v/>
      </c>
      <c r="O4802" t="str">
        <f t="shared" si="224"/>
        <v/>
      </c>
      <c r="P4802" t="str">
        <f>IF(Belegerfassung!G4810&lt;&gt;"",CONCATENATE(Belegerfassung!G4810,".pdf"),"")</f>
        <v/>
      </c>
    </row>
    <row r="4803" spans="1:16">
      <c r="A4803" t="str">
        <f>IF(Belegerfassung!C4811&lt;&gt;"",0,"")</f>
        <v/>
      </c>
      <c r="B4803" t="str">
        <f>IFERROR(VLOOKUP(Belegerfassung!I4811,Konten!A:D,2,FALSE),"")</f>
        <v/>
      </c>
      <c r="C4803" t="str">
        <f>IF(A4803&lt;&gt;"",TEXT(Belegerfassung!C4811,"TT.MM.JJJJ"),"")</f>
        <v/>
      </c>
      <c r="D4803" t="str">
        <f>IFERROR(VLOOKUP(Belegerfassung!A4811,Abfrage!$E$2:$F$20,2,FALSE),"")</f>
        <v/>
      </c>
      <c r="E4803" t="str">
        <f>IF(A4803&lt;&gt;"",Belegerfassung!B4811,"")</f>
        <v/>
      </c>
      <c r="F4803" t="str">
        <f>IF(Belegerfassung!L4811="","",IF(Belegerfassung!L4811&lt;&gt;"",IF(Belegerfassung!L4811&lt;&gt;"",IF(Belegerfassung!J4811&lt;&gt;0,VLOOKUP(Belegerfassung!L4811,Abfrage!$A$2:$C$19,2,),VLOOKUP(Belegerfassung!L4811,Abfrage!$A$2:$C$19,3,)),"")))</f>
        <v/>
      </c>
      <c r="G4803" t="str">
        <f t="shared" ref="G4803:G4866" si="225">IF(A4803&lt;&gt;"",1,"")</f>
        <v/>
      </c>
      <c r="H4803" s="31" t="str">
        <f>IF(A4803&lt;&gt;"",-Belegerfassung!J4811+Belegerfassung!K4811,"")</f>
        <v/>
      </c>
      <c r="I4803" s="49" t="str">
        <f>IFERROR(IF(H4803&lt;&gt;"",Belegerfassung!L4811*100,""),IF(OR(Belegerfassung!L4811="Leistung EU - Erlöse",Belegerfassung!L4811="Lieferungen EU-Erlöse",Belegerfassung!L4811="EUST",Belegerfassung!L4811="Bauleistungen 20%")=TRUE,"",MID(Belegerfassung!L4811,4,2)))</f>
        <v/>
      </c>
      <c r="J4803" s="6" t="str">
        <f>IF(A4803&lt;&gt;"",LEFT(Belegerfassung!D4811,40),"")</f>
        <v/>
      </c>
      <c r="K4803" t="str">
        <f>IF(A4803&lt;&gt;"",VLOOKUP(D4803,Abfrage!$F$2:$G$21,2,FALSE),"")</f>
        <v/>
      </c>
      <c r="L4803" s="6" t="str">
        <f>IF(Belegerfassung!H4811&lt;&gt;"",Belegerfassung!H4811,"")</f>
        <v/>
      </c>
      <c r="M4803" t="str">
        <f>IFERROR(IF(Belegerfassung!E4811&lt;&gt;"",VLOOKUP(Belegerfassung!E4811,Abfrage!$L$2:$M$15,2,),""),"")</f>
        <v/>
      </c>
      <c r="N4803" t="str">
        <f t="shared" ref="N4803:N4866" si="226">IF(A4803&lt;&gt;"","E","")</f>
        <v/>
      </c>
      <c r="O4803" t="str">
        <f t="shared" ref="O4803:O4866" si="227">IF(A4803&lt;&gt;"","A","")</f>
        <v/>
      </c>
      <c r="P4803" t="str">
        <f>IF(Belegerfassung!G4811&lt;&gt;"",CONCATENATE(Belegerfassung!G4811,".pdf"),"")</f>
        <v/>
      </c>
    </row>
    <row r="4804" spans="1:16">
      <c r="A4804" t="str">
        <f>IF(Belegerfassung!C4812&lt;&gt;"",0,"")</f>
        <v/>
      </c>
      <c r="B4804" t="str">
        <f>IFERROR(VLOOKUP(Belegerfassung!I4812,Konten!A:D,2,FALSE),"")</f>
        <v/>
      </c>
      <c r="C4804" t="str">
        <f>IF(A4804&lt;&gt;"",TEXT(Belegerfassung!C4812,"TT.MM.JJJJ"),"")</f>
        <v/>
      </c>
      <c r="D4804" t="str">
        <f>IFERROR(VLOOKUP(Belegerfassung!A4812,Abfrage!$E$2:$F$20,2,FALSE),"")</f>
        <v/>
      </c>
      <c r="E4804" t="str">
        <f>IF(A4804&lt;&gt;"",Belegerfassung!B4812,"")</f>
        <v/>
      </c>
      <c r="F4804" t="str">
        <f>IF(Belegerfassung!L4812="","",IF(Belegerfassung!L4812&lt;&gt;"",IF(Belegerfassung!L4812&lt;&gt;"",IF(Belegerfassung!J4812&lt;&gt;0,VLOOKUP(Belegerfassung!L4812,Abfrage!$A$2:$C$19,2,),VLOOKUP(Belegerfassung!L4812,Abfrage!$A$2:$C$19,3,)),"")))</f>
        <v/>
      </c>
      <c r="G4804" t="str">
        <f t="shared" si="225"/>
        <v/>
      </c>
      <c r="H4804" s="31" t="str">
        <f>IF(A4804&lt;&gt;"",-Belegerfassung!J4812+Belegerfassung!K4812,"")</f>
        <v/>
      </c>
      <c r="I4804" s="49" t="str">
        <f>IFERROR(IF(H4804&lt;&gt;"",Belegerfassung!L4812*100,""),IF(OR(Belegerfassung!L4812="Leistung EU - Erlöse",Belegerfassung!L4812="Lieferungen EU-Erlöse",Belegerfassung!L4812="EUST",Belegerfassung!L4812="Bauleistungen 20%")=TRUE,"",MID(Belegerfassung!L4812,4,2)))</f>
        <v/>
      </c>
      <c r="J4804" s="6" t="str">
        <f>IF(A4804&lt;&gt;"",LEFT(Belegerfassung!D4812,40),"")</f>
        <v/>
      </c>
      <c r="K4804" t="str">
        <f>IF(A4804&lt;&gt;"",VLOOKUP(D4804,Abfrage!$F$2:$G$21,2,FALSE),"")</f>
        <v/>
      </c>
      <c r="L4804" s="6" t="str">
        <f>IF(Belegerfassung!H4812&lt;&gt;"",Belegerfassung!H4812,"")</f>
        <v/>
      </c>
      <c r="M4804" t="str">
        <f>IFERROR(IF(Belegerfassung!E4812&lt;&gt;"",VLOOKUP(Belegerfassung!E4812,Abfrage!$L$2:$M$15,2,),""),"")</f>
        <v/>
      </c>
      <c r="N4804" t="str">
        <f t="shared" si="226"/>
        <v/>
      </c>
      <c r="O4804" t="str">
        <f t="shared" si="227"/>
        <v/>
      </c>
      <c r="P4804" t="str">
        <f>IF(Belegerfassung!G4812&lt;&gt;"",CONCATENATE(Belegerfassung!G4812,".pdf"),"")</f>
        <v/>
      </c>
    </row>
    <row r="4805" spans="1:16">
      <c r="A4805" t="str">
        <f>IF(Belegerfassung!C4813&lt;&gt;"",0,"")</f>
        <v/>
      </c>
      <c r="B4805" t="str">
        <f>IFERROR(VLOOKUP(Belegerfassung!I4813,Konten!A:D,2,FALSE),"")</f>
        <v/>
      </c>
      <c r="C4805" t="str">
        <f>IF(A4805&lt;&gt;"",TEXT(Belegerfassung!C4813,"TT.MM.JJJJ"),"")</f>
        <v/>
      </c>
      <c r="D4805" t="str">
        <f>IFERROR(VLOOKUP(Belegerfassung!A4813,Abfrage!$E$2:$F$20,2,FALSE),"")</f>
        <v/>
      </c>
      <c r="E4805" t="str">
        <f>IF(A4805&lt;&gt;"",Belegerfassung!B4813,"")</f>
        <v/>
      </c>
      <c r="F4805" t="str">
        <f>IF(Belegerfassung!L4813="","",IF(Belegerfassung!L4813&lt;&gt;"",IF(Belegerfassung!L4813&lt;&gt;"",IF(Belegerfassung!J4813&lt;&gt;0,VLOOKUP(Belegerfassung!L4813,Abfrage!$A$2:$C$19,2,),VLOOKUP(Belegerfassung!L4813,Abfrage!$A$2:$C$19,3,)),"")))</f>
        <v/>
      </c>
      <c r="G4805" t="str">
        <f t="shared" si="225"/>
        <v/>
      </c>
      <c r="H4805" s="31" t="str">
        <f>IF(A4805&lt;&gt;"",-Belegerfassung!J4813+Belegerfassung!K4813,"")</f>
        <v/>
      </c>
      <c r="I4805" s="49" t="str">
        <f>IFERROR(IF(H4805&lt;&gt;"",Belegerfassung!L4813*100,""),IF(OR(Belegerfassung!L4813="Leistung EU - Erlöse",Belegerfassung!L4813="Lieferungen EU-Erlöse",Belegerfassung!L4813="EUST",Belegerfassung!L4813="Bauleistungen 20%")=TRUE,"",MID(Belegerfassung!L4813,4,2)))</f>
        <v/>
      </c>
      <c r="J4805" s="6" t="str">
        <f>IF(A4805&lt;&gt;"",LEFT(Belegerfassung!D4813,40),"")</f>
        <v/>
      </c>
      <c r="K4805" t="str">
        <f>IF(A4805&lt;&gt;"",VLOOKUP(D4805,Abfrage!$F$2:$G$21,2,FALSE),"")</f>
        <v/>
      </c>
      <c r="L4805" s="6" t="str">
        <f>IF(Belegerfassung!H4813&lt;&gt;"",Belegerfassung!H4813,"")</f>
        <v/>
      </c>
      <c r="M4805" t="str">
        <f>IFERROR(IF(Belegerfassung!E4813&lt;&gt;"",VLOOKUP(Belegerfassung!E4813,Abfrage!$L$2:$M$15,2,),""),"")</f>
        <v/>
      </c>
      <c r="N4805" t="str">
        <f t="shared" si="226"/>
        <v/>
      </c>
      <c r="O4805" t="str">
        <f t="shared" si="227"/>
        <v/>
      </c>
      <c r="P4805" t="str">
        <f>IF(Belegerfassung!G4813&lt;&gt;"",CONCATENATE(Belegerfassung!G4813,".pdf"),"")</f>
        <v/>
      </c>
    </row>
    <row r="4806" spans="1:16">
      <c r="A4806" t="str">
        <f>IF(Belegerfassung!C4814&lt;&gt;"",0,"")</f>
        <v/>
      </c>
      <c r="B4806" t="str">
        <f>IFERROR(VLOOKUP(Belegerfassung!I4814,Konten!A:D,2,FALSE),"")</f>
        <v/>
      </c>
      <c r="C4806" t="str">
        <f>IF(A4806&lt;&gt;"",TEXT(Belegerfassung!C4814,"TT.MM.JJJJ"),"")</f>
        <v/>
      </c>
      <c r="D4806" t="str">
        <f>IFERROR(VLOOKUP(Belegerfassung!A4814,Abfrage!$E$2:$F$20,2,FALSE),"")</f>
        <v/>
      </c>
      <c r="E4806" t="str">
        <f>IF(A4806&lt;&gt;"",Belegerfassung!B4814,"")</f>
        <v/>
      </c>
      <c r="F4806" t="str">
        <f>IF(Belegerfassung!L4814="","",IF(Belegerfassung!L4814&lt;&gt;"",IF(Belegerfassung!L4814&lt;&gt;"",IF(Belegerfassung!J4814&lt;&gt;0,VLOOKUP(Belegerfassung!L4814,Abfrage!$A$2:$C$19,2,),VLOOKUP(Belegerfassung!L4814,Abfrage!$A$2:$C$19,3,)),"")))</f>
        <v/>
      </c>
      <c r="G4806" t="str">
        <f t="shared" si="225"/>
        <v/>
      </c>
      <c r="H4806" s="31" t="str">
        <f>IF(A4806&lt;&gt;"",-Belegerfassung!J4814+Belegerfassung!K4814,"")</f>
        <v/>
      </c>
      <c r="I4806" s="49" t="str">
        <f>IFERROR(IF(H4806&lt;&gt;"",Belegerfassung!L4814*100,""),IF(OR(Belegerfassung!L4814="Leistung EU - Erlöse",Belegerfassung!L4814="Lieferungen EU-Erlöse",Belegerfassung!L4814="EUST",Belegerfassung!L4814="Bauleistungen 20%")=TRUE,"",MID(Belegerfassung!L4814,4,2)))</f>
        <v/>
      </c>
      <c r="J4806" s="6" t="str">
        <f>IF(A4806&lt;&gt;"",LEFT(Belegerfassung!D4814,40),"")</f>
        <v/>
      </c>
      <c r="K4806" t="str">
        <f>IF(A4806&lt;&gt;"",VLOOKUP(D4806,Abfrage!$F$2:$G$21,2,FALSE),"")</f>
        <v/>
      </c>
      <c r="L4806" s="6" t="str">
        <f>IF(Belegerfassung!H4814&lt;&gt;"",Belegerfassung!H4814,"")</f>
        <v/>
      </c>
      <c r="M4806" t="str">
        <f>IFERROR(IF(Belegerfassung!E4814&lt;&gt;"",VLOOKUP(Belegerfassung!E4814,Abfrage!$L$2:$M$15,2,),""),"")</f>
        <v/>
      </c>
      <c r="N4806" t="str">
        <f t="shared" si="226"/>
        <v/>
      </c>
      <c r="O4806" t="str">
        <f t="shared" si="227"/>
        <v/>
      </c>
      <c r="P4806" t="str">
        <f>IF(Belegerfassung!G4814&lt;&gt;"",CONCATENATE(Belegerfassung!G4814,".pdf"),"")</f>
        <v/>
      </c>
    </row>
    <row r="4807" spans="1:16">
      <c r="A4807" t="str">
        <f>IF(Belegerfassung!C4815&lt;&gt;"",0,"")</f>
        <v/>
      </c>
      <c r="B4807" t="str">
        <f>IFERROR(VLOOKUP(Belegerfassung!I4815,Konten!A:D,2,FALSE),"")</f>
        <v/>
      </c>
      <c r="C4807" t="str">
        <f>IF(A4807&lt;&gt;"",TEXT(Belegerfassung!C4815,"TT.MM.JJJJ"),"")</f>
        <v/>
      </c>
      <c r="D4807" t="str">
        <f>IFERROR(VLOOKUP(Belegerfassung!A4815,Abfrage!$E$2:$F$20,2,FALSE),"")</f>
        <v/>
      </c>
      <c r="E4807" t="str">
        <f>IF(A4807&lt;&gt;"",Belegerfassung!B4815,"")</f>
        <v/>
      </c>
      <c r="F4807" t="str">
        <f>IF(Belegerfassung!L4815="","",IF(Belegerfassung!L4815&lt;&gt;"",IF(Belegerfassung!L4815&lt;&gt;"",IF(Belegerfassung!J4815&lt;&gt;0,VLOOKUP(Belegerfassung!L4815,Abfrage!$A$2:$C$19,2,),VLOOKUP(Belegerfassung!L4815,Abfrage!$A$2:$C$19,3,)),"")))</f>
        <v/>
      </c>
      <c r="G4807" t="str">
        <f t="shared" si="225"/>
        <v/>
      </c>
      <c r="H4807" s="31" t="str">
        <f>IF(A4807&lt;&gt;"",-Belegerfassung!J4815+Belegerfassung!K4815,"")</f>
        <v/>
      </c>
      <c r="I4807" s="49" t="str">
        <f>IFERROR(IF(H4807&lt;&gt;"",Belegerfassung!L4815*100,""),IF(OR(Belegerfassung!L4815="Leistung EU - Erlöse",Belegerfassung!L4815="Lieferungen EU-Erlöse",Belegerfassung!L4815="EUST",Belegerfassung!L4815="Bauleistungen 20%")=TRUE,"",MID(Belegerfassung!L4815,4,2)))</f>
        <v/>
      </c>
      <c r="J4807" s="6" t="str">
        <f>IF(A4807&lt;&gt;"",LEFT(Belegerfassung!D4815,40),"")</f>
        <v/>
      </c>
      <c r="K4807" t="str">
        <f>IF(A4807&lt;&gt;"",VLOOKUP(D4807,Abfrage!$F$2:$G$21,2,FALSE),"")</f>
        <v/>
      </c>
      <c r="L4807" s="6" t="str">
        <f>IF(Belegerfassung!H4815&lt;&gt;"",Belegerfassung!H4815,"")</f>
        <v/>
      </c>
      <c r="M4807" t="str">
        <f>IFERROR(IF(Belegerfassung!E4815&lt;&gt;"",VLOOKUP(Belegerfassung!E4815,Abfrage!$L$2:$M$15,2,),""),"")</f>
        <v/>
      </c>
      <c r="N4807" t="str">
        <f t="shared" si="226"/>
        <v/>
      </c>
      <c r="O4807" t="str">
        <f t="shared" si="227"/>
        <v/>
      </c>
      <c r="P4807" t="str">
        <f>IF(Belegerfassung!G4815&lt;&gt;"",CONCATENATE(Belegerfassung!G4815,".pdf"),"")</f>
        <v/>
      </c>
    </row>
    <row r="4808" spans="1:16">
      <c r="A4808" t="str">
        <f>IF(Belegerfassung!C4816&lt;&gt;"",0,"")</f>
        <v/>
      </c>
      <c r="B4808" t="str">
        <f>IFERROR(VLOOKUP(Belegerfassung!I4816,Konten!A:D,2,FALSE),"")</f>
        <v/>
      </c>
      <c r="C4808" t="str">
        <f>IF(A4808&lt;&gt;"",TEXT(Belegerfassung!C4816,"TT.MM.JJJJ"),"")</f>
        <v/>
      </c>
      <c r="D4808" t="str">
        <f>IFERROR(VLOOKUP(Belegerfassung!A4816,Abfrage!$E$2:$F$20,2,FALSE),"")</f>
        <v/>
      </c>
      <c r="E4808" t="str">
        <f>IF(A4808&lt;&gt;"",Belegerfassung!B4816,"")</f>
        <v/>
      </c>
      <c r="F4808" t="str">
        <f>IF(Belegerfassung!L4816="","",IF(Belegerfassung!L4816&lt;&gt;"",IF(Belegerfassung!L4816&lt;&gt;"",IF(Belegerfassung!J4816&lt;&gt;0,VLOOKUP(Belegerfassung!L4816,Abfrage!$A$2:$C$19,2,),VLOOKUP(Belegerfassung!L4816,Abfrage!$A$2:$C$19,3,)),"")))</f>
        <v/>
      </c>
      <c r="G4808" t="str">
        <f t="shared" si="225"/>
        <v/>
      </c>
      <c r="H4808" s="31" t="str">
        <f>IF(A4808&lt;&gt;"",-Belegerfassung!J4816+Belegerfassung!K4816,"")</f>
        <v/>
      </c>
      <c r="I4808" s="49" t="str">
        <f>IFERROR(IF(H4808&lt;&gt;"",Belegerfassung!L4816*100,""),IF(OR(Belegerfassung!L4816="Leistung EU - Erlöse",Belegerfassung!L4816="Lieferungen EU-Erlöse",Belegerfassung!L4816="EUST",Belegerfassung!L4816="Bauleistungen 20%")=TRUE,"",MID(Belegerfassung!L4816,4,2)))</f>
        <v/>
      </c>
      <c r="J4808" s="6" t="str">
        <f>IF(A4808&lt;&gt;"",LEFT(Belegerfassung!D4816,40),"")</f>
        <v/>
      </c>
      <c r="K4808" t="str">
        <f>IF(A4808&lt;&gt;"",VLOOKUP(D4808,Abfrage!$F$2:$G$21,2,FALSE),"")</f>
        <v/>
      </c>
      <c r="L4808" s="6" t="str">
        <f>IF(Belegerfassung!H4816&lt;&gt;"",Belegerfassung!H4816,"")</f>
        <v/>
      </c>
      <c r="M4808" t="str">
        <f>IFERROR(IF(Belegerfassung!E4816&lt;&gt;"",VLOOKUP(Belegerfassung!E4816,Abfrage!$L$2:$M$15,2,),""),"")</f>
        <v/>
      </c>
      <c r="N4808" t="str">
        <f t="shared" si="226"/>
        <v/>
      </c>
      <c r="O4808" t="str">
        <f t="shared" si="227"/>
        <v/>
      </c>
      <c r="P4808" t="str">
        <f>IF(Belegerfassung!G4816&lt;&gt;"",CONCATENATE(Belegerfassung!G4816,".pdf"),"")</f>
        <v/>
      </c>
    </row>
    <row r="4809" spans="1:16">
      <c r="A4809" t="str">
        <f>IF(Belegerfassung!C4817&lt;&gt;"",0,"")</f>
        <v/>
      </c>
      <c r="B4809" t="str">
        <f>IFERROR(VLOOKUP(Belegerfassung!I4817,Konten!A:D,2,FALSE),"")</f>
        <v/>
      </c>
      <c r="C4809" t="str">
        <f>IF(A4809&lt;&gt;"",TEXT(Belegerfassung!C4817,"TT.MM.JJJJ"),"")</f>
        <v/>
      </c>
      <c r="D4809" t="str">
        <f>IFERROR(VLOOKUP(Belegerfassung!A4817,Abfrage!$E$2:$F$20,2,FALSE),"")</f>
        <v/>
      </c>
      <c r="E4809" t="str">
        <f>IF(A4809&lt;&gt;"",Belegerfassung!B4817,"")</f>
        <v/>
      </c>
      <c r="F4809" t="str">
        <f>IF(Belegerfassung!L4817="","",IF(Belegerfassung!L4817&lt;&gt;"",IF(Belegerfassung!L4817&lt;&gt;"",IF(Belegerfassung!J4817&lt;&gt;0,VLOOKUP(Belegerfassung!L4817,Abfrage!$A$2:$C$19,2,),VLOOKUP(Belegerfassung!L4817,Abfrage!$A$2:$C$19,3,)),"")))</f>
        <v/>
      </c>
      <c r="G4809" t="str">
        <f t="shared" si="225"/>
        <v/>
      </c>
      <c r="H4809" s="31" t="str">
        <f>IF(A4809&lt;&gt;"",-Belegerfassung!J4817+Belegerfassung!K4817,"")</f>
        <v/>
      </c>
      <c r="I4809" s="49" t="str">
        <f>IFERROR(IF(H4809&lt;&gt;"",Belegerfassung!L4817*100,""),IF(OR(Belegerfassung!L4817="Leistung EU - Erlöse",Belegerfassung!L4817="Lieferungen EU-Erlöse",Belegerfassung!L4817="EUST",Belegerfassung!L4817="Bauleistungen 20%")=TRUE,"",MID(Belegerfassung!L4817,4,2)))</f>
        <v/>
      </c>
      <c r="J4809" s="6" t="str">
        <f>IF(A4809&lt;&gt;"",LEFT(Belegerfassung!D4817,40),"")</f>
        <v/>
      </c>
      <c r="K4809" t="str">
        <f>IF(A4809&lt;&gt;"",VLOOKUP(D4809,Abfrage!$F$2:$G$21,2,FALSE),"")</f>
        <v/>
      </c>
      <c r="L4809" s="6" t="str">
        <f>IF(Belegerfassung!H4817&lt;&gt;"",Belegerfassung!H4817,"")</f>
        <v/>
      </c>
      <c r="M4809" t="str">
        <f>IFERROR(IF(Belegerfassung!E4817&lt;&gt;"",VLOOKUP(Belegerfassung!E4817,Abfrage!$L$2:$M$15,2,),""),"")</f>
        <v/>
      </c>
      <c r="N4809" t="str">
        <f t="shared" si="226"/>
        <v/>
      </c>
      <c r="O4809" t="str">
        <f t="shared" si="227"/>
        <v/>
      </c>
      <c r="P4809" t="str">
        <f>IF(Belegerfassung!G4817&lt;&gt;"",CONCATENATE(Belegerfassung!G4817,".pdf"),"")</f>
        <v/>
      </c>
    </row>
    <row r="4810" spans="1:16">
      <c r="A4810" t="str">
        <f>IF(Belegerfassung!C4818&lt;&gt;"",0,"")</f>
        <v/>
      </c>
      <c r="B4810" t="str">
        <f>IFERROR(VLOOKUP(Belegerfassung!I4818,Konten!A:D,2,FALSE),"")</f>
        <v/>
      </c>
      <c r="C4810" t="str">
        <f>IF(A4810&lt;&gt;"",TEXT(Belegerfassung!C4818,"TT.MM.JJJJ"),"")</f>
        <v/>
      </c>
      <c r="D4810" t="str">
        <f>IFERROR(VLOOKUP(Belegerfassung!A4818,Abfrage!$E$2:$F$20,2,FALSE),"")</f>
        <v/>
      </c>
      <c r="E4810" t="str">
        <f>IF(A4810&lt;&gt;"",Belegerfassung!B4818,"")</f>
        <v/>
      </c>
      <c r="F4810" t="str">
        <f>IF(Belegerfassung!L4818="","",IF(Belegerfassung!L4818&lt;&gt;"",IF(Belegerfassung!L4818&lt;&gt;"",IF(Belegerfassung!J4818&lt;&gt;0,VLOOKUP(Belegerfassung!L4818,Abfrage!$A$2:$C$19,2,),VLOOKUP(Belegerfassung!L4818,Abfrage!$A$2:$C$19,3,)),"")))</f>
        <v/>
      </c>
      <c r="G4810" t="str">
        <f t="shared" si="225"/>
        <v/>
      </c>
      <c r="H4810" s="31" t="str">
        <f>IF(A4810&lt;&gt;"",-Belegerfassung!J4818+Belegerfassung!K4818,"")</f>
        <v/>
      </c>
      <c r="I4810" s="49" t="str">
        <f>IFERROR(IF(H4810&lt;&gt;"",Belegerfassung!L4818*100,""),IF(OR(Belegerfassung!L4818="Leistung EU - Erlöse",Belegerfassung!L4818="Lieferungen EU-Erlöse",Belegerfassung!L4818="EUST",Belegerfassung!L4818="Bauleistungen 20%")=TRUE,"",MID(Belegerfassung!L4818,4,2)))</f>
        <v/>
      </c>
      <c r="J4810" s="6" t="str">
        <f>IF(A4810&lt;&gt;"",LEFT(Belegerfassung!D4818,40),"")</f>
        <v/>
      </c>
      <c r="K4810" t="str">
        <f>IF(A4810&lt;&gt;"",VLOOKUP(D4810,Abfrage!$F$2:$G$21,2,FALSE),"")</f>
        <v/>
      </c>
      <c r="L4810" s="6" t="str">
        <f>IF(Belegerfassung!H4818&lt;&gt;"",Belegerfassung!H4818,"")</f>
        <v/>
      </c>
      <c r="M4810" t="str">
        <f>IFERROR(IF(Belegerfassung!E4818&lt;&gt;"",VLOOKUP(Belegerfassung!E4818,Abfrage!$L$2:$M$15,2,),""),"")</f>
        <v/>
      </c>
      <c r="N4810" t="str">
        <f t="shared" si="226"/>
        <v/>
      </c>
      <c r="O4810" t="str">
        <f t="shared" si="227"/>
        <v/>
      </c>
      <c r="P4810" t="str">
        <f>IF(Belegerfassung!G4818&lt;&gt;"",CONCATENATE(Belegerfassung!G4818,".pdf"),"")</f>
        <v/>
      </c>
    </row>
    <row r="4811" spans="1:16">
      <c r="A4811" t="str">
        <f>IF(Belegerfassung!C4819&lt;&gt;"",0,"")</f>
        <v/>
      </c>
      <c r="B4811" t="str">
        <f>IFERROR(VLOOKUP(Belegerfassung!I4819,Konten!A:D,2,FALSE),"")</f>
        <v/>
      </c>
      <c r="C4811" t="str">
        <f>IF(A4811&lt;&gt;"",TEXT(Belegerfassung!C4819,"TT.MM.JJJJ"),"")</f>
        <v/>
      </c>
      <c r="D4811" t="str">
        <f>IFERROR(VLOOKUP(Belegerfassung!A4819,Abfrage!$E$2:$F$20,2,FALSE),"")</f>
        <v/>
      </c>
      <c r="E4811" t="str">
        <f>IF(A4811&lt;&gt;"",Belegerfassung!B4819,"")</f>
        <v/>
      </c>
      <c r="F4811" t="str">
        <f>IF(Belegerfassung!L4819="","",IF(Belegerfassung!L4819&lt;&gt;"",IF(Belegerfassung!L4819&lt;&gt;"",IF(Belegerfassung!J4819&lt;&gt;0,VLOOKUP(Belegerfassung!L4819,Abfrage!$A$2:$C$19,2,),VLOOKUP(Belegerfassung!L4819,Abfrage!$A$2:$C$19,3,)),"")))</f>
        <v/>
      </c>
      <c r="G4811" t="str">
        <f t="shared" si="225"/>
        <v/>
      </c>
      <c r="H4811" s="31" t="str">
        <f>IF(A4811&lt;&gt;"",-Belegerfassung!J4819+Belegerfassung!K4819,"")</f>
        <v/>
      </c>
      <c r="I4811" s="49" t="str">
        <f>IFERROR(IF(H4811&lt;&gt;"",Belegerfassung!L4819*100,""),IF(OR(Belegerfassung!L4819="Leistung EU - Erlöse",Belegerfassung!L4819="Lieferungen EU-Erlöse",Belegerfassung!L4819="EUST",Belegerfassung!L4819="Bauleistungen 20%")=TRUE,"",MID(Belegerfassung!L4819,4,2)))</f>
        <v/>
      </c>
      <c r="J4811" s="6" t="str">
        <f>IF(A4811&lt;&gt;"",LEFT(Belegerfassung!D4819,40),"")</f>
        <v/>
      </c>
      <c r="K4811" t="str">
        <f>IF(A4811&lt;&gt;"",VLOOKUP(D4811,Abfrage!$F$2:$G$21,2,FALSE),"")</f>
        <v/>
      </c>
      <c r="L4811" s="6" t="str">
        <f>IF(Belegerfassung!H4819&lt;&gt;"",Belegerfassung!H4819,"")</f>
        <v/>
      </c>
      <c r="M4811" t="str">
        <f>IFERROR(IF(Belegerfassung!E4819&lt;&gt;"",VLOOKUP(Belegerfassung!E4819,Abfrage!$L$2:$M$15,2,),""),"")</f>
        <v/>
      </c>
      <c r="N4811" t="str">
        <f t="shared" si="226"/>
        <v/>
      </c>
      <c r="O4811" t="str">
        <f t="shared" si="227"/>
        <v/>
      </c>
      <c r="P4811" t="str">
        <f>IF(Belegerfassung!G4819&lt;&gt;"",CONCATENATE(Belegerfassung!G4819,".pdf"),"")</f>
        <v/>
      </c>
    </row>
    <row r="4812" spans="1:16">
      <c r="A4812" t="str">
        <f>IF(Belegerfassung!C4820&lt;&gt;"",0,"")</f>
        <v/>
      </c>
      <c r="B4812" t="str">
        <f>IFERROR(VLOOKUP(Belegerfassung!I4820,Konten!A:D,2,FALSE),"")</f>
        <v/>
      </c>
      <c r="C4812" t="str">
        <f>IF(A4812&lt;&gt;"",TEXT(Belegerfassung!C4820,"TT.MM.JJJJ"),"")</f>
        <v/>
      </c>
      <c r="D4812" t="str">
        <f>IFERROR(VLOOKUP(Belegerfassung!A4820,Abfrage!$E$2:$F$20,2,FALSE),"")</f>
        <v/>
      </c>
      <c r="E4812" t="str">
        <f>IF(A4812&lt;&gt;"",Belegerfassung!B4820,"")</f>
        <v/>
      </c>
      <c r="F4812" t="str">
        <f>IF(Belegerfassung!L4820="","",IF(Belegerfassung!L4820&lt;&gt;"",IF(Belegerfassung!L4820&lt;&gt;"",IF(Belegerfassung!J4820&lt;&gt;0,VLOOKUP(Belegerfassung!L4820,Abfrage!$A$2:$C$19,2,),VLOOKUP(Belegerfassung!L4820,Abfrage!$A$2:$C$19,3,)),"")))</f>
        <v/>
      </c>
      <c r="G4812" t="str">
        <f t="shared" si="225"/>
        <v/>
      </c>
      <c r="H4812" s="31" t="str">
        <f>IF(A4812&lt;&gt;"",-Belegerfassung!J4820+Belegerfassung!K4820,"")</f>
        <v/>
      </c>
      <c r="I4812" s="49" t="str">
        <f>IFERROR(IF(H4812&lt;&gt;"",Belegerfassung!L4820*100,""),IF(OR(Belegerfassung!L4820="Leistung EU - Erlöse",Belegerfassung!L4820="Lieferungen EU-Erlöse",Belegerfassung!L4820="EUST",Belegerfassung!L4820="Bauleistungen 20%")=TRUE,"",MID(Belegerfassung!L4820,4,2)))</f>
        <v/>
      </c>
      <c r="J4812" s="6" t="str">
        <f>IF(A4812&lt;&gt;"",LEFT(Belegerfassung!D4820,40),"")</f>
        <v/>
      </c>
      <c r="K4812" t="str">
        <f>IF(A4812&lt;&gt;"",VLOOKUP(D4812,Abfrage!$F$2:$G$21,2,FALSE),"")</f>
        <v/>
      </c>
      <c r="L4812" s="6" t="str">
        <f>IF(Belegerfassung!H4820&lt;&gt;"",Belegerfassung!H4820,"")</f>
        <v/>
      </c>
      <c r="M4812" t="str">
        <f>IFERROR(IF(Belegerfassung!E4820&lt;&gt;"",VLOOKUP(Belegerfassung!E4820,Abfrage!$L$2:$M$15,2,),""),"")</f>
        <v/>
      </c>
      <c r="N4812" t="str">
        <f t="shared" si="226"/>
        <v/>
      </c>
      <c r="O4812" t="str">
        <f t="shared" si="227"/>
        <v/>
      </c>
      <c r="P4812" t="str">
        <f>IF(Belegerfassung!G4820&lt;&gt;"",CONCATENATE(Belegerfassung!G4820,".pdf"),"")</f>
        <v/>
      </c>
    </row>
    <row r="4813" spans="1:16">
      <c r="A4813" t="str">
        <f>IF(Belegerfassung!C4821&lt;&gt;"",0,"")</f>
        <v/>
      </c>
      <c r="B4813" t="str">
        <f>IFERROR(VLOOKUP(Belegerfassung!I4821,Konten!A:D,2,FALSE),"")</f>
        <v/>
      </c>
      <c r="C4813" t="str">
        <f>IF(A4813&lt;&gt;"",TEXT(Belegerfassung!C4821,"TT.MM.JJJJ"),"")</f>
        <v/>
      </c>
      <c r="D4813" t="str">
        <f>IFERROR(VLOOKUP(Belegerfassung!A4821,Abfrage!$E$2:$F$20,2,FALSE),"")</f>
        <v/>
      </c>
      <c r="E4813" t="str">
        <f>IF(A4813&lt;&gt;"",Belegerfassung!B4821,"")</f>
        <v/>
      </c>
      <c r="F4813" t="str">
        <f>IF(Belegerfassung!L4821="","",IF(Belegerfassung!L4821&lt;&gt;"",IF(Belegerfassung!L4821&lt;&gt;"",IF(Belegerfassung!J4821&lt;&gt;0,VLOOKUP(Belegerfassung!L4821,Abfrage!$A$2:$C$19,2,),VLOOKUP(Belegerfassung!L4821,Abfrage!$A$2:$C$19,3,)),"")))</f>
        <v/>
      </c>
      <c r="G4813" t="str">
        <f t="shared" si="225"/>
        <v/>
      </c>
      <c r="H4813" s="31" t="str">
        <f>IF(A4813&lt;&gt;"",-Belegerfassung!J4821+Belegerfassung!K4821,"")</f>
        <v/>
      </c>
      <c r="I4813" s="49" t="str">
        <f>IFERROR(IF(H4813&lt;&gt;"",Belegerfassung!L4821*100,""),IF(OR(Belegerfassung!L4821="Leistung EU - Erlöse",Belegerfassung!L4821="Lieferungen EU-Erlöse",Belegerfassung!L4821="EUST",Belegerfassung!L4821="Bauleistungen 20%")=TRUE,"",MID(Belegerfassung!L4821,4,2)))</f>
        <v/>
      </c>
      <c r="J4813" s="6" t="str">
        <f>IF(A4813&lt;&gt;"",LEFT(Belegerfassung!D4821,40),"")</f>
        <v/>
      </c>
      <c r="K4813" t="str">
        <f>IF(A4813&lt;&gt;"",VLOOKUP(D4813,Abfrage!$F$2:$G$21,2,FALSE),"")</f>
        <v/>
      </c>
      <c r="L4813" s="6" t="str">
        <f>IF(Belegerfassung!H4821&lt;&gt;"",Belegerfassung!H4821,"")</f>
        <v/>
      </c>
      <c r="M4813" t="str">
        <f>IFERROR(IF(Belegerfassung!E4821&lt;&gt;"",VLOOKUP(Belegerfassung!E4821,Abfrage!$L$2:$M$15,2,),""),"")</f>
        <v/>
      </c>
      <c r="N4813" t="str">
        <f t="shared" si="226"/>
        <v/>
      </c>
      <c r="O4813" t="str">
        <f t="shared" si="227"/>
        <v/>
      </c>
      <c r="P4813" t="str">
        <f>IF(Belegerfassung!G4821&lt;&gt;"",CONCATENATE(Belegerfassung!G4821,".pdf"),"")</f>
        <v/>
      </c>
    </row>
    <row r="4814" spans="1:16">
      <c r="A4814" t="str">
        <f>IF(Belegerfassung!C4822&lt;&gt;"",0,"")</f>
        <v/>
      </c>
      <c r="B4814" t="str">
        <f>IFERROR(VLOOKUP(Belegerfassung!I4822,Konten!A:D,2,FALSE),"")</f>
        <v/>
      </c>
      <c r="C4814" t="str">
        <f>IF(A4814&lt;&gt;"",TEXT(Belegerfassung!C4822,"TT.MM.JJJJ"),"")</f>
        <v/>
      </c>
      <c r="D4814" t="str">
        <f>IFERROR(VLOOKUP(Belegerfassung!A4822,Abfrage!$E$2:$F$20,2,FALSE),"")</f>
        <v/>
      </c>
      <c r="E4814" t="str">
        <f>IF(A4814&lt;&gt;"",Belegerfassung!B4822,"")</f>
        <v/>
      </c>
      <c r="F4814" t="str">
        <f>IF(Belegerfassung!L4822="","",IF(Belegerfassung!L4822&lt;&gt;"",IF(Belegerfassung!L4822&lt;&gt;"",IF(Belegerfassung!J4822&lt;&gt;0,VLOOKUP(Belegerfassung!L4822,Abfrage!$A$2:$C$19,2,),VLOOKUP(Belegerfassung!L4822,Abfrage!$A$2:$C$19,3,)),"")))</f>
        <v/>
      </c>
      <c r="G4814" t="str">
        <f t="shared" si="225"/>
        <v/>
      </c>
      <c r="H4814" s="31" t="str">
        <f>IF(A4814&lt;&gt;"",-Belegerfassung!J4822+Belegerfassung!K4822,"")</f>
        <v/>
      </c>
      <c r="I4814" s="49" t="str">
        <f>IFERROR(IF(H4814&lt;&gt;"",Belegerfassung!L4822*100,""),IF(OR(Belegerfassung!L4822="Leistung EU - Erlöse",Belegerfassung!L4822="Lieferungen EU-Erlöse",Belegerfassung!L4822="EUST",Belegerfassung!L4822="Bauleistungen 20%")=TRUE,"",MID(Belegerfassung!L4822,4,2)))</f>
        <v/>
      </c>
      <c r="J4814" s="6" t="str">
        <f>IF(A4814&lt;&gt;"",LEFT(Belegerfassung!D4822,40),"")</f>
        <v/>
      </c>
      <c r="K4814" t="str">
        <f>IF(A4814&lt;&gt;"",VLOOKUP(D4814,Abfrage!$F$2:$G$21,2,FALSE),"")</f>
        <v/>
      </c>
      <c r="L4814" s="6" t="str">
        <f>IF(Belegerfassung!H4822&lt;&gt;"",Belegerfassung!H4822,"")</f>
        <v/>
      </c>
      <c r="M4814" t="str">
        <f>IFERROR(IF(Belegerfassung!E4822&lt;&gt;"",VLOOKUP(Belegerfassung!E4822,Abfrage!$L$2:$M$15,2,),""),"")</f>
        <v/>
      </c>
      <c r="N4814" t="str">
        <f t="shared" si="226"/>
        <v/>
      </c>
      <c r="O4814" t="str">
        <f t="shared" si="227"/>
        <v/>
      </c>
      <c r="P4814" t="str">
        <f>IF(Belegerfassung!G4822&lt;&gt;"",CONCATENATE(Belegerfassung!G4822,".pdf"),"")</f>
        <v/>
      </c>
    </row>
    <row r="4815" spans="1:16">
      <c r="A4815" t="str">
        <f>IF(Belegerfassung!C4823&lt;&gt;"",0,"")</f>
        <v/>
      </c>
      <c r="B4815" t="str">
        <f>IFERROR(VLOOKUP(Belegerfassung!I4823,Konten!A:D,2,FALSE),"")</f>
        <v/>
      </c>
      <c r="C4815" t="str">
        <f>IF(A4815&lt;&gt;"",TEXT(Belegerfassung!C4823,"TT.MM.JJJJ"),"")</f>
        <v/>
      </c>
      <c r="D4815" t="str">
        <f>IFERROR(VLOOKUP(Belegerfassung!A4823,Abfrage!$E$2:$F$20,2,FALSE),"")</f>
        <v/>
      </c>
      <c r="E4815" t="str">
        <f>IF(A4815&lt;&gt;"",Belegerfassung!B4823,"")</f>
        <v/>
      </c>
      <c r="F4815" t="str">
        <f>IF(Belegerfassung!L4823="","",IF(Belegerfassung!L4823&lt;&gt;"",IF(Belegerfassung!L4823&lt;&gt;"",IF(Belegerfassung!J4823&lt;&gt;0,VLOOKUP(Belegerfassung!L4823,Abfrage!$A$2:$C$19,2,),VLOOKUP(Belegerfassung!L4823,Abfrage!$A$2:$C$19,3,)),"")))</f>
        <v/>
      </c>
      <c r="G4815" t="str">
        <f t="shared" si="225"/>
        <v/>
      </c>
      <c r="H4815" s="31" t="str">
        <f>IF(A4815&lt;&gt;"",-Belegerfassung!J4823+Belegerfassung!K4823,"")</f>
        <v/>
      </c>
      <c r="I4815" s="49" t="str">
        <f>IFERROR(IF(H4815&lt;&gt;"",Belegerfassung!L4823*100,""),IF(OR(Belegerfassung!L4823="Leistung EU - Erlöse",Belegerfassung!L4823="Lieferungen EU-Erlöse",Belegerfassung!L4823="EUST",Belegerfassung!L4823="Bauleistungen 20%")=TRUE,"",MID(Belegerfassung!L4823,4,2)))</f>
        <v/>
      </c>
      <c r="J4815" s="6" t="str">
        <f>IF(A4815&lt;&gt;"",LEFT(Belegerfassung!D4823,40),"")</f>
        <v/>
      </c>
      <c r="K4815" t="str">
        <f>IF(A4815&lt;&gt;"",VLOOKUP(D4815,Abfrage!$F$2:$G$21,2,FALSE),"")</f>
        <v/>
      </c>
      <c r="L4815" s="6" t="str">
        <f>IF(Belegerfassung!H4823&lt;&gt;"",Belegerfassung!H4823,"")</f>
        <v/>
      </c>
      <c r="M4815" t="str">
        <f>IFERROR(IF(Belegerfassung!E4823&lt;&gt;"",VLOOKUP(Belegerfassung!E4823,Abfrage!$L$2:$M$15,2,),""),"")</f>
        <v/>
      </c>
      <c r="N4815" t="str">
        <f t="shared" si="226"/>
        <v/>
      </c>
      <c r="O4815" t="str">
        <f t="shared" si="227"/>
        <v/>
      </c>
      <c r="P4815" t="str">
        <f>IF(Belegerfassung!G4823&lt;&gt;"",CONCATENATE(Belegerfassung!G4823,".pdf"),"")</f>
        <v/>
      </c>
    </row>
    <row r="4816" spans="1:16">
      <c r="A4816" t="str">
        <f>IF(Belegerfassung!C4824&lt;&gt;"",0,"")</f>
        <v/>
      </c>
      <c r="B4816" t="str">
        <f>IFERROR(VLOOKUP(Belegerfassung!I4824,Konten!A:D,2,FALSE),"")</f>
        <v/>
      </c>
      <c r="C4816" t="str">
        <f>IF(A4816&lt;&gt;"",TEXT(Belegerfassung!C4824,"TT.MM.JJJJ"),"")</f>
        <v/>
      </c>
      <c r="D4816" t="str">
        <f>IFERROR(VLOOKUP(Belegerfassung!A4824,Abfrage!$E$2:$F$20,2,FALSE),"")</f>
        <v/>
      </c>
      <c r="E4816" t="str">
        <f>IF(A4816&lt;&gt;"",Belegerfassung!B4824,"")</f>
        <v/>
      </c>
      <c r="F4816" t="str">
        <f>IF(Belegerfassung!L4824="","",IF(Belegerfassung!L4824&lt;&gt;"",IF(Belegerfassung!L4824&lt;&gt;"",IF(Belegerfassung!J4824&lt;&gt;0,VLOOKUP(Belegerfassung!L4824,Abfrage!$A$2:$C$19,2,),VLOOKUP(Belegerfassung!L4824,Abfrage!$A$2:$C$19,3,)),"")))</f>
        <v/>
      </c>
      <c r="G4816" t="str">
        <f t="shared" si="225"/>
        <v/>
      </c>
      <c r="H4816" s="31" t="str">
        <f>IF(A4816&lt;&gt;"",-Belegerfassung!J4824+Belegerfassung!K4824,"")</f>
        <v/>
      </c>
      <c r="I4816" s="49" t="str">
        <f>IFERROR(IF(H4816&lt;&gt;"",Belegerfassung!L4824*100,""),IF(OR(Belegerfassung!L4824="Leistung EU - Erlöse",Belegerfassung!L4824="Lieferungen EU-Erlöse",Belegerfassung!L4824="EUST",Belegerfassung!L4824="Bauleistungen 20%")=TRUE,"",MID(Belegerfassung!L4824,4,2)))</f>
        <v/>
      </c>
      <c r="J4816" s="6" t="str">
        <f>IF(A4816&lt;&gt;"",LEFT(Belegerfassung!D4824,40),"")</f>
        <v/>
      </c>
      <c r="K4816" t="str">
        <f>IF(A4816&lt;&gt;"",VLOOKUP(D4816,Abfrage!$F$2:$G$21,2,FALSE),"")</f>
        <v/>
      </c>
      <c r="L4816" s="6" t="str">
        <f>IF(Belegerfassung!H4824&lt;&gt;"",Belegerfassung!H4824,"")</f>
        <v/>
      </c>
      <c r="M4816" t="str">
        <f>IFERROR(IF(Belegerfassung!E4824&lt;&gt;"",VLOOKUP(Belegerfassung!E4824,Abfrage!$L$2:$M$15,2,),""),"")</f>
        <v/>
      </c>
      <c r="N4816" t="str">
        <f t="shared" si="226"/>
        <v/>
      </c>
      <c r="O4816" t="str">
        <f t="shared" si="227"/>
        <v/>
      </c>
      <c r="P4816" t="str">
        <f>IF(Belegerfassung!G4824&lt;&gt;"",CONCATENATE(Belegerfassung!G4824,".pdf"),"")</f>
        <v/>
      </c>
    </row>
    <row r="4817" spans="1:16">
      <c r="A4817" t="str">
        <f>IF(Belegerfassung!C4825&lt;&gt;"",0,"")</f>
        <v/>
      </c>
      <c r="B4817" t="str">
        <f>IFERROR(VLOOKUP(Belegerfassung!I4825,Konten!A:D,2,FALSE),"")</f>
        <v/>
      </c>
      <c r="C4817" t="str">
        <f>IF(A4817&lt;&gt;"",TEXT(Belegerfassung!C4825,"TT.MM.JJJJ"),"")</f>
        <v/>
      </c>
      <c r="D4817" t="str">
        <f>IFERROR(VLOOKUP(Belegerfassung!A4825,Abfrage!$E$2:$F$20,2,FALSE),"")</f>
        <v/>
      </c>
      <c r="E4817" t="str">
        <f>IF(A4817&lt;&gt;"",Belegerfassung!B4825,"")</f>
        <v/>
      </c>
      <c r="F4817" t="str">
        <f>IF(Belegerfassung!L4825="","",IF(Belegerfassung!L4825&lt;&gt;"",IF(Belegerfassung!L4825&lt;&gt;"",IF(Belegerfassung!J4825&lt;&gt;0,VLOOKUP(Belegerfassung!L4825,Abfrage!$A$2:$C$19,2,),VLOOKUP(Belegerfassung!L4825,Abfrage!$A$2:$C$19,3,)),"")))</f>
        <v/>
      </c>
      <c r="G4817" t="str">
        <f t="shared" si="225"/>
        <v/>
      </c>
      <c r="H4817" s="31" t="str">
        <f>IF(A4817&lt;&gt;"",-Belegerfassung!J4825+Belegerfassung!K4825,"")</f>
        <v/>
      </c>
      <c r="I4817" s="49" t="str">
        <f>IFERROR(IF(H4817&lt;&gt;"",Belegerfassung!L4825*100,""),IF(OR(Belegerfassung!L4825="Leistung EU - Erlöse",Belegerfassung!L4825="Lieferungen EU-Erlöse",Belegerfassung!L4825="EUST",Belegerfassung!L4825="Bauleistungen 20%")=TRUE,"",MID(Belegerfassung!L4825,4,2)))</f>
        <v/>
      </c>
      <c r="J4817" s="6" t="str">
        <f>IF(A4817&lt;&gt;"",LEFT(Belegerfassung!D4825,40),"")</f>
        <v/>
      </c>
      <c r="K4817" t="str">
        <f>IF(A4817&lt;&gt;"",VLOOKUP(D4817,Abfrage!$F$2:$G$21,2,FALSE),"")</f>
        <v/>
      </c>
      <c r="L4817" s="6" t="str">
        <f>IF(Belegerfassung!H4825&lt;&gt;"",Belegerfassung!H4825,"")</f>
        <v/>
      </c>
      <c r="M4817" t="str">
        <f>IFERROR(IF(Belegerfassung!E4825&lt;&gt;"",VLOOKUP(Belegerfassung!E4825,Abfrage!$L$2:$M$15,2,),""),"")</f>
        <v/>
      </c>
      <c r="N4817" t="str">
        <f t="shared" si="226"/>
        <v/>
      </c>
      <c r="O4817" t="str">
        <f t="shared" si="227"/>
        <v/>
      </c>
      <c r="P4817" t="str">
        <f>IF(Belegerfassung!G4825&lt;&gt;"",CONCATENATE(Belegerfassung!G4825,".pdf"),"")</f>
        <v/>
      </c>
    </row>
    <row r="4818" spans="1:16">
      <c r="A4818" t="str">
        <f>IF(Belegerfassung!C4826&lt;&gt;"",0,"")</f>
        <v/>
      </c>
      <c r="B4818" t="str">
        <f>IFERROR(VLOOKUP(Belegerfassung!I4826,Konten!A:D,2,FALSE),"")</f>
        <v/>
      </c>
      <c r="C4818" t="str">
        <f>IF(A4818&lt;&gt;"",TEXT(Belegerfassung!C4826,"TT.MM.JJJJ"),"")</f>
        <v/>
      </c>
      <c r="D4818" t="str">
        <f>IFERROR(VLOOKUP(Belegerfassung!A4826,Abfrage!$E$2:$F$20,2,FALSE),"")</f>
        <v/>
      </c>
      <c r="E4818" t="str">
        <f>IF(A4818&lt;&gt;"",Belegerfassung!B4826,"")</f>
        <v/>
      </c>
      <c r="F4818" t="str">
        <f>IF(Belegerfassung!L4826="","",IF(Belegerfassung!L4826&lt;&gt;"",IF(Belegerfassung!L4826&lt;&gt;"",IF(Belegerfassung!J4826&lt;&gt;0,VLOOKUP(Belegerfassung!L4826,Abfrage!$A$2:$C$19,2,),VLOOKUP(Belegerfassung!L4826,Abfrage!$A$2:$C$19,3,)),"")))</f>
        <v/>
      </c>
      <c r="G4818" t="str">
        <f t="shared" si="225"/>
        <v/>
      </c>
      <c r="H4818" s="31" t="str">
        <f>IF(A4818&lt;&gt;"",-Belegerfassung!J4826+Belegerfassung!K4826,"")</f>
        <v/>
      </c>
      <c r="I4818" s="49" t="str">
        <f>IFERROR(IF(H4818&lt;&gt;"",Belegerfassung!L4826*100,""),IF(OR(Belegerfassung!L4826="Leistung EU - Erlöse",Belegerfassung!L4826="Lieferungen EU-Erlöse",Belegerfassung!L4826="EUST",Belegerfassung!L4826="Bauleistungen 20%")=TRUE,"",MID(Belegerfassung!L4826,4,2)))</f>
        <v/>
      </c>
      <c r="J4818" s="6" t="str">
        <f>IF(A4818&lt;&gt;"",LEFT(Belegerfassung!D4826,40),"")</f>
        <v/>
      </c>
      <c r="K4818" t="str">
        <f>IF(A4818&lt;&gt;"",VLOOKUP(D4818,Abfrage!$F$2:$G$21,2,FALSE),"")</f>
        <v/>
      </c>
      <c r="L4818" s="6" t="str">
        <f>IF(Belegerfassung!H4826&lt;&gt;"",Belegerfassung!H4826,"")</f>
        <v/>
      </c>
      <c r="M4818" t="str">
        <f>IFERROR(IF(Belegerfassung!E4826&lt;&gt;"",VLOOKUP(Belegerfassung!E4826,Abfrage!$L$2:$M$15,2,),""),"")</f>
        <v/>
      </c>
      <c r="N4818" t="str">
        <f t="shared" si="226"/>
        <v/>
      </c>
      <c r="O4818" t="str">
        <f t="shared" si="227"/>
        <v/>
      </c>
      <c r="P4818" t="str">
        <f>IF(Belegerfassung!G4826&lt;&gt;"",CONCATENATE(Belegerfassung!G4826,".pdf"),"")</f>
        <v/>
      </c>
    </row>
    <row r="4819" spans="1:16">
      <c r="A4819" t="str">
        <f>IF(Belegerfassung!C4827&lt;&gt;"",0,"")</f>
        <v/>
      </c>
      <c r="B4819" t="str">
        <f>IFERROR(VLOOKUP(Belegerfassung!I4827,Konten!A:D,2,FALSE),"")</f>
        <v/>
      </c>
      <c r="C4819" t="str">
        <f>IF(A4819&lt;&gt;"",TEXT(Belegerfassung!C4827,"TT.MM.JJJJ"),"")</f>
        <v/>
      </c>
      <c r="D4819" t="str">
        <f>IFERROR(VLOOKUP(Belegerfassung!A4827,Abfrage!$E$2:$F$20,2,FALSE),"")</f>
        <v/>
      </c>
      <c r="E4819" t="str">
        <f>IF(A4819&lt;&gt;"",Belegerfassung!B4827,"")</f>
        <v/>
      </c>
      <c r="F4819" t="str">
        <f>IF(Belegerfassung!L4827="","",IF(Belegerfassung!L4827&lt;&gt;"",IF(Belegerfassung!L4827&lt;&gt;"",IF(Belegerfassung!J4827&lt;&gt;0,VLOOKUP(Belegerfassung!L4827,Abfrage!$A$2:$C$19,2,),VLOOKUP(Belegerfassung!L4827,Abfrage!$A$2:$C$19,3,)),"")))</f>
        <v/>
      </c>
      <c r="G4819" t="str">
        <f t="shared" si="225"/>
        <v/>
      </c>
      <c r="H4819" s="31" t="str">
        <f>IF(A4819&lt;&gt;"",-Belegerfassung!J4827+Belegerfassung!K4827,"")</f>
        <v/>
      </c>
      <c r="I4819" s="49" t="str">
        <f>IFERROR(IF(H4819&lt;&gt;"",Belegerfassung!L4827*100,""),IF(OR(Belegerfassung!L4827="Leistung EU - Erlöse",Belegerfassung!L4827="Lieferungen EU-Erlöse",Belegerfassung!L4827="EUST",Belegerfassung!L4827="Bauleistungen 20%")=TRUE,"",MID(Belegerfassung!L4827,4,2)))</f>
        <v/>
      </c>
      <c r="J4819" s="6" t="str">
        <f>IF(A4819&lt;&gt;"",LEFT(Belegerfassung!D4827,40),"")</f>
        <v/>
      </c>
      <c r="K4819" t="str">
        <f>IF(A4819&lt;&gt;"",VLOOKUP(D4819,Abfrage!$F$2:$G$21,2,FALSE),"")</f>
        <v/>
      </c>
      <c r="L4819" s="6" t="str">
        <f>IF(Belegerfassung!H4827&lt;&gt;"",Belegerfassung!H4827,"")</f>
        <v/>
      </c>
      <c r="M4819" t="str">
        <f>IFERROR(IF(Belegerfassung!E4827&lt;&gt;"",VLOOKUP(Belegerfassung!E4827,Abfrage!$L$2:$M$15,2,),""),"")</f>
        <v/>
      </c>
      <c r="N4819" t="str">
        <f t="shared" si="226"/>
        <v/>
      </c>
      <c r="O4819" t="str">
        <f t="shared" si="227"/>
        <v/>
      </c>
      <c r="P4819" t="str">
        <f>IF(Belegerfassung!G4827&lt;&gt;"",CONCATENATE(Belegerfassung!G4827,".pdf"),"")</f>
        <v/>
      </c>
    </row>
    <row r="4820" spans="1:16">
      <c r="A4820" t="str">
        <f>IF(Belegerfassung!C4828&lt;&gt;"",0,"")</f>
        <v/>
      </c>
      <c r="B4820" t="str">
        <f>IFERROR(VLOOKUP(Belegerfassung!I4828,Konten!A:D,2,FALSE),"")</f>
        <v/>
      </c>
      <c r="C4820" t="str">
        <f>IF(A4820&lt;&gt;"",TEXT(Belegerfassung!C4828,"TT.MM.JJJJ"),"")</f>
        <v/>
      </c>
      <c r="D4820" t="str">
        <f>IFERROR(VLOOKUP(Belegerfassung!A4828,Abfrage!$E$2:$F$20,2,FALSE),"")</f>
        <v/>
      </c>
      <c r="E4820" t="str">
        <f>IF(A4820&lt;&gt;"",Belegerfassung!B4828,"")</f>
        <v/>
      </c>
      <c r="F4820" t="str">
        <f>IF(Belegerfassung!L4828="","",IF(Belegerfassung!L4828&lt;&gt;"",IF(Belegerfassung!L4828&lt;&gt;"",IF(Belegerfassung!J4828&lt;&gt;0,VLOOKUP(Belegerfassung!L4828,Abfrage!$A$2:$C$19,2,),VLOOKUP(Belegerfassung!L4828,Abfrage!$A$2:$C$19,3,)),"")))</f>
        <v/>
      </c>
      <c r="G4820" t="str">
        <f t="shared" si="225"/>
        <v/>
      </c>
      <c r="H4820" s="31" t="str">
        <f>IF(A4820&lt;&gt;"",-Belegerfassung!J4828+Belegerfassung!K4828,"")</f>
        <v/>
      </c>
      <c r="I4820" s="49" t="str">
        <f>IFERROR(IF(H4820&lt;&gt;"",Belegerfassung!L4828*100,""),IF(OR(Belegerfassung!L4828="Leistung EU - Erlöse",Belegerfassung!L4828="Lieferungen EU-Erlöse",Belegerfassung!L4828="EUST",Belegerfassung!L4828="Bauleistungen 20%")=TRUE,"",MID(Belegerfassung!L4828,4,2)))</f>
        <v/>
      </c>
      <c r="J4820" s="6" t="str">
        <f>IF(A4820&lt;&gt;"",LEFT(Belegerfassung!D4828,40),"")</f>
        <v/>
      </c>
      <c r="K4820" t="str">
        <f>IF(A4820&lt;&gt;"",VLOOKUP(D4820,Abfrage!$F$2:$G$21,2,FALSE),"")</f>
        <v/>
      </c>
      <c r="L4820" s="6" t="str">
        <f>IF(Belegerfassung!H4828&lt;&gt;"",Belegerfassung!H4828,"")</f>
        <v/>
      </c>
      <c r="M4820" t="str">
        <f>IFERROR(IF(Belegerfassung!E4828&lt;&gt;"",VLOOKUP(Belegerfassung!E4828,Abfrage!$L$2:$M$15,2,),""),"")</f>
        <v/>
      </c>
      <c r="N4820" t="str">
        <f t="shared" si="226"/>
        <v/>
      </c>
      <c r="O4820" t="str">
        <f t="shared" si="227"/>
        <v/>
      </c>
      <c r="P4820" t="str">
        <f>IF(Belegerfassung!G4828&lt;&gt;"",CONCATENATE(Belegerfassung!G4828,".pdf"),"")</f>
        <v/>
      </c>
    </row>
    <row r="4821" spans="1:16">
      <c r="A4821" t="str">
        <f>IF(Belegerfassung!C4829&lt;&gt;"",0,"")</f>
        <v/>
      </c>
      <c r="B4821" t="str">
        <f>IFERROR(VLOOKUP(Belegerfassung!I4829,Konten!A:D,2,FALSE),"")</f>
        <v/>
      </c>
      <c r="C4821" t="str">
        <f>IF(A4821&lt;&gt;"",TEXT(Belegerfassung!C4829,"TT.MM.JJJJ"),"")</f>
        <v/>
      </c>
      <c r="D4821" t="str">
        <f>IFERROR(VLOOKUP(Belegerfassung!A4829,Abfrage!$E$2:$F$20,2,FALSE),"")</f>
        <v/>
      </c>
      <c r="E4821" t="str">
        <f>IF(A4821&lt;&gt;"",Belegerfassung!B4829,"")</f>
        <v/>
      </c>
      <c r="F4821" t="str">
        <f>IF(Belegerfassung!L4829="","",IF(Belegerfassung!L4829&lt;&gt;"",IF(Belegerfassung!L4829&lt;&gt;"",IF(Belegerfassung!J4829&lt;&gt;0,VLOOKUP(Belegerfassung!L4829,Abfrage!$A$2:$C$19,2,),VLOOKUP(Belegerfassung!L4829,Abfrage!$A$2:$C$19,3,)),"")))</f>
        <v/>
      </c>
      <c r="G4821" t="str">
        <f t="shared" si="225"/>
        <v/>
      </c>
      <c r="H4821" s="31" t="str">
        <f>IF(A4821&lt;&gt;"",-Belegerfassung!J4829+Belegerfassung!K4829,"")</f>
        <v/>
      </c>
      <c r="I4821" s="49" t="str">
        <f>IFERROR(IF(H4821&lt;&gt;"",Belegerfassung!L4829*100,""),IF(OR(Belegerfassung!L4829="Leistung EU - Erlöse",Belegerfassung!L4829="Lieferungen EU-Erlöse",Belegerfassung!L4829="EUST",Belegerfassung!L4829="Bauleistungen 20%")=TRUE,"",MID(Belegerfassung!L4829,4,2)))</f>
        <v/>
      </c>
      <c r="J4821" s="6" t="str">
        <f>IF(A4821&lt;&gt;"",LEFT(Belegerfassung!D4829,40),"")</f>
        <v/>
      </c>
      <c r="K4821" t="str">
        <f>IF(A4821&lt;&gt;"",VLOOKUP(D4821,Abfrage!$F$2:$G$21,2,FALSE),"")</f>
        <v/>
      </c>
      <c r="L4821" s="6" t="str">
        <f>IF(Belegerfassung!H4829&lt;&gt;"",Belegerfassung!H4829,"")</f>
        <v/>
      </c>
      <c r="M4821" t="str">
        <f>IFERROR(IF(Belegerfassung!E4829&lt;&gt;"",VLOOKUP(Belegerfassung!E4829,Abfrage!$L$2:$M$15,2,),""),"")</f>
        <v/>
      </c>
      <c r="N4821" t="str">
        <f t="shared" si="226"/>
        <v/>
      </c>
      <c r="O4821" t="str">
        <f t="shared" si="227"/>
        <v/>
      </c>
      <c r="P4821" t="str">
        <f>IF(Belegerfassung!G4829&lt;&gt;"",CONCATENATE(Belegerfassung!G4829,".pdf"),"")</f>
        <v/>
      </c>
    </row>
    <row r="4822" spans="1:16">
      <c r="A4822" t="str">
        <f>IF(Belegerfassung!C4830&lt;&gt;"",0,"")</f>
        <v/>
      </c>
      <c r="B4822" t="str">
        <f>IFERROR(VLOOKUP(Belegerfassung!I4830,Konten!A:D,2,FALSE),"")</f>
        <v/>
      </c>
      <c r="C4822" t="str">
        <f>IF(A4822&lt;&gt;"",TEXT(Belegerfassung!C4830,"TT.MM.JJJJ"),"")</f>
        <v/>
      </c>
      <c r="D4822" t="str">
        <f>IFERROR(VLOOKUP(Belegerfassung!A4830,Abfrage!$E$2:$F$20,2,FALSE),"")</f>
        <v/>
      </c>
      <c r="E4822" t="str">
        <f>IF(A4822&lt;&gt;"",Belegerfassung!B4830,"")</f>
        <v/>
      </c>
      <c r="F4822" t="str">
        <f>IF(Belegerfassung!L4830="","",IF(Belegerfassung!L4830&lt;&gt;"",IF(Belegerfassung!L4830&lt;&gt;"",IF(Belegerfassung!J4830&lt;&gt;0,VLOOKUP(Belegerfassung!L4830,Abfrage!$A$2:$C$19,2,),VLOOKUP(Belegerfassung!L4830,Abfrage!$A$2:$C$19,3,)),"")))</f>
        <v/>
      </c>
      <c r="G4822" t="str">
        <f t="shared" si="225"/>
        <v/>
      </c>
      <c r="H4822" s="31" t="str">
        <f>IF(A4822&lt;&gt;"",-Belegerfassung!J4830+Belegerfassung!K4830,"")</f>
        <v/>
      </c>
      <c r="I4822" s="49" t="str">
        <f>IFERROR(IF(H4822&lt;&gt;"",Belegerfassung!L4830*100,""),IF(OR(Belegerfassung!L4830="Leistung EU - Erlöse",Belegerfassung!L4830="Lieferungen EU-Erlöse",Belegerfassung!L4830="EUST",Belegerfassung!L4830="Bauleistungen 20%")=TRUE,"",MID(Belegerfassung!L4830,4,2)))</f>
        <v/>
      </c>
      <c r="J4822" s="6" t="str">
        <f>IF(A4822&lt;&gt;"",LEFT(Belegerfassung!D4830,40),"")</f>
        <v/>
      </c>
      <c r="K4822" t="str">
        <f>IF(A4822&lt;&gt;"",VLOOKUP(D4822,Abfrage!$F$2:$G$21,2,FALSE),"")</f>
        <v/>
      </c>
      <c r="L4822" s="6" t="str">
        <f>IF(Belegerfassung!H4830&lt;&gt;"",Belegerfassung!H4830,"")</f>
        <v/>
      </c>
      <c r="M4822" t="str">
        <f>IFERROR(IF(Belegerfassung!E4830&lt;&gt;"",VLOOKUP(Belegerfassung!E4830,Abfrage!$L$2:$M$15,2,),""),"")</f>
        <v/>
      </c>
      <c r="N4822" t="str">
        <f t="shared" si="226"/>
        <v/>
      </c>
      <c r="O4822" t="str">
        <f t="shared" si="227"/>
        <v/>
      </c>
      <c r="P4822" t="str">
        <f>IF(Belegerfassung!G4830&lt;&gt;"",CONCATENATE(Belegerfassung!G4830,".pdf"),"")</f>
        <v/>
      </c>
    </row>
    <row r="4823" spans="1:16">
      <c r="A4823" t="str">
        <f>IF(Belegerfassung!C4831&lt;&gt;"",0,"")</f>
        <v/>
      </c>
      <c r="B4823" t="str">
        <f>IFERROR(VLOOKUP(Belegerfassung!I4831,Konten!A:D,2,FALSE),"")</f>
        <v/>
      </c>
      <c r="C4823" t="str">
        <f>IF(A4823&lt;&gt;"",TEXT(Belegerfassung!C4831,"TT.MM.JJJJ"),"")</f>
        <v/>
      </c>
      <c r="D4823" t="str">
        <f>IFERROR(VLOOKUP(Belegerfassung!A4831,Abfrage!$E$2:$F$20,2,FALSE),"")</f>
        <v/>
      </c>
      <c r="E4823" t="str">
        <f>IF(A4823&lt;&gt;"",Belegerfassung!B4831,"")</f>
        <v/>
      </c>
      <c r="F4823" t="str">
        <f>IF(Belegerfassung!L4831="","",IF(Belegerfassung!L4831&lt;&gt;"",IF(Belegerfassung!L4831&lt;&gt;"",IF(Belegerfassung!J4831&lt;&gt;0,VLOOKUP(Belegerfassung!L4831,Abfrage!$A$2:$C$19,2,),VLOOKUP(Belegerfassung!L4831,Abfrage!$A$2:$C$19,3,)),"")))</f>
        <v/>
      </c>
      <c r="G4823" t="str">
        <f t="shared" si="225"/>
        <v/>
      </c>
      <c r="H4823" s="31" t="str">
        <f>IF(A4823&lt;&gt;"",-Belegerfassung!J4831+Belegerfassung!K4831,"")</f>
        <v/>
      </c>
      <c r="I4823" s="49" t="str">
        <f>IFERROR(IF(H4823&lt;&gt;"",Belegerfassung!L4831*100,""),IF(OR(Belegerfassung!L4831="Leistung EU - Erlöse",Belegerfassung!L4831="Lieferungen EU-Erlöse",Belegerfassung!L4831="EUST",Belegerfassung!L4831="Bauleistungen 20%")=TRUE,"",MID(Belegerfassung!L4831,4,2)))</f>
        <v/>
      </c>
      <c r="J4823" s="6" t="str">
        <f>IF(A4823&lt;&gt;"",LEFT(Belegerfassung!D4831,40),"")</f>
        <v/>
      </c>
      <c r="K4823" t="str">
        <f>IF(A4823&lt;&gt;"",VLOOKUP(D4823,Abfrage!$F$2:$G$21,2,FALSE),"")</f>
        <v/>
      </c>
      <c r="L4823" s="6" t="str">
        <f>IF(Belegerfassung!H4831&lt;&gt;"",Belegerfassung!H4831,"")</f>
        <v/>
      </c>
      <c r="M4823" t="str">
        <f>IFERROR(IF(Belegerfassung!E4831&lt;&gt;"",VLOOKUP(Belegerfassung!E4831,Abfrage!$L$2:$M$15,2,),""),"")</f>
        <v/>
      </c>
      <c r="N4823" t="str">
        <f t="shared" si="226"/>
        <v/>
      </c>
      <c r="O4823" t="str">
        <f t="shared" si="227"/>
        <v/>
      </c>
      <c r="P4823" t="str">
        <f>IF(Belegerfassung!G4831&lt;&gt;"",CONCATENATE(Belegerfassung!G4831,".pdf"),"")</f>
        <v/>
      </c>
    </row>
    <row r="4824" spans="1:16">
      <c r="A4824" t="str">
        <f>IF(Belegerfassung!C4832&lt;&gt;"",0,"")</f>
        <v/>
      </c>
      <c r="B4824" t="str">
        <f>IFERROR(VLOOKUP(Belegerfassung!I4832,Konten!A:D,2,FALSE),"")</f>
        <v/>
      </c>
      <c r="C4824" t="str">
        <f>IF(A4824&lt;&gt;"",TEXT(Belegerfassung!C4832,"TT.MM.JJJJ"),"")</f>
        <v/>
      </c>
      <c r="D4824" t="str">
        <f>IFERROR(VLOOKUP(Belegerfassung!A4832,Abfrage!$E$2:$F$20,2,FALSE),"")</f>
        <v/>
      </c>
      <c r="E4824" t="str">
        <f>IF(A4824&lt;&gt;"",Belegerfassung!B4832,"")</f>
        <v/>
      </c>
      <c r="F4824" t="str">
        <f>IF(Belegerfassung!L4832="","",IF(Belegerfassung!L4832&lt;&gt;"",IF(Belegerfassung!L4832&lt;&gt;"",IF(Belegerfassung!J4832&lt;&gt;0,VLOOKUP(Belegerfassung!L4832,Abfrage!$A$2:$C$19,2,),VLOOKUP(Belegerfassung!L4832,Abfrage!$A$2:$C$19,3,)),"")))</f>
        <v/>
      </c>
      <c r="G4824" t="str">
        <f t="shared" si="225"/>
        <v/>
      </c>
      <c r="H4824" s="31" t="str">
        <f>IF(A4824&lt;&gt;"",-Belegerfassung!J4832+Belegerfassung!K4832,"")</f>
        <v/>
      </c>
      <c r="I4824" s="49" t="str">
        <f>IFERROR(IF(H4824&lt;&gt;"",Belegerfassung!L4832*100,""),IF(OR(Belegerfassung!L4832="Leistung EU - Erlöse",Belegerfassung!L4832="Lieferungen EU-Erlöse",Belegerfassung!L4832="EUST",Belegerfassung!L4832="Bauleistungen 20%")=TRUE,"",MID(Belegerfassung!L4832,4,2)))</f>
        <v/>
      </c>
      <c r="J4824" s="6" t="str">
        <f>IF(A4824&lt;&gt;"",LEFT(Belegerfassung!D4832,40),"")</f>
        <v/>
      </c>
      <c r="K4824" t="str">
        <f>IF(A4824&lt;&gt;"",VLOOKUP(D4824,Abfrage!$F$2:$G$21,2,FALSE),"")</f>
        <v/>
      </c>
      <c r="L4824" s="6" t="str">
        <f>IF(Belegerfassung!H4832&lt;&gt;"",Belegerfassung!H4832,"")</f>
        <v/>
      </c>
      <c r="M4824" t="str">
        <f>IFERROR(IF(Belegerfassung!E4832&lt;&gt;"",VLOOKUP(Belegerfassung!E4832,Abfrage!$L$2:$M$15,2,),""),"")</f>
        <v/>
      </c>
      <c r="N4824" t="str">
        <f t="shared" si="226"/>
        <v/>
      </c>
      <c r="O4824" t="str">
        <f t="shared" si="227"/>
        <v/>
      </c>
      <c r="P4824" t="str">
        <f>IF(Belegerfassung!G4832&lt;&gt;"",CONCATENATE(Belegerfassung!G4832,".pdf"),"")</f>
        <v/>
      </c>
    </row>
    <row r="4825" spans="1:16">
      <c r="A4825" t="str">
        <f>IF(Belegerfassung!C4833&lt;&gt;"",0,"")</f>
        <v/>
      </c>
      <c r="B4825" t="str">
        <f>IFERROR(VLOOKUP(Belegerfassung!I4833,Konten!A:D,2,FALSE),"")</f>
        <v/>
      </c>
      <c r="C4825" t="str">
        <f>IF(A4825&lt;&gt;"",TEXT(Belegerfassung!C4833,"TT.MM.JJJJ"),"")</f>
        <v/>
      </c>
      <c r="D4825" t="str">
        <f>IFERROR(VLOOKUP(Belegerfassung!A4833,Abfrage!$E$2:$F$20,2,FALSE),"")</f>
        <v/>
      </c>
      <c r="E4825" t="str">
        <f>IF(A4825&lt;&gt;"",Belegerfassung!B4833,"")</f>
        <v/>
      </c>
      <c r="F4825" t="str">
        <f>IF(Belegerfassung!L4833="","",IF(Belegerfassung!L4833&lt;&gt;"",IF(Belegerfassung!L4833&lt;&gt;"",IF(Belegerfassung!J4833&lt;&gt;0,VLOOKUP(Belegerfassung!L4833,Abfrage!$A$2:$C$19,2,),VLOOKUP(Belegerfassung!L4833,Abfrage!$A$2:$C$19,3,)),"")))</f>
        <v/>
      </c>
      <c r="G4825" t="str">
        <f t="shared" si="225"/>
        <v/>
      </c>
      <c r="H4825" s="31" t="str">
        <f>IF(A4825&lt;&gt;"",-Belegerfassung!J4833+Belegerfassung!K4833,"")</f>
        <v/>
      </c>
      <c r="I4825" s="49" t="str">
        <f>IFERROR(IF(H4825&lt;&gt;"",Belegerfassung!L4833*100,""),IF(OR(Belegerfassung!L4833="Leistung EU - Erlöse",Belegerfassung!L4833="Lieferungen EU-Erlöse",Belegerfassung!L4833="EUST",Belegerfassung!L4833="Bauleistungen 20%")=TRUE,"",MID(Belegerfassung!L4833,4,2)))</f>
        <v/>
      </c>
      <c r="J4825" s="6" t="str">
        <f>IF(A4825&lt;&gt;"",LEFT(Belegerfassung!D4833,40),"")</f>
        <v/>
      </c>
      <c r="K4825" t="str">
        <f>IF(A4825&lt;&gt;"",VLOOKUP(D4825,Abfrage!$F$2:$G$21,2,FALSE),"")</f>
        <v/>
      </c>
      <c r="L4825" s="6" t="str">
        <f>IF(Belegerfassung!H4833&lt;&gt;"",Belegerfassung!H4833,"")</f>
        <v/>
      </c>
      <c r="M4825" t="str">
        <f>IFERROR(IF(Belegerfassung!E4833&lt;&gt;"",VLOOKUP(Belegerfassung!E4833,Abfrage!$L$2:$M$15,2,),""),"")</f>
        <v/>
      </c>
      <c r="N4825" t="str">
        <f t="shared" si="226"/>
        <v/>
      </c>
      <c r="O4825" t="str">
        <f t="shared" si="227"/>
        <v/>
      </c>
      <c r="P4825" t="str">
        <f>IF(Belegerfassung!G4833&lt;&gt;"",CONCATENATE(Belegerfassung!G4833,".pdf"),"")</f>
        <v/>
      </c>
    </row>
    <row r="4826" spans="1:16">
      <c r="A4826" t="str">
        <f>IF(Belegerfassung!C4834&lt;&gt;"",0,"")</f>
        <v/>
      </c>
      <c r="B4826" t="str">
        <f>IFERROR(VLOOKUP(Belegerfassung!I4834,Konten!A:D,2,FALSE),"")</f>
        <v/>
      </c>
      <c r="C4826" t="str">
        <f>IF(A4826&lt;&gt;"",TEXT(Belegerfassung!C4834,"TT.MM.JJJJ"),"")</f>
        <v/>
      </c>
      <c r="D4826" t="str">
        <f>IFERROR(VLOOKUP(Belegerfassung!A4834,Abfrage!$E$2:$F$20,2,FALSE),"")</f>
        <v/>
      </c>
      <c r="E4826" t="str">
        <f>IF(A4826&lt;&gt;"",Belegerfassung!B4834,"")</f>
        <v/>
      </c>
      <c r="F4826" t="str">
        <f>IF(Belegerfassung!L4834="","",IF(Belegerfassung!L4834&lt;&gt;"",IF(Belegerfassung!L4834&lt;&gt;"",IF(Belegerfassung!J4834&lt;&gt;0,VLOOKUP(Belegerfassung!L4834,Abfrage!$A$2:$C$19,2,),VLOOKUP(Belegerfassung!L4834,Abfrage!$A$2:$C$19,3,)),"")))</f>
        <v/>
      </c>
      <c r="G4826" t="str">
        <f t="shared" si="225"/>
        <v/>
      </c>
      <c r="H4826" s="31" t="str">
        <f>IF(A4826&lt;&gt;"",-Belegerfassung!J4834+Belegerfassung!K4834,"")</f>
        <v/>
      </c>
      <c r="I4826" s="49" t="str">
        <f>IFERROR(IF(H4826&lt;&gt;"",Belegerfassung!L4834*100,""),IF(OR(Belegerfassung!L4834="Leistung EU - Erlöse",Belegerfassung!L4834="Lieferungen EU-Erlöse",Belegerfassung!L4834="EUST",Belegerfassung!L4834="Bauleistungen 20%")=TRUE,"",MID(Belegerfassung!L4834,4,2)))</f>
        <v/>
      </c>
      <c r="J4826" s="6" t="str">
        <f>IF(A4826&lt;&gt;"",LEFT(Belegerfassung!D4834,40),"")</f>
        <v/>
      </c>
      <c r="K4826" t="str">
        <f>IF(A4826&lt;&gt;"",VLOOKUP(D4826,Abfrage!$F$2:$G$21,2,FALSE),"")</f>
        <v/>
      </c>
      <c r="L4826" s="6" t="str">
        <f>IF(Belegerfassung!H4834&lt;&gt;"",Belegerfassung!H4834,"")</f>
        <v/>
      </c>
      <c r="M4826" t="str">
        <f>IFERROR(IF(Belegerfassung!E4834&lt;&gt;"",VLOOKUP(Belegerfassung!E4834,Abfrage!$L$2:$M$15,2,),""),"")</f>
        <v/>
      </c>
      <c r="N4826" t="str">
        <f t="shared" si="226"/>
        <v/>
      </c>
      <c r="O4826" t="str">
        <f t="shared" si="227"/>
        <v/>
      </c>
      <c r="P4826" t="str">
        <f>IF(Belegerfassung!G4834&lt;&gt;"",CONCATENATE(Belegerfassung!G4834,".pdf"),"")</f>
        <v/>
      </c>
    </row>
    <row r="4827" spans="1:16">
      <c r="A4827" t="str">
        <f>IF(Belegerfassung!C4835&lt;&gt;"",0,"")</f>
        <v/>
      </c>
      <c r="B4827" t="str">
        <f>IFERROR(VLOOKUP(Belegerfassung!I4835,Konten!A:D,2,FALSE),"")</f>
        <v/>
      </c>
      <c r="C4827" t="str">
        <f>IF(A4827&lt;&gt;"",TEXT(Belegerfassung!C4835,"TT.MM.JJJJ"),"")</f>
        <v/>
      </c>
      <c r="D4827" t="str">
        <f>IFERROR(VLOOKUP(Belegerfassung!A4835,Abfrage!$E$2:$F$20,2,FALSE),"")</f>
        <v/>
      </c>
      <c r="E4827" t="str">
        <f>IF(A4827&lt;&gt;"",Belegerfassung!B4835,"")</f>
        <v/>
      </c>
      <c r="F4827" t="str">
        <f>IF(Belegerfassung!L4835="","",IF(Belegerfassung!L4835&lt;&gt;"",IF(Belegerfassung!L4835&lt;&gt;"",IF(Belegerfassung!J4835&lt;&gt;0,VLOOKUP(Belegerfassung!L4835,Abfrage!$A$2:$C$19,2,),VLOOKUP(Belegerfassung!L4835,Abfrage!$A$2:$C$19,3,)),"")))</f>
        <v/>
      </c>
      <c r="G4827" t="str">
        <f t="shared" si="225"/>
        <v/>
      </c>
      <c r="H4827" s="31" t="str">
        <f>IF(A4827&lt;&gt;"",-Belegerfassung!J4835+Belegerfassung!K4835,"")</f>
        <v/>
      </c>
      <c r="I4827" s="49" t="str">
        <f>IFERROR(IF(H4827&lt;&gt;"",Belegerfassung!L4835*100,""),IF(OR(Belegerfassung!L4835="Leistung EU - Erlöse",Belegerfassung!L4835="Lieferungen EU-Erlöse",Belegerfassung!L4835="EUST",Belegerfassung!L4835="Bauleistungen 20%")=TRUE,"",MID(Belegerfassung!L4835,4,2)))</f>
        <v/>
      </c>
      <c r="J4827" s="6" t="str">
        <f>IF(A4827&lt;&gt;"",LEFT(Belegerfassung!D4835,40),"")</f>
        <v/>
      </c>
      <c r="K4827" t="str">
        <f>IF(A4827&lt;&gt;"",VLOOKUP(D4827,Abfrage!$F$2:$G$21,2,FALSE),"")</f>
        <v/>
      </c>
      <c r="L4827" s="6" t="str">
        <f>IF(Belegerfassung!H4835&lt;&gt;"",Belegerfassung!H4835,"")</f>
        <v/>
      </c>
      <c r="M4827" t="str">
        <f>IFERROR(IF(Belegerfassung!E4835&lt;&gt;"",VLOOKUP(Belegerfassung!E4835,Abfrage!$L$2:$M$15,2,),""),"")</f>
        <v/>
      </c>
      <c r="N4827" t="str">
        <f t="shared" si="226"/>
        <v/>
      </c>
      <c r="O4827" t="str">
        <f t="shared" si="227"/>
        <v/>
      </c>
      <c r="P4827" t="str">
        <f>IF(Belegerfassung!G4835&lt;&gt;"",CONCATENATE(Belegerfassung!G4835,".pdf"),"")</f>
        <v/>
      </c>
    </row>
    <row r="4828" spans="1:16">
      <c r="A4828" t="str">
        <f>IF(Belegerfassung!C4836&lt;&gt;"",0,"")</f>
        <v/>
      </c>
      <c r="B4828" t="str">
        <f>IFERROR(VLOOKUP(Belegerfassung!I4836,Konten!A:D,2,FALSE),"")</f>
        <v/>
      </c>
      <c r="C4828" t="str">
        <f>IF(A4828&lt;&gt;"",TEXT(Belegerfassung!C4836,"TT.MM.JJJJ"),"")</f>
        <v/>
      </c>
      <c r="D4828" t="str">
        <f>IFERROR(VLOOKUP(Belegerfassung!A4836,Abfrage!$E$2:$F$20,2,FALSE),"")</f>
        <v/>
      </c>
      <c r="E4828" t="str">
        <f>IF(A4828&lt;&gt;"",Belegerfassung!B4836,"")</f>
        <v/>
      </c>
      <c r="F4828" t="str">
        <f>IF(Belegerfassung!L4836="","",IF(Belegerfassung!L4836&lt;&gt;"",IF(Belegerfassung!L4836&lt;&gt;"",IF(Belegerfassung!J4836&lt;&gt;0,VLOOKUP(Belegerfassung!L4836,Abfrage!$A$2:$C$19,2,),VLOOKUP(Belegerfassung!L4836,Abfrage!$A$2:$C$19,3,)),"")))</f>
        <v/>
      </c>
      <c r="G4828" t="str">
        <f t="shared" si="225"/>
        <v/>
      </c>
      <c r="H4828" s="31" t="str">
        <f>IF(A4828&lt;&gt;"",-Belegerfassung!J4836+Belegerfassung!K4836,"")</f>
        <v/>
      </c>
      <c r="I4828" s="49" t="str">
        <f>IFERROR(IF(H4828&lt;&gt;"",Belegerfassung!L4836*100,""),IF(OR(Belegerfassung!L4836="Leistung EU - Erlöse",Belegerfassung!L4836="Lieferungen EU-Erlöse",Belegerfassung!L4836="EUST",Belegerfassung!L4836="Bauleistungen 20%")=TRUE,"",MID(Belegerfassung!L4836,4,2)))</f>
        <v/>
      </c>
      <c r="J4828" s="6" t="str">
        <f>IF(A4828&lt;&gt;"",LEFT(Belegerfassung!D4836,40),"")</f>
        <v/>
      </c>
      <c r="K4828" t="str">
        <f>IF(A4828&lt;&gt;"",VLOOKUP(D4828,Abfrage!$F$2:$G$21,2,FALSE),"")</f>
        <v/>
      </c>
      <c r="L4828" s="6" t="str">
        <f>IF(Belegerfassung!H4836&lt;&gt;"",Belegerfassung!H4836,"")</f>
        <v/>
      </c>
      <c r="M4828" t="str">
        <f>IFERROR(IF(Belegerfassung!E4836&lt;&gt;"",VLOOKUP(Belegerfassung!E4836,Abfrage!$L$2:$M$15,2,),""),"")</f>
        <v/>
      </c>
      <c r="N4828" t="str">
        <f t="shared" si="226"/>
        <v/>
      </c>
      <c r="O4828" t="str">
        <f t="shared" si="227"/>
        <v/>
      </c>
      <c r="P4828" t="str">
        <f>IF(Belegerfassung!G4836&lt;&gt;"",CONCATENATE(Belegerfassung!G4836,".pdf"),"")</f>
        <v/>
      </c>
    </row>
    <row r="4829" spans="1:16">
      <c r="A4829" t="str">
        <f>IF(Belegerfassung!C4837&lt;&gt;"",0,"")</f>
        <v/>
      </c>
      <c r="B4829" t="str">
        <f>IFERROR(VLOOKUP(Belegerfassung!I4837,Konten!A:D,2,FALSE),"")</f>
        <v/>
      </c>
      <c r="C4829" t="str">
        <f>IF(A4829&lt;&gt;"",TEXT(Belegerfassung!C4837,"TT.MM.JJJJ"),"")</f>
        <v/>
      </c>
      <c r="D4829" t="str">
        <f>IFERROR(VLOOKUP(Belegerfassung!A4837,Abfrage!$E$2:$F$20,2,FALSE),"")</f>
        <v/>
      </c>
      <c r="E4829" t="str">
        <f>IF(A4829&lt;&gt;"",Belegerfassung!B4837,"")</f>
        <v/>
      </c>
      <c r="F4829" t="str">
        <f>IF(Belegerfassung!L4837="","",IF(Belegerfassung!L4837&lt;&gt;"",IF(Belegerfassung!L4837&lt;&gt;"",IF(Belegerfassung!J4837&lt;&gt;0,VLOOKUP(Belegerfassung!L4837,Abfrage!$A$2:$C$19,2,),VLOOKUP(Belegerfassung!L4837,Abfrage!$A$2:$C$19,3,)),"")))</f>
        <v/>
      </c>
      <c r="G4829" t="str">
        <f t="shared" si="225"/>
        <v/>
      </c>
      <c r="H4829" s="31" t="str">
        <f>IF(A4829&lt;&gt;"",-Belegerfassung!J4837+Belegerfassung!K4837,"")</f>
        <v/>
      </c>
      <c r="I4829" s="49" t="str">
        <f>IFERROR(IF(H4829&lt;&gt;"",Belegerfassung!L4837*100,""),IF(OR(Belegerfassung!L4837="Leistung EU - Erlöse",Belegerfassung!L4837="Lieferungen EU-Erlöse",Belegerfassung!L4837="EUST",Belegerfassung!L4837="Bauleistungen 20%")=TRUE,"",MID(Belegerfassung!L4837,4,2)))</f>
        <v/>
      </c>
      <c r="J4829" s="6" t="str">
        <f>IF(A4829&lt;&gt;"",LEFT(Belegerfassung!D4837,40),"")</f>
        <v/>
      </c>
      <c r="K4829" t="str">
        <f>IF(A4829&lt;&gt;"",VLOOKUP(D4829,Abfrage!$F$2:$G$21,2,FALSE),"")</f>
        <v/>
      </c>
      <c r="L4829" s="6" t="str">
        <f>IF(Belegerfassung!H4837&lt;&gt;"",Belegerfassung!H4837,"")</f>
        <v/>
      </c>
      <c r="M4829" t="str">
        <f>IFERROR(IF(Belegerfassung!E4837&lt;&gt;"",VLOOKUP(Belegerfassung!E4837,Abfrage!$L$2:$M$15,2,),""),"")</f>
        <v/>
      </c>
      <c r="N4829" t="str">
        <f t="shared" si="226"/>
        <v/>
      </c>
      <c r="O4829" t="str">
        <f t="shared" si="227"/>
        <v/>
      </c>
      <c r="P4829" t="str">
        <f>IF(Belegerfassung!G4837&lt;&gt;"",CONCATENATE(Belegerfassung!G4837,".pdf"),"")</f>
        <v/>
      </c>
    </row>
    <row r="4830" spans="1:16">
      <c r="A4830" t="str">
        <f>IF(Belegerfassung!C4838&lt;&gt;"",0,"")</f>
        <v/>
      </c>
      <c r="B4830" t="str">
        <f>IFERROR(VLOOKUP(Belegerfassung!I4838,Konten!A:D,2,FALSE),"")</f>
        <v/>
      </c>
      <c r="C4830" t="str">
        <f>IF(A4830&lt;&gt;"",TEXT(Belegerfassung!C4838,"TT.MM.JJJJ"),"")</f>
        <v/>
      </c>
      <c r="D4830" t="str">
        <f>IFERROR(VLOOKUP(Belegerfassung!A4838,Abfrage!$E$2:$F$20,2,FALSE),"")</f>
        <v/>
      </c>
      <c r="E4830" t="str">
        <f>IF(A4830&lt;&gt;"",Belegerfassung!B4838,"")</f>
        <v/>
      </c>
      <c r="F4830" t="str">
        <f>IF(Belegerfassung!L4838="","",IF(Belegerfassung!L4838&lt;&gt;"",IF(Belegerfassung!L4838&lt;&gt;"",IF(Belegerfassung!J4838&lt;&gt;0,VLOOKUP(Belegerfassung!L4838,Abfrage!$A$2:$C$19,2,),VLOOKUP(Belegerfassung!L4838,Abfrage!$A$2:$C$19,3,)),"")))</f>
        <v/>
      </c>
      <c r="G4830" t="str">
        <f t="shared" si="225"/>
        <v/>
      </c>
      <c r="H4830" s="31" t="str">
        <f>IF(A4830&lt;&gt;"",-Belegerfassung!J4838+Belegerfassung!K4838,"")</f>
        <v/>
      </c>
      <c r="I4830" s="49" t="str">
        <f>IFERROR(IF(H4830&lt;&gt;"",Belegerfassung!L4838*100,""),IF(OR(Belegerfassung!L4838="Leistung EU - Erlöse",Belegerfassung!L4838="Lieferungen EU-Erlöse",Belegerfassung!L4838="EUST",Belegerfassung!L4838="Bauleistungen 20%")=TRUE,"",MID(Belegerfassung!L4838,4,2)))</f>
        <v/>
      </c>
      <c r="J4830" s="6" t="str">
        <f>IF(A4830&lt;&gt;"",LEFT(Belegerfassung!D4838,40),"")</f>
        <v/>
      </c>
      <c r="K4830" t="str">
        <f>IF(A4830&lt;&gt;"",VLOOKUP(D4830,Abfrage!$F$2:$G$21,2,FALSE),"")</f>
        <v/>
      </c>
      <c r="L4830" s="6" t="str">
        <f>IF(Belegerfassung!H4838&lt;&gt;"",Belegerfassung!H4838,"")</f>
        <v/>
      </c>
      <c r="M4830" t="str">
        <f>IFERROR(IF(Belegerfassung!E4838&lt;&gt;"",VLOOKUP(Belegerfassung!E4838,Abfrage!$L$2:$M$15,2,),""),"")</f>
        <v/>
      </c>
      <c r="N4830" t="str">
        <f t="shared" si="226"/>
        <v/>
      </c>
      <c r="O4830" t="str">
        <f t="shared" si="227"/>
        <v/>
      </c>
      <c r="P4830" t="str">
        <f>IF(Belegerfassung!G4838&lt;&gt;"",CONCATENATE(Belegerfassung!G4838,".pdf"),"")</f>
        <v/>
      </c>
    </row>
    <row r="4831" spans="1:16">
      <c r="A4831" t="str">
        <f>IF(Belegerfassung!C4839&lt;&gt;"",0,"")</f>
        <v/>
      </c>
      <c r="B4831" t="str">
        <f>IFERROR(VLOOKUP(Belegerfassung!I4839,Konten!A:D,2,FALSE),"")</f>
        <v/>
      </c>
      <c r="C4831" t="str">
        <f>IF(A4831&lt;&gt;"",TEXT(Belegerfassung!C4839,"TT.MM.JJJJ"),"")</f>
        <v/>
      </c>
      <c r="D4831" t="str">
        <f>IFERROR(VLOOKUP(Belegerfassung!A4839,Abfrage!$E$2:$F$20,2,FALSE),"")</f>
        <v/>
      </c>
      <c r="E4831" t="str">
        <f>IF(A4831&lt;&gt;"",Belegerfassung!B4839,"")</f>
        <v/>
      </c>
      <c r="F4831" t="str">
        <f>IF(Belegerfassung!L4839="","",IF(Belegerfassung!L4839&lt;&gt;"",IF(Belegerfassung!L4839&lt;&gt;"",IF(Belegerfassung!J4839&lt;&gt;0,VLOOKUP(Belegerfassung!L4839,Abfrage!$A$2:$C$19,2,),VLOOKUP(Belegerfassung!L4839,Abfrage!$A$2:$C$19,3,)),"")))</f>
        <v/>
      </c>
      <c r="G4831" t="str">
        <f t="shared" si="225"/>
        <v/>
      </c>
      <c r="H4831" s="31" t="str">
        <f>IF(A4831&lt;&gt;"",-Belegerfassung!J4839+Belegerfassung!K4839,"")</f>
        <v/>
      </c>
      <c r="I4831" s="49" t="str">
        <f>IFERROR(IF(H4831&lt;&gt;"",Belegerfassung!L4839*100,""),IF(OR(Belegerfassung!L4839="Leistung EU - Erlöse",Belegerfassung!L4839="Lieferungen EU-Erlöse",Belegerfassung!L4839="EUST",Belegerfassung!L4839="Bauleistungen 20%")=TRUE,"",MID(Belegerfassung!L4839,4,2)))</f>
        <v/>
      </c>
      <c r="J4831" s="6" t="str">
        <f>IF(A4831&lt;&gt;"",LEFT(Belegerfassung!D4839,40),"")</f>
        <v/>
      </c>
      <c r="K4831" t="str">
        <f>IF(A4831&lt;&gt;"",VLOOKUP(D4831,Abfrage!$F$2:$G$21,2,FALSE),"")</f>
        <v/>
      </c>
      <c r="L4831" s="6" t="str">
        <f>IF(Belegerfassung!H4839&lt;&gt;"",Belegerfassung!H4839,"")</f>
        <v/>
      </c>
      <c r="M4831" t="str">
        <f>IFERROR(IF(Belegerfassung!E4839&lt;&gt;"",VLOOKUP(Belegerfassung!E4839,Abfrage!$L$2:$M$15,2,),""),"")</f>
        <v/>
      </c>
      <c r="N4831" t="str">
        <f t="shared" si="226"/>
        <v/>
      </c>
      <c r="O4831" t="str">
        <f t="shared" si="227"/>
        <v/>
      </c>
      <c r="P4831" t="str">
        <f>IF(Belegerfassung!G4839&lt;&gt;"",CONCATENATE(Belegerfassung!G4839,".pdf"),"")</f>
        <v/>
      </c>
    </row>
    <row r="4832" spans="1:16">
      <c r="A4832" t="str">
        <f>IF(Belegerfassung!C4840&lt;&gt;"",0,"")</f>
        <v/>
      </c>
      <c r="B4832" t="str">
        <f>IFERROR(VLOOKUP(Belegerfassung!I4840,Konten!A:D,2,FALSE),"")</f>
        <v/>
      </c>
      <c r="C4832" t="str">
        <f>IF(A4832&lt;&gt;"",TEXT(Belegerfassung!C4840,"TT.MM.JJJJ"),"")</f>
        <v/>
      </c>
      <c r="D4832" t="str">
        <f>IFERROR(VLOOKUP(Belegerfassung!A4840,Abfrage!$E$2:$F$20,2,FALSE),"")</f>
        <v/>
      </c>
      <c r="E4832" t="str">
        <f>IF(A4832&lt;&gt;"",Belegerfassung!B4840,"")</f>
        <v/>
      </c>
      <c r="F4832" t="str">
        <f>IF(Belegerfassung!L4840="","",IF(Belegerfassung!L4840&lt;&gt;"",IF(Belegerfassung!L4840&lt;&gt;"",IF(Belegerfassung!J4840&lt;&gt;0,VLOOKUP(Belegerfassung!L4840,Abfrage!$A$2:$C$19,2,),VLOOKUP(Belegerfassung!L4840,Abfrage!$A$2:$C$19,3,)),"")))</f>
        <v/>
      </c>
      <c r="G4832" t="str">
        <f t="shared" si="225"/>
        <v/>
      </c>
      <c r="H4832" s="31" t="str">
        <f>IF(A4832&lt;&gt;"",-Belegerfassung!J4840+Belegerfassung!K4840,"")</f>
        <v/>
      </c>
      <c r="I4832" s="49" t="str">
        <f>IFERROR(IF(H4832&lt;&gt;"",Belegerfassung!L4840*100,""),IF(OR(Belegerfassung!L4840="Leistung EU - Erlöse",Belegerfassung!L4840="Lieferungen EU-Erlöse",Belegerfassung!L4840="EUST",Belegerfassung!L4840="Bauleistungen 20%")=TRUE,"",MID(Belegerfassung!L4840,4,2)))</f>
        <v/>
      </c>
      <c r="J4832" s="6" t="str">
        <f>IF(A4832&lt;&gt;"",LEFT(Belegerfassung!D4840,40),"")</f>
        <v/>
      </c>
      <c r="K4832" t="str">
        <f>IF(A4832&lt;&gt;"",VLOOKUP(D4832,Abfrage!$F$2:$G$21,2,FALSE),"")</f>
        <v/>
      </c>
      <c r="L4832" s="6" t="str">
        <f>IF(Belegerfassung!H4840&lt;&gt;"",Belegerfassung!H4840,"")</f>
        <v/>
      </c>
      <c r="M4832" t="str">
        <f>IFERROR(IF(Belegerfassung!E4840&lt;&gt;"",VLOOKUP(Belegerfassung!E4840,Abfrage!$L$2:$M$15,2,),""),"")</f>
        <v/>
      </c>
      <c r="N4832" t="str">
        <f t="shared" si="226"/>
        <v/>
      </c>
      <c r="O4832" t="str">
        <f t="shared" si="227"/>
        <v/>
      </c>
      <c r="P4832" t="str">
        <f>IF(Belegerfassung!G4840&lt;&gt;"",CONCATENATE(Belegerfassung!G4840,".pdf"),"")</f>
        <v/>
      </c>
    </row>
    <row r="4833" spans="1:16">
      <c r="A4833" t="str">
        <f>IF(Belegerfassung!C4841&lt;&gt;"",0,"")</f>
        <v/>
      </c>
      <c r="B4833" t="str">
        <f>IFERROR(VLOOKUP(Belegerfassung!I4841,Konten!A:D,2,FALSE),"")</f>
        <v/>
      </c>
      <c r="C4833" t="str">
        <f>IF(A4833&lt;&gt;"",TEXT(Belegerfassung!C4841,"TT.MM.JJJJ"),"")</f>
        <v/>
      </c>
      <c r="D4833" t="str">
        <f>IFERROR(VLOOKUP(Belegerfassung!A4841,Abfrage!$E$2:$F$20,2,FALSE),"")</f>
        <v/>
      </c>
      <c r="E4833" t="str">
        <f>IF(A4833&lt;&gt;"",Belegerfassung!B4841,"")</f>
        <v/>
      </c>
      <c r="F4833" t="str">
        <f>IF(Belegerfassung!L4841="","",IF(Belegerfassung!L4841&lt;&gt;"",IF(Belegerfassung!L4841&lt;&gt;"",IF(Belegerfassung!J4841&lt;&gt;0,VLOOKUP(Belegerfassung!L4841,Abfrage!$A$2:$C$19,2,),VLOOKUP(Belegerfassung!L4841,Abfrage!$A$2:$C$19,3,)),"")))</f>
        <v/>
      </c>
      <c r="G4833" t="str">
        <f t="shared" si="225"/>
        <v/>
      </c>
      <c r="H4833" s="31" t="str">
        <f>IF(A4833&lt;&gt;"",-Belegerfassung!J4841+Belegerfassung!K4841,"")</f>
        <v/>
      </c>
      <c r="I4833" s="49" t="str">
        <f>IFERROR(IF(H4833&lt;&gt;"",Belegerfassung!L4841*100,""),IF(OR(Belegerfassung!L4841="Leistung EU - Erlöse",Belegerfassung!L4841="Lieferungen EU-Erlöse",Belegerfassung!L4841="EUST",Belegerfassung!L4841="Bauleistungen 20%")=TRUE,"",MID(Belegerfassung!L4841,4,2)))</f>
        <v/>
      </c>
      <c r="J4833" s="6" t="str">
        <f>IF(A4833&lt;&gt;"",LEFT(Belegerfassung!D4841,40),"")</f>
        <v/>
      </c>
      <c r="K4833" t="str">
        <f>IF(A4833&lt;&gt;"",VLOOKUP(D4833,Abfrage!$F$2:$G$21,2,FALSE),"")</f>
        <v/>
      </c>
      <c r="L4833" s="6" t="str">
        <f>IF(Belegerfassung!H4841&lt;&gt;"",Belegerfassung!H4841,"")</f>
        <v/>
      </c>
      <c r="M4833" t="str">
        <f>IFERROR(IF(Belegerfassung!E4841&lt;&gt;"",VLOOKUP(Belegerfassung!E4841,Abfrage!$L$2:$M$15,2,),""),"")</f>
        <v/>
      </c>
      <c r="N4833" t="str">
        <f t="shared" si="226"/>
        <v/>
      </c>
      <c r="O4833" t="str">
        <f t="shared" si="227"/>
        <v/>
      </c>
      <c r="P4833" t="str">
        <f>IF(Belegerfassung!G4841&lt;&gt;"",CONCATENATE(Belegerfassung!G4841,".pdf"),"")</f>
        <v/>
      </c>
    </row>
    <row r="4834" spans="1:16">
      <c r="A4834" t="str">
        <f>IF(Belegerfassung!C4842&lt;&gt;"",0,"")</f>
        <v/>
      </c>
      <c r="B4834" t="str">
        <f>IFERROR(VLOOKUP(Belegerfassung!I4842,Konten!A:D,2,FALSE),"")</f>
        <v/>
      </c>
      <c r="C4834" t="str">
        <f>IF(A4834&lt;&gt;"",TEXT(Belegerfassung!C4842,"TT.MM.JJJJ"),"")</f>
        <v/>
      </c>
      <c r="D4834" t="str">
        <f>IFERROR(VLOOKUP(Belegerfassung!A4842,Abfrage!$E$2:$F$20,2,FALSE),"")</f>
        <v/>
      </c>
      <c r="E4834" t="str">
        <f>IF(A4834&lt;&gt;"",Belegerfassung!B4842,"")</f>
        <v/>
      </c>
      <c r="F4834" t="str">
        <f>IF(Belegerfassung!L4842="","",IF(Belegerfassung!L4842&lt;&gt;"",IF(Belegerfassung!L4842&lt;&gt;"",IF(Belegerfassung!J4842&lt;&gt;0,VLOOKUP(Belegerfassung!L4842,Abfrage!$A$2:$C$19,2,),VLOOKUP(Belegerfassung!L4842,Abfrage!$A$2:$C$19,3,)),"")))</f>
        <v/>
      </c>
      <c r="G4834" t="str">
        <f t="shared" si="225"/>
        <v/>
      </c>
      <c r="H4834" s="31" t="str">
        <f>IF(A4834&lt;&gt;"",-Belegerfassung!J4842+Belegerfassung!K4842,"")</f>
        <v/>
      </c>
      <c r="I4834" s="49" t="str">
        <f>IFERROR(IF(H4834&lt;&gt;"",Belegerfassung!L4842*100,""),IF(OR(Belegerfassung!L4842="Leistung EU - Erlöse",Belegerfassung!L4842="Lieferungen EU-Erlöse",Belegerfassung!L4842="EUST",Belegerfassung!L4842="Bauleistungen 20%")=TRUE,"",MID(Belegerfassung!L4842,4,2)))</f>
        <v/>
      </c>
      <c r="J4834" s="6" t="str">
        <f>IF(A4834&lt;&gt;"",LEFT(Belegerfassung!D4842,40),"")</f>
        <v/>
      </c>
      <c r="K4834" t="str">
        <f>IF(A4834&lt;&gt;"",VLOOKUP(D4834,Abfrage!$F$2:$G$21,2,FALSE),"")</f>
        <v/>
      </c>
      <c r="L4834" s="6" t="str">
        <f>IF(Belegerfassung!H4842&lt;&gt;"",Belegerfassung!H4842,"")</f>
        <v/>
      </c>
      <c r="M4834" t="str">
        <f>IFERROR(IF(Belegerfassung!E4842&lt;&gt;"",VLOOKUP(Belegerfassung!E4842,Abfrage!$L$2:$M$15,2,),""),"")</f>
        <v/>
      </c>
      <c r="N4834" t="str">
        <f t="shared" si="226"/>
        <v/>
      </c>
      <c r="O4834" t="str">
        <f t="shared" si="227"/>
        <v/>
      </c>
      <c r="P4834" t="str">
        <f>IF(Belegerfassung!G4842&lt;&gt;"",CONCATENATE(Belegerfassung!G4842,".pdf"),"")</f>
        <v/>
      </c>
    </row>
    <row r="4835" spans="1:16">
      <c r="A4835" t="str">
        <f>IF(Belegerfassung!C4843&lt;&gt;"",0,"")</f>
        <v/>
      </c>
      <c r="B4835" t="str">
        <f>IFERROR(VLOOKUP(Belegerfassung!I4843,Konten!A:D,2,FALSE),"")</f>
        <v/>
      </c>
      <c r="C4835" t="str">
        <f>IF(A4835&lt;&gt;"",TEXT(Belegerfassung!C4843,"TT.MM.JJJJ"),"")</f>
        <v/>
      </c>
      <c r="D4835" t="str">
        <f>IFERROR(VLOOKUP(Belegerfassung!A4843,Abfrage!$E$2:$F$20,2,FALSE),"")</f>
        <v/>
      </c>
      <c r="E4835" t="str">
        <f>IF(A4835&lt;&gt;"",Belegerfassung!B4843,"")</f>
        <v/>
      </c>
      <c r="F4835" t="str">
        <f>IF(Belegerfassung!L4843="","",IF(Belegerfassung!L4843&lt;&gt;"",IF(Belegerfassung!L4843&lt;&gt;"",IF(Belegerfassung!J4843&lt;&gt;0,VLOOKUP(Belegerfassung!L4843,Abfrage!$A$2:$C$19,2,),VLOOKUP(Belegerfassung!L4843,Abfrage!$A$2:$C$19,3,)),"")))</f>
        <v/>
      </c>
      <c r="G4835" t="str">
        <f t="shared" si="225"/>
        <v/>
      </c>
      <c r="H4835" s="31" t="str">
        <f>IF(A4835&lt;&gt;"",-Belegerfassung!J4843+Belegerfassung!K4843,"")</f>
        <v/>
      </c>
      <c r="I4835" s="49" t="str">
        <f>IFERROR(IF(H4835&lt;&gt;"",Belegerfassung!L4843*100,""),IF(OR(Belegerfassung!L4843="Leistung EU - Erlöse",Belegerfassung!L4843="Lieferungen EU-Erlöse",Belegerfassung!L4843="EUST",Belegerfassung!L4843="Bauleistungen 20%")=TRUE,"",MID(Belegerfassung!L4843,4,2)))</f>
        <v/>
      </c>
      <c r="J4835" s="6" t="str">
        <f>IF(A4835&lt;&gt;"",LEFT(Belegerfassung!D4843,40),"")</f>
        <v/>
      </c>
      <c r="K4835" t="str">
        <f>IF(A4835&lt;&gt;"",VLOOKUP(D4835,Abfrage!$F$2:$G$21,2,FALSE),"")</f>
        <v/>
      </c>
      <c r="L4835" s="6" t="str">
        <f>IF(Belegerfassung!H4843&lt;&gt;"",Belegerfassung!H4843,"")</f>
        <v/>
      </c>
      <c r="M4835" t="str">
        <f>IFERROR(IF(Belegerfassung!E4843&lt;&gt;"",VLOOKUP(Belegerfassung!E4843,Abfrage!$L$2:$M$15,2,),""),"")</f>
        <v/>
      </c>
      <c r="N4835" t="str">
        <f t="shared" si="226"/>
        <v/>
      </c>
      <c r="O4835" t="str">
        <f t="shared" si="227"/>
        <v/>
      </c>
      <c r="P4835" t="str">
        <f>IF(Belegerfassung!G4843&lt;&gt;"",CONCATENATE(Belegerfassung!G4843,".pdf"),"")</f>
        <v/>
      </c>
    </row>
    <row r="4836" spans="1:16">
      <c r="A4836" t="str">
        <f>IF(Belegerfassung!C4844&lt;&gt;"",0,"")</f>
        <v/>
      </c>
      <c r="B4836" t="str">
        <f>IFERROR(VLOOKUP(Belegerfassung!I4844,Konten!A:D,2,FALSE),"")</f>
        <v/>
      </c>
      <c r="C4836" t="str">
        <f>IF(A4836&lt;&gt;"",TEXT(Belegerfassung!C4844,"TT.MM.JJJJ"),"")</f>
        <v/>
      </c>
      <c r="D4836" t="str">
        <f>IFERROR(VLOOKUP(Belegerfassung!A4844,Abfrage!$E$2:$F$20,2,FALSE),"")</f>
        <v/>
      </c>
      <c r="E4836" t="str">
        <f>IF(A4836&lt;&gt;"",Belegerfassung!B4844,"")</f>
        <v/>
      </c>
      <c r="F4836" t="str">
        <f>IF(Belegerfassung!L4844="","",IF(Belegerfassung!L4844&lt;&gt;"",IF(Belegerfassung!L4844&lt;&gt;"",IF(Belegerfassung!J4844&lt;&gt;0,VLOOKUP(Belegerfassung!L4844,Abfrage!$A$2:$C$19,2,),VLOOKUP(Belegerfassung!L4844,Abfrage!$A$2:$C$19,3,)),"")))</f>
        <v/>
      </c>
      <c r="G4836" t="str">
        <f t="shared" si="225"/>
        <v/>
      </c>
      <c r="H4836" s="31" t="str">
        <f>IF(A4836&lt;&gt;"",-Belegerfassung!J4844+Belegerfassung!K4844,"")</f>
        <v/>
      </c>
      <c r="I4836" s="49" t="str">
        <f>IFERROR(IF(H4836&lt;&gt;"",Belegerfassung!L4844*100,""),IF(OR(Belegerfassung!L4844="Leistung EU - Erlöse",Belegerfassung!L4844="Lieferungen EU-Erlöse",Belegerfassung!L4844="EUST",Belegerfassung!L4844="Bauleistungen 20%")=TRUE,"",MID(Belegerfassung!L4844,4,2)))</f>
        <v/>
      </c>
      <c r="J4836" s="6" t="str">
        <f>IF(A4836&lt;&gt;"",LEFT(Belegerfassung!D4844,40),"")</f>
        <v/>
      </c>
      <c r="K4836" t="str">
        <f>IF(A4836&lt;&gt;"",VLOOKUP(D4836,Abfrage!$F$2:$G$21,2,FALSE),"")</f>
        <v/>
      </c>
      <c r="L4836" s="6" t="str">
        <f>IF(Belegerfassung!H4844&lt;&gt;"",Belegerfassung!H4844,"")</f>
        <v/>
      </c>
      <c r="M4836" t="str">
        <f>IFERROR(IF(Belegerfassung!E4844&lt;&gt;"",VLOOKUP(Belegerfassung!E4844,Abfrage!$L$2:$M$15,2,),""),"")</f>
        <v/>
      </c>
      <c r="N4836" t="str">
        <f t="shared" si="226"/>
        <v/>
      </c>
      <c r="O4836" t="str">
        <f t="shared" si="227"/>
        <v/>
      </c>
      <c r="P4836" t="str">
        <f>IF(Belegerfassung!G4844&lt;&gt;"",CONCATENATE(Belegerfassung!G4844,".pdf"),"")</f>
        <v/>
      </c>
    </row>
    <row r="4837" spans="1:16">
      <c r="A4837" t="str">
        <f>IF(Belegerfassung!C4845&lt;&gt;"",0,"")</f>
        <v/>
      </c>
      <c r="B4837" t="str">
        <f>IFERROR(VLOOKUP(Belegerfassung!I4845,Konten!A:D,2,FALSE),"")</f>
        <v/>
      </c>
      <c r="C4837" t="str">
        <f>IF(A4837&lt;&gt;"",TEXT(Belegerfassung!C4845,"TT.MM.JJJJ"),"")</f>
        <v/>
      </c>
      <c r="D4837" t="str">
        <f>IFERROR(VLOOKUP(Belegerfassung!A4845,Abfrage!$E$2:$F$20,2,FALSE),"")</f>
        <v/>
      </c>
      <c r="E4837" t="str">
        <f>IF(A4837&lt;&gt;"",Belegerfassung!B4845,"")</f>
        <v/>
      </c>
      <c r="F4837" t="str">
        <f>IF(Belegerfassung!L4845="","",IF(Belegerfassung!L4845&lt;&gt;"",IF(Belegerfassung!L4845&lt;&gt;"",IF(Belegerfassung!J4845&lt;&gt;0,VLOOKUP(Belegerfassung!L4845,Abfrage!$A$2:$C$19,2,),VLOOKUP(Belegerfassung!L4845,Abfrage!$A$2:$C$19,3,)),"")))</f>
        <v/>
      </c>
      <c r="G4837" t="str">
        <f t="shared" si="225"/>
        <v/>
      </c>
      <c r="H4837" s="31" t="str">
        <f>IF(A4837&lt;&gt;"",-Belegerfassung!J4845+Belegerfassung!K4845,"")</f>
        <v/>
      </c>
      <c r="I4837" s="49" t="str">
        <f>IFERROR(IF(H4837&lt;&gt;"",Belegerfassung!L4845*100,""),IF(OR(Belegerfassung!L4845="Leistung EU - Erlöse",Belegerfassung!L4845="Lieferungen EU-Erlöse",Belegerfassung!L4845="EUST",Belegerfassung!L4845="Bauleistungen 20%")=TRUE,"",MID(Belegerfassung!L4845,4,2)))</f>
        <v/>
      </c>
      <c r="J4837" s="6" t="str">
        <f>IF(A4837&lt;&gt;"",LEFT(Belegerfassung!D4845,40),"")</f>
        <v/>
      </c>
      <c r="K4837" t="str">
        <f>IF(A4837&lt;&gt;"",VLOOKUP(D4837,Abfrage!$F$2:$G$21,2,FALSE),"")</f>
        <v/>
      </c>
      <c r="L4837" s="6" t="str">
        <f>IF(Belegerfassung!H4845&lt;&gt;"",Belegerfassung!H4845,"")</f>
        <v/>
      </c>
      <c r="M4837" t="str">
        <f>IFERROR(IF(Belegerfassung!E4845&lt;&gt;"",VLOOKUP(Belegerfassung!E4845,Abfrage!$L$2:$M$15,2,),""),"")</f>
        <v/>
      </c>
      <c r="N4837" t="str">
        <f t="shared" si="226"/>
        <v/>
      </c>
      <c r="O4837" t="str">
        <f t="shared" si="227"/>
        <v/>
      </c>
      <c r="P4837" t="str">
        <f>IF(Belegerfassung!G4845&lt;&gt;"",CONCATENATE(Belegerfassung!G4845,".pdf"),"")</f>
        <v/>
      </c>
    </row>
    <row r="4838" spans="1:16">
      <c r="A4838" t="str">
        <f>IF(Belegerfassung!C4846&lt;&gt;"",0,"")</f>
        <v/>
      </c>
      <c r="B4838" t="str">
        <f>IFERROR(VLOOKUP(Belegerfassung!I4846,Konten!A:D,2,FALSE),"")</f>
        <v/>
      </c>
      <c r="C4838" t="str">
        <f>IF(A4838&lt;&gt;"",TEXT(Belegerfassung!C4846,"TT.MM.JJJJ"),"")</f>
        <v/>
      </c>
      <c r="D4838" t="str">
        <f>IFERROR(VLOOKUP(Belegerfassung!A4846,Abfrage!$E$2:$F$20,2,FALSE),"")</f>
        <v/>
      </c>
      <c r="E4838" t="str">
        <f>IF(A4838&lt;&gt;"",Belegerfassung!B4846,"")</f>
        <v/>
      </c>
      <c r="F4838" t="str">
        <f>IF(Belegerfassung!L4846="","",IF(Belegerfassung!L4846&lt;&gt;"",IF(Belegerfassung!L4846&lt;&gt;"",IF(Belegerfassung!J4846&lt;&gt;0,VLOOKUP(Belegerfassung!L4846,Abfrage!$A$2:$C$19,2,),VLOOKUP(Belegerfassung!L4846,Abfrage!$A$2:$C$19,3,)),"")))</f>
        <v/>
      </c>
      <c r="G4838" t="str">
        <f t="shared" si="225"/>
        <v/>
      </c>
      <c r="H4838" s="31" t="str">
        <f>IF(A4838&lt;&gt;"",-Belegerfassung!J4846+Belegerfassung!K4846,"")</f>
        <v/>
      </c>
      <c r="I4838" s="49" t="str">
        <f>IFERROR(IF(H4838&lt;&gt;"",Belegerfassung!L4846*100,""),IF(OR(Belegerfassung!L4846="Leistung EU - Erlöse",Belegerfassung!L4846="Lieferungen EU-Erlöse",Belegerfassung!L4846="EUST",Belegerfassung!L4846="Bauleistungen 20%")=TRUE,"",MID(Belegerfassung!L4846,4,2)))</f>
        <v/>
      </c>
      <c r="J4838" s="6" t="str">
        <f>IF(A4838&lt;&gt;"",LEFT(Belegerfassung!D4846,40),"")</f>
        <v/>
      </c>
      <c r="K4838" t="str">
        <f>IF(A4838&lt;&gt;"",VLOOKUP(D4838,Abfrage!$F$2:$G$21,2,FALSE),"")</f>
        <v/>
      </c>
      <c r="L4838" s="6" t="str">
        <f>IF(Belegerfassung!H4846&lt;&gt;"",Belegerfassung!H4846,"")</f>
        <v/>
      </c>
      <c r="M4838" t="str">
        <f>IFERROR(IF(Belegerfassung!E4846&lt;&gt;"",VLOOKUP(Belegerfassung!E4846,Abfrage!$L$2:$M$15,2,),""),"")</f>
        <v/>
      </c>
      <c r="N4838" t="str">
        <f t="shared" si="226"/>
        <v/>
      </c>
      <c r="O4838" t="str">
        <f t="shared" si="227"/>
        <v/>
      </c>
      <c r="P4838" t="str">
        <f>IF(Belegerfassung!G4846&lt;&gt;"",CONCATENATE(Belegerfassung!G4846,".pdf"),"")</f>
        <v/>
      </c>
    </row>
    <row r="4839" spans="1:16">
      <c r="A4839" t="str">
        <f>IF(Belegerfassung!C4847&lt;&gt;"",0,"")</f>
        <v/>
      </c>
      <c r="B4839" t="str">
        <f>IFERROR(VLOOKUP(Belegerfassung!I4847,Konten!A:D,2,FALSE),"")</f>
        <v/>
      </c>
      <c r="C4839" t="str">
        <f>IF(A4839&lt;&gt;"",TEXT(Belegerfassung!C4847,"TT.MM.JJJJ"),"")</f>
        <v/>
      </c>
      <c r="D4839" t="str">
        <f>IFERROR(VLOOKUP(Belegerfassung!A4847,Abfrage!$E$2:$F$20,2,FALSE),"")</f>
        <v/>
      </c>
      <c r="E4839" t="str">
        <f>IF(A4839&lt;&gt;"",Belegerfassung!B4847,"")</f>
        <v/>
      </c>
      <c r="F4839" t="str">
        <f>IF(Belegerfassung!L4847="","",IF(Belegerfassung!L4847&lt;&gt;"",IF(Belegerfassung!L4847&lt;&gt;"",IF(Belegerfassung!J4847&lt;&gt;0,VLOOKUP(Belegerfassung!L4847,Abfrage!$A$2:$C$19,2,),VLOOKUP(Belegerfassung!L4847,Abfrage!$A$2:$C$19,3,)),"")))</f>
        <v/>
      </c>
      <c r="G4839" t="str">
        <f t="shared" si="225"/>
        <v/>
      </c>
      <c r="H4839" s="31" t="str">
        <f>IF(A4839&lt;&gt;"",-Belegerfassung!J4847+Belegerfassung!K4847,"")</f>
        <v/>
      </c>
      <c r="I4839" s="49" t="str">
        <f>IFERROR(IF(H4839&lt;&gt;"",Belegerfassung!L4847*100,""),IF(OR(Belegerfassung!L4847="Leistung EU - Erlöse",Belegerfassung!L4847="Lieferungen EU-Erlöse",Belegerfassung!L4847="EUST",Belegerfassung!L4847="Bauleistungen 20%")=TRUE,"",MID(Belegerfassung!L4847,4,2)))</f>
        <v/>
      </c>
      <c r="J4839" s="6" t="str">
        <f>IF(A4839&lt;&gt;"",LEFT(Belegerfassung!D4847,40),"")</f>
        <v/>
      </c>
      <c r="K4839" t="str">
        <f>IF(A4839&lt;&gt;"",VLOOKUP(D4839,Abfrage!$F$2:$G$21,2,FALSE),"")</f>
        <v/>
      </c>
      <c r="L4839" s="6" t="str">
        <f>IF(Belegerfassung!H4847&lt;&gt;"",Belegerfassung!H4847,"")</f>
        <v/>
      </c>
      <c r="M4839" t="str">
        <f>IFERROR(IF(Belegerfassung!E4847&lt;&gt;"",VLOOKUP(Belegerfassung!E4847,Abfrage!$L$2:$M$15,2,),""),"")</f>
        <v/>
      </c>
      <c r="N4839" t="str">
        <f t="shared" si="226"/>
        <v/>
      </c>
      <c r="O4839" t="str">
        <f t="shared" si="227"/>
        <v/>
      </c>
      <c r="P4839" t="str">
        <f>IF(Belegerfassung!G4847&lt;&gt;"",CONCATENATE(Belegerfassung!G4847,".pdf"),"")</f>
        <v/>
      </c>
    </row>
    <row r="4840" spans="1:16">
      <c r="A4840" t="str">
        <f>IF(Belegerfassung!C4848&lt;&gt;"",0,"")</f>
        <v/>
      </c>
      <c r="B4840" t="str">
        <f>IFERROR(VLOOKUP(Belegerfassung!I4848,Konten!A:D,2,FALSE),"")</f>
        <v/>
      </c>
      <c r="C4840" t="str">
        <f>IF(A4840&lt;&gt;"",TEXT(Belegerfassung!C4848,"TT.MM.JJJJ"),"")</f>
        <v/>
      </c>
      <c r="D4840" t="str">
        <f>IFERROR(VLOOKUP(Belegerfassung!A4848,Abfrage!$E$2:$F$20,2,FALSE),"")</f>
        <v/>
      </c>
      <c r="E4840" t="str">
        <f>IF(A4840&lt;&gt;"",Belegerfassung!B4848,"")</f>
        <v/>
      </c>
      <c r="F4840" t="str">
        <f>IF(Belegerfassung!L4848="","",IF(Belegerfassung!L4848&lt;&gt;"",IF(Belegerfassung!L4848&lt;&gt;"",IF(Belegerfassung!J4848&lt;&gt;0,VLOOKUP(Belegerfassung!L4848,Abfrage!$A$2:$C$19,2,),VLOOKUP(Belegerfassung!L4848,Abfrage!$A$2:$C$19,3,)),"")))</f>
        <v/>
      </c>
      <c r="G4840" t="str">
        <f t="shared" si="225"/>
        <v/>
      </c>
      <c r="H4840" s="31" t="str">
        <f>IF(A4840&lt;&gt;"",-Belegerfassung!J4848+Belegerfassung!K4848,"")</f>
        <v/>
      </c>
      <c r="I4840" s="49" t="str">
        <f>IFERROR(IF(H4840&lt;&gt;"",Belegerfassung!L4848*100,""),IF(OR(Belegerfassung!L4848="Leistung EU - Erlöse",Belegerfassung!L4848="Lieferungen EU-Erlöse",Belegerfassung!L4848="EUST",Belegerfassung!L4848="Bauleistungen 20%")=TRUE,"",MID(Belegerfassung!L4848,4,2)))</f>
        <v/>
      </c>
      <c r="J4840" s="6" t="str">
        <f>IF(A4840&lt;&gt;"",LEFT(Belegerfassung!D4848,40),"")</f>
        <v/>
      </c>
      <c r="K4840" t="str">
        <f>IF(A4840&lt;&gt;"",VLOOKUP(D4840,Abfrage!$F$2:$G$21,2,FALSE),"")</f>
        <v/>
      </c>
      <c r="L4840" s="6" t="str">
        <f>IF(Belegerfassung!H4848&lt;&gt;"",Belegerfassung!H4848,"")</f>
        <v/>
      </c>
      <c r="M4840" t="str">
        <f>IFERROR(IF(Belegerfassung!E4848&lt;&gt;"",VLOOKUP(Belegerfassung!E4848,Abfrage!$L$2:$M$15,2,),""),"")</f>
        <v/>
      </c>
      <c r="N4840" t="str">
        <f t="shared" si="226"/>
        <v/>
      </c>
      <c r="O4840" t="str">
        <f t="shared" si="227"/>
        <v/>
      </c>
      <c r="P4840" t="str">
        <f>IF(Belegerfassung!G4848&lt;&gt;"",CONCATENATE(Belegerfassung!G4848,".pdf"),"")</f>
        <v/>
      </c>
    </row>
    <row r="4841" spans="1:16">
      <c r="A4841" t="str">
        <f>IF(Belegerfassung!C4849&lt;&gt;"",0,"")</f>
        <v/>
      </c>
      <c r="B4841" t="str">
        <f>IFERROR(VLOOKUP(Belegerfassung!I4849,Konten!A:D,2,FALSE),"")</f>
        <v/>
      </c>
      <c r="C4841" t="str">
        <f>IF(A4841&lt;&gt;"",TEXT(Belegerfassung!C4849,"TT.MM.JJJJ"),"")</f>
        <v/>
      </c>
      <c r="D4841" t="str">
        <f>IFERROR(VLOOKUP(Belegerfassung!A4849,Abfrage!$E$2:$F$20,2,FALSE),"")</f>
        <v/>
      </c>
      <c r="E4841" t="str">
        <f>IF(A4841&lt;&gt;"",Belegerfassung!B4849,"")</f>
        <v/>
      </c>
      <c r="F4841" t="str">
        <f>IF(Belegerfassung!L4849="","",IF(Belegerfassung!L4849&lt;&gt;"",IF(Belegerfassung!L4849&lt;&gt;"",IF(Belegerfassung!J4849&lt;&gt;0,VLOOKUP(Belegerfassung!L4849,Abfrage!$A$2:$C$19,2,),VLOOKUP(Belegerfassung!L4849,Abfrage!$A$2:$C$19,3,)),"")))</f>
        <v/>
      </c>
      <c r="G4841" t="str">
        <f t="shared" si="225"/>
        <v/>
      </c>
      <c r="H4841" s="31" t="str">
        <f>IF(A4841&lt;&gt;"",-Belegerfassung!J4849+Belegerfassung!K4849,"")</f>
        <v/>
      </c>
      <c r="I4841" s="49" t="str">
        <f>IFERROR(IF(H4841&lt;&gt;"",Belegerfassung!L4849*100,""),IF(OR(Belegerfassung!L4849="Leistung EU - Erlöse",Belegerfassung!L4849="Lieferungen EU-Erlöse",Belegerfassung!L4849="EUST",Belegerfassung!L4849="Bauleistungen 20%")=TRUE,"",MID(Belegerfassung!L4849,4,2)))</f>
        <v/>
      </c>
      <c r="J4841" s="6" t="str">
        <f>IF(A4841&lt;&gt;"",LEFT(Belegerfassung!D4849,40),"")</f>
        <v/>
      </c>
      <c r="K4841" t="str">
        <f>IF(A4841&lt;&gt;"",VLOOKUP(D4841,Abfrage!$F$2:$G$21,2,FALSE),"")</f>
        <v/>
      </c>
      <c r="L4841" s="6" t="str">
        <f>IF(Belegerfassung!H4849&lt;&gt;"",Belegerfassung!H4849,"")</f>
        <v/>
      </c>
      <c r="M4841" t="str">
        <f>IFERROR(IF(Belegerfassung!E4849&lt;&gt;"",VLOOKUP(Belegerfassung!E4849,Abfrage!$L$2:$M$15,2,),""),"")</f>
        <v/>
      </c>
      <c r="N4841" t="str">
        <f t="shared" si="226"/>
        <v/>
      </c>
      <c r="O4841" t="str">
        <f t="shared" si="227"/>
        <v/>
      </c>
      <c r="P4841" t="str">
        <f>IF(Belegerfassung!G4849&lt;&gt;"",CONCATENATE(Belegerfassung!G4849,".pdf"),"")</f>
        <v/>
      </c>
    </row>
    <row r="4842" spans="1:16">
      <c r="A4842" t="str">
        <f>IF(Belegerfassung!C4850&lt;&gt;"",0,"")</f>
        <v/>
      </c>
      <c r="B4842" t="str">
        <f>IFERROR(VLOOKUP(Belegerfassung!I4850,Konten!A:D,2,FALSE),"")</f>
        <v/>
      </c>
      <c r="C4842" t="str">
        <f>IF(A4842&lt;&gt;"",TEXT(Belegerfassung!C4850,"TT.MM.JJJJ"),"")</f>
        <v/>
      </c>
      <c r="D4842" t="str">
        <f>IFERROR(VLOOKUP(Belegerfassung!A4850,Abfrage!$E$2:$F$20,2,FALSE),"")</f>
        <v/>
      </c>
      <c r="E4842" t="str">
        <f>IF(A4842&lt;&gt;"",Belegerfassung!B4850,"")</f>
        <v/>
      </c>
      <c r="F4842" t="str">
        <f>IF(Belegerfassung!L4850="","",IF(Belegerfassung!L4850&lt;&gt;"",IF(Belegerfassung!L4850&lt;&gt;"",IF(Belegerfassung!J4850&lt;&gt;0,VLOOKUP(Belegerfassung!L4850,Abfrage!$A$2:$C$19,2,),VLOOKUP(Belegerfassung!L4850,Abfrage!$A$2:$C$19,3,)),"")))</f>
        <v/>
      </c>
      <c r="G4842" t="str">
        <f t="shared" si="225"/>
        <v/>
      </c>
      <c r="H4842" s="31" t="str">
        <f>IF(A4842&lt;&gt;"",-Belegerfassung!J4850+Belegerfassung!K4850,"")</f>
        <v/>
      </c>
      <c r="I4842" s="49" t="str">
        <f>IFERROR(IF(H4842&lt;&gt;"",Belegerfassung!L4850*100,""),IF(OR(Belegerfassung!L4850="Leistung EU - Erlöse",Belegerfassung!L4850="Lieferungen EU-Erlöse",Belegerfassung!L4850="EUST",Belegerfassung!L4850="Bauleistungen 20%")=TRUE,"",MID(Belegerfassung!L4850,4,2)))</f>
        <v/>
      </c>
      <c r="J4842" s="6" t="str">
        <f>IF(A4842&lt;&gt;"",LEFT(Belegerfassung!D4850,40),"")</f>
        <v/>
      </c>
      <c r="K4842" t="str">
        <f>IF(A4842&lt;&gt;"",VLOOKUP(D4842,Abfrage!$F$2:$G$21,2,FALSE),"")</f>
        <v/>
      </c>
      <c r="L4842" s="6" t="str">
        <f>IF(Belegerfassung!H4850&lt;&gt;"",Belegerfassung!H4850,"")</f>
        <v/>
      </c>
      <c r="M4842" t="str">
        <f>IFERROR(IF(Belegerfassung!E4850&lt;&gt;"",VLOOKUP(Belegerfassung!E4850,Abfrage!$L$2:$M$15,2,),""),"")</f>
        <v/>
      </c>
      <c r="N4842" t="str">
        <f t="shared" si="226"/>
        <v/>
      </c>
      <c r="O4842" t="str">
        <f t="shared" si="227"/>
        <v/>
      </c>
      <c r="P4842" t="str">
        <f>IF(Belegerfassung!G4850&lt;&gt;"",CONCATENATE(Belegerfassung!G4850,".pdf"),"")</f>
        <v/>
      </c>
    </row>
    <row r="4843" spans="1:16">
      <c r="A4843" t="str">
        <f>IF(Belegerfassung!C4851&lt;&gt;"",0,"")</f>
        <v/>
      </c>
      <c r="B4843" t="str">
        <f>IFERROR(VLOOKUP(Belegerfassung!I4851,Konten!A:D,2,FALSE),"")</f>
        <v/>
      </c>
      <c r="C4843" t="str">
        <f>IF(A4843&lt;&gt;"",TEXT(Belegerfassung!C4851,"TT.MM.JJJJ"),"")</f>
        <v/>
      </c>
      <c r="D4843" t="str">
        <f>IFERROR(VLOOKUP(Belegerfassung!A4851,Abfrage!$E$2:$F$20,2,FALSE),"")</f>
        <v/>
      </c>
      <c r="E4843" t="str">
        <f>IF(A4843&lt;&gt;"",Belegerfassung!B4851,"")</f>
        <v/>
      </c>
      <c r="F4843" t="str">
        <f>IF(Belegerfassung!L4851="","",IF(Belegerfassung!L4851&lt;&gt;"",IF(Belegerfassung!L4851&lt;&gt;"",IF(Belegerfassung!J4851&lt;&gt;0,VLOOKUP(Belegerfassung!L4851,Abfrage!$A$2:$C$19,2,),VLOOKUP(Belegerfassung!L4851,Abfrage!$A$2:$C$19,3,)),"")))</f>
        <v/>
      </c>
      <c r="G4843" t="str">
        <f t="shared" si="225"/>
        <v/>
      </c>
      <c r="H4843" s="31" t="str">
        <f>IF(A4843&lt;&gt;"",-Belegerfassung!J4851+Belegerfassung!K4851,"")</f>
        <v/>
      </c>
      <c r="I4843" s="49" t="str">
        <f>IFERROR(IF(H4843&lt;&gt;"",Belegerfassung!L4851*100,""),IF(OR(Belegerfassung!L4851="Leistung EU - Erlöse",Belegerfassung!L4851="Lieferungen EU-Erlöse",Belegerfassung!L4851="EUST",Belegerfassung!L4851="Bauleistungen 20%")=TRUE,"",MID(Belegerfassung!L4851,4,2)))</f>
        <v/>
      </c>
      <c r="J4843" s="6" t="str">
        <f>IF(A4843&lt;&gt;"",LEFT(Belegerfassung!D4851,40),"")</f>
        <v/>
      </c>
      <c r="K4843" t="str">
        <f>IF(A4843&lt;&gt;"",VLOOKUP(D4843,Abfrage!$F$2:$G$21,2,FALSE),"")</f>
        <v/>
      </c>
      <c r="L4843" s="6" t="str">
        <f>IF(Belegerfassung!H4851&lt;&gt;"",Belegerfassung!H4851,"")</f>
        <v/>
      </c>
      <c r="M4843" t="str">
        <f>IFERROR(IF(Belegerfassung!E4851&lt;&gt;"",VLOOKUP(Belegerfassung!E4851,Abfrage!$L$2:$M$15,2,),""),"")</f>
        <v/>
      </c>
      <c r="N4843" t="str">
        <f t="shared" si="226"/>
        <v/>
      </c>
      <c r="O4843" t="str">
        <f t="shared" si="227"/>
        <v/>
      </c>
      <c r="P4843" t="str">
        <f>IF(Belegerfassung!G4851&lt;&gt;"",CONCATENATE(Belegerfassung!G4851,".pdf"),"")</f>
        <v/>
      </c>
    </row>
    <row r="4844" spans="1:16">
      <c r="A4844" t="str">
        <f>IF(Belegerfassung!C4852&lt;&gt;"",0,"")</f>
        <v/>
      </c>
      <c r="B4844" t="str">
        <f>IFERROR(VLOOKUP(Belegerfassung!I4852,Konten!A:D,2,FALSE),"")</f>
        <v/>
      </c>
      <c r="C4844" t="str">
        <f>IF(A4844&lt;&gt;"",TEXT(Belegerfassung!C4852,"TT.MM.JJJJ"),"")</f>
        <v/>
      </c>
      <c r="D4844" t="str">
        <f>IFERROR(VLOOKUP(Belegerfassung!A4852,Abfrage!$E$2:$F$20,2,FALSE),"")</f>
        <v/>
      </c>
      <c r="E4844" t="str">
        <f>IF(A4844&lt;&gt;"",Belegerfassung!B4852,"")</f>
        <v/>
      </c>
      <c r="F4844" t="str">
        <f>IF(Belegerfassung!L4852="","",IF(Belegerfassung!L4852&lt;&gt;"",IF(Belegerfassung!L4852&lt;&gt;"",IF(Belegerfassung!J4852&lt;&gt;0,VLOOKUP(Belegerfassung!L4852,Abfrage!$A$2:$C$19,2,),VLOOKUP(Belegerfassung!L4852,Abfrage!$A$2:$C$19,3,)),"")))</f>
        <v/>
      </c>
      <c r="G4844" t="str">
        <f t="shared" si="225"/>
        <v/>
      </c>
      <c r="H4844" s="31" t="str">
        <f>IF(A4844&lt;&gt;"",-Belegerfassung!J4852+Belegerfassung!K4852,"")</f>
        <v/>
      </c>
      <c r="I4844" s="49" t="str">
        <f>IFERROR(IF(H4844&lt;&gt;"",Belegerfassung!L4852*100,""),IF(OR(Belegerfassung!L4852="Leistung EU - Erlöse",Belegerfassung!L4852="Lieferungen EU-Erlöse",Belegerfassung!L4852="EUST",Belegerfassung!L4852="Bauleistungen 20%")=TRUE,"",MID(Belegerfassung!L4852,4,2)))</f>
        <v/>
      </c>
      <c r="J4844" s="6" t="str">
        <f>IF(A4844&lt;&gt;"",LEFT(Belegerfassung!D4852,40),"")</f>
        <v/>
      </c>
      <c r="K4844" t="str">
        <f>IF(A4844&lt;&gt;"",VLOOKUP(D4844,Abfrage!$F$2:$G$21,2,FALSE),"")</f>
        <v/>
      </c>
      <c r="L4844" s="6" t="str">
        <f>IF(Belegerfassung!H4852&lt;&gt;"",Belegerfassung!H4852,"")</f>
        <v/>
      </c>
      <c r="M4844" t="str">
        <f>IFERROR(IF(Belegerfassung!E4852&lt;&gt;"",VLOOKUP(Belegerfassung!E4852,Abfrage!$L$2:$M$15,2,),""),"")</f>
        <v/>
      </c>
      <c r="N4844" t="str">
        <f t="shared" si="226"/>
        <v/>
      </c>
      <c r="O4844" t="str">
        <f t="shared" si="227"/>
        <v/>
      </c>
      <c r="P4844" t="str">
        <f>IF(Belegerfassung!G4852&lt;&gt;"",CONCATENATE(Belegerfassung!G4852,".pdf"),"")</f>
        <v/>
      </c>
    </row>
    <row r="4845" spans="1:16">
      <c r="A4845" t="str">
        <f>IF(Belegerfassung!C4853&lt;&gt;"",0,"")</f>
        <v/>
      </c>
      <c r="B4845" t="str">
        <f>IFERROR(VLOOKUP(Belegerfassung!I4853,Konten!A:D,2,FALSE),"")</f>
        <v/>
      </c>
      <c r="C4845" t="str">
        <f>IF(A4845&lt;&gt;"",TEXT(Belegerfassung!C4853,"TT.MM.JJJJ"),"")</f>
        <v/>
      </c>
      <c r="D4845" t="str">
        <f>IFERROR(VLOOKUP(Belegerfassung!A4853,Abfrage!$E$2:$F$20,2,FALSE),"")</f>
        <v/>
      </c>
      <c r="E4845" t="str">
        <f>IF(A4845&lt;&gt;"",Belegerfassung!B4853,"")</f>
        <v/>
      </c>
      <c r="F4845" t="str">
        <f>IF(Belegerfassung!L4853="","",IF(Belegerfassung!L4853&lt;&gt;"",IF(Belegerfassung!L4853&lt;&gt;"",IF(Belegerfassung!J4853&lt;&gt;0,VLOOKUP(Belegerfassung!L4853,Abfrage!$A$2:$C$19,2,),VLOOKUP(Belegerfassung!L4853,Abfrage!$A$2:$C$19,3,)),"")))</f>
        <v/>
      </c>
      <c r="G4845" t="str">
        <f t="shared" si="225"/>
        <v/>
      </c>
      <c r="H4845" s="31" t="str">
        <f>IF(A4845&lt;&gt;"",-Belegerfassung!J4853+Belegerfassung!K4853,"")</f>
        <v/>
      </c>
      <c r="I4845" s="49" t="str">
        <f>IFERROR(IF(H4845&lt;&gt;"",Belegerfassung!L4853*100,""),IF(OR(Belegerfassung!L4853="Leistung EU - Erlöse",Belegerfassung!L4853="Lieferungen EU-Erlöse",Belegerfassung!L4853="EUST",Belegerfassung!L4853="Bauleistungen 20%")=TRUE,"",MID(Belegerfassung!L4853,4,2)))</f>
        <v/>
      </c>
      <c r="J4845" s="6" t="str">
        <f>IF(A4845&lt;&gt;"",LEFT(Belegerfassung!D4853,40),"")</f>
        <v/>
      </c>
      <c r="K4845" t="str">
        <f>IF(A4845&lt;&gt;"",VLOOKUP(D4845,Abfrage!$F$2:$G$21,2,FALSE),"")</f>
        <v/>
      </c>
      <c r="L4845" s="6" t="str">
        <f>IF(Belegerfassung!H4853&lt;&gt;"",Belegerfassung!H4853,"")</f>
        <v/>
      </c>
      <c r="M4845" t="str">
        <f>IFERROR(IF(Belegerfassung!E4853&lt;&gt;"",VLOOKUP(Belegerfassung!E4853,Abfrage!$L$2:$M$15,2,),""),"")</f>
        <v/>
      </c>
      <c r="N4845" t="str">
        <f t="shared" si="226"/>
        <v/>
      </c>
      <c r="O4845" t="str">
        <f t="shared" si="227"/>
        <v/>
      </c>
      <c r="P4845" t="str">
        <f>IF(Belegerfassung!G4853&lt;&gt;"",CONCATENATE(Belegerfassung!G4853,".pdf"),"")</f>
        <v/>
      </c>
    </row>
    <row r="4846" spans="1:16">
      <c r="A4846" t="str">
        <f>IF(Belegerfassung!C4854&lt;&gt;"",0,"")</f>
        <v/>
      </c>
      <c r="B4846" t="str">
        <f>IFERROR(VLOOKUP(Belegerfassung!I4854,Konten!A:D,2,FALSE),"")</f>
        <v/>
      </c>
      <c r="C4846" t="str">
        <f>IF(A4846&lt;&gt;"",TEXT(Belegerfassung!C4854,"TT.MM.JJJJ"),"")</f>
        <v/>
      </c>
      <c r="D4846" t="str">
        <f>IFERROR(VLOOKUP(Belegerfassung!A4854,Abfrage!$E$2:$F$20,2,FALSE),"")</f>
        <v/>
      </c>
      <c r="E4846" t="str">
        <f>IF(A4846&lt;&gt;"",Belegerfassung!B4854,"")</f>
        <v/>
      </c>
      <c r="F4846" t="str">
        <f>IF(Belegerfassung!L4854="","",IF(Belegerfassung!L4854&lt;&gt;"",IF(Belegerfassung!L4854&lt;&gt;"",IF(Belegerfassung!J4854&lt;&gt;0,VLOOKUP(Belegerfassung!L4854,Abfrage!$A$2:$C$19,2,),VLOOKUP(Belegerfassung!L4854,Abfrage!$A$2:$C$19,3,)),"")))</f>
        <v/>
      </c>
      <c r="G4846" t="str">
        <f t="shared" si="225"/>
        <v/>
      </c>
      <c r="H4846" s="31" t="str">
        <f>IF(A4846&lt;&gt;"",-Belegerfassung!J4854+Belegerfassung!K4854,"")</f>
        <v/>
      </c>
      <c r="I4846" s="49" t="str">
        <f>IFERROR(IF(H4846&lt;&gt;"",Belegerfassung!L4854*100,""),IF(OR(Belegerfassung!L4854="Leistung EU - Erlöse",Belegerfassung!L4854="Lieferungen EU-Erlöse",Belegerfassung!L4854="EUST",Belegerfassung!L4854="Bauleistungen 20%")=TRUE,"",MID(Belegerfassung!L4854,4,2)))</f>
        <v/>
      </c>
      <c r="J4846" s="6" t="str">
        <f>IF(A4846&lt;&gt;"",LEFT(Belegerfassung!D4854,40),"")</f>
        <v/>
      </c>
      <c r="K4846" t="str">
        <f>IF(A4846&lt;&gt;"",VLOOKUP(D4846,Abfrage!$F$2:$G$21,2,FALSE),"")</f>
        <v/>
      </c>
      <c r="L4846" s="6" t="str">
        <f>IF(Belegerfassung!H4854&lt;&gt;"",Belegerfassung!H4854,"")</f>
        <v/>
      </c>
      <c r="M4846" t="str">
        <f>IFERROR(IF(Belegerfassung!E4854&lt;&gt;"",VLOOKUP(Belegerfassung!E4854,Abfrage!$L$2:$M$15,2,),""),"")</f>
        <v/>
      </c>
      <c r="N4846" t="str">
        <f t="shared" si="226"/>
        <v/>
      </c>
      <c r="O4846" t="str">
        <f t="shared" si="227"/>
        <v/>
      </c>
      <c r="P4846" t="str">
        <f>IF(Belegerfassung!G4854&lt;&gt;"",CONCATENATE(Belegerfassung!G4854,".pdf"),"")</f>
        <v/>
      </c>
    </row>
    <row r="4847" spans="1:16">
      <c r="A4847" t="str">
        <f>IF(Belegerfassung!C4855&lt;&gt;"",0,"")</f>
        <v/>
      </c>
      <c r="B4847" t="str">
        <f>IFERROR(VLOOKUP(Belegerfassung!I4855,Konten!A:D,2,FALSE),"")</f>
        <v/>
      </c>
      <c r="C4847" t="str">
        <f>IF(A4847&lt;&gt;"",TEXT(Belegerfassung!C4855,"TT.MM.JJJJ"),"")</f>
        <v/>
      </c>
      <c r="D4847" t="str">
        <f>IFERROR(VLOOKUP(Belegerfassung!A4855,Abfrage!$E$2:$F$20,2,FALSE),"")</f>
        <v/>
      </c>
      <c r="E4847" t="str">
        <f>IF(A4847&lt;&gt;"",Belegerfassung!B4855,"")</f>
        <v/>
      </c>
      <c r="F4847" t="str">
        <f>IF(Belegerfassung!L4855="","",IF(Belegerfassung!L4855&lt;&gt;"",IF(Belegerfassung!L4855&lt;&gt;"",IF(Belegerfassung!J4855&lt;&gt;0,VLOOKUP(Belegerfassung!L4855,Abfrage!$A$2:$C$19,2,),VLOOKUP(Belegerfassung!L4855,Abfrage!$A$2:$C$19,3,)),"")))</f>
        <v/>
      </c>
      <c r="G4847" t="str">
        <f t="shared" si="225"/>
        <v/>
      </c>
      <c r="H4847" s="31" t="str">
        <f>IF(A4847&lt;&gt;"",-Belegerfassung!J4855+Belegerfassung!K4855,"")</f>
        <v/>
      </c>
      <c r="I4847" s="49" t="str">
        <f>IFERROR(IF(H4847&lt;&gt;"",Belegerfassung!L4855*100,""),IF(OR(Belegerfassung!L4855="Leistung EU - Erlöse",Belegerfassung!L4855="Lieferungen EU-Erlöse",Belegerfassung!L4855="EUST",Belegerfassung!L4855="Bauleistungen 20%")=TRUE,"",MID(Belegerfassung!L4855,4,2)))</f>
        <v/>
      </c>
      <c r="J4847" s="6" t="str">
        <f>IF(A4847&lt;&gt;"",LEFT(Belegerfassung!D4855,40),"")</f>
        <v/>
      </c>
      <c r="K4847" t="str">
        <f>IF(A4847&lt;&gt;"",VLOOKUP(D4847,Abfrage!$F$2:$G$21,2,FALSE),"")</f>
        <v/>
      </c>
      <c r="L4847" s="6" t="str">
        <f>IF(Belegerfassung!H4855&lt;&gt;"",Belegerfassung!H4855,"")</f>
        <v/>
      </c>
      <c r="M4847" t="str">
        <f>IFERROR(IF(Belegerfassung!E4855&lt;&gt;"",VLOOKUP(Belegerfassung!E4855,Abfrage!$L$2:$M$15,2,),""),"")</f>
        <v/>
      </c>
      <c r="N4847" t="str">
        <f t="shared" si="226"/>
        <v/>
      </c>
      <c r="O4847" t="str">
        <f t="shared" si="227"/>
        <v/>
      </c>
      <c r="P4847" t="str">
        <f>IF(Belegerfassung!G4855&lt;&gt;"",CONCATENATE(Belegerfassung!G4855,".pdf"),"")</f>
        <v/>
      </c>
    </row>
    <row r="4848" spans="1:16">
      <c r="A4848" t="str">
        <f>IF(Belegerfassung!C4856&lt;&gt;"",0,"")</f>
        <v/>
      </c>
      <c r="B4848" t="str">
        <f>IFERROR(VLOOKUP(Belegerfassung!I4856,Konten!A:D,2,FALSE),"")</f>
        <v/>
      </c>
      <c r="C4848" t="str">
        <f>IF(A4848&lt;&gt;"",TEXT(Belegerfassung!C4856,"TT.MM.JJJJ"),"")</f>
        <v/>
      </c>
      <c r="D4848" t="str">
        <f>IFERROR(VLOOKUP(Belegerfassung!A4856,Abfrage!$E$2:$F$20,2,FALSE),"")</f>
        <v/>
      </c>
      <c r="E4848" t="str">
        <f>IF(A4848&lt;&gt;"",Belegerfassung!B4856,"")</f>
        <v/>
      </c>
      <c r="F4848" t="str">
        <f>IF(Belegerfassung!L4856="","",IF(Belegerfassung!L4856&lt;&gt;"",IF(Belegerfassung!L4856&lt;&gt;"",IF(Belegerfassung!J4856&lt;&gt;0,VLOOKUP(Belegerfassung!L4856,Abfrage!$A$2:$C$19,2,),VLOOKUP(Belegerfassung!L4856,Abfrage!$A$2:$C$19,3,)),"")))</f>
        <v/>
      </c>
      <c r="G4848" t="str">
        <f t="shared" si="225"/>
        <v/>
      </c>
      <c r="H4848" s="31" t="str">
        <f>IF(A4848&lt;&gt;"",-Belegerfassung!J4856+Belegerfassung!K4856,"")</f>
        <v/>
      </c>
      <c r="I4848" s="49" t="str">
        <f>IFERROR(IF(H4848&lt;&gt;"",Belegerfassung!L4856*100,""),IF(OR(Belegerfassung!L4856="Leistung EU - Erlöse",Belegerfassung!L4856="Lieferungen EU-Erlöse",Belegerfassung!L4856="EUST",Belegerfassung!L4856="Bauleistungen 20%")=TRUE,"",MID(Belegerfassung!L4856,4,2)))</f>
        <v/>
      </c>
      <c r="J4848" s="6" t="str">
        <f>IF(A4848&lt;&gt;"",LEFT(Belegerfassung!D4856,40),"")</f>
        <v/>
      </c>
      <c r="K4848" t="str">
        <f>IF(A4848&lt;&gt;"",VLOOKUP(D4848,Abfrage!$F$2:$G$21,2,FALSE),"")</f>
        <v/>
      </c>
      <c r="L4848" s="6" t="str">
        <f>IF(Belegerfassung!H4856&lt;&gt;"",Belegerfassung!H4856,"")</f>
        <v/>
      </c>
      <c r="M4848" t="str">
        <f>IFERROR(IF(Belegerfassung!E4856&lt;&gt;"",VLOOKUP(Belegerfassung!E4856,Abfrage!$L$2:$M$15,2,),""),"")</f>
        <v/>
      </c>
      <c r="N4848" t="str">
        <f t="shared" si="226"/>
        <v/>
      </c>
      <c r="O4848" t="str">
        <f t="shared" si="227"/>
        <v/>
      </c>
      <c r="P4848" t="str">
        <f>IF(Belegerfassung!G4856&lt;&gt;"",CONCATENATE(Belegerfassung!G4856,".pdf"),"")</f>
        <v/>
      </c>
    </row>
    <row r="4849" spans="1:16">
      <c r="A4849" t="str">
        <f>IF(Belegerfassung!C4857&lt;&gt;"",0,"")</f>
        <v/>
      </c>
      <c r="B4849" t="str">
        <f>IFERROR(VLOOKUP(Belegerfassung!I4857,Konten!A:D,2,FALSE),"")</f>
        <v/>
      </c>
      <c r="C4849" t="str">
        <f>IF(A4849&lt;&gt;"",TEXT(Belegerfassung!C4857,"TT.MM.JJJJ"),"")</f>
        <v/>
      </c>
      <c r="D4849" t="str">
        <f>IFERROR(VLOOKUP(Belegerfassung!A4857,Abfrage!$E$2:$F$20,2,FALSE),"")</f>
        <v/>
      </c>
      <c r="E4849" t="str">
        <f>IF(A4849&lt;&gt;"",Belegerfassung!B4857,"")</f>
        <v/>
      </c>
      <c r="F4849" t="str">
        <f>IF(Belegerfassung!L4857="","",IF(Belegerfassung!L4857&lt;&gt;"",IF(Belegerfassung!L4857&lt;&gt;"",IF(Belegerfassung!J4857&lt;&gt;0,VLOOKUP(Belegerfassung!L4857,Abfrage!$A$2:$C$19,2,),VLOOKUP(Belegerfassung!L4857,Abfrage!$A$2:$C$19,3,)),"")))</f>
        <v/>
      </c>
      <c r="G4849" t="str">
        <f t="shared" si="225"/>
        <v/>
      </c>
      <c r="H4849" s="31" t="str">
        <f>IF(A4849&lt;&gt;"",-Belegerfassung!J4857+Belegerfassung!K4857,"")</f>
        <v/>
      </c>
      <c r="I4849" s="49" t="str">
        <f>IFERROR(IF(H4849&lt;&gt;"",Belegerfassung!L4857*100,""),IF(OR(Belegerfassung!L4857="Leistung EU - Erlöse",Belegerfassung!L4857="Lieferungen EU-Erlöse",Belegerfassung!L4857="EUST",Belegerfassung!L4857="Bauleistungen 20%")=TRUE,"",MID(Belegerfassung!L4857,4,2)))</f>
        <v/>
      </c>
      <c r="J4849" s="6" t="str">
        <f>IF(A4849&lt;&gt;"",LEFT(Belegerfassung!D4857,40),"")</f>
        <v/>
      </c>
      <c r="K4849" t="str">
        <f>IF(A4849&lt;&gt;"",VLOOKUP(D4849,Abfrage!$F$2:$G$21,2,FALSE),"")</f>
        <v/>
      </c>
      <c r="L4849" s="6" t="str">
        <f>IF(Belegerfassung!H4857&lt;&gt;"",Belegerfassung!H4857,"")</f>
        <v/>
      </c>
      <c r="M4849" t="str">
        <f>IFERROR(IF(Belegerfassung!E4857&lt;&gt;"",VLOOKUP(Belegerfassung!E4857,Abfrage!$L$2:$M$15,2,),""),"")</f>
        <v/>
      </c>
      <c r="N4849" t="str">
        <f t="shared" si="226"/>
        <v/>
      </c>
      <c r="O4849" t="str">
        <f t="shared" si="227"/>
        <v/>
      </c>
      <c r="P4849" t="str">
        <f>IF(Belegerfassung!G4857&lt;&gt;"",CONCATENATE(Belegerfassung!G4857,".pdf"),"")</f>
        <v/>
      </c>
    </row>
    <row r="4850" spans="1:16">
      <c r="A4850" t="str">
        <f>IF(Belegerfassung!C4858&lt;&gt;"",0,"")</f>
        <v/>
      </c>
      <c r="B4850" t="str">
        <f>IFERROR(VLOOKUP(Belegerfassung!I4858,Konten!A:D,2,FALSE),"")</f>
        <v/>
      </c>
      <c r="C4850" t="str">
        <f>IF(A4850&lt;&gt;"",TEXT(Belegerfassung!C4858,"TT.MM.JJJJ"),"")</f>
        <v/>
      </c>
      <c r="D4850" t="str">
        <f>IFERROR(VLOOKUP(Belegerfassung!A4858,Abfrage!$E$2:$F$20,2,FALSE),"")</f>
        <v/>
      </c>
      <c r="E4850" t="str">
        <f>IF(A4850&lt;&gt;"",Belegerfassung!B4858,"")</f>
        <v/>
      </c>
      <c r="F4850" t="str">
        <f>IF(Belegerfassung!L4858="","",IF(Belegerfassung!L4858&lt;&gt;"",IF(Belegerfassung!L4858&lt;&gt;"",IF(Belegerfassung!J4858&lt;&gt;0,VLOOKUP(Belegerfassung!L4858,Abfrage!$A$2:$C$19,2,),VLOOKUP(Belegerfassung!L4858,Abfrage!$A$2:$C$19,3,)),"")))</f>
        <v/>
      </c>
      <c r="G4850" t="str">
        <f t="shared" si="225"/>
        <v/>
      </c>
      <c r="H4850" s="31" t="str">
        <f>IF(A4850&lt;&gt;"",-Belegerfassung!J4858+Belegerfassung!K4858,"")</f>
        <v/>
      </c>
      <c r="I4850" s="49" t="str">
        <f>IFERROR(IF(H4850&lt;&gt;"",Belegerfassung!L4858*100,""),IF(OR(Belegerfassung!L4858="Leistung EU - Erlöse",Belegerfassung!L4858="Lieferungen EU-Erlöse",Belegerfassung!L4858="EUST",Belegerfassung!L4858="Bauleistungen 20%")=TRUE,"",MID(Belegerfassung!L4858,4,2)))</f>
        <v/>
      </c>
      <c r="J4850" s="6" t="str">
        <f>IF(A4850&lt;&gt;"",LEFT(Belegerfassung!D4858,40),"")</f>
        <v/>
      </c>
      <c r="K4850" t="str">
        <f>IF(A4850&lt;&gt;"",VLOOKUP(D4850,Abfrage!$F$2:$G$21,2,FALSE),"")</f>
        <v/>
      </c>
      <c r="L4850" s="6" t="str">
        <f>IF(Belegerfassung!H4858&lt;&gt;"",Belegerfassung!H4858,"")</f>
        <v/>
      </c>
      <c r="M4850" t="str">
        <f>IFERROR(IF(Belegerfassung!E4858&lt;&gt;"",VLOOKUP(Belegerfassung!E4858,Abfrage!$L$2:$M$15,2,),""),"")</f>
        <v/>
      </c>
      <c r="N4850" t="str">
        <f t="shared" si="226"/>
        <v/>
      </c>
      <c r="O4850" t="str">
        <f t="shared" si="227"/>
        <v/>
      </c>
      <c r="P4850" t="str">
        <f>IF(Belegerfassung!G4858&lt;&gt;"",CONCATENATE(Belegerfassung!G4858,".pdf"),"")</f>
        <v/>
      </c>
    </row>
    <row r="4851" spans="1:16">
      <c r="A4851" t="str">
        <f>IF(Belegerfassung!C4859&lt;&gt;"",0,"")</f>
        <v/>
      </c>
      <c r="B4851" t="str">
        <f>IFERROR(VLOOKUP(Belegerfassung!I4859,Konten!A:D,2,FALSE),"")</f>
        <v/>
      </c>
      <c r="C4851" t="str">
        <f>IF(A4851&lt;&gt;"",TEXT(Belegerfassung!C4859,"TT.MM.JJJJ"),"")</f>
        <v/>
      </c>
      <c r="D4851" t="str">
        <f>IFERROR(VLOOKUP(Belegerfassung!A4859,Abfrage!$E$2:$F$20,2,FALSE),"")</f>
        <v/>
      </c>
      <c r="E4851" t="str">
        <f>IF(A4851&lt;&gt;"",Belegerfassung!B4859,"")</f>
        <v/>
      </c>
      <c r="F4851" t="str">
        <f>IF(Belegerfassung!L4859="","",IF(Belegerfassung!L4859&lt;&gt;"",IF(Belegerfassung!L4859&lt;&gt;"",IF(Belegerfassung!J4859&lt;&gt;0,VLOOKUP(Belegerfassung!L4859,Abfrage!$A$2:$C$19,2,),VLOOKUP(Belegerfassung!L4859,Abfrage!$A$2:$C$19,3,)),"")))</f>
        <v/>
      </c>
      <c r="G4851" t="str">
        <f t="shared" si="225"/>
        <v/>
      </c>
      <c r="H4851" s="31" t="str">
        <f>IF(A4851&lt;&gt;"",-Belegerfassung!J4859+Belegerfassung!K4859,"")</f>
        <v/>
      </c>
      <c r="I4851" s="49" t="str">
        <f>IFERROR(IF(H4851&lt;&gt;"",Belegerfassung!L4859*100,""),IF(OR(Belegerfassung!L4859="Leistung EU - Erlöse",Belegerfassung!L4859="Lieferungen EU-Erlöse",Belegerfassung!L4859="EUST",Belegerfassung!L4859="Bauleistungen 20%")=TRUE,"",MID(Belegerfassung!L4859,4,2)))</f>
        <v/>
      </c>
      <c r="J4851" s="6" t="str">
        <f>IF(A4851&lt;&gt;"",LEFT(Belegerfassung!D4859,40),"")</f>
        <v/>
      </c>
      <c r="K4851" t="str">
        <f>IF(A4851&lt;&gt;"",VLOOKUP(D4851,Abfrage!$F$2:$G$21,2,FALSE),"")</f>
        <v/>
      </c>
      <c r="L4851" s="6" t="str">
        <f>IF(Belegerfassung!H4859&lt;&gt;"",Belegerfassung!H4859,"")</f>
        <v/>
      </c>
      <c r="M4851" t="str">
        <f>IFERROR(IF(Belegerfassung!E4859&lt;&gt;"",VLOOKUP(Belegerfassung!E4859,Abfrage!$L$2:$M$15,2,),""),"")</f>
        <v/>
      </c>
      <c r="N4851" t="str">
        <f t="shared" si="226"/>
        <v/>
      </c>
      <c r="O4851" t="str">
        <f t="shared" si="227"/>
        <v/>
      </c>
      <c r="P4851" t="str">
        <f>IF(Belegerfassung!G4859&lt;&gt;"",CONCATENATE(Belegerfassung!G4859,".pdf"),"")</f>
        <v/>
      </c>
    </row>
    <row r="4852" spans="1:16">
      <c r="A4852" t="str">
        <f>IF(Belegerfassung!C4860&lt;&gt;"",0,"")</f>
        <v/>
      </c>
      <c r="B4852" t="str">
        <f>IFERROR(VLOOKUP(Belegerfassung!I4860,Konten!A:D,2,FALSE),"")</f>
        <v/>
      </c>
      <c r="C4852" t="str">
        <f>IF(A4852&lt;&gt;"",TEXT(Belegerfassung!C4860,"TT.MM.JJJJ"),"")</f>
        <v/>
      </c>
      <c r="D4852" t="str">
        <f>IFERROR(VLOOKUP(Belegerfassung!A4860,Abfrage!$E$2:$F$20,2,FALSE),"")</f>
        <v/>
      </c>
      <c r="E4852" t="str">
        <f>IF(A4852&lt;&gt;"",Belegerfassung!B4860,"")</f>
        <v/>
      </c>
      <c r="F4852" t="str">
        <f>IF(Belegerfassung!L4860="","",IF(Belegerfassung!L4860&lt;&gt;"",IF(Belegerfassung!L4860&lt;&gt;"",IF(Belegerfassung!J4860&lt;&gt;0,VLOOKUP(Belegerfassung!L4860,Abfrage!$A$2:$C$19,2,),VLOOKUP(Belegerfassung!L4860,Abfrage!$A$2:$C$19,3,)),"")))</f>
        <v/>
      </c>
      <c r="G4852" t="str">
        <f t="shared" si="225"/>
        <v/>
      </c>
      <c r="H4852" s="31" t="str">
        <f>IF(A4852&lt;&gt;"",-Belegerfassung!J4860+Belegerfassung!K4860,"")</f>
        <v/>
      </c>
      <c r="I4852" s="49" t="str">
        <f>IFERROR(IF(H4852&lt;&gt;"",Belegerfassung!L4860*100,""),IF(OR(Belegerfassung!L4860="Leistung EU - Erlöse",Belegerfassung!L4860="Lieferungen EU-Erlöse",Belegerfassung!L4860="EUST",Belegerfassung!L4860="Bauleistungen 20%")=TRUE,"",MID(Belegerfassung!L4860,4,2)))</f>
        <v/>
      </c>
      <c r="J4852" s="6" t="str">
        <f>IF(A4852&lt;&gt;"",LEFT(Belegerfassung!D4860,40),"")</f>
        <v/>
      </c>
      <c r="K4852" t="str">
        <f>IF(A4852&lt;&gt;"",VLOOKUP(D4852,Abfrage!$F$2:$G$21,2,FALSE),"")</f>
        <v/>
      </c>
      <c r="L4852" s="6" t="str">
        <f>IF(Belegerfassung!H4860&lt;&gt;"",Belegerfassung!H4860,"")</f>
        <v/>
      </c>
      <c r="M4852" t="str">
        <f>IFERROR(IF(Belegerfassung!E4860&lt;&gt;"",VLOOKUP(Belegerfassung!E4860,Abfrage!$L$2:$M$15,2,),""),"")</f>
        <v/>
      </c>
      <c r="N4852" t="str">
        <f t="shared" si="226"/>
        <v/>
      </c>
      <c r="O4852" t="str">
        <f t="shared" si="227"/>
        <v/>
      </c>
      <c r="P4852" t="str">
        <f>IF(Belegerfassung!G4860&lt;&gt;"",CONCATENATE(Belegerfassung!G4860,".pdf"),"")</f>
        <v/>
      </c>
    </row>
    <row r="4853" spans="1:16">
      <c r="A4853" t="str">
        <f>IF(Belegerfassung!C4861&lt;&gt;"",0,"")</f>
        <v/>
      </c>
      <c r="B4853" t="str">
        <f>IFERROR(VLOOKUP(Belegerfassung!I4861,Konten!A:D,2,FALSE),"")</f>
        <v/>
      </c>
      <c r="C4853" t="str">
        <f>IF(A4853&lt;&gt;"",TEXT(Belegerfassung!C4861,"TT.MM.JJJJ"),"")</f>
        <v/>
      </c>
      <c r="D4853" t="str">
        <f>IFERROR(VLOOKUP(Belegerfassung!A4861,Abfrage!$E$2:$F$20,2,FALSE),"")</f>
        <v/>
      </c>
      <c r="E4853" t="str">
        <f>IF(A4853&lt;&gt;"",Belegerfassung!B4861,"")</f>
        <v/>
      </c>
      <c r="F4853" t="str">
        <f>IF(Belegerfassung!L4861="","",IF(Belegerfassung!L4861&lt;&gt;"",IF(Belegerfassung!L4861&lt;&gt;"",IF(Belegerfassung!J4861&lt;&gt;0,VLOOKUP(Belegerfassung!L4861,Abfrage!$A$2:$C$19,2,),VLOOKUP(Belegerfassung!L4861,Abfrage!$A$2:$C$19,3,)),"")))</f>
        <v/>
      </c>
      <c r="G4853" t="str">
        <f t="shared" si="225"/>
        <v/>
      </c>
      <c r="H4853" s="31" t="str">
        <f>IF(A4853&lt;&gt;"",-Belegerfassung!J4861+Belegerfassung!K4861,"")</f>
        <v/>
      </c>
      <c r="I4853" s="49" t="str">
        <f>IFERROR(IF(H4853&lt;&gt;"",Belegerfassung!L4861*100,""),IF(OR(Belegerfassung!L4861="Leistung EU - Erlöse",Belegerfassung!L4861="Lieferungen EU-Erlöse",Belegerfassung!L4861="EUST",Belegerfassung!L4861="Bauleistungen 20%")=TRUE,"",MID(Belegerfassung!L4861,4,2)))</f>
        <v/>
      </c>
      <c r="J4853" s="6" t="str">
        <f>IF(A4853&lt;&gt;"",LEFT(Belegerfassung!D4861,40),"")</f>
        <v/>
      </c>
      <c r="K4853" t="str">
        <f>IF(A4853&lt;&gt;"",VLOOKUP(D4853,Abfrage!$F$2:$G$21,2,FALSE),"")</f>
        <v/>
      </c>
      <c r="L4853" s="6" t="str">
        <f>IF(Belegerfassung!H4861&lt;&gt;"",Belegerfassung!H4861,"")</f>
        <v/>
      </c>
      <c r="M4853" t="str">
        <f>IFERROR(IF(Belegerfassung!E4861&lt;&gt;"",VLOOKUP(Belegerfassung!E4861,Abfrage!$L$2:$M$15,2,),""),"")</f>
        <v/>
      </c>
      <c r="N4853" t="str">
        <f t="shared" si="226"/>
        <v/>
      </c>
      <c r="O4853" t="str">
        <f t="shared" si="227"/>
        <v/>
      </c>
      <c r="P4853" t="str">
        <f>IF(Belegerfassung!G4861&lt;&gt;"",CONCATENATE(Belegerfassung!G4861,".pdf"),"")</f>
        <v/>
      </c>
    </row>
    <row r="4854" spans="1:16">
      <c r="A4854" t="str">
        <f>IF(Belegerfassung!C4862&lt;&gt;"",0,"")</f>
        <v/>
      </c>
      <c r="B4854" t="str">
        <f>IFERROR(VLOOKUP(Belegerfassung!I4862,Konten!A:D,2,FALSE),"")</f>
        <v/>
      </c>
      <c r="C4854" t="str">
        <f>IF(A4854&lt;&gt;"",TEXT(Belegerfassung!C4862,"TT.MM.JJJJ"),"")</f>
        <v/>
      </c>
      <c r="D4854" t="str">
        <f>IFERROR(VLOOKUP(Belegerfassung!A4862,Abfrage!$E$2:$F$20,2,FALSE),"")</f>
        <v/>
      </c>
      <c r="E4854" t="str">
        <f>IF(A4854&lt;&gt;"",Belegerfassung!B4862,"")</f>
        <v/>
      </c>
      <c r="F4854" t="str">
        <f>IF(Belegerfassung!L4862="","",IF(Belegerfassung!L4862&lt;&gt;"",IF(Belegerfassung!L4862&lt;&gt;"",IF(Belegerfassung!J4862&lt;&gt;0,VLOOKUP(Belegerfassung!L4862,Abfrage!$A$2:$C$19,2,),VLOOKUP(Belegerfassung!L4862,Abfrage!$A$2:$C$19,3,)),"")))</f>
        <v/>
      </c>
      <c r="G4854" t="str">
        <f t="shared" si="225"/>
        <v/>
      </c>
      <c r="H4854" s="31" t="str">
        <f>IF(A4854&lt;&gt;"",-Belegerfassung!J4862+Belegerfassung!K4862,"")</f>
        <v/>
      </c>
      <c r="I4854" s="49" t="str">
        <f>IFERROR(IF(H4854&lt;&gt;"",Belegerfassung!L4862*100,""),IF(OR(Belegerfassung!L4862="Leistung EU - Erlöse",Belegerfassung!L4862="Lieferungen EU-Erlöse",Belegerfassung!L4862="EUST",Belegerfassung!L4862="Bauleistungen 20%")=TRUE,"",MID(Belegerfassung!L4862,4,2)))</f>
        <v/>
      </c>
      <c r="J4854" s="6" t="str">
        <f>IF(A4854&lt;&gt;"",LEFT(Belegerfassung!D4862,40),"")</f>
        <v/>
      </c>
      <c r="K4854" t="str">
        <f>IF(A4854&lt;&gt;"",VLOOKUP(D4854,Abfrage!$F$2:$G$21,2,FALSE),"")</f>
        <v/>
      </c>
      <c r="L4854" s="6" t="str">
        <f>IF(Belegerfassung!H4862&lt;&gt;"",Belegerfassung!H4862,"")</f>
        <v/>
      </c>
      <c r="M4854" t="str">
        <f>IFERROR(IF(Belegerfassung!E4862&lt;&gt;"",VLOOKUP(Belegerfassung!E4862,Abfrage!$L$2:$M$15,2,),""),"")</f>
        <v/>
      </c>
      <c r="N4854" t="str">
        <f t="shared" si="226"/>
        <v/>
      </c>
      <c r="O4854" t="str">
        <f t="shared" si="227"/>
        <v/>
      </c>
      <c r="P4854" t="str">
        <f>IF(Belegerfassung!G4862&lt;&gt;"",CONCATENATE(Belegerfassung!G4862,".pdf"),"")</f>
        <v/>
      </c>
    </row>
    <row r="4855" spans="1:16">
      <c r="A4855" t="str">
        <f>IF(Belegerfassung!C4863&lt;&gt;"",0,"")</f>
        <v/>
      </c>
      <c r="B4855" t="str">
        <f>IFERROR(VLOOKUP(Belegerfassung!I4863,Konten!A:D,2,FALSE),"")</f>
        <v/>
      </c>
      <c r="C4855" t="str">
        <f>IF(A4855&lt;&gt;"",TEXT(Belegerfassung!C4863,"TT.MM.JJJJ"),"")</f>
        <v/>
      </c>
      <c r="D4855" t="str">
        <f>IFERROR(VLOOKUP(Belegerfassung!A4863,Abfrage!$E$2:$F$20,2,FALSE),"")</f>
        <v/>
      </c>
      <c r="E4855" t="str">
        <f>IF(A4855&lt;&gt;"",Belegerfassung!B4863,"")</f>
        <v/>
      </c>
      <c r="F4855" t="str">
        <f>IF(Belegerfassung!L4863="","",IF(Belegerfassung!L4863&lt;&gt;"",IF(Belegerfassung!L4863&lt;&gt;"",IF(Belegerfassung!J4863&lt;&gt;0,VLOOKUP(Belegerfassung!L4863,Abfrage!$A$2:$C$19,2,),VLOOKUP(Belegerfassung!L4863,Abfrage!$A$2:$C$19,3,)),"")))</f>
        <v/>
      </c>
      <c r="G4855" t="str">
        <f t="shared" si="225"/>
        <v/>
      </c>
      <c r="H4855" s="31" t="str">
        <f>IF(A4855&lt;&gt;"",-Belegerfassung!J4863+Belegerfassung!K4863,"")</f>
        <v/>
      </c>
      <c r="I4855" s="49" t="str">
        <f>IFERROR(IF(H4855&lt;&gt;"",Belegerfassung!L4863*100,""),IF(OR(Belegerfassung!L4863="Leistung EU - Erlöse",Belegerfassung!L4863="Lieferungen EU-Erlöse",Belegerfassung!L4863="EUST",Belegerfassung!L4863="Bauleistungen 20%")=TRUE,"",MID(Belegerfassung!L4863,4,2)))</f>
        <v/>
      </c>
      <c r="J4855" s="6" t="str">
        <f>IF(A4855&lt;&gt;"",LEFT(Belegerfassung!D4863,40),"")</f>
        <v/>
      </c>
      <c r="K4855" t="str">
        <f>IF(A4855&lt;&gt;"",VLOOKUP(D4855,Abfrage!$F$2:$G$21,2,FALSE),"")</f>
        <v/>
      </c>
      <c r="L4855" s="6" t="str">
        <f>IF(Belegerfassung!H4863&lt;&gt;"",Belegerfassung!H4863,"")</f>
        <v/>
      </c>
      <c r="M4855" t="str">
        <f>IFERROR(IF(Belegerfassung!E4863&lt;&gt;"",VLOOKUP(Belegerfassung!E4863,Abfrage!$L$2:$M$15,2,),""),"")</f>
        <v/>
      </c>
      <c r="N4855" t="str">
        <f t="shared" si="226"/>
        <v/>
      </c>
      <c r="O4855" t="str">
        <f t="shared" si="227"/>
        <v/>
      </c>
      <c r="P4855" t="str">
        <f>IF(Belegerfassung!G4863&lt;&gt;"",CONCATENATE(Belegerfassung!G4863,".pdf"),"")</f>
        <v/>
      </c>
    </row>
    <row r="4856" spans="1:16">
      <c r="A4856" t="str">
        <f>IF(Belegerfassung!C4864&lt;&gt;"",0,"")</f>
        <v/>
      </c>
      <c r="B4856" t="str">
        <f>IFERROR(VLOOKUP(Belegerfassung!I4864,Konten!A:D,2,FALSE),"")</f>
        <v/>
      </c>
      <c r="C4856" t="str">
        <f>IF(A4856&lt;&gt;"",TEXT(Belegerfassung!C4864,"TT.MM.JJJJ"),"")</f>
        <v/>
      </c>
      <c r="D4856" t="str">
        <f>IFERROR(VLOOKUP(Belegerfassung!A4864,Abfrage!$E$2:$F$20,2,FALSE),"")</f>
        <v/>
      </c>
      <c r="E4856" t="str">
        <f>IF(A4856&lt;&gt;"",Belegerfassung!B4864,"")</f>
        <v/>
      </c>
      <c r="F4856" t="str">
        <f>IF(Belegerfassung!L4864="","",IF(Belegerfassung!L4864&lt;&gt;"",IF(Belegerfassung!L4864&lt;&gt;"",IF(Belegerfassung!J4864&lt;&gt;0,VLOOKUP(Belegerfassung!L4864,Abfrage!$A$2:$C$19,2,),VLOOKUP(Belegerfassung!L4864,Abfrage!$A$2:$C$19,3,)),"")))</f>
        <v/>
      </c>
      <c r="G4856" t="str">
        <f t="shared" si="225"/>
        <v/>
      </c>
      <c r="H4856" s="31" t="str">
        <f>IF(A4856&lt;&gt;"",-Belegerfassung!J4864+Belegerfassung!K4864,"")</f>
        <v/>
      </c>
      <c r="I4856" s="49" t="str">
        <f>IFERROR(IF(H4856&lt;&gt;"",Belegerfassung!L4864*100,""),IF(OR(Belegerfassung!L4864="Leistung EU - Erlöse",Belegerfassung!L4864="Lieferungen EU-Erlöse",Belegerfassung!L4864="EUST",Belegerfassung!L4864="Bauleistungen 20%")=TRUE,"",MID(Belegerfassung!L4864,4,2)))</f>
        <v/>
      </c>
      <c r="J4856" s="6" t="str">
        <f>IF(A4856&lt;&gt;"",LEFT(Belegerfassung!D4864,40),"")</f>
        <v/>
      </c>
      <c r="K4856" t="str">
        <f>IF(A4856&lt;&gt;"",VLOOKUP(D4856,Abfrage!$F$2:$G$21,2,FALSE),"")</f>
        <v/>
      </c>
      <c r="L4856" s="6" t="str">
        <f>IF(Belegerfassung!H4864&lt;&gt;"",Belegerfassung!H4864,"")</f>
        <v/>
      </c>
      <c r="M4856" t="str">
        <f>IFERROR(IF(Belegerfassung!E4864&lt;&gt;"",VLOOKUP(Belegerfassung!E4864,Abfrage!$L$2:$M$15,2,),""),"")</f>
        <v/>
      </c>
      <c r="N4856" t="str">
        <f t="shared" si="226"/>
        <v/>
      </c>
      <c r="O4856" t="str">
        <f t="shared" si="227"/>
        <v/>
      </c>
      <c r="P4856" t="str">
        <f>IF(Belegerfassung!G4864&lt;&gt;"",CONCATENATE(Belegerfassung!G4864,".pdf"),"")</f>
        <v/>
      </c>
    </row>
    <row r="4857" spans="1:16">
      <c r="A4857" t="str">
        <f>IF(Belegerfassung!C4865&lt;&gt;"",0,"")</f>
        <v/>
      </c>
      <c r="B4857" t="str">
        <f>IFERROR(VLOOKUP(Belegerfassung!I4865,Konten!A:D,2,FALSE),"")</f>
        <v/>
      </c>
      <c r="C4857" t="str">
        <f>IF(A4857&lt;&gt;"",TEXT(Belegerfassung!C4865,"TT.MM.JJJJ"),"")</f>
        <v/>
      </c>
      <c r="D4857" t="str">
        <f>IFERROR(VLOOKUP(Belegerfassung!A4865,Abfrage!$E$2:$F$20,2,FALSE),"")</f>
        <v/>
      </c>
      <c r="E4857" t="str">
        <f>IF(A4857&lt;&gt;"",Belegerfassung!B4865,"")</f>
        <v/>
      </c>
      <c r="F4857" t="str">
        <f>IF(Belegerfassung!L4865="","",IF(Belegerfassung!L4865&lt;&gt;"",IF(Belegerfassung!L4865&lt;&gt;"",IF(Belegerfassung!J4865&lt;&gt;0,VLOOKUP(Belegerfassung!L4865,Abfrage!$A$2:$C$19,2,),VLOOKUP(Belegerfassung!L4865,Abfrage!$A$2:$C$19,3,)),"")))</f>
        <v/>
      </c>
      <c r="G4857" t="str">
        <f t="shared" si="225"/>
        <v/>
      </c>
      <c r="H4857" s="31" t="str">
        <f>IF(A4857&lt;&gt;"",-Belegerfassung!J4865+Belegerfassung!K4865,"")</f>
        <v/>
      </c>
      <c r="I4857" s="49" t="str">
        <f>IFERROR(IF(H4857&lt;&gt;"",Belegerfassung!L4865*100,""),IF(OR(Belegerfassung!L4865="Leistung EU - Erlöse",Belegerfassung!L4865="Lieferungen EU-Erlöse",Belegerfassung!L4865="EUST",Belegerfassung!L4865="Bauleistungen 20%")=TRUE,"",MID(Belegerfassung!L4865,4,2)))</f>
        <v/>
      </c>
      <c r="J4857" s="6" t="str">
        <f>IF(A4857&lt;&gt;"",LEFT(Belegerfassung!D4865,40),"")</f>
        <v/>
      </c>
      <c r="K4857" t="str">
        <f>IF(A4857&lt;&gt;"",VLOOKUP(D4857,Abfrage!$F$2:$G$21,2,FALSE),"")</f>
        <v/>
      </c>
      <c r="L4857" s="6" t="str">
        <f>IF(Belegerfassung!H4865&lt;&gt;"",Belegerfassung!H4865,"")</f>
        <v/>
      </c>
      <c r="M4857" t="str">
        <f>IFERROR(IF(Belegerfassung!E4865&lt;&gt;"",VLOOKUP(Belegerfassung!E4865,Abfrage!$L$2:$M$15,2,),""),"")</f>
        <v/>
      </c>
      <c r="N4857" t="str">
        <f t="shared" si="226"/>
        <v/>
      </c>
      <c r="O4857" t="str">
        <f t="shared" si="227"/>
        <v/>
      </c>
      <c r="P4857" t="str">
        <f>IF(Belegerfassung!G4865&lt;&gt;"",CONCATENATE(Belegerfassung!G4865,".pdf"),"")</f>
        <v/>
      </c>
    </row>
    <row r="4858" spans="1:16">
      <c r="A4858" t="str">
        <f>IF(Belegerfassung!C4866&lt;&gt;"",0,"")</f>
        <v/>
      </c>
      <c r="B4858" t="str">
        <f>IFERROR(VLOOKUP(Belegerfassung!I4866,Konten!A:D,2,FALSE),"")</f>
        <v/>
      </c>
      <c r="C4858" t="str">
        <f>IF(A4858&lt;&gt;"",TEXT(Belegerfassung!C4866,"TT.MM.JJJJ"),"")</f>
        <v/>
      </c>
      <c r="D4858" t="str">
        <f>IFERROR(VLOOKUP(Belegerfassung!A4866,Abfrage!$E$2:$F$20,2,FALSE),"")</f>
        <v/>
      </c>
      <c r="E4858" t="str">
        <f>IF(A4858&lt;&gt;"",Belegerfassung!B4866,"")</f>
        <v/>
      </c>
      <c r="F4858" t="str">
        <f>IF(Belegerfassung!L4866="","",IF(Belegerfassung!L4866&lt;&gt;"",IF(Belegerfassung!L4866&lt;&gt;"",IF(Belegerfassung!J4866&lt;&gt;0,VLOOKUP(Belegerfassung!L4866,Abfrage!$A$2:$C$19,2,),VLOOKUP(Belegerfassung!L4866,Abfrage!$A$2:$C$19,3,)),"")))</f>
        <v/>
      </c>
      <c r="G4858" t="str">
        <f t="shared" si="225"/>
        <v/>
      </c>
      <c r="H4858" s="31" t="str">
        <f>IF(A4858&lt;&gt;"",-Belegerfassung!J4866+Belegerfassung!K4866,"")</f>
        <v/>
      </c>
      <c r="I4858" s="49" t="str">
        <f>IFERROR(IF(H4858&lt;&gt;"",Belegerfassung!L4866*100,""),IF(OR(Belegerfassung!L4866="Leistung EU - Erlöse",Belegerfassung!L4866="Lieferungen EU-Erlöse",Belegerfassung!L4866="EUST",Belegerfassung!L4866="Bauleistungen 20%")=TRUE,"",MID(Belegerfassung!L4866,4,2)))</f>
        <v/>
      </c>
      <c r="J4858" s="6" t="str">
        <f>IF(A4858&lt;&gt;"",LEFT(Belegerfassung!D4866,40),"")</f>
        <v/>
      </c>
      <c r="K4858" t="str">
        <f>IF(A4858&lt;&gt;"",VLOOKUP(D4858,Abfrage!$F$2:$G$21,2,FALSE),"")</f>
        <v/>
      </c>
      <c r="L4858" s="6" t="str">
        <f>IF(Belegerfassung!H4866&lt;&gt;"",Belegerfassung!H4866,"")</f>
        <v/>
      </c>
      <c r="M4858" t="str">
        <f>IFERROR(IF(Belegerfassung!E4866&lt;&gt;"",VLOOKUP(Belegerfassung!E4866,Abfrage!$L$2:$M$15,2,),""),"")</f>
        <v/>
      </c>
      <c r="N4858" t="str">
        <f t="shared" si="226"/>
        <v/>
      </c>
      <c r="O4858" t="str">
        <f t="shared" si="227"/>
        <v/>
      </c>
      <c r="P4858" t="str">
        <f>IF(Belegerfassung!G4866&lt;&gt;"",CONCATENATE(Belegerfassung!G4866,".pdf"),"")</f>
        <v/>
      </c>
    </row>
    <row r="4859" spans="1:16">
      <c r="A4859" t="str">
        <f>IF(Belegerfassung!C4867&lt;&gt;"",0,"")</f>
        <v/>
      </c>
      <c r="B4859" t="str">
        <f>IFERROR(VLOOKUP(Belegerfassung!I4867,Konten!A:D,2,FALSE),"")</f>
        <v/>
      </c>
      <c r="C4859" t="str">
        <f>IF(A4859&lt;&gt;"",TEXT(Belegerfassung!C4867,"TT.MM.JJJJ"),"")</f>
        <v/>
      </c>
      <c r="D4859" t="str">
        <f>IFERROR(VLOOKUP(Belegerfassung!A4867,Abfrage!$E$2:$F$20,2,FALSE),"")</f>
        <v/>
      </c>
      <c r="E4859" t="str">
        <f>IF(A4859&lt;&gt;"",Belegerfassung!B4867,"")</f>
        <v/>
      </c>
      <c r="F4859" t="str">
        <f>IF(Belegerfassung!L4867="","",IF(Belegerfassung!L4867&lt;&gt;"",IF(Belegerfassung!L4867&lt;&gt;"",IF(Belegerfassung!J4867&lt;&gt;0,VLOOKUP(Belegerfassung!L4867,Abfrage!$A$2:$C$19,2,),VLOOKUP(Belegerfassung!L4867,Abfrage!$A$2:$C$19,3,)),"")))</f>
        <v/>
      </c>
      <c r="G4859" t="str">
        <f t="shared" si="225"/>
        <v/>
      </c>
      <c r="H4859" s="31" t="str">
        <f>IF(A4859&lt;&gt;"",-Belegerfassung!J4867+Belegerfassung!K4867,"")</f>
        <v/>
      </c>
      <c r="I4859" s="49" t="str">
        <f>IFERROR(IF(H4859&lt;&gt;"",Belegerfassung!L4867*100,""),IF(OR(Belegerfassung!L4867="Leistung EU - Erlöse",Belegerfassung!L4867="Lieferungen EU-Erlöse",Belegerfassung!L4867="EUST",Belegerfassung!L4867="Bauleistungen 20%")=TRUE,"",MID(Belegerfassung!L4867,4,2)))</f>
        <v/>
      </c>
      <c r="J4859" s="6" t="str">
        <f>IF(A4859&lt;&gt;"",LEFT(Belegerfassung!D4867,40),"")</f>
        <v/>
      </c>
      <c r="K4859" t="str">
        <f>IF(A4859&lt;&gt;"",VLOOKUP(D4859,Abfrage!$F$2:$G$21,2,FALSE),"")</f>
        <v/>
      </c>
      <c r="L4859" s="6" t="str">
        <f>IF(Belegerfassung!H4867&lt;&gt;"",Belegerfassung!H4867,"")</f>
        <v/>
      </c>
      <c r="M4859" t="str">
        <f>IFERROR(IF(Belegerfassung!E4867&lt;&gt;"",VLOOKUP(Belegerfassung!E4867,Abfrage!$L$2:$M$15,2,),""),"")</f>
        <v/>
      </c>
      <c r="N4859" t="str">
        <f t="shared" si="226"/>
        <v/>
      </c>
      <c r="O4859" t="str">
        <f t="shared" si="227"/>
        <v/>
      </c>
      <c r="P4859" t="str">
        <f>IF(Belegerfassung!G4867&lt;&gt;"",CONCATENATE(Belegerfassung!G4867,".pdf"),"")</f>
        <v/>
      </c>
    </row>
    <row r="4860" spans="1:16">
      <c r="A4860" t="str">
        <f>IF(Belegerfassung!C4868&lt;&gt;"",0,"")</f>
        <v/>
      </c>
      <c r="B4860" t="str">
        <f>IFERROR(VLOOKUP(Belegerfassung!I4868,Konten!A:D,2,FALSE),"")</f>
        <v/>
      </c>
      <c r="C4860" t="str">
        <f>IF(A4860&lt;&gt;"",TEXT(Belegerfassung!C4868,"TT.MM.JJJJ"),"")</f>
        <v/>
      </c>
      <c r="D4860" t="str">
        <f>IFERROR(VLOOKUP(Belegerfassung!A4868,Abfrage!$E$2:$F$20,2,FALSE),"")</f>
        <v/>
      </c>
      <c r="E4860" t="str">
        <f>IF(A4860&lt;&gt;"",Belegerfassung!B4868,"")</f>
        <v/>
      </c>
      <c r="F4860" t="str">
        <f>IF(Belegerfassung!L4868="","",IF(Belegerfassung!L4868&lt;&gt;"",IF(Belegerfassung!L4868&lt;&gt;"",IF(Belegerfassung!J4868&lt;&gt;0,VLOOKUP(Belegerfassung!L4868,Abfrage!$A$2:$C$19,2,),VLOOKUP(Belegerfassung!L4868,Abfrage!$A$2:$C$19,3,)),"")))</f>
        <v/>
      </c>
      <c r="G4860" t="str">
        <f t="shared" si="225"/>
        <v/>
      </c>
      <c r="H4860" s="31" t="str">
        <f>IF(A4860&lt;&gt;"",-Belegerfassung!J4868+Belegerfassung!K4868,"")</f>
        <v/>
      </c>
      <c r="I4860" s="49" t="str">
        <f>IFERROR(IF(H4860&lt;&gt;"",Belegerfassung!L4868*100,""),IF(OR(Belegerfassung!L4868="Leistung EU - Erlöse",Belegerfassung!L4868="Lieferungen EU-Erlöse",Belegerfassung!L4868="EUST",Belegerfassung!L4868="Bauleistungen 20%")=TRUE,"",MID(Belegerfassung!L4868,4,2)))</f>
        <v/>
      </c>
      <c r="J4860" s="6" t="str">
        <f>IF(A4860&lt;&gt;"",LEFT(Belegerfassung!D4868,40),"")</f>
        <v/>
      </c>
      <c r="K4860" t="str">
        <f>IF(A4860&lt;&gt;"",VLOOKUP(D4860,Abfrage!$F$2:$G$21,2,FALSE),"")</f>
        <v/>
      </c>
      <c r="L4860" s="6" t="str">
        <f>IF(Belegerfassung!H4868&lt;&gt;"",Belegerfassung!H4868,"")</f>
        <v/>
      </c>
      <c r="M4860" t="str">
        <f>IFERROR(IF(Belegerfassung!E4868&lt;&gt;"",VLOOKUP(Belegerfassung!E4868,Abfrage!$L$2:$M$15,2,),""),"")</f>
        <v/>
      </c>
      <c r="N4860" t="str">
        <f t="shared" si="226"/>
        <v/>
      </c>
      <c r="O4860" t="str">
        <f t="shared" si="227"/>
        <v/>
      </c>
      <c r="P4860" t="str">
        <f>IF(Belegerfassung!G4868&lt;&gt;"",CONCATENATE(Belegerfassung!G4868,".pdf"),"")</f>
        <v/>
      </c>
    </row>
    <row r="4861" spans="1:16">
      <c r="A4861" t="str">
        <f>IF(Belegerfassung!C4869&lt;&gt;"",0,"")</f>
        <v/>
      </c>
      <c r="B4861" t="str">
        <f>IFERROR(VLOOKUP(Belegerfassung!I4869,Konten!A:D,2,FALSE),"")</f>
        <v/>
      </c>
      <c r="C4861" t="str">
        <f>IF(A4861&lt;&gt;"",TEXT(Belegerfassung!C4869,"TT.MM.JJJJ"),"")</f>
        <v/>
      </c>
      <c r="D4861" t="str">
        <f>IFERROR(VLOOKUP(Belegerfassung!A4869,Abfrage!$E$2:$F$20,2,FALSE),"")</f>
        <v/>
      </c>
      <c r="E4861" t="str">
        <f>IF(A4861&lt;&gt;"",Belegerfassung!B4869,"")</f>
        <v/>
      </c>
      <c r="F4861" t="str">
        <f>IF(Belegerfassung!L4869="","",IF(Belegerfassung!L4869&lt;&gt;"",IF(Belegerfassung!L4869&lt;&gt;"",IF(Belegerfassung!J4869&lt;&gt;0,VLOOKUP(Belegerfassung!L4869,Abfrage!$A$2:$C$19,2,),VLOOKUP(Belegerfassung!L4869,Abfrage!$A$2:$C$19,3,)),"")))</f>
        <v/>
      </c>
      <c r="G4861" t="str">
        <f t="shared" si="225"/>
        <v/>
      </c>
      <c r="H4861" s="31" t="str">
        <f>IF(A4861&lt;&gt;"",-Belegerfassung!J4869+Belegerfassung!K4869,"")</f>
        <v/>
      </c>
      <c r="I4861" s="49" t="str">
        <f>IFERROR(IF(H4861&lt;&gt;"",Belegerfassung!L4869*100,""),IF(OR(Belegerfassung!L4869="Leistung EU - Erlöse",Belegerfassung!L4869="Lieferungen EU-Erlöse",Belegerfassung!L4869="EUST",Belegerfassung!L4869="Bauleistungen 20%")=TRUE,"",MID(Belegerfassung!L4869,4,2)))</f>
        <v/>
      </c>
      <c r="J4861" s="6" t="str">
        <f>IF(A4861&lt;&gt;"",LEFT(Belegerfassung!D4869,40),"")</f>
        <v/>
      </c>
      <c r="K4861" t="str">
        <f>IF(A4861&lt;&gt;"",VLOOKUP(D4861,Abfrage!$F$2:$G$21,2,FALSE),"")</f>
        <v/>
      </c>
      <c r="L4861" s="6" t="str">
        <f>IF(Belegerfassung!H4869&lt;&gt;"",Belegerfassung!H4869,"")</f>
        <v/>
      </c>
      <c r="M4861" t="str">
        <f>IFERROR(IF(Belegerfassung!E4869&lt;&gt;"",VLOOKUP(Belegerfassung!E4869,Abfrage!$L$2:$M$15,2,),""),"")</f>
        <v/>
      </c>
      <c r="N4861" t="str">
        <f t="shared" si="226"/>
        <v/>
      </c>
      <c r="O4861" t="str">
        <f t="shared" si="227"/>
        <v/>
      </c>
      <c r="P4861" t="str">
        <f>IF(Belegerfassung!G4869&lt;&gt;"",CONCATENATE(Belegerfassung!G4869,".pdf"),"")</f>
        <v/>
      </c>
    </row>
    <row r="4862" spans="1:16">
      <c r="A4862" t="str">
        <f>IF(Belegerfassung!C4870&lt;&gt;"",0,"")</f>
        <v/>
      </c>
      <c r="B4862" t="str">
        <f>IFERROR(VLOOKUP(Belegerfassung!I4870,Konten!A:D,2,FALSE),"")</f>
        <v/>
      </c>
      <c r="C4862" t="str">
        <f>IF(A4862&lt;&gt;"",TEXT(Belegerfassung!C4870,"TT.MM.JJJJ"),"")</f>
        <v/>
      </c>
      <c r="D4862" t="str">
        <f>IFERROR(VLOOKUP(Belegerfassung!A4870,Abfrage!$E$2:$F$20,2,FALSE),"")</f>
        <v/>
      </c>
      <c r="E4862" t="str">
        <f>IF(A4862&lt;&gt;"",Belegerfassung!B4870,"")</f>
        <v/>
      </c>
      <c r="F4862" t="str">
        <f>IF(Belegerfassung!L4870="","",IF(Belegerfassung!L4870&lt;&gt;"",IF(Belegerfassung!L4870&lt;&gt;"",IF(Belegerfassung!J4870&lt;&gt;0,VLOOKUP(Belegerfassung!L4870,Abfrage!$A$2:$C$19,2,),VLOOKUP(Belegerfassung!L4870,Abfrage!$A$2:$C$19,3,)),"")))</f>
        <v/>
      </c>
      <c r="G4862" t="str">
        <f t="shared" si="225"/>
        <v/>
      </c>
      <c r="H4862" s="31" t="str">
        <f>IF(A4862&lt;&gt;"",-Belegerfassung!J4870+Belegerfassung!K4870,"")</f>
        <v/>
      </c>
      <c r="I4862" s="49" t="str">
        <f>IFERROR(IF(H4862&lt;&gt;"",Belegerfassung!L4870*100,""),IF(OR(Belegerfassung!L4870="Leistung EU - Erlöse",Belegerfassung!L4870="Lieferungen EU-Erlöse",Belegerfassung!L4870="EUST",Belegerfassung!L4870="Bauleistungen 20%")=TRUE,"",MID(Belegerfassung!L4870,4,2)))</f>
        <v/>
      </c>
      <c r="J4862" s="6" t="str">
        <f>IF(A4862&lt;&gt;"",LEFT(Belegerfassung!D4870,40),"")</f>
        <v/>
      </c>
      <c r="K4862" t="str">
        <f>IF(A4862&lt;&gt;"",VLOOKUP(D4862,Abfrage!$F$2:$G$21,2,FALSE),"")</f>
        <v/>
      </c>
      <c r="L4862" s="6" t="str">
        <f>IF(Belegerfassung!H4870&lt;&gt;"",Belegerfassung!H4870,"")</f>
        <v/>
      </c>
      <c r="M4862" t="str">
        <f>IFERROR(IF(Belegerfassung!E4870&lt;&gt;"",VLOOKUP(Belegerfassung!E4870,Abfrage!$L$2:$M$15,2,),""),"")</f>
        <v/>
      </c>
      <c r="N4862" t="str">
        <f t="shared" si="226"/>
        <v/>
      </c>
      <c r="O4862" t="str">
        <f t="shared" si="227"/>
        <v/>
      </c>
      <c r="P4862" t="str">
        <f>IF(Belegerfassung!G4870&lt;&gt;"",CONCATENATE(Belegerfassung!G4870,".pdf"),"")</f>
        <v/>
      </c>
    </row>
    <row r="4863" spans="1:16">
      <c r="A4863" t="str">
        <f>IF(Belegerfassung!C4871&lt;&gt;"",0,"")</f>
        <v/>
      </c>
      <c r="B4863" t="str">
        <f>IFERROR(VLOOKUP(Belegerfassung!I4871,Konten!A:D,2,FALSE),"")</f>
        <v/>
      </c>
      <c r="C4863" t="str">
        <f>IF(A4863&lt;&gt;"",TEXT(Belegerfassung!C4871,"TT.MM.JJJJ"),"")</f>
        <v/>
      </c>
      <c r="D4863" t="str">
        <f>IFERROR(VLOOKUP(Belegerfassung!A4871,Abfrage!$E$2:$F$20,2,FALSE),"")</f>
        <v/>
      </c>
      <c r="E4863" t="str">
        <f>IF(A4863&lt;&gt;"",Belegerfassung!B4871,"")</f>
        <v/>
      </c>
      <c r="F4863" t="str">
        <f>IF(Belegerfassung!L4871="","",IF(Belegerfassung!L4871&lt;&gt;"",IF(Belegerfassung!L4871&lt;&gt;"",IF(Belegerfassung!J4871&lt;&gt;0,VLOOKUP(Belegerfassung!L4871,Abfrage!$A$2:$C$19,2,),VLOOKUP(Belegerfassung!L4871,Abfrage!$A$2:$C$19,3,)),"")))</f>
        <v/>
      </c>
      <c r="G4863" t="str">
        <f t="shared" si="225"/>
        <v/>
      </c>
      <c r="H4863" s="31" t="str">
        <f>IF(A4863&lt;&gt;"",-Belegerfassung!J4871+Belegerfassung!K4871,"")</f>
        <v/>
      </c>
      <c r="I4863" s="49" t="str">
        <f>IFERROR(IF(H4863&lt;&gt;"",Belegerfassung!L4871*100,""),IF(OR(Belegerfassung!L4871="Leistung EU - Erlöse",Belegerfassung!L4871="Lieferungen EU-Erlöse",Belegerfassung!L4871="EUST",Belegerfassung!L4871="Bauleistungen 20%")=TRUE,"",MID(Belegerfassung!L4871,4,2)))</f>
        <v/>
      </c>
      <c r="J4863" s="6" t="str">
        <f>IF(A4863&lt;&gt;"",LEFT(Belegerfassung!D4871,40),"")</f>
        <v/>
      </c>
      <c r="K4863" t="str">
        <f>IF(A4863&lt;&gt;"",VLOOKUP(D4863,Abfrage!$F$2:$G$21,2,FALSE),"")</f>
        <v/>
      </c>
      <c r="L4863" s="6" t="str">
        <f>IF(Belegerfassung!H4871&lt;&gt;"",Belegerfassung!H4871,"")</f>
        <v/>
      </c>
      <c r="M4863" t="str">
        <f>IFERROR(IF(Belegerfassung!E4871&lt;&gt;"",VLOOKUP(Belegerfassung!E4871,Abfrage!$L$2:$M$15,2,),""),"")</f>
        <v/>
      </c>
      <c r="N4863" t="str">
        <f t="shared" si="226"/>
        <v/>
      </c>
      <c r="O4863" t="str">
        <f t="shared" si="227"/>
        <v/>
      </c>
      <c r="P4863" t="str">
        <f>IF(Belegerfassung!G4871&lt;&gt;"",CONCATENATE(Belegerfassung!G4871,".pdf"),"")</f>
        <v/>
      </c>
    </row>
    <row r="4864" spans="1:16">
      <c r="A4864" t="str">
        <f>IF(Belegerfassung!C4872&lt;&gt;"",0,"")</f>
        <v/>
      </c>
      <c r="B4864" t="str">
        <f>IFERROR(VLOOKUP(Belegerfassung!I4872,Konten!A:D,2,FALSE),"")</f>
        <v/>
      </c>
      <c r="C4864" t="str">
        <f>IF(A4864&lt;&gt;"",TEXT(Belegerfassung!C4872,"TT.MM.JJJJ"),"")</f>
        <v/>
      </c>
      <c r="D4864" t="str">
        <f>IFERROR(VLOOKUP(Belegerfassung!A4872,Abfrage!$E$2:$F$20,2,FALSE),"")</f>
        <v/>
      </c>
      <c r="E4864" t="str">
        <f>IF(A4864&lt;&gt;"",Belegerfassung!B4872,"")</f>
        <v/>
      </c>
      <c r="F4864" t="str">
        <f>IF(Belegerfassung!L4872="","",IF(Belegerfassung!L4872&lt;&gt;"",IF(Belegerfassung!L4872&lt;&gt;"",IF(Belegerfassung!J4872&lt;&gt;0,VLOOKUP(Belegerfassung!L4872,Abfrage!$A$2:$C$19,2,),VLOOKUP(Belegerfassung!L4872,Abfrage!$A$2:$C$19,3,)),"")))</f>
        <v/>
      </c>
      <c r="G4864" t="str">
        <f t="shared" si="225"/>
        <v/>
      </c>
      <c r="H4864" s="31" t="str">
        <f>IF(A4864&lt;&gt;"",-Belegerfassung!J4872+Belegerfassung!K4872,"")</f>
        <v/>
      </c>
      <c r="I4864" s="49" t="str">
        <f>IFERROR(IF(H4864&lt;&gt;"",Belegerfassung!L4872*100,""),IF(OR(Belegerfassung!L4872="Leistung EU - Erlöse",Belegerfassung!L4872="Lieferungen EU-Erlöse",Belegerfassung!L4872="EUST",Belegerfassung!L4872="Bauleistungen 20%")=TRUE,"",MID(Belegerfassung!L4872,4,2)))</f>
        <v/>
      </c>
      <c r="J4864" s="6" t="str">
        <f>IF(A4864&lt;&gt;"",LEFT(Belegerfassung!D4872,40),"")</f>
        <v/>
      </c>
      <c r="K4864" t="str">
        <f>IF(A4864&lt;&gt;"",VLOOKUP(D4864,Abfrage!$F$2:$G$21,2,FALSE),"")</f>
        <v/>
      </c>
      <c r="L4864" s="6" t="str">
        <f>IF(Belegerfassung!H4872&lt;&gt;"",Belegerfassung!H4872,"")</f>
        <v/>
      </c>
      <c r="M4864" t="str">
        <f>IFERROR(IF(Belegerfassung!E4872&lt;&gt;"",VLOOKUP(Belegerfassung!E4872,Abfrage!$L$2:$M$15,2,),""),"")</f>
        <v/>
      </c>
      <c r="N4864" t="str">
        <f t="shared" si="226"/>
        <v/>
      </c>
      <c r="O4864" t="str">
        <f t="shared" si="227"/>
        <v/>
      </c>
      <c r="P4864" t="str">
        <f>IF(Belegerfassung!G4872&lt;&gt;"",CONCATENATE(Belegerfassung!G4872,".pdf"),"")</f>
        <v/>
      </c>
    </row>
    <row r="4865" spans="1:16">
      <c r="A4865" t="str">
        <f>IF(Belegerfassung!C4873&lt;&gt;"",0,"")</f>
        <v/>
      </c>
      <c r="B4865" t="str">
        <f>IFERROR(VLOOKUP(Belegerfassung!I4873,Konten!A:D,2,FALSE),"")</f>
        <v/>
      </c>
      <c r="C4865" t="str">
        <f>IF(A4865&lt;&gt;"",TEXT(Belegerfassung!C4873,"TT.MM.JJJJ"),"")</f>
        <v/>
      </c>
      <c r="D4865" t="str">
        <f>IFERROR(VLOOKUP(Belegerfassung!A4873,Abfrage!$E$2:$F$20,2,FALSE),"")</f>
        <v/>
      </c>
      <c r="E4865" t="str">
        <f>IF(A4865&lt;&gt;"",Belegerfassung!B4873,"")</f>
        <v/>
      </c>
      <c r="F4865" t="str">
        <f>IF(Belegerfassung!L4873="","",IF(Belegerfassung!L4873&lt;&gt;"",IF(Belegerfassung!L4873&lt;&gt;"",IF(Belegerfassung!J4873&lt;&gt;0,VLOOKUP(Belegerfassung!L4873,Abfrage!$A$2:$C$19,2,),VLOOKUP(Belegerfassung!L4873,Abfrage!$A$2:$C$19,3,)),"")))</f>
        <v/>
      </c>
      <c r="G4865" t="str">
        <f t="shared" si="225"/>
        <v/>
      </c>
      <c r="H4865" s="31" t="str">
        <f>IF(A4865&lt;&gt;"",-Belegerfassung!J4873+Belegerfassung!K4873,"")</f>
        <v/>
      </c>
      <c r="I4865" s="49" t="str">
        <f>IFERROR(IF(H4865&lt;&gt;"",Belegerfassung!L4873*100,""),IF(OR(Belegerfassung!L4873="Leistung EU - Erlöse",Belegerfassung!L4873="Lieferungen EU-Erlöse",Belegerfassung!L4873="EUST",Belegerfassung!L4873="Bauleistungen 20%")=TRUE,"",MID(Belegerfassung!L4873,4,2)))</f>
        <v/>
      </c>
      <c r="J4865" s="6" t="str">
        <f>IF(A4865&lt;&gt;"",LEFT(Belegerfassung!D4873,40),"")</f>
        <v/>
      </c>
      <c r="K4865" t="str">
        <f>IF(A4865&lt;&gt;"",VLOOKUP(D4865,Abfrage!$F$2:$G$21,2,FALSE),"")</f>
        <v/>
      </c>
      <c r="L4865" s="6" t="str">
        <f>IF(Belegerfassung!H4873&lt;&gt;"",Belegerfassung!H4873,"")</f>
        <v/>
      </c>
      <c r="M4865" t="str">
        <f>IFERROR(IF(Belegerfassung!E4873&lt;&gt;"",VLOOKUP(Belegerfassung!E4873,Abfrage!$L$2:$M$15,2,),""),"")</f>
        <v/>
      </c>
      <c r="N4865" t="str">
        <f t="shared" si="226"/>
        <v/>
      </c>
      <c r="O4865" t="str">
        <f t="shared" si="227"/>
        <v/>
      </c>
      <c r="P4865" t="str">
        <f>IF(Belegerfassung!G4873&lt;&gt;"",CONCATENATE(Belegerfassung!G4873,".pdf"),"")</f>
        <v/>
      </c>
    </row>
    <row r="4866" spans="1:16">
      <c r="A4866" t="str">
        <f>IF(Belegerfassung!C4874&lt;&gt;"",0,"")</f>
        <v/>
      </c>
      <c r="B4866" t="str">
        <f>IFERROR(VLOOKUP(Belegerfassung!I4874,Konten!A:D,2,FALSE),"")</f>
        <v/>
      </c>
      <c r="C4866" t="str">
        <f>IF(A4866&lt;&gt;"",TEXT(Belegerfassung!C4874,"TT.MM.JJJJ"),"")</f>
        <v/>
      </c>
      <c r="D4866" t="str">
        <f>IFERROR(VLOOKUP(Belegerfassung!A4874,Abfrage!$E$2:$F$20,2,FALSE),"")</f>
        <v/>
      </c>
      <c r="E4866" t="str">
        <f>IF(A4866&lt;&gt;"",Belegerfassung!B4874,"")</f>
        <v/>
      </c>
      <c r="F4866" t="str">
        <f>IF(Belegerfassung!L4874="","",IF(Belegerfassung!L4874&lt;&gt;"",IF(Belegerfassung!L4874&lt;&gt;"",IF(Belegerfassung!J4874&lt;&gt;0,VLOOKUP(Belegerfassung!L4874,Abfrage!$A$2:$C$19,2,),VLOOKUP(Belegerfassung!L4874,Abfrage!$A$2:$C$19,3,)),"")))</f>
        <v/>
      </c>
      <c r="G4866" t="str">
        <f t="shared" si="225"/>
        <v/>
      </c>
      <c r="H4866" s="31" t="str">
        <f>IF(A4866&lt;&gt;"",-Belegerfassung!J4874+Belegerfassung!K4874,"")</f>
        <v/>
      </c>
      <c r="I4866" s="49" t="str">
        <f>IFERROR(IF(H4866&lt;&gt;"",Belegerfassung!L4874*100,""),IF(OR(Belegerfassung!L4874="Leistung EU - Erlöse",Belegerfassung!L4874="Lieferungen EU-Erlöse",Belegerfassung!L4874="EUST",Belegerfassung!L4874="Bauleistungen 20%")=TRUE,"",MID(Belegerfassung!L4874,4,2)))</f>
        <v/>
      </c>
      <c r="J4866" s="6" t="str">
        <f>IF(A4866&lt;&gt;"",LEFT(Belegerfassung!D4874,40),"")</f>
        <v/>
      </c>
      <c r="K4866" t="str">
        <f>IF(A4866&lt;&gt;"",VLOOKUP(D4866,Abfrage!$F$2:$G$21,2,FALSE),"")</f>
        <v/>
      </c>
      <c r="L4866" s="6" t="str">
        <f>IF(Belegerfassung!H4874&lt;&gt;"",Belegerfassung!H4874,"")</f>
        <v/>
      </c>
      <c r="M4866" t="str">
        <f>IFERROR(IF(Belegerfassung!E4874&lt;&gt;"",VLOOKUP(Belegerfassung!E4874,Abfrage!$L$2:$M$15,2,),""),"")</f>
        <v/>
      </c>
      <c r="N4866" t="str">
        <f t="shared" si="226"/>
        <v/>
      </c>
      <c r="O4866" t="str">
        <f t="shared" si="227"/>
        <v/>
      </c>
      <c r="P4866" t="str">
        <f>IF(Belegerfassung!G4874&lt;&gt;"",CONCATENATE(Belegerfassung!G4874,".pdf"),"")</f>
        <v/>
      </c>
    </row>
    <row r="4867" spans="1:16">
      <c r="A4867" t="str">
        <f>IF(Belegerfassung!C4875&lt;&gt;"",0,"")</f>
        <v/>
      </c>
      <c r="B4867" t="str">
        <f>IFERROR(VLOOKUP(Belegerfassung!I4875,Konten!A:D,2,FALSE),"")</f>
        <v/>
      </c>
      <c r="C4867" t="str">
        <f>IF(A4867&lt;&gt;"",TEXT(Belegerfassung!C4875,"TT.MM.JJJJ"),"")</f>
        <v/>
      </c>
      <c r="D4867" t="str">
        <f>IFERROR(VLOOKUP(Belegerfassung!A4875,Abfrage!$E$2:$F$20,2,FALSE),"")</f>
        <v/>
      </c>
      <c r="E4867" t="str">
        <f>IF(A4867&lt;&gt;"",Belegerfassung!B4875,"")</f>
        <v/>
      </c>
      <c r="F4867" t="str">
        <f>IF(Belegerfassung!L4875="","",IF(Belegerfassung!L4875&lt;&gt;"",IF(Belegerfassung!L4875&lt;&gt;"",IF(Belegerfassung!J4875&lt;&gt;0,VLOOKUP(Belegerfassung!L4875,Abfrage!$A$2:$C$19,2,),VLOOKUP(Belegerfassung!L4875,Abfrage!$A$2:$C$19,3,)),"")))</f>
        <v/>
      </c>
      <c r="G4867" t="str">
        <f t="shared" ref="G4867:G4930" si="228">IF(A4867&lt;&gt;"",1,"")</f>
        <v/>
      </c>
      <c r="H4867" s="31" t="str">
        <f>IF(A4867&lt;&gt;"",-Belegerfassung!J4875+Belegerfassung!K4875,"")</f>
        <v/>
      </c>
      <c r="I4867" s="49" t="str">
        <f>IFERROR(IF(H4867&lt;&gt;"",Belegerfassung!L4875*100,""),IF(OR(Belegerfassung!L4875="Leistung EU - Erlöse",Belegerfassung!L4875="Lieferungen EU-Erlöse",Belegerfassung!L4875="EUST",Belegerfassung!L4875="Bauleistungen 20%")=TRUE,"",MID(Belegerfassung!L4875,4,2)))</f>
        <v/>
      </c>
      <c r="J4867" s="6" t="str">
        <f>IF(A4867&lt;&gt;"",LEFT(Belegerfassung!D4875,40),"")</f>
        <v/>
      </c>
      <c r="K4867" t="str">
        <f>IF(A4867&lt;&gt;"",VLOOKUP(D4867,Abfrage!$F$2:$G$21,2,FALSE),"")</f>
        <v/>
      </c>
      <c r="L4867" s="6" t="str">
        <f>IF(Belegerfassung!H4875&lt;&gt;"",Belegerfassung!H4875,"")</f>
        <v/>
      </c>
      <c r="M4867" t="str">
        <f>IFERROR(IF(Belegerfassung!E4875&lt;&gt;"",VLOOKUP(Belegerfassung!E4875,Abfrage!$L$2:$M$15,2,),""),"")</f>
        <v/>
      </c>
      <c r="N4867" t="str">
        <f t="shared" ref="N4867:N4930" si="229">IF(A4867&lt;&gt;"","E","")</f>
        <v/>
      </c>
      <c r="O4867" t="str">
        <f t="shared" ref="O4867:O4930" si="230">IF(A4867&lt;&gt;"","A","")</f>
        <v/>
      </c>
      <c r="P4867" t="str">
        <f>IF(Belegerfassung!G4875&lt;&gt;"",CONCATENATE(Belegerfassung!G4875,".pdf"),"")</f>
        <v/>
      </c>
    </row>
    <row r="4868" spans="1:16">
      <c r="A4868" t="str">
        <f>IF(Belegerfassung!C4876&lt;&gt;"",0,"")</f>
        <v/>
      </c>
      <c r="B4868" t="str">
        <f>IFERROR(VLOOKUP(Belegerfassung!I4876,Konten!A:D,2,FALSE),"")</f>
        <v/>
      </c>
      <c r="C4868" t="str">
        <f>IF(A4868&lt;&gt;"",TEXT(Belegerfassung!C4876,"TT.MM.JJJJ"),"")</f>
        <v/>
      </c>
      <c r="D4868" t="str">
        <f>IFERROR(VLOOKUP(Belegerfassung!A4876,Abfrage!$E$2:$F$20,2,FALSE),"")</f>
        <v/>
      </c>
      <c r="E4868" t="str">
        <f>IF(A4868&lt;&gt;"",Belegerfassung!B4876,"")</f>
        <v/>
      </c>
      <c r="F4868" t="str">
        <f>IF(Belegerfassung!L4876="","",IF(Belegerfassung!L4876&lt;&gt;"",IF(Belegerfassung!L4876&lt;&gt;"",IF(Belegerfassung!J4876&lt;&gt;0,VLOOKUP(Belegerfassung!L4876,Abfrage!$A$2:$C$19,2,),VLOOKUP(Belegerfassung!L4876,Abfrage!$A$2:$C$19,3,)),"")))</f>
        <v/>
      </c>
      <c r="G4868" t="str">
        <f t="shared" si="228"/>
        <v/>
      </c>
      <c r="H4868" s="31" t="str">
        <f>IF(A4868&lt;&gt;"",-Belegerfassung!J4876+Belegerfassung!K4876,"")</f>
        <v/>
      </c>
      <c r="I4868" s="49" t="str">
        <f>IFERROR(IF(H4868&lt;&gt;"",Belegerfassung!L4876*100,""),IF(OR(Belegerfassung!L4876="Leistung EU - Erlöse",Belegerfassung!L4876="Lieferungen EU-Erlöse",Belegerfassung!L4876="EUST",Belegerfassung!L4876="Bauleistungen 20%")=TRUE,"",MID(Belegerfassung!L4876,4,2)))</f>
        <v/>
      </c>
      <c r="J4868" s="6" t="str">
        <f>IF(A4868&lt;&gt;"",LEFT(Belegerfassung!D4876,40),"")</f>
        <v/>
      </c>
      <c r="K4868" t="str">
        <f>IF(A4868&lt;&gt;"",VLOOKUP(D4868,Abfrage!$F$2:$G$21,2,FALSE),"")</f>
        <v/>
      </c>
      <c r="L4868" s="6" t="str">
        <f>IF(Belegerfassung!H4876&lt;&gt;"",Belegerfassung!H4876,"")</f>
        <v/>
      </c>
      <c r="M4868" t="str">
        <f>IFERROR(IF(Belegerfassung!E4876&lt;&gt;"",VLOOKUP(Belegerfassung!E4876,Abfrage!$L$2:$M$15,2,),""),"")</f>
        <v/>
      </c>
      <c r="N4868" t="str">
        <f t="shared" si="229"/>
        <v/>
      </c>
      <c r="O4868" t="str">
        <f t="shared" si="230"/>
        <v/>
      </c>
      <c r="P4868" t="str">
        <f>IF(Belegerfassung!G4876&lt;&gt;"",CONCATENATE(Belegerfassung!G4876,".pdf"),"")</f>
        <v/>
      </c>
    </row>
    <row r="4869" spans="1:16">
      <c r="A4869" t="str">
        <f>IF(Belegerfassung!C4877&lt;&gt;"",0,"")</f>
        <v/>
      </c>
      <c r="B4869" t="str">
        <f>IFERROR(VLOOKUP(Belegerfassung!I4877,Konten!A:D,2,FALSE),"")</f>
        <v/>
      </c>
      <c r="C4869" t="str">
        <f>IF(A4869&lt;&gt;"",TEXT(Belegerfassung!C4877,"TT.MM.JJJJ"),"")</f>
        <v/>
      </c>
      <c r="D4869" t="str">
        <f>IFERROR(VLOOKUP(Belegerfassung!A4877,Abfrage!$E$2:$F$20,2,FALSE),"")</f>
        <v/>
      </c>
      <c r="E4869" t="str">
        <f>IF(A4869&lt;&gt;"",Belegerfassung!B4877,"")</f>
        <v/>
      </c>
      <c r="F4869" t="str">
        <f>IF(Belegerfassung!L4877="","",IF(Belegerfassung!L4877&lt;&gt;"",IF(Belegerfassung!L4877&lt;&gt;"",IF(Belegerfassung!J4877&lt;&gt;0,VLOOKUP(Belegerfassung!L4877,Abfrage!$A$2:$C$19,2,),VLOOKUP(Belegerfassung!L4877,Abfrage!$A$2:$C$19,3,)),"")))</f>
        <v/>
      </c>
      <c r="G4869" t="str">
        <f t="shared" si="228"/>
        <v/>
      </c>
      <c r="H4869" s="31" t="str">
        <f>IF(A4869&lt;&gt;"",-Belegerfassung!J4877+Belegerfassung!K4877,"")</f>
        <v/>
      </c>
      <c r="I4869" s="49" t="str">
        <f>IFERROR(IF(H4869&lt;&gt;"",Belegerfassung!L4877*100,""),IF(OR(Belegerfassung!L4877="Leistung EU - Erlöse",Belegerfassung!L4877="Lieferungen EU-Erlöse",Belegerfassung!L4877="EUST",Belegerfassung!L4877="Bauleistungen 20%")=TRUE,"",MID(Belegerfassung!L4877,4,2)))</f>
        <v/>
      </c>
      <c r="J4869" s="6" t="str">
        <f>IF(A4869&lt;&gt;"",LEFT(Belegerfassung!D4877,40),"")</f>
        <v/>
      </c>
      <c r="K4869" t="str">
        <f>IF(A4869&lt;&gt;"",VLOOKUP(D4869,Abfrage!$F$2:$G$21,2,FALSE),"")</f>
        <v/>
      </c>
      <c r="L4869" s="6" t="str">
        <f>IF(Belegerfassung!H4877&lt;&gt;"",Belegerfassung!H4877,"")</f>
        <v/>
      </c>
      <c r="M4869" t="str">
        <f>IFERROR(IF(Belegerfassung!E4877&lt;&gt;"",VLOOKUP(Belegerfassung!E4877,Abfrage!$L$2:$M$15,2,),""),"")</f>
        <v/>
      </c>
      <c r="N4869" t="str">
        <f t="shared" si="229"/>
        <v/>
      </c>
      <c r="O4869" t="str">
        <f t="shared" si="230"/>
        <v/>
      </c>
      <c r="P4869" t="str">
        <f>IF(Belegerfassung!G4877&lt;&gt;"",CONCATENATE(Belegerfassung!G4877,".pdf"),"")</f>
        <v/>
      </c>
    </row>
    <row r="4870" spans="1:16">
      <c r="A4870" t="str">
        <f>IF(Belegerfassung!C4878&lt;&gt;"",0,"")</f>
        <v/>
      </c>
      <c r="B4870" t="str">
        <f>IFERROR(VLOOKUP(Belegerfassung!I4878,Konten!A:D,2,FALSE),"")</f>
        <v/>
      </c>
      <c r="C4870" t="str">
        <f>IF(A4870&lt;&gt;"",TEXT(Belegerfassung!C4878,"TT.MM.JJJJ"),"")</f>
        <v/>
      </c>
      <c r="D4870" t="str">
        <f>IFERROR(VLOOKUP(Belegerfassung!A4878,Abfrage!$E$2:$F$20,2,FALSE),"")</f>
        <v/>
      </c>
      <c r="E4870" t="str">
        <f>IF(A4870&lt;&gt;"",Belegerfassung!B4878,"")</f>
        <v/>
      </c>
      <c r="F4870" t="str">
        <f>IF(Belegerfassung!L4878="","",IF(Belegerfassung!L4878&lt;&gt;"",IF(Belegerfassung!L4878&lt;&gt;"",IF(Belegerfassung!J4878&lt;&gt;0,VLOOKUP(Belegerfassung!L4878,Abfrage!$A$2:$C$19,2,),VLOOKUP(Belegerfassung!L4878,Abfrage!$A$2:$C$19,3,)),"")))</f>
        <v/>
      </c>
      <c r="G4870" t="str">
        <f t="shared" si="228"/>
        <v/>
      </c>
      <c r="H4870" s="31" t="str">
        <f>IF(A4870&lt;&gt;"",-Belegerfassung!J4878+Belegerfassung!K4878,"")</f>
        <v/>
      </c>
      <c r="I4870" s="49" t="str">
        <f>IFERROR(IF(H4870&lt;&gt;"",Belegerfassung!L4878*100,""),IF(OR(Belegerfassung!L4878="Leistung EU - Erlöse",Belegerfassung!L4878="Lieferungen EU-Erlöse",Belegerfassung!L4878="EUST",Belegerfassung!L4878="Bauleistungen 20%")=TRUE,"",MID(Belegerfassung!L4878,4,2)))</f>
        <v/>
      </c>
      <c r="J4870" s="6" t="str">
        <f>IF(A4870&lt;&gt;"",LEFT(Belegerfassung!D4878,40),"")</f>
        <v/>
      </c>
      <c r="K4870" t="str">
        <f>IF(A4870&lt;&gt;"",VLOOKUP(D4870,Abfrage!$F$2:$G$21,2,FALSE),"")</f>
        <v/>
      </c>
      <c r="L4870" s="6" t="str">
        <f>IF(Belegerfassung!H4878&lt;&gt;"",Belegerfassung!H4878,"")</f>
        <v/>
      </c>
      <c r="M4870" t="str">
        <f>IFERROR(IF(Belegerfassung!E4878&lt;&gt;"",VLOOKUP(Belegerfassung!E4878,Abfrage!$L$2:$M$15,2,),""),"")</f>
        <v/>
      </c>
      <c r="N4870" t="str">
        <f t="shared" si="229"/>
        <v/>
      </c>
      <c r="O4870" t="str">
        <f t="shared" si="230"/>
        <v/>
      </c>
      <c r="P4870" t="str">
        <f>IF(Belegerfassung!G4878&lt;&gt;"",CONCATENATE(Belegerfassung!G4878,".pdf"),"")</f>
        <v/>
      </c>
    </row>
    <row r="4871" spans="1:16">
      <c r="A4871" t="str">
        <f>IF(Belegerfassung!C4879&lt;&gt;"",0,"")</f>
        <v/>
      </c>
      <c r="B4871" t="str">
        <f>IFERROR(VLOOKUP(Belegerfassung!I4879,Konten!A:D,2,FALSE),"")</f>
        <v/>
      </c>
      <c r="C4871" t="str">
        <f>IF(A4871&lt;&gt;"",TEXT(Belegerfassung!C4879,"TT.MM.JJJJ"),"")</f>
        <v/>
      </c>
      <c r="D4871" t="str">
        <f>IFERROR(VLOOKUP(Belegerfassung!A4879,Abfrage!$E$2:$F$20,2,FALSE),"")</f>
        <v/>
      </c>
      <c r="E4871" t="str">
        <f>IF(A4871&lt;&gt;"",Belegerfassung!B4879,"")</f>
        <v/>
      </c>
      <c r="F4871" t="str">
        <f>IF(Belegerfassung!L4879="","",IF(Belegerfassung!L4879&lt;&gt;"",IF(Belegerfassung!L4879&lt;&gt;"",IF(Belegerfassung!J4879&lt;&gt;0,VLOOKUP(Belegerfassung!L4879,Abfrage!$A$2:$C$19,2,),VLOOKUP(Belegerfassung!L4879,Abfrage!$A$2:$C$19,3,)),"")))</f>
        <v/>
      </c>
      <c r="G4871" t="str">
        <f t="shared" si="228"/>
        <v/>
      </c>
      <c r="H4871" s="31" t="str">
        <f>IF(A4871&lt;&gt;"",-Belegerfassung!J4879+Belegerfassung!K4879,"")</f>
        <v/>
      </c>
      <c r="I4871" s="49" t="str">
        <f>IFERROR(IF(H4871&lt;&gt;"",Belegerfassung!L4879*100,""),IF(OR(Belegerfassung!L4879="Leistung EU - Erlöse",Belegerfassung!L4879="Lieferungen EU-Erlöse",Belegerfassung!L4879="EUST",Belegerfassung!L4879="Bauleistungen 20%")=TRUE,"",MID(Belegerfassung!L4879,4,2)))</f>
        <v/>
      </c>
      <c r="J4871" s="6" t="str">
        <f>IF(A4871&lt;&gt;"",LEFT(Belegerfassung!D4879,40),"")</f>
        <v/>
      </c>
      <c r="K4871" t="str">
        <f>IF(A4871&lt;&gt;"",VLOOKUP(D4871,Abfrage!$F$2:$G$21,2,FALSE),"")</f>
        <v/>
      </c>
      <c r="L4871" s="6" t="str">
        <f>IF(Belegerfassung!H4879&lt;&gt;"",Belegerfassung!H4879,"")</f>
        <v/>
      </c>
      <c r="M4871" t="str">
        <f>IFERROR(IF(Belegerfassung!E4879&lt;&gt;"",VLOOKUP(Belegerfassung!E4879,Abfrage!$L$2:$M$15,2,),""),"")</f>
        <v/>
      </c>
      <c r="N4871" t="str">
        <f t="shared" si="229"/>
        <v/>
      </c>
      <c r="O4871" t="str">
        <f t="shared" si="230"/>
        <v/>
      </c>
      <c r="P4871" t="str">
        <f>IF(Belegerfassung!G4879&lt;&gt;"",CONCATENATE(Belegerfassung!G4879,".pdf"),"")</f>
        <v/>
      </c>
    </row>
    <row r="4872" spans="1:16">
      <c r="A4872" t="str">
        <f>IF(Belegerfassung!C4880&lt;&gt;"",0,"")</f>
        <v/>
      </c>
      <c r="B4872" t="str">
        <f>IFERROR(VLOOKUP(Belegerfassung!I4880,Konten!A:D,2,FALSE),"")</f>
        <v/>
      </c>
      <c r="C4872" t="str">
        <f>IF(A4872&lt;&gt;"",TEXT(Belegerfassung!C4880,"TT.MM.JJJJ"),"")</f>
        <v/>
      </c>
      <c r="D4872" t="str">
        <f>IFERROR(VLOOKUP(Belegerfassung!A4880,Abfrage!$E$2:$F$20,2,FALSE),"")</f>
        <v/>
      </c>
      <c r="E4872" t="str">
        <f>IF(A4872&lt;&gt;"",Belegerfassung!B4880,"")</f>
        <v/>
      </c>
      <c r="F4872" t="str">
        <f>IF(Belegerfassung!L4880="","",IF(Belegerfassung!L4880&lt;&gt;"",IF(Belegerfassung!L4880&lt;&gt;"",IF(Belegerfassung!J4880&lt;&gt;0,VLOOKUP(Belegerfassung!L4880,Abfrage!$A$2:$C$19,2,),VLOOKUP(Belegerfassung!L4880,Abfrage!$A$2:$C$19,3,)),"")))</f>
        <v/>
      </c>
      <c r="G4872" t="str">
        <f t="shared" si="228"/>
        <v/>
      </c>
      <c r="H4872" s="31" t="str">
        <f>IF(A4872&lt;&gt;"",-Belegerfassung!J4880+Belegerfassung!K4880,"")</f>
        <v/>
      </c>
      <c r="I4872" s="49" t="str">
        <f>IFERROR(IF(H4872&lt;&gt;"",Belegerfassung!L4880*100,""),IF(OR(Belegerfassung!L4880="Leistung EU - Erlöse",Belegerfassung!L4880="Lieferungen EU-Erlöse",Belegerfassung!L4880="EUST",Belegerfassung!L4880="Bauleistungen 20%")=TRUE,"",MID(Belegerfassung!L4880,4,2)))</f>
        <v/>
      </c>
      <c r="J4872" s="6" t="str">
        <f>IF(A4872&lt;&gt;"",LEFT(Belegerfassung!D4880,40),"")</f>
        <v/>
      </c>
      <c r="K4872" t="str">
        <f>IF(A4872&lt;&gt;"",VLOOKUP(D4872,Abfrage!$F$2:$G$21,2,FALSE),"")</f>
        <v/>
      </c>
      <c r="L4872" s="6" t="str">
        <f>IF(Belegerfassung!H4880&lt;&gt;"",Belegerfassung!H4880,"")</f>
        <v/>
      </c>
      <c r="M4872" t="str">
        <f>IFERROR(IF(Belegerfassung!E4880&lt;&gt;"",VLOOKUP(Belegerfassung!E4880,Abfrage!$L$2:$M$15,2,),""),"")</f>
        <v/>
      </c>
      <c r="N4872" t="str">
        <f t="shared" si="229"/>
        <v/>
      </c>
      <c r="O4872" t="str">
        <f t="shared" si="230"/>
        <v/>
      </c>
      <c r="P4872" t="str">
        <f>IF(Belegerfassung!G4880&lt;&gt;"",CONCATENATE(Belegerfassung!G4880,".pdf"),"")</f>
        <v/>
      </c>
    </row>
    <row r="4873" spans="1:16">
      <c r="A4873" t="str">
        <f>IF(Belegerfassung!C4881&lt;&gt;"",0,"")</f>
        <v/>
      </c>
      <c r="B4873" t="str">
        <f>IFERROR(VLOOKUP(Belegerfassung!I4881,Konten!A:D,2,FALSE),"")</f>
        <v/>
      </c>
      <c r="C4873" t="str">
        <f>IF(A4873&lt;&gt;"",TEXT(Belegerfassung!C4881,"TT.MM.JJJJ"),"")</f>
        <v/>
      </c>
      <c r="D4873" t="str">
        <f>IFERROR(VLOOKUP(Belegerfassung!A4881,Abfrage!$E$2:$F$20,2,FALSE),"")</f>
        <v/>
      </c>
      <c r="E4873" t="str">
        <f>IF(A4873&lt;&gt;"",Belegerfassung!B4881,"")</f>
        <v/>
      </c>
      <c r="F4873" t="str">
        <f>IF(Belegerfassung!L4881="","",IF(Belegerfassung!L4881&lt;&gt;"",IF(Belegerfassung!L4881&lt;&gt;"",IF(Belegerfassung!J4881&lt;&gt;0,VLOOKUP(Belegerfassung!L4881,Abfrage!$A$2:$C$19,2,),VLOOKUP(Belegerfassung!L4881,Abfrage!$A$2:$C$19,3,)),"")))</f>
        <v/>
      </c>
      <c r="G4873" t="str">
        <f t="shared" si="228"/>
        <v/>
      </c>
      <c r="H4873" s="31" t="str">
        <f>IF(A4873&lt;&gt;"",-Belegerfassung!J4881+Belegerfassung!K4881,"")</f>
        <v/>
      </c>
      <c r="I4873" s="49" t="str">
        <f>IFERROR(IF(H4873&lt;&gt;"",Belegerfassung!L4881*100,""),IF(OR(Belegerfassung!L4881="Leistung EU - Erlöse",Belegerfassung!L4881="Lieferungen EU-Erlöse",Belegerfassung!L4881="EUST",Belegerfassung!L4881="Bauleistungen 20%")=TRUE,"",MID(Belegerfassung!L4881,4,2)))</f>
        <v/>
      </c>
      <c r="J4873" s="6" t="str">
        <f>IF(A4873&lt;&gt;"",LEFT(Belegerfassung!D4881,40),"")</f>
        <v/>
      </c>
      <c r="K4873" t="str">
        <f>IF(A4873&lt;&gt;"",VLOOKUP(D4873,Abfrage!$F$2:$G$21,2,FALSE),"")</f>
        <v/>
      </c>
      <c r="L4873" s="6" t="str">
        <f>IF(Belegerfassung!H4881&lt;&gt;"",Belegerfassung!H4881,"")</f>
        <v/>
      </c>
      <c r="M4873" t="str">
        <f>IFERROR(IF(Belegerfassung!E4881&lt;&gt;"",VLOOKUP(Belegerfassung!E4881,Abfrage!$L$2:$M$15,2,),""),"")</f>
        <v/>
      </c>
      <c r="N4873" t="str">
        <f t="shared" si="229"/>
        <v/>
      </c>
      <c r="O4873" t="str">
        <f t="shared" si="230"/>
        <v/>
      </c>
      <c r="P4873" t="str">
        <f>IF(Belegerfassung!G4881&lt;&gt;"",CONCATENATE(Belegerfassung!G4881,".pdf"),"")</f>
        <v/>
      </c>
    </row>
    <row r="4874" spans="1:16">
      <c r="A4874" t="str">
        <f>IF(Belegerfassung!C4882&lt;&gt;"",0,"")</f>
        <v/>
      </c>
      <c r="B4874" t="str">
        <f>IFERROR(VLOOKUP(Belegerfassung!I4882,Konten!A:D,2,FALSE),"")</f>
        <v/>
      </c>
      <c r="C4874" t="str">
        <f>IF(A4874&lt;&gt;"",TEXT(Belegerfassung!C4882,"TT.MM.JJJJ"),"")</f>
        <v/>
      </c>
      <c r="D4874" t="str">
        <f>IFERROR(VLOOKUP(Belegerfassung!A4882,Abfrage!$E$2:$F$20,2,FALSE),"")</f>
        <v/>
      </c>
      <c r="E4874" t="str">
        <f>IF(A4874&lt;&gt;"",Belegerfassung!B4882,"")</f>
        <v/>
      </c>
      <c r="F4874" t="str">
        <f>IF(Belegerfassung!L4882="","",IF(Belegerfassung!L4882&lt;&gt;"",IF(Belegerfassung!L4882&lt;&gt;"",IF(Belegerfassung!J4882&lt;&gt;0,VLOOKUP(Belegerfassung!L4882,Abfrage!$A$2:$C$19,2,),VLOOKUP(Belegerfassung!L4882,Abfrage!$A$2:$C$19,3,)),"")))</f>
        <v/>
      </c>
      <c r="G4874" t="str">
        <f t="shared" si="228"/>
        <v/>
      </c>
      <c r="H4874" s="31" t="str">
        <f>IF(A4874&lt;&gt;"",-Belegerfassung!J4882+Belegerfassung!K4882,"")</f>
        <v/>
      </c>
      <c r="I4874" s="49" t="str">
        <f>IFERROR(IF(H4874&lt;&gt;"",Belegerfassung!L4882*100,""),IF(OR(Belegerfassung!L4882="Leistung EU - Erlöse",Belegerfassung!L4882="Lieferungen EU-Erlöse",Belegerfassung!L4882="EUST",Belegerfassung!L4882="Bauleistungen 20%")=TRUE,"",MID(Belegerfassung!L4882,4,2)))</f>
        <v/>
      </c>
      <c r="J4874" s="6" t="str">
        <f>IF(A4874&lt;&gt;"",LEFT(Belegerfassung!D4882,40),"")</f>
        <v/>
      </c>
      <c r="K4874" t="str">
        <f>IF(A4874&lt;&gt;"",VLOOKUP(D4874,Abfrage!$F$2:$G$21,2,FALSE),"")</f>
        <v/>
      </c>
      <c r="L4874" s="6" t="str">
        <f>IF(Belegerfassung!H4882&lt;&gt;"",Belegerfassung!H4882,"")</f>
        <v/>
      </c>
      <c r="M4874" t="str">
        <f>IFERROR(IF(Belegerfassung!E4882&lt;&gt;"",VLOOKUP(Belegerfassung!E4882,Abfrage!$L$2:$M$15,2,),""),"")</f>
        <v/>
      </c>
      <c r="N4874" t="str">
        <f t="shared" si="229"/>
        <v/>
      </c>
      <c r="O4874" t="str">
        <f t="shared" si="230"/>
        <v/>
      </c>
      <c r="P4874" t="str">
        <f>IF(Belegerfassung!G4882&lt;&gt;"",CONCATENATE(Belegerfassung!G4882,".pdf"),"")</f>
        <v/>
      </c>
    </row>
    <row r="4875" spans="1:16">
      <c r="A4875" t="str">
        <f>IF(Belegerfassung!C4883&lt;&gt;"",0,"")</f>
        <v/>
      </c>
      <c r="B4875" t="str">
        <f>IFERROR(VLOOKUP(Belegerfassung!I4883,Konten!A:D,2,FALSE),"")</f>
        <v/>
      </c>
      <c r="C4875" t="str">
        <f>IF(A4875&lt;&gt;"",TEXT(Belegerfassung!C4883,"TT.MM.JJJJ"),"")</f>
        <v/>
      </c>
      <c r="D4875" t="str">
        <f>IFERROR(VLOOKUP(Belegerfassung!A4883,Abfrage!$E$2:$F$20,2,FALSE),"")</f>
        <v/>
      </c>
      <c r="E4875" t="str">
        <f>IF(A4875&lt;&gt;"",Belegerfassung!B4883,"")</f>
        <v/>
      </c>
      <c r="F4875" t="str">
        <f>IF(Belegerfassung!L4883="","",IF(Belegerfassung!L4883&lt;&gt;"",IF(Belegerfassung!L4883&lt;&gt;"",IF(Belegerfassung!J4883&lt;&gt;0,VLOOKUP(Belegerfassung!L4883,Abfrage!$A$2:$C$19,2,),VLOOKUP(Belegerfassung!L4883,Abfrage!$A$2:$C$19,3,)),"")))</f>
        <v/>
      </c>
      <c r="G4875" t="str">
        <f t="shared" si="228"/>
        <v/>
      </c>
      <c r="H4875" s="31" t="str">
        <f>IF(A4875&lt;&gt;"",-Belegerfassung!J4883+Belegerfassung!K4883,"")</f>
        <v/>
      </c>
      <c r="I4875" s="49" t="str">
        <f>IFERROR(IF(H4875&lt;&gt;"",Belegerfassung!L4883*100,""),IF(OR(Belegerfassung!L4883="Leistung EU - Erlöse",Belegerfassung!L4883="Lieferungen EU-Erlöse",Belegerfassung!L4883="EUST",Belegerfassung!L4883="Bauleistungen 20%")=TRUE,"",MID(Belegerfassung!L4883,4,2)))</f>
        <v/>
      </c>
      <c r="J4875" s="6" t="str">
        <f>IF(A4875&lt;&gt;"",LEFT(Belegerfassung!D4883,40),"")</f>
        <v/>
      </c>
      <c r="K4875" t="str">
        <f>IF(A4875&lt;&gt;"",VLOOKUP(D4875,Abfrage!$F$2:$G$21,2,FALSE),"")</f>
        <v/>
      </c>
      <c r="L4875" s="6" t="str">
        <f>IF(Belegerfassung!H4883&lt;&gt;"",Belegerfassung!H4883,"")</f>
        <v/>
      </c>
      <c r="M4875" t="str">
        <f>IFERROR(IF(Belegerfassung!E4883&lt;&gt;"",VLOOKUP(Belegerfassung!E4883,Abfrage!$L$2:$M$15,2,),""),"")</f>
        <v/>
      </c>
      <c r="N4875" t="str">
        <f t="shared" si="229"/>
        <v/>
      </c>
      <c r="O4875" t="str">
        <f t="shared" si="230"/>
        <v/>
      </c>
      <c r="P4875" t="str">
        <f>IF(Belegerfassung!G4883&lt;&gt;"",CONCATENATE(Belegerfassung!G4883,".pdf"),"")</f>
        <v/>
      </c>
    </row>
    <row r="4876" spans="1:16">
      <c r="A4876" t="str">
        <f>IF(Belegerfassung!C4884&lt;&gt;"",0,"")</f>
        <v/>
      </c>
      <c r="B4876" t="str">
        <f>IFERROR(VLOOKUP(Belegerfassung!I4884,Konten!A:D,2,FALSE),"")</f>
        <v/>
      </c>
      <c r="C4876" t="str">
        <f>IF(A4876&lt;&gt;"",TEXT(Belegerfassung!C4884,"TT.MM.JJJJ"),"")</f>
        <v/>
      </c>
      <c r="D4876" t="str">
        <f>IFERROR(VLOOKUP(Belegerfassung!A4884,Abfrage!$E$2:$F$20,2,FALSE),"")</f>
        <v/>
      </c>
      <c r="E4876" t="str">
        <f>IF(A4876&lt;&gt;"",Belegerfassung!B4884,"")</f>
        <v/>
      </c>
      <c r="F4876" t="str">
        <f>IF(Belegerfassung!L4884="","",IF(Belegerfassung!L4884&lt;&gt;"",IF(Belegerfassung!L4884&lt;&gt;"",IF(Belegerfassung!J4884&lt;&gt;0,VLOOKUP(Belegerfassung!L4884,Abfrage!$A$2:$C$19,2,),VLOOKUP(Belegerfassung!L4884,Abfrage!$A$2:$C$19,3,)),"")))</f>
        <v/>
      </c>
      <c r="G4876" t="str">
        <f t="shared" si="228"/>
        <v/>
      </c>
      <c r="H4876" s="31" t="str">
        <f>IF(A4876&lt;&gt;"",-Belegerfassung!J4884+Belegerfassung!K4884,"")</f>
        <v/>
      </c>
      <c r="I4876" s="49" t="str">
        <f>IFERROR(IF(H4876&lt;&gt;"",Belegerfassung!L4884*100,""),IF(OR(Belegerfassung!L4884="Leistung EU - Erlöse",Belegerfassung!L4884="Lieferungen EU-Erlöse",Belegerfassung!L4884="EUST",Belegerfassung!L4884="Bauleistungen 20%")=TRUE,"",MID(Belegerfassung!L4884,4,2)))</f>
        <v/>
      </c>
      <c r="J4876" s="6" t="str">
        <f>IF(A4876&lt;&gt;"",LEFT(Belegerfassung!D4884,40),"")</f>
        <v/>
      </c>
      <c r="K4876" t="str">
        <f>IF(A4876&lt;&gt;"",VLOOKUP(D4876,Abfrage!$F$2:$G$21,2,FALSE),"")</f>
        <v/>
      </c>
      <c r="L4876" s="6" t="str">
        <f>IF(Belegerfassung!H4884&lt;&gt;"",Belegerfassung!H4884,"")</f>
        <v/>
      </c>
      <c r="M4876" t="str">
        <f>IFERROR(IF(Belegerfassung!E4884&lt;&gt;"",VLOOKUP(Belegerfassung!E4884,Abfrage!$L$2:$M$15,2,),""),"")</f>
        <v/>
      </c>
      <c r="N4876" t="str">
        <f t="shared" si="229"/>
        <v/>
      </c>
      <c r="O4876" t="str">
        <f t="shared" si="230"/>
        <v/>
      </c>
      <c r="P4876" t="str">
        <f>IF(Belegerfassung!G4884&lt;&gt;"",CONCATENATE(Belegerfassung!G4884,".pdf"),"")</f>
        <v/>
      </c>
    </row>
    <row r="4877" spans="1:16">
      <c r="A4877" t="str">
        <f>IF(Belegerfassung!C4885&lt;&gt;"",0,"")</f>
        <v/>
      </c>
      <c r="B4877" t="str">
        <f>IFERROR(VLOOKUP(Belegerfassung!I4885,Konten!A:D,2,FALSE),"")</f>
        <v/>
      </c>
      <c r="C4877" t="str">
        <f>IF(A4877&lt;&gt;"",TEXT(Belegerfassung!C4885,"TT.MM.JJJJ"),"")</f>
        <v/>
      </c>
      <c r="D4877" t="str">
        <f>IFERROR(VLOOKUP(Belegerfassung!A4885,Abfrage!$E$2:$F$20,2,FALSE),"")</f>
        <v/>
      </c>
      <c r="E4877" t="str">
        <f>IF(A4877&lt;&gt;"",Belegerfassung!B4885,"")</f>
        <v/>
      </c>
      <c r="F4877" t="str">
        <f>IF(Belegerfassung!L4885="","",IF(Belegerfassung!L4885&lt;&gt;"",IF(Belegerfassung!L4885&lt;&gt;"",IF(Belegerfassung!J4885&lt;&gt;0,VLOOKUP(Belegerfassung!L4885,Abfrage!$A$2:$C$19,2,),VLOOKUP(Belegerfassung!L4885,Abfrage!$A$2:$C$19,3,)),"")))</f>
        <v/>
      </c>
      <c r="G4877" t="str">
        <f t="shared" si="228"/>
        <v/>
      </c>
      <c r="H4877" s="31" t="str">
        <f>IF(A4877&lt;&gt;"",-Belegerfassung!J4885+Belegerfassung!K4885,"")</f>
        <v/>
      </c>
      <c r="I4877" s="49" t="str">
        <f>IFERROR(IF(H4877&lt;&gt;"",Belegerfassung!L4885*100,""),IF(OR(Belegerfassung!L4885="Leistung EU - Erlöse",Belegerfassung!L4885="Lieferungen EU-Erlöse",Belegerfassung!L4885="EUST",Belegerfassung!L4885="Bauleistungen 20%")=TRUE,"",MID(Belegerfassung!L4885,4,2)))</f>
        <v/>
      </c>
      <c r="J4877" s="6" t="str">
        <f>IF(A4877&lt;&gt;"",LEFT(Belegerfassung!D4885,40),"")</f>
        <v/>
      </c>
      <c r="K4877" t="str">
        <f>IF(A4877&lt;&gt;"",VLOOKUP(D4877,Abfrage!$F$2:$G$21,2,FALSE),"")</f>
        <v/>
      </c>
      <c r="L4877" s="6" t="str">
        <f>IF(Belegerfassung!H4885&lt;&gt;"",Belegerfassung!H4885,"")</f>
        <v/>
      </c>
      <c r="M4877" t="str">
        <f>IFERROR(IF(Belegerfassung!E4885&lt;&gt;"",VLOOKUP(Belegerfassung!E4885,Abfrage!$L$2:$M$15,2,),""),"")</f>
        <v/>
      </c>
      <c r="N4877" t="str">
        <f t="shared" si="229"/>
        <v/>
      </c>
      <c r="O4877" t="str">
        <f t="shared" si="230"/>
        <v/>
      </c>
      <c r="P4877" t="str">
        <f>IF(Belegerfassung!G4885&lt;&gt;"",CONCATENATE(Belegerfassung!G4885,".pdf"),"")</f>
        <v/>
      </c>
    </row>
    <row r="4878" spans="1:16">
      <c r="A4878" t="str">
        <f>IF(Belegerfassung!C4886&lt;&gt;"",0,"")</f>
        <v/>
      </c>
      <c r="B4878" t="str">
        <f>IFERROR(VLOOKUP(Belegerfassung!I4886,Konten!A:D,2,FALSE),"")</f>
        <v/>
      </c>
      <c r="C4878" t="str">
        <f>IF(A4878&lt;&gt;"",TEXT(Belegerfassung!C4886,"TT.MM.JJJJ"),"")</f>
        <v/>
      </c>
      <c r="D4878" t="str">
        <f>IFERROR(VLOOKUP(Belegerfassung!A4886,Abfrage!$E$2:$F$20,2,FALSE),"")</f>
        <v/>
      </c>
      <c r="E4878" t="str">
        <f>IF(A4878&lt;&gt;"",Belegerfassung!B4886,"")</f>
        <v/>
      </c>
      <c r="F4878" t="str">
        <f>IF(Belegerfassung!L4886="","",IF(Belegerfassung!L4886&lt;&gt;"",IF(Belegerfassung!L4886&lt;&gt;"",IF(Belegerfassung!J4886&lt;&gt;0,VLOOKUP(Belegerfassung!L4886,Abfrage!$A$2:$C$19,2,),VLOOKUP(Belegerfassung!L4886,Abfrage!$A$2:$C$19,3,)),"")))</f>
        <v/>
      </c>
      <c r="G4878" t="str">
        <f t="shared" si="228"/>
        <v/>
      </c>
      <c r="H4878" s="31" t="str">
        <f>IF(A4878&lt;&gt;"",-Belegerfassung!J4886+Belegerfassung!K4886,"")</f>
        <v/>
      </c>
      <c r="I4878" s="49" t="str">
        <f>IFERROR(IF(H4878&lt;&gt;"",Belegerfassung!L4886*100,""),IF(OR(Belegerfassung!L4886="Leistung EU - Erlöse",Belegerfassung!L4886="Lieferungen EU-Erlöse",Belegerfassung!L4886="EUST",Belegerfassung!L4886="Bauleistungen 20%")=TRUE,"",MID(Belegerfassung!L4886,4,2)))</f>
        <v/>
      </c>
      <c r="J4878" s="6" t="str">
        <f>IF(A4878&lt;&gt;"",LEFT(Belegerfassung!D4886,40),"")</f>
        <v/>
      </c>
      <c r="K4878" t="str">
        <f>IF(A4878&lt;&gt;"",VLOOKUP(D4878,Abfrage!$F$2:$G$21,2,FALSE),"")</f>
        <v/>
      </c>
      <c r="L4878" s="6" t="str">
        <f>IF(Belegerfassung!H4886&lt;&gt;"",Belegerfassung!H4886,"")</f>
        <v/>
      </c>
      <c r="M4878" t="str">
        <f>IFERROR(IF(Belegerfassung!E4886&lt;&gt;"",VLOOKUP(Belegerfassung!E4886,Abfrage!$L$2:$M$15,2,),""),"")</f>
        <v/>
      </c>
      <c r="N4878" t="str">
        <f t="shared" si="229"/>
        <v/>
      </c>
      <c r="O4878" t="str">
        <f t="shared" si="230"/>
        <v/>
      </c>
      <c r="P4878" t="str">
        <f>IF(Belegerfassung!G4886&lt;&gt;"",CONCATENATE(Belegerfassung!G4886,".pdf"),"")</f>
        <v/>
      </c>
    </row>
    <row r="4879" spans="1:16">
      <c r="A4879" t="str">
        <f>IF(Belegerfassung!C4887&lt;&gt;"",0,"")</f>
        <v/>
      </c>
      <c r="B4879" t="str">
        <f>IFERROR(VLOOKUP(Belegerfassung!I4887,Konten!A:D,2,FALSE),"")</f>
        <v/>
      </c>
      <c r="C4879" t="str">
        <f>IF(A4879&lt;&gt;"",TEXT(Belegerfassung!C4887,"TT.MM.JJJJ"),"")</f>
        <v/>
      </c>
      <c r="D4879" t="str">
        <f>IFERROR(VLOOKUP(Belegerfassung!A4887,Abfrage!$E$2:$F$20,2,FALSE),"")</f>
        <v/>
      </c>
      <c r="E4879" t="str">
        <f>IF(A4879&lt;&gt;"",Belegerfassung!B4887,"")</f>
        <v/>
      </c>
      <c r="F4879" t="str">
        <f>IF(Belegerfassung!L4887="","",IF(Belegerfassung!L4887&lt;&gt;"",IF(Belegerfassung!L4887&lt;&gt;"",IF(Belegerfassung!J4887&lt;&gt;0,VLOOKUP(Belegerfassung!L4887,Abfrage!$A$2:$C$19,2,),VLOOKUP(Belegerfassung!L4887,Abfrage!$A$2:$C$19,3,)),"")))</f>
        <v/>
      </c>
      <c r="G4879" t="str">
        <f t="shared" si="228"/>
        <v/>
      </c>
      <c r="H4879" s="31" t="str">
        <f>IF(A4879&lt;&gt;"",-Belegerfassung!J4887+Belegerfassung!K4887,"")</f>
        <v/>
      </c>
      <c r="I4879" s="49" t="str">
        <f>IFERROR(IF(H4879&lt;&gt;"",Belegerfassung!L4887*100,""),IF(OR(Belegerfassung!L4887="Leistung EU - Erlöse",Belegerfassung!L4887="Lieferungen EU-Erlöse",Belegerfassung!L4887="EUST",Belegerfassung!L4887="Bauleistungen 20%")=TRUE,"",MID(Belegerfassung!L4887,4,2)))</f>
        <v/>
      </c>
      <c r="J4879" s="6" t="str">
        <f>IF(A4879&lt;&gt;"",LEFT(Belegerfassung!D4887,40),"")</f>
        <v/>
      </c>
      <c r="K4879" t="str">
        <f>IF(A4879&lt;&gt;"",VLOOKUP(D4879,Abfrage!$F$2:$G$21,2,FALSE),"")</f>
        <v/>
      </c>
      <c r="L4879" s="6" t="str">
        <f>IF(Belegerfassung!H4887&lt;&gt;"",Belegerfassung!H4887,"")</f>
        <v/>
      </c>
      <c r="M4879" t="str">
        <f>IFERROR(IF(Belegerfassung!E4887&lt;&gt;"",VLOOKUP(Belegerfassung!E4887,Abfrage!$L$2:$M$15,2,),""),"")</f>
        <v/>
      </c>
      <c r="N4879" t="str">
        <f t="shared" si="229"/>
        <v/>
      </c>
      <c r="O4879" t="str">
        <f t="shared" si="230"/>
        <v/>
      </c>
      <c r="P4879" t="str">
        <f>IF(Belegerfassung!G4887&lt;&gt;"",CONCATENATE(Belegerfassung!G4887,".pdf"),"")</f>
        <v/>
      </c>
    </row>
    <row r="4880" spans="1:16">
      <c r="A4880" t="str">
        <f>IF(Belegerfassung!C4888&lt;&gt;"",0,"")</f>
        <v/>
      </c>
      <c r="B4880" t="str">
        <f>IFERROR(VLOOKUP(Belegerfassung!I4888,Konten!A:D,2,FALSE),"")</f>
        <v/>
      </c>
      <c r="C4880" t="str">
        <f>IF(A4880&lt;&gt;"",TEXT(Belegerfassung!C4888,"TT.MM.JJJJ"),"")</f>
        <v/>
      </c>
      <c r="D4880" t="str">
        <f>IFERROR(VLOOKUP(Belegerfassung!A4888,Abfrage!$E$2:$F$20,2,FALSE),"")</f>
        <v/>
      </c>
      <c r="E4880" t="str">
        <f>IF(A4880&lt;&gt;"",Belegerfassung!B4888,"")</f>
        <v/>
      </c>
      <c r="F4880" t="str">
        <f>IF(Belegerfassung!L4888="","",IF(Belegerfassung!L4888&lt;&gt;"",IF(Belegerfassung!L4888&lt;&gt;"",IF(Belegerfassung!J4888&lt;&gt;0,VLOOKUP(Belegerfassung!L4888,Abfrage!$A$2:$C$19,2,),VLOOKUP(Belegerfassung!L4888,Abfrage!$A$2:$C$19,3,)),"")))</f>
        <v/>
      </c>
      <c r="G4880" t="str">
        <f t="shared" si="228"/>
        <v/>
      </c>
      <c r="H4880" s="31" t="str">
        <f>IF(A4880&lt;&gt;"",-Belegerfassung!J4888+Belegerfassung!K4888,"")</f>
        <v/>
      </c>
      <c r="I4880" s="49" t="str">
        <f>IFERROR(IF(H4880&lt;&gt;"",Belegerfassung!L4888*100,""),IF(OR(Belegerfassung!L4888="Leistung EU - Erlöse",Belegerfassung!L4888="Lieferungen EU-Erlöse",Belegerfassung!L4888="EUST",Belegerfassung!L4888="Bauleistungen 20%")=TRUE,"",MID(Belegerfassung!L4888,4,2)))</f>
        <v/>
      </c>
      <c r="J4880" s="6" t="str">
        <f>IF(A4880&lt;&gt;"",LEFT(Belegerfassung!D4888,40),"")</f>
        <v/>
      </c>
      <c r="K4880" t="str">
        <f>IF(A4880&lt;&gt;"",VLOOKUP(D4880,Abfrage!$F$2:$G$21,2,FALSE),"")</f>
        <v/>
      </c>
      <c r="L4880" s="6" t="str">
        <f>IF(Belegerfassung!H4888&lt;&gt;"",Belegerfassung!H4888,"")</f>
        <v/>
      </c>
      <c r="M4880" t="str">
        <f>IFERROR(IF(Belegerfassung!E4888&lt;&gt;"",VLOOKUP(Belegerfassung!E4888,Abfrage!$L$2:$M$15,2,),""),"")</f>
        <v/>
      </c>
      <c r="N4880" t="str">
        <f t="shared" si="229"/>
        <v/>
      </c>
      <c r="O4880" t="str">
        <f t="shared" si="230"/>
        <v/>
      </c>
      <c r="P4880" t="str">
        <f>IF(Belegerfassung!G4888&lt;&gt;"",CONCATENATE(Belegerfassung!G4888,".pdf"),"")</f>
        <v/>
      </c>
    </row>
    <row r="4881" spans="1:16">
      <c r="A4881" t="str">
        <f>IF(Belegerfassung!C4889&lt;&gt;"",0,"")</f>
        <v/>
      </c>
      <c r="B4881" t="str">
        <f>IFERROR(VLOOKUP(Belegerfassung!I4889,Konten!A:D,2,FALSE),"")</f>
        <v/>
      </c>
      <c r="C4881" t="str">
        <f>IF(A4881&lt;&gt;"",TEXT(Belegerfassung!C4889,"TT.MM.JJJJ"),"")</f>
        <v/>
      </c>
      <c r="D4881" t="str">
        <f>IFERROR(VLOOKUP(Belegerfassung!A4889,Abfrage!$E$2:$F$20,2,FALSE),"")</f>
        <v/>
      </c>
      <c r="E4881" t="str">
        <f>IF(A4881&lt;&gt;"",Belegerfassung!B4889,"")</f>
        <v/>
      </c>
      <c r="F4881" t="str">
        <f>IF(Belegerfassung!L4889="","",IF(Belegerfassung!L4889&lt;&gt;"",IF(Belegerfassung!L4889&lt;&gt;"",IF(Belegerfassung!J4889&lt;&gt;0,VLOOKUP(Belegerfassung!L4889,Abfrage!$A$2:$C$19,2,),VLOOKUP(Belegerfassung!L4889,Abfrage!$A$2:$C$19,3,)),"")))</f>
        <v/>
      </c>
      <c r="G4881" t="str">
        <f t="shared" si="228"/>
        <v/>
      </c>
      <c r="H4881" s="31" t="str">
        <f>IF(A4881&lt;&gt;"",-Belegerfassung!J4889+Belegerfassung!K4889,"")</f>
        <v/>
      </c>
      <c r="I4881" s="49" t="str">
        <f>IFERROR(IF(H4881&lt;&gt;"",Belegerfassung!L4889*100,""),IF(OR(Belegerfassung!L4889="Leistung EU - Erlöse",Belegerfassung!L4889="Lieferungen EU-Erlöse",Belegerfassung!L4889="EUST",Belegerfassung!L4889="Bauleistungen 20%")=TRUE,"",MID(Belegerfassung!L4889,4,2)))</f>
        <v/>
      </c>
      <c r="J4881" s="6" t="str">
        <f>IF(A4881&lt;&gt;"",LEFT(Belegerfassung!D4889,40),"")</f>
        <v/>
      </c>
      <c r="K4881" t="str">
        <f>IF(A4881&lt;&gt;"",VLOOKUP(D4881,Abfrage!$F$2:$G$21,2,FALSE),"")</f>
        <v/>
      </c>
      <c r="L4881" s="6" t="str">
        <f>IF(Belegerfassung!H4889&lt;&gt;"",Belegerfassung!H4889,"")</f>
        <v/>
      </c>
      <c r="M4881" t="str">
        <f>IFERROR(IF(Belegerfassung!E4889&lt;&gt;"",VLOOKUP(Belegerfassung!E4889,Abfrage!$L$2:$M$15,2,),""),"")</f>
        <v/>
      </c>
      <c r="N4881" t="str">
        <f t="shared" si="229"/>
        <v/>
      </c>
      <c r="O4881" t="str">
        <f t="shared" si="230"/>
        <v/>
      </c>
      <c r="P4881" t="str">
        <f>IF(Belegerfassung!G4889&lt;&gt;"",CONCATENATE(Belegerfassung!G4889,".pdf"),"")</f>
        <v/>
      </c>
    </row>
    <row r="4882" spans="1:16">
      <c r="A4882" t="str">
        <f>IF(Belegerfassung!C4890&lt;&gt;"",0,"")</f>
        <v/>
      </c>
      <c r="B4882" t="str">
        <f>IFERROR(VLOOKUP(Belegerfassung!I4890,Konten!A:D,2,FALSE),"")</f>
        <v/>
      </c>
      <c r="C4882" t="str">
        <f>IF(A4882&lt;&gt;"",TEXT(Belegerfassung!C4890,"TT.MM.JJJJ"),"")</f>
        <v/>
      </c>
      <c r="D4882" t="str">
        <f>IFERROR(VLOOKUP(Belegerfassung!A4890,Abfrage!$E$2:$F$20,2,FALSE),"")</f>
        <v/>
      </c>
      <c r="E4882" t="str">
        <f>IF(A4882&lt;&gt;"",Belegerfassung!B4890,"")</f>
        <v/>
      </c>
      <c r="F4882" t="str">
        <f>IF(Belegerfassung!L4890="","",IF(Belegerfassung!L4890&lt;&gt;"",IF(Belegerfassung!L4890&lt;&gt;"",IF(Belegerfassung!J4890&lt;&gt;0,VLOOKUP(Belegerfassung!L4890,Abfrage!$A$2:$C$19,2,),VLOOKUP(Belegerfassung!L4890,Abfrage!$A$2:$C$19,3,)),"")))</f>
        <v/>
      </c>
      <c r="G4882" t="str">
        <f t="shared" si="228"/>
        <v/>
      </c>
      <c r="H4882" s="31" t="str">
        <f>IF(A4882&lt;&gt;"",-Belegerfassung!J4890+Belegerfassung!K4890,"")</f>
        <v/>
      </c>
      <c r="I4882" s="49" t="str">
        <f>IFERROR(IF(H4882&lt;&gt;"",Belegerfassung!L4890*100,""),IF(OR(Belegerfassung!L4890="Leistung EU - Erlöse",Belegerfassung!L4890="Lieferungen EU-Erlöse",Belegerfassung!L4890="EUST",Belegerfassung!L4890="Bauleistungen 20%")=TRUE,"",MID(Belegerfassung!L4890,4,2)))</f>
        <v/>
      </c>
      <c r="J4882" s="6" t="str">
        <f>IF(A4882&lt;&gt;"",LEFT(Belegerfassung!D4890,40),"")</f>
        <v/>
      </c>
      <c r="K4882" t="str">
        <f>IF(A4882&lt;&gt;"",VLOOKUP(D4882,Abfrage!$F$2:$G$21,2,FALSE),"")</f>
        <v/>
      </c>
      <c r="L4882" s="6" t="str">
        <f>IF(Belegerfassung!H4890&lt;&gt;"",Belegerfassung!H4890,"")</f>
        <v/>
      </c>
      <c r="M4882" t="str">
        <f>IFERROR(IF(Belegerfassung!E4890&lt;&gt;"",VLOOKUP(Belegerfassung!E4890,Abfrage!$L$2:$M$15,2,),""),"")</f>
        <v/>
      </c>
      <c r="N4882" t="str">
        <f t="shared" si="229"/>
        <v/>
      </c>
      <c r="O4882" t="str">
        <f t="shared" si="230"/>
        <v/>
      </c>
      <c r="P4882" t="str">
        <f>IF(Belegerfassung!G4890&lt;&gt;"",CONCATENATE(Belegerfassung!G4890,".pdf"),"")</f>
        <v/>
      </c>
    </row>
    <row r="4883" spans="1:16">
      <c r="A4883" t="str">
        <f>IF(Belegerfassung!C4891&lt;&gt;"",0,"")</f>
        <v/>
      </c>
      <c r="B4883" t="str">
        <f>IFERROR(VLOOKUP(Belegerfassung!I4891,Konten!A:D,2,FALSE),"")</f>
        <v/>
      </c>
      <c r="C4883" t="str">
        <f>IF(A4883&lt;&gt;"",TEXT(Belegerfassung!C4891,"TT.MM.JJJJ"),"")</f>
        <v/>
      </c>
      <c r="D4883" t="str">
        <f>IFERROR(VLOOKUP(Belegerfassung!A4891,Abfrage!$E$2:$F$20,2,FALSE),"")</f>
        <v/>
      </c>
      <c r="E4883" t="str">
        <f>IF(A4883&lt;&gt;"",Belegerfassung!B4891,"")</f>
        <v/>
      </c>
      <c r="F4883" t="str">
        <f>IF(Belegerfassung!L4891="","",IF(Belegerfassung!L4891&lt;&gt;"",IF(Belegerfassung!L4891&lt;&gt;"",IF(Belegerfassung!J4891&lt;&gt;0,VLOOKUP(Belegerfassung!L4891,Abfrage!$A$2:$C$19,2,),VLOOKUP(Belegerfassung!L4891,Abfrage!$A$2:$C$19,3,)),"")))</f>
        <v/>
      </c>
      <c r="G4883" t="str">
        <f t="shared" si="228"/>
        <v/>
      </c>
      <c r="H4883" s="31" t="str">
        <f>IF(A4883&lt;&gt;"",-Belegerfassung!J4891+Belegerfassung!K4891,"")</f>
        <v/>
      </c>
      <c r="I4883" s="49" t="str">
        <f>IFERROR(IF(H4883&lt;&gt;"",Belegerfassung!L4891*100,""),IF(OR(Belegerfassung!L4891="Leistung EU - Erlöse",Belegerfassung!L4891="Lieferungen EU-Erlöse",Belegerfassung!L4891="EUST",Belegerfassung!L4891="Bauleistungen 20%")=TRUE,"",MID(Belegerfassung!L4891,4,2)))</f>
        <v/>
      </c>
      <c r="J4883" s="6" t="str">
        <f>IF(A4883&lt;&gt;"",LEFT(Belegerfassung!D4891,40),"")</f>
        <v/>
      </c>
      <c r="K4883" t="str">
        <f>IF(A4883&lt;&gt;"",VLOOKUP(D4883,Abfrage!$F$2:$G$21,2,FALSE),"")</f>
        <v/>
      </c>
      <c r="L4883" s="6" t="str">
        <f>IF(Belegerfassung!H4891&lt;&gt;"",Belegerfassung!H4891,"")</f>
        <v/>
      </c>
      <c r="M4883" t="str">
        <f>IFERROR(IF(Belegerfassung!E4891&lt;&gt;"",VLOOKUP(Belegerfassung!E4891,Abfrage!$L$2:$M$15,2,),""),"")</f>
        <v/>
      </c>
      <c r="N4883" t="str">
        <f t="shared" si="229"/>
        <v/>
      </c>
      <c r="O4883" t="str">
        <f t="shared" si="230"/>
        <v/>
      </c>
      <c r="P4883" t="str">
        <f>IF(Belegerfassung!G4891&lt;&gt;"",CONCATENATE(Belegerfassung!G4891,".pdf"),"")</f>
        <v/>
      </c>
    </row>
    <row r="4884" spans="1:16">
      <c r="A4884" t="str">
        <f>IF(Belegerfassung!C4892&lt;&gt;"",0,"")</f>
        <v/>
      </c>
      <c r="B4884" t="str">
        <f>IFERROR(VLOOKUP(Belegerfassung!I4892,Konten!A:D,2,FALSE),"")</f>
        <v/>
      </c>
      <c r="C4884" t="str">
        <f>IF(A4884&lt;&gt;"",TEXT(Belegerfassung!C4892,"TT.MM.JJJJ"),"")</f>
        <v/>
      </c>
      <c r="D4884" t="str">
        <f>IFERROR(VLOOKUP(Belegerfassung!A4892,Abfrage!$E$2:$F$20,2,FALSE),"")</f>
        <v/>
      </c>
      <c r="E4884" t="str">
        <f>IF(A4884&lt;&gt;"",Belegerfassung!B4892,"")</f>
        <v/>
      </c>
      <c r="F4884" t="str">
        <f>IF(Belegerfassung!L4892="","",IF(Belegerfassung!L4892&lt;&gt;"",IF(Belegerfassung!L4892&lt;&gt;"",IF(Belegerfassung!J4892&lt;&gt;0,VLOOKUP(Belegerfassung!L4892,Abfrage!$A$2:$C$19,2,),VLOOKUP(Belegerfassung!L4892,Abfrage!$A$2:$C$19,3,)),"")))</f>
        <v/>
      </c>
      <c r="G4884" t="str">
        <f t="shared" si="228"/>
        <v/>
      </c>
      <c r="H4884" s="31" t="str">
        <f>IF(A4884&lt;&gt;"",-Belegerfassung!J4892+Belegerfassung!K4892,"")</f>
        <v/>
      </c>
      <c r="I4884" s="49" t="str">
        <f>IFERROR(IF(H4884&lt;&gt;"",Belegerfassung!L4892*100,""),IF(OR(Belegerfassung!L4892="Leistung EU - Erlöse",Belegerfassung!L4892="Lieferungen EU-Erlöse",Belegerfassung!L4892="EUST",Belegerfassung!L4892="Bauleistungen 20%")=TRUE,"",MID(Belegerfassung!L4892,4,2)))</f>
        <v/>
      </c>
      <c r="J4884" s="6" t="str">
        <f>IF(A4884&lt;&gt;"",LEFT(Belegerfassung!D4892,40),"")</f>
        <v/>
      </c>
      <c r="K4884" t="str">
        <f>IF(A4884&lt;&gt;"",VLOOKUP(D4884,Abfrage!$F$2:$G$21,2,FALSE),"")</f>
        <v/>
      </c>
      <c r="L4884" s="6" t="str">
        <f>IF(Belegerfassung!H4892&lt;&gt;"",Belegerfassung!H4892,"")</f>
        <v/>
      </c>
      <c r="M4884" t="str">
        <f>IFERROR(IF(Belegerfassung!E4892&lt;&gt;"",VLOOKUP(Belegerfassung!E4892,Abfrage!$L$2:$M$15,2,),""),"")</f>
        <v/>
      </c>
      <c r="N4884" t="str">
        <f t="shared" si="229"/>
        <v/>
      </c>
      <c r="O4884" t="str">
        <f t="shared" si="230"/>
        <v/>
      </c>
      <c r="P4884" t="str">
        <f>IF(Belegerfassung!G4892&lt;&gt;"",CONCATENATE(Belegerfassung!G4892,".pdf"),"")</f>
        <v/>
      </c>
    </row>
    <row r="4885" spans="1:16">
      <c r="A4885" t="str">
        <f>IF(Belegerfassung!C4893&lt;&gt;"",0,"")</f>
        <v/>
      </c>
      <c r="B4885" t="str">
        <f>IFERROR(VLOOKUP(Belegerfassung!I4893,Konten!A:D,2,FALSE),"")</f>
        <v/>
      </c>
      <c r="C4885" t="str">
        <f>IF(A4885&lt;&gt;"",TEXT(Belegerfassung!C4893,"TT.MM.JJJJ"),"")</f>
        <v/>
      </c>
      <c r="D4885" t="str">
        <f>IFERROR(VLOOKUP(Belegerfassung!A4893,Abfrage!$E$2:$F$20,2,FALSE),"")</f>
        <v/>
      </c>
      <c r="E4885" t="str">
        <f>IF(A4885&lt;&gt;"",Belegerfassung!B4893,"")</f>
        <v/>
      </c>
      <c r="F4885" t="str">
        <f>IF(Belegerfassung!L4893="","",IF(Belegerfassung!L4893&lt;&gt;"",IF(Belegerfassung!L4893&lt;&gt;"",IF(Belegerfassung!J4893&lt;&gt;0,VLOOKUP(Belegerfassung!L4893,Abfrage!$A$2:$C$19,2,),VLOOKUP(Belegerfassung!L4893,Abfrage!$A$2:$C$19,3,)),"")))</f>
        <v/>
      </c>
      <c r="G4885" t="str">
        <f t="shared" si="228"/>
        <v/>
      </c>
      <c r="H4885" s="31" t="str">
        <f>IF(A4885&lt;&gt;"",-Belegerfassung!J4893+Belegerfassung!K4893,"")</f>
        <v/>
      </c>
      <c r="I4885" s="49" t="str">
        <f>IFERROR(IF(H4885&lt;&gt;"",Belegerfassung!L4893*100,""),IF(OR(Belegerfassung!L4893="Leistung EU - Erlöse",Belegerfassung!L4893="Lieferungen EU-Erlöse",Belegerfassung!L4893="EUST",Belegerfassung!L4893="Bauleistungen 20%")=TRUE,"",MID(Belegerfassung!L4893,4,2)))</f>
        <v/>
      </c>
      <c r="J4885" s="6" t="str">
        <f>IF(A4885&lt;&gt;"",LEFT(Belegerfassung!D4893,40),"")</f>
        <v/>
      </c>
      <c r="K4885" t="str">
        <f>IF(A4885&lt;&gt;"",VLOOKUP(D4885,Abfrage!$F$2:$G$21,2,FALSE),"")</f>
        <v/>
      </c>
      <c r="L4885" s="6" t="str">
        <f>IF(Belegerfassung!H4893&lt;&gt;"",Belegerfassung!H4893,"")</f>
        <v/>
      </c>
      <c r="M4885" t="str">
        <f>IFERROR(IF(Belegerfassung!E4893&lt;&gt;"",VLOOKUP(Belegerfassung!E4893,Abfrage!$L$2:$M$15,2,),""),"")</f>
        <v/>
      </c>
      <c r="N4885" t="str">
        <f t="shared" si="229"/>
        <v/>
      </c>
      <c r="O4885" t="str">
        <f t="shared" si="230"/>
        <v/>
      </c>
      <c r="P4885" t="str">
        <f>IF(Belegerfassung!G4893&lt;&gt;"",CONCATENATE(Belegerfassung!G4893,".pdf"),"")</f>
        <v/>
      </c>
    </row>
    <row r="4886" spans="1:16">
      <c r="A4886" t="str">
        <f>IF(Belegerfassung!C4894&lt;&gt;"",0,"")</f>
        <v/>
      </c>
      <c r="B4886" t="str">
        <f>IFERROR(VLOOKUP(Belegerfassung!I4894,Konten!A:D,2,FALSE),"")</f>
        <v/>
      </c>
      <c r="C4886" t="str">
        <f>IF(A4886&lt;&gt;"",TEXT(Belegerfassung!C4894,"TT.MM.JJJJ"),"")</f>
        <v/>
      </c>
      <c r="D4886" t="str">
        <f>IFERROR(VLOOKUP(Belegerfassung!A4894,Abfrage!$E$2:$F$20,2,FALSE),"")</f>
        <v/>
      </c>
      <c r="E4886" t="str">
        <f>IF(A4886&lt;&gt;"",Belegerfassung!B4894,"")</f>
        <v/>
      </c>
      <c r="F4886" t="str">
        <f>IF(Belegerfassung!L4894="","",IF(Belegerfassung!L4894&lt;&gt;"",IF(Belegerfassung!L4894&lt;&gt;"",IF(Belegerfassung!J4894&lt;&gt;0,VLOOKUP(Belegerfassung!L4894,Abfrage!$A$2:$C$19,2,),VLOOKUP(Belegerfassung!L4894,Abfrage!$A$2:$C$19,3,)),"")))</f>
        <v/>
      </c>
      <c r="G4886" t="str">
        <f t="shared" si="228"/>
        <v/>
      </c>
      <c r="H4886" s="31" t="str">
        <f>IF(A4886&lt;&gt;"",-Belegerfassung!J4894+Belegerfassung!K4894,"")</f>
        <v/>
      </c>
      <c r="I4886" s="49" t="str">
        <f>IFERROR(IF(H4886&lt;&gt;"",Belegerfassung!L4894*100,""),IF(OR(Belegerfassung!L4894="Leistung EU - Erlöse",Belegerfassung!L4894="Lieferungen EU-Erlöse",Belegerfassung!L4894="EUST",Belegerfassung!L4894="Bauleistungen 20%")=TRUE,"",MID(Belegerfassung!L4894,4,2)))</f>
        <v/>
      </c>
      <c r="J4886" s="6" t="str">
        <f>IF(A4886&lt;&gt;"",LEFT(Belegerfassung!D4894,40),"")</f>
        <v/>
      </c>
      <c r="K4886" t="str">
        <f>IF(A4886&lt;&gt;"",VLOOKUP(D4886,Abfrage!$F$2:$G$21,2,FALSE),"")</f>
        <v/>
      </c>
      <c r="L4886" s="6" t="str">
        <f>IF(Belegerfassung!H4894&lt;&gt;"",Belegerfassung!H4894,"")</f>
        <v/>
      </c>
      <c r="M4886" t="str">
        <f>IFERROR(IF(Belegerfassung!E4894&lt;&gt;"",VLOOKUP(Belegerfassung!E4894,Abfrage!$L$2:$M$15,2,),""),"")</f>
        <v/>
      </c>
      <c r="N4886" t="str">
        <f t="shared" si="229"/>
        <v/>
      </c>
      <c r="O4886" t="str">
        <f t="shared" si="230"/>
        <v/>
      </c>
      <c r="P4886" t="str">
        <f>IF(Belegerfassung!G4894&lt;&gt;"",CONCATENATE(Belegerfassung!G4894,".pdf"),"")</f>
        <v/>
      </c>
    </row>
    <row r="4887" spans="1:16">
      <c r="A4887" t="str">
        <f>IF(Belegerfassung!C4895&lt;&gt;"",0,"")</f>
        <v/>
      </c>
      <c r="B4887" t="str">
        <f>IFERROR(VLOOKUP(Belegerfassung!I4895,Konten!A:D,2,FALSE),"")</f>
        <v/>
      </c>
      <c r="C4887" t="str">
        <f>IF(A4887&lt;&gt;"",TEXT(Belegerfassung!C4895,"TT.MM.JJJJ"),"")</f>
        <v/>
      </c>
      <c r="D4887" t="str">
        <f>IFERROR(VLOOKUP(Belegerfassung!A4895,Abfrage!$E$2:$F$20,2,FALSE),"")</f>
        <v/>
      </c>
      <c r="E4887" t="str">
        <f>IF(A4887&lt;&gt;"",Belegerfassung!B4895,"")</f>
        <v/>
      </c>
      <c r="F4887" t="str">
        <f>IF(Belegerfassung!L4895="","",IF(Belegerfassung!L4895&lt;&gt;"",IF(Belegerfassung!L4895&lt;&gt;"",IF(Belegerfassung!J4895&lt;&gt;0,VLOOKUP(Belegerfassung!L4895,Abfrage!$A$2:$C$19,2,),VLOOKUP(Belegerfassung!L4895,Abfrage!$A$2:$C$19,3,)),"")))</f>
        <v/>
      </c>
      <c r="G4887" t="str">
        <f t="shared" si="228"/>
        <v/>
      </c>
      <c r="H4887" s="31" t="str">
        <f>IF(A4887&lt;&gt;"",-Belegerfassung!J4895+Belegerfassung!K4895,"")</f>
        <v/>
      </c>
      <c r="I4887" s="49" t="str">
        <f>IFERROR(IF(H4887&lt;&gt;"",Belegerfassung!L4895*100,""),IF(OR(Belegerfassung!L4895="Leistung EU - Erlöse",Belegerfassung!L4895="Lieferungen EU-Erlöse",Belegerfassung!L4895="EUST",Belegerfassung!L4895="Bauleistungen 20%")=TRUE,"",MID(Belegerfassung!L4895,4,2)))</f>
        <v/>
      </c>
      <c r="J4887" s="6" t="str">
        <f>IF(A4887&lt;&gt;"",LEFT(Belegerfassung!D4895,40),"")</f>
        <v/>
      </c>
      <c r="K4887" t="str">
        <f>IF(A4887&lt;&gt;"",VLOOKUP(D4887,Abfrage!$F$2:$G$21,2,FALSE),"")</f>
        <v/>
      </c>
      <c r="L4887" s="6" t="str">
        <f>IF(Belegerfassung!H4895&lt;&gt;"",Belegerfassung!H4895,"")</f>
        <v/>
      </c>
      <c r="M4887" t="str">
        <f>IFERROR(IF(Belegerfassung!E4895&lt;&gt;"",VLOOKUP(Belegerfassung!E4895,Abfrage!$L$2:$M$15,2,),""),"")</f>
        <v/>
      </c>
      <c r="N4887" t="str">
        <f t="shared" si="229"/>
        <v/>
      </c>
      <c r="O4887" t="str">
        <f t="shared" si="230"/>
        <v/>
      </c>
      <c r="P4887" t="str">
        <f>IF(Belegerfassung!G4895&lt;&gt;"",CONCATENATE(Belegerfassung!G4895,".pdf"),"")</f>
        <v/>
      </c>
    </row>
    <row r="4888" spans="1:16">
      <c r="A4888" t="str">
        <f>IF(Belegerfassung!C4896&lt;&gt;"",0,"")</f>
        <v/>
      </c>
      <c r="B4888" t="str">
        <f>IFERROR(VLOOKUP(Belegerfassung!I4896,Konten!A:D,2,FALSE),"")</f>
        <v/>
      </c>
      <c r="C4888" t="str">
        <f>IF(A4888&lt;&gt;"",TEXT(Belegerfassung!C4896,"TT.MM.JJJJ"),"")</f>
        <v/>
      </c>
      <c r="D4888" t="str">
        <f>IFERROR(VLOOKUP(Belegerfassung!A4896,Abfrage!$E$2:$F$20,2,FALSE),"")</f>
        <v/>
      </c>
      <c r="E4888" t="str">
        <f>IF(A4888&lt;&gt;"",Belegerfassung!B4896,"")</f>
        <v/>
      </c>
      <c r="F4888" t="str">
        <f>IF(Belegerfassung!L4896="","",IF(Belegerfassung!L4896&lt;&gt;"",IF(Belegerfassung!L4896&lt;&gt;"",IF(Belegerfassung!J4896&lt;&gt;0,VLOOKUP(Belegerfassung!L4896,Abfrage!$A$2:$C$19,2,),VLOOKUP(Belegerfassung!L4896,Abfrage!$A$2:$C$19,3,)),"")))</f>
        <v/>
      </c>
      <c r="G4888" t="str">
        <f t="shared" si="228"/>
        <v/>
      </c>
      <c r="H4888" s="31" t="str">
        <f>IF(A4888&lt;&gt;"",-Belegerfassung!J4896+Belegerfassung!K4896,"")</f>
        <v/>
      </c>
      <c r="I4888" s="49" t="str">
        <f>IFERROR(IF(H4888&lt;&gt;"",Belegerfassung!L4896*100,""),IF(OR(Belegerfassung!L4896="Leistung EU - Erlöse",Belegerfassung!L4896="Lieferungen EU-Erlöse",Belegerfassung!L4896="EUST",Belegerfassung!L4896="Bauleistungen 20%")=TRUE,"",MID(Belegerfassung!L4896,4,2)))</f>
        <v/>
      </c>
      <c r="J4888" s="6" t="str">
        <f>IF(A4888&lt;&gt;"",LEFT(Belegerfassung!D4896,40),"")</f>
        <v/>
      </c>
      <c r="K4888" t="str">
        <f>IF(A4888&lt;&gt;"",VLOOKUP(D4888,Abfrage!$F$2:$G$21,2,FALSE),"")</f>
        <v/>
      </c>
      <c r="L4888" s="6" t="str">
        <f>IF(Belegerfassung!H4896&lt;&gt;"",Belegerfassung!H4896,"")</f>
        <v/>
      </c>
      <c r="M4888" t="str">
        <f>IFERROR(IF(Belegerfassung!E4896&lt;&gt;"",VLOOKUP(Belegerfassung!E4896,Abfrage!$L$2:$M$15,2,),""),"")</f>
        <v/>
      </c>
      <c r="N4888" t="str">
        <f t="shared" si="229"/>
        <v/>
      </c>
      <c r="O4888" t="str">
        <f t="shared" si="230"/>
        <v/>
      </c>
      <c r="P4888" t="str">
        <f>IF(Belegerfassung!G4896&lt;&gt;"",CONCATENATE(Belegerfassung!G4896,".pdf"),"")</f>
        <v/>
      </c>
    </row>
    <row r="4889" spans="1:16">
      <c r="A4889" t="str">
        <f>IF(Belegerfassung!C4897&lt;&gt;"",0,"")</f>
        <v/>
      </c>
      <c r="B4889" t="str">
        <f>IFERROR(VLOOKUP(Belegerfassung!I4897,Konten!A:D,2,FALSE),"")</f>
        <v/>
      </c>
      <c r="C4889" t="str">
        <f>IF(A4889&lt;&gt;"",TEXT(Belegerfassung!C4897,"TT.MM.JJJJ"),"")</f>
        <v/>
      </c>
      <c r="D4889" t="str">
        <f>IFERROR(VLOOKUP(Belegerfassung!A4897,Abfrage!$E$2:$F$20,2,FALSE),"")</f>
        <v/>
      </c>
      <c r="E4889" t="str">
        <f>IF(A4889&lt;&gt;"",Belegerfassung!B4897,"")</f>
        <v/>
      </c>
      <c r="F4889" t="str">
        <f>IF(Belegerfassung!L4897="","",IF(Belegerfassung!L4897&lt;&gt;"",IF(Belegerfassung!L4897&lt;&gt;"",IF(Belegerfassung!J4897&lt;&gt;0,VLOOKUP(Belegerfassung!L4897,Abfrage!$A$2:$C$19,2,),VLOOKUP(Belegerfassung!L4897,Abfrage!$A$2:$C$19,3,)),"")))</f>
        <v/>
      </c>
      <c r="G4889" t="str">
        <f t="shared" si="228"/>
        <v/>
      </c>
      <c r="H4889" s="31" t="str">
        <f>IF(A4889&lt;&gt;"",-Belegerfassung!J4897+Belegerfassung!K4897,"")</f>
        <v/>
      </c>
      <c r="I4889" s="49" t="str">
        <f>IFERROR(IF(H4889&lt;&gt;"",Belegerfassung!L4897*100,""),IF(OR(Belegerfassung!L4897="Leistung EU - Erlöse",Belegerfassung!L4897="Lieferungen EU-Erlöse",Belegerfassung!L4897="EUST",Belegerfassung!L4897="Bauleistungen 20%")=TRUE,"",MID(Belegerfassung!L4897,4,2)))</f>
        <v/>
      </c>
      <c r="J4889" s="6" t="str">
        <f>IF(A4889&lt;&gt;"",LEFT(Belegerfassung!D4897,40),"")</f>
        <v/>
      </c>
      <c r="K4889" t="str">
        <f>IF(A4889&lt;&gt;"",VLOOKUP(D4889,Abfrage!$F$2:$G$21,2,FALSE),"")</f>
        <v/>
      </c>
      <c r="L4889" s="6" t="str">
        <f>IF(Belegerfassung!H4897&lt;&gt;"",Belegerfassung!H4897,"")</f>
        <v/>
      </c>
      <c r="M4889" t="str">
        <f>IFERROR(IF(Belegerfassung!E4897&lt;&gt;"",VLOOKUP(Belegerfassung!E4897,Abfrage!$L$2:$M$15,2,),""),"")</f>
        <v/>
      </c>
      <c r="N4889" t="str">
        <f t="shared" si="229"/>
        <v/>
      </c>
      <c r="O4889" t="str">
        <f t="shared" si="230"/>
        <v/>
      </c>
      <c r="P4889" t="str">
        <f>IF(Belegerfassung!G4897&lt;&gt;"",CONCATENATE(Belegerfassung!G4897,".pdf"),"")</f>
        <v/>
      </c>
    </row>
    <row r="4890" spans="1:16">
      <c r="A4890" t="str">
        <f>IF(Belegerfassung!C4898&lt;&gt;"",0,"")</f>
        <v/>
      </c>
      <c r="B4890" t="str">
        <f>IFERROR(VLOOKUP(Belegerfassung!I4898,Konten!A:D,2,FALSE),"")</f>
        <v/>
      </c>
      <c r="C4890" t="str">
        <f>IF(A4890&lt;&gt;"",TEXT(Belegerfassung!C4898,"TT.MM.JJJJ"),"")</f>
        <v/>
      </c>
      <c r="D4890" t="str">
        <f>IFERROR(VLOOKUP(Belegerfassung!A4898,Abfrage!$E$2:$F$20,2,FALSE),"")</f>
        <v/>
      </c>
      <c r="E4890" t="str">
        <f>IF(A4890&lt;&gt;"",Belegerfassung!B4898,"")</f>
        <v/>
      </c>
      <c r="F4890" t="str">
        <f>IF(Belegerfassung!L4898="","",IF(Belegerfassung!L4898&lt;&gt;"",IF(Belegerfassung!L4898&lt;&gt;"",IF(Belegerfassung!J4898&lt;&gt;0,VLOOKUP(Belegerfassung!L4898,Abfrage!$A$2:$C$19,2,),VLOOKUP(Belegerfassung!L4898,Abfrage!$A$2:$C$19,3,)),"")))</f>
        <v/>
      </c>
      <c r="G4890" t="str">
        <f t="shared" si="228"/>
        <v/>
      </c>
      <c r="H4890" s="31" t="str">
        <f>IF(A4890&lt;&gt;"",-Belegerfassung!J4898+Belegerfassung!K4898,"")</f>
        <v/>
      </c>
      <c r="I4890" s="49" t="str">
        <f>IFERROR(IF(H4890&lt;&gt;"",Belegerfassung!L4898*100,""),IF(OR(Belegerfassung!L4898="Leistung EU - Erlöse",Belegerfassung!L4898="Lieferungen EU-Erlöse",Belegerfassung!L4898="EUST",Belegerfassung!L4898="Bauleistungen 20%")=TRUE,"",MID(Belegerfassung!L4898,4,2)))</f>
        <v/>
      </c>
      <c r="J4890" s="6" t="str">
        <f>IF(A4890&lt;&gt;"",LEFT(Belegerfassung!D4898,40),"")</f>
        <v/>
      </c>
      <c r="K4890" t="str">
        <f>IF(A4890&lt;&gt;"",VLOOKUP(D4890,Abfrage!$F$2:$G$21,2,FALSE),"")</f>
        <v/>
      </c>
      <c r="L4890" s="6" t="str">
        <f>IF(Belegerfassung!H4898&lt;&gt;"",Belegerfassung!H4898,"")</f>
        <v/>
      </c>
      <c r="M4890" t="str">
        <f>IFERROR(IF(Belegerfassung!E4898&lt;&gt;"",VLOOKUP(Belegerfassung!E4898,Abfrage!$L$2:$M$15,2,),""),"")</f>
        <v/>
      </c>
      <c r="N4890" t="str">
        <f t="shared" si="229"/>
        <v/>
      </c>
      <c r="O4890" t="str">
        <f t="shared" si="230"/>
        <v/>
      </c>
      <c r="P4890" t="str">
        <f>IF(Belegerfassung!G4898&lt;&gt;"",CONCATENATE(Belegerfassung!G4898,".pdf"),"")</f>
        <v/>
      </c>
    </row>
    <row r="4891" spans="1:16">
      <c r="A4891" t="str">
        <f>IF(Belegerfassung!C4899&lt;&gt;"",0,"")</f>
        <v/>
      </c>
      <c r="B4891" t="str">
        <f>IFERROR(VLOOKUP(Belegerfassung!I4899,Konten!A:D,2,FALSE),"")</f>
        <v/>
      </c>
      <c r="C4891" t="str">
        <f>IF(A4891&lt;&gt;"",TEXT(Belegerfassung!C4899,"TT.MM.JJJJ"),"")</f>
        <v/>
      </c>
      <c r="D4891" t="str">
        <f>IFERROR(VLOOKUP(Belegerfassung!A4899,Abfrage!$E$2:$F$20,2,FALSE),"")</f>
        <v/>
      </c>
      <c r="E4891" t="str">
        <f>IF(A4891&lt;&gt;"",Belegerfassung!B4899,"")</f>
        <v/>
      </c>
      <c r="F4891" t="str">
        <f>IF(Belegerfassung!L4899="","",IF(Belegerfassung!L4899&lt;&gt;"",IF(Belegerfassung!L4899&lt;&gt;"",IF(Belegerfassung!J4899&lt;&gt;0,VLOOKUP(Belegerfassung!L4899,Abfrage!$A$2:$C$19,2,),VLOOKUP(Belegerfassung!L4899,Abfrage!$A$2:$C$19,3,)),"")))</f>
        <v/>
      </c>
      <c r="G4891" t="str">
        <f t="shared" si="228"/>
        <v/>
      </c>
      <c r="H4891" s="31" t="str">
        <f>IF(A4891&lt;&gt;"",-Belegerfassung!J4899+Belegerfassung!K4899,"")</f>
        <v/>
      </c>
      <c r="I4891" s="49" t="str">
        <f>IFERROR(IF(H4891&lt;&gt;"",Belegerfassung!L4899*100,""),IF(OR(Belegerfassung!L4899="Leistung EU - Erlöse",Belegerfassung!L4899="Lieferungen EU-Erlöse",Belegerfassung!L4899="EUST",Belegerfassung!L4899="Bauleistungen 20%")=TRUE,"",MID(Belegerfassung!L4899,4,2)))</f>
        <v/>
      </c>
      <c r="J4891" s="6" t="str">
        <f>IF(A4891&lt;&gt;"",LEFT(Belegerfassung!D4899,40),"")</f>
        <v/>
      </c>
      <c r="K4891" t="str">
        <f>IF(A4891&lt;&gt;"",VLOOKUP(D4891,Abfrage!$F$2:$G$21,2,FALSE),"")</f>
        <v/>
      </c>
      <c r="L4891" s="6" t="str">
        <f>IF(Belegerfassung!H4899&lt;&gt;"",Belegerfassung!H4899,"")</f>
        <v/>
      </c>
      <c r="M4891" t="str">
        <f>IFERROR(IF(Belegerfassung!E4899&lt;&gt;"",VLOOKUP(Belegerfassung!E4899,Abfrage!$L$2:$M$15,2,),""),"")</f>
        <v/>
      </c>
      <c r="N4891" t="str">
        <f t="shared" si="229"/>
        <v/>
      </c>
      <c r="O4891" t="str">
        <f t="shared" si="230"/>
        <v/>
      </c>
      <c r="P4891" t="str">
        <f>IF(Belegerfassung!G4899&lt;&gt;"",CONCATENATE(Belegerfassung!G4899,".pdf"),"")</f>
        <v/>
      </c>
    </row>
    <row r="4892" spans="1:16">
      <c r="A4892" t="str">
        <f>IF(Belegerfassung!C4900&lt;&gt;"",0,"")</f>
        <v/>
      </c>
      <c r="B4892" t="str">
        <f>IFERROR(VLOOKUP(Belegerfassung!I4900,Konten!A:D,2,FALSE),"")</f>
        <v/>
      </c>
      <c r="C4892" t="str">
        <f>IF(A4892&lt;&gt;"",TEXT(Belegerfassung!C4900,"TT.MM.JJJJ"),"")</f>
        <v/>
      </c>
      <c r="D4892" t="str">
        <f>IFERROR(VLOOKUP(Belegerfassung!A4900,Abfrage!$E$2:$F$20,2,FALSE),"")</f>
        <v/>
      </c>
      <c r="E4892" t="str">
        <f>IF(A4892&lt;&gt;"",Belegerfassung!B4900,"")</f>
        <v/>
      </c>
      <c r="F4892" t="str">
        <f>IF(Belegerfassung!L4900="","",IF(Belegerfassung!L4900&lt;&gt;"",IF(Belegerfassung!L4900&lt;&gt;"",IF(Belegerfassung!J4900&lt;&gt;0,VLOOKUP(Belegerfassung!L4900,Abfrage!$A$2:$C$19,2,),VLOOKUP(Belegerfassung!L4900,Abfrage!$A$2:$C$19,3,)),"")))</f>
        <v/>
      </c>
      <c r="G4892" t="str">
        <f t="shared" si="228"/>
        <v/>
      </c>
      <c r="H4892" s="31" t="str">
        <f>IF(A4892&lt;&gt;"",-Belegerfassung!J4900+Belegerfassung!K4900,"")</f>
        <v/>
      </c>
      <c r="I4892" s="49" t="str">
        <f>IFERROR(IF(H4892&lt;&gt;"",Belegerfassung!L4900*100,""),IF(OR(Belegerfassung!L4900="Leistung EU - Erlöse",Belegerfassung!L4900="Lieferungen EU-Erlöse",Belegerfassung!L4900="EUST",Belegerfassung!L4900="Bauleistungen 20%")=TRUE,"",MID(Belegerfassung!L4900,4,2)))</f>
        <v/>
      </c>
      <c r="J4892" s="6" t="str">
        <f>IF(A4892&lt;&gt;"",LEFT(Belegerfassung!D4900,40),"")</f>
        <v/>
      </c>
      <c r="K4892" t="str">
        <f>IF(A4892&lt;&gt;"",VLOOKUP(D4892,Abfrage!$F$2:$G$21,2,FALSE),"")</f>
        <v/>
      </c>
      <c r="L4892" s="6" t="str">
        <f>IF(Belegerfassung!H4900&lt;&gt;"",Belegerfassung!H4900,"")</f>
        <v/>
      </c>
      <c r="M4892" t="str">
        <f>IFERROR(IF(Belegerfassung!E4900&lt;&gt;"",VLOOKUP(Belegerfassung!E4900,Abfrage!$L$2:$M$15,2,),""),"")</f>
        <v/>
      </c>
      <c r="N4892" t="str">
        <f t="shared" si="229"/>
        <v/>
      </c>
      <c r="O4892" t="str">
        <f t="shared" si="230"/>
        <v/>
      </c>
      <c r="P4892" t="str">
        <f>IF(Belegerfassung!G4900&lt;&gt;"",CONCATENATE(Belegerfassung!G4900,".pdf"),"")</f>
        <v/>
      </c>
    </row>
    <row r="4893" spans="1:16">
      <c r="A4893" t="str">
        <f>IF(Belegerfassung!C4901&lt;&gt;"",0,"")</f>
        <v/>
      </c>
      <c r="B4893" t="str">
        <f>IFERROR(VLOOKUP(Belegerfassung!I4901,Konten!A:D,2,FALSE),"")</f>
        <v/>
      </c>
      <c r="C4893" t="str">
        <f>IF(A4893&lt;&gt;"",TEXT(Belegerfassung!C4901,"TT.MM.JJJJ"),"")</f>
        <v/>
      </c>
      <c r="D4893" t="str">
        <f>IFERROR(VLOOKUP(Belegerfassung!A4901,Abfrage!$E$2:$F$20,2,FALSE),"")</f>
        <v/>
      </c>
      <c r="E4893" t="str">
        <f>IF(A4893&lt;&gt;"",Belegerfassung!B4901,"")</f>
        <v/>
      </c>
      <c r="F4893" t="str">
        <f>IF(Belegerfassung!L4901="","",IF(Belegerfassung!L4901&lt;&gt;"",IF(Belegerfassung!L4901&lt;&gt;"",IF(Belegerfassung!J4901&lt;&gt;0,VLOOKUP(Belegerfassung!L4901,Abfrage!$A$2:$C$19,2,),VLOOKUP(Belegerfassung!L4901,Abfrage!$A$2:$C$19,3,)),"")))</f>
        <v/>
      </c>
      <c r="G4893" t="str">
        <f t="shared" si="228"/>
        <v/>
      </c>
      <c r="H4893" s="31" t="str">
        <f>IF(A4893&lt;&gt;"",-Belegerfassung!J4901+Belegerfassung!K4901,"")</f>
        <v/>
      </c>
      <c r="I4893" s="49" t="str">
        <f>IFERROR(IF(H4893&lt;&gt;"",Belegerfassung!L4901*100,""),IF(OR(Belegerfassung!L4901="Leistung EU - Erlöse",Belegerfassung!L4901="Lieferungen EU-Erlöse",Belegerfassung!L4901="EUST",Belegerfassung!L4901="Bauleistungen 20%")=TRUE,"",MID(Belegerfassung!L4901,4,2)))</f>
        <v/>
      </c>
      <c r="J4893" s="6" t="str">
        <f>IF(A4893&lt;&gt;"",LEFT(Belegerfassung!D4901,40),"")</f>
        <v/>
      </c>
      <c r="K4893" t="str">
        <f>IF(A4893&lt;&gt;"",VLOOKUP(D4893,Abfrage!$F$2:$G$21,2,FALSE),"")</f>
        <v/>
      </c>
      <c r="L4893" s="6" t="str">
        <f>IF(Belegerfassung!H4901&lt;&gt;"",Belegerfassung!H4901,"")</f>
        <v/>
      </c>
      <c r="M4893" t="str">
        <f>IFERROR(IF(Belegerfassung!E4901&lt;&gt;"",VLOOKUP(Belegerfassung!E4901,Abfrage!$L$2:$M$15,2,),""),"")</f>
        <v/>
      </c>
      <c r="N4893" t="str">
        <f t="shared" si="229"/>
        <v/>
      </c>
      <c r="O4893" t="str">
        <f t="shared" si="230"/>
        <v/>
      </c>
      <c r="P4893" t="str">
        <f>IF(Belegerfassung!G4901&lt;&gt;"",CONCATENATE(Belegerfassung!G4901,".pdf"),"")</f>
        <v/>
      </c>
    </row>
    <row r="4894" spans="1:16">
      <c r="A4894" t="str">
        <f>IF(Belegerfassung!C4902&lt;&gt;"",0,"")</f>
        <v/>
      </c>
      <c r="B4894" t="str">
        <f>IFERROR(VLOOKUP(Belegerfassung!I4902,Konten!A:D,2,FALSE),"")</f>
        <v/>
      </c>
      <c r="C4894" t="str">
        <f>IF(A4894&lt;&gt;"",TEXT(Belegerfassung!C4902,"TT.MM.JJJJ"),"")</f>
        <v/>
      </c>
      <c r="D4894" t="str">
        <f>IFERROR(VLOOKUP(Belegerfassung!A4902,Abfrage!$E$2:$F$20,2,FALSE),"")</f>
        <v/>
      </c>
      <c r="E4894" t="str">
        <f>IF(A4894&lt;&gt;"",Belegerfassung!B4902,"")</f>
        <v/>
      </c>
      <c r="F4894" t="str">
        <f>IF(Belegerfassung!L4902="","",IF(Belegerfassung!L4902&lt;&gt;"",IF(Belegerfassung!L4902&lt;&gt;"",IF(Belegerfassung!J4902&lt;&gt;0,VLOOKUP(Belegerfassung!L4902,Abfrage!$A$2:$C$19,2,),VLOOKUP(Belegerfassung!L4902,Abfrage!$A$2:$C$19,3,)),"")))</f>
        <v/>
      </c>
      <c r="G4894" t="str">
        <f t="shared" si="228"/>
        <v/>
      </c>
      <c r="H4894" s="31" t="str">
        <f>IF(A4894&lt;&gt;"",-Belegerfassung!J4902+Belegerfassung!K4902,"")</f>
        <v/>
      </c>
      <c r="I4894" s="49" t="str">
        <f>IFERROR(IF(H4894&lt;&gt;"",Belegerfassung!L4902*100,""),IF(OR(Belegerfassung!L4902="Leistung EU - Erlöse",Belegerfassung!L4902="Lieferungen EU-Erlöse",Belegerfassung!L4902="EUST",Belegerfassung!L4902="Bauleistungen 20%")=TRUE,"",MID(Belegerfassung!L4902,4,2)))</f>
        <v/>
      </c>
      <c r="J4894" s="6" t="str">
        <f>IF(A4894&lt;&gt;"",LEFT(Belegerfassung!D4902,40),"")</f>
        <v/>
      </c>
      <c r="K4894" t="str">
        <f>IF(A4894&lt;&gt;"",VLOOKUP(D4894,Abfrage!$F$2:$G$21,2,FALSE),"")</f>
        <v/>
      </c>
      <c r="L4894" s="6" t="str">
        <f>IF(Belegerfassung!H4902&lt;&gt;"",Belegerfassung!H4902,"")</f>
        <v/>
      </c>
      <c r="M4894" t="str">
        <f>IFERROR(IF(Belegerfassung!E4902&lt;&gt;"",VLOOKUP(Belegerfassung!E4902,Abfrage!$L$2:$M$15,2,),""),"")</f>
        <v/>
      </c>
      <c r="N4894" t="str">
        <f t="shared" si="229"/>
        <v/>
      </c>
      <c r="O4894" t="str">
        <f t="shared" si="230"/>
        <v/>
      </c>
      <c r="P4894" t="str">
        <f>IF(Belegerfassung!G4902&lt;&gt;"",CONCATENATE(Belegerfassung!G4902,".pdf"),"")</f>
        <v/>
      </c>
    </row>
    <row r="4895" spans="1:16">
      <c r="A4895" t="str">
        <f>IF(Belegerfassung!C4903&lt;&gt;"",0,"")</f>
        <v/>
      </c>
      <c r="B4895" t="str">
        <f>IFERROR(VLOOKUP(Belegerfassung!I4903,Konten!A:D,2,FALSE),"")</f>
        <v/>
      </c>
      <c r="C4895" t="str">
        <f>IF(A4895&lt;&gt;"",TEXT(Belegerfassung!C4903,"TT.MM.JJJJ"),"")</f>
        <v/>
      </c>
      <c r="D4895" t="str">
        <f>IFERROR(VLOOKUP(Belegerfassung!A4903,Abfrage!$E$2:$F$20,2,FALSE),"")</f>
        <v/>
      </c>
      <c r="E4895" t="str">
        <f>IF(A4895&lt;&gt;"",Belegerfassung!B4903,"")</f>
        <v/>
      </c>
      <c r="F4895" t="str">
        <f>IF(Belegerfassung!L4903="","",IF(Belegerfassung!L4903&lt;&gt;"",IF(Belegerfassung!L4903&lt;&gt;"",IF(Belegerfassung!J4903&lt;&gt;0,VLOOKUP(Belegerfassung!L4903,Abfrage!$A$2:$C$19,2,),VLOOKUP(Belegerfassung!L4903,Abfrage!$A$2:$C$19,3,)),"")))</f>
        <v/>
      </c>
      <c r="G4895" t="str">
        <f t="shared" si="228"/>
        <v/>
      </c>
      <c r="H4895" s="31" t="str">
        <f>IF(A4895&lt;&gt;"",-Belegerfassung!J4903+Belegerfassung!K4903,"")</f>
        <v/>
      </c>
      <c r="I4895" s="49" t="str">
        <f>IFERROR(IF(H4895&lt;&gt;"",Belegerfassung!L4903*100,""),IF(OR(Belegerfassung!L4903="Leistung EU - Erlöse",Belegerfassung!L4903="Lieferungen EU-Erlöse",Belegerfassung!L4903="EUST",Belegerfassung!L4903="Bauleistungen 20%")=TRUE,"",MID(Belegerfassung!L4903,4,2)))</f>
        <v/>
      </c>
      <c r="J4895" s="6" t="str">
        <f>IF(A4895&lt;&gt;"",LEFT(Belegerfassung!D4903,40),"")</f>
        <v/>
      </c>
      <c r="K4895" t="str">
        <f>IF(A4895&lt;&gt;"",VLOOKUP(D4895,Abfrage!$F$2:$G$21,2,FALSE),"")</f>
        <v/>
      </c>
      <c r="L4895" s="6" t="str">
        <f>IF(Belegerfassung!H4903&lt;&gt;"",Belegerfassung!H4903,"")</f>
        <v/>
      </c>
      <c r="M4895" t="str">
        <f>IFERROR(IF(Belegerfassung!E4903&lt;&gt;"",VLOOKUP(Belegerfassung!E4903,Abfrage!$L$2:$M$15,2,),""),"")</f>
        <v/>
      </c>
      <c r="N4895" t="str">
        <f t="shared" si="229"/>
        <v/>
      </c>
      <c r="O4895" t="str">
        <f t="shared" si="230"/>
        <v/>
      </c>
      <c r="P4895" t="str">
        <f>IF(Belegerfassung!G4903&lt;&gt;"",CONCATENATE(Belegerfassung!G4903,".pdf"),"")</f>
        <v/>
      </c>
    </row>
    <row r="4896" spans="1:16">
      <c r="A4896" t="str">
        <f>IF(Belegerfassung!C4904&lt;&gt;"",0,"")</f>
        <v/>
      </c>
      <c r="B4896" t="str">
        <f>IFERROR(VLOOKUP(Belegerfassung!I4904,Konten!A:D,2,FALSE),"")</f>
        <v/>
      </c>
      <c r="C4896" t="str">
        <f>IF(A4896&lt;&gt;"",TEXT(Belegerfassung!C4904,"TT.MM.JJJJ"),"")</f>
        <v/>
      </c>
      <c r="D4896" t="str">
        <f>IFERROR(VLOOKUP(Belegerfassung!A4904,Abfrage!$E$2:$F$20,2,FALSE),"")</f>
        <v/>
      </c>
      <c r="E4896" t="str">
        <f>IF(A4896&lt;&gt;"",Belegerfassung!B4904,"")</f>
        <v/>
      </c>
      <c r="F4896" t="str">
        <f>IF(Belegerfassung!L4904="","",IF(Belegerfassung!L4904&lt;&gt;"",IF(Belegerfassung!L4904&lt;&gt;"",IF(Belegerfassung!J4904&lt;&gt;0,VLOOKUP(Belegerfassung!L4904,Abfrage!$A$2:$C$19,2,),VLOOKUP(Belegerfassung!L4904,Abfrage!$A$2:$C$19,3,)),"")))</f>
        <v/>
      </c>
      <c r="G4896" t="str">
        <f t="shared" si="228"/>
        <v/>
      </c>
      <c r="H4896" s="31" t="str">
        <f>IF(A4896&lt;&gt;"",-Belegerfassung!J4904+Belegerfassung!K4904,"")</f>
        <v/>
      </c>
      <c r="I4896" s="49" t="str">
        <f>IFERROR(IF(H4896&lt;&gt;"",Belegerfassung!L4904*100,""),IF(OR(Belegerfassung!L4904="Leistung EU - Erlöse",Belegerfassung!L4904="Lieferungen EU-Erlöse",Belegerfassung!L4904="EUST",Belegerfassung!L4904="Bauleistungen 20%")=TRUE,"",MID(Belegerfassung!L4904,4,2)))</f>
        <v/>
      </c>
      <c r="J4896" s="6" t="str">
        <f>IF(A4896&lt;&gt;"",LEFT(Belegerfassung!D4904,40),"")</f>
        <v/>
      </c>
      <c r="K4896" t="str">
        <f>IF(A4896&lt;&gt;"",VLOOKUP(D4896,Abfrage!$F$2:$G$21,2,FALSE),"")</f>
        <v/>
      </c>
      <c r="L4896" s="6" t="str">
        <f>IF(Belegerfassung!H4904&lt;&gt;"",Belegerfassung!H4904,"")</f>
        <v/>
      </c>
      <c r="M4896" t="str">
        <f>IFERROR(IF(Belegerfassung!E4904&lt;&gt;"",VLOOKUP(Belegerfassung!E4904,Abfrage!$L$2:$M$15,2,),""),"")</f>
        <v/>
      </c>
      <c r="N4896" t="str">
        <f t="shared" si="229"/>
        <v/>
      </c>
      <c r="O4896" t="str">
        <f t="shared" si="230"/>
        <v/>
      </c>
      <c r="P4896" t="str">
        <f>IF(Belegerfassung!G4904&lt;&gt;"",CONCATENATE(Belegerfassung!G4904,".pdf"),"")</f>
        <v/>
      </c>
    </row>
    <row r="4897" spans="1:16">
      <c r="A4897" t="str">
        <f>IF(Belegerfassung!C4905&lt;&gt;"",0,"")</f>
        <v/>
      </c>
      <c r="B4897" t="str">
        <f>IFERROR(VLOOKUP(Belegerfassung!I4905,Konten!A:D,2,FALSE),"")</f>
        <v/>
      </c>
      <c r="C4897" t="str">
        <f>IF(A4897&lt;&gt;"",TEXT(Belegerfassung!C4905,"TT.MM.JJJJ"),"")</f>
        <v/>
      </c>
      <c r="D4897" t="str">
        <f>IFERROR(VLOOKUP(Belegerfassung!A4905,Abfrage!$E$2:$F$20,2,FALSE),"")</f>
        <v/>
      </c>
      <c r="E4897" t="str">
        <f>IF(A4897&lt;&gt;"",Belegerfassung!B4905,"")</f>
        <v/>
      </c>
      <c r="F4897" t="str">
        <f>IF(Belegerfassung!L4905="","",IF(Belegerfassung!L4905&lt;&gt;"",IF(Belegerfassung!L4905&lt;&gt;"",IF(Belegerfassung!J4905&lt;&gt;0,VLOOKUP(Belegerfassung!L4905,Abfrage!$A$2:$C$19,2,),VLOOKUP(Belegerfassung!L4905,Abfrage!$A$2:$C$19,3,)),"")))</f>
        <v/>
      </c>
      <c r="G4897" t="str">
        <f t="shared" si="228"/>
        <v/>
      </c>
      <c r="H4897" s="31" t="str">
        <f>IF(A4897&lt;&gt;"",-Belegerfassung!J4905+Belegerfassung!K4905,"")</f>
        <v/>
      </c>
      <c r="I4897" s="49" t="str">
        <f>IFERROR(IF(H4897&lt;&gt;"",Belegerfassung!L4905*100,""),IF(OR(Belegerfassung!L4905="Leistung EU - Erlöse",Belegerfassung!L4905="Lieferungen EU-Erlöse",Belegerfassung!L4905="EUST",Belegerfassung!L4905="Bauleistungen 20%")=TRUE,"",MID(Belegerfassung!L4905,4,2)))</f>
        <v/>
      </c>
      <c r="J4897" s="6" t="str">
        <f>IF(A4897&lt;&gt;"",LEFT(Belegerfassung!D4905,40),"")</f>
        <v/>
      </c>
      <c r="K4897" t="str">
        <f>IF(A4897&lt;&gt;"",VLOOKUP(D4897,Abfrage!$F$2:$G$21,2,FALSE),"")</f>
        <v/>
      </c>
      <c r="L4897" s="6" t="str">
        <f>IF(Belegerfassung!H4905&lt;&gt;"",Belegerfassung!H4905,"")</f>
        <v/>
      </c>
      <c r="M4897" t="str">
        <f>IFERROR(IF(Belegerfassung!E4905&lt;&gt;"",VLOOKUP(Belegerfassung!E4905,Abfrage!$L$2:$M$15,2,),""),"")</f>
        <v/>
      </c>
      <c r="N4897" t="str">
        <f t="shared" si="229"/>
        <v/>
      </c>
      <c r="O4897" t="str">
        <f t="shared" si="230"/>
        <v/>
      </c>
      <c r="P4897" t="str">
        <f>IF(Belegerfassung!G4905&lt;&gt;"",CONCATENATE(Belegerfassung!G4905,".pdf"),"")</f>
        <v/>
      </c>
    </row>
    <row r="4898" spans="1:16">
      <c r="A4898" t="str">
        <f>IF(Belegerfassung!C4906&lt;&gt;"",0,"")</f>
        <v/>
      </c>
      <c r="B4898" t="str">
        <f>IFERROR(VLOOKUP(Belegerfassung!I4906,Konten!A:D,2,FALSE),"")</f>
        <v/>
      </c>
      <c r="C4898" t="str">
        <f>IF(A4898&lt;&gt;"",TEXT(Belegerfassung!C4906,"TT.MM.JJJJ"),"")</f>
        <v/>
      </c>
      <c r="D4898" t="str">
        <f>IFERROR(VLOOKUP(Belegerfassung!A4906,Abfrage!$E$2:$F$20,2,FALSE),"")</f>
        <v/>
      </c>
      <c r="E4898" t="str">
        <f>IF(A4898&lt;&gt;"",Belegerfassung!B4906,"")</f>
        <v/>
      </c>
      <c r="F4898" t="str">
        <f>IF(Belegerfassung!L4906="","",IF(Belegerfassung!L4906&lt;&gt;"",IF(Belegerfassung!L4906&lt;&gt;"",IF(Belegerfassung!J4906&lt;&gt;0,VLOOKUP(Belegerfassung!L4906,Abfrage!$A$2:$C$19,2,),VLOOKUP(Belegerfassung!L4906,Abfrage!$A$2:$C$19,3,)),"")))</f>
        <v/>
      </c>
      <c r="G4898" t="str">
        <f t="shared" si="228"/>
        <v/>
      </c>
      <c r="H4898" s="31" t="str">
        <f>IF(A4898&lt;&gt;"",-Belegerfassung!J4906+Belegerfassung!K4906,"")</f>
        <v/>
      </c>
      <c r="I4898" s="49" t="str">
        <f>IFERROR(IF(H4898&lt;&gt;"",Belegerfassung!L4906*100,""),IF(OR(Belegerfassung!L4906="Leistung EU - Erlöse",Belegerfassung!L4906="Lieferungen EU-Erlöse",Belegerfassung!L4906="EUST",Belegerfassung!L4906="Bauleistungen 20%")=TRUE,"",MID(Belegerfassung!L4906,4,2)))</f>
        <v/>
      </c>
      <c r="J4898" s="6" t="str">
        <f>IF(A4898&lt;&gt;"",LEFT(Belegerfassung!D4906,40),"")</f>
        <v/>
      </c>
      <c r="K4898" t="str">
        <f>IF(A4898&lt;&gt;"",VLOOKUP(D4898,Abfrage!$F$2:$G$21,2,FALSE),"")</f>
        <v/>
      </c>
      <c r="L4898" s="6" t="str">
        <f>IF(Belegerfassung!H4906&lt;&gt;"",Belegerfassung!H4906,"")</f>
        <v/>
      </c>
      <c r="M4898" t="str">
        <f>IFERROR(IF(Belegerfassung!E4906&lt;&gt;"",VLOOKUP(Belegerfassung!E4906,Abfrage!$L$2:$M$15,2,),""),"")</f>
        <v/>
      </c>
      <c r="N4898" t="str">
        <f t="shared" si="229"/>
        <v/>
      </c>
      <c r="O4898" t="str">
        <f t="shared" si="230"/>
        <v/>
      </c>
      <c r="P4898" t="str">
        <f>IF(Belegerfassung!G4906&lt;&gt;"",CONCATENATE(Belegerfassung!G4906,".pdf"),"")</f>
        <v/>
      </c>
    </row>
    <row r="4899" spans="1:16">
      <c r="A4899" t="str">
        <f>IF(Belegerfassung!C4907&lt;&gt;"",0,"")</f>
        <v/>
      </c>
      <c r="B4899" t="str">
        <f>IFERROR(VLOOKUP(Belegerfassung!I4907,Konten!A:D,2,FALSE),"")</f>
        <v/>
      </c>
      <c r="C4899" t="str">
        <f>IF(A4899&lt;&gt;"",TEXT(Belegerfassung!C4907,"TT.MM.JJJJ"),"")</f>
        <v/>
      </c>
      <c r="D4899" t="str">
        <f>IFERROR(VLOOKUP(Belegerfassung!A4907,Abfrage!$E$2:$F$20,2,FALSE),"")</f>
        <v/>
      </c>
      <c r="E4899" t="str">
        <f>IF(A4899&lt;&gt;"",Belegerfassung!B4907,"")</f>
        <v/>
      </c>
      <c r="F4899" t="str">
        <f>IF(Belegerfassung!L4907="","",IF(Belegerfassung!L4907&lt;&gt;"",IF(Belegerfassung!L4907&lt;&gt;"",IF(Belegerfassung!J4907&lt;&gt;0,VLOOKUP(Belegerfassung!L4907,Abfrage!$A$2:$C$19,2,),VLOOKUP(Belegerfassung!L4907,Abfrage!$A$2:$C$19,3,)),"")))</f>
        <v/>
      </c>
      <c r="G4899" t="str">
        <f t="shared" si="228"/>
        <v/>
      </c>
      <c r="H4899" s="31" t="str">
        <f>IF(A4899&lt;&gt;"",-Belegerfassung!J4907+Belegerfassung!K4907,"")</f>
        <v/>
      </c>
      <c r="I4899" s="49" t="str">
        <f>IFERROR(IF(H4899&lt;&gt;"",Belegerfassung!L4907*100,""),IF(OR(Belegerfassung!L4907="Leistung EU - Erlöse",Belegerfassung!L4907="Lieferungen EU-Erlöse",Belegerfassung!L4907="EUST",Belegerfassung!L4907="Bauleistungen 20%")=TRUE,"",MID(Belegerfassung!L4907,4,2)))</f>
        <v/>
      </c>
      <c r="J4899" s="6" t="str">
        <f>IF(A4899&lt;&gt;"",LEFT(Belegerfassung!D4907,40),"")</f>
        <v/>
      </c>
      <c r="K4899" t="str">
        <f>IF(A4899&lt;&gt;"",VLOOKUP(D4899,Abfrage!$F$2:$G$21,2,FALSE),"")</f>
        <v/>
      </c>
      <c r="L4899" s="6" t="str">
        <f>IF(Belegerfassung!H4907&lt;&gt;"",Belegerfassung!H4907,"")</f>
        <v/>
      </c>
      <c r="M4899" t="str">
        <f>IFERROR(IF(Belegerfassung!E4907&lt;&gt;"",VLOOKUP(Belegerfassung!E4907,Abfrage!$L$2:$M$15,2,),""),"")</f>
        <v/>
      </c>
      <c r="N4899" t="str">
        <f t="shared" si="229"/>
        <v/>
      </c>
      <c r="O4899" t="str">
        <f t="shared" si="230"/>
        <v/>
      </c>
      <c r="P4899" t="str">
        <f>IF(Belegerfassung!G4907&lt;&gt;"",CONCATENATE(Belegerfassung!G4907,".pdf"),"")</f>
        <v/>
      </c>
    </row>
    <row r="4900" spans="1:16">
      <c r="A4900" t="str">
        <f>IF(Belegerfassung!C4908&lt;&gt;"",0,"")</f>
        <v/>
      </c>
      <c r="B4900" t="str">
        <f>IFERROR(VLOOKUP(Belegerfassung!I4908,Konten!A:D,2,FALSE),"")</f>
        <v/>
      </c>
      <c r="C4900" t="str">
        <f>IF(A4900&lt;&gt;"",TEXT(Belegerfassung!C4908,"TT.MM.JJJJ"),"")</f>
        <v/>
      </c>
      <c r="D4900" t="str">
        <f>IFERROR(VLOOKUP(Belegerfassung!A4908,Abfrage!$E$2:$F$20,2,FALSE),"")</f>
        <v/>
      </c>
      <c r="E4900" t="str">
        <f>IF(A4900&lt;&gt;"",Belegerfassung!B4908,"")</f>
        <v/>
      </c>
      <c r="F4900" t="str">
        <f>IF(Belegerfassung!L4908="","",IF(Belegerfassung!L4908&lt;&gt;"",IF(Belegerfassung!L4908&lt;&gt;"",IF(Belegerfassung!J4908&lt;&gt;0,VLOOKUP(Belegerfassung!L4908,Abfrage!$A$2:$C$19,2,),VLOOKUP(Belegerfassung!L4908,Abfrage!$A$2:$C$19,3,)),"")))</f>
        <v/>
      </c>
      <c r="G4900" t="str">
        <f t="shared" si="228"/>
        <v/>
      </c>
      <c r="H4900" s="31" t="str">
        <f>IF(A4900&lt;&gt;"",-Belegerfassung!J4908+Belegerfassung!K4908,"")</f>
        <v/>
      </c>
      <c r="I4900" s="49" t="str">
        <f>IFERROR(IF(H4900&lt;&gt;"",Belegerfassung!L4908*100,""),IF(OR(Belegerfassung!L4908="Leistung EU - Erlöse",Belegerfassung!L4908="Lieferungen EU-Erlöse",Belegerfassung!L4908="EUST",Belegerfassung!L4908="Bauleistungen 20%")=TRUE,"",MID(Belegerfassung!L4908,4,2)))</f>
        <v/>
      </c>
      <c r="J4900" s="6" t="str">
        <f>IF(A4900&lt;&gt;"",LEFT(Belegerfassung!D4908,40),"")</f>
        <v/>
      </c>
      <c r="K4900" t="str">
        <f>IF(A4900&lt;&gt;"",VLOOKUP(D4900,Abfrage!$F$2:$G$21,2,FALSE),"")</f>
        <v/>
      </c>
      <c r="L4900" s="6" t="str">
        <f>IF(Belegerfassung!H4908&lt;&gt;"",Belegerfassung!H4908,"")</f>
        <v/>
      </c>
      <c r="M4900" t="str">
        <f>IFERROR(IF(Belegerfassung!E4908&lt;&gt;"",VLOOKUP(Belegerfassung!E4908,Abfrage!$L$2:$M$15,2,),""),"")</f>
        <v/>
      </c>
      <c r="N4900" t="str">
        <f t="shared" si="229"/>
        <v/>
      </c>
      <c r="O4900" t="str">
        <f t="shared" si="230"/>
        <v/>
      </c>
      <c r="P4900" t="str">
        <f>IF(Belegerfassung!G4908&lt;&gt;"",CONCATENATE(Belegerfassung!G4908,".pdf"),"")</f>
        <v/>
      </c>
    </row>
    <row r="4901" spans="1:16">
      <c r="A4901" t="str">
        <f>IF(Belegerfassung!C4909&lt;&gt;"",0,"")</f>
        <v/>
      </c>
      <c r="B4901" t="str">
        <f>IFERROR(VLOOKUP(Belegerfassung!I4909,Konten!A:D,2,FALSE),"")</f>
        <v/>
      </c>
      <c r="C4901" t="str">
        <f>IF(A4901&lt;&gt;"",TEXT(Belegerfassung!C4909,"TT.MM.JJJJ"),"")</f>
        <v/>
      </c>
      <c r="D4901" t="str">
        <f>IFERROR(VLOOKUP(Belegerfassung!A4909,Abfrage!$E$2:$F$20,2,FALSE),"")</f>
        <v/>
      </c>
      <c r="E4901" t="str">
        <f>IF(A4901&lt;&gt;"",Belegerfassung!B4909,"")</f>
        <v/>
      </c>
      <c r="F4901" t="str">
        <f>IF(Belegerfassung!L4909="","",IF(Belegerfassung!L4909&lt;&gt;"",IF(Belegerfassung!L4909&lt;&gt;"",IF(Belegerfassung!J4909&lt;&gt;0,VLOOKUP(Belegerfassung!L4909,Abfrage!$A$2:$C$19,2,),VLOOKUP(Belegerfassung!L4909,Abfrage!$A$2:$C$19,3,)),"")))</f>
        <v/>
      </c>
      <c r="G4901" t="str">
        <f t="shared" si="228"/>
        <v/>
      </c>
      <c r="H4901" s="31" t="str">
        <f>IF(A4901&lt;&gt;"",-Belegerfassung!J4909+Belegerfassung!K4909,"")</f>
        <v/>
      </c>
      <c r="I4901" s="49" t="str">
        <f>IFERROR(IF(H4901&lt;&gt;"",Belegerfassung!L4909*100,""),IF(OR(Belegerfassung!L4909="Leistung EU - Erlöse",Belegerfassung!L4909="Lieferungen EU-Erlöse",Belegerfassung!L4909="EUST",Belegerfassung!L4909="Bauleistungen 20%")=TRUE,"",MID(Belegerfassung!L4909,4,2)))</f>
        <v/>
      </c>
      <c r="J4901" s="6" t="str">
        <f>IF(A4901&lt;&gt;"",LEFT(Belegerfassung!D4909,40),"")</f>
        <v/>
      </c>
      <c r="K4901" t="str">
        <f>IF(A4901&lt;&gt;"",VLOOKUP(D4901,Abfrage!$F$2:$G$21,2,FALSE),"")</f>
        <v/>
      </c>
      <c r="L4901" s="6" t="str">
        <f>IF(Belegerfassung!H4909&lt;&gt;"",Belegerfassung!H4909,"")</f>
        <v/>
      </c>
      <c r="M4901" t="str">
        <f>IFERROR(IF(Belegerfassung!E4909&lt;&gt;"",VLOOKUP(Belegerfassung!E4909,Abfrage!$L$2:$M$15,2,),""),"")</f>
        <v/>
      </c>
      <c r="N4901" t="str">
        <f t="shared" si="229"/>
        <v/>
      </c>
      <c r="O4901" t="str">
        <f t="shared" si="230"/>
        <v/>
      </c>
      <c r="P4901" t="str">
        <f>IF(Belegerfassung!G4909&lt;&gt;"",CONCATENATE(Belegerfassung!G4909,".pdf"),"")</f>
        <v/>
      </c>
    </row>
    <row r="4902" spans="1:16">
      <c r="A4902" t="str">
        <f>IF(Belegerfassung!C4910&lt;&gt;"",0,"")</f>
        <v/>
      </c>
      <c r="B4902" t="str">
        <f>IFERROR(VLOOKUP(Belegerfassung!I4910,Konten!A:D,2,FALSE),"")</f>
        <v/>
      </c>
      <c r="C4902" t="str">
        <f>IF(A4902&lt;&gt;"",TEXT(Belegerfassung!C4910,"TT.MM.JJJJ"),"")</f>
        <v/>
      </c>
      <c r="D4902" t="str">
        <f>IFERROR(VLOOKUP(Belegerfassung!A4910,Abfrage!$E$2:$F$20,2,FALSE),"")</f>
        <v/>
      </c>
      <c r="E4902" t="str">
        <f>IF(A4902&lt;&gt;"",Belegerfassung!B4910,"")</f>
        <v/>
      </c>
      <c r="F4902" t="str">
        <f>IF(Belegerfassung!L4910="","",IF(Belegerfassung!L4910&lt;&gt;"",IF(Belegerfassung!L4910&lt;&gt;"",IF(Belegerfassung!J4910&lt;&gt;0,VLOOKUP(Belegerfassung!L4910,Abfrage!$A$2:$C$19,2,),VLOOKUP(Belegerfassung!L4910,Abfrage!$A$2:$C$19,3,)),"")))</f>
        <v/>
      </c>
      <c r="G4902" t="str">
        <f t="shared" si="228"/>
        <v/>
      </c>
      <c r="H4902" s="31" t="str">
        <f>IF(A4902&lt;&gt;"",-Belegerfassung!J4910+Belegerfassung!K4910,"")</f>
        <v/>
      </c>
      <c r="I4902" s="49" t="str">
        <f>IFERROR(IF(H4902&lt;&gt;"",Belegerfassung!L4910*100,""),IF(OR(Belegerfassung!L4910="Leistung EU - Erlöse",Belegerfassung!L4910="Lieferungen EU-Erlöse",Belegerfassung!L4910="EUST",Belegerfassung!L4910="Bauleistungen 20%")=TRUE,"",MID(Belegerfassung!L4910,4,2)))</f>
        <v/>
      </c>
      <c r="J4902" s="6" t="str">
        <f>IF(A4902&lt;&gt;"",LEFT(Belegerfassung!D4910,40),"")</f>
        <v/>
      </c>
      <c r="K4902" t="str">
        <f>IF(A4902&lt;&gt;"",VLOOKUP(D4902,Abfrage!$F$2:$G$21,2,FALSE),"")</f>
        <v/>
      </c>
      <c r="L4902" s="6" t="str">
        <f>IF(Belegerfassung!H4910&lt;&gt;"",Belegerfassung!H4910,"")</f>
        <v/>
      </c>
      <c r="M4902" t="str">
        <f>IFERROR(IF(Belegerfassung!E4910&lt;&gt;"",VLOOKUP(Belegerfassung!E4910,Abfrage!$L$2:$M$15,2,),""),"")</f>
        <v/>
      </c>
      <c r="N4902" t="str">
        <f t="shared" si="229"/>
        <v/>
      </c>
      <c r="O4902" t="str">
        <f t="shared" si="230"/>
        <v/>
      </c>
      <c r="P4902" t="str">
        <f>IF(Belegerfassung!G4910&lt;&gt;"",CONCATENATE(Belegerfassung!G4910,".pdf"),"")</f>
        <v/>
      </c>
    </row>
    <row r="4903" spans="1:16">
      <c r="A4903" t="str">
        <f>IF(Belegerfassung!C4911&lt;&gt;"",0,"")</f>
        <v/>
      </c>
      <c r="B4903" t="str">
        <f>IFERROR(VLOOKUP(Belegerfassung!I4911,Konten!A:D,2,FALSE),"")</f>
        <v/>
      </c>
      <c r="C4903" t="str">
        <f>IF(A4903&lt;&gt;"",TEXT(Belegerfassung!C4911,"TT.MM.JJJJ"),"")</f>
        <v/>
      </c>
      <c r="D4903" t="str">
        <f>IFERROR(VLOOKUP(Belegerfassung!A4911,Abfrage!$E$2:$F$20,2,FALSE),"")</f>
        <v/>
      </c>
      <c r="E4903" t="str">
        <f>IF(A4903&lt;&gt;"",Belegerfassung!B4911,"")</f>
        <v/>
      </c>
      <c r="F4903" t="str">
        <f>IF(Belegerfassung!L4911="","",IF(Belegerfassung!L4911&lt;&gt;"",IF(Belegerfassung!L4911&lt;&gt;"",IF(Belegerfassung!J4911&lt;&gt;0,VLOOKUP(Belegerfassung!L4911,Abfrage!$A$2:$C$19,2,),VLOOKUP(Belegerfassung!L4911,Abfrage!$A$2:$C$19,3,)),"")))</f>
        <v/>
      </c>
      <c r="G4903" t="str">
        <f t="shared" si="228"/>
        <v/>
      </c>
      <c r="H4903" s="31" t="str">
        <f>IF(A4903&lt;&gt;"",-Belegerfassung!J4911+Belegerfassung!K4911,"")</f>
        <v/>
      </c>
      <c r="I4903" s="49" t="str">
        <f>IFERROR(IF(H4903&lt;&gt;"",Belegerfassung!L4911*100,""),IF(OR(Belegerfassung!L4911="Leistung EU - Erlöse",Belegerfassung!L4911="Lieferungen EU-Erlöse",Belegerfassung!L4911="EUST",Belegerfassung!L4911="Bauleistungen 20%")=TRUE,"",MID(Belegerfassung!L4911,4,2)))</f>
        <v/>
      </c>
      <c r="J4903" s="6" t="str">
        <f>IF(A4903&lt;&gt;"",LEFT(Belegerfassung!D4911,40),"")</f>
        <v/>
      </c>
      <c r="K4903" t="str">
        <f>IF(A4903&lt;&gt;"",VLOOKUP(D4903,Abfrage!$F$2:$G$21,2,FALSE),"")</f>
        <v/>
      </c>
      <c r="L4903" s="6" t="str">
        <f>IF(Belegerfassung!H4911&lt;&gt;"",Belegerfassung!H4911,"")</f>
        <v/>
      </c>
      <c r="M4903" t="str">
        <f>IFERROR(IF(Belegerfassung!E4911&lt;&gt;"",VLOOKUP(Belegerfassung!E4911,Abfrage!$L$2:$M$15,2,),""),"")</f>
        <v/>
      </c>
      <c r="N4903" t="str">
        <f t="shared" si="229"/>
        <v/>
      </c>
      <c r="O4903" t="str">
        <f t="shared" si="230"/>
        <v/>
      </c>
      <c r="P4903" t="str">
        <f>IF(Belegerfassung!G4911&lt;&gt;"",CONCATENATE(Belegerfassung!G4911,".pdf"),"")</f>
        <v/>
      </c>
    </row>
    <row r="4904" spans="1:16">
      <c r="A4904" t="str">
        <f>IF(Belegerfassung!C4912&lt;&gt;"",0,"")</f>
        <v/>
      </c>
      <c r="B4904" t="str">
        <f>IFERROR(VLOOKUP(Belegerfassung!I4912,Konten!A:D,2,FALSE),"")</f>
        <v/>
      </c>
      <c r="C4904" t="str">
        <f>IF(A4904&lt;&gt;"",TEXT(Belegerfassung!C4912,"TT.MM.JJJJ"),"")</f>
        <v/>
      </c>
      <c r="D4904" t="str">
        <f>IFERROR(VLOOKUP(Belegerfassung!A4912,Abfrage!$E$2:$F$20,2,FALSE),"")</f>
        <v/>
      </c>
      <c r="E4904" t="str">
        <f>IF(A4904&lt;&gt;"",Belegerfassung!B4912,"")</f>
        <v/>
      </c>
      <c r="F4904" t="str">
        <f>IF(Belegerfassung!L4912="","",IF(Belegerfassung!L4912&lt;&gt;"",IF(Belegerfassung!L4912&lt;&gt;"",IF(Belegerfassung!J4912&lt;&gt;0,VLOOKUP(Belegerfassung!L4912,Abfrage!$A$2:$C$19,2,),VLOOKUP(Belegerfassung!L4912,Abfrage!$A$2:$C$19,3,)),"")))</f>
        <v/>
      </c>
      <c r="G4904" t="str">
        <f t="shared" si="228"/>
        <v/>
      </c>
      <c r="H4904" s="31" t="str">
        <f>IF(A4904&lt;&gt;"",-Belegerfassung!J4912+Belegerfassung!K4912,"")</f>
        <v/>
      </c>
      <c r="I4904" s="49" t="str">
        <f>IFERROR(IF(H4904&lt;&gt;"",Belegerfassung!L4912*100,""),IF(OR(Belegerfassung!L4912="Leistung EU - Erlöse",Belegerfassung!L4912="Lieferungen EU-Erlöse",Belegerfassung!L4912="EUST",Belegerfassung!L4912="Bauleistungen 20%")=TRUE,"",MID(Belegerfassung!L4912,4,2)))</f>
        <v/>
      </c>
      <c r="J4904" s="6" t="str">
        <f>IF(A4904&lt;&gt;"",LEFT(Belegerfassung!D4912,40),"")</f>
        <v/>
      </c>
      <c r="K4904" t="str">
        <f>IF(A4904&lt;&gt;"",VLOOKUP(D4904,Abfrage!$F$2:$G$21,2,FALSE),"")</f>
        <v/>
      </c>
      <c r="L4904" s="6" t="str">
        <f>IF(Belegerfassung!H4912&lt;&gt;"",Belegerfassung!H4912,"")</f>
        <v/>
      </c>
      <c r="M4904" t="str">
        <f>IFERROR(IF(Belegerfassung!E4912&lt;&gt;"",VLOOKUP(Belegerfassung!E4912,Abfrage!$L$2:$M$15,2,),""),"")</f>
        <v/>
      </c>
      <c r="N4904" t="str">
        <f t="shared" si="229"/>
        <v/>
      </c>
      <c r="O4904" t="str">
        <f t="shared" si="230"/>
        <v/>
      </c>
      <c r="P4904" t="str">
        <f>IF(Belegerfassung!G4912&lt;&gt;"",CONCATENATE(Belegerfassung!G4912,".pdf"),"")</f>
        <v/>
      </c>
    </row>
    <row r="4905" spans="1:16">
      <c r="A4905" t="str">
        <f>IF(Belegerfassung!C4913&lt;&gt;"",0,"")</f>
        <v/>
      </c>
      <c r="B4905" t="str">
        <f>IFERROR(VLOOKUP(Belegerfassung!I4913,Konten!A:D,2,FALSE),"")</f>
        <v/>
      </c>
      <c r="C4905" t="str">
        <f>IF(A4905&lt;&gt;"",TEXT(Belegerfassung!C4913,"TT.MM.JJJJ"),"")</f>
        <v/>
      </c>
      <c r="D4905" t="str">
        <f>IFERROR(VLOOKUP(Belegerfassung!A4913,Abfrage!$E$2:$F$20,2,FALSE),"")</f>
        <v/>
      </c>
      <c r="E4905" t="str">
        <f>IF(A4905&lt;&gt;"",Belegerfassung!B4913,"")</f>
        <v/>
      </c>
      <c r="F4905" t="str">
        <f>IF(Belegerfassung!L4913="","",IF(Belegerfassung!L4913&lt;&gt;"",IF(Belegerfassung!L4913&lt;&gt;"",IF(Belegerfassung!J4913&lt;&gt;0,VLOOKUP(Belegerfassung!L4913,Abfrage!$A$2:$C$19,2,),VLOOKUP(Belegerfassung!L4913,Abfrage!$A$2:$C$19,3,)),"")))</f>
        <v/>
      </c>
      <c r="G4905" t="str">
        <f t="shared" si="228"/>
        <v/>
      </c>
      <c r="H4905" s="31" t="str">
        <f>IF(A4905&lt;&gt;"",-Belegerfassung!J4913+Belegerfassung!K4913,"")</f>
        <v/>
      </c>
      <c r="I4905" s="49" t="str">
        <f>IFERROR(IF(H4905&lt;&gt;"",Belegerfassung!L4913*100,""),IF(OR(Belegerfassung!L4913="Leistung EU - Erlöse",Belegerfassung!L4913="Lieferungen EU-Erlöse",Belegerfassung!L4913="EUST",Belegerfassung!L4913="Bauleistungen 20%")=TRUE,"",MID(Belegerfassung!L4913,4,2)))</f>
        <v/>
      </c>
      <c r="J4905" s="6" t="str">
        <f>IF(A4905&lt;&gt;"",LEFT(Belegerfassung!D4913,40),"")</f>
        <v/>
      </c>
      <c r="K4905" t="str">
        <f>IF(A4905&lt;&gt;"",VLOOKUP(D4905,Abfrage!$F$2:$G$21,2,FALSE),"")</f>
        <v/>
      </c>
      <c r="L4905" s="6" t="str">
        <f>IF(Belegerfassung!H4913&lt;&gt;"",Belegerfassung!H4913,"")</f>
        <v/>
      </c>
      <c r="M4905" t="str">
        <f>IFERROR(IF(Belegerfassung!E4913&lt;&gt;"",VLOOKUP(Belegerfassung!E4913,Abfrage!$L$2:$M$15,2,),""),"")</f>
        <v/>
      </c>
      <c r="N4905" t="str">
        <f t="shared" si="229"/>
        <v/>
      </c>
      <c r="O4905" t="str">
        <f t="shared" si="230"/>
        <v/>
      </c>
      <c r="P4905" t="str">
        <f>IF(Belegerfassung!G4913&lt;&gt;"",CONCATENATE(Belegerfassung!G4913,".pdf"),"")</f>
        <v/>
      </c>
    </row>
    <row r="4906" spans="1:16">
      <c r="A4906" t="str">
        <f>IF(Belegerfassung!C4914&lt;&gt;"",0,"")</f>
        <v/>
      </c>
      <c r="B4906" t="str">
        <f>IFERROR(VLOOKUP(Belegerfassung!I4914,Konten!A:D,2,FALSE),"")</f>
        <v/>
      </c>
      <c r="C4906" t="str">
        <f>IF(A4906&lt;&gt;"",TEXT(Belegerfassung!C4914,"TT.MM.JJJJ"),"")</f>
        <v/>
      </c>
      <c r="D4906" t="str">
        <f>IFERROR(VLOOKUP(Belegerfassung!A4914,Abfrage!$E$2:$F$20,2,FALSE),"")</f>
        <v/>
      </c>
      <c r="E4906" t="str">
        <f>IF(A4906&lt;&gt;"",Belegerfassung!B4914,"")</f>
        <v/>
      </c>
      <c r="F4906" t="str">
        <f>IF(Belegerfassung!L4914="","",IF(Belegerfassung!L4914&lt;&gt;"",IF(Belegerfassung!L4914&lt;&gt;"",IF(Belegerfassung!J4914&lt;&gt;0,VLOOKUP(Belegerfassung!L4914,Abfrage!$A$2:$C$19,2,),VLOOKUP(Belegerfassung!L4914,Abfrage!$A$2:$C$19,3,)),"")))</f>
        <v/>
      </c>
      <c r="G4906" t="str">
        <f t="shared" si="228"/>
        <v/>
      </c>
      <c r="H4906" s="31" t="str">
        <f>IF(A4906&lt;&gt;"",-Belegerfassung!J4914+Belegerfassung!K4914,"")</f>
        <v/>
      </c>
      <c r="I4906" s="49" t="str">
        <f>IFERROR(IF(H4906&lt;&gt;"",Belegerfassung!L4914*100,""),IF(OR(Belegerfassung!L4914="Leistung EU - Erlöse",Belegerfassung!L4914="Lieferungen EU-Erlöse",Belegerfassung!L4914="EUST",Belegerfassung!L4914="Bauleistungen 20%")=TRUE,"",MID(Belegerfassung!L4914,4,2)))</f>
        <v/>
      </c>
      <c r="J4906" s="6" t="str">
        <f>IF(A4906&lt;&gt;"",LEFT(Belegerfassung!D4914,40),"")</f>
        <v/>
      </c>
      <c r="K4906" t="str">
        <f>IF(A4906&lt;&gt;"",VLOOKUP(D4906,Abfrage!$F$2:$G$21,2,FALSE),"")</f>
        <v/>
      </c>
      <c r="L4906" s="6" t="str">
        <f>IF(Belegerfassung!H4914&lt;&gt;"",Belegerfassung!H4914,"")</f>
        <v/>
      </c>
      <c r="M4906" t="str">
        <f>IFERROR(IF(Belegerfassung!E4914&lt;&gt;"",VLOOKUP(Belegerfassung!E4914,Abfrage!$L$2:$M$15,2,),""),"")</f>
        <v/>
      </c>
      <c r="N4906" t="str">
        <f t="shared" si="229"/>
        <v/>
      </c>
      <c r="O4906" t="str">
        <f t="shared" si="230"/>
        <v/>
      </c>
      <c r="P4906" t="str">
        <f>IF(Belegerfassung!G4914&lt;&gt;"",CONCATENATE(Belegerfassung!G4914,".pdf"),"")</f>
        <v/>
      </c>
    </row>
    <row r="4907" spans="1:16">
      <c r="A4907" t="str">
        <f>IF(Belegerfassung!C4915&lt;&gt;"",0,"")</f>
        <v/>
      </c>
      <c r="B4907" t="str">
        <f>IFERROR(VLOOKUP(Belegerfassung!I4915,Konten!A:D,2,FALSE),"")</f>
        <v/>
      </c>
      <c r="C4907" t="str">
        <f>IF(A4907&lt;&gt;"",TEXT(Belegerfassung!C4915,"TT.MM.JJJJ"),"")</f>
        <v/>
      </c>
      <c r="D4907" t="str">
        <f>IFERROR(VLOOKUP(Belegerfassung!A4915,Abfrage!$E$2:$F$20,2,FALSE),"")</f>
        <v/>
      </c>
      <c r="E4907" t="str">
        <f>IF(A4907&lt;&gt;"",Belegerfassung!B4915,"")</f>
        <v/>
      </c>
      <c r="F4907" t="str">
        <f>IF(Belegerfassung!L4915="","",IF(Belegerfassung!L4915&lt;&gt;"",IF(Belegerfassung!L4915&lt;&gt;"",IF(Belegerfassung!J4915&lt;&gt;0,VLOOKUP(Belegerfassung!L4915,Abfrage!$A$2:$C$19,2,),VLOOKUP(Belegerfassung!L4915,Abfrage!$A$2:$C$19,3,)),"")))</f>
        <v/>
      </c>
      <c r="G4907" t="str">
        <f t="shared" si="228"/>
        <v/>
      </c>
      <c r="H4907" s="31" t="str">
        <f>IF(A4907&lt;&gt;"",-Belegerfassung!J4915+Belegerfassung!K4915,"")</f>
        <v/>
      </c>
      <c r="I4907" s="49" t="str">
        <f>IFERROR(IF(H4907&lt;&gt;"",Belegerfassung!L4915*100,""),IF(OR(Belegerfassung!L4915="Leistung EU - Erlöse",Belegerfassung!L4915="Lieferungen EU-Erlöse",Belegerfassung!L4915="EUST",Belegerfassung!L4915="Bauleistungen 20%")=TRUE,"",MID(Belegerfassung!L4915,4,2)))</f>
        <v/>
      </c>
      <c r="J4907" s="6" t="str">
        <f>IF(A4907&lt;&gt;"",LEFT(Belegerfassung!D4915,40),"")</f>
        <v/>
      </c>
      <c r="K4907" t="str">
        <f>IF(A4907&lt;&gt;"",VLOOKUP(D4907,Abfrage!$F$2:$G$21,2,FALSE),"")</f>
        <v/>
      </c>
      <c r="L4907" s="6" t="str">
        <f>IF(Belegerfassung!H4915&lt;&gt;"",Belegerfassung!H4915,"")</f>
        <v/>
      </c>
      <c r="M4907" t="str">
        <f>IFERROR(IF(Belegerfassung!E4915&lt;&gt;"",VLOOKUP(Belegerfassung!E4915,Abfrage!$L$2:$M$15,2,),""),"")</f>
        <v/>
      </c>
      <c r="N4907" t="str">
        <f t="shared" si="229"/>
        <v/>
      </c>
      <c r="O4907" t="str">
        <f t="shared" si="230"/>
        <v/>
      </c>
      <c r="P4907" t="str">
        <f>IF(Belegerfassung!G4915&lt;&gt;"",CONCATENATE(Belegerfassung!G4915,".pdf"),"")</f>
        <v/>
      </c>
    </row>
    <row r="4908" spans="1:16">
      <c r="A4908" t="str">
        <f>IF(Belegerfassung!C4916&lt;&gt;"",0,"")</f>
        <v/>
      </c>
      <c r="B4908" t="str">
        <f>IFERROR(VLOOKUP(Belegerfassung!I4916,Konten!A:D,2,FALSE),"")</f>
        <v/>
      </c>
      <c r="C4908" t="str">
        <f>IF(A4908&lt;&gt;"",TEXT(Belegerfassung!C4916,"TT.MM.JJJJ"),"")</f>
        <v/>
      </c>
      <c r="D4908" t="str">
        <f>IFERROR(VLOOKUP(Belegerfassung!A4916,Abfrage!$E$2:$F$20,2,FALSE),"")</f>
        <v/>
      </c>
      <c r="E4908" t="str">
        <f>IF(A4908&lt;&gt;"",Belegerfassung!B4916,"")</f>
        <v/>
      </c>
      <c r="F4908" t="str">
        <f>IF(Belegerfassung!L4916="","",IF(Belegerfassung!L4916&lt;&gt;"",IF(Belegerfassung!L4916&lt;&gt;"",IF(Belegerfassung!J4916&lt;&gt;0,VLOOKUP(Belegerfassung!L4916,Abfrage!$A$2:$C$19,2,),VLOOKUP(Belegerfassung!L4916,Abfrage!$A$2:$C$19,3,)),"")))</f>
        <v/>
      </c>
      <c r="G4908" t="str">
        <f t="shared" si="228"/>
        <v/>
      </c>
      <c r="H4908" s="31" t="str">
        <f>IF(A4908&lt;&gt;"",-Belegerfassung!J4916+Belegerfassung!K4916,"")</f>
        <v/>
      </c>
      <c r="I4908" s="49" t="str">
        <f>IFERROR(IF(H4908&lt;&gt;"",Belegerfassung!L4916*100,""),IF(OR(Belegerfassung!L4916="Leistung EU - Erlöse",Belegerfassung!L4916="Lieferungen EU-Erlöse",Belegerfassung!L4916="EUST",Belegerfassung!L4916="Bauleistungen 20%")=TRUE,"",MID(Belegerfassung!L4916,4,2)))</f>
        <v/>
      </c>
      <c r="J4908" s="6" t="str">
        <f>IF(A4908&lt;&gt;"",LEFT(Belegerfassung!D4916,40),"")</f>
        <v/>
      </c>
      <c r="K4908" t="str">
        <f>IF(A4908&lt;&gt;"",VLOOKUP(D4908,Abfrage!$F$2:$G$21,2,FALSE),"")</f>
        <v/>
      </c>
      <c r="L4908" s="6" t="str">
        <f>IF(Belegerfassung!H4916&lt;&gt;"",Belegerfassung!H4916,"")</f>
        <v/>
      </c>
      <c r="M4908" t="str">
        <f>IFERROR(IF(Belegerfassung!E4916&lt;&gt;"",VLOOKUP(Belegerfassung!E4916,Abfrage!$L$2:$M$15,2,),""),"")</f>
        <v/>
      </c>
      <c r="N4908" t="str">
        <f t="shared" si="229"/>
        <v/>
      </c>
      <c r="O4908" t="str">
        <f t="shared" si="230"/>
        <v/>
      </c>
      <c r="P4908" t="str">
        <f>IF(Belegerfassung!G4916&lt;&gt;"",CONCATENATE(Belegerfassung!G4916,".pdf"),"")</f>
        <v/>
      </c>
    </row>
    <row r="4909" spans="1:16">
      <c r="A4909" t="str">
        <f>IF(Belegerfassung!C4917&lt;&gt;"",0,"")</f>
        <v/>
      </c>
      <c r="B4909" t="str">
        <f>IFERROR(VLOOKUP(Belegerfassung!I4917,Konten!A:D,2,FALSE),"")</f>
        <v/>
      </c>
      <c r="C4909" t="str">
        <f>IF(A4909&lt;&gt;"",TEXT(Belegerfassung!C4917,"TT.MM.JJJJ"),"")</f>
        <v/>
      </c>
      <c r="D4909" t="str">
        <f>IFERROR(VLOOKUP(Belegerfassung!A4917,Abfrage!$E$2:$F$20,2,FALSE),"")</f>
        <v/>
      </c>
      <c r="E4909" t="str">
        <f>IF(A4909&lt;&gt;"",Belegerfassung!B4917,"")</f>
        <v/>
      </c>
      <c r="F4909" t="str">
        <f>IF(Belegerfassung!L4917="","",IF(Belegerfassung!L4917&lt;&gt;"",IF(Belegerfassung!L4917&lt;&gt;"",IF(Belegerfassung!J4917&lt;&gt;0,VLOOKUP(Belegerfassung!L4917,Abfrage!$A$2:$C$19,2,),VLOOKUP(Belegerfassung!L4917,Abfrage!$A$2:$C$19,3,)),"")))</f>
        <v/>
      </c>
      <c r="G4909" t="str">
        <f t="shared" si="228"/>
        <v/>
      </c>
      <c r="H4909" s="31" t="str">
        <f>IF(A4909&lt;&gt;"",-Belegerfassung!J4917+Belegerfassung!K4917,"")</f>
        <v/>
      </c>
      <c r="I4909" s="49" t="str">
        <f>IFERROR(IF(H4909&lt;&gt;"",Belegerfassung!L4917*100,""),IF(OR(Belegerfassung!L4917="Leistung EU - Erlöse",Belegerfassung!L4917="Lieferungen EU-Erlöse",Belegerfassung!L4917="EUST",Belegerfassung!L4917="Bauleistungen 20%")=TRUE,"",MID(Belegerfassung!L4917,4,2)))</f>
        <v/>
      </c>
      <c r="J4909" s="6" t="str">
        <f>IF(A4909&lt;&gt;"",LEFT(Belegerfassung!D4917,40),"")</f>
        <v/>
      </c>
      <c r="K4909" t="str">
        <f>IF(A4909&lt;&gt;"",VLOOKUP(D4909,Abfrage!$F$2:$G$21,2,FALSE),"")</f>
        <v/>
      </c>
      <c r="L4909" s="6" t="str">
        <f>IF(Belegerfassung!H4917&lt;&gt;"",Belegerfassung!H4917,"")</f>
        <v/>
      </c>
      <c r="M4909" t="str">
        <f>IFERROR(IF(Belegerfassung!E4917&lt;&gt;"",VLOOKUP(Belegerfassung!E4917,Abfrage!$L$2:$M$15,2,),""),"")</f>
        <v/>
      </c>
      <c r="N4909" t="str">
        <f t="shared" si="229"/>
        <v/>
      </c>
      <c r="O4909" t="str">
        <f t="shared" si="230"/>
        <v/>
      </c>
      <c r="P4909" t="str">
        <f>IF(Belegerfassung!G4917&lt;&gt;"",CONCATENATE(Belegerfassung!G4917,".pdf"),"")</f>
        <v/>
      </c>
    </row>
    <row r="4910" spans="1:16">
      <c r="A4910" t="str">
        <f>IF(Belegerfassung!C4918&lt;&gt;"",0,"")</f>
        <v/>
      </c>
      <c r="B4910" t="str">
        <f>IFERROR(VLOOKUP(Belegerfassung!I4918,Konten!A:D,2,FALSE),"")</f>
        <v/>
      </c>
      <c r="C4910" t="str">
        <f>IF(A4910&lt;&gt;"",TEXT(Belegerfassung!C4918,"TT.MM.JJJJ"),"")</f>
        <v/>
      </c>
      <c r="D4910" t="str">
        <f>IFERROR(VLOOKUP(Belegerfassung!A4918,Abfrage!$E$2:$F$20,2,FALSE),"")</f>
        <v/>
      </c>
      <c r="E4910" t="str">
        <f>IF(A4910&lt;&gt;"",Belegerfassung!B4918,"")</f>
        <v/>
      </c>
      <c r="F4910" t="str">
        <f>IF(Belegerfassung!L4918="","",IF(Belegerfassung!L4918&lt;&gt;"",IF(Belegerfassung!L4918&lt;&gt;"",IF(Belegerfassung!J4918&lt;&gt;0,VLOOKUP(Belegerfassung!L4918,Abfrage!$A$2:$C$19,2,),VLOOKUP(Belegerfassung!L4918,Abfrage!$A$2:$C$19,3,)),"")))</f>
        <v/>
      </c>
      <c r="G4910" t="str">
        <f t="shared" si="228"/>
        <v/>
      </c>
      <c r="H4910" s="31" t="str">
        <f>IF(A4910&lt;&gt;"",-Belegerfassung!J4918+Belegerfassung!K4918,"")</f>
        <v/>
      </c>
      <c r="I4910" s="49" t="str">
        <f>IFERROR(IF(H4910&lt;&gt;"",Belegerfassung!L4918*100,""),IF(OR(Belegerfassung!L4918="Leistung EU - Erlöse",Belegerfassung!L4918="Lieferungen EU-Erlöse",Belegerfassung!L4918="EUST",Belegerfassung!L4918="Bauleistungen 20%")=TRUE,"",MID(Belegerfassung!L4918,4,2)))</f>
        <v/>
      </c>
      <c r="J4910" s="6" t="str">
        <f>IF(A4910&lt;&gt;"",LEFT(Belegerfassung!D4918,40),"")</f>
        <v/>
      </c>
      <c r="K4910" t="str">
        <f>IF(A4910&lt;&gt;"",VLOOKUP(D4910,Abfrage!$F$2:$G$21,2,FALSE),"")</f>
        <v/>
      </c>
      <c r="L4910" s="6" t="str">
        <f>IF(Belegerfassung!H4918&lt;&gt;"",Belegerfassung!H4918,"")</f>
        <v/>
      </c>
      <c r="M4910" t="str">
        <f>IFERROR(IF(Belegerfassung!E4918&lt;&gt;"",VLOOKUP(Belegerfassung!E4918,Abfrage!$L$2:$M$15,2,),""),"")</f>
        <v/>
      </c>
      <c r="N4910" t="str">
        <f t="shared" si="229"/>
        <v/>
      </c>
      <c r="O4910" t="str">
        <f t="shared" si="230"/>
        <v/>
      </c>
      <c r="P4910" t="str">
        <f>IF(Belegerfassung!G4918&lt;&gt;"",CONCATENATE(Belegerfassung!G4918,".pdf"),"")</f>
        <v/>
      </c>
    </row>
    <row r="4911" spans="1:16">
      <c r="A4911" t="str">
        <f>IF(Belegerfassung!C4919&lt;&gt;"",0,"")</f>
        <v/>
      </c>
      <c r="B4911" t="str">
        <f>IFERROR(VLOOKUP(Belegerfassung!I4919,Konten!A:D,2,FALSE),"")</f>
        <v/>
      </c>
      <c r="C4911" t="str">
        <f>IF(A4911&lt;&gt;"",TEXT(Belegerfassung!C4919,"TT.MM.JJJJ"),"")</f>
        <v/>
      </c>
      <c r="D4911" t="str">
        <f>IFERROR(VLOOKUP(Belegerfassung!A4919,Abfrage!$E$2:$F$20,2,FALSE),"")</f>
        <v/>
      </c>
      <c r="E4911" t="str">
        <f>IF(A4911&lt;&gt;"",Belegerfassung!B4919,"")</f>
        <v/>
      </c>
      <c r="F4911" t="str">
        <f>IF(Belegerfassung!L4919="","",IF(Belegerfassung!L4919&lt;&gt;"",IF(Belegerfassung!L4919&lt;&gt;"",IF(Belegerfassung!J4919&lt;&gt;0,VLOOKUP(Belegerfassung!L4919,Abfrage!$A$2:$C$19,2,),VLOOKUP(Belegerfassung!L4919,Abfrage!$A$2:$C$19,3,)),"")))</f>
        <v/>
      </c>
      <c r="G4911" t="str">
        <f t="shared" si="228"/>
        <v/>
      </c>
      <c r="H4911" s="31" t="str">
        <f>IF(A4911&lt;&gt;"",-Belegerfassung!J4919+Belegerfassung!K4919,"")</f>
        <v/>
      </c>
      <c r="I4911" s="49" t="str">
        <f>IFERROR(IF(H4911&lt;&gt;"",Belegerfassung!L4919*100,""),IF(OR(Belegerfassung!L4919="Leistung EU - Erlöse",Belegerfassung!L4919="Lieferungen EU-Erlöse",Belegerfassung!L4919="EUST",Belegerfassung!L4919="Bauleistungen 20%")=TRUE,"",MID(Belegerfassung!L4919,4,2)))</f>
        <v/>
      </c>
      <c r="J4911" s="6" t="str">
        <f>IF(A4911&lt;&gt;"",LEFT(Belegerfassung!D4919,40),"")</f>
        <v/>
      </c>
      <c r="K4911" t="str">
        <f>IF(A4911&lt;&gt;"",VLOOKUP(D4911,Abfrage!$F$2:$G$21,2,FALSE),"")</f>
        <v/>
      </c>
      <c r="L4911" s="6" t="str">
        <f>IF(Belegerfassung!H4919&lt;&gt;"",Belegerfassung!H4919,"")</f>
        <v/>
      </c>
      <c r="M4911" t="str">
        <f>IFERROR(IF(Belegerfassung!E4919&lt;&gt;"",VLOOKUP(Belegerfassung!E4919,Abfrage!$L$2:$M$15,2,),""),"")</f>
        <v/>
      </c>
      <c r="N4911" t="str">
        <f t="shared" si="229"/>
        <v/>
      </c>
      <c r="O4911" t="str">
        <f t="shared" si="230"/>
        <v/>
      </c>
      <c r="P4911" t="str">
        <f>IF(Belegerfassung!G4919&lt;&gt;"",CONCATENATE(Belegerfassung!G4919,".pdf"),"")</f>
        <v/>
      </c>
    </row>
    <row r="4912" spans="1:16">
      <c r="A4912" t="str">
        <f>IF(Belegerfassung!C4920&lt;&gt;"",0,"")</f>
        <v/>
      </c>
      <c r="B4912" t="str">
        <f>IFERROR(VLOOKUP(Belegerfassung!I4920,Konten!A:D,2,FALSE),"")</f>
        <v/>
      </c>
      <c r="C4912" t="str">
        <f>IF(A4912&lt;&gt;"",TEXT(Belegerfassung!C4920,"TT.MM.JJJJ"),"")</f>
        <v/>
      </c>
      <c r="D4912" t="str">
        <f>IFERROR(VLOOKUP(Belegerfassung!A4920,Abfrage!$E$2:$F$20,2,FALSE),"")</f>
        <v/>
      </c>
      <c r="E4912" t="str">
        <f>IF(A4912&lt;&gt;"",Belegerfassung!B4920,"")</f>
        <v/>
      </c>
      <c r="F4912" t="str">
        <f>IF(Belegerfassung!L4920="","",IF(Belegerfassung!L4920&lt;&gt;"",IF(Belegerfassung!L4920&lt;&gt;"",IF(Belegerfassung!J4920&lt;&gt;0,VLOOKUP(Belegerfassung!L4920,Abfrage!$A$2:$C$19,2,),VLOOKUP(Belegerfassung!L4920,Abfrage!$A$2:$C$19,3,)),"")))</f>
        <v/>
      </c>
      <c r="G4912" t="str">
        <f t="shared" si="228"/>
        <v/>
      </c>
      <c r="H4912" s="31" t="str">
        <f>IF(A4912&lt;&gt;"",-Belegerfassung!J4920+Belegerfassung!K4920,"")</f>
        <v/>
      </c>
      <c r="I4912" s="49" t="str">
        <f>IFERROR(IF(H4912&lt;&gt;"",Belegerfassung!L4920*100,""),IF(OR(Belegerfassung!L4920="Leistung EU - Erlöse",Belegerfassung!L4920="Lieferungen EU-Erlöse",Belegerfassung!L4920="EUST",Belegerfassung!L4920="Bauleistungen 20%")=TRUE,"",MID(Belegerfassung!L4920,4,2)))</f>
        <v/>
      </c>
      <c r="J4912" s="6" t="str">
        <f>IF(A4912&lt;&gt;"",LEFT(Belegerfassung!D4920,40),"")</f>
        <v/>
      </c>
      <c r="K4912" t="str">
        <f>IF(A4912&lt;&gt;"",VLOOKUP(D4912,Abfrage!$F$2:$G$21,2,FALSE),"")</f>
        <v/>
      </c>
      <c r="L4912" s="6" t="str">
        <f>IF(Belegerfassung!H4920&lt;&gt;"",Belegerfassung!H4920,"")</f>
        <v/>
      </c>
      <c r="M4912" t="str">
        <f>IFERROR(IF(Belegerfassung!E4920&lt;&gt;"",VLOOKUP(Belegerfassung!E4920,Abfrage!$L$2:$M$15,2,),""),"")</f>
        <v/>
      </c>
      <c r="N4912" t="str">
        <f t="shared" si="229"/>
        <v/>
      </c>
      <c r="O4912" t="str">
        <f t="shared" si="230"/>
        <v/>
      </c>
      <c r="P4912" t="str">
        <f>IF(Belegerfassung!G4920&lt;&gt;"",CONCATENATE(Belegerfassung!G4920,".pdf"),"")</f>
        <v/>
      </c>
    </row>
    <row r="4913" spans="1:16">
      <c r="A4913" t="str">
        <f>IF(Belegerfassung!C4921&lt;&gt;"",0,"")</f>
        <v/>
      </c>
      <c r="B4913" t="str">
        <f>IFERROR(VLOOKUP(Belegerfassung!I4921,Konten!A:D,2,FALSE),"")</f>
        <v/>
      </c>
      <c r="C4913" t="str">
        <f>IF(A4913&lt;&gt;"",TEXT(Belegerfassung!C4921,"TT.MM.JJJJ"),"")</f>
        <v/>
      </c>
      <c r="D4913" t="str">
        <f>IFERROR(VLOOKUP(Belegerfassung!A4921,Abfrage!$E$2:$F$20,2,FALSE),"")</f>
        <v/>
      </c>
      <c r="E4913" t="str">
        <f>IF(A4913&lt;&gt;"",Belegerfassung!B4921,"")</f>
        <v/>
      </c>
      <c r="F4913" t="str">
        <f>IF(Belegerfassung!L4921="","",IF(Belegerfassung!L4921&lt;&gt;"",IF(Belegerfassung!L4921&lt;&gt;"",IF(Belegerfassung!J4921&lt;&gt;0,VLOOKUP(Belegerfassung!L4921,Abfrage!$A$2:$C$19,2,),VLOOKUP(Belegerfassung!L4921,Abfrage!$A$2:$C$19,3,)),"")))</f>
        <v/>
      </c>
      <c r="G4913" t="str">
        <f t="shared" si="228"/>
        <v/>
      </c>
      <c r="H4913" s="31" t="str">
        <f>IF(A4913&lt;&gt;"",-Belegerfassung!J4921+Belegerfassung!K4921,"")</f>
        <v/>
      </c>
      <c r="I4913" s="49" t="str">
        <f>IFERROR(IF(H4913&lt;&gt;"",Belegerfassung!L4921*100,""),IF(OR(Belegerfassung!L4921="Leistung EU - Erlöse",Belegerfassung!L4921="Lieferungen EU-Erlöse",Belegerfassung!L4921="EUST",Belegerfassung!L4921="Bauleistungen 20%")=TRUE,"",MID(Belegerfassung!L4921,4,2)))</f>
        <v/>
      </c>
      <c r="J4913" s="6" t="str">
        <f>IF(A4913&lt;&gt;"",LEFT(Belegerfassung!D4921,40),"")</f>
        <v/>
      </c>
      <c r="K4913" t="str">
        <f>IF(A4913&lt;&gt;"",VLOOKUP(D4913,Abfrage!$F$2:$G$21,2,FALSE),"")</f>
        <v/>
      </c>
      <c r="L4913" s="6" t="str">
        <f>IF(Belegerfassung!H4921&lt;&gt;"",Belegerfassung!H4921,"")</f>
        <v/>
      </c>
      <c r="M4913" t="str">
        <f>IFERROR(IF(Belegerfassung!E4921&lt;&gt;"",VLOOKUP(Belegerfassung!E4921,Abfrage!$L$2:$M$15,2,),""),"")</f>
        <v/>
      </c>
      <c r="N4913" t="str">
        <f t="shared" si="229"/>
        <v/>
      </c>
      <c r="O4913" t="str">
        <f t="shared" si="230"/>
        <v/>
      </c>
      <c r="P4913" t="str">
        <f>IF(Belegerfassung!G4921&lt;&gt;"",CONCATENATE(Belegerfassung!G4921,".pdf"),"")</f>
        <v/>
      </c>
    </row>
    <row r="4914" spans="1:16">
      <c r="A4914" t="str">
        <f>IF(Belegerfassung!C4922&lt;&gt;"",0,"")</f>
        <v/>
      </c>
      <c r="B4914" t="str">
        <f>IFERROR(VLOOKUP(Belegerfassung!I4922,Konten!A:D,2,FALSE),"")</f>
        <v/>
      </c>
      <c r="C4914" t="str">
        <f>IF(A4914&lt;&gt;"",TEXT(Belegerfassung!C4922,"TT.MM.JJJJ"),"")</f>
        <v/>
      </c>
      <c r="D4914" t="str">
        <f>IFERROR(VLOOKUP(Belegerfassung!A4922,Abfrage!$E$2:$F$20,2,FALSE),"")</f>
        <v/>
      </c>
      <c r="E4914" t="str">
        <f>IF(A4914&lt;&gt;"",Belegerfassung!B4922,"")</f>
        <v/>
      </c>
      <c r="F4914" t="str">
        <f>IF(Belegerfassung!L4922="","",IF(Belegerfassung!L4922&lt;&gt;"",IF(Belegerfassung!L4922&lt;&gt;"",IF(Belegerfassung!J4922&lt;&gt;0,VLOOKUP(Belegerfassung!L4922,Abfrage!$A$2:$C$19,2,),VLOOKUP(Belegerfassung!L4922,Abfrage!$A$2:$C$19,3,)),"")))</f>
        <v/>
      </c>
      <c r="G4914" t="str">
        <f t="shared" si="228"/>
        <v/>
      </c>
      <c r="H4914" s="31" t="str">
        <f>IF(A4914&lt;&gt;"",-Belegerfassung!J4922+Belegerfassung!K4922,"")</f>
        <v/>
      </c>
      <c r="I4914" s="49" t="str">
        <f>IFERROR(IF(H4914&lt;&gt;"",Belegerfassung!L4922*100,""),IF(OR(Belegerfassung!L4922="Leistung EU - Erlöse",Belegerfassung!L4922="Lieferungen EU-Erlöse",Belegerfassung!L4922="EUST",Belegerfassung!L4922="Bauleistungen 20%")=TRUE,"",MID(Belegerfassung!L4922,4,2)))</f>
        <v/>
      </c>
      <c r="J4914" s="6" t="str">
        <f>IF(A4914&lt;&gt;"",LEFT(Belegerfassung!D4922,40),"")</f>
        <v/>
      </c>
      <c r="K4914" t="str">
        <f>IF(A4914&lt;&gt;"",VLOOKUP(D4914,Abfrage!$F$2:$G$21,2,FALSE),"")</f>
        <v/>
      </c>
      <c r="L4914" s="6" t="str">
        <f>IF(Belegerfassung!H4922&lt;&gt;"",Belegerfassung!H4922,"")</f>
        <v/>
      </c>
      <c r="M4914" t="str">
        <f>IFERROR(IF(Belegerfassung!E4922&lt;&gt;"",VLOOKUP(Belegerfassung!E4922,Abfrage!$L$2:$M$15,2,),""),"")</f>
        <v/>
      </c>
      <c r="N4914" t="str">
        <f t="shared" si="229"/>
        <v/>
      </c>
      <c r="O4914" t="str">
        <f t="shared" si="230"/>
        <v/>
      </c>
      <c r="P4914" t="str">
        <f>IF(Belegerfassung!G4922&lt;&gt;"",CONCATENATE(Belegerfassung!G4922,".pdf"),"")</f>
        <v/>
      </c>
    </row>
    <row r="4915" spans="1:16">
      <c r="A4915" t="str">
        <f>IF(Belegerfassung!C4923&lt;&gt;"",0,"")</f>
        <v/>
      </c>
      <c r="B4915" t="str">
        <f>IFERROR(VLOOKUP(Belegerfassung!I4923,Konten!A:D,2,FALSE),"")</f>
        <v/>
      </c>
      <c r="C4915" t="str">
        <f>IF(A4915&lt;&gt;"",TEXT(Belegerfassung!C4923,"TT.MM.JJJJ"),"")</f>
        <v/>
      </c>
      <c r="D4915" t="str">
        <f>IFERROR(VLOOKUP(Belegerfassung!A4923,Abfrage!$E$2:$F$20,2,FALSE),"")</f>
        <v/>
      </c>
      <c r="E4915" t="str">
        <f>IF(A4915&lt;&gt;"",Belegerfassung!B4923,"")</f>
        <v/>
      </c>
      <c r="F4915" t="str">
        <f>IF(Belegerfassung!L4923="","",IF(Belegerfassung!L4923&lt;&gt;"",IF(Belegerfassung!L4923&lt;&gt;"",IF(Belegerfassung!J4923&lt;&gt;0,VLOOKUP(Belegerfassung!L4923,Abfrage!$A$2:$C$19,2,),VLOOKUP(Belegerfassung!L4923,Abfrage!$A$2:$C$19,3,)),"")))</f>
        <v/>
      </c>
      <c r="G4915" t="str">
        <f t="shared" si="228"/>
        <v/>
      </c>
      <c r="H4915" s="31" t="str">
        <f>IF(A4915&lt;&gt;"",-Belegerfassung!J4923+Belegerfassung!K4923,"")</f>
        <v/>
      </c>
      <c r="I4915" s="49" t="str">
        <f>IFERROR(IF(H4915&lt;&gt;"",Belegerfassung!L4923*100,""),IF(OR(Belegerfassung!L4923="Leistung EU - Erlöse",Belegerfassung!L4923="Lieferungen EU-Erlöse",Belegerfassung!L4923="EUST",Belegerfassung!L4923="Bauleistungen 20%")=TRUE,"",MID(Belegerfassung!L4923,4,2)))</f>
        <v/>
      </c>
      <c r="J4915" s="6" t="str">
        <f>IF(A4915&lt;&gt;"",LEFT(Belegerfassung!D4923,40),"")</f>
        <v/>
      </c>
      <c r="K4915" t="str">
        <f>IF(A4915&lt;&gt;"",VLOOKUP(D4915,Abfrage!$F$2:$G$21,2,FALSE),"")</f>
        <v/>
      </c>
      <c r="L4915" s="6" t="str">
        <f>IF(Belegerfassung!H4923&lt;&gt;"",Belegerfassung!H4923,"")</f>
        <v/>
      </c>
      <c r="M4915" t="str">
        <f>IFERROR(IF(Belegerfassung!E4923&lt;&gt;"",VLOOKUP(Belegerfassung!E4923,Abfrage!$L$2:$M$15,2,),""),"")</f>
        <v/>
      </c>
      <c r="N4915" t="str">
        <f t="shared" si="229"/>
        <v/>
      </c>
      <c r="O4915" t="str">
        <f t="shared" si="230"/>
        <v/>
      </c>
      <c r="P4915" t="str">
        <f>IF(Belegerfassung!G4923&lt;&gt;"",CONCATENATE(Belegerfassung!G4923,".pdf"),"")</f>
        <v/>
      </c>
    </row>
    <row r="4916" spans="1:16">
      <c r="A4916" t="str">
        <f>IF(Belegerfassung!C4924&lt;&gt;"",0,"")</f>
        <v/>
      </c>
      <c r="B4916" t="str">
        <f>IFERROR(VLOOKUP(Belegerfassung!I4924,Konten!A:D,2,FALSE),"")</f>
        <v/>
      </c>
      <c r="C4916" t="str">
        <f>IF(A4916&lt;&gt;"",TEXT(Belegerfassung!C4924,"TT.MM.JJJJ"),"")</f>
        <v/>
      </c>
      <c r="D4916" t="str">
        <f>IFERROR(VLOOKUP(Belegerfassung!A4924,Abfrage!$E$2:$F$20,2,FALSE),"")</f>
        <v/>
      </c>
      <c r="E4916" t="str">
        <f>IF(A4916&lt;&gt;"",Belegerfassung!B4924,"")</f>
        <v/>
      </c>
      <c r="F4916" t="str">
        <f>IF(Belegerfassung!L4924="","",IF(Belegerfassung!L4924&lt;&gt;"",IF(Belegerfassung!L4924&lt;&gt;"",IF(Belegerfassung!J4924&lt;&gt;0,VLOOKUP(Belegerfassung!L4924,Abfrage!$A$2:$C$19,2,),VLOOKUP(Belegerfassung!L4924,Abfrage!$A$2:$C$19,3,)),"")))</f>
        <v/>
      </c>
      <c r="G4916" t="str">
        <f t="shared" si="228"/>
        <v/>
      </c>
      <c r="H4916" s="31" t="str">
        <f>IF(A4916&lt;&gt;"",-Belegerfassung!J4924+Belegerfassung!K4924,"")</f>
        <v/>
      </c>
      <c r="I4916" s="49" t="str">
        <f>IFERROR(IF(H4916&lt;&gt;"",Belegerfassung!L4924*100,""),IF(OR(Belegerfassung!L4924="Leistung EU - Erlöse",Belegerfassung!L4924="Lieferungen EU-Erlöse",Belegerfassung!L4924="EUST",Belegerfassung!L4924="Bauleistungen 20%")=TRUE,"",MID(Belegerfassung!L4924,4,2)))</f>
        <v/>
      </c>
      <c r="J4916" s="6" t="str">
        <f>IF(A4916&lt;&gt;"",LEFT(Belegerfassung!D4924,40),"")</f>
        <v/>
      </c>
      <c r="K4916" t="str">
        <f>IF(A4916&lt;&gt;"",VLOOKUP(D4916,Abfrage!$F$2:$G$21,2,FALSE),"")</f>
        <v/>
      </c>
      <c r="L4916" s="6" t="str">
        <f>IF(Belegerfassung!H4924&lt;&gt;"",Belegerfassung!H4924,"")</f>
        <v/>
      </c>
      <c r="M4916" t="str">
        <f>IFERROR(IF(Belegerfassung!E4924&lt;&gt;"",VLOOKUP(Belegerfassung!E4924,Abfrage!$L$2:$M$15,2,),""),"")</f>
        <v/>
      </c>
      <c r="N4916" t="str">
        <f t="shared" si="229"/>
        <v/>
      </c>
      <c r="O4916" t="str">
        <f t="shared" si="230"/>
        <v/>
      </c>
      <c r="P4916" t="str">
        <f>IF(Belegerfassung!G4924&lt;&gt;"",CONCATENATE(Belegerfassung!G4924,".pdf"),"")</f>
        <v/>
      </c>
    </row>
    <row r="4917" spans="1:16">
      <c r="A4917" t="str">
        <f>IF(Belegerfassung!C4925&lt;&gt;"",0,"")</f>
        <v/>
      </c>
      <c r="B4917" t="str">
        <f>IFERROR(VLOOKUP(Belegerfassung!I4925,Konten!A:D,2,FALSE),"")</f>
        <v/>
      </c>
      <c r="C4917" t="str">
        <f>IF(A4917&lt;&gt;"",TEXT(Belegerfassung!C4925,"TT.MM.JJJJ"),"")</f>
        <v/>
      </c>
      <c r="D4917" t="str">
        <f>IFERROR(VLOOKUP(Belegerfassung!A4925,Abfrage!$E$2:$F$20,2,FALSE),"")</f>
        <v/>
      </c>
      <c r="E4917" t="str">
        <f>IF(A4917&lt;&gt;"",Belegerfassung!B4925,"")</f>
        <v/>
      </c>
      <c r="F4917" t="str">
        <f>IF(Belegerfassung!L4925="","",IF(Belegerfassung!L4925&lt;&gt;"",IF(Belegerfassung!L4925&lt;&gt;"",IF(Belegerfassung!J4925&lt;&gt;0,VLOOKUP(Belegerfassung!L4925,Abfrage!$A$2:$C$19,2,),VLOOKUP(Belegerfassung!L4925,Abfrage!$A$2:$C$19,3,)),"")))</f>
        <v/>
      </c>
      <c r="G4917" t="str">
        <f t="shared" si="228"/>
        <v/>
      </c>
      <c r="H4917" s="31" t="str">
        <f>IF(A4917&lt;&gt;"",-Belegerfassung!J4925+Belegerfassung!K4925,"")</f>
        <v/>
      </c>
      <c r="I4917" s="49" t="str">
        <f>IFERROR(IF(H4917&lt;&gt;"",Belegerfassung!L4925*100,""),IF(OR(Belegerfassung!L4925="Leistung EU - Erlöse",Belegerfassung!L4925="Lieferungen EU-Erlöse",Belegerfassung!L4925="EUST",Belegerfassung!L4925="Bauleistungen 20%")=TRUE,"",MID(Belegerfassung!L4925,4,2)))</f>
        <v/>
      </c>
      <c r="J4917" s="6" t="str">
        <f>IF(A4917&lt;&gt;"",LEFT(Belegerfassung!D4925,40),"")</f>
        <v/>
      </c>
      <c r="K4917" t="str">
        <f>IF(A4917&lt;&gt;"",VLOOKUP(D4917,Abfrage!$F$2:$G$21,2,FALSE),"")</f>
        <v/>
      </c>
      <c r="L4917" s="6" t="str">
        <f>IF(Belegerfassung!H4925&lt;&gt;"",Belegerfassung!H4925,"")</f>
        <v/>
      </c>
      <c r="M4917" t="str">
        <f>IFERROR(IF(Belegerfassung!E4925&lt;&gt;"",VLOOKUP(Belegerfassung!E4925,Abfrage!$L$2:$M$15,2,),""),"")</f>
        <v/>
      </c>
      <c r="N4917" t="str">
        <f t="shared" si="229"/>
        <v/>
      </c>
      <c r="O4917" t="str">
        <f t="shared" si="230"/>
        <v/>
      </c>
      <c r="P4917" t="str">
        <f>IF(Belegerfassung!G4925&lt;&gt;"",CONCATENATE(Belegerfassung!G4925,".pdf"),"")</f>
        <v/>
      </c>
    </row>
    <row r="4918" spans="1:16">
      <c r="A4918" t="str">
        <f>IF(Belegerfassung!C4926&lt;&gt;"",0,"")</f>
        <v/>
      </c>
      <c r="B4918" t="str">
        <f>IFERROR(VLOOKUP(Belegerfassung!I4926,Konten!A:D,2,FALSE),"")</f>
        <v/>
      </c>
      <c r="C4918" t="str">
        <f>IF(A4918&lt;&gt;"",TEXT(Belegerfassung!C4926,"TT.MM.JJJJ"),"")</f>
        <v/>
      </c>
      <c r="D4918" t="str">
        <f>IFERROR(VLOOKUP(Belegerfassung!A4926,Abfrage!$E$2:$F$20,2,FALSE),"")</f>
        <v/>
      </c>
      <c r="E4918" t="str">
        <f>IF(A4918&lt;&gt;"",Belegerfassung!B4926,"")</f>
        <v/>
      </c>
      <c r="F4918" t="str">
        <f>IF(Belegerfassung!L4926="","",IF(Belegerfassung!L4926&lt;&gt;"",IF(Belegerfassung!L4926&lt;&gt;"",IF(Belegerfassung!J4926&lt;&gt;0,VLOOKUP(Belegerfassung!L4926,Abfrage!$A$2:$C$19,2,),VLOOKUP(Belegerfassung!L4926,Abfrage!$A$2:$C$19,3,)),"")))</f>
        <v/>
      </c>
      <c r="G4918" t="str">
        <f t="shared" si="228"/>
        <v/>
      </c>
      <c r="H4918" s="31" t="str">
        <f>IF(A4918&lt;&gt;"",-Belegerfassung!J4926+Belegerfassung!K4926,"")</f>
        <v/>
      </c>
      <c r="I4918" s="49" t="str">
        <f>IFERROR(IF(H4918&lt;&gt;"",Belegerfassung!L4926*100,""),IF(OR(Belegerfassung!L4926="Leistung EU - Erlöse",Belegerfassung!L4926="Lieferungen EU-Erlöse",Belegerfassung!L4926="EUST",Belegerfassung!L4926="Bauleistungen 20%")=TRUE,"",MID(Belegerfassung!L4926,4,2)))</f>
        <v/>
      </c>
      <c r="J4918" s="6" t="str">
        <f>IF(A4918&lt;&gt;"",LEFT(Belegerfassung!D4926,40),"")</f>
        <v/>
      </c>
      <c r="K4918" t="str">
        <f>IF(A4918&lt;&gt;"",VLOOKUP(D4918,Abfrage!$F$2:$G$21,2,FALSE),"")</f>
        <v/>
      </c>
      <c r="L4918" s="6" t="str">
        <f>IF(Belegerfassung!H4926&lt;&gt;"",Belegerfassung!H4926,"")</f>
        <v/>
      </c>
      <c r="M4918" t="str">
        <f>IFERROR(IF(Belegerfassung!E4926&lt;&gt;"",VLOOKUP(Belegerfassung!E4926,Abfrage!$L$2:$M$15,2,),""),"")</f>
        <v/>
      </c>
      <c r="N4918" t="str">
        <f t="shared" si="229"/>
        <v/>
      </c>
      <c r="O4918" t="str">
        <f t="shared" si="230"/>
        <v/>
      </c>
      <c r="P4918" t="str">
        <f>IF(Belegerfassung!G4926&lt;&gt;"",CONCATENATE(Belegerfassung!G4926,".pdf"),"")</f>
        <v/>
      </c>
    </row>
    <row r="4919" spans="1:16">
      <c r="A4919" t="str">
        <f>IF(Belegerfassung!C4927&lt;&gt;"",0,"")</f>
        <v/>
      </c>
      <c r="B4919" t="str">
        <f>IFERROR(VLOOKUP(Belegerfassung!I4927,Konten!A:D,2,FALSE),"")</f>
        <v/>
      </c>
      <c r="C4919" t="str">
        <f>IF(A4919&lt;&gt;"",TEXT(Belegerfassung!C4927,"TT.MM.JJJJ"),"")</f>
        <v/>
      </c>
      <c r="D4919" t="str">
        <f>IFERROR(VLOOKUP(Belegerfassung!A4927,Abfrage!$E$2:$F$20,2,FALSE),"")</f>
        <v/>
      </c>
      <c r="E4919" t="str">
        <f>IF(A4919&lt;&gt;"",Belegerfassung!B4927,"")</f>
        <v/>
      </c>
      <c r="F4919" t="str">
        <f>IF(Belegerfassung!L4927="","",IF(Belegerfassung!L4927&lt;&gt;"",IF(Belegerfassung!L4927&lt;&gt;"",IF(Belegerfassung!J4927&lt;&gt;0,VLOOKUP(Belegerfassung!L4927,Abfrage!$A$2:$C$19,2,),VLOOKUP(Belegerfassung!L4927,Abfrage!$A$2:$C$19,3,)),"")))</f>
        <v/>
      </c>
      <c r="G4919" t="str">
        <f t="shared" si="228"/>
        <v/>
      </c>
      <c r="H4919" s="31" t="str">
        <f>IF(A4919&lt;&gt;"",-Belegerfassung!J4927+Belegerfassung!K4927,"")</f>
        <v/>
      </c>
      <c r="I4919" s="49" t="str">
        <f>IFERROR(IF(H4919&lt;&gt;"",Belegerfassung!L4927*100,""),IF(OR(Belegerfassung!L4927="Leistung EU - Erlöse",Belegerfassung!L4927="Lieferungen EU-Erlöse",Belegerfassung!L4927="EUST",Belegerfassung!L4927="Bauleistungen 20%")=TRUE,"",MID(Belegerfassung!L4927,4,2)))</f>
        <v/>
      </c>
      <c r="J4919" s="6" t="str">
        <f>IF(A4919&lt;&gt;"",LEFT(Belegerfassung!D4927,40),"")</f>
        <v/>
      </c>
      <c r="K4919" t="str">
        <f>IF(A4919&lt;&gt;"",VLOOKUP(D4919,Abfrage!$F$2:$G$21,2,FALSE),"")</f>
        <v/>
      </c>
      <c r="L4919" s="6" t="str">
        <f>IF(Belegerfassung!H4927&lt;&gt;"",Belegerfassung!H4927,"")</f>
        <v/>
      </c>
      <c r="M4919" t="str">
        <f>IFERROR(IF(Belegerfassung!E4927&lt;&gt;"",VLOOKUP(Belegerfassung!E4927,Abfrage!$L$2:$M$15,2,),""),"")</f>
        <v/>
      </c>
      <c r="N4919" t="str">
        <f t="shared" si="229"/>
        <v/>
      </c>
      <c r="O4919" t="str">
        <f t="shared" si="230"/>
        <v/>
      </c>
      <c r="P4919" t="str">
        <f>IF(Belegerfassung!G4927&lt;&gt;"",CONCATENATE(Belegerfassung!G4927,".pdf"),"")</f>
        <v/>
      </c>
    </row>
    <row r="4920" spans="1:16">
      <c r="A4920" t="str">
        <f>IF(Belegerfassung!C4928&lt;&gt;"",0,"")</f>
        <v/>
      </c>
      <c r="B4920" t="str">
        <f>IFERROR(VLOOKUP(Belegerfassung!I4928,Konten!A:D,2,FALSE),"")</f>
        <v/>
      </c>
      <c r="C4920" t="str">
        <f>IF(A4920&lt;&gt;"",TEXT(Belegerfassung!C4928,"TT.MM.JJJJ"),"")</f>
        <v/>
      </c>
      <c r="D4920" t="str">
        <f>IFERROR(VLOOKUP(Belegerfassung!A4928,Abfrage!$E$2:$F$20,2,FALSE),"")</f>
        <v/>
      </c>
      <c r="E4920" t="str">
        <f>IF(A4920&lt;&gt;"",Belegerfassung!B4928,"")</f>
        <v/>
      </c>
      <c r="F4920" t="str">
        <f>IF(Belegerfassung!L4928="","",IF(Belegerfassung!L4928&lt;&gt;"",IF(Belegerfassung!L4928&lt;&gt;"",IF(Belegerfassung!J4928&lt;&gt;0,VLOOKUP(Belegerfassung!L4928,Abfrage!$A$2:$C$19,2,),VLOOKUP(Belegerfassung!L4928,Abfrage!$A$2:$C$19,3,)),"")))</f>
        <v/>
      </c>
      <c r="G4920" t="str">
        <f t="shared" si="228"/>
        <v/>
      </c>
      <c r="H4920" s="31" t="str">
        <f>IF(A4920&lt;&gt;"",-Belegerfassung!J4928+Belegerfassung!K4928,"")</f>
        <v/>
      </c>
      <c r="I4920" s="49" t="str">
        <f>IFERROR(IF(H4920&lt;&gt;"",Belegerfassung!L4928*100,""),IF(OR(Belegerfassung!L4928="Leistung EU - Erlöse",Belegerfassung!L4928="Lieferungen EU-Erlöse",Belegerfassung!L4928="EUST",Belegerfassung!L4928="Bauleistungen 20%")=TRUE,"",MID(Belegerfassung!L4928,4,2)))</f>
        <v/>
      </c>
      <c r="J4920" s="6" t="str">
        <f>IF(A4920&lt;&gt;"",LEFT(Belegerfassung!D4928,40),"")</f>
        <v/>
      </c>
      <c r="K4920" t="str">
        <f>IF(A4920&lt;&gt;"",VLOOKUP(D4920,Abfrage!$F$2:$G$21,2,FALSE),"")</f>
        <v/>
      </c>
      <c r="L4920" s="6" t="str">
        <f>IF(Belegerfassung!H4928&lt;&gt;"",Belegerfassung!H4928,"")</f>
        <v/>
      </c>
      <c r="M4920" t="str">
        <f>IFERROR(IF(Belegerfassung!E4928&lt;&gt;"",VLOOKUP(Belegerfassung!E4928,Abfrage!$L$2:$M$15,2,),""),"")</f>
        <v/>
      </c>
      <c r="N4920" t="str">
        <f t="shared" si="229"/>
        <v/>
      </c>
      <c r="O4920" t="str">
        <f t="shared" si="230"/>
        <v/>
      </c>
      <c r="P4920" t="str">
        <f>IF(Belegerfassung!G4928&lt;&gt;"",CONCATENATE(Belegerfassung!G4928,".pdf"),"")</f>
        <v/>
      </c>
    </row>
    <row r="4921" spans="1:16">
      <c r="A4921" t="str">
        <f>IF(Belegerfassung!C4929&lt;&gt;"",0,"")</f>
        <v/>
      </c>
      <c r="B4921" t="str">
        <f>IFERROR(VLOOKUP(Belegerfassung!I4929,Konten!A:D,2,FALSE),"")</f>
        <v/>
      </c>
      <c r="C4921" t="str">
        <f>IF(A4921&lt;&gt;"",TEXT(Belegerfassung!C4929,"TT.MM.JJJJ"),"")</f>
        <v/>
      </c>
      <c r="D4921" t="str">
        <f>IFERROR(VLOOKUP(Belegerfassung!A4929,Abfrage!$E$2:$F$20,2,FALSE),"")</f>
        <v/>
      </c>
      <c r="E4921" t="str">
        <f>IF(A4921&lt;&gt;"",Belegerfassung!B4929,"")</f>
        <v/>
      </c>
      <c r="F4921" t="str">
        <f>IF(Belegerfassung!L4929="","",IF(Belegerfassung!L4929&lt;&gt;"",IF(Belegerfassung!L4929&lt;&gt;"",IF(Belegerfassung!J4929&lt;&gt;0,VLOOKUP(Belegerfassung!L4929,Abfrage!$A$2:$C$19,2,),VLOOKUP(Belegerfassung!L4929,Abfrage!$A$2:$C$19,3,)),"")))</f>
        <v/>
      </c>
      <c r="G4921" t="str">
        <f t="shared" si="228"/>
        <v/>
      </c>
      <c r="H4921" s="31" t="str">
        <f>IF(A4921&lt;&gt;"",-Belegerfassung!J4929+Belegerfassung!K4929,"")</f>
        <v/>
      </c>
      <c r="I4921" s="49" t="str">
        <f>IFERROR(IF(H4921&lt;&gt;"",Belegerfassung!L4929*100,""),IF(OR(Belegerfassung!L4929="Leistung EU - Erlöse",Belegerfassung!L4929="Lieferungen EU-Erlöse",Belegerfassung!L4929="EUST",Belegerfassung!L4929="Bauleistungen 20%")=TRUE,"",MID(Belegerfassung!L4929,4,2)))</f>
        <v/>
      </c>
      <c r="J4921" s="6" t="str">
        <f>IF(A4921&lt;&gt;"",LEFT(Belegerfassung!D4929,40),"")</f>
        <v/>
      </c>
      <c r="K4921" t="str">
        <f>IF(A4921&lt;&gt;"",VLOOKUP(D4921,Abfrage!$F$2:$G$21,2,FALSE),"")</f>
        <v/>
      </c>
      <c r="L4921" s="6" t="str">
        <f>IF(Belegerfassung!H4929&lt;&gt;"",Belegerfassung!H4929,"")</f>
        <v/>
      </c>
      <c r="M4921" t="str">
        <f>IFERROR(IF(Belegerfassung!E4929&lt;&gt;"",VLOOKUP(Belegerfassung!E4929,Abfrage!$L$2:$M$15,2,),""),"")</f>
        <v/>
      </c>
      <c r="N4921" t="str">
        <f t="shared" si="229"/>
        <v/>
      </c>
      <c r="O4921" t="str">
        <f t="shared" si="230"/>
        <v/>
      </c>
      <c r="P4921" t="str">
        <f>IF(Belegerfassung!G4929&lt;&gt;"",CONCATENATE(Belegerfassung!G4929,".pdf"),"")</f>
        <v/>
      </c>
    </row>
    <row r="4922" spans="1:16">
      <c r="A4922" t="str">
        <f>IF(Belegerfassung!C4930&lt;&gt;"",0,"")</f>
        <v/>
      </c>
      <c r="B4922" t="str">
        <f>IFERROR(VLOOKUP(Belegerfassung!I4930,Konten!A:D,2,FALSE),"")</f>
        <v/>
      </c>
      <c r="C4922" t="str">
        <f>IF(A4922&lt;&gt;"",TEXT(Belegerfassung!C4930,"TT.MM.JJJJ"),"")</f>
        <v/>
      </c>
      <c r="D4922" t="str">
        <f>IFERROR(VLOOKUP(Belegerfassung!A4930,Abfrage!$E$2:$F$20,2,FALSE),"")</f>
        <v/>
      </c>
      <c r="E4922" t="str">
        <f>IF(A4922&lt;&gt;"",Belegerfassung!B4930,"")</f>
        <v/>
      </c>
      <c r="F4922" t="str">
        <f>IF(Belegerfassung!L4930="","",IF(Belegerfassung!L4930&lt;&gt;"",IF(Belegerfassung!L4930&lt;&gt;"",IF(Belegerfassung!J4930&lt;&gt;0,VLOOKUP(Belegerfassung!L4930,Abfrage!$A$2:$C$19,2,),VLOOKUP(Belegerfassung!L4930,Abfrage!$A$2:$C$19,3,)),"")))</f>
        <v/>
      </c>
      <c r="G4922" t="str">
        <f t="shared" si="228"/>
        <v/>
      </c>
      <c r="H4922" s="31" t="str">
        <f>IF(A4922&lt;&gt;"",-Belegerfassung!J4930+Belegerfassung!K4930,"")</f>
        <v/>
      </c>
      <c r="I4922" s="49" t="str">
        <f>IFERROR(IF(H4922&lt;&gt;"",Belegerfassung!L4930*100,""),IF(OR(Belegerfassung!L4930="Leistung EU - Erlöse",Belegerfassung!L4930="Lieferungen EU-Erlöse",Belegerfassung!L4930="EUST",Belegerfassung!L4930="Bauleistungen 20%")=TRUE,"",MID(Belegerfassung!L4930,4,2)))</f>
        <v/>
      </c>
      <c r="J4922" s="6" t="str">
        <f>IF(A4922&lt;&gt;"",LEFT(Belegerfassung!D4930,40),"")</f>
        <v/>
      </c>
      <c r="K4922" t="str">
        <f>IF(A4922&lt;&gt;"",VLOOKUP(D4922,Abfrage!$F$2:$G$21,2,FALSE),"")</f>
        <v/>
      </c>
      <c r="L4922" s="6" t="str">
        <f>IF(Belegerfassung!H4930&lt;&gt;"",Belegerfassung!H4930,"")</f>
        <v/>
      </c>
      <c r="M4922" t="str">
        <f>IFERROR(IF(Belegerfassung!E4930&lt;&gt;"",VLOOKUP(Belegerfassung!E4930,Abfrage!$L$2:$M$15,2,),""),"")</f>
        <v/>
      </c>
      <c r="N4922" t="str">
        <f t="shared" si="229"/>
        <v/>
      </c>
      <c r="O4922" t="str">
        <f t="shared" si="230"/>
        <v/>
      </c>
      <c r="P4922" t="str">
        <f>IF(Belegerfassung!G4930&lt;&gt;"",CONCATENATE(Belegerfassung!G4930,".pdf"),"")</f>
        <v/>
      </c>
    </row>
    <row r="4923" spans="1:16">
      <c r="A4923" t="str">
        <f>IF(Belegerfassung!C4931&lt;&gt;"",0,"")</f>
        <v/>
      </c>
      <c r="B4923" t="str">
        <f>IFERROR(VLOOKUP(Belegerfassung!I4931,Konten!A:D,2,FALSE),"")</f>
        <v/>
      </c>
      <c r="C4923" t="str">
        <f>IF(A4923&lt;&gt;"",TEXT(Belegerfassung!C4931,"TT.MM.JJJJ"),"")</f>
        <v/>
      </c>
      <c r="D4923" t="str">
        <f>IFERROR(VLOOKUP(Belegerfassung!A4931,Abfrage!$E$2:$F$20,2,FALSE),"")</f>
        <v/>
      </c>
      <c r="E4923" t="str">
        <f>IF(A4923&lt;&gt;"",Belegerfassung!B4931,"")</f>
        <v/>
      </c>
      <c r="F4923" t="str">
        <f>IF(Belegerfassung!L4931="","",IF(Belegerfassung!L4931&lt;&gt;"",IF(Belegerfassung!L4931&lt;&gt;"",IF(Belegerfassung!J4931&lt;&gt;0,VLOOKUP(Belegerfassung!L4931,Abfrage!$A$2:$C$19,2,),VLOOKUP(Belegerfassung!L4931,Abfrage!$A$2:$C$19,3,)),"")))</f>
        <v/>
      </c>
      <c r="G4923" t="str">
        <f t="shared" si="228"/>
        <v/>
      </c>
      <c r="H4923" s="31" t="str">
        <f>IF(A4923&lt;&gt;"",-Belegerfassung!J4931+Belegerfassung!K4931,"")</f>
        <v/>
      </c>
      <c r="I4923" s="49" t="str">
        <f>IFERROR(IF(H4923&lt;&gt;"",Belegerfassung!L4931*100,""),IF(OR(Belegerfassung!L4931="Leistung EU - Erlöse",Belegerfassung!L4931="Lieferungen EU-Erlöse",Belegerfassung!L4931="EUST",Belegerfassung!L4931="Bauleistungen 20%")=TRUE,"",MID(Belegerfassung!L4931,4,2)))</f>
        <v/>
      </c>
      <c r="J4923" s="6" t="str">
        <f>IF(A4923&lt;&gt;"",LEFT(Belegerfassung!D4931,40),"")</f>
        <v/>
      </c>
      <c r="K4923" t="str">
        <f>IF(A4923&lt;&gt;"",VLOOKUP(D4923,Abfrage!$F$2:$G$21,2,FALSE),"")</f>
        <v/>
      </c>
      <c r="L4923" s="6" t="str">
        <f>IF(Belegerfassung!H4931&lt;&gt;"",Belegerfassung!H4931,"")</f>
        <v/>
      </c>
      <c r="M4923" t="str">
        <f>IFERROR(IF(Belegerfassung!E4931&lt;&gt;"",VLOOKUP(Belegerfassung!E4931,Abfrage!$L$2:$M$15,2,),""),"")</f>
        <v/>
      </c>
      <c r="N4923" t="str">
        <f t="shared" si="229"/>
        <v/>
      </c>
      <c r="O4923" t="str">
        <f t="shared" si="230"/>
        <v/>
      </c>
      <c r="P4923" t="str">
        <f>IF(Belegerfassung!G4931&lt;&gt;"",CONCATENATE(Belegerfassung!G4931,".pdf"),"")</f>
        <v/>
      </c>
    </row>
    <row r="4924" spans="1:16">
      <c r="A4924" t="str">
        <f>IF(Belegerfassung!C4932&lt;&gt;"",0,"")</f>
        <v/>
      </c>
      <c r="B4924" t="str">
        <f>IFERROR(VLOOKUP(Belegerfassung!I4932,Konten!A:D,2,FALSE),"")</f>
        <v/>
      </c>
      <c r="C4924" t="str">
        <f>IF(A4924&lt;&gt;"",TEXT(Belegerfassung!C4932,"TT.MM.JJJJ"),"")</f>
        <v/>
      </c>
      <c r="D4924" t="str">
        <f>IFERROR(VLOOKUP(Belegerfassung!A4932,Abfrage!$E$2:$F$20,2,FALSE),"")</f>
        <v/>
      </c>
      <c r="E4924" t="str">
        <f>IF(A4924&lt;&gt;"",Belegerfassung!B4932,"")</f>
        <v/>
      </c>
      <c r="F4924" t="str">
        <f>IF(Belegerfassung!L4932="","",IF(Belegerfassung!L4932&lt;&gt;"",IF(Belegerfassung!L4932&lt;&gt;"",IF(Belegerfassung!J4932&lt;&gt;0,VLOOKUP(Belegerfassung!L4932,Abfrage!$A$2:$C$19,2,),VLOOKUP(Belegerfassung!L4932,Abfrage!$A$2:$C$19,3,)),"")))</f>
        <v/>
      </c>
      <c r="G4924" t="str">
        <f t="shared" si="228"/>
        <v/>
      </c>
      <c r="H4924" s="31" t="str">
        <f>IF(A4924&lt;&gt;"",-Belegerfassung!J4932+Belegerfassung!K4932,"")</f>
        <v/>
      </c>
      <c r="I4924" s="49" t="str">
        <f>IFERROR(IF(H4924&lt;&gt;"",Belegerfassung!L4932*100,""),IF(OR(Belegerfassung!L4932="Leistung EU - Erlöse",Belegerfassung!L4932="Lieferungen EU-Erlöse",Belegerfassung!L4932="EUST",Belegerfassung!L4932="Bauleistungen 20%")=TRUE,"",MID(Belegerfassung!L4932,4,2)))</f>
        <v/>
      </c>
      <c r="J4924" s="6" t="str">
        <f>IF(A4924&lt;&gt;"",LEFT(Belegerfassung!D4932,40),"")</f>
        <v/>
      </c>
      <c r="K4924" t="str">
        <f>IF(A4924&lt;&gt;"",VLOOKUP(D4924,Abfrage!$F$2:$G$21,2,FALSE),"")</f>
        <v/>
      </c>
      <c r="L4924" s="6" t="str">
        <f>IF(Belegerfassung!H4932&lt;&gt;"",Belegerfassung!H4932,"")</f>
        <v/>
      </c>
      <c r="M4924" t="str">
        <f>IFERROR(IF(Belegerfassung!E4932&lt;&gt;"",VLOOKUP(Belegerfassung!E4932,Abfrage!$L$2:$M$15,2,),""),"")</f>
        <v/>
      </c>
      <c r="N4924" t="str">
        <f t="shared" si="229"/>
        <v/>
      </c>
      <c r="O4924" t="str">
        <f t="shared" si="230"/>
        <v/>
      </c>
      <c r="P4924" t="str">
        <f>IF(Belegerfassung!G4932&lt;&gt;"",CONCATENATE(Belegerfassung!G4932,".pdf"),"")</f>
        <v/>
      </c>
    </row>
    <row r="4925" spans="1:16">
      <c r="A4925" t="str">
        <f>IF(Belegerfassung!C4933&lt;&gt;"",0,"")</f>
        <v/>
      </c>
      <c r="B4925" t="str">
        <f>IFERROR(VLOOKUP(Belegerfassung!I4933,Konten!A:D,2,FALSE),"")</f>
        <v/>
      </c>
      <c r="C4925" t="str">
        <f>IF(A4925&lt;&gt;"",TEXT(Belegerfassung!C4933,"TT.MM.JJJJ"),"")</f>
        <v/>
      </c>
      <c r="D4925" t="str">
        <f>IFERROR(VLOOKUP(Belegerfassung!A4933,Abfrage!$E$2:$F$20,2,FALSE),"")</f>
        <v/>
      </c>
      <c r="E4925" t="str">
        <f>IF(A4925&lt;&gt;"",Belegerfassung!B4933,"")</f>
        <v/>
      </c>
      <c r="F4925" t="str">
        <f>IF(Belegerfassung!L4933="","",IF(Belegerfassung!L4933&lt;&gt;"",IF(Belegerfassung!L4933&lt;&gt;"",IF(Belegerfassung!J4933&lt;&gt;0,VLOOKUP(Belegerfassung!L4933,Abfrage!$A$2:$C$19,2,),VLOOKUP(Belegerfassung!L4933,Abfrage!$A$2:$C$19,3,)),"")))</f>
        <v/>
      </c>
      <c r="G4925" t="str">
        <f t="shared" si="228"/>
        <v/>
      </c>
      <c r="H4925" s="31" t="str">
        <f>IF(A4925&lt;&gt;"",-Belegerfassung!J4933+Belegerfassung!K4933,"")</f>
        <v/>
      </c>
      <c r="I4925" s="49" t="str">
        <f>IFERROR(IF(H4925&lt;&gt;"",Belegerfassung!L4933*100,""),IF(OR(Belegerfassung!L4933="Leistung EU - Erlöse",Belegerfassung!L4933="Lieferungen EU-Erlöse",Belegerfassung!L4933="EUST",Belegerfassung!L4933="Bauleistungen 20%")=TRUE,"",MID(Belegerfassung!L4933,4,2)))</f>
        <v/>
      </c>
      <c r="J4925" s="6" t="str">
        <f>IF(A4925&lt;&gt;"",LEFT(Belegerfassung!D4933,40),"")</f>
        <v/>
      </c>
      <c r="K4925" t="str">
        <f>IF(A4925&lt;&gt;"",VLOOKUP(D4925,Abfrage!$F$2:$G$21,2,FALSE),"")</f>
        <v/>
      </c>
      <c r="L4925" s="6" t="str">
        <f>IF(Belegerfassung!H4933&lt;&gt;"",Belegerfassung!H4933,"")</f>
        <v/>
      </c>
      <c r="M4925" t="str">
        <f>IFERROR(IF(Belegerfassung!E4933&lt;&gt;"",VLOOKUP(Belegerfassung!E4933,Abfrage!$L$2:$M$15,2,),""),"")</f>
        <v/>
      </c>
      <c r="N4925" t="str">
        <f t="shared" si="229"/>
        <v/>
      </c>
      <c r="O4925" t="str">
        <f t="shared" si="230"/>
        <v/>
      </c>
      <c r="P4925" t="str">
        <f>IF(Belegerfassung!G4933&lt;&gt;"",CONCATENATE(Belegerfassung!G4933,".pdf"),"")</f>
        <v/>
      </c>
    </row>
    <row r="4926" spans="1:16">
      <c r="A4926" t="str">
        <f>IF(Belegerfassung!C4934&lt;&gt;"",0,"")</f>
        <v/>
      </c>
      <c r="B4926" t="str">
        <f>IFERROR(VLOOKUP(Belegerfassung!I4934,Konten!A:D,2,FALSE),"")</f>
        <v/>
      </c>
      <c r="C4926" t="str">
        <f>IF(A4926&lt;&gt;"",TEXT(Belegerfassung!C4934,"TT.MM.JJJJ"),"")</f>
        <v/>
      </c>
      <c r="D4926" t="str">
        <f>IFERROR(VLOOKUP(Belegerfassung!A4934,Abfrage!$E$2:$F$20,2,FALSE),"")</f>
        <v/>
      </c>
      <c r="E4926" t="str">
        <f>IF(A4926&lt;&gt;"",Belegerfassung!B4934,"")</f>
        <v/>
      </c>
      <c r="F4926" t="str">
        <f>IF(Belegerfassung!L4934="","",IF(Belegerfassung!L4934&lt;&gt;"",IF(Belegerfassung!L4934&lt;&gt;"",IF(Belegerfassung!J4934&lt;&gt;0,VLOOKUP(Belegerfassung!L4934,Abfrage!$A$2:$C$19,2,),VLOOKUP(Belegerfassung!L4934,Abfrage!$A$2:$C$19,3,)),"")))</f>
        <v/>
      </c>
      <c r="G4926" t="str">
        <f t="shared" si="228"/>
        <v/>
      </c>
      <c r="H4926" s="31" t="str">
        <f>IF(A4926&lt;&gt;"",-Belegerfassung!J4934+Belegerfassung!K4934,"")</f>
        <v/>
      </c>
      <c r="I4926" s="49" t="str">
        <f>IFERROR(IF(H4926&lt;&gt;"",Belegerfassung!L4934*100,""),IF(OR(Belegerfassung!L4934="Leistung EU - Erlöse",Belegerfassung!L4934="Lieferungen EU-Erlöse",Belegerfassung!L4934="EUST",Belegerfassung!L4934="Bauleistungen 20%")=TRUE,"",MID(Belegerfassung!L4934,4,2)))</f>
        <v/>
      </c>
      <c r="J4926" s="6" t="str">
        <f>IF(A4926&lt;&gt;"",LEFT(Belegerfassung!D4934,40),"")</f>
        <v/>
      </c>
      <c r="K4926" t="str">
        <f>IF(A4926&lt;&gt;"",VLOOKUP(D4926,Abfrage!$F$2:$G$21,2,FALSE),"")</f>
        <v/>
      </c>
      <c r="L4926" s="6" t="str">
        <f>IF(Belegerfassung!H4934&lt;&gt;"",Belegerfassung!H4934,"")</f>
        <v/>
      </c>
      <c r="M4926" t="str">
        <f>IFERROR(IF(Belegerfassung!E4934&lt;&gt;"",VLOOKUP(Belegerfassung!E4934,Abfrage!$L$2:$M$15,2,),""),"")</f>
        <v/>
      </c>
      <c r="N4926" t="str">
        <f t="shared" si="229"/>
        <v/>
      </c>
      <c r="O4926" t="str">
        <f t="shared" si="230"/>
        <v/>
      </c>
      <c r="P4926" t="str">
        <f>IF(Belegerfassung!G4934&lt;&gt;"",CONCATENATE(Belegerfassung!G4934,".pdf"),"")</f>
        <v/>
      </c>
    </row>
    <row r="4927" spans="1:16">
      <c r="A4927" t="str">
        <f>IF(Belegerfassung!C4935&lt;&gt;"",0,"")</f>
        <v/>
      </c>
      <c r="B4927" t="str">
        <f>IFERROR(VLOOKUP(Belegerfassung!I4935,Konten!A:D,2,FALSE),"")</f>
        <v/>
      </c>
      <c r="C4927" t="str">
        <f>IF(A4927&lt;&gt;"",TEXT(Belegerfassung!C4935,"TT.MM.JJJJ"),"")</f>
        <v/>
      </c>
      <c r="D4927" t="str">
        <f>IFERROR(VLOOKUP(Belegerfassung!A4935,Abfrage!$E$2:$F$20,2,FALSE),"")</f>
        <v/>
      </c>
      <c r="E4927" t="str">
        <f>IF(A4927&lt;&gt;"",Belegerfassung!B4935,"")</f>
        <v/>
      </c>
      <c r="F4927" t="str">
        <f>IF(Belegerfassung!L4935="","",IF(Belegerfassung!L4935&lt;&gt;"",IF(Belegerfassung!L4935&lt;&gt;"",IF(Belegerfassung!J4935&lt;&gt;0,VLOOKUP(Belegerfassung!L4935,Abfrage!$A$2:$C$19,2,),VLOOKUP(Belegerfassung!L4935,Abfrage!$A$2:$C$19,3,)),"")))</f>
        <v/>
      </c>
      <c r="G4927" t="str">
        <f t="shared" si="228"/>
        <v/>
      </c>
      <c r="H4927" s="31" t="str">
        <f>IF(A4927&lt;&gt;"",-Belegerfassung!J4935+Belegerfassung!K4935,"")</f>
        <v/>
      </c>
      <c r="I4927" s="49" t="str">
        <f>IFERROR(IF(H4927&lt;&gt;"",Belegerfassung!L4935*100,""),IF(OR(Belegerfassung!L4935="Leistung EU - Erlöse",Belegerfassung!L4935="Lieferungen EU-Erlöse",Belegerfassung!L4935="EUST",Belegerfassung!L4935="Bauleistungen 20%")=TRUE,"",MID(Belegerfassung!L4935,4,2)))</f>
        <v/>
      </c>
      <c r="J4927" s="6" t="str">
        <f>IF(A4927&lt;&gt;"",LEFT(Belegerfassung!D4935,40),"")</f>
        <v/>
      </c>
      <c r="K4927" t="str">
        <f>IF(A4927&lt;&gt;"",VLOOKUP(D4927,Abfrage!$F$2:$G$21,2,FALSE),"")</f>
        <v/>
      </c>
      <c r="L4927" s="6" t="str">
        <f>IF(Belegerfassung!H4935&lt;&gt;"",Belegerfassung!H4935,"")</f>
        <v/>
      </c>
      <c r="M4927" t="str">
        <f>IFERROR(IF(Belegerfassung!E4935&lt;&gt;"",VLOOKUP(Belegerfassung!E4935,Abfrage!$L$2:$M$15,2,),""),"")</f>
        <v/>
      </c>
      <c r="N4927" t="str">
        <f t="shared" si="229"/>
        <v/>
      </c>
      <c r="O4927" t="str">
        <f t="shared" si="230"/>
        <v/>
      </c>
      <c r="P4927" t="str">
        <f>IF(Belegerfassung!G4935&lt;&gt;"",CONCATENATE(Belegerfassung!G4935,".pdf"),"")</f>
        <v/>
      </c>
    </row>
    <row r="4928" spans="1:16">
      <c r="A4928" t="str">
        <f>IF(Belegerfassung!C4936&lt;&gt;"",0,"")</f>
        <v/>
      </c>
      <c r="B4928" t="str">
        <f>IFERROR(VLOOKUP(Belegerfassung!I4936,Konten!A:D,2,FALSE),"")</f>
        <v/>
      </c>
      <c r="C4928" t="str">
        <f>IF(A4928&lt;&gt;"",TEXT(Belegerfassung!C4936,"TT.MM.JJJJ"),"")</f>
        <v/>
      </c>
      <c r="D4928" t="str">
        <f>IFERROR(VLOOKUP(Belegerfassung!A4936,Abfrage!$E$2:$F$20,2,FALSE),"")</f>
        <v/>
      </c>
      <c r="E4928" t="str">
        <f>IF(A4928&lt;&gt;"",Belegerfassung!B4936,"")</f>
        <v/>
      </c>
      <c r="F4928" t="str">
        <f>IF(Belegerfassung!L4936="","",IF(Belegerfassung!L4936&lt;&gt;"",IF(Belegerfassung!L4936&lt;&gt;"",IF(Belegerfassung!J4936&lt;&gt;0,VLOOKUP(Belegerfassung!L4936,Abfrage!$A$2:$C$19,2,),VLOOKUP(Belegerfassung!L4936,Abfrage!$A$2:$C$19,3,)),"")))</f>
        <v/>
      </c>
      <c r="G4928" t="str">
        <f t="shared" si="228"/>
        <v/>
      </c>
      <c r="H4928" s="31" t="str">
        <f>IF(A4928&lt;&gt;"",-Belegerfassung!J4936+Belegerfassung!K4936,"")</f>
        <v/>
      </c>
      <c r="I4928" s="49" t="str">
        <f>IFERROR(IF(H4928&lt;&gt;"",Belegerfassung!L4936*100,""),IF(OR(Belegerfassung!L4936="Leistung EU - Erlöse",Belegerfassung!L4936="Lieferungen EU-Erlöse",Belegerfassung!L4936="EUST",Belegerfassung!L4936="Bauleistungen 20%")=TRUE,"",MID(Belegerfassung!L4936,4,2)))</f>
        <v/>
      </c>
      <c r="J4928" s="6" t="str">
        <f>IF(A4928&lt;&gt;"",LEFT(Belegerfassung!D4936,40),"")</f>
        <v/>
      </c>
      <c r="K4928" t="str">
        <f>IF(A4928&lt;&gt;"",VLOOKUP(D4928,Abfrage!$F$2:$G$21,2,FALSE),"")</f>
        <v/>
      </c>
      <c r="L4928" s="6" t="str">
        <f>IF(Belegerfassung!H4936&lt;&gt;"",Belegerfassung!H4936,"")</f>
        <v/>
      </c>
      <c r="M4928" t="str">
        <f>IFERROR(IF(Belegerfassung!E4936&lt;&gt;"",VLOOKUP(Belegerfassung!E4936,Abfrage!$L$2:$M$15,2,),""),"")</f>
        <v/>
      </c>
      <c r="N4928" t="str">
        <f t="shared" si="229"/>
        <v/>
      </c>
      <c r="O4928" t="str">
        <f t="shared" si="230"/>
        <v/>
      </c>
      <c r="P4928" t="str">
        <f>IF(Belegerfassung!G4936&lt;&gt;"",CONCATENATE(Belegerfassung!G4936,".pdf"),"")</f>
        <v/>
      </c>
    </row>
    <row r="4929" spans="1:16">
      <c r="A4929" t="str">
        <f>IF(Belegerfassung!C4937&lt;&gt;"",0,"")</f>
        <v/>
      </c>
      <c r="B4929" t="str">
        <f>IFERROR(VLOOKUP(Belegerfassung!I4937,Konten!A:D,2,FALSE),"")</f>
        <v/>
      </c>
      <c r="C4929" t="str">
        <f>IF(A4929&lt;&gt;"",TEXT(Belegerfassung!C4937,"TT.MM.JJJJ"),"")</f>
        <v/>
      </c>
      <c r="D4929" t="str">
        <f>IFERROR(VLOOKUP(Belegerfassung!A4937,Abfrage!$E$2:$F$20,2,FALSE),"")</f>
        <v/>
      </c>
      <c r="E4929" t="str">
        <f>IF(A4929&lt;&gt;"",Belegerfassung!B4937,"")</f>
        <v/>
      </c>
      <c r="F4929" t="str">
        <f>IF(Belegerfassung!L4937="","",IF(Belegerfassung!L4937&lt;&gt;"",IF(Belegerfassung!L4937&lt;&gt;"",IF(Belegerfassung!J4937&lt;&gt;0,VLOOKUP(Belegerfassung!L4937,Abfrage!$A$2:$C$19,2,),VLOOKUP(Belegerfassung!L4937,Abfrage!$A$2:$C$19,3,)),"")))</f>
        <v/>
      </c>
      <c r="G4929" t="str">
        <f t="shared" si="228"/>
        <v/>
      </c>
      <c r="H4929" s="31" t="str">
        <f>IF(A4929&lt;&gt;"",-Belegerfassung!J4937+Belegerfassung!K4937,"")</f>
        <v/>
      </c>
      <c r="I4929" s="49" t="str">
        <f>IFERROR(IF(H4929&lt;&gt;"",Belegerfassung!L4937*100,""),IF(OR(Belegerfassung!L4937="Leistung EU - Erlöse",Belegerfassung!L4937="Lieferungen EU-Erlöse",Belegerfassung!L4937="EUST",Belegerfassung!L4937="Bauleistungen 20%")=TRUE,"",MID(Belegerfassung!L4937,4,2)))</f>
        <v/>
      </c>
      <c r="J4929" s="6" t="str">
        <f>IF(A4929&lt;&gt;"",LEFT(Belegerfassung!D4937,40),"")</f>
        <v/>
      </c>
      <c r="K4929" t="str">
        <f>IF(A4929&lt;&gt;"",VLOOKUP(D4929,Abfrage!$F$2:$G$21,2,FALSE),"")</f>
        <v/>
      </c>
      <c r="L4929" s="6" t="str">
        <f>IF(Belegerfassung!H4937&lt;&gt;"",Belegerfassung!H4937,"")</f>
        <v/>
      </c>
      <c r="M4929" t="str">
        <f>IFERROR(IF(Belegerfassung!E4937&lt;&gt;"",VLOOKUP(Belegerfassung!E4937,Abfrage!$L$2:$M$15,2,),""),"")</f>
        <v/>
      </c>
      <c r="N4929" t="str">
        <f t="shared" si="229"/>
        <v/>
      </c>
      <c r="O4929" t="str">
        <f t="shared" si="230"/>
        <v/>
      </c>
      <c r="P4929" t="str">
        <f>IF(Belegerfassung!G4937&lt;&gt;"",CONCATENATE(Belegerfassung!G4937,".pdf"),"")</f>
        <v/>
      </c>
    </row>
    <row r="4930" spans="1:16">
      <c r="A4930" t="str">
        <f>IF(Belegerfassung!C4938&lt;&gt;"",0,"")</f>
        <v/>
      </c>
      <c r="B4930" t="str">
        <f>IFERROR(VLOOKUP(Belegerfassung!I4938,Konten!A:D,2,FALSE),"")</f>
        <v/>
      </c>
      <c r="C4930" t="str">
        <f>IF(A4930&lt;&gt;"",TEXT(Belegerfassung!C4938,"TT.MM.JJJJ"),"")</f>
        <v/>
      </c>
      <c r="D4930" t="str">
        <f>IFERROR(VLOOKUP(Belegerfassung!A4938,Abfrage!$E$2:$F$20,2,FALSE),"")</f>
        <v/>
      </c>
      <c r="E4930" t="str">
        <f>IF(A4930&lt;&gt;"",Belegerfassung!B4938,"")</f>
        <v/>
      </c>
      <c r="F4930" t="str">
        <f>IF(Belegerfassung!L4938="","",IF(Belegerfassung!L4938&lt;&gt;"",IF(Belegerfassung!L4938&lt;&gt;"",IF(Belegerfassung!J4938&lt;&gt;0,VLOOKUP(Belegerfassung!L4938,Abfrage!$A$2:$C$19,2,),VLOOKUP(Belegerfassung!L4938,Abfrage!$A$2:$C$19,3,)),"")))</f>
        <v/>
      </c>
      <c r="G4930" t="str">
        <f t="shared" si="228"/>
        <v/>
      </c>
      <c r="H4930" s="31" t="str">
        <f>IF(A4930&lt;&gt;"",-Belegerfassung!J4938+Belegerfassung!K4938,"")</f>
        <v/>
      </c>
      <c r="I4930" s="49" t="str">
        <f>IFERROR(IF(H4930&lt;&gt;"",Belegerfassung!L4938*100,""),IF(OR(Belegerfassung!L4938="Leistung EU - Erlöse",Belegerfassung!L4938="Lieferungen EU-Erlöse",Belegerfassung!L4938="EUST",Belegerfassung!L4938="Bauleistungen 20%")=TRUE,"",MID(Belegerfassung!L4938,4,2)))</f>
        <v/>
      </c>
      <c r="J4930" s="6" t="str">
        <f>IF(A4930&lt;&gt;"",LEFT(Belegerfassung!D4938,40),"")</f>
        <v/>
      </c>
      <c r="K4930" t="str">
        <f>IF(A4930&lt;&gt;"",VLOOKUP(D4930,Abfrage!$F$2:$G$21,2,FALSE),"")</f>
        <v/>
      </c>
      <c r="L4930" s="6" t="str">
        <f>IF(Belegerfassung!H4938&lt;&gt;"",Belegerfassung!H4938,"")</f>
        <v/>
      </c>
      <c r="M4930" t="str">
        <f>IFERROR(IF(Belegerfassung!E4938&lt;&gt;"",VLOOKUP(Belegerfassung!E4938,Abfrage!$L$2:$M$15,2,),""),"")</f>
        <v/>
      </c>
      <c r="N4930" t="str">
        <f t="shared" si="229"/>
        <v/>
      </c>
      <c r="O4930" t="str">
        <f t="shared" si="230"/>
        <v/>
      </c>
      <c r="P4930" t="str">
        <f>IF(Belegerfassung!G4938&lt;&gt;"",CONCATENATE(Belegerfassung!G4938,".pdf"),"")</f>
        <v/>
      </c>
    </row>
    <row r="4931" spans="1:16">
      <c r="A4931" t="str">
        <f>IF(Belegerfassung!C4939&lt;&gt;"",0,"")</f>
        <v/>
      </c>
      <c r="B4931" t="str">
        <f>IFERROR(VLOOKUP(Belegerfassung!I4939,Konten!A:D,2,FALSE),"")</f>
        <v/>
      </c>
      <c r="C4931" t="str">
        <f>IF(A4931&lt;&gt;"",TEXT(Belegerfassung!C4939,"TT.MM.JJJJ"),"")</f>
        <v/>
      </c>
      <c r="D4931" t="str">
        <f>IFERROR(VLOOKUP(Belegerfassung!A4939,Abfrage!$E$2:$F$20,2,FALSE),"")</f>
        <v/>
      </c>
      <c r="E4931" t="str">
        <f>IF(A4931&lt;&gt;"",Belegerfassung!B4939,"")</f>
        <v/>
      </c>
      <c r="F4931" t="str">
        <f>IF(Belegerfassung!L4939="","",IF(Belegerfassung!L4939&lt;&gt;"",IF(Belegerfassung!L4939&lt;&gt;"",IF(Belegerfassung!J4939&lt;&gt;0,VLOOKUP(Belegerfassung!L4939,Abfrage!$A$2:$C$19,2,),VLOOKUP(Belegerfassung!L4939,Abfrage!$A$2:$C$19,3,)),"")))</f>
        <v/>
      </c>
      <c r="G4931" t="str">
        <f t="shared" ref="G4931:G4994" si="231">IF(A4931&lt;&gt;"",1,"")</f>
        <v/>
      </c>
      <c r="H4931" s="31" t="str">
        <f>IF(A4931&lt;&gt;"",-Belegerfassung!J4939+Belegerfassung!K4939,"")</f>
        <v/>
      </c>
      <c r="I4931" s="49" t="str">
        <f>IFERROR(IF(H4931&lt;&gt;"",Belegerfassung!L4939*100,""),IF(OR(Belegerfassung!L4939="Leistung EU - Erlöse",Belegerfassung!L4939="Lieferungen EU-Erlöse",Belegerfassung!L4939="EUST",Belegerfassung!L4939="Bauleistungen 20%")=TRUE,"",MID(Belegerfassung!L4939,4,2)))</f>
        <v/>
      </c>
      <c r="J4931" s="6" t="str">
        <f>IF(A4931&lt;&gt;"",LEFT(Belegerfassung!D4939,40),"")</f>
        <v/>
      </c>
      <c r="K4931" t="str">
        <f>IF(A4931&lt;&gt;"",VLOOKUP(D4931,Abfrage!$F$2:$G$21,2,FALSE),"")</f>
        <v/>
      </c>
      <c r="L4931" s="6" t="str">
        <f>IF(Belegerfassung!H4939&lt;&gt;"",Belegerfassung!H4939,"")</f>
        <v/>
      </c>
      <c r="M4931" t="str">
        <f>IFERROR(IF(Belegerfassung!E4939&lt;&gt;"",VLOOKUP(Belegerfassung!E4939,Abfrage!$L$2:$M$15,2,),""),"")</f>
        <v/>
      </c>
      <c r="N4931" t="str">
        <f t="shared" ref="N4931:N4994" si="232">IF(A4931&lt;&gt;"","E","")</f>
        <v/>
      </c>
      <c r="O4931" t="str">
        <f t="shared" ref="O4931:O4994" si="233">IF(A4931&lt;&gt;"","A","")</f>
        <v/>
      </c>
      <c r="P4931" t="str">
        <f>IF(Belegerfassung!G4939&lt;&gt;"",CONCATENATE(Belegerfassung!G4939,".pdf"),"")</f>
        <v/>
      </c>
    </row>
    <row r="4932" spans="1:16">
      <c r="A4932" t="str">
        <f>IF(Belegerfassung!C4940&lt;&gt;"",0,"")</f>
        <v/>
      </c>
      <c r="B4932" t="str">
        <f>IFERROR(VLOOKUP(Belegerfassung!I4940,Konten!A:D,2,FALSE),"")</f>
        <v/>
      </c>
      <c r="C4932" t="str">
        <f>IF(A4932&lt;&gt;"",TEXT(Belegerfassung!C4940,"TT.MM.JJJJ"),"")</f>
        <v/>
      </c>
      <c r="D4932" t="str">
        <f>IFERROR(VLOOKUP(Belegerfassung!A4940,Abfrage!$E$2:$F$20,2,FALSE),"")</f>
        <v/>
      </c>
      <c r="E4932" t="str">
        <f>IF(A4932&lt;&gt;"",Belegerfassung!B4940,"")</f>
        <v/>
      </c>
      <c r="F4932" t="str">
        <f>IF(Belegerfassung!L4940="","",IF(Belegerfassung!L4940&lt;&gt;"",IF(Belegerfassung!L4940&lt;&gt;"",IF(Belegerfassung!J4940&lt;&gt;0,VLOOKUP(Belegerfassung!L4940,Abfrage!$A$2:$C$19,2,),VLOOKUP(Belegerfassung!L4940,Abfrage!$A$2:$C$19,3,)),"")))</f>
        <v/>
      </c>
      <c r="G4932" t="str">
        <f t="shared" si="231"/>
        <v/>
      </c>
      <c r="H4932" s="31" t="str">
        <f>IF(A4932&lt;&gt;"",-Belegerfassung!J4940+Belegerfassung!K4940,"")</f>
        <v/>
      </c>
      <c r="I4932" s="49" t="str">
        <f>IFERROR(IF(H4932&lt;&gt;"",Belegerfassung!L4940*100,""),IF(OR(Belegerfassung!L4940="Leistung EU - Erlöse",Belegerfassung!L4940="Lieferungen EU-Erlöse",Belegerfassung!L4940="EUST",Belegerfassung!L4940="Bauleistungen 20%")=TRUE,"",MID(Belegerfassung!L4940,4,2)))</f>
        <v/>
      </c>
      <c r="J4932" s="6" t="str">
        <f>IF(A4932&lt;&gt;"",LEFT(Belegerfassung!D4940,40),"")</f>
        <v/>
      </c>
      <c r="K4932" t="str">
        <f>IF(A4932&lt;&gt;"",VLOOKUP(D4932,Abfrage!$F$2:$G$21,2,FALSE),"")</f>
        <v/>
      </c>
      <c r="L4932" s="6" t="str">
        <f>IF(Belegerfassung!H4940&lt;&gt;"",Belegerfassung!H4940,"")</f>
        <v/>
      </c>
      <c r="M4932" t="str">
        <f>IFERROR(IF(Belegerfassung!E4940&lt;&gt;"",VLOOKUP(Belegerfassung!E4940,Abfrage!$L$2:$M$15,2,),""),"")</f>
        <v/>
      </c>
      <c r="N4932" t="str">
        <f t="shared" si="232"/>
        <v/>
      </c>
      <c r="O4932" t="str">
        <f t="shared" si="233"/>
        <v/>
      </c>
      <c r="P4932" t="str">
        <f>IF(Belegerfassung!G4940&lt;&gt;"",CONCATENATE(Belegerfassung!G4940,".pdf"),"")</f>
        <v/>
      </c>
    </row>
    <row r="4933" spans="1:16">
      <c r="A4933" t="str">
        <f>IF(Belegerfassung!C4941&lt;&gt;"",0,"")</f>
        <v/>
      </c>
      <c r="B4933" t="str">
        <f>IFERROR(VLOOKUP(Belegerfassung!I4941,Konten!A:D,2,FALSE),"")</f>
        <v/>
      </c>
      <c r="C4933" t="str">
        <f>IF(A4933&lt;&gt;"",TEXT(Belegerfassung!C4941,"TT.MM.JJJJ"),"")</f>
        <v/>
      </c>
      <c r="D4933" t="str">
        <f>IFERROR(VLOOKUP(Belegerfassung!A4941,Abfrage!$E$2:$F$20,2,FALSE),"")</f>
        <v/>
      </c>
      <c r="E4933" t="str">
        <f>IF(A4933&lt;&gt;"",Belegerfassung!B4941,"")</f>
        <v/>
      </c>
      <c r="F4933" t="str">
        <f>IF(Belegerfassung!L4941="","",IF(Belegerfassung!L4941&lt;&gt;"",IF(Belegerfassung!L4941&lt;&gt;"",IF(Belegerfassung!J4941&lt;&gt;0,VLOOKUP(Belegerfassung!L4941,Abfrage!$A$2:$C$19,2,),VLOOKUP(Belegerfassung!L4941,Abfrage!$A$2:$C$19,3,)),"")))</f>
        <v/>
      </c>
      <c r="G4933" t="str">
        <f t="shared" si="231"/>
        <v/>
      </c>
      <c r="H4933" s="31" t="str">
        <f>IF(A4933&lt;&gt;"",-Belegerfassung!J4941+Belegerfassung!K4941,"")</f>
        <v/>
      </c>
      <c r="I4933" s="49" t="str">
        <f>IFERROR(IF(H4933&lt;&gt;"",Belegerfassung!L4941*100,""),IF(OR(Belegerfassung!L4941="Leistung EU - Erlöse",Belegerfassung!L4941="Lieferungen EU-Erlöse",Belegerfassung!L4941="EUST",Belegerfassung!L4941="Bauleistungen 20%")=TRUE,"",MID(Belegerfassung!L4941,4,2)))</f>
        <v/>
      </c>
      <c r="J4933" s="6" t="str">
        <f>IF(A4933&lt;&gt;"",LEFT(Belegerfassung!D4941,40),"")</f>
        <v/>
      </c>
      <c r="K4933" t="str">
        <f>IF(A4933&lt;&gt;"",VLOOKUP(D4933,Abfrage!$F$2:$G$21,2,FALSE),"")</f>
        <v/>
      </c>
      <c r="L4933" s="6" t="str">
        <f>IF(Belegerfassung!H4941&lt;&gt;"",Belegerfassung!H4941,"")</f>
        <v/>
      </c>
      <c r="M4933" t="str">
        <f>IFERROR(IF(Belegerfassung!E4941&lt;&gt;"",VLOOKUP(Belegerfassung!E4941,Abfrage!$L$2:$M$15,2,),""),"")</f>
        <v/>
      </c>
      <c r="N4933" t="str">
        <f t="shared" si="232"/>
        <v/>
      </c>
      <c r="O4933" t="str">
        <f t="shared" si="233"/>
        <v/>
      </c>
      <c r="P4933" t="str">
        <f>IF(Belegerfassung!G4941&lt;&gt;"",CONCATENATE(Belegerfassung!G4941,".pdf"),"")</f>
        <v/>
      </c>
    </row>
    <row r="4934" spans="1:16">
      <c r="A4934" t="str">
        <f>IF(Belegerfassung!C4942&lt;&gt;"",0,"")</f>
        <v/>
      </c>
      <c r="B4934" t="str">
        <f>IFERROR(VLOOKUP(Belegerfassung!I4942,Konten!A:D,2,FALSE),"")</f>
        <v/>
      </c>
      <c r="C4934" t="str">
        <f>IF(A4934&lt;&gt;"",TEXT(Belegerfassung!C4942,"TT.MM.JJJJ"),"")</f>
        <v/>
      </c>
      <c r="D4934" t="str">
        <f>IFERROR(VLOOKUP(Belegerfassung!A4942,Abfrage!$E$2:$F$20,2,FALSE),"")</f>
        <v/>
      </c>
      <c r="E4934" t="str">
        <f>IF(A4934&lt;&gt;"",Belegerfassung!B4942,"")</f>
        <v/>
      </c>
      <c r="F4934" t="str">
        <f>IF(Belegerfassung!L4942="","",IF(Belegerfassung!L4942&lt;&gt;"",IF(Belegerfassung!L4942&lt;&gt;"",IF(Belegerfassung!J4942&lt;&gt;0,VLOOKUP(Belegerfassung!L4942,Abfrage!$A$2:$C$19,2,),VLOOKUP(Belegerfassung!L4942,Abfrage!$A$2:$C$19,3,)),"")))</f>
        <v/>
      </c>
      <c r="G4934" t="str">
        <f t="shared" si="231"/>
        <v/>
      </c>
      <c r="H4934" s="31" t="str">
        <f>IF(A4934&lt;&gt;"",-Belegerfassung!J4942+Belegerfassung!K4942,"")</f>
        <v/>
      </c>
      <c r="I4934" s="49" t="str">
        <f>IFERROR(IF(H4934&lt;&gt;"",Belegerfassung!L4942*100,""),IF(OR(Belegerfassung!L4942="Leistung EU - Erlöse",Belegerfassung!L4942="Lieferungen EU-Erlöse",Belegerfassung!L4942="EUST",Belegerfassung!L4942="Bauleistungen 20%")=TRUE,"",MID(Belegerfassung!L4942,4,2)))</f>
        <v/>
      </c>
      <c r="J4934" s="6" t="str">
        <f>IF(A4934&lt;&gt;"",LEFT(Belegerfassung!D4942,40),"")</f>
        <v/>
      </c>
      <c r="K4934" t="str">
        <f>IF(A4934&lt;&gt;"",VLOOKUP(D4934,Abfrage!$F$2:$G$21,2,FALSE),"")</f>
        <v/>
      </c>
      <c r="L4934" s="6" t="str">
        <f>IF(Belegerfassung!H4942&lt;&gt;"",Belegerfassung!H4942,"")</f>
        <v/>
      </c>
      <c r="M4934" t="str">
        <f>IFERROR(IF(Belegerfassung!E4942&lt;&gt;"",VLOOKUP(Belegerfassung!E4942,Abfrage!$L$2:$M$15,2,),""),"")</f>
        <v/>
      </c>
      <c r="N4934" t="str">
        <f t="shared" si="232"/>
        <v/>
      </c>
      <c r="O4934" t="str">
        <f t="shared" si="233"/>
        <v/>
      </c>
      <c r="P4934" t="str">
        <f>IF(Belegerfassung!G4942&lt;&gt;"",CONCATENATE(Belegerfassung!G4942,".pdf"),"")</f>
        <v/>
      </c>
    </row>
    <row r="4935" spans="1:16">
      <c r="A4935" t="str">
        <f>IF(Belegerfassung!C4943&lt;&gt;"",0,"")</f>
        <v/>
      </c>
      <c r="B4935" t="str">
        <f>IFERROR(VLOOKUP(Belegerfassung!I4943,Konten!A:D,2,FALSE),"")</f>
        <v/>
      </c>
      <c r="C4935" t="str">
        <f>IF(A4935&lt;&gt;"",TEXT(Belegerfassung!C4943,"TT.MM.JJJJ"),"")</f>
        <v/>
      </c>
      <c r="D4935" t="str">
        <f>IFERROR(VLOOKUP(Belegerfassung!A4943,Abfrage!$E$2:$F$20,2,FALSE),"")</f>
        <v/>
      </c>
      <c r="E4935" t="str">
        <f>IF(A4935&lt;&gt;"",Belegerfassung!B4943,"")</f>
        <v/>
      </c>
      <c r="F4935" t="str">
        <f>IF(Belegerfassung!L4943="","",IF(Belegerfassung!L4943&lt;&gt;"",IF(Belegerfassung!L4943&lt;&gt;"",IF(Belegerfassung!J4943&lt;&gt;0,VLOOKUP(Belegerfassung!L4943,Abfrage!$A$2:$C$19,2,),VLOOKUP(Belegerfassung!L4943,Abfrage!$A$2:$C$19,3,)),"")))</f>
        <v/>
      </c>
      <c r="G4935" t="str">
        <f t="shared" si="231"/>
        <v/>
      </c>
      <c r="H4935" s="31" t="str">
        <f>IF(A4935&lt;&gt;"",-Belegerfassung!J4943+Belegerfassung!K4943,"")</f>
        <v/>
      </c>
      <c r="I4935" s="49" t="str">
        <f>IFERROR(IF(H4935&lt;&gt;"",Belegerfassung!L4943*100,""),IF(OR(Belegerfassung!L4943="Leistung EU - Erlöse",Belegerfassung!L4943="Lieferungen EU-Erlöse",Belegerfassung!L4943="EUST",Belegerfassung!L4943="Bauleistungen 20%")=TRUE,"",MID(Belegerfassung!L4943,4,2)))</f>
        <v/>
      </c>
      <c r="J4935" s="6" t="str">
        <f>IF(A4935&lt;&gt;"",LEFT(Belegerfassung!D4943,40),"")</f>
        <v/>
      </c>
      <c r="K4935" t="str">
        <f>IF(A4935&lt;&gt;"",VLOOKUP(D4935,Abfrage!$F$2:$G$21,2,FALSE),"")</f>
        <v/>
      </c>
      <c r="L4935" s="6" t="str">
        <f>IF(Belegerfassung!H4943&lt;&gt;"",Belegerfassung!H4943,"")</f>
        <v/>
      </c>
      <c r="M4935" t="str">
        <f>IFERROR(IF(Belegerfassung!E4943&lt;&gt;"",VLOOKUP(Belegerfassung!E4943,Abfrage!$L$2:$M$15,2,),""),"")</f>
        <v/>
      </c>
      <c r="N4935" t="str">
        <f t="shared" si="232"/>
        <v/>
      </c>
      <c r="O4935" t="str">
        <f t="shared" si="233"/>
        <v/>
      </c>
      <c r="P4935" t="str">
        <f>IF(Belegerfassung!G4943&lt;&gt;"",CONCATENATE(Belegerfassung!G4943,".pdf"),"")</f>
        <v/>
      </c>
    </row>
    <row r="4936" spans="1:16">
      <c r="A4936" t="str">
        <f>IF(Belegerfassung!C4944&lt;&gt;"",0,"")</f>
        <v/>
      </c>
      <c r="B4936" t="str">
        <f>IFERROR(VLOOKUP(Belegerfassung!I4944,Konten!A:D,2,FALSE),"")</f>
        <v/>
      </c>
      <c r="C4936" t="str">
        <f>IF(A4936&lt;&gt;"",TEXT(Belegerfassung!C4944,"TT.MM.JJJJ"),"")</f>
        <v/>
      </c>
      <c r="D4936" t="str">
        <f>IFERROR(VLOOKUP(Belegerfassung!A4944,Abfrage!$E$2:$F$20,2,FALSE),"")</f>
        <v/>
      </c>
      <c r="E4936" t="str">
        <f>IF(A4936&lt;&gt;"",Belegerfassung!B4944,"")</f>
        <v/>
      </c>
      <c r="F4936" t="str">
        <f>IF(Belegerfassung!L4944="","",IF(Belegerfassung!L4944&lt;&gt;"",IF(Belegerfassung!L4944&lt;&gt;"",IF(Belegerfassung!J4944&lt;&gt;0,VLOOKUP(Belegerfassung!L4944,Abfrage!$A$2:$C$19,2,),VLOOKUP(Belegerfassung!L4944,Abfrage!$A$2:$C$19,3,)),"")))</f>
        <v/>
      </c>
      <c r="G4936" t="str">
        <f t="shared" si="231"/>
        <v/>
      </c>
      <c r="H4936" s="31" t="str">
        <f>IF(A4936&lt;&gt;"",-Belegerfassung!J4944+Belegerfassung!K4944,"")</f>
        <v/>
      </c>
      <c r="I4936" s="49" t="str">
        <f>IFERROR(IF(H4936&lt;&gt;"",Belegerfassung!L4944*100,""),IF(OR(Belegerfassung!L4944="Leistung EU - Erlöse",Belegerfassung!L4944="Lieferungen EU-Erlöse",Belegerfassung!L4944="EUST",Belegerfassung!L4944="Bauleistungen 20%")=TRUE,"",MID(Belegerfassung!L4944,4,2)))</f>
        <v/>
      </c>
      <c r="J4936" s="6" t="str">
        <f>IF(A4936&lt;&gt;"",LEFT(Belegerfassung!D4944,40),"")</f>
        <v/>
      </c>
      <c r="K4936" t="str">
        <f>IF(A4936&lt;&gt;"",VLOOKUP(D4936,Abfrage!$F$2:$G$21,2,FALSE),"")</f>
        <v/>
      </c>
      <c r="L4936" s="6" t="str">
        <f>IF(Belegerfassung!H4944&lt;&gt;"",Belegerfassung!H4944,"")</f>
        <v/>
      </c>
      <c r="M4936" t="str">
        <f>IFERROR(IF(Belegerfassung!E4944&lt;&gt;"",VLOOKUP(Belegerfassung!E4944,Abfrage!$L$2:$M$15,2,),""),"")</f>
        <v/>
      </c>
      <c r="N4936" t="str">
        <f t="shared" si="232"/>
        <v/>
      </c>
      <c r="O4936" t="str">
        <f t="shared" si="233"/>
        <v/>
      </c>
      <c r="P4936" t="str">
        <f>IF(Belegerfassung!G4944&lt;&gt;"",CONCATENATE(Belegerfassung!G4944,".pdf"),"")</f>
        <v/>
      </c>
    </row>
    <row r="4937" spans="1:16">
      <c r="A4937" t="str">
        <f>IF(Belegerfassung!C4945&lt;&gt;"",0,"")</f>
        <v/>
      </c>
      <c r="B4937" t="str">
        <f>IFERROR(VLOOKUP(Belegerfassung!I4945,Konten!A:D,2,FALSE),"")</f>
        <v/>
      </c>
      <c r="C4937" t="str">
        <f>IF(A4937&lt;&gt;"",TEXT(Belegerfassung!C4945,"TT.MM.JJJJ"),"")</f>
        <v/>
      </c>
      <c r="D4937" t="str">
        <f>IFERROR(VLOOKUP(Belegerfassung!A4945,Abfrage!$E$2:$F$20,2,FALSE),"")</f>
        <v/>
      </c>
      <c r="E4937" t="str">
        <f>IF(A4937&lt;&gt;"",Belegerfassung!B4945,"")</f>
        <v/>
      </c>
      <c r="F4937" t="str">
        <f>IF(Belegerfassung!L4945="","",IF(Belegerfassung!L4945&lt;&gt;"",IF(Belegerfassung!L4945&lt;&gt;"",IF(Belegerfassung!J4945&lt;&gt;0,VLOOKUP(Belegerfassung!L4945,Abfrage!$A$2:$C$19,2,),VLOOKUP(Belegerfassung!L4945,Abfrage!$A$2:$C$19,3,)),"")))</f>
        <v/>
      </c>
      <c r="G4937" t="str">
        <f t="shared" si="231"/>
        <v/>
      </c>
      <c r="H4937" s="31" t="str">
        <f>IF(A4937&lt;&gt;"",-Belegerfassung!J4945+Belegerfassung!K4945,"")</f>
        <v/>
      </c>
      <c r="I4937" s="49" t="str">
        <f>IFERROR(IF(H4937&lt;&gt;"",Belegerfassung!L4945*100,""),IF(OR(Belegerfassung!L4945="Leistung EU - Erlöse",Belegerfassung!L4945="Lieferungen EU-Erlöse",Belegerfassung!L4945="EUST",Belegerfassung!L4945="Bauleistungen 20%")=TRUE,"",MID(Belegerfassung!L4945,4,2)))</f>
        <v/>
      </c>
      <c r="J4937" s="6" t="str">
        <f>IF(A4937&lt;&gt;"",LEFT(Belegerfassung!D4945,40),"")</f>
        <v/>
      </c>
      <c r="K4937" t="str">
        <f>IF(A4937&lt;&gt;"",VLOOKUP(D4937,Abfrage!$F$2:$G$21,2,FALSE),"")</f>
        <v/>
      </c>
      <c r="L4937" s="6" t="str">
        <f>IF(Belegerfassung!H4945&lt;&gt;"",Belegerfassung!H4945,"")</f>
        <v/>
      </c>
      <c r="M4937" t="str">
        <f>IFERROR(IF(Belegerfassung!E4945&lt;&gt;"",VLOOKUP(Belegerfassung!E4945,Abfrage!$L$2:$M$15,2,),""),"")</f>
        <v/>
      </c>
      <c r="N4937" t="str">
        <f t="shared" si="232"/>
        <v/>
      </c>
      <c r="O4937" t="str">
        <f t="shared" si="233"/>
        <v/>
      </c>
      <c r="P4937" t="str">
        <f>IF(Belegerfassung!G4945&lt;&gt;"",CONCATENATE(Belegerfassung!G4945,".pdf"),"")</f>
        <v/>
      </c>
    </row>
    <row r="4938" spans="1:16">
      <c r="A4938" t="str">
        <f>IF(Belegerfassung!C4946&lt;&gt;"",0,"")</f>
        <v/>
      </c>
      <c r="B4938" t="str">
        <f>IFERROR(VLOOKUP(Belegerfassung!I4946,Konten!A:D,2,FALSE),"")</f>
        <v/>
      </c>
      <c r="C4938" t="str">
        <f>IF(A4938&lt;&gt;"",TEXT(Belegerfassung!C4946,"TT.MM.JJJJ"),"")</f>
        <v/>
      </c>
      <c r="D4938" t="str">
        <f>IFERROR(VLOOKUP(Belegerfassung!A4946,Abfrage!$E$2:$F$20,2,FALSE),"")</f>
        <v/>
      </c>
      <c r="E4938" t="str">
        <f>IF(A4938&lt;&gt;"",Belegerfassung!B4946,"")</f>
        <v/>
      </c>
      <c r="F4938" t="str">
        <f>IF(Belegerfassung!L4946="","",IF(Belegerfassung!L4946&lt;&gt;"",IF(Belegerfassung!L4946&lt;&gt;"",IF(Belegerfassung!J4946&lt;&gt;0,VLOOKUP(Belegerfassung!L4946,Abfrage!$A$2:$C$19,2,),VLOOKUP(Belegerfassung!L4946,Abfrage!$A$2:$C$19,3,)),"")))</f>
        <v/>
      </c>
      <c r="G4938" t="str">
        <f t="shared" si="231"/>
        <v/>
      </c>
      <c r="H4938" s="31" t="str">
        <f>IF(A4938&lt;&gt;"",-Belegerfassung!J4946+Belegerfassung!K4946,"")</f>
        <v/>
      </c>
      <c r="I4938" s="49" t="str">
        <f>IFERROR(IF(H4938&lt;&gt;"",Belegerfassung!L4946*100,""),IF(OR(Belegerfassung!L4946="Leistung EU - Erlöse",Belegerfassung!L4946="Lieferungen EU-Erlöse",Belegerfassung!L4946="EUST",Belegerfassung!L4946="Bauleistungen 20%")=TRUE,"",MID(Belegerfassung!L4946,4,2)))</f>
        <v/>
      </c>
      <c r="J4938" s="6" t="str">
        <f>IF(A4938&lt;&gt;"",LEFT(Belegerfassung!D4946,40),"")</f>
        <v/>
      </c>
      <c r="K4938" t="str">
        <f>IF(A4938&lt;&gt;"",VLOOKUP(D4938,Abfrage!$F$2:$G$21,2,FALSE),"")</f>
        <v/>
      </c>
      <c r="L4938" s="6" t="str">
        <f>IF(Belegerfassung!H4946&lt;&gt;"",Belegerfassung!H4946,"")</f>
        <v/>
      </c>
      <c r="M4938" t="str">
        <f>IFERROR(IF(Belegerfassung!E4946&lt;&gt;"",VLOOKUP(Belegerfassung!E4946,Abfrage!$L$2:$M$15,2,),""),"")</f>
        <v/>
      </c>
      <c r="N4938" t="str">
        <f t="shared" si="232"/>
        <v/>
      </c>
      <c r="O4938" t="str">
        <f t="shared" si="233"/>
        <v/>
      </c>
      <c r="P4938" t="str">
        <f>IF(Belegerfassung!G4946&lt;&gt;"",CONCATENATE(Belegerfassung!G4946,".pdf"),"")</f>
        <v/>
      </c>
    </row>
    <row r="4939" spans="1:16">
      <c r="A4939" t="str">
        <f>IF(Belegerfassung!C4947&lt;&gt;"",0,"")</f>
        <v/>
      </c>
      <c r="B4939" t="str">
        <f>IFERROR(VLOOKUP(Belegerfassung!I4947,Konten!A:D,2,FALSE),"")</f>
        <v/>
      </c>
      <c r="C4939" t="str">
        <f>IF(A4939&lt;&gt;"",TEXT(Belegerfassung!C4947,"TT.MM.JJJJ"),"")</f>
        <v/>
      </c>
      <c r="D4939" t="str">
        <f>IFERROR(VLOOKUP(Belegerfassung!A4947,Abfrage!$E$2:$F$20,2,FALSE),"")</f>
        <v/>
      </c>
      <c r="E4939" t="str">
        <f>IF(A4939&lt;&gt;"",Belegerfassung!B4947,"")</f>
        <v/>
      </c>
      <c r="F4939" t="str">
        <f>IF(Belegerfassung!L4947="","",IF(Belegerfassung!L4947&lt;&gt;"",IF(Belegerfassung!L4947&lt;&gt;"",IF(Belegerfassung!J4947&lt;&gt;0,VLOOKUP(Belegerfassung!L4947,Abfrage!$A$2:$C$19,2,),VLOOKUP(Belegerfassung!L4947,Abfrage!$A$2:$C$19,3,)),"")))</f>
        <v/>
      </c>
      <c r="G4939" t="str">
        <f t="shared" si="231"/>
        <v/>
      </c>
      <c r="H4939" s="31" t="str">
        <f>IF(A4939&lt;&gt;"",-Belegerfassung!J4947+Belegerfassung!K4947,"")</f>
        <v/>
      </c>
      <c r="I4939" s="49" t="str">
        <f>IFERROR(IF(H4939&lt;&gt;"",Belegerfassung!L4947*100,""),IF(OR(Belegerfassung!L4947="Leistung EU - Erlöse",Belegerfassung!L4947="Lieferungen EU-Erlöse",Belegerfassung!L4947="EUST",Belegerfassung!L4947="Bauleistungen 20%")=TRUE,"",MID(Belegerfassung!L4947,4,2)))</f>
        <v/>
      </c>
      <c r="J4939" s="6" t="str">
        <f>IF(A4939&lt;&gt;"",LEFT(Belegerfassung!D4947,40),"")</f>
        <v/>
      </c>
      <c r="K4939" t="str">
        <f>IF(A4939&lt;&gt;"",VLOOKUP(D4939,Abfrage!$F$2:$G$21,2,FALSE),"")</f>
        <v/>
      </c>
      <c r="L4939" s="6" t="str">
        <f>IF(Belegerfassung!H4947&lt;&gt;"",Belegerfassung!H4947,"")</f>
        <v/>
      </c>
      <c r="M4939" t="str">
        <f>IFERROR(IF(Belegerfassung!E4947&lt;&gt;"",VLOOKUP(Belegerfassung!E4947,Abfrage!$L$2:$M$15,2,),""),"")</f>
        <v/>
      </c>
      <c r="N4939" t="str">
        <f t="shared" si="232"/>
        <v/>
      </c>
      <c r="O4939" t="str">
        <f t="shared" si="233"/>
        <v/>
      </c>
      <c r="P4939" t="str">
        <f>IF(Belegerfassung!G4947&lt;&gt;"",CONCATENATE(Belegerfassung!G4947,".pdf"),"")</f>
        <v/>
      </c>
    </row>
    <row r="4940" spans="1:16">
      <c r="A4940" t="str">
        <f>IF(Belegerfassung!C4948&lt;&gt;"",0,"")</f>
        <v/>
      </c>
      <c r="B4940" t="str">
        <f>IFERROR(VLOOKUP(Belegerfassung!I4948,Konten!A:D,2,FALSE),"")</f>
        <v/>
      </c>
      <c r="C4940" t="str">
        <f>IF(A4940&lt;&gt;"",TEXT(Belegerfassung!C4948,"TT.MM.JJJJ"),"")</f>
        <v/>
      </c>
      <c r="D4940" t="str">
        <f>IFERROR(VLOOKUP(Belegerfassung!A4948,Abfrage!$E$2:$F$20,2,FALSE),"")</f>
        <v/>
      </c>
      <c r="E4940" t="str">
        <f>IF(A4940&lt;&gt;"",Belegerfassung!B4948,"")</f>
        <v/>
      </c>
      <c r="F4940" t="str">
        <f>IF(Belegerfassung!L4948="","",IF(Belegerfassung!L4948&lt;&gt;"",IF(Belegerfassung!L4948&lt;&gt;"",IF(Belegerfassung!J4948&lt;&gt;0,VLOOKUP(Belegerfassung!L4948,Abfrage!$A$2:$C$19,2,),VLOOKUP(Belegerfassung!L4948,Abfrage!$A$2:$C$19,3,)),"")))</f>
        <v/>
      </c>
      <c r="G4940" t="str">
        <f t="shared" si="231"/>
        <v/>
      </c>
      <c r="H4940" s="31" t="str">
        <f>IF(A4940&lt;&gt;"",-Belegerfassung!J4948+Belegerfassung!K4948,"")</f>
        <v/>
      </c>
      <c r="I4940" s="49" t="str">
        <f>IFERROR(IF(H4940&lt;&gt;"",Belegerfassung!L4948*100,""),IF(OR(Belegerfassung!L4948="Leistung EU - Erlöse",Belegerfassung!L4948="Lieferungen EU-Erlöse",Belegerfassung!L4948="EUST",Belegerfassung!L4948="Bauleistungen 20%")=TRUE,"",MID(Belegerfassung!L4948,4,2)))</f>
        <v/>
      </c>
      <c r="J4940" s="6" t="str">
        <f>IF(A4940&lt;&gt;"",LEFT(Belegerfassung!D4948,40),"")</f>
        <v/>
      </c>
      <c r="K4940" t="str">
        <f>IF(A4940&lt;&gt;"",VLOOKUP(D4940,Abfrage!$F$2:$G$21,2,FALSE),"")</f>
        <v/>
      </c>
      <c r="L4940" s="6" t="str">
        <f>IF(Belegerfassung!H4948&lt;&gt;"",Belegerfassung!H4948,"")</f>
        <v/>
      </c>
      <c r="M4940" t="str">
        <f>IFERROR(IF(Belegerfassung!E4948&lt;&gt;"",VLOOKUP(Belegerfassung!E4948,Abfrage!$L$2:$M$15,2,),""),"")</f>
        <v/>
      </c>
      <c r="N4940" t="str">
        <f t="shared" si="232"/>
        <v/>
      </c>
      <c r="O4940" t="str">
        <f t="shared" si="233"/>
        <v/>
      </c>
      <c r="P4940" t="str">
        <f>IF(Belegerfassung!G4948&lt;&gt;"",CONCATENATE(Belegerfassung!G4948,".pdf"),"")</f>
        <v/>
      </c>
    </row>
    <row r="4941" spans="1:16">
      <c r="A4941" t="str">
        <f>IF(Belegerfassung!C4949&lt;&gt;"",0,"")</f>
        <v/>
      </c>
      <c r="B4941" t="str">
        <f>IFERROR(VLOOKUP(Belegerfassung!I4949,Konten!A:D,2,FALSE),"")</f>
        <v/>
      </c>
      <c r="C4941" t="str">
        <f>IF(A4941&lt;&gt;"",TEXT(Belegerfassung!C4949,"TT.MM.JJJJ"),"")</f>
        <v/>
      </c>
      <c r="D4941" t="str">
        <f>IFERROR(VLOOKUP(Belegerfassung!A4949,Abfrage!$E$2:$F$20,2,FALSE),"")</f>
        <v/>
      </c>
      <c r="E4941" t="str">
        <f>IF(A4941&lt;&gt;"",Belegerfassung!B4949,"")</f>
        <v/>
      </c>
      <c r="F4941" t="str">
        <f>IF(Belegerfassung!L4949="","",IF(Belegerfassung!L4949&lt;&gt;"",IF(Belegerfassung!L4949&lt;&gt;"",IF(Belegerfassung!J4949&lt;&gt;0,VLOOKUP(Belegerfassung!L4949,Abfrage!$A$2:$C$19,2,),VLOOKUP(Belegerfassung!L4949,Abfrage!$A$2:$C$19,3,)),"")))</f>
        <v/>
      </c>
      <c r="G4941" t="str">
        <f t="shared" si="231"/>
        <v/>
      </c>
      <c r="H4941" s="31" t="str">
        <f>IF(A4941&lt;&gt;"",-Belegerfassung!J4949+Belegerfassung!K4949,"")</f>
        <v/>
      </c>
      <c r="I4941" s="49" t="str">
        <f>IFERROR(IF(H4941&lt;&gt;"",Belegerfassung!L4949*100,""),IF(OR(Belegerfassung!L4949="Leistung EU - Erlöse",Belegerfassung!L4949="Lieferungen EU-Erlöse",Belegerfassung!L4949="EUST",Belegerfassung!L4949="Bauleistungen 20%")=TRUE,"",MID(Belegerfassung!L4949,4,2)))</f>
        <v/>
      </c>
      <c r="J4941" s="6" t="str">
        <f>IF(A4941&lt;&gt;"",LEFT(Belegerfassung!D4949,40),"")</f>
        <v/>
      </c>
      <c r="K4941" t="str">
        <f>IF(A4941&lt;&gt;"",VLOOKUP(D4941,Abfrage!$F$2:$G$21,2,FALSE),"")</f>
        <v/>
      </c>
      <c r="L4941" s="6" t="str">
        <f>IF(Belegerfassung!H4949&lt;&gt;"",Belegerfassung!H4949,"")</f>
        <v/>
      </c>
      <c r="M4941" t="str">
        <f>IFERROR(IF(Belegerfassung!E4949&lt;&gt;"",VLOOKUP(Belegerfassung!E4949,Abfrage!$L$2:$M$15,2,),""),"")</f>
        <v/>
      </c>
      <c r="N4941" t="str">
        <f t="shared" si="232"/>
        <v/>
      </c>
      <c r="O4941" t="str">
        <f t="shared" si="233"/>
        <v/>
      </c>
      <c r="P4941" t="str">
        <f>IF(Belegerfassung!G4949&lt;&gt;"",CONCATENATE(Belegerfassung!G4949,".pdf"),"")</f>
        <v/>
      </c>
    </row>
    <row r="4942" spans="1:16">
      <c r="A4942" t="str">
        <f>IF(Belegerfassung!C4950&lt;&gt;"",0,"")</f>
        <v/>
      </c>
      <c r="B4942" t="str">
        <f>IFERROR(VLOOKUP(Belegerfassung!I4950,Konten!A:D,2,FALSE),"")</f>
        <v/>
      </c>
      <c r="C4942" t="str">
        <f>IF(A4942&lt;&gt;"",TEXT(Belegerfassung!C4950,"TT.MM.JJJJ"),"")</f>
        <v/>
      </c>
      <c r="D4942" t="str">
        <f>IFERROR(VLOOKUP(Belegerfassung!A4950,Abfrage!$E$2:$F$20,2,FALSE),"")</f>
        <v/>
      </c>
      <c r="E4942" t="str">
        <f>IF(A4942&lt;&gt;"",Belegerfassung!B4950,"")</f>
        <v/>
      </c>
      <c r="F4942" t="str">
        <f>IF(Belegerfassung!L4950="","",IF(Belegerfassung!L4950&lt;&gt;"",IF(Belegerfassung!L4950&lt;&gt;"",IF(Belegerfassung!J4950&lt;&gt;0,VLOOKUP(Belegerfassung!L4950,Abfrage!$A$2:$C$19,2,),VLOOKUP(Belegerfassung!L4950,Abfrage!$A$2:$C$19,3,)),"")))</f>
        <v/>
      </c>
      <c r="G4942" t="str">
        <f t="shared" si="231"/>
        <v/>
      </c>
      <c r="H4942" s="31" t="str">
        <f>IF(A4942&lt;&gt;"",-Belegerfassung!J4950+Belegerfassung!K4950,"")</f>
        <v/>
      </c>
      <c r="I4942" s="49" t="str">
        <f>IFERROR(IF(H4942&lt;&gt;"",Belegerfassung!L4950*100,""),IF(OR(Belegerfassung!L4950="Leistung EU - Erlöse",Belegerfassung!L4950="Lieferungen EU-Erlöse",Belegerfassung!L4950="EUST",Belegerfassung!L4950="Bauleistungen 20%")=TRUE,"",MID(Belegerfassung!L4950,4,2)))</f>
        <v/>
      </c>
      <c r="J4942" s="6" t="str">
        <f>IF(A4942&lt;&gt;"",LEFT(Belegerfassung!D4950,40),"")</f>
        <v/>
      </c>
      <c r="K4942" t="str">
        <f>IF(A4942&lt;&gt;"",VLOOKUP(D4942,Abfrage!$F$2:$G$21,2,FALSE),"")</f>
        <v/>
      </c>
      <c r="L4942" s="6" t="str">
        <f>IF(Belegerfassung!H4950&lt;&gt;"",Belegerfassung!H4950,"")</f>
        <v/>
      </c>
      <c r="M4942" t="str">
        <f>IFERROR(IF(Belegerfassung!E4950&lt;&gt;"",VLOOKUP(Belegerfassung!E4950,Abfrage!$L$2:$M$15,2,),""),"")</f>
        <v/>
      </c>
      <c r="N4942" t="str">
        <f t="shared" si="232"/>
        <v/>
      </c>
      <c r="O4942" t="str">
        <f t="shared" si="233"/>
        <v/>
      </c>
      <c r="P4942" t="str">
        <f>IF(Belegerfassung!G4950&lt;&gt;"",CONCATENATE(Belegerfassung!G4950,".pdf"),"")</f>
        <v/>
      </c>
    </row>
    <row r="4943" spans="1:16">
      <c r="A4943" t="str">
        <f>IF(Belegerfassung!C4951&lt;&gt;"",0,"")</f>
        <v/>
      </c>
      <c r="B4943" t="str">
        <f>IFERROR(VLOOKUP(Belegerfassung!I4951,Konten!A:D,2,FALSE),"")</f>
        <v/>
      </c>
      <c r="C4943" t="str">
        <f>IF(A4943&lt;&gt;"",TEXT(Belegerfassung!C4951,"TT.MM.JJJJ"),"")</f>
        <v/>
      </c>
      <c r="D4943" t="str">
        <f>IFERROR(VLOOKUP(Belegerfassung!A4951,Abfrage!$E$2:$F$20,2,FALSE),"")</f>
        <v/>
      </c>
      <c r="E4943" t="str">
        <f>IF(A4943&lt;&gt;"",Belegerfassung!B4951,"")</f>
        <v/>
      </c>
      <c r="F4943" t="str">
        <f>IF(Belegerfassung!L4951="","",IF(Belegerfassung!L4951&lt;&gt;"",IF(Belegerfassung!L4951&lt;&gt;"",IF(Belegerfassung!J4951&lt;&gt;0,VLOOKUP(Belegerfassung!L4951,Abfrage!$A$2:$C$19,2,),VLOOKUP(Belegerfassung!L4951,Abfrage!$A$2:$C$19,3,)),"")))</f>
        <v/>
      </c>
      <c r="G4943" t="str">
        <f t="shared" si="231"/>
        <v/>
      </c>
      <c r="H4943" s="31" t="str">
        <f>IF(A4943&lt;&gt;"",-Belegerfassung!J4951+Belegerfassung!K4951,"")</f>
        <v/>
      </c>
      <c r="I4943" s="49" t="str">
        <f>IFERROR(IF(H4943&lt;&gt;"",Belegerfassung!L4951*100,""),IF(OR(Belegerfassung!L4951="Leistung EU - Erlöse",Belegerfassung!L4951="Lieferungen EU-Erlöse",Belegerfassung!L4951="EUST",Belegerfassung!L4951="Bauleistungen 20%")=TRUE,"",MID(Belegerfassung!L4951,4,2)))</f>
        <v/>
      </c>
      <c r="J4943" s="6" t="str">
        <f>IF(A4943&lt;&gt;"",LEFT(Belegerfassung!D4951,40),"")</f>
        <v/>
      </c>
      <c r="K4943" t="str">
        <f>IF(A4943&lt;&gt;"",VLOOKUP(D4943,Abfrage!$F$2:$G$21,2,FALSE),"")</f>
        <v/>
      </c>
      <c r="L4943" s="6" t="str">
        <f>IF(Belegerfassung!H4951&lt;&gt;"",Belegerfassung!H4951,"")</f>
        <v/>
      </c>
      <c r="M4943" t="str">
        <f>IFERROR(IF(Belegerfassung!E4951&lt;&gt;"",VLOOKUP(Belegerfassung!E4951,Abfrage!$L$2:$M$15,2,),""),"")</f>
        <v/>
      </c>
      <c r="N4943" t="str">
        <f t="shared" si="232"/>
        <v/>
      </c>
      <c r="O4943" t="str">
        <f t="shared" si="233"/>
        <v/>
      </c>
      <c r="P4943" t="str">
        <f>IF(Belegerfassung!G4951&lt;&gt;"",CONCATENATE(Belegerfassung!G4951,".pdf"),"")</f>
        <v/>
      </c>
    </row>
    <row r="4944" spans="1:16">
      <c r="A4944" t="str">
        <f>IF(Belegerfassung!C4952&lt;&gt;"",0,"")</f>
        <v/>
      </c>
      <c r="B4944" t="str">
        <f>IFERROR(VLOOKUP(Belegerfassung!I4952,Konten!A:D,2,FALSE),"")</f>
        <v/>
      </c>
      <c r="C4944" t="str">
        <f>IF(A4944&lt;&gt;"",TEXT(Belegerfassung!C4952,"TT.MM.JJJJ"),"")</f>
        <v/>
      </c>
      <c r="D4944" t="str">
        <f>IFERROR(VLOOKUP(Belegerfassung!A4952,Abfrage!$E$2:$F$20,2,FALSE),"")</f>
        <v/>
      </c>
      <c r="E4944" t="str">
        <f>IF(A4944&lt;&gt;"",Belegerfassung!B4952,"")</f>
        <v/>
      </c>
      <c r="F4944" t="str">
        <f>IF(Belegerfassung!L4952="","",IF(Belegerfassung!L4952&lt;&gt;"",IF(Belegerfassung!L4952&lt;&gt;"",IF(Belegerfassung!J4952&lt;&gt;0,VLOOKUP(Belegerfassung!L4952,Abfrage!$A$2:$C$19,2,),VLOOKUP(Belegerfassung!L4952,Abfrage!$A$2:$C$19,3,)),"")))</f>
        <v/>
      </c>
      <c r="G4944" t="str">
        <f t="shared" si="231"/>
        <v/>
      </c>
      <c r="H4944" s="31" t="str">
        <f>IF(A4944&lt;&gt;"",-Belegerfassung!J4952+Belegerfassung!K4952,"")</f>
        <v/>
      </c>
      <c r="I4944" s="49" t="str">
        <f>IFERROR(IF(H4944&lt;&gt;"",Belegerfassung!L4952*100,""),IF(OR(Belegerfassung!L4952="Leistung EU - Erlöse",Belegerfassung!L4952="Lieferungen EU-Erlöse",Belegerfassung!L4952="EUST",Belegerfassung!L4952="Bauleistungen 20%")=TRUE,"",MID(Belegerfassung!L4952,4,2)))</f>
        <v/>
      </c>
      <c r="J4944" s="6" t="str">
        <f>IF(A4944&lt;&gt;"",LEFT(Belegerfassung!D4952,40),"")</f>
        <v/>
      </c>
      <c r="K4944" t="str">
        <f>IF(A4944&lt;&gt;"",VLOOKUP(D4944,Abfrage!$F$2:$G$21,2,FALSE),"")</f>
        <v/>
      </c>
      <c r="L4944" s="6" t="str">
        <f>IF(Belegerfassung!H4952&lt;&gt;"",Belegerfassung!H4952,"")</f>
        <v/>
      </c>
      <c r="M4944" t="str">
        <f>IFERROR(IF(Belegerfassung!E4952&lt;&gt;"",VLOOKUP(Belegerfassung!E4952,Abfrage!$L$2:$M$15,2,),""),"")</f>
        <v/>
      </c>
      <c r="N4944" t="str">
        <f t="shared" si="232"/>
        <v/>
      </c>
      <c r="O4944" t="str">
        <f t="shared" si="233"/>
        <v/>
      </c>
      <c r="P4944" t="str">
        <f>IF(Belegerfassung!G4952&lt;&gt;"",CONCATENATE(Belegerfassung!G4952,".pdf"),"")</f>
        <v/>
      </c>
    </row>
    <row r="4945" spans="1:16">
      <c r="A4945" t="str">
        <f>IF(Belegerfassung!C4953&lt;&gt;"",0,"")</f>
        <v/>
      </c>
      <c r="B4945" t="str">
        <f>IFERROR(VLOOKUP(Belegerfassung!I4953,Konten!A:D,2,FALSE),"")</f>
        <v/>
      </c>
      <c r="C4945" t="str">
        <f>IF(A4945&lt;&gt;"",TEXT(Belegerfassung!C4953,"TT.MM.JJJJ"),"")</f>
        <v/>
      </c>
      <c r="D4945" t="str">
        <f>IFERROR(VLOOKUP(Belegerfassung!A4953,Abfrage!$E$2:$F$20,2,FALSE),"")</f>
        <v/>
      </c>
      <c r="E4945" t="str">
        <f>IF(A4945&lt;&gt;"",Belegerfassung!B4953,"")</f>
        <v/>
      </c>
      <c r="F4945" t="str">
        <f>IF(Belegerfassung!L4953="","",IF(Belegerfassung!L4953&lt;&gt;"",IF(Belegerfassung!L4953&lt;&gt;"",IF(Belegerfassung!J4953&lt;&gt;0,VLOOKUP(Belegerfassung!L4953,Abfrage!$A$2:$C$19,2,),VLOOKUP(Belegerfassung!L4953,Abfrage!$A$2:$C$19,3,)),"")))</f>
        <v/>
      </c>
      <c r="G4945" t="str">
        <f t="shared" si="231"/>
        <v/>
      </c>
      <c r="H4945" s="31" t="str">
        <f>IF(A4945&lt;&gt;"",-Belegerfassung!J4953+Belegerfassung!K4953,"")</f>
        <v/>
      </c>
      <c r="I4945" s="49" t="str">
        <f>IFERROR(IF(H4945&lt;&gt;"",Belegerfassung!L4953*100,""),IF(OR(Belegerfassung!L4953="Leistung EU - Erlöse",Belegerfassung!L4953="Lieferungen EU-Erlöse",Belegerfassung!L4953="EUST",Belegerfassung!L4953="Bauleistungen 20%")=TRUE,"",MID(Belegerfassung!L4953,4,2)))</f>
        <v/>
      </c>
      <c r="J4945" s="6" t="str">
        <f>IF(A4945&lt;&gt;"",LEFT(Belegerfassung!D4953,40),"")</f>
        <v/>
      </c>
      <c r="K4945" t="str">
        <f>IF(A4945&lt;&gt;"",VLOOKUP(D4945,Abfrage!$F$2:$G$21,2,FALSE),"")</f>
        <v/>
      </c>
      <c r="L4945" s="6" t="str">
        <f>IF(Belegerfassung!H4953&lt;&gt;"",Belegerfassung!H4953,"")</f>
        <v/>
      </c>
      <c r="M4945" t="str">
        <f>IFERROR(IF(Belegerfassung!E4953&lt;&gt;"",VLOOKUP(Belegerfassung!E4953,Abfrage!$L$2:$M$15,2,),""),"")</f>
        <v/>
      </c>
      <c r="N4945" t="str">
        <f t="shared" si="232"/>
        <v/>
      </c>
      <c r="O4945" t="str">
        <f t="shared" si="233"/>
        <v/>
      </c>
      <c r="P4945" t="str">
        <f>IF(Belegerfassung!G4953&lt;&gt;"",CONCATENATE(Belegerfassung!G4953,".pdf"),"")</f>
        <v/>
      </c>
    </row>
    <row r="4946" spans="1:16">
      <c r="A4946" t="str">
        <f>IF(Belegerfassung!C4954&lt;&gt;"",0,"")</f>
        <v/>
      </c>
      <c r="B4946" t="str">
        <f>IFERROR(VLOOKUP(Belegerfassung!I4954,Konten!A:D,2,FALSE),"")</f>
        <v/>
      </c>
      <c r="C4946" t="str">
        <f>IF(A4946&lt;&gt;"",TEXT(Belegerfassung!C4954,"TT.MM.JJJJ"),"")</f>
        <v/>
      </c>
      <c r="D4946" t="str">
        <f>IFERROR(VLOOKUP(Belegerfassung!A4954,Abfrage!$E$2:$F$20,2,FALSE),"")</f>
        <v/>
      </c>
      <c r="E4946" t="str">
        <f>IF(A4946&lt;&gt;"",Belegerfassung!B4954,"")</f>
        <v/>
      </c>
      <c r="F4946" t="str">
        <f>IF(Belegerfassung!L4954="","",IF(Belegerfassung!L4954&lt;&gt;"",IF(Belegerfassung!L4954&lt;&gt;"",IF(Belegerfassung!J4954&lt;&gt;0,VLOOKUP(Belegerfassung!L4954,Abfrage!$A$2:$C$19,2,),VLOOKUP(Belegerfassung!L4954,Abfrage!$A$2:$C$19,3,)),"")))</f>
        <v/>
      </c>
      <c r="G4946" t="str">
        <f t="shared" si="231"/>
        <v/>
      </c>
      <c r="H4946" s="31" t="str">
        <f>IF(A4946&lt;&gt;"",-Belegerfassung!J4954+Belegerfassung!K4954,"")</f>
        <v/>
      </c>
      <c r="I4946" s="49" t="str">
        <f>IFERROR(IF(H4946&lt;&gt;"",Belegerfassung!L4954*100,""),IF(OR(Belegerfassung!L4954="Leistung EU - Erlöse",Belegerfassung!L4954="Lieferungen EU-Erlöse",Belegerfassung!L4954="EUST",Belegerfassung!L4954="Bauleistungen 20%")=TRUE,"",MID(Belegerfassung!L4954,4,2)))</f>
        <v/>
      </c>
      <c r="J4946" s="6" t="str">
        <f>IF(A4946&lt;&gt;"",LEFT(Belegerfassung!D4954,40),"")</f>
        <v/>
      </c>
      <c r="K4946" t="str">
        <f>IF(A4946&lt;&gt;"",VLOOKUP(D4946,Abfrage!$F$2:$G$21,2,FALSE),"")</f>
        <v/>
      </c>
      <c r="L4946" s="6" t="str">
        <f>IF(Belegerfassung!H4954&lt;&gt;"",Belegerfassung!H4954,"")</f>
        <v/>
      </c>
      <c r="M4946" t="str">
        <f>IFERROR(IF(Belegerfassung!E4954&lt;&gt;"",VLOOKUP(Belegerfassung!E4954,Abfrage!$L$2:$M$15,2,),""),"")</f>
        <v/>
      </c>
      <c r="N4946" t="str">
        <f t="shared" si="232"/>
        <v/>
      </c>
      <c r="O4946" t="str">
        <f t="shared" si="233"/>
        <v/>
      </c>
      <c r="P4946" t="str">
        <f>IF(Belegerfassung!G4954&lt;&gt;"",CONCATENATE(Belegerfassung!G4954,".pdf"),"")</f>
        <v/>
      </c>
    </row>
    <row r="4947" spans="1:16">
      <c r="A4947" t="str">
        <f>IF(Belegerfassung!C4955&lt;&gt;"",0,"")</f>
        <v/>
      </c>
      <c r="B4947" t="str">
        <f>IFERROR(VLOOKUP(Belegerfassung!I4955,Konten!A:D,2,FALSE),"")</f>
        <v/>
      </c>
      <c r="C4947" t="str">
        <f>IF(A4947&lt;&gt;"",TEXT(Belegerfassung!C4955,"TT.MM.JJJJ"),"")</f>
        <v/>
      </c>
      <c r="D4947" t="str">
        <f>IFERROR(VLOOKUP(Belegerfassung!A4955,Abfrage!$E$2:$F$20,2,FALSE),"")</f>
        <v/>
      </c>
      <c r="E4947" t="str">
        <f>IF(A4947&lt;&gt;"",Belegerfassung!B4955,"")</f>
        <v/>
      </c>
      <c r="F4947" t="str">
        <f>IF(Belegerfassung!L4955="","",IF(Belegerfassung!L4955&lt;&gt;"",IF(Belegerfassung!L4955&lt;&gt;"",IF(Belegerfassung!J4955&lt;&gt;0,VLOOKUP(Belegerfassung!L4955,Abfrage!$A$2:$C$19,2,),VLOOKUP(Belegerfassung!L4955,Abfrage!$A$2:$C$19,3,)),"")))</f>
        <v/>
      </c>
      <c r="G4947" t="str">
        <f t="shared" si="231"/>
        <v/>
      </c>
      <c r="H4947" s="31" t="str">
        <f>IF(A4947&lt;&gt;"",-Belegerfassung!J4955+Belegerfassung!K4955,"")</f>
        <v/>
      </c>
      <c r="I4947" s="49" t="str">
        <f>IFERROR(IF(H4947&lt;&gt;"",Belegerfassung!L4955*100,""),IF(OR(Belegerfassung!L4955="Leistung EU - Erlöse",Belegerfassung!L4955="Lieferungen EU-Erlöse",Belegerfassung!L4955="EUST",Belegerfassung!L4955="Bauleistungen 20%")=TRUE,"",MID(Belegerfassung!L4955,4,2)))</f>
        <v/>
      </c>
      <c r="J4947" s="6" t="str">
        <f>IF(A4947&lt;&gt;"",LEFT(Belegerfassung!D4955,40),"")</f>
        <v/>
      </c>
      <c r="K4947" t="str">
        <f>IF(A4947&lt;&gt;"",VLOOKUP(D4947,Abfrage!$F$2:$G$21,2,FALSE),"")</f>
        <v/>
      </c>
      <c r="L4947" s="6" t="str">
        <f>IF(Belegerfassung!H4955&lt;&gt;"",Belegerfassung!H4955,"")</f>
        <v/>
      </c>
      <c r="M4947" t="str">
        <f>IFERROR(IF(Belegerfassung!E4955&lt;&gt;"",VLOOKUP(Belegerfassung!E4955,Abfrage!$L$2:$M$15,2,),""),"")</f>
        <v/>
      </c>
      <c r="N4947" t="str">
        <f t="shared" si="232"/>
        <v/>
      </c>
      <c r="O4947" t="str">
        <f t="shared" si="233"/>
        <v/>
      </c>
      <c r="P4947" t="str">
        <f>IF(Belegerfassung!G4955&lt;&gt;"",CONCATENATE(Belegerfassung!G4955,".pdf"),"")</f>
        <v/>
      </c>
    </row>
    <row r="4948" spans="1:16">
      <c r="A4948" t="str">
        <f>IF(Belegerfassung!C4956&lt;&gt;"",0,"")</f>
        <v/>
      </c>
      <c r="B4948" t="str">
        <f>IFERROR(VLOOKUP(Belegerfassung!I4956,Konten!A:D,2,FALSE),"")</f>
        <v/>
      </c>
      <c r="C4948" t="str">
        <f>IF(A4948&lt;&gt;"",TEXT(Belegerfassung!C4956,"TT.MM.JJJJ"),"")</f>
        <v/>
      </c>
      <c r="D4948" t="str">
        <f>IFERROR(VLOOKUP(Belegerfassung!A4956,Abfrage!$E$2:$F$20,2,FALSE),"")</f>
        <v/>
      </c>
      <c r="E4948" t="str">
        <f>IF(A4948&lt;&gt;"",Belegerfassung!B4956,"")</f>
        <v/>
      </c>
      <c r="F4948" t="str">
        <f>IF(Belegerfassung!L4956="","",IF(Belegerfassung!L4956&lt;&gt;"",IF(Belegerfassung!L4956&lt;&gt;"",IF(Belegerfassung!J4956&lt;&gt;0,VLOOKUP(Belegerfassung!L4956,Abfrage!$A$2:$C$19,2,),VLOOKUP(Belegerfassung!L4956,Abfrage!$A$2:$C$19,3,)),"")))</f>
        <v/>
      </c>
      <c r="G4948" t="str">
        <f t="shared" si="231"/>
        <v/>
      </c>
      <c r="H4948" s="31" t="str">
        <f>IF(A4948&lt;&gt;"",-Belegerfassung!J4956+Belegerfassung!K4956,"")</f>
        <v/>
      </c>
      <c r="I4948" s="49" t="str">
        <f>IFERROR(IF(H4948&lt;&gt;"",Belegerfassung!L4956*100,""),IF(OR(Belegerfassung!L4956="Leistung EU - Erlöse",Belegerfassung!L4956="Lieferungen EU-Erlöse",Belegerfassung!L4956="EUST",Belegerfassung!L4956="Bauleistungen 20%")=TRUE,"",MID(Belegerfassung!L4956,4,2)))</f>
        <v/>
      </c>
      <c r="J4948" s="6" t="str">
        <f>IF(A4948&lt;&gt;"",LEFT(Belegerfassung!D4956,40),"")</f>
        <v/>
      </c>
      <c r="K4948" t="str">
        <f>IF(A4948&lt;&gt;"",VLOOKUP(D4948,Abfrage!$F$2:$G$21,2,FALSE),"")</f>
        <v/>
      </c>
      <c r="L4948" s="6" t="str">
        <f>IF(Belegerfassung!H4956&lt;&gt;"",Belegerfassung!H4956,"")</f>
        <v/>
      </c>
      <c r="M4948" t="str">
        <f>IFERROR(IF(Belegerfassung!E4956&lt;&gt;"",VLOOKUP(Belegerfassung!E4956,Abfrage!$L$2:$M$15,2,),""),"")</f>
        <v/>
      </c>
      <c r="N4948" t="str">
        <f t="shared" si="232"/>
        <v/>
      </c>
      <c r="O4948" t="str">
        <f t="shared" si="233"/>
        <v/>
      </c>
      <c r="P4948" t="str">
        <f>IF(Belegerfassung!G4956&lt;&gt;"",CONCATENATE(Belegerfassung!G4956,".pdf"),"")</f>
        <v/>
      </c>
    </row>
    <row r="4949" spans="1:16">
      <c r="A4949" t="str">
        <f>IF(Belegerfassung!C4957&lt;&gt;"",0,"")</f>
        <v/>
      </c>
      <c r="B4949" t="str">
        <f>IFERROR(VLOOKUP(Belegerfassung!I4957,Konten!A:D,2,FALSE),"")</f>
        <v/>
      </c>
      <c r="C4949" t="str">
        <f>IF(A4949&lt;&gt;"",TEXT(Belegerfassung!C4957,"TT.MM.JJJJ"),"")</f>
        <v/>
      </c>
      <c r="D4949" t="str">
        <f>IFERROR(VLOOKUP(Belegerfassung!A4957,Abfrage!$E$2:$F$20,2,FALSE),"")</f>
        <v/>
      </c>
      <c r="E4949" t="str">
        <f>IF(A4949&lt;&gt;"",Belegerfassung!B4957,"")</f>
        <v/>
      </c>
      <c r="F4949" t="str">
        <f>IF(Belegerfassung!L4957="","",IF(Belegerfassung!L4957&lt;&gt;"",IF(Belegerfassung!L4957&lt;&gt;"",IF(Belegerfassung!J4957&lt;&gt;0,VLOOKUP(Belegerfassung!L4957,Abfrage!$A$2:$C$19,2,),VLOOKUP(Belegerfassung!L4957,Abfrage!$A$2:$C$19,3,)),"")))</f>
        <v/>
      </c>
      <c r="G4949" t="str">
        <f t="shared" si="231"/>
        <v/>
      </c>
      <c r="H4949" s="31" t="str">
        <f>IF(A4949&lt;&gt;"",-Belegerfassung!J4957+Belegerfassung!K4957,"")</f>
        <v/>
      </c>
      <c r="I4949" s="49" t="str">
        <f>IFERROR(IF(H4949&lt;&gt;"",Belegerfassung!L4957*100,""),IF(OR(Belegerfassung!L4957="Leistung EU - Erlöse",Belegerfassung!L4957="Lieferungen EU-Erlöse",Belegerfassung!L4957="EUST",Belegerfassung!L4957="Bauleistungen 20%")=TRUE,"",MID(Belegerfassung!L4957,4,2)))</f>
        <v/>
      </c>
      <c r="J4949" s="6" t="str">
        <f>IF(A4949&lt;&gt;"",LEFT(Belegerfassung!D4957,40),"")</f>
        <v/>
      </c>
      <c r="K4949" t="str">
        <f>IF(A4949&lt;&gt;"",VLOOKUP(D4949,Abfrage!$F$2:$G$21,2,FALSE),"")</f>
        <v/>
      </c>
      <c r="L4949" s="6" t="str">
        <f>IF(Belegerfassung!H4957&lt;&gt;"",Belegerfassung!H4957,"")</f>
        <v/>
      </c>
      <c r="M4949" t="str">
        <f>IFERROR(IF(Belegerfassung!E4957&lt;&gt;"",VLOOKUP(Belegerfassung!E4957,Abfrage!$L$2:$M$15,2,),""),"")</f>
        <v/>
      </c>
      <c r="N4949" t="str">
        <f t="shared" si="232"/>
        <v/>
      </c>
      <c r="O4949" t="str">
        <f t="shared" si="233"/>
        <v/>
      </c>
      <c r="P4949" t="str">
        <f>IF(Belegerfassung!G4957&lt;&gt;"",CONCATENATE(Belegerfassung!G4957,".pdf"),"")</f>
        <v/>
      </c>
    </row>
    <row r="4950" spans="1:16">
      <c r="A4950" t="str">
        <f>IF(Belegerfassung!C4958&lt;&gt;"",0,"")</f>
        <v/>
      </c>
      <c r="B4950" t="str">
        <f>IFERROR(VLOOKUP(Belegerfassung!I4958,Konten!A:D,2,FALSE),"")</f>
        <v/>
      </c>
      <c r="C4950" t="str">
        <f>IF(A4950&lt;&gt;"",TEXT(Belegerfassung!C4958,"TT.MM.JJJJ"),"")</f>
        <v/>
      </c>
      <c r="D4950" t="str">
        <f>IFERROR(VLOOKUP(Belegerfassung!A4958,Abfrage!$E$2:$F$20,2,FALSE),"")</f>
        <v/>
      </c>
      <c r="E4950" t="str">
        <f>IF(A4950&lt;&gt;"",Belegerfassung!B4958,"")</f>
        <v/>
      </c>
      <c r="F4950" t="str">
        <f>IF(Belegerfassung!L4958="","",IF(Belegerfassung!L4958&lt;&gt;"",IF(Belegerfassung!L4958&lt;&gt;"",IF(Belegerfassung!J4958&lt;&gt;0,VLOOKUP(Belegerfassung!L4958,Abfrage!$A$2:$C$19,2,),VLOOKUP(Belegerfassung!L4958,Abfrage!$A$2:$C$19,3,)),"")))</f>
        <v/>
      </c>
      <c r="G4950" t="str">
        <f t="shared" si="231"/>
        <v/>
      </c>
      <c r="H4950" s="31" t="str">
        <f>IF(A4950&lt;&gt;"",-Belegerfassung!J4958+Belegerfassung!K4958,"")</f>
        <v/>
      </c>
      <c r="I4950" s="49" t="str">
        <f>IFERROR(IF(H4950&lt;&gt;"",Belegerfassung!L4958*100,""),IF(OR(Belegerfassung!L4958="Leistung EU - Erlöse",Belegerfassung!L4958="Lieferungen EU-Erlöse",Belegerfassung!L4958="EUST",Belegerfassung!L4958="Bauleistungen 20%")=TRUE,"",MID(Belegerfassung!L4958,4,2)))</f>
        <v/>
      </c>
      <c r="J4950" s="6" t="str">
        <f>IF(A4950&lt;&gt;"",LEFT(Belegerfassung!D4958,40),"")</f>
        <v/>
      </c>
      <c r="K4950" t="str">
        <f>IF(A4950&lt;&gt;"",VLOOKUP(D4950,Abfrage!$F$2:$G$21,2,FALSE),"")</f>
        <v/>
      </c>
      <c r="L4950" s="6" t="str">
        <f>IF(Belegerfassung!H4958&lt;&gt;"",Belegerfassung!H4958,"")</f>
        <v/>
      </c>
      <c r="M4950" t="str">
        <f>IFERROR(IF(Belegerfassung!E4958&lt;&gt;"",VLOOKUP(Belegerfassung!E4958,Abfrage!$L$2:$M$15,2,),""),"")</f>
        <v/>
      </c>
      <c r="N4950" t="str">
        <f t="shared" si="232"/>
        <v/>
      </c>
      <c r="O4950" t="str">
        <f t="shared" si="233"/>
        <v/>
      </c>
      <c r="P4950" t="str">
        <f>IF(Belegerfassung!G4958&lt;&gt;"",CONCATENATE(Belegerfassung!G4958,".pdf"),"")</f>
        <v/>
      </c>
    </row>
    <row r="4951" spans="1:16">
      <c r="A4951" t="str">
        <f>IF(Belegerfassung!C4959&lt;&gt;"",0,"")</f>
        <v/>
      </c>
      <c r="B4951" t="str">
        <f>IFERROR(VLOOKUP(Belegerfassung!I4959,Konten!A:D,2,FALSE),"")</f>
        <v/>
      </c>
      <c r="C4951" t="str">
        <f>IF(A4951&lt;&gt;"",TEXT(Belegerfassung!C4959,"TT.MM.JJJJ"),"")</f>
        <v/>
      </c>
      <c r="D4951" t="str">
        <f>IFERROR(VLOOKUP(Belegerfassung!A4959,Abfrage!$E$2:$F$20,2,FALSE),"")</f>
        <v/>
      </c>
      <c r="E4951" t="str">
        <f>IF(A4951&lt;&gt;"",Belegerfassung!B4959,"")</f>
        <v/>
      </c>
      <c r="F4951" t="str">
        <f>IF(Belegerfassung!L4959="","",IF(Belegerfassung!L4959&lt;&gt;"",IF(Belegerfassung!L4959&lt;&gt;"",IF(Belegerfassung!J4959&lt;&gt;0,VLOOKUP(Belegerfassung!L4959,Abfrage!$A$2:$C$19,2,),VLOOKUP(Belegerfassung!L4959,Abfrage!$A$2:$C$19,3,)),"")))</f>
        <v/>
      </c>
      <c r="G4951" t="str">
        <f t="shared" si="231"/>
        <v/>
      </c>
      <c r="H4951" s="31" t="str">
        <f>IF(A4951&lt;&gt;"",-Belegerfassung!J4959+Belegerfassung!K4959,"")</f>
        <v/>
      </c>
      <c r="I4951" s="49" t="str">
        <f>IFERROR(IF(H4951&lt;&gt;"",Belegerfassung!L4959*100,""),IF(OR(Belegerfassung!L4959="Leistung EU - Erlöse",Belegerfassung!L4959="Lieferungen EU-Erlöse",Belegerfassung!L4959="EUST",Belegerfassung!L4959="Bauleistungen 20%")=TRUE,"",MID(Belegerfassung!L4959,4,2)))</f>
        <v/>
      </c>
      <c r="J4951" s="6" t="str">
        <f>IF(A4951&lt;&gt;"",LEFT(Belegerfassung!D4959,40),"")</f>
        <v/>
      </c>
      <c r="K4951" t="str">
        <f>IF(A4951&lt;&gt;"",VLOOKUP(D4951,Abfrage!$F$2:$G$21,2,FALSE),"")</f>
        <v/>
      </c>
      <c r="L4951" s="6" t="str">
        <f>IF(Belegerfassung!H4959&lt;&gt;"",Belegerfassung!H4959,"")</f>
        <v/>
      </c>
      <c r="M4951" t="str">
        <f>IFERROR(IF(Belegerfassung!E4959&lt;&gt;"",VLOOKUP(Belegerfassung!E4959,Abfrage!$L$2:$M$15,2,),""),"")</f>
        <v/>
      </c>
      <c r="N4951" t="str">
        <f t="shared" si="232"/>
        <v/>
      </c>
      <c r="O4951" t="str">
        <f t="shared" si="233"/>
        <v/>
      </c>
      <c r="P4951" t="str">
        <f>IF(Belegerfassung!G4959&lt;&gt;"",CONCATENATE(Belegerfassung!G4959,".pdf"),"")</f>
        <v/>
      </c>
    </row>
    <row r="4952" spans="1:16">
      <c r="A4952" t="str">
        <f>IF(Belegerfassung!C4960&lt;&gt;"",0,"")</f>
        <v/>
      </c>
      <c r="B4952" t="str">
        <f>IFERROR(VLOOKUP(Belegerfassung!I4960,Konten!A:D,2,FALSE),"")</f>
        <v/>
      </c>
      <c r="C4952" t="str">
        <f>IF(A4952&lt;&gt;"",TEXT(Belegerfassung!C4960,"TT.MM.JJJJ"),"")</f>
        <v/>
      </c>
      <c r="D4952" t="str">
        <f>IFERROR(VLOOKUP(Belegerfassung!A4960,Abfrage!$E$2:$F$20,2,FALSE),"")</f>
        <v/>
      </c>
      <c r="E4952" t="str">
        <f>IF(A4952&lt;&gt;"",Belegerfassung!B4960,"")</f>
        <v/>
      </c>
      <c r="F4952" t="str">
        <f>IF(Belegerfassung!L4960="","",IF(Belegerfassung!L4960&lt;&gt;"",IF(Belegerfassung!L4960&lt;&gt;"",IF(Belegerfassung!J4960&lt;&gt;0,VLOOKUP(Belegerfassung!L4960,Abfrage!$A$2:$C$19,2,),VLOOKUP(Belegerfassung!L4960,Abfrage!$A$2:$C$19,3,)),"")))</f>
        <v/>
      </c>
      <c r="G4952" t="str">
        <f t="shared" si="231"/>
        <v/>
      </c>
      <c r="H4952" s="31" t="str">
        <f>IF(A4952&lt;&gt;"",-Belegerfassung!J4960+Belegerfassung!K4960,"")</f>
        <v/>
      </c>
      <c r="I4952" s="49" t="str">
        <f>IFERROR(IF(H4952&lt;&gt;"",Belegerfassung!L4960*100,""),IF(OR(Belegerfassung!L4960="Leistung EU - Erlöse",Belegerfassung!L4960="Lieferungen EU-Erlöse",Belegerfassung!L4960="EUST",Belegerfassung!L4960="Bauleistungen 20%")=TRUE,"",MID(Belegerfassung!L4960,4,2)))</f>
        <v/>
      </c>
      <c r="J4952" s="6" t="str">
        <f>IF(A4952&lt;&gt;"",LEFT(Belegerfassung!D4960,40),"")</f>
        <v/>
      </c>
      <c r="K4952" t="str">
        <f>IF(A4952&lt;&gt;"",VLOOKUP(D4952,Abfrage!$F$2:$G$21,2,FALSE),"")</f>
        <v/>
      </c>
      <c r="L4952" s="6" t="str">
        <f>IF(Belegerfassung!H4960&lt;&gt;"",Belegerfassung!H4960,"")</f>
        <v/>
      </c>
      <c r="M4952" t="str">
        <f>IFERROR(IF(Belegerfassung!E4960&lt;&gt;"",VLOOKUP(Belegerfassung!E4960,Abfrage!$L$2:$M$15,2,),""),"")</f>
        <v/>
      </c>
      <c r="N4952" t="str">
        <f t="shared" si="232"/>
        <v/>
      </c>
      <c r="O4952" t="str">
        <f t="shared" si="233"/>
        <v/>
      </c>
      <c r="P4952" t="str">
        <f>IF(Belegerfassung!G4960&lt;&gt;"",CONCATENATE(Belegerfassung!G4960,".pdf"),"")</f>
        <v/>
      </c>
    </row>
    <row r="4953" spans="1:16">
      <c r="A4953" t="str">
        <f>IF(Belegerfassung!C4961&lt;&gt;"",0,"")</f>
        <v/>
      </c>
      <c r="B4953" t="str">
        <f>IFERROR(VLOOKUP(Belegerfassung!I4961,Konten!A:D,2,FALSE),"")</f>
        <v/>
      </c>
      <c r="C4953" t="str">
        <f>IF(A4953&lt;&gt;"",TEXT(Belegerfassung!C4961,"TT.MM.JJJJ"),"")</f>
        <v/>
      </c>
      <c r="D4953" t="str">
        <f>IFERROR(VLOOKUP(Belegerfassung!A4961,Abfrage!$E$2:$F$20,2,FALSE),"")</f>
        <v/>
      </c>
      <c r="E4953" t="str">
        <f>IF(A4953&lt;&gt;"",Belegerfassung!B4961,"")</f>
        <v/>
      </c>
      <c r="F4953" t="str">
        <f>IF(Belegerfassung!L4961="","",IF(Belegerfassung!L4961&lt;&gt;"",IF(Belegerfassung!L4961&lt;&gt;"",IF(Belegerfassung!J4961&lt;&gt;0,VLOOKUP(Belegerfassung!L4961,Abfrage!$A$2:$C$19,2,),VLOOKUP(Belegerfassung!L4961,Abfrage!$A$2:$C$19,3,)),"")))</f>
        <v/>
      </c>
      <c r="G4953" t="str">
        <f t="shared" si="231"/>
        <v/>
      </c>
      <c r="H4953" s="31" t="str">
        <f>IF(A4953&lt;&gt;"",-Belegerfassung!J4961+Belegerfassung!K4961,"")</f>
        <v/>
      </c>
      <c r="I4953" s="49" t="str">
        <f>IFERROR(IF(H4953&lt;&gt;"",Belegerfassung!L4961*100,""),IF(OR(Belegerfassung!L4961="Leistung EU - Erlöse",Belegerfassung!L4961="Lieferungen EU-Erlöse",Belegerfassung!L4961="EUST",Belegerfassung!L4961="Bauleistungen 20%")=TRUE,"",MID(Belegerfassung!L4961,4,2)))</f>
        <v/>
      </c>
      <c r="J4953" s="6" t="str">
        <f>IF(A4953&lt;&gt;"",LEFT(Belegerfassung!D4961,40),"")</f>
        <v/>
      </c>
      <c r="K4953" t="str">
        <f>IF(A4953&lt;&gt;"",VLOOKUP(D4953,Abfrage!$F$2:$G$21,2,FALSE),"")</f>
        <v/>
      </c>
      <c r="L4953" s="6" t="str">
        <f>IF(Belegerfassung!H4961&lt;&gt;"",Belegerfassung!H4961,"")</f>
        <v/>
      </c>
      <c r="M4953" t="str">
        <f>IFERROR(IF(Belegerfassung!E4961&lt;&gt;"",VLOOKUP(Belegerfassung!E4961,Abfrage!$L$2:$M$15,2,),""),"")</f>
        <v/>
      </c>
      <c r="N4953" t="str">
        <f t="shared" si="232"/>
        <v/>
      </c>
      <c r="O4953" t="str">
        <f t="shared" si="233"/>
        <v/>
      </c>
      <c r="P4953" t="str">
        <f>IF(Belegerfassung!G4961&lt;&gt;"",CONCATENATE(Belegerfassung!G4961,".pdf"),"")</f>
        <v/>
      </c>
    </row>
    <row r="4954" spans="1:16">
      <c r="A4954" t="str">
        <f>IF(Belegerfassung!C4962&lt;&gt;"",0,"")</f>
        <v/>
      </c>
      <c r="B4954" t="str">
        <f>IFERROR(VLOOKUP(Belegerfassung!I4962,Konten!A:D,2,FALSE),"")</f>
        <v/>
      </c>
      <c r="C4954" t="str">
        <f>IF(A4954&lt;&gt;"",TEXT(Belegerfassung!C4962,"TT.MM.JJJJ"),"")</f>
        <v/>
      </c>
      <c r="D4954" t="str">
        <f>IFERROR(VLOOKUP(Belegerfassung!A4962,Abfrage!$E$2:$F$20,2,FALSE),"")</f>
        <v/>
      </c>
      <c r="E4954" t="str">
        <f>IF(A4954&lt;&gt;"",Belegerfassung!B4962,"")</f>
        <v/>
      </c>
      <c r="F4954" t="str">
        <f>IF(Belegerfassung!L4962="","",IF(Belegerfassung!L4962&lt;&gt;"",IF(Belegerfassung!L4962&lt;&gt;"",IF(Belegerfassung!J4962&lt;&gt;0,VLOOKUP(Belegerfassung!L4962,Abfrage!$A$2:$C$19,2,),VLOOKUP(Belegerfassung!L4962,Abfrage!$A$2:$C$19,3,)),"")))</f>
        <v/>
      </c>
      <c r="G4954" t="str">
        <f t="shared" si="231"/>
        <v/>
      </c>
      <c r="H4954" s="31" t="str">
        <f>IF(A4954&lt;&gt;"",-Belegerfassung!J4962+Belegerfassung!K4962,"")</f>
        <v/>
      </c>
      <c r="I4954" s="49" t="str">
        <f>IFERROR(IF(H4954&lt;&gt;"",Belegerfassung!L4962*100,""),IF(OR(Belegerfassung!L4962="Leistung EU - Erlöse",Belegerfassung!L4962="Lieferungen EU-Erlöse",Belegerfassung!L4962="EUST",Belegerfassung!L4962="Bauleistungen 20%")=TRUE,"",MID(Belegerfassung!L4962,4,2)))</f>
        <v/>
      </c>
      <c r="J4954" s="6" t="str">
        <f>IF(A4954&lt;&gt;"",LEFT(Belegerfassung!D4962,40),"")</f>
        <v/>
      </c>
      <c r="K4954" t="str">
        <f>IF(A4954&lt;&gt;"",VLOOKUP(D4954,Abfrage!$F$2:$G$21,2,FALSE),"")</f>
        <v/>
      </c>
      <c r="L4954" s="6" t="str">
        <f>IF(Belegerfassung!H4962&lt;&gt;"",Belegerfassung!H4962,"")</f>
        <v/>
      </c>
      <c r="M4954" t="str">
        <f>IFERROR(IF(Belegerfassung!E4962&lt;&gt;"",VLOOKUP(Belegerfassung!E4962,Abfrage!$L$2:$M$15,2,),""),"")</f>
        <v/>
      </c>
      <c r="N4954" t="str">
        <f t="shared" si="232"/>
        <v/>
      </c>
      <c r="O4954" t="str">
        <f t="shared" si="233"/>
        <v/>
      </c>
      <c r="P4954" t="str">
        <f>IF(Belegerfassung!G4962&lt;&gt;"",CONCATENATE(Belegerfassung!G4962,".pdf"),"")</f>
        <v/>
      </c>
    </row>
    <row r="4955" spans="1:16">
      <c r="A4955" t="str">
        <f>IF(Belegerfassung!C4963&lt;&gt;"",0,"")</f>
        <v/>
      </c>
      <c r="B4955" t="str">
        <f>IFERROR(VLOOKUP(Belegerfassung!I4963,Konten!A:D,2,FALSE),"")</f>
        <v/>
      </c>
      <c r="C4955" t="str">
        <f>IF(A4955&lt;&gt;"",TEXT(Belegerfassung!C4963,"TT.MM.JJJJ"),"")</f>
        <v/>
      </c>
      <c r="D4955" t="str">
        <f>IFERROR(VLOOKUP(Belegerfassung!A4963,Abfrage!$E$2:$F$20,2,FALSE),"")</f>
        <v/>
      </c>
      <c r="E4955" t="str">
        <f>IF(A4955&lt;&gt;"",Belegerfassung!B4963,"")</f>
        <v/>
      </c>
      <c r="F4955" t="str">
        <f>IF(Belegerfassung!L4963="","",IF(Belegerfassung!L4963&lt;&gt;"",IF(Belegerfassung!L4963&lt;&gt;"",IF(Belegerfassung!J4963&lt;&gt;0,VLOOKUP(Belegerfassung!L4963,Abfrage!$A$2:$C$19,2,),VLOOKUP(Belegerfassung!L4963,Abfrage!$A$2:$C$19,3,)),"")))</f>
        <v/>
      </c>
      <c r="G4955" t="str">
        <f t="shared" si="231"/>
        <v/>
      </c>
      <c r="H4955" s="31" t="str">
        <f>IF(A4955&lt;&gt;"",-Belegerfassung!J4963+Belegerfassung!K4963,"")</f>
        <v/>
      </c>
      <c r="I4955" s="49" t="str">
        <f>IFERROR(IF(H4955&lt;&gt;"",Belegerfassung!L4963*100,""),IF(OR(Belegerfassung!L4963="Leistung EU - Erlöse",Belegerfassung!L4963="Lieferungen EU-Erlöse",Belegerfassung!L4963="EUST",Belegerfassung!L4963="Bauleistungen 20%")=TRUE,"",MID(Belegerfassung!L4963,4,2)))</f>
        <v/>
      </c>
      <c r="J4955" s="6" t="str">
        <f>IF(A4955&lt;&gt;"",LEFT(Belegerfassung!D4963,40),"")</f>
        <v/>
      </c>
      <c r="K4955" t="str">
        <f>IF(A4955&lt;&gt;"",VLOOKUP(D4955,Abfrage!$F$2:$G$21,2,FALSE),"")</f>
        <v/>
      </c>
      <c r="L4955" s="6" t="str">
        <f>IF(Belegerfassung!H4963&lt;&gt;"",Belegerfassung!H4963,"")</f>
        <v/>
      </c>
      <c r="M4955" t="str">
        <f>IFERROR(IF(Belegerfassung!E4963&lt;&gt;"",VLOOKUP(Belegerfassung!E4963,Abfrage!$L$2:$M$15,2,),""),"")</f>
        <v/>
      </c>
      <c r="N4955" t="str">
        <f t="shared" si="232"/>
        <v/>
      </c>
      <c r="O4955" t="str">
        <f t="shared" si="233"/>
        <v/>
      </c>
      <c r="P4955" t="str">
        <f>IF(Belegerfassung!G4963&lt;&gt;"",CONCATENATE(Belegerfassung!G4963,".pdf"),"")</f>
        <v/>
      </c>
    </row>
    <row r="4956" spans="1:16">
      <c r="A4956" t="str">
        <f>IF(Belegerfassung!C4964&lt;&gt;"",0,"")</f>
        <v/>
      </c>
      <c r="B4956" t="str">
        <f>IFERROR(VLOOKUP(Belegerfassung!I4964,Konten!A:D,2,FALSE),"")</f>
        <v/>
      </c>
      <c r="C4956" t="str">
        <f>IF(A4956&lt;&gt;"",TEXT(Belegerfassung!C4964,"TT.MM.JJJJ"),"")</f>
        <v/>
      </c>
      <c r="D4956" t="str">
        <f>IFERROR(VLOOKUP(Belegerfassung!A4964,Abfrage!$E$2:$F$20,2,FALSE),"")</f>
        <v/>
      </c>
      <c r="E4956" t="str">
        <f>IF(A4956&lt;&gt;"",Belegerfassung!B4964,"")</f>
        <v/>
      </c>
      <c r="F4956" t="str">
        <f>IF(Belegerfassung!L4964="","",IF(Belegerfassung!L4964&lt;&gt;"",IF(Belegerfassung!L4964&lt;&gt;"",IF(Belegerfassung!J4964&lt;&gt;0,VLOOKUP(Belegerfassung!L4964,Abfrage!$A$2:$C$19,2,),VLOOKUP(Belegerfassung!L4964,Abfrage!$A$2:$C$19,3,)),"")))</f>
        <v/>
      </c>
      <c r="G4956" t="str">
        <f t="shared" si="231"/>
        <v/>
      </c>
      <c r="H4956" s="31" t="str">
        <f>IF(A4956&lt;&gt;"",-Belegerfassung!J4964+Belegerfassung!K4964,"")</f>
        <v/>
      </c>
      <c r="I4956" s="49" t="str">
        <f>IFERROR(IF(H4956&lt;&gt;"",Belegerfassung!L4964*100,""),IF(OR(Belegerfassung!L4964="Leistung EU - Erlöse",Belegerfassung!L4964="Lieferungen EU-Erlöse",Belegerfassung!L4964="EUST",Belegerfassung!L4964="Bauleistungen 20%")=TRUE,"",MID(Belegerfassung!L4964,4,2)))</f>
        <v/>
      </c>
      <c r="J4956" s="6" t="str">
        <f>IF(A4956&lt;&gt;"",LEFT(Belegerfassung!D4964,40),"")</f>
        <v/>
      </c>
      <c r="K4956" t="str">
        <f>IF(A4956&lt;&gt;"",VLOOKUP(D4956,Abfrage!$F$2:$G$21,2,FALSE),"")</f>
        <v/>
      </c>
      <c r="L4956" s="6" t="str">
        <f>IF(Belegerfassung!H4964&lt;&gt;"",Belegerfassung!H4964,"")</f>
        <v/>
      </c>
      <c r="M4956" t="str">
        <f>IFERROR(IF(Belegerfassung!E4964&lt;&gt;"",VLOOKUP(Belegerfassung!E4964,Abfrage!$L$2:$M$15,2,),""),"")</f>
        <v/>
      </c>
      <c r="N4956" t="str">
        <f t="shared" si="232"/>
        <v/>
      </c>
      <c r="O4956" t="str">
        <f t="shared" si="233"/>
        <v/>
      </c>
      <c r="P4956" t="str">
        <f>IF(Belegerfassung!G4964&lt;&gt;"",CONCATENATE(Belegerfassung!G4964,".pdf"),"")</f>
        <v/>
      </c>
    </row>
    <row r="4957" spans="1:16">
      <c r="A4957" t="str">
        <f>IF(Belegerfassung!C4965&lt;&gt;"",0,"")</f>
        <v/>
      </c>
      <c r="B4957" t="str">
        <f>IFERROR(VLOOKUP(Belegerfassung!I4965,Konten!A:D,2,FALSE),"")</f>
        <v/>
      </c>
      <c r="C4957" t="str">
        <f>IF(A4957&lt;&gt;"",TEXT(Belegerfassung!C4965,"TT.MM.JJJJ"),"")</f>
        <v/>
      </c>
      <c r="D4957" t="str">
        <f>IFERROR(VLOOKUP(Belegerfassung!A4965,Abfrage!$E$2:$F$20,2,FALSE),"")</f>
        <v/>
      </c>
      <c r="E4957" t="str">
        <f>IF(A4957&lt;&gt;"",Belegerfassung!B4965,"")</f>
        <v/>
      </c>
      <c r="F4957" t="str">
        <f>IF(Belegerfassung!L4965="","",IF(Belegerfassung!L4965&lt;&gt;"",IF(Belegerfassung!L4965&lt;&gt;"",IF(Belegerfassung!J4965&lt;&gt;0,VLOOKUP(Belegerfassung!L4965,Abfrage!$A$2:$C$19,2,),VLOOKUP(Belegerfassung!L4965,Abfrage!$A$2:$C$19,3,)),"")))</f>
        <v/>
      </c>
      <c r="G4957" t="str">
        <f t="shared" si="231"/>
        <v/>
      </c>
      <c r="H4957" s="31" t="str">
        <f>IF(A4957&lt;&gt;"",-Belegerfassung!J4965+Belegerfassung!K4965,"")</f>
        <v/>
      </c>
      <c r="I4957" s="49" t="str">
        <f>IFERROR(IF(H4957&lt;&gt;"",Belegerfassung!L4965*100,""),IF(OR(Belegerfassung!L4965="Leistung EU - Erlöse",Belegerfassung!L4965="Lieferungen EU-Erlöse",Belegerfassung!L4965="EUST",Belegerfassung!L4965="Bauleistungen 20%")=TRUE,"",MID(Belegerfassung!L4965,4,2)))</f>
        <v/>
      </c>
      <c r="J4957" s="6" t="str">
        <f>IF(A4957&lt;&gt;"",LEFT(Belegerfassung!D4965,40),"")</f>
        <v/>
      </c>
      <c r="K4957" t="str">
        <f>IF(A4957&lt;&gt;"",VLOOKUP(D4957,Abfrage!$F$2:$G$21,2,FALSE),"")</f>
        <v/>
      </c>
      <c r="L4957" s="6" t="str">
        <f>IF(Belegerfassung!H4965&lt;&gt;"",Belegerfassung!H4965,"")</f>
        <v/>
      </c>
      <c r="M4957" t="str">
        <f>IFERROR(IF(Belegerfassung!E4965&lt;&gt;"",VLOOKUP(Belegerfassung!E4965,Abfrage!$L$2:$M$15,2,),""),"")</f>
        <v/>
      </c>
      <c r="N4957" t="str">
        <f t="shared" si="232"/>
        <v/>
      </c>
      <c r="O4957" t="str">
        <f t="shared" si="233"/>
        <v/>
      </c>
      <c r="P4957" t="str">
        <f>IF(Belegerfassung!G4965&lt;&gt;"",CONCATENATE(Belegerfassung!G4965,".pdf"),"")</f>
        <v/>
      </c>
    </row>
    <row r="4958" spans="1:16">
      <c r="A4958" t="str">
        <f>IF(Belegerfassung!C4966&lt;&gt;"",0,"")</f>
        <v/>
      </c>
      <c r="B4958" t="str">
        <f>IFERROR(VLOOKUP(Belegerfassung!I4966,Konten!A:D,2,FALSE),"")</f>
        <v/>
      </c>
      <c r="C4958" t="str">
        <f>IF(A4958&lt;&gt;"",TEXT(Belegerfassung!C4966,"TT.MM.JJJJ"),"")</f>
        <v/>
      </c>
      <c r="D4958" t="str">
        <f>IFERROR(VLOOKUP(Belegerfassung!A4966,Abfrage!$E$2:$F$20,2,FALSE),"")</f>
        <v/>
      </c>
      <c r="E4958" t="str">
        <f>IF(A4958&lt;&gt;"",Belegerfassung!B4966,"")</f>
        <v/>
      </c>
      <c r="F4958" t="str">
        <f>IF(Belegerfassung!L4966="","",IF(Belegerfassung!L4966&lt;&gt;"",IF(Belegerfassung!L4966&lt;&gt;"",IF(Belegerfassung!J4966&lt;&gt;0,VLOOKUP(Belegerfassung!L4966,Abfrage!$A$2:$C$19,2,),VLOOKUP(Belegerfassung!L4966,Abfrage!$A$2:$C$19,3,)),"")))</f>
        <v/>
      </c>
      <c r="G4958" t="str">
        <f t="shared" si="231"/>
        <v/>
      </c>
      <c r="H4958" s="31" t="str">
        <f>IF(A4958&lt;&gt;"",-Belegerfassung!J4966+Belegerfassung!K4966,"")</f>
        <v/>
      </c>
      <c r="I4958" s="49" t="str">
        <f>IFERROR(IF(H4958&lt;&gt;"",Belegerfassung!L4966*100,""),IF(OR(Belegerfassung!L4966="Leistung EU - Erlöse",Belegerfassung!L4966="Lieferungen EU-Erlöse",Belegerfassung!L4966="EUST",Belegerfassung!L4966="Bauleistungen 20%")=TRUE,"",MID(Belegerfassung!L4966,4,2)))</f>
        <v/>
      </c>
      <c r="J4958" s="6" t="str">
        <f>IF(A4958&lt;&gt;"",LEFT(Belegerfassung!D4966,40),"")</f>
        <v/>
      </c>
      <c r="K4958" t="str">
        <f>IF(A4958&lt;&gt;"",VLOOKUP(D4958,Abfrage!$F$2:$G$21,2,FALSE),"")</f>
        <v/>
      </c>
      <c r="L4958" s="6" t="str">
        <f>IF(Belegerfassung!H4966&lt;&gt;"",Belegerfassung!H4966,"")</f>
        <v/>
      </c>
      <c r="M4958" t="str">
        <f>IFERROR(IF(Belegerfassung!E4966&lt;&gt;"",VLOOKUP(Belegerfassung!E4966,Abfrage!$L$2:$M$15,2,),""),"")</f>
        <v/>
      </c>
      <c r="N4958" t="str">
        <f t="shared" si="232"/>
        <v/>
      </c>
      <c r="O4958" t="str">
        <f t="shared" si="233"/>
        <v/>
      </c>
      <c r="P4958" t="str">
        <f>IF(Belegerfassung!G4966&lt;&gt;"",CONCATENATE(Belegerfassung!G4966,".pdf"),"")</f>
        <v/>
      </c>
    </row>
    <row r="4959" spans="1:16">
      <c r="A4959" t="str">
        <f>IF(Belegerfassung!C4967&lt;&gt;"",0,"")</f>
        <v/>
      </c>
      <c r="B4959" t="str">
        <f>IFERROR(VLOOKUP(Belegerfassung!I4967,Konten!A:D,2,FALSE),"")</f>
        <v/>
      </c>
      <c r="C4959" t="str">
        <f>IF(A4959&lt;&gt;"",TEXT(Belegerfassung!C4967,"TT.MM.JJJJ"),"")</f>
        <v/>
      </c>
      <c r="D4959" t="str">
        <f>IFERROR(VLOOKUP(Belegerfassung!A4967,Abfrage!$E$2:$F$20,2,FALSE),"")</f>
        <v/>
      </c>
      <c r="E4959" t="str">
        <f>IF(A4959&lt;&gt;"",Belegerfassung!B4967,"")</f>
        <v/>
      </c>
      <c r="F4959" t="str">
        <f>IF(Belegerfassung!L4967="","",IF(Belegerfassung!L4967&lt;&gt;"",IF(Belegerfassung!L4967&lt;&gt;"",IF(Belegerfassung!J4967&lt;&gt;0,VLOOKUP(Belegerfassung!L4967,Abfrage!$A$2:$C$19,2,),VLOOKUP(Belegerfassung!L4967,Abfrage!$A$2:$C$19,3,)),"")))</f>
        <v/>
      </c>
      <c r="G4959" t="str">
        <f t="shared" si="231"/>
        <v/>
      </c>
      <c r="H4959" s="31" t="str">
        <f>IF(A4959&lt;&gt;"",-Belegerfassung!J4967+Belegerfassung!K4967,"")</f>
        <v/>
      </c>
      <c r="I4959" s="49" t="str">
        <f>IFERROR(IF(H4959&lt;&gt;"",Belegerfassung!L4967*100,""),IF(OR(Belegerfassung!L4967="Leistung EU - Erlöse",Belegerfassung!L4967="Lieferungen EU-Erlöse",Belegerfassung!L4967="EUST",Belegerfassung!L4967="Bauleistungen 20%")=TRUE,"",MID(Belegerfassung!L4967,4,2)))</f>
        <v/>
      </c>
      <c r="J4959" s="6" t="str">
        <f>IF(A4959&lt;&gt;"",LEFT(Belegerfassung!D4967,40),"")</f>
        <v/>
      </c>
      <c r="K4959" t="str">
        <f>IF(A4959&lt;&gt;"",VLOOKUP(D4959,Abfrage!$F$2:$G$21,2,FALSE),"")</f>
        <v/>
      </c>
      <c r="L4959" s="6" t="str">
        <f>IF(Belegerfassung!H4967&lt;&gt;"",Belegerfassung!H4967,"")</f>
        <v/>
      </c>
      <c r="M4959" t="str">
        <f>IFERROR(IF(Belegerfassung!E4967&lt;&gt;"",VLOOKUP(Belegerfassung!E4967,Abfrage!$L$2:$M$15,2,),""),"")</f>
        <v/>
      </c>
      <c r="N4959" t="str">
        <f t="shared" si="232"/>
        <v/>
      </c>
      <c r="O4959" t="str">
        <f t="shared" si="233"/>
        <v/>
      </c>
      <c r="P4959" t="str">
        <f>IF(Belegerfassung!G4967&lt;&gt;"",CONCATENATE(Belegerfassung!G4967,".pdf"),"")</f>
        <v/>
      </c>
    </row>
    <row r="4960" spans="1:16">
      <c r="A4960" t="str">
        <f>IF(Belegerfassung!C4968&lt;&gt;"",0,"")</f>
        <v/>
      </c>
      <c r="B4960" t="str">
        <f>IFERROR(VLOOKUP(Belegerfassung!I4968,Konten!A:D,2,FALSE),"")</f>
        <v/>
      </c>
      <c r="C4960" t="str">
        <f>IF(A4960&lt;&gt;"",TEXT(Belegerfassung!C4968,"TT.MM.JJJJ"),"")</f>
        <v/>
      </c>
      <c r="D4960" t="str">
        <f>IFERROR(VLOOKUP(Belegerfassung!A4968,Abfrage!$E$2:$F$20,2,FALSE),"")</f>
        <v/>
      </c>
      <c r="E4960" t="str">
        <f>IF(A4960&lt;&gt;"",Belegerfassung!B4968,"")</f>
        <v/>
      </c>
      <c r="F4960" t="str">
        <f>IF(Belegerfassung!L4968="","",IF(Belegerfassung!L4968&lt;&gt;"",IF(Belegerfassung!L4968&lt;&gt;"",IF(Belegerfassung!J4968&lt;&gt;0,VLOOKUP(Belegerfassung!L4968,Abfrage!$A$2:$C$19,2,),VLOOKUP(Belegerfassung!L4968,Abfrage!$A$2:$C$19,3,)),"")))</f>
        <v/>
      </c>
      <c r="G4960" t="str">
        <f t="shared" si="231"/>
        <v/>
      </c>
      <c r="H4960" s="31" t="str">
        <f>IF(A4960&lt;&gt;"",-Belegerfassung!J4968+Belegerfassung!K4968,"")</f>
        <v/>
      </c>
      <c r="I4960" s="49" t="str">
        <f>IFERROR(IF(H4960&lt;&gt;"",Belegerfassung!L4968*100,""),IF(OR(Belegerfassung!L4968="Leistung EU - Erlöse",Belegerfassung!L4968="Lieferungen EU-Erlöse",Belegerfassung!L4968="EUST",Belegerfassung!L4968="Bauleistungen 20%")=TRUE,"",MID(Belegerfassung!L4968,4,2)))</f>
        <v/>
      </c>
      <c r="J4960" s="6" t="str">
        <f>IF(A4960&lt;&gt;"",LEFT(Belegerfassung!D4968,40),"")</f>
        <v/>
      </c>
      <c r="K4960" t="str">
        <f>IF(A4960&lt;&gt;"",VLOOKUP(D4960,Abfrage!$F$2:$G$21,2,FALSE),"")</f>
        <v/>
      </c>
      <c r="L4960" s="6" t="str">
        <f>IF(Belegerfassung!H4968&lt;&gt;"",Belegerfassung!H4968,"")</f>
        <v/>
      </c>
      <c r="M4960" t="str">
        <f>IFERROR(IF(Belegerfassung!E4968&lt;&gt;"",VLOOKUP(Belegerfassung!E4968,Abfrage!$L$2:$M$15,2,),""),"")</f>
        <v/>
      </c>
      <c r="N4960" t="str">
        <f t="shared" si="232"/>
        <v/>
      </c>
      <c r="O4960" t="str">
        <f t="shared" si="233"/>
        <v/>
      </c>
      <c r="P4960" t="str">
        <f>IF(Belegerfassung!G4968&lt;&gt;"",CONCATENATE(Belegerfassung!G4968,".pdf"),"")</f>
        <v/>
      </c>
    </row>
    <row r="4961" spans="1:16">
      <c r="A4961" t="str">
        <f>IF(Belegerfassung!C4969&lt;&gt;"",0,"")</f>
        <v/>
      </c>
      <c r="B4961" t="str">
        <f>IFERROR(VLOOKUP(Belegerfassung!I4969,Konten!A:D,2,FALSE),"")</f>
        <v/>
      </c>
      <c r="C4961" t="str">
        <f>IF(A4961&lt;&gt;"",TEXT(Belegerfassung!C4969,"TT.MM.JJJJ"),"")</f>
        <v/>
      </c>
      <c r="D4961" t="str">
        <f>IFERROR(VLOOKUP(Belegerfassung!A4969,Abfrage!$E$2:$F$20,2,FALSE),"")</f>
        <v/>
      </c>
      <c r="E4961" t="str">
        <f>IF(A4961&lt;&gt;"",Belegerfassung!B4969,"")</f>
        <v/>
      </c>
      <c r="F4961" t="str">
        <f>IF(Belegerfassung!L4969="","",IF(Belegerfassung!L4969&lt;&gt;"",IF(Belegerfassung!L4969&lt;&gt;"",IF(Belegerfassung!J4969&lt;&gt;0,VLOOKUP(Belegerfassung!L4969,Abfrage!$A$2:$C$19,2,),VLOOKUP(Belegerfassung!L4969,Abfrage!$A$2:$C$19,3,)),"")))</f>
        <v/>
      </c>
      <c r="G4961" t="str">
        <f t="shared" si="231"/>
        <v/>
      </c>
      <c r="H4961" s="31" t="str">
        <f>IF(A4961&lt;&gt;"",-Belegerfassung!J4969+Belegerfassung!K4969,"")</f>
        <v/>
      </c>
      <c r="I4961" s="49" t="str">
        <f>IFERROR(IF(H4961&lt;&gt;"",Belegerfassung!L4969*100,""),IF(OR(Belegerfassung!L4969="Leistung EU - Erlöse",Belegerfassung!L4969="Lieferungen EU-Erlöse",Belegerfassung!L4969="EUST",Belegerfassung!L4969="Bauleistungen 20%")=TRUE,"",MID(Belegerfassung!L4969,4,2)))</f>
        <v/>
      </c>
      <c r="J4961" s="6" t="str">
        <f>IF(A4961&lt;&gt;"",LEFT(Belegerfassung!D4969,40),"")</f>
        <v/>
      </c>
      <c r="K4961" t="str">
        <f>IF(A4961&lt;&gt;"",VLOOKUP(D4961,Abfrage!$F$2:$G$21,2,FALSE),"")</f>
        <v/>
      </c>
      <c r="L4961" s="6" t="str">
        <f>IF(Belegerfassung!H4969&lt;&gt;"",Belegerfassung!H4969,"")</f>
        <v/>
      </c>
      <c r="M4961" t="str">
        <f>IFERROR(IF(Belegerfassung!E4969&lt;&gt;"",VLOOKUP(Belegerfassung!E4969,Abfrage!$L$2:$M$15,2,),""),"")</f>
        <v/>
      </c>
      <c r="N4961" t="str">
        <f t="shared" si="232"/>
        <v/>
      </c>
      <c r="O4961" t="str">
        <f t="shared" si="233"/>
        <v/>
      </c>
      <c r="P4961" t="str">
        <f>IF(Belegerfassung!G4969&lt;&gt;"",CONCATENATE(Belegerfassung!G4969,".pdf"),"")</f>
        <v/>
      </c>
    </row>
    <row r="4962" spans="1:16">
      <c r="A4962" t="str">
        <f>IF(Belegerfassung!C4970&lt;&gt;"",0,"")</f>
        <v/>
      </c>
      <c r="B4962" t="str">
        <f>IFERROR(VLOOKUP(Belegerfassung!I4970,Konten!A:D,2,FALSE),"")</f>
        <v/>
      </c>
      <c r="C4962" t="str">
        <f>IF(A4962&lt;&gt;"",TEXT(Belegerfassung!C4970,"TT.MM.JJJJ"),"")</f>
        <v/>
      </c>
      <c r="D4962" t="str">
        <f>IFERROR(VLOOKUP(Belegerfassung!A4970,Abfrage!$E$2:$F$20,2,FALSE),"")</f>
        <v/>
      </c>
      <c r="E4962" t="str">
        <f>IF(A4962&lt;&gt;"",Belegerfassung!B4970,"")</f>
        <v/>
      </c>
      <c r="F4962" t="str">
        <f>IF(Belegerfassung!L4970="","",IF(Belegerfassung!L4970&lt;&gt;"",IF(Belegerfassung!L4970&lt;&gt;"",IF(Belegerfassung!J4970&lt;&gt;0,VLOOKUP(Belegerfassung!L4970,Abfrage!$A$2:$C$19,2,),VLOOKUP(Belegerfassung!L4970,Abfrage!$A$2:$C$19,3,)),"")))</f>
        <v/>
      </c>
      <c r="G4962" t="str">
        <f t="shared" si="231"/>
        <v/>
      </c>
      <c r="H4962" s="31" t="str">
        <f>IF(A4962&lt;&gt;"",-Belegerfassung!J4970+Belegerfassung!K4970,"")</f>
        <v/>
      </c>
      <c r="I4962" s="49" t="str">
        <f>IFERROR(IF(H4962&lt;&gt;"",Belegerfassung!L4970*100,""),IF(OR(Belegerfassung!L4970="Leistung EU - Erlöse",Belegerfassung!L4970="Lieferungen EU-Erlöse",Belegerfassung!L4970="EUST",Belegerfassung!L4970="Bauleistungen 20%")=TRUE,"",MID(Belegerfassung!L4970,4,2)))</f>
        <v/>
      </c>
      <c r="J4962" s="6" t="str">
        <f>IF(A4962&lt;&gt;"",LEFT(Belegerfassung!D4970,40),"")</f>
        <v/>
      </c>
      <c r="K4962" t="str">
        <f>IF(A4962&lt;&gt;"",VLOOKUP(D4962,Abfrage!$F$2:$G$21,2,FALSE),"")</f>
        <v/>
      </c>
      <c r="L4962" s="6" t="str">
        <f>IF(Belegerfassung!H4970&lt;&gt;"",Belegerfassung!H4970,"")</f>
        <v/>
      </c>
      <c r="M4962" t="str">
        <f>IFERROR(IF(Belegerfassung!E4970&lt;&gt;"",VLOOKUP(Belegerfassung!E4970,Abfrage!$L$2:$M$15,2,),""),"")</f>
        <v/>
      </c>
      <c r="N4962" t="str">
        <f t="shared" si="232"/>
        <v/>
      </c>
      <c r="O4962" t="str">
        <f t="shared" si="233"/>
        <v/>
      </c>
      <c r="P4962" t="str">
        <f>IF(Belegerfassung!G4970&lt;&gt;"",CONCATENATE(Belegerfassung!G4970,".pdf"),"")</f>
        <v/>
      </c>
    </row>
    <row r="4963" spans="1:16">
      <c r="A4963" t="str">
        <f>IF(Belegerfassung!C4971&lt;&gt;"",0,"")</f>
        <v/>
      </c>
      <c r="B4963" t="str">
        <f>IFERROR(VLOOKUP(Belegerfassung!I4971,Konten!A:D,2,FALSE),"")</f>
        <v/>
      </c>
      <c r="C4963" t="str">
        <f>IF(A4963&lt;&gt;"",TEXT(Belegerfassung!C4971,"TT.MM.JJJJ"),"")</f>
        <v/>
      </c>
      <c r="D4963" t="str">
        <f>IFERROR(VLOOKUP(Belegerfassung!A4971,Abfrage!$E$2:$F$20,2,FALSE),"")</f>
        <v/>
      </c>
      <c r="E4963" t="str">
        <f>IF(A4963&lt;&gt;"",Belegerfassung!B4971,"")</f>
        <v/>
      </c>
      <c r="F4963" t="str">
        <f>IF(Belegerfassung!L4971="","",IF(Belegerfassung!L4971&lt;&gt;"",IF(Belegerfassung!L4971&lt;&gt;"",IF(Belegerfassung!J4971&lt;&gt;0,VLOOKUP(Belegerfassung!L4971,Abfrage!$A$2:$C$19,2,),VLOOKUP(Belegerfassung!L4971,Abfrage!$A$2:$C$19,3,)),"")))</f>
        <v/>
      </c>
      <c r="G4963" t="str">
        <f t="shared" si="231"/>
        <v/>
      </c>
      <c r="H4963" s="31" t="str">
        <f>IF(A4963&lt;&gt;"",-Belegerfassung!J4971+Belegerfassung!K4971,"")</f>
        <v/>
      </c>
      <c r="I4963" s="49" t="str">
        <f>IFERROR(IF(H4963&lt;&gt;"",Belegerfassung!L4971*100,""),IF(OR(Belegerfassung!L4971="Leistung EU - Erlöse",Belegerfassung!L4971="Lieferungen EU-Erlöse",Belegerfassung!L4971="EUST",Belegerfassung!L4971="Bauleistungen 20%")=TRUE,"",MID(Belegerfassung!L4971,4,2)))</f>
        <v/>
      </c>
      <c r="J4963" s="6" t="str">
        <f>IF(A4963&lt;&gt;"",LEFT(Belegerfassung!D4971,40),"")</f>
        <v/>
      </c>
      <c r="K4963" t="str">
        <f>IF(A4963&lt;&gt;"",VLOOKUP(D4963,Abfrage!$F$2:$G$21,2,FALSE),"")</f>
        <v/>
      </c>
      <c r="L4963" s="6" t="str">
        <f>IF(Belegerfassung!H4971&lt;&gt;"",Belegerfassung!H4971,"")</f>
        <v/>
      </c>
      <c r="M4963" t="str">
        <f>IFERROR(IF(Belegerfassung!E4971&lt;&gt;"",VLOOKUP(Belegerfassung!E4971,Abfrage!$L$2:$M$15,2,),""),"")</f>
        <v/>
      </c>
      <c r="N4963" t="str">
        <f t="shared" si="232"/>
        <v/>
      </c>
      <c r="O4963" t="str">
        <f t="shared" si="233"/>
        <v/>
      </c>
      <c r="P4963" t="str">
        <f>IF(Belegerfassung!G4971&lt;&gt;"",CONCATENATE(Belegerfassung!G4971,".pdf"),"")</f>
        <v/>
      </c>
    </row>
    <row r="4964" spans="1:16">
      <c r="A4964" t="str">
        <f>IF(Belegerfassung!C4972&lt;&gt;"",0,"")</f>
        <v/>
      </c>
      <c r="B4964" t="str">
        <f>IFERROR(VLOOKUP(Belegerfassung!I4972,Konten!A:D,2,FALSE),"")</f>
        <v/>
      </c>
      <c r="C4964" t="str">
        <f>IF(A4964&lt;&gt;"",TEXT(Belegerfassung!C4972,"TT.MM.JJJJ"),"")</f>
        <v/>
      </c>
      <c r="D4964" t="str">
        <f>IFERROR(VLOOKUP(Belegerfassung!A4972,Abfrage!$E$2:$F$20,2,FALSE),"")</f>
        <v/>
      </c>
      <c r="E4964" t="str">
        <f>IF(A4964&lt;&gt;"",Belegerfassung!B4972,"")</f>
        <v/>
      </c>
      <c r="F4964" t="str">
        <f>IF(Belegerfassung!L4972="","",IF(Belegerfassung!L4972&lt;&gt;"",IF(Belegerfassung!L4972&lt;&gt;"",IF(Belegerfassung!J4972&lt;&gt;0,VLOOKUP(Belegerfassung!L4972,Abfrage!$A$2:$C$19,2,),VLOOKUP(Belegerfassung!L4972,Abfrage!$A$2:$C$19,3,)),"")))</f>
        <v/>
      </c>
      <c r="G4964" t="str">
        <f t="shared" si="231"/>
        <v/>
      </c>
      <c r="H4964" s="31" t="str">
        <f>IF(A4964&lt;&gt;"",-Belegerfassung!J4972+Belegerfassung!K4972,"")</f>
        <v/>
      </c>
      <c r="I4964" s="49" t="str">
        <f>IFERROR(IF(H4964&lt;&gt;"",Belegerfassung!L4972*100,""),IF(OR(Belegerfassung!L4972="Leistung EU - Erlöse",Belegerfassung!L4972="Lieferungen EU-Erlöse",Belegerfassung!L4972="EUST",Belegerfassung!L4972="Bauleistungen 20%")=TRUE,"",MID(Belegerfassung!L4972,4,2)))</f>
        <v/>
      </c>
      <c r="J4964" s="6" t="str">
        <f>IF(A4964&lt;&gt;"",LEFT(Belegerfassung!D4972,40),"")</f>
        <v/>
      </c>
      <c r="K4964" t="str">
        <f>IF(A4964&lt;&gt;"",VLOOKUP(D4964,Abfrage!$F$2:$G$21,2,FALSE),"")</f>
        <v/>
      </c>
      <c r="L4964" s="6" t="str">
        <f>IF(Belegerfassung!H4972&lt;&gt;"",Belegerfassung!H4972,"")</f>
        <v/>
      </c>
      <c r="M4964" t="str">
        <f>IFERROR(IF(Belegerfassung!E4972&lt;&gt;"",VLOOKUP(Belegerfassung!E4972,Abfrage!$L$2:$M$15,2,),""),"")</f>
        <v/>
      </c>
      <c r="N4964" t="str">
        <f t="shared" si="232"/>
        <v/>
      </c>
      <c r="O4964" t="str">
        <f t="shared" si="233"/>
        <v/>
      </c>
      <c r="P4964" t="str">
        <f>IF(Belegerfassung!G4972&lt;&gt;"",CONCATENATE(Belegerfassung!G4972,".pdf"),"")</f>
        <v/>
      </c>
    </row>
    <row r="4965" spans="1:16">
      <c r="A4965" t="str">
        <f>IF(Belegerfassung!C4973&lt;&gt;"",0,"")</f>
        <v/>
      </c>
      <c r="B4965" t="str">
        <f>IFERROR(VLOOKUP(Belegerfassung!I4973,Konten!A:D,2,FALSE),"")</f>
        <v/>
      </c>
      <c r="C4965" t="str">
        <f>IF(A4965&lt;&gt;"",TEXT(Belegerfassung!C4973,"TT.MM.JJJJ"),"")</f>
        <v/>
      </c>
      <c r="D4965" t="str">
        <f>IFERROR(VLOOKUP(Belegerfassung!A4973,Abfrage!$E$2:$F$20,2,FALSE),"")</f>
        <v/>
      </c>
      <c r="E4965" t="str">
        <f>IF(A4965&lt;&gt;"",Belegerfassung!B4973,"")</f>
        <v/>
      </c>
      <c r="F4965" t="str">
        <f>IF(Belegerfassung!L4973="","",IF(Belegerfassung!L4973&lt;&gt;"",IF(Belegerfassung!L4973&lt;&gt;"",IF(Belegerfassung!J4973&lt;&gt;0,VLOOKUP(Belegerfassung!L4973,Abfrage!$A$2:$C$19,2,),VLOOKUP(Belegerfassung!L4973,Abfrage!$A$2:$C$19,3,)),"")))</f>
        <v/>
      </c>
      <c r="G4965" t="str">
        <f t="shared" si="231"/>
        <v/>
      </c>
      <c r="H4965" s="31" t="str">
        <f>IF(A4965&lt;&gt;"",-Belegerfassung!J4973+Belegerfassung!K4973,"")</f>
        <v/>
      </c>
      <c r="I4965" s="49" t="str">
        <f>IFERROR(IF(H4965&lt;&gt;"",Belegerfassung!L4973*100,""),IF(OR(Belegerfassung!L4973="Leistung EU - Erlöse",Belegerfassung!L4973="Lieferungen EU-Erlöse",Belegerfassung!L4973="EUST",Belegerfassung!L4973="Bauleistungen 20%")=TRUE,"",MID(Belegerfassung!L4973,4,2)))</f>
        <v/>
      </c>
      <c r="J4965" s="6" t="str">
        <f>IF(A4965&lt;&gt;"",LEFT(Belegerfassung!D4973,40),"")</f>
        <v/>
      </c>
      <c r="K4965" t="str">
        <f>IF(A4965&lt;&gt;"",VLOOKUP(D4965,Abfrage!$F$2:$G$21,2,FALSE),"")</f>
        <v/>
      </c>
      <c r="L4965" s="6" t="str">
        <f>IF(Belegerfassung!H4973&lt;&gt;"",Belegerfassung!H4973,"")</f>
        <v/>
      </c>
      <c r="M4965" t="str">
        <f>IFERROR(IF(Belegerfassung!E4973&lt;&gt;"",VLOOKUP(Belegerfassung!E4973,Abfrage!$L$2:$M$15,2,),""),"")</f>
        <v/>
      </c>
      <c r="N4965" t="str">
        <f t="shared" si="232"/>
        <v/>
      </c>
      <c r="O4965" t="str">
        <f t="shared" si="233"/>
        <v/>
      </c>
      <c r="P4965" t="str">
        <f>IF(Belegerfassung!G4973&lt;&gt;"",CONCATENATE(Belegerfassung!G4973,".pdf"),"")</f>
        <v/>
      </c>
    </row>
    <row r="4966" spans="1:16">
      <c r="A4966" t="str">
        <f>IF(Belegerfassung!C4974&lt;&gt;"",0,"")</f>
        <v/>
      </c>
      <c r="B4966" t="str">
        <f>IFERROR(VLOOKUP(Belegerfassung!I4974,Konten!A:D,2,FALSE),"")</f>
        <v/>
      </c>
      <c r="C4966" t="str">
        <f>IF(A4966&lt;&gt;"",TEXT(Belegerfassung!C4974,"TT.MM.JJJJ"),"")</f>
        <v/>
      </c>
      <c r="D4966" t="str">
        <f>IFERROR(VLOOKUP(Belegerfassung!A4974,Abfrage!$E$2:$F$20,2,FALSE),"")</f>
        <v/>
      </c>
      <c r="E4966" t="str">
        <f>IF(A4966&lt;&gt;"",Belegerfassung!B4974,"")</f>
        <v/>
      </c>
      <c r="F4966" t="str">
        <f>IF(Belegerfassung!L4974="","",IF(Belegerfassung!L4974&lt;&gt;"",IF(Belegerfassung!L4974&lt;&gt;"",IF(Belegerfassung!J4974&lt;&gt;0,VLOOKUP(Belegerfassung!L4974,Abfrage!$A$2:$C$19,2,),VLOOKUP(Belegerfassung!L4974,Abfrage!$A$2:$C$19,3,)),"")))</f>
        <v/>
      </c>
      <c r="G4966" t="str">
        <f t="shared" si="231"/>
        <v/>
      </c>
      <c r="H4966" s="31" t="str">
        <f>IF(A4966&lt;&gt;"",-Belegerfassung!J4974+Belegerfassung!K4974,"")</f>
        <v/>
      </c>
      <c r="I4966" s="49" t="str">
        <f>IFERROR(IF(H4966&lt;&gt;"",Belegerfassung!L4974*100,""),IF(OR(Belegerfassung!L4974="Leistung EU - Erlöse",Belegerfassung!L4974="Lieferungen EU-Erlöse",Belegerfassung!L4974="EUST",Belegerfassung!L4974="Bauleistungen 20%")=TRUE,"",MID(Belegerfassung!L4974,4,2)))</f>
        <v/>
      </c>
      <c r="J4966" s="6" t="str">
        <f>IF(A4966&lt;&gt;"",LEFT(Belegerfassung!D4974,40),"")</f>
        <v/>
      </c>
      <c r="K4966" t="str">
        <f>IF(A4966&lt;&gt;"",VLOOKUP(D4966,Abfrage!$F$2:$G$21,2,FALSE),"")</f>
        <v/>
      </c>
      <c r="L4966" s="6" t="str">
        <f>IF(Belegerfassung!H4974&lt;&gt;"",Belegerfassung!H4974,"")</f>
        <v/>
      </c>
      <c r="M4966" t="str">
        <f>IFERROR(IF(Belegerfassung!E4974&lt;&gt;"",VLOOKUP(Belegerfassung!E4974,Abfrage!$L$2:$M$15,2,),""),"")</f>
        <v/>
      </c>
      <c r="N4966" t="str">
        <f t="shared" si="232"/>
        <v/>
      </c>
      <c r="O4966" t="str">
        <f t="shared" si="233"/>
        <v/>
      </c>
      <c r="P4966" t="str">
        <f>IF(Belegerfassung!G4974&lt;&gt;"",CONCATENATE(Belegerfassung!G4974,".pdf"),"")</f>
        <v/>
      </c>
    </row>
    <row r="4967" spans="1:16">
      <c r="A4967" t="str">
        <f>IF(Belegerfassung!C4975&lt;&gt;"",0,"")</f>
        <v/>
      </c>
      <c r="B4967" t="str">
        <f>IFERROR(VLOOKUP(Belegerfassung!I4975,Konten!A:D,2,FALSE),"")</f>
        <v/>
      </c>
      <c r="C4967" t="str">
        <f>IF(A4967&lt;&gt;"",TEXT(Belegerfassung!C4975,"TT.MM.JJJJ"),"")</f>
        <v/>
      </c>
      <c r="D4967" t="str">
        <f>IFERROR(VLOOKUP(Belegerfassung!A4975,Abfrage!$E$2:$F$20,2,FALSE),"")</f>
        <v/>
      </c>
      <c r="E4967" t="str">
        <f>IF(A4967&lt;&gt;"",Belegerfassung!B4975,"")</f>
        <v/>
      </c>
      <c r="F4967" t="str">
        <f>IF(Belegerfassung!L4975="","",IF(Belegerfassung!L4975&lt;&gt;"",IF(Belegerfassung!L4975&lt;&gt;"",IF(Belegerfassung!J4975&lt;&gt;0,VLOOKUP(Belegerfassung!L4975,Abfrage!$A$2:$C$19,2,),VLOOKUP(Belegerfassung!L4975,Abfrage!$A$2:$C$19,3,)),"")))</f>
        <v/>
      </c>
      <c r="G4967" t="str">
        <f t="shared" si="231"/>
        <v/>
      </c>
      <c r="H4967" s="31" t="str">
        <f>IF(A4967&lt;&gt;"",-Belegerfassung!J4975+Belegerfassung!K4975,"")</f>
        <v/>
      </c>
      <c r="I4967" s="49" t="str">
        <f>IFERROR(IF(H4967&lt;&gt;"",Belegerfassung!L4975*100,""),IF(OR(Belegerfassung!L4975="Leistung EU - Erlöse",Belegerfassung!L4975="Lieferungen EU-Erlöse",Belegerfassung!L4975="EUST",Belegerfassung!L4975="Bauleistungen 20%")=TRUE,"",MID(Belegerfassung!L4975,4,2)))</f>
        <v/>
      </c>
      <c r="J4967" s="6" t="str">
        <f>IF(A4967&lt;&gt;"",LEFT(Belegerfassung!D4975,40),"")</f>
        <v/>
      </c>
      <c r="K4967" t="str">
        <f>IF(A4967&lt;&gt;"",VLOOKUP(D4967,Abfrage!$F$2:$G$21,2,FALSE),"")</f>
        <v/>
      </c>
      <c r="L4967" s="6" t="str">
        <f>IF(Belegerfassung!H4975&lt;&gt;"",Belegerfassung!H4975,"")</f>
        <v/>
      </c>
      <c r="M4967" t="str">
        <f>IFERROR(IF(Belegerfassung!E4975&lt;&gt;"",VLOOKUP(Belegerfassung!E4975,Abfrage!$L$2:$M$15,2,),""),"")</f>
        <v/>
      </c>
      <c r="N4967" t="str">
        <f t="shared" si="232"/>
        <v/>
      </c>
      <c r="O4967" t="str">
        <f t="shared" si="233"/>
        <v/>
      </c>
      <c r="P4967" t="str">
        <f>IF(Belegerfassung!G4975&lt;&gt;"",CONCATENATE(Belegerfassung!G4975,".pdf"),"")</f>
        <v/>
      </c>
    </row>
    <row r="4968" spans="1:16">
      <c r="A4968" t="str">
        <f>IF(Belegerfassung!C4976&lt;&gt;"",0,"")</f>
        <v/>
      </c>
      <c r="B4968" t="str">
        <f>IFERROR(VLOOKUP(Belegerfassung!I4976,Konten!A:D,2,FALSE),"")</f>
        <v/>
      </c>
      <c r="C4968" t="str">
        <f>IF(A4968&lt;&gt;"",TEXT(Belegerfassung!C4976,"TT.MM.JJJJ"),"")</f>
        <v/>
      </c>
      <c r="D4968" t="str">
        <f>IFERROR(VLOOKUP(Belegerfassung!A4976,Abfrage!$E$2:$F$20,2,FALSE),"")</f>
        <v/>
      </c>
      <c r="E4968" t="str">
        <f>IF(A4968&lt;&gt;"",Belegerfassung!B4976,"")</f>
        <v/>
      </c>
      <c r="F4968" t="str">
        <f>IF(Belegerfassung!L4976="","",IF(Belegerfassung!L4976&lt;&gt;"",IF(Belegerfassung!L4976&lt;&gt;"",IF(Belegerfassung!J4976&lt;&gt;0,VLOOKUP(Belegerfassung!L4976,Abfrage!$A$2:$C$19,2,),VLOOKUP(Belegerfassung!L4976,Abfrage!$A$2:$C$19,3,)),"")))</f>
        <v/>
      </c>
      <c r="G4968" t="str">
        <f t="shared" si="231"/>
        <v/>
      </c>
      <c r="H4968" s="31" t="str">
        <f>IF(A4968&lt;&gt;"",-Belegerfassung!J4976+Belegerfassung!K4976,"")</f>
        <v/>
      </c>
      <c r="I4968" s="49" t="str">
        <f>IFERROR(IF(H4968&lt;&gt;"",Belegerfassung!L4976*100,""),IF(OR(Belegerfassung!L4976="Leistung EU - Erlöse",Belegerfassung!L4976="Lieferungen EU-Erlöse",Belegerfassung!L4976="EUST",Belegerfassung!L4976="Bauleistungen 20%")=TRUE,"",MID(Belegerfassung!L4976,4,2)))</f>
        <v/>
      </c>
      <c r="J4968" s="6" t="str">
        <f>IF(A4968&lt;&gt;"",LEFT(Belegerfassung!D4976,40),"")</f>
        <v/>
      </c>
      <c r="K4968" t="str">
        <f>IF(A4968&lt;&gt;"",VLOOKUP(D4968,Abfrage!$F$2:$G$21,2,FALSE),"")</f>
        <v/>
      </c>
      <c r="L4968" s="6" t="str">
        <f>IF(Belegerfassung!H4976&lt;&gt;"",Belegerfassung!H4976,"")</f>
        <v/>
      </c>
      <c r="M4968" t="str">
        <f>IFERROR(IF(Belegerfassung!E4976&lt;&gt;"",VLOOKUP(Belegerfassung!E4976,Abfrage!$L$2:$M$15,2,),""),"")</f>
        <v/>
      </c>
      <c r="N4968" t="str">
        <f t="shared" si="232"/>
        <v/>
      </c>
      <c r="O4968" t="str">
        <f t="shared" si="233"/>
        <v/>
      </c>
      <c r="P4968" t="str">
        <f>IF(Belegerfassung!G4976&lt;&gt;"",CONCATENATE(Belegerfassung!G4976,".pdf"),"")</f>
        <v/>
      </c>
    </row>
    <row r="4969" spans="1:16">
      <c r="A4969" t="str">
        <f>IF(Belegerfassung!C4977&lt;&gt;"",0,"")</f>
        <v/>
      </c>
      <c r="B4969" t="str">
        <f>IFERROR(VLOOKUP(Belegerfassung!I4977,Konten!A:D,2,FALSE),"")</f>
        <v/>
      </c>
      <c r="C4969" t="str">
        <f>IF(A4969&lt;&gt;"",TEXT(Belegerfassung!C4977,"TT.MM.JJJJ"),"")</f>
        <v/>
      </c>
      <c r="D4969" t="str">
        <f>IFERROR(VLOOKUP(Belegerfassung!A4977,Abfrage!$E$2:$F$20,2,FALSE),"")</f>
        <v/>
      </c>
      <c r="E4969" t="str">
        <f>IF(A4969&lt;&gt;"",Belegerfassung!B4977,"")</f>
        <v/>
      </c>
      <c r="F4969" t="str">
        <f>IF(Belegerfassung!L4977="","",IF(Belegerfassung!L4977&lt;&gt;"",IF(Belegerfassung!L4977&lt;&gt;"",IF(Belegerfassung!J4977&lt;&gt;0,VLOOKUP(Belegerfassung!L4977,Abfrage!$A$2:$C$19,2,),VLOOKUP(Belegerfassung!L4977,Abfrage!$A$2:$C$19,3,)),"")))</f>
        <v/>
      </c>
      <c r="G4969" t="str">
        <f t="shared" si="231"/>
        <v/>
      </c>
      <c r="H4969" s="31" t="str">
        <f>IF(A4969&lt;&gt;"",-Belegerfassung!J4977+Belegerfassung!K4977,"")</f>
        <v/>
      </c>
      <c r="I4969" s="49" t="str">
        <f>IFERROR(IF(H4969&lt;&gt;"",Belegerfassung!L4977*100,""),IF(OR(Belegerfassung!L4977="Leistung EU - Erlöse",Belegerfassung!L4977="Lieferungen EU-Erlöse",Belegerfassung!L4977="EUST",Belegerfassung!L4977="Bauleistungen 20%")=TRUE,"",MID(Belegerfassung!L4977,4,2)))</f>
        <v/>
      </c>
      <c r="J4969" s="6" t="str">
        <f>IF(A4969&lt;&gt;"",LEFT(Belegerfassung!D4977,40),"")</f>
        <v/>
      </c>
      <c r="K4969" t="str">
        <f>IF(A4969&lt;&gt;"",VLOOKUP(D4969,Abfrage!$F$2:$G$21,2,FALSE),"")</f>
        <v/>
      </c>
      <c r="L4969" s="6" t="str">
        <f>IF(Belegerfassung!H4977&lt;&gt;"",Belegerfassung!H4977,"")</f>
        <v/>
      </c>
      <c r="M4969" t="str">
        <f>IFERROR(IF(Belegerfassung!E4977&lt;&gt;"",VLOOKUP(Belegerfassung!E4977,Abfrage!$L$2:$M$15,2,),""),"")</f>
        <v/>
      </c>
      <c r="N4969" t="str">
        <f t="shared" si="232"/>
        <v/>
      </c>
      <c r="O4969" t="str">
        <f t="shared" si="233"/>
        <v/>
      </c>
      <c r="P4969" t="str">
        <f>IF(Belegerfassung!G4977&lt;&gt;"",CONCATENATE(Belegerfassung!G4977,".pdf"),"")</f>
        <v/>
      </c>
    </row>
    <row r="4970" spans="1:16">
      <c r="A4970" t="str">
        <f>IF(Belegerfassung!C4978&lt;&gt;"",0,"")</f>
        <v/>
      </c>
      <c r="B4970" t="str">
        <f>IFERROR(VLOOKUP(Belegerfassung!I4978,Konten!A:D,2,FALSE),"")</f>
        <v/>
      </c>
      <c r="C4970" t="str">
        <f>IF(A4970&lt;&gt;"",TEXT(Belegerfassung!C4978,"TT.MM.JJJJ"),"")</f>
        <v/>
      </c>
      <c r="D4970" t="str">
        <f>IFERROR(VLOOKUP(Belegerfassung!A4978,Abfrage!$E$2:$F$20,2,FALSE),"")</f>
        <v/>
      </c>
      <c r="E4970" t="str">
        <f>IF(A4970&lt;&gt;"",Belegerfassung!B4978,"")</f>
        <v/>
      </c>
      <c r="F4970" t="str">
        <f>IF(Belegerfassung!L4978="","",IF(Belegerfassung!L4978&lt;&gt;"",IF(Belegerfassung!L4978&lt;&gt;"",IF(Belegerfassung!J4978&lt;&gt;0,VLOOKUP(Belegerfassung!L4978,Abfrage!$A$2:$C$19,2,),VLOOKUP(Belegerfassung!L4978,Abfrage!$A$2:$C$19,3,)),"")))</f>
        <v/>
      </c>
      <c r="G4970" t="str">
        <f t="shared" si="231"/>
        <v/>
      </c>
      <c r="H4970" s="31" t="str">
        <f>IF(A4970&lt;&gt;"",-Belegerfassung!J4978+Belegerfassung!K4978,"")</f>
        <v/>
      </c>
      <c r="I4970" s="49" t="str">
        <f>IFERROR(IF(H4970&lt;&gt;"",Belegerfassung!L4978*100,""),IF(OR(Belegerfassung!L4978="Leistung EU - Erlöse",Belegerfassung!L4978="Lieferungen EU-Erlöse",Belegerfassung!L4978="EUST",Belegerfassung!L4978="Bauleistungen 20%")=TRUE,"",MID(Belegerfassung!L4978,4,2)))</f>
        <v/>
      </c>
      <c r="J4970" s="6" t="str">
        <f>IF(A4970&lt;&gt;"",LEFT(Belegerfassung!D4978,40),"")</f>
        <v/>
      </c>
      <c r="K4970" t="str">
        <f>IF(A4970&lt;&gt;"",VLOOKUP(D4970,Abfrage!$F$2:$G$21,2,FALSE),"")</f>
        <v/>
      </c>
      <c r="L4970" s="6" t="str">
        <f>IF(Belegerfassung!H4978&lt;&gt;"",Belegerfassung!H4978,"")</f>
        <v/>
      </c>
      <c r="M4970" t="str">
        <f>IFERROR(IF(Belegerfassung!E4978&lt;&gt;"",VLOOKUP(Belegerfassung!E4978,Abfrage!$L$2:$M$15,2,),""),"")</f>
        <v/>
      </c>
      <c r="N4970" t="str">
        <f t="shared" si="232"/>
        <v/>
      </c>
      <c r="O4970" t="str">
        <f t="shared" si="233"/>
        <v/>
      </c>
      <c r="P4970" t="str">
        <f>IF(Belegerfassung!G4978&lt;&gt;"",CONCATENATE(Belegerfassung!G4978,".pdf"),"")</f>
        <v/>
      </c>
    </row>
    <row r="4971" spans="1:16">
      <c r="A4971" t="str">
        <f>IF(Belegerfassung!C4979&lt;&gt;"",0,"")</f>
        <v/>
      </c>
      <c r="B4971" t="str">
        <f>IFERROR(VLOOKUP(Belegerfassung!I4979,Konten!A:D,2,FALSE),"")</f>
        <v/>
      </c>
      <c r="C4971" t="str">
        <f>IF(A4971&lt;&gt;"",TEXT(Belegerfassung!C4979,"TT.MM.JJJJ"),"")</f>
        <v/>
      </c>
      <c r="D4971" t="str">
        <f>IFERROR(VLOOKUP(Belegerfassung!A4979,Abfrage!$E$2:$F$20,2,FALSE),"")</f>
        <v/>
      </c>
      <c r="E4971" t="str">
        <f>IF(A4971&lt;&gt;"",Belegerfassung!B4979,"")</f>
        <v/>
      </c>
      <c r="F4971" t="str">
        <f>IF(Belegerfassung!L4979="","",IF(Belegerfassung!L4979&lt;&gt;"",IF(Belegerfassung!L4979&lt;&gt;"",IF(Belegerfassung!J4979&lt;&gt;0,VLOOKUP(Belegerfassung!L4979,Abfrage!$A$2:$C$19,2,),VLOOKUP(Belegerfassung!L4979,Abfrage!$A$2:$C$19,3,)),"")))</f>
        <v/>
      </c>
      <c r="G4971" t="str">
        <f t="shared" si="231"/>
        <v/>
      </c>
      <c r="H4971" s="31" t="str">
        <f>IF(A4971&lt;&gt;"",-Belegerfassung!J4979+Belegerfassung!K4979,"")</f>
        <v/>
      </c>
      <c r="I4971" s="49" t="str">
        <f>IFERROR(IF(H4971&lt;&gt;"",Belegerfassung!L4979*100,""),IF(OR(Belegerfassung!L4979="Leistung EU - Erlöse",Belegerfassung!L4979="Lieferungen EU-Erlöse",Belegerfassung!L4979="EUST",Belegerfassung!L4979="Bauleistungen 20%")=TRUE,"",MID(Belegerfassung!L4979,4,2)))</f>
        <v/>
      </c>
      <c r="J4971" s="6" t="str">
        <f>IF(A4971&lt;&gt;"",LEFT(Belegerfassung!D4979,40),"")</f>
        <v/>
      </c>
      <c r="K4971" t="str">
        <f>IF(A4971&lt;&gt;"",VLOOKUP(D4971,Abfrage!$F$2:$G$21,2,FALSE),"")</f>
        <v/>
      </c>
      <c r="L4971" s="6" t="str">
        <f>IF(Belegerfassung!H4979&lt;&gt;"",Belegerfassung!H4979,"")</f>
        <v/>
      </c>
      <c r="M4971" t="str">
        <f>IFERROR(IF(Belegerfassung!E4979&lt;&gt;"",VLOOKUP(Belegerfassung!E4979,Abfrage!$L$2:$M$15,2,),""),"")</f>
        <v/>
      </c>
      <c r="N4971" t="str">
        <f t="shared" si="232"/>
        <v/>
      </c>
      <c r="O4971" t="str">
        <f t="shared" si="233"/>
        <v/>
      </c>
      <c r="P4971" t="str">
        <f>IF(Belegerfassung!G4979&lt;&gt;"",CONCATENATE(Belegerfassung!G4979,".pdf"),"")</f>
        <v/>
      </c>
    </row>
    <row r="4972" spans="1:16">
      <c r="A4972" t="str">
        <f>IF(Belegerfassung!C4980&lt;&gt;"",0,"")</f>
        <v/>
      </c>
      <c r="B4972" t="str">
        <f>IFERROR(VLOOKUP(Belegerfassung!I4980,Konten!A:D,2,FALSE),"")</f>
        <v/>
      </c>
      <c r="C4972" t="str">
        <f>IF(A4972&lt;&gt;"",TEXT(Belegerfassung!C4980,"TT.MM.JJJJ"),"")</f>
        <v/>
      </c>
      <c r="D4972" t="str">
        <f>IFERROR(VLOOKUP(Belegerfassung!A4980,Abfrage!$E$2:$F$20,2,FALSE),"")</f>
        <v/>
      </c>
      <c r="E4972" t="str">
        <f>IF(A4972&lt;&gt;"",Belegerfassung!B4980,"")</f>
        <v/>
      </c>
      <c r="F4972" t="str">
        <f>IF(Belegerfassung!L4980="","",IF(Belegerfassung!L4980&lt;&gt;"",IF(Belegerfassung!L4980&lt;&gt;"",IF(Belegerfassung!J4980&lt;&gt;0,VLOOKUP(Belegerfassung!L4980,Abfrage!$A$2:$C$19,2,),VLOOKUP(Belegerfassung!L4980,Abfrage!$A$2:$C$19,3,)),"")))</f>
        <v/>
      </c>
      <c r="G4972" t="str">
        <f t="shared" si="231"/>
        <v/>
      </c>
      <c r="H4972" s="31" t="str">
        <f>IF(A4972&lt;&gt;"",-Belegerfassung!J4980+Belegerfassung!K4980,"")</f>
        <v/>
      </c>
      <c r="I4972" s="49" t="str">
        <f>IFERROR(IF(H4972&lt;&gt;"",Belegerfassung!L4980*100,""),IF(OR(Belegerfassung!L4980="Leistung EU - Erlöse",Belegerfassung!L4980="Lieferungen EU-Erlöse",Belegerfassung!L4980="EUST",Belegerfassung!L4980="Bauleistungen 20%")=TRUE,"",MID(Belegerfassung!L4980,4,2)))</f>
        <v/>
      </c>
      <c r="J4972" s="6" t="str">
        <f>IF(A4972&lt;&gt;"",LEFT(Belegerfassung!D4980,40),"")</f>
        <v/>
      </c>
      <c r="K4972" t="str">
        <f>IF(A4972&lt;&gt;"",VLOOKUP(D4972,Abfrage!$F$2:$G$21,2,FALSE),"")</f>
        <v/>
      </c>
      <c r="L4972" s="6" t="str">
        <f>IF(Belegerfassung!H4980&lt;&gt;"",Belegerfassung!H4980,"")</f>
        <v/>
      </c>
      <c r="M4972" t="str">
        <f>IFERROR(IF(Belegerfassung!E4980&lt;&gt;"",VLOOKUP(Belegerfassung!E4980,Abfrage!$L$2:$M$15,2,),""),"")</f>
        <v/>
      </c>
      <c r="N4972" t="str">
        <f t="shared" si="232"/>
        <v/>
      </c>
      <c r="O4972" t="str">
        <f t="shared" si="233"/>
        <v/>
      </c>
      <c r="P4972" t="str">
        <f>IF(Belegerfassung!G4980&lt;&gt;"",CONCATENATE(Belegerfassung!G4980,".pdf"),"")</f>
        <v/>
      </c>
    </row>
    <row r="4973" spans="1:16">
      <c r="A4973" t="str">
        <f>IF(Belegerfassung!C4981&lt;&gt;"",0,"")</f>
        <v/>
      </c>
      <c r="B4973" t="str">
        <f>IFERROR(VLOOKUP(Belegerfassung!I4981,Konten!A:D,2,FALSE),"")</f>
        <v/>
      </c>
      <c r="C4973" t="str">
        <f>IF(A4973&lt;&gt;"",TEXT(Belegerfassung!C4981,"TT.MM.JJJJ"),"")</f>
        <v/>
      </c>
      <c r="D4973" t="str">
        <f>IFERROR(VLOOKUP(Belegerfassung!A4981,Abfrage!$E$2:$F$20,2,FALSE),"")</f>
        <v/>
      </c>
      <c r="E4973" t="str">
        <f>IF(A4973&lt;&gt;"",Belegerfassung!B4981,"")</f>
        <v/>
      </c>
      <c r="F4973" t="str">
        <f>IF(Belegerfassung!L4981="","",IF(Belegerfassung!L4981&lt;&gt;"",IF(Belegerfassung!L4981&lt;&gt;"",IF(Belegerfassung!J4981&lt;&gt;0,VLOOKUP(Belegerfassung!L4981,Abfrage!$A$2:$C$19,2,),VLOOKUP(Belegerfassung!L4981,Abfrage!$A$2:$C$19,3,)),"")))</f>
        <v/>
      </c>
      <c r="G4973" t="str">
        <f t="shared" si="231"/>
        <v/>
      </c>
      <c r="H4973" s="31" t="str">
        <f>IF(A4973&lt;&gt;"",-Belegerfassung!J4981+Belegerfassung!K4981,"")</f>
        <v/>
      </c>
      <c r="I4973" s="49" t="str">
        <f>IFERROR(IF(H4973&lt;&gt;"",Belegerfassung!L4981*100,""),IF(OR(Belegerfassung!L4981="Leistung EU - Erlöse",Belegerfassung!L4981="Lieferungen EU-Erlöse",Belegerfassung!L4981="EUST",Belegerfassung!L4981="Bauleistungen 20%")=TRUE,"",MID(Belegerfassung!L4981,4,2)))</f>
        <v/>
      </c>
      <c r="J4973" s="6" t="str">
        <f>IF(A4973&lt;&gt;"",LEFT(Belegerfassung!D4981,40),"")</f>
        <v/>
      </c>
      <c r="K4973" t="str">
        <f>IF(A4973&lt;&gt;"",VLOOKUP(D4973,Abfrage!$F$2:$G$21,2,FALSE),"")</f>
        <v/>
      </c>
      <c r="L4973" s="6" t="str">
        <f>IF(Belegerfassung!H4981&lt;&gt;"",Belegerfassung!H4981,"")</f>
        <v/>
      </c>
      <c r="M4973" t="str">
        <f>IFERROR(IF(Belegerfassung!E4981&lt;&gt;"",VLOOKUP(Belegerfassung!E4981,Abfrage!$L$2:$M$15,2,),""),"")</f>
        <v/>
      </c>
      <c r="N4973" t="str">
        <f t="shared" si="232"/>
        <v/>
      </c>
      <c r="O4973" t="str">
        <f t="shared" si="233"/>
        <v/>
      </c>
      <c r="P4973" t="str">
        <f>IF(Belegerfassung!G4981&lt;&gt;"",CONCATENATE(Belegerfassung!G4981,".pdf"),"")</f>
        <v/>
      </c>
    </row>
    <row r="4974" spans="1:16">
      <c r="A4974" t="str">
        <f>IF(Belegerfassung!C4982&lt;&gt;"",0,"")</f>
        <v/>
      </c>
      <c r="B4974" t="str">
        <f>IFERROR(VLOOKUP(Belegerfassung!I4982,Konten!A:D,2,FALSE),"")</f>
        <v/>
      </c>
      <c r="C4974" t="str">
        <f>IF(A4974&lt;&gt;"",TEXT(Belegerfassung!C4982,"TT.MM.JJJJ"),"")</f>
        <v/>
      </c>
      <c r="D4974" t="str">
        <f>IFERROR(VLOOKUP(Belegerfassung!A4982,Abfrage!$E$2:$F$20,2,FALSE),"")</f>
        <v/>
      </c>
      <c r="E4974" t="str">
        <f>IF(A4974&lt;&gt;"",Belegerfassung!B4982,"")</f>
        <v/>
      </c>
      <c r="F4974" t="str">
        <f>IF(Belegerfassung!L4982="","",IF(Belegerfassung!L4982&lt;&gt;"",IF(Belegerfassung!L4982&lt;&gt;"",IF(Belegerfassung!J4982&lt;&gt;0,VLOOKUP(Belegerfassung!L4982,Abfrage!$A$2:$C$19,2,),VLOOKUP(Belegerfassung!L4982,Abfrage!$A$2:$C$19,3,)),"")))</f>
        <v/>
      </c>
      <c r="G4974" t="str">
        <f t="shared" si="231"/>
        <v/>
      </c>
      <c r="H4974" s="31" t="str">
        <f>IF(A4974&lt;&gt;"",-Belegerfassung!J4982+Belegerfassung!K4982,"")</f>
        <v/>
      </c>
      <c r="I4974" s="49" t="str">
        <f>IFERROR(IF(H4974&lt;&gt;"",Belegerfassung!L4982*100,""),IF(OR(Belegerfassung!L4982="Leistung EU - Erlöse",Belegerfassung!L4982="Lieferungen EU-Erlöse",Belegerfassung!L4982="EUST",Belegerfassung!L4982="Bauleistungen 20%")=TRUE,"",MID(Belegerfassung!L4982,4,2)))</f>
        <v/>
      </c>
      <c r="J4974" s="6" t="str">
        <f>IF(A4974&lt;&gt;"",LEFT(Belegerfassung!D4982,40),"")</f>
        <v/>
      </c>
      <c r="K4974" t="str">
        <f>IF(A4974&lt;&gt;"",VLOOKUP(D4974,Abfrage!$F$2:$G$21,2,FALSE),"")</f>
        <v/>
      </c>
      <c r="L4974" s="6" t="str">
        <f>IF(Belegerfassung!H4982&lt;&gt;"",Belegerfassung!H4982,"")</f>
        <v/>
      </c>
      <c r="M4974" t="str">
        <f>IFERROR(IF(Belegerfassung!E4982&lt;&gt;"",VLOOKUP(Belegerfassung!E4982,Abfrage!$L$2:$M$15,2,),""),"")</f>
        <v/>
      </c>
      <c r="N4974" t="str">
        <f t="shared" si="232"/>
        <v/>
      </c>
      <c r="O4974" t="str">
        <f t="shared" si="233"/>
        <v/>
      </c>
      <c r="P4974" t="str">
        <f>IF(Belegerfassung!G4982&lt;&gt;"",CONCATENATE(Belegerfassung!G4982,".pdf"),"")</f>
        <v/>
      </c>
    </row>
    <row r="4975" spans="1:16">
      <c r="A4975" t="str">
        <f>IF(Belegerfassung!C4983&lt;&gt;"",0,"")</f>
        <v/>
      </c>
      <c r="B4975" t="str">
        <f>IFERROR(VLOOKUP(Belegerfassung!I4983,Konten!A:D,2,FALSE),"")</f>
        <v/>
      </c>
      <c r="C4975" t="str">
        <f>IF(A4975&lt;&gt;"",TEXT(Belegerfassung!C4983,"TT.MM.JJJJ"),"")</f>
        <v/>
      </c>
      <c r="D4975" t="str">
        <f>IFERROR(VLOOKUP(Belegerfassung!A4983,Abfrage!$E$2:$F$20,2,FALSE),"")</f>
        <v/>
      </c>
      <c r="E4975" t="str">
        <f>IF(A4975&lt;&gt;"",Belegerfassung!B4983,"")</f>
        <v/>
      </c>
      <c r="F4975" t="str">
        <f>IF(Belegerfassung!L4983="","",IF(Belegerfassung!L4983&lt;&gt;"",IF(Belegerfassung!L4983&lt;&gt;"",IF(Belegerfassung!J4983&lt;&gt;0,VLOOKUP(Belegerfassung!L4983,Abfrage!$A$2:$C$19,2,),VLOOKUP(Belegerfassung!L4983,Abfrage!$A$2:$C$19,3,)),"")))</f>
        <v/>
      </c>
      <c r="G4975" t="str">
        <f t="shared" si="231"/>
        <v/>
      </c>
      <c r="H4975" s="31" t="str">
        <f>IF(A4975&lt;&gt;"",-Belegerfassung!J4983+Belegerfassung!K4983,"")</f>
        <v/>
      </c>
      <c r="I4975" s="49" t="str">
        <f>IFERROR(IF(H4975&lt;&gt;"",Belegerfassung!L4983*100,""),IF(OR(Belegerfassung!L4983="Leistung EU - Erlöse",Belegerfassung!L4983="Lieferungen EU-Erlöse",Belegerfassung!L4983="EUST",Belegerfassung!L4983="Bauleistungen 20%")=TRUE,"",MID(Belegerfassung!L4983,4,2)))</f>
        <v/>
      </c>
      <c r="J4975" s="6" t="str">
        <f>IF(A4975&lt;&gt;"",LEFT(Belegerfassung!D4983,40),"")</f>
        <v/>
      </c>
      <c r="K4975" t="str">
        <f>IF(A4975&lt;&gt;"",VLOOKUP(D4975,Abfrage!$F$2:$G$21,2,FALSE),"")</f>
        <v/>
      </c>
      <c r="L4975" s="6" t="str">
        <f>IF(Belegerfassung!H4983&lt;&gt;"",Belegerfassung!H4983,"")</f>
        <v/>
      </c>
      <c r="M4975" t="str">
        <f>IFERROR(IF(Belegerfassung!E4983&lt;&gt;"",VLOOKUP(Belegerfassung!E4983,Abfrage!$L$2:$M$15,2,),""),"")</f>
        <v/>
      </c>
      <c r="N4975" t="str">
        <f t="shared" si="232"/>
        <v/>
      </c>
      <c r="O4975" t="str">
        <f t="shared" si="233"/>
        <v/>
      </c>
      <c r="P4975" t="str">
        <f>IF(Belegerfassung!G4983&lt;&gt;"",CONCATENATE(Belegerfassung!G4983,".pdf"),"")</f>
        <v/>
      </c>
    </row>
    <row r="4976" spans="1:16">
      <c r="A4976" t="str">
        <f>IF(Belegerfassung!C4984&lt;&gt;"",0,"")</f>
        <v/>
      </c>
      <c r="B4976" t="str">
        <f>IFERROR(VLOOKUP(Belegerfassung!I4984,Konten!A:D,2,FALSE),"")</f>
        <v/>
      </c>
      <c r="C4976" t="str">
        <f>IF(A4976&lt;&gt;"",TEXT(Belegerfassung!C4984,"TT.MM.JJJJ"),"")</f>
        <v/>
      </c>
      <c r="D4976" t="str">
        <f>IFERROR(VLOOKUP(Belegerfassung!A4984,Abfrage!$E$2:$F$20,2,FALSE),"")</f>
        <v/>
      </c>
      <c r="E4976" t="str">
        <f>IF(A4976&lt;&gt;"",Belegerfassung!B4984,"")</f>
        <v/>
      </c>
      <c r="F4976" t="str">
        <f>IF(Belegerfassung!L4984="","",IF(Belegerfassung!L4984&lt;&gt;"",IF(Belegerfassung!L4984&lt;&gt;"",IF(Belegerfassung!J4984&lt;&gt;0,VLOOKUP(Belegerfassung!L4984,Abfrage!$A$2:$C$19,2,),VLOOKUP(Belegerfassung!L4984,Abfrage!$A$2:$C$19,3,)),"")))</f>
        <v/>
      </c>
      <c r="G4976" t="str">
        <f t="shared" si="231"/>
        <v/>
      </c>
      <c r="H4976" s="31" t="str">
        <f>IF(A4976&lt;&gt;"",-Belegerfassung!J4984+Belegerfassung!K4984,"")</f>
        <v/>
      </c>
      <c r="I4976" s="49" t="str">
        <f>IFERROR(IF(H4976&lt;&gt;"",Belegerfassung!L4984*100,""),IF(OR(Belegerfassung!L4984="Leistung EU - Erlöse",Belegerfassung!L4984="Lieferungen EU-Erlöse",Belegerfassung!L4984="EUST",Belegerfassung!L4984="Bauleistungen 20%")=TRUE,"",MID(Belegerfassung!L4984,4,2)))</f>
        <v/>
      </c>
      <c r="J4976" s="6" t="str">
        <f>IF(A4976&lt;&gt;"",LEFT(Belegerfassung!D4984,40),"")</f>
        <v/>
      </c>
      <c r="K4976" t="str">
        <f>IF(A4976&lt;&gt;"",VLOOKUP(D4976,Abfrage!$F$2:$G$21,2,FALSE),"")</f>
        <v/>
      </c>
      <c r="L4976" s="6" t="str">
        <f>IF(Belegerfassung!H4984&lt;&gt;"",Belegerfassung!H4984,"")</f>
        <v/>
      </c>
      <c r="M4976" t="str">
        <f>IFERROR(IF(Belegerfassung!E4984&lt;&gt;"",VLOOKUP(Belegerfassung!E4984,Abfrage!$L$2:$M$15,2,),""),"")</f>
        <v/>
      </c>
      <c r="N4976" t="str">
        <f t="shared" si="232"/>
        <v/>
      </c>
      <c r="O4976" t="str">
        <f t="shared" si="233"/>
        <v/>
      </c>
      <c r="P4976" t="str">
        <f>IF(Belegerfassung!G4984&lt;&gt;"",CONCATENATE(Belegerfassung!G4984,".pdf"),"")</f>
        <v/>
      </c>
    </row>
    <row r="4977" spans="1:16">
      <c r="A4977" t="str">
        <f>IF(Belegerfassung!C4985&lt;&gt;"",0,"")</f>
        <v/>
      </c>
      <c r="B4977" t="str">
        <f>IFERROR(VLOOKUP(Belegerfassung!I4985,Konten!A:D,2,FALSE),"")</f>
        <v/>
      </c>
      <c r="C4977" t="str">
        <f>IF(A4977&lt;&gt;"",TEXT(Belegerfassung!C4985,"TT.MM.JJJJ"),"")</f>
        <v/>
      </c>
      <c r="D4977" t="str">
        <f>IFERROR(VLOOKUP(Belegerfassung!A4985,Abfrage!$E$2:$F$20,2,FALSE),"")</f>
        <v/>
      </c>
      <c r="E4977" t="str">
        <f>IF(A4977&lt;&gt;"",Belegerfassung!B4985,"")</f>
        <v/>
      </c>
      <c r="F4977" t="str">
        <f>IF(Belegerfassung!L4985="","",IF(Belegerfassung!L4985&lt;&gt;"",IF(Belegerfassung!L4985&lt;&gt;"",IF(Belegerfassung!J4985&lt;&gt;0,VLOOKUP(Belegerfassung!L4985,Abfrage!$A$2:$C$19,2,),VLOOKUP(Belegerfassung!L4985,Abfrage!$A$2:$C$19,3,)),"")))</f>
        <v/>
      </c>
      <c r="G4977" t="str">
        <f t="shared" si="231"/>
        <v/>
      </c>
      <c r="H4977" s="31" t="str">
        <f>IF(A4977&lt;&gt;"",-Belegerfassung!J4985+Belegerfassung!K4985,"")</f>
        <v/>
      </c>
      <c r="I4977" s="49" t="str">
        <f>IFERROR(IF(H4977&lt;&gt;"",Belegerfassung!L4985*100,""),IF(OR(Belegerfassung!L4985="Leistung EU - Erlöse",Belegerfassung!L4985="Lieferungen EU-Erlöse",Belegerfassung!L4985="EUST",Belegerfassung!L4985="Bauleistungen 20%")=TRUE,"",MID(Belegerfassung!L4985,4,2)))</f>
        <v/>
      </c>
      <c r="J4977" s="6" t="str">
        <f>IF(A4977&lt;&gt;"",LEFT(Belegerfassung!D4985,40),"")</f>
        <v/>
      </c>
      <c r="K4977" t="str">
        <f>IF(A4977&lt;&gt;"",VLOOKUP(D4977,Abfrage!$F$2:$G$21,2,FALSE),"")</f>
        <v/>
      </c>
      <c r="L4977" s="6" t="str">
        <f>IF(Belegerfassung!H4985&lt;&gt;"",Belegerfassung!H4985,"")</f>
        <v/>
      </c>
      <c r="M4977" t="str">
        <f>IFERROR(IF(Belegerfassung!E4985&lt;&gt;"",VLOOKUP(Belegerfassung!E4985,Abfrage!$L$2:$M$15,2,),""),"")</f>
        <v/>
      </c>
      <c r="N4977" t="str">
        <f t="shared" si="232"/>
        <v/>
      </c>
      <c r="O4977" t="str">
        <f t="shared" si="233"/>
        <v/>
      </c>
      <c r="P4977" t="str">
        <f>IF(Belegerfassung!G4985&lt;&gt;"",CONCATENATE(Belegerfassung!G4985,".pdf"),"")</f>
        <v/>
      </c>
    </row>
    <row r="4978" spans="1:16">
      <c r="A4978" t="str">
        <f>IF(Belegerfassung!C4986&lt;&gt;"",0,"")</f>
        <v/>
      </c>
      <c r="B4978" t="str">
        <f>IFERROR(VLOOKUP(Belegerfassung!I4986,Konten!A:D,2,FALSE),"")</f>
        <v/>
      </c>
      <c r="C4978" t="str">
        <f>IF(A4978&lt;&gt;"",TEXT(Belegerfassung!C4986,"TT.MM.JJJJ"),"")</f>
        <v/>
      </c>
      <c r="D4978" t="str">
        <f>IFERROR(VLOOKUP(Belegerfassung!A4986,Abfrage!$E$2:$F$20,2,FALSE),"")</f>
        <v/>
      </c>
      <c r="E4978" t="str">
        <f>IF(A4978&lt;&gt;"",Belegerfassung!B4986,"")</f>
        <v/>
      </c>
      <c r="F4978" t="str">
        <f>IF(Belegerfassung!L4986="","",IF(Belegerfassung!L4986&lt;&gt;"",IF(Belegerfassung!L4986&lt;&gt;"",IF(Belegerfassung!J4986&lt;&gt;0,VLOOKUP(Belegerfassung!L4986,Abfrage!$A$2:$C$19,2,),VLOOKUP(Belegerfassung!L4986,Abfrage!$A$2:$C$19,3,)),"")))</f>
        <v/>
      </c>
      <c r="G4978" t="str">
        <f t="shared" si="231"/>
        <v/>
      </c>
      <c r="H4978" s="31" t="str">
        <f>IF(A4978&lt;&gt;"",-Belegerfassung!J4986+Belegerfassung!K4986,"")</f>
        <v/>
      </c>
      <c r="I4978" s="49" t="str">
        <f>IFERROR(IF(H4978&lt;&gt;"",Belegerfassung!L4986*100,""),IF(OR(Belegerfassung!L4986="Leistung EU - Erlöse",Belegerfassung!L4986="Lieferungen EU-Erlöse",Belegerfassung!L4986="EUST",Belegerfassung!L4986="Bauleistungen 20%")=TRUE,"",MID(Belegerfassung!L4986,4,2)))</f>
        <v/>
      </c>
      <c r="J4978" s="6" t="str">
        <f>IF(A4978&lt;&gt;"",LEFT(Belegerfassung!D4986,40),"")</f>
        <v/>
      </c>
      <c r="K4978" t="str">
        <f>IF(A4978&lt;&gt;"",VLOOKUP(D4978,Abfrage!$F$2:$G$21,2,FALSE),"")</f>
        <v/>
      </c>
      <c r="L4978" s="6" t="str">
        <f>IF(Belegerfassung!H4986&lt;&gt;"",Belegerfassung!H4986,"")</f>
        <v/>
      </c>
      <c r="M4978" t="str">
        <f>IFERROR(IF(Belegerfassung!E4986&lt;&gt;"",VLOOKUP(Belegerfassung!E4986,Abfrage!$L$2:$M$15,2,),""),"")</f>
        <v/>
      </c>
      <c r="N4978" t="str">
        <f t="shared" si="232"/>
        <v/>
      </c>
      <c r="O4978" t="str">
        <f t="shared" si="233"/>
        <v/>
      </c>
      <c r="P4978" t="str">
        <f>IF(Belegerfassung!G4986&lt;&gt;"",CONCATENATE(Belegerfassung!G4986,".pdf"),"")</f>
        <v/>
      </c>
    </row>
    <row r="4979" spans="1:16">
      <c r="A4979" t="str">
        <f>IF(Belegerfassung!C4987&lt;&gt;"",0,"")</f>
        <v/>
      </c>
      <c r="B4979" t="str">
        <f>IFERROR(VLOOKUP(Belegerfassung!I4987,Konten!A:D,2,FALSE),"")</f>
        <v/>
      </c>
      <c r="C4979" t="str">
        <f>IF(A4979&lt;&gt;"",TEXT(Belegerfassung!C4987,"TT.MM.JJJJ"),"")</f>
        <v/>
      </c>
      <c r="D4979" t="str">
        <f>IFERROR(VLOOKUP(Belegerfassung!A4987,Abfrage!$E$2:$F$20,2,FALSE),"")</f>
        <v/>
      </c>
      <c r="E4979" t="str">
        <f>IF(A4979&lt;&gt;"",Belegerfassung!B4987,"")</f>
        <v/>
      </c>
      <c r="F4979" t="str">
        <f>IF(Belegerfassung!L4987="","",IF(Belegerfassung!L4987&lt;&gt;"",IF(Belegerfassung!L4987&lt;&gt;"",IF(Belegerfassung!J4987&lt;&gt;0,VLOOKUP(Belegerfassung!L4987,Abfrage!$A$2:$C$19,2,),VLOOKUP(Belegerfassung!L4987,Abfrage!$A$2:$C$19,3,)),"")))</f>
        <v/>
      </c>
      <c r="G4979" t="str">
        <f t="shared" si="231"/>
        <v/>
      </c>
      <c r="H4979" s="31" t="str">
        <f>IF(A4979&lt;&gt;"",-Belegerfassung!J4987+Belegerfassung!K4987,"")</f>
        <v/>
      </c>
      <c r="I4979" s="49" t="str">
        <f>IFERROR(IF(H4979&lt;&gt;"",Belegerfassung!L4987*100,""),IF(OR(Belegerfassung!L4987="Leistung EU - Erlöse",Belegerfassung!L4987="Lieferungen EU-Erlöse",Belegerfassung!L4987="EUST",Belegerfassung!L4987="Bauleistungen 20%")=TRUE,"",MID(Belegerfassung!L4987,4,2)))</f>
        <v/>
      </c>
      <c r="J4979" s="6" t="str">
        <f>IF(A4979&lt;&gt;"",LEFT(Belegerfassung!D4987,40),"")</f>
        <v/>
      </c>
      <c r="K4979" t="str">
        <f>IF(A4979&lt;&gt;"",VLOOKUP(D4979,Abfrage!$F$2:$G$21,2,FALSE),"")</f>
        <v/>
      </c>
      <c r="L4979" s="6" t="str">
        <f>IF(Belegerfassung!H4987&lt;&gt;"",Belegerfassung!H4987,"")</f>
        <v/>
      </c>
      <c r="M4979" t="str">
        <f>IFERROR(IF(Belegerfassung!E4987&lt;&gt;"",VLOOKUP(Belegerfassung!E4987,Abfrage!$L$2:$M$15,2,),""),"")</f>
        <v/>
      </c>
      <c r="N4979" t="str">
        <f t="shared" si="232"/>
        <v/>
      </c>
      <c r="O4979" t="str">
        <f t="shared" si="233"/>
        <v/>
      </c>
      <c r="P4979" t="str">
        <f>IF(Belegerfassung!G4987&lt;&gt;"",CONCATENATE(Belegerfassung!G4987,".pdf"),"")</f>
        <v/>
      </c>
    </row>
    <row r="4980" spans="1:16">
      <c r="A4980" t="str">
        <f>IF(Belegerfassung!C4988&lt;&gt;"",0,"")</f>
        <v/>
      </c>
      <c r="B4980" t="str">
        <f>IFERROR(VLOOKUP(Belegerfassung!I4988,Konten!A:D,2,FALSE),"")</f>
        <v/>
      </c>
      <c r="C4980" t="str">
        <f>IF(A4980&lt;&gt;"",TEXT(Belegerfassung!C4988,"TT.MM.JJJJ"),"")</f>
        <v/>
      </c>
      <c r="D4980" t="str">
        <f>IFERROR(VLOOKUP(Belegerfassung!A4988,Abfrage!$E$2:$F$20,2,FALSE),"")</f>
        <v/>
      </c>
      <c r="E4980" t="str">
        <f>IF(A4980&lt;&gt;"",Belegerfassung!B4988,"")</f>
        <v/>
      </c>
      <c r="F4980" t="str">
        <f>IF(Belegerfassung!L4988="","",IF(Belegerfassung!L4988&lt;&gt;"",IF(Belegerfassung!L4988&lt;&gt;"",IF(Belegerfassung!J4988&lt;&gt;0,VLOOKUP(Belegerfassung!L4988,Abfrage!$A$2:$C$19,2,),VLOOKUP(Belegerfassung!L4988,Abfrage!$A$2:$C$19,3,)),"")))</f>
        <v/>
      </c>
      <c r="G4980" t="str">
        <f t="shared" si="231"/>
        <v/>
      </c>
      <c r="H4980" s="31" t="str">
        <f>IF(A4980&lt;&gt;"",-Belegerfassung!J4988+Belegerfassung!K4988,"")</f>
        <v/>
      </c>
      <c r="I4980" s="49" t="str">
        <f>IFERROR(IF(H4980&lt;&gt;"",Belegerfassung!L4988*100,""),IF(OR(Belegerfassung!L4988="Leistung EU - Erlöse",Belegerfassung!L4988="Lieferungen EU-Erlöse",Belegerfassung!L4988="EUST",Belegerfassung!L4988="Bauleistungen 20%")=TRUE,"",MID(Belegerfassung!L4988,4,2)))</f>
        <v/>
      </c>
      <c r="J4980" s="6" t="str">
        <f>IF(A4980&lt;&gt;"",LEFT(Belegerfassung!D4988,40),"")</f>
        <v/>
      </c>
      <c r="K4980" t="str">
        <f>IF(A4980&lt;&gt;"",VLOOKUP(D4980,Abfrage!$F$2:$G$21,2,FALSE),"")</f>
        <v/>
      </c>
      <c r="L4980" s="6" t="str">
        <f>IF(Belegerfassung!H4988&lt;&gt;"",Belegerfassung!H4988,"")</f>
        <v/>
      </c>
      <c r="M4980" t="str">
        <f>IFERROR(IF(Belegerfassung!E4988&lt;&gt;"",VLOOKUP(Belegerfassung!E4988,Abfrage!$L$2:$M$15,2,),""),"")</f>
        <v/>
      </c>
      <c r="N4980" t="str">
        <f t="shared" si="232"/>
        <v/>
      </c>
      <c r="O4980" t="str">
        <f t="shared" si="233"/>
        <v/>
      </c>
      <c r="P4980" t="str">
        <f>IF(Belegerfassung!G4988&lt;&gt;"",CONCATENATE(Belegerfassung!G4988,".pdf"),"")</f>
        <v/>
      </c>
    </row>
    <row r="4981" spans="1:16">
      <c r="A4981" t="str">
        <f>IF(Belegerfassung!C4989&lt;&gt;"",0,"")</f>
        <v/>
      </c>
      <c r="B4981" t="str">
        <f>IFERROR(VLOOKUP(Belegerfassung!I4989,Konten!A:D,2,FALSE),"")</f>
        <v/>
      </c>
      <c r="C4981" t="str">
        <f>IF(A4981&lt;&gt;"",TEXT(Belegerfassung!C4989,"TT.MM.JJJJ"),"")</f>
        <v/>
      </c>
      <c r="D4981" t="str">
        <f>IFERROR(VLOOKUP(Belegerfassung!A4989,Abfrage!$E$2:$F$20,2,FALSE),"")</f>
        <v/>
      </c>
      <c r="E4981" t="str">
        <f>IF(A4981&lt;&gt;"",Belegerfassung!B4989,"")</f>
        <v/>
      </c>
      <c r="F4981" t="str">
        <f>IF(Belegerfassung!L4989="","",IF(Belegerfassung!L4989&lt;&gt;"",IF(Belegerfassung!L4989&lt;&gt;"",IF(Belegerfassung!J4989&lt;&gt;0,VLOOKUP(Belegerfassung!L4989,Abfrage!$A$2:$C$19,2,),VLOOKUP(Belegerfassung!L4989,Abfrage!$A$2:$C$19,3,)),"")))</f>
        <v/>
      </c>
      <c r="G4981" t="str">
        <f t="shared" si="231"/>
        <v/>
      </c>
      <c r="H4981" s="31" t="str">
        <f>IF(A4981&lt;&gt;"",-Belegerfassung!J4989+Belegerfassung!K4989,"")</f>
        <v/>
      </c>
      <c r="I4981" s="49" t="str">
        <f>IFERROR(IF(H4981&lt;&gt;"",Belegerfassung!L4989*100,""),IF(OR(Belegerfassung!L4989="Leistung EU - Erlöse",Belegerfassung!L4989="Lieferungen EU-Erlöse",Belegerfassung!L4989="EUST",Belegerfassung!L4989="Bauleistungen 20%")=TRUE,"",MID(Belegerfassung!L4989,4,2)))</f>
        <v/>
      </c>
      <c r="J4981" s="6" t="str">
        <f>IF(A4981&lt;&gt;"",LEFT(Belegerfassung!D4989,40),"")</f>
        <v/>
      </c>
      <c r="K4981" t="str">
        <f>IF(A4981&lt;&gt;"",VLOOKUP(D4981,Abfrage!$F$2:$G$21,2,FALSE),"")</f>
        <v/>
      </c>
      <c r="L4981" s="6" t="str">
        <f>IF(Belegerfassung!H4989&lt;&gt;"",Belegerfassung!H4989,"")</f>
        <v/>
      </c>
      <c r="M4981" t="str">
        <f>IFERROR(IF(Belegerfassung!E4989&lt;&gt;"",VLOOKUP(Belegerfassung!E4989,Abfrage!$L$2:$M$15,2,),""),"")</f>
        <v/>
      </c>
      <c r="N4981" t="str">
        <f t="shared" si="232"/>
        <v/>
      </c>
      <c r="O4981" t="str">
        <f t="shared" si="233"/>
        <v/>
      </c>
      <c r="P4981" t="str">
        <f>IF(Belegerfassung!G4989&lt;&gt;"",CONCATENATE(Belegerfassung!G4989,".pdf"),"")</f>
        <v/>
      </c>
    </row>
    <row r="4982" spans="1:16">
      <c r="A4982" t="str">
        <f>IF(Belegerfassung!C4990&lt;&gt;"",0,"")</f>
        <v/>
      </c>
      <c r="B4982" t="str">
        <f>IFERROR(VLOOKUP(Belegerfassung!I4990,Konten!A:D,2,FALSE),"")</f>
        <v/>
      </c>
      <c r="C4982" t="str">
        <f>IF(A4982&lt;&gt;"",TEXT(Belegerfassung!C4990,"TT.MM.JJJJ"),"")</f>
        <v/>
      </c>
      <c r="D4982" t="str">
        <f>IFERROR(VLOOKUP(Belegerfassung!A4990,Abfrage!$E$2:$F$20,2,FALSE),"")</f>
        <v/>
      </c>
      <c r="E4982" t="str">
        <f>IF(A4982&lt;&gt;"",Belegerfassung!B4990,"")</f>
        <v/>
      </c>
      <c r="F4982" t="str">
        <f>IF(Belegerfassung!L4990="","",IF(Belegerfassung!L4990&lt;&gt;"",IF(Belegerfassung!L4990&lt;&gt;"",IF(Belegerfassung!J4990&lt;&gt;0,VLOOKUP(Belegerfassung!L4990,Abfrage!$A$2:$C$19,2,),VLOOKUP(Belegerfassung!L4990,Abfrage!$A$2:$C$19,3,)),"")))</f>
        <v/>
      </c>
      <c r="G4982" t="str">
        <f t="shared" si="231"/>
        <v/>
      </c>
      <c r="H4982" s="31" t="str">
        <f>IF(A4982&lt;&gt;"",-Belegerfassung!J4990+Belegerfassung!K4990,"")</f>
        <v/>
      </c>
      <c r="I4982" s="49" t="str">
        <f>IFERROR(IF(H4982&lt;&gt;"",Belegerfassung!L4990*100,""),IF(OR(Belegerfassung!L4990="Leistung EU - Erlöse",Belegerfassung!L4990="Lieferungen EU-Erlöse",Belegerfassung!L4990="EUST",Belegerfassung!L4990="Bauleistungen 20%")=TRUE,"",MID(Belegerfassung!L4990,4,2)))</f>
        <v/>
      </c>
      <c r="J4982" s="6" t="str">
        <f>IF(A4982&lt;&gt;"",LEFT(Belegerfassung!D4990,40),"")</f>
        <v/>
      </c>
      <c r="K4982" t="str">
        <f>IF(A4982&lt;&gt;"",VLOOKUP(D4982,Abfrage!$F$2:$G$21,2,FALSE),"")</f>
        <v/>
      </c>
      <c r="L4982" s="6" t="str">
        <f>IF(Belegerfassung!H4990&lt;&gt;"",Belegerfassung!H4990,"")</f>
        <v/>
      </c>
      <c r="M4982" t="str">
        <f>IFERROR(IF(Belegerfassung!E4990&lt;&gt;"",VLOOKUP(Belegerfassung!E4990,Abfrage!$L$2:$M$15,2,),""),"")</f>
        <v/>
      </c>
      <c r="N4982" t="str">
        <f t="shared" si="232"/>
        <v/>
      </c>
      <c r="O4982" t="str">
        <f t="shared" si="233"/>
        <v/>
      </c>
      <c r="P4982" t="str">
        <f>IF(Belegerfassung!G4990&lt;&gt;"",CONCATENATE(Belegerfassung!G4990,".pdf"),"")</f>
        <v/>
      </c>
    </row>
    <row r="4983" spans="1:16">
      <c r="A4983" t="str">
        <f>IF(Belegerfassung!C4991&lt;&gt;"",0,"")</f>
        <v/>
      </c>
      <c r="B4983" t="str">
        <f>IFERROR(VLOOKUP(Belegerfassung!I4991,Konten!A:D,2,FALSE),"")</f>
        <v/>
      </c>
      <c r="C4983" t="str">
        <f>IF(A4983&lt;&gt;"",TEXT(Belegerfassung!C4991,"TT.MM.JJJJ"),"")</f>
        <v/>
      </c>
      <c r="D4983" t="str">
        <f>IFERROR(VLOOKUP(Belegerfassung!A4991,Abfrage!$E$2:$F$20,2,FALSE),"")</f>
        <v/>
      </c>
      <c r="E4983" t="str">
        <f>IF(A4983&lt;&gt;"",Belegerfassung!B4991,"")</f>
        <v/>
      </c>
      <c r="F4983" t="str">
        <f>IF(Belegerfassung!L4991="","",IF(Belegerfassung!L4991&lt;&gt;"",IF(Belegerfassung!L4991&lt;&gt;"",IF(Belegerfassung!J4991&lt;&gt;0,VLOOKUP(Belegerfassung!L4991,Abfrage!$A$2:$C$19,2,),VLOOKUP(Belegerfassung!L4991,Abfrage!$A$2:$C$19,3,)),"")))</f>
        <v/>
      </c>
      <c r="G4983" t="str">
        <f t="shared" si="231"/>
        <v/>
      </c>
      <c r="H4983" s="31" t="str">
        <f>IF(A4983&lt;&gt;"",-Belegerfassung!J4991+Belegerfassung!K4991,"")</f>
        <v/>
      </c>
      <c r="I4983" s="49" t="str">
        <f>IFERROR(IF(H4983&lt;&gt;"",Belegerfassung!L4991*100,""),IF(OR(Belegerfassung!L4991="Leistung EU - Erlöse",Belegerfassung!L4991="Lieferungen EU-Erlöse",Belegerfassung!L4991="EUST",Belegerfassung!L4991="Bauleistungen 20%")=TRUE,"",MID(Belegerfassung!L4991,4,2)))</f>
        <v/>
      </c>
      <c r="J4983" s="6" t="str">
        <f>IF(A4983&lt;&gt;"",LEFT(Belegerfassung!D4991,40),"")</f>
        <v/>
      </c>
      <c r="K4983" t="str">
        <f>IF(A4983&lt;&gt;"",VLOOKUP(D4983,Abfrage!$F$2:$G$21,2,FALSE),"")</f>
        <v/>
      </c>
      <c r="L4983" s="6" t="str">
        <f>IF(Belegerfassung!H4991&lt;&gt;"",Belegerfassung!H4991,"")</f>
        <v/>
      </c>
      <c r="M4983" t="str">
        <f>IFERROR(IF(Belegerfassung!E4991&lt;&gt;"",VLOOKUP(Belegerfassung!E4991,Abfrage!$L$2:$M$15,2,),""),"")</f>
        <v/>
      </c>
      <c r="N4983" t="str">
        <f t="shared" si="232"/>
        <v/>
      </c>
      <c r="O4983" t="str">
        <f t="shared" si="233"/>
        <v/>
      </c>
      <c r="P4983" t="str">
        <f>IF(Belegerfassung!G4991&lt;&gt;"",CONCATENATE(Belegerfassung!G4991,".pdf"),"")</f>
        <v/>
      </c>
    </row>
    <row r="4984" spans="1:16">
      <c r="A4984" t="str">
        <f>IF(Belegerfassung!C4992&lt;&gt;"",0,"")</f>
        <v/>
      </c>
      <c r="B4984" t="str">
        <f>IFERROR(VLOOKUP(Belegerfassung!I4992,Konten!A:D,2,FALSE),"")</f>
        <v/>
      </c>
      <c r="C4984" t="str">
        <f>IF(A4984&lt;&gt;"",TEXT(Belegerfassung!C4992,"TT.MM.JJJJ"),"")</f>
        <v/>
      </c>
      <c r="D4984" t="str">
        <f>IFERROR(VLOOKUP(Belegerfassung!A4992,Abfrage!$E$2:$F$20,2,FALSE),"")</f>
        <v/>
      </c>
      <c r="E4984" t="str">
        <f>IF(A4984&lt;&gt;"",Belegerfassung!B4992,"")</f>
        <v/>
      </c>
      <c r="F4984" t="str">
        <f>IF(Belegerfassung!L4992="","",IF(Belegerfassung!L4992&lt;&gt;"",IF(Belegerfassung!L4992&lt;&gt;"",IF(Belegerfassung!J4992&lt;&gt;0,VLOOKUP(Belegerfassung!L4992,Abfrage!$A$2:$C$19,2,),VLOOKUP(Belegerfassung!L4992,Abfrage!$A$2:$C$19,3,)),"")))</f>
        <v/>
      </c>
      <c r="G4984" t="str">
        <f t="shared" si="231"/>
        <v/>
      </c>
      <c r="H4984" s="31" t="str">
        <f>IF(A4984&lt;&gt;"",-Belegerfassung!J4992+Belegerfassung!K4992,"")</f>
        <v/>
      </c>
      <c r="I4984" s="49" t="str">
        <f>IFERROR(IF(H4984&lt;&gt;"",Belegerfassung!L4992*100,""),IF(OR(Belegerfassung!L4992="Leistung EU - Erlöse",Belegerfassung!L4992="Lieferungen EU-Erlöse",Belegerfassung!L4992="EUST",Belegerfassung!L4992="Bauleistungen 20%")=TRUE,"",MID(Belegerfassung!L4992,4,2)))</f>
        <v/>
      </c>
      <c r="J4984" s="6" t="str">
        <f>IF(A4984&lt;&gt;"",LEFT(Belegerfassung!D4992,40),"")</f>
        <v/>
      </c>
      <c r="K4984" t="str">
        <f>IF(A4984&lt;&gt;"",VLOOKUP(D4984,Abfrage!$F$2:$G$21,2,FALSE),"")</f>
        <v/>
      </c>
      <c r="L4984" s="6" t="str">
        <f>IF(Belegerfassung!H4992&lt;&gt;"",Belegerfassung!H4992,"")</f>
        <v/>
      </c>
      <c r="M4984" t="str">
        <f>IFERROR(IF(Belegerfassung!E4992&lt;&gt;"",VLOOKUP(Belegerfassung!E4992,Abfrage!$L$2:$M$15,2,),""),"")</f>
        <v/>
      </c>
      <c r="N4984" t="str">
        <f t="shared" si="232"/>
        <v/>
      </c>
      <c r="O4984" t="str">
        <f t="shared" si="233"/>
        <v/>
      </c>
      <c r="P4984" t="str">
        <f>IF(Belegerfassung!G4992&lt;&gt;"",CONCATENATE(Belegerfassung!G4992,".pdf"),"")</f>
        <v/>
      </c>
    </row>
    <row r="4985" spans="1:16">
      <c r="A4985" t="str">
        <f>IF(Belegerfassung!C4993&lt;&gt;"",0,"")</f>
        <v/>
      </c>
      <c r="B4985" t="str">
        <f>IFERROR(VLOOKUP(Belegerfassung!I4993,Konten!A:D,2,FALSE),"")</f>
        <v/>
      </c>
      <c r="C4985" t="str">
        <f>IF(A4985&lt;&gt;"",TEXT(Belegerfassung!C4993,"TT.MM.JJJJ"),"")</f>
        <v/>
      </c>
      <c r="D4985" t="str">
        <f>IFERROR(VLOOKUP(Belegerfassung!A4993,Abfrage!$E$2:$F$20,2,FALSE),"")</f>
        <v/>
      </c>
      <c r="E4985" t="str">
        <f>IF(A4985&lt;&gt;"",Belegerfassung!B4993,"")</f>
        <v/>
      </c>
      <c r="F4985" t="str">
        <f>IF(Belegerfassung!L4993="","",IF(Belegerfassung!L4993&lt;&gt;"",IF(Belegerfassung!L4993&lt;&gt;"",IF(Belegerfassung!J4993&lt;&gt;0,VLOOKUP(Belegerfassung!L4993,Abfrage!$A$2:$C$19,2,),VLOOKUP(Belegerfassung!L4993,Abfrage!$A$2:$C$19,3,)),"")))</f>
        <v/>
      </c>
      <c r="G4985" t="str">
        <f t="shared" si="231"/>
        <v/>
      </c>
      <c r="H4985" s="31" t="str">
        <f>IF(A4985&lt;&gt;"",-Belegerfassung!J4993+Belegerfassung!K4993,"")</f>
        <v/>
      </c>
      <c r="I4985" s="49" t="str">
        <f>IFERROR(IF(H4985&lt;&gt;"",Belegerfassung!L4993*100,""),IF(OR(Belegerfassung!L4993="Leistung EU - Erlöse",Belegerfassung!L4993="Lieferungen EU-Erlöse",Belegerfassung!L4993="EUST",Belegerfassung!L4993="Bauleistungen 20%")=TRUE,"",MID(Belegerfassung!L4993,4,2)))</f>
        <v/>
      </c>
      <c r="J4985" s="6" t="str">
        <f>IF(A4985&lt;&gt;"",LEFT(Belegerfassung!D4993,40),"")</f>
        <v/>
      </c>
      <c r="K4985" t="str">
        <f>IF(A4985&lt;&gt;"",VLOOKUP(D4985,Abfrage!$F$2:$G$21,2,FALSE),"")</f>
        <v/>
      </c>
      <c r="L4985" s="6" t="str">
        <f>IF(Belegerfassung!H4993&lt;&gt;"",Belegerfassung!H4993,"")</f>
        <v/>
      </c>
      <c r="M4985" t="str">
        <f>IFERROR(IF(Belegerfassung!E4993&lt;&gt;"",VLOOKUP(Belegerfassung!E4993,Abfrage!$L$2:$M$15,2,),""),"")</f>
        <v/>
      </c>
      <c r="N4985" t="str">
        <f t="shared" si="232"/>
        <v/>
      </c>
      <c r="O4985" t="str">
        <f t="shared" si="233"/>
        <v/>
      </c>
      <c r="P4985" t="str">
        <f>IF(Belegerfassung!G4993&lt;&gt;"",CONCATENATE(Belegerfassung!G4993,".pdf"),"")</f>
        <v/>
      </c>
    </row>
    <row r="4986" spans="1:16">
      <c r="A4986" t="str">
        <f>IF(Belegerfassung!C4994&lt;&gt;"",0,"")</f>
        <v/>
      </c>
      <c r="B4986" t="str">
        <f>IFERROR(VLOOKUP(Belegerfassung!I4994,Konten!A:D,2,FALSE),"")</f>
        <v/>
      </c>
      <c r="C4986" t="str">
        <f>IF(A4986&lt;&gt;"",TEXT(Belegerfassung!C4994,"TT.MM.JJJJ"),"")</f>
        <v/>
      </c>
      <c r="D4986" t="str">
        <f>IFERROR(VLOOKUP(Belegerfassung!A4994,Abfrage!$E$2:$F$20,2,FALSE),"")</f>
        <v/>
      </c>
      <c r="E4986" t="str">
        <f>IF(A4986&lt;&gt;"",Belegerfassung!B4994,"")</f>
        <v/>
      </c>
      <c r="F4986" t="str">
        <f>IF(Belegerfassung!L4994="","",IF(Belegerfassung!L4994&lt;&gt;"",IF(Belegerfassung!L4994&lt;&gt;"",IF(Belegerfassung!J4994&lt;&gt;0,VLOOKUP(Belegerfassung!L4994,Abfrage!$A$2:$C$19,2,),VLOOKUP(Belegerfassung!L4994,Abfrage!$A$2:$C$19,3,)),"")))</f>
        <v/>
      </c>
      <c r="G4986" t="str">
        <f t="shared" si="231"/>
        <v/>
      </c>
      <c r="H4986" s="31" t="str">
        <f>IF(A4986&lt;&gt;"",-Belegerfassung!J4994+Belegerfassung!K4994,"")</f>
        <v/>
      </c>
      <c r="I4986" s="49" t="str">
        <f>IFERROR(IF(H4986&lt;&gt;"",Belegerfassung!L4994*100,""),IF(OR(Belegerfassung!L4994="Leistung EU - Erlöse",Belegerfassung!L4994="Lieferungen EU-Erlöse",Belegerfassung!L4994="EUST",Belegerfassung!L4994="Bauleistungen 20%")=TRUE,"",MID(Belegerfassung!L4994,4,2)))</f>
        <v/>
      </c>
      <c r="J4986" s="6" t="str">
        <f>IF(A4986&lt;&gt;"",LEFT(Belegerfassung!D4994,40),"")</f>
        <v/>
      </c>
      <c r="K4986" t="str">
        <f>IF(A4986&lt;&gt;"",VLOOKUP(D4986,Abfrage!$F$2:$G$21,2,FALSE),"")</f>
        <v/>
      </c>
      <c r="L4986" s="6" t="str">
        <f>IF(Belegerfassung!H4994&lt;&gt;"",Belegerfassung!H4994,"")</f>
        <v/>
      </c>
      <c r="M4986" t="str">
        <f>IFERROR(IF(Belegerfassung!E4994&lt;&gt;"",VLOOKUP(Belegerfassung!E4994,Abfrage!$L$2:$M$15,2,),""),"")</f>
        <v/>
      </c>
      <c r="N4986" t="str">
        <f t="shared" si="232"/>
        <v/>
      </c>
      <c r="O4986" t="str">
        <f t="shared" si="233"/>
        <v/>
      </c>
      <c r="P4986" t="str">
        <f>IF(Belegerfassung!G4994&lt;&gt;"",CONCATENATE(Belegerfassung!G4994,".pdf"),"")</f>
        <v/>
      </c>
    </row>
    <row r="4987" spans="1:16">
      <c r="A4987" t="str">
        <f>IF(Belegerfassung!C4995&lt;&gt;"",0,"")</f>
        <v/>
      </c>
      <c r="B4987" t="str">
        <f>IFERROR(VLOOKUP(Belegerfassung!I4995,Konten!A:D,2,FALSE),"")</f>
        <v/>
      </c>
      <c r="C4987" t="str">
        <f>IF(A4987&lt;&gt;"",TEXT(Belegerfassung!C4995,"TT.MM.JJJJ"),"")</f>
        <v/>
      </c>
      <c r="D4987" t="str">
        <f>IFERROR(VLOOKUP(Belegerfassung!A4995,Abfrage!$E$2:$F$20,2,FALSE),"")</f>
        <v/>
      </c>
      <c r="E4987" t="str">
        <f>IF(A4987&lt;&gt;"",Belegerfassung!B4995,"")</f>
        <v/>
      </c>
      <c r="F4987" t="str">
        <f>IF(Belegerfassung!L4995="","",IF(Belegerfassung!L4995&lt;&gt;"",IF(Belegerfassung!L4995&lt;&gt;"",IF(Belegerfassung!J4995&lt;&gt;0,VLOOKUP(Belegerfassung!L4995,Abfrage!$A$2:$C$19,2,),VLOOKUP(Belegerfassung!L4995,Abfrage!$A$2:$C$19,3,)),"")))</f>
        <v/>
      </c>
      <c r="G4987" t="str">
        <f t="shared" si="231"/>
        <v/>
      </c>
      <c r="H4987" s="31" t="str">
        <f>IF(A4987&lt;&gt;"",-Belegerfassung!J4995+Belegerfassung!K4995,"")</f>
        <v/>
      </c>
      <c r="I4987" s="49" t="str">
        <f>IFERROR(IF(H4987&lt;&gt;"",Belegerfassung!L4995*100,""),IF(OR(Belegerfassung!L4995="Leistung EU - Erlöse",Belegerfassung!L4995="Lieferungen EU-Erlöse",Belegerfassung!L4995="EUST",Belegerfassung!L4995="Bauleistungen 20%")=TRUE,"",MID(Belegerfassung!L4995,4,2)))</f>
        <v/>
      </c>
      <c r="J4987" s="6" t="str">
        <f>IF(A4987&lt;&gt;"",LEFT(Belegerfassung!D4995,40),"")</f>
        <v/>
      </c>
      <c r="K4987" t="str">
        <f>IF(A4987&lt;&gt;"",VLOOKUP(D4987,Abfrage!$F$2:$G$21,2,FALSE),"")</f>
        <v/>
      </c>
      <c r="L4987" s="6" t="str">
        <f>IF(Belegerfassung!H4995&lt;&gt;"",Belegerfassung!H4995,"")</f>
        <v/>
      </c>
      <c r="M4987" t="str">
        <f>IFERROR(IF(Belegerfassung!E4995&lt;&gt;"",VLOOKUP(Belegerfassung!E4995,Abfrage!$L$2:$M$15,2,),""),"")</f>
        <v/>
      </c>
      <c r="N4987" t="str">
        <f t="shared" si="232"/>
        <v/>
      </c>
      <c r="O4987" t="str">
        <f t="shared" si="233"/>
        <v/>
      </c>
      <c r="P4987" t="str">
        <f>IF(Belegerfassung!G4995&lt;&gt;"",CONCATENATE(Belegerfassung!G4995,".pdf"),"")</f>
        <v/>
      </c>
    </row>
    <row r="4988" spans="1:16">
      <c r="A4988" t="str">
        <f>IF(Belegerfassung!C4996&lt;&gt;"",0,"")</f>
        <v/>
      </c>
      <c r="B4988" t="str">
        <f>IFERROR(VLOOKUP(Belegerfassung!I4996,Konten!A:D,2,FALSE),"")</f>
        <v/>
      </c>
      <c r="C4988" t="str">
        <f>IF(A4988&lt;&gt;"",TEXT(Belegerfassung!C4996,"TT.MM.JJJJ"),"")</f>
        <v/>
      </c>
      <c r="D4988" t="str">
        <f>IFERROR(VLOOKUP(Belegerfassung!A4996,Abfrage!$E$2:$F$20,2,FALSE),"")</f>
        <v/>
      </c>
      <c r="E4988" t="str">
        <f>IF(A4988&lt;&gt;"",Belegerfassung!B4996,"")</f>
        <v/>
      </c>
      <c r="F4988" t="str">
        <f>IF(Belegerfassung!L4996="","",IF(Belegerfassung!L4996&lt;&gt;"",IF(Belegerfassung!L4996&lt;&gt;"",IF(Belegerfassung!J4996&lt;&gt;0,VLOOKUP(Belegerfassung!L4996,Abfrage!$A$2:$C$19,2,),VLOOKUP(Belegerfassung!L4996,Abfrage!$A$2:$C$19,3,)),"")))</f>
        <v/>
      </c>
      <c r="G4988" t="str">
        <f t="shared" si="231"/>
        <v/>
      </c>
      <c r="H4988" s="31" t="str">
        <f>IF(A4988&lt;&gt;"",-Belegerfassung!J4996+Belegerfassung!K4996,"")</f>
        <v/>
      </c>
      <c r="I4988" s="49" t="str">
        <f>IFERROR(IF(H4988&lt;&gt;"",Belegerfassung!L4996*100,""),IF(OR(Belegerfassung!L4996="Leistung EU - Erlöse",Belegerfassung!L4996="Lieferungen EU-Erlöse",Belegerfassung!L4996="EUST",Belegerfassung!L4996="Bauleistungen 20%")=TRUE,"",MID(Belegerfassung!L4996,4,2)))</f>
        <v/>
      </c>
      <c r="J4988" s="6" t="str">
        <f>IF(A4988&lt;&gt;"",LEFT(Belegerfassung!D4996,40),"")</f>
        <v/>
      </c>
      <c r="K4988" t="str">
        <f>IF(A4988&lt;&gt;"",VLOOKUP(D4988,Abfrage!$F$2:$G$21,2,FALSE),"")</f>
        <v/>
      </c>
      <c r="L4988" s="6" t="str">
        <f>IF(Belegerfassung!H4996&lt;&gt;"",Belegerfassung!H4996,"")</f>
        <v/>
      </c>
      <c r="M4988" t="str">
        <f>IFERROR(IF(Belegerfassung!E4996&lt;&gt;"",VLOOKUP(Belegerfassung!E4996,Abfrage!$L$2:$M$15,2,),""),"")</f>
        <v/>
      </c>
      <c r="N4988" t="str">
        <f t="shared" si="232"/>
        <v/>
      </c>
      <c r="O4988" t="str">
        <f t="shared" si="233"/>
        <v/>
      </c>
      <c r="P4988" t="str">
        <f>IF(Belegerfassung!G4996&lt;&gt;"",CONCATENATE(Belegerfassung!G4996,".pdf"),"")</f>
        <v/>
      </c>
    </row>
    <row r="4989" spans="1:16">
      <c r="A4989" t="str">
        <f>IF(Belegerfassung!C4997&lt;&gt;"",0,"")</f>
        <v/>
      </c>
      <c r="B4989" t="str">
        <f>IFERROR(VLOOKUP(Belegerfassung!I4997,Konten!A:D,2,FALSE),"")</f>
        <v/>
      </c>
      <c r="C4989" t="str">
        <f>IF(A4989&lt;&gt;"",TEXT(Belegerfassung!C4997,"TT.MM.JJJJ"),"")</f>
        <v/>
      </c>
      <c r="D4989" t="str">
        <f>IFERROR(VLOOKUP(Belegerfassung!A4997,Abfrage!$E$2:$F$20,2,FALSE),"")</f>
        <v/>
      </c>
      <c r="E4989" t="str">
        <f>IF(A4989&lt;&gt;"",Belegerfassung!B4997,"")</f>
        <v/>
      </c>
      <c r="F4989" t="str">
        <f>IF(Belegerfassung!L4997="","",IF(Belegerfassung!L4997&lt;&gt;"",IF(Belegerfassung!L4997&lt;&gt;"",IF(Belegerfassung!J4997&lt;&gt;0,VLOOKUP(Belegerfassung!L4997,Abfrage!$A$2:$C$19,2,),VLOOKUP(Belegerfassung!L4997,Abfrage!$A$2:$C$19,3,)),"")))</f>
        <v/>
      </c>
      <c r="G4989" t="str">
        <f t="shared" si="231"/>
        <v/>
      </c>
      <c r="H4989" s="31" t="str">
        <f>IF(A4989&lt;&gt;"",-Belegerfassung!J4997+Belegerfassung!K4997,"")</f>
        <v/>
      </c>
      <c r="I4989" s="49" t="str">
        <f>IFERROR(IF(H4989&lt;&gt;"",Belegerfassung!L4997*100,""),IF(OR(Belegerfassung!L4997="Leistung EU - Erlöse",Belegerfassung!L4997="Lieferungen EU-Erlöse",Belegerfassung!L4997="EUST",Belegerfassung!L4997="Bauleistungen 20%")=TRUE,"",MID(Belegerfassung!L4997,4,2)))</f>
        <v/>
      </c>
      <c r="J4989" s="6" t="str">
        <f>IF(A4989&lt;&gt;"",LEFT(Belegerfassung!D4997,40),"")</f>
        <v/>
      </c>
      <c r="K4989" t="str">
        <f>IF(A4989&lt;&gt;"",VLOOKUP(D4989,Abfrage!$F$2:$G$21,2,FALSE),"")</f>
        <v/>
      </c>
      <c r="L4989" s="6" t="str">
        <f>IF(Belegerfassung!H4997&lt;&gt;"",Belegerfassung!H4997,"")</f>
        <v/>
      </c>
      <c r="M4989" t="str">
        <f>IFERROR(IF(Belegerfassung!E4997&lt;&gt;"",VLOOKUP(Belegerfassung!E4997,Abfrage!$L$2:$M$15,2,),""),"")</f>
        <v/>
      </c>
      <c r="N4989" t="str">
        <f t="shared" si="232"/>
        <v/>
      </c>
      <c r="O4989" t="str">
        <f t="shared" si="233"/>
        <v/>
      </c>
      <c r="P4989" t="str">
        <f>IF(Belegerfassung!G4997&lt;&gt;"",CONCATENATE(Belegerfassung!G4997,".pdf"),"")</f>
        <v/>
      </c>
    </row>
    <row r="4990" spans="1:16">
      <c r="A4990" t="str">
        <f>IF(Belegerfassung!C4998&lt;&gt;"",0,"")</f>
        <v/>
      </c>
      <c r="B4990" t="str">
        <f>IFERROR(VLOOKUP(Belegerfassung!I4998,Konten!A:D,2,FALSE),"")</f>
        <v/>
      </c>
      <c r="C4990" t="str">
        <f>IF(A4990&lt;&gt;"",TEXT(Belegerfassung!C4998,"TT.MM.JJJJ"),"")</f>
        <v/>
      </c>
      <c r="D4990" t="str">
        <f>IFERROR(VLOOKUP(Belegerfassung!A4998,Abfrage!$E$2:$F$20,2,FALSE),"")</f>
        <v/>
      </c>
      <c r="E4990" t="str">
        <f>IF(A4990&lt;&gt;"",Belegerfassung!B4998,"")</f>
        <v/>
      </c>
      <c r="F4990" t="str">
        <f>IF(Belegerfassung!L4998="","",IF(Belegerfassung!L4998&lt;&gt;"",IF(Belegerfassung!L4998&lt;&gt;"",IF(Belegerfassung!J4998&lt;&gt;0,VLOOKUP(Belegerfassung!L4998,Abfrage!$A$2:$C$19,2,),VLOOKUP(Belegerfassung!L4998,Abfrage!$A$2:$C$19,3,)),"")))</f>
        <v/>
      </c>
      <c r="G4990" t="str">
        <f t="shared" si="231"/>
        <v/>
      </c>
      <c r="H4990" s="31" t="str">
        <f>IF(A4990&lt;&gt;"",-Belegerfassung!J4998+Belegerfassung!K4998,"")</f>
        <v/>
      </c>
      <c r="I4990" s="49" t="str">
        <f>IFERROR(IF(H4990&lt;&gt;"",Belegerfassung!L4998*100,""),IF(OR(Belegerfassung!L4998="Leistung EU - Erlöse",Belegerfassung!L4998="Lieferungen EU-Erlöse",Belegerfassung!L4998="EUST",Belegerfassung!L4998="Bauleistungen 20%")=TRUE,"",MID(Belegerfassung!L4998,4,2)))</f>
        <v/>
      </c>
      <c r="J4990" s="6" t="str">
        <f>IF(A4990&lt;&gt;"",LEFT(Belegerfassung!D4998,40),"")</f>
        <v/>
      </c>
      <c r="K4990" t="str">
        <f>IF(A4990&lt;&gt;"",VLOOKUP(D4990,Abfrage!$F$2:$G$21,2,FALSE),"")</f>
        <v/>
      </c>
      <c r="L4990" s="6" t="str">
        <f>IF(Belegerfassung!H4998&lt;&gt;"",Belegerfassung!H4998,"")</f>
        <v/>
      </c>
      <c r="M4990" t="str">
        <f>IFERROR(IF(Belegerfassung!E4998&lt;&gt;"",VLOOKUP(Belegerfassung!E4998,Abfrage!$L$2:$M$15,2,),""),"")</f>
        <v/>
      </c>
      <c r="N4990" t="str">
        <f t="shared" si="232"/>
        <v/>
      </c>
      <c r="O4990" t="str">
        <f t="shared" si="233"/>
        <v/>
      </c>
      <c r="P4990" t="str">
        <f>IF(Belegerfassung!G4998&lt;&gt;"",CONCATENATE(Belegerfassung!G4998,".pdf"),"")</f>
        <v/>
      </c>
    </row>
    <row r="4991" spans="1:16">
      <c r="A4991" t="str">
        <f>IF(Belegerfassung!C4999&lt;&gt;"",0,"")</f>
        <v/>
      </c>
      <c r="B4991" t="str">
        <f>IFERROR(VLOOKUP(Belegerfassung!I4999,Konten!A:D,2,FALSE),"")</f>
        <v/>
      </c>
      <c r="C4991" t="str">
        <f>IF(A4991&lt;&gt;"",TEXT(Belegerfassung!C4999,"TT.MM.JJJJ"),"")</f>
        <v/>
      </c>
      <c r="D4991" t="str">
        <f>IFERROR(VLOOKUP(Belegerfassung!A4999,Abfrage!$E$2:$F$20,2,FALSE),"")</f>
        <v/>
      </c>
      <c r="E4991" t="str">
        <f>IF(A4991&lt;&gt;"",Belegerfassung!B4999,"")</f>
        <v/>
      </c>
      <c r="F4991" t="str">
        <f>IF(Belegerfassung!L4999="","",IF(Belegerfassung!L4999&lt;&gt;"",IF(Belegerfassung!L4999&lt;&gt;"",IF(Belegerfassung!J4999&lt;&gt;0,VLOOKUP(Belegerfassung!L4999,Abfrage!$A$2:$C$19,2,),VLOOKUP(Belegerfassung!L4999,Abfrage!$A$2:$C$19,3,)),"")))</f>
        <v/>
      </c>
      <c r="G4991" t="str">
        <f t="shared" si="231"/>
        <v/>
      </c>
      <c r="H4991" s="31" t="str">
        <f>IF(A4991&lt;&gt;"",-Belegerfassung!J4999+Belegerfassung!K4999,"")</f>
        <v/>
      </c>
      <c r="I4991" s="49" t="str">
        <f>IFERROR(IF(H4991&lt;&gt;"",Belegerfassung!L4999*100,""),IF(OR(Belegerfassung!L4999="Leistung EU - Erlöse",Belegerfassung!L4999="Lieferungen EU-Erlöse",Belegerfassung!L4999="EUST",Belegerfassung!L4999="Bauleistungen 20%")=TRUE,"",MID(Belegerfassung!L4999,4,2)))</f>
        <v/>
      </c>
      <c r="J4991" s="6" t="str">
        <f>IF(A4991&lt;&gt;"",LEFT(Belegerfassung!D4999,40),"")</f>
        <v/>
      </c>
      <c r="K4991" t="str">
        <f>IF(A4991&lt;&gt;"",VLOOKUP(D4991,Abfrage!$F$2:$G$21,2,FALSE),"")</f>
        <v/>
      </c>
      <c r="L4991" s="6" t="str">
        <f>IF(Belegerfassung!H4999&lt;&gt;"",Belegerfassung!H4999,"")</f>
        <v/>
      </c>
      <c r="M4991" t="str">
        <f>IFERROR(IF(Belegerfassung!E4999&lt;&gt;"",VLOOKUP(Belegerfassung!E4999,Abfrage!$L$2:$M$15,2,),""),"")</f>
        <v/>
      </c>
      <c r="N4991" t="str">
        <f t="shared" si="232"/>
        <v/>
      </c>
      <c r="O4991" t="str">
        <f t="shared" si="233"/>
        <v/>
      </c>
      <c r="P4991" t="str">
        <f>IF(Belegerfassung!G4999&lt;&gt;"",CONCATENATE(Belegerfassung!G4999,".pdf"),"")</f>
        <v/>
      </c>
    </row>
    <row r="4992" spans="1:16">
      <c r="A4992" t="str">
        <f>IF(Belegerfassung!C5000&lt;&gt;"",0,"")</f>
        <v/>
      </c>
      <c r="B4992" t="str">
        <f>IFERROR(VLOOKUP(Belegerfassung!I5000,Konten!A:D,2,FALSE),"")</f>
        <v/>
      </c>
      <c r="C4992" t="str">
        <f>IF(A4992&lt;&gt;"",TEXT(Belegerfassung!C5000,"TT.MM.JJJJ"),"")</f>
        <v/>
      </c>
      <c r="D4992" t="str">
        <f>IFERROR(VLOOKUP(Belegerfassung!A5000,Abfrage!$E$2:$F$20,2,FALSE),"")</f>
        <v/>
      </c>
      <c r="E4992" t="str">
        <f>IF(A4992&lt;&gt;"",Belegerfassung!B5000,"")</f>
        <v/>
      </c>
      <c r="F4992" t="str">
        <f>IF(Belegerfassung!L5000="","",IF(Belegerfassung!L5000&lt;&gt;"",IF(Belegerfassung!L5000&lt;&gt;"",IF(Belegerfassung!J5000&lt;&gt;0,VLOOKUP(Belegerfassung!L5000,Abfrage!$A$2:$C$19,2,),VLOOKUP(Belegerfassung!L5000,Abfrage!$A$2:$C$19,3,)),"")))</f>
        <v/>
      </c>
      <c r="G4992" t="str">
        <f t="shared" si="231"/>
        <v/>
      </c>
      <c r="H4992" s="31" t="str">
        <f>IF(A4992&lt;&gt;"",-Belegerfassung!J5000+Belegerfassung!K5000,"")</f>
        <v/>
      </c>
      <c r="I4992" s="49" t="str">
        <f>IFERROR(IF(H4992&lt;&gt;"",Belegerfassung!L5000*100,""),IF(OR(Belegerfassung!L5000="Leistung EU - Erlöse",Belegerfassung!L5000="Lieferungen EU-Erlöse",Belegerfassung!L5000="EUST",Belegerfassung!L5000="Bauleistungen 20%")=TRUE,"",MID(Belegerfassung!L5000,4,2)))</f>
        <v/>
      </c>
      <c r="J4992" s="6" t="str">
        <f>IF(A4992&lt;&gt;"",LEFT(Belegerfassung!D5000,40),"")</f>
        <v/>
      </c>
      <c r="K4992" t="str">
        <f>IF(A4992&lt;&gt;"",VLOOKUP(D4992,Abfrage!$F$2:$G$21,2,FALSE),"")</f>
        <v/>
      </c>
      <c r="L4992" s="6" t="str">
        <f>IF(Belegerfassung!H5000&lt;&gt;"",Belegerfassung!H5000,"")</f>
        <v/>
      </c>
      <c r="M4992" t="str">
        <f>IFERROR(IF(Belegerfassung!E5000&lt;&gt;"",VLOOKUP(Belegerfassung!E5000,Abfrage!$L$2:$M$15,2,),""),"")</f>
        <v/>
      </c>
      <c r="N4992" t="str">
        <f t="shared" si="232"/>
        <v/>
      </c>
      <c r="O4992" t="str">
        <f t="shared" si="233"/>
        <v/>
      </c>
      <c r="P4992" t="str">
        <f>IF(Belegerfassung!G5000&lt;&gt;"",CONCATENATE(Belegerfassung!G5000,".pdf"),"")</f>
        <v/>
      </c>
    </row>
    <row r="4993" spans="1:16">
      <c r="A4993" t="str">
        <f>IF(Belegerfassung!C5001&lt;&gt;"",0,"")</f>
        <v/>
      </c>
      <c r="B4993" t="str">
        <f>IFERROR(VLOOKUP(Belegerfassung!I5001,Konten!A:D,2,FALSE),"")</f>
        <v/>
      </c>
      <c r="C4993" t="str">
        <f>IF(A4993&lt;&gt;"",TEXT(Belegerfassung!C5001,"TT.MM.JJJJ"),"")</f>
        <v/>
      </c>
      <c r="D4993" t="str">
        <f>IFERROR(VLOOKUP(Belegerfassung!A5001,Abfrage!$E$2:$F$20,2,FALSE),"")</f>
        <v/>
      </c>
      <c r="E4993" t="str">
        <f>IF(A4993&lt;&gt;"",Belegerfassung!B5001,"")</f>
        <v/>
      </c>
      <c r="F4993" t="str">
        <f>IF(Belegerfassung!L5001="","",IF(Belegerfassung!L5001&lt;&gt;"",IF(Belegerfassung!L5001&lt;&gt;"",IF(Belegerfassung!J5001&lt;&gt;0,VLOOKUP(Belegerfassung!L5001,Abfrage!$A$2:$C$19,2,),VLOOKUP(Belegerfassung!L5001,Abfrage!$A$2:$C$19,3,)),"")))</f>
        <v/>
      </c>
      <c r="G4993" t="str">
        <f t="shared" si="231"/>
        <v/>
      </c>
      <c r="H4993" s="31" t="str">
        <f>IF(A4993&lt;&gt;"",-Belegerfassung!J5001+Belegerfassung!K5001,"")</f>
        <v/>
      </c>
      <c r="I4993" s="49" t="str">
        <f>IFERROR(IF(H4993&lt;&gt;"",Belegerfassung!L5001*100,""),IF(OR(Belegerfassung!L5001="Leistung EU - Erlöse",Belegerfassung!L5001="Lieferungen EU-Erlöse",Belegerfassung!L5001="EUST",Belegerfassung!L5001="Bauleistungen 20%")=TRUE,"",MID(Belegerfassung!L5001,4,2)))</f>
        <v/>
      </c>
      <c r="J4993" s="6" t="str">
        <f>IF(A4993&lt;&gt;"",LEFT(Belegerfassung!D5001,40),"")</f>
        <v/>
      </c>
      <c r="K4993" t="str">
        <f>IF(A4993&lt;&gt;"",VLOOKUP(D4993,Abfrage!$F$2:$G$21,2,FALSE),"")</f>
        <v/>
      </c>
      <c r="L4993" s="6" t="str">
        <f>IF(Belegerfassung!H5001&lt;&gt;"",Belegerfassung!H5001,"")</f>
        <v/>
      </c>
      <c r="M4993" t="str">
        <f>IFERROR(IF(Belegerfassung!E5001&lt;&gt;"",VLOOKUP(Belegerfassung!E5001,Abfrage!$L$2:$M$15,2,),""),"")</f>
        <v/>
      </c>
      <c r="N4993" t="str">
        <f t="shared" si="232"/>
        <v/>
      </c>
      <c r="O4993" t="str">
        <f t="shared" si="233"/>
        <v/>
      </c>
      <c r="P4993" t="str">
        <f>IF(Belegerfassung!G5001&lt;&gt;"",CONCATENATE(Belegerfassung!G5001,".pdf"),"")</f>
        <v/>
      </c>
    </row>
    <row r="4994" spans="1:16">
      <c r="A4994" t="str">
        <f>IF(Belegerfassung!C5002&lt;&gt;"",0,"")</f>
        <v/>
      </c>
      <c r="B4994" t="str">
        <f>IFERROR(VLOOKUP(Belegerfassung!I5002,Konten!A:D,2,FALSE),"")</f>
        <v/>
      </c>
      <c r="C4994" t="str">
        <f>IF(A4994&lt;&gt;"",TEXT(Belegerfassung!C5002,"TT.MM.JJJJ"),"")</f>
        <v/>
      </c>
      <c r="D4994" t="str">
        <f>IFERROR(VLOOKUP(Belegerfassung!A5002,Abfrage!$E$2:$F$20,2,FALSE),"")</f>
        <v/>
      </c>
      <c r="E4994" t="str">
        <f>IF(A4994&lt;&gt;"",Belegerfassung!B5002,"")</f>
        <v/>
      </c>
      <c r="F4994" t="str">
        <f>IF(Belegerfassung!L5002="","",IF(Belegerfassung!L5002&lt;&gt;"",IF(Belegerfassung!L5002&lt;&gt;"",IF(Belegerfassung!J5002&lt;&gt;0,VLOOKUP(Belegerfassung!L5002,Abfrage!$A$2:$C$19,2,),VLOOKUP(Belegerfassung!L5002,Abfrage!$A$2:$C$19,3,)),"")))</f>
        <v/>
      </c>
      <c r="G4994" t="str">
        <f t="shared" si="231"/>
        <v/>
      </c>
      <c r="H4994" s="31" t="str">
        <f>IF(A4994&lt;&gt;"",-Belegerfassung!J5002+Belegerfassung!K5002,"")</f>
        <v/>
      </c>
      <c r="I4994" s="49" t="str">
        <f>IFERROR(IF(H4994&lt;&gt;"",Belegerfassung!L5002*100,""),IF(OR(Belegerfassung!L5002="Leistung EU - Erlöse",Belegerfassung!L5002="Lieferungen EU-Erlöse",Belegerfassung!L5002="EUST",Belegerfassung!L5002="Bauleistungen 20%")=TRUE,"",MID(Belegerfassung!L5002,4,2)))</f>
        <v/>
      </c>
      <c r="J4994" s="6" t="str">
        <f>IF(A4994&lt;&gt;"",LEFT(Belegerfassung!D5002,40),"")</f>
        <v/>
      </c>
      <c r="K4994" t="str">
        <f>IF(A4994&lt;&gt;"",VLOOKUP(D4994,Abfrage!$F$2:$G$21,2,FALSE),"")</f>
        <v/>
      </c>
      <c r="L4994" s="6" t="str">
        <f>IF(Belegerfassung!H5002&lt;&gt;"",Belegerfassung!H5002,"")</f>
        <v/>
      </c>
      <c r="M4994" t="str">
        <f>IFERROR(IF(Belegerfassung!E5002&lt;&gt;"",VLOOKUP(Belegerfassung!E5002,Abfrage!$L$2:$M$15,2,),""),"")</f>
        <v/>
      </c>
      <c r="N4994" t="str">
        <f t="shared" si="232"/>
        <v/>
      </c>
      <c r="O4994" t="str">
        <f t="shared" si="233"/>
        <v/>
      </c>
      <c r="P4994" t="str">
        <f>IF(Belegerfassung!G5002&lt;&gt;"",CONCATENATE(Belegerfassung!G5002,".pdf"),"")</f>
        <v/>
      </c>
    </row>
    <row r="4995" spans="1:16">
      <c r="A4995" t="str">
        <f>IF(Belegerfassung!C5003&lt;&gt;"",0,"")</f>
        <v/>
      </c>
      <c r="B4995" t="str">
        <f>IFERROR(VLOOKUP(Belegerfassung!I5003,Konten!A:D,2,FALSE),"")</f>
        <v/>
      </c>
      <c r="C4995" t="str">
        <f>IF(A4995&lt;&gt;"",TEXT(Belegerfassung!C5003,"TT.MM.JJJJ"),"")</f>
        <v/>
      </c>
      <c r="D4995" t="str">
        <f>IFERROR(VLOOKUP(Belegerfassung!A5003,Abfrage!$E$2:$F$20,2,FALSE),"")</f>
        <v/>
      </c>
      <c r="E4995" t="str">
        <f>IF(A4995&lt;&gt;"",Belegerfassung!B5003,"")</f>
        <v/>
      </c>
      <c r="F4995" t="str">
        <f>IF(Belegerfassung!L5003="","",IF(Belegerfassung!L5003&lt;&gt;"",IF(Belegerfassung!L5003&lt;&gt;"",IF(Belegerfassung!J5003&lt;&gt;0,VLOOKUP(Belegerfassung!L5003,Abfrage!$A$2:$C$19,2,),VLOOKUP(Belegerfassung!L5003,Abfrage!$A$2:$C$19,3,)),"")))</f>
        <v/>
      </c>
      <c r="G4995" t="str">
        <f t="shared" ref="G4995:G5058" si="234">IF(A4995&lt;&gt;"",1,"")</f>
        <v/>
      </c>
      <c r="H4995" s="31" t="str">
        <f>IF(A4995&lt;&gt;"",-Belegerfassung!J5003+Belegerfassung!K5003,"")</f>
        <v/>
      </c>
      <c r="I4995" s="49" t="str">
        <f>IFERROR(IF(H4995&lt;&gt;"",Belegerfassung!L5003*100,""),IF(OR(Belegerfassung!L5003="Leistung EU - Erlöse",Belegerfassung!L5003="Lieferungen EU-Erlöse",Belegerfassung!L5003="EUST",Belegerfassung!L5003="Bauleistungen 20%")=TRUE,"",MID(Belegerfassung!L5003,4,2)))</f>
        <v/>
      </c>
      <c r="J4995" s="6" t="str">
        <f>IF(A4995&lt;&gt;"",LEFT(Belegerfassung!D5003,40),"")</f>
        <v/>
      </c>
      <c r="K4995" t="str">
        <f>IF(A4995&lt;&gt;"",VLOOKUP(D4995,Abfrage!$F$2:$G$21,2,FALSE),"")</f>
        <v/>
      </c>
      <c r="L4995" s="6" t="str">
        <f>IF(Belegerfassung!H5003&lt;&gt;"",Belegerfassung!H5003,"")</f>
        <v/>
      </c>
      <c r="M4995" t="str">
        <f>IFERROR(IF(Belegerfassung!E5003&lt;&gt;"",VLOOKUP(Belegerfassung!E5003,Abfrage!$L$2:$M$15,2,),""),"")</f>
        <v/>
      </c>
      <c r="N4995" t="str">
        <f t="shared" ref="N4995:N5058" si="235">IF(A4995&lt;&gt;"","E","")</f>
        <v/>
      </c>
      <c r="O4995" t="str">
        <f t="shared" ref="O4995:O5058" si="236">IF(A4995&lt;&gt;"","A","")</f>
        <v/>
      </c>
      <c r="P4995" t="str">
        <f>IF(Belegerfassung!G5003&lt;&gt;"",CONCATENATE(Belegerfassung!G5003,".pdf"),"")</f>
        <v/>
      </c>
    </row>
    <row r="4996" spans="1:16">
      <c r="A4996" t="str">
        <f>IF(Belegerfassung!C5004&lt;&gt;"",0,"")</f>
        <v/>
      </c>
      <c r="B4996" t="str">
        <f>IFERROR(VLOOKUP(Belegerfassung!I5004,Konten!A:D,2,FALSE),"")</f>
        <v/>
      </c>
      <c r="C4996" t="str">
        <f>IF(A4996&lt;&gt;"",TEXT(Belegerfassung!C5004,"TT.MM.JJJJ"),"")</f>
        <v/>
      </c>
      <c r="D4996" t="str">
        <f>IFERROR(VLOOKUP(Belegerfassung!A5004,Abfrage!$E$2:$F$20,2,FALSE),"")</f>
        <v/>
      </c>
      <c r="E4996" t="str">
        <f>IF(A4996&lt;&gt;"",Belegerfassung!B5004,"")</f>
        <v/>
      </c>
      <c r="F4996" t="str">
        <f>IF(Belegerfassung!L5004="","",IF(Belegerfassung!L5004&lt;&gt;"",IF(Belegerfassung!L5004&lt;&gt;"",IF(Belegerfassung!J5004&lt;&gt;0,VLOOKUP(Belegerfassung!L5004,Abfrage!$A$2:$C$19,2,),VLOOKUP(Belegerfassung!L5004,Abfrage!$A$2:$C$19,3,)),"")))</f>
        <v/>
      </c>
      <c r="G4996" t="str">
        <f t="shared" si="234"/>
        <v/>
      </c>
      <c r="H4996" s="31" t="str">
        <f>IF(A4996&lt;&gt;"",-Belegerfassung!J5004+Belegerfassung!K5004,"")</f>
        <v/>
      </c>
      <c r="I4996" s="49" t="str">
        <f>IFERROR(IF(H4996&lt;&gt;"",Belegerfassung!L5004*100,""),IF(OR(Belegerfassung!L5004="Leistung EU - Erlöse",Belegerfassung!L5004="Lieferungen EU-Erlöse",Belegerfassung!L5004="EUST",Belegerfassung!L5004="Bauleistungen 20%")=TRUE,"",MID(Belegerfassung!L5004,4,2)))</f>
        <v/>
      </c>
      <c r="J4996" s="6" t="str">
        <f>IF(A4996&lt;&gt;"",LEFT(Belegerfassung!D5004,40),"")</f>
        <v/>
      </c>
      <c r="K4996" t="str">
        <f>IF(A4996&lt;&gt;"",VLOOKUP(D4996,Abfrage!$F$2:$G$21,2,FALSE),"")</f>
        <v/>
      </c>
      <c r="L4996" s="6" t="str">
        <f>IF(Belegerfassung!H5004&lt;&gt;"",Belegerfassung!H5004,"")</f>
        <v/>
      </c>
      <c r="M4996" t="str">
        <f>IFERROR(IF(Belegerfassung!E5004&lt;&gt;"",VLOOKUP(Belegerfassung!E5004,Abfrage!$L$2:$M$15,2,),""),"")</f>
        <v/>
      </c>
      <c r="N4996" t="str">
        <f t="shared" si="235"/>
        <v/>
      </c>
      <c r="O4996" t="str">
        <f t="shared" si="236"/>
        <v/>
      </c>
      <c r="P4996" t="str">
        <f>IF(Belegerfassung!G5004&lt;&gt;"",CONCATENATE(Belegerfassung!G5004,".pdf"),"")</f>
        <v/>
      </c>
    </row>
    <row r="4997" spans="1:16">
      <c r="A4997" t="str">
        <f>IF(Belegerfassung!C5005&lt;&gt;"",0,"")</f>
        <v/>
      </c>
      <c r="B4997" t="str">
        <f>IFERROR(VLOOKUP(Belegerfassung!I5005,Konten!A:D,2,FALSE),"")</f>
        <v/>
      </c>
      <c r="C4997" t="str">
        <f>IF(A4997&lt;&gt;"",TEXT(Belegerfassung!C5005,"TT.MM.JJJJ"),"")</f>
        <v/>
      </c>
      <c r="D4997" t="str">
        <f>IFERROR(VLOOKUP(Belegerfassung!A5005,Abfrage!$E$2:$F$20,2,FALSE),"")</f>
        <v/>
      </c>
      <c r="E4997" t="str">
        <f>IF(A4997&lt;&gt;"",Belegerfassung!B5005,"")</f>
        <v/>
      </c>
      <c r="F4997" t="str">
        <f>IF(Belegerfassung!L5005="","",IF(Belegerfassung!L5005&lt;&gt;"",IF(Belegerfassung!L5005&lt;&gt;"",IF(Belegerfassung!J5005&lt;&gt;0,VLOOKUP(Belegerfassung!L5005,Abfrage!$A$2:$C$19,2,),VLOOKUP(Belegerfassung!L5005,Abfrage!$A$2:$C$19,3,)),"")))</f>
        <v/>
      </c>
      <c r="G4997" t="str">
        <f t="shared" si="234"/>
        <v/>
      </c>
      <c r="H4997" s="31" t="str">
        <f>IF(A4997&lt;&gt;"",-Belegerfassung!J5005+Belegerfassung!K5005,"")</f>
        <v/>
      </c>
      <c r="I4997" s="49" t="str">
        <f>IFERROR(IF(H4997&lt;&gt;"",Belegerfassung!L5005*100,""),IF(OR(Belegerfassung!L5005="Leistung EU - Erlöse",Belegerfassung!L5005="Lieferungen EU-Erlöse",Belegerfassung!L5005="EUST",Belegerfassung!L5005="Bauleistungen 20%")=TRUE,"",MID(Belegerfassung!L5005,4,2)))</f>
        <v/>
      </c>
      <c r="J4997" s="6" t="str">
        <f>IF(A4997&lt;&gt;"",LEFT(Belegerfassung!D5005,40),"")</f>
        <v/>
      </c>
      <c r="K4997" t="str">
        <f>IF(A4997&lt;&gt;"",VLOOKUP(D4997,Abfrage!$F$2:$G$21,2,FALSE),"")</f>
        <v/>
      </c>
      <c r="L4997" s="6" t="str">
        <f>IF(Belegerfassung!H5005&lt;&gt;"",Belegerfassung!H5005,"")</f>
        <v/>
      </c>
      <c r="M4997" t="str">
        <f>IFERROR(IF(Belegerfassung!E5005&lt;&gt;"",VLOOKUP(Belegerfassung!E5005,Abfrage!$L$2:$M$15,2,),""),"")</f>
        <v/>
      </c>
      <c r="N4997" t="str">
        <f t="shared" si="235"/>
        <v/>
      </c>
      <c r="O4997" t="str">
        <f t="shared" si="236"/>
        <v/>
      </c>
      <c r="P4997" t="str">
        <f>IF(Belegerfassung!G5005&lt;&gt;"",CONCATENATE(Belegerfassung!G5005,".pdf"),"")</f>
        <v/>
      </c>
    </row>
    <row r="4998" spans="1:16">
      <c r="A4998" t="str">
        <f>IF(Belegerfassung!C5006&lt;&gt;"",0,"")</f>
        <v/>
      </c>
      <c r="B4998" t="str">
        <f>IFERROR(VLOOKUP(Belegerfassung!I5006,Konten!A:D,2,FALSE),"")</f>
        <v/>
      </c>
      <c r="C4998" t="str">
        <f>IF(A4998&lt;&gt;"",TEXT(Belegerfassung!C5006,"TT.MM.JJJJ"),"")</f>
        <v/>
      </c>
      <c r="D4998" t="str">
        <f>IFERROR(VLOOKUP(Belegerfassung!A5006,Abfrage!$E$2:$F$20,2,FALSE),"")</f>
        <v/>
      </c>
      <c r="E4998" t="str">
        <f>IF(A4998&lt;&gt;"",Belegerfassung!B5006,"")</f>
        <v/>
      </c>
      <c r="F4998" t="str">
        <f>IF(Belegerfassung!L5006="","",IF(Belegerfassung!L5006&lt;&gt;"",IF(Belegerfassung!L5006&lt;&gt;"",IF(Belegerfassung!J5006&lt;&gt;0,VLOOKUP(Belegerfassung!L5006,Abfrage!$A$2:$C$19,2,),VLOOKUP(Belegerfassung!L5006,Abfrage!$A$2:$C$19,3,)),"")))</f>
        <v/>
      </c>
      <c r="G4998" t="str">
        <f t="shared" si="234"/>
        <v/>
      </c>
      <c r="H4998" s="31" t="str">
        <f>IF(A4998&lt;&gt;"",-Belegerfassung!J5006+Belegerfassung!K5006,"")</f>
        <v/>
      </c>
      <c r="I4998" s="49" t="str">
        <f>IFERROR(IF(H4998&lt;&gt;"",Belegerfassung!L5006*100,""),IF(OR(Belegerfassung!L5006="Leistung EU - Erlöse",Belegerfassung!L5006="Lieferungen EU-Erlöse",Belegerfassung!L5006="EUST",Belegerfassung!L5006="Bauleistungen 20%")=TRUE,"",MID(Belegerfassung!L5006,4,2)))</f>
        <v/>
      </c>
      <c r="J4998" s="6" t="str">
        <f>IF(A4998&lt;&gt;"",LEFT(Belegerfassung!D5006,40),"")</f>
        <v/>
      </c>
      <c r="K4998" t="str">
        <f>IF(A4998&lt;&gt;"",VLOOKUP(D4998,Abfrage!$F$2:$G$21,2,FALSE),"")</f>
        <v/>
      </c>
      <c r="L4998" s="6" t="str">
        <f>IF(Belegerfassung!H5006&lt;&gt;"",Belegerfassung!H5006,"")</f>
        <v/>
      </c>
      <c r="M4998" t="str">
        <f>IFERROR(IF(Belegerfassung!E5006&lt;&gt;"",VLOOKUP(Belegerfassung!E5006,Abfrage!$L$2:$M$15,2,),""),"")</f>
        <v/>
      </c>
      <c r="N4998" t="str">
        <f t="shared" si="235"/>
        <v/>
      </c>
      <c r="O4998" t="str">
        <f t="shared" si="236"/>
        <v/>
      </c>
      <c r="P4998" t="str">
        <f>IF(Belegerfassung!G5006&lt;&gt;"",CONCATENATE(Belegerfassung!G5006,".pdf"),"")</f>
        <v/>
      </c>
    </row>
    <row r="4999" spans="1:16">
      <c r="A4999" t="str">
        <f>IF(Belegerfassung!C5007&lt;&gt;"",0,"")</f>
        <v/>
      </c>
      <c r="B4999" t="str">
        <f>IFERROR(VLOOKUP(Belegerfassung!I5007,Konten!A:D,2,FALSE),"")</f>
        <v/>
      </c>
      <c r="C4999" t="str">
        <f>IF(A4999&lt;&gt;"",TEXT(Belegerfassung!C5007,"TT.MM.JJJJ"),"")</f>
        <v/>
      </c>
      <c r="D4999" t="str">
        <f>IFERROR(VLOOKUP(Belegerfassung!A5007,Abfrage!$E$2:$F$20,2,FALSE),"")</f>
        <v/>
      </c>
      <c r="E4999" t="str">
        <f>IF(A4999&lt;&gt;"",Belegerfassung!B5007,"")</f>
        <v/>
      </c>
      <c r="F4999" t="str">
        <f>IF(Belegerfassung!L5007="","",IF(Belegerfassung!L5007&lt;&gt;"",IF(Belegerfassung!L5007&lt;&gt;"",IF(Belegerfassung!J5007&lt;&gt;0,VLOOKUP(Belegerfassung!L5007,Abfrage!$A$2:$C$19,2,),VLOOKUP(Belegerfassung!L5007,Abfrage!$A$2:$C$19,3,)),"")))</f>
        <v/>
      </c>
      <c r="G4999" t="str">
        <f t="shared" si="234"/>
        <v/>
      </c>
      <c r="H4999" s="31" t="str">
        <f>IF(A4999&lt;&gt;"",-Belegerfassung!J5007+Belegerfassung!K5007,"")</f>
        <v/>
      </c>
      <c r="I4999" s="49" t="str">
        <f>IFERROR(IF(H4999&lt;&gt;"",Belegerfassung!L5007*100,""),IF(OR(Belegerfassung!L5007="Leistung EU - Erlöse",Belegerfassung!L5007="Lieferungen EU-Erlöse",Belegerfassung!L5007="EUST",Belegerfassung!L5007="Bauleistungen 20%")=TRUE,"",MID(Belegerfassung!L5007,4,2)))</f>
        <v/>
      </c>
      <c r="J4999" s="6" t="str">
        <f>IF(A4999&lt;&gt;"",LEFT(Belegerfassung!D5007,40),"")</f>
        <v/>
      </c>
      <c r="K4999" t="str">
        <f>IF(A4999&lt;&gt;"",VLOOKUP(D4999,Abfrage!$F$2:$G$21,2,FALSE),"")</f>
        <v/>
      </c>
      <c r="L4999" s="6" t="str">
        <f>IF(Belegerfassung!H5007&lt;&gt;"",Belegerfassung!H5007,"")</f>
        <v/>
      </c>
      <c r="M4999" t="str">
        <f>IFERROR(IF(Belegerfassung!E5007&lt;&gt;"",VLOOKUP(Belegerfassung!E5007,Abfrage!$L$2:$M$15,2,),""),"")</f>
        <v/>
      </c>
      <c r="N4999" t="str">
        <f t="shared" si="235"/>
        <v/>
      </c>
      <c r="O4999" t="str">
        <f t="shared" si="236"/>
        <v/>
      </c>
      <c r="P4999" t="str">
        <f>IF(Belegerfassung!G5007&lt;&gt;"",CONCATENATE(Belegerfassung!G5007,".pdf"),"")</f>
        <v/>
      </c>
    </row>
    <row r="5000" spans="1:16">
      <c r="A5000" t="str">
        <f>IF(Belegerfassung!C5008&lt;&gt;"",0,"")</f>
        <v/>
      </c>
      <c r="B5000" t="str">
        <f>IFERROR(VLOOKUP(Belegerfassung!I5008,Konten!A:D,2,FALSE),"")</f>
        <v/>
      </c>
      <c r="C5000" t="str">
        <f>IF(A5000&lt;&gt;"",TEXT(Belegerfassung!C5008,"TT.MM.JJJJ"),"")</f>
        <v/>
      </c>
      <c r="D5000" t="str">
        <f>IFERROR(VLOOKUP(Belegerfassung!A5008,Abfrage!$E$2:$F$20,2,FALSE),"")</f>
        <v/>
      </c>
      <c r="E5000" t="str">
        <f>IF(A5000&lt;&gt;"",Belegerfassung!B5008,"")</f>
        <v/>
      </c>
      <c r="F5000" t="str">
        <f>IF(Belegerfassung!L5008="","",IF(Belegerfassung!L5008&lt;&gt;"",IF(Belegerfassung!L5008&lt;&gt;"",IF(Belegerfassung!J5008&lt;&gt;0,VLOOKUP(Belegerfassung!L5008,Abfrage!$A$2:$C$19,2,),VLOOKUP(Belegerfassung!L5008,Abfrage!$A$2:$C$19,3,)),"")))</f>
        <v/>
      </c>
      <c r="G5000" t="str">
        <f t="shared" si="234"/>
        <v/>
      </c>
      <c r="H5000" s="31" t="str">
        <f>IF(A5000&lt;&gt;"",-Belegerfassung!J5008+Belegerfassung!K5008,"")</f>
        <v/>
      </c>
      <c r="I5000" s="49" t="str">
        <f>IFERROR(IF(H5000&lt;&gt;"",Belegerfassung!L5008*100,""),IF(OR(Belegerfassung!L5008="Leistung EU - Erlöse",Belegerfassung!L5008="Lieferungen EU-Erlöse",Belegerfassung!L5008="EUST",Belegerfassung!L5008="Bauleistungen 20%")=TRUE,"",MID(Belegerfassung!L5008,4,2)))</f>
        <v/>
      </c>
      <c r="J5000" s="6" t="str">
        <f>IF(A5000&lt;&gt;"",LEFT(Belegerfassung!D5008,40),"")</f>
        <v/>
      </c>
      <c r="K5000" t="str">
        <f>IF(A5000&lt;&gt;"",VLOOKUP(D5000,Abfrage!$F$2:$G$21,2,FALSE),"")</f>
        <v/>
      </c>
      <c r="L5000" s="6" t="str">
        <f>IF(Belegerfassung!H5008&lt;&gt;"",Belegerfassung!H5008,"")</f>
        <v/>
      </c>
      <c r="M5000" t="str">
        <f>IFERROR(IF(Belegerfassung!E5008&lt;&gt;"",VLOOKUP(Belegerfassung!E5008,Abfrage!$L$2:$M$15,2,),""),"")</f>
        <v/>
      </c>
      <c r="N5000" t="str">
        <f t="shared" si="235"/>
        <v/>
      </c>
      <c r="O5000" t="str">
        <f t="shared" si="236"/>
        <v/>
      </c>
      <c r="P5000" t="str">
        <f>IF(Belegerfassung!G5008&lt;&gt;"",CONCATENATE(Belegerfassung!G5008,".pdf"),"")</f>
        <v/>
      </c>
    </row>
    <row r="5001" spans="1:16">
      <c r="A5001" t="str">
        <f>IF(Belegerfassung!C5009&lt;&gt;"",0,"")</f>
        <v/>
      </c>
      <c r="B5001" t="str">
        <f>IFERROR(VLOOKUP(Belegerfassung!I5009,Konten!A:D,2,FALSE),"")</f>
        <v/>
      </c>
      <c r="C5001" t="str">
        <f>IF(A5001&lt;&gt;"",TEXT(Belegerfassung!C5009,"TT.MM.JJJJ"),"")</f>
        <v/>
      </c>
      <c r="D5001" t="str">
        <f>IFERROR(VLOOKUP(Belegerfassung!A5009,Abfrage!$E$2:$F$20,2,FALSE),"")</f>
        <v/>
      </c>
      <c r="E5001" t="str">
        <f>IF(A5001&lt;&gt;"",Belegerfassung!B5009,"")</f>
        <v/>
      </c>
      <c r="F5001" t="str">
        <f>IF(Belegerfassung!L5009="","",IF(Belegerfassung!L5009&lt;&gt;"",IF(Belegerfassung!L5009&lt;&gt;"",IF(Belegerfassung!J5009&lt;&gt;0,VLOOKUP(Belegerfassung!L5009,Abfrage!$A$2:$C$19,2,),VLOOKUP(Belegerfassung!L5009,Abfrage!$A$2:$C$19,3,)),"")))</f>
        <v/>
      </c>
      <c r="G5001" t="str">
        <f t="shared" si="234"/>
        <v/>
      </c>
      <c r="H5001" s="31" t="str">
        <f>IF(A5001&lt;&gt;"",-Belegerfassung!J5009+Belegerfassung!K5009,"")</f>
        <v/>
      </c>
      <c r="I5001" s="49" t="str">
        <f>IFERROR(IF(H5001&lt;&gt;"",Belegerfassung!L5009*100,""),IF(OR(Belegerfassung!L5009="Leistung EU - Erlöse",Belegerfassung!L5009="Lieferungen EU-Erlöse",Belegerfassung!L5009="EUST",Belegerfassung!L5009="Bauleistungen 20%")=TRUE,"",MID(Belegerfassung!L5009,4,2)))</f>
        <v/>
      </c>
      <c r="J5001" s="6" t="str">
        <f>IF(A5001&lt;&gt;"",LEFT(Belegerfassung!D5009,40),"")</f>
        <v/>
      </c>
      <c r="K5001" t="str">
        <f>IF(A5001&lt;&gt;"",VLOOKUP(D5001,Abfrage!$F$2:$G$21,2,FALSE),"")</f>
        <v/>
      </c>
      <c r="L5001" s="6" t="str">
        <f>IF(Belegerfassung!H5009&lt;&gt;"",Belegerfassung!H5009,"")</f>
        <v/>
      </c>
      <c r="M5001" t="str">
        <f>IFERROR(IF(Belegerfassung!E5009&lt;&gt;"",VLOOKUP(Belegerfassung!E5009,Abfrage!$L$2:$M$15,2,),""),"")</f>
        <v/>
      </c>
      <c r="N5001" t="str">
        <f t="shared" si="235"/>
        <v/>
      </c>
      <c r="O5001" t="str">
        <f t="shared" si="236"/>
        <v/>
      </c>
      <c r="P5001" t="str">
        <f>IF(Belegerfassung!G5009&lt;&gt;"",CONCATENATE(Belegerfassung!G5009,".pdf"),"")</f>
        <v/>
      </c>
    </row>
    <row r="5002" spans="1:16">
      <c r="A5002" t="str">
        <f>IF(Belegerfassung!C5010&lt;&gt;"",0,"")</f>
        <v/>
      </c>
      <c r="B5002" t="str">
        <f>IFERROR(VLOOKUP(Belegerfassung!I5010,Konten!A:D,2,FALSE),"")</f>
        <v/>
      </c>
      <c r="C5002" t="str">
        <f>IF(A5002&lt;&gt;"",TEXT(Belegerfassung!C5010,"TT.MM.JJJJ"),"")</f>
        <v/>
      </c>
      <c r="D5002" t="str">
        <f>IFERROR(VLOOKUP(Belegerfassung!A5010,Abfrage!$E$2:$F$20,2,FALSE),"")</f>
        <v/>
      </c>
      <c r="E5002" t="str">
        <f>IF(A5002&lt;&gt;"",Belegerfassung!B5010,"")</f>
        <v/>
      </c>
      <c r="F5002" t="str">
        <f>IF(Belegerfassung!L5010="","",IF(Belegerfassung!L5010&lt;&gt;"",IF(Belegerfassung!L5010&lt;&gt;"",IF(Belegerfassung!J5010&lt;&gt;0,VLOOKUP(Belegerfassung!L5010,Abfrage!$A$2:$C$19,2,),VLOOKUP(Belegerfassung!L5010,Abfrage!$A$2:$C$19,3,)),"")))</f>
        <v/>
      </c>
      <c r="G5002" t="str">
        <f t="shared" si="234"/>
        <v/>
      </c>
      <c r="H5002" s="31" t="str">
        <f>IF(A5002&lt;&gt;"",-Belegerfassung!J5010+Belegerfassung!K5010,"")</f>
        <v/>
      </c>
      <c r="I5002" s="49" t="str">
        <f>IFERROR(IF(H5002&lt;&gt;"",Belegerfassung!L5010*100,""),IF(OR(Belegerfassung!L5010="Leistung EU - Erlöse",Belegerfassung!L5010="Lieferungen EU-Erlöse",Belegerfassung!L5010="EUST",Belegerfassung!L5010="Bauleistungen 20%")=TRUE,"",MID(Belegerfassung!L5010,4,2)))</f>
        <v/>
      </c>
      <c r="J5002" s="6" t="str">
        <f>IF(A5002&lt;&gt;"",LEFT(Belegerfassung!D5010,40),"")</f>
        <v/>
      </c>
      <c r="K5002" t="str">
        <f>IF(A5002&lt;&gt;"",VLOOKUP(D5002,Abfrage!$F$2:$G$21,2,FALSE),"")</f>
        <v/>
      </c>
      <c r="L5002" s="6" t="str">
        <f>IF(Belegerfassung!H5010&lt;&gt;"",Belegerfassung!H5010,"")</f>
        <v/>
      </c>
      <c r="M5002" t="str">
        <f>IFERROR(IF(Belegerfassung!E5010&lt;&gt;"",VLOOKUP(Belegerfassung!E5010,Abfrage!$L$2:$M$15,2,),""),"")</f>
        <v/>
      </c>
      <c r="N5002" t="str">
        <f t="shared" si="235"/>
        <v/>
      </c>
      <c r="O5002" t="str">
        <f t="shared" si="236"/>
        <v/>
      </c>
      <c r="P5002" t="str">
        <f>IF(Belegerfassung!G5010&lt;&gt;"",CONCATENATE(Belegerfassung!G5010,".pdf"),"")</f>
        <v/>
      </c>
    </row>
    <row r="5003" spans="1:16">
      <c r="A5003" t="str">
        <f>IF(Belegerfassung!C5011&lt;&gt;"",0,"")</f>
        <v/>
      </c>
      <c r="B5003" t="str">
        <f>IFERROR(VLOOKUP(Belegerfassung!I5011,Konten!A:D,2,FALSE),"")</f>
        <v/>
      </c>
      <c r="C5003" t="str">
        <f>IF(A5003&lt;&gt;"",TEXT(Belegerfassung!C5011,"TT.MM.JJJJ"),"")</f>
        <v/>
      </c>
      <c r="D5003" t="str">
        <f>IFERROR(VLOOKUP(Belegerfassung!A5011,Abfrage!$E$2:$F$20,2,FALSE),"")</f>
        <v/>
      </c>
      <c r="E5003" t="str">
        <f>IF(A5003&lt;&gt;"",Belegerfassung!B5011,"")</f>
        <v/>
      </c>
      <c r="F5003" t="str">
        <f>IF(Belegerfassung!L5011="","",IF(Belegerfassung!L5011&lt;&gt;"",IF(Belegerfassung!L5011&lt;&gt;"",IF(Belegerfassung!J5011&lt;&gt;0,VLOOKUP(Belegerfassung!L5011,Abfrage!$A$2:$C$19,2,),VLOOKUP(Belegerfassung!L5011,Abfrage!$A$2:$C$19,3,)),"")))</f>
        <v/>
      </c>
      <c r="G5003" t="str">
        <f t="shared" si="234"/>
        <v/>
      </c>
      <c r="H5003" s="31" t="str">
        <f>IF(A5003&lt;&gt;"",-Belegerfassung!J5011+Belegerfassung!K5011,"")</f>
        <v/>
      </c>
      <c r="I5003" s="49" t="str">
        <f>IFERROR(IF(H5003&lt;&gt;"",Belegerfassung!L5011*100,""),IF(OR(Belegerfassung!L5011="Leistung EU - Erlöse",Belegerfassung!L5011="Lieferungen EU-Erlöse",Belegerfassung!L5011="EUST",Belegerfassung!L5011="Bauleistungen 20%")=TRUE,"",MID(Belegerfassung!L5011,4,2)))</f>
        <v/>
      </c>
      <c r="J5003" s="6" t="str">
        <f>IF(A5003&lt;&gt;"",LEFT(Belegerfassung!D5011,40),"")</f>
        <v/>
      </c>
      <c r="K5003" t="str">
        <f>IF(A5003&lt;&gt;"",VLOOKUP(D5003,Abfrage!$F$2:$G$21,2,FALSE),"")</f>
        <v/>
      </c>
      <c r="L5003" s="6" t="str">
        <f>IF(Belegerfassung!H5011&lt;&gt;"",Belegerfassung!H5011,"")</f>
        <v/>
      </c>
      <c r="M5003" t="str">
        <f>IFERROR(IF(Belegerfassung!E5011&lt;&gt;"",VLOOKUP(Belegerfassung!E5011,Abfrage!$L$2:$M$15,2,),""),"")</f>
        <v/>
      </c>
      <c r="N5003" t="str">
        <f t="shared" si="235"/>
        <v/>
      </c>
      <c r="O5003" t="str">
        <f t="shared" si="236"/>
        <v/>
      </c>
      <c r="P5003" t="str">
        <f>IF(Belegerfassung!G5011&lt;&gt;"",CONCATENATE(Belegerfassung!G5011,".pdf"),"")</f>
        <v/>
      </c>
    </row>
    <row r="5004" spans="1:16">
      <c r="A5004" t="str">
        <f>IF(Belegerfassung!C5012&lt;&gt;"",0,"")</f>
        <v/>
      </c>
      <c r="B5004" t="str">
        <f>IFERROR(VLOOKUP(Belegerfassung!I5012,Konten!A:D,2,FALSE),"")</f>
        <v/>
      </c>
      <c r="C5004" t="str">
        <f>IF(A5004&lt;&gt;"",TEXT(Belegerfassung!C5012,"TT.MM.JJJJ"),"")</f>
        <v/>
      </c>
      <c r="D5004" t="str">
        <f>IFERROR(VLOOKUP(Belegerfassung!A5012,Abfrage!$E$2:$F$20,2,FALSE),"")</f>
        <v/>
      </c>
      <c r="E5004" t="str">
        <f>IF(A5004&lt;&gt;"",Belegerfassung!B5012,"")</f>
        <v/>
      </c>
      <c r="F5004" t="str">
        <f>IF(Belegerfassung!L5012="","",IF(Belegerfassung!L5012&lt;&gt;"",IF(Belegerfassung!L5012&lt;&gt;"",IF(Belegerfassung!J5012&lt;&gt;0,VLOOKUP(Belegerfassung!L5012,Abfrage!$A$2:$C$19,2,),VLOOKUP(Belegerfassung!L5012,Abfrage!$A$2:$C$19,3,)),"")))</f>
        <v/>
      </c>
      <c r="G5004" t="str">
        <f t="shared" si="234"/>
        <v/>
      </c>
      <c r="H5004" s="31" t="str">
        <f>IF(A5004&lt;&gt;"",-Belegerfassung!J5012+Belegerfassung!K5012,"")</f>
        <v/>
      </c>
      <c r="I5004" s="49" t="str">
        <f>IFERROR(IF(H5004&lt;&gt;"",Belegerfassung!L5012*100,""),IF(OR(Belegerfassung!L5012="Leistung EU - Erlöse",Belegerfassung!L5012="Lieferungen EU-Erlöse",Belegerfassung!L5012="EUST",Belegerfassung!L5012="Bauleistungen 20%")=TRUE,"",MID(Belegerfassung!L5012,4,2)))</f>
        <v/>
      </c>
      <c r="J5004" s="6" t="str">
        <f>IF(A5004&lt;&gt;"",LEFT(Belegerfassung!D5012,40),"")</f>
        <v/>
      </c>
      <c r="K5004" t="str">
        <f>IF(A5004&lt;&gt;"",VLOOKUP(D5004,Abfrage!$F$2:$G$21,2,FALSE),"")</f>
        <v/>
      </c>
      <c r="L5004" s="6" t="str">
        <f>IF(Belegerfassung!H5012&lt;&gt;"",Belegerfassung!H5012,"")</f>
        <v/>
      </c>
      <c r="M5004" t="str">
        <f>IFERROR(IF(Belegerfassung!E5012&lt;&gt;"",VLOOKUP(Belegerfassung!E5012,Abfrage!$L$2:$M$15,2,),""),"")</f>
        <v/>
      </c>
      <c r="N5004" t="str">
        <f t="shared" si="235"/>
        <v/>
      </c>
      <c r="O5004" t="str">
        <f t="shared" si="236"/>
        <v/>
      </c>
      <c r="P5004" t="str">
        <f>IF(Belegerfassung!G5012&lt;&gt;"",CONCATENATE(Belegerfassung!G5012,".pdf"),"")</f>
        <v/>
      </c>
    </row>
    <row r="5005" spans="1:16">
      <c r="A5005" t="str">
        <f>IF(Belegerfassung!C5013&lt;&gt;"",0,"")</f>
        <v/>
      </c>
      <c r="B5005" t="str">
        <f>IFERROR(VLOOKUP(Belegerfassung!I5013,Konten!A:D,2,FALSE),"")</f>
        <v/>
      </c>
      <c r="C5005" t="str">
        <f>IF(A5005&lt;&gt;"",TEXT(Belegerfassung!C5013,"TT.MM.JJJJ"),"")</f>
        <v/>
      </c>
      <c r="D5005" t="str">
        <f>IFERROR(VLOOKUP(Belegerfassung!A5013,Abfrage!$E$2:$F$20,2,FALSE),"")</f>
        <v/>
      </c>
      <c r="E5005" t="str">
        <f>IF(A5005&lt;&gt;"",Belegerfassung!B5013,"")</f>
        <v/>
      </c>
      <c r="F5005" t="str">
        <f>IF(Belegerfassung!L5013="","",IF(Belegerfassung!L5013&lt;&gt;"",IF(Belegerfassung!L5013&lt;&gt;"",IF(Belegerfassung!J5013&lt;&gt;0,VLOOKUP(Belegerfassung!L5013,Abfrage!$A$2:$C$19,2,),VLOOKUP(Belegerfassung!L5013,Abfrage!$A$2:$C$19,3,)),"")))</f>
        <v/>
      </c>
      <c r="G5005" t="str">
        <f t="shared" si="234"/>
        <v/>
      </c>
      <c r="H5005" s="31" t="str">
        <f>IF(A5005&lt;&gt;"",-Belegerfassung!J5013+Belegerfassung!K5013,"")</f>
        <v/>
      </c>
      <c r="I5005" s="49" t="str">
        <f>IFERROR(IF(H5005&lt;&gt;"",Belegerfassung!L5013*100,""),IF(OR(Belegerfassung!L5013="Leistung EU - Erlöse",Belegerfassung!L5013="Lieferungen EU-Erlöse",Belegerfassung!L5013="EUST",Belegerfassung!L5013="Bauleistungen 20%")=TRUE,"",MID(Belegerfassung!L5013,4,2)))</f>
        <v/>
      </c>
      <c r="J5005" s="6" t="str">
        <f>IF(A5005&lt;&gt;"",LEFT(Belegerfassung!D5013,40),"")</f>
        <v/>
      </c>
      <c r="K5005" t="str">
        <f>IF(A5005&lt;&gt;"",VLOOKUP(D5005,Abfrage!$F$2:$G$21,2,FALSE),"")</f>
        <v/>
      </c>
      <c r="L5005" s="6" t="str">
        <f>IF(Belegerfassung!H5013&lt;&gt;"",Belegerfassung!H5013,"")</f>
        <v/>
      </c>
      <c r="M5005" t="str">
        <f>IFERROR(IF(Belegerfassung!E5013&lt;&gt;"",VLOOKUP(Belegerfassung!E5013,Abfrage!$L$2:$M$15,2,),""),"")</f>
        <v/>
      </c>
      <c r="N5005" t="str">
        <f t="shared" si="235"/>
        <v/>
      </c>
      <c r="O5005" t="str">
        <f t="shared" si="236"/>
        <v/>
      </c>
      <c r="P5005" t="str">
        <f>IF(Belegerfassung!G5013&lt;&gt;"",CONCATENATE(Belegerfassung!G5013,".pdf"),"")</f>
        <v/>
      </c>
    </row>
    <row r="5006" spans="1:16">
      <c r="A5006" t="str">
        <f>IF(Belegerfassung!C5014&lt;&gt;"",0,"")</f>
        <v/>
      </c>
      <c r="B5006" t="str">
        <f>IFERROR(VLOOKUP(Belegerfassung!I5014,Konten!A:D,2,FALSE),"")</f>
        <v/>
      </c>
      <c r="C5006" t="str">
        <f>IF(A5006&lt;&gt;"",TEXT(Belegerfassung!C5014,"TT.MM.JJJJ"),"")</f>
        <v/>
      </c>
      <c r="D5006" t="str">
        <f>IFERROR(VLOOKUP(Belegerfassung!A5014,Abfrage!$E$2:$F$20,2,FALSE),"")</f>
        <v/>
      </c>
      <c r="E5006" t="str">
        <f>IF(A5006&lt;&gt;"",Belegerfassung!B5014,"")</f>
        <v/>
      </c>
      <c r="F5006" t="str">
        <f>IF(Belegerfassung!L5014="","",IF(Belegerfassung!L5014&lt;&gt;"",IF(Belegerfassung!L5014&lt;&gt;"",IF(Belegerfassung!J5014&lt;&gt;0,VLOOKUP(Belegerfassung!L5014,Abfrage!$A$2:$C$19,2,),VLOOKUP(Belegerfassung!L5014,Abfrage!$A$2:$C$19,3,)),"")))</f>
        <v/>
      </c>
      <c r="G5006" t="str">
        <f t="shared" si="234"/>
        <v/>
      </c>
      <c r="H5006" s="31" t="str">
        <f>IF(A5006&lt;&gt;"",-Belegerfassung!J5014+Belegerfassung!K5014,"")</f>
        <v/>
      </c>
      <c r="I5006" s="49" t="str">
        <f>IFERROR(IF(H5006&lt;&gt;"",Belegerfassung!L5014*100,""),IF(OR(Belegerfassung!L5014="Leistung EU - Erlöse",Belegerfassung!L5014="Lieferungen EU-Erlöse",Belegerfassung!L5014="EUST",Belegerfassung!L5014="Bauleistungen 20%")=TRUE,"",MID(Belegerfassung!L5014,4,2)))</f>
        <v/>
      </c>
      <c r="J5006" s="6" t="str">
        <f>IF(A5006&lt;&gt;"",LEFT(Belegerfassung!D5014,40),"")</f>
        <v/>
      </c>
      <c r="K5006" t="str">
        <f>IF(A5006&lt;&gt;"",VLOOKUP(D5006,Abfrage!$F$2:$G$21,2,FALSE),"")</f>
        <v/>
      </c>
      <c r="L5006" s="6" t="str">
        <f>IF(Belegerfassung!H5014&lt;&gt;"",Belegerfassung!H5014,"")</f>
        <v/>
      </c>
      <c r="M5006" t="str">
        <f>IFERROR(IF(Belegerfassung!E5014&lt;&gt;"",VLOOKUP(Belegerfassung!E5014,Abfrage!$L$2:$M$15,2,),""),"")</f>
        <v/>
      </c>
      <c r="N5006" t="str">
        <f t="shared" si="235"/>
        <v/>
      </c>
      <c r="O5006" t="str">
        <f t="shared" si="236"/>
        <v/>
      </c>
      <c r="P5006" t="str">
        <f>IF(Belegerfassung!G5014&lt;&gt;"",CONCATENATE(Belegerfassung!G5014,".pdf"),"")</f>
        <v/>
      </c>
    </row>
    <row r="5007" spans="1:16">
      <c r="A5007" t="str">
        <f>IF(Belegerfassung!C5015&lt;&gt;"",0,"")</f>
        <v/>
      </c>
      <c r="B5007" t="str">
        <f>IFERROR(VLOOKUP(Belegerfassung!I5015,Konten!A:D,2,FALSE),"")</f>
        <v/>
      </c>
      <c r="C5007" t="str">
        <f>IF(A5007&lt;&gt;"",TEXT(Belegerfassung!C5015,"TT.MM.JJJJ"),"")</f>
        <v/>
      </c>
      <c r="D5007" t="str">
        <f>IFERROR(VLOOKUP(Belegerfassung!A5015,Abfrage!$E$2:$F$20,2,FALSE),"")</f>
        <v/>
      </c>
      <c r="E5007" t="str">
        <f>IF(A5007&lt;&gt;"",Belegerfassung!B5015,"")</f>
        <v/>
      </c>
      <c r="F5007" t="str">
        <f>IF(Belegerfassung!L5015="","",IF(Belegerfassung!L5015&lt;&gt;"",IF(Belegerfassung!L5015&lt;&gt;"",IF(Belegerfassung!J5015&lt;&gt;0,VLOOKUP(Belegerfassung!L5015,Abfrage!$A$2:$C$19,2,),VLOOKUP(Belegerfassung!L5015,Abfrage!$A$2:$C$19,3,)),"")))</f>
        <v/>
      </c>
      <c r="G5007" t="str">
        <f t="shared" si="234"/>
        <v/>
      </c>
      <c r="H5007" s="31" t="str">
        <f>IF(A5007&lt;&gt;"",-Belegerfassung!J5015+Belegerfassung!K5015,"")</f>
        <v/>
      </c>
      <c r="I5007" s="49" t="str">
        <f>IFERROR(IF(H5007&lt;&gt;"",Belegerfassung!L5015*100,""),IF(OR(Belegerfassung!L5015="Leistung EU - Erlöse",Belegerfassung!L5015="Lieferungen EU-Erlöse",Belegerfassung!L5015="EUST",Belegerfassung!L5015="Bauleistungen 20%")=TRUE,"",MID(Belegerfassung!L5015,4,2)))</f>
        <v/>
      </c>
      <c r="J5007" s="6" t="str">
        <f>IF(A5007&lt;&gt;"",LEFT(Belegerfassung!D5015,40),"")</f>
        <v/>
      </c>
      <c r="K5007" t="str">
        <f>IF(A5007&lt;&gt;"",VLOOKUP(D5007,Abfrage!$F$2:$G$21,2,FALSE),"")</f>
        <v/>
      </c>
      <c r="L5007" s="6" t="str">
        <f>IF(Belegerfassung!H5015&lt;&gt;"",Belegerfassung!H5015,"")</f>
        <v/>
      </c>
      <c r="M5007" t="str">
        <f>IFERROR(IF(Belegerfassung!E5015&lt;&gt;"",VLOOKUP(Belegerfassung!E5015,Abfrage!$L$2:$M$15,2,),""),"")</f>
        <v/>
      </c>
      <c r="N5007" t="str">
        <f t="shared" si="235"/>
        <v/>
      </c>
      <c r="O5007" t="str">
        <f t="shared" si="236"/>
        <v/>
      </c>
      <c r="P5007" t="str">
        <f>IF(Belegerfassung!G5015&lt;&gt;"",CONCATENATE(Belegerfassung!G5015,".pdf"),"")</f>
        <v/>
      </c>
    </row>
    <row r="5008" spans="1:16">
      <c r="A5008" t="str">
        <f>IF(Belegerfassung!C5016&lt;&gt;"",0,"")</f>
        <v/>
      </c>
      <c r="B5008" t="str">
        <f>IFERROR(VLOOKUP(Belegerfassung!I5016,Konten!A:D,2,FALSE),"")</f>
        <v/>
      </c>
      <c r="C5008" t="str">
        <f>IF(A5008&lt;&gt;"",TEXT(Belegerfassung!C5016,"TT.MM.JJJJ"),"")</f>
        <v/>
      </c>
      <c r="D5008" t="str">
        <f>IFERROR(VLOOKUP(Belegerfassung!A5016,Abfrage!$E$2:$F$20,2,FALSE),"")</f>
        <v/>
      </c>
      <c r="E5008" t="str">
        <f>IF(A5008&lt;&gt;"",Belegerfassung!B5016,"")</f>
        <v/>
      </c>
      <c r="F5008" t="str">
        <f>IF(Belegerfassung!L5016="","",IF(Belegerfassung!L5016&lt;&gt;"",IF(Belegerfassung!L5016&lt;&gt;"",IF(Belegerfassung!J5016&lt;&gt;0,VLOOKUP(Belegerfassung!L5016,Abfrage!$A$2:$C$19,2,),VLOOKUP(Belegerfassung!L5016,Abfrage!$A$2:$C$19,3,)),"")))</f>
        <v/>
      </c>
      <c r="G5008" t="str">
        <f t="shared" si="234"/>
        <v/>
      </c>
      <c r="H5008" s="31" t="str">
        <f>IF(A5008&lt;&gt;"",-Belegerfassung!J5016+Belegerfassung!K5016,"")</f>
        <v/>
      </c>
      <c r="I5008" s="49" t="str">
        <f>IFERROR(IF(H5008&lt;&gt;"",Belegerfassung!L5016*100,""),IF(OR(Belegerfassung!L5016="Leistung EU - Erlöse",Belegerfassung!L5016="Lieferungen EU-Erlöse",Belegerfassung!L5016="EUST",Belegerfassung!L5016="Bauleistungen 20%")=TRUE,"",MID(Belegerfassung!L5016,4,2)))</f>
        <v/>
      </c>
      <c r="J5008" s="6" t="str">
        <f>IF(A5008&lt;&gt;"",LEFT(Belegerfassung!D5016,40),"")</f>
        <v/>
      </c>
      <c r="K5008" t="str">
        <f>IF(A5008&lt;&gt;"",VLOOKUP(D5008,Abfrage!$F$2:$G$21,2,FALSE),"")</f>
        <v/>
      </c>
      <c r="L5008" s="6" t="str">
        <f>IF(Belegerfassung!H5016&lt;&gt;"",Belegerfassung!H5016,"")</f>
        <v/>
      </c>
      <c r="M5008" t="str">
        <f>IFERROR(IF(Belegerfassung!E5016&lt;&gt;"",VLOOKUP(Belegerfassung!E5016,Abfrage!$L$2:$M$15,2,),""),"")</f>
        <v/>
      </c>
      <c r="N5008" t="str">
        <f t="shared" si="235"/>
        <v/>
      </c>
      <c r="O5008" t="str">
        <f t="shared" si="236"/>
        <v/>
      </c>
      <c r="P5008" t="str">
        <f>IF(Belegerfassung!G5016&lt;&gt;"",CONCATENATE(Belegerfassung!G5016,".pdf"),"")</f>
        <v/>
      </c>
    </row>
    <row r="5009" spans="1:16">
      <c r="A5009" t="str">
        <f>IF(Belegerfassung!C5017&lt;&gt;"",0,"")</f>
        <v/>
      </c>
      <c r="B5009" t="str">
        <f>IFERROR(VLOOKUP(Belegerfassung!I5017,Konten!A:D,2,FALSE),"")</f>
        <v/>
      </c>
      <c r="C5009" t="str">
        <f>IF(A5009&lt;&gt;"",TEXT(Belegerfassung!C5017,"TT.MM.JJJJ"),"")</f>
        <v/>
      </c>
      <c r="D5009" t="str">
        <f>IFERROR(VLOOKUP(Belegerfassung!A5017,Abfrage!$E$2:$F$20,2,FALSE),"")</f>
        <v/>
      </c>
      <c r="E5009" t="str">
        <f>IF(A5009&lt;&gt;"",Belegerfassung!B5017,"")</f>
        <v/>
      </c>
      <c r="F5009" t="str">
        <f>IF(Belegerfassung!L5017="","",IF(Belegerfassung!L5017&lt;&gt;"",IF(Belegerfassung!L5017&lt;&gt;"",IF(Belegerfassung!J5017&lt;&gt;0,VLOOKUP(Belegerfassung!L5017,Abfrage!$A$2:$C$19,2,),VLOOKUP(Belegerfassung!L5017,Abfrage!$A$2:$C$19,3,)),"")))</f>
        <v/>
      </c>
      <c r="G5009" t="str">
        <f t="shared" si="234"/>
        <v/>
      </c>
      <c r="H5009" s="31" t="str">
        <f>IF(A5009&lt;&gt;"",-Belegerfassung!J5017+Belegerfassung!K5017,"")</f>
        <v/>
      </c>
      <c r="I5009" s="49" t="str">
        <f>IFERROR(IF(H5009&lt;&gt;"",Belegerfassung!L5017*100,""),IF(OR(Belegerfassung!L5017="Leistung EU - Erlöse",Belegerfassung!L5017="Lieferungen EU-Erlöse",Belegerfassung!L5017="EUST",Belegerfassung!L5017="Bauleistungen 20%")=TRUE,"",MID(Belegerfassung!L5017,4,2)))</f>
        <v/>
      </c>
      <c r="J5009" s="6" t="str">
        <f>IF(A5009&lt;&gt;"",LEFT(Belegerfassung!D5017,40),"")</f>
        <v/>
      </c>
      <c r="K5009" t="str">
        <f>IF(A5009&lt;&gt;"",VLOOKUP(D5009,Abfrage!$F$2:$G$21,2,FALSE),"")</f>
        <v/>
      </c>
      <c r="L5009" s="6" t="str">
        <f>IF(Belegerfassung!H5017&lt;&gt;"",Belegerfassung!H5017,"")</f>
        <v/>
      </c>
      <c r="M5009" t="str">
        <f>IFERROR(IF(Belegerfassung!E5017&lt;&gt;"",VLOOKUP(Belegerfassung!E5017,Abfrage!$L$2:$M$15,2,),""),"")</f>
        <v/>
      </c>
      <c r="N5009" t="str">
        <f t="shared" si="235"/>
        <v/>
      </c>
      <c r="O5009" t="str">
        <f t="shared" si="236"/>
        <v/>
      </c>
      <c r="P5009" t="str">
        <f>IF(Belegerfassung!G5017&lt;&gt;"",CONCATENATE(Belegerfassung!G5017,".pdf"),"")</f>
        <v/>
      </c>
    </row>
    <row r="5010" spans="1:16">
      <c r="A5010" t="str">
        <f>IF(Belegerfassung!C5018&lt;&gt;"",0,"")</f>
        <v/>
      </c>
      <c r="B5010" t="str">
        <f>IFERROR(VLOOKUP(Belegerfassung!I5018,Konten!A:D,2,FALSE),"")</f>
        <v/>
      </c>
      <c r="C5010" t="str">
        <f>IF(A5010&lt;&gt;"",TEXT(Belegerfassung!C5018,"TT.MM.JJJJ"),"")</f>
        <v/>
      </c>
      <c r="D5010" t="str">
        <f>IFERROR(VLOOKUP(Belegerfassung!A5018,Abfrage!$E$2:$F$20,2,FALSE),"")</f>
        <v/>
      </c>
      <c r="E5010" t="str">
        <f>IF(A5010&lt;&gt;"",Belegerfassung!B5018,"")</f>
        <v/>
      </c>
      <c r="F5010" t="str">
        <f>IF(Belegerfassung!L5018="","",IF(Belegerfassung!L5018&lt;&gt;"",IF(Belegerfassung!L5018&lt;&gt;"",IF(Belegerfassung!J5018&lt;&gt;0,VLOOKUP(Belegerfassung!L5018,Abfrage!$A$2:$C$19,2,),VLOOKUP(Belegerfassung!L5018,Abfrage!$A$2:$C$19,3,)),"")))</f>
        <v/>
      </c>
      <c r="G5010" t="str">
        <f t="shared" si="234"/>
        <v/>
      </c>
      <c r="H5010" s="31" t="str">
        <f>IF(A5010&lt;&gt;"",-Belegerfassung!J5018+Belegerfassung!K5018,"")</f>
        <v/>
      </c>
      <c r="I5010" s="49" t="str">
        <f>IFERROR(IF(H5010&lt;&gt;"",Belegerfassung!L5018*100,""),IF(OR(Belegerfassung!L5018="Leistung EU - Erlöse",Belegerfassung!L5018="Lieferungen EU-Erlöse",Belegerfassung!L5018="EUST",Belegerfassung!L5018="Bauleistungen 20%")=TRUE,"",MID(Belegerfassung!L5018,4,2)))</f>
        <v/>
      </c>
      <c r="J5010" s="6" t="str">
        <f>IF(A5010&lt;&gt;"",LEFT(Belegerfassung!D5018,40),"")</f>
        <v/>
      </c>
      <c r="K5010" t="str">
        <f>IF(A5010&lt;&gt;"",VLOOKUP(D5010,Abfrage!$F$2:$G$21,2,FALSE),"")</f>
        <v/>
      </c>
      <c r="L5010" s="6" t="str">
        <f>IF(Belegerfassung!H5018&lt;&gt;"",Belegerfassung!H5018,"")</f>
        <v/>
      </c>
      <c r="M5010" t="str">
        <f>IFERROR(IF(Belegerfassung!E5018&lt;&gt;"",VLOOKUP(Belegerfassung!E5018,Abfrage!$L$2:$M$15,2,),""),"")</f>
        <v/>
      </c>
      <c r="N5010" t="str">
        <f t="shared" si="235"/>
        <v/>
      </c>
      <c r="O5010" t="str">
        <f t="shared" si="236"/>
        <v/>
      </c>
      <c r="P5010" t="str">
        <f>IF(Belegerfassung!G5018&lt;&gt;"",CONCATENATE(Belegerfassung!G5018,".pdf"),"")</f>
        <v/>
      </c>
    </row>
    <row r="5011" spans="1:16">
      <c r="A5011" t="str">
        <f>IF(Belegerfassung!C5019&lt;&gt;"",0,"")</f>
        <v/>
      </c>
      <c r="B5011" t="str">
        <f>IFERROR(VLOOKUP(Belegerfassung!I5019,Konten!A:D,2,FALSE),"")</f>
        <v/>
      </c>
      <c r="C5011" t="str">
        <f>IF(A5011&lt;&gt;"",TEXT(Belegerfassung!C5019,"TT.MM.JJJJ"),"")</f>
        <v/>
      </c>
      <c r="D5011" t="str">
        <f>IFERROR(VLOOKUP(Belegerfassung!A5019,Abfrage!$E$2:$F$20,2,FALSE),"")</f>
        <v/>
      </c>
      <c r="E5011" t="str">
        <f>IF(A5011&lt;&gt;"",Belegerfassung!B5019,"")</f>
        <v/>
      </c>
      <c r="F5011" t="str">
        <f>IF(Belegerfassung!L5019="","",IF(Belegerfassung!L5019&lt;&gt;"",IF(Belegerfassung!L5019&lt;&gt;"",IF(Belegerfassung!J5019&lt;&gt;0,VLOOKUP(Belegerfassung!L5019,Abfrage!$A$2:$C$19,2,),VLOOKUP(Belegerfassung!L5019,Abfrage!$A$2:$C$19,3,)),"")))</f>
        <v/>
      </c>
      <c r="G5011" t="str">
        <f t="shared" si="234"/>
        <v/>
      </c>
      <c r="H5011" s="31" t="str">
        <f>IF(A5011&lt;&gt;"",-Belegerfassung!J5019+Belegerfassung!K5019,"")</f>
        <v/>
      </c>
      <c r="I5011" s="49" t="str">
        <f>IFERROR(IF(H5011&lt;&gt;"",Belegerfassung!L5019*100,""),IF(OR(Belegerfassung!L5019="Leistung EU - Erlöse",Belegerfassung!L5019="Lieferungen EU-Erlöse",Belegerfassung!L5019="EUST",Belegerfassung!L5019="Bauleistungen 20%")=TRUE,"",MID(Belegerfassung!L5019,4,2)))</f>
        <v/>
      </c>
      <c r="J5011" s="6" t="str">
        <f>IF(A5011&lt;&gt;"",LEFT(Belegerfassung!D5019,40),"")</f>
        <v/>
      </c>
      <c r="K5011" t="str">
        <f>IF(A5011&lt;&gt;"",VLOOKUP(D5011,Abfrage!$F$2:$G$21,2,FALSE),"")</f>
        <v/>
      </c>
      <c r="L5011" s="6" t="str">
        <f>IF(Belegerfassung!H5019&lt;&gt;"",Belegerfassung!H5019,"")</f>
        <v/>
      </c>
      <c r="M5011" t="str">
        <f>IFERROR(IF(Belegerfassung!E5019&lt;&gt;"",VLOOKUP(Belegerfassung!E5019,Abfrage!$L$2:$M$15,2,),""),"")</f>
        <v/>
      </c>
      <c r="N5011" t="str">
        <f t="shared" si="235"/>
        <v/>
      </c>
      <c r="O5011" t="str">
        <f t="shared" si="236"/>
        <v/>
      </c>
      <c r="P5011" t="str">
        <f>IF(Belegerfassung!G5019&lt;&gt;"",CONCATENATE(Belegerfassung!G5019,".pdf"),"")</f>
        <v/>
      </c>
    </row>
    <row r="5012" spans="1:16">
      <c r="A5012" t="str">
        <f>IF(Belegerfassung!C5020&lt;&gt;"",0,"")</f>
        <v/>
      </c>
      <c r="B5012" t="str">
        <f>IFERROR(VLOOKUP(Belegerfassung!I5020,Konten!A:D,2,FALSE),"")</f>
        <v/>
      </c>
      <c r="C5012" t="str">
        <f>IF(A5012&lt;&gt;"",TEXT(Belegerfassung!C5020,"TT.MM.JJJJ"),"")</f>
        <v/>
      </c>
      <c r="D5012" t="str">
        <f>IFERROR(VLOOKUP(Belegerfassung!A5020,Abfrage!$E$2:$F$20,2,FALSE),"")</f>
        <v/>
      </c>
      <c r="E5012" t="str">
        <f>IF(A5012&lt;&gt;"",Belegerfassung!B5020,"")</f>
        <v/>
      </c>
      <c r="F5012" t="str">
        <f>IF(Belegerfassung!L5020="","",IF(Belegerfassung!L5020&lt;&gt;"",IF(Belegerfassung!L5020&lt;&gt;"",IF(Belegerfassung!J5020&lt;&gt;0,VLOOKUP(Belegerfassung!L5020,Abfrage!$A$2:$C$19,2,),VLOOKUP(Belegerfassung!L5020,Abfrage!$A$2:$C$19,3,)),"")))</f>
        <v/>
      </c>
      <c r="G5012" t="str">
        <f t="shared" si="234"/>
        <v/>
      </c>
      <c r="H5012" s="31" t="str">
        <f>IF(A5012&lt;&gt;"",-Belegerfassung!J5020+Belegerfassung!K5020,"")</f>
        <v/>
      </c>
      <c r="I5012" s="49" t="str">
        <f>IFERROR(IF(H5012&lt;&gt;"",Belegerfassung!L5020*100,""),IF(OR(Belegerfassung!L5020="Leistung EU - Erlöse",Belegerfassung!L5020="Lieferungen EU-Erlöse",Belegerfassung!L5020="EUST",Belegerfassung!L5020="Bauleistungen 20%")=TRUE,"",MID(Belegerfassung!L5020,4,2)))</f>
        <v/>
      </c>
      <c r="J5012" s="6" t="str">
        <f>IF(A5012&lt;&gt;"",LEFT(Belegerfassung!D5020,40),"")</f>
        <v/>
      </c>
      <c r="K5012" t="str">
        <f>IF(A5012&lt;&gt;"",VLOOKUP(D5012,Abfrage!$F$2:$G$21,2,FALSE),"")</f>
        <v/>
      </c>
      <c r="L5012" s="6" t="str">
        <f>IF(Belegerfassung!H5020&lt;&gt;"",Belegerfassung!H5020,"")</f>
        <v/>
      </c>
      <c r="M5012" t="str">
        <f>IFERROR(IF(Belegerfassung!E5020&lt;&gt;"",VLOOKUP(Belegerfassung!E5020,Abfrage!$L$2:$M$15,2,),""),"")</f>
        <v/>
      </c>
      <c r="N5012" t="str">
        <f t="shared" si="235"/>
        <v/>
      </c>
      <c r="O5012" t="str">
        <f t="shared" si="236"/>
        <v/>
      </c>
      <c r="P5012" t="str">
        <f>IF(Belegerfassung!G5020&lt;&gt;"",CONCATENATE(Belegerfassung!G5020,".pdf"),"")</f>
        <v/>
      </c>
    </row>
    <row r="5013" spans="1:16">
      <c r="A5013" t="str">
        <f>IF(Belegerfassung!C5021&lt;&gt;"",0,"")</f>
        <v/>
      </c>
      <c r="B5013" t="str">
        <f>IFERROR(VLOOKUP(Belegerfassung!I5021,Konten!A:D,2,FALSE),"")</f>
        <v/>
      </c>
      <c r="C5013" t="str">
        <f>IF(A5013&lt;&gt;"",TEXT(Belegerfassung!C5021,"TT.MM.JJJJ"),"")</f>
        <v/>
      </c>
      <c r="D5013" t="str">
        <f>IFERROR(VLOOKUP(Belegerfassung!A5021,Abfrage!$E$2:$F$20,2,FALSE),"")</f>
        <v/>
      </c>
      <c r="E5013" t="str">
        <f>IF(A5013&lt;&gt;"",Belegerfassung!B5021,"")</f>
        <v/>
      </c>
      <c r="F5013" t="str">
        <f>IF(Belegerfassung!L5021="","",IF(Belegerfassung!L5021&lt;&gt;"",IF(Belegerfassung!L5021&lt;&gt;"",IF(Belegerfassung!J5021&lt;&gt;0,VLOOKUP(Belegerfassung!L5021,Abfrage!$A$2:$C$19,2,),VLOOKUP(Belegerfassung!L5021,Abfrage!$A$2:$C$19,3,)),"")))</f>
        <v/>
      </c>
      <c r="G5013" t="str">
        <f t="shared" si="234"/>
        <v/>
      </c>
      <c r="H5013" s="31" t="str">
        <f>IF(A5013&lt;&gt;"",-Belegerfassung!J5021+Belegerfassung!K5021,"")</f>
        <v/>
      </c>
      <c r="I5013" s="49" t="str">
        <f>IFERROR(IF(H5013&lt;&gt;"",Belegerfassung!L5021*100,""),IF(OR(Belegerfassung!L5021="Leistung EU - Erlöse",Belegerfassung!L5021="Lieferungen EU-Erlöse",Belegerfassung!L5021="EUST",Belegerfassung!L5021="Bauleistungen 20%")=TRUE,"",MID(Belegerfassung!L5021,4,2)))</f>
        <v/>
      </c>
      <c r="J5013" s="6" t="str">
        <f>IF(A5013&lt;&gt;"",LEFT(Belegerfassung!D5021,40),"")</f>
        <v/>
      </c>
      <c r="K5013" t="str">
        <f>IF(A5013&lt;&gt;"",VLOOKUP(D5013,Abfrage!$F$2:$G$21,2,FALSE),"")</f>
        <v/>
      </c>
      <c r="L5013" s="6" t="str">
        <f>IF(Belegerfassung!H5021&lt;&gt;"",Belegerfassung!H5021,"")</f>
        <v/>
      </c>
      <c r="M5013" t="str">
        <f>IFERROR(IF(Belegerfassung!E5021&lt;&gt;"",VLOOKUP(Belegerfassung!E5021,Abfrage!$L$2:$M$15,2,),""),"")</f>
        <v/>
      </c>
      <c r="N5013" t="str">
        <f t="shared" si="235"/>
        <v/>
      </c>
      <c r="O5013" t="str">
        <f t="shared" si="236"/>
        <v/>
      </c>
      <c r="P5013" t="str">
        <f>IF(Belegerfassung!G5021&lt;&gt;"",CONCATENATE(Belegerfassung!G5021,".pdf"),"")</f>
        <v/>
      </c>
    </row>
    <row r="5014" spans="1:16">
      <c r="A5014" t="str">
        <f>IF(Belegerfassung!C5022&lt;&gt;"",0,"")</f>
        <v/>
      </c>
      <c r="B5014" t="str">
        <f>IFERROR(VLOOKUP(Belegerfassung!I5022,Konten!A:D,2,FALSE),"")</f>
        <v/>
      </c>
      <c r="C5014" t="str">
        <f>IF(A5014&lt;&gt;"",TEXT(Belegerfassung!C5022,"TT.MM.JJJJ"),"")</f>
        <v/>
      </c>
      <c r="D5014" t="str">
        <f>IFERROR(VLOOKUP(Belegerfassung!A5022,Abfrage!$E$2:$F$20,2,FALSE),"")</f>
        <v/>
      </c>
      <c r="E5014" t="str">
        <f>IF(A5014&lt;&gt;"",Belegerfassung!B5022,"")</f>
        <v/>
      </c>
      <c r="F5014" t="str">
        <f>IF(Belegerfassung!L5022="","",IF(Belegerfassung!L5022&lt;&gt;"",IF(Belegerfassung!L5022&lt;&gt;"",IF(Belegerfassung!J5022&lt;&gt;0,VLOOKUP(Belegerfassung!L5022,Abfrage!$A$2:$C$19,2,),VLOOKUP(Belegerfassung!L5022,Abfrage!$A$2:$C$19,3,)),"")))</f>
        <v/>
      </c>
      <c r="G5014" t="str">
        <f t="shared" si="234"/>
        <v/>
      </c>
      <c r="H5014" s="31" t="str">
        <f>IF(A5014&lt;&gt;"",-Belegerfassung!J5022+Belegerfassung!K5022,"")</f>
        <v/>
      </c>
      <c r="I5014" s="49" t="str">
        <f>IFERROR(IF(H5014&lt;&gt;"",Belegerfassung!L5022*100,""),IF(OR(Belegerfassung!L5022="Leistung EU - Erlöse",Belegerfassung!L5022="Lieferungen EU-Erlöse",Belegerfassung!L5022="EUST",Belegerfassung!L5022="Bauleistungen 20%")=TRUE,"",MID(Belegerfassung!L5022,4,2)))</f>
        <v/>
      </c>
      <c r="J5014" s="6" t="str">
        <f>IF(A5014&lt;&gt;"",LEFT(Belegerfassung!D5022,40),"")</f>
        <v/>
      </c>
      <c r="K5014" t="str">
        <f>IF(A5014&lt;&gt;"",VLOOKUP(D5014,Abfrage!$F$2:$G$21,2,FALSE),"")</f>
        <v/>
      </c>
      <c r="L5014" s="6" t="str">
        <f>IF(Belegerfassung!H5022&lt;&gt;"",Belegerfassung!H5022,"")</f>
        <v/>
      </c>
      <c r="M5014" t="str">
        <f>IFERROR(IF(Belegerfassung!E5022&lt;&gt;"",VLOOKUP(Belegerfassung!E5022,Abfrage!$L$2:$M$15,2,),""),"")</f>
        <v/>
      </c>
      <c r="N5014" t="str">
        <f t="shared" si="235"/>
        <v/>
      </c>
      <c r="O5014" t="str">
        <f t="shared" si="236"/>
        <v/>
      </c>
      <c r="P5014" t="str">
        <f>IF(Belegerfassung!G5022&lt;&gt;"",CONCATENATE(Belegerfassung!G5022,".pdf"),"")</f>
        <v/>
      </c>
    </row>
    <row r="5015" spans="1:16">
      <c r="A5015" t="str">
        <f>IF(Belegerfassung!C5023&lt;&gt;"",0,"")</f>
        <v/>
      </c>
      <c r="B5015" t="str">
        <f>IFERROR(VLOOKUP(Belegerfassung!I5023,Konten!A:D,2,FALSE),"")</f>
        <v/>
      </c>
      <c r="C5015" t="str">
        <f>IF(A5015&lt;&gt;"",TEXT(Belegerfassung!C5023,"TT.MM.JJJJ"),"")</f>
        <v/>
      </c>
      <c r="D5015" t="str">
        <f>IFERROR(VLOOKUP(Belegerfassung!A5023,Abfrage!$E$2:$F$20,2,FALSE),"")</f>
        <v/>
      </c>
      <c r="E5015" t="str">
        <f>IF(A5015&lt;&gt;"",Belegerfassung!B5023,"")</f>
        <v/>
      </c>
      <c r="F5015" t="str">
        <f>IF(Belegerfassung!L5023="","",IF(Belegerfassung!L5023&lt;&gt;"",IF(Belegerfassung!L5023&lt;&gt;"",IF(Belegerfassung!J5023&lt;&gt;0,VLOOKUP(Belegerfassung!L5023,Abfrage!$A$2:$C$19,2,),VLOOKUP(Belegerfassung!L5023,Abfrage!$A$2:$C$19,3,)),"")))</f>
        <v/>
      </c>
      <c r="G5015" t="str">
        <f t="shared" si="234"/>
        <v/>
      </c>
      <c r="H5015" s="31" t="str">
        <f>IF(A5015&lt;&gt;"",-Belegerfassung!J5023+Belegerfassung!K5023,"")</f>
        <v/>
      </c>
      <c r="I5015" s="49" t="str">
        <f>IFERROR(IF(H5015&lt;&gt;"",Belegerfassung!L5023*100,""),IF(OR(Belegerfassung!L5023="Leistung EU - Erlöse",Belegerfassung!L5023="Lieferungen EU-Erlöse",Belegerfassung!L5023="EUST",Belegerfassung!L5023="Bauleistungen 20%")=TRUE,"",MID(Belegerfassung!L5023,4,2)))</f>
        <v/>
      </c>
      <c r="J5015" s="6" t="str">
        <f>IF(A5015&lt;&gt;"",LEFT(Belegerfassung!D5023,40),"")</f>
        <v/>
      </c>
      <c r="K5015" t="str">
        <f>IF(A5015&lt;&gt;"",VLOOKUP(D5015,Abfrage!$F$2:$G$21,2,FALSE),"")</f>
        <v/>
      </c>
      <c r="L5015" s="6" t="str">
        <f>IF(Belegerfassung!H5023&lt;&gt;"",Belegerfassung!H5023,"")</f>
        <v/>
      </c>
      <c r="M5015" t="str">
        <f>IFERROR(IF(Belegerfassung!E5023&lt;&gt;"",VLOOKUP(Belegerfassung!E5023,Abfrage!$L$2:$M$15,2,),""),"")</f>
        <v/>
      </c>
      <c r="N5015" t="str">
        <f t="shared" si="235"/>
        <v/>
      </c>
      <c r="O5015" t="str">
        <f t="shared" si="236"/>
        <v/>
      </c>
      <c r="P5015" t="str">
        <f>IF(Belegerfassung!G5023&lt;&gt;"",CONCATENATE(Belegerfassung!G5023,".pdf"),"")</f>
        <v/>
      </c>
    </row>
    <row r="5016" spans="1:16">
      <c r="A5016" t="str">
        <f>IF(Belegerfassung!C5024&lt;&gt;"",0,"")</f>
        <v/>
      </c>
      <c r="B5016" t="str">
        <f>IFERROR(VLOOKUP(Belegerfassung!I5024,Konten!A:D,2,FALSE),"")</f>
        <v/>
      </c>
      <c r="C5016" t="str">
        <f>IF(A5016&lt;&gt;"",TEXT(Belegerfassung!C5024,"TT.MM.JJJJ"),"")</f>
        <v/>
      </c>
      <c r="D5016" t="str">
        <f>IFERROR(VLOOKUP(Belegerfassung!A5024,Abfrage!$E$2:$F$20,2,FALSE),"")</f>
        <v/>
      </c>
      <c r="E5016" t="str">
        <f>IF(A5016&lt;&gt;"",Belegerfassung!B5024,"")</f>
        <v/>
      </c>
      <c r="F5016" t="str">
        <f>IF(Belegerfassung!L5024="","",IF(Belegerfassung!L5024&lt;&gt;"",IF(Belegerfassung!L5024&lt;&gt;"",IF(Belegerfassung!J5024&lt;&gt;0,VLOOKUP(Belegerfassung!L5024,Abfrage!$A$2:$C$19,2,),VLOOKUP(Belegerfassung!L5024,Abfrage!$A$2:$C$19,3,)),"")))</f>
        <v/>
      </c>
      <c r="G5016" t="str">
        <f t="shared" si="234"/>
        <v/>
      </c>
      <c r="H5016" s="31" t="str">
        <f>IF(A5016&lt;&gt;"",-Belegerfassung!J5024+Belegerfassung!K5024,"")</f>
        <v/>
      </c>
      <c r="I5016" s="49" t="str">
        <f>IFERROR(IF(H5016&lt;&gt;"",Belegerfassung!L5024*100,""),IF(OR(Belegerfassung!L5024="Leistung EU - Erlöse",Belegerfassung!L5024="Lieferungen EU-Erlöse",Belegerfassung!L5024="EUST",Belegerfassung!L5024="Bauleistungen 20%")=TRUE,"",MID(Belegerfassung!L5024,4,2)))</f>
        <v/>
      </c>
      <c r="J5016" s="6" t="str">
        <f>IF(A5016&lt;&gt;"",LEFT(Belegerfassung!D5024,40),"")</f>
        <v/>
      </c>
      <c r="K5016" t="str">
        <f>IF(A5016&lt;&gt;"",VLOOKUP(D5016,Abfrage!$F$2:$G$21,2,FALSE),"")</f>
        <v/>
      </c>
      <c r="L5016" s="6" t="str">
        <f>IF(Belegerfassung!H5024&lt;&gt;"",Belegerfassung!H5024,"")</f>
        <v/>
      </c>
      <c r="M5016" t="str">
        <f>IFERROR(IF(Belegerfassung!E5024&lt;&gt;"",VLOOKUP(Belegerfassung!E5024,Abfrage!$L$2:$M$15,2,),""),"")</f>
        <v/>
      </c>
      <c r="N5016" t="str">
        <f t="shared" si="235"/>
        <v/>
      </c>
      <c r="O5016" t="str">
        <f t="shared" si="236"/>
        <v/>
      </c>
      <c r="P5016" t="str">
        <f>IF(Belegerfassung!G5024&lt;&gt;"",CONCATENATE(Belegerfassung!G5024,".pdf"),"")</f>
        <v/>
      </c>
    </row>
    <row r="5017" spans="1:16">
      <c r="A5017" t="str">
        <f>IF(Belegerfassung!C5025&lt;&gt;"",0,"")</f>
        <v/>
      </c>
      <c r="B5017" t="str">
        <f>IFERROR(VLOOKUP(Belegerfassung!I5025,Konten!A:D,2,FALSE),"")</f>
        <v/>
      </c>
      <c r="C5017" t="str">
        <f>IF(A5017&lt;&gt;"",TEXT(Belegerfassung!C5025,"TT.MM.JJJJ"),"")</f>
        <v/>
      </c>
      <c r="D5017" t="str">
        <f>IFERROR(VLOOKUP(Belegerfassung!A5025,Abfrage!$E$2:$F$20,2,FALSE),"")</f>
        <v/>
      </c>
      <c r="E5017" t="str">
        <f>IF(A5017&lt;&gt;"",Belegerfassung!B5025,"")</f>
        <v/>
      </c>
      <c r="F5017" t="str">
        <f>IF(Belegerfassung!L5025="","",IF(Belegerfassung!L5025&lt;&gt;"",IF(Belegerfassung!L5025&lt;&gt;"",IF(Belegerfassung!J5025&lt;&gt;0,VLOOKUP(Belegerfassung!L5025,Abfrage!$A$2:$C$19,2,),VLOOKUP(Belegerfassung!L5025,Abfrage!$A$2:$C$19,3,)),"")))</f>
        <v/>
      </c>
      <c r="G5017" t="str">
        <f t="shared" si="234"/>
        <v/>
      </c>
      <c r="H5017" s="31" t="str">
        <f>IF(A5017&lt;&gt;"",-Belegerfassung!J5025+Belegerfassung!K5025,"")</f>
        <v/>
      </c>
      <c r="I5017" s="49" t="str">
        <f>IFERROR(IF(H5017&lt;&gt;"",Belegerfassung!L5025*100,""),IF(OR(Belegerfassung!L5025="Leistung EU - Erlöse",Belegerfassung!L5025="Lieferungen EU-Erlöse",Belegerfassung!L5025="EUST",Belegerfassung!L5025="Bauleistungen 20%")=TRUE,"",MID(Belegerfassung!L5025,4,2)))</f>
        <v/>
      </c>
      <c r="J5017" s="6" t="str">
        <f>IF(A5017&lt;&gt;"",LEFT(Belegerfassung!D5025,40),"")</f>
        <v/>
      </c>
      <c r="K5017" t="str">
        <f>IF(A5017&lt;&gt;"",VLOOKUP(D5017,Abfrage!$F$2:$G$21,2,FALSE),"")</f>
        <v/>
      </c>
      <c r="L5017" s="6" t="str">
        <f>IF(Belegerfassung!H5025&lt;&gt;"",Belegerfassung!H5025,"")</f>
        <v/>
      </c>
      <c r="M5017" t="str">
        <f>IFERROR(IF(Belegerfassung!E5025&lt;&gt;"",VLOOKUP(Belegerfassung!E5025,Abfrage!$L$2:$M$15,2,),""),"")</f>
        <v/>
      </c>
      <c r="N5017" t="str">
        <f t="shared" si="235"/>
        <v/>
      </c>
      <c r="O5017" t="str">
        <f t="shared" si="236"/>
        <v/>
      </c>
      <c r="P5017" t="str">
        <f>IF(Belegerfassung!G5025&lt;&gt;"",CONCATENATE(Belegerfassung!G5025,".pdf"),"")</f>
        <v/>
      </c>
    </row>
    <row r="5018" spans="1:16">
      <c r="A5018" t="str">
        <f>IF(Belegerfassung!C5026&lt;&gt;"",0,"")</f>
        <v/>
      </c>
      <c r="B5018" t="str">
        <f>IFERROR(VLOOKUP(Belegerfassung!I5026,Konten!A:D,2,FALSE),"")</f>
        <v/>
      </c>
      <c r="C5018" t="str">
        <f>IF(A5018&lt;&gt;"",TEXT(Belegerfassung!C5026,"TT.MM.JJJJ"),"")</f>
        <v/>
      </c>
      <c r="D5018" t="str">
        <f>IFERROR(VLOOKUP(Belegerfassung!A5026,Abfrage!$E$2:$F$20,2,FALSE),"")</f>
        <v/>
      </c>
      <c r="E5018" t="str">
        <f>IF(A5018&lt;&gt;"",Belegerfassung!B5026,"")</f>
        <v/>
      </c>
      <c r="F5018" t="str">
        <f>IF(Belegerfassung!L5026="","",IF(Belegerfassung!L5026&lt;&gt;"",IF(Belegerfassung!L5026&lt;&gt;"",IF(Belegerfassung!J5026&lt;&gt;0,VLOOKUP(Belegerfassung!L5026,Abfrage!$A$2:$C$19,2,),VLOOKUP(Belegerfassung!L5026,Abfrage!$A$2:$C$19,3,)),"")))</f>
        <v/>
      </c>
      <c r="G5018" t="str">
        <f t="shared" si="234"/>
        <v/>
      </c>
      <c r="H5018" s="31" t="str">
        <f>IF(A5018&lt;&gt;"",-Belegerfassung!J5026+Belegerfassung!K5026,"")</f>
        <v/>
      </c>
      <c r="I5018" s="49" t="str">
        <f>IFERROR(IF(H5018&lt;&gt;"",Belegerfassung!L5026*100,""),IF(OR(Belegerfassung!L5026="Leistung EU - Erlöse",Belegerfassung!L5026="Lieferungen EU-Erlöse",Belegerfassung!L5026="EUST",Belegerfassung!L5026="Bauleistungen 20%")=TRUE,"",MID(Belegerfassung!L5026,4,2)))</f>
        <v/>
      </c>
      <c r="J5018" s="6" t="str">
        <f>IF(A5018&lt;&gt;"",LEFT(Belegerfassung!D5026,40),"")</f>
        <v/>
      </c>
      <c r="K5018" t="str">
        <f>IF(A5018&lt;&gt;"",VLOOKUP(D5018,Abfrage!$F$2:$G$21,2,FALSE),"")</f>
        <v/>
      </c>
      <c r="L5018" s="6" t="str">
        <f>IF(Belegerfassung!H5026&lt;&gt;"",Belegerfassung!H5026,"")</f>
        <v/>
      </c>
      <c r="M5018" t="str">
        <f>IFERROR(IF(Belegerfassung!E5026&lt;&gt;"",VLOOKUP(Belegerfassung!E5026,Abfrage!$L$2:$M$15,2,),""),"")</f>
        <v/>
      </c>
      <c r="N5018" t="str">
        <f t="shared" si="235"/>
        <v/>
      </c>
      <c r="O5018" t="str">
        <f t="shared" si="236"/>
        <v/>
      </c>
      <c r="P5018" t="str">
        <f>IF(Belegerfassung!G5026&lt;&gt;"",CONCATENATE(Belegerfassung!G5026,".pdf"),"")</f>
        <v/>
      </c>
    </row>
    <row r="5019" spans="1:16">
      <c r="A5019" t="str">
        <f>IF(Belegerfassung!C5027&lt;&gt;"",0,"")</f>
        <v/>
      </c>
      <c r="B5019" t="str">
        <f>IFERROR(VLOOKUP(Belegerfassung!I5027,Konten!A:D,2,FALSE),"")</f>
        <v/>
      </c>
      <c r="C5019" t="str">
        <f>IF(A5019&lt;&gt;"",TEXT(Belegerfassung!C5027,"TT.MM.JJJJ"),"")</f>
        <v/>
      </c>
      <c r="D5019" t="str">
        <f>IFERROR(VLOOKUP(Belegerfassung!A5027,Abfrage!$E$2:$F$20,2,FALSE),"")</f>
        <v/>
      </c>
      <c r="E5019" t="str">
        <f>IF(A5019&lt;&gt;"",Belegerfassung!B5027,"")</f>
        <v/>
      </c>
      <c r="F5019" t="str">
        <f>IF(Belegerfassung!L5027="","",IF(Belegerfassung!L5027&lt;&gt;"",IF(Belegerfassung!L5027&lt;&gt;"",IF(Belegerfassung!J5027&lt;&gt;0,VLOOKUP(Belegerfassung!L5027,Abfrage!$A$2:$C$19,2,),VLOOKUP(Belegerfassung!L5027,Abfrage!$A$2:$C$19,3,)),"")))</f>
        <v/>
      </c>
      <c r="G5019" t="str">
        <f t="shared" si="234"/>
        <v/>
      </c>
      <c r="H5019" s="31" t="str">
        <f>IF(A5019&lt;&gt;"",-Belegerfassung!J5027+Belegerfassung!K5027,"")</f>
        <v/>
      </c>
      <c r="I5019" s="49" t="str">
        <f>IFERROR(IF(H5019&lt;&gt;"",Belegerfassung!L5027*100,""),IF(OR(Belegerfassung!L5027="Leistung EU - Erlöse",Belegerfassung!L5027="Lieferungen EU-Erlöse",Belegerfassung!L5027="EUST",Belegerfassung!L5027="Bauleistungen 20%")=TRUE,"",MID(Belegerfassung!L5027,4,2)))</f>
        <v/>
      </c>
      <c r="J5019" s="6" t="str">
        <f>IF(A5019&lt;&gt;"",LEFT(Belegerfassung!D5027,40),"")</f>
        <v/>
      </c>
      <c r="K5019" t="str">
        <f>IF(A5019&lt;&gt;"",VLOOKUP(D5019,Abfrage!$F$2:$G$21,2,FALSE),"")</f>
        <v/>
      </c>
      <c r="L5019" s="6" t="str">
        <f>IF(Belegerfassung!H5027&lt;&gt;"",Belegerfassung!H5027,"")</f>
        <v/>
      </c>
      <c r="M5019" t="str">
        <f>IFERROR(IF(Belegerfassung!E5027&lt;&gt;"",VLOOKUP(Belegerfassung!E5027,Abfrage!$L$2:$M$15,2,),""),"")</f>
        <v/>
      </c>
      <c r="N5019" t="str">
        <f t="shared" si="235"/>
        <v/>
      </c>
      <c r="O5019" t="str">
        <f t="shared" si="236"/>
        <v/>
      </c>
      <c r="P5019" t="str">
        <f>IF(Belegerfassung!G5027&lt;&gt;"",CONCATENATE(Belegerfassung!G5027,".pdf"),"")</f>
        <v/>
      </c>
    </row>
    <row r="5020" spans="1:16">
      <c r="A5020" t="str">
        <f>IF(Belegerfassung!C5028&lt;&gt;"",0,"")</f>
        <v/>
      </c>
      <c r="B5020" t="str">
        <f>IFERROR(VLOOKUP(Belegerfassung!I5028,Konten!A:D,2,FALSE),"")</f>
        <v/>
      </c>
      <c r="C5020" t="str">
        <f>IF(A5020&lt;&gt;"",TEXT(Belegerfassung!C5028,"TT.MM.JJJJ"),"")</f>
        <v/>
      </c>
      <c r="D5020" t="str">
        <f>IFERROR(VLOOKUP(Belegerfassung!A5028,Abfrage!$E$2:$F$20,2,FALSE),"")</f>
        <v/>
      </c>
      <c r="E5020" t="str">
        <f>IF(A5020&lt;&gt;"",Belegerfassung!B5028,"")</f>
        <v/>
      </c>
      <c r="F5020" t="str">
        <f>IF(Belegerfassung!L5028="","",IF(Belegerfassung!L5028&lt;&gt;"",IF(Belegerfassung!L5028&lt;&gt;"",IF(Belegerfassung!J5028&lt;&gt;0,VLOOKUP(Belegerfassung!L5028,Abfrage!$A$2:$C$19,2,),VLOOKUP(Belegerfassung!L5028,Abfrage!$A$2:$C$19,3,)),"")))</f>
        <v/>
      </c>
      <c r="G5020" t="str">
        <f t="shared" si="234"/>
        <v/>
      </c>
      <c r="H5020" s="31" t="str">
        <f>IF(A5020&lt;&gt;"",-Belegerfassung!J5028+Belegerfassung!K5028,"")</f>
        <v/>
      </c>
      <c r="I5020" s="49" t="str">
        <f>IFERROR(IF(H5020&lt;&gt;"",Belegerfassung!L5028*100,""),IF(OR(Belegerfassung!L5028="Leistung EU - Erlöse",Belegerfassung!L5028="Lieferungen EU-Erlöse",Belegerfassung!L5028="EUST",Belegerfassung!L5028="Bauleistungen 20%")=TRUE,"",MID(Belegerfassung!L5028,4,2)))</f>
        <v/>
      </c>
      <c r="J5020" s="6" t="str">
        <f>IF(A5020&lt;&gt;"",LEFT(Belegerfassung!D5028,40),"")</f>
        <v/>
      </c>
      <c r="K5020" t="str">
        <f>IF(A5020&lt;&gt;"",VLOOKUP(D5020,Abfrage!$F$2:$G$21,2,FALSE),"")</f>
        <v/>
      </c>
      <c r="L5020" s="6" t="str">
        <f>IF(Belegerfassung!H5028&lt;&gt;"",Belegerfassung!H5028,"")</f>
        <v/>
      </c>
      <c r="M5020" t="str">
        <f>IFERROR(IF(Belegerfassung!E5028&lt;&gt;"",VLOOKUP(Belegerfassung!E5028,Abfrage!$L$2:$M$15,2,),""),"")</f>
        <v/>
      </c>
      <c r="N5020" t="str">
        <f t="shared" si="235"/>
        <v/>
      </c>
      <c r="O5020" t="str">
        <f t="shared" si="236"/>
        <v/>
      </c>
      <c r="P5020" t="str">
        <f>IF(Belegerfassung!G5028&lt;&gt;"",CONCATENATE(Belegerfassung!G5028,".pdf"),"")</f>
        <v/>
      </c>
    </row>
    <row r="5021" spans="1:16">
      <c r="A5021" t="str">
        <f>IF(Belegerfassung!C5029&lt;&gt;"",0,"")</f>
        <v/>
      </c>
      <c r="B5021" t="str">
        <f>IFERROR(VLOOKUP(Belegerfassung!I5029,Konten!A:D,2,FALSE),"")</f>
        <v/>
      </c>
      <c r="C5021" t="str">
        <f>IF(A5021&lt;&gt;"",TEXT(Belegerfassung!C5029,"TT.MM.JJJJ"),"")</f>
        <v/>
      </c>
      <c r="D5021" t="str">
        <f>IFERROR(VLOOKUP(Belegerfassung!A5029,Abfrage!$E$2:$F$20,2,FALSE),"")</f>
        <v/>
      </c>
      <c r="E5021" t="str">
        <f>IF(A5021&lt;&gt;"",Belegerfassung!B5029,"")</f>
        <v/>
      </c>
      <c r="F5021" t="str">
        <f>IF(Belegerfassung!L5029="","",IF(Belegerfassung!L5029&lt;&gt;"",IF(Belegerfassung!L5029&lt;&gt;"",IF(Belegerfassung!J5029&lt;&gt;0,VLOOKUP(Belegerfassung!L5029,Abfrage!$A$2:$C$19,2,),VLOOKUP(Belegerfassung!L5029,Abfrage!$A$2:$C$19,3,)),"")))</f>
        <v/>
      </c>
      <c r="G5021" t="str">
        <f t="shared" si="234"/>
        <v/>
      </c>
      <c r="H5021" s="31" t="str">
        <f>IF(A5021&lt;&gt;"",-Belegerfassung!J5029+Belegerfassung!K5029,"")</f>
        <v/>
      </c>
      <c r="I5021" s="49" t="str">
        <f>IFERROR(IF(H5021&lt;&gt;"",Belegerfassung!L5029*100,""),IF(OR(Belegerfassung!L5029="Leistung EU - Erlöse",Belegerfassung!L5029="Lieferungen EU-Erlöse",Belegerfassung!L5029="EUST",Belegerfassung!L5029="Bauleistungen 20%")=TRUE,"",MID(Belegerfassung!L5029,4,2)))</f>
        <v/>
      </c>
      <c r="J5021" s="6" t="str">
        <f>IF(A5021&lt;&gt;"",LEFT(Belegerfassung!D5029,40),"")</f>
        <v/>
      </c>
      <c r="K5021" t="str">
        <f>IF(A5021&lt;&gt;"",VLOOKUP(D5021,Abfrage!$F$2:$G$21,2,FALSE),"")</f>
        <v/>
      </c>
      <c r="L5021" s="6" t="str">
        <f>IF(Belegerfassung!H5029&lt;&gt;"",Belegerfassung!H5029,"")</f>
        <v/>
      </c>
      <c r="M5021" t="str">
        <f>IFERROR(IF(Belegerfassung!E5029&lt;&gt;"",VLOOKUP(Belegerfassung!E5029,Abfrage!$L$2:$M$15,2,),""),"")</f>
        <v/>
      </c>
      <c r="N5021" t="str">
        <f t="shared" si="235"/>
        <v/>
      </c>
      <c r="O5021" t="str">
        <f t="shared" si="236"/>
        <v/>
      </c>
      <c r="P5021" t="str">
        <f>IF(Belegerfassung!G5029&lt;&gt;"",CONCATENATE(Belegerfassung!G5029,".pdf"),"")</f>
        <v/>
      </c>
    </row>
    <row r="5022" spans="1:16">
      <c r="A5022" t="str">
        <f>IF(Belegerfassung!C5030&lt;&gt;"",0,"")</f>
        <v/>
      </c>
      <c r="B5022" t="str">
        <f>IFERROR(VLOOKUP(Belegerfassung!I5030,Konten!A:D,2,FALSE),"")</f>
        <v/>
      </c>
      <c r="C5022" t="str">
        <f>IF(A5022&lt;&gt;"",TEXT(Belegerfassung!C5030,"TT.MM.JJJJ"),"")</f>
        <v/>
      </c>
      <c r="D5022" t="str">
        <f>IFERROR(VLOOKUP(Belegerfassung!A5030,Abfrage!$E$2:$F$20,2,FALSE),"")</f>
        <v/>
      </c>
      <c r="E5022" t="str">
        <f>IF(A5022&lt;&gt;"",Belegerfassung!B5030,"")</f>
        <v/>
      </c>
      <c r="F5022" t="str">
        <f>IF(Belegerfassung!L5030="","",IF(Belegerfassung!L5030&lt;&gt;"",IF(Belegerfassung!L5030&lt;&gt;"",IF(Belegerfassung!J5030&lt;&gt;0,VLOOKUP(Belegerfassung!L5030,Abfrage!$A$2:$C$19,2,),VLOOKUP(Belegerfassung!L5030,Abfrage!$A$2:$C$19,3,)),"")))</f>
        <v/>
      </c>
      <c r="G5022" t="str">
        <f t="shared" si="234"/>
        <v/>
      </c>
      <c r="H5022" s="31" t="str">
        <f>IF(A5022&lt;&gt;"",-Belegerfassung!J5030+Belegerfassung!K5030,"")</f>
        <v/>
      </c>
      <c r="I5022" s="49" t="str">
        <f>IFERROR(IF(H5022&lt;&gt;"",Belegerfassung!L5030*100,""),IF(OR(Belegerfassung!L5030="Leistung EU - Erlöse",Belegerfassung!L5030="Lieferungen EU-Erlöse",Belegerfassung!L5030="EUST",Belegerfassung!L5030="Bauleistungen 20%")=TRUE,"",MID(Belegerfassung!L5030,4,2)))</f>
        <v/>
      </c>
      <c r="J5022" s="6" t="str">
        <f>IF(A5022&lt;&gt;"",LEFT(Belegerfassung!D5030,40),"")</f>
        <v/>
      </c>
      <c r="K5022" t="str">
        <f>IF(A5022&lt;&gt;"",VLOOKUP(D5022,Abfrage!$F$2:$G$21,2,FALSE),"")</f>
        <v/>
      </c>
      <c r="L5022" s="6" t="str">
        <f>IF(Belegerfassung!H5030&lt;&gt;"",Belegerfassung!H5030,"")</f>
        <v/>
      </c>
      <c r="M5022" t="str">
        <f>IFERROR(IF(Belegerfassung!E5030&lt;&gt;"",VLOOKUP(Belegerfassung!E5030,Abfrage!$L$2:$M$15,2,),""),"")</f>
        <v/>
      </c>
      <c r="N5022" t="str">
        <f t="shared" si="235"/>
        <v/>
      </c>
      <c r="O5022" t="str">
        <f t="shared" si="236"/>
        <v/>
      </c>
      <c r="P5022" t="str">
        <f>IF(Belegerfassung!G5030&lt;&gt;"",CONCATENATE(Belegerfassung!G5030,".pdf"),"")</f>
        <v/>
      </c>
    </row>
    <row r="5023" spans="1:16">
      <c r="A5023" t="str">
        <f>IF(Belegerfassung!C5031&lt;&gt;"",0,"")</f>
        <v/>
      </c>
      <c r="B5023" t="str">
        <f>IFERROR(VLOOKUP(Belegerfassung!I5031,Konten!A:D,2,FALSE),"")</f>
        <v/>
      </c>
      <c r="C5023" t="str">
        <f>IF(A5023&lt;&gt;"",TEXT(Belegerfassung!C5031,"TT.MM.JJJJ"),"")</f>
        <v/>
      </c>
      <c r="D5023" t="str">
        <f>IFERROR(VLOOKUP(Belegerfassung!A5031,Abfrage!$E$2:$F$20,2,FALSE),"")</f>
        <v/>
      </c>
      <c r="E5023" t="str">
        <f>IF(A5023&lt;&gt;"",Belegerfassung!B5031,"")</f>
        <v/>
      </c>
      <c r="F5023" t="str">
        <f>IF(Belegerfassung!L5031="","",IF(Belegerfassung!L5031&lt;&gt;"",IF(Belegerfassung!L5031&lt;&gt;"",IF(Belegerfassung!J5031&lt;&gt;0,VLOOKUP(Belegerfassung!L5031,Abfrage!$A$2:$C$19,2,),VLOOKUP(Belegerfassung!L5031,Abfrage!$A$2:$C$19,3,)),"")))</f>
        <v/>
      </c>
      <c r="G5023" t="str">
        <f t="shared" si="234"/>
        <v/>
      </c>
      <c r="H5023" s="31" t="str">
        <f>IF(A5023&lt;&gt;"",-Belegerfassung!J5031+Belegerfassung!K5031,"")</f>
        <v/>
      </c>
      <c r="I5023" s="49" t="str">
        <f>IFERROR(IF(H5023&lt;&gt;"",Belegerfassung!L5031*100,""),IF(OR(Belegerfassung!L5031="Leistung EU - Erlöse",Belegerfassung!L5031="Lieferungen EU-Erlöse",Belegerfassung!L5031="EUST",Belegerfassung!L5031="Bauleistungen 20%")=TRUE,"",MID(Belegerfassung!L5031,4,2)))</f>
        <v/>
      </c>
      <c r="J5023" s="6" t="str">
        <f>IF(A5023&lt;&gt;"",LEFT(Belegerfassung!D5031,40),"")</f>
        <v/>
      </c>
      <c r="K5023" t="str">
        <f>IF(A5023&lt;&gt;"",VLOOKUP(D5023,Abfrage!$F$2:$G$21,2,FALSE),"")</f>
        <v/>
      </c>
      <c r="L5023" s="6" t="str">
        <f>IF(Belegerfassung!H5031&lt;&gt;"",Belegerfassung!H5031,"")</f>
        <v/>
      </c>
      <c r="M5023" t="str">
        <f>IFERROR(IF(Belegerfassung!E5031&lt;&gt;"",VLOOKUP(Belegerfassung!E5031,Abfrage!$L$2:$M$15,2,),""),"")</f>
        <v/>
      </c>
      <c r="N5023" t="str">
        <f t="shared" si="235"/>
        <v/>
      </c>
      <c r="O5023" t="str">
        <f t="shared" si="236"/>
        <v/>
      </c>
      <c r="P5023" t="str">
        <f>IF(Belegerfassung!G5031&lt;&gt;"",CONCATENATE(Belegerfassung!G5031,".pdf"),"")</f>
        <v/>
      </c>
    </row>
    <row r="5024" spans="1:16">
      <c r="A5024" t="str">
        <f>IF(Belegerfassung!C5032&lt;&gt;"",0,"")</f>
        <v/>
      </c>
      <c r="B5024" t="str">
        <f>IFERROR(VLOOKUP(Belegerfassung!I5032,Konten!A:D,2,FALSE),"")</f>
        <v/>
      </c>
      <c r="C5024" t="str">
        <f>IF(A5024&lt;&gt;"",TEXT(Belegerfassung!C5032,"TT.MM.JJJJ"),"")</f>
        <v/>
      </c>
      <c r="D5024" t="str">
        <f>IFERROR(VLOOKUP(Belegerfassung!A5032,Abfrage!$E$2:$F$20,2,FALSE),"")</f>
        <v/>
      </c>
      <c r="E5024" t="str">
        <f>IF(A5024&lt;&gt;"",Belegerfassung!B5032,"")</f>
        <v/>
      </c>
      <c r="F5024" t="str">
        <f>IF(Belegerfassung!L5032="","",IF(Belegerfassung!L5032&lt;&gt;"",IF(Belegerfassung!L5032&lt;&gt;"",IF(Belegerfassung!J5032&lt;&gt;0,VLOOKUP(Belegerfassung!L5032,Abfrage!$A$2:$C$19,2,),VLOOKUP(Belegerfassung!L5032,Abfrage!$A$2:$C$19,3,)),"")))</f>
        <v/>
      </c>
      <c r="G5024" t="str">
        <f t="shared" si="234"/>
        <v/>
      </c>
      <c r="H5024" s="31" t="str">
        <f>IF(A5024&lt;&gt;"",-Belegerfassung!J5032+Belegerfassung!K5032,"")</f>
        <v/>
      </c>
      <c r="I5024" s="49" t="str">
        <f>IFERROR(IF(H5024&lt;&gt;"",Belegerfassung!L5032*100,""),IF(OR(Belegerfassung!L5032="Leistung EU - Erlöse",Belegerfassung!L5032="Lieferungen EU-Erlöse",Belegerfassung!L5032="EUST",Belegerfassung!L5032="Bauleistungen 20%")=TRUE,"",MID(Belegerfassung!L5032,4,2)))</f>
        <v/>
      </c>
      <c r="J5024" s="6" t="str">
        <f>IF(A5024&lt;&gt;"",LEFT(Belegerfassung!D5032,40),"")</f>
        <v/>
      </c>
      <c r="K5024" t="str">
        <f>IF(A5024&lt;&gt;"",VLOOKUP(D5024,Abfrage!$F$2:$G$21,2,FALSE),"")</f>
        <v/>
      </c>
      <c r="L5024" s="6" t="str">
        <f>IF(Belegerfassung!H5032&lt;&gt;"",Belegerfassung!H5032,"")</f>
        <v/>
      </c>
      <c r="M5024" t="str">
        <f>IFERROR(IF(Belegerfassung!E5032&lt;&gt;"",VLOOKUP(Belegerfassung!E5032,Abfrage!$L$2:$M$15,2,),""),"")</f>
        <v/>
      </c>
      <c r="N5024" t="str">
        <f t="shared" si="235"/>
        <v/>
      </c>
      <c r="O5024" t="str">
        <f t="shared" si="236"/>
        <v/>
      </c>
      <c r="P5024" t="str">
        <f>IF(Belegerfassung!G5032&lt;&gt;"",CONCATENATE(Belegerfassung!G5032,".pdf"),"")</f>
        <v/>
      </c>
    </row>
    <row r="5025" spans="1:16">
      <c r="A5025" t="str">
        <f>IF(Belegerfassung!C5033&lt;&gt;"",0,"")</f>
        <v/>
      </c>
      <c r="B5025" t="str">
        <f>IFERROR(VLOOKUP(Belegerfassung!I5033,Konten!A:D,2,FALSE),"")</f>
        <v/>
      </c>
      <c r="C5025" t="str">
        <f>IF(A5025&lt;&gt;"",TEXT(Belegerfassung!C5033,"TT.MM.JJJJ"),"")</f>
        <v/>
      </c>
      <c r="D5025" t="str">
        <f>IFERROR(VLOOKUP(Belegerfassung!A5033,Abfrage!$E$2:$F$20,2,FALSE),"")</f>
        <v/>
      </c>
      <c r="E5025" t="str">
        <f>IF(A5025&lt;&gt;"",Belegerfassung!B5033,"")</f>
        <v/>
      </c>
      <c r="F5025" t="str">
        <f>IF(Belegerfassung!L5033="","",IF(Belegerfassung!L5033&lt;&gt;"",IF(Belegerfassung!L5033&lt;&gt;"",IF(Belegerfassung!J5033&lt;&gt;0,VLOOKUP(Belegerfassung!L5033,Abfrage!$A$2:$C$19,2,),VLOOKUP(Belegerfassung!L5033,Abfrage!$A$2:$C$19,3,)),"")))</f>
        <v/>
      </c>
      <c r="G5025" t="str">
        <f t="shared" si="234"/>
        <v/>
      </c>
      <c r="H5025" s="31" t="str">
        <f>IF(A5025&lt;&gt;"",-Belegerfassung!J5033+Belegerfassung!K5033,"")</f>
        <v/>
      </c>
      <c r="I5025" s="49" t="str">
        <f>IFERROR(IF(H5025&lt;&gt;"",Belegerfassung!L5033*100,""),IF(OR(Belegerfassung!L5033="Leistung EU - Erlöse",Belegerfassung!L5033="Lieferungen EU-Erlöse",Belegerfassung!L5033="EUST",Belegerfassung!L5033="Bauleistungen 20%")=TRUE,"",MID(Belegerfassung!L5033,4,2)))</f>
        <v/>
      </c>
      <c r="J5025" s="6" t="str">
        <f>IF(A5025&lt;&gt;"",LEFT(Belegerfassung!D5033,40),"")</f>
        <v/>
      </c>
      <c r="K5025" t="str">
        <f>IF(A5025&lt;&gt;"",VLOOKUP(D5025,Abfrage!$F$2:$G$21,2,FALSE),"")</f>
        <v/>
      </c>
      <c r="L5025" s="6" t="str">
        <f>IF(Belegerfassung!H5033&lt;&gt;"",Belegerfassung!H5033,"")</f>
        <v/>
      </c>
      <c r="M5025" t="str">
        <f>IFERROR(IF(Belegerfassung!E5033&lt;&gt;"",VLOOKUP(Belegerfassung!E5033,Abfrage!$L$2:$M$15,2,),""),"")</f>
        <v/>
      </c>
      <c r="N5025" t="str">
        <f t="shared" si="235"/>
        <v/>
      </c>
      <c r="O5025" t="str">
        <f t="shared" si="236"/>
        <v/>
      </c>
      <c r="P5025" t="str">
        <f>IF(Belegerfassung!G5033&lt;&gt;"",CONCATENATE(Belegerfassung!G5033,".pdf"),"")</f>
        <v/>
      </c>
    </row>
    <row r="5026" spans="1:16">
      <c r="A5026" t="str">
        <f>IF(Belegerfassung!C5034&lt;&gt;"",0,"")</f>
        <v/>
      </c>
      <c r="B5026" t="str">
        <f>IFERROR(VLOOKUP(Belegerfassung!I5034,Konten!A:D,2,FALSE),"")</f>
        <v/>
      </c>
      <c r="C5026" t="str">
        <f>IF(A5026&lt;&gt;"",TEXT(Belegerfassung!C5034,"TT.MM.JJJJ"),"")</f>
        <v/>
      </c>
      <c r="D5026" t="str">
        <f>IFERROR(VLOOKUP(Belegerfassung!A5034,Abfrage!$E$2:$F$20,2,FALSE),"")</f>
        <v/>
      </c>
      <c r="E5026" t="str">
        <f>IF(A5026&lt;&gt;"",Belegerfassung!B5034,"")</f>
        <v/>
      </c>
      <c r="F5026" t="str">
        <f>IF(Belegerfassung!L5034="","",IF(Belegerfassung!L5034&lt;&gt;"",IF(Belegerfassung!L5034&lt;&gt;"",IF(Belegerfassung!J5034&lt;&gt;0,VLOOKUP(Belegerfassung!L5034,Abfrage!$A$2:$C$19,2,),VLOOKUP(Belegerfassung!L5034,Abfrage!$A$2:$C$19,3,)),"")))</f>
        <v/>
      </c>
      <c r="G5026" t="str">
        <f t="shared" si="234"/>
        <v/>
      </c>
      <c r="H5026" s="31" t="str">
        <f>IF(A5026&lt;&gt;"",-Belegerfassung!J5034+Belegerfassung!K5034,"")</f>
        <v/>
      </c>
      <c r="I5026" s="49" t="str">
        <f>IFERROR(IF(H5026&lt;&gt;"",Belegerfassung!L5034*100,""),IF(OR(Belegerfassung!L5034="Leistung EU - Erlöse",Belegerfassung!L5034="Lieferungen EU-Erlöse",Belegerfassung!L5034="EUST",Belegerfassung!L5034="Bauleistungen 20%")=TRUE,"",MID(Belegerfassung!L5034,4,2)))</f>
        <v/>
      </c>
      <c r="J5026" s="6" t="str">
        <f>IF(A5026&lt;&gt;"",LEFT(Belegerfassung!D5034,40),"")</f>
        <v/>
      </c>
      <c r="K5026" t="str">
        <f>IF(A5026&lt;&gt;"",VLOOKUP(D5026,Abfrage!$F$2:$G$21,2,FALSE),"")</f>
        <v/>
      </c>
      <c r="L5026" s="6" t="str">
        <f>IF(Belegerfassung!H5034&lt;&gt;"",Belegerfassung!H5034,"")</f>
        <v/>
      </c>
      <c r="M5026" t="str">
        <f>IFERROR(IF(Belegerfassung!E5034&lt;&gt;"",VLOOKUP(Belegerfassung!E5034,Abfrage!$L$2:$M$15,2,),""),"")</f>
        <v/>
      </c>
      <c r="N5026" t="str">
        <f t="shared" si="235"/>
        <v/>
      </c>
      <c r="O5026" t="str">
        <f t="shared" si="236"/>
        <v/>
      </c>
      <c r="P5026" t="str">
        <f>IF(Belegerfassung!G5034&lt;&gt;"",CONCATENATE(Belegerfassung!G5034,".pdf"),"")</f>
        <v/>
      </c>
    </row>
    <row r="5027" spans="1:16">
      <c r="A5027" t="str">
        <f>IF(Belegerfassung!C5035&lt;&gt;"",0,"")</f>
        <v/>
      </c>
      <c r="B5027" t="str">
        <f>IFERROR(VLOOKUP(Belegerfassung!I5035,Konten!A:D,2,FALSE),"")</f>
        <v/>
      </c>
      <c r="C5027" t="str">
        <f>IF(A5027&lt;&gt;"",TEXT(Belegerfassung!C5035,"TT.MM.JJJJ"),"")</f>
        <v/>
      </c>
      <c r="D5027" t="str">
        <f>IFERROR(VLOOKUP(Belegerfassung!A5035,Abfrage!$E$2:$F$20,2,FALSE),"")</f>
        <v/>
      </c>
      <c r="E5027" t="str">
        <f>IF(A5027&lt;&gt;"",Belegerfassung!B5035,"")</f>
        <v/>
      </c>
      <c r="F5027" t="str">
        <f>IF(Belegerfassung!L5035="","",IF(Belegerfassung!L5035&lt;&gt;"",IF(Belegerfassung!L5035&lt;&gt;"",IF(Belegerfassung!J5035&lt;&gt;0,VLOOKUP(Belegerfassung!L5035,Abfrage!$A$2:$C$19,2,),VLOOKUP(Belegerfassung!L5035,Abfrage!$A$2:$C$19,3,)),"")))</f>
        <v/>
      </c>
      <c r="G5027" t="str">
        <f t="shared" si="234"/>
        <v/>
      </c>
      <c r="H5027" s="31" t="str">
        <f>IF(A5027&lt;&gt;"",-Belegerfassung!J5035+Belegerfassung!K5035,"")</f>
        <v/>
      </c>
      <c r="I5027" s="49" t="str">
        <f>IFERROR(IF(H5027&lt;&gt;"",Belegerfassung!L5035*100,""),IF(OR(Belegerfassung!L5035="Leistung EU - Erlöse",Belegerfassung!L5035="Lieferungen EU-Erlöse",Belegerfassung!L5035="EUST",Belegerfassung!L5035="Bauleistungen 20%")=TRUE,"",MID(Belegerfassung!L5035,4,2)))</f>
        <v/>
      </c>
      <c r="J5027" s="6" t="str">
        <f>IF(A5027&lt;&gt;"",LEFT(Belegerfassung!D5035,40),"")</f>
        <v/>
      </c>
      <c r="K5027" t="str">
        <f>IF(A5027&lt;&gt;"",VLOOKUP(D5027,Abfrage!$F$2:$G$21,2,FALSE),"")</f>
        <v/>
      </c>
      <c r="L5027" s="6" t="str">
        <f>IF(Belegerfassung!H5035&lt;&gt;"",Belegerfassung!H5035,"")</f>
        <v/>
      </c>
      <c r="M5027" t="str">
        <f>IFERROR(IF(Belegerfassung!E5035&lt;&gt;"",VLOOKUP(Belegerfassung!E5035,Abfrage!$L$2:$M$15,2,),""),"")</f>
        <v/>
      </c>
      <c r="N5027" t="str">
        <f t="shared" si="235"/>
        <v/>
      </c>
      <c r="O5027" t="str">
        <f t="shared" si="236"/>
        <v/>
      </c>
      <c r="P5027" t="str">
        <f>IF(Belegerfassung!G5035&lt;&gt;"",CONCATENATE(Belegerfassung!G5035,".pdf"),"")</f>
        <v/>
      </c>
    </row>
    <row r="5028" spans="1:16">
      <c r="A5028" t="str">
        <f>IF(Belegerfassung!C5036&lt;&gt;"",0,"")</f>
        <v/>
      </c>
      <c r="B5028" t="str">
        <f>IFERROR(VLOOKUP(Belegerfassung!I5036,Konten!A:D,2,FALSE),"")</f>
        <v/>
      </c>
      <c r="C5028" t="str">
        <f>IF(A5028&lt;&gt;"",TEXT(Belegerfassung!C5036,"TT.MM.JJJJ"),"")</f>
        <v/>
      </c>
      <c r="D5028" t="str">
        <f>IFERROR(VLOOKUP(Belegerfassung!A5036,Abfrage!$E$2:$F$20,2,FALSE),"")</f>
        <v/>
      </c>
      <c r="E5028" t="str">
        <f>IF(A5028&lt;&gt;"",Belegerfassung!B5036,"")</f>
        <v/>
      </c>
      <c r="F5028" t="str">
        <f>IF(Belegerfassung!L5036="","",IF(Belegerfassung!L5036&lt;&gt;"",IF(Belegerfassung!L5036&lt;&gt;"",IF(Belegerfassung!J5036&lt;&gt;0,VLOOKUP(Belegerfassung!L5036,Abfrage!$A$2:$C$19,2,),VLOOKUP(Belegerfassung!L5036,Abfrage!$A$2:$C$19,3,)),"")))</f>
        <v/>
      </c>
      <c r="G5028" t="str">
        <f t="shared" si="234"/>
        <v/>
      </c>
      <c r="H5028" s="31" t="str">
        <f>IF(A5028&lt;&gt;"",-Belegerfassung!J5036+Belegerfassung!K5036,"")</f>
        <v/>
      </c>
      <c r="I5028" s="49" t="str">
        <f>IFERROR(IF(H5028&lt;&gt;"",Belegerfassung!L5036*100,""),IF(OR(Belegerfassung!L5036="Leistung EU - Erlöse",Belegerfassung!L5036="Lieferungen EU-Erlöse",Belegerfassung!L5036="EUST",Belegerfassung!L5036="Bauleistungen 20%")=TRUE,"",MID(Belegerfassung!L5036,4,2)))</f>
        <v/>
      </c>
      <c r="J5028" s="6" t="str">
        <f>IF(A5028&lt;&gt;"",LEFT(Belegerfassung!D5036,40),"")</f>
        <v/>
      </c>
      <c r="K5028" t="str">
        <f>IF(A5028&lt;&gt;"",VLOOKUP(D5028,Abfrage!$F$2:$G$21,2,FALSE),"")</f>
        <v/>
      </c>
      <c r="L5028" s="6" t="str">
        <f>IF(Belegerfassung!H5036&lt;&gt;"",Belegerfassung!H5036,"")</f>
        <v/>
      </c>
      <c r="M5028" t="str">
        <f>IFERROR(IF(Belegerfassung!E5036&lt;&gt;"",VLOOKUP(Belegerfassung!E5036,Abfrage!$L$2:$M$15,2,),""),"")</f>
        <v/>
      </c>
      <c r="N5028" t="str">
        <f t="shared" si="235"/>
        <v/>
      </c>
      <c r="O5028" t="str">
        <f t="shared" si="236"/>
        <v/>
      </c>
      <c r="P5028" t="str">
        <f>IF(Belegerfassung!G5036&lt;&gt;"",CONCATENATE(Belegerfassung!G5036,".pdf"),"")</f>
        <v/>
      </c>
    </row>
    <row r="5029" spans="1:16">
      <c r="A5029" t="str">
        <f>IF(Belegerfassung!C5037&lt;&gt;"",0,"")</f>
        <v/>
      </c>
      <c r="B5029" t="str">
        <f>IFERROR(VLOOKUP(Belegerfassung!I5037,Konten!A:D,2,FALSE),"")</f>
        <v/>
      </c>
      <c r="C5029" t="str">
        <f>IF(A5029&lt;&gt;"",TEXT(Belegerfassung!C5037,"TT.MM.JJJJ"),"")</f>
        <v/>
      </c>
      <c r="D5029" t="str">
        <f>IFERROR(VLOOKUP(Belegerfassung!A5037,Abfrage!$E$2:$F$20,2,FALSE),"")</f>
        <v/>
      </c>
      <c r="E5029" t="str">
        <f>IF(A5029&lt;&gt;"",Belegerfassung!B5037,"")</f>
        <v/>
      </c>
      <c r="F5029" t="str">
        <f>IF(Belegerfassung!L5037="","",IF(Belegerfassung!L5037&lt;&gt;"",IF(Belegerfassung!L5037&lt;&gt;"",IF(Belegerfassung!J5037&lt;&gt;0,VLOOKUP(Belegerfassung!L5037,Abfrage!$A$2:$C$19,2,),VLOOKUP(Belegerfassung!L5037,Abfrage!$A$2:$C$19,3,)),"")))</f>
        <v/>
      </c>
      <c r="G5029" t="str">
        <f t="shared" si="234"/>
        <v/>
      </c>
      <c r="H5029" s="31" t="str">
        <f>IF(A5029&lt;&gt;"",-Belegerfassung!J5037+Belegerfassung!K5037,"")</f>
        <v/>
      </c>
      <c r="I5029" s="49" t="str">
        <f>IFERROR(IF(H5029&lt;&gt;"",Belegerfassung!L5037*100,""),IF(OR(Belegerfassung!L5037="Leistung EU - Erlöse",Belegerfassung!L5037="Lieferungen EU-Erlöse",Belegerfassung!L5037="EUST",Belegerfassung!L5037="Bauleistungen 20%")=TRUE,"",MID(Belegerfassung!L5037,4,2)))</f>
        <v/>
      </c>
      <c r="J5029" s="6" t="str">
        <f>IF(A5029&lt;&gt;"",LEFT(Belegerfassung!D5037,40),"")</f>
        <v/>
      </c>
      <c r="K5029" t="str">
        <f>IF(A5029&lt;&gt;"",VLOOKUP(D5029,Abfrage!$F$2:$G$21,2,FALSE),"")</f>
        <v/>
      </c>
      <c r="L5029" s="6" t="str">
        <f>IF(Belegerfassung!H5037&lt;&gt;"",Belegerfassung!H5037,"")</f>
        <v/>
      </c>
      <c r="M5029" t="str">
        <f>IFERROR(IF(Belegerfassung!E5037&lt;&gt;"",VLOOKUP(Belegerfassung!E5037,Abfrage!$L$2:$M$15,2,),""),"")</f>
        <v/>
      </c>
      <c r="N5029" t="str">
        <f t="shared" si="235"/>
        <v/>
      </c>
      <c r="O5029" t="str">
        <f t="shared" si="236"/>
        <v/>
      </c>
      <c r="P5029" t="str">
        <f>IF(Belegerfassung!G5037&lt;&gt;"",CONCATENATE(Belegerfassung!G5037,".pdf"),"")</f>
        <v/>
      </c>
    </row>
    <row r="5030" spans="1:16">
      <c r="A5030" t="str">
        <f>IF(Belegerfassung!C5038&lt;&gt;"",0,"")</f>
        <v/>
      </c>
      <c r="B5030" t="str">
        <f>IFERROR(VLOOKUP(Belegerfassung!I5038,Konten!A:D,2,FALSE),"")</f>
        <v/>
      </c>
      <c r="C5030" t="str">
        <f>IF(A5030&lt;&gt;"",TEXT(Belegerfassung!C5038,"TT.MM.JJJJ"),"")</f>
        <v/>
      </c>
      <c r="D5030" t="str">
        <f>IFERROR(VLOOKUP(Belegerfassung!A5038,Abfrage!$E$2:$F$20,2,FALSE),"")</f>
        <v/>
      </c>
      <c r="E5030" t="str">
        <f>IF(A5030&lt;&gt;"",Belegerfassung!B5038,"")</f>
        <v/>
      </c>
      <c r="F5030" t="str">
        <f>IF(Belegerfassung!L5038="","",IF(Belegerfassung!L5038&lt;&gt;"",IF(Belegerfassung!L5038&lt;&gt;"",IF(Belegerfassung!J5038&lt;&gt;0,VLOOKUP(Belegerfassung!L5038,Abfrage!$A$2:$C$19,2,),VLOOKUP(Belegerfassung!L5038,Abfrage!$A$2:$C$19,3,)),"")))</f>
        <v/>
      </c>
      <c r="G5030" t="str">
        <f t="shared" si="234"/>
        <v/>
      </c>
      <c r="H5030" s="31" t="str">
        <f>IF(A5030&lt;&gt;"",-Belegerfassung!J5038+Belegerfassung!K5038,"")</f>
        <v/>
      </c>
      <c r="I5030" s="49" t="str">
        <f>IFERROR(IF(H5030&lt;&gt;"",Belegerfassung!L5038*100,""),IF(OR(Belegerfassung!L5038="Leistung EU - Erlöse",Belegerfassung!L5038="Lieferungen EU-Erlöse",Belegerfassung!L5038="EUST",Belegerfassung!L5038="Bauleistungen 20%")=TRUE,"",MID(Belegerfassung!L5038,4,2)))</f>
        <v/>
      </c>
      <c r="J5030" s="6" t="str">
        <f>IF(A5030&lt;&gt;"",LEFT(Belegerfassung!D5038,40),"")</f>
        <v/>
      </c>
      <c r="K5030" t="str">
        <f>IF(A5030&lt;&gt;"",VLOOKUP(D5030,Abfrage!$F$2:$G$21,2,FALSE),"")</f>
        <v/>
      </c>
      <c r="L5030" s="6" t="str">
        <f>IF(Belegerfassung!H5038&lt;&gt;"",Belegerfassung!H5038,"")</f>
        <v/>
      </c>
      <c r="M5030" t="str">
        <f>IFERROR(IF(Belegerfassung!E5038&lt;&gt;"",VLOOKUP(Belegerfassung!E5038,Abfrage!$L$2:$M$15,2,),""),"")</f>
        <v/>
      </c>
      <c r="N5030" t="str">
        <f t="shared" si="235"/>
        <v/>
      </c>
      <c r="O5030" t="str">
        <f t="shared" si="236"/>
        <v/>
      </c>
      <c r="P5030" t="str">
        <f>IF(Belegerfassung!G5038&lt;&gt;"",CONCATENATE(Belegerfassung!G5038,".pdf"),"")</f>
        <v/>
      </c>
    </row>
    <row r="5031" spans="1:16">
      <c r="A5031" t="str">
        <f>IF(Belegerfassung!C5039&lt;&gt;"",0,"")</f>
        <v/>
      </c>
      <c r="B5031" t="str">
        <f>IFERROR(VLOOKUP(Belegerfassung!I5039,Konten!A:D,2,FALSE),"")</f>
        <v/>
      </c>
      <c r="C5031" t="str">
        <f>IF(A5031&lt;&gt;"",TEXT(Belegerfassung!C5039,"TT.MM.JJJJ"),"")</f>
        <v/>
      </c>
      <c r="D5031" t="str">
        <f>IFERROR(VLOOKUP(Belegerfassung!A5039,Abfrage!$E$2:$F$20,2,FALSE),"")</f>
        <v/>
      </c>
      <c r="E5031" t="str">
        <f>IF(A5031&lt;&gt;"",Belegerfassung!B5039,"")</f>
        <v/>
      </c>
      <c r="F5031" t="str">
        <f>IF(Belegerfassung!L5039="","",IF(Belegerfassung!L5039&lt;&gt;"",IF(Belegerfassung!L5039&lt;&gt;"",IF(Belegerfassung!J5039&lt;&gt;0,VLOOKUP(Belegerfassung!L5039,Abfrage!$A$2:$C$19,2,),VLOOKUP(Belegerfassung!L5039,Abfrage!$A$2:$C$19,3,)),"")))</f>
        <v/>
      </c>
      <c r="G5031" t="str">
        <f t="shared" si="234"/>
        <v/>
      </c>
      <c r="H5031" s="31" t="str">
        <f>IF(A5031&lt;&gt;"",-Belegerfassung!J5039+Belegerfassung!K5039,"")</f>
        <v/>
      </c>
      <c r="I5031" s="49" t="str">
        <f>IFERROR(IF(H5031&lt;&gt;"",Belegerfassung!L5039*100,""),IF(OR(Belegerfassung!L5039="Leistung EU - Erlöse",Belegerfassung!L5039="Lieferungen EU-Erlöse",Belegerfassung!L5039="EUST",Belegerfassung!L5039="Bauleistungen 20%")=TRUE,"",MID(Belegerfassung!L5039,4,2)))</f>
        <v/>
      </c>
      <c r="J5031" s="6" t="str">
        <f>IF(A5031&lt;&gt;"",LEFT(Belegerfassung!D5039,40),"")</f>
        <v/>
      </c>
      <c r="K5031" t="str">
        <f>IF(A5031&lt;&gt;"",VLOOKUP(D5031,Abfrage!$F$2:$G$21,2,FALSE),"")</f>
        <v/>
      </c>
      <c r="L5031" s="6" t="str">
        <f>IF(Belegerfassung!H5039&lt;&gt;"",Belegerfassung!H5039,"")</f>
        <v/>
      </c>
      <c r="M5031" t="str">
        <f>IFERROR(IF(Belegerfassung!E5039&lt;&gt;"",VLOOKUP(Belegerfassung!E5039,Abfrage!$L$2:$M$15,2,),""),"")</f>
        <v/>
      </c>
      <c r="N5031" t="str">
        <f t="shared" si="235"/>
        <v/>
      </c>
      <c r="O5031" t="str">
        <f t="shared" si="236"/>
        <v/>
      </c>
      <c r="P5031" t="str">
        <f>IF(Belegerfassung!G5039&lt;&gt;"",CONCATENATE(Belegerfassung!G5039,".pdf"),"")</f>
        <v/>
      </c>
    </row>
    <row r="5032" spans="1:16">
      <c r="A5032" t="str">
        <f>IF(Belegerfassung!C5040&lt;&gt;"",0,"")</f>
        <v/>
      </c>
      <c r="B5032" t="str">
        <f>IFERROR(VLOOKUP(Belegerfassung!I5040,Konten!A:D,2,FALSE),"")</f>
        <v/>
      </c>
      <c r="C5032" t="str">
        <f>IF(A5032&lt;&gt;"",TEXT(Belegerfassung!C5040,"TT.MM.JJJJ"),"")</f>
        <v/>
      </c>
      <c r="D5032" t="str">
        <f>IFERROR(VLOOKUP(Belegerfassung!A5040,Abfrage!$E$2:$F$20,2,FALSE),"")</f>
        <v/>
      </c>
      <c r="E5032" t="str">
        <f>IF(A5032&lt;&gt;"",Belegerfassung!B5040,"")</f>
        <v/>
      </c>
      <c r="F5032" t="str">
        <f>IF(Belegerfassung!L5040="","",IF(Belegerfassung!L5040&lt;&gt;"",IF(Belegerfassung!L5040&lt;&gt;"",IF(Belegerfassung!J5040&lt;&gt;0,VLOOKUP(Belegerfassung!L5040,Abfrage!$A$2:$C$19,2,),VLOOKUP(Belegerfassung!L5040,Abfrage!$A$2:$C$19,3,)),"")))</f>
        <v/>
      </c>
      <c r="G5032" t="str">
        <f t="shared" si="234"/>
        <v/>
      </c>
      <c r="H5032" s="31" t="str">
        <f>IF(A5032&lt;&gt;"",-Belegerfassung!J5040+Belegerfassung!K5040,"")</f>
        <v/>
      </c>
      <c r="I5032" s="49" t="str">
        <f>IFERROR(IF(H5032&lt;&gt;"",Belegerfassung!L5040*100,""),IF(OR(Belegerfassung!L5040="Leistung EU - Erlöse",Belegerfassung!L5040="Lieferungen EU-Erlöse",Belegerfassung!L5040="EUST",Belegerfassung!L5040="Bauleistungen 20%")=TRUE,"",MID(Belegerfassung!L5040,4,2)))</f>
        <v/>
      </c>
      <c r="J5032" s="6" t="str">
        <f>IF(A5032&lt;&gt;"",LEFT(Belegerfassung!D5040,40),"")</f>
        <v/>
      </c>
      <c r="K5032" t="str">
        <f>IF(A5032&lt;&gt;"",VLOOKUP(D5032,Abfrage!$F$2:$G$21,2,FALSE),"")</f>
        <v/>
      </c>
      <c r="L5032" s="6" t="str">
        <f>IF(Belegerfassung!H5040&lt;&gt;"",Belegerfassung!H5040,"")</f>
        <v/>
      </c>
      <c r="M5032" t="str">
        <f>IFERROR(IF(Belegerfassung!E5040&lt;&gt;"",VLOOKUP(Belegerfassung!E5040,Abfrage!$L$2:$M$15,2,),""),"")</f>
        <v/>
      </c>
      <c r="N5032" t="str">
        <f t="shared" si="235"/>
        <v/>
      </c>
      <c r="O5032" t="str">
        <f t="shared" si="236"/>
        <v/>
      </c>
      <c r="P5032" t="str">
        <f>IF(Belegerfassung!G5040&lt;&gt;"",CONCATENATE(Belegerfassung!G5040,".pdf"),"")</f>
        <v/>
      </c>
    </row>
    <row r="5033" spans="1:16">
      <c r="A5033" t="str">
        <f>IF(Belegerfassung!C5041&lt;&gt;"",0,"")</f>
        <v/>
      </c>
      <c r="B5033" t="str">
        <f>IFERROR(VLOOKUP(Belegerfassung!I5041,Konten!A:D,2,FALSE),"")</f>
        <v/>
      </c>
      <c r="C5033" t="str">
        <f>IF(A5033&lt;&gt;"",TEXT(Belegerfassung!C5041,"TT.MM.JJJJ"),"")</f>
        <v/>
      </c>
      <c r="D5033" t="str">
        <f>IFERROR(VLOOKUP(Belegerfassung!A5041,Abfrage!$E$2:$F$20,2,FALSE),"")</f>
        <v/>
      </c>
      <c r="E5033" t="str">
        <f>IF(A5033&lt;&gt;"",Belegerfassung!B5041,"")</f>
        <v/>
      </c>
      <c r="F5033" t="str">
        <f>IF(Belegerfassung!L5041="","",IF(Belegerfassung!L5041&lt;&gt;"",IF(Belegerfassung!L5041&lt;&gt;"",IF(Belegerfassung!J5041&lt;&gt;0,VLOOKUP(Belegerfassung!L5041,Abfrage!$A$2:$C$19,2,),VLOOKUP(Belegerfassung!L5041,Abfrage!$A$2:$C$19,3,)),"")))</f>
        <v/>
      </c>
      <c r="G5033" t="str">
        <f t="shared" si="234"/>
        <v/>
      </c>
      <c r="H5033" s="31" t="str">
        <f>IF(A5033&lt;&gt;"",-Belegerfassung!J5041+Belegerfassung!K5041,"")</f>
        <v/>
      </c>
      <c r="I5033" s="49" t="str">
        <f>IFERROR(IF(H5033&lt;&gt;"",Belegerfassung!L5041*100,""),IF(OR(Belegerfassung!L5041="Leistung EU - Erlöse",Belegerfassung!L5041="Lieferungen EU-Erlöse",Belegerfassung!L5041="EUST",Belegerfassung!L5041="Bauleistungen 20%")=TRUE,"",MID(Belegerfassung!L5041,4,2)))</f>
        <v/>
      </c>
      <c r="J5033" s="6" t="str">
        <f>IF(A5033&lt;&gt;"",LEFT(Belegerfassung!D5041,40),"")</f>
        <v/>
      </c>
      <c r="K5033" t="str">
        <f>IF(A5033&lt;&gt;"",VLOOKUP(D5033,Abfrage!$F$2:$G$21,2,FALSE),"")</f>
        <v/>
      </c>
      <c r="L5033" s="6" t="str">
        <f>IF(Belegerfassung!H5041&lt;&gt;"",Belegerfassung!H5041,"")</f>
        <v/>
      </c>
      <c r="M5033" t="str">
        <f>IFERROR(IF(Belegerfassung!E5041&lt;&gt;"",VLOOKUP(Belegerfassung!E5041,Abfrage!$L$2:$M$15,2,),""),"")</f>
        <v/>
      </c>
      <c r="N5033" t="str">
        <f t="shared" si="235"/>
        <v/>
      </c>
      <c r="O5033" t="str">
        <f t="shared" si="236"/>
        <v/>
      </c>
      <c r="P5033" t="str">
        <f>IF(Belegerfassung!G5041&lt;&gt;"",CONCATENATE(Belegerfassung!G5041,".pdf"),"")</f>
        <v/>
      </c>
    </row>
    <row r="5034" spans="1:16">
      <c r="A5034" t="str">
        <f>IF(Belegerfassung!C5042&lt;&gt;"",0,"")</f>
        <v/>
      </c>
      <c r="B5034" t="str">
        <f>IFERROR(VLOOKUP(Belegerfassung!I5042,Konten!A:D,2,FALSE),"")</f>
        <v/>
      </c>
      <c r="C5034" t="str">
        <f>IF(A5034&lt;&gt;"",TEXT(Belegerfassung!C5042,"TT.MM.JJJJ"),"")</f>
        <v/>
      </c>
      <c r="D5034" t="str">
        <f>IFERROR(VLOOKUP(Belegerfassung!A5042,Abfrage!$E$2:$F$20,2,FALSE),"")</f>
        <v/>
      </c>
      <c r="E5034" t="str">
        <f>IF(A5034&lt;&gt;"",Belegerfassung!B5042,"")</f>
        <v/>
      </c>
      <c r="F5034" t="str">
        <f>IF(Belegerfassung!L5042="","",IF(Belegerfassung!L5042&lt;&gt;"",IF(Belegerfassung!L5042&lt;&gt;"",IF(Belegerfassung!J5042&lt;&gt;0,VLOOKUP(Belegerfassung!L5042,Abfrage!$A$2:$C$19,2,),VLOOKUP(Belegerfassung!L5042,Abfrage!$A$2:$C$19,3,)),"")))</f>
        <v/>
      </c>
      <c r="G5034" t="str">
        <f t="shared" si="234"/>
        <v/>
      </c>
      <c r="H5034" s="31" t="str">
        <f>IF(A5034&lt;&gt;"",-Belegerfassung!J5042+Belegerfassung!K5042,"")</f>
        <v/>
      </c>
      <c r="I5034" s="49" t="str">
        <f>IFERROR(IF(H5034&lt;&gt;"",Belegerfassung!L5042*100,""),IF(OR(Belegerfassung!L5042="Leistung EU - Erlöse",Belegerfassung!L5042="Lieferungen EU-Erlöse",Belegerfassung!L5042="EUST",Belegerfassung!L5042="Bauleistungen 20%")=TRUE,"",MID(Belegerfassung!L5042,4,2)))</f>
        <v/>
      </c>
      <c r="J5034" s="6" t="str">
        <f>IF(A5034&lt;&gt;"",LEFT(Belegerfassung!D5042,40),"")</f>
        <v/>
      </c>
      <c r="K5034" t="str">
        <f>IF(A5034&lt;&gt;"",VLOOKUP(D5034,Abfrage!$F$2:$G$21,2,FALSE),"")</f>
        <v/>
      </c>
      <c r="L5034" s="6" t="str">
        <f>IF(Belegerfassung!H5042&lt;&gt;"",Belegerfassung!H5042,"")</f>
        <v/>
      </c>
      <c r="M5034" t="str">
        <f>IFERROR(IF(Belegerfassung!E5042&lt;&gt;"",VLOOKUP(Belegerfassung!E5042,Abfrage!$L$2:$M$15,2,),""),"")</f>
        <v/>
      </c>
      <c r="N5034" t="str">
        <f t="shared" si="235"/>
        <v/>
      </c>
      <c r="O5034" t="str">
        <f t="shared" si="236"/>
        <v/>
      </c>
      <c r="P5034" t="str">
        <f>IF(Belegerfassung!G5042&lt;&gt;"",CONCATENATE(Belegerfassung!G5042,".pdf"),"")</f>
        <v/>
      </c>
    </row>
    <row r="5035" spans="1:16">
      <c r="A5035" t="str">
        <f>IF(Belegerfassung!C5043&lt;&gt;"",0,"")</f>
        <v/>
      </c>
      <c r="B5035" t="str">
        <f>IFERROR(VLOOKUP(Belegerfassung!I5043,Konten!A:D,2,FALSE),"")</f>
        <v/>
      </c>
      <c r="C5035" t="str">
        <f>IF(A5035&lt;&gt;"",TEXT(Belegerfassung!C5043,"TT.MM.JJJJ"),"")</f>
        <v/>
      </c>
      <c r="D5035" t="str">
        <f>IFERROR(VLOOKUP(Belegerfassung!A5043,Abfrage!$E$2:$F$20,2,FALSE),"")</f>
        <v/>
      </c>
      <c r="E5035" t="str">
        <f>IF(A5035&lt;&gt;"",Belegerfassung!B5043,"")</f>
        <v/>
      </c>
      <c r="F5035" t="str">
        <f>IF(Belegerfassung!L5043="","",IF(Belegerfassung!L5043&lt;&gt;"",IF(Belegerfassung!L5043&lt;&gt;"",IF(Belegerfassung!J5043&lt;&gt;0,VLOOKUP(Belegerfassung!L5043,Abfrage!$A$2:$C$19,2,),VLOOKUP(Belegerfassung!L5043,Abfrage!$A$2:$C$19,3,)),"")))</f>
        <v/>
      </c>
      <c r="G5035" t="str">
        <f t="shared" si="234"/>
        <v/>
      </c>
      <c r="H5035" s="31" t="str">
        <f>IF(A5035&lt;&gt;"",-Belegerfassung!J5043+Belegerfassung!K5043,"")</f>
        <v/>
      </c>
      <c r="I5035" s="49" t="str">
        <f>IFERROR(IF(H5035&lt;&gt;"",Belegerfassung!L5043*100,""),IF(OR(Belegerfassung!L5043="Leistung EU - Erlöse",Belegerfassung!L5043="Lieferungen EU-Erlöse",Belegerfassung!L5043="EUST",Belegerfassung!L5043="Bauleistungen 20%")=TRUE,"",MID(Belegerfassung!L5043,4,2)))</f>
        <v/>
      </c>
      <c r="J5035" s="6" t="str">
        <f>IF(A5035&lt;&gt;"",LEFT(Belegerfassung!D5043,40),"")</f>
        <v/>
      </c>
      <c r="K5035" t="str">
        <f>IF(A5035&lt;&gt;"",VLOOKUP(D5035,Abfrage!$F$2:$G$21,2,FALSE),"")</f>
        <v/>
      </c>
      <c r="L5035" s="6" t="str">
        <f>IF(Belegerfassung!H5043&lt;&gt;"",Belegerfassung!H5043,"")</f>
        <v/>
      </c>
      <c r="M5035" t="str">
        <f>IFERROR(IF(Belegerfassung!E5043&lt;&gt;"",VLOOKUP(Belegerfassung!E5043,Abfrage!$L$2:$M$15,2,),""),"")</f>
        <v/>
      </c>
      <c r="N5035" t="str">
        <f t="shared" si="235"/>
        <v/>
      </c>
      <c r="O5035" t="str">
        <f t="shared" si="236"/>
        <v/>
      </c>
      <c r="P5035" t="str">
        <f>IF(Belegerfassung!G5043&lt;&gt;"",CONCATENATE(Belegerfassung!G5043,".pdf"),"")</f>
        <v/>
      </c>
    </row>
    <row r="5036" spans="1:16">
      <c r="A5036" t="str">
        <f>IF(Belegerfassung!C5044&lt;&gt;"",0,"")</f>
        <v/>
      </c>
      <c r="B5036" t="str">
        <f>IFERROR(VLOOKUP(Belegerfassung!I5044,Konten!A:D,2,FALSE),"")</f>
        <v/>
      </c>
      <c r="C5036" t="str">
        <f>IF(A5036&lt;&gt;"",TEXT(Belegerfassung!C5044,"TT.MM.JJJJ"),"")</f>
        <v/>
      </c>
      <c r="D5036" t="str">
        <f>IFERROR(VLOOKUP(Belegerfassung!A5044,Abfrage!$E$2:$F$20,2,FALSE),"")</f>
        <v/>
      </c>
      <c r="E5036" t="str">
        <f>IF(A5036&lt;&gt;"",Belegerfassung!B5044,"")</f>
        <v/>
      </c>
      <c r="F5036" t="str">
        <f>IF(Belegerfassung!L5044="","",IF(Belegerfassung!L5044&lt;&gt;"",IF(Belegerfassung!L5044&lt;&gt;"",IF(Belegerfassung!J5044&lt;&gt;0,VLOOKUP(Belegerfassung!L5044,Abfrage!$A$2:$C$19,2,),VLOOKUP(Belegerfassung!L5044,Abfrage!$A$2:$C$19,3,)),"")))</f>
        <v/>
      </c>
      <c r="G5036" t="str">
        <f t="shared" si="234"/>
        <v/>
      </c>
      <c r="H5036" s="31" t="str">
        <f>IF(A5036&lt;&gt;"",-Belegerfassung!J5044+Belegerfassung!K5044,"")</f>
        <v/>
      </c>
      <c r="I5036" s="49" t="str">
        <f>IFERROR(IF(H5036&lt;&gt;"",Belegerfassung!L5044*100,""),IF(OR(Belegerfassung!L5044="Leistung EU - Erlöse",Belegerfassung!L5044="Lieferungen EU-Erlöse",Belegerfassung!L5044="EUST",Belegerfassung!L5044="Bauleistungen 20%")=TRUE,"",MID(Belegerfassung!L5044,4,2)))</f>
        <v/>
      </c>
      <c r="J5036" s="6" t="str">
        <f>IF(A5036&lt;&gt;"",LEFT(Belegerfassung!D5044,40),"")</f>
        <v/>
      </c>
      <c r="K5036" t="str">
        <f>IF(A5036&lt;&gt;"",VLOOKUP(D5036,Abfrage!$F$2:$G$21,2,FALSE),"")</f>
        <v/>
      </c>
      <c r="L5036" s="6" t="str">
        <f>IF(Belegerfassung!H5044&lt;&gt;"",Belegerfassung!H5044,"")</f>
        <v/>
      </c>
      <c r="M5036" t="str">
        <f>IFERROR(IF(Belegerfassung!E5044&lt;&gt;"",VLOOKUP(Belegerfassung!E5044,Abfrage!$L$2:$M$15,2,),""),"")</f>
        <v/>
      </c>
      <c r="N5036" t="str">
        <f t="shared" si="235"/>
        <v/>
      </c>
      <c r="O5036" t="str">
        <f t="shared" si="236"/>
        <v/>
      </c>
      <c r="P5036" t="str">
        <f>IF(Belegerfassung!G5044&lt;&gt;"",CONCATENATE(Belegerfassung!G5044,".pdf"),"")</f>
        <v/>
      </c>
    </row>
    <row r="5037" spans="1:16">
      <c r="A5037" t="str">
        <f>IF(Belegerfassung!C5045&lt;&gt;"",0,"")</f>
        <v/>
      </c>
      <c r="B5037" t="str">
        <f>IFERROR(VLOOKUP(Belegerfassung!I5045,Konten!A:D,2,FALSE),"")</f>
        <v/>
      </c>
      <c r="C5037" t="str">
        <f>IF(A5037&lt;&gt;"",TEXT(Belegerfassung!C5045,"TT.MM.JJJJ"),"")</f>
        <v/>
      </c>
      <c r="D5037" t="str">
        <f>IFERROR(VLOOKUP(Belegerfassung!A5045,Abfrage!$E$2:$F$20,2,FALSE),"")</f>
        <v/>
      </c>
      <c r="E5037" t="str">
        <f>IF(A5037&lt;&gt;"",Belegerfassung!B5045,"")</f>
        <v/>
      </c>
      <c r="F5037" t="str">
        <f>IF(Belegerfassung!L5045="","",IF(Belegerfassung!L5045&lt;&gt;"",IF(Belegerfassung!L5045&lt;&gt;"",IF(Belegerfassung!J5045&lt;&gt;0,VLOOKUP(Belegerfassung!L5045,Abfrage!$A$2:$C$19,2,),VLOOKUP(Belegerfassung!L5045,Abfrage!$A$2:$C$19,3,)),"")))</f>
        <v/>
      </c>
      <c r="G5037" t="str">
        <f t="shared" si="234"/>
        <v/>
      </c>
      <c r="H5037" s="31" t="str">
        <f>IF(A5037&lt;&gt;"",-Belegerfassung!J5045+Belegerfassung!K5045,"")</f>
        <v/>
      </c>
      <c r="I5037" s="49" t="str">
        <f>IFERROR(IF(H5037&lt;&gt;"",Belegerfassung!L5045*100,""),IF(OR(Belegerfassung!L5045="Leistung EU - Erlöse",Belegerfassung!L5045="Lieferungen EU-Erlöse",Belegerfassung!L5045="EUST",Belegerfassung!L5045="Bauleistungen 20%")=TRUE,"",MID(Belegerfassung!L5045,4,2)))</f>
        <v/>
      </c>
      <c r="J5037" s="6" t="str">
        <f>IF(A5037&lt;&gt;"",LEFT(Belegerfassung!D5045,40),"")</f>
        <v/>
      </c>
      <c r="K5037" t="str">
        <f>IF(A5037&lt;&gt;"",VLOOKUP(D5037,Abfrage!$F$2:$G$21,2,FALSE),"")</f>
        <v/>
      </c>
      <c r="L5037" s="6" t="str">
        <f>IF(Belegerfassung!H5045&lt;&gt;"",Belegerfassung!H5045,"")</f>
        <v/>
      </c>
      <c r="M5037" t="str">
        <f>IFERROR(IF(Belegerfassung!E5045&lt;&gt;"",VLOOKUP(Belegerfassung!E5045,Abfrage!$L$2:$M$15,2,),""),"")</f>
        <v/>
      </c>
      <c r="N5037" t="str">
        <f t="shared" si="235"/>
        <v/>
      </c>
      <c r="O5037" t="str">
        <f t="shared" si="236"/>
        <v/>
      </c>
      <c r="P5037" t="str">
        <f>IF(Belegerfassung!G5045&lt;&gt;"",CONCATENATE(Belegerfassung!G5045,".pdf"),"")</f>
        <v/>
      </c>
    </row>
    <row r="5038" spans="1:16">
      <c r="A5038" t="str">
        <f>IF(Belegerfassung!C5046&lt;&gt;"",0,"")</f>
        <v/>
      </c>
      <c r="B5038" t="str">
        <f>IFERROR(VLOOKUP(Belegerfassung!I5046,Konten!A:D,2,FALSE),"")</f>
        <v/>
      </c>
      <c r="C5038" t="str">
        <f>IF(A5038&lt;&gt;"",TEXT(Belegerfassung!C5046,"TT.MM.JJJJ"),"")</f>
        <v/>
      </c>
      <c r="D5038" t="str">
        <f>IFERROR(VLOOKUP(Belegerfassung!A5046,Abfrage!$E$2:$F$20,2,FALSE),"")</f>
        <v/>
      </c>
      <c r="E5038" t="str">
        <f>IF(A5038&lt;&gt;"",Belegerfassung!B5046,"")</f>
        <v/>
      </c>
      <c r="F5038" t="str">
        <f>IF(Belegerfassung!L5046="","",IF(Belegerfassung!L5046&lt;&gt;"",IF(Belegerfassung!L5046&lt;&gt;"",IF(Belegerfassung!J5046&lt;&gt;0,VLOOKUP(Belegerfassung!L5046,Abfrage!$A$2:$C$19,2,),VLOOKUP(Belegerfassung!L5046,Abfrage!$A$2:$C$19,3,)),"")))</f>
        <v/>
      </c>
      <c r="G5038" t="str">
        <f t="shared" si="234"/>
        <v/>
      </c>
      <c r="H5038" s="31" t="str">
        <f>IF(A5038&lt;&gt;"",-Belegerfassung!J5046+Belegerfassung!K5046,"")</f>
        <v/>
      </c>
      <c r="I5038" s="49" t="str">
        <f>IFERROR(IF(H5038&lt;&gt;"",Belegerfassung!L5046*100,""),IF(OR(Belegerfassung!L5046="Leistung EU - Erlöse",Belegerfassung!L5046="Lieferungen EU-Erlöse",Belegerfassung!L5046="EUST",Belegerfassung!L5046="Bauleistungen 20%")=TRUE,"",MID(Belegerfassung!L5046,4,2)))</f>
        <v/>
      </c>
      <c r="J5038" s="6" t="str">
        <f>IF(A5038&lt;&gt;"",LEFT(Belegerfassung!D5046,40),"")</f>
        <v/>
      </c>
      <c r="K5038" t="str">
        <f>IF(A5038&lt;&gt;"",VLOOKUP(D5038,Abfrage!$F$2:$G$21,2,FALSE),"")</f>
        <v/>
      </c>
      <c r="L5038" s="6" t="str">
        <f>IF(Belegerfassung!H5046&lt;&gt;"",Belegerfassung!H5046,"")</f>
        <v/>
      </c>
      <c r="M5038" t="str">
        <f>IFERROR(IF(Belegerfassung!E5046&lt;&gt;"",VLOOKUP(Belegerfassung!E5046,Abfrage!$L$2:$M$15,2,),""),"")</f>
        <v/>
      </c>
      <c r="N5038" t="str">
        <f t="shared" si="235"/>
        <v/>
      </c>
      <c r="O5038" t="str">
        <f t="shared" si="236"/>
        <v/>
      </c>
      <c r="P5038" t="str">
        <f>IF(Belegerfassung!G5046&lt;&gt;"",CONCATENATE(Belegerfassung!G5046,".pdf"),"")</f>
        <v/>
      </c>
    </row>
    <row r="5039" spans="1:16">
      <c r="A5039" t="str">
        <f>IF(Belegerfassung!C5047&lt;&gt;"",0,"")</f>
        <v/>
      </c>
      <c r="B5039" t="str">
        <f>IFERROR(VLOOKUP(Belegerfassung!I5047,Konten!A:D,2,FALSE),"")</f>
        <v/>
      </c>
      <c r="C5039" t="str">
        <f>IF(A5039&lt;&gt;"",TEXT(Belegerfassung!C5047,"TT.MM.JJJJ"),"")</f>
        <v/>
      </c>
      <c r="D5039" t="str">
        <f>IFERROR(VLOOKUP(Belegerfassung!A5047,Abfrage!$E$2:$F$20,2,FALSE),"")</f>
        <v/>
      </c>
      <c r="E5039" t="str">
        <f>IF(A5039&lt;&gt;"",Belegerfassung!B5047,"")</f>
        <v/>
      </c>
      <c r="F5039" t="str">
        <f>IF(Belegerfassung!L5047="","",IF(Belegerfassung!L5047&lt;&gt;"",IF(Belegerfassung!L5047&lt;&gt;"",IF(Belegerfassung!J5047&lt;&gt;0,VLOOKUP(Belegerfassung!L5047,Abfrage!$A$2:$C$19,2,),VLOOKUP(Belegerfassung!L5047,Abfrage!$A$2:$C$19,3,)),"")))</f>
        <v/>
      </c>
      <c r="G5039" t="str">
        <f t="shared" si="234"/>
        <v/>
      </c>
      <c r="H5039" s="31" t="str">
        <f>IF(A5039&lt;&gt;"",-Belegerfassung!J5047+Belegerfassung!K5047,"")</f>
        <v/>
      </c>
      <c r="I5039" s="49" t="str">
        <f>IFERROR(IF(H5039&lt;&gt;"",Belegerfassung!L5047*100,""),IF(OR(Belegerfassung!L5047="Leistung EU - Erlöse",Belegerfassung!L5047="Lieferungen EU-Erlöse",Belegerfassung!L5047="EUST",Belegerfassung!L5047="Bauleistungen 20%")=TRUE,"",MID(Belegerfassung!L5047,4,2)))</f>
        <v/>
      </c>
      <c r="J5039" s="6" t="str">
        <f>IF(A5039&lt;&gt;"",LEFT(Belegerfassung!D5047,40),"")</f>
        <v/>
      </c>
      <c r="K5039" t="str">
        <f>IF(A5039&lt;&gt;"",VLOOKUP(D5039,Abfrage!$F$2:$G$21,2,FALSE),"")</f>
        <v/>
      </c>
      <c r="L5039" s="6" t="str">
        <f>IF(Belegerfassung!H5047&lt;&gt;"",Belegerfassung!H5047,"")</f>
        <v/>
      </c>
      <c r="M5039" t="str">
        <f>IFERROR(IF(Belegerfassung!E5047&lt;&gt;"",VLOOKUP(Belegerfassung!E5047,Abfrage!$L$2:$M$15,2,),""),"")</f>
        <v/>
      </c>
      <c r="N5039" t="str">
        <f t="shared" si="235"/>
        <v/>
      </c>
      <c r="O5039" t="str">
        <f t="shared" si="236"/>
        <v/>
      </c>
      <c r="P5039" t="str">
        <f>IF(Belegerfassung!G5047&lt;&gt;"",CONCATENATE(Belegerfassung!G5047,".pdf"),"")</f>
        <v/>
      </c>
    </row>
    <row r="5040" spans="1:16">
      <c r="A5040" t="str">
        <f>IF(Belegerfassung!C5048&lt;&gt;"",0,"")</f>
        <v/>
      </c>
      <c r="B5040" t="str">
        <f>IFERROR(VLOOKUP(Belegerfassung!I5048,Konten!A:D,2,FALSE),"")</f>
        <v/>
      </c>
      <c r="C5040" t="str">
        <f>IF(A5040&lt;&gt;"",TEXT(Belegerfassung!C5048,"TT.MM.JJJJ"),"")</f>
        <v/>
      </c>
      <c r="D5040" t="str">
        <f>IFERROR(VLOOKUP(Belegerfassung!A5048,Abfrage!$E$2:$F$20,2,FALSE),"")</f>
        <v/>
      </c>
      <c r="E5040" t="str">
        <f>IF(A5040&lt;&gt;"",Belegerfassung!B5048,"")</f>
        <v/>
      </c>
      <c r="F5040" t="str">
        <f>IF(Belegerfassung!L5048="","",IF(Belegerfassung!L5048&lt;&gt;"",IF(Belegerfassung!L5048&lt;&gt;"",IF(Belegerfassung!J5048&lt;&gt;0,VLOOKUP(Belegerfassung!L5048,Abfrage!$A$2:$C$19,2,),VLOOKUP(Belegerfassung!L5048,Abfrage!$A$2:$C$19,3,)),"")))</f>
        <v/>
      </c>
      <c r="G5040" t="str">
        <f t="shared" si="234"/>
        <v/>
      </c>
      <c r="H5040" s="31" t="str">
        <f>IF(A5040&lt;&gt;"",-Belegerfassung!J5048+Belegerfassung!K5048,"")</f>
        <v/>
      </c>
      <c r="I5040" s="49" t="str">
        <f>IFERROR(IF(H5040&lt;&gt;"",Belegerfassung!L5048*100,""),IF(OR(Belegerfassung!L5048="Leistung EU - Erlöse",Belegerfassung!L5048="Lieferungen EU-Erlöse",Belegerfassung!L5048="EUST",Belegerfassung!L5048="Bauleistungen 20%")=TRUE,"",MID(Belegerfassung!L5048,4,2)))</f>
        <v/>
      </c>
      <c r="J5040" s="6" t="str">
        <f>IF(A5040&lt;&gt;"",LEFT(Belegerfassung!D5048,40),"")</f>
        <v/>
      </c>
      <c r="K5040" t="str">
        <f>IF(A5040&lt;&gt;"",VLOOKUP(D5040,Abfrage!$F$2:$G$21,2,FALSE),"")</f>
        <v/>
      </c>
      <c r="L5040" s="6" t="str">
        <f>IF(Belegerfassung!H5048&lt;&gt;"",Belegerfassung!H5048,"")</f>
        <v/>
      </c>
      <c r="M5040" t="str">
        <f>IFERROR(IF(Belegerfassung!E5048&lt;&gt;"",VLOOKUP(Belegerfassung!E5048,Abfrage!$L$2:$M$15,2,),""),"")</f>
        <v/>
      </c>
      <c r="N5040" t="str">
        <f t="shared" si="235"/>
        <v/>
      </c>
      <c r="O5040" t="str">
        <f t="shared" si="236"/>
        <v/>
      </c>
      <c r="P5040" t="str">
        <f>IF(Belegerfassung!G5048&lt;&gt;"",CONCATENATE(Belegerfassung!G5048,".pdf"),"")</f>
        <v/>
      </c>
    </row>
    <row r="5041" spans="1:16">
      <c r="A5041" t="str">
        <f>IF(Belegerfassung!C5049&lt;&gt;"",0,"")</f>
        <v/>
      </c>
      <c r="B5041" t="str">
        <f>IFERROR(VLOOKUP(Belegerfassung!I5049,Konten!A:D,2,FALSE),"")</f>
        <v/>
      </c>
      <c r="C5041" t="str">
        <f>IF(A5041&lt;&gt;"",TEXT(Belegerfassung!C5049,"TT.MM.JJJJ"),"")</f>
        <v/>
      </c>
      <c r="D5041" t="str">
        <f>IFERROR(VLOOKUP(Belegerfassung!A5049,Abfrage!$E$2:$F$20,2,FALSE),"")</f>
        <v/>
      </c>
      <c r="E5041" t="str">
        <f>IF(A5041&lt;&gt;"",Belegerfassung!B5049,"")</f>
        <v/>
      </c>
      <c r="F5041" t="str">
        <f>IF(Belegerfassung!L5049="","",IF(Belegerfassung!L5049&lt;&gt;"",IF(Belegerfassung!L5049&lt;&gt;"",IF(Belegerfassung!J5049&lt;&gt;0,VLOOKUP(Belegerfassung!L5049,Abfrage!$A$2:$C$19,2,),VLOOKUP(Belegerfassung!L5049,Abfrage!$A$2:$C$19,3,)),"")))</f>
        <v/>
      </c>
      <c r="G5041" t="str">
        <f t="shared" si="234"/>
        <v/>
      </c>
      <c r="H5041" s="31" t="str">
        <f>IF(A5041&lt;&gt;"",-Belegerfassung!J5049+Belegerfassung!K5049,"")</f>
        <v/>
      </c>
      <c r="I5041" s="49" t="str">
        <f>IFERROR(IF(H5041&lt;&gt;"",Belegerfassung!L5049*100,""),IF(OR(Belegerfassung!L5049="Leistung EU - Erlöse",Belegerfassung!L5049="Lieferungen EU-Erlöse",Belegerfassung!L5049="EUST",Belegerfassung!L5049="Bauleistungen 20%")=TRUE,"",MID(Belegerfassung!L5049,4,2)))</f>
        <v/>
      </c>
      <c r="J5041" s="6" t="str">
        <f>IF(A5041&lt;&gt;"",LEFT(Belegerfassung!D5049,40),"")</f>
        <v/>
      </c>
      <c r="K5041" t="str">
        <f>IF(A5041&lt;&gt;"",VLOOKUP(D5041,Abfrage!$F$2:$G$21,2,FALSE),"")</f>
        <v/>
      </c>
      <c r="L5041" s="6" t="str">
        <f>IF(Belegerfassung!H5049&lt;&gt;"",Belegerfassung!H5049,"")</f>
        <v/>
      </c>
      <c r="M5041" t="str">
        <f>IFERROR(IF(Belegerfassung!E5049&lt;&gt;"",VLOOKUP(Belegerfassung!E5049,Abfrage!$L$2:$M$15,2,),""),"")</f>
        <v/>
      </c>
      <c r="N5041" t="str">
        <f t="shared" si="235"/>
        <v/>
      </c>
      <c r="O5041" t="str">
        <f t="shared" si="236"/>
        <v/>
      </c>
      <c r="P5041" t="str">
        <f>IF(Belegerfassung!G5049&lt;&gt;"",CONCATENATE(Belegerfassung!G5049,".pdf"),"")</f>
        <v/>
      </c>
    </row>
    <row r="5042" spans="1:16">
      <c r="A5042" t="str">
        <f>IF(Belegerfassung!C5050&lt;&gt;"",0,"")</f>
        <v/>
      </c>
      <c r="B5042" t="str">
        <f>IFERROR(VLOOKUP(Belegerfassung!I5050,Konten!A:D,2,FALSE),"")</f>
        <v/>
      </c>
      <c r="C5042" t="str">
        <f>IF(A5042&lt;&gt;"",TEXT(Belegerfassung!C5050,"TT.MM.JJJJ"),"")</f>
        <v/>
      </c>
      <c r="D5042" t="str">
        <f>IFERROR(VLOOKUP(Belegerfassung!A5050,Abfrage!$E$2:$F$20,2,FALSE),"")</f>
        <v/>
      </c>
      <c r="E5042" t="str">
        <f>IF(A5042&lt;&gt;"",Belegerfassung!B5050,"")</f>
        <v/>
      </c>
      <c r="F5042" t="str">
        <f>IF(Belegerfassung!L5050="","",IF(Belegerfassung!L5050&lt;&gt;"",IF(Belegerfassung!L5050&lt;&gt;"",IF(Belegerfassung!J5050&lt;&gt;0,VLOOKUP(Belegerfassung!L5050,Abfrage!$A$2:$C$19,2,),VLOOKUP(Belegerfassung!L5050,Abfrage!$A$2:$C$19,3,)),"")))</f>
        <v/>
      </c>
      <c r="G5042" t="str">
        <f t="shared" si="234"/>
        <v/>
      </c>
      <c r="H5042" s="31" t="str">
        <f>IF(A5042&lt;&gt;"",-Belegerfassung!J5050+Belegerfassung!K5050,"")</f>
        <v/>
      </c>
      <c r="I5042" s="49" t="str">
        <f>IFERROR(IF(H5042&lt;&gt;"",Belegerfassung!L5050*100,""),IF(OR(Belegerfassung!L5050="Leistung EU - Erlöse",Belegerfassung!L5050="Lieferungen EU-Erlöse",Belegerfassung!L5050="EUST",Belegerfassung!L5050="Bauleistungen 20%")=TRUE,"",MID(Belegerfassung!L5050,4,2)))</f>
        <v/>
      </c>
      <c r="J5042" s="6" t="str">
        <f>IF(A5042&lt;&gt;"",LEFT(Belegerfassung!D5050,40),"")</f>
        <v/>
      </c>
      <c r="K5042" t="str">
        <f>IF(A5042&lt;&gt;"",VLOOKUP(D5042,Abfrage!$F$2:$G$21,2,FALSE),"")</f>
        <v/>
      </c>
      <c r="L5042" s="6" t="str">
        <f>IF(Belegerfassung!H5050&lt;&gt;"",Belegerfassung!H5050,"")</f>
        <v/>
      </c>
      <c r="M5042" t="str">
        <f>IFERROR(IF(Belegerfassung!E5050&lt;&gt;"",VLOOKUP(Belegerfassung!E5050,Abfrage!$L$2:$M$15,2,),""),"")</f>
        <v/>
      </c>
      <c r="N5042" t="str">
        <f t="shared" si="235"/>
        <v/>
      </c>
      <c r="O5042" t="str">
        <f t="shared" si="236"/>
        <v/>
      </c>
      <c r="P5042" t="str">
        <f>IF(Belegerfassung!G5050&lt;&gt;"",CONCATENATE(Belegerfassung!G5050,".pdf"),"")</f>
        <v/>
      </c>
    </row>
    <row r="5043" spans="1:16">
      <c r="A5043" t="str">
        <f>IF(Belegerfassung!C5051&lt;&gt;"",0,"")</f>
        <v/>
      </c>
      <c r="B5043" t="str">
        <f>IFERROR(VLOOKUP(Belegerfassung!I5051,Konten!A:D,2,FALSE),"")</f>
        <v/>
      </c>
      <c r="C5043" t="str">
        <f>IF(A5043&lt;&gt;"",TEXT(Belegerfassung!C5051,"TT.MM.JJJJ"),"")</f>
        <v/>
      </c>
      <c r="D5043" t="str">
        <f>IFERROR(VLOOKUP(Belegerfassung!A5051,Abfrage!$E$2:$F$20,2,FALSE),"")</f>
        <v/>
      </c>
      <c r="E5043" t="str">
        <f>IF(A5043&lt;&gt;"",Belegerfassung!B5051,"")</f>
        <v/>
      </c>
      <c r="F5043" t="str">
        <f>IF(Belegerfassung!L5051="","",IF(Belegerfassung!L5051&lt;&gt;"",IF(Belegerfassung!L5051&lt;&gt;"",IF(Belegerfassung!J5051&lt;&gt;0,VLOOKUP(Belegerfassung!L5051,Abfrage!$A$2:$C$19,2,),VLOOKUP(Belegerfassung!L5051,Abfrage!$A$2:$C$19,3,)),"")))</f>
        <v/>
      </c>
      <c r="G5043" t="str">
        <f t="shared" si="234"/>
        <v/>
      </c>
      <c r="H5043" s="31" t="str">
        <f>IF(A5043&lt;&gt;"",-Belegerfassung!J5051+Belegerfassung!K5051,"")</f>
        <v/>
      </c>
      <c r="I5043" s="49" t="str">
        <f>IFERROR(IF(H5043&lt;&gt;"",Belegerfassung!L5051*100,""),IF(OR(Belegerfassung!L5051="Leistung EU - Erlöse",Belegerfassung!L5051="Lieferungen EU-Erlöse",Belegerfassung!L5051="EUST",Belegerfassung!L5051="Bauleistungen 20%")=TRUE,"",MID(Belegerfassung!L5051,4,2)))</f>
        <v/>
      </c>
      <c r="J5043" s="6" t="str">
        <f>IF(A5043&lt;&gt;"",LEFT(Belegerfassung!D5051,40),"")</f>
        <v/>
      </c>
      <c r="K5043" t="str">
        <f>IF(A5043&lt;&gt;"",VLOOKUP(D5043,Abfrage!$F$2:$G$21,2,FALSE),"")</f>
        <v/>
      </c>
      <c r="L5043" s="6" t="str">
        <f>IF(Belegerfassung!H5051&lt;&gt;"",Belegerfassung!H5051,"")</f>
        <v/>
      </c>
      <c r="M5043" t="str">
        <f>IFERROR(IF(Belegerfassung!E5051&lt;&gt;"",VLOOKUP(Belegerfassung!E5051,Abfrage!$L$2:$M$15,2,),""),"")</f>
        <v/>
      </c>
      <c r="N5043" t="str">
        <f t="shared" si="235"/>
        <v/>
      </c>
      <c r="O5043" t="str">
        <f t="shared" si="236"/>
        <v/>
      </c>
      <c r="P5043" t="str">
        <f>IF(Belegerfassung!G5051&lt;&gt;"",CONCATENATE(Belegerfassung!G5051,".pdf"),"")</f>
        <v/>
      </c>
    </row>
    <row r="5044" spans="1:16">
      <c r="A5044" t="str">
        <f>IF(Belegerfassung!C5052&lt;&gt;"",0,"")</f>
        <v/>
      </c>
      <c r="B5044" t="str">
        <f>IFERROR(VLOOKUP(Belegerfassung!I5052,Konten!A:D,2,FALSE),"")</f>
        <v/>
      </c>
      <c r="C5044" t="str">
        <f>IF(A5044&lt;&gt;"",TEXT(Belegerfassung!C5052,"TT.MM.JJJJ"),"")</f>
        <v/>
      </c>
      <c r="D5044" t="str">
        <f>IFERROR(VLOOKUP(Belegerfassung!A5052,Abfrage!$E$2:$F$20,2,FALSE),"")</f>
        <v/>
      </c>
      <c r="E5044" t="str">
        <f>IF(A5044&lt;&gt;"",Belegerfassung!B5052,"")</f>
        <v/>
      </c>
      <c r="F5044" t="str">
        <f>IF(Belegerfassung!L5052="","",IF(Belegerfassung!L5052&lt;&gt;"",IF(Belegerfassung!L5052&lt;&gt;"",IF(Belegerfassung!J5052&lt;&gt;0,VLOOKUP(Belegerfassung!L5052,Abfrage!$A$2:$C$19,2,),VLOOKUP(Belegerfassung!L5052,Abfrage!$A$2:$C$19,3,)),"")))</f>
        <v/>
      </c>
      <c r="G5044" t="str">
        <f t="shared" si="234"/>
        <v/>
      </c>
      <c r="H5044" s="31" t="str">
        <f>IF(A5044&lt;&gt;"",-Belegerfassung!J5052+Belegerfassung!K5052,"")</f>
        <v/>
      </c>
      <c r="I5044" s="49" t="str">
        <f>IFERROR(IF(H5044&lt;&gt;"",Belegerfassung!L5052*100,""),IF(OR(Belegerfassung!L5052="Leistung EU - Erlöse",Belegerfassung!L5052="Lieferungen EU-Erlöse",Belegerfassung!L5052="EUST",Belegerfassung!L5052="Bauleistungen 20%")=TRUE,"",MID(Belegerfassung!L5052,4,2)))</f>
        <v/>
      </c>
      <c r="J5044" s="6" t="str">
        <f>IF(A5044&lt;&gt;"",LEFT(Belegerfassung!D5052,40),"")</f>
        <v/>
      </c>
      <c r="K5044" t="str">
        <f>IF(A5044&lt;&gt;"",VLOOKUP(D5044,Abfrage!$F$2:$G$21,2,FALSE),"")</f>
        <v/>
      </c>
      <c r="L5044" s="6" t="str">
        <f>IF(Belegerfassung!H5052&lt;&gt;"",Belegerfassung!H5052,"")</f>
        <v/>
      </c>
      <c r="M5044" t="str">
        <f>IFERROR(IF(Belegerfassung!E5052&lt;&gt;"",VLOOKUP(Belegerfassung!E5052,Abfrage!$L$2:$M$15,2,),""),"")</f>
        <v/>
      </c>
      <c r="N5044" t="str">
        <f t="shared" si="235"/>
        <v/>
      </c>
      <c r="O5044" t="str">
        <f t="shared" si="236"/>
        <v/>
      </c>
      <c r="P5044" t="str">
        <f>IF(Belegerfassung!G5052&lt;&gt;"",CONCATENATE(Belegerfassung!G5052,".pdf"),"")</f>
        <v/>
      </c>
    </row>
    <row r="5045" spans="1:16">
      <c r="A5045" t="str">
        <f>IF(Belegerfassung!C5053&lt;&gt;"",0,"")</f>
        <v/>
      </c>
      <c r="B5045" t="str">
        <f>IFERROR(VLOOKUP(Belegerfassung!I5053,Konten!A:D,2,FALSE),"")</f>
        <v/>
      </c>
      <c r="C5045" t="str">
        <f>IF(A5045&lt;&gt;"",TEXT(Belegerfassung!C5053,"TT.MM.JJJJ"),"")</f>
        <v/>
      </c>
      <c r="D5045" t="str">
        <f>IFERROR(VLOOKUP(Belegerfassung!A5053,Abfrage!$E$2:$F$20,2,FALSE),"")</f>
        <v/>
      </c>
      <c r="E5045" t="str">
        <f>IF(A5045&lt;&gt;"",Belegerfassung!B5053,"")</f>
        <v/>
      </c>
      <c r="F5045" t="str">
        <f>IF(Belegerfassung!L5053="","",IF(Belegerfassung!L5053&lt;&gt;"",IF(Belegerfassung!L5053&lt;&gt;"",IF(Belegerfassung!J5053&lt;&gt;0,VLOOKUP(Belegerfassung!L5053,Abfrage!$A$2:$C$19,2,),VLOOKUP(Belegerfassung!L5053,Abfrage!$A$2:$C$19,3,)),"")))</f>
        <v/>
      </c>
      <c r="G5045" t="str">
        <f t="shared" si="234"/>
        <v/>
      </c>
      <c r="H5045" s="31" t="str">
        <f>IF(A5045&lt;&gt;"",-Belegerfassung!J5053+Belegerfassung!K5053,"")</f>
        <v/>
      </c>
      <c r="I5045" s="49" t="str">
        <f>IFERROR(IF(H5045&lt;&gt;"",Belegerfassung!L5053*100,""),IF(OR(Belegerfassung!L5053="Leistung EU - Erlöse",Belegerfassung!L5053="Lieferungen EU-Erlöse",Belegerfassung!L5053="EUST",Belegerfassung!L5053="Bauleistungen 20%")=TRUE,"",MID(Belegerfassung!L5053,4,2)))</f>
        <v/>
      </c>
      <c r="J5045" s="6" t="str">
        <f>IF(A5045&lt;&gt;"",LEFT(Belegerfassung!D5053,40),"")</f>
        <v/>
      </c>
      <c r="K5045" t="str">
        <f>IF(A5045&lt;&gt;"",VLOOKUP(D5045,Abfrage!$F$2:$G$21,2,FALSE),"")</f>
        <v/>
      </c>
      <c r="L5045" s="6" t="str">
        <f>IF(Belegerfassung!H5053&lt;&gt;"",Belegerfassung!H5053,"")</f>
        <v/>
      </c>
      <c r="M5045" t="str">
        <f>IFERROR(IF(Belegerfassung!E5053&lt;&gt;"",VLOOKUP(Belegerfassung!E5053,Abfrage!$L$2:$M$15,2,),""),"")</f>
        <v/>
      </c>
      <c r="N5045" t="str">
        <f t="shared" si="235"/>
        <v/>
      </c>
      <c r="O5045" t="str">
        <f t="shared" si="236"/>
        <v/>
      </c>
      <c r="P5045" t="str">
        <f>IF(Belegerfassung!G5053&lt;&gt;"",CONCATENATE(Belegerfassung!G5053,".pdf"),"")</f>
        <v/>
      </c>
    </row>
    <row r="5046" spans="1:16">
      <c r="A5046" t="str">
        <f>IF(Belegerfassung!C5054&lt;&gt;"",0,"")</f>
        <v/>
      </c>
      <c r="B5046" t="str">
        <f>IFERROR(VLOOKUP(Belegerfassung!I5054,Konten!A:D,2,FALSE),"")</f>
        <v/>
      </c>
      <c r="C5046" t="str">
        <f>IF(A5046&lt;&gt;"",TEXT(Belegerfassung!C5054,"TT.MM.JJJJ"),"")</f>
        <v/>
      </c>
      <c r="D5046" t="str">
        <f>IFERROR(VLOOKUP(Belegerfassung!A5054,Abfrage!$E$2:$F$20,2,FALSE),"")</f>
        <v/>
      </c>
      <c r="E5046" t="str">
        <f>IF(A5046&lt;&gt;"",Belegerfassung!B5054,"")</f>
        <v/>
      </c>
      <c r="F5046" t="str">
        <f>IF(Belegerfassung!L5054="","",IF(Belegerfassung!L5054&lt;&gt;"",IF(Belegerfassung!L5054&lt;&gt;"",IF(Belegerfassung!J5054&lt;&gt;0,VLOOKUP(Belegerfassung!L5054,Abfrage!$A$2:$C$19,2,),VLOOKUP(Belegerfassung!L5054,Abfrage!$A$2:$C$19,3,)),"")))</f>
        <v/>
      </c>
      <c r="G5046" t="str">
        <f t="shared" si="234"/>
        <v/>
      </c>
      <c r="H5046" s="31" t="str">
        <f>IF(A5046&lt;&gt;"",-Belegerfassung!J5054+Belegerfassung!K5054,"")</f>
        <v/>
      </c>
      <c r="I5046" s="49" t="str">
        <f>IFERROR(IF(H5046&lt;&gt;"",Belegerfassung!L5054*100,""),IF(OR(Belegerfassung!L5054="Leistung EU - Erlöse",Belegerfassung!L5054="Lieferungen EU-Erlöse",Belegerfassung!L5054="EUST",Belegerfassung!L5054="Bauleistungen 20%")=TRUE,"",MID(Belegerfassung!L5054,4,2)))</f>
        <v/>
      </c>
      <c r="J5046" s="6" t="str">
        <f>IF(A5046&lt;&gt;"",LEFT(Belegerfassung!D5054,40),"")</f>
        <v/>
      </c>
      <c r="K5046" t="str">
        <f>IF(A5046&lt;&gt;"",VLOOKUP(D5046,Abfrage!$F$2:$G$21,2,FALSE),"")</f>
        <v/>
      </c>
      <c r="L5046" s="6" t="str">
        <f>IF(Belegerfassung!H5054&lt;&gt;"",Belegerfassung!H5054,"")</f>
        <v/>
      </c>
      <c r="M5046" t="str">
        <f>IFERROR(IF(Belegerfassung!E5054&lt;&gt;"",VLOOKUP(Belegerfassung!E5054,Abfrage!$L$2:$M$15,2,),""),"")</f>
        <v/>
      </c>
      <c r="N5046" t="str">
        <f t="shared" si="235"/>
        <v/>
      </c>
      <c r="O5046" t="str">
        <f t="shared" si="236"/>
        <v/>
      </c>
      <c r="P5046" t="str">
        <f>IF(Belegerfassung!G5054&lt;&gt;"",CONCATENATE(Belegerfassung!G5054,".pdf"),"")</f>
        <v/>
      </c>
    </row>
    <row r="5047" spans="1:16">
      <c r="A5047" t="str">
        <f>IF(Belegerfassung!C5055&lt;&gt;"",0,"")</f>
        <v/>
      </c>
      <c r="B5047" t="str">
        <f>IFERROR(VLOOKUP(Belegerfassung!I5055,Konten!A:D,2,FALSE),"")</f>
        <v/>
      </c>
      <c r="C5047" t="str">
        <f>IF(A5047&lt;&gt;"",TEXT(Belegerfassung!C5055,"TT.MM.JJJJ"),"")</f>
        <v/>
      </c>
      <c r="D5047" t="str">
        <f>IFERROR(VLOOKUP(Belegerfassung!A5055,Abfrage!$E$2:$F$20,2,FALSE),"")</f>
        <v/>
      </c>
      <c r="E5047" t="str">
        <f>IF(A5047&lt;&gt;"",Belegerfassung!B5055,"")</f>
        <v/>
      </c>
      <c r="F5047" t="str">
        <f>IF(Belegerfassung!L5055="","",IF(Belegerfassung!L5055&lt;&gt;"",IF(Belegerfassung!L5055&lt;&gt;"",IF(Belegerfassung!J5055&lt;&gt;0,VLOOKUP(Belegerfassung!L5055,Abfrage!$A$2:$C$19,2,),VLOOKUP(Belegerfassung!L5055,Abfrage!$A$2:$C$19,3,)),"")))</f>
        <v/>
      </c>
      <c r="G5047" t="str">
        <f t="shared" si="234"/>
        <v/>
      </c>
      <c r="H5047" s="31" t="str">
        <f>IF(A5047&lt;&gt;"",-Belegerfassung!J5055+Belegerfassung!K5055,"")</f>
        <v/>
      </c>
      <c r="I5047" s="49" t="str">
        <f>IFERROR(IF(H5047&lt;&gt;"",Belegerfassung!L5055*100,""),IF(OR(Belegerfassung!L5055="Leistung EU - Erlöse",Belegerfassung!L5055="Lieferungen EU-Erlöse",Belegerfassung!L5055="EUST",Belegerfassung!L5055="Bauleistungen 20%")=TRUE,"",MID(Belegerfassung!L5055,4,2)))</f>
        <v/>
      </c>
      <c r="J5047" s="6" t="str">
        <f>IF(A5047&lt;&gt;"",LEFT(Belegerfassung!D5055,40),"")</f>
        <v/>
      </c>
      <c r="K5047" t="str">
        <f>IF(A5047&lt;&gt;"",VLOOKUP(D5047,Abfrage!$F$2:$G$21,2,FALSE),"")</f>
        <v/>
      </c>
      <c r="L5047" s="6" t="str">
        <f>IF(Belegerfassung!H5055&lt;&gt;"",Belegerfassung!H5055,"")</f>
        <v/>
      </c>
      <c r="M5047" t="str">
        <f>IFERROR(IF(Belegerfassung!E5055&lt;&gt;"",VLOOKUP(Belegerfassung!E5055,Abfrage!$L$2:$M$15,2,),""),"")</f>
        <v/>
      </c>
      <c r="N5047" t="str">
        <f t="shared" si="235"/>
        <v/>
      </c>
      <c r="O5047" t="str">
        <f t="shared" si="236"/>
        <v/>
      </c>
      <c r="P5047" t="str">
        <f>IF(Belegerfassung!G5055&lt;&gt;"",CONCATENATE(Belegerfassung!G5055,".pdf"),"")</f>
        <v/>
      </c>
    </row>
    <row r="5048" spans="1:16">
      <c r="A5048" t="str">
        <f>IF(Belegerfassung!C5056&lt;&gt;"",0,"")</f>
        <v/>
      </c>
      <c r="B5048" t="str">
        <f>IFERROR(VLOOKUP(Belegerfassung!I5056,Konten!A:D,2,FALSE),"")</f>
        <v/>
      </c>
      <c r="C5048" t="str">
        <f>IF(A5048&lt;&gt;"",TEXT(Belegerfassung!C5056,"TT.MM.JJJJ"),"")</f>
        <v/>
      </c>
      <c r="D5048" t="str">
        <f>IFERROR(VLOOKUP(Belegerfassung!A5056,Abfrage!$E$2:$F$20,2,FALSE),"")</f>
        <v/>
      </c>
      <c r="E5048" t="str">
        <f>IF(A5048&lt;&gt;"",Belegerfassung!B5056,"")</f>
        <v/>
      </c>
      <c r="F5048" t="str">
        <f>IF(Belegerfassung!L5056="","",IF(Belegerfassung!L5056&lt;&gt;"",IF(Belegerfassung!L5056&lt;&gt;"",IF(Belegerfassung!J5056&lt;&gt;0,VLOOKUP(Belegerfassung!L5056,Abfrage!$A$2:$C$19,2,),VLOOKUP(Belegerfassung!L5056,Abfrage!$A$2:$C$19,3,)),"")))</f>
        <v/>
      </c>
      <c r="G5048" t="str">
        <f t="shared" si="234"/>
        <v/>
      </c>
      <c r="H5048" s="31" t="str">
        <f>IF(A5048&lt;&gt;"",-Belegerfassung!J5056+Belegerfassung!K5056,"")</f>
        <v/>
      </c>
      <c r="I5048" s="49" t="str">
        <f>IFERROR(IF(H5048&lt;&gt;"",Belegerfassung!L5056*100,""),IF(OR(Belegerfassung!L5056="Leistung EU - Erlöse",Belegerfassung!L5056="Lieferungen EU-Erlöse",Belegerfassung!L5056="EUST",Belegerfassung!L5056="Bauleistungen 20%")=TRUE,"",MID(Belegerfassung!L5056,4,2)))</f>
        <v/>
      </c>
      <c r="J5048" s="6" t="str">
        <f>IF(A5048&lt;&gt;"",LEFT(Belegerfassung!D5056,40),"")</f>
        <v/>
      </c>
      <c r="K5048" t="str">
        <f>IF(A5048&lt;&gt;"",VLOOKUP(D5048,Abfrage!$F$2:$G$21,2,FALSE),"")</f>
        <v/>
      </c>
      <c r="L5048" s="6" t="str">
        <f>IF(Belegerfassung!H5056&lt;&gt;"",Belegerfassung!H5056,"")</f>
        <v/>
      </c>
      <c r="M5048" t="str">
        <f>IFERROR(IF(Belegerfassung!E5056&lt;&gt;"",VLOOKUP(Belegerfassung!E5056,Abfrage!$L$2:$M$15,2,),""),"")</f>
        <v/>
      </c>
      <c r="N5048" t="str">
        <f t="shared" si="235"/>
        <v/>
      </c>
      <c r="O5048" t="str">
        <f t="shared" si="236"/>
        <v/>
      </c>
      <c r="P5048" t="str">
        <f>IF(Belegerfassung!G5056&lt;&gt;"",CONCATENATE(Belegerfassung!G5056,".pdf"),"")</f>
        <v/>
      </c>
    </row>
    <row r="5049" spans="1:16">
      <c r="A5049" t="str">
        <f>IF(Belegerfassung!C5057&lt;&gt;"",0,"")</f>
        <v/>
      </c>
      <c r="B5049" t="str">
        <f>IFERROR(VLOOKUP(Belegerfassung!I5057,Konten!A:D,2,FALSE),"")</f>
        <v/>
      </c>
      <c r="C5049" t="str">
        <f>IF(A5049&lt;&gt;"",TEXT(Belegerfassung!C5057,"TT.MM.JJJJ"),"")</f>
        <v/>
      </c>
      <c r="D5049" t="str">
        <f>IFERROR(VLOOKUP(Belegerfassung!A5057,Abfrage!$E$2:$F$20,2,FALSE),"")</f>
        <v/>
      </c>
      <c r="E5049" t="str">
        <f>IF(A5049&lt;&gt;"",Belegerfassung!B5057,"")</f>
        <v/>
      </c>
      <c r="F5049" t="str">
        <f>IF(Belegerfassung!L5057="","",IF(Belegerfassung!L5057&lt;&gt;"",IF(Belegerfassung!L5057&lt;&gt;"",IF(Belegerfassung!J5057&lt;&gt;0,VLOOKUP(Belegerfassung!L5057,Abfrage!$A$2:$C$19,2,),VLOOKUP(Belegerfassung!L5057,Abfrage!$A$2:$C$19,3,)),"")))</f>
        <v/>
      </c>
      <c r="G5049" t="str">
        <f t="shared" si="234"/>
        <v/>
      </c>
      <c r="H5049" s="31" t="str">
        <f>IF(A5049&lt;&gt;"",-Belegerfassung!J5057+Belegerfassung!K5057,"")</f>
        <v/>
      </c>
      <c r="I5049" s="49" t="str">
        <f>IFERROR(IF(H5049&lt;&gt;"",Belegerfassung!L5057*100,""),IF(OR(Belegerfassung!L5057="Leistung EU - Erlöse",Belegerfassung!L5057="Lieferungen EU-Erlöse",Belegerfassung!L5057="EUST",Belegerfassung!L5057="Bauleistungen 20%")=TRUE,"",MID(Belegerfassung!L5057,4,2)))</f>
        <v/>
      </c>
      <c r="J5049" s="6" t="str">
        <f>IF(A5049&lt;&gt;"",LEFT(Belegerfassung!D5057,40),"")</f>
        <v/>
      </c>
      <c r="K5049" t="str">
        <f>IF(A5049&lt;&gt;"",VLOOKUP(D5049,Abfrage!$F$2:$G$21,2,FALSE),"")</f>
        <v/>
      </c>
      <c r="L5049" s="6" t="str">
        <f>IF(Belegerfassung!H5057&lt;&gt;"",Belegerfassung!H5057,"")</f>
        <v/>
      </c>
      <c r="M5049" t="str">
        <f>IFERROR(IF(Belegerfassung!E5057&lt;&gt;"",VLOOKUP(Belegerfassung!E5057,Abfrage!$L$2:$M$15,2,),""),"")</f>
        <v/>
      </c>
      <c r="N5049" t="str">
        <f t="shared" si="235"/>
        <v/>
      </c>
      <c r="O5049" t="str">
        <f t="shared" si="236"/>
        <v/>
      </c>
      <c r="P5049" t="str">
        <f>IF(Belegerfassung!G5057&lt;&gt;"",CONCATENATE(Belegerfassung!G5057,".pdf"),"")</f>
        <v/>
      </c>
    </row>
    <row r="5050" spans="1:16">
      <c r="A5050" t="str">
        <f>IF(Belegerfassung!C5058&lt;&gt;"",0,"")</f>
        <v/>
      </c>
      <c r="B5050" t="str">
        <f>IFERROR(VLOOKUP(Belegerfassung!I5058,Konten!A:D,2,FALSE),"")</f>
        <v/>
      </c>
      <c r="C5050" t="str">
        <f>IF(A5050&lt;&gt;"",TEXT(Belegerfassung!C5058,"TT.MM.JJJJ"),"")</f>
        <v/>
      </c>
      <c r="D5050" t="str">
        <f>IFERROR(VLOOKUP(Belegerfassung!A5058,Abfrage!$E$2:$F$20,2,FALSE),"")</f>
        <v/>
      </c>
      <c r="E5050" t="str">
        <f>IF(A5050&lt;&gt;"",Belegerfassung!B5058,"")</f>
        <v/>
      </c>
      <c r="F5050" t="str">
        <f>IF(Belegerfassung!L5058="","",IF(Belegerfassung!L5058&lt;&gt;"",IF(Belegerfassung!L5058&lt;&gt;"",IF(Belegerfassung!J5058&lt;&gt;0,VLOOKUP(Belegerfassung!L5058,Abfrage!$A$2:$C$19,2,),VLOOKUP(Belegerfassung!L5058,Abfrage!$A$2:$C$19,3,)),"")))</f>
        <v/>
      </c>
      <c r="G5050" t="str">
        <f t="shared" si="234"/>
        <v/>
      </c>
      <c r="H5050" s="31" t="str">
        <f>IF(A5050&lt;&gt;"",-Belegerfassung!J5058+Belegerfassung!K5058,"")</f>
        <v/>
      </c>
      <c r="I5050" s="49" t="str">
        <f>IFERROR(IF(H5050&lt;&gt;"",Belegerfassung!L5058*100,""),IF(OR(Belegerfassung!L5058="Leistung EU - Erlöse",Belegerfassung!L5058="Lieferungen EU-Erlöse",Belegerfassung!L5058="EUST",Belegerfassung!L5058="Bauleistungen 20%")=TRUE,"",MID(Belegerfassung!L5058,4,2)))</f>
        <v/>
      </c>
      <c r="J5050" s="6" t="str">
        <f>IF(A5050&lt;&gt;"",LEFT(Belegerfassung!D5058,40),"")</f>
        <v/>
      </c>
      <c r="K5050" t="str">
        <f>IF(A5050&lt;&gt;"",VLOOKUP(D5050,Abfrage!$F$2:$G$21,2,FALSE),"")</f>
        <v/>
      </c>
      <c r="L5050" s="6" t="str">
        <f>IF(Belegerfassung!H5058&lt;&gt;"",Belegerfassung!H5058,"")</f>
        <v/>
      </c>
      <c r="M5050" t="str">
        <f>IFERROR(IF(Belegerfassung!E5058&lt;&gt;"",VLOOKUP(Belegerfassung!E5058,Abfrage!$L$2:$M$15,2,),""),"")</f>
        <v/>
      </c>
      <c r="N5050" t="str">
        <f t="shared" si="235"/>
        <v/>
      </c>
      <c r="O5050" t="str">
        <f t="shared" si="236"/>
        <v/>
      </c>
      <c r="P5050" t="str">
        <f>IF(Belegerfassung!G5058&lt;&gt;"",CONCATENATE(Belegerfassung!G5058,".pdf"),"")</f>
        <v/>
      </c>
    </row>
    <row r="5051" spans="1:16">
      <c r="A5051" t="str">
        <f>IF(Belegerfassung!C5059&lt;&gt;"",0,"")</f>
        <v/>
      </c>
      <c r="B5051" t="str">
        <f>IFERROR(VLOOKUP(Belegerfassung!I5059,Konten!A:D,2,FALSE),"")</f>
        <v/>
      </c>
      <c r="C5051" t="str">
        <f>IF(A5051&lt;&gt;"",TEXT(Belegerfassung!C5059,"TT.MM.JJJJ"),"")</f>
        <v/>
      </c>
      <c r="D5051" t="str">
        <f>IFERROR(VLOOKUP(Belegerfassung!A5059,Abfrage!$E$2:$F$20,2,FALSE),"")</f>
        <v/>
      </c>
      <c r="E5051" t="str">
        <f>IF(A5051&lt;&gt;"",Belegerfassung!B5059,"")</f>
        <v/>
      </c>
      <c r="F5051" t="str">
        <f>IF(Belegerfassung!L5059="","",IF(Belegerfassung!L5059&lt;&gt;"",IF(Belegerfassung!L5059&lt;&gt;"",IF(Belegerfassung!J5059&lt;&gt;0,VLOOKUP(Belegerfassung!L5059,Abfrage!$A$2:$C$19,2,),VLOOKUP(Belegerfassung!L5059,Abfrage!$A$2:$C$19,3,)),"")))</f>
        <v/>
      </c>
      <c r="G5051" t="str">
        <f t="shared" si="234"/>
        <v/>
      </c>
      <c r="H5051" s="31" t="str">
        <f>IF(A5051&lt;&gt;"",-Belegerfassung!J5059+Belegerfassung!K5059,"")</f>
        <v/>
      </c>
      <c r="I5051" s="49" t="str">
        <f>IFERROR(IF(H5051&lt;&gt;"",Belegerfassung!L5059*100,""),IF(OR(Belegerfassung!L5059="Leistung EU - Erlöse",Belegerfassung!L5059="Lieferungen EU-Erlöse",Belegerfassung!L5059="EUST",Belegerfassung!L5059="Bauleistungen 20%")=TRUE,"",MID(Belegerfassung!L5059,4,2)))</f>
        <v/>
      </c>
      <c r="J5051" s="6" t="str">
        <f>IF(A5051&lt;&gt;"",LEFT(Belegerfassung!D5059,40),"")</f>
        <v/>
      </c>
      <c r="K5051" t="str">
        <f>IF(A5051&lt;&gt;"",VLOOKUP(D5051,Abfrage!$F$2:$G$21,2,FALSE),"")</f>
        <v/>
      </c>
      <c r="L5051" s="6" t="str">
        <f>IF(Belegerfassung!H5059&lt;&gt;"",Belegerfassung!H5059,"")</f>
        <v/>
      </c>
      <c r="M5051" t="str">
        <f>IFERROR(IF(Belegerfassung!E5059&lt;&gt;"",VLOOKUP(Belegerfassung!E5059,Abfrage!$L$2:$M$15,2,),""),"")</f>
        <v/>
      </c>
      <c r="N5051" t="str">
        <f t="shared" si="235"/>
        <v/>
      </c>
      <c r="O5051" t="str">
        <f t="shared" si="236"/>
        <v/>
      </c>
      <c r="P5051" t="str">
        <f>IF(Belegerfassung!G5059&lt;&gt;"",CONCATENATE(Belegerfassung!G5059,".pdf"),"")</f>
        <v/>
      </c>
    </row>
    <row r="5052" spans="1:16">
      <c r="A5052" t="str">
        <f>IF(Belegerfassung!C5060&lt;&gt;"",0,"")</f>
        <v/>
      </c>
      <c r="B5052" t="str">
        <f>IFERROR(VLOOKUP(Belegerfassung!I5060,Konten!A:D,2,FALSE),"")</f>
        <v/>
      </c>
      <c r="C5052" t="str">
        <f>IF(A5052&lt;&gt;"",TEXT(Belegerfassung!C5060,"TT.MM.JJJJ"),"")</f>
        <v/>
      </c>
      <c r="D5052" t="str">
        <f>IFERROR(VLOOKUP(Belegerfassung!A5060,Abfrage!$E$2:$F$20,2,FALSE),"")</f>
        <v/>
      </c>
      <c r="E5052" t="str">
        <f>IF(A5052&lt;&gt;"",Belegerfassung!B5060,"")</f>
        <v/>
      </c>
      <c r="F5052" t="str">
        <f>IF(Belegerfassung!L5060="","",IF(Belegerfassung!L5060&lt;&gt;"",IF(Belegerfassung!L5060&lt;&gt;"",IF(Belegerfassung!J5060&lt;&gt;0,VLOOKUP(Belegerfassung!L5060,Abfrage!$A$2:$C$19,2,),VLOOKUP(Belegerfassung!L5060,Abfrage!$A$2:$C$19,3,)),"")))</f>
        <v/>
      </c>
      <c r="G5052" t="str">
        <f t="shared" si="234"/>
        <v/>
      </c>
      <c r="H5052" s="31" t="str">
        <f>IF(A5052&lt;&gt;"",-Belegerfassung!J5060+Belegerfassung!K5060,"")</f>
        <v/>
      </c>
      <c r="I5052" s="49" t="str">
        <f>IFERROR(IF(H5052&lt;&gt;"",Belegerfassung!L5060*100,""),IF(OR(Belegerfassung!L5060="Leistung EU - Erlöse",Belegerfassung!L5060="Lieferungen EU-Erlöse",Belegerfassung!L5060="EUST",Belegerfassung!L5060="Bauleistungen 20%")=TRUE,"",MID(Belegerfassung!L5060,4,2)))</f>
        <v/>
      </c>
      <c r="J5052" s="6" t="str">
        <f>IF(A5052&lt;&gt;"",LEFT(Belegerfassung!D5060,40),"")</f>
        <v/>
      </c>
      <c r="K5052" t="str">
        <f>IF(A5052&lt;&gt;"",VLOOKUP(D5052,Abfrage!$F$2:$G$21,2,FALSE),"")</f>
        <v/>
      </c>
      <c r="L5052" s="6" t="str">
        <f>IF(Belegerfassung!H5060&lt;&gt;"",Belegerfassung!H5060,"")</f>
        <v/>
      </c>
      <c r="M5052" t="str">
        <f>IFERROR(IF(Belegerfassung!E5060&lt;&gt;"",VLOOKUP(Belegerfassung!E5060,Abfrage!$L$2:$M$15,2,),""),"")</f>
        <v/>
      </c>
      <c r="N5052" t="str">
        <f t="shared" si="235"/>
        <v/>
      </c>
      <c r="O5052" t="str">
        <f t="shared" si="236"/>
        <v/>
      </c>
      <c r="P5052" t="str">
        <f>IF(Belegerfassung!G5060&lt;&gt;"",CONCATENATE(Belegerfassung!G5060,".pdf"),"")</f>
        <v/>
      </c>
    </row>
    <row r="5053" spans="1:16">
      <c r="A5053" t="str">
        <f>IF(Belegerfassung!C5061&lt;&gt;"",0,"")</f>
        <v/>
      </c>
      <c r="B5053" t="str">
        <f>IFERROR(VLOOKUP(Belegerfassung!I5061,Konten!A:D,2,FALSE),"")</f>
        <v/>
      </c>
      <c r="C5053" t="str">
        <f>IF(A5053&lt;&gt;"",TEXT(Belegerfassung!C5061,"TT.MM.JJJJ"),"")</f>
        <v/>
      </c>
      <c r="D5053" t="str">
        <f>IFERROR(VLOOKUP(Belegerfassung!A5061,Abfrage!$E$2:$F$20,2,FALSE),"")</f>
        <v/>
      </c>
      <c r="E5053" t="str">
        <f>IF(A5053&lt;&gt;"",Belegerfassung!B5061,"")</f>
        <v/>
      </c>
      <c r="F5053" t="str">
        <f>IF(Belegerfassung!L5061="","",IF(Belegerfassung!L5061&lt;&gt;"",IF(Belegerfassung!L5061&lt;&gt;"",IF(Belegerfassung!J5061&lt;&gt;0,VLOOKUP(Belegerfassung!L5061,Abfrage!$A$2:$C$19,2,),VLOOKUP(Belegerfassung!L5061,Abfrage!$A$2:$C$19,3,)),"")))</f>
        <v/>
      </c>
      <c r="G5053" t="str">
        <f t="shared" si="234"/>
        <v/>
      </c>
      <c r="H5053" s="31" t="str">
        <f>IF(A5053&lt;&gt;"",-Belegerfassung!J5061+Belegerfassung!K5061,"")</f>
        <v/>
      </c>
      <c r="I5053" s="49" t="str">
        <f>IFERROR(IF(H5053&lt;&gt;"",Belegerfassung!L5061*100,""),IF(OR(Belegerfassung!L5061="Leistung EU - Erlöse",Belegerfassung!L5061="Lieferungen EU-Erlöse",Belegerfassung!L5061="EUST",Belegerfassung!L5061="Bauleistungen 20%")=TRUE,"",MID(Belegerfassung!L5061,4,2)))</f>
        <v/>
      </c>
      <c r="J5053" s="6" t="str">
        <f>IF(A5053&lt;&gt;"",LEFT(Belegerfassung!D5061,40),"")</f>
        <v/>
      </c>
      <c r="K5053" t="str">
        <f>IF(A5053&lt;&gt;"",VLOOKUP(D5053,Abfrage!$F$2:$G$21,2,FALSE),"")</f>
        <v/>
      </c>
      <c r="L5053" s="6" t="str">
        <f>IF(Belegerfassung!H5061&lt;&gt;"",Belegerfassung!H5061,"")</f>
        <v/>
      </c>
      <c r="M5053" t="str">
        <f>IFERROR(IF(Belegerfassung!E5061&lt;&gt;"",VLOOKUP(Belegerfassung!E5061,Abfrage!$L$2:$M$15,2,),""),"")</f>
        <v/>
      </c>
      <c r="N5053" t="str">
        <f t="shared" si="235"/>
        <v/>
      </c>
      <c r="O5053" t="str">
        <f t="shared" si="236"/>
        <v/>
      </c>
      <c r="P5053" t="str">
        <f>IF(Belegerfassung!G5061&lt;&gt;"",CONCATENATE(Belegerfassung!G5061,".pdf"),"")</f>
        <v/>
      </c>
    </row>
    <row r="5054" spans="1:16">
      <c r="A5054" t="str">
        <f>IF(Belegerfassung!C5062&lt;&gt;"",0,"")</f>
        <v/>
      </c>
      <c r="B5054" t="str">
        <f>IFERROR(VLOOKUP(Belegerfassung!I5062,Konten!A:D,2,FALSE),"")</f>
        <v/>
      </c>
      <c r="C5054" t="str">
        <f>IF(A5054&lt;&gt;"",TEXT(Belegerfassung!C5062,"TT.MM.JJJJ"),"")</f>
        <v/>
      </c>
      <c r="D5054" t="str">
        <f>IFERROR(VLOOKUP(Belegerfassung!A5062,Abfrage!$E$2:$F$20,2,FALSE),"")</f>
        <v/>
      </c>
      <c r="E5054" t="str">
        <f>IF(A5054&lt;&gt;"",Belegerfassung!B5062,"")</f>
        <v/>
      </c>
      <c r="F5054" t="str">
        <f>IF(Belegerfassung!L5062="","",IF(Belegerfassung!L5062&lt;&gt;"",IF(Belegerfassung!L5062&lt;&gt;"",IF(Belegerfassung!J5062&lt;&gt;0,VLOOKUP(Belegerfassung!L5062,Abfrage!$A$2:$C$19,2,),VLOOKUP(Belegerfassung!L5062,Abfrage!$A$2:$C$19,3,)),"")))</f>
        <v/>
      </c>
      <c r="G5054" t="str">
        <f t="shared" si="234"/>
        <v/>
      </c>
      <c r="H5054" s="31" t="str">
        <f>IF(A5054&lt;&gt;"",-Belegerfassung!J5062+Belegerfassung!K5062,"")</f>
        <v/>
      </c>
      <c r="I5054" s="49" t="str">
        <f>IFERROR(IF(H5054&lt;&gt;"",Belegerfassung!L5062*100,""),IF(OR(Belegerfassung!L5062="Leistung EU - Erlöse",Belegerfassung!L5062="Lieferungen EU-Erlöse",Belegerfassung!L5062="EUST",Belegerfassung!L5062="Bauleistungen 20%")=TRUE,"",MID(Belegerfassung!L5062,4,2)))</f>
        <v/>
      </c>
      <c r="J5054" s="6" t="str">
        <f>IF(A5054&lt;&gt;"",LEFT(Belegerfassung!D5062,40),"")</f>
        <v/>
      </c>
      <c r="K5054" t="str">
        <f>IF(A5054&lt;&gt;"",VLOOKUP(D5054,Abfrage!$F$2:$G$21,2,FALSE),"")</f>
        <v/>
      </c>
      <c r="L5054" s="6" t="str">
        <f>IF(Belegerfassung!H5062&lt;&gt;"",Belegerfassung!H5062,"")</f>
        <v/>
      </c>
      <c r="M5054" t="str">
        <f>IFERROR(IF(Belegerfassung!E5062&lt;&gt;"",VLOOKUP(Belegerfassung!E5062,Abfrage!$L$2:$M$15,2,),""),"")</f>
        <v/>
      </c>
      <c r="N5054" t="str">
        <f t="shared" si="235"/>
        <v/>
      </c>
      <c r="O5054" t="str">
        <f t="shared" si="236"/>
        <v/>
      </c>
      <c r="P5054" t="str">
        <f>IF(Belegerfassung!G5062&lt;&gt;"",CONCATENATE(Belegerfassung!G5062,".pdf"),"")</f>
        <v/>
      </c>
    </row>
    <row r="5055" spans="1:16">
      <c r="A5055" t="str">
        <f>IF(Belegerfassung!C5063&lt;&gt;"",0,"")</f>
        <v/>
      </c>
      <c r="B5055" t="str">
        <f>IFERROR(VLOOKUP(Belegerfassung!I5063,Konten!A:D,2,FALSE),"")</f>
        <v/>
      </c>
      <c r="C5055" t="str">
        <f>IF(A5055&lt;&gt;"",TEXT(Belegerfassung!C5063,"TT.MM.JJJJ"),"")</f>
        <v/>
      </c>
      <c r="D5055" t="str">
        <f>IFERROR(VLOOKUP(Belegerfassung!A5063,Abfrage!$E$2:$F$20,2,FALSE),"")</f>
        <v/>
      </c>
      <c r="E5055" t="str">
        <f>IF(A5055&lt;&gt;"",Belegerfassung!B5063,"")</f>
        <v/>
      </c>
      <c r="F5055" t="str">
        <f>IF(Belegerfassung!L5063="","",IF(Belegerfassung!L5063&lt;&gt;"",IF(Belegerfassung!L5063&lt;&gt;"",IF(Belegerfassung!J5063&lt;&gt;0,VLOOKUP(Belegerfassung!L5063,Abfrage!$A$2:$C$19,2,),VLOOKUP(Belegerfassung!L5063,Abfrage!$A$2:$C$19,3,)),"")))</f>
        <v/>
      </c>
      <c r="G5055" t="str">
        <f t="shared" si="234"/>
        <v/>
      </c>
      <c r="H5055" s="31" t="str">
        <f>IF(A5055&lt;&gt;"",-Belegerfassung!J5063+Belegerfassung!K5063,"")</f>
        <v/>
      </c>
      <c r="I5055" s="49" t="str">
        <f>IFERROR(IF(H5055&lt;&gt;"",Belegerfassung!L5063*100,""),IF(OR(Belegerfassung!L5063="Leistung EU - Erlöse",Belegerfassung!L5063="Lieferungen EU-Erlöse",Belegerfassung!L5063="EUST",Belegerfassung!L5063="Bauleistungen 20%")=TRUE,"",MID(Belegerfassung!L5063,4,2)))</f>
        <v/>
      </c>
      <c r="J5055" s="6" t="str">
        <f>IF(A5055&lt;&gt;"",LEFT(Belegerfassung!D5063,40),"")</f>
        <v/>
      </c>
      <c r="K5055" t="str">
        <f>IF(A5055&lt;&gt;"",VLOOKUP(D5055,Abfrage!$F$2:$G$21,2,FALSE),"")</f>
        <v/>
      </c>
      <c r="L5055" s="6" t="str">
        <f>IF(Belegerfassung!H5063&lt;&gt;"",Belegerfassung!H5063,"")</f>
        <v/>
      </c>
      <c r="M5055" t="str">
        <f>IFERROR(IF(Belegerfassung!E5063&lt;&gt;"",VLOOKUP(Belegerfassung!E5063,Abfrage!$L$2:$M$15,2,),""),"")</f>
        <v/>
      </c>
      <c r="N5055" t="str">
        <f t="shared" si="235"/>
        <v/>
      </c>
      <c r="O5055" t="str">
        <f t="shared" si="236"/>
        <v/>
      </c>
      <c r="P5055" t="str">
        <f>IF(Belegerfassung!G5063&lt;&gt;"",CONCATENATE(Belegerfassung!G5063,".pdf"),"")</f>
        <v/>
      </c>
    </row>
    <row r="5056" spans="1:16">
      <c r="A5056" t="str">
        <f>IF(Belegerfassung!C5064&lt;&gt;"",0,"")</f>
        <v/>
      </c>
      <c r="B5056" t="str">
        <f>IFERROR(VLOOKUP(Belegerfassung!I5064,Konten!A:D,2,FALSE),"")</f>
        <v/>
      </c>
      <c r="C5056" t="str">
        <f>IF(A5056&lt;&gt;"",TEXT(Belegerfassung!C5064,"TT.MM.JJJJ"),"")</f>
        <v/>
      </c>
      <c r="D5056" t="str">
        <f>IFERROR(VLOOKUP(Belegerfassung!A5064,Abfrage!$E$2:$F$20,2,FALSE),"")</f>
        <v/>
      </c>
      <c r="E5056" t="str">
        <f>IF(A5056&lt;&gt;"",Belegerfassung!B5064,"")</f>
        <v/>
      </c>
      <c r="F5056" t="str">
        <f>IF(Belegerfassung!L5064="","",IF(Belegerfassung!L5064&lt;&gt;"",IF(Belegerfassung!L5064&lt;&gt;"",IF(Belegerfassung!J5064&lt;&gt;0,VLOOKUP(Belegerfassung!L5064,Abfrage!$A$2:$C$19,2,),VLOOKUP(Belegerfassung!L5064,Abfrage!$A$2:$C$19,3,)),"")))</f>
        <v/>
      </c>
      <c r="G5056" t="str">
        <f t="shared" si="234"/>
        <v/>
      </c>
      <c r="H5056" s="31" t="str">
        <f>IF(A5056&lt;&gt;"",-Belegerfassung!J5064+Belegerfassung!K5064,"")</f>
        <v/>
      </c>
      <c r="I5056" s="49" t="str">
        <f>IFERROR(IF(H5056&lt;&gt;"",Belegerfassung!L5064*100,""),IF(OR(Belegerfassung!L5064="Leistung EU - Erlöse",Belegerfassung!L5064="Lieferungen EU-Erlöse",Belegerfassung!L5064="EUST",Belegerfassung!L5064="Bauleistungen 20%")=TRUE,"",MID(Belegerfassung!L5064,4,2)))</f>
        <v/>
      </c>
      <c r="J5056" s="6" t="str">
        <f>IF(A5056&lt;&gt;"",LEFT(Belegerfassung!D5064,40),"")</f>
        <v/>
      </c>
      <c r="K5056" t="str">
        <f>IF(A5056&lt;&gt;"",VLOOKUP(D5056,Abfrage!$F$2:$G$21,2,FALSE),"")</f>
        <v/>
      </c>
      <c r="L5056" s="6" t="str">
        <f>IF(Belegerfassung!H5064&lt;&gt;"",Belegerfassung!H5064,"")</f>
        <v/>
      </c>
      <c r="M5056" t="str">
        <f>IFERROR(IF(Belegerfassung!E5064&lt;&gt;"",VLOOKUP(Belegerfassung!E5064,Abfrage!$L$2:$M$15,2,),""),"")</f>
        <v/>
      </c>
      <c r="N5056" t="str">
        <f t="shared" si="235"/>
        <v/>
      </c>
      <c r="O5056" t="str">
        <f t="shared" si="236"/>
        <v/>
      </c>
      <c r="P5056" t="str">
        <f>IF(Belegerfassung!G5064&lt;&gt;"",CONCATENATE(Belegerfassung!G5064,".pdf"),"")</f>
        <v/>
      </c>
    </row>
    <row r="5057" spans="1:16">
      <c r="A5057" t="str">
        <f>IF(Belegerfassung!C5065&lt;&gt;"",0,"")</f>
        <v/>
      </c>
      <c r="B5057" t="str">
        <f>IFERROR(VLOOKUP(Belegerfassung!I5065,Konten!A:D,2,FALSE),"")</f>
        <v/>
      </c>
      <c r="C5057" t="str">
        <f>IF(A5057&lt;&gt;"",TEXT(Belegerfassung!C5065,"TT.MM.JJJJ"),"")</f>
        <v/>
      </c>
      <c r="D5057" t="str">
        <f>IFERROR(VLOOKUP(Belegerfassung!A5065,Abfrage!$E$2:$F$20,2,FALSE),"")</f>
        <v/>
      </c>
      <c r="E5057" t="str">
        <f>IF(A5057&lt;&gt;"",Belegerfassung!B5065,"")</f>
        <v/>
      </c>
      <c r="F5057" t="str">
        <f>IF(Belegerfassung!L5065="","",IF(Belegerfassung!L5065&lt;&gt;"",IF(Belegerfassung!L5065&lt;&gt;"",IF(Belegerfassung!J5065&lt;&gt;0,VLOOKUP(Belegerfassung!L5065,Abfrage!$A$2:$C$19,2,),VLOOKUP(Belegerfassung!L5065,Abfrage!$A$2:$C$19,3,)),"")))</f>
        <v/>
      </c>
      <c r="G5057" t="str">
        <f t="shared" si="234"/>
        <v/>
      </c>
      <c r="H5057" s="31" t="str">
        <f>IF(A5057&lt;&gt;"",-Belegerfassung!J5065+Belegerfassung!K5065,"")</f>
        <v/>
      </c>
      <c r="I5057" s="49" t="str">
        <f>IFERROR(IF(H5057&lt;&gt;"",Belegerfassung!L5065*100,""),IF(OR(Belegerfassung!L5065="Leistung EU - Erlöse",Belegerfassung!L5065="Lieferungen EU-Erlöse",Belegerfassung!L5065="EUST",Belegerfassung!L5065="Bauleistungen 20%")=TRUE,"",MID(Belegerfassung!L5065,4,2)))</f>
        <v/>
      </c>
      <c r="J5057" s="6" t="str">
        <f>IF(A5057&lt;&gt;"",LEFT(Belegerfassung!D5065,40),"")</f>
        <v/>
      </c>
      <c r="K5057" t="str">
        <f>IF(A5057&lt;&gt;"",VLOOKUP(D5057,Abfrage!$F$2:$G$21,2,FALSE),"")</f>
        <v/>
      </c>
      <c r="L5057" s="6" t="str">
        <f>IF(Belegerfassung!H5065&lt;&gt;"",Belegerfassung!H5065,"")</f>
        <v/>
      </c>
      <c r="M5057" t="str">
        <f>IFERROR(IF(Belegerfassung!E5065&lt;&gt;"",VLOOKUP(Belegerfassung!E5065,Abfrage!$L$2:$M$15,2,),""),"")</f>
        <v/>
      </c>
      <c r="N5057" t="str">
        <f t="shared" si="235"/>
        <v/>
      </c>
      <c r="O5057" t="str">
        <f t="shared" si="236"/>
        <v/>
      </c>
      <c r="P5057" t="str">
        <f>IF(Belegerfassung!G5065&lt;&gt;"",CONCATENATE(Belegerfassung!G5065,".pdf"),"")</f>
        <v/>
      </c>
    </row>
    <row r="5058" spans="1:16">
      <c r="A5058" t="str">
        <f>IF(Belegerfassung!C5066&lt;&gt;"",0,"")</f>
        <v/>
      </c>
      <c r="B5058" t="str">
        <f>IFERROR(VLOOKUP(Belegerfassung!I5066,Konten!A:D,2,FALSE),"")</f>
        <v/>
      </c>
      <c r="C5058" t="str">
        <f>IF(A5058&lt;&gt;"",TEXT(Belegerfassung!C5066,"TT.MM.JJJJ"),"")</f>
        <v/>
      </c>
      <c r="D5058" t="str">
        <f>IFERROR(VLOOKUP(Belegerfassung!A5066,Abfrage!$E$2:$F$20,2,FALSE),"")</f>
        <v/>
      </c>
      <c r="E5058" t="str">
        <f>IF(A5058&lt;&gt;"",Belegerfassung!B5066,"")</f>
        <v/>
      </c>
      <c r="F5058" t="str">
        <f>IF(Belegerfassung!L5066="","",IF(Belegerfassung!L5066&lt;&gt;"",IF(Belegerfassung!L5066&lt;&gt;"",IF(Belegerfassung!J5066&lt;&gt;0,VLOOKUP(Belegerfassung!L5066,Abfrage!$A$2:$C$19,2,),VLOOKUP(Belegerfassung!L5066,Abfrage!$A$2:$C$19,3,)),"")))</f>
        <v/>
      </c>
      <c r="G5058" t="str">
        <f t="shared" si="234"/>
        <v/>
      </c>
      <c r="H5058" s="31" t="str">
        <f>IF(A5058&lt;&gt;"",-Belegerfassung!J5066+Belegerfassung!K5066,"")</f>
        <v/>
      </c>
      <c r="I5058" s="49" t="str">
        <f>IFERROR(IF(H5058&lt;&gt;"",Belegerfassung!L5066*100,""),IF(OR(Belegerfassung!L5066="Leistung EU - Erlöse",Belegerfassung!L5066="Lieferungen EU-Erlöse",Belegerfassung!L5066="EUST",Belegerfassung!L5066="Bauleistungen 20%")=TRUE,"",MID(Belegerfassung!L5066,4,2)))</f>
        <v/>
      </c>
      <c r="J5058" s="6" t="str">
        <f>IF(A5058&lt;&gt;"",LEFT(Belegerfassung!D5066,40),"")</f>
        <v/>
      </c>
      <c r="K5058" t="str">
        <f>IF(A5058&lt;&gt;"",VLOOKUP(D5058,Abfrage!$F$2:$G$21,2,FALSE),"")</f>
        <v/>
      </c>
      <c r="L5058" s="6" t="str">
        <f>IF(Belegerfassung!H5066&lt;&gt;"",Belegerfassung!H5066,"")</f>
        <v/>
      </c>
      <c r="M5058" t="str">
        <f>IFERROR(IF(Belegerfassung!E5066&lt;&gt;"",VLOOKUP(Belegerfassung!E5066,Abfrage!$L$2:$M$15,2,),""),"")</f>
        <v/>
      </c>
      <c r="N5058" t="str">
        <f t="shared" si="235"/>
        <v/>
      </c>
      <c r="O5058" t="str">
        <f t="shared" si="236"/>
        <v/>
      </c>
      <c r="P5058" t="str">
        <f>IF(Belegerfassung!G5066&lt;&gt;"",CONCATENATE(Belegerfassung!G5066,".pdf"),"")</f>
        <v/>
      </c>
    </row>
    <row r="5059" spans="1:16">
      <c r="A5059" t="str">
        <f>IF(Belegerfassung!C5067&lt;&gt;"",0,"")</f>
        <v/>
      </c>
      <c r="B5059" t="str">
        <f>IFERROR(VLOOKUP(Belegerfassung!I5067,Konten!A:D,2,FALSE),"")</f>
        <v/>
      </c>
      <c r="C5059" t="str">
        <f>IF(A5059&lt;&gt;"",TEXT(Belegerfassung!C5067,"TT.MM.JJJJ"),"")</f>
        <v/>
      </c>
      <c r="D5059" t="str">
        <f>IFERROR(VLOOKUP(Belegerfassung!A5067,Abfrage!$E$2:$F$20,2,FALSE),"")</f>
        <v/>
      </c>
      <c r="E5059" t="str">
        <f>IF(A5059&lt;&gt;"",Belegerfassung!B5067,"")</f>
        <v/>
      </c>
      <c r="F5059" t="str">
        <f>IF(Belegerfassung!L5067="","",IF(Belegerfassung!L5067&lt;&gt;"",IF(Belegerfassung!L5067&lt;&gt;"",IF(Belegerfassung!J5067&lt;&gt;0,VLOOKUP(Belegerfassung!L5067,Abfrage!$A$2:$C$19,2,),VLOOKUP(Belegerfassung!L5067,Abfrage!$A$2:$C$19,3,)),"")))</f>
        <v/>
      </c>
      <c r="G5059" t="str">
        <f t="shared" ref="G5059:G5122" si="237">IF(A5059&lt;&gt;"",1,"")</f>
        <v/>
      </c>
      <c r="H5059" s="31" t="str">
        <f>IF(A5059&lt;&gt;"",-Belegerfassung!J5067+Belegerfassung!K5067,"")</f>
        <v/>
      </c>
      <c r="I5059" s="49" t="str">
        <f>IFERROR(IF(H5059&lt;&gt;"",Belegerfassung!L5067*100,""),IF(OR(Belegerfassung!L5067="Leistung EU - Erlöse",Belegerfassung!L5067="Lieferungen EU-Erlöse",Belegerfassung!L5067="EUST",Belegerfassung!L5067="Bauleistungen 20%")=TRUE,"",MID(Belegerfassung!L5067,4,2)))</f>
        <v/>
      </c>
      <c r="J5059" s="6" t="str">
        <f>IF(A5059&lt;&gt;"",LEFT(Belegerfassung!D5067,40),"")</f>
        <v/>
      </c>
      <c r="K5059" t="str">
        <f>IF(A5059&lt;&gt;"",VLOOKUP(D5059,Abfrage!$F$2:$G$21,2,FALSE),"")</f>
        <v/>
      </c>
      <c r="L5059" s="6" t="str">
        <f>IF(Belegerfassung!H5067&lt;&gt;"",Belegerfassung!H5067,"")</f>
        <v/>
      </c>
      <c r="M5059" t="str">
        <f>IFERROR(IF(Belegerfassung!E5067&lt;&gt;"",VLOOKUP(Belegerfassung!E5067,Abfrage!$L$2:$M$15,2,),""),"")</f>
        <v/>
      </c>
      <c r="N5059" t="str">
        <f t="shared" ref="N5059:N5122" si="238">IF(A5059&lt;&gt;"","E","")</f>
        <v/>
      </c>
      <c r="O5059" t="str">
        <f t="shared" ref="O5059:O5122" si="239">IF(A5059&lt;&gt;"","A","")</f>
        <v/>
      </c>
      <c r="P5059" t="str">
        <f>IF(Belegerfassung!G5067&lt;&gt;"",CONCATENATE(Belegerfassung!G5067,".pdf"),"")</f>
        <v/>
      </c>
    </row>
    <row r="5060" spans="1:16">
      <c r="A5060" t="str">
        <f>IF(Belegerfassung!C5068&lt;&gt;"",0,"")</f>
        <v/>
      </c>
      <c r="B5060" t="str">
        <f>IFERROR(VLOOKUP(Belegerfassung!I5068,Konten!A:D,2,FALSE),"")</f>
        <v/>
      </c>
      <c r="C5060" t="str">
        <f>IF(A5060&lt;&gt;"",TEXT(Belegerfassung!C5068,"TT.MM.JJJJ"),"")</f>
        <v/>
      </c>
      <c r="D5060" t="str">
        <f>IFERROR(VLOOKUP(Belegerfassung!A5068,Abfrage!$E$2:$F$20,2,FALSE),"")</f>
        <v/>
      </c>
      <c r="E5060" t="str">
        <f>IF(A5060&lt;&gt;"",Belegerfassung!B5068,"")</f>
        <v/>
      </c>
      <c r="F5060" t="str">
        <f>IF(Belegerfassung!L5068="","",IF(Belegerfassung!L5068&lt;&gt;"",IF(Belegerfassung!L5068&lt;&gt;"",IF(Belegerfassung!J5068&lt;&gt;0,VLOOKUP(Belegerfassung!L5068,Abfrage!$A$2:$C$19,2,),VLOOKUP(Belegerfassung!L5068,Abfrage!$A$2:$C$19,3,)),"")))</f>
        <v/>
      </c>
      <c r="G5060" t="str">
        <f t="shared" si="237"/>
        <v/>
      </c>
      <c r="H5060" s="31" t="str">
        <f>IF(A5060&lt;&gt;"",-Belegerfassung!J5068+Belegerfassung!K5068,"")</f>
        <v/>
      </c>
      <c r="I5060" s="49" t="str">
        <f>IFERROR(IF(H5060&lt;&gt;"",Belegerfassung!L5068*100,""),IF(OR(Belegerfassung!L5068="Leistung EU - Erlöse",Belegerfassung!L5068="Lieferungen EU-Erlöse",Belegerfassung!L5068="EUST",Belegerfassung!L5068="Bauleistungen 20%")=TRUE,"",MID(Belegerfassung!L5068,4,2)))</f>
        <v/>
      </c>
      <c r="J5060" s="6" t="str">
        <f>IF(A5060&lt;&gt;"",LEFT(Belegerfassung!D5068,40),"")</f>
        <v/>
      </c>
      <c r="K5060" t="str">
        <f>IF(A5060&lt;&gt;"",VLOOKUP(D5060,Abfrage!$F$2:$G$21,2,FALSE),"")</f>
        <v/>
      </c>
      <c r="L5060" s="6" t="str">
        <f>IF(Belegerfassung!H5068&lt;&gt;"",Belegerfassung!H5068,"")</f>
        <v/>
      </c>
      <c r="M5060" t="str">
        <f>IFERROR(IF(Belegerfassung!E5068&lt;&gt;"",VLOOKUP(Belegerfassung!E5068,Abfrage!$L$2:$M$15,2,),""),"")</f>
        <v/>
      </c>
      <c r="N5060" t="str">
        <f t="shared" si="238"/>
        <v/>
      </c>
      <c r="O5060" t="str">
        <f t="shared" si="239"/>
        <v/>
      </c>
      <c r="P5060" t="str">
        <f>IF(Belegerfassung!G5068&lt;&gt;"",CONCATENATE(Belegerfassung!G5068,".pdf"),"")</f>
        <v/>
      </c>
    </row>
    <row r="5061" spans="1:16">
      <c r="A5061" t="str">
        <f>IF(Belegerfassung!C5069&lt;&gt;"",0,"")</f>
        <v/>
      </c>
      <c r="B5061" t="str">
        <f>IFERROR(VLOOKUP(Belegerfassung!I5069,Konten!A:D,2,FALSE),"")</f>
        <v/>
      </c>
      <c r="C5061" t="str">
        <f>IF(A5061&lt;&gt;"",TEXT(Belegerfassung!C5069,"TT.MM.JJJJ"),"")</f>
        <v/>
      </c>
      <c r="D5061" t="str">
        <f>IFERROR(VLOOKUP(Belegerfassung!A5069,Abfrage!$E$2:$F$20,2,FALSE),"")</f>
        <v/>
      </c>
      <c r="E5061" t="str">
        <f>IF(A5061&lt;&gt;"",Belegerfassung!B5069,"")</f>
        <v/>
      </c>
      <c r="F5061" t="str">
        <f>IF(Belegerfassung!L5069="","",IF(Belegerfassung!L5069&lt;&gt;"",IF(Belegerfassung!L5069&lt;&gt;"",IF(Belegerfassung!J5069&lt;&gt;0,VLOOKUP(Belegerfassung!L5069,Abfrage!$A$2:$C$19,2,),VLOOKUP(Belegerfassung!L5069,Abfrage!$A$2:$C$19,3,)),"")))</f>
        <v/>
      </c>
      <c r="G5061" t="str">
        <f t="shared" si="237"/>
        <v/>
      </c>
      <c r="H5061" s="31" t="str">
        <f>IF(A5061&lt;&gt;"",-Belegerfassung!J5069+Belegerfassung!K5069,"")</f>
        <v/>
      </c>
      <c r="I5061" s="49" t="str">
        <f>IFERROR(IF(H5061&lt;&gt;"",Belegerfassung!L5069*100,""),IF(OR(Belegerfassung!L5069="Leistung EU - Erlöse",Belegerfassung!L5069="Lieferungen EU-Erlöse",Belegerfassung!L5069="EUST",Belegerfassung!L5069="Bauleistungen 20%")=TRUE,"",MID(Belegerfassung!L5069,4,2)))</f>
        <v/>
      </c>
      <c r="J5061" s="6" t="str">
        <f>IF(A5061&lt;&gt;"",LEFT(Belegerfassung!D5069,40),"")</f>
        <v/>
      </c>
      <c r="K5061" t="str">
        <f>IF(A5061&lt;&gt;"",VLOOKUP(D5061,Abfrage!$F$2:$G$21,2,FALSE),"")</f>
        <v/>
      </c>
      <c r="L5061" s="6" t="str">
        <f>IF(Belegerfassung!H5069&lt;&gt;"",Belegerfassung!H5069,"")</f>
        <v/>
      </c>
      <c r="M5061" t="str">
        <f>IFERROR(IF(Belegerfassung!E5069&lt;&gt;"",VLOOKUP(Belegerfassung!E5069,Abfrage!$L$2:$M$15,2,),""),"")</f>
        <v/>
      </c>
      <c r="N5061" t="str">
        <f t="shared" si="238"/>
        <v/>
      </c>
      <c r="O5061" t="str">
        <f t="shared" si="239"/>
        <v/>
      </c>
      <c r="P5061" t="str">
        <f>IF(Belegerfassung!G5069&lt;&gt;"",CONCATENATE(Belegerfassung!G5069,".pdf"),"")</f>
        <v/>
      </c>
    </row>
    <row r="5062" spans="1:16">
      <c r="A5062" t="str">
        <f>IF(Belegerfassung!C5070&lt;&gt;"",0,"")</f>
        <v/>
      </c>
      <c r="B5062" t="str">
        <f>IFERROR(VLOOKUP(Belegerfassung!I5070,Konten!A:D,2,FALSE),"")</f>
        <v/>
      </c>
      <c r="C5062" t="str">
        <f>IF(A5062&lt;&gt;"",TEXT(Belegerfassung!C5070,"TT.MM.JJJJ"),"")</f>
        <v/>
      </c>
      <c r="D5062" t="str">
        <f>IFERROR(VLOOKUP(Belegerfassung!A5070,Abfrage!$E$2:$F$20,2,FALSE),"")</f>
        <v/>
      </c>
      <c r="E5062" t="str">
        <f>IF(A5062&lt;&gt;"",Belegerfassung!B5070,"")</f>
        <v/>
      </c>
      <c r="F5062" t="str">
        <f>IF(Belegerfassung!L5070="","",IF(Belegerfassung!L5070&lt;&gt;"",IF(Belegerfassung!L5070&lt;&gt;"",IF(Belegerfassung!J5070&lt;&gt;0,VLOOKUP(Belegerfassung!L5070,Abfrage!$A$2:$C$19,2,),VLOOKUP(Belegerfassung!L5070,Abfrage!$A$2:$C$19,3,)),"")))</f>
        <v/>
      </c>
      <c r="G5062" t="str">
        <f t="shared" si="237"/>
        <v/>
      </c>
      <c r="H5062" s="31" t="str">
        <f>IF(A5062&lt;&gt;"",-Belegerfassung!J5070+Belegerfassung!K5070,"")</f>
        <v/>
      </c>
      <c r="I5062" s="49" t="str">
        <f>IFERROR(IF(H5062&lt;&gt;"",Belegerfassung!L5070*100,""),IF(OR(Belegerfassung!L5070="Leistung EU - Erlöse",Belegerfassung!L5070="Lieferungen EU-Erlöse",Belegerfassung!L5070="EUST",Belegerfassung!L5070="Bauleistungen 20%")=TRUE,"",MID(Belegerfassung!L5070,4,2)))</f>
        <v/>
      </c>
      <c r="J5062" s="6" t="str">
        <f>IF(A5062&lt;&gt;"",LEFT(Belegerfassung!D5070,40),"")</f>
        <v/>
      </c>
      <c r="K5062" t="str">
        <f>IF(A5062&lt;&gt;"",VLOOKUP(D5062,Abfrage!$F$2:$G$21,2,FALSE),"")</f>
        <v/>
      </c>
      <c r="L5062" s="6" t="str">
        <f>IF(Belegerfassung!H5070&lt;&gt;"",Belegerfassung!H5070,"")</f>
        <v/>
      </c>
      <c r="M5062" t="str">
        <f>IFERROR(IF(Belegerfassung!E5070&lt;&gt;"",VLOOKUP(Belegerfassung!E5070,Abfrage!$L$2:$M$15,2,),""),"")</f>
        <v/>
      </c>
      <c r="N5062" t="str">
        <f t="shared" si="238"/>
        <v/>
      </c>
      <c r="O5062" t="str">
        <f t="shared" si="239"/>
        <v/>
      </c>
      <c r="P5062" t="str">
        <f>IF(Belegerfassung!G5070&lt;&gt;"",CONCATENATE(Belegerfassung!G5070,".pdf"),"")</f>
        <v/>
      </c>
    </row>
    <row r="5063" spans="1:16">
      <c r="A5063" t="str">
        <f>IF(Belegerfassung!C5071&lt;&gt;"",0,"")</f>
        <v/>
      </c>
      <c r="B5063" t="str">
        <f>IFERROR(VLOOKUP(Belegerfassung!I5071,Konten!A:D,2,FALSE),"")</f>
        <v/>
      </c>
      <c r="C5063" t="str">
        <f>IF(A5063&lt;&gt;"",TEXT(Belegerfassung!C5071,"TT.MM.JJJJ"),"")</f>
        <v/>
      </c>
      <c r="D5063" t="str">
        <f>IFERROR(VLOOKUP(Belegerfassung!A5071,Abfrage!$E$2:$F$20,2,FALSE),"")</f>
        <v/>
      </c>
      <c r="E5063" t="str">
        <f>IF(A5063&lt;&gt;"",Belegerfassung!B5071,"")</f>
        <v/>
      </c>
      <c r="F5063" t="str">
        <f>IF(Belegerfassung!L5071="","",IF(Belegerfassung!L5071&lt;&gt;"",IF(Belegerfassung!L5071&lt;&gt;"",IF(Belegerfassung!J5071&lt;&gt;0,VLOOKUP(Belegerfassung!L5071,Abfrage!$A$2:$C$19,2,),VLOOKUP(Belegerfassung!L5071,Abfrage!$A$2:$C$19,3,)),"")))</f>
        <v/>
      </c>
      <c r="G5063" t="str">
        <f t="shared" si="237"/>
        <v/>
      </c>
      <c r="H5063" s="31" t="str">
        <f>IF(A5063&lt;&gt;"",-Belegerfassung!J5071+Belegerfassung!K5071,"")</f>
        <v/>
      </c>
      <c r="I5063" s="49" t="str">
        <f>IFERROR(IF(H5063&lt;&gt;"",Belegerfassung!L5071*100,""),IF(OR(Belegerfassung!L5071="Leistung EU - Erlöse",Belegerfassung!L5071="Lieferungen EU-Erlöse",Belegerfassung!L5071="EUST",Belegerfassung!L5071="Bauleistungen 20%")=TRUE,"",MID(Belegerfassung!L5071,4,2)))</f>
        <v/>
      </c>
      <c r="J5063" s="6" t="str">
        <f>IF(A5063&lt;&gt;"",LEFT(Belegerfassung!D5071,40),"")</f>
        <v/>
      </c>
      <c r="K5063" t="str">
        <f>IF(A5063&lt;&gt;"",VLOOKUP(D5063,Abfrage!$F$2:$G$21,2,FALSE),"")</f>
        <v/>
      </c>
      <c r="L5063" s="6" t="str">
        <f>IF(Belegerfassung!H5071&lt;&gt;"",Belegerfassung!H5071,"")</f>
        <v/>
      </c>
      <c r="M5063" t="str">
        <f>IFERROR(IF(Belegerfassung!E5071&lt;&gt;"",VLOOKUP(Belegerfassung!E5071,Abfrage!$L$2:$M$15,2,),""),"")</f>
        <v/>
      </c>
      <c r="N5063" t="str">
        <f t="shared" si="238"/>
        <v/>
      </c>
      <c r="O5063" t="str">
        <f t="shared" si="239"/>
        <v/>
      </c>
      <c r="P5063" t="str">
        <f>IF(Belegerfassung!G5071&lt;&gt;"",CONCATENATE(Belegerfassung!G5071,".pdf"),"")</f>
        <v/>
      </c>
    </row>
    <row r="5064" spans="1:16">
      <c r="A5064" t="str">
        <f>IF(Belegerfassung!C5072&lt;&gt;"",0,"")</f>
        <v/>
      </c>
      <c r="B5064" t="str">
        <f>IFERROR(VLOOKUP(Belegerfassung!I5072,Konten!A:D,2,FALSE),"")</f>
        <v/>
      </c>
      <c r="C5064" t="str">
        <f>IF(A5064&lt;&gt;"",TEXT(Belegerfassung!C5072,"TT.MM.JJJJ"),"")</f>
        <v/>
      </c>
      <c r="D5064" t="str">
        <f>IFERROR(VLOOKUP(Belegerfassung!A5072,Abfrage!$E$2:$F$20,2,FALSE),"")</f>
        <v/>
      </c>
      <c r="E5064" t="str">
        <f>IF(A5064&lt;&gt;"",Belegerfassung!B5072,"")</f>
        <v/>
      </c>
      <c r="F5064" t="str">
        <f>IF(Belegerfassung!L5072="","",IF(Belegerfassung!L5072&lt;&gt;"",IF(Belegerfassung!L5072&lt;&gt;"",IF(Belegerfassung!J5072&lt;&gt;0,VLOOKUP(Belegerfassung!L5072,Abfrage!$A$2:$C$19,2,),VLOOKUP(Belegerfassung!L5072,Abfrage!$A$2:$C$19,3,)),"")))</f>
        <v/>
      </c>
      <c r="G5064" t="str">
        <f t="shared" si="237"/>
        <v/>
      </c>
      <c r="H5064" s="31" t="str">
        <f>IF(A5064&lt;&gt;"",-Belegerfassung!J5072+Belegerfassung!K5072,"")</f>
        <v/>
      </c>
      <c r="I5064" s="49" t="str">
        <f>IFERROR(IF(H5064&lt;&gt;"",Belegerfassung!L5072*100,""),IF(OR(Belegerfassung!L5072="Leistung EU - Erlöse",Belegerfassung!L5072="Lieferungen EU-Erlöse",Belegerfassung!L5072="EUST",Belegerfassung!L5072="Bauleistungen 20%")=TRUE,"",MID(Belegerfassung!L5072,4,2)))</f>
        <v/>
      </c>
      <c r="J5064" s="6" t="str">
        <f>IF(A5064&lt;&gt;"",LEFT(Belegerfassung!D5072,40),"")</f>
        <v/>
      </c>
      <c r="K5064" t="str">
        <f>IF(A5064&lt;&gt;"",VLOOKUP(D5064,Abfrage!$F$2:$G$21,2,FALSE),"")</f>
        <v/>
      </c>
      <c r="L5064" s="6" t="str">
        <f>IF(Belegerfassung!H5072&lt;&gt;"",Belegerfassung!H5072,"")</f>
        <v/>
      </c>
      <c r="M5064" t="str">
        <f>IFERROR(IF(Belegerfassung!E5072&lt;&gt;"",VLOOKUP(Belegerfassung!E5072,Abfrage!$L$2:$M$15,2,),""),"")</f>
        <v/>
      </c>
      <c r="N5064" t="str">
        <f t="shared" si="238"/>
        <v/>
      </c>
      <c r="O5064" t="str">
        <f t="shared" si="239"/>
        <v/>
      </c>
      <c r="P5064" t="str">
        <f>IF(Belegerfassung!G5072&lt;&gt;"",CONCATENATE(Belegerfassung!G5072,".pdf"),"")</f>
        <v/>
      </c>
    </row>
    <row r="5065" spans="1:16">
      <c r="A5065" t="str">
        <f>IF(Belegerfassung!C5073&lt;&gt;"",0,"")</f>
        <v/>
      </c>
      <c r="B5065" t="str">
        <f>IFERROR(VLOOKUP(Belegerfassung!I5073,Konten!A:D,2,FALSE),"")</f>
        <v/>
      </c>
      <c r="C5065" t="str">
        <f>IF(A5065&lt;&gt;"",TEXT(Belegerfassung!C5073,"TT.MM.JJJJ"),"")</f>
        <v/>
      </c>
      <c r="D5065" t="str">
        <f>IFERROR(VLOOKUP(Belegerfassung!A5073,Abfrage!$E$2:$F$20,2,FALSE),"")</f>
        <v/>
      </c>
      <c r="E5065" t="str">
        <f>IF(A5065&lt;&gt;"",Belegerfassung!B5073,"")</f>
        <v/>
      </c>
      <c r="F5065" t="str">
        <f>IF(Belegerfassung!L5073="","",IF(Belegerfassung!L5073&lt;&gt;"",IF(Belegerfassung!L5073&lt;&gt;"",IF(Belegerfassung!J5073&lt;&gt;0,VLOOKUP(Belegerfassung!L5073,Abfrage!$A$2:$C$19,2,),VLOOKUP(Belegerfassung!L5073,Abfrage!$A$2:$C$19,3,)),"")))</f>
        <v/>
      </c>
      <c r="G5065" t="str">
        <f t="shared" si="237"/>
        <v/>
      </c>
      <c r="H5065" s="31" t="str">
        <f>IF(A5065&lt;&gt;"",-Belegerfassung!J5073+Belegerfassung!K5073,"")</f>
        <v/>
      </c>
      <c r="I5065" s="49" t="str">
        <f>IFERROR(IF(H5065&lt;&gt;"",Belegerfassung!L5073*100,""),IF(OR(Belegerfassung!L5073="Leistung EU - Erlöse",Belegerfassung!L5073="Lieferungen EU-Erlöse",Belegerfassung!L5073="EUST",Belegerfassung!L5073="Bauleistungen 20%")=TRUE,"",MID(Belegerfassung!L5073,4,2)))</f>
        <v/>
      </c>
      <c r="J5065" s="6" t="str">
        <f>IF(A5065&lt;&gt;"",LEFT(Belegerfassung!D5073,40),"")</f>
        <v/>
      </c>
      <c r="K5065" t="str">
        <f>IF(A5065&lt;&gt;"",VLOOKUP(D5065,Abfrage!$F$2:$G$21,2,FALSE),"")</f>
        <v/>
      </c>
      <c r="L5065" s="6" t="str">
        <f>IF(Belegerfassung!H5073&lt;&gt;"",Belegerfassung!H5073,"")</f>
        <v/>
      </c>
      <c r="M5065" t="str">
        <f>IFERROR(IF(Belegerfassung!E5073&lt;&gt;"",VLOOKUP(Belegerfassung!E5073,Abfrage!$L$2:$M$15,2,),""),"")</f>
        <v/>
      </c>
      <c r="N5065" t="str">
        <f t="shared" si="238"/>
        <v/>
      </c>
      <c r="O5065" t="str">
        <f t="shared" si="239"/>
        <v/>
      </c>
      <c r="P5065" t="str">
        <f>IF(Belegerfassung!G5073&lt;&gt;"",CONCATENATE(Belegerfassung!G5073,".pdf"),"")</f>
        <v/>
      </c>
    </row>
    <row r="5066" spans="1:16">
      <c r="A5066" t="str">
        <f>IF(Belegerfassung!C5074&lt;&gt;"",0,"")</f>
        <v/>
      </c>
      <c r="B5066" t="str">
        <f>IFERROR(VLOOKUP(Belegerfassung!I5074,Konten!A:D,2,FALSE),"")</f>
        <v/>
      </c>
      <c r="C5066" t="str">
        <f>IF(A5066&lt;&gt;"",TEXT(Belegerfassung!C5074,"TT.MM.JJJJ"),"")</f>
        <v/>
      </c>
      <c r="D5066" t="str">
        <f>IFERROR(VLOOKUP(Belegerfassung!A5074,Abfrage!$E$2:$F$20,2,FALSE),"")</f>
        <v/>
      </c>
      <c r="E5066" t="str">
        <f>IF(A5066&lt;&gt;"",Belegerfassung!B5074,"")</f>
        <v/>
      </c>
      <c r="F5066" t="str">
        <f>IF(Belegerfassung!L5074="","",IF(Belegerfassung!L5074&lt;&gt;"",IF(Belegerfassung!L5074&lt;&gt;"",IF(Belegerfassung!J5074&lt;&gt;0,VLOOKUP(Belegerfassung!L5074,Abfrage!$A$2:$C$19,2,),VLOOKUP(Belegerfassung!L5074,Abfrage!$A$2:$C$19,3,)),"")))</f>
        <v/>
      </c>
      <c r="G5066" t="str">
        <f t="shared" si="237"/>
        <v/>
      </c>
      <c r="H5066" s="31" t="str">
        <f>IF(A5066&lt;&gt;"",-Belegerfassung!J5074+Belegerfassung!K5074,"")</f>
        <v/>
      </c>
      <c r="I5066" s="49" t="str">
        <f>IFERROR(IF(H5066&lt;&gt;"",Belegerfassung!L5074*100,""),IF(OR(Belegerfassung!L5074="Leistung EU - Erlöse",Belegerfassung!L5074="Lieferungen EU-Erlöse",Belegerfassung!L5074="EUST",Belegerfassung!L5074="Bauleistungen 20%")=TRUE,"",MID(Belegerfassung!L5074,4,2)))</f>
        <v/>
      </c>
      <c r="J5066" s="6" t="str">
        <f>IF(A5066&lt;&gt;"",LEFT(Belegerfassung!D5074,40),"")</f>
        <v/>
      </c>
      <c r="K5066" t="str">
        <f>IF(A5066&lt;&gt;"",VLOOKUP(D5066,Abfrage!$F$2:$G$21,2,FALSE),"")</f>
        <v/>
      </c>
      <c r="L5066" s="6" t="str">
        <f>IF(Belegerfassung!H5074&lt;&gt;"",Belegerfassung!H5074,"")</f>
        <v/>
      </c>
      <c r="M5066" t="str">
        <f>IFERROR(IF(Belegerfassung!E5074&lt;&gt;"",VLOOKUP(Belegerfassung!E5074,Abfrage!$L$2:$M$15,2,),""),"")</f>
        <v/>
      </c>
      <c r="N5066" t="str">
        <f t="shared" si="238"/>
        <v/>
      </c>
      <c r="O5066" t="str">
        <f t="shared" si="239"/>
        <v/>
      </c>
      <c r="P5066" t="str">
        <f>IF(Belegerfassung!G5074&lt;&gt;"",CONCATENATE(Belegerfassung!G5074,".pdf"),"")</f>
        <v/>
      </c>
    </row>
    <row r="5067" spans="1:16">
      <c r="A5067" t="str">
        <f>IF(Belegerfassung!C5075&lt;&gt;"",0,"")</f>
        <v/>
      </c>
      <c r="B5067" t="str">
        <f>IFERROR(VLOOKUP(Belegerfassung!I5075,Konten!A:D,2,FALSE),"")</f>
        <v/>
      </c>
      <c r="C5067" t="str">
        <f>IF(A5067&lt;&gt;"",TEXT(Belegerfassung!C5075,"TT.MM.JJJJ"),"")</f>
        <v/>
      </c>
      <c r="D5067" t="str">
        <f>IFERROR(VLOOKUP(Belegerfassung!A5075,Abfrage!$E$2:$F$20,2,FALSE),"")</f>
        <v/>
      </c>
      <c r="E5067" t="str">
        <f>IF(A5067&lt;&gt;"",Belegerfassung!B5075,"")</f>
        <v/>
      </c>
      <c r="F5067" t="str">
        <f>IF(Belegerfassung!L5075="","",IF(Belegerfassung!L5075&lt;&gt;"",IF(Belegerfassung!L5075&lt;&gt;"",IF(Belegerfassung!J5075&lt;&gt;0,VLOOKUP(Belegerfassung!L5075,Abfrage!$A$2:$C$19,2,),VLOOKUP(Belegerfassung!L5075,Abfrage!$A$2:$C$19,3,)),"")))</f>
        <v/>
      </c>
      <c r="G5067" t="str">
        <f t="shared" si="237"/>
        <v/>
      </c>
      <c r="H5067" s="31" t="str">
        <f>IF(A5067&lt;&gt;"",-Belegerfassung!J5075+Belegerfassung!K5075,"")</f>
        <v/>
      </c>
      <c r="I5067" s="49" t="str">
        <f>IFERROR(IF(H5067&lt;&gt;"",Belegerfassung!L5075*100,""),IF(OR(Belegerfassung!L5075="Leistung EU - Erlöse",Belegerfassung!L5075="Lieferungen EU-Erlöse",Belegerfassung!L5075="EUST",Belegerfassung!L5075="Bauleistungen 20%")=TRUE,"",MID(Belegerfassung!L5075,4,2)))</f>
        <v/>
      </c>
      <c r="J5067" s="6" t="str">
        <f>IF(A5067&lt;&gt;"",LEFT(Belegerfassung!D5075,40),"")</f>
        <v/>
      </c>
      <c r="K5067" t="str">
        <f>IF(A5067&lt;&gt;"",VLOOKUP(D5067,Abfrage!$F$2:$G$21,2,FALSE),"")</f>
        <v/>
      </c>
      <c r="L5067" s="6" t="str">
        <f>IF(Belegerfassung!H5075&lt;&gt;"",Belegerfassung!H5075,"")</f>
        <v/>
      </c>
      <c r="M5067" t="str">
        <f>IFERROR(IF(Belegerfassung!E5075&lt;&gt;"",VLOOKUP(Belegerfassung!E5075,Abfrage!$L$2:$M$15,2,),""),"")</f>
        <v/>
      </c>
      <c r="N5067" t="str">
        <f t="shared" si="238"/>
        <v/>
      </c>
      <c r="O5067" t="str">
        <f t="shared" si="239"/>
        <v/>
      </c>
      <c r="P5067" t="str">
        <f>IF(Belegerfassung!G5075&lt;&gt;"",CONCATENATE(Belegerfassung!G5075,".pdf"),"")</f>
        <v/>
      </c>
    </row>
    <row r="5068" spans="1:16">
      <c r="A5068" t="str">
        <f>IF(Belegerfassung!C5076&lt;&gt;"",0,"")</f>
        <v/>
      </c>
      <c r="B5068" t="str">
        <f>IFERROR(VLOOKUP(Belegerfassung!I5076,Konten!A:D,2,FALSE),"")</f>
        <v/>
      </c>
      <c r="C5068" t="str">
        <f>IF(A5068&lt;&gt;"",TEXT(Belegerfassung!C5076,"TT.MM.JJJJ"),"")</f>
        <v/>
      </c>
      <c r="D5068" t="str">
        <f>IFERROR(VLOOKUP(Belegerfassung!A5076,Abfrage!$E$2:$F$20,2,FALSE),"")</f>
        <v/>
      </c>
      <c r="E5068" t="str">
        <f>IF(A5068&lt;&gt;"",Belegerfassung!B5076,"")</f>
        <v/>
      </c>
      <c r="F5068" t="str">
        <f>IF(Belegerfassung!L5076="","",IF(Belegerfassung!L5076&lt;&gt;"",IF(Belegerfassung!L5076&lt;&gt;"",IF(Belegerfassung!J5076&lt;&gt;0,VLOOKUP(Belegerfassung!L5076,Abfrage!$A$2:$C$19,2,),VLOOKUP(Belegerfassung!L5076,Abfrage!$A$2:$C$19,3,)),"")))</f>
        <v/>
      </c>
      <c r="G5068" t="str">
        <f t="shared" si="237"/>
        <v/>
      </c>
      <c r="H5068" s="31" t="str">
        <f>IF(A5068&lt;&gt;"",-Belegerfassung!J5076+Belegerfassung!K5076,"")</f>
        <v/>
      </c>
      <c r="I5068" s="49" t="str">
        <f>IFERROR(IF(H5068&lt;&gt;"",Belegerfassung!L5076*100,""),IF(OR(Belegerfassung!L5076="Leistung EU - Erlöse",Belegerfassung!L5076="Lieferungen EU-Erlöse",Belegerfassung!L5076="EUST",Belegerfassung!L5076="Bauleistungen 20%")=TRUE,"",MID(Belegerfassung!L5076,4,2)))</f>
        <v/>
      </c>
      <c r="J5068" s="6" t="str">
        <f>IF(A5068&lt;&gt;"",LEFT(Belegerfassung!D5076,40),"")</f>
        <v/>
      </c>
      <c r="K5068" t="str">
        <f>IF(A5068&lt;&gt;"",VLOOKUP(D5068,Abfrage!$F$2:$G$21,2,FALSE),"")</f>
        <v/>
      </c>
      <c r="L5068" s="6" t="str">
        <f>IF(Belegerfassung!H5076&lt;&gt;"",Belegerfassung!H5076,"")</f>
        <v/>
      </c>
      <c r="M5068" t="str">
        <f>IFERROR(IF(Belegerfassung!E5076&lt;&gt;"",VLOOKUP(Belegerfassung!E5076,Abfrage!$L$2:$M$15,2,),""),"")</f>
        <v/>
      </c>
      <c r="N5068" t="str">
        <f t="shared" si="238"/>
        <v/>
      </c>
      <c r="O5068" t="str">
        <f t="shared" si="239"/>
        <v/>
      </c>
      <c r="P5068" t="str">
        <f>IF(Belegerfassung!G5076&lt;&gt;"",CONCATENATE(Belegerfassung!G5076,".pdf"),"")</f>
        <v/>
      </c>
    </row>
    <row r="5069" spans="1:16">
      <c r="A5069" t="str">
        <f>IF(Belegerfassung!C5077&lt;&gt;"",0,"")</f>
        <v/>
      </c>
      <c r="B5069" t="str">
        <f>IFERROR(VLOOKUP(Belegerfassung!I5077,Konten!A:D,2,FALSE),"")</f>
        <v/>
      </c>
      <c r="C5069" t="str">
        <f>IF(A5069&lt;&gt;"",TEXT(Belegerfassung!C5077,"TT.MM.JJJJ"),"")</f>
        <v/>
      </c>
      <c r="D5069" t="str">
        <f>IFERROR(VLOOKUP(Belegerfassung!A5077,Abfrage!$E$2:$F$20,2,FALSE),"")</f>
        <v/>
      </c>
      <c r="E5069" t="str">
        <f>IF(A5069&lt;&gt;"",Belegerfassung!B5077,"")</f>
        <v/>
      </c>
      <c r="F5069" t="str">
        <f>IF(Belegerfassung!L5077="","",IF(Belegerfassung!L5077&lt;&gt;"",IF(Belegerfassung!L5077&lt;&gt;"",IF(Belegerfassung!J5077&lt;&gt;0,VLOOKUP(Belegerfassung!L5077,Abfrage!$A$2:$C$19,2,),VLOOKUP(Belegerfassung!L5077,Abfrage!$A$2:$C$19,3,)),"")))</f>
        <v/>
      </c>
      <c r="G5069" t="str">
        <f t="shared" si="237"/>
        <v/>
      </c>
      <c r="H5069" s="31" t="str">
        <f>IF(A5069&lt;&gt;"",-Belegerfassung!J5077+Belegerfassung!K5077,"")</f>
        <v/>
      </c>
      <c r="I5069" s="49" t="str">
        <f>IFERROR(IF(H5069&lt;&gt;"",Belegerfassung!L5077*100,""),IF(OR(Belegerfassung!L5077="Leistung EU - Erlöse",Belegerfassung!L5077="Lieferungen EU-Erlöse",Belegerfassung!L5077="EUST",Belegerfassung!L5077="Bauleistungen 20%")=TRUE,"",MID(Belegerfassung!L5077,4,2)))</f>
        <v/>
      </c>
      <c r="J5069" s="6" t="str">
        <f>IF(A5069&lt;&gt;"",LEFT(Belegerfassung!D5077,40),"")</f>
        <v/>
      </c>
      <c r="K5069" t="str">
        <f>IF(A5069&lt;&gt;"",VLOOKUP(D5069,Abfrage!$F$2:$G$21,2,FALSE),"")</f>
        <v/>
      </c>
      <c r="L5069" s="6" t="str">
        <f>IF(Belegerfassung!H5077&lt;&gt;"",Belegerfassung!H5077,"")</f>
        <v/>
      </c>
      <c r="M5069" t="str">
        <f>IFERROR(IF(Belegerfassung!E5077&lt;&gt;"",VLOOKUP(Belegerfassung!E5077,Abfrage!$L$2:$M$15,2,),""),"")</f>
        <v/>
      </c>
      <c r="N5069" t="str">
        <f t="shared" si="238"/>
        <v/>
      </c>
      <c r="O5069" t="str">
        <f t="shared" si="239"/>
        <v/>
      </c>
      <c r="P5069" t="str">
        <f>IF(Belegerfassung!G5077&lt;&gt;"",CONCATENATE(Belegerfassung!G5077,".pdf"),"")</f>
        <v/>
      </c>
    </row>
    <row r="5070" spans="1:16">
      <c r="A5070" t="str">
        <f>IF(Belegerfassung!C5078&lt;&gt;"",0,"")</f>
        <v/>
      </c>
      <c r="B5070" t="str">
        <f>IFERROR(VLOOKUP(Belegerfassung!I5078,Konten!A:D,2,FALSE),"")</f>
        <v/>
      </c>
      <c r="C5070" t="str">
        <f>IF(A5070&lt;&gt;"",TEXT(Belegerfassung!C5078,"TT.MM.JJJJ"),"")</f>
        <v/>
      </c>
      <c r="D5070" t="str">
        <f>IFERROR(VLOOKUP(Belegerfassung!A5078,Abfrage!$E$2:$F$20,2,FALSE),"")</f>
        <v/>
      </c>
      <c r="E5070" t="str">
        <f>IF(A5070&lt;&gt;"",Belegerfassung!B5078,"")</f>
        <v/>
      </c>
      <c r="F5070" t="str">
        <f>IF(Belegerfassung!L5078="","",IF(Belegerfassung!L5078&lt;&gt;"",IF(Belegerfassung!L5078&lt;&gt;"",IF(Belegerfassung!J5078&lt;&gt;0,VLOOKUP(Belegerfassung!L5078,Abfrage!$A$2:$C$19,2,),VLOOKUP(Belegerfassung!L5078,Abfrage!$A$2:$C$19,3,)),"")))</f>
        <v/>
      </c>
      <c r="G5070" t="str">
        <f t="shared" si="237"/>
        <v/>
      </c>
      <c r="H5070" s="31" t="str">
        <f>IF(A5070&lt;&gt;"",-Belegerfassung!J5078+Belegerfassung!K5078,"")</f>
        <v/>
      </c>
      <c r="I5070" s="49" t="str">
        <f>IFERROR(IF(H5070&lt;&gt;"",Belegerfassung!L5078*100,""),IF(OR(Belegerfassung!L5078="Leistung EU - Erlöse",Belegerfassung!L5078="Lieferungen EU-Erlöse",Belegerfassung!L5078="EUST",Belegerfassung!L5078="Bauleistungen 20%")=TRUE,"",MID(Belegerfassung!L5078,4,2)))</f>
        <v/>
      </c>
      <c r="J5070" s="6" t="str">
        <f>IF(A5070&lt;&gt;"",LEFT(Belegerfassung!D5078,40),"")</f>
        <v/>
      </c>
      <c r="K5070" t="str">
        <f>IF(A5070&lt;&gt;"",VLOOKUP(D5070,Abfrage!$F$2:$G$21,2,FALSE),"")</f>
        <v/>
      </c>
      <c r="L5070" s="6" t="str">
        <f>IF(Belegerfassung!H5078&lt;&gt;"",Belegerfassung!H5078,"")</f>
        <v/>
      </c>
      <c r="M5070" t="str">
        <f>IFERROR(IF(Belegerfassung!E5078&lt;&gt;"",VLOOKUP(Belegerfassung!E5078,Abfrage!$L$2:$M$15,2,),""),"")</f>
        <v/>
      </c>
      <c r="N5070" t="str">
        <f t="shared" si="238"/>
        <v/>
      </c>
      <c r="O5070" t="str">
        <f t="shared" si="239"/>
        <v/>
      </c>
      <c r="P5070" t="str">
        <f>IF(Belegerfassung!G5078&lt;&gt;"",CONCATENATE(Belegerfassung!G5078,".pdf"),"")</f>
        <v/>
      </c>
    </row>
    <row r="5071" spans="1:16">
      <c r="A5071" t="str">
        <f>IF(Belegerfassung!C5079&lt;&gt;"",0,"")</f>
        <v/>
      </c>
      <c r="B5071" t="str">
        <f>IFERROR(VLOOKUP(Belegerfassung!I5079,Konten!A:D,2,FALSE),"")</f>
        <v/>
      </c>
      <c r="C5071" t="str">
        <f>IF(A5071&lt;&gt;"",TEXT(Belegerfassung!C5079,"TT.MM.JJJJ"),"")</f>
        <v/>
      </c>
      <c r="D5071" t="str">
        <f>IFERROR(VLOOKUP(Belegerfassung!A5079,Abfrage!$E$2:$F$20,2,FALSE),"")</f>
        <v/>
      </c>
      <c r="E5071" t="str">
        <f>IF(A5071&lt;&gt;"",Belegerfassung!B5079,"")</f>
        <v/>
      </c>
      <c r="F5071" t="str">
        <f>IF(Belegerfassung!L5079="","",IF(Belegerfassung!L5079&lt;&gt;"",IF(Belegerfassung!L5079&lt;&gt;"",IF(Belegerfassung!J5079&lt;&gt;0,VLOOKUP(Belegerfassung!L5079,Abfrage!$A$2:$C$19,2,),VLOOKUP(Belegerfassung!L5079,Abfrage!$A$2:$C$19,3,)),"")))</f>
        <v/>
      </c>
      <c r="G5071" t="str">
        <f t="shared" si="237"/>
        <v/>
      </c>
      <c r="H5071" s="31" t="str">
        <f>IF(A5071&lt;&gt;"",-Belegerfassung!J5079+Belegerfassung!K5079,"")</f>
        <v/>
      </c>
      <c r="I5071" s="49" t="str">
        <f>IFERROR(IF(H5071&lt;&gt;"",Belegerfassung!L5079*100,""),IF(OR(Belegerfassung!L5079="Leistung EU - Erlöse",Belegerfassung!L5079="Lieferungen EU-Erlöse",Belegerfassung!L5079="EUST",Belegerfassung!L5079="Bauleistungen 20%")=TRUE,"",MID(Belegerfassung!L5079,4,2)))</f>
        <v/>
      </c>
      <c r="J5071" s="6" t="str">
        <f>IF(A5071&lt;&gt;"",LEFT(Belegerfassung!D5079,40),"")</f>
        <v/>
      </c>
      <c r="K5071" t="str">
        <f>IF(A5071&lt;&gt;"",VLOOKUP(D5071,Abfrage!$F$2:$G$21,2,FALSE),"")</f>
        <v/>
      </c>
      <c r="L5071" s="6" t="str">
        <f>IF(Belegerfassung!H5079&lt;&gt;"",Belegerfassung!H5079,"")</f>
        <v/>
      </c>
      <c r="M5071" t="str">
        <f>IFERROR(IF(Belegerfassung!E5079&lt;&gt;"",VLOOKUP(Belegerfassung!E5079,Abfrage!$L$2:$M$15,2,),""),"")</f>
        <v/>
      </c>
      <c r="N5071" t="str">
        <f t="shared" si="238"/>
        <v/>
      </c>
      <c r="O5071" t="str">
        <f t="shared" si="239"/>
        <v/>
      </c>
      <c r="P5071" t="str">
        <f>IF(Belegerfassung!G5079&lt;&gt;"",CONCATENATE(Belegerfassung!G5079,".pdf"),"")</f>
        <v/>
      </c>
    </row>
    <row r="5072" spans="1:16">
      <c r="A5072" t="str">
        <f>IF(Belegerfassung!C5080&lt;&gt;"",0,"")</f>
        <v/>
      </c>
      <c r="B5072" t="str">
        <f>IFERROR(VLOOKUP(Belegerfassung!I5080,Konten!A:D,2,FALSE),"")</f>
        <v/>
      </c>
      <c r="C5072" t="str">
        <f>IF(A5072&lt;&gt;"",TEXT(Belegerfassung!C5080,"TT.MM.JJJJ"),"")</f>
        <v/>
      </c>
      <c r="D5072" t="str">
        <f>IFERROR(VLOOKUP(Belegerfassung!A5080,Abfrage!$E$2:$F$20,2,FALSE),"")</f>
        <v/>
      </c>
      <c r="E5072" t="str">
        <f>IF(A5072&lt;&gt;"",Belegerfassung!B5080,"")</f>
        <v/>
      </c>
      <c r="F5072" t="str">
        <f>IF(Belegerfassung!L5080="","",IF(Belegerfassung!L5080&lt;&gt;"",IF(Belegerfassung!L5080&lt;&gt;"",IF(Belegerfassung!J5080&lt;&gt;0,VLOOKUP(Belegerfassung!L5080,Abfrage!$A$2:$C$19,2,),VLOOKUP(Belegerfassung!L5080,Abfrage!$A$2:$C$19,3,)),"")))</f>
        <v/>
      </c>
      <c r="G5072" t="str">
        <f t="shared" si="237"/>
        <v/>
      </c>
      <c r="H5072" s="31" t="str">
        <f>IF(A5072&lt;&gt;"",-Belegerfassung!J5080+Belegerfassung!K5080,"")</f>
        <v/>
      </c>
      <c r="I5072" s="49" t="str">
        <f>IFERROR(IF(H5072&lt;&gt;"",Belegerfassung!L5080*100,""),IF(OR(Belegerfassung!L5080="Leistung EU - Erlöse",Belegerfassung!L5080="Lieferungen EU-Erlöse",Belegerfassung!L5080="EUST",Belegerfassung!L5080="Bauleistungen 20%")=TRUE,"",MID(Belegerfassung!L5080,4,2)))</f>
        <v/>
      </c>
      <c r="J5072" s="6" t="str">
        <f>IF(A5072&lt;&gt;"",LEFT(Belegerfassung!D5080,40),"")</f>
        <v/>
      </c>
      <c r="K5072" t="str">
        <f>IF(A5072&lt;&gt;"",VLOOKUP(D5072,Abfrage!$F$2:$G$21,2,FALSE),"")</f>
        <v/>
      </c>
      <c r="L5072" s="6" t="str">
        <f>IF(Belegerfassung!H5080&lt;&gt;"",Belegerfassung!H5080,"")</f>
        <v/>
      </c>
      <c r="M5072" t="str">
        <f>IFERROR(IF(Belegerfassung!E5080&lt;&gt;"",VLOOKUP(Belegerfassung!E5080,Abfrage!$L$2:$M$15,2,),""),"")</f>
        <v/>
      </c>
      <c r="N5072" t="str">
        <f t="shared" si="238"/>
        <v/>
      </c>
      <c r="O5072" t="str">
        <f t="shared" si="239"/>
        <v/>
      </c>
      <c r="P5072" t="str">
        <f>IF(Belegerfassung!G5080&lt;&gt;"",CONCATENATE(Belegerfassung!G5080,".pdf"),"")</f>
        <v/>
      </c>
    </row>
    <row r="5073" spans="1:16">
      <c r="A5073" t="str">
        <f>IF(Belegerfassung!C5081&lt;&gt;"",0,"")</f>
        <v/>
      </c>
      <c r="B5073" t="str">
        <f>IFERROR(VLOOKUP(Belegerfassung!I5081,Konten!A:D,2,FALSE),"")</f>
        <v/>
      </c>
      <c r="C5073" t="str">
        <f>IF(A5073&lt;&gt;"",TEXT(Belegerfassung!C5081,"TT.MM.JJJJ"),"")</f>
        <v/>
      </c>
      <c r="D5073" t="str">
        <f>IFERROR(VLOOKUP(Belegerfassung!A5081,Abfrage!$E$2:$F$20,2,FALSE),"")</f>
        <v/>
      </c>
      <c r="E5073" t="str">
        <f>IF(A5073&lt;&gt;"",Belegerfassung!B5081,"")</f>
        <v/>
      </c>
      <c r="F5073" t="str">
        <f>IF(Belegerfassung!L5081="","",IF(Belegerfassung!L5081&lt;&gt;"",IF(Belegerfassung!L5081&lt;&gt;"",IF(Belegerfassung!J5081&lt;&gt;0,VLOOKUP(Belegerfassung!L5081,Abfrage!$A$2:$C$19,2,),VLOOKUP(Belegerfassung!L5081,Abfrage!$A$2:$C$19,3,)),"")))</f>
        <v/>
      </c>
      <c r="G5073" t="str">
        <f t="shared" si="237"/>
        <v/>
      </c>
      <c r="H5073" s="31" t="str">
        <f>IF(A5073&lt;&gt;"",-Belegerfassung!J5081+Belegerfassung!K5081,"")</f>
        <v/>
      </c>
      <c r="I5073" s="49" t="str">
        <f>IFERROR(IF(H5073&lt;&gt;"",Belegerfassung!L5081*100,""),IF(OR(Belegerfassung!L5081="Leistung EU - Erlöse",Belegerfassung!L5081="Lieferungen EU-Erlöse",Belegerfassung!L5081="EUST",Belegerfassung!L5081="Bauleistungen 20%")=TRUE,"",MID(Belegerfassung!L5081,4,2)))</f>
        <v/>
      </c>
      <c r="J5073" s="6" t="str">
        <f>IF(A5073&lt;&gt;"",LEFT(Belegerfassung!D5081,40),"")</f>
        <v/>
      </c>
      <c r="K5073" t="str">
        <f>IF(A5073&lt;&gt;"",VLOOKUP(D5073,Abfrage!$F$2:$G$21,2,FALSE),"")</f>
        <v/>
      </c>
      <c r="L5073" s="6" t="str">
        <f>IF(Belegerfassung!H5081&lt;&gt;"",Belegerfassung!H5081,"")</f>
        <v/>
      </c>
      <c r="M5073" t="str">
        <f>IFERROR(IF(Belegerfassung!E5081&lt;&gt;"",VLOOKUP(Belegerfassung!E5081,Abfrage!$L$2:$M$15,2,),""),"")</f>
        <v/>
      </c>
      <c r="N5073" t="str">
        <f t="shared" si="238"/>
        <v/>
      </c>
      <c r="O5073" t="str">
        <f t="shared" si="239"/>
        <v/>
      </c>
      <c r="P5073" t="str">
        <f>IF(Belegerfassung!G5081&lt;&gt;"",CONCATENATE(Belegerfassung!G5081,".pdf"),"")</f>
        <v/>
      </c>
    </row>
    <row r="5074" spans="1:16">
      <c r="A5074" t="str">
        <f>IF(Belegerfassung!C5082&lt;&gt;"",0,"")</f>
        <v/>
      </c>
      <c r="B5074" t="str">
        <f>IFERROR(VLOOKUP(Belegerfassung!I5082,Konten!A:D,2,FALSE),"")</f>
        <v/>
      </c>
      <c r="C5074" t="str">
        <f>IF(A5074&lt;&gt;"",TEXT(Belegerfassung!C5082,"TT.MM.JJJJ"),"")</f>
        <v/>
      </c>
      <c r="D5074" t="str">
        <f>IFERROR(VLOOKUP(Belegerfassung!A5082,Abfrage!$E$2:$F$20,2,FALSE),"")</f>
        <v/>
      </c>
      <c r="E5074" t="str">
        <f>IF(A5074&lt;&gt;"",Belegerfassung!B5082,"")</f>
        <v/>
      </c>
      <c r="F5074" t="str">
        <f>IF(Belegerfassung!L5082="","",IF(Belegerfassung!L5082&lt;&gt;"",IF(Belegerfassung!L5082&lt;&gt;"",IF(Belegerfassung!J5082&lt;&gt;0,VLOOKUP(Belegerfassung!L5082,Abfrage!$A$2:$C$19,2,),VLOOKUP(Belegerfassung!L5082,Abfrage!$A$2:$C$19,3,)),"")))</f>
        <v/>
      </c>
      <c r="G5074" t="str">
        <f t="shared" si="237"/>
        <v/>
      </c>
      <c r="H5074" s="31" t="str">
        <f>IF(A5074&lt;&gt;"",-Belegerfassung!J5082+Belegerfassung!K5082,"")</f>
        <v/>
      </c>
      <c r="I5074" s="49" t="str">
        <f>IFERROR(IF(H5074&lt;&gt;"",Belegerfassung!L5082*100,""),IF(OR(Belegerfassung!L5082="Leistung EU - Erlöse",Belegerfassung!L5082="Lieferungen EU-Erlöse",Belegerfassung!L5082="EUST",Belegerfassung!L5082="Bauleistungen 20%")=TRUE,"",MID(Belegerfassung!L5082,4,2)))</f>
        <v/>
      </c>
      <c r="J5074" s="6" t="str">
        <f>IF(A5074&lt;&gt;"",LEFT(Belegerfassung!D5082,40),"")</f>
        <v/>
      </c>
      <c r="K5074" t="str">
        <f>IF(A5074&lt;&gt;"",VLOOKUP(D5074,Abfrage!$F$2:$G$21,2,FALSE),"")</f>
        <v/>
      </c>
      <c r="L5074" s="6" t="str">
        <f>IF(Belegerfassung!H5082&lt;&gt;"",Belegerfassung!H5082,"")</f>
        <v/>
      </c>
      <c r="M5074" t="str">
        <f>IFERROR(IF(Belegerfassung!E5082&lt;&gt;"",VLOOKUP(Belegerfassung!E5082,Abfrage!$L$2:$M$15,2,),""),"")</f>
        <v/>
      </c>
      <c r="N5074" t="str">
        <f t="shared" si="238"/>
        <v/>
      </c>
      <c r="O5074" t="str">
        <f t="shared" si="239"/>
        <v/>
      </c>
      <c r="P5074" t="str">
        <f>IF(Belegerfassung!G5082&lt;&gt;"",CONCATENATE(Belegerfassung!G5082,".pdf"),"")</f>
        <v/>
      </c>
    </row>
    <row r="5075" spans="1:16">
      <c r="A5075" t="str">
        <f>IF(Belegerfassung!C5083&lt;&gt;"",0,"")</f>
        <v/>
      </c>
      <c r="B5075" t="str">
        <f>IFERROR(VLOOKUP(Belegerfassung!I5083,Konten!A:D,2,FALSE),"")</f>
        <v/>
      </c>
      <c r="C5075" t="str">
        <f>IF(A5075&lt;&gt;"",TEXT(Belegerfassung!C5083,"TT.MM.JJJJ"),"")</f>
        <v/>
      </c>
      <c r="D5075" t="str">
        <f>IFERROR(VLOOKUP(Belegerfassung!A5083,Abfrage!$E$2:$F$20,2,FALSE),"")</f>
        <v/>
      </c>
      <c r="E5075" t="str">
        <f>IF(A5075&lt;&gt;"",Belegerfassung!B5083,"")</f>
        <v/>
      </c>
      <c r="F5075" t="str">
        <f>IF(Belegerfassung!L5083="","",IF(Belegerfassung!L5083&lt;&gt;"",IF(Belegerfassung!L5083&lt;&gt;"",IF(Belegerfassung!J5083&lt;&gt;0,VLOOKUP(Belegerfassung!L5083,Abfrage!$A$2:$C$19,2,),VLOOKUP(Belegerfassung!L5083,Abfrage!$A$2:$C$19,3,)),"")))</f>
        <v/>
      </c>
      <c r="G5075" t="str">
        <f t="shared" si="237"/>
        <v/>
      </c>
      <c r="H5075" s="31" t="str">
        <f>IF(A5075&lt;&gt;"",-Belegerfassung!J5083+Belegerfassung!K5083,"")</f>
        <v/>
      </c>
      <c r="I5075" s="49" t="str">
        <f>IFERROR(IF(H5075&lt;&gt;"",Belegerfassung!L5083*100,""),IF(OR(Belegerfassung!L5083="Leistung EU - Erlöse",Belegerfassung!L5083="Lieferungen EU-Erlöse",Belegerfassung!L5083="EUST",Belegerfassung!L5083="Bauleistungen 20%")=TRUE,"",MID(Belegerfassung!L5083,4,2)))</f>
        <v/>
      </c>
      <c r="J5075" s="6" t="str">
        <f>IF(A5075&lt;&gt;"",LEFT(Belegerfassung!D5083,40),"")</f>
        <v/>
      </c>
      <c r="K5075" t="str">
        <f>IF(A5075&lt;&gt;"",VLOOKUP(D5075,Abfrage!$F$2:$G$21,2,FALSE),"")</f>
        <v/>
      </c>
      <c r="L5075" s="6" t="str">
        <f>IF(Belegerfassung!H5083&lt;&gt;"",Belegerfassung!H5083,"")</f>
        <v/>
      </c>
      <c r="M5075" t="str">
        <f>IFERROR(IF(Belegerfassung!E5083&lt;&gt;"",VLOOKUP(Belegerfassung!E5083,Abfrage!$L$2:$M$15,2,),""),"")</f>
        <v/>
      </c>
      <c r="N5075" t="str">
        <f t="shared" si="238"/>
        <v/>
      </c>
      <c r="O5075" t="str">
        <f t="shared" si="239"/>
        <v/>
      </c>
      <c r="P5075" t="str">
        <f>IF(Belegerfassung!G5083&lt;&gt;"",CONCATENATE(Belegerfassung!G5083,".pdf"),"")</f>
        <v/>
      </c>
    </row>
    <row r="5076" spans="1:16">
      <c r="A5076" t="str">
        <f>IF(Belegerfassung!C5084&lt;&gt;"",0,"")</f>
        <v/>
      </c>
      <c r="B5076" t="str">
        <f>IFERROR(VLOOKUP(Belegerfassung!I5084,Konten!A:D,2,FALSE),"")</f>
        <v/>
      </c>
      <c r="C5076" t="str">
        <f>IF(A5076&lt;&gt;"",TEXT(Belegerfassung!C5084,"TT.MM.JJJJ"),"")</f>
        <v/>
      </c>
      <c r="D5076" t="str">
        <f>IFERROR(VLOOKUP(Belegerfassung!A5084,Abfrage!$E$2:$F$20,2,FALSE),"")</f>
        <v/>
      </c>
      <c r="E5076" t="str">
        <f>IF(A5076&lt;&gt;"",Belegerfassung!B5084,"")</f>
        <v/>
      </c>
      <c r="F5076" t="str">
        <f>IF(Belegerfassung!L5084="","",IF(Belegerfassung!L5084&lt;&gt;"",IF(Belegerfassung!L5084&lt;&gt;"",IF(Belegerfassung!J5084&lt;&gt;0,VLOOKUP(Belegerfassung!L5084,Abfrage!$A$2:$C$19,2,),VLOOKUP(Belegerfassung!L5084,Abfrage!$A$2:$C$19,3,)),"")))</f>
        <v/>
      </c>
      <c r="G5076" t="str">
        <f t="shared" si="237"/>
        <v/>
      </c>
      <c r="H5076" s="31" t="str">
        <f>IF(A5076&lt;&gt;"",-Belegerfassung!J5084+Belegerfassung!K5084,"")</f>
        <v/>
      </c>
      <c r="I5076" s="49" t="str">
        <f>IFERROR(IF(H5076&lt;&gt;"",Belegerfassung!L5084*100,""),IF(OR(Belegerfassung!L5084="Leistung EU - Erlöse",Belegerfassung!L5084="Lieferungen EU-Erlöse",Belegerfassung!L5084="EUST",Belegerfassung!L5084="Bauleistungen 20%")=TRUE,"",MID(Belegerfassung!L5084,4,2)))</f>
        <v/>
      </c>
      <c r="J5076" s="6" t="str">
        <f>IF(A5076&lt;&gt;"",LEFT(Belegerfassung!D5084,40),"")</f>
        <v/>
      </c>
      <c r="K5076" t="str">
        <f>IF(A5076&lt;&gt;"",VLOOKUP(D5076,Abfrage!$F$2:$G$21,2,FALSE),"")</f>
        <v/>
      </c>
      <c r="L5076" s="6" t="str">
        <f>IF(Belegerfassung!H5084&lt;&gt;"",Belegerfassung!H5084,"")</f>
        <v/>
      </c>
      <c r="M5076" t="str">
        <f>IFERROR(IF(Belegerfassung!E5084&lt;&gt;"",VLOOKUP(Belegerfassung!E5084,Abfrage!$L$2:$M$15,2,),""),"")</f>
        <v/>
      </c>
      <c r="N5076" t="str">
        <f t="shared" si="238"/>
        <v/>
      </c>
      <c r="O5076" t="str">
        <f t="shared" si="239"/>
        <v/>
      </c>
      <c r="P5076" t="str">
        <f>IF(Belegerfassung!G5084&lt;&gt;"",CONCATENATE(Belegerfassung!G5084,".pdf"),"")</f>
        <v/>
      </c>
    </row>
    <row r="5077" spans="1:16">
      <c r="A5077" t="str">
        <f>IF(Belegerfassung!C5085&lt;&gt;"",0,"")</f>
        <v/>
      </c>
      <c r="B5077" t="str">
        <f>IFERROR(VLOOKUP(Belegerfassung!I5085,Konten!A:D,2,FALSE),"")</f>
        <v/>
      </c>
      <c r="C5077" t="str">
        <f>IF(A5077&lt;&gt;"",TEXT(Belegerfassung!C5085,"TT.MM.JJJJ"),"")</f>
        <v/>
      </c>
      <c r="D5077" t="str">
        <f>IFERROR(VLOOKUP(Belegerfassung!A5085,Abfrage!$E$2:$F$20,2,FALSE),"")</f>
        <v/>
      </c>
      <c r="E5077" t="str">
        <f>IF(A5077&lt;&gt;"",Belegerfassung!B5085,"")</f>
        <v/>
      </c>
      <c r="F5077" t="str">
        <f>IF(Belegerfassung!L5085="","",IF(Belegerfassung!L5085&lt;&gt;"",IF(Belegerfassung!L5085&lt;&gt;"",IF(Belegerfassung!J5085&lt;&gt;0,VLOOKUP(Belegerfassung!L5085,Abfrage!$A$2:$C$19,2,),VLOOKUP(Belegerfassung!L5085,Abfrage!$A$2:$C$19,3,)),"")))</f>
        <v/>
      </c>
      <c r="G5077" t="str">
        <f t="shared" si="237"/>
        <v/>
      </c>
      <c r="H5077" s="31" t="str">
        <f>IF(A5077&lt;&gt;"",-Belegerfassung!J5085+Belegerfassung!K5085,"")</f>
        <v/>
      </c>
      <c r="I5077" s="49" t="str">
        <f>IFERROR(IF(H5077&lt;&gt;"",Belegerfassung!L5085*100,""),IF(OR(Belegerfassung!L5085="Leistung EU - Erlöse",Belegerfassung!L5085="Lieferungen EU-Erlöse",Belegerfassung!L5085="EUST",Belegerfassung!L5085="Bauleistungen 20%")=TRUE,"",MID(Belegerfassung!L5085,4,2)))</f>
        <v/>
      </c>
      <c r="J5077" s="6" t="str">
        <f>IF(A5077&lt;&gt;"",LEFT(Belegerfassung!D5085,40),"")</f>
        <v/>
      </c>
      <c r="K5077" t="str">
        <f>IF(A5077&lt;&gt;"",VLOOKUP(D5077,Abfrage!$F$2:$G$21,2,FALSE),"")</f>
        <v/>
      </c>
      <c r="L5077" s="6" t="str">
        <f>IF(Belegerfassung!H5085&lt;&gt;"",Belegerfassung!H5085,"")</f>
        <v/>
      </c>
      <c r="M5077" t="str">
        <f>IFERROR(IF(Belegerfassung!E5085&lt;&gt;"",VLOOKUP(Belegerfassung!E5085,Abfrage!$L$2:$M$15,2,),""),"")</f>
        <v/>
      </c>
      <c r="N5077" t="str">
        <f t="shared" si="238"/>
        <v/>
      </c>
      <c r="O5077" t="str">
        <f t="shared" si="239"/>
        <v/>
      </c>
      <c r="P5077" t="str">
        <f>IF(Belegerfassung!G5085&lt;&gt;"",CONCATENATE(Belegerfassung!G5085,".pdf"),"")</f>
        <v/>
      </c>
    </row>
    <row r="5078" spans="1:16">
      <c r="A5078" t="str">
        <f>IF(Belegerfassung!C5086&lt;&gt;"",0,"")</f>
        <v/>
      </c>
      <c r="B5078" t="str">
        <f>IFERROR(VLOOKUP(Belegerfassung!I5086,Konten!A:D,2,FALSE),"")</f>
        <v/>
      </c>
      <c r="C5078" t="str">
        <f>IF(A5078&lt;&gt;"",TEXT(Belegerfassung!C5086,"TT.MM.JJJJ"),"")</f>
        <v/>
      </c>
      <c r="D5078" t="str">
        <f>IFERROR(VLOOKUP(Belegerfassung!A5086,Abfrage!$E$2:$F$20,2,FALSE),"")</f>
        <v/>
      </c>
      <c r="E5078" t="str">
        <f>IF(A5078&lt;&gt;"",Belegerfassung!B5086,"")</f>
        <v/>
      </c>
      <c r="F5078" t="str">
        <f>IF(Belegerfassung!L5086="","",IF(Belegerfassung!L5086&lt;&gt;"",IF(Belegerfassung!L5086&lt;&gt;"",IF(Belegerfassung!J5086&lt;&gt;0,VLOOKUP(Belegerfassung!L5086,Abfrage!$A$2:$C$19,2,),VLOOKUP(Belegerfassung!L5086,Abfrage!$A$2:$C$19,3,)),"")))</f>
        <v/>
      </c>
      <c r="G5078" t="str">
        <f t="shared" si="237"/>
        <v/>
      </c>
      <c r="H5078" s="31" t="str">
        <f>IF(A5078&lt;&gt;"",-Belegerfassung!J5086+Belegerfassung!K5086,"")</f>
        <v/>
      </c>
      <c r="I5078" s="49" t="str">
        <f>IFERROR(IF(H5078&lt;&gt;"",Belegerfassung!L5086*100,""),IF(OR(Belegerfassung!L5086="Leistung EU - Erlöse",Belegerfassung!L5086="Lieferungen EU-Erlöse",Belegerfassung!L5086="EUST",Belegerfassung!L5086="Bauleistungen 20%")=TRUE,"",MID(Belegerfassung!L5086,4,2)))</f>
        <v/>
      </c>
      <c r="J5078" s="6" t="str">
        <f>IF(A5078&lt;&gt;"",LEFT(Belegerfassung!D5086,40),"")</f>
        <v/>
      </c>
      <c r="K5078" t="str">
        <f>IF(A5078&lt;&gt;"",VLOOKUP(D5078,Abfrage!$F$2:$G$21,2,FALSE),"")</f>
        <v/>
      </c>
      <c r="L5078" s="6" t="str">
        <f>IF(Belegerfassung!H5086&lt;&gt;"",Belegerfassung!H5086,"")</f>
        <v/>
      </c>
      <c r="M5078" t="str">
        <f>IFERROR(IF(Belegerfassung!E5086&lt;&gt;"",VLOOKUP(Belegerfassung!E5086,Abfrage!$L$2:$M$15,2,),""),"")</f>
        <v/>
      </c>
      <c r="N5078" t="str">
        <f t="shared" si="238"/>
        <v/>
      </c>
      <c r="O5078" t="str">
        <f t="shared" si="239"/>
        <v/>
      </c>
      <c r="P5078" t="str">
        <f>IF(Belegerfassung!G5086&lt;&gt;"",CONCATENATE(Belegerfassung!G5086,".pdf"),"")</f>
        <v/>
      </c>
    </row>
    <row r="5079" spans="1:16">
      <c r="A5079" t="str">
        <f>IF(Belegerfassung!C5087&lt;&gt;"",0,"")</f>
        <v/>
      </c>
      <c r="B5079" t="str">
        <f>IFERROR(VLOOKUP(Belegerfassung!I5087,Konten!A:D,2,FALSE),"")</f>
        <v/>
      </c>
      <c r="C5079" t="str">
        <f>IF(A5079&lt;&gt;"",TEXT(Belegerfassung!C5087,"TT.MM.JJJJ"),"")</f>
        <v/>
      </c>
      <c r="D5079" t="str">
        <f>IFERROR(VLOOKUP(Belegerfassung!A5087,Abfrage!$E$2:$F$20,2,FALSE),"")</f>
        <v/>
      </c>
      <c r="E5079" t="str">
        <f>IF(A5079&lt;&gt;"",Belegerfassung!B5087,"")</f>
        <v/>
      </c>
      <c r="F5079" t="str">
        <f>IF(Belegerfassung!L5087="","",IF(Belegerfassung!L5087&lt;&gt;"",IF(Belegerfassung!L5087&lt;&gt;"",IF(Belegerfassung!J5087&lt;&gt;0,VLOOKUP(Belegerfassung!L5087,Abfrage!$A$2:$C$19,2,),VLOOKUP(Belegerfassung!L5087,Abfrage!$A$2:$C$19,3,)),"")))</f>
        <v/>
      </c>
      <c r="G5079" t="str">
        <f t="shared" si="237"/>
        <v/>
      </c>
      <c r="H5079" s="31" t="str">
        <f>IF(A5079&lt;&gt;"",-Belegerfassung!J5087+Belegerfassung!K5087,"")</f>
        <v/>
      </c>
      <c r="I5079" s="49" t="str">
        <f>IFERROR(IF(H5079&lt;&gt;"",Belegerfassung!L5087*100,""),IF(OR(Belegerfassung!L5087="Leistung EU - Erlöse",Belegerfassung!L5087="Lieferungen EU-Erlöse",Belegerfassung!L5087="EUST",Belegerfassung!L5087="Bauleistungen 20%")=TRUE,"",MID(Belegerfassung!L5087,4,2)))</f>
        <v/>
      </c>
      <c r="J5079" s="6" t="str">
        <f>IF(A5079&lt;&gt;"",LEFT(Belegerfassung!D5087,40),"")</f>
        <v/>
      </c>
      <c r="K5079" t="str">
        <f>IF(A5079&lt;&gt;"",VLOOKUP(D5079,Abfrage!$F$2:$G$21,2,FALSE),"")</f>
        <v/>
      </c>
      <c r="L5079" s="6" t="str">
        <f>IF(Belegerfassung!H5087&lt;&gt;"",Belegerfassung!H5087,"")</f>
        <v/>
      </c>
      <c r="M5079" t="str">
        <f>IFERROR(IF(Belegerfassung!E5087&lt;&gt;"",VLOOKUP(Belegerfassung!E5087,Abfrage!$L$2:$M$15,2,),""),"")</f>
        <v/>
      </c>
      <c r="N5079" t="str">
        <f t="shared" si="238"/>
        <v/>
      </c>
      <c r="O5079" t="str">
        <f t="shared" si="239"/>
        <v/>
      </c>
      <c r="P5079" t="str">
        <f>IF(Belegerfassung!G5087&lt;&gt;"",CONCATENATE(Belegerfassung!G5087,".pdf"),"")</f>
        <v/>
      </c>
    </row>
    <row r="5080" spans="1:16">
      <c r="A5080" t="str">
        <f>IF(Belegerfassung!C5088&lt;&gt;"",0,"")</f>
        <v/>
      </c>
      <c r="B5080" t="str">
        <f>IFERROR(VLOOKUP(Belegerfassung!I5088,Konten!A:D,2,FALSE),"")</f>
        <v/>
      </c>
      <c r="C5080" t="str">
        <f>IF(A5080&lt;&gt;"",TEXT(Belegerfassung!C5088,"TT.MM.JJJJ"),"")</f>
        <v/>
      </c>
      <c r="D5080" t="str">
        <f>IFERROR(VLOOKUP(Belegerfassung!A5088,Abfrage!$E$2:$F$20,2,FALSE),"")</f>
        <v/>
      </c>
      <c r="E5080" t="str">
        <f>IF(A5080&lt;&gt;"",Belegerfassung!B5088,"")</f>
        <v/>
      </c>
      <c r="F5080" t="str">
        <f>IF(Belegerfassung!L5088="","",IF(Belegerfassung!L5088&lt;&gt;"",IF(Belegerfassung!L5088&lt;&gt;"",IF(Belegerfassung!J5088&lt;&gt;0,VLOOKUP(Belegerfassung!L5088,Abfrage!$A$2:$C$19,2,),VLOOKUP(Belegerfassung!L5088,Abfrage!$A$2:$C$19,3,)),"")))</f>
        <v/>
      </c>
      <c r="G5080" t="str">
        <f t="shared" si="237"/>
        <v/>
      </c>
      <c r="H5080" s="31" t="str">
        <f>IF(A5080&lt;&gt;"",-Belegerfassung!J5088+Belegerfassung!K5088,"")</f>
        <v/>
      </c>
      <c r="I5080" s="49" t="str">
        <f>IFERROR(IF(H5080&lt;&gt;"",Belegerfassung!L5088*100,""),IF(OR(Belegerfassung!L5088="Leistung EU - Erlöse",Belegerfassung!L5088="Lieferungen EU-Erlöse",Belegerfassung!L5088="EUST",Belegerfassung!L5088="Bauleistungen 20%")=TRUE,"",MID(Belegerfassung!L5088,4,2)))</f>
        <v/>
      </c>
      <c r="J5080" s="6" t="str">
        <f>IF(A5080&lt;&gt;"",LEFT(Belegerfassung!D5088,40),"")</f>
        <v/>
      </c>
      <c r="K5080" t="str">
        <f>IF(A5080&lt;&gt;"",VLOOKUP(D5080,Abfrage!$F$2:$G$21,2,FALSE),"")</f>
        <v/>
      </c>
      <c r="L5080" s="6" t="str">
        <f>IF(Belegerfassung!H5088&lt;&gt;"",Belegerfassung!H5088,"")</f>
        <v/>
      </c>
      <c r="M5080" t="str">
        <f>IFERROR(IF(Belegerfassung!E5088&lt;&gt;"",VLOOKUP(Belegerfassung!E5088,Abfrage!$L$2:$M$15,2,),""),"")</f>
        <v/>
      </c>
      <c r="N5080" t="str">
        <f t="shared" si="238"/>
        <v/>
      </c>
      <c r="O5080" t="str">
        <f t="shared" si="239"/>
        <v/>
      </c>
      <c r="P5080" t="str">
        <f>IF(Belegerfassung!G5088&lt;&gt;"",CONCATENATE(Belegerfassung!G5088,".pdf"),"")</f>
        <v/>
      </c>
    </row>
    <row r="5081" spans="1:16">
      <c r="A5081" t="str">
        <f>IF(Belegerfassung!C5089&lt;&gt;"",0,"")</f>
        <v/>
      </c>
      <c r="B5081" t="str">
        <f>IFERROR(VLOOKUP(Belegerfassung!I5089,Konten!A:D,2,FALSE),"")</f>
        <v/>
      </c>
      <c r="C5081" t="str">
        <f>IF(A5081&lt;&gt;"",TEXT(Belegerfassung!C5089,"TT.MM.JJJJ"),"")</f>
        <v/>
      </c>
      <c r="D5081" t="str">
        <f>IFERROR(VLOOKUP(Belegerfassung!A5089,Abfrage!$E$2:$F$20,2,FALSE),"")</f>
        <v/>
      </c>
      <c r="E5081" t="str">
        <f>IF(A5081&lt;&gt;"",Belegerfassung!B5089,"")</f>
        <v/>
      </c>
      <c r="F5081" t="str">
        <f>IF(Belegerfassung!L5089="","",IF(Belegerfassung!L5089&lt;&gt;"",IF(Belegerfassung!L5089&lt;&gt;"",IF(Belegerfassung!J5089&lt;&gt;0,VLOOKUP(Belegerfassung!L5089,Abfrage!$A$2:$C$19,2,),VLOOKUP(Belegerfassung!L5089,Abfrage!$A$2:$C$19,3,)),"")))</f>
        <v/>
      </c>
      <c r="G5081" t="str">
        <f t="shared" si="237"/>
        <v/>
      </c>
      <c r="H5081" s="31" t="str">
        <f>IF(A5081&lt;&gt;"",-Belegerfassung!J5089+Belegerfassung!K5089,"")</f>
        <v/>
      </c>
      <c r="I5081" s="49" t="str">
        <f>IFERROR(IF(H5081&lt;&gt;"",Belegerfassung!L5089*100,""),IF(OR(Belegerfassung!L5089="Leistung EU - Erlöse",Belegerfassung!L5089="Lieferungen EU-Erlöse",Belegerfassung!L5089="EUST",Belegerfassung!L5089="Bauleistungen 20%")=TRUE,"",MID(Belegerfassung!L5089,4,2)))</f>
        <v/>
      </c>
      <c r="J5081" s="6" t="str">
        <f>IF(A5081&lt;&gt;"",LEFT(Belegerfassung!D5089,40),"")</f>
        <v/>
      </c>
      <c r="K5081" t="str">
        <f>IF(A5081&lt;&gt;"",VLOOKUP(D5081,Abfrage!$F$2:$G$21,2,FALSE),"")</f>
        <v/>
      </c>
      <c r="L5081" s="6" t="str">
        <f>IF(Belegerfassung!H5089&lt;&gt;"",Belegerfassung!H5089,"")</f>
        <v/>
      </c>
      <c r="M5081" t="str">
        <f>IFERROR(IF(Belegerfassung!E5089&lt;&gt;"",VLOOKUP(Belegerfassung!E5089,Abfrage!$L$2:$M$15,2,),""),"")</f>
        <v/>
      </c>
      <c r="N5081" t="str">
        <f t="shared" si="238"/>
        <v/>
      </c>
      <c r="O5081" t="str">
        <f t="shared" si="239"/>
        <v/>
      </c>
      <c r="P5081" t="str">
        <f>IF(Belegerfassung!G5089&lt;&gt;"",CONCATENATE(Belegerfassung!G5089,".pdf"),"")</f>
        <v/>
      </c>
    </row>
    <row r="5082" spans="1:16">
      <c r="A5082" t="str">
        <f>IF(Belegerfassung!C5090&lt;&gt;"",0,"")</f>
        <v/>
      </c>
      <c r="B5082" t="str">
        <f>IFERROR(VLOOKUP(Belegerfassung!I5090,Konten!A:D,2,FALSE),"")</f>
        <v/>
      </c>
      <c r="C5082" t="str">
        <f>IF(A5082&lt;&gt;"",TEXT(Belegerfassung!C5090,"TT.MM.JJJJ"),"")</f>
        <v/>
      </c>
      <c r="D5082" t="str">
        <f>IFERROR(VLOOKUP(Belegerfassung!A5090,Abfrage!$E$2:$F$20,2,FALSE),"")</f>
        <v/>
      </c>
      <c r="E5082" t="str">
        <f>IF(A5082&lt;&gt;"",Belegerfassung!B5090,"")</f>
        <v/>
      </c>
      <c r="F5082" t="str">
        <f>IF(Belegerfassung!L5090="","",IF(Belegerfassung!L5090&lt;&gt;"",IF(Belegerfassung!L5090&lt;&gt;"",IF(Belegerfassung!J5090&lt;&gt;0,VLOOKUP(Belegerfassung!L5090,Abfrage!$A$2:$C$19,2,),VLOOKUP(Belegerfassung!L5090,Abfrage!$A$2:$C$19,3,)),"")))</f>
        <v/>
      </c>
      <c r="G5082" t="str">
        <f t="shared" si="237"/>
        <v/>
      </c>
      <c r="H5082" s="31" t="str">
        <f>IF(A5082&lt;&gt;"",-Belegerfassung!J5090+Belegerfassung!K5090,"")</f>
        <v/>
      </c>
      <c r="I5082" s="49" t="str">
        <f>IFERROR(IF(H5082&lt;&gt;"",Belegerfassung!L5090*100,""),IF(OR(Belegerfassung!L5090="Leistung EU - Erlöse",Belegerfassung!L5090="Lieferungen EU-Erlöse",Belegerfassung!L5090="EUST",Belegerfassung!L5090="Bauleistungen 20%")=TRUE,"",MID(Belegerfassung!L5090,4,2)))</f>
        <v/>
      </c>
      <c r="J5082" s="6" t="str">
        <f>IF(A5082&lt;&gt;"",LEFT(Belegerfassung!D5090,40),"")</f>
        <v/>
      </c>
      <c r="K5082" t="str">
        <f>IF(A5082&lt;&gt;"",VLOOKUP(D5082,Abfrage!$F$2:$G$21,2,FALSE),"")</f>
        <v/>
      </c>
      <c r="L5082" s="6" t="str">
        <f>IF(Belegerfassung!H5090&lt;&gt;"",Belegerfassung!H5090,"")</f>
        <v/>
      </c>
      <c r="M5082" t="str">
        <f>IFERROR(IF(Belegerfassung!E5090&lt;&gt;"",VLOOKUP(Belegerfassung!E5090,Abfrage!$L$2:$M$15,2,),""),"")</f>
        <v/>
      </c>
      <c r="N5082" t="str">
        <f t="shared" si="238"/>
        <v/>
      </c>
      <c r="O5082" t="str">
        <f t="shared" si="239"/>
        <v/>
      </c>
      <c r="P5082" t="str">
        <f>IF(Belegerfassung!G5090&lt;&gt;"",CONCATENATE(Belegerfassung!G5090,".pdf"),"")</f>
        <v/>
      </c>
    </row>
    <row r="5083" spans="1:16">
      <c r="A5083" t="str">
        <f>IF(Belegerfassung!C5091&lt;&gt;"",0,"")</f>
        <v/>
      </c>
      <c r="B5083" t="str">
        <f>IFERROR(VLOOKUP(Belegerfassung!I5091,Konten!A:D,2,FALSE),"")</f>
        <v/>
      </c>
      <c r="C5083" t="str">
        <f>IF(A5083&lt;&gt;"",TEXT(Belegerfassung!C5091,"TT.MM.JJJJ"),"")</f>
        <v/>
      </c>
      <c r="D5083" t="str">
        <f>IFERROR(VLOOKUP(Belegerfassung!A5091,Abfrage!$E$2:$F$20,2,FALSE),"")</f>
        <v/>
      </c>
      <c r="E5083" t="str">
        <f>IF(A5083&lt;&gt;"",Belegerfassung!B5091,"")</f>
        <v/>
      </c>
      <c r="F5083" t="str">
        <f>IF(Belegerfassung!L5091="","",IF(Belegerfassung!L5091&lt;&gt;"",IF(Belegerfassung!L5091&lt;&gt;"",IF(Belegerfassung!J5091&lt;&gt;0,VLOOKUP(Belegerfassung!L5091,Abfrage!$A$2:$C$19,2,),VLOOKUP(Belegerfassung!L5091,Abfrage!$A$2:$C$19,3,)),"")))</f>
        <v/>
      </c>
      <c r="G5083" t="str">
        <f t="shared" si="237"/>
        <v/>
      </c>
      <c r="H5083" s="31" t="str">
        <f>IF(A5083&lt;&gt;"",-Belegerfassung!J5091+Belegerfassung!K5091,"")</f>
        <v/>
      </c>
      <c r="I5083" s="49" t="str">
        <f>IFERROR(IF(H5083&lt;&gt;"",Belegerfassung!L5091*100,""),IF(OR(Belegerfassung!L5091="Leistung EU - Erlöse",Belegerfassung!L5091="Lieferungen EU-Erlöse",Belegerfassung!L5091="EUST",Belegerfassung!L5091="Bauleistungen 20%")=TRUE,"",MID(Belegerfassung!L5091,4,2)))</f>
        <v/>
      </c>
      <c r="J5083" s="6" t="str">
        <f>IF(A5083&lt;&gt;"",LEFT(Belegerfassung!D5091,40),"")</f>
        <v/>
      </c>
      <c r="K5083" t="str">
        <f>IF(A5083&lt;&gt;"",VLOOKUP(D5083,Abfrage!$F$2:$G$21,2,FALSE),"")</f>
        <v/>
      </c>
      <c r="L5083" s="6" t="str">
        <f>IF(Belegerfassung!H5091&lt;&gt;"",Belegerfassung!H5091,"")</f>
        <v/>
      </c>
      <c r="M5083" t="str">
        <f>IFERROR(IF(Belegerfassung!E5091&lt;&gt;"",VLOOKUP(Belegerfassung!E5091,Abfrage!$L$2:$M$15,2,),""),"")</f>
        <v/>
      </c>
      <c r="N5083" t="str">
        <f t="shared" si="238"/>
        <v/>
      </c>
      <c r="O5083" t="str">
        <f t="shared" si="239"/>
        <v/>
      </c>
      <c r="P5083" t="str">
        <f>IF(Belegerfassung!G5091&lt;&gt;"",CONCATENATE(Belegerfassung!G5091,".pdf"),"")</f>
        <v/>
      </c>
    </row>
    <row r="5084" spans="1:16">
      <c r="A5084" t="str">
        <f>IF(Belegerfassung!C5092&lt;&gt;"",0,"")</f>
        <v/>
      </c>
      <c r="B5084" t="str">
        <f>IFERROR(VLOOKUP(Belegerfassung!I5092,Konten!A:D,2,FALSE),"")</f>
        <v/>
      </c>
      <c r="C5084" t="str">
        <f>IF(A5084&lt;&gt;"",TEXT(Belegerfassung!C5092,"TT.MM.JJJJ"),"")</f>
        <v/>
      </c>
      <c r="D5084" t="str">
        <f>IFERROR(VLOOKUP(Belegerfassung!A5092,Abfrage!$E$2:$F$20,2,FALSE),"")</f>
        <v/>
      </c>
      <c r="E5084" t="str">
        <f>IF(A5084&lt;&gt;"",Belegerfassung!B5092,"")</f>
        <v/>
      </c>
      <c r="F5084" t="str">
        <f>IF(Belegerfassung!L5092="","",IF(Belegerfassung!L5092&lt;&gt;"",IF(Belegerfassung!L5092&lt;&gt;"",IF(Belegerfassung!J5092&lt;&gt;0,VLOOKUP(Belegerfassung!L5092,Abfrage!$A$2:$C$19,2,),VLOOKUP(Belegerfassung!L5092,Abfrage!$A$2:$C$19,3,)),"")))</f>
        <v/>
      </c>
      <c r="G5084" t="str">
        <f t="shared" si="237"/>
        <v/>
      </c>
      <c r="H5084" s="31" t="str">
        <f>IF(A5084&lt;&gt;"",-Belegerfassung!J5092+Belegerfassung!K5092,"")</f>
        <v/>
      </c>
      <c r="I5084" s="49" t="str">
        <f>IFERROR(IF(H5084&lt;&gt;"",Belegerfassung!L5092*100,""),IF(OR(Belegerfassung!L5092="Leistung EU - Erlöse",Belegerfassung!L5092="Lieferungen EU-Erlöse",Belegerfassung!L5092="EUST",Belegerfassung!L5092="Bauleistungen 20%")=TRUE,"",MID(Belegerfassung!L5092,4,2)))</f>
        <v/>
      </c>
      <c r="J5084" s="6" t="str">
        <f>IF(A5084&lt;&gt;"",LEFT(Belegerfassung!D5092,40),"")</f>
        <v/>
      </c>
      <c r="K5084" t="str">
        <f>IF(A5084&lt;&gt;"",VLOOKUP(D5084,Abfrage!$F$2:$G$21,2,FALSE),"")</f>
        <v/>
      </c>
      <c r="L5084" s="6" t="str">
        <f>IF(Belegerfassung!H5092&lt;&gt;"",Belegerfassung!H5092,"")</f>
        <v/>
      </c>
      <c r="M5084" t="str">
        <f>IFERROR(IF(Belegerfassung!E5092&lt;&gt;"",VLOOKUP(Belegerfassung!E5092,Abfrage!$L$2:$M$15,2,),""),"")</f>
        <v/>
      </c>
      <c r="N5084" t="str">
        <f t="shared" si="238"/>
        <v/>
      </c>
      <c r="O5084" t="str">
        <f t="shared" si="239"/>
        <v/>
      </c>
      <c r="P5084" t="str">
        <f>IF(Belegerfassung!G5092&lt;&gt;"",CONCATENATE(Belegerfassung!G5092,".pdf"),"")</f>
        <v/>
      </c>
    </row>
    <row r="5085" spans="1:16">
      <c r="A5085" t="str">
        <f>IF(Belegerfassung!C5093&lt;&gt;"",0,"")</f>
        <v/>
      </c>
      <c r="B5085" t="str">
        <f>IFERROR(VLOOKUP(Belegerfassung!I5093,Konten!A:D,2,FALSE),"")</f>
        <v/>
      </c>
      <c r="C5085" t="str">
        <f>IF(A5085&lt;&gt;"",TEXT(Belegerfassung!C5093,"TT.MM.JJJJ"),"")</f>
        <v/>
      </c>
      <c r="D5085" t="str">
        <f>IFERROR(VLOOKUP(Belegerfassung!A5093,Abfrage!$E$2:$F$20,2,FALSE),"")</f>
        <v/>
      </c>
      <c r="E5085" t="str">
        <f>IF(A5085&lt;&gt;"",Belegerfassung!B5093,"")</f>
        <v/>
      </c>
      <c r="F5085" t="str">
        <f>IF(Belegerfassung!L5093="","",IF(Belegerfassung!L5093&lt;&gt;"",IF(Belegerfassung!L5093&lt;&gt;"",IF(Belegerfassung!J5093&lt;&gt;0,VLOOKUP(Belegerfassung!L5093,Abfrage!$A$2:$C$19,2,),VLOOKUP(Belegerfassung!L5093,Abfrage!$A$2:$C$19,3,)),"")))</f>
        <v/>
      </c>
      <c r="G5085" t="str">
        <f t="shared" si="237"/>
        <v/>
      </c>
      <c r="H5085" s="31" t="str">
        <f>IF(A5085&lt;&gt;"",-Belegerfassung!J5093+Belegerfassung!K5093,"")</f>
        <v/>
      </c>
      <c r="I5085" s="49" t="str">
        <f>IFERROR(IF(H5085&lt;&gt;"",Belegerfassung!L5093*100,""),IF(OR(Belegerfassung!L5093="Leistung EU - Erlöse",Belegerfassung!L5093="Lieferungen EU-Erlöse",Belegerfassung!L5093="EUST",Belegerfassung!L5093="Bauleistungen 20%")=TRUE,"",MID(Belegerfassung!L5093,4,2)))</f>
        <v/>
      </c>
      <c r="J5085" s="6" t="str">
        <f>IF(A5085&lt;&gt;"",LEFT(Belegerfassung!D5093,40),"")</f>
        <v/>
      </c>
      <c r="K5085" t="str">
        <f>IF(A5085&lt;&gt;"",VLOOKUP(D5085,Abfrage!$F$2:$G$21,2,FALSE),"")</f>
        <v/>
      </c>
      <c r="L5085" s="6" t="str">
        <f>IF(Belegerfassung!H5093&lt;&gt;"",Belegerfassung!H5093,"")</f>
        <v/>
      </c>
      <c r="M5085" t="str">
        <f>IFERROR(IF(Belegerfassung!E5093&lt;&gt;"",VLOOKUP(Belegerfassung!E5093,Abfrage!$L$2:$M$15,2,),""),"")</f>
        <v/>
      </c>
      <c r="N5085" t="str">
        <f t="shared" si="238"/>
        <v/>
      </c>
      <c r="O5085" t="str">
        <f t="shared" si="239"/>
        <v/>
      </c>
      <c r="P5085" t="str">
        <f>IF(Belegerfassung!G5093&lt;&gt;"",CONCATENATE(Belegerfassung!G5093,".pdf"),"")</f>
        <v/>
      </c>
    </row>
    <row r="5086" spans="1:16">
      <c r="A5086" t="str">
        <f>IF(Belegerfassung!C5094&lt;&gt;"",0,"")</f>
        <v/>
      </c>
      <c r="B5086" t="str">
        <f>IFERROR(VLOOKUP(Belegerfassung!I5094,Konten!A:D,2,FALSE),"")</f>
        <v/>
      </c>
      <c r="C5086" t="str">
        <f>IF(A5086&lt;&gt;"",TEXT(Belegerfassung!C5094,"TT.MM.JJJJ"),"")</f>
        <v/>
      </c>
      <c r="D5086" t="str">
        <f>IFERROR(VLOOKUP(Belegerfassung!A5094,Abfrage!$E$2:$F$20,2,FALSE),"")</f>
        <v/>
      </c>
      <c r="E5086" t="str">
        <f>IF(A5086&lt;&gt;"",Belegerfassung!B5094,"")</f>
        <v/>
      </c>
      <c r="F5086" t="str">
        <f>IF(Belegerfassung!L5094="","",IF(Belegerfassung!L5094&lt;&gt;"",IF(Belegerfassung!L5094&lt;&gt;"",IF(Belegerfassung!J5094&lt;&gt;0,VLOOKUP(Belegerfassung!L5094,Abfrage!$A$2:$C$19,2,),VLOOKUP(Belegerfassung!L5094,Abfrage!$A$2:$C$19,3,)),"")))</f>
        <v/>
      </c>
      <c r="G5086" t="str">
        <f t="shared" si="237"/>
        <v/>
      </c>
      <c r="H5086" s="31" t="str">
        <f>IF(A5086&lt;&gt;"",-Belegerfassung!J5094+Belegerfassung!K5094,"")</f>
        <v/>
      </c>
      <c r="I5086" s="49" t="str">
        <f>IFERROR(IF(H5086&lt;&gt;"",Belegerfassung!L5094*100,""),IF(OR(Belegerfassung!L5094="Leistung EU - Erlöse",Belegerfassung!L5094="Lieferungen EU-Erlöse",Belegerfassung!L5094="EUST",Belegerfassung!L5094="Bauleistungen 20%")=TRUE,"",MID(Belegerfassung!L5094,4,2)))</f>
        <v/>
      </c>
      <c r="J5086" s="6" t="str">
        <f>IF(A5086&lt;&gt;"",LEFT(Belegerfassung!D5094,40),"")</f>
        <v/>
      </c>
      <c r="K5086" t="str">
        <f>IF(A5086&lt;&gt;"",VLOOKUP(D5086,Abfrage!$F$2:$G$21,2,FALSE),"")</f>
        <v/>
      </c>
      <c r="L5086" s="6" t="str">
        <f>IF(Belegerfassung!H5094&lt;&gt;"",Belegerfassung!H5094,"")</f>
        <v/>
      </c>
      <c r="M5086" t="str">
        <f>IFERROR(IF(Belegerfassung!E5094&lt;&gt;"",VLOOKUP(Belegerfassung!E5094,Abfrage!$L$2:$M$15,2,),""),"")</f>
        <v/>
      </c>
      <c r="N5086" t="str">
        <f t="shared" si="238"/>
        <v/>
      </c>
      <c r="O5086" t="str">
        <f t="shared" si="239"/>
        <v/>
      </c>
      <c r="P5086" t="str">
        <f>IF(Belegerfassung!G5094&lt;&gt;"",CONCATENATE(Belegerfassung!G5094,".pdf"),"")</f>
        <v/>
      </c>
    </row>
    <row r="5087" spans="1:16">
      <c r="A5087" t="str">
        <f>IF(Belegerfassung!C5095&lt;&gt;"",0,"")</f>
        <v/>
      </c>
      <c r="B5087" t="str">
        <f>IFERROR(VLOOKUP(Belegerfassung!I5095,Konten!A:D,2,FALSE),"")</f>
        <v/>
      </c>
      <c r="C5087" t="str">
        <f>IF(A5087&lt;&gt;"",TEXT(Belegerfassung!C5095,"TT.MM.JJJJ"),"")</f>
        <v/>
      </c>
      <c r="D5087" t="str">
        <f>IFERROR(VLOOKUP(Belegerfassung!A5095,Abfrage!$E$2:$F$20,2,FALSE),"")</f>
        <v/>
      </c>
      <c r="E5087" t="str">
        <f>IF(A5087&lt;&gt;"",Belegerfassung!B5095,"")</f>
        <v/>
      </c>
      <c r="F5087" t="str">
        <f>IF(Belegerfassung!L5095="","",IF(Belegerfassung!L5095&lt;&gt;"",IF(Belegerfassung!L5095&lt;&gt;"",IF(Belegerfassung!J5095&lt;&gt;0,VLOOKUP(Belegerfassung!L5095,Abfrage!$A$2:$C$19,2,),VLOOKUP(Belegerfassung!L5095,Abfrage!$A$2:$C$19,3,)),"")))</f>
        <v/>
      </c>
      <c r="G5087" t="str">
        <f t="shared" si="237"/>
        <v/>
      </c>
      <c r="H5087" s="31" t="str">
        <f>IF(A5087&lt;&gt;"",-Belegerfassung!J5095+Belegerfassung!K5095,"")</f>
        <v/>
      </c>
      <c r="I5087" s="49" t="str">
        <f>IFERROR(IF(H5087&lt;&gt;"",Belegerfassung!L5095*100,""),IF(OR(Belegerfassung!L5095="Leistung EU - Erlöse",Belegerfassung!L5095="Lieferungen EU-Erlöse",Belegerfassung!L5095="EUST",Belegerfassung!L5095="Bauleistungen 20%")=TRUE,"",MID(Belegerfassung!L5095,4,2)))</f>
        <v/>
      </c>
      <c r="J5087" s="6" t="str">
        <f>IF(A5087&lt;&gt;"",LEFT(Belegerfassung!D5095,40),"")</f>
        <v/>
      </c>
      <c r="K5087" t="str">
        <f>IF(A5087&lt;&gt;"",VLOOKUP(D5087,Abfrage!$F$2:$G$21,2,FALSE),"")</f>
        <v/>
      </c>
      <c r="L5087" s="6" t="str">
        <f>IF(Belegerfassung!H5095&lt;&gt;"",Belegerfassung!H5095,"")</f>
        <v/>
      </c>
      <c r="M5087" t="str">
        <f>IFERROR(IF(Belegerfassung!E5095&lt;&gt;"",VLOOKUP(Belegerfassung!E5095,Abfrage!$L$2:$M$15,2,),""),"")</f>
        <v/>
      </c>
      <c r="N5087" t="str">
        <f t="shared" si="238"/>
        <v/>
      </c>
      <c r="O5087" t="str">
        <f t="shared" si="239"/>
        <v/>
      </c>
      <c r="P5087" t="str">
        <f>IF(Belegerfassung!G5095&lt;&gt;"",CONCATENATE(Belegerfassung!G5095,".pdf"),"")</f>
        <v/>
      </c>
    </row>
    <row r="5088" spans="1:16">
      <c r="A5088" t="str">
        <f>IF(Belegerfassung!C5096&lt;&gt;"",0,"")</f>
        <v/>
      </c>
      <c r="B5088" t="str">
        <f>IFERROR(VLOOKUP(Belegerfassung!I5096,Konten!A:D,2,FALSE),"")</f>
        <v/>
      </c>
      <c r="C5088" t="str">
        <f>IF(A5088&lt;&gt;"",TEXT(Belegerfassung!C5096,"TT.MM.JJJJ"),"")</f>
        <v/>
      </c>
      <c r="D5088" t="str">
        <f>IFERROR(VLOOKUP(Belegerfassung!A5096,Abfrage!$E$2:$F$20,2,FALSE),"")</f>
        <v/>
      </c>
      <c r="E5088" t="str">
        <f>IF(A5088&lt;&gt;"",Belegerfassung!B5096,"")</f>
        <v/>
      </c>
      <c r="F5088" t="str">
        <f>IF(Belegerfassung!L5096="","",IF(Belegerfassung!L5096&lt;&gt;"",IF(Belegerfassung!L5096&lt;&gt;"",IF(Belegerfassung!J5096&lt;&gt;0,VLOOKUP(Belegerfassung!L5096,Abfrage!$A$2:$C$19,2,),VLOOKUP(Belegerfassung!L5096,Abfrage!$A$2:$C$19,3,)),"")))</f>
        <v/>
      </c>
      <c r="G5088" t="str">
        <f t="shared" si="237"/>
        <v/>
      </c>
      <c r="H5088" s="31" t="str">
        <f>IF(A5088&lt;&gt;"",-Belegerfassung!J5096+Belegerfassung!K5096,"")</f>
        <v/>
      </c>
      <c r="I5088" s="49" t="str">
        <f>IFERROR(IF(H5088&lt;&gt;"",Belegerfassung!L5096*100,""),IF(OR(Belegerfassung!L5096="Leistung EU - Erlöse",Belegerfassung!L5096="Lieferungen EU-Erlöse",Belegerfassung!L5096="EUST",Belegerfassung!L5096="Bauleistungen 20%")=TRUE,"",MID(Belegerfassung!L5096,4,2)))</f>
        <v/>
      </c>
      <c r="J5088" s="6" t="str">
        <f>IF(A5088&lt;&gt;"",LEFT(Belegerfassung!D5096,40),"")</f>
        <v/>
      </c>
      <c r="K5088" t="str">
        <f>IF(A5088&lt;&gt;"",VLOOKUP(D5088,Abfrage!$F$2:$G$21,2,FALSE),"")</f>
        <v/>
      </c>
      <c r="L5088" s="6" t="str">
        <f>IF(Belegerfassung!H5096&lt;&gt;"",Belegerfassung!H5096,"")</f>
        <v/>
      </c>
      <c r="M5088" t="str">
        <f>IFERROR(IF(Belegerfassung!E5096&lt;&gt;"",VLOOKUP(Belegerfassung!E5096,Abfrage!$L$2:$M$15,2,),""),"")</f>
        <v/>
      </c>
      <c r="N5088" t="str">
        <f t="shared" si="238"/>
        <v/>
      </c>
      <c r="O5088" t="str">
        <f t="shared" si="239"/>
        <v/>
      </c>
      <c r="P5088" t="str">
        <f>IF(Belegerfassung!G5096&lt;&gt;"",CONCATENATE(Belegerfassung!G5096,".pdf"),"")</f>
        <v/>
      </c>
    </row>
    <row r="5089" spans="1:16">
      <c r="A5089" t="str">
        <f>IF(Belegerfassung!C5097&lt;&gt;"",0,"")</f>
        <v/>
      </c>
      <c r="B5089" t="str">
        <f>IFERROR(VLOOKUP(Belegerfassung!I5097,Konten!A:D,2,FALSE),"")</f>
        <v/>
      </c>
      <c r="C5089" t="str">
        <f>IF(A5089&lt;&gt;"",TEXT(Belegerfassung!C5097,"TT.MM.JJJJ"),"")</f>
        <v/>
      </c>
      <c r="D5089" t="str">
        <f>IFERROR(VLOOKUP(Belegerfassung!A5097,Abfrage!$E$2:$F$20,2,FALSE),"")</f>
        <v/>
      </c>
      <c r="E5089" t="str">
        <f>IF(A5089&lt;&gt;"",Belegerfassung!B5097,"")</f>
        <v/>
      </c>
      <c r="F5089" t="str">
        <f>IF(Belegerfassung!L5097="","",IF(Belegerfassung!L5097&lt;&gt;"",IF(Belegerfassung!L5097&lt;&gt;"",IF(Belegerfassung!J5097&lt;&gt;0,VLOOKUP(Belegerfassung!L5097,Abfrage!$A$2:$C$19,2,),VLOOKUP(Belegerfassung!L5097,Abfrage!$A$2:$C$19,3,)),"")))</f>
        <v/>
      </c>
      <c r="G5089" t="str">
        <f t="shared" si="237"/>
        <v/>
      </c>
      <c r="H5089" s="31" t="str">
        <f>IF(A5089&lt;&gt;"",-Belegerfassung!J5097+Belegerfassung!K5097,"")</f>
        <v/>
      </c>
      <c r="I5089" s="49" t="str">
        <f>IFERROR(IF(H5089&lt;&gt;"",Belegerfassung!L5097*100,""),IF(OR(Belegerfassung!L5097="Leistung EU - Erlöse",Belegerfassung!L5097="Lieferungen EU-Erlöse",Belegerfassung!L5097="EUST",Belegerfassung!L5097="Bauleistungen 20%")=TRUE,"",MID(Belegerfassung!L5097,4,2)))</f>
        <v/>
      </c>
      <c r="J5089" s="6" t="str">
        <f>IF(A5089&lt;&gt;"",LEFT(Belegerfassung!D5097,40),"")</f>
        <v/>
      </c>
      <c r="K5089" t="str">
        <f>IF(A5089&lt;&gt;"",VLOOKUP(D5089,Abfrage!$F$2:$G$21,2,FALSE),"")</f>
        <v/>
      </c>
      <c r="L5089" s="6" t="str">
        <f>IF(Belegerfassung!H5097&lt;&gt;"",Belegerfassung!H5097,"")</f>
        <v/>
      </c>
      <c r="M5089" t="str">
        <f>IFERROR(IF(Belegerfassung!E5097&lt;&gt;"",VLOOKUP(Belegerfassung!E5097,Abfrage!$L$2:$M$15,2,),""),"")</f>
        <v/>
      </c>
      <c r="N5089" t="str">
        <f t="shared" si="238"/>
        <v/>
      </c>
      <c r="O5089" t="str">
        <f t="shared" si="239"/>
        <v/>
      </c>
      <c r="P5089" t="str">
        <f>IF(Belegerfassung!G5097&lt;&gt;"",CONCATENATE(Belegerfassung!G5097,".pdf"),"")</f>
        <v/>
      </c>
    </row>
    <row r="5090" spans="1:16">
      <c r="A5090" t="str">
        <f>IF(Belegerfassung!C5098&lt;&gt;"",0,"")</f>
        <v/>
      </c>
      <c r="B5090" t="str">
        <f>IFERROR(VLOOKUP(Belegerfassung!I5098,Konten!A:D,2,FALSE),"")</f>
        <v/>
      </c>
      <c r="C5090" t="str">
        <f>IF(A5090&lt;&gt;"",TEXT(Belegerfassung!C5098,"TT.MM.JJJJ"),"")</f>
        <v/>
      </c>
      <c r="D5090" t="str">
        <f>IFERROR(VLOOKUP(Belegerfassung!A5098,Abfrage!$E$2:$F$20,2,FALSE),"")</f>
        <v/>
      </c>
      <c r="E5090" t="str">
        <f>IF(A5090&lt;&gt;"",Belegerfassung!B5098,"")</f>
        <v/>
      </c>
      <c r="F5090" t="str">
        <f>IF(Belegerfassung!L5098="","",IF(Belegerfassung!L5098&lt;&gt;"",IF(Belegerfassung!L5098&lt;&gt;"",IF(Belegerfassung!J5098&lt;&gt;0,VLOOKUP(Belegerfassung!L5098,Abfrage!$A$2:$C$19,2,),VLOOKUP(Belegerfassung!L5098,Abfrage!$A$2:$C$19,3,)),"")))</f>
        <v/>
      </c>
      <c r="G5090" t="str">
        <f t="shared" si="237"/>
        <v/>
      </c>
      <c r="H5090" s="31" t="str">
        <f>IF(A5090&lt;&gt;"",-Belegerfassung!J5098+Belegerfassung!K5098,"")</f>
        <v/>
      </c>
      <c r="I5090" s="49" t="str">
        <f>IFERROR(IF(H5090&lt;&gt;"",Belegerfassung!L5098*100,""),IF(OR(Belegerfassung!L5098="Leistung EU - Erlöse",Belegerfassung!L5098="Lieferungen EU-Erlöse",Belegerfassung!L5098="EUST",Belegerfassung!L5098="Bauleistungen 20%")=TRUE,"",MID(Belegerfassung!L5098,4,2)))</f>
        <v/>
      </c>
      <c r="J5090" s="6" t="str">
        <f>IF(A5090&lt;&gt;"",LEFT(Belegerfassung!D5098,40),"")</f>
        <v/>
      </c>
      <c r="K5090" t="str">
        <f>IF(A5090&lt;&gt;"",VLOOKUP(D5090,Abfrage!$F$2:$G$21,2,FALSE),"")</f>
        <v/>
      </c>
      <c r="L5090" s="6" t="str">
        <f>IF(Belegerfassung!H5098&lt;&gt;"",Belegerfassung!H5098,"")</f>
        <v/>
      </c>
      <c r="M5090" t="str">
        <f>IFERROR(IF(Belegerfassung!E5098&lt;&gt;"",VLOOKUP(Belegerfassung!E5098,Abfrage!$L$2:$M$15,2,),""),"")</f>
        <v/>
      </c>
      <c r="N5090" t="str">
        <f t="shared" si="238"/>
        <v/>
      </c>
      <c r="O5090" t="str">
        <f t="shared" si="239"/>
        <v/>
      </c>
      <c r="P5090" t="str">
        <f>IF(Belegerfassung!G5098&lt;&gt;"",CONCATENATE(Belegerfassung!G5098,".pdf"),"")</f>
        <v/>
      </c>
    </row>
    <row r="5091" spans="1:16">
      <c r="A5091" t="str">
        <f>IF(Belegerfassung!C5099&lt;&gt;"",0,"")</f>
        <v/>
      </c>
      <c r="B5091" t="str">
        <f>IFERROR(VLOOKUP(Belegerfassung!I5099,Konten!A:D,2,FALSE),"")</f>
        <v/>
      </c>
      <c r="C5091" t="str">
        <f>IF(A5091&lt;&gt;"",TEXT(Belegerfassung!C5099,"TT.MM.JJJJ"),"")</f>
        <v/>
      </c>
      <c r="D5091" t="str">
        <f>IFERROR(VLOOKUP(Belegerfassung!A5099,Abfrage!$E$2:$F$20,2,FALSE),"")</f>
        <v/>
      </c>
      <c r="E5091" t="str">
        <f>IF(A5091&lt;&gt;"",Belegerfassung!B5099,"")</f>
        <v/>
      </c>
      <c r="F5091" t="str">
        <f>IF(Belegerfassung!L5099="","",IF(Belegerfassung!L5099&lt;&gt;"",IF(Belegerfassung!L5099&lt;&gt;"",IF(Belegerfassung!J5099&lt;&gt;0,VLOOKUP(Belegerfassung!L5099,Abfrage!$A$2:$C$19,2,),VLOOKUP(Belegerfassung!L5099,Abfrage!$A$2:$C$19,3,)),"")))</f>
        <v/>
      </c>
      <c r="G5091" t="str">
        <f t="shared" si="237"/>
        <v/>
      </c>
      <c r="H5091" s="31" t="str">
        <f>IF(A5091&lt;&gt;"",-Belegerfassung!J5099+Belegerfassung!K5099,"")</f>
        <v/>
      </c>
      <c r="I5091" s="49" t="str">
        <f>IFERROR(IF(H5091&lt;&gt;"",Belegerfassung!L5099*100,""),IF(OR(Belegerfassung!L5099="Leistung EU - Erlöse",Belegerfassung!L5099="Lieferungen EU-Erlöse",Belegerfassung!L5099="EUST",Belegerfassung!L5099="Bauleistungen 20%")=TRUE,"",MID(Belegerfassung!L5099,4,2)))</f>
        <v/>
      </c>
      <c r="J5091" s="6" t="str">
        <f>IF(A5091&lt;&gt;"",LEFT(Belegerfassung!D5099,40),"")</f>
        <v/>
      </c>
      <c r="K5091" t="str">
        <f>IF(A5091&lt;&gt;"",VLOOKUP(D5091,Abfrage!$F$2:$G$21,2,FALSE),"")</f>
        <v/>
      </c>
      <c r="L5091" s="6" t="str">
        <f>IF(Belegerfassung!H5099&lt;&gt;"",Belegerfassung!H5099,"")</f>
        <v/>
      </c>
      <c r="M5091" t="str">
        <f>IFERROR(IF(Belegerfassung!E5099&lt;&gt;"",VLOOKUP(Belegerfassung!E5099,Abfrage!$L$2:$M$15,2,),""),"")</f>
        <v/>
      </c>
      <c r="N5091" t="str">
        <f t="shared" si="238"/>
        <v/>
      </c>
      <c r="O5091" t="str">
        <f t="shared" si="239"/>
        <v/>
      </c>
      <c r="P5091" t="str">
        <f>IF(Belegerfassung!G5099&lt;&gt;"",CONCATENATE(Belegerfassung!G5099,".pdf"),"")</f>
        <v/>
      </c>
    </row>
    <row r="5092" spans="1:16">
      <c r="A5092" t="str">
        <f>IF(Belegerfassung!C5100&lt;&gt;"",0,"")</f>
        <v/>
      </c>
      <c r="B5092" t="str">
        <f>IFERROR(VLOOKUP(Belegerfassung!I5100,Konten!A:D,2,FALSE),"")</f>
        <v/>
      </c>
      <c r="C5092" t="str">
        <f>IF(A5092&lt;&gt;"",TEXT(Belegerfassung!C5100,"TT.MM.JJJJ"),"")</f>
        <v/>
      </c>
      <c r="D5092" t="str">
        <f>IFERROR(VLOOKUP(Belegerfassung!A5100,Abfrage!$E$2:$F$20,2,FALSE),"")</f>
        <v/>
      </c>
      <c r="E5092" t="str">
        <f>IF(A5092&lt;&gt;"",Belegerfassung!B5100,"")</f>
        <v/>
      </c>
      <c r="F5092" t="str">
        <f>IF(Belegerfassung!L5100="","",IF(Belegerfassung!L5100&lt;&gt;"",IF(Belegerfassung!L5100&lt;&gt;"",IF(Belegerfassung!J5100&lt;&gt;0,VLOOKUP(Belegerfassung!L5100,Abfrage!$A$2:$C$19,2,),VLOOKUP(Belegerfassung!L5100,Abfrage!$A$2:$C$19,3,)),"")))</f>
        <v/>
      </c>
      <c r="G5092" t="str">
        <f t="shared" si="237"/>
        <v/>
      </c>
      <c r="H5092" s="31" t="str">
        <f>IF(A5092&lt;&gt;"",-Belegerfassung!J5100+Belegerfassung!K5100,"")</f>
        <v/>
      </c>
      <c r="I5092" s="49" t="str">
        <f>IFERROR(IF(H5092&lt;&gt;"",Belegerfassung!L5100*100,""),IF(OR(Belegerfassung!L5100="Leistung EU - Erlöse",Belegerfassung!L5100="Lieferungen EU-Erlöse",Belegerfassung!L5100="EUST",Belegerfassung!L5100="Bauleistungen 20%")=TRUE,"",MID(Belegerfassung!L5100,4,2)))</f>
        <v/>
      </c>
      <c r="J5092" s="6" t="str">
        <f>IF(A5092&lt;&gt;"",LEFT(Belegerfassung!D5100,40),"")</f>
        <v/>
      </c>
      <c r="K5092" t="str">
        <f>IF(A5092&lt;&gt;"",VLOOKUP(D5092,Abfrage!$F$2:$G$21,2,FALSE),"")</f>
        <v/>
      </c>
      <c r="L5092" s="6" t="str">
        <f>IF(Belegerfassung!H5100&lt;&gt;"",Belegerfassung!H5100,"")</f>
        <v/>
      </c>
      <c r="M5092" t="str">
        <f>IFERROR(IF(Belegerfassung!E5100&lt;&gt;"",VLOOKUP(Belegerfassung!E5100,Abfrage!$L$2:$M$15,2,),""),"")</f>
        <v/>
      </c>
      <c r="N5092" t="str">
        <f t="shared" si="238"/>
        <v/>
      </c>
      <c r="O5092" t="str">
        <f t="shared" si="239"/>
        <v/>
      </c>
      <c r="P5092" t="str">
        <f>IF(Belegerfassung!G5100&lt;&gt;"",CONCATENATE(Belegerfassung!G5100,".pdf"),"")</f>
        <v/>
      </c>
    </row>
    <row r="5093" spans="1:16">
      <c r="A5093" t="str">
        <f>IF(Belegerfassung!C5101&lt;&gt;"",0,"")</f>
        <v/>
      </c>
      <c r="B5093" t="str">
        <f>IFERROR(VLOOKUP(Belegerfassung!I5101,Konten!A:D,2,FALSE),"")</f>
        <v/>
      </c>
      <c r="C5093" t="str">
        <f>IF(A5093&lt;&gt;"",TEXT(Belegerfassung!C5101,"TT.MM.JJJJ"),"")</f>
        <v/>
      </c>
      <c r="D5093" t="str">
        <f>IFERROR(VLOOKUP(Belegerfassung!A5101,Abfrage!$E$2:$F$20,2,FALSE),"")</f>
        <v/>
      </c>
      <c r="E5093" t="str">
        <f>IF(A5093&lt;&gt;"",Belegerfassung!B5101,"")</f>
        <v/>
      </c>
      <c r="F5093" t="str">
        <f>IF(Belegerfassung!L5101="","",IF(Belegerfassung!L5101&lt;&gt;"",IF(Belegerfassung!L5101&lt;&gt;"",IF(Belegerfassung!J5101&lt;&gt;0,VLOOKUP(Belegerfassung!L5101,Abfrage!$A$2:$C$19,2,),VLOOKUP(Belegerfassung!L5101,Abfrage!$A$2:$C$19,3,)),"")))</f>
        <v/>
      </c>
      <c r="G5093" t="str">
        <f t="shared" si="237"/>
        <v/>
      </c>
      <c r="H5093" s="31" t="str">
        <f>IF(A5093&lt;&gt;"",-Belegerfassung!J5101+Belegerfassung!K5101,"")</f>
        <v/>
      </c>
      <c r="I5093" s="49" t="str">
        <f>IFERROR(IF(H5093&lt;&gt;"",Belegerfassung!L5101*100,""),IF(OR(Belegerfassung!L5101="Leistung EU - Erlöse",Belegerfassung!L5101="Lieferungen EU-Erlöse",Belegerfassung!L5101="EUST",Belegerfassung!L5101="Bauleistungen 20%")=TRUE,"",MID(Belegerfassung!L5101,4,2)))</f>
        <v/>
      </c>
      <c r="J5093" s="6" t="str">
        <f>IF(A5093&lt;&gt;"",LEFT(Belegerfassung!D5101,40),"")</f>
        <v/>
      </c>
      <c r="K5093" t="str">
        <f>IF(A5093&lt;&gt;"",VLOOKUP(D5093,Abfrage!$F$2:$G$21,2,FALSE),"")</f>
        <v/>
      </c>
      <c r="L5093" s="6" t="str">
        <f>IF(Belegerfassung!H5101&lt;&gt;"",Belegerfassung!H5101,"")</f>
        <v/>
      </c>
      <c r="M5093" t="str">
        <f>IFERROR(IF(Belegerfassung!E5101&lt;&gt;"",VLOOKUP(Belegerfassung!E5101,Abfrage!$L$2:$M$15,2,),""),"")</f>
        <v/>
      </c>
      <c r="N5093" t="str">
        <f t="shared" si="238"/>
        <v/>
      </c>
      <c r="O5093" t="str">
        <f t="shared" si="239"/>
        <v/>
      </c>
      <c r="P5093" t="str">
        <f>IF(Belegerfassung!G5101&lt;&gt;"",CONCATENATE(Belegerfassung!G5101,".pdf"),"")</f>
        <v/>
      </c>
    </row>
    <row r="5094" spans="1:16">
      <c r="A5094" t="str">
        <f>IF(Belegerfassung!C5102&lt;&gt;"",0,"")</f>
        <v/>
      </c>
      <c r="B5094" t="str">
        <f>IFERROR(VLOOKUP(Belegerfassung!I5102,Konten!A:D,2,FALSE),"")</f>
        <v/>
      </c>
      <c r="C5094" t="str">
        <f>IF(A5094&lt;&gt;"",TEXT(Belegerfassung!C5102,"TT.MM.JJJJ"),"")</f>
        <v/>
      </c>
      <c r="D5094" t="str">
        <f>IFERROR(VLOOKUP(Belegerfassung!A5102,Abfrage!$E$2:$F$20,2,FALSE),"")</f>
        <v/>
      </c>
      <c r="E5094" t="str">
        <f>IF(A5094&lt;&gt;"",Belegerfassung!B5102,"")</f>
        <v/>
      </c>
      <c r="F5094" t="str">
        <f>IF(Belegerfassung!L5102="","",IF(Belegerfassung!L5102&lt;&gt;"",IF(Belegerfassung!L5102&lt;&gt;"",IF(Belegerfassung!J5102&lt;&gt;0,VLOOKUP(Belegerfassung!L5102,Abfrage!$A$2:$C$19,2,),VLOOKUP(Belegerfassung!L5102,Abfrage!$A$2:$C$19,3,)),"")))</f>
        <v/>
      </c>
      <c r="G5094" t="str">
        <f t="shared" si="237"/>
        <v/>
      </c>
      <c r="H5094" s="31" t="str">
        <f>IF(A5094&lt;&gt;"",-Belegerfassung!J5102+Belegerfassung!K5102,"")</f>
        <v/>
      </c>
      <c r="I5094" s="49" t="str">
        <f>IFERROR(IF(H5094&lt;&gt;"",Belegerfassung!L5102*100,""),IF(OR(Belegerfassung!L5102="Leistung EU - Erlöse",Belegerfassung!L5102="Lieferungen EU-Erlöse",Belegerfassung!L5102="EUST",Belegerfassung!L5102="Bauleistungen 20%")=TRUE,"",MID(Belegerfassung!L5102,4,2)))</f>
        <v/>
      </c>
      <c r="J5094" s="6" t="str">
        <f>IF(A5094&lt;&gt;"",LEFT(Belegerfassung!D5102,40),"")</f>
        <v/>
      </c>
      <c r="K5094" t="str">
        <f>IF(A5094&lt;&gt;"",VLOOKUP(D5094,Abfrage!$F$2:$G$21,2,FALSE),"")</f>
        <v/>
      </c>
      <c r="L5094" s="6" t="str">
        <f>IF(Belegerfassung!H5102&lt;&gt;"",Belegerfassung!H5102,"")</f>
        <v/>
      </c>
      <c r="M5094" t="str">
        <f>IFERROR(IF(Belegerfassung!E5102&lt;&gt;"",VLOOKUP(Belegerfassung!E5102,Abfrage!$L$2:$M$15,2,),""),"")</f>
        <v/>
      </c>
      <c r="N5094" t="str">
        <f t="shared" si="238"/>
        <v/>
      </c>
      <c r="O5094" t="str">
        <f t="shared" si="239"/>
        <v/>
      </c>
      <c r="P5094" t="str">
        <f>IF(Belegerfassung!G5102&lt;&gt;"",CONCATENATE(Belegerfassung!G5102,".pdf"),"")</f>
        <v/>
      </c>
    </row>
    <row r="5095" spans="1:16">
      <c r="A5095" t="str">
        <f>IF(Belegerfassung!C5103&lt;&gt;"",0,"")</f>
        <v/>
      </c>
      <c r="B5095" t="str">
        <f>IFERROR(VLOOKUP(Belegerfassung!I5103,Konten!A:D,2,FALSE),"")</f>
        <v/>
      </c>
      <c r="C5095" t="str">
        <f>IF(A5095&lt;&gt;"",TEXT(Belegerfassung!C5103,"TT.MM.JJJJ"),"")</f>
        <v/>
      </c>
      <c r="D5095" t="str">
        <f>IFERROR(VLOOKUP(Belegerfassung!A5103,Abfrage!$E$2:$F$20,2,FALSE),"")</f>
        <v/>
      </c>
      <c r="E5095" t="str">
        <f>IF(A5095&lt;&gt;"",Belegerfassung!B5103,"")</f>
        <v/>
      </c>
      <c r="F5095" t="str">
        <f>IF(Belegerfassung!L5103="","",IF(Belegerfassung!L5103&lt;&gt;"",IF(Belegerfassung!L5103&lt;&gt;"",IF(Belegerfassung!J5103&lt;&gt;0,VLOOKUP(Belegerfassung!L5103,Abfrage!$A$2:$C$19,2,),VLOOKUP(Belegerfassung!L5103,Abfrage!$A$2:$C$19,3,)),"")))</f>
        <v/>
      </c>
      <c r="G5095" t="str">
        <f t="shared" si="237"/>
        <v/>
      </c>
      <c r="H5095" s="31" t="str">
        <f>IF(A5095&lt;&gt;"",-Belegerfassung!J5103+Belegerfassung!K5103,"")</f>
        <v/>
      </c>
      <c r="I5095" s="49" t="str">
        <f>IFERROR(IF(H5095&lt;&gt;"",Belegerfassung!L5103*100,""),IF(OR(Belegerfassung!L5103="Leistung EU - Erlöse",Belegerfassung!L5103="Lieferungen EU-Erlöse",Belegerfassung!L5103="EUST",Belegerfassung!L5103="Bauleistungen 20%")=TRUE,"",MID(Belegerfassung!L5103,4,2)))</f>
        <v/>
      </c>
      <c r="J5095" s="6" t="str">
        <f>IF(A5095&lt;&gt;"",LEFT(Belegerfassung!D5103,40),"")</f>
        <v/>
      </c>
      <c r="K5095" t="str">
        <f>IF(A5095&lt;&gt;"",VLOOKUP(D5095,Abfrage!$F$2:$G$21,2,FALSE),"")</f>
        <v/>
      </c>
      <c r="L5095" s="6" t="str">
        <f>IF(Belegerfassung!H5103&lt;&gt;"",Belegerfassung!H5103,"")</f>
        <v/>
      </c>
      <c r="M5095" t="str">
        <f>IFERROR(IF(Belegerfassung!E5103&lt;&gt;"",VLOOKUP(Belegerfassung!E5103,Abfrage!$L$2:$M$15,2,),""),"")</f>
        <v/>
      </c>
      <c r="N5095" t="str">
        <f t="shared" si="238"/>
        <v/>
      </c>
      <c r="O5095" t="str">
        <f t="shared" si="239"/>
        <v/>
      </c>
      <c r="P5095" t="str">
        <f>IF(Belegerfassung!G5103&lt;&gt;"",CONCATENATE(Belegerfassung!G5103,".pdf"),"")</f>
        <v/>
      </c>
    </row>
    <row r="5096" spans="1:16">
      <c r="A5096" t="str">
        <f>IF(Belegerfassung!C5104&lt;&gt;"",0,"")</f>
        <v/>
      </c>
      <c r="B5096" t="str">
        <f>IFERROR(VLOOKUP(Belegerfassung!I5104,Konten!A:D,2,FALSE),"")</f>
        <v/>
      </c>
      <c r="C5096" t="str">
        <f>IF(A5096&lt;&gt;"",TEXT(Belegerfassung!C5104,"TT.MM.JJJJ"),"")</f>
        <v/>
      </c>
      <c r="D5096" t="str">
        <f>IFERROR(VLOOKUP(Belegerfassung!A5104,Abfrage!$E$2:$F$20,2,FALSE),"")</f>
        <v/>
      </c>
      <c r="E5096" t="str">
        <f>IF(A5096&lt;&gt;"",Belegerfassung!B5104,"")</f>
        <v/>
      </c>
      <c r="F5096" t="str">
        <f>IF(Belegerfassung!L5104="","",IF(Belegerfassung!L5104&lt;&gt;"",IF(Belegerfassung!L5104&lt;&gt;"",IF(Belegerfassung!J5104&lt;&gt;0,VLOOKUP(Belegerfassung!L5104,Abfrage!$A$2:$C$19,2,),VLOOKUP(Belegerfassung!L5104,Abfrage!$A$2:$C$19,3,)),"")))</f>
        <v/>
      </c>
      <c r="G5096" t="str">
        <f t="shared" si="237"/>
        <v/>
      </c>
      <c r="H5096" s="31" t="str">
        <f>IF(A5096&lt;&gt;"",-Belegerfassung!J5104+Belegerfassung!K5104,"")</f>
        <v/>
      </c>
      <c r="I5096" s="49" t="str">
        <f>IFERROR(IF(H5096&lt;&gt;"",Belegerfassung!L5104*100,""),IF(OR(Belegerfassung!L5104="Leistung EU - Erlöse",Belegerfassung!L5104="Lieferungen EU-Erlöse",Belegerfassung!L5104="EUST",Belegerfassung!L5104="Bauleistungen 20%")=TRUE,"",MID(Belegerfassung!L5104,4,2)))</f>
        <v/>
      </c>
      <c r="J5096" s="6" t="str">
        <f>IF(A5096&lt;&gt;"",LEFT(Belegerfassung!D5104,40),"")</f>
        <v/>
      </c>
      <c r="K5096" t="str">
        <f>IF(A5096&lt;&gt;"",VLOOKUP(D5096,Abfrage!$F$2:$G$21,2,FALSE),"")</f>
        <v/>
      </c>
      <c r="L5096" s="6" t="str">
        <f>IF(Belegerfassung!H5104&lt;&gt;"",Belegerfassung!H5104,"")</f>
        <v/>
      </c>
      <c r="M5096" t="str">
        <f>IFERROR(IF(Belegerfassung!E5104&lt;&gt;"",VLOOKUP(Belegerfassung!E5104,Abfrage!$L$2:$M$15,2,),""),"")</f>
        <v/>
      </c>
      <c r="N5096" t="str">
        <f t="shared" si="238"/>
        <v/>
      </c>
      <c r="O5096" t="str">
        <f t="shared" si="239"/>
        <v/>
      </c>
      <c r="P5096" t="str">
        <f>IF(Belegerfassung!G5104&lt;&gt;"",CONCATENATE(Belegerfassung!G5104,".pdf"),"")</f>
        <v/>
      </c>
    </row>
    <row r="5097" spans="1:16">
      <c r="A5097" t="str">
        <f>IF(Belegerfassung!C5105&lt;&gt;"",0,"")</f>
        <v/>
      </c>
      <c r="B5097" t="str">
        <f>IFERROR(VLOOKUP(Belegerfassung!I5105,Konten!A:D,2,FALSE),"")</f>
        <v/>
      </c>
      <c r="C5097" t="str">
        <f>IF(A5097&lt;&gt;"",TEXT(Belegerfassung!C5105,"TT.MM.JJJJ"),"")</f>
        <v/>
      </c>
      <c r="D5097" t="str">
        <f>IFERROR(VLOOKUP(Belegerfassung!A5105,Abfrage!$E$2:$F$20,2,FALSE),"")</f>
        <v/>
      </c>
      <c r="E5097" t="str">
        <f>IF(A5097&lt;&gt;"",Belegerfassung!B5105,"")</f>
        <v/>
      </c>
      <c r="F5097" t="str">
        <f>IF(Belegerfassung!L5105="","",IF(Belegerfassung!L5105&lt;&gt;"",IF(Belegerfassung!L5105&lt;&gt;"",IF(Belegerfassung!J5105&lt;&gt;0,VLOOKUP(Belegerfassung!L5105,Abfrage!$A$2:$C$19,2,),VLOOKUP(Belegerfassung!L5105,Abfrage!$A$2:$C$19,3,)),"")))</f>
        <v/>
      </c>
      <c r="G5097" t="str">
        <f t="shared" si="237"/>
        <v/>
      </c>
      <c r="H5097" s="31" t="str">
        <f>IF(A5097&lt;&gt;"",-Belegerfassung!J5105+Belegerfassung!K5105,"")</f>
        <v/>
      </c>
      <c r="I5097" s="49" t="str">
        <f>IFERROR(IF(H5097&lt;&gt;"",Belegerfassung!L5105*100,""),IF(OR(Belegerfassung!L5105="Leistung EU - Erlöse",Belegerfassung!L5105="Lieferungen EU-Erlöse",Belegerfassung!L5105="EUST",Belegerfassung!L5105="Bauleistungen 20%")=TRUE,"",MID(Belegerfassung!L5105,4,2)))</f>
        <v/>
      </c>
      <c r="J5097" s="6" t="str">
        <f>IF(A5097&lt;&gt;"",LEFT(Belegerfassung!D5105,40),"")</f>
        <v/>
      </c>
      <c r="K5097" t="str">
        <f>IF(A5097&lt;&gt;"",VLOOKUP(D5097,Abfrage!$F$2:$G$21,2,FALSE),"")</f>
        <v/>
      </c>
      <c r="L5097" s="6" t="str">
        <f>IF(Belegerfassung!H5105&lt;&gt;"",Belegerfassung!H5105,"")</f>
        <v/>
      </c>
      <c r="M5097" t="str">
        <f>IFERROR(IF(Belegerfassung!E5105&lt;&gt;"",VLOOKUP(Belegerfassung!E5105,Abfrage!$L$2:$M$15,2,),""),"")</f>
        <v/>
      </c>
      <c r="N5097" t="str">
        <f t="shared" si="238"/>
        <v/>
      </c>
      <c r="O5097" t="str">
        <f t="shared" si="239"/>
        <v/>
      </c>
      <c r="P5097" t="str">
        <f>IF(Belegerfassung!G5105&lt;&gt;"",CONCATENATE(Belegerfassung!G5105,".pdf"),"")</f>
        <v/>
      </c>
    </row>
    <row r="5098" spans="1:16">
      <c r="A5098" t="str">
        <f>IF(Belegerfassung!C5106&lt;&gt;"",0,"")</f>
        <v/>
      </c>
      <c r="B5098" t="str">
        <f>IFERROR(VLOOKUP(Belegerfassung!I5106,Konten!A:D,2,FALSE),"")</f>
        <v/>
      </c>
      <c r="C5098" t="str">
        <f>IF(A5098&lt;&gt;"",TEXT(Belegerfassung!C5106,"TT.MM.JJJJ"),"")</f>
        <v/>
      </c>
      <c r="D5098" t="str">
        <f>IFERROR(VLOOKUP(Belegerfassung!A5106,Abfrage!$E$2:$F$20,2,FALSE),"")</f>
        <v/>
      </c>
      <c r="E5098" t="str">
        <f>IF(A5098&lt;&gt;"",Belegerfassung!B5106,"")</f>
        <v/>
      </c>
      <c r="F5098" t="str">
        <f>IF(Belegerfassung!L5106="","",IF(Belegerfassung!L5106&lt;&gt;"",IF(Belegerfassung!L5106&lt;&gt;"",IF(Belegerfassung!J5106&lt;&gt;0,VLOOKUP(Belegerfassung!L5106,Abfrage!$A$2:$C$19,2,),VLOOKUP(Belegerfassung!L5106,Abfrage!$A$2:$C$19,3,)),"")))</f>
        <v/>
      </c>
      <c r="G5098" t="str">
        <f t="shared" si="237"/>
        <v/>
      </c>
      <c r="H5098" s="31" t="str">
        <f>IF(A5098&lt;&gt;"",-Belegerfassung!J5106+Belegerfassung!K5106,"")</f>
        <v/>
      </c>
      <c r="I5098" s="49" t="str">
        <f>IFERROR(IF(H5098&lt;&gt;"",Belegerfassung!L5106*100,""),IF(OR(Belegerfassung!L5106="Leistung EU - Erlöse",Belegerfassung!L5106="Lieferungen EU-Erlöse",Belegerfassung!L5106="EUST",Belegerfassung!L5106="Bauleistungen 20%")=TRUE,"",MID(Belegerfassung!L5106,4,2)))</f>
        <v/>
      </c>
      <c r="J5098" s="6" t="str">
        <f>IF(A5098&lt;&gt;"",LEFT(Belegerfassung!D5106,40),"")</f>
        <v/>
      </c>
      <c r="K5098" t="str">
        <f>IF(A5098&lt;&gt;"",VLOOKUP(D5098,Abfrage!$F$2:$G$21,2,FALSE),"")</f>
        <v/>
      </c>
      <c r="L5098" s="6" t="str">
        <f>IF(Belegerfassung!H5106&lt;&gt;"",Belegerfassung!H5106,"")</f>
        <v/>
      </c>
      <c r="M5098" t="str">
        <f>IFERROR(IF(Belegerfassung!E5106&lt;&gt;"",VLOOKUP(Belegerfassung!E5106,Abfrage!$L$2:$M$15,2,),""),"")</f>
        <v/>
      </c>
      <c r="N5098" t="str">
        <f t="shared" si="238"/>
        <v/>
      </c>
      <c r="O5098" t="str">
        <f t="shared" si="239"/>
        <v/>
      </c>
      <c r="P5098" t="str">
        <f>IF(Belegerfassung!G5106&lt;&gt;"",CONCATENATE(Belegerfassung!G5106,".pdf"),"")</f>
        <v/>
      </c>
    </row>
    <row r="5099" spans="1:16">
      <c r="A5099" t="str">
        <f>IF(Belegerfassung!C5107&lt;&gt;"",0,"")</f>
        <v/>
      </c>
      <c r="B5099" t="str">
        <f>IFERROR(VLOOKUP(Belegerfassung!I5107,Konten!A:D,2,FALSE),"")</f>
        <v/>
      </c>
      <c r="C5099" t="str">
        <f>IF(A5099&lt;&gt;"",TEXT(Belegerfassung!C5107,"TT.MM.JJJJ"),"")</f>
        <v/>
      </c>
      <c r="D5099" t="str">
        <f>IFERROR(VLOOKUP(Belegerfassung!A5107,Abfrage!$E$2:$F$20,2,FALSE),"")</f>
        <v/>
      </c>
      <c r="E5099" t="str">
        <f>IF(A5099&lt;&gt;"",Belegerfassung!B5107,"")</f>
        <v/>
      </c>
      <c r="F5099" t="str">
        <f>IF(Belegerfassung!L5107="","",IF(Belegerfassung!L5107&lt;&gt;"",IF(Belegerfassung!L5107&lt;&gt;"",IF(Belegerfassung!J5107&lt;&gt;0,VLOOKUP(Belegerfassung!L5107,Abfrage!$A$2:$C$19,2,),VLOOKUP(Belegerfassung!L5107,Abfrage!$A$2:$C$19,3,)),"")))</f>
        <v/>
      </c>
      <c r="G5099" t="str">
        <f t="shared" si="237"/>
        <v/>
      </c>
      <c r="H5099" s="31" t="str">
        <f>IF(A5099&lt;&gt;"",-Belegerfassung!J5107+Belegerfassung!K5107,"")</f>
        <v/>
      </c>
      <c r="I5099" s="49" t="str">
        <f>IFERROR(IF(H5099&lt;&gt;"",Belegerfassung!L5107*100,""),IF(OR(Belegerfassung!L5107="Leistung EU - Erlöse",Belegerfassung!L5107="Lieferungen EU-Erlöse",Belegerfassung!L5107="EUST",Belegerfassung!L5107="Bauleistungen 20%")=TRUE,"",MID(Belegerfassung!L5107,4,2)))</f>
        <v/>
      </c>
      <c r="J5099" s="6" t="str">
        <f>IF(A5099&lt;&gt;"",LEFT(Belegerfassung!D5107,40),"")</f>
        <v/>
      </c>
      <c r="K5099" t="str">
        <f>IF(A5099&lt;&gt;"",VLOOKUP(D5099,Abfrage!$F$2:$G$21,2,FALSE),"")</f>
        <v/>
      </c>
      <c r="L5099" s="6" t="str">
        <f>IF(Belegerfassung!H5107&lt;&gt;"",Belegerfassung!H5107,"")</f>
        <v/>
      </c>
      <c r="M5099" t="str">
        <f>IFERROR(IF(Belegerfassung!E5107&lt;&gt;"",VLOOKUP(Belegerfassung!E5107,Abfrage!$L$2:$M$15,2,),""),"")</f>
        <v/>
      </c>
      <c r="N5099" t="str">
        <f t="shared" si="238"/>
        <v/>
      </c>
      <c r="O5099" t="str">
        <f t="shared" si="239"/>
        <v/>
      </c>
      <c r="P5099" t="str">
        <f>IF(Belegerfassung!G5107&lt;&gt;"",CONCATENATE(Belegerfassung!G5107,".pdf"),"")</f>
        <v/>
      </c>
    </row>
    <row r="5100" spans="1:16">
      <c r="A5100" t="str">
        <f>IF(Belegerfassung!C5108&lt;&gt;"",0,"")</f>
        <v/>
      </c>
      <c r="B5100" t="str">
        <f>IFERROR(VLOOKUP(Belegerfassung!I5108,Konten!A:D,2,FALSE),"")</f>
        <v/>
      </c>
      <c r="C5100" t="str">
        <f>IF(A5100&lt;&gt;"",TEXT(Belegerfassung!C5108,"TT.MM.JJJJ"),"")</f>
        <v/>
      </c>
      <c r="D5100" t="str">
        <f>IFERROR(VLOOKUP(Belegerfassung!A5108,Abfrage!$E$2:$F$20,2,FALSE),"")</f>
        <v/>
      </c>
      <c r="E5100" t="str">
        <f>IF(A5100&lt;&gt;"",Belegerfassung!B5108,"")</f>
        <v/>
      </c>
      <c r="F5100" t="str">
        <f>IF(Belegerfassung!L5108="","",IF(Belegerfassung!L5108&lt;&gt;"",IF(Belegerfassung!L5108&lt;&gt;"",IF(Belegerfassung!J5108&lt;&gt;0,VLOOKUP(Belegerfassung!L5108,Abfrage!$A$2:$C$19,2,),VLOOKUP(Belegerfassung!L5108,Abfrage!$A$2:$C$19,3,)),"")))</f>
        <v/>
      </c>
      <c r="G5100" t="str">
        <f t="shared" si="237"/>
        <v/>
      </c>
      <c r="H5100" s="31" t="str">
        <f>IF(A5100&lt;&gt;"",-Belegerfassung!J5108+Belegerfassung!K5108,"")</f>
        <v/>
      </c>
      <c r="I5100" s="49" t="str">
        <f>IFERROR(IF(H5100&lt;&gt;"",Belegerfassung!L5108*100,""),IF(OR(Belegerfassung!L5108="Leistung EU - Erlöse",Belegerfassung!L5108="Lieferungen EU-Erlöse",Belegerfassung!L5108="EUST",Belegerfassung!L5108="Bauleistungen 20%")=TRUE,"",MID(Belegerfassung!L5108,4,2)))</f>
        <v/>
      </c>
      <c r="J5100" s="6" t="str">
        <f>IF(A5100&lt;&gt;"",LEFT(Belegerfassung!D5108,40),"")</f>
        <v/>
      </c>
      <c r="K5100" t="str">
        <f>IF(A5100&lt;&gt;"",VLOOKUP(D5100,Abfrage!$F$2:$G$21,2,FALSE),"")</f>
        <v/>
      </c>
      <c r="L5100" s="6" t="str">
        <f>IF(Belegerfassung!H5108&lt;&gt;"",Belegerfassung!H5108,"")</f>
        <v/>
      </c>
      <c r="M5100" t="str">
        <f>IFERROR(IF(Belegerfassung!E5108&lt;&gt;"",VLOOKUP(Belegerfassung!E5108,Abfrage!$L$2:$M$15,2,),""),"")</f>
        <v/>
      </c>
      <c r="N5100" t="str">
        <f t="shared" si="238"/>
        <v/>
      </c>
      <c r="O5100" t="str">
        <f t="shared" si="239"/>
        <v/>
      </c>
      <c r="P5100" t="str">
        <f>IF(Belegerfassung!G5108&lt;&gt;"",CONCATENATE(Belegerfassung!G5108,".pdf"),"")</f>
        <v/>
      </c>
    </row>
    <row r="5101" spans="1:16">
      <c r="A5101" t="str">
        <f>IF(Belegerfassung!C5109&lt;&gt;"",0,"")</f>
        <v/>
      </c>
      <c r="B5101" t="str">
        <f>IFERROR(VLOOKUP(Belegerfassung!I5109,Konten!A:D,2,FALSE),"")</f>
        <v/>
      </c>
      <c r="C5101" t="str">
        <f>IF(A5101&lt;&gt;"",TEXT(Belegerfassung!C5109,"TT.MM.JJJJ"),"")</f>
        <v/>
      </c>
      <c r="D5101" t="str">
        <f>IFERROR(VLOOKUP(Belegerfassung!A5109,Abfrage!$E$2:$F$20,2,FALSE),"")</f>
        <v/>
      </c>
      <c r="E5101" t="str">
        <f>IF(A5101&lt;&gt;"",Belegerfassung!B5109,"")</f>
        <v/>
      </c>
      <c r="F5101" t="str">
        <f>IF(Belegerfassung!L5109="","",IF(Belegerfassung!L5109&lt;&gt;"",IF(Belegerfassung!L5109&lt;&gt;"",IF(Belegerfassung!J5109&lt;&gt;0,VLOOKUP(Belegerfassung!L5109,Abfrage!$A$2:$C$19,2,),VLOOKUP(Belegerfassung!L5109,Abfrage!$A$2:$C$19,3,)),"")))</f>
        <v/>
      </c>
      <c r="G5101" t="str">
        <f t="shared" si="237"/>
        <v/>
      </c>
      <c r="H5101" s="31" t="str">
        <f>IF(A5101&lt;&gt;"",-Belegerfassung!J5109+Belegerfassung!K5109,"")</f>
        <v/>
      </c>
      <c r="I5101" s="49" t="str">
        <f>IFERROR(IF(H5101&lt;&gt;"",Belegerfassung!L5109*100,""),IF(OR(Belegerfassung!L5109="Leistung EU - Erlöse",Belegerfassung!L5109="Lieferungen EU-Erlöse",Belegerfassung!L5109="EUST",Belegerfassung!L5109="Bauleistungen 20%")=TRUE,"",MID(Belegerfassung!L5109,4,2)))</f>
        <v/>
      </c>
      <c r="J5101" s="6" t="str">
        <f>IF(A5101&lt;&gt;"",LEFT(Belegerfassung!D5109,40),"")</f>
        <v/>
      </c>
      <c r="K5101" t="str">
        <f>IF(A5101&lt;&gt;"",VLOOKUP(D5101,Abfrage!$F$2:$G$21,2,FALSE),"")</f>
        <v/>
      </c>
      <c r="L5101" s="6" t="str">
        <f>IF(Belegerfassung!H5109&lt;&gt;"",Belegerfassung!H5109,"")</f>
        <v/>
      </c>
      <c r="M5101" t="str">
        <f>IFERROR(IF(Belegerfassung!E5109&lt;&gt;"",VLOOKUP(Belegerfassung!E5109,Abfrage!$L$2:$M$15,2,),""),"")</f>
        <v/>
      </c>
      <c r="N5101" t="str">
        <f t="shared" si="238"/>
        <v/>
      </c>
      <c r="O5101" t="str">
        <f t="shared" si="239"/>
        <v/>
      </c>
      <c r="P5101" t="str">
        <f>IF(Belegerfassung!G5109&lt;&gt;"",CONCATENATE(Belegerfassung!G5109,".pdf"),"")</f>
        <v/>
      </c>
    </row>
    <row r="5102" spans="1:16">
      <c r="A5102" t="str">
        <f>IF(Belegerfassung!C5110&lt;&gt;"",0,"")</f>
        <v/>
      </c>
      <c r="B5102" t="str">
        <f>IFERROR(VLOOKUP(Belegerfassung!I5110,Konten!A:D,2,FALSE),"")</f>
        <v/>
      </c>
      <c r="C5102" t="str">
        <f>IF(A5102&lt;&gt;"",TEXT(Belegerfassung!C5110,"TT.MM.JJJJ"),"")</f>
        <v/>
      </c>
      <c r="D5102" t="str">
        <f>IFERROR(VLOOKUP(Belegerfassung!A5110,Abfrage!$E$2:$F$20,2,FALSE),"")</f>
        <v/>
      </c>
      <c r="E5102" t="str">
        <f>IF(A5102&lt;&gt;"",Belegerfassung!B5110,"")</f>
        <v/>
      </c>
      <c r="F5102" t="str">
        <f>IF(Belegerfassung!L5110="","",IF(Belegerfassung!L5110&lt;&gt;"",IF(Belegerfassung!L5110&lt;&gt;"",IF(Belegerfassung!J5110&lt;&gt;0,VLOOKUP(Belegerfassung!L5110,Abfrage!$A$2:$C$19,2,),VLOOKUP(Belegerfassung!L5110,Abfrage!$A$2:$C$19,3,)),"")))</f>
        <v/>
      </c>
      <c r="G5102" t="str">
        <f t="shared" si="237"/>
        <v/>
      </c>
      <c r="H5102" s="31" t="str">
        <f>IF(A5102&lt;&gt;"",-Belegerfassung!J5110+Belegerfassung!K5110,"")</f>
        <v/>
      </c>
      <c r="I5102" s="49" t="str">
        <f>IFERROR(IF(H5102&lt;&gt;"",Belegerfassung!L5110*100,""),IF(OR(Belegerfassung!L5110="Leistung EU - Erlöse",Belegerfassung!L5110="Lieferungen EU-Erlöse",Belegerfassung!L5110="EUST",Belegerfassung!L5110="Bauleistungen 20%")=TRUE,"",MID(Belegerfassung!L5110,4,2)))</f>
        <v/>
      </c>
      <c r="J5102" s="6" t="str">
        <f>IF(A5102&lt;&gt;"",LEFT(Belegerfassung!D5110,40),"")</f>
        <v/>
      </c>
      <c r="K5102" t="str">
        <f>IF(A5102&lt;&gt;"",VLOOKUP(D5102,Abfrage!$F$2:$G$21,2,FALSE),"")</f>
        <v/>
      </c>
      <c r="L5102" s="6" t="str">
        <f>IF(Belegerfassung!H5110&lt;&gt;"",Belegerfassung!H5110,"")</f>
        <v/>
      </c>
      <c r="M5102" t="str">
        <f>IFERROR(IF(Belegerfassung!E5110&lt;&gt;"",VLOOKUP(Belegerfassung!E5110,Abfrage!$L$2:$M$15,2,),""),"")</f>
        <v/>
      </c>
      <c r="N5102" t="str">
        <f t="shared" si="238"/>
        <v/>
      </c>
      <c r="O5102" t="str">
        <f t="shared" si="239"/>
        <v/>
      </c>
      <c r="P5102" t="str">
        <f>IF(Belegerfassung!G5110&lt;&gt;"",CONCATENATE(Belegerfassung!G5110,".pdf"),"")</f>
        <v/>
      </c>
    </row>
    <row r="5103" spans="1:16">
      <c r="A5103" t="str">
        <f>IF(Belegerfassung!C5111&lt;&gt;"",0,"")</f>
        <v/>
      </c>
      <c r="B5103" t="str">
        <f>IFERROR(VLOOKUP(Belegerfassung!I5111,Konten!A:D,2,FALSE),"")</f>
        <v/>
      </c>
      <c r="C5103" t="str">
        <f>IF(A5103&lt;&gt;"",TEXT(Belegerfassung!C5111,"TT.MM.JJJJ"),"")</f>
        <v/>
      </c>
      <c r="D5103" t="str">
        <f>IFERROR(VLOOKUP(Belegerfassung!A5111,Abfrage!$E$2:$F$20,2,FALSE),"")</f>
        <v/>
      </c>
      <c r="E5103" t="str">
        <f>IF(A5103&lt;&gt;"",Belegerfassung!B5111,"")</f>
        <v/>
      </c>
      <c r="F5103" t="str">
        <f>IF(Belegerfassung!L5111="","",IF(Belegerfassung!L5111&lt;&gt;"",IF(Belegerfassung!L5111&lt;&gt;"",IF(Belegerfassung!J5111&lt;&gt;0,VLOOKUP(Belegerfassung!L5111,Abfrage!$A$2:$C$19,2,),VLOOKUP(Belegerfassung!L5111,Abfrage!$A$2:$C$19,3,)),"")))</f>
        <v/>
      </c>
      <c r="G5103" t="str">
        <f t="shared" si="237"/>
        <v/>
      </c>
      <c r="H5103" s="31" t="str">
        <f>IF(A5103&lt;&gt;"",-Belegerfassung!J5111+Belegerfassung!K5111,"")</f>
        <v/>
      </c>
      <c r="I5103" s="49" t="str">
        <f>IFERROR(IF(H5103&lt;&gt;"",Belegerfassung!L5111*100,""),IF(OR(Belegerfassung!L5111="Leistung EU - Erlöse",Belegerfassung!L5111="Lieferungen EU-Erlöse",Belegerfassung!L5111="EUST",Belegerfassung!L5111="Bauleistungen 20%")=TRUE,"",MID(Belegerfassung!L5111,4,2)))</f>
        <v/>
      </c>
      <c r="J5103" s="6" t="str">
        <f>IF(A5103&lt;&gt;"",LEFT(Belegerfassung!D5111,40),"")</f>
        <v/>
      </c>
      <c r="K5103" t="str">
        <f>IF(A5103&lt;&gt;"",VLOOKUP(D5103,Abfrage!$F$2:$G$21,2,FALSE),"")</f>
        <v/>
      </c>
      <c r="L5103" s="6" t="str">
        <f>IF(Belegerfassung!H5111&lt;&gt;"",Belegerfassung!H5111,"")</f>
        <v/>
      </c>
      <c r="M5103" t="str">
        <f>IFERROR(IF(Belegerfassung!E5111&lt;&gt;"",VLOOKUP(Belegerfassung!E5111,Abfrage!$L$2:$M$15,2,),""),"")</f>
        <v/>
      </c>
      <c r="N5103" t="str">
        <f t="shared" si="238"/>
        <v/>
      </c>
      <c r="O5103" t="str">
        <f t="shared" si="239"/>
        <v/>
      </c>
      <c r="P5103" t="str">
        <f>IF(Belegerfassung!G5111&lt;&gt;"",CONCATENATE(Belegerfassung!G5111,".pdf"),"")</f>
        <v/>
      </c>
    </row>
    <row r="5104" spans="1:16">
      <c r="A5104" t="str">
        <f>IF(Belegerfassung!C5112&lt;&gt;"",0,"")</f>
        <v/>
      </c>
      <c r="B5104" t="str">
        <f>IFERROR(VLOOKUP(Belegerfassung!I5112,Konten!A:D,2,FALSE),"")</f>
        <v/>
      </c>
      <c r="C5104" t="str">
        <f>IF(A5104&lt;&gt;"",TEXT(Belegerfassung!C5112,"TT.MM.JJJJ"),"")</f>
        <v/>
      </c>
      <c r="D5104" t="str">
        <f>IFERROR(VLOOKUP(Belegerfassung!A5112,Abfrage!$E$2:$F$20,2,FALSE),"")</f>
        <v/>
      </c>
      <c r="E5104" t="str">
        <f>IF(A5104&lt;&gt;"",Belegerfassung!B5112,"")</f>
        <v/>
      </c>
      <c r="F5104" t="str">
        <f>IF(Belegerfassung!L5112="","",IF(Belegerfassung!L5112&lt;&gt;"",IF(Belegerfassung!L5112&lt;&gt;"",IF(Belegerfassung!J5112&lt;&gt;0,VLOOKUP(Belegerfassung!L5112,Abfrage!$A$2:$C$19,2,),VLOOKUP(Belegerfassung!L5112,Abfrage!$A$2:$C$19,3,)),"")))</f>
        <v/>
      </c>
      <c r="G5104" t="str">
        <f t="shared" si="237"/>
        <v/>
      </c>
      <c r="H5104" s="31" t="str">
        <f>IF(A5104&lt;&gt;"",-Belegerfassung!J5112+Belegerfassung!K5112,"")</f>
        <v/>
      </c>
      <c r="I5104" s="49" t="str">
        <f>IFERROR(IF(H5104&lt;&gt;"",Belegerfassung!L5112*100,""),IF(OR(Belegerfassung!L5112="Leistung EU - Erlöse",Belegerfassung!L5112="Lieferungen EU-Erlöse",Belegerfassung!L5112="EUST",Belegerfassung!L5112="Bauleistungen 20%")=TRUE,"",MID(Belegerfassung!L5112,4,2)))</f>
        <v/>
      </c>
      <c r="J5104" s="6" t="str">
        <f>IF(A5104&lt;&gt;"",LEFT(Belegerfassung!D5112,40),"")</f>
        <v/>
      </c>
      <c r="K5104" t="str">
        <f>IF(A5104&lt;&gt;"",VLOOKUP(D5104,Abfrage!$F$2:$G$21,2,FALSE),"")</f>
        <v/>
      </c>
      <c r="L5104" s="6" t="str">
        <f>IF(Belegerfassung!H5112&lt;&gt;"",Belegerfassung!H5112,"")</f>
        <v/>
      </c>
      <c r="M5104" t="str">
        <f>IFERROR(IF(Belegerfassung!E5112&lt;&gt;"",VLOOKUP(Belegerfassung!E5112,Abfrage!$L$2:$M$15,2,),""),"")</f>
        <v/>
      </c>
      <c r="N5104" t="str">
        <f t="shared" si="238"/>
        <v/>
      </c>
      <c r="O5104" t="str">
        <f t="shared" si="239"/>
        <v/>
      </c>
      <c r="P5104" t="str">
        <f>IF(Belegerfassung!G5112&lt;&gt;"",CONCATENATE(Belegerfassung!G5112,".pdf"),"")</f>
        <v/>
      </c>
    </row>
    <row r="5105" spans="1:16">
      <c r="A5105" t="str">
        <f>IF(Belegerfassung!C5113&lt;&gt;"",0,"")</f>
        <v/>
      </c>
      <c r="B5105" t="str">
        <f>IFERROR(VLOOKUP(Belegerfassung!I5113,Konten!A:D,2,FALSE),"")</f>
        <v/>
      </c>
      <c r="C5105" t="str">
        <f>IF(A5105&lt;&gt;"",TEXT(Belegerfassung!C5113,"TT.MM.JJJJ"),"")</f>
        <v/>
      </c>
      <c r="D5105" t="str">
        <f>IFERROR(VLOOKUP(Belegerfassung!A5113,Abfrage!$E$2:$F$20,2,FALSE),"")</f>
        <v/>
      </c>
      <c r="E5105" t="str">
        <f>IF(A5105&lt;&gt;"",Belegerfassung!B5113,"")</f>
        <v/>
      </c>
      <c r="F5105" t="str">
        <f>IF(Belegerfassung!L5113="","",IF(Belegerfassung!L5113&lt;&gt;"",IF(Belegerfassung!L5113&lt;&gt;"",IF(Belegerfassung!J5113&lt;&gt;0,VLOOKUP(Belegerfassung!L5113,Abfrage!$A$2:$C$19,2,),VLOOKUP(Belegerfassung!L5113,Abfrage!$A$2:$C$19,3,)),"")))</f>
        <v/>
      </c>
      <c r="G5105" t="str">
        <f t="shared" si="237"/>
        <v/>
      </c>
      <c r="H5105" s="31" t="str">
        <f>IF(A5105&lt;&gt;"",-Belegerfassung!J5113+Belegerfassung!K5113,"")</f>
        <v/>
      </c>
      <c r="I5105" s="49" t="str">
        <f>IFERROR(IF(H5105&lt;&gt;"",Belegerfassung!L5113*100,""),IF(OR(Belegerfassung!L5113="Leistung EU - Erlöse",Belegerfassung!L5113="Lieferungen EU-Erlöse",Belegerfassung!L5113="EUST",Belegerfassung!L5113="Bauleistungen 20%")=TRUE,"",MID(Belegerfassung!L5113,4,2)))</f>
        <v/>
      </c>
      <c r="J5105" s="6" t="str">
        <f>IF(A5105&lt;&gt;"",LEFT(Belegerfassung!D5113,40),"")</f>
        <v/>
      </c>
      <c r="K5105" t="str">
        <f>IF(A5105&lt;&gt;"",VLOOKUP(D5105,Abfrage!$F$2:$G$21,2,FALSE),"")</f>
        <v/>
      </c>
      <c r="L5105" s="6" t="str">
        <f>IF(Belegerfassung!H5113&lt;&gt;"",Belegerfassung!H5113,"")</f>
        <v/>
      </c>
      <c r="M5105" t="str">
        <f>IFERROR(IF(Belegerfassung!E5113&lt;&gt;"",VLOOKUP(Belegerfassung!E5113,Abfrage!$L$2:$M$15,2,),""),"")</f>
        <v/>
      </c>
      <c r="N5105" t="str">
        <f t="shared" si="238"/>
        <v/>
      </c>
      <c r="O5105" t="str">
        <f t="shared" si="239"/>
        <v/>
      </c>
      <c r="P5105" t="str">
        <f>IF(Belegerfassung!G5113&lt;&gt;"",CONCATENATE(Belegerfassung!G5113,".pdf"),"")</f>
        <v/>
      </c>
    </row>
    <row r="5106" spans="1:16">
      <c r="A5106" t="str">
        <f>IF(Belegerfassung!C5114&lt;&gt;"",0,"")</f>
        <v/>
      </c>
      <c r="B5106" t="str">
        <f>IFERROR(VLOOKUP(Belegerfassung!I5114,Konten!A:D,2,FALSE),"")</f>
        <v/>
      </c>
      <c r="C5106" t="str">
        <f>IF(A5106&lt;&gt;"",TEXT(Belegerfassung!C5114,"TT.MM.JJJJ"),"")</f>
        <v/>
      </c>
      <c r="D5106" t="str">
        <f>IFERROR(VLOOKUP(Belegerfassung!A5114,Abfrage!$E$2:$F$20,2,FALSE),"")</f>
        <v/>
      </c>
      <c r="E5106" t="str">
        <f>IF(A5106&lt;&gt;"",Belegerfassung!B5114,"")</f>
        <v/>
      </c>
      <c r="F5106" t="str">
        <f>IF(Belegerfassung!L5114="","",IF(Belegerfassung!L5114&lt;&gt;"",IF(Belegerfassung!L5114&lt;&gt;"",IF(Belegerfassung!J5114&lt;&gt;0,VLOOKUP(Belegerfassung!L5114,Abfrage!$A$2:$C$19,2,),VLOOKUP(Belegerfassung!L5114,Abfrage!$A$2:$C$19,3,)),"")))</f>
        <v/>
      </c>
      <c r="G5106" t="str">
        <f t="shared" si="237"/>
        <v/>
      </c>
      <c r="H5106" s="31" t="str">
        <f>IF(A5106&lt;&gt;"",-Belegerfassung!J5114+Belegerfassung!K5114,"")</f>
        <v/>
      </c>
      <c r="I5106" s="49" t="str">
        <f>IFERROR(IF(H5106&lt;&gt;"",Belegerfassung!L5114*100,""),IF(OR(Belegerfassung!L5114="Leistung EU - Erlöse",Belegerfassung!L5114="Lieferungen EU-Erlöse",Belegerfassung!L5114="EUST",Belegerfassung!L5114="Bauleistungen 20%")=TRUE,"",MID(Belegerfassung!L5114,4,2)))</f>
        <v/>
      </c>
      <c r="J5106" s="6" t="str">
        <f>IF(A5106&lt;&gt;"",LEFT(Belegerfassung!D5114,40),"")</f>
        <v/>
      </c>
      <c r="K5106" t="str">
        <f>IF(A5106&lt;&gt;"",VLOOKUP(D5106,Abfrage!$F$2:$G$21,2,FALSE),"")</f>
        <v/>
      </c>
      <c r="L5106" s="6" t="str">
        <f>IF(Belegerfassung!H5114&lt;&gt;"",Belegerfassung!H5114,"")</f>
        <v/>
      </c>
      <c r="M5106" t="str">
        <f>IFERROR(IF(Belegerfassung!E5114&lt;&gt;"",VLOOKUP(Belegerfassung!E5114,Abfrage!$L$2:$M$15,2,),""),"")</f>
        <v/>
      </c>
      <c r="N5106" t="str">
        <f t="shared" si="238"/>
        <v/>
      </c>
      <c r="O5106" t="str">
        <f t="shared" si="239"/>
        <v/>
      </c>
      <c r="P5106" t="str">
        <f>IF(Belegerfassung!G5114&lt;&gt;"",CONCATENATE(Belegerfassung!G5114,".pdf"),"")</f>
        <v/>
      </c>
    </row>
    <row r="5107" spans="1:16">
      <c r="A5107" t="str">
        <f>IF(Belegerfassung!C5115&lt;&gt;"",0,"")</f>
        <v/>
      </c>
      <c r="B5107" t="str">
        <f>IFERROR(VLOOKUP(Belegerfassung!I5115,Konten!A:D,2,FALSE),"")</f>
        <v/>
      </c>
      <c r="C5107" t="str">
        <f>IF(A5107&lt;&gt;"",TEXT(Belegerfassung!C5115,"TT.MM.JJJJ"),"")</f>
        <v/>
      </c>
      <c r="D5107" t="str">
        <f>IFERROR(VLOOKUP(Belegerfassung!A5115,Abfrage!$E$2:$F$20,2,FALSE),"")</f>
        <v/>
      </c>
      <c r="E5107" t="str">
        <f>IF(A5107&lt;&gt;"",Belegerfassung!B5115,"")</f>
        <v/>
      </c>
      <c r="F5107" t="str">
        <f>IF(Belegerfassung!L5115="","",IF(Belegerfassung!L5115&lt;&gt;"",IF(Belegerfassung!L5115&lt;&gt;"",IF(Belegerfassung!J5115&lt;&gt;0,VLOOKUP(Belegerfassung!L5115,Abfrage!$A$2:$C$19,2,),VLOOKUP(Belegerfassung!L5115,Abfrage!$A$2:$C$19,3,)),"")))</f>
        <v/>
      </c>
      <c r="G5107" t="str">
        <f t="shared" si="237"/>
        <v/>
      </c>
      <c r="H5107" s="31" t="str">
        <f>IF(A5107&lt;&gt;"",-Belegerfassung!J5115+Belegerfassung!K5115,"")</f>
        <v/>
      </c>
      <c r="I5107" s="49" t="str">
        <f>IFERROR(IF(H5107&lt;&gt;"",Belegerfassung!L5115*100,""),IF(OR(Belegerfassung!L5115="Leistung EU - Erlöse",Belegerfassung!L5115="Lieferungen EU-Erlöse",Belegerfassung!L5115="EUST",Belegerfassung!L5115="Bauleistungen 20%")=TRUE,"",MID(Belegerfassung!L5115,4,2)))</f>
        <v/>
      </c>
      <c r="J5107" s="6" t="str">
        <f>IF(A5107&lt;&gt;"",LEFT(Belegerfassung!D5115,40),"")</f>
        <v/>
      </c>
      <c r="K5107" t="str">
        <f>IF(A5107&lt;&gt;"",VLOOKUP(D5107,Abfrage!$F$2:$G$21,2,FALSE),"")</f>
        <v/>
      </c>
      <c r="L5107" s="6" t="str">
        <f>IF(Belegerfassung!H5115&lt;&gt;"",Belegerfassung!H5115,"")</f>
        <v/>
      </c>
      <c r="M5107" t="str">
        <f>IFERROR(IF(Belegerfassung!E5115&lt;&gt;"",VLOOKUP(Belegerfassung!E5115,Abfrage!$L$2:$M$15,2,),""),"")</f>
        <v/>
      </c>
      <c r="N5107" t="str">
        <f t="shared" si="238"/>
        <v/>
      </c>
      <c r="O5107" t="str">
        <f t="shared" si="239"/>
        <v/>
      </c>
      <c r="P5107" t="str">
        <f>IF(Belegerfassung!G5115&lt;&gt;"",CONCATENATE(Belegerfassung!G5115,".pdf"),"")</f>
        <v/>
      </c>
    </row>
    <row r="5108" spans="1:16">
      <c r="A5108" t="str">
        <f>IF(Belegerfassung!C5116&lt;&gt;"",0,"")</f>
        <v/>
      </c>
      <c r="B5108" t="str">
        <f>IFERROR(VLOOKUP(Belegerfassung!I5116,Konten!A:D,2,FALSE),"")</f>
        <v/>
      </c>
      <c r="C5108" t="str">
        <f>IF(A5108&lt;&gt;"",TEXT(Belegerfassung!C5116,"TT.MM.JJJJ"),"")</f>
        <v/>
      </c>
      <c r="D5108" t="str">
        <f>IFERROR(VLOOKUP(Belegerfassung!A5116,Abfrage!$E$2:$F$20,2,FALSE),"")</f>
        <v/>
      </c>
      <c r="E5108" t="str">
        <f>IF(A5108&lt;&gt;"",Belegerfassung!B5116,"")</f>
        <v/>
      </c>
      <c r="F5108" t="str">
        <f>IF(Belegerfassung!L5116="","",IF(Belegerfassung!L5116&lt;&gt;"",IF(Belegerfassung!L5116&lt;&gt;"",IF(Belegerfassung!J5116&lt;&gt;0,VLOOKUP(Belegerfassung!L5116,Abfrage!$A$2:$C$19,2,),VLOOKUP(Belegerfassung!L5116,Abfrage!$A$2:$C$19,3,)),"")))</f>
        <v/>
      </c>
      <c r="G5108" t="str">
        <f t="shared" si="237"/>
        <v/>
      </c>
      <c r="H5108" s="31" t="str">
        <f>IF(A5108&lt;&gt;"",-Belegerfassung!J5116+Belegerfassung!K5116,"")</f>
        <v/>
      </c>
      <c r="I5108" s="49" t="str">
        <f>IFERROR(IF(H5108&lt;&gt;"",Belegerfassung!L5116*100,""),IF(OR(Belegerfassung!L5116="Leistung EU - Erlöse",Belegerfassung!L5116="Lieferungen EU-Erlöse",Belegerfassung!L5116="EUST",Belegerfassung!L5116="Bauleistungen 20%")=TRUE,"",MID(Belegerfassung!L5116,4,2)))</f>
        <v/>
      </c>
      <c r="J5108" s="6" t="str">
        <f>IF(A5108&lt;&gt;"",LEFT(Belegerfassung!D5116,40),"")</f>
        <v/>
      </c>
      <c r="K5108" t="str">
        <f>IF(A5108&lt;&gt;"",VLOOKUP(D5108,Abfrage!$F$2:$G$21,2,FALSE),"")</f>
        <v/>
      </c>
      <c r="L5108" s="6" t="str">
        <f>IF(Belegerfassung!H5116&lt;&gt;"",Belegerfassung!H5116,"")</f>
        <v/>
      </c>
      <c r="M5108" t="str">
        <f>IFERROR(IF(Belegerfassung!E5116&lt;&gt;"",VLOOKUP(Belegerfassung!E5116,Abfrage!$L$2:$M$15,2,),""),"")</f>
        <v/>
      </c>
      <c r="N5108" t="str">
        <f t="shared" si="238"/>
        <v/>
      </c>
      <c r="O5108" t="str">
        <f t="shared" si="239"/>
        <v/>
      </c>
      <c r="P5108" t="str">
        <f>IF(Belegerfassung!G5116&lt;&gt;"",CONCATENATE(Belegerfassung!G5116,".pdf"),"")</f>
        <v/>
      </c>
    </row>
    <row r="5109" spans="1:16">
      <c r="A5109" t="str">
        <f>IF(Belegerfassung!C5117&lt;&gt;"",0,"")</f>
        <v/>
      </c>
      <c r="B5109" t="str">
        <f>IFERROR(VLOOKUP(Belegerfassung!I5117,Konten!A:D,2,FALSE),"")</f>
        <v/>
      </c>
      <c r="C5109" t="str">
        <f>IF(A5109&lt;&gt;"",TEXT(Belegerfassung!C5117,"TT.MM.JJJJ"),"")</f>
        <v/>
      </c>
      <c r="D5109" t="str">
        <f>IFERROR(VLOOKUP(Belegerfassung!A5117,Abfrage!$E$2:$F$20,2,FALSE),"")</f>
        <v/>
      </c>
      <c r="E5109" t="str">
        <f>IF(A5109&lt;&gt;"",Belegerfassung!B5117,"")</f>
        <v/>
      </c>
      <c r="F5109" t="str">
        <f>IF(Belegerfassung!L5117="","",IF(Belegerfassung!L5117&lt;&gt;"",IF(Belegerfassung!L5117&lt;&gt;"",IF(Belegerfassung!J5117&lt;&gt;0,VLOOKUP(Belegerfassung!L5117,Abfrage!$A$2:$C$19,2,),VLOOKUP(Belegerfassung!L5117,Abfrage!$A$2:$C$19,3,)),"")))</f>
        <v/>
      </c>
      <c r="G5109" t="str">
        <f t="shared" si="237"/>
        <v/>
      </c>
      <c r="H5109" s="31" t="str">
        <f>IF(A5109&lt;&gt;"",-Belegerfassung!J5117+Belegerfassung!K5117,"")</f>
        <v/>
      </c>
      <c r="I5109" s="49" t="str">
        <f>IFERROR(IF(H5109&lt;&gt;"",Belegerfassung!L5117*100,""),IF(OR(Belegerfassung!L5117="Leistung EU - Erlöse",Belegerfassung!L5117="Lieferungen EU-Erlöse",Belegerfassung!L5117="EUST",Belegerfassung!L5117="Bauleistungen 20%")=TRUE,"",MID(Belegerfassung!L5117,4,2)))</f>
        <v/>
      </c>
      <c r="J5109" s="6" t="str">
        <f>IF(A5109&lt;&gt;"",LEFT(Belegerfassung!D5117,40),"")</f>
        <v/>
      </c>
      <c r="K5109" t="str">
        <f>IF(A5109&lt;&gt;"",VLOOKUP(D5109,Abfrage!$F$2:$G$21,2,FALSE),"")</f>
        <v/>
      </c>
      <c r="L5109" s="6" t="str">
        <f>IF(Belegerfassung!H5117&lt;&gt;"",Belegerfassung!H5117,"")</f>
        <v/>
      </c>
      <c r="M5109" t="str">
        <f>IFERROR(IF(Belegerfassung!E5117&lt;&gt;"",VLOOKUP(Belegerfassung!E5117,Abfrage!$L$2:$M$15,2,),""),"")</f>
        <v/>
      </c>
      <c r="N5109" t="str">
        <f t="shared" si="238"/>
        <v/>
      </c>
      <c r="O5109" t="str">
        <f t="shared" si="239"/>
        <v/>
      </c>
      <c r="P5109" t="str">
        <f>IF(Belegerfassung!G5117&lt;&gt;"",CONCATENATE(Belegerfassung!G5117,".pdf"),"")</f>
        <v/>
      </c>
    </row>
    <row r="5110" spans="1:16">
      <c r="A5110" t="str">
        <f>IF(Belegerfassung!C5118&lt;&gt;"",0,"")</f>
        <v/>
      </c>
      <c r="B5110" t="str">
        <f>IFERROR(VLOOKUP(Belegerfassung!I5118,Konten!A:D,2,FALSE),"")</f>
        <v/>
      </c>
      <c r="C5110" t="str">
        <f>IF(A5110&lt;&gt;"",TEXT(Belegerfassung!C5118,"TT.MM.JJJJ"),"")</f>
        <v/>
      </c>
      <c r="D5110" t="str">
        <f>IFERROR(VLOOKUP(Belegerfassung!A5118,Abfrage!$E$2:$F$20,2,FALSE),"")</f>
        <v/>
      </c>
      <c r="E5110" t="str">
        <f>IF(A5110&lt;&gt;"",Belegerfassung!B5118,"")</f>
        <v/>
      </c>
      <c r="F5110" t="str">
        <f>IF(Belegerfassung!L5118="","",IF(Belegerfassung!L5118&lt;&gt;"",IF(Belegerfassung!L5118&lt;&gt;"",IF(Belegerfassung!J5118&lt;&gt;0,VLOOKUP(Belegerfassung!L5118,Abfrage!$A$2:$C$19,2,),VLOOKUP(Belegerfassung!L5118,Abfrage!$A$2:$C$19,3,)),"")))</f>
        <v/>
      </c>
      <c r="G5110" t="str">
        <f t="shared" si="237"/>
        <v/>
      </c>
      <c r="H5110" s="31" t="str">
        <f>IF(A5110&lt;&gt;"",-Belegerfassung!J5118+Belegerfassung!K5118,"")</f>
        <v/>
      </c>
      <c r="I5110" s="49" t="str">
        <f>IFERROR(IF(H5110&lt;&gt;"",Belegerfassung!L5118*100,""),IF(OR(Belegerfassung!L5118="Leistung EU - Erlöse",Belegerfassung!L5118="Lieferungen EU-Erlöse",Belegerfassung!L5118="EUST",Belegerfassung!L5118="Bauleistungen 20%")=TRUE,"",MID(Belegerfassung!L5118,4,2)))</f>
        <v/>
      </c>
      <c r="J5110" s="6" t="str">
        <f>IF(A5110&lt;&gt;"",LEFT(Belegerfassung!D5118,40),"")</f>
        <v/>
      </c>
      <c r="K5110" t="str">
        <f>IF(A5110&lt;&gt;"",VLOOKUP(D5110,Abfrage!$F$2:$G$21,2,FALSE),"")</f>
        <v/>
      </c>
      <c r="L5110" s="6" t="str">
        <f>IF(Belegerfassung!H5118&lt;&gt;"",Belegerfassung!H5118,"")</f>
        <v/>
      </c>
      <c r="M5110" t="str">
        <f>IFERROR(IF(Belegerfassung!E5118&lt;&gt;"",VLOOKUP(Belegerfassung!E5118,Abfrage!$L$2:$M$15,2,),""),"")</f>
        <v/>
      </c>
      <c r="N5110" t="str">
        <f t="shared" si="238"/>
        <v/>
      </c>
      <c r="O5110" t="str">
        <f t="shared" si="239"/>
        <v/>
      </c>
      <c r="P5110" t="str">
        <f>IF(Belegerfassung!G5118&lt;&gt;"",CONCATENATE(Belegerfassung!G5118,".pdf"),"")</f>
        <v/>
      </c>
    </row>
    <row r="5111" spans="1:16">
      <c r="A5111" t="str">
        <f>IF(Belegerfassung!C5119&lt;&gt;"",0,"")</f>
        <v/>
      </c>
      <c r="B5111" t="str">
        <f>IFERROR(VLOOKUP(Belegerfassung!I5119,Konten!A:D,2,FALSE),"")</f>
        <v/>
      </c>
      <c r="C5111" t="str">
        <f>IF(A5111&lt;&gt;"",TEXT(Belegerfassung!C5119,"TT.MM.JJJJ"),"")</f>
        <v/>
      </c>
      <c r="D5111" t="str">
        <f>IFERROR(VLOOKUP(Belegerfassung!A5119,Abfrage!$E$2:$F$20,2,FALSE),"")</f>
        <v/>
      </c>
      <c r="E5111" t="str">
        <f>IF(A5111&lt;&gt;"",Belegerfassung!B5119,"")</f>
        <v/>
      </c>
      <c r="F5111" t="str">
        <f>IF(Belegerfassung!L5119="","",IF(Belegerfassung!L5119&lt;&gt;"",IF(Belegerfassung!L5119&lt;&gt;"",IF(Belegerfassung!J5119&lt;&gt;0,VLOOKUP(Belegerfassung!L5119,Abfrage!$A$2:$C$19,2,),VLOOKUP(Belegerfassung!L5119,Abfrage!$A$2:$C$19,3,)),"")))</f>
        <v/>
      </c>
      <c r="G5111" t="str">
        <f t="shared" si="237"/>
        <v/>
      </c>
      <c r="H5111" s="31" t="str">
        <f>IF(A5111&lt;&gt;"",-Belegerfassung!J5119+Belegerfassung!K5119,"")</f>
        <v/>
      </c>
      <c r="I5111" s="49" t="str">
        <f>IFERROR(IF(H5111&lt;&gt;"",Belegerfassung!L5119*100,""),IF(OR(Belegerfassung!L5119="Leistung EU - Erlöse",Belegerfassung!L5119="Lieferungen EU-Erlöse",Belegerfassung!L5119="EUST",Belegerfassung!L5119="Bauleistungen 20%")=TRUE,"",MID(Belegerfassung!L5119,4,2)))</f>
        <v/>
      </c>
      <c r="J5111" s="6" t="str">
        <f>IF(A5111&lt;&gt;"",LEFT(Belegerfassung!D5119,40),"")</f>
        <v/>
      </c>
      <c r="K5111" t="str">
        <f>IF(A5111&lt;&gt;"",VLOOKUP(D5111,Abfrage!$F$2:$G$21,2,FALSE),"")</f>
        <v/>
      </c>
      <c r="L5111" s="6" t="str">
        <f>IF(Belegerfassung!H5119&lt;&gt;"",Belegerfassung!H5119,"")</f>
        <v/>
      </c>
      <c r="M5111" t="str">
        <f>IFERROR(IF(Belegerfassung!E5119&lt;&gt;"",VLOOKUP(Belegerfassung!E5119,Abfrage!$L$2:$M$15,2,),""),"")</f>
        <v/>
      </c>
      <c r="N5111" t="str">
        <f t="shared" si="238"/>
        <v/>
      </c>
      <c r="O5111" t="str">
        <f t="shared" si="239"/>
        <v/>
      </c>
      <c r="P5111" t="str">
        <f>IF(Belegerfassung!G5119&lt;&gt;"",CONCATENATE(Belegerfassung!G5119,".pdf"),"")</f>
        <v/>
      </c>
    </row>
    <row r="5112" spans="1:16">
      <c r="A5112" t="str">
        <f>IF(Belegerfassung!C5120&lt;&gt;"",0,"")</f>
        <v/>
      </c>
      <c r="B5112" t="str">
        <f>IFERROR(VLOOKUP(Belegerfassung!I5120,Konten!A:D,2,FALSE),"")</f>
        <v/>
      </c>
      <c r="C5112" t="str">
        <f>IF(A5112&lt;&gt;"",TEXT(Belegerfassung!C5120,"TT.MM.JJJJ"),"")</f>
        <v/>
      </c>
      <c r="D5112" t="str">
        <f>IFERROR(VLOOKUP(Belegerfassung!A5120,Abfrage!$E$2:$F$20,2,FALSE),"")</f>
        <v/>
      </c>
      <c r="E5112" t="str">
        <f>IF(A5112&lt;&gt;"",Belegerfassung!B5120,"")</f>
        <v/>
      </c>
      <c r="F5112" t="str">
        <f>IF(Belegerfassung!L5120="","",IF(Belegerfassung!L5120&lt;&gt;"",IF(Belegerfassung!L5120&lt;&gt;"",IF(Belegerfassung!J5120&lt;&gt;0,VLOOKUP(Belegerfassung!L5120,Abfrage!$A$2:$C$19,2,),VLOOKUP(Belegerfassung!L5120,Abfrage!$A$2:$C$19,3,)),"")))</f>
        <v/>
      </c>
      <c r="G5112" t="str">
        <f t="shared" si="237"/>
        <v/>
      </c>
      <c r="H5112" s="31" t="str">
        <f>IF(A5112&lt;&gt;"",-Belegerfassung!J5120+Belegerfassung!K5120,"")</f>
        <v/>
      </c>
      <c r="I5112" s="49" t="str">
        <f>IFERROR(IF(H5112&lt;&gt;"",Belegerfassung!L5120*100,""),IF(OR(Belegerfassung!L5120="Leistung EU - Erlöse",Belegerfassung!L5120="Lieferungen EU-Erlöse",Belegerfassung!L5120="EUST",Belegerfassung!L5120="Bauleistungen 20%")=TRUE,"",MID(Belegerfassung!L5120,4,2)))</f>
        <v/>
      </c>
      <c r="J5112" s="6" t="str">
        <f>IF(A5112&lt;&gt;"",LEFT(Belegerfassung!D5120,40),"")</f>
        <v/>
      </c>
      <c r="K5112" t="str">
        <f>IF(A5112&lt;&gt;"",VLOOKUP(D5112,Abfrage!$F$2:$G$21,2,FALSE),"")</f>
        <v/>
      </c>
      <c r="L5112" s="6" t="str">
        <f>IF(Belegerfassung!H5120&lt;&gt;"",Belegerfassung!H5120,"")</f>
        <v/>
      </c>
      <c r="M5112" t="str">
        <f>IFERROR(IF(Belegerfassung!E5120&lt;&gt;"",VLOOKUP(Belegerfassung!E5120,Abfrage!$L$2:$M$15,2,),""),"")</f>
        <v/>
      </c>
      <c r="N5112" t="str">
        <f t="shared" si="238"/>
        <v/>
      </c>
      <c r="O5112" t="str">
        <f t="shared" si="239"/>
        <v/>
      </c>
      <c r="P5112" t="str">
        <f>IF(Belegerfassung!G5120&lt;&gt;"",CONCATENATE(Belegerfassung!G5120,".pdf"),"")</f>
        <v/>
      </c>
    </row>
    <row r="5113" spans="1:16">
      <c r="A5113" t="str">
        <f>IF(Belegerfassung!C5121&lt;&gt;"",0,"")</f>
        <v/>
      </c>
      <c r="B5113" t="str">
        <f>IFERROR(VLOOKUP(Belegerfassung!I5121,Konten!A:D,2,FALSE),"")</f>
        <v/>
      </c>
      <c r="C5113" t="str">
        <f>IF(A5113&lt;&gt;"",TEXT(Belegerfassung!C5121,"TT.MM.JJJJ"),"")</f>
        <v/>
      </c>
      <c r="D5113" t="str">
        <f>IFERROR(VLOOKUP(Belegerfassung!A5121,Abfrage!$E$2:$F$20,2,FALSE),"")</f>
        <v/>
      </c>
      <c r="E5113" t="str">
        <f>IF(A5113&lt;&gt;"",Belegerfassung!B5121,"")</f>
        <v/>
      </c>
      <c r="F5113" t="str">
        <f>IF(Belegerfassung!L5121="","",IF(Belegerfassung!L5121&lt;&gt;"",IF(Belegerfassung!L5121&lt;&gt;"",IF(Belegerfassung!J5121&lt;&gt;0,VLOOKUP(Belegerfassung!L5121,Abfrage!$A$2:$C$19,2,),VLOOKUP(Belegerfassung!L5121,Abfrage!$A$2:$C$19,3,)),"")))</f>
        <v/>
      </c>
      <c r="G5113" t="str">
        <f t="shared" si="237"/>
        <v/>
      </c>
      <c r="H5113" s="31" t="str">
        <f>IF(A5113&lt;&gt;"",-Belegerfassung!J5121+Belegerfassung!K5121,"")</f>
        <v/>
      </c>
      <c r="I5113" s="49" t="str">
        <f>IFERROR(IF(H5113&lt;&gt;"",Belegerfassung!L5121*100,""),IF(OR(Belegerfassung!L5121="Leistung EU - Erlöse",Belegerfassung!L5121="Lieferungen EU-Erlöse",Belegerfassung!L5121="EUST",Belegerfassung!L5121="Bauleistungen 20%")=TRUE,"",MID(Belegerfassung!L5121,4,2)))</f>
        <v/>
      </c>
      <c r="J5113" s="6" t="str">
        <f>IF(A5113&lt;&gt;"",LEFT(Belegerfassung!D5121,40),"")</f>
        <v/>
      </c>
      <c r="K5113" t="str">
        <f>IF(A5113&lt;&gt;"",VLOOKUP(D5113,Abfrage!$F$2:$G$21,2,FALSE),"")</f>
        <v/>
      </c>
      <c r="L5113" s="6" t="str">
        <f>IF(Belegerfassung!H5121&lt;&gt;"",Belegerfassung!H5121,"")</f>
        <v/>
      </c>
      <c r="M5113" t="str">
        <f>IFERROR(IF(Belegerfassung!E5121&lt;&gt;"",VLOOKUP(Belegerfassung!E5121,Abfrage!$L$2:$M$15,2,),""),"")</f>
        <v/>
      </c>
      <c r="N5113" t="str">
        <f t="shared" si="238"/>
        <v/>
      </c>
      <c r="O5113" t="str">
        <f t="shared" si="239"/>
        <v/>
      </c>
      <c r="P5113" t="str">
        <f>IF(Belegerfassung!G5121&lt;&gt;"",CONCATENATE(Belegerfassung!G5121,".pdf"),"")</f>
        <v/>
      </c>
    </row>
    <row r="5114" spans="1:16">
      <c r="A5114" t="str">
        <f>IF(Belegerfassung!C5122&lt;&gt;"",0,"")</f>
        <v/>
      </c>
      <c r="B5114" t="str">
        <f>IFERROR(VLOOKUP(Belegerfassung!I5122,Konten!A:D,2,FALSE),"")</f>
        <v/>
      </c>
      <c r="C5114" t="str">
        <f>IF(A5114&lt;&gt;"",TEXT(Belegerfassung!C5122,"TT.MM.JJJJ"),"")</f>
        <v/>
      </c>
      <c r="D5114" t="str">
        <f>IFERROR(VLOOKUP(Belegerfassung!A5122,Abfrage!$E$2:$F$20,2,FALSE),"")</f>
        <v/>
      </c>
      <c r="E5114" t="str">
        <f>IF(A5114&lt;&gt;"",Belegerfassung!B5122,"")</f>
        <v/>
      </c>
      <c r="F5114" t="str">
        <f>IF(Belegerfassung!L5122="","",IF(Belegerfassung!L5122&lt;&gt;"",IF(Belegerfassung!L5122&lt;&gt;"",IF(Belegerfassung!J5122&lt;&gt;0,VLOOKUP(Belegerfassung!L5122,Abfrage!$A$2:$C$19,2,),VLOOKUP(Belegerfassung!L5122,Abfrage!$A$2:$C$19,3,)),"")))</f>
        <v/>
      </c>
      <c r="G5114" t="str">
        <f t="shared" si="237"/>
        <v/>
      </c>
      <c r="H5114" s="31" t="str">
        <f>IF(A5114&lt;&gt;"",-Belegerfassung!J5122+Belegerfassung!K5122,"")</f>
        <v/>
      </c>
      <c r="I5114" s="49" t="str">
        <f>IFERROR(IF(H5114&lt;&gt;"",Belegerfassung!L5122*100,""),IF(OR(Belegerfassung!L5122="Leistung EU - Erlöse",Belegerfassung!L5122="Lieferungen EU-Erlöse",Belegerfassung!L5122="EUST",Belegerfassung!L5122="Bauleistungen 20%")=TRUE,"",MID(Belegerfassung!L5122,4,2)))</f>
        <v/>
      </c>
      <c r="J5114" s="6" t="str">
        <f>IF(A5114&lt;&gt;"",LEFT(Belegerfassung!D5122,40),"")</f>
        <v/>
      </c>
      <c r="K5114" t="str">
        <f>IF(A5114&lt;&gt;"",VLOOKUP(D5114,Abfrage!$F$2:$G$21,2,FALSE),"")</f>
        <v/>
      </c>
      <c r="L5114" s="6" t="str">
        <f>IF(Belegerfassung!H5122&lt;&gt;"",Belegerfassung!H5122,"")</f>
        <v/>
      </c>
      <c r="M5114" t="str">
        <f>IFERROR(IF(Belegerfassung!E5122&lt;&gt;"",VLOOKUP(Belegerfassung!E5122,Abfrage!$L$2:$M$15,2,),""),"")</f>
        <v/>
      </c>
      <c r="N5114" t="str">
        <f t="shared" si="238"/>
        <v/>
      </c>
      <c r="O5114" t="str">
        <f t="shared" si="239"/>
        <v/>
      </c>
      <c r="P5114" t="str">
        <f>IF(Belegerfassung!G5122&lt;&gt;"",CONCATENATE(Belegerfassung!G5122,".pdf"),"")</f>
        <v/>
      </c>
    </row>
    <row r="5115" spans="1:16">
      <c r="A5115" t="str">
        <f>IF(Belegerfassung!C5123&lt;&gt;"",0,"")</f>
        <v/>
      </c>
      <c r="B5115" t="str">
        <f>IFERROR(VLOOKUP(Belegerfassung!I5123,Konten!A:D,2,FALSE),"")</f>
        <v/>
      </c>
      <c r="C5115" t="str">
        <f>IF(A5115&lt;&gt;"",TEXT(Belegerfassung!C5123,"TT.MM.JJJJ"),"")</f>
        <v/>
      </c>
      <c r="D5115" t="str">
        <f>IFERROR(VLOOKUP(Belegerfassung!A5123,Abfrage!$E$2:$F$20,2,FALSE),"")</f>
        <v/>
      </c>
      <c r="E5115" t="str">
        <f>IF(A5115&lt;&gt;"",Belegerfassung!B5123,"")</f>
        <v/>
      </c>
      <c r="F5115" t="str">
        <f>IF(Belegerfassung!L5123="","",IF(Belegerfassung!L5123&lt;&gt;"",IF(Belegerfassung!L5123&lt;&gt;"",IF(Belegerfassung!J5123&lt;&gt;0,VLOOKUP(Belegerfassung!L5123,Abfrage!$A$2:$C$19,2,),VLOOKUP(Belegerfassung!L5123,Abfrage!$A$2:$C$19,3,)),"")))</f>
        <v/>
      </c>
      <c r="G5115" t="str">
        <f t="shared" si="237"/>
        <v/>
      </c>
      <c r="H5115" s="31" t="str">
        <f>IF(A5115&lt;&gt;"",-Belegerfassung!J5123+Belegerfassung!K5123,"")</f>
        <v/>
      </c>
      <c r="I5115" s="49" t="str">
        <f>IFERROR(IF(H5115&lt;&gt;"",Belegerfassung!L5123*100,""),IF(OR(Belegerfassung!L5123="Leistung EU - Erlöse",Belegerfassung!L5123="Lieferungen EU-Erlöse",Belegerfassung!L5123="EUST",Belegerfassung!L5123="Bauleistungen 20%")=TRUE,"",MID(Belegerfassung!L5123,4,2)))</f>
        <v/>
      </c>
      <c r="J5115" s="6" t="str">
        <f>IF(A5115&lt;&gt;"",LEFT(Belegerfassung!D5123,40),"")</f>
        <v/>
      </c>
      <c r="K5115" t="str">
        <f>IF(A5115&lt;&gt;"",VLOOKUP(D5115,Abfrage!$F$2:$G$21,2,FALSE),"")</f>
        <v/>
      </c>
      <c r="L5115" s="6" t="str">
        <f>IF(Belegerfassung!H5123&lt;&gt;"",Belegerfassung!H5123,"")</f>
        <v/>
      </c>
      <c r="M5115" t="str">
        <f>IFERROR(IF(Belegerfassung!E5123&lt;&gt;"",VLOOKUP(Belegerfassung!E5123,Abfrage!$L$2:$M$15,2,),""),"")</f>
        <v/>
      </c>
      <c r="N5115" t="str">
        <f t="shared" si="238"/>
        <v/>
      </c>
      <c r="O5115" t="str">
        <f t="shared" si="239"/>
        <v/>
      </c>
      <c r="P5115" t="str">
        <f>IF(Belegerfassung!G5123&lt;&gt;"",CONCATENATE(Belegerfassung!G5123,".pdf"),"")</f>
        <v/>
      </c>
    </row>
    <row r="5116" spans="1:16">
      <c r="A5116" t="str">
        <f>IF(Belegerfassung!C5124&lt;&gt;"",0,"")</f>
        <v/>
      </c>
      <c r="B5116" t="str">
        <f>IFERROR(VLOOKUP(Belegerfassung!I5124,Konten!A:D,2,FALSE),"")</f>
        <v/>
      </c>
      <c r="C5116" t="str">
        <f>IF(A5116&lt;&gt;"",TEXT(Belegerfassung!C5124,"TT.MM.JJJJ"),"")</f>
        <v/>
      </c>
      <c r="D5116" t="str">
        <f>IFERROR(VLOOKUP(Belegerfassung!A5124,Abfrage!$E$2:$F$20,2,FALSE),"")</f>
        <v/>
      </c>
      <c r="E5116" t="str">
        <f>IF(A5116&lt;&gt;"",Belegerfassung!B5124,"")</f>
        <v/>
      </c>
      <c r="F5116" t="str">
        <f>IF(Belegerfassung!L5124="","",IF(Belegerfassung!L5124&lt;&gt;"",IF(Belegerfassung!L5124&lt;&gt;"",IF(Belegerfassung!J5124&lt;&gt;0,VLOOKUP(Belegerfassung!L5124,Abfrage!$A$2:$C$19,2,),VLOOKUP(Belegerfassung!L5124,Abfrage!$A$2:$C$19,3,)),"")))</f>
        <v/>
      </c>
      <c r="G5116" t="str">
        <f t="shared" si="237"/>
        <v/>
      </c>
      <c r="H5116" s="31" t="str">
        <f>IF(A5116&lt;&gt;"",-Belegerfassung!J5124+Belegerfassung!K5124,"")</f>
        <v/>
      </c>
      <c r="I5116" s="49" t="str">
        <f>IFERROR(IF(H5116&lt;&gt;"",Belegerfassung!L5124*100,""),IF(OR(Belegerfassung!L5124="Leistung EU - Erlöse",Belegerfassung!L5124="Lieferungen EU-Erlöse",Belegerfassung!L5124="EUST",Belegerfassung!L5124="Bauleistungen 20%")=TRUE,"",MID(Belegerfassung!L5124,4,2)))</f>
        <v/>
      </c>
      <c r="J5116" s="6" t="str">
        <f>IF(A5116&lt;&gt;"",LEFT(Belegerfassung!D5124,40),"")</f>
        <v/>
      </c>
      <c r="K5116" t="str">
        <f>IF(A5116&lt;&gt;"",VLOOKUP(D5116,Abfrage!$F$2:$G$21,2,FALSE),"")</f>
        <v/>
      </c>
      <c r="L5116" s="6" t="str">
        <f>IF(Belegerfassung!H5124&lt;&gt;"",Belegerfassung!H5124,"")</f>
        <v/>
      </c>
      <c r="M5116" t="str">
        <f>IFERROR(IF(Belegerfassung!E5124&lt;&gt;"",VLOOKUP(Belegerfassung!E5124,Abfrage!$L$2:$M$15,2,),""),"")</f>
        <v/>
      </c>
      <c r="N5116" t="str">
        <f t="shared" si="238"/>
        <v/>
      </c>
      <c r="O5116" t="str">
        <f t="shared" si="239"/>
        <v/>
      </c>
      <c r="P5116" t="str">
        <f>IF(Belegerfassung!G5124&lt;&gt;"",CONCATENATE(Belegerfassung!G5124,".pdf"),"")</f>
        <v/>
      </c>
    </row>
    <row r="5117" spans="1:16">
      <c r="A5117" t="str">
        <f>IF(Belegerfassung!C5125&lt;&gt;"",0,"")</f>
        <v/>
      </c>
      <c r="B5117" t="str">
        <f>IFERROR(VLOOKUP(Belegerfassung!I5125,Konten!A:D,2,FALSE),"")</f>
        <v/>
      </c>
      <c r="C5117" t="str">
        <f>IF(A5117&lt;&gt;"",TEXT(Belegerfassung!C5125,"TT.MM.JJJJ"),"")</f>
        <v/>
      </c>
      <c r="D5117" t="str">
        <f>IFERROR(VLOOKUP(Belegerfassung!A5125,Abfrage!$E$2:$F$20,2,FALSE),"")</f>
        <v/>
      </c>
      <c r="E5117" t="str">
        <f>IF(A5117&lt;&gt;"",Belegerfassung!B5125,"")</f>
        <v/>
      </c>
      <c r="F5117" t="str">
        <f>IF(Belegerfassung!L5125="","",IF(Belegerfassung!L5125&lt;&gt;"",IF(Belegerfassung!L5125&lt;&gt;"",IF(Belegerfassung!J5125&lt;&gt;0,VLOOKUP(Belegerfassung!L5125,Abfrage!$A$2:$C$19,2,),VLOOKUP(Belegerfassung!L5125,Abfrage!$A$2:$C$19,3,)),"")))</f>
        <v/>
      </c>
      <c r="G5117" t="str">
        <f t="shared" si="237"/>
        <v/>
      </c>
      <c r="H5117" s="31" t="str">
        <f>IF(A5117&lt;&gt;"",-Belegerfassung!J5125+Belegerfassung!K5125,"")</f>
        <v/>
      </c>
      <c r="I5117" s="49" t="str">
        <f>IFERROR(IF(H5117&lt;&gt;"",Belegerfassung!L5125*100,""),IF(OR(Belegerfassung!L5125="Leistung EU - Erlöse",Belegerfassung!L5125="Lieferungen EU-Erlöse",Belegerfassung!L5125="EUST",Belegerfassung!L5125="Bauleistungen 20%")=TRUE,"",MID(Belegerfassung!L5125,4,2)))</f>
        <v/>
      </c>
      <c r="J5117" s="6" t="str">
        <f>IF(A5117&lt;&gt;"",LEFT(Belegerfassung!D5125,40),"")</f>
        <v/>
      </c>
      <c r="K5117" t="str">
        <f>IF(A5117&lt;&gt;"",VLOOKUP(D5117,Abfrage!$F$2:$G$21,2,FALSE),"")</f>
        <v/>
      </c>
      <c r="L5117" s="6" t="str">
        <f>IF(Belegerfassung!H5125&lt;&gt;"",Belegerfassung!H5125,"")</f>
        <v/>
      </c>
      <c r="M5117" t="str">
        <f>IFERROR(IF(Belegerfassung!E5125&lt;&gt;"",VLOOKUP(Belegerfassung!E5125,Abfrage!$L$2:$M$15,2,),""),"")</f>
        <v/>
      </c>
      <c r="N5117" t="str">
        <f t="shared" si="238"/>
        <v/>
      </c>
      <c r="O5117" t="str">
        <f t="shared" si="239"/>
        <v/>
      </c>
      <c r="P5117" t="str">
        <f>IF(Belegerfassung!G5125&lt;&gt;"",CONCATENATE(Belegerfassung!G5125,".pdf"),"")</f>
        <v/>
      </c>
    </row>
    <row r="5118" spans="1:16">
      <c r="A5118" t="str">
        <f>IF(Belegerfassung!C5126&lt;&gt;"",0,"")</f>
        <v/>
      </c>
      <c r="B5118" t="str">
        <f>IFERROR(VLOOKUP(Belegerfassung!I5126,Konten!A:D,2,FALSE),"")</f>
        <v/>
      </c>
      <c r="C5118" t="str">
        <f>IF(A5118&lt;&gt;"",TEXT(Belegerfassung!C5126,"TT.MM.JJJJ"),"")</f>
        <v/>
      </c>
      <c r="D5118" t="str">
        <f>IFERROR(VLOOKUP(Belegerfassung!A5126,Abfrage!$E$2:$F$20,2,FALSE),"")</f>
        <v/>
      </c>
      <c r="E5118" t="str">
        <f>IF(A5118&lt;&gt;"",Belegerfassung!B5126,"")</f>
        <v/>
      </c>
      <c r="F5118" t="str">
        <f>IF(Belegerfassung!L5126="","",IF(Belegerfassung!L5126&lt;&gt;"",IF(Belegerfassung!L5126&lt;&gt;"",IF(Belegerfassung!J5126&lt;&gt;0,VLOOKUP(Belegerfassung!L5126,Abfrage!$A$2:$C$19,2,),VLOOKUP(Belegerfassung!L5126,Abfrage!$A$2:$C$19,3,)),"")))</f>
        <v/>
      </c>
      <c r="G5118" t="str">
        <f t="shared" si="237"/>
        <v/>
      </c>
      <c r="H5118" s="31" t="str">
        <f>IF(A5118&lt;&gt;"",-Belegerfassung!J5126+Belegerfassung!K5126,"")</f>
        <v/>
      </c>
      <c r="I5118" s="49" t="str">
        <f>IFERROR(IF(H5118&lt;&gt;"",Belegerfassung!L5126*100,""),IF(OR(Belegerfassung!L5126="Leistung EU - Erlöse",Belegerfassung!L5126="Lieferungen EU-Erlöse",Belegerfassung!L5126="EUST",Belegerfassung!L5126="Bauleistungen 20%")=TRUE,"",MID(Belegerfassung!L5126,4,2)))</f>
        <v/>
      </c>
      <c r="J5118" s="6" t="str">
        <f>IF(A5118&lt;&gt;"",LEFT(Belegerfassung!D5126,40),"")</f>
        <v/>
      </c>
      <c r="K5118" t="str">
        <f>IF(A5118&lt;&gt;"",VLOOKUP(D5118,Abfrage!$F$2:$G$21,2,FALSE),"")</f>
        <v/>
      </c>
      <c r="L5118" s="6" t="str">
        <f>IF(Belegerfassung!H5126&lt;&gt;"",Belegerfassung!H5126,"")</f>
        <v/>
      </c>
      <c r="M5118" t="str">
        <f>IFERROR(IF(Belegerfassung!E5126&lt;&gt;"",VLOOKUP(Belegerfassung!E5126,Abfrage!$L$2:$M$15,2,),""),"")</f>
        <v/>
      </c>
      <c r="N5118" t="str">
        <f t="shared" si="238"/>
        <v/>
      </c>
      <c r="O5118" t="str">
        <f t="shared" si="239"/>
        <v/>
      </c>
      <c r="P5118" t="str">
        <f>IF(Belegerfassung!G5126&lt;&gt;"",CONCATENATE(Belegerfassung!G5126,".pdf"),"")</f>
        <v/>
      </c>
    </row>
    <row r="5119" spans="1:16">
      <c r="A5119" t="str">
        <f>IF(Belegerfassung!C5127&lt;&gt;"",0,"")</f>
        <v/>
      </c>
      <c r="B5119" t="str">
        <f>IFERROR(VLOOKUP(Belegerfassung!I5127,Konten!A:D,2,FALSE),"")</f>
        <v/>
      </c>
      <c r="C5119" t="str">
        <f>IF(A5119&lt;&gt;"",TEXT(Belegerfassung!C5127,"TT.MM.JJJJ"),"")</f>
        <v/>
      </c>
      <c r="D5119" t="str">
        <f>IFERROR(VLOOKUP(Belegerfassung!A5127,Abfrage!$E$2:$F$20,2,FALSE),"")</f>
        <v/>
      </c>
      <c r="E5119" t="str">
        <f>IF(A5119&lt;&gt;"",Belegerfassung!B5127,"")</f>
        <v/>
      </c>
      <c r="F5119" t="str">
        <f>IF(Belegerfassung!L5127="","",IF(Belegerfassung!L5127&lt;&gt;"",IF(Belegerfassung!L5127&lt;&gt;"",IF(Belegerfassung!J5127&lt;&gt;0,VLOOKUP(Belegerfassung!L5127,Abfrage!$A$2:$C$19,2,),VLOOKUP(Belegerfassung!L5127,Abfrage!$A$2:$C$19,3,)),"")))</f>
        <v/>
      </c>
      <c r="G5119" t="str">
        <f t="shared" si="237"/>
        <v/>
      </c>
      <c r="H5119" s="31" t="str">
        <f>IF(A5119&lt;&gt;"",-Belegerfassung!J5127+Belegerfassung!K5127,"")</f>
        <v/>
      </c>
      <c r="I5119" s="49" t="str">
        <f>IFERROR(IF(H5119&lt;&gt;"",Belegerfassung!L5127*100,""),IF(OR(Belegerfassung!L5127="Leistung EU - Erlöse",Belegerfassung!L5127="Lieferungen EU-Erlöse",Belegerfassung!L5127="EUST",Belegerfassung!L5127="Bauleistungen 20%")=TRUE,"",MID(Belegerfassung!L5127,4,2)))</f>
        <v/>
      </c>
      <c r="J5119" s="6" t="str">
        <f>IF(A5119&lt;&gt;"",LEFT(Belegerfassung!D5127,40),"")</f>
        <v/>
      </c>
      <c r="K5119" t="str">
        <f>IF(A5119&lt;&gt;"",VLOOKUP(D5119,Abfrage!$F$2:$G$21,2,FALSE),"")</f>
        <v/>
      </c>
      <c r="L5119" s="6" t="str">
        <f>IF(Belegerfassung!H5127&lt;&gt;"",Belegerfassung!H5127,"")</f>
        <v/>
      </c>
      <c r="M5119" t="str">
        <f>IFERROR(IF(Belegerfassung!E5127&lt;&gt;"",VLOOKUP(Belegerfassung!E5127,Abfrage!$L$2:$M$15,2,),""),"")</f>
        <v/>
      </c>
      <c r="N5119" t="str">
        <f t="shared" si="238"/>
        <v/>
      </c>
      <c r="O5119" t="str">
        <f t="shared" si="239"/>
        <v/>
      </c>
      <c r="P5119" t="str">
        <f>IF(Belegerfassung!G5127&lt;&gt;"",CONCATENATE(Belegerfassung!G5127,".pdf"),"")</f>
        <v/>
      </c>
    </row>
    <row r="5120" spans="1:16">
      <c r="A5120" t="str">
        <f>IF(Belegerfassung!C5128&lt;&gt;"",0,"")</f>
        <v/>
      </c>
      <c r="B5120" t="str">
        <f>IFERROR(VLOOKUP(Belegerfassung!I5128,Konten!A:D,2,FALSE),"")</f>
        <v/>
      </c>
      <c r="C5120" t="str">
        <f>IF(A5120&lt;&gt;"",TEXT(Belegerfassung!C5128,"TT.MM.JJJJ"),"")</f>
        <v/>
      </c>
      <c r="D5120" t="str">
        <f>IFERROR(VLOOKUP(Belegerfassung!A5128,Abfrage!$E$2:$F$20,2,FALSE),"")</f>
        <v/>
      </c>
      <c r="E5120" t="str">
        <f>IF(A5120&lt;&gt;"",Belegerfassung!B5128,"")</f>
        <v/>
      </c>
      <c r="F5120" t="str">
        <f>IF(Belegerfassung!L5128="","",IF(Belegerfassung!L5128&lt;&gt;"",IF(Belegerfassung!L5128&lt;&gt;"",IF(Belegerfassung!J5128&lt;&gt;0,VLOOKUP(Belegerfassung!L5128,Abfrage!$A$2:$C$19,2,),VLOOKUP(Belegerfassung!L5128,Abfrage!$A$2:$C$19,3,)),"")))</f>
        <v/>
      </c>
      <c r="G5120" t="str">
        <f t="shared" si="237"/>
        <v/>
      </c>
      <c r="H5120" s="31" t="str">
        <f>IF(A5120&lt;&gt;"",-Belegerfassung!J5128+Belegerfassung!K5128,"")</f>
        <v/>
      </c>
      <c r="I5120" s="49" t="str">
        <f>IFERROR(IF(H5120&lt;&gt;"",Belegerfassung!L5128*100,""),IF(OR(Belegerfassung!L5128="Leistung EU - Erlöse",Belegerfassung!L5128="Lieferungen EU-Erlöse",Belegerfassung!L5128="EUST",Belegerfassung!L5128="Bauleistungen 20%")=TRUE,"",MID(Belegerfassung!L5128,4,2)))</f>
        <v/>
      </c>
      <c r="J5120" s="6" t="str">
        <f>IF(A5120&lt;&gt;"",LEFT(Belegerfassung!D5128,40),"")</f>
        <v/>
      </c>
      <c r="K5120" t="str">
        <f>IF(A5120&lt;&gt;"",VLOOKUP(D5120,Abfrage!$F$2:$G$21,2,FALSE),"")</f>
        <v/>
      </c>
      <c r="L5120" s="6" t="str">
        <f>IF(Belegerfassung!H5128&lt;&gt;"",Belegerfassung!H5128,"")</f>
        <v/>
      </c>
      <c r="M5120" t="str">
        <f>IFERROR(IF(Belegerfassung!E5128&lt;&gt;"",VLOOKUP(Belegerfassung!E5128,Abfrage!$L$2:$M$15,2,),""),"")</f>
        <v/>
      </c>
      <c r="N5120" t="str">
        <f t="shared" si="238"/>
        <v/>
      </c>
      <c r="O5120" t="str">
        <f t="shared" si="239"/>
        <v/>
      </c>
      <c r="P5120" t="str">
        <f>IF(Belegerfassung!G5128&lt;&gt;"",CONCATENATE(Belegerfassung!G5128,".pdf"),"")</f>
        <v/>
      </c>
    </row>
    <row r="5121" spans="1:16">
      <c r="A5121" t="str">
        <f>IF(Belegerfassung!C5129&lt;&gt;"",0,"")</f>
        <v/>
      </c>
      <c r="B5121" t="str">
        <f>IFERROR(VLOOKUP(Belegerfassung!I5129,Konten!A:D,2,FALSE),"")</f>
        <v/>
      </c>
      <c r="C5121" t="str">
        <f>IF(A5121&lt;&gt;"",TEXT(Belegerfassung!C5129,"TT.MM.JJJJ"),"")</f>
        <v/>
      </c>
      <c r="D5121" t="str">
        <f>IFERROR(VLOOKUP(Belegerfassung!A5129,Abfrage!$E$2:$F$20,2,FALSE),"")</f>
        <v/>
      </c>
      <c r="E5121" t="str">
        <f>IF(A5121&lt;&gt;"",Belegerfassung!B5129,"")</f>
        <v/>
      </c>
      <c r="F5121" t="str">
        <f>IF(Belegerfassung!L5129="","",IF(Belegerfassung!L5129&lt;&gt;"",IF(Belegerfassung!L5129&lt;&gt;"",IF(Belegerfassung!J5129&lt;&gt;0,VLOOKUP(Belegerfassung!L5129,Abfrage!$A$2:$C$19,2,),VLOOKUP(Belegerfassung!L5129,Abfrage!$A$2:$C$19,3,)),"")))</f>
        <v/>
      </c>
      <c r="G5121" t="str">
        <f t="shared" si="237"/>
        <v/>
      </c>
      <c r="H5121" s="31" t="str">
        <f>IF(A5121&lt;&gt;"",-Belegerfassung!J5129+Belegerfassung!K5129,"")</f>
        <v/>
      </c>
      <c r="I5121" s="49" t="str">
        <f>IFERROR(IF(H5121&lt;&gt;"",Belegerfassung!L5129*100,""),IF(OR(Belegerfassung!L5129="Leistung EU - Erlöse",Belegerfassung!L5129="Lieferungen EU-Erlöse",Belegerfassung!L5129="EUST",Belegerfassung!L5129="Bauleistungen 20%")=TRUE,"",MID(Belegerfassung!L5129,4,2)))</f>
        <v/>
      </c>
      <c r="J5121" s="6" t="str">
        <f>IF(A5121&lt;&gt;"",LEFT(Belegerfassung!D5129,40),"")</f>
        <v/>
      </c>
      <c r="K5121" t="str">
        <f>IF(A5121&lt;&gt;"",VLOOKUP(D5121,Abfrage!$F$2:$G$21,2,FALSE),"")</f>
        <v/>
      </c>
      <c r="L5121" s="6" t="str">
        <f>IF(Belegerfassung!H5129&lt;&gt;"",Belegerfassung!H5129,"")</f>
        <v/>
      </c>
      <c r="M5121" t="str">
        <f>IFERROR(IF(Belegerfassung!E5129&lt;&gt;"",VLOOKUP(Belegerfassung!E5129,Abfrage!$L$2:$M$15,2,),""),"")</f>
        <v/>
      </c>
      <c r="N5121" t="str">
        <f t="shared" si="238"/>
        <v/>
      </c>
      <c r="O5121" t="str">
        <f t="shared" si="239"/>
        <v/>
      </c>
      <c r="P5121" t="str">
        <f>IF(Belegerfassung!G5129&lt;&gt;"",CONCATENATE(Belegerfassung!G5129,".pdf"),"")</f>
        <v/>
      </c>
    </row>
    <row r="5122" spans="1:16">
      <c r="A5122" t="str">
        <f>IF(Belegerfassung!C5130&lt;&gt;"",0,"")</f>
        <v/>
      </c>
      <c r="B5122" t="str">
        <f>IFERROR(VLOOKUP(Belegerfassung!I5130,Konten!A:D,2,FALSE),"")</f>
        <v/>
      </c>
      <c r="C5122" t="str">
        <f>IF(A5122&lt;&gt;"",TEXT(Belegerfassung!C5130,"TT.MM.JJJJ"),"")</f>
        <v/>
      </c>
      <c r="D5122" t="str">
        <f>IFERROR(VLOOKUP(Belegerfassung!A5130,Abfrage!$E$2:$F$20,2,FALSE),"")</f>
        <v/>
      </c>
      <c r="E5122" t="str">
        <f>IF(A5122&lt;&gt;"",Belegerfassung!B5130,"")</f>
        <v/>
      </c>
      <c r="F5122" t="str">
        <f>IF(Belegerfassung!L5130="","",IF(Belegerfassung!L5130&lt;&gt;"",IF(Belegerfassung!L5130&lt;&gt;"",IF(Belegerfassung!J5130&lt;&gt;0,VLOOKUP(Belegerfassung!L5130,Abfrage!$A$2:$C$19,2,),VLOOKUP(Belegerfassung!L5130,Abfrage!$A$2:$C$19,3,)),"")))</f>
        <v/>
      </c>
      <c r="G5122" t="str">
        <f t="shared" si="237"/>
        <v/>
      </c>
      <c r="H5122" s="31" t="str">
        <f>IF(A5122&lt;&gt;"",-Belegerfassung!J5130+Belegerfassung!K5130,"")</f>
        <v/>
      </c>
      <c r="I5122" s="49" t="str">
        <f>IFERROR(IF(H5122&lt;&gt;"",Belegerfassung!L5130*100,""),IF(OR(Belegerfassung!L5130="Leistung EU - Erlöse",Belegerfassung!L5130="Lieferungen EU-Erlöse",Belegerfassung!L5130="EUST",Belegerfassung!L5130="Bauleistungen 20%")=TRUE,"",MID(Belegerfassung!L5130,4,2)))</f>
        <v/>
      </c>
      <c r="J5122" s="6" t="str">
        <f>IF(A5122&lt;&gt;"",LEFT(Belegerfassung!D5130,40),"")</f>
        <v/>
      </c>
      <c r="K5122" t="str">
        <f>IF(A5122&lt;&gt;"",VLOOKUP(D5122,Abfrage!$F$2:$G$21,2,FALSE),"")</f>
        <v/>
      </c>
      <c r="L5122" s="6" t="str">
        <f>IF(Belegerfassung!H5130&lt;&gt;"",Belegerfassung!H5130,"")</f>
        <v/>
      </c>
      <c r="M5122" t="str">
        <f>IFERROR(IF(Belegerfassung!E5130&lt;&gt;"",VLOOKUP(Belegerfassung!E5130,Abfrage!$L$2:$M$15,2,),""),"")</f>
        <v/>
      </c>
      <c r="N5122" t="str">
        <f t="shared" si="238"/>
        <v/>
      </c>
      <c r="O5122" t="str">
        <f t="shared" si="239"/>
        <v/>
      </c>
      <c r="P5122" t="str">
        <f>IF(Belegerfassung!G5130&lt;&gt;"",CONCATENATE(Belegerfassung!G5130,".pdf"),"")</f>
        <v/>
      </c>
    </row>
    <row r="5123" spans="1:16">
      <c r="A5123" t="str">
        <f>IF(Belegerfassung!C5131&lt;&gt;"",0,"")</f>
        <v/>
      </c>
      <c r="B5123" t="str">
        <f>IFERROR(VLOOKUP(Belegerfassung!I5131,Konten!A:D,2,FALSE),"")</f>
        <v/>
      </c>
      <c r="C5123" t="str">
        <f>IF(A5123&lt;&gt;"",TEXT(Belegerfassung!C5131,"TT.MM.JJJJ"),"")</f>
        <v/>
      </c>
      <c r="D5123" t="str">
        <f>IFERROR(VLOOKUP(Belegerfassung!A5131,Abfrage!$E$2:$F$20,2,FALSE),"")</f>
        <v/>
      </c>
      <c r="E5123" t="str">
        <f>IF(A5123&lt;&gt;"",Belegerfassung!B5131,"")</f>
        <v/>
      </c>
      <c r="F5123" t="str">
        <f>IF(Belegerfassung!L5131="","",IF(Belegerfassung!L5131&lt;&gt;"",IF(Belegerfassung!L5131&lt;&gt;"",IF(Belegerfassung!J5131&lt;&gt;0,VLOOKUP(Belegerfassung!L5131,Abfrage!$A$2:$C$19,2,),VLOOKUP(Belegerfassung!L5131,Abfrage!$A$2:$C$19,3,)),"")))</f>
        <v/>
      </c>
      <c r="G5123" t="str">
        <f t="shared" ref="G5123:G5186" si="240">IF(A5123&lt;&gt;"",1,"")</f>
        <v/>
      </c>
      <c r="H5123" s="31" t="str">
        <f>IF(A5123&lt;&gt;"",-Belegerfassung!J5131+Belegerfassung!K5131,"")</f>
        <v/>
      </c>
      <c r="I5123" s="49" t="str">
        <f>IFERROR(IF(H5123&lt;&gt;"",Belegerfassung!L5131*100,""),IF(OR(Belegerfassung!L5131="Leistung EU - Erlöse",Belegerfassung!L5131="Lieferungen EU-Erlöse",Belegerfassung!L5131="EUST",Belegerfassung!L5131="Bauleistungen 20%")=TRUE,"",MID(Belegerfassung!L5131,4,2)))</f>
        <v/>
      </c>
      <c r="J5123" s="6" t="str">
        <f>IF(A5123&lt;&gt;"",LEFT(Belegerfassung!D5131,40),"")</f>
        <v/>
      </c>
      <c r="K5123" t="str">
        <f>IF(A5123&lt;&gt;"",VLOOKUP(D5123,Abfrage!$F$2:$G$21,2,FALSE),"")</f>
        <v/>
      </c>
      <c r="L5123" s="6" t="str">
        <f>IF(Belegerfassung!H5131&lt;&gt;"",Belegerfassung!H5131,"")</f>
        <v/>
      </c>
      <c r="M5123" t="str">
        <f>IFERROR(IF(Belegerfassung!E5131&lt;&gt;"",VLOOKUP(Belegerfassung!E5131,Abfrage!$L$2:$M$15,2,),""),"")</f>
        <v/>
      </c>
      <c r="N5123" t="str">
        <f t="shared" ref="N5123:N5186" si="241">IF(A5123&lt;&gt;"","E","")</f>
        <v/>
      </c>
      <c r="O5123" t="str">
        <f t="shared" ref="O5123:O5186" si="242">IF(A5123&lt;&gt;"","A","")</f>
        <v/>
      </c>
      <c r="P5123" t="str">
        <f>IF(Belegerfassung!G5131&lt;&gt;"",CONCATENATE(Belegerfassung!G5131,".pdf"),"")</f>
        <v/>
      </c>
    </row>
    <row r="5124" spans="1:16">
      <c r="A5124" t="str">
        <f>IF(Belegerfassung!C5132&lt;&gt;"",0,"")</f>
        <v/>
      </c>
      <c r="B5124" t="str">
        <f>IFERROR(VLOOKUP(Belegerfassung!I5132,Konten!A:D,2,FALSE),"")</f>
        <v/>
      </c>
      <c r="C5124" t="str">
        <f>IF(A5124&lt;&gt;"",TEXT(Belegerfassung!C5132,"TT.MM.JJJJ"),"")</f>
        <v/>
      </c>
      <c r="D5124" t="str">
        <f>IFERROR(VLOOKUP(Belegerfassung!A5132,Abfrage!$E$2:$F$20,2,FALSE),"")</f>
        <v/>
      </c>
      <c r="E5124" t="str">
        <f>IF(A5124&lt;&gt;"",Belegerfassung!B5132,"")</f>
        <v/>
      </c>
      <c r="F5124" t="str">
        <f>IF(Belegerfassung!L5132="","",IF(Belegerfassung!L5132&lt;&gt;"",IF(Belegerfassung!L5132&lt;&gt;"",IF(Belegerfassung!J5132&lt;&gt;0,VLOOKUP(Belegerfassung!L5132,Abfrage!$A$2:$C$19,2,),VLOOKUP(Belegerfassung!L5132,Abfrage!$A$2:$C$19,3,)),"")))</f>
        <v/>
      </c>
      <c r="G5124" t="str">
        <f t="shared" si="240"/>
        <v/>
      </c>
      <c r="H5124" s="31" t="str">
        <f>IF(A5124&lt;&gt;"",-Belegerfassung!J5132+Belegerfassung!K5132,"")</f>
        <v/>
      </c>
      <c r="I5124" s="49" t="str">
        <f>IFERROR(IF(H5124&lt;&gt;"",Belegerfassung!L5132*100,""),IF(OR(Belegerfassung!L5132="Leistung EU - Erlöse",Belegerfassung!L5132="Lieferungen EU-Erlöse",Belegerfassung!L5132="EUST",Belegerfassung!L5132="Bauleistungen 20%")=TRUE,"",MID(Belegerfassung!L5132,4,2)))</f>
        <v/>
      </c>
      <c r="J5124" s="6" t="str">
        <f>IF(A5124&lt;&gt;"",LEFT(Belegerfassung!D5132,40),"")</f>
        <v/>
      </c>
      <c r="K5124" t="str">
        <f>IF(A5124&lt;&gt;"",VLOOKUP(D5124,Abfrage!$F$2:$G$21,2,FALSE),"")</f>
        <v/>
      </c>
      <c r="L5124" s="6" t="str">
        <f>IF(Belegerfassung!H5132&lt;&gt;"",Belegerfassung!H5132,"")</f>
        <v/>
      </c>
      <c r="M5124" t="str">
        <f>IFERROR(IF(Belegerfassung!E5132&lt;&gt;"",VLOOKUP(Belegerfassung!E5132,Abfrage!$L$2:$M$15,2,),""),"")</f>
        <v/>
      </c>
      <c r="N5124" t="str">
        <f t="shared" si="241"/>
        <v/>
      </c>
      <c r="O5124" t="str">
        <f t="shared" si="242"/>
        <v/>
      </c>
      <c r="P5124" t="str">
        <f>IF(Belegerfassung!G5132&lt;&gt;"",CONCATENATE(Belegerfassung!G5132,".pdf"),"")</f>
        <v/>
      </c>
    </row>
    <row r="5125" spans="1:16">
      <c r="A5125" t="str">
        <f>IF(Belegerfassung!C5133&lt;&gt;"",0,"")</f>
        <v/>
      </c>
      <c r="B5125" t="str">
        <f>IFERROR(VLOOKUP(Belegerfassung!I5133,Konten!A:D,2,FALSE),"")</f>
        <v/>
      </c>
      <c r="C5125" t="str">
        <f>IF(A5125&lt;&gt;"",TEXT(Belegerfassung!C5133,"TT.MM.JJJJ"),"")</f>
        <v/>
      </c>
      <c r="D5125" t="str">
        <f>IFERROR(VLOOKUP(Belegerfassung!A5133,Abfrage!$E$2:$F$20,2,FALSE),"")</f>
        <v/>
      </c>
      <c r="E5125" t="str">
        <f>IF(A5125&lt;&gt;"",Belegerfassung!B5133,"")</f>
        <v/>
      </c>
      <c r="F5125" t="str">
        <f>IF(Belegerfassung!L5133="","",IF(Belegerfassung!L5133&lt;&gt;"",IF(Belegerfassung!L5133&lt;&gt;"",IF(Belegerfassung!J5133&lt;&gt;0,VLOOKUP(Belegerfassung!L5133,Abfrage!$A$2:$C$19,2,),VLOOKUP(Belegerfassung!L5133,Abfrage!$A$2:$C$19,3,)),"")))</f>
        <v/>
      </c>
      <c r="G5125" t="str">
        <f t="shared" si="240"/>
        <v/>
      </c>
      <c r="H5125" s="31" t="str">
        <f>IF(A5125&lt;&gt;"",-Belegerfassung!J5133+Belegerfassung!K5133,"")</f>
        <v/>
      </c>
      <c r="I5125" s="49" t="str">
        <f>IFERROR(IF(H5125&lt;&gt;"",Belegerfassung!L5133*100,""),IF(OR(Belegerfassung!L5133="Leistung EU - Erlöse",Belegerfassung!L5133="Lieferungen EU-Erlöse",Belegerfassung!L5133="EUST",Belegerfassung!L5133="Bauleistungen 20%")=TRUE,"",MID(Belegerfassung!L5133,4,2)))</f>
        <v/>
      </c>
      <c r="J5125" s="6" t="str">
        <f>IF(A5125&lt;&gt;"",LEFT(Belegerfassung!D5133,40),"")</f>
        <v/>
      </c>
      <c r="K5125" t="str">
        <f>IF(A5125&lt;&gt;"",VLOOKUP(D5125,Abfrage!$F$2:$G$21,2,FALSE),"")</f>
        <v/>
      </c>
      <c r="L5125" s="6" t="str">
        <f>IF(Belegerfassung!H5133&lt;&gt;"",Belegerfassung!H5133,"")</f>
        <v/>
      </c>
      <c r="M5125" t="str">
        <f>IFERROR(IF(Belegerfassung!E5133&lt;&gt;"",VLOOKUP(Belegerfassung!E5133,Abfrage!$L$2:$M$15,2,),""),"")</f>
        <v/>
      </c>
      <c r="N5125" t="str">
        <f t="shared" si="241"/>
        <v/>
      </c>
      <c r="O5125" t="str">
        <f t="shared" si="242"/>
        <v/>
      </c>
      <c r="P5125" t="str">
        <f>IF(Belegerfassung!G5133&lt;&gt;"",CONCATENATE(Belegerfassung!G5133,".pdf"),"")</f>
        <v/>
      </c>
    </row>
    <row r="5126" spans="1:16">
      <c r="A5126" t="str">
        <f>IF(Belegerfassung!C5134&lt;&gt;"",0,"")</f>
        <v/>
      </c>
      <c r="B5126" t="str">
        <f>IFERROR(VLOOKUP(Belegerfassung!I5134,Konten!A:D,2,FALSE),"")</f>
        <v/>
      </c>
      <c r="C5126" t="str">
        <f>IF(A5126&lt;&gt;"",TEXT(Belegerfassung!C5134,"TT.MM.JJJJ"),"")</f>
        <v/>
      </c>
      <c r="D5126" t="str">
        <f>IFERROR(VLOOKUP(Belegerfassung!A5134,Abfrage!$E$2:$F$20,2,FALSE),"")</f>
        <v/>
      </c>
      <c r="E5126" t="str">
        <f>IF(A5126&lt;&gt;"",Belegerfassung!B5134,"")</f>
        <v/>
      </c>
      <c r="F5126" t="str">
        <f>IF(Belegerfassung!L5134="","",IF(Belegerfassung!L5134&lt;&gt;"",IF(Belegerfassung!L5134&lt;&gt;"",IF(Belegerfassung!J5134&lt;&gt;0,VLOOKUP(Belegerfassung!L5134,Abfrage!$A$2:$C$19,2,),VLOOKUP(Belegerfassung!L5134,Abfrage!$A$2:$C$19,3,)),"")))</f>
        <v/>
      </c>
      <c r="G5126" t="str">
        <f t="shared" si="240"/>
        <v/>
      </c>
      <c r="H5126" s="31" t="str">
        <f>IF(A5126&lt;&gt;"",-Belegerfassung!J5134+Belegerfassung!K5134,"")</f>
        <v/>
      </c>
      <c r="I5126" s="49" t="str">
        <f>IFERROR(IF(H5126&lt;&gt;"",Belegerfassung!L5134*100,""),IF(OR(Belegerfassung!L5134="Leistung EU - Erlöse",Belegerfassung!L5134="Lieferungen EU-Erlöse",Belegerfassung!L5134="EUST",Belegerfassung!L5134="Bauleistungen 20%")=TRUE,"",MID(Belegerfassung!L5134,4,2)))</f>
        <v/>
      </c>
      <c r="J5126" s="6" t="str">
        <f>IF(A5126&lt;&gt;"",LEFT(Belegerfassung!D5134,40),"")</f>
        <v/>
      </c>
      <c r="K5126" t="str">
        <f>IF(A5126&lt;&gt;"",VLOOKUP(D5126,Abfrage!$F$2:$G$21,2,FALSE),"")</f>
        <v/>
      </c>
      <c r="L5126" s="6" t="str">
        <f>IF(Belegerfassung!H5134&lt;&gt;"",Belegerfassung!H5134,"")</f>
        <v/>
      </c>
      <c r="M5126" t="str">
        <f>IFERROR(IF(Belegerfassung!E5134&lt;&gt;"",VLOOKUP(Belegerfassung!E5134,Abfrage!$L$2:$M$15,2,),""),"")</f>
        <v/>
      </c>
      <c r="N5126" t="str">
        <f t="shared" si="241"/>
        <v/>
      </c>
      <c r="O5126" t="str">
        <f t="shared" si="242"/>
        <v/>
      </c>
      <c r="P5126" t="str">
        <f>IF(Belegerfassung!G5134&lt;&gt;"",CONCATENATE(Belegerfassung!G5134,".pdf"),"")</f>
        <v/>
      </c>
    </row>
    <row r="5127" spans="1:16">
      <c r="A5127" t="str">
        <f>IF(Belegerfassung!C5135&lt;&gt;"",0,"")</f>
        <v/>
      </c>
      <c r="B5127" t="str">
        <f>IFERROR(VLOOKUP(Belegerfassung!I5135,Konten!A:D,2,FALSE),"")</f>
        <v/>
      </c>
      <c r="C5127" t="str">
        <f>IF(A5127&lt;&gt;"",TEXT(Belegerfassung!C5135,"TT.MM.JJJJ"),"")</f>
        <v/>
      </c>
      <c r="D5127" t="str">
        <f>IFERROR(VLOOKUP(Belegerfassung!A5135,Abfrage!$E$2:$F$20,2,FALSE),"")</f>
        <v/>
      </c>
      <c r="E5127" t="str">
        <f>IF(A5127&lt;&gt;"",Belegerfassung!B5135,"")</f>
        <v/>
      </c>
      <c r="F5127" t="str">
        <f>IF(Belegerfassung!L5135="","",IF(Belegerfassung!L5135&lt;&gt;"",IF(Belegerfassung!L5135&lt;&gt;"",IF(Belegerfassung!J5135&lt;&gt;0,VLOOKUP(Belegerfassung!L5135,Abfrage!$A$2:$C$19,2,),VLOOKUP(Belegerfassung!L5135,Abfrage!$A$2:$C$19,3,)),"")))</f>
        <v/>
      </c>
      <c r="G5127" t="str">
        <f t="shared" si="240"/>
        <v/>
      </c>
      <c r="H5127" s="31" t="str">
        <f>IF(A5127&lt;&gt;"",-Belegerfassung!J5135+Belegerfassung!K5135,"")</f>
        <v/>
      </c>
      <c r="I5127" s="49" t="str">
        <f>IFERROR(IF(H5127&lt;&gt;"",Belegerfassung!L5135*100,""),IF(OR(Belegerfassung!L5135="Leistung EU - Erlöse",Belegerfassung!L5135="Lieferungen EU-Erlöse",Belegerfassung!L5135="EUST",Belegerfassung!L5135="Bauleistungen 20%")=TRUE,"",MID(Belegerfassung!L5135,4,2)))</f>
        <v/>
      </c>
      <c r="J5127" s="6" t="str">
        <f>IF(A5127&lt;&gt;"",LEFT(Belegerfassung!D5135,40),"")</f>
        <v/>
      </c>
      <c r="K5127" t="str">
        <f>IF(A5127&lt;&gt;"",VLOOKUP(D5127,Abfrage!$F$2:$G$21,2,FALSE),"")</f>
        <v/>
      </c>
      <c r="L5127" s="6" t="str">
        <f>IF(Belegerfassung!H5135&lt;&gt;"",Belegerfassung!H5135,"")</f>
        <v/>
      </c>
      <c r="M5127" t="str">
        <f>IFERROR(IF(Belegerfassung!E5135&lt;&gt;"",VLOOKUP(Belegerfassung!E5135,Abfrage!$L$2:$M$15,2,),""),"")</f>
        <v/>
      </c>
      <c r="N5127" t="str">
        <f t="shared" si="241"/>
        <v/>
      </c>
      <c r="O5127" t="str">
        <f t="shared" si="242"/>
        <v/>
      </c>
      <c r="P5127" t="str">
        <f>IF(Belegerfassung!G5135&lt;&gt;"",CONCATENATE(Belegerfassung!G5135,".pdf"),"")</f>
        <v/>
      </c>
    </row>
    <row r="5128" spans="1:16">
      <c r="A5128" t="str">
        <f>IF(Belegerfassung!C5136&lt;&gt;"",0,"")</f>
        <v/>
      </c>
      <c r="B5128" t="str">
        <f>IFERROR(VLOOKUP(Belegerfassung!I5136,Konten!A:D,2,FALSE),"")</f>
        <v/>
      </c>
      <c r="C5128" t="str">
        <f>IF(A5128&lt;&gt;"",TEXT(Belegerfassung!C5136,"TT.MM.JJJJ"),"")</f>
        <v/>
      </c>
      <c r="D5128" t="str">
        <f>IFERROR(VLOOKUP(Belegerfassung!A5136,Abfrage!$E$2:$F$20,2,FALSE),"")</f>
        <v/>
      </c>
      <c r="E5128" t="str">
        <f>IF(A5128&lt;&gt;"",Belegerfassung!B5136,"")</f>
        <v/>
      </c>
      <c r="F5128" t="str">
        <f>IF(Belegerfassung!L5136="","",IF(Belegerfassung!L5136&lt;&gt;"",IF(Belegerfassung!L5136&lt;&gt;"",IF(Belegerfassung!J5136&lt;&gt;0,VLOOKUP(Belegerfassung!L5136,Abfrage!$A$2:$C$19,2,),VLOOKUP(Belegerfassung!L5136,Abfrage!$A$2:$C$19,3,)),"")))</f>
        <v/>
      </c>
      <c r="G5128" t="str">
        <f t="shared" si="240"/>
        <v/>
      </c>
      <c r="H5128" s="31" t="str">
        <f>IF(A5128&lt;&gt;"",-Belegerfassung!J5136+Belegerfassung!K5136,"")</f>
        <v/>
      </c>
      <c r="I5128" s="49" t="str">
        <f>IFERROR(IF(H5128&lt;&gt;"",Belegerfassung!L5136*100,""),IF(OR(Belegerfassung!L5136="Leistung EU - Erlöse",Belegerfassung!L5136="Lieferungen EU-Erlöse",Belegerfassung!L5136="EUST",Belegerfassung!L5136="Bauleistungen 20%")=TRUE,"",MID(Belegerfassung!L5136,4,2)))</f>
        <v/>
      </c>
      <c r="J5128" s="6" t="str">
        <f>IF(A5128&lt;&gt;"",LEFT(Belegerfassung!D5136,40),"")</f>
        <v/>
      </c>
      <c r="K5128" t="str">
        <f>IF(A5128&lt;&gt;"",VLOOKUP(D5128,Abfrage!$F$2:$G$21,2,FALSE),"")</f>
        <v/>
      </c>
      <c r="L5128" s="6" t="str">
        <f>IF(Belegerfassung!H5136&lt;&gt;"",Belegerfassung!H5136,"")</f>
        <v/>
      </c>
      <c r="M5128" t="str">
        <f>IFERROR(IF(Belegerfassung!E5136&lt;&gt;"",VLOOKUP(Belegerfassung!E5136,Abfrage!$L$2:$M$15,2,),""),"")</f>
        <v/>
      </c>
      <c r="N5128" t="str">
        <f t="shared" si="241"/>
        <v/>
      </c>
      <c r="O5128" t="str">
        <f t="shared" si="242"/>
        <v/>
      </c>
      <c r="P5128" t="str">
        <f>IF(Belegerfassung!G5136&lt;&gt;"",CONCATENATE(Belegerfassung!G5136,".pdf"),"")</f>
        <v/>
      </c>
    </row>
    <row r="5129" spans="1:16">
      <c r="A5129" t="str">
        <f>IF(Belegerfassung!C5137&lt;&gt;"",0,"")</f>
        <v/>
      </c>
      <c r="B5129" t="str">
        <f>IFERROR(VLOOKUP(Belegerfassung!I5137,Konten!A:D,2,FALSE),"")</f>
        <v/>
      </c>
      <c r="C5129" t="str">
        <f>IF(A5129&lt;&gt;"",TEXT(Belegerfassung!C5137,"TT.MM.JJJJ"),"")</f>
        <v/>
      </c>
      <c r="D5129" t="str">
        <f>IFERROR(VLOOKUP(Belegerfassung!A5137,Abfrage!$E$2:$F$20,2,FALSE),"")</f>
        <v/>
      </c>
      <c r="E5129" t="str">
        <f>IF(A5129&lt;&gt;"",Belegerfassung!B5137,"")</f>
        <v/>
      </c>
      <c r="F5129" t="str">
        <f>IF(Belegerfassung!L5137="","",IF(Belegerfassung!L5137&lt;&gt;"",IF(Belegerfassung!L5137&lt;&gt;"",IF(Belegerfassung!J5137&lt;&gt;0,VLOOKUP(Belegerfassung!L5137,Abfrage!$A$2:$C$19,2,),VLOOKUP(Belegerfassung!L5137,Abfrage!$A$2:$C$19,3,)),"")))</f>
        <v/>
      </c>
      <c r="G5129" t="str">
        <f t="shared" si="240"/>
        <v/>
      </c>
      <c r="H5129" s="31" t="str">
        <f>IF(A5129&lt;&gt;"",-Belegerfassung!J5137+Belegerfassung!K5137,"")</f>
        <v/>
      </c>
      <c r="I5129" s="49" t="str">
        <f>IFERROR(IF(H5129&lt;&gt;"",Belegerfassung!L5137*100,""),IF(OR(Belegerfassung!L5137="Leistung EU - Erlöse",Belegerfassung!L5137="Lieferungen EU-Erlöse",Belegerfassung!L5137="EUST",Belegerfassung!L5137="Bauleistungen 20%")=TRUE,"",MID(Belegerfassung!L5137,4,2)))</f>
        <v/>
      </c>
      <c r="J5129" s="6" t="str">
        <f>IF(A5129&lt;&gt;"",LEFT(Belegerfassung!D5137,40),"")</f>
        <v/>
      </c>
      <c r="K5129" t="str">
        <f>IF(A5129&lt;&gt;"",VLOOKUP(D5129,Abfrage!$F$2:$G$21,2,FALSE),"")</f>
        <v/>
      </c>
      <c r="L5129" s="6" t="str">
        <f>IF(Belegerfassung!H5137&lt;&gt;"",Belegerfassung!H5137,"")</f>
        <v/>
      </c>
      <c r="M5129" t="str">
        <f>IFERROR(IF(Belegerfassung!E5137&lt;&gt;"",VLOOKUP(Belegerfassung!E5137,Abfrage!$L$2:$M$15,2,),""),"")</f>
        <v/>
      </c>
      <c r="N5129" t="str">
        <f t="shared" si="241"/>
        <v/>
      </c>
      <c r="O5129" t="str">
        <f t="shared" si="242"/>
        <v/>
      </c>
      <c r="P5129" t="str">
        <f>IF(Belegerfassung!G5137&lt;&gt;"",CONCATENATE(Belegerfassung!G5137,".pdf"),"")</f>
        <v/>
      </c>
    </row>
    <row r="5130" spans="1:16">
      <c r="A5130" t="str">
        <f>IF(Belegerfassung!C5138&lt;&gt;"",0,"")</f>
        <v/>
      </c>
      <c r="B5130" t="str">
        <f>IFERROR(VLOOKUP(Belegerfassung!I5138,Konten!A:D,2,FALSE),"")</f>
        <v/>
      </c>
      <c r="C5130" t="str">
        <f>IF(A5130&lt;&gt;"",TEXT(Belegerfassung!C5138,"TT.MM.JJJJ"),"")</f>
        <v/>
      </c>
      <c r="D5130" t="str">
        <f>IFERROR(VLOOKUP(Belegerfassung!A5138,Abfrage!$E$2:$F$20,2,FALSE),"")</f>
        <v/>
      </c>
      <c r="E5130" t="str">
        <f>IF(A5130&lt;&gt;"",Belegerfassung!B5138,"")</f>
        <v/>
      </c>
      <c r="F5130" t="str">
        <f>IF(Belegerfassung!L5138="","",IF(Belegerfassung!L5138&lt;&gt;"",IF(Belegerfassung!L5138&lt;&gt;"",IF(Belegerfassung!J5138&lt;&gt;0,VLOOKUP(Belegerfassung!L5138,Abfrage!$A$2:$C$19,2,),VLOOKUP(Belegerfassung!L5138,Abfrage!$A$2:$C$19,3,)),"")))</f>
        <v/>
      </c>
      <c r="G5130" t="str">
        <f t="shared" si="240"/>
        <v/>
      </c>
      <c r="H5130" s="31" t="str">
        <f>IF(A5130&lt;&gt;"",-Belegerfassung!J5138+Belegerfassung!K5138,"")</f>
        <v/>
      </c>
      <c r="I5130" s="49" t="str">
        <f>IFERROR(IF(H5130&lt;&gt;"",Belegerfassung!L5138*100,""),IF(OR(Belegerfassung!L5138="Leistung EU - Erlöse",Belegerfassung!L5138="Lieferungen EU-Erlöse",Belegerfassung!L5138="EUST",Belegerfassung!L5138="Bauleistungen 20%")=TRUE,"",MID(Belegerfassung!L5138,4,2)))</f>
        <v/>
      </c>
      <c r="J5130" s="6" t="str">
        <f>IF(A5130&lt;&gt;"",LEFT(Belegerfassung!D5138,40),"")</f>
        <v/>
      </c>
      <c r="K5130" t="str">
        <f>IF(A5130&lt;&gt;"",VLOOKUP(D5130,Abfrage!$F$2:$G$21,2,FALSE),"")</f>
        <v/>
      </c>
      <c r="L5130" s="6" t="str">
        <f>IF(Belegerfassung!H5138&lt;&gt;"",Belegerfassung!H5138,"")</f>
        <v/>
      </c>
      <c r="M5130" t="str">
        <f>IFERROR(IF(Belegerfassung!E5138&lt;&gt;"",VLOOKUP(Belegerfassung!E5138,Abfrage!$L$2:$M$15,2,),""),"")</f>
        <v/>
      </c>
      <c r="N5130" t="str">
        <f t="shared" si="241"/>
        <v/>
      </c>
      <c r="O5130" t="str">
        <f t="shared" si="242"/>
        <v/>
      </c>
      <c r="P5130" t="str">
        <f>IF(Belegerfassung!G5138&lt;&gt;"",CONCATENATE(Belegerfassung!G5138,".pdf"),"")</f>
        <v/>
      </c>
    </row>
    <row r="5131" spans="1:16">
      <c r="A5131" t="str">
        <f>IF(Belegerfassung!C5139&lt;&gt;"",0,"")</f>
        <v/>
      </c>
      <c r="B5131" t="str">
        <f>IFERROR(VLOOKUP(Belegerfassung!I5139,Konten!A:D,2,FALSE),"")</f>
        <v/>
      </c>
      <c r="C5131" t="str">
        <f>IF(A5131&lt;&gt;"",TEXT(Belegerfassung!C5139,"TT.MM.JJJJ"),"")</f>
        <v/>
      </c>
      <c r="D5131" t="str">
        <f>IFERROR(VLOOKUP(Belegerfassung!A5139,Abfrage!$E$2:$F$20,2,FALSE),"")</f>
        <v/>
      </c>
      <c r="E5131" t="str">
        <f>IF(A5131&lt;&gt;"",Belegerfassung!B5139,"")</f>
        <v/>
      </c>
      <c r="F5131" t="str">
        <f>IF(Belegerfassung!L5139="","",IF(Belegerfassung!L5139&lt;&gt;"",IF(Belegerfassung!L5139&lt;&gt;"",IF(Belegerfassung!J5139&lt;&gt;0,VLOOKUP(Belegerfassung!L5139,Abfrage!$A$2:$C$19,2,),VLOOKUP(Belegerfassung!L5139,Abfrage!$A$2:$C$19,3,)),"")))</f>
        <v/>
      </c>
      <c r="G5131" t="str">
        <f t="shared" si="240"/>
        <v/>
      </c>
      <c r="H5131" s="31" t="str">
        <f>IF(A5131&lt;&gt;"",-Belegerfassung!J5139+Belegerfassung!K5139,"")</f>
        <v/>
      </c>
      <c r="I5131" s="49" t="str">
        <f>IFERROR(IF(H5131&lt;&gt;"",Belegerfassung!L5139*100,""),IF(OR(Belegerfassung!L5139="Leistung EU - Erlöse",Belegerfassung!L5139="Lieferungen EU-Erlöse",Belegerfassung!L5139="EUST",Belegerfassung!L5139="Bauleistungen 20%")=TRUE,"",MID(Belegerfassung!L5139,4,2)))</f>
        <v/>
      </c>
      <c r="J5131" s="6" t="str">
        <f>IF(A5131&lt;&gt;"",LEFT(Belegerfassung!D5139,40),"")</f>
        <v/>
      </c>
      <c r="K5131" t="str">
        <f>IF(A5131&lt;&gt;"",VLOOKUP(D5131,Abfrage!$F$2:$G$21,2,FALSE),"")</f>
        <v/>
      </c>
      <c r="L5131" s="6" t="str">
        <f>IF(Belegerfassung!H5139&lt;&gt;"",Belegerfassung!H5139,"")</f>
        <v/>
      </c>
      <c r="M5131" t="str">
        <f>IFERROR(IF(Belegerfassung!E5139&lt;&gt;"",VLOOKUP(Belegerfassung!E5139,Abfrage!$L$2:$M$15,2,),""),"")</f>
        <v/>
      </c>
      <c r="N5131" t="str">
        <f t="shared" si="241"/>
        <v/>
      </c>
      <c r="O5131" t="str">
        <f t="shared" si="242"/>
        <v/>
      </c>
      <c r="P5131" t="str">
        <f>IF(Belegerfassung!G5139&lt;&gt;"",CONCATENATE(Belegerfassung!G5139,".pdf"),"")</f>
        <v/>
      </c>
    </row>
    <row r="5132" spans="1:16">
      <c r="A5132" t="str">
        <f>IF(Belegerfassung!C5140&lt;&gt;"",0,"")</f>
        <v/>
      </c>
      <c r="B5132" t="str">
        <f>IFERROR(VLOOKUP(Belegerfassung!I5140,Konten!A:D,2,FALSE),"")</f>
        <v/>
      </c>
      <c r="C5132" t="str">
        <f>IF(A5132&lt;&gt;"",TEXT(Belegerfassung!C5140,"TT.MM.JJJJ"),"")</f>
        <v/>
      </c>
      <c r="D5132" t="str">
        <f>IFERROR(VLOOKUP(Belegerfassung!A5140,Abfrage!$E$2:$F$20,2,FALSE),"")</f>
        <v/>
      </c>
      <c r="E5132" t="str">
        <f>IF(A5132&lt;&gt;"",Belegerfassung!B5140,"")</f>
        <v/>
      </c>
      <c r="F5132" t="str">
        <f>IF(Belegerfassung!L5140="","",IF(Belegerfassung!L5140&lt;&gt;"",IF(Belegerfassung!L5140&lt;&gt;"",IF(Belegerfassung!J5140&lt;&gt;0,VLOOKUP(Belegerfassung!L5140,Abfrage!$A$2:$C$19,2,),VLOOKUP(Belegerfassung!L5140,Abfrage!$A$2:$C$19,3,)),"")))</f>
        <v/>
      </c>
      <c r="G5132" t="str">
        <f t="shared" si="240"/>
        <v/>
      </c>
      <c r="H5132" s="31" t="str">
        <f>IF(A5132&lt;&gt;"",-Belegerfassung!J5140+Belegerfassung!K5140,"")</f>
        <v/>
      </c>
      <c r="I5132" s="49" t="str">
        <f>IFERROR(IF(H5132&lt;&gt;"",Belegerfassung!L5140*100,""),IF(OR(Belegerfassung!L5140="Leistung EU - Erlöse",Belegerfassung!L5140="Lieferungen EU-Erlöse",Belegerfassung!L5140="EUST",Belegerfassung!L5140="Bauleistungen 20%")=TRUE,"",MID(Belegerfassung!L5140,4,2)))</f>
        <v/>
      </c>
      <c r="J5132" s="6" t="str">
        <f>IF(A5132&lt;&gt;"",LEFT(Belegerfassung!D5140,40),"")</f>
        <v/>
      </c>
      <c r="K5132" t="str">
        <f>IF(A5132&lt;&gt;"",VLOOKUP(D5132,Abfrage!$F$2:$G$21,2,FALSE),"")</f>
        <v/>
      </c>
      <c r="L5132" s="6" t="str">
        <f>IF(Belegerfassung!H5140&lt;&gt;"",Belegerfassung!H5140,"")</f>
        <v/>
      </c>
      <c r="M5132" t="str">
        <f>IFERROR(IF(Belegerfassung!E5140&lt;&gt;"",VLOOKUP(Belegerfassung!E5140,Abfrage!$L$2:$M$15,2,),""),"")</f>
        <v/>
      </c>
      <c r="N5132" t="str">
        <f t="shared" si="241"/>
        <v/>
      </c>
      <c r="O5132" t="str">
        <f t="shared" si="242"/>
        <v/>
      </c>
      <c r="P5132" t="str">
        <f>IF(Belegerfassung!G5140&lt;&gt;"",CONCATENATE(Belegerfassung!G5140,".pdf"),"")</f>
        <v/>
      </c>
    </row>
    <row r="5133" spans="1:16">
      <c r="A5133" t="str">
        <f>IF(Belegerfassung!C5141&lt;&gt;"",0,"")</f>
        <v/>
      </c>
      <c r="B5133" t="str">
        <f>IFERROR(VLOOKUP(Belegerfassung!I5141,Konten!A:D,2,FALSE),"")</f>
        <v/>
      </c>
      <c r="C5133" t="str">
        <f>IF(A5133&lt;&gt;"",TEXT(Belegerfassung!C5141,"TT.MM.JJJJ"),"")</f>
        <v/>
      </c>
      <c r="D5133" t="str">
        <f>IFERROR(VLOOKUP(Belegerfassung!A5141,Abfrage!$E$2:$F$20,2,FALSE),"")</f>
        <v/>
      </c>
      <c r="E5133" t="str">
        <f>IF(A5133&lt;&gt;"",Belegerfassung!B5141,"")</f>
        <v/>
      </c>
      <c r="F5133" t="str">
        <f>IF(Belegerfassung!L5141="","",IF(Belegerfassung!L5141&lt;&gt;"",IF(Belegerfassung!L5141&lt;&gt;"",IF(Belegerfassung!J5141&lt;&gt;0,VLOOKUP(Belegerfassung!L5141,Abfrage!$A$2:$C$19,2,),VLOOKUP(Belegerfassung!L5141,Abfrage!$A$2:$C$19,3,)),"")))</f>
        <v/>
      </c>
      <c r="G5133" t="str">
        <f t="shared" si="240"/>
        <v/>
      </c>
      <c r="H5133" s="31" t="str">
        <f>IF(A5133&lt;&gt;"",-Belegerfassung!J5141+Belegerfassung!K5141,"")</f>
        <v/>
      </c>
      <c r="I5133" s="49" t="str">
        <f>IFERROR(IF(H5133&lt;&gt;"",Belegerfassung!L5141*100,""),IF(OR(Belegerfassung!L5141="Leistung EU - Erlöse",Belegerfassung!L5141="Lieferungen EU-Erlöse",Belegerfassung!L5141="EUST",Belegerfassung!L5141="Bauleistungen 20%")=TRUE,"",MID(Belegerfassung!L5141,4,2)))</f>
        <v/>
      </c>
      <c r="J5133" s="6" t="str">
        <f>IF(A5133&lt;&gt;"",LEFT(Belegerfassung!D5141,40),"")</f>
        <v/>
      </c>
      <c r="K5133" t="str">
        <f>IF(A5133&lt;&gt;"",VLOOKUP(D5133,Abfrage!$F$2:$G$21,2,FALSE),"")</f>
        <v/>
      </c>
      <c r="L5133" s="6" t="str">
        <f>IF(Belegerfassung!H5141&lt;&gt;"",Belegerfassung!H5141,"")</f>
        <v/>
      </c>
      <c r="M5133" t="str">
        <f>IFERROR(IF(Belegerfassung!E5141&lt;&gt;"",VLOOKUP(Belegerfassung!E5141,Abfrage!$L$2:$M$15,2,),""),"")</f>
        <v/>
      </c>
      <c r="N5133" t="str">
        <f t="shared" si="241"/>
        <v/>
      </c>
      <c r="O5133" t="str">
        <f t="shared" si="242"/>
        <v/>
      </c>
      <c r="P5133" t="str">
        <f>IF(Belegerfassung!G5141&lt;&gt;"",CONCATENATE(Belegerfassung!G5141,".pdf"),"")</f>
        <v/>
      </c>
    </row>
    <row r="5134" spans="1:16">
      <c r="A5134" t="str">
        <f>IF(Belegerfassung!C5142&lt;&gt;"",0,"")</f>
        <v/>
      </c>
      <c r="B5134" t="str">
        <f>IFERROR(VLOOKUP(Belegerfassung!I5142,Konten!A:D,2,FALSE),"")</f>
        <v/>
      </c>
      <c r="C5134" t="str">
        <f>IF(A5134&lt;&gt;"",TEXT(Belegerfassung!C5142,"TT.MM.JJJJ"),"")</f>
        <v/>
      </c>
      <c r="D5134" t="str">
        <f>IFERROR(VLOOKUP(Belegerfassung!A5142,Abfrage!$E$2:$F$20,2,FALSE),"")</f>
        <v/>
      </c>
      <c r="E5134" t="str">
        <f>IF(A5134&lt;&gt;"",Belegerfassung!B5142,"")</f>
        <v/>
      </c>
      <c r="F5134" t="str">
        <f>IF(Belegerfassung!L5142="","",IF(Belegerfassung!L5142&lt;&gt;"",IF(Belegerfassung!L5142&lt;&gt;"",IF(Belegerfassung!J5142&lt;&gt;0,VLOOKUP(Belegerfassung!L5142,Abfrage!$A$2:$C$19,2,),VLOOKUP(Belegerfassung!L5142,Abfrage!$A$2:$C$19,3,)),"")))</f>
        <v/>
      </c>
      <c r="G5134" t="str">
        <f t="shared" si="240"/>
        <v/>
      </c>
      <c r="H5134" s="31" t="str">
        <f>IF(A5134&lt;&gt;"",-Belegerfassung!J5142+Belegerfassung!K5142,"")</f>
        <v/>
      </c>
      <c r="I5134" s="49" t="str">
        <f>IFERROR(IF(H5134&lt;&gt;"",Belegerfassung!L5142*100,""),IF(OR(Belegerfassung!L5142="Leistung EU - Erlöse",Belegerfassung!L5142="Lieferungen EU-Erlöse",Belegerfassung!L5142="EUST",Belegerfassung!L5142="Bauleistungen 20%")=TRUE,"",MID(Belegerfassung!L5142,4,2)))</f>
        <v/>
      </c>
      <c r="J5134" s="6" t="str">
        <f>IF(A5134&lt;&gt;"",LEFT(Belegerfassung!D5142,40),"")</f>
        <v/>
      </c>
      <c r="K5134" t="str">
        <f>IF(A5134&lt;&gt;"",VLOOKUP(D5134,Abfrage!$F$2:$G$21,2,FALSE),"")</f>
        <v/>
      </c>
      <c r="L5134" s="6" t="str">
        <f>IF(Belegerfassung!H5142&lt;&gt;"",Belegerfassung!H5142,"")</f>
        <v/>
      </c>
      <c r="M5134" t="str">
        <f>IFERROR(IF(Belegerfassung!E5142&lt;&gt;"",VLOOKUP(Belegerfassung!E5142,Abfrage!$L$2:$M$15,2,),""),"")</f>
        <v/>
      </c>
      <c r="N5134" t="str">
        <f t="shared" si="241"/>
        <v/>
      </c>
      <c r="O5134" t="str">
        <f t="shared" si="242"/>
        <v/>
      </c>
      <c r="P5134" t="str">
        <f>IF(Belegerfassung!G5142&lt;&gt;"",CONCATENATE(Belegerfassung!G5142,".pdf"),"")</f>
        <v/>
      </c>
    </row>
    <row r="5135" spans="1:16">
      <c r="A5135" t="str">
        <f>IF(Belegerfassung!C5143&lt;&gt;"",0,"")</f>
        <v/>
      </c>
      <c r="B5135" t="str">
        <f>IFERROR(VLOOKUP(Belegerfassung!I5143,Konten!A:D,2,FALSE),"")</f>
        <v/>
      </c>
      <c r="C5135" t="str">
        <f>IF(A5135&lt;&gt;"",TEXT(Belegerfassung!C5143,"TT.MM.JJJJ"),"")</f>
        <v/>
      </c>
      <c r="D5135" t="str">
        <f>IFERROR(VLOOKUP(Belegerfassung!A5143,Abfrage!$E$2:$F$20,2,FALSE),"")</f>
        <v/>
      </c>
      <c r="E5135" t="str">
        <f>IF(A5135&lt;&gt;"",Belegerfassung!B5143,"")</f>
        <v/>
      </c>
      <c r="F5135" t="str">
        <f>IF(Belegerfassung!L5143="","",IF(Belegerfassung!L5143&lt;&gt;"",IF(Belegerfassung!L5143&lt;&gt;"",IF(Belegerfassung!J5143&lt;&gt;0,VLOOKUP(Belegerfassung!L5143,Abfrage!$A$2:$C$19,2,),VLOOKUP(Belegerfassung!L5143,Abfrage!$A$2:$C$19,3,)),"")))</f>
        <v/>
      </c>
      <c r="G5135" t="str">
        <f t="shared" si="240"/>
        <v/>
      </c>
      <c r="H5135" s="31" t="str">
        <f>IF(A5135&lt;&gt;"",-Belegerfassung!J5143+Belegerfassung!K5143,"")</f>
        <v/>
      </c>
      <c r="I5135" s="49" t="str">
        <f>IFERROR(IF(H5135&lt;&gt;"",Belegerfassung!L5143*100,""),IF(OR(Belegerfassung!L5143="Leistung EU - Erlöse",Belegerfassung!L5143="Lieferungen EU-Erlöse",Belegerfassung!L5143="EUST",Belegerfassung!L5143="Bauleistungen 20%")=TRUE,"",MID(Belegerfassung!L5143,4,2)))</f>
        <v/>
      </c>
      <c r="J5135" s="6" t="str">
        <f>IF(A5135&lt;&gt;"",LEFT(Belegerfassung!D5143,40),"")</f>
        <v/>
      </c>
      <c r="K5135" t="str">
        <f>IF(A5135&lt;&gt;"",VLOOKUP(D5135,Abfrage!$F$2:$G$21,2,FALSE),"")</f>
        <v/>
      </c>
      <c r="L5135" s="6" t="str">
        <f>IF(Belegerfassung!H5143&lt;&gt;"",Belegerfassung!H5143,"")</f>
        <v/>
      </c>
      <c r="M5135" t="str">
        <f>IFERROR(IF(Belegerfassung!E5143&lt;&gt;"",VLOOKUP(Belegerfassung!E5143,Abfrage!$L$2:$M$15,2,),""),"")</f>
        <v/>
      </c>
      <c r="N5135" t="str">
        <f t="shared" si="241"/>
        <v/>
      </c>
      <c r="O5135" t="str">
        <f t="shared" si="242"/>
        <v/>
      </c>
      <c r="P5135" t="str">
        <f>IF(Belegerfassung!G5143&lt;&gt;"",CONCATENATE(Belegerfassung!G5143,".pdf"),"")</f>
        <v/>
      </c>
    </row>
    <row r="5136" spans="1:16">
      <c r="A5136" t="str">
        <f>IF(Belegerfassung!C5144&lt;&gt;"",0,"")</f>
        <v/>
      </c>
      <c r="B5136" t="str">
        <f>IFERROR(VLOOKUP(Belegerfassung!I5144,Konten!A:D,2,FALSE),"")</f>
        <v/>
      </c>
      <c r="C5136" t="str">
        <f>IF(A5136&lt;&gt;"",TEXT(Belegerfassung!C5144,"TT.MM.JJJJ"),"")</f>
        <v/>
      </c>
      <c r="D5136" t="str">
        <f>IFERROR(VLOOKUP(Belegerfassung!A5144,Abfrage!$E$2:$F$20,2,FALSE),"")</f>
        <v/>
      </c>
      <c r="E5136" t="str">
        <f>IF(A5136&lt;&gt;"",Belegerfassung!B5144,"")</f>
        <v/>
      </c>
      <c r="F5136" t="str">
        <f>IF(Belegerfassung!L5144="","",IF(Belegerfassung!L5144&lt;&gt;"",IF(Belegerfassung!L5144&lt;&gt;"",IF(Belegerfassung!J5144&lt;&gt;0,VLOOKUP(Belegerfassung!L5144,Abfrage!$A$2:$C$19,2,),VLOOKUP(Belegerfassung!L5144,Abfrage!$A$2:$C$19,3,)),"")))</f>
        <v/>
      </c>
      <c r="G5136" t="str">
        <f t="shared" si="240"/>
        <v/>
      </c>
      <c r="H5136" s="31" t="str">
        <f>IF(A5136&lt;&gt;"",-Belegerfassung!J5144+Belegerfassung!K5144,"")</f>
        <v/>
      </c>
      <c r="I5136" s="49" t="str">
        <f>IFERROR(IF(H5136&lt;&gt;"",Belegerfassung!L5144*100,""),IF(OR(Belegerfassung!L5144="Leistung EU - Erlöse",Belegerfassung!L5144="Lieferungen EU-Erlöse",Belegerfassung!L5144="EUST",Belegerfassung!L5144="Bauleistungen 20%")=TRUE,"",MID(Belegerfassung!L5144,4,2)))</f>
        <v/>
      </c>
      <c r="J5136" s="6" t="str">
        <f>IF(A5136&lt;&gt;"",LEFT(Belegerfassung!D5144,40),"")</f>
        <v/>
      </c>
      <c r="K5136" t="str">
        <f>IF(A5136&lt;&gt;"",VLOOKUP(D5136,Abfrage!$F$2:$G$21,2,FALSE),"")</f>
        <v/>
      </c>
      <c r="L5136" s="6" t="str">
        <f>IF(Belegerfassung!H5144&lt;&gt;"",Belegerfassung!H5144,"")</f>
        <v/>
      </c>
      <c r="M5136" t="str">
        <f>IFERROR(IF(Belegerfassung!E5144&lt;&gt;"",VLOOKUP(Belegerfassung!E5144,Abfrage!$L$2:$M$15,2,),""),"")</f>
        <v/>
      </c>
      <c r="N5136" t="str">
        <f t="shared" si="241"/>
        <v/>
      </c>
      <c r="O5136" t="str">
        <f t="shared" si="242"/>
        <v/>
      </c>
      <c r="P5136" t="str">
        <f>IF(Belegerfassung!G5144&lt;&gt;"",CONCATENATE(Belegerfassung!G5144,".pdf"),"")</f>
        <v/>
      </c>
    </row>
    <row r="5137" spans="1:16">
      <c r="A5137" t="str">
        <f>IF(Belegerfassung!C5145&lt;&gt;"",0,"")</f>
        <v/>
      </c>
      <c r="B5137" t="str">
        <f>IFERROR(VLOOKUP(Belegerfassung!I5145,Konten!A:D,2,FALSE),"")</f>
        <v/>
      </c>
      <c r="C5137" t="str">
        <f>IF(A5137&lt;&gt;"",TEXT(Belegerfassung!C5145,"TT.MM.JJJJ"),"")</f>
        <v/>
      </c>
      <c r="D5137" t="str">
        <f>IFERROR(VLOOKUP(Belegerfassung!A5145,Abfrage!$E$2:$F$20,2,FALSE),"")</f>
        <v/>
      </c>
      <c r="E5137" t="str">
        <f>IF(A5137&lt;&gt;"",Belegerfassung!B5145,"")</f>
        <v/>
      </c>
      <c r="F5137" t="str">
        <f>IF(Belegerfassung!L5145="","",IF(Belegerfassung!L5145&lt;&gt;"",IF(Belegerfassung!L5145&lt;&gt;"",IF(Belegerfassung!J5145&lt;&gt;0,VLOOKUP(Belegerfassung!L5145,Abfrage!$A$2:$C$19,2,),VLOOKUP(Belegerfassung!L5145,Abfrage!$A$2:$C$19,3,)),"")))</f>
        <v/>
      </c>
      <c r="G5137" t="str">
        <f t="shared" si="240"/>
        <v/>
      </c>
      <c r="H5137" s="31" t="str">
        <f>IF(A5137&lt;&gt;"",-Belegerfassung!J5145+Belegerfassung!K5145,"")</f>
        <v/>
      </c>
      <c r="I5137" s="49" t="str">
        <f>IFERROR(IF(H5137&lt;&gt;"",Belegerfassung!L5145*100,""),IF(OR(Belegerfassung!L5145="Leistung EU - Erlöse",Belegerfassung!L5145="Lieferungen EU-Erlöse",Belegerfassung!L5145="EUST",Belegerfassung!L5145="Bauleistungen 20%")=TRUE,"",MID(Belegerfassung!L5145,4,2)))</f>
        <v/>
      </c>
      <c r="J5137" s="6" t="str">
        <f>IF(A5137&lt;&gt;"",LEFT(Belegerfassung!D5145,40),"")</f>
        <v/>
      </c>
      <c r="K5137" t="str">
        <f>IF(A5137&lt;&gt;"",VLOOKUP(D5137,Abfrage!$F$2:$G$21,2,FALSE),"")</f>
        <v/>
      </c>
      <c r="L5137" s="6" t="str">
        <f>IF(Belegerfassung!H5145&lt;&gt;"",Belegerfassung!H5145,"")</f>
        <v/>
      </c>
      <c r="M5137" t="str">
        <f>IFERROR(IF(Belegerfassung!E5145&lt;&gt;"",VLOOKUP(Belegerfassung!E5145,Abfrage!$L$2:$M$15,2,),""),"")</f>
        <v/>
      </c>
      <c r="N5137" t="str">
        <f t="shared" si="241"/>
        <v/>
      </c>
      <c r="O5137" t="str">
        <f t="shared" si="242"/>
        <v/>
      </c>
      <c r="P5137" t="str">
        <f>IF(Belegerfassung!G5145&lt;&gt;"",CONCATENATE(Belegerfassung!G5145,".pdf"),"")</f>
        <v/>
      </c>
    </row>
    <row r="5138" spans="1:16">
      <c r="A5138" t="str">
        <f>IF(Belegerfassung!C5146&lt;&gt;"",0,"")</f>
        <v/>
      </c>
      <c r="B5138" t="str">
        <f>IFERROR(VLOOKUP(Belegerfassung!I5146,Konten!A:D,2,FALSE),"")</f>
        <v/>
      </c>
      <c r="C5138" t="str">
        <f>IF(A5138&lt;&gt;"",TEXT(Belegerfassung!C5146,"TT.MM.JJJJ"),"")</f>
        <v/>
      </c>
      <c r="D5138" t="str">
        <f>IFERROR(VLOOKUP(Belegerfassung!A5146,Abfrage!$E$2:$F$20,2,FALSE),"")</f>
        <v/>
      </c>
      <c r="E5138" t="str">
        <f>IF(A5138&lt;&gt;"",Belegerfassung!B5146,"")</f>
        <v/>
      </c>
      <c r="F5138" t="str">
        <f>IF(Belegerfassung!L5146="","",IF(Belegerfassung!L5146&lt;&gt;"",IF(Belegerfassung!L5146&lt;&gt;"",IF(Belegerfassung!J5146&lt;&gt;0,VLOOKUP(Belegerfassung!L5146,Abfrage!$A$2:$C$19,2,),VLOOKUP(Belegerfassung!L5146,Abfrage!$A$2:$C$19,3,)),"")))</f>
        <v/>
      </c>
      <c r="G5138" t="str">
        <f t="shared" si="240"/>
        <v/>
      </c>
      <c r="H5138" s="31" t="str">
        <f>IF(A5138&lt;&gt;"",-Belegerfassung!J5146+Belegerfassung!K5146,"")</f>
        <v/>
      </c>
      <c r="I5138" s="49" t="str">
        <f>IFERROR(IF(H5138&lt;&gt;"",Belegerfassung!L5146*100,""),IF(OR(Belegerfassung!L5146="Leistung EU - Erlöse",Belegerfassung!L5146="Lieferungen EU-Erlöse",Belegerfassung!L5146="EUST",Belegerfassung!L5146="Bauleistungen 20%")=TRUE,"",MID(Belegerfassung!L5146,4,2)))</f>
        <v/>
      </c>
      <c r="J5138" s="6" t="str">
        <f>IF(A5138&lt;&gt;"",LEFT(Belegerfassung!D5146,40),"")</f>
        <v/>
      </c>
      <c r="K5138" t="str">
        <f>IF(A5138&lt;&gt;"",VLOOKUP(D5138,Abfrage!$F$2:$G$21,2,FALSE),"")</f>
        <v/>
      </c>
      <c r="L5138" s="6" t="str">
        <f>IF(Belegerfassung!H5146&lt;&gt;"",Belegerfassung!H5146,"")</f>
        <v/>
      </c>
      <c r="M5138" t="str">
        <f>IFERROR(IF(Belegerfassung!E5146&lt;&gt;"",VLOOKUP(Belegerfassung!E5146,Abfrage!$L$2:$M$15,2,),""),"")</f>
        <v/>
      </c>
      <c r="N5138" t="str">
        <f t="shared" si="241"/>
        <v/>
      </c>
      <c r="O5138" t="str">
        <f t="shared" si="242"/>
        <v/>
      </c>
      <c r="P5138" t="str">
        <f>IF(Belegerfassung!G5146&lt;&gt;"",CONCATENATE(Belegerfassung!G5146,".pdf"),"")</f>
        <v/>
      </c>
    </row>
    <row r="5139" spans="1:16">
      <c r="A5139" t="str">
        <f>IF(Belegerfassung!C5147&lt;&gt;"",0,"")</f>
        <v/>
      </c>
      <c r="B5139" t="str">
        <f>IFERROR(VLOOKUP(Belegerfassung!I5147,Konten!A:D,2,FALSE),"")</f>
        <v/>
      </c>
      <c r="C5139" t="str">
        <f>IF(A5139&lt;&gt;"",TEXT(Belegerfassung!C5147,"TT.MM.JJJJ"),"")</f>
        <v/>
      </c>
      <c r="D5139" t="str">
        <f>IFERROR(VLOOKUP(Belegerfassung!A5147,Abfrage!$E$2:$F$20,2,FALSE),"")</f>
        <v/>
      </c>
      <c r="E5139" t="str">
        <f>IF(A5139&lt;&gt;"",Belegerfassung!B5147,"")</f>
        <v/>
      </c>
      <c r="F5139" t="str">
        <f>IF(Belegerfassung!L5147="","",IF(Belegerfassung!L5147&lt;&gt;"",IF(Belegerfassung!L5147&lt;&gt;"",IF(Belegerfassung!J5147&lt;&gt;0,VLOOKUP(Belegerfassung!L5147,Abfrage!$A$2:$C$19,2,),VLOOKUP(Belegerfassung!L5147,Abfrage!$A$2:$C$19,3,)),"")))</f>
        <v/>
      </c>
      <c r="G5139" t="str">
        <f t="shared" si="240"/>
        <v/>
      </c>
      <c r="H5139" s="31" t="str">
        <f>IF(A5139&lt;&gt;"",-Belegerfassung!J5147+Belegerfassung!K5147,"")</f>
        <v/>
      </c>
      <c r="I5139" s="49" t="str">
        <f>IFERROR(IF(H5139&lt;&gt;"",Belegerfassung!L5147*100,""),IF(OR(Belegerfassung!L5147="Leistung EU - Erlöse",Belegerfassung!L5147="Lieferungen EU-Erlöse",Belegerfassung!L5147="EUST",Belegerfassung!L5147="Bauleistungen 20%")=TRUE,"",MID(Belegerfassung!L5147,4,2)))</f>
        <v/>
      </c>
      <c r="J5139" s="6" t="str">
        <f>IF(A5139&lt;&gt;"",LEFT(Belegerfassung!D5147,40),"")</f>
        <v/>
      </c>
      <c r="K5139" t="str">
        <f>IF(A5139&lt;&gt;"",VLOOKUP(D5139,Abfrage!$F$2:$G$21,2,FALSE),"")</f>
        <v/>
      </c>
      <c r="L5139" s="6" t="str">
        <f>IF(Belegerfassung!H5147&lt;&gt;"",Belegerfassung!H5147,"")</f>
        <v/>
      </c>
      <c r="M5139" t="str">
        <f>IFERROR(IF(Belegerfassung!E5147&lt;&gt;"",VLOOKUP(Belegerfassung!E5147,Abfrage!$L$2:$M$15,2,),""),"")</f>
        <v/>
      </c>
      <c r="N5139" t="str">
        <f t="shared" si="241"/>
        <v/>
      </c>
      <c r="O5139" t="str">
        <f t="shared" si="242"/>
        <v/>
      </c>
      <c r="P5139" t="str">
        <f>IF(Belegerfassung!G5147&lt;&gt;"",CONCATENATE(Belegerfassung!G5147,".pdf"),"")</f>
        <v/>
      </c>
    </row>
    <row r="5140" spans="1:16">
      <c r="A5140" t="str">
        <f>IF(Belegerfassung!C5148&lt;&gt;"",0,"")</f>
        <v/>
      </c>
      <c r="B5140" t="str">
        <f>IFERROR(VLOOKUP(Belegerfassung!I5148,Konten!A:D,2,FALSE),"")</f>
        <v/>
      </c>
      <c r="C5140" t="str">
        <f>IF(A5140&lt;&gt;"",TEXT(Belegerfassung!C5148,"TT.MM.JJJJ"),"")</f>
        <v/>
      </c>
      <c r="D5140" t="str">
        <f>IFERROR(VLOOKUP(Belegerfassung!A5148,Abfrage!$E$2:$F$20,2,FALSE),"")</f>
        <v/>
      </c>
      <c r="E5140" t="str">
        <f>IF(A5140&lt;&gt;"",Belegerfassung!B5148,"")</f>
        <v/>
      </c>
      <c r="F5140" t="str">
        <f>IF(Belegerfassung!L5148="","",IF(Belegerfassung!L5148&lt;&gt;"",IF(Belegerfassung!L5148&lt;&gt;"",IF(Belegerfassung!J5148&lt;&gt;0,VLOOKUP(Belegerfassung!L5148,Abfrage!$A$2:$C$19,2,),VLOOKUP(Belegerfassung!L5148,Abfrage!$A$2:$C$19,3,)),"")))</f>
        <v/>
      </c>
      <c r="G5140" t="str">
        <f t="shared" si="240"/>
        <v/>
      </c>
      <c r="H5140" s="31" t="str">
        <f>IF(A5140&lt;&gt;"",-Belegerfassung!J5148+Belegerfassung!K5148,"")</f>
        <v/>
      </c>
      <c r="I5140" s="49" t="str">
        <f>IFERROR(IF(H5140&lt;&gt;"",Belegerfassung!L5148*100,""),IF(OR(Belegerfassung!L5148="Leistung EU - Erlöse",Belegerfassung!L5148="Lieferungen EU-Erlöse",Belegerfassung!L5148="EUST",Belegerfassung!L5148="Bauleistungen 20%")=TRUE,"",MID(Belegerfassung!L5148,4,2)))</f>
        <v/>
      </c>
      <c r="J5140" s="6" t="str">
        <f>IF(A5140&lt;&gt;"",LEFT(Belegerfassung!D5148,40),"")</f>
        <v/>
      </c>
      <c r="K5140" t="str">
        <f>IF(A5140&lt;&gt;"",VLOOKUP(D5140,Abfrage!$F$2:$G$21,2,FALSE),"")</f>
        <v/>
      </c>
      <c r="L5140" s="6" t="str">
        <f>IF(Belegerfassung!H5148&lt;&gt;"",Belegerfassung!H5148,"")</f>
        <v/>
      </c>
      <c r="M5140" t="str">
        <f>IFERROR(IF(Belegerfassung!E5148&lt;&gt;"",VLOOKUP(Belegerfassung!E5148,Abfrage!$L$2:$M$15,2,),""),"")</f>
        <v/>
      </c>
      <c r="N5140" t="str">
        <f t="shared" si="241"/>
        <v/>
      </c>
      <c r="O5140" t="str">
        <f t="shared" si="242"/>
        <v/>
      </c>
      <c r="P5140" t="str">
        <f>IF(Belegerfassung!G5148&lt;&gt;"",CONCATENATE(Belegerfassung!G5148,".pdf"),"")</f>
        <v/>
      </c>
    </row>
    <row r="5141" spans="1:16">
      <c r="A5141" t="str">
        <f>IF(Belegerfassung!C5149&lt;&gt;"",0,"")</f>
        <v/>
      </c>
      <c r="B5141" t="str">
        <f>IFERROR(VLOOKUP(Belegerfassung!I5149,Konten!A:D,2,FALSE),"")</f>
        <v/>
      </c>
      <c r="C5141" t="str">
        <f>IF(A5141&lt;&gt;"",TEXT(Belegerfassung!C5149,"TT.MM.JJJJ"),"")</f>
        <v/>
      </c>
      <c r="D5141" t="str">
        <f>IFERROR(VLOOKUP(Belegerfassung!A5149,Abfrage!$E$2:$F$20,2,FALSE),"")</f>
        <v/>
      </c>
      <c r="E5141" t="str">
        <f>IF(A5141&lt;&gt;"",Belegerfassung!B5149,"")</f>
        <v/>
      </c>
      <c r="F5141" t="str">
        <f>IF(Belegerfassung!L5149="","",IF(Belegerfassung!L5149&lt;&gt;"",IF(Belegerfassung!L5149&lt;&gt;"",IF(Belegerfassung!J5149&lt;&gt;0,VLOOKUP(Belegerfassung!L5149,Abfrage!$A$2:$C$19,2,),VLOOKUP(Belegerfassung!L5149,Abfrage!$A$2:$C$19,3,)),"")))</f>
        <v/>
      </c>
      <c r="G5141" t="str">
        <f t="shared" si="240"/>
        <v/>
      </c>
      <c r="H5141" s="31" t="str">
        <f>IF(A5141&lt;&gt;"",-Belegerfassung!J5149+Belegerfassung!K5149,"")</f>
        <v/>
      </c>
      <c r="I5141" s="49" t="str">
        <f>IFERROR(IF(H5141&lt;&gt;"",Belegerfassung!L5149*100,""),IF(OR(Belegerfassung!L5149="Leistung EU - Erlöse",Belegerfassung!L5149="Lieferungen EU-Erlöse",Belegerfassung!L5149="EUST",Belegerfassung!L5149="Bauleistungen 20%")=TRUE,"",MID(Belegerfassung!L5149,4,2)))</f>
        <v/>
      </c>
      <c r="J5141" s="6" t="str">
        <f>IF(A5141&lt;&gt;"",LEFT(Belegerfassung!D5149,40),"")</f>
        <v/>
      </c>
      <c r="K5141" t="str">
        <f>IF(A5141&lt;&gt;"",VLOOKUP(D5141,Abfrage!$F$2:$G$21,2,FALSE),"")</f>
        <v/>
      </c>
      <c r="L5141" s="6" t="str">
        <f>IF(Belegerfassung!H5149&lt;&gt;"",Belegerfassung!H5149,"")</f>
        <v/>
      </c>
      <c r="M5141" t="str">
        <f>IFERROR(IF(Belegerfassung!E5149&lt;&gt;"",VLOOKUP(Belegerfassung!E5149,Abfrage!$L$2:$M$15,2,),""),"")</f>
        <v/>
      </c>
      <c r="N5141" t="str">
        <f t="shared" si="241"/>
        <v/>
      </c>
      <c r="O5141" t="str">
        <f t="shared" si="242"/>
        <v/>
      </c>
      <c r="P5141" t="str">
        <f>IF(Belegerfassung!G5149&lt;&gt;"",CONCATENATE(Belegerfassung!G5149,".pdf"),"")</f>
        <v/>
      </c>
    </row>
    <row r="5142" spans="1:16">
      <c r="A5142" t="str">
        <f>IF(Belegerfassung!C5150&lt;&gt;"",0,"")</f>
        <v/>
      </c>
      <c r="B5142" t="str">
        <f>IFERROR(VLOOKUP(Belegerfassung!I5150,Konten!A:D,2,FALSE),"")</f>
        <v/>
      </c>
      <c r="C5142" t="str">
        <f>IF(A5142&lt;&gt;"",TEXT(Belegerfassung!C5150,"TT.MM.JJJJ"),"")</f>
        <v/>
      </c>
      <c r="D5142" t="str">
        <f>IFERROR(VLOOKUP(Belegerfassung!A5150,Abfrage!$E$2:$F$20,2,FALSE),"")</f>
        <v/>
      </c>
      <c r="E5142" t="str">
        <f>IF(A5142&lt;&gt;"",Belegerfassung!B5150,"")</f>
        <v/>
      </c>
      <c r="F5142" t="str">
        <f>IF(Belegerfassung!L5150="","",IF(Belegerfassung!L5150&lt;&gt;"",IF(Belegerfassung!L5150&lt;&gt;"",IF(Belegerfassung!J5150&lt;&gt;0,VLOOKUP(Belegerfassung!L5150,Abfrage!$A$2:$C$19,2,),VLOOKUP(Belegerfassung!L5150,Abfrage!$A$2:$C$19,3,)),"")))</f>
        <v/>
      </c>
      <c r="G5142" t="str">
        <f t="shared" si="240"/>
        <v/>
      </c>
      <c r="H5142" s="31" t="str">
        <f>IF(A5142&lt;&gt;"",-Belegerfassung!J5150+Belegerfassung!K5150,"")</f>
        <v/>
      </c>
      <c r="I5142" s="49" t="str">
        <f>IFERROR(IF(H5142&lt;&gt;"",Belegerfassung!L5150*100,""),IF(OR(Belegerfassung!L5150="Leistung EU - Erlöse",Belegerfassung!L5150="Lieferungen EU-Erlöse",Belegerfassung!L5150="EUST",Belegerfassung!L5150="Bauleistungen 20%")=TRUE,"",MID(Belegerfassung!L5150,4,2)))</f>
        <v/>
      </c>
      <c r="J5142" s="6" t="str">
        <f>IF(A5142&lt;&gt;"",LEFT(Belegerfassung!D5150,40),"")</f>
        <v/>
      </c>
      <c r="K5142" t="str">
        <f>IF(A5142&lt;&gt;"",VLOOKUP(D5142,Abfrage!$F$2:$G$21,2,FALSE),"")</f>
        <v/>
      </c>
      <c r="L5142" s="6" t="str">
        <f>IF(Belegerfassung!H5150&lt;&gt;"",Belegerfassung!H5150,"")</f>
        <v/>
      </c>
      <c r="M5142" t="str">
        <f>IFERROR(IF(Belegerfassung!E5150&lt;&gt;"",VLOOKUP(Belegerfassung!E5150,Abfrage!$L$2:$M$15,2,),""),"")</f>
        <v/>
      </c>
      <c r="N5142" t="str">
        <f t="shared" si="241"/>
        <v/>
      </c>
      <c r="O5142" t="str">
        <f t="shared" si="242"/>
        <v/>
      </c>
      <c r="P5142" t="str">
        <f>IF(Belegerfassung!G5150&lt;&gt;"",CONCATENATE(Belegerfassung!G5150,".pdf"),"")</f>
        <v/>
      </c>
    </row>
    <row r="5143" spans="1:16">
      <c r="A5143" t="str">
        <f>IF(Belegerfassung!C5151&lt;&gt;"",0,"")</f>
        <v/>
      </c>
      <c r="B5143" t="str">
        <f>IFERROR(VLOOKUP(Belegerfassung!I5151,Konten!A:D,2,FALSE),"")</f>
        <v/>
      </c>
      <c r="C5143" t="str">
        <f>IF(A5143&lt;&gt;"",TEXT(Belegerfassung!C5151,"TT.MM.JJJJ"),"")</f>
        <v/>
      </c>
      <c r="D5143" t="str">
        <f>IFERROR(VLOOKUP(Belegerfassung!A5151,Abfrage!$E$2:$F$20,2,FALSE),"")</f>
        <v/>
      </c>
      <c r="E5143" t="str">
        <f>IF(A5143&lt;&gt;"",Belegerfassung!B5151,"")</f>
        <v/>
      </c>
      <c r="F5143" t="str">
        <f>IF(Belegerfassung!L5151="","",IF(Belegerfassung!L5151&lt;&gt;"",IF(Belegerfassung!L5151&lt;&gt;"",IF(Belegerfassung!J5151&lt;&gt;0,VLOOKUP(Belegerfassung!L5151,Abfrage!$A$2:$C$19,2,),VLOOKUP(Belegerfassung!L5151,Abfrage!$A$2:$C$19,3,)),"")))</f>
        <v/>
      </c>
      <c r="G5143" t="str">
        <f t="shared" si="240"/>
        <v/>
      </c>
      <c r="H5143" s="31" t="str">
        <f>IF(A5143&lt;&gt;"",-Belegerfassung!J5151+Belegerfassung!K5151,"")</f>
        <v/>
      </c>
      <c r="I5143" s="49" t="str">
        <f>IFERROR(IF(H5143&lt;&gt;"",Belegerfassung!L5151*100,""),IF(OR(Belegerfassung!L5151="Leistung EU - Erlöse",Belegerfassung!L5151="Lieferungen EU-Erlöse",Belegerfassung!L5151="EUST",Belegerfassung!L5151="Bauleistungen 20%")=TRUE,"",MID(Belegerfassung!L5151,4,2)))</f>
        <v/>
      </c>
      <c r="J5143" s="6" t="str">
        <f>IF(A5143&lt;&gt;"",LEFT(Belegerfassung!D5151,40),"")</f>
        <v/>
      </c>
      <c r="K5143" t="str">
        <f>IF(A5143&lt;&gt;"",VLOOKUP(D5143,Abfrage!$F$2:$G$21,2,FALSE),"")</f>
        <v/>
      </c>
      <c r="L5143" s="6" t="str">
        <f>IF(Belegerfassung!H5151&lt;&gt;"",Belegerfassung!H5151,"")</f>
        <v/>
      </c>
      <c r="M5143" t="str">
        <f>IFERROR(IF(Belegerfassung!E5151&lt;&gt;"",VLOOKUP(Belegerfassung!E5151,Abfrage!$L$2:$M$15,2,),""),"")</f>
        <v/>
      </c>
      <c r="N5143" t="str">
        <f t="shared" si="241"/>
        <v/>
      </c>
      <c r="O5143" t="str">
        <f t="shared" si="242"/>
        <v/>
      </c>
      <c r="P5143" t="str">
        <f>IF(Belegerfassung!G5151&lt;&gt;"",CONCATENATE(Belegerfassung!G5151,".pdf"),"")</f>
        <v/>
      </c>
    </row>
    <row r="5144" spans="1:16">
      <c r="A5144" t="str">
        <f>IF(Belegerfassung!C5152&lt;&gt;"",0,"")</f>
        <v/>
      </c>
      <c r="B5144" t="str">
        <f>IFERROR(VLOOKUP(Belegerfassung!I5152,Konten!A:D,2,FALSE),"")</f>
        <v/>
      </c>
      <c r="C5144" t="str">
        <f>IF(A5144&lt;&gt;"",TEXT(Belegerfassung!C5152,"TT.MM.JJJJ"),"")</f>
        <v/>
      </c>
      <c r="D5144" t="str">
        <f>IFERROR(VLOOKUP(Belegerfassung!A5152,Abfrage!$E$2:$F$20,2,FALSE),"")</f>
        <v/>
      </c>
      <c r="E5144" t="str">
        <f>IF(A5144&lt;&gt;"",Belegerfassung!B5152,"")</f>
        <v/>
      </c>
      <c r="F5144" t="str">
        <f>IF(Belegerfassung!L5152="","",IF(Belegerfassung!L5152&lt;&gt;"",IF(Belegerfassung!L5152&lt;&gt;"",IF(Belegerfassung!J5152&lt;&gt;0,VLOOKUP(Belegerfassung!L5152,Abfrage!$A$2:$C$19,2,),VLOOKUP(Belegerfassung!L5152,Abfrage!$A$2:$C$19,3,)),"")))</f>
        <v/>
      </c>
      <c r="G5144" t="str">
        <f t="shared" si="240"/>
        <v/>
      </c>
      <c r="H5144" s="31" t="str">
        <f>IF(A5144&lt;&gt;"",-Belegerfassung!J5152+Belegerfassung!K5152,"")</f>
        <v/>
      </c>
      <c r="I5144" s="49" t="str">
        <f>IFERROR(IF(H5144&lt;&gt;"",Belegerfassung!L5152*100,""),IF(OR(Belegerfassung!L5152="Leistung EU - Erlöse",Belegerfassung!L5152="Lieferungen EU-Erlöse",Belegerfassung!L5152="EUST",Belegerfassung!L5152="Bauleistungen 20%")=TRUE,"",MID(Belegerfassung!L5152,4,2)))</f>
        <v/>
      </c>
      <c r="J5144" s="6" t="str">
        <f>IF(A5144&lt;&gt;"",LEFT(Belegerfassung!D5152,40),"")</f>
        <v/>
      </c>
      <c r="K5144" t="str">
        <f>IF(A5144&lt;&gt;"",VLOOKUP(D5144,Abfrage!$F$2:$G$21,2,FALSE),"")</f>
        <v/>
      </c>
      <c r="L5144" s="6" t="str">
        <f>IF(Belegerfassung!H5152&lt;&gt;"",Belegerfassung!H5152,"")</f>
        <v/>
      </c>
      <c r="M5144" t="str">
        <f>IFERROR(IF(Belegerfassung!E5152&lt;&gt;"",VLOOKUP(Belegerfassung!E5152,Abfrage!$L$2:$M$15,2,),""),"")</f>
        <v/>
      </c>
      <c r="N5144" t="str">
        <f t="shared" si="241"/>
        <v/>
      </c>
      <c r="O5144" t="str">
        <f t="shared" si="242"/>
        <v/>
      </c>
      <c r="P5144" t="str">
        <f>IF(Belegerfassung!G5152&lt;&gt;"",CONCATENATE(Belegerfassung!G5152,".pdf"),"")</f>
        <v/>
      </c>
    </row>
    <row r="5145" spans="1:16">
      <c r="A5145" t="str">
        <f>IF(Belegerfassung!C5153&lt;&gt;"",0,"")</f>
        <v/>
      </c>
      <c r="B5145" t="str">
        <f>IFERROR(VLOOKUP(Belegerfassung!I5153,Konten!A:D,2,FALSE),"")</f>
        <v/>
      </c>
      <c r="C5145" t="str">
        <f>IF(A5145&lt;&gt;"",TEXT(Belegerfassung!C5153,"TT.MM.JJJJ"),"")</f>
        <v/>
      </c>
      <c r="D5145" t="str">
        <f>IFERROR(VLOOKUP(Belegerfassung!A5153,Abfrage!$E$2:$F$20,2,FALSE),"")</f>
        <v/>
      </c>
      <c r="E5145" t="str">
        <f>IF(A5145&lt;&gt;"",Belegerfassung!B5153,"")</f>
        <v/>
      </c>
      <c r="F5145" t="str">
        <f>IF(Belegerfassung!L5153="","",IF(Belegerfassung!L5153&lt;&gt;"",IF(Belegerfassung!L5153&lt;&gt;"",IF(Belegerfassung!J5153&lt;&gt;0,VLOOKUP(Belegerfassung!L5153,Abfrage!$A$2:$C$19,2,),VLOOKUP(Belegerfassung!L5153,Abfrage!$A$2:$C$19,3,)),"")))</f>
        <v/>
      </c>
      <c r="G5145" t="str">
        <f t="shared" si="240"/>
        <v/>
      </c>
      <c r="H5145" s="31" t="str">
        <f>IF(A5145&lt;&gt;"",-Belegerfassung!J5153+Belegerfassung!K5153,"")</f>
        <v/>
      </c>
      <c r="I5145" s="49" t="str">
        <f>IFERROR(IF(H5145&lt;&gt;"",Belegerfassung!L5153*100,""),IF(OR(Belegerfassung!L5153="Leistung EU - Erlöse",Belegerfassung!L5153="Lieferungen EU-Erlöse",Belegerfassung!L5153="EUST",Belegerfassung!L5153="Bauleistungen 20%")=TRUE,"",MID(Belegerfassung!L5153,4,2)))</f>
        <v/>
      </c>
      <c r="J5145" s="6" t="str">
        <f>IF(A5145&lt;&gt;"",LEFT(Belegerfassung!D5153,40),"")</f>
        <v/>
      </c>
      <c r="K5145" t="str">
        <f>IF(A5145&lt;&gt;"",VLOOKUP(D5145,Abfrage!$F$2:$G$21,2,FALSE),"")</f>
        <v/>
      </c>
      <c r="L5145" s="6" t="str">
        <f>IF(Belegerfassung!H5153&lt;&gt;"",Belegerfassung!H5153,"")</f>
        <v/>
      </c>
      <c r="M5145" t="str">
        <f>IFERROR(IF(Belegerfassung!E5153&lt;&gt;"",VLOOKUP(Belegerfassung!E5153,Abfrage!$L$2:$M$15,2,),""),"")</f>
        <v/>
      </c>
      <c r="N5145" t="str">
        <f t="shared" si="241"/>
        <v/>
      </c>
      <c r="O5145" t="str">
        <f t="shared" si="242"/>
        <v/>
      </c>
      <c r="P5145" t="str">
        <f>IF(Belegerfassung!G5153&lt;&gt;"",CONCATENATE(Belegerfassung!G5153,".pdf"),"")</f>
        <v/>
      </c>
    </row>
    <row r="5146" spans="1:16">
      <c r="A5146" t="str">
        <f>IF(Belegerfassung!C5154&lt;&gt;"",0,"")</f>
        <v/>
      </c>
      <c r="B5146" t="str">
        <f>IFERROR(VLOOKUP(Belegerfassung!I5154,Konten!A:D,2,FALSE),"")</f>
        <v/>
      </c>
      <c r="C5146" t="str">
        <f>IF(A5146&lt;&gt;"",TEXT(Belegerfassung!C5154,"TT.MM.JJJJ"),"")</f>
        <v/>
      </c>
      <c r="D5146" t="str">
        <f>IFERROR(VLOOKUP(Belegerfassung!A5154,Abfrage!$E$2:$F$20,2,FALSE),"")</f>
        <v/>
      </c>
      <c r="E5146" t="str">
        <f>IF(A5146&lt;&gt;"",Belegerfassung!B5154,"")</f>
        <v/>
      </c>
      <c r="F5146" t="str">
        <f>IF(Belegerfassung!L5154="","",IF(Belegerfassung!L5154&lt;&gt;"",IF(Belegerfassung!L5154&lt;&gt;"",IF(Belegerfassung!J5154&lt;&gt;0,VLOOKUP(Belegerfassung!L5154,Abfrage!$A$2:$C$19,2,),VLOOKUP(Belegerfassung!L5154,Abfrage!$A$2:$C$19,3,)),"")))</f>
        <v/>
      </c>
      <c r="G5146" t="str">
        <f t="shared" si="240"/>
        <v/>
      </c>
      <c r="H5146" s="31" t="str">
        <f>IF(A5146&lt;&gt;"",-Belegerfassung!J5154+Belegerfassung!K5154,"")</f>
        <v/>
      </c>
      <c r="I5146" s="49" t="str">
        <f>IFERROR(IF(H5146&lt;&gt;"",Belegerfassung!L5154*100,""),IF(OR(Belegerfassung!L5154="Leistung EU - Erlöse",Belegerfassung!L5154="Lieferungen EU-Erlöse",Belegerfassung!L5154="EUST",Belegerfassung!L5154="Bauleistungen 20%")=TRUE,"",MID(Belegerfassung!L5154,4,2)))</f>
        <v/>
      </c>
      <c r="J5146" s="6" t="str">
        <f>IF(A5146&lt;&gt;"",LEFT(Belegerfassung!D5154,40),"")</f>
        <v/>
      </c>
      <c r="K5146" t="str">
        <f>IF(A5146&lt;&gt;"",VLOOKUP(D5146,Abfrage!$F$2:$G$21,2,FALSE),"")</f>
        <v/>
      </c>
      <c r="L5146" s="6" t="str">
        <f>IF(Belegerfassung!H5154&lt;&gt;"",Belegerfassung!H5154,"")</f>
        <v/>
      </c>
      <c r="M5146" t="str">
        <f>IFERROR(IF(Belegerfassung!E5154&lt;&gt;"",VLOOKUP(Belegerfassung!E5154,Abfrage!$L$2:$M$15,2,),""),"")</f>
        <v/>
      </c>
      <c r="N5146" t="str">
        <f t="shared" si="241"/>
        <v/>
      </c>
      <c r="O5146" t="str">
        <f t="shared" si="242"/>
        <v/>
      </c>
      <c r="P5146" t="str">
        <f>IF(Belegerfassung!G5154&lt;&gt;"",CONCATENATE(Belegerfassung!G5154,".pdf"),"")</f>
        <v/>
      </c>
    </row>
    <row r="5147" spans="1:16">
      <c r="A5147" t="str">
        <f>IF(Belegerfassung!C5155&lt;&gt;"",0,"")</f>
        <v/>
      </c>
      <c r="B5147" t="str">
        <f>IFERROR(VLOOKUP(Belegerfassung!I5155,Konten!A:D,2,FALSE),"")</f>
        <v/>
      </c>
      <c r="C5147" t="str">
        <f>IF(A5147&lt;&gt;"",TEXT(Belegerfassung!C5155,"TT.MM.JJJJ"),"")</f>
        <v/>
      </c>
      <c r="D5147" t="str">
        <f>IFERROR(VLOOKUP(Belegerfassung!A5155,Abfrage!$E$2:$F$20,2,FALSE),"")</f>
        <v/>
      </c>
      <c r="E5147" t="str">
        <f>IF(A5147&lt;&gt;"",Belegerfassung!B5155,"")</f>
        <v/>
      </c>
      <c r="F5147" t="str">
        <f>IF(Belegerfassung!L5155="","",IF(Belegerfassung!L5155&lt;&gt;"",IF(Belegerfassung!L5155&lt;&gt;"",IF(Belegerfassung!J5155&lt;&gt;0,VLOOKUP(Belegerfassung!L5155,Abfrage!$A$2:$C$19,2,),VLOOKUP(Belegerfassung!L5155,Abfrage!$A$2:$C$19,3,)),"")))</f>
        <v/>
      </c>
      <c r="G5147" t="str">
        <f t="shared" si="240"/>
        <v/>
      </c>
      <c r="H5147" s="31" t="str">
        <f>IF(A5147&lt;&gt;"",-Belegerfassung!J5155+Belegerfassung!K5155,"")</f>
        <v/>
      </c>
      <c r="I5147" s="49" t="str">
        <f>IFERROR(IF(H5147&lt;&gt;"",Belegerfassung!L5155*100,""),IF(OR(Belegerfassung!L5155="Leistung EU - Erlöse",Belegerfassung!L5155="Lieferungen EU-Erlöse",Belegerfassung!L5155="EUST",Belegerfassung!L5155="Bauleistungen 20%")=TRUE,"",MID(Belegerfassung!L5155,4,2)))</f>
        <v/>
      </c>
      <c r="J5147" s="6" t="str">
        <f>IF(A5147&lt;&gt;"",LEFT(Belegerfassung!D5155,40),"")</f>
        <v/>
      </c>
      <c r="K5147" t="str">
        <f>IF(A5147&lt;&gt;"",VLOOKUP(D5147,Abfrage!$F$2:$G$21,2,FALSE),"")</f>
        <v/>
      </c>
      <c r="L5147" s="6" t="str">
        <f>IF(Belegerfassung!H5155&lt;&gt;"",Belegerfassung!H5155,"")</f>
        <v/>
      </c>
      <c r="M5147" t="str">
        <f>IFERROR(IF(Belegerfassung!E5155&lt;&gt;"",VLOOKUP(Belegerfassung!E5155,Abfrage!$L$2:$M$15,2,),""),"")</f>
        <v/>
      </c>
      <c r="N5147" t="str">
        <f t="shared" si="241"/>
        <v/>
      </c>
      <c r="O5147" t="str">
        <f t="shared" si="242"/>
        <v/>
      </c>
      <c r="P5147" t="str">
        <f>IF(Belegerfassung!G5155&lt;&gt;"",CONCATENATE(Belegerfassung!G5155,".pdf"),"")</f>
        <v/>
      </c>
    </row>
    <row r="5148" spans="1:16">
      <c r="A5148" t="str">
        <f>IF(Belegerfassung!C5156&lt;&gt;"",0,"")</f>
        <v/>
      </c>
      <c r="B5148" t="str">
        <f>IFERROR(VLOOKUP(Belegerfassung!I5156,Konten!A:D,2,FALSE),"")</f>
        <v/>
      </c>
      <c r="C5148" t="str">
        <f>IF(A5148&lt;&gt;"",TEXT(Belegerfassung!C5156,"TT.MM.JJJJ"),"")</f>
        <v/>
      </c>
      <c r="D5148" t="str">
        <f>IFERROR(VLOOKUP(Belegerfassung!A5156,Abfrage!$E$2:$F$20,2,FALSE),"")</f>
        <v/>
      </c>
      <c r="E5148" t="str">
        <f>IF(A5148&lt;&gt;"",Belegerfassung!B5156,"")</f>
        <v/>
      </c>
      <c r="F5148" t="str">
        <f>IF(Belegerfassung!L5156="","",IF(Belegerfassung!L5156&lt;&gt;"",IF(Belegerfassung!L5156&lt;&gt;"",IF(Belegerfassung!J5156&lt;&gt;0,VLOOKUP(Belegerfassung!L5156,Abfrage!$A$2:$C$19,2,),VLOOKUP(Belegerfassung!L5156,Abfrage!$A$2:$C$19,3,)),"")))</f>
        <v/>
      </c>
      <c r="G5148" t="str">
        <f t="shared" si="240"/>
        <v/>
      </c>
      <c r="H5148" s="31" t="str">
        <f>IF(A5148&lt;&gt;"",-Belegerfassung!J5156+Belegerfassung!K5156,"")</f>
        <v/>
      </c>
      <c r="I5148" s="49" t="str">
        <f>IFERROR(IF(H5148&lt;&gt;"",Belegerfassung!L5156*100,""),IF(OR(Belegerfassung!L5156="Leistung EU - Erlöse",Belegerfassung!L5156="Lieferungen EU-Erlöse",Belegerfassung!L5156="EUST",Belegerfassung!L5156="Bauleistungen 20%")=TRUE,"",MID(Belegerfassung!L5156,4,2)))</f>
        <v/>
      </c>
      <c r="J5148" s="6" t="str">
        <f>IF(A5148&lt;&gt;"",LEFT(Belegerfassung!D5156,40),"")</f>
        <v/>
      </c>
      <c r="K5148" t="str">
        <f>IF(A5148&lt;&gt;"",VLOOKUP(D5148,Abfrage!$F$2:$G$21,2,FALSE),"")</f>
        <v/>
      </c>
      <c r="L5148" s="6" t="str">
        <f>IF(Belegerfassung!H5156&lt;&gt;"",Belegerfassung!H5156,"")</f>
        <v/>
      </c>
      <c r="M5148" t="str">
        <f>IFERROR(IF(Belegerfassung!E5156&lt;&gt;"",VLOOKUP(Belegerfassung!E5156,Abfrage!$L$2:$M$15,2,),""),"")</f>
        <v/>
      </c>
      <c r="N5148" t="str">
        <f t="shared" si="241"/>
        <v/>
      </c>
      <c r="O5148" t="str">
        <f t="shared" si="242"/>
        <v/>
      </c>
      <c r="P5148" t="str">
        <f>IF(Belegerfassung!G5156&lt;&gt;"",CONCATENATE(Belegerfassung!G5156,".pdf"),"")</f>
        <v/>
      </c>
    </row>
    <row r="5149" spans="1:16">
      <c r="A5149" t="str">
        <f>IF(Belegerfassung!C5157&lt;&gt;"",0,"")</f>
        <v/>
      </c>
      <c r="B5149" t="str">
        <f>IFERROR(VLOOKUP(Belegerfassung!I5157,Konten!A:D,2,FALSE),"")</f>
        <v/>
      </c>
      <c r="C5149" t="str">
        <f>IF(A5149&lt;&gt;"",TEXT(Belegerfassung!C5157,"TT.MM.JJJJ"),"")</f>
        <v/>
      </c>
      <c r="D5149" t="str">
        <f>IFERROR(VLOOKUP(Belegerfassung!A5157,Abfrage!$E$2:$F$20,2,FALSE),"")</f>
        <v/>
      </c>
      <c r="E5149" t="str">
        <f>IF(A5149&lt;&gt;"",Belegerfassung!B5157,"")</f>
        <v/>
      </c>
      <c r="F5149" t="str">
        <f>IF(Belegerfassung!L5157="","",IF(Belegerfassung!L5157&lt;&gt;"",IF(Belegerfassung!L5157&lt;&gt;"",IF(Belegerfassung!J5157&lt;&gt;0,VLOOKUP(Belegerfassung!L5157,Abfrage!$A$2:$C$19,2,),VLOOKUP(Belegerfassung!L5157,Abfrage!$A$2:$C$19,3,)),"")))</f>
        <v/>
      </c>
      <c r="G5149" t="str">
        <f t="shared" si="240"/>
        <v/>
      </c>
      <c r="H5149" s="31" t="str">
        <f>IF(A5149&lt;&gt;"",-Belegerfassung!J5157+Belegerfassung!K5157,"")</f>
        <v/>
      </c>
      <c r="I5149" s="49" t="str">
        <f>IFERROR(IF(H5149&lt;&gt;"",Belegerfassung!L5157*100,""),IF(OR(Belegerfassung!L5157="Leistung EU - Erlöse",Belegerfassung!L5157="Lieferungen EU-Erlöse",Belegerfassung!L5157="EUST",Belegerfassung!L5157="Bauleistungen 20%")=TRUE,"",MID(Belegerfassung!L5157,4,2)))</f>
        <v/>
      </c>
      <c r="J5149" s="6" t="str">
        <f>IF(A5149&lt;&gt;"",LEFT(Belegerfassung!D5157,40),"")</f>
        <v/>
      </c>
      <c r="K5149" t="str">
        <f>IF(A5149&lt;&gt;"",VLOOKUP(D5149,Abfrage!$F$2:$G$21,2,FALSE),"")</f>
        <v/>
      </c>
      <c r="L5149" s="6" t="str">
        <f>IF(Belegerfassung!H5157&lt;&gt;"",Belegerfassung!H5157,"")</f>
        <v/>
      </c>
      <c r="M5149" t="str">
        <f>IFERROR(IF(Belegerfassung!E5157&lt;&gt;"",VLOOKUP(Belegerfassung!E5157,Abfrage!$L$2:$M$15,2,),""),"")</f>
        <v/>
      </c>
      <c r="N5149" t="str">
        <f t="shared" si="241"/>
        <v/>
      </c>
      <c r="O5149" t="str">
        <f t="shared" si="242"/>
        <v/>
      </c>
      <c r="P5149" t="str">
        <f>IF(Belegerfassung!G5157&lt;&gt;"",CONCATENATE(Belegerfassung!G5157,".pdf"),"")</f>
        <v/>
      </c>
    </row>
    <row r="5150" spans="1:16">
      <c r="A5150" t="str">
        <f>IF(Belegerfassung!C5158&lt;&gt;"",0,"")</f>
        <v/>
      </c>
      <c r="B5150" t="str">
        <f>IFERROR(VLOOKUP(Belegerfassung!I5158,Konten!A:D,2,FALSE),"")</f>
        <v/>
      </c>
      <c r="C5150" t="str">
        <f>IF(A5150&lt;&gt;"",TEXT(Belegerfassung!C5158,"TT.MM.JJJJ"),"")</f>
        <v/>
      </c>
      <c r="D5150" t="str">
        <f>IFERROR(VLOOKUP(Belegerfassung!A5158,Abfrage!$E$2:$F$20,2,FALSE),"")</f>
        <v/>
      </c>
      <c r="E5150" t="str">
        <f>IF(A5150&lt;&gt;"",Belegerfassung!B5158,"")</f>
        <v/>
      </c>
      <c r="F5150" t="str">
        <f>IF(Belegerfassung!L5158="","",IF(Belegerfassung!L5158&lt;&gt;"",IF(Belegerfassung!L5158&lt;&gt;"",IF(Belegerfassung!J5158&lt;&gt;0,VLOOKUP(Belegerfassung!L5158,Abfrage!$A$2:$C$19,2,),VLOOKUP(Belegerfassung!L5158,Abfrage!$A$2:$C$19,3,)),"")))</f>
        <v/>
      </c>
      <c r="G5150" t="str">
        <f t="shared" si="240"/>
        <v/>
      </c>
      <c r="H5150" s="31" t="str">
        <f>IF(A5150&lt;&gt;"",-Belegerfassung!J5158+Belegerfassung!K5158,"")</f>
        <v/>
      </c>
      <c r="I5150" s="49" t="str">
        <f>IFERROR(IF(H5150&lt;&gt;"",Belegerfassung!L5158*100,""),IF(OR(Belegerfassung!L5158="Leistung EU - Erlöse",Belegerfassung!L5158="Lieferungen EU-Erlöse",Belegerfassung!L5158="EUST",Belegerfassung!L5158="Bauleistungen 20%")=TRUE,"",MID(Belegerfassung!L5158,4,2)))</f>
        <v/>
      </c>
      <c r="J5150" s="6" t="str">
        <f>IF(A5150&lt;&gt;"",LEFT(Belegerfassung!D5158,40),"")</f>
        <v/>
      </c>
      <c r="K5150" t="str">
        <f>IF(A5150&lt;&gt;"",VLOOKUP(D5150,Abfrage!$F$2:$G$21,2,FALSE),"")</f>
        <v/>
      </c>
      <c r="L5150" s="6" t="str">
        <f>IF(Belegerfassung!H5158&lt;&gt;"",Belegerfassung!H5158,"")</f>
        <v/>
      </c>
      <c r="M5150" t="str">
        <f>IFERROR(IF(Belegerfassung!E5158&lt;&gt;"",VLOOKUP(Belegerfassung!E5158,Abfrage!$L$2:$M$15,2,),""),"")</f>
        <v/>
      </c>
      <c r="N5150" t="str">
        <f t="shared" si="241"/>
        <v/>
      </c>
      <c r="O5150" t="str">
        <f t="shared" si="242"/>
        <v/>
      </c>
      <c r="P5150" t="str">
        <f>IF(Belegerfassung!G5158&lt;&gt;"",CONCATENATE(Belegerfassung!G5158,".pdf"),"")</f>
        <v/>
      </c>
    </row>
    <row r="5151" spans="1:16">
      <c r="A5151" t="str">
        <f>IF(Belegerfassung!C5159&lt;&gt;"",0,"")</f>
        <v/>
      </c>
      <c r="B5151" t="str">
        <f>IFERROR(VLOOKUP(Belegerfassung!I5159,Konten!A:D,2,FALSE),"")</f>
        <v/>
      </c>
      <c r="C5151" t="str">
        <f>IF(A5151&lt;&gt;"",TEXT(Belegerfassung!C5159,"TT.MM.JJJJ"),"")</f>
        <v/>
      </c>
      <c r="D5151" t="str">
        <f>IFERROR(VLOOKUP(Belegerfassung!A5159,Abfrage!$E$2:$F$20,2,FALSE),"")</f>
        <v/>
      </c>
      <c r="E5151" t="str">
        <f>IF(A5151&lt;&gt;"",Belegerfassung!B5159,"")</f>
        <v/>
      </c>
      <c r="F5151" t="str">
        <f>IF(Belegerfassung!L5159="","",IF(Belegerfassung!L5159&lt;&gt;"",IF(Belegerfassung!L5159&lt;&gt;"",IF(Belegerfassung!J5159&lt;&gt;0,VLOOKUP(Belegerfassung!L5159,Abfrage!$A$2:$C$19,2,),VLOOKUP(Belegerfassung!L5159,Abfrage!$A$2:$C$19,3,)),"")))</f>
        <v/>
      </c>
      <c r="G5151" t="str">
        <f t="shared" si="240"/>
        <v/>
      </c>
      <c r="H5151" s="31" t="str">
        <f>IF(A5151&lt;&gt;"",-Belegerfassung!J5159+Belegerfassung!K5159,"")</f>
        <v/>
      </c>
      <c r="I5151" s="49" t="str">
        <f>IFERROR(IF(H5151&lt;&gt;"",Belegerfassung!L5159*100,""),IF(OR(Belegerfassung!L5159="Leistung EU - Erlöse",Belegerfassung!L5159="Lieferungen EU-Erlöse",Belegerfassung!L5159="EUST",Belegerfassung!L5159="Bauleistungen 20%")=TRUE,"",MID(Belegerfassung!L5159,4,2)))</f>
        <v/>
      </c>
      <c r="J5151" s="6" t="str">
        <f>IF(A5151&lt;&gt;"",LEFT(Belegerfassung!D5159,40),"")</f>
        <v/>
      </c>
      <c r="K5151" t="str">
        <f>IF(A5151&lt;&gt;"",VLOOKUP(D5151,Abfrage!$F$2:$G$21,2,FALSE),"")</f>
        <v/>
      </c>
      <c r="L5151" s="6" t="str">
        <f>IF(Belegerfassung!H5159&lt;&gt;"",Belegerfassung!H5159,"")</f>
        <v/>
      </c>
      <c r="M5151" t="str">
        <f>IFERROR(IF(Belegerfassung!E5159&lt;&gt;"",VLOOKUP(Belegerfassung!E5159,Abfrage!$L$2:$M$15,2,),""),"")</f>
        <v/>
      </c>
      <c r="N5151" t="str">
        <f t="shared" si="241"/>
        <v/>
      </c>
      <c r="O5151" t="str">
        <f t="shared" si="242"/>
        <v/>
      </c>
      <c r="P5151" t="str">
        <f>IF(Belegerfassung!G5159&lt;&gt;"",CONCATENATE(Belegerfassung!G5159,".pdf"),"")</f>
        <v/>
      </c>
    </row>
    <row r="5152" spans="1:16">
      <c r="A5152" t="str">
        <f>IF(Belegerfassung!C5160&lt;&gt;"",0,"")</f>
        <v/>
      </c>
      <c r="B5152" t="str">
        <f>IFERROR(VLOOKUP(Belegerfassung!I5160,Konten!A:D,2,FALSE),"")</f>
        <v/>
      </c>
      <c r="C5152" t="str">
        <f>IF(A5152&lt;&gt;"",TEXT(Belegerfassung!C5160,"TT.MM.JJJJ"),"")</f>
        <v/>
      </c>
      <c r="D5152" t="str">
        <f>IFERROR(VLOOKUP(Belegerfassung!A5160,Abfrage!$E$2:$F$20,2,FALSE),"")</f>
        <v/>
      </c>
      <c r="E5152" t="str">
        <f>IF(A5152&lt;&gt;"",Belegerfassung!B5160,"")</f>
        <v/>
      </c>
      <c r="F5152" t="str">
        <f>IF(Belegerfassung!L5160="","",IF(Belegerfassung!L5160&lt;&gt;"",IF(Belegerfassung!L5160&lt;&gt;"",IF(Belegerfassung!J5160&lt;&gt;0,VLOOKUP(Belegerfassung!L5160,Abfrage!$A$2:$C$19,2,),VLOOKUP(Belegerfassung!L5160,Abfrage!$A$2:$C$19,3,)),"")))</f>
        <v/>
      </c>
      <c r="G5152" t="str">
        <f t="shared" si="240"/>
        <v/>
      </c>
      <c r="H5152" s="31" t="str">
        <f>IF(A5152&lt;&gt;"",-Belegerfassung!J5160+Belegerfassung!K5160,"")</f>
        <v/>
      </c>
      <c r="I5152" s="49" t="str">
        <f>IFERROR(IF(H5152&lt;&gt;"",Belegerfassung!L5160*100,""),IF(OR(Belegerfassung!L5160="Leistung EU - Erlöse",Belegerfassung!L5160="Lieferungen EU-Erlöse",Belegerfassung!L5160="EUST",Belegerfassung!L5160="Bauleistungen 20%")=TRUE,"",MID(Belegerfassung!L5160,4,2)))</f>
        <v/>
      </c>
      <c r="J5152" s="6" t="str">
        <f>IF(A5152&lt;&gt;"",LEFT(Belegerfassung!D5160,40),"")</f>
        <v/>
      </c>
      <c r="K5152" t="str">
        <f>IF(A5152&lt;&gt;"",VLOOKUP(D5152,Abfrage!$F$2:$G$21,2,FALSE),"")</f>
        <v/>
      </c>
      <c r="L5152" s="6" t="str">
        <f>IF(Belegerfassung!H5160&lt;&gt;"",Belegerfassung!H5160,"")</f>
        <v/>
      </c>
      <c r="M5152" t="str">
        <f>IFERROR(IF(Belegerfassung!E5160&lt;&gt;"",VLOOKUP(Belegerfassung!E5160,Abfrage!$L$2:$M$15,2,),""),"")</f>
        <v/>
      </c>
      <c r="N5152" t="str">
        <f t="shared" si="241"/>
        <v/>
      </c>
      <c r="O5152" t="str">
        <f t="shared" si="242"/>
        <v/>
      </c>
      <c r="P5152" t="str">
        <f>IF(Belegerfassung!G5160&lt;&gt;"",CONCATENATE(Belegerfassung!G5160,".pdf"),"")</f>
        <v/>
      </c>
    </row>
    <row r="5153" spans="1:16">
      <c r="A5153" t="str">
        <f>IF(Belegerfassung!C5161&lt;&gt;"",0,"")</f>
        <v/>
      </c>
      <c r="B5153" t="str">
        <f>IFERROR(VLOOKUP(Belegerfassung!I5161,Konten!A:D,2,FALSE),"")</f>
        <v/>
      </c>
      <c r="C5153" t="str">
        <f>IF(A5153&lt;&gt;"",TEXT(Belegerfassung!C5161,"TT.MM.JJJJ"),"")</f>
        <v/>
      </c>
      <c r="D5153" t="str">
        <f>IFERROR(VLOOKUP(Belegerfassung!A5161,Abfrage!$E$2:$F$20,2,FALSE),"")</f>
        <v/>
      </c>
      <c r="E5153" t="str">
        <f>IF(A5153&lt;&gt;"",Belegerfassung!B5161,"")</f>
        <v/>
      </c>
      <c r="F5153" t="str">
        <f>IF(Belegerfassung!L5161="","",IF(Belegerfassung!L5161&lt;&gt;"",IF(Belegerfassung!L5161&lt;&gt;"",IF(Belegerfassung!J5161&lt;&gt;0,VLOOKUP(Belegerfassung!L5161,Abfrage!$A$2:$C$19,2,),VLOOKUP(Belegerfassung!L5161,Abfrage!$A$2:$C$19,3,)),"")))</f>
        <v/>
      </c>
      <c r="G5153" t="str">
        <f t="shared" si="240"/>
        <v/>
      </c>
      <c r="H5153" s="31" t="str">
        <f>IF(A5153&lt;&gt;"",-Belegerfassung!J5161+Belegerfassung!K5161,"")</f>
        <v/>
      </c>
      <c r="I5153" s="49" t="str">
        <f>IFERROR(IF(H5153&lt;&gt;"",Belegerfassung!L5161*100,""),IF(OR(Belegerfassung!L5161="Leistung EU - Erlöse",Belegerfassung!L5161="Lieferungen EU-Erlöse",Belegerfassung!L5161="EUST",Belegerfassung!L5161="Bauleistungen 20%")=TRUE,"",MID(Belegerfassung!L5161,4,2)))</f>
        <v/>
      </c>
      <c r="J5153" s="6" t="str">
        <f>IF(A5153&lt;&gt;"",LEFT(Belegerfassung!D5161,40),"")</f>
        <v/>
      </c>
      <c r="K5153" t="str">
        <f>IF(A5153&lt;&gt;"",VLOOKUP(D5153,Abfrage!$F$2:$G$21,2,FALSE),"")</f>
        <v/>
      </c>
      <c r="L5153" s="6" t="str">
        <f>IF(Belegerfassung!H5161&lt;&gt;"",Belegerfassung!H5161,"")</f>
        <v/>
      </c>
      <c r="M5153" t="str">
        <f>IFERROR(IF(Belegerfassung!E5161&lt;&gt;"",VLOOKUP(Belegerfassung!E5161,Abfrage!$L$2:$M$15,2,),""),"")</f>
        <v/>
      </c>
      <c r="N5153" t="str">
        <f t="shared" si="241"/>
        <v/>
      </c>
      <c r="O5153" t="str">
        <f t="shared" si="242"/>
        <v/>
      </c>
      <c r="P5153" t="str">
        <f>IF(Belegerfassung!G5161&lt;&gt;"",CONCATENATE(Belegerfassung!G5161,".pdf"),"")</f>
        <v/>
      </c>
    </row>
    <row r="5154" spans="1:16">
      <c r="A5154" t="str">
        <f>IF(Belegerfassung!C5162&lt;&gt;"",0,"")</f>
        <v/>
      </c>
      <c r="B5154" t="str">
        <f>IFERROR(VLOOKUP(Belegerfassung!I5162,Konten!A:D,2,FALSE),"")</f>
        <v/>
      </c>
      <c r="C5154" t="str">
        <f>IF(A5154&lt;&gt;"",TEXT(Belegerfassung!C5162,"TT.MM.JJJJ"),"")</f>
        <v/>
      </c>
      <c r="D5154" t="str">
        <f>IFERROR(VLOOKUP(Belegerfassung!A5162,Abfrage!$E$2:$F$20,2,FALSE),"")</f>
        <v/>
      </c>
      <c r="E5154" t="str">
        <f>IF(A5154&lt;&gt;"",Belegerfassung!B5162,"")</f>
        <v/>
      </c>
      <c r="F5154" t="str">
        <f>IF(Belegerfassung!L5162="","",IF(Belegerfassung!L5162&lt;&gt;"",IF(Belegerfassung!L5162&lt;&gt;"",IF(Belegerfassung!J5162&lt;&gt;0,VLOOKUP(Belegerfassung!L5162,Abfrage!$A$2:$C$19,2,),VLOOKUP(Belegerfassung!L5162,Abfrage!$A$2:$C$19,3,)),"")))</f>
        <v/>
      </c>
      <c r="G5154" t="str">
        <f t="shared" si="240"/>
        <v/>
      </c>
      <c r="H5154" s="31" t="str">
        <f>IF(A5154&lt;&gt;"",-Belegerfassung!J5162+Belegerfassung!K5162,"")</f>
        <v/>
      </c>
      <c r="I5154" s="49" t="str">
        <f>IFERROR(IF(H5154&lt;&gt;"",Belegerfassung!L5162*100,""),IF(OR(Belegerfassung!L5162="Leistung EU - Erlöse",Belegerfassung!L5162="Lieferungen EU-Erlöse",Belegerfassung!L5162="EUST",Belegerfassung!L5162="Bauleistungen 20%")=TRUE,"",MID(Belegerfassung!L5162,4,2)))</f>
        <v/>
      </c>
      <c r="J5154" s="6" t="str">
        <f>IF(A5154&lt;&gt;"",LEFT(Belegerfassung!D5162,40),"")</f>
        <v/>
      </c>
      <c r="K5154" t="str">
        <f>IF(A5154&lt;&gt;"",VLOOKUP(D5154,Abfrage!$F$2:$G$21,2,FALSE),"")</f>
        <v/>
      </c>
      <c r="L5154" s="6" t="str">
        <f>IF(Belegerfassung!H5162&lt;&gt;"",Belegerfassung!H5162,"")</f>
        <v/>
      </c>
      <c r="M5154" t="str">
        <f>IFERROR(IF(Belegerfassung!E5162&lt;&gt;"",VLOOKUP(Belegerfassung!E5162,Abfrage!$L$2:$M$15,2,),""),"")</f>
        <v/>
      </c>
      <c r="N5154" t="str">
        <f t="shared" si="241"/>
        <v/>
      </c>
      <c r="O5154" t="str">
        <f t="shared" si="242"/>
        <v/>
      </c>
      <c r="P5154" t="str">
        <f>IF(Belegerfassung!G5162&lt;&gt;"",CONCATENATE(Belegerfassung!G5162,".pdf"),"")</f>
        <v/>
      </c>
    </row>
    <row r="5155" spans="1:16">
      <c r="A5155" t="str">
        <f>IF(Belegerfassung!C5163&lt;&gt;"",0,"")</f>
        <v/>
      </c>
      <c r="B5155" t="str">
        <f>IFERROR(VLOOKUP(Belegerfassung!I5163,Konten!A:D,2,FALSE),"")</f>
        <v/>
      </c>
      <c r="C5155" t="str">
        <f>IF(A5155&lt;&gt;"",TEXT(Belegerfassung!C5163,"TT.MM.JJJJ"),"")</f>
        <v/>
      </c>
      <c r="D5155" t="str">
        <f>IFERROR(VLOOKUP(Belegerfassung!A5163,Abfrage!$E$2:$F$20,2,FALSE),"")</f>
        <v/>
      </c>
      <c r="E5155" t="str">
        <f>IF(A5155&lt;&gt;"",Belegerfassung!B5163,"")</f>
        <v/>
      </c>
      <c r="F5155" t="str">
        <f>IF(Belegerfassung!L5163="","",IF(Belegerfassung!L5163&lt;&gt;"",IF(Belegerfassung!L5163&lt;&gt;"",IF(Belegerfassung!J5163&lt;&gt;0,VLOOKUP(Belegerfassung!L5163,Abfrage!$A$2:$C$19,2,),VLOOKUP(Belegerfassung!L5163,Abfrage!$A$2:$C$19,3,)),"")))</f>
        <v/>
      </c>
      <c r="G5155" t="str">
        <f t="shared" si="240"/>
        <v/>
      </c>
      <c r="H5155" s="31" t="str">
        <f>IF(A5155&lt;&gt;"",-Belegerfassung!J5163+Belegerfassung!K5163,"")</f>
        <v/>
      </c>
      <c r="I5155" s="49" t="str">
        <f>IFERROR(IF(H5155&lt;&gt;"",Belegerfassung!L5163*100,""),IF(OR(Belegerfassung!L5163="Leistung EU - Erlöse",Belegerfassung!L5163="Lieferungen EU-Erlöse",Belegerfassung!L5163="EUST",Belegerfassung!L5163="Bauleistungen 20%")=TRUE,"",MID(Belegerfassung!L5163,4,2)))</f>
        <v/>
      </c>
      <c r="J5155" s="6" t="str">
        <f>IF(A5155&lt;&gt;"",LEFT(Belegerfassung!D5163,40),"")</f>
        <v/>
      </c>
      <c r="K5155" t="str">
        <f>IF(A5155&lt;&gt;"",VLOOKUP(D5155,Abfrage!$F$2:$G$21,2,FALSE),"")</f>
        <v/>
      </c>
      <c r="L5155" s="6" t="str">
        <f>IF(Belegerfassung!H5163&lt;&gt;"",Belegerfassung!H5163,"")</f>
        <v/>
      </c>
      <c r="M5155" t="str">
        <f>IFERROR(IF(Belegerfassung!E5163&lt;&gt;"",VLOOKUP(Belegerfassung!E5163,Abfrage!$L$2:$M$15,2,),""),"")</f>
        <v/>
      </c>
      <c r="N5155" t="str">
        <f t="shared" si="241"/>
        <v/>
      </c>
      <c r="O5155" t="str">
        <f t="shared" si="242"/>
        <v/>
      </c>
      <c r="P5155" t="str">
        <f>IF(Belegerfassung!G5163&lt;&gt;"",CONCATENATE(Belegerfassung!G5163,".pdf"),"")</f>
        <v/>
      </c>
    </row>
    <row r="5156" spans="1:16">
      <c r="A5156" t="str">
        <f>IF(Belegerfassung!C5164&lt;&gt;"",0,"")</f>
        <v/>
      </c>
      <c r="B5156" t="str">
        <f>IFERROR(VLOOKUP(Belegerfassung!I5164,Konten!A:D,2,FALSE),"")</f>
        <v/>
      </c>
      <c r="C5156" t="str">
        <f>IF(A5156&lt;&gt;"",TEXT(Belegerfassung!C5164,"TT.MM.JJJJ"),"")</f>
        <v/>
      </c>
      <c r="D5156" t="str">
        <f>IFERROR(VLOOKUP(Belegerfassung!A5164,Abfrage!$E$2:$F$20,2,FALSE),"")</f>
        <v/>
      </c>
      <c r="E5156" t="str">
        <f>IF(A5156&lt;&gt;"",Belegerfassung!B5164,"")</f>
        <v/>
      </c>
      <c r="F5156" t="str">
        <f>IF(Belegerfassung!L5164="","",IF(Belegerfassung!L5164&lt;&gt;"",IF(Belegerfassung!L5164&lt;&gt;"",IF(Belegerfassung!J5164&lt;&gt;0,VLOOKUP(Belegerfassung!L5164,Abfrage!$A$2:$C$19,2,),VLOOKUP(Belegerfassung!L5164,Abfrage!$A$2:$C$19,3,)),"")))</f>
        <v/>
      </c>
      <c r="G5156" t="str">
        <f t="shared" si="240"/>
        <v/>
      </c>
      <c r="H5156" s="31" t="str">
        <f>IF(A5156&lt;&gt;"",-Belegerfassung!J5164+Belegerfassung!K5164,"")</f>
        <v/>
      </c>
      <c r="I5156" s="49" t="str">
        <f>IFERROR(IF(H5156&lt;&gt;"",Belegerfassung!L5164*100,""),IF(OR(Belegerfassung!L5164="Leistung EU - Erlöse",Belegerfassung!L5164="Lieferungen EU-Erlöse",Belegerfassung!L5164="EUST",Belegerfassung!L5164="Bauleistungen 20%")=TRUE,"",MID(Belegerfassung!L5164,4,2)))</f>
        <v/>
      </c>
      <c r="J5156" s="6" t="str">
        <f>IF(A5156&lt;&gt;"",LEFT(Belegerfassung!D5164,40),"")</f>
        <v/>
      </c>
      <c r="K5156" t="str">
        <f>IF(A5156&lt;&gt;"",VLOOKUP(D5156,Abfrage!$F$2:$G$21,2,FALSE),"")</f>
        <v/>
      </c>
      <c r="L5156" s="6" t="str">
        <f>IF(Belegerfassung!H5164&lt;&gt;"",Belegerfassung!H5164,"")</f>
        <v/>
      </c>
      <c r="M5156" t="str">
        <f>IFERROR(IF(Belegerfassung!E5164&lt;&gt;"",VLOOKUP(Belegerfassung!E5164,Abfrage!$L$2:$M$15,2,),""),"")</f>
        <v/>
      </c>
      <c r="N5156" t="str">
        <f t="shared" si="241"/>
        <v/>
      </c>
      <c r="O5156" t="str">
        <f t="shared" si="242"/>
        <v/>
      </c>
      <c r="P5156" t="str">
        <f>IF(Belegerfassung!G5164&lt;&gt;"",CONCATENATE(Belegerfassung!G5164,".pdf"),"")</f>
        <v/>
      </c>
    </row>
    <row r="5157" spans="1:16">
      <c r="A5157" t="str">
        <f>IF(Belegerfassung!C5165&lt;&gt;"",0,"")</f>
        <v/>
      </c>
      <c r="B5157" t="str">
        <f>IFERROR(VLOOKUP(Belegerfassung!I5165,Konten!A:D,2,FALSE),"")</f>
        <v/>
      </c>
      <c r="C5157" t="str">
        <f>IF(A5157&lt;&gt;"",TEXT(Belegerfassung!C5165,"TT.MM.JJJJ"),"")</f>
        <v/>
      </c>
      <c r="D5157" t="str">
        <f>IFERROR(VLOOKUP(Belegerfassung!A5165,Abfrage!$E$2:$F$20,2,FALSE),"")</f>
        <v/>
      </c>
      <c r="E5157" t="str">
        <f>IF(A5157&lt;&gt;"",Belegerfassung!B5165,"")</f>
        <v/>
      </c>
      <c r="F5157" t="str">
        <f>IF(Belegerfassung!L5165="","",IF(Belegerfassung!L5165&lt;&gt;"",IF(Belegerfassung!L5165&lt;&gt;"",IF(Belegerfassung!J5165&lt;&gt;0,VLOOKUP(Belegerfassung!L5165,Abfrage!$A$2:$C$19,2,),VLOOKUP(Belegerfassung!L5165,Abfrage!$A$2:$C$19,3,)),"")))</f>
        <v/>
      </c>
      <c r="G5157" t="str">
        <f t="shared" si="240"/>
        <v/>
      </c>
      <c r="H5157" s="31" t="str">
        <f>IF(A5157&lt;&gt;"",-Belegerfassung!J5165+Belegerfassung!K5165,"")</f>
        <v/>
      </c>
      <c r="I5157" s="49" t="str">
        <f>IFERROR(IF(H5157&lt;&gt;"",Belegerfassung!L5165*100,""),IF(OR(Belegerfassung!L5165="Leistung EU - Erlöse",Belegerfassung!L5165="Lieferungen EU-Erlöse",Belegerfassung!L5165="EUST",Belegerfassung!L5165="Bauleistungen 20%")=TRUE,"",MID(Belegerfassung!L5165,4,2)))</f>
        <v/>
      </c>
      <c r="J5157" s="6" t="str">
        <f>IF(A5157&lt;&gt;"",LEFT(Belegerfassung!D5165,40),"")</f>
        <v/>
      </c>
      <c r="K5157" t="str">
        <f>IF(A5157&lt;&gt;"",VLOOKUP(D5157,Abfrage!$F$2:$G$21,2,FALSE),"")</f>
        <v/>
      </c>
      <c r="L5157" s="6" t="str">
        <f>IF(Belegerfassung!H5165&lt;&gt;"",Belegerfassung!H5165,"")</f>
        <v/>
      </c>
      <c r="M5157" t="str">
        <f>IFERROR(IF(Belegerfassung!E5165&lt;&gt;"",VLOOKUP(Belegerfassung!E5165,Abfrage!$L$2:$M$15,2,),""),"")</f>
        <v/>
      </c>
      <c r="N5157" t="str">
        <f t="shared" si="241"/>
        <v/>
      </c>
      <c r="O5157" t="str">
        <f t="shared" si="242"/>
        <v/>
      </c>
      <c r="P5157" t="str">
        <f>IF(Belegerfassung!G5165&lt;&gt;"",CONCATENATE(Belegerfassung!G5165,".pdf"),"")</f>
        <v/>
      </c>
    </row>
    <row r="5158" spans="1:16">
      <c r="A5158" t="str">
        <f>IF(Belegerfassung!C5166&lt;&gt;"",0,"")</f>
        <v/>
      </c>
      <c r="B5158" t="str">
        <f>IFERROR(VLOOKUP(Belegerfassung!I5166,Konten!A:D,2,FALSE),"")</f>
        <v/>
      </c>
      <c r="C5158" t="str">
        <f>IF(A5158&lt;&gt;"",TEXT(Belegerfassung!C5166,"TT.MM.JJJJ"),"")</f>
        <v/>
      </c>
      <c r="D5158" t="str">
        <f>IFERROR(VLOOKUP(Belegerfassung!A5166,Abfrage!$E$2:$F$20,2,FALSE),"")</f>
        <v/>
      </c>
      <c r="E5158" t="str">
        <f>IF(A5158&lt;&gt;"",Belegerfassung!B5166,"")</f>
        <v/>
      </c>
      <c r="F5158" t="str">
        <f>IF(Belegerfassung!L5166="","",IF(Belegerfassung!L5166&lt;&gt;"",IF(Belegerfassung!L5166&lt;&gt;"",IF(Belegerfassung!J5166&lt;&gt;0,VLOOKUP(Belegerfassung!L5166,Abfrage!$A$2:$C$19,2,),VLOOKUP(Belegerfassung!L5166,Abfrage!$A$2:$C$19,3,)),"")))</f>
        <v/>
      </c>
      <c r="G5158" t="str">
        <f t="shared" si="240"/>
        <v/>
      </c>
      <c r="H5158" s="31" t="str">
        <f>IF(A5158&lt;&gt;"",-Belegerfassung!J5166+Belegerfassung!K5166,"")</f>
        <v/>
      </c>
      <c r="I5158" s="49" t="str">
        <f>IFERROR(IF(H5158&lt;&gt;"",Belegerfassung!L5166*100,""),IF(OR(Belegerfassung!L5166="Leistung EU - Erlöse",Belegerfassung!L5166="Lieferungen EU-Erlöse",Belegerfassung!L5166="EUST",Belegerfassung!L5166="Bauleistungen 20%")=TRUE,"",MID(Belegerfassung!L5166,4,2)))</f>
        <v/>
      </c>
      <c r="J5158" s="6" t="str">
        <f>IF(A5158&lt;&gt;"",LEFT(Belegerfassung!D5166,40),"")</f>
        <v/>
      </c>
      <c r="K5158" t="str">
        <f>IF(A5158&lt;&gt;"",VLOOKUP(D5158,Abfrage!$F$2:$G$21,2,FALSE),"")</f>
        <v/>
      </c>
      <c r="L5158" s="6" t="str">
        <f>IF(Belegerfassung!H5166&lt;&gt;"",Belegerfassung!H5166,"")</f>
        <v/>
      </c>
      <c r="M5158" t="str">
        <f>IFERROR(IF(Belegerfassung!E5166&lt;&gt;"",VLOOKUP(Belegerfassung!E5166,Abfrage!$L$2:$M$15,2,),""),"")</f>
        <v/>
      </c>
      <c r="N5158" t="str">
        <f t="shared" si="241"/>
        <v/>
      </c>
      <c r="O5158" t="str">
        <f t="shared" si="242"/>
        <v/>
      </c>
      <c r="P5158" t="str">
        <f>IF(Belegerfassung!G5166&lt;&gt;"",CONCATENATE(Belegerfassung!G5166,".pdf"),"")</f>
        <v/>
      </c>
    </row>
    <row r="5159" spans="1:16">
      <c r="A5159" t="str">
        <f>IF(Belegerfassung!C5167&lt;&gt;"",0,"")</f>
        <v/>
      </c>
      <c r="B5159" t="str">
        <f>IFERROR(VLOOKUP(Belegerfassung!I5167,Konten!A:D,2,FALSE),"")</f>
        <v/>
      </c>
      <c r="C5159" t="str">
        <f>IF(A5159&lt;&gt;"",TEXT(Belegerfassung!C5167,"TT.MM.JJJJ"),"")</f>
        <v/>
      </c>
      <c r="D5159" t="str">
        <f>IFERROR(VLOOKUP(Belegerfassung!A5167,Abfrage!$E$2:$F$20,2,FALSE),"")</f>
        <v/>
      </c>
      <c r="E5159" t="str">
        <f>IF(A5159&lt;&gt;"",Belegerfassung!B5167,"")</f>
        <v/>
      </c>
      <c r="F5159" t="str">
        <f>IF(Belegerfassung!L5167="","",IF(Belegerfassung!L5167&lt;&gt;"",IF(Belegerfassung!L5167&lt;&gt;"",IF(Belegerfassung!J5167&lt;&gt;0,VLOOKUP(Belegerfassung!L5167,Abfrage!$A$2:$C$19,2,),VLOOKUP(Belegerfassung!L5167,Abfrage!$A$2:$C$19,3,)),"")))</f>
        <v/>
      </c>
      <c r="G5159" t="str">
        <f t="shared" si="240"/>
        <v/>
      </c>
      <c r="H5159" s="31" t="str">
        <f>IF(A5159&lt;&gt;"",-Belegerfassung!J5167+Belegerfassung!K5167,"")</f>
        <v/>
      </c>
      <c r="I5159" s="49" t="str">
        <f>IFERROR(IF(H5159&lt;&gt;"",Belegerfassung!L5167*100,""),IF(OR(Belegerfassung!L5167="Leistung EU - Erlöse",Belegerfassung!L5167="Lieferungen EU-Erlöse",Belegerfassung!L5167="EUST",Belegerfassung!L5167="Bauleistungen 20%")=TRUE,"",MID(Belegerfassung!L5167,4,2)))</f>
        <v/>
      </c>
      <c r="J5159" s="6" t="str">
        <f>IF(A5159&lt;&gt;"",LEFT(Belegerfassung!D5167,40),"")</f>
        <v/>
      </c>
      <c r="K5159" t="str">
        <f>IF(A5159&lt;&gt;"",VLOOKUP(D5159,Abfrage!$F$2:$G$21,2,FALSE),"")</f>
        <v/>
      </c>
      <c r="L5159" s="6" t="str">
        <f>IF(Belegerfassung!H5167&lt;&gt;"",Belegerfassung!H5167,"")</f>
        <v/>
      </c>
      <c r="M5159" t="str">
        <f>IFERROR(IF(Belegerfassung!E5167&lt;&gt;"",VLOOKUP(Belegerfassung!E5167,Abfrage!$L$2:$M$15,2,),""),"")</f>
        <v/>
      </c>
      <c r="N5159" t="str">
        <f t="shared" si="241"/>
        <v/>
      </c>
      <c r="O5159" t="str">
        <f t="shared" si="242"/>
        <v/>
      </c>
      <c r="P5159" t="str">
        <f>IF(Belegerfassung!G5167&lt;&gt;"",CONCATENATE(Belegerfassung!G5167,".pdf"),"")</f>
        <v/>
      </c>
    </row>
    <row r="5160" spans="1:16">
      <c r="A5160" t="str">
        <f>IF(Belegerfassung!C5168&lt;&gt;"",0,"")</f>
        <v/>
      </c>
      <c r="B5160" t="str">
        <f>IFERROR(VLOOKUP(Belegerfassung!I5168,Konten!A:D,2,FALSE),"")</f>
        <v/>
      </c>
      <c r="C5160" t="str">
        <f>IF(A5160&lt;&gt;"",TEXT(Belegerfassung!C5168,"TT.MM.JJJJ"),"")</f>
        <v/>
      </c>
      <c r="D5160" t="str">
        <f>IFERROR(VLOOKUP(Belegerfassung!A5168,Abfrage!$E$2:$F$20,2,FALSE),"")</f>
        <v/>
      </c>
      <c r="E5160" t="str">
        <f>IF(A5160&lt;&gt;"",Belegerfassung!B5168,"")</f>
        <v/>
      </c>
      <c r="F5160" t="str">
        <f>IF(Belegerfassung!L5168="","",IF(Belegerfassung!L5168&lt;&gt;"",IF(Belegerfassung!L5168&lt;&gt;"",IF(Belegerfassung!J5168&lt;&gt;0,VLOOKUP(Belegerfassung!L5168,Abfrage!$A$2:$C$19,2,),VLOOKUP(Belegerfassung!L5168,Abfrage!$A$2:$C$19,3,)),"")))</f>
        <v/>
      </c>
      <c r="G5160" t="str">
        <f t="shared" si="240"/>
        <v/>
      </c>
      <c r="H5160" s="31" t="str">
        <f>IF(A5160&lt;&gt;"",-Belegerfassung!J5168+Belegerfassung!K5168,"")</f>
        <v/>
      </c>
      <c r="I5160" s="49" t="str">
        <f>IFERROR(IF(H5160&lt;&gt;"",Belegerfassung!L5168*100,""),IF(OR(Belegerfassung!L5168="Leistung EU - Erlöse",Belegerfassung!L5168="Lieferungen EU-Erlöse",Belegerfassung!L5168="EUST",Belegerfassung!L5168="Bauleistungen 20%")=TRUE,"",MID(Belegerfassung!L5168,4,2)))</f>
        <v/>
      </c>
      <c r="J5160" s="6" t="str">
        <f>IF(A5160&lt;&gt;"",LEFT(Belegerfassung!D5168,40),"")</f>
        <v/>
      </c>
      <c r="K5160" t="str">
        <f>IF(A5160&lt;&gt;"",VLOOKUP(D5160,Abfrage!$F$2:$G$21,2,FALSE),"")</f>
        <v/>
      </c>
      <c r="L5160" s="6" t="str">
        <f>IF(Belegerfassung!H5168&lt;&gt;"",Belegerfassung!H5168,"")</f>
        <v/>
      </c>
      <c r="M5160" t="str">
        <f>IFERROR(IF(Belegerfassung!E5168&lt;&gt;"",VLOOKUP(Belegerfassung!E5168,Abfrage!$L$2:$M$15,2,),""),"")</f>
        <v/>
      </c>
      <c r="N5160" t="str">
        <f t="shared" si="241"/>
        <v/>
      </c>
      <c r="O5160" t="str">
        <f t="shared" si="242"/>
        <v/>
      </c>
      <c r="P5160" t="str">
        <f>IF(Belegerfassung!G5168&lt;&gt;"",CONCATENATE(Belegerfassung!G5168,".pdf"),"")</f>
        <v/>
      </c>
    </row>
    <row r="5161" spans="1:16">
      <c r="A5161" t="str">
        <f>IF(Belegerfassung!C5169&lt;&gt;"",0,"")</f>
        <v/>
      </c>
      <c r="B5161" t="str">
        <f>IFERROR(VLOOKUP(Belegerfassung!I5169,Konten!A:D,2,FALSE),"")</f>
        <v/>
      </c>
      <c r="C5161" t="str">
        <f>IF(A5161&lt;&gt;"",TEXT(Belegerfassung!C5169,"TT.MM.JJJJ"),"")</f>
        <v/>
      </c>
      <c r="D5161" t="str">
        <f>IFERROR(VLOOKUP(Belegerfassung!A5169,Abfrage!$E$2:$F$20,2,FALSE),"")</f>
        <v/>
      </c>
      <c r="E5161" t="str">
        <f>IF(A5161&lt;&gt;"",Belegerfassung!B5169,"")</f>
        <v/>
      </c>
      <c r="F5161" t="str">
        <f>IF(Belegerfassung!L5169="","",IF(Belegerfassung!L5169&lt;&gt;"",IF(Belegerfassung!L5169&lt;&gt;"",IF(Belegerfassung!J5169&lt;&gt;0,VLOOKUP(Belegerfassung!L5169,Abfrage!$A$2:$C$19,2,),VLOOKUP(Belegerfassung!L5169,Abfrage!$A$2:$C$19,3,)),"")))</f>
        <v/>
      </c>
      <c r="G5161" t="str">
        <f t="shared" si="240"/>
        <v/>
      </c>
      <c r="H5161" s="31" t="str">
        <f>IF(A5161&lt;&gt;"",-Belegerfassung!J5169+Belegerfassung!K5169,"")</f>
        <v/>
      </c>
      <c r="I5161" s="49" t="str">
        <f>IFERROR(IF(H5161&lt;&gt;"",Belegerfassung!L5169*100,""),IF(OR(Belegerfassung!L5169="Leistung EU - Erlöse",Belegerfassung!L5169="Lieferungen EU-Erlöse",Belegerfassung!L5169="EUST",Belegerfassung!L5169="Bauleistungen 20%")=TRUE,"",MID(Belegerfassung!L5169,4,2)))</f>
        <v/>
      </c>
      <c r="J5161" s="6" t="str">
        <f>IF(A5161&lt;&gt;"",LEFT(Belegerfassung!D5169,40),"")</f>
        <v/>
      </c>
      <c r="K5161" t="str">
        <f>IF(A5161&lt;&gt;"",VLOOKUP(D5161,Abfrage!$F$2:$G$21,2,FALSE),"")</f>
        <v/>
      </c>
      <c r="L5161" s="6" t="str">
        <f>IF(Belegerfassung!H5169&lt;&gt;"",Belegerfassung!H5169,"")</f>
        <v/>
      </c>
      <c r="M5161" t="str">
        <f>IFERROR(IF(Belegerfassung!E5169&lt;&gt;"",VLOOKUP(Belegerfassung!E5169,Abfrage!$L$2:$M$15,2,),""),"")</f>
        <v/>
      </c>
      <c r="N5161" t="str">
        <f t="shared" si="241"/>
        <v/>
      </c>
      <c r="O5161" t="str">
        <f t="shared" si="242"/>
        <v/>
      </c>
      <c r="P5161" t="str">
        <f>IF(Belegerfassung!G5169&lt;&gt;"",CONCATENATE(Belegerfassung!G5169,".pdf"),"")</f>
        <v/>
      </c>
    </row>
    <row r="5162" spans="1:16">
      <c r="A5162" t="str">
        <f>IF(Belegerfassung!C5170&lt;&gt;"",0,"")</f>
        <v/>
      </c>
      <c r="B5162" t="str">
        <f>IFERROR(VLOOKUP(Belegerfassung!I5170,Konten!A:D,2,FALSE),"")</f>
        <v/>
      </c>
      <c r="C5162" t="str">
        <f>IF(A5162&lt;&gt;"",TEXT(Belegerfassung!C5170,"TT.MM.JJJJ"),"")</f>
        <v/>
      </c>
      <c r="D5162" t="str">
        <f>IFERROR(VLOOKUP(Belegerfassung!A5170,Abfrage!$E$2:$F$20,2,FALSE),"")</f>
        <v/>
      </c>
      <c r="E5162" t="str">
        <f>IF(A5162&lt;&gt;"",Belegerfassung!B5170,"")</f>
        <v/>
      </c>
      <c r="F5162" t="str">
        <f>IF(Belegerfassung!L5170="","",IF(Belegerfassung!L5170&lt;&gt;"",IF(Belegerfassung!L5170&lt;&gt;"",IF(Belegerfassung!J5170&lt;&gt;0,VLOOKUP(Belegerfassung!L5170,Abfrage!$A$2:$C$19,2,),VLOOKUP(Belegerfassung!L5170,Abfrage!$A$2:$C$19,3,)),"")))</f>
        <v/>
      </c>
      <c r="G5162" t="str">
        <f t="shared" si="240"/>
        <v/>
      </c>
      <c r="H5162" s="31" t="str">
        <f>IF(A5162&lt;&gt;"",-Belegerfassung!J5170+Belegerfassung!K5170,"")</f>
        <v/>
      </c>
      <c r="I5162" s="49" t="str">
        <f>IFERROR(IF(H5162&lt;&gt;"",Belegerfassung!L5170*100,""),IF(OR(Belegerfassung!L5170="Leistung EU - Erlöse",Belegerfassung!L5170="Lieferungen EU-Erlöse",Belegerfassung!L5170="EUST",Belegerfassung!L5170="Bauleistungen 20%")=TRUE,"",MID(Belegerfassung!L5170,4,2)))</f>
        <v/>
      </c>
      <c r="J5162" s="6" t="str">
        <f>IF(A5162&lt;&gt;"",LEFT(Belegerfassung!D5170,40),"")</f>
        <v/>
      </c>
      <c r="K5162" t="str">
        <f>IF(A5162&lt;&gt;"",VLOOKUP(D5162,Abfrage!$F$2:$G$21,2,FALSE),"")</f>
        <v/>
      </c>
      <c r="L5162" s="6" t="str">
        <f>IF(Belegerfassung!H5170&lt;&gt;"",Belegerfassung!H5170,"")</f>
        <v/>
      </c>
      <c r="M5162" t="str">
        <f>IFERROR(IF(Belegerfassung!E5170&lt;&gt;"",VLOOKUP(Belegerfassung!E5170,Abfrage!$L$2:$M$15,2,),""),"")</f>
        <v/>
      </c>
      <c r="N5162" t="str">
        <f t="shared" si="241"/>
        <v/>
      </c>
      <c r="O5162" t="str">
        <f t="shared" si="242"/>
        <v/>
      </c>
      <c r="P5162" t="str">
        <f>IF(Belegerfassung!G5170&lt;&gt;"",CONCATENATE(Belegerfassung!G5170,".pdf"),"")</f>
        <v/>
      </c>
    </row>
    <row r="5163" spans="1:16">
      <c r="A5163" t="str">
        <f>IF(Belegerfassung!C5171&lt;&gt;"",0,"")</f>
        <v/>
      </c>
      <c r="B5163" t="str">
        <f>IFERROR(VLOOKUP(Belegerfassung!I5171,Konten!A:D,2,FALSE),"")</f>
        <v/>
      </c>
      <c r="C5163" t="str">
        <f>IF(A5163&lt;&gt;"",TEXT(Belegerfassung!C5171,"TT.MM.JJJJ"),"")</f>
        <v/>
      </c>
      <c r="D5163" t="str">
        <f>IFERROR(VLOOKUP(Belegerfassung!A5171,Abfrage!$E$2:$F$20,2,FALSE),"")</f>
        <v/>
      </c>
      <c r="E5163" t="str">
        <f>IF(A5163&lt;&gt;"",Belegerfassung!B5171,"")</f>
        <v/>
      </c>
      <c r="F5163" t="str">
        <f>IF(Belegerfassung!L5171="","",IF(Belegerfassung!L5171&lt;&gt;"",IF(Belegerfassung!L5171&lt;&gt;"",IF(Belegerfassung!J5171&lt;&gt;0,VLOOKUP(Belegerfassung!L5171,Abfrage!$A$2:$C$19,2,),VLOOKUP(Belegerfassung!L5171,Abfrage!$A$2:$C$19,3,)),"")))</f>
        <v/>
      </c>
      <c r="G5163" t="str">
        <f t="shared" si="240"/>
        <v/>
      </c>
      <c r="H5163" s="31" t="str">
        <f>IF(A5163&lt;&gt;"",-Belegerfassung!J5171+Belegerfassung!K5171,"")</f>
        <v/>
      </c>
      <c r="I5163" s="49" t="str">
        <f>IFERROR(IF(H5163&lt;&gt;"",Belegerfassung!L5171*100,""),IF(OR(Belegerfassung!L5171="Leistung EU - Erlöse",Belegerfassung!L5171="Lieferungen EU-Erlöse",Belegerfassung!L5171="EUST",Belegerfassung!L5171="Bauleistungen 20%")=TRUE,"",MID(Belegerfassung!L5171,4,2)))</f>
        <v/>
      </c>
      <c r="J5163" s="6" t="str">
        <f>IF(A5163&lt;&gt;"",LEFT(Belegerfassung!D5171,40),"")</f>
        <v/>
      </c>
      <c r="K5163" t="str">
        <f>IF(A5163&lt;&gt;"",VLOOKUP(D5163,Abfrage!$F$2:$G$21,2,FALSE),"")</f>
        <v/>
      </c>
      <c r="L5163" s="6" t="str">
        <f>IF(Belegerfassung!H5171&lt;&gt;"",Belegerfassung!H5171,"")</f>
        <v/>
      </c>
      <c r="M5163" t="str">
        <f>IFERROR(IF(Belegerfassung!E5171&lt;&gt;"",VLOOKUP(Belegerfassung!E5171,Abfrage!$L$2:$M$15,2,),""),"")</f>
        <v/>
      </c>
      <c r="N5163" t="str">
        <f t="shared" si="241"/>
        <v/>
      </c>
      <c r="O5163" t="str">
        <f t="shared" si="242"/>
        <v/>
      </c>
      <c r="P5163" t="str">
        <f>IF(Belegerfassung!G5171&lt;&gt;"",CONCATENATE(Belegerfassung!G5171,".pdf"),"")</f>
        <v/>
      </c>
    </row>
    <row r="5164" spans="1:16">
      <c r="A5164" t="str">
        <f>IF(Belegerfassung!C5172&lt;&gt;"",0,"")</f>
        <v/>
      </c>
      <c r="B5164" t="str">
        <f>IFERROR(VLOOKUP(Belegerfassung!I5172,Konten!A:D,2,FALSE),"")</f>
        <v/>
      </c>
      <c r="C5164" t="str">
        <f>IF(A5164&lt;&gt;"",TEXT(Belegerfassung!C5172,"TT.MM.JJJJ"),"")</f>
        <v/>
      </c>
      <c r="D5164" t="str">
        <f>IFERROR(VLOOKUP(Belegerfassung!A5172,Abfrage!$E$2:$F$20,2,FALSE),"")</f>
        <v/>
      </c>
      <c r="E5164" t="str">
        <f>IF(A5164&lt;&gt;"",Belegerfassung!B5172,"")</f>
        <v/>
      </c>
      <c r="F5164" t="str">
        <f>IF(Belegerfassung!L5172="","",IF(Belegerfassung!L5172&lt;&gt;"",IF(Belegerfassung!L5172&lt;&gt;"",IF(Belegerfassung!J5172&lt;&gt;0,VLOOKUP(Belegerfassung!L5172,Abfrage!$A$2:$C$19,2,),VLOOKUP(Belegerfassung!L5172,Abfrage!$A$2:$C$19,3,)),"")))</f>
        <v/>
      </c>
      <c r="G5164" t="str">
        <f t="shared" si="240"/>
        <v/>
      </c>
      <c r="H5164" s="31" t="str">
        <f>IF(A5164&lt;&gt;"",-Belegerfassung!J5172+Belegerfassung!K5172,"")</f>
        <v/>
      </c>
      <c r="I5164" s="49" t="str">
        <f>IFERROR(IF(H5164&lt;&gt;"",Belegerfassung!L5172*100,""),IF(OR(Belegerfassung!L5172="Leistung EU - Erlöse",Belegerfassung!L5172="Lieferungen EU-Erlöse",Belegerfassung!L5172="EUST",Belegerfassung!L5172="Bauleistungen 20%")=TRUE,"",MID(Belegerfassung!L5172,4,2)))</f>
        <v/>
      </c>
      <c r="J5164" s="6" t="str">
        <f>IF(A5164&lt;&gt;"",LEFT(Belegerfassung!D5172,40),"")</f>
        <v/>
      </c>
      <c r="K5164" t="str">
        <f>IF(A5164&lt;&gt;"",VLOOKUP(D5164,Abfrage!$F$2:$G$21,2,FALSE),"")</f>
        <v/>
      </c>
      <c r="L5164" s="6" t="str">
        <f>IF(Belegerfassung!H5172&lt;&gt;"",Belegerfassung!H5172,"")</f>
        <v/>
      </c>
      <c r="M5164" t="str">
        <f>IFERROR(IF(Belegerfassung!E5172&lt;&gt;"",VLOOKUP(Belegerfassung!E5172,Abfrage!$L$2:$M$15,2,),""),"")</f>
        <v/>
      </c>
      <c r="N5164" t="str">
        <f t="shared" si="241"/>
        <v/>
      </c>
      <c r="O5164" t="str">
        <f t="shared" si="242"/>
        <v/>
      </c>
      <c r="P5164" t="str">
        <f>IF(Belegerfassung!G5172&lt;&gt;"",CONCATENATE(Belegerfassung!G5172,".pdf"),"")</f>
        <v/>
      </c>
    </row>
    <row r="5165" spans="1:16">
      <c r="A5165" t="str">
        <f>IF(Belegerfassung!C5173&lt;&gt;"",0,"")</f>
        <v/>
      </c>
      <c r="B5165" t="str">
        <f>IFERROR(VLOOKUP(Belegerfassung!I5173,Konten!A:D,2,FALSE),"")</f>
        <v/>
      </c>
      <c r="C5165" t="str">
        <f>IF(A5165&lt;&gt;"",TEXT(Belegerfassung!C5173,"TT.MM.JJJJ"),"")</f>
        <v/>
      </c>
      <c r="D5165" t="str">
        <f>IFERROR(VLOOKUP(Belegerfassung!A5173,Abfrage!$E$2:$F$20,2,FALSE),"")</f>
        <v/>
      </c>
      <c r="E5165" t="str">
        <f>IF(A5165&lt;&gt;"",Belegerfassung!B5173,"")</f>
        <v/>
      </c>
      <c r="F5165" t="str">
        <f>IF(Belegerfassung!L5173="","",IF(Belegerfassung!L5173&lt;&gt;"",IF(Belegerfassung!L5173&lt;&gt;"",IF(Belegerfassung!J5173&lt;&gt;0,VLOOKUP(Belegerfassung!L5173,Abfrage!$A$2:$C$19,2,),VLOOKUP(Belegerfassung!L5173,Abfrage!$A$2:$C$19,3,)),"")))</f>
        <v/>
      </c>
      <c r="G5165" t="str">
        <f t="shared" si="240"/>
        <v/>
      </c>
      <c r="H5165" s="31" t="str">
        <f>IF(A5165&lt;&gt;"",-Belegerfassung!J5173+Belegerfassung!K5173,"")</f>
        <v/>
      </c>
      <c r="I5165" s="49" t="str">
        <f>IFERROR(IF(H5165&lt;&gt;"",Belegerfassung!L5173*100,""),IF(OR(Belegerfassung!L5173="Leistung EU - Erlöse",Belegerfassung!L5173="Lieferungen EU-Erlöse",Belegerfassung!L5173="EUST",Belegerfassung!L5173="Bauleistungen 20%")=TRUE,"",MID(Belegerfassung!L5173,4,2)))</f>
        <v/>
      </c>
      <c r="J5165" s="6" t="str">
        <f>IF(A5165&lt;&gt;"",LEFT(Belegerfassung!D5173,40),"")</f>
        <v/>
      </c>
      <c r="K5165" t="str">
        <f>IF(A5165&lt;&gt;"",VLOOKUP(D5165,Abfrage!$F$2:$G$21,2,FALSE),"")</f>
        <v/>
      </c>
      <c r="L5165" s="6" t="str">
        <f>IF(Belegerfassung!H5173&lt;&gt;"",Belegerfassung!H5173,"")</f>
        <v/>
      </c>
      <c r="M5165" t="str">
        <f>IFERROR(IF(Belegerfassung!E5173&lt;&gt;"",VLOOKUP(Belegerfassung!E5173,Abfrage!$L$2:$M$15,2,),""),"")</f>
        <v/>
      </c>
      <c r="N5165" t="str">
        <f t="shared" si="241"/>
        <v/>
      </c>
      <c r="O5165" t="str">
        <f t="shared" si="242"/>
        <v/>
      </c>
      <c r="P5165" t="str">
        <f>IF(Belegerfassung!G5173&lt;&gt;"",CONCATENATE(Belegerfassung!G5173,".pdf"),"")</f>
        <v/>
      </c>
    </row>
    <row r="5166" spans="1:16">
      <c r="A5166" t="str">
        <f>IF(Belegerfassung!C5174&lt;&gt;"",0,"")</f>
        <v/>
      </c>
      <c r="B5166" t="str">
        <f>IFERROR(VLOOKUP(Belegerfassung!I5174,Konten!A:D,2,FALSE),"")</f>
        <v/>
      </c>
      <c r="C5166" t="str">
        <f>IF(A5166&lt;&gt;"",TEXT(Belegerfassung!C5174,"TT.MM.JJJJ"),"")</f>
        <v/>
      </c>
      <c r="D5166" t="str">
        <f>IFERROR(VLOOKUP(Belegerfassung!A5174,Abfrage!$E$2:$F$20,2,FALSE),"")</f>
        <v/>
      </c>
      <c r="E5166" t="str">
        <f>IF(A5166&lt;&gt;"",Belegerfassung!B5174,"")</f>
        <v/>
      </c>
      <c r="F5166" t="str">
        <f>IF(Belegerfassung!L5174="","",IF(Belegerfassung!L5174&lt;&gt;"",IF(Belegerfassung!L5174&lt;&gt;"",IF(Belegerfassung!J5174&lt;&gt;0,VLOOKUP(Belegerfassung!L5174,Abfrage!$A$2:$C$19,2,),VLOOKUP(Belegerfassung!L5174,Abfrage!$A$2:$C$19,3,)),"")))</f>
        <v/>
      </c>
      <c r="G5166" t="str">
        <f t="shared" si="240"/>
        <v/>
      </c>
      <c r="H5166" s="31" t="str">
        <f>IF(A5166&lt;&gt;"",-Belegerfassung!J5174+Belegerfassung!K5174,"")</f>
        <v/>
      </c>
      <c r="I5166" s="49" t="str">
        <f>IFERROR(IF(H5166&lt;&gt;"",Belegerfassung!L5174*100,""),IF(OR(Belegerfassung!L5174="Leistung EU - Erlöse",Belegerfassung!L5174="Lieferungen EU-Erlöse",Belegerfassung!L5174="EUST",Belegerfassung!L5174="Bauleistungen 20%")=TRUE,"",MID(Belegerfassung!L5174,4,2)))</f>
        <v/>
      </c>
      <c r="J5166" s="6" t="str">
        <f>IF(A5166&lt;&gt;"",LEFT(Belegerfassung!D5174,40),"")</f>
        <v/>
      </c>
      <c r="K5166" t="str">
        <f>IF(A5166&lt;&gt;"",VLOOKUP(D5166,Abfrage!$F$2:$G$21,2,FALSE),"")</f>
        <v/>
      </c>
      <c r="L5166" s="6" t="str">
        <f>IF(Belegerfassung!H5174&lt;&gt;"",Belegerfassung!H5174,"")</f>
        <v/>
      </c>
      <c r="M5166" t="str">
        <f>IFERROR(IF(Belegerfassung!E5174&lt;&gt;"",VLOOKUP(Belegerfassung!E5174,Abfrage!$L$2:$M$15,2,),""),"")</f>
        <v/>
      </c>
      <c r="N5166" t="str">
        <f t="shared" si="241"/>
        <v/>
      </c>
      <c r="O5166" t="str">
        <f t="shared" si="242"/>
        <v/>
      </c>
      <c r="P5166" t="str">
        <f>IF(Belegerfassung!G5174&lt;&gt;"",CONCATENATE(Belegerfassung!G5174,".pdf"),"")</f>
        <v/>
      </c>
    </row>
    <row r="5167" spans="1:16">
      <c r="A5167" t="str">
        <f>IF(Belegerfassung!C5175&lt;&gt;"",0,"")</f>
        <v/>
      </c>
      <c r="B5167" t="str">
        <f>IFERROR(VLOOKUP(Belegerfassung!I5175,Konten!A:D,2,FALSE),"")</f>
        <v/>
      </c>
      <c r="C5167" t="str">
        <f>IF(A5167&lt;&gt;"",TEXT(Belegerfassung!C5175,"TT.MM.JJJJ"),"")</f>
        <v/>
      </c>
      <c r="D5167" t="str">
        <f>IFERROR(VLOOKUP(Belegerfassung!A5175,Abfrage!$E$2:$F$20,2,FALSE),"")</f>
        <v/>
      </c>
      <c r="E5167" t="str">
        <f>IF(A5167&lt;&gt;"",Belegerfassung!B5175,"")</f>
        <v/>
      </c>
      <c r="F5167" t="str">
        <f>IF(Belegerfassung!L5175="","",IF(Belegerfassung!L5175&lt;&gt;"",IF(Belegerfassung!L5175&lt;&gt;"",IF(Belegerfassung!J5175&lt;&gt;0,VLOOKUP(Belegerfassung!L5175,Abfrage!$A$2:$C$19,2,),VLOOKUP(Belegerfassung!L5175,Abfrage!$A$2:$C$19,3,)),"")))</f>
        <v/>
      </c>
      <c r="G5167" t="str">
        <f t="shared" si="240"/>
        <v/>
      </c>
      <c r="H5167" s="31" t="str">
        <f>IF(A5167&lt;&gt;"",-Belegerfassung!J5175+Belegerfassung!K5175,"")</f>
        <v/>
      </c>
      <c r="I5167" s="49" t="str">
        <f>IFERROR(IF(H5167&lt;&gt;"",Belegerfassung!L5175*100,""),IF(OR(Belegerfassung!L5175="Leistung EU - Erlöse",Belegerfassung!L5175="Lieferungen EU-Erlöse",Belegerfassung!L5175="EUST",Belegerfassung!L5175="Bauleistungen 20%")=TRUE,"",MID(Belegerfassung!L5175,4,2)))</f>
        <v/>
      </c>
      <c r="J5167" s="6" t="str">
        <f>IF(A5167&lt;&gt;"",LEFT(Belegerfassung!D5175,40),"")</f>
        <v/>
      </c>
      <c r="K5167" t="str">
        <f>IF(A5167&lt;&gt;"",VLOOKUP(D5167,Abfrage!$F$2:$G$21,2,FALSE),"")</f>
        <v/>
      </c>
      <c r="L5167" s="6" t="str">
        <f>IF(Belegerfassung!H5175&lt;&gt;"",Belegerfassung!H5175,"")</f>
        <v/>
      </c>
      <c r="M5167" t="str">
        <f>IFERROR(IF(Belegerfassung!E5175&lt;&gt;"",VLOOKUP(Belegerfassung!E5175,Abfrage!$L$2:$M$15,2,),""),"")</f>
        <v/>
      </c>
      <c r="N5167" t="str">
        <f t="shared" si="241"/>
        <v/>
      </c>
      <c r="O5167" t="str">
        <f t="shared" si="242"/>
        <v/>
      </c>
      <c r="P5167" t="str">
        <f>IF(Belegerfassung!G5175&lt;&gt;"",CONCATENATE(Belegerfassung!G5175,".pdf"),"")</f>
        <v/>
      </c>
    </row>
    <row r="5168" spans="1:16">
      <c r="A5168" t="str">
        <f>IF(Belegerfassung!C5176&lt;&gt;"",0,"")</f>
        <v/>
      </c>
      <c r="B5168" t="str">
        <f>IFERROR(VLOOKUP(Belegerfassung!I5176,Konten!A:D,2,FALSE),"")</f>
        <v/>
      </c>
      <c r="C5168" t="str">
        <f>IF(A5168&lt;&gt;"",TEXT(Belegerfassung!C5176,"TT.MM.JJJJ"),"")</f>
        <v/>
      </c>
      <c r="D5168" t="str">
        <f>IFERROR(VLOOKUP(Belegerfassung!A5176,Abfrage!$E$2:$F$20,2,FALSE),"")</f>
        <v/>
      </c>
      <c r="E5168" t="str">
        <f>IF(A5168&lt;&gt;"",Belegerfassung!B5176,"")</f>
        <v/>
      </c>
      <c r="F5168" t="str">
        <f>IF(Belegerfassung!L5176="","",IF(Belegerfassung!L5176&lt;&gt;"",IF(Belegerfassung!L5176&lt;&gt;"",IF(Belegerfassung!J5176&lt;&gt;0,VLOOKUP(Belegerfassung!L5176,Abfrage!$A$2:$C$19,2,),VLOOKUP(Belegerfassung!L5176,Abfrage!$A$2:$C$19,3,)),"")))</f>
        <v/>
      </c>
      <c r="G5168" t="str">
        <f t="shared" si="240"/>
        <v/>
      </c>
      <c r="H5168" s="31" t="str">
        <f>IF(A5168&lt;&gt;"",-Belegerfassung!J5176+Belegerfassung!K5176,"")</f>
        <v/>
      </c>
      <c r="I5168" s="49" t="str">
        <f>IFERROR(IF(H5168&lt;&gt;"",Belegerfassung!L5176*100,""),IF(OR(Belegerfassung!L5176="Leistung EU - Erlöse",Belegerfassung!L5176="Lieferungen EU-Erlöse",Belegerfassung!L5176="EUST",Belegerfassung!L5176="Bauleistungen 20%")=TRUE,"",MID(Belegerfassung!L5176,4,2)))</f>
        <v/>
      </c>
      <c r="J5168" s="6" t="str">
        <f>IF(A5168&lt;&gt;"",LEFT(Belegerfassung!D5176,40),"")</f>
        <v/>
      </c>
      <c r="K5168" t="str">
        <f>IF(A5168&lt;&gt;"",VLOOKUP(D5168,Abfrage!$F$2:$G$21,2,FALSE),"")</f>
        <v/>
      </c>
      <c r="L5168" s="6" t="str">
        <f>IF(Belegerfassung!H5176&lt;&gt;"",Belegerfassung!H5176,"")</f>
        <v/>
      </c>
      <c r="M5168" t="str">
        <f>IFERROR(IF(Belegerfassung!E5176&lt;&gt;"",VLOOKUP(Belegerfassung!E5176,Abfrage!$L$2:$M$15,2,),""),"")</f>
        <v/>
      </c>
      <c r="N5168" t="str">
        <f t="shared" si="241"/>
        <v/>
      </c>
      <c r="O5168" t="str">
        <f t="shared" si="242"/>
        <v/>
      </c>
      <c r="P5168" t="str">
        <f>IF(Belegerfassung!G5176&lt;&gt;"",CONCATENATE(Belegerfassung!G5176,".pdf"),"")</f>
        <v/>
      </c>
    </row>
    <row r="5169" spans="1:16">
      <c r="A5169" t="str">
        <f>IF(Belegerfassung!C5177&lt;&gt;"",0,"")</f>
        <v/>
      </c>
      <c r="B5169" t="str">
        <f>IFERROR(VLOOKUP(Belegerfassung!I5177,Konten!A:D,2,FALSE),"")</f>
        <v/>
      </c>
      <c r="C5169" t="str">
        <f>IF(A5169&lt;&gt;"",TEXT(Belegerfassung!C5177,"TT.MM.JJJJ"),"")</f>
        <v/>
      </c>
      <c r="D5169" t="str">
        <f>IFERROR(VLOOKUP(Belegerfassung!A5177,Abfrage!$E$2:$F$20,2,FALSE),"")</f>
        <v/>
      </c>
      <c r="E5169" t="str">
        <f>IF(A5169&lt;&gt;"",Belegerfassung!B5177,"")</f>
        <v/>
      </c>
      <c r="F5169" t="str">
        <f>IF(Belegerfassung!L5177="","",IF(Belegerfassung!L5177&lt;&gt;"",IF(Belegerfassung!L5177&lt;&gt;"",IF(Belegerfassung!J5177&lt;&gt;0,VLOOKUP(Belegerfassung!L5177,Abfrage!$A$2:$C$19,2,),VLOOKUP(Belegerfassung!L5177,Abfrage!$A$2:$C$19,3,)),"")))</f>
        <v/>
      </c>
      <c r="G5169" t="str">
        <f t="shared" si="240"/>
        <v/>
      </c>
      <c r="H5169" s="31" t="str">
        <f>IF(A5169&lt;&gt;"",-Belegerfassung!J5177+Belegerfassung!K5177,"")</f>
        <v/>
      </c>
      <c r="I5169" s="49" t="str">
        <f>IFERROR(IF(H5169&lt;&gt;"",Belegerfassung!L5177*100,""),IF(OR(Belegerfassung!L5177="Leistung EU - Erlöse",Belegerfassung!L5177="Lieferungen EU-Erlöse",Belegerfassung!L5177="EUST",Belegerfassung!L5177="Bauleistungen 20%")=TRUE,"",MID(Belegerfassung!L5177,4,2)))</f>
        <v/>
      </c>
      <c r="J5169" s="6" t="str">
        <f>IF(A5169&lt;&gt;"",LEFT(Belegerfassung!D5177,40),"")</f>
        <v/>
      </c>
      <c r="K5169" t="str">
        <f>IF(A5169&lt;&gt;"",VLOOKUP(D5169,Abfrage!$F$2:$G$21,2,FALSE),"")</f>
        <v/>
      </c>
      <c r="L5169" s="6" t="str">
        <f>IF(Belegerfassung!H5177&lt;&gt;"",Belegerfassung!H5177,"")</f>
        <v/>
      </c>
      <c r="M5169" t="str">
        <f>IFERROR(IF(Belegerfassung!E5177&lt;&gt;"",VLOOKUP(Belegerfassung!E5177,Abfrage!$L$2:$M$15,2,),""),"")</f>
        <v/>
      </c>
      <c r="N5169" t="str">
        <f t="shared" si="241"/>
        <v/>
      </c>
      <c r="O5169" t="str">
        <f t="shared" si="242"/>
        <v/>
      </c>
      <c r="P5169" t="str">
        <f>IF(Belegerfassung!G5177&lt;&gt;"",CONCATENATE(Belegerfassung!G5177,".pdf"),"")</f>
        <v/>
      </c>
    </row>
    <row r="5170" spans="1:16">
      <c r="A5170" t="str">
        <f>IF(Belegerfassung!C5178&lt;&gt;"",0,"")</f>
        <v/>
      </c>
      <c r="B5170" t="str">
        <f>IFERROR(VLOOKUP(Belegerfassung!I5178,Konten!A:D,2,FALSE),"")</f>
        <v/>
      </c>
      <c r="C5170" t="str">
        <f>IF(A5170&lt;&gt;"",TEXT(Belegerfassung!C5178,"TT.MM.JJJJ"),"")</f>
        <v/>
      </c>
      <c r="D5170" t="str">
        <f>IFERROR(VLOOKUP(Belegerfassung!A5178,Abfrage!$E$2:$F$20,2,FALSE),"")</f>
        <v/>
      </c>
      <c r="E5170" t="str">
        <f>IF(A5170&lt;&gt;"",Belegerfassung!B5178,"")</f>
        <v/>
      </c>
      <c r="F5170" t="str">
        <f>IF(Belegerfassung!L5178="","",IF(Belegerfassung!L5178&lt;&gt;"",IF(Belegerfassung!L5178&lt;&gt;"",IF(Belegerfassung!J5178&lt;&gt;0,VLOOKUP(Belegerfassung!L5178,Abfrage!$A$2:$C$19,2,),VLOOKUP(Belegerfassung!L5178,Abfrage!$A$2:$C$19,3,)),"")))</f>
        <v/>
      </c>
      <c r="G5170" t="str">
        <f t="shared" si="240"/>
        <v/>
      </c>
      <c r="H5170" s="31" t="str">
        <f>IF(A5170&lt;&gt;"",-Belegerfassung!J5178+Belegerfassung!K5178,"")</f>
        <v/>
      </c>
      <c r="I5170" s="49" t="str">
        <f>IFERROR(IF(H5170&lt;&gt;"",Belegerfassung!L5178*100,""),IF(OR(Belegerfassung!L5178="Leistung EU - Erlöse",Belegerfassung!L5178="Lieferungen EU-Erlöse",Belegerfassung!L5178="EUST",Belegerfassung!L5178="Bauleistungen 20%")=TRUE,"",MID(Belegerfassung!L5178,4,2)))</f>
        <v/>
      </c>
      <c r="J5170" s="6" t="str">
        <f>IF(A5170&lt;&gt;"",LEFT(Belegerfassung!D5178,40),"")</f>
        <v/>
      </c>
      <c r="K5170" t="str">
        <f>IF(A5170&lt;&gt;"",VLOOKUP(D5170,Abfrage!$F$2:$G$21,2,FALSE),"")</f>
        <v/>
      </c>
      <c r="L5170" s="6" t="str">
        <f>IF(Belegerfassung!H5178&lt;&gt;"",Belegerfassung!H5178,"")</f>
        <v/>
      </c>
      <c r="M5170" t="str">
        <f>IFERROR(IF(Belegerfassung!E5178&lt;&gt;"",VLOOKUP(Belegerfassung!E5178,Abfrage!$L$2:$M$15,2,),""),"")</f>
        <v/>
      </c>
      <c r="N5170" t="str">
        <f t="shared" si="241"/>
        <v/>
      </c>
      <c r="O5170" t="str">
        <f t="shared" si="242"/>
        <v/>
      </c>
      <c r="P5170" t="str">
        <f>IF(Belegerfassung!G5178&lt;&gt;"",CONCATENATE(Belegerfassung!G5178,".pdf"),"")</f>
        <v/>
      </c>
    </row>
    <row r="5171" spans="1:16">
      <c r="A5171" t="str">
        <f>IF(Belegerfassung!C5179&lt;&gt;"",0,"")</f>
        <v/>
      </c>
      <c r="B5171" t="str">
        <f>IFERROR(VLOOKUP(Belegerfassung!I5179,Konten!A:D,2,FALSE),"")</f>
        <v/>
      </c>
      <c r="C5171" t="str">
        <f>IF(A5171&lt;&gt;"",TEXT(Belegerfassung!C5179,"TT.MM.JJJJ"),"")</f>
        <v/>
      </c>
      <c r="D5171" t="str">
        <f>IFERROR(VLOOKUP(Belegerfassung!A5179,Abfrage!$E$2:$F$20,2,FALSE),"")</f>
        <v/>
      </c>
      <c r="E5171" t="str">
        <f>IF(A5171&lt;&gt;"",Belegerfassung!B5179,"")</f>
        <v/>
      </c>
      <c r="F5171" t="str">
        <f>IF(Belegerfassung!L5179="","",IF(Belegerfassung!L5179&lt;&gt;"",IF(Belegerfassung!L5179&lt;&gt;"",IF(Belegerfassung!J5179&lt;&gt;0,VLOOKUP(Belegerfassung!L5179,Abfrage!$A$2:$C$19,2,),VLOOKUP(Belegerfassung!L5179,Abfrage!$A$2:$C$19,3,)),"")))</f>
        <v/>
      </c>
      <c r="G5171" t="str">
        <f t="shared" si="240"/>
        <v/>
      </c>
      <c r="H5171" s="31" t="str">
        <f>IF(A5171&lt;&gt;"",-Belegerfassung!J5179+Belegerfassung!K5179,"")</f>
        <v/>
      </c>
      <c r="I5171" s="49" t="str">
        <f>IFERROR(IF(H5171&lt;&gt;"",Belegerfassung!L5179*100,""),IF(OR(Belegerfassung!L5179="Leistung EU - Erlöse",Belegerfassung!L5179="Lieferungen EU-Erlöse",Belegerfassung!L5179="EUST",Belegerfassung!L5179="Bauleistungen 20%")=TRUE,"",MID(Belegerfassung!L5179,4,2)))</f>
        <v/>
      </c>
      <c r="J5171" s="6" t="str">
        <f>IF(A5171&lt;&gt;"",LEFT(Belegerfassung!D5179,40),"")</f>
        <v/>
      </c>
      <c r="K5171" t="str">
        <f>IF(A5171&lt;&gt;"",VLOOKUP(D5171,Abfrage!$F$2:$G$21,2,FALSE),"")</f>
        <v/>
      </c>
      <c r="L5171" s="6" t="str">
        <f>IF(Belegerfassung!H5179&lt;&gt;"",Belegerfassung!H5179,"")</f>
        <v/>
      </c>
      <c r="M5171" t="str">
        <f>IFERROR(IF(Belegerfassung!E5179&lt;&gt;"",VLOOKUP(Belegerfassung!E5179,Abfrage!$L$2:$M$15,2,),""),"")</f>
        <v/>
      </c>
      <c r="N5171" t="str">
        <f t="shared" si="241"/>
        <v/>
      </c>
      <c r="O5171" t="str">
        <f t="shared" si="242"/>
        <v/>
      </c>
      <c r="P5171" t="str">
        <f>IF(Belegerfassung!G5179&lt;&gt;"",CONCATENATE(Belegerfassung!G5179,".pdf"),"")</f>
        <v/>
      </c>
    </row>
    <row r="5172" spans="1:16">
      <c r="A5172" t="str">
        <f>IF(Belegerfassung!C5180&lt;&gt;"",0,"")</f>
        <v/>
      </c>
      <c r="B5172" t="str">
        <f>IFERROR(VLOOKUP(Belegerfassung!I5180,Konten!A:D,2,FALSE),"")</f>
        <v/>
      </c>
      <c r="C5172" t="str">
        <f>IF(A5172&lt;&gt;"",TEXT(Belegerfassung!C5180,"TT.MM.JJJJ"),"")</f>
        <v/>
      </c>
      <c r="D5172" t="str">
        <f>IFERROR(VLOOKUP(Belegerfassung!A5180,Abfrage!$E$2:$F$20,2,FALSE),"")</f>
        <v/>
      </c>
      <c r="E5172" t="str">
        <f>IF(A5172&lt;&gt;"",Belegerfassung!B5180,"")</f>
        <v/>
      </c>
      <c r="F5172" t="str">
        <f>IF(Belegerfassung!L5180="","",IF(Belegerfassung!L5180&lt;&gt;"",IF(Belegerfassung!L5180&lt;&gt;"",IF(Belegerfassung!J5180&lt;&gt;0,VLOOKUP(Belegerfassung!L5180,Abfrage!$A$2:$C$19,2,),VLOOKUP(Belegerfassung!L5180,Abfrage!$A$2:$C$19,3,)),"")))</f>
        <v/>
      </c>
      <c r="G5172" t="str">
        <f t="shared" si="240"/>
        <v/>
      </c>
      <c r="H5172" s="31" t="str">
        <f>IF(A5172&lt;&gt;"",-Belegerfassung!J5180+Belegerfassung!K5180,"")</f>
        <v/>
      </c>
      <c r="I5172" s="49" t="str">
        <f>IFERROR(IF(H5172&lt;&gt;"",Belegerfassung!L5180*100,""),IF(OR(Belegerfassung!L5180="Leistung EU - Erlöse",Belegerfassung!L5180="Lieferungen EU-Erlöse",Belegerfassung!L5180="EUST",Belegerfassung!L5180="Bauleistungen 20%")=TRUE,"",MID(Belegerfassung!L5180,4,2)))</f>
        <v/>
      </c>
      <c r="J5172" s="6" t="str">
        <f>IF(A5172&lt;&gt;"",LEFT(Belegerfassung!D5180,40),"")</f>
        <v/>
      </c>
      <c r="K5172" t="str">
        <f>IF(A5172&lt;&gt;"",VLOOKUP(D5172,Abfrage!$F$2:$G$21,2,FALSE),"")</f>
        <v/>
      </c>
      <c r="L5172" s="6" t="str">
        <f>IF(Belegerfassung!H5180&lt;&gt;"",Belegerfassung!H5180,"")</f>
        <v/>
      </c>
      <c r="M5172" t="str">
        <f>IFERROR(IF(Belegerfassung!E5180&lt;&gt;"",VLOOKUP(Belegerfassung!E5180,Abfrage!$L$2:$M$15,2,),""),"")</f>
        <v/>
      </c>
      <c r="N5172" t="str">
        <f t="shared" si="241"/>
        <v/>
      </c>
      <c r="O5172" t="str">
        <f t="shared" si="242"/>
        <v/>
      </c>
      <c r="P5172" t="str">
        <f>IF(Belegerfassung!G5180&lt;&gt;"",CONCATENATE(Belegerfassung!G5180,".pdf"),"")</f>
        <v/>
      </c>
    </row>
    <row r="5173" spans="1:16">
      <c r="A5173" t="str">
        <f>IF(Belegerfassung!C5181&lt;&gt;"",0,"")</f>
        <v/>
      </c>
      <c r="B5173" t="str">
        <f>IFERROR(VLOOKUP(Belegerfassung!I5181,Konten!A:D,2,FALSE),"")</f>
        <v/>
      </c>
      <c r="C5173" t="str">
        <f>IF(A5173&lt;&gt;"",TEXT(Belegerfassung!C5181,"TT.MM.JJJJ"),"")</f>
        <v/>
      </c>
      <c r="D5173" t="str">
        <f>IFERROR(VLOOKUP(Belegerfassung!A5181,Abfrage!$E$2:$F$20,2,FALSE),"")</f>
        <v/>
      </c>
      <c r="E5173" t="str">
        <f>IF(A5173&lt;&gt;"",Belegerfassung!B5181,"")</f>
        <v/>
      </c>
      <c r="F5173" t="str">
        <f>IF(Belegerfassung!L5181="","",IF(Belegerfassung!L5181&lt;&gt;"",IF(Belegerfassung!L5181&lt;&gt;"",IF(Belegerfassung!J5181&lt;&gt;0,VLOOKUP(Belegerfassung!L5181,Abfrage!$A$2:$C$19,2,),VLOOKUP(Belegerfassung!L5181,Abfrage!$A$2:$C$19,3,)),"")))</f>
        <v/>
      </c>
      <c r="G5173" t="str">
        <f t="shared" si="240"/>
        <v/>
      </c>
      <c r="H5173" s="31" t="str">
        <f>IF(A5173&lt;&gt;"",-Belegerfassung!J5181+Belegerfassung!K5181,"")</f>
        <v/>
      </c>
      <c r="I5173" s="49" t="str">
        <f>IFERROR(IF(H5173&lt;&gt;"",Belegerfassung!L5181*100,""),IF(OR(Belegerfassung!L5181="Leistung EU - Erlöse",Belegerfassung!L5181="Lieferungen EU-Erlöse",Belegerfassung!L5181="EUST",Belegerfassung!L5181="Bauleistungen 20%")=TRUE,"",MID(Belegerfassung!L5181,4,2)))</f>
        <v/>
      </c>
      <c r="J5173" s="6" t="str">
        <f>IF(A5173&lt;&gt;"",LEFT(Belegerfassung!D5181,40),"")</f>
        <v/>
      </c>
      <c r="K5173" t="str">
        <f>IF(A5173&lt;&gt;"",VLOOKUP(D5173,Abfrage!$F$2:$G$21,2,FALSE),"")</f>
        <v/>
      </c>
      <c r="L5173" s="6" t="str">
        <f>IF(Belegerfassung!H5181&lt;&gt;"",Belegerfassung!H5181,"")</f>
        <v/>
      </c>
      <c r="M5173" t="str">
        <f>IFERROR(IF(Belegerfassung!E5181&lt;&gt;"",VLOOKUP(Belegerfassung!E5181,Abfrage!$L$2:$M$15,2,),""),"")</f>
        <v/>
      </c>
      <c r="N5173" t="str">
        <f t="shared" si="241"/>
        <v/>
      </c>
      <c r="O5173" t="str">
        <f t="shared" si="242"/>
        <v/>
      </c>
      <c r="P5173" t="str">
        <f>IF(Belegerfassung!G5181&lt;&gt;"",CONCATENATE(Belegerfassung!G5181,".pdf"),"")</f>
        <v/>
      </c>
    </row>
    <row r="5174" spans="1:16">
      <c r="A5174" t="str">
        <f>IF(Belegerfassung!C5182&lt;&gt;"",0,"")</f>
        <v/>
      </c>
      <c r="B5174" t="str">
        <f>IFERROR(VLOOKUP(Belegerfassung!I5182,Konten!A:D,2,FALSE),"")</f>
        <v/>
      </c>
      <c r="C5174" t="str">
        <f>IF(A5174&lt;&gt;"",TEXT(Belegerfassung!C5182,"TT.MM.JJJJ"),"")</f>
        <v/>
      </c>
      <c r="D5174" t="str">
        <f>IFERROR(VLOOKUP(Belegerfassung!A5182,Abfrage!$E$2:$F$20,2,FALSE),"")</f>
        <v/>
      </c>
      <c r="E5174" t="str">
        <f>IF(A5174&lt;&gt;"",Belegerfassung!B5182,"")</f>
        <v/>
      </c>
      <c r="F5174" t="str">
        <f>IF(Belegerfassung!L5182="","",IF(Belegerfassung!L5182&lt;&gt;"",IF(Belegerfassung!L5182&lt;&gt;"",IF(Belegerfassung!J5182&lt;&gt;0,VLOOKUP(Belegerfassung!L5182,Abfrage!$A$2:$C$19,2,),VLOOKUP(Belegerfassung!L5182,Abfrage!$A$2:$C$19,3,)),"")))</f>
        <v/>
      </c>
      <c r="G5174" t="str">
        <f t="shared" si="240"/>
        <v/>
      </c>
      <c r="H5174" s="31" t="str">
        <f>IF(A5174&lt;&gt;"",-Belegerfassung!J5182+Belegerfassung!K5182,"")</f>
        <v/>
      </c>
      <c r="I5174" s="49" t="str">
        <f>IFERROR(IF(H5174&lt;&gt;"",Belegerfassung!L5182*100,""),IF(OR(Belegerfassung!L5182="Leistung EU - Erlöse",Belegerfassung!L5182="Lieferungen EU-Erlöse",Belegerfassung!L5182="EUST",Belegerfassung!L5182="Bauleistungen 20%")=TRUE,"",MID(Belegerfassung!L5182,4,2)))</f>
        <v/>
      </c>
      <c r="J5174" s="6" t="str">
        <f>IF(A5174&lt;&gt;"",LEFT(Belegerfassung!D5182,40),"")</f>
        <v/>
      </c>
      <c r="K5174" t="str">
        <f>IF(A5174&lt;&gt;"",VLOOKUP(D5174,Abfrage!$F$2:$G$21,2,FALSE),"")</f>
        <v/>
      </c>
      <c r="L5174" s="6" t="str">
        <f>IF(Belegerfassung!H5182&lt;&gt;"",Belegerfassung!H5182,"")</f>
        <v/>
      </c>
      <c r="M5174" t="str">
        <f>IFERROR(IF(Belegerfassung!E5182&lt;&gt;"",VLOOKUP(Belegerfassung!E5182,Abfrage!$L$2:$M$15,2,),""),"")</f>
        <v/>
      </c>
      <c r="N5174" t="str">
        <f t="shared" si="241"/>
        <v/>
      </c>
      <c r="O5174" t="str">
        <f t="shared" si="242"/>
        <v/>
      </c>
      <c r="P5174" t="str">
        <f>IF(Belegerfassung!G5182&lt;&gt;"",CONCATENATE(Belegerfassung!G5182,".pdf"),"")</f>
        <v/>
      </c>
    </row>
    <row r="5175" spans="1:16">
      <c r="A5175" t="str">
        <f>IF(Belegerfassung!C5183&lt;&gt;"",0,"")</f>
        <v/>
      </c>
      <c r="B5175" t="str">
        <f>IFERROR(VLOOKUP(Belegerfassung!I5183,Konten!A:D,2,FALSE),"")</f>
        <v/>
      </c>
      <c r="C5175" t="str">
        <f>IF(A5175&lt;&gt;"",TEXT(Belegerfassung!C5183,"TT.MM.JJJJ"),"")</f>
        <v/>
      </c>
      <c r="D5175" t="str">
        <f>IFERROR(VLOOKUP(Belegerfassung!A5183,Abfrage!$E$2:$F$20,2,FALSE),"")</f>
        <v/>
      </c>
      <c r="E5175" t="str">
        <f>IF(A5175&lt;&gt;"",Belegerfassung!B5183,"")</f>
        <v/>
      </c>
      <c r="F5175" t="str">
        <f>IF(Belegerfassung!L5183="","",IF(Belegerfassung!L5183&lt;&gt;"",IF(Belegerfassung!L5183&lt;&gt;"",IF(Belegerfassung!J5183&lt;&gt;0,VLOOKUP(Belegerfassung!L5183,Abfrage!$A$2:$C$19,2,),VLOOKUP(Belegerfassung!L5183,Abfrage!$A$2:$C$19,3,)),"")))</f>
        <v/>
      </c>
      <c r="G5175" t="str">
        <f t="shared" si="240"/>
        <v/>
      </c>
      <c r="H5175" s="31" t="str">
        <f>IF(A5175&lt;&gt;"",-Belegerfassung!J5183+Belegerfassung!K5183,"")</f>
        <v/>
      </c>
      <c r="I5175" s="49" t="str">
        <f>IFERROR(IF(H5175&lt;&gt;"",Belegerfassung!L5183*100,""),IF(OR(Belegerfassung!L5183="Leistung EU - Erlöse",Belegerfassung!L5183="Lieferungen EU-Erlöse",Belegerfassung!L5183="EUST",Belegerfassung!L5183="Bauleistungen 20%")=TRUE,"",MID(Belegerfassung!L5183,4,2)))</f>
        <v/>
      </c>
      <c r="J5175" s="6" t="str">
        <f>IF(A5175&lt;&gt;"",LEFT(Belegerfassung!D5183,40),"")</f>
        <v/>
      </c>
      <c r="K5175" t="str">
        <f>IF(A5175&lt;&gt;"",VLOOKUP(D5175,Abfrage!$F$2:$G$21,2,FALSE),"")</f>
        <v/>
      </c>
      <c r="L5175" s="6" t="str">
        <f>IF(Belegerfassung!H5183&lt;&gt;"",Belegerfassung!H5183,"")</f>
        <v/>
      </c>
      <c r="M5175" t="str">
        <f>IFERROR(IF(Belegerfassung!E5183&lt;&gt;"",VLOOKUP(Belegerfassung!E5183,Abfrage!$L$2:$M$15,2,),""),"")</f>
        <v/>
      </c>
      <c r="N5175" t="str">
        <f t="shared" si="241"/>
        <v/>
      </c>
      <c r="O5175" t="str">
        <f t="shared" si="242"/>
        <v/>
      </c>
      <c r="P5175" t="str">
        <f>IF(Belegerfassung!G5183&lt;&gt;"",CONCATENATE(Belegerfassung!G5183,".pdf"),"")</f>
        <v/>
      </c>
    </row>
    <row r="5176" spans="1:16">
      <c r="A5176" t="str">
        <f>IF(Belegerfassung!C5184&lt;&gt;"",0,"")</f>
        <v/>
      </c>
      <c r="B5176" t="str">
        <f>IFERROR(VLOOKUP(Belegerfassung!I5184,Konten!A:D,2,FALSE),"")</f>
        <v/>
      </c>
      <c r="C5176" t="str">
        <f>IF(A5176&lt;&gt;"",TEXT(Belegerfassung!C5184,"TT.MM.JJJJ"),"")</f>
        <v/>
      </c>
      <c r="D5176" t="str">
        <f>IFERROR(VLOOKUP(Belegerfassung!A5184,Abfrage!$E$2:$F$20,2,FALSE),"")</f>
        <v/>
      </c>
      <c r="E5176" t="str">
        <f>IF(A5176&lt;&gt;"",Belegerfassung!B5184,"")</f>
        <v/>
      </c>
      <c r="F5176" t="str">
        <f>IF(Belegerfassung!L5184="","",IF(Belegerfassung!L5184&lt;&gt;"",IF(Belegerfassung!L5184&lt;&gt;"",IF(Belegerfassung!J5184&lt;&gt;0,VLOOKUP(Belegerfassung!L5184,Abfrage!$A$2:$C$19,2,),VLOOKUP(Belegerfassung!L5184,Abfrage!$A$2:$C$19,3,)),"")))</f>
        <v/>
      </c>
      <c r="G5176" t="str">
        <f t="shared" si="240"/>
        <v/>
      </c>
      <c r="H5176" s="31" t="str">
        <f>IF(A5176&lt;&gt;"",-Belegerfassung!J5184+Belegerfassung!K5184,"")</f>
        <v/>
      </c>
      <c r="I5176" s="49" t="str">
        <f>IFERROR(IF(H5176&lt;&gt;"",Belegerfassung!L5184*100,""),IF(OR(Belegerfassung!L5184="Leistung EU - Erlöse",Belegerfassung!L5184="Lieferungen EU-Erlöse",Belegerfassung!L5184="EUST",Belegerfassung!L5184="Bauleistungen 20%")=TRUE,"",MID(Belegerfassung!L5184,4,2)))</f>
        <v/>
      </c>
      <c r="J5176" s="6" t="str">
        <f>IF(A5176&lt;&gt;"",LEFT(Belegerfassung!D5184,40),"")</f>
        <v/>
      </c>
      <c r="K5176" t="str">
        <f>IF(A5176&lt;&gt;"",VLOOKUP(D5176,Abfrage!$F$2:$G$21,2,FALSE),"")</f>
        <v/>
      </c>
      <c r="L5176" s="6" t="str">
        <f>IF(Belegerfassung!H5184&lt;&gt;"",Belegerfassung!H5184,"")</f>
        <v/>
      </c>
      <c r="M5176" t="str">
        <f>IFERROR(IF(Belegerfassung!E5184&lt;&gt;"",VLOOKUP(Belegerfassung!E5184,Abfrage!$L$2:$M$15,2,),""),"")</f>
        <v/>
      </c>
      <c r="N5176" t="str">
        <f t="shared" si="241"/>
        <v/>
      </c>
      <c r="O5176" t="str">
        <f t="shared" si="242"/>
        <v/>
      </c>
      <c r="P5176" t="str">
        <f>IF(Belegerfassung!G5184&lt;&gt;"",CONCATENATE(Belegerfassung!G5184,".pdf"),"")</f>
        <v/>
      </c>
    </row>
    <row r="5177" spans="1:16">
      <c r="A5177" t="str">
        <f>IF(Belegerfassung!C5185&lt;&gt;"",0,"")</f>
        <v/>
      </c>
      <c r="B5177" t="str">
        <f>IFERROR(VLOOKUP(Belegerfassung!I5185,Konten!A:D,2,FALSE),"")</f>
        <v/>
      </c>
      <c r="C5177" t="str">
        <f>IF(A5177&lt;&gt;"",TEXT(Belegerfassung!C5185,"TT.MM.JJJJ"),"")</f>
        <v/>
      </c>
      <c r="D5177" t="str">
        <f>IFERROR(VLOOKUP(Belegerfassung!A5185,Abfrage!$E$2:$F$20,2,FALSE),"")</f>
        <v/>
      </c>
      <c r="E5177" t="str">
        <f>IF(A5177&lt;&gt;"",Belegerfassung!B5185,"")</f>
        <v/>
      </c>
      <c r="F5177" t="str">
        <f>IF(Belegerfassung!L5185="","",IF(Belegerfassung!L5185&lt;&gt;"",IF(Belegerfassung!L5185&lt;&gt;"",IF(Belegerfassung!J5185&lt;&gt;0,VLOOKUP(Belegerfassung!L5185,Abfrage!$A$2:$C$19,2,),VLOOKUP(Belegerfassung!L5185,Abfrage!$A$2:$C$19,3,)),"")))</f>
        <v/>
      </c>
      <c r="G5177" t="str">
        <f t="shared" si="240"/>
        <v/>
      </c>
      <c r="H5177" s="31" t="str">
        <f>IF(A5177&lt;&gt;"",-Belegerfassung!J5185+Belegerfassung!K5185,"")</f>
        <v/>
      </c>
      <c r="I5177" s="49" t="str">
        <f>IFERROR(IF(H5177&lt;&gt;"",Belegerfassung!L5185*100,""),IF(OR(Belegerfassung!L5185="Leistung EU - Erlöse",Belegerfassung!L5185="Lieferungen EU-Erlöse",Belegerfassung!L5185="EUST",Belegerfassung!L5185="Bauleistungen 20%")=TRUE,"",MID(Belegerfassung!L5185,4,2)))</f>
        <v/>
      </c>
      <c r="J5177" s="6" t="str">
        <f>IF(A5177&lt;&gt;"",LEFT(Belegerfassung!D5185,40),"")</f>
        <v/>
      </c>
      <c r="K5177" t="str">
        <f>IF(A5177&lt;&gt;"",VLOOKUP(D5177,Abfrage!$F$2:$G$21,2,FALSE),"")</f>
        <v/>
      </c>
      <c r="L5177" s="6" t="str">
        <f>IF(Belegerfassung!H5185&lt;&gt;"",Belegerfassung!H5185,"")</f>
        <v/>
      </c>
      <c r="M5177" t="str">
        <f>IFERROR(IF(Belegerfassung!E5185&lt;&gt;"",VLOOKUP(Belegerfassung!E5185,Abfrage!$L$2:$M$15,2,),""),"")</f>
        <v/>
      </c>
      <c r="N5177" t="str">
        <f t="shared" si="241"/>
        <v/>
      </c>
      <c r="O5177" t="str">
        <f t="shared" si="242"/>
        <v/>
      </c>
      <c r="P5177" t="str">
        <f>IF(Belegerfassung!G5185&lt;&gt;"",CONCATENATE(Belegerfassung!G5185,".pdf"),"")</f>
        <v/>
      </c>
    </row>
    <row r="5178" spans="1:16">
      <c r="A5178" t="str">
        <f>IF(Belegerfassung!C5186&lt;&gt;"",0,"")</f>
        <v/>
      </c>
      <c r="B5178" t="str">
        <f>IFERROR(VLOOKUP(Belegerfassung!I5186,Konten!A:D,2,FALSE),"")</f>
        <v/>
      </c>
      <c r="C5178" t="str">
        <f>IF(A5178&lt;&gt;"",TEXT(Belegerfassung!C5186,"TT.MM.JJJJ"),"")</f>
        <v/>
      </c>
      <c r="D5178" t="str">
        <f>IFERROR(VLOOKUP(Belegerfassung!A5186,Abfrage!$E$2:$F$20,2,FALSE),"")</f>
        <v/>
      </c>
      <c r="E5178" t="str">
        <f>IF(A5178&lt;&gt;"",Belegerfassung!B5186,"")</f>
        <v/>
      </c>
      <c r="F5178" t="str">
        <f>IF(Belegerfassung!L5186="","",IF(Belegerfassung!L5186&lt;&gt;"",IF(Belegerfassung!L5186&lt;&gt;"",IF(Belegerfassung!J5186&lt;&gt;0,VLOOKUP(Belegerfassung!L5186,Abfrage!$A$2:$C$19,2,),VLOOKUP(Belegerfassung!L5186,Abfrage!$A$2:$C$19,3,)),"")))</f>
        <v/>
      </c>
      <c r="G5178" t="str">
        <f t="shared" si="240"/>
        <v/>
      </c>
      <c r="H5178" s="31" t="str">
        <f>IF(A5178&lt;&gt;"",-Belegerfassung!J5186+Belegerfassung!K5186,"")</f>
        <v/>
      </c>
      <c r="I5178" s="49" t="str">
        <f>IFERROR(IF(H5178&lt;&gt;"",Belegerfassung!L5186*100,""),IF(OR(Belegerfassung!L5186="Leistung EU - Erlöse",Belegerfassung!L5186="Lieferungen EU-Erlöse",Belegerfassung!L5186="EUST",Belegerfassung!L5186="Bauleistungen 20%")=TRUE,"",MID(Belegerfassung!L5186,4,2)))</f>
        <v/>
      </c>
      <c r="J5178" s="6" t="str">
        <f>IF(A5178&lt;&gt;"",LEFT(Belegerfassung!D5186,40),"")</f>
        <v/>
      </c>
      <c r="K5178" t="str">
        <f>IF(A5178&lt;&gt;"",VLOOKUP(D5178,Abfrage!$F$2:$G$21,2,FALSE),"")</f>
        <v/>
      </c>
      <c r="L5178" s="6" t="str">
        <f>IF(Belegerfassung!H5186&lt;&gt;"",Belegerfassung!H5186,"")</f>
        <v/>
      </c>
      <c r="M5178" t="str">
        <f>IFERROR(IF(Belegerfassung!E5186&lt;&gt;"",VLOOKUP(Belegerfassung!E5186,Abfrage!$L$2:$M$15,2,),""),"")</f>
        <v/>
      </c>
      <c r="N5178" t="str">
        <f t="shared" si="241"/>
        <v/>
      </c>
      <c r="O5178" t="str">
        <f t="shared" si="242"/>
        <v/>
      </c>
      <c r="P5178" t="str">
        <f>IF(Belegerfassung!G5186&lt;&gt;"",CONCATENATE(Belegerfassung!G5186,".pdf"),"")</f>
        <v/>
      </c>
    </row>
    <row r="5179" spans="1:16">
      <c r="A5179" t="str">
        <f>IF(Belegerfassung!C5187&lt;&gt;"",0,"")</f>
        <v/>
      </c>
      <c r="B5179" t="str">
        <f>IFERROR(VLOOKUP(Belegerfassung!I5187,Konten!A:D,2,FALSE),"")</f>
        <v/>
      </c>
      <c r="C5179" t="str">
        <f>IF(A5179&lt;&gt;"",TEXT(Belegerfassung!C5187,"TT.MM.JJJJ"),"")</f>
        <v/>
      </c>
      <c r="D5179" t="str">
        <f>IFERROR(VLOOKUP(Belegerfassung!A5187,Abfrage!$E$2:$F$20,2,FALSE),"")</f>
        <v/>
      </c>
      <c r="E5179" t="str">
        <f>IF(A5179&lt;&gt;"",Belegerfassung!B5187,"")</f>
        <v/>
      </c>
      <c r="F5179" t="str">
        <f>IF(Belegerfassung!L5187="","",IF(Belegerfassung!L5187&lt;&gt;"",IF(Belegerfassung!L5187&lt;&gt;"",IF(Belegerfassung!J5187&lt;&gt;0,VLOOKUP(Belegerfassung!L5187,Abfrage!$A$2:$C$19,2,),VLOOKUP(Belegerfassung!L5187,Abfrage!$A$2:$C$19,3,)),"")))</f>
        <v/>
      </c>
      <c r="G5179" t="str">
        <f t="shared" si="240"/>
        <v/>
      </c>
      <c r="H5179" s="31" t="str">
        <f>IF(A5179&lt;&gt;"",-Belegerfassung!J5187+Belegerfassung!K5187,"")</f>
        <v/>
      </c>
      <c r="I5179" s="49" t="str">
        <f>IFERROR(IF(H5179&lt;&gt;"",Belegerfassung!L5187*100,""),IF(OR(Belegerfassung!L5187="Leistung EU - Erlöse",Belegerfassung!L5187="Lieferungen EU-Erlöse",Belegerfassung!L5187="EUST",Belegerfassung!L5187="Bauleistungen 20%")=TRUE,"",MID(Belegerfassung!L5187,4,2)))</f>
        <v/>
      </c>
      <c r="J5179" s="6" t="str">
        <f>IF(A5179&lt;&gt;"",LEFT(Belegerfassung!D5187,40),"")</f>
        <v/>
      </c>
      <c r="K5179" t="str">
        <f>IF(A5179&lt;&gt;"",VLOOKUP(D5179,Abfrage!$F$2:$G$21,2,FALSE),"")</f>
        <v/>
      </c>
      <c r="L5179" s="6" t="str">
        <f>IF(Belegerfassung!H5187&lt;&gt;"",Belegerfassung!H5187,"")</f>
        <v/>
      </c>
      <c r="M5179" t="str">
        <f>IFERROR(IF(Belegerfassung!E5187&lt;&gt;"",VLOOKUP(Belegerfassung!E5187,Abfrage!$L$2:$M$15,2,),""),"")</f>
        <v/>
      </c>
      <c r="N5179" t="str">
        <f t="shared" si="241"/>
        <v/>
      </c>
      <c r="O5179" t="str">
        <f t="shared" si="242"/>
        <v/>
      </c>
      <c r="P5179" t="str">
        <f>IF(Belegerfassung!G5187&lt;&gt;"",CONCATENATE(Belegerfassung!G5187,".pdf"),"")</f>
        <v/>
      </c>
    </row>
    <row r="5180" spans="1:16">
      <c r="A5180" t="str">
        <f>IF(Belegerfassung!C5188&lt;&gt;"",0,"")</f>
        <v/>
      </c>
      <c r="B5180" t="str">
        <f>IFERROR(VLOOKUP(Belegerfassung!I5188,Konten!A:D,2,FALSE),"")</f>
        <v/>
      </c>
      <c r="C5180" t="str">
        <f>IF(A5180&lt;&gt;"",TEXT(Belegerfassung!C5188,"TT.MM.JJJJ"),"")</f>
        <v/>
      </c>
      <c r="D5180" t="str">
        <f>IFERROR(VLOOKUP(Belegerfassung!A5188,Abfrage!$E$2:$F$20,2,FALSE),"")</f>
        <v/>
      </c>
      <c r="E5180" t="str">
        <f>IF(A5180&lt;&gt;"",Belegerfassung!B5188,"")</f>
        <v/>
      </c>
      <c r="F5180" t="str">
        <f>IF(Belegerfassung!L5188="","",IF(Belegerfassung!L5188&lt;&gt;"",IF(Belegerfassung!L5188&lt;&gt;"",IF(Belegerfassung!J5188&lt;&gt;0,VLOOKUP(Belegerfassung!L5188,Abfrage!$A$2:$C$19,2,),VLOOKUP(Belegerfassung!L5188,Abfrage!$A$2:$C$19,3,)),"")))</f>
        <v/>
      </c>
      <c r="G5180" t="str">
        <f t="shared" si="240"/>
        <v/>
      </c>
      <c r="H5180" s="31" t="str">
        <f>IF(A5180&lt;&gt;"",-Belegerfassung!J5188+Belegerfassung!K5188,"")</f>
        <v/>
      </c>
      <c r="I5180" s="49" t="str">
        <f>IFERROR(IF(H5180&lt;&gt;"",Belegerfassung!L5188*100,""),IF(OR(Belegerfassung!L5188="Leistung EU - Erlöse",Belegerfassung!L5188="Lieferungen EU-Erlöse",Belegerfassung!L5188="EUST",Belegerfassung!L5188="Bauleistungen 20%")=TRUE,"",MID(Belegerfassung!L5188,4,2)))</f>
        <v/>
      </c>
      <c r="J5180" s="6" t="str">
        <f>IF(A5180&lt;&gt;"",LEFT(Belegerfassung!D5188,40),"")</f>
        <v/>
      </c>
      <c r="K5180" t="str">
        <f>IF(A5180&lt;&gt;"",VLOOKUP(D5180,Abfrage!$F$2:$G$21,2,FALSE),"")</f>
        <v/>
      </c>
      <c r="L5180" s="6" t="str">
        <f>IF(Belegerfassung!H5188&lt;&gt;"",Belegerfassung!H5188,"")</f>
        <v/>
      </c>
      <c r="M5180" t="str">
        <f>IFERROR(IF(Belegerfassung!E5188&lt;&gt;"",VLOOKUP(Belegerfassung!E5188,Abfrage!$L$2:$M$15,2,),""),"")</f>
        <v/>
      </c>
      <c r="N5180" t="str">
        <f t="shared" si="241"/>
        <v/>
      </c>
      <c r="O5180" t="str">
        <f t="shared" si="242"/>
        <v/>
      </c>
      <c r="P5180" t="str">
        <f>IF(Belegerfassung!G5188&lt;&gt;"",CONCATENATE(Belegerfassung!G5188,".pdf"),"")</f>
        <v/>
      </c>
    </row>
    <row r="5181" spans="1:16">
      <c r="A5181" t="str">
        <f>IF(Belegerfassung!C5189&lt;&gt;"",0,"")</f>
        <v/>
      </c>
      <c r="B5181" t="str">
        <f>IFERROR(VLOOKUP(Belegerfassung!I5189,Konten!A:D,2,FALSE),"")</f>
        <v/>
      </c>
      <c r="C5181" t="str">
        <f>IF(A5181&lt;&gt;"",TEXT(Belegerfassung!C5189,"TT.MM.JJJJ"),"")</f>
        <v/>
      </c>
      <c r="D5181" t="str">
        <f>IFERROR(VLOOKUP(Belegerfassung!A5189,Abfrage!$E$2:$F$20,2,FALSE),"")</f>
        <v/>
      </c>
      <c r="E5181" t="str">
        <f>IF(A5181&lt;&gt;"",Belegerfassung!B5189,"")</f>
        <v/>
      </c>
      <c r="F5181" t="str">
        <f>IF(Belegerfassung!L5189="","",IF(Belegerfassung!L5189&lt;&gt;"",IF(Belegerfassung!L5189&lt;&gt;"",IF(Belegerfassung!J5189&lt;&gt;0,VLOOKUP(Belegerfassung!L5189,Abfrage!$A$2:$C$19,2,),VLOOKUP(Belegerfassung!L5189,Abfrage!$A$2:$C$19,3,)),"")))</f>
        <v/>
      </c>
      <c r="G5181" t="str">
        <f t="shared" si="240"/>
        <v/>
      </c>
      <c r="H5181" s="31" t="str">
        <f>IF(A5181&lt;&gt;"",-Belegerfassung!J5189+Belegerfassung!K5189,"")</f>
        <v/>
      </c>
      <c r="I5181" s="49" t="str">
        <f>IFERROR(IF(H5181&lt;&gt;"",Belegerfassung!L5189*100,""),IF(OR(Belegerfassung!L5189="Leistung EU - Erlöse",Belegerfassung!L5189="Lieferungen EU-Erlöse",Belegerfassung!L5189="EUST",Belegerfassung!L5189="Bauleistungen 20%")=TRUE,"",MID(Belegerfassung!L5189,4,2)))</f>
        <v/>
      </c>
      <c r="J5181" s="6" t="str">
        <f>IF(A5181&lt;&gt;"",LEFT(Belegerfassung!D5189,40),"")</f>
        <v/>
      </c>
      <c r="K5181" t="str">
        <f>IF(A5181&lt;&gt;"",VLOOKUP(D5181,Abfrage!$F$2:$G$21,2,FALSE),"")</f>
        <v/>
      </c>
      <c r="L5181" s="6" t="str">
        <f>IF(Belegerfassung!H5189&lt;&gt;"",Belegerfassung!H5189,"")</f>
        <v/>
      </c>
      <c r="M5181" t="str">
        <f>IFERROR(IF(Belegerfassung!E5189&lt;&gt;"",VLOOKUP(Belegerfassung!E5189,Abfrage!$L$2:$M$15,2,),""),"")</f>
        <v/>
      </c>
      <c r="N5181" t="str">
        <f t="shared" si="241"/>
        <v/>
      </c>
      <c r="O5181" t="str">
        <f t="shared" si="242"/>
        <v/>
      </c>
      <c r="P5181" t="str">
        <f>IF(Belegerfassung!G5189&lt;&gt;"",CONCATENATE(Belegerfassung!G5189,".pdf"),"")</f>
        <v/>
      </c>
    </row>
    <row r="5182" spans="1:16">
      <c r="A5182" t="str">
        <f>IF(Belegerfassung!C5190&lt;&gt;"",0,"")</f>
        <v/>
      </c>
      <c r="B5182" t="str">
        <f>IFERROR(VLOOKUP(Belegerfassung!I5190,Konten!A:D,2,FALSE),"")</f>
        <v/>
      </c>
      <c r="C5182" t="str">
        <f>IF(A5182&lt;&gt;"",TEXT(Belegerfassung!C5190,"TT.MM.JJJJ"),"")</f>
        <v/>
      </c>
      <c r="D5182" t="str">
        <f>IFERROR(VLOOKUP(Belegerfassung!A5190,Abfrage!$E$2:$F$20,2,FALSE),"")</f>
        <v/>
      </c>
      <c r="E5182" t="str">
        <f>IF(A5182&lt;&gt;"",Belegerfassung!B5190,"")</f>
        <v/>
      </c>
      <c r="F5182" t="str">
        <f>IF(Belegerfassung!L5190="","",IF(Belegerfassung!L5190&lt;&gt;"",IF(Belegerfassung!L5190&lt;&gt;"",IF(Belegerfassung!J5190&lt;&gt;0,VLOOKUP(Belegerfassung!L5190,Abfrage!$A$2:$C$19,2,),VLOOKUP(Belegerfassung!L5190,Abfrage!$A$2:$C$19,3,)),"")))</f>
        <v/>
      </c>
      <c r="G5182" t="str">
        <f t="shared" si="240"/>
        <v/>
      </c>
      <c r="H5182" s="31" t="str">
        <f>IF(A5182&lt;&gt;"",-Belegerfassung!J5190+Belegerfassung!K5190,"")</f>
        <v/>
      </c>
      <c r="I5182" s="49" t="str">
        <f>IFERROR(IF(H5182&lt;&gt;"",Belegerfassung!L5190*100,""),IF(OR(Belegerfassung!L5190="Leistung EU - Erlöse",Belegerfassung!L5190="Lieferungen EU-Erlöse",Belegerfassung!L5190="EUST",Belegerfassung!L5190="Bauleistungen 20%")=TRUE,"",MID(Belegerfassung!L5190,4,2)))</f>
        <v/>
      </c>
      <c r="J5182" s="6" t="str">
        <f>IF(A5182&lt;&gt;"",LEFT(Belegerfassung!D5190,40),"")</f>
        <v/>
      </c>
      <c r="K5182" t="str">
        <f>IF(A5182&lt;&gt;"",VLOOKUP(D5182,Abfrage!$F$2:$G$21,2,FALSE),"")</f>
        <v/>
      </c>
      <c r="L5182" s="6" t="str">
        <f>IF(Belegerfassung!H5190&lt;&gt;"",Belegerfassung!H5190,"")</f>
        <v/>
      </c>
      <c r="M5182" t="str">
        <f>IFERROR(IF(Belegerfassung!E5190&lt;&gt;"",VLOOKUP(Belegerfassung!E5190,Abfrage!$L$2:$M$15,2,),""),"")</f>
        <v/>
      </c>
      <c r="N5182" t="str">
        <f t="shared" si="241"/>
        <v/>
      </c>
      <c r="O5182" t="str">
        <f t="shared" si="242"/>
        <v/>
      </c>
      <c r="P5182" t="str">
        <f>IF(Belegerfassung!G5190&lt;&gt;"",CONCATENATE(Belegerfassung!G5190,".pdf"),"")</f>
        <v/>
      </c>
    </row>
    <row r="5183" spans="1:16">
      <c r="A5183" t="str">
        <f>IF(Belegerfassung!C5191&lt;&gt;"",0,"")</f>
        <v/>
      </c>
      <c r="B5183" t="str">
        <f>IFERROR(VLOOKUP(Belegerfassung!I5191,Konten!A:D,2,FALSE),"")</f>
        <v/>
      </c>
      <c r="C5183" t="str">
        <f>IF(A5183&lt;&gt;"",TEXT(Belegerfassung!C5191,"TT.MM.JJJJ"),"")</f>
        <v/>
      </c>
      <c r="D5183" t="str">
        <f>IFERROR(VLOOKUP(Belegerfassung!A5191,Abfrage!$E$2:$F$20,2,FALSE),"")</f>
        <v/>
      </c>
      <c r="E5183" t="str">
        <f>IF(A5183&lt;&gt;"",Belegerfassung!B5191,"")</f>
        <v/>
      </c>
      <c r="F5183" t="str">
        <f>IF(Belegerfassung!L5191="","",IF(Belegerfassung!L5191&lt;&gt;"",IF(Belegerfassung!L5191&lt;&gt;"",IF(Belegerfassung!J5191&lt;&gt;0,VLOOKUP(Belegerfassung!L5191,Abfrage!$A$2:$C$19,2,),VLOOKUP(Belegerfassung!L5191,Abfrage!$A$2:$C$19,3,)),"")))</f>
        <v/>
      </c>
      <c r="G5183" t="str">
        <f t="shared" si="240"/>
        <v/>
      </c>
      <c r="H5183" s="31" t="str">
        <f>IF(A5183&lt;&gt;"",-Belegerfassung!J5191+Belegerfassung!K5191,"")</f>
        <v/>
      </c>
      <c r="I5183" s="49" t="str">
        <f>IFERROR(IF(H5183&lt;&gt;"",Belegerfassung!L5191*100,""),IF(OR(Belegerfassung!L5191="Leistung EU - Erlöse",Belegerfassung!L5191="Lieferungen EU-Erlöse",Belegerfassung!L5191="EUST",Belegerfassung!L5191="Bauleistungen 20%")=TRUE,"",MID(Belegerfassung!L5191,4,2)))</f>
        <v/>
      </c>
      <c r="J5183" s="6" t="str">
        <f>IF(A5183&lt;&gt;"",LEFT(Belegerfassung!D5191,40),"")</f>
        <v/>
      </c>
      <c r="K5183" t="str">
        <f>IF(A5183&lt;&gt;"",VLOOKUP(D5183,Abfrage!$F$2:$G$21,2,FALSE),"")</f>
        <v/>
      </c>
      <c r="L5183" s="6" t="str">
        <f>IF(Belegerfassung!H5191&lt;&gt;"",Belegerfassung!H5191,"")</f>
        <v/>
      </c>
      <c r="M5183" t="str">
        <f>IFERROR(IF(Belegerfassung!E5191&lt;&gt;"",VLOOKUP(Belegerfassung!E5191,Abfrage!$L$2:$M$15,2,),""),"")</f>
        <v/>
      </c>
      <c r="N5183" t="str">
        <f t="shared" si="241"/>
        <v/>
      </c>
      <c r="O5183" t="str">
        <f t="shared" si="242"/>
        <v/>
      </c>
      <c r="P5183" t="str">
        <f>IF(Belegerfassung!G5191&lt;&gt;"",CONCATENATE(Belegerfassung!G5191,".pdf"),"")</f>
        <v/>
      </c>
    </row>
    <row r="5184" spans="1:16">
      <c r="A5184" t="str">
        <f>IF(Belegerfassung!C5192&lt;&gt;"",0,"")</f>
        <v/>
      </c>
      <c r="B5184" t="str">
        <f>IFERROR(VLOOKUP(Belegerfassung!I5192,Konten!A:D,2,FALSE),"")</f>
        <v/>
      </c>
      <c r="C5184" t="str">
        <f>IF(A5184&lt;&gt;"",TEXT(Belegerfassung!C5192,"TT.MM.JJJJ"),"")</f>
        <v/>
      </c>
      <c r="D5184" t="str">
        <f>IFERROR(VLOOKUP(Belegerfassung!A5192,Abfrage!$E$2:$F$20,2,FALSE),"")</f>
        <v/>
      </c>
      <c r="E5184" t="str">
        <f>IF(A5184&lt;&gt;"",Belegerfassung!B5192,"")</f>
        <v/>
      </c>
      <c r="F5184" t="str">
        <f>IF(Belegerfassung!L5192="","",IF(Belegerfassung!L5192&lt;&gt;"",IF(Belegerfassung!L5192&lt;&gt;"",IF(Belegerfassung!J5192&lt;&gt;0,VLOOKUP(Belegerfassung!L5192,Abfrage!$A$2:$C$19,2,),VLOOKUP(Belegerfassung!L5192,Abfrage!$A$2:$C$19,3,)),"")))</f>
        <v/>
      </c>
      <c r="G5184" t="str">
        <f t="shared" si="240"/>
        <v/>
      </c>
      <c r="H5184" s="31" t="str">
        <f>IF(A5184&lt;&gt;"",-Belegerfassung!J5192+Belegerfassung!K5192,"")</f>
        <v/>
      </c>
      <c r="I5184" s="49" t="str">
        <f>IFERROR(IF(H5184&lt;&gt;"",Belegerfassung!L5192*100,""),IF(OR(Belegerfassung!L5192="Leistung EU - Erlöse",Belegerfassung!L5192="Lieferungen EU-Erlöse",Belegerfassung!L5192="EUST",Belegerfassung!L5192="Bauleistungen 20%")=TRUE,"",MID(Belegerfassung!L5192,4,2)))</f>
        <v/>
      </c>
      <c r="J5184" s="6" t="str">
        <f>IF(A5184&lt;&gt;"",LEFT(Belegerfassung!D5192,40),"")</f>
        <v/>
      </c>
      <c r="K5184" t="str">
        <f>IF(A5184&lt;&gt;"",VLOOKUP(D5184,Abfrage!$F$2:$G$21,2,FALSE),"")</f>
        <v/>
      </c>
      <c r="L5184" s="6" t="str">
        <f>IF(Belegerfassung!H5192&lt;&gt;"",Belegerfassung!H5192,"")</f>
        <v/>
      </c>
      <c r="M5184" t="str">
        <f>IFERROR(IF(Belegerfassung!E5192&lt;&gt;"",VLOOKUP(Belegerfassung!E5192,Abfrage!$L$2:$M$15,2,),""),"")</f>
        <v/>
      </c>
      <c r="N5184" t="str">
        <f t="shared" si="241"/>
        <v/>
      </c>
      <c r="O5184" t="str">
        <f t="shared" si="242"/>
        <v/>
      </c>
      <c r="P5184" t="str">
        <f>IF(Belegerfassung!G5192&lt;&gt;"",CONCATENATE(Belegerfassung!G5192,".pdf"),"")</f>
        <v/>
      </c>
    </row>
    <row r="5185" spans="1:16">
      <c r="A5185" t="str">
        <f>IF(Belegerfassung!C5193&lt;&gt;"",0,"")</f>
        <v/>
      </c>
      <c r="B5185" t="str">
        <f>IFERROR(VLOOKUP(Belegerfassung!I5193,Konten!A:D,2,FALSE),"")</f>
        <v/>
      </c>
      <c r="C5185" t="str">
        <f>IF(A5185&lt;&gt;"",TEXT(Belegerfassung!C5193,"TT.MM.JJJJ"),"")</f>
        <v/>
      </c>
      <c r="D5185" t="str">
        <f>IFERROR(VLOOKUP(Belegerfassung!A5193,Abfrage!$E$2:$F$20,2,FALSE),"")</f>
        <v/>
      </c>
      <c r="E5185" t="str">
        <f>IF(A5185&lt;&gt;"",Belegerfassung!B5193,"")</f>
        <v/>
      </c>
      <c r="F5185" t="str">
        <f>IF(Belegerfassung!L5193="","",IF(Belegerfassung!L5193&lt;&gt;"",IF(Belegerfassung!L5193&lt;&gt;"",IF(Belegerfassung!J5193&lt;&gt;0,VLOOKUP(Belegerfassung!L5193,Abfrage!$A$2:$C$19,2,),VLOOKUP(Belegerfassung!L5193,Abfrage!$A$2:$C$19,3,)),"")))</f>
        <v/>
      </c>
      <c r="G5185" t="str">
        <f t="shared" si="240"/>
        <v/>
      </c>
      <c r="H5185" s="31" t="str">
        <f>IF(A5185&lt;&gt;"",-Belegerfassung!J5193+Belegerfassung!K5193,"")</f>
        <v/>
      </c>
      <c r="I5185" s="49" t="str">
        <f>IFERROR(IF(H5185&lt;&gt;"",Belegerfassung!L5193*100,""),IF(OR(Belegerfassung!L5193="Leistung EU - Erlöse",Belegerfassung!L5193="Lieferungen EU-Erlöse",Belegerfassung!L5193="EUST",Belegerfassung!L5193="Bauleistungen 20%")=TRUE,"",MID(Belegerfassung!L5193,4,2)))</f>
        <v/>
      </c>
      <c r="J5185" s="6" t="str">
        <f>IF(A5185&lt;&gt;"",LEFT(Belegerfassung!D5193,40),"")</f>
        <v/>
      </c>
      <c r="K5185" t="str">
        <f>IF(A5185&lt;&gt;"",VLOOKUP(D5185,Abfrage!$F$2:$G$21,2,FALSE),"")</f>
        <v/>
      </c>
      <c r="L5185" s="6" t="str">
        <f>IF(Belegerfassung!H5193&lt;&gt;"",Belegerfassung!H5193,"")</f>
        <v/>
      </c>
      <c r="M5185" t="str">
        <f>IFERROR(IF(Belegerfassung!E5193&lt;&gt;"",VLOOKUP(Belegerfassung!E5193,Abfrage!$L$2:$M$15,2,),""),"")</f>
        <v/>
      </c>
      <c r="N5185" t="str">
        <f t="shared" si="241"/>
        <v/>
      </c>
      <c r="O5185" t="str">
        <f t="shared" si="242"/>
        <v/>
      </c>
      <c r="P5185" t="str">
        <f>IF(Belegerfassung!G5193&lt;&gt;"",CONCATENATE(Belegerfassung!G5193,".pdf"),"")</f>
        <v/>
      </c>
    </row>
    <row r="5186" spans="1:16">
      <c r="A5186" t="str">
        <f>IF(Belegerfassung!C5194&lt;&gt;"",0,"")</f>
        <v/>
      </c>
      <c r="B5186" t="str">
        <f>IFERROR(VLOOKUP(Belegerfassung!I5194,Konten!A:D,2,FALSE),"")</f>
        <v/>
      </c>
      <c r="C5186" t="str">
        <f>IF(A5186&lt;&gt;"",TEXT(Belegerfassung!C5194,"TT.MM.JJJJ"),"")</f>
        <v/>
      </c>
      <c r="D5186" t="str">
        <f>IFERROR(VLOOKUP(Belegerfassung!A5194,Abfrage!$E$2:$F$20,2,FALSE),"")</f>
        <v/>
      </c>
      <c r="E5186" t="str">
        <f>IF(A5186&lt;&gt;"",Belegerfassung!B5194,"")</f>
        <v/>
      </c>
      <c r="F5186" t="str">
        <f>IF(Belegerfassung!L5194="","",IF(Belegerfassung!L5194&lt;&gt;"",IF(Belegerfassung!L5194&lt;&gt;"",IF(Belegerfassung!J5194&lt;&gt;0,VLOOKUP(Belegerfassung!L5194,Abfrage!$A$2:$C$19,2,),VLOOKUP(Belegerfassung!L5194,Abfrage!$A$2:$C$19,3,)),"")))</f>
        <v/>
      </c>
      <c r="G5186" t="str">
        <f t="shared" si="240"/>
        <v/>
      </c>
      <c r="H5186" s="31" t="str">
        <f>IF(A5186&lt;&gt;"",-Belegerfassung!J5194+Belegerfassung!K5194,"")</f>
        <v/>
      </c>
      <c r="I5186" s="49" t="str">
        <f>IFERROR(IF(H5186&lt;&gt;"",Belegerfassung!L5194*100,""),IF(OR(Belegerfassung!L5194="Leistung EU - Erlöse",Belegerfassung!L5194="Lieferungen EU-Erlöse",Belegerfassung!L5194="EUST",Belegerfassung!L5194="Bauleistungen 20%")=TRUE,"",MID(Belegerfassung!L5194,4,2)))</f>
        <v/>
      </c>
      <c r="J5186" s="6" t="str">
        <f>IF(A5186&lt;&gt;"",LEFT(Belegerfassung!D5194,40),"")</f>
        <v/>
      </c>
      <c r="K5186" t="str">
        <f>IF(A5186&lt;&gt;"",VLOOKUP(D5186,Abfrage!$F$2:$G$21,2,FALSE),"")</f>
        <v/>
      </c>
      <c r="L5186" s="6" t="str">
        <f>IF(Belegerfassung!H5194&lt;&gt;"",Belegerfassung!H5194,"")</f>
        <v/>
      </c>
      <c r="M5186" t="str">
        <f>IFERROR(IF(Belegerfassung!E5194&lt;&gt;"",VLOOKUP(Belegerfassung!E5194,Abfrage!$L$2:$M$15,2,),""),"")</f>
        <v/>
      </c>
      <c r="N5186" t="str">
        <f t="shared" si="241"/>
        <v/>
      </c>
      <c r="O5186" t="str">
        <f t="shared" si="242"/>
        <v/>
      </c>
      <c r="P5186" t="str">
        <f>IF(Belegerfassung!G5194&lt;&gt;"",CONCATENATE(Belegerfassung!G5194,".pdf"),"")</f>
        <v/>
      </c>
    </row>
    <row r="5187" spans="1:16">
      <c r="A5187" t="str">
        <f>IF(Belegerfassung!C5195&lt;&gt;"",0,"")</f>
        <v/>
      </c>
      <c r="B5187" t="str">
        <f>IFERROR(VLOOKUP(Belegerfassung!I5195,Konten!A:D,2,FALSE),"")</f>
        <v/>
      </c>
      <c r="C5187" t="str">
        <f>IF(A5187&lt;&gt;"",TEXT(Belegerfassung!C5195,"TT.MM.JJJJ"),"")</f>
        <v/>
      </c>
      <c r="D5187" t="str">
        <f>IFERROR(VLOOKUP(Belegerfassung!A5195,Abfrage!$E$2:$F$20,2,FALSE),"")</f>
        <v/>
      </c>
      <c r="E5187" t="str">
        <f>IF(A5187&lt;&gt;"",Belegerfassung!B5195,"")</f>
        <v/>
      </c>
      <c r="F5187" t="str">
        <f>IF(Belegerfassung!L5195="","",IF(Belegerfassung!L5195&lt;&gt;"",IF(Belegerfassung!L5195&lt;&gt;"",IF(Belegerfassung!J5195&lt;&gt;0,VLOOKUP(Belegerfassung!L5195,Abfrage!$A$2:$C$19,2,),VLOOKUP(Belegerfassung!L5195,Abfrage!$A$2:$C$19,3,)),"")))</f>
        <v/>
      </c>
      <c r="G5187" t="str">
        <f t="shared" ref="G5187:G5250" si="243">IF(A5187&lt;&gt;"",1,"")</f>
        <v/>
      </c>
      <c r="H5187" s="31" t="str">
        <f>IF(A5187&lt;&gt;"",-Belegerfassung!J5195+Belegerfassung!K5195,"")</f>
        <v/>
      </c>
      <c r="I5187" s="49" t="str">
        <f>IFERROR(IF(H5187&lt;&gt;"",Belegerfassung!L5195*100,""),IF(OR(Belegerfassung!L5195="Leistung EU - Erlöse",Belegerfassung!L5195="Lieferungen EU-Erlöse",Belegerfassung!L5195="EUST",Belegerfassung!L5195="Bauleistungen 20%")=TRUE,"",MID(Belegerfassung!L5195,4,2)))</f>
        <v/>
      </c>
      <c r="J5187" s="6" t="str">
        <f>IF(A5187&lt;&gt;"",LEFT(Belegerfassung!D5195,40),"")</f>
        <v/>
      </c>
      <c r="K5187" t="str">
        <f>IF(A5187&lt;&gt;"",VLOOKUP(D5187,Abfrage!$F$2:$G$21,2,FALSE),"")</f>
        <v/>
      </c>
      <c r="L5187" s="6" t="str">
        <f>IF(Belegerfassung!H5195&lt;&gt;"",Belegerfassung!H5195,"")</f>
        <v/>
      </c>
      <c r="M5187" t="str">
        <f>IFERROR(IF(Belegerfassung!E5195&lt;&gt;"",VLOOKUP(Belegerfassung!E5195,Abfrage!$L$2:$M$15,2,),""),"")</f>
        <v/>
      </c>
      <c r="N5187" t="str">
        <f t="shared" ref="N5187:N5250" si="244">IF(A5187&lt;&gt;"","E","")</f>
        <v/>
      </c>
      <c r="O5187" t="str">
        <f t="shared" ref="O5187:O5250" si="245">IF(A5187&lt;&gt;"","A","")</f>
        <v/>
      </c>
      <c r="P5187" t="str">
        <f>IF(Belegerfassung!G5195&lt;&gt;"",CONCATENATE(Belegerfassung!G5195,".pdf"),"")</f>
        <v/>
      </c>
    </row>
    <row r="5188" spans="1:16">
      <c r="A5188" t="str">
        <f>IF(Belegerfassung!C5196&lt;&gt;"",0,"")</f>
        <v/>
      </c>
      <c r="B5188" t="str">
        <f>IFERROR(VLOOKUP(Belegerfassung!I5196,Konten!A:D,2,FALSE),"")</f>
        <v/>
      </c>
      <c r="C5188" t="str">
        <f>IF(A5188&lt;&gt;"",TEXT(Belegerfassung!C5196,"TT.MM.JJJJ"),"")</f>
        <v/>
      </c>
      <c r="D5188" t="str">
        <f>IFERROR(VLOOKUP(Belegerfassung!A5196,Abfrage!$E$2:$F$20,2,FALSE),"")</f>
        <v/>
      </c>
      <c r="E5188" t="str">
        <f>IF(A5188&lt;&gt;"",Belegerfassung!B5196,"")</f>
        <v/>
      </c>
      <c r="F5188" t="str">
        <f>IF(Belegerfassung!L5196="","",IF(Belegerfassung!L5196&lt;&gt;"",IF(Belegerfassung!L5196&lt;&gt;"",IF(Belegerfassung!J5196&lt;&gt;0,VLOOKUP(Belegerfassung!L5196,Abfrage!$A$2:$C$19,2,),VLOOKUP(Belegerfassung!L5196,Abfrage!$A$2:$C$19,3,)),"")))</f>
        <v/>
      </c>
      <c r="G5188" t="str">
        <f t="shared" si="243"/>
        <v/>
      </c>
      <c r="H5188" s="31" t="str">
        <f>IF(A5188&lt;&gt;"",-Belegerfassung!J5196+Belegerfassung!K5196,"")</f>
        <v/>
      </c>
      <c r="I5188" s="49" t="str">
        <f>IFERROR(IF(H5188&lt;&gt;"",Belegerfassung!L5196*100,""),IF(OR(Belegerfassung!L5196="Leistung EU - Erlöse",Belegerfassung!L5196="Lieferungen EU-Erlöse",Belegerfassung!L5196="EUST",Belegerfassung!L5196="Bauleistungen 20%")=TRUE,"",MID(Belegerfassung!L5196,4,2)))</f>
        <v/>
      </c>
      <c r="J5188" s="6" t="str">
        <f>IF(A5188&lt;&gt;"",LEFT(Belegerfassung!D5196,40),"")</f>
        <v/>
      </c>
      <c r="K5188" t="str">
        <f>IF(A5188&lt;&gt;"",VLOOKUP(D5188,Abfrage!$F$2:$G$21,2,FALSE),"")</f>
        <v/>
      </c>
      <c r="L5188" s="6" t="str">
        <f>IF(Belegerfassung!H5196&lt;&gt;"",Belegerfassung!H5196,"")</f>
        <v/>
      </c>
      <c r="M5188" t="str">
        <f>IFERROR(IF(Belegerfassung!E5196&lt;&gt;"",VLOOKUP(Belegerfassung!E5196,Abfrage!$L$2:$M$15,2,),""),"")</f>
        <v/>
      </c>
      <c r="N5188" t="str">
        <f t="shared" si="244"/>
        <v/>
      </c>
      <c r="O5188" t="str">
        <f t="shared" si="245"/>
        <v/>
      </c>
      <c r="P5188" t="str">
        <f>IF(Belegerfassung!G5196&lt;&gt;"",CONCATENATE(Belegerfassung!G5196,".pdf"),"")</f>
        <v/>
      </c>
    </row>
    <row r="5189" spans="1:16">
      <c r="A5189" t="str">
        <f>IF(Belegerfassung!C5197&lt;&gt;"",0,"")</f>
        <v/>
      </c>
      <c r="B5189" t="str">
        <f>IFERROR(VLOOKUP(Belegerfassung!I5197,Konten!A:D,2,FALSE),"")</f>
        <v/>
      </c>
      <c r="C5189" t="str">
        <f>IF(A5189&lt;&gt;"",TEXT(Belegerfassung!C5197,"TT.MM.JJJJ"),"")</f>
        <v/>
      </c>
      <c r="D5189" t="str">
        <f>IFERROR(VLOOKUP(Belegerfassung!A5197,Abfrage!$E$2:$F$20,2,FALSE),"")</f>
        <v/>
      </c>
      <c r="E5189" t="str">
        <f>IF(A5189&lt;&gt;"",Belegerfassung!B5197,"")</f>
        <v/>
      </c>
      <c r="F5189" t="str">
        <f>IF(Belegerfassung!L5197="","",IF(Belegerfassung!L5197&lt;&gt;"",IF(Belegerfassung!L5197&lt;&gt;"",IF(Belegerfassung!J5197&lt;&gt;0,VLOOKUP(Belegerfassung!L5197,Abfrage!$A$2:$C$19,2,),VLOOKUP(Belegerfassung!L5197,Abfrage!$A$2:$C$19,3,)),"")))</f>
        <v/>
      </c>
      <c r="G5189" t="str">
        <f t="shared" si="243"/>
        <v/>
      </c>
      <c r="H5189" s="31" t="str">
        <f>IF(A5189&lt;&gt;"",-Belegerfassung!J5197+Belegerfassung!K5197,"")</f>
        <v/>
      </c>
      <c r="I5189" s="49" t="str">
        <f>IFERROR(IF(H5189&lt;&gt;"",Belegerfassung!L5197*100,""),IF(OR(Belegerfassung!L5197="Leistung EU - Erlöse",Belegerfassung!L5197="Lieferungen EU-Erlöse",Belegerfassung!L5197="EUST",Belegerfassung!L5197="Bauleistungen 20%")=TRUE,"",MID(Belegerfassung!L5197,4,2)))</f>
        <v/>
      </c>
      <c r="J5189" s="6" t="str">
        <f>IF(A5189&lt;&gt;"",LEFT(Belegerfassung!D5197,40),"")</f>
        <v/>
      </c>
      <c r="K5189" t="str">
        <f>IF(A5189&lt;&gt;"",VLOOKUP(D5189,Abfrage!$F$2:$G$21,2,FALSE),"")</f>
        <v/>
      </c>
      <c r="L5189" s="6" t="str">
        <f>IF(Belegerfassung!H5197&lt;&gt;"",Belegerfassung!H5197,"")</f>
        <v/>
      </c>
      <c r="M5189" t="str">
        <f>IFERROR(IF(Belegerfassung!E5197&lt;&gt;"",VLOOKUP(Belegerfassung!E5197,Abfrage!$L$2:$M$15,2,),""),"")</f>
        <v/>
      </c>
      <c r="N5189" t="str">
        <f t="shared" si="244"/>
        <v/>
      </c>
      <c r="O5189" t="str">
        <f t="shared" si="245"/>
        <v/>
      </c>
      <c r="P5189" t="str">
        <f>IF(Belegerfassung!G5197&lt;&gt;"",CONCATENATE(Belegerfassung!G5197,".pdf"),"")</f>
        <v/>
      </c>
    </row>
    <row r="5190" spans="1:16">
      <c r="A5190" t="str">
        <f>IF(Belegerfassung!C5198&lt;&gt;"",0,"")</f>
        <v/>
      </c>
      <c r="B5190" t="str">
        <f>IFERROR(VLOOKUP(Belegerfassung!I5198,Konten!A:D,2,FALSE),"")</f>
        <v/>
      </c>
      <c r="C5190" t="str">
        <f>IF(A5190&lt;&gt;"",TEXT(Belegerfassung!C5198,"TT.MM.JJJJ"),"")</f>
        <v/>
      </c>
      <c r="D5190" t="str">
        <f>IFERROR(VLOOKUP(Belegerfassung!A5198,Abfrage!$E$2:$F$20,2,FALSE),"")</f>
        <v/>
      </c>
      <c r="E5190" t="str">
        <f>IF(A5190&lt;&gt;"",Belegerfassung!B5198,"")</f>
        <v/>
      </c>
      <c r="F5190" t="str">
        <f>IF(Belegerfassung!L5198="","",IF(Belegerfassung!L5198&lt;&gt;"",IF(Belegerfassung!L5198&lt;&gt;"",IF(Belegerfassung!J5198&lt;&gt;0,VLOOKUP(Belegerfassung!L5198,Abfrage!$A$2:$C$19,2,),VLOOKUP(Belegerfassung!L5198,Abfrage!$A$2:$C$19,3,)),"")))</f>
        <v/>
      </c>
      <c r="G5190" t="str">
        <f t="shared" si="243"/>
        <v/>
      </c>
      <c r="H5190" s="31" t="str">
        <f>IF(A5190&lt;&gt;"",-Belegerfassung!J5198+Belegerfassung!K5198,"")</f>
        <v/>
      </c>
      <c r="I5190" s="49" t="str">
        <f>IFERROR(IF(H5190&lt;&gt;"",Belegerfassung!L5198*100,""),IF(OR(Belegerfassung!L5198="Leistung EU - Erlöse",Belegerfassung!L5198="Lieferungen EU-Erlöse",Belegerfassung!L5198="EUST",Belegerfassung!L5198="Bauleistungen 20%")=TRUE,"",MID(Belegerfassung!L5198,4,2)))</f>
        <v/>
      </c>
      <c r="J5190" s="6" t="str">
        <f>IF(A5190&lt;&gt;"",LEFT(Belegerfassung!D5198,40),"")</f>
        <v/>
      </c>
      <c r="K5190" t="str">
        <f>IF(A5190&lt;&gt;"",VLOOKUP(D5190,Abfrage!$F$2:$G$21,2,FALSE),"")</f>
        <v/>
      </c>
      <c r="L5190" s="6" t="str">
        <f>IF(Belegerfassung!H5198&lt;&gt;"",Belegerfassung!H5198,"")</f>
        <v/>
      </c>
      <c r="M5190" t="str">
        <f>IFERROR(IF(Belegerfassung!E5198&lt;&gt;"",VLOOKUP(Belegerfassung!E5198,Abfrage!$L$2:$M$15,2,),""),"")</f>
        <v/>
      </c>
      <c r="N5190" t="str">
        <f t="shared" si="244"/>
        <v/>
      </c>
      <c r="O5190" t="str">
        <f t="shared" si="245"/>
        <v/>
      </c>
      <c r="P5190" t="str">
        <f>IF(Belegerfassung!G5198&lt;&gt;"",CONCATENATE(Belegerfassung!G5198,".pdf"),"")</f>
        <v/>
      </c>
    </row>
    <row r="5191" spans="1:16">
      <c r="A5191" t="str">
        <f>IF(Belegerfassung!C5199&lt;&gt;"",0,"")</f>
        <v/>
      </c>
      <c r="B5191" t="str">
        <f>IFERROR(VLOOKUP(Belegerfassung!I5199,Konten!A:D,2,FALSE),"")</f>
        <v/>
      </c>
      <c r="C5191" t="str">
        <f>IF(A5191&lt;&gt;"",TEXT(Belegerfassung!C5199,"TT.MM.JJJJ"),"")</f>
        <v/>
      </c>
      <c r="D5191" t="str">
        <f>IFERROR(VLOOKUP(Belegerfassung!A5199,Abfrage!$E$2:$F$20,2,FALSE),"")</f>
        <v/>
      </c>
      <c r="E5191" t="str">
        <f>IF(A5191&lt;&gt;"",Belegerfassung!B5199,"")</f>
        <v/>
      </c>
      <c r="F5191" t="str">
        <f>IF(Belegerfassung!L5199="","",IF(Belegerfassung!L5199&lt;&gt;"",IF(Belegerfassung!L5199&lt;&gt;"",IF(Belegerfassung!J5199&lt;&gt;0,VLOOKUP(Belegerfassung!L5199,Abfrage!$A$2:$C$19,2,),VLOOKUP(Belegerfassung!L5199,Abfrage!$A$2:$C$19,3,)),"")))</f>
        <v/>
      </c>
      <c r="G5191" t="str">
        <f t="shared" si="243"/>
        <v/>
      </c>
      <c r="H5191" s="31" t="str">
        <f>IF(A5191&lt;&gt;"",-Belegerfassung!J5199+Belegerfassung!K5199,"")</f>
        <v/>
      </c>
      <c r="I5191" s="49" t="str">
        <f>IFERROR(IF(H5191&lt;&gt;"",Belegerfassung!L5199*100,""),IF(OR(Belegerfassung!L5199="Leistung EU - Erlöse",Belegerfassung!L5199="Lieferungen EU-Erlöse",Belegerfassung!L5199="EUST",Belegerfassung!L5199="Bauleistungen 20%")=TRUE,"",MID(Belegerfassung!L5199,4,2)))</f>
        <v/>
      </c>
      <c r="J5191" s="6" t="str">
        <f>IF(A5191&lt;&gt;"",LEFT(Belegerfassung!D5199,40),"")</f>
        <v/>
      </c>
      <c r="K5191" t="str">
        <f>IF(A5191&lt;&gt;"",VLOOKUP(D5191,Abfrage!$F$2:$G$21,2,FALSE),"")</f>
        <v/>
      </c>
      <c r="L5191" s="6" t="str">
        <f>IF(Belegerfassung!H5199&lt;&gt;"",Belegerfassung!H5199,"")</f>
        <v/>
      </c>
      <c r="M5191" t="str">
        <f>IFERROR(IF(Belegerfassung!E5199&lt;&gt;"",VLOOKUP(Belegerfassung!E5199,Abfrage!$L$2:$M$15,2,),""),"")</f>
        <v/>
      </c>
      <c r="N5191" t="str">
        <f t="shared" si="244"/>
        <v/>
      </c>
      <c r="O5191" t="str">
        <f t="shared" si="245"/>
        <v/>
      </c>
      <c r="P5191" t="str">
        <f>IF(Belegerfassung!G5199&lt;&gt;"",CONCATENATE(Belegerfassung!G5199,".pdf"),"")</f>
        <v/>
      </c>
    </row>
    <row r="5192" spans="1:16">
      <c r="A5192" t="str">
        <f>IF(Belegerfassung!C5200&lt;&gt;"",0,"")</f>
        <v/>
      </c>
      <c r="B5192" t="str">
        <f>IFERROR(VLOOKUP(Belegerfassung!I5200,Konten!A:D,2,FALSE),"")</f>
        <v/>
      </c>
      <c r="C5192" t="str">
        <f>IF(A5192&lt;&gt;"",TEXT(Belegerfassung!C5200,"TT.MM.JJJJ"),"")</f>
        <v/>
      </c>
      <c r="D5192" t="str">
        <f>IFERROR(VLOOKUP(Belegerfassung!A5200,Abfrage!$E$2:$F$20,2,FALSE),"")</f>
        <v/>
      </c>
      <c r="E5192" t="str">
        <f>IF(A5192&lt;&gt;"",Belegerfassung!B5200,"")</f>
        <v/>
      </c>
      <c r="F5192" t="str">
        <f>IF(Belegerfassung!L5200="","",IF(Belegerfassung!L5200&lt;&gt;"",IF(Belegerfassung!L5200&lt;&gt;"",IF(Belegerfassung!J5200&lt;&gt;0,VLOOKUP(Belegerfassung!L5200,Abfrage!$A$2:$C$19,2,),VLOOKUP(Belegerfassung!L5200,Abfrage!$A$2:$C$19,3,)),"")))</f>
        <v/>
      </c>
      <c r="G5192" t="str">
        <f t="shared" si="243"/>
        <v/>
      </c>
      <c r="H5192" s="31" t="str">
        <f>IF(A5192&lt;&gt;"",-Belegerfassung!J5200+Belegerfassung!K5200,"")</f>
        <v/>
      </c>
      <c r="I5192" s="49" t="str">
        <f>IFERROR(IF(H5192&lt;&gt;"",Belegerfassung!L5200*100,""),IF(OR(Belegerfassung!L5200="Leistung EU - Erlöse",Belegerfassung!L5200="Lieferungen EU-Erlöse",Belegerfassung!L5200="EUST",Belegerfassung!L5200="Bauleistungen 20%")=TRUE,"",MID(Belegerfassung!L5200,4,2)))</f>
        <v/>
      </c>
      <c r="J5192" s="6" t="str">
        <f>IF(A5192&lt;&gt;"",LEFT(Belegerfassung!D5200,40),"")</f>
        <v/>
      </c>
      <c r="K5192" t="str">
        <f>IF(A5192&lt;&gt;"",VLOOKUP(D5192,Abfrage!$F$2:$G$21,2,FALSE),"")</f>
        <v/>
      </c>
      <c r="L5192" s="6" t="str">
        <f>IF(Belegerfassung!H5200&lt;&gt;"",Belegerfassung!H5200,"")</f>
        <v/>
      </c>
      <c r="M5192" t="str">
        <f>IFERROR(IF(Belegerfassung!E5200&lt;&gt;"",VLOOKUP(Belegerfassung!E5200,Abfrage!$L$2:$M$15,2,),""),"")</f>
        <v/>
      </c>
      <c r="N5192" t="str">
        <f t="shared" si="244"/>
        <v/>
      </c>
      <c r="O5192" t="str">
        <f t="shared" si="245"/>
        <v/>
      </c>
      <c r="P5192" t="str">
        <f>IF(Belegerfassung!G5200&lt;&gt;"",CONCATENATE(Belegerfassung!G5200,".pdf"),"")</f>
        <v/>
      </c>
    </row>
    <row r="5193" spans="1:16">
      <c r="A5193" t="str">
        <f>IF(Belegerfassung!C5201&lt;&gt;"",0,"")</f>
        <v/>
      </c>
      <c r="B5193" t="str">
        <f>IFERROR(VLOOKUP(Belegerfassung!I5201,Konten!A:D,2,FALSE),"")</f>
        <v/>
      </c>
      <c r="C5193" t="str">
        <f>IF(A5193&lt;&gt;"",TEXT(Belegerfassung!C5201,"TT.MM.JJJJ"),"")</f>
        <v/>
      </c>
      <c r="D5193" t="str">
        <f>IFERROR(VLOOKUP(Belegerfassung!A5201,Abfrage!$E$2:$F$20,2,FALSE),"")</f>
        <v/>
      </c>
      <c r="E5193" t="str">
        <f>IF(A5193&lt;&gt;"",Belegerfassung!B5201,"")</f>
        <v/>
      </c>
      <c r="F5193" t="str">
        <f>IF(Belegerfassung!L5201="","",IF(Belegerfassung!L5201&lt;&gt;"",IF(Belegerfassung!L5201&lt;&gt;"",IF(Belegerfassung!J5201&lt;&gt;0,VLOOKUP(Belegerfassung!L5201,Abfrage!$A$2:$C$19,2,),VLOOKUP(Belegerfassung!L5201,Abfrage!$A$2:$C$19,3,)),"")))</f>
        <v/>
      </c>
      <c r="G5193" t="str">
        <f t="shared" si="243"/>
        <v/>
      </c>
      <c r="H5193" s="31" t="str">
        <f>IF(A5193&lt;&gt;"",-Belegerfassung!J5201+Belegerfassung!K5201,"")</f>
        <v/>
      </c>
      <c r="I5193" s="49" t="str">
        <f>IFERROR(IF(H5193&lt;&gt;"",Belegerfassung!L5201*100,""),IF(OR(Belegerfassung!L5201="Leistung EU - Erlöse",Belegerfassung!L5201="Lieferungen EU-Erlöse",Belegerfassung!L5201="EUST",Belegerfassung!L5201="Bauleistungen 20%")=TRUE,"",MID(Belegerfassung!L5201,4,2)))</f>
        <v/>
      </c>
      <c r="J5193" s="6" t="str">
        <f>IF(A5193&lt;&gt;"",LEFT(Belegerfassung!D5201,40),"")</f>
        <v/>
      </c>
      <c r="K5193" t="str">
        <f>IF(A5193&lt;&gt;"",VLOOKUP(D5193,Abfrage!$F$2:$G$21,2,FALSE),"")</f>
        <v/>
      </c>
      <c r="L5193" s="6" t="str">
        <f>IF(Belegerfassung!H5201&lt;&gt;"",Belegerfassung!H5201,"")</f>
        <v/>
      </c>
      <c r="M5193" t="str">
        <f>IFERROR(IF(Belegerfassung!E5201&lt;&gt;"",VLOOKUP(Belegerfassung!E5201,Abfrage!$L$2:$M$15,2,),""),"")</f>
        <v/>
      </c>
      <c r="N5193" t="str">
        <f t="shared" si="244"/>
        <v/>
      </c>
      <c r="O5193" t="str">
        <f t="shared" si="245"/>
        <v/>
      </c>
      <c r="P5193" t="str">
        <f>IF(Belegerfassung!G5201&lt;&gt;"",CONCATENATE(Belegerfassung!G5201,".pdf"),"")</f>
        <v/>
      </c>
    </row>
    <row r="5194" spans="1:16">
      <c r="A5194" t="str">
        <f>IF(Belegerfassung!C5202&lt;&gt;"",0,"")</f>
        <v/>
      </c>
      <c r="B5194" t="str">
        <f>IFERROR(VLOOKUP(Belegerfassung!I5202,Konten!A:D,2,FALSE),"")</f>
        <v/>
      </c>
      <c r="C5194" t="str">
        <f>IF(A5194&lt;&gt;"",TEXT(Belegerfassung!C5202,"TT.MM.JJJJ"),"")</f>
        <v/>
      </c>
      <c r="D5194" t="str">
        <f>IFERROR(VLOOKUP(Belegerfassung!A5202,Abfrage!$E$2:$F$20,2,FALSE),"")</f>
        <v/>
      </c>
      <c r="E5194" t="str">
        <f>IF(A5194&lt;&gt;"",Belegerfassung!B5202,"")</f>
        <v/>
      </c>
      <c r="F5194" t="str">
        <f>IF(Belegerfassung!L5202="","",IF(Belegerfassung!L5202&lt;&gt;"",IF(Belegerfassung!L5202&lt;&gt;"",IF(Belegerfassung!J5202&lt;&gt;0,VLOOKUP(Belegerfassung!L5202,Abfrage!$A$2:$C$19,2,),VLOOKUP(Belegerfassung!L5202,Abfrage!$A$2:$C$19,3,)),"")))</f>
        <v/>
      </c>
      <c r="G5194" t="str">
        <f t="shared" si="243"/>
        <v/>
      </c>
      <c r="H5194" s="31" t="str">
        <f>IF(A5194&lt;&gt;"",-Belegerfassung!J5202+Belegerfassung!K5202,"")</f>
        <v/>
      </c>
      <c r="I5194" s="49" t="str">
        <f>IFERROR(IF(H5194&lt;&gt;"",Belegerfassung!L5202*100,""),IF(OR(Belegerfassung!L5202="Leistung EU - Erlöse",Belegerfassung!L5202="Lieferungen EU-Erlöse",Belegerfassung!L5202="EUST",Belegerfassung!L5202="Bauleistungen 20%")=TRUE,"",MID(Belegerfassung!L5202,4,2)))</f>
        <v/>
      </c>
      <c r="J5194" s="6" t="str">
        <f>IF(A5194&lt;&gt;"",LEFT(Belegerfassung!D5202,40),"")</f>
        <v/>
      </c>
      <c r="K5194" t="str">
        <f>IF(A5194&lt;&gt;"",VLOOKUP(D5194,Abfrage!$F$2:$G$21,2,FALSE),"")</f>
        <v/>
      </c>
      <c r="L5194" s="6" t="str">
        <f>IF(Belegerfassung!H5202&lt;&gt;"",Belegerfassung!H5202,"")</f>
        <v/>
      </c>
      <c r="M5194" t="str">
        <f>IFERROR(IF(Belegerfassung!E5202&lt;&gt;"",VLOOKUP(Belegerfassung!E5202,Abfrage!$L$2:$M$15,2,),""),"")</f>
        <v/>
      </c>
      <c r="N5194" t="str">
        <f t="shared" si="244"/>
        <v/>
      </c>
      <c r="O5194" t="str">
        <f t="shared" si="245"/>
        <v/>
      </c>
      <c r="P5194" t="str">
        <f>IF(Belegerfassung!G5202&lt;&gt;"",CONCATENATE(Belegerfassung!G5202,".pdf"),"")</f>
        <v/>
      </c>
    </row>
    <row r="5195" spans="1:16">
      <c r="A5195" t="str">
        <f>IF(Belegerfassung!C5203&lt;&gt;"",0,"")</f>
        <v/>
      </c>
      <c r="B5195" t="str">
        <f>IFERROR(VLOOKUP(Belegerfassung!I5203,Konten!A:D,2,FALSE),"")</f>
        <v/>
      </c>
      <c r="C5195" t="str">
        <f>IF(A5195&lt;&gt;"",TEXT(Belegerfassung!C5203,"TT.MM.JJJJ"),"")</f>
        <v/>
      </c>
      <c r="D5195" t="str">
        <f>IFERROR(VLOOKUP(Belegerfassung!A5203,Abfrage!$E$2:$F$20,2,FALSE),"")</f>
        <v/>
      </c>
      <c r="E5195" t="str">
        <f>IF(A5195&lt;&gt;"",Belegerfassung!B5203,"")</f>
        <v/>
      </c>
      <c r="F5195" t="str">
        <f>IF(Belegerfassung!L5203="","",IF(Belegerfassung!L5203&lt;&gt;"",IF(Belegerfassung!L5203&lt;&gt;"",IF(Belegerfassung!J5203&lt;&gt;0,VLOOKUP(Belegerfassung!L5203,Abfrage!$A$2:$C$19,2,),VLOOKUP(Belegerfassung!L5203,Abfrage!$A$2:$C$19,3,)),"")))</f>
        <v/>
      </c>
      <c r="G5195" t="str">
        <f t="shared" si="243"/>
        <v/>
      </c>
      <c r="H5195" s="31" t="str">
        <f>IF(A5195&lt;&gt;"",-Belegerfassung!J5203+Belegerfassung!K5203,"")</f>
        <v/>
      </c>
      <c r="I5195" s="49" t="str">
        <f>IFERROR(IF(H5195&lt;&gt;"",Belegerfassung!L5203*100,""),IF(OR(Belegerfassung!L5203="Leistung EU - Erlöse",Belegerfassung!L5203="Lieferungen EU-Erlöse",Belegerfassung!L5203="EUST",Belegerfassung!L5203="Bauleistungen 20%")=TRUE,"",MID(Belegerfassung!L5203,4,2)))</f>
        <v/>
      </c>
      <c r="J5195" s="6" t="str">
        <f>IF(A5195&lt;&gt;"",LEFT(Belegerfassung!D5203,40),"")</f>
        <v/>
      </c>
      <c r="K5195" t="str">
        <f>IF(A5195&lt;&gt;"",VLOOKUP(D5195,Abfrage!$F$2:$G$21,2,FALSE),"")</f>
        <v/>
      </c>
      <c r="L5195" s="6" t="str">
        <f>IF(Belegerfassung!H5203&lt;&gt;"",Belegerfassung!H5203,"")</f>
        <v/>
      </c>
      <c r="M5195" t="str">
        <f>IFERROR(IF(Belegerfassung!E5203&lt;&gt;"",VLOOKUP(Belegerfassung!E5203,Abfrage!$L$2:$M$15,2,),""),"")</f>
        <v/>
      </c>
      <c r="N5195" t="str">
        <f t="shared" si="244"/>
        <v/>
      </c>
      <c r="O5195" t="str">
        <f t="shared" si="245"/>
        <v/>
      </c>
      <c r="P5195" t="str">
        <f>IF(Belegerfassung!G5203&lt;&gt;"",CONCATENATE(Belegerfassung!G5203,".pdf"),"")</f>
        <v/>
      </c>
    </row>
    <row r="5196" spans="1:16">
      <c r="A5196" t="str">
        <f>IF(Belegerfassung!C5204&lt;&gt;"",0,"")</f>
        <v/>
      </c>
      <c r="B5196" t="str">
        <f>IFERROR(VLOOKUP(Belegerfassung!I5204,Konten!A:D,2,FALSE),"")</f>
        <v/>
      </c>
      <c r="C5196" t="str">
        <f>IF(A5196&lt;&gt;"",TEXT(Belegerfassung!C5204,"TT.MM.JJJJ"),"")</f>
        <v/>
      </c>
      <c r="D5196" t="str">
        <f>IFERROR(VLOOKUP(Belegerfassung!A5204,Abfrage!$E$2:$F$20,2,FALSE),"")</f>
        <v/>
      </c>
      <c r="E5196" t="str">
        <f>IF(A5196&lt;&gt;"",Belegerfassung!B5204,"")</f>
        <v/>
      </c>
      <c r="F5196" t="str">
        <f>IF(Belegerfassung!L5204="","",IF(Belegerfassung!L5204&lt;&gt;"",IF(Belegerfassung!L5204&lt;&gt;"",IF(Belegerfassung!J5204&lt;&gt;0,VLOOKUP(Belegerfassung!L5204,Abfrage!$A$2:$C$19,2,),VLOOKUP(Belegerfassung!L5204,Abfrage!$A$2:$C$19,3,)),"")))</f>
        <v/>
      </c>
      <c r="G5196" t="str">
        <f t="shared" si="243"/>
        <v/>
      </c>
      <c r="H5196" s="31" t="str">
        <f>IF(A5196&lt;&gt;"",-Belegerfassung!J5204+Belegerfassung!K5204,"")</f>
        <v/>
      </c>
      <c r="I5196" s="49" t="str">
        <f>IFERROR(IF(H5196&lt;&gt;"",Belegerfassung!L5204*100,""),IF(OR(Belegerfassung!L5204="Leistung EU - Erlöse",Belegerfassung!L5204="Lieferungen EU-Erlöse",Belegerfassung!L5204="EUST",Belegerfassung!L5204="Bauleistungen 20%")=TRUE,"",MID(Belegerfassung!L5204,4,2)))</f>
        <v/>
      </c>
      <c r="J5196" s="6" t="str">
        <f>IF(A5196&lt;&gt;"",LEFT(Belegerfassung!D5204,40),"")</f>
        <v/>
      </c>
      <c r="K5196" t="str">
        <f>IF(A5196&lt;&gt;"",VLOOKUP(D5196,Abfrage!$F$2:$G$21,2,FALSE),"")</f>
        <v/>
      </c>
      <c r="L5196" s="6" t="str">
        <f>IF(Belegerfassung!H5204&lt;&gt;"",Belegerfassung!H5204,"")</f>
        <v/>
      </c>
      <c r="M5196" t="str">
        <f>IFERROR(IF(Belegerfassung!E5204&lt;&gt;"",VLOOKUP(Belegerfassung!E5204,Abfrage!$L$2:$M$15,2,),""),"")</f>
        <v/>
      </c>
      <c r="N5196" t="str">
        <f t="shared" si="244"/>
        <v/>
      </c>
      <c r="O5196" t="str">
        <f t="shared" si="245"/>
        <v/>
      </c>
      <c r="P5196" t="str">
        <f>IF(Belegerfassung!G5204&lt;&gt;"",CONCATENATE(Belegerfassung!G5204,".pdf"),"")</f>
        <v/>
      </c>
    </row>
    <row r="5197" spans="1:16">
      <c r="A5197" t="str">
        <f>IF(Belegerfassung!C5205&lt;&gt;"",0,"")</f>
        <v/>
      </c>
      <c r="B5197" t="str">
        <f>IFERROR(VLOOKUP(Belegerfassung!I5205,Konten!A:D,2,FALSE),"")</f>
        <v/>
      </c>
      <c r="C5197" t="str">
        <f>IF(A5197&lt;&gt;"",TEXT(Belegerfassung!C5205,"TT.MM.JJJJ"),"")</f>
        <v/>
      </c>
      <c r="D5197" t="str">
        <f>IFERROR(VLOOKUP(Belegerfassung!A5205,Abfrage!$E$2:$F$20,2,FALSE),"")</f>
        <v/>
      </c>
      <c r="E5197" t="str">
        <f>IF(A5197&lt;&gt;"",Belegerfassung!B5205,"")</f>
        <v/>
      </c>
      <c r="F5197" t="str">
        <f>IF(Belegerfassung!L5205="","",IF(Belegerfassung!L5205&lt;&gt;"",IF(Belegerfassung!L5205&lt;&gt;"",IF(Belegerfassung!J5205&lt;&gt;0,VLOOKUP(Belegerfassung!L5205,Abfrage!$A$2:$C$19,2,),VLOOKUP(Belegerfassung!L5205,Abfrage!$A$2:$C$19,3,)),"")))</f>
        <v/>
      </c>
      <c r="G5197" t="str">
        <f t="shared" si="243"/>
        <v/>
      </c>
      <c r="H5197" s="31" t="str">
        <f>IF(A5197&lt;&gt;"",-Belegerfassung!J5205+Belegerfassung!K5205,"")</f>
        <v/>
      </c>
      <c r="I5197" s="49" t="str">
        <f>IFERROR(IF(H5197&lt;&gt;"",Belegerfassung!L5205*100,""),IF(OR(Belegerfassung!L5205="Leistung EU - Erlöse",Belegerfassung!L5205="Lieferungen EU-Erlöse",Belegerfassung!L5205="EUST",Belegerfassung!L5205="Bauleistungen 20%")=TRUE,"",MID(Belegerfassung!L5205,4,2)))</f>
        <v/>
      </c>
      <c r="J5197" s="6" t="str">
        <f>IF(A5197&lt;&gt;"",LEFT(Belegerfassung!D5205,40),"")</f>
        <v/>
      </c>
      <c r="K5197" t="str">
        <f>IF(A5197&lt;&gt;"",VLOOKUP(D5197,Abfrage!$F$2:$G$21,2,FALSE),"")</f>
        <v/>
      </c>
      <c r="L5197" s="6" t="str">
        <f>IF(Belegerfassung!H5205&lt;&gt;"",Belegerfassung!H5205,"")</f>
        <v/>
      </c>
      <c r="M5197" t="str">
        <f>IFERROR(IF(Belegerfassung!E5205&lt;&gt;"",VLOOKUP(Belegerfassung!E5205,Abfrage!$L$2:$M$15,2,),""),"")</f>
        <v/>
      </c>
      <c r="N5197" t="str">
        <f t="shared" si="244"/>
        <v/>
      </c>
      <c r="O5197" t="str">
        <f t="shared" si="245"/>
        <v/>
      </c>
      <c r="P5197" t="str">
        <f>IF(Belegerfassung!G5205&lt;&gt;"",CONCATENATE(Belegerfassung!G5205,".pdf"),"")</f>
        <v/>
      </c>
    </row>
    <row r="5198" spans="1:16">
      <c r="A5198" t="str">
        <f>IF(Belegerfassung!C5206&lt;&gt;"",0,"")</f>
        <v/>
      </c>
      <c r="B5198" t="str">
        <f>IFERROR(VLOOKUP(Belegerfassung!I5206,Konten!A:D,2,FALSE),"")</f>
        <v/>
      </c>
      <c r="C5198" t="str">
        <f>IF(A5198&lt;&gt;"",TEXT(Belegerfassung!C5206,"TT.MM.JJJJ"),"")</f>
        <v/>
      </c>
      <c r="D5198" t="str">
        <f>IFERROR(VLOOKUP(Belegerfassung!A5206,Abfrage!$E$2:$F$20,2,FALSE),"")</f>
        <v/>
      </c>
      <c r="E5198" t="str">
        <f>IF(A5198&lt;&gt;"",Belegerfassung!B5206,"")</f>
        <v/>
      </c>
      <c r="F5198" t="str">
        <f>IF(Belegerfassung!L5206="","",IF(Belegerfassung!L5206&lt;&gt;"",IF(Belegerfassung!L5206&lt;&gt;"",IF(Belegerfassung!J5206&lt;&gt;0,VLOOKUP(Belegerfassung!L5206,Abfrage!$A$2:$C$19,2,),VLOOKUP(Belegerfassung!L5206,Abfrage!$A$2:$C$19,3,)),"")))</f>
        <v/>
      </c>
      <c r="G5198" t="str">
        <f t="shared" si="243"/>
        <v/>
      </c>
      <c r="H5198" s="31" t="str">
        <f>IF(A5198&lt;&gt;"",-Belegerfassung!J5206+Belegerfassung!K5206,"")</f>
        <v/>
      </c>
      <c r="I5198" s="49" t="str">
        <f>IFERROR(IF(H5198&lt;&gt;"",Belegerfassung!L5206*100,""),IF(OR(Belegerfassung!L5206="Leistung EU - Erlöse",Belegerfassung!L5206="Lieferungen EU-Erlöse",Belegerfassung!L5206="EUST",Belegerfassung!L5206="Bauleistungen 20%")=TRUE,"",MID(Belegerfassung!L5206,4,2)))</f>
        <v/>
      </c>
      <c r="J5198" s="6" t="str">
        <f>IF(A5198&lt;&gt;"",LEFT(Belegerfassung!D5206,40),"")</f>
        <v/>
      </c>
      <c r="K5198" t="str">
        <f>IF(A5198&lt;&gt;"",VLOOKUP(D5198,Abfrage!$F$2:$G$21,2,FALSE),"")</f>
        <v/>
      </c>
      <c r="L5198" s="6" t="str">
        <f>IF(Belegerfassung!H5206&lt;&gt;"",Belegerfassung!H5206,"")</f>
        <v/>
      </c>
      <c r="M5198" t="str">
        <f>IFERROR(IF(Belegerfassung!E5206&lt;&gt;"",VLOOKUP(Belegerfassung!E5206,Abfrage!$L$2:$M$15,2,),""),"")</f>
        <v/>
      </c>
      <c r="N5198" t="str">
        <f t="shared" si="244"/>
        <v/>
      </c>
      <c r="O5198" t="str">
        <f t="shared" si="245"/>
        <v/>
      </c>
      <c r="P5198" t="str">
        <f>IF(Belegerfassung!G5206&lt;&gt;"",CONCATENATE(Belegerfassung!G5206,".pdf"),"")</f>
        <v/>
      </c>
    </row>
    <row r="5199" spans="1:16">
      <c r="A5199" t="str">
        <f>IF(Belegerfassung!C5207&lt;&gt;"",0,"")</f>
        <v/>
      </c>
      <c r="B5199" t="str">
        <f>IFERROR(VLOOKUP(Belegerfassung!I5207,Konten!A:D,2,FALSE),"")</f>
        <v/>
      </c>
      <c r="C5199" t="str">
        <f>IF(A5199&lt;&gt;"",TEXT(Belegerfassung!C5207,"TT.MM.JJJJ"),"")</f>
        <v/>
      </c>
      <c r="D5199" t="str">
        <f>IFERROR(VLOOKUP(Belegerfassung!A5207,Abfrage!$E$2:$F$20,2,FALSE),"")</f>
        <v/>
      </c>
      <c r="E5199" t="str">
        <f>IF(A5199&lt;&gt;"",Belegerfassung!B5207,"")</f>
        <v/>
      </c>
      <c r="F5199" t="str">
        <f>IF(Belegerfassung!L5207="","",IF(Belegerfassung!L5207&lt;&gt;"",IF(Belegerfassung!L5207&lt;&gt;"",IF(Belegerfassung!J5207&lt;&gt;0,VLOOKUP(Belegerfassung!L5207,Abfrage!$A$2:$C$19,2,),VLOOKUP(Belegerfassung!L5207,Abfrage!$A$2:$C$19,3,)),"")))</f>
        <v/>
      </c>
      <c r="G5199" t="str">
        <f t="shared" si="243"/>
        <v/>
      </c>
      <c r="H5199" s="31" t="str">
        <f>IF(A5199&lt;&gt;"",-Belegerfassung!J5207+Belegerfassung!K5207,"")</f>
        <v/>
      </c>
      <c r="I5199" s="49" t="str">
        <f>IFERROR(IF(H5199&lt;&gt;"",Belegerfassung!L5207*100,""),IF(OR(Belegerfassung!L5207="Leistung EU - Erlöse",Belegerfassung!L5207="Lieferungen EU-Erlöse",Belegerfassung!L5207="EUST",Belegerfassung!L5207="Bauleistungen 20%")=TRUE,"",MID(Belegerfassung!L5207,4,2)))</f>
        <v/>
      </c>
      <c r="J5199" s="6" t="str">
        <f>IF(A5199&lt;&gt;"",LEFT(Belegerfassung!D5207,40),"")</f>
        <v/>
      </c>
      <c r="K5199" t="str">
        <f>IF(A5199&lt;&gt;"",VLOOKUP(D5199,Abfrage!$F$2:$G$21,2,FALSE),"")</f>
        <v/>
      </c>
      <c r="L5199" s="6" t="str">
        <f>IF(Belegerfassung!H5207&lt;&gt;"",Belegerfassung!H5207,"")</f>
        <v/>
      </c>
      <c r="M5199" t="str">
        <f>IFERROR(IF(Belegerfassung!E5207&lt;&gt;"",VLOOKUP(Belegerfassung!E5207,Abfrage!$L$2:$M$15,2,),""),"")</f>
        <v/>
      </c>
      <c r="N5199" t="str">
        <f t="shared" si="244"/>
        <v/>
      </c>
      <c r="O5199" t="str">
        <f t="shared" si="245"/>
        <v/>
      </c>
      <c r="P5199" t="str">
        <f>IF(Belegerfassung!G5207&lt;&gt;"",CONCATENATE(Belegerfassung!G5207,".pdf"),"")</f>
        <v/>
      </c>
    </row>
    <row r="5200" spans="1:16">
      <c r="A5200" t="str">
        <f>IF(Belegerfassung!C5208&lt;&gt;"",0,"")</f>
        <v/>
      </c>
      <c r="B5200" t="str">
        <f>IFERROR(VLOOKUP(Belegerfassung!I5208,Konten!A:D,2,FALSE),"")</f>
        <v/>
      </c>
      <c r="C5200" t="str">
        <f>IF(A5200&lt;&gt;"",TEXT(Belegerfassung!C5208,"TT.MM.JJJJ"),"")</f>
        <v/>
      </c>
      <c r="D5200" t="str">
        <f>IFERROR(VLOOKUP(Belegerfassung!A5208,Abfrage!$E$2:$F$20,2,FALSE),"")</f>
        <v/>
      </c>
      <c r="E5200" t="str">
        <f>IF(A5200&lt;&gt;"",Belegerfassung!B5208,"")</f>
        <v/>
      </c>
      <c r="F5200" t="str">
        <f>IF(Belegerfassung!L5208="","",IF(Belegerfassung!L5208&lt;&gt;"",IF(Belegerfassung!L5208&lt;&gt;"",IF(Belegerfassung!J5208&lt;&gt;0,VLOOKUP(Belegerfassung!L5208,Abfrage!$A$2:$C$19,2,),VLOOKUP(Belegerfassung!L5208,Abfrage!$A$2:$C$19,3,)),"")))</f>
        <v/>
      </c>
      <c r="G5200" t="str">
        <f t="shared" si="243"/>
        <v/>
      </c>
      <c r="H5200" s="31" t="str">
        <f>IF(A5200&lt;&gt;"",-Belegerfassung!J5208+Belegerfassung!K5208,"")</f>
        <v/>
      </c>
      <c r="I5200" s="49" t="str">
        <f>IFERROR(IF(H5200&lt;&gt;"",Belegerfassung!L5208*100,""),IF(OR(Belegerfassung!L5208="Leistung EU - Erlöse",Belegerfassung!L5208="Lieferungen EU-Erlöse",Belegerfassung!L5208="EUST",Belegerfassung!L5208="Bauleistungen 20%")=TRUE,"",MID(Belegerfassung!L5208,4,2)))</f>
        <v/>
      </c>
      <c r="J5200" s="6" t="str">
        <f>IF(A5200&lt;&gt;"",LEFT(Belegerfassung!D5208,40),"")</f>
        <v/>
      </c>
      <c r="K5200" t="str">
        <f>IF(A5200&lt;&gt;"",VLOOKUP(D5200,Abfrage!$F$2:$G$21,2,FALSE),"")</f>
        <v/>
      </c>
      <c r="L5200" s="6" t="str">
        <f>IF(Belegerfassung!H5208&lt;&gt;"",Belegerfassung!H5208,"")</f>
        <v/>
      </c>
      <c r="M5200" t="str">
        <f>IFERROR(IF(Belegerfassung!E5208&lt;&gt;"",VLOOKUP(Belegerfassung!E5208,Abfrage!$L$2:$M$15,2,),""),"")</f>
        <v/>
      </c>
      <c r="N5200" t="str">
        <f t="shared" si="244"/>
        <v/>
      </c>
      <c r="O5200" t="str">
        <f t="shared" si="245"/>
        <v/>
      </c>
      <c r="P5200" t="str">
        <f>IF(Belegerfassung!G5208&lt;&gt;"",CONCATENATE(Belegerfassung!G5208,".pdf"),"")</f>
        <v/>
      </c>
    </row>
    <row r="5201" spans="1:16">
      <c r="A5201" t="str">
        <f>IF(Belegerfassung!C5209&lt;&gt;"",0,"")</f>
        <v/>
      </c>
      <c r="B5201" t="str">
        <f>IFERROR(VLOOKUP(Belegerfassung!I5209,Konten!A:D,2,FALSE),"")</f>
        <v/>
      </c>
      <c r="C5201" t="str">
        <f>IF(A5201&lt;&gt;"",TEXT(Belegerfassung!C5209,"TT.MM.JJJJ"),"")</f>
        <v/>
      </c>
      <c r="D5201" t="str">
        <f>IFERROR(VLOOKUP(Belegerfassung!A5209,Abfrage!$E$2:$F$20,2,FALSE),"")</f>
        <v/>
      </c>
      <c r="E5201" t="str">
        <f>IF(A5201&lt;&gt;"",Belegerfassung!B5209,"")</f>
        <v/>
      </c>
      <c r="F5201" t="str">
        <f>IF(Belegerfassung!L5209="","",IF(Belegerfassung!L5209&lt;&gt;"",IF(Belegerfassung!L5209&lt;&gt;"",IF(Belegerfassung!J5209&lt;&gt;0,VLOOKUP(Belegerfassung!L5209,Abfrage!$A$2:$C$19,2,),VLOOKUP(Belegerfassung!L5209,Abfrage!$A$2:$C$19,3,)),"")))</f>
        <v/>
      </c>
      <c r="G5201" t="str">
        <f t="shared" si="243"/>
        <v/>
      </c>
      <c r="H5201" s="31" t="str">
        <f>IF(A5201&lt;&gt;"",-Belegerfassung!J5209+Belegerfassung!K5209,"")</f>
        <v/>
      </c>
      <c r="I5201" s="49" t="str">
        <f>IFERROR(IF(H5201&lt;&gt;"",Belegerfassung!L5209*100,""),IF(OR(Belegerfassung!L5209="Leistung EU - Erlöse",Belegerfassung!L5209="Lieferungen EU-Erlöse",Belegerfassung!L5209="EUST",Belegerfassung!L5209="Bauleistungen 20%")=TRUE,"",MID(Belegerfassung!L5209,4,2)))</f>
        <v/>
      </c>
      <c r="J5201" s="6" t="str">
        <f>IF(A5201&lt;&gt;"",LEFT(Belegerfassung!D5209,40),"")</f>
        <v/>
      </c>
      <c r="K5201" t="str">
        <f>IF(A5201&lt;&gt;"",VLOOKUP(D5201,Abfrage!$F$2:$G$21,2,FALSE),"")</f>
        <v/>
      </c>
      <c r="L5201" s="6" t="str">
        <f>IF(Belegerfassung!H5209&lt;&gt;"",Belegerfassung!H5209,"")</f>
        <v/>
      </c>
      <c r="M5201" t="str">
        <f>IFERROR(IF(Belegerfassung!E5209&lt;&gt;"",VLOOKUP(Belegerfassung!E5209,Abfrage!$L$2:$M$15,2,),""),"")</f>
        <v/>
      </c>
      <c r="N5201" t="str">
        <f t="shared" si="244"/>
        <v/>
      </c>
      <c r="O5201" t="str">
        <f t="shared" si="245"/>
        <v/>
      </c>
      <c r="P5201" t="str">
        <f>IF(Belegerfassung!G5209&lt;&gt;"",CONCATENATE(Belegerfassung!G5209,".pdf"),"")</f>
        <v/>
      </c>
    </row>
    <row r="5202" spans="1:16">
      <c r="A5202" t="str">
        <f>IF(Belegerfassung!C5210&lt;&gt;"",0,"")</f>
        <v/>
      </c>
      <c r="B5202" t="str">
        <f>IFERROR(VLOOKUP(Belegerfassung!I5210,Konten!A:D,2,FALSE),"")</f>
        <v/>
      </c>
      <c r="C5202" t="str">
        <f>IF(A5202&lt;&gt;"",TEXT(Belegerfassung!C5210,"TT.MM.JJJJ"),"")</f>
        <v/>
      </c>
      <c r="D5202" t="str">
        <f>IFERROR(VLOOKUP(Belegerfassung!A5210,Abfrage!$E$2:$F$20,2,FALSE),"")</f>
        <v/>
      </c>
      <c r="E5202" t="str">
        <f>IF(A5202&lt;&gt;"",Belegerfassung!B5210,"")</f>
        <v/>
      </c>
      <c r="F5202" t="str">
        <f>IF(Belegerfassung!L5210="","",IF(Belegerfassung!L5210&lt;&gt;"",IF(Belegerfassung!L5210&lt;&gt;"",IF(Belegerfassung!J5210&lt;&gt;0,VLOOKUP(Belegerfassung!L5210,Abfrage!$A$2:$C$19,2,),VLOOKUP(Belegerfassung!L5210,Abfrage!$A$2:$C$19,3,)),"")))</f>
        <v/>
      </c>
      <c r="G5202" t="str">
        <f t="shared" si="243"/>
        <v/>
      </c>
      <c r="H5202" s="31" t="str">
        <f>IF(A5202&lt;&gt;"",-Belegerfassung!J5210+Belegerfassung!K5210,"")</f>
        <v/>
      </c>
      <c r="I5202" s="49" t="str">
        <f>IFERROR(IF(H5202&lt;&gt;"",Belegerfassung!L5210*100,""),IF(OR(Belegerfassung!L5210="Leistung EU - Erlöse",Belegerfassung!L5210="Lieferungen EU-Erlöse",Belegerfassung!L5210="EUST",Belegerfassung!L5210="Bauleistungen 20%")=TRUE,"",MID(Belegerfassung!L5210,4,2)))</f>
        <v/>
      </c>
      <c r="J5202" s="6" t="str">
        <f>IF(A5202&lt;&gt;"",LEFT(Belegerfassung!D5210,40),"")</f>
        <v/>
      </c>
      <c r="K5202" t="str">
        <f>IF(A5202&lt;&gt;"",VLOOKUP(D5202,Abfrage!$F$2:$G$21,2,FALSE),"")</f>
        <v/>
      </c>
      <c r="L5202" s="6" t="str">
        <f>IF(Belegerfassung!H5210&lt;&gt;"",Belegerfassung!H5210,"")</f>
        <v/>
      </c>
      <c r="M5202" t="str">
        <f>IFERROR(IF(Belegerfassung!E5210&lt;&gt;"",VLOOKUP(Belegerfassung!E5210,Abfrage!$L$2:$M$15,2,),""),"")</f>
        <v/>
      </c>
      <c r="N5202" t="str">
        <f t="shared" si="244"/>
        <v/>
      </c>
      <c r="O5202" t="str">
        <f t="shared" si="245"/>
        <v/>
      </c>
      <c r="P5202" t="str">
        <f>IF(Belegerfassung!G5210&lt;&gt;"",CONCATENATE(Belegerfassung!G5210,".pdf"),"")</f>
        <v/>
      </c>
    </row>
    <row r="5203" spans="1:16">
      <c r="A5203" t="str">
        <f>IF(Belegerfassung!C5211&lt;&gt;"",0,"")</f>
        <v/>
      </c>
      <c r="B5203" t="str">
        <f>IFERROR(VLOOKUP(Belegerfassung!I5211,Konten!A:D,2,FALSE),"")</f>
        <v/>
      </c>
      <c r="C5203" t="str">
        <f>IF(A5203&lt;&gt;"",TEXT(Belegerfassung!C5211,"TT.MM.JJJJ"),"")</f>
        <v/>
      </c>
      <c r="D5203" t="str">
        <f>IFERROR(VLOOKUP(Belegerfassung!A5211,Abfrage!$E$2:$F$20,2,FALSE),"")</f>
        <v/>
      </c>
      <c r="E5203" t="str">
        <f>IF(A5203&lt;&gt;"",Belegerfassung!B5211,"")</f>
        <v/>
      </c>
      <c r="F5203" t="str">
        <f>IF(Belegerfassung!L5211="","",IF(Belegerfassung!L5211&lt;&gt;"",IF(Belegerfassung!L5211&lt;&gt;"",IF(Belegerfassung!J5211&lt;&gt;0,VLOOKUP(Belegerfassung!L5211,Abfrage!$A$2:$C$19,2,),VLOOKUP(Belegerfassung!L5211,Abfrage!$A$2:$C$19,3,)),"")))</f>
        <v/>
      </c>
      <c r="G5203" t="str">
        <f t="shared" si="243"/>
        <v/>
      </c>
      <c r="H5203" s="31" t="str">
        <f>IF(A5203&lt;&gt;"",-Belegerfassung!J5211+Belegerfassung!K5211,"")</f>
        <v/>
      </c>
      <c r="I5203" s="49" t="str">
        <f>IFERROR(IF(H5203&lt;&gt;"",Belegerfassung!L5211*100,""),IF(OR(Belegerfassung!L5211="Leistung EU - Erlöse",Belegerfassung!L5211="Lieferungen EU-Erlöse",Belegerfassung!L5211="EUST",Belegerfassung!L5211="Bauleistungen 20%")=TRUE,"",MID(Belegerfassung!L5211,4,2)))</f>
        <v/>
      </c>
      <c r="J5203" s="6" t="str">
        <f>IF(A5203&lt;&gt;"",LEFT(Belegerfassung!D5211,40),"")</f>
        <v/>
      </c>
      <c r="K5203" t="str">
        <f>IF(A5203&lt;&gt;"",VLOOKUP(D5203,Abfrage!$F$2:$G$21,2,FALSE),"")</f>
        <v/>
      </c>
      <c r="L5203" s="6" t="str">
        <f>IF(Belegerfassung!H5211&lt;&gt;"",Belegerfassung!H5211,"")</f>
        <v/>
      </c>
      <c r="M5203" t="str">
        <f>IFERROR(IF(Belegerfassung!E5211&lt;&gt;"",VLOOKUP(Belegerfassung!E5211,Abfrage!$L$2:$M$15,2,),""),"")</f>
        <v/>
      </c>
      <c r="N5203" t="str">
        <f t="shared" si="244"/>
        <v/>
      </c>
      <c r="O5203" t="str">
        <f t="shared" si="245"/>
        <v/>
      </c>
      <c r="P5203" t="str">
        <f>IF(Belegerfassung!G5211&lt;&gt;"",CONCATENATE(Belegerfassung!G5211,".pdf"),"")</f>
        <v/>
      </c>
    </row>
    <row r="5204" spans="1:16">
      <c r="A5204" t="str">
        <f>IF(Belegerfassung!C5212&lt;&gt;"",0,"")</f>
        <v/>
      </c>
      <c r="B5204" t="str">
        <f>IFERROR(VLOOKUP(Belegerfassung!I5212,Konten!A:D,2,FALSE),"")</f>
        <v/>
      </c>
      <c r="C5204" t="str">
        <f>IF(A5204&lt;&gt;"",TEXT(Belegerfassung!C5212,"TT.MM.JJJJ"),"")</f>
        <v/>
      </c>
      <c r="D5204" t="str">
        <f>IFERROR(VLOOKUP(Belegerfassung!A5212,Abfrage!$E$2:$F$20,2,FALSE),"")</f>
        <v/>
      </c>
      <c r="E5204" t="str">
        <f>IF(A5204&lt;&gt;"",Belegerfassung!B5212,"")</f>
        <v/>
      </c>
      <c r="F5204" t="str">
        <f>IF(Belegerfassung!L5212="","",IF(Belegerfassung!L5212&lt;&gt;"",IF(Belegerfassung!L5212&lt;&gt;"",IF(Belegerfassung!J5212&lt;&gt;0,VLOOKUP(Belegerfassung!L5212,Abfrage!$A$2:$C$19,2,),VLOOKUP(Belegerfassung!L5212,Abfrage!$A$2:$C$19,3,)),"")))</f>
        <v/>
      </c>
      <c r="G5204" t="str">
        <f t="shared" si="243"/>
        <v/>
      </c>
      <c r="H5204" s="31" t="str">
        <f>IF(A5204&lt;&gt;"",-Belegerfassung!J5212+Belegerfassung!K5212,"")</f>
        <v/>
      </c>
      <c r="I5204" s="49" t="str">
        <f>IFERROR(IF(H5204&lt;&gt;"",Belegerfassung!L5212*100,""),IF(OR(Belegerfassung!L5212="Leistung EU - Erlöse",Belegerfassung!L5212="Lieferungen EU-Erlöse",Belegerfassung!L5212="EUST",Belegerfassung!L5212="Bauleistungen 20%")=TRUE,"",MID(Belegerfassung!L5212,4,2)))</f>
        <v/>
      </c>
      <c r="J5204" s="6" t="str">
        <f>IF(A5204&lt;&gt;"",LEFT(Belegerfassung!D5212,40),"")</f>
        <v/>
      </c>
      <c r="K5204" t="str">
        <f>IF(A5204&lt;&gt;"",VLOOKUP(D5204,Abfrage!$F$2:$G$21,2,FALSE),"")</f>
        <v/>
      </c>
      <c r="L5204" s="6" t="str">
        <f>IF(Belegerfassung!H5212&lt;&gt;"",Belegerfassung!H5212,"")</f>
        <v/>
      </c>
      <c r="M5204" t="str">
        <f>IFERROR(IF(Belegerfassung!E5212&lt;&gt;"",VLOOKUP(Belegerfassung!E5212,Abfrage!$L$2:$M$15,2,),""),"")</f>
        <v/>
      </c>
      <c r="N5204" t="str">
        <f t="shared" si="244"/>
        <v/>
      </c>
      <c r="O5204" t="str">
        <f t="shared" si="245"/>
        <v/>
      </c>
      <c r="P5204" t="str">
        <f>IF(Belegerfassung!G5212&lt;&gt;"",CONCATENATE(Belegerfassung!G5212,".pdf"),"")</f>
        <v/>
      </c>
    </row>
    <row r="5205" spans="1:16">
      <c r="A5205" t="str">
        <f>IF(Belegerfassung!C5213&lt;&gt;"",0,"")</f>
        <v/>
      </c>
      <c r="B5205" t="str">
        <f>IFERROR(VLOOKUP(Belegerfassung!I5213,Konten!A:D,2,FALSE),"")</f>
        <v/>
      </c>
      <c r="C5205" t="str">
        <f>IF(A5205&lt;&gt;"",TEXT(Belegerfassung!C5213,"TT.MM.JJJJ"),"")</f>
        <v/>
      </c>
      <c r="D5205" t="str">
        <f>IFERROR(VLOOKUP(Belegerfassung!A5213,Abfrage!$E$2:$F$20,2,FALSE),"")</f>
        <v/>
      </c>
      <c r="E5205" t="str">
        <f>IF(A5205&lt;&gt;"",Belegerfassung!B5213,"")</f>
        <v/>
      </c>
      <c r="F5205" t="str">
        <f>IF(Belegerfassung!L5213="","",IF(Belegerfassung!L5213&lt;&gt;"",IF(Belegerfassung!L5213&lt;&gt;"",IF(Belegerfassung!J5213&lt;&gt;0,VLOOKUP(Belegerfassung!L5213,Abfrage!$A$2:$C$19,2,),VLOOKUP(Belegerfassung!L5213,Abfrage!$A$2:$C$19,3,)),"")))</f>
        <v/>
      </c>
      <c r="G5205" t="str">
        <f t="shared" si="243"/>
        <v/>
      </c>
      <c r="H5205" s="31" t="str">
        <f>IF(A5205&lt;&gt;"",-Belegerfassung!J5213+Belegerfassung!K5213,"")</f>
        <v/>
      </c>
      <c r="I5205" s="49" t="str">
        <f>IFERROR(IF(H5205&lt;&gt;"",Belegerfassung!L5213*100,""),IF(OR(Belegerfassung!L5213="Leistung EU - Erlöse",Belegerfassung!L5213="Lieferungen EU-Erlöse",Belegerfassung!L5213="EUST",Belegerfassung!L5213="Bauleistungen 20%")=TRUE,"",MID(Belegerfassung!L5213,4,2)))</f>
        <v/>
      </c>
      <c r="J5205" s="6" t="str">
        <f>IF(A5205&lt;&gt;"",LEFT(Belegerfassung!D5213,40),"")</f>
        <v/>
      </c>
      <c r="K5205" t="str">
        <f>IF(A5205&lt;&gt;"",VLOOKUP(D5205,Abfrage!$F$2:$G$21,2,FALSE),"")</f>
        <v/>
      </c>
      <c r="L5205" s="6" t="str">
        <f>IF(Belegerfassung!H5213&lt;&gt;"",Belegerfassung!H5213,"")</f>
        <v/>
      </c>
      <c r="M5205" t="str">
        <f>IFERROR(IF(Belegerfassung!E5213&lt;&gt;"",VLOOKUP(Belegerfassung!E5213,Abfrage!$L$2:$M$15,2,),""),"")</f>
        <v/>
      </c>
      <c r="N5205" t="str">
        <f t="shared" si="244"/>
        <v/>
      </c>
      <c r="O5205" t="str">
        <f t="shared" si="245"/>
        <v/>
      </c>
      <c r="P5205" t="str">
        <f>IF(Belegerfassung!G5213&lt;&gt;"",CONCATENATE(Belegerfassung!G5213,".pdf"),"")</f>
        <v/>
      </c>
    </row>
    <row r="5206" spans="1:16">
      <c r="A5206" t="str">
        <f>IF(Belegerfassung!C5214&lt;&gt;"",0,"")</f>
        <v/>
      </c>
      <c r="B5206" t="str">
        <f>IFERROR(VLOOKUP(Belegerfassung!I5214,Konten!A:D,2,FALSE),"")</f>
        <v/>
      </c>
      <c r="C5206" t="str">
        <f>IF(A5206&lt;&gt;"",TEXT(Belegerfassung!C5214,"TT.MM.JJJJ"),"")</f>
        <v/>
      </c>
      <c r="D5206" t="str">
        <f>IFERROR(VLOOKUP(Belegerfassung!A5214,Abfrage!$E$2:$F$20,2,FALSE),"")</f>
        <v/>
      </c>
      <c r="E5206" t="str">
        <f>IF(A5206&lt;&gt;"",Belegerfassung!B5214,"")</f>
        <v/>
      </c>
      <c r="F5206" t="str">
        <f>IF(Belegerfassung!L5214="","",IF(Belegerfassung!L5214&lt;&gt;"",IF(Belegerfassung!L5214&lt;&gt;"",IF(Belegerfassung!J5214&lt;&gt;0,VLOOKUP(Belegerfassung!L5214,Abfrage!$A$2:$C$19,2,),VLOOKUP(Belegerfassung!L5214,Abfrage!$A$2:$C$19,3,)),"")))</f>
        <v/>
      </c>
      <c r="G5206" t="str">
        <f t="shared" si="243"/>
        <v/>
      </c>
      <c r="H5206" s="31" t="str">
        <f>IF(A5206&lt;&gt;"",-Belegerfassung!J5214+Belegerfassung!K5214,"")</f>
        <v/>
      </c>
      <c r="I5206" s="49" t="str">
        <f>IFERROR(IF(H5206&lt;&gt;"",Belegerfassung!L5214*100,""),IF(OR(Belegerfassung!L5214="Leistung EU - Erlöse",Belegerfassung!L5214="Lieferungen EU-Erlöse",Belegerfassung!L5214="EUST",Belegerfassung!L5214="Bauleistungen 20%")=TRUE,"",MID(Belegerfassung!L5214,4,2)))</f>
        <v/>
      </c>
      <c r="J5206" s="6" t="str">
        <f>IF(A5206&lt;&gt;"",LEFT(Belegerfassung!D5214,40),"")</f>
        <v/>
      </c>
      <c r="K5206" t="str">
        <f>IF(A5206&lt;&gt;"",VLOOKUP(D5206,Abfrage!$F$2:$G$21,2,FALSE),"")</f>
        <v/>
      </c>
      <c r="L5206" s="6" t="str">
        <f>IF(Belegerfassung!H5214&lt;&gt;"",Belegerfassung!H5214,"")</f>
        <v/>
      </c>
      <c r="M5206" t="str">
        <f>IFERROR(IF(Belegerfassung!E5214&lt;&gt;"",VLOOKUP(Belegerfassung!E5214,Abfrage!$L$2:$M$15,2,),""),"")</f>
        <v/>
      </c>
      <c r="N5206" t="str">
        <f t="shared" si="244"/>
        <v/>
      </c>
      <c r="O5206" t="str">
        <f t="shared" si="245"/>
        <v/>
      </c>
      <c r="P5206" t="str">
        <f>IF(Belegerfassung!G5214&lt;&gt;"",CONCATENATE(Belegerfassung!G5214,".pdf"),"")</f>
        <v/>
      </c>
    </row>
    <row r="5207" spans="1:16">
      <c r="A5207" t="str">
        <f>IF(Belegerfassung!C5215&lt;&gt;"",0,"")</f>
        <v/>
      </c>
      <c r="B5207" t="str">
        <f>IFERROR(VLOOKUP(Belegerfassung!I5215,Konten!A:D,2,FALSE),"")</f>
        <v/>
      </c>
      <c r="C5207" t="str">
        <f>IF(A5207&lt;&gt;"",TEXT(Belegerfassung!C5215,"TT.MM.JJJJ"),"")</f>
        <v/>
      </c>
      <c r="D5207" t="str">
        <f>IFERROR(VLOOKUP(Belegerfassung!A5215,Abfrage!$E$2:$F$20,2,FALSE),"")</f>
        <v/>
      </c>
      <c r="E5207" t="str">
        <f>IF(A5207&lt;&gt;"",Belegerfassung!B5215,"")</f>
        <v/>
      </c>
      <c r="F5207" t="str">
        <f>IF(Belegerfassung!L5215="","",IF(Belegerfassung!L5215&lt;&gt;"",IF(Belegerfassung!L5215&lt;&gt;"",IF(Belegerfassung!J5215&lt;&gt;0,VLOOKUP(Belegerfassung!L5215,Abfrage!$A$2:$C$19,2,),VLOOKUP(Belegerfassung!L5215,Abfrage!$A$2:$C$19,3,)),"")))</f>
        <v/>
      </c>
      <c r="G5207" t="str">
        <f t="shared" si="243"/>
        <v/>
      </c>
      <c r="H5207" s="31" t="str">
        <f>IF(A5207&lt;&gt;"",-Belegerfassung!J5215+Belegerfassung!K5215,"")</f>
        <v/>
      </c>
      <c r="I5207" s="49" t="str">
        <f>IFERROR(IF(H5207&lt;&gt;"",Belegerfassung!L5215*100,""),IF(OR(Belegerfassung!L5215="Leistung EU - Erlöse",Belegerfassung!L5215="Lieferungen EU-Erlöse",Belegerfassung!L5215="EUST",Belegerfassung!L5215="Bauleistungen 20%")=TRUE,"",MID(Belegerfassung!L5215,4,2)))</f>
        <v/>
      </c>
      <c r="J5207" s="6" t="str">
        <f>IF(A5207&lt;&gt;"",LEFT(Belegerfassung!D5215,40),"")</f>
        <v/>
      </c>
      <c r="K5207" t="str">
        <f>IF(A5207&lt;&gt;"",VLOOKUP(D5207,Abfrage!$F$2:$G$21,2,FALSE),"")</f>
        <v/>
      </c>
      <c r="L5207" s="6" t="str">
        <f>IF(Belegerfassung!H5215&lt;&gt;"",Belegerfassung!H5215,"")</f>
        <v/>
      </c>
      <c r="M5207" t="str">
        <f>IFERROR(IF(Belegerfassung!E5215&lt;&gt;"",VLOOKUP(Belegerfassung!E5215,Abfrage!$L$2:$M$15,2,),""),"")</f>
        <v/>
      </c>
      <c r="N5207" t="str">
        <f t="shared" si="244"/>
        <v/>
      </c>
      <c r="O5207" t="str">
        <f t="shared" si="245"/>
        <v/>
      </c>
      <c r="P5207" t="str">
        <f>IF(Belegerfassung!G5215&lt;&gt;"",CONCATENATE(Belegerfassung!G5215,".pdf"),"")</f>
        <v/>
      </c>
    </row>
    <row r="5208" spans="1:16">
      <c r="A5208" t="str">
        <f>IF(Belegerfassung!C5216&lt;&gt;"",0,"")</f>
        <v/>
      </c>
      <c r="B5208" t="str">
        <f>IFERROR(VLOOKUP(Belegerfassung!I5216,Konten!A:D,2,FALSE),"")</f>
        <v/>
      </c>
      <c r="C5208" t="str">
        <f>IF(A5208&lt;&gt;"",TEXT(Belegerfassung!C5216,"TT.MM.JJJJ"),"")</f>
        <v/>
      </c>
      <c r="D5208" t="str">
        <f>IFERROR(VLOOKUP(Belegerfassung!A5216,Abfrage!$E$2:$F$20,2,FALSE),"")</f>
        <v/>
      </c>
      <c r="E5208" t="str">
        <f>IF(A5208&lt;&gt;"",Belegerfassung!B5216,"")</f>
        <v/>
      </c>
      <c r="F5208" t="str">
        <f>IF(Belegerfassung!L5216="","",IF(Belegerfassung!L5216&lt;&gt;"",IF(Belegerfassung!L5216&lt;&gt;"",IF(Belegerfassung!J5216&lt;&gt;0,VLOOKUP(Belegerfassung!L5216,Abfrage!$A$2:$C$19,2,),VLOOKUP(Belegerfassung!L5216,Abfrage!$A$2:$C$19,3,)),"")))</f>
        <v/>
      </c>
      <c r="G5208" t="str">
        <f t="shared" si="243"/>
        <v/>
      </c>
      <c r="H5208" s="31" t="str">
        <f>IF(A5208&lt;&gt;"",-Belegerfassung!J5216+Belegerfassung!K5216,"")</f>
        <v/>
      </c>
      <c r="I5208" s="49" t="str">
        <f>IFERROR(IF(H5208&lt;&gt;"",Belegerfassung!L5216*100,""),IF(OR(Belegerfassung!L5216="Leistung EU - Erlöse",Belegerfassung!L5216="Lieferungen EU-Erlöse",Belegerfassung!L5216="EUST",Belegerfassung!L5216="Bauleistungen 20%")=TRUE,"",MID(Belegerfassung!L5216,4,2)))</f>
        <v/>
      </c>
      <c r="J5208" s="6" t="str">
        <f>IF(A5208&lt;&gt;"",LEFT(Belegerfassung!D5216,40),"")</f>
        <v/>
      </c>
      <c r="K5208" t="str">
        <f>IF(A5208&lt;&gt;"",VLOOKUP(D5208,Abfrage!$F$2:$G$21,2,FALSE),"")</f>
        <v/>
      </c>
      <c r="L5208" s="6" t="str">
        <f>IF(Belegerfassung!H5216&lt;&gt;"",Belegerfassung!H5216,"")</f>
        <v/>
      </c>
      <c r="M5208" t="str">
        <f>IFERROR(IF(Belegerfassung!E5216&lt;&gt;"",VLOOKUP(Belegerfassung!E5216,Abfrage!$L$2:$M$15,2,),""),"")</f>
        <v/>
      </c>
      <c r="N5208" t="str">
        <f t="shared" si="244"/>
        <v/>
      </c>
      <c r="O5208" t="str">
        <f t="shared" si="245"/>
        <v/>
      </c>
      <c r="P5208" t="str">
        <f>IF(Belegerfassung!G5216&lt;&gt;"",CONCATENATE(Belegerfassung!G5216,".pdf"),"")</f>
        <v/>
      </c>
    </row>
    <row r="5209" spans="1:16">
      <c r="A5209" t="str">
        <f>IF(Belegerfassung!C5217&lt;&gt;"",0,"")</f>
        <v/>
      </c>
      <c r="B5209" t="str">
        <f>IFERROR(VLOOKUP(Belegerfassung!I5217,Konten!A:D,2,FALSE),"")</f>
        <v/>
      </c>
      <c r="C5209" t="str">
        <f>IF(A5209&lt;&gt;"",TEXT(Belegerfassung!C5217,"TT.MM.JJJJ"),"")</f>
        <v/>
      </c>
      <c r="D5209" t="str">
        <f>IFERROR(VLOOKUP(Belegerfassung!A5217,Abfrage!$E$2:$F$20,2,FALSE),"")</f>
        <v/>
      </c>
      <c r="E5209" t="str">
        <f>IF(A5209&lt;&gt;"",Belegerfassung!B5217,"")</f>
        <v/>
      </c>
      <c r="F5209" t="str">
        <f>IF(Belegerfassung!L5217="","",IF(Belegerfassung!L5217&lt;&gt;"",IF(Belegerfassung!L5217&lt;&gt;"",IF(Belegerfassung!J5217&lt;&gt;0,VLOOKUP(Belegerfassung!L5217,Abfrage!$A$2:$C$19,2,),VLOOKUP(Belegerfassung!L5217,Abfrage!$A$2:$C$19,3,)),"")))</f>
        <v/>
      </c>
      <c r="G5209" t="str">
        <f t="shared" si="243"/>
        <v/>
      </c>
      <c r="H5209" s="31" t="str">
        <f>IF(A5209&lt;&gt;"",-Belegerfassung!J5217+Belegerfassung!K5217,"")</f>
        <v/>
      </c>
      <c r="I5209" s="49" t="str">
        <f>IFERROR(IF(H5209&lt;&gt;"",Belegerfassung!L5217*100,""),IF(OR(Belegerfassung!L5217="Leistung EU - Erlöse",Belegerfassung!L5217="Lieferungen EU-Erlöse",Belegerfassung!L5217="EUST",Belegerfassung!L5217="Bauleistungen 20%")=TRUE,"",MID(Belegerfassung!L5217,4,2)))</f>
        <v/>
      </c>
      <c r="J5209" s="6" t="str">
        <f>IF(A5209&lt;&gt;"",LEFT(Belegerfassung!D5217,40),"")</f>
        <v/>
      </c>
      <c r="K5209" t="str">
        <f>IF(A5209&lt;&gt;"",VLOOKUP(D5209,Abfrage!$F$2:$G$21,2,FALSE),"")</f>
        <v/>
      </c>
      <c r="L5209" s="6" t="str">
        <f>IF(Belegerfassung!H5217&lt;&gt;"",Belegerfassung!H5217,"")</f>
        <v/>
      </c>
      <c r="M5209" t="str">
        <f>IFERROR(IF(Belegerfassung!E5217&lt;&gt;"",VLOOKUP(Belegerfassung!E5217,Abfrage!$L$2:$M$15,2,),""),"")</f>
        <v/>
      </c>
      <c r="N5209" t="str">
        <f t="shared" si="244"/>
        <v/>
      </c>
      <c r="O5209" t="str">
        <f t="shared" si="245"/>
        <v/>
      </c>
      <c r="P5209" t="str">
        <f>IF(Belegerfassung!G5217&lt;&gt;"",CONCATENATE(Belegerfassung!G5217,".pdf"),"")</f>
        <v/>
      </c>
    </row>
    <row r="5210" spans="1:16">
      <c r="A5210" t="str">
        <f>IF(Belegerfassung!C5218&lt;&gt;"",0,"")</f>
        <v/>
      </c>
      <c r="B5210" t="str">
        <f>IFERROR(VLOOKUP(Belegerfassung!I5218,Konten!A:D,2,FALSE),"")</f>
        <v/>
      </c>
      <c r="C5210" t="str">
        <f>IF(A5210&lt;&gt;"",TEXT(Belegerfassung!C5218,"TT.MM.JJJJ"),"")</f>
        <v/>
      </c>
      <c r="D5210" t="str">
        <f>IFERROR(VLOOKUP(Belegerfassung!A5218,Abfrage!$E$2:$F$20,2,FALSE),"")</f>
        <v/>
      </c>
      <c r="E5210" t="str">
        <f>IF(A5210&lt;&gt;"",Belegerfassung!B5218,"")</f>
        <v/>
      </c>
      <c r="F5210" t="str">
        <f>IF(Belegerfassung!L5218="","",IF(Belegerfassung!L5218&lt;&gt;"",IF(Belegerfassung!L5218&lt;&gt;"",IF(Belegerfassung!J5218&lt;&gt;0,VLOOKUP(Belegerfassung!L5218,Abfrage!$A$2:$C$19,2,),VLOOKUP(Belegerfassung!L5218,Abfrage!$A$2:$C$19,3,)),"")))</f>
        <v/>
      </c>
      <c r="G5210" t="str">
        <f t="shared" si="243"/>
        <v/>
      </c>
      <c r="H5210" s="31" t="str">
        <f>IF(A5210&lt;&gt;"",-Belegerfassung!J5218+Belegerfassung!K5218,"")</f>
        <v/>
      </c>
      <c r="I5210" s="49" t="str">
        <f>IFERROR(IF(H5210&lt;&gt;"",Belegerfassung!L5218*100,""),IF(OR(Belegerfassung!L5218="Leistung EU - Erlöse",Belegerfassung!L5218="Lieferungen EU-Erlöse",Belegerfassung!L5218="EUST",Belegerfassung!L5218="Bauleistungen 20%")=TRUE,"",MID(Belegerfassung!L5218,4,2)))</f>
        <v/>
      </c>
      <c r="J5210" s="6" t="str">
        <f>IF(A5210&lt;&gt;"",LEFT(Belegerfassung!D5218,40),"")</f>
        <v/>
      </c>
      <c r="K5210" t="str">
        <f>IF(A5210&lt;&gt;"",VLOOKUP(D5210,Abfrage!$F$2:$G$21,2,FALSE),"")</f>
        <v/>
      </c>
      <c r="L5210" s="6" t="str">
        <f>IF(Belegerfassung!H5218&lt;&gt;"",Belegerfassung!H5218,"")</f>
        <v/>
      </c>
      <c r="M5210" t="str">
        <f>IFERROR(IF(Belegerfassung!E5218&lt;&gt;"",VLOOKUP(Belegerfassung!E5218,Abfrage!$L$2:$M$15,2,),""),"")</f>
        <v/>
      </c>
      <c r="N5210" t="str">
        <f t="shared" si="244"/>
        <v/>
      </c>
      <c r="O5210" t="str">
        <f t="shared" si="245"/>
        <v/>
      </c>
      <c r="P5210" t="str">
        <f>IF(Belegerfassung!G5218&lt;&gt;"",CONCATENATE(Belegerfassung!G5218,".pdf"),"")</f>
        <v/>
      </c>
    </row>
    <row r="5211" spans="1:16">
      <c r="A5211" t="str">
        <f>IF(Belegerfassung!C5219&lt;&gt;"",0,"")</f>
        <v/>
      </c>
      <c r="B5211" t="str">
        <f>IFERROR(VLOOKUP(Belegerfassung!I5219,Konten!A:D,2,FALSE),"")</f>
        <v/>
      </c>
      <c r="C5211" t="str">
        <f>IF(A5211&lt;&gt;"",TEXT(Belegerfassung!C5219,"TT.MM.JJJJ"),"")</f>
        <v/>
      </c>
      <c r="D5211" t="str">
        <f>IFERROR(VLOOKUP(Belegerfassung!A5219,Abfrage!$E$2:$F$20,2,FALSE),"")</f>
        <v/>
      </c>
      <c r="E5211" t="str">
        <f>IF(A5211&lt;&gt;"",Belegerfassung!B5219,"")</f>
        <v/>
      </c>
      <c r="F5211" t="str">
        <f>IF(Belegerfassung!L5219="","",IF(Belegerfassung!L5219&lt;&gt;"",IF(Belegerfassung!L5219&lt;&gt;"",IF(Belegerfassung!J5219&lt;&gt;0,VLOOKUP(Belegerfassung!L5219,Abfrage!$A$2:$C$19,2,),VLOOKUP(Belegerfassung!L5219,Abfrage!$A$2:$C$19,3,)),"")))</f>
        <v/>
      </c>
      <c r="G5211" t="str">
        <f t="shared" si="243"/>
        <v/>
      </c>
      <c r="H5211" s="31" t="str">
        <f>IF(A5211&lt;&gt;"",-Belegerfassung!J5219+Belegerfassung!K5219,"")</f>
        <v/>
      </c>
      <c r="I5211" s="49" t="str">
        <f>IFERROR(IF(H5211&lt;&gt;"",Belegerfassung!L5219*100,""),IF(OR(Belegerfassung!L5219="Leistung EU - Erlöse",Belegerfassung!L5219="Lieferungen EU-Erlöse",Belegerfassung!L5219="EUST",Belegerfassung!L5219="Bauleistungen 20%")=TRUE,"",MID(Belegerfassung!L5219,4,2)))</f>
        <v/>
      </c>
      <c r="J5211" s="6" t="str">
        <f>IF(A5211&lt;&gt;"",LEFT(Belegerfassung!D5219,40),"")</f>
        <v/>
      </c>
      <c r="K5211" t="str">
        <f>IF(A5211&lt;&gt;"",VLOOKUP(D5211,Abfrage!$F$2:$G$21,2,FALSE),"")</f>
        <v/>
      </c>
      <c r="L5211" s="6" t="str">
        <f>IF(Belegerfassung!H5219&lt;&gt;"",Belegerfassung!H5219,"")</f>
        <v/>
      </c>
      <c r="M5211" t="str">
        <f>IFERROR(IF(Belegerfassung!E5219&lt;&gt;"",VLOOKUP(Belegerfassung!E5219,Abfrage!$L$2:$M$15,2,),""),"")</f>
        <v/>
      </c>
      <c r="N5211" t="str">
        <f t="shared" si="244"/>
        <v/>
      </c>
      <c r="O5211" t="str">
        <f t="shared" si="245"/>
        <v/>
      </c>
      <c r="P5211" t="str">
        <f>IF(Belegerfassung!G5219&lt;&gt;"",CONCATENATE(Belegerfassung!G5219,".pdf"),"")</f>
        <v/>
      </c>
    </row>
    <row r="5212" spans="1:16">
      <c r="A5212" t="str">
        <f>IF(Belegerfassung!C5220&lt;&gt;"",0,"")</f>
        <v/>
      </c>
      <c r="B5212" t="str">
        <f>IFERROR(VLOOKUP(Belegerfassung!I5220,Konten!A:D,2,FALSE),"")</f>
        <v/>
      </c>
      <c r="C5212" t="str">
        <f>IF(A5212&lt;&gt;"",TEXT(Belegerfassung!C5220,"TT.MM.JJJJ"),"")</f>
        <v/>
      </c>
      <c r="D5212" t="str">
        <f>IFERROR(VLOOKUP(Belegerfassung!A5220,Abfrage!$E$2:$F$20,2,FALSE),"")</f>
        <v/>
      </c>
      <c r="E5212" t="str">
        <f>IF(A5212&lt;&gt;"",Belegerfassung!B5220,"")</f>
        <v/>
      </c>
      <c r="F5212" t="str">
        <f>IF(Belegerfassung!L5220="","",IF(Belegerfassung!L5220&lt;&gt;"",IF(Belegerfassung!L5220&lt;&gt;"",IF(Belegerfassung!J5220&lt;&gt;0,VLOOKUP(Belegerfassung!L5220,Abfrage!$A$2:$C$19,2,),VLOOKUP(Belegerfassung!L5220,Abfrage!$A$2:$C$19,3,)),"")))</f>
        <v/>
      </c>
      <c r="G5212" t="str">
        <f t="shared" si="243"/>
        <v/>
      </c>
      <c r="H5212" s="31" t="str">
        <f>IF(A5212&lt;&gt;"",-Belegerfassung!J5220+Belegerfassung!K5220,"")</f>
        <v/>
      </c>
      <c r="I5212" s="49" t="str">
        <f>IFERROR(IF(H5212&lt;&gt;"",Belegerfassung!L5220*100,""),IF(OR(Belegerfassung!L5220="Leistung EU - Erlöse",Belegerfassung!L5220="Lieferungen EU-Erlöse",Belegerfassung!L5220="EUST",Belegerfassung!L5220="Bauleistungen 20%")=TRUE,"",MID(Belegerfassung!L5220,4,2)))</f>
        <v/>
      </c>
      <c r="J5212" s="6" t="str">
        <f>IF(A5212&lt;&gt;"",LEFT(Belegerfassung!D5220,40),"")</f>
        <v/>
      </c>
      <c r="K5212" t="str">
        <f>IF(A5212&lt;&gt;"",VLOOKUP(D5212,Abfrage!$F$2:$G$21,2,FALSE),"")</f>
        <v/>
      </c>
      <c r="L5212" s="6" t="str">
        <f>IF(Belegerfassung!H5220&lt;&gt;"",Belegerfassung!H5220,"")</f>
        <v/>
      </c>
      <c r="M5212" t="str">
        <f>IFERROR(IF(Belegerfassung!E5220&lt;&gt;"",VLOOKUP(Belegerfassung!E5220,Abfrage!$L$2:$M$15,2,),""),"")</f>
        <v/>
      </c>
      <c r="N5212" t="str">
        <f t="shared" si="244"/>
        <v/>
      </c>
      <c r="O5212" t="str">
        <f t="shared" si="245"/>
        <v/>
      </c>
      <c r="P5212" t="str">
        <f>IF(Belegerfassung!G5220&lt;&gt;"",CONCATENATE(Belegerfassung!G5220,".pdf"),"")</f>
        <v/>
      </c>
    </row>
    <row r="5213" spans="1:16">
      <c r="A5213" t="str">
        <f>IF(Belegerfassung!C5221&lt;&gt;"",0,"")</f>
        <v/>
      </c>
      <c r="B5213" t="str">
        <f>IFERROR(VLOOKUP(Belegerfassung!I5221,Konten!A:D,2,FALSE),"")</f>
        <v/>
      </c>
      <c r="C5213" t="str">
        <f>IF(A5213&lt;&gt;"",TEXT(Belegerfassung!C5221,"TT.MM.JJJJ"),"")</f>
        <v/>
      </c>
      <c r="D5213" t="str">
        <f>IFERROR(VLOOKUP(Belegerfassung!A5221,Abfrage!$E$2:$F$20,2,FALSE),"")</f>
        <v/>
      </c>
      <c r="E5213" t="str">
        <f>IF(A5213&lt;&gt;"",Belegerfassung!B5221,"")</f>
        <v/>
      </c>
      <c r="F5213" t="str">
        <f>IF(Belegerfassung!L5221="","",IF(Belegerfassung!L5221&lt;&gt;"",IF(Belegerfassung!L5221&lt;&gt;"",IF(Belegerfassung!J5221&lt;&gt;0,VLOOKUP(Belegerfassung!L5221,Abfrage!$A$2:$C$19,2,),VLOOKUP(Belegerfassung!L5221,Abfrage!$A$2:$C$19,3,)),"")))</f>
        <v/>
      </c>
      <c r="G5213" t="str">
        <f t="shared" si="243"/>
        <v/>
      </c>
      <c r="H5213" s="31" t="str">
        <f>IF(A5213&lt;&gt;"",-Belegerfassung!J5221+Belegerfassung!K5221,"")</f>
        <v/>
      </c>
      <c r="I5213" s="49" t="str">
        <f>IFERROR(IF(H5213&lt;&gt;"",Belegerfassung!L5221*100,""),IF(OR(Belegerfassung!L5221="Leistung EU - Erlöse",Belegerfassung!L5221="Lieferungen EU-Erlöse",Belegerfassung!L5221="EUST",Belegerfassung!L5221="Bauleistungen 20%")=TRUE,"",MID(Belegerfassung!L5221,4,2)))</f>
        <v/>
      </c>
      <c r="J5213" s="6" t="str">
        <f>IF(A5213&lt;&gt;"",LEFT(Belegerfassung!D5221,40),"")</f>
        <v/>
      </c>
      <c r="K5213" t="str">
        <f>IF(A5213&lt;&gt;"",VLOOKUP(D5213,Abfrage!$F$2:$G$21,2,FALSE),"")</f>
        <v/>
      </c>
      <c r="L5213" s="6" t="str">
        <f>IF(Belegerfassung!H5221&lt;&gt;"",Belegerfassung!H5221,"")</f>
        <v/>
      </c>
      <c r="M5213" t="str">
        <f>IFERROR(IF(Belegerfassung!E5221&lt;&gt;"",VLOOKUP(Belegerfassung!E5221,Abfrage!$L$2:$M$15,2,),""),"")</f>
        <v/>
      </c>
      <c r="N5213" t="str">
        <f t="shared" si="244"/>
        <v/>
      </c>
      <c r="O5213" t="str">
        <f t="shared" si="245"/>
        <v/>
      </c>
      <c r="P5213" t="str">
        <f>IF(Belegerfassung!G5221&lt;&gt;"",CONCATENATE(Belegerfassung!G5221,".pdf"),"")</f>
        <v/>
      </c>
    </row>
    <row r="5214" spans="1:16">
      <c r="A5214" t="str">
        <f>IF(Belegerfassung!C5222&lt;&gt;"",0,"")</f>
        <v/>
      </c>
      <c r="B5214" t="str">
        <f>IFERROR(VLOOKUP(Belegerfassung!I5222,Konten!A:D,2,FALSE),"")</f>
        <v/>
      </c>
      <c r="C5214" t="str">
        <f>IF(A5214&lt;&gt;"",TEXT(Belegerfassung!C5222,"TT.MM.JJJJ"),"")</f>
        <v/>
      </c>
      <c r="D5214" t="str">
        <f>IFERROR(VLOOKUP(Belegerfassung!A5222,Abfrage!$E$2:$F$20,2,FALSE),"")</f>
        <v/>
      </c>
      <c r="E5214" t="str">
        <f>IF(A5214&lt;&gt;"",Belegerfassung!B5222,"")</f>
        <v/>
      </c>
      <c r="F5214" t="str">
        <f>IF(Belegerfassung!L5222="","",IF(Belegerfassung!L5222&lt;&gt;"",IF(Belegerfassung!L5222&lt;&gt;"",IF(Belegerfassung!J5222&lt;&gt;0,VLOOKUP(Belegerfassung!L5222,Abfrage!$A$2:$C$19,2,),VLOOKUP(Belegerfassung!L5222,Abfrage!$A$2:$C$19,3,)),"")))</f>
        <v/>
      </c>
      <c r="G5214" t="str">
        <f t="shared" si="243"/>
        <v/>
      </c>
      <c r="H5214" s="31" t="str">
        <f>IF(A5214&lt;&gt;"",-Belegerfassung!J5222+Belegerfassung!K5222,"")</f>
        <v/>
      </c>
      <c r="I5214" s="49" t="str">
        <f>IFERROR(IF(H5214&lt;&gt;"",Belegerfassung!L5222*100,""),IF(OR(Belegerfassung!L5222="Leistung EU - Erlöse",Belegerfassung!L5222="Lieferungen EU-Erlöse",Belegerfassung!L5222="EUST",Belegerfassung!L5222="Bauleistungen 20%")=TRUE,"",MID(Belegerfassung!L5222,4,2)))</f>
        <v/>
      </c>
      <c r="J5214" s="6" t="str">
        <f>IF(A5214&lt;&gt;"",LEFT(Belegerfassung!D5222,40),"")</f>
        <v/>
      </c>
      <c r="K5214" t="str">
        <f>IF(A5214&lt;&gt;"",VLOOKUP(D5214,Abfrage!$F$2:$G$21,2,FALSE),"")</f>
        <v/>
      </c>
      <c r="L5214" s="6" t="str">
        <f>IF(Belegerfassung!H5222&lt;&gt;"",Belegerfassung!H5222,"")</f>
        <v/>
      </c>
      <c r="M5214" t="str">
        <f>IFERROR(IF(Belegerfassung!E5222&lt;&gt;"",VLOOKUP(Belegerfassung!E5222,Abfrage!$L$2:$M$15,2,),""),"")</f>
        <v/>
      </c>
      <c r="N5214" t="str">
        <f t="shared" si="244"/>
        <v/>
      </c>
      <c r="O5214" t="str">
        <f t="shared" si="245"/>
        <v/>
      </c>
      <c r="P5214" t="str">
        <f>IF(Belegerfassung!G5222&lt;&gt;"",CONCATENATE(Belegerfassung!G5222,".pdf"),"")</f>
        <v/>
      </c>
    </row>
    <row r="5215" spans="1:16">
      <c r="A5215" t="str">
        <f>IF(Belegerfassung!C5223&lt;&gt;"",0,"")</f>
        <v/>
      </c>
      <c r="B5215" t="str">
        <f>IFERROR(VLOOKUP(Belegerfassung!I5223,Konten!A:D,2,FALSE),"")</f>
        <v/>
      </c>
      <c r="C5215" t="str">
        <f>IF(A5215&lt;&gt;"",TEXT(Belegerfassung!C5223,"TT.MM.JJJJ"),"")</f>
        <v/>
      </c>
      <c r="D5215" t="str">
        <f>IFERROR(VLOOKUP(Belegerfassung!A5223,Abfrage!$E$2:$F$20,2,FALSE),"")</f>
        <v/>
      </c>
      <c r="E5215" t="str">
        <f>IF(A5215&lt;&gt;"",Belegerfassung!B5223,"")</f>
        <v/>
      </c>
      <c r="F5215" t="str">
        <f>IF(Belegerfassung!L5223="","",IF(Belegerfassung!L5223&lt;&gt;"",IF(Belegerfassung!L5223&lt;&gt;"",IF(Belegerfassung!J5223&lt;&gt;0,VLOOKUP(Belegerfassung!L5223,Abfrage!$A$2:$C$19,2,),VLOOKUP(Belegerfassung!L5223,Abfrage!$A$2:$C$19,3,)),"")))</f>
        <v/>
      </c>
      <c r="G5215" t="str">
        <f t="shared" si="243"/>
        <v/>
      </c>
      <c r="H5215" s="31" t="str">
        <f>IF(A5215&lt;&gt;"",-Belegerfassung!J5223+Belegerfassung!K5223,"")</f>
        <v/>
      </c>
      <c r="I5215" s="49" t="str">
        <f>IFERROR(IF(H5215&lt;&gt;"",Belegerfassung!L5223*100,""),IF(OR(Belegerfassung!L5223="Leistung EU - Erlöse",Belegerfassung!L5223="Lieferungen EU-Erlöse",Belegerfassung!L5223="EUST",Belegerfassung!L5223="Bauleistungen 20%")=TRUE,"",MID(Belegerfassung!L5223,4,2)))</f>
        <v/>
      </c>
      <c r="J5215" s="6" t="str">
        <f>IF(A5215&lt;&gt;"",LEFT(Belegerfassung!D5223,40),"")</f>
        <v/>
      </c>
      <c r="K5215" t="str">
        <f>IF(A5215&lt;&gt;"",VLOOKUP(D5215,Abfrage!$F$2:$G$21,2,FALSE),"")</f>
        <v/>
      </c>
      <c r="L5215" s="6" t="str">
        <f>IF(Belegerfassung!H5223&lt;&gt;"",Belegerfassung!H5223,"")</f>
        <v/>
      </c>
      <c r="M5215" t="str">
        <f>IFERROR(IF(Belegerfassung!E5223&lt;&gt;"",VLOOKUP(Belegerfassung!E5223,Abfrage!$L$2:$M$15,2,),""),"")</f>
        <v/>
      </c>
      <c r="N5215" t="str">
        <f t="shared" si="244"/>
        <v/>
      </c>
      <c r="O5215" t="str">
        <f t="shared" si="245"/>
        <v/>
      </c>
      <c r="P5215" t="str">
        <f>IF(Belegerfassung!G5223&lt;&gt;"",CONCATENATE(Belegerfassung!G5223,".pdf"),"")</f>
        <v/>
      </c>
    </row>
    <row r="5216" spans="1:16">
      <c r="A5216" t="str">
        <f>IF(Belegerfassung!C5224&lt;&gt;"",0,"")</f>
        <v/>
      </c>
      <c r="B5216" t="str">
        <f>IFERROR(VLOOKUP(Belegerfassung!I5224,Konten!A:D,2,FALSE),"")</f>
        <v/>
      </c>
      <c r="C5216" t="str">
        <f>IF(A5216&lt;&gt;"",TEXT(Belegerfassung!C5224,"TT.MM.JJJJ"),"")</f>
        <v/>
      </c>
      <c r="D5216" t="str">
        <f>IFERROR(VLOOKUP(Belegerfassung!A5224,Abfrage!$E$2:$F$20,2,FALSE),"")</f>
        <v/>
      </c>
      <c r="E5216" t="str">
        <f>IF(A5216&lt;&gt;"",Belegerfassung!B5224,"")</f>
        <v/>
      </c>
      <c r="F5216" t="str">
        <f>IF(Belegerfassung!L5224="","",IF(Belegerfassung!L5224&lt;&gt;"",IF(Belegerfassung!L5224&lt;&gt;"",IF(Belegerfassung!J5224&lt;&gt;0,VLOOKUP(Belegerfassung!L5224,Abfrage!$A$2:$C$19,2,),VLOOKUP(Belegerfassung!L5224,Abfrage!$A$2:$C$19,3,)),"")))</f>
        <v/>
      </c>
      <c r="G5216" t="str">
        <f t="shared" si="243"/>
        <v/>
      </c>
      <c r="H5216" s="31" t="str">
        <f>IF(A5216&lt;&gt;"",-Belegerfassung!J5224+Belegerfassung!K5224,"")</f>
        <v/>
      </c>
      <c r="I5216" s="49" t="str">
        <f>IFERROR(IF(H5216&lt;&gt;"",Belegerfassung!L5224*100,""),IF(OR(Belegerfassung!L5224="Leistung EU - Erlöse",Belegerfassung!L5224="Lieferungen EU-Erlöse",Belegerfassung!L5224="EUST",Belegerfassung!L5224="Bauleistungen 20%")=TRUE,"",MID(Belegerfassung!L5224,4,2)))</f>
        <v/>
      </c>
      <c r="J5216" s="6" t="str">
        <f>IF(A5216&lt;&gt;"",LEFT(Belegerfassung!D5224,40),"")</f>
        <v/>
      </c>
      <c r="K5216" t="str">
        <f>IF(A5216&lt;&gt;"",VLOOKUP(D5216,Abfrage!$F$2:$G$21,2,FALSE),"")</f>
        <v/>
      </c>
      <c r="L5216" s="6" t="str">
        <f>IF(Belegerfassung!H5224&lt;&gt;"",Belegerfassung!H5224,"")</f>
        <v/>
      </c>
      <c r="M5216" t="str">
        <f>IFERROR(IF(Belegerfassung!E5224&lt;&gt;"",VLOOKUP(Belegerfassung!E5224,Abfrage!$L$2:$M$15,2,),""),"")</f>
        <v/>
      </c>
      <c r="N5216" t="str">
        <f t="shared" si="244"/>
        <v/>
      </c>
      <c r="O5216" t="str">
        <f t="shared" si="245"/>
        <v/>
      </c>
      <c r="P5216" t="str">
        <f>IF(Belegerfassung!G5224&lt;&gt;"",CONCATENATE(Belegerfassung!G5224,".pdf"),"")</f>
        <v/>
      </c>
    </row>
    <row r="5217" spans="1:16">
      <c r="A5217" t="str">
        <f>IF(Belegerfassung!C5225&lt;&gt;"",0,"")</f>
        <v/>
      </c>
      <c r="B5217" t="str">
        <f>IFERROR(VLOOKUP(Belegerfassung!I5225,Konten!A:D,2,FALSE),"")</f>
        <v/>
      </c>
      <c r="C5217" t="str">
        <f>IF(A5217&lt;&gt;"",TEXT(Belegerfassung!C5225,"TT.MM.JJJJ"),"")</f>
        <v/>
      </c>
      <c r="D5217" t="str">
        <f>IFERROR(VLOOKUP(Belegerfassung!A5225,Abfrage!$E$2:$F$20,2,FALSE),"")</f>
        <v/>
      </c>
      <c r="E5217" t="str">
        <f>IF(A5217&lt;&gt;"",Belegerfassung!B5225,"")</f>
        <v/>
      </c>
      <c r="F5217" t="str">
        <f>IF(Belegerfassung!L5225="","",IF(Belegerfassung!L5225&lt;&gt;"",IF(Belegerfassung!L5225&lt;&gt;"",IF(Belegerfassung!J5225&lt;&gt;0,VLOOKUP(Belegerfassung!L5225,Abfrage!$A$2:$C$19,2,),VLOOKUP(Belegerfassung!L5225,Abfrage!$A$2:$C$19,3,)),"")))</f>
        <v/>
      </c>
      <c r="G5217" t="str">
        <f t="shared" si="243"/>
        <v/>
      </c>
      <c r="H5217" s="31" t="str">
        <f>IF(A5217&lt;&gt;"",-Belegerfassung!J5225+Belegerfassung!K5225,"")</f>
        <v/>
      </c>
      <c r="I5217" s="49" t="str">
        <f>IFERROR(IF(H5217&lt;&gt;"",Belegerfassung!L5225*100,""),IF(OR(Belegerfassung!L5225="Leistung EU - Erlöse",Belegerfassung!L5225="Lieferungen EU-Erlöse",Belegerfassung!L5225="EUST",Belegerfassung!L5225="Bauleistungen 20%")=TRUE,"",MID(Belegerfassung!L5225,4,2)))</f>
        <v/>
      </c>
      <c r="J5217" s="6" t="str">
        <f>IF(A5217&lt;&gt;"",LEFT(Belegerfassung!D5225,40),"")</f>
        <v/>
      </c>
      <c r="K5217" t="str">
        <f>IF(A5217&lt;&gt;"",VLOOKUP(D5217,Abfrage!$F$2:$G$21,2,FALSE),"")</f>
        <v/>
      </c>
      <c r="L5217" s="6" t="str">
        <f>IF(Belegerfassung!H5225&lt;&gt;"",Belegerfassung!H5225,"")</f>
        <v/>
      </c>
      <c r="M5217" t="str">
        <f>IFERROR(IF(Belegerfassung!E5225&lt;&gt;"",VLOOKUP(Belegerfassung!E5225,Abfrage!$L$2:$M$15,2,),""),"")</f>
        <v/>
      </c>
      <c r="N5217" t="str">
        <f t="shared" si="244"/>
        <v/>
      </c>
      <c r="O5217" t="str">
        <f t="shared" si="245"/>
        <v/>
      </c>
      <c r="P5217" t="str">
        <f>IF(Belegerfassung!G5225&lt;&gt;"",CONCATENATE(Belegerfassung!G5225,".pdf"),"")</f>
        <v/>
      </c>
    </row>
    <row r="5218" spans="1:16">
      <c r="A5218" t="str">
        <f>IF(Belegerfassung!C5226&lt;&gt;"",0,"")</f>
        <v/>
      </c>
      <c r="B5218" t="str">
        <f>IFERROR(VLOOKUP(Belegerfassung!I5226,Konten!A:D,2,FALSE),"")</f>
        <v/>
      </c>
      <c r="C5218" t="str">
        <f>IF(A5218&lt;&gt;"",TEXT(Belegerfassung!C5226,"TT.MM.JJJJ"),"")</f>
        <v/>
      </c>
      <c r="D5218" t="str">
        <f>IFERROR(VLOOKUP(Belegerfassung!A5226,Abfrage!$E$2:$F$20,2,FALSE),"")</f>
        <v/>
      </c>
      <c r="E5218" t="str">
        <f>IF(A5218&lt;&gt;"",Belegerfassung!B5226,"")</f>
        <v/>
      </c>
      <c r="F5218" t="str">
        <f>IF(Belegerfassung!L5226="","",IF(Belegerfassung!L5226&lt;&gt;"",IF(Belegerfassung!L5226&lt;&gt;"",IF(Belegerfassung!J5226&lt;&gt;0,VLOOKUP(Belegerfassung!L5226,Abfrage!$A$2:$C$19,2,),VLOOKUP(Belegerfassung!L5226,Abfrage!$A$2:$C$19,3,)),"")))</f>
        <v/>
      </c>
      <c r="G5218" t="str">
        <f t="shared" si="243"/>
        <v/>
      </c>
      <c r="H5218" s="31" t="str">
        <f>IF(A5218&lt;&gt;"",-Belegerfassung!J5226+Belegerfassung!K5226,"")</f>
        <v/>
      </c>
      <c r="I5218" s="49" t="str">
        <f>IFERROR(IF(H5218&lt;&gt;"",Belegerfassung!L5226*100,""),IF(OR(Belegerfassung!L5226="Leistung EU - Erlöse",Belegerfassung!L5226="Lieferungen EU-Erlöse",Belegerfassung!L5226="EUST",Belegerfassung!L5226="Bauleistungen 20%")=TRUE,"",MID(Belegerfassung!L5226,4,2)))</f>
        <v/>
      </c>
      <c r="J5218" s="6" t="str">
        <f>IF(A5218&lt;&gt;"",LEFT(Belegerfassung!D5226,40),"")</f>
        <v/>
      </c>
      <c r="K5218" t="str">
        <f>IF(A5218&lt;&gt;"",VLOOKUP(D5218,Abfrage!$F$2:$G$21,2,FALSE),"")</f>
        <v/>
      </c>
      <c r="L5218" s="6" t="str">
        <f>IF(Belegerfassung!H5226&lt;&gt;"",Belegerfassung!H5226,"")</f>
        <v/>
      </c>
      <c r="M5218" t="str">
        <f>IFERROR(IF(Belegerfassung!E5226&lt;&gt;"",VLOOKUP(Belegerfassung!E5226,Abfrage!$L$2:$M$15,2,),""),"")</f>
        <v/>
      </c>
      <c r="N5218" t="str">
        <f t="shared" si="244"/>
        <v/>
      </c>
      <c r="O5218" t="str">
        <f t="shared" si="245"/>
        <v/>
      </c>
      <c r="P5218" t="str">
        <f>IF(Belegerfassung!G5226&lt;&gt;"",CONCATENATE(Belegerfassung!G5226,".pdf"),"")</f>
        <v/>
      </c>
    </row>
    <row r="5219" spans="1:16">
      <c r="A5219" t="str">
        <f>IF(Belegerfassung!C5227&lt;&gt;"",0,"")</f>
        <v/>
      </c>
      <c r="B5219" t="str">
        <f>IFERROR(VLOOKUP(Belegerfassung!I5227,Konten!A:D,2,FALSE),"")</f>
        <v/>
      </c>
      <c r="C5219" t="str">
        <f>IF(A5219&lt;&gt;"",TEXT(Belegerfassung!C5227,"TT.MM.JJJJ"),"")</f>
        <v/>
      </c>
      <c r="D5219" t="str">
        <f>IFERROR(VLOOKUP(Belegerfassung!A5227,Abfrage!$E$2:$F$20,2,FALSE),"")</f>
        <v/>
      </c>
      <c r="E5219" t="str">
        <f>IF(A5219&lt;&gt;"",Belegerfassung!B5227,"")</f>
        <v/>
      </c>
      <c r="F5219" t="str">
        <f>IF(Belegerfassung!L5227="","",IF(Belegerfassung!L5227&lt;&gt;"",IF(Belegerfassung!L5227&lt;&gt;"",IF(Belegerfassung!J5227&lt;&gt;0,VLOOKUP(Belegerfassung!L5227,Abfrage!$A$2:$C$19,2,),VLOOKUP(Belegerfassung!L5227,Abfrage!$A$2:$C$19,3,)),"")))</f>
        <v/>
      </c>
      <c r="G5219" t="str">
        <f t="shared" si="243"/>
        <v/>
      </c>
      <c r="H5219" s="31" t="str">
        <f>IF(A5219&lt;&gt;"",-Belegerfassung!J5227+Belegerfassung!K5227,"")</f>
        <v/>
      </c>
      <c r="I5219" s="49" t="str">
        <f>IFERROR(IF(H5219&lt;&gt;"",Belegerfassung!L5227*100,""),IF(OR(Belegerfassung!L5227="Leistung EU - Erlöse",Belegerfassung!L5227="Lieferungen EU-Erlöse",Belegerfassung!L5227="EUST",Belegerfassung!L5227="Bauleistungen 20%")=TRUE,"",MID(Belegerfassung!L5227,4,2)))</f>
        <v/>
      </c>
      <c r="J5219" s="6" t="str">
        <f>IF(A5219&lt;&gt;"",LEFT(Belegerfassung!D5227,40),"")</f>
        <v/>
      </c>
      <c r="K5219" t="str">
        <f>IF(A5219&lt;&gt;"",VLOOKUP(D5219,Abfrage!$F$2:$G$21,2,FALSE),"")</f>
        <v/>
      </c>
      <c r="L5219" s="6" t="str">
        <f>IF(Belegerfassung!H5227&lt;&gt;"",Belegerfassung!H5227,"")</f>
        <v/>
      </c>
      <c r="M5219" t="str">
        <f>IFERROR(IF(Belegerfassung!E5227&lt;&gt;"",VLOOKUP(Belegerfassung!E5227,Abfrage!$L$2:$M$15,2,),""),"")</f>
        <v/>
      </c>
      <c r="N5219" t="str">
        <f t="shared" si="244"/>
        <v/>
      </c>
      <c r="O5219" t="str">
        <f t="shared" si="245"/>
        <v/>
      </c>
      <c r="P5219" t="str">
        <f>IF(Belegerfassung!G5227&lt;&gt;"",CONCATENATE(Belegerfassung!G5227,".pdf"),"")</f>
        <v/>
      </c>
    </row>
    <row r="5220" spans="1:16">
      <c r="A5220" t="str">
        <f>IF(Belegerfassung!C5228&lt;&gt;"",0,"")</f>
        <v/>
      </c>
      <c r="B5220" t="str">
        <f>IFERROR(VLOOKUP(Belegerfassung!I5228,Konten!A:D,2,FALSE),"")</f>
        <v/>
      </c>
      <c r="C5220" t="str">
        <f>IF(A5220&lt;&gt;"",TEXT(Belegerfassung!C5228,"TT.MM.JJJJ"),"")</f>
        <v/>
      </c>
      <c r="D5220" t="str">
        <f>IFERROR(VLOOKUP(Belegerfassung!A5228,Abfrage!$E$2:$F$20,2,FALSE),"")</f>
        <v/>
      </c>
      <c r="E5220" t="str">
        <f>IF(A5220&lt;&gt;"",Belegerfassung!B5228,"")</f>
        <v/>
      </c>
      <c r="F5220" t="str">
        <f>IF(Belegerfassung!L5228="","",IF(Belegerfassung!L5228&lt;&gt;"",IF(Belegerfassung!L5228&lt;&gt;"",IF(Belegerfassung!J5228&lt;&gt;0,VLOOKUP(Belegerfassung!L5228,Abfrage!$A$2:$C$19,2,),VLOOKUP(Belegerfassung!L5228,Abfrage!$A$2:$C$19,3,)),"")))</f>
        <v/>
      </c>
      <c r="G5220" t="str">
        <f t="shared" si="243"/>
        <v/>
      </c>
      <c r="H5220" s="31" t="str">
        <f>IF(A5220&lt;&gt;"",-Belegerfassung!J5228+Belegerfassung!K5228,"")</f>
        <v/>
      </c>
      <c r="I5220" s="49" t="str">
        <f>IFERROR(IF(H5220&lt;&gt;"",Belegerfassung!L5228*100,""),IF(OR(Belegerfassung!L5228="Leistung EU - Erlöse",Belegerfassung!L5228="Lieferungen EU-Erlöse",Belegerfassung!L5228="EUST",Belegerfassung!L5228="Bauleistungen 20%")=TRUE,"",MID(Belegerfassung!L5228,4,2)))</f>
        <v/>
      </c>
      <c r="J5220" s="6" t="str">
        <f>IF(A5220&lt;&gt;"",LEFT(Belegerfassung!D5228,40),"")</f>
        <v/>
      </c>
      <c r="K5220" t="str">
        <f>IF(A5220&lt;&gt;"",VLOOKUP(D5220,Abfrage!$F$2:$G$21,2,FALSE),"")</f>
        <v/>
      </c>
      <c r="L5220" s="6" t="str">
        <f>IF(Belegerfassung!H5228&lt;&gt;"",Belegerfassung!H5228,"")</f>
        <v/>
      </c>
      <c r="M5220" t="str">
        <f>IFERROR(IF(Belegerfassung!E5228&lt;&gt;"",VLOOKUP(Belegerfassung!E5228,Abfrage!$L$2:$M$15,2,),""),"")</f>
        <v/>
      </c>
      <c r="N5220" t="str">
        <f t="shared" si="244"/>
        <v/>
      </c>
      <c r="O5220" t="str">
        <f t="shared" si="245"/>
        <v/>
      </c>
      <c r="P5220" t="str">
        <f>IF(Belegerfassung!G5228&lt;&gt;"",CONCATENATE(Belegerfassung!G5228,".pdf"),"")</f>
        <v/>
      </c>
    </row>
    <row r="5221" spans="1:16">
      <c r="A5221" t="str">
        <f>IF(Belegerfassung!C5229&lt;&gt;"",0,"")</f>
        <v/>
      </c>
      <c r="B5221" t="str">
        <f>IFERROR(VLOOKUP(Belegerfassung!I5229,Konten!A:D,2,FALSE),"")</f>
        <v/>
      </c>
      <c r="C5221" t="str">
        <f>IF(A5221&lt;&gt;"",TEXT(Belegerfassung!C5229,"TT.MM.JJJJ"),"")</f>
        <v/>
      </c>
      <c r="D5221" t="str">
        <f>IFERROR(VLOOKUP(Belegerfassung!A5229,Abfrage!$E$2:$F$20,2,FALSE),"")</f>
        <v/>
      </c>
      <c r="E5221" t="str">
        <f>IF(A5221&lt;&gt;"",Belegerfassung!B5229,"")</f>
        <v/>
      </c>
      <c r="F5221" t="str">
        <f>IF(Belegerfassung!L5229="","",IF(Belegerfassung!L5229&lt;&gt;"",IF(Belegerfassung!L5229&lt;&gt;"",IF(Belegerfassung!J5229&lt;&gt;0,VLOOKUP(Belegerfassung!L5229,Abfrage!$A$2:$C$19,2,),VLOOKUP(Belegerfassung!L5229,Abfrage!$A$2:$C$19,3,)),"")))</f>
        <v/>
      </c>
      <c r="G5221" t="str">
        <f t="shared" si="243"/>
        <v/>
      </c>
      <c r="H5221" s="31" t="str">
        <f>IF(A5221&lt;&gt;"",-Belegerfassung!J5229+Belegerfassung!K5229,"")</f>
        <v/>
      </c>
      <c r="I5221" s="49" t="str">
        <f>IFERROR(IF(H5221&lt;&gt;"",Belegerfassung!L5229*100,""),IF(OR(Belegerfassung!L5229="Leistung EU - Erlöse",Belegerfassung!L5229="Lieferungen EU-Erlöse",Belegerfassung!L5229="EUST",Belegerfassung!L5229="Bauleistungen 20%")=TRUE,"",MID(Belegerfassung!L5229,4,2)))</f>
        <v/>
      </c>
      <c r="J5221" s="6" t="str">
        <f>IF(A5221&lt;&gt;"",LEFT(Belegerfassung!D5229,40),"")</f>
        <v/>
      </c>
      <c r="K5221" t="str">
        <f>IF(A5221&lt;&gt;"",VLOOKUP(D5221,Abfrage!$F$2:$G$21,2,FALSE),"")</f>
        <v/>
      </c>
      <c r="L5221" s="6" t="str">
        <f>IF(Belegerfassung!H5229&lt;&gt;"",Belegerfassung!H5229,"")</f>
        <v/>
      </c>
      <c r="M5221" t="str">
        <f>IFERROR(IF(Belegerfassung!E5229&lt;&gt;"",VLOOKUP(Belegerfassung!E5229,Abfrage!$L$2:$M$15,2,),""),"")</f>
        <v/>
      </c>
      <c r="N5221" t="str">
        <f t="shared" si="244"/>
        <v/>
      </c>
      <c r="O5221" t="str">
        <f t="shared" si="245"/>
        <v/>
      </c>
      <c r="P5221" t="str">
        <f>IF(Belegerfassung!G5229&lt;&gt;"",CONCATENATE(Belegerfassung!G5229,".pdf"),"")</f>
        <v/>
      </c>
    </row>
    <row r="5222" spans="1:16">
      <c r="A5222" t="str">
        <f>IF(Belegerfassung!C5230&lt;&gt;"",0,"")</f>
        <v/>
      </c>
      <c r="B5222" t="str">
        <f>IFERROR(VLOOKUP(Belegerfassung!I5230,Konten!A:D,2,FALSE),"")</f>
        <v/>
      </c>
      <c r="C5222" t="str">
        <f>IF(A5222&lt;&gt;"",TEXT(Belegerfassung!C5230,"TT.MM.JJJJ"),"")</f>
        <v/>
      </c>
      <c r="D5222" t="str">
        <f>IFERROR(VLOOKUP(Belegerfassung!A5230,Abfrage!$E$2:$F$20,2,FALSE),"")</f>
        <v/>
      </c>
      <c r="E5222" t="str">
        <f>IF(A5222&lt;&gt;"",Belegerfassung!B5230,"")</f>
        <v/>
      </c>
      <c r="F5222" t="str">
        <f>IF(Belegerfassung!L5230="","",IF(Belegerfassung!L5230&lt;&gt;"",IF(Belegerfassung!L5230&lt;&gt;"",IF(Belegerfassung!J5230&lt;&gt;0,VLOOKUP(Belegerfassung!L5230,Abfrage!$A$2:$C$19,2,),VLOOKUP(Belegerfassung!L5230,Abfrage!$A$2:$C$19,3,)),"")))</f>
        <v/>
      </c>
      <c r="G5222" t="str">
        <f t="shared" si="243"/>
        <v/>
      </c>
      <c r="H5222" s="31" t="str">
        <f>IF(A5222&lt;&gt;"",-Belegerfassung!J5230+Belegerfassung!K5230,"")</f>
        <v/>
      </c>
      <c r="I5222" s="49" t="str">
        <f>IFERROR(IF(H5222&lt;&gt;"",Belegerfassung!L5230*100,""),IF(OR(Belegerfassung!L5230="Leistung EU - Erlöse",Belegerfassung!L5230="Lieferungen EU-Erlöse",Belegerfassung!L5230="EUST",Belegerfassung!L5230="Bauleistungen 20%")=TRUE,"",MID(Belegerfassung!L5230,4,2)))</f>
        <v/>
      </c>
      <c r="J5222" s="6" t="str">
        <f>IF(A5222&lt;&gt;"",LEFT(Belegerfassung!D5230,40),"")</f>
        <v/>
      </c>
      <c r="K5222" t="str">
        <f>IF(A5222&lt;&gt;"",VLOOKUP(D5222,Abfrage!$F$2:$G$21,2,FALSE),"")</f>
        <v/>
      </c>
      <c r="L5222" s="6" t="str">
        <f>IF(Belegerfassung!H5230&lt;&gt;"",Belegerfassung!H5230,"")</f>
        <v/>
      </c>
      <c r="M5222" t="str">
        <f>IFERROR(IF(Belegerfassung!E5230&lt;&gt;"",VLOOKUP(Belegerfassung!E5230,Abfrage!$L$2:$M$15,2,),""),"")</f>
        <v/>
      </c>
      <c r="N5222" t="str">
        <f t="shared" si="244"/>
        <v/>
      </c>
      <c r="O5222" t="str">
        <f t="shared" si="245"/>
        <v/>
      </c>
      <c r="P5222" t="str">
        <f>IF(Belegerfassung!G5230&lt;&gt;"",CONCATENATE(Belegerfassung!G5230,".pdf"),"")</f>
        <v/>
      </c>
    </row>
    <row r="5223" spans="1:16">
      <c r="A5223" t="str">
        <f>IF(Belegerfassung!C5231&lt;&gt;"",0,"")</f>
        <v/>
      </c>
      <c r="B5223" t="str">
        <f>IFERROR(VLOOKUP(Belegerfassung!I5231,Konten!A:D,2,FALSE),"")</f>
        <v/>
      </c>
      <c r="C5223" t="str">
        <f>IF(A5223&lt;&gt;"",TEXT(Belegerfassung!C5231,"TT.MM.JJJJ"),"")</f>
        <v/>
      </c>
      <c r="D5223" t="str">
        <f>IFERROR(VLOOKUP(Belegerfassung!A5231,Abfrage!$E$2:$F$20,2,FALSE),"")</f>
        <v/>
      </c>
      <c r="E5223" t="str">
        <f>IF(A5223&lt;&gt;"",Belegerfassung!B5231,"")</f>
        <v/>
      </c>
      <c r="F5223" t="str">
        <f>IF(Belegerfassung!L5231="","",IF(Belegerfassung!L5231&lt;&gt;"",IF(Belegerfassung!L5231&lt;&gt;"",IF(Belegerfassung!J5231&lt;&gt;0,VLOOKUP(Belegerfassung!L5231,Abfrage!$A$2:$C$19,2,),VLOOKUP(Belegerfassung!L5231,Abfrage!$A$2:$C$19,3,)),"")))</f>
        <v/>
      </c>
      <c r="G5223" t="str">
        <f t="shared" si="243"/>
        <v/>
      </c>
      <c r="H5223" s="31" t="str">
        <f>IF(A5223&lt;&gt;"",-Belegerfassung!J5231+Belegerfassung!K5231,"")</f>
        <v/>
      </c>
      <c r="I5223" s="49" t="str">
        <f>IFERROR(IF(H5223&lt;&gt;"",Belegerfassung!L5231*100,""),IF(OR(Belegerfassung!L5231="Leistung EU - Erlöse",Belegerfassung!L5231="Lieferungen EU-Erlöse",Belegerfassung!L5231="EUST",Belegerfassung!L5231="Bauleistungen 20%")=TRUE,"",MID(Belegerfassung!L5231,4,2)))</f>
        <v/>
      </c>
      <c r="J5223" s="6" t="str">
        <f>IF(A5223&lt;&gt;"",LEFT(Belegerfassung!D5231,40),"")</f>
        <v/>
      </c>
      <c r="K5223" t="str">
        <f>IF(A5223&lt;&gt;"",VLOOKUP(D5223,Abfrage!$F$2:$G$21,2,FALSE),"")</f>
        <v/>
      </c>
      <c r="L5223" s="6" t="str">
        <f>IF(Belegerfassung!H5231&lt;&gt;"",Belegerfassung!H5231,"")</f>
        <v/>
      </c>
      <c r="M5223" t="str">
        <f>IFERROR(IF(Belegerfassung!E5231&lt;&gt;"",VLOOKUP(Belegerfassung!E5231,Abfrage!$L$2:$M$15,2,),""),"")</f>
        <v/>
      </c>
      <c r="N5223" t="str">
        <f t="shared" si="244"/>
        <v/>
      </c>
      <c r="O5223" t="str">
        <f t="shared" si="245"/>
        <v/>
      </c>
      <c r="P5223" t="str">
        <f>IF(Belegerfassung!G5231&lt;&gt;"",CONCATENATE(Belegerfassung!G5231,".pdf"),"")</f>
        <v/>
      </c>
    </row>
    <row r="5224" spans="1:16">
      <c r="A5224" t="str">
        <f>IF(Belegerfassung!C5232&lt;&gt;"",0,"")</f>
        <v/>
      </c>
      <c r="B5224" t="str">
        <f>IFERROR(VLOOKUP(Belegerfassung!I5232,Konten!A:D,2,FALSE),"")</f>
        <v/>
      </c>
      <c r="C5224" t="str">
        <f>IF(A5224&lt;&gt;"",TEXT(Belegerfassung!C5232,"TT.MM.JJJJ"),"")</f>
        <v/>
      </c>
      <c r="D5224" t="str">
        <f>IFERROR(VLOOKUP(Belegerfassung!A5232,Abfrage!$E$2:$F$20,2,FALSE),"")</f>
        <v/>
      </c>
      <c r="E5224" t="str">
        <f>IF(A5224&lt;&gt;"",Belegerfassung!B5232,"")</f>
        <v/>
      </c>
      <c r="F5224" t="str">
        <f>IF(Belegerfassung!L5232="","",IF(Belegerfassung!L5232&lt;&gt;"",IF(Belegerfassung!L5232&lt;&gt;"",IF(Belegerfassung!J5232&lt;&gt;0,VLOOKUP(Belegerfassung!L5232,Abfrage!$A$2:$C$19,2,),VLOOKUP(Belegerfassung!L5232,Abfrage!$A$2:$C$19,3,)),"")))</f>
        <v/>
      </c>
      <c r="G5224" t="str">
        <f t="shared" si="243"/>
        <v/>
      </c>
      <c r="H5224" s="31" t="str">
        <f>IF(A5224&lt;&gt;"",-Belegerfassung!J5232+Belegerfassung!K5232,"")</f>
        <v/>
      </c>
      <c r="I5224" s="49" t="str">
        <f>IFERROR(IF(H5224&lt;&gt;"",Belegerfassung!L5232*100,""),IF(OR(Belegerfassung!L5232="Leistung EU - Erlöse",Belegerfassung!L5232="Lieferungen EU-Erlöse",Belegerfassung!L5232="EUST",Belegerfassung!L5232="Bauleistungen 20%")=TRUE,"",MID(Belegerfassung!L5232,4,2)))</f>
        <v/>
      </c>
      <c r="J5224" s="6" t="str">
        <f>IF(A5224&lt;&gt;"",LEFT(Belegerfassung!D5232,40),"")</f>
        <v/>
      </c>
      <c r="K5224" t="str">
        <f>IF(A5224&lt;&gt;"",VLOOKUP(D5224,Abfrage!$F$2:$G$21,2,FALSE),"")</f>
        <v/>
      </c>
      <c r="L5224" s="6" t="str">
        <f>IF(Belegerfassung!H5232&lt;&gt;"",Belegerfassung!H5232,"")</f>
        <v/>
      </c>
      <c r="M5224" t="str">
        <f>IFERROR(IF(Belegerfassung!E5232&lt;&gt;"",VLOOKUP(Belegerfassung!E5232,Abfrage!$L$2:$M$15,2,),""),"")</f>
        <v/>
      </c>
      <c r="N5224" t="str">
        <f t="shared" si="244"/>
        <v/>
      </c>
      <c r="O5224" t="str">
        <f t="shared" si="245"/>
        <v/>
      </c>
      <c r="P5224" t="str">
        <f>IF(Belegerfassung!G5232&lt;&gt;"",CONCATENATE(Belegerfassung!G5232,".pdf"),"")</f>
        <v/>
      </c>
    </row>
    <row r="5225" spans="1:16">
      <c r="A5225" t="str">
        <f>IF(Belegerfassung!C5233&lt;&gt;"",0,"")</f>
        <v/>
      </c>
      <c r="B5225" t="str">
        <f>IFERROR(VLOOKUP(Belegerfassung!I5233,Konten!A:D,2,FALSE),"")</f>
        <v/>
      </c>
      <c r="C5225" t="str">
        <f>IF(A5225&lt;&gt;"",TEXT(Belegerfassung!C5233,"TT.MM.JJJJ"),"")</f>
        <v/>
      </c>
      <c r="D5225" t="str">
        <f>IFERROR(VLOOKUP(Belegerfassung!A5233,Abfrage!$E$2:$F$20,2,FALSE),"")</f>
        <v/>
      </c>
      <c r="E5225" t="str">
        <f>IF(A5225&lt;&gt;"",Belegerfassung!B5233,"")</f>
        <v/>
      </c>
      <c r="F5225" t="str">
        <f>IF(Belegerfassung!L5233="","",IF(Belegerfassung!L5233&lt;&gt;"",IF(Belegerfassung!L5233&lt;&gt;"",IF(Belegerfassung!J5233&lt;&gt;0,VLOOKUP(Belegerfassung!L5233,Abfrage!$A$2:$C$19,2,),VLOOKUP(Belegerfassung!L5233,Abfrage!$A$2:$C$19,3,)),"")))</f>
        <v/>
      </c>
      <c r="G5225" t="str">
        <f t="shared" si="243"/>
        <v/>
      </c>
      <c r="H5225" s="31" t="str">
        <f>IF(A5225&lt;&gt;"",-Belegerfassung!J5233+Belegerfassung!K5233,"")</f>
        <v/>
      </c>
      <c r="I5225" s="49" t="str">
        <f>IFERROR(IF(H5225&lt;&gt;"",Belegerfassung!L5233*100,""),IF(OR(Belegerfassung!L5233="Leistung EU - Erlöse",Belegerfassung!L5233="Lieferungen EU-Erlöse",Belegerfassung!L5233="EUST",Belegerfassung!L5233="Bauleistungen 20%")=TRUE,"",MID(Belegerfassung!L5233,4,2)))</f>
        <v/>
      </c>
      <c r="J5225" s="6" t="str">
        <f>IF(A5225&lt;&gt;"",LEFT(Belegerfassung!D5233,40),"")</f>
        <v/>
      </c>
      <c r="K5225" t="str">
        <f>IF(A5225&lt;&gt;"",VLOOKUP(D5225,Abfrage!$F$2:$G$21,2,FALSE),"")</f>
        <v/>
      </c>
      <c r="L5225" s="6" t="str">
        <f>IF(Belegerfassung!H5233&lt;&gt;"",Belegerfassung!H5233,"")</f>
        <v/>
      </c>
      <c r="M5225" t="str">
        <f>IFERROR(IF(Belegerfassung!E5233&lt;&gt;"",VLOOKUP(Belegerfassung!E5233,Abfrage!$L$2:$M$15,2,),""),"")</f>
        <v/>
      </c>
      <c r="N5225" t="str">
        <f t="shared" si="244"/>
        <v/>
      </c>
      <c r="O5225" t="str">
        <f t="shared" si="245"/>
        <v/>
      </c>
      <c r="P5225" t="str">
        <f>IF(Belegerfassung!G5233&lt;&gt;"",CONCATENATE(Belegerfassung!G5233,".pdf"),"")</f>
        <v/>
      </c>
    </row>
    <row r="5226" spans="1:16">
      <c r="A5226" t="str">
        <f>IF(Belegerfassung!C5234&lt;&gt;"",0,"")</f>
        <v/>
      </c>
      <c r="B5226" t="str">
        <f>IFERROR(VLOOKUP(Belegerfassung!I5234,Konten!A:D,2,FALSE),"")</f>
        <v/>
      </c>
      <c r="C5226" t="str">
        <f>IF(A5226&lt;&gt;"",TEXT(Belegerfassung!C5234,"TT.MM.JJJJ"),"")</f>
        <v/>
      </c>
      <c r="D5226" t="str">
        <f>IFERROR(VLOOKUP(Belegerfassung!A5234,Abfrage!$E$2:$F$20,2,FALSE),"")</f>
        <v/>
      </c>
      <c r="E5226" t="str">
        <f>IF(A5226&lt;&gt;"",Belegerfassung!B5234,"")</f>
        <v/>
      </c>
      <c r="F5226" t="str">
        <f>IF(Belegerfassung!L5234="","",IF(Belegerfassung!L5234&lt;&gt;"",IF(Belegerfassung!L5234&lt;&gt;"",IF(Belegerfassung!J5234&lt;&gt;0,VLOOKUP(Belegerfassung!L5234,Abfrage!$A$2:$C$19,2,),VLOOKUP(Belegerfassung!L5234,Abfrage!$A$2:$C$19,3,)),"")))</f>
        <v/>
      </c>
      <c r="G5226" t="str">
        <f t="shared" si="243"/>
        <v/>
      </c>
      <c r="H5226" s="31" t="str">
        <f>IF(A5226&lt;&gt;"",-Belegerfassung!J5234+Belegerfassung!K5234,"")</f>
        <v/>
      </c>
      <c r="I5226" s="49" t="str">
        <f>IFERROR(IF(H5226&lt;&gt;"",Belegerfassung!L5234*100,""),IF(OR(Belegerfassung!L5234="Leistung EU - Erlöse",Belegerfassung!L5234="Lieferungen EU-Erlöse",Belegerfassung!L5234="EUST",Belegerfassung!L5234="Bauleistungen 20%")=TRUE,"",MID(Belegerfassung!L5234,4,2)))</f>
        <v/>
      </c>
      <c r="J5226" s="6" t="str">
        <f>IF(A5226&lt;&gt;"",LEFT(Belegerfassung!D5234,40),"")</f>
        <v/>
      </c>
      <c r="K5226" t="str">
        <f>IF(A5226&lt;&gt;"",VLOOKUP(D5226,Abfrage!$F$2:$G$21,2,FALSE),"")</f>
        <v/>
      </c>
      <c r="L5226" s="6" t="str">
        <f>IF(Belegerfassung!H5234&lt;&gt;"",Belegerfassung!H5234,"")</f>
        <v/>
      </c>
      <c r="M5226" t="str">
        <f>IFERROR(IF(Belegerfassung!E5234&lt;&gt;"",VLOOKUP(Belegerfassung!E5234,Abfrage!$L$2:$M$15,2,),""),"")</f>
        <v/>
      </c>
      <c r="N5226" t="str">
        <f t="shared" si="244"/>
        <v/>
      </c>
      <c r="O5226" t="str">
        <f t="shared" si="245"/>
        <v/>
      </c>
      <c r="P5226" t="str">
        <f>IF(Belegerfassung!G5234&lt;&gt;"",CONCATENATE(Belegerfassung!G5234,".pdf"),"")</f>
        <v/>
      </c>
    </row>
    <row r="5227" spans="1:16">
      <c r="A5227" t="str">
        <f>IF(Belegerfassung!C5235&lt;&gt;"",0,"")</f>
        <v/>
      </c>
      <c r="B5227" t="str">
        <f>IFERROR(VLOOKUP(Belegerfassung!I5235,Konten!A:D,2,FALSE),"")</f>
        <v/>
      </c>
      <c r="C5227" t="str">
        <f>IF(A5227&lt;&gt;"",TEXT(Belegerfassung!C5235,"TT.MM.JJJJ"),"")</f>
        <v/>
      </c>
      <c r="D5227" t="str">
        <f>IFERROR(VLOOKUP(Belegerfassung!A5235,Abfrage!$E$2:$F$20,2,FALSE),"")</f>
        <v/>
      </c>
      <c r="E5227" t="str">
        <f>IF(A5227&lt;&gt;"",Belegerfassung!B5235,"")</f>
        <v/>
      </c>
      <c r="F5227" t="str">
        <f>IF(Belegerfassung!L5235="","",IF(Belegerfassung!L5235&lt;&gt;"",IF(Belegerfassung!L5235&lt;&gt;"",IF(Belegerfassung!J5235&lt;&gt;0,VLOOKUP(Belegerfassung!L5235,Abfrage!$A$2:$C$19,2,),VLOOKUP(Belegerfassung!L5235,Abfrage!$A$2:$C$19,3,)),"")))</f>
        <v/>
      </c>
      <c r="G5227" t="str">
        <f t="shared" si="243"/>
        <v/>
      </c>
      <c r="H5227" s="31" t="str">
        <f>IF(A5227&lt;&gt;"",-Belegerfassung!J5235+Belegerfassung!K5235,"")</f>
        <v/>
      </c>
      <c r="I5227" s="49" t="str">
        <f>IFERROR(IF(H5227&lt;&gt;"",Belegerfassung!L5235*100,""),IF(OR(Belegerfassung!L5235="Leistung EU - Erlöse",Belegerfassung!L5235="Lieferungen EU-Erlöse",Belegerfassung!L5235="EUST",Belegerfassung!L5235="Bauleistungen 20%")=TRUE,"",MID(Belegerfassung!L5235,4,2)))</f>
        <v/>
      </c>
      <c r="J5227" s="6" t="str">
        <f>IF(A5227&lt;&gt;"",LEFT(Belegerfassung!D5235,40),"")</f>
        <v/>
      </c>
      <c r="K5227" t="str">
        <f>IF(A5227&lt;&gt;"",VLOOKUP(D5227,Abfrage!$F$2:$G$21,2,FALSE),"")</f>
        <v/>
      </c>
      <c r="L5227" s="6" t="str">
        <f>IF(Belegerfassung!H5235&lt;&gt;"",Belegerfassung!H5235,"")</f>
        <v/>
      </c>
      <c r="M5227" t="str">
        <f>IFERROR(IF(Belegerfassung!E5235&lt;&gt;"",VLOOKUP(Belegerfassung!E5235,Abfrage!$L$2:$M$15,2,),""),"")</f>
        <v/>
      </c>
      <c r="N5227" t="str">
        <f t="shared" si="244"/>
        <v/>
      </c>
      <c r="O5227" t="str">
        <f t="shared" si="245"/>
        <v/>
      </c>
      <c r="P5227" t="str">
        <f>IF(Belegerfassung!G5235&lt;&gt;"",CONCATENATE(Belegerfassung!G5235,".pdf"),"")</f>
        <v/>
      </c>
    </row>
    <row r="5228" spans="1:16">
      <c r="A5228" t="str">
        <f>IF(Belegerfassung!C5236&lt;&gt;"",0,"")</f>
        <v/>
      </c>
      <c r="B5228" t="str">
        <f>IFERROR(VLOOKUP(Belegerfassung!I5236,Konten!A:D,2,FALSE),"")</f>
        <v/>
      </c>
      <c r="C5228" t="str">
        <f>IF(A5228&lt;&gt;"",TEXT(Belegerfassung!C5236,"TT.MM.JJJJ"),"")</f>
        <v/>
      </c>
      <c r="D5228" t="str">
        <f>IFERROR(VLOOKUP(Belegerfassung!A5236,Abfrage!$E$2:$F$20,2,FALSE),"")</f>
        <v/>
      </c>
      <c r="E5228" t="str">
        <f>IF(A5228&lt;&gt;"",Belegerfassung!B5236,"")</f>
        <v/>
      </c>
      <c r="F5228" t="str">
        <f>IF(Belegerfassung!L5236="","",IF(Belegerfassung!L5236&lt;&gt;"",IF(Belegerfassung!L5236&lt;&gt;"",IF(Belegerfassung!J5236&lt;&gt;0,VLOOKUP(Belegerfassung!L5236,Abfrage!$A$2:$C$19,2,),VLOOKUP(Belegerfassung!L5236,Abfrage!$A$2:$C$19,3,)),"")))</f>
        <v/>
      </c>
      <c r="G5228" t="str">
        <f t="shared" si="243"/>
        <v/>
      </c>
      <c r="H5228" s="31" t="str">
        <f>IF(A5228&lt;&gt;"",-Belegerfassung!J5236+Belegerfassung!K5236,"")</f>
        <v/>
      </c>
      <c r="I5228" s="49" t="str">
        <f>IFERROR(IF(H5228&lt;&gt;"",Belegerfassung!L5236*100,""),IF(OR(Belegerfassung!L5236="Leistung EU - Erlöse",Belegerfassung!L5236="Lieferungen EU-Erlöse",Belegerfassung!L5236="EUST",Belegerfassung!L5236="Bauleistungen 20%")=TRUE,"",MID(Belegerfassung!L5236,4,2)))</f>
        <v/>
      </c>
      <c r="J5228" s="6" t="str">
        <f>IF(A5228&lt;&gt;"",LEFT(Belegerfassung!D5236,40),"")</f>
        <v/>
      </c>
      <c r="K5228" t="str">
        <f>IF(A5228&lt;&gt;"",VLOOKUP(D5228,Abfrage!$F$2:$G$21,2,FALSE),"")</f>
        <v/>
      </c>
      <c r="L5228" s="6" t="str">
        <f>IF(Belegerfassung!H5236&lt;&gt;"",Belegerfassung!H5236,"")</f>
        <v/>
      </c>
      <c r="M5228" t="str">
        <f>IFERROR(IF(Belegerfassung!E5236&lt;&gt;"",VLOOKUP(Belegerfassung!E5236,Abfrage!$L$2:$M$15,2,),""),"")</f>
        <v/>
      </c>
      <c r="N5228" t="str">
        <f t="shared" si="244"/>
        <v/>
      </c>
      <c r="O5228" t="str">
        <f t="shared" si="245"/>
        <v/>
      </c>
      <c r="P5228" t="str">
        <f>IF(Belegerfassung!G5236&lt;&gt;"",CONCATENATE(Belegerfassung!G5236,".pdf"),"")</f>
        <v/>
      </c>
    </row>
    <row r="5229" spans="1:16">
      <c r="A5229" t="str">
        <f>IF(Belegerfassung!C5237&lt;&gt;"",0,"")</f>
        <v/>
      </c>
      <c r="B5229" t="str">
        <f>IFERROR(VLOOKUP(Belegerfassung!I5237,Konten!A:D,2,FALSE),"")</f>
        <v/>
      </c>
      <c r="C5229" t="str">
        <f>IF(A5229&lt;&gt;"",TEXT(Belegerfassung!C5237,"TT.MM.JJJJ"),"")</f>
        <v/>
      </c>
      <c r="D5229" t="str">
        <f>IFERROR(VLOOKUP(Belegerfassung!A5237,Abfrage!$E$2:$F$20,2,FALSE),"")</f>
        <v/>
      </c>
      <c r="E5229" t="str">
        <f>IF(A5229&lt;&gt;"",Belegerfassung!B5237,"")</f>
        <v/>
      </c>
      <c r="F5229" t="str">
        <f>IF(Belegerfassung!L5237="","",IF(Belegerfassung!L5237&lt;&gt;"",IF(Belegerfassung!L5237&lt;&gt;"",IF(Belegerfassung!J5237&lt;&gt;0,VLOOKUP(Belegerfassung!L5237,Abfrage!$A$2:$C$19,2,),VLOOKUP(Belegerfassung!L5237,Abfrage!$A$2:$C$19,3,)),"")))</f>
        <v/>
      </c>
      <c r="G5229" t="str">
        <f t="shared" si="243"/>
        <v/>
      </c>
      <c r="H5229" s="31" t="str">
        <f>IF(A5229&lt;&gt;"",-Belegerfassung!J5237+Belegerfassung!K5237,"")</f>
        <v/>
      </c>
      <c r="I5229" s="49" t="str">
        <f>IFERROR(IF(H5229&lt;&gt;"",Belegerfassung!L5237*100,""),IF(OR(Belegerfassung!L5237="Leistung EU - Erlöse",Belegerfassung!L5237="Lieferungen EU-Erlöse",Belegerfassung!L5237="EUST",Belegerfassung!L5237="Bauleistungen 20%")=TRUE,"",MID(Belegerfassung!L5237,4,2)))</f>
        <v/>
      </c>
      <c r="J5229" s="6" t="str">
        <f>IF(A5229&lt;&gt;"",LEFT(Belegerfassung!D5237,40),"")</f>
        <v/>
      </c>
      <c r="K5229" t="str">
        <f>IF(A5229&lt;&gt;"",VLOOKUP(D5229,Abfrage!$F$2:$G$21,2,FALSE),"")</f>
        <v/>
      </c>
      <c r="L5229" s="6" t="str">
        <f>IF(Belegerfassung!H5237&lt;&gt;"",Belegerfassung!H5237,"")</f>
        <v/>
      </c>
      <c r="M5229" t="str">
        <f>IFERROR(IF(Belegerfassung!E5237&lt;&gt;"",VLOOKUP(Belegerfassung!E5237,Abfrage!$L$2:$M$15,2,),""),"")</f>
        <v/>
      </c>
      <c r="N5229" t="str">
        <f t="shared" si="244"/>
        <v/>
      </c>
      <c r="O5229" t="str">
        <f t="shared" si="245"/>
        <v/>
      </c>
      <c r="P5229" t="str">
        <f>IF(Belegerfassung!G5237&lt;&gt;"",CONCATENATE(Belegerfassung!G5237,".pdf"),"")</f>
        <v/>
      </c>
    </row>
    <row r="5230" spans="1:16">
      <c r="A5230" t="str">
        <f>IF(Belegerfassung!C5238&lt;&gt;"",0,"")</f>
        <v/>
      </c>
      <c r="B5230" t="str">
        <f>IFERROR(VLOOKUP(Belegerfassung!I5238,Konten!A:D,2,FALSE),"")</f>
        <v/>
      </c>
      <c r="C5230" t="str">
        <f>IF(A5230&lt;&gt;"",TEXT(Belegerfassung!C5238,"TT.MM.JJJJ"),"")</f>
        <v/>
      </c>
      <c r="D5230" t="str">
        <f>IFERROR(VLOOKUP(Belegerfassung!A5238,Abfrage!$E$2:$F$20,2,FALSE),"")</f>
        <v/>
      </c>
      <c r="E5230" t="str">
        <f>IF(A5230&lt;&gt;"",Belegerfassung!B5238,"")</f>
        <v/>
      </c>
      <c r="F5230" t="str">
        <f>IF(Belegerfassung!L5238="","",IF(Belegerfassung!L5238&lt;&gt;"",IF(Belegerfassung!L5238&lt;&gt;"",IF(Belegerfassung!J5238&lt;&gt;0,VLOOKUP(Belegerfassung!L5238,Abfrage!$A$2:$C$19,2,),VLOOKUP(Belegerfassung!L5238,Abfrage!$A$2:$C$19,3,)),"")))</f>
        <v/>
      </c>
      <c r="G5230" t="str">
        <f t="shared" si="243"/>
        <v/>
      </c>
      <c r="H5230" s="31" t="str">
        <f>IF(A5230&lt;&gt;"",-Belegerfassung!J5238+Belegerfassung!K5238,"")</f>
        <v/>
      </c>
      <c r="I5230" s="49" t="str">
        <f>IFERROR(IF(H5230&lt;&gt;"",Belegerfassung!L5238*100,""),IF(OR(Belegerfassung!L5238="Leistung EU - Erlöse",Belegerfassung!L5238="Lieferungen EU-Erlöse",Belegerfassung!L5238="EUST",Belegerfassung!L5238="Bauleistungen 20%")=TRUE,"",MID(Belegerfassung!L5238,4,2)))</f>
        <v/>
      </c>
      <c r="J5230" s="6" t="str">
        <f>IF(A5230&lt;&gt;"",LEFT(Belegerfassung!D5238,40),"")</f>
        <v/>
      </c>
      <c r="K5230" t="str">
        <f>IF(A5230&lt;&gt;"",VLOOKUP(D5230,Abfrage!$F$2:$G$21,2,FALSE),"")</f>
        <v/>
      </c>
      <c r="L5230" s="6" t="str">
        <f>IF(Belegerfassung!H5238&lt;&gt;"",Belegerfassung!H5238,"")</f>
        <v/>
      </c>
      <c r="M5230" t="str">
        <f>IFERROR(IF(Belegerfassung!E5238&lt;&gt;"",VLOOKUP(Belegerfassung!E5238,Abfrage!$L$2:$M$15,2,),""),"")</f>
        <v/>
      </c>
      <c r="N5230" t="str">
        <f t="shared" si="244"/>
        <v/>
      </c>
      <c r="O5230" t="str">
        <f t="shared" si="245"/>
        <v/>
      </c>
      <c r="P5230" t="str">
        <f>IF(Belegerfassung!G5238&lt;&gt;"",CONCATENATE(Belegerfassung!G5238,".pdf"),"")</f>
        <v/>
      </c>
    </row>
    <row r="5231" spans="1:16">
      <c r="A5231" t="str">
        <f>IF(Belegerfassung!C5239&lt;&gt;"",0,"")</f>
        <v/>
      </c>
      <c r="B5231" t="str">
        <f>IFERROR(VLOOKUP(Belegerfassung!I5239,Konten!A:D,2,FALSE),"")</f>
        <v/>
      </c>
      <c r="C5231" t="str">
        <f>IF(A5231&lt;&gt;"",TEXT(Belegerfassung!C5239,"TT.MM.JJJJ"),"")</f>
        <v/>
      </c>
      <c r="D5231" t="str">
        <f>IFERROR(VLOOKUP(Belegerfassung!A5239,Abfrage!$E$2:$F$20,2,FALSE),"")</f>
        <v/>
      </c>
      <c r="E5231" t="str">
        <f>IF(A5231&lt;&gt;"",Belegerfassung!B5239,"")</f>
        <v/>
      </c>
      <c r="F5231" t="str">
        <f>IF(Belegerfassung!L5239="","",IF(Belegerfassung!L5239&lt;&gt;"",IF(Belegerfassung!L5239&lt;&gt;"",IF(Belegerfassung!J5239&lt;&gt;0,VLOOKUP(Belegerfassung!L5239,Abfrage!$A$2:$C$19,2,),VLOOKUP(Belegerfassung!L5239,Abfrage!$A$2:$C$19,3,)),"")))</f>
        <v/>
      </c>
      <c r="G5231" t="str">
        <f t="shared" si="243"/>
        <v/>
      </c>
      <c r="H5231" s="31" t="str">
        <f>IF(A5231&lt;&gt;"",-Belegerfassung!J5239+Belegerfassung!K5239,"")</f>
        <v/>
      </c>
      <c r="I5231" s="49" t="str">
        <f>IFERROR(IF(H5231&lt;&gt;"",Belegerfassung!L5239*100,""),IF(OR(Belegerfassung!L5239="Leistung EU - Erlöse",Belegerfassung!L5239="Lieferungen EU-Erlöse",Belegerfassung!L5239="EUST",Belegerfassung!L5239="Bauleistungen 20%")=TRUE,"",MID(Belegerfassung!L5239,4,2)))</f>
        <v/>
      </c>
      <c r="J5231" s="6" t="str">
        <f>IF(A5231&lt;&gt;"",LEFT(Belegerfassung!D5239,40),"")</f>
        <v/>
      </c>
      <c r="K5231" t="str">
        <f>IF(A5231&lt;&gt;"",VLOOKUP(D5231,Abfrage!$F$2:$G$21,2,FALSE),"")</f>
        <v/>
      </c>
      <c r="L5231" s="6" t="str">
        <f>IF(Belegerfassung!H5239&lt;&gt;"",Belegerfassung!H5239,"")</f>
        <v/>
      </c>
      <c r="M5231" t="str">
        <f>IFERROR(IF(Belegerfassung!E5239&lt;&gt;"",VLOOKUP(Belegerfassung!E5239,Abfrage!$L$2:$M$15,2,),""),"")</f>
        <v/>
      </c>
      <c r="N5231" t="str">
        <f t="shared" si="244"/>
        <v/>
      </c>
      <c r="O5231" t="str">
        <f t="shared" si="245"/>
        <v/>
      </c>
      <c r="P5231" t="str">
        <f>IF(Belegerfassung!G5239&lt;&gt;"",CONCATENATE(Belegerfassung!G5239,".pdf"),"")</f>
        <v/>
      </c>
    </row>
    <row r="5232" spans="1:16">
      <c r="A5232" t="str">
        <f>IF(Belegerfassung!C5240&lt;&gt;"",0,"")</f>
        <v/>
      </c>
      <c r="B5232" t="str">
        <f>IFERROR(VLOOKUP(Belegerfassung!I5240,Konten!A:D,2,FALSE),"")</f>
        <v/>
      </c>
      <c r="C5232" t="str">
        <f>IF(A5232&lt;&gt;"",TEXT(Belegerfassung!C5240,"TT.MM.JJJJ"),"")</f>
        <v/>
      </c>
      <c r="D5232" t="str">
        <f>IFERROR(VLOOKUP(Belegerfassung!A5240,Abfrage!$E$2:$F$20,2,FALSE),"")</f>
        <v/>
      </c>
      <c r="E5232" t="str">
        <f>IF(A5232&lt;&gt;"",Belegerfassung!B5240,"")</f>
        <v/>
      </c>
      <c r="F5232" t="str">
        <f>IF(Belegerfassung!L5240="","",IF(Belegerfassung!L5240&lt;&gt;"",IF(Belegerfassung!L5240&lt;&gt;"",IF(Belegerfassung!J5240&lt;&gt;0,VLOOKUP(Belegerfassung!L5240,Abfrage!$A$2:$C$19,2,),VLOOKUP(Belegerfassung!L5240,Abfrage!$A$2:$C$19,3,)),"")))</f>
        <v/>
      </c>
      <c r="G5232" t="str">
        <f t="shared" si="243"/>
        <v/>
      </c>
      <c r="H5232" s="31" t="str">
        <f>IF(A5232&lt;&gt;"",-Belegerfassung!J5240+Belegerfassung!K5240,"")</f>
        <v/>
      </c>
      <c r="I5232" s="49" t="str">
        <f>IFERROR(IF(H5232&lt;&gt;"",Belegerfassung!L5240*100,""),IF(OR(Belegerfassung!L5240="Leistung EU - Erlöse",Belegerfassung!L5240="Lieferungen EU-Erlöse",Belegerfassung!L5240="EUST",Belegerfassung!L5240="Bauleistungen 20%")=TRUE,"",MID(Belegerfassung!L5240,4,2)))</f>
        <v/>
      </c>
      <c r="J5232" s="6" t="str">
        <f>IF(A5232&lt;&gt;"",LEFT(Belegerfassung!D5240,40),"")</f>
        <v/>
      </c>
      <c r="K5232" t="str">
        <f>IF(A5232&lt;&gt;"",VLOOKUP(D5232,Abfrage!$F$2:$G$21,2,FALSE),"")</f>
        <v/>
      </c>
      <c r="L5232" s="6" t="str">
        <f>IF(Belegerfassung!H5240&lt;&gt;"",Belegerfassung!H5240,"")</f>
        <v/>
      </c>
      <c r="M5232" t="str">
        <f>IFERROR(IF(Belegerfassung!E5240&lt;&gt;"",VLOOKUP(Belegerfassung!E5240,Abfrage!$L$2:$M$15,2,),""),"")</f>
        <v/>
      </c>
      <c r="N5232" t="str">
        <f t="shared" si="244"/>
        <v/>
      </c>
      <c r="O5232" t="str">
        <f t="shared" si="245"/>
        <v/>
      </c>
      <c r="P5232" t="str">
        <f>IF(Belegerfassung!G5240&lt;&gt;"",CONCATENATE(Belegerfassung!G5240,".pdf"),"")</f>
        <v/>
      </c>
    </row>
    <row r="5233" spans="1:16">
      <c r="A5233" t="str">
        <f>IF(Belegerfassung!C5241&lt;&gt;"",0,"")</f>
        <v/>
      </c>
      <c r="B5233" t="str">
        <f>IFERROR(VLOOKUP(Belegerfassung!I5241,Konten!A:D,2,FALSE),"")</f>
        <v/>
      </c>
      <c r="C5233" t="str">
        <f>IF(A5233&lt;&gt;"",TEXT(Belegerfassung!C5241,"TT.MM.JJJJ"),"")</f>
        <v/>
      </c>
      <c r="D5233" t="str">
        <f>IFERROR(VLOOKUP(Belegerfassung!A5241,Abfrage!$E$2:$F$20,2,FALSE),"")</f>
        <v/>
      </c>
      <c r="E5233" t="str">
        <f>IF(A5233&lt;&gt;"",Belegerfassung!B5241,"")</f>
        <v/>
      </c>
      <c r="F5233" t="str">
        <f>IF(Belegerfassung!L5241="","",IF(Belegerfassung!L5241&lt;&gt;"",IF(Belegerfassung!L5241&lt;&gt;"",IF(Belegerfassung!J5241&lt;&gt;0,VLOOKUP(Belegerfassung!L5241,Abfrage!$A$2:$C$19,2,),VLOOKUP(Belegerfassung!L5241,Abfrage!$A$2:$C$19,3,)),"")))</f>
        <v/>
      </c>
      <c r="G5233" t="str">
        <f t="shared" si="243"/>
        <v/>
      </c>
      <c r="H5233" s="31" t="str">
        <f>IF(A5233&lt;&gt;"",-Belegerfassung!J5241+Belegerfassung!K5241,"")</f>
        <v/>
      </c>
      <c r="I5233" s="49" t="str">
        <f>IFERROR(IF(H5233&lt;&gt;"",Belegerfassung!L5241*100,""),IF(OR(Belegerfassung!L5241="Leistung EU - Erlöse",Belegerfassung!L5241="Lieferungen EU-Erlöse",Belegerfassung!L5241="EUST",Belegerfassung!L5241="Bauleistungen 20%")=TRUE,"",MID(Belegerfassung!L5241,4,2)))</f>
        <v/>
      </c>
      <c r="J5233" s="6" t="str">
        <f>IF(A5233&lt;&gt;"",LEFT(Belegerfassung!D5241,40),"")</f>
        <v/>
      </c>
      <c r="K5233" t="str">
        <f>IF(A5233&lt;&gt;"",VLOOKUP(D5233,Abfrage!$F$2:$G$21,2,FALSE),"")</f>
        <v/>
      </c>
      <c r="L5233" s="6" t="str">
        <f>IF(Belegerfassung!H5241&lt;&gt;"",Belegerfassung!H5241,"")</f>
        <v/>
      </c>
      <c r="M5233" t="str">
        <f>IFERROR(IF(Belegerfassung!E5241&lt;&gt;"",VLOOKUP(Belegerfassung!E5241,Abfrage!$L$2:$M$15,2,),""),"")</f>
        <v/>
      </c>
      <c r="N5233" t="str">
        <f t="shared" si="244"/>
        <v/>
      </c>
      <c r="O5233" t="str">
        <f t="shared" si="245"/>
        <v/>
      </c>
      <c r="P5233" t="str">
        <f>IF(Belegerfassung!G5241&lt;&gt;"",CONCATENATE(Belegerfassung!G5241,".pdf"),"")</f>
        <v/>
      </c>
    </row>
    <row r="5234" spans="1:16">
      <c r="A5234" t="str">
        <f>IF(Belegerfassung!C5242&lt;&gt;"",0,"")</f>
        <v/>
      </c>
      <c r="B5234" t="str">
        <f>IFERROR(VLOOKUP(Belegerfassung!I5242,Konten!A:D,2,FALSE),"")</f>
        <v/>
      </c>
      <c r="C5234" t="str">
        <f>IF(A5234&lt;&gt;"",TEXT(Belegerfassung!C5242,"TT.MM.JJJJ"),"")</f>
        <v/>
      </c>
      <c r="D5234" t="str">
        <f>IFERROR(VLOOKUP(Belegerfassung!A5242,Abfrage!$E$2:$F$20,2,FALSE),"")</f>
        <v/>
      </c>
      <c r="E5234" t="str">
        <f>IF(A5234&lt;&gt;"",Belegerfassung!B5242,"")</f>
        <v/>
      </c>
      <c r="F5234" t="str">
        <f>IF(Belegerfassung!L5242="","",IF(Belegerfassung!L5242&lt;&gt;"",IF(Belegerfassung!L5242&lt;&gt;"",IF(Belegerfassung!J5242&lt;&gt;0,VLOOKUP(Belegerfassung!L5242,Abfrage!$A$2:$C$19,2,),VLOOKUP(Belegerfassung!L5242,Abfrage!$A$2:$C$19,3,)),"")))</f>
        <v/>
      </c>
      <c r="G5234" t="str">
        <f t="shared" si="243"/>
        <v/>
      </c>
      <c r="H5234" s="31" t="str">
        <f>IF(A5234&lt;&gt;"",-Belegerfassung!J5242+Belegerfassung!K5242,"")</f>
        <v/>
      </c>
      <c r="I5234" s="49" t="str">
        <f>IFERROR(IF(H5234&lt;&gt;"",Belegerfassung!L5242*100,""),IF(OR(Belegerfassung!L5242="Leistung EU - Erlöse",Belegerfassung!L5242="Lieferungen EU-Erlöse",Belegerfassung!L5242="EUST",Belegerfassung!L5242="Bauleistungen 20%")=TRUE,"",MID(Belegerfassung!L5242,4,2)))</f>
        <v/>
      </c>
      <c r="J5234" s="6" t="str">
        <f>IF(A5234&lt;&gt;"",LEFT(Belegerfassung!D5242,40),"")</f>
        <v/>
      </c>
      <c r="K5234" t="str">
        <f>IF(A5234&lt;&gt;"",VLOOKUP(D5234,Abfrage!$F$2:$G$21,2,FALSE),"")</f>
        <v/>
      </c>
      <c r="L5234" s="6" t="str">
        <f>IF(Belegerfassung!H5242&lt;&gt;"",Belegerfassung!H5242,"")</f>
        <v/>
      </c>
      <c r="M5234" t="str">
        <f>IFERROR(IF(Belegerfassung!E5242&lt;&gt;"",VLOOKUP(Belegerfassung!E5242,Abfrage!$L$2:$M$15,2,),""),"")</f>
        <v/>
      </c>
      <c r="N5234" t="str">
        <f t="shared" si="244"/>
        <v/>
      </c>
      <c r="O5234" t="str">
        <f t="shared" si="245"/>
        <v/>
      </c>
      <c r="P5234" t="str">
        <f>IF(Belegerfassung!G5242&lt;&gt;"",CONCATENATE(Belegerfassung!G5242,".pdf"),"")</f>
        <v/>
      </c>
    </row>
    <row r="5235" spans="1:16">
      <c r="A5235" t="str">
        <f>IF(Belegerfassung!C5243&lt;&gt;"",0,"")</f>
        <v/>
      </c>
      <c r="B5235" t="str">
        <f>IFERROR(VLOOKUP(Belegerfassung!I5243,Konten!A:D,2,FALSE),"")</f>
        <v/>
      </c>
      <c r="C5235" t="str">
        <f>IF(A5235&lt;&gt;"",TEXT(Belegerfassung!C5243,"TT.MM.JJJJ"),"")</f>
        <v/>
      </c>
      <c r="D5235" t="str">
        <f>IFERROR(VLOOKUP(Belegerfassung!A5243,Abfrage!$E$2:$F$20,2,FALSE),"")</f>
        <v/>
      </c>
      <c r="E5235" t="str">
        <f>IF(A5235&lt;&gt;"",Belegerfassung!B5243,"")</f>
        <v/>
      </c>
      <c r="F5235" t="str">
        <f>IF(Belegerfassung!L5243="","",IF(Belegerfassung!L5243&lt;&gt;"",IF(Belegerfassung!L5243&lt;&gt;"",IF(Belegerfassung!J5243&lt;&gt;0,VLOOKUP(Belegerfassung!L5243,Abfrage!$A$2:$C$19,2,),VLOOKUP(Belegerfassung!L5243,Abfrage!$A$2:$C$19,3,)),"")))</f>
        <v/>
      </c>
      <c r="G5235" t="str">
        <f t="shared" si="243"/>
        <v/>
      </c>
      <c r="H5235" s="31" t="str">
        <f>IF(A5235&lt;&gt;"",-Belegerfassung!J5243+Belegerfassung!K5243,"")</f>
        <v/>
      </c>
      <c r="I5235" s="49" t="str">
        <f>IFERROR(IF(H5235&lt;&gt;"",Belegerfassung!L5243*100,""),IF(OR(Belegerfassung!L5243="Leistung EU - Erlöse",Belegerfassung!L5243="Lieferungen EU-Erlöse",Belegerfassung!L5243="EUST",Belegerfassung!L5243="Bauleistungen 20%")=TRUE,"",MID(Belegerfassung!L5243,4,2)))</f>
        <v/>
      </c>
      <c r="J5235" s="6" t="str">
        <f>IF(A5235&lt;&gt;"",LEFT(Belegerfassung!D5243,40),"")</f>
        <v/>
      </c>
      <c r="K5235" t="str">
        <f>IF(A5235&lt;&gt;"",VLOOKUP(D5235,Abfrage!$F$2:$G$21,2,FALSE),"")</f>
        <v/>
      </c>
      <c r="L5235" s="6" t="str">
        <f>IF(Belegerfassung!H5243&lt;&gt;"",Belegerfassung!H5243,"")</f>
        <v/>
      </c>
      <c r="M5235" t="str">
        <f>IFERROR(IF(Belegerfassung!E5243&lt;&gt;"",VLOOKUP(Belegerfassung!E5243,Abfrage!$L$2:$M$15,2,),""),"")</f>
        <v/>
      </c>
      <c r="N5235" t="str">
        <f t="shared" si="244"/>
        <v/>
      </c>
      <c r="O5235" t="str">
        <f t="shared" si="245"/>
        <v/>
      </c>
      <c r="P5235" t="str">
        <f>IF(Belegerfassung!G5243&lt;&gt;"",CONCATENATE(Belegerfassung!G5243,".pdf"),"")</f>
        <v/>
      </c>
    </row>
    <row r="5236" spans="1:16">
      <c r="A5236" t="str">
        <f>IF(Belegerfassung!C5244&lt;&gt;"",0,"")</f>
        <v/>
      </c>
      <c r="B5236" t="str">
        <f>IFERROR(VLOOKUP(Belegerfassung!I5244,Konten!A:D,2,FALSE),"")</f>
        <v/>
      </c>
      <c r="C5236" t="str">
        <f>IF(A5236&lt;&gt;"",TEXT(Belegerfassung!C5244,"TT.MM.JJJJ"),"")</f>
        <v/>
      </c>
      <c r="D5236" t="str">
        <f>IFERROR(VLOOKUP(Belegerfassung!A5244,Abfrage!$E$2:$F$20,2,FALSE),"")</f>
        <v/>
      </c>
      <c r="E5236" t="str">
        <f>IF(A5236&lt;&gt;"",Belegerfassung!B5244,"")</f>
        <v/>
      </c>
      <c r="F5236" t="str">
        <f>IF(Belegerfassung!L5244="","",IF(Belegerfassung!L5244&lt;&gt;"",IF(Belegerfassung!L5244&lt;&gt;"",IF(Belegerfassung!J5244&lt;&gt;0,VLOOKUP(Belegerfassung!L5244,Abfrage!$A$2:$C$19,2,),VLOOKUP(Belegerfassung!L5244,Abfrage!$A$2:$C$19,3,)),"")))</f>
        <v/>
      </c>
      <c r="G5236" t="str">
        <f t="shared" si="243"/>
        <v/>
      </c>
      <c r="H5236" s="31" t="str">
        <f>IF(A5236&lt;&gt;"",-Belegerfassung!J5244+Belegerfassung!K5244,"")</f>
        <v/>
      </c>
      <c r="I5236" s="49" t="str">
        <f>IFERROR(IF(H5236&lt;&gt;"",Belegerfassung!L5244*100,""),IF(OR(Belegerfassung!L5244="Leistung EU - Erlöse",Belegerfassung!L5244="Lieferungen EU-Erlöse",Belegerfassung!L5244="EUST",Belegerfassung!L5244="Bauleistungen 20%")=TRUE,"",MID(Belegerfassung!L5244,4,2)))</f>
        <v/>
      </c>
      <c r="J5236" s="6" t="str">
        <f>IF(A5236&lt;&gt;"",LEFT(Belegerfassung!D5244,40),"")</f>
        <v/>
      </c>
      <c r="K5236" t="str">
        <f>IF(A5236&lt;&gt;"",VLOOKUP(D5236,Abfrage!$F$2:$G$21,2,FALSE),"")</f>
        <v/>
      </c>
      <c r="L5236" s="6" t="str">
        <f>IF(Belegerfassung!H5244&lt;&gt;"",Belegerfassung!H5244,"")</f>
        <v/>
      </c>
      <c r="M5236" t="str">
        <f>IFERROR(IF(Belegerfassung!E5244&lt;&gt;"",VLOOKUP(Belegerfassung!E5244,Abfrage!$L$2:$M$15,2,),""),"")</f>
        <v/>
      </c>
      <c r="N5236" t="str">
        <f t="shared" si="244"/>
        <v/>
      </c>
      <c r="O5236" t="str">
        <f t="shared" si="245"/>
        <v/>
      </c>
      <c r="P5236" t="str">
        <f>IF(Belegerfassung!G5244&lt;&gt;"",CONCATENATE(Belegerfassung!G5244,".pdf"),"")</f>
        <v/>
      </c>
    </row>
    <row r="5237" spans="1:16">
      <c r="A5237" t="str">
        <f>IF(Belegerfassung!C5245&lt;&gt;"",0,"")</f>
        <v/>
      </c>
      <c r="B5237" t="str">
        <f>IFERROR(VLOOKUP(Belegerfassung!I5245,Konten!A:D,2,FALSE),"")</f>
        <v/>
      </c>
      <c r="C5237" t="str">
        <f>IF(A5237&lt;&gt;"",TEXT(Belegerfassung!C5245,"TT.MM.JJJJ"),"")</f>
        <v/>
      </c>
      <c r="D5237" t="str">
        <f>IFERROR(VLOOKUP(Belegerfassung!A5245,Abfrage!$E$2:$F$20,2,FALSE),"")</f>
        <v/>
      </c>
      <c r="E5237" t="str">
        <f>IF(A5237&lt;&gt;"",Belegerfassung!B5245,"")</f>
        <v/>
      </c>
      <c r="F5237" t="str">
        <f>IF(Belegerfassung!L5245="","",IF(Belegerfassung!L5245&lt;&gt;"",IF(Belegerfassung!L5245&lt;&gt;"",IF(Belegerfassung!J5245&lt;&gt;0,VLOOKUP(Belegerfassung!L5245,Abfrage!$A$2:$C$19,2,),VLOOKUP(Belegerfassung!L5245,Abfrage!$A$2:$C$19,3,)),"")))</f>
        <v/>
      </c>
      <c r="G5237" t="str">
        <f t="shared" si="243"/>
        <v/>
      </c>
      <c r="H5237" s="31" t="str">
        <f>IF(A5237&lt;&gt;"",-Belegerfassung!J5245+Belegerfassung!K5245,"")</f>
        <v/>
      </c>
      <c r="I5237" s="49" t="str">
        <f>IFERROR(IF(H5237&lt;&gt;"",Belegerfassung!L5245*100,""),IF(OR(Belegerfassung!L5245="Leistung EU - Erlöse",Belegerfassung!L5245="Lieferungen EU-Erlöse",Belegerfassung!L5245="EUST",Belegerfassung!L5245="Bauleistungen 20%")=TRUE,"",MID(Belegerfassung!L5245,4,2)))</f>
        <v/>
      </c>
      <c r="J5237" s="6" t="str">
        <f>IF(A5237&lt;&gt;"",LEFT(Belegerfassung!D5245,40),"")</f>
        <v/>
      </c>
      <c r="K5237" t="str">
        <f>IF(A5237&lt;&gt;"",VLOOKUP(D5237,Abfrage!$F$2:$G$21,2,FALSE),"")</f>
        <v/>
      </c>
      <c r="L5237" s="6" t="str">
        <f>IF(Belegerfassung!H5245&lt;&gt;"",Belegerfassung!H5245,"")</f>
        <v/>
      </c>
      <c r="M5237" t="str">
        <f>IFERROR(IF(Belegerfassung!E5245&lt;&gt;"",VLOOKUP(Belegerfassung!E5245,Abfrage!$L$2:$M$15,2,),""),"")</f>
        <v/>
      </c>
      <c r="N5237" t="str">
        <f t="shared" si="244"/>
        <v/>
      </c>
      <c r="O5237" t="str">
        <f t="shared" si="245"/>
        <v/>
      </c>
      <c r="P5237" t="str">
        <f>IF(Belegerfassung!G5245&lt;&gt;"",CONCATENATE(Belegerfassung!G5245,".pdf"),"")</f>
        <v/>
      </c>
    </row>
    <row r="5238" spans="1:16">
      <c r="A5238" t="str">
        <f>IF(Belegerfassung!C5246&lt;&gt;"",0,"")</f>
        <v/>
      </c>
      <c r="B5238" t="str">
        <f>IFERROR(VLOOKUP(Belegerfassung!I5246,Konten!A:D,2,FALSE),"")</f>
        <v/>
      </c>
      <c r="C5238" t="str">
        <f>IF(A5238&lt;&gt;"",TEXT(Belegerfassung!C5246,"TT.MM.JJJJ"),"")</f>
        <v/>
      </c>
      <c r="D5238" t="str">
        <f>IFERROR(VLOOKUP(Belegerfassung!A5246,Abfrage!$E$2:$F$20,2,FALSE),"")</f>
        <v/>
      </c>
      <c r="E5238" t="str">
        <f>IF(A5238&lt;&gt;"",Belegerfassung!B5246,"")</f>
        <v/>
      </c>
      <c r="F5238" t="str">
        <f>IF(Belegerfassung!L5246="","",IF(Belegerfassung!L5246&lt;&gt;"",IF(Belegerfassung!L5246&lt;&gt;"",IF(Belegerfassung!J5246&lt;&gt;0,VLOOKUP(Belegerfassung!L5246,Abfrage!$A$2:$C$19,2,),VLOOKUP(Belegerfassung!L5246,Abfrage!$A$2:$C$19,3,)),"")))</f>
        <v/>
      </c>
      <c r="G5238" t="str">
        <f t="shared" si="243"/>
        <v/>
      </c>
      <c r="H5238" s="31" t="str">
        <f>IF(A5238&lt;&gt;"",-Belegerfassung!J5246+Belegerfassung!K5246,"")</f>
        <v/>
      </c>
      <c r="I5238" s="49" t="str">
        <f>IFERROR(IF(H5238&lt;&gt;"",Belegerfassung!L5246*100,""),IF(OR(Belegerfassung!L5246="Leistung EU - Erlöse",Belegerfassung!L5246="Lieferungen EU-Erlöse",Belegerfassung!L5246="EUST",Belegerfassung!L5246="Bauleistungen 20%")=TRUE,"",MID(Belegerfassung!L5246,4,2)))</f>
        <v/>
      </c>
      <c r="J5238" s="6" t="str">
        <f>IF(A5238&lt;&gt;"",LEFT(Belegerfassung!D5246,40),"")</f>
        <v/>
      </c>
      <c r="K5238" t="str">
        <f>IF(A5238&lt;&gt;"",VLOOKUP(D5238,Abfrage!$F$2:$G$21,2,FALSE),"")</f>
        <v/>
      </c>
      <c r="L5238" s="6" t="str">
        <f>IF(Belegerfassung!H5246&lt;&gt;"",Belegerfassung!H5246,"")</f>
        <v/>
      </c>
      <c r="M5238" t="str">
        <f>IFERROR(IF(Belegerfassung!E5246&lt;&gt;"",VLOOKUP(Belegerfassung!E5246,Abfrage!$L$2:$M$15,2,),""),"")</f>
        <v/>
      </c>
      <c r="N5238" t="str">
        <f t="shared" si="244"/>
        <v/>
      </c>
      <c r="O5238" t="str">
        <f t="shared" si="245"/>
        <v/>
      </c>
      <c r="P5238" t="str">
        <f>IF(Belegerfassung!G5246&lt;&gt;"",CONCATENATE(Belegerfassung!G5246,".pdf"),"")</f>
        <v/>
      </c>
    </row>
    <row r="5239" spans="1:16">
      <c r="A5239" t="str">
        <f>IF(Belegerfassung!C5247&lt;&gt;"",0,"")</f>
        <v/>
      </c>
      <c r="B5239" t="str">
        <f>IFERROR(VLOOKUP(Belegerfassung!I5247,Konten!A:D,2,FALSE),"")</f>
        <v/>
      </c>
      <c r="C5239" t="str">
        <f>IF(A5239&lt;&gt;"",TEXT(Belegerfassung!C5247,"TT.MM.JJJJ"),"")</f>
        <v/>
      </c>
      <c r="D5239" t="str">
        <f>IFERROR(VLOOKUP(Belegerfassung!A5247,Abfrage!$E$2:$F$20,2,FALSE),"")</f>
        <v/>
      </c>
      <c r="E5239" t="str">
        <f>IF(A5239&lt;&gt;"",Belegerfassung!B5247,"")</f>
        <v/>
      </c>
      <c r="F5239" t="str">
        <f>IF(Belegerfassung!L5247="","",IF(Belegerfassung!L5247&lt;&gt;"",IF(Belegerfassung!L5247&lt;&gt;"",IF(Belegerfassung!J5247&lt;&gt;0,VLOOKUP(Belegerfassung!L5247,Abfrage!$A$2:$C$19,2,),VLOOKUP(Belegerfassung!L5247,Abfrage!$A$2:$C$19,3,)),"")))</f>
        <v/>
      </c>
      <c r="G5239" t="str">
        <f t="shared" si="243"/>
        <v/>
      </c>
      <c r="H5239" s="31" t="str">
        <f>IF(A5239&lt;&gt;"",-Belegerfassung!J5247+Belegerfassung!K5247,"")</f>
        <v/>
      </c>
      <c r="I5239" s="49" t="str">
        <f>IFERROR(IF(H5239&lt;&gt;"",Belegerfassung!L5247*100,""),IF(OR(Belegerfassung!L5247="Leistung EU - Erlöse",Belegerfassung!L5247="Lieferungen EU-Erlöse",Belegerfassung!L5247="EUST",Belegerfassung!L5247="Bauleistungen 20%")=TRUE,"",MID(Belegerfassung!L5247,4,2)))</f>
        <v/>
      </c>
      <c r="J5239" s="6" t="str">
        <f>IF(A5239&lt;&gt;"",LEFT(Belegerfassung!D5247,40),"")</f>
        <v/>
      </c>
      <c r="K5239" t="str">
        <f>IF(A5239&lt;&gt;"",VLOOKUP(D5239,Abfrage!$F$2:$G$21,2,FALSE),"")</f>
        <v/>
      </c>
      <c r="L5239" s="6" t="str">
        <f>IF(Belegerfassung!H5247&lt;&gt;"",Belegerfassung!H5247,"")</f>
        <v/>
      </c>
      <c r="M5239" t="str">
        <f>IFERROR(IF(Belegerfassung!E5247&lt;&gt;"",VLOOKUP(Belegerfassung!E5247,Abfrage!$L$2:$M$15,2,),""),"")</f>
        <v/>
      </c>
      <c r="N5239" t="str">
        <f t="shared" si="244"/>
        <v/>
      </c>
      <c r="O5239" t="str">
        <f t="shared" si="245"/>
        <v/>
      </c>
      <c r="P5239" t="str">
        <f>IF(Belegerfassung!G5247&lt;&gt;"",CONCATENATE(Belegerfassung!G5247,".pdf"),"")</f>
        <v/>
      </c>
    </row>
    <row r="5240" spans="1:16">
      <c r="A5240" t="str">
        <f>IF(Belegerfassung!C5248&lt;&gt;"",0,"")</f>
        <v/>
      </c>
      <c r="B5240" t="str">
        <f>IFERROR(VLOOKUP(Belegerfassung!I5248,Konten!A:D,2,FALSE),"")</f>
        <v/>
      </c>
      <c r="C5240" t="str">
        <f>IF(A5240&lt;&gt;"",TEXT(Belegerfassung!C5248,"TT.MM.JJJJ"),"")</f>
        <v/>
      </c>
      <c r="D5240" t="str">
        <f>IFERROR(VLOOKUP(Belegerfassung!A5248,Abfrage!$E$2:$F$20,2,FALSE),"")</f>
        <v/>
      </c>
      <c r="E5240" t="str">
        <f>IF(A5240&lt;&gt;"",Belegerfassung!B5248,"")</f>
        <v/>
      </c>
      <c r="F5240" t="str">
        <f>IF(Belegerfassung!L5248="","",IF(Belegerfassung!L5248&lt;&gt;"",IF(Belegerfassung!L5248&lt;&gt;"",IF(Belegerfassung!J5248&lt;&gt;0,VLOOKUP(Belegerfassung!L5248,Abfrage!$A$2:$C$19,2,),VLOOKUP(Belegerfassung!L5248,Abfrage!$A$2:$C$19,3,)),"")))</f>
        <v/>
      </c>
      <c r="G5240" t="str">
        <f t="shared" si="243"/>
        <v/>
      </c>
      <c r="H5240" s="31" t="str">
        <f>IF(A5240&lt;&gt;"",-Belegerfassung!J5248+Belegerfassung!K5248,"")</f>
        <v/>
      </c>
      <c r="I5240" s="49" t="str">
        <f>IFERROR(IF(H5240&lt;&gt;"",Belegerfassung!L5248*100,""),IF(OR(Belegerfassung!L5248="Leistung EU - Erlöse",Belegerfassung!L5248="Lieferungen EU-Erlöse",Belegerfassung!L5248="EUST",Belegerfassung!L5248="Bauleistungen 20%")=TRUE,"",MID(Belegerfassung!L5248,4,2)))</f>
        <v/>
      </c>
      <c r="J5240" s="6" t="str">
        <f>IF(A5240&lt;&gt;"",LEFT(Belegerfassung!D5248,40),"")</f>
        <v/>
      </c>
      <c r="K5240" t="str">
        <f>IF(A5240&lt;&gt;"",VLOOKUP(D5240,Abfrage!$F$2:$G$21,2,FALSE),"")</f>
        <v/>
      </c>
      <c r="L5240" s="6" t="str">
        <f>IF(Belegerfassung!H5248&lt;&gt;"",Belegerfassung!H5248,"")</f>
        <v/>
      </c>
      <c r="M5240" t="str">
        <f>IFERROR(IF(Belegerfassung!E5248&lt;&gt;"",VLOOKUP(Belegerfassung!E5248,Abfrage!$L$2:$M$15,2,),""),"")</f>
        <v/>
      </c>
      <c r="N5240" t="str">
        <f t="shared" si="244"/>
        <v/>
      </c>
      <c r="O5240" t="str">
        <f t="shared" si="245"/>
        <v/>
      </c>
      <c r="P5240" t="str">
        <f>IF(Belegerfassung!G5248&lt;&gt;"",CONCATENATE(Belegerfassung!G5248,".pdf"),"")</f>
        <v/>
      </c>
    </row>
    <row r="5241" spans="1:16">
      <c r="A5241" t="str">
        <f>IF(Belegerfassung!C5249&lt;&gt;"",0,"")</f>
        <v/>
      </c>
      <c r="B5241" t="str">
        <f>IFERROR(VLOOKUP(Belegerfassung!I5249,Konten!A:D,2,FALSE),"")</f>
        <v/>
      </c>
      <c r="C5241" t="str">
        <f>IF(A5241&lt;&gt;"",TEXT(Belegerfassung!C5249,"TT.MM.JJJJ"),"")</f>
        <v/>
      </c>
      <c r="D5241" t="str">
        <f>IFERROR(VLOOKUP(Belegerfassung!A5249,Abfrage!$E$2:$F$20,2,FALSE),"")</f>
        <v/>
      </c>
      <c r="E5241" t="str">
        <f>IF(A5241&lt;&gt;"",Belegerfassung!B5249,"")</f>
        <v/>
      </c>
      <c r="F5241" t="str">
        <f>IF(Belegerfassung!L5249="","",IF(Belegerfassung!L5249&lt;&gt;"",IF(Belegerfassung!L5249&lt;&gt;"",IF(Belegerfassung!J5249&lt;&gt;0,VLOOKUP(Belegerfassung!L5249,Abfrage!$A$2:$C$19,2,),VLOOKUP(Belegerfassung!L5249,Abfrage!$A$2:$C$19,3,)),"")))</f>
        <v/>
      </c>
      <c r="G5241" t="str">
        <f t="shared" si="243"/>
        <v/>
      </c>
      <c r="H5241" s="31" t="str">
        <f>IF(A5241&lt;&gt;"",-Belegerfassung!J5249+Belegerfassung!K5249,"")</f>
        <v/>
      </c>
      <c r="I5241" s="49" t="str">
        <f>IFERROR(IF(H5241&lt;&gt;"",Belegerfassung!L5249*100,""),IF(OR(Belegerfassung!L5249="Leistung EU - Erlöse",Belegerfassung!L5249="Lieferungen EU-Erlöse",Belegerfassung!L5249="EUST",Belegerfassung!L5249="Bauleistungen 20%")=TRUE,"",MID(Belegerfassung!L5249,4,2)))</f>
        <v/>
      </c>
      <c r="J5241" s="6" t="str">
        <f>IF(A5241&lt;&gt;"",LEFT(Belegerfassung!D5249,40),"")</f>
        <v/>
      </c>
      <c r="K5241" t="str">
        <f>IF(A5241&lt;&gt;"",VLOOKUP(D5241,Abfrage!$F$2:$G$21,2,FALSE),"")</f>
        <v/>
      </c>
      <c r="L5241" s="6" t="str">
        <f>IF(Belegerfassung!H5249&lt;&gt;"",Belegerfassung!H5249,"")</f>
        <v/>
      </c>
      <c r="M5241" t="str">
        <f>IFERROR(IF(Belegerfassung!E5249&lt;&gt;"",VLOOKUP(Belegerfassung!E5249,Abfrage!$L$2:$M$15,2,),""),"")</f>
        <v/>
      </c>
      <c r="N5241" t="str">
        <f t="shared" si="244"/>
        <v/>
      </c>
      <c r="O5241" t="str">
        <f t="shared" si="245"/>
        <v/>
      </c>
      <c r="P5241" t="str">
        <f>IF(Belegerfassung!G5249&lt;&gt;"",CONCATENATE(Belegerfassung!G5249,".pdf"),"")</f>
        <v/>
      </c>
    </row>
    <row r="5242" spans="1:16">
      <c r="A5242" t="str">
        <f>IF(Belegerfassung!C5250&lt;&gt;"",0,"")</f>
        <v/>
      </c>
      <c r="B5242" t="str">
        <f>IFERROR(VLOOKUP(Belegerfassung!I5250,Konten!A:D,2,FALSE),"")</f>
        <v/>
      </c>
      <c r="C5242" t="str">
        <f>IF(A5242&lt;&gt;"",TEXT(Belegerfassung!C5250,"TT.MM.JJJJ"),"")</f>
        <v/>
      </c>
      <c r="D5242" t="str">
        <f>IFERROR(VLOOKUP(Belegerfassung!A5250,Abfrage!$E$2:$F$20,2,FALSE),"")</f>
        <v/>
      </c>
      <c r="E5242" t="str">
        <f>IF(A5242&lt;&gt;"",Belegerfassung!B5250,"")</f>
        <v/>
      </c>
      <c r="F5242" t="str">
        <f>IF(Belegerfassung!L5250="","",IF(Belegerfassung!L5250&lt;&gt;"",IF(Belegerfassung!L5250&lt;&gt;"",IF(Belegerfassung!J5250&lt;&gt;0,VLOOKUP(Belegerfassung!L5250,Abfrage!$A$2:$C$19,2,),VLOOKUP(Belegerfassung!L5250,Abfrage!$A$2:$C$19,3,)),"")))</f>
        <v/>
      </c>
      <c r="G5242" t="str">
        <f t="shared" si="243"/>
        <v/>
      </c>
      <c r="H5242" s="31" t="str">
        <f>IF(A5242&lt;&gt;"",-Belegerfassung!J5250+Belegerfassung!K5250,"")</f>
        <v/>
      </c>
      <c r="I5242" s="49" t="str">
        <f>IFERROR(IF(H5242&lt;&gt;"",Belegerfassung!L5250*100,""),IF(OR(Belegerfassung!L5250="Leistung EU - Erlöse",Belegerfassung!L5250="Lieferungen EU-Erlöse",Belegerfassung!L5250="EUST",Belegerfassung!L5250="Bauleistungen 20%")=TRUE,"",MID(Belegerfassung!L5250,4,2)))</f>
        <v/>
      </c>
      <c r="J5242" s="6" t="str">
        <f>IF(A5242&lt;&gt;"",LEFT(Belegerfassung!D5250,40),"")</f>
        <v/>
      </c>
      <c r="K5242" t="str">
        <f>IF(A5242&lt;&gt;"",VLOOKUP(D5242,Abfrage!$F$2:$G$21,2,FALSE),"")</f>
        <v/>
      </c>
      <c r="L5242" s="6" t="str">
        <f>IF(Belegerfassung!H5250&lt;&gt;"",Belegerfassung!H5250,"")</f>
        <v/>
      </c>
      <c r="M5242" t="str">
        <f>IFERROR(IF(Belegerfassung!E5250&lt;&gt;"",VLOOKUP(Belegerfassung!E5250,Abfrage!$L$2:$M$15,2,),""),"")</f>
        <v/>
      </c>
      <c r="N5242" t="str">
        <f t="shared" si="244"/>
        <v/>
      </c>
      <c r="O5242" t="str">
        <f t="shared" si="245"/>
        <v/>
      </c>
      <c r="P5242" t="str">
        <f>IF(Belegerfassung!G5250&lt;&gt;"",CONCATENATE(Belegerfassung!G5250,".pdf"),"")</f>
        <v/>
      </c>
    </row>
    <row r="5243" spans="1:16">
      <c r="A5243" t="str">
        <f>IF(Belegerfassung!C5251&lt;&gt;"",0,"")</f>
        <v/>
      </c>
      <c r="B5243" t="str">
        <f>IFERROR(VLOOKUP(Belegerfassung!I5251,Konten!A:D,2,FALSE),"")</f>
        <v/>
      </c>
      <c r="C5243" t="str">
        <f>IF(A5243&lt;&gt;"",TEXT(Belegerfassung!C5251,"TT.MM.JJJJ"),"")</f>
        <v/>
      </c>
      <c r="D5243" t="str">
        <f>IFERROR(VLOOKUP(Belegerfassung!A5251,Abfrage!$E$2:$F$20,2,FALSE),"")</f>
        <v/>
      </c>
      <c r="E5243" t="str">
        <f>IF(A5243&lt;&gt;"",Belegerfassung!B5251,"")</f>
        <v/>
      </c>
      <c r="F5243" t="str">
        <f>IF(Belegerfassung!L5251="","",IF(Belegerfassung!L5251&lt;&gt;"",IF(Belegerfassung!L5251&lt;&gt;"",IF(Belegerfassung!J5251&lt;&gt;0,VLOOKUP(Belegerfassung!L5251,Abfrage!$A$2:$C$19,2,),VLOOKUP(Belegerfassung!L5251,Abfrage!$A$2:$C$19,3,)),"")))</f>
        <v/>
      </c>
      <c r="G5243" t="str">
        <f t="shared" si="243"/>
        <v/>
      </c>
      <c r="H5243" s="31" t="str">
        <f>IF(A5243&lt;&gt;"",-Belegerfassung!J5251+Belegerfassung!K5251,"")</f>
        <v/>
      </c>
      <c r="I5243" s="49" t="str">
        <f>IFERROR(IF(H5243&lt;&gt;"",Belegerfassung!L5251*100,""),IF(OR(Belegerfassung!L5251="Leistung EU - Erlöse",Belegerfassung!L5251="Lieferungen EU-Erlöse",Belegerfassung!L5251="EUST",Belegerfassung!L5251="Bauleistungen 20%")=TRUE,"",MID(Belegerfassung!L5251,4,2)))</f>
        <v/>
      </c>
      <c r="J5243" s="6" t="str">
        <f>IF(A5243&lt;&gt;"",LEFT(Belegerfassung!D5251,40),"")</f>
        <v/>
      </c>
      <c r="K5243" t="str">
        <f>IF(A5243&lt;&gt;"",VLOOKUP(D5243,Abfrage!$F$2:$G$21,2,FALSE),"")</f>
        <v/>
      </c>
      <c r="L5243" s="6" t="str">
        <f>IF(Belegerfassung!H5251&lt;&gt;"",Belegerfassung!H5251,"")</f>
        <v/>
      </c>
      <c r="M5243" t="str">
        <f>IFERROR(IF(Belegerfassung!E5251&lt;&gt;"",VLOOKUP(Belegerfassung!E5251,Abfrage!$L$2:$M$15,2,),""),"")</f>
        <v/>
      </c>
      <c r="N5243" t="str">
        <f t="shared" si="244"/>
        <v/>
      </c>
      <c r="O5243" t="str">
        <f t="shared" si="245"/>
        <v/>
      </c>
      <c r="P5243" t="str">
        <f>IF(Belegerfassung!G5251&lt;&gt;"",CONCATENATE(Belegerfassung!G5251,".pdf"),"")</f>
        <v/>
      </c>
    </row>
    <row r="5244" spans="1:16">
      <c r="A5244" t="str">
        <f>IF(Belegerfassung!C5252&lt;&gt;"",0,"")</f>
        <v/>
      </c>
      <c r="B5244" t="str">
        <f>IFERROR(VLOOKUP(Belegerfassung!I5252,Konten!A:D,2,FALSE),"")</f>
        <v/>
      </c>
      <c r="C5244" t="str">
        <f>IF(A5244&lt;&gt;"",TEXT(Belegerfassung!C5252,"TT.MM.JJJJ"),"")</f>
        <v/>
      </c>
      <c r="D5244" t="str">
        <f>IFERROR(VLOOKUP(Belegerfassung!A5252,Abfrage!$E$2:$F$20,2,FALSE),"")</f>
        <v/>
      </c>
      <c r="E5244" t="str">
        <f>IF(A5244&lt;&gt;"",Belegerfassung!B5252,"")</f>
        <v/>
      </c>
      <c r="F5244" t="str">
        <f>IF(Belegerfassung!L5252="","",IF(Belegerfassung!L5252&lt;&gt;"",IF(Belegerfassung!L5252&lt;&gt;"",IF(Belegerfassung!J5252&lt;&gt;0,VLOOKUP(Belegerfassung!L5252,Abfrage!$A$2:$C$19,2,),VLOOKUP(Belegerfassung!L5252,Abfrage!$A$2:$C$19,3,)),"")))</f>
        <v/>
      </c>
      <c r="G5244" t="str">
        <f t="shared" si="243"/>
        <v/>
      </c>
      <c r="H5244" s="31" t="str">
        <f>IF(A5244&lt;&gt;"",-Belegerfassung!J5252+Belegerfassung!K5252,"")</f>
        <v/>
      </c>
      <c r="I5244" s="49" t="str">
        <f>IFERROR(IF(H5244&lt;&gt;"",Belegerfassung!L5252*100,""),IF(OR(Belegerfassung!L5252="Leistung EU - Erlöse",Belegerfassung!L5252="Lieferungen EU-Erlöse",Belegerfassung!L5252="EUST",Belegerfassung!L5252="Bauleistungen 20%")=TRUE,"",MID(Belegerfassung!L5252,4,2)))</f>
        <v/>
      </c>
      <c r="J5244" s="6" t="str">
        <f>IF(A5244&lt;&gt;"",LEFT(Belegerfassung!D5252,40),"")</f>
        <v/>
      </c>
      <c r="K5244" t="str">
        <f>IF(A5244&lt;&gt;"",VLOOKUP(D5244,Abfrage!$F$2:$G$21,2,FALSE),"")</f>
        <v/>
      </c>
      <c r="L5244" s="6" t="str">
        <f>IF(Belegerfassung!H5252&lt;&gt;"",Belegerfassung!H5252,"")</f>
        <v/>
      </c>
      <c r="M5244" t="str">
        <f>IFERROR(IF(Belegerfassung!E5252&lt;&gt;"",VLOOKUP(Belegerfassung!E5252,Abfrage!$L$2:$M$15,2,),""),"")</f>
        <v/>
      </c>
      <c r="N5244" t="str">
        <f t="shared" si="244"/>
        <v/>
      </c>
      <c r="O5244" t="str">
        <f t="shared" si="245"/>
        <v/>
      </c>
      <c r="P5244" t="str">
        <f>IF(Belegerfassung!G5252&lt;&gt;"",CONCATENATE(Belegerfassung!G5252,".pdf"),"")</f>
        <v/>
      </c>
    </row>
    <row r="5245" spans="1:16">
      <c r="A5245" t="str">
        <f>IF(Belegerfassung!C5253&lt;&gt;"",0,"")</f>
        <v/>
      </c>
      <c r="B5245" t="str">
        <f>IFERROR(VLOOKUP(Belegerfassung!I5253,Konten!A:D,2,FALSE),"")</f>
        <v/>
      </c>
      <c r="C5245" t="str">
        <f>IF(A5245&lt;&gt;"",TEXT(Belegerfassung!C5253,"TT.MM.JJJJ"),"")</f>
        <v/>
      </c>
      <c r="D5245" t="str">
        <f>IFERROR(VLOOKUP(Belegerfassung!A5253,Abfrage!$E$2:$F$20,2,FALSE),"")</f>
        <v/>
      </c>
      <c r="E5245" t="str">
        <f>IF(A5245&lt;&gt;"",Belegerfassung!B5253,"")</f>
        <v/>
      </c>
      <c r="F5245" t="str">
        <f>IF(Belegerfassung!L5253="","",IF(Belegerfassung!L5253&lt;&gt;"",IF(Belegerfassung!L5253&lt;&gt;"",IF(Belegerfassung!J5253&lt;&gt;0,VLOOKUP(Belegerfassung!L5253,Abfrage!$A$2:$C$19,2,),VLOOKUP(Belegerfassung!L5253,Abfrage!$A$2:$C$19,3,)),"")))</f>
        <v/>
      </c>
      <c r="G5245" t="str">
        <f t="shared" si="243"/>
        <v/>
      </c>
      <c r="H5245" s="31" t="str">
        <f>IF(A5245&lt;&gt;"",-Belegerfassung!J5253+Belegerfassung!K5253,"")</f>
        <v/>
      </c>
      <c r="I5245" s="49" t="str">
        <f>IFERROR(IF(H5245&lt;&gt;"",Belegerfassung!L5253*100,""),IF(OR(Belegerfassung!L5253="Leistung EU - Erlöse",Belegerfassung!L5253="Lieferungen EU-Erlöse",Belegerfassung!L5253="EUST",Belegerfassung!L5253="Bauleistungen 20%")=TRUE,"",MID(Belegerfassung!L5253,4,2)))</f>
        <v/>
      </c>
      <c r="J5245" s="6" t="str">
        <f>IF(A5245&lt;&gt;"",LEFT(Belegerfassung!D5253,40),"")</f>
        <v/>
      </c>
      <c r="K5245" t="str">
        <f>IF(A5245&lt;&gt;"",VLOOKUP(D5245,Abfrage!$F$2:$G$21,2,FALSE),"")</f>
        <v/>
      </c>
      <c r="L5245" s="6" t="str">
        <f>IF(Belegerfassung!H5253&lt;&gt;"",Belegerfassung!H5253,"")</f>
        <v/>
      </c>
      <c r="M5245" t="str">
        <f>IFERROR(IF(Belegerfassung!E5253&lt;&gt;"",VLOOKUP(Belegerfassung!E5253,Abfrage!$L$2:$M$15,2,),""),"")</f>
        <v/>
      </c>
      <c r="N5245" t="str">
        <f t="shared" si="244"/>
        <v/>
      </c>
      <c r="O5245" t="str">
        <f t="shared" si="245"/>
        <v/>
      </c>
      <c r="P5245" t="str">
        <f>IF(Belegerfassung!G5253&lt;&gt;"",CONCATENATE(Belegerfassung!G5253,".pdf"),"")</f>
        <v/>
      </c>
    </row>
    <row r="5246" spans="1:16">
      <c r="A5246" t="str">
        <f>IF(Belegerfassung!C5254&lt;&gt;"",0,"")</f>
        <v/>
      </c>
      <c r="B5246" t="str">
        <f>IFERROR(VLOOKUP(Belegerfassung!I5254,Konten!A:D,2,FALSE),"")</f>
        <v/>
      </c>
      <c r="C5246" t="str">
        <f>IF(A5246&lt;&gt;"",TEXT(Belegerfassung!C5254,"TT.MM.JJJJ"),"")</f>
        <v/>
      </c>
      <c r="D5246" t="str">
        <f>IFERROR(VLOOKUP(Belegerfassung!A5254,Abfrage!$E$2:$F$20,2,FALSE),"")</f>
        <v/>
      </c>
      <c r="E5246" t="str">
        <f>IF(A5246&lt;&gt;"",Belegerfassung!B5254,"")</f>
        <v/>
      </c>
      <c r="F5246" t="str">
        <f>IF(Belegerfassung!L5254="","",IF(Belegerfassung!L5254&lt;&gt;"",IF(Belegerfassung!L5254&lt;&gt;"",IF(Belegerfassung!J5254&lt;&gt;0,VLOOKUP(Belegerfassung!L5254,Abfrage!$A$2:$C$19,2,),VLOOKUP(Belegerfassung!L5254,Abfrage!$A$2:$C$19,3,)),"")))</f>
        <v/>
      </c>
      <c r="G5246" t="str">
        <f t="shared" si="243"/>
        <v/>
      </c>
      <c r="H5246" s="31" t="str">
        <f>IF(A5246&lt;&gt;"",-Belegerfassung!J5254+Belegerfassung!K5254,"")</f>
        <v/>
      </c>
      <c r="I5246" s="49" t="str">
        <f>IFERROR(IF(H5246&lt;&gt;"",Belegerfassung!L5254*100,""),IF(OR(Belegerfassung!L5254="Leistung EU - Erlöse",Belegerfassung!L5254="Lieferungen EU-Erlöse",Belegerfassung!L5254="EUST",Belegerfassung!L5254="Bauleistungen 20%")=TRUE,"",MID(Belegerfassung!L5254,4,2)))</f>
        <v/>
      </c>
      <c r="J5246" s="6" t="str">
        <f>IF(A5246&lt;&gt;"",LEFT(Belegerfassung!D5254,40),"")</f>
        <v/>
      </c>
      <c r="K5246" t="str">
        <f>IF(A5246&lt;&gt;"",VLOOKUP(D5246,Abfrage!$F$2:$G$21,2,FALSE),"")</f>
        <v/>
      </c>
      <c r="L5246" s="6" t="str">
        <f>IF(Belegerfassung!H5254&lt;&gt;"",Belegerfassung!H5254,"")</f>
        <v/>
      </c>
      <c r="M5246" t="str">
        <f>IFERROR(IF(Belegerfassung!E5254&lt;&gt;"",VLOOKUP(Belegerfassung!E5254,Abfrage!$L$2:$M$15,2,),""),"")</f>
        <v/>
      </c>
      <c r="N5246" t="str">
        <f t="shared" si="244"/>
        <v/>
      </c>
      <c r="O5246" t="str">
        <f t="shared" si="245"/>
        <v/>
      </c>
      <c r="P5246" t="str">
        <f>IF(Belegerfassung!G5254&lt;&gt;"",CONCATENATE(Belegerfassung!G5254,".pdf"),"")</f>
        <v/>
      </c>
    </row>
    <row r="5247" spans="1:16">
      <c r="A5247" t="str">
        <f>IF(Belegerfassung!C5255&lt;&gt;"",0,"")</f>
        <v/>
      </c>
      <c r="B5247" t="str">
        <f>IFERROR(VLOOKUP(Belegerfassung!I5255,Konten!A:D,2,FALSE),"")</f>
        <v/>
      </c>
      <c r="C5247" t="str">
        <f>IF(A5247&lt;&gt;"",TEXT(Belegerfassung!C5255,"TT.MM.JJJJ"),"")</f>
        <v/>
      </c>
      <c r="D5247" t="str">
        <f>IFERROR(VLOOKUP(Belegerfassung!A5255,Abfrage!$E$2:$F$20,2,FALSE),"")</f>
        <v/>
      </c>
      <c r="E5247" t="str">
        <f>IF(A5247&lt;&gt;"",Belegerfassung!B5255,"")</f>
        <v/>
      </c>
      <c r="F5247" t="str">
        <f>IF(Belegerfassung!L5255="","",IF(Belegerfassung!L5255&lt;&gt;"",IF(Belegerfassung!L5255&lt;&gt;"",IF(Belegerfassung!J5255&lt;&gt;0,VLOOKUP(Belegerfassung!L5255,Abfrage!$A$2:$C$19,2,),VLOOKUP(Belegerfassung!L5255,Abfrage!$A$2:$C$19,3,)),"")))</f>
        <v/>
      </c>
      <c r="G5247" t="str">
        <f t="shared" si="243"/>
        <v/>
      </c>
      <c r="H5247" s="31" t="str">
        <f>IF(A5247&lt;&gt;"",-Belegerfassung!J5255+Belegerfassung!K5255,"")</f>
        <v/>
      </c>
      <c r="I5247" s="49" t="str">
        <f>IFERROR(IF(H5247&lt;&gt;"",Belegerfassung!L5255*100,""),IF(OR(Belegerfassung!L5255="Leistung EU - Erlöse",Belegerfassung!L5255="Lieferungen EU-Erlöse",Belegerfassung!L5255="EUST",Belegerfassung!L5255="Bauleistungen 20%")=TRUE,"",MID(Belegerfassung!L5255,4,2)))</f>
        <v/>
      </c>
      <c r="J5247" s="6" t="str">
        <f>IF(A5247&lt;&gt;"",LEFT(Belegerfassung!D5255,40),"")</f>
        <v/>
      </c>
      <c r="K5247" t="str">
        <f>IF(A5247&lt;&gt;"",VLOOKUP(D5247,Abfrage!$F$2:$G$21,2,FALSE),"")</f>
        <v/>
      </c>
      <c r="L5247" s="6" t="str">
        <f>IF(Belegerfassung!H5255&lt;&gt;"",Belegerfassung!H5255,"")</f>
        <v/>
      </c>
      <c r="M5247" t="str">
        <f>IFERROR(IF(Belegerfassung!E5255&lt;&gt;"",VLOOKUP(Belegerfassung!E5255,Abfrage!$L$2:$M$15,2,),""),"")</f>
        <v/>
      </c>
      <c r="N5247" t="str">
        <f t="shared" si="244"/>
        <v/>
      </c>
      <c r="O5247" t="str">
        <f t="shared" si="245"/>
        <v/>
      </c>
      <c r="P5247" t="str">
        <f>IF(Belegerfassung!G5255&lt;&gt;"",CONCATENATE(Belegerfassung!G5255,".pdf"),"")</f>
        <v/>
      </c>
    </row>
    <row r="5248" spans="1:16">
      <c r="A5248" t="str">
        <f>IF(Belegerfassung!C5256&lt;&gt;"",0,"")</f>
        <v/>
      </c>
      <c r="B5248" t="str">
        <f>IFERROR(VLOOKUP(Belegerfassung!I5256,Konten!A:D,2,FALSE),"")</f>
        <v/>
      </c>
      <c r="C5248" t="str">
        <f>IF(A5248&lt;&gt;"",TEXT(Belegerfassung!C5256,"TT.MM.JJJJ"),"")</f>
        <v/>
      </c>
      <c r="D5248" t="str">
        <f>IFERROR(VLOOKUP(Belegerfassung!A5256,Abfrage!$E$2:$F$20,2,FALSE),"")</f>
        <v/>
      </c>
      <c r="E5248" t="str">
        <f>IF(A5248&lt;&gt;"",Belegerfassung!B5256,"")</f>
        <v/>
      </c>
      <c r="F5248" t="str">
        <f>IF(Belegerfassung!L5256="","",IF(Belegerfassung!L5256&lt;&gt;"",IF(Belegerfassung!L5256&lt;&gt;"",IF(Belegerfassung!J5256&lt;&gt;0,VLOOKUP(Belegerfassung!L5256,Abfrage!$A$2:$C$19,2,),VLOOKUP(Belegerfassung!L5256,Abfrage!$A$2:$C$19,3,)),"")))</f>
        <v/>
      </c>
      <c r="G5248" t="str">
        <f t="shared" si="243"/>
        <v/>
      </c>
      <c r="H5248" s="31" t="str">
        <f>IF(A5248&lt;&gt;"",-Belegerfassung!J5256+Belegerfassung!K5256,"")</f>
        <v/>
      </c>
      <c r="I5248" s="49" t="str">
        <f>IFERROR(IF(H5248&lt;&gt;"",Belegerfassung!L5256*100,""),IF(OR(Belegerfassung!L5256="Leistung EU - Erlöse",Belegerfassung!L5256="Lieferungen EU-Erlöse",Belegerfassung!L5256="EUST",Belegerfassung!L5256="Bauleistungen 20%")=TRUE,"",MID(Belegerfassung!L5256,4,2)))</f>
        <v/>
      </c>
      <c r="J5248" s="6" t="str">
        <f>IF(A5248&lt;&gt;"",LEFT(Belegerfassung!D5256,40),"")</f>
        <v/>
      </c>
      <c r="K5248" t="str">
        <f>IF(A5248&lt;&gt;"",VLOOKUP(D5248,Abfrage!$F$2:$G$21,2,FALSE),"")</f>
        <v/>
      </c>
      <c r="L5248" s="6" t="str">
        <f>IF(Belegerfassung!H5256&lt;&gt;"",Belegerfassung!H5256,"")</f>
        <v/>
      </c>
      <c r="M5248" t="str">
        <f>IFERROR(IF(Belegerfassung!E5256&lt;&gt;"",VLOOKUP(Belegerfassung!E5256,Abfrage!$L$2:$M$15,2,),""),"")</f>
        <v/>
      </c>
      <c r="N5248" t="str">
        <f t="shared" si="244"/>
        <v/>
      </c>
      <c r="O5248" t="str">
        <f t="shared" si="245"/>
        <v/>
      </c>
      <c r="P5248" t="str">
        <f>IF(Belegerfassung!G5256&lt;&gt;"",CONCATENATE(Belegerfassung!G5256,".pdf"),"")</f>
        <v/>
      </c>
    </row>
    <row r="5249" spans="1:16">
      <c r="A5249" t="str">
        <f>IF(Belegerfassung!C5257&lt;&gt;"",0,"")</f>
        <v/>
      </c>
      <c r="B5249" t="str">
        <f>IFERROR(VLOOKUP(Belegerfassung!I5257,Konten!A:D,2,FALSE),"")</f>
        <v/>
      </c>
      <c r="C5249" t="str">
        <f>IF(A5249&lt;&gt;"",TEXT(Belegerfassung!C5257,"TT.MM.JJJJ"),"")</f>
        <v/>
      </c>
      <c r="D5249" t="str">
        <f>IFERROR(VLOOKUP(Belegerfassung!A5257,Abfrage!$E$2:$F$20,2,FALSE),"")</f>
        <v/>
      </c>
      <c r="E5249" t="str">
        <f>IF(A5249&lt;&gt;"",Belegerfassung!B5257,"")</f>
        <v/>
      </c>
      <c r="F5249" t="str">
        <f>IF(Belegerfassung!L5257="","",IF(Belegerfassung!L5257&lt;&gt;"",IF(Belegerfassung!L5257&lt;&gt;"",IF(Belegerfassung!J5257&lt;&gt;0,VLOOKUP(Belegerfassung!L5257,Abfrage!$A$2:$C$19,2,),VLOOKUP(Belegerfassung!L5257,Abfrage!$A$2:$C$19,3,)),"")))</f>
        <v/>
      </c>
      <c r="G5249" t="str">
        <f t="shared" si="243"/>
        <v/>
      </c>
      <c r="H5249" s="31" t="str">
        <f>IF(A5249&lt;&gt;"",-Belegerfassung!J5257+Belegerfassung!K5257,"")</f>
        <v/>
      </c>
      <c r="I5249" s="49" t="str">
        <f>IFERROR(IF(H5249&lt;&gt;"",Belegerfassung!L5257*100,""),IF(OR(Belegerfassung!L5257="Leistung EU - Erlöse",Belegerfassung!L5257="Lieferungen EU-Erlöse",Belegerfassung!L5257="EUST",Belegerfassung!L5257="Bauleistungen 20%")=TRUE,"",MID(Belegerfassung!L5257,4,2)))</f>
        <v/>
      </c>
      <c r="J5249" s="6" t="str">
        <f>IF(A5249&lt;&gt;"",LEFT(Belegerfassung!D5257,40),"")</f>
        <v/>
      </c>
      <c r="K5249" t="str">
        <f>IF(A5249&lt;&gt;"",VLOOKUP(D5249,Abfrage!$F$2:$G$21,2,FALSE),"")</f>
        <v/>
      </c>
      <c r="L5249" s="6" t="str">
        <f>IF(Belegerfassung!H5257&lt;&gt;"",Belegerfassung!H5257,"")</f>
        <v/>
      </c>
      <c r="M5249" t="str">
        <f>IFERROR(IF(Belegerfassung!E5257&lt;&gt;"",VLOOKUP(Belegerfassung!E5257,Abfrage!$L$2:$M$15,2,),""),"")</f>
        <v/>
      </c>
      <c r="N5249" t="str">
        <f t="shared" si="244"/>
        <v/>
      </c>
      <c r="O5249" t="str">
        <f t="shared" si="245"/>
        <v/>
      </c>
      <c r="P5249" t="str">
        <f>IF(Belegerfassung!G5257&lt;&gt;"",CONCATENATE(Belegerfassung!G5257,".pdf"),"")</f>
        <v/>
      </c>
    </row>
    <row r="5250" spans="1:16">
      <c r="A5250" t="str">
        <f>IF(Belegerfassung!C5258&lt;&gt;"",0,"")</f>
        <v/>
      </c>
      <c r="B5250" t="str">
        <f>IFERROR(VLOOKUP(Belegerfassung!I5258,Konten!A:D,2,FALSE),"")</f>
        <v/>
      </c>
      <c r="C5250" t="str">
        <f>IF(A5250&lt;&gt;"",TEXT(Belegerfassung!C5258,"TT.MM.JJJJ"),"")</f>
        <v/>
      </c>
      <c r="D5250" t="str">
        <f>IFERROR(VLOOKUP(Belegerfassung!A5258,Abfrage!$E$2:$F$20,2,FALSE),"")</f>
        <v/>
      </c>
      <c r="E5250" t="str">
        <f>IF(A5250&lt;&gt;"",Belegerfassung!B5258,"")</f>
        <v/>
      </c>
      <c r="F5250" t="str">
        <f>IF(Belegerfassung!L5258="","",IF(Belegerfassung!L5258&lt;&gt;"",IF(Belegerfassung!L5258&lt;&gt;"",IF(Belegerfassung!J5258&lt;&gt;0,VLOOKUP(Belegerfassung!L5258,Abfrage!$A$2:$C$19,2,),VLOOKUP(Belegerfassung!L5258,Abfrage!$A$2:$C$19,3,)),"")))</f>
        <v/>
      </c>
      <c r="G5250" t="str">
        <f t="shared" si="243"/>
        <v/>
      </c>
      <c r="H5250" s="31" t="str">
        <f>IF(A5250&lt;&gt;"",-Belegerfassung!J5258+Belegerfassung!K5258,"")</f>
        <v/>
      </c>
      <c r="I5250" s="49" t="str">
        <f>IFERROR(IF(H5250&lt;&gt;"",Belegerfassung!L5258*100,""),IF(OR(Belegerfassung!L5258="Leistung EU - Erlöse",Belegerfassung!L5258="Lieferungen EU-Erlöse",Belegerfassung!L5258="EUST",Belegerfassung!L5258="Bauleistungen 20%")=TRUE,"",MID(Belegerfassung!L5258,4,2)))</f>
        <v/>
      </c>
      <c r="J5250" s="6" t="str">
        <f>IF(A5250&lt;&gt;"",LEFT(Belegerfassung!D5258,40),"")</f>
        <v/>
      </c>
      <c r="K5250" t="str">
        <f>IF(A5250&lt;&gt;"",VLOOKUP(D5250,Abfrage!$F$2:$G$21,2,FALSE),"")</f>
        <v/>
      </c>
      <c r="L5250" s="6" t="str">
        <f>IF(Belegerfassung!H5258&lt;&gt;"",Belegerfassung!H5258,"")</f>
        <v/>
      </c>
      <c r="M5250" t="str">
        <f>IFERROR(IF(Belegerfassung!E5258&lt;&gt;"",VLOOKUP(Belegerfassung!E5258,Abfrage!$L$2:$M$15,2,),""),"")</f>
        <v/>
      </c>
      <c r="N5250" t="str">
        <f t="shared" si="244"/>
        <v/>
      </c>
      <c r="O5250" t="str">
        <f t="shared" si="245"/>
        <v/>
      </c>
      <c r="P5250" t="str">
        <f>IF(Belegerfassung!G5258&lt;&gt;"",CONCATENATE(Belegerfassung!G5258,".pdf"),"")</f>
        <v/>
      </c>
    </row>
    <row r="5251" spans="1:16">
      <c r="A5251" t="str">
        <f>IF(Belegerfassung!C5259&lt;&gt;"",0,"")</f>
        <v/>
      </c>
      <c r="B5251" t="str">
        <f>IFERROR(VLOOKUP(Belegerfassung!I5259,Konten!A:D,2,FALSE),"")</f>
        <v/>
      </c>
      <c r="C5251" t="str">
        <f>IF(A5251&lt;&gt;"",TEXT(Belegerfassung!C5259,"TT.MM.JJJJ"),"")</f>
        <v/>
      </c>
      <c r="D5251" t="str">
        <f>IFERROR(VLOOKUP(Belegerfassung!A5259,Abfrage!$E$2:$F$20,2,FALSE),"")</f>
        <v/>
      </c>
      <c r="E5251" t="str">
        <f>IF(A5251&lt;&gt;"",Belegerfassung!B5259,"")</f>
        <v/>
      </c>
      <c r="F5251" t="str">
        <f>IF(Belegerfassung!L5259="","",IF(Belegerfassung!L5259&lt;&gt;"",IF(Belegerfassung!L5259&lt;&gt;"",IF(Belegerfassung!J5259&lt;&gt;0,VLOOKUP(Belegerfassung!L5259,Abfrage!$A$2:$C$19,2,),VLOOKUP(Belegerfassung!L5259,Abfrage!$A$2:$C$19,3,)),"")))</f>
        <v/>
      </c>
      <c r="G5251" t="str">
        <f t="shared" ref="G5251:G5314" si="246">IF(A5251&lt;&gt;"",1,"")</f>
        <v/>
      </c>
      <c r="H5251" s="31" t="str">
        <f>IF(A5251&lt;&gt;"",-Belegerfassung!J5259+Belegerfassung!K5259,"")</f>
        <v/>
      </c>
      <c r="I5251" s="49" t="str">
        <f>IFERROR(IF(H5251&lt;&gt;"",Belegerfassung!L5259*100,""),IF(OR(Belegerfassung!L5259="Leistung EU - Erlöse",Belegerfassung!L5259="Lieferungen EU-Erlöse",Belegerfassung!L5259="EUST",Belegerfassung!L5259="Bauleistungen 20%")=TRUE,"",MID(Belegerfassung!L5259,4,2)))</f>
        <v/>
      </c>
      <c r="J5251" s="6" t="str">
        <f>IF(A5251&lt;&gt;"",LEFT(Belegerfassung!D5259,40),"")</f>
        <v/>
      </c>
      <c r="K5251" t="str">
        <f>IF(A5251&lt;&gt;"",VLOOKUP(D5251,Abfrage!$F$2:$G$21,2,FALSE),"")</f>
        <v/>
      </c>
      <c r="L5251" s="6" t="str">
        <f>IF(Belegerfassung!H5259&lt;&gt;"",Belegerfassung!H5259,"")</f>
        <v/>
      </c>
      <c r="M5251" t="str">
        <f>IFERROR(IF(Belegerfassung!E5259&lt;&gt;"",VLOOKUP(Belegerfassung!E5259,Abfrage!$L$2:$M$15,2,),""),"")</f>
        <v/>
      </c>
      <c r="N5251" t="str">
        <f t="shared" ref="N5251:N5314" si="247">IF(A5251&lt;&gt;"","E","")</f>
        <v/>
      </c>
      <c r="O5251" t="str">
        <f t="shared" ref="O5251:O5314" si="248">IF(A5251&lt;&gt;"","A","")</f>
        <v/>
      </c>
      <c r="P5251" t="str">
        <f>IF(Belegerfassung!G5259&lt;&gt;"",CONCATENATE(Belegerfassung!G5259,".pdf"),"")</f>
        <v/>
      </c>
    </row>
    <row r="5252" spans="1:16">
      <c r="A5252" t="str">
        <f>IF(Belegerfassung!C5260&lt;&gt;"",0,"")</f>
        <v/>
      </c>
      <c r="B5252" t="str">
        <f>IFERROR(VLOOKUP(Belegerfassung!I5260,Konten!A:D,2,FALSE),"")</f>
        <v/>
      </c>
      <c r="C5252" t="str">
        <f>IF(A5252&lt;&gt;"",TEXT(Belegerfassung!C5260,"TT.MM.JJJJ"),"")</f>
        <v/>
      </c>
      <c r="D5252" t="str">
        <f>IFERROR(VLOOKUP(Belegerfassung!A5260,Abfrage!$E$2:$F$20,2,FALSE),"")</f>
        <v/>
      </c>
      <c r="E5252" t="str">
        <f>IF(A5252&lt;&gt;"",Belegerfassung!B5260,"")</f>
        <v/>
      </c>
      <c r="F5252" t="str">
        <f>IF(Belegerfassung!L5260="","",IF(Belegerfassung!L5260&lt;&gt;"",IF(Belegerfassung!L5260&lt;&gt;"",IF(Belegerfassung!J5260&lt;&gt;0,VLOOKUP(Belegerfassung!L5260,Abfrage!$A$2:$C$19,2,),VLOOKUP(Belegerfassung!L5260,Abfrage!$A$2:$C$19,3,)),"")))</f>
        <v/>
      </c>
      <c r="G5252" t="str">
        <f t="shared" si="246"/>
        <v/>
      </c>
      <c r="H5252" s="31" t="str">
        <f>IF(A5252&lt;&gt;"",-Belegerfassung!J5260+Belegerfassung!K5260,"")</f>
        <v/>
      </c>
      <c r="I5252" s="49" t="str">
        <f>IFERROR(IF(H5252&lt;&gt;"",Belegerfassung!L5260*100,""),IF(OR(Belegerfassung!L5260="Leistung EU - Erlöse",Belegerfassung!L5260="Lieferungen EU-Erlöse",Belegerfassung!L5260="EUST",Belegerfassung!L5260="Bauleistungen 20%")=TRUE,"",MID(Belegerfassung!L5260,4,2)))</f>
        <v/>
      </c>
      <c r="J5252" s="6" t="str">
        <f>IF(A5252&lt;&gt;"",LEFT(Belegerfassung!D5260,40),"")</f>
        <v/>
      </c>
      <c r="K5252" t="str">
        <f>IF(A5252&lt;&gt;"",VLOOKUP(D5252,Abfrage!$F$2:$G$21,2,FALSE),"")</f>
        <v/>
      </c>
      <c r="L5252" s="6" t="str">
        <f>IF(Belegerfassung!H5260&lt;&gt;"",Belegerfassung!H5260,"")</f>
        <v/>
      </c>
      <c r="M5252" t="str">
        <f>IFERROR(IF(Belegerfassung!E5260&lt;&gt;"",VLOOKUP(Belegerfassung!E5260,Abfrage!$L$2:$M$15,2,),""),"")</f>
        <v/>
      </c>
      <c r="N5252" t="str">
        <f t="shared" si="247"/>
        <v/>
      </c>
      <c r="O5252" t="str">
        <f t="shared" si="248"/>
        <v/>
      </c>
      <c r="P5252" t="str">
        <f>IF(Belegerfassung!G5260&lt;&gt;"",CONCATENATE(Belegerfassung!G5260,".pdf"),"")</f>
        <v/>
      </c>
    </row>
    <row r="5253" spans="1:16">
      <c r="A5253" t="str">
        <f>IF(Belegerfassung!C5261&lt;&gt;"",0,"")</f>
        <v/>
      </c>
      <c r="B5253" t="str">
        <f>IFERROR(VLOOKUP(Belegerfassung!I5261,Konten!A:D,2,FALSE),"")</f>
        <v/>
      </c>
      <c r="C5253" t="str">
        <f>IF(A5253&lt;&gt;"",TEXT(Belegerfassung!C5261,"TT.MM.JJJJ"),"")</f>
        <v/>
      </c>
      <c r="D5253" t="str">
        <f>IFERROR(VLOOKUP(Belegerfassung!A5261,Abfrage!$E$2:$F$20,2,FALSE),"")</f>
        <v/>
      </c>
      <c r="E5253" t="str">
        <f>IF(A5253&lt;&gt;"",Belegerfassung!B5261,"")</f>
        <v/>
      </c>
      <c r="F5253" t="str">
        <f>IF(Belegerfassung!L5261="","",IF(Belegerfassung!L5261&lt;&gt;"",IF(Belegerfassung!L5261&lt;&gt;"",IF(Belegerfassung!J5261&lt;&gt;0,VLOOKUP(Belegerfassung!L5261,Abfrage!$A$2:$C$19,2,),VLOOKUP(Belegerfassung!L5261,Abfrage!$A$2:$C$19,3,)),"")))</f>
        <v/>
      </c>
      <c r="G5253" t="str">
        <f t="shared" si="246"/>
        <v/>
      </c>
      <c r="H5253" s="31" t="str">
        <f>IF(A5253&lt;&gt;"",-Belegerfassung!J5261+Belegerfassung!K5261,"")</f>
        <v/>
      </c>
      <c r="I5253" s="49" t="str">
        <f>IFERROR(IF(H5253&lt;&gt;"",Belegerfassung!L5261*100,""),IF(OR(Belegerfassung!L5261="Leistung EU - Erlöse",Belegerfassung!L5261="Lieferungen EU-Erlöse",Belegerfassung!L5261="EUST",Belegerfassung!L5261="Bauleistungen 20%")=TRUE,"",MID(Belegerfassung!L5261,4,2)))</f>
        <v/>
      </c>
      <c r="J5253" s="6" t="str">
        <f>IF(A5253&lt;&gt;"",LEFT(Belegerfassung!D5261,40),"")</f>
        <v/>
      </c>
      <c r="K5253" t="str">
        <f>IF(A5253&lt;&gt;"",VLOOKUP(D5253,Abfrage!$F$2:$G$21,2,FALSE),"")</f>
        <v/>
      </c>
      <c r="L5253" s="6" t="str">
        <f>IF(Belegerfassung!H5261&lt;&gt;"",Belegerfassung!H5261,"")</f>
        <v/>
      </c>
      <c r="M5253" t="str">
        <f>IFERROR(IF(Belegerfassung!E5261&lt;&gt;"",VLOOKUP(Belegerfassung!E5261,Abfrage!$L$2:$M$15,2,),""),"")</f>
        <v/>
      </c>
      <c r="N5253" t="str">
        <f t="shared" si="247"/>
        <v/>
      </c>
      <c r="O5253" t="str">
        <f t="shared" si="248"/>
        <v/>
      </c>
      <c r="P5253" t="str">
        <f>IF(Belegerfassung!G5261&lt;&gt;"",CONCATENATE(Belegerfassung!G5261,".pdf"),"")</f>
        <v/>
      </c>
    </row>
    <row r="5254" spans="1:16">
      <c r="A5254" t="str">
        <f>IF(Belegerfassung!C5262&lt;&gt;"",0,"")</f>
        <v/>
      </c>
      <c r="B5254" t="str">
        <f>IFERROR(VLOOKUP(Belegerfassung!I5262,Konten!A:D,2,FALSE),"")</f>
        <v/>
      </c>
      <c r="C5254" t="str">
        <f>IF(A5254&lt;&gt;"",TEXT(Belegerfassung!C5262,"TT.MM.JJJJ"),"")</f>
        <v/>
      </c>
      <c r="D5254" t="str">
        <f>IFERROR(VLOOKUP(Belegerfassung!A5262,Abfrage!$E$2:$F$20,2,FALSE),"")</f>
        <v/>
      </c>
      <c r="E5254" t="str">
        <f>IF(A5254&lt;&gt;"",Belegerfassung!B5262,"")</f>
        <v/>
      </c>
      <c r="F5254" t="str">
        <f>IF(Belegerfassung!L5262="","",IF(Belegerfassung!L5262&lt;&gt;"",IF(Belegerfassung!L5262&lt;&gt;"",IF(Belegerfassung!J5262&lt;&gt;0,VLOOKUP(Belegerfassung!L5262,Abfrage!$A$2:$C$19,2,),VLOOKUP(Belegerfassung!L5262,Abfrage!$A$2:$C$19,3,)),"")))</f>
        <v/>
      </c>
      <c r="G5254" t="str">
        <f t="shared" si="246"/>
        <v/>
      </c>
      <c r="H5254" s="31" t="str">
        <f>IF(A5254&lt;&gt;"",-Belegerfassung!J5262+Belegerfassung!K5262,"")</f>
        <v/>
      </c>
      <c r="I5254" s="49" t="str">
        <f>IFERROR(IF(H5254&lt;&gt;"",Belegerfassung!L5262*100,""),IF(OR(Belegerfassung!L5262="Leistung EU - Erlöse",Belegerfassung!L5262="Lieferungen EU-Erlöse",Belegerfassung!L5262="EUST",Belegerfassung!L5262="Bauleistungen 20%")=TRUE,"",MID(Belegerfassung!L5262,4,2)))</f>
        <v/>
      </c>
      <c r="J5254" s="6" t="str">
        <f>IF(A5254&lt;&gt;"",LEFT(Belegerfassung!D5262,40),"")</f>
        <v/>
      </c>
      <c r="K5254" t="str">
        <f>IF(A5254&lt;&gt;"",VLOOKUP(D5254,Abfrage!$F$2:$G$21,2,FALSE),"")</f>
        <v/>
      </c>
      <c r="L5254" s="6" t="str">
        <f>IF(Belegerfassung!H5262&lt;&gt;"",Belegerfassung!H5262,"")</f>
        <v/>
      </c>
      <c r="M5254" t="str">
        <f>IFERROR(IF(Belegerfassung!E5262&lt;&gt;"",VLOOKUP(Belegerfassung!E5262,Abfrage!$L$2:$M$15,2,),""),"")</f>
        <v/>
      </c>
      <c r="N5254" t="str">
        <f t="shared" si="247"/>
        <v/>
      </c>
      <c r="O5254" t="str">
        <f t="shared" si="248"/>
        <v/>
      </c>
      <c r="P5254" t="str">
        <f>IF(Belegerfassung!G5262&lt;&gt;"",CONCATENATE(Belegerfassung!G5262,".pdf"),"")</f>
        <v/>
      </c>
    </row>
    <row r="5255" spans="1:16">
      <c r="A5255" t="str">
        <f>IF(Belegerfassung!C5263&lt;&gt;"",0,"")</f>
        <v/>
      </c>
      <c r="B5255" t="str">
        <f>IFERROR(VLOOKUP(Belegerfassung!I5263,Konten!A:D,2,FALSE),"")</f>
        <v/>
      </c>
      <c r="C5255" t="str">
        <f>IF(A5255&lt;&gt;"",TEXT(Belegerfassung!C5263,"TT.MM.JJJJ"),"")</f>
        <v/>
      </c>
      <c r="D5255" t="str">
        <f>IFERROR(VLOOKUP(Belegerfassung!A5263,Abfrage!$E$2:$F$20,2,FALSE),"")</f>
        <v/>
      </c>
      <c r="E5255" t="str">
        <f>IF(A5255&lt;&gt;"",Belegerfassung!B5263,"")</f>
        <v/>
      </c>
      <c r="F5255" t="str">
        <f>IF(Belegerfassung!L5263="","",IF(Belegerfassung!L5263&lt;&gt;"",IF(Belegerfassung!L5263&lt;&gt;"",IF(Belegerfassung!J5263&lt;&gt;0,VLOOKUP(Belegerfassung!L5263,Abfrage!$A$2:$C$19,2,),VLOOKUP(Belegerfassung!L5263,Abfrage!$A$2:$C$19,3,)),"")))</f>
        <v/>
      </c>
      <c r="G5255" t="str">
        <f t="shared" si="246"/>
        <v/>
      </c>
      <c r="H5255" s="31" t="str">
        <f>IF(A5255&lt;&gt;"",-Belegerfassung!J5263+Belegerfassung!K5263,"")</f>
        <v/>
      </c>
      <c r="I5255" s="49" t="str">
        <f>IFERROR(IF(H5255&lt;&gt;"",Belegerfassung!L5263*100,""),IF(OR(Belegerfassung!L5263="Leistung EU - Erlöse",Belegerfassung!L5263="Lieferungen EU-Erlöse",Belegerfassung!L5263="EUST",Belegerfassung!L5263="Bauleistungen 20%")=TRUE,"",MID(Belegerfassung!L5263,4,2)))</f>
        <v/>
      </c>
      <c r="J5255" s="6" t="str">
        <f>IF(A5255&lt;&gt;"",LEFT(Belegerfassung!D5263,40),"")</f>
        <v/>
      </c>
      <c r="K5255" t="str">
        <f>IF(A5255&lt;&gt;"",VLOOKUP(D5255,Abfrage!$F$2:$G$21,2,FALSE),"")</f>
        <v/>
      </c>
      <c r="L5255" s="6" t="str">
        <f>IF(Belegerfassung!H5263&lt;&gt;"",Belegerfassung!H5263,"")</f>
        <v/>
      </c>
      <c r="M5255" t="str">
        <f>IFERROR(IF(Belegerfassung!E5263&lt;&gt;"",VLOOKUP(Belegerfassung!E5263,Abfrage!$L$2:$M$15,2,),""),"")</f>
        <v/>
      </c>
      <c r="N5255" t="str">
        <f t="shared" si="247"/>
        <v/>
      </c>
      <c r="O5255" t="str">
        <f t="shared" si="248"/>
        <v/>
      </c>
      <c r="P5255" t="str">
        <f>IF(Belegerfassung!G5263&lt;&gt;"",CONCATENATE(Belegerfassung!G5263,".pdf"),"")</f>
        <v/>
      </c>
    </row>
    <row r="5256" spans="1:16">
      <c r="A5256" t="str">
        <f>IF(Belegerfassung!C5264&lt;&gt;"",0,"")</f>
        <v/>
      </c>
      <c r="B5256" t="str">
        <f>IFERROR(VLOOKUP(Belegerfassung!I5264,Konten!A:D,2,FALSE),"")</f>
        <v/>
      </c>
      <c r="C5256" t="str">
        <f>IF(A5256&lt;&gt;"",TEXT(Belegerfassung!C5264,"TT.MM.JJJJ"),"")</f>
        <v/>
      </c>
      <c r="D5256" t="str">
        <f>IFERROR(VLOOKUP(Belegerfassung!A5264,Abfrage!$E$2:$F$20,2,FALSE),"")</f>
        <v/>
      </c>
      <c r="E5256" t="str">
        <f>IF(A5256&lt;&gt;"",Belegerfassung!B5264,"")</f>
        <v/>
      </c>
      <c r="F5256" t="str">
        <f>IF(Belegerfassung!L5264="","",IF(Belegerfassung!L5264&lt;&gt;"",IF(Belegerfassung!L5264&lt;&gt;"",IF(Belegerfassung!J5264&lt;&gt;0,VLOOKUP(Belegerfassung!L5264,Abfrage!$A$2:$C$19,2,),VLOOKUP(Belegerfassung!L5264,Abfrage!$A$2:$C$19,3,)),"")))</f>
        <v/>
      </c>
      <c r="G5256" t="str">
        <f t="shared" si="246"/>
        <v/>
      </c>
      <c r="H5256" s="31" t="str">
        <f>IF(A5256&lt;&gt;"",-Belegerfassung!J5264+Belegerfassung!K5264,"")</f>
        <v/>
      </c>
      <c r="I5256" s="49" t="str">
        <f>IFERROR(IF(H5256&lt;&gt;"",Belegerfassung!L5264*100,""),IF(OR(Belegerfassung!L5264="Leistung EU - Erlöse",Belegerfassung!L5264="Lieferungen EU-Erlöse",Belegerfassung!L5264="EUST",Belegerfassung!L5264="Bauleistungen 20%")=TRUE,"",MID(Belegerfassung!L5264,4,2)))</f>
        <v/>
      </c>
      <c r="J5256" s="6" t="str">
        <f>IF(A5256&lt;&gt;"",LEFT(Belegerfassung!D5264,40),"")</f>
        <v/>
      </c>
      <c r="K5256" t="str">
        <f>IF(A5256&lt;&gt;"",VLOOKUP(D5256,Abfrage!$F$2:$G$21,2,FALSE),"")</f>
        <v/>
      </c>
      <c r="L5256" s="6" t="str">
        <f>IF(Belegerfassung!H5264&lt;&gt;"",Belegerfassung!H5264,"")</f>
        <v/>
      </c>
      <c r="M5256" t="str">
        <f>IFERROR(IF(Belegerfassung!E5264&lt;&gt;"",VLOOKUP(Belegerfassung!E5264,Abfrage!$L$2:$M$15,2,),""),"")</f>
        <v/>
      </c>
      <c r="N5256" t="str">
        <f t="shared" si="247"/>
        <v/>
      </c>
      <c r="O5256" t="str">
        <f t="shared" si="248"/>
        <v/>
      </c>
      <c r="P5256" t="str">
        <f>IF(Belegerfassung!G5264&lt;&gt;"",CONCATENATE(Belegerfassung!G5264,".pdf"),"")</f>
        <v/>
      </c>
    </row>
    <row r="5257" spans="1:16">
      <c r="A5257" t="str">
        <f>IF(Belegerfassung!C5265&lt;&gt;"",0,"")</f>
        <v/>
      </c>
      <c r="B5257" t="str">
        <f>IFERROR(VLOOKUP(Belegerfassung!I5265,Konten!A:D,2,FALSE),"")</f>
        <v/>
      </c>
      <c r="C5257" t="str">
        <f>IF(A5257&lt;&gt;"",TEXT(Belegerfassung!C5265,"TT.MM.JJJJ"),"")</f>
        <v/>
      </c>
      <c r="D5257" t="str">
        <f>IFERROR(VLOOKUP(Belegerfassung!A5265,Abfrage!$E$2:$F$20,2,FALSE),"")</f>
        <v/>
      </c>
      <c r="E5257" t="str">
        <f>IF(A5257&lt;&gt;"",Belegerfassung!B5265,"")</f>
        <v/>
      </c>
      <c r="F5257" t="str">
        <f>IF(Belegerfassung!L5265="","",IF(Belegerfassung!L5265&lt;&gt;"",IF(Belegerfassung!L5265&lt;&gt;"",IF(Belegerfassung!J5265&lt;&gt;0,VLOOKUP(Belegerfassung!L5265,Abfrage!$A$2:$C$19,2,),VLOOKUP(Belegerfassung!L5265,Abfrage!$A$2:$C$19,3,)),"")))</f>
        <v/>
      </c>
      <c r="G5257" t="str">
        <f t="shared" si="246"/>
        <v/>
      </c>
      <c r="H5257" s="31" t="str">
        <f>IF(A5257&lt;&gt;"",-Belegerfassung!J5265+Belegerfassung!K5265,"")</f>
        <v/>
      </c>
      <c r="I5257" s="49" t="str">
        <f>IFERROR(IF(H5257&lt;&gt;"",Belegerfassung!L5265*100,""),IF(OR(Belegerfassung!L5265="Leistung EU - Erlöse",Belegerfassung!L5265="Lieferungen EU-Erlöse",Belegerfassung!L5265="EUST",Belegerfassung!L5265="Bauleistungen 20%")=TRUE,"",MID(Belegerfassung!L5265,4,2)))</f>
        <v/>
      </c>
      <c r="J5257" s="6" t="str">
        <f>IF(A5257&lt;&gt;"",LEFT(Belegerfassung!D5265,40),"")</f>
        <v/>
      </c>
      <c r="K5257" t="str">
        <f>IF(A5257&lt;&gt;"",VLOOKUP(D5257,Abfrage!$F$2:$G$21,2,FALSE),"")</f>
        <v/>
      </c>
      <c r="L5257" s="6" t="str">
        <f>IF(Belegerfassung!H5265&lt;&gt;"",Belegerfassung!H5265,"")</f>
        <v/>
      </c>
      <c r="M5257" t="str">
        <f>IFERROR(IF(Belegerfassung!E5265&lt;&gt;"",VLOOKUP(Belegerfassung!E5265,Abfrage!$L$2:$M$15,2,),""),"")</f>
        <v/>
      </c>
      <c r="N5257" t="str">
        <f t="shared" si="247"/>
        <v/>
      </c>
      <c r="O5257" t="str">
        <f t="shared" si="248"/>
        <v/>
      </c>
      <c r="P5257" t="str">
        <f>IF(Belegerfassung!G5265&lt;&gt;"",CONCATENATE(Belegerfassung!G5265,".pdf"),"")</f>
        <v/>
      </c>
    </row>
    <row r="5258" spans="1:16">
      <c r="A5258" t="str">
        <f>IF(Belegerfassung!C5266&lt;&gt;"",0,"")</f>
        <v/>
      </c>
      <c r="B5258" t="str">
        <f>IFERROR(VLOOKUP(Belegerfassung!I5266,Konten!A:D,2,FALSE),"")</f>
        <v/>
      </c>
      <c r="C5258" t="str">
        <f>IF(A5258&lt;&gt;"",TEXT(Belegerfassung!C5266,"TT.MM.JJJJ"),"")</f>
        <v/>
      </c>
      <c r="D5258" t="str">
        <f>IFERROR(VLOOKUP(Belegerfassung!A5266,Abfrage!$E$2:$F$20,2,FALSE),"")</f>
        <v/>
      </c>
      <c r="E5258" t="str">
        <f>IF(A5258&lt;&gt;"",Belegerfassung!B5266,"")</f>
        <v/>
      </c>
      <c r="F5258" t="str">
        <f>IF(Belegerfassung!L5266="","",IF(Belegerfassung!L5266&lt;&gt;"",IF(Belegerfassung!L5266&lt;&gt;"",IF(Belegerfassung!J5266&lt;&gt;0,VLOOKUP(Belegerfassung!L5266,Abfrage!$A$2:$C$19,2,),VLOOKUP(Belegerfassung!L5266,Abfrage!$A$2:$C$19,3,)),"")))</f>
        <v/>
      </c>
      <c r="G5258" t="str">
        <f t="shared" si="246"/>
        <v/>
      </c>
      <c r="H5258" s="31" t="str">
        <f>IF(A5258&lt;&gt;"",-Belegerfassung!J5266+Belegerfassung!K5266,"")</f>
        <v/>
      </c>
      <c r="I5258" s="49" t="str">
        <f>IFERROR(IF(H5258&lt;&gt;"",Belegerfassung!L5266*100,""),IF(OR(Belegerfassung!L5266="Leistung EU - Erlöse",Belegerfassung!L5266="Lieferungen EU-Erlöse",Belegerfassung!L5266="EUST",Belegerfassung!L5266="Bauleistungen 20%")=TRUE,"",MID(Belegerfassung!L5266,4,2)))</f>
        <v/>
      </c>
      <c r="J5258" s="6" t="str">
        <f>IF(A5258&lt;&gt;"",LEFT(Belegerfassung!D5266,40),"")</f>
        <v/>
      </c>
      <c r="K5258" t="str">
        <f>IF(A5258&lt;&gt;"",VLOOKUP(D5258,Abfrage!$F$2:$G$21,2,FALSE),"")</f>
        <v/>
      </c>
      <c r="L5258" s="6" t="str">
        <f>IF(Belegerfassung!H5266&lt;&gt;"",Belegerfassung!H5266,"")</f>
        <v/>
      </c>
      <c r="M5258" t="str">
        <f>IFERROR(IF(Belegerfassung!E5266&lt;&gt;"",VLOOKUP(Belegerfassung!E5266,Abfrage!$L$2:$M$15,2,),""),"")</f>
        <v/>
      </c>
      <c r="N5258" t="str">
        <f t="shared" si="247"/>
        <v/>
      </c>
      <c r="O5258" t="str">
        <f t="shared" si="248"/>
        <v/>
      </c>
      <c r="P5258" t="str">
        <f>IF(Belegerfassung!G5266&lt;&gt;"",CONCATENATE(Belegerfassung!G5266,".pdf"),"")</f>
        <v/>
      </c>
    </row>
    <row r="5259" spans="1:16">
      <c r="A5259" t="str">
        <f>IF(Belegerfassung!C5267&lt;&gt;"",0,"")</f>
        <v/>
      </c>
      <c r="B5259" t="str">
        <f>IFERROR(VLOOKUP(Belegerfassung!I5267,Konten!A:D,2,FALSE),"")</f>
        <v/>
      </c>
      <c r="C5259" t="str">
        <f>IF(A5259&lt;&gt;"",TEXT(Belegerfassung!C5267,"TT.MM.JJJJ"),"")</f>
        <v/>
      </c>
      <c r="D5259" t="str">
        <f>IFERROR(VLOOKUP(Belegerfassung!A5267,Abfrage!$E$2:$F$20,2,FALSE),"")</f>
        <v/>
      </c>
      <c r="E5259" t="str">
        <f>IF(A5259&lt;&gt;"",Belegerfassung!B5267,"")</f>
        <v/>
      </c>
      <c r="F5259" t="str">
        <f>IF(Belegerfassung!L5267="","",IF(Belegerfassung!L5267&lt;&gt;"",IF(Belegerfassung!L5267&lt;&gt;"",IF(Belegerfassung!J5267&lt;&gt;0,VLOOKUP(Belegerfassung!L5267,Abfrage!$A$2:$C$19,2,),VLOOKUP(Belegerfassung!L5267,Abfrage!$A$2:$C$19,3,)),"")))</f>
        <v/>
      </c>
      <c r="G5259" t="str">
        <f t="shared" si="246"/>
        <v/>
      </c>
      <c r="H5259" s="31" t="str">
        <f>IF(A5259&lt;&gt;"",-Belegerfassung!J5267+Belegerfassung!K5267,"")</f>
        <v/>
      </c>
      <c r="I5259" s="49" t="str">
        <f>IFERROR(IF(H5259&lt;&gt;"",Belegerfassung!L5267*100,""),IF(OR(Belegerfassung!L5267="Leistung EU - Erlöse",Belegerfassung!L5267="Lieferungen EU-Erlöse",Belegerfassung!L5267="EUST",Belegerfassung!L5267="Bauleistungen 20%")=TRUE,"",MID(Belegerfassung!L5267,4,2)))</f>
        <v/>
      </c>
      <c r="J5259" s="6" t="str">
        <f>IF(A5259&lt;&gt;"",LEFT(Belegerfassung!D5267,40),"")</f>
        <v/>
      </c>
      <c r="K5259" t="str">
        <f>IF(A5259&lt;&gt;"",VLOOKUP(D5259,Abfrage!$F$2:$G$21,2,FALSE),"")</f>
        <v/>
      </c>
      <c r="L5259" s="6" t="str">
        <f>IF(Belegerfassung!H5267&lt;&gt;"",Belegerfassung!H5267,"")</f>
        <v/>
      </c>
      <c r="M5259" t="str">
        <f>IFERROR(IF(Belegerfassung!E5267&lt;&gt;"",VLOOKUP(Belegerfassung!E5267,Abfrage!$L$2:$M$15,2,),""),"")</f>
        <v/>
      </c>
      <c r="N5259" t="str">
        <f t="shared" si="247"/>
        <v/>
      </c>
      <c r="O5259" t="str">
        <f t="shared" si="248"/>
        <v/>
      </c>
      <c r="P5259" t="str">
        <f>IF(Belegerfassung!G5267&lt;&gt;"",CONCATENATE(Belegerfassung!G5267,".pdf"),"")</f>
        <v/>
      </c>
    </row>
    <row r="5260" spans="1:16">
      <c r="A5260" t="str">
        <f>IF(Belegerfassung!C5268&lt;&gt;"",0,"")</f>
        <v/>
      </c>
      <c r="B5260" t="str">
        <f>IFERROR(VLOOKUP(Belegerfassung!I5268,Konten!A:D,2,FALSE),"")</f>
        <v/>
      </c>
      <c r="C5260" t="str">
        <f>IF(A5260&lt;&gt;"",TEXT(Belegerfassung!C5268,"TT.MM.JJJJ"),"")</f>
        <v/>
      </c>
      <c r="D5260" t="str">
        <f>IFERROR(VLOOKUP(Belegerfassung!A5268,Abfrage!$E$2:$F$20,2,FALSE),"")</f>
        <v/>
      </c>
      <c r="E5260" t="str">
        <f>IF(A5260&lt;&gt;"",Belegerfassung!B5268,"")</f>
        <v/>
      </c>
      <c r="F5260" t="str">
        <f>IF(Belegerfassung!L5268="","",IF(Belegerfassung!L5268&lt;&gt;"",IF(Belegerfassung!L5268&lt;&gt;"",IF(Belegerfassung!J5268&lt;&gt;0,VLOOKUP(Belegerfassung!L5268,Abfrage!$A$2:$C$19,2,),VLOOKUP(Belegerfassung!L5268,Abfrage!$A$2:$C$19,3,)),"")))</f>
        <v/>
      </c>
      <c r="G5260" t="str">
        <f t="shared" si="246"/>
        <v/>
      </c>
      <c r="H5260" s="31" t="str">
        <f>IF(A5260&lt;&gt;"",-Belegerfassung!J5268+Belegerfassung!K5268,"")</f>
        <v/>
      </c>
      <c r="I5260" s="49" t="str">
        <f>IFERROR(IF(H5260&lt;&gt;"",Belegerfassung!L5268*100,""),IF(OR(Belegerfassung!L5268="Leistung EU - Erlöse",Belegerfassung!L5268="Lieferungen EU-Erlöse",Belegerfassung!L5268="EUST",Belegerfassung!L5268="Bauleistungen 20%")=TRUE,"",MID(Belegerfassung!L5268,4,2)))</f>
        <v/>
      </c>
      <c r="J5260" s="6" t="str">
        <f>IF(A5260&lt;&gt;"",LEFT(Belegerfassung!D5268,40),"")</f>
        <v/>
      </c>
      <c r="K5260" t="str">
        <f>IF(A5260&lt;&gt;"",VLOOKUP(D5260,Abfrage!$F$2:$G$21,2,FALSE),"")</f>
        <v/>
      </c>
      <c r="L5260" s="6" t="str">
        <f>IF(Belegerfassung!H5268&lt;&gt;"",Belegerfassung!H5268,"")</f>
        <v/>
      </c>
      <c r="M5260" t="str">
        <f>IFERROR(IF(Belegerfassung!E5268&lt;&gt;"",VLOOKUP(Belegerfassung!E5268,Abfrage!$L$2:$M$15,2,),""),"")</f>
        <v/>
      </c>
      <c r="N5260" t="str">
        <f t="shared" si="247"/>
        <v/>
      </c>
      <c r="O5260" t="str">
        <f t="shared" si="248"/>
        <v/>
      </c>
      <c r="P5260" t="str">
        <f>IF(Belegerfassung!G5268&lt;&gt;"",CONCATENATE(Belegerfassung!G5268,".pdf"),"")</f>
        <v/>
      </c>
    </row>
    <row r="5261" spans="1:16">
      <c r="A5261" t="str">
        <f>IF(Belegerfassung!C5269&lt;&gt;"",0,"")</f>
        <v/>
      </c>
      <c r="B5261" t="str">
        <f>IFERROR(VLOOKUP(Belegerfassung!I5269,Konten!A:D,2,FALSE),"")</f>
        <v/>
      </c>
      <c r="C5261" t="str">
        <f>IF(A5261&lt;&gt;"",TEXT(Belegerfassung!C5269,"TT.MM.JJJJ"),"")</f>
        <v/>
      </c>
      <c r="D5261" t="str">
        <f>IFERROR(VLOOKUP(Belegerfassung!A5269,Abfrage!$E$2:$F$20,2,FALSE),"")</f>
        <v/>
      </c>
      <c r="E5261" t="str">
        <f>IF(A5261&lt;&gt;"",Belegerfassung!B5269,"")</f>
        <v/>
      </c>
      <c r="F5261" t="str">
        <f>IF(Belegerfassung!L5269="","",IF(Belegerfassung!L5269&lt;&gt;"",IF(Belegerfassung!L5269&lt;&gt;"",IF(Belegerfassung!J5269&lt;&gt;0,VLOOKUP(Belegerfassung!L5269,Abfrage!$A$2:$C$19,2,),VLOOKUP(Belegerfassung!L5269,Abfrage!$A$2:$C$19,3,)),"")))</f>
        <v/>
      </c>
      <c r="G5261" t="str">
        <f t="shared" si="246"/>
        <v/>
      </c>
      <c r="H5261" s="31" t="str">
        <f>IF(A5261&lt;&gt;"",-Belegerfassung!J5269+Belegerfassung!K5269,"")</f>
        <v/>
      </c>
      <c r="I5261" s="49" t="str">
        <f>IFERROR(IF(H5261&lt;&gt;"",Belegerfassung!L5269*100,""),IF(OR(Belegerfassung!L5269="Leistung EU - Erlöse",Belegerfassung!L5269="Lieferungen EU-Erlöse",Belegerfassung!L5269="EUST",Belegerfassung!L5269="Bauleistungen 20%")=TRUE,"",MID(Belegerfassung!L5269,4,2)))</f>
        <v/>
      </c>
      <c r="J5261" s="6" t="str">
        <f>IF(A5261&lt;&gt;"",LEFT(Belegerfassung!D5269,40),"")</f>
        <v/>
      </c>
      <c r="K5261" t="str">
        <f>IF(A5261&lt;&gt;"",VLOOKUP(D5261,Abfrage!$F$2:$G$21,2,FALSE),"")</f>
        <v/>
      </c>
      <c r="L5261" s="6" t="str">
        <f>IF(Belegerfassung!H5269&lt;&gt;"",Belegerfassung!H5269,"")</f>
        <v/>
      </c>
      <c r="M5261" t="str">
        <f>IFERROR(IF(Belegerfassung!E5269&lt;&gt;"",VLOOKUP(Belegerfassung!E5269,Abfrage!$L$2:$M$15,2,),""),"")</f>
        <v/>
      </c>
      <c r="N5261" t="str">
        <f t="shared" si="247"/>
        <v/>
      </c>
      <c r="O5261" t="str">
        <f t="shared" si="248"/>
        <v/>
      </c>
      <c r="P5261" t="str">
        <f>IF(Belegerfassung!G5269&lt;&gt;"",CONCATENATE(Belegerfassung!G5269,".pdf"),"")</f>
        <v/>
      </c>
    </row>
    <row r="5262" spans="1:16">
      <c r="A5262" t="str">
        <f>IF(Belegerfassung!C5270&lt;&gt;"",0,"")</f>
        <v/>
      </c>
      <c r="B5262" t="str">
        <f>IFERROR(VLOOKUP(Belegerfassung!I5270,Konten!A:D,2,FALSE),"")</f>
        <v/>
      </c>
      <c r="C5262" t="str">
        <f>IF(A5262&lt;&gt;"",TEXT(Belegerfassung!C5270,"TT.MM.JJJJ"),"")</f>
        <v/>
      </c>
      <c r="D5262" t="str">
        <f>IFERROR(VLOOKUP(Belegerfassung!A5270,Abfrage!$E$2:$F$20,2,FALSE),"")</f>
        <v/>
      </c>
      <c r="E5262" t="str">
        <f>IF(A5262&lt;&gt;"",Belegerfassung!B5270,"")</f>
        <v/>
      </c>
      <c r="F5262" t="str">
        <f>IF(Belegerfassung!L5270="","",IF(Belegerfassung!L5270&lt;&gt;"",IF(Belegerfassung!L5270&lt;&gt;"",IF(Belegerfassung!J5270&lt;&gt;0,VLOOKUP(Belegerfassung!L5270,Abfrage!$A$2:$C$19,2,),VLOOKUP(Belegerfassung!L5270,Abfrage!$A$2:$C$19,3,)),"")))</f>
        <v/>
      </c>
      <c r="G5262" t="str">
        <f t="shared" si="246"/>
        <v/>
      </c>
      <c r="H5262" s="31" t="str">
        <f>IF(A5262&lt;&gt;"",-Belegerfassung!J5270+Belegerfassung!K5270,"")</f>
        <v/>
      </c>
      <c r="I5262" s="49" t="str">
        <f>IFERROR(IF(H5262&lt;&gt;"",Belegerfassung!L5270*100,""),IF(OR(Belegerfassung!L5270="Leistung EU - Erlöse",Belegerfassung!L5270="Lieferungen EU-Erlöse",Belegerfassung!L5270="EUST",Belegerfassung!L5270="Bauleistungen 20%")=TRUE,"",MID(Belegerfassung!L5270,4,2)))</f>
        <v/>
      </c>
      <c r="J5262" s="6" t="str">
        <f>IF(A5262&lt;&gt;"",LEFT(Belegerfassung!D5270,40),"")</f>
        <v/>
      </c>
      <c r="K5262" t="str">
        <f>IF(A5262&lt;&gt;"",VLOOKUP(D5262,Abfrage!$F$2:$G$21,2,FALSE),"")</f>
        <v/>
      </c>
      <c r="L5262" s="6" t="str">
        <f>IF(Belegerfassung!H5270&lt;&gt;"",Belegerfassung!H5270,"")</f>
        <v/>
      </c>
      <c r="M5262" t="str">
        <f>IFERROR(IF(Belegerfassung!E5270&lt;&gt;"",VLOOKUP(Belegerfassung!E5270,Abfrage!$L$2:$M$15,2,),""),"")</f>
        <v/>
      </c>
      <c r="N5262" t="str">
        <f t="shared" si="247"/>
        <v/>
      </c>
      <c r="O5262" t="str">
        <f t="shared" si="248"/>
        <v/>
      </c>
      <c r="P5262" t="str">
        <f>IF(Belegerfassung!G5270&lt;&gt;"",CONCATENATE(Belegerfassung!G5270,".pdf"),"")</f>
        <v/>
      </c>
    </row>
    <row r="5263" spans="1:16">
      <c r="A5263" t="str">
        <f>IF(Belegerfassung!C5271&lt;&gt;"",0,"")</f>
        <v/>
      </c>
      <c r="B5263" t="str">
        <f>IFERROR(VLOOKUP(Belegerfassung!I5271,Konten!A:D,2,FALSE),"")</f>
        <v/>
      </c>
      <c r="C5263" t="str">
        <f>IF(A5263&lt;&gt;"",TEXT(Belegerfassung!C5271,"TT.MM.JJJJ"),"")</f>
        <v/>
      </c>
      <c r="D5263" t="str">
        <f>IFERROR(VLOOKUP(Belegerfassung!A5271,Abfrage!$E$2:$F$20,2,FALSE),"")</f>
        <v/>
      </c>
      <c r="E5263" t="str">
        <f>IF(A5263&lt;&gt;"",Belegerfassung!B5271,"")</f>
        <v/>
      </c>
      <c r="F5263" t="str">
        <f>IF(Belegerfassung!L5271="","",IF(Belegerfassung!L5271&lt;&gt;"",IF(Belegerfassung!L5271&lt;&gt;"",IF(Belegerfassung!J5271&lt;&gt;0,VLOOKUP(Belegerfassung!L5271,Abfrage!$A$2:$C$19,2,),VLOOKUP(Belegerfassung!L5271,Abfrage!$A$2:$C$19,3,)),"")))</f>
        <v/>
      </c>
      <c r="G5263" t="str">
        <f t="shared" si="246"/>
        <v/>
      </c>
      <c r="H5263" s="31" t="str">
        <f>IF(A5263&lt;&gt;"",-Belegerfassung!J5271+Belegerfassung!K5271,"")</f>
        <v/>
      </c>
      <c r="I5263" s="49" t="str">
        <f>IFERROR(IF(H5263&lt;&gt;"",Belegerfassung!L5271*100,""),IF(OR(Belegerfassung!L5271="Leistung EU - Erlöse",Belegerfassung!L5271="Lieferungen EU-Erlöse",Belegerfassung!L5271="EUST",Belegerfassung!L5271="Bauleistungen 20%")=TRUE,"",MID(Belegerfassung!L5271,4,2)))</f>
        <v/>
      </c>
      <c r="J5263" s="6" t="str">
        <f>IF(A5263&lt;&gt;"",LEFT(Belegerfassung!D5271,40),"")</f>
        <v/>
      </c>
      <c r="K5263" t="str">
        <f>IF(A5263&lt;&gt;"",VLOOKUP(D5263,Abfrage!$F$2:$G$21,2,FALSE),"")</f>
        <v/>
      </c>
      <c r="L5263" s="6" t="str">
        <f>IF(Belegerfassung!H5271&lt;&gt;"",Belegerfassung!H5271,"")</f>
        <v/>
      </c>
      <c r="M5263" t="str">
        <f>IFERROR(IF(Belegerfassung!E5271&lt;&gt;"",VLOOKUP(Belegerfassung!E5271,Abfrage!$L$2:$M$15,2,),""),"")</f>
        <v/>
      </c>
      <c r="N5263" t="str">
        <f t="shared" si="247"/>
        <v/>
      </c>
      <c r="O5263" t="str">
        <f t="shared" si="248"/>
        <v/>
      </c>
      <c r="P5263" t="str">
        <f>IF(Belegerfassung!G5271&lt;&gt;"",CONCATENATE(Belegerfassung!G5271,".pdf"),"")</f>
        <v/>
      </c>
    </row>
    <row r="5264" spans="1:16">
      <c r="A5264" t="str">
        <f>IF(Belegerfassung!C5272&lt;&gt;"",0,"")</f>
        <v/>
      </c>
      <c r="B5264" t="str">
        <f>IFERROR(VLOOKUP(Belegerfassung!I5272,Konten!A:D,2,FALSE),"")</f>
        <v/>
      </c>
      <c r="C5264" t="str">
        <f>IF(A5264&lt;&gt;"",TEXT(Belegerfassung!C5272,"TT.MM.JJJJ"),"")</f>
        <v/>
      </c>
      <c r="D5264" t="str">
        <f>IFERROR(VLOOKUP(Belegerfassung!A5272,Abfrage!$E$2:$F$20,2,FALSE),"")</f>
        <v/>
      </c>
      <c r="E5264" t="str">
        <f>IF(A5264&lt;&gt;"",Belegerfassung!B5272,"")</f>
        <v/>
      </c>
      <c r="F5264" t="str">
        <f>IF(Belegerfassung!L5272="","",IF(Belegerfassung!L5272&lt;&gt;"",IF(Belegerfassung!L5272&lt;&gt;"",IF(Belegerfassung!J5272&lt;&gt;0,VLOOKUP(Belegerfassung!L5272,Abfrage!$A$2:$C$19,2,),VLOOKUP(Belegerfassung!L5272,Abfrage!$A$2:$C$19,3,)),"")))</f>
        <v/>
      </c>
      <c r="G5264" t="str">
        <f t="shared" si="246"/>
        <v/>
      </c>
      <c r="H5264" s="31" t="str">
        <f>IF(A5264&lt;&gt;"",-Belegerfassung!J5272+Belegerfassung!K5272,"")</f>
        <v/>
      </c>
      <c r="I5264" s="49" t="str">
        <f>IFERROR(IF(H5264&lt;&gt;"",Belegerfassung!L5272*100,""),IF(OR(Belegerfassung!L5272="Leistung EU - Erlöse",Belegerfassung!L5272="Lieferungen EU-Erlöse",Belegerfassung!L5272="EUST",Belegerfassung!L5272="Bauleistungen 20%")=TRUE,"",MID(Belegerfassung!L5272,4,2)))</f>
        <v/>
      </c>
      <c r="J5264" s="6" t="str">
        <f>IF(A5264&lt;&gt;"",LEFT(Belegerfassung!D5272,40),"")</f>
        <v/>
      </c>
      <c r="K5264" t="str">
        <f>IF(A5264&lt;&gt;"",VLOOKUP(D5264,Abfrage!$F$2:$G$21,2,FALSE),"")</f>
        <v/>
      </c>
      <c r="L5264" s="6" t="str">
        <f>IF(Belegerfassung!H5272&lt;&gt;"",Belegerfassung!H5272,"")</f>
        <v/>
      </c>
      <c r="M5264" t="str">
        <f>IFERROR(IF(Belegerfassung!E5272&lt;&gt;"",VLOOKUP(Belegerfassung!E5272,Abfrage!$L$2:$M$15,2,),""),"")</f>
        <v/>
      </c>
      <c r="N5264" t="str">
        <f t="shared" si="247"/>
        <v/>
      </c>
      <c r="O5264" t="str">
        <f t="shared" si="248"/>
        <v/>
      </c>
      <c r="P5264" t="str">
        <f>IF(Belegerfassung!G5272&lt;&gt;"",CONCATENATE(Belegerfassung!G5272,".pdf"),"")</f>
        <v/>
      </c>
    </row>
    <row r="5265" spans="1:16">
      <c r="A5265" t="str">
        <f>IF(Belegerfassung!C5273&lt;&gt;"",0,"")</f>
        <v/>
      </c>
      <c r="B5265" t="str">
        <f>IFERROR(VLOOKUP(Belegerfassung!I5273,Konten!A:D,2,FALSE),"")</f>
        <v/>
      </c>
      <c r="C5265" t="str">
        <f>IF(A5265&lt;&gt;"",TEXT(Belegerfassung!C5273,"TT.MM.JJJJ"),"")</f>
        <v/>
      </c>
      <c r="D5265" t="str">
        <f>IFERROR(VLOOKUP(Belegerfassung!A5273,Abfrage!$E$2:$F$20,2,FALSE),"")</f>
        <v/>
      </c>
      <c r="E5265" t="str">
        <f>IF(A5265&lt;&gt;"",Belegerfassung!B5273,"")</f>
        <v/>
      </c>
      <c r="F5265" t="str">
        <f>IF(Belegerfassung!L5273="","",IF(Belegerfassung!L5273&lt;&gt;"",IF(Belegerfassung!L5273&lt;&gt;"",IF(Belegerfassung!J5273&lt;&gt;0,VLOOKUP(Belegerfassung!L5273,Abfrage!$A$2:$C$19,2,),VLOOKUP(Belegerfassung!L5273,Abfrage!$A$2:$C$19,3,)),"")))</f>
        <v/>
      </c>
      <c r="G5265" t="str">
        <f t="shared" si="246"/>
        <v/>
      </c>
      <c r="H5265" s="31" t="str">
        <f>IF(A5265&lt;&gt;"",-Belegerfassung!J5273+Belegerfassung!K5273,"")</f>
        <v/>
      </c>
      <c r="I5265" s="49" t="str">
        <f>IFERROR(IF(H5265&lt;&gt;"",Belegerfassung!L5273*100,""),IF(OR(Belegerfassung!L5273="Leistung EU - Erlöse",Belegerfassung!L5273="Lieferungen EU-Erlöse",Belegerfassung!L5273="EUST",Belegerfassung!L5273="Bauleistungen 20%")=TRUE,"",MID(Belegerfassung!L5273,4,2)))</f>
        <v/>
      </c>
      <c r="J5265" s="6" t="str">
        <f>IF(A5265&lt;&gt;"",LEFT(Belegerfassung!D5273,40),"")</f>
        <v/>
      </c>
      <c r="K5265" t="str">
        <f>IF(A5265&lt;&gt;"",VLOOKUP(D5265,Abfrage!$F$2:$G$21,2,FALSE),"")</f>
        <v/>
      </c>
      <c r="L5265" s="6" t="str">
        <f>IF(Belegerfassung!H5273&lt;&gt;"",Belegerfassung!H5273,"")</f>
        <v/>
      </c>
      <c r="M5265" t="str">
        <f>IFERROR(IF(Belegerfassung!E5273&lt;&gt;"",VLOOKUP(Belegerfassung!E5273,Abfrage!$L$2:$M$15,2,),""),"")</f>
        <v/>
      </c>
      <c r="N5265" t="str">
        <f t="shared" si="247"/>
        <v/>
      </c>
      <c r="O5265" t="str">
        <f t="shared" si="248"/>
        <v/>
      </c>
      <c r="P5265" t="str">
        <f>IF(Belegerfassung!G5273&lt;&gt;"",CONCATENATE(Belegerfassung!G5273,".pdf"),"")</f>
        <v/>
      </c>
    </row>
    <row r="5266" spans="1:16">
      <c r="A5266" t="str">
        <f>IF(Belegerfassung!C5274&lt;&gt;"",0,"")</f>
        <v/>
      </c>
      <c r="B5266" t="str">
        <f>IFERROR(VLOOKUP(Belegerfassung!I5274,Konten!A:D,2,FALSE),"")</f>
        <v/>
      </c>
      <c r="C5266" t="str">
        <f>IF(A5266&lt;&gt;"",TEXT(Belegerfassung!C5274,"TT.MM.JJJJ"),"")</f>
        <v/>
      </c>
      <c r="D5266" t="str">
        <f>IFERROR(VLOOKUP(Belegerfassung!A5274,Abfrage!$E$2:$F$20,2,FALSE),"")</f>
        <v/>
      </c>
      <c r="E5266" t="str">
        <f>IF(A5266&lt;&gt;"",Belegerfassung!B5274,"")</f>
        <v/>
      </c>
      <c r="F5266" t="str">
        <f>IF(Belegerfassung!L5274="","",IF(Belegerfassung!L5274&lt;&gt;"",IF(Belegerfassung!L5274&lt;&gt;"",IF(Belegerfassung!J5274&lt;&gt;0,VLOOKUP(Belegerfassung!L5274,Abfrage!$A$2:$C$19,2,),VLOOKUP(Belegerfassung!L5274,Abfrage!$A$2:$C$19,3,)),"")))</f>
        <v/>
      </c>
      <c r="G5266" t="str">
        <f t="shared" si="246"/>
        <v/>
      </c>
      <c r="H5266" s="31" t="str">
        <f>IF(A5266&lt;&gt;"",-Belegerfassung!J5274+Belegerfassung!K5274,"")</f>
        <v/>
      </c>
      <c r="I5266" s="49" t="str">
        <f>IFERROR(IF(H5266&lt;&gt;"",Belegerfassung!L5274*100,""),IF(OR(Belegerfassung!L5274="Leistung EU - Erlöse",Belegerfassung!L5274="Lieferungen EU-Erlöse",Belegerfassung!L5274="EUST",Belegerfassung!L5274="Bauleistungen 20%")=TRUE,"",MID(Belegerfassung!L5274,4,2)))</f>
        <v/>
      </c>
      <c r="J5266" s="6" t="str">
        <f>IF(A5266&lt;&gt;"",LEFT(Belegerfassung!D5274,40),"")</f>
        <v/>
      </c>
      <c r="K5266" t="str">
        <f>IF(A5266&lt;&gt;"",VLOOKUP(D5266,Abfrage!$F$2:$G$21,2,FALSE),"")</f>
        <v/>
      </c>
      <c r="L5266" s="6" t="str">
        <f>IF(Belegerfassung!H5274&lt;&gt;"",Belegerfassung!H5274,"")</f>
        <v/>
      </c>
      <c r="M5266" t="str">
        <f>IFERROR(IF(Belegerfassung!E5274&lt;&gt;"",VLOOKUP(Belegerfassung!E5274,Abfrage!$L$2:$M$15,2,),""),"")</f>
        <v/>
      </c>
      <c r="N5266" t="str">
        <f t="shared" si="247"/>
        <v/>
      </c>
      <c r="O5266" t="str">
        <f t="shared" si="248"/>
        <v/>
      </c>
      <c r="P5266" t="str">
        <f>IF(Belegerfassung!G5274&lt;&gt;"",CONCATENATE(Belegerfassung!G5274,".pdf"),"")</f>
        <v/>
      </c>
    </row>
    <row r="5267" spans="1:16">
      <c r="A5267" t="str">
        <f>IF(Belegerfassung!C5275&lt;&gt;"",0,"")</f>
        <v/>
      </c>
      <c r="B5267" t="str">
        <f>IFERROR(VLOOKUP(Belegerfassung!I5275,Konten!A:D,2,FALSE),"")</f>
        <v/>
      </c>
      <c r="C5267" t="str">
        <f>IF(A5267&lt;&gt;"",TEXT(Belegerfassung!C5275,"TT.MM.JJJJ"),"")</f>
        <v/>
      </c>
      <c r="D5267" t="str">
        <f>IFERROR(VLOOKUP(Belegerfassung!A5275,Abfrage!$E$2:$F$20,2,FALSE),"")</f>
        <v/>
      </c>
      <c r="E5267" t="str">
        <f>IF(A5267&lt;&gt;"",Belegerfassung!B5275,"")</f>
        <v/>
      </c>
      <c r="F5267" t="str">
        <f>IF(Belegerfassung!L5275="","",IF(Belegerfassung!L5275&lt;&gt;"",IF(Belegerfassung!L5275&lt;&gt;"",IF(Belegerfassung!J5275&lt;&gt;0,VLOOKUP(Belegerfassung!L5275,Abfrage!$A$2:$C$19,2,),VLOOKUP(Belegerfassung!L5275,Abfrage!$A$2:$C$19,3,)),"")))</f>
        <v/>
      </c>
      <c r="G5267" t="str">
        <f t="shared" si="246"/>
        <v/>
      </c>
      <c r="H5267" s="31" t="str">
        <f>IF(A5267&lt;&gt;"",-Belegerfassung!J5275+Belegerfassung!K5275,"")</f>
        <v/>
      </c>
      <c r="I5267" s="49" t="str">
        <f>IFERROR(IF(H5267&lt;&gt;"",Belegerfassung!L5275*100,""),IF(OR(Belegerfassung!L5275="Leistung EU - Erlöse",Belegerfassung!L5275="Lieferungen EU-Erlöse",Belegerfassung!L5275="EUST",Belegerfassung!L5275="Bauleistungen 20%")=TRUE,"",MID(Belegerfassung!L5275,4,2)))</f>
        <v/>
      </c>
      <c r="J5267" s="6" t="str">
        <f>IF(A5267&lt;&gt;"",LEFT(Belegerfassung!D5275,40),"")</f>
        <v/>
      </c>
      <c r="K5267" t="str">
        <f>IF(A5267&lt;&gt;"",VLOOKUP(D5267,Abfrage!$F$2:$G$21,2,FALSE),"")</f>
        <v/>
      </c>
      <c r="L5267" s="6" t="str">
        <f>IF(Belegerfassung!H5275&lt;&gt;"",Belegerfassung!H5275,"")</f>
        <v/>
      </c>
      <c r="M5267" t="str">
        <f>IFERROR(IF(Belegerfassung!E5275&lt;&gt;"",VLOOKUP(Belegerfassung!E5275,Abfrage!$L$2:$M$15,2,),""),"")</f>
        <v/>
      </c>
      <c r="N5267" t="str">
        <f t="shared" si="247"/>
        <v/>
      </c>
      <c r="O5267" t="str">
        <f t="shared" si="248"/>
        <v/>
      </c>
      <c r="P5267" t="str">
        <f>IF(Belegerfassung!G5275&lt;&gt;"",CONCATENATE(Belegerfassung!G5275,".pdf"),"")</f>
        <v/>
      </c>
    </row>
    <row r="5268" spans="1:16">
      <c r="A5268" t="str">
        <f>IF(Belegerfassung!C5276&lt;&gt;"",0,"")</f>
        <v/>
      </c>
      <c r="B5268" t="str">
        <f>IFERROR(VLOOKUP(Belegerfassung!I5276,Konten!A:D,2,FALSE),"")</f>
        <v/>
      </c>
      <c r="C5268" t="str">
        <f>IF(A5268&lt;&gt;"",TEXT(Belegerfassung!C5276,"TT.MM.JJJJ"),"")</f>
        <v/>
      </c>
      <c r="D5268" t="str">
        <f>IFERROR(VLOOKUP(Belegerfassung!A5276,Abfrage!$E$2:$F$20,2,FALSE),"")</f>
        <v/>
      </c>
      <c r="E5268" t="str">
        <f>IF(A5268&lt;&gt;"",Belegerfassung!B5276,"")</f>
        <v/>
      </c>
      <c r="F5268" t="str">
        <f>IF(Belegerfassung!L5276="","",IF(Belegerfassung!L5276&lt;&gt;"",IF(Belegerfassung!L5276&lt;&gt;"",IF(Belegerfassung!J5276&lt;&gt;0,VLOOKUP(Belegerfassung!L5276,Abfrage!$A$2:$C$19,2,),VLOOKUP(Belegerfassung!L5276,Abfrage!$A$2:$C$19,3,)),"")))</f>
        <v/>
      </c>
      <c r="G5268" t="str">
        <f t="shared" si="246"/>
        <v/>
      </c>
      <c r="H5268" s="31" t="str">
        <f>IF(A5268&lt;&gt;"",-Belegerfassung!J5276+Belegerfassung!K5276,"")</f>
        <v/>
      </c>
      <c r="I5268" s="49" t="str">
        <f>IFERROR(IF(H5268&lt;&gt;"",Belegerfassung!L5276*100,""),IF(OR(Belegerfassung!L5276="Leistung EU - Erlöse",Belegerfassung!L5276="Lieferungen EU-Erlöse",Belegerfassung!L5276="EUST",Belegerfassung!L5276="Bauleistungen 20%")=TRUE,"",MID(Belegerfassung!L5276,4,2)))</f>
        <v/>
      </c>
      <c r="J5268" s="6" t="str">
        <f>IF(A5268&lt;&gt;"",LEFT(Belegerfassung!D5276,40),"")</f>
        <v/>
      </c>
      <c r="K5268" t="str">
        <f>IF(A5268&lt;&gt;"",VLOOKUP(D5268,Abfrage!$F$2:$G$21,2,FALSE),"")</f>
        <v/>
      </c>
      <c r="L5268" s="6" t="str">
        <f>IF(Belegerfassung!H5276&lt;&gt;"",Belegerfassung!H5276,"")</f>
        <v/>
      </c>
      <c r="M5268" t="str">
        <f>IFERROR(IF(Belegerfassung!E5276&lt;&gt;"",VLOOKUP(Belegerfassung!E5276,Abfrage!$L$2:$M$15,2,),""),"")</f>
        <v/>
      </c>
      <c r="N5268" t="str">
        <f t="shared" si="247"/>
        <v/>
      </c>
      <c r="O5268" t="str">
        <f t="shared" si="248"/>
        <v/>
      </c>
      <c r="P5268" t="str">
        <f>IF(Belegerfassung!G5276&lt;&gt;"",CONCATENATE(Belegerfassung!G5276,".pdf"),"")</f>
        <v/>
      </c>
    </row>
    <row r="5269" spans="1:16">
      <c r="A5269" t="str">
        <f>IF(Belegerfassung!C5277&lt;&gt;"",0,"")</f>
        <v/>
      </c>
      <c r="B5269" t="str">
        <f>IFERROR(VLOOKUP(Belegerfassung!I5277,Konten!A:D,2,FALSE),"")</f>
        <v/>
      </c>
      <c r="C5269" t="str">
        <f>IF(A5269&lt;&gt;"",TEXT(Belegerfassung!C5277,"TT.MM.JJJJ"),"")</f>
        <v/>
      </c>
      <c r="D5269" t="str">
        <f>IFERROR(VLOOKUP(Belegerfassung!A5277,Abfrage!$E$2:$F$20,2,FALSE),"")</f>
        <v/>
      </c>
      <c r="E5269" t="str">
        <f>IF(A5269&lt;&gt;"",Belegerfassung!B5277,"")</f>
        <v/>
      </c>
      <c r="F5269" t="str">
        <f>IF(Belegerfassung!L5277="","",IF(Belegerfassung!L5277&lt;&gt;"",IF(Belegerfassung!L5277&lt;&gt;"",IF(Belegerfassung!J5277&lt;&gt;0,VLOOKUP(Belegerfassung!L5277,Abfrage!$A$2:$C$19,2,),VLOOKUP(Belegerfassung!L5277,Abfrage!$A$2:$C$19,3,)),"")))</f>
        <v/>
      </c>
      <c r="G5269" t="str">
        <f t="shared" si="246"/>
        <v/>
      </c>
      <c r="H5269" s="31" t="str">
        <f>IF(A5269&lt;&gt;"",-Belegerfassung!J5277+Belegerfassung!K5277,"")</f>
        <v/>
      </c>
      <c r="I5269" s="49" t="str">
        <f>IFERROR(IF(H5269&lt;&gt;"",Belegerfassung!L5277*100,""),IF(OR(Belegerfassung!L5277="Leistung EU - Erlöse",Belegerfassung!L5277="Lieferungen EU-Erlöse",Belegerfassung!L5277="EUST",Belegerfassung!L5277="Bauleistungen 20%")=TRUE,"",MID(Belegerfassung!L5277,4,2)))</f>
        <v/>
      </c>
      <c r="J5269" s="6" t="str">
        <f>IF(A5269&lt;&gt;"",LEFT(Belegerfassung!D5277,40),"")</f>
        <v/>
      </c>
      <c r="K5269" t="str">
        <f>IF(A5269&lt;&gt;"",VLOOKUP(D5269,Abfrage!$F$2:$G$21,2,FALSE),"")</f>
        <v/>
      </c>
      <c r="L5269" s="6" t="str">
        <f>IF(Belegerfassung!H5277&lt;&gt;"",Belegerfassung!H5277,"")</f>
        <v/>
      </c>
      <c r="M5269" t="str">
        <f>IFERROR(IF(Belegerfassung!E5277&lt;&gt;"",VLOOKUP(Belegerfassung!E5277,Abfrage!$L$2:$M$15,2,),""),"")</f>
        <v/>
      </c>
      <c r="N5269" t="str">
        <f t="shared" si="247"/>
        <v/>
      </c>
      <c r="O5269" t="str">
        <f t="shared" si="248"/>
        <v/>
      </c>
      <c r="P5269" t="str">
        <f>IF(Belegerfassung!G5277&lt;&gt;"",CONCATENATE(Belegerfassung!G5277,".pdf"),"")</f>
        <v/>
      </c>
    </row>
    <row r="5270" spans="1:16">
      <c r="A5270" t="str">
        <f>IF(Belegerfassung!C5278&lt;&gt;"",0,"")</f>
        <v/>
      </c>
      <c r="B5270" t="str">
        <f>IFERROR(VLOOKUP(Belegerfassung!I5278,Konten!A:D,2,FALSE),"")</f>
        <v/>
      </c>
      <c r="C5270" t="str">
        <f>IF(A5270&lt;&gt;"",TEXT(Belegerfassung!C5278,"TT.MM.JJJJ"),"")</f>
        <v/>
      </c>
      <c r="D5270" t="str">
        <f>IFERROR(VLOOKUP(Belegerfassung!A5278,Abfrage!$E$2:$F$20,2,FALSE),"")</f>
        <v/>
      </c>
      <c r="E5270" t="str">
        <f>IF(A5270&lt;&gt;"",Belegerfassung!B5278,"")</f>
        <v/>
      </c>
      <c r="F5270" t="str">
        <f>IF(Belegerfassung!L5278="","",IF(Belegerfassung!L5278&lt;&gt;"",IF(Belegerfassung!L5278&lt;&gt;"",IF(Belegerfassung!J5278&lt;&gt;0,VLOOKUP(Belegerfassung!L5278,Abfrage!$A$2:$C$19,2,),VLOOKUP(Belegerfassung!L5278,Abfrage!$A$2:$C$19,3,)),"")))</f>
        <v/>
      </c>
      <c r="G5270" t="str">
        <f t="shared" si="246"/>
        <v/>
      </c>
      <c r="H5270" s="31" t="str">
        <f>IF(A5270&lt;&gt;"",-Belegerfassung!J5278+Belegerfassung!K5278,"")</f>
        <v/>
      </c>
      <c r="I5270" s="49" t="str">
        <f>IFERROR(IF(H5270&lt;&gt;"",Belegerfassung!L5278*100,""),IF(OR(Belegerfassung!L5278="Leistung EU - Erlöse",Belegerfassung!L5278="Lieferungen EU-Erlöse",Belegerfassung!L5278="EUST",Belegerfassung!L5278="Bauleistungen 20%")=TRUE,"",MID(Belegerfassung!L5278,4,2)))</f>
        <v/>
      </c>
      <c r="J5270" s="6" t="str">
        <f>IF(A5270&lt;&gt;"",LEFT(Belegerfassung!D5278,40),"")</f>
        <v/>
      </c>
      <c r="K5270" t="str">
        <f>IF(A5270&lt;&gt;"",VLOOKUP(D5270,Abfrage!$F$2:$G$21,2,FALSE),"")</f>
        <v/>
      </c>
      <c r="L5270" s="6" t="str">
        <f>IF(Belegerfassung!H5278&lt;&gt;"",Belegerfassung!H5278,"")</f>
        <v/>
      </c>
      <c r="M5270" t="str">
        <f>IFERROR(IF(Belegerfassung!E5278&lt;&gt;"",VLOOKUP(Belegerfassung!E5278,Abfrage!$L$2:$M$15,2,),""),"")</f>
        <v/>
      </c>
      <c r="N5270" t="str">
        <f t="shared" si="247"/>
        <v/>
      </c>
      <c r="O5270" t="str">
        <f t="shared" si="248"/>
        <v/>
      </c>
      <c r="P5270" t="str">
        <f>IF(Belegerfassung!G5278&lt;&gt;"",CONCATENATE(Belegerfassung!G5278,".pdf"),"")</f>
        <v/>
      </c>
    </row>
    <row r="5271" spans="1:16">
      <c r="A5271" t="str">
        <f>IF(Belegerfassung!C5279&lt;&gt;"",0,"")</f>
        <v/>
      </c>
      <c r="B5271" t="str">
        <f>IFERROR(VLOOKUP(Belegerfassung!I5279,Konten!A:D,2,FALSE),"")</f>
        <v/>
      </c>
      <c r="C5271" t="str">
        <f>IF(A5271&lt;&gt;"",TEXT(Belegerfassung!C5279,"TT.MM.JJJJ"),"")</f>
        <v/>
      </c>
      <c r="D5271" t="str">
        <f>IFERROR(VLOOKUP(Belegerfassung!A5279,Abfrage!$E$2:$F$20,2,FALSE),"")</f>
        <v/>
      </c>
      <c r="E5271" t="str">
        <f>IF(A5271&lt;&gt;"",Belegerfassung!B5279,"")</f>
        <v/>
      </c>
      <c r="F5271" t="str">
        <f>IF(Belegerfassung!L5279="","",IF(Belegerfassung!L5279&lt;&gt;"",IF(Belegerfassung!L5279&lt;&gt;"",IF(Belegerfassung!J5279&lt;&gt;0,VLOOKUP(Belegerfassung!L5279,Abfrage!$A$2:$C$19,2,),VLOOKUP(Belegerfassung!L5279,Abfrage!$A$2:$C$19,3,)),"")))</f>
        <v/>
      </c>
      <c r="G5271" t="str">
        <f t="shared" si="246"/>
        <v/>
      </c>
      <c r="H5271" s="31" t="str">
        <f>IF(A5271&lt;&gt;"",-Belegerfassung!J5279+Belegerfassung!K5279,"")</f>
        <v/>
      </c>
      <c r="I5271" s="49" t="str">
        <f>IFERROR(IF(H5271&lt;&gt;"",Belegerfassung!L5279*100,""),IF(OR(Belegerfassung!L5279="Leistung EU - Erlöse",Belegerfassung!L5279="Lieferungen EU-Erlöse",Belegerfassung!L5279="EUST",Belegerfassung!L5279="Bauleistungen 20%")=TRUE,"",MID(Belegerfassung!L5279,4,2)))</f>
        <v/>
      </c>
      <c r="J5271" s="6" t="str">
        <f>IF(A5271&lt;&gt;"",LEFT(Belegerfassung!D5279,40),"")</f>
        <v/>
      </c>
      <c r="K5271" t="str">
        <f>IF(A5271&lt;&gt;"",VLOOKUP(D5271,Abfrage!$F$2:$G$21,2,FALSE),"")</f>
        <v/>
      </c>
      <c r="L5271" s="6" t="str">
        <f>IF(Belegerfassung!H5279&lt;&gt;"",Belegerfassung!H5279,"")</f>
        <v/>
      </c>
      <c r="M5271" t="str">
        <f>IFERROR(IF(Belegerfassung!E5279&lt;&gt;"",VLOOKUP(Belegerfassung!E5279,Abfrage!$L$2:$M$15,2,),""),"")</f>
        <v/>
      </c>
      <c r="N5271" t="str">
        <f t="shared" si="247"/>
        <v/>
      </c>
      <c r="O5271" t="str">
        <f t="shared" si="248"/>
        <v/>
      </c>
      <c r="P5271" t="str">
        <f>IF(Belegerfassung!G5279&lt;&gt;"",CONCATENATE(Belegerfassung!G5279,".pdf"),"")</f>
        <v/>
      </c>
    </row>
    <row r="5272" spans="1:16">
      <c r="A5272" t="str">
        <f>IF(Belegerfassung!C5280&lt;&gt;"",0,"")</f>
        <v/>
      </c>
      <c r="B5272" t="str">
        <f>IFERROR(VLOOKUP(Belegerfassung!I5280,Konten!A:D,2,FALSE),"")</f>
        <v/>
      </c>
      <c r="C5272" t="str">
        <f>IF(A5272&lt;&gt;"",TEXT(Belegerfassung!C5280,"TT.MM.JJJJ"),"")</f>
        <v/>
      </c>
      <c r="D5272" t="str">
        <f>IFERROR(VLOOKUP(Belegerfassung!A5280,Abfrage!$E$2:$F$20,2,FALSE),"")</f>
        <v/>
      </c>
      <c r="E5272" t="str">
        <f>IF(A5272&lt;&gt;"",Belegerfassung!B5280,"")</f>
        <v/>
      </c>
      <c r="F5272" t="str">
        <f>IF(Belegerfassung!L5280="","",IF(Belegerfassung!L5280&lt;&gt;"",IF(Belegerfassung!L5280&lt;&gt;"",IF(Belegerfassung!J5280&lt;&gt;0,VLOOKUP(Belegerfassung!L5280,Abfrage!$A$2:$C$19,2,),VLOOKUP(Belegerfassung!L5280,Abfrage!$A$2:$C$19,3,)),"")))</f>
        <v/>
      </c>
      <c r="G5272" t="str">
        <f t="shared" si="246"/>
        <v/>
      </c>
      <c r="H5272" s="31" t="str">
        <f>IF(A5272&lt;&gt;"",-Belegerfassung!J5280+Belegerfassung!K5280,"")</f>
        <v/>
      </c>
      <c r="I5272" s="49" t="str">
        <f>IFERROR(IF(H5272&lt;&gt;"",Belegerfassung!L5280*100,""),IF(OR(Belegerfassung!L5280="Leistung EU - Erlöse",Belegerfassung!L5280="Lieferungen EU-Erlöse",Belegerfassung!L5280="EUST",Belegerfassung!L5280="Bauleistungen 20%")=TRUE,"",MID(Belegerfassung!L5280,4,2)))</f>
        <v/>
      </c>
      <c r="J5272" s="6" t="str">
        <f>IF(A5272&lt;&gt;"",LEFT(Belegerfassung!D5280,40),"")</f>
        <v/>
      </c>
      <c r="K5272" t="str">
        <f>IF(A5272&lt;&gt;"",VLOOKUP(D5272,Abfrage!$F$2:$G$21,2,FALSE),"")</f>
        <v/>
      </c>
      <c r="L5272" s="6" t="str">
        <f>IF(Belegerfassung!H5280&lt;&gt;"",Belegerfassung!H5280,"")</f>
        <v/>
      </c>
      <c r="M5272" t="str">
        <f>IFERROR(IF(Belegerfassung!E5280&lt;&gt;"",VLOOKUP(Belegerfassung!E5280,Abfrage!$L$2:$M$15,2,),""),"")</f>
        <v/>
      </c>
      <c r="N5272" t="str">
        <f t="shared" si="247"/>
        <v/>
      </c>
      <c r="O5272" t="str">
        <f t="shared" si="248"/>
        <v/>
      </c>
      <c r="P5272" t="str">
        <f>IF(Belegerfassung!G5280&lt;&gt;"",CONCATENATE(Belegerfassung!G5280,".pdf"),"")</f>
        <v/>
      </c>
    </row>
    <row r="5273" spans="1:16">
      <c r="A5273" t="str">
        <f>IF(Belegerfassung!C5281&lt;&gt;"",0,"")</f>
        <v/>
      </c>
      <c r="B5273" t="str">
        <f>IFERROR(VLOOKUP(Belegerfassung!I5281,Konten!A:D,2,FALSE),"")</f>
        <v/>
      </c>
      <c r="C5273" t="str">
        <f>IF(A5273&lt;&gt;"",TEXT(Belegerfassung!C5281,"TT.MM.JJJJ"),"")</f>
        <v/>
      </c>
      <c r="D5273" t="str">
        <f>IFERROR(VLOOKUP(Belegerfassung!A5281,Abfrage!$E$2:$F$20,2,FALSE),"")</f>
        <v/>
      </c>
      <c r="E5273" t="str">
        <f>IF(A5273&lt;&gt;"",Belegerfassung!B5281,"")</f>
        <v/>
      </c>
      <c r="F5273" t="str">
        <f>IF(Belegerfassung!L5281="","",IF(Belegerfassung!L5281&lt;&gt;"",IF(Belegerfassung!L5281&lt;&gt;"",IF(Belegerfassung!J5281&lt;&gt;0,VLOOKUP(Belegerfassung!L5281,Abfrage!$A$2:$C$19,2,),VLOOKUP(Belegerfassung!L5281,Abfrage!$A$2:$C$19,3,)),"")))</f>
        <v/>
      </c>
      <c r="G5273" t="str">
        <f t="shared" si="246"/>
        <v/>
      </c>
      <c r="H5273" s="31" t="str">
        <f>IF(A5273&lt;&gt;"",-Belegerfassung!J5281+Belegerfassung!K5281,"")</f>
        <v/>
      </c>
      <c r="I5273" s="49" t="str">
        <f>IFERROR(IF(H5273&lt;&gt;"",Belegerfassung!L5281*100,""),IF(OR(Belegerfassung!L5281="Leistung EU - Erlöse",Belegerfassung!L5281="Lieferungen EU-Erlöse",Belegerfassung!L5281="EUST",Belegerfassung!L5281="Bauleistungen 20%")=TRUE,"",MID(Belegerfassung!L5281,4,2)))</f>
        <v/>
      </c>
      <c r="J5273" s="6" t="str">
        <f>IF(A5273&lt;&gt;"",LEFT(Belegerfassung!D5281,40),"")</f>
        <v/>
      </c>
      <c r="K5273" t="str">
        <f>IF(A5273&lt;&gt;"",VLOOKUP(D5273,Abfrage!$F$2:$G$21,2,FALSE),"")</f>
        <v/>
      </c>
      <c r="L5273" s="6" t="str">
        <f>IF(Belegerfassung!H5281&lt;&gt;"",Belegerfassung!H5281,"")</f>
        <v/>
      </c>
      <c r="M5273" t="str">
        <f>IFERROR(IF(Belegerfassung!E5281&lt;&gt;"",VLOOKUP(Belegerfassung!E5281,Abfrage!$L$2:$M$15,2,),""),"")</f>
        <v/>
      </c>
      <c r="N5273" t="str">
        <f t="shared" si="247"/>
        <v/>
      </c>
      <c r="O5273" t="str">
        <f t="shared" si="248"/>
        <v/>
      </c>
      <c r="P5273" t="str">
        <f>IF(Belegerfassung!G5281&lt;&gt;"",CONCATENATE(Belegerfassung!G5281,".pdf"),"")</f>
        <v/>
      </c>
    </row>
    <row r="5274" spans="1:16">
      <c r="A5274" t="str">
        <f>IF(Belegerfassung!C5282&lt;&gt;"",0,"")</f>
        <v/>
      </c>
      <c r="B5274" t="str">
        <f>IFERROR(VLOOKUP(Belegerfassung!I5282,Konten!A:D,2,FALSE),"")</f>
        <v/>
      </c>
      <c r="C5274" t="str">
        <f>IF(A5274&lt;&gt;"",TEXT(Belegerfassung!C5282,"TT.MM.JJJJ"),"")</f>
        <v/>
      </c>
      <c r="D5274" t="str">
        <f>IFERROR(VLOOKUP(Belegerfassung!A5282,Abfrage!$E$2:$F$20,2,FALSE),"")</f>
        <v/>
      </c>
      <c r="E5274" t="str">
        <f>IF(A5274&lt;&gt;"",Belegerfassung!B5282,"")</f>
        <v/>
      </c>
      <c r="F5274" t="str">
        <f>IF(Belegerfassung!L5282="","",IF(Belegerfassung!L5282&lt;&gt;"",IF(Belegerfassung!L5282&lt;&gt;"",IF(Belegerfassung!J5282&lt;&gt;0,VLOOKUP(Belegerfassung!L5282,Abfrage!$A$2:$C$19,2,),VLOOKUP(Belegerfassung!L5282,Abfrage!$A$2:$C$19,3,)),"")))</f>
        <v/>
      </c>
      <c r="G5274" t="str">
        <f t="shared" si="246"/>
        <v/>
      </c>
      <c r="H5274" s="31" t="str">
        <f>IF(A5274&lt;&gt;"",-Belegerfassung!J5282+Belegerfassung!K5282,"")</f>
        <v/>
      </c>
      <c r="I5274" s="49" t="str">
        <f>IFERROR(IF(H5274&lt;&gt;"",Belegerfassung!L5282*100,""),IF(OR(Belegerfassung!L5282="Leistung EU - Erlöse",Belegerfassung!L5282="Lieferungen EU-Erlöse",Belegerfassung!L5282="EUST",Belegerfassung!L5282="Bauleistungen 20%")=TRUE,"",MID(Belegerfassung!L5282,4,2)))</f>
        <v/>
      </c>
      <c r="J5274" s="6" t="str">
        <f>IF(A5274&lt;&gt;"",LEFT(Belegerfassung!D5282,40),"")</f>
        <v/>
      </c>
      <c r="K5274" t="str">
        <f>IF(A5274&lt;&gt;"",VLOOKUP(D5274,Abfrage!$F$2:$G$21,2,FALSE),"")</f>
        <v/>
      </c>
      <c r="L5274" s="6" t="str">
        <f>IF(Belegerfassung!H5282&lt;&gt;"",Belegerfassung!H5282,"")</f>
        <v/>
      </c>
      <c r="M5274" t="str">
        <f>IFERROR(IF(Belegerfassung!E5282&lt;&gt;"",VLOOKUP(Belegerfassung!E5282,Abfrage!$L$2:$M$15,2,),""),"")</f>
        <v/>
      </c>
      <c r="N5274" t="str">
        <f t="shared" si="247"/>
        <v/>
      </c>
      <c r="O5274" t="str">
        <f t="shared" si="248"/>
        <v/>
      </c>
      <c r="P5274" t="str">
        <f>IF(Belegerfassung!G5282&lt;&gt;"",CONCATENATE(Belegerfassung!G5282,".pdf"),"")</f>
        <v/>
      </c>
    </row>
    <row r="5275" spans="1:16">
      <c r="A5275" t="str">
        <f>IF(Belegerfassung!C5283&lt;&gt;"",0,"")</f>
        <v/>
      </c>
      <c r="B5275" t="str">
        <f>IFERROR(VLOOKUP(Belegerfassung!I5283,Konten!A:D,2,FALSE),"")</f>
        <v/>
      </c>
      <c r="C5275" t="str">
        <f>IF(A5275&lt;&gt;"",TEXT(Belegerfassung!C5283,"TT.MM.JJJJ"),"")</f>
        <v/>
      </c>
      <c r="D5275" t="str">
        <f>IFERROR(VLOOKUP(Belegerfassung!A5283,Abfrage!$E$2:$F$20,2,FALSE),"")</f>
        <v/>
      </c>
      <c r="E5275" t="str">
        <f>IF(A5275&lt;&gt;"",Belegerfassung!B5283,"")</f>
        <v/>
      </c>
      <c r="F5275" t="str">
        <f>IF(Belegerfassung!L5283="","",IF(Belegerfassung!L5283&lt;&gt;"",IF(Belegerfassung!L5283&lt;&gt;"",IF(Belegerfassung!J5283&lt;&gt;0,VLOOKUP(Belegerfassung!L5283,Abfrage!$A$2:$C$19,2,),VLOOKUP(Belegerfassung!L5283,Abfrage!$A$2:$C$19,3,)),"")))</f>
        <v/>
      </c>
      <c r="G5275" t="str">
        <f t="shared" si="246"/>
        <v/>
      </c>
      <c r="H5275" s="31" t="str">
        <f>IF(A5275&lt;&gt;"",-Belegerfassung!J5283+Belegerfassung!K5283,"")</f>
        <v/>
      </c>
      <c r="I5275" s="49" t="str">
        <f>IFERROR(IF(H5275&lt;&gt;"",Belegerfassung!L5283*100,""),IF(OR(Belegerfassung!L5283="Leistung EU - Erlöse",Belegerfassung!L5283="Lieferungen EU-Erlöse",Belegerfassung!L5283="EUST",Belegerfassung!L5283="Bauleistungen 20%")=TRUE,"",MID(Belegerfassung!L5283,4,2)))</f>
        <v/>
      </c>
      <c r="J5275" s="6" t="str">
        <f>IF(A5275&lt;&gt;"",LEFT(Belegerfassung!D5283,40),"")</f>
        <v/>
      </c>
      <c r="K5275" t="str">
        <f>IF(A5275&lt;&gt;"",VLOOKUP(D5275,Abfrage!$F$2:$G$21,2,FALSE),"")</f>
        <v/>
      </c>
      <c r="L5275" s="6" t="str">
        <f>IF(Belegerfassung!H5283&lt;&gt;"",Belegerfassung!H5283,"")</f>
        <v/>
      </c>
      <c r="M5275" t="str">
        <f>IFERROR(IF(Belegerfassung!E5283&lt;&gt;"",VLOOKUP(Belegerfassung!E5283,Abfrage!$L$2:$M$15,2,),""),"")</f>
        <v/>
      </c>
      <c r="N5275" t="str">
        <f t="shared" si="247"/>
        <v/>
      </c>
      <c r="O5275" t="str">
        <f t="shared" si="248"/>
        <v/>
      </c>
      <c r="P5275" t="str">
        <f>IF(Belegerfassung!G5283&lt;&gt;"",CONCATENATE(Belegerfassung!G5283,".pdf"),"")</f>
        <v/>
      </c>
    </row>
    <row r="5276" spans="1:16">
      <c r="A5276" t="str">
        <f>IF(Belegerfassung!C5284&lt;&gt;"",0,"")</f>
        <v/>
      </c>
      <c r="B5276" t="str">
        <f>IFERROR(VLOOKUP(Belegerfassung!I5284,Konten!A:D,2,FALSE),"")</f>
        <v/>
      </c>
      <c r="C5276" t="str">
        <f>IF(A5276&lt;&gt;"",TEXT(Belegerfassung!C5284,"TT.MM.JJJJ"),"")</f>
        <v/>
      </c>
      <c r="D5276" t="str">
        <f>IFERROR(VLOOKUP(Belegerfassung!A5284,Abfrage!$E$2:$F$20,2,FALSE),"")</f>
        <v/>
      </c>
      <c r="E5276" t="str">
        <f>IF(A5276&lt;&gt;"",Belegerfassung!B5284,"")</f>
        <v/>
      </c>
      <c r="F5276" t="str">
        <f>IF(Belegerfassung!L5284="","",IF(Belegerfassung!L5284&lt;&gt;"",IF(Belegerfassung!L5284&lt;&gt;"",IF(Belegerfassung!J5284&lt;&gt;0,VLOOKUP(Belegerfassung!L5284,Abfrage!$A$2:$C$19,2,),VLOOKUP(Belegerfassung!L5284,Abfrage!$A$2:$C$19,3,)),"")))</f>
        <v/>
      </c>
      <c r="G5276" t="str">
        <f t="shared" si="246"/>
        <v/>
      </c>
      <c r="H5276" s="31" t="str">
        <f>IF(A5276&lt;&gt;"",-Belegerfassung!J5284+Belegerfassung!K5284,"")</f>
        <v/>
      </c>
      <c r="I5276" s="49" t="str">
        <f>IFERROR(IF(H5276&lt;&gt;"",Belegerfassung!L5284*100,""),IF(OR(Belegerfassung!L5284="Leistung EU - Erlöse",Belegerfassung!L5284="Lieferungen EU-Erlöse",Belegerfassung!L5284="EUST",Belegerfassung!L5284="Bauleistungen 20%")=TRUE,"",MID(Belegerfassung!L5284,4,2)))</f>
        <v/>
      </c>
      <c r="J5276" s="6" t="str">
        <f>IF(A5276&lt;&gt;"",LEFT(Belegerfassung!D5284,40),"")</f>
        <v/>
      </c>
      <c r="K5276" t="str">
        <f>IF(A5276&lt;&gt;"",VLOOKUP(D5276,Abfrage!$F$2:$G$21,2,FALSE),"")</f>
        <v/>
      </c>
      <c r="L5276" s="6" t="str">
        <f>IF(Belegerfassung!H5284&lt;&gt;"",Belegerfassung!H5284,"")</f>
        <v/>
      </c>
      <c r="M5276" t="str">
        <f>IFERROR(IF(Belegerfassung!E5284&lt;&gt;"",VLOOKUP(Belegerfassung!E5284,Abfrage!$L$2:$M$15,2,),""),"")</f>
        <v/>
      </c>
      <c r="N5276" t="str">
        <f t="shared" si="247"/>
        <v/>
      </c>
      <c r="O5276" t="str">
        <f t="shared" si="248"/>
        <v/>
      </c>
      <c r="P5276" t="str">
        <f>IF(Belegerfassung!G5284&lt;&gt;"",CONCATENATE(Belegerfassung!G5284,".pdf"),"")</f>
        <v/>
      </c>
    </row>
    <row r="5277" spans="1:16">
      <c r="A5277" t="str">
        <f>IF(Belegerfassung!C5285&lt;&gt;"",0,"")</f>
        <v/>
      </c>
      <c r="B5277" t="str">
        <f>IFERROR(VLOOKUP(Belegerfassung!I5285,Konten!A:D,2,FALSE),"")</f>
        <v/>
      </c>
      <c r="C5277" t="str">
        <f>IF(A5277&lt;&gt;"",TEXT(Belegerfassung!C5285,"TT.MM.JJJJ"),"")</f>
        <v/>
      </c>
      <c r="D5277" t="str">
        <f>IFERROR(VLOOKUP(Belegerfassung!A5285,Abfrage!$E$2:$F$20,2,FALSE),"")</f>
        <v/>
      </c>
      <c r="E5277" t="str">
        <f>IF(A5277&lt;&gt;"",Belegerfassung!B5285,"")</f>
        <v/>
      </c>
      <c r="F5277" t="str">
        <f>IF(Belegerfassung!L5285="","",IF(Belegerfassung!L5285&lt;&gt;"",IF(Belegerfassung!L5285&lt;&gt;"",IF(Belegerfassung!J5285&lt;&gt;0,VLOOKUP(Belegerfassung!L5285,Abfrage!$A$2:$C$19,2,),VLOOKUP(Belegerfassung!L5285,Abfrage!$A$2:$C$19,3,)),"")))</f>
        <v/>
      </c>
      <c r="G5277" t="str">
        <f t="shared" si="246"/>
        <v/>
      </c>
      <c r="H5277" s="31" t="str">
        <f>IF(A5277&lt;&gt;"",-Belegerfassung!J5285+Belegerfassung!K5285,"")</f>
        <v/>
      </c>
      <c r="I5277" s="49" t="str">
        <f>IFERROR(IF(H5277&lt;&gt;"",Belegerfassung!L5285*100,""),IF(OR(Belegerfassung!L5285="Leistung EU - Erlöse",Belegerfassung!L5285="Lieferungen EU-Erlöse",Belegerfassung!L5285="EUST",Belegerfassung!L5285="Bauleistungen 20%")=TRUE,"",MID(Belegerfassung!L5285,4,2)))</f>
        <v/>
      </c>
      <c r="J5277" s="6" t="str">
        <f>IF(A5277&lt;&gt;"",LEFT(Belegerfassung!D5285,40),"")</f>
        <v/>
      </c>
      <c r="K5277" t="str">
        <f>IF(A5277&lt;&gt;"",VLOOKUP(D5277,Abfrage!$F$2:$G$21,2,FALSE),"")</f>
        <v/>
      </c>
      <c r="L5277" s="6" t="str">
        <f>IF(Belegerfassung!H5285&lt;&gt;"",Belegerfassung!H5285,"")</f>
        <v/>
      </c>
      <c r="M5277" t="str">
        <f>IFERROR(IF(Belegerfassung!E5285&lt;&gt;"",VLOOKUP(Belegerfassung!E5285,Abfrage!$L$2:$M$15,2,),""),"")</f>
        <v/>
      </c>
      <c r="N5277" t="str">
        <f t="shared" si="247"/>
        <v/>
      </c>
      <c r="O5277" t="str">
        <f t="shared" si="248"/>
        <v/>
      </c>
      <c r="P5277" t="str">
        <f>IF(Belegerfassung!G5285&lt;&gt;"",CONCATENATE(Belegerfassung!G5285,".pdf"),"")</f>
        <v/>
      </c>
    </row>
    <row r="5278" spans="1:16">
      <c r="A5278" t="str">
        <f>IF(Belegerfassung!C5286&lt;&gt;"",0,"")</f>
        <v/>
      </c>
      <c r="B5278" t="str">
        <f>IFERROR(VLOOKUP(Belegerfassung!I5286,Konten!A:D,2,FALSE),"")</f>
        <v/>
      </c>
      <c r="C5278" t="str">
        <f>IF(A5278&lt;&gt;"",TEXT(Belegerfassung!C5286,"TT.MM.JJJJ"),"")</f>
        <v/>
      </c>
      <c r="D5278" t="str">
        <f>IFERROR(VLOOKUP(Belegerfassung!A5286,Abfrage!$E$2:$F$20,2,FALSE),"")</f>
        <v/>
      </c>
      <c r="E5278" t="str">
        <f>IF(A5278&lt;&gt;"",Belegerfassung!B5286,"")</f>
        <v/>
      </c>
      <c r="F5278" t="str">
        <f>IF(Belegerfassung!L5286="","",IF(Belegerfassung!L5286&lt;&gt;"",IF(Belegerfassung!L5286&lt;&gt;"",IF(Belegerfassung!J5286&lt;&gt;0,VLOOKUP(Belegerfassung!L5286,Abfrage!$A$2:$C$19,2,),VLOOKUP(Belegerfassung!L5286,Abfrage!$A$2:$C$19,3,)),"")))</f>
        <v/>
      </c>
      <c r="G5278" t="str">
        <f t="shared" si="246"/>
        <v/>
      </c>
      <c r="H5278" s="31" t="str">
        <f>IF(A5278&lt;&gt;"",-Belegerfassung!J5286+Belegerfassung!K5286,"")</f>
        <v/>
      </c>
      <c r="I5278" s="49" t="str">
        <f>IFERROR(IF(H5278&lt;&gt;"",Belegerfassung!L5286*100,""),IF(OR(Belegerfassung!L5286="Leistung EU - Erlöse",Belegerfassung!L5286="Lieferungen EU-Erlöse",Belegerfassung!L5286="EUST",Belegerfassung!L5286="Bauleistungen 20%")=TRUE,"",MID(Belegerfassung!L5286,4,2)))</f>
        <v/>
      </c>
      <c r="J5278" s="6" t="str">
        <f>IF(A5278&lt;&gt;"",LEFT(Belegerfassung!D5286,40),"")</f>
        <v/>
      </c>
      <c r="K5278" t="str">
        <f>IF(A5278&lt;&gt;"",VLOOKUP(D5278,Abfrage!$F$2:$G$21,2,FALSE),"")</f>
        <v/>
      </c>
      <c r="L5278" s="6" t="str">
        <f>IF(Belegerfassung!H5286&lt;&gt;"",Belegerfassung!H5286,"")</f>
        <v/>
      </c>
      <c r="M5278" t="str">
        <f>IFERROR(IF(Belegerfassung!E5286&lt;&gt;"",VLOOKUP(Belegerfassung!E5286,Abfrage!$L$2:$M$15,2,),""),"")</f>
        <v/>
      </c>
      <c r="N5278" t="str">
        <f t="shared" si="247"/>
        <v/>
      </c>
      <c r="O5278" t="str">
        <f t="shared" si="248"/>
        <v/>
      </c>
      <c r="P5278" t="str">
        <f>IF(Belegerfassung!G5286&lt;&gt;"",CONCATENATE(Belegerfassung!G5286,".pdf"),"")</f>
        <v/>
      </c>
    </row>
    <row r="5279" spans="1:16">
      <c r="A5279" t="str">
        <f>IF(Belegerfassung!C5287&lt;&gt;"",0,"")</f>
        <v/>
      </c>
      <c r="B5279" t="str">
        <f>IFERROR(VLOOKUP(Belegerfassung!I5287,Konten!A:D,2,FALSE),"")</f>
        <v/>
      </c>
      <c r="C5279" t="str">
        <f>IF(A5279&lt;&gt;"",TEXT(Belegerfassung!C5287,"TT.MM.JJJJ"),"")</f>
        <v/>
      </c>
      <c r="D5279" t="str">
        <f>IFERROR(VLOOKUP(Belegerfassung!A5287,Abfrage!$E$2:$F$20,2,FALSE),"")</f>
        <v/>
      </c>
      <c r="E5279" t="str">
        <f>IF(A5279&lt;&gt;"",Belegerfassung!B5287,"")</f>
        <v/>
      </c>
      <c r="F5279" t="str">
        <f>IF(Belegerfassung!L5287="","",IF(Belegerfassung!L5287&lt;&gt;"",IF(Belegerfassung!L5287&lt;&gt;"",IF(Belegerfassung!J5287&lt;&gt;0,VLOOKUP(Belegerfassung!L5287,Abfrage!$A$2:$C$19,2,),VLOOKUP(Belegerfassung!L5287,Abfrage!$A$2:$C$19,3,)),"")))</f>
        <v/>
      </c>
      <c r="G5279" t="str">
        <f t="shared" si="246"/>
        <v/>
      </c>
      <c r="H5279" s="31" t="str">
        <f>IF(A5279&lt;&gt;"",-Belegerfassung!J5287+Belegerfassung!K5287,"")</f>
        <v/>
      </c>
      <c r="I5279" s="49" t="str">
        <f>IFERROR(IF(H5279&lt;&gt;"",Belegerfassung!L5287*100,""),IF(OR(Belegerfassung!L5287="Leistung EU - Erlöse",Belegerfassung!L5287="Lieferungen EU-Erlöse",Belegerfassung!L5287="EUST",Belegerfassung!L5287="Bauleistungen 20%")=TRUE,"",MID(Belegerfassung!L5287,4,2)))</f>
        <v/>
      </c>
      <c r="J5279" s="6" t="str">
        <f>IF(A5279&lt;&gt;"",LEFT(Belegerfassung!D5287,40),"")</f>
        <v/>
      </c>
      <c r="K5279" t="str">
        <f>IF(A5279&lt;&gt;"",VLOOKUP(D5279,Abfrage!$F$2:$G$21,2,FALSE),"")</f>
        <v/>
      </c>
      <c r="L5279" s="6" t="str">
        <f>IF(Belegerfassung!H5287&lt;&gt;"",Belegerfassung!H5287,"")</f>
        <v/>
      </c>
      <c r="M5279" t="str">
        <f>IFERROR(IF(Belegerfassung!E5287&lt;&gt;"",VLOOKUP(Belegerfassung!E5287,Abfrage!$L$2:$M$15,2,),""),"")</f>
        <v/>
      </c>
      <c r="N5279" t="str">
        <f t="shared" si="247"/>
        <v/>
      </c>
      <c r="O5279" t="str">
        <f t="shared" si="248"/>
        <v/>
      </c>
      <c r="P5279" t="str">
        <f>IF(Belegerfassung!G5287&lt;&gt;"",CONCATENATE(Belegerfassung!G5287,".pdf"),"")</f>
        <v/>
      </c>
    </row>
    <row r="5280" spans="1:16">
      <c r="A5280" t="str">
        <f>IF(Belegerfassung!C5288&lt;&gt;"",0,"")</f>
        <v/>
      </c>
      <c r="B5280" t="str">
        <f>IFERROR(VLOOKUP(Belegerfassung!I5288,Konten!A:D,2,FALSE),"")</f>
        <v/>
      </c>
      <c r="C5280" t="str">
        <f>IF(A5280&lt;&gt;"",TEXT(Belegerfassung!C5288,"TT.MM.JJJJ"),"")</f>
        <v/>
      </c>
      <c r="D5280" t="str">
        <f>IFERROR(VLOOKUP(Belegerfassung!A5288,Abfrage!$E$2:$F$20,2,FALSE),"")</f>
        <v/>
      </c>
      <c r="E5280" t="str">
        <f>IF(A5280&lt;&gt;"",Belegerfassung!B5288,"")</f>
        <v/>
      </c>
      <c r="F5280" t="str">
        <f>IF(Belegerfassung!L5288="","",IF(Belegerfassung!L5288&lt;&gt;"",IF(Belegerfassung!L5288&lt;&gt;"",IF(Belegerfassung!J5288&lt;&gt;0,VLOOKUP(Belegerfassung!L5288,Abfrage!$A$2:$C$19,2,),VLOOKUP(Belegerfassung!L5288,Abfrage!$A$2:$C$19,3,)),"")))</f>
        <v/>
      </c>
      <c r="G5280" t="str">
        <f t="shared" si="246"/>
        <v/>
      </c>
      <c r="H5280" s="31" t="str">
        <f>IF(A5280&lt;&gt;"",-Belegerfassung!J5288+Belegerfassung!K5288,"")</f>
        <v/>
      </c>
      <c r="I5280" s="49" t="str">
        <f>IFERROR(IF(H5280&lt;&gt;"",Belegerfassung!L5288*100,""),IF(OR(Belegerfassung!L5288="Leistung EU - Erlöse",Belegerfassung!L5288="Lieferungen EU-Erlöse",Belegerfassung!L5288="EUST",Belegerfassung!L5288="Bauleistungen 20%")=TRUE,"",MID(Belegerfassung!L5288,4,2)))</f>
        <v/>
      </c>
      <c r="J5280" s="6" t="str">
        <f>IF(A5280&lt;&gt;"",LEFT(Belegerfassung!D5288,40),"")</f>
        <v/>
      </c>
      <c r="K5280" t="str">
        <f>IF(A5280&lt;&gt;"",VLOOKUP(D5280,Abfrage!$F$2:$G$21,2,FALSE),"")</f>
        <v/>
      </c>
      <c r="L5280" s="6" t="str">
        <f>IF(Belegerfassung!H5288&lt;&gt;"",Belegerfassung!H5288,"")</f>
        <v/>
      </c>
      <c r="M5280" t="str">
        <f>IFERROR(IF(Belegerfassung!E5288&lt;&gt;"",VLOOKUP(Belegerfassung!E5288,Abfrage!$L$2:$M$15,2,),""),"")</f>
        <v/>
      </c>
      <c r="N5280" t="str">
        <f t="shared" si="247"/>
        <v/>
      </c>
      <c r="O5280" t="str">
        <f t="shared" si="248"/>
        <v/>
      </c>
      <c r="P5280" t="str">
        <f>IF(Belegerfassung!G5288&lt;&gt;"",CONCATENATE(Belegerfassung!G5288,".pdf"),"")</f>
        <v/>
      </c>
    </row>
    <row r="5281" spans="1:16">
      <c r="A5281" t="str">
        <f>IF(Belegerfassung!C5289&lt;&gt;"",0,"")</f>
        <v/>
      </c>
      <c r="B5281" t="str">
        <f>IFERROR(VLOOKUP(Belegerfassung!I5289,Konten!A:D,2,FALSE),"")</f>
        <v/>
      </c>
      <c r="C5281" t="str">
        <f>IF(A5281&lt;&gt;"",TEXT(Belegerfassung!C5289,"TT.MM.JJJJ"),"")</f>
        <v/>
      </c>
      <c r="D5281" t="str">
        <f>IFERROR(VLOOKUP(Belegerfassung!A5289,Abfrage!$E$2:$F$20,2,FALSE),"")</f>
        <v/>
      </c>
      <c r="E5281" t="str">
        <f>IF(A5281&lt;&gt;"",Belegerfassung!B5289,"")</f>
        <v/>
      </c>
      <c r="F5281" t="str">
        <f>IF(Belegerfassung!L5289="","",IF(Belegerfassung!L5289&lt;&gt;"",IF(Belegerfassung!L5289&lt;&gt;"",IF(Belegerfassung!J5289&lt;&gt;0,VLOOKUP(Belegerfassung!L5289,Abfrage!$A$2:$C$19,2,),VLOOKUP(Belegerfassung!L5289,Abfrage!$A$2:$C$19,3,)),"")))</f>
        <v/>
      </c>
      <c r="G5281" t="str">
        <f t="shared" si="246"/>
        <v/>
      </c>
      <c r="H5281" s="31" t="str">
        <f>IF(A5281&lt;&gt;"",-Belegerfassung!J5289+Belegerfassung!K5289,"")</f>
        <v/>
      </c>
      <c r="I5281" s="49" t="str">
        <f>IFERROR(IF(H5281&lt;&gt;"",Belegerfassung!L5289*100,""),IF(OR(Belegerfassung!L5289="Leistung EU - Erlöse",Belegerfassung!L5289="Lieferungen EU-Erlöse",Belegerfassung!L5289="EUST",Belegerfassung!L5289="Bauleistungen 20%")=TRUE,"",MID(Belegerfassung!L5289,4,2)))</f>
        <v/>
      </c>
      <c r="J5281" s="6" t="str">
        <f>IF(A5281&lt;&gt;"",LEFT(Belegerfassung!D5289,40),"")</f>
        <v/>
      </c>
      <c r="K5281" t="str">
        <f>IF(A5281&lt;&gt;"",VLOOKUP(D5281,Abfrage!$F$2:$G$21,2,FALSE),"")</f>
        <v/>
      </c>
      <c r="L5281" s="6" t="str">
        <f>IF(Belegerfassung!H5289&lt;&gt;"",Belegerfassung!H5289,"")</f>
        <v/>
      </c>
      <c r="M5281" t="str">
        <f>IFERROR(IF(Belegerfassung!E5289&lt;&gt;"",VLOOKUP(Belegerfassung!E5289,Abfrage!$L$2:$M$15,2,),""),"")</f>
        <v/>
      </c>
      <c r="N5281" t="str">
        <f t="shared" si="247"/>
        <v/>
      </c>
      <c r="O5281" t="str">
        <f t="shared" si="248"/>
        <v/>
      </c>
      <c r="P5281" t="str">
        <f>IF(Belegerfassung!G5289&lt;&gt;"",CONCATENATE(Belegerfassung!G5289,".pdf"),"")</f>
        <v/>
      </c>
    </row>
    <row r="5282" spans="1:16">
      <c r="A5282" t="str">
        <f>IF(Belegerfassung!C5290&lt;&gt;"",0,"")</f>
        <v/>
      </c>
      <c r="B5282" t="str">
        <f>IFERROR(VLOOKUP(Belegerfassung!I5290,Konten!A:D,2,FALSE),"")</f>
        <v/>
      </c>
      <c r="C5282" t="str">
        <f>IF(A5282&lt;&gt;"",TEXT(Belegerfassung!C5290,"TT.MM.JJJJ"),"")</f>
        <v/>
      </c>
      <c r="D5282" t="str">
        <f>IFERROR(VLOOKUP(Belegerfassung!A5290,Abfrage!$E$2:$F$20,2,FALSE),"")</f>
        <v/>
      </c>
      <c r="E5282" t="str">
        <f>IF(A5282&lt;&gt;"",Belegerfassung!B5290,"")</f>
        <v/>
      </c>
      <c r="F5282" t="str">
        <f>IF(Belegerfassung!L5290="","",IF(Belegerfassung!L5290&lt;&gt;"",IF(Belegerfassung!L5290&lt;&gt;"",IF(Belegerfassung!J5290&lt;&gt;0,VLOOKUP(Belegerfassung!L5290,Abfrage!$A$2:$C$19,2,),VLOOKUP(Belegerfassung!L5290,Abfrage!$A$2:$C$19,3,)),"")))</f>
        <v/>
      </c>
      <c r="G5282" t="str">
        <f t="shared" si="246"/>
        <v/>
      </c>
      <c r="H5282" s="31" t="str">
        <f>IF(A5282&lt;&gt;"",-Belegerfassung!J5290+Belegerfassung!K5290,"")</f>
        <v/>
      </c>
      <c r="I5282" s="49" t="str">
        <f>IFERROR(IF(H5282&lt;&gt;"",Belegerfassung!L5290*100,""),IF(OR(Belegerfassung!L5290="Leistung EU - Erlöse",Belegerfassung!L5290="Lieferungen EU-Erlöse",Belegerfassung!L5290="EUST",Belegerfassung!L5290="Bauleistungen 20%")=TRUE,"",MID(Belegerfassung!L5290,4,2)))</f>
        <v/>
      </c>
      <c r="J5282" s="6" t="str">
        <f>IF(A5282&lt;&gt;"",LEFT(Belegerfassung!D5290,40),"")</f>
        <v/>
      </c>
      <c r="K5282" t="str">
        <f>IF(A5282&lt;&gt;"",VLOOKUP(D5282,Abfrage!$F$2:$G$21,2,FALSE),"")</f>
        <v/>
      </c>
      <c r="L5282" s="6" t="str">
        <f>IF(Belegerfassung!H5290&lt;&gt;"",Belegerfassung!H5290,"")</f>
        <v/>
      </c>
      <c r="M5282" t="str">
        <f>IFERROR(IF(Belegerfassung!E5290&lt;&gt;"",VLOOKUP(Belegerfassung!E5290,Abfrage!$L$2:$M$15,2,),""),"")</f>
        <v/>
      </c>
      <c r="N5282" t="str">
        <f t="shared" si="247"/>
        <v/>
      </c>
      <c r="O5282" t="str">
        <f t="shared" si="248"/>
        <v/>
      </c>
      <c r="P5282" t="str">
        <f>IF(Belegerfassung!G5290&lt;&gt;"",CONCATENATE(Belegerfassung!G5290,".pdf"),"")</f>
        <v/>
      </c>
    </row>
    <row r="5283" spans="1:16">
      <c r="A5283" t="str">
        <f>IF(Belegerfassung!C5291&lt;&gt;"",0,"")</f>
        <v/>
      </c>
      <c r="B5283" t="str">
        <f>IFERROR(VLOOKUP(Belegerfassung!I5291,Konten!A:D,2,FALSE),"")</f>
        <v/>
      </c>
      <c r="C5283" t="str">
        <f>IF(A5283&lt;&gt;"",TEXT(Belegerfassung!C5291,"TT.MM.JJJJ"),"")</f>
        <v/>
      </c>
      <c r="D5283" t="str">
        <f>IFERROR(VLOOKUP(Belegerfassung!A5291,Abfrage!$E$2:$F$20,2,FALSE),"")</f>
        <v/>
      </c>
      <c r="E5283" t="str">
        <f>IF(A5283&lt;&gt;"",Belegerfassung!B5291,"")</f>
        <v/>
      </c>
      <c r="F5283" t="str">
        <f>IF(Belegerfassung!L5291="","",IF(Belegerfassung!L5291&lt;&gt;"",IF(Belegerfassung!L5291&lt;&gt;"",IF(Belegerfassung!J5291&lt;&gt;0,VLOOKUP(Belegerfassung!L5291,Abfrage!$A$2:$C$19,2,),VLOOKUP(Belegerfassung!L5291,Abfrage!$A$2:$C$19,3,)),"")))</f>
        <v/>
      </c>
      <c r="G5283" t="str">
        <f t="shared" si="246"/>
        <v/>
      </c>
      <c r="H5283" s="31" t="str">
        <f>IF(A5283&lt;&gt;"",-Belegerfassung!J5291+Belegerfassung!K5291,"")</f>
        <v/>
      </c>
      <c r="I5283" s="49" t="str">
        <f>IFERROR(IF(H5283&lt;&gt;"",Belegerfassung!L5291*100,""),IF(OR(Belegerfassung!L5291="Leistung EU - Erlöse",Belegerfassung!L5291="Lieferungen EU-Erlöse",Belegerfassung!L5291="EUST",Belegerfassung!L5291="Bauleistungen 20%")=TRUE,"",MID(Belegerfassung!L5291,4,2)))</f>
        <v/>
      </c>
      <c r="J5283" s="6" t="str">
        <f>IF(A5283&lt;&gt;"",LEFT(Belegerfassung!D5291,40),"")</f>
        <v/>
      </c>
      <c r="K5283" t="str">
        <f>IF(A5283&lt;&gt;"",VLOOKUP(D5283,Abfrage!$F$2:$G$21,2,FALSE),"")</f>
        <v/>
      </c>
      <c r="L5283" s="6" t="str">
        <f>IF(Belegerfassung!H5291&lt;&gt;"",Belegerfassung!H5291,"")</f>
        <v/>
      </c>
      <c r="M5283" t="str">
        <f>IFERROR(IF(Belegerfassung!E5291&lt;&gt;"",VLOOKUP(Belegerfassung!E5291,Abfrage!$L$2:$M$15,2,),""),"")</f>
        <v/>
      </c>
      <c r="N5283" t="str">
        <f t="shared" si="247"/>
        <v/>
      </c>
      <c r="O5283" t="str">
        <f t="shared" si="248"/>
        <v/>
      </c>
      <c r="P5283" t="str">
        <f>IF(Belegerfassung!G5291&lt;&gt;"",CONCATENATE(Belegerfassung!G5291,".pdf"),"")</f>
        <v/>
      </c>
    </row>
    <row r="5284" spans="1:16">
      <c r="A5284" t="str">
        <f>IF(Belegerfassung!C5292&lt;&gt;"",0,"")</f>
        <v/>
      </c>
      <c r="B5284" t="str">
        <f>IFERROR(VLOOKUP(Belegerfassung!I5292,Konten!A:D,2,FALSE),"")</f>
        <v/>
      </c>
      <c r="C5284" t="str">
        <f>IF(A5284&lt;&gt;"",TEXT(Belegerfassung!C5292,"TT.MM.JJJJ"),"")</f>
        <v/>
      </c>
      <c r="D5284" t="str">
        <f>IFERROR(VLOOKUP(Belegerfassung!A5292,Abfrage!$E$2:$F$20,2,FALSE),"")</f>
        <v/>
      </c>
      <c r="E5284" t="str">
        <f>IF(A5284&lt;&gt;"",Belegerfassung!B5292,"")</f>
        <v/>
      </c>
      <c r="F5284" t="str">
        <f>IF(Belegerfassung!L5292="","",IF(Belegerfassung!L5292&lt;&gt;"",IF(Belegerfassung!L5292&lt;&gt;"",IF(Belegerfassung!J5292&lt;&gt;0,VLOOKUP(Belegerfassung!L5292,Abfrage!$A$2:$C$19,2,),VLOOKUP(Belegerfassung!L5292,Abfrage!$A$2:$C$19,3,)),"")))</f>
        <v/>
      </c>
      <c r="G5284" t="str">
        <f t="shared" si="246"/>
        <v/>
      </c>
      <c r="H5284" s="31" t="str">
        <f>IF(A5284&lt;&gt;"",-Belegerfassung!J5292+Belegerfassung!K5292,"")</f>
        <v/>
      </c>
      <c r="I5284" s="49" t="str">
        <f>IFERROR(IF(H5284&lt;&gt;"",Belegerfassung!L5292*100,""),IF(OR(Belegerfassung!L5292="Leistung EU - Erlöse",Belegerfassung!L5292="Lieferungen EU-Erlöse",Belegerfassung!L5292="EUST",Belegerfassung!L5292="Bauleistungen 20%")=TRUE,"",MID(Belegerfassung!L5292,4,2)))</f>
        <v/>
      </c>
      <c r="J5284" s="6" t="str">
        <f>IF(A5284&lt;&gt;"",LEFT(Belegerfassung!D5292,40),"")</f>
        <v/>
      </c>
      <c r="K5284" t="str">
        <f>IF(A5284&lt;&gt;"",VLOOKUP(D5284,Abfrage!$F$2:$G$21,2,FALSE),"")</f>
        <v/>
      </c>
      <c r="L5284" s="6" t="str">
        <f>IF(Belegerfassung!H5292&lt;&gt;"",Belegerfassung!H5292,"")</f>
        <v/>
      </c>
      <c r="M5284" t="str">
        <f>IFERROR(IF(Belegerfassung!E5292&lt;&gt;"",VLOOKUP(Belegerfassung!E5292,Abfrage!$L$2:$M$15,2,),""),"")</f>
        <v/>
      </c>
      <c r="N5284" t="str">
        <f t="shared" si="247"/>
        <v/>
      </c>
      <c r="O5284" t="str">
        <f t="shared" si="248"/>
        <v/>
      </c>
      <c r="P5284" t="str">
        <f>IF(Belegerfassung!G5292&lt;&gt;"",CONCATENATE(Belegerfassung!G5292,".pdf"),"")</f>
        <v/>
      </c>
    </row>
    <row r="5285" spans="1:16">
      <c r="A5285" t="str">
        <f>IF(Belegerfassung!C5293&lt;&gt;"",0,"")</f>
        <v/>
      </c>
      <c r="B5285" t="str">
        <f>IFERROR(VLOOKUP(Belegerfassung!I5293,Konten!A:D,2,FALSE),"")</f>
        <v/>
      </c>
      <c r="C5285" t="str">
        <f>IF(A5285&lt;&gt;"",TEXT(Belegerfassung!C5293,"TT.MM.JJJJ"),"")</f>
        <v/>
      </c>
      <c r="D5285" t="str">
        <f>IFERROR(VLOOKUP(Belegerfassung!A5293,Abfrage!$E$2:$F$20,2,FALSE),"")</f>
        <v/>
      </c>
      <c r="E5285" t="str">
        <f>IF(A5285&lt;&gt;"",Belegerfassung!B5293,"")</f>
        <v/>
      </c>
      <c r="F5285" t="str">
        <f>IF(Belegerfassung!L5293="","",IF(Belegerfassung!L5293&lt;&gt;"",IF(Belegerfassung!L5293&lt;&gt;"",IF(Belegerfassung!J5293&lt;&gt;0,VLOOKUP(Belegerfassung!L5293,Abfrage!$A$2:$C$19,2,),VLOOKUP(Belegerfassung!L5293,Abfrage!$A$2:$C$19,3,)),"")))</f>
        <v/>
      </c>
      <c r="G5285" t="str">
        <f t="shared" si="246"/>
        <v/>
      </c>
      <c r="H5285" s="31" t="str">
        <f>IF(A5285&lt;&gt;"",-Belegerfassung!J5293+Belegerfassung!K5293,"")</f>
        <v/>
      </c>
      <c r="I5285" s="49" t="str">
        <f>IFERROR(IF(H5285&lt;&gt;"",Belegerfassung!L5293*100,""),IF(OR(Belegerfassung!L5293="Leistung EU - Erlöse",Belegerfassung!L5293="Lieferungen EU-Erlöse",Belegerfassung!L5293="EUST",Belegerfassung!L5293="Bauleistungen 20%")=TRUE,"",MID(Belegerfassung!L5293,4,2)))</f>
        <v/>
      </c>
      <c r="J5285" s="6" t="str">
        <f>IF(A5285&lt;&gt;"",LEFT(Belegerfassung!D5293,40),"")</f>
        <v/>
      </c>
      <c r="K5285" t="str">
        <f>IF(A5285&lt;&gt;"",VLOOKUP(D5285,Abfrage!$F$2:$G$21,2,FALSE),"")</f>
        <v/>
      </c>
      <c r="L5285" s="6" t="str">
        <f>IF(Belegerfassung!H5293&lt;&gt;"",Belegerfassung!H5293,"")</f>
        <v/>
      </c>
      <c r="M5285" t="str">
        <f>IFERROR(IF(Belegerfassung!E5293&lt;&gt;"",VLOOKUP(Belegerfassung!E5293,Abfrage!$L$2:$M$15,2,),""),"")</f>
        <v/>
      </c>
      <c r="N5285" t="str">
        <f t="shared" si="247"/>
        <v/>
      </c>
      <c r="O5285" t="str">
        <f t="shared" si="248"/>
        <v/>
      </c>
      <c r="P5285" t="str">
        <f>IF(Belegerfassung!G5293&lt;&gt;"",CONCATENATE(Belegerfassung!G5293,".pdf"),"")</f>
        <v/>
      </c>
    </row>
    <row r="5286" spans="1:16">
      <c r="A5286" t="str">
        <f>IF(Belegerfassung!C5294&lt;&gt;"",0,"")</f>
        <v/>
      </c>
      <c r="B5286" t="str">
        <f>IFERROR(VLOOKUP(Belegerfassung!I5294,Konten!A:D,2,FALSE),"")</f>
        <v/>
      </c>
      <c r="C5286" t="str">
        <f>IF(A5286&lt;&gt;"",TEXT(Belegerfassung!C5294,"TT.MM.JJJJ"),"")</f>
        <v/>
      </c>
      <c r="D5286" t="str">
        <f>IFERROR(VLOOKUP(Belegerfassung!A5294,Abfrage!$E$2:$F$20,2,FALSE),"")</f>
        <v/>
      </c>
      <c r="E5286" t="str">
        <f>IF(A5286&lt;&gt;"",Belegerfassung!B5294,"")</f>
        <v/>
      </c>
      <c r="F5286" t="str">
        <f>IF(Belegerfassung!L5294="","",IF(Belegerfassung!L5294&lt;&gt;"",IF(Belegerfassung!L5294&lt;&gt;"",IF(Belegerfassung!J5294&lt;&gt;0,VLOOKUP(Belegerfassung!L5294,Abfrage!$A$2:$C$19,2,),VLOOKUP(Belegerfassung!L5294,Abfrage!$A$2:$C$19,3,)),"")))</f>
        <v/>
      </c>
      <c r="G5286" t="str">
        <f t="shared" si="246"/>
        <v/>
      </c>
      <c r="H5286" s="31" t="str">
        <f>IF(A5286&lt;&gt;"",-Belegerfassung!J5294+Belegerfassung!K5294,"")</f>
        <v/>
      </c>
      <c r="I5286" s="49" t="str">
        <f>IFERROR(IF(H5286&lt;&gt;"",Belegerfassung!L5294*100,""),IF(OR(Belegerfassung!L5294="Leistung EU - Erlöse",Belegerfassung!L5294="Lieferungen EU-Erlöse",Belegerfassung!L5294="EUST",Belegerfassung!L5294="Bauleistungen 20%")=TRUE,"",MID(Belegerfassung!L5294,4,2)))</f>
        <v/>
      </c>
      <c r="J5286" s="6" t="str">
        <f>IF(A5286&lt;&gt;"",LEFT(Belegerfassung!D5294,40),"")</f>
        <v/>
      </c>
      <c r="K5286" t="str">
        <f>IF(A5286&lt;&gt;"",VLOOKUP(D5286,Abfrage!$F$2:$G$21,2,FALSE),"")</f>
        <v/>
      </c>
      <c r="L5286" s="6" t="str">
        <f>IF(Belegerfassung!H5294&lt;&gt;"",Belegerfassung!H5294,"")</f>
        <v/>
      </c>
      <c r="M5286" t="str">
        <f>IFERROR(IF(Belegerfassung!E5294&lt;&gt;"",VLOOKUP(Belegerfassung!E5294,Abfrage!$L$2:$M$15,2,),""),"")</f>
        <v/>
      </c>
      <c r="N5286" t="str">
        <f t="shared" si="247"/>
        <v/>
      </c>
      <c r="O5286" t="str">
        <f t="shared" si="248"/>
        <v/>
      </c>
      <c r="P5286" t="str">
        <f>IF(Belegerfassung!G5294&lt;&gt;"",CONCATENATE(Belegerfassung!G5294,".pdf"),"")</f>
        <v/>
      </c>
    </row>
    <row r="5287" spans="1:16">
      <c r="A5287" t="str">
        <f>IF(Belegerfassung!C5295&lt;&gt;"",0,"")</f>
        <v/>
      </c>
      <c r="B5287" t="str">
        <f>IFERROR(VLOOKUP(Belegerfassung!I5295,Konten!A:D,2,FALSE),"")</f>
        <v/>
      </c>
      <c r="C5287" t="str">
        <f>IF(A5287&lt;&gt;"",TEXT(Belegerfassung!C5295,"TT.MM.JJJJ"),"")</f>
        <v/>
      </c>
      <c r="D5287" t="str">
        <f>IFERROR(VLOOKUP(Belegerfassung!A5295,Abfrage!$E$2:$F$20,2,FALSE),"")</f>
        <v/>
      </c>
      <c r="E5287" t="str">
        <f>IF(A5287&lt;&gt;"",Belegerfassung!B5295,"")</f>
        <v/>
      </c>
      <c r="F5287" t="str">
        <f>IF(Belegerfassung!L5295="","",IF(Belegerfassung!L5295&lt;&gt;"",IF(Belegerfassung!L5295&lt;&gt;"",IF(Belegerfassung!J5295&lt;&gt;0,VLOOKUP(Belegerfassung!L5295,Abfrage!$A$2:$C$19,2,),VLOOKUP(Belegerfassung!L5295,Abfrage!$A$2:$C$19,3,)),"")))</f>
        <v/>
      </c>
      <c r="G5287" t="str">
        <f t="shared" si="246"/>
        <v/>
      </c>
      <c r="H5287" s="31" t="str">
        <f>IF(A5287&lt;&gt;"",-Belegerfassung!J5295+Belegerfassung!K5295,"")</f>
        <v/>
      </c>
      <c r="I5287" s="49" t="str">
        <f>IFERROR(IF(H5287&lt;&gt;"",Belegerfassung!L5295*100,""),IF(OR(Belegerfassung!L5295="Leistung EU - Erlöse",Belegerfassung!L5295="Lieferungen EU-Erlöse",Belegerfassung!L5295="EUST",Belegerfassung!L5295="Bauleistungen 20%")=TRUE,"",MID(Belegerfassung!L5295,4,2)))</f>
        <v/>
      </c>
      <c r="J5287" s="6" t="str">
        <f>IF(A5287&lt;&gt;"",LEFT(Belegerfassung!D5295,40),"")</f>
        <v/>
      </c>
      <c r="K5287" t="str">
        <f>IF(A5287&lt;&gt;"",VLOOKUP(D5287,Abfrage!$F$2:$G$21,2,FALSE),"")</f>
        <v/>
      </c>
      <c r="L5287" s="6" t="str">
        <f>IF(Belegerfassung!H5295&lt;&gt;"",Belegerfassung!H5295,"")</f>
        <v/>
      </c>
      <c r="M5287" t="str">
        <f>IFERROR(IF(Belegerfassung!E5295&lt;&gt;"",VLOOKUP(Belegerfassung!E5295,Abfrage!$L$2:$M$15,2,),""),"")</f>
        <v/>
      </c>
      <c r="N5287" t="str">
        <f t="shared" si="247"/>
        <v/>
      </c>
      <c r="O5287" t="str">
        <f t="shared" si="248"/>
        <v/>
      </c>
      <c r="P5287" t="str">
        <f>IF(Belegerfassung!G5295&lt;&gt;"",CONCATENATE(Belegerfassung!G5295,".pdf"),"")</f>
        <v/>
      </c>
    </row>
    <row r="5288" spans="1:16">
      <c r="A5288" t="str">
        <f>IF(Belegerfassung!C5296&lt;&gt;"",0,"")</f>
        <v/>
      </c>
      <c r="B5288" t="str">
        <f>IFERROR(VLOOKUP(Belegerfassung!I5296,Konten!A:D,2,FALSE),"")</f>
        <v/>
      </c>
      <c r="C5288" t="str">
        <f>IF(A5288&lt;&gt;"",TEXT(Belegerfassung!C5296,"TT.MM.JJJJ"),"")</f>
        <v/>
      </c>
      <c r="D5288" t="str">
        <f>IFERROR(VLOOKUP(Belegerfassung!A5296,Abfrage!$E$2:$F$20,2,FALSE),"")</f>
        <v/>
      </c>
      <c r="E5288" t="str">
        <f>IF(A5288&lt;&gt;"",Belegerfassung!B5296,"")</f>
        <v/>
      </c>
      <c r="F5288" t="str">
        <f>IF(Belegerfassung!L5296="","",IF(Belegerfassung!L5296&lt;&gt;"",IF(Belegerfassung!L5296&lt;&gt;"",IF(Belegerfassung!J5296&lt;&gt;0,VLOOKUP(Belegerfassung!L5296,Abfrage!$A$2:$C$19,2,),VLOOKUP(Belegerfassung!L5296,Abfrage!$A$2:$C$19,3,)),"")))</f>
        <v/>
      </c>
      <c r="G5288" t="str">
        <f t="shared" si="246"/>
        <v/>
      </c>
      <c r="H5288" s="31" t="str">
        <f>IF(A5288&lt;&gt;"",-Belegerfassung!J5296+Belegerfassung!K5296,"")</f>
        <v/>
      </c>
      <c r="I5288" s="49" t="str">
        <f>IFERROR(IF(H5288&lt;&gt;"",Belegerfassung!L5296*100,""),IF(OR(Belegerfassung!L5296="Leistung EU - Erlöse",Belegerfassung!L5296="Lieferungen EU-Erlöse",Belegerfassung!L5296="EUST",Belegerfassung!L5296="Bauleistungen 20%")=TRUE,"",MID(Belegerfassung!L5296,4,2)))</f>
        <v/>
      </c>
      <c r="J5288" s="6" t="str">
        <f>IF(A5288&lt;&gt;"",LEFT(Belegerfassung!D5296,40),"")</f>
        <v/>
      </c>
      <c r="K5288" t="str">
        <f>IF(A5288&lt;&gt;"",VLOOKUP(D5288,Abfrage!$F$2:$G$21,2,FALSE),"")</f>
        <v/>
      </c>
      <c r="L5288" s="6" t="str">
        <f>IF(Belegerfassung!H5296&lt;&gt;"",Belegerfassung!H5296,"")</f>
        <v/>
      </c>
      <c r="M5288" t="str">
        <f>IFERROR(IF(Belegerfassung!E5296&lt;&gt;"",VLOOKUP(Belegerfassung!E5296,Abfrage!$L$2:$M$15,2,),""),"")</f>
        <v/>
      </c>
      <c r="N5288" t="str">
        <f t="shared" si="247"/>
        <v/>
      </c>
      <c r="O5288" t="str">
        <f t="shared" si="248"/>
        <v/>
      </c>
      <c r="P5288" t="str">
        <f>IF(Belegerfassung!G5296&lt;&gt;"",CONCATENATE(Belegerfassung!G5296,".pdf"),"")</f>
        <v/>
      </c>
    </row>
    <row r="5289" spans="1:16">
      <c r="A5289" t="str">
        <f>IF(Belegerfassung!C5297&lt;&gt;"",0,"")</f>
        <v/>
      </c>
      <c r="B5289" t="str">
        <f>IFERROR(VLOOKUP(Belegerfassung!I5297,Konten!A:D,2,FALSE),"")</f>
        <v/>
      </c>
      <c r="C5289" t="str">
        <f>IF(A5289&lt;&gt;"",TEXT(Belegerfassung!C5297,"TT.MM.JJJJ"),"")</f>
        <v/>
      </c>
      <c r="D5289" t="str">
        <f>IFERROR(VLOOKUP(Belegerfassung!A5297,Abfrage!$E$2:$F$20,2,FALSE),"")</f>
        <v/>
      </c>
      <c r="E5289" t="str">
        <f>IF(A5289&lt;&gt;"",Belegerfassung!B5297,"")</f>
        <v/>
      </c>
      <c r="F5289" t="str">
        <f>IF(Belegerfassung!L5297="","",IF(Belegerfassung!L5297&lt;&gt;"",IF(Belegerfassung!L5297&lt;&gt;"",IF(Belegerfassung!J5297&lt;&gt;0,VLOOKUP(Belegerfassung!L5297,Abfrage!$A$2:$C$19,2,),VLOOKUP(Belegerfassung!L5297,Abfrage!$A$2:$C$19,3,)),"")))</f>
        <v/>
      </c>
      <c r="G5289" t="str">
        <f t="shared" si="246"/>
        <v/>
      </c>
      <c r="H5289" s="31" t="str">
        <f>IF(A5289&lt;&gt;"",-Belegerfassung!J5297+Belegerfassung!K5297,"")</f>
        <v/>
      </c>
      <c r="I5289" s="49" t="str">
        <f>IFERROR(IF(H5289&lt;&gt;"",Belegerfassung!L5297*100,""),IF(OR(Belegerfassung!L5297="Leistung EU - Erlöse",Belegerfassung!L5297="Lieferungen EU-Erlöse",Belegerfassung!L5297="EUST",Belegerfassung!L5297="Bauleistungen 20%")=TRUE,"",MID(Belegerfassung!L5297,4,2)))</f>
        <v/>
      </c>
      <c r="J5289" s="6" t="str">
        <f>IF(A5289&lt;&gt;"",LEFT(Belegerfassung!D5297,40),"")</f>
        <v/>
      </c>
      <c r="K5289" t="str">
        <f>IF(A5289&lt;&gt;"",VLOOKUP(D5289,Abfrage!$F$2:$G$21,2,FALSE),"")</f>
        <v/>
      </c>
      <c r="L5289" s="6" t="str">
        <f>IF(Belegerfassung!H5297&lt;&gt;"",Belegerfassung!H5297,"")</f>
        <v/>
      </c>
      <c r="M5289" t="str">
        <f>IFERROR(IF(Belegerfassung!E5297&lt;&gt;"",VLOOKUP(Belegerfassung!E5297,Abfrage!$L$2:$M$15,2,),""),"")</f>
        <v/>
      </c>
      <c r="N5289" t="str">
        <f t="shared" si="247"/>
        <v/>
      </c>
      <c r="O5289" t="str">
        <f t="shared" si="248"/>
        <v/>
      </c>
      <c r="P5289" t="str">
        <f>IF(Belegerfassung!G5297&lt;&gt;"",CONCATENATE(Belegerfassung!G5297,".pdf"),"")</f>
        <v/>
      </c>
    </row>
    <row r="5290" spans="1:16">
      <c r="A5290" t="str">
        <f>IF(Belegerfassung!C5298&lt;&gt;"",0,"")</f>
        <v/>
      </c>
      <c r="B5290" t="str">
        <f>IFERROR(VLOOKUP(Belegerfassung!I5298,Konten!A:D,2,FALSE),"")</f>
        <v/>
      </c>
      <c r="C5290" t="str">
        <f>IF(A5290&lt;&gt;"",TEXT(Belegerfassung!C5298,"TT.MM.JJJJ"),"")</f>
        <v/>
      </c>
      <c r="D5290" t="str">
        <f>IFERROR(VLOOKUP(Belegerfassung!A5298,Abfrage!$E$2:$F$20,2,FALSE),"")</f>
        <v/>
      </c>
      <c r="E5290" t="str">
        <f>IF(A5290&lt;&gt;"",Belegerfassung!B5298,"")</f>
        <v/>
      </c>
      <c r="F5290" t="str">
        <f>IF(Belegerfassung!L5298="","",IF(Belegerfassung!L5298&lt;&gt;"",IF(Belegerfassung!L5298&lt;&gt;"",IF(Belegerfassung!J5298&lt;&gt;0,VLOOKUP(Belegerfassung!L5298,Abfrage!$A$2:$C$19,2,),VLOOKUP(Belegerfassung!L5298,Abfrage!$A$2:$C$19,3,)),"")))</f>
        <v/>
      </c>
      <c r="G5290" t="str">
        <f t="shared" si="246"/>
        <v/>
      </c>
      <c r="H5290" s="31" t="str">
        <f>IF(A5290&lt;&gt;"",-Belegerfassung!J5298+Belegerfassung!K5298,"")</f>
        <v/>
      </c>
      <c r="I5290" s="49" t="str">
        <f>IFERROR(IF(H5290&lt;&gt;"",Belegerfassung!L5298*100,""),IF(OR(Belegerfassung!L5298="Leistung EU - Erlöse",Belegerfassung!L5298="Lieferungen EU-Erlöse",Belegerfassung!L5298="EUST",Belegerfassung!L5298="Bauleistungen 20%")=TRUE,"",MID(Belegerfassung!L5298,4,2)))</f>
        <v/>
      </c>
      <c r="J5290" s="6" t="str">
        <f>IF(A5290&lt;&gt;"",LEFT(Belegerfassung!D5298,40),"")</f>
        <v/>
      </c>
      <c r="K5290" t="str">
        <f>IF(A5290&lt;&gt;"",VLOOKUP(D5290,Abfrage!$F$2:$G$21,2,FALSE),"")</f>
        <v/>
      </c>
      <c r="L5290" s="6" t="str">
        <f>IF(Belegerfassung!H5298&lt;&gt;"",Belegerfassung!H5298,"")</f>
        <v/>
      </c>
      <c r="M5290" t="str">
        <f>IFERROR(IF(Belegerfassung!E5298&lt;&gt;"",VLOOKUP(Belegerfassung!E5298,Abfrage!$L$2:$M$15,2,),""),"")</f>
        <v/>
      </c>
      <c r="N5290" t="str">
        <f t="shared" si="247"/>
        <v/>
      </c>
      <c r="O5290" t="str">
        <f t="shared" si="248"/>
        <v/>
      </c>
      <c r="P5290" t="str">
        <f>IF(Belegerfassung!G5298&lt;&gt;"",CONCATENATE(Belegerfassung!G5298,".pdf"),"")</f>
        <v/>
      </c>
    </row>
    <row r="5291" spans="1:16">
      <c r="A5291" t="str">
        <f>IF(Belegerfassung!C5299&lt;&gt;"",0,"")</f>
        <v/>
      </c>
      <c r="B5291" t="str">
        <f>IFERROR(VLOOKUP(Belegerfassung!I5299,Konten!A:D,2,FALSE),"")</f>
        <v/>
      </c>
      <c r="C5291" t="str">
        <f>IF(A5291&lt;&gt;"",TEXT(Belegerfassung!C5299,"TT.MM.JJJJ"),"")</f>
        <v/>
      </c>
      <c r="D5291" t="str">
        <f>IFERROR(VLOOKUP(Belegerfassung!A5299,Abfrage!$E$2:$F$20,2,FALSE),"")</f>
        <v/>
      </c>
      <c r="E5291" t="str">
        <f>IF(A5291&lt;&gt;"",Belegerfassung!B5299,"")</f>
        <v/>
      </c>
      <c r="F5291" t="str">
        <f>IF(Belegerfassung!L5299="","",IF(Belegerfassung!L5299&lt;&gt;"",IF(Belegerfassung!L5299&lt;&gt;"",IF(Belegerfassung!J5299&lt;&gt;0,VLOOKUP(Belegerfassung!L5299,Abfrage!$A$2:$C$19,2,),VLOOKUP(Belegerfassung!L5299,Abfrage!$A$2:$C$19,3,)),"")))</f>
        <v/>
      </c>
      <c r="G5291" t="str">
        <f t="shared" si="246"/>
        <v/>
      </c>
      <c r="H5291" s="31" t="str">
        <f>IF(A5291&lt;&gt;"",-Belegerfassung!J5299+Belegerfassung!K5299,"")</f>
        <v/>
      </c>
      <c r="I5291" s="49" t="str">
        <f>IFERROR(IF(H5291&lt;&gt;"",Belegerfassung!L5299*100,""),IF(OR(Belegerfassung!L5299="Leistung EU - Erlöse",Belegerfassung!L5299="Lieferungen EU-Erlöse",Belegerfassung!L5299="EUST",Belegerfassung!L5299="Bauleistungen 20%")=TRUE,"",MID(Belegerfassung!L5299,4,2)))</f>
        <v/>
      </c>
      <c r="J5291" s="6" t="str">
        <f>IF(A5291&lt;&gt;"",LEFT(Belegerfassung!D5299,40),"")</f>
        <v/>
      </c>
      <c r="K5291" t="str">
        <f>IF(A5291&lt;&gt;"",VLOOKUP(D5291,Abfrage!$F$2:$G$21,2,FALSE),"")</f>
        <v/>
      </c>
      <c r="L5291" s="6" t="str">
        <f>IF(Belegerfassung!H5299&lt;&gt;"",Belegerfassung!H5299,"")</f>
        <v/>
      </c>
      <c r="M5291" t="str">
        <f>IFERROR(IF(Belegerfassung!E5299&lt;&gt;"",VLOOKUP(Belegerfassung!E5299,Abfrage!$L$2:$M$15,2,),""),"")</f>
        <v/>
      </c>
      <c r="N5291" t="str">
        <f t="shared" si="247"/>
        <v/>
      </c>
      <c r="O5291" t="str">
        <f t="shared" si="248"/>
        <v/>
      </c>
      <c r="P5291" t="str">
        <f>IF(Belegerfassung!G5299&lt;&gt;"",CONCATENATE(Belegerfassung!G5299,".pdf"),"")</f>
        <v/>
      </c>
    </row>
    <row r="5292" spans="1:16">
      <c r="A5292" t="str">
        <f>IF(Belegerfassung!C5300&lt;&gt;"",0,"")</f>
        <v/>
      </c>
      <c r="B5292" t="str">
        <f>IFERROR(VLOOKUP(Belegerfassung!I5300,Konten!A:D,2,FALSE),"")</f>
        <v/>
      </c>
      <c r="C5292" t="str">
        <f>IF(A5292&lt;&gt;"",TEXT(Belegerfassung!C5300,"TT.MM.JJJJ"),"")</f>
        <v/>
      </c>
      <c r="D5292" t="str">
        <f>IFERROR(VLOOKUP(Belegerfassung!A5300,Abfrage!$E$2:$F$20,2,FALSE),"")</f>
        <v/>
      </c>
      <c r="E5292" t="str">
        <f>IF(A5292&lt;&gt;"",Belegerfassung!B5300,"")</f>
        <v/>
      </c>
      <c r="F5292" t="str">
        <f>IF(Belegerfassung!L5300="","",IF(Belegerfassung!L5300&lt;&gt;"",IF(Belegerfassung!L5300&lt;&gt;"",IF(Belegerfassung!J5300&lt;&gt;0,VLOOKUP(Belegerfassung!L5300,Abfrage!$A$2:$C$19,2,),VLOOKUP(Belegerfassung!L5300,Abfrage!$A$2:$C$19,3,)),"")))</f>
        <v/>
      </c>
      <c r="G5292" t="str">
        <f t="shared" si="246"/>
        <v/>
      </c>
      <c r="H5292" s="31" t="str">
        <f>IF(A5292&lt;&gt;"",-Belegerfassung!J5300+Belegerfassung!K5300,"")</f>
        <v/>
      </c>
      <c r="I5292" s="49" t="str">
        <f>IFERROR(IF(H5292&lt;&gt;"",Belegerfassung!L5300*100,""),IF(OR(Belegerfassung!L5300="Leistung EU - Erlöse",Belegerfassung!L5300="Lieferungen EU-Erlöse",Belegerfassung!L5300="EUST",Belegerfassung!L5300="Bauleistungen 20%")=TRUE,"",MID(Belegerfassung!L5300,4,2)))</f>
        <v/>
      </c>
      <c r="J5292" s="6" t="str">
        <f>IF(A5292&lt;&gt;"",LEFT(Belegerfassung!D5300,40),"")</f>
        <v/>
      </c>
      <c r="K5292" t="str">
        <f>IF(A5292&lt;&gt;"",VLOOKUP(D5292,Abfrage!$F$2:$G$21,2,FALSE),"")</f>
        <v/>
      </c>
      <c r="L5292" s="6" t="str">
        <f>IF(Belegerfassung!H5300&lt;&gt;"",Belegerfassung!H5300,"")</f>
        <v/>
      </c>
      <c r="M5292" t="str">
        <f>IFERROR(IF(Belegerfassung!E5300&lt;&gt;"",VLOOKUP(Belegerfassung!E5300,Abfrage!$L$2:$M$15,2,),""),"")</f>
        <v/>
      </c>
      <c r="N5292" t="str">
        <f t="shared" si="247"/>
        <v/>
      </c>
      <c r="O5292" t="str">
        <f t="shared" si="248"/>
        <v/>
      </c>
      <c r="P5292" t="str">
        <f>IF(Belegerfassung!G5300&lt;&gt;"",CONCATENATE(Belegerfassung!G5300,".pdf"),"")</f>
        <v/>
      </c>
    </row>
    <row r="5293" spans="1:16">
      <c r="A5293" t="str">
        <f>IF(Belegerfassung!C5301&lt;&gt;"",0,"")</f>
        <v/>
      </c>
      <c r="B5293" t="str">
        <f>IFERROR(VLOOKUP(Belegerfassung!I5301,Konten!A:D,2,FALSE),"")</f>
        <v/>
      </c>
      <c r="C5293" t="str">
        <f>IF(A5293&lt;&gt;"",TEXT(Belegerfassung!C5301,"TT.MM.JJJJ"),"")</f>
        <v/>
      </c>
      <c r="D5293" t="str">
        <f>IFERROR(VLOOKUP(Belegerfassung!A5301,Abfrage!$E$2:$F$20,2,FALSE),"")</f>
        <v/>
      </c>
      <c r="E5293" t="str">
        <f>IF(A5293&lt;&gt;"",Belegerfassung!B5301,"")</f>
        <v/>
      </c>
      <c r="F5293" t="str">
        <f>IF(Belegerfassung!L5301="","",IF(Belegerfassung!L5301&lt;&gt;"",IF(Belegerfassung!L5301&lt;&gt;"",IF(Belegerfassung!J5301&lt;&gt;0,VLOOKUP(Belegerfassung!L5301,Abfrage!$A$2:$C$19,2,),VLOOKUP(Belegerfassung!L5301,Abfrage!$A$2:$C$19,3,)),"")))</f>
        <v/>
      </c>
      <c r="G5293" t="str">
        <f t="shared" si="246"/>
        <v/>
      </c>
      <c r="H5293" s="31" t="str">
        <f>IF(A5293&lt;&gt;"",-Belegerfassung!J5301+Belegerfassung!K5301,"")</f>
        <v/>
      </c>
      <c r="I5293" s="49" t="str">
        <f>IFERROR(IF(H5293&lt;&gt;"",Belegerfassung!L5301*100,""),IF(OR(Belegerfassung!L5301="Leistung EU - Erlöse",Belegerfassung!L5301="Lieferungen EU-Erlöse",Belegerfassung!L5301="EUST",Belegerfassung!L5301="Bauleistungen 20%")=TRUE,"",MID(Belegerfassung!L5301,4,2)))</f>
        <v/>
      </c>
      <c r="J5293" s="6" t="str">
        <f>IF(A5293&lt;&gt;"",LEFT(Belegerfassung!D5301,40),"")</f>
        <v/>
      </c>
      <c r="K5293" t="str">
        <f>IF(A5293&lt;&gt;"",VLOOKUP(D5293,Abfrage!$F$2:$G$21,2,FALSE),"")</f>
        <v/>
      </c>
      <c r="L5293" s="6" t="str">
        <f>IF(Belegerfassung!H5301&lt;&gt;"",Belegerfassung!H5301,"")</f>
        <v/>
      </c>
      <c r="M5293" t="str">
        <f>IFERROR(IF(Belegerfassung!E5301&lt;&gt;"",VLOOKUP(Belegerfassung!E5301,Abfrage!$L$2:$M$15,2,),""),"")</f>
        <v/>
      </c>
      <c r="N5293" t="str">
        <f t="shared" si="247"/>
        <v/>
      </c>
      <c r="O5293" t="str">
        <f t="shared" si="248"/>
        <v/>
      </c>
      <c r="P5293" t="str">
        <f>IF(Belegerfassung!G5301&lt;&gt;"",CONCATENATE(Belegerfassung!G5301,".pdf"),"")</f>
        <v/>
      </c>
    </row>
    <row r="5294" spans="1:16">
      <c r="A5294" t="str">
        <f>IF(Belegerfassung!C5302&lt;&gt;"",0,"")</f>
        <v/>
      </c>
      <c r="B5294" t="str">
        <f>IFERROR(VLOOKUP(Belegerfassung!I5302,Konten!A:D,2,FALSE),"")</f>
        <v/>
      </c>
      <c r="C5294" t="str">
        <f>IF(A5294&lt;&gt;"",TEXT(Belegerfassung!C5302,"TT.MM.JJJJ"),"")</f>
        <v/>
      </c>
      <c r="D5294" t="str">
        <f>IFERROR(VLOOKUP(Belegerfassung!A5302,Abfrage!$E$2:$F$20,2,FALSE),"")</f>
        <v/>
      </c>
      <c r="E5294" t="str">
        <f>IF(A5294&lt;&gt;"",Belegerfassung!B5302,"")</f>
        <v/>
      </c>
      <c r="F5294" t="str">
        <f>IF(Belegerfassung!L5302="","",IF(Belegerfassung!L5302&lt;&gt;"",IF(Belegerfassung!L5302&lt;&gt;"",IF(Belegerfassung!J5302&lt;&gt;0,VLOOKUP(Belegerfassung!L5302,Abfrage!$A$2:$C$19,2,),VLOOKUP(Belegerfassung!L5302,Abfrage!$A$2:$C$19,3,)),"")))</f>
        <v/>
      </c>
      <c r="G5294" t="str">
        <f t="shared" si="246"/>
        <v/>
      </c>
      <c r="H5294" s="31" t="str">
        <f>IF(A5294&lt;&gt;"",-Belegerfassung!J5302+Belegerfassung!K5302,"")</f>
        <v/>
      </c>
      <c r="I5294" s="49" t="str">
        <f>IFERROR(IF(H5294&lt;&gt;"",Belegerfassung!L5302*100,""),IF(OR(Belegerfassung!L5302="Leistung EU - Erlöse",Belegerfassung!L5302="Lieferungen EU-Erlöse",Belegerfassung!L5302="EUST",Belegerfassung!L5302="Bauleistungen 20%")=TRUE,"",MID(Belegerfassung!L5302,4,2)))</f>
        <v/>
      </c>
      <c r="J5294" s="6" t="str">
        <f>IF(A5294&lt;&gt;"",LEFT(Belegerfassung!D5302,40),"")</f>
        <v/>
      </c>
      <c r="K5294" t="str">
        <f>IF(A5294&lt;&gt;"",VLOOKUP(D5294,Abfrage!$F$2:$G$21,2,FALSE),"")</f>
        <v/>
      </c>
      <c r="L5294" s="6" t="str">
        <f>IF(Belegerfassung!H5302&lt;&gt;"",Belegerfassung!H5302,"")</f>
        <v/>
      </c>
      <c r="M5294" t="str">
        <f>IFERROR(IF(Belegerfassung!E5302&lt;&gt;"",VLOOKUP(Belegerfassung!E5302,Abfrage!$L$2:$M$15,2,),""),"")</f>
        <v/>
      </c>
      <c r="N5294" t="str">
        <f t="shared" si="247"/>
        <v/>
      </c>
      <c r="O5294" t="str">
        <f t="shared" si="248"/>
        <v/>
      </c>
      <c r="P5294" t="str">
        <f>IF(Belegerfassung!G5302&lt;&gt;"",CONCATENATE(Belegerfassung!G5302,".pdf"),"")</f>
        <v/>
      </c>
    </row>
    <row r="5295" spans="1:16">
      <c r="A5295" t="str">
        <f>IF(Belegerfassung!C5303&lt;&gt;"",0,"")</f>
        <v/>
      </c>
      <c r="B5295" t="str">
        <f>IFERROR(VLOOKUP(Belegerfassung!I5303,Konten!A:D,2,FALSE),"")</f>
        <v/>
      </c>
      <c r="C5295" t="str">
        <f>IF(A5295&lt;&gt;"",TEXT(Belegerfassung!C5303,"TT.MM.JJJJ"),"")</f>
        <v/>
      </c>
      <c r="D5295" t="str">
        <f>IFERROR(VLOOKUP(Belegerfassung!A5303,Abfrage!$E$2:$F$20,2,FALSE),"")</f>
        <v/>
      </c>
      <c r="E5295" t="str">
        <f>IF(A5295&lt;&gt;"",Belegerfassung!B5303,"")</f>
        <v/>
      </c>
      <c r="F5295" t="str">
        <f>IF(Belegerfassung!L5303="","",IF(Belegerfassung!L5303&lt;&gt;"",IF(Belegerfassung!L5303&lt;&gt;"",IF(Belegerfassung!J5303&lt;&gt;0,VLOOKUP(Belegerfassung!L5303,Abfrage!$A$2:$C$19,2,),VLOOKUP(Belegerfassung!L5303,Abfrage!$A$2:$C$19,3,)),"")))</f>
        <v/>
      </c>
      <c r="G5295" t="str">
        <f t="shared" si="246"/>
        <v/>
      </c>
      <c r="H5295" s="31" t="str">
        <f>IF(A5295&lt;&gt;"",-Belegerfassung!J5303+Belegerfassung!K5303,"")</f>
        <v/>
      </c>
      <c r="I5295" s="49" t="str">
        <f>IFERROR(IF(H5295&lt;&gt;"",Belegerfassung!L5303*100,""),IF(OR(Belegerfassung!L5303="Leistung EU - Erlöse",Belegerfassung!L5303="Lieferungen EU-Erlöse",Belegerfassung!L5303="EUST",Belegerfassung!L5303="Bauleistungen 20%")=TRUE,"",MID(Belegerfassung!L5303,4,2)))</f>
        <v/>
      </c>
      <c r="J5295" s="6" t="str">
        <f>IF(A5295&lt;&gt;"",LEFT(Belegerfassung!D5303,40),"")</f>
        <v/>
      </c>
      <c r="K5295" t="str">
        <f>IF(A5295&lt;&gt;"",VLOOKUP(D5295,Abfrage!$F$2:$G$21,2,FALSE),"")</f>
        <v/>
      </c>
      <c r="L5295" s="6" t="str">
        <f>IF(Belegerfassung!H5303&lt;&gt;"",Belegerfassung!H5303,"")</f>
        <v/>
      </c>
      <c r="M5295" t="str">
        <f>IFERROR(IF(Belegerfassung!E5303&lt;&gt;"",VLOOKUP(Belegerfassung!E5303,Abfrage!$L$2:$M$15,2,),""),"")</f>
        <v/>
      </c>
      <c r="N5295" t="str">
        <f t="shared" si="247"/>
        <v/>
      </c>
      <c r="O5295" t="str">
        <f t="shared" si="248"/>
        <v/>
      </c>
      <c r="P5295" t="str">
        <f>IF(Belegerfassung!G5303&lt;&gt;"",CONCATENATE(Belegerfassung!G5303,".pdf"),"")</f>
        <v/>
      </c>
    </row>
    <row r="5296" spans="1:16">
      <c r="A5296" t="str">
        <f>IF(Belegerfassung!C5304&lt;&gt;"",0,"")</f>
        <v/>
      </c>
      <c r="B5296" t="str">
        <f>IFERROR(VLOOKUP(Belegerfassung!I5304,Konten!A:D,2,FALSE),"")</f>
        <v/>
      </c>
      <c r="C5296" t="str">
        <f>IF(A5296&lt;&gt;"",TEXT(Belegerfassung!C5304,"TT.MM.JJJJ"),"")</f>
        <v/>
      </c>
      <c r="D5296" t="str">
        <f>IFERROR(VLOOKUP(Belegerfassung!A5304,Abfrage!$E$2:$F$20,2,FALSE),"")</f>
        <v/>
      </c>
      <c r="E5296" t="str">
        <f>IF(A5296&lt;&gt;"",Belegerfassung!B5304,"")</f>
        <v/>
      </c>
      <c r="F5296" t="str">
        <f>IF(Belegerfassung!L5304="","",IF(Belegerfassung!L5304&lt;&gt;"",IF(Belegerfassung!L5304&lt;&gt;"",IF(Belegerfassung!J5304&lt;&gt;0,VLOOKUP(Belegerfassung!L5304,Abfrage!$A$2:$C$19,2,),VLOOKUP(Belegerfassung!L5304,Abfrage!$A$2:$C$19,3,)),"")))</f>
        <v/>
      </c>
      <c r="G5296" t="str">
        <f t="shared" si="246"/>
        <v/>
      </c>
      <c r="H5296" s="31" t="str">
        <f>IF(A5296&lt;&gt;"",-Belegerfassung!J5304+Belegerfassung!K5304,"")</f>
        <v/>
      </c>
      <c r="I5296" s="49" t="str">
        <f>IFERROR(IF(H5296&lt;&gt;"",Belegerfassung!L5304*100,""),IF(OR(Belegerfassung!L5304="Leistung EU - Erlöse",Belegerfassung!L5304="Lieferungen EU-Erlöse",Belegerfassung!L5304="EUST",Belegerfassung!L5304="Bauleistungen 20%")=TRUE,"",MID(Belegerfassung!L5304,4,2)))</f>
        <v/>
      </c>
      <c r="J5296" s="6" t="str">
        <f>IF(A5296&lt;&gt;"",LEFT(Belegerfassung!D5304,40),"")</f>
        <v/>
      </c>
      <c r="K5296" t="str">
        <f>IF(A5296&lt;&gt;"",VLOOKUP(D5296,Abfrage!$F$2:$G$21,2,FALSE),"")</f>
        <v/>
      </c>
      <c r="L5296" s="6" t="str">
        <f>IF(Belegerfassung!H5304&lt;&gt;"",Belegerfassung!H5304,"")</f>
        <v/>
      </c>
      <c r="M5296" t="str">
        <f>IFERROR(IF(Belegerfassung!E5304&lt;&gt;"",VLOOKUP(Belegerfassung!E5304,Abfrage!$L$2:$M$15,2,),""),"")</f>
        <v/>
      </c>
      <c r="N5296" t="str">
        <f t="shared" si="247"/>
        <v/>
      </c>
      <c r="O5296" t="str">
        <f t="shared" si="248"/>
        <v/>
      </c>
      <c r="P5296" t="str">
        <f>IF(Belegerfassung!G5304&lt;&gt;"",CONCATENATE(Belegerfassung!G5304,".pdf"),"")</f>
        <v/>
      </c>
    </row>
    <row r="5297" spans="1:16">
      <c r="A5297" t="str">
        <f>IF(Belegerfassung!C5305&lt;&gt;"",0,"")</f>
        <v/>
      </c>
      <c r="B5297" t="str">
        <f>IFERROR(VLOOKUP(Belegerfassung!I5305,Konten!A:D,2,FALSE),"")</f>
        <v/>
      </c>
      <c r="C5297" t="str">
        <f>IF(A5297&lt;&gt;"",TEXT(Belegerfassung!C5305,"TT.MM.JJJJ"),"")</f>
        <v/>
      </c>
      <c r="D5297" t="str">
        <f>IFERROR(VLOOKUP(Belegerfassung!A5305,Abfrage!$E$2:$F$20,2,FALSE),"")</f>
        <v/>
      </c>
      <c r="E5297" t="str">
        <f>IF(A5297&lt;&gt;"",Belegerfassung!B5305,"")</f>
        <v/>
      </c>
      <c r="F5297" t="str">
        <f>IF(Belegerfassung!L5305="","",IF(Belegerfassung!L5305&lt;&gt;"",IF(Belegerfassung!L5305&lt;&gt;"",IF(Belegerfassung!J5305&lt;&gt;0,VLOOKUP(Belegerfassung!L5305,Abfrage!$A$2:$C$19,2,),VLOOKUP(Belegerfassung!L5305,Abfrage!$A$2:$C$19,3,)),"")))</f>
        <v/>
      </c>
      <c r="G5297" t="str">
        <f t="shared" si="246"/>
        <v/>
      </c>
      <c r="H5297" s="31" t="str">
        <f>IF(A5297&lt;&gt;"",-Belegerfassung!J5305+Belegerfassung!K5305,"")</f>
        <v/>
      </c>
      <c r="I5297" s="49" t="str">
        <f>IFERROR(IF(H5297&lt;&gt;"",Belegerfassung!L5305*100,""),IF(OR(Belegerfassung!L5305="Leistung EU - Erlöse",Belegerfassung!L5305="Lieferungen EU-Erlöse",Belegerfassung!L5305="EUST",Belegerfassung!L5305="Bauleistungen 20%")=TRUE,"",MID(Belegerfassung!L5305,4,2)))</f>
        <v/>
      </c>
      <c r="J5297" s="6" t="str">
        <f>IF(A5297&lt;&gt;"",LEFT(Belegerfassung!D5305,40),"")</f>
        <v/>
      </c>
      <c r="K5297" t="str">
        <f>IF(A5297&lt;&gt;"",VLOOKUP(D5297,Abfrage!$F$2:$G$21,2,FALSE),"")</f>
        <v/>
      </c>
      <c r="L5297" s="6" t="str">
        <f>IF(Belegerfassung!H5305&lt;&gt;"",Belegerfassung!H5305,"")</f>
        <v/>
      </c>
      <c r="M5297" t="str">
        <f>IFERROR(IF(Belegerfassung!E5305&lt;&gt;"",VLOOKUP(Belegerfassung!E5305,Abfrage!$L$2:$M$15,2,),""),"")</f>
        <v/>
      </c>
      <c r="N5297" t="str">
        <f t="shared" si="247"/>
        <v/>
      </c>
      <c r="O5297" t="str">
        <f t="shared" si="248"/>
        <v/>
      </c>
      <c r="P5297" t="str">
        <f>IF(Belegerfassung!G5305&lt;&gt;"",CONCATENATE(Belegerfassung!G5305,".pdf"),"")</f>
        <v/>
      </c>
    </row>
    <row r="5298" spans="1:16">
      <c r="A5298" t="str">
        <f>IF(Belegerfassung!C5306&lt;&gt;"",0,"")</f>
        <v/>
      </c>
      <c r="B5298" t="str">
        <f>IFERROR(VLOOKUP(Belegerfassung!I5306,Konten!A:D,2,FALSE),"")</f>
        <v/>
      </c>
      <c r="C5298" t="str">
        <f>IF(A5298&lt;&gt;"",TEXT(Belegerfassung!C5306,"TT.MM.JJJJ"),"")</f>
        <v/>
      </c>
      <c r="D5298" t="str">
        <f>IFERROR(VLOOKUP(Belegerfassung!A5306,Abfrage!$E$2:$F$20,2,FALSE),"")</f>
        <v/>
      </c>
      <c r="E5298" t="str">
        <f>IF(A5298&lt;&gt;"",Belegerfassung!B5306,"")</f>
        <v/>
      </c>
      <c r="F5298" t="str">
        <f>IF(Belegerfassung!L5306="","",IF(Belegerfassung!L5306&lt;&gt;"",IF(Belegerfassung!L5306&lt;&gt;"",IF(Belegerfassung!J5306&lt;&gt;0,VLOOKUP(Belegerfassung!L5306,Abfrage!$A$2:$C$19,2,),VLOOKUP(Belegerfassung!L5306,Abfrage!$A$2:$C$19,3,)),"")))</f>
        <v/>
      </c>
      <c r="G5298" t="str">
        <f t="shared" si="246"/>
        <v/>
      </c>
      <c r="H5298" s="31" t="str">
        <f>IF(A5298&lt;&gt;"",-Belegerfassung!J5306+Belegerfassung!K5306,"")</f>
        <v/>
      </c>
      <c r="I5298" s="49" t="str">
        <f>IFERROR(IF(H5298&lt;&gt;"",Belegerfassung!L5306*100,""),IF(OR(Belegerfassung!L5306="Leistung EU - Erlöse",Belegerfassung!L5306="Lieferungen EU-Erlöse",Belegerfassung!L5306="EUST",Belegerfassung!L5306="Bauleistungen 20%")=TRUE,"",MID(Belegerfassung!L5306,4,2)))</f>
        <v/>
      </c>
      <c r="J5298" s="6" t="str">
        <f>IF(A5298&lt;&gt;"",LEFT(Belegerfassung!D5306,40),"")</f>
        <v/>
      </c>
      <c r="K5298" t="str">
        <f>IF(A5298&lt;&gt;"",VLOOKUP(D5298,Abfrage!$F$2:$G$21,2,FALSE),"")</f>
        <v/>
      </c>
      <c r="L5298" s="6" t="str">
        <f>IF(Belegerfassung!H5306&lt;&gt;"",Belegerfassung!H5306,"")</f>
        <v/>
      </c>
      <c r="M5298" t="str">
        <f>IFERROR(IF(Belegerfassung!E5306&lt;&gt;"",VLOOKUP(Belegerfassung!E5306,Abfrage!$L$2:$M$15,2,),""),"")</f>
        <v/>
      </c>
      <c r="N5298" t="str">
        <f t="shared" si="247"/>
        <v/>
      </c>
      <c r="O5298" t="str">
        <f t="shared" si="248"/>
        <v/>
      </c>
      <c r="P5298" t="str">
        <f>IF(Belegerfassung!G5306&lt;&gt;"",CONCATENATE(Belegerfassung!G5306,".pdf"),"")</f>
        <v/>
      </c>
    </row>
    <row r="5299" spans="1:16">
      <c r="A5299" t="str">
        <f>IF(Belegerfassung!C5307&lt;&gt;"",0,"")</f>
        <v/>
      </c>
      <c r="B5299" t="str">
        <f>IFERROR(VLOOKUP(Belegerfassung!I5307,Konten!A:D,2,FALSE),"")</f>
        <v/>
      </c>
      <c r="C5299" t="str">
        <f>IF(A5299&lt;&gt;"",TEXT(Belegerfassung!C5307,"TT.MM.JJJJ"),"")</f>
        <v/>
      </c>
      <c r="D5299" t="str">
        <f>IFERROR(VLOOKUP(Belegerfassung!A5307,Abfrage!$E$2:$F$20,2,FALSE),"")</f>
        <v/>
      </c>
      <c r="E5299" t="str">
        <f>IF(A5299&lt;&gt;"",Belegerfassung!B5307,"")</f>
        <v/>
      </c>
      <c r="F5299" t="str">
        <f>IF(Belegerfassung!L5307="","",IF(Belegerfassung!L5307&lt;&gt;"",IF(Belegerfassung!L5307&lt;&gt;"",IF(Belegerfassung!J5307&lt;&gt;0,VLOOKUP(Belegerfassung!L5307,Abfrage!$A$2:$C$19,2,),VLOOKUP(Belegerfassung!L5307,Abfrage!$A$2:$C$19,3,)),"")))</f>
        <v/>
      </c>
      <c r="G5299" t="str">
        <f t="shared" si="246"/>
        <v/>
      </c>
      <c r="H5299" s="31" t="str">
        <f>IF(A5299&lt;&gt;"",-Belegerfassung!J5307+Belegerfassung!K5307,"")</f>
        <v/>
      </c>
      <c r="I5299" s="49" t="str">
        <f>IFERROR(IF(H5299&lt;&gt;"",Belegerfassung!L5307*100,""),IF(OR(Belegerfassung!L5307="Leistung EU - Erlöse",Belegerfassung!L5307="Lieferungen EU-Erlöse",Belegerfassung!L5307="EUST",Belegerfassung!L5307="Bauleistungen 20%")=TRUE,"",MID(Belegerfassung!L5307,4,2)))</f>
        <v/>
      </c>
      <c r="J5299" s="6" t="str">
        <f>IF(A5299&lt;&gt;"",LEFT(Belegerfassung!D5307,40),"")</f>
        <v/>
      </c>
      <c r="K5299" t="str">
        <f>IF(A5299&lt;&gt;"",VLOOKUP(D5299,Abfrage!$F$2:$G$21,2,FALSE),"")</f>
        <v/>
      </c>
      <c r="L5299" s="6" t="str">
        <f>IF(Belegerfassung!H5307&lt;&gt;"",Belegerfassung!H5307,"")</f>
        <v/>
      </c>
      <c r="M5299" t="str">
        <f>IFERROR(IF(Belegerfassung!E5307&lt;&gt;"",VLOOKUP(Belegerfassung!E5307,Abfrage!$L$2:$M$15,2,),""),"")</f>
        <v/>
      </c>
      <c r="N5299" t="str">
        <f t="shared" si="247"/>
        <v/>
      </c>
      <c r="O5299" t="str">
        <f t="shared" si="248"/>
        <v/>
      </c>
      <c r="P5299" t="str">
        <f>IF(Belegerfassung!G5307&lt;&gt;"",CONCATENATE(Belegerfassung!G5307,".pdf"),"")</f>
        <v/>
      </c>
    </row>
    <row r="5300" spans="1:16">
      <c r="A5300" t="str">
        <f>IF(Belegerfassung!C5308&lt;&gt;"",0,"")</f>
        <v/>
      </c>
      <c r="B5300" t="str">
        <f>IFERROR(VLOOKUP(Belegerfassung!I5308,Konten!A:D,2,FALSE),"")</f>
        <v/>
      </c>
      <c r="C5300" t="str">
        <f>IF(A5300&lt;&gt;"",TEXT(Belegerfassung!C5308,"TT.MM.JJJJ"),"")</f>
        <v/>
      </c>
      <c r="D5300" t="str">
        <f>IFERROR(VLOOKUP(Belegerfassung!A5308,Abfrage!$E$2:$F$20,2,FALSE),"")</f>
        <v/>
      </c>
      <c r="E5300" t="str">
        <f>IF(A5300&lt;&gt;"",Belegerfassung!B5308,"")</f>
        <v/>
      </c>
      <c r="F5300" t="str">
        <f>IF(Belegerfassung!L5308="","",IF(Belegerfassung!L5308&lt;&gt;"",IF(Belegerfassung!L5308&lt;&gt;"",IF(Belegerfassung!J5308&lt;&gt;0,VLOOKUP(Belegerfassung!L5308,Abfrage!$A$2:$C$19,2,),VLOOKUP(Belegerfassung!L5308,Abfrage!$A$2:$C$19,3,)),"")))</f>
        <v/>
      </c>
      <c r="G5300" t="str">
        <f t="shared" si="246"/>
        <v/>
      </c>
      <c r="H5300" s="31" t="str">
        <f>IF(A5300&lt;&gt;"",-Belegerfassung!J5308+Belegerfassung!K5308,"")</f>
        <v/>
      </c>
      <c r="I5300" s="49" t="str">
        <f>IFERROR(IF(H5300&lt;&gt;"",Belegerfassung!L5308*100,""),IF(OR(Belegerfassung!L5308="Leistung EU - Erlöse",Belegerfassung!L5308="Lieferungen EU-Erlöse",Belegerfassung!L5308="EUST",Belegerfassung!L5308="Bauleistungen 20%")=TRUE,"",MID(Belegerfassung!L5308,4,2)))</f>
        <v/>
      </c>
      <c r="J5300" s="6" t="str">
        <f>IF(A5300&lt;&gt;"",LEFT(Belegerfassung!D5308,40),"")</f>
        <v/>
      </c>
      <c r="K5300" t="str">
        <f>IF(A5300&lt;&gt;"",VLOOKUP(D5300,Abfrage!$F$2:$G$21,2,FALSE),"")</f>
        <v/>
      </c>
      <c r="L5300" s="6" t="str">
        <f>IF(Belegerfassung!H5308&lt;&gt;"",Belegerfassung!H5308,"")</f>
        <v/>
      </c>
      <c r="M5300" t="str">
        <f>IFERROR(IF(Belegerfassung!E5308&lt;&gt;"",VLOOKUP(Belegerfassung!E5308,Abfrage!$L$2:$M$15,2,),""),"")</f>
        <v/>
      </c>
      <c r="N5300" t="str">
        <f t="shared" si="247"/>
        <v/>
      </c>
      <c r="O5300" t="str">
        <f t="shared" si="248"/>
        <v/>
      </c>
      <c r="P5300" t="str">
        <f>IF(Belegerfassung!G5308&lt;&gt;"",CONCATENATE(Belegerfassung!G5308,".pdf"),"")</f>
        <v/>
      </c>
    </row>
    <row r="5301" spans="1:16">
      <c r="A5301" t="str">
        <f>IF(Belegerfassung!C5309&lt;&gt;"",0,"")</f>
        <v/>
      </c>
      <c r="B5301" t="str">
        <f>IFERROR(VLOOKUP(Belegerfassung!I5309,Konten!A:D,2,FALSE),"")</f>
        <v/>
      </c>
      <c r="C5301" t="str">
        <f>IF(A5301&lt;&gt;"",TEXT(Belegerfassung!C5309,"TT.MM.JJJJ"),"")</f>
        <v/>
      </c>
      <c r="D5301" t="str">
        <f>IFERROR(VLOOKUP(Belegerfassung!A5309,Abfrage!$E$2:$F$20,2,FALSE),"")</f>
        <v/>
      </c>
      <c r="E5301" t="str">
        <f>IF(A5301&lt;&gt;"",Belegerfassung!B5309,"")</f>
        <v/>
      </c>
      <c r="F5301" t="str">
        <f>IF(Belegerfassung!L5309="","",IF(Belegerfassung!L5309&lt;&gt;"",IF(Belegerfassung!L5309&lt;&gt;"",IF(Belegerfassung!J5309&lt;&gt;0,VLOOKUP(Belegerfassung!L5309,Abfrage!$A$2:$C$19,2,),VLOOKUP(Belegerfassung!L5309,Abfrage!$A$2:$C$19,3,)),"")))</f>
        <v/>
      </c>
      <c r="G5301" t="str">
        <f t="shared" si="246"/>
        <v/>
      </c>
      <c r="H5301" s="31" t="str">
        <f>IF(A5301&lt;&gt;"",-Belegerfassung!J5309+Belegerfassung!K5309,"")</f>
        <v/>
      </c>
      <c r="I5301" s="49" t="str">
        <f>IFERROR(IF(H5301&lt;&gt;"",Belegerfassung!L5309*100,""),IF(OR(Belegerfassung!L5309="Leistung EU - Erlöse",Belegerfassung!L5309="Lieferungen EU-Erlöse",Belegerfassung!L5309="EUST",Belegerfassung!L5309="Bauleistungen 20%")=TRUE,"",MID(Belegerfassung!L5309,4,2)))</f>
        <v/>
      </c>
      <c r="J5301" s="6" t="str">
        <f>IF(A5301&lt;&gt;"",LEFT(Belegerfassung!D5309,40),"")</f>
        <v/>
      </c>
      <c r="K5301" t="str">
        <f>IF(A5301&lt;&gt;"",VLOOKUP(D5301,Abfrage!$F$2:$G$21,2,FALSE),"")</f>
        <v/>
      </c>
      <c r="L5301" s="6" t="str">
        <f>IF(Belegerfassung!H5309&lt;&gt;"",Belegerfassung!H5309,"")</f>
        <v/>
      </c>
      <c r="M5301" t="str">
        <f>IFERROR(IF(Belegerfassung!E5309&lt;&gt;"",VLOOKUP(Belegerfassung!E5309,Abfrage!$L$2:$M$15,2,),""),"")</f>
        <v/>
      </c>
      <c r="N5301" t="str">
        <f t="shared" si="247"/>
        <v/>
      </c>
      <c r="O5301" t="str">
        <f t="shared" si="248"/>
        <v/>
      </c>
      <c r="P5301" t="str">
        <f>IF(Belegerfassung!G5309&lt;&gt;"",CONCATENATE(Belegerfassung!G5309,".pdf"),"")</f>
        <v/>
      </c>
    </row>
    <row r="5302" spans="1:16">
      <c r="A5302" t="str">
        <f>IF(Belegerfassung!C5310&lt;&gt;"",0,"")</f>
        <v/>
      </c>
      <c r="B5302" t="str">
        <f>IFERROR(VLOOKUP(Belegerfassung!I5310,Konten!A:D,2,FALSE),"")</f>
        <v/>
      </c>
      <c r="C5302" t="str">
        <f>IF(A5302&lt;&gt;"",TEXT(Belegerfassung!C5310,"TT.MM.JJJJ"),"")</f>
        <v/>
      </c>
      <c r="D5302" t="str">
        <f>IFERROR(VLOOKUP(Belegerfassung!A5310,Abfrage!$E$2:$F$20,2,FALSE),"")</f>
        <v/>
      </c>
      <c r="E5302" t="str">
        <f>IF(A5302&lt;&gt;"",Belegerfassung!B5310,"")</f>
        <v/>
      </c>
      <c r="F5302" t="str">
        <f>IF(Belegerfassung!L5310="","",IF(Belegerfassung!L5310&lt;&gt;"",IF(Belegerfassung!L5310&lt;&gt;"",IF(Belegerfassung!J5310&lt;&gt;0,VLOOKUP(Belegerfassung!L5310,Abfrage!$A$2:$C$19,2,),VLOOKUP(Belegerfassung!L5310,Abfrage!$A$2:$C$19,3,)),"")))</f>
        <v/>
      </c>
      <c r="G5302" t="str">
        <f t="shared" si="246"/>
        <v/>
      </c>
      <c r="H5302" s="31" t="str">
        <f>IF(A5302&lt;&gt;"",-Belegerfassung!J5310+Belegerfassung!K5310,"")</f>
        <v/>
      </c>
      <c r="I5302" s="49" t="str">
        <f>IFERROR(IF(H5302&lt;&gt;"",Belegerfassung!L5310*100,""),IF(OR(Belegerfassung!L5310="Leistung EU - Erlöse",Belegerfassung!L5310="Lieferungen EU-Erlöse",Belegerfassung!L5310="EUST",Belegerfassung!L5310="Bauleistungen 20%")=TRUE,"",MID(Belegerfassung!L5310,4,2)))</f>
        <v/>
      </c>
      <c r="J5302" s="6" t="str">
        <f>IF(A5302&lt;&gt;"",LEFT(Belegerfassung!D5310,40),"")</f>
        <v/>
      </c>
      <c r="K5302" t="str">
        <f>IF(A5302&lt;&gt;"",VLOOKUP(D5302,Abfrage!$F$2:$G$21,2,FALSE),"")</f>
        <v/>
      </c>
      <c r="L5302" s="6" t="str">
        <f>IF(Belegerfassung!H5310&lt;&gt;"",Belegerfassung!H5310,"")</f>
        <v/>
      </c>
      <c r="M5302" t="str">
        <f>IFERROR(IF(Belegerfassung!E5310&lt;&gt;"",VLOOKUP(Belegerfassung!E5310,Abfrage!$L$2:$M$15,2,),""),"")</f>
        <v/>
      </c>
      <c r="N5302" t="str">
        <f t="shared" si="247"/>
        <v/>
      </c>
      <c r="O5302" t="str">
        <f t="shared" si="248"/>
        <v/>
      </c>
      <c r="P5302" t="str">
        <f>IF(Belegerfassung!G5310&lt;&gt;"",CONCATENATE(Belegerfassung!G5310,".pdf"),"")</f>
        <v/>
      </c>
    </row>
    <row r="5303" spans="1:16">
      <c r="A5303" t="str">
        <f>IF(Belegerfassung!C5311&lt;&gt;"",0,"")</f>
        <v/>
      </c>
      <c r="B5303" t="str">
        <f>IFERROR(VLOOKUP(Belegerfassung!I5311,Konten!A:D,2,FALSE),"")</f>
        <v/>
      </c>
      <c r="C5303" t="str">
        <f>IF(A5303&lt;&gt;"",TEXT(Belegerfassung!C5311,"TT.MM.JJJJ"),"")</f>
        <v/>
      </c>
      <c r="D5303" t="str">
        <f>IFERROR(VLOOKUP(Belegerfassung!A5311,Abfrage!$E$2:$F$20,2,FALSE),"")</f>
        <v/>
      </c>
      <c r="E5303" t="str">
        <f>IF(A5303&lt;&gt;"",Belegerfassung!B5311,"")</f>
        <v/>
      </c>
      <c r="F5303" t="str">
        <f>IF(Belegerfassung!L5311="","",IF(Belegerfassung!L5311&lt;&gt;"",IF(Belegerfassung!L5311&lt;&gt;"",IF(Belegerfassung!J5311&lt;&gt;0,VLOOKUP(Belegerfassung!L5311,Abfrage!$A$2:$C$19,2,),VLOOKUP(Belegerfassung!L5311,Abfrage!$A$2:$C$19,3,)),"")))</f>
        <v/>
      </c>
      <c r="G5303" t="str">
        <f t="shared" si="246"/>
        <v/>
      </c>
      <c r="H5303" s="31" t="str">
        <f>IF(A5303&lt;&gt;"",-Belegerfassung!J5311+Belegerfassung!K5311,"")</f>
        <v/>
      </c>
      <c r="I5303" s="49" t="str">
        <f>IFERROR(IF(H5303&lt;&gt;"",Belegerfassung!L5311*100,""),IF(OR(Belegerfassung!L5311="Leistung EU - Erlöse",Belegerfassung!L5311="Lieferungen EU-Erlöse",Belegerfassung!L5311="EUST",Belegerfassung!L5311="Bauleistungen 20%")=TRUE,"",MID(Belegerfassung!L5311,4,2)))</f>
        <v/>
      </c>
      <c r="J5303" s="6" t="str">
        <f>IF(A5303&lt;&gt;"",LEFT(Belegerfassung!D5311,40),"")</f>
        <v/>
      </c>
      <c r="K5303" t="str">
        <f>IF(A5303&lt;&gt;"",VLOOKUP(D5303,Abfrage!$F$2:$G$21,2,FALSE),"")</f>
        <v/>
      </c>
      <c r="L5303" s="6" t="str">
        <f>IF(Belegerfassung!H5311&lt;&gt;"",Belegerfassung!H5311,"")</f>
        <v/>
      </c>
      <c r="M5303" t="str">
        <f>IFERROR(IF(Belegerfassung!E5311&lt;&gt;"",VLOOKUP(Belegerfassung!E5311,Abfrage!$L$2:$M$15,2,),""),"")</f>
        <v/>
      </c>
      <c r="N5303" t="str">
        <f t="shared" si="247"/>
        <v/>
      </c>
      <c r="O5303" t="str">
        <f t="shared" si="248"/>
        <v/>
      </c>
      <c r="P5303" t="str">
        <f>IF(Belegerfassung!G5311&lt;&gt;"",CONCATENATE(Belegerfassung!G5311,".pdf"),"")</f>
        <v/>
      </c>
    </row>
    <row r="5304" spans="1:16">
      <c r="A5304" t="str">
        <f>IF(Belegerfassung!C5312&lt;&gt;"",0,"")</f>
        <v/>
      </c>
      <c r="B5304" t="str">
        <f>IFERROR(VLOOKUP(Belegerfassung!I5312,Konten!A:D,2,FALSE),"")</f>
        <v/>
      </c>
      <c r="C5304" t="str">
        <f>IF(A5304&lt;&gt;"",TEXT(Belegerfassung!C5312,"TT.MM.JJJJ"),"")</f>
        <v/>
      </c>
      <c r="D5304" t="str">
        <f>IFERROR(VLOOKUP(Belegerfassung!A5312,Abfrage!$E$2:$F$20,2,FALSE),"")</f>
        <v/>
      </c>
      <c r="E5304" t="str">
        <f>IF(A5304&lt;&gt;"",Belegerfassung!B5312,"")</f>
        <v/>
      </c>
      <c r="F5304" t="str">
        <f>IF(Belegerfassung!L5312="","",IF(Belegerfassung!L5312&lt;&gt;"",IF(Belegerfassung!L5312&lt;&gt;"",IF(Belegerfassung!J5312&lt;&gt;0,VLOOKUP(Belegerfassung!L5312,Abfrage!$A$2:$C$19,2,),VLOOKUP(Belegerfassung!L5312,Abfrage!$A$2:$C$19,3,)),"")))</f>
        <v/>
      </c>
      <c r="G5304" t="str">
        <f t="shared" si="246"/>
        <v/>
      </c>
      <c r="H5304" s="31" t="str">
        <f>IF(A5304&lt;&gt;"",-Belegerfassung!J5312+Belegerfassung!K5312,"")</f>
        <v/>
      </c>
      <c r="I5304" s="49" t="str">
        <f>IFERROR(IF(H5304&lt;&gt;"",Belegerfassung!L5312*100,""),IF(OR(Belegerfassung!L5312="Leistung EU - Erlöse",Belegerfassung!L5312="Lieferungen EU-Erlöse",Belegerfassung!L5312="EUST",Belegerfassung!L5312="Bauleistungen 20%")=TRUE,"",MID(Belegerfassung!L5312,4,2)))</f>
        <v/>
      </c>
      <c r="J5304" s="6" t="str">
        <f>IF(A5304&lt;&gt;"",LEFT(Belegerfassung!D5312,40),"")</f>
        <v/>
      </c>
      <c r="K5304" t="str">
        <f>IF(A5304&lt;&gt;"",VLOOKUP(D5304,Abfrage!$F$2:$G$21,2,FALSE),"")</f>
        <v/>
      </c>
      <c r="L5304" s="6" t="str">
        <f>IF(Belegerfassung!H5312&lt;&gt;"",Belegerfassung!H5312,"")</f>
        <v/>
      </c>
      <c r="M5304" t="str">
        <f>IFERROR(IF(Belegerfassung!E5312&lt;&gt;"",VLOOKUP(Belegerfassung!E5312,Abfrage!$L$2:$M$15,2,),""),"")</f>
        <v/>
      </c>
      <c r="N5304" t="str">
        <f t="shared" si="247"/>
        <v/>
      </c>
      <c r="O5304" t="str">
        <f t="shared" si="248"/>
        <v/>
      </c>
      <c r="P5304" t="str">
        <f>IF(Belegerfassung!G5312&lt;&gt;"",CONCATENATE(Belegerfassung!G5312,".pdf"),"")</f>
        <v/>
      </c>
    </row>
    <row r="5305" spans="1:16">
      <c r="A5305" t="str">
        <f>IF(Belegerfassung!C5313&lt;&gt;"",0,"")</f>
        <v/>
      </c>
      <c r="B5305" t="str">
        <f>IFERROR(VLOOKUP(Belegerfassung!I5313,Konten!A:D,2,FALSE),"")</f>
        <v/>
      </c>
      <c r="C5305" t="str">
        <f>IF(A5305&lt;&gt;"",TEXT(Belegerfassung!C5313,"TT.MM.JJJJ"),"")</f>
        <v/>
      </c>
      <c r="D5305" t="str">
        <f>IFERROR(VLOOKUP(Belegerfassung!A5313,Abfrage!$E$2:$F$20,2,FALSE),"")</f>
        <v/>
      </c>
      <c r="E5305" t="str">
        <f>IF(A5305&lt;&gt;"",Belegerfassung!B5313,"")</f>
        <v/>
      </c>
      <c r="F5305" t="str">
        <f>IF(Belegerfassung!L5313="","",IF(Belegerfassung!L5313&lt;&gt;"",IF(Belegerfassung!L5313&lt;&gt;"",IF(Belegerfassung!J5313&lt;&gt;0,VLOOKUP(Belegerfassung!L5313,Abfrage!$A$2:$C$19,2,),VLOOKUP(Belegerfassung!L5313,Abfrage!$A$2:$C$19,3,)),"")))</f>
        <v/>
      </c>
      <c r="G5305" t="str">
        <f t="shared" si="246"/>
        <v/>
      </c>
      <c r="H5305" s="31" t="str">
        <f>IF(A5305&lt;&gt;"",-Belegerfassung!J5313+Belegerfassung!K5313,"")</f>
        <v/>
      </c>
      <c r="I5305" s="49" t="str">
        <f>IFERROR(IF(H5305&lt;&gt;"",Belegerfassung!L5313*100,""),IF(OR(Belegerfassung!L5313="Leistung EU - Erlöse",Belegerfassung!L5313="Lieferungen EU-Erlöse",Belegerfassung!L5313="EUST",Belegerfassung!L5313="Bauleistungen 20%")=TRUE,"",MID(Belegerfassung!L5313,4,2)))</f>
        <v/>
      </c>
      <c r="J5305" s="6" t="str">
        <f>IF(A5305&lt;&gt;"",LEFT(Belegerfassung!D5313,40),"")</f>
        <v/>
      </c>
      <c r="K5305" t="str">
        <f>IF(A5305&lt;&gt;"",VLOOKUP(D5305,Abfrage!$F$2:$G$21,2,FALSE),"")</f>
        <v/>
      </c>
      <c r="L5305" s="6" t="str">
        <f>IF(Belegerfassung!H5313&lt;&gt;"",Belegerfassung!H5313,"")</f>
        <v/>
      </c>
      <c r="M5305" t="str">
        <f>IFERROR(IF(Belegerfassung!E5313&lt;&gt;"",VLOOKUP(Belegerfassung!E5313,Abfrage!$L$2:$M$15,2,),""),"")</f>
        <v/>
      </c>
      <c r="N5305" t="str">
        <f t="shared" si="247"/>
        <v/>
      </c>
      <c r="O5305" t="str">
        <f t="shared" si="248"/>
        <v/>
      </c>
      <c r="P5305" t="str">
        <f>IF(Belegerfassung!G5313&lt;&gt;"",CONCATENATE(Belegerfassung!G5313,".pdf"),"")</f>
        <v/>
      </c>
    </row>
    <row r="5306" spans="1:16">
      <c r="A5306" t="str">
        <f>IF(Belegerfassung!C5314&lt;&gt;"",0,"")</f>
        <v/>
      </c>
      <c r="B5306" t="str">
        <f>IFERROR(VLOOKUP(Belegerfassung!I5314,Konten!A:D,2,FALSE),"")</f>
        <v/>
      </c>
      <c r="C5306" t="str">
        <f>IF(A5306&lt;&gt;"",TEXT(Belegerfassung!C5314,"TT.MM.JJJJ"),"")</f>
        <v/>
      </c>
      <c r="D5306" t="str">
        <f>IFERROR(VLOOKUP(Belegerfassung!A5314,Abfrage!$E$2:$F$20,2,FALSE),"")</f>
        <v/>
      </c>
      <c r="E5306" t="str">
        <f>IF(A5306&lt;&gt;"",Belegerfassung!B5314,"")</f>
        <v/>
      </c>
      <c r="F5306" t="str">
        <f>IF(Belegerfassung!L5314="","",IF(Belegerfassung!L5314&lt;&gt;"",IF(Belegerfassung!L5314&lt;&gt;"",IF(Belegerfassung!J5314&lt;&gt;0,VLOOKUP(Belegerfassung!L5314,Abfrage!$A$2:$C$19,2,),VLOOKUP(Belegerfassung!L5314,Abfrage!$A$2:$C$19,3,)),"")))</f>
        <v/>
      </c>
      <c r="G5306" t="str">
        <f t="shared" si="246"/>
        <v/>
      </c>
      <c r="H5306" s="31" t="str">
        <f>IF(A5306&lt;&gt;"",-Belegerfassung!J5314+Belegerfassung!K5314,"")</f>
        <v/>
      </c>
      <c r="I5306" s="49" t="str">
        <f>IFERROR(IF(H5306&lt;&gt;"",Belegerfassung!L5314*100,""),IF(OR(Belegerfassung!L5314="Leistung EU - Erlöse",Belegerfassung!L5314="Lieferungen EU-Erlöse",Belegerfassung!L5314="EUST",Belegerfassung!L5314="Bauleistungen 20%")=TRUE,"",MID(Belegerfassung!L5314,4,2)))</f>
        <v/>
      </c>
      <c r="J5306" s="6" t="str">
        <f>IF(A5306&lt;&gt;"",LEFT(Belegerfassung!D5314,40),"")</f>
        <v/>
      </c>
      <c r="K5306" t="str">
        <f>IF(A5306&lt;&gt;"",VLOOKUP(D5306,Abfrage!$F$2:$G$21,2,FALSE),"")</f>
        <v/>
      </c>
      <c r="L5306" s="6" t="str">
        <f>IF(Belegerfassung!H5314&lt;&gt;"",Belegerfassung!H5314,"")</f>
        <v/>
      </c>
      <c r="M5306" t="str">
        <f>IFERROR(IF(Belegerfassung!E5314&lt;&gt;"",VLOOKUP(Belegerfassung!E5314,Abfrage!$L$2:$M$15,2,),""),"")</f>
        <v/>
      </c>
      <c r="N5306" t="str">
        <f t="shared" si="247"/>
        <v/>
      </c>
      <c r="O5306" t="str">
        <f t="shared" si="248"/>
        <v/>
      </c>
      <c r="P5306" t="str">
        <f>IF(Belegerfassung!G5314&lt;&gt;"",CONCATENATE(Belegerfassung!G5314,".pdf"),"")</f>
        <v/>
      </c>
    </row>
    <row r="5307" spans="1:16">
      <c r="A5307" t="str">
        <f>IF(Belegerfassung!C5315&lt;&gt;"",0,"")</f>
        <v/>
      </c>
      <c r="B5307" t="str">
        <f>IFERROR(VLOOKUP(Belegerfassung!I5315,Konten!A:D,2,FALSE),"")</f>
        <v/>
      </c>
      <c r="C5307" t="str">
        <f>IF(A5307&lt;&gt;"",TEXT(Belegerfassung!C5315,"TT.MM.JJJJ"),"")</f>
        <v/>
      </c>
      <c r="D5307" t="str">
        <f>IFERROR(VLOOKUP(Belegerfassung!A5315,Abfrage!$E$2:$F$20,2,FALSE),"")</f>
        <v/>
      </c>
      <c r="E5307" t="str">
        <f>IF(A5307&lt;&gt;"",Belegerfassung!B5315,"")</f>
        <v/>
      </c>
      <c r="F5307" t="str">
        <f>IF(Belegerfassung!L5315="","",IF(Belegerfassung!L5315&lt;&gt;"",IF(Belegerfassung!L5315&lt;&gt;"",IF(Belegerfassung!J5315&lt;&gt;0,VLOOKUP(Belegerfassung!L5315,Abfrage!$A$2:$C$19,2,),VLOOKUP(Belegerfassung!L5315,Abfrage!$A$2:$C$19,3,)),"")))</f>
        <v/>
      </c>
      <c r="G5307" t="str">
        <f t="shared" si="246"/>
        <v/>
      </c>
      <c r="H5307" s="31" t="str">
        <f>IF(A5307&lt;&gt;"",-Belegerfassung!J5315+Belegerfassung!K5315,"")</f>
        <v/>
      </c>
      <c r="I5307" s="49" t="str">
        <f>IFERROR(IF(H5307&lt;&gt;"",Belegerfassung!L5315*100,""),IF(OR(Belegerfassung!L5315="Leistung EU - Erlöse",Belegerfassung!L5315="Lieferungen EU-Erlöse",Belegerfassung!L5315="EUST",Belegerfassung!L5315="Bauleistungen 20%")=TRUE,"",MID(Belegerfassung!L5315,4,2)))</f>
        <v/>
      </c>
      <c r="J5307" s="6" t="str">
        <f>IF(A5307&lt;&gt;"",LEFT(Belegerfassung!D5315,40),"")</f>
        <v/>
      </c>
      <c r="K5307" t="str">
        <f>IF(A5307&lt;&gt;"",VLOOKUP(D5307,Abfrage!$F$2:$G$21,2,FALSE),"")</f>
        <v/>
      </c>
      <c r="L5307" s="6" t="str">
        <f>IF(Belegerfassung!H5315&lt;&gt;"",Belegerfassung!H5315,"")</f>
        <v/>
      </c>
      <c r="M5307" t="str">
        <f>IFERROR(IF(Belegerfassung!E5315&lt;&gt;"",VLOOKUP(Belegerfassung!E5315,Abfrage!$L$2:$M$15,2,),""),"")</f>
        <v/>
      </c>
      <c r="N5307" t="str">
        <f t="shared" si="247"/>
        <v/>
      </c>
      <c r="O5307" t="str">
        <f t="shared" si="248"/>
        <v/>
      </c>
      <c r="P5307" t="str">
        <f>IF(Belegerfassung!G5315&lt;&gt;"",CONCATENATE(Belegerfassung!G5315,".pdf"),"")</f>
        <v/>
      </c>
    </row>
    <row r="5308" spans="1:16">
      <c r="A5308" t="str">
        <f>IF(Belegerfassung!C5316&lt;&gt;"",0,"")</f>
        <v/>
      </c>
      <c r="B5308" t="str">
        <f>IFERROR(VLOOKUP(Belegerfassung!I5316,Konten!A:D,2,FALSE),"")</f>
        <v/>
      </c>
      <c r="C5308" t="str">
        <f>IF(A5308&lt;&gt;"",TEXT(Belegerfassung!C5316,"TT.MM.JJJJ"),"")</f>
        <v/>
      </c>
      <c r="D5308" t="str">
        <f>IFERROR(VLOOKUP(Belegerfassung!A5316,Abfrage!$E$2:$F$20,2,FALSE),"")</f>
        <v/>
      </c>
      <c r="E5308" t="str">
        <f>IF(A5308&lt;&gt;"",Belegerfassung!B5316,"")</f>
        <v/>
      </c>
      <c r="F5308" t="str">
        <f>IF(Belegerfassung!L5316="","",IF(Belegerfassung!L5316&lt;&gt;"",IF(Belegerfassung!L5316&lt;&gt;"",IF(Belegerfassung!J5316&lt;&gt;0,VLOOKUP(Belegerfassung!L5316,Abfrage!$A$2:$C$19,2,),VLOOKUP(Belegerfassung!L5316,Abfrage!$A$2:$C$19,3,)),"")))</f>
        <v/>
      </c>
      <c r="G5308" t="str">
        <f t="shared" si="246"/>
        <v/>
      </c>
      <c r="H5308" s="31" t="str">
        <f>IF(A5308&lt;&gt;"",-Belegerfassung!J5316+Belegerfassung!K5316,"")</f>
        <v/>
      </c>
      <c r="I5308" s="49" t="str">
        <f>IFERROR(IF(H5308&lt;&gt;"",Belegerfassung!L5316*100,""),IF(OR(Belegerfassung!L5316="Leistung EU - Erlöse",Belegerfassung!L5316="Lieferungen EU-Erlöse",Belegerfassung!L5316="EUST",Belegerfassung!L5316="Bauleistungen 20%")=TRUE,"",MID(Belegerfassung!L5316,4,2)))</f>
        <v/>
      </c>
      <c r="J5308" s="6" t="str">
        <f>IF(A5308&lt;&gt;"",LEFT(Belegerfassung!D5316,40),"")</f>
        <v/>
      </c>
      <c r="K5308" t="str">
        <f>IF(A5308&lt;&gt;"",VLOOKUP(D5308,Abfrage!$F$2:$G$21,2,FALSE),"")</f>
        <v/>
      </c>
      <c r="L5308" s="6" t="str">
        <f>IF(Belegerfassung!H5316&lt;&gt;"",Belegerfassung!H5316,"")</f>
        <v/>
      </c>
      <c r="M5308" t="str">
        <f>IFERROR(IF(Belegerfassung!E5316&lt;&gt;"",VLOOKUP(Belegerfassung!E5316,Abfrage!$L$2:$M$15,2,),""),"")</f>
        <v/>
      </c>
      <c r="N5308" t="str">
        <f t="shared" si="247"/>
        <v/>
      </c>
      <c r="O5308" t="str">
        <f t="shared" si="248"/>
        <v/>
      </c>
      <c r="P5308" t="str">
        <f>IF(Belegerfassung!G5316&lt;&gt;"",CONCATENATE(Belegerfassung!G5316,".pdf"),"")</f>
        <v/>
      </c>
    </row>
    <row r="5309" spans="1:16">
      <c r="A5309" t="str">
        <f>IF(Belegerfassung!C5317&lt;&gt;"",0,"")</f>
        <v/>
      </c>
      <c r="B5309" t="str">
        <f>IFERROR(VLOOKUP(Belegerfassung!I5317,Konten!A:D,2,FALSE),"")</f>
        <v/>
      </c>
      <c r="C5309" t="str">
        <f>IF(A5309&lt;&gt;"",TEXT(Belegerfassung!C5317,"TT.MM.JJJJ"),"")</f>
        <v/>
      </c>
      <c r="D5309" t="str">
        <f>IFERROR(VLOOKUP(Belegerfassung!A5317,Abfrage!$E$2:$F$20,2,FALSE),"")</f>
        <v/>
      </c>
      <c r="E5309" t="str">
        <f>IF(A5309&lt;&gt;"",Belegerfassung!B5317,"")</f>
        <v/>
      </c>
      <c r="F5309" t="str">
        <f>IF(Belegerfassung!L5317="","",IF(Belegerfassung!L5317&lt;&gt;"",IF(Belegerfassung!L5317&lt;&gt;"",IF(Belegerfassung!J5317&lt;&gt;0,VLOOKUP(Belegerfassung!L5317,Abfrage!$A$2:$C$19,2,),VLOOKUP(Belegerfassung!L5317,Abfrage!$A$2:$C$19,3,)),"")))</f>
        <v/>
      </c>
      <c r="G5309" t="str">
        <f t="shared" si="246"/>
        <v/>
      </c>
      <c r="H5309" s="31" t="str">
        <f>IF(A5309&lt;&gt;"",-Belegerfassung!J5317+Belegerfassung!K5317,"")</f>
        <v/>
      </c>
      <c r="I5309" s="49" t="str">
        <f>IFERROR(IF(H5309&lt;&gt;"",Belegerfassung!L5317*100,""),IF(OR(Belegerfassung!L5317="Leistung EU - Erlöse",Belegerfassung!L5317="Lieferungen EU-Erlöse",Belegerfassung!L5317="EUST",Belegerfassung!L5317="Bauleistungen 20%")=TRUE,"",MID(Belegerfassung!L5317,4,2)))</f>
        <v/>
      </c>
      <c r="J5309" s="6" t="str">
        <f>IF(A5309&lt;&gt;"",LEFT(Belegerfassung!D5317,40),"")</f>
        <v/>
      </c>
      <c r="K5309" t="str">
        <f>IF(A5309&lt;&gt;"",VLOOKUP(D5309,Abfrage!$F$2:$G$21,2,FALSE),"")</f>
        <v/>
      </c>
      <c r="L5309" s="6" t="str">
        <f>IF(Belegerfassung!H5317&lt;&gt;"",Belegerfassung!H5317,"")</f>
        <v/>
      </c>
      <c r="M5309" t="str">
        <f>IFERROR(IF(Belegerfassung!E5317&lt;&gt;"",VLOOKUP(Belegerfassung!E5317,Abfrage!$L$2:$M$15,2,),""),"")</f>
        <v/>
      </c>
      <c r="N5309" t="str">
        <f t="shared" si="247"/>
        <v/>
      </c>
      <c r="O5309" t="str">
        <f t="shared" si="248"/>
        <v/>
      </c>
      <c r="P5309" t="str">
        <f>IF(Belegerfassung!G5317&lt;&gt;"",CONCATENATE(Belegerfassung!G5317,".pdf"),"")</f>
        <v/>
      </c>
    </row>
    <row r="5310" spans="1:16">
      <c r="A5310" t="str">
        <f>IF(Belegerfassung!C5318&lt;&gt;"",0,"")</f>
        <v/>
      </c>
      <c r="B5310" t="str">
        <f>IFERROR(VLOOKUP(Belegerfassung!I5318,Konten!A:D,2,FALSE),"")</f>
        <v/>
      </c>
      <c r="C5310" t="str">
        <f>IF(A5310&lt;&gt;"",TEXT(Belegerfassung!C5318,"TT.MM.JJJJ"),"")</f>
        <v/>
      </c>
      <c r="D5310" t="str">
        <f>IFERROR(VLOOKUP(Belegerfassung!A5318,Abfrage!$E$2:$F$20,2,FALSE),"")</f>
        <v/>
      </c>
      <c r="E5310" t="str">
        <f>IF(A5310&lt;&gt;"",Belegerfassung!B5318,"")</f>
        <v/>
      </c>
      <c r="F5310" t="str">
        <f>IF(Belegerfassung!L5318="","",IF(Belegerfassung!L5318&lt;&gt;"",IF(Belegerfassung!L5318&lt;&gt;"",IF(Belegerfassung!J5318&lt;&gt;0,VLOOKUP(Belegerfassung!L5318,Abfrage!$A$2:$C$19,2,),VLOOKUP(Belegerfassung!L5318,Abfrage!$A$2:$C$19,3,)),"")))</f>
        <v/>
      </c>
      <c r="G5310" t="str">
        <f t="shared" si="246"/>
        <v/>
      </c>
      <c r="H5310" s="31" t="str">
        <f>IF(A5310&lt;&gt;"",-Belegerfassung!J5318+Belegerfassung!K5318,"")</f>
        <v/>
      </c>
      <c r="I5310" s="49" t="str">
        <f>IFERROR(IF(H5310&lt;&gt;"",Belegerfassung!L5318*100,""),IF(OR(Belegerfassung!L5318="Leistung EU - Erlöse",Belegerfassung!L5318="Lieferungen EU-Erlöse",Belegerfassung!L5318="EUST",Belegerfassung!L5318="Bauleistungen 20%")=TRUE,"",MID(Belegerfassung!L5318,4,2)))</f>
        <v/>
      </c>
      <c r="J5310" s="6" t="str">
        <f>IF(A5310&lt;&gt;"",LEFT(Belegerfassung!D5318,40),"")</f>
        <v/>
      </c>
      <c r="K5310" t="str">
        <f>IF(A5310&lt;&gt;"",VLOOKUP(D5310,Abfrage!$F$2:$G$21,2,FALSE),"")</f>
        <v/>
      </c>
      <c r="L5310" s="6" t="str">
        <f>IF(Belegerfassung!H5318&lt;&gt;"",Belegerfassung!H5318,"")</f>
        <v/>
      </c>
      <c r="M5310" t="str">
        <f>IFERROR(IF(Belegerfassung!E5318&lt;&gt;"",VLOOKUP(Belegerfassung!E5318,Abfrage!$L$2:$M$15,2,),""),"")</f>
        <v/>
      </c>
      <c r="N5310" t="str">
        <f t="shared" si="247"/>
        <v/>
      </c>
      <c r="O5310" t="str">
        <f t="shared" si="248"/>
        <v/>
      </c>
      <c r="P5310" t="str">
        <f>IF(Belegerfassung!G5318&lt;&gt;"",CONCATENATE(Belegerfassung!G5318,".pdf"),"")</f>
        <v/>
      </c>
    </row>
    <row r="5311" spans="1:16">
      <c r="A5311" t="str">
        <f>IF(Belegerfassung!C5319&lt;&gt;"",0,"")</f>
        <v/>
      </c>
      <c r="B5311" t="str">
        <f>IFERROR(VLOOKUP(Belegerfassung!I5319,Konten!A:D,2,FALSE),"")</f>
        <v/>
      </c>
      <c r="C5311" t="str">
        <f>IF(A5311&lt;&gt;"",TEXT(Belegerfassung!C5319,"TT.MM.JJJJ"),"")</f>
        <v/>
      </c>
      <c r="D5311" t="str">
        <f>IFERROR(VLOOKUP(Belegerfassung!A5319,Abfrage!$E$2:$F$20,2,FALSE),"")</f>
        <v/>
      </c>
      <c r="E5311" t="str">
        <f>IF(A5311&lt;&gt;"",Belegerfassung!B5319,"")</f>
        <v/>
      </c>
      <c r="F5311" t="str">
        <f>IF(Belegerfassung!L5319="","",IF(Belegerfassung!L5319&lt;&gt;"",IF(Belegerfassung!L5319&lt;&gt;"",IF(Belegerfassung!J5319&lt;&gt;0,VLOOKUP(Belegerfassung!L5319,Abfrage!$A$2:$C$19,2,),VLOOKUP(Belegerfassung!L5319,Abfrage!$A$2:$C$19,3,)),"")))</f>
        <v/>
      </c>
      <c r="G5311" t="str">
        <f t="shared" si="246"/>
        <v/>
      </c>
      <c r="H5311" s="31" t="str">
        <f>IF(A5311&lt;&gt;"",-Belegerfassung!J5319+Belegerfassung!K5319,"")</f>
        <v/>
      </c>
      <c r="I5311" s="49" t="str">
        <f>IFERROR(IF(H5311&lt;&gt;"",Belegerfassung!L5319*100,""),IF(OR(Belegerfassung!L5319="Leistung EU - Erlöse",Belegerfassung!L5319="Lieferungen EU-Erlöse",Belegerfassung!L5319="EUST",Belegerfassung!L5319="Bauleistungen 20%")=TRUE,"",MID(Belegerfassung!L5319,4,2)))</f>
        <v/>
      </c>
      <c r="J5311" s="6" t="str">
        <f>IF(A5311&lt;&gt;"",LEFT(Belegerfassung!D5319,40),"")</f>
        <v/>
      </c>
      <c r="K5311" t="str">
        <f>IF(A5311&lt;&gt;"",VLOOKUP(D5311,Abfrage!$F$2:$G$21,2,FALSE),"")</f>
        <v/>
      </c>
      <c r="L5311" s="6" t="str">
        <f>IF(Belegerfassung!H5319&lt;&gt;"",Belegerfassung!H5319,"")</f>
        <v/>
      </c>
      <c r="M5311" t="str">
        <f>IFERROR(IF(Belegerfassung!E5319&lt;&gt;"",VLOOKUP(Belegerfassung!E5319,Abfrage!$L$2:$M$15,2,),""),"")</f>
        <v/>
      </c>
      <c r="N5311" t="str">
        <f t="shared" si="247"/>
        <v/>
      </c>
      <c r="O5311" t="str">
        <f t="shared" si="248"/>
        <v/>
      </c>
      <c r="P5311" t="str">
        <f>IF(Belegerfassung!G5319&lt;&gt;"",CONCATENATE(Belegerfassung!G5319,".pdf"),"")</f>
        <v/>
      </c>
    </row>
    <row r="5312" spans="1:16">
      <c r="A5312" t="str">
        <f>IF(Belegerfassung!C5320&lt;&gt;"",0,"")</f>
        <v/>
      </c>
      <c r="B5312" t="str">
        <f>IFERROR(VLOOKUP(Belegerfassung!I5320,Konten!A:D,2,FALSE),"")</f>
        <v/>
      </c>
      <c r="C5312" t="str">
        <f>IF(A5312&lt;&gt;"",TEXT(Belegerfassung!C5320,"TT.MM.JJJJ"),"")</f>
        <v/>
      </c>
      <c r="D5312" t="str">
        <f>IFERROR(VLOOKUP(Belegerfassung!A5320,Abfrage!$E$2:$F$20,2,FALSE),"")</f>
        <v/>
      </c>
      <c r="E5312" t="str">
        <f>IF(A5312&lt;&gt;"",Belegerfassung!B5320,"")</f>
        <v/>
      </c>
      <c r="F5312" t="str">
        <f>IF(Belegerfassung!L5320="","",IF(Belegerfassung!L5320&lt;&gt;"",IF(Belegerfassung!L5320&lt;&gt;"",IF(Belegerfassung!J5320&lt;&gt;0,VLOOKUP(Belegerfassung!L5320,Abfrage!$A$2:$C$19,2,),VLOOKUP(Belegerfassung!L5320,Abfrage!$A$2:$C$19,3,)),"")))</f>
        <v/>
      </c>
      <c r="G5312" t="str">
        <f t="shared" si="246"/>
        <v/>
      </c>
      <c r="H5312" s="31" t="str">
        <f>IF(A5312&lt;&gt;"",-Belegerfassung!J5320+Belegerfassung!K5320,"")</f>
        <v/>
      </c>
      <c r="I5312" s="49" t="str">
        <f>IFERROR(IF(H5312&lt;&gt;"",Belegerfassung!L5320*100,""),IF(OR(Belegerfassung!L5320="Leistung EU - Erlöse",Belegerfassung!L5320="Lieferungen EU-Erlöse",Belegerfassung!L5320="EUST",Belegerfassung!L5320="Bauleistungen 20%")=TRUE,"",MID(Belegerfassung!L5320,4,2)))</f>
        <v/>
      </c>
      <c r="J5312" s="6" t="str">
        <f>IF(A5312&lt;&gt;"",LEFT(Belegerfassung!D5320,40),"")</f>
        <v/>
      </c>
      <c r="K5312" t="str">
        <f>IF(A5312&lt;&gt;"",VLOOKUP(D5312,Abfrage!$F$2:$G$21,2,FALSE),"")</f>
        <v/>
      </c>
      <c r="L5312" s="6" t="str">
        <f>IF(Belegerfassung!H5320&lt;&gt;"",Belegerfassung!H5320,"")</f>
        <v/>
      </c>
      <c r="M5312" t="str">
        <f>IFERROR(IF(Belegerfassung!E5320&lt;&gt;"",VLOOKUP(Belegerfassung!E5320,Abfrage!$L$2:$M$15,2,),""),"")</f>
        <v/>
      </c>
      <c r="N5312" t="str">
        <f t="shared" si="247"/>
        <v/>
      </c>
      <c r="O5312" t="str">
        <f t="shared" si="248"/>
        <v/>
      </c>
      <c r="P5312" t="str">
        <f>IF(Belegerfassung!G5320&lt;&gt;"",CONCATENATE(Belegerfassung!G5320,".pdf"),"")</f>
        <v/>
      </c>
    </row>
    <row r="5313" spans="1:16">
      <c r="A5313" t="str">
        <f>IF(Belegerfassung!C5321&lt;&gt;"",0,"")</f>
        <v/>
      </c>
      <c r="B5313" t="str">
        <f>IFERROR(VLOOKUP(Belegerfassung!I5321,Konten!A:D,2,FALSE),"")</f>
        <v/>
      </c>
      <c r="C5313" t="str">
        <f>IF(A5313&lt;&gt;"",TEXT(Belegerfassung!C5321,"TT.MM.JJJJ"),"")</f>
        <v/>
      </c>
      <c r="D5313" t="str">
        <f>IFERROR(VLOOKUP(Belegerfassung!A5321,Abfrage!$E$2:$F$20,2,FALSE),"")</f>
        <v/>
      </c>
      <c r="E5313" t="str">
        <f>IF(A5313&lt;&gt;"",Belegerfassung!B5321,"")</f>
        <v/>
      </c>
      <c r="F5313" t="str">
        <f>IF(Belegerfassung!L5321="","",IF(Belegerfassung!L5321&lt;&gt;"",IF(Belegerfassung!L5321&lt;&gt;"",IF(Belegerfassung!J5321&lt;&gt;0,VLOOKUP(Belegerfassung!L5321,Abfrage!$A$2:$C$19,2,),VLOOKUP(Belegerfassung!L5321,Abfrage!$A$2:$C$19,3,)),"")))</f>
        <v/>
      </c>
      <c r="G5313" t="str">
        <f t="shared" si="246"/>
        <v/>
      </c>
      <c r="H5313" s="31" t="str">
        <f>IF(A5313&lt;&gt;"",-Belegerfassung!J5321+Belegerfassung!K5321,"")</f>
        <v/>
      </c>
      <c r="I5313" s="49" t="str">
        <f>IFERROR(IF(H5313&lt;&gt;"",Belegerfassung!L5321*100,""),IF(OR(Belegerfassung!L5321="Leistung EU - Erlöse",Belegerfassung!L5321="Lieferungen EU-Erlöse",Belegerfassung!L5321="EUST",Belegerfassung!L5321="Bauleistungen 20%")=TRUE,"",MID(Belegerfassung!L5321,4,2)))</f>
        <v/>
      </c>
      <c r="J5313" s="6" t="str">
        <f>IF(A5313&lt;&gt;"",LEFT(Belegerfassung!D5321,40),"")</f>
        <v/>
      </c>
      <c r="K5313" t="str">
        <f>IF(A5313&lt;&gt;"",VLOOKUP(D5313,Abfrage!$F$2:$G$21,2,FALSE),"")</f>
        <v/>
      </c>
      <c r="L5313" s="6" t="str">
        <f>IF(Belegerfassung!H5321&lt;&gt;"",Belegerfassung!H5321,"")</f>
        <v/>
      </c>
      <c r="M5313" t="str">
        <f>IFERROR(IF(Belegerfassung!E5321&lt;&gt;"",VLOOKUP(Belegerfassung!E5321,Abfrage!$L$2:$M$15,2,),""),"")</f>
        <v/>
      </c>
      <c r="N5313" t="str">
        <f t="shared" si="247"/>
        <v/>
      </c>
      <c r="O5313" t="str">
        <f t="shared" si="248"/>
        <v/>
      </c>
      <c r="P5313" t="str">
        <f>IF(Belegerfassung!G5321&lt;&gt;"",CONCATENATE(Belegerfassung!G5321,".pdf"),"")</f>
        <v/>
      </c>
    </row>
    <row r="5314" spans="1:16">
      <c r="A5314" t="str">
        <f>IF(Belegerfassung!C5322&lt;&gt;"",0,"")</f>
        <v/>
      </c>
      <c r="B5314" t="str">
        <f>IFERROR(VLOOKUP(Belegerfassung!I5322,Konten!A:D,2,FALSE),"")</f>
        <v/>
      </c>
      <c r="C5314" t="str">
        <f>IF(A5314&lt;&gt;"",TEXT(Belegerfassung!C5322,"TT.MM.JJJJ"),"")</f>
        <v/>
      </c>
      <c r="D5314" t="str">
        <f>IFERROR(VLOOKUP(Belegerfassung!A5322,Abfrage!$E$2:$F$20,2,FALSE),"")</f>
        <v/>
      </c>
      <c r="E5314" t="str">
        <f>IF(A5314&lt;&gt;"",Belegerfassung!B5322,"")</f>
        <v/>
      </c>
      <c r="F5314" t="str">
        <f>IF(Belegerfassung!L5322="","",IF(Belegerfassung!L5322&lt;&gt;"",IF(Belegerfassung!L5322&lt;&gt;"",IF(Belegerfassung!J5322&lt;&gt;0,VLOOKUP(Belegerfassung!L5322,Abfrage!$A$2:$C$19,2,),VLOOKUP(Belegerfassung!L5322,Abfrage!$A$2:$C$19,3,)),"")))</f>
        <v/>
      </c>
      <c r="G5314" t="str">
        <f t="shared" si="246"/>
        <v/>
      </c>
      <c r="H5314" s="31" t="str">
        <f>IF(A5314&lt;&gt;"",-Belegerfassung!J5322+Belegerfassung!K5322,"")</f>
        <v/>
      </c>
      <c r="I5314" s="49" t="str">
        <f>IFERROR(IF(H5314&lt;&gt;"",Belegerfassung!L5322*100,""),IF(OR(Belegerfassung!L5322="Leistung EU - Erlöse",Belegerfassung!L5322="Lieferungen EU-Erlöse",Belegerfassung!L5322="EUST",Belegerfassung!L5322="Bauleistungen 20%")=TRUE,"",MID(Belegerfassung!L5322,4,2)))</f>
        <v/>
      </c>
      <c r="J5314" s="6" t="str">
        <f>IF(A5314&lt;&gt;"",LEFT(Belegerfassung!D5322,40),"")</f>
        <v/>
      </c>
      <c r="K5314" t="str">
        <f>IF(A5314&lt;&gt;"",VLOOKUP(D5314,Abfrage!$F$2:$G$21,2,FALSE),"")</f>
        <v/>
      </c>
      <c r="L5314" s="6" t="str">
        <f>IF(Belegerfassung!H5322&lt;&gt;"",Belegerfassung!H5322,"")</f>
        <v/>
      </c>
      <c r="M5314" t="str">
        <f>IFERROR(IF(Belegerfassung!E5322&lt;&gt;"",VLOOKUP(Belegerfassung!E5322,Abfrage!$L$2:$M$15,2,),""),"")</f>
        <v/>
      </c>
      <c r="N5314" t="str">
        <f t="shared" si="247"/>
        <v/>
      </c>
      <c r="O5314" t="str">
        <f t="shared" si="248"/>
        <v/>
      </c>
      <c r="P5314" t="str">
        <f>IF(Belegerfassung!G5322&lt;&gt;"",CONCATENATE(Belegerfassung!G5322,".pdf"),"")</f>
        <v/>
      </c>
    </row>
    <row r="5315" spans="1:16">
      <c r="A5315" t="str">
        <f>IF(Belegerfassung!C5323&lt;&gt;"",0,"")</f>
        <v/>
      </c>
      <c r="B5315" t="str">
        <f>IFERROR(VLOOKUP(Belegerfassung!I5323,Konten!A:D,2,FALSE),"")</f>
        <v/>
      </c>
      <c r="C5315" t="str">
        <f>IF(A5315&lt;&gt;"",TEXT(Belegerfassung!C5323,"TT.MM.JJJJ"),"")</f>
        <v/>
      </c>
      <c r="D5315" t="str">
        <f>IFERROR(VLOOKUP(Belegerfassung!A5323,Abfrage!$E$2:$F$20,2,FALSE),"")</f>
        <v/>
      </c>
      <c r="E5315" t="str">
        <f>IF(A5315&lt;&gt;"",Belegerfassung!B5323,"")</f>
        <v/>
      </c>
      <c r="F5315" t="str">
        <f>IF(Belegerfassung!L5323="","",IF(Belegerfassung!L5323&lt;&gt;"",IF(Belegerfassung!L5323&lt;&gt;"",IF(Belegerfassung!J5323&lt;&gt;0,VLOOKUP(Belegerfassung!L5323,Abfrage!$A$2:$C$19,2,),VLOOKUP(Belegerfassung!L5323,Abfrage!$A$2:$C$19,3,)),"")))</f>
        <v/>
      </c>
      <c r="G5315" t="str">
        <f t="shared" ref="G5315:G5378" si="249">IF(A5315&lt;&gt;"",1,"")</f>
        <v/>
      </c>
      <c r="H5315" s="31" t="str">
        <f>IF(A5315&lt;&gt;"",-Belegerfassung!J5323+Belegerfassung!K5323,"")</f>
        <v/>
      </c>
      <c r="I5315" s="49" t="str">
        <f>IFERROR(IF(H5315&lt;&gt;"",Belegerfassung!L5323*100,""),IF(OR(Belegerfassung!L5323="Leistung EU - Erlöse",Belegerfassung!L5323="Lieferungen EU-Erlöse",Belegerfassung!L5323="EUST",Belegerfassung!L5323="Bauleistungen 20%")=TRUE,"",MID(Belegerfassung!L5323,4,2)))</f>
        <v/>
      </c>
      <c r="J5315" s="6" t="str">
        <f>IF(A5315&lt;&gt;"",LEFT(Belegerfassung!D5323,40),"")</f>
        <v/>
      </c>
      <c r="K5315" t="str">
        <f>IF(A5315&lt;&gt;"",VLOOKUP(D5315,Abfrage!$F$2:$G$21,2,FALSE),"")</f>
        <v/>
      </c>
      <c r="L5315" s="6" t="str">
        <f>IF(Belegerfassung!H5323&lt;&gt;"",Belegerfassung!H5323,"")</f>
        <v/>
      </c>
      <c r="M5315" t="str">
        <f>IFERROR(IF(Belegerfassung!E5323&lt;&gt;"",VLOOKUP(Belegerfassung!E5323,Abfrage!$L$2:$M$15,2,),""),"")</f>
        <v/>
      </c>
      <c r="N5315" t="str">
        <f t="shared" ref="N5315:N5378" si="250">IF(A5315&lt;&gt;"","E","")</f>
        <v/>
      </c>
      <c r="O5315" t="str">
        <f t="shared" ref="O5315:O5378" si="251">IF(A5315&lt;&gt;"","A","")</f>
        <v/>
      </c>
      <c r="P5315" t="str">
        <f>IF(Belegerfassung!G5323&lt;&gt;"",CONCATENATE(Belegerfassung!G5323,".pdf"),"")</f>
        <v/>
      </c>
    </row>
    <row r="5316" spans="1:16">
      <c r="A5316" t="str">
        <f>IF(Belegerfassung!C5324&lt;&gt;"",0,"")</f>
        <v/>
      </c>
      <c r="B5316" t="str">
        <f>IFERROR(VLOOKUP(Belegerfassung!I5324,Konten!A:D,2,FALSE),"")</f>
        <v/>
      </c>
      <c r="C5316" t="str">
        <f>IF(A5316&lt;&gt;"",TEXT(Belegerfassung!C5324,"TT.MM.JJJJ"),"")</f>
        <v/>
      </c>
      <c r="D5316" t="str">
        <f>IFERROR(VLOOKUP(Belegerfassung!A5324,Abfrage!$E$2:$F$20,2,FALSE),"")</f>
        <v/>
      </c>
      <c r="E5316" t="str">
        <f>IF(A5316&lt;&gt;"",Belegerfassung!B5324,"")</f>
        <v/>
      </c>
      <c r="F5316" t="str">
        <f>IF(Belegerfassung!L5324="","",IF(Belegerfassung!L5324&lt;&gt;"",IF(Belegerfassung!L5324&lt;&gt;"",IF(Belegerfassung!J5324&lt;&gt;0,VLOOKUP(Belegerfassung!L5324,Abfrage!$A$2:$C$19,2,),VLOOKUP(Belegerfassung!L5324,Abfrage!$A$2:$C$19,3,)),"")))</f>
        <v/>
      </c>
      <c r="G5316" t="str">
        <f t="shared" si="249"/>
        <v/>
      </c>
      <c r="H5316" s="31" t="str">
        <f>IF(A5316&lt;&gt;"",-Belegerfassung!J5324+Belegerfassung!K5324,"")</f>
        <v/>
      </c>
      <c r="I5316" s="49" t="str">
        <f>IFERROR(IF(H5316&lt;&gt;"",Belegerfassung!L5324*100,""),IF(OR(Belegerfassung!L5324="Leistung EU - Erlöse",Belegerfassung!L5324="Lieferungen EU-Erlöse",Belegerfassung!L5324="EUST",Belegerfassung!L5324="Bauleistungen 20%")=TRUE,"",MID(Belegerfassung!L5324,4,2)))</f>
        <v/>
      </c>
      <c r="J5316" s="6" t="str">
        <f>IF(A5316&lt;&gt;"",LEFT(Belegerfassung!D5324,40),"")</f>
        <v/>
      </c>
      <c r="K5316" t="str">
        <f>IF(A5316&lt;&gt;"",VLOOKUP(D5316,Abfrage!$F$2:$G$21,2,FALSE),"")</f>
        <v/>
      </c>
      <c r="L5316" s="6" t="str">
        <f>IF(Belegerfassung!H5324&lt;&gt;"",Belegerfassung!H5324,"")</f>
        <v/>
      </c>
      <c r="M5316" t="str">
        <f>IFERROR(IF(Belegerfassung!E5324&lt;&gt;"",VLOOKUP(Belegerfassung!E5324,Abfrage!$L$2:$M$15,2,),""),"")</f>
        <v/>
      </c>
      <c r="N5316" t="str">
        <f t="shared" si="250"/>
        <v/>
      </c>
      <c r="O5316" t="str">
        <f t="shared" si="251"/>
        <v/>
      </c>
      <c r="P5316" t="str">
        <f>IF(Belegerfassung!G5324&lt;&gt;"",CONCATENATE(Belegerfassung!G5324,".pdf"),"")</f>
        <v/>
      </c>
    </row>
    <row r="5317" spans="1:16">
      <c r="A5317" t="str">
        <f>IF(Belegerfassung!C5325&lt;&gt;"",0,"")</f>
        <v/>
      </c>
      <c r="B5317" t="str">
        <f>IFERROR(VLOOKUP(Belegerfassung!I5325,Konten!A:D,2,FALSE),"")</f>
        <v/>
      </c>
      <c r="C5317" t="str">
        <f>IF(A5317&lt;&gt;"",TEXT(Belegerfassung!C5325,"TT.MM.JJJJ"),"")</f>
        <v/>
      </c>
      <c r="D5317" t="str">
        <f>IFERROR(VLOOKUP(Belegerfassung!A5325,Abfrage!$E$2:$F$20,2,FALSE),"")</f>
        <v/>
      </c>
      <c r="E5317" t="str">
        <f>IF(A5317&lt;&gt;"",Belegerfassung!B5325,"")</f>
        <v/>
      </c>
      <c r="F5317" t="str">
        <f>IF(Belegerfassung!L5325="","",IF(Belegerfassung!L5325&lt;&gt;"",IF(Belegerfassung!L5325&lt;&gt;"",IF(Belegerfassung!J5325&lt;&gt;0,VLOOKUP(Belegerfassung!L5325,Abfrage!$A$2:$C$19,2,),VLOOKUP(Belegerfassung!L5325,Abfrage!$A$2:$C$19,3,)),"")))</f>
        <v/>
      </c>
      <c r="G5317" t="str">
        <f t="shared" si="249"/>
        <v/>
      </c>
      <c r="H5317" s="31" t="str">
        <f>IF(A5317&lt;&gt;"",-Belegerfassung!J5325+Belegerfassung!K5325,"")</f>
        <v/>
      </c>
      <c r="I5317" s="49" t="str">
        <f>IFERROR(IF(H5317&lt;&gt;"",Belegerfassung!L5325*100,""),IF(OR(Belegerfassung!L5325="Leistung EU - Erlöse",Belegerfassung!L5325="Lieferungen EU-Erlöse",Belegerfassung!L5325="EUST",Belegerfassung!L5325="Bauleistungen 20%")=TRUE,"",MID(Belegerfassung!L5325,4,2)))</f>
        <v/>
      </c>
      <c r="J5317" s="6" t="str">
        <f>IF(A5317&lt;&gt;"",LEFT(Belegerfassung!D5325,40),"")</f>
        <v/>
      </c>
      <c r="K5317" t="str">
        <f>IF(A5317&lt;&gt;"",VLOOKUP(D5317,Abfrage!$F$2:$G$21,2,FALSE),"")</f>
        <v/>
      </c>
      <c r="L5317" s="6" t="str">
        <f>IF(Belegerfassung!H5325&lt;&gt;"",Belegerfassung!H5325,"")</f>
        <v/>
      </c>
      <c r="M5317" t="str">
        <f>IFERROR(IF(Belegerfassung!E5325&lt;&gt;"",VLOOKUP(Belegerfassung!E5325,Abfrage!$L$2:$M$15,2,),""),"")</f>
        <v/>
      </c>
      <c r="N5317" t="str">
        <f t="shared" si="250"/>
        <v/>
      </c>
      <c r="O5317" t="str">
        <f t="shared" si="251"/>
        <v/>
      </c>
      <c r="P5317" t="str">
        <f>IF(Belegerfassung!G5325&lt;&gt;"",CONCATENATE(Belegerfassung!G5325,".pdf"),"")</f>
        <v/>
      </c>
    </row>
    <row r="5318" spans="1:16">
      <c r="A5318" t="str">
        <f>IF(Belegerfassung!C5326&lt;&gt;"",0,"")</f>
        <v/>
      </c>
      <c r="B5318" t="str">
        <f>IFERROR(VLOOKUP(Belegerfassung!I5326,Konten!A:D,2,FALSE),"")</f>
        <v/>
      </c>
      <c r="C5318" t="str">
        <f>IF(A5318&lt;&gt;"",TEXT(Belegerfassung!C5326,"TT.MM.JJJJ"),"")</f>
        <v/>
      </c>
      <c r="D5318" t="str">
        <f>IFERROR(VLOOKUP(Belegerfassung!A5326,Abfrage!$E$2:$F$20,2,FALSE),"")</f>
        <v/>
      </c>
      <c r="E5318" t="str">
        <f>IF(A5318&lt;&gt;"",Belegerfassung!B5326,"")</f>
        <v/>
      </c>
      <c r="F5318" t="str">
        <f>IF(Belegerfassung!L5326="","",IF(Belegerfassung!L5326&lt;&gt;"",IF(Belegerfassung!L5326&lt;&gt;"",IF(Belegerfassung!J5326&lt;&gt;0,VLOOKUP(Belegerfassung!L5326,Abfrage!$A$2:$C$19,2,),VLOOKUP(Belegerfassung!L5326,Abfrage!$A$2:$C$19,3,)),"")))</f>
        <v/>
      </c>
      <c r="G5318" t="str">
        <f t="shared" si="249"/>
        <v/>
      </c>
      <c r="H5318" s="31" t="str">
        <f>IF(A5318&lt;&gt;"",-Belegerfassung!J5326+Belegerfassung!K5326,"")</f>
        <v/>
      </c>
      <c r="I5318" s="49" t="str">
        <f>IFERROR(IF(H5318&lt;&gt;"",Belegerfassung!L5326*100,""),IF(OR(Belegerfassung!L5326="Leistung EU - Erlöse",Belegerfassung!L5326="Lieferungen EU-Erlöse",Belegerfassung!L5326="EUST",Belegerfassung!L5326="Bauleistungen 20%")=TRUE,"",MID(Belegerfassung!L5326,4,2)))</f>
        <v/>
      </c>
      <c r="J5318" s="6" t="str">
        <f>IF(A5318&lt;&gt;"",LEFT(Belegerfassung!D5326,40),"")</f>
        <v/>
      </c>
      <c r="K5318" t="str">
        <f>IF(A5318&lt;&gt;"",VLOOKUP(D5318,Abfrage!$F$2:$G$21,2,FALSE),"")</f>
        <v/>
      </c>
      <c r="L5318" s="6" t="str">
        <f>IF(Belegerfassung!H5326&lt;&gt;"",Belegerfassung!H5326,"")</f>
        <v/>
      </c>
      <c r="M5318" t="str">
        <f>IFERROR(IF(Belegerfassung!E5326&lt;&gt;"",VLOOKUP(Belegerfassung!E5326,Abfrage!$L$2:$M$15,2,),""),"")</f>
        <v/>
      </c>
      <c r="N5318" t="str">
        <f t="shared" si="250"/>
        <v/>
      </c>
      <c r="O5318" t="str">
        <f t="shared" si="251"/>
        <v/>
      </c>
      <c r="P5318" t="str">
        <f>IF(Belegerfassung!G5326&lt;&gt;"",CONCATENATE(Belegerfassung!G5326,".pdf"),"")</f>
        <v/>
      </c>
    </row>
    <row r="5319" spans="1:16">
      <c r="A5319" t="str">
        <f>IF(Belegerfassung!C5327&lt;&gt;"",0,"")</f>
        <v/>
      </c>
      <c r="B5319" t="str">
        <f>IFERROR(VLOOKUP(Belegerfassung!I5327,Konten!A:D,2,FALSE),"")</f>
        <v/>
      </c>
      <c r="C5319" t="str">
        <f>IF(A5319&lt;&gt;"",TEXT(Belegerfassung!C5327,"TT.MM.JJJJ"),"")</f>
        <v/>
      </c>
      <c r="D5319" t="str">
        <f>IFERROR(VLOOKUP(Belegerfassung!A5327,Abfrage!$E$2:$F$20,2,FALSE),"")</f>
        <v/>
      </c>
      <c r="E5319" t="str">
        <f>IF(A5319&lt;&gt;"",Belegerfassung!B5327,"")</f>
        <v/>
      </c>
      <c r="F5319" t="str">
        <f>IF(Belegerfassung!L5327="","",IF(Belegerfassung!L5327&lt;&gt;"",IF(Belegerfassung!L5327&lt;&gt;"",IF(Belegerfassung!J5327&lt;&gt;0,VLOOKUP(Belegerfassung!L5327,Abfrage!$A$2:$C$19,2,),VLOOKUP(Belegerfassung!L5327,Abfrage!$A$2:$C$19,3,)),"")))</f>
        <v/>
      </c>
      <c r="G5319" t="str">
        <f t="shared" si="249"/>
        <v/>
      </c>
      <c r="H5319" s="31" t="str">
        <f>IF(A5319&lt;&gt;"",-Belegerfassung!J5327+Belegerfassung!K5327,"")</f>
        <v/>
      </c>
      <c r="I5319" s="49" t="str">
        <f>IFERROR(IF(H5319&lt;&gt;"",Belegerfassung!L5327*100,""),IF(OR(Belegerfassung!L5327="Leistung EU - Erlöse",Belegerfassung!L5327="Lieferungen EU-Erlöse",Belegerfassung!L5327="EUST",Belegerfassung!L5327="Bauleistungen 20%")=TRUE,"",MID(Belegerfassung!L5327,4,2)))</f>
        <v/>
      </c>
      <c r="J5319" s="6" t="str">
        <f>IF(A5319&lt;&gt;"",LEFT(Belegerfassung!D5327,40),"")</f>
        <v/>
      </c>
      <c r="K5319" t="str">
        <f>IF(A5319&lt;&gt;"",VLOOKUP(D5319,Abfrage!$F$2:$G$21,2,FALSE),"")</f>
        <v/>
      </c>
      <c r="L5319" s="6" t="str">
        <f>IF(Belegerfassung!H5327&lt;&gt;"",Belegerfassung!H5327,"")</f>
        <v/>
      </c>
      <c r="M5319" t="str">
        <f>IFERROR(IF(Belegerfassung!E5327&lt;&gt;"",VLOOKUP(Belegerfassung!E5327,Abfrage!$L$2:$M$15,2,),""),"")</f>
        <v/>
      </c>
      <c r="N5319" t="str">
        <f t="shared" si="250"/>
        <v/>
      </c>
      <c r="O5319" t="str">
        <f t="shared" si="251"/>
        <v/>
      </c>
      <c r="P5319" t="str">
        <f>IF(Belegerfassung!G5327&lt;&gt;"",CONCATENATE(Belegerfassung!G5327,".pdf"),"")</f>
        <v/>
      </c>
    </row>
    <row r="5320" spans="1:16">
      <c r="A5320" t="str">
        <f>IF(Belegerfassung!C5328&lt;&gt;"",0,"")</f>
        <v/>
      </c>
      <c r="B5320" t="str">
        <f>IFERROR(VLOOKUP(Belegerfassung!I5328,Konten!A:D,2,FALSE),"")</f>
        <v/>
      </c>
      <c r="C5320" t="str">
        <f>IF(A5320&lt;&gt;"",TEXT(Belegerfassung!C5328,"TT.MM.JJJJ"),"")</f>
        <v/>
      </c>
      <c r="D5320" t="str">
        <f>IFERROR(VLOOKUP(Belegerfassung!A5328,Abfrage!$E$2:$F$20,2,FALSE),"")</f>
        <v/>
      </c>
      <c r="E5320" t="str">
        <f>IF(A5320&lt;&gt;"",Belegerfassung!B5328,"")</f>
        <v/>
      </c>
      <c r="F5320" t="str">
        <f>IF(Belegerfassung!L5328="","",IF(Belegerfassung!L5328&lt;&gt;"",IF(Belegerfassung!L5328&lt;&gt;"",IF(Belegerfassung!J5328&lt;&gt;0,VLOOKUP(Belegerfassung!L5328,Abfrage!$A$2:$C$19,2,),VLOOKUP(Belegerfassung!L5328,Abfrage!$A$2:$C$19,3,)),"")))</f>
        <v/>
      </c>
      <c r="G5320" t="str">
        <f t="shared" si="249"/>
        <v/>
      </c>
      <c r="H5320" s="31" t="str">
        <f>IF(A5320&lt;&gt;"",-Belegerfassung!J5328+Belegerfassung!K5328,"")</f>
        <v/>
      </c>
      <c r="I5320" s="49" t="str">
        <f>IFERROR(IF(H5320&lt;&gt;"",Belegerfassung!L5328*100,""),IF(OR(Belegerfassung!L5328="Leistung EU - Erlöse",Belegerfassung!L5328="Lieferungen EU-Erlöse",Belegerfassung!L5328="EUST",Belegerfassung!L5328="Bauleistungen 20%")=TRUE,"",MID(Belegerfassung!L5328,4,2)))</f>
        <v/>
      </c>
      <c r="J5320" s="6" t="str">
        <f>IF(A5320&lt;&gt;"",LEFT(Belegerfassung!D5328,40),"")</f>
        <v/>
      </c>
      <c r="K5320" t="str">
        <f>IF(A5320&lt;&gt;"",VLOOKUP(D5320,Abfrage!$F$2:$G$21,2,FALSE),"")</f>
        <v/>
      </c>
      <c r="L5320" s="6" t="str">
        <f>IF(Belegerfassung!H5328&lt;&gt;"",Belegerfassung!H5328,"")</f>
        <v/>
      </c>
      <c r="M5320" t="str">
        <f>IFERROR(IF(Belegerfassung!E5328&lt;&gt;"",VLOOKUP(Belegerfassung!E5328,Abfrage!$L$2:$M$15,2,),""),"")</f>
        <v/>
      </c>
      <c r="N5320" t="str">
        <f t="shared" si="250"/>
        <v/>
      </c>
      <c r="O5320" t="str">
        <f t="shared" si="251"/>
        <v/>
      </c>
      <c r="P5320" t="str">
        <f>IF(Belegerfassung!G5328&lt;&gt;"",CONCATENATE(Belegerfassung!G5328,".pdf"),"")</f>
        <v/>
      </c>
    </row>
    <row r="5321" spans="1:16">
      <c r="A5321" t="str">
        <f>IF(Belegerfassung!C5329&lt;&gt;"",0,"")</f>
        <v/>
      </c>
      <c r="B5321" t="str">
        <f>IFERROR(VLOOKUP(Belegerfassung!I5329,Konten!A:D,2,FALSE),"")</f>
        <v/>
      </c>
      <c r="C5321" t="str">
        <f>IF(A5321&lt;&gt;"",TEXT(Belegerfassung!C5329,"TT.MM.JJJJ"),"")</f>
        <v/>
      </c>
      <c r="D5321" t="str">
        <f>IFERROR(VLOOKUP(Belegerfassung!A5329,Abfrage!$E$2:$F$20,2,FALSE),"")</f>
        <v/>
      </c>
      <c r="E5321" t="str">
        <f>IF(A5321&lt;&gt;"",Belegerfassung!B5329,"")</f>
        <v/>
      </c>
      <c r="F5321" t="str">
        <f>IF(Belegerfassung!L5329="","",IF(Belegerfassung!L5329&lt;&gt;"",IF(Belegerfassung!L5329&lt;&gt;"",IF(Belegerfassung!J5329&lt;&gt;0,VLOOKUP(Belegerfassung!L5329,Abfrage!$A$2:$C$19,2,),VLOOKUP(Belegerfassung!L5329,Abfrage!$A$2:$C$19,3,)),"")))</f>
        <v/>
      </c>
      <c r="G5321" t="str">
        <f t="shared" si="249"/>
        <v/>
      </c>
      <c r="H5321" s="31" t="str">
        <f>IF(A5321&lt;&gt;"",-Belegerfassung!J5329+Belegerfassung!K5329,"")</f>
        <v/>
      </c>
      <c r="I5321" s="49" t="str">
        <f>IFERROR(IF(H5321&lt;&gt;"",Belegerfassung!L5329*100,""),IF(OR(Belegerfassung!L5329="Leistung EU - Erlöse",Belegerfassung!L5329="Lieferungen EU-Erlöse",Belegerfassung!L5329="EUST",Belegerfassung!L5329="Bauleistungen 20%")=TRUE,"",MID(Belegerfassung!L5329,4,2)))</f>
        <v/>
      </c>
      <c r="J5321" s="6" t="str">
        <f>IF(A5321&lt;&gt;"",LEFT(Belegerfassung!D5329,40),"")</f>
        <v/>
      </c>
      <c r="K5321" t="str">
        <f>IF(A5321&lt;&gt;"",VLOOKUP(D5321,Abfrage!$F$2:$G$21,2,FALSE),"")</f>
        <v/>
      </c>
      <c r="L5321" s="6" t="str">
        <f>IF(Belegerfassung!H5329&lt;&gt;"",Belegerfassung!H5329,"")</f>
        <v/>
      </c>
      <c r="M5321" t="str">
        <f>IFERROR(IF(Belegerfassung!E5329&lt;&gt;"",VLOOKUP(Belegerfassung!E5329,Abfrage!$L$2:$M$15,2,),""),"")</f>
        <v/>
      </c>
      <c r="N5321" t="str">
        <f t="shared" si="250"/>
        <v/>
      </c>
      <c r="O5321" t="str">
        <f t="shared" si="251"/>
        <v/>
      </c>
      <c r="P5321" t="str">
        <f>IF(Belegerfassung!G5329&lt;&gt;"",CONCATENATE(Belegerfassung!G5329,".pdf"),"")</f>
        <v/>
      </c>
    </row>
    <row r="5322" spans="1:16">
      <c r="A5322" t="str">
        <f>IF(Belegerfassung!C5330&lt;&gt;"",0,"")</f>
        <v/>
      </c>
      <c r="B5322" t="str">
        <f>IFERROR(VLOOKUP(Belegerfassung!I5330,Konten!A:D,2,FALSE),"")</f>
        <v/>
      </c>
      <c r="C5322" t="str">
        <f>IF(A5322&lt;&gt;"",TEXT(Belegerfassung!C5330,"TT.MM.JJJJ"),"")</f>
        <v/>
      </c>
      <c r="D5322" t="str">
        <f>IFERROR(VLOOKUP(Belegerfassung!A5330,Abfrage!$E$2:$F$20,2,FALSE),"")</f>
        <v/>
      </c>
      <c r="E5322" t="str">
        <f>IF(A5322&lt;&gt;"",Belegerfassung!B5330,"")</f>
        <v/>
      </c>
      <c r="F5322" t="str">
        <f>IF(Belegerfassung!L5330="","",IF(Belegerfassung!L5330&lt;&gt;"",IF(Belegerfassung!L5330&lt;&gt;"",IF(Belegerfassung!J5330&lt;&gt;0,VLOOKUP(Belegerfassung!L5330,Abfrage!$A$2:$C$19,2,),VLOOKUP(Belegerfassung!L5330,Abfrage!$A$2:$C$19,3,)),"")))</f>
        <v/>
      </c>
      <c r="G5322" t="str">
        <f t="shared" si="249"/>
        <v/>
      </c>
      <c r="H5322" s="31" t="str">
        <f>IF(A5322&lt;&gt;"",-Belegerfassung!J5330+Belegerfassung!K5330,"")</f>
        <v/>
      </c>
      <c r="I5322" s="49" t="str">
        <f>IFERROR(IF(H5322&lt;&gt;"",Belegerfassung!L5330*100,""),IF(OR(Belegerfassung!L5330="Leistung EU - Erlöse",Belegerfassung!L5330="Lieferungen EU-Erlöse",Belegerfassung!L5330="EUST",Belegerfassung!L5330="Bauleistungen 20%")=TRUE,"",MID(Belegerfassung!L5330,4,2)))</f>
        <v/>
      </c>
      <c r="J5322" s="6" t="str">
        <f>IF(A5322&lt;&gt;"",LEFT(Belegerfassung!D5330,40),"")</f>
        <v/>
      </c>
      <c r="K5322" t="str">
        <f>IF(A5322&lt;&gt;"",VLOOKUP(D5322,Abfrage!$F$2:$G$21,2,FALSE),"")</f>
        <v/>
      </c>
      <c r="L5322" s="6" t="str">
        <f>IF(Belegerfassung!H5330&lt;&gt;"",Belegerfassung!H5330,"")</f>
        <v/>
      </c>
      <c r="M5322" t="str">
        <f>IFERROR(IF(Belegerfassung!E5330&lt;&gt;"",VLOOKUP(Belegerfassung!E5330,Abfrage!$L$2:$M$15,2,),""),"")</f>
        <v/>
      </c>
      <c r="N5322" t="str">
        <f t="shared" si="250"/>
        <v/>
      </c>
      <c r="O5322" t="str">
        <f t="shared" si="251"/>
        <v/>
      </c>
      <c r="P5322" t="str">
        <f>IF(Belegerfassung!G5330&lt;&gt;"",CONCATENATE(Belegerfassung!G5330,".pdf"),"")</f>
        <v/>
      </c>
    </row>
    <row r="5323" spans="1:16">
      <c r="A5323" t="str">
        <f>IF(Belegerfassung!C5331&lt;&gt;"",0,"")</f>
        <v/>
      </c>
      <c r="B5323" t="str">
        <f>IFERROR(VLOOKUP(Belegerfassung!I5331,Konten!A:D,2,FALSE),"")</f>
        <v/>
      </c>
      <c r="C5323" t="str">
        <f>IF(A5323&lt;&gt;"",TEXT(Belegerfassung!C5331,"TT.MM.JJJJ"),"")</f>
        <v/>
      </c>
      <c r="D5323" t="str">
        <f>IFERROR(VLOOKUP(Belegerfassung!A5331,Abfrage!$E$2:$F$20,2,FALSE),"")</f>
        <v/>
      </c>
      <c r="E5323" t="str">
        <f>IF(A5323&lt;&gt;"",Belegerfassung!B5331,"")</f>
        <v/>
      </c>
      <c r="F5323" t="str">
        <f>IF(Belegerfassung!L5331="","",IF(Belegerfassung!L5331&lt;&gt;"",IF(Belegerfassung!L5331&lt;&gt;"",IF(Belegerfassung!J5331&lt;&gt;0,VLOOKUP(Belegerfassung!L5331,Abfrage!$A$2:$C$19,2,),VLOOKUP(Belegerfassung!L5331,Abfrage!$A$2:$C$19,3,)),"")))</f>
        <v/>
      </c>
      <c r="G5323" t="str">
        <f t="shared" si="249"/>
        <v/>
      </c>
      <c r="H5323" s="31" t="str">
        <f>IF(A5323&lt;&gt;"",-Belegerfassung!J5331+Belegerfassung!K5331,"")</f>
        <v/>
      </c>
      <c r="I5323" s="49" t="str">
        <f>IFERROR(IF(H5323&lt;&gt;"",Belegerfassung!L5331*100,""),IF(OR(Belegerfassung!L5331="Leistung EU - Erlöse",Belegerfassung!L5331="Lieferungen EU-Erlöse",Belegerfassung!L5331="EUST",Belegerfassung!L5331="Bauleistungen 20%")=TRUE,"",MID(Belegerfassung!L5331,4,2)))</f>
        <v/>
      </c>
      <c r="J5323" s="6" t="str">
        <f>IF(A5323&lt;&gt;"",LEFT(Belegerfassung!D5331,40),"")</f>
        <v/>
      </c>
      <c r="K5323" t="str">
        <f>IF(A5323&lt;&gt;"",VLOOKUP(D5323,Abfrage!$F$2:$G$21,2,FALSE),"")</f>
        <v/>
      </c>
      <c r="L5323" s="6" t="str">
        <f>IF(Belegerfassung!H5331&lt;&gt;"",Belegerfassung!H5331,"")</f>
        <v/>
      </c>
      <c r="M5323" t="str">
        <f>IFERROR(IF(Belegerfassung!E5331&lt;&gt;"",VLOOKUP(Belegerfassung!E5331,Abfrage!$L$2:$M$15,2,),""),"")</f>
        <v/>
      </c>
      <c r="N5323" t="str">
        <f t="shared" si="250"/>
        <v/>
      </c>
      <c r="O5323" t="str">
        <f t="shared" si="251"/>
        <v/>
      </c>
      <c r="P5323" t="str">
        <f>IF(Belegerfassung!G5331&lt;&gt;"",CONCATENATE(Belegerfassung!G5331,".pdf"),"")</f>
        <v/>
      </c>
    </row>
    <row r="5324" spans="1:16">
      <c r="A5324" t="str">
        <f>IF(Belegerfassung!C5332&lt;&gt;"",0,"")</f>
        <v/>
      </c>
      <c r="B5324" t="str">
        <f>IFERROR(VLOOKUP(Belegerfassung!I5332,Konten!A:D,2,FALSE),"")</f>
        <v/>
      </c>
      <c r="C5324" t="str">
        <f>IF(A5324&lt;&gt;"",TEXT(Belegerfassung!C5332,"TT.MM.JJJJ"),"")</f>
        <v/>
      </c>
      <c r="D5324" t="str">
        <f>IFERROR(VLOOKUP(Belegerfassung!A5332,Abfrage!$E$2:$F$20,2,FALSE),"")</f>
        <v/>
      </c>
      <c r="E5324" t="str">
        <f>IF(A5324&lt;&gt;"",Belegerfassung!B5332,"")</f>
        <v/>
      </c>
      <c r="F5324" t="str">
        <f>IF(Belegerfassung!L5332="","",IF(Belegerfassung!L5332&lt;&gt;"",IF(Belegerfassung!L5332&lt;&gt;"",IF(Belegerfassung!J5332&lt;&gt;0,VLOOKUP(Belegerfassung!L5332,Abfrage!$A$2:$C$19,2,),VLOOKUP(Belegerfassung!L5332,Abfrage!$A$2:$C$19,3,)),"")))</f>
        <v/>
      </c>
      <c r="G5324" t="str">
        <f t="shared" si="249"/>
        <v/>
      </c>
      <c r="H5324" s="31" t="str">
        <f>IF(A5324&lt;&gt;"",-Belegerfassung!J5332+Belegerfassung!K5332,"")</f>
        <v/>
      </c>
      <c r="I5324" s="49" t="str">
        <f>IFERROR(IF(H5324&lt;&gt;"",Belegerfassung!L5332*100,""),IF(OR(Belegerfassung!L5332="Leistung EU - Erlöse",Belegerfassung!L5332="Lieferungen EU-Erlöse",Belegerfassung!L5332="EUST",Belegerfassung!L5332="Bauleistungen 20%")=TRUE,"",MID(Belegerfassung!L5332,4,2)))</f>
        <v/>
      </c>
      <c r="J5324" s="6" t="str">
        <f>IF(A5324&lt;&gt;"",LEFT(Belegerfassung!D5332,40),"")</f>
        <v/>
      </c>
      <c r="K5324" t="str">
        <f>IF(A5324&lt;&gt;"",VLOOKUP(D5324,Abfrage!$F$2:$G$21,2,FALSE),"")</f>
        <v/>
      </c>
      <c r="L5324" s="6" t="str">
        <f>IF(Belegerfassung!H5332&lt;&gt;"",Belegerfassung!H5332,"")</f>
        <v/>
      </c>
      <c r="M5324" t="str">
        <f>IFERROR(IF(Belegerfassung!E5332&lt;&gt;"",VLOOKUP(Belegerfassung!E5332,Abfrage!$L$2:$M$15,2,),""),"")</f>
        <v/>
      </c>
      <c r="N5324" t="str">
        <f t="shared" si="250"/>
        <v/>
      </c>
      <c r="O5324" t="str">
        <f t="shared" si="251"/>
        <v/>
      </c>
      <c r="P5324" t="str">
        <f>IF(Belegerfassung!G5332&lt;&gt;"",CONCATENATE(Belegerfassung!G5332,".pdf"),"")</f>
        <v/>
      </c>
    </row>
    <row r="5325" spans="1:16">
      <c r="A5325" t="str">
        <f>IF(Belegerfassung!C5333&lt;&gt;"",0,"")</f>
        <v/>
      </c>
      <c r="B5325" t="str">
        <f>IFERROR(VLOOKUP(Belegerfassung!I5333,Konten!A:D,2,FALSE),"")</f>
        <v/>
      </c>
      <c r="C5325" t="str">
        <f>IF(A5325&lt;&gt;"",TEXT(Belegerfassung!C5333,"TT.MM.JJJJ"),"")</f>
        <v/>
      </c>
      <c r="D5325" t="str">
        <f>IFERROR(VLOOKUP(Belegerfassung!A5333,Abfrage!$E$2:$F$20,2,FALSE),"")</f>
        <v/>
      </c>
      <c r="E5325" t="str">
        <f>IF(A5325&lt;&gt;"",Belegerfassung!B5333,"")</f>
        <v/>
      </c>
      <c r="F5325" t="str">
        <f>IF(Belegerfassung!L5333="","",IF(Belegerfassung!L5333&lt;&gt;"",IF(Belegerfassung!L5333&lt;&gt;"",IF(Belegerfassung!J5333&lt;&gt;0,VLOOKUP(Belegerfassung!L5333,Abfrage!$A$2:$C$19,2,),VLOOKUP(Belegerfassung!L5333,Abfrage!$A$2:$C$19,3,)),"")))</f>
        <v/>
      </c>
      <c r="G5325" t="str">
        <f t="shared" si="249"/>
        <v/>
      </c>
      <c r="H5325" s="31" t="str">
        <f>IF(A5325&lt;&gt;"",-Belegerfassung!J5333+Belegerfassung!K5333,"")</f>
        <v/>
      </c>
      <c r="I5325" s="49" t="str">
        <f>IFERROR(IF(H5325&lt;&gt;"",Belegerfassung!L5333*100,""),IF(OR(Belegerfassung!L5333="Leistung EU - Erlöse",Belegerfassung!L5333="Lieferungen EU-Erlöse",Belegerfassung!L5333="EUST",Belegerfassung!L5333="Bauleistungen 20%")=TRUE,"",MID(Belegerfassung!L5333,4,2)))</f>
        <v/>
      </c>
      <c r="J5325" s="6" t="str">
        <f>IF(A5325&lt;&gt;"",LEFT(Belegerfassung!D5333,40),"")</f>
        <v/>
      </c>
      <c r="K5325" t="str">
        <f>IF(A5325&lt;&gt;"",VLOOKUP(D5325,Abfrage!$F$2:$G$21,2,FALSE),"")</f>
        <v/>
      </c>
      <c r="L5325" s="6" t="str">
        <f>IF(Belegerfassung!H5333&lt;&gt;"",Belegerfassung!H5333,"")</f>
        <v/>
      </c>
      <c r="M5325" t="str">
        <f>IFERROR(IF(Belegerfassung!E5333&lt;&gt;"",VLOOKUP(Belegerfassung!E5333,Abfrage!$L$2:$M$15,2,),""),"")</f>
        <v/>
      </c>
      <c r="N5325" t="str">
        <f t="shared" si="250"/>
        <v/>
      </c>
      <c r="O5325" t="str">
        <f t="shared" si="251"/>
        <v/>
      </c>
      <c r="P5325" t="str">
        <f>IF(Belegerfassung!G5333&lt;&gt;"",CONCATENATE(Belegerfassung!G5333,".pdf"),"")</f>
        <v/>
      </c>
    </row>
    <row r="5326" spans="1:16">
      <c r="A5326" t="str">
        <f>IF(Belegerfassung!C5334&lt;&gt;"",0,"")</f>
        <v/>
      </c>
      <c r="B5326" t="str">
        <f>IFERROR(VLOOKUP(Belegerfassung!I5334,Konten!A:D,2,FALSE),"")</f>
        <v/>
      </c>
      <c r="C5326" t="str">
        <f>IF(A5326&lt;&gt;"",TEXT(Belegerfassung!C5334,"TT.MM.JJJJ"),"")</f>
        <v/>
      </c>
      <c r="D5326" t="str">
        <f>IFERROR(VLOOKUP(Belegerfassung!A5334,Abfrage!$E$2:$F$20,2,FALSE),"")</f>
        <v/>
      </c>
      <c r="E5326" t="str">
        <f>IF(A5326&lt;&gt;"",Belegerfassung!B5334,"")</f>
        <v/>
      </c>
      <c r="F5326" t="str">
        <f>IF(Belegerfassung!L5334="","",IF(Belegerfassung!L5334&lt;&gt;"",IF(Belegerfassung!L5334&lt;&gt;"",IF(Belegerfassung!J5334&lt;&gt;0,VLOOKUP(Belegerfassung!L5334,Abfrage!$A$2:$C$19,2,),VLOOKUP(Belegerfassung!L5334,Abfrage!$A$2:$C$19,3,)),"")))</f>
        <v/>
      </c>
      <c r="G5326" t="str">
        <f t="shared" si="249"/>
        <v/>
      </c>
      <c r="H5326" s="31" t="str">
        <f>IF(A5326&lt;&gt;"",-Belegerfassung!J5334+Belegerfassung!K5334,"")</f>
        <v/>
      </c>
      <c r="I5326" s="49" t="str">
        <f>IFERROR(IF(H5326&lt;&gt;"",Belegerfassung!L5334*100,""),IF(OR(Belegerfassung!L5334="Leistung EU - Erlöse",Belegerfassung!L5334="Lieferungen EU-Erlöse",Belegerfassung!L5334="EUST",Belegerfassung!L5334="Bauleistungen 20%")=TRUE,"",MID(Belegerfassung!L5334,4,2)))</f>
        <v/>
      </c>
      <c r="J5326" s="6" t="str">
        <f>IF(A5326&lt;&gt;"",LEFT(Belegerfassung!D5334,40),"")</f>
        <v/>
      </c>
      <c r="K5326" t="str">
        <f>IF(A5326&lt;&gt;"",VLOOKUP(D5326,Abfrage!$F$2:$G$21,2,FALSE),"")</f>
        <v/>
      </c>
      <c r="L5326" s="6" t="str">
        <f>IF(Belegerfassung!H5334&lt;&gt;"",Belegerfassung!H5334,"")</f>
        <v/>
      </c>
      <c r="M5326" t="str">
        <f>IFERROR(IF(Belegerfassung!E5334&lt;&gt;"",VLOOKUP(Belegerfassung!E5334,Abfrage!$L$2:$M$15,2,),""),"")</f>
        <v/>
      </c>
      <c r="N5326" t="str">
        <f t="shared" si="250"/>
        <v/>
      </c>
      <c r="O5326" t="str">
        <f t="shared" si="251"/>
        <v/>
      </c>
      <c r="P5326" t="str">
        <f>IF(Belegerfassung!G5334&lt;&gt;"",CONCATENATE(Belegerfassung!G5334,".pdf"),"")</f>
        <v/>
      </c>
    </row>
    <row r="5327" spans="1:16">
      <c r="A5327" t="str">
        <f>IF(Belegerfassung!C5335&lt;&gt;"",0,"")</f>
        <v/>
      </c>
      <c r="B5327" t="str">
        <f>IFERROR(VLOOKUP(Belegerfassung!I5335,Konten!A:D,2,FALSE),"")</f>
        <v/>
      </c>
      <c r="C5327" t="str">
        <f>IF(A5327&lt;&gt;"",TEXT(Belegerfassung!C5335,"TT.MM.JJJJ"),"")</f>
        <v/>
      </c>
      <c r="D5327" t="str">
        <f>IFERROR(VLOOKUP(Belegerfassung!A5335,Abfrage!$E$2:$F$20,2,FALSE),"")</f>
        <v/>
      </c>
      <c r="E5327" t="str">
        <f>IF(A5327&lt;&gt;"",Belegerfassung!B5335,"")</f>
        <v/>
      </c>
      <c r="F5327" t="str">
        <f>IF(Belegerfassung!L5335="","",IF(Belegerfassung!L5335&lt;&gt;"",IF(Belegerfassung!L5335&lt;&gt;"",IF(Belegerfassung!J5335&lt;&gt;0,VLOOKUP(Belegerfassung!L5335,Abfrage!$A$2:$C$19,2,),VLOOKUP(Belegerfassung!L5335,Abfrage!$A$2:$C$19,3,)),"")))</f>
        <v/>
      </c>
      <c r="G5327" t="str">
        <f t="shared" si="249"/>
        <v/>
      </c>
      <c r="H5327" s="31" t="str">
        <f>IF(A5327&lt;&gt;"",-Belegerfassung!J5335+Belegerfassung!K5335,"")</f>
        <v/>
      </c>
      <c r="I5327" s="49" t="str">
        <f>IFERROR(IF(H5327&lt;&gt;"",Belegerfassung!L5335*100,""),IF(OR(Belegerfassung!L5335="Leistung EU - Erlöse",Belegerfassung!L5335="Lieferungen EU-Erlöse",Belegerfassung!L5335="EUST",Belegerfassung!L5335="Bauleistungen 20%")=TRUE,"",MID(Belegerfassung!L5335,4,2)))</f>
        <v/>
      </c>
      <c r="J5327" s="6" t="str">
        <f>IF(A5327&lt;&gt;"",LEFT(Belegerfassung!D5335,40),"")</f>
        <v/>
      </c>
      <c r="K5327" t="str">
        <f>IF(A5327&lt;&gt;"",VLOOKUP(D5327,Abfrage!$F$2:$G$21,2,FALSE),"")</f>
        <v/>
      </c>
      <c r="L5327" s="6" t="str">
        <f>IF(Belegerfassung!H5335&lt;&gt;"",Belegerfassung!H5335,"")</f>
        <v/>
      </c>
      <c r="M5327" t="str">
        <f>IFERROR(IF(Belegerfassung!E5335&lt;&gt;"",VLOOKUP(Belegerfassung!E5335,Abfrage!$L$2:$M$15,2,),""),"")</f>
        <v/>
      </c>
      <c r="N5327" t="str">
        <f t="shared" si="250"/>
        <v/>
      </c>
      <c r="O5327" t="str">
        <f t="shared" si="251"/>
        <v/>
      </c>
      <c r="P5327" t="str">
        <f>IF(Belegerfassung!G5335&lt;&gt;"",CONCATENATE(Belegerfassung!G5335,".pdf"),"")</f>
        <v/>
      </c>
    </row>
    <row r="5328" spans="1:16">
      <c r="A5328" t="str">
        <f>IF(Belegerfassung!C5336&lt;&gt;"",0,"")</f>
        <v/>
      </c>
      <c r="B5328" t="str">
        <f>IFERROR(VLOOKUP(Belegerfassung!I5336,Konten!A:D,2,FALSE),"")</f>
        <v/>
      </c>
      <c r="C5328" t="str">
        <f>IF(A5328&lt;&gt;"",TEXT(Belegerfassung!C5336,"TT.MM.JJJJ"),"")</f>
        <v/>
      </c>
      <c r="D5328" t="str">
        <f>IFERROR(VLOOKUP(Belegerfassung!A5336,Abfrage!$E$2:$F$20,2,FALSE),"")</f>
        <v/>
      </c>
      <c r="E5328" t="str">
        <f>IF(A5328&lt;&gt;"",Belegerfassung!B5336,"")</f>
        <v/>
      </c>
      <c r="F5328" t="str">
        <f>IF(Belegerfassung!L5336="","",IF(Belegerfassung!L5336&lt;&gt;"",IF(Belegerfassung!L5336&lt;&gt;"",IF(Belegerfassung!J5336&lt;&gt;0,VLOOKUP(Belegerfassung!L5336,Abfrage!$A$2:$C$19,2,),VLOOKUP(Belegerfassung!L5336,Abfrage!$A$2:$C$19,3,)),"")))</f>
        <v/>
      </c>
      <c r="G5328" t="str">
        <f t="shared" si="249"/>
        <v/>
      </c>
      <c r="H5328" s="31" t="str">
        <f>IF(A5328&lt;&gt;"",-Belegerfassung!J5336+Belegerfassung!K5336,"")</f>
        <v/>
      </c>
      <c r="I5328" s="49" t="str">
        <f>IFERROR(IF(H5328&lt;&gt;"",Belegerfassung!L5336*100,""),IF(OR(Belegerfassung!L5336="Leistung EU - Erlöse",Belegerfassung!L5336="Lieferungen EU-Erlöse",Belegerfassung!L5336="EUST",Belegerfassung!L5336="Bauleistungen 20%")=TRUE,"",MID(Belegerfassung!L5336,4,2)))</f>
        <v/>
      </c>
      <c r="J5328" s="6" t="str">
        <f>IF(A5328&lt;&gt;"",LEFT(Belegerfassung!D5336,40),"")</f>
        <v/>
      </c>
      <c r="K5328" t="str">
        <f>IF(A5328&lt;&gt;"",VLOOKUP(D5328,Abfrage!$F$2:$G$21,2,FALSE),"")</f>
        <v/>
      </c>
      <c r="L5328" s="6" t="str">
        <f>IF(Belegerfassung!H5336&lt;&gt;"",Belegerfassung!H5336,"")</f>
        <v/>
      </c>
      <c r="M5328" t="str">
        <f>IFERROR(IF(Belegerfassung!E5336&lt;&gt;"",VLOOKUP(Belegerfassung!E5336,Abfrage!$L$2:$M$15,2,),""),"")</f>
        <v/>
      </c>
      <c r="N5328" t="str">
        <f t="shared" si="250"/>
        <v/>
      </c>
      <c r="O5328" t="str">
        <f t="shared" si="251"/>
        <v/>
      </c>
      <c r="P5328" t="str">
        <f>IF(Belegerfassung!G5336&lt;&gt;"",CONCATENATE(Belegerfassung!G5336,".pdf"),"")</f>
        <v/>
      </c>
    </row>
    <row r="5329" spans="1:16">
      <c r="A5329" t="str">
        <f>IF(Belegerfassung!C5337&lt;&gt;"",0,"")</f>
        <v/>
      </c>
      <c r="B5329" t="str">
        <f>IFERROR(VLOOKUP(Belegerfassung!I5337,Konten!A:D,2,FALSE),"")</f>
        <v/>
      </c>
      <c r="C5329" t="str">
        <f>IF(A5329&lt;&gt;"",TEXT(Belegerfassung!C5337,"TT.MM.JJJJ"),"")</f>
        <v/>
      </c>
      <c r="D5329" t="str">
        <f>IFERROR(VLOOKUP(Belegerfassung!A5337,Abfrage!$E$2:$F$20,2,FALSE),"")</f>
        <v/>
      </c>
      <c r="E5329" t="str">
        <f>IF(A5329&lt;&gt;"",Belegerfassung!B5337,"")</f>
        <v/>
      </c>
      <c r="F5329" t="str">
        <f>IF(Belegerfassung!L5337="","",IF(Belegerfassung!L5337&lt;&gt;"",IF(Belegerfassung!L5337&lt;&gt;"",IF(Belegerfassung!J5337&lt;&gt;0,VLOOKUP(Belegerfassung!L5337,Abfrage!$A$2:$C$19,2,),VLOOKUP(Belegerfassung!L5337,Abfrage!$A$2:$C$19,3,)),"")))</f>
        <v/>
      </c>
      <c r="G5329" t="str">
        <f t="shared" si="249"/>
        <v/>
      </c>
      <c r="H5329" s="31" t="str">
        <f>IF(A5329&lt;&gt;"",-Belegerfassung!J5337+Belegerfassung!K5337,"")</f>
        <v/>
      </c>
      <c r="I5329" s="49" t="str">
        <f>IFERROR(IF(H5329&lt;&gt;"",Belegerfassung!L5337*100,""),IF(OR(Belegerfassung!L5337="Leistung EU - Erlöse",Belegerfassung!L5337="Lieferungen EU-Erlöse",Belegerfassung!L5337="EUST",Belegerfassung!L5337="Bauleistungen 20%")=TRUE,"",MID(Belegerfassung!L5337,4,2)))</f>
        <v/>
      </c>
      <c r="J5329" s="6" t="str">
        <f>IF(A5329&lt;&gt;"",LEFT(Belegerfassung!D5337,40),"")</f>
        <v/>
      </c>
      <c r="K5329" t="str">
        <f>IF(A5329&lt;&gt;"",VLOOKUP(D5329,Abfrage!$F$2:$G$21,2,FALSE),"")</f>
        <v/>
      </c>
      <c r="L5329" s="6" t="str">
        <f>IF(Belegerfassung!H5337&lt;&gt;"",Belegerfassung!H5337,"")</f>
        <v/>
      </c>
      <c r="M5329" t="str">
        <f>IFERROR(IF(Belegerfassung!E5337&lt;&gt;"",VLOOKUP(Belegerfassung!E5337,Abfrage!$L$2:$M$15,2,),""),"")</f>
        <v/>
      </c>
      <c r="N5329" t="str">
        <f t="shared" si="250"/>
        <v/>
      </c>
      <c r="O5329" t="str">
        <f t="shared" si="251"/>
        <v/>
      </c>
      <c r="P5329" t="str">
        <f>IF(Belegerfassung!G5337&lt;&gt;"",CONCATENATE(Belegerfassung!G5337,".pdf"),"")</f>
        <v/>
      </c>
    </row>
    <row r="5330" spans="1:16">
      <c r="A5330" t="str">
        <f>IF(Belegerfassung!C5338&lt;&gt;"",0,"")</f>
        <v/>
      </c>
      <c r="B5330" t="str">
        <f>IFERROR(VLOOKUP(Belegerfassung!I5338,Konten!A:D,2,FALSE),"")</f>
        <v/>
      </c>
      <c r="C5330" t="str">
        <f>IF(A5330&lt;&gt;"",TEXT(Belegerfassung!C5338,"TT.MM.JJJJ"),"")</f>
        <v/>
      </c>
      <c r="D5330" t="str">
        <f>IFERROR(VLOOKUP(Belegerfassung!A5338,Abfrage!$E$2:$F$20,2,FALSE),"")</f>
        <v/>
      </c>
      <c r="E5330" t="str">
        <f>IF(A5330&lt;&gt;"",Belegerfassung!B5338,"")</f>
        <v/>
      </c>
      <c r="F5330" t="str">
        <f>IF(Belegerfassung!L5338="","",IF(Belegerfassung!L5338&lt;&gt;"",IF(Belegerfassung!L5338&lt;&gt;"",IF(Belegerfassung!J5338&lt;&gt;0,VLOOKUP(Belegerfassung!L5338,Abfrage!$A$2:$C$19,2,),VLOOKUP(Belegerfassung!L5338,Abfrage!$A$2:$C$19,3,)),"")))</f>
        <v/>
      </c>
      <c r="G5330" t="str">
        <f t="shared" si="249"/>
        <v/>
      </c>
      <c r="H5330" s="31" t="str">
        <f>IF(A5330&lt;&gt;"",-Belegerfassung!J5338+Belegerfassung!K5338,"")</f>
        <v/>
      </c>
      <c r="I5330" s="49" t="str">
        <f>IFERROR(IF(H5330&lt;&gt;"",Belegerfassung!L5338*100,""),IF(OR(Belegerfassung!L5338="Leistung EU - Erlöse",Belegerfassung!L5338="Lieferungen EU-Erlöse",Belegerfassung!L5338="EUST",Belegerfassung!L5338="Bauleistungen 20%")=TRUE,"",MID(Belegerfassung!L5338,4,2)))</f>
        <v/>
      </c>
      <c r="J5330" s="6" t="str">
        <f>IF(A5330&lt;&gt;"",LEFT(Belegerfassung!D5338,40),"")</f>
        <v/>
      </c>
      <c r="K5330" t="str">
        <f>IF(A5330&lt;&gt;"",VLOOKUP(D5330,Abfrage!$F$2:$G$21,2,FALSE),"")</f>
        <v/>
      </c>
      <c r="L5330" s="6" t="str">
        <f>IF(Belegerfassung!H5338&lt;&gt;"",Belegerfassung!H5338,"")</f>
        <v/>
      </c>
      <c r="M5330" t="str">
        <f>IFERROR(IF(Belegerfassung!E5338&lt;&gt;"",VLOOKUP(Belegerfassung!E5338,Abfrage!$L$2:$M$15,2,),""),"")</f>
        <v/>
      </c>
      <c r="N5330" t="str">
        <f t="shared" si="250"/>
        <v/>
      </c>
      <c r="O5330" t="str">
        <f t="shared" si="251"/>
        <v/>
      </c>
      <c r="P5330" t="str">
        <f>IF(Belegerfassung!G5338&lt;&gt;"",CONCATENATE(Belegerfassung!G5338,".pdf"),"")</f>
        <v/>
      </c>
    </row>
    <row r="5331" spans="1:16">
      <c r="A5331" t="str">
        <f>IF(Belegerfassung!C5339&lt;&gt;"",0,"")</f>
        <v/>
      </c>
      <c r="B5331" t="str">
        <f>IFERROR(VLOOKUP(Belegerfassung!I5339,Konten!A:D,2,FALSE),"")</f>
        <v/>
      </c>
      <c r="C5331" t="str">
        <f>IF(A5331&lt;&gt;"",TEXT(Belegerfassung!C5339,"TT.MM.JJJJ"),"")</f>
        <v/>
      </c>
      <c r="D5331" t="str">
        <f>IFERROR(VLOOKUP(Belegerfassung!A5339,Abfrage!$E$2:$F$20,2,FALSE),"")</f>
        <v/>
      </c>
      <c r="E5331" t="str">
        <f>IF(A5331&lt;&gt;"",Belegerfassung!B5339,"")</f>
        <v/>
      </c>
      <c r="F5331" t="str">
        <f>IF(Belegerfassung!L5339="","",IF(Belegerfassung!L5339&lt;&gt;"",IF(Belegerfassung!L5339&lt;&gt;"",IF(Belegerfassung!J5339&lt;&gt;0,VLOOKUP(Belegerfassung!L5339,Abfrage!$A$2:$C$19,2,),VLOOKUP(Belegerfassung!L5339,Abfrage!$A$2:$C$19,3,)),"")))</f>
        <v/>
      </c>
      <c r="G5331" t="str">
        <f t="shared" si="249"/>
        <v/>
      </c>
      <c r="H5331" s="31" t="str">
        <f>IF(A5331&lt;&gt;"",-Belegerfassung!J5339+Belegerfassung!K5339,"")</f>
        <v/>
      </c>
      <c r="I5331" s="49" t="str">
        <f>IFERROR(IF(H5331&lt;&gt;"",Belegerfassung!L5339*100,""),IF(OR(Belegerfassung!L5339="Leistung EU - Erlöse",Belegerfassung!L5339="Lieferungen EU-Erlöse",Belegerfassung!L5339="EUST",Belegerfassung!L5339="Bauleistungen 20%")=TRUE,"",MID(Belegerfassung!L5339,4,2)))</f>
        <v/>
      </c>
      <c r="J5331" s="6" t="str">
        <f>IF(A5331&lt;&gt;"",LEFT(Belegerfassung!D5339,40),"")</f>
        <v/>
      </c>
      <c r="K5331" t="str">
        <f>IF(A5331&lt;&gt;"",VLOOKUP(D5331,Abfrage!$F$2:$G$21,2,FALSE),"")</f>
        <v/>
      </c>
      <c r="L5331" s="6" t="str">
        <f>IF(Belegerfassung!H5339&lt;&gt;"",Belegerfassung!H5339,"")</f>
        <v/>
      </c>
      <c r="M5331" t="str">
        <f>IFERROR(IF(Belegerfassung!E5339&lt;&gt;"",VLOOKUP(Belegerfassung!E5339,Abfrage!$L$2:$M$15,2,),""),"")</f>
        <v/>
      </c>
      <c r="N5331" t="str">
        <f t="shared" si="250"/>
        <v/>
      </c>
      <c r="O5331" t="str">
        <f t="shared" si="251"/>
        <v/>
      </c>
      <c r="P5331" t="str">
        <f>IF(Belegerfassung!G5339&lt;&gt;"",CONCATENATE(Belegerfassung!G5339,".pdf"),"")</f>
        <v/>
      </c>
    </row>
    <row r="5332" spans="1:16">
      <c r="A5332" t="str">
        <f>IF(Belegerfassung!C5340&lt;&gt;"",0,"")</f>
        <v/>
      </c>
      <c r="B5332" t="str">
        <f>IFERROR(VLOOKUP(Belegerfassung!I5340,Konten!A:D,2,FALSE),"")</f>
        <v/>
      </c>
      <c r="C5332" t="str">
        <f>IF(A5332&lt;&gt;"",TEXT(Belegerfassung!C5340,"TT.MM.JJJJ"),"")</f>
        <v/>
      </c>
      <c r="D5332" t="str">
        <f>IFERROR(VLOOKUP(Belegerfassung!A5340,Abfrage!$E$2:$F$20,2,FALSE),"")</f>
        <v/>
      </c>
      <c r="E5332" t="str">
        <f>IF(A5332&lt;&gt;"",Belegerfassung!B5340,"")</f>
        <v/>
      </c>
      <c r="F5332" t="str">
        <f>IF(Belegerfassung!L5340="","",IF(Belegerfassung!L5340&lt;&gt;"",IF(Belegerfassung!L5340&lt;&gt;"",IF(Belegerfassung!J5340&lt;&gt;0,VLOOKUP(Belegerfassung!L5340,Abfrage!$A$2:$C$19,2,),VLOOKUP(Belegerfassung!L5340,Abfrage!$A$2:$C$19,3,)),"")))</f>
        <v/>
      </c>
      <c r="G5332" t="str">
        <f t="shared" si="249"/>
        <v/>
      </c>
      <c r="H5332" s="31" t="str">
        <f>IF(A5332&lt;&gt;"",-Belegerfassung!J5340+Belegerfassung!K5340,"")</f>
        <v/>
      </c>
      <c r="I5332" s="49" t="str">
        <f>IFERROR(IF(H5332&lt;&gt;"",Belegerfassung!L5340*100,""),IF(OR(Belegerfassung!L5340="Leistung EU - Erlöse",Belegerfassung!L5340="Lieferungen EU-Erlöse",Belegerfassung!L5340="EUST",Belegerfassung!L5340="Bauleistungen 20%")=TRUE,"",MID(Belegerfassung!L5340,4,2)))</f>
        <v/>
      </c>
      <c r="J5332" s="6" t="str">
        <f>IF(A5332&lt;&gt;"",LEFT(Belegerfassung!D5340,40),"")</f>
        <v/>
      </c>
      <c r="K5332" t="str">
        <f>IF(A5332&lt;&gt;"",VLOOKUP(D5332,Abfrage!$F$2:$G$21,2,FALSE),"")</f>
        <v/>
      </c>
      <c r="L5332" s="6" t="str">
        <f>IF(Belegerfassung!H5340&lt;&gt;"",Belegerfassung!H5340,"")</f>
        <v/>
      </c>
      <c r="M5332" t="str">
        <f>IFERROR(IF(Belegerfassung!E5340&lt;&gt;"",VLOOKUP(Belegerfassung!E5340,Abfrage!$L$2:$M$15,2,),""),"")</f>
        <v/>
      </c>
      <c r="N5332" t="str">
        <f t="shared" si="250"/>
        <v/>
      </c>
      <c r="O5332" t="str">
        <f t="shared" si="251"/>
        <v/>
      </c>
      <c r="P5332" t="str">
        <f>IF(Belegerfassung!G5340&lt;&gt;"",CONCATENATE(Belegerfassung!G5340,".pdf"),"")</f>
        <v/>
      </c>
    </row>
    <row r="5333" spans="1:16">
      <c r="A5333" t="str">
        <f>IF(Belegerfassung!C5341&lt;&gt;"",0,"")</f>
        <v/>
      </c>
      <c r="B5333" t="str">
        <f>IFERROR(VLOOKUP(Belegerfassung!I5341,Konten!A:D,2,FALSE),"")</f>
        <v/>
      </c>
      <c r="C5333" t="str">
        <f>IF(A5333&lt;&gt;"",TEXT(Belegerfassung!C5341,"TT.MM.JJJJ"),"")</f>
        <v/>
      </c>
      <c r="D5333" t="str">
        <f>IFERROR(VLOOKUP(Belegerfassung!A5341,Abfrage!$E$2:$F$20,2,FALSE),"")</f>
        <v/>
      </c>
      <c r="E5333" t="str">
        <f>IF(A5333&lt;&gt;"",Belegerfassung!B5341,"")</f>
        <v/>
      </c>
      <c r="F5333" t="str">
        <f>IF(Belegerfassung!L5341="","",IF(Belegerfassung!L5341&lt;&gt;"",IF(Belegerfassung!L5341&lt;&gt;"",IF(Belegerfassung!J5341&lt;&gt;0,VLOOKUP(Belegerfassung!L5341,Abfrage!$A$2:$C$19,2,),VLOOKUP(Belegerfassung!L5341,Abfrage!$A$2:$C$19,3,)),"")))</f>
        <v/>
      </c>
      <c r="G5333" t="str">
        <f t="shared" si="249"/>
        <v/>
      </c>
      <c r="H5333" s="31" t="str">
        <f>IF(A5333&lt;&gt;"",-Belegerfassung!J5341+Belegerfassung!K5341,"")</f>
        <v/>
      </c>
      <c r="I5333" s="49" t="str">
        <f>IFERROR(IF(H5333&lt;&gt;"",Belegerfassung!L5341*100,""),IF(OR(Belegerfassung!L5341="Leistung EU - Erlöse",Belegerfassung!L5341="Lieferungen EU-Erlöse",Belegerfassung!L5341="EUST",Belegerfassung!L5341="Bauleistungen 20%")=TRUE,"",MID(Belegerfassung!L5341,4,2)))</f>
        <v/>
      </c>
      <c r="J5333" s="6" t="str">
        <f>IF(A5333&lt;&gt;"",LEFT(Belegerfassung!D5341,40),"")</f>
        <v/>
      </c>
      <c r="K5333" t="str">
        <f>IF(A5333&lt;&gt;"",VLOOKUP(D5333,Abfrage!$F$2:$G$21,2,FALSE),"")</f>
        <v/>
      </c>
      <c r="L5333" s="6" t="str">
        <f>IF(Belegerfassung!H5341&lt;&gt;"",Belegerfassung!H5341,"")</f>
        <v/>
      </c>
      <c r="M5333" t="str">
        <f>IFERROR(IF(Belegerfassung!E5341&lt;&gt;"",VLOOKUP(Belegerfassung!E5341,Abfrage!$L$2:$M$15,2,),""),"")</f>
        <v/>
      </c>
      <c r="N5333" t="str">
        <f t="shared" si="250"/>
        <v/>
      </c>
      <c r="O5333" t="str">
        <f t="shared" si="251"/>
        <v/>
      </c>
      <c r="P5333" t="str">
        <f>IF(Belegerfassung!G5341&lt;&gt;"",CONCATENATE(Belegerfassung!G5341,".pdf"),"")</f>
        <v/>
      </c>
    </row>
    <row r="5334" spans="1:16">
      <c r="A5334" t="str">
        <f>IF(Belegerfassung!C5342&lt;&gt;"",0,"")</f>
        <v/>
      </c>
      <c r="B5334" t="str">
        <f>IFERROR(VLOOKUP(Belegerfassung!I5342,Konten!A:D,2,FALSE),"")</f>
        <v/>
      </c>
      <c r="C5334" t="str">
        <f>IF(A5334&lt;&gt;"",TEXT(Belegerfassung!C5342,"TT.MM.JJJJ"),"")</f>
        <v/>
      </c>
      <c r="D5334" t="str">
        <f>IFERROR(VLOOKUP(Belegerfassung!A5342,Abfrage!$E$2:$F$20,2,FALSE),"")</f>
        <v/>
      </c>
      <c r="E5334" t="str">
        <f>IF(A5334&lt;&gt;"",Belegerfassung!B5342,"")</f>
        <v/>
      </c>
      <c r="F5334" t="str">
        <f>IF(Belegerfassung!L5342="","",IF(Belegerfassung!L5342&lt;&gt;"",IF(Belegerfassung!L5342&lt;&gt;"",IF(Belegerfassung!J5342&lt;&gt;0,VLOOKUP(Belegerfassung!L5342,Abfrage!$A$2:$C$19,2,),VLOOKUP(Belegerfassung!L5342,Abfrage!$A$2:$C$19,3,)),"")))</f>
        <v/>
      </c>
      <c r="G5334" t="str">
        <f t="shared" si="249"/>
        <v/>
      </c>
      <c r="H5334" s="31" t="str">
        <f>IF(A5334&lt;&gt;"",-Belegerfassung!J5342+Belegerfassung!K5342,"")</f>
        <v/>
      </c>
      <c r="I5334" s="49" t="str">
        <f>IFERROR(IF(H5334&lt;&gt;"",Belegerfassung!L5342*100,""),IF(OR(Belegerfassung!L5342="Leistung EU - Erlöse",Belegerfassung!L5342="Lieferungen EU-Erlöse",Belegerfassung!L5342="EUST",Belegerfassung!L5342="Bauleistungen 20%")=TRUE,"",MID(Belegerfassung!L5342,4,2)))</f>
        <v/>
      </c>
      <c r="J5334" s="6" t="str">
        <f>IF(A5334&lt;&gt;"",LEFT(Belegerfassung!D5342,40),"")</f>
        <v/>
      </c>
      <c r="K5334" t="str">
        <f>IF(A5334&lt;&gt;"",VLOOKUP(D5334,Abfrage!$F$2:$G$21,2,FALSE),"")</f>
        <v/>
      </c>
      <c r="L5334" s="6" t="str">
        <f>IF(Belegerfassung!H5342&lt;&gt;"",Belegerfassung!H5342,"")</f>
        <v/>
      </c>
      <c r="M5334" t="str">
        <f>IFERROR(IF(Belegerfassung!E5342&lt;&gt;"",VLOOKUP(Belegerfassung!E5342,Abfrage!$L$2:$M$15,2,),""),"")</f>
        <v/>
      </c>
      <c r="N5334" t="str">
        <f t="shared" si="250"/>
        <v/>
      </c>
      <c r="O5334" t="str">
        <f t="shared" si="251"/>
        <v/>
      </c>
      <c r="P5334" t="str">
        <f>IF(Belegerfassung!G5342&lt;&gt;"",CONCATENATE(Belegerfassung!G5342,".pdf"),"")</f>
        <v/>
      </c>
    </row>
    <row r="5335" spans="1:16">
      <c r="A5335" t="str">
        <f>IF(Belegerfassung!C5343&lt;&gt;"",0,"")</f>
        <v/>
      </c>
      <c r="B5335" t="str">
        <f>IFERROR(VLOOKUP(Belegerfassung!I5343,Konten!A:D,2,FALSE),"")</f>
        <v/>
      </c>
      <c r="C5335" t="str">
        <f>IF(A5335&lt;&gt;"",TEXT(Belegerfassung!C5343,"TT.MM.JJJJ"),"")</f>
        <v/>
      </c>
      <c r="D5335" t="str">
        <f>IFERROR(VLOOKUP(Belegerfassung!A5343,Abfrage!$E$2:$F$20,2,FALSE),"")</f>
        <v/>
      </c>
      <c r="E5335" t="str">
        <f>IF(A5335&lt;&gt;"",Belegerfassung!B5343,"")</f>
        <v/>
      </c>
      <c r="F5335" t="str">
        <f>IF(Belegerfassung!L5343="","",IF(Belegerfassung!L5343&lt;&gt;"",IF(Belegerfassung!L5343&lt;&gt;"",IF(Belegerfassung!J5343&lt;&gt;0,VLOOKUP(Belegerfassung!L5343,Abfrage!$A$2:$C$19,2,),VLOOKUP(Belegerfassung!L5343,Abfrage!$A$2:$C$19,3,)),"")))</f>
        <v/>
      </c>
      <c r="G5335" t="str">
        <f t="shared" si="249"/>
        <v/>
      </c>
      <c r="H5335" s="31" t="str">
        <f>IF(A5335&lt;&gt;"",-Belegerfassung!J5343+Belegerfassung!K5343,"")</f>
        <v/>
      </c>
      <c r="I5335" s="49" t="str">
        <f>IFERROR(IF(H5335&lt;&gt;"",Belegerfassung!L5343*100,""),IF(OR(Belegerfassung!L5343="Leistung EU - Erlöse",Belegerfassung!L5343="Lieferungen EU-Erlöse",Belegerfassung!L5343="EUST",Belegerfassung!L5343="Bauleistungen 20%")=TRUE,"",MID(Belegerfassung!L5343,4,2)))</f>
        <v/>
      </c>
      <c r="J5335" s="6" t="str">
        <f>IF(A5335&lt;&gt;"",LEFT(Belegerfassung!D5343,40),"")</f>
        <v/>
      </c>
      <c r="K5335" t="str">
        <f>IF(A5335&lt;&gt;"",VLOOKUP(D5335,Abfrage!$F$2:$G$21,2,FALSE),"")</f>
        <v/>
      </c>
      <c r="L5335" s="6" t="str">
        <f>IF(Belegerfassung!H5343&lt;&gt;"",Belegerfassung!H5343,"")</f>
        <v/>
      </c>
      <c r="M5335" t="str">
        <f>IFERROR(IF(Belegerfassung!E5343&lt;&gt;"",VLOOKUP(Belegerfassung!E5343,Abfrage!$L$2:$M$15,2,),""),"")</f>
        <v/>
      </c>
      <c r="N5335" t="str">
        <f t="shared" si="250"/>
        <v/>
      </c>
      <c r="O5335" t="str">
        <f t="shared" si="251"/>
        <v/>
      </c>
      <c r="P5335" t="str">
        <f>IF(Belegerfassung!G5343&lt;&gt;"",CONCATENATE(Belegerfassung!G5343,".pdf"),"")</f>
        <v/>
      </c>
    </row>
    <row r="5336" spans="1:16">
      <c r="A5336" t="str">
        <f>IF(Belegerfassung!C5344&lt;&gt;"",0,"")</f>
        <v/>
      </c>
      <c r="B5336" t="str">
        <f>IFERROR(VLOOKUP(Belegerfassung!I5344,Konten!A:D,2,FALSE),"")</f>
        <v/>
      </c>
      <c r="C5336" t="str">
        <f>IF(A5336&lt;&gt;"",TEXT(Belegerfassung!C5344,"TT.MM.JJJJ"),"")</f>
        <v/>
      </c>
      <c r="D5336" t="str">
        <f>IFERROR(VLOOKUP(Belegerfassung!A5344,Abfrage!$E$2:$F$20,2,FALSE),"")</f>
        <v/>
      </c>
      <c r="E5336" t="str">
        <f>IF(A5336&lt;&gt;"",Belegerfassung!B5344,"")</f>
        <v/>
      </c>
      <c r="F5336" t="str">
        <f>IF(Belegerfassung!L5344="","",IF(Belegerfassung!L5344&lt;&gt;"",IF(Belegerfassung!L5344&lt;&gt;"",IF(Belegerfassung!J5344&lt;&gt;0,VLOOKUP(Belegerfassung!L5344,Abfrage!$A$2:$C$19,2,),VLOOKUP(Belegerfassung!L5344,Abfrage!$A$2:$C$19,3,)),"")))</f>
        <v/>
      </c>
      <c r="G5336" t="str">
        <f t="shared" si="249"/>
        <v/>
      </c>
      <c r="H5336" s="31" t="str">
        <f>IF(A5336&lt;&gt;"",-Belegerfassung!J5344+Belegerfassung!K5344,"")</f>
        <v/>
      </c>
      <c r="I5336" s="49" t="str">
        <f>IFERROR(IF(H5336&lt;&gt;"",Belegerfassung!L5344*100,""),IF(OR(Belegerfassung!L5344="Leistung EU - Erlöse",Belegerfassung!L5344="Lieferungen EU-Erlöse",Belegerfassung!L5344="EUST",Belegerfassung!L5344="Bauleistungen 20%")=TRUE,"",MID(Belegerfassung!L5344,4,2)))</f>
        <v/>
      </c>
      <c r="J5336" s="6" t="str">
        <f>IF(A5336&lt;&gt;"",LEFT(Belegerfassung!D5344,40),"")</f>
        <v/>
      </c>
      <c r="K5336" t="str">
        <f>IF(A5336&lt;&gt;"",VLOOKUP(D5336,Abfrage!$F$2:$G$21,2,FALSE),"")</f>
        <v/>
      </c>
      <c r="L5336" s="6" t="str">
        <f>IF(Belegerfassung!H5344&lt;&gt;"",Belegerfassung!H5344,"")</f>
        <v/>
      </c>
      <c r="M5336" t="str">
        <f>IFERROR(IF(Belegerfassung!E5344&lt;&gt;"",VLOOKUP(Belegerfassung!E5344,Abfrage!$L$2:$M$15,2,),""),"")</f>
        <v/>
      </c>
      <c r="N5336" t="str">
        <f t="shared" si="250"/>
        <v/>
      </c>
      <c r="O5336" t="str">
        <f t="shared" si="251"/>
        <v/>
      </c>
      <c r="P5336" t="str">
        <f>IF(Belegerfassung!G5344&lt;&gt;"",CONCATENATE(Belegerfassung!G5344,".pdf"),"")</f>
        <v/>
      </c>
    </row>
    <row r="5337" spans="1:16">
      <c r="A5337" t="str">
        <f>IF(Belegerfassung!C5345&lt;&gt;"",0,"")</f>
        <v/>
      </c>
      <c r="B5337" t="str">
        <f>IFERROR(VLOOKUP(Belegerfassung!I5345,Konten!A:D,2,FALSE),"")</f>
        <v/>
      </c>
      <c r="C5337" t="str">
        <f>IF(A5337&lt;&gt;"",TEXT(Belegerfassung!C5345,"TT.MM.JJJJ"),"")</f>
        <v/>
      </c>
      <c r="D5337" t="str">
        <f>IFERROR(VLOOKUP(Belegerfassung!A5345,Abfrage!$E$2:$F$20,2,FALSE),"")</f>
        <v/>
      </c>
      <c r="E5337" t="str">
        <f>IF(A5337&lt;&gt;"",Belegerfassung!B5345,"")</f>
        <v/>
      </c>
      <c r="F5337" t="str">
        <f>IF(Belegerfassung!L5345="","",IF(Belegerfassung!L5345&lt;&gt;"",IF(Belegerfassung!L5345&lt;&gt;"",IF(Belegerfassung!J5345&lt;&gt;0,VLOOKUP(Belegerfassung!L5345,Abfrage!$A$2:$C$19,2,),VLOOKUP(Belegerfassung!L5345,Abfrage!$A$2:$C$19,3,)),"")))</f>
        <v/>
      </c>
      <c r="G5337" t="str">
        <f t="shared" si="249"/>
        <v/>
      </c>
      <c r="H5337" s="31" t="str">
        <f>IF(A5337&lt;&gt;"",-Belegerfassung!J5345+Belegerfassung!K5345,"")</f>
        <v/>
      </c>
      <c r="I5337" s="49" t="str">
        <f>IFERROR(IF(H5337&lt;&gt;"",Belegerfassung!L5345*100,""),IF(OR(Belegerfassung!L5345="Leistung EU - Erlöse",Belegerfassung!L5345="Lieferungen EU-Erlöse",Belegerfassung!L5345="EUST",Belegerfassung!L5345="Bauleistungen 20%")=TRUE,"",MID(Belegerfassung!L5345,4,2)))</f>
        <v/>
      </c>
      <c r="J5337" s="6" t="str">
        <f>IF(A5337&lt;&gt;"",LEFT(Belegerfassung!D5345,40),"")</f>
        <v/>
      </c>
      <c r="K5337" t="str">
        <f>IF(A5337&lt;&gt;"",VLOOKUP(D5337,Abfrage!$F$2:$G$21,2,FALSE),"")</f>
        <v/>
      </c>
      <c r="L5337" s="6" t="str">
        <f>IF(Belegerfassung!H5345&lt;&gt;"",Belegerfassung!H5345,"")</f>
        <v/>
      </c>
      <c r="M5337" t="str">
        <f>IFERROR(IF(Belegerfassung!E5345&lt;&gt;"",VLOOKUP(Belegerfassung!E5345,Abfrage!$L$2:$M$15,2,),""),"")</f>
        <v/>
      </c>
      <c r="N5337" t="str">
        <f t="shared" si="250"/>
        <v/>
      </c>
      <c r="O5337" t="str">
        <f t="shared" si="251"/>
        <v/>
      </c>
      <c r="P5337" t="str">
        <f>IF(Belegerfassung!G5345&lt;&gt;"",CONCATENATE(Belegerfassung!G5345,".pdf"),"")</f>
        <v/>
      </c>
    </row>
    <row r="5338" spans="1:16">
      <c r="A5338" t="str">
        <f>IF(Belegerfassung!C5346&lt;&gt;"",0,"")</f>
        <v/>
      </c>
      <c r="B5338" t="str">
        <f>IFERROR(VLOOKUP(Belegerfassung!I5346,Konten!A:D,2,FALSE),"")</f>
        <v/>
      </c>
      <c r="C5338" t="str">
        <f>IF(A5338&lt;&gt;"",TEXT(Belegerfassung!C5346,"TT.MM.JJJJ"),"")</f>
        <v/>
      </c>
      <c r="D5338" t="str">
        <f>IFERROR(VLOOKUP(Belegerfassung!A5346,Abfrage!$E$2:$F$20,2,FALSE),"")</f>
        <v/>
      </c>
      <c r="E5338" t="str">
        <f>IF(A5338&lt;&gt;"",Belegerfassung!B5346,"")</f>
        <v/>
      </c>
      <c r="F5338" t="str">
        <f>IF(Belegerfassung!L5346="","",IF(Belegerfassung!L5346&lt;&gt;"",IF(Belegerfassung!L5346&lt;&gt;"",IF(Belegerfassung!J5346&lt;&gt;0,VLOOKUP(Belegerfassung!L5346,Abfrage!$A$2:$C$19,2,),VLOOKUP(Belegerfassung!L5346,Abfrage!$A$2:$C$19,3,)),"")))</f>
        <v/>
      </c>
      <c r="G5338" t="str">
        <f t="shared" si="249"/>
        <v/>
      </c>
      <c r="H5338" s="31" t="str">
        <f>IF(A5338&lt;&gt;"",-Belegerfassung!J5346+Belegerfassung!K5346,"")</f>
        <v/>
      </c>
      <c r="I5338" s="49" t="str">
        <f>IFERROR(IF(H5338&lt;&gt;"",Belegerfassung!L5346*100,""),IF(OR(Belegerfassung!L5346="Leistung EU - Erlöse",Belegerfassung!L5346="Lieferungen EU-Erlöse",Belegerfassung!L5346="EUST",Belegerfassung!L5346="Bauleistungen 20%")=TRUE,"",MID(Belegerfassung!L5346,4,2)))</f>
        <v/>
      </c>
      <c r="J5338" s="6" t="str">
        <f>IF(A5338&lt;&gt;"",LEFT(Belegerfassung!D5346,40),"")</f>
        <v/>
      </c>
      <c r="K5338" t="str">
        <f>IF(A5338&lt;&gt;"",VLOOKUP(D5338,Abfrage!$F$2:$G$21,2,FALSE),"")</f>
        <v/>
      </c>
      <c r="L5338" s="6" t="str">
        <f>IF(Belegerfassung!H5346&lt;&gt;"",Belegerfassung!H5346,"")</f>
        <v/>
      </c>
      <c r="M5338" t="str">
        <f>IFERROR(IF(Belegerfassung!E5346&lt;&gt;"",VLOOKUP(Belegerfassung!E5346,Abfrage!$L$2:$M$15,2,),""),"")</f>
        <v/>
      </c>
      <c r="N5338" t="str">
        <f t="shared" si="250"/>
        <v/>
      </c>
      <c r="O5338" t="str">
        <f t="shared" si="251"/>
        <v/>
      </c>
      <c r="P5338" t="str">
        <f>IF(Belegerfassung!G5346&lt;&gt;"",CONCATENATE(Belegerfassung!G5346,".pdf"),"")</f>
        <v/>
      </c>
    </row>
    <row r="5339" spans="1:16">
      <c r="A5339" t="str">
        <f>IF(Belegerfassung!C5347&lt;&gt;"",0,"")</f>
        <v/>
      </c>
      <c r="B5339" t="str">
        <f>IFERROR(VLOOKUP(Belegerfassung!I5347,Konten!A:D,2,FALSE),"")</f>
        <v/>
      </c>
      <c r="C5339" t="str">
        <f>IF(A5339&lt;&gt;"",TEXT(Belegerfassung!C5347,"TT.MM.JJJJ"),"")</f>
        <v/>
      </c>
      <c r="D5339" t="str">
        <f>IFERROR(VLOOKUP(Belegerfassung!A5347,Abfrage!$E$2:$F$20,2,FALSE),"")</f>
        <v/>
      </c>
      <c r="E5339" t="str">
        <f>IF(A5339&lt;&gt;"",Belegerfassung!B5347,"")</f>
        <v/>
      </c>
      <c r="F5339" t="str">
        <f>IF(Belegerfassung!L5347="","",IF(Belegerfassung!L5347&lt;&gt;"",IF(Belegerfassung!L5347&lt;&gt;"",IF(Belegerfassung!J5347&lt;&gt;0,VLOOKUP(Belegerfassung!L5347,Abfrage!$A$2:$C$19,2,),VLOOKUP(Belegerfassung!L5347,Abfrage!$A$2:$C$19,3,)),"")))</f>
        <v/>
      </c>
      <c r="G5339" t="str">
        <f t="shared" si="249"/>
        <v/>
      </c>
      <c r="H5339" s="31" t="str">
        <f>IF(A5339&lt;&gt;"",-Belegerfassung!J5347+Belegerfassung!K5347,"")</f>
        <v/>
      </c>
      <c r="I5339" s="49" t="str">
        <f>IFERROR(IF(H5339&lt;&gt;"",Belegerfassung!L5347*100,""),IF(OR(Belegerfassung!L5347="Leistung EU - Erlöse",Belegerfassung!L5347="Lieferungen EU-Erlöse",Belegerfassung!L5347="EUST",Belegerfassung!L5347="Bauleistungen 20%")=TRUE,"",MID(Belegerfassung!L5347,4,2)))</f>
        <v/>
      </c>
      <c r="J5339" s="6" t="str">
        <f>IF(A5339&lt;&gt;"",LEFT(Belegerfassung!D5347,40),"")</f>
        <v/>
      </c>
      <c r="K5339" t="str">
        <f>IF(A5339&lt;&gt;"",VLOOKUP(D5339,Abfrage!$F$2:$G$21,2,FALSE),"")</f>
        <v/>
      </c>
      <c r="L5339" s="6" t="str">
        <f>IF(Belegerfassung!H5347&lt;&gt;"",Belegerfassung!H5347,"")</f>
        <v/>
      </c>
      <c r="M5339" t="str">
        <f>IFERROR(IF(Belegerfassung!E5347&lt;&gt;"",VLOOKUP(Belegerfassung!E5347,Abfrage!$L$2:$M$15,2,),""),"")</f>
        <v/>
      </c>
      <c r="N5339" t="str">
        <f t="shared" si="250"/>
        <v/>
      </c>
      <c r="O5339" t="str">
        <f t="shared" si="251"/>
        <v/>
      </c>
      <c r="P5339" t="str">
        <f>IF(Belegerfassung!G5347&lt;&gt;"",CONCATENATE(Belegerfassung!G5347,".pdf"),"")</f>
        <v/>
      </c>
    </row>
    <row r="5340" spans="1:16">
      <c r="A5340" t="str">
        <f>IF(Belegerfassung!C5348&lt;&gt;"",0,"")</f>
        <v/>
      </c>
      <c r="B5340" t="str">
        <f>IFERROR(VLOOKUP(Belegerfassung!I5348,Konten!A:D,2,FALSE),"")</f>
        <v/>
      </c>
      <c r="C5340" t="str">
        <f>IF(A5340&lt;&gt;"",TEXT(Belegerfassung!C5348,"TT.MM.JJJJ"),"")</f>
        <v/>
      </c>
      <c r="D5340" t="str">
        <f>IFERROR(VLOOKUP(Belegerfassung!A5348,Abfrage!$E$2:$F$20,2,FALSE),"")</f>
        <v/>
      </c>
      <c r="E5340" t="str">
        <f>IF(A5340&lt;&gt;"",Belegerfassung!B5348,"")</f>
        <v/>
      </c>
      <c r="F5340" t="str">
        <f>IF(Belegerfassung!L5348="","",IF(Belegerfassung!L5348&lt;&gt;"",IF(Belegerfassung!L5348&lt;&gt;"",IF(Belegerfassung!J5348&lt;&gt;0,VLOOKUP(Belegerfassung!L5348,Abfrage!$A$2:$C$19,2,),VLOOKUP(Belegerfassung!L5348,Abfrage!$A$2:$C$19,3,)),"")))</f>
        <v/>
      </c>
      <c r="G5340" t="str">
        <f t="shared" si="249"/>
        <v/>
      </c>
      <c r="H5340" s="31" t="str">
        <f>IF(A5340&lt;&gt;"",-Belegerfassung!J5348+Belegerfassung!K5348,"")</f>
        <v/>
      </c>
      <c r="I5340" s="49" t="str">
        <f>IFERROR(IF(H5340&lt;&gt;"",Belegerfassung!L5348*100,""),IF(OR(Belegerfassung!L5348="Leistung EU - Erlöse",Belegerfassung!L5348="Lieferungen EU-Erlöse",Belegerfassung!L5348="EUST",Belegerfassung!L5348="Bauleistungen 20%")=TRUE,"",MID(Belegerfassung!L5348,4,2)))</f>
        <v/>
      </c>
      <c r="J5340" s="6" t="str">
        <f>IF(A5340&lt;&gt;"",LEFT(Belegerfassung!D5348,40),"")</f>
        <v/>
      </c>
      <c r="K5340" t="str">
        <f>IF(A5340&lt;&gt;"",VLOOKUP(D5340,Abfrage!$F$2:$G$21,2,FALSE),"")</f>
        <v/>
      </c>
      <c r="L5340" s="6" t="str">
        <f>IF(Belegerfassung!H5348&lt;&gt;"",Belegerfassung!H5348,"")</f>
        <v/>
      </c>
      <c r="M5340" t="str">
        <f>IFERROR(IF(Belegerfassung!E5348&lt;&gt;"",VLOOKUP(Belegerfassung!E5348,Abfrage!$L$2:$M$15,2,),""),"")</f>
        <v/>
      </c>
      <c r="N5340" t="str">
        <f t="shared" si="250"/>
        <v/>
      </c>
      <c r="O5340" t="str">
        <f t="shared" si="251"/>
        <v/>
      </c>
      <c r="P5340" t="str">
        <f>IF(Belegerfassung!G5348&lt;&gt;"",CONCATENATE(Belegerfassung!G5348,".pdf"),"")</f>
        <v/>
      </c>
    </row>
    <row r="5341" spans="1:16">
      <c r="A5341" t="str">
        <f>IF(Belegerfassung!C5349&lt;&gt;"",0,"")</f>
        <v/>
      </c>
      <c r="B5341" t="str">
        <f>IFERROR(VLOOKUP(Belegerfassung!I5349,Konten!A:D,2,FALSE),"")</f>
        <v/>
      </c>
      <c r="C5341" t="str">
        <f>IF(A5341&lt;&gt;"",TEXT(Belegerfassung!C5349,"TT.MM.JJJJ"),"")</f>
        <v/>
      </c>
      <c r="D5341" t="str">
        <f>IFERROR(VLOOKUP(Belegerfassung!A5349,Abfrage!$E$2:$F$20,2,FALSE),"")</f>
        <v/>
      </c>
      <c r="E5341" t="str">
        <f>IF(A5341&lt;&gt;"",Belegerfassung!B5349,"")</f>
        <v/>
      </c>
      <c r="F5341" t="str">
        <f>IF(Belegerfassung!L5349="","",IF(Belegerfassung!L5349&lt;&gt;"",IF(Belegerfassung!L5349&lt;&gt;"",IF(Belegerfassung!J5349&lt;&gt;0,VLOOKUP(Belegerfassung!L5349,Abfrage!$A$2:$C$19,2,),VLOOKUP(Belegerfassung!L5349,Abfrage!$A$2:$C$19,3,)),"")))</f>
        <v/>
      </c>
      <c r="G5341" t="str">
        <f t="shared" si="249"/>
        <v/>
      </c>
      <c r="H5341" s="31" t="str">
        <f>IF(A5341&lt;&gt;"",-Belegerfassung!J5349+Belegerfassung!K5349,"")</f>
        <v/>
      </c>
      <c r="I5341" s="49" t="str">
        <f>IFERROR(IF(H5341&lt;&gt;"",Belegerfassung!L5349*100,""),IF(OR(Belegerfassung!L5349="Leistung EU - Erlöse",Belegerfassung!L5349="Lieferungen EU-Erlöse",Belegerfassung!L5349="EUST",Belegerfassung!L5349="Bauleistungen 20%")=TRUE,"",MID(Belegerfassung!L5349,4,2)))</f>
        <v/>
      </c>
      <c r="J5341" s="6" t="str">
        <f>IF(A5341&lt;&gt;"",LEFT(Belegerfassung!D5349,40),"")</f>
        <v/>
      </c>
      <c r="K5341" t="str">
        <f>IF(A5341&lt;&gt;"",VLOOKUP(D5341,Abfrage!$F$2:$G$21,2,FALSE),"")</f>
        <v/>
      </c>
      <c r="L5341" s="6" t="str">
        <f>IF(Belegerfassung!H5349&lt;&gt;"",Belegerfassung!H5349,"")</f>
        <v/>
      </c>
      <c r="M5341" t="str">
        <f>IFERROR(IF(Belegerfassung!E5349&lt;&gt;"",VLOOKUP(Belegerfassung!E5349,Abfrage!$L$2:$M$15,2,),""),"")</f>
        <v/>
      </c>
      <c r="N5341" t="str">
        <f t="shared" si="250"/>
        <v/>
      </c>
      <c r="O5341" t="str">
        <f t="shared" si="251"/>
        <v/>
      </c>
      <c r="P5341" t="str">
        <f>IF(Belegerfassung!G5349&lt;&gt;"",CONCATENATE(Belegerfassung!G5349,".pdf"),"")</f>
        <v/>
      </c>
    </row>
    <row r="5342" spans="1:16">
      <c r="A5342" t="str">
        <f>IF(Belegerfassung!C5350&lt;&gt;"",0,"")</f>
        <v/>
      </c>
      <c r="B5342" t="str">
        <f>IFERROR(VLOOKUP(Belegerfassung!I5350,Konten!A:D,2,FALSE),"")</f>
        <v/>
      </c>
      <c r="C5342" t="str">
        <f>IF(A5342&lt;&gt;"",TEXT(Belegerfassung!C5350,"TT.MM.JJJJ"),"")</f>
        <v/>
      </c>
      <c r="D5342" t="str">
        <f>IFERROR(VLOOKUP(Belegerfassung!A5350,Abfrage!$E$2:$F$20,2,FALSE),"")</f>
        <v/>
      </c>
      <c r="E5342" t="str">
        <f>IF(A5342&lt;&gt;"",Belegerfassung!B5350,"")</f>
        <v/>
      </c>
      <c r="F5342" t="str">
        <f>IF(Belegerfassung!L5350="","",IF(Belegerfassung!L5350&lt;&gt;"",IF(Belegerfassung!L5350&lt;&gt;"",IF(Belegerfassung!J5350&lt;&gt;0,VLOOKUP(Belegerfassung!L5350,Abfrage!$A$2:$C$19,2,),VLOOKUP(Belegerfassung!L5350,Abfrage!$A$2:$C$19,3,)),"")))</f>
        <v/>
      </c>
      <c r="G5342" t="str">
        <f t="shared" si="249"/>
        <v/>
      </c>
      <c r="H5342" s="31" t="str">
        <f>IF(A5342&lt;&gt;"",-Belegerfassung!J5350+Belegerfassung!K5350,"")</f>
        <v/>
      </c>
      <c r="I5342" s="49" t="str">
        <f>IFERROR(IF(H5342&lt;&gt;"",Belegerfassung!L5350*100,""),IF(OR(Belegerfassung!L5350="Leistung EU - Erlöse",Belegerfassung!L5350="Lieferungen EU-Erlöse",Belegerfassung!L5350="EUST",Belegerfassung!L5350="Bauleistungen 20%")=TRUE,"",MID(Belegerfassung!L5350,4,2)))</f>
        <v/>
      </c>
      <c r="J5342" s="6" t="str">
        <f>IF(A5342&lt;&gt;"",LEFT(Belegerfassung!D5350,40),"")</f>
        <v/>
      </c>
      <c r="K5342" t="str">
        <f>IF(A5342&lt;&gt;"",VLOOKUP(D5342,Abfrage!$F$2:$G$21,2,FALSE),"")</f>
        <v/>
      </c>
      <c r="L5342" s="6" t="str">
        <f>IF(Belegerfassung!H5350&lt;&gt;"",Belegerfassung!H5350,"")</f>
        <v/>
      </c>
      <c r="M5342" t="str">
        <f>IFERROR(IF(Belegerfassung!E5350&lt;&gt;"",VLOOKUP(Belegerfassung!E5350,Abfrage!$L$2:$M$15,2,),""),"")</f>
        <v/>
      </c>
      <c r="N5342" t="str">
        <f t="shared" si="250"/>
        <v/>
      </c>
      <c r="O5342" t="str">
        <f t="shared" si="251"/>
        <v/>
      </c>
      <c r="P5342" t="str">
        <f>IF(Belegerfassung!G5350&lt;&gt;"",CONCATENATE(Belegerfassung!G5350,".pdf"),"")</f>
        <v/>
      </c>
    </row>
    <row r="5343" spans="1:16">
      <c r="A5343" t="str">
        <f>IF(Belegerfassung!C5351&lt;&gt;"",0,"")</f>
        <v/>
      </c>
      <c r="B5343" t="str">
        <f>IFERROR(VLOOKUP(Belegerfassung!I5351,Konten!A:D,2,FALSE),"")</f>
        <v/>
      </c>
      <c r="C5343" t="str">
        <f>IF(A5343&lt;&gt;"",TEXT(Belegerfassung!C5351,"TT.MM.JJJJ"),"")</f>
        <v/>
      </c>
      <c r="D5343" t="str">
        <f>IFERROR(VLOOKUP(Belegerfassung!A5351,Abfrage!$E$2:$F$20,2,FALSE),"")</f>
        <v/>
      </c>
      <c r="E5343" t="str">
        <f>IF(A5343&lt;&gt;"",Belegerfassung!B5351,"")</f>
        <v/>
      </c>
      <c r="F5343" t="str">
        <f>IF(Belegerfassung!L5351="","",IF(Belegerfassung!L5351&lt;&gt;"",IF(Belegerfassung!L5351&lt;&gt;"",IF(Belegerfassung!J5351&lt;&gt;0,VLOOKUP(Belegerfassung!L5351,Abfrage!$A$2:$C$19,2,),VLOOKUP(Belegerfassung!L5351,Abfrage!$A$2:$C$19,3,)),"")))</f>
        <v/>
      </c>
      <c r="G5343" t="str">
        <f t="shared" si="249"/>
        <v/>
      </c>
      <c r="H5343" s="31" t="str">
        <f>IF(A5343&lt;&gt;"",-Belegerfassung!J5351+Belegerfassung!K5351,"")</f>
        <v/>
      </c>
      <c r="I5343" s="49" t="str">
        <f>IFERROR(IF(H5343&lt;&gt;"",Belegerfassung!L5351*100,""),IF(OR(Belegerfassung!L5351="Leistung EU - Erlöse",Belegerfassung!L5351="Lieferungen EU-Erlöse",Belegerfassung!L5351="EUST",Belegerfassung!L5351="Bauleistungen 20%")=TRUE,"",MID(Belegerfassung!L5351,4,2)))</f>
        <v/>
      </c>
      <c r="J5343" s="6" t="str">
        <f>IF(A5343&lt;&gt;"",LEFT(Belegerfassung!D5351,40),"")</f>
        <v/>
      </c>
      <c r="K5343" t="str">
        <f>IF(A5343&lt;&gt;"",VLOOKUP(D5343,Abfrage!$F$2:$G$21,2,FALSE),"")</f>
        <v/>
      </c>
      <c r="L5343" s="6" t="str">
        <f>IF(Belegerfassung!H5351&lt;&gt;"",Belegerfassung!H5351,"")</f>
        <v/>
      </c>
      <c r="M5343" t="str">
        <f>IFERROR(IF(Belegerfassung!E5351&lt;&gt;"",VLOOKUP(Belegerfassung!E5351,Abfrage!$L$2:$M$15,2,),""),"")</f>
        <v/>
      </c>
      <c r="N5343" t="str">
        <f t="shared" si="250"/>
        <v/>
      </c>
      <c r="O5343" t="str">
        <f t="shared" si="251"/>
        <v/>
      </c>
      <c r="P5343" t="str">
        <f>IF(Belegerfassung!G5351&lt;&gt;"",CONCATENATE(Belegerfassung!G5351,".pdf"),"")</f>
        <v/>
      </c>
    </row>
    <row r="5344" spans="1:16">
      <c r="A5344" t="str">
        <f>IF(Belegerfassung!C5352&lt;&gt;"",0,"")</f>
        <v/>
      </c>
      <c r="B5344" t="str">
        <f>IFERROR(VLOOKUP(Belegerfassung!I5352,Konten!A:D,2,FALSE),"")</f>
        <v/>
      </c>
      <c r="C5344" t="str">
        <f>IF(A5344&lt;&gt;"",TEXT(Belegerfassung!C5352,"TT.MM.JJJJ"),"")</f>
        <v/>
      </c>
      <c r="D5344" t="str">
        <f>IFERROR(VLOOKUP(Belegerfassung!A5352,Abfrage!$E$2:$F$20,2,FALSE),"")</f>
        <v/>
      </c>
      <c r="E5344" t="str">
        <f>IF(A5344&lt;&gt;"",Belegerfassung!B5352,"")</f>
        <v/>
      </c>
      <c r="F5344" t="str">
        <f>IF(Belegerfassung!L5352="","",IF(Belegerfassung!L5352&lt;&gt;"",IF(Belegerfassung!L5352&lt;&gt;"",IF(Belegerfassung!J5352&lt;&gt;0,VLOOKUP(Belegerfassung!L5352,Abfrage!$A$2:$C$19,2,),VLOOKUP(Belegerfassung!L5352,Abfrage!$A$2:$C$19,3,)),"")))</f>
        <v/>
      </c>
      <c r="G5344" t="str">
        <f t="shared" si="249"/>
        <v/>
      </c>
      <c r="H5344" s="31" t="str">
        <f>IF(A5344&lt;&gt;"",-Belegerfassung!J5352+Belegerfassung!K5352,"")</f>
        <v/>
      </c>
      <c r="I5344" s="49" t="str">
        <f>IFERROR(IF(H5344&lt;&gt;"",Belegerfassung!L5352*100,""),IF(OR(Belegerfassung!L5352="Leistung EU - Erlöse",Belegerfassung!L5352="Lieferungen EU-Erlöse",Belegerfassung!L5352="EUST",Belegerfassung!L5352="Bauleistungen 20%")=TRUE,"",MID(Belegerfassung!L5352,4,2)))</f>
        <v/>
      </c>
      <c r="J5344" s="6" t="str">
        <f>IF(A5344&lt;&gt;"",LEFT(Belegerfassung!D5352,40),"")</f>
        <v/>
      </c>
      <c r="K5344" t="str">
        <f>IF(A5344&lt;&gt;"",VLOOKUP(D5344,Abfrage!$F$2:$G$21,2,FALSE),"")</f>
        <v/>
      </c>
      <c r="L5344" s="6" t="str">
        <f>IF(Belegerfassung!H5352&lt;&gt;"",Belegerfassung!H5352,"")</f>
        <v/>
      </c>
      <c r="M5344" t="str">
        <f>IFERROR(IF(Belegerfassung!E5352&lt;&gt;"",VLOOKUP(Belegerfassung!E5352,Abfrage!$L$2:$M$15,2,),""),"")</f>
        <v/>
      </c>
      <c r="N5344" t="str">
        <f t="shared" si="250"/>
        <v/>
      </c>
      <c r="O5344" t="str">
        <f t="shared" si="251"/>
        <v/>
      </c>
      <c r="P5344" t="str">
        <f>IF(Belegerfassung!G5352&lt;&gt;"",CONCATENATE(Belegerfassung!G5352,".pdf"),"")</f>
        <v/>
      </c>
    </row>
    <row r="5345" spans="1:16">
      <c r="A5345" t="str">
        <f>IF(Belegerfassung!C5353&lt;&gt;"",0,"")</f>
        <v/>
      </c>
      <c r="B5345" t="str">
        <f>IFERROR(VLOOKUP(Belegerfassung!I5353,Konten!A:D,2,FALSE),"")</f>
        <v/>
      </c>
      <c r="C5345" t="str">
        <f>IF(A5345&lt;&gt;"",TEXT(Belegerfassung!C5353,"TT.MM.JJJJ"),"")</f>
        <v/>
      </c>
      <c r="D5345" t="str">
        <f>IFERROR(VLOOKUP(Belegerfassung!A5353,Abfrage!$E$2:$F$20,2,FALSE),"")</f>
        <v/>
      </c>
      <c r="E5345" t="str">
        <f>IF(A5345&lt;&gt;"",Belegerfassung!B5353,"")</f>
        <v/>
      </c>
      <c r="F5345" t="str">
        <f>IF(Belegerfassung!L5353="","",IF(Belegerfassung!L5353&lt;&gt;"",IF(Belegerfassung!L5353&lt;&gt;"",IF(Belegerfassung!J5353&lt;&gt;0,VLOOKUP(Belegerfassung!L5353,Abfrage!$A$2:$C$19,2,),VLOOKUP(Belegerfassung!L5353,Abfrage!$A$2:$C$19,3,)),"")))</f>
        <v/>
      </c>
      <c r="G5345" t="str">
        <f t="shared" si="249"/>
        <v/>
      </c>
      <c r="H5345" s="31" t="str">
        <f>IF(A5345&lt;&gt;"",-Belegerfassung!J5353+Belegerfassung!K5353,"")</f>
        <v/>
      </c>
      <c r="I5345" s="49" t="str">
        <f>IFERROR(IF(H5345&lt;&gt;"",Belegerfassung!L5353*100,""),IF(OR(Belegerfassung!L5353="Leistung EU - Erlöse",Belegerfassung!L5353="Lieferungen EU-Erlöse",Belegerfassung!L5353="EUST",Belegerfassung!L5353="Bauleistungen 20%")=TRUE,"",MID(Belegerfassung!L5353,4,2)))</f>
        <v/>
      </c>
      <c r="J5345" s="6" t="str">
        <f>IF(A5345&lt;&gt;"",LEFT(Belegerfassung!D5353,40),"")</f>
        <v/>
      </c>
      <c r="K5345" t="str">
        <f>IF(A5345&lt;&gt;"",VLOOKUP(D5345,Abfrage!$F$2:$G$21,2,FALSE),"")</f>
        <v/>
      </c>
      <c r="L5345" s="6" t="str">
        <f>IF(Belegerfassung!H5353&lt;&gt;"",Belegerfassung!H5353,"")</f>
        <v/>
      </c>
      <c r="M5345" t="str">
        <f>IFERROR(IF(Belegerfassung!E5353&lt;&gt;"",VLOOKUP(Belegerfassung!E5353,Abfrage!$L$2:$M$15,2,),""),"")</f>
        <v/>
      </c>
      <c r="N5345" t="str">
        <f t="shared" si="250"/>
        <v/>
      </c>
      <c r="O5345" t="str">
        <f t="shared" si="251"/>
        <v/>
      </c>
      <c r="P5345" t="str">
        <f>IF(Belegerfassung!G5353&lt;&gt;"",CONCATENATE(Belegerfassung!G5353,".pdf"),"")</f>
        <v/>
      </c>
    </row>
    <row r="5346" spans="1:16">
      <c r="A5346" t="str">
        <f>IF(Belegerfassung!C5354&lt;&gt;"",0,"")</f>
        <v/>
      </c>
      <c r="B5346" t="str">
        <f>IFERROR(VLOOKUP(Belegerfassung!I5354,Konten!A:D,2,FALSE),"")</f>
        <v/>
      </c>
      <c r="C5346" t="str">
        <f>IF(A5346&lt;&gt;"",TEXT(Belegerfassung!C5354,"TT.MM.JJJJ"),"")</f>
        <v/>
      </c>
      <c r="D5346" t="str">
        <f>IFERROR(VLOOKUP(Belegerfassung!A5354,Abfrage!$E$2:$F$20,2,FALSE),"")</f>
        <v/>
      </c>
      <c r="E5346" t="str">
        <f>IF(A5346&lt;&gt;"",Belegerfassung!B5354,"")</f>
        <v/>
      </c>
      <c r="F5346" t="str">
        <f>IF(Belegerfassung!L5354="","",IF(Belegerfassung!L5354&lt;&gt;"",IF(Belegerfassung!L5354&lt;&gt;"",IF(Belegerfassung!J5354&lt;&gt;0,VLOOKUP(Belegerfassung!L5354,Abfrage!$A$2:$C$19,2,),VLOOKUP(Belegerfassung!L5354,Abfrage!$A$2:$C$19,3,)),"")))</f>
        <v/>
      </c>
      <c r="G5346" t="str">
        <f t="shared" si="249"/>
        <v/>
      </c>
      <c r="H5346" s="31" t="str">
        <f>IF(A5346&lt;&gt;"",-Belegerfassung!J5354+Belegerfassung!K5354,"")</f>
        <v/>
      </c>
      <c r="I5346" s="49" t="str">
        <f>IFERROR(IF(H5346&lt;&gt;"",Belegerfassung!L5354*100,""),IF(OR(Belegerfassung!L5354="Leistung EU - Erlöse",Belegerfassung!L5354="Lieferungen EU-Erlöse",Belegerfassung!L5354="EUST",Belegerfassung!L5354="Bauleistungen 20%")=TRUE,"",MID(Belegerfassung!L5354,4,2)))</f>
        <v/>
      </c>
      <c r="J5346" s="6" t="str">
        <f>IF(A5346&lt;&gt;"",LEFT(Belegerfassung!D5354,40),"")</f>
        <v/>
      </c>
      <c r="K5346" t="str">
        <f>IF(A5346&lt;&gt;"",VLOOKUP(D5346,Abfrage!$F$2:$G$21,2,FALSE),"")</f>
        <v/>
      </c>
      <c r="L5346" s="6" t="str">
        <f>IF(Belegerfassung!H5354&lt;&gt;"",Belegerfassung!H5354,"")</f>
        <v/>
      </c>
      <c r="M5346" t="str">
        <f>IFERROR(IF(Belegerfassung!E5354&lt;&gt;"",VLOOKUP(Belegerfassung!E5354,Abfrage!$L$2:$M$15,2,),""),"")</f>
        <v/>
      </c>
      <c r="N5346" t="str">
        <f t="shared" si="250"/>
        <v/>
      </c>
      <c r="O5346" t="str">
        <f t="shared" si="251"/>
        <v/>
      </c>
      <c r="P5346" t="str">
        <f>IF(Belegerfassung!G5354&lt;&gt;"",CONCATENATE(Belegerfassung!G5354,".pdf"),"")</f>
        <v/>
      </c>
    </row>
    <row r="5347" spans="1:16">
      <c r="A5347" t="str">
        <f>IF(Belegerfassung!C5355&lt;&gt;"",0,"")</f>
        <v/>
      </c>
      <c r="B5347" t="str">
        <f>IFERROR(VLOOKUP(Belegerfassung!I5355,Konten!A:D,2,FALSE),"")</f>
        <v/>
      </c>
      <c r="C5347" t="str">
        <f>IF(A5347&lt;&gt;"",TEXT(Belegerfassung!C5355,"TT.MM.JJJJ"),"")</f>
        <v/>
      </c>
      <c r="D5347" t="str">
        <f>IFERROR(VLOOKUP(Belegerfassung!A5355,Abfrage!$E$2:$F$20,2,FALSE),"")</f>
        <v/>
      </c>
      <c r="E5347" t="str">
        <f>IF(A5347&lt;&gt;"",Belegerfassung!B5355,"")</f>
        <v/>
      </c>
      <c r="F5347" t="str">
        <f>IF(Belegerfassung!L5355="","",IF(Belegerfassung!L5355&lt;&gt;"",IF(Belegerfassung!L5355&lt;&gt;"",IF(Belegerfassung!J5355&lt;&gt;0,VLOOKUP(Belegerfassung!L5355,Abfrage!$A$2:$C$19,2,),VLOOKUP(Belegerfassung!L5355,Abfrage!$A$2:$C$19,3,)),"")))</f>
        <v/>
      </c>
      <c r="G5347" t="str">
        <f t="shared" si="249"/>
        <v/>
      </c>
      <c r="H5347" s="31" t="str">
        <f>IF(A5347&lt;&gt;"",-Belegerfassung!J5355+Belegerfassung!K5355,"")</f>
        <v/>
      </c>
      <c r="I5347" s="49" t="str">
        <f>IFERROR(IF(H5347&lt;&gt;"",Belegerfassung!L5355*100,""),IF(OR(Belegerfassung!L5355="Leistung EU - Erlöse",Belegerfassung!L5355="Lieferungen EU-Erlöse",Belegerfassung!L5355="EUST",Belegerfassung!L5355="Bauleistungen 20%")=TRUE,"",MID(Belegerfassung!L5355,4,2)))</f>
        <v/>
      </c>
      <c r="J5347" s="6" t="str">
        <f>IF(A5347&lt;&gt;"",LEFT(Belegerfassung!D5355,40),"")</f>
        <v/>
      </c>
      <c r="K5347" t="str">
        <f>IF(A5347&lt;&gt;"",VLOOKUP(D5347,Abfrage!$F$2:$G$21,2,FALSE),"")</f>
        <v/>
      </c>
      <c r="L5347" s="6" t="str">
        <f>IF(Belegerfassung!H5355&lt;&gt;"",Belegerfassung!H5355,"")</f>
        <v/>
      </c>
      <c r="M5347" t="str">
        <f>IFERROR(IF(Belegerfassung!E5355&lt;&gt;"",VLOOKUP(Belegerfassung!E5355,Abfrage!$L$2:$M$15,2,),""),"")</f>
        <v/>
      </c>
      <c r="N5347" t="str">
        <f t="shared" si="250"/>
        <v/>
      </c>
      <c r="O5347" t="str">
        <f t="shared" si="251"/>
        <v/>
      </c>
      <c r="P5347" t="str">
        <f>IF(Belegerfassung!G5355&lt;&gt;"",CONCATENATE(Belegerfassung!G5355,".pdf"),"")</f>
        <v/>
      </c>
    </row>
    <row r="5348" spans="1:16">
      <c r="A5348" t="str">
        <f>IF(Belegerfassung!C5356&lt;&gt;"",0,"")</f>
        <v/>
      </c>
      <c r="B5348" t="str">
        <f>IFERROR(VLOOKUP(Belegerfassung!I5356,Konten!A:D,2,FALSE),"")</f>
        <v/>
      </c>
      <c r="C5348" t="str">
        <f>IF(A5348&lt;&gt;"",TEXT(Belegerfassung!C5356,"TT.MM.JJJJ"),"")</f>
        <v/>
      </c>
      <c r="D5348" t="str">
        <f>IFERROR(VLOOKUP(Belegerfassung!A5356,Abfrage!$E$2:$F$20,2,FALSE),"")</f>
        <v/>
      </c>
      <c r="E5348" t="str">
        <f>IF(A5348&lt;&gt;"",Belegerfassung!B5356,"")</f>
        <v/>
      </c>
      <c r="F5348" t="str">
        <f>IF(Belegerfassung!L5356="","",IF(Belegerfassung!L5356&lt;&gt;"",IF(Belegerfassung!L5356&lt;&gt;"",IF(Belegerfassung!J5356&lt;&gt;0,VLOOKUP(Belegerfassung!L5356,Abfrage!$A$2:$C$19,2,),VLOOKUP(Belegerfassung!L5356,Abfrage!$A$2:$C$19,3,)),"")))</f>
        <v/>
      </c>
      <c r="G5348" t="str">
        <f t="shared" si="249"/>
        <v/>
      </c>
      <c r="H5348" s="31" t="str">
        <f>IF(A5348&lt;&gt;"",-Belegerfassung!J5356+Belegerfassung!K5356,"")</f>
        <v/>
      </c>
      <c r="I5348" s="49" t="str">
        <f>IFERROR(IF(H5348&lt;&gt;"",Belegerfassung!L5356*100,""),IF(OR(Belegerfassung!L5356="Leistung EU - Erlöse",Belegerfassung!L5356="Lieferungen EU-Erlöse",Belegerfassung!L5356="EUST",Belegerfassung!L5356="Bauleistungen 20%")=TRUE,"",MID(Belegerfassung!L5356,4,2)))</f>
        <v/>
      </c>
      <c r="J5348" s="6" t="str">
        <f>IF(A5348&lt;&gt;"",LEFT(Belegerfassung!D5356,40),"")</f>
        <v/>
      </c>
      <c r="K5348" t="str">
        <f>IF(A5348&lt;&gt;"",VLOOKUP(D5348,Abfrage!$F$2:$G$21,2,FALSE),"")</f>
        <v/>
      </c>
      <c r="L5348" s="6" t="str">
        <f>IF(Belegerfassung!H5356&lt;&gt;"",Belegerfassung!H5356,"")</f>
        <v/>
      </c>
      <c r="M5348" t="str">
        <f>IFERROR(IF(Belegerfassung!E5356&lt;&gt;"",VLOOKUP(Belegerfassung!E5356,Abfrage!$L$2:$M$15,2,),""),"")</f>
        <v/>
      </c>
      <c r="N5348" t="str">
        <f t="shared" si="250"/>
        <v/>
      </c>
      <c r="O5348" t="str">
        <f t="shared" si="251"/>
        <v/>
      </c>
      <c r="P5348" t="str">
        <f>IF(Belegerfassung!G5356&lt;&gt;"",CONCATENATE(Belegerfassung!G5356,".pdf"),"")</f>
        <v/>
      </c>
    </row>
    <row r="5349" spans="1:16">
      <c r="A5349" t="str">
        <f>IF(Belegerfassung!C5357&lt;&gt;"",0,"")</f>
        <v/>
      </c>
      <c r="B5349" t="str">
        <f>IFERROR(VLOOKUP(Belegerfassung!I5357,Konten!A:D,2,FALSE),"")</f>
        <v/>
      </c>
      <c r="C5349" t="str">
        <f>IF(A5349&lt;&gt;"",TEXT(Belegerfassung!C5357,"TT.MM.JJJJ"),"")</f>
        <v/>
      </c>
      <c r="D5349" t="str">
        <f>IFERROR(VLOOKUP(Belegerfassung!A5357,Abfrage!$E$2:$F$20,2,FALSE),"")</f>
        <v/>
      </c>
      <c r="E5349" t="str">
        <f>IF(A5349&lt;&gt;"",Belegerfassung!B5357,"")</f>
        <v/>
      </c>
      <c r="F5349" t="str">
        <f>IF(Belegerfassung!L5357="","",IF(Belegerfassung!L5357&lt;&gt;"",IF(Belegerfassung!L5357&lt;&gt;"",IF(Belegerfassung!J5357&lt;&gt;0,VLOOKUP(Belegerfassung!L5357,Abfrage!$A$2:$C$19,2,),VLOOKUP(Belegerfassung!L5357,Abfrage!$A$2:$C$19,3,)),"")))</f>
        <v/>
      </c>
      <c r="G5349" t="str">
        <f t="shared" si="249"/>
        <v/>
      </c>
      <c r="H5349" s="31" t="str">
        <f>IF(A5349&lt;&gt;"",-Belegerfassung!J5357+Belegerfassung!K5357,"")</f>
        <v/>
      </c>
      <c r="I5349" s="49" t="str">
        <f>IFERROR(IF(H5349&lt;&gt;"",Belegerfassung!L5357*100,""),IF(OR(Belegerfassung!L5357="Leistung EU - Erlöse",Belegerfassung!L5357="Lieferungen EU-Erlöse",Belegerfassung!L5357="EUST",Belegerfassung!L5357="Bauleistungen 20%")=TRUE,"",MID(Belegerfassung!L5357,4,2)))</f>
        <v/>
      </c>
      <c r="J5349" s="6" t="str">
        <f>IF(A5349&lt;&gt;"",LEFT(Belegerfassung!D5357,40),"")</f>
        <v/>
      </c>
      <c r="K5349" t="str">
        <f>IF(A5349&lt;&gt;"",VLOOKUP(D5349,Abfrage!$F$2:$G$21,2,FALSE),"")</f>
        <v/>
      </c>
      <c r="L5349" s="6" t="str">
        <f>IF(Belegerfassung!H5357&lt;&gt;"",Belegerfassung!H5357,"")</f>
        <v/>
      </c>
      <c r="M5349" t="str">
        <f>IFERROR(IF(Belegerfassung!E5357&lt;&gt;"",VLOOKUP(Belegerfassung!E5357,Abfrage!$L$2:$M$15,2,),""),"")</f>
        <v/>
      </c>
      <c r="N5349" t="str">
        <f t="shared" si="250"/>
        <v/>
      </c>
      <c r="O5349" t="str">
        <f t="shared" si="251"/>
        <v/>
      </c>
      <c r="P5349" t="str">
        <f>IF(Belegerfassung!G5357&lt;&gt;"",CONCATENATE(Belegerfassung!G5357,".pdf"),"")</f>
        <v/>
      </c>
    </row>
    <row r="5350" spans="1:16">
      <c r="A5350" t="str">
        <f>IF(Belegerfassung!C5358&lt;&gt;"",0,"")</f>
        <v/>
      </c>
      <c r="B5350" t="str">
        <f>IFERROR(VLOOKUP(Belegerfassung!I5358,Konten!A:D,2,FALSE),"")</f>
        <v/>
      </c>
      <c r="C5350" t="str">
        <f>IF(A5350&lt;&gt;"",TEXT(Belegerfassung!C5358,"TT.MM.JJJJ"),"")</f>
        <v/>
      </c>
      <c r="D5350" t="str">
        <f>IFERROR(VLOOKUP(Belegerfassung!A5358,Abfrage!$E$2:$F$20,2,FALSE),"")</f>
        <v/>
      </c>
      <c r="E5350" t="str">
        <f>IF(A5350&lt;&gt;"",Belegerfassung!B5358,"")</f>
        <v/>
      </c>
      <c r="F5350" t="str">
        <f>IF(Belegerfassung!L5358="","",IF(Belegerfassung!L5358&lt;&gt;"",IF(Belegerfassung!L5358&lt;&gt;"",IF(Belegerfassung!J5358&lt;&gt;0,VLOOKUP(Belegerfassung!L5358,Abfrage!$A$2:$C$19,2,),VLOOKUP(Belegerfassung!L5358,Abfrage!$A$2:$C$19,3,)),"")))</f>
        <v/>
      </c>
      <c r="G5350" t="str">
        <f t="shared" si="249"/>
        <v/>
      </c>
      <c r="H5350" s="31" t="str">
        <f>IF(A5350&lt;&gt;"",-Belegerfassung!J5358+Belegerfassung!K5358,"")</f>
        <v/>
      </c>
      <c r="I5350" s="49" t="str">
        <f>IFERROR(IF(H5350&lt;&gt;"",Belegerfassung!L5358*100,""),IF(OR(Belegerfassung!L5358="Leistung EU - Erlöse",Belegerfassung!L5358="Lieferungen EU-Erlöse",Belegerfassung!L5358="EUST",Belegerfassung!L5358="Bauleistungen 20%")=TRUE,"",MID(Belegerfassung!L5358,4,2)))</f>
        <v/>
      </c>
      <c r="J5350" s="6" t="str">
        <f>IF(A5350&lt;&gt;"",LEFT(Belegerfassung!D5358,40),"")</f>
        <v/>
      </c>
      <c r="K5350" t="str">
        <f>IF(A5350&lt;&gt;"",VLOOKUP(D5350,Abfrage!$F$2:$G$21,2,FALSE),"")</f>
        <v/>
      </c>
      <c r="L5350" s="6" t="str">
        <f>IF(Belegerfassung!H5358&lt;&gt;"",Belegerfassung!H5358,"")</f>
        <v/>
      </c>
      <c r="M5350" t="str">
        <f>IFERROR(IF(Belegerfassung!E5358&lt;&gt;"",VLOOKUP(Belegerfassung!E5358,Abfrage!$L$2:$M$15,2,),""),"")</f>
        <v/>
      </c>
      <c r="N5350" t="str">
        <f t="shared" si="250"/>
        <v/>
      </c>
      <c r="O5350" t="str">
        <f t="shared" si="251"/>
        <v/>
      </c>
      <c r="P5350" t="str">
        <f>IF(Belegerfassung!G5358&lt;&gt;"",CONCATENATE(Belegerfassung!G5358,".pdf"),"")</f>
        <v/>
      </c>
    </row>
    <row r="5351" spans="1:16">
      <c r="A5351" t="str">
        <f>IF(Belegerfassung!C5359&lt;&gt;"",0,"")</f>
        <v/>
      </c>
      <c r="B5351" t="str">
        <f>IFERROR(VLOOKUP(Belegerfassung!I5359,Konten!A:D,2,FALSE),"")</f>
        <v/>
      </c>
      <c r="C5351" t="str">
        <f>IF(A5351&lt;&gt;"",TEXT(Belegerfassung!C5359,"TT.MM.JJJJ"),"")</f>
        <v/>
      </c>
      <c r="D5351" t="str">
        <f>IFERROR(VLOOKUP(Belegerfassung!A5359,Abfrage!$E$2:$F$20,2,FALSE),"")</f>
        <v/>
      </c>
      <c r="E5351" t="str">
        <f>IF(A5351&lt;&gt;"",Belegerfassung!B5359,"")</f>
        <v/>
      </c>
      <c r="F5351" t="str">
        <f>IF(Belegerfassung!L5359="","",IF(Belegerfassung!L5359&lt;&gt;"",IF(Belegerfassung!L5359&lt;&gt;"",IF(Belegerfassung!J5359&lt;&gt;0,VLOOKUP(Belegerfassung!L5359,Abfrage!$A$2:$C$19,2,),VLOOKUP(Belegerfassung!L5359,Abfrage!$A$2:$C$19,3,)),"")))</f>
        <v/>
      </c>
      <c r="G5351" t="str">
        <f t="shared" si="249"/>
        <v/>
      </c>
      <c r="H5351" s="31" t="str">
        <f>IF(A5351&lt;&gt;"",-Belegerfassung!J5359+Belegerfassung!K5359,"")</f>
        <v/>
      </c>
      <c r="I5351" s="49" t="str">
        <f>IFERROR(IF(H5351&lt;&gt;"",Belegerfassung!L5359*100,""),IF(OR(Belegerfassung!L5359="Leistung EU - Erlöse",Belegerfassung!L5359="Lieferungen EU-Erlöse",Belegerfassung!L5359="EUST",Belegerfassung!L5359="Bauleistungen 20%")=TRUE,"",MID(Belegerfassung!L5359,4,2)))</f>
        <v/>
      </c>
      <c r="J5351" s="6" t="str">
        <f>IF(A5351&lt;&gt;"",LEFT(Belegerfassung!D5359,40),"")</f>
        <v/>
      </c>
      <c r="K5351" t="str">
        <f>IF(A5351&lt;&gt;"",VLOOKUP(D5351,Abfrage!$F$2:$G$21,2,FALSE),"")</f>
        <v/>
      </c>
      <c r="L5351" s="6" t="str">
        <f>IF(Belegerfassung!H5359&lt;&gt;"",Belegerfassung!H5359,"")</f>
        <v/>
      </c>
      <c r="M5351" t="str">
        <f>IFERROR(IF(Belegerfassung!E5359&lt;&gt;"",VLOOKUP(Belegerfassung!E5359,Abfrage!$L$2:$M$15,2,),""),"")</f>
        <v/>
      </c>
      <c r="N5351" t="str">
        <f t="shared" si="250"/>
        <v/>
      </c>
      <c r="O5351" t="str">
        <f t="shared" si="251"/>
        <v/>
      </c>
      <c r="P5351" t="str">
        <f>IF(Belegerfassung!G5359&lt;&gt;"",CONCATENATE(Belegerfassung!G5359,".pdf"),"")</f>
        <v/>
      </c>
    </row>
    <row r="5352" spans="1:16">
      <c r="A5352" t="str">
        <f>IF(Belegerfassung!C5360&lt;&gt;"",0,"")</f>
        <v/>
      </c>
      <c r="B5352" t="str">
        <f>IFERROR(VLOOKUP(Belegerfassung!I5360,Konten!A:D,2,FALSE),"")</f>
        <v/>
      </c>
      <c r="C5352" t="str">
        <f>IF(A5352&lt;&gt;"",TEXT(Belegerfassung!C5360,"TT.MM.JJJJ"),"")</f>
        <v/>
      </c>
      <c r="D5352" t="str">
        <f>IFERROR(VLOOKUP(Belegerfassung!A5360,Abfrage!$E$2:$F$20,2,FALSE),"")</f>
        <v/>
      </c>
      <c r="E5352" t="str">
        <f>IF(A5352&lt;&gt;"",Belegerfassung!B5360,"")</f>
        <v/>
      </c>
      <c r="F5352" t="str">
        <f>IF(Belegerfassung!L5360="","",IF(Belegerfassung!L5360&lt;&gt;"",IF(Belegerfassung!L5360&lt;&gt;"",IF(Belegerfassung!J5360&lt;&gt;0,VLOOKUP(Belegerfassung!L5360,Abfrage!$A$2:$C$19,2,),VLOOKUP(Belegerfassung!L5360,Abfrage!$A$2:$C$19,3,)),"")))</f>
        <v/>
      </c>
      <c r="G5352" t="str">
        <f t="shared" si="249"/>
        <v/>
      </c>
      <c r="H5352" s="31" t="str">
        <f>IF(A5352&lt;&gt;"",-Belegerfassung!J5360+Belegerfassung!K5360,"")</f>
        <v/>
      </c>
      <c r="I5352" s="49" t="str">
        <f>IFERROR(IF(H5352&lt;&gt;"",Belegerfassung!L5360*100,""),IF(OR(Belegerfassung!L5360="Leistung EU - Erlöse",Belegerfassung!L5360="Lieferungen EU-Erlöse",Belegerfassung!L5360="EUST",Belegerfassung!L5360="Bauleistungen 20%")=TRUE,"",MID(Belegerfassung!L5360,4,2)))</f>
        <v/>
      </c>
      <c r="J5352" s="6" t="str">
        <f>IF(A5352&lt;&gt;"",LEFT(Belegerfassung!D5360,40),"")</f>
        <v/>
      </c>
      <c r="K5352" t="str">
        <f>IF(A5352&lt;&gt;"",VLOOKUP(D5352,Abfrage!$F$2:$G$21,2,FALSE),"")</f>
        <v/>
      </c>
      <c r="L5352" s="6" t="str">
        <f>IF(Belegerfassung!H5360&lt;&gt;"",Belegerfassung!H5360,"")</f>
        <v/>
      </c>
      <c r="M5352" t="str">
        <f>IFERROR(IF(Belegerfassung!E5360&lt;&gt;"",VLOOKUP(Belegerfassung!E5360,Abfrage!$L$2:$M$15,2,),""),"")</f>
        <v/>
      </c>
      <c r="N5352" t="str">
        <f t="shared" si="250"/>
        <v/>
      </c>
      <c r="O5352" t="str">
        <f t="shared" si="251"/>
        <v/>
      </c>
      <c r="P5352" t="str">
        <f>IF(Belegerfassung!G5360&lt;&gt;"",CONCATENATE(Belegerfassung!G5360,".pdf"),"")</f>
        <v/>
      </c>
    </row>
    <row r="5353" spans="1:16">
      <c r="A5353" t="str">
        <f>IF(Belegerfassung!C5361&lt;&gt;"",0,"")</f>
        <v/>
      </c>
      <c r="B5353" t="str">
        <f>IFERROR(VLOOKUP(Belegerfassung!I5361,Konten!A:D,2,FALSE),"")</f>
        <v/>
      </c>
      <c r="C5353" t="str">
        <f>IF(A5353&lt;&gt;"",TEXT(Belegerfassung!C5361,"TT.MM.JJJJ"),"")</f>
        <v/>
      </c>
      <c r="D5353" t="str">
        <f>IFERROR(VLOOKUP(Belegerfassung!A5361,Abfrage!$E$2:$F$20,2,FALSE),"")</f>
        <v/>
      </c>
      <c r="E5353" t="str">
        <f>IF(A5353&lt;&gt;"",Belegerfassung!B5361,"")</f>
        <v/>
      </c>
      <c r="F5353" t="str">
        <f>IF(Belegerfassung!L5361="","",IF(Belegerfassung!L5361&lt;&gt;"",IF(Belegerfassung!L5361&lt;&gt;"",IF(Belegerfassung!J5361&lt;&gt;0,VLOOKUP(Belegerfassung!L5361,Abfrage!$A$2:$C$19,2,),VLOOKUP(Belegerfassung!L5361,Abfrage!$A$2:$C$19,3,)),"")))</f>
        <v/>
      </c>
      <c r="G5353" t="str">
        <f t="shared" si="249"/>
        <v/>
      </c>
      <c r="H5353" s="31" t="str">
        <f>IF(A5353&lt;&gt;"",-Belegerfassung!J5361+Belegerfassung!K5361,"")</f>
        <v/>
      </c>
      <c r="I5353" s="49" t="str">
        <f>IFERROR(IF(H5353&lt;&gt;"",Belegerfassung!L5361*100,""),IF(OR(Belegerfassung!L5361="Leistung EU - Erlöse",Belegerfassung!L5361="Lieferungen EU-Erlöse",Belegerfassung!L5361="EUST",Belegerfassung!L5361="Bauleistungen 20%")=TRUE,"",MID(Belegerfassung!L5361,4,2)))</f>
        <v/>
      </c>
      <c r="J5353" s="6" t="str">
        <f>IF(A5353&lt;&gt;"",LEFT(Belegerfassung!D5361,40),"")</f>
        <v/>
      </c>
      <c r="K5353" t="str">
        <f>IF(A5353&lt;&gt;"",VLOOKUP(D5353,Abfrage!$F$2:$G$21,2,FALSE),"")</f>
        <v/>
      </c>
      <c r="L5353" s="6" t="str">
        <f>IF(Belegerfassung!H5361&lt;&gt;"",Belegerfassung!H5361,"")</f>
        <v/>
      </c>
      <c r="M5353" t="str">
        <f>IFERROR(IF(Belegerfassung!E5361&lt;&gt;"",VLOOKUP(Belegerfassung!E5361,Abfrage!$L$2:$M$15,2,),""),"")</f>
        <v/>
      </c>
      <c r="N5353" t="str">
        <f t="shared" si="250"/>
        <v/>
      </c>
      <c r="O5353" t="str">
        <f t="shared" si="251"/>
        <v/>
      </c>
      <c r="P5353" t="str">
        <f>IF(Belegerfassung!G5361&lt;&gt;"",CONCATENATE(Belegerfassung!G5361,".pdf"),"")</f>
        <v/>
      </c>
    </row>
    <row r="5354" spans="1:16">
      <c r="A5354" t="str">
        <f>IF(Belegerfassung!C5362&lt;&gt;"",0,"")</f>
        <v/>
      </c>
      <c r="B5354" t="str">
        <f>IFERROR(VLOOKUP(Belegerfassung!I5362,Konten!A:D,2,FALSE),"")</f>
        <v/>
      </c>
      <c r="C5354" t="str">
        <f>IF(A5354&lt;&gt;"",TEXT(Belegerfassung!C5362,"TT.MM.JJJJ"),"")</f>
        <v/>
      </c>
      <c r="D5354" t="str">
        <f>IFERROR(VLOOKUP(Belegerfassung!A5362,Abfrage!$E$2:$F$20,2,FALSE),"")</f>
        <v/>
      </c>
      <c r="E5354" t="str">
        <f>IF(A5354&lt;&gt;"",Belegerfassung!B5362,"")</f>
        <v/>
      </c>
      <c r="F5354" t="str">
        <f>IF(Belegerfassung!L5362="","",IF(Belegerfassung!L5362&lt;&gt;"",IF(Belegerfassung!L5362&lt;&gt;"",IF(Belegerfassung!J5362&lt;&gt;0,VLOOKUP(Belegerfassung!L5362,Abfrage!$A$2:$C$19,2,),VLOOKUP(Belegerfassung!L5362,Abfrage!$A$2:$C$19,3,)),"")))</f>
        <v/>
      </c>
      <c r="G5354" t="str">
        <f t="shared" si="249"/>
        <v/>
      </c>
      <c r="H5354" s="31" t="str">
        <f>IF(A5354&lt;&gt;"",-Belegerfassung!J5362+Belegerfassung!K5362,"")</f>
        <v/>
      </c>
      <c r="I5354" s="49" t="str">
        <f>IFERROR(IF(H5354&lt;&gt;"",Belegerfassung!L5362*100,""),IF(OR(Belegerfassung!L5362="Leistung EU - Erlöse",Belegerfassung!L5362="Lieferungen EU-Erlöse",Belegerfassung!L5362="EUST",Belegerfassung!L5362="Bauleistungen 20%")=TRUE,"",MID(Belegerfassung!L5362,4,2)))</f>
        <v/>
      </c>
      <c r="J5354" s="6" t="str">
        <f>IF(A5354&lt;&gt;"",LEFT(Belegerfassung!D5362,40),"")</f>
        <v/>
      </c>
      <c r="K5354" t="str">
        <f>IF(A5354&lt;&gt;"",VLOOKUP(D5354,Abfrage!$F$2:$G$21,2,FALSE),"")</f>
        <v/>
      </c>
      <c r="L5354" s="6" t="str">
        <f>IF(Belegerfassung!H5362&lt;&gt;"",Belegerfassung!H5362,"")</f>
        <v/>
      </c>
      <c r="M5354" t="str">
        <f>IFERROR(IF(Belegerfassung!E5362&lt;&gt;"",VLOOKUP(Belegerfassung!E5362,Abfrage!$L$2:$M$15,2,),""),"")</f>
        <v/>
      </c>
      <c r="N5354" t="str">
        <f t="shared" si="250"/>
        <v/>
      </c>
      <c r="O5354" t="str">
        <f t="shared" si="251"/>
        <v/>
      </c>
      <c r="P5354" t="str">
        <f>IF(Belegerfassung!G5362&lt;&gt;"",CONCATENATE(Belegerfassung!G5362,".pdf"),"")</f>
        <v/>
      </c>
    </row>
    <row r="5355" spans="1:16">
      <c r="A5355" t="str">
        <f>IF(Belegerfassung!C5363&lt;&gt;"",0,"")</f>
        <v/>
      </c>
      <c r="B5355" t="str">
        <f>IFERROR(VLOOKUP(Belegerfassung!I5363,Konten!A:D,2,FALSE),"")</f>
        <v/>
      </c>
      <c r="C5355" t="str">
        <f>IF(A5355&lt;&gt;"",TEXT(Belegerfassung!C5363,"TT.MM.JJJJ"),"")</f>
        <v/>
      </c>
      <c r="D5355" t="str">
        <f>IFERROR(VLOOKUP(Belegerfassung!A5363,Abfrage!$E$2:$F$20,2,FALSE),"")</f>
        <v/>
      </c>
      <c r="E5355" t="str">
        <f>IF(A5355&lt;&gt;"",Belegerfassung!B5363,"")</f>
        <v/>
      </c>
      <c r="F5355" t="str">
        <f>IF(Belegerfassung!L5363="","",IF(Belegerfassung!L5363&lt;&gt;"",IF(Belegerfassung!L5363&lt;&gt;"",IF(Belegerfassung!J5363&lt;&gt;0,VLOOKUP(Belegerfassung!L5363,Abfrage!$A$2:$C$19,2,),VLOOKUP(Belegerfassung!L5363,Abfrage!$A$2:$C$19,3,)),"")))</f>
        <v/>
      </c>
      <c r="G5355" t="str">
        <f t="shared" si="249"/>
        <v/>
      </c>
      <c r="H5355" s="31" t="str">
        <f>IF(A5355&lt;&gt;"",-Belegerfassung!J5363+Belegerfassung!K5363,"")</f>
        <v/>
      </c>
      <c r="I5355" s="49" t="str">
        <f>IFERROR(IF(H5355&lt;&gt;"",Belegerfassung!L5363*100,""),IF(OR(Belegerfassung!L5363="Leistung EU - Erlöse",Belegerfassung!L5363="Lieferungen EU-Erlöse",Belegerfassung!L5363="EUST",Belegerfassung!L5363="Bauleistungen 20%")=TRUE,"",MID(Belegerfassung!L5363,4,2)))</f>
        <v/>
      </c>
      <c r="J5355" s="6" t="str">
        <f>IF(A5355&lt;&gt;"",LEFT(Belegerfassung!D5363,40),"")</f>
        <v/>
      </c>
      <c r="K5355" t="str">
        <f>IF(A5355&lt;&gt;"",VLOOKUP(D5355,Abfrage!$F$2:$G$21,2,FALSE),"")</f>
        <v/>
      </c>
      <c r="L5355" s="6" t="str">
        <f>IF(Belegerfassung!H5363&lt;&gt;"",Belegerfassung!H5363,"")</f>
        <v/>
      </c>
      <c r="M5355" t="str">
        <f>IFERROR(IF(Belegerfassung!E5363&lt;&gt;"",VLOOKUP(Belegerfassung!E5363,Abfrage!$L$2:$M$15,2,),""),"")</f>
        <v/>
      </c>
      <c r="N5355" t="str">
        <f t="shared" si="250"/>
        <v/>
      </c>
      <c r="O5355" t="str">
        <f t="shared" si="251"/>
        <v/>
      </c>
      <c r="P5355" t="str">
        <f>IF(Belegerfassung!G5363&lt;&gt;"",CONCATENATE(Belegerfassung!G5363,".pdf"),"")</f>
        <v/>
      </c>
    </row>
    <row r="5356" spans="1:16">
      <c r="A5356" t="str">
        <f>IF(Belegerfassung!C5364&lt;&gt;"",0,"")</f>
        <v/>
      </c>
      <c r="B5356" t="str">
        <f>IFERROR(VLOOKUP(Belegerfassung!I5364,Konten!A:D,2,FALSE),"")</f>
        <v/>
      </c>
      <c r="C5356" t="str">
        <f>IF(A5356&lt;&gt;"",TEXT(Belegerfassung!C5364,"TT.MM.JJJJ"),"")</f>
        <v/>
      </c>
      <c r="D5356" t="str">
        <f>IFERROR(VLOOKUP(Belegerfassung!A5364,Abfrage!$E$2:$F$20,2,FALSE),"")</f>
        <v/>
      </c>
      <c r="E5356" t="str">
        <f>IF(A5356&lt;&gt;"",Belegerfassung!B5364,"")</f>
        <v/>
      </c>
      <c r="F5356" t="str">
        <f>IF(Belegerfassung!L5364="","",IF(Belegerfassung!L5364&lt;&gt;"",IF(Belegerfassung!L5364&lt;&gt;"",IF(Belegerfassung!J5364&lt;&gt;0,VLOOKUP(Belegerfassung!L5364,Abfrage!$A$2:$C$19,2,),VLOOKUP(Belegerfassung!L5364,Abfrage!$A$2:$C$19,3,)),"")))</f>
        <v/>
      </c>
      <c r="G5356" t="str">
        <f t="shared" si="249"/>
        <v/>
      </c>
      <c r="H5356" s="31" t="str">
        <f>IF(A5356&lt;&gt;"",-Belegerfassung!J5364+Belegerfassung!K5364,"")</f>
        <v/>
      </c>
      <c r="I5356" s="49" t="str">
        <f>IFERROR(IF(H5356&lt;&gt;"",Belegerfassung!L5364*100,""),IF(OR(Belegerfassung!L5364="Leistung EU - Erlöse",Belegerfassung!L5364="Lieferungen EU-Erlöse",Belegerfassung!L5364="EUST",Belegerfassung!L5364="Bauleistungen 20%")=TRUE,"",MID(Belegerfassung!L5364,4,2)))</f>
        <v/>
      </c>
      <c r="J5356" s="6" t="str">
        <f>IF(A5356&lt;&gt;"",LEFT(Belegerfassung!D5364,40),"")</f>
        <v/>
      </c>
      <c r="K5356" t="str">
        <f>IF(A5356&lt;&gt;"",VLOOKUP(D5356,Abfrage!$F$2:$G$21,2,FALSE),"")</f>
        <v/>
      </c>
      <c r="L5356" s="6" t="str">
        <f>IF(Belegerfassung!H5364&lt;&gt;"",Belegerfassung!H5364,"")</f>
        <v/>
      </c>
      <c r="M5356" t="str">
        <f>IFERROR(IF(Belegerfassung!E5364&lt;&gt;"",VLOOKUP(Belegerfassung!E5364,Abfrage!$L$2:$M$15,2,),""),"")</f>
        <v/>
      </c>
      <c r="N5356" t="str">
        <f t="shared" si="250"/>
        <v/>
      </c>
      <c r="O5356" t="str">
        <f t="shared" si="251"/>
        <v/>
      </c>
      <c r="P5356" t="str">
        <f>IF(Belegerfassung!G5364&lt;&gt;"",CONCATENATE(Belegerfassung!G5364,".pdf"),"")</f>
        <v/>
      </c>
    </row>
    <row r="5357" spans="1:16">
      <c r="A5357" t="str">
        <f>IF(Belegerfassung!C5365&lt;&gt;"",0,"")</f>
        <v/>
      </c>
      <c r="B5357" t="str">
        <f>IFERROR(VLOOKUP(Belegerfassung!I5365,Konten!A:D,2,FALSE),"")</f>
        <v/>
      </c>
      <c r="C5357" t="str">
        <f>IF(A5357&lt;&gt;"",TEXT(Belegerfassung!C5365,"TT.MM.JJJJ"),"")</f>
        <v/>
      </c>
      <c r="D5357" t="str">
        <f>IFERROR(VLOOKUP(Belegerfassung!A5365,Abfrage!$E$2:$F$20,2,FALSE),"")</f>
        <v/>
      </c>
      <c r="E5357" t="str">
        <f>IF(A5357&lt;&gt;"",Belegerfassung!B5365,"")</f>
        <v/>
      </c>
      <c r="F5357" t="str">
        <f>IF(Belegerfassung!L5365="","",IF(Belegerfassung!L5365&lt;&gt;"",IF(Belegerfassung!L5365&lt;&gt;"",IF(Belegerfassung!J5365&lt;&gt;0,VLOOKUP(Belegerfassung!L5365,Abfrage!$A$2:$C$19,2,),VLOOKUP(Belegerfassung!L5365,Abfrage!$A$2:$C$19,3,)),"")))</f>
        <v/>
      </c>
      <c r="G5357" t="str">
        <f t="shared" si="249"/>
        <v/>
      </c>
      <c r="H5357" s="31" t="str">
        <f>IF(A5357&lt;&gt;"",-Belegerfassung!J5365+Belegerfassung!K5365,"")</f>
        <v/>
      </c>
      <c r="I5357" s="49" t="str">
        <f>IFERROR(IF(H5357&lt;&gt;"",Belegerfassung!L5365*100,""),IF(OR(Belegerfassung!L5365="Leistung EU - Erlöse",Belegerfassung!L5365="Lieferungen EU-Erlöse",Belegerfassung!L5365="EUST",Belegerfassung!L5365="Bauleistungen 20%")=TRUE,"",MID(Belegerfassung!L5365,4,2)))</f>
        <v/>
      </c>
      <c r="J5357" s="6" t="str">
        <f>IF(A5357&lt;&gt;"",LEFT(Belegerfassung!D5365,40),"")</f>
        <v/>
      </c>
      <c r="K5357" t="str">
        <f>IF(A5357&lt;&gt;"",VLOOKUP(D5357,Abfrage!$F$2:$G$21,2,FALSE),"")</f>
        <v/>
      </c>
      <c r="L5357" s="6" t="str">
        <f>IF(Belegerfassung!H5365&lt;&gt;"",Belegerfassung!H5365,"")</f>
        <v/>
      </c>
      <c r="M5357" t="str">
        <f>IFERROR(IF(Belegerfassung!E5365&lt;&gt;"",VLOOKUP(Belegerfassung!E5365,Abfrage!$L$2:$M$15,2,),""),"")</f>
        <v/>
      </c>
      <c r="N5357" t="str">
        <f t="shared" si="250"/>
        <v/>
      </c>
      <c r="O5357" t="str">
        <f t="shared" si="251"/>
        <v/>
      </c>
      <c r="P5357" t="str">
        <f>IF(Belegerfassung!G5365&lt;&gt;"",CONCATENATE(Belegerfassung!G5365,".pdf"),"")</f>
        <v/>
      </c>
    </row>
    <row r="5358" spans="1:16">
      <c r="A5358" t="str">
        <f>IF(Belegerfassung!C5366&lt;&gt;"",0,"")</f>
        <v/>
      </c>
      <c r="B5358" t="str">
        <f>IFERROR(VLOOKUP(Belegerfassung!I5366,Konten!A:D,2,FALSE),"")</f>
        <v/>
      </c>
      <c r="C5358" t="str">
        <f>IF(A5358&lt;&gt;"",TEXT(Belegerfassung!C5366,"TT.MM.JJJJ"),"")</f>
        <v/>
      </c>
      <c r="D5358" t="str">
        <f>IFERROR(VLOOKUP(Belegerfassung!A5366,Abfrage!$E$2:$F$20,2,FALSE),"")</f>
        <v/>
      </c>
      <c r="E5358" t="str">
        <f>IF(A5358&lt;&gt;"",Belegerfassung!B5366,"")</f>
        <v/>
      </c>
      <c r="F5358" t="str">
        <f>IF(Belegerfassung!L5366="","",IF(Belegerfassung!L5366&lt;&gt;"",IF(Belegerfassung!L5366&lt;&gt;"",IF(Belegerfassung!J5366&lt;&gt;0,VLOOKUP(Belegerfassung!L5366,Abfrage!$A$2:$C$19,2,),VLOOKUP(Belegerfassung!L5366,Abfrage!$A$2:$C$19,3,)),"")))</f>
        <v/>
      </c>
      <c r="G5358" t="str">
        <f t="shared" si="249"/>
        <v/>
      </c>
      <c r="H5358" s="31" t="str">
        <f>IF(A5358&lt;&gt;"",-Belegerfassung!J5366+Belegerfassung!K5366,"")</f>
        <v/>
      </c>
      <c r="I5358" s="49" t="str">
        <f>IFERROR(IF(H5358&lt;&gt;"",Belegerfassung!L5366*100,""),IF(OR(Belegerfassung!L5366="Leistung EU - Erlöse",Belegerfassung!L5366="Lieferungen EU-Erlöse",Belegerfassung!L5366="EUST",Belegerfassung!L5366="Bauleistungen 20%")=TRUE,"",MID(Belegerfassung!L5366,4,2)))</f>
        <v/>
      </c>
      <c r="J5358" s="6" t="str">
        <f>IF(A5358&lt;&gt;"",LEFT(Belegerfassung!D5366,40),"")</f>
        <v/>
      </c>
      <c r="K5358" t="str">
        <f>IF(A5358&lt;&gt;"",VLOOKUP(D5358,Abfrage!$F$2:$G$21,2,FALSE),"")</f>
        <v/>
      </c>
      <c r="L5358" s="6" t="str">
        <f>IF(Belegerfassung!H5366&lt;&gt;"",Belegerfassung!H5366,"")</f>
        <v/>
      </c>
      <c r="M5358" t="str">
        <f>IFERROR(IF(Belegerfassung!E5366&lt;&gt;"",VLOOKUP(Belegerfassung!E5366,Abfrage!$L$2:$M$15,2,),""),"")</f>
        <v/>
      </c>
      <c r="N5358" t="str">
        <f t="shared" si="250"/>
        <v/>
      </c>
      <c r="O5358" t="str">
        <f t="shared" si="251"/>
        <v/>
      </c>
      <c r="P5358" t="str">
        <f>IF(Belegerfassung!G5366&lt;&gt;"",CONCATENATE(Belegerfassung!G5366,".pdf"),"")</f>
        <v/>
      </c>
    </row>
    <row r="5359" spans="1:16">
      <c r="A5359" t="str">
        <f>IF(Belegerfassung!C5367&lt;&gt;"",0,"")</f>
        <v/>
      </c>
      <c r="B5359" t="str">
        <f>IFERROR(VLOOKUP(Belegerfassung!I5367,Konten!A:D,2,FALSE),"")</f>
        <v/>
      </c>
      <c r="C5359" t="str">
        <f>IF(A5359&lt;&gt;"",TEXT(Belegerfassung!C5367,"TT.MM.JJJJ"),"")</f>
        <v/>
      </c>
      <c r="D5359" t="str">
        <f>IFERROR(VLOOKUP(Belegerfassung!A5367,Abfrage!$E$2:$F$20,2,FALSE),"")</f>
        <v/>
      </c>
      <c r="E5359" t="str">
        <f>IF(A5359&lt;&gt;"",Belegerfassung!B5367,"")</f>
        <v/>
      </c>
      <c r="F5359" t="str">
        <f>IF(Belegerfassung!L5367="","",IF(Belegerfassung!L5367&lt;&gt;"",IF(Belegerfassung!L5367&lt;&gt;"",IF(Belegerfassung!J5367&lt;&gt;0,VLOOKUP(Belegerfassung!L5367,Abfrage!$A$2:$C$19,2,),VLOOKUP(Belegerfassung!L5367,Abfrage!$A$2:$C$19,3,)),"")))</f>
        <v/>
      </c>
      <c r="G5359" t="str">
        <f t="shared" si="249"/>
        <v/>
      </c>
      <c r="H5359" s="31" t="str">
        <f>IF(A5359&lt;&gt;"",-Belegerfassung!J5367+Belegerfassung!K5367,"")</f>
        <v/>
      </c>
      <c r="I5359" s="49" t="str">
        <f>IFERROR(IF(H5359&lt;&gt;"",Belegerfassung!L5367*100,""),IF(OR(Belegerfassung!L5367="Leistung EU - Erlöse",Belegerfassung!L5367="Lieferungen EU-Erlöse",Belegerfassung!L5367="EUST",Belegerfassung!L5367="Bauleistungen 20%")=TRUE,"",MID(Belegerfassung!L5367,4,2)))</f>
        <v/>
      </c>
      <c r="J5359" s="6" t="str">
        <f>IF(A5359&lt;&gt;"",LEFT(Belegerfassung!D5367,40),"")</f>
        <v/>
      </c>
      <c r="K5359" t="str">
        <f>IF(A5359&lt;&gt;"",VLOOKUP(D5359,Abfrage!$F$2:$G$21,2,FALSE),"")</f>
        <v/>
      </c>
      <c r="L5359" s="6" t="str">
        <f>IF(Belegerfassung!H5367&lt;&gt;"",Belegerfassung!H5367,"")</f>
        <v/>
      </c>
      <c r="M5359" t="str">
        <f>IFERROR(IF(Belegerfassung!E5367&lt;&gt;"",VLOOKUP(Belegerfassung!E5367,Abfrage!$L$2:$M$15,2,),""),"")</f>
        <v/>
      </c>
      <c r="N5359" t="str">
        <f t="shared" si="250"/>
        <v/>
      </c>
      <c r="O5359" t="str">
        <f t="shared" si="251"/>
        <v/>
      </c>
      <c r="P5359" t="str">
        <f>IF(Belegerfassung!G5367&lt;&gt;"",CONCATENATE(Belegerfassung!G5367,".pdf"),"")</f>
        <v/>
      </c>
    </row>
    <row r="5360" spans="1:16">
      <c r="A5360" t="str">
        <f>IF(Belegerfassung!C5368&lt;&gt;"",0,"")</f>
        <v/>
      </c>
      <c r="B5360" t="str">
        <f>IFERROR(VLOOKUP(Belegerfassung!I5368,Konten!A:D,2,FALSE),"")</f>
        <v/>
      </c>
      <c r="C5360" t="str">
        <f>IF(A5360&lt;&gt;"",TEXT(Belegerfassung!C5368,"TT.MM.JJJJ"),"")</f>
        <v/>
      </c>
      <c r="D5360" t="str">
        <f>IFERROR(VLOOKUP(Belegerfassung!A5368,Abfrage!$E$2:$F$20,2,FALSE),"")</f>
        <v/>
      </c>
      <c r="E5360" t="str">
        <f>IF(A5360&lt;&gt;"",Belegerfassung!B5368,"")</f>
        <v/>
      </c>
      <c r="F5360" t="str">
        <f>IF(Belegerfassung!L5368="","",IF(Belegerfassung!L5368&lt;&gt;"",IF(Belegerfassung!L5368&lt;&gt;"",IF(Belegerfassung!J5368&lt;&gt;0,VLOOKUP(Belegerfassung!L5368,Abfrage!$A$2:$C$19,2,),VLOOKUP(Belegerfassung!L5368,Abfrage!$A$2:$C$19,3,)),"")))</f>
        <v/>
      </c>
      <c r="G5360" t="str">
        <f t="shared" si="249"/>
        <v/>
      </c>
      <c r="H5360" s="31" t="str">
        <f>IF(A5360&lt;&gt;"",-Belegerfassung!J5368+Belegerfassung!K5368,"")</f>
        <v/>
      </c>
      <c r="I5360" s="49" t="str">
        <f>IFERROR(IF(H5360&lt;&gt;"",Belegerfassung!L5368*100,""),IF(OR(Belegerfassung!L5368="Leistung EU - Erlöse",Belegerfassung!L5368="Lieferungen EU-Erlöse",Belegerfassung!L5368="EUST",Belegerfassung!L5368="Bauleistungen 20%")=TRUE,"",MID(Belegerfassung!L5368,4,2)))</f>
        <v/>
      </c>
      <c r="J5360" s="6" t="str">
        <f>IF(A5360&lt;&gt;"",LEFT(Belegerfassung!D5368,40),"")</f>
        <v/>
      </c>
      <c r="K5360" t="str">
        <f>IF(A5360&lt;&gt;"",VLOOKUP(D5360,Abfrage!$F$2:$G$21,2,FALSE),"")</f>
        <v/>
      </c>
      <c r="L5360" s="6" t="str">
        <f>IF(Belegerfassung!H5368&lt;&gt;"",Belegerfassung!H5368,"")</f>
        <v/>
      </c>
      <c r="M5360" t="str">
        <f>IFERROR(IF(Belegerfassung!E5368&lt;&gt;"",VLOOKUP(Belegerfassung!E5368,Abfrage!$L$2:$M$15,2,),""),"")</f>
        <v/>
      </c>
      <c r="N5360" t="str">
        <f t="shared" si="250"/>
        <v/>
      </c>
      <c r="O5360" t="str">
        <f t="shared" si="251"/>
        <v/>
      </c>
      <c r="P5360" t="str">
        <f>IF(Belegerfassung!G5368&lt;&gt;"",CONCATENATE(Belegerfassung!G5368,".pdf"),"")</f>
        <v/>
      </c>
    </row>
    <row r="5361" spans="1:16">
      <c r="A5361" t="str">
        <f>IF(Belegerfassung!C5369&lt;&gt;"",0,"")</f>
        <v/>
      </c>
      <c r="B5361" t="str">
        <f>IFERROR(VLOOKUP(Belegerfassung!I5369,Konten!A:D,2,FALSE),"")</f>
        <v/>
      </c>
      <c r="C5361" t="str">
        <f>IF(A5361&lt;&gt;"",TEXT(Belegerfassung!C5369,"TT.MM.JJJJ"),"")</f>
        <v/>
      </c>
      <c r="D5361" t="str">
        <f>IFERROR(VLOOKUP(Belegerfassung!A5369,Abfrage!$E$2:$F$20,2,FALSE),"")</f>
        <v/>
      </c>
      <c r="E5361" t="str">
        <f>IF(A5361&lt;&gt;"",Belegerfassung!B5369,"")</f>
        <v/>
      </c>
      <c r="F5361" t="str">
        <f>IF(Belegerfassung!L5369="","",IF(Belegerfassung!L5369&lt;&gt;"",IF(Belegerfassung!L5369&lt;&gt;"",IF(Belegerfassung!J5369&lt;&gt;0,VLOOKUP(Belegerfassung!L5369,Abfrage!$A$2:$C$19,2,),VLOOKUP(Belegerfassung!L5369,Abfrage!$A$2:$C$19,3,)),"")))</f>
        <v/>
      </c>
      <c r="G5361" t="str">
        <f t="shared" si="249"/>
        <v/>
      </c>
      <c r="H5361" s="31" t="str">
        <f>IF(A5361&lt;&gt;"",-Belegerfassung!J5369+Belegerfassung!K5369,"")</f>
        <v/>
      </c>
      <c r="I5361" s="49" t="str">
        <f>IFERROR(IF(H5361&lt;&gt;"",Belegerfassung!L5369*100,""),IF(OR(Belegerfassung!L5369="Leistung EU - Erlöse",Belegerfassung!L5369="Lieferungen EU-Erlöse",Belegerfassung!L5369="EUST",Belegerfassung!L5369="Bauleistungen 20%")=TRUE,"",MID(Belegerfassung!L5369,4,2)))</f>
        <v/>
      </c>
      <c r="J5361" s="6" t="str">
        <f>IF(A5361&lt;&gt;"",LEFT(Belegerfassung!D5369,40),"")</f>
        <v/>
      </c>
      <c r="K5361" t="str">
        <f>IF(A5361&lt;&gt;"",VLOOKUP(D5361,Abfrage!$F$2:$G$21,2,FALSE),"")</f>
        <v/>
      </c>
      <c r="L5361" s="6" t="str">
        <f>IF(Belegerfassung!H5369&lt;&gt;"",Belegerfassung!H5369,"")</f>
        <v/>
      </c>
      <c r="M5361" t="str">
        <f>IFERROR(IF(Belegerfassung!E5369&lt;&gt;"",VLOOKUP(Belegerfassung!E5369,Abfrage!$L$2:$M$15,2,),""),"")</f>
        <v/>
      </c>
      <c r="N5361" t="str">
        <f t="shared" si="250"/>
        <v/>
      </c>
      <c r="O5361" t="str">
        <f t="shared" si="251"/>
        <v/>
      </c>
      <c r="P5361" t="str">
        <f>IF(Belegerfassung!G5369&lt;&gt;"",CONCATENATE(Belegerfassung!G5369,".pdf"),"")</f>
        <v/>
      </c>
    </row>
    <row r="5362" spans="1:16">
      <c r="A5362" t="str">
        <f>IF(Belegerfassung!C5370&lt;&gt;"",0,"")</f>
        <v/>
      </c>
      <c r="B5362" t="str">
        <f>IFERROR(VLOOKUP(Belegerfassung!I5370,Konten!A:D,2,FALSE),"")</f>
        <v/>
      </c>
      <c r="C5362" t="str">
        <f>IF(A5362&lt;&gt;"",TEXT(Belegerfassung!C5370,"TT.MM.JJJJ"),"")</f>
        <v/>
      </c>
      <c r="D5362" t="str">
        <f>IFERROR(VLOOKUP(Belegerfassung!A5370,Abfrage!$E$2:$F$20,2,FALSE),"")</f>
        <v/>
      </c>
      <c r="E5362" t="str">
        <f>IF(A5362&lt;&gt;"",Belegerfassung!B5370,"")</f>
        <v/>
      </c>
      <c r="F5362" t="str">
        <f>IF(Belegerfassung!L5370="","",IF(Belegerfassung!L5370&lt;&gt;"",IF(Belegerfassung!L5370&lt;&gt;"",IF(Belegerfassung!J5370&lt;&gt;0,VLOOKUP(Belegerfassung!L5370,Abfrage!$A$2:$C$19,2,),VLOOKUP(Belegerfassung!L5370,Abfrage!$A$2:$C$19,3,)),"")))</f>
        <v/>
      </c>
      <c r="G5362" t="str">
        <f t="shared" si="249"/>
        <v/>
      </c>
      <c r="H5362" s="31" t="str">
        <f>IF(A5362&lt;&gt;"",-Belegerfassung!J5370+Belegerfassung!K5370,"")</f>
        <v/>
      </c>
      <c r="I5362" s="49" t="str">
        <f>IFERROR(IF(H5362&lt;&gt;"",Belegerfassung!L5370*100,""),IF(OR(Belegerfassung!L5370="Leistung EU - Erlöse",Belegerfassung!L5370="Lieferungen EU-Erlöse",Belegerfassung!L5370="EUST",Belegerfassung!L5370="Bauleistungen 20%")=TRUE,"",MID(Belegerfassung!L5370,4,2)))</f>
        <v/>
      </c>
      <c r="J5362" s="6" t="str">
        <f>IF(A5362&lt;&gt;"",LEFT(Belegerfassung!D5370,40),"")</f>
        <v/>
      </c>
      <c r="K5362" t="str">
        <f>IF(A5362&lt;&gt;"",VLOOKUP(D5362,Abfrage!$F$2:$G$21,2,FALSE),"")</f>
        <v/>
      </c>
      <c r="L5362" s="6" t="str">
        <f>IF(Belegerfassung!H5370&lt;&gt;"",Belegerfassung!H5370,"")</f>
        <v/>
      </c>
      <c r="M5362" t="str">
        <f>IFERROR(IF(Belegerfassung!E5370&lt;&gt;"",VLOOKUP(Belegerfassung!E5370,Abfrage!$L$2:$M$15,2,),""),"")</f>
        <v/>
      </c>
      <c r="N5362" t="str">
        <f t="shared" si="250"/>
        <v/>
      </c>
      <c r="O5362" t="str">
        <f t="shared" si="251"/>
        <v/>
      </c>
      <c r="P5362" t="str">
        <f>IF(Belegerfassung!G5370&lt;&gt;"",CONCATENATE(Belegerfassung!G5370,".pdf"),"")</f>
        <v/>
      </c>
    </row>
    <row r="5363" spans="1:16">
      <c r="A5363" t="str">
        <f>IF(Belegerfassung!C5371&lt;&gt;"",0,"")</f>
        <v/>
      </c>
      <c r="B5363" t="str">
        <f>IFERROR(VLOOKUP(Belegerfassung!I5371,Konten!A:D,2,FALSE),"")</f>
        <v/>
      </c>
      <c r="C5363" t="str">
        <f>IF(A5363&lt;&gt;"",TEXT(Belegerfassung!C5371,"TT.MM.JJJJ"),"")</f>
        <v/>
      </c>
      <c r="D5363" t="str">
        <f>IFERROR(VLOOKUP(Belegerfassung!A5371,Abfrage!$E$2:$F$20,2,FALSE),"")</f>
        <v/>
      </c>
      <c r="E5363" t="str">
        <f>IF(A5363&lt;&gt;"",Belegerfassung!B5371,"")</f>
        <v/>
      </c>
      <c r="F5363" t="str">
        <f>IF(Belegerfassung!L5371="","",IF(Belegerfassung!L5371&lt;&gt;"",IF(Belegerfassung!L5371&lt;&gt;"",IF(Belegerfassung!J5371&lt;&gt;0,VLOOKUP(Belegerfassung!L5371,Abfrage!$A$2:$C$19,2,),VLOOKUP(Belegerfassung!L5371,Abfrage!$A$2:$C$19,3,)),"")))</f>
        <v/>
      </c>
      <c r="G5363" t="str">
        <f t="shared" si="249"/>
        <v/>
      </c>
      <c r="H5363" s="31" t="str">
        <f>IF(A5363&lt;&gt;"",-Belegerfassung!J5371+Belegerfassung!K5371,"")</f>
        <v/>
      </c>
      <c r="I5363" s="49" t="str">
        <f>IFERROR(IF(H5363&lt;&gt;"",Belegerfassung!L5371*100,""),IF(OR(Belegerfassung!L5371="Leistung EU - Erlöse",Belegerfassung!L5371="Lieferungen EU-Erlöse",Belegerfassung!L5371="EUST",Belegerfassung!L5371="Bauleistungen 20%")=TRUE,"",MID(Belegerfassung!L5371,4,2)))</f>
        <v/>
      </c>
      <c r="J5363" s="6" t="str">
        <f>IF(A5363&lt;&gt;"",LEFT(Belegerfassung!D5371,40),"")</f>
        <v/>
      </c>
      <c r="K5363" t="str">
        <f>IF(A5363&lt;&gt;"",VLOOKUP(D5363,Abfrage!$F$2:$G$21,2,FALSE),"")</f>
        <v/>
      </c>
      <c r="L5363" s="6" t="str">
        <f>IF(Belegerfassung!H5371&lt;&gt;"",Belegerfassung!H5371,"")</f>
        <v/>
      </c>
      <c r="M5363" t="str">
        <f>IFERROR(IF(Belegerfassung!E5371&lt;&gt;"",VLOOKUP(Belegerfassung!E5371,Abfrage!$L$2:$M$15,2,),""),"")</f>
        <v/>
      </c>
      <c r="N5363" t="str">
        <f t="shared" si="250"/>
        <v/>
      </c>
      <c r="O5363" t="str">
        <f t="shared" si="251"/>
        <v/>
      </c>
      <c r="P5363" t="str">
        <f>IF(Belegerfassung!G5371&lt;&gt;"",CONCATENATE(Belegerfassung!G5371,".pdf"),"")</f>
        <v/>
      </c>
    </row>
    <row r="5364" spans="1:16">
      <c r="A5364" t="str">
        <f>IF(Belegerfassung!C5372&lt;&gt;"",0,"")</f>
        <v/>
      </c>
      <c r="B5364" t="str">
        <f>IFERROR(VLOOKUP(Belegerfassung!I5372,Konten!A:D,2,FALSE),"")</f>
        <v/>
      </c>
      <c r="C5364" t="str">
        <f>IF(A5364&lt;&gt;"",TEXT(Belegerfassung!C5372,"TT.MM.JJJJ"),"")</f>
        <v/>
      </c>
      <c r="D5364" t="str">
        <f>IFERROR(VLOOKUP(Belegerfassung!A5372,Abfrage!$E$2:$F$20,2,FALSE),"")</f>
        <v/>
      </c>
      <c r="E5364" t="str">
        <f>IF(A5364&lt;&gt;"",Belegerfassung!B5372,"")</f>
        <v/>
      </c>
      <c r="F5364" t="str">
        <f>IF(Belegerfassung!L5372="","",IF(Belegerfassung!L5372&lt;&gt;"",IF(Belegerfassung!L5372&lt;&gt;"",IF(Belegerfassung!J5372&lt;&gt;0,VLOOKUP(Belegerfassung!L5372,Abfrage!$A$2:$C$19,2,),VLOOKUP(Belegerfassung!L5372,Abfrage!$A$2:$C$19,3,)),"")))</f>
        <v/>
      </c>
      <c r="G5364" t="str">
        <f t="shared" si="249"/>
        <v/>
      </c>
      <c r="H5364" s="31" t="str">
        <f>IF(A5364&lt;&gt;"",-Belegerfassung!J5372+Belegerfassung!K5372,"")</f>
        <v/>
      </c>
      <c r="I5364" s="49" t="str">
        <f>IFERROR(IF(H5364&lt;&gt;"",Belegerfassung!L5372*100,""),IF(OR(Belegerfassung!L5372="Leistung EU - Erlöse",Belegerfassung!L5372="Lieferungen EU-Erlöse",Belegerfassung!L5372="EUST",Belegerfassung!L5372="Bauleistungen 20%")=TRUE,"",MID(Belegerfassung!L5372,4,2)))</f>
        <v/>
      </c>
      <c r="J5364" s="6" t="str">
        <f>IF(A5364&lt;&gt;"",LEFT(Belegerfassung!D5372,40),"")</f>
        <v/>
      </c>
      <c r="K5364" t="str">
        <f>IF(A5364&lt;&gt;"",VLOOKUP(D5364,Abfrage!$F$2:$G$21,2,FALSE),"")</f>
        <v/>
      </c>
      <c r="L5364" s="6" t="str">
        <f>IF(Belegerfassung!H5372&lt;&gt;"",Belegerfassung!H5372,"")</f>
        <v/>
      </c>
      <c r="M5364" t="str">
        <f>IFERROR(IF(Belegerfassung!E5372&lt;&gt;"",VLOOKUP(Belegerfassung!E5372,Abfrage!$L$2:$M$15,2,),""),"")</f>
        <v/>
      </c>
      <c r="N5364" t="str">
        <f t="shared" si="250"/>
        <v/>
      </c>
      <c r="O5364" t="str">
        <f t="shared" si="251"/>
        <v/>
      </c>
      <c r="P5364" t="str">
        <f>IF(Belegerfassung!G5372&lt;&gt;"",CONCATENATE(Belegerfassung!G5372,".pdf"),"")</f>
        <v/>
      </c>
    </row>
    <row r="5365" spans="1:16">
      <c r="A5365" t="str">
        <f>IF(Belegerfassung!C5373&lt;&gt;"",0,"")</f>
        <v/>
      </c>
      <c r="B5365" t="str">
        <f>IFERROR(VLOOKUP(Belegerfassung!I5373,Konten!A:D,2,FALSE),"")</f>
        <v/>
      </c>
      <c r="C5365" t="str">
        <f>IF(A5365&lt;&gt;"",TEXT(Belegerfassung!C5373,"TT.MM.JJJJ"),"")</f>
        <v/>
      </c>
      <c r="D5365" t="str">
        <f>IFERROR(VLOOKUP(Belegerfassung!A5373,Abfrage!$E$2:$F$20,2,FALSE),"")</f>
        <v/>
      </c>
      <c r="E5365" t="str">
        <f>IF(A5365&lt;&gt;"",Belegerfassung!B5373,"")</f>
        <v/>
      </c>
      <c r="F5365" t="str">
        <f>IF(Belegerfassung!L5373="","",IF(Belegerfassung!L5373&lt;&gt;"",IF(Belegerfassung!L5373&lt;&gt;"",IF(Belegerfassung!J5373&lt;&gt;0,VLOOKUP(Belegerfassung!L5373,Abfrage!$A$2:$C$19,2,),VLOOKUP(Belegerfassung!L5373,Abfrage!$A$2:$C$19,3,)),"")))</f>
        <v/>
      </c>
      <c r="G5365" t="str">
        <f t="shared" si="249"/>
        <v/>
      </c>
      <c r="H5365" s="31" t="str">
        <f>IF(A5365&lt;&gt;"",-Belegerfassung!J5373+Belegerfassung!K5373,"")</f>
        <v/>
      </c>
      <c r="I5365" s="49" t="str">
        <f>IFERROR(IF(H5365&lt;&gt;"",Belegerfassung!L5373*100,""),IF(OR(Belegerfassung!L5373="Leistung EU - Erlöse",Belegerfassung!L5373="Lieferungen EU-Erlöse",Belegerfassung!L5373="EUST",Belegerfassung!L5373="Bauleistungen 20%")=TRUE,"",MID(Belegerfassung!L5373,4,2)))</f>
        <v/>
      </c>
      <c r="J5365" s="6" t="str">
        <f>IF(A5365&lt;&gt;"",LEFT(Belegerfassung!D5373,40),"")</f>
        <v/>
      </c>
      <c r="K5365" t="str">
        <f>IF(A5365&lt;&gt;"",VLOOKUP(D5365,Abfrage!$F$2:$G$21,2,FALSE),"")</f>
        <v/>
      </c>
      <c r="L5365" s="6" t="str">
        <f>IF(Belegerfassung!H5373&lt;&gt;"",Belegerfassung!H5373,"")</f>
        <v/>
      </c>
      <c r="M5365" t="str">
        <f>IFERROR(IF(Belegerfassung!E5373&lt;&gt;"",VLOOKUP(Belegerfassung!E5373,Abfrage!$L$2:$M$15,2,),""),"")</f>
        <v/>
      </c>
      <c r="N5365" t="str">
        <f t="shared" si="250"/>
        <v/>
      </c>
      <c r="O5365" t="str">
        <f t="shared" si="251"/>
        <v/>
      </c>
      <c r="P5365" t="str">
        <f>IF(Belegerfassung!G5373&lt;&gt;"",CONCATENATE(Belegerfassung!G5373,".pdf"),"")</f>
        <v/>
      </c>
    </row>
    <row r="5366" spans="1:16">
      <c r="A5366" t="str">
        <f>IF(Belegerfassung!C5374&lt;&gt;"",0,"")</f>
        <v/>
      </c>
      <c r="B5366" t="str">
        <f>IFERROR(VLOOKUP(Belegerfassung!I5374,Konten!A:D,2,FALSE),"")</f>
        <v/>
      </c>
      <c r="C5366" t="str">
        <f>IF(A5366&lt;&gt;"",TEXT(Belegerfassung!C5374,"TT.MM.JJJJ"),"")</f>
        <v/>
      </c>
      <c r="D5366" t="str">
        <f>IFERROR(VLOOKUP(Belegerfassung!A5374,Abfrage!$E$2:$F$20,2,FALSE),"")</f>
        <v/>
      </c>
      <c r="E5366" t="str">
        <f>IF(A5366&lt;&gt;"",Belegerfassung!B5374,"")</f>
        <v/>
      </c>
      <c r="F5366" t="str">
        <f>IF(Belegerfassung!L5374="","",IF(Belegerfassung!L5374&lt;&gt;"",IF(Belegerfassung!L5374&lt;&gt;"",IF(Belegerfassung!J5374&lt;&gt;0,VLOOKUP(Belegerfassung!L5374,Abfrage!$A$2:$C$19,2,),VLOOKUP(Belegerfassung!L5374,Abfrage!$A$2:$C$19,3,)),"")))</f>
        <v/>
      </c>
      <c r="G5366" t="str">
        <f t="shared" si="249"/>
        <v/>
      </c>
      <c r="H5366" s="31" t="str">
        <f>IF(A5366&lt;&gt;"",-Belegerfassung!J5374+Belegerfassung!K5374,"")</f>
        <v/>
      </c>
      <c r="I5366" s="49" t="str">
        <f>IFERROR(IF(H5366&lt;&gt;"",Belegerfassung!L5374*100,""),IF(OR(Belegerfassung!L5374="Leistung EU - Erlöse",Belegerfassung!L5374="Lieferungen EU-Erlöse",Belegerfassung!L5374="EUST",Belegerfassung!L5374="Bauleistungen 20%")=TRUE,"",MID(Belegerfassung!L5374,4,2)))</f>
        <v/>
      </c>
      <c r="J5366" s="6" t="str">
        <f>IF(A5366&lt;&gt;"",LEFT(Belegerfassung!D5374,40),"")</f>
        <v/>
      </c>
      <c r="K5366" t="str">
        <f>IF(A5366&lt;&gt;"",VLOOKUP(D5366,Abfrage!$F$2:$G$21,2,FALSE),"")</f>
        <v/>
      </c>
      <c r="L5366" s="6" t="str">
        <f>IF(Belegerfassung!H5374&lt;&gt;"",Belegerfassung!H5374,"")</f>
        <v/>
      </c>
      <c r="M5366" t="str">
        <f>IFERROR(IF(Belegerfassung!E5374&lt;&gt;"",VLOOKUP(Belegerfassung!E5374,Abfrage!$L$2:$M$15,2,),""),"")</f>
        <v/>
      </c>
      <c r="N5366" t="str">
        <f t="shared" si="250"/>
        <v/>
      </c>
      <c r="O5366" t="str">
        <f t="shared" si="251"/>
        <v/>
      </c>
      <c r="P5366" t="str">
        <f>IF(Belegerfassung!G5374&lt;&gt;"",CONCATENATE(Belegerfassung!G5374,".pdf"),"")</f>
        <v/>
      </c>
    </row>
    <row r="5367" spans="1:16">
      <c r="A5367" t="str">
        <f>IF(Belegerfassung!C5375&lt;&gt;"",0,"")</f>
        <v/>
      </c>
      <c r="B5367" t="str">
        <f>IFERROR(VLOOKUP(Belegerfassung!I5375,Konten!A:D,2,FALSE),"")</f>
        <v/>
      </c>
      <c r="C5367" t="str">
        <f>IF(A5367&lt;&gt;"",TEXT(Belegerfassung!C5375,"TT.MM.JJJJ"),"")</f>
        <v/>
      </c>
      <c r="D5367" t="str">
        <f>IFERROR(VLOOKUP(Belegerfassung!A5375,Abfrage!$E$2:$F$20,2,FALSE),"")</f>
        <v/>
      </c>
      <c r="E5367" t="str">
        <f>IF(A5367&lt;&gt;"",Belegerfassung!B5375,"")</f>
        <v/>
      </c>
      <c r="F5367" t="str">
        <f>IF(Belegerfassung!L5375="","",IF(Belegerfassung!L5375&lt;&gt;"",IF(Belegerfassung!L5375&lt;&gt;"",IF(Belegerfassung!J5375&lt;&gt;0,VLOOKUP(Belegerfassung!L5375,Abfrage!$A$2:$C$19,2,),VLOOKUP(Belegerfassung!L5375,Abfrage!$A$2:$C$19,3,)),"")))</f>
        <v/>
      </c>
      <c r="G5367" t="str">
        <f t="shared" si="249"/>
        <v/>
      </c>
      <c r="H5367" s="31" t="str">
        <f>IF(A5367&lt;&gt;"",-Belegerfassung!J5375+Belegerfassung!K5375,"")</f>
        <v/>
      </c>
      <c r="I5367" s="49" t="str">
        <f>IFERROR(IF(H5367&lt;&gt;"",Belegerfassung!L5375*100,""),IF(OR(Belegerfassung!L5375="Leistung EU - Erlöse",Belegerfassung!L5375="Lieferungen EU-Erlöse",Belegerfassung!L5375="EUST",Belegerfassung!L5375="Bauleistungen 20%")=TRUE,"",MID(Belegerfassung!L5375,4,2)))</f>
        <v/>
      </c>
      <c r="J5367" s="6" t="str">
        <f>IF(A5367&lt;&gt;"",LEFT(Belegerfassung!D5375,40),"")</f>
        <v/>
      </c>
      <c r="K5367" t="str">
        <f>IF(A5367&lt;&gt;"",VLOOKUP(D5367,Abfrage!$F$2:$G$21,2,FALSE),"")</f>
        <v/>
      </c>
      <c r="L5367" s="6" t="str">
        <f>IF(Belegerfassung!H5375&lt;&gt;"",Belegerfassung!H5375,"")</f>
        <v/>
      </c>
      <c r="M5367" t="str">
        <f>IFERROR(IF(Belegerfassung!E5375&lt;&gt;"",VLOOKUP(Belegerfassung!E5375,Abfrage!$L$2:$M$15,2,),""),"")</f>
        <v/>
      </c>
      <c r="N5367" t="str">
        <f t="shared" si="250"/>
        <v/>
      </c>
      <c r="O5367" t="str">
        <f t="shared" si="251"/>
        <v/>
      </c>
      <c r="P5367" t="str">
        <f>IF(Belegerfassung!G5375&lt;&gt;"",CONCATENATE(Belegerfassung!G5375,".pdf"),"")</f>
        <v/>
      </c>
    </row>
    <row r="5368" spans="1:16">
      <c r="A5368" t="str">
        <f>IF(Belegerfassung!C5376&lt;&gt;"",0,"")</f>
        <v/>
      </c>
      <c r="B5368" t="str">
        <f>IFERROR(VLOOKUP(Belegerfassung!I5376,Konten!A:D,2,FALSE),"")</f>
        <v/>
      </c>
      <c r="C5368" t="str">
        <f>IF(A5368&lt;&gt;"",TEXT(Belegerfassung!C5376,"TT.MM.JJJJ"),"")</f>
        <v/>
      </c>
      <c r="D5368" t="str">
        <f>IFERROR(VLOOKUP(Belegerfassung!A5376,Abfrage!$E$2:$F$20,2,FALSE),"")</f>
        <v/>
      </c>
      <c r="E5368" t="str">
        <f>IF(A5368&lt;&gt;"",Belegerfassung!B5376,"")</f>
        <v/>
      </c>
      <c r="F5368" t="str">
        <f>IF(Belegerfassung!L5376="","",IF(Belegerfassung!L5376&lt;&gt;"",IF(Belegerfassung!L5376&lt;&gt;"",IF(Belegerfassung!J5376&lt;&gt;0,VLOOKUP(Belegerfassung!L5376,Abfrage!$A$2:$C$19,2,),VLOOKUP(Belegerfassung!L5376,Abfrage!$A$2:$C$19,3,)),"")))</f>
        <v/>
      </c>
      <c r="G5368" t="str">
        <f t="shared" si="249"/>
        <v/>
      </c>
      <c r="H5368" s="31" t="str">
        <f>IF(A5368&lt;&gt;"",-Belegerfassung!J5376+Belegerfassung!K5376,"")</f>
        <v/>
      </c>
      <c r="I5368" s="49" t="str">
        <f>IFERROR(IF(H5368&lt;&gt;"",Belegerfassung!L5376*100,""),IF(OR(Belegerfassung!L5376="Leistung EU - Erlöse",Belegerfassung!L5376="Lieferungen EU-Erlöse",Belegerfassung!L5376="EUST",Belegerfassung!L5376="Bauleistungen 20%")=TRUE,"",MID(Belegerfassung!L5376,4,2)))</f>
        <v/>
      </c>
      <c r="J5368" s="6" t="str">
        <f>IF(A5368&lt;&gt;"",LEFT(Belegerfassung!D5376,40),"")</f>
        <v/>
      </c>
      <c r="K5368" t="str">
        <f>IF(A5368&lt;&gt;"",VLOOKUP(D5368,Abfrage!$F$2:$G$21,2,FALSE),"")</f>
        <v/>
      </c>
      <c r="L5368" s="6" t="str">
        <f>IF(Belegerfassung!H5376&lt;&gt;"",Belegerfassung!H5376,"")</f>
        <v/>
      </c>
      <c r="M5368" t="str">
        <f>IFERROR(IF(Belegerfassung!E5376&lt;&gt;"",VLOOKUP(Belegerfassung!E5376,Abfrage!$L$2:$M$15,2,),""),"")</f>
        <v/>
      </c>
      <c r="N5368" t="str">
        <f t="shared" si="250"/>
        <v/>
      </c>
      <c r="O5368" t="str">
        <f t="shared" si="251"/>
        <v/>
      </c>
      <c r="P5368" t="str">
        <f>IF(Belegerfassung!G5376&lt;&gt;"",CONCATENATE(Belegerfassung!G5376,".pdf"),"")</f>
        <v/>
      </c>
    </row>
    <row r="5369" spans="1:16">
      <c r="A5369" t="str">
        <f>IF(Belegerfassung!C5377&lt;&gt;"",0,"")</f>
        <v/>
      </c>
      <c r="B5369" t="str">
        <f>IFERROR(VLOOKUP(Belegerfassung!I5377,Konten!A:D,2,FALSE),"")</f>
        <v/>
      </c>
      <c r="C5369" t="str">
        <f>IF(A5369&lt;&gt;"",TEXT(Belegerfassung!C5377,"TT.MM.JJJJ"),"")</f>
        <v/>
      </c>
      <c r="D5369" t="str">
        <f>IFERROR(VLOOKUP(Belegerfassung!A5377,Abfrage!$E$2:$F$20,2,FALSE),"")</f>
        <v/>
      </c>
      <c r="E5369" t="str">
        <f>IF(A5369&lt;&gt;"",Belegerfassung!B5377,"")</f>
        <v/>
      </c>
      <c r="F5369" t="str">
        <f>IF(Belegerfassung!L5377="","",IF(Belegerfassung!L5377&lt;&gt;"",IF(Belegerfassung!L5377&lt;&gt;"",IF(Belegerfassung!J5377&lt;&gt;0,VLOOKUP(Belegerfassung!L5377,Abfrage!$A$2:$C$19,2,),VLOOKUP(Belegerfassung!L5377,Abfrage!$A$2:$C$19,3,)),"")))</f>
        <v/>
      </c>
      <c r="G5369" t="str">
        <f t="shared" si="249"/>
        <v/>
      </c>
      <c r="H5369" s="31" t="str">
        <f>IF(A5369&lt;&gt;"",-Belegerfassung!J5377+Belegerfassung!K5377,"")</f>
        <v/>
      </c>
      <c r="I5369" s="49" t="str">
        <f>IFERROR(IF(H5369&lt;&gt;"",Belegerfassung!L5377*100,""),IF(OR(Belegerfassung!L5377="Leistung EU - Erlöse",Belegerfassung!L5377="Lieferungen EU-Erlöse",Belegerfassung!L5377="EUST",Belegerfassung!L5377="Bauleistungen 20%")=TRUE,"",MID(Belegerfassung!L5377,4,2)))</f>
        <v/>
      </c>
      <c r="J5369" s="6" t="str">
        <f>IF(A5369&lt;&gt;"",LEFT(Belegerfassung!D5377,40),"")</f>
        <v/>
      </c>
      <c r="K5369" t="str">
        <f>IF(A5369&lt;&gt;"",VLOOKUP(D5369,Abfrage!$F$2:$G$21,2,FALSE),"")</f>
        <v/>
      </c>
      <c r="L5369" s="6" t="str">
        <f>IF(Belegerfassung!H5377&lt;&gt;"",Belegerfassung!H5377,"")</f>
        <v/>
      </c>
      <c r="M5369" t="str">
        <f>IFERROR(IF(Belegerfassung!E5377&lt;&gt;"",VLOOKUP(Belegerfassung!E5377,Abfrage!$L$2:$M$15,2,),""),"")</f>
        <v/>
      </c>
      <c r="N5369" t="str">
        <f t="shared" si="250"/>
        <v/>
      </c>
      <c r="O5369" t="str">
        <f t="shared" si="251"/>
        <v/>
      </c>
      <c r="P5369" t="str">
        <f>IF(Belegerfassung!G5377&lt;&gt;"",CONCATENATE(Belegerfassung!G5377,".pdf"),"")</f>
        <v/>
      </c>
    </row>
    <row r="5370" spans="1:16">
      <c r="A5370" t="str">
        <f>IF(Belegerfassung!C5378&lt;&gt;"",0,"")</f>
        <v/>
      </c>
      <c r="B5370" t="str">
        <f>IFERROR(VLOOKUP(Belegerfassung!I5378,Konten!A:D,2,FALSE),"")</f>
        <v/>
      </c>
      <c r="C5370" t="str">
        <f>IF(A5370&lt;&gt;"",TEXT(Belegerfassung!C5378,"TT.MM.JJJJ"),"")</f>
        <v/>
      </c>
      <c r="D5370" t="str">
        <f>IFERROR(VLOOKUP(Belegerfassung!A5378,Abfrage!$E$2:$F$20,2,FALSE),"")</f>
        <v/>
      </c>
      <c r="E5370" t="str">
        <f>IF(A5370&lt;&gt;"",Belegerfassung!B5378,"")</f>
        <v/>
      </c>
      <c r="F5370" t="str">
        <f>IF(Belegerfassung!L5378="","",IF(Belegerfassung!L5378&lt;&gt;"",IF(Belegerfassung!L5378&lt;&gt;"",IF(Belegerfassung!J5378&lt;&gt;0,VLOOKUP(Belegerfassung!L5378,Abfrage!$A$2:$C$19,2,),VLOOKUP(Belegerfassung!L5378,Abfrage!$A$2:$C$19,3,)),"")))</f>
        <v/>
      </c>
      <c r="G5370" t="str">
        <f t="shared" si="249"/>
        <v/>
      </c>
      <c r="H5370" s="31" t="str">
        <f>IF(A5370&lt;&gt;"",-Belegerfassung!J5378+Belegerfassung!K5378,"")</f>
        <v/>
      </c>
      <c r="I5370" s="49" t="str">
        <f>IFERROR(IF(H5370&lt;&gt;"",Belegerfassung!L5378*100,""),IF(OR(Belegerfassung!L5378="Leistung EU - Erlöse",Belegerfassung!L5378="Lieferungen EU-Erlöse",Belegerfassung!L5378="EUST",Belegerfassung!L5378="Bauleistungen 20%")=TRUE,"",MID(Belegerfassung!L5378,4,2)))</f>
        <v/>
      </c>
      <c r="J5370" s="6" t="str">
        <f>IF(A5370&lt;&gt;"",LEFT(Belegerfassung!D5378,40),"")</f>
        <v/>
      </c>
      <c r="K5370" t="str">
        <f>IF(A5370&lt;&gt;"",VLOOKUP(D5370,Abfrage!$F$2:$G$21,2,FALSE),"")</f>
        <v/>
      </c>
      <c r="L5370" s="6" t="str">
        <f>IF(Belegerfassung!H5378&lt;&gt;"",Belegerfassung!H5378,"")</f>
        <v/>
      </c>
      <c r="M5370" t="str">
        <f>IFERROR(IF(Belegerfassung!E5378&lt;&gt;"",VLOOKUP(Belegerfassung!E5378,Abfrage!$L$2:$M$15,2,),""),"")</f>
        <v/>
      </c>
      <c r="N5370" t="str">
        <f t="shared" si="250"/>
        <v/>
      </c>
      <c r="O5370" t="str">
        <f t="shared" si="251"/>
        <v/>
      </c>
      <c r="P5370" t="str">
        <f>IF(Belegerfassung!G5378&lt;&gt;"",CONCATENATE(Belegerfassung!G5378,".pdf"),"")</f>
        <v/>
      </c>
    </row>
    <row r="5371" spans="1:16">
      <c r="A5371" t="str">
        <f>IF(Belegerfassung!C5379&lt;&gt;"",0,"")</f>
        <v/>
      </c>
      <c r="B5371" t="str">
        <f>IFERROR(VLOOKUP(Belegerfassung!I5379,Konten!A:D,2,FALSE),"")</f>
        <v/>
      </c>
      <c r="C5371" t="str">
        <f>IF(A5371&lt;&gt;"",TEXT(Belegerfassung!C5379,"TT.MM.JJJJ"),"")</f>
        <v/>
      </c>
      <c r="D5371" t="str">
        <f>IFERROR(VLOOKUP(Belegerfassung!A5379,Abfrage!$E$2:$F$20,2,FALSE),"")</f>
        <v/>
      </c>
      <c r="E5371" t="str">
        <f>IF(A5371&lt;&gt;"",Belegerfassung!B5379,"")</f>
        <v/>
      </c>
      <c r="F5371" t="str">
        <f>IF(Belegerfassung!L5379="","",IF(Belegerfassung!L5379&lt;&gt;"",IF(Belegerfassung!L5379&lt;&gt;"",IF(Belegerfassung!J5379&lt;&gt;0,VLOOKUP(Belegerfassung!L5379,Abfrage!$A$2:$C$19,2,),VLOOKUP(Belegerfassung!L5379,Abfrage!$A$2:$C$19,3,)),"")))</f>
        <v/>
      </c>
      <c r="G5371" t="str">
        <f t="shared" si="249"/>
        <v/>
      </c>
      <c r="H5371" s="31" t="str">
        <f>IF(A5371&lt;&gt;"",-Belegerfassung!J5379+Belegerfassung!K5379,"")</f>
        <v/>
      </c>
      <c r="I5371" s="49" t="str">
        <f>IFERROR(IF(H5371&lt;&gt;"",Belegerfassung!L5379*100,""),IF(OR(Belegerfassung!L5379="Leistung EU - Erlöse",Belegerfassung!L5379="Lieferungen EU-Erlöse",Belegerfassung!L5379="EUST",Belegerfassung!L5379="Bauleistungen 20%")=TRUE,"",MID(Belegerfassung!L5379,4,2)))</f>
        <v/>
      </c>
      <c r="J5371" s="6" t="str">
        <f>IF(A5371&lt;&gt;"",LEFT(Belegerfassung!D5379,40),"")</f>
        <v/>
      </c>
      <c r="K5371" t="str">
        <f>IF(A5371&lt;&gt;"",VLOOKUP(D5371,Abfrage!$F$2:$G$21,2,FALSE),"")</f>
        <v/>
      </c>
      <c r="L5371" s="6" t="str">
        <f>IF(Belegerfassung!H5379&lt;&gt;"",Belegerfassung!H5379,"")</f>
        <v/>
      </c>
      <c r="M5371" t="str">
        <f>IFERROR(IF(Belegerfassung!E5379&lt;&gt;"",VLOOKUP(Belegerfassung!E5379,Abfrage!$L$2:$M$15,2,),""),"")</f>
        <v/>
      </c>
      <c r="N5371" t="str">
        <f t="shared" si="250"/>
        <v/>
      </c>
      <c r="O5371" t="str">
        <f t="shared" si="251"/>
        <v/>
      </c>
      <c r="P5371" t="str">
        <f>IF(Belegerfassung!G5379&lt;&gt;"",CONCATENATE(Belegerfassung!G5379,".pdf"),"")</f>
        <v/>
      </c>
    </row>
    <row r="5372" spans="1:16">
      <c r="A5372" t="str">
        <f>IF(Belegerfassung!C5380&lt;&gt;"",0,"")</f>
        <v/>
      </c>
      <c r="B5372" t="str">
        <f>IFERROR(VLOOKUP(Belegerfassung!I5380,Konten!A:D,2,FALSE),"")</f>
        <v/>
      </c>
      <c r="C5372" t="str">
        <f>IF(A5372&lt;&gt;"",TEXT(Belegerfassung!C5380,"TT.MM.JJJJ"),"")</f>
        <v/>
      </c>
      <c r="D5372" t="str">
        <f>IFERROR(VLOOKUP(Belegerfassung!A5380,Abfrage!$E$2:$F$20,2,FALSE),"")</f>
        <v/>
      </c>
      <c r="E5372" t="str">
        <f>IF(A5372&lt;&gt;"",Belegerfassung!B5380,"")</f>
        <v/>
      </c>
      <c r="F5372" t="str">
        <f>IF(Belegerfassung!L5380="","",IF(Belegerfassung!L5380&lt;&gt;"",IF(Belegerfassung!L5380&lt;&gt;"",IF(Belegerfassung!J5380&lt;&gt;0,VLOOKUP(Belegerfassung!L5380,Abfrage!$A$2:$C$19,2,),VLOOKUP(Belegerfassung!L5380,Abfrage!$A$2:$C$19,3,)),"")))</f>
        <v/>
      </c>
      <c r="G5372" t="str">
        <f t="shared" si="249"/>
        <v/>
      </c>
      <c r="H5372" s="31" t="str">
        <f>IF(A5372&lt;&gt;"",-Belegerfassung!J5380+Belegerfassung!K5380,"")</f>
        <v/>
      </c>
      <c r="I5372" s="49" t="str">
        <f>IFERROR(IF(H5372&lt;&gt;"",Belegerfassung!L5380*100,""),IF(OR(Belegerfassung!L5380="Leistung EU - Erlöse",Belegerfassung!L5380="Lieferungen EU-Erlöse",Belegerfassung!L5380="EUST",Belegerfassung!L5380="Bauleistungen 20%")=TRUE,"",MID(Belegerfassung!L5380,4,2)))</f>
        <v/>
      </c>
      <c r="J5372" s="6" t="str">
        <f>IF(A5372&lt;&gt;"",LEFT(Belegerfassung!D5380,40),"")</f>
        <v/>
      </c>
      <c r="K5372" t="str">
        <f>IF(A5372&lt;&gt;"",VLOOKUP(D5372,Abfrage!$F$2:$G$21,2,FALSE),"")</f>
        <v/>
      </c>
      <c r="L5372" s="6" t="str">
        <f>IF(Belegerfassung!H5380&lt;&gt;"",Belegerfassung!H5380,"")</f>
        <v/>
      </c>
      <c r="M5372" t="str">
        <f>IFERROR(IF(Belegerfassung!E5380&lt;&gt;"",VLOOKUP(Belegerfassung!E5380,Abfrage!$L$2:$M$15,2,),""),"")</f>
        <v/>
      </c>
      <c r="N5372" t="str">
        <f t="shared" si="250"/>
        <v/>
      </c>
      <c r="O5372" t="str">
        <f t="shared" si="251"/>
        <v/>
      </c>
      <c r="P5372" t="str">
        <f>IF(Belegerfassung!G5380&lt;&gt;"",CONCATENATE(Belegerfassung!G5380,".pdf"),"")</f>
        <v/>
      </c>
    </row>
    <row r="5373" spans="1:16">
      <c r="A5373" t="str">
        <f>IF(Belegerfassung!C5381&lt;&gt;"",0,"")</f>
        <v/>
      </c>
      <c r="B5373" t="str">
        <f>IFERROR(VLOOKUP(Belegerfassung!I5381,Konten!A:D,2,FALSE),"")</f>
        <v/>
      </c>
      <c r="C5373" t="str">
        <f>IF(A5373&lt;&gt;"",TEXT(Belegerfassung!C5381,"TT.MM.JJJJ"),"")</f>
        <v/>
      </c>
      <c r="D5373" t="str">
        <f>IFERROR(VLOOKUP(Belegerfassung!A5381,Abfrage!$E$2:$F$20,2,FALSE),"")</f>
        <v/>
      </c>
      <c r="E5373" t="str">
        <f>IF(A5373&lt;&gt;"",Belegerfassung!B5381,"")</f>
        <v/>
      </c>
      <c r="F5373" t="str">
        <f>IF(Belegerfassung!L5381="","",IF(Belegerfassung!L5381&lt;&gt;"",IF(Belegerfassung!L5381&lt;&gt;"",IF(Belegerfassung!J5381&lt;&gt;0,VLOOKUP(Belegerfassung!L5381,Abfrage!$A$2:$C$19,2,),VLOOKUP(Belegerfassung!L5381,Abfrage!$A$2:$C$19,3,)),"")))</f>
        <v/>
      </c>
      <c r="G5373" t="str">
        <f t="shared" si="249"/>
        <v/>
      </c>
      <c r="H5373" s="31" t="str">
        <f>IF(A5373&lt;&gt;"",-Belegerfassung!J5381+Belegerfassung!K5381,"")</f>
        <v/>
      </c>
      <c r="I5373" s="49" t="str">
        <f>IFERROR(IF(H5373&lt;&gt;"",Belegerfassung!L5381*100,""),IF(OR(Belegerfassung!L5381="Leistung EU - Erlöse",Belegerfassung!L5381="Lieferungen EU-Erlöse",Belegerfassung!L5381="EUST",Belegerfassung!L5381="Bauleistungen 20%")=TRUE,"",MID(Belegerfassung!L5381,4,2)))</f>
        <v/>
      </c>
      <c r="J5373" s="6" t="str">
        <f>IF(A5373&lt;&gt;"",LEFT(Belegerfassung!D5381,40),"")</f>
        <v/>
      </c>
      <c r="K5373" t="str">
        <f>IF(A5373&lt;&gt;"",VLOOKUP(D5373,Abfrage!$F$2:$G$21,2,FALSE),"")</f>
        <v/>
      </c>
      <c r="L5373" s="6" t="str">
        <f>IF(Belegerfassung!H5381&lt;&gt;"",Belegerfassung!H5381,"")</f>
        <v/>
      </c>
      <c r="M5373" t="str">
        <f>IFERROR(IF(Belegerfassung!E5381&lt;&gt;"",VLOOKUP(Belegerfassung!E5381,Abfrage!$L$2:$M$15,2,),""),"")</f>
        <v/>
      </c>
      <c r="N5373" t="str">
        <f t="shared" si="250"/>
        <v/>
      </c>
      <c r="O5373" t="str">
        <f t="shared" si="251"/>
        <v/>
      </c>
      <c r="P5373" t="str">
        <f>IF(Belegerfassung!G5381&lt;&gt;"",CONCATENATE(Belegerfassung!G5381,".pdf"),"")</f>
        <v/>
      </c>
    </row>
    <row r="5374" spans="1:16">
      <c r="A5374" t="str">
        <f>IF(Belegerfassung!C5382&lt;&gt;"",0,"")</f>
        <v/>
      </c>
      <c r="B5374" t="str">
        <f>IFERROR(VLOOKUP(Belegerfassung!I5382,Konten!A:D,2,FALSE),"")</f>
        <v/>
      </c>
      <c r="C5374" t="str">
        <f>IF(A5374&lt;&gt;"",TEXT(Belegerfassung!C5382,"TT.MM.JJJJ"),"")</f>
        <v/>
      </c>
      <c r="D5374" t="str">
        <f>IFERROR(VLOOKUP(Belegerfassung!A5382,Abfrage!$E$2:$F$20,2,FALSE),"")</f>
        <v/>
      </c>
      <c r="E5374" t="str">
        <f>IF(A5374&lt;&gt;"",Belegerfassung!B5382,"")</f>
        <v/>
      </c>
      <c r="F5374" t="str">
        <f>IF(Belegerfassung!L5382="","",IF(Belegerfassung!L5382&lt;&gt;"",IF(Belegerfassung!L5382&lt;&gt;"",IF(Belegerfassung!J5382&lt;&gt;0,VLOOKUP(Belegerfassung!L5382,Abfrage!$A$2:$C$19,2,),VLOOKUP(Belegerfassung!L5382,Abfrage!$A$2:$C$19,3,)),"")))</f>
        <v/>
      </c>
      <c r="G5374" t="str">
        <f t="shared" si="249"/>
        <v/>
      </c>
      <c r="H5374" s="31" t="str">
        <f>IF(A5374&lt;&gt;"",-Belegerfassung!J5382+Belegerfassung!K5382,"")</f>
        <v/>
      </c>
      <c r="I5374" s="49" t="str">
        <f>IFERROR(IF(H5374&lt;&gt;"",Belegerfassung!L5382*100,""),IF(OR(Belegerfassung!L5382="Leistung EU - Erlöse",Belegerfassung!L5382="Lieferungen EU-Erlöse",Belegerfassung!L5382="EUST",Belegerfassung!L5382="Bauleistungen 20%")=TRUE,"",MID(Belegerfassung!L5382,4,2)))</f>
        <v/>
      </c>
      <c r="J5374" s="6" t="str">
        <f>IF(A5374&lt;&gt;"",LEFT(Belegerfassung!D5382,40),"")</f>
        <v/>
      </c>
      <c r="K5374" t="str">
        <f>IF(A5374&lt;&gt;"",VLOOKUP(D5374,Abfrage!$F$2:$G$21,2,FALSE),"")</f>
        <v/>
      </c>
      <c r="L5374" s="6" t="str">
        <f>IF(Belegerfassung!H5382&lt;&gt;"",Belegerfassung!H5382,"")</f>
        <v/>
      </c>
      <c r="M5374" t="str">
        <f>IFERROR(IF(Belegerfassung!E5382&lt;&gt;"",VLOOKUP(Belegerfassung!E5382,Abfrage!$L$2:$M$15,2,),""),"")</f>
        <v/>
      </c>
      <c r="N5374" t="str">
        <f t="shared" si="250"/>
        <v/>
      </c>
      <c r="O5374" t="str">
        <f t="shared" si="251"/>
        <v/>
      </c>
      <c r="P5374" t="str">
        <f>IF(Belegerfassung!G5382&lt;&gt;"",CONCATENATE(Belegerfassung!G5382,".pdf"),"")</f>
        <v/>
      </c>
    </row>
    <row r="5375" spans="1:16">
      <c r="A5375" t="str">
        <f>IF(Belegerfassung!C5383&lt;&gt;"",0,"")</f>
        <v/>
      </c>
      <c r="B5375" t="str">
        <f>IFERROR(VLOOKUP(Belegerfassung!I5383,Konten!A:D,2,FALSE),"")</f>
        <v/>
      </c>
      <c r="C5375" t="str">
        <f>IF(A5375&lt;&gt;"",TEXT(Belegerfassung!C5383,"TT.MM.JJJJ"),"")</f>
        <v/>
      </c>
      <c r="D5375" t="str">
        <f>IFERROR(VLOOKUP(Belegerfassung!A5383,Abfrage!$E$2:$F$20,2,FALSE),"")</f>
        <v/>
      </c>
      <c r="E5375" t="str">
        <f>IF(A5375&lt;&gt;"",Belegerfassung!B5383,"")</f>
        <v/>
      </c>
      <c r="F5375" t="str">
        <f>IF(Belegerfassung!L5383="","",IF(Belegerfassung!L5383&lt;&gt;"",IF(Belegerfassung!L5383&lt;&gt;"",IF(Belegerfassung!J5383&lt;&gt;0,VLOOKUP(Belegerfassung!L5383,Abfrage!$A$2:$C$19,2,),VLOOKUP(Belegerfassung!L5383,Abfrage!$A$2:$C$19,3,)),"")))</f>
        <v/>
      </c>
      <c r="G5375" t="str">
        <f t="shared" si="249"/>
        <v/>
      </c>
      <c r="H5375" s="31" t="str">
        <f>IF(A5375&lt;&gt;"",-Belegerfassung!J5383+Belegerfassung!K5383,"")</f>
        <v/>
      </c>
      <c r="I5375" s="49" t="str">
        <f>IFERROR(IF(H5375&lt;&gt;"",Belegerfassung!L5383*100,""),IF(OR(Belegerfassung!L5383="Leistung EU - Erlöse",Belegerfassung!L5383="Lieferungen EU-Erlöse",Belegerfassung!L5383="EUST",Belegerfassung!L5383="Bauleistungen 20%")=TRUE,"",MID(Belegerfassung!L5383,4,2)))</f>
        <v/>
      </c>
      <c r="J5375" s="6" t="str">
        <f>IF(A5375&lt;&gt;"",LEFT(Belegerfassung!D5383,40),"")</f>
        <v/>
      </c>
      <c r="K5375" t="str">
        <f>IF(A5375&lt;&gt;"",VLOOKUP(D5375,Abfrage!$F$2:$G$21,2,FALSE),"")</f>
        <v/>
      </c>
      <c r="L5375" s="6" t="str">
        <f>IF(Belegerfassung!H5383&lt;&gt;"",Belegerfassung!H5383,"")</f>
        <v/>
      </c>
      <c r="M5375" t="str">
        <f>IFERROR(IF(Belegerfassung!E5383&lt;&gt;"",VLOOKUP(Belegerfassung!E5383,Abfrage!$L$2:$M$15,2,),""),"")</f>
        <v/>
      </c>
      <c r="N5375" t="str">
        <f t="shared" si="250"/>
        <v/>
      </c>
      <c r="O5375" t="str">
        <f t="shared" si="251"/>
        <v/>
      </c>
      <c r="P5375" t="str">
        <f>IF(Belegerfassung!G5383&lt;&gt;"",CONCATENATE(Belegerfassung!G5383,".pdf"),"")</f>
        <v/>
      </c>
    </row>
    <row r="5376" spans="1:16">
      <c r="A5376" t="str">
        <f>IF(Belegerfassung!C5384&lt;&gt;"",0,"")</f>
        <v/>
      </c>
      <c r="B5376" t="str">
        <f>IFERROR(VLOOKUP(Belegerfassung!I5384,Konten!A:D,2,FALSE),"")</f>
        <v/>
      </c>
      <c r="C5376" t="str">
        <f>IF(A5376&lt;&gt;"",TEXT(Belegerfassung!C5384,"TT.MM.JJJJ"),"")</f>
        <v/>
      </c>
      <c r="D5376" t="str">
        <f>IFERROR(VLOOKUP(Belegerfassung!A5384,Abfrage!$E$2:$F$20,2,FALSE),"")</f>
        <v/>
      </c>
      <c r="E5376" t="str">
        <f>IF(A5376&lt;&gt;"",Belegerfassung!B5384,"")</f>
        <v/>
      </c>
      <c r="F5376" t="str">
        <f>IF(Belegerfassung!L5384="","",IF(Belegerfassung!L5384&lt;&gt;"",IF(Belegerfassung!L5384&lt;&gt;"",IF(Belegerfassung!J5384&lt;&gt;0,VLOOKUP(Belegerfassung!L5384,Abfrage!$A$2:$C$19,2,),VLOOKUP(Belegerfassung!L5384,Abfrage!$A$2:$C$19,3,)),"")))</f>
        <v/>
      </c>
      <c r="G5376" t="str">
        <f t="shared" si="249"/>
        <v/>
      </c>
      <c r="H5376" s="31" t="str">
        <f>IF(A5376&lt;&gt;"",-Belegerfassung!J5384+Belegerfassung!K5384,"")</f>
        <v/>
      </c>
      <c r="I5376" s="49" t="str">
        <f>IFERROR(IF(H5376&lt;&gt;"",Belegerfassung!L5384*100,""),IF(OR(Belegerfassung!L5384="Leistung EU - Erlöse",Belegerfassung!L5384="Lieferungen EU-Erlöse",Belegerfassung!L5384="EUST",Belegerfassung!L5384="Bauleistungen 20%")=TRUE,"",MID(Belegerfassung!L5384,4,2)))</f>
        <v/>
      </c>
      <c r="J5376" s="6" t="str">
        <f>IF(A5376&lt;&gt;"",LEFT(Belegerfassung!D5384,40),"")</f>
        <v/>
      </c>
      <c r="K5376" t="str">
        <f>IF(A5376&lt;&gt;"",VLOOKUP(D5376,Abfrage!$F$2:$G$21,2,FALSE),"")</f>
        <v/>
      </c>
      <c r="L5376" s="6" t="str">
        <f>IF(Belegerfassung!H5384&lt;&gt;"",Belegerfassung!H5384,"")</f>
        <v/>
      </c>
      <c r="M5376" t="str">
        <f>IFERROR(IF(Belegerfassung!E5384&lt;&gt;"",VLOOKUP(Belegerfassung!E5384,Abfrage!$L$2:$M$15,2,),""),"")</f>
        <v/>
      </c>
      <c r="N5376" t="str">
        <f t="shared" si="250"/>
        <v/>
      </c>
      <c r="O5376" t="str">
        <f t="shared" si="251"/>
        <v/>
      </c>
      <c r="P5376" t="str">
        <f>IF(Belegerfassung!G5384&lt;&gt;"",CONCATENATE(Belegerfassung!G5384,".pdf"),"")</f>
        <v/>
      </c>
    </row>
    <row r="5377" spans="1:16">
      <c r="A5377" t="str">
        <f>IF(Belegerfassung!C5385&lt;&gt;"",0,"")</f>
        <v/>
      </c>
      <c r="B5377" t="str">
        <f>IFERROR(VLOOKUP(Belegerfassung!I5385,Konten!A:D,2,FALSE),"")</f>
        <v/>
      </c>
      <c r="C5377" t="str">
        <f>IF(A5377&lt;&gt;"",TEXT(Belegerfassung!C5385,"TT.MM.JJJJ"),"")</f>
        <v/>
      </c>
      <c r="D5377" t="str">
        <f>IFERROR(VLOOKUP(Belegerfassung!A5385,Abfrage!$E$2:$F$20,2,FALSE),"")</f>
        <v/>
      </c>
      <c r="E5377" t="str">
        <f>IF(A5377&lt;&gt;"",Belegerfassung!B5385,"")</f>
        <v/>
      </c>
      <c r="F5377" t="str">
        <f>IF(Belegerfassung!L5385="","",IF(Belegerfassung!L5385&lt;&gt;"",IF(Belegerfassung!L5385&lt;&gt;"",IF(Belegerfassung!J5385&lt;&gt;0,VLOOKUP(Belegerfassung!L5385,Abfrage!$A$2:$C$19,2,),VLOOKUP(Belegerfassung!L5385,Abfrage!$A$2:$C$19,3,)),"")))</f>
        <v/>
      </c>
      <c r="G5377" t="str">
        <f t="shared" si="249"/>
        <v/>
      </c>
      <c r="H5377" s="31" t="str">
        <f>IF(A5377&lt;&gt;"",-Belegerfassung!J5385+Belegerfassung!K5385,"")</f>
        <v/>
      </c>
      <c r="I5377" s="49" t="str">
        <f>IFERROR(IF(H5377&lt;&gt;"",Belegerfassung!L5385*100,""),IF(OR(Belegerfassung!L5385="Leistung EU - Erlöse",Belegerfassung!L5385="Lieferungen EU-Erlöse",Belegerfassung!L5385="EUST",Belegerfassung!L5385="Bauleistungen 20%")=TRUE,"",MID(Belegerfassung!L5385,4,2)))</f>
        <v/>
      </c>
      <c r="J5377" s="6" t="str">
        <f>IF(A5377&lt;&gt;"",LEFT(Belegerfassung!D5385,40),"")</f>
        <v/>
      </c>
      <c r="K5377" t="str">
        <f>IF(A5377&lt;&gt;"",VLOOKUP(D5377,Abfrage!$F$2:$G$21,2,FALSE),"")</f>
        <v/>
      </c>
      <c r="L5377" s="6" t="str">
        <f>IF(Belegerfassung!H5385&lt;&gt;"",Belegerfassung!H5385,"")</f>
        <v/>
      </c>
      <c r="M5377" t="str">
        <f>IFERROR(IF(Belegerfassung!E5385&lt;&gt;"",VLOOKUP(Belegerfassung!E5385,Abfrage!$L$2:$M$15,2,),""),"")</f>
        <v/>
      </c>
      <c r="N5377" t="str">
        <f t="shared" si="250"/>
        <v/>
      </c>
      <c r="O5377" t="str">
        <f t="shared" si="251"/>
        <v/>
      </c>
      <c r="P5377" t="str">
        <f>IF(Belegerfassung!G5385&lt;&gt;"",CONCATENATE(Belegerfassung!G5385,".pdf"),"")</f>
        <v/>
      </c>
    </row>
    <row r="5378" spans="1:16">
      <c r="A5378" t="str">
        <f>IF(Belegerfassung!C5386&lt;&gt;"",0,"")</f>
        <v/>
      </c>
      <c r="B5378" t="str">
        <f>IFERROR(VLOOKUP(Belegerfassung!I5386,Konten!A:D,2,FALSE),"")</f>
        <v/>
      </c>
      <c r="C5378" t="str">
        <f>IF(A5378&lt;&gt;"",TEXT(Belegerfassung!C5386,"TT.MM.JJJJ"),"")</f>
        <v/>
      </c>
      <c r="D5378" t="str">
        <f>IFERROR(VLOOKUP(Belegerfassung!A5386,Abfrage!$E$2:$F$20,2,FALSE),"")</f>
        <v/>
      </c>
      <c r="E5378" t="str">
        <f>IF(A5378&lt;&gt;"",Belegerfassung!B5386,"")</f>
        <v/>
      </c>
      <c r="F5378" t="str">
        <f>IF(Belegerfassung!L5386="","",IF(Belegerfassung!L5386&lt;&gt;"",IF(Belegerfassung!L5386&lt;&gt;"",IF(Belegerfassung!J5386&lt;&gt;0,VLOOKUP(Belegerfassung!L5386,Abfrage!$A$2:$C$19,2,),VLOOKUP(Belegerfassung!L5386,Abfrage!$A$2:$C$19,3,)),"")))</f>
        <v/>
      </c>
      <c r="G5378" t="str">
        <f t="shared" si="249"/>
        <v/>
      </c>
      <c r="H5378" s="31" t="str">
        <f>IF(A5378&lt;&gt;"",-Belegerfassung!J5386+Belegerfassung!K5386,"")</f>
        <v/>
      </c>
      <c r="I5378" s="49" t="str">
        <f>IFERROR(IF(H5378&lt;&gt;"",Belegerfassung!L5386*100,""),IF(OR(Belegerfassung!L5386="Leistung EU - Erlöse",Belegerfassung!L5386="Lieferungen EU-Erlöse",Belegerfassung!L5386="EUST",Belegerfassung!L5386="Bauleistungen 20%")=TRUE,"",MID(Belegerfassung!L5386,4,2)))</f>
        <v/>
      </c>
      <c r="J5378" s="6" t="str">
        <f>IF(A5378&lt;&gt;"",LEFT(Belegerfassung!D5386,40),"")</f>
        <v/>
      </c>
      <c r="K5378" t="str">
        <f>IF(A5378&lt;&gt;"",VLOOKUP(D5378,Abfrage!$F$2:$G$21,2,FALSE),"")</f>
        <v/>
      </c>
      <c r="L5378" s="6" t="str">
        <f>IF(Belegerfassung!H5386&lt;&gt;"",Belegerfassung!H5386,"")</f>
        <v/>
      </c>
      <c r="M5378" t="str">
        <f>IFERROR(IF(Belegerfassung!E5386&lt;&gt;"",VLOOKUP(Belegerfassung!E5386,Abfrage!$L$2:$M$15,2,),""),"")</f>
        <v/>
      </c>
      <c r="N5378" t="str">
        <f t="shared" si="250"/>
        <v/>
      </c>
      <c r="O5378" t="str">
        <f t="shared" si="251"/>
        <v/>
      </c>
      <c r="P5378" t="str">
        <f>IF(Belegerfassung!G5386&lt;&gt;"",CONCATENATE(Belegerfassung!G5386,".pdf"),"")</f>
        <v/>
      </c>
    </row>
    <row r="5379" spans="1:16">
      <c r="A5379" t="str">
        <f>IF(Belegerfassung!C5387&lt;&gt;"",0,"")</f>
        <v/>
      </c>
      <c r="B5379" t="str">
        <f>IFERROR(VLOOKUP(Belegerfassung!I5387,Konten!A:D,2,FALSE),"")</f>
        <v/>
      </c>
      <c r="C5379" t="str">
        <f>IF(A5379&lt;&gt;"",TEXT(Belegerfassung!C5387,"TT.MM.JJJJ"),"")</f>
        <v/>
      </c>
      <c r="D5379" t="str">
        <f>IFERROR(VLOOKUP(Belegerfassung!A5387,Abfrage!$E$2:$F$20,2,FALSE),"")</f>
        <v/>
      </c>
      <c r="E5379" t="str">
        <f>IF(A5379&lt;&gt;"",Belegerfassung!B5387,"")</f>
        <v/>
      </c>
      <c r="F5379" t="str">
        <f>IF(Belegerfassung!L5387="","",IF(Belegerfassung!L5387&lt;&gt;"",IF(Belegerfassung!L5387&lt;&gt;"",IF(Belegerfassung!J5387&lt;&gt;0,VLOOKUP(Belegerfassung!L5387,Abfrage!$A$2:$C$19,2,),VLOOKUP(Belegerfassung!L5387,Abfrage!$A$2:$C$19,3,)),"")))</f>
        <v/>
      </c>
      <c r="G5379" t="str">
        <f t="shared" ref="G5379:G5442" si="252">IF(A5379&lt;&gt;"",1,"")</f>
        <v/>
      </c>
      <c r="H5379" s="31" t="str">
        <f>IF(A5379&lt;&gt;"",-Belegerfassung!J5387+Belegerfassung!K5387,"")</f>
        <v/>
      </c>
      <c r="I5379" s="49" t="str">
        <f>IFERROR(IF(H5379&lt;&gt;"",Belegerfassung!L5387*100,""),IF(OR(Belegerfassung!L5387="Leistung EU - Erlöse",Belegerfassung!L5387="Lieferungen EU-Erlöse",Belegerfassung!L5387="EUST",Belegerfassung!L5387="Bauleistungen 20%")=TRUE,"",MID(Belegerfassung!L5387,4,2)))</f>
        <v/>
      </c>
      <c r="J5379" s="6" t="str">
        <f>IF(A5379&lt;&gt;"",LEFT(Belegerfassung!D5387,40),"")</f>
        <v/>
      </c>
      <c r="K5379" t="str">
        <f>IF(A5379&lt;&gt;"",VLOOKUP(D5379,Abfrage!$F$2:$G$21,2,FALSE),"")</f>
        <v/>
      </c>
      <c r="L5379" s="6" t="str">
        <f>IF(Belegerfassung!H5387&lt;&gt;"",Belegerfassung!H5387,"")</f>
        <v/>
      </c>
      <c r="M5379" t="str">
        <f>IFERROR(IF(Belegerfassung!E5387&lt;&gt;"",VLOOKUP(Belegerfassung!E5387,Abfrage!$L$2:$M$15,2,),""),"")</f>
        <v/>
      </c>
      <c r="N5379" t="str">
        <f t="shared" ref="N5379:N5442" si="253">IF(A5379&lt;&gt;"","E","")</f>
        <v/>
      </c>
      <c r="O5379" t="str">
        <f t="shared" ref="O5379:O5442" si="254">IF(A5379&lt;&gt;"","A","")</f>
        <v/>
      </c>
      <c r="P5379" t="str">
        <f>IF(Belegerfassung!G5387&lt;&gt;"",CONCATENATE(Belegerfassung!G5387,".pdf"),"")</f>
        <v/>
      </c>
    </row>
    <row r="5380" spans="1:16">
      <c r="A5380" t="str">
        <f>IF(Belegerfassung!C5388&lt;&gt;"",0,"")</f>
        <v/>
      </c>
      <c r="B5380" t="str">
        <f>IFERROR(VLOOKUP(Belegerfassung!I5388,Konten!A:D,2,FALSE),"")</f>
        <v/>
      </c>
      <c r="C5380" t="str">
        <f>IF(A5380&lt;&gt;"",TEXT(Belegerfassung!C5388,"TT.MM.JJJJ"),"")</f>
        <v/>
      </c>
      <c r="D5380" t="str">
        <f>IFERROR(VLOOKUP(Belegerfassung!A5388,Abfrage!$E$2:$F$20,2,FALSE),"")</f>
        <v/>
      </c>
      <c r="E5380" t="str">
        <f>IF(A5380&lt;&gt;"",Belegerfassung!B5388,"")</f>
        <v/>
      </c>
      <c r="F5380" t="str">
        <f>IF(Belegerfassung!L5388="","",IF(Belegerfassung!L5388&lt;&gt;"",IF(Belegerfassung!L5388&lt;&gt;"",IF(Belegerfassung!J5388&lt;&gt;0,VLOOKUP(Belegerfassung!L5388,Abfrage!$A$2:$C$19,2,),VLOOKUP(Belegerfassung!L5388,Abfrage!$A$2:$C$19,3,)),"")))</f>
        <v/>
      </c>
      <c r="G5380" t="str">
        <f t="shared" si="252"/>
        <v/>
      </c>
      <c r="H5380" s="31" t="str">
        <f>IF(A5380&lt;&gt;"",-Belegerfassung!J5388+Belegerfassung!K5388,"")</f>
        <v/>
      </c>
      <c r="I5380" s="49" t="str">
        <f>IFERROR(IF(H5380&lt;&gt;"",Belegerfassung!L5388*100,""),IF(OR(Belegerfassung!L5388="Leistung EU - Erlöse",Belegerfassung!L5388="Lieferungen EU-Erlöse",Belegerfassung!L5388="EUST",Belegerfassung!L5388="Bauleistungen 20%")=TRUE,"",MID(Belegerfassung!L5388,4,2)))</f>
        <v/>
      </c>
      <c r="J5380" s="6" t="str">
        <f>IF(A5380&lt;&gt;"",LEFT(Belegerfassung!D5388,40),"")</f>
        <v/>
      </c>
      <c r="K5380" t="str">
        <f>IF(A5380&lt;&gt;"",VLOOKUP(D5380,Abfrage!$F$2:$G$21,2,FALSE),"")</f>
        <v/>
      </c>
      <c r="L5380" s="6" t="str">
        <f>IF(Belegerfassung!H5388&lt;&gt;"",Belegerfassung!H5388,"")</f>
        <v/>
      </c>
      <c r="M5380" t="str">
        <f>IFERROR(IF(Belegerfassung!E5388&lt;&gt;"",VLOOKUP(Belegerfassung!E5388,Abfrage!$L$2:$M$15,2,),""),"")</f>
        <v/>
      </c>
      <c r="N5380" t="str">
        <f t="shared" si="253"/>
        <v/>
      </c>
      <c r="O5380" t="str">
        <f t="shared" si="254"/>
        <v/>
      </c>
      <c r="P5380" t="str">
        <f>IF(Belegerfassung!G5388&lt;&gt;"",CONCATENATE(Belegerfassung!G5388,".pdf"),"")</f>
        <v/>
      </c>
    </row>
    <row r="5381" spans="1:16">
      <c r="A5381" t="str">
        <f>IF(Belegerfassung!C5389&lt;&gt;"",0,"")</f>
        <v/>
      </c>
      <c r="B5381" t="str">
        <f>IFERROR(VLOOKUP(Belegerfassung!I5389,Konten!A:D,2,FALSE),"")</f>
        <v/>
      </c>
      <c r="C5381" t="str">
        <f>IF(A5381&lt;&gt;"",TEXT(Belegerfassung!C5389,"TT.MM.JJJJ"),"")</f>
        <v/>
      </c>
      <c r="D5381" t="str">
        <f>IFERROR(VLOOKUP(Belegerfassung!A5389,Abfrage!$E$2:$F$20,2,FALSE),"")</f>
        <v/>
      </c>
      <c r="E5381" t="str">
        <f>IF(A5381&lt;&gt;"",Belegerfassung!B5389,"")</f>
        <v/>
      </c>
      <c r="F5381" t="str">
        <f>IF(Belegerfassung!L5389="","",IF(Belegerfassung!L5389&lt;&gt;"",IF(Belegerfassung!L5389&lt;&gt;"",IF(Belegerfassung!J5389&lt;&gt;0,VLOOKUP(Belegerfassung!L5389,Abfrage!$A$2:$C$19,2,),VLOOKUP(Belegerfassung!L5389,Abfrage!$A$2:$C$19,3,)),"")))</f>
        <v/>
      </c>
      <c r="G5381" t="str">
        <f t="shared" si="252"/>
        <v/>
      </c>
      <c r="H5381" s="31" t="str">
        <f>IF(A5381&lt;&gt;"",-Belegerfassung!J5389+Belegerfassung!K5389,"")</f>
        <v/>
      </c>
      <c r="I5381" s="49" t="str">
        <f>IFERROR(IF(H5381&lt;&gt;"",Belegerfassung!L5389*100,""),IF(OR(Belegerfassung!L5389="Leistung EU - Erlöse",Belegerfassung!L5389="Lieferungen EU-Erlöse",Belegerfassung!L5389="EUST",Belegerfassung!L5389="Bauleistungen 20%")=TRUE,"",MID(Belegerfassung!L5389,4,2)))</f>
        <v/>
      </c>
      <c r="J5381" s="6" t="str">
        <f>IF(A5381&lt;&gt;"",LEFT(Belegerfassung!D5389,40),"")</f>
        <v/>
      </c>
      <c r="K5381" t="str">
        <f>IF(A5381&lt;&gt;"",VLOOKUP(D5381,Abfrage!$F$2:$G$21,2,FALSE),"")</f>
        <v/>
      </c>
      <c r="L5381" s="6" t="str">
        <f>IF(Belegerfassung!H5389&lt;&gt;"",Belegerfassung!H5389,"")</f>
        <v/>
      </c>
      <c r="M5381" t="str">
        <f>IFERROR(IF(Belegerfassung!E5389&lt;&gt;"",VLOOKUP(Belegerfassung!E5389,Abfrage!$L$2:$M$15,2,),""),"")</f>
        <v/>
      </c>
      <c r="N5381" t="str">
        <f t="shared" si="253"/>
        <v/>
      </c>
      <c r="O5381" t="str">
        <f t="shared" si="254"/>
        <v/>
      </c>
      <c r="P5381" t="str">
        <f>IF(Belegerfassung!G5389&lt;&gt;"",CONCATENATE(Belegerfassung!G5389,".pdf"),"")</f>
        <v/>
      </c>
    </row>
    <row r="5382" spans="1:16">
      <c r="A5382" t="str">
        <f>IF(Belegerfassung!C5390&lt;&gt;"",0,"")</f>
        <v/>
      </c>
      <c r="B5382" t="str">
        <f>IFERROR(VLOOKUP(Belegerfassung!I5390,Konten!A:D,2,FALSE),"")</f>
        <v/>
      </c>
      <c r="C5382" t="str">
        <f>IF(A5382&lt;&gt;"",TEXT(Belegerfassung!C5390,"TT.MM.JJJJ"),"")</f>
        <v/>
      </c>
      <c r="D5382" t="str">
        <f>IFERROR(VLOOKUP(Belegerfassung!A5390,Abfrage!$E$2:$F$20,2,FALSE),"")</f>
        <v/>
      </c>
      <c r="E5382" t="str">
        <f>IF(A5382&lt;&gt;"",Belegerfassung!B5390,"")</f>
        <v/>
      </c>
      <c r="F5382" t="str">
        <f>IF(Belegerfassung!L5390="","",IF(Belegerfassung!L5390&lt;&gt;"",IF(Belegerfassung!L5390&lt;&gt;"",IF(Belegerfassung!J5390&lt;&gt;0,VLOOKUP(Belegerfassung!L5390,Abfrage!$A$2:$C$19,2,),VLOOKUP(Belegerfassung!L5390,Abfrage!$A$2:$C$19,3,)),"")))</f>
        <v/>
      </c>
      <c r="G5382" t="str">
        <f t="shared" si="252"/>
        <v/>
      </c>
      <c r="H5382" s="31" t="str">
        <f>IF(A5382&lt;&gt;"",-Belegerfassung!J5390+Belegerfassung!K5390,"")</f>
        <v/>
      </c>
      <c r="I5382" s="49" t="str">
        <f>IFERROR(IF(H5382&lt;&gt;"",Belegerfassung!L5390*100,""),IF(OR(Belegerfassung!L5390="Leistung EU - Erlöse",Belegerfassung!L5390="Lieferungen EU-Erlöse",Belegerfassung!L5390="EUST",Belegerfassung!L5390="Bauleistungen 20%")=TRUE,"",MID(Belegerfassung!L5390,4,2)))</f>
        <v/>
      </c>
      <c r="J5382" s="6" t="str">
        <f>IF(A5382&lt;&gt;"",LEFT(Belegerfassung!D5390,40),"")</f>
        <v/>
      </c>
      <c r="K5382" t="str">
        <f>IF(A5382&lt;&gt;"",VLOOKUP(D5382,Abfrage!$F$2:$G$21,2,FALSE),"")</f>
        <v/>
      </c>
      <c r="L5382" s="6" t="str">
        <f>IF(Belegerfassung!H5390&lt;&gt;"",Belegerfassung!H5390,"")</f>
        <v/>
      </c>
      <c r="M5382" t="str">
        <f>IFERROR(IF(Belegerfassung!E5390&lt;&gt;"",VLOOKUP(Belegerfassung!E5390,Abfrage!$L$2:$M$15,2,),""),"")</f>
        <v/>
      </c>
      <c r="N5382" t="str">
        <f t="shared" si="253"/>
        <v/>
      </c>
      <c r="O5382" t="str">
        <f t="shared" si="254"/>
        <v/>
      </c>
      <c r="P5382" t="str">
        <f>IF(Belegerfassung!G5390&lt;&gt;"",CONCATENATE(Belegerfassung!G5390,".pdf"),"")</f>
        <v/>
      </c>
    </row>
    <row r="5383" spans="1:16">
      <c r="A5383" t="str">
        <f>IF(Belegerfassung!C5391&lt;&gt;"",0,"")</f>
        <v/>
      </c>
      <c r="B5383" t="str">
        <f>IFERROR(VLOOKUP(Belegerfassung!I5391,Konten!A:D,2,FALSE),"")</f>
        <v/>
      </c>
      <c r="C5383" t="str">
        <f>IF(A5383&lt;&gt;"",TEXT(Belegerfassung!C5391,"TT.MM.JJJJ"),"")</f>
        <v/>
      </c>
      <c r="D5383" t="str">
        <f>IFERROR(VLOOKUP(Belegerfassung!A5391,Abfrage!$E$2:$F$20,2,FALSE),"")</f>
        <v/>
      </c>
      <c r="E5383" t="str">
        <f>IF(A5383&lt;&gt;"",Belegerfassung!B5391,"")</f>
        <v/>
      </c>
      <c r="F5383" t="str">
        <f>IF(Belegerfassung!L5391="","",IF(Belegerfassung!L5391&lt;&gt;"",IF(Belegerfassung!L5391&lt;&gt;"",IF(Belegerfassung!J5391&lt;&gt;0,VLOOKUP(Belegerfassung!L5391,Abfrage!$A$2:$C$19,2,),VLOOKUP(Belegerfassung!L5391,Abfrage!$A$2:$C$19,3,)),"")))</f>
        <v/>
      </c>
      <c r="G5383" t="str">
        <f t="shared" si="252"/>
        <v/>
      </c>
      <c r="H5383" s="31" t="str">
        <f>IF(A5383&lt;&gt;"",-Belegerfassung!J5391+Belegerfassung!K5391,"")</f>
        <v/>
      </c>
      <c r="I5383" s="49" t="str">
        <f>IFERROR(IF(H5383&lt;&gt;"",Belegerfassung!L5391*100,""),IF(OR(Belegerfassung!L5391="Leistung EU - Erlöse",Belegerfassung!L5391="Lieferungen EU-Erlöse",Belegerfassung!L5391="EUST",Belegerfassung!L5391="Bauleistungen 20%")=TRUE,"",MID(Belegerfassung!L5391,4,2)))</f>
        <v/>
      </c>
      <c r="J5383" s="6" t="str">
        <f>IF(A5383&lt;&gt;"",LEFT(Belegerfassung!D5391,40),"")</f>
        <v/>
      </c>
      <c r="K5383" t="str">
        <f>IF(A5383&lt;&gt;"",VLOOKUP(D5383,Abfrage!$F$2:$G$21,2,FALSE),"")</f>
        <v/>
      </c>
      <c r="L5383" s="6" t="str">
        <f>IF(Belegerfassung!H5391&lt;&gt;"",Belegerfassung!H5391,"")</f>
        <v/>
      </c>
      <c r="M5383" t="str">
        <f>IFERROR(IF(Belegerfassung!E5391&lt;&gt;"",VLOOKUP(Belegerfassung!E5391,Abfrage!$L$2:$M$15,2,),""),"")</f>
        <v/>
      </c>
      <c r="N5383" t="str">
        <f t="shared" si="253"/>
        <v/>
      </c>
      <c r="O5383" t="str">
        <f t="shared" si="254"/>
        <v/>
      </c>
      <c r="P5383" t="str">
        <f>IF(Belegerfassung!G5391&lt;&gt;"",CONCATENATE(Belegerfassung!G5391,".pdf"),"")</f>
        <v/>
      </c>
    </row>
    <row r="5384" spans="1:16">
      <c r="A5384" t="str">
        <f>IF(Belegerfassung!C5392&lt;&gt;"",0,"")</f>
        <v/>
      </c>
      <c r="B5384" t="str">
        <f>IFERROR(VLOOKUP(Belegerfassung!I5392,Konten!A:D,2,FALSE),"")</f>
        <v/>
      </c>
      <c r="C5384" t="str">
        <f>IF(A5384&lt;&gt;"",TEXT(Belegerfassung!C5392,"TT.MM.JJJJ"),"")</f>
        <v/>
      </c>
      <c r="D5384" t="str">
        <f>IFERROR(VLOOKUP(Belegerfassung!A5392,Abfrage!$E$2:$F$20,2,FALSE),"")</f>
        <v/>
      </c>
      <c r="E5384" t="str">
        <f>IF(A5384&lt;&gt;"",Belegerfassung!B5392,"")</f>
        <v/>
      </c>
      <c r="F5384" t="str">
        <f>IF(Belegerfassung!L5392="","",IF(Belegerfassung!L5392&lt;&gt;"",IF(Belegerfassung!L5392&lt;&gt;"",IF(Belegerfassung!J5392&lt;&gt;0,VLOOKUP(Belegerfassung!L5392,Abfrage!$A$2:$C$19,2,),VLOOKUP(Belegerfassung!L5392,Abfrage!$A$2:$C$19,3,)),"")))</f>
        <v/>
      </c>
      <c r="G5384" t="str">
        <f t="shared" si="252"/>
        <v/>
      </c>
      <c r="H5384" s="31" t="str">
        <f>IF(A5384&lt;&gt;"",-Belegerfassung!J5392+Belegerfassung!K5392,"")</f>
        <v/>
      </c>
      <c r="I5384" s="49" t="str">
        <f>IFERROR(IF(H5384&lt;&gt;"",Belegerfassung!L5392*100,""),IF(OR(Belegerfassung!L5392="Leistung EU - Erlöse",Belegerfassung!L5392="Lieferungen EU-Erlöse",Belegerfassung!L5392="EUST",Belegerfassung!L5392="Bauleistungen 20%")=TRUE,"",MID(Belegerfassung!L5392,4,2)))</f>
        <v/>
      </c>
      <c r="J5384" s="6" t="str">
        <f>IF(A5384&lt;&gt;"",LEFT(Belegerfassung!D5392,40),"")</f>
        <v/>
      </c>
      <c r="K5384" t="str">
        <f>IF(A5384&lt;&gt;"",VLOOKUP(D5384,Abfrage!$F$2:$G$21,2,FALSE),"")</f>
        <v/>
      </c>
      <c r="L5384" s="6" t="str">
        <f>IF(Belegerfassung!H5392&lt;&gt;"",Belegerfassung!H5392,"")</f>
        <v/>
      </c>
      <c r="M5384" t="str">
        <f>IFERROR(IF(Belegerfassung!E5392&lt;&gt;"",VLOOKUP(Belegerfassung!E5392,Abfrage!$L$2:$M$15,2,),""),"")</f>
        <v/>
      </c>
      <c r="N5384" t="str">
        <f t="shared" si="253"/>
        <v/>
      </c>
      <c r="O5384" t="str">
        <f t="shared" si="254"/>
        <v/>
      </c>
      <c r="P5384" t="str">
        <f>IF(Belegerfassung!G5392&lt;&gt;"",CONCATENATE(Belegerfassung!G5392,".pdf"),"")</f>
        <v/>
      </c>
    </row>
    <row r="5385" spans="1:16">
      <c r="A5385" t="str">
        <f>IF(Belegerfassung!C5393&lt;&gt;"",0,"")</f>
        <v/>
      </c>
      <c r="B5385" t="str">
        <f>IFERROR(VLOOKUP(Belegerfassung!I5393,Konten!A:D,2,FALSE),"")</f>
        <v/>
      </c>
      <c r="C5385" t="str">
        <f>IF(A5385&lt;&gt;"",TEXT(Belegerfassung!C5393,"TT.MM.JJJJ"),"")</f>
        <v/>
      </c>
      <c r="D5385" t="str">
        <f>IFERROR(VLOOKUP(Belegerfassung!A5393,Abfrage!$E$2:$F$20,2,FALSE),"")</f>
        <v/>
      </c>
      <c r="E5385" t="str">
        <f>IF(A5385&lt;&gt;"",Belegerfassung!B5393,"")</f>
        <v/>
      </c>
      <c r="F5385" t="str">
        <f>IF(Belegerfassung!L5393="","",IF(Belegerfassung!L5393&lt;&gt;"",IF(Belegerfassung!L5393&lt;&gt;"",IF(Belegerfassung!J5393&lt;&gt;0,VLOOKUP(Belegerfassung!L5393,Abfrage!$A$2:$C$19,2,),VLOOKUP(Belegerfassung!L5393,Abfrage!$A$2:$C$19,3,)),"")))</f>
        <v/>
      </c>
      <c r="G5385" t="str">
        <f t="shared" si="252"/>
        <v/>
      </c>
      <c r="H5385" s="31" t="str">
        <f>IF(A5385&lt;&gt;"",-Belegerfassung!J5393+Belegerfassung!K5393,"")</f>
        <v/>
      </c>
      <c r="I5385" s="49" t="str">
        <f>IFERROR(IF(H5385&lt;&gt;"",Belegerfassung!L5393*100,""),IF(OR(Belegerfassung!L5393="Leistung EU - Erlöse",Belegerfassung!L5393="Lieferungen EU-Erlöse",Belegerfassung!L5393="EUST",Belegerfassung!L5393="Bauleistungen 20%")=TRUE,"",MID(Belegerfassung!L5393,4,2)))</f>
        <v/>
      </c>
      <c r="J5385" s="6" t="str">
        <f>IF(A5385&lt;&gt;"",LEFT(Belegerfassung!D5393,40),"")</f>
        <v/>
      </c>
      <c r="K5385" t="str">
        <f>IF(A5385&lt;&gt;"",VLOOKUP(D5385,Abfrage!$F$2:$G$21,2,FALSE),"")</f>
        <v/>
      </c>
      <c r="L5385" s="6" t="str">
        <f>IF(Belegerfassung!H5393&lt;&gt;"",Belegerfassung!H5393,"")</f>
        <v/>
      </c>
      <c r="M5385" t="str">
        <f>IFERROR(IF(Belegerfassung!E5393&lt;&gt;"",VLOOKUP(Belegerfassung!E5393,Abfrage!$L$2:$M$15,2,),""),"")</f>
        <v/>
      </c>
      <c r="N5385" t="str">
        <f t="shared" si="253"/>
        <v/>
      </c>
      <c r="O5385" t="str">
        <f t="shared" si="254"/>
        <v/>
      </c>
      <c r="P5385" t="str">
        <f>IF(Belegerfassung!G5393&lt;&gt;"",CONCATENATE(Belegerfassung!G5393,".pdf"),"")</f>
        <v/>
      </c>
    </row>
    <row r="5386" spans="1:16">
      <c r="A5386" t="str">
        <f>IF(Belegerfassung!C5394&lt;&gt;"",0,"")</f>
        <v/>
      </c>
      <c r="B5386" t="str">
        <f>IFERROR(VLOOKUP(Belegerfassung!I5394,Konten!A:D,2,FALSE),"")</f>
        <v/>
      </c>
      <c r="C5386" t="str">
        <f>IF(A5386&lt;&gt;"",TEXT(Belegerfassung!C5394,"TT.MM.JJJJ"),"")</f>
        <v/>
      </c>
      <c r="D5386" t="str">
        <f>IFERROR(VLOOKUP(Belegerfassung!A5394,Abfrage!$E$2:$F$20,2,FALSE),"")</f>
        <v/>
      </c>
      <c r="E5386" t="str">
        <f>IF(A5386&lt;&gt;"",Belegerfassung!B5394,"")</f>
        <v/>
      </c>
      <c r="F5386" t="str">
        <f>IF(Belegerfassung!L5394="","",IF(Belegerfassung!L5394&lt;&gt;"",IF(Belegerfassung!L5394&lt;&gt;"",IF(Belegerfassung!J5394&lt;&gt;0,VLOOKUP(Belegerfassung!L5394,Abfrage!$A$2:$C$19,2,),VLOOKUP(Belegerfassung!L5394,Abfrage!$A$2:$C$19,3,)),"")))</f>
        <v/>
      </c>
      <c r="G5386" t="str">
        <f t="shared" si="252"/>
        <v/>
      </c>
      <c r="H5386" s="31" t="str">
        <f>IF(A5386&lt;&gt;"",-Belegerfassung!J5394+Belegerfassung!K5394,"")</f>
        <v/>
      </c>
      <c r="I5386" s="49" t="str">
        <f>IFERROR(IF(H5386&lt;&gt;"",Belegerfassung!L5394*100,""),IF(OR(Belegerfassung!L5394="Leistung EU - Erlöse",Belegerfassung!L5394="Lieferungen EU-Erlöse",Belegerfassung!L5394="EUST",Belegerfassung!L5394="Bauleistungen 20%")=TRUE,"",MID(Belegerfassung!L5394,4,2)))</f>
        <v/>
      </c>
      <c r="J5386" s="6" t="str">
        <f>IF(A5386&lt;&gt;"",LEFT(Belegerfassung!D5394,40),"")</f>
        <v/>
      </c>
      <c r="K5386" t="str">
        <f>IF(A5386&lt;&gt;"",VLOOKUP(D5386,Abfrage!$F$2:$G$21,2,FALSE),"")</f>
        <v/>
      </c>
      <c r="L5386" s="6" t="str">
        <f>IF(Belegerfassung!H5394&lt;&gt;"",Belegerfassung!H5394,"")</f>
        <v/>
      </c>
      <c r="M5386" t="str">
        <f>IFERROR(IF(Belegerfassung!E5394&lt;&gt;"",VLOOKUP(Belegerfassung!E5394,Abfrage!$L$2:$M$15,2,),""),"")</f>
        <v/>
      </c>
      <c r="N5386" t="str">
        <f t="shared" si="253"/>
        <v/>
      </c>
      <c r="O5386" t="str">
        <f t="shared" si="254"/>
        <v/>
      </c>
      <c r="P5386" t="str">
        <f>IF(Belegerfassung!G5394&lt;&gt;"",CONCATENATE(Belegerfassung!G5394,".pdf"),"")</f>
        <v/>
      </c>
    </row>
    <row r="5387" spans="1:16">
      <c r="A5387" t="str">
        <f>IF(Belegerfassung!C5395&lt;&gt;"",0,"")</f>
        <v/>
      </c>
      <c r="B5387" t="str">
        <f>IFERROR(VLOOKUP(Belegerfassung!I5395,Konten!A:D,2,FALSE),"")</f>
        <v/>
      </c>
      <c r="C5387" t="str">
        <f>IF(A5387&lt;&gt;"",TEXT(Belegerfassung!C5395,"TT.MM.JJJJ"),"")</f>
        <v/>
      </c>
      <c r="D5387" t="str">
        <f>IFERROR(VLOOKUP(Belegerfassung!A5395,Abfrage!$E$2:$F$20,2,FALSE),"")</f>
        <v/>
      </c>
      <c r="E5387" t="str">
        <f>IF(A5387&lt;&gt;"",Belegerfassung!B5395,"")</f>
        <v/>
      </c>
      <c r="F5387" t="str">
        <f>IF(Belegerfassung!L5395="","",IF(Belegerfassung!L5395&lt;&gt;"",IF(Belegerfassung!L5395&lt;&gt;"",IF(Belegerfassung!J5395&lt;&gt;0,VLOOKUP(Belegerfassung!L5395,Abfrage!$A$2:$C$19,2,),VLOOKUP(Belegerfassung!L5395,Abfrage!$A$2:$C$19,3,)),"")))</f>
        <v/>
      </c>
      <c r="G5387" t="str">
        <f t="shared" si="252"/>
        <v/>
      </c>
      <c r="H5387" s="31" t="str">
        <f>IF(A5387&lt;&gt;"",-Belegerfassung!J5395+Belegerfassung!K5395,"")</f>
        <v/>
      </c>
      <c r="I5387" s="49" t="str">
        <f>IFERROR(IF(H5387&lt;&gt;"",Belegerfassung!L5395*100,""),IF(OR(Belegerfassung!L5395="Leistung EU - Erlöse",Belegerfassung!L5395="Lieferungen EU-Erlöse",Belegerfassung!L5395="EUST",Belegerfassung!L5395="Bauleistungen 20%")=TRUE,"",MID(Belegerfassung!L5395,4,2)))</f>
        <v/>
      </c>
      <c r="J5387" s="6" t="str">
        <f>IF(A5387&lt;&gt;"",LEFT(Belegerfassung!D5395,40),"")</f>
        <v/>
      </c>
      <c r="K5387" t="str">
        <f>IF(A5387&lt;&gt;"",VLOOKUP(D5387,Abfrage!$F$2:$G$21,2,FALSE),"")</f>
        <v/>
      </c>
      <c r="L5387" s="6" t="str">
        <f>IF(Belegerfassung!H5395&lt;&gt;"",Belegerfassung!H5395,"")</f>
        <v/>
      </c>
      <c r="M5387" t="str">
        <f>IFERROR(IF(Belegerfassung!E5395&lt;&gt;"",VLOOKUP(Belegerfassung!E5395,Abfrage!$L$2:$M$15,2,),""),"")</f>
        <v/>
      </c>
      <c r="N5387" t="str">
        <f t="shared" si="253"/>
        <v/>
      </c>
      <c r="O5387" t="str">
        <f t="shared" si="254"/>
        <v/>
      </c>
      <c r="P5387" t="str">
        <f>IF(Belegerfassung!G5395&lt;&gt;"",CONCATENATE(Belegerfassung!G5395,".pdf"),"")</f>
        <v/>
      </c>
    </row>
    <row r="5388" spans="1:16">
      <c r="A5388" t="str">
        <f>IF(Belegerfassung!C5396&lt;&gt;"",0,"")</f>
        <v/>
      </c>
      <c r="B5388" t="str">
        <f>IFERROR(VLOOKUP(Belegerfassung!I5396,Konten!A:D,2,FALSE),"")</f>
        <v/>
      </c>
      <c r="C5388" t="str">
        <f>IF(A5388&lt;&gt;"",TEXT(Belegerfassung!C5396,"TT.MM.JJJJ"),"")</f>
        <v/>
      </c>
      <c r="D5388" t="str">
        <f>IFERROR(VLOOKUP(Belegerfassung!A5396,Abfrage!$E$2:$F$20,2,FALSE),"")</f>
        <v/>
      </c>
      <c r="E5388" t="str">
        <f>IF(A5388&lt;&gt;"",Belegerfassung!B5396,"")</f>
        <v/>
      </c>
      <c r="F5388" t="str">
        <f>IF(Belegerfassung!L5396="","",IF(Belegerfassung!L5396&lt;&gt;"",IF(Belegerfassung!L5396&lt;&gt;"",IF(Belegerfassung!J5396&lt;&gt;0,VLOOKUP(Belegerfassung!L5396,Abfrage!$A$2:$C$19,2,),VLOOKUP(Belegerfassung!L5396,Abfrage!$A$2:$C$19,3,)),"")))</f>
        <v/>
      </c>
      <c r="G5388" t="str">
        <f t="shared" si="252"/>
        <v/>
      </c>
      <c r="H5388" s="31" t="str">
        <f>IF(A5388&lt;&gt;"",-Belegerfassung!J5396+Belegerfassung!K5396,"")</f>
        <v/>
      </c>
      <c r="I5388" s="49" t="str">
        <f>IFERROR(IF(H5388&lt;&gt;"",Belegerfassung!L5396*100,""),IF(OR(Belegerfassung!L5396="Leistung EU - Erlöse",Belegerfassung!L5396="Lieferungen EU-Erlöse",Belegerfassung!L5396="EUST",Belegerfassung!L5396="Bauleistungen 20%")=TRUE,"",MID(Belegerfassung!L5396,4,2)))</f>
        <v/>
      </c>
      <c r="J5388" s="6" t="str">
        <f>IF(A5388&lt;&gt;"",LEFT(Belegerfassung!D5396,40),"")</f>
        <v/>
      </c>
      <c r="K5388" t="str">
        <f>IF(A5388&lt;&gt;"",VLOOKUP(D5388,Abfrage!$F$2:$G$21,2,FALSE),"")</f>
        <v/>
      </c>
      <c r="L5388" s="6" t="str">
        <f>IF(Belegerfassung!H5396&lt;&gt;"",Belegerfassung!H5396,"")</f>
        <v/>
      </c>
      <c r="M5388" t="str">
        <f>IFERROR(IF(Belegerfassung!E5396&lt;&gt;"",VLOOKUP(Belegerfassung!E5396,Abfrage!$L$2:$M$15,2,),""),"")</f>
        <v/>
      </c>
      <c r="N5388" t="str">
        <f t="shared" si="253"/>
        <v/>
      </c>
      <c r="O5388" t="str">
        <f t="shared" si="254"/>
        <v/>
      </c>
      <c r="P5388" t="str">
        <f>IF(Belegerfassung!G5396&lt;&gt;"",CONCATENATE(Belegerfassung!G5396,".pdf"),"")</f>
        <v/>
      </c>
    </row>
    <row r="5389" spans="1:16">
      <c r="A5389" t="str">
        <f>IF(Belegerfassung!C5397&lt;&gt;"",0,"")</f>
        <v/>
      </c>
      <c r="B5389" t="str">
        <f>IFERROR(VLOOKUP(Belegerfassung!I5397,Konten!A:D,2,FALSE),"")</f>
        <v/>
      </c>
      <c r="C5389" t="str">
        <f>IF(A5389&lt;&gt;"",TEXT(Belegerfassung!C5397,"TT.MM.JJJJ"),"")</f>
        <v/>
      </c>
      <c r="D5389" t="str">
        <f>IFERROR(VLOOKUP(Belegerfassung!A5397,Abfrage!$E$2:$F$20,2,FALSE),"")</f>
        <v/>
      </c>
      <c r="E5389" t="str">
        <f>IF(A5389&lt;&gt;"",Belegerfassung!B5397,"")</f>
        <v/>
      </c>
      <c r="F5389" t="str">
        <f>IF(Belegerfassung!L5397="","",IF(Belegerfassung!L5397&lt;&gt;"",IF(Belegerfassung!L5397&lt;&gt;"",IF(Belegerfassung!J5397&lt;&gt;0,VLOOKUP(Belegerfassung!L5397,Abfrage!$A$2:$C$19,2,),VLOOKUP(Belegerfassung!L5397,Abfrage!$A$2:$C$19,3,)),"")))</f>
        <v/>
      </c>
      <c r="G5389" t="str">
        <f t="shared" si="252"/>
        <v/>
      </c>
      <c r="H5389" s="31" t="str">
        <f>IF(A5389&lt;&gt;"",-Belegerfassung!J5397+Belegerfassung!K5397,"")</f>
        <v/>
      </c>
      <c r="I5389" s="49" t="str">
        <f>IFERROR(IF(H5389&lt;&gt;"",Belegerfassung!L5397*100,""),IF(OR(Belegerfassung!L5397="Leistung EU - Erlöse",Belegerfassung!L5397="Lieferungen EU-Erlöse",Belegerfassung!L5397="EUST",Belegerfassung!L5397="Bauleistungen 20%")=TRUE,"",MID(Belegerfassung!L5397,4,2)))</f>
        <v/>
      </c>
      <c r="J5389" s="6" t="str">
        <f>IF(A5389&lt;&gt;"",LEFT(Belegerfassung!D5397,40),"")</f>
        <v/>
      </c>
      <c r="K5389" t="str">
        <f>IF(A5389&lt;&gt;"",VLOOKUP(D5389,Abfrage!$F$2:$G$21,2,FALSE),"")</f>
        <v/>
      </c>
      <c r="L5389" s="6" t="str">
        <f>IF(Belegerfassung!H5397&lt;&gt;"",Belegerfassung!H5397,"")</f>
        <v/>
      </c>
      <c r="M5389" t="str">
        <f>IFERROR(IF(Belegerfassung!E5397&lt;&gt;"",VLOOKUP(Belegerfassung!E5397,Abfrage!$L$2:$M$15,2,),""),"")</f>
        <v/>
      </c>
      <c r="N5389" t="str">
        <f t="shared" si="253"/>
        <v/>
      </c>
      <c r="O5389" t="str">
        <f t="shared" si="254"/>
        <v/>
      </c>
      <c r="P5389" t="str">
        <f>IF(Belegerfassung!G5397&lt;&gt;"",CONCATENATE(Belegerfassung!G5397,".pdf"),"")</f>
        <v/>
      </c>
    </row>
    <row r="5390" spans="1:16">
      <c r="A5390" t="str">
        <f>IF(Belegerfassung!C5398&lt;&gt;"",0,"")</f>
        <v/>
      </c>
      <c r="B5390" t="str">
        <f>IFERROR(VLOOKUP(Belegerfassung!I5398,Konten!A:D,2,FALSE),"")</f>
        <v/>
      </c>
      <c r="C5390" t="str">
        <f>IF(A5390&lt;&gt;"",TEXT(Belegerfassung!C5398,"TT.MM.JJJJ"),"")</f>
        <v/>
      </c>
      <c r="D5390" t="str">
        <f>IFERROR(VLOOKUP(Belegerfassung!A5398,Abfrage!$E$2:$F$20,2,FALSE),"")</f>
        <v/>
      </c>
      <c r="E5390" t="str">
        <f>IF(A5390&lt;&gt;"",Belegerfassung!B5398,"")</f>
        <v/>
      </c>
      <c r="F5390" t="str">
        <f>IF(Belegerfassung!L5398="","",IF(Belegerfassung!L5398&lt;&gt;"",IF(Belegerfassung!L5398&lt;&gt;"",IF(Belegerfassung!J5398&lt;&gt;0,VLOOKUP(Belegerfassung!L5398,Abfrage!$A$2:$C$19,2,),VLOOKUP(Belegerfassung!L5398,Abfrage!$A$2:$C$19,3,)),"")))</f>
        <v/>
      </c>
      <c r="G5390" t="str">
        <f t="shared" si="252"/>
        <v/>
      </c>
      <c r="H5390" s="31" t="str">
        <f>IF(A5390&lt;&gt;"",-Belegerfassung!J5398+Belegerfassung!K5398,"")</f>
        <v/>
      </c>
      <c r="I5390" s="49" t="str">
        <f>IFERROR(IF(H5390&lt;&gt;"",Belegerfassung!L5398*100,""),IF(OR(Belegerfassung!L5398="Leistung EU - Erlöse",Belegerfassung!L5398="Lieferungen EU-Erlöse",Belegerfassung!L5398="EUST",Belegerfassung!L5398="Bauleistungen 20%")=TRUE,"",MID(Belegerfassung!L5398,4,2)))</f>
        <v/>
      </c>
      <c r="J5390" s="6" t="str">
        <f>IF(A5390&lt;&gt;"",LEFT(Belegerfassung!D5398,40),"")</f>
        <v/>
      </c>
      <c r="K5390" t="str">
        <f>IF(A5390&lt;&gt;"",VLOOKUP(D5390,Abfrage!$F$2:$G$21,2,FALSE),"")</f>
        <v/>
      </c>
      <c r="L5390" s="6" t="str">
        <f>IF(Belegerfassung!H5398&lt;&gt;"",Belegerfassung!H5398,"")</f>
        <v/>
      </c>
      <c r="M5390" t="str">
        <f>IFERROR(IF(Belegerfassung!E5398&lt;&gt;"",VLOOKUP(Belegerfassung!E5398,Abfrage!$L$2:$M$15,2,),""),"")</f>
        <v/>
      </c>
      <c r="N5390" t="str">
        <f t="shared" si="253"/>
        <v/>
      </c>
      <c r="O5390" t="str">
        <f t="shared" si="254"/>
        <v/>
      </c>
      <c r="P5390" t="str">
        <f>IF(Belegerfassung!G5398&lt;&gt;"",CONCATENATE(Belegerfassung!G5398,".pdf"),"")</f>
        <v/>
      </c>
    </row>
    <row r="5391" spans="1:16">
      <c r="A5391" t="str">
        <f>IF(Belegerfassung!C5399&lt;&gt;"",0,"")</f>
        <v/>
      </c>
      <c r="B5391" t="str">
        <f>IFERROR(VLOOKUP(Belegerfassung!I5399,Konten!A:D,2,FALSE),"")</f>
        <v/>
      </c>
      <c r="C5391" t="str">
        <f>IF(A5391&lt;&gt;"",TEXT(Belegerfassung!C5399,"TT.MM.JJJJ"),"")</f>
        <v/>
      </c>
      <c r="D5391" t="str">
        <f>IFERROR(VLOOKUP(Belegerfassung!A5399,Abfrage!$E$2:$F$20,2,FALSE),"")</f>
        <v/>
      </c>
      <c r="E5391" t="str">
        <f>IF(A5391&lt;&gt;"",Belegerfassung!B5399,"")</f>
        <v/>
      </c>
      <c r="F5391" t="str">
        <f>IF(Belegerfassung!L5399="","",IF(Belegerfassung!L5399&lt;&gt;"",IF(Belegerfassung!L5399&lt;&gt;"",IF(Belegerfassung!J5399&lt;&gt;0,VLOOKUP(Belegerfassung!L5399,Abfrage!$A$2:$C$19,2,),VLOOKUP(Belegerfassung!L5399,Abfrage!$A$2:$C$19,3,)),"")))</f>
        <v/>
      </c>
      <c r="G5391" t="str">
        <f t="shared" si="252"/>
        <v/>
      </c>
      <c r="H5391" s="31" t="str">
        <f>IF(A5391&lt;&gt;"",-Belegerfassung!J5399+Belegerfassung!K5399,"")</f>
        <v/>
      </c>
      <c r="I5391" s="49" t="str">
        <f>IFERROR(IF(H5391&lt;&gt;"",Belegerfassung!L5399*100,""),IF(OR(Belegerfassung!L5399="Leistung EU - Erlöse",Belegerfassung!L5399="Lieferungen EU-Erlöse",Belegerfassung!L5399="EUST",Belegerfassung!L5399="Bauleistungen 20%")=TRUE,"",MID(Belegerfassung!L5399,4,2)))</f>
        <v/>
      </c>
      <c r="J5391" s="6" t="str">
        <f>IF(A5391&lt;&gt;"",LEFT(Belegerfassung!D5399,40),"")</f>
        <v/>
      </c>
      <c r="K5391" t="str">
        <f>IF(A5391&lt;&gt;"",VLOOKUP(D5391,Abfrage!$F$2:$G$21,2,FALSE),"")</f>
        <v/>
      </c>
      <c r="L5391" s="6" t="str">
        <f>IF(Belegerfassung!H5399&lt;&gt;"",Belegerfassung!H5399,"")</f>
        <v/>
      </c>
      <c r="M5391" t="str">
        <f>IFERROR(IF(Belegerfassung!E5399&lt;&gt;"",VLOOKUP(Belegerfassung!E5399,Abfrage!$L$2:$M$15,2,),""),"")</f>
        <v/>
      </c>
      <c r="N5391" t="str">
        <f t="shared" si="253"/>
        <v/>
      </c>
      <c r="O5391" t="str">
        <f t="shared" si="254"/>
        <v/>
      </c>
      <c r="P5391" t="str">
        <f>IF(Belegerfassung!G5399&lt;&gt;"",CONCATENATE(Belegerfassung!G5399,".pdf"),"")</f>
        <v/>
      </c>
    </row>
    <row r="5392" spans="1:16">
      <c r="A5392" t="str">
        <f>IF(Belegerfassung!C5400&lt;&gt;"",0,"")</f>
        <v/>
      </c>
      <c r="B5392" t="str">
        <f>IFERROR(VLOOKUP(Belegerfassung!I5400,Konten!A:D,2,FALSE),"")</f>
        <v/>
      </c>
      <c r="C5392" t="str">
        <f>IF(A5392&lt;&gt;"",TEXT(Belegerfassung!C5400,"TT.MM.JJJJ"),"")</f>
        <v/>
      </c>
      <c r="D5392" t="str">
        <f>IFERROR(VLOOKUP(Belegerfassung!A5400,Abfrage!$E$2:$F$20,2,FALSE),"")</f>
        <v/>
      </c>
      <c r="E5392" t="str">
        <f>IF(A5392&lt;&gt;"",Belegerfassung!B5400,"")</f>
        <v/>
      </c>
      <c r="F5392" t="str">
        <f>IF(Belegerfassung!L5400="","",IF(Belegerfassung!L5400&lt;&gt;"",IF(Belegerfassung!L5400&lt;&gt;"",IF(Belegerfassung!J5400&lt;&gt;0,VLOOKUP(Belegerfassung!L5400,Abfrage!$A$2:$C$19,2,),VLOOKUP(Belegerfassung!L5400,Abfrage!$A$2:$C$19,3,)),"")))</f>
        <v/>
      </c>
      <c r="G5392" t="str">
        <f t="shared" si="252"/>
        <v/>
      </c>
      <c r="H5392" s="31" t="str">
        <f>IF(A5392&lt;&gt;"",-Belegerfassung!J5400+Belegerfassung!K5400,"")</f>
        <v/>
      </c>
      <c r="I5392" s="49" t="str">
        <f>IFERROR(IF(H5392&lt;&gt;"",Belegerfassung!L5400*100,""),IF(OR(Belegerfassung!L5400="Leistung EU - Erlöse",Belegerfassung!L5400="Lieferungen EU-Erlöse",Belegerfassung!L5400="EUST",Belegerfassung!L5400="Bauleistungen 20%")=TRUE,"",MID(Belegerfassung!L5400,4,2)))</f>
        <v/>
      </c>
      <c r="J5392" s="6" t="str">
        <f>IF(A5392&lt;&gt;"",LEFT(Belegerfassung!D5400,40),"")</f>
        <v/>
      </c>
      <c r="K5392" t="str">
        <f>IF(A5392&lt;&gt;"",VLOOKUP(D5392,Abfrage!$F$2:$G$21,2,FALSE),"")</f>
        <v/>
      </c>
      <c r="L5392" s="6" t="str">
        <f>IF(Belegerfassung!H5400&lt;&gt;"",Belegerfassung!H5400,"")</f>
        <v/>
      </c>
      <c r="M5392" t="str">
        <f>IFERROR(IF(Belegerfassung!E5400&lt;&gt;"",VLOOKUP(Belegerfassung!E5400,Abfrage!$L$2:$M$15,2,),""),"")</f>
        <v/>
      </c>
      <c r="N5392" t="str">
        <f t="shared" si="253"/>
        <v/>
      </c>
      <c r="O5392" t="str">
        <f t="shared" si="254"/>
        <v/>
      </c>
      <c r="P5392" t="str">
        <f>IF(Belegerfassung!G5400&lt;&gt;"",CONCATENATE(Belegerfassung!G5400,".pdf"),"")</f>
        <v/>
      </c>
    </row>
    <row r="5393" spans="1:16">
      <c r="A5393" t="str">
        <f>IF(Belegerfassung!C5401&lt;&gt;"",0,"")</f>
        <v/>
      </c>
      <c r="B5393" t="str">
        <f>IFERROR(VLOOKUP(Belegerfassung!I5401,Konten!A:D,2,FALSE),"")</f>
        <v/>
      </c>
      <c r="C5393" t="str">
        <f>IF(A5393&lt;&gt;"",TEXT(Belegerfassung!C5401,"TT.MM.JJJJ"),"")</f>
        <v/>
      </c>
      <c r="D5393" t="str">
        <f>IFERROR(VLOOKUP(Belegerfassung!A5401,Abfrage!$E$2:$F$20,2,FALSE),"")</f>
        <v/>
      </c>
      <c r="E5393" t="str">
        <f>IF(A5393&lt;&gt;"",Belegerfassung!B5401,"")</f>
        <v/>
      </c>
      <c r="F5393" t="str">
        <f>IF(Belegerfassung!L5401="","",IF(Belegerfassung!L5401&lt;&gt;"",IF(Belegerfassung!L5401&lt;&gt;"",IF(Belegerfassung!J5401&lt;&gt;0,VLOOKUP(Belegerfassung!L5401,Abfrage!$A$2:$C$19,2,),VLOOKUP(Belegerfassung!L5401,Abfrage!$A$2:$C$19,3,)),"")))</f>
        <v/>
      </c>
      <c r="G5393" t="str">
        <f t="shared" si="252"/>
        <v/>
      </c>
      <c r="H5393" s="31" t="str">
        <f>IF(A5393&lt;&gt;"",-Belegerfassung!J5401+Belegerfassung!K5401,"")</f>
        <v/>
      </c>
      <c r="I5393" s="49" t="str">
        <f>IFERROR(IF(H5393&lt;&gt;"",Belegerfassung!L5401*100,""),IF(OR(Belegerfassung!L5401="Leistung EU - Erlöse",Belegerfassung!L5401="Lieferungen EU-Erlöse",Belegerfassung!L5401="EUST",Belegerfassung!L5401="Bauleistungen 20%")=TRUE,"",MID(Belegerfassung!L5401,4,2)))</f>
        <v/>
      </c>
      <c r="J5393" s="6" t="str">
        <f>IF(A5393&lt;&gt;"",LEFT(Belegerfassung!D5401,40),"")</f>
        <v/>
      </c>
      <c r="K5393" t="str">
        <f>IF(A5393&lt;&gt;"",VLOOKUP(D5393,Abfrage!$F$2:$G$21,2,FALSE),"")</f>
        <v/>
      </c>
      <c r="L5393" s="6" t="str">
        <f>IF(Belegerfassung!H5401&lt;&gt;"",Belegerfassung!H5401,"")</f>
        <v/>
      </c>
      <c r="M5393" t="str">
        <f>IFERROR(IF(Belegerfassung!E5401&lt;&gt;"",VLOOKUP(Belegerfassung!E5401,Abfrage!$L$2:$M$15,2,),""),"")</f>
        <v/>
      </c>
      <c r="N5393" t="str">
        <f t="shared" si="253"/>
        <v/>
      </c>
      <c r="O5393" t="str">
        <f t="shared" si="254"/>
        <v/>
      </c>
      <c r="P5393" t="str">
        <f>IF(Belegerfassung!G5401&lt;&gt;"",CONCATENATE(Belegerfassung!G5401,".pdf"),"")</f>
        <v/>
      </c>
    </row>
    <row r="5394" spans="1:16">
      <c r="A5394" t="str">
        <f>IF(Belegerfassung!C5402&lt;&gt;"",0,"")</f>
        <v/>
      </c>
      <c r="B5394" t="str">
        <f>IFERROR(VLOOKUP(Belegerfassung!I5402,Konten!A:D,2,FALSE),"")</f>
        <v/>
      </c>
      <c r="C5394" t="str">
        <f>IF(A5394&lt;&gt;"",TEXT(Belegerfassung!C5402,"TT.MM.JJJJ"),"")</f>
        <v/>
      </c>
      <c r="D5394" t="str">
        <f>IFERROR(VLOOKUP(Belegerfassung!A5402,Abfrage!$E$2:$F$20,2,FALSE),"")</f>
        <v/>
      </c>
      <c r="E5394" t="str">
        <f>IF(A5394&lt;&gt;"",Belegerfassung!B5402,"")</f>
        <v/>
      </c>
      <c r="F5394" t="str">
        <f>IF(Belegerfassung!L5402="","",IF(Belegerfassung!L5402&lt;&gt;"",IF(Belegerfassung!L5402&lt;&gt;"",IF(Belegerfassung!J5402&lt;&gt;0,VLOOKUP(Belegerfassung!L5402,Abfrage!$A$2:$C$19,2,),VLOOKUP(Belegerfassung!L5402,Abfrage!$A$2:$C$19,3,)),"")))</f>
        <v/>
      </c>
      <c r="G5394" t="str">
        <f t="shared" si="252"/>
        <v/>
      </c>
      <c r="H5394" s="31" t="str">
        <f>IF(A5394&lt;&gt;"",-Belegerfassung!J5402+Belegerfassung!K5402,"")</f>
        <v/>
      </c>
      <c r="I5394" s="49" t="str">
        <f>IFERROR(IF(H5394&lt;&gt;"",Belegerfassung!L5402*100,""),IF(OR(Belegerfassung!L5402="Leistung EU - Erlöse",Belegerfassung!L5402="Lieferungen EU-Erlöse",Belegerfassung!L5402="EUST",Belegerfassung!L5402="Bauleistungen 20%")=TRUE,"",MID(Belegerfassung!L5402,4,2)))</f>
        <v/>
      </c>
      <c r="J5394" s="6" t="str">
        <f>IF(A5394&lt;&gt;"",LEFT(Belegerfassung!D5402,40),"")</f>
        <v/>
      </c>
      <c r="K5394" t="str">
        <f>IF(A5394&lt;&gt;"",VLOOKUP(D5394,Abfrage!$F$2:$G$21,2,FALSE),"")</f>
        <v/>
      </c>
      <c r="L5394" s="6" t="str">
        <f>IF(Belegerfassung!H5402&lt;&gt;"",Belegerfassung!H5402,"")</f>
        <v/>
      </c>
      <c r="M5394" t="str">
        <f>IFERROR(IF(Belegerfassung!E5402&lt;&gt;"",VLOOKUP(Belegerfassung!E5402,Abfrage!$L$2:$M$15,2,),""),"")</f>
        <v/>
      </c>
      <c r="N5394" t="str">
        <f t="shared" si="253"/>
        <v/>
      </c>
      <c r="O5394" t="str">
        <f t="shared" si="254"/>
        <v/>
      </c>
      <c r="P5394" t="str">
        <f>IF(Belegerfassung!G5402&lt;&gt;"",CONCATENATE(Belegerfassung!G5402,".pdf"),"")</f>
        <v/>
      </c>
    </row>
    <row r="5395" spans="1:16">
      <c r="A5395" t="str">
        <f>IF(Belegerfassung!C5403&lt;&gt;"",0,"")</f>
        <v/>
      </c>
      <c r="B5395" t="str">
        <f>IFERROR(VLOOKUP(Belegerfassung!I5403,Konten!A:D,2,FALSE),"")</f>
        <v/>
      </c>
      <c r="C5395" t="str">
        <f>IF(A5395&lt;&gt;"",TEXT(Belegerfassung!C5403,"TT.MM.JJJJ"),"")</f>
        <v/>
      </c>
      <c r="D5395" t="str">
        <f>IFERROR(VLOOKUP(Belegerfassung!A5403,Abfrage!$E$2:$F$20,2,FALSE),"")</f>
        <v/>
      </c>
      <c r="E5395" t="str">
        <f>IF(A5395&lt;&gt;"",Belegerfassung!B5403,"")</f>
        <v/>
      </c>
      <c r="F5395" t="str">
        <f>IF(Belegerfassung!L5403="","",IF(Belegerfassung!L5403&lt;&gt;"",IF(Belegerfassung!L5403&lt;&gt;"",IF(Belegerfassung!J5403&lt;&gt;0,VLOOKUP(Belegerfassung!L5403,Abfrage!$A$2:$C$19,2,),VLOOKUP(Belegerfassung!L5403,Abfrage!$A$2:$C$19,3,)),"")))</f>
        <v/>
      </c>
      <c r="G5395" t="str">
        <f t="shared" si="252"/>
        <v/>
      </c>
      <c r="H5395" s="31" t="str">
        <f>IF(A5395&lt;&gt;"",-Belegerfassung!J5403+Belegerfassung!K5403,"")</f>
        <v/>
      </c>
      <c r="I5395" s="49" t="str">
        <f>IFERROR(IF(H5395&lt;&gt;"",Belegerfassung!L5403*100,""),IF(OR(Belegerfassung!L5403="Leistung EU - Erlöse",Belegerfassung!L5403="Lieferungen EU-Erlöse",Belegerfassung!L5403="EUST",Belegerfassung!L5403="Bauleistungen 20%")=TRUE,"",MID(Belegerfassung!L5403,4,2)))</f>
        <v/>
      </c>
      <c r="J5395" s="6" t="str">
        <f>IF(A5395&lt;&gt;"",LEFT(Belegerfassung!D5403,40),"")</f>
        <v/>
      </c>
      <c r="K5395" t="str">
        <f>IF(A5395&lt;&gt;"",VLOOKUP(D5395,Abfrage!$F$2:$G$21,2,FALSE),"")</f>
        <v/>
      </c>
      <c r="L5395" s="6" t="str">
        <f>IF(Belegerfassung!H5403&lt;&gt;"",Belegerfassung!H5403,"")</f>
        <v/>
      </c>
      <c r="M5395" t="str">
        <f>IFERROR(IF(Belegerfassung!E5403&lt;&gt;"",VLOOKUP(Belegerfassung!E5403,Abfrage!$L$2:$M$15,2,),""),"")</f>
        <v/>
      </c>
      <c r="N5395" t="str">
        <f t="shared" si="253"/>
        <v/>
      </c>
      <c r="O5395" t="str">
        <f t="shared" si="254"/>
        <v/>
      </c>
      <c r="P5395" t="str">
        <f>IF(Belegerfassung!G5403&lt;&gt;"",CONCATENATE(Belegerfassung!G5403,".pdf"),"")</f>
        <v/>
      </c>
    </row>
    <row r="5396" spans="1:16">
      <c r="A5396" t="str">
        <f>IF(Belegerfassung!C5404&lt;&gt;"",0,"")</f>
        <v/>
      </c>
      <c r="B5396" t="str">
        <f>IFERROR(VLOOKUP(Belegerfassung!I5404,Konten!A:D,2,FALSE),"")</f>
        <v/>
      </c>
      <c r="C5396" t="str">
        <f>IF(A5396&lt;&gt;"",TEXT(Belegerfassung!C5404,"TT.MM.JJJJ"),"")</f>
        <v/>
      </c>
      <c r="D5396" t="str">
        <f>IFERROR(VLOOKUP(Belegerfassung!A5404,Abfrage!$E$2:$F$20,2,FALSE),"")</f>
        <v/>
      </c>
      <c r="E5396" t="str">
        <f>IF(A5396&lt;&gt;"",Belegerfassung!B5404,"")</f>
        <v/>
      </c>
      <c r="F5396" t="str">
        <f>IF(Belegerfassung!L5404="","",IF(Belegerfassung!L5404&lt;&gt;"",IF(Belegerfassung!L5404&lt;&gt;"",IF(Belegerfassung!J5404&lt;&gt;0,VLOOKUP(Belegerfassung!L5404,Abfrage!$A$2:$C$19,2,),VLOOKUP(Belegerfassung!L5404,Abfrage!$A$2:$C$19,3,)),"")))</f>
        <v/>
      </c>
      <c r="G5396" t="str">
        <f t="shared" si="252"/>
        <v/>
      </c>
      <c r="H5396" s="31" t="str">
        <f>IF(A5396&lt;&gt;"",-Belegerfassung!J5404+Belegerfassung!K5404,"")</f>
        <v/>
      </c>
      <c r="I5396" s="49" t="str">
        <f>IFERROR(IF(H5396&lt;&gt;"",Belegerfassung!L5404*100,""),IF(OR(Belegerfassung!L5404="Leistung EU - Erlöse",Belegerfassung!L5404="Lieferungen EU-Erlöse",Belegerfassung!L5404="EUST",Belegerfassung!L5404="Bauleistungen 20%")=TRUE,"",MID(Belegerfassung!L5404,4,2)))</f>
        <v/>
      </c>
      <c r="J5396" s="6" t="str">
        <f>IF(A5396&lt;&gt;"",LEFT(Belegerfassung!D5404,40),"")</f>
        <v/>
      </c>
      <c r="K5396" t="str">
        <f>IF(A5396&lt;&gt;"",VLOOKUP(D5396,Abfrage!$F$2:$G$21,2,FALSE),"")</f>
        <v/>
      </c>
      <c r="L5396" s="6" t="str">
        <f>IF(Belegerfassung!H5404&lt;&gt;"",Belegerfassung!H5404,"")</f>
        <v/>
      </c>
      <c r="M5396" t="str">
        <f>IFERROR(IF(Belegerfassung!E5404&lt;&gt;"",VLOOKUP(Belegerfassung!E5404,Abfrage!$L$2:$M$15,2,),""),"")</f>
        <v/>
      </c>
      <c r="N5396" t="str">
        <f t="shared" si="253"/>
        <v/>
      </c>
      <c r="O5396" t="str">
        <f t="shared" si="254"/>
        <v/>
      </c>
      <c r="P5396" t="str">
        <f>IF(Belegerfassung!G5404&lt;&gt;"",CONCATENATE(Belegerfassung!G5404,".pdf"),"")</f>
        <v/>
      </c>
    </row>
    <row r="5397" spans="1:16">
      <c r="A5397" t="str">
        <f>IF(Belegerfassung!C5405&lt;&gt;"",0,"")</f>
        <v/>
      </c>
      <c r="B5397" t="str">
        <f>IFERROR(VLOOKUP(Belegerfassung!I5405,Konten!A:D,2,FALSE),"")</f>
        <v/>
      </c>
      <c r="C5397" t="str">
        <f>IF(A5397&lt;&gt;"",TEXT(Belegerfassung!C5405,"TT.MM.JJJJ"),"")</f>
        <v/>
      </c>
      <c r="D5397" t="str">
        <f>IFERROR(VLOOKUP(Belegerfassung!A5405,Abfrage!$E$2:$F$20,2,FALSE),"")</f>
        <v/>
      </c>
      <c r="E5397" t="str">
        <f>IF(A5397&lt;&gt;"",Belegerfassung!B5405,"")</f>
        <v/>
      </c>
      <c r="F5397" t="str">
        <f>IF(Belegerfassung!L5405="","",IF(Belegerfassung!L5405&lt;&gt;"",IF(Belegerfassung!L5405&lt;&gt;"",IF(Belegerfassung!J5405&lt;&gt;0,VLOOKUP(Belegerfassung!L5405,Abfrage!$A$2:$C$19,2,),VLOOKUP(Belegerfassung!L5405,Abfrage!$A$2:$C$19,3,)),"")))</f>
        <v/>
      </c>
      <c r="G5397" t="str">
        <f t="shared" si="252"/>
        <v/>
      </c>
      <c r="H5397" s="31" t="str">
        <f>IF(A5397&lt;&gt;"",-Belegerfassung!J5405+Belegerfassung!K5405,"")</f>
        <v/>
      </c>
      <c r="I5397" s="49" t="str">
        <f>IFERROR(IF(H5397&lt;&gt;"",Belegerfassung!L5405*100,""),IF(OR(Belegerfassung!L5405="Leistung EU - Erlöse",Belegerfassung!L5405="Lieferungen EU-Erlöse",Belegerfassung!L5405="EUST",Belegerfassung!L5405="Bauleistungen 20%")=TRUE,"",MID(Belegerfassung!L5405,4,2)))</f>
        <v/>
      </c>
      <c r="J5397" s="6" t="str">
        <f>IF(A5397&lt;&gt;"",LEFT(Belegerfassung!D5405,40),"")</f>
        <v/>
      </c>
      <c r="K5397" t="str">
        <f>IF(A5397&lt;&gt;"",VLOOKUP(D5397,Abfrage!$F$2:$G$21,2,FALSE),"")</f>
        <v/>
      </c>
      <c r="L5397" s="6" t="str">
        <f>IF(Belegerfassung!H5405&lt;&gt;"",Belegerfassung!H5405,"")</f>
        <v/>
      </c>
      <c r="M5397" t="str">
        <f>IFERROR(IF(Belegerfassung!E5405&lt;&gt;"",VLOOKUP(Belegerfassung!E5405,Abfrage!$L$2:$M$15,2,),""),"")</f>
        <v/>
      </c>
      <c r="N5397" t="str">
        <f t="shared" si="253"/>
        <v/>
      </c>
      <c r="O5397" t="str">
        <f t="shared" si="254"/>
        <v/>
      </c>
      <c r="P5397" t="str">
        <f>IF(Belegerfassung!G5405&lt;&gt;"",CONCATENATE(Belegerfassung!G5405,".pdf"),"")</f>
        <v/>
      </c>
    </row>
    <row r="5398" spans="1:16">
      <c r="A5398" t="str">
        <f>IF(Belegerfassung!C5406&lt;&gt;"",0,"")</f>
        <v/>
      </c>
      <c r="B5398" t="str">
        <f>IFERROR(VLOOKUP(Belegerfassung!I5406,Konten!A:D,2,FALSE),"")</f>
        <v/>
      </c>
      <c r="C5398" t="str">
        <f>IF(A5398&lt;&gt;"",TEXT(Belegerfassung!C5406,"TT.MM.JJJJ"),"")</f>
        <v/>
      </c>
      <c r="D5398" t="str">
        <f>IFERROR(VLOOKUP(Belegerfassung!A5406,Abfrage!$E$2:$F$20,2,FALSE),"")</f>
        <v/>
      </c>
      <c r="E5398" t="str">
        <f>IF(A5398&lt;&gt;"",Belegerfassung!B5406,"")</f>
        <v/>
      </c>
      <c r="F5398" t="str">
        <f>IF(Belegerfassung!L5406="","",IF(Belegerfassung!L5406&lt;&gt;"",IF(Belegerfassung!L5406&lt;&gt;"",IF(Belegerfassung!J5406&lt;&gt;0,VLOOKUP(Belegerfassung!L5406,Abfrage!$A$2:$C$19,2,),VLOOKUP(Belegerfassung!L5406,Abfrage!$A$2:$C$19,3,)),"")))</f>
        <v/>
      </c>
      <c r="G5398" t="str">
        <f t="shared" si="252"/>
        <v/>
      </c>
      <c r="H5398" s="31" t="str">
        <f>IF(A5398&lt;&gt;"",-Belegerfassung!J5406+Belegerfassung!K5406,"")</f>
        <v/>
      </c>
      <c r="I5398" s="49" t="str">
        <f>IFERROR(IF(H5398&lt;&gt;"",Belegerfassung!L5406*100,""),IF(OR(Belegerfassung!L5406="Leistung EU - Erlöse",Belegerfassung!L5406="Lieferungen EU-Erlöse",Belegerfassung!L5406="EUST",Belegerfassung!L5406="Bauleistungen 20%")=TRUE,"",MID(Belegerfassung!L5406,4,2)))</f>
        <v/>
      </c>
      <c r="J5398" s="6" t="str">
        <f>IF(A5398&lt;&gt;"",LEFT(Belegerfassung!D5406,40),"")</f>
        <v/>
      </c>
      <c r="K5398" t="str">
        <f>IF(A5398&lt;&gt;"",VLOOKUP(D5398,Abfrage!$F$2:$G$21,2,FALSE),"")</f>
        <v/>
      </c>
      <c r="L5398" s="6" t="str">
        <f>IF(Belegerfassung!H5406&lt;&gt;"",Belegerfassung!H5406,"")</f>
        <v/>
      </c>
      <c r="M5398" t="str">
        <f>IFERROR(IF(Belegerfassung!E5406&lt;&gt;"",VLOOKUP(Belegerfassung!E5406,Abfrage!$L$2:$M$15,2,),""),"")</f>
        <v/>
      </c>
      <c r="N5398" t="str">
        <f t="shared" si="253"/>
        <v/>
      </c>
      <c r="O5398" t="str">
        <f t="shared" si="254"/>
        <v/>
      </c>
      <c r="P5398" t="str">
        <f>IF(Belegerfassung!G5406&lt;&gt;"",CONCATENATE(Belegerfassung!G5406,".pdf"),"")</f>
        <v/>
      </c>
    </row>
    <row r="5399" spans="1:16">
      <c r="A5399" t="str">
        <f>IF(Belegerfassung!C5407&lt;&gt;"",0,"")</f>
        <v/>
      </c>
      <c r="B5399" t="str">
        <f>IFERROR(VLOOKUP(Belegerfassung!I5407,Konten!A:D,2,FALSE),"")</f>
        <v/>
      </c>
      <c r="C5399" t="str">
        <f>IF(A5399&lt;&gt;"",TEXT(Belegerfassung!C5407,"TT.MM.JJJJ"),"")</f>
        <v/>
      </c>
      <c r="D5399" t="str">
        <f>IFERROR(VLOOKUP(Belegerfassung!A5407,Abfrage!$E$2:$F$20,2,FALSE),"")</f>
        <v/>
      </c>
      <c r="E5399" t="str">
        <f>IF(A5399&lt;&gt;"",Belegerfassung!B5407,"")</f>
        <v/>
      </c>
      <c r="F5399" t="str">
        <f>IF(Belegerfassung!L5407="","",IF(Belegerfassung!L5407&lt;&gt;"",IF(Belegerfassung!L5407&lt;&gt;"",IF(Belegerfassung!J5407&lt;&gt;0,VLOOKUP(Belegerfassung!L5407,Abfrage!$A$2:$C$19,2,),VLOOKUP(Belegerfassung!L5407,Abfrage!$A$2:$C$19,3,)),"")))</f>
        <v/>
      </c>
      <c r="G5399" t="str">
        <f t="shared" si="252"/>
        <v/>
      </c>
      <c r="H5399" s="31" t="str">
        <f>IF(A5399&lt;&gt;"",-Belegerfassung!J5407+Belegerfassung!K5407,"")</f>
        <v/>
      </c>
      <c r="I5399" s="49" t="str">
        <f>IFERROR(IF(H5399&lt;&gt;"",Belegerfassung!L5407*100,""),IF(OR(Belegerfassung!L5407="Leistung EU - Erlöse",Belegerfassung!L5407="Lieferungen EU-Erlöse",Belegerfassung!L5407="EUST",Belegerfassung!L5407="Bauleistungen 20%")=TRUE,"",MID(Belegerfassung!L5407,4,2)))</f>
        <v/>
      </c>
      <c r="J5399" s="6" t="str">
        <f>IF(A5399&lt;&gt;"",LEFT(Belegerfassung!D5407,40),"")</f>
        <v/>
      </c>
      <c r="K5399" t="str">
        <f>IF(A5399&lt;&gt;"",VLOOKUP(D5399,Abfrage!$F$2:$G$21,2,FALSE),"")</f>
        <v/>
      </c>
      <c r="L5399" s="6" t="str">
        <f>IF(Belegerfassung!H5407&lt;&gt;"",Belegerfassung!H5407,"")</f>
        <v/>
      </c>
      <c r="M5399" t="str">
        <f>IFERROR(IF(Belegerfassung!E5407&lt;&gt;"",VLOOKUP(Belegerfassung!E5407,Abfrage!$L$2:$M$15,2,),""),"")</f>
        <v/>
      </c>
      <c r="N5399" t="str">
        <f t="shared" si="253"/>
        <v/>
      </c>
      <c r="O5399" t="str">
        <f t="shared" si="254"/>
        <v/>
      </c>
      <c r="P5399" t="str">
        <f>IF(Belegerfassung!G5407&lt;&gt;"",CONCATENATE(Belegerfassung!G5407,".pdf"),"")</f>
        <v/>
      </c>
    </row>
    <row r="5400" spans="1:16">
      <c r="A5400" t="str">
        <f>IF(Belegerfassung!C5408&lt;&gt;"",0,"")</f>
        <v/>
      </c>
      <c r="B5400" t="str">
        <f>IFERROR(VLOOKUP(Belegerfassung!I5408,Konten!A:D,2,FALSE),"")</f>
        <v/>
      </c>
      <c r="C5400" t="str">
        <f>IF(A5400&lt;&gt;"",TEXT(Belegerfassung!C5408,"TT.MM.JJJJ"),"")</f>
        <v/>
      </c>
      <c r="D5400" t="str">
        <f>IFERROR(VLOOKUP(Belegerfassung!A5408,Abfrage!$E$2:$F$20,2,FALSE),"")</f>
        <v/>
      </c>
      <c r="E5400" t="str">
        <f>IF(A5400&lt;&gt;"",Belegerfassung!B5408,"")</f>
        <v/>
      </c>
      <c r="F5400" t="str">
        <f>IF(Belegerfassung!L5408="","",IF(Belegerfassung!L5408&lt;&gt;"",IF(Belegerfassung!L5408&lt;&gt;"",IF(Belegerfassung!J5408&lt;&gt;0,VLOOKUP(Belegerfassung!L5408,Abfrage!$A$2:$C$19,2,),VLOOKUP(Belegerfassung!L5408,Abfrage!$A$2:$C$19,3,)),"")))</f>
        <v/>
      </c>
      <c r="G5400" t="str">
        <f t="shared" si="252"/>
        <v/>
      </c>
      <c r="H5400" s="31" t="str">
        <f>IF(A5400&lt;&gt;"",-Belegerfassung!J5408+Belegerfassung!K5408,"")</f>
        <v/>
      </c>
      <c r="I5400" s="49" t="str">
        <f>IFERROR(IF(H5400&lt;&gt;"",Belegerfassung!L5408*100,""),IF(OR(Belegerfassung!L5408="Leistung EU - Erlöse",Belegerfassung!L5408="Lieferungen EU-Erlöse",Belegerfassung!L5408="EUST",Belegerfassung!L5408="Bauleistungen 20%")=TRUE,"",MID(Belegerfassung!L5408,4,2)))</f>
        <v/>
      </c>
      <c r="J5400" s="6" t="str">
        <f>IF(A5400&lt;&gt;"",LEFT(Belegerfassung!D5408,40),"")</f>
        <v/>
      </c>
      <c r="K5400" t="str">
        <f>IF(A5400&lt;&gt;"",VLOOKUP(D5400,Abfrage!$F$2:$G$21,2,FALSE),"")</f>
        <v/>
      </c>
      <c r="L5400" s="6" t="str">
        <f>IF(Belegerfassung!H5408&lt;&gt;"",Belegerfassung!H5408,"")</f>
        <v/>
      </c>
      <c r="M5400" t="str">
        <f>IFERROR(IF(Belegerfassung!E5408&lt;&gt;"",VLOOKUP(Belegerfassung!E5408,Abfrage!$L$2:$M$15,2,),""),"")</f>
        <v/>
      </c>
      <c r="N5400" t="str">
        <f t="shared" si="253"/>
        <v/>
      </c>
      <c r="O5400" t="str">
        <f t="shared" si="254"/>
        <v/>
      </c>
      <c r="P5400" t="str">
        <f>IF(Belegerfassung!G5408&lt;&gt;"",CONCATENATE(Belegerfassung!G5408,".pdf"),"")</f>
        <v/>
      </c>
    </row>
    <row r="5401" spans="1:16">
      <c r="A5401" t="str">
        <f>IF(Belegerfassung!C5409&lt;&gt;"",0,"")</f>
        <v/>
      </c>
      <c r="B5401" t="str">
        <f>IFERROR(VLOOKUP(Belegerfassung!I5409,Konten!A:D,2,FALSE),"")</f>
        <v/>
      </c>
      <c r="C5401" t="str">
        <f>IF(A5401&lt;&gt;"",TEXT(Belegerfassung!C5409,"TT.MM.JJJJ"),"")</f>
        <v/>
      </c>
      <c r="D5401" t="str">
        <f>IFERROR(VLOOKUP(Belegerfassung!A5409,Abfrage!$E$2:$F$20,2,FALSE),"")</f>
        <v/>
      </c>
      <c r="E5401" t="str">
        <f>IF(A5401&lt;&gt;"",Belegerfassung!B5409,"")</f>
        <v/>
      </c>
      <c r="F5401" t="str">
        <f>IF(Belegerfassung!L5409="","",IF(Belegerfassung!L5409&lt;&gt;"",IF(Belegerfassung!L5409&lt;&gt;"",IF(Belegerfassung!J5409&lt;&gt;0,VLOOKUP(Belegerfassung!L5409,Abfrage!$A$2:$C$19,2,),VLOOKUP(Belegerfassung!L5409,Abfrage!$A$2:$C$19,3,)),"")))</f>
        <v/>
      </c>
      <c r="G5401" t="str">
        <f t="shared" si="252"/>
        <v/>
      </c>
      <c r="H5401" s="31" t="str">
        <f>IF(A5401&lt;&gt;"",-Belegerfassung!J5409+Belegerfassung!K5409,"")</f>
        <v/>
      </c>
      <c r="I5401" s="49" t="str">
        <f>IFERROR(IF(H5401&lt;&gt;"",Belegerfassung!L5409*100,""),IF(OR(Belegerfassung!L5409="Leistung EU - Erlöse",Belegerfassung!L5409="Lieferungen EU-Erlöse",Belegerfassung!L5409="EUST",Belegerfassung!L5409="Bauleistungen 20%")=TRUE,"",MID(Belegerfassung!L5409,4,2)))</f>
        <v/>
      </c>
      <c r="J5401" s="6" t="str">
        <f>IF(A5401&lt;&gt;"",LEFT(Belegerfassung!D5409,40),"")</f>
        <v/>
      </c>
      <c r="K5401" t="str">
        <f>IF(A5401&lt;&gt;"",VLOOKUP(D5401,Abfrage!$F$2:$G$21,2,FALSE),"")</f>
        <v/>
      </c>
      <c r="L5401" s="6" t="str">
        <f>IF(Belegerfassung!H5409&lt;&gt;"",Belegerfassung!H5409,"")</f>
        <v/>
      </c>
      <c r="M5401" t="str">
        <f>IFERROR(IF(Belegerfassung!E5409&lt;&gt;"",VLOOKUP(Belegerfassung!E5409,Abfrage!$L$2:$M$15,2,),""),"")</f>
        <v/>
      </c>
      <c r="N5401" t="str">
        <f t="shared" si="253"/>
        <v/>
      </c>
      <c r="O5401" t="str">
        <f t="shared" si="254"/>
        <v/>
      </c>
      <c r="P5401" t="str">
        <f>IF(Belegerfassung!G5409&lt;&gt;"",CONCATENATE(Belegerfassung!G5409,".pdf"),"")</f>
        <v/>
      </c>
    </row>
    <row r="5402" spans="1:16">
      <c r="A5402" t="str">
        <f>IF(Belegerfassung!C5410&lt;&gt;"",0,"")</f>
        <v/>
      </c>
      <c r="B5402" t="str">
        <f>IFERROR(VLOOKUP(Belegerfassung!I5410,Konten!A:D,2,FALSE),"")</f>
        <v/>
      </c>
      <c r="C5402" t="str">
        <f>IF(A5402&lt;&gt;"",TEXT(Belegerfassung!C5410,"TT.MM.JJJJ"),"")</f>
        <v/>
      </c>
      <c r="D5402" t="str">
        <f>IFERROR(VLOOKUP(Belegerfassung!A5410,Abfrage!$E$2:$F$20,2,FALSE),"")</f>
        <v/>
      </c>
      <c r="E5402" t="str">
        <f>IF(A5402&lt;&gt;"",Belegerfassung!B5410,"")</f>
        <v/>
      </c>
      <c r="F5402" t="str">
        <f>IF(Belegerfassung!L5410="","",IF(Belegerfassung!L5410&lt;&gt;"",IF(Belegerfassung!L5410&lt;&gt;"",IF(Belegerfassung!J5410&lt;&gt;0,VLOOKUP(Belegerfassung!L5410,Abfrage!$A$2:$C$19,2,),VLOOKUP(Belegerfassung!L5410,Abfrage!$A$2:$C$19,3,)),"")))</f>
        <v/>
      </c>
      <c r="G5402" t="str">
        <f t="shared" si="252"/>
        <v/>
      </c>
      <c r="H5402" s="31" t="str">
        <f>IF(A5402&lt;&gt;"",-Belegerfassung!J5410+Belegerfassung!K5410,"")</f>
        <v/>
      </c>
      <c r="I5402" s="49" t="str">
        <f>IFERROR(IF(H5402&lt;&gt;"",Belegerfassung!L5410*100,""),IF(OR(Belegerfassung!L5410="Leistung EU - Erlöse",Belegerfassung!L5410="Lieferungen EU-Erlöse",Belegerfassung!L5410="EUST",Belegerfassung!L5410="Bauleistungen 20%")=TRUE,"",MID(Belegerfassung!L5410,4,2)))</f>
        <v/>
      </c>
      <c r="J5402" s="6" t="str">
        <f>IF(A5402&lt;&gt;"",LEFT(Belegerfassung!D5410,40),"")</f>
        <v/>
      </c>
      <c r="K5402" t="str">
        <f>IF(A5402&lt;&gt;"",VLOOKUP(D5402,Abfrage!$F$2:$G$21,2,FALSE),"")</f>
        <v/>
      </c>
      <c r="L5402" s="6" t="str">
        <f>IF(Belegerfassung!H5410&lt;&gt;"",Belegerfassung!H5410,"")</f>
        <v/>
      </c>
      <c r="M5402" t="str">
        <f>IFERROR(IF(Belegerfassung!E5410&lt;&gt;"",VLOOKUP(Belegerfassung!E5410,Abfrage!$L$2:$M$15,2,),""),"")</f>
        <v/>
      </c>
      <c r="N5402" t="str">
        <f t="shared" si="253"/>
        <v/>
      </c>
      <c r="O5402" t="str">
        <f t="shared" si="254"/>
        <v/>
      </c>
      <c r="P5402" t="str">
        <f>IF(Belegerfassung!G5410&lt;&gt;"",CONCATENATE(Belegerfassung!G5410,".pdf"),"")</f>
        <v/>
      </c>
    </row>
    <row r="5403" spans="1:16">
      <c r="A5403" t="str">
        <f>IF(Belegerfassung!C5411&lt;&gt;"",0,"")</f>
        <v/>
      </c>
      <c r="B5403" t="str">
        <f>IFERROR(VLOOKUP(Belegerfassung!I5411,Konten!A:D,2,FALSE),"")</f>
        <v/>
      </c>
      <c r="C5403" t="str">
        <f>IF(A5403&lt;&gt;"",TEXT(Belegerfassung!C5411,"TT.MM.JJJJ"),"")</f>
        <v/>
      </c>
      <c r="D5403" t="str">
        <f>IFERROR(VLOOKUP(Belegerfassung!A5411,Abfrage!$E$2:$F$20,2,FALSE),"")</f>
        <v/>
      </c>
      <c r="E5403" t="str">
        <f>IF(A5403&lt;&gt;"",Belegerfassung!B5411,"")</f>
        <v/>
      </c>
      <c r="F5403" t="str">
        <f>IF(Belegerfassung!L5411="","",IF(Belegerfassung!L5411&lt;&gt;"",IF(Belegerfassung!L5411&lt;&gt;"",IF(Belegerfassung!J5411&lt;&gt;0,VLOOKUP(Belegerfassung!L5411,Abfrage!$A$2:$C$19,2,),VLOOKUP(Belegerfassung!L5411,Abfrage!$A$2:$C$19,3,)),"")))</f>
        <v/>
      </c>
      <c r="G5403" t="str">
        <f t="shared" si="252"/>
        <v/>
      </c>
      <c r="H5403" s="31" t="str">
        <f>IF(A5403&lt;&gt;"",-Belegerfassung!J5411+Belegerfassung!K5411,"")</f>
        <v/>
      </c>
      <c r="I5403" s="49" t="str">
        <f>IFERROR(IF(H5403&lt;&gt;"",Belegerfassung!L5411*100,""),IF(OR(Belegerfassung!L5411="Leistung EU - Erlöse",Belegerfassung!L5411="Lieferungen EU-Erlöse",Belegerfassung!L5411="EUST",Belegerfassung!L5411="Bauleistungen 20%")=TRUE,"",MID(Belegerfassung!L5411,4,2)))</f>
        <v/>
      </c>
      <c r="J5403" s="6" t="str">
        <f>IF(A5403&lt;&gt;"",LEFT(Belegerfassung!D5411,40),"")</f>
        <v/>
      </c>
      <c r="K5403" t="str">
        <f>IF(A5403&lt;&gt;"",VLOOKUP(D5403,Abfrage!$F$2:$G$21,2,FALSE),"")</f>
        <v/>
      </c>
      <c r="L5403" s="6" t="str">
        <f>IF(Belegerfassung!H5411&lt;&gt;"",Belegerfassung!H5411,"")</f>
        <v/>
      </c>
      <c r="M5403" t="str">
        <f>IFERROR(IF(Belegerfassung!E5411&lt;&gt;"",VLOOKUP(Belegerfassung!E5411,Abfrage!$L$2:$M$15,2,),""),"")</f>
        <v/>
      </c>
      <c r="N5403" t="str">
        <f t="shared" si="253"/>
        <v/>
      </c>
      <c r="O5403" t="str">
        <f t="shared" si="254"/>
        <v/>
      </c>
      <c r="P5403" t="str">
        <f>IF(Belegerfassung!G5411&lt;&gt;"",CONCATENATE(Belegerfassung!G5411,".pdf"),"")</f>
        <v/>
      </c>
    </row>
    <row r="5404" spans="1:16">
      <c r="A5404" t="str">
        <f>IF(Belegerfassung!C5412&lt;&gt;"",0,"")</f>
        <v/>
      </c>
      <c r="B5404" t="str">
        <f>IFERROR(VLOOKUP(Belegerfassung!I5412,Konten!A:D,2,FALSE),"")</f>
        <v/>
      </c>
      <c r="C5404" t="str">
        <f>IF(A5404&lt;&gt;"",TEXT(Belegerfassung!C5412,"TT.MM.JJJJ"),"")</f>
        <v/>
      </c>
      <c r="D5404" t="str">
        <f>IFERROR(VLOOKUP(Belegerfassung!A5412,Abfrage!$E$2:$F$20,2,FALSE),"")</f>
        <v/>
      </c>
      <c r="E5404" t="str">
        <f>IF(A5404&lt;&gt;"",Belegerfassung!B5412,"")</f>
        <v/>
      </c>
      <c r="F5404" t="str">
        <f>IF(Belegerfassung!L5412="","",IF(Belegerfassung!L5412&lt;&gt;"",IF(Belegerfassung!L5412&lt;&gt;"",IF(Belegerfassung!J5412&lt;&gt;0,VLOOKUP(Belegerfassung!L5412,Abfrage!$A$2:$C$19,2,),VLOOKUP(Belegerfassung!L5412,Abfrage!$A$2:$C$19,3,)),"")))</f>
        <v/>
      </c>
      <c r="G5404" t="str">
        <f t="shared" si="252"/>
        <v/>
      </c>
      <c r="H5404" s="31" t="str">
        <f>IF(A5404&lt;&gt;"",-Belegerfassung!J5412+Belegerfassung!K5412,"")</f>
        <v/>
      </c>
      <c r="I5404" s="49" t="str">
        <f>IFERROR(IF(H5404&lt;&gt;"",Belegerfassung!L5412*100,""),IF(OR(Belegerfassung!L5412="Leistung EU - Erlöse",Belegerfassung!L5412="Lieferungen EU-Erlöse",Belegerfassung!L5412="EUST",Belegerfassung!L5412="Bauleistungen 20%")=TRUE,"",MID(Belegerfassung!L5412,4,2)))</f>
        <v/>
      </c>
      <c r="J5404" s="6" t="str">
        <f>IF(A5404&lt;&gt;"",LEFT(Belegerfassung!D5412,40),"")</f>
        <v/>
      </c>
      <c r="K5404" t="str">
        <f>IF(A5404&lt;&gt;"",VLOOKUP(D5404,Abfrage!$F$2:$G$21,2,FALSE),"")</f>
        <v/>
      </c>
      <c r="L5404" s="6" t="str">
        <f>IF(Belegerfassung!H5412&lt;&gt;"",Belegerfassung!H5412,"")</f>
        <v/>
      </c>
      <c r="M5404" t="str">
        <f>IFERROR(IF(Belegerfassung!E5412&lt;&gt;"",VLOOKUP(Belegerfassung!E5412,Abfrage!$L$2:$M$15,2,),""),"")</f>
        <v/>
      </c>
      <c r="N5404" t="str">
        <f t="shared" si="253"/>
        <v/>
      </c>
      <c r="O5404" t="str">
        <f t="shared" si="254"/>
        <v/>
      </c>
      <c r="P5404" t="str">
        <f>IF(Belegerfassung!G5412&lt;&gt;"",CONCATENATE(Belegerfassung!G5412,".pdf"),"")</f>
        <v/>
      </c>
    </row>
    <row r="5405" spans="1:16">
      <c r="A5405" t="str">
        <f>IF(Belegerfassung!C5413&lt;&gt;"",0,"")</f>
        <v/>
      </c>
      <c r="B5405" t="str">
        <f>IFERROR(VLOOKUP(Belegerfassung!I5413,Konten!A:D,2,FALSE),"")</f>
        <v/>
      </c>
      <c r="C5405" t="str">
        <f>IF(A5405&lt;&gt;"",TEXT(Belegerfassung!C5413,"TT.MM.JJJJ"),"")</f>
        <v/>
      </c>
      <c r="D5405" t="str">
        <f>IFERROR(VLOOKUP(Belegerfassung!A5413,Abfrage!$E$2:$F$20,2,FALSE),"")</f>
        <v/>
      </c>
      <c r="E5405" t="str">
        <f>IF(A5405&lt;&gt;"",Belegerfassung!B5413,"")</f>
        <v/>
      </c>
      <c r="F5405" t="str">
        <f>IF(Belegerfassung!L5413="","",IF(Belegerfassung!L5413&lt;&gt;"",IF(Belegerfassung!L5413&lt;&gt;"",IF(Belegerfassung!J5413&lt;&gt;0,VLOOKUP(Belegerfassung!L5413,Abfrage!$A$2:$C$19,2,),VLOOKUP(Belegerfassung!L5413,Abfrage!$A$2:$C$19,3,)),"")))</f>
        <v/>
      </c>
      <c r="G5405" t="str">
        <f t="shared" si="252"/>
        <v/>
      </c>
      <c r="H5405" s="31" t="str">
        <f>IF(A5405&lt;&gt;"",-Belegerfassung!J5413+Belegerfassung!K5413,"")</f>
        <v/>
      </c>
      <c r="I5405" s="49" t="str">
        <f>IFERROR(IF(H5405&lt;&gt;"",Belegerfassung!L5413*100,""),IF(OR(Belegerfassung!L5413="Leistung EU - Erlöse",Belegerfassung!L5413="Lieferungen EU-Erlöse",Belegerfassung!L5413="EUST",Belegerfassung!L5413="Bauleistungen 20%")=TRUE,"",MID(Belegerfassung!L5413,4,2)))</f>
        <v/>
      </c>
      <c r="J5405" s="6" t="str">
        <f>IF(A5405&lt;&gt;"",LEFT(Belegerfassung!D5413,40),"")</f>
        <v/>
      </c>
      <c r="K5405" t="str">
        <f>IF(A5405&lt;&gt;"",VLOOKUP(D5405,Abfrage!$F$2:$G$21,2,FALSE),"")</f>
        <v/>
      </c>
      <c r="L5405" s="6" t="str">
        <f>IF(Belegerfassung!H5413&lt;&gt;"",Belegerfassung!H5413,"")</f>
        <v/>
      </c>
      <c r="M5405" t="str">
        <f>IFERROR(IF(Belegerfassung!E5413&lt;&gt;"",VLOOKUP(Belegerfassung!E5413,Abfrage!$L$2:$M$15,2,),""),"")</f>
        <v/>
      </c>
      <c r="N5405" t="str">
        <f t="shared" si="253"/>
        <v/>
      </c>
      <c r="O5405" t="str">
        <f t="shared" si="254"/>
        <v/>
      </c>
      <c r="P5405" t="str">
        <f>IF(Belegerfassung!G5413&lt;&gt;"",CONCATENATE(Belegerfassung!G5413,".pdf"),"")</f>
        <v/>
      </c>
    </row>
    <row r="5406" spans="1:16">
      <c r="A5406" t="str">
        <f>IF(Belegerfassung!C5414&lt;&gt;"",0,"")</f>
        <v/>
      </c>
      <c r="B5406" t="str">
        <f>IFERROR(VLOOKUP(Belegerfassung!I5414,Konten!A:D,2,FALSE),"")</f>
        <v/>
      </c>
      <c r="C5406" t="str">
        <f>IF(A5406&lt;&gt;"",TEXT(Belegerfassung!C5414,"TT.MM.JJJJ"),"")</f>
        <v/>
      </c>
      <c r="D5406" t="str">
        <f>IFERROR(VLOOKUP(Belegerfassung!A5414,Abfrage!$E$2:$F$20,2,FALSE),"")</f>
        <v/>
      </c>
      <c r="E5406" t="str">
        <f>IF(A5406&lt;&gt;"",Belegerfassung!B5414,"")</f>
        <v/>
      </c>
      <c r="F5406" t="str">
        <f>IF(Belegerfassung!L5414="","",IF(Belegerfassung!L5414&lt;&gt;"",IF(Belegerfassung!L5414&lt;&gt;"",IF(Belegerfassung!J5414&lt;&gt;0,VLOOKUP(Belegerfassung!L5414,Abfrage!$A$2:$C$19,2,),VLOOKUP(Belegerfassung!L5414,Abfrage!$A$2:$C$19,3,)),"")))</f>
        <v/>
      </c>
      <c r="G5406" t="str">
        <f t="shared" si="252"/>
        <v/>
      </c>
      <c r="H5406" s="31" t="str">
        <f>IF(A5406&lt;&gt;"",-Belegerfassung!J5414+Belegerfassung!K5414,"")</f>
        <v/>
      </c>
      <c r="I5406" s="49" t="str">
        <f>IFERROR(IF(H5406&lt;&gt;"",Belegerfassung!L5414*100,""),IF(OR(Belegerfassung!L5414="Leistung EU - Erlöse",Belegerfassung!L5414="Lieferungen EU-Erlöse",Belegerfassung!L5414="EUST",Belegerfassung!L5414="Bauleistungen 20%")=TRUE,"",MID(Belegerfassung!L5414,4,2)))</f>
        <v/>
      </c>
      <c r="J5406" s="6" t="str">
        <f>IF(A5406&lt;&gt;"",LEFT(Belegerfassung!D5414,40),"")</f>
        <v/>
      </c>
      <c r="K5406" t="str">
        <f>IF(A5406&lt;&gt;"",VLOOKUP(D5406,Abfrage!$F$2:$G$21,2,FALSE),"")</f>
        <v/>
      </c>
      <c r="L5406" s="6" t="str">
        <f>IF(Belegerfassung!H5414&lt;&gt;"",Belegerfassung!H5414,"")</f>
        <v/>
      </c>
      <c r="M5406" t="str">
        <f>IFERROR(IF(Belegerfassung!E5414&lt;&gt;"",VLOOKUP(Belegerfassung!E5414,Abfrage!$L$2:$M$15,2,),""),"")</f>
        <v/>
      </c>
      <c r="N5406" t="str">
        <f t="shared" si="253"/>
        <v/>
      </c>
      <c r="O5406" t="str">
        <f t="shared" si="254"/>
        <v/>
      </c>
      <c r="P5406" t="str">
        <f>IF(Belegerfassung!G5414&lt;&gt;"",CONCATENATE(Belegerfassung!G5414,".pdf"),"")</f>
        <v/>
      </c>
    </row>
    <row r="5407" spans="1:16">
      <c r="A5407" t="str">
        <f>IF(Belegerfassung!C5415&lt;&gt;"",0,"")</f>
        <v/>
      </c>
      <c r="B5407" t="str">
        <f>IFERROR(VLOOKUP(Belegerfassung!I5415,Konten!A:D,2,FALSE),"")</f>
        <v/>
      </c>
      <c r="C5407" t="str">
        <f>IF(A5407&lt;&gt;"",TEXT(Belegerfassung!C5415,"TT.MM.JJJJ"),"")</f>
        <v/>
      </c>
      <c r="D5407" t="str">
        <f>IFERROR(VLOOKUP(Belegerfassung!A5415,Abfrage!$E$2:$F$20,2,FALSE),"")</f>
        <v/>
      </c>
      <c r="E5407" t="str">
        <f>IF(A5407&lt;&gt;"",Belegerfassung!B5415,"")</f>
        <v/>
      </c>
      <c r="F5407" t="str">
        <f>IF(Belegerfassung!L5415="","",IF(Belegerfassung!L5415&lt;&gt;"",IF(Belegerfassung!L5415&lt;&gt;"",IF(Belegerfassung!J5415&lt;&gt;0,VLOOKUP(Belegerfassung!L5415,Abfrage!$A$2:$C$19,2,),VLOOKUP(Belegerfassung!L5415,Abfrage!$A$2:$C$19,3,)),"")))</f>
        <v/>
      </c>
      <c r="G5407" t="str">
        <f t="shared" si="252"/>
        <v/>
      </c>
      <c r="H5407" s="31" t="str">
        <f>IF(A5407&lt;&gt;"",-Belegerfassung!J5415+Belegerfassung!K5415,"")</f>
        <v/>
      </c>
      <c r="I5407" s="49" t="str">
        <f>IFERROR(IF(H5407&lt;&gt;"",Belegerfassung!L5415*100,""),IF(OR(Belegerfassung!L5415="Leistung EU - Erlöse",Belegerfassung!L5415="Lieferungen EU-Erlöse",Belegerfassung!L5415="EUST",Belegerfassung!L5415="Bauleistungen 20%")=TRUE,"",MID(Belegerfassung!L5415,4,2)))</f>
        <v/>
      </c>
      <c r="J5407" s="6" t="str">
        <f>IF(A5407&lt;&gt;"",LEFT(Belegerfassung!D5415,40),"")</f>
        <v/>
      </c>
      <c r="K5407" t="str">
        <f>IF(A5407&lt;&gt;"",VLOOKUP(D5407,Abfrage!$F$2:$G$21,2,FALSE),"")</f>
        <v/>
      </c>
      <c r="L5407" s="6" t="str">
        <f>IF(Belegerfassung!H5415&lt;&gt;"",Belegerfassung!H5415,"")</f>
        <v/>
      </c>
      <c r="M5407" t="str">
        <f>IFERROR(IF(Belegerfassung!E5415&lt;&gt;"",VLOOKUP(Belegerfassung!E5415,Abfrage!$L$2:$M$15,2,),""),"")</f>
        <v/>
      </c>
      <c r="N5407" t="str">
        <f t="shared" si="253"/>
        <v/>
      </c>
      <c r="O5407" t="str">
        <f t="shared" si="254"/>
        <v/>
      </c>
      <c r="P5407" t="str">
        <f>IF(Belegerfassung!G5415&lt;&gt;"",CONCATENATE(Belegerfassung!G5415,".pdf"),"")</f>
        <v/>
      </c>
    </row>
    <row r="5408" spans="1:16">
      <c r="A5408" t="str">
        <f>IF(Belegerfassung!C5416&lt;&gt;"",0,"")</f>
        <v/>
      </c>
      <c r="B5408" t="str">
        <f>IFERROR(VLOOKUP(Belegerfassung!I5416,Konten!A:D,2,FALSE),"")</f>
        <v/>
      </c>
      <c r="C5408" t="str">
        <f>IF(A5408&lt;&gt;"",TEXT(Belegerfassung!C5416,"TT.MM.JJJJ"),"")</f>
        <v/>
      </c>
      <c r="D5408" t="str">
        <f>IFERROR(VLOOKUP(Belegerfassung!A5416,Abfrage!$E$2:$F$20,2,FALSE),"")</f>
        <v/>
      </c>
      <c r="E5408" t="str">
        <f>IF(A5408&lt;&gt;"",Belegerfassung!B5416,"")</f>
        <v/>
      </c>
      <c r="F5408" t="str">
        <f>IF(Belegerfassung!L5416="","",IF(Belegerfassung!L5416&lt;&gt;"",IF(Belegerfassung!L5416&lt;&gt;"",IF(Belegerfassung!J5416&lt;&gt;0,VLOOKUP(Belegerfassung!L5416,Abfrage!$A$2:$C$19,2,),VLOOKUP(Belegerfassung!L5416,Abfrage!$A$2:$C$19,3,)),"")))</f>
        <v/>
      </c>
      <c r="G5408" t="str">
        <f t="shared" si="252"/>
        <v/>
      </c>
      <c r="H5408" s="31" t="str">
        <f>IF(A5408&lt;&gt;"",-Belegerfassung!J5416+Belegerfassung!K5416,"")</f>
        <v/>
      </c>
      <c r="I5408" s="49" t="str">
        <f>IFERROR(IF(H5408&lt;&gt;"",Belegerfassung!L5416*100,""),IF(OR(Belegerfassung!L5416="Leistung EU - Erlöse",Belegerfassung!L5416="Lieferungen EU-Erlöse",Belegerfassung!L5416="EUST",Belegerfassung!L5416="Bauleistungen 20%")=TRUE,"",MID(Belegerfassung!L5416,4,2)))</f>
        <v/>
      </c>
      <c r="J5408" s="6" t="str">
        <f>IF(A5408&lt;&gt;"",LEFT(Belegerfassung!D5416,40),"")</f>
        <v/>
      </c>
      <c r="K5408" t="str">
        <f>IF(A5408&lt;&gt;"",VLOOKUP(D5408,Abfrage!$F$2:$G$21,2,FALSE),"")</f>
        <v/>
      </c>
      <c r="L5408" s="6" t="str">
        <f>IF(Belegerfassung!H5416&lt;&gt;"",Belegerfassung!H5416,"")</f>
        <v/>
      </c>
      <c r="M5408" t="str">
        <f>IFERROR(IF(Belegerfassung!E5416&lt;&gt;"",VLOOKUP(Belegerfassung!E5416,Abfrage!$L$2:$M$15,2,),""),"")</f>
        <v/>
      </c>
      <c r="N5408" t="str">
        <f t="shared" si="253"/>
        <v/>
      </c>
      <c r="O5408" t="str">
        <f t="shared" si="254"/>
        <v/>
      </c>
      <c r="P5408" t="str">
        <f>IF(Belegerfassung!G5416&lt;&gt;"",CONCATENATE(Belegerfassung!G5416,".pdf"),"")</f>
        <v/>
      </c>
    </row>
    <row r="5409" spans="1:16">
      <c r="A5409" t="str">
        <f>IF(Belegerfassung!C5417&lt;&gt;"",0,"")</f>
        <v/>
      </c>
      <c r="B5409" t="str">
        <f>IFERROR(VLOOKUP(Belegerfassung!I5417,Konten!A:D,2,FALSE),"")</f>
        <v/>
      </c>
      <c r="C5409" t="str">
        <f>IF(A5409&lt;&gt;"",TEXT(Belegerfassung!C5417,"TT.MM.JJJJ"),"")</f>
        <v/>
      </c>
      <c r="D5409" t="str">
        <f>IFERROR(VLOOKUP(Belegerfassung!A5417,Abfrage!$E$2:$F$20,2,FALSE),"")</f>
        <v/>
      </c>
      <c r="E5409" t="str">
        <f>IF(A5409&lt;&gt;"",Belegerfassung!B5417,"")</f>
        <v/>
      </c>
      <c r="F5409" t="str">
        <f>IF(Belegerfassung!L5417="","",IF(Belegerfassung!L5417&lt;&gt;"",IF(Belegerfassung!L5417&lt;&gt;"",IF(Belegerfassung!J5417&lt;&gt;0,VLOOKUP(Belegerfassung!L5417,Abfrage!$A$2:$C$19,2,),VLOOKUP(Belegerfassung!L5417,Abfrage!$A$2:$C$19,3,)),"")))</f>
        <v/>
      </c>
      <c r="G5409" t="str">
        <f t="shared" si="252"/>
        <v/>
      </c>
      <c r="H5409" s="31" t="str">
        <f>IF(A5409&lt;&gt;"",-Belegerfassung!J5417+Belegerfassung!K5417,"")</f>
        <v/>
      </c>
      <c r="I5409" s="49" t="str">
        <f>IFERROR(IF(H5409&lt;&gt;"",Belegerfassung!L5417*100,""),IF(OR(Belegerfassung!L5417="Leistung EU - Erlöse",Belegerfassung!L5417="Lieferungen EU-Erlöse",Belegerfassung!L5417="EUST",Belegerfassung!L5417="Bauleistungen 20%")=TRUE,"",MID(Belegerfassung!L5417,4,2)))</f>
        <v/>
      </c>
      <c r="J5409" s="6" t="str">
        <f>IF(A5409&lt;&gt;"",LEFT(Belegerfassung!D5417,40),"")</f>
        <v/>
      </c>
      <c r="K5409" t="str">
        <f>IF(A5409&lt;&gt;"",VLOOKUP(D5409,Abfrage!$F$2:$G$21,2,FALSE),"")</f>
        <v/>
      </c>
      <c r="L5409" s="6" t="str">
        <f>IF(Belegerfassung!H5417&lt;&gt;"",Belegerfassung!H5417,"")</f>
        <v/>
      </c>
      <c r="M5409" t="str">
        <f>IFERROR(IF(Belegerfassung!E5417&lt;&gt;"",VLOOKUP(Belegerfassung!E5417,Abfrage!$L$2:$M$15,2,),""),"")</f>
        <v/>
      </c>
      <c r="N5409" t="str">
        <f t="shared" si="253"/>
        <v/>
      </c>
      <c r="O5409" t="str">
        <f t="shared" si="254"/>
        <v/>
      </c>
      <c r="P5409" t="str">
        <f>IF(Belegerfassung!G5417&lt;&gt;"",CONCATENATE(Belegerfassung!G5417,".pdf"),"")</f>
        <v/>
      </c>
    </row>
    <row r="5410" spans="1:16">
      <c r="A5410" t="str">
        <f>IF(Belegerfassung!C5418&lt;&gt;"",0,"")</f>
        <v/>
      </c>
      <c r="B5410" t="str">
        <f>IFERROR(VLOOKUP(Belegerfassung!I5418,Konten!A:D,2,FALSE),"")</f>
        <v/>
      </c>
      <c r="C5410" t="str">
        <f>IF(A5410&lt;&gt;"",TEXT(Belegerfassung!C5418,"TT.MM.JJJJ"),"")</f>
        <v/>
      </c>
      <c r="D5410" t="str">
        <f>IFERROR(VLOOKUP(Belegerfassung!A5418,Abfrage!$E$2:$F$20,2,FALSE),"")</f>
        <v/>
      </c>
      <c r="E5410" t="str">
        <f>IF(A5410&lt;&gt;"",Belegerfassung!B5418,"")</f>
        <v/>
      </c>
      <c r="F5410" t="str">
        <f>IF(Belegerfassung!L5418="","",IF(Belegerfassung!L5418&lt;&gt;"",IF(Belegerfassung!L5418&lt;&gt;"",IF(Belegerfassung!J5418&lt;&gt;0,VLOOKUP(Belegerfassung!L5418,Abfrage!$A$2:$C$19,2,),VLOOKUP(Belegerfassung!L5418,Abfrage!$A$2:$C$19,3,)),"")))</f>
        <v/>
      </c>
      <c r="G5410" t="str">
        <f t="shared" si="252"/>
        <v/>
      </c>
      <c r="H5410" s="31" t="str">
        <f>IF(A5410&lt;&gt;"",-Belegerfassung!J5418+Belegerfassung!K5418,"")</f>
        <v/>
      </c>
      <c r="I5410" s="49" t="str">
        <f>IFERROR(IF(H5410&lt;&gt;"",Belegerfassung!L5418*100,""),IF(OR(Belegerfassung!L5418="Leistung EU - Erlöse",Belegerfassung!L5418="Lieferungen EU-Erlöse",Belegerfassung!L5418="EUST",Belegerfassung!L5418="Bauleistungen 20%")=TRUE,"",MID(Belegerfassung!L5418,4,2)))</f>
        <v/>
      </c>
      <c r="J5410" s="6" t="str">
        <f>IF(A5410&lt;&gt;"",LEFT(Belegerfassung!D5418,40),"")</f>
        <v/>
      </c>
      <c r="K5410" t="str">
        <f>IF(A5410&lt;&gt;"",VLOOKUP(D5410,Abfrage!$F$2:$G$21,2,FALSE),"")</f>
        <v/>
      </c>
      <c r="L5410" s="6" t="str">
        <f>IF(Belegerfassung!H5418&lt;&gt;"",Belegerfassung!H5418,"")</f>
        <v/>
      </c>
      <c r="M5410" t="str">
        <f>IFERROR(IF(Belegerfassung!E5418&lt;&gt;"",VLOOKUP(Belegerfassung!E5418,Abfrage!$L$2:$M$15,2,),""),"")</f>
        <v/>
      </c>
      <c r="N5410" t="str">
        <f t="shared" si="253"/>
        <v/>
      </c>
      <c r="O5410" t="str">
        <f t="shared" si="254"/>
        <v/>
      </c>
      <c r="P5410" t="str">
        <f>IF(Belegerfassung!G5418&lt;&gt;"",CONCATENATE(Belegerfassung!G5418,".pdf"),"")</f>
        <v/>
      </c>
    </row>
    <row r="5411" spans="1:16">
      <c r="A5411" t="str">
        <f>IF(Belegerfassung!C5419&lt;&gt;"",0,"")</f>
        <v/>
      </c>
      <c r="B5411" t="str">
        <f>IFERROR(VLOOKUP(Belegerfassung!I5419,Konten!A:D,2,FALSE),"")</f>
        <v/>
      </c>
      <c r="C5411" t="str">
        <f>IF(A5411&lt;&gt;"",TEXT(Belegerfassung!C5419,"TT.MM.JJJJ"),"")</f>
        <v/>
      </c>
      <c r="D5411" t="str">
        <f>IFERROR(VLOOKUP(Belegerfassung!A5419,Abfrage!$E$2:$F$20,2,FALSE),"")</f>
        <v/>
      </c>
      <c r="E5411" t="str">
        <f>IF(A5411&lt;&gt;"",Belegerfassung!B5419,"")</f>
        <v/>
      </c>
      <c r="F5411" t="str">
        <f>IF(Belegerfassung!L5419="","",IF(Belegerfassung!L5419&lt;&gt;"",IF(Belegerfassung!L5419&lt;&gt;"",IF(Belegerfassung!J5419&lt;&gt;0,VLOOKUP(Belegerfassung!L5419,Abfrage!$A$2:$C$19,2,),VLOOKUP(Belegerfassung!L5419,Abfrage!$A$2:$C$19,3,)),"")))</f>
        <v/>
      </c>
      <c r="G5411" t="str">
        <f t="shared" si="252"/>
        <v/>
      </c>
      <c r="H5411" s="31" t="str">
        <f>IF(A5411&lt;&gt;"",-Belegerfassung!J5419+Belegerfassung!K5419,"")</f>
        <v/>
      </c>
      <c r="I5411" s="49" t="str">
        <f>IFERROR(IF(H5411&lt;&gt;"",Belegerfassung!L5419*100,""),IF(OR(Belegerfassung!L5419="Leistung EU - Erlöse",Belegerfassung!L5419="Lieferungen EU-Erlöse",Belegerfassung!L5419="EUST",Belegerfassung!L5419="Bauleistungen 20%")=TRUE,"",MID(Belegerfassung!L5419,4,2)))</f>
        <v/>
      </c>
      <c r="J5411" s="6" t="str">
        <f>IF(A5411&lt;&gt;"",LEFT(Belegerfassung!D5419,40),"")</f>
        <v/>
      </c>
      <c r="K5411" t="str">
        <f>IF(A5411&lt;&gt;"",VLOOKUP(D5411,Abfrage!$F$2:$G$21,2,FALSE),"")</f>
        <v/>
      </c>
      <c r="L5411" s="6" t="str">
        <f>IF(Belegerfassung!H5419&lt;&gt;"",Belegerfassung!H5419,"")</f>
        <v/>
      </c>
      <c r="M5411" t="str">
        <f>IFERROR(IF(Belegerfassung!E5419&lt;&gt;"",VLOOKUP(Belegerfassung!E5419,Abfrage!$L$2:$M$15,2,),""),"")</f>
        <v/>
      </c>
      <c r="N5411" t="str">
        <f t="shared" si="253"/>
        <v/>
      </c>
      <c r="O5411" t="str">
        <f t="shared" si="254"/>
        <v/>
      </c>
      <c r="P5411" t="str">
        <f>IF(Belegerfassung!G5419&lt;&gt;"",CONCATENATE(Belegerfassung!G5419,".pdf"),"")</f>
        <v/>
      </c>
    </row>
    <row r="5412" spans="1:16">
      <c r="A5412" t="str">
        <f>IF(Belegerfassung!C5420&lt;&gt;"",0,"")</f>
        <v/>
      </c>
      <c r="B5412" t="str">
        <f>IFERROR(VLOOKUP(Belegerfassung!I5420,Konten!A:D,2,FALSE),"")</f>
        <v/>
      </c>
      <c r="C5412" t="str">
        <f>IF(A5412&lt;&gt;"",TEXT(Belegerfassung!C5420,"TT.MM.JJJJ"),"")</f>
        <v/>
      </c>
      <c r="D5412" t="str">
        <f>IFERROR(VLOOKUP(Belegerfassung!A5420,Abfrage!$E$2:$F$20,2,FALSE),"")</f>
        <v/>
      </c>
      <c r="E5412" t="str">
        <f>IF(A5412&lt;&gt;"",Belegerfassung!B5420,"")</f>
        <v/>
      </c>
      <c r="F5412" t="str">
        <f>IF(Belegerfassung!L5420="","",IF(Belegerfassung!L5420&lt;&gt;"",IF(Belegerfassung!L5420&lt;&gt;"",IF(Belegerfassung!J5420&lt;&gt;0,VLOOKUP(Belegerfassung!L5420,Abfrage!$A$2:$C$19,2,),VLOOKUP(Belegerfassung!L5420,Abfrage!$A$2:$C$19,3,)),"")))</f>
        <v/>
      </c>
      <c r="G5412" t="str">
        <f t="shared" si="252"/>
        <v/>
      </c>
      <c r="H5412" s="31" t="str">
        <f>IF(A5412&lt;&gt;"",-Belegerfassung!J5420+Belegerfassung!K5420,"")</f>
        <v/>
      </c>
      <c r="I5412" s="49" t="str">
        <f>IFERROR(IF(H5412&lt;&gt;"",Belegerfassung!L5420*100,""),IF(OR(Belegerfassung!L5420="Leistung EU - Erlöse",Belegerfassung!L5420="Lieferungen EU-Erlöse",Belegerfassung!L5420="EUST",Belegerfassung!L5420="Bauleistungen 20%")=TRUE,"",MID(Belegerfassung!L5420,4,2)))</f>
        <v/>
      </c>
      <c r="J5412" s="6" t="str">
        <f>IF(A5412&lt;&gt;"",LEFT(Belegerfassung!D5420,40),"")</f>
        <v/>
      </c>
      <c r="K5412" t="str">
        <f>IF(A5412&lt;&gt;"",VLOOKUP(D5412,Abfrage!$F$2:$G$21,2,FALSE),"")</f>
        <v/>
      </c>
      <c r="L5412" s="6" t="str">
        <f>IF(Belegerfassung!H5420&lt;&gt;"",Belegerfassung!H5420,"")</f>
        <v/>
      </c>
      <c r="M5412" t="str">
        <f>IFERROR(IF(Belegerfassung!E5420&lt;&gt;"",VLOOKUP(Belegerfassung!E5420,Abfrage!$L$2:$M$15,2,),""),"")</f>
        <v/>
      </c>
      <c r="N5412" t="str">
        <f t="shared" si="253"/>
        <v/>
      </c>
      <c r="O5412" t="str">
        <f t="shared" si="254"/>
        <v/>
      </c>
      <c r="P5412" t="str">
        <f>IF(Belegerfassung!G5420&lt;&gt;"",CONCATENATE(Belegerfassung!G5420,".pdf"),"")</f>
        <v/>
      </c>
    </row>
    <row r="5413" spans="1:16">
      <c r="A5413" t="str">
        <f>IF(Belegerfassung!C5421&lt;&gt;"",0,"")</f>
        <v/>
      </c>
      <c r="B5413" t="str">
        <f>IFERROR(VLOOKUP(Belegerfassung!I5421,Konten!A:D,2,FALSE),"")</f>
        <v/>
      </c>
      <c r="C5413" t="str">
        <f>IF(A5413&lt;&gt;"",TEXT(Belegerfassung!C5421,"TT.MM.JJJJ"),"")</f>
        <v/>
      </c>
      <c r="D5413" t="str">
        <f>IFERROR(VLOOKUP(Belegerfassung!A5421,Abfrage!$E$2:$F$20,2,FALSE),"")</f>
        <v/>
      </c>
      <c r="E5413" t="str">
        <f>IF(A5413&lt;&gt;"",Belegerfassung!B5421,"")</f>
        <v/>
      </c>
      <c r="F5413" t="str">
        <f>IF(Belegerfassung!L5421="","",IF(Belegerfassung!L5421&lt;&gt;"",IF(Belegerfassung!L5421&lt;&gt;"",IF(Belegerfassung!J5421&lt;&gt;0,VLOOKUP(Belegerfassung!L5421,Abfrage!$A$2:$C$19,2,),VLOOKUP(Belegerfassung!L5421,Abfrage!$A$2:$C$19,3,)),"")))</f>
        <v/>
      </c>
      <c r="G5413" t="str">
        <f t="shared" si="252"/>
        <v/>
      </c>
      <c r="H5413" s="31" t="str">
        <f>IF(A5413&lt;&gt;"",-Belegerfassung!J5421+Belegerfassung!K5421,"")</f>
        <v/>
      </c>
      <c r="I5413" s="49" t="str">
        <f>IFERROR(IF(H5413&lt;&gt;"",Belegerfassung!L5421*100,""),IF(OR(Belegerfassung!L5421="Leistung EU - Erlöse",Belegerfassung!L5421="Lieferungen EU-Erlöse",Belegerfassung!L5421="EUST",Belegerfassung!L5421="Bauleistungen 20%")=TRUE,"",MID(Belegerfassung!L5421,4,2)))</f>
        <v/>
      </c>
      <c r="J5413" s="6" t="str">
        <f>IF(A5413&lt;&gt;"",LEFT(Belegerfassung!D5421,40),"")</f>
        <v/>
      </c>
      <c r="K5413" t="str">
        <f>IF(A5413&lt;&gt;"",VLOOKUP(D5413,Abfrage!$F$2:$G$21,2,FALSE),"")</f>
        <v/>
      </c>
      <c r="L5413" s="6" t="str">
        <f>IF(Belegerfassung!H5421&lt;&gt;"",Belegerfassung!H5421,"")</f>
        <v/>
      </c>
      <c r="M5413" t="str">
        <f>IFERROR(IF(Belegerfassung!E5421&lt;&gt;"",VLOOKUP(Belegerfassung!E5421,Abfrage!$L$2:$M$15,2,),""),"")</f>
        <v/>
      </c>
      <c r="N5413" t="str">
        <f t="shared" si="253"/>
        <v/>
      </c>
      <c r="O5413" t="str">
        <f t="shared" si="254"/>
        <v/>
      </c>
      <c r="P5413" t="str">
        <f>IF(Belegerfassung!G5421&lt;&gt;"",CONCATENATE(Belegerfassung!G5421,".pdf"),"")</f>
        <v/>
      </c>
    </row>
    <row r="5414" spans="1:16">
      <c r="A5414" t="str">
        <f>IF(Belegerfassung!C5422&lt;&gt;"",0,"")</f>
        <v/>
      </c>
      <c r="B5414" t="str">
        <f>IFERROR(VLOOKUP(Belegerfassung!I5422,Konten!A:D,2,FALSE),"")</f>
        <v/>
      </c>
      <c r="C5414" t="str">
        <f>IF(A5414&lt;&gt;"",TEXT(Belegerfassung!C5422,"TT.MM.JJJJ"),"")</f>
        <v/>
      </c>
      <c r="D5414" t="str">
        <f>IFERROR(VLOOKUP(Belegerfassung!A5422,Abfrage!$E$2:$F$20,2,FALSE),"")</f>
        <v/>
      </c>
      <c r="E5414" t="str">
        <f>IF(A5414&lt;&gt;"",Belegerfassung!B5422,"")</f>
        <v/>
      </c>
      <c r="F5414" t="str">
        <f>IF(Belegerfassung!L5422="","",IF(Belegerfassung!L5422&lt;&gt;"",IF(Belegerfassung!L5422&lt;&gt;"",IF(Belegerfassung!J5422&lt;&gt;0,VLOOKUP(Belegerfassung!L5422,Abfrage!$A$2:$C$19,2,),VLOOKUP(Belegerfassung!L5422,Abfrage!$A$2:$C$19,3,)),"")))</f>
        <v/>
      </c>
      <c r="G5414" t="str">
        <f t="shared" si="252"/>
        <v/>
      </c>
      <c r="H5414" s="31" t="str">
        <f>IF(A5414&lt;&gt;"",-Belegerfassung!J5422+Belegerfassung!K5422,"")</f>
        <v/>
      </c>
      <c r="I5414" s="49" t="str">
        <f>IFERROR(IF(H5414&lt;&gt;"",Belegerfassung!L5422*100,""),IF(OR(Belegerfassung!L5422="Leistung EU - Erlöse",Belegerfassung!L5422="Lieferungen EU-Erlöse",Belegerfassung!L5422="EUST",Belegerfassung!L5422="Bauleistungen 20%")=TRUE,"",MID(Belegerfassung!L5422,4,2)))</f>
        <v/>
      </c>
      <c r="J5414" s="6" t="str">
        <f>IF(A5414&lt;&gt;"",LEFT(Belegerfassung!D5422,40),"")</f>
        <v/>
      </c>
      <c r="K5414" t="str">
        <f>IF(A5414&lt;&gt;"",VLOOKUP(D5414,Abfrage!$F$2:$G$21,2,FALSE),"")</f>
        <v/>
      </c>
      <c r="L5414" s="6" t="str">
        <f>IF(Belegerfassung!H5422&lt;&gt;"",Belegerfassung!H5422,"")</f>
        <v/>
      </c>
      <c r="M5414" t="str">
        <f>IFERROR(IF(Belegerfassung!E5422&lt;&gt;"",VLOOKUP(Belegerfassung!E5422,Abfrage!$L$2:$M$15,2,),""),"")</f>
        <v/>
      </c>
      <c r="N5414" t="str">
        <f t="shared" si="253"/>
        <v/>
      </c>
      <c r="O5414" t="str">
        <f t="shared" si="254"/>
        <v/>
      </c>
      <c r="P5414" t="str">
        <f>IF(Belegerfassung!G5422&lt;&gt;"",CONCATENATE(Belegerfassung!G5422,".pdf"),"")</f>
        <v/>
      </c>
    </row>
    <row r="5415" spans="1:16">
      <c r="A5415" t="str">
        <f>IF(Belegerfassung!C5423&lt;&gt;"",0,"")</f>
        <v/>
      </c>
      <c r="B5415" t="str">
        <f>IFERROR(VLOOKUP(Belegerfassung!I5423,Konten!A:D,2,FALSE),"")</f>
        <v/>
      </c>
      <c r="C5415" t="str">
        <f>IF(A5415&lt;&gt;"",TEXT(Belegerfassung!C5423,"TT.MM.JJJJ"),"")</f>
        <v/>
      </c>
      <c r="D5415" t="str">
        <f>IFERROR(VLOOKUP(Belegerfassung!A5423,Abfrage!$E$2:$F$20,2,FALSE),"")</f>
        <v/>
      </c>
      <c r="E5415" t="str">
        <f>IF(A5415&lt;&gt;"",Belegerfassung!B5423,"")</f>
        <v/>
      </c>
      <c r="F5415" t="str">
        <f>IF(Belegerfassung!L5423="","",IF(Belegerfassung!L5423&lt;&gt;"",IF(Belegerfassung!L5423&lt;&gt;"",IF(Belegerfassung!J5423&lt;&gt;0,VLOOKUP(Belegerfassung!L5423,Abfrage!$A$2:$C$19,2,),VLOOKUP(Belegerfassung!L5423,Abfrage!$A$2:$C$19,3,)),"")))</f>
        <v/>
      </c>
      <c r="G5415" t="str">
        <f t="shared" si="252"/>
        <v/>
      </c>
      <c r="H5415" s="31" t="str">
        <f>IF(A5415&lt;&gt;"",-Belegerfassung!J5423+Belegerfassung!K5423,"")</f>
        <v/>
      </c>
      <c r="I5415" s="49" t="str">
        <f>IFERROR(IF(H5415&lt;&gt;"",Belegerfassung!L5423*100,""),IF(OR(Belegerfassung!L5423="Leistung EU - Erlöse",Belegerfassung!L5423="Lieferungen EU-Erlöse",Belegerfassung!L5423="EUST",Belegerfassung!L5423="Bauleistungen 20%")=TRUE,"",MID(Belegerfassung!L5423,4,2)))</f>
        <v/>
      </c>
      <c r="J5415" s="6" t="str">
        <f>IF(A5415&lt;&gt;"",LEFT(Belegerfassung!D5423,40),"")</f>
        <v/>
      </c>
      <c r="K5415" t="str">
        <f>IF(A5415&lt;&gt;"",VLOOKUP(D5415,Abfrage!$F$2:$G$21,2,FALSE),"")</f>
        <v/>
      </c>
      <c r="L5415" s="6" t="str">
        <f>IF(Belegerfassung!H5423&lt;&gt;"",Belegerfassung!H5423,"")</f>
        <v/>
      </c>
      <c r="M5415" t="str">
        <f>IFERROR(IF(Belegerfassung!E5423&lt;&gt;"",VLOOKUP(Belegerfassung!E5423,Abfrage!$L$2:$M$15,2,),""),"")</f>
        <v/>
      </c>
      <c r="N5415" t="str">
        <f t="shared" si="253"/>
        <v/>
      </c>
      <c r="O5415" t="str">
        <f t="shared" si="254"/>
        <v/>
      </c>
      <c r="P5415" t="str">
        <f>IF(Belegerfassung!G5423&lt;&gt;"",CONCATENATE(Belegerfassung!G5423,".pdf"),"")</f>
        <v/>
      </c>
    </row>
    <row r="5416" spans="1:16">
      <c r="A5416" t="str">
        <f>IF(Belegerfassung!C5424&lt;&gt;"",0,"")</f>
        <v/>
      </c>
      <c r="B5416" t="str">
        <f>IFERROR(VLOOKUP(Belegerfassung!I5424,Konten!A:D,2,FALSE),"")</f>
        <v/>
      </c>
      <c r="C5416" t="str">
        <f>IF(A5416&lt;&gt;"",TEXT(Belegerfassung!C5424,"TT.MM.JJJJ"),"")</f>
        <v/>
      </c>
      <c r="D5416" t="str">
        <f>IFERROR(VLOOKUP(Belegerfassung!A5424,Abfrage!$E$2:$F$20,2,FALSE),"")</f>
        <v/>
      </c>
      <c r="E5416" t="str">
        <f>IF(A5416&lt;&gt;"",Belegerfassung!B5424,"")</f>
        <v/>
      </c>
      <c r="F5416" t="str">
        <f>IF(Belegerfassung!L5424="","",IF(Belegerfassung!L5424&lt;&gt;"",IF(Belegerfassung!L5424&lt;&gt;"",IF(Belegerfassung!J5424&lt;&gt;0,VLOOKUP(Belegerfassung!L5424,Abfrage!$A$2:$C$19,2,),VLOOKUP(Belegerfassung!L5424,Abfrage!$A$2:$C$19,3,)),"")))</f>
        <v/>
      </c>
      <c r="G5416" t="str">
        <f t="shared" si="252"/>
        <v/>
      </c>
      <c r="H5416" s="31" t="str">
        <f>IF(A5416&lt;&gt;"",-Belegerfassung!J5424+Belegerfassung!K5424,"")</f>
        <v/>
      </c>
      <c r="I5416" s="49" t="str">
        <f>IFERROR(IF(H5416&lt;&gt;"",Belegerfassung!L5424*100,""),IF(OR(Belegerfassung!L5424="Leistung EU - Erlöse",Belegerfassung!L5424="Lieferungen EU-Erlöse",Belegerfassung!L5424="EUST",Belegerfassung!L5424="Bauleistungen 20%")=TRUE,"",MID(Belegerfassung!L5424,4,2)))</f>
        <v/>
      </c>
      <c r="J5416" s="6" t="str">
        <f>IF(A5416&lt;&gt;"",LEFT(Belegerfassung!D5424,40),"")</f>
        <v/>
      </c>
      <c r="K5416" t="str">
        <f>IF(A5416&lt;&gt;"",VLOOKUP(D5416,Abfrage!$F$2:$G$21,2,FALSE),"")</f>
        <v/>
      </c>
      <c r="L5416" s="6" t="str">
        <f>IF(Belegerfassung!H5424&lt;&gt;"",Belegerfassung!H5424,"")</f>
        <v/>
      </c>
      <c r="M5416" t="str">
        <f>IFERROR(IF(Belegerfassung!E5424&lt;&gt;"",VLOOKUP(Belegerfassung!E5424,Abfrage!$L$2:$M$15,2,),""),"")</f>
        <v/>
      </c>
      <c r="N5416" t="str">
        <f t="shared" si="253"/>
        <v/>
      </c>
      <c r="O5416" t="str">
        <f t="shared" si="254"/>
        <v/>
      </c>
      <c r="P5416" t="str">
        <f>IF(Belegerfassung!G5424&lt;&gt;"",CONCATENATE(Belegerfassung!G5424,".pdf"),"")</f>
        <v/>
      </c>
    </row>
    <row r="5417" spans="1:16">
      <c r="A5417" t="str">
        <f>IF(Belegerfassung!C5425&lt;&gt;"",0,"")</f>
        <v/>
      </c>
      <c r="B5417" t="str">
        <f>IFERROR(VLOOKUP(Belegerfassung!I5425,Konten!A:D,2,FALSE),"")</f>
        <v/>
      </c>
      <c r="C5417" t="str">
        <f>IF(A5417&lt;&gt;"",TEXT(Belegerfassung!C5425,"TT.MM.JJJJ"),"")</f>
        <v/>
      </c>
      <c r="D5417" t="str">
        <f>IFERROR(VLOOKUP(Belegerfassung!A5425,Abfrage!$E$2:$F$20,2,FALSE),"")</f>
        <v/>
      </c>
      <c r="E5417" t="str">
        <f>IF(A5417&lt;&gt;"",Belegerfassung!B5425,"")</f>
        <v/>
      </c>
      <c r="F5417" t="str">
        <f>IF(Belegerfassung!L5425="","",IF(Belegerfassung!L5425&lt;&gt;"",IF(Belegerfassung!L5425&lt;&gt;"",IF(Belegerfassung!J5425&lt;&gt;0,VLOOKUP(Belegerfassung!L5425,Abfrage!$A$2:$C$19,2,),VLOOKUP(Belegerfassung!L5425,Abfrage!$A$2:$C$19,3,)),"")))</f>
        <v/>
      </c>
      <c r="G5417" t="str">
        <f t="shared" si="252"/>
        <v/>
      </c>
      <c r="H5417" s="31" t="str">
        <f>IF(A5417&lt;&gt;"",-Belegerfassung!J5425+Belegerfassung!K5425,"")</f>
        <v/>
      </c>
      <c r="I5417" s="49" t="str">
        <f>IFERROR(IF(H5417&lt;&gt;"",Belegerfassung!L5425*100,""),IF(OR(Belegerfassung!L5425="Leistung EU - Erlöse",Belegerfassung!L5425="Lieferungen EU-Erlöse",Belegerfassung!L5425="EUST",Belegerfassung!L5425="Bauleistungen 20%")=TRUE,"",MID(Belegerfassung!L5425,4,2)))</f>
        <v/>
      </c>
      <c r="J5417" s="6" t="str">
        <f>IF(A5417&lt;&gt;"",LEFT(Belegerfassung!D5425,40),"")</f>
        <v/>
      </c>
      <c r="K5417" t="str">
        <f>IF(A5417&lt;&gt;"",VLOOKUP(D5417,Abfrage!$F$2:$G$21,2,FALSE),"")</f>
        <v/>
      </c>
      <c r="L5417" s="6" t="str">
        <f>IF(Belegerfassung!H5425&lt;&gt;"",Belegerfassung!H5425,"")</f>
        <v/>
      </c>
      <c r="M5417" t="str">
        <f>IFERROR(IF(Belegerfassung!E5425&lt;&gt;"",VLOOKUP(Belegerfassung!E5425,Abfrage!$L$2:$M$15,2,),""),"")</f>
        <v/>
      </c>
      <c r="N5417" t="str">
        <f t="shared" si="253"/>
        <v/>
      </c>
      <c r="O5417" t="str">
        <f t="shared" si="254"/>
        <v/>
      </c>
      <c r="P5417" t="str">
        <f>IF(Belegerfassung!G5425&lt;&gt;"",CONCATENATE(Belegerfassung!G5425,".pdf"),"")</f>
        <v/>
      </c>
    </row>
    <row r="5418" spans="1:16">
      <c r="A5418" t="str">
        <f>IF(Belegerfassung!C5426&lt;&gt;"",0,"")</f>
        <v/>
      </c>
      <c r="B5418" t="str">
        <f>IFERROR(VLOOKUP(Belegerfassung!I5426,Konten!A:D,2,FALSE),"")</f>
        <v/>
      </c>
      <c r="C5418" t="str">
        <f>IF(A5418&lt;&gt;"",TEXT(Belegerfassung!C5426,"TT.MM.JJJJ"),"")</f>
        <v/>
      </c>
      <c r="D5418" t="str">
        <f>IFERROR(VLOOKUP(Belegerfassung!A5426,Abfrage!$E$2:$F$20,2,FALSE),"")</f>
        <v/>
      </c>
      <c r="E5418" t="str">
        <f>IF(A5418&lt;&gt;"",Belegerfassung!B5426,"")</f>
        <v/>
      </c>
      <c r="F5418" t="str">
        <f>IF(Belegerfassung!L5426="","",IF(Belegerfassung!L5426&lt;&gt;"",IF(Belegerfassung!L5426&lt;&gt;"",IF(Belegerfassung!J5426&lt;&gt;0,VLOOKUP(Belegerfassung!L5426,Abfrage!$A$2:$C$19,2,),VLOOKUP(Belegerfassung!L5426,Abfrage!$A$2:$C$19,3,)),"")))</f>
        <v/>
      </c>
      <c r="G5418" t="str">
        <f t="shared" si="252"/>
        <v/>
      </c>
      <c r="H5418" s="31" t="str">
        <f>IF(A5418&lt;&gt;"",-Belegerfassung!J5426+Belegerfassung!K5426,"")</f>
        <v/>
      </c>
      <c r="I5418" s="49" t="str">
        <f>IFERROR(IF(H5418&lt;&gt;"",Belegerfassung!L5426*100,""),IF(OR(Belegerfassung!L5426="Leistung EU - Erlöse",Belegerfassung!L5426="Lieferungen EU-Erlöse",Belegerfassung!L5426="EUST",Belegerfassung!L5426="Bauleistungen 20%")=TRUE,"",MID(Belegerfassung!L5426,4,2)))</f>
        <v/>
      </c>
      <c r="J5418" s="6" t="str">
        <f>IF(A5418&lt;&gt;"",LEFT(Belegerfassung!D5426,40),"")</f>
        <v/>
      </c>
      <c r="K5418" t="str">
        <f>IF(A5418&lt;&gt;"",VLOOKUP(D5418,Abfrage!$F$2:$G$21,2,FALSE),"")</f>
        <v/>
      </c>
      <c r="L5418" s="6" t="str">
        <f>IF(Belegerfassung!H5426&lt;&gt;"",Belegerfassung!H5426,"")</f>
        <v/>
      </c>
      <c r="M5418" t="str">
        <f>IFERROR(IF(Belegerfassung!E5426&lt;&gt;"",VLOOKUP(Belegerfassung!E5426,Abfrage!$L$2:$M$15,2,),""),"")</f>
        <v/>
      </c>
      <c r="N5418" t="str">
        <f t="shared" si="253"/>
        <v/>
      </c>
      <c r="O5418" t="str">
        <f t="shared" si="254"/>
        <v/>
      </c>
      <c r="P5418" t="str">
        <f>IF(Belegerfassung!G5426&lt;&gt;"",CONCATENATE(Belegerfassung!G5426,".pdf"),"")</f>
        <v/>
      </c>
    </row>
    <row r="5419" spans="1:16">
      <c r="A5419" t="str">
        <f>IF(Belegerfassung!C5427&lt;&gt;"",0,"")</f>
        <v/>
      </c>
      <c r="B5419" t="str">
        <f>IFERROR(VLOOKUP(Belegerfassung!I5427,Konten!A:D,2,FALSE),"")</f>
        <v/>
      </c>
      <c r="C5419" t="str">
        <f>IF(A5419&lt;&gt;"",TEXT(Belegerfassung!C5427,"TT.MM.JJJJ"),"")</f>
        <v/>
      </c>
      <c r="D5419" t="str">
        <f>IFERROR(VLOOKUP(Belegerfassung!A5427,Abfrage!$E$2:$F$20,2,FALSE),"")</f>
        <v/>
      </c>
      <c r="E5419" t="str">
        <f>IF(A5419&lt;&gt;"",Belegerfassung!B5427,"")</f>
        <v/>
      </c>
      <c r="F5419" t="str">
        <f>IF(Belegerfassung!L5427="","",IF(Belegerfassung!L5427&lt;&gt;"",IF(Belegerfassung!L5427&lt;&gt;"",IF(Belegerfassung!J5427&lt;&gt;0,VLOOKUP(Belegerfassung!L5427,Abfrage!$A$2:$C$19,2,),VLOOKUP(Belegerfassung!L5427,Abfrage!$A$2:$C$19,3,)),"")))</f>
        <v/>
      </c>
      <c r="G5419" t="str">
        <f t="shared" si="252"/>
        <v/>
      </c>
      <c r="H5419" s="31" t="str">
        <f>IF(A5419&lt;&gt;"",-Belegerfassung!J5427+Belegerfassung!K5427,"")</f>
        <v/>
      </c>
      <c r="I5419" s="49" t="str">
        <f>IFERROR(IF(H5419&lt;&gt;"",Belegerfassung!L5427*100,""),IF(OR(Belegerfassung!L5427="Leistung EU - Erlöse",Belegerfassung!L5427="Lieferungen EU-Erlöse",Belegerfassung!L5427="EUST",Belegerfassung!L5427="Bauleistungen 20%")=TRUE,"",MID(Belegerfassung!L5427,4,2)))</f>
        <v/>
      </c>
      <c r="J5419" s="6" t="str">
        <f>IF(A5419&lt;&gt;"",LEFT(Belegerfassung!D5427,40),"")</f>
        <v/>
      </c>
      <c r="K5419" t="str">
        <f>IF(A5419&lt;&gt;"",VLOOKUP(D5419,Abfrage!$F$2:$G$21,2,FALSE),"")</f>
        <v/>
      </c>
      <c r="L5419" s="6" t="str">
        <f>IF(Belegerfassung!H5427&lt;&gt;"",Belegerfassung!H5427,"")</f>
        <v/>
      </c>
      <c r="M5419" t="str">
        <f>IFERROR(IF(Belegerfassung!E5427&lt;&gt;"",VLOOKUP(Belegerfassung!E5427,Abfrage!$L$2:$M$15,2,),""),"")</f>
        <v/>
      </c>
      <c r="N5419" t="str">
        <f t="shared" si="253"/>
        <v/>
      </c>
      <c r="O5419" t="str">
        <f t="shared" si="254"/>
        <v/>
      </c>
      <c r="P5419" t="str">
        <f>IF(Belegerfassung!G5427&lt;&gt;"",CONCATENATE(Belegerfassung!G5427,".pdf"),"")</f>
        <v/>
      </c>
    </row>
    <row r="5420" spans="1:16">
      <c r="A5420" t="str">
        <f>IF(Belegerfassung!C5428&lt;&gt;"",0,"")</f>
        <v/>
      </c>
      <c r="B5420" t="str">
        <f>IFERROR(VLOOKUP(Belegerfassung!I5428,Konten!A:D,2,FALSE),"")</f>
        <v/>
      </c>
      <c r="C5420" t="str">
        <f>IF(A5420&lt;&gt;"",TEXT(Belegerfassung!C5428,"TT.MM.JJJJ"),"")</f>
        <v/>
      </c>
      <c r="D5420" t="str">
        <f>IFERROR(VLOOKUP(Belegerfassung!A5428,Abfrage!$E$2:$F$20,2,FALSE),"")</f>
        <v/>
      </c>
      <c r="E5420" t="str">
        <f>IF(A5420&lt;&gt;"",Belegerfassung!B5428,"")</f>
        <v/>
      </c>
      <c r="F5420" t="str">
        <f>IF(Belegerfassung!L5428="","",IF(Belegerfassung!L5428&lt;&gt;"",IF(Belegerfassung!L5428&lt;&gt;"",IF(Belegerfassung!J5428&lt;&gt;0,VLOOKUP(Belegerfassung!L5428,Abfrage!$A$2:$C$19,2,),VLOOKUP(Belegerfassung!L5428,Abfrage!$A$2:$C$19,3,)),"")))</f>
        <v/>
      </c>
      <c r="G5420" t="str">
        <f t="shared" si="252"/>
        <v/>
      </c>
      <c r="H5420" s="31" t="str">
        <f>IF(A5420&lt;&gt;"",-Belegerfassung!J5428+Belegerfassung!K5428,"")</f>
        <v/>
      </c>
      <c r="I5420" s="49" t="str">
        <f>IFERROR(IF(H5420&lt;&gt;"",Belegerfassung!L5428*100,""),IF(OR(Belegerfassung!L5428="Leistung EU - Erlöse",Belegerfassung!L5428="Lieferungen EU-Erlöse",Belegerfassung!L5428="EUST",Belegerfassung!L5428="Bauleistungen 20%")=TRUE,"",MID(Belegerfassung!L5428,4,2)))</f>
        <v/>
      </c>
      <c r="J5420" s="6" t="str">
        <f>IF(A5420&lt;&gt;"",LEFT(Belegerfassung!D5428,40),"")</f>
        <v/>
      </c>
      <c r="K5420" t="str">
        <f>IF(A5420&lt;&gt;"",VLOOKUP(D5420,Abfrage!$F$2:$G$21,2,FALSE),"")</f>
        <v/>
      </c>
      <c r="L5420" s="6" t="str">
        <f>IF(Belegerfassung!H5428&lt;&gt;"",Belegerfassung!H5428,"")</f>
        <v/>
      </c>
      <c r="M5420" t="str">
        <f>IFERROR(IF(Belegerfassung!E5428&lt;&gt;"",VLOOKUP(Belegerfassung!E5428,Abfrage!$L$2:$M$15,2,),""),"")</f>
        <v/>
      </c>
      <c r="N5420" t="str">
        <f t="shared" si="253"/>
        <v/>
      </c>
      <c r="O5420" t="str">
        <f t="shared" si="254"/>
        <v/>
      </c>
      <c r="P5420" t="str">
        <f>IF(Belegerfassung!G5428&lt;&gt;"",CONCATENATE(Belegerfassung!G5428,".pdf"),"")</f>
        <v/>
      </c>
    </row>
    <row r="5421" spans="1:16">
      <c r="A5421" t="str">
        <f>IF(Belegerfassung!C5429&lt;&gt;"",0,"")</f>
        <v/>
      </c>
      <c r="B5421" t="str">
        <f>IFERROR(VLOOKUP(Belegerfassung!I5429,Konten!A:D,2,FALSE),"")</f>
        <v/>
      </c>
      <c r="C5421" t="str">
        <f>IF(A5421&lt;&gt;"",TEXT(Belegerfassung!C5429,"TT.MM.JJJJ"),"")</f>
        <v/>
      </c>
      <c r="D5421" t="str">
        <f>IFERROR(VLOOKUP(Belegerfassung!A5429,Abfrage!$E$2:$F$20,2,FALSE),"")</f>
        <v/>
      </c>
      <c r="E5421" t="str">
        <f>IF(A5421&lt;&gt;"",Belegerfassung!B5429,"")</f>
        <v/>
      </c>
      <c r="F5421" t="str">
        <f>IF(Belegerfassung!L5429="","",IF(Belegerfassung!L5429&lt;&gt;"",IF(Belegerfassung!L5429&lt;&gt;"",IF(Belegerfassung!J5429&lt;&gt;0,VLOOKUP(Belegerfassung!L5429,Abfrage!$A$2:$C$19,2,),VLOOKUP(Belegerfassung!L5429,Abfrage!$A$2:$C$19,3,)),"")))</f>
        <v/>
      </c>
      <c r="G5421" t="str">
        <f t="shared" si="252"/>
        <v/>
      </c>
      <c r="H5421" s="31" t="str">
        <f>IF(A5421&lt;&gt;"",-Belegerfassung!J5429+Belegerfassung!K5429,"")</f>
        <v/>
      </c>
      <c r="I5421" s="49" t="str">
        <f>IFERROR(IF(H5421&lt;&gt;"",Belegerfassung!L5429*100,""),IF(OR(Belegerfassung!L5429="Leistung EU - Erlöse",Belegerfassung!L5429="Lieferungen EU-Erlöse",Belegerfassung!L5429="EUST",Belegerfassung!L5429="Bauleistungen 20%")=TRUE,"",MID(Belegerfassung!L5429,4,2)))</f>
        <v/>
      </c>
      <c r="J5421" s="6" t="str">
        <f>IF(A5421&lt;&gt;"",LEFT(Belegerfassung!D5429,40),"")</f>
        <v/>
      </c>
      <c r="K5421" t="str">
        <f>IF(A5421&lt;&gt;"",VLOOKUP(D5421,Abfrage!$F$2:$G$21,2,FALSE),"")</f>
        <v/>
      </c>
      <c r="L5421" s="6" t="str">
        <f>IF(Belegerfassung!H5429&lt;&gt;"",Belegerfassung!H5429,"")</f>
        <v/>
      </c>
      <c r="M5421" t="str">
        <f>IFERROR(IF(Belegerfassung!E5429&lt;&gt;"",VLOOKUP(Belegerfassung!E5429,Abfrage!$L$2:$M$15,2,),""),"")</f>
        <v/>
      </c>
      <c r="N5421" t="str">
        <f t="shared" si="253"/>
        <v/>
      </c>
      <c r="O5421" t="str">
        <f t="shared" si="254"/>
        <v/>
      </c>
      <c r="P5421" t="str">
        <f>IF(Belegerfassung!G5429&lt;&gt;"",CONCATENATE(Belegerfassung!G5429,".pdf"),"")</f>
        <v/>
      </c>
    </row>
    <row r="5422" spans="1:16">
      <c r="A5422" t="str">
        <f>IF(Belegerfassung!C5430&lt;&gt;"",0,"")</f>
        <v/>
      </c>
      <c r="B5422" t="str">
        <f>IFERROR(VLOOKUP(Belegerfassung!I5430,Konten!A:D,2,FALSE),"")</f>
        <v/>
      </c>
      <c r="C5422" t="str">
        <f>IF(A5422&lt;&gt;"",TEXT(Belegerfassung!C5430,"TT.MM.JJJJ"),"")</f>
        <v/>
      </c>
      <c r="D5422" t="str">
        <f>IFERROR(VLOOKUP(Belegerfassung!A5430,Abfrage!$E$2:$F$20,2,FALSE),"")</f>
        <v/>
      </c>
      <c r="E5422" t="str">
        <f>IF(A5422&lt;&gt;"",Belegerfassung!B5430,"")</f>
        <v/>
      </c>
      <c r="F5422" t="str">
        <f>IF(Belegerfassung!L5430="","",IF(Belegerfassung!L5430&lt;&gt;"",IF(Belegerfassung!L5430&lt;&gt;"",IF(Belegerfassung!J5430&lt;&gt;0,VLOOKUP(Belegerfassung!L5430,Abfrage!$A$2:$C$19,2,),VLOOKUP(Belegerfassung!L5430,Abfrage!$A$2:$C$19,3,)),"")))</f>
        <v/>
      </c>
      <c r="G5422" t="str">
        <f t="shared" si="252"/>
        <v/>
      </c>
      <c r="H5422" s="31" t="str">
        <f>IF(A5422&lt;&gt;"",-Belegerfassung!J5430+Belegerfassung!K5430,"")</f>
        <v/>
      </c>
      <c r="I5422" s="49" t="str">
        <f>IFERROR(IF(H5422&lt;&gt;"",Belegerfassung!L5430*100,""),IF(OR(Belegerfassung!L5430="Leistung EU - Erlöse",Belegerfassung!L5430="Lieferungen EU-Erlöse",Belegerfassung!L5430="EUST",Belegerfassung!L5430="Bauleistungen 20%")=TRUE,"",MID(Belegerfassung!L5430,4,2)))</f>
        <v/>
      </c>
      <c r="J5422" s="6" t="str">
        <f>IF(A5422&lt;&gt;"",LEFT(Belegerfassung!D5430,40),"")</f>
        <v/>
      </c>
      <c r="K5422" t="str">
        <f>IF(A5422&lt;&gt;"",VLOOKUP(D5422,Abfrage!$F$2:$G$21,2,FALSE),"")</f>
        <v/>
      </c>
      <c r="L5422" s="6" t="str">
        <f>IF(Belegerfassung!H5430&lt;&gt;"",Belegerfassung!H5430,"")</f>
        <v/>
      </c>
      <c r="M5422" t="str">
        <f>IFERROR(IF(Belegerfassung!E5430&lt;&gt;"",VLOOKUP(Belegerfassung!E5430,Abfrage!$L$2:$M$15,2,),""),"")</f>
        <v/>
      </c>
      <c r="N5422" t="str">
        <f t="shared" si="253"/>
        <v/>
      </c>
      <c r="O5422" t="str">
        <f t="shared" si="254"/>
        <v/>
      </c>
      <c r="P5422" t="str">
        <f>IF(Belegerfassung!G5430&lt;&gt;"",CONCATENATE(Belegerfassung!G5430,".pdf"),"")</f>
        <v/>
      </c>
    </row>
    <row r="5423" spans="1:16">
      <c r="A5423" t="str">
        <f>IF(Belegerfassung!C5431&lt;&gt;"",0,"")</f>
        <v/>
      </c>
      <c r="B5423" t="str">
        <f>IFERROR(VLOOKUP(Belegerfassung!I5431,Konten!A:D,2,FALSE),"")</f>
        <v/>
      </c>
      <c r="C5423" t="str">
        <f>IF(A5423&lt;&gt;"",TEXT(Belegerfassung!C5431,"TT.MM.JJJJ"),"")</f>
        <v/>
      </c>
      <c r="D5423" t="str">
        <f>IFERROR(VLOOKUP(Belegerfassung!A5431,Abfrage!$E$2:$F$20,2,FALSE),"")</f>
        <v/>
      </c>
      <c r="E5423" t="str">
        <f>IF(A5423&lt;&gt;"",Belegerfassung!B5431,"")</f>
        <v/>
      </c>
      <c r="F5423" t="str">
        <f>IF(Belegerfassung!L5431="","",IF(Belegerfassung!L5431&lt;&gt;"",IF(Belegerfassung!L5431&lt;&gt;"",IF(Belegerfassung!J5431&lt;&gt;0,VLOOKUP(Belegerfassung!L5431,Abfrage!$A$2:$C$19,2,),VLOOKUP(Belegerfassung!L5431,Abfrage!$A$2:$C$19,3,)),"")))</f>
        <v/>
      </c>
      <c r="G5423" t="str">
        <f t="shared" si="252"/>
        <v/>
      </c>
      <c r="H5423" s="31" t="str">
        <f>IF(A5423&lt;&gt;"",-Belegerfassung!J5431+Belegerfassung!K5431,"")</f>
        <v/>
      </c>
      <c r="I5423" s="49" t="str">
        <f>IFERROR(IF(H5423&lt;&gt;"",Belegerfassung!L5431*100,""),IF(OR(Belegerfassung!L5431="Leistung EU - Erlöse",Belegerfassung!L5431="Lieferungen EU-Erlöse",Belegerfassung!L5431="EUST",Belegerfassung!L5431="Bauleistungen 20%")=TRUE,"",MID(Belegerfassung!L5431,4,2)))</f>
        <v/>
      </c>
      <c r="J5423" s="6" t="str">
        <f>IF(A5423&lt;&gt;"",LEFT(Belegerfassung!D5431,40),"")</f>
        <v/>
      </c>
      <c r="K5423" t="str">
        <f>IF(A5423&lt;&gt;"",VLOOKUP(D5423,Abfrage!$F$2:$G$21,2,FALSE),"")</f>
        <v/>
      </c>
      <c r="L5423" s="6" t="str">
        <f>IF(Belegerfassung!H5431&lt;&gt;"",Belegerfassung!H5431,"")</f>
        <v/>
      </c>
      <c r="M5423" t="str">
        <f>IFERROR(IF(Belegerfassung!E5431&lt;&gt;"",VLOOKUP(Belegerfassung!E5431,Abfrage!$L$2:$M$15,2,),""),"")</f>
        <v/>
      </c>
      <c r="N5423" t="str">
        <f t="shared" si="253"/>
        <v/>
      </c>
      <c r="O5423" t="str">
        <f t="shared" si="254"/>
        <v/>
      </c>
      <c r="P5423" t="str">
        <f>IF(Belegerfassung!G5431&lt;&gt;"",CONCATENATE(Belegerfassung!G5431,".pdf"),"")</f>
        <v/>
      </c>
    </row>
    <row r="5424" spans="1:16">
      <c r="A5424" t="str">
        <f>IF(Belegerfassung!C5432&lt;&gt;"",0,"")</f>
        <v/>
      </c>
      <c r="B5424" t="str">
        <f>IFERROR(VLOOKUP(Belegerfassung!I5432,Konten!A:D,2,FALSE),"")</f>
        <v/>
      </c>
      <c r="C5424" t="str">
        <f>IF(A5424&lt;&gt;"",TEXT(Belegerfassung!C5432,"TT.MM.JJJJ"),"")</f>
        <v/>
      </c>
      <c r="D5424" t="str">
        <f>IFERROR(VLOOKUP(Belegerfassung!A5432,Abfrage!$E$2:$F$20,2,FALSE),"")</f>
        <v/>
      </c>
      <c r="E5424" t="str">
        <f>IF(A5424&lt;&gt;"",Belegerfassung!B5432,"")</f>
        <v/>
      </c>
      <c r="F5424" t="str">
        <f>IF(Belegerfassung!L5432="","",IF(Belegerfassung!L5432&lt;&gt;"",IF(Belegerfassung!L5432&lt;&gt;"",IF(Belegerfassung!J5432&lt;&gt;0,VLOOKUP(Belegerfassung!L5432,Abfrage!$A$2:$C$19,2,),VLOOKUP(Belegerfassung!L5432,Abfrage!$A$2:$C$19,3,)),"")))</f>
        <v/>
      </c>
      <c r="G5424" t="str">
        <f t="shared" si="252"/>
        <v/>
      </c>
      <c r="H5424" s="31" t="str">
        <f>IF(A5424&lt;&gt;"",-Belegerfassung!J5432+Belegerfassung!K5432,"")</f>
        <v/>
      </c>
      <c r="I5424" s="49" t="str">
        <f>IFERROR(IF(H5424&lt;&gt;"",Belegerfassung!L5432*100,""),IF(OR(Belegerfassung!L5432="Leistung EU - Erlöse",Belegerfassung!L5432="Lieferungen EU-Erlöse",Belegerfassung!L5432="EUST",Belegerfassung!L5432="Bauleistungen 20%")=TRUE,"",MID(Belegerfassung!L5432,4,2)))</f>
        <v/>
      </c>
      <c r="J5424" s="6" t="str">
        <f>IF(A5424&lt;&gt;"",LEFT(Belegerfassung!D5432,40),"")</f>
        <v/>
      </c>
      <c r="K5424" t="str">
        <f>IF(A5424&lt;&gt;"",VLOOKUP(D5424,Abfrage!$F$2:$G$21,2,FALSE),"")</f>
        <v/>
      </c>
      <c r="L5424" s="6" t="str">
        <f>IF(Belegerfassung!H5432&lt;&gt;"",Belegerfassung!H5432,"")</f>
        <v/>
      </c>
      <c r="M5424" t="str">
        <f>IFERROR(IF(Belegerfassung!E5432&lt;&gt;"",VLOOKUP(Belegerfassung!E5432,Abfrage!$L$2:$M$15,2,),""),"")</f>
        <v/>
      </c>
      <c r="N5424" t="str">
        <f t="shared" si="253"/>
        <v/>
      </c>
      <c r="O5424" t="str">
        <f t="shared" si="254"/>
        <v/>
      </c>
      <c r="P5424" t="str">
        <f>IF(Belegerfassung!G5432&lt;&gt;"",CONCATENATE(Belegerfassung!G5432,".pdf"),"")</f>
        <v/>
      </c>
    </row>
    <row r="5425" spans="1:16">
      <c r="A5425" t="str">
        <f>IF(Belegerfassung!C5433&lt;&gt;"",0,"")</f>
        <v/>
      </c>
      <c r="B5425" t="str">
        <f>IFERROR(VLOOKUP(Belegerfassung!I5433,Konten!A:D,2,FALSE),"")</f>
        <v/>
      </c>
      <c r="C5425" t="str">
        <f>IF(A5425&lt;&gt;"",TEXT(Belegerfassung!C5433,"TT.MM.JJJJ"),"")</f>
        <v/>
      </c>
      <c r="D5425" t="str">
        <f>IFERROR(VLOOKUP(Belegerfassung!A5433,Abfrage!$E$2:$F$20,2,FALSE),"")</f>
        <v/>
      </c>
      <c r="E5425" t="str">
        <f>IF(A5425&lt;&gt;"",Belegerfassung!B5433,"")</f>
        <v/>
      </c>
      <c r="F5425" t="str">
        <f>IF(Belegerfassung!L5433="","",IF(Belegerfassung!L5433&lt;&gt;"",IF(Belegerfassung!L5433&lt;&gt;"",IF(Belegerfassung!J5433&lt;&gt;0,VLOOKUP(Belegerfassung!L5433,Abfrage!$A$2:$C$19,2,),VLOOKUP(Belegerfassung!L5433,Abfrage!$A$2:$C$19,3,)),"")))</f>
        <v/>
      </c>
      <c r="G5425" t="str">
        <f t="shared" si="252"/>
        <v/>
      </c>
      <c r="H5425" s="31" t="str">
        <f>IF(A5425&lt;&gt;"",-Belegerfassung!J5433+Belegerfassung!K5433,"")</f>
        <v/>
      </c>
      <c r="I5425" s="49" t="str">
        <f>IFERROR(IF(H5425&lt;&gt;"",Belegerfassung!L5433*100,""),IF(OR(Belegerfassung!L5433="Leistung EU - Erlöse",Belegerfassung!L5433="Lieferungen EU-Erlöse",Belegerfassung!L5433="EUST",Belegerfassung!L5433="Bauleistungen 20%")=TRUE,"",MID(Belegerfassung!L5433,4,2)))</f>
        <v/>
      </c>
      <c r="J5425" s="6" t="str">
        <f>IF(A5425&lt;&gt;"",LEFT(Belegerfassung!D5433,40),"")</f>
        <v/>
      </c>
      <c r="K5425" t="str">
        <f>IF(A5425&lt;&gt;"",VLOOKUP(D5425,Abfrage!$F$2:$G$21,2,FALSE),"")</f>
        <v/>
      </c>
      <c r="L5425" s="6" t="str">
        <f>IF(Belegerfassung!H5433&lt;&gt;"",Belegerfassung!H5433,"")</f>
        <v/>
      </c>
      <c r="M5425" t="str">
        <f>IFERROR(IF(Belegerfassung!E5433&lt;&gt;"",VLOOKUP(Belegerfassung!E5433,Abfrage!$L$2:$M$15,2,),""),"")</f>
        <v/>
      </c>
      <c r="N5425" t="str">
        <f t="shared" si="253"/>
        <v/>
      </c>
      <c r="O5425" t="str">
        <f t="shared" si="254"/>
        <v/>
      </c>
      <c r="P5425" t="str">
        <f>IF(Belegerfassung!G5433&lt;&gt;"",CONCATENATE(Belegerfassung!G5433,".pdf"),"")</f>
        <v/>
      </c>
    </row>
    <row r="5426" spans="1:16">
      <c r="A5426" t="str">
        <f>IF(Belegerfassung!C5434&lt;&gt;"",0,"")</f>
        <v/>
      </c>
      <c r="B5426" t="str">
        <f>IFERROR(VLOOKUP(Belegerfassung!I5434,Konten!A:D,2,FALSE),"")</f>
        <v/>
      </c>
      <c r="C5426" t="str">
        <f>IF(A5426&lt;&gt;"",TEXT(Belegerfassung!C5434,"TT.MM.JJJJ"),"")</f>
        <v/>
      </c>
      <c r="D5426" t="str">
        <f>IFERROR(VLOOKUP(Belegerfassung!A5434,Abfrage!$E$2:$F$20,2,FALSE),"")</f>
        <v/>
      </c>
      <c r="E5426" t="str">
        <f>IF(A5426&lt;&gt;"",Belegerfassung!B5434,"")</f>
        <v/>
      </c>
      <c r="F5426" t="str">
        <f>IF(Belegerfassung!L5434="","",IF(Belegerfassung!L5434&lt;&gt;"",IF(Belegerfassung!L5434&lt;&gt;"",IF(Belegerfassung!J5434&lt;&gt;0,VLOOKUP(Belegerfassung!L5434,Abfrage!$A$2:$C$19,2,),VLOOKUP(Belegerfassung!L5434,Abfrage!$A$2:$C$19,3,)),"")))</f>
        <v/>
      </c>
      <c r="G5426" t="str">
        <f t="shared" si="252"/>
        <v/>
      </c>
      <c r="H5426" s="31" t="str">
        <f>IF(A5426&lt;&gt;"",-Belegerfassung!J5434+Belegerfassung!K5434,"")</f>
        <v/>
      </c>
      <c r="I5426" s="49" t="str">
        <f>IFERROR(IF(H5426&lt;&gt;"",Belegerfassung!L5434*100,""),IF(OR(Belegerfassung!L5434="Leistung EU - Erlöse",Belegerfassung!L5434="Lieferungen EU-Erlöse",Belegerfassung!L5434="EUST",Belegerfassung!L5434="Bauleistungen 20%")=TRUE,"",MID(Belegerfassung!L5434,4,2)))</f>
        <v/>
      </c>
      <c r="J5426" s="6" t="str">
        <f>IF(A5426&lt;&gt;"",LEFT(Belegerfassung!D5434,40),"")</f>
        <v/>
      </c>
      <c r="K5426" t="str">
        <f>IF(A5426&lt;&gt;"",VLOOKUP(D5426,Abfrage!$F$2:$G$21,2,FALSE),"")</f>
        <v/>
      </c>
      <c r="L5426" s="6" t="str">
        <f>IF(Belegerfassung!H5434&lt;&gt;"",Belegerfassung!H5434,"")</f>
        <v/>
      </c>
      <c r="M5426" t="str">
        <f>IFERROR(IF(Belegerfassung!E5434&lt;&gt;"",VLOOKUP(Belegerfassung!E5434,Abfrage!$L$2:$M$15,2,),""),"")</f>
        <v/>
      </c>
      <c r="N5426" t="str">
        <f t="shared" si="253"/>
        <v/>
      </c>
      <c r="O5426" t="str">
        <f t="shared" si="254"/>
        <v/>
      </c>
      <c r="P5426" t="str">
        <f>IF(Belegerfassung!G5434&lt;&gt;"",CONCATENATE(Belegerfassung!G5434,".pdf"),"")</f>
        <v/>
      </c>
    </row>
    <row r="5427" spans="1:16">
      <c r="A5427" t="str">
        <f>IF(Belegerfassung!C5435&lt;&gt;"",0,"")</f>
        <v/>
      </c>
      <c r="B5427" t="str">
        <f>IFERROR(VLOOKUP(Belegerfassung!I5435,Konten!A:D,2,FALSE),"")</f>
        <v/>
      </c>
      <c r="C5427" t="str">
        <f>IF(A5427&lt;&gt;"",TEXT(Belegerfassung!C5435,"TT.MM.JJJJ"),"")</f>
        <v/>
      </c>
      <c r="D5427" t="str">
        <f>IFERROR(VLOOKUP(Belegerfassung!A5435,Abfrage!$E$2:$F$20,2,FALSE),"")</f>
        <v/>
      </c>
      <c r="E5427" t="str">
        <f>IF(A5427&lt;&gt;"",Belegerfassung!B5435,"")</f>
        <v/>
      </c>
      <c r="F5427" t="str">
        <f>IF(Belegerfassung!L5435="","",IF(Belegerfassung!L5435&lt;&gt;"",IF(Belegerfassung!L5435&lt;&gt;"",IF(Belegerfassung!J5435&lt;&gt;0,VLOOKUP(Belegerfassung!L5435,Abfrage!$A$2:$C$19,2,),VLOOKUP(Belegerfassung!L5435,Abfrage!$A$2:$C$19,3,)),"")))</f>
        <v/>
      </c>
      <c r="G5427" t="str">
        <f t="shared" si="252"/>
        <v/>
      </c>
      <c r="H5427" s="31" t="str">
        <f>IF(A5427&lt;&gt;"",-Belegerfassung!J5435+Belegerfassung!K5435,"")</f>
        <v/>
      </c>
      <c r="I5427" s="49" t="str">
        <f>IFERROR(IF(H5427&lt;&gt;"",Belegerfassung!L5435*100,""),IF(OR(Belegerfassung!L5435="Leistung EU - Erlöse",Belegerfassung!L5435="Lieferungen EU-Erlöse",Belegerfassung!L5435="EUST",Belegerfassung!L5435="Bauleistungen 20%")=TRUE,"",MID(Belegerfassung!L5435,4,2)))</f>
        <v/>
      </c>
      <c r="J5427" s="6" t="str">
        <f>IF(A5427&lt;&gt;"",LEFT(Belegerfassung!D5435,40),"")</f>
        <v/>
      </c>
      <c r="K5427" t="str">
        <f>IF(A5427&lt;&gt;"",VLOOKUP(D5427,Abfrage!$F$2:$G$21,2,FALSE),"")</f>
        <v/>
      </c>
      <c r="L5427" s="6" t="str">
        <f>IF(Belegerfassung!H5435&lt;&gt;"",Belegerfassung!H5435,"")</f>
        <v/>
      </c>
      <c r="M5427" t="str">
        <f>IFERROR(IF(Belegerfassung!E5435&lt;&gt;"",VLOOKUP(Belegerfassung!E5435,Abfrage!$L$2:$M$15,2,),""),"")</f>
        <v/>
      </c>
      <c r="N5427" t="str">
        <f t="shared" si="253"/>
        <v/>
      </c>
      <c r="O5427" t="str">
        <f t="shared" si="254"/>
        <v/>
      </c>
      <c r="P5427" t="str">
        <f>IF(Belegerfassung!G5435&lt;&gt;"",CONCATENATE(Belegerfassung!G5435,".pdf"),"")</f>
        <v/>
      </c>
    </row>
    <row r="5428" spans="1:16">
      <c r="A5428" t="str">
        <f>IF(Belegerfassung!C5436&lt;&gt;"",0,"")</f>
        <v/>
      </c>
      <c r="B5428" t="str">
        <f>IFERROR(VLOOKUP(Belegerfassung!I5436,Konten!A:D,2,FALSE),"")</f>
        <v/>
      </c>
      <c r="C5428" t="str">
        <f>IF(A5428&lt;&gt;"",TEXT(Belegerfassung!C5436,"TT.MM.JJJJ"),"")</f>
        <v/>
      </c>
      <c r="D5428" t="str">
        <f>IFERROR(VLOOKUP(Belegerfassung!A5436,Abfrage!$E$2:$F$20,2,FALSE),"")</f>
        <v/>
      </c>
      <c r="E5428" t="str">
        <f>IF(A5428&lt;&gt;"",Belegerfassung!B5436,"")</f>
        <v/>
      </c>
      <c r="F5428" t="str">
        <f>IF(Belegerfassung!L5436="","",IF(Belegerfassung!L5436&lt;&gt;"",IF(Belegerfassung!L5436&lt;&gt;"",IF(Belegerfassung!J5436&lt;&gt;0,VLOOKUP(Belegerfassung!L5436,Abfrage!$A$2:$C$19,2,),VLOOKUP(Belegerfassung!L5436,Abfrage!$A$2:$C$19,3,)),"")))</f>
        <v/>
      </c>
      <c r="G5428" t="str">
        <f t="shared" si="252"/>
        <v/>
      </c>
      <c r="H5428" s="31" t="str">
        <f>IF(A5428&lt;&gt;"",-Belegerfassung!J5436+Belegerfassung!K5436,"")</f>
        <v/>
      </c>
      <c r="I5428" s="49" t="str">
        <f>IFERROR(IF(H5428&lt;&gt;"",Belegerfassung!L5436*100,""),IF(OR(Belegerfassung!L5436="Leistung EU - Erlöse",Belegerfassung!L5436="Lieferungen EU-Erlöse",Belegerfassung!L5436="EUST",Belegerfassung!L5436="Bauleistungen 20%")=TRUE,"",MID(Belegerfassung!L5436,4,2)))</f>
        <v/>
      </c>
      <c r="J5428" s="6" t="str">
        <f>IF(A5428&lt;&gt;"",LEFT(Belegerfassung!D5436,40),"")</f>
        <v/>
      </c>
      <c r="K5428" t="str">
        <f>IF(A5428&lt;&gt;"",VLOOKUP(D5428,Abfrage!$F$2:$G$21,2,FALSE),"")</f>
        <v/>
      </c>
      <c r="L5428" s="6" t="str">
        <f>IF(Belegerfassung!H5436&lt;&gt;"",Belegerfassung!H5436,"")</f>
        <v/>
      </c>
      <c r="M5428" t="str">
        <f>IFERROR(IF(Belegerfassung!E5436&lt;&gt;"",VLOOKUP(Belegerfassung!E5436,Abfrage!$L$2:$M$15,2,),""),"")</f>
        <v/>
      </c>
      <c r="N5428" t="str">
        <f t="shared" si="253"/>
        <v/>
      </c>
      <c r="O5428" t="str">
        <f t="shared" si="254"/>
        <v/>
      </c>
      <c r="P5428" t="str">
        <f>IF(Belegerfassung!G5436&lt;&gt;"",CONCATENATE(Belegerfassung!G5436,".pdf"),"")</f>
        <v/>
      </c>
    </row>
    <row r="5429" spans="1:16">
      <c r="A5429" t="str">
        <f>IF(Belegerfassung!C5437&lt;&gt;"",0,"")</f>
        <v/>
      </c>
      <c r="B5429" t="str">
        <f>IFERROR(VLOOKUP(Belegerfassung!I5437,Konten!A:D,2,FALSE),"")</f>
        <v/>
      </c>
      <c r="C5429" t="str">
        <f>IF(A5429&lt;&gt;"",TEXT(Belegerfassung!C5437,"TT.MM.JJJJ"),"")</f>
        <v/>
      </c>
      <c r="D5429" t="str">
        <f>IFERROR(VLOOKUP(Belegerfassung!A5437,Abfrage!$E$2:$F$20,2,FALSE),"")</f>
        <v/>
      </c>
      <c r="E5429" t="str">
        <f>IF(A5429&lt;&gt;"",Belegerfassung!B5437,"")</f>
        <v/>
      </c>
      <c r="F5429" t="str">
        <f>IF(Belegerfassung!L5437="","",IF(Belegerfassung!L5437&lt;&gt;"",IF(Belegerfassung!L5437&lt;&gt;"",IF(Belegerfassung!J5437&lt;&gt;0,VLOOKUP(Belegerfassung!L5437,Abfrage!$A$2:$C$19,2,),VLOOKUP(Belegerfassung!L5437,Abfrage!$A$2:$C$19,3,)),"")))</f>
        <v/>
      </c>
      <c r="G5429" t="str">
        <f t="shared" si="252"/>
        <v/>
      </c>
      <c r="H5429" s="31" t="str">
        <f>IF(A5429&lt;&gt;"",-Belegerfassung!J5437+Belegerfassung!K5437,"")</f>
        <v/>
      </c>
      <c r="I5429" s="49" t="str">
        <f>IFERROR(IF(H5429&lt;&gt;"",Belegerfassung!L5437*100,""),IF(OR(Belegerfassung!L5437="Leistung EU - Erlöse",Belegerfassung!L5437="Lieferungen EU-Erlöse",Belegerfassung!L5437="EUST",Belegerfassung!L5437="Bauleistungen 20%")=TRUE,"",MID(Belegerfassung!L5437,4,2)))</f>
        <v/>
      </c>
      <c r="J5429" s="6" t="str">
        <f>IF(A5429&lt;&gt;"",LEFT(Belegerfassung!D5437,40),"")</f>
        <v/>
      </c>
      <c r="K5429" t="str">
        <f>IF(A5429&lt;&gt;"",VLOOKUP(D5429,Abfrage!$F$2:$G$21,2,FALSE),"")</f>
        <v/>
      </c>
      <c r="L5429" s="6" t="str">
        <f>IF(Belegerfassung!H5437&lt;&gt;"",Belegerfassung!H5437,"")</f>
        <v/>
      </c>
      <c r="M5429" t="str">
        <f>IFERROR(IF(Belegerfassung!E5437&lt;&gt;"",VLOOKUP(Belegerfassung!E5437,Abfrage!$L$2:$M$15,2,),""),"")</f>
        <v/>
      </c>
      <c r="N5429" t="str">
        <f t="shared" si="253"/>
        <v/>
      </c>
      <c r="O5429" t="str">
        <f t="shared" si="254"/>
        <v/>
      </c>
      <c r="P5429" t="str">
        <f>IF(Belegerfassung!G5437&lt;&gt;"",CONCATENATE(Belegerfassung!G5437,".pdf"),"")</f>
        <v/>
      </c>
    </row>
    <row r="5430" spans="1:16">
      <c r="A5430" t="str">
        <f>IF(Belegerfassung!C5438&lt;&gt;"",0,"")</f>
        <v/>
      </c>
      <c r="B5430" t="str">
        <f>IFERROR(VLOOKUP(Belegerfassung!I5438,Konten!A:D,2,FALSE),"")</f>
        <v/>
      </c>
      <c r="C5430" t="str">
        <f>IF(A5430&lt;&gt;"",TEXT(Belegerfassung!C5438,"TT.MM.JJJJ"),"")</f>
        <v/>
      </c>
      <c r="D5430" t="str">
        <f>IFERROR(VLOOKUP(Belegerfassung!A5438,Abfrage!$E$2:$F$20,2,FALSE),"")</f>
        <v/>
      </c>
      <c r="E5430" t="str">
        <f>IF(A5430&lt;&gt;"",Belegerfassung!B5438,"")</f>
        <v/>
      </c>
      <c r="F5430" t="str">
        <f>IF(Belegerfassung!L5438="","",IF(Belegerfassung!L5438&lt;&gt;"",IF(Belegerfassung!L5438&lt;&gt;"",IF(Belegerfassung!J5438&lt;&gt;0,VLOOKUP(Belegerfassung!L5438,Abfrage!$A$2:$C$19,2,),VLOOKUP(Belegerfassung!L5438,Abfrage!$A$2:$C$19,3,)),"")))</f>
        <v/>
      </c>
      <c r="G5430" t="str">
        <f t="shared" si="252"/>
        <v/>
      </c>
      <c r="H5430" s="31" t="str">
        <f>IF(A5430&lt;&gt;"",-Belegerfassung!J5438+Belegerfassung!K5438,"")</f>
        <v/>
      </c>
      <c r="I5430" s="49" t="str">
        <f>IFERROR(IF(H5430&lt;&gt;"",Belegerfassung!L5438*100,""),IF(OR(Belegerfassung!L5438="Leistung EU - Erlöse",Belegerfassung!L5438="Lieferungen EU-Erlöse",Belegerfassung!L5438="EUST",Belegerfassung!L5438="Bauleistungen 20%")=TRUE,"",MID(Belegerfassung!L5438,4,2)))</f>
        <v/>
      </c>
      <c r="J5430" s="6" t="str">
        <f>IF(A5430&lt;&gt;"",LEFT(Belegerfassung!D5438,40),"")</f>
        <v/>
      </c>
      <c r="K5430" t="str">
        <f>IF(A5430&lt;&gt;"",VLOOKUP(D5430,Abfrage!$F$2:$G$21,2,FALSE),"")</f>
        <v/>
      </c>
      <c r="L5430" s="6" t="str">
        <f>IF(Belegerfassung!H5438&lt;&gt;"",Belegerfassung!H5438,"")</f>
        <v/>
      </c>
      <c r="M5430" t="str">
        <f>IFERROR(IF(Belegerfassung!E5438&lt;&gt;"",VLOOKUP(Belegerfassung!E5438,Abfrage!$L$2:$M$15,2,),""),"")</f>
        <v/>
      </c>
      <c r="N5430" t="str">
        <f t="shared" si="253"/>
        <v/>
      </c>
      <c r="O5430" t="str">
        <f t="shared" si="254"/>
        <v/>
      </c>
      <c r="P5430" t="str">
        <f>IF(Belegerfassung!G5438&lt;&gt;"",CONCATENATE(Belegerfassung!G5438,".pdf"),"")</f>
        <v/>
      </c>
    </row>
    <row r="5431" spans="1:16">
      <c r="A5431" t="str">
        <f>IF(Belegerfassung!C5439&lt;&gt;"",0,"")</f>
        <v/>
      </c>
      <c r="B5431" t="str">
        <f>IFERROR(VLOOKUP(Belegerfassung!I5439,Konten!A:D,2,FALSE),"")</f>
        <v/>
      </c>
      <c r="C5431" t="str">
        <f>IF(A5431&lt;&gt;"",TEXT(Belegerfassung!C5439,"TT.MM.JJJJ"),"")</f>
        <v/>
      </c>
      <c r="D5431" t="str">
        <f>IFERROR(VLOOKUP(Belegerfassung!A5439,Abfrage!$E$2:$F$20,2,FALSE),"")</f>
        <v/>
      </c>
      <c r="E5431" t="str">
        <f>IF(A5431&lt;&gt;"",Belegerfassung!B5439,"")</f>
        <v/>
      </c>
      <c r="F5431" t="str">
        <f>IF(Belegerfassung!L5439="","",IF(Belegerfassung!L5439&lt;&gt;"",IF(Belegerfassung!L5439&lt;&gt;"",IF(Belegerfassung!J5439&lt;&gt;0,VLOOKUP(Belegerfassung!L5439,Abfrage!$A$2:$C$19,2,),VLOOKUP(Belegerfassung!L5439,Abfrage!$A$2:$C$19,3,)),"")))</f>
        <v/>
      </c>
      <c r="G5431" t="str">
        <f t="shared" si="252"/>
        <v/>
      </c>
      <c r="H5431" s="31" t="str">
        <f>IF(A5431&lt;&gt;"",-Belegerfassung!J5439+Belegerfassung!K5439,"")</f>
        <v/>
      </c>
      <c r="I5431" s="49" t="str">
        <f>IFERROR(IF(H5431&lt;&gt;"",Belegerfassung!L5439*100,""),IF(OR(Belegerfassung!L5439="Leistung EU - Erlöse",Belegerfassung!L5439="Lieferungen EU-Erlöse",Belegerfassung!L5439="EUST",Belegerfassung!L5439="Bauleistungen 20%")=TRUE,"",MID(Belegerfassung!L5439,4,2)))</f>
        <v/>
      </c>
      <c r="J5431" s="6" t="str">
        <f>IF(A5431&lt;&gt;"",LEFT(Belegerfassung!D5439,40),"")</f>
        <v/>
      </c>
      <c r="K5431" t="str">
        <f>IF(A5431&lt;&gt;"",VLOOKUP(D5431,Abfrage!$F$2:$G$21,2,FALSE),"")</f>
        <v/>
      </c>
      <c r="L5431" s="6" t="str">
        <f>IF(Belegerfassung!H5439&lt;&gt;"",Belegerfassung!H5439,"")</f>
        <v/>
      </c>
      <c r="M5431" t="str">
        <f>IFERROR(IF(Belegerfassung!E5439&lt;&gt;"",VLOOKUP(Belegerfassung!E5439,Abfrage!$L$2:$M$15,2,),""),"")</f>
        <v/>
      </c>
      <c r="N5431" t="str">
        <f t="shared" si="253"/>
        <v/>
      </c>
      <c r="O5431" t="str">
        <f t="shared" si="254"/>
        <v/>
      </c>
      <c r="P5431" t="str">
        <f>IF(Belegerfassung!G5439&lt;&gt;"",CONCATENATE(Belegerfassung!G5439,".pdf"),"")</f>
        <v/>
      </c>
    </row>
    <row r="5432" spans="1:16">
      <c r="A5432" t="str">
        <f>IF(Belegerfassung!C5440&lt;&gt;"",0,"")</f>
        <v/>
      </c>
      <c r="B5432" t="str">
        <f>IFERROR(VLOOKUP(Belegerfassung!I5440,Konten!A:D,2,FALSE),"")</f>
        <v/>
      </c>
      <c r="C5432" t="str">
        <f>IF(A5432&lt;&gt;"",TEXT(Belegerfassung!C5440,"TT.MM.JJJJ"),"")</f>
        <v/>
      </c>
      <c r="D5432" t="str">
        <f>IFERROR(VLOOKUP(Belegerfassung!A5440,Abfrage!$E$2:$F$20,2,FALSE),"")</f>
        <v/>
      </c>
      <c r="E5432" t="str">
        <f>IF(A5432&lt;&gt;"",Belegerfassung!B5440,"")</f>
        <v/>
      </c>
      <c r="F5432" t="str">
        <f>IF(Belegerfassung!L5440="","",IF(Belegerfassung!L5440&lt;&gt;"",IF(Belegerfassung!L5440&lt;&gt;"",IF(Belegerfassung!J5440&lt;&gt;0,VLOOKUP(Belegerfassung!L5440,Abfrage!$A$2:$C$19,2,),VLOOKUP(Belegerfassung!L5440,Abfrage!$A$2:$C$19,3,)),"")))</f>
        <v/>
      </c>
      <c r="G5432" t="str">
        <f t="shared" si="252"/>
        <v/>
      </c>
      <c r="H5432" s="31" t="str">
        <f>IF(A5432&lt;&gt;"",-Belegerfassung!J5440+Belegerfassung!K5440,"")</f>
        <v/>
      </c>
      <c r="I5432" s="49" t="str">
        <f>IFERROR(IF(H5432&lt;&gt;"",Belegerfassung!L5440*100,""),IF(OR(Belegerfassung!L5440="Leistung EU - Erlöse",Belegerfassung!L5440="Lieferungen EU-Erlöse",Belegerfassung!L5440="EUST",Belegerfassung!L5440="Bauleistungen 20%")=TRUE,"",MID(Belegerfassung!L5440,4,2)))</f>
        <v/>
      </c>
      <c r="J5432" s="6" t="str">
        <f>IF(A5432&lt;&gt;"",LEFT(Belegerfassung!D5440,40),"")</f>
        <v/>
      </c>
      <c r="K5432" t="str">
        <f>IF(A5432&lt;&gt;"",VLOOKUP(D5432,Abfrage!$F$2:$G$21,2,FALSE),"")</f>
        <v/>
      </c>
      <c r="L5432" s="6" t="str">
        <f>IF(Belegerfassung!H5440&lt;&gt;"",Belegerfassung!H5440,"")</f>
        <v/>
      </c>
      <c r="M5432" t="str">
        <f>IFERROR(IF(Belegerfassung!E5440&lt;&gt;"",VLOOKUP(Belegerfassung!E5440,Abfrage!$L$2:$M$15,2,),""),"")</f>
        <v/>
      </c>
      <c r="N5432" t="str">
        <f t="shared" si="253"/>
        <v/>
      </c>
      <c r="O5432" t="str">
        <f t="shared" si="254"/>
        <v/>
      </c>
      <c r="P5432" t="str">
        <f>IF(Belegerfassung!G5440&lt;&gt;"",CONCATENATE(Belegerfassung!G5440,".pdf"),"")</f>
        <v/>
      </c>
    </row>
    <row r="5433" spans="1:16">
      <c r="A5433" t="str">
        <f>IF(Belegerfassung!C5441&lt;&gt;"",0,"")</f>
        <v/>
      </c>
      <c r="B5433" t="str">
        <f>IFERROR(VLOOKUP(Belegerfassung!I5441,Konten!A:D,2,FALSE),"")</f>
        <v/>
      </c>
      <c r="C5433" t="str">
        <f>IF(A5433&lt;&gt;"",TEXT(Belegerfassung!C5441,"TT.MM.JJJJ"),"")</f>
        <v/>
      </c>
      <c r="D5433" t="str">
        <f>IFERROR(VLOOKUP(Belegerfassung!A5441,Abfrage!$E$2:$F$20,2,FALSE),"")</f>
        <v/>
      </c>
      <c r="E5433" t="str">
        <f>IF(A5433&lt;&gt;"",Belegerfassung!B5441,"")</f>
        <v/>
      </c>
      <c r="F5433" t="str">
        <f>IF(Belegerfassung!L5441="","",IF(Belegerfassung!L5441&lt;&gt;"",IF(Belegerfassung!L5441&lt;&gt;"",IF(Belegerfassung!J5441&lt;&gt;0,VLOOKUP(Belegerfassung!L5441,Abfrage!$A$2:$C$19,2,),VLOOKUP(Belegerfassung!L5441,Abfrage!$A$2:$C$19,3,)),"")))</f>
        <v/>
      </c>
      <c r="G5433" t="str">
        <f t="shared" si="252"/>
        <v/>
      </c>
      <c r="H5433" s="31" t="str">
        <f>IF(A5433&lt;&gt;"",-Belegerfassung!J5441+Belegerfassung!K5441,"")</f>
        <v/>
      </c>
      <c r="I5433" s="49" t="str">
        <f>IFERROR(IF(H5433&lt;&gt;"",Belegerfassung!L5441*100,""),IF(OR(Belegerfassung!L5441="Leistung EU - Erlöse",Belegerfassung!L5441="Lieferungen EU-Erlöse",Belegerfassung!L5441="EUST",Belegerfassung!L5441="Bauleistungen 20%")=TRUE,"",MID(Belegerfassung!L5441,4,2)))</f>
        <v/>
      </c>
      <c r="J5433" s="6" t="str">
        <f>IF(A5433&lt;&gt;"",LEFT(Belegerfassung!D5441,40),"")</f>
        <v/>
      </c>
      <c r="K5433" t="str">
        <f>IF(A5433&lt;&gt;"",VLOOKUP(D5433,Abfrage!$F$2:$G$21,2,FALSE),"")</f>
        <v/>
      </c>
      <c r="L5433" s="6" t="str">
        <f>IF(Belegerfassung!H5441&lt;&gt;"",Belegerfassung!H5441,"")</f>
        <v/>
      </c>
      <c r="M5433" t="str">
        <f>IFERROR(IF(Belegerfassung!E5441&lt;&gt;"",VLOOKUP(Belegerfassung!E5441,Abfrage!$L$2:$M$15,2,),""),"")</f>
        <v/>
      </c>
      <c r="N5433" t="str">
        <f t="shared" si="253"/>
        <v/>
      </c>
      <c r="O5433" t="str">
        <f t="shared" si="254"/>
        <v/>
      </c>
      <c r="P5433" t="str">
        <f>IF(Belegerfassung!G5441&lt;&gt;"",CONCATENATE(Belegerfassung!G5441,".pdf"),"")</f>
        <v/>
      </c>
    </row>
    <row r="5434" spans="1:16">
      <c r="A5434" t="str">
        <f>IF(Belegerfassung!C5442&lt;&gt;"",0,"")</f>
        <v/>
      </c>
      <c r="B5434" t="str">
        <f>IFERROR(VLOOKUP(Belegerfassung!I5442,Konten!A:D,2,FALSE),"")</f>
        <v/>
      </c>
      <c r="C5434" t="str">
        <f>IF(A5434&lt;&gt;"",TEXT(Belegerfassung!C5442,"TT.MM.JJJJ"),"")</f>
        <v/>
      </c>
      <c r="D5434" t="str">
        <f>IFERROR(VLOOKUP(Belegerfassung!A5442,Abfrage!$E$2:$F$20,2,FALSE),"")</f>
        <v/>
      </c>
      <c r="E5434" t="str">
        <f>IF(A5434&lt;&gt;"",Belegerfassung!B5442,"")</f>
        <v/>
      </c>
      <c r="F5434" t="str">
        <f>IF(Belegerfassung!L5442="","",IF(Belegerfassung!L5442&lt;&gt;"",IF(Belegerfassung!L5442&lt;&gt;"",IF(Belegerfassung!J5442&lt;&gt;0,VLOOKUP(Belegerfassung!L5442,Abfrage!$A$2:$C$19,2,),VLOOKUP(Belegerfassung!L5442,Abfrage!$A$2:$C$19,3,)),"")))</f>
        <v/>
      </c>
      <c r="G5434" t="str">
        <f t="shared" si="252"/>
        <v/>
      </c>
      <c r="H5434" s="31" t="str">
        <f>IF(A5434&lt;&gt;"",-Belegerfassung!J5442+Belegerfassung!K5442,"")</f>
        <v/>
      </c>
      <c r="I5434" s="49" t="str">
        <f>IFERROR(IF(H5434&lt;&gt;"",Belegerfassung!L5442*100,""),IF(OR(Belegerfassung!L5442="Leistung EU - Erlöse",Belegerfassung!L5442="Lieferungen EU-Erlöse",Belegerfassung!L5442="EUST",Belegerfassung!L5442="Bauleistungen 20%")=TRUE,"",MID(Belegerfassung!L5442,4,2)))</f>
        <v/>
      </c>
      <c r="J5434" s="6" t="str">
        <f>IF(A5434&lt;&gt;"",LEFT(Belegerfassung!D5442,40),"")</f>
        <v/>
      </c>
      <c r="K5434" t="str">
        <f>IF(A5434&lt;&gt;"",VLOOKUP(D5434,Abfrage!$F$2:$G$21,2,FALSE),"")</f>
        <v/>
      </c>
      <c r="L5434" s="6" t="str">
        <f>IF(Belegerfassung!H5442&lt;&gt;"",Belegerfassung!H5442,"")</f>
        <v/>
      </c>
      <c r="M5434" t="str">
        <f>IFERROR(IF(Belegerfassung!E5442&lt;&gt;"",VLOOKUP(Belegerfassung!E5442,Abfrage!$L$2:$M$15,2,),""),"")</f>
        <v/>
      </c>
      <c r="N5434" t="str">
        <f t="shared" si="253"/>
        <v/>
      </c>
      <c r="O5434" t="str">
        <f t="shared" si="254"/>
        <v/>
      </c>
      <c r="P5434" t="str">
        <f>IF(Belegerfassung!G5442&lt;&gt;"",CONCATENATE(Belegerfassung!G5442,".pdf"),"")</f>
        <v/>
      </c>
    </row>
    <row r="5435" spans="1:16">
      <c r="A5435" t="str">
        <f>IF(Belegerfassung!C5443&lt;&gt;"",0,"")</f>
        <v/>
      </c>
      <c r="B5435" t="str">
        <f>IFERROR(VLOOKUP(Belegerfassung!I5443,Konten!A:D,2,FALSE),"")</f>
        <v/>
      </c>
      <c r="C5435" t="str">
        <f>IF(A5435&lt;&gt;"",TEXT(Belegerfassung!C5443,"TT.MM.JJJJ"),"")</f>
        <v/>
      </c>
      <c r="D5435" t="str">
        <f>IFERROR(VLOOKUP(Belegerfassung!A5443,Abfrage!$E$2:$F$20,2,FALSE),"")</f>
        <v/>
      </c>
      <c r="E5435" t="str">
        <f>IF(A5435&lt;&gt;"",Belegerfassung!B5443,"")</f>
        <v/>
      </c>
      <c r="F5435" t="str">
        <f>IF(Belegerfassung!L5443="","",IF(Belegerfassung!L5443&lt;&gt;"",IF(Belegerfassung!L5443&lt;&gt;"",IF(Belegerfassung!J5443&lt;&gt;0,VLOOKUP(Belegerfassung!L5443,Abfrage!$A$2:$C$19,2,),VLOOKUP(Belegerfassung!L5443,Abfrage!$A$2:$C$19,3,)),"")))</f>
        <v/>
      </c>
      <c r="G5435" t="str">
        <f t="shared" si="252"/>
        <v/>
      </c>
      <c r="H5435" s="31" t="str">
        <f>IF(A5435&lt;&gt;"",-Belegerfassung!J5443+Belegerfassung!K5443,"")</f>
        <v/>
      </c>
      <c r="I5435" s="49" t="str">
        <f>IFERROR(IF(H5435&lt;&gt;"",Belegerfassung!L5443*100,""),IF(OR(Belegerfassung!L5443="Leistung EU - Erlöse",Belegerfassung!L5443="Lieferungen EU-Erlöse",Belegerfassung!L5443="EUST",Belegerfassung!L5443="Bauleistungen 20%")=TRUE,"",MID(Belegerfassung!L5443,4,2)))</f>
        <v/>
      </c>
      <c r="J5435" s="6" t="str">
        <f>IF(A5435&lt;&gt;"",LEFT(Belegerfassung!D5443,40),"")</f>
        <v/>
      </c>
      <c r="K5435" t="str">
        <f>IF(A5435&lt;&gt;"",VLOOKUP(D5435,Abfrage!$F$2:$G$21,2,FALSE),"")</f>
        <v/>
      </c>
      <c r="L5435" s="6" t="str">
        <f>IF(Belegerfassung!H5443&lt;&gt;"",Belegerfassung!H5443,"")</f>
        <v/>
      </c>
      <c r="M5435" t="str">
        <f>IFERROR(IF(Belegerfassung!E5443&lt;&gt;"",VLOOKUP(Belegerfassung!E5443,Abfrage!$L$2:$M$15,2,),""),"")</f>
        <v/>
      </c>
      <c r="N5435" t="str">
        <f t="shared" si="253"/>
        <v/>
      </c>
      <c r="O5435" t="str">
        <f t="shared" si="254"/>
        <v/>
      </c>
      <c r="P5435" t="str">
        <f>IF(Belegerfassung!G5443&lt;&gt;"",CONCATENATE(Belegerfassung!G5443,".pdf"),"")</f>
        <v/>
      </c>
    </row>
    <row r="5436" spans="1:16">
      <c r="A5436" t="str">
        <f>IF(Belegerfassung!C5444&lt;&gt;"",0,"")</f>
        <v/>
      </c>
      <c r="B5436" t="str">
        <f>IFERROR(VLOOKUP(Belegerfassung!I5444,Konten!A:D,2,FALSE),"")</f>
        <v/>
      </c>
      <c r="C5436" t="str">
        <f>IF(A5436&lt;&gt;"",TEXT(Belegerfassung!C5444,"TT.MM.JJJJ"),"")</f>
        <v/>
      </c>
      <c r="D5436" t="str">
        <f>IFERROR(VLOOKUP(Belegerfassung!A5444,Abfrage!$E$2:$F$20,2,FALSE),"")</f>
        <v/>
      </c>
      <c r="E5436" t="str">
        <f>IF(A5436&lt;&gt;"",Belegerfassung!B5444,"")</f>
        <v/>
      </c>
      <c r="F5436" t="str">
        <f>IF(Belegerfassung!L5444="","",IF(Belegerfassung!L5444&lt;&gt;"",IF(Belegerfassung!L5444&lt;&gt;"",IF(Belegerfassung!J5444&lt;&gt;0,VLOOKUP(Belegerfassung!L5444,Abfrage!$A$2:$C$19,2,),VLOOKUP(Belegerfassung!L5444,Abfrage!$A$2:$C$19,3,)),"")))</f>
        <v/>
      </c>
      <c r="G5436" t="str">
        <f t="shared" si="252"/>
        <v/>
      </c>
      <c r="H5436" s="31" t="str">
        <f>IF(A5436&lt;&gt;"",-Belegerfassung!J5444+Belegerfassung!K5444,"")</f>
        <v/>
      </c>
      <c r="I5436" s="49" t="str">
        <f>IFERROR(IF(H5436&lt;&gt;"",Belegerfassung!L5444*100,""),IF(OR(Belegerfassung!L5444="Leistung EU - Erlöse",Belegerfassung!L5444="Lieferungen EU-Erlöse",Belegerfassung!L5444="EUST",Belegerfassung!L5444="Bauleistungen 20%")=TRUE,"",MID(Belegerfassung!L5444,4,2)))</f>
        <v/>
      </c>
      <c r="J5436" s="6" t="str">
        <f>IF(A5436&lt;&gt;"",LEFT(Belegerfassung!D5444,40),"")</f>
        <v/>
      </c>
      <c r="K5436" t="str">
        <f>IF(A5436&lt;&gt;"",VLOOKUP(D5436,Abfrage!$F$2:$G$21,2,FALSE),"")</f>
        <v/>
      </c>
      <c r="L5436" s="6" t="str">
        <f>IF(Belegerfassung!H5444&lt;&gt;"",Belegerfassung!H5444,"")</f>
        <v/>
      </c>
      <c r="M5436" t="str">
        <f>IFERROR(IF(Belegerfassung!E5444&lt;&gt;"",VLOOKUP(Belegerfassung!E5444,Abfrage!$L$2:$M$15,2,),""),"")</f>
        <v/>
      </c>
      <c r="N5436" t="str">
        <f t="shared" si="253"/>
        <v/>
      </c>
      <c r="O5436" t="str">
        <f t="shared" si="254"/>
        <v/>
      </c>
      <c r="P5436" t="str">
        <f>IF(Belegerfassung!G5444&lt;&gt;"",CONCATENATE(Belegerfassung!G5444,".pdf"),"")</f>
        <v/>
      </c>
    </row>
    <row r="5437" spans="1:16">
      <c r="A5437" t="str">
        <f>IF(Belegerfassung!C5445&lt;&gt;"",0,"")</f>
        <v/>
      </c>
      <c r="B5437" t="str">
        <f>IFERROR(VLOOKUP(Belegerfassung!I5445,Konten!A:D,2,FALSE),"")</f>
        <v/>
      </c>
      <c r="C5437" t="str">
        <f>IF(A5437&lt;&gt;"",TEXT(Belegerfassung!C5445,"TT.MM.JJJJ"),"")</f>
        <v/>
      </c>
      <c r="D5437" t="str">
        <f>IFERROR(VLOOKUP(Belegerfassung!A5445,Abfrage!$E$2:$F$20,2,FALSE),"")</f>
        <v/>
      </c>
      <c r="E5437" t="str">
        <f>IF(A5437&lt;&gt;"",Belegerfassung!B5445,"")</f>
        <v/>
      </c>
      <c r="F5437" t="str">
        <f>IF(Belegerfassung!L5445="","",IF(Belegerfassung!L5445&lt;&gt;"",IF(Belegerfassung!L5445&lt;&gt;"",IF(Belegerfassung!J5445&lt;&gt;0,VLOOKUP(Belegerfassung!L5445,Abfrage!$A$2:$C$19,2,),VLOOKUP(Belegerfassung!L5445,Abfrage!$A$2:$C$19,3,)),"")))</f>
        <v/>
      </c>
      <c r="G5437" t="str">
        <f t="shared" si="252"/>
        <v/>
      </c>
      <c r="H5437" s="31" t="str">
        <f>IF(A5437&lt;&gt;"",-Belegerfassung!J5445+Belegerfassung!K5445,"")</f>
        <v/>
      </c>
      <c r="I5437" s="49" t="str">
        <f>IFERROR(IF(H5437&lt;&gt;"",Belegerfassung!L5445*100,""),IF(OR(Belegerfassung!L5445="Leistung EU - Erlöse",Belegerfassung!L5445="Lieferungen EU-Erlöse",Belegerfassung!L5445="EUST",Belegerfassung!L5445="Bauleistungen 20%")=TRUE,"",MID(Belegerfassung!L5445,4,2)))</f>
        <v/>
      </c>
      <c r="J5437" s="6" t="str">
        <f>IF(A5437&lt;&gt;"",LEFT(Belegerfassung!D5445,40),"")</f>
        <v/>
      </c>
      <c r="K5437" t="str">
        <f>IF(A5437&lt;&gt;"",VLOOKUP(D5437,Abfrage!$F$2:$G$21,2,FALSE),"")</f>
        <v/>
      </c>
      <c r="L5437" s="6" t="str">
        <f>IF(Belegerfassung!H5445&lt;&gt;"",Belegerfassung!H5445,"")</f>
        <v/>
      </c>
      <c r="M5437" t="str">
        <f>IFERROR(IF(Belegerfassung!E5445&lt;&gt;"",VLOOKUP(Belegerfassung!E5445,Abfrage!$L$2:$M$15,2,),""),"")</f>
        <v/>
      </c>
      <c r="N5437" t="str">
        <f t="shared" si="253"/>
        <v/>
      </c>
      <c r="O5437" t="str">
        <f t="shared" si="254"/>
        <v/>
      </c>
      <c r="P5437" t="str">
        <f>IF(Belegerfassung!G5445&lt;&gt;"",CONCATENATE(Belegerfassung!G5445,".pdf"),"")</f>
        <v/>
      </c>
    </row>
    <row r="5438" spans="1:16">
      <c r="A5438" t="str">
        <f>IF(Belegerfassung!C5446&lt;&gt;"",0,"")</f>
        <v/>
      </c>
      <c r="B5438" t="str">
        <f>IFERROR(VLOOKUP(Belegerfassung!I5446,Konten!A:D,2,FALSE),"")</f>
        <v/>
      </c>
      <c r="C5438" t="str">
        <f>IF(A5438&lt;&gt;"",TEXT(Belegerfassung!C5446,"TT.MM.JJJJ"),"")</f>
        <v/>
      </c>
      <c r="D5438" t="str">
        <f>IFERROR(VLOOKUP(Belegerfassung!A5446,Abfrage!$E$2:$F$20,2,FALSE),"")</f>
        <v/>
      </c>
      <c r="E5438" t="str">
        <f>IF(A5438&lt;&gt;"",Belegerfassung!B5446,"")</f>
        <v/>
      </c>
      <c r="F5438" t="str">
        <f>IF(Belegerfassung!L5446="","",IF(Belegerfassung!L5446&lt;&gt;"",IF(Belegerfassung!L5446&lt;&gt;"",IF(Belegerfassung!J5446&lt;&gt;0,VLOOKUP(Belegerfassung!L5446,Abfrage!$A$2:$C$19,2,),VLOOKUP(Belegerfassung!L5446,Abfrage!$A$2:$C$19,3,)),"")))</f>
        <v/>
      </c>
      <c r="G5438" t="str">
        <f t="shared" si="252"/>
        <v/>
      </c>
      <c r="H5438" s="31" t="str">
        <f>IF(A5438&lt;&gt;"",-Belegerfassung!J5446+Belegerfassung!K5446,"")</f>
        <v/>
      </c>
      <c r="I5438" s="49" t="str">
        <f>IFERROR(IF(H5438&lt;&gt;"",Belegerfassung!L5446*100,""),IF(OR(Belegerfassung!L5446="Leistung EU - Erlöse",Belegerfassung!L5446="Lieferungen EU-Erlöse",Belegerfassung!L5446="EUST",Belegerfassung!L5446="Bauleistungen 20%")=TRUE,"",MID(Belegerfassung!L5446,4,2)))</f>
        <v/>
      </c>
      <c r="J5438" s="6" t="str">
        <f>IF(A5438&lt;&gt;"",LEFT(Belegerfassung!D5446,40),"")</f>
        <v/>
      </c>
      <c r="K5438" t="str">
        <f>IF(A5438&lt;&gt;"",VLOOKUP(D5438,Abfrage!$F$2:$G$21,2,FALSE),"")</f>
        <v/>
      </c>
      <c r="L5438" s="6" t="str">
        <f>IF(Belegerfassung!H5446&lt;&gt;"",Belegerfassung!H5446,"")</f>
        <v/>
      </c>
      <c r="M5438" t="str">
        <f>IFERROR(IF(Belegerfassung!E5446&lt;&gt;"",VLOOKUP(Belegerfassung!E5446,Abfrage!$L$2:$M$15,2,),""),"")</f>
        <v/>
      </c>
      <c r="N5438" t="str">
        <f t="shared" si="253"/>
        <v/>
      </c>
      <c r="O5438" t="str">
        <f t="shared" si="254"/>
        <v/>
      </c>
      <c r="P5438" t="str">
        <f>IF(Belegerfassung!G5446&lt;&gt;"",CONCATENATE(Belegerfassung!G5446,".pdf"),"")</f>
        <v/>
      </c>
    </row>
    <row r="5439" spans="1:16">
      <c r="A5439" t="str">
        <f>IF(Belegerfassung!C5447&lt;&gt;"",0,"")</f>
        <v/>
      </c>
      <c r="B5439" t="str">
        <f>IFERROR(VLOOKUP(Belegerfassung!I5447,Konten!A:D,2,FALSE),"")</f>
        <v/>
      </c>
      <c r="C5439" t="str">
        <f>IF(A5439&lt;&gt;"",TEXT(Belegerfassung!C5447,"TT.MM.JJJJ"),"")</f>
        <v/>
      </c>
      <c r="D5439" t="str">
        <f>IFERROR(VLOOKUP(Belegerfassung!A5447,Abfrage!$E$2:$F$20,2,FALSE),"")</f>
        <v/>
      </c>
      <c r="E5439" t="str">
        <f>IF(A5439&lt;&gt;"",Belegerfassung!B5447,"")</f>
        <v/>
      </c>
      <c r="F5439" t="str">
        <f>IF(Belegerfassung!L5447="","",IF(Belegerfassung!L5447&lt;&gt;"",IF(Belegerfassung!L5447&lt;&gt;"",IF(Belegerfassung!J5447&lt;&gt;0,VLOOKUP(Belegerfassung!L5447,Abfrage!$A$2:$C$19,2,),VLOOKUP(Belegerfassung!L5447,Abfrage!$A$2:$C$19,3,)),"")))</f>
        <v/>
      </c>
      <c r="G5439" t="str">
        <f t="shared" si="252"/>
        <v/>
      </c>
      <c r="H5439" s="31" t="str">
        <f>IF(A5439&lt;&gt;"",-Belegerfassung!J5447+Belegerfassung!K5447,"")</f>
        <v/>
      </c>
      <c r="I5439" s="49" t="str">
        <f>IFERROR(IF(H5439&lt;&gt;"",Belegerfassung!L5447*100,""),IF(OR(Belegerfassung!L5447="Leistung EU - Erlöse",Belegerfassung!L5447="Lieferungen EU-Erlöse",Belegerfassung!L5447="EUST",Belegerfassung!L5447="Bauleistungen 20%")=TRUE,"",MID(Belegerfassung!L5447,4,2)))</f>
        <v/>
      </c>
      <c r="J5439" s="6" t="str">
        <f>IF(A5439&lt;&gt;"",LEFT(Belegerfassung!D5447,40),"")</f>
        <v/>
      </c>
      <c r="K5439" t="str">
        <f>IF(A5439&lt;&gt;"",VLOOKUP(D5439,Abfrage!$F$2:$G$21,2,FALSE),"")</f>
        <v/>
      </c>
      <c r="L5439" s="6" t="str">
        <f>IF(Belegerfassung!H5447&lt;&gt;"",Belegerfassung!H5447,"")</f>
        <v/>
      </c>
      <c r="M5439" t="str">
        <f>IFERROR(IF(Belegerfassung!E5447&lt;&gt;"",VLOOKUP(Belegerfassung!E5447,Abfrage!$L$2:$M$15,2,),""),"")</f>
        <v/>
      </c>
      <c r="N5439" t="str">
        <f t="shared" si="253"/>
        <v/>
      </c>
      <c r="O5439" t="str">
        <f t="shared" si="254"/>
        <v/>
      </c>
      <c r="P5439" t="str">
        <f>IF(Belegerfassung!G5447&lt;&gt;"",CONCATENATE(Belegerfassung!G5447,".pdf"),"")</f>
        <v/>
      </c>
    </row>
    <row r="5440" spans="1:16">
      <c r="A5440" t="str">
        <f>IF(Belegerfassung!C5448&lt;&gt;"",0,"")</f>
        <v/>
      </c>
      <c r="B5440" t="str">
        <f>IFERROR(VLOOKUP(Belegerfassung!I5448,Konten!A:D,2,FALSE),"")</f>
        <v/>
      </c>
      <c r="C5440" t="str">
        <f>IF(A5440&lt;&gt;"",TEXT(Belegerfassung!C5448,"TT.MM.JJJJ"),"")</f>
        <v/>
      </c>
      <c r="D5440" t="str">
        <f>IFERROR(VLOOKUP(Belegerfassung!A5448,Abfrage!$E$2:$F$20,2,FALSE),"")</f>
        <v/>
      </c>
      <c r="E5440" t="str">
        <f>IF(A5440&lt;&gt;"",Belegerfassung!B5448,"")</f>
        <v/>
      </c>
      <c r="F5440" t="str">
        <f>IF(Belegerfassung!L5448="","",IF(Belegerfassung!L5448&lt;&gt;"",IF(Belegerfassung!L5448&lt;&gt;"",IF(Belegerfassung!J5448&lt;&gt;0,VLOOKUP(Belegerfassung!L5448,Abfrage!$A$2:$C$19,2,),VLOOKUP(Belegerfassung!L5448,Abfrage!$A$2:$C$19,3,)),"")))</f>
        <v/>
      </c>
      <c r="G5440" t="str">
        <f t="shared" si="252"/>
        <v/>
      </c>
      <c r="H5440" s="31" t="str">
        <f>IF(A5440&lt;&gt;"",-Belegerfassung!J5448+Belegerfassung!K5448,"")</f>
        <v/>
      </c>
      <c r="I5440" s="49" t="str">
        <f>IFERROR(IF(H5440&lt;&gt;"",Belegerfassung!L5448*100,""),IF(OR(Belegerfassung!L5448="Leistung EU - Erlöse",Belegerfassung!L5448="Lieferungen EU-Erlöse",Belegerfassung!L5448="EUST",Belegerfassung!L5448="Bauleistungen 20%")=TRUE,"",MID(Belegerfassung!L5448,4,2)))</f>
        <v/>
      </c>
      <c r="J5440" s="6" t="str">
        <f>IF(A5440&lt;&gt;"",LEFT(Belegerfassung!D5448,40),"")</f>
        <v/>
      </c>
      <c r="K5440" t="str">
        <f>IF(A5440&lt;&gt;"",VLOOKUP(D5440,Abfrage!$F$2:$G$21,2,FALSE),"")</f>
        <v/>
      </c>
      <c r="L5440" s="6" t="str">
        <f>IF(Belegerfassung!H5448&lt;&gt;"",Belegerfassung!H5448,"")</f>
        <v/>
      </c>
      <c r="M5440" t="str">
        <f>IFERROR(IF(Belegerfassung!E5448&lt;&gt;"",VLOOKUP(Belegerfassung!E5448,Abfrage!$L$2:$M$15,2,),""),"")</f>
        <v/>
      </c>
      <c r="N5440" t="str">
        <f t="shared" si="253"/>
        <v/>
      </c>
      <c r="O5440" t="str">
        <f t="shared" si="254"/>
        <v/>
      </c>
      <c r="P5440" t="str">
        <f>IF(Belegerfassung!G5448&lt;&gt;"",CONCATENATE(Belegerfassung!G5448,".pdf"),"")</f>
        <v/>
      </c>
    </row>
    <row r="5441" spans="1:16">
      <c r="A5441" t="str">
        <f>IF(Belegerfassung!C5449&lt;&gt;"",0,"")</f>
        <v/>
      </c>
      <c r="B5441" t="str">
        <f>IFERROR(VLOOKUP(Belegerfassung!I5449,Konten!A:D,2,FALSE),"")</f>
        <v/>
      </c>
      <c r="C5441" t="str">
        <f>IF(A5441&lt;&gt;"",TEXT(Belegerfassung!C5449,"TT.MM.JJJJ"),"")</f>
        <v/>
      </c>
      <c r="D5441" t="str">
        <f>IFERROR(VLOOKUP(Belegerfassung!A5449,Abfrage!$E$2:$F$20,2,FALSE),"")</f>
        <v/>
      </c>
      <c r="E5441" t="str">
        <f>IF(A5441&lt;&gt;"",Belegerfassung!B5449,"")</f>
        <v/>
      </c>
      <c r="F5441" t="str">
        <f>IF(Belegerfassung!L5449="","",IF(Belegerfassung!L5449&lt;&gt;"",IF(Belegerfassung!L5449&lt;&gt;"",IF(Belegerfassung!J5449&lt;&gt;0,VLOOKUP(Belegerfassung!L5449,Abfrage!$A$2:$C$19,2,),VLOOKUP(Belegerfassung!L5449,Abfrage!$A$2:$C$19,3,)),"")))</f>
        <v/>
      </c>
      <c r="G5441" t="str">
        <f t="shared" si="252"/>
        <v/>
      </c>
      <c r="H5441" s="31" t="str">
        <f>IF(A5441&lt;&gt;"",-Belegerfassung!J5449+Belegerfassung!K5449,"")</f>
        <v/>
      </c>
      <c r="I5441" s="49" t="str">
        <f>IFERROR(IF(H5441&lt;&gt;"",Belegerfassung!L5449*100,""),IF(OR(Belegerfassung!L5449="Leistung EU - Erlöse",Belegerfassung!L5449="Lieferungen EU-Erlöse",Belegerfassung!L5449="EUST",Belegerfassung!L5449="Bauleistungen 20%")=TRUE,"",MID(Belegerfassung!L5449,4,2)))</f>
        <v/>
      </c>
      <c r="J5441" s="6" t="str">
        <f>IF(A5441&lt;&gt;"",LEFT(Belegerfassung!D5449,40),"")</f>
        <v/>
      </c>
      <c r="K5441" t="str">
        <f>IF(A5441&lt;&gt;"",VLOOKUP(D5441,Abfrage!$F$2:$G$21,2,FALSE),"")</f>
        <v/>
      </c>
      <c r="L5441" s="6" t="str">
        <f>IF(Belegerfassung!H5449&lt;&gt;"",Belegerfassung!H5449,"")</f>
        <v/>
      </c>
      <c r="M5441" t="str">
        <f>IFERROR(IF(Belegerfassung!E5449&lt;&gt;"",VLOOKUP(Belegerfassung!E5449,Abfrage!$L$2:$M$15,2,),""),"")</f>
        <v/>
      </c>
      <c r="N5441" t="str">
        <f t="shared" si="253"/>
        <v/>
      </c>
      <c r="O5441" t="str">
        <f t="shared" si="254"/>
        <v/>
      </c>
      <c r="P5441" t="str">
        <f>IF(Belegerfassung!G5449&lt;&gt;"",CONCATENATE(Belegerfassung!G5449,".pdf"),"")</f>
        <v/>
      </c>
    </row>
    <row r="5442" spans="1:16">
      <c r="A5442" t="str">
        <f>IF(Belegerfassung!C5450&lt;&gt;"",0,"")</f>
        <v/>
      </c>
      <c r="B5442" t="str">
        <f>IFERROR(VLOOKUP(Belegerfassung!I5450,Konten!A:D,2,FALSE),"")</f>
        <v/>
      </c>
      <c r="C5442" t="str">
        <f>IF(A5442&lt;&gt;"",TEXT(Belegerfassung!C5450,"TT.MM.JJJJ"),"")</f>
        <v/>
      </c>
      <c r="D5442" t="str">
        <f>IFERROR(VLOOKUP(Belegerfassung!A5450,Abfrage!$E$2:$F$20,2,FALSE),"")</f>
        <v/>
      </c>
      <c r="E5442" t="str">
        <f>IF(A5442&lt;&gt;"",Belegerfassung!B5450,"")</f>
        <v/>
      </c>
      <c r="F5442" t="str">
        <f>IF(Belegerfassung!L5450="","",IF(Belegerfassung!L5450&lt;&gt;"",IF(Belegerfassung!L5450&lt;&gt;"",IF(Belegerfassung!J5450&lt;&gt;0,VLOOKUP(Belegerfassung!L5450,Abfrage!$A$2:$C$19,2,),VLOOKUP(Belegerfassung!L5450,Abfrage!$A$2:$C$19,3,)),"")))</f>
        <v/>
      </c>
      <c r="G5442" t="str">
        <f t="shared" si="252"/>
        <v/>
      </c>
      <c r="H5442" s="31" t="str">
        <f>IF(A5442&lt;&gt;"",-Belegerfassung!J5450+Belegerfassung!K5450,"")</f>
        <v/>
      </c>
      <c r="I5442" s="49" t="str">
        <f>IFERROR(IF(H5442&lt;&gt;"",Belegerfassung!L5450*100,""),IF(OR(Belegerfassung!L5450="Leistung EU - Erlöse",Belegerfassung!L5450="Lieferungen EU-Erlöse",Belegerfassung!L5450="EUST",Belegerfassung!L5450="Bauleistungen 20%")=TRUE,"",MID(Belegerfassung!L5450,4,2)))</f>
        <v/>
      </c>
      <c r="J5442" s="6" t="str">
        <f>IF(A5442&lt;&gt;"",LEFT(Belegerfassung!D5450,40),"")</f>
        <v/>
      </c>
      <c r="K5442" t="str">
        <f>IF(A5442&lt;&gt;"",VLOOKUP(D5442,Abfrage!$F$2:$G$21,2,FALSE),"")</f>
        <v/>
      </c>
      <c r="L5442" s="6" t="str">
        <f>IF(Belegerfassung!H5450&lt;&gt;"",Belegerfassung!H5450,"")</f>
        <v/>
      </c>
      <c r="M5442" t="str">
        <f>IFERROR(IF(Belegerfassung!E5450&lt;&gt;"",VLOOKUP(Belegerfassung!E5450,Abfrage!$L$2:$M$15,2,),""),"")</f>
        <v/>
      </c>
      <c r="N5442" t="str">
        <f t="shared" si="253"/>
        <v/>
      </c>
      <c r="O5442" t="str">
        <f t="shared" si="254"/>
        <v/>
      </c>
      <c r="P5442" t="str">
        <f>IF(Belegerfassung!G5450&lt;&gt;"",CONCATENATE(Belegerfassung!G5450,".pdf"),"")</f>
        <v/>
      </c>
    </row>
    <row r="5443" spans="1:16">
      <c r="A5443" t="str">
        <f>IF(Belegerfassung!C5451&lt;&gt;"",0,"")</f>
        <v/>
      </c>
      <c r="B5443" t="str">
        <f>IFERROR(VLOOKUP(Belegerfassung!I5451,Konten!A:D,2,FALSE),"")</f>
        <v/>
      </c>
      <c r="C5443" t="str">
        <f>IF(A5443&lt;&gt;"",TEXT(Belegerfassung!C5451,"TT.MM.JJJJ"),"")</f>
        <v/>
      </c>
      <c r="D5443" t="str">
        <f>IFERROR(VLOOKUP(Belegerfassung!A5451,Abfrage!$E$2:$F$20,2,FALSE),"")</f>
        <v/>
      </c>
      <c r="E5443" t="str">
        <f>IF(A5443&lt;&gt;"",Belegerfassung!B5451,"")</f>
        <v/>
      </c>
      <c r="F5443" t="str">
        <f>IF(Belegerfassung!L5451="","",IF(Belegerfassung!L5451&lt;&gt;"",IF(Belegerfassung!L5451&lt;&gt;"",IF(Belegerfassung!J5451&lt;&gt;0,VLOOKUP(Belegerfassung!L5451,Abfrage!$A$2:$C$19,2,),VLOOKUP(Belegerfassung!L5451,Abfrage!$A$2:$C$19,3,)),"")))</f>
        <v/>
      </c>
      <c r="G5443" t="str">
        <f t="shared" ref="G5443:G5506" si="255">IF(A5443&lt;&gt;"",1,"")</f>
        <v/>
      </c>
      <c r="H5443" s="31" t="str">
        <f>IF(A5443&lt;&gt;"",-Belegerfassung!J5451+Belegerfassung!K5451,"")</f>
        <v/>
      </c>
      <c r="I5443" s="49" t="str">
        <f>IFERROR(IF(H5443&lt;&gt;"",Belegerfassung!L5451*100,""),IF(OR(Belegerfassung!L5451="Leistung EU - Erlöse",Belegerfassung!L5451="Lieferungen EU-Erlöse",Belegerfassung!L5451="EUST",Belegerfassung!L5451="Bauleistungen 20%")=TRUE,"",MID(Belegerfassung!L5451,4,2)))</f>
        <v/>
      </c>
      <c r="J5443" s="6" t="str">
        <f>IF(A5443&lt;&gt;"",LEFT(Belegerfassung!D5451,40),"")</f>
        <v/>
      </c>
      <c r="K5443" t="str">
        <f>IF(A5443&lt;&gt;"",VLOOKUP(D5443,Abfrage!$F$2:$G$21,2,FALSE),"")</f>
        <v/>
      </c>
      <c r="L5443" s="6" t="str">
        <f>IF(Belegerfassung!H5451&lt;&gt;"",Belegerfassung!H5451,"")</f>
        <v/>
      </c>
      <c r="M5443" t="str">
        <f>IFERROR(IF(Belegerfassung!E5451&lt;&gt;"",VLOOKUP(Belegerfassung!E5451,Abfrage!$L$2:$M$15,2,),""),"")</f>
        <v/>
      </c>
      <c r="N5443" t="str">
        <f t="shared" ref="N5443:N5506" si="256">IF(A5443&lt;&gt;"","E","")</f>
        <v/>
      </c>
      <c r="O5443" t="str">
        <f t="shared" ref="O5443:O5506" si="257">IF(A5443&lt;&gt;"","A","")</f>
        <v/>
      </c>
      <c r="P5443" t="str">
        <f>IF(Belegerfassung!G5451&lt;&gt;"",CONCATENATE(Belegerfassung!G5451,".pdf"),"")</f>
        <v/>
      </c>
    </row>
    <row r="5444" spans="1:16">
      <c r="A5444" t="str">
        <f>IF(Belegerfassung!C5452&lt;&gt;"",0,"")</f>
        <v/>
      </c>
      <c r="B5444" t="str">
        <f>IFERROR(VLOOKUP(Belegerfassung!I5452,Konten!A:D,2,FALSE),"")</f>
        <v/>
      </c>
      <c r="C5444" t="str">
        <f>IF(A5444&lt;&gt;"",TEXT(Belegerfassung!C5452,"TT.MM.JJJJ"),"")</f>
        <v/>
      </c>
      <c r="D5444" t="str">
        <f>IFERROR(VLOOKUP(Belegerfassung!A5452,Abfrage!$E$2:$F$20,2,FALSE),"")</f>
        <v/>
      </c>
      <c r="E5444" t="str">
        <f>IF(A5444&lt;&gt;"",Belegerfassung!B5452,"")</f>
        <v/>
      </c>
      <c r="F5444" t="str">
        <f>IF(Belegerfassung!L5452="","",IF(Belegerfassung!L5452&lt;&gt;"",IF(Belegerfassung!L5452&lt;&gt;"",IF(Belegerfassung!J5452&lt;&gt;0,VLOOKUP(Belegerfassung!L5452,Abfrage!$A$2:$C$19,2,),VLOOKUP(Belegerfassung!L5452,Abfrage!$A$2:$C$19,3,)),"")))</f>
        <v/>
      </c>
      <c r="G5444" t="str">
        <f t="shared" si="255"/>
        <v/>
      </c>
      <c r="H5444" s="31" t="str">
        <f>IF(A5444&lt;&gt;"",-Belegerfassung!J5452+Belegerfassung!K5452,"")</f>
        <v/>
      </c>
      <c r="I5444" s="49" t="str">
        <f>IFERROR(IF(H5444&lt;&gt;"",Belegerfassung!L5452*100,""),IF(OR(Belegerfassung!L5452="Leistung EU - Erlöse",Belegerfassung!L5452="Lieferungen EU-Erlöse",Belegerfassung!L5452="EUST",Belegerfassung!L5452="Bauleistungen 20%")=TRUE,"",MID(Belegerfassung!L5452,4,2)))</f>
        <v/>
      </c>
      <c r="J5444" s="6" t="str">
        <f>IF(A5444&lt;&gt;"",LEFT(Belegerfassung!D5452,40),"")</f>
        <v/>
      </c>
      <c r="K5444" t="str">
        <f>IF(A5444&lt;&gt;"",VLOOKUP(D5444,Abfrage!$F$2:$G$21,2,FALSE),"")</f>
        <v/>
      </c>
      <c r="L5444" s="6" t="str">
        <f>IF(Belegerfassung!H5452&lt;&gt;"",Belegerfassung!H5452,"")</f>
        <v/>
      </c>
      <c r="M5444" t="str">
        <f>IFERROR(IF(Belegerfassung!E5452&lt;&gt;"",VLOOKUP(Belegerfassung!E5452,Abfrage!$L$2:$M$15,2,),""),"")</f>
        <v/>
      </c>
      <c r="N5444" t="str">
        <f t="shared" si="256"/>
        <v/>
      </c>
      <c r="O5444" t="str">
        <f t="shared" si="257"/>
        <v/>
      </c>
      <c r="P5444" t="str">
        <f>IF(Belegerfassung!G5452&lt;&gt;"",CONCATENATE(Belegerfassung!G5452,".pdf"),"")</f>
        <v/>
      </c>
    </row>
    <row r="5445" spans="1:16">
      <c r="A5445" t="str">
        <f>IF(Belegerfassung!C5453&lt;&gt;"",0,"")</f>
        <v/>
      </c>
      <c r="B5445" t="str">
        <f>IFERROR(VLOOKUP(Belegerfassung!I5453,Konten!A:D,2,FALSE),"")</f>
        <v/>
      </c>
      <c r="C5445" t="str">
        <f>IF(A5445&lt;&gt;"",TEXT(Belegerfassung!C5453,"TT.MM.JJJJ"),"")</f>
        <v/>
      </c>
      <c r="D5445" t="str">
        <f>IFERROR(VLOOKUP(Belegerfassung!A5453,Abfrage!$E$2:$F$20,2,FALSE),"")</f>
        <v/>
      </c>
      <c r="E5445" t="str">
        <f>IF(A5445&lt;&gt;"",Belegerfassung!B5453,"")</f>
        <v/>
      </c>
      <c r="F5445" t="str">
        <f>IF(Belegerfassung!L5453="","",IF(Belegerfassung!L5453&lt;&gt;"",IF(Belegerfassung!L5453&lt;&gt;"",IF(Belegerfassung!J5453&lt;&gt;0,VLOOKUP(Belegerfassung!L5453,Abfrage!$A$2:$C$19,2,),VLOOKUP(Belegerfassung!L5453,Abfrage!$A$2:$C$19,3,)),"")))</f>
        <v/>
      </c>
      <c r="G5445" t="str">
        <f t="shared" si="255"/>
        <v/>
      </c>
      <c r="H5445" s="31" t="str">
        <f>IF(A5445&lt;&gt;"",-Belegerfassung!J5453+Belegerfassung!K5453,"")</f>
        <v/>
      </c>
      <c r="I5445" s="49" t="str">
        <f>IFERROR(IF(H5445&lt;&gt;"",Belegerfassung!L5453*100,""),IF(OR(Belegerfassung!L5453="Leistung EU - Erlöse",Belegerfassung!L5453="Lieferungen EU-Erlöse",Belegerfassung!L5453="EUST",Belegerfassung!L5453="Bauleistungen 20%")=TRUE,"",MID(Belegerfassung!L5453,4,2)))</f>
        <v/>
      </c>
      <c r="J5445" s="6" t="str">
        <f>IF(A5445&lt;&gt;"",LEFT(Belegerfassung!D5453,40),"")</f>
        <v/>
      </c>
      <c r="K5445" t="str">
        <f>IF(A5445&lt;&gt;"",VLOOKUP(D5445,Abfrage!$F$2:$G$21,2,FALSE),"")</f>
        <v/>
      </c>
      <c r="L5445" s="6" t="str">
        <f>IF(Belegerfassung!H5453&lt;&gt;"",Belegerfassung!H5453,"")</f>
        <v/>
      </c>
      <c r="M5445" t="str">
        <f>IFERROR(IF(Belegerfassung!E5453&lt;&gt;"",VLOOKUP(Belegerfassung!E5453,Abfrage!$L$2:$M$15,2,),""),"")</f>
        <v/>
      </c>
      <c r="N5445" t="str">
        <f t="shared" si="256"/>
        <v/>
      </c>
      <c r="O5445" t="str">
        <f t="shared" si="257"/>
        <v/>
      </c>
      <c r="P5445" t="str">
        <f>IF(Belegerfassung!G5453&lt;&gt;"",CONCATENATE(Belegerfassung!G5453,".pdf"),"")</f>
        <v/>
      </c>
    </row>
    <row r="5446" spans="1:16">
      <c r="A5446" t="str">
        <f>IF(Belegerfassung!C5454&lt;&gt;"",0,"")</f>
        <v/>
      </c>
      <c r="B5446" t="str">
        <f>IFERROR(VLOOKUP(Belegerfassung!I5454,Konten!A:D,2,FALSE),"")</f>
        <v/>
      </c>
      <c r="C5446" t="str">
        <f>IF(A5446&lt;&gt;"",TEXT(Belegerfassung!C5454,"TT.MM.JJJJ"),"")</f>
        <v/>
      </c>
      <c r="D5446" t="str">
        <f>IFERROR(VLOOKUP(Belegerfassung!A5454,Abfrage!$E$2:$F$20,2,FALSE),"")</f>
        <v/>
      </c>
      <c r="E5446" t="str">
        <f>IF(A5446&lt;&gt;"",Belegerfassung!B5454,"")</f>
        <v/>
      </c>
      <c r="F5446" t="str">
        <f>IF(Belegerfassung!L5454="","",IF(Belegerfassung!L5454&lt;&gt;"",IF(Belegerfassung!L5454&lt;&gt;"",IF(Belegerfassung!J5454&lt;&gt;0,VLOOKUP(Belegerfassung!L5454,Abfrage!$A$2:$C$19,2,),VLOOKUP(Belegerfassung!L5454,Abfrage!$A$2:$C$19,3,)),"")))</f>
        <v/>
      </c>
      <c r="G5446" t="str">
        <f t="shared" si="255"/>
        <v/>
      </c>
      <c r="H5446" s="31" t="str">
        <f>IF(A5446&lt;&gt;"",-Belegerfassung!J5454+Belegerfassung!K5454,"")</f>
        <v/>
      </c>
      <c r="I5446" s="49" t="str">
        <f>IFERROR(IF(H5446&lt;&gt;"",Belegerfassung!L5454*100,""),IF(OR(Belegerfassung!L5454="Leistung EU - Erlöse",Belegerfassung!L5454="Lieferungen EU-Erlöse",Belegerfassung!L5454="EUST",Belegerfassung!L5454="Bauleistungen 20%")=TRUE,"",MID(Belegerfassung!L5454,4,2)))</f>
        <v/>
      </c>
      <c r="J5446" s="6" t="str">
        <f>IF(A5446&lt;&gt;"",LEFT(Belegerfassung!D5454,40),"")</f>
        <v/>
      </c>
      <c r="K5446" t="str">
        <f>IF(A5446&lt;&gt;"",VLOOKUP(D5446,Abfrage!$F$2:$G$21,2,FALSE),"")</f>
        <v/>
      </c>
      <c r="L5446" s="6" t="str">
        <f>IF(Belegerfassung!H5454&lt;&gt;"",Belegerfassung!H5454,"")</f>
        <v/>
      </c>
      <c r="M5446" t="str">
        <f>IFERROR(IF(Belegerfassung!E5454&lt;&gt;"",VLOOKUP(Belegerfassung!E5454,Abfrage!$L$2:$M$15,2,),""),"")</f>
        <v/>
      </c>
      <c r="N5446" t="str">
        <f t="shared" si="256"/>
        <v/>
      </c>
      <c r="O5446" t="str">
        <f t="shared" si="257"/>
        <v/>
      </c>
      <c r="P5446" t="str">
        <f>IF(Belegerfassung!G5454&lt;&gt;"",CONCATENATE(Belegerfassung!G5454,".pdf"),"")</f>
        <v/>
      </c>
    </row>
    <row r="5447" spans="1:16">
      <c r="A5447" t="str">
        <f>IF(Belegerfassung!C5455&lt;&gt;"",0,"")</f>
        <v/>
      </c>
      <c r="B5447" t="str">
        <f>IFERROR(VLOOKUP(Belegerfassung!I5455,Konten!A:D,2,FALSE),"")</f>
        <v/>
      </c>
      <c r="C5447" t="str">
        <f>IF(A5447&lt;&gt;"",TEXT(Belegerfassung!C5455,"TT.MM.JJJJ"),"")</f>
        <v/>
      </c>
      <c r="D5447" t="str">
        <f>IFERROR(VLOOKUP(Belegerfassung!A5455,Abfrage!$E$2:$F$20,2,FALSE),"")</f>
        <v/>
      </c>
      <c r="E5447" t="str">
        <f>IF(A5447&lt;&gt;"",Belegerfassung!B5455,"")</f>
        <v/>
      </c>
      <c r="F5447" t="str">
        <f>IF(Belegerfassung!L5455="","",IF(Belegerfassung!L5455&lt;&gt;"",IF(Belegerfassung!L5455&lt;&gt;"",IF(Belegerfassung!J5455&lt;&gt;0,VLOOKUP(Belegerfassung!L5455,Abfrage!$A$2:$C$19,2,),VLOOKUP(Belegerfassung!L5455,Abfrage!$A$2:$C$19,3,)),"")))</f>
        <v/>
      </c>
      <c r="G5447" t="str">
        <f t="shared" si="255"/>
        <v/>
      </c>
      <c r="H5447" s="31" t="str">
        <f>IF(A5447&lt;&gt;"",-Belegerfassung!J5455+Belegerfassung!K5455,"")</f>
        <v/>
      </c>
      <c r="I5447" s="49" t="str">
        <f>IFERROR(IF(H5447&lt;&gt;"",Belegerfassung!L5455*100,""),IF(OR(Belegerfassung!L5455="Leistung EU - Erlöse",Belegerfassung!L5455="Lieferungen EU-Erlöse",Belegerfassung!L5455="EUST",Belegerfassung!L5455="Bauleistungen 20%")=TRUE,"",MID(Belegerfassung!L5455,4,2)))</f>
        <v/>
      </c>
      <c r="J5447" s="6" t="str">
        <f>IF(A5447&lt;&gt;"",LEFT(Belegerfassung!D5455,40),"")</f>
        <v/>
      </c>
      <c r="K5447" t="str">
        <f>IF(A5447&lt;&gt;"",VLOOKUP(D5447,Abfrage!$F$2:$G$21,2,FALSE),"")</f>
        <v/>
      </c>
      <c r="L5447" s="6" t="str">
        <f>IF(Belegerfassung!H5455&lt;&gt;"",Belegerfassung!H5455,"")</f>
        <v/>
      </c>
      <c r="M5447" t="str">
        <f>IFERROR(IF(Belegerfassung!E5455&lt;&gt;"",VLOOKUP(Belegerfassung!E5455,Abfrage!$L$2:$M$15,2,),""),"")</f>
        <v/>
      </c>
      <c r="N5447" t="str">
        <f t="shared" si="256"/>
        <v/>
      </c>
      <c r="O5447" t="str">
        <f t="shared" si="257"/>
        <v/>
      </c>
      <c r="P5447" t="str">
        <f>IF(Belegerfassung!G5455&lt;&gt;"",CONCATENATE(Belegerfassung!G5455,".pdf"),"")</f>
        <v/>
      </c>
    </row>
    <row r="5448" spans="1:16">
      <c r="A5448" t="str">
        <f>IF(Belegerfassung!C5456&lt;&gt;"",0,"")</f>
        <v/>
      </c>
      <c r="B5448" t="str">
        <f>IFERROR(VLOOKUP(Belegerfassung!I5456,Konten!A:D,2,FALSE),"")</f>
        <v/>
      </c>
      <c r="C5448" t="str">
        <f>IF(A5448&lt;&gt;"",TEXT(Belegerfassung!C5456,"TT.MM.JJJJ"),"")</f>
        <v/>
      </c>
      <c r="D5448" t="str">
        <f>IFERROR(VLOOKUP(Belegerfassung!A5456,Abfrage!$E$2:$F$20,2,FALSE),"")</f>
        <v/>
      </c>
      <c r="E5448" t="str">
        <f>IF(A5448&lt;&gt;"",Belegerfassung!B5456,"")</f>
        <v/>
      </c>
      <c r="F5448" t="str">
        <f>IF(Belegerfassung!L5456="","",IF(Belegerfassung!L5456&lt;&gt;"",IF(Belegerfassung!L5456&lt;&gt;"",IF(Belegerfassung!J5456&lt;&gt;0,VLOOKUP(Belegerfassung!L5456,Abfrage!$A$2:$C$19,2,),VLOOKUP(Belegerfassung!L5456,Abfrage!$A$2:$C$19,3,)),"")))</f>
        <v/>
      </c>
      <c r="G5448" t="str">
        <f t="shared" si="255"/>
        <v/>
      </c>
      <c r="H5448" s="31" t="str">
        <f>IF(A5448&lt;&gt;"",-Belegerfassung!J5456+Belegerfassung!K5456,"")</f>
        <v/>
      </c>
      <c r="I5448" s="49" t="str">
        <f>IFERROR(IF(H5448&lt;&gt;"",Belegerfassung!L5456*100,""),IF(OR(Belegerfassung!L5456="Leistung EU - Erlöse",Belegerfassung!L5456="Lieferungen EU-Erlöse",Belegerfassung!L5456="EUST",Belegerfassung!L5456="Bauleistungen 20%")=TRUE,"",MID(Belegerfassung!L5456,4,2)))</f>
        <v/>
      </c>
      <c r="J5448" s="6" t="str">
        <f>IF(A5448&lt;&gt;"",LEFT(Belegerfassung!D5456,40),"")</f>
        <v/>
      </c>
      <c r="K5448" t="str">
        <f>IF(A5448&lt;&gt;"",VLOOKUP(D5448,Abfrage!$F$2:$G$21,2,FALSE),"")</f>
        <v/>
      </c>
      <c r="L5448" s="6" t="str">
        <f>IF(Belegerfassung!H5456&lt;&gt;"",Belegerfassung!H5456,"")</f>
        <v/>
      </c>
      <c r="M5448" t="str">
        <f>IFERROR(IF(Belegerfassung!E5456&lt;&gt;"",VLOOKUP(Belegerfassung!E5456,Abfrage!$L$2:$M$15,2,),""),"")</f>
        <v/>
      </c>
      <c r="N5448" t="str">
        <f t="shared" si="256"/>
        <v/>
      </c>
      <c r="O5448" t="str">
        <f t="shared" si="257"/>
        <v/>
      </c>
      <c r="P5448" t="str">
        <f>IF(Belegerfassung!G5456&lt;&gt;"",CONCATENATE(Belegerfassung!G5456,".pdf"),"")</f>
        <v/>
      </c>
    </row>
    <row r="5449" spans="1:16">
      <c r="A5449" t="str">
        <f>IF(Belegerfassung!C5457&lt;&gt;"",0,"")</f>
        <v/>
      </c>
      <c r="B5449" t="str">
        <f>IFERROR(VLOOKUP(Belegerfassung!I5457,Konten!A:D,2,FALSE),"")</f>
        <v/>
      </c>
      <c r="C5449" t="str">
        <f>IF(A5449&lt;&gt;"",TEXT(Belegerfassung!C5457,"TT.MM.JJJJ"),"")</f>
        <v/>
      </c>
      <c r="D5449" t="str">
        <f>IFERROR(VLOOKUP(Belegerfassung!A5457,Abfrage!$E$2:$F$20,2,FALSE),"")</f>
        <v/>
      </c>
      <c r="E5449" t="str">
        <f>IF(A5449&lt;&gt;"",Belegerfassung!B5457,"")</f>
        <v/>
      </c>
      <c r="F5449" t="str">
        <f>IF(Belegerfassung!L5457="","",IF(Belegerfassung!L5457&lt;&gt;"",IF(Belegerfassung!L5457&lt;&gt;"",IF(Belegerfassung!J5457&lt;&gt;0,VLOOKUP(Belegerfassung!L5457,Abfrage!$A$2:$C$19,2,),VLOOKUP(Belegerfassung!L5457,Abfrage!$A$2:$C$19,3,)),"")))</f>
        <v/>
      </c>
      <c r="G5449" t="str">
        <f t="shared" si="255"/>
        <v/>
      </c>
      <c r="H5449" s="31" t="str">
        <f>IF(A5449&lt;&gt;"",-Belegerfassung!J5457+Belegerfassung!K5457,"")</f>
        <v/>
      </c>
      <c r="I5449" s="49" t="str">
        <f>IFERROR(IF(H5449&lt;&gt;"",Belegerfassung!L5457*100,""),IF(OR(Belegerfassung!L5457="Leistung EU - Erlöse",Belegerfassung!L5457="Lieferungen EU-Erlöse",Belegerfassung!L5457="EUST",Belegerfassung!L5457="Bauleistungen 20%")=TRUE,"",MID(Belegerfassung!L5457,4,2)))</f>
        <v/>
      </c>
      <c r="J5449" s="6" t="str">
        <f>IF(A5449&lt;&gt;"",LEFT(Belegerfassung!D5457,40),"")</f>
        <v/>
      </c>
      <c r="K5449" t="str">
        <f>IF(A5449&lt;&gt;"",VLOOKUP(D5449,Abfrage!$F$2:$G$21,2,FALSE),"")</f>
        <v/>
      </c>
      <c r="L5449" s="6" t="str">
        <f>IF(Belegerfassung!H5457&lt;&gt;"",Belegerfassung!H5457,"")</f>
        <v/>
      </c>
      <c r="M5449" t="str">
        <f>IFERROR(IF(Belegerfassung!E5457&lt;&gt;"",VLOOKUP(Belegerfassung!E5457,Abfrage!$L$2:$M$15,2,),""),"")</f>
        <v/>
      </c>
      <c r="N5449" t="str">
        <f t="shared" si="256"/>
        <v/>
      </c>
      <c r="O5449" t="str">
        <f t="shared" si="257"/>
        <v/>
      </c>
      <c r="P5449" t="str">
        <f>IF(Belegerfassung!G5457&lt;&gt;"",CONCATENATE(Belegerfassung!G5457,".pdf"),"")</f>
        <v/>
      </c>
    </row>
    <row r="5450" spans="1:16">
      <c r="A5450" t="str">
        <f>IF(Belegerfassung!C5458&lt;&gt;"",0,"")</f>
        <v/>
      </c>
      <c r="B5450" t="str">
        <f>IFERROR(VLOOKUP(Belegerfassung!I5458,Konten!A:D,2,FALSE),"")</f>
        <v/>
      </c>
      <c r="C5450" t="str">
        <f>IF(A5450&lt;&gt;"",TEXT(Belegerfassung!C5458,"TT.MM.JJJJ"),"")</f>
        <v/>
      </c>
      <c r="D5450" t="str">
        <f>IFERROR(VLOOKUP(Belegerfassung!A5458,Abfrage!$E$2:$F$20,2,FALSE),"")</f>
        <v/>
      </c>
      <c r="E5450" t="str">
        <f>IF(A5450&lt;&gt;"",Belegerfassung!B5458,"")</f>
        <v/>
      </c>
      <c r="F5450" t="str">
        <f>IF(Belegerfassung!L5458="","",IF(Belegerfassung!L5458&lt;&gt;"",IF(Belegerfassung!L5458&lt;&gt;"",IF(Belegerfassung!J5458&lt;&gt;0,VLOOKUP(Belegerfassung!L5458,Abfrage!$A$2:$C$19,2,),VLOOKUP(Belegerfassung!L5458,Abfrage!$A$2:$C$19,3,)),"")))</f>
        <v/>
      </c>
      <c r="G5450" t="str">
        <f t="shared" si="255"/>
        <v/>
      </c>
      <c r="H5450" s="31" t="str">
        <f>IF(A5450&lt;&gt;"",-Belegerfassung!J5458+Belegerfassung!K5458,"")</f>
        <v/>
      </c>
      <c r="I5450" s="49" t="str">
        <f>IFERROR(IF(H5450&lt;&gt;"",Belegerfassung!L5458*100,""),IF(OR(Belegerfassung!L5458="Leistung EU - Erlöse",Belegerfassung!L5458="Lieferungen EU-Erlöse",Belegerfassung!L5458="EUST",Belegerfassung!L5458="Bauleistungen 20%")=TRUE,"",MID(Belegerfassung!L5458,4,2)))</f>
        <v/>
      </c>
      <c r="J5450" s="6" t="str">
        <f>IF(A5450&lt;&gt;"",LEFT(Belegerfassung!D5458,40),"")</f>
        <v/>
      </c>
      <c r="K5450" t="str">
        <f>IF(A5450&lt;&gt;"",VLOOKUP(D5450,Abfrage!$F$2:$G$21,2,FALSE),"")</f>
        <v/>
      </c>
      <c r="L5450" s="6" t="str">
        <f>IF(Belegerfassung!H5458&lt;&gt;"",Belegerfassung!H5458,"")</f>
        <v/>
      </c>
      <c r="M5450" t="str">
        <f>IFERROR(IF(Belegerfassung!E5458&lt;&gt;"",VLOOKUP(Belegerfassung!E5458,Abfrage!$L$2:$M$15,2,),""),"")</f>
        <v/>
      </c>
      <c r="N5450" t="str">
        <f t="shared" si="256"/>
        <v/>
      </c>
      <c r="O5450" t="str">
        <f t="shared" si="257"/>
        <v/>
      </c>
      <c r="P5450" t="str">
        <f>IF(Belegerfassung!G5458&lt;&gt;"",CONCATENATE(Belegerfassung!G5458,".pdf"),"")</f>
        <v/>
      </c>
    </row>
    <row r="5451" spans="1:16">
      <c r="A5451" t="str">
        <f>IF(Belegerfassung!C5459&lt;&gt;"",0,"")</f>
        <v/>
      </c>
      <c r="B5451" t="str">
        <f>IFERROR(VLOOKUP(Belegerfassung!I5459,Konten!A:D,2,FALSE),"")</f>
        <v/>
      </c>
      <c r="C5451" t="str">
        <f>IF(A5451&lt;&gt;"",TEXT(Belegerfassung!C5459,"TT.MM.JJJJ"),"")</f>
        <v/>
      </c>
      <c r="D5451" t="str">
        <f>IFERROR(VLOOKUP(Belegerfassung!A5459,Abfrage!$E$2:$F$20,2,FALSE),"")</f>
        <v/>
      </c>
      <c r="E5451" t="str">
        <f>IF(A5451&lt;&gt;"",Belegerfassung!B5459,"")</f>
        <v/>
      </c>
      <c r="F5451" t="str">
        <f>IF(Belegerfassung!L5459="","",IF(Belegerfassung!L5459&lt;&gt;"",IF(Belegerfassung!L5459&lt;&gt;"",IF(Belegerfassung!J5459&lt;&gt;0,VLOOKUP(Belegerfassung!L5459,Abfrage!$A$2:$C$19,2,),VLOOKUP(Belegerfassung!L5459,Abfrage!$A$2:$C$19,3,)),"")))</f>
        <v/>
      </c>
      <c r="G5451" t="str">
        <f t="shared" si="255"/>
        <v/>
      </c>
      <c r="H5451" s="31" t="str">
        <f>IF(A5451&lt;&gt;"",-Belegerfassung!J5459+Belegerfassung!K5459,"")</f>
        <v/>
      </c>
      <c r="I5451" s="49" t="str">
        <f>IFERROR(IF(H5451&lt;&gt;"",Belegerfassung!L5459*100,""),IF(OR(Belegerfassung!L5459="Leistung EU - Erlöse",Belegerfassung!L5459="Lieferungen EU-Erlöse",Belegerfassung!L5459="EUST",Belegerfassung!L5459="Bauleistungen 20%")=TRUE,"",MID(Belegerfassung!L5459,4,2)))</f>
        <v/>
      </c>
      <c r="J5451" s="6" t="str">
        <f>IF(A5451&lt;&gt;"",LEFT(Belegerfassung!D5459,40),"")</f>
        <v/>
      </c>
      <c r="K5451" t="str">
        <f>IF(A5451&lt;&gt;"",VLOOKUP(D5451,Abfrage!$F$2:$G$21,2,FALSE),"")</f>
        <v/>
      </c>
      <c r="L5451" s="6" t="str">
        <f>IF(Belegerfassung!H5459&lt;&gt;"",Belegerfassung!H5459,"")</f>
        <v/>
      </c>
      <c r="M5451" t="str">
        <f>IFERROR(IF(Belegerfassung!E5459&lt;&gt;"",VLOOKUP(Belegerfassung!E5459,Abfrage!$L$2:$M$15,2,),""),"")</f>
        <v/>
      </c>
      <c r="N5451" t="str">
        <f t="shared" si="256"/>
        <v/>
      </c>
      <c r="O5451" t="str">
        <f t="shared" si="257"/>
        <v/>
      </c>
      <c r="P5451" t="str">
        <f>IF(Belegerfassung!G5459&lt;&gt;"",CONCATENATE(Belegerfassung!G5459,".pdf"),"")</f>
        <v/>
      </c>
    </row>
    <row r="5452" spans="1:16">
      <c r="A5452" t="str">
        <f>IF(Belegerfassung!C5460&lt;&gt;"",0,"")</f>
        <v/>
      </c>
      <c r="B5452" t="str">
        <f>IFERROR(VLOOKUP(Belegerfassung!I5460,Konten!A:D,2,FALSE),"")</f>
        <v/>
      </c>
      <c r="C5452" t="str">
        <f>IF(A5452&lt;&gt;"",TEXT(Belegerfassung!C5460,"TT.MM.JJJJ"),"")</f>
        <v/>
      </c>
      <c r="D5452" t="str">
        <f>IFERROR(VLOOKUP(Belegerfassung!A5460,Abfrage!$E$2:$F$20,2,FALSE),"")</f>
        <v/>
      </c>
      <c r="E5452" t="str">
        <f>IF(A5452&lt;&gt;"",Belegerfassung!B5460,"")</f>
        <v/>
      </c>
      <c r="F5452" t="str">
        <f>IF(Belegerfassung!L5460="","",IF(Belegerfassung!L5460&lt;&gt;"",IF(Belegerfassung!L5460&lt;&gt;"",IF(Belegerfassung!J5460&lt;&gt;0,VLOOKUP(Belegerfassung!L5460,Abfrage!$A$2:$C$19,2,),VLOOKUP(Belegerfassung!L5460,Abfrage!$A$2:$C$19,3,)),"")))</f>
        <v/>
      </c>
      <c r="G5452" t="str">
        <f t="shared" si="255"/>
        <v/>
      </c>
      <c r="H5452" s="31" t="str">
        <f>IF(A5452&lt;&gt;"",-Belegerfassung!J5460+Belegerfassung!K5460,"")</f>
        <v/>
      </c>
      <c r="I5452" s="49" t="str">
        <f>IFERROR(IF(H5452&lt;&gt;"",Belegerfassung!L5460*100,""),IF(OR(Belegerfassung!L5460="Leistung EU - Erlöse",Belegerfassung!L5460="Lieferungen EU-Erlöse",Belegerfassung!L5460="EUST",Belegerfassung!L5460="Bauleistungen 20%")=TRUE,"",MID(Belegerfassung!L5460,4,2)))</f>
        <v/>
      </c>
      <c r="J5452" s="6" t="str">
        <f>IF(A5452&lt;&gt;"",LEFT(Belegerfassung!D5460,40),"")</f>
        <v/>
      </c>
      <c r="K5452" t="str">
        <f>IF(A5452&lt;&gt;"",VLOOKUP(D5452,Abfrage!$F$2:$G$21,2,FALSE),"")</f>
        <v/>
      </c>
      <c r="L5452" s="6" t="str">
        <f>IF(Belegerfassung!H5460&lt;&gt;"",Belegerfassung!H5460,"")</f>
        <v/>
      </c>
      <c r="M5452" t="str">
        <f>IFERROR(IF(Belegerfassung!E5460&lt;&gt;"",VLOOKUP(Belegerfassung!E5460,Abfrage!$L$2:$M$15,2,),""),"")</f>
        <v/>
      </c>
      <c r="N5452" t="str">
        <f t="shared" si="256"/>
        <v/>
      </c>
      <c r="O5452" t="str">
        <f t="shared" si="257"/>
        <v/>
      </c>
      <c r="P5452" t="str">
        <f>IF(Belegerfassung!G5460&lt;&gt;"",CONCATENATE(Belegerfassung!G5460,".pdf"),"")</f>
        <v/>
      </c>
    </row>
    <row r="5453" spans="1:16">
      <c r="A5453" t="str">
        <f>IF(Belegerfassung!C5461&lt;&gt;"",0,"")</f>
        <v/>
      </c>
      <c r="B5453" t="str">
        <f>IFERROR(VLOOKUP(Belegerfassung!I5461,Konten!A:D,2,FALSE),"")</f>
        <v/>
      </c>
      <c r="C5453" t="str">
        <f>IF(A5453&lt;&gt;"",TEXT(Belegerfassung!C5461,"TT.MM.JJJJ"),"")</f>
        <v/>
      </c>
      <c r="D5453" t="str">
        <f>IFERROR(VLOOKUP(Belegerfassung!A5461,Abfrage!$E$2:$F$20,2,FALSE),"")</f>
        <v/>
      </c>
      <c r="E5453" t="str">
        <f>IF(A5453&lt;&gt;"",Belegerfassung!B5461,"")</f>
        <v/>
      </c>
      <c r="F5453" t="str">
        <f>IF(Belegerfassung!L5461="","",IF(Belegerfassung!L5461&lt;&gt;"",IF(Belegerfassung!L5461&lt;&gt;"",IF(Belegerfassung!J5461&lt;&gt;0,VLOOKUP(Belegerfassung!L5461,Abfrage!$A$2:$C$19,2,),VLOOKUP(Belegerfassung!L5461,Abfrage!$A$2:$C$19,3,)),"")))</f>
        <v/>
      </c>
      <c r="G5453" t="str">
        <f t="shared" si="255"/>
        <v/>
      </c>
      <c r="H5453" s="31" t="str">
        <f>IF(A5453&lt;&gt;"",-Belegerfassung!J5461+Belegerfassung!K5461,"")</f>
        <v/>
      </c>
      <c r="I5453" s="49" t="str">
        <f>IFERROR(IF(H5453&lt;&gt;"",Belegerfassung!L5461*100,""),IF(OR(Belegerfassung!L5461="Leistung EU - Erlöse",Belegerfassung!L5461="Lieferungen EU-Erlöse",Belegerfassung!L5461="EUST",Belegerfassung!L5461="Bauleistungen 20%")=TRUE,"",MID(Belegerfassung!L5461,4,2)))</f>
        <v/>
      </c>
      <c r="J5453" s="6" t="str">
        <f>IF(A5453&lt;&gt;"",LEFT(Belegerfassung!D5461,40),"")</f>
        <v/>
      </c>
      <c r="K5453" t="str">
        <f>IF(A5453&lt;&gt;"",VLOOKUP(D5453,Abfrage!$F$2:$G$21,2,FALSE),"")</f>
        <v/>
      </c>
      <c r="L5453" s="6" t="str">
        <f>IF(Belegerfassung!H5461&lt;&gt;"",Belegerfassung!H5461,"")</f>
        <v/>
      </c>
      <c r="M5453" t="str">
        <f>IFERROR(IF(Belegerfassung!E5461&lt;&gt;"",VLOOKUP(Belegerfassung!E5461,Abfrage!$L$2:$M$15,2,),""),"")</f>
        <v/>
      </c>
      <c r="N5453" t="str">
        <f t="shared" si="256"/>
        <v/>
      </c>
      <c r="O5453" t="str">
        <f t="shared" si="257"/>
        <v/>
      </c>
      <c r="P5453" t="str">
        <f>IF(Belegerfassung!G5461&lt;&gt;"",CONCATENATE(Belegerfassung!G5461,".pdf"),"")</f>
        <v/>
      </c>
    </row>
    <row r="5454" spans="1:16">
      <c r="A5454" t="str">
        <f>IF(Belegerfassung!C5462&lt;&gt;"",0,"")</f>
        <v/>
      </c>
      <c r="B5454" t="str">
        <f>IFERROR(VLOOKUP(Belegerfassung!I5462,Konten!A:D,2,FALSE),"")</f>
        <v/>
      </c>
      <c r="C5454" t="str">
        <f>IF(A5454&lt;&gt;"",TEXT(Belegerfassung!C5462,"TT.MM.JJJJ"),"")</f>
        <v/>
      </c>
      <c r="D5454" t="str">
        <f>IFERROR(VLOOKUP(Belegerfassung!A5462,Abfrage!$E$2:$F$20,2,FALSE),"")</f>
        <v/>
      </c>
      <c r="E5454" t="str">
        <f>IF(A5454&lt;&gt;"",Belegerfassung!B5462,"")</f>
        <v/>
      </c>
      <c r="F5454" t="str">
        <f>IF(Belegerfassung!L5462="","",IF(Belegerfassung!L5462&lt;&gt;"",IF(Belegerfassung!L5462&lt;&gt;"",IF(Belegerfassung!J5462&lt;&gt;0,VLOOKUP(Belegerfassung!L5462,Abfrage!$A$2:$C$19,2,),VLOOKUP(Belegerfassung!L5462,Abfrage!$A$2:$C$19,3,)),"")))</f>
        <v/>
      </c>
      <c r="G5454" t="str">
        <f t="shared" si="255"/>
        <v/>
      </c>
      <c r="H5454" s="31" t="str">
        <f>IF(A5454&lt;&gt;"",-Belegerfassung!J5462+Belegerfassung!K5462,"")</f>
        <v/>
      </c>
      <c r="I5454" s="49" t="str">
        <f>IFERROR(IF(H5454&lt;&gt;"",Belegerfassung!L5462*100,""),IF(OR(Belegerfassung!L5462="Leistung EU - Erlöse",Belegerfassung!L5462="Lieferungen EU-Erlöse",Belegerfassung!L5462="EUST",Belegerfassung!L5462="Bauleistungen 20%")=TRUE,"",MID(Belegerfassung!L5462,4,2)))</f>
        <v/>
      </c>
      <c r="J5454" s="6" t="str">
        <f>IF(A5454&lt;&gt;"",LEFT(Belegerfassung!D5462,40),"")</f>
        <v/>
      </c>
      <c r="K5454" t="str">
        <f>IF(A5454&lt;&gt;"",VLOOKUP(D5454,Abfrage!$F$2:$G$21,2,FALSE),"")</f>
        <v/>
      </c>
      <c r="L5454" s="6" t="str">
        <f>IF(Belegerfassung!H5462&lt;&gt;"",Belegerfassung!H5462,"")</f>
        <v/>
      </c>
      <c r="M5454" t="str">
        <f>IFERROR(IF(Belegerfassung!E5462&lt;&gt;"",VLOOKUP(Belegerfassung!E5462,Abfrage!$L$2:$M$15,2,),""),"")</f>
        <v/>
      </c>
      <c r="N5454" t="str">
        <f t="shared" si="256"/>
        <v/>
      </c>
      <c r="O5454" t="str">
        <f t="shared" si="257"/>
        <v/>
      </c>
      <c r="P5454" t="str">
        <f>IF(Belegerfassung!G5462&lt;&gt;"",CONCATENATE(Belegerfassung!G5462,".pdf"),"")</f>
        <v/>
      </c>
    </row>
    <row r="5455" spans="1:16">
      <c r="A5455" t="str">
        <f>IF(Belegerfassung!C5463&lt;&gt;"",0,"")</f>
        <v/>
      </c>
      <c r="B5455" t="str">
        <f>IFERROR(VLOOKUP(Belegerfassung!I5463,Konten!A:D,2,FALSE),"")</f>
        <v/>
      </c>
      <c r="C5455" t="str">
        <f>IF(A5455&lt;&gt;"",TEXT(Belegerfassung!C5463,"TT.MM.JJJJ"),"")</f>
        <v/>
      </c>
      <c r="D5455" t="str">
        <f>IFERROR(VLOOKUP(Belegerfassung!A5463,Abfrage!$E$2:$F$20,2,FALSE),"")</f>
        <v/>
      </c>
      <c r="E5455" t="str">
        <f>IF(A5455&lt;&gt;"",Belegerfassung!B5463,"")</f>
        <v/>
      </c>
      <c r="F5455" t="str">
        <f>IF(Belegerfassung!L5463="","",IF(Belegerfassung!L5463&lt;&gt;"",IF(Belegerfassung!L5463&lt;&gt;"",IF(Belegerfassung!J5463&lt;&gt;0,VLOOKUP(Belegerfassung!L5463,Abfrage!$A$2:$C$19,2,),VLOOKUP(Belegerfassung!L5463,Abfrage!$A$2:$C$19,3,)),"")))</f>
        <v/>
      </c>
      <c r="G5455" t="str">
        <f t="shared" si="255"/>
        <v/>
      </c>
      <c r="H5455" s="31" t="str">
        <f>IF(A5455&lt;&gt;"",-Belegerfassung!J5463+Belegerfassung!K5463,"")</f>
        <v/>
      </c>
      <c r="I5455" s="49" t="str">
        <f>IFERROR(IF(H5455&lt;&gt;"",Belegerfassung!L5463*100,""),IF(OR(Belegerfassung!L5463="Leistung EU - Erlöse",Belegerfassung!L5463="Lieferungen EU-Erlöse",Belegerfassung!L5463="EUST",Belegerfassung!L5463="Bauleistungen 20%")=TRUE,"",MID(Belegerfassung!L5463,4,2)))</f>
        <v/>
      </c>
      <c r="J5455" s="6" t="str">
        <f>IF(A5455&lt;&gt;"",LEFT(Belegerfassung!D5463,40),"")</f>
        <v/>
      </c>
      <c r="K5455" t="str">
        <f>IF(A5455&lt;&gt;"",VLOOKUP(D5455,Abfrage!$F$2:$G$21,2,FALSE),"")</f>
        <v/>
      </c>
      <c r="L5455" s="6" t="str">
        <f>IF(Belegerfassung!H5463&lt;&gt;"",Belegerfassung!H5463,"")</f>
        <v/>
      </c>
      <c r="M5455" t="str">
        <f>IFERROR(IF(Belegerfassung!E5463&lt;&gt;"",VLOOKUP(Belegerfassung!E5463,Abfrage!$L$2:$M$15,2,),""),"")</f>
        <v/>
      </c>
      <c r="N5455" t="str">
        <f t="shared" si="256"/>
        <v/>
      </c>
      <c r="O5455" t="str">
        <f t="shared" si="257"/>
        <v/>
      </c>
      <c r="P5455" t="str">
        <f>IF(Belegerfassung!G5463&lt;&gt;"",CONCATENATE(Belegerfassung!G5463,".pdf"),"")</f>
        <v/>
      </c>
    </row>
    <row r="5456" spans="1:16">
      <c r="A5456" t="str">
        <f>IF(Belegerfassung!C5464&lt;&gt;"",0,"")</f>
        <v/>
      </c>
      <c r="B5456" t="str">
        <f>IFERROR(VLOOKUP(Belegerfassung!I5464,Konten!A:D,2,FALSE),"")</f>
        <v/>
      </c>
      <c r="C5456" t="str">
        <f>IF(A5456&lt;&gt;"",TEXT(Belegerfassung!C5464,"TT.MM.JJJJ"),"")</f>
        <v/>
      </c>
      <c r="D5456" t="str">
        <f>IFERROR(VLOOKUP(Belegerfassung!A5464,Abfrage!$E$2:$F$20,2,FALSE),"")</f>
        <v/>
      </c>
      <c r="E5456" t="str">
        <f>IF(A5456&lt;&gt;"",Belegerfassung!B5464,"")</f>
        <v/>
      </c>
      <c r="F5456" t="str">
        <f>IF(Belegerfassung!L5464="","",IF(Belegerfassung!L5464&lt;&gt;"",IF(Belegerfassung!L5464&lt;&gt;"",IF(Belegerfassung!J5464&lt;&gt;0,VLOOKUP(Belegerfassung!L5464,Abfrage!$A$2:$C$19,2,),VLOOKUP(Belegerfassung!L5464,Abfrage!$A$2:$C$19,3,)),"")))</f>
        <v/>
      </c>
      <c r="G5456" t="str">
        <f t="shared" si="255"/>
        <v/>
      </c>
      <c r="H5456" s="31" t="str">
        <f>IF(A5456&lt;&gt;"",-Belegerfassung!J5464+Belegerfassung!K5464,"")</f>
        <v/>
      </c>
      <c r="I5456" s="49" t="str">
        <f>IFERROR(IF(H5456&lt;&gt;"",Belegerfassung!L5464*100,""),IF(OR(Belegerfassung!L5464="Leistung EU - Erlöse",Belegerfassung!L5464="Lieferungen EU-Erlöse",Belegerfassung!L5464="EUST",Belegerfassung!L5464="Bauleistungen 20%")=TRUE,"",MID(Belegerfassung!L5464,4,2)))</f>
        <v/>
      </c>
      <c r="J5456" s="6" t="str">
        <f>IF(A5456&lt;&gt;"",LEFT(Belegerfassung!D5464,40),"")</f>
        <v/>
      </c>
      <c r="K5456" t="str">
        <f>IF(A5456&lt;&gt;"",VLOOKUP(D5456,Abfrage!$F$2:$G$21,2,FALSE),"")</f>
        <v/>
      </c>
      <c r="L5456" s="6" t="str">
        <f>IF(Belegerfassung!H5464&lt;&gt;"",Belegerfassung!H5464,"")</f>
        <v/>
      </c>
      <c r="M5456" t="str">
        <f>IFERROR(IF(Belegerfassung!E5464&lt;&gt;"",VLOOKUP(Belegerfassung!E5464,Abfrage!$L$2:$M$15,2,),""),"")</f>
        <v/>
      </c>
      <c r="N5456" t="str">
        <f t="shared" si="256"/>
        <v/>
      </c>
      <c r="O5456" t="str">
        <f t="shared" si="257"/>
        <v/>
      </c>
      <c r="P5456" t="str">
        <f>IF(Belegerfassung!G5464&lt;&gt;"",CONCATENATE(Belegerfassung!G5464,".pdf"),"")</f>
        <v/>
      </c>
    </row>
    <row r="5457" spans="1:16">
      <c r="A5457" t="str">
        <f>IF(Belegerfassung!C5465&lt;&gt;"",0,"")</f>
        <v/>
      </c>
      <c r="B5457" t="str">
        <f>IFERROR(VLOOKUP(Belegerfassung!I5465,Konten!A:D,2,FALSE),"")</f>
        <v/>
      </c>
      <c r="C5457" t="str">
        <f>IF(A5457&lt;&gt;"",TEXT(Belegerfassung!C5465,"TT.MM.JJJJ"),"")</f>
        <v/>
      </c>
      <c r="D5457" t="str">
        <f>IFERROR(VLOOKUP(Belegerfassung!A5465,Abfrage!$E$2:$F$20,2,FALSE),"")</f>
        <v/>
      </c>
      <c r="E5457" t="str">
        <f>IF(A5457&lt;&gt;"",Belegerfassung!B5465,"")</f>
        <v/>
      </c>
      <c r="F5457" t="str">
        <f>IF(Belegerfassung!L5465="","",IF(Belegerfassung!L5465&lt;&gt;"",IF(Belegerfassung!L5465&lt;&gt;"",IF(Belegerfassung!J5465&lt;&gt;0,VLOOKUP(Belegerfassung!L5465,Abfrage!$A$2:$C$19,2,),VLOOKUP(Belegerfassung!L5465,Abfrage!$A$2:$C$19,3,)),"")))</f>
        <v/>
      </c>
      <c r="G5457" t="str">
        <f t="shared" si="255"/>
        <v/>
      </c>
      <c r="H5457" s="31" t="str">
        <f>IF(A5457&lt;&gt;"",-Belegerfassung!J5465+Belegerfassung!K5465,"")</f>
        <v/>
      </c>
      <c r="I5457" s="49" t="str">
        <f>IFERROR(IF(H5457&lt;&gt;"",Belegerfassung!L5465*100,""),IF(OR(Belegerfassung!L5465="Leistung EU - Erlöse",Belegerfassung!L5465="Lieferungen EU-Erlöse",Belegerfassung!L5465="EUST",Belegerfassung!L5465="Bauleistungen 20%")=TRUE,"",MID(Belegerfassung!L5465,4,2)))</f>
        <v/>
      </c>
      <c r="J5457" s="6" t="str">
        <f>IF(A5457&lt;&gt;"",LEFT(Belegerfassung!D5465,40),"")</f>
        <v/>
      </c>
      <c r="K5457" t="str">
        <f>IF(A5457&lt;&gt;"",VLOOKUP(D5457,Abfrage!$F$2:$G$21,2,FALSE),"")</f>
        <v/>
      </c>
      <c r="L5457" s="6" t="str">
        <f>IF(Belegerfassung!H5465&lt;&gt;"",Belegerfassung!H5465,"")</f>
        <v/>
      </c>
      <c r="M5457" t="str">
        <f>IFERROR(IF(Belegerfassung!E5465&lt;&gt;"",VLOOKUP(Belegerfassung!E5465,Abfrage!$L$2:$M$15,2,),""),"")</f>
        <v/>
      </c>
      <c r="N5457" t="str">
        <f t="shared" si="256"/>
        <v/>
      </c>
      <c r="O5457" t="str">
        <f t="shared" si="257"/>
        <v/>
      </c>
      <c r="P5457" t="str">
        <f>IF(Belegerfassung!G5465&lt;&gt;"",CONCATENATE(Belegerfassung!G5465,".pdf"),"")</f>
        <v/>
      </c>
    </row>
    <row r="5458" spans="1:16">
      <c r="A5458" t="str">
        <f>IF(Belegerfassung!C5466&lt;&gt;"",0,"")</f>
        <v/>
      </c>
      <c r="B5458" t="str">
        <f>IFERROR(VLOOKUP(Belegerfassung!I5466,Konten!A:D,2,FALSE),"")</f>
        <v/>
      </c>
      <c r="C5458" t="str">
        <f>IF(A5458&lt;&gt;"",TEXT(Belegerfassung!C5466,"TT.MM.JJJJ"),"")</f>
        <v/>
      </c>
      <c r="D5458" t="str">
        <f>IFERROR(VLOOKUP(Belegerfassung!A5466,Abfrage!$E$2:$F$20,2,FALSE),"")</f>
        <v/>
      </c>
      <c r="E5458" t="str">
        <f>IF(A5458&lt;&gt;"",Belegerfassung!B5466,"")</f>
        <v/>
      </c>
      <c r="F5458" t="str">
        <f>IF(Belegerfassung!L5466="","",IF(Belegerfassung!L5466&lt;&gt;"",IF(Belegerfassung!L5466&lt;&gt;"",IF(Belegerfassung!J5466&lt;&gt;0,VLOOKUP(Belegerfassung!L5466,Abfrage!$A$2:$C$19,2,),VLOOKUP(Belegerfassung!L5466,Abfrage!$A$2:$C$19,3,)),"")))</f>
        <v/>
      </c>
      <c r="G5458" t="str">
        <f t="shared" si="255"/>
        <v/>
      </c>
      <c r="H5458" s="31" t="str">
        <f>IF(A5458&lt;&gt;"",-Belegerfassung!J5466+Belegerfassung!K5466,"")</f>
        <v/>
      </c>
      <c r="I5458" s="49" t="str">
        <f>IFERROR(IF(H5458&lt;&gt;"",Belegerfassung!L5466*100,""),IF(OR(Belegerfassung!L5466="Leistung EU - Erlöse",Belegerfassung!L5466="Lieferungen EU-Erlöse",Belegerfassung!L5466="EUST",Belegerfassung!L5466="Bauleistungen 20%")=TRUE,"",MID(Belegerfassung!L5466,4,2)))</f>
        <v/>
      </c>
      <c r="J5458" s="6" t="str">
        <f>IF(A5458&lt;&gt;"",LEFT(Belegerfassung!D5466,40),"")</f>
        <v/>
      </c>
      <c r="K5458" t="str">
        <f>IF(A5458&lt;&gt;"",VLOOKUP(D5458,Abfrage!$F$2:$G$21,2,FALSE),"")</f>
        <v/>
      </c>
      <c r="L5458" s="6" t="str">
        <f>IF(Belegerfassung!H5466&lt;&gt;"",Belegerfassung!H5466,"")</f>
        <v/>
      </c>
      <c r="M5458" t="str">
        <f>IFERROR(IF(Belegerfassung!E5466&lt;&gt;"",VLOOKUP(Belegerfassung!E5466,Abfrage!$L$2:$M$15,2,),""),"")</f>
        <v/>
      </c>
      <c r="N5458" t="str">
        <f t="shared" si="256"/>
        <v/>
      </c>
      <c r="O5458" t="str">
        <f t="shared" si="257"/>
        <v/>
      </c>
      <c r="P5458" t="str">
        <f>IF(Belegerfassung!G5466&lt;&gt;"",CONCATENATE(Belegerfassung!G5466,".pdf"),"")</f>
        <v/>
      </c>
    </row>
    <row r="5459" spans="1:16">
      <c r="A5459" t="str">
        <f>IF(Belegerfassung!C5467&lt;&gt;"",0,"")</f>
        <v/>
      </c>
      <c r="B5459" t="str">
        <f>IFERROR(VLOOKUP(Belegerfassung!I5467,Konten!A:D,2,FALSE),"")</f>
        <v/>
      </c>
      <c r="C5459" t="str">
        <f>IF(A5459&lt;&gt;"",TEXT(Belegerfassung!C5467,"TT.MM.JJJJ"),"")</f>
        <v/>
      </c>
      <c r="D5459" t="str">
        <f>IFERROR(VLOOKUP(Belegerfassung!A5467,Abfrage!$E$2:$F$20,2,FALSE),"")</f>
        <v/>
      </c>
      <c r="E5459" t="str">
        <f>IF(A5459&lt;&gt;"",Belegerfassung!B5467,"")</f>
        <v/>
      </c>
      <c r="F5459" t="str">
        <f>IF(Belegerfassung!L5467="","",IF(Belegerfassung!L5467&lt;&gt;"",IF(Belegerfassung!L5467&lt;&gt;"",IF(Belegerfassung!J5467&lt;&gt;0,VLOOKUP(Belegerfassung!L5467,Abfrage!$A$2:$C$19,2,),VLOOKUP(Belegerfassung!L5467,Abfrage!$A$2:$C$19,3,)),"")))</f>
        <v/>
      </c>
      <c r="G5459" t="str">
        <f t="shared" si="255"/>
        <v/>
      </c>
      <c r="H5459" s="31" t="str">
        <f>IF(A5459&lt;&gt;"",-Belegerfassung!J5467+Belegerfassung!K5467,"")</f>
        <v/>
      </c>
      <c r="I5459" s="49" t="str">
        <f>IFERROR(IF(H5459&lt;&gt;"",Belegerfassung!L5467*100,""),IF(OR(Belegerfassung!L5467="Leistung EU - Erlöse",Belegerfassung!L5467="Lieferungen EU-Erlöse",Belegerfassung!L5467="EUST",Belegerfassung!L5467="Bauleistungen 20%")=TRUE,"",MID(Belegerfassung!L5467,4,2)))</f>
        <v/>
      </c>
      <c r="J5459" s="6" t="str">
        <f>IF(A5459&lt;&gt;"",LEFT(Belegerfassung!D5467,40),"")</f>
        <v/>
      </c>
      <c r="K5459" t="str">
        <f>IF(A5459&lt;&gt;"",VLOOKUP(D5459,Abfrage!$F$2:$G$21,2,FALSE),"")</f>
        <v/>
      </c>
      <c r="L5459" s="6" t="str">
        <f>IF(Belegerfassung!H5467&lt;&gt;"",Belegerfassung!H5467,"")</f>
        <v/>
      </c>
      <c r="M5459" t="str">
        <f>IFERROR(IF(Belegerfassung!E5467&lt;&gt;"",VLOOKUP(Belegerfassung!E5467,Abfrage!$L$2:$M$15,2,),""),"")</f>
        <v/>
      </c>
      <c r="N5459" t="str">
        <f t="shared" si="256"/>
        <v/>
      </c>
      <c r="O5459" t="str">
        <f t="shared" si="257"/>
        <v/>
      </c>
      <c r="P5459" t="str">
        <f>IF(Belegerfassung!G5467&lt;&gt;"",CONCATENATE(Belegerfassung!G5467,".pdf"),"")</f>
        <v/>
      </c>
    </row>
    <row r="5460" spans="1:16">
      <c r="A5460" t="str">
        <f>IF(Belegerfassung!C5468&lt;&gt;"",0,"")</f>
        <v/>
      </c>
      <c r="B5460" t="str">
        <f>IFERROR(VLOOKUP(Belegerfassung!I5468,Konten!A:D,2,FALSE),"")</f>
        <v/>
      </c>
      <c r="C5460" t="str">
        <f>IF(A5460&lt;&gt;"",TEXT(Belegerfassung!C5468,"TT.MM.JJJJ"),"")</f>
        <v/>
      </c>
      <c r="D5460" t="str">
        <f>IFERROR(VLOOKUP(Belegerfassung!A5468,Abfrage!$E$2:$F$20,2,FALSE),"")</f>
        <v/>
      </c>
      <c r="E5460" t="str">
        <f>IF(A5460&lt;&gt;"",Belegerfassung!B5468,"")</f>
        <v/>
      </c>
      <c r="F5460" t="str">
        <f>IF(Belegerfassung!L5468="","",IF(Belegerfassung!L5468&lt;&gt;"",IF(Belegerfassung!L5468&lt;&gt;"",IF(Belegerfassung!J5468&lt;&gt;0,VLOOKUP(Belegerfassung!L5468,Abfrage!$A$2:$C$19,2,),VLOOKUP(Belegerfassung!L5468,Abfrage!$A$2:$C$19,3,)),"")))</f>
        <v/>
      </c>
      <c r="G5460" t="str">
        <f t="shared" si="255"/>
        <v/>
      </c>
      <c r="H5460" s="31" t="str">
        <f>IF(A5460&lt;&gt;"",-Belegerfassung!J5468+Belegerfassung!K5468,"")</f>
        <v/>
      </c>
      <c r="I5460" s="49" t="str">
        <f>IFERROR(IF(H5460&lt;&gt;"",Belegerfassung!L5468*100,""),IF(OR(Belegerfassung!L5468="Leistung EU - Erlöse",Belegerfassung!L5468="Lieferungen EU-Erlöse",Belegerfassung!L5468="EUST",Belegerfassung!L5468="Bauleistungen 20%")=TRUE,"",MID(Belegerfassung!L5468,4,2)))</f>
        <v/>
      </c>
      <c r="J5460" s="6" t="str">
        <f>IF(A5460&lt;&gt;"",LEFT(Belegerfassung!D5468,40),"")</f>
        <v/>
      </c>
      <c r="K5460" t="str">
        <f>IF(A5460&lt;&gt;"",VLOOKUP(D5460,Abfrage!$F$2:$G$21,2,FALSE),"")</f>
        <v/>
      </c>
      <c r="L5460" s="6" t="str">
        <f>IF(Belegerfassung!H5468&lt;&gt;"",Belegerfassung!H5468,"")</f>
        <v/>
      </c>
      <c r="M5460" t="str">
        <f>IFERROR(IF(Belegerfassung!E5468&lt;&gt;"",VLOOKUP(Belegerfassung!E5468,Abfrage!$L$2:$M$15,2,),""),"")</f>
        <v/>
      </c>
      <c r="N5460" t="str">
        <f t="shared" si="256"/>
        <v/>
      </c>
      <c r="O5460" t="str">
        <f t="shared" si="257"/>
        <v/>
      </c>
      <c r="P5460" t="str">
        <f>IF(Belegerfassung!G5468&lt;&gt;"",CONCATENATE(Belegerfassung!G5468,".pdf"),"")</f>
        <v/>
      </c>
    </row>
    <row r="5461" spans="1:16">
      <c r="A5461" t="str">
        <f>IF(Belegerfassung!C5469&lt;&gt;"",0,"")</f>
        <v/>
      </c>
      <c r="B5461" t="str">
        <f>IFERROR(VLOOKUP(Belegerfassung!I5469,Konten!A:D,2,FALSE),"")</f>
        <v/>
      </c>
      <c r="C5461" t="str">
        <f>IF(A5461&lt;&gt;"",TEXT(Belegerfassung!C5469,"TT.MM.JJJJ"),"")</f>
        <v/>
      </c>
      <c r="D5461" t="str">
        <f>IFERROR(VLOOKUP(Belegerfassung!A5469,Abfrage!$E$2:$F$20,2,FALSE),"")</f>
        <v/>
      </c>
      <c r="E5461" t="str">
        <f>IF(A5461&lt;&gt;"",Belegerfassung!B5469,"")</f>
        <v/>
      </c>
      <c r="F5461" t="str">
        <f>IF(Belegerfassung!L5469="","",IF(Belegerfassung!L5469&lt;&gt;"",IF(Belegerfassung!L5469&lt;&gt;"",IF(Belegerfassung!J5469&lt;&gt;0,VLOOKUP(Belegerfassung!L5469,Abfrage!$A$2:$C$19,2,),VLOOKUP(Belegerfassung!L5469,Abfrage!$A$2:$C$19,3,)),"")))</f>
        <v/>
      </c>
      <c r="G5461" t="str">
        <f t="shared" si="255"/>
        <v/>
      </c>
      <c r="H5461" s="31" t="str">
        <f>IF(A5461&lt;&gt;"",-Belegerfassung!J5469+Belegerfassung!K5469,"")</f>
        <v/>
      </c>
      <c r="I5461" s="49" t="str">
        <f>IFERROR(IF(H5461&lt;&gt;"",Belegerfassung!L5469*100,""),IF(OR(Belegerfassung!L5469="Leistung EU - Erlöse",Belegerfassung!L5469="Lieferungen EU-Erlöse",Belegerfassung!L5469="EUST",Belegerfassung!L5469="Bauleistungen 20%")=TRUE,"",MID(Belegerfassung!L5469,4,2)))</f>
        <v/>
      </c>
      <c r="J5461" s="6" t="str">
        <f>IF(A5461&lt;&gt;"",LEFT(Belegerfassung!D5469,40),"")</f>
        <v/>
      </c>
      <c r="K5461" t="str">
        <f>IF(A5461&lt;&gt;"",VLOOKUP(D5461,Abfrage!$F$2:$G$21,2,FALSE),"")</f>
        <v/>
      </c>
      <c r="L5461" s="6" t="str">
        <f>IF(Belegerfassung!H5469&lt;&gt;"",Belegerfassung!H5469,"")</f>
        <v/>
      </c>
      <c r="M5461" t="str">
        <f>IFERROR(IF(Belegerfassung!E5469&lt;&gt;"",VLOOKUP(Belegerfassung!E5469,Abfrage!$L$2:$M$15,2,),""),"")</f>
        <v/>
      </c>
      <c r="N5461" t="str">
        <f t="shared" si="256"/>
        <v/>
      </c>
      <c r="O5461" t="str">
        <f t="shared" si="257"/>
        <v/>
      </c>
      <c r="P5461" t="str">
        <f>IF(Belegerfassung!G5469&lt;&gt;"",CONCATENATE(Belegerfassung!G5469,".pdf"),"")</f>
        <v/>
      </c>
    </row>
    <row r="5462" spans="1:16">
      <c r="A5462" t="str">
        <f>IF(Belegerfassung!C5470&lt;&gt;"",0,"")</f>
        <v/>
      </c>
      <c r="B5462" t="str">
        <f>IFERROR(VLOOKUP(Belegerfassung!I5470,Konten!A:D,2,FALSE),"")</f>
        <v/>
      </c>
      <c r="C5462" t="str">
        <f>IF(A5462&lt;&gt;"",TEXT(Belegerfassung!C5470,"TT.MM.JJJJ"),"")</f>
        <v/>
      </c>
      <c r="D5462" t="str">
        <f>IFERROR(VLOOKUP(Belegerfassung!A5470,Abfrage!$E$2:$F$20,2,FALSE),"")</f>
        <v/>
      </c>
      <c r="E5462" t="str">
        <f>IF(A5462&lt;&gt;"",Belegerfassung!B5470,"")</f>
        <v/>
      </c>
      <c r="F5462" t="str">
        <f>IF(Belegerfassung!L5470="","",IF(Belegerfassung!L5470&lt;&gt;"",IF(Belegerfassung!L5470&lt;&gt;"",IF(Belegerfassung!J5470&lt;&gt;0,VLOOKUP(Belegerfassung!L5470,Abfrage!$A$2:$C$19,2,),VLOOKUP(Belegerfassung!L5470,Abfrage!$A$2:$C$19,3,)),"")))</f>
        <v/>
      </c>
      <c r="G5462" t="str">
        <f t="shared" si="255"/>
        <v/>
      </c>
      <c r="H5462" s="31" t="str">
        <f>IF(A5462&lt;&gt;"",-Belegerfassung!J5470+Belegerfassung!K5470,"")</f>
        <v/>
      </c>
      <c r="I5462" s="49" t="str">
        <f>IFERROR(IF(H5462&lt;&gt;"",Belegerfassung!L5470*100,""),IF(OR(Belegerfassung!L5470="Leistung EU - Erlöse",Belegerfassung!L5470="Lieferungen EU-Erlöse",Belegerfassung!L5470="EUST",Belegerfassung!L5470="Bauleistungen 20%")=TRUE,"",MID(Belegerfassung!L5470,4,2)))</f>
        <v/>
      </c>
      <c r="J5462" s="6" t="str">
        <f>IF(A5462&lt;&gt;"",LEFT(Belegerfassung!D5470,40),"")</f>
        <v/>
      </c>
      <c r="K5462" t="str">
        <f>IF(A5462&lt;&gt;"",VLOOKUP(D5462,Abfrage!$F$2:$G$21,2,FALSE),"")</f>
        <v/>
      </c>
      <c r="L5462" s="6" t="str">
        <f>IF(Belegerfassung!H5470&lt;&gt;"",Belegerfassung!H5470,"")</f>
        <v/>
      </c>
      <c r="M5462" t="str">
        <f>IFERROR(IF(Belegerfassung!E5470&lt;&gt;"",VLOOKUP(Belegerfassung!E5470,Abfrage!$L$2:$M$15,2,),""),"")</f>
        <v/>
      </c>
      <c r="N5462" t="str">
        <f t="shared" si="256"/>
        <v/>
      </c>
      <c r="O5462" t="str">
        <f t="shared" si="257"/>
        <v/>
      </c>
      <c r="P5462" t="str">
        <f>IF(Belegerfassung!G5470&lt;&gt;"",CONCATENATE(Belegerfassung!G5470,".pdf"),"")</f>
        <v/>
      </c>
    </row>
    <row r="5463" spans="1:16">
      <c r="A5463" t="str">
        <f>IF(Belegerfassung!C5471&lt;&gt;"",0,"")</f>
        <v/>
      </c>
      <c r="B5463" t="str">
        <f>IFERROR(VLOOKUP(Belegerfassung!I5471,Konten!A:D,2,FALSE),"")</f>
        <v/>
      </c>
      <c r="C5463" t="str">
        <f>IF(A5463&lt;&gt;"",TEXT(Belegerfassung!C5471,"TT.MM.JJJJ"),"")</f>
        <v/>
      </c>
      <c r="D5463" t="str">
        <f>IFERROR(VLOOKUP(Belegerfassung!A5471,Abfrage!$E$2:$F$20,2,FALSE),"")</f>
        <v/>
      </c>
      <c r="E5463" t="str">
        <f>IF(A5463&lt;&gt;"",Belegerfassung!B5471,"")</f>
        <v/>
      </c>
      <c r="F5463" t="str">
        <f>IF(Belegerfassung!L5471="","",IF(Belegerfassung!L5471&lt;&gt;"",IF(Belegerfassung!L5471&lt;&gt;"",IF(Belegerfassung!J5471&lt;&gt;0,VLOOKUP(Belegerfassung!L5471,Abfrage!$A$2:$C$19,2,),VLOOKUP(Belegerfassung!L5471,Abfrage!$A$2:$C$19,3,)),"")))</f>
        <v/>
      </c>
      <c r="G5463" t="str">
        <f t="shared" si="255"/>
        <v/>
      </c>
      <c r="H5463" s="31" t="str">
        <f>IF(A5463&lt;&gt;"",-Belegerfassung!J5471+Belegerfassung!K5471,"")</f>
        <v/>
      </c>
      <c r="I5463" s="49" t="str">
        <f>IFERROR(IF(H5463&lt;&gt;"",Belegerfassung!L5471*100,""),IF(OR(Belegerfassung!L5471="Leistung EU - Erlöse",Belegerfassung!L5471="Lieferungen EU-Erlöse",Belegerfassung!L5471="EUST",Belegerfassung!L5471="Bauleistungen 20%")=TRUE,"",MID(Belegerfassung!L5471,4,2)))</f>
        <v/>
      </c>
      <c r="J5463" s="6" t="str">
        <f>IF(A5463&lt;&gt;"",LEFT(Belegerfassung!D5471,40),"")</f>
        <v/>
      </c>
      <c r="K5463" t="str">
        <f>IF(A5463&lt;&gt;"",VLOOKUP(D5463,Abfrage!$F$2:$G$21,2,FALSE),"")</f>
        <v/>
      </c>
      <c r="L5463" s="6" t="str">
        <f>IF(Belegerfassung!H5471&lt;&gt;"",Belegerfassung!H5471,"")</f>
        <v/>
      </c>
      <c r="M5463" t="str">
        <f>IFERROR(IF(Belegerfassung!E5471&lt;&gt;"",VLOOKUP(Belegerfassung!E5471,Abfrage!$L$2:$M$15,2,),""),"")</f>
        <v/>
      </c>
      <c r="N5463" t="str">
        <f t="shared" si="256"/>
        <v/>
      </c>
      <c r="O5463" t="str">
        <f t="shared" si="257"/>
        <v/>
      </c>
      <c r="P5463" t="str">
        <f>IF(Belegerfassung!G5471&lt;&gt;"",CONCATENATE(Belegerfassung!G5471,".pdf"),"")</f>
        <v/>
      </c>
    </row>
    <row r="5464" spans="1:16">
      <c r="A5464" t="str">
        <f>IF(Belegerfassung!C5472&lt;&gt;"",0,"")</f>
        <v/>
      </c>
      <c r="B5464" t="str">
        <f>IFERROR(VLOOKUP(Belegerfassung!I5472,Konten!A:D,2,FALSE),"")</f>
        <v/>
      </c>
      <c r="C5464" t="str">
        <f>IF(A5464&lt;&gt;"",TEXT(Belegerfassung!C5472,"TT.MM.JJJJ"),"")</f>
        <v/>
      </c>
      <c r="D5464" t="str">
        <f>IFERROR(VLOOKUP(Belegerfassung!A5472,Abfrage!$E$2:$F$20,2,FALSE),"")</f>
        <v/>
      </c>
      <c r="E5464" t="str">
        <f>IF(A5464&lt;&gt;"",Belegerfassung!B5472,"")</f>
        <v/>
      </c>
      <c r="F5464" t="str">
        <f>IF(Belegerfassung!L5472="","",IF(Belegerfassung!L5472&lt;&gt;"",IF(Belegerfassung!L5472&lt;&gt;"",IF(Belegerfassung!J5472&lt;&gt;0,VLOOKUP(Belegerfassung!L5472,Abfrage!$A$2:$C$19,2,),VLOOKUP(Belegerfassung!L5472,Abfrage!$A$2:$C$19,3,)),"")))</f>
        <v/>
      </c>
      <c r="G5464" t="str">
        <f t="shared" si="255"/>
        <v/>
      </c>
      <c r="H5464" s="31" t="str">
        <f>IF(A5464&lt;&gt;"",-Belegerfassung!J5472+Belegerfassung!K5472,"")</f>
        <v/>
      </c>
      <c r="I5464" s="49" t="str">
        <f>IFERROR(IF(H5464&lt;&gt;"",Belegerfassung!L5472*100,""),IF(OR(Belegerfassung!L5472="Leistung EU - Erlöse",Belegerfassung!L5472="Lieferungen EU-Erlöse",Belegerfassung!L5472="EUST",Belegerfassung!L5472="Bauleistungen 20%")=TRUE,"",MID(Belegerfassung!L5472,4,2)))</f>
        <v/>
      </c>
      <c r="J5464" s="6" t="str">
        <f>IF(A5464&lt;&gt;"",LEFT(Belegerfassung!D5472,40),"")</f>
        <v/>
      </c>
      <c r="K5464" t="str">
        <f>IF(A5464&lt;&gt;"",VLOOKUP(D5464,Abfrage!$F$2:$G$21,2,FALSE),"")</f>
        <v/>
      </c>
      <c r="L5464" s="6" t="str">
        <f>IF(Belegerfassung!H5472&lt;&gt;"",Belegerfassung!H5472,"")</f>
        <v/>
      </c>
      <c r="M5464" t="str">
        <f>IFERROR(IF(Belegerfassung!E5472&lt;&gt;"",VLOOKUP(Belegerfassung!E5472,Abfrage!$L$2:$M$15,2,),""),"")</f>
        <v/>
      </c>
      <c r="N5464" t="str">
        <f t="shared" si="256"/>
        <v/>
      </c>
      <c r="O5464" t="str">
        <f t="shared" si="257"/>
        <v/>
      </c>
      <c r="P5464" t="str">
        <f>IF(Belegerfassung!G5472&lt;&gt;"",CONCATENATE(Belegerfassung!G5472,".pdf"),"")</f>
        <v/>
      </c>
    </row>
    <row r="5465" spans="1:16">
      <c r="A5465" t="str">
        <f>IF(Belegerfassung!C5473&lt;&gt;"",0,"")</f>
        <v/>
      </c>
      <c r="B5465" t="str">
        <f>IFERROR(VLOOKUP(Belegerfassung!I5473,Konten!A:D,2,FALSE),"")</f>
        <v/>
      </c>
      <c r="C5465" t="str">
        <f>IF(A5465&lt;&gt;"",TEXT(Belegerfassung!C5473,"TT.MM.JJJJ"),"")</f>
        <v/>
      </c>
      <c r="D5465" t="str">
        <f>IFERROR(VLOOKUP(Belegerfassung!A5473,Abfrage!$E$2:$F$20,2,FALSE),"")</f>
        <v/>
      </c>
      <c r="E5465" t="str">
        <f>IF(A5465&lt;&gt;"",Belegerfassung!B5473,"")</f>
        <v/>
      </c>
      <c r="F5465" t="str">
        <f>IF(Belegerfassung!L5473="","",IF(Belegerfassung!L5473&lt;&gt;"",IF(Belegerfassung!L5473&lt;&gt;"",IF(Belegerfassung!J5473&lt;&gt;0,VLOOKUP(Belegerfassung!L5473,Abfrage!$A$2:$C$19,2,),VLOOKUP(Belegerfassung!L5473,Abfrage!$A$2:$C$19,3,)),"")))</f>
        <v/>
      </c>
      <c r="G5465" t="str">
        <f t="shared" si="255"/>
        <v/>
      </c>
      <c r="H5465" s="31" t="str">
        <f>IF(A5465&lt;&gt;"",-Belegerfassung!J5473+Belegerfassung!K5473,"")</f>
        <v/>
      </c>
      <c r="I5465" s="49" t="str">
        <f>IFERROR(IF(H5465&lt;&gt;"",Belegerfassung!L5473*100,""),IF(OR(Belegerfassung!L5473="Leistung EU - Erlöse",Belegerfassung!L5473="Lieferungen EU-Erlöse",Belegerfassung!L5473="EUST",Belegerfassung!L5473="Bauleistungen 20%")=TRUE,"",MID(Belegerfassung!L5473,4,2)))</f>
        <v/>
      </c>
      <c r="J5465" s="6" t="str">
        <f>IF(A5465&lt;&gt;"",LEFT(Belegerfassung!D5473,40),"")</f>
        <v/>
      </c>
      <c r="K5465" t="str">
        <f>IF(A5465&lt;&gt;"",VLOOKUP(D5465,Abfrage!$F$2:$G$21,2,FALSE),"")</f>
        <v/>
      </c>
      <c r="L5465" s="6" t="str">
        <f>IF(Belegerfassung!H5473&lt;&gt;"",Belegerfassung!H5473,"")</f>
        <v/>
      </c>
      <c r="M5465" t="str">
        <f>IFERROR(IF(Belegerfassung!E5473&lt;&gt;"",VLOOKUP(Belegerfassung!E5473,Abfrage!$L$2:$M$15,2,),""),"")</f>
        <v/>
      </c>
      <c r="N5465" t="str">
        <f t="shared" si="256"/>
        <v/>
      </c>
      <c r="O5465" t="str">
        <f t="shared" si="257"/>
        <v/>
      </c>
      <c r="P5465" t="str">
        <f>IF(Belegerfassung!G5473&lt;&gt;"",CONCATENATE(Belegerfassung!G5473,".pdf"),"")</f>
        <v/>
      </c>
    </row>
    <row r="5466" spans="1:16">
      <c r="A5466" t="str">
        <f>IF(Belegerfassung!C5474&lt;&gt;"",0,"")</f>
        <v/>
      </c>
      <c r="B5466" t="str">
        <f>IFERROR(VLOOKUP(Belegerfassung!I5474,Konten!A:D,2,FALSE),"")</f>
        <v/>
      </c>
      <c r="C5466" t="str">
        <f>IF(A5466&lt;&gt;"",TEXT(Belegerfassung!C5474,"TT.MM.JJJJ"),"")</f>
        <v/>
      </c>
      <c r="D5466" t="str">
        <f>IFERROR(VLOOKUP(Belegerfassung!A5474,Abfrage!$E$2:$F$20,2,FALSE),"")</f>
        <v/>
      </c>
      <c r="E5466" t="str">
        <f>IF(A5466&lt;&gt;"",Belegerfassung!B5474,"")</f>
        <v/>
      </c>
      <c r="F5466" t="str">
        <f>IF(Belegerfassung!L5474="","",IF(Belegerfassung!L5474&lt;&gt;"",IF(Belegerfassung!L5474&lt;&gt;"",IF(Belegerfassung!J5474&lt;&gt;0,VLOOKUP(Belegerfassung!L5474,Abfrage!$A$2:$C$19,2,),VLOOKUP(Belegerfassung!L5474,Abfrage!$A$2:$C$19,3,)),"")))</f>
        <v/>
      </c>
      <c r="G5466" t="str">
        <f t="shared" si="255"/>
        <v/>
      </c>
      <c r="H5466" s="31" t="str">
        <f>IF(A5466&lt;&gt;"",-Belegerfassung!J5474+Belegerfassung!K5474,"")</f>
        <v/>
      </c>
      <c r="I5466" s="49" t="str">
        <f>IFERROR(IF(H5466&lt;&gt;"",Belegerfassung!L5474*100,""),IF(OR(Belegerfassung!L5474="Leistung EU - Erlöse",Belegerfassung!L5474="Lieferungen EU-Erlöse",Belegerfassung!L5474="EUST",Belegerfassung!L5474="Bauleistungen 20%")=TRUE,"",MID(Belegerfassung!L5474,4,2)))</f>
        <v/>
      </c>
      <c r="J5466" s="6" t="str">
        <f>IF(A5466&lt;&gt;"",LEFT(Belegerfassung!D5474,40),"")</f>
        <v/>
      </c>
      <c r="K5466" t="str">
        <f>IF(A5466&lt;&gt;"",VLOOKUP(D5466,Abfrage!$F$2:$G$21,2,FALSE),"")</f>
        <v/>
      </c>
      <c r="L5466" s="6" t="str">
        <f>IF(Belegerfassung!H5474&lt;&gt;"",Belegerfassung!H5474,"")</f>
        <v/>
      </c>
      <c r="M5466" t="str">
        <f>IFERROR(IF(Belegerfassung!E5474&lt;&gt;"",VLOOKUP(Belegerfassung!E5474,Abfrage!$L$2:$M$15,2,),""),"")</f>
        <v/>
      </c>
      <c r="N5466" t="str">
        <f t="shared" si="256"/>
        <v/>
      </c>
      <c r="O5466" t="str">
        <f t="shared" si="257"/>
        <v/>
      </c>
      <c r="P5466" t="str">
        <f>IF(Belegerfassung!G5474&lt;&gt;"",CONCATENATE(Belegerfassung!G5474,".pdf"),"")</f>
        <v/>
      </c>
    </row>
    <row r="5467" spans="1:16">
      <c r="A5467" t="str">
        <f>IF(Belegerfassung!C5475&lt;&gt;"",0,"")</f>
        <v/>
      </c>
      <c r="B5467" t="str">
        <f>IFERROR(VLOOKUP(Belegerfassung!I5475,Konten!A:D,2,FALSE),"")</f>
        <v/>
      </c>
      <c r="C5467" t="str">
        <f>IF(A5467&lt;&gt;"",TEXT(Belegerfassung!C5475,"TT.MM.JJJJ"),"")</f>
        <v/>
      </c>
      <c r="D5467" t="str">
        <f>IFERROR(VLOOKUP(Belegerfassung!A5475,Abfrage!$E$2:$F$20,2,FALSE),"")</f>
        <v/>
      </c>
      <c r="E5467" t="str">
        <f>IF(A5467&lt;&gt;"",Belegerfassung!B5475,"")</f>
        <v/>
      </c>
      <c r="F5467" t="str">
        <f>IF(Belegerfassung!L5475="","",IF(Belegerfassung!L5475&lt;&gt;"",IF(Belegerfassung!L5475&lt;&gt;"",IF(Belegerfassung!J5475&lt;&gt;0,VLOOKUP(Belegerfassung!L5475,Abfrage!$A$2:$C$19,2,),VLOOKUP(Belegerfassung!L5475,Abfrage!$A$2:$C$19,3,)),"")))</f>
        <v/>
      </c>
      <c r="G5467" t="str">
        <f t="shared" si="255"/>
        <v/>
      </c>
      <c r="H5467" s="31" t="str">
        <f>IF(A5467&lt;&gt;"",-Belegerfassung!J5475+Belegerfassung!K5475,"")</f>
        <v/>
      </c>
      <c r="I5467" s="49" t="str">
        <f>IFERROR(IF(H5467&lt;&gt;"",Belegerfassung!L5475*100,""),IF(OR(Belegerfassung!L5475="Leistung EU - Erlöse",Belegerfassung!L5475="Lieferungen EU-Erlöse",Belegerfassung!L5475="EUST",Belegerfassung!L5475="Bauleistungen 20%")=TRUE,"",MID(Belegerfassung!L5475,4,2)))</f>
        <v/>
      </c>
      <c r="J5467" s="6" t="str">
        <f>IF(A5467&lt;&gt;"",LEFT(Belegerfassung!D5475,40),"")</f>
        <v/>
      </c>
      <c r="K5467" t="str">
        <f>IF(A5467&lt;&gt;"",VLOOKUP(D5467,Abfrage!$F$2:$G$21,2,FALSE),"")</f>
        <v/>
      </c>
      <c r="L5467" s="6" t="str">
        <f>IF(Belegerfassung!H5475&lt;&gt;"",Belegerfassung!H5475,"")</f>
        <v/>
      </c>
      <c r="M5467" t="str">
        <f>IFERROR(IF(Belegerfassung!E5475&lt;&gt;"",VLOOKUP(Belegerfassung!E5475,Abfrage!$L$2:$M$15,2,),""),"")</f>
        <v/>
      </c>
      <c r="N5467" t="str">
        <f t="shared" si="256"/>
        <v/>
      </c>
      <c r="O5467" t="str">
        <f t="shared" si="257"/>
        <v/>
      </c>
      <c r="P5467" t="str">
        <f>IF(Belegerfassung!G5475&lt;&gt;"",CONCATENATE(Belegerfassung!G5475,".pdf"),"")</f>
        <v/>
      </c>
    </row>
    <row r="5468" spans="1:16">
      <c r="A5468" t="str">
        <f>IF(Belegerfassung!C5476&lt;&gt;"",0,"")</f>
        <v/>
      </c>
      <c r="B5468" t="str">
        <f>IFERROR(VLOOKUP(Belegerfassung!I5476,Konten!A:D,2,FALSE),"")</f>
        <v/>
      </c>
      <c r="C5468" t="str">
        <f>IF(A5468&lt;&gt;"",TEXT(Belegerfassung!C5476,"TT.MM.JJJJ"),"")</f>
        <v/>
      </c>
      <c r="D5468" t="str">
        <f>IFERROR(VLOOKUP(Belegerfassung!A5476,Abfrage!$E$2:$F$20,2,FALSE),"")</f>
        <v/>
      </c>
      <c r="E5468" t="str">
        <f>IF(A5468&lt;&gt;"",Belegerfassung!B5476,"")</f>
        <v/>
      </c>
      <c r="F5468" t="str">
        <f>IF(Belegerfassung!L5476="","",IF(Belegerfassung!L5476&lt;&gt;"",IF(Belegerfassung!L5476&lt;&gt;"",IF(Belegerfassung!J5476&lt;&gt;0,VLOOKUP(Belegerfassung!L5476,Abfrage!$A$2:$C$19,2,),VLOOKUP(Belegerfassung!L5476,Abfrage!$A$2:$C$19,3,)),"")))</f>
        <v/>
      </c>
      <c r="G5468" t="str">
        <f t="shared" si="255"/>
        <v/>
      </c>
      <c r="H5468" s="31" t="str">
        <f>IF(A5468&lt;&gt;"",-Belegerfassung!J5476+Belegerfassung!K5476,"")</f>
        <v/>
      </c>
      <c r="I5468" s="49" t="str">
        <f>IFERROR(IF(H5468&lt;&gt;"",Belegerfassung!L5476*100,""),IF(OR(Belegerfassung!L5476="Leistung EU - Erlöse",Belegerfassung!L5476="Lieferungen EU-Erlöse",Belegerfassung!L5476="EUST",Belegerfassung!L5476="Bauleistungen 20%")=TRUE,"",MID(Belegerfassung!L5476,4,2)))</f>
        <v/>
      </c>
      <c r="J5468" s="6" t="str">
        <f>IF(A5468&lt;&gt;"",LEFT(Belegerfassung!D5476,40),"")</f>
        <v/>
      </c>
      <c r="K5468" t="str">
        <f>IF(A5468&lt;&gt;"",VLOOKUP(D5468,Abfrage!$F$2:$G$21,2,FALSE),"")</f>
        <v/>
      </c>
      <c r="L5468" s="6" t="str">
        <f>IF(Belegerfassung!H5476&lt;&gt;"",Belegerfassung!H5476,"")</f>
        <v/>
      </c>
      <c r="M5468" t="str">
        <f>IFERROR(IF(Belegerfassung!E5476&lt;&gt;"",VLOOKUP(Belegerfassung!E5476,Abfrage!$L$2:$M$15,2,),""),"")</f>
        <v/>
      </c>
      <c r="N5468" t="str">
        <f t="shared" si="256"/>
        <v/>
      </c>
      <c r="O5468" t="str">
        <f t="shared" si="257"/>
        <v/>
      </c>
      <c r="P5468" t="str">
        <f>IF(Belegerfassung!G5476&lt;&gt;"",CONCATENATE(Belegerfassung!G5476,".pdf"),"")</f>
        <v/>
      </c>
    </row>
    <row r="5469" spans="1:16">
      <c r="A5469" t="str">
        <f>IF(Belegerfassung!C5477&lt;&gt;"",0,"")</f>
        <v/>
      </c>
      <c r="B5469" t="str">
        <f>IFERROR(VLOOKUP(Belegerfassung!I5477,Konten!A:D,2,FALSE),"")</f>
        <v/>
      </c>
      <c r="C5469" t="str">
        <f>IF(A5469&lt;&gt;"",TEXT(Belegerfassung!C5477,"TT.MM.JJJJ"),"")</f>
        <v/>
      </c>
      <c r="D5469" t="str">
        <f>IFERROR(VLOOKUP(Belegerfassung!A5477,Abfrage!$E$2:$F$20,2,FALSE),"")</f>
        <v/>
      </c>
      <c r="E5469" t="str">
        <f>IF(A5469&lt;&gt;"",Belegerfassung!B5477,"")</f>
        <v/>
      </c>
      <c r="F5469" t="str">
        <f>IF(Belegerfassung!L5477="","",IF(Belegerfassung!L5477&lt;&gt;"",IF(Belegerfassung!L5477&lt;&gt;"",IF(Belegerfassung!J5477&lt;&gt;0,VLOOKUP(Belegerfassung!L5477,Abfrage!$A$2:$C$19,2,),VLOOKUP(Belegerfassung!L5477,Abfrage!$A$2:$C$19,3,)),"")))</f>
        <v/>
      </c>
      <c r="G5469" t="str">
        <f t="shared" si="255"/>
        <v/>
      </c>
      <c r="H5469" s="31" t="str">
        <f>IF(A5469&lt;&gt;"",-Belegerfassung!J5477+Belegerfassung!K5477,"")</f>
        <v/>
      </c>
      <c r="I5469" s="49" t="str">
        <f>IFERROR(IF(H5469&lt;&gt;"",Belegerfassung!L5477*100,""),IF(OR(Belegerfassung!L5477="Leistung EU - Erlöse",Belegerfassung!L5477="Lieferungen EU-Erlöse",Belegerfassung!L5477="EUST",Belegerfassung!L5477="Bauleistungen 20%")=TRUE,"",MID(Belegerfassung!L5477,4,2)))</f>
        <v/>
      </c>
      <c r="J5469" s="6" t="str">
        <f>IF(A5469&lt;&gt;"",LEFT(Belegerfassung!D5477,40),"")</f>
        <v/>
      </c>
      <c r="K5469" t="str">
        <f>IF(A5469&lt;&gt;"",VLOOKUP(D5469,Abfrage!$F$2:$G$21,2,FALSE),"")</f>
        <v/>
      </c>
      <c r="L5469" s="6" t="str">
        <f>IF(Belegerfassung!H5477&lt;&gt;"",Belegerfassung!H5477,"")</f>
        <v/>
      </c>
      <c r="M5469" t="str">
        <f>IFERROR(IF(Belegerfassung!E5477&lt;&gt;"",VLOOKUP(Belegerfassung!E5477,Abfrage!$L$2:$M$15,2,),""),"")</f>
        <v/>
      </c>
      <c r="N5469" t="str">
        <f t="shared" si="256"/>
        <v/>
      </c>
      <c r="O5469" t="str">
        <f t="shared" si="257"/>
        <v/>
      </c>
      <c r="P5469" t="str">
        <f>IF(Belegerfassung!G5477&lt;&gt;"",CONCATENATE(Belegerfassung!G5477,".pdf"),"")</f>
        <v/>
      </c>
    </row>
    <row r="5470" spans="1:16">
      <c r="A5470" t="str">
        <f>IF(Belegerfassung!C5478&lt;&gt;"",0,"")</f>
        <v/>
      </c>
      <c r="B5470" t="str">
        <f>IFERROR(VLOOKUP(Belegerfassung!I5478,Konten!A:D,2,FALSE),"")</f>
        <v/>
      </c>
      <c r="C5470" t="str">
        <f>IF(A5470&lt;&gt;"",TEXT(Belegerfassung!C5478,"TT.MM.JJJJ"),"")</f>
        <v/>
      </c>
      <c r="D5470" t="str">
        <f>IFERROR(VLOOKUP(Belegerfassung!A5478,Abfrage!$E$2:$F$20,2,FALSE),"")</f>
        <v/>
      </c>
      <c r="E5470" t="str">
        <f>IF(A5470&lt;&gt;"",Belegerfassung!B5478,"")</f>
        <v/>
      </c>
      <c r="F5470" t="str">
        <f>IF(Belegerfassung!L5478="","",IF(Belegerfassung!L5478&lt;&gt;"",IF(Belegerfassung!L5478&lt;&gt;"",IF(Belegerfassung!J5478&lt;&gt;0,VLOOKUP(Belegerfassung!L5478,Abfrage!$A$2:$C$19,2,),VLOOKUP(Belegerfassung!L5478,Abfrage!$A$2:$C$19,3,)),"")))</f>
        <v/>
      </c>
      <c r="G5470" t="str">
        <f t="shared" si="255"/>
        <v/>
      </c>
      <c r="H5470" s="31" t="str">
        <f>IF(A5470&lt;&gt;"",-Belegerfassung!J5478+Belegerfassung!K5478,"")</f>
        <v/>
      </c>
      <c r="I5470" s="49" t="str">
        <f>IFERROR(IF(H5470&lt;&gt;"",Belegerfassung!L5478*100,""),IF(OR(Belegerfassung!L5478="Leistung EU - Erlöse",Belegerfassung!L5478="Lieferungen EU-Erlöse",Belegerfassung!L5478="EUST",Belegerfassung!L5478="Bauleistungen 20%")=TRUE,"",MID(Belegerfassung!L5478,4,2)))</f>
        <v/>
      </c>
      <c r="J5470" s="6" t="str">
        <f>IF(A5470&lt;&gt;"",LEFT(Belegerfassung!D5478,40),"")</f>
        <v/>
      </c>
      <c r="K5470" t="str">
        <f>IF(A5470&lt;&gt;"",VLOOKUP(D5470,Abfrage!$F$2:$G$21,2,FALSE),"")</f>
        <v/>
      </c>
      <c r="L5470" s="6" t="str">
        <f>IF(Belegerfassung!H5478&lt;&gt;"",Belegerfassung!H5478,"")</f>
        <v/>
      </c>
      <c r="M5470" t="str">
        <f>IFERROR(IF(Belegerfassung!E5478&lt;&gt;"",VLOOKUP(Belegerfassung!E5478,Abfrage!$L$2:$M$15,2,),""),"")</f>
        <v/>
      </c>
      <c r="N5470" t="str">
        <f t="shared" si="256"/>
        <v/>
      </c>
      <c r="O5470" t="str">
        <f t="shared" si="257"/>
        <v/>
      </c>
      <c r="P5470" t="str">
        <f>IF(Belegerfassung!G5478&lt;&gt;"",CONCATENATE(Belegerfassung!G5478,".pdf"),"")</f>
        <v/>
      </c>
    </row>
    <row r="5471" spans="1:16">
      <c r="A5471" t="str">
        <f>IF(Belegerfassung!C5479&lt;&gt;"",0,"")</f>
        <v/>
      </c>
      <c r="B5471" t="str">
        <f>IFERROR(VLOOKUP(Belegerfassung!I5479,Konten!A:D,2,FALSE),"")</f>
        <v/>
      </c>
      <c r="C5471" t="str">
        <f>IF(A5471&lt;&gt;"",TEXT(Belegerfassung!C5479,"TT.MM.JJJJ"),"")</f>
        <v/>
      </c>
      <c r="D5471" t="str">
        <f>IFERROR(VLOOKUP(Belegerfassung!A5479,Abfrage!$E$2:$F$20,2,FALSE),"")</f>
        <v/>
      </c>
      <c r="E5471" t="str">
        <f>IF(A5471&lt;&gt;"",Belegerfassung!B5479,"")</f>
        <v/>
      </c>
      <c r="F5471" t="str">
        <f>IF(Belegerfassung!L5479="","",IF(Belegerfassung!L5479&lt;&gt;"",IF(Belegerfassung!L5479&lt;&gt;"",IF(Belegerfassung!J5479&lt;&gt;0,VLOOKUP(Belegerfassung!L5479,Abfrage!$A$2:$C$19,2,),VLOOKUP(Belegerfassung!L5479,Abfrage!$A$2:$C$19,3,)),"")))</f>
        <v/>
      </c>
      <c r="G5471" t="str">
        <f t="shared" si="255"/>
        <v/>
      </c>
      <c r="H5471" s="31" t="str">
        <f>IF(A5471&lt;&gt;"",-Belegerfassung!J5479+Belegerfassung!K5479,"")</f>
        <v/>
      </c>
      <c r="I5471" s="49" t="str">
        <f>IFERROR(IF(H5471&lt;&gt;"",Belegerfassung!L5479*100,""),IF(OR(Belegerfassung!L5479="Leistung EU - Erlöse",Belegerfassung!L5479="Lieferungen EU-Erlöse",Belegerfassung!L5479="EUST",Belegerfassung!L5479="Bauleistungen 20%")=TRUE,"",MID(Belegerfassung!L5479,4,2)))</f>
        <v/>
      </c>
      <c r="J5471" s="6" t="str">
        <f>IF(A5471&lt;&gt;"",LEFT(Belegerfassung!D5479,40),"")</f>
        <v/>
      </c>
      <c r="K5471" t="str">
        <f>IF(A5471&lt;&gt;"",VLOOKUP(D5471,Abfrage!$F$2:$G$21,2,FALSE),"")</f>
        <v/>
      </c>
      <c r="L5471" s="6" t="str">
        <f>IF(Belegerfassung!H5479&lt;&gt;"",Belegerfassung!H5479,"")</f>
        <v/>
      </c>
      <c r="M5471" t="str">
        <f>IFERROR(IF(Belegerfassung!E5479&lt;&gt;"",VLOOKUP(Belegerfassung!E5479,Abfrage!$L$2:$M$15,2,),""),"")</f>
        <v/>
      </c>
      <c r="N5471" t="str">
        <f t="shared" si="256"/>
        <v/>
      </c>
      <c r="O5471" t="str">
        <f t="shared" si="257"/>
        <v/>
      </c>
      <c r="P5471" t="str">
        <f>IF(Belegerfassung!G5479&lt;&gt;"",CONCATENATE(Belegerfassung!G5479,".pdf"),"")</f>
        <v/>
      </c>
    </row>
    <row r="5472" spans="1:16">
      <c r="A5472" t="str">
        <f>IF(Belegerfassung!C5480&lt;&gt;"",0,"")</f>
        <v/>
      </c>
      <c r="B5472" t="str">
        <f>IFERROR(VLOOKUP(Belegerfassung!I5480,Konten!A:D,2,FALSE),"")</f>
        <v/>
      </c>
      <c r="C5472" t="str">
        <f>IF(A5472&lt;&gt;"",TEXT(Belegerfassung!C5480,"TT.MM.JJJJ"),"")</f>
        <v/>
      </c>
      <c r="D5472" t="str">
        <f>IFERROR(VLOOKUP(Belegerfassung!A5480,Abfrage!$E$2:$F$20,2,FALSE),"")</f>
        <v/>
      </c>
      <c r="E5472" t="str">
        <f>IF(A5472&lt;&gt;"",Belegerfassung!B5480,"")</f>
        <v/>
      </c>
      <c r="F5472" t="str">
        <f>IF(Belegerfassung!L5480="","",IF(Belegerfassung!L5480&lt;&gt;"",IF(Belegerfassung!L5480&lt;&gt;"",IF(Belegerfassung!J5480&lt;&gt;0,VLOOKUP(Belegerfassung!L5480,Abfrage!$A$2:$C$19,2,),VLOOKUP(Belegerfassung!L5480,Abfrage!$A$2:$C$19,3,)),"")))</f>
        <v/>
      </c>
      <c r="G5472" t="str">
        <f t="shared" si="255"/>
        <v/>
      </c>
      <c r="H5472" s="31" t="str">
        <f>IF(A5472&lt;&gt;"",-Belegerfassung!J5480+Belegerfassung!K5480,"")</f>
        <v/>
      </c>
      <c r="I5472" s="49" t="str">
        <f>IFERROR(IF(H5472&lt;&gt;"",Belegerfassung!L5480*100,""),IF(OR(Belegerfassung!L5480="Leistung EU - Erlöse",Belegerfassung!L5480="Lieferungen EU-Erlöse",Belegerfassung!L5480="EUST",Belegerfassung!L5480="Bauleistungen 20%")=TRUE,"",MID(Belegerfassung!L5480,4,2)))</f>
        <v/>
      </c>
      <c r="J5472" s="6" t="str">
        <f>IF(A5472&lt;&gt;"",LEFT(Belegerfassung!D5480,40),"")</f>
        <v/>
      </c>
      <c r="K5472" t="str">
        <f>IF(A5472&lt;&gt;"",VLOOKUP(D5472,Abfrage!$F$2:$G$21,2,FALSE),"")</f>
        <v/>
      </c>
      <c r="L5472" s="6" t="str">
        <f>IF(Belegerfassung!H5480&lt;&gt;"",Belegerfassung!H5480,"")</f>
        <v/>
      </c>
      <c r="M5472" t="str">
        <f>IFERROR(IF(Belegerfassung!E5480&lt;&gt;"",VLOOKUP(Belegerfassung!E5480,Abfrage!$L$2:$M$15,2,),""),"")</f>
        <v/>
      </c>
      <c r="N5472" t="str">
        <f t="shared" si="256"/>
        <v/>
      </c>
      <c r="O5472" t="str">
        <f t="shared" si="257"/>
        <v/>
      </c>
      <c r="P5472" t="str">
        <f>IF(Belegerfassung!G5480&lt;&gt;"",CONCATENATE(Belegerfassung!G5480,".pdf"),"")</f>
        <v/>
      </c>
    </row>
    <row r="5473" spans="1:16">
      <c r="A5473" t="str">
        <f>IF(Belegerfassung!C5481&lt;&gt;"",0,"")</f>
        <v/>
      </c>
      <c r="B5473" t="str">
        <f>IFERROR(VLOOKUP(Belegerfassung!I5481,Konten!A:D,2,FALSE),"")</f>
        <v/>
      </c>
      <c r="C5473" t="str">
        <f>IF(A5473&lt;&gt;"",TEXT(Belegerfassung!C5481,"TT.MM.JJJJ"),"")</f>
        <v/>
      </c>
      <c r="D5473" t="str">
        <f>IFERROR(VLOOKUP(Belegerfassung!A5481,Abfrage!$E$2:$F$20,2,FALSE),"")</f>
        <v/>
      </c>
      <c r="E5473" t="str">
        <f>IF(A5473&lt;&gt;"",Belegerfassung!B5481,"")</f>
        <v/>
      </c>
      <c r="F5473" t="str">
        <f>IF(Belegerfassung!L5481="","",IF(Belegerfassung!L5481&lt;&gt;"",IF(Belegerfassung!L5481&lt;&gt;"",IF(Belegerfassung!J5481&lt;&gt;0,VLOOKUP(Belegerfassung!L5481,Abfrage!$A$2:$C$19,2,),VLOOKUP(Belegerfassung!L5481,Abfrage!$A$2:$C$19,3,)),"")))</f>
        <v/>
      </c>
      <c r="G5473" t="str">
        <f t="shared" si="255"/>
        <v/>
      </c>
      <c r="H5473" s="31" t="str">
        <f>IF(A5473&lt;&gt;"",-Belegerfassung!J5481+Belegerfassung!K5481,"")</f>
        <v/>
      </c>
      <c r="I5473" s="49" t="str">
        <f>IFERROR(IF(H5473&lt;&gt;"",Belegerfassung!L5481*100,""),IF(OR(Belegerfassung!L5481="Leistung EU - Erlöse",Belegerfassung!L5481="Lieferungen EU-Erlöse",Belegerfassung!L5481="EUST",Belegerfassung!L5481="Bauleistungen 20%")=TRUE,"",MID(Belegerfassung!L5481,4,2)))</f>
        <v/>
      </c>
      <c r="J5473" s="6" t="str">
        <f>IF(A5473&lt;&gt;"",LEFT(Belegerfassung!D5481,40),"")</f>
        <v/>
      </c>
      <c r="K5473" t="str">
        <f>IF(A5473&lt;&gt;"",VLOOKUP(D5473,Abfrage!$F$2:$G$21,2,FALSE),"")</f>
        <v/>
      </c>
      <c r="L5473" s="6" t="str">
        <f>IF(Belegerfassung!H5481&lt;&gt;"",Belegerfassung!H5481,"")</f>
        <v/>
      </c>
      <c r="M5473" t="str">
        <f>IFERROR(IF(Belegerfassung!E5481&lt;&gt;"",VLOOKUP(Belegerfassung!E5481,Abfrage!$L$2:$M$15,2,),""),"")</f>
        <v/>
      </c>
      <c r="N5473" t="str">
        <f t="shared" si="256"/>
        <v/>
      </c>
      <c r="O5473" t="str">
        <f t="shared" si="257"/>
        <v/>
      </c>
      <c r="P5473" t="str">
        <f>IF(Belegerfassung!G5481&lt;&gt;"",CONCATENATE(Belegerfassung!G5481,".pdf"),"")</f>
        <v/>
      </c>
    </row>
    <row r="5474" spans="1:16">
      <c r="A5474" t="str">
        <f>IF(Belegerfassung!C5482&lt;&gt;"",0,"")</f>
        <v/>
      </c>
      <c r="B5474" t="str">
        <f>IFERROR(VLOOKUP(Belegerfassung!I5482,Konten!A:D,2,FALSE),"")</f>
        <v/>
      </c>
      <c r="C5474" t="str">
        <f>IF(A5474&lt;&gt;"",TEXT(Belegerfassung!C5482,"TT.MM.JJJJ"),"")</f>
        <v/>
      </c>
      <c r="D5474" t="str">
        <f>IFERROR(VLOOKUP(Belegerfassung!A5482,Abfrage!$E$2:$F$20,2,FALSE),"")</f>
        <v/>
      </c>
      <c r="E5474" t="str">
        <f>IF(A5474&lt;&gt;"",Belegerfassung!B5482,"")</f>
        <v/>
      </c>
      <c r="F5474" t="str">
        <f>IF(Belegerfassung!L5482="","",IF(Belegerfassung!L5482&lt;&gt;"",IF(Belegerfassung!L5482&lt;&gt;"",IF(Belegerfassung!J5482&lt;&gt;0,VLOOKUP(Belegerfassung!L5482,Abfrage!$A$2:$C$19,2,),VLOOKUP(Belegerfassung!L5482,Abfrage!$A$2:$C$19,3,)),"")))</f>
        <v/>
      </c>
      <c r="G5474" t="str">
        <f t="shared" si="255"/>
        <v/>
      </c>
      <c r="H5474" s="31" t="str">
        <f>IF(A5474&lt;&gt;"",-Belegerfassung!J5482+Belegerfassung!K5482,"")</f>
        <v/>
      </c>
      <c r="I5474" s="49" t="str">
        <f>IFERROR(IF(H5474&lt;&gt;"",Belegerfassung!L5482*100,""),IF(OR(Belegerfassung!L5482="Leistung EU - Erlöse",Belegerfassung!L5482="Lieferungen EU-Erlöse",Belegerfassung!L5482="EUST",Belegerfassung!L5482="Bauleistungen 20%")=TRUE,"",MID(Belegerfassung!L5482,4,2)))</f>
        <v/>
      </c>
      <c r="J5474" s="6" t="str">
        <f>IF(A5474&lt;&gt;"",LEFT(Belegerfassung!D5482,40),"")</f>
        <v/>
      </c>
      <c r="K5474" t="str">
        <f>IF(A5474&lt;&gt;"",VLOOKUP(D5474,Abfrage!$F$2:$G$21,2,FALSE),"")</f>
        <v/>
      </c>
      <c r="L5474" s="6" t="str">
        <f>IF(Belegerfassung!H5482&lt;&gt;"",Belegerfassung!H5482,"")</f>
        <v/>
      </c>
      <c r="M5474" t="str">
        <f>IFERROR(IF(Belegerfassung!E5482&lt;&gt;"",VLOOKUP(Belegerfassung!E5482,Abfrage!$L$2:$M$15,2,),""),"")</f>
        <v/>
      </c>
      <c r="N5474" t="str">
        <f t="shared" si="256"/>
        <v/>
      </c>
      <c r="O5474" t="str">
        <f t="shared" si="257"/>
        <v/>
      </c>
      <c r="P5474" t="str">
        <f>IF(Belegerfassung!G5482&lt;&gt;"",CONCATENATE(Belegerfassung!G5482,".pdf"),"")</f>
        <v/>
      </c>
    </row>
    <row r="5475" spans="1:16">
      <c r="A5475" t="str">
        <f>IF(Belegerfassung!C5483&lt;&gt;"",0,"")</f>
        <v/>
      </c>
      <c r="B5475" t="str">
        <f>IFERROR(VLOOKUP(Belegerfassung!I5483,Konten!A:D,2,FALSE),"")</f>
        <v/>
      </c>
      <c r="C5475" t="str">
        <f>IF(A5475&lt;&gt;"",TEXT(Belegerfassung!C5483,"TT.MM.JJJJ"),"")</f>
        <v/>
      </c>
      <c r="D5475" t="str">
        <f>IFERROR(VLOOKUP(Belegerfassung!A5483,Abfrage!$E$2:$F$20,2,FALSE),"")</f>
        <v/>
      </c>
      <c r="E5475" t="str">
        <f>IF(A5475&lt;&gt;"",Belegerfassung!B5483,"")</f>
        <v/>
      </c>
      <c r="F5475" t="str">
        <f>IF(Belegerfassung!L5483="","",IF(Belegerfassung!L5483&lt;&gt;"",IF(Belegerfassung!L5483&lt;&gt;"",IF(Belegerfassung!J5483&lt;&gt;0,VLOOKUP(Belegerfassung!L5483,Abfrage!$A$2:$C$19,2,),VLOOKUP(Belegerfassung!L5483,Abfrage!$A$2:$C$19,3,)),"")))</f>
        <v/>
      </c>
      <c r="G5475" t="str">
        <f t="shared" si="255"/>
        <v/>
      </c>
      <c r="H5475" s="31" t="str">
        <f>IF(A5475&lt;&gt;"",-Belegerfassung!J5483+Belegerfassung!K5483,"")</f>
        <v/>
      </c>
      <c r="I5475" s="49" t="str">
        <f>IFERROR(IF(H5475&lt;&gt;"",Belegerfassung!L5483*100,""),IF(OR(Belegerfassung!L5483="Leistung EU - Erlöse",Belegerfassung!L5483="Lieferungen EU-Erlöse",Belegerfassung!L5483="EUST",Belegerfassung!L5483="Bauleistungen 20%")=TRUE,"",MID(Belegerfassung!L5483,4,2)))</f>
        <v/>
      </c>
      <c r="J5475" s="6" t="str">
        <f>IF(A5475&lt;&gt;"",LEFT(Belegerfassung!D5483,40),"")</f>
        <v/>
      </c>
      <c r="K5475" t="str">
        <f>IF(A5475&lt;&gt;"",VLOOKUP(D5475,Abfrage!$F$2:$G$21,2,FALSE),"")</f>
        <v/>
      </c>
      <c r="L5475" s="6" t="str">
        <f>IF(Belegerfassung!H5483&lt;&gt;"",Belegerfassung!H5483,"")</f>
        <v/>
      </c>
      <c r="M5475" t="str">
        <f>IFERROR(IF(Belegerfassung!E5483&lt;&gt;"",VLOOKUP(Belegerfassung!E5483,Abfrage!$L$2:$M$15,2,),""),"")</f>
        <v/>
      </c>
      <c r="N5475" t="str">
        <f t="shared" si="256"/>
        <v/>
      </c>
      <c r="O5475" t="str">
        <f t="shared" si="257"/>
        <v/>
      </c>
      <c r="P5475" t="str">
        <f>IF(Belegerfassung!G5483&lt;&gt;"",CONCATENATE(Belegerfassung!G5483,".pdf"),"")</f>
        <v/>
      </c>
    </row>
    <row r="5476" spans="1:16">
      <c r="A5476" t="str">
        <f>IF(Belegerfassung!C5484&lt;&gt;"",0,"")</f>
        <v/>
      </c>
      <c r="B5476" t="str">
        <f>IFERROR(VLOOKUP(Belegerfassung!I5484,Konten!A:D,2,FALSE),"")</f>
        <v/>
      </c>
      <c r="C5476" t="str">
        <f>IF(A5476&lt;&gt;"",TEXT(Belegerfassung!C5484,"TT.MM.JJJJ"),"")</f>
        <v/>
      </c>
      <c r="D5476" t="str">
        <f>IFERROR(VLOOKUP(Belegerfassung!A5484,Abfrage!$E$2:$F$20,2,FALSE),"")</f>
        <v/>
      </c>
      <c r="E5476" t="str">
        <f>IF(A5476&lt;&gt;"",Belegerfassung!B5484,"")</f>
        <v/>
      </c>
      <c r="F5476" t="str">
        <f>IF(Belegerfassung!L5484="","",IF(Belegerfassung!L5484&lt;&gt;"",IF(Belegerfassung!L5484&lt;&gt;"",IF(Belegerfassung!J5484&lt;&gt;0,VLOOKUP(Belegerfassung!L5484,Abfrage!$A$2:$C$19,2,),VLOOKUP(Belegerfassung!L5484,Abfrage!$A$2:$C$19,3,)),"")))</f>
        <v/>
      </c>
      <c r="G5476" t="str">
        <f t="shared" si="255"/>
        <v/>
      </c>
      <c r="H5476" s="31" t="str">
        <f>IF(A5476&lt;&gt;"",-Belegerfassung!J5484+Belegerfassung!K5484,"")</f>
        <v/>
      </c>
      <c r="I5476" s="49" t="str">
        <f>IFERROR(IF(H5476&lt;&gt;"",Belegerfassung!L5484*100,""),IF(OR(Belegerfassung!L5484="Leistung EU - Erlöse",Belegerfassung!L5484="Lieferungen EU-Erlöse",Belegerfassung!L5484="EUST",Belegerfassung!L5484="Bauleistungen 20%")=TRUE,"",MID(Belegerfassung!L5484,4,2)))</f>
        <v/>
      </c>
      <c r="J5476" s="6" t="str">
        <f>IF(A5476&lt;&gt;"",LEFT(Belegerfassung!D5484,40),"")</f>
        <v/>
      </c>
      <c r="K5476" t="str">
        <f>IF(A5476&lt;&gt;"",VLOOKUP(D5476,Abfrage!$F$2:$G$21,2,FALSE),"")</f>
        <v/>
      </c>
      <c r="L5476" s="6" t="str">
        <f>IF(Belegerfassung!H5484&lt;&gt;"",Belegerfassung!H5484,"")</f>
        <v/>
      </c>
      <c r="M5476" t="str">
        <f>IFERROR(IF(Belegerfassung!E5484&lt;&gt;"",VLOOKUP(Belegerfassung!E5484,Abfrage!$L$2:$M$15,2,),""),"")</f>
        <v/>
      </c>
      <c r="N5476" t="str">
        <f t="shared" si="256"/>
        <v/>
      </c>
      <c r="O5476" t="str">
        <f t="shared" si="257"/>
        <v/>
      </c>
      <c r="P5476" t="str">
        <f>IF(Belegerfassung!G5484&lt;&gt;"",CONCATENATE(Belegerfassung!G5484,".pdf"),"")</f>
        <v/>
      </c>
    </row>
    <row r="5477" spans="1:16">
      <c r="A5477" t="str">
        <f>IF(Belegerfassung!C5485&lt;&gt;"",0,"")</f>
        <v/>
      </c>
      <c r="B5477" t="str">
        <f>IFERROR(VLOOKUP(Belegerfassung!I5485,Konten!A:D,2,FALSE),"")</f>
        <v/>
      </c>
      <c r="C5477" t="str">
        <f>IF(A5477&lt;&gt;"",TEXT(Belegerfassung!C5485,"TT.MM.JJJJ"),"")</f>
        <v/>
      </c>
      <c r="D5477" t="str">
        <f>IFERROR(VLOOKUP(Belegerfassung!A5485,Abfrage!$E$2:$F$20,2,FALSE),"")</f>
        <v/>
      </c>
      <c r="E5477" t="str">
        <f>IF(A5477&lt;&gt;"",Belegerfassung!B5485,"")</f>
        <v/>
      </c>
      <c r="F5477" t="str">
        <f>IF(Belegerfassung!L5485="","",IF(Belegerfassung!L5485&lt;&gt;"",IF(Belegerfassung!L5485&lt;&gt;"",IF(Belegerfassung!J5485&lt;&gt;0,VLOOKUP(Belegerfassung!L5485,Abfrage!$A$2:$C$19,2,),VLOOKUP(Belegerfassung!L5485,Abfrage!$A$2:$C$19,3,)),"")))</f>
        <v/>
      </c>
      <c r="G5477" t="str">
        <f t="shared" si="255"/>
        <v/>
      </c>
      <c r="H5477" s="31" t="str">
        <f>IF(A5477&lt;&gt;"",-Belegerfassung!J5485+Belegerfassung!K5485,"")</f>
        <v/>
      </c>
      <c r="I5477" s="49" t="str">
        <f>IFERROR(IF(H5477&lt;&gt;"",Belegerfassung!L5485*100,""),IF(OR(Belegerfassung!L5485="Leistung EU - Erlöse",Belegerfassung!L5485="Lieferungen EU-Erlöse",Belegerfassung!L5485="EUST",Belegerfassung!L5485="Bauleistungen 20%")=TRUE,"",MID(Belegerfassung!L5485,4,2)))</f>
        <v/>
      </c>
      <c r="J5477" s="6" t="str">
        <f>IF(A5477&lt;&gt;"",LEFT(Belegerfassung!D5485,40),"")</f>
        <v/>
      </c>
      <c r="K5477" t="str">
        <f>IF(A5477&lt;&gt;"",VLOOKUP(D5477,Abfrage!$F$2:$G$21,2,FALSE),"")</f>
        <v/>
      </c>
      <c r="L5477" s="6" t="str">
        <f>IF(Belegerfassung!H5485&lt;&gt;"",Belegerfassung!H5485,"")</f>
        <v/>
      </c>
      <c r="M5477" t="str">
        <f>IFERROR(IF(Belegerfassung!E5485&lt;&gt;"",VLOOKUP(Belegerfassung!E5485,Abfrage!$L$2:$M$15,2,),""),"")</f>
        <v/>
      </c>
      <c r="N5477" t="str">
        <f t="shared" si="256"/>
        <v/>
      </c>
      <c r="O5477" t="str">
        <f t="shared" si="257"/>
        <v/>
      </c>
      <c r="P5477" t="str">
        <f>IF(Belegerfassung!G5485&lt;&gt;"",CONCATENATE(Belegerfassung!G5485,".pdf"),"")</f>
        <v/>
      </c>
    </row>
    <row r="5478" spans="1:16">
      <c r="A5478" t="str">
        <f>IF(Belegerfassung!C5486&lt;&gt;"",0,"")</f>
        <v/>
      </c>
      <c r="B5478" t="str">
        <f>IFERROR(VLOOKUP(Belegerfassung!I5486,Konten!A:D,2,FALSE),"")</f>
        <v/>
      </c>
      <c r="C5478" t="str">
        <f>IF(A5478&lt;&gt;"",TEXT(Belegerfassung!C5486,"TT.MM.JJJJ"),"")</f>
        <v/>
      </c>
      <c r="D5478" t="str">
        <f>IFERROR(VLOOKUP(Belegerfassung!A5486,Abfrage!$E$2:$F$20,2,FALSE),"")</f>
        <v/>
      </c>
      <c r="E5478" t="str">
        <f>IF(A5478&lt;&gt;"",Belegerfassung!B5486,"")</f>
        <v/>
      </c>
      <c r="F5478" t="str">
        <f>IF(Belegerfassung!L5486="","",IF(Belegerfassung!L5486&lt;&gt;"",IF(Belegerfassung!L5486&lt;&gt;"",IF(Belegerfassung!J5486&lt;&gt;0,VLOOKUP(Belegerfassung!L5486,Abfrage!$A$2:$C$19,2,),VLOOKUP(Belegerfassung!L5486,Abfrage!$A$2:$C$19,3,)),"")))</f>
        <v/>
      </c>
      <c r="G5478" t="str">
        <f t="shared" si="255"/>
        <v/>
      </c>
      <c r="H5478" s="31" t="str">
        <f>IF(A5478&lt;&gt;"",-Belegerfassung!J5486+Belegerfassung!K5486,"")</f>
        <v/>
      </c>
      <c r="I5478" s="49" t="str">
        <f>IFERROR(IF(H5478&lt;&gt;"",Belegerfassung!L5486*100,""),IF(OR(Belegerfassung!L5486="Leistung EU - Erlöse",Belegerfassung!L5486="Lieferungen EU-Erlöse",Belegerfassung!L5486="EUST",Belegerfassung!L5486="Bauleistungen 20%")=TRUE,"",MID(Belegerfassung!L5486,4,2)))</f>
        <v/>
      </c>
      <c r="J5478" s="6" t="str">
        <f>IF(A5478&lt;&gt;"",LEFT(Belegerfassung!D5486,40),"")</f>
        <v/>
      </c>
      <c r="K5478" t="str">
        <f>IF(A5478&lt;&gt;"",VLOOKUP(D5478,Abfrage!$F$2:$G$21,2,FALSE),"")</f>
        <v/>
      </c>
      <c r="L5478" s="6" t="str">
        <f>IF(Belegerfassung!H5486&lt;&gt;"",Belegerfassung!H5486,"")</f>
        <v/>
      </c>
      <c r="M5478" t="str">
        <f>IFERROR(IF(Belegerfassung!E5486&lt;&gt;"",VLOOKUP(Belegerfassung!E5486,Abfrage!$L$2:$M$15,2,),""),"")</f>
        <v/>
      </c>
      <c r="N5478" t="str">
        <f t="shared" si="256"/>
        <v/>
      </c>
      <c r="O5478" t="str">
        <f t="shared" si="257"/>
        <v/>
      </c>
      <c r="P5478" t="str">
        <f>IF(Belegerfassung!G5486&lt;&gt;"",CONCATENATE(Belegerfassung!G5486,".pdf"),"")</f>
        <v/>
      </c>
    </row>
    <row r="5479" spans="1:16">
      <c r="A5479" t="str">
        <f>IF(Belegerfassung!C5487&lt;&gt;"",0,"")</f>
        <v/>
      </c>
      <c r="B5479" t="str">
        <f>IFERROR(VLOOKUP(Belegerfassung!I5487,Konten!A:D,2,FALSE),"")</f>
        <v/>
      </c>
      <c r="C5479" t="str">
        <f>IF(A5479&lt;&gt;"",TEXT(Belegerfassung!C5487,"TT.MM.JJJJ"),"")</f>
        <v/>
      </c>
      <c r="D5479" t="str">
        <f>IFERROR(VLOOKUP(Belegerfassung!A5487,Abfrage!$E$2:$F$20,2,FALSE),"")</f>
        <v/>
      </c>
      <c r="E5479" t="str">
        <f>IF(A5479&lt;&gt;"",Belegerfassung!B5487,"")</f>
        <v/>
      </c>
      <c r="F5479" t="str">
        <f>IF(Belegerfassung!L5487="","",IF(Belegerfassung!L5487&lt;&gt;"",IF(Belegerfassung!L5487&lt;&gt;"",IF(Belegerfassung!J5487&lt;&gt;0,VLOOKUP(Belegerfassung!L5487,Abfrage!$A$2:$C$19,2,),VLOOKUP(Belegerfassung!L5487,Abfrage!$A$2:$C$19,3,)),"")))</f>
        <v/>
      </c>
      <c r="G5479" t="str">
        <f t="shared" si="255"/>
        <v/>
      </c>
      <c r="H5479" s="31" t="str">
        <f>IF(A5479&lt;&gt;"",-Belegerfassung!J5487+Belegerfassung!K5487,"")</f>
        <v/>
      </c>
      <c r="I5479" s="49" t="str">
        <f>IFERROR(IF(H5479&lt;&gt;"",Belegerfassung!L5487*100,""),IF(OR(Belegerfassung!L5487="Leistung EU - Erlöse",Belegerfassung!L5487="Lieferungen EU-Erlöse",Belegerfassung!L5487="EUST",Belegerfassung!L5487="Bauleistungen 20%")=TRUE,"",MID(Belegerfassung!L5487,4,2)))</f>
        <v/>
      </c>
      <c r="J5479" s="6" t="str">
        <f>IF(A5479&lt;&gt;"",LEFT(Belegerfassung!D5487,40),"")</f>
        <v/>
      </c>
      <c r="K5479" t="str">
        <f>IF(A5479&lt;&gt;"",VLOOKUP(D5479,Abfrage!$F$2:$G$21,2,FALSE),"")</f>
        <v/>
      </c>
      <c r="L5479" s="6" t="str">
        <f>IF(Belegerfassung!H5487&lt;&gt;"",Belegerfassung!H5487,"")</f>
        <v/>
      </c>
      <c r="M5479" t="str">
        <f>IFERROR(IF(Belegerfassung!E5487&lt;&gt;"",VLOOKUP(Belegerfassung!E5487,Abfrage!$L$2:$M$15,2,),""),"")</f>
        <v/>
      </c>
      <c r="N5479" t="str">
        <f t="shared" si="256"/>
        <v/>
      </c>
      <c r="O5479" t="str">
        <f t="shared" si="257"/>
        <v/>
      </c>
      <c r="P5479" t="str">
        <f>IF(Belegerfassung!G5487&lt;&gt;"",CONCATENATE(Belegerfassung!G5487,".pdf"),"")</f>
        <v/>
      </c>
    </row>
    <row r="5480" spans="1:16">
      <c r="A5480" t="str">
        <f>IF(Belegerfassung!C5488&lt;&gt;"",0,"")</f>
        <v/>
      </c>
      <c r="B5480" t="str">
        <f>IFERROR(VLOOKUP(Belegerfassung!I5488,Konten!A:D,2,FALSE),"")</f>
        <v/>
      </c>
      <c r="C5480" t="str">
        <f>IF(A5480&lt;&gt;"",TEXT(Belegerfassung!C5488,"TT.MM.JJJJ"),"")</f>
        <v/>
      </c>
      <c r="D5480" t="str">
        <f>IFERROR(VLOOKUP(Belegerfassung!A5488,Abfrage!$E$2:$F$20,2,FALSE),"")</f>
        <v/>
      </c>
      <c r="E5480" t="str">
        <f>IF(A5480&lt;&gt;"",Belegerfassung!B5488,"")</f>
        <v/>
      </c>
      <c r="F5480" t="str">
        <f>IF(Belegerfassung!L5488="","",IF(Belegerfassung!L5488&lt;&gt;"",IF(Belegerfassung!L5488&lt;&gt;"",IF(Belegerfassung!J5488&lt;&gt;0,VLOOKUP(Belegerfassung!L5488,Abfrage!$A$2:$C$19,2,),VLOOKUP(Belegerfassung!L5488,Abfrage!$A$2:$C$19,3,)),"")))</f>
        <v/>
      </c>
      <c r="G5480" t="str">
        <f t="shared" si="255"/>
        <v/>
      </c>
      <c r="H5480" s="31" t="str">
        <f>IF(A5480&lt;&gt;"",-Belegerfassung!J5488+Belegerfassung!K5488,"")</f>
        <v/>
      </c>
      <c r="I5480" s="49" t="str">
        <f>IFERROR(IF(H5480&lt;&gt;"",Belegerfassung!L5488*100,""),IF(OR(Belegerfassung!L5488="Leistung EU - Erlöse",Belegerfassung!L5488="Lieferungen EU-Erlöse",Belegerfassung!L5488="EUST",Belegerfassung!L5488="Bauleistungen 20%")=TRUE,"",MID(Belegerfassung!L5488,4,2)))</f>
        <v/>
      </c>
      <c r="J5480" s="6" t="str">
        <f>IF(A5480&lt;&gt;"",LEFT(Belegerfassung!D5488,40),"")</f>
        <v/>
      </c>
      <c r="K5480" t="str">
        <f>IF(A5480&lt;&gt;"",VLOOKUP(D5480,Abfrage!$F$2:$G$21,2,FALSE),"")</f>
        <v/>
      </c>
      <c r="L5480" s="6" t="str">
        <f>IF(Belegerfassung!H5488&lt;&gt;"",Belegerfassung!H5488,"")</f>
        <v/>
      </c>
      <c r="M5480" t="str">
        <f>IFERROR(IF(Belegerfassung!E5488&lt;&gt;"",VLOOKUP(Belegerfassung!E5488,Abfrage!$L$2:$M$15,2,),""),"")</f>
        <v/>
      </c>
      <c r="N5480" t="str">
        <f t="shared" si="256"/>
        <v/>
      </c>
      <c r="O5480" t="str">
        <f t="shared" si="257"/>
        <v/>
      </c>
      <c r="P5480" t="str">
        <f>IF(Belegerfassung!G5488&lt;&gt;"",CONCATENATE(Belegerfassung!G5488,".pdf"),"")</f>
        <v/>
      </c>
    </row>
    <row r="5481" spans="1:16">
      <c r="A5481" t="str">
        <f>IF(Belegerfassung!C5489&lt;&gt;"",0,"")</f>
        <v/>
      </c>
      <c r="B5481" t="str">
        <f>IFERROR(VLOOKUP(Belegerfassung!I5489,Konten!A:D,2,FALSE),"")</f>
        <v/>
      </c>
      <c r="C5481" t="str">
        <f>IF(A5481&lt;&gt;"",TEXT(Belegerfassung!C5489,"TT.MM.JJJJ"),"")</f>
        <v/>
      </c>
      <c r="D5481" t="str">
        <f>IFERROR(VLOOKUP(Belegerfassung!A5489,Abfrage!$E$2:$F$20,2,FALSE),"")</f>
        <v/>
      </c>
      <c r="E5481" t="str">
        <f>IF(A5481&lt;&gt;"",Belegerfassung!B5489,"")</f>
        <v/>
      </c>
      <c r="F5481" t="str">
        <f>IF(Belegerfassung!L5489="","",IF(Belegerfassung!L5489&lt;&gt;"",IF(Belegerfassung!L5489&lt;&gt;"",IF(Belegerfassung!J5489&lt;&gt;0,VLOOKUP(Belegerfassung!L5489,Abfrage!$A$2:$C$19,2,),VLOOKUP(Belegerfassung!L5489,Abfrage!$A$2:$C$19,3,)),"")))</f>
        <v/>
      </c>
      <c r="G5481" t="str">
        <f t="shared" si="255"/>
        <v/>
      </c>
      <c r="H5481" s="31" t="str">
        <f>IF(A5481&lt;&gt;"",-Belegerfassung!J5489+Belegerfassung!K5489,"")</f>
        <v/>
      </c>
      <c r="I5481" s="49" t="str">
        <f>IFERROR(IF(H5481&lt;&gt;"",Belegerfassung!L5489*100,""),IF(OR(Belegerfassung!L5489="Leistung EU - Erlöse",Belegerfassung!L5489="Lieferungen EU-Erlöse",Belegerfassung!L5489="EUST",Belegerfassung!L5489="Bauleistungen 20%")=TRUE,"",MID(Belegerfassung!L5489,4,2)))</f>
        <v/>
      </c>
      <c r="J5481" s="6" t="str">
        <f>IF(A5481&lt;&gt;"",LEFT(Belegerfassung!D5489,40),"")</f>
        <v/>
      </c>
      <c r="K5481" t="str">
        <f>IF(A5481&lt;&gt;"",VLOOKUP(D5481,Abfrage!$F$2:$G$21,2,FALSE),"")</f>
        <v/>
      </c>
      <c r="L5481" s="6" t="str">
        <f>IF(Belegerfassung!H5489&lt;&gt;"",Belegerfassung!H5489,"")</f>
        <v/>
      </c>
      <c r="M5481" t="str">
        <f>IFERROR(IF(Belegerfassung!E5489&lt;&gt;"",VLOOKUP(Belegerfassung!E5489,Abfrage!$L$2:$M$15,2,),""),"")</f>
        <v/>
      </c>
      <c r="N5481" t="str">
        <f t="shared" si="256"/>
        <v/>
      </c>
      <c r="O5481" t="str">
        <f t="shared" si="257"/>
        <v/>
      </c>
      <c r="P5481" t="str">
        <f>IF(Belegerfassung!G5489&lt;&gt;"",CONCATENATE(Belegerfassung!G5489,".pdf"),"")</f>
        <v/>
      </c>
    </row>
    <row r="5482" spans="1:16">
      <c r="A5482" t="str">
        <f>IF(Belegerfassung!C5490&lt;&gt;"",0,"")</f>
        <v/>
      </c>
      <c r="B5482" t="str">
        <f>IFERROR(VLOOKUP(Belegerfassung!I5490,Konten!A:D,2,FALSE),"")</f>
        <v/>
      </c>
      <c r="C5482" t="str">
        <f>IF(A5482&lt;&gt;"",TEXT(Belegerfassung!C5490,"TT.MM.JJJJ"),"")</f>
        <v/>
      </c>
      <c r="D5482" t="str">
        <f>IFERROR(VLOOKUP(Belegerfassung!A5490,Abfrage!$E$2:$F$20,2,FALSE),"")</f>
        <v/>
      </c>
      <c r="E5482" t="str">
        <f>IF(A5482&lt;&gt;"",Belegerfassung!B5490,"")</f>
        <v/>
      </c>
      <c r="F5482" t="str">
        <f>IF(Belegerfassung!L5490="","",IF(Belegerfassung!L5490&lt;&gt;"",IF(Belegerfassung!L5490&lt;&gt;"",IF(Belegerfassung!J5490&lt;&gt;0,VLOOKUP(Belegerfassung!L5490,Abfrage!$A$2:$C$19,2,),VLOOKUP(Belegerfassung!L5490,Abfrage!$A$2:$C$19,3,)),"")))</f>
        <v/>
      </c>
      <c r="G5482" t="str">
        <f t="shared" si="255"/>
        <v/>
      </c>
      <c r="H5482" s="31" t="str">
        <f>IF(A5482&lt;&gt;"",-Belegerfassung!J5490+Belegerfassung!K5490,"")</f>
        <v/>
      </c>
      <c r="I5482" s="49" t="str">
        <f>IFERROR(IF(H5482&lt;&gt;"",Belegerfassung!L5490*100,""),IF(OR(Belegerfassung!L5490="Leistung EU - Erlöse",Belegerfassung!L5490="Lieferungen EU-Erlöse",Belegerfassung!L5490="EUST",Belegerfassung!L5490="Bauleistungen 20%")=TRUE,"",MID(Belegerfassung!L5490,4,2)))</f>
        <v/>
      </c>
      <c r="J5482" s="6" t="str">
        <f>IF(A5482&lt;&gt;"",LEFT(Belegerfassung!D5490,40),"")</f>
        <v/>
      </c>
      <c r="K5482" t="str">
        <f>IF(A5482&lt;&gt;"",VLOOKUP(D5482,Abfrage!$F$2:$G$21,2,FALSE),"")</f>
        <v/>
      </c>
      <c r="L5482" s="6" t="str">
        <f>IF(Belegerfassung!H5490&lt;&gt;"",Belegerfassung!H5490,"")</f>
        <v/>
      </c>
      <c r="M5482" t="str">
        <f>IFERROR(IF(Belegerfassung!E5490&lt;&gt;"",VLOOKUP(Belegerfassung!E5490,Abfrage!$L$2:$M$15,2,),""),"")</f>
        <v/>
      </c>
      <c r="N5482" t="str">
        <f t="shared" si="256"/>
        <v/>
      </c>
      <c r="O5482" t="str">
        <f t="shared" si="257"/>
        <v/>
      </c>
      <c r="P5482" t="str">
        <f>IF(Belegerfassung!G5490&lt;&gt;"",CONCATENATE(Belegerfassung!G5490,".pdf"),"")</f>
        <v/>
      </c>
    </row>
    <row r="5483" spans="1:16">
      <c r="A5483" t="str">
        <f>IF(Belegerfassung!C5491&lt;&gt;"",0,"")</f>
        <v/>
      </c>
      <c r="B5483" t="str">
        <f>IFERROR(VLOOKUP(Belegerfassung!I5491,Konten!A:D,2,FALSE),"")</f>
        <v/>
      </c>
      <c r="C5483" t="str">
        <f>IF(A5483&lt;&gt;"",TEXT(Belegerfassung!C5491,"TT.MM.JJJJ"),"")</f>
        <v/>
      </c>
      <c r="D5483" t="str">
        <f>IFERROR(VLOOKUP(Belegerfassung!A5491,Abfrage!$E$2:$F$20,2,FALSE),"")</f>
        <v/>
      </c>
      <c r="E5483" t="str">
        <f>IF(A5483&lt;&gt;"",Belegerfassung!B5491,"")</f>
        <v/>
      </c>
      <c r="F5483" t="str">
        <f>IF(Belegerfassung!L5491="","",IF(Belegerfassung!L5491&lt;&gt;"",IF(Belegerfassung!L5491&lt;&gt;"",IF(Belegerfassung!J5491&lt;&gt;0,VLOOKUP(Belegerfassung!L5491,Abfrage!$A$2:$C$19,2,),VLOOKUP(Belegerfassung!L5491,Abfrage!$A$2:$C$19,3,)),"")))</f>
        <v/>
      </c>
      <c r="G5483" t="str">
        <f t="shared" si="255"/>
        <v/>
      </c>
      <c r="H5483" s="31" t="str">
        <f>IF(A5483&lt;&gt;"",-Belegerfassung!J5491+Belegerfassung!K5491,"")</f>
        <v/>
      </c>
      <c r="I5483" s="49" t="str">
        <f>IFERROR(IF(H5483&lt;&gt;"",Belegerfassung!L5491*100,""),IF(OR(Belegerfassung!L5491="Leistung EU - Erlöse",Belegerfassung!L5491="Lieferungen EU-Erlöse",Belegerfassung!L5491="EUST",Belegerfassung!L5491="Bauleistungen 20%")=TRUE,"",MID(Belegerfassung!L5491,4,2)))</f>
        <v/>
      </c>
      <c r="J5483" s="6" t="str">
        <f>IF(A5483&lt;&gt;"",LEFT(Belegerfassung!D5491,40),"")</f>
        <v/>
      </c>
      <c r="K5483" t="str">
        <f>IF(A5483&lt;&gt;"",VLOOKUP(D5483,Abfrage!$F$2:$G$21,2,FALSE),"")</f>
        <v/>
      </c>
      <c r="L5483" s="6" t="str">
        <f>IF(Belegerfassung!H5491&lt;&gt;"",Belegerfassung!H5491,"")</f>
        <v/>
      </c>
      <c r="M5483" t="str">
        <f>IFERROR(IF(Belegerfassung!E5491&lt;&gt;"",VLOOKUP(Belegerfassung!E5491,Abfrage!$L$2:$M$15,2,),""),"")</f>
        <v/>
      </c>
      <c r="N5483" t="str">
        <f t="shared" si="256"/>
        <v/>
      </c>
      <c r="O5483" t="str">
        <f t="shared" si="257"/>
        <v/>
      </c>
      <c r="P5483" t="str">
        <f>IF(Belegerfassung!G5491&lt;&gt;"",CONCATENATE(Belegerfassung!G5491,".pdf"),"")</f>
        <v/>
      </c>
    </row>
    <row r="5484" spans="1:16">
      <c r="A5484" t="str">
        <f>IF(Belegerfassung!C5492&lt;&gt;"",0,"")</f>
        <v/>
      </c>
      <c r="B5484" t="str">
        <f>IFERROR(VLOOKUP(Belegerfassung!I5492,Konten!A:D,2,FALSE),"")</f>
        <v/>
      </c>
      <c r="C5484" t="str">
        <f>IF(A5484&lt;&gt;"",TEXT(Belegerfassung!C5492,"TT.MM.JJJJ"),"")</f>
        <v/>
      </c>
      <c r="D5484" t="str">
        <f>IFERROR(VLOOKUP(Belegerfassung!A5492,Abfrage!$E$2:$F$20,2,FALSE),"")</f>
        <v/>
      </c>
      <c r="E5484" t="str">
        <f>IF(A5484&lt;&gt;"",Belegerfassung!B5492,"")</f>
        <v/>
      </c>
      <c r="F5484" t="str">
        <f>IF(Belegerfassung!L5492="","",IF(Belegerfassung!L5492&lt;&gt;"",IF(Belegerfassung!L5492&lt;&gt;"",IF(Belegerfassung!J5492&lt;&gt;0,VLOOKUP(Belegerfassung!L5492,Abfrage!$A$2:$C$19,2,),VLOOKUP(Belegerfassung!L5492,Abfrage!$A$2:$C$19,3,)),"")))</f>
        <v/>
      </c>
      <c r="G5484" t="str">
        <f t="shared" si="255"/>
        <v/>
      </c>
      <c r="H5484" s="31" t="str">
        <f>IF(A5484&lt;&gt;"",-Belegerfassung!J5492+Belegerfassung!K5492,"")</f>
        <v/>
      </c>
      <c r="I5484" s="49" t="str">
        <f>IFERROR(IF(H5484&lt;&gt;"",Belegerfassung!L5492*100,""),IF(OR(Belegerfassung!L5492="Leistung EU - Erlöse",Belegerfassung!L5492="Lieferungen EU-Erlöse",Belegerfassung!L5492="EUST",Belegerfassung!L5492="Bauleistungen 20%")=TRUE,"",MID(Belegerfassung!L5492,4,2)))</f>
        <v/>
      </c>
      <c r="J5484" s="6" t="str">
        <f>IF(A5484&lt;&gt;"",LEFT(Belegerfassung!D5492,40),"")</f>
        <v/>
      </c>
      <c r="K5484" t="str">
        <f>IF(A5484&lt;&gt;"",VLOOKUP(D5484,Abfrage!$F$2:$G$21,2,FALSE),"")</f>
        <v/>
      </c>
      <c r="L5484" s="6" t="str">
        <f>IF(Belegerfassung!H5492&lt;&gt;"",Belegerfassung!H5492,"")</f>
        <v/>
      </c>
      <c r="M5484" t="str">
        <f>IFERROR(IF(Belegerfassung!E5492&lt;&gt;"",VLOOKUP(Belegerfassung!E5492,Abfrage!$L$2:$M$15,2,),""),"")</f>
        <v/>
      </c>
      <c r="N5484" t="str">
        <f t="shared" si="256"/>
        <v/>
      </c>
      <c r="O5484" t="str">
        <f t="shared" si="257"/>
        <v/>
      </c>
      <c r="P5484" t="str">
        <f>IF(Belegerfassung!G5492&lt;&gt;"",CONCATENATE(Belegerfassung!G5492,".pdf"),"")</f>
        <v/>
      </c>
    </row>
    <row r="5485" spans="1:16">
      <c r="A5485" t="str">
        <f>IF(Belegerfassung!C5493&lt;&gt;"",0,"")</f>
        <v/>
      </c>
      <c r="B5485" t="str">
        <f>IFERROR(VLOOKUP(Belegerfassung!I5493,Konten!A:D,2,FALSE),"")</f>
        <v/>
      </c>
      <c r="C5485" t="str">
        <f>IF(A5485&lt;&gt;"",TEXT(Belegerfassung!C5493,"TT.MM.JJJJ"),"")</f>
        <v/>
      </c>
      <c r="D5485" t="str">
        <f>IFERROR(VLOOKUP(Belegerfassung!A5493,Abfrage!$E$2:$F$20,2,FALSE),"")</f>
        <v/>
      </c>
      <c r="E5485" t="str">
        <f>IF(A5485&lt;&gt;"",Belegerfassung!B5493,"")</f>
        <v/>
      </c>
      <c r="F5485" t="str">
        <f>IF(Belegerfassung!L5493="","",IF(Belegerfassung!L5493&lt;&gt;"",IF(Belegerfassung!L5493&lt;&gt;"",IF(Belegerfassung!J5493&lt;&gt;0,VLOOKUP(Belegerfassung!L5493,Abfrage!$A$2:$C$19,2,),VLOOKUP(Belegerfassung!L5493,Abfrage!$A$2:$C$19,3,)),"")))</f>
        <v/>
      </c>
      <c r="G5485" t="str">
        <f t="shared" si="255"/>
        <v/>
      </c>
      <c r="H5485" s="31" t="str">
        <f>IF(A5485&lt;&gt;"",-Belegerfassung!J5493+Belegerfassung!K5493,"")</f>
        <v/>
      </c>
      <c r="I5485" s="49" t="str">
        <f>IFERROR(IF(H5485&lt;&gt;"",Belegerfassung!L5493*100,""),IF(OR(Belegerfassung!L5493="Leistung EU - Erlöse",Belegerfassung!L5493="Lieferungen EU-Erlöse",Belegerfassung!L5493="EUST",Belegerfassung!L5493="Bauleistungen 20%")=TRUE,"",MID(Belegerfassung!L5493,4,2)))</f>
        <v/>
      </c>
      <c r="J5485" s="6" t="str">
        <f>IF(A5485&lt;&gt;"",LEFT(Belegerfassung!D5493,40),"")</f>
        <v/>
      </c>
      <c r="K5485" t="str">
        <f>IF(A5485&lt;&gt;"",VLOOKUP(D5485,Abfrage!$F$2:$G$21,2,FALSE),"")</f>
        <v/>
      </c>
      <c r="L5485" s="6" t="str">
        <f>IF(Belegerfassung!H5493&lt;&gt;"",Belegerfassung!H5493,"")</f>
        <v/>
      </c>
      <c r="M5485" t="str">
        <f>IFERROR(IF(Belegerfassung!E5493&lt;&gt;"",VLOOKUP(Belegerfassung!E5493,Abfrage!$L$2:$M$15,2,),""),"")</f>
        <v/>
      </c>
      <c r="N5485" t="str">
        <f t="shared" si="256"/>
        <v/>
      </c>
      <c r="O5485" t="str">
        <f t="shared" si="257"/>
        <v/>
      </c>
      <c r="P5485" t="str">
        <f>IF(Belegerfassung!G5493&lt;&gt;"",CONCATENATE(Belegerfassung!G5493,".pdf"),"")</f>
        <v/>
      </c>
    </row>
    <row r="5486" spans="1:16">
      <c r="A5486" t="str">
        <f>IF(Belegerfassung!C5494&lt;&gt;"",0,"")</f>
        <v/>
      </c>
      <c r="B5486" t="str">
        <f>IFERROR(VLOOKUP(Belegerfassung!I5494,Konten!A:D,2,FALSE),"")</f>
        <v/>
      </c>
      <c r="C5486" t="str">
        <f>IF(A5486&lt;&gt;"",TEXT(Belegerfassung!C5494,"TT.MM.JJJJ"),"")</f>
        <v/>
      </c>
      <c r="D5486" t="str">
        <f>IFERROR(VLOOKUP(Belegerfassung!A5494,Abfrage!$E$2:$F$20,2,FALSE),"")</f>
        <v/>
      </c>
      <c r="E5486" t="str">
        <f>IF(A5486&lt;&gt;"",Belegerfassung!B5494,"")</f>
        <v/>
      </c>
      <c r="F5486" t="str">
        <f>IF(Belegerfassung!L5494="","",IF(Belegerfassung!L5494&lt;&gt;"",IF(Belegerfassung!L5494&lt;&gt;"",IF(Belegerfassung!J5494&lt;&gt;0,VLOOKUP(Belegerfassung!L5494,Abfrage!$A$2:$C$19,2,),VLOOKUP(Belegerfassung!L5494,Abfrage!$A$2:$C$19,3,)),"")))</f>
        <v/>
      </c>
      <c r="G5486" t="str">
        <f t="shared" si="255"/>
        <v/>
      </c>
      <c r="H5486" s="31" t="str">
        <f>IF(A5486&lt;&gt;"",-Belegerfassung!J5494+Belegerfassung!K5494,"")</f>
        <v/>
      </c>
      <c r="I5486" s="49" t="str">
        <f>IFERROR(IF(H5486&lt;&gt;"",Belegerfassung!L5494*100,""),IF(OR(Belegerfassung!L5494="Leistung EU - Erlöse",Belegerfassung!L5494="Lieferungen EU-Erlöse",Belegerfassung!L5494="EUST",Belegerfassung!L5494="Bauleistungen 20%")=TRUE,"",MID(Belegerfassung!L5494,4,2)))</f>
        <v/>
      </c>
      <c r="J5486" s="6" t="str">
        <f>IF(A5486&lt;&gt;"",LEFT(Belegerfassung!D5494,40),"")</f>
        <v/>
      </c>
      <c r="K5486" t="str">
        <f>IF(A5486&lt;&gt;"",VLOOKUP(D5486,Abfrage!$F$2:$G$21,2,FALSE),"")</f>
        <v/>
      </c>
      <c r="L5486" s="6" t="str">
        <f>IF(Belegerfassung!H5494&lt;&gt;"",Belegerfassung!H5494,"")</f>
        <v/>
      </c>
      <c r="M5486" t="str">
        <f>IFERROR(IF(Belegerfassung!E5494&lt;&gt;"",VLOOKUP(Belegerfassung!E5494,Abfrage!$L$2:$M$15,2,),""),"")</f>
        <v/>
      </c>
      <c r="N5486" t="str">
        <f t="shared" si="256"/>
        <v/>
      </c>
      <c r="O5486" t="str">
        <f t="shared" si="257"/>
        <v/>
      </c>
      <c r="P5486" t="str">
        <f>IF(Belegerfassung!G5494&lt;&gt;"",CONCATENATE(Belegerfassung!G5494,".pdf"),"")</f>
        <v/>
      </c>
    </row>
    <row r="5487" spans="1:16">
      <c r="A5487" t="str">
        <f>IF(Belegerfassung!C5495&lt;&gt;"",0,"")</f>
        <v/>
      </c>
      <c r="B5487" t="str">
        <f>IFERROR(VLOOKUP(Belegerfassung!I5495,Konten!A:D,2,FALSE),"")</f>
        <v/>
      </c>
      <c r="C5487" t="str">
        <f>IF(A5487&lt;&gt;"",TEXT(Belegerfassung!C5495,"TT.MM.JJJJ"),"")</f>
        <v/>
      </c>
      <c r="D5487" t="str">
        <f>IFERROR(VLOOKUP(Belegerfassung!A5495,Abfrage!$E$2:$F$20,2,FALSE),"")</f>
        <v/>
      </c>
      <c r="E5487" t="str">
        <f>IF(A5487&lt;&gt;"",Belegerfassung!B5495,"")</f>
        <v/>
      </c>
      <c r="F5487" t="str">
        <f>IF(Belegerfassung!L5495="","",IF(Belegerfassung!L5495&lt;&gt;"",IF(Belegerfassung!L5495&lt;&gt;"",IF(Belegerfassung!J5495&lt;&gt;0,VLOOKUP(Belegerfassung!L5495,Abfrage!$A$2:$C$19,2,),VLOOKUP(Belegerfassung!L5495,Abfrage!$A$2:$C$19,3,)),"")))</f>
        <v/>
      </c>
      <c r="G5487" t="str">
        <f t="shared" si="255"/>
        <v/>
      </c>
      <c r="H5487" s="31" t="str">
        <f>IF(A5487&lt;&gt;"",-Belegerfassung!J5495+Belegerfassung!K5495,"")</f>
        <v/>
      </c>
      <c r="I5487" s="49" t="str">
        <f>IFERROR(IF(H5487&lt;&gt;"",Belegerfassung!L5495*100,""),IF(OR(Belegerfassung!L5495="Leistung EU - Erlöse",Belegerfassung!L5495="Lieferungen EU-Erlöse",Belegerfassung!L5495="EUST",Belegerfassung!L5495="Bauleistungen 20%")=TRUE,"",MID(Belegerfassung!L5495,4,2)))</f>
        <v/>
      </c>
      <c r="J5487" s="6" t="str">
        <f>IF(A5487&lt;&gt;"",LEFT(Belegerfassung!D5495,40),"")</f>
        <v/>
      </c>
      <c r="K5487" t="str">
        <f>IF(A5487&lt;&gt;"",VLOOKUP(D5487,Abfrage!$F$2:$G$21,2,FALSE),"")</f>
        <v/>
      </c>
      <c r="L5487" s="6" t="str">
        <f>IF(Belegerfassung!H5495&lt;&gt;"",Belegerfassung!H5495,"")</f>
        <v/>
      </c>
      <c r="M5487" t="str">
        <f>IFERROR(IF(Belegerfassung!E5495&lt;&gt;"",VLOOKUP(Belegerfassung!E5495,Abfrage!$L$2:$M$15,2,),""),"")</f>
        <v/>
      </c>
      <c r="N5487" t="str">
        <f t="shared" si="256"/>
        <v/>
      </c>
      <c r="O5487" t="str">
        <f t="shared" si="257"/>
        <v/>
      </c>
      <c r="P5487" t="str">
        <f>IF(Belegerfassung!G5495&lt;&gt;"",CONCATENATE(Belegerfassung!G5495,".pdf"),"")</f>
        <v/>
      </c>
    </row>
    <row r="5488" spans="1:16">
      <c r="A5488" t="str">
        <f>IF(Belegerfassung!C5496&lt;&gt;"",0,"")</f>
        <v/>
      </c>
      <c r="B5488" t="str">
        <f>IFERROR(VLOOKUP(Belegerfassung!I5496,Konten!A:D,2,FALSE),"")</f>
        <v/>
      </c>
      <c r="C5488" t="str">
        <f>IF(A5488&lt;&gt;"",TEXT(Belegerfassung!C5496,"TT.MM.JJJJ"),"")</f>
        <v/>
      </c>
      <c r="D5488" t="str">
        <f>IFERROR(VLOOKUP(Belegerfassung!A5496,Abfrage!$E$2:$F$20,2,FALSE),"")</f>
        <v/>
      </c>
      <c r="E5488" t="str">
        <f>IF(A5488&lt;&gt;"",Belegerfassung!B5496,"")</f>
        <v/>
      </c>
      <c r="F5488" t="str">
        <f>IF(Belegerfassung!L5496="","",IF(Belegerfassung!L5496&lt;&gt;"",IF(Belegerfassung!L5496&lt;&gt;"",IF(Belegerfassung!J5496&lt;&gt;0,VLOOKUP(Belegerfassung!L5496,Abfrage!$A$2:$C$19,2,),VLOOKUP(Belegerfassung!L5496,Abfrage!$A$2:$C$19,3,)),"")))</f>
        <v/>
      </c>
      <c r="G5488" t="str">
        <f t="shared" si="255"/>
        <v/>
      </c>
      <c r="H5488" s="31" t="str">
        <f>IF(A5488&lt;&gt;"",-Belegerfassung!J5496+Belegerfassung!K5496,"")</f>
        <v/>
      </c>
      <c r="I5488" s="49" t="str">
        <f>IFERROR(IF(H5488&lt;&gt;"",Belegerfassung!L5496*100,""),IF(OR(Belegerfassung!L5496="Leistung EU - Erlöse",Belegerfassung!L5496="Lieferungen EU-Erlöse",Belegerfassung!L5496="EUST",Belegerfassung!L5496="Bauleistungen 20%")=TRUE,"",MID(Belegerfassung!L5496,4,2)))</f>
        <v/>
      </c>
      <c r="J5488" s="6" t="str">
        <f>IF(A5488&lt;&gt;"",LEFT(Belegerfassung!D5496,40),"")</f>
        <v/>
      </c>
      <c r="K5488" t="str">
        <f>IF(A5488&lt;&gt;"",VLOOKUP(D5488,Abfrage!$F$2:$G$21,2,FALSE),"")</f>
        <v/>
      </c>
      <c r="L5488" s="6" t="str">
        <f>IF(Belegerfassung!H5496&lt;&gt;"",Belegerfassung!H5496,"")</f>
        <v/>
      </c>
      <c r="M5488" t="str">
        <f>IFERROR(IF(Belegerfassung!E5496&lt;&gt;"",VLOOKUP(Belegerfassung!E5496,Abfrage!$L$2:$M$15,2,),""),"")</f>
        <v/>
      </c>
      <c r="N5488" t="str">
        <f t="shared" si="256"/>
        <v/>
      </c>
      <c r="O5488" t="str">
        <f t="shared" si="257"/>
        <v/>
      </c>
      <c r="P5488" t="str">
        <f>IF(Belegerfassung!G5496&lt;&gt;"",CONCATENATE(Belegerfassung!G5496,".pdf"),"")</f>
        <v/>
      </c>
    </row>
    <row r="5489" spans="1:16">
      <c r="A5489" t="str">
        <f>IF(Belegerfassung!C5497&lt;&gt;"",0,"")</f>
        <v/>
      </c>
      <c r="B5489" t="str">
        <f>IFERROR(VLOOKUP(Belegerfassung!I5497,Konten!A:D,2,FALSE),"")</f>
        <v/>
      </c>
      <c r="C5489" t="str">
        <f>IF(A5489&lt;&gt;"",TEXT(Belegerfassung!C5497,"TT.MM.JJJJ"),"")</f>
        <v/>
      </c>
      <c r="D5489" t="str">
        <f>IFERROR(VLOOKUP(Belegerfassung!A5497,Abfrage!$E$2:$F$20,2,FALSE),"")</f>
        <v/>
      </c>
      <c r="E5489" t="str">
        <f>IF(A5489&lt;&gt;"",Belegerfassung!B5497,"")</f>
        <v/>
      </c>
      <c r="F5489" t="str">
        <f>IF(Belegerfassung!L5497="","",IF(Belegerfassung!L5497&lt;&gt;"",IF(Belegerfassung!L5497&lt;&gt;"",IF(Belegerfassung!J5497&lt;&gt;0,VLOOKUP(Belegerfassung!L5497,Abfrage!$A$2:$C$19,2,),VLOOKUP(Belegerfassung!L5497,Abfrage!$A$2:$C$19,3,)),"")))</f>
        <v/>
      </c>
      <c r="G5489" t="str">
        <f t="shared" si="255"/>
        <v/>
      </c>
      <c r="H5489" s="31" t="str">
        <f>IF(A5489&lt;&gt;"",-Belegerfassung!J5497+Belegerfassung!K5497,"")</f>
        <v/>
      </c>
      <c r="I5489" s="49" t="str">
        <f>IFERROR(IF(H5489&lt;&gt;"",Belegerfassung!L5497*100,""),IF(OR(Belegerfassung!L5497="Leistung EU - Erlöse",Belegerfassung!L5497="Lieferungen EU-Erlöse",Belegerfassung!L5497="EUST",Belegerfassung!L5497="Bauleistungen 20%")=TRUE,"",MID(Belegerfassung!L5497,4,2)))</f>
        <v/>
      </c>
      <c r="J5489" s="6" t="str">
        <f>IF(A5489&lt;&gt;"",LEFT(Belegerfassung!D5497,40),"")</f>
        <v/>
      </c>
      <c r="K5489" t="str">
        <f>IF(A5489&lt;&gt;"",VLOOKUP(D5489,Abfrage!$F$2:$G$21,2,FALSE),"")</f>
        <v/>
      </c>
      <c r="L5489" s="6" t="str">
        <f>IF(Belegerfassung!H5497&lt;&gt;"",Belegerfassung!H5497,"")</f>
        <v/>
      </c>
      <c r="M5489" t="str">
        <f>IFERROR(IF(Belegerfassung!E5497&lt;&gt;"",VLOOKUP(Belegerfassung!E5497,Abfrage!$L$2:$M$15,2,),""),"")</f>
        <v/>
      </c>
      <c r="N5489" t="str">
        <f t="shared" si="256"/>
        <v/>
      </c>
      <c r="O5489" t="str">
        <f t="shared" si="257"/>
        <v/>
      </c>
      <c r="P5489" t="str">
        <f>IF(Belegerfassung!G5497&lt;&gt;"",CONCATENATE(Belegerfassung!G5497,".pdf"),"")</f>
        <v/>
      </c>
    </row>
    <row r="5490" spans="1:16">
      <c r="A5490" t="str">
        <f>IF(Belegerfassung!C5498&lt;&gt;"",0,"")</f>
        <v/>
      </c>
      <c r="B5490" t="str">
        <f>IFERROR(VLOOKUP(Belegerfassung!I5498,Konten!A:D,2,FALSE),"")</f>
        <v/>
      </c>
      <c r="C5490" t="str">
        <f>IF(A5490&lt;&gt;"",TEXT(Belegerfassung!C5498,"TT.MM.JJJJ"),"")</f>
        <v/>
      </c>
      <c r="D5490" t="str">
        <f>IFERROR(VLOOKUP(Belegerfassung!A5498,Abfrage!$E$2:$F$20,2,FALSE),"")</f>
        <v/>
      </c>
      <c r="E5490" t="str">
        <f>IF(A5490&lt;&gt;"",Belegerfassung!B5498,"")</f>
        <v/>
      </c>
      <c r="F5490" t="str">
        <f>IF(Belegerfassung!L5498="","",IF(Belegerfassung!L5498&lt;&gt;"",IF(Belegerfassung!L5498&lt;&gt;"",IF(Belegerfassung!J5498&lt;&gt;0,VLOOKUP(Belegerfassung!L5498,Abfrage!$A$2:$C$19,2,),VLOOKUP(Belegerfassung!L5498,Abfrage!$A$2:$C$19,3,)),"")))</f>
        <v/>
      </c>
      <c r="G5490" t="str">
        <f t="shared" si="255"/>
        <v/>
      </c>
      <c r="H5490" s="31" t="str">
        <f>IF(A5490&lt;&gt;"",-Belegerfassung!J5498+Belegerfassung!K5498,"")</f>
        <v/>
      </c>
      <c r="I5490" s="49" t="str">
        <f>IFERROR(IF(H5490&lt;&gt;"",Belegerfassung!L5498*100,""),IF(OR(Belegerfassung!L5498="Leistung EU - Erlöse",Belegerfassung!L5498="Lieferungen EU-Erlöse",Belegerfassung!L5498="EUST",Belegerfassung!L5498="Bauleistungen 20%")=TRUE,"",MID(Belegerfassung!L5498,4,2)))</f>
        <v/>
      </c>
      <c r="J5490" s="6" t="str">
        <f>IF(A5490&lt;&gt;"",LEFT(Belegerfassung!D5498,40),"")</f>
        <v/>
      </c>
      <c r="K5490" t="str">
        <f>IF(A5490&lt;&gt;"",VLOOKUP(D5490,Abfrage!$F$2:$G$21,2,FALSE),"")</f>
        <v/>
      </c>
      <c r="L5490" s="6" t="str">
        <f>IF(Belegerfassung!H5498&lt;&gt;"",Belegerfassung!H5498,"")</f>
        <v/>
      </c>
      <c r="M5490" t="str">
        <f>IFERROR(IF(Belegerfassung!E5498&lt;&gt;"",VLOOKUP(Belegerfassung!E5498,Abfrage!$L$2:$M$15,2,),""),"")</f>
        <v/>
      </c>
      <c r="N5490" t="str">
        <f t="shared" si="256"/>
        <v/>
      </c>
      <c r="O5490" t="str">
        <f t="shared" si="257"/>
        <v/>
      </c>
      <c r="P5490" t="str">
        <f>IF(Belegerfassung!G5498&lt;&gt;"",CONCATENATE(Belegerfassung!G5498,".pdf"),"")</f>
        <v/>
      </c>
    </row>
    <row r="5491" spans="1:16">
      <c r="A5491" t="str">
        <f>IF(Belegerfassung!C5499&lt;&gt;"",0,"")</f>
        <v/>
      </c>
      <c r="B5491" t="str">
        <f>IFERROR(VLOOKUP(Belegerfassung!I5499,Konten!A:D,2,FALSE),"")</f>
        <v/>
      </c>
      <c r="C5491" t="str">
        <f>IF(A5491&lt;&gt;"",TEXT(Belegerfassung!C5499,"TT.MM.JJJJ"),"")</f>
        <v/>
      </c>
      <c r="D5491" t="str">
        <f>IFERROR(VLOOKUP(Belegerfassung!A5499,Abfrage!$E$2:$F$20,2,FALSE),"")</f>
        <v/>
      </c>
      <c r="E5491" t="str">
        <f>IF(A5491&lt;&gt;"",Belegerfassung!B5499,"")</f>
        <v/>
      </c>
      <c r="F5491" t="str">
        <f>IF(Belegerfassung!L5499="","",IF(Belegerfassung!L5499&lt;&gt;"",IF(Belegerfassung!L5499&lt;&gt;"",IF(Belegerfassung!J5499&lt;&gt;0,VLOOKUP(Belegerfassung!L5499,Abfrage!$A$2:$C$19,2,),VLOOKUP(Belegerfassung!L5499,Abfrage!$A$2:$C$19,3,)),"")))</f>
        <v/>
      </c>
      <c r="G5491" t="str">
        <f t="shared" si="255"/>
        <v/>
      </c>
      <c r="H5491" s="31" t="str">
        <f>IF(A5491&lt;&gt;"",-Belegerfassung!J5499+Belegerfassung!K5499,"")</f>
        <v/>
      </c>
      <c r="I5491" s="49" t="str">
        <f>IFERROR(IF(H5491&lt;&gt;"",Belegerfassung!L5499*100,""),IF(OR(Belegerfassung!L5499="Leistung EU - Erlöse",Belegerfassung!L5499="Lieferungen EU-Erlöse",Belegerfassung!L5499="EUST",Belegerfassung!L5499="Bauleistungen 20%")=TRUE,"",MID(Belegerfassung!L5499,4,2)))</f>
        <v/>
      </c>
      <c r="J5491" s="6" t="str">
        <f>IF(A5491&lt;&gt;"",LEFT(Belegerfassung!D5499,40),"")</f>
        <v/>
      </c>
      <c r="K5491" t="str">
        <f>IF(A5491&lt;&gt;"",VLOOKUP(D5491,Abfrage!$F$2:$G$21,2,FALSE),"")</f>
        <v/>
      </c>
      <c r="L5491" s="6" t="str">
        <f>IF(Belegerfassung!H5499&lt;&gt;"",Belegerfassung!H5499,"")</f>
        <v/>
      </c>
      <c r="M5491" t="str">
        <f>IFERROR(IF(Belegerfassung!E5499&lt;&gt;"",VLOOKUP(Belegerfassung!E5499,Abfrage!$L$2:$M$15,2,),""),"")</f>
        <v/>
      </c>
      <c r="N5491" t="str">
        <f t="shared" si="256"/>
        <v/>
      </c>
      <c r="O5491" t="str">
        <f t="shared" si="257"/>
        <v/>
      </c>
      <c r="P5491" t="str">
        <f>IF(Belegerfassung!G5499&lt;&gt;"",CONCATENATE(Belegerfassung!G5499,".pdf"),"")</f>
        <v/>
      </c>
    </row>
    <row r="5492" spans="1:16">
      <c r="A5492" t="str">
        <f>IF(Belegerfassung!C5500&lt;&gt;"",0,"")</f>
        <v/>
      </c>
      <c r="B5492" t="str">
        <f>IFERROR(VLOOKUP(Belegerfassung!I5500,Konten!A:D,2,FALSE),"")</f>
        <v/>
      </c>
      <c r="C5492" t="str">
        <f>IF(A5492&lt;&gt;"",TEXT(Belegerfassung!C5500,"TT.MM.JJJJ"),"")</f>
        <v/>
      </c>
      <c r="D5492" t="str">
        <f>IFERROR(VLOOKUP(Belegerfassung!A5500,Abfrage!$E$2:$F$20,2,FALSE),"")</f>
        <v/>
      </c>
      <c r="E5492" t="str">
        <f>IF(A5492&lt;&gt;"",Belegerfassung!B5500,"")</f>
        <v/>
      </c>
      <c r="F5492" t="str">
        <f>IF(Belegerfassung!L5500="","",IF(Belegerfassung!L5500&lt;&gt;"",IF(Belegerfassung!L5500&lt;&gt;"",IF(Belegerfassung!J5500&lt;&gt;0,VLOOKUP(Belegerfassung!L5500,Abfrage!$A$2:$C$19,2,),VLOOKUP(Belegerfassung!L5500,Abfrage!$A$2:$C$19,3,)),"")))</f>
        <v/>
      </c>
      <c r="G5492" t="str">
        <f t="shared" si="255"/>
        <v/>
      </c>
      <c r="H5492" s="31" t="str">
        <f>IF(A5492&lt;&gt;"",-Belegerfassung!J5500+Belegerfassung!K5500,"")</f>
        <v/>
      </c>
      <c r="I5492" s="49" t="str">
        <f>IFERROR(IF(H5492&lt;&gt;"",Belegerfassung!L5500*100,""),IF(OR(Belegerfassung!L5500="Leistung EU - Erlöse",Belegerfassung!L5500="Lieferungen EU-Erlöse",Belegerfassung!L5500="EUST",Belegerfassung!L5500="Bauleistungen 20%")=TRUE,"",MID(Belegerfassung!L5500,4,2)))</f>
        <v/>
      </c>
      <c r="J5492" s="6" t="str">
        <f>IF(A5492&lt;&gt;"",LEFT(Belegerfassung!D5500,40),"")</f>
        <v/>
      </c>
      <c r="K5492" t="str">
        <f>IF(A5492&lt;&gt;"",VLOOKUP(D5492,Abfrage!$F$2:$G$21,2,FALSE),"")</f>
        <v/>
      </c>
      <c r="L5492" s="6" t="str">
        <f>IF(Belegerfassung!H5500&lt;&gt;"",Belegerfassung!H5500,"")</f>
        <v/>
      </c>
      <c r="M5492" t="str">
        <f>IFERROR(IF(Belegerfassung!E5500&lt;&gt;"",VLOOKUP(Belegerfassung!E5500,Abfrage!$L$2:$M$15,2,),""),"")</f>
        <v/>
      </c>
      <c r="N5492" t="str">
        <f t="shared" si="256"/>
        <v/>
      </c>
      <c r="O5492" t="str">
        <f t="shared" si="257"/>
        <v/>
      </c>
      <c r="P5492" t="str">
        <f>IF(Belegerfassung!G5500&lt;&gt;"",CONCATENATE(Belegerfassung!G5500,".pdf"),"")</f>
        <v/>
      </c>
    </row>
    <row r="5493" spans="1:16">
      <c r="A5493" t="str">
        <f>IF(Belegerfassung!C5501&lt;&gt;"",0,"")</f>
        <v/>
      </c>
      <c r="B5493" t="str">
        <f>IFERROR(VLOOKUP(Belegerfassung!I5501,Konten!A:D,2,FALSE),"")</f>
        <v/>
      </c>
      <c r="C5493" t="str">
        <f>IF(A5493&lt;&gt;"",TEXT(Belegerfassung!C5501,"TT.MM.JJJJ"),"")</f>
        <v/>
      </c>
      <c r="D5493" t="str">
        <f>IFERROR(VLOOKUP(Belegerfassung!A5501,Abfrage!$E$2:$F$20,2,FALSE),"")</f>
        <v/>
      </c>
      <c r="E5493" t="str">
        <f>IF(A5493&lt;&gt;"",Belegerfassung!B5501,"")</f>
        <v/>
      </c>
      <c r="F5493" t="str">
        <f>IF(Belegerfassung!L5501="","",IF(Belegerfassung!L5501&lt;&gt;"",IF(Belegerfassung!L5501&lt;&gt;"",IF(Belegerfassung!J5501&lt;&gt;0,VLOOKUP(Belegerfassung!L5501,Abfrage!$A$2:$C$19,2,),VLOOKUP(Belegerfassung!L5501,Abfrage!$A$2:$C$19,3,)),"")))</f>
        <v/>
      </c>
      <c r="G5493" t="str">
        <f t="shared" si="255"/>
        <v/>
      </c>
      <c r="H5493" s="31" t="str">
        <f>IF(A5493&lt;&gt;"",-Belegerfassung!J5501+Belegerfassung!K5501,"")</f>
        <v/>
      </c>
      <c r="I5493" s="49" t="str">
        <f>IFERROR(IF(H5493&lt;&gt;"",Belegerfassung!L5501*100,""),IF(OR(Belegerfassung!L5501="Leistung EU - Erlöse",Belegerfassung!L5501="Lieferungen EU-Erlöse",Belegerfassung!L5501="EUST",Belegerfassung!L5501="Bauleistungen 20%")=TRUE,"",MID(Belegerfassung!L5501,4,2)))</f>
        <v/>
      </c>
      <c r="J5493" s="6" t="str">
        <f>IF(A5493&lt;&gt;"",LEFT(Belegerfassung!D5501,40),"")</f>
        <v/>
      </c>
      <c r="K5493" t="str">
        <f>IF(A5493&lt;&gt;"",VLOOKUP(D5493,Abfrage!$F$2:$G$21,2,FALSE),"")</f>
        <v/>
      </c>
      <c r="L5493" s="6" t="str">
        <f>IF(Belegerfassung!H5501&lt;&gt;"",Belegerfassung!H5501,"")</f>
        <v/>
      </c>
      <c r="M5493" t="str">
        <f>IFERROR(IF(Belegerfassung!E5501&lt;&gt;"",VLOOKUP(Belegerfassung!E5501,Abfrage!$L$2:$M$15,2,),""),"")</f>
        <v/>
      </c>
      <c r="N5493" t="str">
        <f t="shared" si="256"/>
        <v/>
      </c>
      <c r="O5493" t="str">
        <f t="shared" si="257"/>
        <v/>
      </c>
      <c r="P5493" t="str">
        <f>IF(Belegerfassung!G5501&lt;&gt;"",CONCATENATE(Belegerfassung!G5501,".pdf"),"")</f>
        <v/>
      </c>
    </row>
    <row r="5494" spans="1:16">
      <c r="A5494" t="str">
        <f>IF(Belegerfassung!C5502&lt;&gt;"",0,"")</f>
        <v/>
      </c>
      <c r="B5494" t="str">
        <f>IFERROR(VLOOKUP(Belegerfassung!I5502,Konten!A:D,2,FALSE),"")</f>
        <v/>
      </c>
      <c r="C5494" t="str">
        <f>IF(A5494&lt;&gt;"",TEXT(Belegerfassung!C5502,"TT.MM.JJJJ"),"")</f>
        <v/>
      </c>
      <c r="D5494" t="str">
        <f>IFERROR(VLOOKUP(Belegerfassung!A5502,Abfrage!$E$2:$F$20,2,FALSE),"")</f>
        <v/>
      </c>
      <c r="E5494" t="str">
        <f>IF(A5494&lt;&gt;"",Belegerfassung!B5502,"")</f>
        <v/>
      </c>
      <c r="F5494" t="str">
        <f>IF(Belegerfassung!L5502="","",IF(Belegerfassung!L5502&lt;&gt;"",IF(Belegerfassung!L5502&lt;&gt;"",IF(Belegerfassung!J5502&lt;&gt;0,VLOOKUP(Belegerfassung!L5502,Abfrage!$A$2:$C$19,2,),VLOOKUP(Belegerfassung!L5502,Abfrage!$A$2:$C$19,3,)),"")))</f>
        <v/>
      </c>
      <c r="G5494" t="str">
        <f t="shared" si="255"/>
        <v/>
      </c>
      <c r="H5494" s="31" t="str">
        <f>IF(A5494&lt;&gt;"",-Belegerfassung!J5502+Belegerfassung!K5502,"")</f>
        <v/>
      </c>
      <c r="I5494" s="49" t="str">
        <f>IFERROR(IF(H5494&lt;&gt;"",Belegerfassung!L5502*100,""),IF(OR(Belegerfassung!L5502="Leistung EU - Erlöse",Belegerfassung!L5502="Lieferungen EU-Erlöse",Belegerfassung!L5502="EUST",Belegerfassung!L5502="Bauleistungen 20%")=TRUE,"",MID(Belegerfassung!L5502,4,2)))</f>
        <v/>
      </c>
      <c r="J5494" s="6" t="str">
        <f>IF(A5494&lt;&gt;"",LEFT(Belegerfassung!D5502,40),"")</f>
        <v/>
      </c>
      <c r="K5494" t="str">
        <f>IF(A5494&lt;&gt;"",VLOOKUP(D5494,Abfrage!$F$2:$G$21,2,FALSE),"")</f>
        <v/>
      </c>
      <c r="L5494" s="6" t="str">
        <f>IF(Belegerfassung!H5502&lt;&gt;"",Belegerfassung!H5502,"")</f>
        <v/>
      </c>
      <c r="M5494" t="str">
        <f>IFERROR(IF(Belegerfassung!E5502&lt;&gt;"",VLOOKUP(Belegerfassung!E5502,Abfrage!$L$2:$M$15,2,),""),"")</f>
        <v/>
      </c>
      <c r="N5494" t="str">
        <f t="shared" si="256"/>
        <v/>
      </c>
      <c r="O5494" t="str">
        <f t="shared" si="257"/>
        <v/>
      </c>
      <c r="P5494" t="str">
        <f>IF(Belegerfassung!G5502&lt;&gt;"",CONCATENATE(Belegerfassung!G5502,".pdf"),"")</f>
        <v/>
      </c>
    </row>
    <row r="5495" spans="1:16">
      <c r="A5495" t="str">
        <f>IF(Belegerfassung!C5503&lt;&gt;"",0,"")</f>
        <v/>
      </c>
      <c r="B5495" t="str">
        <f>IFERROR(VLOOKUP(Belegerfassung!I5503,Konten!A:D,2,FALSE),"")</f>
        <v/>
      </c>
      <c r="C5495" t="str">
        <f>IF(A5495&lt;&gt;"",TEXT(Belegerfassung!C5503,"TT.MM.JJJJ"),"")</f>
        <v/>
      </c>
      <c r="D5495" t="str">
        <f>IFERROR(VLOOKUP(Belegerfassung!A5503,Abfrage!$E$2:$F$20,2,FALSE),"")</f>
        <v/>
      </c>
      <c r="E5495" t="str">
        <f>IF(A5495&lt;&gt;"",Belegerfassung!B5503,"")</f>
        <v/>
      </c>
      <c r="F5495" t="str">
        <f>IF(Belegerfassung!L5503="","",IF(Belegerfassung!L5503&lt;&gt;"",IF(Belegerfassung!L5503&lt;&gt;"",IF(Belegerfassung!J5503&lt;&gt;0,VLOOKUP(Belegerfassung!L5503,Abfrage!$A$2:$C$19,2,),VLOOKUP(Belegerfassung!L5503,Abfrage!$A$2:$C$19,3,)),"")))</f>
        <v/>
      </c>
      <c r="G5495" t="str">
        <f t="shared" si="255"/>
        <v/>
      </c>
      <c r="H5495" s="31" t="str">
        <f>IF(A5495&lt;&gt;"",-Belegerfassung!J5503+Belegerfassung!K5503,"")</f>
        <v/>
      </c>
      <c r="I5495" s="49" t="str">
        <f>IFERROR(IF(H5495&lt;&gt;"",Belegerfassung!L5503*100,""),IF(OR(Belegerfassung!L5503="Leistung EU - Erlöse",Belegerfassung!L5503="Lieferungen EU-Erlöse",Belegerfassung!L5503="EUST",Belegerfassung!L5503="Bauleistungen 20%")=TRUE,"",MID(Belegerfassung!L5503,4,2)))</f>
        <v/>
      </c>
      <c r="J5495" s="6" t="str">
        <f>IF(A5495&lt;&gt;"",LEFT(Belegerfassung!D5503,40),"")</f>
        <v/>
      </c>
      <c r="K5495" t="str">
        <f>IF(A5495&lt;&gt;"",VLOOKUP(D5495,Abfrage!$F$2:$G$21,2,FALSE),"")</f>
        <v/>
      </c>
      <c r="L5495" s="6" t="str">
        <f>IF(Belegerfassung!H5503&lt;&gt;"",Belegerfassung!H5503,"")</f>
        <v/>
      </c>
      <c r="M5495" t="str">
        <f>IFERROR(IF(Belegerfassung!E5503&lt;&gt;"",VLOOKUP(Belegerfassung!E5503,Abfrage!$L$2:$M$15,2,),""),"")</f>
        <v/>
      </c>
      <c r="N5495" t="str">
        <f t="shared" si="256"/>
        <v/>
      </c>
      <c r="O5495" t="str">
        <f t="shared" si="257"/>
        <v/>
      </c>
      <c r="P5495" t="str">
        <f>IF(Belegerfassung!G5503&lt;&gt;"",CONCATENATE(Belegerfassung!G5503,".pdf"),"")</f>
        <v/>
      </c>
    </row>
    <row r="5496" spans="1:16">
      <c r="A5496" t="str">
        <f>IF(Belegerfassung!C5504&lt;&gt;"",0,"")</f>
        <v/>
      </c>
      <c r="B5496" t="str">
        <f>IFERROR(VLOOKUP(Belegerfassung!I5504,Konten!A:D,2,FALSE),"")</f>
        <v/>
      </c>
      <c r="C5496" t="str">
        <f>IF(A5496&lt;&gt;"",TEXT(Belegerfassung!C5504,"TT.MM.JJJJ"),"")</f>
        <v/>
      </c>
      <c r="D5496" t="str">
        <f>IFERROR(VLOOKUP(Belegerfassung!A5504,Abfrage!$E$2:$F$20,2,FALSE),"")</f>
        <v/>
      </c>
      <c r="E5496" t="str">
        <f>IF(A5496&lt;&gt;"",Belegerfassung!B5504,"")</f>
        <v/>
      </c>
      <c r="F5496" t="str">
        <f>IF(Belegerfassung!L5504="","",IF(Belegerfassung!L5504&lt;&gt;"",IF(Belegerfassung!L5504&lt;&gt;"",IF(Belegerfassung!J5504&lt;&gt;0,VLOOKUP(Belegerfassung!L5504,Abfrage!$A$2:$C$19,2,),VLOOKUP(Belegerfassung!L5504,Abfrage!$A$2:$C$19,3,)),"")))</f>
        <v/>
      </c>
      <c r="G5496" t="str">
        <f t="shared" si="255"/>
        <v/>
      </c>
      <c r="H5496" s="31" t="str">
        <f>IF(A5496&lt;&gt;"",-Belegerfassung!J5504+Belegerfassung!K5504,"")</f>
        <v/>
      </c>
      <c r="I5496" s="49" t="str">
        <f>IFERROR(IF(H5496&lt;&gt;"",Belegerfassung!L5504*100,""),IF(OR(Belegerfassung!L5504="Leistung EU - Erlöse",Belegerfassung!L5504="Lieferungen EU-Erlöse",Belegerfassung!L5504="EUST",Belegerfassung!L5504="Bauleistungen 20%")=TRUE,"",MID(Belegerfassung!L5504,4,2)))</f>
        <v/>
      </c>
      <c r="J5496" s="6" t="str">
        <f>IF(A5496&lt;&gt;"",LEFT(Belegerfassung!D5504,40),"")</f>
        <v/>
      </c>
      <c r="K5496" t="str">
        <f>IF(A5496&lt;&gt;"",VLOOKUP(D5496,Abfrage!$F$2:$G$21,2,FALSE),"")</f>
        <v/>
      </c>
      <c r="L5496" s="6" t="str">
        <f>IF(Belegerfassung!H5504&lt;&gt;"",Belegerfassung!H5504,"")</f>
        <v/>
      </c>
      <c r="M5496" t="str">
        <f>IFERROR(IF(Belegerfassung!E5504&lt;&gt;"",VLOOKUP(Belegerfassung!E5504,Abfrage!$L$2:$M$15,2,),""),"")</f>
        <v/>
      </c>
      <c r="N5496" t="str">
        <f t="shared" si="256"/>
        <v/>
      </c>
      <c r="O5496" t="str">
        <f t="shared" si="257"/>
        <v/>
      </c>
      <c r="P5496" t="str">
        <f>IF(Belegerfassung!G5504&lt;&gt;"",CONCATENATE(Belegerfassung!G5504,".pdf"),"")</f>
        <v/>
      </c>
    </row>
    <row r="5497" spans="1:16">
      <c r="A5497" t="str">
        <f>IF(Belegerfassung!C5505&lt;&gt;"",0,"")</f>
        <v/>
      </c>
      <c r="B5497" t="str">
        <f>IFERROR(VLOOKUP(Belegerfassung!I5505,Konten!A:D,2,FALSE),"")</f>
        <v/>
      </c>
      <c r="C5497" t="str">
        <f>IF(A5497&lt;&gt;"",TEXT(Belegerfassung!C5505,"TT.MM.JJJJ"),"")</f>
        <v/>
      </c>
      <c r="D5497" t="str">
        <f>IFERROR(VLOOKUP(Belegerfassung!A5505,Abfrage!$E$2:$F$20,2,FALSE),"")</f>
        <v/>
      </c>
      <c r="E5497" t="str">
        <f>IF(A5497&lt;&gt;"",Belegerfassung!B5505,"")</f>
        <v/>
      </c>
      <c r="F5497" t="str">
        <f>IF(Belegerfassung!L5505="","",IF(Belegerfassung!L5505&lt;&gt;"",IF(Belegerfassung!L5505&lt;&gt;"",IF(Belegerfassung!J5505&lt;&gt;0,VLOOKUP(Belegerfassung!L5505,Abfrage!$A$2:$C$19,2,),VLOOKUP(Belegerfassung!L5505,Abfrage!$A$2:$C$19,3,)),"")))</f>
        <v/>
      </c>
      <c r="G5497" t="str">
        <f t="shared" si="255"/>
        <v/>
      </c>
      <c r="H5497" s="31" t="str">
        <f>IF(A5497&lt;&gt;"",-Belegerfassung!J5505+Belegerfassung!K5505,"")</f>
        <v/>
      </c>
      <c r="I5497" s="49" t="str">
        <f>IFERROR(IF(H5497&lt;&gt;"",Belegerfassung!L5505*100,""),IF(OR(Belegerfassung!L5505="Leistung EU - Erlöse",Belegerfassung!L5505="Lieferungen EU-Erlöse",Belegerfassung!L5505="EUST",Belegerfassung!L5505="Bauleistungen 20%")=TRUE,"",MID(Belegerfassung!L5505,4,2)))</f>
        <v/>
      </c>
      <c r="J5497" s="6" t="str">
        <f>IF(A5497&lt;&gt;"",LEFT(Belegerfassung!D5505,40),"")</f>
        <v/>
      </c>
      <c r="K5497" t="str">
        <f>IF(A5497&lt;&gt;"",VLOOKUP(D5497,Abfrage!$F$2:$G$21,2,FALSE),"")</f>
        <v/>
      </c>
      <c r="L5497" s="6" t="str">
        <f>IF(Belegerfassung!H5505&lt;&gt;"",Belegerfassung!H5505,"")</f>
        <v/>
      </c>
      <c r="M5497" t="str">
        <f>IFERROR(IF(Belegerfassung!E5505&lt;&gt;"",VLOOKUP(Belegerfassung!E5505,Abfrage!$L$2:$M$15,2,),""),"")</f>
        <v/>
      </c>
      <c r="N5497" t="str">
        <f t="shared" si="256"/>
        <v/>
      </c>
      <c r="O5497" t="str">
        <f t="shared" si="257"/>
        <v/>
      </c>
      <c r="P5497" t="str">
        <f>IF(Belegerfassung!G5505&lt;&gt;"",CONCATENATE(Belegerfassung!G5505,".pdf"),"")</f>
        <v/>
      </c>
    </row>
    <row r="5498" spans="1:16">
      <c r="A5498" t="str">
        <f>IF(Belegerfassung!C5506&lt;&gt;"",0,"")</f>
        <v/>
      </c>
      <c r="B5498" t="str">
        <f>IFERROR(VLOOKUP(Belegerfassung!I5506,Konten!A:D,2,FALSE),"")</f>
        <v/>
      </c>
      <c r="C5498" t="str">
        <f>IF(A5498&lt;&gt;"",TEXT(Belegerfassung!C5506,"TT.MM.JJJJ"),"")</f>
        <v/>
      </c>
      <c r="D5498" t="str">
        <f>IFERROR(VLOOKUP(Belegerfassung!A5506,Abfrage!$E$2:$F$20,2,FALSE),"")</f>
        <v/>
      </c>
      <c r="E5498" t="str">
        <f>IF(A5498&lt;&gt;"",Belegerfassung!B5506,"")</f>
        <v/>
      </c>
      <c r="F5498" t="str">
        <f>IF(Belegerfassung!L5506="","",IF(Belegerfassung!L5506&lt;&gt;"",IF(Belegerfassung!L5506&lt;&gt;"",IF(Belegerfassung!J5506&lt;&gt;0,VLOOKUP(Belegerfassung!L5506,Abfrage!$A$2:$C$19,2,),VLOOKUP(Belegerfassung!L5506,Abfrage!$A$2:$C$19,3,)),"")))</f>
        <v/>
      </c>
      <c r="G5498" t="str">
        <f t="shared" si="255"/>
        <v/>
      </c>
      <c r="H5498" s="31" t="str">
        <f>IF(A5498&lt;&gt;"",-Belegerfassung!J5506+Belegerfassung!K5506,"")</f>
        <v/>
      </c>
      <c r="I5498" s="49" t="str">
        <f>IFERROR(IF(H5498&lt;&gt;"",Belegerfassung!L5506*100,""),IF(OR(Belegerfassung!L5506="Leistung EU - Erlöse",Belegerfassung!L5506="Lieferungen EU-Erlöse",Belegerfassung!L5506="EUST",Belegerfassung!L5506="Bauleistungen 20%")=TRUE,"",MID(Belegerfassung!L5506,4,2)))</f>
        <v/>
      </c>
      <c r="J5498" s="6" t="str">
        <f>IF(A5498&lt;&gt;"",LEFT(Belegerfassung!D5506,40),"")</f>
        <v/>
      </c>
      <c r="K5498" t="str">
        <f>IF(A5498&lt;&gt;"",VLOOKUP(D5498,Abfrage!$F$2:$G$21,2,FALSE),"")</f>
        <v/>
      </c>
      <c r="L5498" s="6" t="str">
        <f>IF(Belegerfassung!H5506&lt;&gt;"",Belegerfassung!H5506,"")</f>
        <v/>
      </c>
      <c r="M5498" t="str">
        <f>IFERROR(IF(Belegerfassung!E5506&lt;&gt;"",VLOOKUP(Belegerfassung!E5506,Abfrage!$L$2:$M$15,2,),""),"")</f>
        <v/>
      </c>
      <c r="N5498" t="str">
        <f t="shared" si="256"/>
        <v/>
      </c>
      <c r="O5498" t="str">
        <f t="shared" si="257"/>
        <v/>
      </c>
      <c r="P5498" t="str">
        <f>IF(Belegerfassung!G5506&lt;&gt;"",CONCATENATE(Belegerfassung!G5506,".pdf"),"")</f>
        <v/>
      </c>
    </row>
    <row r="5499" spans="1:16">
      <c r="A5499" t="str">
        <f>IF(Belegerfassung!C5507&lt;&gt;"",0,"")</f>
        <v/>
      </c>
      <c r="B5499" t="str">
        <f>IFERROR(VLOOKUP(Belegerfassung!I5507,Konten!A:D,2,FALSE),"")</f>
        <v/>
      </c>
      <c r="C5499" t="str">
        <f>IF(A5499&lt;&gt;"",TEXT(Belegerfassung!C5507,"TT.MM.JJJJ"),"")</f>
        <v/>
      </c>
      <c r="D5499" t="str">
        <f>IFERROR(VLOOKUP(Belegerfassung!A5507,Abfrage!$E$2:$F$20,2,FALSE),"")</f>
        <v/>
      </c>
      <c r="E5499" t="str">
        <f>IF(A5499&lt;&gt;"",Belegerfassung!B5507,"")</f>
        <v/>
      </c>
      <c r="F5499" t="str">
        <f>IF(Belegerfassung!L5507="","",IF(Belegerfassung!L5507&lt;&gt;"",IF(Belegerfassung!L5507&lt;&gt;"",IF(Belegerfassung!J5507&lt;&gt;0,VLOOKUP(Belegerfassung!L5507,Abfrage!$A$2:$C$19,2,),VLOOKUP(Belegerfassung!L5507,Abfrage!$A$2:$C$19,3,)),"")))</f>
        <v/>
      </c>
      <c r="G5499" t="str">
        <f t="shared" si="255"/>
        <v/>
      </c>
      <c r="H5499" s="31" t="str">
        <f>IF(A5499&lt;&gt;"",-Belegerfassung!J5507+Belegerfassung!K5507,"")</f>
        <v/>
      </c>
      <c r="I5499" s="49" t="str">
        <f>IFERROR(IF(H5499&lt;&gt;"",Belegerfassung!L5507*100,""),IF(OR(Belegerfassung!L5507="Leistung EU - Erlöse",Belegerfassung!L5507="Lieferungen EU-Erlöse",Belegerfassung!L5507="EUST",Belegerfassung!L5507="Bauleistungen 20%")=TRUE,"",MID(Belegerfassung!L5507,4,2)))</f>
        <v/>
      </c>
      <c r="J5499" s="6" t="str">
        <f>IF(A5499&lt;&gt;"",LEFT(Belegerfassung!D5507,40),"")</f>
        <v/>
      </c>
      <c r="K5499" t="str">
        <f>IF(A5499&lt;&gt;"",VLOOKUP(D5499,Abfrage!$F$2:$G$21,2,FALSE),"")</f>
        <v/>
      </c>
      <c r="L5499" s="6" t="str">
        <f>IF(Belegerfassung!H5507&lt;&gt;"",Belegerfassung!H5507,"")</f>
        <v/>
      </c>
      <c r="M5499" t="str">
        <f>IFERROR(IF(Belegerfassung!E5507&lt;&gt;"",VLOOKUP(Belegerfassung!E5507,Abfrage!$L$2:$M$15,2,),""),"")</f>
        <v/>
      </c>
      <c r="N5499" t="str">
        <f t="shared" si="256"/>
        <v/>
      </c>
      <c r="O5499" t="str">
        <f t="shared" si="257"/>
        <v/>
      </c>
      <c r="P5499" t="str">
        <f>IF(Belegerfassung!G5507&lt;&gt;"",CONCATENATE(Belegerfassung!G5507,".pdf"),"")</f>
        <v/>
      </c>
    </row>
    <row r="5500" spans="1:16">
      <c r="A5500" t="str">
        <f>IF(Belegerfassung!C5508&lt;&gt;"",0,"")</f>
        <v/>
      </c>
      <c r="B5500" t="str">
        <f>IFERROR(VLOOKUP(Belegerfassung!I5508,Konten!A:D,2,FALSE),"")</f>
        <v/>
      </c>
      <c r="C5500" t="str">
        <f>IF(A5500&lt;&gt;"",TEXT(Belegerfassung!C5508,"TT.MM.JJJJ"),"")</f>
        <v/>
      </c>
      <c r="D5500" t="str">
        <f>IFERROR(VLOOKUP(Belegerfassung!A5508,Abfrage!$E$2:$F$20,2,FALSE),"")</f>
        <v/>
      </c>
      <c r="E5500" t="str">
        <f>IF(A5500&lt;&gt;"",Belegerfassung!B5508,"")</f>
        <v/>
      </c>
      <c r="F5500" t="str">
        <f>IF(Belegerfassung!L5508="","",IF(Belegerfassung!L5508&lt;&gt;"",IF(Belegerfassung!L5508&lt;&gt;"",IF(Belegerfassung!J5508&lt;&gt;0,VLOOKUP(Belegerfassung!L5508,Abfrage!$A$2:$C$19,2,),VLOOKUP(Belegerfassung!L5508,Abfrage!$A$2:$C$19,3,)),"")))</f>
        <v/>
      </c>
      <c r="G5500" t="str">
        <f t="shared" si="255"/>
        <v/>
      </c>
      <c r="H5500" s="31" t="str">
        <f>IF(A5500&lt;&gt;"",-Belegerfassung!J5508+Belegerfassung!K5508,"")</f>
        <v/>
      </c>
      <c r="I5500" s="49" t="str">
        <f>IFERROR(IF(H5500&lt;&gt;"",Belegerfassung!L5508*100,""),IF(OR(Belegerfassung!L5508="Leistung EU - Erlöse",Belegerfassung!L5508="Lieferungen EU-Erlöse",Belegerfassung!L5508="EUST",Belegerfassung!L5508="Bauleistungen 20%")=TRUE,"",MID(Belegerfassung!L5508,4,2)))</f>
        <v/>
      </c>
      <c r="J5500" s="6" t="str">
        <f>IF(A5500&lt;&gt;"",LEFT(Belegerfassung!D5508,40),"")</f>
        <v/>
      </c>
      <c r="K5500" t="str">
        <f>IF(A5500&lt;&gt;"",VLOOKUP(D5500,Abfrage!$F$2:$G$21,2,FALSE),"")</f>
        <v/>
      </c>
      <c r="L5500" s="6" t="str">
        <f>IF(Belegerfassung!H5508&lt;&gt;"",Belegerfassung!H5508,"")</f>
        <v/>
      </c>
      <c r="M5500" t="str">
        <f>IFERROR(IF(Belegerfassung!E5508&lt;&gt;"",VLOOKUP(Belegerfassung!E5508,Abfrage!$L$2:$M$15,2,),""),"")</f>
        <v/>
      </c>
      <c r="N5500" t="str">
        <f t="shared" si="256"/>
        <v/>
      </c>
      <c r="O5500" t="str">
        <f t="shared" si="257"/>
        <v/>
      </c>
      <c r="P5500" t="str">
        <f>IF(Belegerfassung!G5508&lt;&gt;"",CONCATENATE(Belegerfassung!G5508,".pdf"),"")</f>
        <v/>
      </c>
    </row>
    <row r="5501" spans="1:16">
      <c r="A5501" t="str">
        <f>IF(Belegerfassung!C5509&lt;&gt;"",0,"")</f>
        <v/>
      </c>
      <c r="B5501" t="str">
        <f>IFERROR(VLOOKUP(Belegerfassung!I5509,Konten!A:D,2,FALSE),"")</f>
        <v/>
      </c>
      <c r="C5501" t="str">
        <f>IF(A5501&lt;&gt;"",TEXT(Belegerfassung!C5509,"TT.MM.JJJJ"),"")</f>
        <v/>
      </c>
      <c r="D5501" t="str">
        <f>IFERROR(VLOOKUP(Belegerfassung!A5509,Abfrage!$E$2:$F$20,2,FALSE),"")</f>
        <v/>
      </c>
      <c r="E5501" t="str">
        <f>IF(A5501&lt;&gt;"",Belegerfassung!B5509,"")</f>
        <v/>
      </c>
      <c r="F5501" t="str">
        <f>IF(Belegerfassung!L5509="","",IF(Belegerfassung!L5509&lt;&gt;"",IF(Belegerfassung!L5509&lt;&gt;"",IF(Belegerfassung!J5509&lt;&gt;0,VLOOKUP(Belegerfassung!L5509,Abfrage!$A$2:$C$19,2,),VLOOKUP(Belegerfassung!L5509,Abfrage!$A$2:$C$19,3,)),"")))</f>
        <v/>
      </c>
      <c r="G5501" t="str">
        <f t="shared" si="255"/>
        <v/>
      </c>
      <c r="H5501" s="31" t="str">
        <f>IF(A5501&lt;&gt;"",-Belegerfassung!J5509+Belegerfassung!K5509,"")</f>
        <v/>
      </c>
      <c r="I5501" s="49" t="str">
        <f>IFERROR(IF(H5501&lt;&gt;"",Belegerfassung!L5509*100,""),IF(OR(Belegerfassung!L5509="Leistung EU - Erlöse",Belegerfassung!L5509="Lieferungen EU-Erlöse",Belegerfassung!L5509="EUST",Belegerfassung!L5509="Bauleistungen 20%")=TRUE,"",MID(Belegerfassung!L5509,4,2)))</f>
        <v/>
      </c>
      <c r="J5501" s="6" t="str">
        <f>IF(A5501&lt;&gt;"",LEFT(Belegerfassung!D5509,40),"")</f>
        <v/>
      </c>
      <c r="K5501" t="str">
        <f>IF(A5501&lt;&gt;"",VLOOKUP(D5501,Abfrage!$F$2:$G$21,2,FALSE),"")</f>
        <v/>
      </c>
      <c r="L5501" s="6" t="str">
        <f>IF(Belegerfassung!H5509&lt;&gt;"",Belegerfassung!H5509,"")</f>
        <v/>
      </c>
      <c r="M5501" t="str">
        <f>IFERROR(IF(Belegerfassung!E5509&lt;&gt;"",VLOOKUP(Belegerfassung!E5509,Abfrage!$L$2:$M$15,2,),""),"")</f>
        <v/>
      </c>
      <c r="N5501" t="str">
        <f t="shared" si="256"/>
        <v/>
      </c>
      <c r="O5501" t="str">
        <f t="shared" si="257"/>
        <v/>
      </c>
      <c r="P5501" t="str">
        <f>IF(Belegerfassung!G5509&lt;&gt;"",CONCATENATE(Belegerfassung!G5509,".pdf"),"")</f>
        <v/>
      </c>
    </row>
    <row r="5502" spans="1:16">
      <c r="A5502" t="str">
        <f>IF(Belegerfassung!C5510&lt;&gt;"",0,"")</f>
        <v/>
      </c>
      <c r="B5502" t="str">
        <f>IFERROR(VLOOKUP(Belegerfassung!I5510,Konten!A:D,2,FALSE),"")</f>
        <v/>
      </c>
      <c r="C5502" t="str">
        <f>IF(A5502&lt;&gt;"",TEXT(Belegerfassung!C5510,"TT.MM.JJJJ"),"")</f>
        <v/>
      </c>
      <c r="D5502" t="str">
        <f>IFERROR(VLOOKUP(Belegerfassung!A5510,Abfrage!$E$2:$F$20,2,FALSE),"")</f>
        <v/>
      </c>
      <c r="E5502" t="str">
        <f>IF(A5502&lt;&gt;"",Belegerfassung!B5510,"")</f>
        <v/>
      </c>
      <c r="F5502" t="str">
        <f>IF(Belegerfassung!L5510="","",IF(Belegerfassung!L5510&lt;&gt;"",IF(Belegerfassung!L5510&lt;&gt;"",IF(Belegerfassung!J5510&lt;&gt;0,VLOOKUP(Belegerfassung!L5510,Abfrage!$A$2:$C$19,2,),VLOOKUP(Belegerfassung!L5510,Abfrage!$A$2:$C$19,3,)),"")))</f>
        <v/>
      </c>
      <c r="G5502" t="str">
        <f t="shared" si="255"/>
        <v/>
      </c>
      <c r="H5502" s="31" t="str">
        <f>IF(A5502&lt;&gt;"",-Belegerfassung!J5510+Belegerfassung!K5510,"")</f>
        <v/>
      </c>
      <c r="I5502" s="49" t="str">
        <f>IFERROR(IF(H5502&lt;&gt;"",Belegerfassung!L5510*100,""),IF(OR(Belegerfassung!L5510="Leistung EU - Erlöse",Belegerfassung!L5510="Lieferungen EU-Erlöse",Belegerfassung!L5510="EUST",Belegerfassung!L5510="Bauleistungen 20%")=TRUE,"",MID(Belegerfassung!L5510,4,2)))</f>
        <v/>
      </c>
      <c r="J5502" s="6" t="str">
        <f>IF(A5502&lt;&gt;"",LEFT(Belegerfassung!D5510,40),"")</f>
        <v/>
      </c>
      <c r="K5502" t="str">
        <f>IF(A5502&lt;&gt;"",VLOOKUP(D5502,Abfrage!$F$2:$G$21,2,FALSE),"")</f>
        <v/>
      </c>
      <c r="L5502" s="6" t="str">
        <f>IF(Belegerfassung!H5510&lt;&gt;"",Belegerfassung!H5510,"")</f>
        <v/>
      </c>
      <c r="M5502" t="str">
        <f>IFERROR(IF(Belegerfassung!E5510&lt;&gt;"",VLOOKUP(Belegerfassung!E5510,Abfrage!$L$2:$M$15,2,),""),"")</f>
        <v/>
      </c>
      <c r="N5502" t="str">
        <f t="shared" si="256"/>
        <v/>
      </c>
      <c r="O5502" t="str">
        <f t="shared" si="257"/>
        <v/>
      </c>
      <c r="P5502" t="str">
        <f>IF(Belegerfassung!G5510&lt;&gt;"",CONCATENATE(Belegerfassung!G5510,".pdf"),"")</f>
        <v/>
      </c>
    </row>
    <row r="5503" spans="1:16">
      <c r="A5503" t="str">
        <f>IF(Belegerfassung!C5511&lt;&gt;"",0,"")</f>
        <v/>
      </c>
      <c r="B5503" t="str">
        <f>IFERROR(VLOOKUP(Belegerfassung!I5511,Konten!A:D,2,FALSE),"")</f>
        <v/>
      </c>
      <c r="C5503" t="str">
        <f>IF(A5503&lt;&gt;"",TEXT(Belegerfassung!C5511,"TT.MM.JJJJ"),"")</f>
        <v/>
      </c>
      <c r="D5503" t="str">
        <f>IFERROR(VLOOKUP(Belegerfassung!A5511,Abfrage!$E$2:$F$20,2,FALSE),"")</f>
        <v/>
      </c>
      <c r="E5503" t="str">
        <f>IF(A5503&lt;&gt;"",Belegerfassung!B5511,"")</f>
        <v/>
      </c>
      <c r="F5503" t="str">
        <f>IF(Belegerfassung!L5511="","",IF(Belegerfassung!L5511&lt;&gt;"",IF(Belegerfassung!L5511&lt;&gt;"",IF(Belegerfassung!J5511&lt;&gt;0,VLOOKUP(Belegerfassung!L5511,Abfrage!$A$2:$C$19,2,),VLOOKUP(Belegerfassung!L5511,Abfrage!$A$2:$C$19,3,)),"")))</f>
        <v/>
      </c>
      <c r="G5503" t="str">
        <f t="shared" si="255"/>
        <v/>
      </c>
      <c r="H5503" s="31" t="str">
        <f>IF(A5503&lt;&gt;"",-Belegerfassung!J5511+Belegerfassung!K5511,"")</f>
        <v/>
      </c>
      <c r="I5503" s="49" t="str">
        <f>IFERROR(IF(H5503&lt;&gt;"",Belegerfassung!L5511*100,""),IF(OR(Belegerfassung!L5511="Leistung EU - Erlöse",Belegerfassung!L5511="Lieferungen EU-Erlöse",Belegerfassung!L5511="EUST",Belegerfassung!L5511="Bauleistungen 20%")=TRUE,"",MID(Belegerfassung!L5511,4,2)))</f>
        <v/>
      </c>
      <c r="J5503" s="6" t="str">
        <f>IF(A5503&lt;&gt;"",LEFT(Belegerfassung!D5511,40),"")</f>
        <v/>
      </c>
      <c r="K5503" t="str">
        <f>IF(A5503&lt;&gt;"",VLOOKUP(D5503,Abfrage!$F$2:$G$21,2,FALSE),"")</f>
        <v/>
      </c>
      <c r="L5503" s="6" t="str">
        <f>IF(Belegerfassung!H5511&lt;&gt;"",Belegerfassung!H5511,"")</f>
        <v/>
      </c>
      <c r="M5503" t="str">
        <f>IFERROR(IF(Belegerfassung!E5511&lt;&gt;"",VLOOKUP(Belegerfassung!E5511,Abfrage!$L$2:$M$15,2,),""),"")</f>
        <v/>
      </c>
      <c r="N5503" t="str">
        <f t="shared" si="256"/>
        <v/>
      </c>
      <c r="O5503" t="str">
        <f t="shared" si="257"/>
        <v/>
      </c>
      <c r="P5503" t="str">
        <f>IF(Belegerfassung!G5511&lt;&gt;"",CONCATENATE(Belegerfassung!G5511,".pdf"),"")</f>
        <v/>
      </c>
    </row>
    <row r="5504" spans="1:16">
      <c r="A5504" t="str">
        <f>IF(Belegerfassung!C5512&lt;&gt;"",0,"")</f>
        <v/>
      </c>
      <c r="B5504" t="str">
        <f>IFERROR(VLOOKUP(Belegerfassung!I5512,Konten!A:D,2,FALSE),"")</f>
        <v/>
      </c>
      <c r="C5504" t="str">
        <f>IF(A5504&lt;&gt;"",TEXT(Belegerfassung!C5512,"TT.MM.JJJJ"),"")</f>
        <v/>
      </c>
      <c r="D5504" t="str">
        <f>IFERROR(VLOOKUP(Belegerfassung!A5512,Abfrage!$E$2:$F$20,2,FALSE),"")</f>
        <v/>
      </c>
      <c r="E5504" t="str">
        <f>IF(A5504&lt;&gt;"",Belegerfassung!B5512,"")</f>
        <v/>
      </c>
      <c r="F5504" t="str">
        <f>IF(Belegerfassung!L5512="","",IF(Belegerfassung!L5512&lt;&gt;"",IF(Belegerfassung!L5512&lt;&gt;"",IF(Belegerfassung!J5512&lt;&gt;0,VLOOKUP(Belegerfassung!L5512,Abfrage!$A$2:$C$19,2,),VLOOKUP(Belegerfassung!L5512,Abfrage!$A$2:$C$19,3,)),"")))</f>
        <v/>
      </c>
      <c r="G5504" t="str">
        <f t="shared" si="255"/>
        <v/>
      </c>
      <c r="H5504" s="31" t="str">
        <f>IF(A5504&lt;&gt;"",-Belegerfassung!J5512+Belegerfassung!K5512,"")</f>
        <v/>
      </c>
      <c r="I5504" s="49" t="str">
        <f>IFERROR(IF(H5504&lt;&gt;"",Belegerfassung!L5512*100,""),IF(OR(Belegerfassung!L5512="Leistung EU - Erlöse",Belegerfassung!L5512="Lieferungen EU-Erlöse",Belegerfassung!L5512="EUST",Belegerfassung!L5512="Bauleistungen 20%")=TRUE,"",MID(Belegerfassung!L5512,4,2)))</f>
        <v/>
      </c>
      <c r="J5504" s="6" t="str">
        <f>IF(A5504&lt;&gt;"",LEFT(Belegerfassung!D5512,40),"")</f>
        <v/>
      </c>
      <c r="K5504" t="str">
        <f>IF(A5504&lt;&gt;"",VLOOKUP(D5504,Abfrage!$F$2:$G$21,2,FALSE),"")</f>
        <v/>
      </c>
      <c r="L5504" s="6" t="str">
        <f>IF(Belegerfassung!H5512&lt;&gt;"",Belegerfassung!H5512,"")</f>
        <v/>
      </c>
      <c r="M5504" t="str">
        <f>IFERROR(IF(Belegerfassung!E5512&lt;&gt;"",VLOOKUP(Belegerfassung!E5512,Abfrage!$L$2:$M$15,2,),""),"")</f>
        <v/>
      </c>
      <c r="N5504" t="str">
        <f t="shared" si="256"/>
        <v/>
      </c>
      <c r="O5504" t="str">
        <f t="shared" si="257"/>
        <v/>
      </c>
      <c r="P5504" t="str">
        <f>IF(Belegerfassung!G5512&lt;&gt;"",CONCATENATE(Belegerfassung!G5512,".pdf"),"")</f>
        <v/>
      </c>
    </row>
    <row r="5505" spans="1:16">
      <c r="A5505" t="str">
        <f>IF(Belegerfassung!C5513&lt;&gt;"",0,"")</f>
        <v/>
      </c>
      <c r="B5505" t="str">
        <f>IFERROR(VLOOKUP(Belegerfassung!I5513,Konten!A:D,2,FALSE),"")</f>
        <v/>
      </c>
      <c r="C5505" t="str">
        <f>IF(A5505&lt;&gt;"",TEXT(Belegerfassung!C5513,"TT.MM.JJJJ"),"")</f>
        <v/>
      </c>
      <c r="D5505" t="str">
        <f>IFERROR(VLOOKUP(Belegerfassung!A5513,Abfrage!$E$2:$F$20,2,FALSE),"")</f>
        <v/>
      </c>
      <c r="E5505" t="str">
        <f>IF(A5505&lt;&gt;"",Belegerfassung!B5513,"")</f>
        <v/>
      </c>
      <c r="F5505" t="str">
        <f>IF(Belegerfassung!L5513="","",IF(Belegerfassung!L5513&lt;&gt;"",IF(Belegerfassung!L5513&lt;&gt;"",IF(Belegerfassung!J5513&lt;&gt;0,VLOOKUP(Belegerfassung!L5513,Abfrage!$A$2:$C$19,2,),VLOOKUP(Belegerfassung!L5513,Abfrage!$A$2:$C$19,3,)),"")))</f>
        <v/>
      </c>
      <c r="G5505" t="str">
        <f t="shared" si="255"/>
        <v/>
      </c>
      <c r="H5505" s="31" t="str">
        <f>IF(A5505&lt;&gt;"",-Belegerfassung!J5513+Belegerfassung!K5513,"")</f>
        <v/>
      </c>
      <c r="I5505" s="49" t="str">
        <f>IFERROR(IF(H5505&lt;&gt;"",Belegerfassung!L5513*100,""),IF(OR(Belegerfassung!L5513="Leistung EU - Erlöse",Belegerfassung!L5513="Lieferungen EU-Erlöse",Belegerfassung!L5513="EUST",Belegerfassung!L5513="Bauleistungen 20%")=TRUE,"",MID(Belegerfassung!L5513,4,2)))</f>
        <v/>
      </c>
      <c r="J5505" s="6" t="str">
        <f>IF(A5505&lt;&gt;"",LEFT(Belegerfassung!D5513,40),"")</f>
        <v/>
      </c>
      <c r="K5505" t="str">
        <f>IF(A5505&lt;&gt;"",VLOOKUP(D5505,Abfrage!$F$2:$G$21,2,FALSE),"")</f>
        <v/>
      </c>
      <c r="L5505" s="6" t="str">
        <f>IF(Belegerfassung!H5513&lt;&gt;"",Belegerfassung!H5513,"")</f>
        <v/>
      </c>
      <c r="M5505" t="str">
        <f>IFERROR(IF(Belegerfassung!E5513&lt;&gt;"",VLOOKUP(Belegerfassung!E5513,Abfrage!$L$2:$M$15,2,),""),"")</f>
        <v/>
      </c>
      <c r="N5505" t="str">
        <f t="shared" si="256"/>
        <v/>
      </c>
      <c r="O5505" t="str">
        <f t="shared" si="257"/>
        <v/>
      </c>
      <c r="P5505" t="str">
        <f>IF(Belegerfassung!G5513&lt;&gt;"",CONCATENATE(Belegerfassung!G5513,".pdf"),"")</f>
        <v/>
      </c>
    </row>
    <row r="5506" spans="1:16">
      <c r="A5506" t="str">
        <f>IF(Belegerfassung!C5514&lt;&gt;"",0,"")</f>
        <v/>
      </c>
      <c r="B5506" t="str">
        <f>IFERROR(VLOOKUP(Belegerfassung!I5514,Konten!A:D,2,FALSE),"")</f>
        <v/>
      </c>
      <c r="C5506" t="str">
        <f>IF(A5506&lt;&gt;"",TEXT(Belegerfassung!C5514,"TT.MM.JJJJ"),"")</f>
        <v/>
      </c>
      <c r="D5506" t="str">
        <f>IFERROR(VLOOKUP(Belegerfassung!A5514,Abfrage!$E$2:$F$20,2,FALSE),"")</f>
        <v/>
      </c>
      <c r="E5506" t="str">
        <f>IF(A5506&lt;&gt;"",Belegerfassung!B5514,"")</f>
        <v/>
      </c>
      <c r="F5506" t="str">
        <f>IF(Belegerfassung!L5514="","",IF(Belegerfassung!L5514&lt;&gt;"",IF(Belegerfassung!L5514&lt;&gt;"",IF(Belegerfassung!J5514&lt;&gt;0,VLOOKUP(Belegerfassung!L5514,Abfrage!$A$2:$C$19,2,),VLOOKUP(Belegerfassung!L5514,Abfrage!$A$2:$C$19,3,)),"")))</f>
        <v/>
      </c>
      <c r="G5506" t="str">
        <f t="shared" si="255"/>
        <v/>
      </c>
      <c r="H5506" s="31" t="str">
        <f>IF(A5506&lt;&gt;"",-Belegerfassung!J5514+Belegerfassung!K5514,"")</f>
        <v/>
      </c>
      <c r="I5506" s="49" t="str">
        <f>IFERROR(IF(H5506&lt;&gt;"",Belegerfassung!L5514*100,""),IF(OR(Belegerfassung!L5514="Leistung EU - Erlöse",Belegerfassung!L5514="Lieferungen EU-Erlöse",Belegerfassung!L5514="EUST",Belegerfassung!L5514="Bauleistungen 20%")=TRUE,"",MID(Belegerfassung!L5514,4,2)))</f>
        <v/>
      </c>
      <c r="J5506" s="6" t="str">
        <f>IF(A5506&lt;&gt;"",LEFT(Belegerfassung!D5514,40),"")</f>
        <v/>
      </c>
      <c r="K5506" t="str">
        <f>IF(A5506&lt;&gt;"",VLOOKUP(D5506,Abfrage!$F$2:$G$21,2,FALSE),"")</f>
        <v/>
      </c>
      <c r="L5506" s="6" t="str">
        <f>IF(Belegerfassung!H5514&lt;&gt;"",Belegerfassung!H5514,"")</f>
        <v/>
      </c>
      <c r="M5506" t="str">
        <f>IFERROR(IF(Belegerfassung!E5514&lt;&gt;"",VLOOKUP(Belegerfassung!E5514,Abfrage!$L$2:$M$15,2,),""),"")</f>
        <v/>
      </c>
      <c r="N5506" t="str">
        <f t="shared" si="256"/>
        <v/>
      </c>
      <c r="O5506" t="str">
        <f t="shared" si="257"/>
        <v/>
      </c>
      <c r="P5506" t="str">
        <f>IF(Belegerfassung!G5514&lt;&gt;"",CONCATENATE(Belegerfassung!G5514,".pdf"),"")</f>
        <v/>
      </c>
    </row>
    <row r="5507" spans="1:16">
      <c r="A5507" t="str">
        <f>IF(Belegerfassung!C5515&lt;&gt;"",0,"")</f>
        <v/>
      </c>
      <c r="B5507" t="str">
        <f>IFERROR(VLOOKUP(Belegerfassung!I5515,Konten!A:D,2,FALSE),"")</f>
        <v/>
      </c>
      <c r="C5507" t="str">
        <f>IF(A5507&lt;&gt;"",TEXT(Belegerfassung!C5515,"TT.MM.JJJJ"),"")</f>
        <v/>
      </c>
      <c r="D5507" t="str">
        <f>IFERROR(VLOOKUP(Belegerfassung!A5515,Abfrage!$E$2:$F$20,2,FALSE),"")</f>
        <v/>
      </c>
      <c r="E5507" t="str">
        <f>IF(A5507&lt;&gt;"",Belegerfassung!B5515,"")</f>
        <v/>
      </c>
      <c r="F5507" t="str">
        <f>IF(Belegerfassung!L5515="","",IF(Belegerfassung!L5515&lt;&gt;"",IF(Belegerfassung!L5515&lt;&gt;"",IF(Belegerfassung!J5515&lt;&gt;0,VLOOKUP(Belegerfassung!L5515,Abfrage!$A$2:$C$19,2,),VLOOKUP(Belegerfassung!L5515,Abfrage!$A$2:$C$19,3,)),"")))</f>
        <v/>
      </c>
      <c r="G5507" t="str">
        <f t="shared" ref="G5507:G5570" si="258">IF(A5507&lt;&gt;"",1,"")</f>
        <v/>
      </c>
      <c r="H5507" s="31" t="str">
        <f>IF(A5507&lt;&gt;"",-Belegerfassung!J5515+Belegerfassung!K5515,"")</f>
        <v/>
      </c>
      <c r="I5507" s="49" t="str">
        <f>IFERROR(IF(H5507&lt;&gt;"",Belegerfassung!L5515*100,""),IF(OR(Belegerfassung!L5515="Leistung EU - Erlöse",Belegerfassung!L5515="Lieferungen EU-Erlöse",Belegerfassung!L5515="EUST",Belegerfassung!L5515="Bauleistungen 20%")=TRUE,"",MID(Belegerfassung!L5515,4,2)))</f>
        <v/>
      </c>
      <c r="J5507" s="6" t="str">
        <f>IF(A5507&lt;&gt;"",LEFT(Belegerfassung!D5515,40),"")</f>
        <v/>
      </c>
      <c r="K5507" t="str">
        <f>IF(A5507&lt;&gt;"",VLOOKUP(D5507,Abfrage!$F$2:$G$21,2,FALSE),"")</f>
        <v/>
      </c>
      <c r="L5507" s="6" t="str">
        <f>IF(Belegerfassung!H5515&lt;&gt;"",Belegerfassung!H5515,"")</f>
        <v/>
      </c>
      <c r="M5507" t="str">
        <f>IFERROR(IF(Belegerfassung!E5515&lt;&gt;"",VLOOKUP(Belegerfassung!E5515,Abfrage!$L$2:$M$15,2,),""),"")</f>
        <v/>
      </c>
      <c r="N5507" t="str">
        <f t="shared" ref="N5507:N5570" si="259">IF(A5507&lt;&gt;"","E","")</f>
        <v/>
      </c>
      <c r="O5507" t="str">
        <f t="shared" ref="O5507:O5570" si="260">IF(A5507&lt;&gt;"","A","")</f>
        <v/>
      </c>
      <c r="P5507" t="str">
        <f>IF(Belegerfassung!G5515&lt;&gt;"",CONCATENATE(Belegerfassung!G5515,".pdf"),"")</f>
        <v/>
      </c>
    </row>
    <row r="5508" spans="1:16">
      <c r="A5508" t="str">
        <f>IF(Belegerfassung!C5516&lt;&gt;"",0,"")</f>
        <v/>
      </c>
      <c r="B5508" t="str">
        <f>IFERROR(VLOOKUP(Belegerfassung!I5516,Konten!A:D,2,FALSE),"")</f>
        <v/>
      </c>
      <c r="C5508" t="str">
        <f>IF(A5508&lt;&gt;"",TEXT(Belegerfassung!C5516,"TT.MM.JJJJ"),"")</f>
        <v/>
      </c>
      <c r="D5508" t="str">
        <f>IFERROR(VLOOKUP(Belegerfassung!A5516,Abfrage!$E$2:$F$20,2,FALSE),"")</f>
        <v/>
      </c>
      <c r="E5508" t="str">
        <f>IF(A5508&lt;&gt;"",Belegerfassung!B5516,"")</f>
        <v/>
      </c>
      <c r="F5508" t="str">
        <f>IF(Belegerfassung!L5516="","",IF(Belegerfassung!L5516&lt;&gt;"",IF(Belegerfassung!L5516&lt;&gt;"",IF(Belegerfassung!J5516&lt;&gt;0,VLOOKUP(Belegerfassung!L5516,Abfrage!$A$2:$C$19,2,),VLOOKUP(Belegerfassung!L5516,Abfrage!$A$2:$C$19,3,)),"")))</f>
        <v/>
      </c>
      <c r="G5508" t="str">
        <f t="shared" si="258"/>
        <v/>
      </c>
      <c r="H5508" s="31" t="str">
        <f>IF(A5508&lt;&gt;"",-Belegerfassung!J5516+Belegerfassung!K5516,"")</f>
        <v/>
      </c>
      <c r="I5508" s="49" t="str">
        <f>IFERROR(IF(H5508&lt;&gt;"",Belegerfassung!L5516*100,""),IF(OR(Belegerfassung!L5516="Leistung EU - Erlöse",Belegerfassung!L5516="Lieferungen EU-Erlöse",Belegerfassung!L5516="EUST",Belegerfassung!L5516="Bauleistungen 20%")=TRUE,"",MID(Belegerfassung!L5516,4,2)))</f>
        <v/>
      </c>
      <c r="J5508" s="6" t="str">
        <f>IF(A5508&lt;&gt;"",LEFT(Belegerfassung!D5516,40),"")</f>
        <v/>
      </c>
      <c r="K5508" t="str">
        <f>IF(A5508&lt;&gt;"",VLOOKUP(D5508,Abfrage!$F$2:$G$21,2,FALSE),"")</f>
        <v/>
      </c>
      <c r="L5508" s="6" t="str">
        <f>IF(Belegerfassung!H5516&lt;&gt;"",Belegerfassung!H5516,"")</f>
        <v/>
      </c>
      <c r="M5508" t="str">
        <f>IFERROR(IF(Belegerfassung!E5516&lt;&gt;"",VLOOKUP(Belegerfassung!E5516,Abfrage!$L$2:$M$15,2,),""),"")</f>
        <v/>
      </c>
      <c r="N5508" t="str">
        <f t="shared" si="259"/>
        <v/>
      </c>
      <c r="O5508" t="str">
        <f t="shared" si="260"/>
        <v/>
      </c>
      <c r="P5508" t="str">
        <f>IF(Belegerfassung!G5516&lt;&gt;"",CONCATENATE(Belegerfassung!G5516,".pdf"),"")</f>
        <v/>
      </c>
    </row>
    <row r="5509" spans="1:16">
      <c r="A5509" t="str">
        <f>IF(Belegerfassung!C5517&lt;&gt;"",0,"")</f>
        <v/>
      </c>
      <c r="B5509" t="str">
        <f>IFERROR(VLOOKUP(Belegerfassung!I5517,Konten!A:D,2,FALSE),"")</f>
        <v/>
      </c>
      <c r="C5509" t="str">
        <f>IF(A5509&lt;&gt;"",TEXT(Belegerfassung!C5517,"TT.MM.JJJJ"),"")</f>
        <v/>
      </c>
      <c r="D5509" t="str">
        <f>IFERROR(VLOOKUP(Belegerfassung!A5517,Abfrage!$E$2:$F$20,2,FALSE),"")</f>
        <v/>
      </c>
      <c r="E5509" t="str">
        <f>IF(A5509&lt;&gt;"",Belegerfassung!B5517,"")</f>
        <v/>
      </c>
      <c r="F5509" t="str">
        <f>IF(Belegerfassung!L5517="","",IF(Belegerfassung!L5517&lt;&gt;"",IF(Belegerfassung!L5517&lt;&gt;"",IF(Belegerfassung!J5517&lt;&gt;0,VLOOKUP(Belegerfassung!L5517,Abfrage!$A$2:$C$19,2,),VLOOKUP(Belegerfassung!L5517,Abfrage!$A$2:$C$19,3,)),"")))</f>
        <v/>
      </c>
      <c r="G5509" t="str">
        <f t="shared" si="258"/>
        <v/>
      </c>
      <c r="H5509" s="31" t="str">
        <f>IF(A5509&lt;&gt;"",-Belegerfassung!J5517+Belegerfassung!K5517,"")</f>
        <v/>
      </c>
      <c r="I5509" s="49" t="str">
        <f>IFERROR(IF(H5509&lt;&gt;"",Belegerfassung!L5517*100,""),IF(OR(Belegerfassung!L5517="Leistung EU - Erlöse",Belegerfassung!L5517="Lieferungen EU-Erlöse",Belegerfassung!L5517="EUST",Belegerfassung!L5517="Bauleistungen 20%")=TRUE,"",MID(Belegerfassung!L5517,4,2)))</f>
        <v/>
      </c>
      <c r="J5509" s="6" t="str">
        <f>IF(A5509&lt;&gt;"",LEFT(Belegerfassung!D5517,40),"")</f>
        <v/>
      </c>
      <c r="K5509" t="str">
        <f>IF(A5509&lt;&gt;"",VLOOKUP(D5509,Abfrage!$F$2:$G$21,2,FALSE),"")</f>
        <v/>
      </c>
      <c r="L5509" s="6" t="str">
        <f>IF(Belegerfassung!H5517&lt;&gt;"",Belegerfassung!H5517,"")</f>
        <v/>
      </c>
      <c r="M5509" t="str">
        <f>IFERROR(IF(Belegerfassung!E5517&lt;&gt;"",VLOOKUP(Belegerfassung!E5517,Abfrage!$L$2:$M$15,2,),""),"")</f>
        <v/>
      </c>
      <c r="N5509" t="str">
        <f t="shared" si="259"/>
        <v/>
      </c>
      <c r="O5509" t="str">
        <f t="shared" si="260"/>
        <v/>
      </c>
      <c r="P5509" t="str">
        <f>IF(Belegerfassung!G5517&lt;&gt;"",CONCATENATE(Belegerfassung!G5517,".pdf"),"")</f>
        <v/>
      </c>
    </row>
    <row r="5510" spans="1:16">
      <c r="A5510" t="str">
        <f>IF(Belegerfassung!C5518&lt;&gt;"",0,"")</f>
        <v/>
      </c>
      <c r="B5510" t="str">
        <f>IFERROR(VLOOKUP(Belegerfassung!I5518,Konten!A:D,2,FALSE),"")</f>
        <v/>
      </c>
      <c r="C5510" t="str">
        <f>IF(A5510&lt;&gt;"",TEXT(Belegerfassung!C5518,"TT.MM.JJJJ"),"")</f>
        <v/>
      </c>
      <c r="D5510" t="str">
        <f>IFERROR(VLOOKUP(Belegerfassung!A5518,Abfrage!$E$2:$F$20,2,FALSE),"")</f>
        <v/>
      </c>
      <c r="E5510" t="str">
        <f>IF(A5510&lt;&gt;"",Belegerfassung!B5518,"")</f>
        <v/>
      </c>
      <c r="F5510" t="str">
        <f>IF(Belegerfassung!L5518="","",IF(Belegerfassung!L5518&lt;&gt;"",IF(Belegerfassung!L5518&lt;&gt;"",IF(Belegerfassung!J5518&lt;&gt;0,VLOOKUP(Belegerfassung!L5518,Abfrage!$A$2:$C$19,2,),VLOOKUP(Belegerfassung!L5518,Abfrage!$A$2:$C$19,3,)),"")))</f>
        <v/>
      </c>
      <c r="G5510" t="str">
        <f t="shared" si="258"/>
        <v/>
      </c>
      <c r="H5510" s="31" t="str">
        <f>IF(A5510&lt;&gt;"",-Belegerfassung!J5518+Belegerfassung!K5518,"")</f>
        <v/>
      </c>
      <c r="I5510" s="49" t="str">
        <f>IFERROR(IF(H5510&lt;&gt;"",Belegerfassung!L5518*100,""),IF(OR(Belegerfassung!L5518="Leistung EU - Erlöse",Belegerfassung!L5518="Lieferungen EU-Erlöse",Belegerfassung!L5518="EUST",Belegerfassung!L5518="Bauleistungen 20%")=TRUE,"",MID(Belegerfassung!L5518,4,2)))</f>
        <v/>
      </c>
      <c r="J5510" s="6" t="str">
        <f>IF(A5510&lt;&gt;"",LEFT(Belegerfassung!D5518,40),"")</f>
        <v/>
      </c>
      <c r="K5510" t="str">
        <f>IF(A5510&lt;&gt;"",VLOOKUP(D5510,Abfrage!$F$2:$G$21,2,FALSE),"")</f>
        <v/>
      </c>
      <c r="L5510" s="6" t="str">
        <f>IF(Belegerfassung!H5518&lt;&gt;"",Belegerfassung!H5518,"")</f>
        <v/>
      </c>
      <c r="M5510" t="str">
        <f>IFERROR(IF(Belegerfassung!E5518&lt;&gt;"",VLOOKUP(Belegerfassung!E5518,Abfrage!$L$2:$M$15,2,),""),"")</f>
        <v/>
      </c>
      <c r="N5510" t="str">
        <f t="shared" si="259"/>
        <v/>
      </c>
      <c r="O5510" t="str">
        <f t="shared" si="260"/>
        <v/>
      </c>
      <c r="P5510" t="str">
        <f>IF(Belegerfassung!G5518&lt;&gt;"",CONCATENATE(Belegerfassung!G5518,".pdf"),"")</f>
        <v/>
      </c>
    </row>
    <row r="5511" spans="1:16">
      <c r="A5511" t="str">
        <f>IF(Belegerfassung!C5519&lt;&gt;"",0,"")</f>
        <v/>
      </c>
      <c r="B5511" t="str">
        <f>IFERROR(VLOOKUP(Belegerfassung!I5519,Konten!A:D,2,FALSE),"")</f>
        <v/>
      </c>
      <c r="C5511" t="str">
        <f>IF(A5511&lt;&gt;"",TEXT(Belegerfassung!C5519,"TT.MM.JJJJ"),"")</f>
        <v/>
      </c>
      <c r="D5511" t="str">
        <f>IFERROR(VLOOKUP(Belegerfassung!A5519,Abfrage!$E$2:$F$20,2,FALSE),"")</f>
        <v/>
      </c>
      <c r="E5511" t="str">
        <f>IF(A5511&lt;&gt;"",Belegerfassung!B5519,"")</f>
        <v/>
      </c>
      <c r="F5511" t="str">
        <f>IF(Belegerfassung!L5519="","",IF(Belegerfassung!L5519&lt;&gt;"",IF(Belegerfassung!L5519&lt;&gt;"",IF(Belegerfassung!J5519&lt;&gt;0,VLOOKUP(Belegerfassung!L5519,Abfrage!$A$2:$C$19,2,),VLOOKUP(Belegerfassung!L5519,Abfrage!$A$2:$C$19,3,)),"")))</f>
        <v/>
      </c>
      <c r="G5511" t="str">
        <f t="shared" si="258"/>
        <v/>
      </c>
      <c r="H5511" s="31" t="str">
        <f>IF(A5511&lt;&gt;"",-Belegerfassung!J5519+Belegerfassung!K5519,"")</f>
        <v/>
      </c>
      <c r="I5511" s="49" t="str">
        <f>IFERROR(IF(H5511&lt;&gt;"",Belegerfassung!L5519*100,""),IF(OR(Belegerfassung!L5519="Leistung EU - Erlöse",Belegerfassung!L5519="Lieferungen EU-Erlöse",Belegerfassung!L5519="EUST",Belegerfassung!L5519="Bauleistungen 20%")=TRUE,"",MID(Belegerfassung!L5519,4,2)))</f>
        <v/>
      </c>
      <c r="J5511" s="6" t="str">
        <f>IF(A5511&lt;&gt;"",LEFT(Belegerfassung!D5519,40),"")</f>
        <v/>
      </c>
      <c r="K5511" t="str">
        <f>IF(A5511&lt;&gt;"",VLOOKUP(D5511,Abfrage!$F$2:$G$21,2,FALSE),"")</f>
        <v/>
      </c>
      <c r="L5511" s="6" t="str">
        <f>IF(Belegerfassung!H5519&lt;&gt;"",Belegerfassung!H5519,"")</f>
        <v/>
      </c>
      <c r="M5511" t="str">
        <f>IFERROR(IF(Belegerfassung!E5519&lt;&gt;"",VLOOKUP(Belegerfassung!E5519,Abfrage!$L$2:$M$15,2,),""),"")</f>
        <v/>
      </c>
      <c r="N5511" t="str">
        <f t="shared" si="259"/>
        <v/>
      </c>
      <c r="O5511" t="str">
        <f t="shared" si="260"/>
        <v/>
      </c>
      <c r="P5511" t="str">
        <f>IF(Belegerfassung!G5519&lt;&gt;"",CONCATENATE(Belegerfassung!G5519,".pdf"),"")</f>
        <v/>
      </c>
    </row>
    <row r="5512" spans="1:16">
      <c r="A5512" t="str">
        <f>IF(Belegerfassung!C5520&lt;&gt;"",0,"")</f>
        <v/>
      </c>
      <c r="B5512" t="str">
        <f>IFERROR(VLOOKUP(Belegerfassung!I5520,Konten!A:D,2,FALSE),"")</f>
        <v/>
      </c>
      <c r="C5512" t="str">
        <f>IF(A5512&lt;&gt;"",TEXT(Belegerfassung!C5520,"TT.MM.JJJJ"),"")</f>
        <v/>
      </c>
      <c r="D5512" t="str">
        <f>IFERROR(VLOOKUP(Belegerfassung!A5520,Abfrage!$E$2:$F$20,2,FALSE),"")</f>
        <v/>
      </c>
      <c r="E5512" t="str">
        <f>IF(A5512&lt;&gt;"",Belegerfassung!B5520,"")</f>
        <v/>
      </c>
      <c r="F5512" t="str">
        <f>IF(Belegerfassung!L5520="","",IF(Belegerfassung!L5520&lt;&gt;"",IF(Belegerfassung!L5520&lt;&gt;"",IF(Belegerfassung!J5520&lt;&gt;0,VLOOKUP(Belegerfassung!L5520,Abfrage!$A$2:$C$19,2,),VLOOKUP(Belegerfassung!L5520,Abfrage!$A$2:$C$19,3,)),"")))</f>
        <v/>
      </c>
      <c r="G5512" t="str">
        <f t="shared" si="258"/>
        <v/>
      </c>
      <c r="H5512" s="31" t="str">
        <f>IF(A5512&lt;&gt;"",-Belegerfassung!J5520+Belegerfassung!K5520,"")</f>
        <v/>
      </c>
      <c r="I5512" s="49" t="str">
        <f>IFERROR(IF(H5512&lt;&gt;"",Belegerfassung!L5520*100,""),IF(OR(Belegerfassung!L5520="Leistung EU - Erlöse",Belegerfassung!L5520="Lieferungen EU-Erlöse",Belegerfassung!L5520="EUST",Belegerfassung!L5520="Bauleistungen 20%")=TRUE,"",MID(Belegerfassung!L5520,4,2)))</f>
        <v/>
      </c>
      <c r="J5512" s="6" t="str">
        <f>IF(A5512&lt;&gt;"",LEFT(Belegerfassung!D5520,40),"")</f>
        <v/>
      </c>
      <c r="K5512" t="str">
        <f>IF(A5512&lt;&gt;"",VLOOKUP(D5512,Abfrage!$F$2:$G$21,2,FALSE),"")</f>
        <v/>
      </c>
      <c r="L5512" s="6" t="str">
        <f>IF(Belegerfassung!H5520&lt;&gt;"",Belegerfassung!H5520,"")</f>
        <v/>
      </c>
      <c r="M5512" t="str">
        <f>IFERROR(IF(Belegerfassung!E5520&lt;&gt;"",VLOOKUP(Belegerfassung!E5520,Abfrage!$L$2:$M$15,2,),""),"")</f>
        <v/>
      </c>
      <c r="N5512" t="str">
        <f t="shared" si="259"/>
        <v/>
      </c>
      <c r="O5512" t="str">
        <f t="shared" si="260"/>
        <v/>
      </c>
      <c r="P5512" t="str">
        <f>IF(Belegerfassung!G5520&lt;&gt;"",CONCATENATE(Belegerfassung!G5520,".pdf"),"")</f>
        <v/>
      </c>
    </row>
    <row r="5513" spans="1:16">
      <c r="A5513" t="str">
        <f>IF(Belegerfassung!C5521&lt;&gt;"",0,"")</f>
        <v/>
      </c>
      <c r="B5513" t="str">
        <f>IFERROR(VLOOKUP(Belegerfassung!I5521,Konten!A:D,2,FALSE),"")</f>
        <v/>
      </c>
      <c r="C5513" t="str">
        <f>IF(A5513&lt;&gt;"",TEXT(Belegerfassung!C5521,"TT.MM.JJJJ"),"")</f>
        <v/>
      </c>
      <c r="D5513" t="str">
        <f>IFERROR(VLOOKUP(Belegerfassung!A5521,Abfrage!$E$2:$F$20,2,FALSE),"")</f>
        <v/>
      </c>
      <c r="E5513" t="str">
        <f>IF(A5513&lt;&gt;"",Belegerfassung!B5521,"")</f>
        <v/>
      </c>
      <c r="F5513" t="str">
        <f>IF(Belegerfassung!L5521="","",IF(Belegerfassung!L5521&lt;&gt;"",IF(Belegerfassung!L5521&lt;&gt;"",IF(Belegerfassung!J5521&lt;&gt;0,VLOOKUP(Belegerfassung!L5521,Abfrage!$A$2:$C$19,2,),VLOOKUP(Belegerfassung!L5521,Abfrage!$A$2:$C$19,3,)),"")))</f>
        <v/>
      </c>
      <c r="G5513" t="str">
        <f t="shared" si="258"/>
        <v/>
      </c>
      <c r="H5513" s="31" t="str">
        <f>IF(A5513&lt;&gt;"",-Belegerfassung!J5521+Belegerfassung!K5521,"")</f>
        <v/>
      </c>
      <c r="I5513" s="49" t="str">
        <f>IFERROR(IF(H5513&lt;&gt;"",Belegerfassung!L5521*100,""),IF(OR(Belegerfassung!L5521="Leistung EU - Erlöse",Belegerfassung!L5521="Lieferungen EU-Erlöse",Belegerfassung!L5521="EUST",Belegerfassung!L5521="Bauleistungen 20%")=TRUE,"",MID(Belegerfassung!L5521,4,2)))</f>
        <v/>
      </c>
      <c r="J5513" s="6" t="str">
        <f>IF(A5513&lt;&gt;"",LEFT(Belegerfassung!D5521,40),"")</f>
        <v/>
      </c>
      <c r="K5513" t="str">
        <f>IF(A5513&lt;&gt;"",VLOOKUP(D5513,Abfrage!$F$2:$G$21,2,FALSE),"")</f>
        <v/>
      </c>
      <c r="L5513" s="6" t="str">
        <f>IF(Belegerfassung!H5521&lt;&gt;"",Belegerfassung!H5521,"")</f>
        <v/>
      </c>
      <c r="M5513" t="str">
        <f>IFERROR(IF(Belegerfassung!E5521&lt;&gt;"",VLOOKUP(Belegerfassung!E5521,Abfrage!$L$2:$M$15,2,),""),"")</f>
        <v/>
      </c>
      <c r="N5513" t="str">
        <f t="shared" si="259"/>
        <v/>
      </c>
      <c r="O5513" t="str">
        <f t="shared" si="260"/>
        <v/>
      </c>
      <c r="P5513" t="str">
        <f>IF(Belegerfassung!G5521&lt;&gt;"",CONCATENATE(Belegerfassung!G5521,".pdf"),"")</f>
        <v/>
      </c>
    </row>
    <row r="5514" spans="1:16">
      <c r="A5514" t="str">
        <f>IF(Belegerfassung!C5522&lt;&gt;"",0,"")</f>
        <v/>
      </c>
      <c r="B5514" t="str">
        <f>IFERROR(VLOOKUP(Belegerfassung!I5522,Konten!A:D,2,FALSE),"")</f>
        <v/>
      </c>
      <c r="C5514" t="str">
        <f>IF(A5514&lt;&gt;"",TEXT(Belegerfassung!C5522,"TT.MM.JJJJ"),"")</f>
        <v/>
      </c>
      <c r="D5514" t="str">
        <f>IFERROR(VLOOKUP(Belegerfassung!A5522,Abfrage!$E$2:$F$20,2,FALSE),"")</f>
        <v/>
      </c>
      <c r="E5514" t="str">
        <f>IF(A5514&lt;&gt;"",Belegerfassung!B5522,"")</f>
        <v/>
      </c>
      <c r="F5514" t="str">
        <f>IF(Belegerfassung!L5522="","",IF(Belegerfassung!L5522&lt;&gt;"",IF(Belegerfassung!L5522&lt;&gt;"",IF(Belegerfassung!J5522&lt;&gt;0,VLOOKUP(Belegerfassung!L5522,Abfrage!$A$2:$C$19,2,),VLOOKUP(Belegerfassung!L5522,Abfrage!$A$2:$C$19,3,)),"")))</f>
        <v/>
      </c>
      <c r="G5514" t="str">
        <f t="shared" si="258"/>
        <v/>
      </c>
      <c r="H5514" s="31" t="str">
        <f>IF(A5514&lt;&gt;"",-Belegerfassung!J5522+Belegerfassung!K5522,"")</f>
        <v/>
      </c>
      <c r="I5514" s="49" t="str">
        <f>IFERROR(IF(H5514&lt;&gt;"",Belegerfassung!L5522*100,""),IF(OR(Belegerfassung!L5522="Leistung EU - Erlöse",Belegerfassung!L5522="Lieferungen EU-Erlöse",Belegerfassung!L5522="EUST",Belegerfassung!L5522="Bauleistungen 20%")=TRUE,"",MID(Belegerfassung!L5522,4,2)))</f>
        <v/>
      </c>
      <c r="J5514" s="6" t="str">
        <f>IF(A5514&lt;&gt;"",LEFT(Belegerfassung!D5522,40),"")</f>
        <v/>
      </c>
      <c r="K5514" t="str">
        <f>IF(A5514&lt;&gt;"",VLOOKUP(D5514,Abfrage!$F$2:$G$21,2,FALSE),"")</f>
        <v/>
      </c>
      <c r="L5514" s="6" t="str">
        <f>IF(Belegerfassung!H5522&lt;&gt;"",Belegerfassung!H5522,"")</f>
        <v/>
      </c>
      <c r="M5514" t="str">
        <f>IFERROR(IF(Belegerfassung!E5522&lt;&gt;"",VLOOKUP(Belegerfassung!E5522,Abfrage!$L$2:$M$15,2,),""),"")</f>
        <v/>
      </c>
      <c r="N5514" t="str">
        <f t="shared" si="259"/>
        <v/>
      </c>
      <c r="O5514" t="str">
        <f t="shared" si="260"/>
        <v/>
      </c>
      <c r="P5514" t="str">
        <f>IF(Belegerfassung!G5522&lt;&gt;"",CONCATENATE(Belegerfassung!G5522,".pdf"),"")</f>
        <v/>
      </c>
    </row>
    <row r="5515" spans="1:16">
      <c r="A5515" t="str">
        <f>IF(Belegerfassung!C5523&lt;&gt;"",0,"")</f>
        <v/>
      </c>
      <c r="B5515" t="str">
        <f>IFERROR(VLOOKUP(Belegerfassung!I5523,Konten!A:D,2,FALSE),"")</f>
        <v/>
      </c>
      <c r="C5515" t="str">
        <f>IF(A5515&lt;&gt;"",TEXT(Belegerfassung!C5523,"TT.MM.JJJJ"),"")</f>
        <v/>
      </c>
      <c r="D5515" t="str">
        <f>IFERROR(VLOOKUP(Belegerfassung!A5523,Abfrage!$E$2:$F$20,2,FALSE),"")</f>
        <v/>
      </c>
      <c r="E5515" t="str">
        <f>IF(A5515&lt;&gt;"",Belegerfassung!B5523,"")</f>
        <v/>
      </c>
      <c r="F5515" t="str">
        <f>IF(Belegerfassung!L5523="","",IF(Belegerfassung!L5523&lt;&gt;"",IF(Belegerfassung!L5523&lt;&gt;"",IF(Belegerfassung!J5523&lt;&gt;0,VLOOKUP(Belegerfassung!L5523,Abfrage!$A$2:$C$19,2,),VLOOKUP(Belegerfassung!L5523,Abfrage!$A$2:$C$19,3,)),"")))</f>
        <v/>
      </c>
      <c r="G5515" t="str">
        <f t="shared" si="258"/>
        <v/>
      </c>
      <c r="H5515" s="31" t="str">
        <f>IF(A5515&lt;&gt;"",-Belegerfassung!J5523+Belegerfassung!K5523,"")</f>
        <v/>
      </c>
      <c r="I5515" s="49" t="str">
        <f>IFERROR(IF(H5515&lt;&gt;"",Belegerfassung!L5523*100,""),IF(OR(Belegerfassung!L5523="Leistung EU - Erlöse",Belegerfassung!L5523="Lieferungen EU-Erlöse",Belegerfassung!L5523="EUST",Belegerfassung!L5523="Bauleistungen 20%")=TRUE,"",MID(Belegerfassung!L5523,4,2)))</f>
        <v/>
      </c>
      <c r="J5515" s="6" t="str">
        <f>IF(A5515&lt;&gt;"",LEFT(Belegerfassung!D5523,40),"")</f>
        <v/>
      </c>
      <c r="K5515" t="str">
        <f>IF(A5515&lt;&gt;"",VLOOKUP(D5515,Abfrage!$F$2:$G$21,2,FALSE),"")</f>
        <v/>
      </c>
      <c r="L5515" s="6" t="str">
        <f>IF(Belegerfassung!H5523&lt;&gt;"",Belegerfassung!H5523,"")</f>
        <v/>
      </c>
      <c r="M5515" t="str">
        <f>IFERROR(IF(Belegerfassung!E5523&lt;&gt;"",VLOOKUP(Belegerfassung!E5523,Abfrage!$L$2:$M$15,2,),""),"")</f>
        <v/>
      </c>
      <c r="N5515" t="str">
        <f t="shared" si="259"/>
        <v/>
      </c>
      <c r="O5515" t="str">
        <f t="shared" si="260"/>
        <v/>
      </c>
      <c r="P5515" t="str">
        <f>IF(Belegerfassung!G5523&lt;&gt;"",CONCATENATE(Belegerfassung!G5523,".pdf"),"")</f>
        <v/>
      </c>
    </row>
    <row r="5516" spans="1:16">
      <c r="A5516" t="str">
        <f>IF(Belegerfassung!C5524&lt;&gt;"",0,"")</f>
        <v/>
      </c>
      <c r="B5516" t="str">
        <f>IFERROR(VLOOKUP(Belegerfassung!I5524,Konten!A:D,2,FALSE),"")</f>
        <v/>
      </c>
      <c r="C5516" t="str">
        <f>IF(A5516&lt;&gt;"",TEXT(Belegerfassung!C5524,"TT.MM.JJJJ"),"")</f>
        <v/>
      </c>
      <c r="D5516" t="str">
        <f>IFERROR(VLOOKUP(Belegerfassung!A5524,Abfrage!$E$2:$F$20,2,FALSE),"")</f>
        <v/>
      </c>
      <c r="E5516" t="str">
        <f>IF(A5516&lt;&gt;"",Belegerfassung!B5524,"")</f>
        <v/>
      </c>
      <c r="F5516" t="str">
        <f>IF(Belegerfassung!L5524="","",IF(Belegerfassung!L5524&lt;&gt;"",IF(Belegerfassung!L5524&lt;&gt;"",IF(Belegerfassung!J5524&lt;&gt;0,VLOOKUP(Belegerfassung!L5524,Abfrage!$A$2:$C$19,2,),VLOOKUP(Belegerfassung!L5524,Abfrage!$A$2:$C$19,3,)),"")))</f>
        <v/>
      </c>
      <c r="G5516" t="str">
        <f t="shared" si="258"/>
        <v/>
      </c>
      <c r="H5516" s="31" t="str">
        <f>IF(A5516&lt;&gt;"",-Belegerfassung!J5524+Belegerfassung!K5524,"")</f>
        <v/>
      </c>
      <c r="I5516" s="49" t="str">
        <f>IFERROR(IF(H5516&lt;&gt;"",Belegerfassung!L5524*100,""),IF(OR(Belegerfassung!L5524="Leistung EU - Erlöse",Belegerfassung!L5524="Lieferungen EU-Erlöse",Belegerfassung!L5524="EUST",Belegerfassung!L5524="Bauleistungen 20%")=TRUE,"",MID(Belegerfassung!L5524,4,2)))</f>
        <v/>
      </c>
      <c r="J5516" s="6" t="str">
        <f>IF(A5516&lt;&gt;"",LEFT(Belegerfassung!D5524,40),"")</f>
        <v/>
      </c>
      <c r="K5516" t="str">
        <f>IF(A5516&lt;&gt;"",VLOOKUP(D5516,Abfrage!$F$2:$G$21,2,FALSE),"")</f>
        <v/>
      </c>
      <c r="L5516" s="6" t="str">
        <f>IF(Belegerfassung!H5524&lt;&gt;"",Belegerfassung!H5524,"")</f>
        <v/>
      </c>
      <c r="M5516" t="str">
        <f>IFERROR(IF(Belegerfassung!E5524&lt;&gt;"",VLOOKUP(Belegerfassung!E5524,Abfrage!$L$2:$M$15,2,),""),"")</f>
        <v/>
      </c>
      <c r="N5516" t="str">
        <f t="shared" si="259"/>
        <v/>
      </c>
      <c r="O5516" t="str">
        <f t="shared" si="260"/>
        <v/>
      </c>
      <c r="P5516" t="str">
        <f>IF(Belegerfassung!G5524&lt;&gt;"",CONCATENATE(Belegerfassung!G5524,".pdf"),"")</f>
        <v/>
      </c>
    </row>
    <row r="5517" spans="1:16">
      <c r="A5517" t="str">
        <f>IF(Belegerfassung!C5525&lt;&gt;"",0,"")</f>
        <v/>
      </c>
      <c r="B5517" t="str">
        <f>IFERROR(VLOOKUP(Belegerfassung!I5525,Konten!A:D,2,FALSE),"")</f>
        <v/>
      </c>
      <c r="C5517" t="str">
        <f>IF(A5517&lt;&gt;"",TEXT(Belegerfassung!C5525,"TT.MM.JJJJ"),"")</f>
        <v/>
      </c>
      <c r="D5517" t="str">
        <f>IFERROR(VLOOKUP(Belegerfassung!A5525,Abfrage!$E$2:$F$20,2,FALSE),"")</f>
        <v/>
      </c>
      <c r="E5517" t="str">
        <f>IF(A5517&lt;&gt;"",Belegerfassung!B5525,"")</f>
        <v/>
      </c>
      <c r="F5517" t="str">
        <f>IF(Belegerfassung!L5525="","",IF(Belegerfassung!L5525&lt;&gt;"",IF(Belegerfassung!L5525&lt;&gt;"",IF(Belegerfassung!J5525&lt;&gt;0,VLOOKUP(Belegerfassung!L5525,Abfrage!$A$2:$C$19,2,),VLOOKUP(Belegerfassung!L5525,Abfrage!$A$2:$C$19,3,)),"")))</f>
        <v/>
      </c>
      <c r="G5517" t="str">
        <f t="shared" si="258"/>
        <v/>
      </c>
      <c r="H5517" s="31" t="str">
        <f>IF(A5517&lt;&gt;"",-Belegerfassung!J5525+Belegerfassung!K5525,"")</f>
        <v/>
      </c>
      <c r="I5517" s="49" t="str">
        <f>IFERROR(IF(H5517&lt;&gt;"",Belegerfassung!L5525*100,""),IF(OR(Belegerfassung!L5525="Leistung EU - Erlöse",Belegerfassung!L5525="Lieferungen EU-Erlöse",Belegerfassung!L5525="EUST",Belegerfassung!L5525="Bauleistungen 20%")=TRUE,"",MID(Belegerfassung!L5525,4,2)))</f>
        <v/>
      </c>
      <c r="J5517" s="6" t="str">
        <f>IF(A5517&lt;&gt;"",LEFT(Belegerfassung!D5525,40),"")</f>
        <v/>
      </c>
      <c r="K5517" t="str">
        <f>IF(A5517&lt;&gt;"",VLOOKUP(D5517,Abfrage!$F$2:$G$21,2,FALSE),"")</f>
        <v/>
      </c>
      <c r="L5517" s="6" t="str">
        <f>IF(Belegerfassung!H5525&lt;&gt;"",Belegerfassung!H5525,"")</f>
        <v/>
      </c>
      <c r="M5517" t="str">
        <f>IFERROR(IF(Belegerfassung!E5525&lt;&gt;"",VLOOKUP(Belegerfassung!E5525,Abfrage!$L$2:$M$15,2,),""),"")</f>
        <v/>
      </c>
      <c r="N5517" t="str">
        <f t="shared" si="259"/>
        <v/>
      </c>
      <c r="O5517" t="str">
        <f t="shared" si="260"/>
        <v/>
      </c>
      <c r="P5517" t="str">
        <f>IF(Belegerfassung!G5525&lt;&gt;"",CONCATENATE(Belegerfassung!G5525,".pdf"),"")</f>
        <v/>
      </c>
    </row>
    <row r="5518" spans="1:16">
      <c r="A5518" t="str">
        <f>IF(Belegerfassung!C5526&lt;&gt;"",0,"")</f>
        <v/>
      </c>
      <c r="B5518" t="str">
        <f>IFERROR(VLOOKUP(Belegerfassung!I5526,Konten!A:D,2,FALSE),"")</f>
        <v/>
      </c>
      <c r="C5518" t="str">
        <f>IF(A5518&lt;&gt;"",TEXT(Belegerfassung!C5526,"TT.MM.JJJJ"),"")</f>
        <v/>
      </c>
      <c r="D5518" t="str">
        <f>IFERROR(VLOOKUP(Belegerfassung!A5526,Abfrage!$E$2:$F$20,2,FALSE),"")</f>
        <v/>
      </c>
      <c r="E5518" t="str">
        <f>IF(A5518&lt;&gt;"",Belegerfassung!B5526,"")</f>
        <v/>
      </c>
      <c r="F5518" t="str">
        <f>IF(Belegerfassung!L5526="","",IF(Belegerfassung!L5526&lt;&gt;"",IF(Belegerfassung!L5526&lt;&gt;"",IF(Belegerfassung!J5526&lt;&gt;0,VLOOKUP(Belegerfassung!L5526,Abfrage!$A$2:$C$19,2,),VLOOKUP(Belegerfassung!L5526,Abfrage!$A$2:$C$19,3,)),"")))</f>
        <v/>
      </c>
      <c r="G5518" t="str">
        <f t="shared" si="258"/>
        <v/>
      </c>
      <c r="H5518" s="31" t="str">
        <f>IF(A5518&lt;&gt;"",-Belegerfassung!J5526+Belegerfassung!K5526,"")</f>
        <v/>
      </c>
      <c r="I5518" s="49" t="str">
        <f>IFERROR(IF(H5518&lt;&gt;"",Belegerfassung!L5526*100,""),IF(OR(Belegerfassung!L5526="Leistung EU - Erlöse",Belegerfassung!L5526="Lieferungen EU-Erlöse",Belegerfassung!L5526="EUST",Belegerfassung!L5526="Bauleistungen 20%")=TRUE,"",MID(Belegerfassung!L5526,4,2)))</f>
        <v/>
      </c>
      <c r="J5518" s="6" t="str">
        <f>IF(A5518&lt;&gt;"",LEFT(Belegerfassung!D5526,40),"")</f>
        <v/>
      </c>
      <c r="K5518" t="str">
        <f>IF(A5518&lt;&gt;"",VLOOKUP(D5518,Abfrage!$F$2:$G$21,2,FALSE),"")</f>
        <v/>
      </c>
      <c r="L5518" s="6" t="str">
        <f>IF(Belegerfassung!H5526&lt;&gt;"",Belegerfassung!H5526,"")</f>
        <v/>
      </c>
      <c r="M5518" t="str">
        <f>IFERROR(IF(Belegerfassung!E5526&lt;&gt;"",VLOOKUP(Belegerfassung!E5526,Abfrage!$L$2:$M$15,2,),""),"")</f>
        <v/>
      </c>
      <c r="N5518" t="str">
        <f t="shared" si="259"/>
        <v/>
      </c>
      <c r="O5518" t="str">
        <f t="shared" si="260"/>
        <v/>
      </c>
      <c r="P5518" t="str">
        <f>IF(Belegerfassung!G5526&lt;&gt;"",CONCATENATE(Belegerfassung!G5526,".pdf"),"")</f>
        <v/>
      </c>
    </row>
    <row r="5519" spans="1:16">
      <c r="A5519" t="str">
        <f>IF(Belegerfassung!C5527&lt;&gt;"",0,"")</f>
        <v/>
      </c>
      <c r="B5519" t="str">
        <f>IFERROR(VLOOKUP(Belegerfassung!I5527,Konten!A:D,2,FALSE),"")</f>
        <v/>
      </c>
      <c r="C5519" t="str">
        <f>IF(A5519&lt;&gt;"",TEXT(Belegerfassung!C5527,"TT.MM.JJJJ"),"")</f>
        <v/>
      </c>
      <c r="D5519" t="str">
        <f>IFERROR(VLOOKUP(Belegerfassung!A5527,Abfrage!$E$2:$F$20,2,FALSE),"")</f>
        <v/>
      </c>
      <c r="E5519" t="str">
        <f>IF(A5519&lt;&gt;"",Belegerfassung!B5527,"")</f>
        <v/>
      </c>
      <c r="F5519" t="str">
        <f>IF(Belegerfassung!L5527="","",IF(Belegerfassung!L5527&lt;&gt;"",IF(Belegerfassung!L5527&lt;&gt;"",IF(Belegerfassung!J5527&lt;&gt;0,VLOOKUP(Belegerfassung!L5527,Abfrage!$A$2:$C$19,2,),VLOOKUP(Belegerfassung!L5527,Abfrage!$A$2:$C$19,3,)),"")))</f>
        <v/>
      </c>
      <c r="G5519" t="str">
        <f t="shared" si="258"/>
        <v/>
      </c>
      <c r="H5519" s="31" t="str">
        <f>IF(A5519&lt;&gt;"",-Belegerfassung!J5527+Belegerfassung!K5527,"")</f>
        <v/>
      </c>
      <c r="I5519" s="49" t="str">
        <f>IFERROR(IF(H5519&lt;&gt;"",Belegerfassung!L5527*100,""),IF(OR(Belegerfassung!L5527="Leistung EU - Erlöse",Belegerfassung!L5527="Lieferungen EU-Erlöse",Belegerfassung!L5527="EUST",Belegerfassung!L5527="Bauleistungen 20%")=TRUE,"",MID(Belegerfassung!L5527,4,2)))</f>
        <v/>
      </c>
      <c r="J5519" s="6" t="str">
        <f>IF(A5519&lt;&gt;"",LEFT(Belegerfassung!D5527,40),"")</f>
        <v/>
      </c>
      <c r="K5519" t="str">
        <f>IF(A5519&lt;&gt;"",VLOOKUP(D5519,Abfrage!$F$2:$G$21,2,FALSE),"")</f>
        <v/>
      </c>
      <c r="L5519" s="6" t="str">
        <f>IF(Belegerfassung!H5527&lt;&gt;"",Belegerfassung!H5527,"")</f>
        <v/>
      </c>
      <c r="M5519" t="str">
        <f>IFERROR(IF(Belegerfassung!E5527&lt;&gt;"",VLOOKUP(Belegerfassung!E5527,Abfrage!$L$2:$M$15,2,),""),"")</f>
        <v/>
      </c>
      <c r="N5519" t="str">
        <f t="shared" si="259"/>
        <v/>
      </c>
      <c r="O5519" t="str">
        <f t="shared" si="260"/>
        <v/>
      </c>
      <c r="P5519" t="str">
        <f>IF(Belegerfassung!G5527&lt;&gt;"",CONCATENATE(Belegerfassung!G5527,".pdf"),"")</f>
        <v/>
      </c>
    </row>
    <row r="5520" spans="1:16">
      <c r="A5520" t="str">
        <f>IF(Belegerfassung!C5528&lt;&gt;"",0,"")</f>
        <v/>
      </c>
      <c r="B5520" t="str">
        <f>IFERROR(VLOOKUP(Belegerfassung!I5528,Konten!A:D,2,FALSE),"")</f>
        <v/>
      </c>
      <c r="C5520" t="str">
        <f>IF(A5520&lt;&gt;"",TEXT(Belegerfassung!C5528,"TT.MM.JJJJ"),"")</f>
        <v/>
      </c>
      <c r="D5520" t="str">
        <f>IFERROR(VLOOKUP(Belegerfassung!A5528,Abfrage!$E$2:$F$20,2,FALSE),"")</f>
        <v/>
      </c>
      <c r="E5520" t="str">
        <f>IF(A5520&lt;&gt;"",Belegerfassung!B5528,"")</f>
        <v/>
      </c>
      <c r="F5520" t="str">
        <f>IF(Belegerfassung!L5528="","",IF(Belegerfassung!L5528&lt;&gt;"",IF(Belegerfassung!L5528&lt;&gt;"",IF(Belegerfassung!J5528&lt;&gt;0,VLOOKUP(Belegerfassung!L5528,Abfrage!$A$2:$C$19,2,),VLOOKUP(Belegerfassung!L5528,Abfrage!$A$2:$C$19,3,)),"")))</f>
        <v/>
      </c>
      <c r="G5520" t="str">
        <f t="shared" si="258"/>
        <v/>
      </c>
      <c r="H5520" s="31" t="str">
        <f>IF(A5520&lt;&gt;"",-Belegerfassung!J5528+Belegerfassung!K5528,"")</f>
        <v/>
      </c>
      <c r="I5520" s="49" t="str">
        <f>IFERROR(IF(H5520&lt;&gt;"",Belegerfassung!L5528*100,""),IF(OR(Belegerfassung!L5528="Leistung EU - Erlöse",Belegerfassung!L5528="Lieferungen EU-Erlöse",Belegerfassung!L5528="EUST",Belegerfassung!L5528="Bauleistungen 20%")=TRUE,"",MID(Belegerfassung!L5528,4,2)))</f>
        <v/>
      </c>
      <c r="J5520" s="6" t="str">
        <f>IF(A5520&lt;&gt;"",LEFT(Belegerfassung!D5528,40),"")</f>
        <v/>
      </c>
      <c r="K5520" t="str">
        <f>IF(A5520&lt;&gt;"",VLOOKUP(D5520,Abfrage!$F$2:$G$21,2,FALSE),"")</f>
        <v/>
      </c>
      <c r="L5520" s="6" t="str">
        <f>IF(Belegerfassung!H5528&lt;&gt;"",Belegerfassung!H5528,"")</f>
        <v/>
      </c>
      <c r="M5520" t="str">
        <f>IFERROR(IF(Belegerfassung!E5528&lt;&gt;"",VLOOKUP(Belegerfassung!E5528,Abfrage!$L$2:$M$15,2,),""),"")</f>
        <v/>
      </c>
      <c r="N5520" t="str">
        <f t="shared" si="259"/>
        <v/>
      </c>
      <c r="O5520" t="str">
        <f t="shared" si="260"/>
        <v/>
      </c>
      <c r="P5520" t="str">
        <f>IF(Belegerfassung!G5528&lt;&gt;"",CONCATENATE(Belegerfassung!G5528,".pdf"),"")</f>
        <v/>
      </c>
    </row>
    <row r="5521" spans="1:16">
      <c r="A5521" t="str">
        <f>IF(Belegerfassung!C5529&lt;&gt;"",0,"")</f>
        <v/>
      </c>
      <c r="B5521" t="str">
        <f>IFERROR(VLOOKUP(Belegerfassung!I5529,Konten!A:D,2,FALSE),"")</f>
        <v/>
      </c>
      <c r="C5521" t="str">
        <f>IF(A5521&lt;&gt;"",TEXT(Belegerfassung!C5529,"TT.MM.JJJJ"),"")</f>
        <v/>
      </c>
      <c r="D5521" t="str">
        <f>IFERROR(VLOOKUP(Belegerfassung!A5529,Abfrage!$E$2:$F$20,2,FALSE),"")</f>
        <v/>
      </c>
      <c r="E5521" t="str">
        <f>IF(A5521&lt;&gt;"",Belegerfassung!B5529,"")</f>
        <v/>
      </c>
      <c r="F5521" t="str">
        <f>IF(Belegerfassung!L5529="","",IF(Belegerfassung!L5529&lt;&gt;"",IF(Belegerfassung!L5529&lt;&gt;"",IF(Belegerfassung!J5529&lt;&gt;0,VLOOKUP(Belegerfassung!L5529,Abfrage!$A$2:$C$19,2,),VLOOKUP(Belegerfassung!L5529,Abfrage!$A$2:$C$19,3,)),"")))</f>
        <v/>
      </c>
      <c r="G5521" t="str">
        <f t="shared" si="258"/>
        <v/>
      </c>
      <c r="H5521" s="31" t="str">
        <f>IF(A5521&lt;&gt;"",-Belegerfassung!J5529+Belegerfassung!K5529,"")</f>
        <v/>
      </c>
      <c r="I5521" s="49" t="str">
        <f>IFERROR(IF(H5521&lt;&gt;"",Belegerfassung!L5529*100,""),IF(OR(Belegerfassung!L5529="Leistung EU - Erlöse",Belegerfassung!L5529="Lieferungen EU-Erlöse",Belegerfassung!L5529="EUST",Belegerfassung!L5529="Bauleistungen 20%")=TRUE,"",MID(Belegerfassung!L5529,4,2)))</f>
        <v/>
      </c>
      <c r="J5521" s="6" t="str">
        <f>IF(A5521&lt;&gt;"",LEFT(Belegerfassung!D5529,40),"")</f>
        <v/>
      </c>
      <c r="K5521" t="str">
        <f>IF(A5521&lt;&gt;"",VLOOKUP(D5521,Abfrage!$F$2:$G$21,2,FALSE),"")</f>
        <v/>
      </c>
      <c r="L5521" s="6" t="str">
        <f>IF(Belegerfassung!H5529&lt;&gt;"",Belegerfassung!H5529,"")</f>
        <v/>
      </c>
      <c r="M5521" t="str">
        <f>IFERROR(IF(Belegerfassung!E5529&lt;&gt;"",VLOOKUP(Belegerfassung!E5529,Abfrage!$L$2:$M$15,2,),""),"")</f>
        <v/>
      </c>
      <c r="N5521" t="str">
        <f t="shared" si="259"/>
        <v/>
      </c>
      <c r="O5521" t="str">
        <f t="shared" si="260"/>
        <v/>
      </c>
      <c r="P5521" t="str">
        <f>IF(Belegerfassung!G5529&lt;&gt;"",CONCATENATE(Belegerfassung!G5529,".pdf"),"")</f>
        <v/>
      </c>
    </row>
    <row r="5522" spans="1:16">
      <c r="A5522" t="str">
        <f>IF(Belegerfassung!C5530&lt;&gt;"",0,"")</f>
        <v/>
      </c>
      <c r="B5522" t="str">
        <f>IFERROR(VLOOKUP(Belegerfassung!I5530,Konten!A:D,2,FALSE),"")</f>
        <v/>
      </c>
      <c r="C5522" t="str">
        <f>IF(A5522&lt;&gt;"",TEXT(Belegerfassung!C5530,"TT.MM.JJJJ"),"")</f>
        <v/>
      </c>
      <c r="D5522" t="str">
        <f>IFERROR(VLOOKUP(Belegerfassung!A5530,Abfrage!$E$2:$F$20,2,FALSE),"")</f>
        <v/>
      </c>
      <c r="E5522" t="str">
        <f>IF(A5522&lt;&gt;"",Belegerfassung!B5530,"")</f>
        <v/>
      </c>
      <c r="F5522" t="str">
        <f>IF(Belegerfassung!L5530="","",IF(Belegerfassung!L5530&lt;&gt;"",IF(Belegerfassung!L5530&lt;&gt;"",IF(Belegerfassung!J5530&lt;&gt;0,VLOOKUP(Belegerfassung!L5530,Abfrage!$A$2:$C$19,2,),VLOOKUP(Belegerfassung!L5530,Abfrage!$A$2:$C$19,3,)),"")))</f>
        <v/>
      </c>
      <c r="G5522" t="str">
        <f t="shared" si="258"/>
        <v/>
      </c>
      <c r="H5522" s="31" t="str">
        <f>IF(A5522&lt;&gt;"",-Belegerfassung!J5530+Belegerfassung!K5530,"")</f>
        <v/>
      </c>
      <c r="I5522" s="49" t="str">
        <f>IFERROR(IF(H5522&lt;&gt;"",Belegerfassung!L5530*100,""),IF(OR(Belegerfassung!L5530="Leistung EU - Erlöse",Belegerfassung!L5530="Lieferungen EU-Erlöse",Belegerfassung!L5530="EUST",Belegerfassung!L5530="Bauleistungen 20%")=TRUE,"",MID(Belegerfassung!L5530,4,2)))</f>
        <v/>
      </c>
      <c r="J5522" s="6" t="str">
        <f>IF(A5522&lt;&gt;"",LEFT(Belegerfassung!D5530,40),"")</f>
        <v/>
      </c>
      <c r="K5522" t="str">
        <f>IF(A5522&lt;&gt;"",VLOOKUP(D5522,Abfrage!$F$2:$G$21,2,FALSE),"")</f>
        <v/>
      </c>
      <c r="L5522" s="6" t="str">
        <f>IF(Belegerfassung!H5530&lt;&gt;"",Belegerfassung!H5530,"")</f>
        <v/>
      </c>
      <c r="M5522" t="str">
        <f>IFERROR(IF(Belegerfassung!E5530&lt;&gt;"",VLOOKUP(Belegerfassung!E5530,Abfrage!$L$2:$M$15,2,),""),"")</f>
        <v/>
      </c>
      <c r="N5522" t="str">
        <f t="shared" si="259"/>
        <v/>
      </c>
      <c r="O5522" t="str">
        <f t="shared" si="260"/>
        <v/>
      </c>
      <c r="P5522" t="str">
        <f>IF(Belegerfassung!G5530&lt;&gt;"",CONCATENATE(Belegerfassung!G5530,".pdf"),"")</f>
        <v/>
      </c>
    </row>
    <row r="5523" spans="1:16">
      <c r="A5523" t="str">
        <f>IF(Belegerfassung!C5531&lt;&gt;"",0,"")</f>
        <v/>
      </c>
      <c r="B5523" t="str">
        <f>IFERROR(VLOOKUP(Belegerfassung!I5531,Konten!A:D,2,FALSE),"")</f>
        <v/>
      </c>
      <c r="C5523" t="str">
        <f>IF(A5523&lt;&gt;"",TEXT(Belegerfassung!C5531,"TT.MM.JJJJ"),"")</f>
        <v/>
      </c>
      <c r="D5523" t="str">
        <f>IFERROR(VLOOKUP(Belegerfassung!A5531,Abfrage!$E$2:$F$20,2,FALSE),"")</f>
        <v/>
      </c>
      <c r="E5523" t="str">
        <f>IF(A5523&lt;&gt;"",Belegerfassung!B5531,"")</f>
        <v/>
      </c>
      <c r="F5523" t="str">
        <f>IF(Belegerfassung!L5531="","",IF(Belegerfassung!L5531&lt;&gt;"",IF(Belegerfassung!L5531&lt;&gt;"",IF(Belegerfassung!J5531&lt;&gt;0,VLOOKUP(Belegerfassung!L5531,Abfrage!$A$2:$C$19,2,),VLOOKUP(Belegerfassung!L5531,Abfrage!$A$2:$C$19,3,)),"")))</f>
        <v/>
      </c>
      <c r="G5523" t="str">
        <f t="shared" si="258"/>
        <v/>
      </c>
      <c r="H5523" s="31" t="str">
        <f>IF(A5523&lt;&gt;"",-Belegerfassung!J5531+Belegerfassung!K5531,"")</f>
        <v/>
      </c>
      <c r="I5523" s="49" t="str">
        <f>IFERROR(IF(H5523&lt;&gt;"",Belegerfassung!L5531*100,""),IF(OR(Belegerfassung!L5531="Leistung EU - Erlöse",Belegerfassung!L5531="Lieferungen EU-Erlöse",Belegerfassung!L5531="EUST",Belegerfassung!L5531="Bauleistungen 20%")=TRUE,"",MID(Belegerfassung!L5531,4,2)))</f>
        <v/>
      </c>
      <c r="J5523" s="6" t="str">
        <f>IF(A5523&lt;&gt;"",LEFT(Belegerfassung!D5531,40),"")</f>
        <v/>
      </c>
      <c r="K5523" t="str">
        <f>IF(A5523&lt;&gt;"",VLOOKUP(D5523,Abfrage!$F$2:$G$21,2,FALSE),"")</f>
        <v/>
      </c>
      <c r="L5523" s="6" t="str">
        <f>IF(Belegerfassung!H5531&lt;&gt;"",Belegerfassung!H5531,"")</f>
        <v/>
      </c>
      <c r="M5523" t="str">
        <f>IFERROR(IF(Belegerfassung!E5531&lt;&gt;"",VLOOKUP(Belegerfassung!E5531,Abfrage!$L$2:$M$15,2,),""),"")</f>
        <v/>
      </c>
      <c r="N5523" t="str">
        <f t="shared" si="259"/>
        <v/>
      </c>
      <c r="O5523" t="str">
        <f t="shared" si="260"/>
        <v/>
      </c>
      <c r="P5523" t="str">
        <f>IF(Belegerfassung!G5531&lt;&gt;"",CONCATENATE(Belegerfassung!G5531,".pdf"),"")</f>
        <v/>
      </c>
    </row>
    <row r="5524" spans="1:16">
      <c r="A5524" t="str">
        <f>IF(Belegerfassung!C5532&lt;&gt;"",0,"")</f>
        <v/>
      </c>
      <c r="B5524" t="str">
        <f>IFERROR(VLOOKUP(Belegerfassung!I5532,Konten!A:D,2,FALSE),"")</f>
        <v/>
      </c>
      <c r="C5524" t="str">
        <f>IF(A5524&lt;&gt;"",TEXT(Belegerfassung!C5532,"TT.MM.JJJJ"),"")</f>
        <v/>
      </c>
      <c r="D5524" t="str">
        <f>IFERROR(VLOOKUP(Belegerfassung!A5532,Abfrage!$E$2:$F$20,2,FALSE),"")</f>
        <v/>
      </c>
      <c r="E5524" t="str">
        <f>IF(A5524&lt;&gt;"",Belegerfassung!B5532,"")</f>
        <v/>
      </c>
      <c r="F5524" t="str">
        <f>IF(Belegerfassung!L5532="","",IF(Belegerfassung!L5532&lt;&gt;"",IF(Belegerfassung!L5532&lt;&gt;"",IF(Belegerfassung!J5532&lt;&gt;0,VLOOKUP(Belegerfassung!L5532,Abfrage!$A$2:$C$19,2,),VLOOKUP(Belegerfassung!L5532,Abfrage!$A$2:$C$19,3,)),"")))</f>
        <v/>
      </c>
      <c r="G5524" t="str">
        <f t="shared" si="258"/>
        <v/>
      </c>
      <c r="H5524" s="31" t="str">
        <f>IF(A5524&lt;&gt;"",-Belegerfassung!J5532+Belegerfassung!K5532,"")</f>
        <v/>
      </c>
      <c r="I5524" s="49" t="str">
        <f>IFERROR(IF(H5524&lt;&gt;"",Belegerfassung!L5532*100,""),IF(OR(Belegerfassung!L5532="Leistung EU - Erlöse",Belegerfassung!L5532="Lieferungen EU-Erlöse",Belegerfassung!L5532="EUST",Belegerfassung!L5532="Bauleistungen 20%")=TRUE,"",MID(Belegerfassung!L5532,4,2)))</f>
        <v/>
      </c>
      <c r="J5524" s="6" t="str">
        <f>IF(A5524&lt;&gt;"",LEFT(Belegerfassung!D5532,40),"")</f>
        <v/>
      </c>
      <c r="K5524" t="str">
        <f>IF(A5524&lt;&gt;"",VLOOKUP(D5524,Abfrage!$F$2:$G$21,2,FALSE),"")</f>
        <v/>
      </c>
      <c r="L5524" s="6" t="str">
        <f>IF(Belegerfassung!H5532&lt;&gt;"",Belegerfassung!H5532,"")</f>
        <v/>
      </c>
      <c r="M5524" t="str">
        <f>IFERROR(IF(Belegerfassung!E5532&lt;&gt;"",VLOOKUP(Belegerfassung!E5532,Abfrage!$L$2:$M$15,2,),""),"")</f>
        <v/>
      </c>
      <c r="N5524" t="str">
        <f t="shared" si="259"/>
        <v/>
      </c>
      <c r="O5524" t="str">
        <f t="shared" si="260"/>
        <v/>
      </c>
      <c r="P5524" t="str">
        <f>IF(Belegerfassung!G5532&lt;&gt;"",CONCATENATE(Belegerfassung!G5532,".pdf"),"")</f>
        <v/>
      </c>
    </row>
    <row r="5525" spans="1:16">
      <c r="A5525" t="str">
        <f>IF(Belegerfassung!C5533&lt;&gt;"",0,"")</f>
        <v/>
      </c>
      <c r="B5525" t="str">
        <f>IFERROR(VLOOKUP(Belegerfassung!I5533,Konten!A:D,2,FALSE),"")</f>
        <v/>
      </c>
      <c r="C5525" t="str">
        <f>IF(A5525&lt;&gt;"",TEXT(Belegerfassung!C5533,"TT.MM.JJJJ"),"")</f>
        <v/>
      </c>
      <c r="D5525" t="str">
        <f>IFERROR(VLOOKUP(Belegerfassung!A5533,Abfrage!$E$2:$F$20,2,FALSE),"")</f>
        <v/>
      </c>
      <c r="E5525" t="str">
        <f>IF(A5525&lt;&gt;"",Belegerfassung!B5533,"")</f>
        <v/>
      </c>
      <c r="F5525" t="str">
        <f>IF(Belegerfassung!L5533="","",IF(Belegerfassung!L5533&lt;&gt;"",IF(Belegerfassung!L5533&lt;&gt;"",IF(Belegerfassung!J5533&lt;&gt;0,VLOOKUP(Belegerfassung!L5533,Abfrage!$A$2:$C$19,2,),VLOOKUP(Belegerfassung!L5533,Abfrage!$A$2:$C$19,3,)),"")))</f>
        <v/>
      </c>
      <c r="G5525" t="str">
        <f t="shared" si="258"/>
        <v/>
      </c>
      <c r="H5525" s="31" t="str">
        <f>IF(A5525&lt;&gt;"",-Belegerfassung!J5533+Belegerfassung!K5533,"")</f>
        <v/>
      </c>
      <c r="I5525" s="49" t="str">
        <f>IFERROR(IF(H5525&lt;&gt;"",Belegerfassung!L5533*100,""),IF(OR(Belegerfassung!L5533="Leistung EU - Erlöse",Belegerfassung!L5533="Lieferungen EU-Erlöse",Belegerfassung!L5533="EUST",Belegerfassung!L5533="Bauleistungen 20%")=TRUE,"",MID(Belegerfassung!L5533,4,2)))</f>
        <v/>
      </c>
      <c r="J5525" s="6" t="str">
        <f>IF(A5525&lt;&gt;"",LEFT(Belegerfassung!D5533,40),"")</f>
        <v/>
      </c>
      <c r="K5525" t="str">
        <f>IF(A5525&lt;&gt;"",VLOOKUP(D5525,Abfrage!$F$2:$G$21,2,FALSE),"")</f>
        <v/>
      </c>
      <c r="L5525" s="6" t="str">
        <f>IF(Belegerfassung!H5533&lt;&gt;"",Belegerfassung!H5533,"")</f>
        <v/>
      </c>
      <c r="M5525" t="str">
        <f>IFERROR(IF(Belegerfassung!E5533&lt;&gt;"",VLOOKUP(Belegerfassung!E5533,Abfrage!$L$2:$M$15,2,),""),"")</f>
        <v/>
      </c>
      <c r="N5525" t="str">
        <f t="shared" si="259"/>
        <v/>
      </c>
      <c r="O5525" t="str">
        <f t="shared" si="260"/>
        <v/>
      </c>
      <c r="P5525" t="str">
        <f>IF(Belegerfassung!G5533&lt;&gt;"",CONCATENATE(Belegerfassung!G5533,".pdf"),"")</f>
        <v/>
      </c>
    </row>
    <row r="5526" spans="1:16">
      <c r="A5526" t="str">
        <f>IF(Belegerfassung!C5534&lt;&gt;"",0,"")</f>
        <v/>
      </c>
      <c r="B5526" t="str">
        <f>IFERROR(VLOOKUP(Belegerfassung!I5534,Konten!A:D,2,FALSE),"")</f>
        <v/>
      </c>
      <c r="C5526" t="str">
        <f>IF(A5526&lt;&gt;"",TEXT(Belegerfassung!C5534,"TT.MM.JJJJ"),"")</f>
        <v/>
      </c>
      <c r="D5526" t="str">
        <f>IFERROR(VLOOKUP(Belegerfassung!A5534,Abfrage!$E$2:$F$20,2,FALSE),"")</f>
        <v/>
      </c>
      <c r="E5526" t="str">
        <f>IF(A5526&lt;&gt;"",Belegerfassung!B5534,"")</f>
        <v/>
      </c>
      <c r="F5526" t="str">
        <f>IF(Belegerfassung!L5534="","",IF(Belegerfassung!L5534&lt;&gt;"",IF(Belegerfassung!L5534&lt;&gt;"",IF(Belegerfassung!J5534&lt;&gt;0,VLOOKUP(Belegerfassung!L5534,Abfrage!$A$2:$C$19,2,),VLOOKUP(Belegerfassung!L5534,Abfrage!$A$2:$C$19,3,)),"")))</f>
        <v/>
      </c>
      <c r="G5526" t="str">
        <f t="shared" si="258"/>
        <v/>
      </c>
      <c r="H5526" s="31" t="str">
        <f>IF(A5526&lt;&gt;"",-Belegerfassung!J5534+Belegerfassung!K5534,"")</f>
        <v/>
      </c>
      <c r="I5526" s="49" t="str">
        <f>IFERROR(IF(H5526&lt;&gt;"",Belegerfassung!L5534*100,""),IF(OR(Belegerfassung!L5534="Leistung EU - Erlöse",Belegerfassung!L5534="Lieferungen EU-Erlöse",Belegerfassung!L5534="EUST",Belegerfassung!L5534="Bauleistungen 20%")=TRUE,"",MID(Belegerfassung!L5534,4,2)))</f>
        <v/>
      </c>
      <c r="J5526" s="6" t="str">
        <f>IF(A5526&lt;&gt;"",LEFT(Belegerfassung!D5534,40),"")</f>
        <v/>
      </c>
      <c r="K5526" t="str">
        <f>IF(A5526&lt;&gt;"",VLOOKUP(D5526,Abfrage!$F$2:$G$21,2,FALSE),"")</f>
        <v/>
      </c>
      <c r="L5526" s="6" t="str">
        <f>IF(Belegerfassung!H5534&lt;&gt;"",Belegerfassung!H5534,"")</f>
        <v/>
      </c>
      <c r="M5526" t="str">
        <f>IFERROR(IF(Belegerfassung!E5534&lt;&gt;"",VLOOKUP(Belegerfassung!E5534,Abfrage!$L$2:$M$15,2,),""),"")</f>
        <v/>
      </c>
      <c r="N5526" t="str">
        <f t="shared" si="259"/>
        <v/>
      </c>
      <c r="O5526" t="str">
        <f t="shared" si="260"/>
        <v/>
      </c>
      <c r="P5526" t="str">
        <f>IF(Belegerfassung!G5534&lt;&gt;"",CONCATENATE(Belegerfassung!G5534,".pdf"),"")</f>
        <v/>
      </c>
    </row>
    <row r="5527" spans="1:16">
      <c r="A5527" t="str">
        <f>IF(Belegerfassung!C5535&lt;&gt;"",0,"")</f>
        <v/>
      </c>
      <c r="B5527" t="str">
        <f>IFERROR(VLOOKUP(Belegerfassung!I5535,Konten!A:D,2,FALSE),"")</f>
        <v/>
      </c>
      <c r="C5527" t="str">
        <f>IF(A5527&lt;&gt;"",TEXT(Belegerfassung!C5535,"TT.MM.JJJJ"),"")</f>
        <v/>
      </c>
      <c r="D5527" t="str">
        <f>IFERROR(VLOOKUP(Belegerfassung!A5535,Abfrage!$E$2:$F$20,2,FALSE),"")</f>
        <v/>
      </c>
      <c r="E5527" t="str">
        <f>IF(A5527&lt;&gt;"",Belegerfassung!B5535,"")</f>
        <v/>
      </c>
      <c r="F5527" t="str">
        <f>IF(Belegerfassung!L5535="","",IF(Belegerfassung!L5535&lt;&gt;"",IF(Belegerfassung!L5535&lt;&gt;"",IF(Belegerfassung!J5535&lt;&gt;0,VLOOKUP(Belegerfassung!L5535,Abfrage!$A$2:$C$19,2,),VLOOKUP(Belegerfassung!L5535,Abfrage!$A$2:$C$19,3,)),"")))</f>
        <v/>
      </c>
      <c r="G5527" t="str">
        <f t="shared" si="258"/>
        <v/>
      </c>
      <c r="H5527" s="31" t="str">
        <f>IF(A5527&lt;&gt;"",-Belegerfassung!J5535+Belegerfassung!K5535,"")</f>
        <v/>
      </c>
      <c r="I5527" s="49" t="str">
        <f>IFERROR(IF(H5527&lt;&gt;"",Belegerfassung!L5535*100,""),IF(OR(Belegerfassung!L5535="Leistung EU - Erlöse",Belegerfassung!L5535="Lieferungen EU-Erlöse",Belegerfassung!L5535="EUST",Belegerfassung!L5535="Bauleistungen 20%")=TRUE,"",MID(Belegerfassung!L5535,4,2)))</f>
        <v/>
      </c>
      <c r="J5527" s="6" t="str">
        <f>IF(A5527&lt;&gt;"",LEFT(Belegerfassung!D5535,40),"")</f>
        <v/>
      </c>
      <c r="K5527" t="str">
        <f>IF(A5527&lt;&gt;"",VLOOKUP(D5527,Abfrage!$F$2:$G$21,2,FALSE),"")</f>
        <v/>
      </c>
      <c r="L5527" s="6" t="str">
        <f>IF(Belegerfassung!H5535&lt;&gt;"",Belegerfassung!H5535,"")</f>
        <v/>
      </c>
      <c r="M5527" t="str">
        <f>IFERROR(IF(Belegerfassung!E5535&lt;&gt;"",VLOOKUP(Belegerfassung!E5535,Abfrage!$L$2:$M$15,2,),""),"")</f>
        <v/>
      </c>
      <c r="N5527" t="str">
        <f t="shared" si="259"/>
        <v/>
      </c>
      <c r="O5527" t="str">
        <f t="shared" si="260"/>
        <v/>
      </c>
      <c r="P5527" t="str">
        <f>IF(Belegerfassung!G5535&lt;&gt;"",CONCATENATE(Belegerfassung!G5535,".pdf"),"")</f>
        <v/>
      </c>
    </row>
    <row r="5528" spans="1:16">
      <c r="A5528" t="str">
        <f>IF(Belegerfassung!C5536&lt;&gt;"",0,"")</f>
        <v/>
      </c>
      <c r="B5528" t="str">
        <f>IFERROR(VLOOKUP(Belegerfassung!I5536,Konten!A:D,2,FALSE),"")</f>
        <v/>
      </c>
      <c r="C5528" t="str">
        <f>IF(A5528&lt;&gt;"",TEXT(Belegerfassung!C5536,"TT.MM.JJJJ"),"")</f>
        <v/>
      </c>
      <c r="D5528" t="str">
        <f>IFERROR(VLOOKUP(Belegerfassung!A5536,Abfrage!$E$2:$F$20,2,FALSE),"")</f>
        <v/>
      </c>
      <c r="E5528" t="str">
        <f>IF(A5528&lt;&gt;"",Belegerfassung!B5536,"")</f>
        <v/>
      </c>
      <c r="F5528" t="str">
        <f>IF(Belegerfassung!L5536="","",IF(Belegerfassung!L5536&lt;&gt;"",IF(Belegerfassung!L5536&lt;&gt;"",IF(Belegerfassung!J5536&lt;&gt;0,VLOOKUP(Belegerfassung!L5536,Abfrage!$A$2:$C$19,2,),VLOOKUP(Belegerfassung!L5536,Abfrage!$A$2:$C$19,3,)),"")))</f>
        <v/>
      </c>
      <c r="G5528" t="str">
        <f t="shared" si="258"/>
        <v/>
      </c>
      <c r="H5528" s="31" t="str">
        <f>IF(A5528&lt;&gt;"",-Belegerfassung!J5536+Belegerfassung!K5536,"")</f>
        <v/>
      </c>
      <c r="I5528" s="49" t="str">
        <f>IFERROR(IF(H5528&lt;&gt;"",Belegerfassung!L5536*100,""),IF(OR(Belegerfassung!L5536="Leistung EU - Erlöse",Belegerfassung!L5536="Lieferungen EU-Erlöse",Belegerfassung!L5536="EUST",Belegerfassung!L5536="Bauleistungen 20%")=TRUE,"",MID(Belegerfassung!L5536,4,2)))</f>
        <v/>
      </c>
      <c r="J5528" s="6" t="str">
        <f>IF(A5528&lt;&gt;"",LEFT(Belegerfassung!D5536,40),"")</f>
        <v/>
      </c>
      <c r="K5528" t="str">
        <f>IF(A5528&lt;&gt;"",VLOOKUP(D5528,Abfrage!$F$2:$G$21,2,FALSE),"")</f>
        <v/>
      </c>
      <c r="L5528" s="6" t="str">
        <f>IF(Belegerfassung!H5536&lt;&gt;"",Belegerfassung!H5536,"")</f>
        <v/>
      </c>
      <c r="M5528" t="str">
        <f>IFERROR(IF(Belegerfassung!E5536&lt;&gt;"",VLOOKUP(Belegerfassung!E5536,Abfrage!$L$2:$M$15,2,),""),"")</f>
        <v/>
      </c>
      <c r="N5528" t="str">
        <f t="shared" si="259"/>
        <v/>
      </c>
      <c r="O5528" t="str">
        <f t="shared" si="260"/>
        <v/>
      </c>
      <c r="P5528" t="str">
        <f>IF(Belegerfassung!G5536&lt;&gt;"",CONCATENATE(Belegerfassung!G5536,".pdf"),"")</f>
        <v/>
      </c>
    </row>
    <row r="5529" spans="1:16">
      <c r="A5529" t="str">
        <f>IF(Belegerfassung!C5537&lt;&gt;"",0,"")</f>
        <v/>
      </c>
      <c r="B5529" t="str">
        <f>IFERROR(VLOOKUP(Belegerfassung!I5537,Konten!A:D,2,FALSE),"")</f>
        <v/>
      </c>
      <c r="C5529" t="str">
        <f>IF(A5529&lt;&gt;"",TEXT(Belegerfassung!C5537,"TT.MM.JJJJ"),"")</f>
        <v/>
      </c>
      <c r="D5529" t="str">
        <f>IFERROR(VLOOKUP(Belegerfassung!A5537,Abfrage!$E$2:$F$20,2,FALSE),"")</f>
        <v/>
      </c>
      <c r="E5529" t="str">
        <f>IF(A5529&lt;&gt;"",Belegerfassung!B5537,"")</f>
        <v/>
      </c>
      <c r="F5529" t="str">
        <f>IF(Belegerfassung!L5537="","",IF(Belegerfassung!L5537&lt;&gt;"",IF(Belegerfassung!L5537&lt;&gt;"",IF(Belegerfassung!J5537&lt;&gt;0,VLOOKUP(Belegerfassung!L5537,Abfrage!$A$2:$C$19,2,),VLOOKUP(Belegerfassung!L5537,Abfrage!$A$2:$C$19,3,)),"")))</f>
        <v/>
      </c>
      <c r="G5529" t="str">
        <f t="shared" si="258"/>
        <v/>
      </c>
      <c r="H5529" s="31" t="str">
        <f>IF(A5529&lt;&gt;"",-Belegerfassung!J5537+Belegerfassung!K5537,"")</f>
        <v/>
      </c>
      <c r="I5529" s="49" t="str">
        <f>IFERROR(IF(H5529&lt;&gt;"",Belegerfassung!L5537*100,""),IF(OR(Belegerfassung!L5537="Leistung EU - Erlöse",Belegerfassung!L5537="Lieferungen EU-Erlöse",Belegerfassung!L5537="EUST",Belegerfassung!L5537="Bauleistungen 20%")=TRUE,"",MID(Belegerfassung!L5537,4,2)))</f>
        <v/>
      </c>
      <c r="J5529" s="6" t="str">
        <f>IF(A5529&lt;&gt;"",LEFT(Belegerfassung!D5537,40),"")</f>
        <v/>
      </c>
      <c r="K5529" t="str">
        <f>IF(A5529&lt;&gt;"",VLOOKUP(D5529,Abfrage!$F$2:$G$21,2,FALSE),"")</f>
        <v/>
      </c>
      <c r="L5529" s="6" t="str">
        <f>IF(Belegerfassung!H5537&lt;&gt;"",Belegerfassung!H5537,"")</f>
        <v/>
      </c>
      <c r="M5529" t="str">
        <f>IFERROR(IF(Belegerfassung!E5537&lt;&gt;"",VLOOKUP(Belegerfassung!E5537,Abfrage!$L$2:$M$15,2,),""),"")</f>
        <v/>
      </c>
      <c r="N5529" t="str">
        <f t="shared" si="259"/>
        <v/>
      </c>
      <c r="O5529" t="str">
        <f t="shared" si="260"/>
        <v/>
      </c>
      <c r="P5529" t="str">
        <f>IF(Belegerfassung!G5537&lt;&gt;"",CONCATENATE(Belegerfassung!G5537,".pdf"),"")</f>
        <v/>
      </c>
    </row>
    <row r="5530" spans="1:16">
      <c r="A5530" t="str">
        <f>IF(Belegerfassung!C5538&lt;&gt;"",0,"")</f>
        <v/>
      </c>
      <c r="B5530" t="str">
        <f>IFERROR(VLOOKUP(Belegerfassung!I5538,Konten!A:D,2,FALSE),"")</f>
        <v/>
      </c>
      <c r="C5530" t="str">
        <f>IF(A5530&lt;&gt;"",TEXT(Belegerfassung!C5538,"TT.MM.JJJJ"),"")</f>
        <v/>
      </c>
      <c r="D5530" t="str">
        <f>IFERROR(VLOOKUP(Belegerfassung!A5538,Abfrage!$E$2:$F$20,2,FALSE),"")</f>
        <v/>
      </c>
      <c r="E5530" t="str">
        <f>IF(A5530&lt;&gt;"",Belegerfassung!B5538,"")</f>
        <v/>
      </c>
      <c r="F5530" t="str">
        <f>IF(Belegerfassung!L5538="","",IF(Belegerfassung!L5538&lt;&gt;"",IF(Belegerfassung!L5538&lt;&gt;"",IF(Belegerfassung!J5538&lt;&gt;0,VLOOKUP(Belegerfassung!L5538,Abfrage!$A$2:$C$19,2,),VLOOKUP(Belegerfassung!L5538,Abfrage!$A$2:$C$19,3,)),"")))</f>
        <v/>
      </c>
      <c r="G5530" t="str">
        <f t="shared" si="258"/>
        <v/>
      </c>
      <c r="H5530" s="31" t="str">
        <f>IF(A5530&lt;&gt;"",-Belegerfassung!J5538+Belegerfassung!K5538,"")</f>
        <v/>
      </c>
      <c r="I5530" s="49" t="str">
        <f>IFERROR(IF(H5530&lt;&gt;"",Belegerfassung!L5538*100,""),IF(OR(Belegerfassung!L5538="Leistung EU - Erlöse",Belegerfassung!L5538="Lieferungen EU-Erlöse",Belegerfassung!L5538="EUST",Belegerfassung!L5538="Bauleistungen 20%")=TRUE,"",MID(Belegerfassung!L5538,4,2)))</f>
        <v/>
      </c>
      <c r="J5530" s="6" t="str">
        <f>IF(A5530&lt;&gt;"",LEFT(Belegerfassung!D5538,40),"")</f>
        <v/>
      </c>
      <c r="K5530" t="str">
        <f>IF(A5530&lt;&gt;"",VLOOKUP(D5530,Abfrage!$F$2:$G$21,2,FALSE),"")</f>
        <v/>
      </c>
      <c r="L5530" s="6" t="str">
        <f>IF(Belegerfassung!H5538&lt;&gt;"",Belegerfassung!H5538,"")</f>
        <v/>
      </c>
      <c r="M5530" t="str">
        <f>IFERROR(IF(Belegerfassung!E5538&lt;&gt;"",VLOOKUP(Belegerfassung!E5538,Abfrage!$L$2:$M$15,2,),""),"")</f>
        <v/>
      </c>
      <c r="N5530" t="str">
        <f t="shared" si="259"/>
        <v/>
      </c>
      <c r="O5530" t="str">
        <f t="shared" si="260"/>
        <v/>
      </c>
      <c r="P5530" t="str">
        <f>IF(Belegerfassung!G5538&lt;&gt;"",CONCATENATE(Belegerfassung!G5538,".pdf"),"")</f>
        <v/>
      </c>
    </row>
    <row r="5531" spans="1:16">
      <c r="A5531" t="str">
        <f>IF(Belegerfassung!C5539&lt;&gt;"",0,"")</f>
        <v/>
      </c>
      <c r="B5531" t="str">
        <f>IFERROR(VLOOKUP(Belegerfassung!I5539,Konten!A:D,2,FALSE),"")</f>
        <v/>
      </c>
      <c r="C5531" t="str">
        <f>IF(A5531&lt;&gt;"",TEXT(Belegerfassung!C5539,"TT.MM.JJJJ"),"")</f>
        <v/>
      </c>
      <c r="D5531" t="str">
        <f>IFERROR(VLOOKUP(Belegerfassung!A5539,Abfrage!$E$2:$F$20,2,FALSE),"")</f>
        <v/>
      </c>
      <c r="E5531" t="str">
        <f>IF(A5531&lt;&gt;"",Belegerfassung!B5539,"")</f>
        <v/>
      </c>
      <c r="F5531" t="str">
        <f>IF(Belegerfassung!L5539="","",IF(Belegerfassung!L5539&lt;&gt;"",IF(Belegerfassung!L5539&lt;&gt;"",IF(Belegerfassung!J5539&lt;&gt;0,VLOOKUP(Belegerfassung!L5539,Abfrage!$A$2:$C$19,2,),VLOOKUP(Belegerfassung!L5539,Abfrage!$A$2:$C$19,3,)),"")))</f>
        <v/>
      </c>
      <c r="G5531" t="str">
        <f t="shared" si="258"/>
        <v/>
      </c>
      <c r="H5531" s="31" t="str">
        <f>IF(A5531&lt;&gt;"",-Belegerfassung!J5539+Belegerfassung!K5539,"")</f>
        <v/>
      </c>
      <c r="I5531" s="49" t="str">
        <f>IFERROR(IF(H5531&lt;&gt;"",Belegerfassung!L5539*100,""),IF(OR(Belegerfassung!L5539="Leistung EU - Erlöse",Belegerfassung!L5539="Lieferungen EU-Erlöse",Belegerfassung!L5539="EUST",Belegerfassung!L5539="Bauleistungen 20%")=TRUE,"",MID(Belegerfassung!L5539,4,2)))</f>
        <v/>
      </c>
      <c r="J5531" s="6" t="str">
        <f>IF(A5531&lt;&gt;"",LEFT(Belegerfassung!D5539,40),"")</f>
        <v/>
      </c>
      <c r="K5531" t="str">
        <f>IF(A5531&lt;&gt;"",VLOOKUP(D5531,Abfrage!$F$2:$G$21,2,FALSE),"")</f>
        <v/>
      </c>
      <c r="L5531" s="6" t="str">
        <f>IF(Belegerfassung!H5539&lt;&gt;"",Belegerfassung!H5539,"")</f>
        <v/>
      </c>
      <c r="M5531" t="str">
        <f>IFERROR(IF(Belegerfassung!E5539&lt;&gt;"",VLOOKUP(Belegerfassung!E5539,Abfrage!$L$2:$M$15,2,),""),"")</f>
        <v/>
      </c>
      <c r="N5531" t="str">
        <f t="shared" si="259"/>
        <v/>
      </c>
      <c r="O5531" t="str">
        <f t="shared" si="260"/>
        <v/>
      </c>
      <c r="P5531" t="str">
        <f>IF(Belegerfassung!G5539&lt;&gt;"",CONCATENATE(Belegerfassung!G5539,".pdf"),"")</f>
        <v/>
      </c>
    </row>
    <row r="5532" spans="1:16">
      <c r="A5532" t="str">
        <f>IF(Belegerfassung!C5540&lt;&gt;"",0,"")</f>
        <v/>
      </c>
      <c r="B5532" t="str">
        <f>IFERROR(VLOOKUP(Belegerfassung!I5540,Konten!A:D,2,FALSE),"")</f>
        <v/>
      </c>
      <c r="C5532" t="str">
        <f>IF(A5532&lt;&gt;"",TEXT(Belegerfassung!C5540,"TT.MM.JJJJ"),"")</f>
        <v/>
      </c>
      <c r="D5532" t="str">
        <f>IFERROR(VLOOKUP(Belegerfassung!A5540,Abfrage!$E$2:$F$20,2,FALSE),"")</f>
        <v/>
      </c>
      <c r="E5532" t="str">
        <f>IF(A5532&lt;&gt;"",Belegerfassung!B5540,"")</f>
        <v/>
      </c>
      <c r="F5532" t="str">
        <f>IF(Belegerfassung!L5540="","",IF(Belegerfassung!L5540&lt;&gt;"",IF(Belegerfassung!L5540&lt;&gt;"",IF(Belegerfassung!J5540&lt;&gt;0,VLOOKUP(Belegerfassung!L5540,Abfrage!$A$2:$C$19,2,),VLOOKUP(Belegerfassung!L5540,Abfrage!$A$2:$C$19,3,)),"")))</f>
        <v/>
      </c>
      <c r="G5532" t="str">
        <f t="shared" si="258"/>
        <v/>
      </c>
      <c r="H5532" s="31" t="str">
        <f>IF(A5532&lt;&gt;"",-Belegerfassung!J5540+Belegerfassung!K5540,"")</f>
        <v/>
      </c>
      <c r="I5532" s="49" t="str">
        <f>IFERROR(IF(H5532&lt;&gt;"",Belegerfassung!L5540*100,""),IF(OR(Belegerfassung!L5540="Leistung EU - Erlöse",Belegerfassung!L5540="Lieferungen EU-Erlöse",Belegerfassung!L5540="EUST",Belegerfassung!L5540="Bauleistungen 20%")=TRUE,"",MID(Belegerfassung!L5540,4,2)))</f>
        <v/>
      </c>
      <c r="J5532" s="6" t="str">
        <f>IF(A5532&lt;&gt;"",LEFT(Belegerfassung!D5540,40),"")</f>
        <v/>
      </c>
      <c r="K5532" t="str">
        <f>IF(A5532&lt;&gt;"",VLOOKUP(D5532,Abfrage!$F$2:$G$21,2,FALSE),"")</f>
        <v/>
      </c>
      <c r="L5532" s="6" t="str">
        <f>IF(Belegerfassung!H5540&lt;&gt;"",Belegerfassung!H5540,"")</f>
        <v/>
      </c>
      <c r="M5532" t="str">
        <f>IFERROR(IF(Belegerfassung!E5540&lt;&gt;"",VLOOKUP(Belegerfassung!E5540,Abfrage!$L$2:$M$15,2,),""),"")</f>
        <v/>
      </c>
      <c r="N5532" t="str">
        <f t="shared" si="259"/>
        <v/>
      </c>
      <c r="O5532" t="str">
        <f t="shared" si="260"/>
        <v/>
      </c>
      <c r="P5532" t="str">
        <f>IF(Belegerfassung!G5540&lt;&gt;"",CONCATENATE(Belegerfassung!G5540,".pdf"),"")</f>
        <v/>
      </c>
    </row>
    <row r="5533" spans="1:16">
      <c r="A5533" t="str">
        <f>IF(Belegerfassung!C5541&lt;&gt;"",0,"")</f>
        <v/>
      </c>
      <c r="B5533" t="str">
        <f>IFERROR(VLOOKUP(Belegerfassung!I5541,Konten!A:D,2,FALSE),"")</f>
        <v/>
      </c>
      <c r="C5533" t="str">
        <f>IF(A5533&lt;&gt;"",TEXT(Belegerfassung!C5541,"TT.MM.JJJJ"),"")</f>
        <v/>
      </c>
      <c r="D5533" t="str">
        <f>IFERROR(VLOOKUP(Belegerfassung!A5541,Abfrage!$E$2:$F$20,2,FALSE),"")</f>
        <v/>
      </c>
      <c r="E5533" t="str">
        <f>IF(A5533&lt;&gt;"",Belegerfassung!B5541,"")</f>
        <v/>
      </c>
      <c r="F5533" t="str">
        <f>IF(Belegerfassung!L5541="","",IF(Belegerfassung!L5541&lt;&gt;"",IF(Belegerfassung!L5541&lt;&gt;"",IF(Belegerfassung!J5541&lt;&gt;0,VLOOKUP(Belegerfassung!L5541,Abfrage!$A$2:$C$19,2,),VLOOKUP(Belegerfassung!L5541,Abfrage!$A$2:$C$19,3,)),"")))</f>
        <v/>
      </c>
      <c r="G5533" t="str">
        <f t="shared" si="258"/>
        <v/>
      </c>
      <c r="H5533" s="31" t="str">
        <f>IF(A5533&lt;&gt;"",-Belegerfassung!J5541+Belegerfassung!K5541,"")</f>
        <v/>
      </c>
      <c r="I5533" s="49" t="str">
        <f>IFERROR(IF(H5533&lt;&gt;"",Belegerfassung!L5541*100,""),IF(OR(Belegerfassung!L5541="Leistung EU - Erlöse",Belegerfassung!L5541="Lieferungen EU-Erlöse",Belegerfassung!L5541="EUST",Belegerfassung!L5541="Bauleistungen 20%")=TRUE,"",MID(Belegerfassung!L5541,4,2)))</f>
        <v/>
      </c>
      <c r="J5533" s="6" t="str">
        <f>IF(A5533&lt;&gt;"",LEFT(Belegerfassung!D5541,40),"")</f>
        <v/>
      </c>
      <c r="K5533" t="str">
        <f>IF(A5533&lt;&gt;"",VLOOKUP(D5533,Abfrage!$F$2:$G$21,2,FALSE),"")</f>
        <v/>
      </c>
      <c r="L5533" s="6" t="str">
        <f>IF(Belegerfassung!H5541&lt;&gt;"",Belegerfassung!H5541,"")</f>
        <v/>
      </c>
      <c r="M5533" t="str">
        <f>IFERROR(IF(Belegerfassung!E5541&lt;&gt;"",VLOOKUP(Belegerfassung!E5541,Abfrage!$L$2:$M$15,2,),""),"")</f>
        <v/>
      </c>
      <c r="N5533" t="str">
        <f t="shared" si="259"/>
        <v/>
      </c>
      <c r="O5533" t="str">
        <f t="shared" si="260"/>
        <v/>
      </c>
      <c r="P5533" t="str">
        <f>IF(Belegerfassung!G5541&lt;&gt;"",CONCATENATE(Belegerfassung!G5541,".pdf"),"")</f>
        <v/>
      </c>
    </row>
    <row r="5534" spans="1:16">
      <c r="A5534" t="str">
        <f>IF(Belegerfassung!C5542&lt;&gt;"",0,"")</f>
        <v/>
      </c>
      <c r="B5534" t="str">
        <f>IFERROR(VLOOKUP(Belegerfassung!I5542,Konten!A:D,2,FALSE),"")</f>
        <v/>
      </c>
      <c r="C5534" t="str">
        <f>IF(A5534&lt;&gt;"",TEXT(Belegerfassung!C5542,"TT.MM.JJJJ"),"")</f>
        <v/>
      </c>
      <c r="D5534" t="str">
        <f>IFERROR(VLOOKUP(Belegerfassung!A5542,Abfrage!$E$2:$F$20,2,FALSE),"")</f>
        <v/>
      </c>
      <c r="E5534" t="str">
        <f>IF(A5534&lt;&gt;"",Belegerfassung!B5542,"")</f>
        <v/>
      </c>
      <c r="F5534" t="str">
        <f>IF(Belegerfassung!L5542="","",IF(Belegerfassung!L5542&lt;&gt;"",IF(Belegerfassung!L5542&lt;&gt;"",IF(Belegerfassung!J5542&lt;&gt;0,VLOOKUP(Belegerfassung!L5542,Abfrage!$A$2:$C$19,2,),VLOOKUP(Belegerfassung!L5542,Abfrage!$A$2:$C$19,3,)),"")))</f>
        <v/>
      </c>
      <c r="G5534" t="str">
        <f t="shared" si="258"/>
        <v/>
      </c>
      <c r="H5534" s="31" t="str">
        <f>IF(A5534&lt;&gt;"",-Belegerfassung!J5542+Belegerfassung!K5542,"")</f>
        <v/>
      </c>
      <c r="I5534" s="49" t="str">
        <f>IFERROR(IF(H5534&lt;&gt;"",Belegerfassung!L5542*100,""),IF(OR(Belegerfassung!L5542="Leistung EU - Erlöse",Belegerfassung!L5542="Lieferungen EU-Erlöse",Belegerfassung!L5542="EUST",Belegerfassung!L5542="Bauleistungen 20%")=TRUE,"",MID(Belegerfassung!L5542,4,2)))</f>
        <v/>
      </c>
      <c r="J5534" s="6" t="str">
        <f>IF(A5534&lt;&gt;"",LEFT(Belegerfassung!D5542,40),"")</f>
        <v/>
      </c>
      <c r="K5534" t="str">
        <f>IF(A5534&lt;&gt;"",VLOOKUP(D5534,Abfrage!$F$2:$G$21,2,FALSE),"")</f>
        <v/>
      </c>
      <c r="L5534" s="6" t="str">
        <f>IF(Belegerfassung!H5542&lt;&gt;"",Belegerfassung!H5542,"")</f>
        <v/>
      </c>
      <c r="M5534" t="str">
        <f>IFERROR(IF(Belegerfassung!E5542&lt;&gt;"",VLOOKUP(Belegerfassung!E5542,Abfrage!$L$2:$M$15,2,),""),"")</f>
        <v/>
      </c>
      <c r="N5534" t="str">
        <f t="shared" si="259"/>
        <v/>
      </c>
      <c r="O5534" t="str">
        <f t="shared" si="260"/>
        <v/>
      </c>
      <c r="P5534" t="str">
        <f>IF(Belegerfassung!G5542&lt;&gt;"",CONCATENATE(Belegerfassung!G5542,".pdf"),"")</f>
        <v/>
      </c>
    </row>
    <row r="5535" spans="1:16">
      <c r="A5535" t="str">
        <f>IF(Belegerfassung!C5543&lt;&gt;"",0,"")</f>
        <v/>
      </c>
      <c r="B5535" t="str">
        <f>IFERROR(VLOOKUP(Belegerfassung!I5543,Konten!A:D,2,FALSE),"")</f>
        <v/>
      </c>
      <c r="C5535" t="str">
        <f>IF(A5535&lt;&gt;"",TEXT(Belegerfassung!C5543,"TT.MM.JJJJ"),"")</f>
        <v/>
      </c>
      <c r="D5535" t="str">
        <f>IFERROR(VLOOKUP(Belegerfassung!A5543,Abfrage!$E$2:$F$20,2,FALSE),"")</f>
        <v/>
      </c>
      <c r="E5535" t="str">
        <f>IF(A5535&lt;&gt;"",Belegerfassung!B5543,"")</f>
        <v/>
      </c>
      <c r="F5535" t="str">
        <f>IF(Belegerfassung!L5543="","",IF(Belegerfassung!L5543&lt;&gt;"",IF(Belegerfassung!L5543&lt;&gt;"",IF(Belegerfassung!J5543&lt;&gt;0,VLOOKUP(Belegerfassung!L5543,Abfrage!$A$2:$C$19,2,),VLOOKUP(Belegerfassung!L5543,Abfrage!$A$2:$C$19,3,)),"")))</f>
        <v/>
      </c>
      <c r="G5535" t="str">
        <f t="shared" si="258"/>
        <v/>
      </c>
      <c r="H5535" s="31" t="str">
        <f>IF(A5535&lt;&gt;"",-Belegerfassung!J5543+Belegerfassung!K5543,"")</f>
        <v/>
      </c>
      <c r="I5535" s="49" t="str">
        <f>IFERROR(IF(H5535&lt;&gt;"",Belegerfassung!L5543*100,""),IF(OR(Belegerfassung!L5543="Leistung EU - Erlöse",Belegerfassung!L5543="Lieferungen EU-Erlöse",Belegerfassung!L5543="EUST",Belegerfassung!L5543="Bauleistungen 20%")=TRUE,"",MID(Belegerfassung!L5543,4,2)))</f>
        <v/>
      </c>
      <c r="J5535" s="6" t="str">
        <f>IF(A5535&lt;&gt;"",LEFT(Belegerfassung!D5543,40),"")</f>
        <v/>
      </c>
      <c r="K5535" t="str">
        <f>IF(A5535&lt;&gt;"",VLOOKUP(D5535,Abfrage!$F$2:$G$21,2,FALSE),"")</f>
        <v/>
      </c>
      <c r="L5535" s="6" t="str">
        <f>IF(Belegerfassung!H5543&lt;&gt;"",Belegerfassung!H5543,"")</f>
        <v/>
      </c>
      <c r="M5535" t="str">
        <f>IFERROR(IF(Belegerfassung!E5543&lt;&gt;"",VLOOKUP(Belegerfassung!E5543,Abfrage!$L$2:$M$15,2,),""),"")</f>
        <v/>
      </c>
      <c r="N5535" t="str">
        <f t="shared" si="259"/>
        <v/>
      </c>
      <c r="O5535" t="str">
        <f t="shared" si="260"/>
        <v/>
      </c>
      <c r="P5535" t="str">
        <f>IF(Belegerfassung!G5543&lt;&gt;"",CONCATENATE(Belegerfassung!G5543,".pdf"),"")</f>
        <v/>
      </c>
    </row>
    <row r="5536" spans="1:16">
      <c r="A5536" t="str">
        <f>IF(Belegerfassung!C5544&lt;&gt;"",0,"")</f>
        <v/>
      </c>
      <c r="B5536" t="str">
        <f>IFERROR(VLOOKUP(Belegerfassung!I5544,Konten!A:D,2,FALSE),"")</f>
        <v/>
      </c>
      <c r="C5536" t="str">
        <f>IF(A5536&lt;&gt;"",TEXT(Belegerfassung!C5544,"TT.MM.JJJJ"),"")</f>
        <v/>
      </c>
      <c r="D5536" t="str">
        <f>IFERROR(VLOOKUP(Belegerfassung!A5544,Abfrage!$E$2:$F$20,2,FALSE),"")</f>
        <v/>
      </c>
      <c r="E5536" t="str">
        <f>IF(A5536&lt;&gt;"",Belegerfassung!B5544,"")</f>
        <v/>
      </c>
      <c r="F5536" t="str">
        <f>IF(Belegerfassung!L5544="","",IF(Belegerfassung!L5544&lt;&gt;"",IF(Belegerfassung!L5544&lt;&gt;"",IF(Belegerfassung!J5544&lt;&gt;0,VLOOKUP(Belegerfassung!L5544,Abfrage!$A$2:$C$19,2,),VLOOKUP(Belegerfassung!L5544,Abfrage!$A$2:$C$19,3,)),"")))</f>
        <v/>
      </c>
      <c r="G5536" t="str">
        <f t="shared" si="258"/>
        <v/>
      </c>
      <c r="H5536" s="31" t="str">
        <f>IF(A5536&lt;&gt;"",-Belegerfassung!J5544+Belegerfassung!K5544,"")</f>
        <v/>
      </c>
      <c r="I5536" s="49" t="str">
        <f>IFERROR(IF(H5536&lt;&gt;"",Belegerfassung!L5544*100,""),IF(OR(Belegerfassung!L5544="Leistung EU - Erlöse",Belegerfassung!L5544="Lieferungen EU-Erlöse",Belegerfassung!L5544="EUST",Belegerfassung!L5544="Bauleistungen 20%")=TRUE,"",MID(Belegerfassung!L5544,4,2)))</f>
        <v/>
      </c>
      <c r="J5536" s="6" t="str">
        <f>IF(A5536&lt;&gt;"",LEFT(Belegerfassung!D5544,40),"")</f>
        <v/>
      </c>
      <c r="K5536" t="str">
        <f>IF(A5536&lt;&gt;"",VLOOKUP(D5536,Abfrage!$F$2:$G$21,2,FALSE),"")</f>
        <v/>
      </c>
      <c r="L5536" s="6" t="str">
        <f>IF(Belegerfassung!H5544&lt;&gt;"",Belegerfassung!H5544,"")</f>
        <v/>
      </c>
      <c r="M5536" t="str">
        <f>IFERROR(IF(Belegerfassung!E5544&lt;&gt;"",VLOOKUP(Belegerfassung!E5544,Abfrage!$L$2:$M$15,2,),""),"")</f>
        <v/>
      </c>
      <c r="N5536" t="str">
        <f t="shared" si="259"/>
        <v/>
      </c>
      <c r="O5536" t="str">
        <f t="shared" si="260"/>
        <v/>
      </c>
      <c r="P5536" t="str">
        <f>IF(Belegerfassung!G5544&lt;&gt;"",CONCATENATE(Belegerfassung!G5544,".pdf"),"")</f>
        <v/>
      </c>
    </row>
    <row r="5537" spans="1:16">
      <c r="A5537" t="str">
        <f>IF(Belegerfassung!C5545&lt;&gt;"",0,"")</f>
        <v/>
      </c>
      <c r="B5537" t="str">
        <f>IFERROR(VLOOKUP(Belegerfassung!I5545,Konten!A:D,2,FALSE),"")</f>
        <v/>
      </c>
      <c r="C5537" t="str">
        <f>IF(A5537&lt;&gt;"",TEXT(Belegerfassung!C5545,"TT.MM.JJJJ"),"")</f>
        <v/>
      </c>
      <c r="D5537" t="str">
        <f>IFERROR(VLOOKUP(Belegerfassung!A5545,Abfrage!$E$2:$F$20,2,FALSE),"")</f>
        <v/>
      </c>
      <c r="E5537" t="str">
        <f>IF(A5537&lt;&gt;"",Belegerfassung!B5545,"")</f>
        <v/>
      </c>
      <c r="F5537" t="str">
        <f>IF(Belegerfassung!L5545="","",IF(Belegerfassung!L5545&lt;&gt;"",IF(Belegerfassung!L5545&lt;&gt;"",IF(Belegerfassung!J5545&lt;&gt;0,VLOOKUP(Belegerfassung!L5545,Abfrage!$A$2:$C$19,2,),VLOOKUP(Belegerfassung!L5545,Abfrage!$A$2:$C$19,3,)),"")))</f>
        <v/>
      </c>
      <c r="G5537" t="str">
        <f t="shared" si="258"/>
        <v/>
      </c>
      <c r="H5537" s="31" t="str">
        <f>IF(A5537&lt;&gt;"",-Belegerfassung!J5545+Belegerfassung!K5545,"")</f>
        <v/>
      </c>
      <c r="I5537" s="49" t="str">
        <f>IFERROR(IF(H5537&lt;&gt;"",Belegerfassung!L5545*100,""),IF(OR(Belegerfassung!L5545="Leistung EU - Erlöse",Belegerfassung!L5545="Lieferungen EU-Erlöse",Belegerfassung!L5545="EUST",Belegerfassung!L5545="Bauleistungen 20%")=TRUE,"",MID(Belegerfassung!L5545,4,2)))</f>
        <v/>
      </c>
      <c r="J5537" s="6" t="str">
        <f>IF(A5537&lt;&gt;"",LEFT(Belegerfassung!D5545,40),"")</f>
        <v/>
      </c>
      <c r="K5537" t="str">
        <f>IF(A5537&lt;&gt;"",VLOOKUP(D5537,Abfrage!$F$2:$G$21,2,FALSE),"")</f>
        <v/>
      </c>
      <c r="L5537" s="6" t="str">
        <f>IF(Belegerfassung!H5545&lt;&gt;"",Belegerfassung!H5545,"")</f>
        <v/>
      </c>
      <c r="M5537" t="str">
        <f>IFERROR(IF(Belegerfassung!E5545&lt;&gt;"",VLOOKUP(Belegerfassung!E5545,Abfrage!$L$2:$M$15,2,),""),"")</f>
        <v/>
      </c>
      <c r="N5537" t="str">
        <f t="shared" si="259"/>
        <v/>
      </c>
      <c r="O5537" t="str">
        <f t="shared" si="260"/>
        <v/>
      </c>
      <c r="P5537" t="str">
        <f>IF(Belegerfassung!G5545&lt;&gt;"",CONCATENATE(Belegerfassung!G5545,".pdf"),"")</f>
        <v/>
      </c>
    </row>
    <row r="5538" spans="1:16">
      <c r="A5538" t="str">
        <f>IF(Belegerfassung!C5546&lt;&gt;"",0,"")</f>
        <v/>
      </c>
      <c r="B5538" t="str">
        <f>IFERROR(VLOOKUP(Belegerfassung!I5546,Konten!A:D,2,FALSE),"")</f>
        <v/>
      </c>
      <c r="C5538" t="str">
        <f>IF(A5538&lt;&gt;"",TEXT(Belegerfassung!C5546,"TT.MM.JJJJ"),"")</f>
        <v/>
      </c>
      <c r="D5538" t="str">
        <f>IFERROR(VLOOKUP(Belegerfassung!A5546,Abfrage!$E$2:$F$20,2,FALSE),"")</f>
        <v/>
      </c>
      <c r="E5538" t="str">
        <f>IF(A5538&lt;&gt;"",Belegerfassung!B5546,"")</f>
        <v/>
      </c>
      <c r="F5538" t="str">
        <f>IF(Belegerfassung!L5546="","",IF(Belegerfassung!L5546&lt;&gt;"",IF(Belegerfassung!L5546&lt;&gt;"",IF(Belegerfassung!J5546&lt;&gt;0,VLOOKUP(Belegerfassung!L5546,Abfrage!$A$2:$C$19,2,),VLOOKUP(Belegerfassung!L5546,Abfrage!$A$2:$C$19,3,)),"")))</f>
        <v/>
      </c>
      <c r="G5538" t="str">
        <f t="shared" si="258"/>
        <v/>
      </c>
      <c r="H5538" s="31" t="str">
        <f>IF(A5538&lt;&gt;"",-Belegerfassung!J5546+Belegerfassung!K5546,"")</f>
        <v/>
      </c>
      <c r="I5538" s="49" t="str">
        <f>IFERROR(IF(H5538&lt;&gt;"",Belegerfassung!L5546*100,""),IF(OR(Belegerfassung!L5546="Leistung EU - Erlöse",Belegerfassung!L5546="Lieferungen EU-Erlöse",Belegerfassung!L5546="EUST",Belegerfassung!L5546="Bauleistungen 20%")=TRUE,"",MID(Belegerfassung!L5546,4,2)))</f>
        <v/>
      </c>
      <c r="J5538" s="6" t="str">
        <f>IF(A5538&lt;&gt;"",LEFT(Belegerfassung!D5546,40),"")</f>
        <v/>
      </c>
      <c r="K5538" t="str">
        <f>IF(A5538&lt;&gt;"",VLOOKUP(D5538,Abfrage!$F$2:$G$21,2,FALSE),"")</f>
        <v/>
      </c>
      <c r="L5538" s="6" t="str">
        <f>IF(Belegerfassung!H5546&lt;&gt;"",Belegerfassung!H5546,"")</f>
        <v/>
      </c>
      <c r="M5538" t="str">
        <f>IFERROR(IF(Belegerfassung!E5546&lt;&gt;"",VLOOKUP(Belegerfassung!E5546,Abfrage!$L$2:$M$15,2,),""),"")</f>
        <v/>
      </c>
      <c r="N5538" t="str">
        <f t="shared" si="259"/>
        <v/>
      </c>
      <c r="O5538" t="str">
        <f t="shared" si="260"/>
        <v/>
      </c>
      <c r="P5538" t="str">
        <f>IF(Belegerfassung!G5546&lt;&gt;"",CONCATENATE(Belegerfassung!G5546,".pdf"),"")</f>
        <v/>
      </c>
    </row>
    <row r="5539" spans="1:16">
      <c r="A5539" t="str">
        <f>IF(Belegerfassung!C5547&lt;&gt;"",0,"")</f>
        <v/>
      </c>
      <c r="B5539" t="str">
        <f>IFERROR(VLOOKUP(Belegerfassung!I5547,Konten!A:D,2,FALSE),"")</f>
        <v/>
      </c>
      <c r="C5539" t="str">
        <f>IF(A5539&lt;&gt;"",TEXT(Belegerfassung!C5547,"TT.MM.JJJJ"),"")</f>
        <v/>
      </c>
      <c r="D5539" t="str">
        <f>IFERROR(VLOOKUP(Belegerfassung!A5547,Abfrage!$E$2:$F$20,2,FALSE),"")</f>
        <v/>
      </c>
      <c r="E5539" t="str">
        <f>IF(A5539&lt;&gt;"",Belegerfassung!B5547,"")</f>
        <v/>
      </c>
      <c r="F5539" t="str">
        <f>IF(Belegerfassung!L5547="","",IF(Belegerfassung!L5547&lt;&gt;"",IF(Belegerfassung!L5547&lt;&gt;"",IF(Belegerfassung!J5547&lt;&gt;0,VLOOKUP(Belegerfassung!L5547,Abfrage!$A$2:$C$19,2,),VLOOKUP(Belegerfassung!L5547,Abfrage!$A$2:$C$19,3,)),"")))</f>
        <v/>
      </c>
      <c r="G5539" t="str">
        <f t="shared" si="258"/>
        <v/>
      </c>
      <c r="H5539" s="31" t="str">
        <f>IF(A5539&lt;&gt;"",-Belegerfassung!J5547+Belegerfassung!K5547,"")</f>
        <v/>
      </c>
      <c r="I5539" s="49" t="str">
        <f>IFERROR(IF(H5539&lt;&gt;"",Belegerfassung!L5547*100,""),IF(OR(Belegerfassung!L5547="Leistung EU - Erlöse",Belegerfassung!L5547="Lieferungen EU-Erlöse",Belegerfassung!L5547="EUST",Belegerfassung!L5547="Bauleistungen 20%")=TRUE,"",MID(Belegerfassung!L5547,4,2)))</f>
        <v/>
      </c>
      <c r="J5539" s="6" t="str">
        <f>IF(A5539&lt;&gt;"",LEFT(Belegerfassung!D5547,40),"")</f>
        <v/>
      </c>
      <c r="K5539" t="str">
        <f>IF(A5539&lt;&gt;"",VLOOKUP(D5539,Abfrage!$F$2:$G$21,2,FALSE),"")</f>
        <v/>
      </c>
      <c r="L5539" s="6" t="str">
        <f>IF(Belegerfassung!H5547&lt;&gt;"",Belegerfassung!H5547,"")</f>
        <v/>
      </c>
      <c r="M5539" t="str">
        <f>IFERROR(IF(Belegerfassung!E5547&lt;&gt;"",VLOOKUP(Belegerfassung!E5547,Abfrage!$L$2:$M$15,2,),""),"")</f>
        <v/>
      </c>
      <c r="N5539" t="str">
        <f t="shared" si="259"/>
        <v/>
      </c>
      <c r="O5539" t="str">
        <f t="shared" si="260"/>
        <v/>
      </c>
      <c r="P5539" t="str">
        <f>IF(Belegerfassung!G5547&lt;&gt;"",CONCATENATE(Belegerfassung!G5547,".pdf"),"")</f>
        <v/>
      </c>
    </row>
    <row r="5540" spans="1:16">
      <c r="A5540" t="str">
        <f>IF(Belegerfassung!C5548&lt;&gt;"",0,"")</f>
        <v/>
      </c>
      <c r="B5540" t="str">
        <f>IFERROR(VLOOKUP(Belegerfassung!I5548,Konten!A:D,2,FALSE),"")</f>
        <v/>
      </c>
      <c r="C5540" t="str">
        <f>IF(A5540&lt;&gt;"",TEXT(Belegerfassung!C5548,"TT.MM.JJJJ"),"")</f>
        <v/>
      </c>
      <c r="D5540" t="str">
        <f>IFERROR(VLOOKUP(Belegerfassung!A5548,Abfrage!$E$2:$F$20,2,FALSE),"")</f>
        <v/>
      </c>
      <c r="E5540" t="str">
        <f>IF(A5540&lt;&gt;"",Belegerfassung!B5548,"")</f>
        <v/>
      </c>
      <c r="F5540" t="str">
        <f>IF(Belegerfassung!L5548="","",IF(Belegerfassung!L5548&lt;&gt;"",IF(Belegerfassung!L5548&lt;&gt;"",IF(Belegerfassung!J5548&lt;&gt;0,VLOOKUP(Belegerfassung!L5548,Abfrage!$A$2:$C$19,2,),VLOOKUP(Belegerfassung!L5548,Abfrage!$A$2:$C$19,3,)),"")))</f>
        <v/>
      </c>
      <c r="G5540" t="str">
        <f t="shared" si="258"/>
        <v/>
      </c>
      <c r="H5540" s="31" t="str">
        <f>IF(A5540&lt;&gt;"",-Belegerfassung!J5548+Belegerfassung!K5548,"")</f>
        <v/>
      </c>
      <c r="I5540" s="49" t="str">
        <f>IFERROR(IF(H5540&lt;&gt;"",Belegerfassung!L5548*100,""),IF(OR(Belegerfassung!L5548="Leistung EU - Erlöse",Belegerfassung!L5548="Lieferungen EU-Erlöse",Belegerfassung!L5548="EUST",Belegerfassung!L5548="Bauleistungen 20%")=TRUE,"",MID(Belegerfassung!L5548,4,2)))</f>
        <v/>
      </c>
      <c r="J5540" s="6" t="str">
        <f>IF(A5540&lt;&gt;"",LEFT(Belegerfassung!D5548,40),"")</f>
        <v/>
      </c>
      <c r="K5540" t="str">
        <f>IF(A5540&lt;&gt;"",VLOOKUP(D5540,Abfrage!$F$2:$G$21,2,FALSE),"")</f>
        <v/>
      </c>
      <c r="L5540" s="6" t="str">
        <f>IF(Belegerfassung!H5548&lt;&gt;"",Belegerfassung!H5548,"")</f>
        <v/>
      </c>
      <c r="M5540" t="str">
        <f>IFERROR(IF(Belegerfassung!E5548&lt;&gt;"",VLOOKUP(Belegerfassung!E5548,Abfrage!$L$2:$M$15,2,),""),"")</f>
        <v/>
      </c>
      <c r="N5540" t="str">
        <f t="shared" si="259"/>
        <v/>
      </c>
      <c r="O5540" t="str">
        <f t="shared" si="260"/>
        <v/>
      </c>
      <c r="P5540" t="str">
        <f>IF(Belegerfassung!G5548&lt;&gt;"",CONCATENATE(Belegerfassung!G5548,".pdf"),"")</f>
        <v/>
      </c>
    </row>
    <row r="5541" spans="1:16">
      <c r="A5541" t="str">
        <f>IF(Belegerfassung!C5549&lt;&gt;"",0,"")</f>
        <v/>
      </c>
      <c r="B5541" t="str">
        <f>IFERROR(VLOOKUP(Belegerfassung!I5549,Konten!A:D,2,FALSE),"")</f>
        <v/>
      </c>
      <c r="C5541" t="str">
        <f>IF(A5541&lt;&gt;"",TEXT(Belegerfassung!C5549,"TT.MM.JJJJ"),"")</f>
        <v/>
      </c>
      <c r="D5541" t="str">
        <f>IFERROR(VLOOKUP(Belegerfassung!A5549,Abfrage!$E$2:$F$20,2,FALSE),"")</f>
        <v/>
      </c>
      <c r="E5541" t="str">
        <f>IF(A5541&lt;&gt;"",Belegerfassung!B5549,"")</f>
        <v/>
      </c>
      <c r="F5541" t="str">
        <f>IF(Belegerfassung!L5549="","",IF(Belegerfassung!L5549&lt;&gt;"",IF(Belegerfassung!L5549&lt;&gt;"",IF(Belegerfassung!J5549&lt;&gt;0,VLOOKUP(Belegerfassung!L5549,Abfrage!$A$2:$C$19,2,),VLOOKUP(Belegerfassung!L5549,Abfrage!$A$2:$C$19,3,)),"")))</f>
        <v/>
      </c>
      <c r="G5541" t="str">
        <f t="shared" si="258"/>
        <v/>
      </c>
      <c r="H5541" s="31" t="str">
        <f>IF(A5541&lt;&gt;"",-Belegerfassung!J5549+Belegerfassung!K5549,"")</f>
        <v/>
      </c>
      <c r="I5541" s="49" t="str">
        <f>IFERROR(IF(H5541&lt;&gt;"",Belegerfassung!L5549*100,""),IF(OR(Belegerfassung!L5549="Leistung EU - Erlöse",Belegerfassung!L5549="Lieferungen EU-Erlöse",Belegerfassung!L5549="EUST",Belegerfassung!L5549="Bauleistungen 20%")=TRUE,"",MID(Belegerfassung!L5549,4,2)))</f>
        <v/>
      </c>
      <c r="J5541" s="6" t="str">
        <f>IF(A5541&lt;&gt;"",LEFT(Belegerfassung!D5549,40),"")</f>
        <v/>
      </c>
      <c r="K5541" t="str">
        <f>IF(A5541&lt;&gt;"",VLOOKUP(D5541,Abfrage!$F$2:$G$21,2,FALSE),"")</f>
        <v/>
      </c>
      <c r="L5541" s="6" t="str">
        <f>IF(Belegerfassung!H5549&lt;&gt;"",Belegerfassung!H5549,"")</f>
        <v/>
      </c>
      <c r="M5541" t="str">
        <f>IFERROR(IF(Belegerfassung!E5549&lt;&gt;"",VLOOKUP(Belegerfassung!E5549,Abfrage!$L$2:$M$15,2,),""),"")</f>
        <v/>
      </c>
      <c r="N5541" t="str">
        <f t="shared" si="259"/>
        <v/>
      </c>
      <c r="O5541" t="str">
        <f t="shared" si="260"/>
        <v/>
      </c>
      <c r="P5541" t="str">
        <f>IF(Belegerfassung!G5549&lt;&gt;"",CONCATENATE(Belegerfassung!G5549,".pdf"),"")</f>
        <v/>
      </c>
    </row>
    <row r="5542" spans="1:16">
      <c r="A5542" t="str">
        <f>IF(Belegerfassung!C5550&lt;&gt;"",0,"")</f>
        <v/>
      </c>
      <c r="B5542" t="str">
        <f>IFERROR(VLOOKUP(Belegerfassung!I5550,Konten!A:D,2,FALSE),"")</f>
        <v/>
      </c>
      <c r="C5542" t="str">
        <f>IF(A5542&lt;&gt;"",TEXT(Belegerfassung!C5550,"TT.MM.JJJJ"),"")</f>
        <v/>
      </c>
      <c r="D5542" t="str">
        <f>IFERROR(VLOOKUP(Belegerfassung!A5550,Abfrage!$E$2:$F$20,2,FALSE),"")</f>
        <v/>
      </c>
      <c r="E5542" t="str">
        <f>IF(A5542&lt;&gt;"",Belegerfassung!B5550,"")</f>
        <v/>
      </c>
      <c r="F5542" t="str">
        <f>IF(Belegerfassung!L5550="","",IF(Belegerfassung!L5550&lt;&gt;"",IF(Belegerfassung!L5550&lt;&gt;"",IF(Belegerfassung!J5550&lt;&gt;0,VLOOKUP(Belegerfassung!L5550,Abfrage!$A$2:$C$19,2,),VLOOKUP(Belegerfassung!L5550,Abfrage!$A$2:$C$19,3,)),"")))</f>
        <v/>
      </c>
      <c r="G5542" t="str">
        <f t="shared" si="258"/>
        <v/>
      </c>
      <c r="H5542" s="31" t="str">
        <f>IF(A5542&lt;&gt;"",-Belegerfassung!J5550+Belegerfassung!K5550,"")</f>
        <v/>
      </c>
      <c r="I5542" s="49" t="str">
        <f>IFERROR(IF(H5542&lt;&gt;"",Belegerfassung!L5550*100,""),IF(OR(Belegerfassung!L5550="Leistung EU - Erlöse",Belegerfassung!L5550="Lieferungen EU-Erlöse",Belegerfassung!L5550="EUST",Belegerfassung!L5550="Bauleistungen 20%")=TRUE,"",MID(Belegerfassung!L5550,4,2)))</f>
        <v/>
      </c>
      <c r="J5542" s="6" t="str">
        <f>IF(A5542&lt;&gt;"",LEFT(Belegerfassung!D5550,40),"")</f>
        <v/>
      </c>
      <c r="K5542" t="str">
        <f>IF(A5542&lt;&gt;"",VLOOKUP(D5542,Abfrage!$F$2:$G$21,2,FALSE),"")</f>
        <v/>
      </c>
      <c r="L5542" s="6" t="str">
        <f>IF(Belegerfassung!H5550&lt;&gt;"",Belegerfassung!H5550,"")</f>
        <v/>
      </c>
      <c r="M5542" t="str">
        <f>IFERROR(IF(Belegerfassung!E5550&lt;&gt;"",VLOOKUP(Belegerfassung!E5550,Abfrage!$L$2:$M$15,2,),""),"")</f>
        <v/>
      </c>
      <c r="N5542" t="str">
        <f t="shared" si="259"/>
        <v/>
      </c>
      <c r="O5542" t="str">
        <f t="shared" si="260"/>
        <v/>
      </c>
      <c r="P5542" t="str">
        <f>IF(Belegerfassung!G5550&lt;&gt;"",CONCATENATE(Belegerfassung!G5550,".pdf"),"")</f>
        <v/>
      </c>
    </row>
    <row r="5543" spans="1:16">
      <c r="A5543" t="str">
        <f>IF(Belegerfassung!C5551&lt;&gt;"",0,"")</f>
        <v/>
      </c>
      <c r="B5543" t="str">
        <f>IFERROR(VLOOKUP(Belegerfassung!I5551,Konten!A:D,2,FALSE),"")</f>
        <v/>
      </c>
      <c r="C5543" t="str">
        <f>IF(A5543&lt;&gt;"",TEXT(Belegerfassung!C5551,"TT.MM.JJJJ"),"")</f>
        <v/>
      </c>
      <c r="D5543" t="str">
        <f>IFERROR(VLOOKUP(Belegerfassung!A5551,Abfrage!$E$2:$F$20,2,FALSE),"")</f>
        <v/>
      </c>
      <c r="E5543" t="str">
        <f>IF(A5543&lt;&gt;"",Belegerfassung!B5551,"")</f>
        <v/>
      </c>
      <c r="F5543" t="str">
        <f>IF(Belegerfassung!L5551="","",IF(Belegerfassung!L5551&lt;&gt;"",IF(Belegerfassung!L5551&lt;&gt;"",IF(Belegerfassung!J5551&lt;&gt;0,VLOOKUP(Belegerfassung!L5551,Abfrage!$A$2:$C$19,2,),VLOOKUP(Belegerfassung!L5551,Abfrage!$A$2:$C$19,3,)),"")))</f>
        <v/>
      </c>
      <c r="G5543" t="str">
        <f t="shared" si="258"/>
        <v/>
      </c>
      <c r="H5543" s="31" t="str">
        <f>IF(A5543&lt;&gt;"",-Belegerfassung!J5551+Belegerfassung!K5551,"")</f>
        <v/>
      </c>
      <c r="I5543" s="49" t="str">
        <f>IFERROR(IF(H5543&lt;&gt;"",Belegerfassung!L5551*100,""),IF(OR(Belegerfassung!L5551="Leistung EU - Erlöse",Belegerfassung!L5551="Lieferungen EU-Erlöse",Belegerfassung!L5551="EUST",Belegerfassung!L5551="Bauleistungen 20%")=TRUE,"",MID(Belegerfassung!L5551,4,2)))</f>
        <v/>
      </c>
      <c r="J5543" s="6" t="str">
        <f>IF(A5543&lt;&gt;"",LEFT(Belegerfassung!D5551,40),"")</f>
        <v/>
      </c>
      <c r="K5543" t="str">
        <f>IF(A5543&lt;&gt;"",VLOOKUP(D5543,Abfrage!$F$2:$G$21,2,FALSE),"")</f>
        <v/>
      </c>
      <c r="L5543" s="6" t="str">
        <f>IF(Belegerfassung!H5551&lt;&gt;"",Belegerfassung!H5551,"")</f>
        <v/>
      </c>
      <c r="M5543" t="str">
        <f>IFERROR(IF(Belegerfassung!E5551&lt;&gt;"",VLOOKUP(Belegerfassung!E5551,Abfrage!$L$2:$M$15,2,),""),"")</f>
        <v/>
      </c>
      <c r="N5543" t="str">
        <f t="shared" si="259"/>
        <v/>
      </c>
      <c r="O5543" t="str">
        <f t="shared" si="260"/>
        <v/>
      </c>
      <c r="P5543" t="str">
        <f>IF(Belegerfassung!G5551&lt;&gt;"",CONCATENATE(Belegerfassung!G5551,".pdf"),"")</f>
        <v/>
      </c>
    </row>
    <row r="5544" spans="1:16">
      <c r="A5544" t="str">
        <f>IF(Belegerfassung!C5552&lt;&gt;"",0,"")</f>
        <v/>
      </c>
      <c r="B5544" t="str">
        <f>IFERROR(VLOOKUP(Belegerfassung!I5552,Konten!A:D,2,FALSE),"")</f>
        <v/>
      </c>
      <c r="C5544" t="str">
        <f>IF(A5544&lt;&gt;"",TEXT(Belegerfassung!C5552,"TT.MM.JJJJ"),"")</f>
        <v/>
      </c>
      <c r="D5544" t="str">
        <f>IFERROR(VLOOKUP(Belegerfassung!A5552,Abfrage!$E$2:$F$20,2,FALSE),"")</f>
        <v/>
      </c>
      <c r="E5544" t="str">
        <f>IF(A5544&lt;&gt;"",Belegerfassung!B5552,"")</f>
        <v/>
      </c>
      <c r="F5544" t="str">
        <f>IF(Belegerfassung!L5552="","",IF(Belegerfassung!L5552&lt;&gt;"",IF(Belegerfassung!L5552&lt;&gt;"",IF(Belegerfassung!J5552&lt;&gt;0,VLOOKUP(Belegerfassung!L5552,Abfrage!$A$2:$C$19,2,),VLOOKUP(Belegerfassung!L5552,Abfrage!$A$2:$C$19,3,)),"")))</f>
        <v/>
      </c>
      <c r="G5544" t="str">
        <f t="shared" si="258"/>
        <v/>
      </c>
      <c r="H5544" s="31" t="str">
        <f>IF(A5544&lt;&gt;"",-Belegerfassung!J5552+Belegerfassung!K5552,"")</f>
        <v/>
      </c>
      <c r="I5544" s="49" t="str">
        <f>IFERROR(IF(H5544&lt;&gt;"",Belegerfassung!L5552*100,""),IF(OR(Belegerfassung!L5552="Leistung EU - Erlöse",Belegerfassung!L5552="Lieferungen EU-Erlöse",Belegerfassung!L5552="EUST",Belegerfassung!L5552="Bauleistungen 20%")=TRUE,"",MID(Belegerfassung!L5552,4,2)))</f>
        <v/>
      </c>
      <c r="J5544" s="6" t="str">
        <f>IF(A5544&lt;&gt;"",LEFT(Belegerfassung!D5552,40),"")</f>
        <v/>
      </c>
      <c r="K5544" t="str">
        <f>IF(A5544&lt;&gt;"",VLOOKUP(D5544,Abfrage!$F$2:$G$21,2,FALSE),"")</f>
        <v/>
      </c>
      <c r="L5544" s="6" t="str">
        <f>IF(Belegerfassung!H5552&lt;&gt;"",Belegerfassung!H5552,"")</f>
        <v/>
      </c>
      <c r="M5544" t="str">
        <f>IFERROR(IF(Belegerfassung!E5552&lt;&gt;"",VLOOKUP(Belegerfassung!E5552,Abfrage!$L$2:$M$15,2,),""),"")</f>
        <v/>
      </c>
      <c r="N5544" t="str">
        <f t="shared" si="259"/>
        <v/>
      </c>
      <c r="O5544" t="str">
        <f t="shared" si="260"/>
        <v/>
      </c>
      <c r="P5544" t="str">
        <f>IF(Belegerfassung!G5552&lt;&gt;"",CONCATENATE(Belegerfassung!G5552,".pdf"),"")</f>
        <v/>
      </c>
    </row>
    <row r="5545" spans="1:16">
      <c r="A5545" t="str">
        <f>IF(Belegerfassung!C5553&lt;&gt;"",0,"")</f>
        <v/>
      </c>
      <c r="B5545" t="str">
        <f>IFERROR(VLOOKUP(Belegerfassung!I5553,Konten!A:D,2,FALSE),"")</f>
        <v/>
      </c>
      <c r="C5545" t="str">
        <f>IF(A5545&lt;&gt;"",TEXT(Belegerfassung!C5553,"TT.MM.JJJJ"),"")</f>
        <v/>
      </c>
      <c r="D5545" t="str">
        <f>IFERROR(VLOOKUP(Belegerfassung!A5553,Abfrage!$E$2:$F$20,2,FALSE),"")</f>
        <v/>
      </c>
      <c r="E5545" t="str">
        <f>IF(A5545&lt;&gt;"",Belegerfassung!B5553,"")</f>
        <v/>
      </c>
      <c r="F5545" t="str">
        <f>IF(Belegerfassung!L5553="","",IF(Belegerfassung!L5553&lt;&gt;"",IF(Belegerfassung!L5553&lt;&gt;"",IF(Belegerfassung!J5553&lt;&gt;0,VLOOKUP(Belegerfassung!L5553,Abfrage!$A$2:$C$19,2,),VLOOKUP(Belegerfassung!L5553,Abfrage!$A$2:$C$19,3,)),"")))</f>
        <v/>
      </c>
      <c r="G5545" t="str">
        <f t="shared" si="258"/>
        <v/>
      </c>
      <c r="H5545" s="31" t="str">
        <f>IF(A5545&lt;&gt;"",-Belegerfassung!J5553+Belegerfassung!K5553,"")</f>
        <v/>
      </c>
      <c r="I5545" s="49" t="str">
        <f>IFERROR(IF(H5545&lt;&gt;"",Belegerfassung!L5553*100,""),IF(OR(Belegerfassung!L5553="Leistung EU - Erlöse",Belegerfassung!L5553="Lieferungen EU-Erlöse",Belegerfassung!L5553="EUST",Belegerfassung!L5553="Bauleistungen 20%")=TRUE,"",MID(Belegerfassung!L5553,4,2)))</f>
        <v/>
      </c>
      <c r="J5545" s="6" t="str">
        <f>IF(A5545&lt;&gt;"",LEFT(Belegerfassung!D5553,40),"")</f>
        <v/>
      </c>
      <c r="K5545" t="str">
        <f>IF(A5545&lt;&gt;"",VLOOKUP(D5545,Abfrage!$F$2:$G$21,2,FALSE),"")</f>
        <v/>
      </c>
      <c r="L5545" s="6" t="str">
        <f>IF(Belegerfassung!H5553&lt;&gt;"",Belegerfassung!H5553,"")</f>
        <v/>
      </c>
      <c r="M5545" t="str">
        <f>IFERROR(IF(Belegerfassung!E5553&lt;&gt;"",VLOOKUP(Belegerfassung!E5553,Abfrage!$L$2:$M$15,2,),""),"")</f>
        <v/>
      </c>
      <c r="N5545" t="str">
        <f t="shared" si="259"/>
        <v/>
      </c>
      <c r="O5545" t="str">
        <f t="shared" si="260"/>
        <v/>
      </c>
      <c r="P5545" t="str">
        <f>IF(Belegerfassung!G5553&lt;&gt;"",CONCATENATE(Belegerfassung!G5553,".pdf"),"")</f>
        <v/>
      </c>
    </row>
    <row r="5546" spans="1:16">
      <c r="A5546" t="str">
        <f>IF(Belegerfassung!C5554&lt;&gt;"",0,"")</f>
        <v/>
      </c>
      <c r="B5546" t="str">
        <f>IFERROR(VLOOKUP(Belegerfassung!I5554,Konten!A:D,2,FALSE),"")</f>
        <v/>
      </c>
      <c r="C5546" t="str">
        <f>IF(A5546&lt;&gt;"",TEXT(Belegerfassung!C5554,"TT.MM.JJJJ"),"")</f>
        <v/>
      </c>
      <c r="D5546" t="str">
        <f>IFERROR(VLOOKUP(Belegerfassung!A5554,Abfrage!$E$2:$F$20,2,FALSE),"")</f>
        <v/>
      </c>
      <c r="E5546" t="str">
        <f>IF(A5546&lt;&gt;"",Belegerfassung!B5554,"")</f>
        <v/>
      </c>
      <c r="F5546" t="str">
        <f>IF(Belegerfassung!L5554="","",IF(Belegerfassung!L5554&lt;&gt;"",IF(Belegerfassung!L5554&lt;&gt;"",IF(Belegerfassung!J5554&lt;&gt;0,VLOOKUP(Belegerfassung!L5554,Abfrage!$A$2:$C$19,2,),VLOOKUP(Belegerfassung!L5554,Abfrage!$A$2:$C$19,3,)),"")))</f>
        <v/>
      </c>
      <c r="G5546" t="str">
        <f t="shared" si="258"/>
        <v/>
      </c>
      <c r="H5546" s="31" t="str">
        <f>IF(A5546&lt;&gt;"",-Belegerfassung!J5554+Belegerfassung!K5554,"")</f>
        <v/>
      </c>
      <c r="I5546" s="49" t="str">
        <f>IFERROR(IF(H5546&lt;&gt;"",Belegerfassung!L5554*100,""),IF(OR(Belegerfassung!L5554="Leistung EU - Erlöse",Belegerfassung!L5554="Lieferungen EU-Erlöse",Belegerfassung!L5554="EUST",Belegerfassung!L5554="Bauleistungen 20%")=TRUE,"",MID(Belegerfassung!L5554,4,2)))</f>
        <v/>
      </c>
      <c r="J5546" s="6" t="str">
        <f>IF(A5546&lt;&gt;"",LEFT(Belegerfassung!D5554,40),"")</f>
        <v/>
      </c>
      <c r="K5546" t="str">
        <f>IF(A5546&lt;&gt;"",VLOOKUP(D5546,Abfrage!$F$2:$G$21,2,FALSE),"")</f>
        <v/>
      </c>
      <c r="L5546" s="6" t="str">
        <f>IF(Belegerfassung!H5554&lt;&gt;"",Belegerfassung!H5554,"")</f>
        <v/>
      </c>
      <c r="M5546" t="str">
        <f>IFERROR(IF(Belegerfassung!E5554&lt;&gt;"",VLOOKUP(Belegerfassung!E5554,Abfrage!$L$2:$M$15,2,),""),"")</f>
        <v/>
      </c>
      <c r="N5546" t="str">
        <f t="shared" si="259"/>
        <v/>
      </c>
      <c r="O5546" t="str">
        <f t="shared" si="260"/>
        <v/>
      </c>
      <c r="P5546" t="str">
        <f>IF(Belegerfassung!G5554&lt;&gt;"",CONCATENATE(Belegerfassung!G5554,".pdf"),"")</f>
        <v/>
      </c>
    </row>
    <row r="5547" spans="1:16">
      <c r="A5547" t="str">
        <f>IF(Belegerfassung!C5555&lt;&gt;"",0,"")</f>
        <v/>
      </c>
      <c r="B5547" t="str">
        <f>IFERROR(VLOOKUP(Belegerfassung!I5555,Konten!A:D,2,FALSE),"")</f>
        <v/>
      </c>
      <c r="C5547" t="str">
        <f>IF(A5547&lt;&gt;"",TEXT(Belegerfassung!C5555,"TT.MM.JJJJ"),"")</f>
        <v/>
      </c>
      <c r="D5547" t="str">
        <f>IFERROR(VLOOKUP(Belegerfassung!A5555,Abfrage!$E$2:$F$20,2,FALSE),"")</f>
        <v/>
      </c>
      <c r="E5547" t="str">
        <f>IF(A5547&lt;&gt;"",Belegerfassung!B5555,"")</f>
        <v/>
      </c>
      <c r="F5547" t="str">
        <f>IF(Belegerfassung!L5555="","",IF(Belegerfassung!L5555&lt;&gt;"",IF(Belegerfassung!L5555&lt;&gt;"",IF(Belegerfassung!J5555&lt;&gt;0,VLOOKUP(Belegerfassung!L5555,Abfrage!$A$2:$C$19,2,),VLOOKUP(Belegerfassung!L5555,Abfrage!$A$2:$C$19,3,)),"")))</f>
        <v/>
      </c>
      <c r="G5547" t="str">
        <f t="shared" si="258"/>
        <v/>
      </c>
      <c r="H5547" s="31" t="str">
        <f>IF(A5547&lt;&gt;"",-Belegerfassung!J5555+Belegerfassung!K5555,"")</f>
        <v/>
      </c>
      <c r="I5547" s="49" t="str">
        <f>IFERROR(IF(H5547&lt;&gt;"",Belegerfassung!L5555*100,""),IF(OR(Belegerfassung!L5555="Leistung EU - Erlöse",Belegerfassung!L5555="Lieferungen EU-Erlöse",Belegerfassung!L5555="EUST",Belegerfassung!L5555="Bauleistungen 20%")=TRUE,"",MID(Belegerfassung!L5555,4,2)))</f>
        <v/>
      </c>
      <c r="J5547" s="6" t="str">
        <f>IF(A5547&lt;&gt;"",LEFT(Belegerfassung!D5555,40),"")</f>
        <v/>
      </c>
      <c r="K5547" t="str">
        <f>IF(A5547&lt;&gt;"",VLOOKUP(D5547,Abfrage!$F$2:$G$21,2,FALSE),"")</f>
        <v/>
      </c>
      <c r="L5547" s="6" t="str">
        <f>IF(Belegerfassung!H5555&lt;&gt;"",Belegerfassung!H5555,"")</f>
        <v/>
      </c>
      <c r="M5547" t="str">
        <f>IFERROR(IF(Belegerfassung!E5555&lt;&gt;"",VLOOKUP(Belegerfassung!E5555,Abfrage!$L$2:$M$15,2,),""),"")</f>
        <v/>
      </c>
      <c r="N5547" t="str">
        <f t="shared" si="259"/>
        <v/>
      </c>
      <c r="O5547" t="str">
        <f t="shared" si="260"/>
        <v/>
      </c>
      <c r="P5547" t="str">
        <f>IF(Belegerfassung!G5555&lt;&gt;"",CONCATENATE(Belegerfassung!G5555,".pdf"),"")</f>
        <v/>
      </c>
    </row>
    <row r="5548" spans="1:16">
      <c r="A5548" t="str">
        <f>IF(Belegerfassung!C5556&lt;&gt;"",0,"")</f>
        <v/>
      </c>
      <c r="B5548" t="str">
        <f>IFERROR(VLOOKUP(Belegerfassung!I5556,Konten!A:D,2,FALSE),"")</f>
        <v/>
      </c>
      <c r="C5548" t="str">
        <f>IF(A5548&lt;&gt;"",TEXT(Belegerfassung!C5556,"TT.MM.JJJJ"),"")</f>
        <v/>
      </c>
      <c r="D5548" t="str">
        <f>IFERROR(VLOOKUP(Belegerfassung!A5556,Abfrage!$E$2:$F$20,2,FALSE),"")</f>
        <v/>
      </c>
      <c r="E5548" t="str">
        <f>IF(A5548&lt;&gt;"",Belegerfassung!B5556,"")</f>
        <v/>
      </c>
      <c r="F5548" t="str">
        <f>IF(Belegerfassung!L5556="","",IF(Belegerfassung!L5556&lt;&gt;"",IF(Belegerfassung!L5556&lt;&gt;"",IF(Belegerfassung!J5556&lt;&gt;0,VLOOKUP(Belegerfassung!L5556,Abfrage!$A$2:$C$19,2,),VLOOKUP(Belegerfassung!L5556,Abfrage!$A$2:$C$19,3,)),"")))</f>
        <v/>
      </c>
      <c r="G5548" t="str">
        <f t="shared" si="258"/>
        <v/>
      </c>
      <c r="H5548" s="31" t="str">
        <f>IF(A5548&lt;&gt;"",-Belegerfassung!J5556+Belegerfassung!K5556,"")</f>
        <v/>
      </c>
      <c r="I5548" s="49" t="str">
        <f>IFERROR(IF(H5548&lt;&gt;"",Belegerfassung!L5556*100,""),IF(OR(Belegerfassung!L5556="Leistung EU - Erlöse",Belegerfassung!L5556="Lieferungen EU-Erlöse",Belegerfassung!L5556="EUST",Belegerfassung!L5556="Bauleistungen 20%")=TRUE,"",MID(Belegerfassung!L5556,4,2)))</f>
        <v/>
      </c>
      <c r="J5548" s="6" t="str">
        <f>IF(A5548&lt;&gt;"",LEFT(Belegerfassung!D5556,40),"")</f>
        <v/>
      </c>
      <c r="K5548" t="str">
        <f>IF(A5548&lt;&gt;"",VLOOKUP(D5548,Abfrage!$F$2:$G$21,2,FALSE),"")</f>
        <v/>
      </c>
      <c r="L5548" s="6" t="str">
        <f>IF(Belegerfassung!H5556&lt;&gt;"",Belegerfassung!H5556,"")</f>
        <v/>
      </c>
      <c r="M5548" t="str">
        <f>IFERROR(IF(Belegerfassung!E5556&lt;&gt;"",VLOOKUP(Belegerfassung!E5556,Abfrage!$L$2:$M$15,2,),""),"")</f>
        <v/>
      </c>
      <c r="N5548" t="str">
        <f t="shared" si="259"/>
        <v/>
      </c>
      <c r="O5548" t="str">
        <f t="shared" si="260"/>
        <v/>
      </c>
      <c r="P5548" t="str">
        <f>IF(Belegerfassung!G5556&lt;&gt;"",CONCATENATE(Belegerfassung!G5556,".pdf"),"")</f>
        <v/>
      </c>
    </row>
    <row r="5549" spans="1:16">
      <c r="A5549" t="str">
        <f>IF(Belegerfassung!C5557&lt;&gt;"",0,"")</f>
        <v/>
      </c>
      <c r="B5549" t="str">
        <f>IFERROR(VLOOKUP(Belegerfassung!I5557,Konten!A:D,2,FALSE),"")</f>
        <v/>
      </c>
      <c r="C5549" t="str">
        <f>IF(A5549&lt;&gt;"",TEXT(Belegerfassung!C5557,"TT.MM.JJJJ"),"")</f>
        <v/>
      </c>
      <c r="D5549" t="str">
        <f>IFERROR(VLOOKUP(Belegerfassung!A5557,Abfrage!$E$2:$F$20,2,FALSE),"")</f>
        <v/>
      </c>
      <c r="E5549" t="str">
        <f>IF(A5549&lt;&gt;"",Belegerfassung!B5557,"")</f>
        <v/>
      </c>
      <c r="F5549" t="str">
        <f>IF(Belegerfassung!L5557="","",IF(Belegerfassung!L5557&lt;&gt;"",IF(Belegerfassung!L5557&lt;&gt;"",IF(Belegerfassung!J5557&lt;&gt;0,VLOOKUP(Belegerfassung!L5557,Abfrage!$A$2:$C$19,2,),VLOOKUP(Belegerfassung!L5557,Abfrage!$A$2:$C$19,3,)),"")))</f>
        <v/>
      </c>
      <c r="G5549" t="str">
        <f t="shared" si="258"/>
        <v/>
      </c>
      <c r="H5549" s="31" t="str">
        <f>IF(A5549&lt;&gt;"",-Belegerfassung!J5557+Belegerfassung!K5557,"")</f>
        <v/>
      </c>
      <c r="I5549" s="49" t="str">
        <f>IFERROR(IF(H5549&lt;&gt;"",Belegerfassung!L5557*100,""),IF(OR(Belegerfassung!L5557="Leistung EU - Erlöse",Belegerfassung!L5557="Lieferungen EU-Erlöse",Belegerfassung!L5557="EUST",Belegerfassung!L5557="Bauleistungen 20%")=TRUE,"",MID(Belegerfassung!L5557,4,2)))</f>
        <v/>
      </c>
      <c r="J5549" s="6" t="str">
        <f>IF(A5549&lt;&gt;"",LEFT(Belegerfassung!D5557,40),"")</f>
        <v/>
      </c>
      <c r="K5549" t="str">
        <f>IF(A5549&lt;&gt;"",VLOOKUP(D5549,Abfrage!$F$2:$G$21,2,FALSE),"")</f>
        <v/>
      </c>
      <c r="L5549" s="6" t="str">
        <f>IF(Belegerfassung!H5557&lt;&gt;"",Belegerfassung!H5557,"")</f>
        <v/>
      </c>
      <c r="M5549" t="str">
        <f>IFERROR(IF(Belegerfassung!E5557&lt;&gt;"",VLOOKUP(Belegerfassung!E5557,Abfrage!$L$2:$M$15,2,),""),"")</f>
        <v/>
      </c>
      <c r="N5549" t="str">
        <f t="shared" si="259"/>
        <v/>
      </c>
      <c r="O5549" t="str">
        <f t="shared" si="260"/>
        <v/>
      </c>
      <c r="P5549" t="str">
        <f>IF(Belegerfassung!G5557&lt;&gt;"",CONCATENATE(Belegerfassung!G5557,".pdf"),"")</f>
        <v/>
      </c>
    </row>
    <row r="5550" spans="1:16">
      <c r="A5550" t="str">
        <f>IF(Belegerfassung!C5558&lt;&gt;"",0,"")</f>
        <v/>
      </c>
      <c r="B5550" t="str">
        <f>IFERROR(VLOOKUP(Belegerfassung!I5558,Konten!A:D,2,FALSE),"")</f>
        <v/>
      </c>
      <c r="C5550" t="str">
        <f>IF(A5550&lt;&gt;"",TEXT(Belegerfassung!C5558,"TT.MM.JJJJ"),"")</f>
        <v/>
      </c>
      <c r="D5550" t="str">
        <f>IFERROR(VLOOKUP(Belegerfassung!A5558,Abfrage!$E$2:$F$20,2,FALSE),"")</f>
        <v/>
      </c>
      <c r="E5550" t="str">
        <f>IF(A5550&lt;&gt;"",Belegerfassung!B5558,"")</f>
        <v/>
      </c>
      <c r="F5550" t="str">
        <f>IF(Belegerfassung!L5558="","",IF(Belegerfassung!L5558&lt;&gt;"",IF(Belegerfassung!L5558&lt;&gt;"",IF(Belegerfassung!J5558&lt;&gt;0,VLOOKUP(Belegerfassung!L5558,Abfrage!$A$2:$C$19,2,),VLOOKUP(Belegerfassung!L5558,Abfrage!$A$2:$C$19,3,)),"")))</f>
        <v/>
      </c>
      <c r="G5550" t="str">
        <f t="shared" si="258"/>
        <v/>
      </c>
      <c r="H5550" s="31" t="str">
        <f>IF(A5550&lt;&gt;"",-Belegerfassung!J5558+Belegerfassung!K5558,"")</f>
        <v/>
      </c>
      <c r="I5550" s="49" t="str">
        <f>IFERROR(IF(H5550&lt;&gt;"",Belegerfassung!L5558*100,""),IF(OR(Belegerfassung!L5558="Leistung EU - Erlöse",Belegerfassung!L5558="Lieferungen EU-Erlöse",Belegerfassung!L5558="EUST",Belegerfassung!L5558="Bauleistungen 20%")=TRUE,"",MID(Belegerfassung!L5558,4,2)))</f>
        <v/>
      </c>
      <c r="J5550" s="6" t="str">
        <f>IF(A5550&lt;&gt;"",LEFT(Belegerfassung!D5558,40),"")</f>
        <v/>
      </c>
      <c r="K5550" t="str">
        <f>IF(A5550&lt;&gt;"",VLOOKUP(D5550,Abfrage!$F$2:$G$21,2,FALSE),"")</f>
        <v/>
      </c>
      <c r="L5550" s="6" t="str">
        <f>IF(Belegerfassung!H5558&lt;&gt;"",Belegerfassung!H5558,"")</f>
        <v/>
      </c>
      <c r="M5550" t="str">
        <f>IFERROR(IF(Belegerfassung!E5558&lt;&gt;"",VLOOKUP(Belegerfassung!E5558,Abfrage!$L$2:$M$15,2,),""),"")</f>
        <v/>
      </c>
      <c r="N5550" t="str">
        <f t="shared" si="259"/>
        <v/>
      </c>
      <c r="O5550" t="str">
        <f t="shared" si="260"/>
        <v/>
      </c>
      <c r="P5550" t="str">
        <f>IF(Belegerfassung!G5558&lt;&gt;"",CONCATENATE(Belegerfassung!G5558,".pdf"),"")</f>
        <v/>
      </c>
    </row>
    <row r="5551" spans="1:16">
      <c r="A5551" t="str">
        <f>IF(Belegerfassung!C5559&lt;&gt;"",0,"")</f>
        <v/>
      </c>
      <c r="B5551" t="str">
        <f>IFERROR(VLOOKUP(Belegerfassung!I5559,Konten!A:D,2,FALSE),"")</f>
        <v/>
      </c>
      <c r="C5551" t="str">
        <f>IF(A5551&lt;&gt;"",TEXT(Belegerfassung!C5559,"TT.MM.JJJJ"),"")</f>
        <v/>
      </c>
      <c r="D5551" t="str">
        <f>IFERROR(VLOOKUP(Belegerfassung!A5559,Abfrage!$E$2:$F$20,2,FALSE),"")</f>
        <v/>
      </c>
      <c r="E5551" t="str">
        <f>IF(A5551&lt;&gt;"",Belegerfassung!B5559,"")</f>
        <v/>
      </c>
      <c r="F5551" t="str">
        <f>IF(Belegerfassung!L5559="","",IF(Belegerfassung!L5559&lt;&gt;"",IF(Belegerfassung!L5559&lt;&gt;"",IF(Belegerfassung!J5559&lt;&gt;0,VLOOKUP(Belegerfassung!L5559,Abfrage!$A$2:$C$19,2,),VLOOKUP(Belegerfassung!L5559,Abfrage!$A$2:$C$19,3,)),"")))</f>
        <v/>
      </c>
      <c r="G5551" t="str">
        <f t="shared" si="258"/>
        <v/>
      </c>
      <c r="H5551" s="31" t="str">
        <f>IF(A5551&lt;&gt;"",-Belegerfassung!J5559+Belegerfassung!K5559,"")</f>
        <v/>
      </c>
      <c r="I5551" s="49" t="str">
        <f>IFERROR(IF(H5551&lt;&gt;"",Belegerfassung!L5559*100,""),IF(OR(Belegerfassung!L5559="Leistung EU - Erlöse",Belegerfassung!L5559="Lieferungen EU-Erlöse",Belegerfassung!L5559="EUST",Belegerfassung!L5559="Bauleistungen 20%")=TRUE,"",MID(Belegerfassung!L5559,4,2)))</f>
        <v/>
      </c>
      <c r="J5551" s="6" t="str">
        <f>IF(A5551&lt;&gt;"",LEFT(Belegerfassung!D5559,40),"")</f>
        <v/>
      </c>
      <c r="K5551" t="str">
        <f>IF(A5551&lt;&gt;"",VLOOKUP(D5551,Abfrage!$F$2:$G$21,2,FALSE),"")</f>
        <v/>
      </c>
      <c r="L5551" s="6" t="str">
        <f>IF(Belegerfassung!H5559&lt;&gt;"",Belegerfassung!H5559,"")</f>
        <v/>
      </c>
      <c r="M5551" t="str">
        <f>IFERROR(IF(Belegerfassung!E5559&lt;&gt;"",VLOOKUP(Belegerfassung!E5559,Abfrage!$L$2:$M$15,2,),""),"")</f>
        <v/>
      </c>
      <c r="N5551" t="str">
        <f t="shared" si="259"/>
        <v/>
      </c>
      <c r="O5551" t="str">
        <f t="shared" si="260"/>
        <v/>
      </c>
      <c r="P5551" t="str">
        <f>IF(Belegerfassung!G5559&lt;&gt;"",CONCATENATE(Belegerfassung!G5559,".pdf"),"")</f>
        <v/>
      </c>
    </row>
    <row r="5552" spans="1:16">
      <c r="A5552" t="str">
        <f>IF(Belegerfassung!C5560&lt;&gt;"",0,"")</f>
        <v/>
      </c>
      <c r="B5552" t="str">
        <f>IFERROR(VLOOKUP(Belegerfassung!I5560,Konten!A:D,2,FALSE),"")</f>
        <v/>
      </c>
      <c r="C5552" t="str">
        <f>IF(A5552&lt;&gt;"",TEXT(Belegerfassung!C5560,"TT.MM.JJJJ"),"")</f>
        <v/>
      </c>
      <c r="D5552" t="str">
        <f>IFERROR(VLOOKUP(Belegerfassung!A5560,Abfrage!$E$2:$F$20,2,FALSE),"")</f>
        <v/>
      </c>
      <c r="E5552" t="str">
        <f>IF(A5552&lt;&gt;"",Belegerfassung!B5560,"")</f>
        <v/>
      </c>
      <c r="F5552" t="str">
        <f>IF(Belegerfassung!L5560="","",IF(Belegerfassung!L5560&lt;&gt;"",IF(Belegerfassung!L5560&lt;&gt;"",IF(Belegerfassung!J5560&lt;&gt;0,VLOOKUP(Belegerfassung!L5560,Abfrage!$A$2:$C$19,2,),VLOOKUP(Belegerfassung!L5560,Abfrage!$A$2:$C$19,3,)),"")))</f>
        <v/>
      </c>
      <c r="G5552" t="str">
        <f t="shared" si="258"/>
        <v/>
      </c>
      <c r="H5552" s="31" t="str">
        <f>IF(A5552&lt;&gt;"",-Belegerfassung!J5560+Belegerfassung!K5560,"")</f>
        <v/>
      </c>
      <c r="I5552" s="49" t="str">
        <f>IFERROR(IF(H5552&lt;&gt;"",Belegerfassung!L5560*100,""),IF(OR(Belegerfassung!L5560="Leistung EU - Erlöse",Belegerfassung!L5560="Lieferungen EU-Erlöse",Belegerfassung!L5560="EUST",Belegerfassung!L5560="Bauleistungen 20%")=TRUE,"",MID(Belegerfassung!L5560,4,2)))</f>
        <v/>
      </c>
      <c r="J5552" s="6" t="str">
        <f>IF(A5552&lt;&gt;"",LEFT(Belegerfassung!D5560,40),"")</f>
        <v/>
      </c>
      <c r="K5552" t="str">
        <f>IF(A5552&lt;&gt;"",VLOOKUP(D5552,Abfrage!$F$2:$G$21,2,FALSE),"")</f>
        <v/>
      </c>
      <c r="L5552" s="6" t="str">
        <f>IF(Belegerfassung!H5560&lt;&gt;"",Belegerfassung!H5560,"")</f>
        <v/>
      </c>
      <c r="M5552" t="str">
        <f>IFERROR(IF(Belegerfassung!E5560&lt;&gt;"",VLOOKUP(Belegerfassung!E5560,Abfrage!$L$2:$M$15,2,),""),"")</f>
        <v/>
      </c>
      <c r="N5552" t="str">
        <f t="shared" si="259"/>
        <v/>
      </c>
      <c r="O5552" t="str">
        <f t="shared" si="260"/>
        <v/>
      </c>
      <c r="P5552" t="str">
        <f>IF(Belegerfassung!G5560&lt;&gt;"",CONCATENATE(Belegerfassung!G5560,".pdf"),"")</f>
        <v/>
      </c>
    </row>
    <row r="5553" spans="1:16">
      <c r="A5553" t="str">
        <f>IF(Belegerfassung!C5561&lt;&gt;"",0,"")</f>
        <v/>
      </c>
      <c r="B5553" t="str">
        <f>IFERROR(VLOOKUP(Belegerfassung!I5561,Konten!A:D,2,FALSE),"")</f>
        <v/>
      </c>
      <c r="C5553" t="str">
        <f>IF(A5553&lt;&gt;"",TEXT(Belegerfassung!C5561,"TT.MM.JJJJ"),"")</f>
        <v/>
      </c>
      <c r="D5553" t="str">
        <f>IFERROR(VLOOKUP(Belegerfassung!A5561,Abfrage!$E$2:$F$20,2,FALSE),"")</f>
        <v/>
      </c>
      <c r="E5553" t="str">
        <f>IF(A5553&lt;&gt;"",Belegerfassung!B5561,"")</f>
        <v/>
      </c>
      <c r="F5553" t="str">
        <f>IF(Belegerfassung!L5561="","",IF(Belegerfassung!L5561&lt;&gt;"",IF(Belegerfassung!L5561&lt;&gt;"",IF(Belegerfassung!J5561&lt;&gt;0,VLOOKUP(Belegerfassung!L5561,Abfrage!$A$2:$C$19,2,),VLOOKUP(Belegerfassung!L5561,Abfrage!$A$2:$C$19,3,)),"")))</f>
        <v/>
      </c>
      <c r="G5553" t="str">
        <f t="shared" si="258"/>
        <v/>
      </c>
      <c r="H5553" s="31" t="str">
        <f>IF(A5553&lt;&gt;"",-Belegerfassung!J5561+Belegerfassung!K5561,"")</f>
        <v/>
      </c>
      <c r="I5553" s="49" t="str">
        <f>IFERROR(IF(H5553&lt;&gt;"",Belegerfassung!L5561*100,""),IF(OR(Belegerfassung!L5561="Leistung EU - Erlöse",Belegerfassung!L5561="Lieferungen EU-Erlöse",Belegerfassung!L5561="EUST",Belegerfassung!L5561="Bauleistungen 20%")=TRUE,"",MID(Belegerfassung!L5561,4,2)))</f>
        <v/>
      </c>
      <c r="J5553" s="6" t="str">
        <f>IF(A5553&lt;&gt;"",LEFT(Belegerfassung!D5561,40),"")</f>
        <v/>
      </c>
      <c r="K5553" t="str">
        <f>IF(A5553&lt;&gt;"",VLOOKUP(D5553,Abfrage!$F$2:$G$21,2,FALSE),"")</f>
        <v/>
      </c>
      <c r="L5553" s="6" t="str">
        <f>IF(Belegerfassung!H5561&lt;&gt;"",Belegerfassung!H5561,"")</f>
        <v/>
      </c>
      <c r="M5553" t="str">
        <f>IFERROR(IF(Belegerfassung!E5561&lt;&gt;"",VLOOKUP(Belegerfassung!E5561,Abfrage!$L$2:$M$15,2,),""),"")</f>
        <v/>
      </c>
      <c r="N5553" t="str">
        <f t="shared" si="259"/>
        <v/>
      </c>
      <c r="O5553" t="str">
        <f t="shared" si="260"/>
        <v/>
      </c>
      <c r="P5553" t="str">
        <f>IF(Belegerfassung!G5561&lt;&gt;"",CONCATENATE(Belegerfassung!G5561,".pdf"),"")</f>
        <v/>
      </c>
    </row>
    <row r="5554" spans="1:16">
      <c r="A5554" t="str">
        <f>IF(Belegerfassung!C5562&lt;&gt;"",0,"")</f>
        <v/>
      </c>
      <c r="B5554" t="str">
        <f>IFERROR(VLOOKUP(Belegerfassung!I5562,Konten!A:D,2,FALSE),"")</f>
        <v/>
      </c>
      <c r="C5554" t="str">
        <f>IF(A5554&lt;&gt;"",TEXT(Belegerfassung!C5562,"TT.MM.JJJJ"),"")</f>
        <v/>
      </c>
      <c r="D5554" t="str">
        <f>IFERROR(VLOOKUP(Belegerfassung!A5562,Abfrage!$E$2:$F$20,2,FALSE),"")</f>
        <v/>
      </c>
      <c r="E5554" t="str">
        <f>IF(A5554&lt;&gt;"",Belegerfassung!B5562,"")</f>
        <v/>
      </c>
      <c r="F5554" t="str">
        <f>IF(Belegerfassung!L5562="","",IF(Belegerfassung!L5562&lt;&gt;"",IF(Belegerfassung!L5562&lt;&gt;"",IF(Belegerfassung!J5562&lt;&gt;0,VLOOKUP(Belegerfassung!L5562,Abfrage!$A$2:$C$19,2,),VLOOKUP(Belegerfassung!L5562,Abfrage!$A$2:$C$19,3,)),"")))</f>
        <v/>
      </c>
      <c r="G5554" t="str">
        <f t="shared" si="258"/>
        <v/>
      </c>
      <c r="H5554" s="31" t="str">
        <f>IF(A5554&lt;&gt;"",-Belegerfassung!J5562+Belegerfassung!K5562,"")</f>
        <v/>
      </c>
      <c r="I5554" s="49" t="str">
        <f>IFERROR(IF(H5554&lt;&gt;"",Belegerfassung!L5562*100,""),IF(OR(Belegerfassung!L5562="Leistung EU - Erlöse",Belegerfassung!L5562="Lieferungen EU-Erlöse",Belegerfassung!L5562="EUST",Belegerfassung!L5562="Bauleistungen 20%")=TRUE,"",MID(Belegerfassung!L5562,4,2)))</f>
        <v/>
      </c>
      <c r="J5554" s="6" t="str">
        <f>IF(A5554&lt;&gt;"",LEFT(Belegerfassung!D5562,40),"")</f>
        <v/>
      </c>
      <c r="K5554" t="str">
        <f>IF(A5554&lt;&gt;"",VLOOKUP(D5554,Abfrage!$F$2:$G$21,2,FALSE),"")</f>
        <v/>
      </c>
      <c r="L5554" s="6" t="str">
        <f>IF(Belegerfassung!H5562&lt;&gt;"",Belegerfassung!H5562,"")</f>
        <v/>
      </c>
      <c r="M5554" t="str">
        <f>IFERROR(IF(Belegerfassung!E5562&lt;&gt;"",VLOOKUP(Belegerfassung!E5562,Abfrage!$L$2:$M$15,2,),""),"")</f>
        <v/>
      </c>
      <c r="N5554" t="str">
        <f t="shared" si="259"/>
        <v/>
      </c>
      <c r="O5554" t="str">
        <f t="shared" si="260"/>
        <v/>
      </c>
      <c r="P5554" t="str">
        <f>IF(Belegerfassung!G5562&lt;&gt;"",CONCATENATE(Belegerfassung!G5562,".pdf"),"")</f>
        <v/>
      </c>
    </row>
    <row r="5555" spans="1:16">
      <c r="A5555" t="str">
        <f>IF(Belegerfassung!C5563&lt;&gt;"",0,"")</f>
        <v/>
      </c>
      <c r="B5555" t="str">
        <f>IFERROR(VLOOKUP(Belegerfassung!I5563,Konten!A:D,2,FALSE),"")</f>
        <v/>
      </c>
      <c r="C5555" t="str">
        <f>IF(A5555&lt;&gt;"",TEXT(Belegerfassung!C5563,"TT.MM.JJJJ"),"")</f>
        <v/>
      </c>
      <c r="D5555" t="str">
        <f>IFERROR(VLOOKUP(Belegerfassung!A5563,Abfrage!$E$2:$F$20,2,FALSE),"")</f>
        <v/>
      </c>
      <c r="E5555" t="str">
        <f>IF(A5555&lt;&gt;"",Belegerfassung!B5563,"")</f>
        <v/>
      </c>
      <c r="F5555" t="str">
        <f>IF(Belegerfassung!L5563="","",IF(Belegerfassung!L5563&lt;&gt;"",IF(Belegerfassung!L5563&lt;&gt;"",IF(Belegerfassung!J5563&lt;&gt;0,VLOOKUP(Belegerfassung!L5563,Abfrage!$A$2:$C$19,2,),VLOOKUP(Belegerfassung!L5563,Abfrage!$A$2:$C$19,3,)),"")))</f>
        <v/>
      </c>
      <c r="G5555" t="str">
        <f t="shared" si="258"/>
        <v/>
      </c>
      <c r="H5555" s="31" t="str">
        <f>IF(A5555&lt;&gt;"",-Belegerfassung!J5563+Belegerfassung!K5563,"")</f>
        <v/>
      </c>
      <c r="I5555" s="49" t="str">
        <f>IFERROR(IF(H5555&lt;&gt;"",Belegerfassung!L5563*100,""),IF(OR(Belegerfassung!L5563="Leistung EU - Erlöse",Belegerfassung!L5563="Lieferungen EU-Erlöse",Belegerfassung!L5563="EUST",Belegerfassung!L5563="Bauleistungen 20%")=TRUE,"",MID(Belegerfassung!L5563,4,2)))</f>
        <v/>
      </c>
      <c r="J5555" s="6" t="str">
        <f>IF(A5555&lt;&gt;"",LEFT(Belegerfassung!D5563,40),"")</f>
        <v/>
      </c>
      <c r="K5555" t="str">
        <f>IF(A5555&lt;&gt;"",VLOOKUP(D5555,Abfrage!$F$2:$G$21,2,FALSE),"")</f>
        <v/>
      </c>
      <c r="L5555" s="6" t="str">
        <f>IF(Belegerfassung!H5563&lt;&gt;"",Belegerfassung!H5563,"")</f>
        <v/>
      </c>
      <c r="M5555" t="str">
        <f>IFERROR(IF(Belegerfassung!E5563&lt;&gt;"",VLOOKUP(Belegerfassung!E5563,Abfrage!$L$2:$M$15,2,),""),"")</f>
        <v/>
      </c>
      <c r="N5555" t="str">
        <f t="shared" si="259"/>
        <v/>
      </c>
      <c r="O5555" t="str">
        <f t="shared" si="260"/>
        <v/>
      </c>
      <c r="P5555" t="str">
        <f>IF(Belegerfassung!G5563&lt;&gt;"",CONCATENATE(Belegerfassung!G5563,".pdf"),"")</f>
        <v/>
      </c>
    </row>
    <row r="5556" spans="1:16">
      <c r="A5556" t="str">
        <f>IF(Belegerfassung!C5564&lt;&gt;"",0,"")</f>
        <v/>
      </c>
      <c r="B5556" t="str">
        <f>IFERROR(VLOOKUP(Belegerfassung!I5564,Konten!A:D,2,FALSE),"")</f>
        <v/>
      </c>
      <c r="C5556" t="str">
        <f>IF(A5556&lt;&gt;"",TEXT(Belegerfassung!C5564,"TT.MM.JJJJ"),"")</f>
        <v/>
      </c>
      <c r="D5556" t="str">
        <f>IFERROR(VLOOKUP(Belegerfassung!A5564,Abfrage!$E$2:$F$20,2,FALSE),"")</f>
        <v/>
      </c>
      <c r="E5556" t="str">
        <f>IF(A5556&lt;&gt;"",Belegerfassung!B5564,"")</f>
        <v/>
      </c>
      <c r="F5556" t="str">
        <f>IF(Belegerfassung!L5564="","",IF(Belegerfassung!L5564&lt;&gt;"",IF(Belegerfassung!L5564&lt;&gt;"",IF(Belegerfassung!J5564&lt;&gt;0,VLOOKUP(Belegerfassung!L5564,Abfrage!$A$2:$C$19,2,),VLOOKUP(Belegerfassung!L5564,Abfrage!$A$2:$C$19,3,)),"")))</f>
        <v/>
      </c>
      <c r="G5556" t="str">
        <f t="shared" si="258"/>
        <v/>
      </c>
      <c r="H5556" s="31" t="str">
        <f>IF(A5556&lt;&gt;"",-Belegerfassung!J5564+Belegerfassung!K5564,"")</f>
        <v/>
      </c>
      <c r="I5556" s="49" t="str">
        <f>IFERROR(IF(H5556&lt;&gt;"",Belegerfassung!L5564*100,""),IF(OR(Belegerfassung!L5564="Leistung EU - Erlöse",Belegerfassung!L5564="Lieferungen EU-Erlöse",Belegerfassung!L5564="EUST",Belegerfassung!L5564="Bauleistungen 20%")=TRUE,"",MID(Belegerfassung!L5564,4,2)))</f>
        <v/>
      </c>
      <c r="J5556" s="6" t="str">
        <f>IF(A5556&lt;&gt;"",LEFT(Belegerfassung!D5564,40),"")</f>
        <v/>
      </c>
      <c r="K5556" t="str">
        <f>IF(A5556&lt;&gt;"",VLOOKUP(D5556,Abfrage!$F$2:$G$21,2,FALSE),"")</f>
        <v/>
      </c>
      <c r="L5556" s="6" t="str">
        <f>IF(Belegerfassung!H5564&lt;&gt;"",Belegerfassung!H5564,"")</f>
        <v/>
      </c>
      <c r="M5556" t="str">
        <f>IFERROR(IF(Belegerfassung!E5564&lt;&gt;"",VLOOKUP(Belegerfassung!E5564,Abfrage!$L$2:$M$15,2,),""),"")</f>
        <v/>
      </c>
      <c r="N5556" t="str">
        <f t="shared" si="259"/>
        <v/>
      </c>
      <c r="O5556" t="str">
        <f t="shared" si="260"/>
        <v/>
      </c>
      <c r="P5556" t="str">
        <f>IF(Belegerfassung!G5564&lt;&gt;"",CONCATENATE(Belegerfassung!G5564,".pdf"),"")</f>
        <v/>
      </c>
    </row>
    <row r="5557" spans="1:16">
      <c r="A5557" t="str">
        <f>IF(Belegerfassung!C5565&lt;&gt;"",0,"")</f>
        <v/>
      </c>
      <c r="B5557" t="str">
        <f>IFERROR(VLOOKUP(Belegerfassung!I5565,Konten!A:D,2,FALSE),"")</f>
        <v/>
      </c>
      <c r="C5557" t="str">
        <f>IF(A5557&lt;&gt;"",TEXT(Belegerfassung!C5565,"TT.MM.JJJJ"),"")</f>
        <v/>
      </c>
      <c r="D5557" t="str">
        <f>IFERROR(VLOOKUP(Belegerfassung!A5565,Abfrage!$E$2:$F$20,2,FALSE),"")</f>
        <v/>
      </c>
      <c r="E5557" t="str">
        <f>IF(A5557&lt;&gt;"",Belegerfassung!B5565,"")</f>
        <v/>
      </c>
      <c r="F5557" t="str">
        <f>IF(Belegerfassung!L5565="","",IF(Belegerfassung!L5565&lt;&gt;"",IF(Belegerfassung!L5565&lt;&gt;"",IF(Belegerfassung!J5565&lt;&gt;0,VLOOKUP(Belegerfassung!L5565,Abfrage!$A$2:$C$19,2,),VLOOKUP(Belegerfassung!L5565,Abfrage!$A$2:$C$19,3,)),"")))</f>
        <v/>
      </c>
      <c r="G5557" t="str">
        <f t="shared" si="258"/>
        <v/>
      </c>
      <c r="H5557" s="31" t="str">
        <f>IF(A5557&lt;&gt;"",-Belegerfassung!J5565+Belegerfassung!K5565,"")</f>
        <v/>
      </c>
      <c r="I5557" s="49" t="str">
        <f>IFERROR(IF(H5557&lt;&gt;"",Belegerfassung!L5565*100,""),IF(OR(Belegerfassung!L5565="Leistung EU - Erlöse",Belegerfassung!L5565="Lieferungen EU-Erlöse",Belegerfassung!L5565="EUST",Belegerfassung!L5565="Bauleistungen 20%")=TRUE,"",MID(Belegerfassung!L5565,4,2)))</f>
        <v/>
      </c>
      <c r="J5557" s="6" t="str">
        <f>IF(A5557&lt;&gt;"",LEFT(Belegerfassung!D5565,40),"")</f>
        <v/>
      </c>
      <c r="K5557" t="str">
        <f>IF(A5557&lt;&gt;"",VLOOKUP(D5557,Abfrage!$F$2:$G$21,2,FALSE),"")</f>
        <v/>
      </c>
      <c r="L5557" s="6" t="str">
        <f>IF(Belegerfassung!H5565&lt;&gt;"",Belegerfassung!H5565,"")</f>
        <v/>
      </c>
      <c r="M5557" t="str">
        <f>IFERROR(IF(Belegerfassung!E5565&lt;&gt;"",VLOOKUP(Belegerfassung!E5565,Abfrage!$L$2:$M$15,2,),""),"")</f>
        <v/>
      </c>
      <c r="N5557" t="str">
        <f t="shared" si="259"/>
        <v/>
      </c>
      <c r="O5557" t="str">
        <f t="shared" si="260"/>
        <v/>
      </c>
      <c r="P5557" t="str">
        <f>IF(Belegerfassung!G5565&lt;&gt;"",CONCATENATE(Belegerfassung!G5565,".pdf"),"")</f>
        <v/>
      </c>
    </row>
    <row r="5558" spans="1:16">
      <c r="A5558" t="str">
        <f>IF(Belegerfassung!C5566&lt;&gt;"",0,"")</f>
        <v/>
      </c>
      <c r="B5558" t="str">
        <f>IFERROR(VLOOKUP(Belegerfassung!I5566,Konten!A:D,2,FALSE),"")</f>
        <v/>
      </c>
      <c r="C5558" t="str">
        <f>IF(A5558&lt;&gt;"",TEXT(Belegerfassung!C5566,"TT.MM.JJJJ"),"")</f>
        <v/>
      </c>
      <c r="D5558" t="str">
        <f>IFERROR(VLOOKUP(Belegerfassung!A5566,Abfrage!$E$2:$F$20,2,FALSE),"")</f>
        <v/>
      </c>
      <c r="E5558" t="str">
        <f>IF(A5558&lt;&gt;"",Belegerfassung!B5566,"")</f>
        <v/>
      </c>
      <c r="F5558" t="str">
        <f>IF(Belegerfassung!L5566="","",IF(Belegerfassung!L5566&lt;&gt;"",IF(Belegerfassung!L5566&lt;&gt;"",IF(Belegerfassung!J5566&lt;&gt;0,VLOOKUP(Belegerfassung!L5566,Abfrage!$A$2:$C$19,2,),VLOOKUP(Belegerfassung!L5566,Abfrage!$A$2:$C$19,3,)),"")))</f>
        <v/>
      </c>
      <c r="G5558" t="str">
        <f t="shared" si="258"/>
        <v/>
      </c>
      <c r="H5558" s="31" t="str">
        <f>IF(A5558&lt;&gt;"",-Belegerfassung!J5566+Belegerfassung!K5566,"")</f>
        <v/>
      </c>
      <c r="I5558" s="49" t="str">
        <f>IFERROR(IF(H5558&lt;&gt;"",Belegerfassung!L5566*100,""),IF(OR(Belegerfassung!L5566="Leistung EU - Erlöse",Belegerfassung!L5566="Lieferungen EU-Erlöse",Belegerfassung!L5566="EUST",Belegerfassung!L5566="Bauleistungen 20%")=TRUE,"",MID(Belegerfassung!L5566,4,2)))</f>
        <v/>
      </c>
      <c r="J5558" s="6" t="str">
        <f>IF(A5558&lt;&gt;"",LEFT(Belegerfassung!D5566,40),"")</f>
        <v/>
      </c>
      <c r="K5558" t="str">
        <f>IF(A5558&lt;&gt;"",VLOOKUP(D5558,Abfrage!$F$2:$G$21,2,FALSE),"")</f>
        <v/>
      </c>
      <c r="L5558" s="6" t="str">
        <f>IF(Belegerfassung!H5566&lt;&gt;"",Belegerfassung!H5566,"")</f>
        <v/>
      </c>
      <c r="M5558" t="str">
        <f>IFERROR(IF(Belegerfassung!E5566&lt;&gt;"",VLOOKUP(Belegerfassung!E5566,Abfrage!$L$2:$M$15,2,),""),"")</f>
        <v/>
      </c>
      <c r="N5558" t="str">
        <f t="shared" si="259"/>
        <v/>
      </c>
      <c r="O5558" t="str">
        <f t="shared" si="260"/>
        <v/>
      </c>
      <c r="P5558" t="str">
        <f>IF(Belegerfassung!G5566&lt;&gt;"",CONCATENATE(Belegerfassung!G5566,".pdf"),"")</f>
        <v/>
      </c>
    </row>
    <row r="5559" spans="1:16">
      <c r="A5559" t="str">
        <f>IF(Belegerfassung!C5567&lt;&gt;"",0,"")</f>
        <v/>
      </c>
      <c r="B5559" t="str">
        <f>IFERROR(VLOOKUP(Belegerfassung!I5567,Konten!A:D,2,FALSE),"")</f>
        <v/>
      </c>
      <c r="C5559" t="str">
        <f>IF(A5559&lt;&gt;"",TEXT(Belegerfassung!C5567,"TT.MM.JJJJ"),"")</f>
        <v/>
      </c>
      <c r="D5559" t="str">
        <f>IFERROR(VLOOKUP(Belegerfassung!A5567,Abfrage!$E$2:$F$20,2,FALSE),"")</f>
        <v/>
      </c>
      <c r="E5559" t="str">
        <f>IF(A5559&lt;&gt;"",Belegerfassung!B5567,"")</f>
        <v/>
      </c>
      <c r="F5559" t="str">
        <f>IF(Belegerfassung!L5567="","",IF(Belegerfassung!L5567&lt;&gt;"",IF(Belegerfassung!L5567&lt;&gt;"",IF(Belegerfassung!J5567&lt;&gt;0,VLOOKUP(Belegerfassung!L5567,Abfrage!$A$2:$C$19,2,),VLOOKUP(Belegerfassung!L5567,Abfrage!$A$2:$C$19,3,)),"")))</f>
        <v/>
      </c>
      <c r="G5559" t="str">
        <f t="shared" si="258"/>
        <v/>
      </c>
      <c r="H5559" s="31" t="str">
        <f>IF(A5559&lt;&gt;"",-Belegerfassung!J5567+Belegerfassung!K5567,"")</f>
        <v/>
      </c>
      <c r="I5559" s="49" t="str">
        <f>IFERROR(IF(H5559&lt;&gt;"",Belegerfassung!L5567*100,""),IF(OR(Belegerfassung!L5567="Leistung EU - Erlöse",Belegerfassung!L5567="Lieferungen EU-Erlöse",Belegerfassung!L5567="EUST",Belegerfassung!L5567="Bauleistungen 20%")=TRUE,"",MID(Belegerfassung!L5567,4,2)))</f>
        <v/>
      </c>
      <c r="J5559" s="6" t="str">
        <f>IF(A5559&lt;&gt;"",LEFT(Belegerfassung!D5567,40),"")</f>
        <v/>
      </c>
      <c r="K5559" t="str">
        <f>IF(A5559&lt;&gt;"",VLOOKUP(D5559,Abfrage!$F$2:$G$21,2,FALSE),"")</f>
        <v/>
      </c>
      <c r="L5559" s="6" t="str">
        <f>IF(Belegerfassung!H5567&lt;&gt;"",Belegerfassung!H5567,"")</f>
        <v/>
      </c>
      <c r="M5559" t="str">
        <f>IFERROR(IF(Belegerfassung!E5567&lt;&gt;"",VLOOKUP(Belegerfassung!E5567,Abfrage!$L$2:$M$15,2,),""),"")</f>
        <v/>
      </c>
      <c r="N5559" t="str">
        <f t="shared" si="259"/>
        <v/>
      </c>
      <c r="O5559" t="str">
        <f t="shared" si="260"/>
        <v/>
      </c>
      <c r="P5559" t="str">
        <f>IF(Belegerfassung!G5567&lt;&gt;"",CONCATENATE(Belegerfassung!G5567,".pdf"),"")</f>
        <v/>
      </c>
    </row>
    <row r="5560" spans="1:16">
      <c r="A5560" t="str">
        <f>IF(Belegerfassung!C5568&lt;&gt;"",0,"")</f>
        <v/>
      </c>
      <c r="B5560" t="str">
        <f>IFERROR(VLOOKUP(Belegerfassung!I5568,Konten!A:D,2,FALSE),"")</f>
        <v/>
      </c>
      <c r="C5560" t="str">
        <f>IF(A5560&lt;&gt;"",TEXT(Belegerfassung!C5568,"TT.MM.JJJJ"),"")</f>
        <v/>
      </c>
      <c r="D5560" t="str">
        <f>IFERROR(VLOOKUP(Belegerfassung!A5568,Abfrage!$E$2:$F$20,2,FALSE),"")</f>
        <v/>
      </c>
      <c r="E5560" t="str">
        <f>IF(A5560&lt;&gt;"",Belegerfassung!B5568,"")</f>
        <v/>
      </c>
      <c r="F5560" t="str">
        <f>IF(Belegerfassung!L5568="","",IF(Belegerfassung!L5568&lt;&gt;"",IF(Belegerfassung!L5568&lt;&gt;"",IF(Belegerfassung!J5568&lt;&gt;0,VLOOKUP(Belegerfassung!L5568,Abfrage!$A$2:$C$19,2,),VLOOKUP(Belegerfassung!L5568,Abfrage!$A$2:$C$19,3,)),"")))</f>
        <v/>
      </c>
      <c r="G5560" t="str">
        <f t="shared" si="258"/>
        <v/>
      </c>
      <c r="H5560" s="31" t="str">
        <f>IF(A5560&lt;&gt;"",-Belegerfassung!J5568+Belegerfassung!K5568,"")</f>
        <v/>
      </c>
      <c r="I5560" s="49" t="str">
        <f>IFERROR(IF(H5560&lt;&gt;"",Belegerfassung!L5568*100,""),IF(OR(Belegerfassung!L5568="Leistung EU - Erlöse",Belegerfassung!L5568="Lieferungen EU-Erlöse",Belegerfassung!L5568="EUST",Belegerfassung!L5568="Bauleistungen 20%")=TRUE,"",MID(Belegerfassung!L5568,4,2)))</f>
        <v/>
      </c>
      <c r="J5560" s="6" t="str">
        <f>IF(A5560&lt;&gt;"",LEFT(Belegerfassung!D5568,40),"")</f>
        <v/>
      </c>
      <c r="K5560" t="str">
        <f>IF(A5560&lt;&gt;"",VLOOKUP(D5560,Abfrage!$F$2:$G$21,2,FALSE),"")</f>
        <v/>
      </c>
      <c r="L5560" s="6" t="str">
        <f>IF(Belegerfassung!H5568&lt;&gt;"",Belegerfassung!H5568,"")</f>
        <v/>
      </c>
      <c r="M5560" t="str">
        <f>IFERROR(IF(Belegerfassung!E5568&lt;&gt;"",VLOOKUP(Belegerfassung!E5568,Abfrage!$L$2:$M$15,2,),""),"")</f>
        <v/>
      </c>
      <c r="N5560" t="str">
        <f t="shared" si="259"/>
        <v/>
      </c>
      <c r="O5560" t="str">
        <f t="shared" si="260"/>
        <v/>
      </c>
      <c r="P5560" t="str">
        <f>IF(Belegerfassung!G5568&lt;&gt;"",CONCATENATE(Belegerfassung!G5568,".pdf"),"")</f>
        <v/>
      </c>
    </row>
    <row r="5561" spans="1:16">
      <c r="A5561" t="str">
        <f>IF(Belegerfassung!C5569&lt;&gt;"",0,"")</f>
        <v/>
      </c>
      <c r="B5561" t="str">
        <f>IFERROR(VLOOKUP(Belegerfassung!I5569,Konten!A:D,2,FALSE),"")</f>
        <v/>
      </c>
      <c r="C5561" t="str">
        <f>IF(A5561&lt;&gt;"",TEXT(Belegerfassung!C5569,"TT.MM.JJJJ"),"")</f>
        <v/>
      </c>
      <c r="D5561" t="str">
        <f>IFERROR(VLOOKUP(Belegerfassung!A5569,Abfrage!$E$2:$F$20,2,FALSE),"")</f>
        <v/>
      </c>
      <c r="E5561" t="str">
        <f>IF(A5561&lt;&gt;"",Belegerfassung!B5569,"")</f>
        <v/>
      </c>
      <c r="F5561" t="str">
        <f>IF(Belegerfassung!L5569="","",IF(Belegerfassung!L5569&lt;&gt;"",IF(Belegerfassung!L5569&lt;&gt;"",IF(Belegerfassung!J5569&lt;&gt;0,VLOOKUP(Belegerfassung!L5569,Abfrage!$A$2:$C$19,2,),VLOOKUP(Belegerfassung!L5569,Abfrage!$A$2:$C$19,3,)),"")))</f>
        <v/>
      </c>
      <c r="G5561" t="str">
        <f t="shared" si="258"/>
        <v/>
      </c>
      <c r="H5561" s="31" t="str">
        <f>IF(A5561&lt;&gt;"",-Belegerfassung!J5569+Belegerfassung!K5569,"")</f>
        <v/>
      </c>
      <c r="I5561" s="49" t="str">
        <f>IFERROR(IF(H5561&lt;&gt;"",Belegerfassung!L5569*100,""),IF(OR(Belegerfassung!L5569="Leistung EU - Erlöse",Belegerfassung!L5569="Lieferungen EU-Erlöse",Belegerfassung!L5569="EUST",Belegerfassung!L5569="Bauleistungen 20%")=TRUE,"",MID(Belegerfassung!L5569,4,2)))</f>
        <v/>
      </c>
      <c r="J5561" s="6" t="str">
        <f>IF(A5561&lt;&gt;"",LEFT(Belegerfassung!D5569,40),"")</f>
        <v/>
      </c>
      <c r="K5561" t="str">
        <f>IF(A5561&lt;&gt;"",VLOOKUP(D5561,Abfrage!$F$2:$G$21,2,FALSE),"")</f>
        <v/>
      </c>
      <c r="L5561" s="6" t="str">
        <f>IF(Belegerfassung!H5569&lt;&gt;"",Belegerfassung!H5569,"")</f>
        <v/>
      </c>
      <c r="M5561" t="str">
        <f>IFERROR(IF(Belegerfassung!E5569&lt;&gt;"",VLOOKUP(Belegerfassung!E5569,Abfrage!$L$2:$M$15,2,),""),"")</f>
        <v/>
      </c>
      <c r="N5561" t="str">
        <f t="shared" si="259"/>
        <v/>
      </c>
      <c r="O5561" t="str">
        <f t="shared" si="260"/>
        <v/>
      </c>
      <c r="P5561" t="str">
        <f>IF(Belegerfassung!G5569&lt;&gt;"",CONCATENATE(Belegerfassung!G5569,".pdf"),"")</f>
        <v/>
      </c>
    </row>
    <row r="5562" spans="1:16">
      <c r="A5562" t="str">
        <f>IF(Belegerfassung!C5570&lt;&gt;"",0,"")</f>
        <v/>
      </c>
      <c r="B5562" t="str">
        <f>IFERROR(VLOOKUP(Belegerfassung!I5570,Konten!A:D,2,FALSE),"")</f>
        <v/>
      </c>
      <c r="C5562" t="str">
        <f>IF(A5562&lt;&gt;"",TEXT(Belegerfassung!C5570,"TT.MM.JJJJ"),"")</f>
        <v/>
      </c>
      <c r="D5562" t="str">
        <f>IFERROR(VLOOKUP(Belegerfassung!A5570,Abfrage!$E$2:$F$20,2,FALSE),"")</f>
        <v/>
      </c>
      <c r="E5562" t="str">
        <f>IF(A5562&lt;&gt;"",Belegerfassung!B5570,"")</f>
        <v/>
      </c>
      <c r="F5562" t="str">
        <f>IF(Belegerfassung!L5570="","",IF(Belegerfassung!L5570&lt;&gt;"",IF(Belegerfassung!L5570&lt;&gt;"",IF(Belegerfassung!J5570&lt;&gt;0,VLOOKUP(Belegerfassung!L5570,Abfrage!$A$2:$C$19,2,),VLOOKUP(Belegerfassung!L5570,Abfrage!$A$2:$C$19,3,)),"")))</f>
        <v/>
      </c>
      <c r="G5562" t="str">
        <f t="shared" si="258"/>
        <v/>
      </c>
      <c r="H5562" s="31" t="str">
        <f>IF(A5562&lt;&gt;"",-Belegerfassung!J5570+Belegerfassung!K5570,"")</f>
        <v/>
      </c>
      <c r="I5562" s="49" t="str">
        <f>IFERROR(IF(H5562&lt;&gt;"",Belegerfassung!L5570*100,""),IF(OR(Belegerfassung!L5570="Leistung EU - Erlöse",Belegerfassung!L5570="Lieferungen EU-Erlöse",Belegerfassung!L5570="EUST",Belegerfassung!L5570="Bauleistungen 20%")=TRUE,"",MID(Belegerfassung!L5570,4,2)))</f>
        <v/>
      </c>
      <c r="J5562" s="6" t="str">
        <f>IF(A5562&lt;&gt;"",LEFT(Belegerfassung!D5570,40),"")</f>
        <v/>
      </c>
      <c r="K5562" t="str">
        <f>IF(A5562&lt;&gt;"",VLOOKUP(D5562,Abfrage!$F$2:$G$21,2,FALSE),"")</f>
        <v/>
      </c>
      <c r="L5562" s="6" t="str">
        <f>IF(Belegerfassung!H5570&lt;&gt;"",Belegerfassung!H5570,"")</f>
        <v/>
      </c>
      <c r="M5562" t="str">
        <f>IFERROR(IF(Belegerfassung!E5570&lt;&gt;"",VLOOKUP(Belegerfassung!E5570,Abfrage!$L$2:$M$15,2,),""),"")</f>
        <v/>
      </c>
      <c r="N5562" t="str">
        <f t="shared" si="259"/>
        <v/>
      </c>
      <c r="O5562" t="str">
        <f t="shared" si="260"/>
        <v/>
      </c>
      <c r="P5562" t="str">
        <f>IF(Belegerfassung!G5570&lt;&gt;"",CONCATENATE(Belegerfassung!G5570,".pdf"),"")</f>
        <v/>
      </c>
    </row>
    <row r="5563" spans="1:16">
      <c r="A5563" t="str">
        <f>IF(Belegerfassung!C5571&lt;&gt;"",0,"")</f>
        <v/>
      </c>
      <c r="B5563" t="str">
        <f>IFERROR(VLOOKUP(Belegerfassung!I5571,Konten!A:D,2,FALSE),"")</f>
        <v/>
      </c>
      <c r="C5563" t="str">
        <f>IF(A5563&lt;&gt;"",TEXT(Belegerfassung!C5571,"TT.MM.JJJJ"),"")</f>
        <v/>
      </c>
      <c r="D5563" t="str">
        <f>IFERROR(VLOOKUP(Belegerfassung!A5571,Abfrage!$E$2:$F$20,2,FALSE),"")</f>
        <v/>
      </c>
      <c r="E5563" t="str">
        <f>IF(A5563&lt;&gt;"",Belegerfassung!B5571,"")</f>
        <v/>
      </c>
      <c r="F5563" t="str">
        <f>IF(Belegerfassung!L5571="","",IF(Belegerfassung!L5571&lt;&gt;"",IF(Belegerfassung!L5571&lt;&gt;"",IF(Belegerfassung!J5571&lt;&gt;0,VLOOKUP(Belegerfassung!L5571,Abfrage!$A$2:$C$19,2,),VLOOKUP(Belegerfassung!L5571,Abfrage!$A$2:$C$19,3,)),"")))</f>
        <v/>
      </c>
      <c r="G5563" t="str">
        <f t="shared" si="258"/>
        <v/>
      </c>
      <c r="H5563" s="31" t="str">
        <f>IF(A5563&lt;&gt;"",-Belegerfassung!J5571+Belegerfassung!K5571,"")</f>
        <v/>
      </c>
      <c r="I5563" s="49" t="str">
        <f>IFERROR(IF(H5563&lt;&gt;"",Belegerfassung!L5571*100,""),IF(OR(Belegerfassung!L5571="Leistung EU - Erlöse",Belegerfassung!L5571="Lieferungen EU-Erlöse",Belegerfassung!L5571="EUST",Belegerfassung!L5571="Bauleistungen 20%")=TRUE,"",MID(Belegerfassung!L5571,4,2)))</f>
        <v/>
      </c>
      <c r="J5563" s="6" t="str">
        <f>IF(A5563&lt;&gt;"",LEFT(Belegerfassung!D5571,40),"")</f>
        <v/>
      </c>
      <c r="K5563" t="str">
        <f>IF(A5563&lt;&gt;"",VLOOKUP(D5563,Abfrage!$F$2:$G$21,2,FALSE),"")</f>
        <v/>
      </c>
      <c r="L5563" s="6" t="str">
        <f>IF(Belegerfassung!H5571&lt;&gt;"",Belegerfassung!H5571,"")</f>
        <v/>
      </c>
      <c r="M5563" t="str">
        <f>IFERROR(IF(Belegerfassung!E5571&lt;&gt;"",VLOOKUP(Belegerfassung!E5571,Abfrage!$L$2:$M$15,2,),""),"")</f>
        <v/>
      </c>
      <c r="N5563" t="str">
        <f t="shared" si="259"/>
        <v/>
      </c>
      <c r="O5563" t="str">
        <f t="shared" si="260"/>
        <v/>
      </c>
      <c r="P5563" t="str">
        <f>IF(Belegerfassung!G5571&lt;&gt;"",CONCATENATE(Belegerfassung!G5571,".pdf"),"")</f>
        <v/>
      </c>
    </row>
    <row r="5564" spans="1:16">
      <c r="A5564" t="str">
        <f>IF(Belegerfassung!C5572&lt;&gt;"",0,"")</f>
        <v/>
      </c>
      <c r="B5564" t="str">
        <f>IFERROR(VLOOKUP(Belegerfassung!I5572,Konten!A:D,2,FALSE),"")</f>
        <v/>
      </c>
      <c r="C5564" t="str">
        <f>IF(A5564&lt;&gt;"",TEXT(Belegerfassung!C5572,"TT.MM.JJJJ"),"")</f>
        <v/>
      </c>
      <c r="D5564" t="str">
        <f>IFERROR(VLOOKUP(Belegerfassung!A5572,Abfrage!$E$2:$F$20,2,FALSE),"")</f>
        <v/>
      </c>
      <c r="E5564" t="str">
        <f>IF(A5564&lt;&gt;"",Belegerfassung!B5572,"")</f>
        <v/>
      </c>
      <c r="F5564" t="str">
        <f>IF(Belegerfassung!L5572="","",IF(Belegerfassung!L5572&lt;&gt;"",IF(Belegerfassung!L5572&lt;&gt;"",IF(Belegerfassung!J5572&lt;&gt;0,VLOOKUP(Belegerfassung!L5572,Abfrage!$A$2:$C$19,2,),VLOOKUP(Belegerfassung!L5572,Abfrage!$A$2:$C$19,3,)),"")))</f>
        <v/>
      </c>
      <c r="G5564" t="str">
        <f t="shared" si="258"/>
        <v/>
      </c>
      <c r="H5564" s="31" t="str">
        <f>IF(A5564&lt;&gt;"",-Belegerfassung!J5572+Belegerfassung!K5572,"")</f>
        <v/>
      </c>
      <c r="I5564" s="49" t="str">
        <f>IFERROR(IF(H5564&lt;&gt;"",Belegerfassung!L5572*100,""),IF(OR(Belegerfassung!L5572="Leistung EU - Erlöse",Belegerfassung!L5572="Lieferungen EU-Erlöse",Belegerfassung!L5572="EUST",Belegerfassung!L5572="Bauleistungen 20%")=TRUE,"",MID(Belegerfassung!L5572,4,2)))</f>
        <v/>
      </c>
      <c r="J5564" s="6" t="str">
        <f>IF(A5564&lt;&gt;"",LEFT(Belegerfassung!D5572,40),"")</f>
        <v/>
      </c>
      <c r="K5564" t="str">
        <f>IF(A5564&lt;&gt;"",VLOOKUP(D5564,Abfrage!$F$2:$G$21,2,FALSE),"")</f>
        <v/>
      </c>
      <c r="L5564" s="6" t="str">
        <f>IF(Belegerfassung!H5572&lt;&gt;"",Belegerfassung!H5572,"")</f>
        <v/>
      </c>
      <c r="M5564" t="str">
        <f>IFERROR(IF(Belegerfassung!E5572&lt;&gt;"",VLOOKUP(Belegerfassung!E5572,Abfrage!$L$2:$M$15,2,),""),"")</f>
        <v/>
      </c>
      <c r="N5564" t="str">
        <f t="shared" si="259"/>
        <v/>
      </c>
      <c r="O5564" t="str">
        <f t="shared" si="260"/>
        <v/>
      </c>
      <c r="P5564" t="str">
        <f>IF(Belegerfassung!G5572&lt;&gt;"",CONCATENATE(Belegerfassung!G5572,".pdf"),"")</f>
        <v/>
      </c>
    </row>
    <row r="5565" spans="1:16">
      <c r="A5565" t="str">
        <f>IF(Belegerfassung!C5573&lt;&gt;"",0,"")</f>
        <v/>
      </c>
      <c r="B5565" t="str">
        <f>IFERROR(VLOOKUP(Belegerfassung!I5573,Konten!A:D,2,FALSE),"")</f>
        <v/>
      </c>
      <c r="C5565" t="str">
        <f>IF(A5565&lt;&gt;"",TEXT(Belegerfassung!C5573,"TT.MM.JJJJ"),"")</f>
        <v/>
      </c>
      <c r="D5565" t="str">
        <f>IFERROR(VLOOKUP(Belegerfassung!A5573,Abfrage!$E$2:$F$20,2,FALSE),"")</f>
        <v/>
      </c>
      <c r="E5565" t="str">
        <f>IF(A5565&lt;&gt;"",Belegerfassung!B5573,"")</f>
        <v/>
      </c>
      <c r="F5565" t="str">
        <f>IF(Belegerfassung!L5573="","",IF(Belegerfassung!L5573&lt;&gt;"",IF(Belegerfassung!L5573&lt;&gt;"",IF(Belegerfassung!J5573&lt;&gt;0,VLOOKUP(Belegerfassung!L5573,Abfrage!$A$2:$C$19,2,),VLOOKUP(Belegerfassung!L5573,Abfrage!$A$2:$C$19,3,)),"")))</f>
        <v/>
      </c>
      <c r="G5565" t="str">
        <f t="shared" si="258"/>
        <v/>
      </c>
      <c r="H5565" s="31" t="str">
        <f>IF(A5565&lt;&gt;"",-Belegerfassung!J5573+Belegerfassung!K5573,"")</f>
        <v/>
      </c>
      <c r="I5565" s="49" t="str">
        <f>IFERROR(IF(H5565&lt;&gt;"",Belegerfassung!L5573*100,""),IF(OR(Belegerfassung!L5573="Leistung EU - Erlöse",Belegerfassung!L5573="Lieferungen EU-Erlöse",Belegerfassung!L5573="EUST",Belegerfassung!L5573="Bauleistungen 20%")=TRUE,"",MID(Belegerfassung!L5573,4,2)))</f>
        <v/>
      </c>
      <c r="J5565" s="6" t="str">
        <f>IF(A5565&lt;&gt;"",LEFT(Belegerfassung!D5573,40),"")</f>
        <v/>
      </c>
      <c r="K5565" t="str">
        <f>IF(A5565&lt;&gt;"",VLOOKUP(D5565,Abfrage!$F$2:$G$21,2,FALSE),"")</f>
        <v/>
      </c>
      <c r="L5565" s="6" t="str">
        <f>IF(Belegerfassung!H5573&lt;&gt;"",Belegerfassung!H5573,"")</f>
        <v/>
      </c>
      <c r="M5565" t="str">
        <f>IFERROR(IF(Belegerfassung!E5573&lt;&gt;"",VLOOKUP(Belegerfassung!E5573,Abfrage!$L$2:$M$15,2,),""),"")</f>
        <v/>
      </c>
      <c r="N5565" t="str">
        <f t="shared" si="259"/>
        <v/>
      </c>
      <c r="O5565" t="str">
        <f t="shared" si="260"/>
        <v/>
      </c>
      <c r="P5565" t="str">
        <f>IF(Belegerfassung!G5573&lt;&gt;"",CONCATENATE(Belegerfassung!G5573,".pdf"),"")</f>
        <v/>
      </c>
    </row>
    <row r="5566" spans="1:16">
      <c r="A5566" t="str">
        <f>IF(Belegerfassung!C5574&lt;&gt;"",0,"")</f>
        <v/>
      </c>
      <c r="B5566" t="str">
        <f>IFERROR(VLOOKUP(Belegerfassung!I5574,Konten!A:D,2,FALSE),"")</f>
        <v/>
      </c>
      <c r="C5566" t="str">
        <f>IF(A5566&lt;&gt;"",TEXT(Belegerfassung!C5574,"TT.MM.JJJJ"),"")</f>
        <v/>
      </c>
      <c r="D5566" t="str">
        <f>IFERROR(VLOOKUP(Belegerfassung!A5574,Abfrage!$E$2:$F$20,2,FALSE),"")</f>
        <v/>
      </c>
      <c r="E5566" t="str">
        <f>IF(A5566&lt;&gt;"",Belegerfassung!B5574,"")</f>
        <v/>
      </c>
      <c r="F5566" t="str">
        <f>IF(Belegerfassung!L5574="","",IF(Belegerfassung!L5574&lt;&gt;"",IF(Belegerfassung!L5574&lt;&gt;"",IF(Belegerfassung!J5574&lt;&gt;0,VLOOKUP(Belegerfassung!L5574,Abfrage!$A$2:$C$19,2,),VLOOKUP(Belegerfassung!L5574,Abfrage!$A$2:$C$19,3,)),"")))</f>
        <v/>
      </c>
      <c r="G5566" t="str">
        <f t="shared" si="258"/>
        <v/>
      </c>
      <c r="H5566" s="31" t="str">
        <f>IF(A5566&lt;&gt;"",-Belegerfassung!J5574+Belegerfassung!K5574,"")</f>
        <v/>
      </c>
      <c r="I5566" s="49" t="str">
        <f>IFERROR(IF(H5566&lt;&gt;"",Belegerfassung!L5574*100,""),IF(OR(Belegerfassung!L5574="Leistung EU - Erlöse",Belegerfassung!L5574="Lieferungen EU-Erlöse",Belegerfassung!L5574="EUST",Belegerfassung!L5574="Bauleistungen 20%")=TRUE,"",MID(Belegerfassung!L5574,4,2)))</f>
        <v/>
      </c>
      <c r="J5566" s="6" t="str">
        <f>IF(A5566&lt;&gt;"",LEFT(Belegerfassung!D5574,40),"")</f>
        <v/>
      </c>
      <c r="K5566" t="str">
        <f>IF(A5566&lt;&gt;"",VLOOKUP(D5566,Abfrage!$F$2:$G$21,2,FALSE),"")</f>
        <v/>
      </c>
      <c r="L5566" s="6" t="str">
        <f>IF(Belegerfassung!H5574&lt;&gt;"",Belegerfassung!H5574,"")</f>
        <v/>
      </c>
      <c r="M5566" t="str">
        <f>IFERROR(IF(Belegerfassung!E5574&lt;&gt;"",VLOOKUP(Belegerfassung!E5574,Abfrage!$L$2:$M$15,2,),""),"")</f>
        <v/>
      </c>
      <c r="N5566" t="str">
        <f t="shared" si="259"/>
        <v/>
      </c>
      <c r="O5566" t="str">
        <f t="shared" si="260"/>
        <v/>
      </c>
      <c r="P5566" t="str">
        <f>IF(Belegerfassung!G5574&lt;&gt;"",CONCATENATE(Belegerfassung!G5574,".pdf"),"")</f>
        <v/>
      </c>
    </row>
    <row r="5567" spans="1:16">
      <c r="A5567" t="str">
        <f>IF(Belegerfassung!C5575&lt;&gt;"",0,"")</f>
        <v/>
      </c>
      <c r="B5567" t="str">
        <f>IFERROR(VLOOKUP(Belegerfassung!I5575,Konten!A:D,2,FALSE),"")</f>
        <v/>
      </c>
      <c r="C5567" t="str">
        <f>IF(A5567&lt;&gt;"",TEXT(Belegerfassung!C5575,"TT.MM.JJJJ"),"")</f>
        <v/>
      </c>
      <c r="D5567" t="str">
        <f>IFERROR(VLOOKUP(Belegerfassung!A5575,Abfrage!$E$2:$F$20,2,FALSE),"")</f>
        <v/>
      </c>
      <c r="E5567" t="str">
        <f>IF(A5567&lt;&gt;"",Belegerfassung!B5575,"")</f>
        <v/>
      </c>
      <c r="F5567" t="str">
        <f>IF(Belegerfassung!L5575="","",IF(Belegerfassung!L5575&lt;&gt;"",IF(Belegerfassung!L5575&lt;&gt;"",IF(Belegerfassung!J5575&lt;&gt;0,VLOOKUP(Belegerfassung!L5575,Abfrage!$A$2:$C$19,2,),VLOOKUP(Belegerfassung!L5575,Abfrage!$A$2:$C$19,3,)),"")))</f>
        <v/>
      </c>
      <c r="G5567" t="str">
        <f t="shared" si="258"/>
        <v/>
      </c>
      <c r="H5567" s="31" t="str">
        <f>IF(A5567&lt;&gt;"",-Belegerfassung!J5575+Belegerfassung!K5575,"")</f>
        <v/>
      </c>
      <c r="I5567" s="49" t="str">
        <f>IFERROR(IF(H5567&lt;&gt;"",Belegerfassung!L5575*100,""),IF(OR(Belegerfassung!L5575="Leistung EU - Erlöse",Belegerfassung!L5575="Lieferungen EU-Erlöse",Belegerfassung!L5575="EUST",Belegerfassung!L5575="Bauleistungen 20%")=TRUE,"",MID(Belegerfassung!L5575,4,2)))</f>
        <v/>
      </c>
      <c r="J5567" s="6" t="str">
        <f>IF(A5567&lt;&gt;"",LEFT(Belegerfassung!D5575,40),"")</f>
        <v/>
      </c>
      <c r="K5567" t="str">
        <f>IF(A5567&lt;&gt;"",VLOOKUP(D5567,Abfrage!$F$2:$G$21,2,FALSE),"")</f>
        <v/>
      </c>
      <c r="L5567" s="6" t="str">
        <f>IF(Belegerfassung!H5575&lt;&gt;"",Belegerfassung!H5575,"")</f>
        <v/>
      </c>
      <c r="M5567" t="str">
        <f>IFERROR(IF(Belegerfassung!E5575&lt;&gt;"",VLOOKUP(Belegerfassung!E5575,Abfrage!$L$2:$M$15,2,),""),"")</f>
        <v/>
      </c>
      <c r="N5567" t="str">
        <f t="shared" si="259"/>
        <v/>
      </c>
      <c r="O5567" t="str">
        <f t="shared" si="260"/>
        <v/>
      </c>
      <c r="P5567" t="str">
        <f>IF(Belegerfassung!G5575&lt;&gt;"",CONCATENATE(Belegerfassung!G5575,".pdf"),"")</f>
        <v/>
      </c>
    </row>
    <row r="5568" spans="1:16">
      <c r="A5568" t="str">
        <f>IF(Belegerfassung!C5576&lt;&gt;"",0,"")</f>
        <v/>
      </c>
      <c r="B5568" t="str">
        <f>IFERROR(VLOOKUP(Belegerfassung!I5576,Konten!A:D,2,FALSE),"")</f>
        <v/>
      </c>
      <c r="C5568" t="str">
        <f>IF(A5568&lt;&gt;"",TEXT(Belegerfassung!C5576,"TT.MM.JJJJ"),"")</f>
        <v/>
      </c>
      <c r="D5568" t="str">
        <f>IFERROR(VLOOKUP(Belegerfassung!A5576,Abfrage!$E$2:$F$20,2,FALSE),"")</f>
        <v/>
      </c>
      <c r="E5568" t="str">
        <f>IF(A5568&lt;&gt;"",Belegerfassung!B5576,"")</f>
        <v/>
      </c>
      <c r="F5568" t="str">
        <f>IF(Belegerfassung!L5576="","",IF(Belegerfassung!L5576&lt;&gt;"",IF(Belegerfassung!L5576&lt;&gt;"",IF(Belegerfassung!J5576&lt;&gt;0,VLOOKUP(Belegerfassung!L5576,Abfrage!$A$2:$C$19,2,),VLOOKUP(Belegerfassung!L5576,Abfrage!$A$2:$C$19,3,)),"")))</f>
        <v/>
      </c>
      <c r="G5568" t="str">
        <f t="shared" si="258"/>
        <v/>
      </c>
      <c r="H5568" s="31" t="str">
        <f>IF(A5568&lt;&gt;"",-Belegerfassung!J5576+Belegerfassung!K5576,"")</f>
        <v/>
      </c>
      <c r="I5568" s="49" t="str">
        <f>IFERROR(IF(H5568&lt;&gt;"",Belegerfassung!L5576*100,""),IF(OR(Belegerfassung!L5576="Leistung EU - Erlöse",Belegerfassung!L5576="Lieferungen EU-Erlöse",Belegerfassung!L5576="EUST",Belegerfassung!L5576="Bauleistungen 20%")=TRUE,"",MID(Belegerfassung!L5576,4,2)))</f>
        <v/>
      </c>
      <c r="J5568" s="6" t="str">
        <f>IF(A5568&lt;&gt;"",LEFT(Belegerfassung!D5576,40),"")</f>
        <v/>
      </c>
      <c r="K5568" t="str">
        <f>IF(A5568&lt;&gt;"",VLOOKUP(D5568,Abfrage!$F$2:$G$21,2,FALSE),"")</f>
        <v/>
      </c>
      <c r="L5568" s="6" t="str">
        <f>IF(Belegerfassung!H5576&lt;&gt;"",Belegerfassung!H5576,"")</f>
        <v/>
      </c>
      <c r="M5568" t="str">
        <f>IFERROR(IF(Belegerfassung!E5576&lt;&gt;"",VLOOKUP(Belegerfassung!E5576,Abfrage!$L$2:$M$15,2,),""),"")</f>
        <v/>
      </c>
      <c r="N5568" t="str">
        <f t="shared" si="259"/>
        <v/>
      </c>
      <c r="O5568" t="str">
        <f t="shared" si="260"/>
        <v/>
      </c>
      <c r="P5568" t="str">
        <f>IF(Belegerfassung!G5576&lt;&gt;"",CONCATENATE(Belegerfassung!G5576,".pdf"),"")</f>
        <v/>
      </c>
    </row>
    <row r="5569" spans="1:16">
      <c r="A5569" t="str">
        <f>IF(Belegerfassung!C5577&lt;&gt;"",0,"")</f>
        <v/>
      </c>
      <c r="B5569" t="str">
        <f>IFERROR(VLOOKUP(Belegerfassung!I5577,Konten!A:D,2,FALSE),"")</f>
        <v/>
      </c>
      <c r="C5569" t="str">
        <f>IF(A5569&lt;&gt;"",TEXT(Belegerfassung!C5577,"TT.MM.JJJJ"),"")</f>
        <v/>
      </c>
      <c r="D5569" t="str">
        <f>IFERROR(VLOOKUP(Belegerfassung!A5577,Abfrage!$E$2:$F$20,2,FALSE),"")</f>
        <v/>
      </c>
      <c r="E5569" t="str">
        <f>IF(A5569&lt;&gt;"",Belegerfassung!B5577,"")</f>
        <v/>
      </c>
      <c r="F5569" t="str">
        <f>IF(Belegerfassung!L5577="","",IF(Belegerfassung!L5577&lt;&gt;"",IF(Belegerfassung!L5577&lt;&gt;"",IF(Belegerfassung!J5577&lt;&gt;0,VLOOKUP(Belegerfassung!L5577,Abfrage!$A$2:$C$19,2,),VLOOKUP(Belegerfassung!L5577,Abfrage!$A$2:$C$19,3,)),"")))</f>
        <v/>
      </c>
      <c r="G5569" t="str">
        <f t="shared" si="258"/>
        <v/>
      </c>
      <c r="H5569" s="31" t="str">
        <f>IF(A5569&lt;&gt;"",-Belegerfassung!J5577+Belegerfassung!K5577,"")</f>
        <v/>
      </c>
      <c r="I5569" s="49" t="str">
        <f>IFERROR(IF(H5569&lt;&gt;"",Belegerfassung!L5577*100,""),IF(OR(Belegerfassung!L5577="Leistung EU - Erlöse",Belegerfassung!L5577="Lieferungen EU-Erlöse",Belegerfassung!L5577="EUST",Belegerfassung!L5577="Bauleistungen 20%")=TRUE,"",MID(Belegerfassung!L5577,4,2)))</f>
        <v/>
      </c>
      <c r="J5569" s="6" t="str">
        <f>IF(A5569&lt;&gt;"",LEFT(Belegerfassung!D5577,40),"")</f>
        <v/>
      </c>
      <c r="K5569" t="str">
        <f>IF(A5569&lt;&gt;"",VLOOKUP(D5569,Abfrage!$F$2:$G$21,2,FALSE),"")</f>
        <v/>
      </c>
      <c r="L5569" s="6" t="str">
        <f>IF(Belegerfassung!H5577&lt;&gt;"",Belegerfassung!H5577,"")</f>
        <v/>
      </c>
      <c r="M5569" t="str">
        <f>IFERROR(IF(Belegerfassung!E5577&lt;&gt;"",VLOOKUP(Belegerfassung!E5577,Abfrage!$L$2:$M$15,2,),""),"")</f>
        <v/>
      </c>
      <c r="N5569" t="str">
        <f t="shared" si="259"/>
        <v/>
      </c>
      <c r="O5569" t="str">
        <f t="shared" si="260"/>
        <v/>
      </c>
      <c r="P5569" t="str">
        <f>IF(Belegerfassung!G5577&lt;&gt;"",CONCATENATE(Belegerfassung!G5577,".pdf"),"")</f>
        <v/>
      </c>
    </row>
    <row r="5570" spans="1:16">
      <c r="A5570" t="str">
        <f>IF(Belegerfassung!C5578&lt;&gt;"",0,"")</f>
        <v/>
      </c>
      <c r="B5570" t="str">
        <f>IFERROR(VLOOKUP(Belegerfassung!I5578,Konten!A:D,2,FALSE),"")</f>
        <v/>
      </c>
      <c r="C5570" t="str">
        <f>IF(A5570&lt;&gt;"",TEXT(Belegerfassung!C5578,"TT.MM.JJJJ"),"")</f>
        <v/>
      </c>
      <c r="D5570" t="str">
        <f>IFERROR(VLOOKUP(Belegerfassung!A5578,Abfrage!$E$2:$F$20,2,FALSE),"")</f>
        <v/>
      </c>
      <c r="E5570" t="str">
        <f>IF(A5570&lt;&gt;"",Belegerfassung!B5578,"")</f>
        <v/>
      </c>
      <c r="F5570" t="str">
        <f>IF(Belegerfassung!L5578="","",IF(Belegerfassung!L5578&lt;&gt;"",IF(Belegerfassung!L5578&lt;&gt;"",IF(Belegerfassung!J5578&lt;&gt;0,VLOOKUP(Belegerfassung!L5578,Abfrage!$A$2:$C$19,2,),VLOOKUP(Belegerfassung!L5578,Abfrage!$A$2:$C$19,3,)),"")))</f>
        <v/>
      </c>
      <c r="G5570" t="str">
        <f t="shared" si="258"/>
        <v/>
      </c>
      <c r="H5570" s="31" t="str">
        <f>IF(A5570&lt;&gt;"",-Belegerfassung!J5578+Belegerfassung!K5578,"")</f>
        <v/>
      </c>
      <c r="I5570" s="49" t="str">
        <f>IFERROR(IF(H5570&lt;&gt;"",Belegerfassung!L5578*100,""),IF(OR(Belegerfassung!L5578="Leistung EU - Erlöse",Belegerfassung!L5578="Lieferungen EU-Erlöse",Belegerfassung!L5578="EUST",Belegerfassung!L5578="Bauleistungen 20%")=TRUE,"",MID(Belegerfassung!L5578,4,2)))</f>
        <v/>
      </c>
      <c r="J5570" s="6" t="str">
        <f>IF(A5570&lt;&gt;"",LEFT(Belegerfassung!D5578,40),"")</f>
        <v/>
      </c>
      <c r="K5570" t="str">
        <f>IF(A5570&lt;&gt;"",VLOOKUP(D5570,Abfrage!$F$2:$G$21,2,FALSE),"")</f>
        <v/>
      </c>
      <c r="L5570" s="6" t="str">
        <f>IF(Belegerfassung!H5578&lt;&gt;"",Belegerfassung!H5578,"")</f>
        <v/>
      </c>
      <c r="M5570" t="str">
        <f>IFERROR(IF(Belegerfassung!E5578&lt;&gt;"",VLOOKUP(Belegerfassung!E5578,Abfrage!$L$2:$M$15,2,),""),"")</f>
        <v/>
      </c>
      <c r="N5570" t="str">
        <f t="shared" si="259"/>
        <v/>
      </c>
      <c r="O5570" t="str">
        <f t="shared" si="260"/>
        <v/>
      </c>
      <c r="P5570" t="str">
        <f>IF(Belegerfassung!G5578&lt;&gt;"",CONCATENATE(Belegerfassung!G5578,".pdf"),"")</f>
        <v/>
      </c>
    </row>
    <row r="5571" spans="1:16">
      <c r="A5571" t="str">
        <f>IF(Belegerfassung!C5579&lt;&gt;"",0,"")</f>
        <v/>
      </c>
      <c r="B5571" t="str">
        <f>IFERROR(VLOOKUP(Belegerfassung!I5579,Konten!A:D,2,FALSE),"")</f>
        <v/>
      </c>
      <c r="C5571" t="str">
        <f>IF(A5571&lt;&gt;"",TEXT(Belegerfassung!C5579,"TT.MM.JJJJ"),"")</f>
        <v/>
      </c>
      <c r="D5571" t="str">
        <f>IFERROR(VLOOKUP(Belegerfassung!A5579,Abfrage!$E$2:$F$20,2,FALSE),"")</f>
        <v/>
      </c>
      <c r="E5571" t="str">
        <f>IF(A5571&lt;&gt;"",Belegerfassung!B5579,"")</f>
        <v/>
      </c>
      <c r="F5571" t="str">
        <f>IF(Belegerfassung!L5579="","",IF(Belegerfassung!L5579&lt;&gt;"",IF(Belegerfassung!L5579&lt;&gt;"",IF(Belegerfassung!J5579&lt;&gt;0,VLOOKUP(Belegerfassung!L5579,Abfrage!$A$2:$C$19,2,),VLOOKUP(Belegerfassung!L5579,Abfrage!$A$2:$C$19,3,)),"")))</f>
        <v/>
      </c>
      <c r="G5571" t="str">
        <f t="shared" ref="G5571:G5634" si="261">IF(A5571&lt;&gt;"",1,"")</f>
        <v/>
      </c>
      <c r="H5571" s="31" t="str">
        <f>IF(A5571&lt;&gt;"",-Belegerfassung!J5579+Belegerfassung!K5579,"")</f>
        <v/>
      </c>
      <c r="I5571" s="49" t="str">
        <f>IFERROR(IF(H5571&lt;&gt;"",Belegerfassung!L5579*100,""),IF(OR(Belegerfassung!L5579="Leistung EU - Erlöse",Belegerfassung!L5579="Lieferungen EU-Erlöse",Belegerfassung!L5579="EUST",Belegerfassung!L5579="Bauleistungen 20%")=TRUE,"",MID(Belegerfassung!L5579,4,2)))</f>
        <v/>
      </c>
      <c r="J5571" s="6" t="str">
        <f>IF(A5571&lt;&gt;"",LEFT(Belegerfassung!D5579,40),"")</f>
        <v/>
      </c>
      <c r="K5571" t="str">
        <f>IF(A5571&lt;&gt;"",VLOOKUP(D5571,Abfrage!$F$2:$G$21,2,FALSE),"")</f>
        <v/>
      </c>
      <c r="L5571" s="6" t="str">
        <f>IF(Belegerfassung!H5579&lt;&gt;"",Belegerfassung!H5579,"")</f>
        <v/>
      </c>
      <c r="M5571" t="str">
        <f>IFERROR(IF(Belegerfassung!E5579&lt;&gt;"",VLOOKUP(Belegerfassung!E5579,Abfrage!$L$2:$M$15,2,),""),"")</f>
        <v/>
      </c>
      <c r="N5571" t="str">
        <f t="shared" ref="N5571:N5634" si="262">IF(A5571&lt;&gt;"","E","")</f>
        <v/>
      </c>
      <c r="O5571" t="str">
        <f t="shared" ref="O5571:O5634" si="263">IF(A5571&lt;&gt;"","A","")</f>
        <v/>
      </c>
      <c r="P5571" t="str">
        <f>IF(Belegerfassung!G5579&lt;&gt;"",CONCATENATE(Belegerfassung!G5579,".pdf"),"")</f>
        <v/>
      </c>
    </row>
    <row r="5572" spans="1:16">
      <c r="A5572" t="str">
        <f>IF(Belegerfassung!C5580&lt;&gt;"",0,"")</f>
        <v/>
      </c>
      <c r="B5572" t="str">
        <f>IFERROR(VLOOKUP(Belegerfassung!I5580,Konten!A:D,2,FALSE),"")</f>
        <v/>
      </c>
      <c r="C5572" t="str">
        <f>IF(A5572&lt;&gt;"",TEXT(Belegerfassung!C5580,"TT.MM.JJJJ"),"")</f>
        <v/>
      </c>
      <c r="D5572" t="str">
        <f>IFERROR(VLOOKUP(Belegerfassung!A5580,Abfrage!$E$2:$F$20,2,FALSE),"")</f>
        <v/>
      </c>
      <c r="E5572" t="str">
        <f>IF(A5572&lt;&gt;"",Belegerfassung!B5580,"")</f>
        <v/>
      </c>
      <c r="F5572" t="str">
        <f>IF(Belegerfassung!L5580="","",IF(Belegerfassung!L5580&lt;&gt;"",IF(Belegerfassung!L5580&lt;&gt;"",IF(Belegerfassung!J5580&lt;&gt;0,VLOOKUP(Belegerfassung!L5580,Abfrage!$A$2:$C$19,2,),VLOOKUP(Belegerfassung!L5580,Abfrage!$A$2:$C$19,3,)),"")))</f>
        <v/>
      </c>
      <c r="G5572" t="str">
        <f t="shared" si="261"/>
        <v/>
      </c>
      <c r="H5572" s="31" t="str">
        <f>IF(A5572&lt;&gt;"",-Belegerfassung!J5580+Belegerfassung!K5580,"")</f>
        <v/>
      </c>
      <c r="I5572" s="49" t="str">
        <f>IFERROR(IF(H5572&lt;&gt;"",Belegerfassung!L5580*100,""),IF(OR(Belegerfassung!L5580="Leistung EU - Erlöse",Belegerfassung!L5580="Lieferungen EU-Erlöse",Belegerfassung!L5580="EUST",Belegerfassung!L5580="Bauleistungen 20%")=TRUE,"",MID(Belegerfassung!L5580,4,2)))</f>
        <v/>
      </c>
      <c r="J5572" s="6" t="str">
        <f>IF(A5572&lt;&gt;"",LEFT(Belegerfassung!D5580,40),"")</f>
        <v/>
      </c>
      <c r="K5572" t="str">
        <f>IF(A5572&lt;&gt;"",VLOOKUP(D5572,Abfrage!$F$2:$G$21,2,FALSE),"")</f>
        <v/>
      </c>
      <c r="L5572" s="6" t="str">
        <f>IF(Belegerfassung!H5580&lt;&gt;"",Belegerfassung!H5580,"")</f>
        <v/>
      </c>
      <c r="M5572" t="str">
        <f>IFERROR(IF(Belegerfassung!E5580&lt;&gt;"",VLOOKUP(Belegerfassung!E5580,Abfrage!$L$2:$M$15,2,),""),"")</f>
        <v/>
      </c>
      <c r="N5572" t="str">
        <f t="shared" si="262"/>
        <v/>
      </c>
      <c r="O5572" t="str">
        <f t="shared" si="263"/>
        <v/>
      </c>
      <c r="P5572" t="str">
        <f>IF(Belegerfassung!G5580&lt;&gt;"",CONCATENATE(Belegerfassung!G5580,".pdf"),"")</f>
        <v/>
      </c>
    </row>
    <row r="5573" spans="1:16">
      <c r="A5573" t="str">
        <f>IF(Belegerfassung!C5581&lt;&gt;"",0,"")</f>
        <v/>
      </c>
      <c r="B5573" t="str">
        <f>IFERROR(VLOOKUP(Belegerfassung!I5581,Konten!A:D,2,FALSE),"")</f>
        <v/>
      </c>
      <c r="C5573" t="str">
        <f>IF(A5573&lt;&gt;"",TEXT(Belegerfassung!C5581,"TT.MM.JJJJ"),"")</f>
        <v/>
      </c>
      <c r="D5573" t="str">
        <f>IFERROR(VLOOKUP(Belegerfassung!A5581,Abfrage!$E$2:$F$20,2,FALSE),"")</f>
        <v/>
      </c>
      <c r="E5573" t="str">
        <f>IF(A5573&lt;&gt;"",Belegerfassung!B5581,"")</f>
        <v/>
      </c>
      <c r="F5573" t="str">
        <f>IF(Belegerfassung!L5581="","",IF(Belegerfassung!L5581&lt;&gt;"",IF(Belegerfassung!L5581&lt;&gt;"",IF(Belegerfassung!J5581&lt;&gt;0,VLOOKUP(Belegerfassung!L5581,Abfrage!$A$2:$C$19,2,),VLOOKUP(Belegerfassung!L5581,Abfrage!$A$2:$C$19,3,)),"")))</f>
        <v/>
      </c>
      <c r="G5573" t="str">
        <f t="shared" si="261"/>
        <v/>
      </c>
      <c r="H5573" s="31" t="str">
        <f>IF(A5573&lt;&gt;"",-Belegerfassung!J5581+Belegerfassung!K5581,"")</f>
        <v/>
      </c>
      <c r="I5573" s="49" t="str">
        <f>IFERROR(IF(H5573&lt;&gt;"",Belegerfassung!L5581*100,""),IF(OR(Belegerfassung!L5581="Leistung EU - Erlöse",Belegerfassung!L5581="Lieferungen EU-Erlöse",Belegerfassung!L5581="EUST",Belegerfassung!L5581="Bauleistungen 20%")=TRUE,"",MID(Belegerfassung!L5581,4,2)))</f>
        <v/>
      </c>
      <c r="J5573" s="6" t="str">
        <f>IF(A5573&lt;&gt;"",LEFT(Belegerfassung!D5581,40),"")</f>
        <v/>
      </c>
      <c r="K5573" t="str">
        <f>IF(A5573&lt;&gt;"",VLOOKUP(D5573,Abfrage!$F$2:$G$21,2,FALSE),"")</f>
        <v/>
      </c>
      <c r="L5573" s="6" t="str">
        <f>IF(Belegerfassung!H5581&lt;&gt;"",Belegerfassung!H5581,"")</f>
        <v/>
      </c>
      <c r="M5573" t="str">
        <f>IFERROR(IF(Belegerfassung!E5581&lt;&gt;"",VLOOKUP(Belegerfassung!E5581,Abfrage!$L$2:$M$15,2,),""),"")</f>
        <v/>
      </c>
      <c r="N5573" t="str">
        <f t="shared" si="262"/>
        <v/>
      </c>
      <c r="O5573" t="str">
        <f t="shared" si="263"/>
        <v/>
      </c>
      <c r="P5573" t="str">
        <f>IF(Belegerfassung!G5581&lt;&gt;"",CONCATENATE(Belegerfassung!G5581,".pdf"),"")</f>
        <v/>
      </c>
    </row>
    <row r="5574" spans="1:16">
      <c r="A5574" t="str">
        <f>IF(Belegerfassung!C5582&lt;&gt;"",0,"")</f>
        <v/>
      </c>
      <c r="B5574" t="str">
        <f>IFERROR(VLOOKUP(Belegerfassung!I5582,Konten!A:D,2,FALSE),"")</f>
        <v/>
      </c>
      <c r="C5574" t="str">
        <f>IF(A5574&lt;&gt;"",TEXT(Belegerfassung!C5582,"TT.MM.JJJJ"),"")</f>
        <v/>
      </c>
      <c r="D5574" t="str">
        <f>IFERROR(VLOOKUP(Belegerfassung!A5582,Abfrage!$E$2:$F$20,2,FALSE),"")</f>
        <v/>
      </c>
      <c r="E5574" t="str">
        <f>IF(A5574&lt;&gt;"",Belegerfassung!B5582,"")</f>
        <v/>
      </c>
      <c r="F5574" t="str">
        <f>IF(Belegerfassung!L5582="","",IF(Belegerfassung!L5582&lt;&gt;"",IF(Belegerfassung!L5582&lt;&gt;"",IF(Belegerfassung!J5582&lt;&gt;0,VLOOKUP(Belegerfassung!L5582,Abfrage!$A$2:$C$19,2,),VLOOKUP(Belegerfassung!L5582,Abfrage!$A$2:$C$19,3,)),"")))</f>
        <v/>
      </c>
      <c r="G5574" t="str">
        <f t="shared" si="261"/>
        <v/>
      </c>
      <c r="H5574" s="31" t="str">
        <f>IF(A5574&lt;&gt;"",-Belegerfassung!J5582+Belegerfassung!K5582,"")</f>
        <v/>
      </c>
      <c r="I5574" s="49" t="str">
        <f>IFERROR(IF(H5574&lt;&gt;"",Belegerfassung!L5582*100,""),IF(OR(Belegerfassung!L5582="Leistung EU - Erlöse",Belegerfassung!L5582="Lieferungen EU-Erlöse",Belegerfassung!L5582="EUST",Belegerfassung!L5582="Bauleistungen 20%")=TRUE,"",MID(Belegerfassung!L5582,4,2)))</f>
        <v/>
      </c>
      <c r="J5574" s="6" t="str">
        <f>IF(A5574&lt;&gt;"",LEFT(Belegerfassung!D5582,40),"")</f>
        <v/>
      </c>
      <c r="K5574" t="str">
        <f>IF(A5574&lt;&gt;"",VLOOKUP(D5574,Abfrage!$F$2:$G$21,2,FALSE),"")</f>
        <v/>
      </c>
      <c r="L5574" s="6" t="str">
        <f>IF(Belegerfassung!H5582&lt;&gt;"",Belegerfassung!H5582,"")</f>
        <v/>
      </c>
      <c r="M5574" t="str">
        <f>IFERROR(IF(Belegerfassung!E5582&lt;&gt;"",VLOOKUP(Belegerfassung!E5582,Abfrage!$L$2:$M$15,2,),""),"")</f>
        <v/>
      </c>
      <c r="N5574" t="str">
        <f t="shared" si="262"/>
        <v/>
      </c>
      <c r="O5574" t="str">
        <f t="shared" si="263"/>
        <v/>
      </c>
      <c r="P5574" t="str">
        <f>IF(Belegerfassung!G5582&lt;&gt;"",CONCATENATE(Belegerfassung!G5582,".pdf"),"")</f>
        <v/>
      </c>
    </row>
    <row r="5575" spans="1:16">
      <c r="A5575" t="str">
        <f>IF(Belegerfassung!C5583&lt;&gt;"",0,"")</f>
        <v/>
      </c>
      <c r="B5575" t="str">
        <f>IFERROR(VLOOKUP(Belegerfassung!I5583,Konten!A:D,2,FALSE),"")</f>
        <v/>
      </c>
      <c r="C5575" t="str">
        <f>IF(A5575&lt;&gt;"",TEXT(Belegerfassung!C5583,"TT.MM.JJJJ"),"")</f>
        <v/>
      </c>
      <c r="D5575" t="str">
        <f>IFERROR(VLOOKUP(Belegerfassung!A5583,Abfrage!$E$2:$F$20,2,FALSE),"")</f>
        <v/>
      </c>
      <c r="E5575" t="str">
        <f>IF(A5575&lt;&gt;"",Belegerfassung!B5583,"")</f>
        <v/>
      </c>
      <c r="F5575" t="str">
        <f>IF(Belegerfassung!L5583="","",IF(Belegerfassung!L5583&lt;&gt;"",IF(Belegerfassung!L5583&lt;&gt;"",IF(Belegerfassung!J5583&lt;&gt;0,VLOOKUP(Belegerfassung!L5583,Abfrage!$A$2:$C$19,2,),VLOOKUP(Belegerfassung!L5583,Abfrage!$A$2:$C$19,3,)),"")))</f>
        <v/>
      </c>
      <c r="G5575" t="str">
        <f t="shared" si="261"/>
        <v/>
      </c>
      <c r="H5575" s="31" t="str">
        <f>IF(A5575&lt;&gt;"",-Belegerfassung!J5583+Belegerfassung!K5583,"")</f>
        <v/>
      </c>
      <c r="I5575" s="49" t="str">
        <f>IFERROR(IF(H5575&lt;&gt;"",Belegerfassung!L5583*100,""),IF(OR(Belegerfassung!L5583="Leistung EU - Erlöse",Belegerfassung!L5583="Lieferungen EU-Erlöse",Belegerfassung!L5583="EUST",Belegerfassung!L5583="Bauleistungen 20%")=TRUE,"",MID(Belegerfassung!L5583,4,2)))</f>
        <v/>
      </c>
      <c r="J5575" s="6" t="str">
        <f>IF(A5575&lt;&gt;"",LEFT(Belegerfassung!D5583,40),"")</f>
        <v/>
      </c>
      <c r="K5575" t="str">
        <f>IF(A5575&lt;&gt;"",VLOOKUP(D5575,Abfrage!$F$2:$G$21,2,FALSE),"")</f>
        <v/>
      </c>
      <c r="L5575" s="6" t="str">
        <f>IF(Belegerfassung!H5583&lt;&gt;"",Belegerfassung!H5583,"")</f>
        <v/>
      </c>
      <c r="M5575" t="str">
        <f>IFERROR(IF(Belegerfassung!E5583&lt;&gt;"",VLOOKUP(Belegerfassung!E5583,Abfrage!$L$2:$M$15,2,),""),"")</f>
        <v/>
      </c>
      <c r="N5575" t="str">
        <f t="shared" si="262"/>
        <v/>
      </c>
      <c r="O5575" t="str">
        <f t="shared" si="263"/>
        <v/>
      </c>
      <c r="P5575" t="str">
        <f>IF(Belegerfassung!G5583&lt;&gt;"",CONCATENATE(Belegerfassung!G5583,".pdf"),"")</f>
        <v/>
      </c>
    </row>
    <row r="5576" spans="1:16">
      <c r="A5576" t="str">
        <f>IF(Belegerfassung!C5584&lt;&gt;"",0,"")</f>
        <v/>
      </c>
      <c r="B5576" t="str">
        <f>IFERROR(VLOOKUP(Belegerfassung!I5584,Konten!A:D,2,FALSE),"")</f>
        <v/>
      </c>
      <c r="C5576" t="str">
        <f>IF(A5576&lt;&gt;"",TEXT(Belegerfassung!C5584,"TT.MM.JJJJ"),"")</f>
        <v/>
      </c>
      <c r="D5576" t="str">
        <f>IFERROR(VLOOKUP(Belegerfassung!A5584,Abfrage!$E$2:$F$20,2,FALSE),"")</f>
        <v/>
      </c>
      <c r="E5576" t="str">
        <f>IF(A5576&lt;&gt;"",Belegerfassung!B5584,"")</f>
        <v/>
      </c>
      <c r="F5576" t="str">
        <f>IF(Belegerfassung!L5584="","",IF(Belegerfassung!L5584&lt;&gt;"",IF(Belegerfassung!L5584&lt;&gt;"",IF(Belegerfassung!J5584&lt;&gt;0,VLOOKUP(Belegerfassung!L5584,Abfrage!$A$2:$C$19,2,),VLOOKUP(Belegerfassung!L5584,Abfrage!$A$2:$C$19,3,)),"")))</f>
        <v/>
      </c>
      <c r="G5576" t="str">
        <f t="shared" si="261"/>
        <v/>
      </c>
      <c r="H5576" s="31" t="str">
        <f>IF(A5576&lt;&gt;"",-Belegerfassung!J5584+Belegerfassung!K5584,"")</f>
        <v/>
      </c>
      <c r="I5576" s="49" t="str">
        <f>IFERROR(IF(H5576&lt;&gt;"",Belegerfassung!L5584*100,""),IF(OR(Belegerfassung!L5584="Leistung EU - Erlöse",Belegerfassung!L5584="Lieferungen EU-Erlöse",Belegerfassung!L5584="EUST",Belegerfassung!L5584="Bauleistungen 20%")=TRUE,"",MID(Belegerfassung!L5584,4,2)))</f>
        <v/>
      </c>
      <c r="J5576" s="6" t="str">
        <f>IF(A5576&lt;&gt;"",LEFT(Belegerfassung!D5584,40),"")</f>
        <v/>
      </c>
      <c r="K5576" t="str">
        <f>IF(A5576&lt;&gt;"",VLOOKUP(D5576,Abfrage!$F$2:$G$21,2,FALSE),"")</f>
        <v/>
      </c>
      <c r="L5576" s="6" t="str">
        <f>IF(Belegerfassung!H5584&lt;&gt;"",Belegerfassung!H5584,"")</f>
        <v/>
      </c>
      <c r="M5576" t="str">
        <f>IFERROR(IF(Belegerfassung!E5584&lt;&gt;"",VLOOKUP(Belegerfassung!E5584,Abfrage!$L$2:$M$15,2,),""),"")</f>
        <v/>
      </c>
      <c r="N5576" t="str">
        <f t="shared" si="262"/>
        <v/>
      </c>
      <c r="O5576" t="str">
        <f t="shared" si="263"/>
        <v/>
      </c>
      <c r="P5576" t="str">
        <f>IF(Belegerfassung!G5584&lt;&gt;"",CONCATENATE(Belegerfassung!G5584,".pdf"),"")</f>
        <v/>
      </c>
    </row>
    <row r="5577" spans="1:16">
      <c r="A5577" t="str">
        <f>IF(Belegerfassung!C5585&lt;&gt;"",0,"")</f>
        <v/>
      </c>
      <c r="B5577" t="str">
        <f>IFERROR(VLOOKUP(Belegerfassung!I5585,Konten!A:D,2,FALSE),"")</f>
        <v/>
      </c>
      <c r="C5577" t="str">
        <f>IF(A5577&lt;&gt;"",TEXT(Belegerfassung!C5585,"TT.MM.JJJJ"),"")</f>
        <v/>
      </c>
      <c r="D5577" t="str">
        <f>IFERROR(VLOOKUP(Belegerfassung!A5585,Abfrage!$E$2:$F$20,2,FALSE),"")</f>
        <v/>
      </c>
      <c r="E5577" t="str">
        <f>IF(A5577&lt;&gt;"",Belegerfassung!B5585,"")</f>
        <v/>
      </c>
      <c r="F5577" t="str">
        <f>IF(Belegerfassung!L5585="","",IF(Belegerfassung!L5585&lt;&gt;"",IF(Belegerfassung!L5585&lt;&gt;"",IF(Belegerfassung!J5585&lt;&gt;0,VLOOKUP(Belegerfassung!L5585,Abfrage!$A$2:$C$19,2,),VLOOKUP(Belegerfassung!L5585,Abfrage!$A$2:$C$19,3,)),"")))</f>
        <v/>
      </c>
      <c r="G5577" t="str">
        <f t="shared" si="261"/>
        <v/>
      </c>
      <c r="H5577" s="31" t="str">
        <f>IF(A5577&lt;&gt;"",-Belegerfassung!J5585+Belegerfassung!K5585,"")</f>
        <v/>
      </c>
      <c r="I5577" s="49" t="str">
        <f>IFERROR(IF(H5577&lt;&gt;"",Belegerfassung!L5585*100,""),IF(OR(Belegerfassung!L5585="Leistung EU - Erlöse",Belegerfassung!L5585="Lieferungen EU-Erlöse",Belegerfassung!L5585="EUST",Belegerfassung!L5585="Bauleistungen 20%")=TRUE,"",MID(Belegerfassung!L5585,4,2)))</f>
        <v/>
      </c>
      <c r="J5577" s="6" t="str">
        <f>IF(A5577&lt;&gt;"",LEFT(Belegerfassung!D5585,40),"")</f>
        <v/>
      </c>
      <c r="K5577" t="str">
        <f>IF(A5577&lt;&gt;"",VLOOKUP(D5577,Abfrage!$F$2:$G$21,2,FALSE),"")</f>
        <v/>
      </c>
      <c r="L5577" s="6" t="str">
        <f>IF(Belegerfassung!H5585&lt;&gt;"",Belegerfassung!H5585,"")</f>
        <v/>
      </c>
      <c r="M5577" t="str">
        <f>IFERROR(IF(Belegerfassung!E5585&lt;&gt;"",VLOOKUP(Belegerfassung!E5585,Abfrage!$L$2:$M$15,2,),""),"")</f>
        <v/>
      </c>
      <c r="N5577" t="str">
        <f t="shared" si="262"/>
        <v/>
      </c>
      <c r="O5577" t="str">
        <f t="shared" si="263"/>
        <v/>
      </c>
      <c r="P5577" t="str">
        <f>IF(Belegerfassung!G5585&lt;&gt;"",CONCATENATE(Belegerfassung!G5585,".pdf"),"")</f>
        <v/>
      </c>
    </row>
    <row r="5578" spans="1:16">
      <c r="A5578" t="str">
        <f>IF(Belegerfassung!C5586&lt;&gt;"",0,"")</f>
        <v/>
      </c>
      <c r="B5578" t="str">
        <f>IFERROR(VLOOKUP(Belegerfassung!I5586,Konten!A:D,2,FALSE),"")</f>
        <v/>
      </c>
      <c r="C5578" t="str">
        <f>IF(A5578&lt;&gt;"",TEXT(Belegerfassung!C5586,"TT.MM.JJJJ"),"")</f>
        <v/>
      </c>
      <c r="D5578" t="str">
        <f>IFERROR(VLOOKUP(Belegerfassung!A5586,Abfrage!$E$2:$F$20,2,FALSE),"")</f>
        <v/>
      </c>
      <c r="E5578" t="str">
        <f>IF(A5578&lt;&gt;"",Belegerfassung!B5586,"")</f>
        <v/>
      </c>
      <c r="F5578" t="str">
        <f>IF(Belegerfassung!L5586="","",IF(Belegerfassung!L5586&lt;&gt;"",IF(Belegerfassung!L5586&lt;&gt;"",IF(Belegerfassung!J5586&lt;&gt;0,VLOOKUP(Belegerfassung!L5586,Abfrage!$A$2:$C$19,2,),VLOOKUP(Belegerfassung!L5586,Abfrage!$A$2:$C$19,3,)),"")))</f>
        <v/>
      </c>
      <c r="G5578" t="str">
        <f t="shared" si="261"/>
        <v/>
      </c>
      <c r="H5578" s="31" t="str">
        <f>IF(A5578&lt;&gt;"",-Belegerfassung!J5586+Belegerfassung!K5586,"")</f>
        <v/>
      </c>
      <c r="I5578" s="49" t="str">
        <f>IFERROR(IF(H5578&lt;&gt;"",Belegerfassung!L5586*100,""),IF(OR(Belegerfassung!L5586="Leistung EU - Erlöse",Belegerfassung!L5586="Lieferungen EU-Erlöse",Belegerfassung!L5586="EUST",Belegerfassung!L5586="Bauleistungen 20%")=TRUE,"",MID(Belegerfassung!L5586,4,2)))</f>
        <v/>
      </c>
      <c r="J5578" s="6" t="str">
        <f>IF(A5578&lt;&gt;"",LEFT(Belegerfassung!D5586,40),"")</f>
        <v/>
      </c>
      <c r="K5578" t="str">
        <f>IF(A5578&lt;&gt;"",VLOOKUP(D5578,Abfrage!$F$2:$G$21,2,FALSE),"")</f>
        <v/>
      </c>
      <c r="L5578" s="6" t="str">
        <f>IF(Belegerfassung!H5586&lt;&gt;"",Belegerfassung!H5586,"")</f>
        <v/>
      </c>
      <c r="M5578" t="str">
        <f>IFERROR(IF(Belegerfassung!E5586&lt;&gt;"",VLOOKUP(Belegerfassung!E5586,Abfrage!$L$2:$M$15,2,),""),"")</f>
        <v/>
      </c>
      <c r="N5578" t="str">
        <f t="shared" si="262"/>
        <v/>
      </c>
      <c r="O5578" t="str">
        <f t="shared" si="263"/>
        <v/>
      </c>
      <c r="P5578" t="str">
        <f>IF(Belegerfassung!G5586&lt;&gt;"",CONCATENATE(Belegerfassung!G5586,".pdf"),"")</f>
        <v/>
      </c>
    </row>
    <row r="5579" spans="1:16">
      <c r="A5579" t="str">
        <f>IF(Belegerfassung!C5587&lt;&gt;"",0,"")</f>
        <v/>
      </c>
      <c r="B5579" t="str">
        <f>IFERROR(VLOOKUP(Belegerfassung!I5587,Konten!A:D,2,FALSE),"")</f>
        <v/>
      </c>
      <c r="C5579" t="str">
        <f>IF(A5579&lt;&gt;"",TEXT(Belegerfassung!C5587,"TT.MM.JJJJ"),"")</f>
        <v/>
      </c>
      <c r="D5579" t="str">
        <f>IFERROR(VLOOKUP(Belegerfassung!A5587,Abfrage!$E$2:$F$20,2,FALSE),"")</f>
        <v/>
      </c>
      <c r="E5579" t="str">
        <f>IF(A5579&lt;&gt;"",Belegerfassung!B5587,"")</f>
        <v/>
      </c>
      <c r="F5579" t="str">
        <f>IF(Belegerfassung!L5587="","",IF(Belegerfassung!L5587&lt;&gt;"",IF(Belegerfassung!L5587&lt;&gt;"",IF(Belegerfassung!J5587&lt;&gt;0,VLOOKUP(Belegerfassung!L5587,Abfrage!$A$2:$C$19,2,),VLOOKUP(Belegerfassung!L5587,Abfrage!$A$2:$C$19,3,)),"")))</f>
        <v/>
      </c>
      <c r="G5579" t="str">
        <f t="shared" si="261"/>
        <v/>
      </c>
      <c r="H5579" s="31" t="str">
        <f>IF(A5579&lt;&gt;"",-Belegerfassung!J5587+Belegerfassung!K5587,"")</f>
        <v/>
      </c>
      <c r="I5579" s="49" t="str">
        <f>IFERROR(IF(H5579&lt;&gt;"",Belegerfassung!L5587*100,""),IF(OR(Belegerfassung!L5587="Leistung EU - Erlöse",Belegerfassung!L5587="Lieferungen EU-Erlöse",Belegerfassung!L5587="EUST",Belegerfassung!L5587="Bauleistungen 20%")=TRUE,"",MID(Belegerfassung!L5587,4,2)))</f>
        <v/>
      </c>
      <c r="J5579" s="6" t="str">
        <f>IF(A5579&lt;&gt;"",LEFT(Belegerfassung!D5587,40),"")</f>
        <v/>
      </c>
      <c r="K5579" t="str">
        <f>IF(A5579&lt;&gt;"",VLOOKUP(D5579,Abfrage!$F$2:$G$21,2,FALSE),"")</f>
        <v/>
      </c>
      <c r="L5579" s="6" t="str">
        <f>IF(Belegerfassung!H5587&lt;&gt;"",Belegerfassung!H5587,"")</f>
        <v/>
      </c>
      <c r="M5579" t="str">
        <f>IFERROR(IF(Belegerfassung!E5587&lt;&gt;"",VLOOKUP(Belegerfassung!E5587,Abfrage!$L$2:$M$15,2,),""),"")</f>
        <v/>
      </c>
      <c r="N5579" t="str">
        <f t="shared" si="262"/>
        <v/>
      </c>
      <c r="O5579" t="str">
        <f t="shared" si="263"/>
        <v/>
      </c>
      <c r="P5579" t="str">
        <f>IF(Belegerfassung!G5587&lt;&gt;"",CONCATENATE(Belegerfassung!G5587,".pdf"),"")</f>
        <v/>
      </c>
    </row>
    <row r="5580" spans="1:16">
      <c r="A5580" t="str">
        <f>IF(Belegerfassung!C5588&lt;&gt;"",0,"")</f>
        <v/>
      </c>
      <c r="B5580" t="str">
        <f>IFERROR(VLOOKUP(Belegerfassung!I5588,Konten!A:D,2,FALSE),"")</f>
        <v/>
      </c>
      <c r="C5580" t="str">
        <f>IF(A5580&lt;&gt;"",TEXT(Belegerfassung!C5588,"TT.MM.JJJJ"),"")</f>
        <v/>
      </c>
      <c r="D5580" t="str">
        <f>IFERROR(VLOOKUP(Belegerfassung!A5588,Abfrage!$E$2:$F$20,2,FALSE),"")</f>
        <v/>
      </c>
      <c r="E5580" t="str">
        <f>IF(A5580&lt;&gt;"",Belegerfassung!B5588,"")</f>
        <v/>
      </c>
      <c r="F5580" t="str">
        <f>IF(Belegerfassung!L5588="","",IF(Belegerfassung!L5588&lt;&gt;"",IF(Belegerfassung!L5588&lt;&gt;"",IF(Belegerfassung!J5588&lt;&gt;0,VLOOKUP(Belegerfassung!L5588,Abfrage!$A$2:$C$19,2,),VLOOKUP(Belegerfassung!L5588,Abfrage!$A$2:$C$19,3,)),"")))</f>
        <v/>
      </c>
      <c r="G5580" t="str">
        <f t="shared" si="261"/>
        <v/>
      </c>
      <c r="H5580" s="31" t="str">
        <f>IF(A5580&lt;&gt;"",-Belegerfassung!J5588+Belegerfassung!K5588,"")</f>
        <v/>
      </c>
      <c r="I5580" s="49" t="str">
        <f>IFERROR(IF(H5580&lt;&gt;"",Belegerfassung!L5588*100,""),IF(OR(Belegerfassung!L5588="Leistung EU - Erlöse",Belegerfassung!L5588="Lieferungen EU-Erlöse",Belegerfassung!L5588="EUST",Belegerfassung!L5588="Bauleistungen 20%")=TRUE,"",MID(Belegerfassung!L5588,4,2)))</f>
        <v/>
      </c>
      <c r="J5580" s="6" t="str">
        <f>IF(A5580&lt;&gt;"",LEFT(Belegerfassung!D5588,40),"")</f>
        <v/>
      </c>
      <c r="K5580" t="str">
        <f>IF(A5580&lt;&gt;"",VLOOKUP(D5580,Abfrage!$F$2:$G$21,2,FALSE),"")</f>
        <v/>
      </c>
      <c r="L5580" s="6" t="str">
        <f>IF(Belegerfassung!H5588&lt;&gt;"",Belegerfassung!H5588,"")</f>
        <v/>
      </c>
      <c r="M5580" t="str">
        <f>IFERROR(IF(Belegerfassung!E5588&lt;&gt;"",VLOOKUP(Belegerfassung!E5588,Abfrage!$L$2:$M$15,2,),""),"")</f>
        <v/>
      </c>
      <c r="N5580" t="str">
        <f t="shared" si="262"/>
        <v/>
      </c>
      <c r="O5580" t="str">
        <f t="shared" si="263"/>
        <v/>
      </c>
      <c r="P5580" t="str">
        <f>IF(Belegerfassung!G5588&lt;&gt;"",CONCATENATE(Belegerfassung!G5588,".pdf"),"")</f>
        <v/>
      </c>
    </row>
    <row r="5581" spans="1:16">
      <c r="A5581" t="str">
        <f>IF(Belegerfassung!C5589&lt;&gt;"",0,"")</f>
        <v/>
      </c>
      <c r="B5581" t="str">
        <f>IFERROR(VLOOKUP(Belegerfassung!I5589,Konten!A:D,2,FALSE),"")</f>
        <v/>
      </c>
      <c r="C5581" t="str">
        <f>IF(A5581&lt;&gt;"",TEXT(Belegerfassung!C5589,"TT.MM.JJJJ"),"")</f>
        <v/>
      </c>
      <c r="D5581" t="str">
        <f>IFERROR(VLOOKUP(Belegerfassung!A5589,Abfrage!$E$2:$F$20,2,FALSE),"")</f>
        <v/>
      </c>
      <c r="E5581" t="str">
        <f>IF(A5581&lt;&gt;"",Belegerfassung!B5589,"")</f>
        <v/>
      </c>
      <c r="F5581" t="str">
        <f>IF(Belegerfassung!L5589="","",IF(Belegerfassung!L5589&lt;&gt;"",IF(Belegerfassung!L5589&lt;&gt;"",IF(Belegerfassung!J5589&lt;&gt;0,VLOOKUP(Belegerfassung!L5589,Abfrage!$A$2:$C$19,2,),VLOOKUP(Belegerfassung!L5589,Abfrage!$A$2:$C$19,3,)),"")))</f>
        <v/>
      </c>
      <c r="G5581" t="str">
        <f t="shared" si="261"/>
        <v/>
      </c>
      <c r="H5581" s="31" t="str">
        <f>IF(A5581&lt;&gt;"",-Belegerfassung!J5589+Belegerfassung!K5589,"")</f>
        <v/>
      </c>
      <c r="I5581" s="49" t="str">
        <f>IFERROR(IF(H5581&lt;&gt;"",Belegerfassung!L5589*100,""),IF(OR(Belegerfassung!L5589="Leistung EU - Erlöse",Belegerfassung!L5589="Lieferungen EU-Erlöse",Belegerfassung!L5589="EUST",Belegerfassung!L5589="Bauleistungen 20%")=TRUE,"",MID(Belegerfassung!L5589,4,2)))</f>
        <v/>
      </c>
      <c r="J5581" s="6" t="str">
        <f>IF(A5581&lt;&gt;"",LEFT(Belegerfassung!D5589,40),"")</f>
        <v/>
      </c>
      <c r="K5581" t="str">
        <f>IF(A5581&lt;&gt;"",VLOOKUP(D5581,Abfrage!$F$2:$G$21,2,FALSE),"")</f>
        <v/>
      </c>
      <c r="L5581" s="6" t="str">
        <f>IF(Belegerfassung!H5589&lt;&gt;"",Belegerfassung!H5589,"")</f>
        <v/>
      </c>
      <c r="M5581" t="str">
        <f>IFERROR(IF(Belegerfassung!E5589&lt;&gt;"",VLOOKUP(Belegerfassung!E5589,Abfrage!$L$2:$M$15,2,),""),"")</f>
        <v/>
      </c>
      <c r="N5581" t="str">
        <f t="shared" si="262"/>
        <v/>
      </c>
      <c r="O5581" t="str">
        <f t="shared" si="263"/>
        <v/>
      </c>
      <c r="P5581" t="str">
        <f>IF(Belegerfassung!G5589&lt;&gt;"",CONCATENATE(Belegerfassung!G5589,".pdf"),"")</f>
        <v/>
      </c>
    </row>
    <row r="5582" spans="1:16">
      <c r="A5582" t="str">
        <f>IF(Belegerfassung!C5590&lt;&gt;"",0,"")</f>
        <v/>
      </c>
      <c r="B5582" t="str">
        <f>IFERROR(VLOOKUP(Belegerfassung!I5590,Konten!A:D,2,FALSE),"")</f>
        <v/>
      </c>
      <c r="C5582" t="str">
        <f>IF(A5582&lt;&gt;"",TEXT(Belegerfassung!C5590,"TT.MM.JJJJ"),"")</f>
        <v/>
      </c>
      <c r="D5582" t="str">
        <f>IFERROR(VLOOKUP(Belegerfassung!A5590,Abfrage!$E$2:$F$20,2,FALSE),"")</f>
        <v/>
      </c>
      <c r="E5582" t="str">
        <f>IF(A5582&lt;&gt;"",Belegerfassung!B5590,"")</f>
        <v/>
      </c>
      <c r="F5582" t="str">
        <f>IF(Belegerfassung!L5590="","",IF(Belegerfassung!L5590&lt;&gt;"",IF(Belegerfassung!L5590&lt;&gt;"",IF(Belegerfassung!J5590&lt;&gt;0,VLOOKUP(Belegerfassung!L5590,Abfrage!$A$2:$C$19,2,),VLOOKUP(Belegerfassung!L5590,Abfrage!$A$2:$C$19,3,)),"")))</f>
        <v/>
      </c>
      <c r="G5582" t="str">
        <f t="shared" si="261"/>
        <v/>
      </c>
      <c r="H5582" s="31" t="str">
        <f>IF(A5582&lt;&gt;"",-Belegerfassung!J5590+Belegerfassung!K5590,"")</f>
        <v/>
      </c>
      <c r="I5582" s="49" t="str">
        <f>IFERROR(IF(H5582&lt;&gt;"",Belegerfassung!L5590*100,""),IF(OR(Belegerfassung!L5590="Leistung EU - Erlöse",Belegerfassung!L5590="Lieferungen EU-Erlöse",Belegerfassung!L5590="EUST",Belegerfassung!L5590="Bauleistungen 20%")=TRUE,"",MID(Belegerfassung!L5590,4,2)))</f>
        <v/>
      </c>
      <c r="J5582" s="6" t="str">
        <f>IF(A5582&lt;&gt;"",LEFT(Belegerfassung!D5590,40),"")</f>
        <v/>
      </c>
      <c r="K5582" t="str">
        <f>IF(A5582&lt;&gt;"",VLOOKUP(D5582,Abfrage!$F$2:$G$21,2,FALSE),"")</f>
        <v/>
      </c>
      <c r="L5582" s="6" t="str">
        <f>IF(Belegerfassung!H5590&lt;&gt;"",Belegerfassung!H5590,"")</f>
        <v/>
      </c>
      <c r="M5582" t="str">
        <f>IFERROR(IF(Belegerfassung!E5590&lt;&gt;"",VLOOKUP(Belegerfassung!E5590,Abfrage!$L$2:$M$15,2,),""),"")</f>
        <v/>
      </c>
      <c r="N5582" t="str">
        <f t="shared" si="262"/>
        <v/>
      </c>
      <c r="O5582" t="str">
        <f t="shared" si="263"/>
        <v/>
      </c>
      <c r="P5582" t="str">
        <f>IF(Belegerfassung!G5590&lt;&gt;"",CONCATENATE(Belegerfassung!G5590,".pdf"),"")</f>
        <v/>
      </c>
    </row>
    <row r="5583" spans="1:16">
      <c r="A5583" t="str">
        <f>IF(Belegerfassung!C5591&lt;&gt;"",0,"")</f>
        <v/>
      </c>
      <c r="B5583" t="str">
        <f>IFERROR(VLOOKUP(Belegerfassung!I5591,Konten!A:D,2,FALSE),"")</f>
        <v/>
      </c>
      <c r="C5583" t="str">
        <f>IF(A5583&lt;&gt;"",TEXT(Belegerfassung!C5591,"TT.MM.JJJJ"),"")</f>
        <v/>
      </c>
      <c r="D5583" t="str">
        <f>IFERROR(VLOOKUP(Belegerfassung!A5591,Abfrage!$E$2:$F$20,2,FALSE),"")</f>
        <v/>
      </c>
      <c r="E5583" t="str">
        <f>IF(A5583&lt;&gt;"",Belegerfassung!B5591,"")</f>
        <v/>
      </c>
      <c r="F5583" t="str">
        <f>IF(Belegerfassung!L5591="","",IF(Belegerfassung!L5591&lt;&gt;"",IF(Belegerfassung!L5591&lt;&gt;"",IF(Belegerfassung!J5591&lt;&gt;0,VLOOKUP(Belegerfassung!L5591,Abfrage!$A$2:$C$19,2,),VLOOKUP(Belegerfassung!L5591,Abfrage!$A$2:$C$19,3,)),"")))</f>
        <v/>
      </c>
      <c r="G5583" t="str">
        <f t="shared" si="261"/>
        <v/>
      </c>
      <c r="H5583" s="31" t="str">
        <f>IF(A5583&lt;&gt;"",-Belegerfassung!J5591+Belegerfassung!K5591,"")</f>
        <v/>
      </c>
      <c r="I5583" s="49" t="str">
        <f>IFERROR(IF(H5583&lt;&gt;"",Belegerfassung!L5591*100,""),IF(OR(Belegerfassung!L5591="Leistung EU - Erlöse",Belegerfassung!L5591="Lieferungen EU-Erlöse",Belegerfassung!L5591="EUST",Belegerfassung!L5591="Bauleistungen 20%")=TRUE,"",MID(Belegerfassung!L5591,4,2)))</f>
        <v/>
      </c>
      <c r="J5583" s="6" t="str">
        <f>IF(A5583&lt;&gt;"",LEFT(Belegerfassung!D5591,40),"")</f>
        <v/>
      </c>
      <c r="K5583" t="str">
        <f>IF(A5583&lt;&gt;"",VLOOKUP(D5583,Abfrage!$F$2:$G$21,2,FALSE),"")</f>
        <v/>
      </c>
      <c r="L5583" s="6" t="str">
        <f>IF(Belegerfassung!H5591&lt;&gt;"",Belegerfassung!H5591,"")</f>
        <v/>
      </c>
      <c r="M5583" t="str">
        <f>IFERROR(IF(Belegerfassung!E5591&lt;&gt;"",VLOOKUP(Belegerfassung!E5591,Abfrage!$L$2:$M$15,2,),""),"")</f>
        <v/>
      </c>
      <c r="N5583" t="str">
        <f t="shared" si="262"/>
        <v/>
      </c>
      <c r="O5583" t="str">
        <f t="shared" si="263"/>
        <v/>
      </c>
      <c r="P5583" t="str">
        <f>IF(Belegerfassung!G5591&lt;&gt;"",CONCATENATE(Belegerfassung!G5591,".pdf"),"")</f>
        <v/>
      </c>
    </row>
    <row r="5584" spans="1:16">
      <c r="A5584" t="str">
        <f>IF(Belegerfassung!C5592&lt;&gt;"",0,"")</f>
        <v/>
      </c>
      <c r="B5584" t="str">
        <f>IFERROR(VLOOKUP(Belegerfassung!I5592,Konten!A:D,2,FALSE),"")</f>
        <v/>
      </c>
      <c r="C5584" t="str">
        <f>IF(A5584&lt;&gt;"",TEXT(Belegerfassung!C5592,"TT.MM.JJJJ"),"")</f>
        <v/>
      </c>
      <c r="D5584" t="str">
        <f>IFERROR(VLOOKUP(Belegerfassung!A5592,Abfrage!$E$2:$F$20,2,FALSE),"")</f>
        <v/>
      </c>
      <c r="E5584" t="str">
        <f>IF(A5584&lt;&gt;"",Belegerfassung!B5592,"")</f>
        <v/>
      </c>
      <c r="F5584" t="str">
        <f>IF(Belegerfassung!L5592="","",IF(Belegerfassung!L5592&lt;&gt;"",IF(Belegerfassung!L5592&lt;&gt;"",IF(Belegerfassung!J5592&lt;&gt;0,VLOOKUP(Belegerfassung!L5592,Abfrage!$A$2:$C$19,2,),VLOOKUP(Belegerfassung!L5592,Abfrage!$A$2:$C$19,3,)),"")))</f>
        <v/>
      </c>
      <c r="G5584" t="str">
        <f t="shared" si="261"/>
        <v/>
      </c>
      <c r="H5584" s="31" t="str">
        <f>IF(A5584&lt;&gt;"",-Belegerfassung!J5592+Belegerfassung!K5592,"")</f>
        <v/>
      </c>
      <c r="I5584" s="49" t="str">
        <f>IFERROR(IF(H5584&lt;&gt;"",Belegerfassung!L5592*100,""),IF(OR(Belegerfassung!L5592="Leistung EU - Erlöse",Belegerfassung!L5592="Lieferungen EU-Erlöse",Belegerfassung!L5592="EUST",Belegerfassung!L5592="Bauleistungen 20%")=TRUE,"",MID(Belegerfassung!L5592,4,2)))</f>
        <v/>
      </c>
      <c r="J5584" s="6" t="str">
        <f>IF(A5584&lt;&gt;"",LEFT(Belegerfassung!D5592,40),"")</f>
        <v/>
      </c>
      <c r="K5584" t="str">
        <f>IF(A5584&lt;&gt;"",VLOOKUP(D5584,Abfrage!$F$2:$G$21,2,FALSE),"")</f>
        <v/>
      </c>
      <c r="L5584" s="6" t="str">
        <f>IF(Belegerfassung!H5592&lt;&gt;"",Belegerfassung!H5592,"")</f>
        <v/>
      </c>
      <c r="M5584" t="str">
        <f>IFERROR(IF(Belegerfassung!E5592&lt;&gt;"",VLOOKUP(Belegerfassung!E5592,Abfrage!$L$2:$M$15,2,),""),"")</f>
        <v/>
      </c>
      <c r="N5584" t="str">
        <f t="shared" si="262"/>
        <v/>
      </c>
      <c r="O5584" t="str">
        <f t="shared" si="263"/>
        <v/>
      </c>
      <c r="P5584" t="str">
        <f>IF(Belegerfassung!G5592&lt;&gt;"",CONCATENATE(Belegerfassung!G5592,".pdf"),"")</f>
        <v/>
      </c>
    </row>
    <row r="5585" spans="1:16">
      <c r="A5585" t="str">
        <f>IF(Belegerfassung!C5593&lt;&gt;"",0,"")</f>
        <v/>
      </c>
      <c r="B5585" t="str">
        <f>IFERROR(VLOOKUP(Belegerfassung!I5593,Konten!A:D,2,FALSE),"")</f>
        <v/>
      </c>
      <c r="C5585" t="str">
        <f>IF(A5585&lt;&gt;"",TEXT(Belegerfassung!C5593,"TT.MM.JJJJ"),"")</f>
        <v/>
      </c>
      <c r="D5585" t="str">
        <f>IFERROR(VLOOKUP(Belegerfassung!A5593,Abfrage!$E$2:$F$20,2,FALSE),"")</f>
        <v/>
      </c>
      <c r="E5585" t="str">
        <f>IF(A5585&lt;&gt;"",Belegerfassung!B5593,"")</f>
        <v/>
      </c>
      <c r="F5585" t="str">
        <f>IF(Belegerfassung!L5593="","",IF(Belegerfassung!L5593&lt;&gt;"",IF(Belegerfassung!L5593&lt;&gt;"",IF(Belegerfassung!J5593&lt;&gt;0,VLOOKUP(Belegerfassung!L5593,Abfrage!$A$2:$C$19,2,),VLOOKUP(Belegerfassung!L5593,Abfrage!$A$2:$C$19,3,)),"")))</f>
        <v/>
      </c>
      <c r="G5585" t="str">
        <f t="shared" si="261"/>
        <v/>
      </c>
      <c r="H5585" s="31" t="str">
        <f>IF(A5585&lt;&gt;"",-Belegerfassung!J5593+Belegerfassung!K5593,"")</f>
        <v/>
      </c>
      <c r="I5585" s="49" t="str">
        <f>IFERROR(IF(H5585&lt;&gt;"",Belegerfassung!L5593*100,""),IF(OR(Belegerfassung!L5593="Leistung EU - Erlöse",Belegerfassung!L5593="Lieferungen EU-Erlöse",Belegerfassung!L5593="EUST",Belegerfassung!L5593="Bauleistungen 20%")=TRUE,"",MID(Belegerfassung!L5593,4,2)))</f>
        <v/>
      </c>
      <c r="J5585" s="6" t="str">
        <f>IF(A5585&lt;&gt;"",LEFT(Belegerfassung!D5593,40),"")</f>
        <v/>
      </c>
      <c r="K5585" t="str">
        <f>IF(A5585&lt;&gt;"",VLOOKUP(D5585,Abfrage!$F$2:$G$21,2,FALSE),"")</f>
        <v/>
      </c>
      <c r="L5585" s="6" t="str">
        <f>IF(Belegerfassung!H5593&lt;&gt;"",Belegerfassung!H5593,"")</f>
        <v/>
      </c>
      <c r="M5585" t="str">
        <f>IFERROR(IF(Belegerfassung!E5593&lt;&gt;"",VLOOKUP(Belegerfassung!E5593,Abfrage!$L$2:$M$15,2,),""),"")</f>
        <v/>
      </c>
      <c r="N5585" t="str">
        <f t="shared" si="262"/>
        <v/>
      </c>
      <c r="O5585" t="str">
        <f t="shared" si="263"/>
        <v/>
      </c>
      <c r="P5585" t="str">
        <f>IF(Belegerfassung!G5593&lt;&gt;"",CONCATENATE(Belegerfassung!G5593,".pdf"),"")</f>
        <v/>
      </c>
    </row>
    <row r="5586" spans="1:16">
      <c r="A5586" t="str">
        <f>IF(Belegerfassung!C5594&lt;&gt;"",0,"")</f>
        <v/>
      </c>
      <c r="B5586" t="str">
        <f>IFERROR(VLOOKUP(Belegerfassung!I5594,Konten!A:D,2,FALSE),"")</f>
        <v/>
      </c>
      <c r="C5586" t="str">
        <f>IF(A5586&lt;&gt;"",TEXT(Belegerfassung!C5594,"TT.MM.JJJJ"),"")</f>
        <v/>
      </c>
      <c r="D5586" t="str">
        <f>IFERROR(VLOOKUP(Belegerfassung!A5594,Abfrage!$E$2:$F$20,2,FALSE),"")</f>
        <v/>
      </c>
      <c r="E5586" t="str">
        <f>IF(A5586&lt;&gt;"",Belegerfassung!B5594,"")</f>
        <v/>
      </c>
      <c r="F5586" t="str">
        <f>IF(Belegerfassung!L5594="","",IF(Belegerfassung!L5594&lt;&gt;"",IF(Belegerfassung!L5594&lt;&gt;"",IF(Belegerfassung!J5594&lt;&gt;0,VLOOKUP(Belegerfassung!L5594,Abfrage!$A$2:$C$19,2,),VLOOKUP(Belegerfassung!L5594,Abfrage!$A$2:$C$19,3,)),"")))</f>
        <v/>
      </c>
      <c r="G5586" t="str">
        <f t="shared" si="261"/>
        <v/>
      </c>
      <c r="H5586" s="31" t="str">
        <f>IF(A5586&lt;&gt;"",-Belegerfassung!J5594+Belegerfassung!K5594,"")</f>
        <v/>
      </c>
      <c r="I5586" s="49" t="str">
        <f>IFERROR(IF(H5586&lt;&gt;"",Belegerfassung!L5594*100,""),IF(OR(Belegerfassung!L5594="Leistung EU - Erlöse",Belegerfassung!L5594="Lieferungen EU-Erlöse",Belegerfassung!L5594="EUST",Belegerfassung!L5594="Bauleistungen 20%")=TRUE,"",MID(Belegerfassung!L5594,4,2)))</f>
        <v/>
      </c>
      <c r="J5586" s="6" t="str">
        <f>IF(A5586&lt;&gt;"",LEFT(Belegerfassung!D5594,40),"")</f>
        <v/>
      </c>
      <c r="K5586" t="str">
        <f>IF(A5586&lt;&gt;"",VLOOKUP(D5586,Abfrage!$F$2:$G$21,2,FALSE),"")</f>
        <v/>
      </c>
      <c r="L5586" s="6" t="str">
        <f>IF(Belegerfassung!H5594&lt;&gt;"",Belegerfassung!H5594,"")</f>
        <v/>
      </c>
      <c r="M5586" t="str">
        <f>IFERROR(IF(Belegerfassung!E5594&lt;&gt;"",VLOOKUP(Belegerfassung!E5594,Abfrage!$L$2:$M$15,2,),""),"")</f>
        <v/>
      </c>
      <c r="N5586" t="str">
        <f t="shared" si="262"/>
        <v/>
      </c>
      <c r="O5586" t="str">
        <f t="shared" si="263"/>
        <v/>
      </c>
      <c r="P5586" t="str">
        <f>IF(Belegerfassung!G5594&lt;&gt;"",CONCATENATE(Belegerfassung!G5594,".pdf"),"")</f>
        <v/>
      </c>
    </row>
    <row r="5587" spans="1:16">
      <c r="A5587" t="str">
        <f>IF(Belegerfassung!C5595&lt;&gt;"",0,"")</f>
        <v/>
      </c>
      <c r="B5587" t="str">
        <f>IFERROR(VLOOKUP(Belegerfassung!I5595,Konten!A:D,2,FALSE),"")</f>
        <v/>
      </c>
      <c r="C5587" t="str">
        <f>IF(A5587&lt;&gt;"",TEXT(Belegerfassung!C5595,"TT.MM.JJJJ"),"")</f>
        <v/>
      </c>
      <c r="D5587" t="str">
        <f>IFERROR(VLOOKUP(Belegerfassung!A5595,Abfrage!$E$2:$F$20,2,FALSE),"")</f>
        <v/>
      </c>
      <c r="E5587" t="str">
        <f>IF(A5587&lt;&gt;"",Belegerfassung!B5595,"")</f>
        <v/>
      </c>
      <c r="F5587" t="str">
        <f>IF(Belegerfassung!L5595="","",IF(Belegerfassung!L5595&lt;&gt;"",IF(Belegerfassung!L5595&lt;&gt;"",IF(Belegerfassung!J5595&lt;&gt;0,VLOOKUP(Belegerfassung!L5595,Abfrage!$A$2:$C$19,2,),VLOOKUP(Belegerfassung!L5595,Abfrage!$A$2:$C$19,3,)),"")))</f>
        <v/>
      </c>
      <c r="G5587" t="str">
        <f t="shared" si="261"/>
        <v/>
      </c>
      <c r="H5587" s="31" t="str">
        <f>IF(A5587&lt;&gt;"",-Belegerfassung!J5595+Belegerfassung!K5595,"")</f>
        <v/>
      </c>
      <c r="I5587" s="49" t="str">
        <f>IFERROR(IF(H5587&lt;&gt;"",Belegerfassung!L5595*100,""),IF(OR(Belegerfassung!L5595="Leistung EU - Erlöse",Belegerfassung!L5595="Lieferungen EU-Erlöse",Belegerfassung!L5595="EUST",Belegerfassung!L5595="Bauleistungen 20%")=TRUE,"",MID(Belegerfassung!L5595,4,2)))</f>
        <v/>
      </c>
      <c r="J5587" s="6" t="str">
        <f>IF(A5587&lt;&gt;"",LEFT(Belegerfassung!D5595,40),"")</f>
        <v/>
      </c>
      <c r="K5587" t="str">
        <f>IF(A5587&lt;&gt;"",VLOOKUP(D5587,Abfrage!$F$2:$G$21,2,FALSE),"")</f>
        <v/>
      </c>
      <c r="L5587" s="6" t="str">
        <f>IF(Belegerfassung!H5595&lt;&gt;"",Belegerfassung!H5595,"")</f>
        <v/>
      </c>
      <c r="M5587" t="str">
        <f>IFERROR(IF(Belegerfassung!E5595&lt;&gt;"",VLOOKUP(Belegerfassung!E5595,Abfrage!$L$2:$M$15,2,),""),"")</f>
        <v/>
      </c>
      <c r="N5587" t="str">
        <f t="shared" si="262"/>
        <v/>
      </c>
      <c r="O5587" t="str">
        <f t="shared" si="263"/>
        <v/>
      </c>
      <c r="P5587" t="str">
        <f>IF(Belegerfassung!G5595&lt;&gt;"",CONCATENATE(Belegerfassung!G5595,".pdf"),"")</f>
        <v/>
      </c>
    </row>
    <row r="5588" spans="1:16">
      <c r="A5588" t="str">
        <f>IF(Belegerfassung!C5596&lt;&gt;"",0,"")</f>
        <v/>
      </c>
      <c r="B5588" t="str">
        <f>IFERROR(VLOOKUP(Belegerfassung!I5596,Konten!A:D,2,FALSE),"")</f>
        <v/>
      </c>
      <c r="C5588" t="str">
        <f>IF(A5588&lt;&gt;"",TEXT(Belegerfassung!C5596,"TT.MM.JJJJ"),"")</f>
        <v/>
      </c>
      <c r="D5588" t="str">
        <f>IFERROR(VLOOKUP(Belegerfassung!A5596,Abfrage!$E$2:$F$20,2,FALSE),"")</f>
        <v/>
      </c>
      <c r="E5588" t="str">
        <f>IF(A5588&lt;&gt;"",Belegerfassung!B5596,"")</f>
        <v/>
      </c>
      <c r="F5588" t="str">
        <f>IF(Belegerfassung!L5596="","",IF(Belegerfassung!L5596&lt;&gt;"",IF(Belegerfassung!L5596&lt;&gt;"",IF(Belegerfassung!J5596&lt;&gt;0,VLOOKUP(Belegerfassung!L5596,Abfrage!$A$2:$C$19,2,),VLOOKUP(Belegerfassung!L5596,Abfrage!$A$2:$C$19,3,)),"")))</f>
        <v/>
      </c>
      <c r="G5588" t="str">
        <f t="shared" si="261"/>
        <v/>
      </c>
      <c r="H5588" s="31" t="str">
        <f>IF(A5588&lt;&gt;"",-Belegerfassung!J5596+Belegerfassung!K5596,"")</f>
        <v/>
      </c>
      <c r="I5588" s="49" t="str">
        <f>IFERROR(IF(H5588&lt;&gt;"",Belegerfassung!L5596*100,""),IF(OR(Belegerfassung!L5596="Leistung EU - Erlöse",Belegerfassung!L5596="Lieferungen EU-Erlöse",Belegerfassung!L5596="EUST",Belegerfassung!L5596="Bauleistungen 20%")=TRUE,"",MID(Belegerfassung!L5596,4,2)))</f>
        <v/>
      </c>
      <c r="J5588" s="6" t="str">
        <f>IF(A5588&lt;&gt;"",LEFT(Belegerfassung!D5596,40),"")</f>
        <v/>
      </c>
      <c r="K5588" t="str">
        <f>IF(A5588&lt;&gt;"",VLOOKUP(D5588,Abfrage!$F$2:$G$21,2,FALSE),"")</f>
        <v/>
      </c>
      <c r="L5588" s="6" t="str">
        <f>IF(Belegerfassung!H5596&lt;&gt;"",Belegerfassung!H5596,"")</f>
        <v/>
      </c>
      <c r="M5588" t="str">
        <f>IFERROR(IF(Belegerfassung!E5596&lt;&gt;"",VLOOKUP(Belegerfassung!E5596,Abfrage!$L$2:$M$15,2,),""),"")</f>
        <v/>
      </c>
      <c r="N5588" t="str">
        <f t="shared" si="262"/>
        <v/>
      </c>
      <c r="O5588" t="str">
        <f t="shared" si="263"/>
        <v/>
      </c>
      <c r="P5588" t="str">
        <f>IF(Belegerfassung!G5596&lt;&gt;"",CONCATENATE(Belegerfassung!G5596,".pdf"),"")</f>
        <v/>
      </c>
    </row>
    <row r="5589" spans="1:16">
      <c r="A5589" t="str">
        <f>IF(Belegerfassung!C5597&lt;&gt;"",0,"")</f>
        <v/>
      </c>
      <c r="B5589" t="str">
        <f>IFERROR(VLOOKUP(Belegerfassung!I5597,Konten!A:D,2,FALSE),"")</f>
        <v/>
      </c>
      <c r="C5589" t="str">
        <f>IF(A5589&lt;&gt;"",TEXT(Belegerfassung!C5597,"TT.MM.JJJJ"),"")</f>
        <v/>
      </c>
      <c r="D5589" t="str">
        <f>IFERROR(VLOOKUP(Belegerfassung!A5597,Abfrage!$E$2:$F$20,2,FALSE),"")</f>
        <v/>
      </c>
      <c r="E5589" t="str">
        <f>IF(A5589&lt;&gt;"",Belegerfassung!B5597,"")</f>
        <v/>
      </c>
      <c r="F5589" t="str">
        <f>IF(Belegerfassung!L5597="","",IF(Belegerfassung!L5597&lt;&gt;"",IF(Belegerfassung!L5597&lt;&gt;"",IF(Belegerfassung!J5597&lt;&gt;0,VLOOKUP(Belegerfassung!L5597,Abfrage!$A$2:$C$19,2,),VLOOKUP(Belegerfassung!L5597,Abfrage!$A$2:$C$19,3,)),"")))</f>
        <v/>
      </c>
      <c r="G5589" t="str">
        <f t="shared" si="261"/>
        <v/>
      </c>
      <c r="H5589" s="31" t="str">
        <f>IF(A5589&lt;&gt;"",-Belegerfassung!J5597+Belegerfassung!K5597,"")</f>
        <v/>
      </c>
      <c r="I5589" s="49" t="str">
        <f>IFERROR(IF(H5589&lt;&gt;"",Belegerfassung!L5597*100,""),IF(OR(Belegerfassung!L5597="Leistung EU - Erlöse",Belegerfassung!L5597="Lieferungen EU-Erlöse",Belegerfassung!L5597="EUST",Belegerfassung!L5597="Bauleistungen 20%")=TRUE,"",MID(Belegerfassung!L5597,4,2)))</f>
        <v/>
      </c>
      <c r="J5589" s="6" t="str">
        <f>IF(A5589&lt;&gt;"",LEFT(Belegerfassung!D5597,40),"")</f>
        <v/>
      </c>
      <c r="K5589" t="str">
        <f>IF(A5589&lt;&gt;"",VLOOKUP(D5589,Abfrage!$F$2:$G$21,2,FALSE),"")</f>
        <v/>
      </c>
      <c r="L5589" s="6" t="str">
        <f>IF(Belegerfassung!H5597&lt;&gt;"",Belegerfassung!H5597,"")</f>
        <v/>
      </c>
      <c r="M5589" t="str">
        <f>IFERROR(IF(Belegerfassung!E5597&lt;&gt;"",VLOOKUP(Belegerfassung!E5597,Abfrage!$L$2:$M$15,2,),""),"")</f>
        <v/>
      </c>
      <c r="N5589" t="str">
        <f t="shared" si="262"/>
        <v/>
      </c>
      <c r="O5589" t="str">
        <f t="shared" si="263"/>
        <v/>
      </c>
      <c r="P5589" t="str">
        <f>IF(Belegerfassung!G5597&lt;&gt;"",CONCATENATE(Belegerfassung!G5597,".pdf"),"")</f>
        <v/>
      </c>
    </row>
    <row r="5590" spans="1:16">
      <c r="A5590" t="str">
        <f>IF(Belegerfassung!C5598&lt;&gt;"",0,"")</f>
        <v/>
      </c>
      <c r="B5590" t="str">
        <f>IFERROR(VLOOKUP(Belegerfassung!I5598,Konten!A:D,2,FALSE),"")</f>
        <v/>
      </c>
      <c r="C5590" t="str">
        <f>IF(A5590&lt;&gt;"",TEXT(Belegerfassung!C5598,"TT.MM.JJJJ"),"")</f>
        <v/>
      </c>
      <c r="D5590" t="str">
        <f>IFERROR(VLOOKUP(Belegerfassung!A5598,Abfrage!$E$2:$F$20,2,FALSE),"")</f>
        <v/>
      </c>
      <c r="E5590" t="str">
        <f>IF(A5590&lt;&gt;"",Belegerfassung!B5598,"")</f>
        <v/>
      </c>
      <c r="F5590" t="str">
        <f>IF(Belegerfassung!L5598="","",IF(Belegerfassung!L5598&lt;&gt;"",IF(Belegerfassung!L5598&lt;&gt;"",IF(Belegerfassung!J5598&lt;&gt;0,VLOOKUP(Belegerfassung!L5598,Abfrage!$A$2:$C$19,2,),VLOOKUP(Belegerfassung!L5598,Abfrage!$A$2:$C$19,3,)),"")))</f>
        <v/>
      </c>
      <c r="G5590" t="str">
        <f t="shared" si="261"/>
        <v/>
      </c>
      <c r="H5590" s="31" t="str">
        <f>IF(A5590&lt;&gt;"",-Belegerfassung!J5598+Belegerfassung!K5598,"")</f>
        <v/>
      </c>
      <c r="I5590" s="49" t="str">
        <f>IFERROR(IF(H5590&lt;&gt;"",Belegerfassung!L5598*100,""),IF(OR(Belegerfassung!L5598="Leistung EU - Erlöse",Belegerfassung!L5598="Lieferungen EU-Erlöse",Belegerfassung!L5598="EUST",Belegerfassung!L5598="Bauleistungen 20%")=TRUE,"",MID(Belegerfassung!L5598,4,2)))</f>
        <v/>
      </c>
      <c r="J5590" s="6" t="str">
        <f>IF(A5590&lt;&gt;"",LEFT(Belegerfassung!D5598,40),"")</f>
        <v/>
      </c>
      <c r="K5590" t="str">
        <f>IF(A5590&lt;&gt;"",VLOOKUP(D5590,Abfrage!$F$2:$G$21,2,FALSE),"")</f>
        <v/>
      </c>
      <c r="L5590" s="6" t="str">
        <f>IF(Belegerfassung!H5598&lt;&gt;"",Belegerfassung!H5598,"")</f>
        <v/>
      </c>
      <c r="M5590" t="str">
        <f>IFERROR(IF(Belegerfassung!E5598&lt;&gt;"",VLOOKUP(Belegerfassung!E5598,Abfrage!$L$2:$M$15,2,),""),"")</f>
        <v/>
      </c>
      <c r="N5590" t="str">
        <f t="shared" si="262"/>
        <v/>
      </c>
      <c r="O5590" t="str">
        <f t="shared" si="263"/>
        <v/>
      </c>
      <c r="P5590" t="str">
        <f>IF(Belegerfassung!G5598&lt;&gt;"",CONCATENATE(Belegerfassung!G5598,".pdf"),"")</f>
        <v/>
      </c>
    </row>
    <row r="5591" spans="1:16">
      <c r="A5591" t="str">
        <f>IF(Belegerfassung!C5599&lt;&gt;"",0,"")</f>
        <v/>
      </c>
      <c r="B5591" t="str">
        <f>IFERROR(VLOOKUP(Belegerfassung!I5599,Konten!A:D,2,FALSE),"")</f>
        <v/>
      </c>
      <c r="C5591" t="str">
        <f>IF(A5591&lt;&gt;"",TEXT(Belegerfassung!C5599,"TT.MM.JJJJ"),"")</f>
        <v/>
      </c>
      <c r="D5591" t="str">
        <f>IFERROR(VLOOKUP(Belegerfassung!A5599,Abfrage!$E$2:$F$20,2,FALSE),"")</f>
        <v/>
      </c>
      <c r="E5591" t="str">
        <f>IF(A5591&lt;&gt;"",Belegerfassung!B5599,"")</f>
        <v/>
      </c>
      <c r="F5591" t="str">
        <f>IF(Belegerfassung!L5599="","",IF(Belegerfassung!L5599&lt;&gt;"",IF(Belegerfassung!L5599&lt;&gt;"",IF(Belegerfassung!J5599&lt;&gt;0,VLOOKUP(Belegerfassung!L5599,Abfrage!$A$2:$C$19,2,),VLOOKUP(Belegerfassung!L5599,Abfrage!$A$2:$C$19,3,)),"")))</f>
        <v/>
      </c>
      <c r="G5591" t="str">
        <f t="shared" si="261"/>
        <v/>
      </c>
      <c r="H5591" s="31" t="str">
        <f>IF(A5591&lt;&gt;"",-Belegerfassung!J5599+Belegerfassung!K5599,"")</f>
        <v/>
      </c>
      <c r="I5591" s="49" t="str">
        <f>IFERROR(IF(H5591&lt;&gt;"",Belegerfassung!L5599*100,""),IF(OR(Belegerfassung!L5599="Leistung EU - Erlöse",Belegerfassung!L5599="Lieferungen EU-Erlöse",Belegerfassung!L5599="EUST",Belegerfassung!L5599="Bauleistungen 20%")=TRUE,"",MID(Belegerfassung!L5599,4,2)))</f>
        <v/>
      </c>
      <c r="J5591" s="6" t="str">
        <f>IF(A5591&lt;&gt;"",LEFT(Belegerfassung!D5599,40),"")</f>
        <v/>
      </c>
      <c r="K5591" t="str">
        <f>IF(A5591&lt;&gt;"",VLOOKUP(D5591,Abfrage!$F$2:$G$21,2,FALSE),"")</f>
        <v/>
      </c>
      <c r="L5591" s="6" t="str">
        <f>IF(Belegerfassung!H5599&lt;&gt;"",Belegerfassung!H5599,"")</f>
        <v/>
      </c>
      <c r="M5591" t="str">
        <f>IFERROR(IF(Belegerfassung!E5599&lt;&gt;"",VLOOKUP(Belegerfassung!E5599,Abfrage!$L$2:$M$15,2,),""),"")</f>
        <v/>
      </c>
      <c r="N5591" t="str">
        <f t="shared" si="262"/>
        <v/>
      </c>
      <c r="O5591" t="str">
        <f t="shared" si="263"/>
        <v/>
      </c>
      <c r="P5591" t="str">
        <f>IF(Belegerfassung!G5599&lt;&gt;"",CONCATENATE(Belegerfassung!G5599,".pdf"),"")</f>
        <v/>
      </c>
    </row>
    <row r="5592" spans="1:16">
      <c r="A5592" t="str">
        <f>IF(Belegerfassung!C5600&lt;&gt;"",0,"")</f>
        <v/>
      </c>
      <c r="B5592" t="str">
        <f>IFERROR(VLOOKUP(Belegerfassung!I5600,Konten!A:D,2,FALSE),"")</f>
        <v/>
      </c>
      <c r="C5592" t="str">
        <f>IF(A5592&lt;&gt;"",TEXT(Belegerfassung!C5600,"TT.MM.JJJJ"),"")</f>
        <v/>
      </c>
      <c r="D5592" t="str">
        <f>IFERROR(VLOOKUP(Belegerfassung!A5600,Abfrage!$E$2:$F$20,2,FALSE),"")</f>
        <v/>
      </c>
      <c r="E5592" t="str">
        <f>IF(A5592&lt;&gt;"",Belegerfassung!B5600,"")</f>
        <v/>
      </c>
      <c r="F5592" t="str">
        <f>IF(Belegerfassung!L5600="","",IF(Belegerfassung!L5600&lt;&gt;"",IF(Belegerfassung!L5600&lt;&gt;"",IF(Belegerfassung!J5600&lt;&gt;0,VLOOKUP(Belegerfassung!L5600,Abfrage!$A$2:$C$19,2,),VLOOKUP(Belegerfassung!L5600,Abfrage!$A$2:$C$19,3,)),"")))</f>
        <v/>
      </c>
      <c r="G5592" t="str">
        <f t="shared" si="261"/>
        <v/>
      </c>
      <c r="H5592" s="31" t="str">
        <f>IF(A5592&lt;&gt;"",-Belegerfassung!J5600+Belegerfassung!K5600,"")</f>
        <v/>
      </c>
      <c r="I5592" s="49" t="str">
        <f>IFERROR(IF(H5592&lt;&gt;"",Belegerfassung!L5600*100,""),IF(OR(Belegerfassung!L5600="Leistung EU - Erlöse",Belegerfassung!L5600="Lieferungen EU-Erlöse",Belegerfassung!L5600="EUST",Belegerfassung!L5600="Bauleistungen 20%")=TRUE,"",MID(Belegerfassung!L5600,4,2)))</f>
        <v/>
      </c>
      <c r="J5592" s="6" t="str">
        <f>IF(A5592&lt;&gt;"",LEFT(Belegerfassung!D5600,40),"")</f>
        <v/>
      </c>
      <c r="K5592" t="str">
        <f>IF(A5592&lt;&gt;"",VLOOKUP(D5592,Abfrage!$F$2:$G$21,2,FALSE),"")</f>
        <v/>
      </c>
      <c r="L5592" s="6" t="str">
        <f>IF(Belegerfassung!H5600&lt;&gt;"",Belegerfassung!H5600,"")</f>
        <v/>
      </c>
      <c r="M5592" t="str">
        <f>IFERROR(IF(Belegerfassung!E5600&lt;&gt;"",VLOOKUP(Belegerfassung!E5600,Abfrage!$L$2:$M$15,2,),""),"")</f>
        <v/>
      </c>
      <c r="N5592" t="str">
        <f t="shared" si="262"/>
        <v/>
      </c>
      <c r="O5592" t="str">
        <f t="shared" si="263"/>
        <v/>
      </c>
      <c r="P5592" t="str">
        <f>IF(Belegerfassung!G5600&lt;&gt;"",CONCATENATE(Belegerfassung!G5600,".pdf"),"")</f>
        <v/>
      </c>
    </row>
    <row r="5593" spans="1:16">
      <c r="A5593" t="str">
        <f>IF(Belegerfassung!C5601&lt;&gt;"",0,"")</f>
        <v/>
      </c>
      <c r="B5593" t="str">
        <f>IFERROR(VLOOKUP(Belegerfassung!I5601,Konten!A:D,2,FALSE),"")</f>
        <v/>
      </c>
      <c r="C5593" t="str">
        <f>IF(A5593&lt;&gt;"",TEXT(Belegerfassung!C5601,"TT.MM.JJJJ"),"")</f>
        <v/>
      </c>
      <c r="D5593" t="str">
        <f>IFERROR(VLOOKUP(Belegerfassung!A5601,Abfrage!$E$2:$F$20,2,FALSE),"")</f>
        <v/>
      </c>
      <c r="E5593" t="str">
        <f>IF(A5593&lt;&gt;"",Belegerfassung!B5601,"")</f>
        <v/>
      </c>
      <c r="F5593" t="str">
        <f>IF(Belegerfassung!L5601="","",IF(Belegerfassung!L5601&lt;&gt;"",IF(Belegerfassung!L5601&lt;&gt;"",IF(Belegerfassung!J5601&lt;&gt;0,VLOOKUP(Belegerfassung!L5601,Abfrage!$A$2:$C$19,2,),VLOOKUP(Belegerfassung!L5601,Abfrage!$A$2:$C$19,3,)),"")))</f>
        <v/>
      </c>
      <c r="G5593" t="str">
        <f t="shared" si="261"/>
        <v/>
      </c>
      <c r="H5593" s="31" t="str">
        <f>IF(A5593&lt;&gt;"",-Belegerfassung!J5601+Belegerfassung!K5601,"")</f>
        <v/>
      </c>
      <c r="I5593" s="49" t="str">
        <f>IFERROR(IF(H5593&lt;&gt;"",Belegerfassung!L5601*100,""),IF(OR(Belegerfassung!L5601="Leistung EU - Erlöse",Belegerfassung!L5601="Lieferungen EU-Erlöse",Belegerfassung!L5601="EUST",Belegerfassung!L5601="Bauleistungen 20%")=TRUE,"",MID(Belegerfassung!L5601,4,2)))</f>
        <v/>
      </c>
      <c r="J5593" s="6" t="str">
        <f>IF(A5593&lt;&gt;"",LEFT(Belegerfassung!D5601,40),"")</f>
        <v/>
      </c>
      <c r="K5593" t="str">
        <f>IF(A5593&lt;&gt;"",VLOOKUP(D5593,Abfrage!$F$2:$G$21,2,FALSE),"")</f>
        <v/>
      </c>
      <c r="L5593" s="6" t="str">
        <f>IF(Belegerfassung!H5601&lt;&gt;"",Belegerfassung!H5601,"")</f>
        <v/>
      </c>
      <c r="M5593" t="str">
        <f>IFERROR(IF(Belegerfassung!E5601&lt;&gt;"",VLOOKUP(Belegerfassung!E5601,Abfrage!$L$2:$M$15,2,),""),"")</f>
        <v/>
      </c>
      <c r="N5593" t="str">
        <f t="shared" si="262"/>
        <v/>
      </c>
      <c r="O5593" t="str">
        <f t="shared" si="263"/>
        <v/>
      </c>
      <c r="P5593" t="str">
        <f>IF(Belegerfassung!G5601&lt;&gt;"",CONCATENATE(Belegerfassung!G5601,".pdf"),"")</f>
        <v/>
      </c>
    </row>
    <row r="5594" spans="1:16">
      <c r="A5594" t="str">
        <f>IF(Belegerfassung!C5602&lt;&gt;"",0,"")</f>
        <v/>
      </c>
      <c r="B5594" t="str">
        <f>IFERROR(VLOOKUP(Belegerfassung!I5602,Konten!A:D,2,FALSE),"")</f>
        <v/>
      </c>
      <c r="C5594" t="str">
        <f>IF(A5594&lt;&gt;"",TEXT(Belegerfassung!C5602,"TT.MM.JJJJ"),"")</f>
        <v/>
      </c>
      <c r="D5594" t="str">
        <f>IFERROR(VLOOKUP(Belegerfassung!A5602,Abfrage!$E$2:$F$20,2,FALSE),"")</f>
        <v/>
      </c>
      <c r="E5594" t="str">
        <f>IF(A5594&lt;&gt;"",Belegerfassung!B5602,"")</f>
        <v/>
      </c>
      <c r="F5594" t="str">
        <f>IF(Belegerfassung!L5602="","",IF(Belegerfassung!L5602&lt;&gt;"",IF(Belegerfassung!L5602&lt;&gt;"",IF(Belegerfassung!J5602&lt;&gt;0,VLOOKUP(Belegerfassung!L5602,Abfrage!$A$2:$C$19,2,),VLOOKUP(Belegerfassung!L5602,Abfrage!$A$2:$C$19,3,)),"")))</f>
        <v/>
      </c>
      <c r="G5594" t="str">
        <f t="shared" si="261"/>
        <v/>
      </c>
      <c r="H5594" s="31" t="str">
        <f>IF(A5594&lt;&gt;"",-Belegerfassung!J5602+Belegerfassung!K5602,"")</f>
        <v/>
      </c>
      <c r="I5594" s="49" t="str">
        <f>IFERROR(IF(H5594&lt;&gt;"",Belegerfassung!L5602*100,""),IF(OR(Belegerfassung!L5602="Leistung EU - Erlöse",Belegerfassung!L5602="Lieferungen EU-Erlöse",Belegerfassung!L5602="EUST",Belegerfassung!L5602="Bauleistungen 20%")=TRUE,"",MID(Belegerfassung!L5602,4,2)))</f>
        <v/>
      </c>
      <c r="J5594" s="6" t="str">
        <f>IF(A5594&lt;&gt;"",LEFT(Belegerfassung!D5602,40),"")</f>
        <v/>
      </c>
      <c r="K5594" t="str">
        <f>IF(A5594&lt;&gt;"",VLOOKUP(D5594,Abfrage!$F$2:$G$21,2,FALSE),"")</f>
        <v/>
      </c>
      <c r="L5594" s="6" t="str">
        <f>IF(Belegerfassung!H5602&lt;&gt;"",Belegerfassung!H5602,"")</f>
        <v/>
      </c>
      <c r="M5594" t="str">
        <f>IFERROR(IF(Belegerfassung!E5602&lt;&gt;"",VLOOKUP(Belegerfassung!E5602,Abfrage!$L$2:$M$15,2,),""),"")</f>
        <v/>
      </c>
      <c r="N5594" t="str">
        <f t="shared" si="262"/>
        <v/>
      </c>
      <c r="O5594" t="str">
        <f t="shared" si="263"/>
        <v/>
      </c>
      <c r="P5594" t="str">
        <f>IF(Belegerfassung!G5602&lt;&gt;"",CONCATENATE(Belegerfassung!G5602,".pdf"),"")</f>
        <v/>
      </c>
    </row>
    <row r="5595" spans="1:16">
      <c r="A5595" t="str">
        <f>IF(Belegerfassung!C5603&lt;&gt;"",0,"")</f>
        <v/>
      </c>
      <c r="B5595" t="str">
        <f>IFERROR(VLOOKUP(Belegerfassung!I5603,Konten!A:D,2,FALSE),"")</f>
        <v/>
      </c>
      <c r="C5595" t="str">
        <f>IF(A5595&lt;&gt;"",TEXT(Belegerfassung!C5603,"TT.MM.JJJJ"),"")</f>
        <v/>
      </c>
      <c r="D5595" t="str">
        <f>IFERROR(VLOOKUP(Belegerfassung!A5603,Abfrage!$E$2:$F$20,2,FALSE),"")</f>
        <v/>
      </c>
      <c r="E5595" t="str">
        <f>IF(A5595&lt;&gt;"",Belegerfassung!B5603,"")</f>
        <v/>
      </c>
      <c r="F5595" t="str">
        <f>IF(Belegerfassung!L5603="","",IF(Belegerfassung!L5603&lt;&gt;"",IF(Belegerfassung!L5603&lt;&gt;"",IF(Belegerfassung!J5603&lt;&gt;0,VLOOKUP(Belegerfassung!L5603,Abfrage!$A$2:$C$19,2,),VLOOKUP(Belegerfassung!L5603,Abfrage!$A$2:$C$19,3,)),"")))</f>
        <v/>
      </c>
      <c r="G5595" t="str">
        <f t="shared" si="261"/>
        <v/>
      </c>
      <c r="H5595" s="31" t="str">
        <f>IF(A5595&lt;&gt;"",-Belegerfassung!J5603+Belegerfassung!K5603,"")</f>
        <v/>
      </c>
      <c r="I5595" s="49" t="str">
        <f>IFERROR(IF(H5595&lt;&gt;"",Belegerfassung!L5603*100,""),IF(OR(Belegerfassung!L5603="Leistung EU - Erlöse",Belegerfassung!L5603="Lieferungen EU-Erlöse",Belegerfassung!L5603="EUST",Belegerfassung!L5603="Bauleistungen 20%")=TRUE,"",MID(Belegerfassung!L5603,4,2)))</f>
        <v/>
      </c>
      <c r="J5595" s="6" t="str">
        <f>IF(A5595&lt;&gt;"",LEFT(Belegerfassung!D5603,40),"")</f>
        <v/>
      </c>
      <c r="K5595" t="str">
        <f>IF(A5595&lt;&gt;"",VLOOKUP(D5595,Abfrage!$F$2:$G$21,2,FALSE),"")</f>
        <v/>
      </c>
      <c r="L5595" s="6" t="str">
        <f>IF(Belegerfassung!H5603&lt;&gt;"",Belegerfassung!H5603,"")</f>
        <v/>
      </c>
      <c r="M5595" t="str">
        <f>IFERROR(IF(Belegerfassung!E5603&lt;&gt;"",VLOOKUP(Belegerfassung!E5603,Abfrage!$L$2:$M$15,2,),""),"")</f>
        <v/>
      </c>
      <c r="N5595" t="str">
        <f t="shared" si="262"/>
        <v/>
      </c>
      <c r="O5595" t="str">
        <f t="shared" si="263"/>
        <v/>
      </c>
      <c r="P5595" t="str">
        <f>IF(Belegerfassung!G5603&lt;&gt;"",CONCATENATE(Belegerfassung!G5603,".pdf"),"")</f>
        <v/>
      </c>
    </row>
    <row r="5596" spans="1:16">
      <c r="A5596" t="str">
        <f>IF(Belegerfassung!C5604&lt;&gt;"",0,"")</f>
        <v/>
      </c>
      <c r="B5596" t="str">
        <f>IFERROR(VLOOKUP(Belegerfassung!I5604,Konten!A:D,2,FALSE),"")</f>
        <v/>
      </c>
      <c r="C5596" t="str">
        <f>IF(A5596&lt;&gt;"",TEXT(Belegerfassung!C5604,"TT.MM.JJJJ"),"")</f>
        <v/>
      </c>
      <c r="D5596" t="str">
        <f>IFERROR(VLOOKUP(Belegerfassung!A5604,Abfrage!$E$2:$F$20,2,FALSE),"")</f>
        <v/>
      </c>
      <c r="E5596" t="str">
        <f>IF(A5596&lt;&gt;"",Belegerfassung!B5604,"")</f>
        <v/>
      </c>
      <c r="F5596" t="str">
        <f>IF(Belegerfassung!L5604="","",IF(Belegerfassung!L5604&lt;&gt;"",IF(Belegerfassung!L5604&lt;&gt;"",IF(Belegerfassung!J5604&lt;&gt;0,VLOOKUP(Belegerfassung!L5604,Abfrage!$A$2:$C$19,2,),VLOOKUP(Belegerfassung!L5604,Abfrage!$A$2:$C$19,3,)),"")))</f>
        <v/>
      </c>
      <c r="G5596" t="str">
        <f t="shared" si="261"/>
        <v/>
      </c>
      <c r="H5596" s="31" t="str">
        <f>IF(A5596&lt;&gt;"",-Belegerfassung!J5604+Belegerfassung!K5604,"")</f>
        <v/>
      </c>
      <c r="I5596" s="49" t="str">
        <f>IFERROR(IF(H5596&lt;&gt;"",Belegerfassung!L5604*100,""),IF(OR(Belegerfassung!L5604="Leistung EU - Erlöse",Belegerfassung!L5604="Lieferungen EU-Erlöse",Belegerfassung!L5604="EUST",Belegerfassung!L5604="Bauleistungen 20%")=TRUE,"",MID(Belegerfassung!L5604,4,2)))</f>
        <v/>
      </c>
      <c r="J5596" s="6" t="str">
        <f>IF(A5596&lt;&gt;"",LEFT(Belegerfassung!D5604,40),"")</f>
        <v/>
      </c>
      <c r="K5596" t="str">
        <f>IF(A5596&lt;&gt;"",VLOOKUP(D5596,Abfrage!$F$2:$G$21,2,FALSE),"")</f>
        <v/>
      </c>
      <c r="L5596" s="6" t="str">
        <f>IF(Belegerfassung!H5604&lt;&gt;"",Belegerfassung!H5604,"")</f>
        <v/>
      </c>
      <c r="M5596" t="str">
        <f>IFERROR(IF(Belegerfassung!E5604&lt;&gt;"",VLOOKUP(Belegerfassung!E5604,Abfrage!$L$2:$M$15,2,),""),"")</f>
        <v/>
      </c>
      <c r="N5596" t="str">
        <f t="shared" si="262"/>
        <v/>
      </c>
      <c r="O5596" t="str">
        <f t="shared" si="263"/>
        <v/>
      </c>
      <c r="P5596" t="str">
        <f>IF(Belegerfassung!G5604&lt;&gt;"",CONCATENATE(Belegerfassung!G5604,".pdf"),"")</f>
        <v/>
      </c>
    </row>
    <row r="5597" spans="1:16">
      <c r="A5597" t="str">
        <f>IF(Belegerfassung!C5605&lt;&gt;"",0,"")</f>
        <v/>
      </c>
      <c r="B5597" t="str">
        <f>IFERROR(VLOOKUP(Belegerfassung!I5605,Konten!A:D,2,FALSE),"")</f>
        <v/>
      </c>
      <c r="C5597" t="str">
        <f>IF(A5597&lt;&gt;"",TEXT(Belegerfassung!C5605,"TT.MM.JJJJ"),"")</f>
        <v/>
      </c>
      <c r="D5597" t="str">
        <f>IFERROR(VLOOKUP(Belegerfassung!A5605,Abfrage!$E$2:$F$20,2,FALSE),"")</f>
        <v/>
      </c>
      <c r="E5597" t="str">
        <f>IF(A5597&lt;&gt;"",Belegerfassung!B5605,"")</f>
        <v/>
      </c>
      <c r="F5597" t="str">
        <f>IF(Belegerfassung!L5605="","",IF(Belegerfassung!L5605&lt;&gt;"",IF(Belegerfassung!L5605&lt;&gt;"",IF(Belegerfassung!J5605&lt;&gt;0,VLOOKUP(Belegerfassung!L5605,Abfrage!$A$2:$C$19,2,),VLOOKUP(Belegerfassung!L5605,Abfrage!$A$2:$C$19,3,)),"")))</f>
        <v/>
      </c>
      <c r="G5597" t="str">
        <f t="shared" si="261"/>
        <v/>
      </c>
      <c r="H5597" s="31" t="str">
        <f>IF(A5597&lt;&gt;"",-Belegerfassung!J5605+Belegerfassung!K5605,"")</f>
        <v/>
      </c>
      <c r="I5597" s="49" t="str">
        <f>IFERROR(IF(H5597&lt;&gt;"",Belegerfassung!L5605*100,""),IF(OR(Belegerfassung!L5605="Leistung EU - Erlöse",Belegerfassung!L5605="Lieferungen EU-Erlöse",Belegerfassung!L5605="EUST",Belegerfassung!L5605="Bauleistungen 20%")=TRUE,"",MID(Belegerfassung!L5605,4,2)))</f>
        <v/>
      </c>
      <c r="J5597" s="6" t="str">
        <f>IF(A5597&lt;&gt;"",LEFT(Belegerfassung!D5605,40),"")</f>
        <v/>
      </c>
      <c r="K5597" t="str">
        <f>IF(A5597&lt;&gt;"",VLOOKUP(D5597,Abfrage!$F$2:$G$21,2,FALSE),"")</f>
        <v/>
      </c>
      <c r="L5597" s="6" t="str">
        <f>IF(Belegerfassung!H5605&lt;&gt;"",Belegerfassung!H5605,"")</f>
        <v/>
      </c>
      <c r="M5597" t="str">
        <f>IFERROR(IF(Belegerfassung!E5605&lt;&gt;"",VLOOKUP(Belegerfassung!E5605,Abfrage!$L$2:$M$15,2,),""),"")</f>
        <v/>
      </c>
      <c r="N5597" t="str">
        <f t="shared" si="262"/>
        <v/>
      </c>
      <c r="O5597" t="str">
        <f t="shared" si="263"/>
        <v/>
      </c>
      <c r="P5597" t="str">
        <f>IF(Belegerfassung!G5605&lt;&gt;"",CONCATENATE(Belegerfassung!G5605,".pdf"),"")</f>
        <v/>
      </c>
    </row>
    <row r="5598" spans="1:16">
      <c r="A5598" t="str">
        <f>IF(Belegerfassung!C5606&lt;&gt;"",0,"")</f>
        <v/>
      </c>
      <c r="B5598" t="str">
        <f>IFERROR(VLOOKUP(Belegerfassung!I5606,Konten!A:D,2,FALSE),"")</f>
        <v/>
      </c>
      <c r="C5598" t="str">
        <f>IF(A5598&lt;&gt;"",TEXT(Belegerfassung!C5606,"TT.MM.JJJJ"),"")</f>
        <v/>
      </c>
      <c r="D5598" t="str">
        <f>IFERROR(VLOOKUP(Belegerfassung!A5606,Abfrage!$E$2:$F$20,2,FALSE),"")</f>
        <v/>
      </c>
      <c r="E5598" t="str">
        <f>IF(A5598&lt;&gt;"",Belegerfassung!B5606,"")</f>
        <v/>
      </c>
      <c r="F5598" t="str">
        <f>IF(Belegerfassung!L5606="","",IF(Belegerfassung!L5606&lt;&gt;"",IF(Belegerfassung!L5606&lt;&gt;"",IF(Belegerfassung!J5606&lt;&gt;0,VLOOKUP(Belegerfassung!L5606,Abfrage!$A$2:$C$19,2,),VLOOKUP(Belegerfassung!L5606,Abfrage!$A$2:$C$19,3,)),"")))</f>
        <v/>
      </c>
      <c r="G5598" t="str">
        <f t="shared" si="261"/>
        <v/>
      </c>
      <c r="H5598" s="31" t="str">
        <f>IF(A5598&lt;&gt;"",-Belegerfassung!J5606+Belegerfassung!K5606,"")</f>
        <v/>
      </c>
      <c r="I5598" s="49" t="str">
        <f>IFERROR(IF(H5598&lt;&gt;"",Belegerfassung!L5606*100,""),IF(OR(Belegerfassung!L5606="Leistung EU - Erlöse",Belegerfassung!L5606="Lieferungen EU-Erlöse",Belegerfassung!L5606="EUST",Belegerfassung!L5606="Bauleistungen 20%")=TRUE,"",MID(Belegerfassung!L5606,4,2)))</f>
        <v/>
      </c>
      <c r="J5598" s="6" t="str">
        <f>IF(A5598&lt;&gt;"",LEFT(Belegerfassung!D5606,40),"")</f>
        <v/>
      </c>
      <c r="K5598" t="str">
        <f>IF(A5598&lt;&gt;"",VLOOKUP(D5598,Abfrage!$F$2:$G$21,2,FALSE),"")</f>
        <v/>
      </c>
      <c r="L5598" s="6" t="str">
        <f>IF(Belegerfassung!H5606&lt;&gt;"",Belegerfassung!H5606,"")</f>
        <v/>
      </c>
      <c r="M5598" t="str">
        <f>IFERROR(IF(Belegerfassung!E5606&lt;&gt;"",VLOOKUP(Belegerfassung!E5606,Abfrage!$L$2:$M$15,2,),""),"")</f>
        <v/>
      </c>
      <c r="N5598" t="str">
        <f t="shared" si="262"/>
        <v/>
      </c>
      <c r="O5598" t="str">
        <f t="shared" si="263"/>
        <v/>
      </c>
      <c r="P5598" t="str">
        <f>IF(Belegerfassung!G5606&lt;&gt;"",CONCATENATE(Belegerfassung!G5606,".pdf"),"")</f>
        <v/>
      </c>
    </row>
    <row r="5599" spans="1:16">
      <c r="A5599" t="str">
        <f>IF(Belegerfassung!C5607&lt;&gt;"",0,"")</f>
        <v/>
      </c>
      <c r="B5599" t="str">
        <f>IFERROR(VLOOKUP(Belegerfassung!I5607,Konten!A:D,2,FALSE),"")</f>
        <v/>
      </c>
      <c r="C5599" t="str">
        <f>IF(A5599&lt;&gt;"",TEXT(Belegerfassung!C5607,"TT.MM.JJJJ"),"")</f>
        <v/>
      </c>
      <c r="D5599" t="str">
        <f>IFERROR(VLOOKUP(Belegerfassung!A5607,Abfrage!$E$2:$F$20,2,FALSE),"")</f>
        <v/>
      </c>
      <c r="E5599" t="str">
        <f>IF(A5599&lt;&gt;"",Belegerfassung!B5607,"")</f>
        <v/>
      </c>
      <c r="F5599" t="str">
        <f>IF(Belegerfassung!L5607="","",IF(Belegerfassung!L5607&lt;&gt;"",IF(Belegerfassung!L5607&lt;&gt;"",IF(Belegerfassung!J5607&lt;&gt;0,VLOOKUP(Belegerfassung!L5607,Abfrage!$A$2:$C$19,2,),VLOOKUP(Belegerfassung!L5607,Abfrage!$A$2:$C$19,3,)),"")))</f>
        <v/>
      </c>
      <c r="G5599" t="str">
        <f t="shared" si="261"/>
        <v/>
      </c>
      <c r="H5599" s="31" t="str">
        <f>IF(A5599&lt;&gt;"",-Belegerfassung!J5607+Belegerfassung!K5607,"")</f>
        <v/>
      </c>
      <c r="I5599" s="49" t="str">
        <f>IFERROR(IF(H5599&lt;&gt;"",Belegerfassung!L5607*100,""),IF(OR(Belegerfassung!L5607="Leistung EU - Erlöse",Belegerfassung!L5607="Lieferungen EU-Erlöse",Belegerfassung!L5607="EUST",Belegerfassung!L5607="Bauleistungen 20%")=TRUE,"",MID(Belegerfassung!L5607,4,2)))</f>
        <v/>
      </c>
      <c r="J5599" s="6" t="str">
        <f>IF(A5599&lt;&gt;"",LEFT(Belegerfassung!D5607,40),"")</f>
        <v/>
      </c>
      <c r="K5599" t="str">
        <f>IF(A5599&lt;&gt;"",VLOOKUP(D5599,Abfrage!$F$2:$G$21,2,FALSE),"")</f>
        <v/>
      </c>
      <c r="L5599" s="6" t="str">
        <f>IF(Belegerfassung!H5607&lt;&gt;"",Belegerfassung!H5607,"")</f>
        <v/>
      </c>
      <c r="M5599" t="str">
        <f>IFERROR(IF(Belegerfassung!E5607&lt;&gt;"",VLOOKUP(Belegerfassung!E5607,Abfrage!$L$2:$M$15,2,),""),"")</f>
        <v/>
      </c>
      <c r="N5599" t="str">
        <f t="shared" si="262"/>
        <v/>
      </c>
      <c r="O5599" t="str">
        <f t="shared" si="263"/>
        <v/>
      </c>
      <c r="P5599" t="str">
        <f>IF(Belegerfassung!G5607&lt;&gt;"",CONCATENATE(Belegerfassung!G5607,".pdf"),"")</f>
        <v/>
      </c>
    </row>
    <row r="5600" spans="1:16">
      <c r="A5600" t="str">
        <f>IF(Belegerfassung!C5608&lt;&gt;"",0,"")</f>
        <v/>
      </c>
      <c r="B5600" t="str">
        <f>IFERROR(VLOOKUP(Belegerfassung!I5608,Konten!A:D,2,FALSE),"")</f>
        <v/>
      </c>
      <c r="C5600" t="str">
        <f>IF(A5600&lt;&gt;"",TEXT(Belegerfassung!C5608,"TT.MM.JJJJ"),"")</f>
        <v/>
      </c>
      <c r="D5600" t="str">
        <f>IFERROR(VLOOKUP(Belegerfassung!A5608,Abfrage!$E$2:$F$20,2,FALSE),"")</f>
        <v/>
      </c>
      <c r="E5600" t="str">
        <f>IF(A5600&lt;&gt;"",Belegerfassung!B5608,"")</f>
        <v/>
      </c>
      <c r="F5600" t="str">
        <f>IF(Belegerfassung!L5608="","",IF(Belegerfassung!L5608&lt;&gt;"",IF(Belegerfassung!L5608&lt;&gt;"",IF(Belegerfassung!J5608&lt;&gt;0,VLOOKUP(Belegerfassung!L5608,Abfrage!$A$2:$C$19,2,),VLOOKUP(Belegerfassung!L5608,Abfrage!$A$2:$C$19,3,)),"")))</f>
        <v/>
      </c>
      <c r="G5600" t="str">
        <f t="shared" si="261"/>
        <v/>
      </c>
      <c r="H5600" s="31" t="str">
        <f>IF(A5600&lt;&gt;"",-Belegerfassung!J5608+Belegerfassung!K5608,"")</f>
        <v/>
      </c>
      <c r="I5600" s="49" t="str">
        <f>IFERROR(IF(H5600&lt;&gt;"",Belegerfassung!L5608*100,""),IF(OR(Belegerfassung!L5608="Leistung EU - Erlöse",Belegerfassung!L5608="Lieferungen EU-Erlöse",Belegerfassung!L5608="EUST",Belegerfassung!L5608="Bauleistungen 20%")=TRUE,"",MID(Belegerfassung!L5608,4,2)))</f>
        <v/>
      </c>
      <c r="J5600" s="6" t="str">
        <f>IF(A5600&lt;&gt;"",LEFT(Belegerfassung!D5608,40),"")</f>
        <v/>
      </c>
      <c r="K5600" t="str">
        <f>IF(A5600&lt;&gt;"",VLOOKUP(D5600,Abfrage!$F$2:$G$21,2,FALSE),"")</f>
        <v/>
      </c>
      <c r="L5600" s="6" t="str">
        <f>IF(Belegerfassung!H5608&lt;&gt;"",Belegerfassung!H5608,"")</f>
        <v/>
      </c>
      <c r="M5600" t="str">
        <f>IFERROR(IF(Belegerfassung!E5608&lt;&gt;"",VLOOKUP(Belegerfassung!E5608,Abfrage!$L$2:$M$15,2,),""),"")</f>
        <v/>
      </c>
      <c r="N5600" t="str">
        <f t="shared" si="262"/>
        <v/>
      </c>
      <c r="O5600" t="str">
        <f t="shared" si="263"/>
        <v/>
      </c>
      <c r="P5600" t="str">
        <f>IF(Belegerfassung!G5608&lt;&gt;"",CONCATENATE(Belegerfassung!G5608,".pdf"),"")</f>
        <v/>
      </c>
    </row>
    <row r="5601" spans="1:16">
      <c r="A5601" t="str">
        <f>IF(Belegerfassung!C5609&lt;&gt;"",0,"")</f>
        <v/>
      </c>
      <c r="B5601" t="str">
        <f>IFERROR(VLOOKUP(Belegerfassung!I5609,Konten!A:D,2,FALSE),"")</f>
        <v/>
      </c>
      <c r="C5601" t="str">
        <f>IF(A5601&lt;&gt;"",TEXT(Belegerfassung!C5609,"TT.MM.JJJJ"),"")</f>
        <v/>
      </c>
      <c r="D5601" t="str">
        <f>IFERROR(VLOOKUP(Belegerfassung!A5609,Abfrage!$E$2:$F$20,2,FALSE),"")</f>
        <v/>
      </c>
      <c r="E5601" t="str">
        <f>IF(A5601&lt;&gt;"",Belegerfassung!B5609,"")</f>
        <v/>
      </c>
      <c r="F5601" t="str">
        <f>IF(Belegerfassung!L5609="","",IF(Belegerfassung!L5609&lt;&gt;"",IF(Belegerfassung!L5609&lt;&gt;"",IF(Belegerfassung!J5609&lt;&gt;0,VLOOKUP(Belegerfassung!L5609,Abfrage!$A$2:$C$19,2,),VLOOKUP(Belegerfassung!L5609,Abfrage!$A$2:$C$19,3,)),"")))</f>
        <v/>
      </c>
      <c r="G5601" t="str">
        <f t="shared" si="261"/>
        <v/>
      </c>
      <c r="H5601" s="31" t="str">
        <f>IF(A5601&lt;&gt;"",-Belegerfassung!J5609+Belegerfassung!K5609,"")</f>
        <v/>
      </c>
      <c r="I5601" s="49" t="str">
        <f>IFERROR(IF(H5601&lt;&gt;"",Belegerfassung!L5609*100,""),IF(OR(Belegerfassung!L5609="Leistung EU - Erlöse",Belegerfassung!L5609="Lieferungen EU-Erlöse",Belegerfassung!L5609="EUST",Belegerfassung!L5609="Bauleistungen 20%")=TRUE,"",MID(Belegerfassung!L5609,4,2)))</f>
        <v/>
      </c>
      <c r="J5601" s="6" t="str">
        <f>IF(A5601&lt;&gt;"",LEFT(Belegerfassung!D5609,40),"")</f>
        <v/>
      </c>
      <c r="K5601" t="str">
        <f>IF(A5601&lt;&gt;"",VLOOKUP(D5601,Abfrage!$F$2:$G$21,2,FALSE),"")</f>
        <v/>
      </c>
      <c r="L5601" s="6" t="str">
        <f>IF(Belegerfassung!H5609&lt;&gt;"",Belegerfassung!H5609,"")</f>
        <v/>
      </c>
      <c r="M5601" t="str">
        <f>IFERROR(IF(Belegerfassung!E5609&lt;&gt;"",VLOOKUP(Belegerfassung!E5609,Abfrage!$L$2:$M$15,2,),""),"")</f>
        <v/>
      </c>
      <c r="N5601" t="str">
        <f t="shared" si="262"/>
        <v/>
      </c>
      <c r="O5601" t="str">
        <f t="shared" si="263"/>
        <v/>
      </c>
      <c r="P5601" t="str">
        <f>IF(Belegerfassung!G5609&lt;&gt;"",CONCATENATE(Belegerfassung!G5609,".pdf"),"")</f>
        <v/>
      </c>
    </row>
    <row r="5602" spans="1:16">
      <c r="A5602" t="str">
        <f>IF(Belegerfassung!C5610&lt;&gt;"",0,"")</f>
        <v/>
      </c>
      <c r="B5602" t="str">
        <f>IFERROR(VLOOKUP(Belegerfassung!I5610,Konten!A:D,2,FALSE),"")</f>
        <v/>
      </c>
      <c r="C5602" t="str">
        <f>IF(A5602&lt;&gt;"",TEXT(Belegerfassung!C5610,"TT.MM.JJJJ"),"")</f>
        <v/>
      </c>
      <c r="D5602" t="str">
        <f>IFERROR(VLOOKUP(Belegerfassung!A5610,Abfrage!$E$2:$F$20,2,FALSE),"")</f>
        <v/>
      </c>
      <c r="E5602" t="str">
        <f>IF(A5602&lt;&gt;"",Belegerfassung!B5610,"")</f>
        <v/>
      </c>
      <c r="F5602" t="str">
        <f>IF(Belegerfassung!L5610="","",IF(Belegerfassung!L5610&lt;&gt;"",IF(Belegerfassung!L5610&lt;&gt;"",IF(Belegerfassung!J5610&lt;&gt;0,VLOOKUP(Belegerfassung!L5610,Abfrage!$A$2:$C$19,2,),VLOOKUP(Belegerfassung!L5610,Abfrage!$A$2:$C$19,3,)),"")))</f>
        <v/>
      </c>
      <c r="G5602" t="str">
        <f t="shared" si="261"/>
        <v/>
      </c>
      <c r="H5602" s="31" t="str">
        <f>IF(A5602&lt;&gt;"",-Belegerfassung!J5610+Belegerfassung!K5610,"")</f>
        <v/>
      </c>
      <c r="I5602" s="49" t="str">
        <f>IFERROR(IF(H5602&lt;&gt;"",Belegerfassung!L5610*100,""),IF(OR(Belegerfassung!L5610="Leistung EU - Erlöse",Belegerfassung!L5610="Lieferungen EU-Erlöse",Belegerfassung!L5610="EUST",Belegerfassung!L5610="Bauleistungen 20%")=TRUE,"",MID(Belegerfassung!L5610,4,2)))</f>
        <v/>
      </c>
      <c r="J5602" s="6" t="str">
        <f>IF(A5602&lt;&gt;"",LEFT(Belegerfassung!D5610,40),"")</f>
        <v/>
      </c>
      <c r="K5602" t="str">
        <f>IF(A5602&lt;&gt;"",VLOOKUP(D5602,Abfrage!$F$2:$G$21,2,FALSE),"")</f>
        <v/>
      </c>
      <c r="L5602" s="6" t="str">
        <f>IF(Belegerfassung!H5610&lt;&gt;"",Belegerfassung!H5610,"")</f>
        <v/>
      </c>
      <c r="M5602" t="str">
        <f>IFERROR(IF(Belegerfassung!E5610&lt;&gt;"",VLOOKUP(Belegerfassung!E5610,Abfrage!$L$2:$M$15,2,),""),"")</f>
        <v/>
      </c>
      <c r="N5602" t="str">
        <f t="shared" si="262"/>
        <v/>
      </c>
      <c r="O5602" t="str">
        <f t="shared" si="263"/>
        <v/>
      </c>
      <c r="P5602" t="str">
        <f>IF(Belegerfassung!G5610&lt;&gt;"",CONCATENATE(Belegerfassung!G5610,".pdf"),"")</f>
        <v/>
      </c>
    </row>
    <row r="5603" spans="1:16">
      <c r="A5603" t="str">
        <f>IF(Belegerfassung!C5611&lt;&gt;"",0,"")</f>
        <v/>
      </c>
      <c r="B5603" t="str">
        <f>IFERROR(VLOOKUP(Belegerfassung!I5611,Konten!A:D,2,FALSE),"")</f>
        <v/>
      </c>
      <c r="C5603" t="str">
        <f>IF(A5603&lt;&gt;"",TEXT(Belegerfassung!C5611,"TT.MM.JJJJ"),"")</f>
        <v/>
      </c>
      <c r="D5603" t="str">
        <f>IFERROR(VLOOKUP(Belegerfassung!A5611,Abfrage!$E$2:$F$20,2,FALSE),"")</f>
        <v/>
      </c>
      <c r="E5603" t="str">
        <f>IF(A5603&lt;&gt;"",Belegerfassung!B5611,"")</f>
        <v/>
      </c>
      <c r="F5603" t="str">
        <f>IF(Belegerfassung!L5611="","",IF(Belegerfassung!L5611&lt;&gt;"",IF(Belegerfassung!L5611&lt;&gt;"",IF(Belegerfassung!J5611&lt;&gt;0,VLOOKUP(Belegerfassung!L5611,Abfrage!$A$2:$C$19,2,),VLOOKUP(Belegerfassung!L5611,Abfrage!$A$2:$C$19,3,)),"")))</f>
        <v/>
      </c>
      <c r="G5603" t="str">
        <f t="shared" si="261"/>
        <v/>
      </c>
      <c r="H5603" s="31" t="str">
        <f>IF(A5603&lt;&gt;"",-Belegerfassung!J5611+Belegerfassung!K5611,"")</f>
        <v/>
      </c>
      <c r="I5603" s="49" t="str">
        <f>IFERROR(IF(H5603&lt;&gt;"",Belegerfassung!L5611*100,""),IF(OR(Belegerfassung!L5611="Leistung EU - Erlöse",Belegerfassung!L5611="Lieferungen EU-Erlöse",Belegerfassung!L5611="EUST",Belegerfassung!L5611="Bauleistungen 20%")=TRUE,"",MID(Belegerfassung!L5611,4,2)))</f>
        <v/>
      </c>
      <c r="J5603" s="6" t="str">
        <f>IF(A5603&lt;&gt;"",LEFT(Belegerfassung!D5611,40),"")</f>
        <v/>
      </c>
      <c r="K5603" t="str">
        <f>IF(A5603&lt;&gt;"",VLOOKUP(D5603,Abfrage!$F$2:$G$21,2,FALSE),"")</f>
        <v/>
      </c>
      <c r="L5603" s="6" t="str">
        <f>IF(Belegerfassung!H5611&lt;&gt;"",Belegerfassung!H5611,"")</f>
        <v/>
      </c>
      <c r="M5603" t="str">
        <f>IFERROR(IF(Belegerfassung!E5611&lt;&gt;"",VLOOKUP(Belegerfassung!E5611,Abfrage!$L$2:$M$15,2,),""),"")</f>
        <v/>
      </c>
      <c r="N5603" t="str">
        <f t="shared" si="262"/>
        <v/>
      </c>
      <c r="O5603" t="str">
        <f t="shared" si="263"/>
        <v/>
      </c>
      <c r="P5603" t="str">
        <f>IF(Belegerfassung!G5611&lt;&gt;"",CONCATENATE(Belegerfassung!G5611,".pdf"),"")</f>
        <v/>
      </c>
    </row>
    <row r="5604" spans="1:16">
      <c r="A5604" t="str">
        <f>IF(Belegerfassung!C5612&lt;&gt;"",0,"")</f>
        <v/>
      </c>
      <c r="B5604" t="str">
        <f>IFERROR(VLOOKUP(Belegerfassung!I5612,Konten!A:D,2,FALSE),"")</f>
        <v/>
      </c>
      <c r="C5604" t="str">
        <f>IF(A5604&lt;&gt;"",TEXT(Belegerfassung!C5612,"TT.MM.JJJJ"),"")</f>
        <v/>
      </c>
      <c r="D5604" t="str">
        <f>IFERROR(VLOOKUP(Belegerfassung!A5612,Abfrage!$E$2:$F$20,2,FALSE),"")</f>
        <v/>
      </c>
      <c r="E5604" t="str">
        <f>IF(A5604&lt;&gt;"",Belegerfassung!B5612,"")</f>
        <v/>
      </c>
      <c r="F5604" t="str">
        <f>IF(Belegerfassung!L5612="","",IF(Belegerfassung!L5612&lt;&gt;"",IF(Belegerfassung!L5612&lt;&gt;"",IF(Belegerfassung!J5612&lt;&gt;0,VLOOKUP(Belegerfassung!L5612,Abfrage!$A$2:$C$19,2,),VLOOKUP(Belegerfassung!L5612,Abfrage!$A$2:$C$19,3,)),"")))</f>
        <v/>
      </c>
      <c r="G5604" t="str">
        <f t="shared" si="261"/>
        <v/>
      </c>
      <c r="H5604" s="31" t="str">
        <f>IF(A5604&lt;&gt;"",-Belegerfassung!J5612+Belegerfassung!K5612,"")</f>
        <v/>
      </c>
      <c r="I5604" s="49" t="str">
        <f>IFERROR(IF(H5604&lt;&gt;"",Belegerfassung!L5612*100,""),IF(OR(Belegerfassung!L5612="Leistung EU - Erlöse",Belegerfassung!L5612="Lieferungen EU-Erlöse",Belegerfassung!L5612="EUST",Belegerfassung!L5612="Bauleistungen 20%")=TRUE,"",MID(Belegerfassung!L5612,4,2)))</f>
        <v/>
      </c>
      <c r="J5604" s="6" t="str">
        <f>IF(A5604&lt;&gt;"",LEFT(Belegerfassung!D5612,40),"")</f>
        <v/>
      </c>
      <c r="K5604" t="str">
        <f>IF(A5604&lt;&gt;"",VLOOKUP(D5604,Abfrage!$F$2:$G$21,2,FALSE),"")</f>
        <v/>
      </c>
      <c r="L5604" s="6" t="str">
        <f>IF(Belegerfassung!H5612&lt;&gt;"",Belegerfassung!H5612,"")</f>
        <v/>
      </c>
      <c r="M5604" t="str">
        <f>IFERROR(IF(Belegerfassung!E5612&lt;&gt;"",VLOOKUP(Belegerfassung!E5612,Abfrage!$L$2:$M$15,2,),""),"")</f>
        <v/>
      </c>
      <c r="N5604" t="str">
        <f t="shared" si="262"/>
        <v/>
      </c>
      <c r="O5604" t="str">
        <f t="shared" si="263"/>
        <v/>
      </c>
      <c r="P5604" t="str">
        <f>IF(Belegerfassung!G5612&lt;&gt;"",CONCATENATE(Belegerfassung!G5612,".pdf"),"")</f>
        <v/>
      </c>
    </row>
    <row r="5605" spans="1:16">
      <c r="A5605" t="str">
        <f>IF(Belegerfassung!C5613&lt;&gt;"",0,"")</f>
        <v/>
      </c>
      <c r="B5605" t="str">
        <f>IFERROR(VLOOKUP(Belegerfassung!I5613,Konten!A:D,2,FALSE),"")</f>
        <v/>
      </c>
      <c r="C5605" t="str">
        <f>IF(A5605&lt;&gt;"",TEXT(Belegerfassung!C5613,"TT.MM.JJJJ"),"")</f>
        <v/>
      </c>
      <c r="D5605" t="str">
        <f>IFERROR(VLOOKUP(Belegerfassung!A5613,Abfrage!$E$2:$F$20,2,FALSE),"")</f>
        <v/>
      </c>
      <c r="E5605" t="str">
        <f>IF(A5605&lt;&gt;"",Belegerfassung!B5613,"")</f>
        <v/>
      </c>
      <c r="F5605" t="str">
        <f>IF(Belegerfassung!L5613="","",IF(Belegerfassung!L5613&lt;&gt;"",IF(Belegerfassung!L5613&lt;&gt;"",IF(Belegerfassung!J5613&lt;&gt;0,VLOOKUP(Belegerfassung!L5613,Abfrage!$A$2:$C$19,2,),VLOOKUP(Belegerfassung!L5613,Abfrage!$A$2:$C$19,3,)),"")))</f>
        <v/>
      </c>
      <c r="G5605" t="str">
        <f t="shared" si="261"/>
        <v/>
      </c>
      <c r="H5605" s="31" t="str">
        <f>IF(A5605&lt;&gt;"",-Belegerfassung!J5613+Belegerfassung!K5613,"")</f>
        <v/>
      </c>
      <c r="I5605" s="49" t="str">
        <f>IFERROR(IF(H5605&lt;&gt;"",Belegerfassung!L5613*100,""),IF(OR(Belegerfassung!L5613="Leistung EU - Erlöse",Belegerfassung!L5613="Lieferungen EU-Erlöse",Belegerfassung!L5613="EUST",Belegerfassung!L5613="Bauleistungen 20%")=TRUE,"",MID(Belegerfassung!L5613,4,2)))</f>
        <v/>
      </c>
      <c r="J5605" s="6" t="str">
        <f>IF(A5605&lt;&gt;"",LEFT(Belegerfassung!D5613,40),"")</f>
        <v/>
      </c>
      <c r="K5605" t="str">
        <f>IF(A5605&lt;&gt;"",VLOOKUP(D5605,Abfrage!$F$2:$G$21,2,FALSE),"")</f>
        <v/>
      </c>
      <c r="L5605" s="6" t="str">
        <f>IF(Belegerfassung!H5613&lt;&gt;"",Belegerfassung!H5613,"")</f>
        <v/>
      </c>
      <c r="M5605" t="str">
        <f>IFERROR(IF(Belegerfassung!E5613&lt;&gt;"",VLOOKUP(Belegerfassung!E5613,Abfrage!$L$2:$M$15,2,),""),"")</f>
        <v/>
      </c>
      <c r="N5605" t="str">
        <f t="shared" si="262"/>
        <v/>
      </c>
      <c r="O5605" t="str">
        <f t="shared" si="263"/>
        <v/>
      </c>
      <c r="P5605" t="str">
        <f>IF(Belegerfassung!G5613&lt;&gt;"",CONCATENATE(Belegerfassung!G5613,".pdf"),"")</f>
        <v/>
      </c>
    </row>
    <row r="5606" spans="1:16">
      <c r="A5606" t="str">
        <f>IF(Belegerfassung!C5614&lt;&gt;"",0,"")</f>
        <v/>
      </c>
      <c r="B5606" t="str">
        <f>IFERROR(VLOOKUP(Belegerfassung!I5614,Konten!A:D,2,FALSE),"")</f>
        <v/>
      </c>
      <c r="C5606" t="str">
        <f>IF(A5606&lt;&gt;"",TEXT(Belegerfassung!C5614,"TT.MM.JJJJ"),"")</f>
        <v/>
      </c>
      <c r="D5606" t="str">
        <f>IFERROR(VLOOKUP(Belegerfassung!A5614,Abfrage!$E$2:$F$20,2,FALSE),"")</f>
        <v/>
      </c>
      <c r="E5606" t="str">
        <f>IF(A5606&lt;&gt;"",Belegerfassung!B5614,"")</f>
        <v/>
      </c>
      <c r="F5606" t="str">
        <f>IF(Belegerfassung!L5614="","",IF(Belegerfassung!L5614&lt;&gt;"",IF(Belegerfassung!L5614&lt;&gt;"",IF(Belegerfassung!J5614&lt;&gt;0,VLOOKUP(Belegerfassung!L5614,Abfrage!$A$2:$C$19,2,),VLOOKUP(Belegerfassung!L5614,Abfrage!$A$2:$C$19,3,)),"")))</f>
        <v/>
      </c>
      <c r="G5606" t="str">
        <f t="shared" si="261"/>
        <v/>
      </c>
      <c r="H5606" s="31" t="str">
        <f>IF(A5606&lt;&gt;"",-Belegerfassung!J5614+Belegerfassung!K5614,"")</f>
        <v/>
      </c>
      <c r="I5606" s="49" t="str">
        <f>IFERROR(IF(H5606&lt;&gt;"",Belegerfassung!L5614*100,""),IF(OR(Belegerfassung!L5614="Leistung EU - Erlöse",Belegerfassung!L5614="Lieferungen EU-Erlöse",Belegerfassung!L5614="EUST",Belegerfassung!L5614="Bauleistungen 20%")=TRUE,"",MID(Belegerfassung!L5614,4,2)))</f>
        <v/>
      </c>
      <c r="J5606" s="6" t="str">
        <f>IF(A5606&lt;&gt;"",LEFT(Belegerfassung!D5614,40),"")</f>
        <v/>
      </c>
      <c r="K5606" t="str">
        <f>IF(A5606&lt;&gt;"",VLOOKUP(D5606,Abfrage!$F$2:$G$21,2,FALSE),"")</f>
        <v/>
      </c>
      <c r="L5606" s="6" t="str">
        <f>IF(Belegerfassung!H5614&lt;&gt;"",Belegerfassung!H5614,"")</f>
        <v/>
      </c>
      <c r="M5606" t="str">
        <f>IFERROR(IF(Belegerfassung!E5614&lt;&gt;"",VLOOKUP(Belegerfassung!E5614,Abfrage!$L$2:$M$15,2,),""),"")</f>
        <v/>
      </c>
      <c r="N5606" t="str">
        <f t="shared" si="262"/>
        <v/>
      </c>
      <c r="O5606" t="str">
        <f t="shared" si="263"/>
        <v/>
      </c>
      <c r="P5606" t="str">
        <f>IF(Belegerfassung!G5614&lt;&gt;"",CONCATENATE(Belegerfassung!G5614,".pdf"),"")</f>
        <v/>
      </c>
    </row>
    <row r="5607" spans="1:16">
      <c r="A5607" t="str">
        <f>IF(Belegerfassung!C5615&lt;&gt;"",0,"")</f>
        <v/>
      </c>
      <c r="B5607" t="str">
        <f>IFERROR(VLOOKUP(Belegerfassung!I5615,Konten!A:D,2,FALSE),"")</f>
        <v/>
      </c>
      <c r="C5607" t="str">
        <f>IF(A5607&lt;&gt;"",TEXT(Belegerfassung!C5615,"TT.MM.JJJJ"),"")</f>
        <v/>
      </c>
      <c r="D5607" t="str">
        <f>IFERROR(VLOOKUP(Belegerfassung!A5615,Abfrage!$E$2:$F$20,2,FALSE),"")</f>
        <v/>
      </c>
      <c r="E5607" t="str">
        <f>IF(A5607&lt;&gt;"",Belegerfassung!B5615,"")</f>
        <v/>
      </c>
      <c r="F5607" t="str">
        <f>IF(Belegerfassung!L5615="","",IF(Belegerfassung!L5615&lt;&gt;"",IF(Belegerfassung!L5615&lt;&gt;"",IF(Belegerfassung!J5615&lt;&gt;0,VLOOKUP(Belegerfassung!L5615,Abfrage!$A$2:$C$19,2,),VLOOKUP(Belegerfassung!L5615,Abfrage!$A$2:$C$19,3,)),"")))</f>
        <v/>
      </c>
      <c r="G5607" t="str">
        <f t="shared" si="261"/>
        <v/>
      </c>
      <c r="H5607" s="31" t="str">
        <f>IF(A5607&lt;&gt;"",-Belegerfassung!J5615+Belegerfassung!K5615,"")</f>
        <v/>
      </c>
      <c r="I5607" s="49" t="str">
        <f>IFERROR(IF(H5607&lt;&gt;"",Belegerfassung!L5615*100,""),IF(OR(Belegerfassung!L5615="Leistung EU - Erlöse",Belegerfassung!L5615="Lieferungen EU-Erlöse",Belegerfassung!L5615="EUST",Belegerfassung!L5615="Bauleistungen 20%")=TRUE,"",MID(Belegerfassung!L5615,4,2)))</f>
        <v/>
      </c>
      <c r="J5607" s="6" t="str">
        <f>IF(A5607&lt;&gt;"",LEFT(Belegerfassung!D5615,40),"")</f>
        <v/>
      </c>
      <c r="K5607" t="str">
        <f>IF(A5607&lt;&gt;"",VLOOKUP(D5607,Abfrage!$F$2:$G$21,2,FALSE),"")</f>
        <v/>
      </c>
      <c r="L5607" s="6" t="str">
        <f>IF(Belegerfassung!H5615&lt;&gt;"",Belegerfassung!H5615,"")</f>
        <v/>
      </c>
      <c r="M5607" t="str">
        <f>IFERROR(IF(Belegerfassung!E5615&lt;&gt;"",VLOOKUP(Belegerfassung!E5615,Abfrage!$L$2:$M$15,2,),""),"")</f>
        <v/>
      </c>
      <c r="N5607" t="str">
        <f t="shared" si="262"/>
        <v/>
      </c>
      <c r="O5607" t="str">
        <f t="shared" si="263"/>
        <v/>
      </c>
      <c r="P5607" t="str">
        <f>IF(Belegerfassung!G5615&lt;&gt;"",CONCATENATE(Belegerfassung!G5615,".pdf"),"")</f>
        <v/>
      </c>
    </row>
    <row r="5608" spans="1:16">
      <c r="A5608" t="str">
        <f>IF(Belegerfassung!C5616&lt;&gt;"",0,"")</f>
        <v/>
      </c>
      <c r="B5608" t="str">
        <f>IFERROR(VLOOKUP(Belegerfassung!I5616,Konten!A:D,2,FALSE),"")</f>
        <v/>
      </c>
      <c r="C5608" t="str">
        <f>IF(A5608&lt;&gt;"",TEXT(Belegerfassung!C5616,"TT.MM.JJJJ"),"")</f>
        <v/>
      </c>
      <c r="D5608" t="str">
        <f>IFERROR(VLOOKUP(Belegerfassung!A5616,Abfrage!$E$2:$F$20,2,FALSE),"")</f>
        <v/>
      </c>
      <c r="E5608" t="str">
        <f>IF(A5608&lt;&gt;"",Belegerfassung!B5616,"")</f>
        <v/>
      </c>
      <c r="F5608" t="str">
        <f>IF(Belegerfassung!L5616="","",IF(Belegerfassung!L5616&lt;&gt;"",IF(Belegerfassung!L5616&lt;&gt;"",IF(Belegerfassung!J5616&lt;&gt;0,VLOOKUP(Belegerfassung!L5616,Abfrage!$A$2:$C$19,2,),VLOOKUP(Belegerfassung!L5616,Abfrage!$A$2:$C$19,3,)),"")))</f>
        <v/>
      </c>
      <c r="G5608" t="str">
        <f t="shared" si="261"/>
        <v/>
      </c>
      <c r="H5608" s="31" t="str">
        <f>IF(A5608&lt;&gt;"",-Belegerfassung!J5616+Belegerfassung!K5616,"")</f>
        <v/>
      </c>
      <c r="I5608" s="49" t="str">
        <f>IFERROR(IF(H5608&lt;&gt;"",Belegerfassung!L5616*100,""),IF(OR(Belegerfassung!L5616="Leistung EU - Erlöse",Belegerfassung!L5616="Lieferungen EU-Erlöse",Belegerfassung!L5616="EUST",Belegerfassung!L5616="Bauleistungen 20%")=TRUE,"",MID(Belegerfassung!L5616,4,2)))</f>
        <v/>
      </c>
      <c r="J5608" s="6" t="str">
        <f>IF(A5608&lt;&gt;"",LEFT(Belegerfassung!D5616,40),"")</f>
        <v/>
      </c>
      <c r="K5608" t="str">
        <f>IF(A5608&lt;&gt;"",VLOOKUP(D5608,Abfrage!$F$2:$G$21,2,FALSE),"")</f>
        <v/>
      </c>
      <c r="L5608" s="6" t="str">
        <f>IF(Belegerfassung!H5616&lt;&gt;"",Belegerfassung!H5616,"")</f>
        <v/>
      </c>
      <c r="M5608" t="str">
        <f>IFERROR(IF(Belegerfassung!E5616&lt;&gt;"",VLOOKUP(Belegerfassung!E5616,Abfrage!$L$2:$M$15,2,),""),"")</f>
        <v/>
      </c>
      <c r="N5608" t="str">
        <f t="shared" si="262"/>
        <v/>
      </c>
      <c r="O5608" t="str">
        <f t="shared" si="263"/>
        <v/>
      </c>
      <c r="P5608" t="str">
        <f>IF(Belegerfassung!G5616&lt;&gt;"",CONCATENATE(Belegerfassung!G5616,".pdf"),"")</f>
        <v/>
      </c>
    </row>
    <row r="5609" spans="1:16">
      <c r="A5609" t="str">
        <f>IF(Belegerfassung!C5617&lt;&gt;"",0,"")</f>
        <v/>
      </c>
      <c r="B5609" t="str">
        <f>IFERROR(VLOOKUP(Belegerfassung!I5617,Konten!A:D,2,FALSE),"")</f>
        <v/>
      </c>
      <c r="C5609" t="str">
        <f>IF(A5609&lt;&gt;"",TEXT(Belegerfassung!C5617,"TT.MM.JJJJ"),"")</f>
        <v/>
      </c>
      <c r="D5609" t="str">
        <f>IFERROR(VLOOKUP(Belegerfassung!A5617,Abfrage!$E$2:$F$20,2,FALSE),"")</f>
        <v/>
      </c>
      <c r="E5609" t="str">
        <f>IF(A5609&lt;&gt;"",Belegerfassung!B5617,"")</f>
        <v/>
      </c>
      <c r="F5609" t="str">
        <f>IF(Belegerfassung!L5617="","",IF(Belegerfassung!L5617&lt;&gt;"",IF(Belegerfassung!L5617&lt;&gt;"",IF(Belegerfassung!J5617&lt;&gt;0,VLOOKUP(Belegerfassung!L5617,Abfrage!$A$2:$C$19,2,),VLOOKUP(Belegerfassung!L5617,Abfrage!$A$2:$C$19,3,)),"")))</f>
        <v/>
      </c>
      <c r="G5609" t="str">
        <f t="shared" si="261"/>
        <v/>
      </c>
      <c r="H5609" s="31" t="str">
        <f>IF(A5609&lt;&gt;"",-Belegerfassung!J5617+Belegerfassung!K5617,"")</f>
        <v/>
      </c>
      <c r="I5609" s="49" t="str">
        <f>IFERROR(IF(H5609&lt;&gt;"",Belegerfassung!L5617*100,""),IF(OR(Belegerfassung!L5617="Leistung EU - Erlöse",Belegerfassung!L5617="Lieferungen EU-Erlöse",Belegerfassung!L5617="EUST",Belegerfassung!L5617="Bauleistungen 20%")=TRUE,"",MID(Belegerfassung!L5617,4,2)))</f>
        <v/>
      </c>
      <c r="J5609" s="6" t="str">
        <f>IF(A5609&lt;&gt;"",LEFT(Belegerfassung!D5617,40),"")</f>
        <v/>
      </c>
      <c r="K5609" t="str">
        <f>IF(A5609&lt;&gt;"",VLOOKUP(D5609,Abfrage!$F$2:$G$21,2,FALSE),"")</f>
        <v/>
      </c>
      <c r="L5609" s="6" t="str">
        <f>IF(Belegerfassung!H5617&lt;&gt;"",Belegerfassung!H5617,"")</f>
        <v/>
      </c>
      <c r="M5609" t="str">
        <f>IFERROR(IF(Belegerfassung!E5617&lt;&gt;"",VLOOKUP(Belegerfassung!E5617,Abfrage!$L$2:$M$15,2,),""),"")</f>
        <v/>
      </c>
      <c r="N5609" t="str">
        <f t="shared" si="262"/>
        <v/>
      </c>
      <c r="O5609" t="str">
        <f t="shared" si="263"/>
        <v/>
      </c>
      <c r="P5609" t="str">
        <f>IF(Belegerfassung!G5617&lt;&gt;"",CONCATENATE(Belegerfassung!G5617,".pdf"),"")</f>
        <v/>
      </c>
    </row>
    <row r="5610" spans="1:16">
      <c r="A5610" t="str">
        <f>IF(Belegerfassung!C5618&lt;&gt;"",0,"")</f>
        <v/>
      </c>
      <c r="B5610" t="str">
        <f>IFERROR(VLOOKUP(Belegerfassung!I5618,Konten!A:D,2,FALSE),"")</f>
        <v/>
      </c>
      <c r="C5610" t="str">
        <f>IF(A5610&lt;&gt;"",TEXT(Belegerfassung!C5618,"TT.MM.JJJJ"),"")</f>
        <v/>
      </c>
      <c r="D5610" t="str">
        <f>IFERROR(VLOOKUP(Belegerfassung!A5618,Abfrage!$E$2:$F$20,2,FALSE),"")</f>
        <v/>
      </c>
      <c r="E5610" t="str">
        <f>IF(A5610&lt;&gt;"",Belegerfassung!B5618,"")</f>
        <v/>
      </c>
      <c r="F5610" t="str">
        <f>IF(Belegerfassung!L5618="","",IF(Belegerfassung!L5618&lt;&gt;"",IF(Belegerfassung!L5618&lt;&gt;"",IF(Belegerfassung!J5618&lt;&gt;0,VLOOKUP(Belegerfassung!L5618,Abfrage!$A$2:$C$19,2,),VLOOKUP(Belegerfassung!L5618,Abfrage!$A$2:$C$19,3,)),"")))</f>
        <v/>
      </c>
      <c r="G5610" t="str">
        <f t="shared" si="261"/>
        <v/>
      </c>
      <c r="H5610" s="31" t="str">
        <f>IF(A5610&lt;&gt;"",-Belegerfassung!J5618+Belegerfassung!K5618,"")</f>
        <v/>
      </c>
      <c r="I5610" s="49" t="str">
        <f>IFERROR(IF(H5610&lt;&gt;"",Belegerfassung!L5618*100,""),IF(OR(Belegerfassung!L5618="Leistung EU - Erlöse",Belegerfassung!L5618="Lieferungen EU-Erlöse",Belegerfassung!L5618="EUST",Belegerfassung!L5618="Bauleistungen 20%")=TRUE,"",MID(Belegerfassung!L5618,4,2)))</f>
        <v/>
      </c>
      <c r="J5610" s="6" t="str">
        <f>IF(A5610&lt;&gt;"",LEFT(Belegerfassung!D5618,40),"")</f>
        <v/>
      </c>
      <c r="K5610" t="str">
        <f>IF(A5610&lt;&gt;"",VLOOKUP(D5610,Abfrage!$F$2:$G$21,2,FALSE),"")</f>
        <v/>
      </c>
      <c r="L5610" s="6" t="str">
        <f>IF(Belegerfassung!H5618&lt;&gt;"",Belegerfassung!H5618,"")</f>
        <v/>
      </c>
      <c r="M5610" t="str">
        <f>IFERROR(IF(Belegerfassung!E5618&lt;&gt;"",VLOOKUP(Belegerfassung!E5618,Abfrage!$L$2:$M$15,2,),""),"")</f>
        <v/>
      </c>
      <c r="N5610" t="str">
        <f t="shared" si="262"/>
        <v/>
      </c>
      <c r="O5610" t="str">
        <f t="shared" si="263"/>
        <v/>
      </c>
      <c r="P5610" t="str">
        <f>IF(Belegerfassung!G5618&lt;&gt;"",CONCATENATE(Belegerfassung!G5618,".pdf"),"")</f>
        <v/>
      </c>
    </row>
    <row r="5611" spans="1:16">
      <c r="A5611" t="str">
        <f>IF(Belegerfassung!C5619&lt;&gt;"",0,"")</f>
        <v/>
      </c>
      <c r="B5611" t="str">
        <f>IFERROR(VLOOKUP(Belegerfassung!I5619,Konten!A:D,2,FALSE),"")</f>
        <v/>
      </c>
      <c r="C5611" t="str">
        <f>IF(A5611&lt;&gt;"",TEXT(Belegerfassung!C5619,"TT.MM.JJJJ"),"")</f>
        <v/>
      </c>
      <c r="D5611" t="str">
        <f>IFERROR(VLOOKUP(Belegerfassung!A5619,Abfrage!$E$2:$F$20,2,FALSE),"")</f>
        <v/>
      </c>
      <c r="E5611" t="str">
        <f>IF(A5611&lt;&gt;"",Belegerfassung!B5619,"")</f>
        <v/>
      </c>
      <c r="F5611" t="str">
        <f>IF(Belegerfassung!L5619="","",IF(Belegerfassung!L5619&lt;&gt;"",IF(Belegerfassung!L5619&lt;&gt;"",IF(Belegerfassung!J5619&lt;&gt;0,VLOOKUP(Belegerfassung!L5619,Abfrage!$A$2:$C$19,2,),VLOOKUP(Belegerfassung!L5619,Abfrage!$A$2:$C$19,3,)),"")))</f>
        <v/>
      </c>
      <c r="G5611" t="str">
        <f t="shared" si="261"/>
        <v/>
      </c>
      <c r="H5611" s="31" t="str">
        <f>IF(A5611&lt;&gt;"",-Belegerfassung!J5619+Belegerfassung!K5619,"")</f>
        <v/>
      </c>
      <c r="I5611" s="49" t="str">
        <f>IFERROR(IF(H5611&lt;&gt;"",Belegerfassung!L5619*100,""),IF(OR(Belegerfassung!L5619="Leistung EU - Erlöse",Belegerfassung!L5619="Lieferungen EU-Erlöse",Belegerfassung!L5619="EUST",Belegerfassung!L5619="Bauleistungen 20%")=TRUE,"",MID(Belegerfassung!L5619,4,2)))</f>
        <v/>
      </c>
      <c r="J5611" s="6" t="str">
        <f>IF(A5611&lt;&gt;"",LEFT(Belegerfassung!D5619,40),"")</f>
        <v/>
      </c>
      <c r="K5611" t="str">
        <f>IF(A5611&lt;&gt;"",VLOOKUP(D5611,Abfrage!$F$2:$G$21,2,FALSE),"")</f>
        <v/>
      </c>
      <c r="L5611" s="6" t="str">
        <f>IF(Belegerfassung!H5619&lt;&gt;"",Belegerfassung!H5619,"")</f>
        <v/>
      </c>
      <c r="M5611" t="str">
        <f>IFERROR(IF(Belegerfassung!E5619&lt;&gt;"",VLOOKUP(Belegerfassung!E5619,Abfrage!$L$2:$M$15,2,),""),"")</f>
        <v/>
      </c>
      <c r="N5611" t="str">
        <f t="shared" si="262"/>
        <v/>
      </c>
      <c r="O5611" t="str">
        <f t="shared" si="263"/>
        <v/>
      </c>
      <c r="P5611" t="str">
        <f>IF(Belegerfassung!G5619&lt;&gt;"",CONCATENATE(Belegerfassung!G5619,".pdf"),"")</f>
        <v/>
      </c>
    </row>
    <row r="5612" spans="1:16">
      <c r="A5612" t="str">
        <f>IF(Belegerfassung!C5620&lt;&gt;"",0,"")</f>
        <v/>
      </c>
      <c r="B5612" t="str">
        <f>IFERROR(VLOOKUP(Belegerfassung!I5620,Konten!A:D,2,FALSE),"")</f>
        <v/>
      </c>
      <c r="C5612" t="str">
        <f>IF(A5612&lt;&gt;"",TEXT(Belegerfassung!C5620,"TT.MM.JJJJ"),"")</f>
        <v/>
      </c>
      <c r="D5612" t="str">
        <f>IFERROR(VLOOKUP(Belegerfassung!A5620,Abfrage!$E$2:$F$20,2,FALSE),"")</f>
        <v/>
      </c>
      <c r="E5612" t="str">
        <f>IF(A5612&lt;&gt;"",Belegerfassung!B5620,"")</f>
        <v/>
      </c>
      <c r="F5612" t="str">
        <f>IF(Belegerfassung!L5620="","",IF(Belegerfassung!L5620&lt;&gt;"",IF(Belegerfassung!L5620&lt;&gt;"",IF(Belegerfassung!J5620&lt;&gt;0,VLOOKUP(Belegerfassung!L5620,Abfrage!$A$2:$C$19,2,),VLOOKUP(Belegerfassung!L5620,Abfrage!$A$2:$C$19,3,)),"")))</f>
        <v/>
      </c>
      <c r="G5612" t="str">
        <f t="shared" si="261"/>
        <v/>
      </c>
      <c r="H5612" s="31" t="str">
        <f>IF(A5612&lt;&gt;"",-Belegerfassung!J5620+Belegerfassung!K5620,"")</f>
        <v/>
      </c>
      <c r="I5612" s="49" t="str">
        <f>IFERROR(IF(H5612&lt;&gt;"",Belegerfassung!L5620*100,""),IF(OR(Belegerfassung!L5620="Leistung EU - Erlöse",Belegerfassung!L5620="Lieferungen EU-Erlöse",Belegerfassung!L5620="EUST",Belegerfassung!L5620="Bauleistungen 20%")=TRUE,"",MID(Belegerfassung!L5620,4,2)))</f>
        <v/>
      </c>
      <c r="J5612" s="6" t="str">
        <f>IF(A5612&lt;&gt;"",LEFT(Belegerfassung!D5620,40),"")</f>
        <v/>
      </c>
      <c r="K5612" t="str">
        <f>IF(A5612&lt;&gt;"",VLOOKUP(D5612,Abfrage!$F$2:$G$21,2,FALSE),"")</f>
        <v/>
      </c>
      <c r="L5612" s="6" t="str">
        <f>IF(Belegerfassung!H5620&lt;&gt;"",Belegerfassung!H5620,"")</f>
        <v/>
      </c>
      <c r="M5612" t="str">
        <f>IFERROR(IF(Belegerfassung!E5620&lt;&gt;"",VLOOKUP(Belegerfassung!E5620,Abfrage!$L$2:$M$15,2,),""),"")</f>
        <v/>
      </c>
      <c r="N5612" t="str">
        <f t="shared" si="262"/>
        <v/>
      </c>
      <c r="O5612" t="str">
        <f t="shared" si="263"/>
        <v/>
      </c>
      <c r="P5612" t="str">
        <f>IF(Belegerfassung!G5620&lt;&gt;"",CONCATENATE(Belegerfassung!G5620,".pdf"),"")</f>
        <v/>
      </c>
    </row>
    <row r="5613" spans="1:16">
      <c r="A5613" t="str">
        <f>IF(Belegerfassung!C5621&lt;&gt;"",0,"")</f>
        <v/>
      </c>
      <c r="B5613" t="str">
        <f>IFERROR(VLOOKUP(Belegerfassung!I5621,Konten!A:D,2,FALSE),"")</f>
        <v/>
      </c>
      <c r="C5613" t="str">
        <f>IF(A5613&lt;&gt;"",TEXT(Belegerfassung!C5621,"TT.MM.JJJJ"),"")</f>
        <v/>
      </c>
      <c r="D5613" t="str">
        <f>IFERROR(VLOOKUP(Belegerfassung!A5621,Abfrage!$E$2:$F$20,2,FALSE),"")</f>
        <v/>
      </c>
      <c r="E5613" t="str">
        <f>IF(A5613&lt;&gt;"",Belegerfassung!B5621,"")</f>
        <v/>
      </c>
      <c r="F5613" t="str">
        <f>IF(Belegerfassung!L5621="","",IF(Belegerfassung!L5621&lt;&gt;"",IF(Belegerfassung!L5621&lt;&gt;"",IF(Belegerfassung!J5621&lt;&gt;0,VLOOKUP(Belegerfassung!L5621,Abfrage!$A$2:$C$19,2,),VLOOKUP(Belegerfassung!L5621,Abfrage!$A$2:$C$19,3,)),"")))</f>
        <v/>
      </c>
      <c r="G5613" t="str">
        <f t="shared" si="261"/>
        <v/>
      </c>
      <c r="H5613" s="31" t="str">
        <f>IF(A5613&lt;&gt;"",-Belegerfassung!J5621+Belegerfassung!K5621,"")</f>
        <v/>
      </c>
      <c r="I5613" s="49" t="str">
        <f>IFERROR(IF(H5613&lt;&gt;"",Belegerfassung!L5621*100,""),IF(OR(Belegerfassung!L5621="Leistung EU - Erlöse",Belegerfassung!L5621="Lieferungen EU-Erlöse",Belegerfassung!L5621="EUST",Belegerfassung!L5621="Bauleistungen 20%")=TRUE,"",MID(Belegerfassung!L5621,4,2)))</f>
        <v/>
      </c>
      <c r="J5613" s="6" t="str">
        <f>IF(A5613&lt;&gt;"",LEFT(Belegerfassung!D5621,40),"")</f>
        <v/>
      </c>
      <c r="K5613" t="str">
        <f>IF(A5613&lt;&gt;"",VLOOKUP(D5613,Abfrage!$F$2:$G$21,2,FALSE),"")</f>
        <v/>
      </c>
      <c r="L5613" s="6" t="str">
        <f>IF(Belegerfassung!H5621&lt;&gt;"",Belegerfassung!H5621,"")</f>
        <v/>
      </c>
      <c r="M5613" t="str">
        <f>IFERROR(IF(Belegerfassung!E5621&lt;&gt;"",VLOOKUP(Belegerfassung!E5621,Abfrage!$L$2:$M$15,2,),""),"")</f>
        <v/>
      </c>
      <c r="N5613" t="str">
        <f t="shared" si="262"/>
        <v/>
      </c>
      <c r="O5613" t="str">
        <f t="shared" si="263"/>
        <v/>
      </c>
      <c r="P5613" t="str">
        <f>IF(Belegerfassung!G5621&lt;&gt;"",CONCATENATE(Belegerfassung!G5621,".pdf"),"")</f>
        <v/>
      </c>
    </row>
    <row r="5614" spans="1:16">
      <c r="A5614" t="str">
        <f>IF(Belegerfassung!C5622&lt;&gt;"",0,"")</f>
        <v/>
      </c>
      <c r="B5614" t="str">
        <f>IFERROR(VLOOKUP(Belegerfassung!I5622,Konten!A:D,2,FALSE),"")</f>
        <v/>
      </c>
      <c r="C5614" t="str">
        <f>IF(A5614&lt;&gt;"",TEXT(Belegerfassung!C5622,"TT.MM.JJJJ"),"")</f>
        <v/>
      </c>
      <c r="D5614" t="str">
        <f>IFERROR(VLOOKUP(Belegerfassung!A5622,Abfrage!$E$2:$F$20,2,FALSE),"")</f>
        <v/>
      </c>
      <c r="E5614" t="str">
        <f>IF(A5614&lt;&gt;"",Belegerfassung!B5622,"")</f>
        <v/>
      </c>
      <c r="F5614" t="str">
        <f>IF(Belegerfassung!L5622="","",IF(Belegerfassung!L5622&lt;&gt;"",IF(Belegerfassung!L5622&lt;&gt;"",IF(Belegerfassung!J5622&lt;&gt;0,VLOOKUP(Belegerfassung!L5622,Abfrage!$A$2:$C$19,2,),VLOOKUP(Belegerfassung!L5622,Abfrage!$A$2:$C$19,3,)),"")))</f>
        <v/>
      </c>
      <c r="G5614" t="str">
        <f t="shared" si="261"/>
        <v/>
      </c>
      <c r="H5614" s="31" t="str">
        <f>IF(A5614&lt;&gt;"",-Belegerfassung!J5622+Belegerfassung!K5622,"")</f>
        <v/>
      </c>
      <c r="I5614" s="49" t="str">
        <f>IFERROR(IF(H5614&lt;&gt;"",Belegerfassung!L5622*100,""),IF(OR(Belegerfassung!L5622="Leistung EU - Erlöse",Belegerfassung!L5622="Lieferungen EU-Erlöse",Belegerfassung!L5622="EUST",Belegerfassung!L5622="Bauleistungen 20%")=TRUE,"",MID(Belegerfassung!L5622,4,2)))</f>
        <v/>
      </c>
      <c r="J5614" s="6" t="str">
        <f>IF(A5614&lt;&gt;"",LEFT(Belegerfassung!D5622,40),"")</f>
        <v/>
      </c>
      <c r="K5614" t="str">
        <f>IF(A5614&lt;&gt;"",VLOOKUP(D5614,Abfrage!$F$2:$G$21,2,FALSE),"")</f>
        <v/>
      </c>
      <c r="L5614" s="6" t="str">
        <f>IF(Belegerfassung!H5622&lt;&gt;"",Belegerfassung!H5622,"")</f>
        <v/>
      </c>
      <c r="M5614" t="str">
        <f>IFERROR(IF(Belegerfassung!E5622&lt;&gt;"",VLOOKUP(Belegerfassung!E5622,Abfrage!$L$2:$M$15,2,),""),"")</f>
        <v/>
      </c>
      <c r="N5614" t="str">
        <f t="shared" si="262"/>
        <v/>
      </c>
      <c r="O5614" t="str">
        <f t="shared" si="263"/>
        <v/>
      </c>
      <c r="P5614" t="str">
        <f>IF(Belegerfassung!G5622&lt;&gt;"",CONCATENATE(Belegerfassung!G5622,".pdf"),"")</f>
        <v/>
      </c>
    </row>
    <row r="5615" spans="1:16">
      <c r="A5615" t="str">
        <f>IF(Belegerfassung!C5623&lt;&gt;"",0,"")</f>
        <v/>
      </c>
      <c r="B5615" t="str">
        <f>IFERROR(VLOOKUP(Belegerfassung!I5623,Konten!A:D,2,FALSE),"")</f>
        <v/>
      </c>
      <c r="C5615" t="str">
        <f>IF(A5615&lt;&gt;"",TEXT(Belegerfassung!C5623,"TT.MM.JJJJ"),"")</f>
        <v/>
      </c>
      <c r="D5615" t="str">
        <f>IFERROR(VLOOKUP(Belegerfassung!A5623,Abfrage!$E$2:$F$20,2,FALSE),"")</f>
        <v/>
      </c>
      <c r="E5615" t="str">
        <f>IF(A5615&lt;&gt;"",Belegerfassung!B5623,"")</f>
        <v/>
      </c>
      <c r="F5615" t="str">
        <f>IF(Belegerfassung!L5623="","",IF(Belegerfassung!L5623&lt;&gt;"",IF(Belegerfassung!L5623&lt;&gt;"",IF(Belegerfassung!J5623&lt;&gt;0,VLOOKUP(Belegerfassung!L5623,Abfrage!$A$2:$C$19,2,),VLOOKUP(Belegerfassung!L5623,Abfrage!$A$2:$C$19,3,)),"")))</f>
        <v/>
      </c>
      <c r="G5615" t="str">
        <f t="shared" si="261"/>
        <v/>
      </c>
      <c r="H5615" s="31" t="str">
        <f>IF(A5615&lt;&gt;"",-Belegerfassung!J5623+Belegerfassung!K5623,"")</f>
        <v/>
      </c>
      <c r="I5615" s="49" t="str">
        <f>IFERROR(IF(H5615&lt;&gt;"",Belegerfassung!L5623*100,""),IF(OR(Belegerfassung!L5623="Leistung EU - Erlöse",Belegerfassung!L5623="Lieferungen EU-Erlöse",Belegerfassung!L5623="EUST",Belegerfassung!L5623="Bauleistungen 20%")=TRUE,"",MID(Belegerfassung!L5623,4,2)))</f>
        <v/>
      </c>
      <c r="J5615" s="6" t="str">
        <f>IF(A5615&lt;&gt;"",LEFT(Belegerfassung!D5623,40),"")</f>
        <v/>
      </c>
      <c r="K5615" t="str">
        <f>IF(A5615&lt;&gt;"",VLOOKUP(D5615,Abfrage!$F$2:$G$21,2,FALSE),"")</f>
        <v/>
      </c>
      <c r="L5615" s="6" t="str">
        <f>IF(Belegerfassung!H5623&lt;&gt;"",Belegerfassung!H5623,"")</f>
        <v/>
      </c>
      <c r="M5615" t="str">
        <f>IFERROR(IF(Belegerfassung!E5623&lt;&gt;"",VLOOKUP(Belegerfassung!E5623,Abfrage!$L$2:$M$15,2,),""),"")</f>
        <v/>
      </c>
      <c r="N5615" t="str">
        <f t="shared" si="262"/>
        <v/>
      </c>
      <c r="O5615" t="str">
        <f t="shared" si="263"/>
        <v/>
      </c>
      <c r="P5615" t="str">
        <f>IF(Belegerfassung!G5623&lt;&gt;"",CONCATENATE(Belegerfassung!G5623,".pdf"),"")</f>
        <v/>
      </c>
    </row>
    <row r="5616" spans="1:16">
      <c r="A5616" t="str">
        <f>IF(Belegerfassung!C5624&lt;&gt;"",0,"")</f>
        <v/>
      </c>
      <c r="B5616" t="str">
        <f>IFERROR(VLOOKUP(Belegerfassung!I5624,Konten!A:D,2,FALSE),"")</f>
        <v/>
      </c>
      <c r="C5616" t="str">
        <f>IF(A5616&lt;&gt;"",TEXT(Belegerfassung!C5624,"TT.MM.JJJJ"),"")</f>
        <v/>
      </c>
      <c r="D5616" t="str">
        <f>IFERROR(VLOOKUP(Belegerfassung!A5624,Abfrage!$E$2:$F$20,2,FALSE),"")</f>
        <v/>
      </c>
      <c r="E5616" t="str">
        <f>IF(A5616&lt;&gt;"",Belegerfassung!B5624,"")</f>
        <v/>
      </c>
      <c r="F5616" t="str">
        <f>IF(Belegerfassung!L5624="","",IF(Belegerfassung!L5624&lt;&gt;"",IF(Belegerfassung!L5624&lt;&gt;"",IF(Belegerfassung!J5624&lt;&gt;0,VLOOKUP(Belegerfassung!L5624,Abfrage!$A$2:$C$19,2,),VLOOKUP(Belegerfassung!L5624,Abfrage!$A$2:$C$19,3,)),"")))</f>
        <v/>
      </c>
      <c r="G5616" t="str">
        <f t="shared" si="261"/>
        <v/>
      </c>
      <c r="H5616" s="31" t="str">
        <f>IF(A5616&lt;&gt;"",-Belegerfassung!J5624+Belegerfassung!K5624,"")</f>
        <v/>
      </c>
      <c r="I5616" s="49" t="str">
        <f>IFERROR(IF(H5616&lt;&gt;"",Belegerfassung!L5624*100,""),IF(OR(Belegerfassung!L5624="Leistung EU - Erlöse",Belegerfassung!L5624="Lieferungen EU-Erlöse",Belegerfassung!L5624="EUST",Belegerfassung!L5624="Bauleistungen 20%")=TRUE,"",MID(Belegerfassung!L5624,4,2)))</f>
        <v/>
      </c>
      <c r="J5616" s="6" t="str">
        <f>IF(A5616&lt;&gt;"",LEFT(Belegerfassung!D5624,40),"")</f>
        <v/>
      </c>
      <c r="K5616" t="str">
        <f>IF(A5616&lt;&gt;"",VLOOKUP(D5616,Abfrage!$F$2:$G$21,2,FALSE),"")</f>
        <v/>
      </c>
      <c r="L5616" s="6" t="str">
        <f>IF(Belegerfassung!H5624&lt;&gt;"",Belegerfassung!H5624,"")</f>
        <v/>
      </c>
      <c r="M5616" t="str">
        <f>IFERROR(IF(Belegerfassung!E5624&lt;&gt;"",VLOOKUP(Belegerfassung!E5624,Abfrage!$L$2:$M$15,2,),""),"")</f>
        <v/>
      </c>
      <c r="N5616" t="str">
        <f t="shared" si="262"/>
        <v/>
      </c>
      <c r="O5616" t="str">
        <f t="shared" si="263"/>
        <v/>
      </c>
      <c r="P5616" t="str">
        <f>IF(Belegerfassung!G5624&lt;&gt;"",CONCATENATE(Belegerfassung!G5624,".pdf"),"")</f>
        <v/>
      </c>
    </row>
    <row r="5617" spans="1:16">
      <c r="A5617" t="str">
        <f>IF(Belegerfassung!C5625&lt;&gt;"",0,"")</f>
        <v/>
      </c>
      <c r="B5617" t="str">
        <f>IFERROR(VLOOKUP(Belegerfassung!I5625,Konten!A:D,2,FALSE),"")</f>
        <v/>
      </c>
      <c r="C5617" t="str">
        <f>IF(A5617&lt;&gt;"",TEXT(Belegerfassung!C5625,"TT.MM.JJJJ"),"")</f>
        <v/>
      </c>
      <c r="D5617" t="str">
        <f>IFERROR(VLOOKUP(Belegerfassung!A5625,Abfrage!$E$2:$F$20,2,FALSE),"")</f>
        <v/>
      </c>
      <c r="E5617" t="str">
        <f>IF(A5617&lt;&gt;"",Belegerfassung!B5625,"")</f>
        <v/>
      </c>
      <c r="F5617" t="str">
        <f>IF(Belegerfassung!L5625="","",IF(Belegerfassung!L5625&lt;&gt;"",IF(Belegerfassung!L5625&lt;&gt;"",IF(Belegerfassung!J5625&lt;&gt;0,VLOOKUP(Belegerfassung!L5625,Abfrage!$A$2:$C$19,2,),VLOOKUP(Belegerfassung!L5625,Abfrage!$A$2:$C$19,3,)),"")))</f>
        <v/>
      </c>
      <c r="G5617" t="str">
        <f t="shared" si="261"/>
        <v/>
      </c>
      <c r="H5617" s="31" t="str">
        <f>IF(A5617&lt;&gt;"",-Belegerfassung!J5625+Belegerfassung!K5625,"")</f>
        <v/>
      </c>
      <c r="I5617" s="49" t="str">
        <f>IFERROR(IF(H5617&lt;&gt;"",Belegerfassung!L5625*100,""),IF(OR(Belegerfassung!L5625="Leistung EU - Erlöse",Belegerfassung!L5625="Lieferungen EU-Erlöse",Belegerfassung!L5625="EUST",Belegerfassung!L5625="Bauleistungen 20%")=TRUE,"",MID(Belegerfassung!L5625,4,2)))</f>
        <v/>
      </c>
      <c r="J5617" s="6" t="str">
        <f>IF(A5617&lt;&gt;"",LEFT(Belegerfassung!D5625,40),"")</f>
        <v/>
      </c>
      <c r="K5617" t="str">
        <f>IF(A5617&lt;&gt;"",VLOOKUP(D5617,Abfrage!$F$2:$G$21,2,FALSE),"")</f>
        <v/>
      </c>
      <c r="L5617" s="6" t="str">
        <f>IF(Belegerfassung!H5625&lt;&gt;"",Belegerfassung!H5625,"")</f>
        <v/>
      </c>
      <c r="M5617" t="str">
        <f>IFERROR(IF(Belegerfassung!E5625&lt;&gt;"",VLOOKUP(Belegerfassung!E5625,Abfrage!$L$2:$M$15,2,),""),"")</f>
        <v/>
      </c>
      <c r="N5617" t="str">
        <f t="shared" si="262"/>
        <v/>
      </c>
      <c r="O5617" t="str">
        <f t="shared" si="263"/>
        <v/>
      </c>
      <c r="P5617" t="str">
        <f>IF(Belegerfassung!G5625&lt;&gt;"",CONCATENATE(Belegerfassung!G5625,".pdf"),"")</f>
        <v/>
      </c>
    </row>
    <row r="5618" spans="1:16">
      <c r="A5618" t="str">
        <f>IF(Belegerfassung!C5626&lt;&gt;"",0,"")</f>
        <v/>
      </c>
      <c r="B5618" t="str">
        <f>IFERROR(VLOOKUP(Belegerfassung!I5626,Konten!A:D,2,FALSE),"")</f>
        <v/>
      </c>
      <c r="C5618" t="str">
        <f>IF(A5618&lt;&gt;"",TEXT(Belegerfassung!C5626,"TT.MM.JJJJ"),"")</f>
        <v/>
      </c>
      <c r="D5618" t="str">
        <f>IFERROR(VLOOKUP(Belegerfassung!A5626,Abfrage!$E$2:$F$20,2,FALSE),"")</f>
        <v/>
      </c>
      <c r="E5618" t="str">
        <f>IF(A5618&lt;&gt;"",Belegerfassung!B5626,"")</f>
        <v/>
      </c>
      <c r="F5618" t="str">
        <f>IF(Belegerfassung!L5626="","",IF(Belegerfassung!L5626&lt;&gt;"",IF(Belegerfassung!L5626&lt;&gt;"",IF(Belegerfassung!J5626&lt;&gt;0,VLOOKUP(Belegerfassung!L5626,Abfrage!$A$2:$C$19,2,),VLOOKUP(Belegerfassung!L5626,Abfrage!$A$2:$C$19,3,)),"")))</f>
        <v/>
      </c>
      <c r="G5618" t="str">
        <f t="shared" si="261"/>
        <v/>
      </c>
      <c r="H5618" s="31" t="str">
        <f>IF(A5618&lt;&gt;"",-Belegerfassung!J5626+Belegerfassung!K5626,"")</f>
        <v/>
      </c>
      <c r="I5618" s="49" t="str">
        <f>IFERROR(IF(H5618&lt;&gt;"",Belegerfassung!L5626*100,""),IF(OR(Belegerfassung!L5626="Leistung EU - Erlöse",Belegerfassung!L5626="Lieferungen EU-Erlöse",Belegerfassung!L5626="EUST",Belegerfassung!L5626="Bauleistungen 20%")=TRUE,"",MID(Belegerfassung!L5626,4,2)))</f>
        <v/>
      </c>
      <c r="J5618" s="6" t="str">
        <f>IF(A5618&lt;&gt;"",LEFT(Belegerfassung!D5626,40),"")</f>
        <v/>
      </c>
      <c r="K5618" t="str">
        <f>IF(A5618&lt;&gt;"",VLOOKUP(D5618,Abfrage!$F$2:$G$21,2,FALSE),"")</f>
        <v/>
      </c>
      <c r="L5618" s="6" t="str">
        <f>IF(Belegerfassung!H5626&lt;&gt;"",Belegerfassung!H5626,"")</f>
        <v/>
      </c>
      <c r="M5618" t="str">
        <f>IFERROR(IF(Belegerfassung!E5626&lt;&gt;"",VLOOKUP(Belegerfassung!E5626,Abfrage!$L$2:$M$15,2,),""),"")</f>
        <v/>
      </c>
      <c r="N5618" t="str">
        <f t="shared" si="262"/>
        <v/>
      </c>
      <c r="O5618" t="str">
        <f t="shared" si="263"/>
        <v/>
      </c>
      <c r="P5618" t="str">
        <f>IF(Belegerfassung!G5626&lt;&gt;"",CONCATENATE(Belegerfassung!G5626,".pdf"),"")</f>
        <v/>
      </c>
    </row>
    <row r="5619" spans="1:16">
      <c r="A5619" t="str">
        <f>IF(Belegerfassung!C5627&lt;&gt;"",0,"")</f>
        <v/>
      </c>
      <c r="B5619" t="str">
        <f>IFERROR(VLOOKUP(Belegerfassung!I5627,Konten!A:D,2,FALSE),"")</f>
        <v/>
      </c>
      <c r="C5619" t="str">
        <f>IF(A5619&lt;&gt;"",TEXT(Belegerfassung!C5627,"TT.MM.JJJJ"),"")</f>
        <v/>
      </c>
      <c r="D5619" t="str">
        <f>IFERROR(VLOOKUP(Belegerfassung!A5627,Abfrage!$E$2:$F$20,2,FALSE),"")</f>
        <v/>
      </c>
      <c r="E5619" t="str">
        <f>IF(A5619&lt;&gt;"",Belegerfassung!B5627,"")</f>
        <v/>
      </c>
      <c r="F5619" t="str">
        <f>IF(Belegerfassung!L5627="","",IF(Belegerfassung!L5627&lt;&gt;"",IF(Belegerfassung!L5627&lt;&gt;"",IF(Belegerfassung!J5627&lt;&gt;0,VLOOKUP(Belegerfassung!L5627,Abfrage!$A$2:$C$19,2,),VLOOKUP(Belegerfassung!L5627,Abfrage!$A$2:$C$19,3,)),"")))</f>
        <v/>
      </c>
      <c r="G5619" t="str">
        <f t="shared" si="261"/>
        <v/>
      </c>
      <c r="H5619" s="31" t="str">
        <f>IF(A5619&lt;&gt;"",-Belegerfassung!J5627+Belegerfassung!K5627,"")</f>
        <v/>
      </c>
      <c r="I5619" s="49" t="str">
        <f>IFERROR(IF(H5619&lt;&gt;"",Belegerfassung!L5627*100,""),IF(OR(Belegerfassung!L5627="Leistung EU - Erlöse",Belegerfassung!L5627="Lieferungen EU-Erlöse",Belegerfassung!L5627="EUST",Belegerfassung!L5627="Bauleistungen 20%")=TRUE,"",MID(Belegerfassung!L5627,4,2)))</f>
        <v/>
      </c>
      <c r="J5619" s="6" t="str">
        <f>IF(A5619&lt;&gt;"",LEFT(Belegerfassung!D5627,40),"")</f>
        <v/>
      </c>
      <c r="K5619" t="str">
        <f>IF(A5619&lt;&gt;"",VLOOKUP(D5619,Abfrage!$F$2:$G$21,2,FALSE),"")</f>
        <v/>
      </c>
      <c r="L5619" s="6" t="str">
        <f>IF(Belegerfassung!H5627&lt;&gt;"",Belegerfassung!H5627,"")</f>
        <v/>
      </c>
      <c r="M5619" t="str">
        <f>IFERROR(IF(Belegerfassung!E5627&lt;&gt;"",VLOOKUP(Belegerfassung!E5627,Abfrage!$L$2:$M$15,2,),""),"")</f>
        <v/>
      </c>
      <c r="N5619" t="str">
        <f t="shared" si="262"/>
        <v/>
      </c>
      <c r="O5619" t="str">
        <f t="shared" si="263"/>
        <v/>
      </c>
      <c r="P5619" t="str">
        <f>IF(Belegerfassung!G5627&lt;&gt;"",CONCATENATE(Belegerfassung!G5627,".pdf"),"")</f>
        <v/>
      </c>
    </row>
    <row r="5620" spans="1:16">
      <c r="A5620" t="str">
        <f>IF(Belegerfassung!C5628&lt;&gt;"",0,"")</f>
        <v/>
      </c>
      <c r="B5620" t="str">
        <f>IFERROR(VLOOKUP(Belegerfassung!I5628,Konten!A:D,2,FALSE),"")</f>
        <v/>
      </c>
      <c r="C5620" t="str">
        <f>IF(A5620&lt;&gt;"",TEXT(Belegerfassung!C5628,"TT.MM.JJJJ"),"")</f>
        <v/>
      </c>
      <c r="D5620" t="str">
        <f>IFERROR(VLOOKUP(Belegerfassung!A5628,Abfrage!$E$2:$F$20,2,FALSE),"")</f>
        <v/>
      </c>
      <c r="E5620" t="str">
        <f>IF(A5620&lt;&gt;"",Belegerfassung!B5628,"")</f>
        <v/>
      </c>
      <c r="F5620" t="str">
        <f>IF(Belegerfassung!L5628="","",IF(Belegerfassung!L5628&lt;&gt;"",IF(Belegerfassung!L5628&lt;&gt;"",IF(Belegerfassung!J5628&lt;&gt;0,VLOOKUP(Belegerfassung!L5628,Abfrage!$A$2:$C$19,2,),VLOOKUP(Belegerfassung!L5628,Abfrage!$A$2:$C$19,3,)),"")))</f>
        <v/>
      </c>
      <c r="G5620" t="str">
        <f t="shared" si="261"/>
        <v/>
      </c>
      <c r="H5620" s="31" t="str">
        <f>IF(A5620&lt;&gt;"",-Belegerfassung!J5628+Belegerfassung!K5628,"")</f>
        <v/>
      </c>
      <c r="I5620" s="49" t="str">
        <f>IFERROR(IF(H5620&lt;&gt;"",Belegerfassung!L5628*100,""),IF(OR(Belegerfassung!L5628="Leistung EU - Erlöse",Belegerfassung!L5628="Lieferungen EU-Erlöse",Belegerfassung!L5628="EUST",Belegerfassung!L5628="Bauleistungen 20%")=TRUE,"",MID(Belegerfassung!L5628,4,2)))</f>
        <v/>
      </c>
      <c r="J5620" s="6" t="str">
        <f>IF(A5620&lt;&gt;"",LEFT(Belegerfassung!D5628,40),"")</f>
        <v/>
      </c>
      <c r="K5620" t="str">
        <f>IF(A5620&lt;&gt;"",VLOOKUP(D5620,Abfrage!$F$2:$G$21,2,FALSE),"")</f>
        <v/>
      </c>
      <c r="L5620" s="6" t="str">
        <f>IF(Belegerfassung!H5628&lt;&gt;"",Belegerfassung!H5628,"")</f>
        <v/>
      </c>
      <c r="M5620" t="str">
        <f>IFERROR(IF(Belegerfassung!E5628&lt;&gt;"",VLOOKUP(Belegerfassung!E5628,Abfrage!$L$2:$M$15,2,),""),"")</f>
        <v/>
      </c>
      <c r="N5620" t="str">
        <f t="shared" si="262"/>
        <v/>
      </c>
      <c r="O5620" t="str">
        <f t="shared" si="263"/>
        <v/>
      </c>
      <c r="P5620" t="str">
        <f>IF(Belegerfassung!G5628&lt;&gt;"",CONCATENATE(Belegerfassung!G5628,".pdf"),"")</f>
        <v/>
      </c>
    </row>
    <row r="5621" spans="1:16">
      <c r="A5621" t="str">
        <f>IF(Belegerfassung!C5629&lt;&gt;"",0,"")</f>
        <v/>
      </c>
      <c r="B5621" t="str">
        <f>IFERROR(VLOOKUP(Belegerfassung!I5629,Konten!A:D,2,FALSE),"")</f>
        <v/>
      </c>
      <c r="C5621" t="str">
        <f>IF(A5621&lt;&gt;"",TEXT(Belegerfassung!C5629,"TT.MM.JJJJ"),"")</f>
        <v/>
      </c>
      <c r="D5621" t="str">
        <f>IFERROR(VLOOKUP(Belegerfassung!A5629,Abfrage!$E$2:$F$20,2,FALSE),"")</f>
        <v/>
      </c>
      <c r="E5621" t="str">
        <f>IF(A5621&lt;&gt;"",Belegerfassung!B5629,"")</f>
        <v/>
      </c>
      <c r="F5621" t="str">
        <f>IF(Belegerfassung!L5629="","",IF(Belegerfassung!L5629&lt;&gt;"",IF(Belegerfassung!L5629&lt;&gt;"",IF(Belegerfassung!J5629&lt;&gt;0,VLOOKUP(Belegerfassung!L5629,Abfrage!$A$2:$C$19,2,),VLOOKUP(Belegerfassung!L5629,Abfrage!$A$2:$C$19,3,)),"")))</f>
        <v/>
      </c>
      <c r="G5621" t="str">
        <f t="shared" si="261"/>
        <v/>
      </c>
      <c r="H5621" s="31" t="str">
        <f>IF(A5621&lt;&gt;"",-Belegerfassung!J5629+Belegerfassung!K5629,"")</f>
        <v/>
      </c>
      <c r="I5621" s="49" t="str">
        <f>IFERROR(IF(H5621&lt;&gt;"",Belegerfassung!L5629*100,""),IF(OR(Belegerfassung!L5629="Leistung EU - Erlöse",Belegerfassung!L5629="Lieferungen EU-Erlöse",Belegerfassung!L5629="EUST",Belegerfassung!L5629="Bauleistungen 20%")=TRUE,"",MID(Belegerfassung!L5629,4,2)))</f>
        <v/>
      </c>
      <c r="J5621" s="6" t="str">
        <f>IF(A5621&lt;&gt;"",LEFT(Belegerfassung!D5629,40),"")</f>
        <v/>
      </c>
      <c r="K5621" t="str">
        <f>IF(A5621&lt;&gt;"",VLOOKUP(D5621,Abfrage!$F$2:$G$21,2,FALSE),"")</f>
        <v/>
      </c>
      <c r="L5621" s="6" t="str">
        <f>IF(Belegerfassung!H5629&lt;&gt;"",Belegerfassung!H5629,"")</f>
        <v/>
      </c>
      <c r="M5621" t="str">
        <f>IFERROR(IF(Belegerfassung!E5629&lt;&gt;"",VLOOKUP(Belegerfassung!E5629,Abfrage!$L$2:$M$15,2,),""),"")</f>
        <v/>
      </c>
      <c r="N5621" t="str">
        <f t="shared" si="262"/>
        <v/>
      </c>
      <c r="O5621" t="str">
        <f t="shared" si="263"/>
        <v/>
      </c>
      <c r="P5621" t="str">
        <f>IF(Belegerfassung!G5629&lt;&gt;"",CONCATENATE(Belegerfassung!G5629,".pdf"),"")</f>
        <v/>
      </c>
    </row>
    <row r="5622" spans="1:16">
      <c r="A5622" t="str">
        <f>IF(Belegerfassung!C5630&lt;&gt;"",0,"")</f>
        <v/>
      </c>
      <c r="B5622" t="str">
        <f>IFERROR(VLOOKUP(Belegerfassung!I5630,Konten!A:D,2,FALSE),"")</f>
        <v/>
      </c>
      <c r="C5622" t="str">
        <f>IF(A5622&lt;&gt;"",TEXT(Belegerfassung!C5630,"TT.MM.JJJJ"),"")</f>
        <v/>
      </c>
      <c r="D5622" t="str">
        <f>IFERROR(VLOOKUP(Belegerfassung!A5630,Abfrage!$E$2:$F$20,2,FALSE),"")</f>
        <v/>
      </c>
      <c r="E5622" t="str">
        <f>IF(A5622&lt;&gt;"",Belegerfassung!B5630,"")</f>
        <v/>
      </c>
      <c r="F5622" t="str">
        <f>IF(Belegerfassung!L5630="","",IF(Belegerfassung!L5630&lt;&gt;"",IF(Belegerfassung!L5630&lt;&gt;"",IF(Belegerfassung!J5630&lt;&gt;0,VLOOKUP(Belegerfassung!L5630,Abfrage!$A$2:$C$19,2,),VLOOKUP(Belegerfassung!L5630,Abfrage!$A$2:$C$19,3,)),"")))</f>
        <v/>
      </c>
      <c r="G5622" t="str">
        <f t="shared" si="261"/>
        <v/>
      </c>
      <c r="H5622" s="31" t="str">
        <f>IF(A5622&lt;&gt;"",-Belegerfassung!J5630+Belegerfassung!K5630,"")</f>
        <v/>
      </c>
      <c r="I5622" s="49" t="str">
        <f>IFERROR(IF(H5622&lt;&gt;"",Belegerfassung!L5630*100,""),IF(OR(Belegerfassung!L5630="Leistung EU - Erlöse",Belegerfassung!L5630="Lieferungen EU-Erlöse",Belegerfassung!L5630="EUST",Belegerfassung!L5630="Bauleistungen 20%")=TRUE,"",MID(Belegerfassung!L5630,4,2)))</f>
        <v/>
      </c>
      <c r="J5622" s="6" t="str">
        <f>IF(A5622&lt;&gt;"",LEFT(Belegerfassung!D5630,40),"")</f>
        <v/>
      </c>
      <c r="K5622" t="str">
        <f>IF(A5622&lt;&gt;"",VLOOKUP(D5622,Abfrage!$F$2:$G$21,2,FALSE),"")</f>
        <v/>
      </c>
      <c r="L5622" s="6" t="str">
        <f>IF(Belegerfassung!H5630&lt;&gt;"",Belegerfassung!H5630,"")</f>
        <v/>
      </c>
      <c r="M5622" t="str">
        <f>IFERROR(IF(Belegerfassung!E5630&lt;&gt;"",VLOOKUP(Belegerfassung!E5630,Abfrage!$L$2:$M$15,2,),""),"")</f>
        <v/>
      </c>
      <c r="N5622" t="str">
        <f t="shared" si="262"/>
        <v/>
      </c>
      <c r="O5622" t="str">
        <f t="shared" si="263"/>
        <v/>
      </c>
      <c r="P5622" t="str">
        <f>IF(Belegerfassung!G5630&lt;&gt;"",CONCATENATE(Belegerfassung!G5630,".pdf"),"")</f>
        <v/>
      </c>
    </row>
    <row r="5623" spans="1:16">
      <c r="A5623" t="str">
        <f>IF(Belegerfassung!C5631&lt;&gt;"",0,"")</f>
        <v/>
      </c>
      <c r="B5623" t="str">
        <f>IFERROR(VLOOKUP(Belegerfassung!I5631,Konten!A:D,2,FALSE),"")</f>
        <v/>
      </c>
      <c r="C5623" t="str">
        <f>IF(A5623&lt;&gt;"",TEXT(Belegerfassung!C5631,"TT.MM.JJJJ"),"")</f>
        <v/>
      </c>
      <c r="D5623" t="str">
        <f>IFERROR(VLOOKUP(Belegerfassung!A5631,Abfrage!$E$2:$F$20,2,FALSE),"")</f>
        <v/>
      </c>
      <c r="E5623" t="str">
        <f>IF(A5623&lt;&gt;"",Belegerfassung!B5631,"")</f>
        <v/>
      </c>
      <c r="F5623" t="str">
        <f>IF(Belegerfassung!L5631="","",IF(Belegerfassung!L5631&lt;&gt;"",IF(Belegerfassung!L5631&lt;&gt;"",IF(Belegerfassung!J5631&lt;&gt;0,VLOOKUP(Belegerfassung!L5631,Abfrage!$A$2:$C$19,2,),VLOOKUP(Belegerfassung!L5631,Abfrage!$A$2:$C$19,3,)),"")))</f>
        <v/>
      </c>
      <c r="G5623" t="str">
        <f t="shared" si="261"/>
        <v/>
      </c>
      <c r="H5623" s="31" t="str">
        <f>IF(A5623&lt;&gt;"",-Belegerfassung!J5631+Belegerfassung!K5631,"")</f>
        <v/>
      </c>
      <c r="I5623" s="49" t="str">
        <f>IFERROR(IF(H5623&lt;&gt;"",Belegerfassung!L5631*100,""),IF(OR(Belegerfassung!L5631="Leistung EU - Erlöse",Belegerfassung!L5631="Lieferungen EU-Erlöse",Belegerfassung!L5631="EUST",Belegerfassung!L5631="Bauleistungen 20%")=TRUE,"",MID(Belegerfassung!L5631,4,2)))</f>
        <v/>
      </c>
      <c r="J5623" s="6" t="str">
        <f>IF(A5623&lt;&gt;"",LEFT(Belegerfassung!D5631,40),"")</f>
        <v/>
      </c>
      <c r="K5623" t="str">
        <f>IF(A5623&lt;&gt;"",VLOOKUP(D5623,Abfrage!$F$2:$G$21,2,FALSE),"")</f>
        <v/>
      </c>
      <c r="L5623" s="6" t="str">
        <f>IF(Belegerfassung!H5631&lt;&gt;"",Belegerfassung!H5631,"")</f>
        <v/>
      </c>
      <c r="M5623" t="str">
        <f>IFERROR(IF(Belegerfassung!E5631&lt;&gt;"",VLOOKUP(Belegerfassung!E5631,Abfrage!$L$2:$M$15,2,),""),"")</f>
        <v/>
      </c>
      <c r="N5623" t="str">
        <f t="shared" si="262"/>
        <v/>
      </c>
      <c r="O5623" t="str">
        <f t="shared" si="263"/>
        <v/>
      </c>
      <c r="P5623" t="str">
        <f>IF(Belegerfassung!G5631&lt;&gt;"",CONCATENATE(Belegerfassung!G5631,".pdf"),"")</f>
        <v/>
      </c>
    </row>
    <row r="5624" spans="1:16">
      <c r="A5624" t="str">
        <f>IF(Belegerfassung!C5632&lt;&gt;"",0,"")</f>
        <v/>
      </c>
      <c r="B5624" t="str">
        <f>IFERROR(VLOOKUP(Belegerfassung!I5632,Konten!A:D,2,FALSE),"")</f>
        <v/>
      </c>
      <c r="C5624" t="str">
        <f>IF(A5624&lt;&gt;"",TEXT(Belegerfassung!C5632,"TT.MM.JJJJ"),"")</f>
        <v/>
      </c>
      <c r="D5624" t="str">
        <f>IFERROR(VLOOKUP(Belegerfassung!A5632,Abfrage!$E$2:$F$20,2,FALSE),"")</f>
        <v/>
      </c>
      <c r="E5624" t="str">
        <f>IF(A5624&lt;&gt;"",Belegerfassung!B5632,"")</f>
        <v/>
      </c>
      <c r="F5624" t="str">
        <f>IF(Belegerfassung!L5632="","",IF(Belegerfassung!L5632&lt;&gt;"",IF(Belegerfassung!L5632&lt;&gt;"",IF(Belegerfassung!J5632&lt;&gt;0,VLOOKUP(Belegerfassung!L5632,Abfrage!$A$2:$C$19,2,),VLOOKUP(Belegerfassung!L5632,Abfrage!$A$2:$C$19,3,)),"")))</f>
        <v/>
      </c>
      <c r="G5624" t="str">
        <f t="shared" si="261"/>
        <v/>
      </c>
      <c r="H5624" s="31" t="str">
        <f>IF(A5624&lt;&gt;"",-Belegerfassung!J5632+Belegerfassung!K5632,"")</f>
        <v/>
      </c>
      <c r="I5624" s="49" t="str">
        <f>IFERROR(IF(H5624&lt;&gt;"",Belegerfassung!L5632*100,""),IF(OR(Belegerfassung!L5632="Leistung EU - Erlöse",Belegerfassung!L5632="Lieferungen EU-Erlöse",Belegerfassung!L5632="EUST",Belegerfassung!L5632="Bauleistungen 20%")=TRUE,"",MID(Belegerfassung!L5632,4,2)))</f>
        <v/>
      </c>
      <c r="J5624" s="6" t="str">
        <f>IF(A5624&lt;&gt;"",LEFT(Belegerfassung!D5632,40),"")</f>
        <v/>
      </c>
      <c r="K5624" t="str">
        <f>IF(A5624&lt;&gt;"",VLOOKUP(D5624,Abfrage!$F$2:$G$21,2,FALSE),"")</f>
        <v/>
      </c>
      <c r="L5624" s="6" t="str">
        <f>IF(Belegerfassung!H5632&lt;&gt;"",Belegerfassung!H5632,"")</f>
        <v/>
      </c>
      <c r="M5624" t="str">
        <f>IFERROR(IF(Belegerfassung!E5632&lt;&gt;"",VLOOKUP(Belegerfassung!E5632,Abfrage!$L$2:$M$15,2,),""),"")</f>
        <v/>
      </c>
      <c r="N5624" t="str">
        <f t="shared" si="262"/>
        <v/>
      </c>
      <c r="O5624" t="str">
        <f t="shared" si="263"/>
        <v/>
      </c>
      <c r="P5624" t="str">
        <f>IF(Belegerfassung!G5632&lt;&gt;"",CONCATENATE(Belegerfassung!G5632,".pdf"),"")</f>
        <v/>
      </c>
    </row>
    <row r="5625" spans="1:16">
      <c r="A5625" t="str">
        <f>IF(Belegerfassung!C5633&lt;&gt;"",0,"")</f>
        <v/>
      </c>
      <c r="B5625" t="str">
        <f>IFERROR(VLOOKUP(Belegerfassung!I5633,Konten!A:D,2,FALSE),"")</f>
        <v/>
      </c>
      <c r="C5625" t="str">
        <f>IF(A5625&lt;&gt;"",TEXT(Belegerfassung!C5633,"TT.MM.JJJJ"),"")</f>
        <v/>
      </c>
      <c r="D5625" t="str">
        <f>IFERROR(VLOOKUP(Belegerfassung!A5633,Abfrage!$E$2:$F$20,2,FALSE),"")</f>
        <v/>
      </c>
      <c r="E5625" t="str">
        <f>IF(A5625&lt;&gt;"",Belegerfassung!B5633,"")</f>
        <v/>
      </c>
      <c r="F5625" t="str">
        <f>IF(Belegerfassung!L5633="","",IF(Belegerfassung!L5633&lt;&gt;"",IF(Belegerfassung!L5633&lt;&gt;"",IF(Belegerfassung!J5633&lt;&gt;0,VLOOKUP(Belegerfassung!L5633,Abfrage!$A$2:$C$19,2,),VLOOKUP(Belegerfassung!L5633,Abfrage!$A$2:$C$19,3,)),"")))</f>
        <v/>
      </c>
      <c r="G5625" t="str">
        <f t="shared" si="261"/>
        <v/>
      </c>
      <c r="H5625" s="31" t="str">
        <f>IF(A5625&lt;&gt;"",-Belegerfassung!J5633+Belegerfassung!K5633,"")</f>
        <v/>
      </c>
      <c r="I5625" s="49" t="str">
        <f>IFERROR(IF(H5625&lt;&gt;"",Belegerfassung!L5633*100,""),IF(OR(Belegerfassung!L5633="Leistung EU - Erlöse",Belegerfassung!L5633="Lieferungen EU-Erlöse",Belegerfassung!L5633="EUST",Belegerfassung!L5633="Bauleistungen 20%")=TRUE,"",MID(Belegerfassung!L5633,4,2)))</f>
        <v/>
      </c>
      <c r="J5625" s="6" t="str">
        <f>IF(A5625&lt;&gt;"",LEFT(Belegerfassung!D5633,40),"")</f>
        <v/>
      </c>
      <c r="K5625" t="str">
        <f>IF(A5625&lt;&gt;"",VLOOKUP(D5625,Abfrage!$F$2:$G$21,2,FALSE),"")</f>
        <v/>
      </c>
      <c r="L5625" s="6" t="str">
        <f>IF(Belegerfassung!H5633&lt;&gt;"",Belegerfassung!H5633,"")</f>
        <v/>
      </c>
      <c r="M5625" t="str">
        <f>IFERROR(IF(Belegerfassung!E5633&lt;&gt;"",VLOOKUP(Belegerfassung!E5633,Abfrage!$L$2:$M$15,2,),""),"")</f>
        <v/>
      </c>
      <c r="N5625" t="str">
        <f t="shared" si="262"/>
        <v/>
      </c>
      <c r="O5625" t="str">
        <f t="shared" si="263"/>
        <v/>
      </c>
      <c r="P5625" t="str">
        <f>IF(Belegerfassung!G5633&lt;&gt;"",CONCATENATE(Belegerfassung!G5633,".pdf"),"")</f>
        <v/>
      </c>
    </row>
    <row r="5626" spans="1:16">
      <c r="A5626" t="str">
        <f>IF(Belegerfassung!C5634&lt;&gt;"",0,"")</f>
        <v/>
      </c>
      <c r="B5626" t="str">
        <f>IFERROR(VLOOKUP(Belegerfassung!I5634,Konten!A:D,2,FALSE),"")</f>
        <v/>
      </c>
      <c r="C5626" t="str">
        <f>IF(A5626&lt;&gt;"",TEXT(Belegerfassung!C5634,"TT.MM.JJJJ"),"")</f>
        <v/>
      </c>
      <c r="D5626" t="str">
        <f>IFERROR(VLOOKUP(Belegerfassung!A5634,Abfrage!$E$2:$F$20,2,FALSE),"")</f>
        <v/>
      </c>
      <c r="E5626" t="str">
        <f>IF(A5626&lt;&gt;"",Belegerfassung!B5634,"")</f>
        <v/>
      </c>
      <c r="F5626" t="str">
        <f>IF(Belegerfassung!L5634="","",IF(Belegerfassung!L5634&lt;&gt;"",IF(Belegerfassung!L5634&lt;&gt;"",IF(Belegerfassung!J5634&lt;&gt;0,VLOOKUP(Belegerfassung!L5634,Abfrage!$A$2:$C$19,2,),VLOOKUP(Belegerfassung!L5634,Abfrage!$A$2:$C$19,3,)),"")))</f>
        <v/>
      </c>
      <c r="G5626" t="str">
        <f t="shared" si="261"/>
        <v/>
      </c>
      <c r="H5626" s="31" t="str">
        <f>IF(A5626&lt;&gt;"",-Belegerfassung!J5634+Belegerfassung!K5634,"")</f>
        <v/>
      </c>
      <c r="I5626" s="49" t="str">
        <f>IFERROR(IF(H5626&lt;&gt;"",Belegerfassung!L5634*100,""),IF(OR(Belegerfassung!L5634="Leistung EU - Erlöse",Belegerfassung!L5634="Lieferungen EU-Erlöse",Belegerfassung!L5634="EUST",Belegerfassung!L5634="Bauleistungen 20%")=TRUE,"",MID(Belegerfassung!L5634,4,2)))</f>
        <v/>
      </c>
      <c r="J5626" s="6" t="str">
        <f>IF(A5626&lt;&gt;"",LEFT(Belegerfassung!D5634,40),"")</f>
        <v/>
      </c>
      <c r="K5626" t="str">
        <f>IF(A5626&lt;&gt;"",VLOOKUP(D5626,Abfrage!$F$2:$G$21,2,FALSE),"")</f>
        <v/>
      </c>
      <c r="L5626" s="6" t="str">
        <f>IF(Belegerfassung!H5634&lt;&gt;"",Belegerfassung!H5634,"")</f>
        <v/>
      </c>
      <c r="M5626" t="str">
        <f>IFERROR(IF(Belegerfassung!E5634&lt;&gt;"",VLOOKUP(Belegerfassung!E5634,Abfrage!$L$2:$M$15,2,),""),"")</f>
        <v/>
      </c>
      <c r="N5626" t="str">
        <f t="shared" si="262"/>
        <v/>
      </c>
      <c r="O5626" t="str">
        <f t="shared" si="263"/>
        <v/>
      </c>
      <c r="P5626" t="str">
        <f>IF(Belegerfassung!G5634&lt;&gt;"",CONCATENATE(Belegerfassung!G5634,".pdf"),"")</f>
        <v/>
      </c>
    </row>
    <row r="5627" spans="1:16">
      <c r="A5627" t="str">
        <f>IF(Belegerfassung!C5635&lt;&gt;"",0,"")</f>
        <v/>
      </c>
      <c r="B5627" t="str">
        <f>IFERROR(VLOOKUP(Belegerfassung!I5635,Konten!A:D,2,FALSE),"")</f>
        <v/>
      </c>
      <c r="C5627" t="str">
        <f>IF(A5627&lt;&gt;"",TEXT(Belegerfassung!C5635,"TT.MM.JJJJ"),"")</f>
        <v/>
      </c>
      <c r="D5627" t="str">
        <f>IFERROR(VLOOKUP(Belegerfassung!A5635,Abfrage!$E$2:$F$20,2,FALSE),"")</f>
        <v/>
      </c>
      <c r="E5627" t="str">
        <f>IF(A5627&lt;&gt;"",Belegerfassung!B5635,"")</f>
        <v/>
      </c>
      <c r="F5627" t="str">
        <f>IF(Belegerfassung!L5635="","",IF(Belegerfassung!L5635&lt;&gt;"",IF(Belegerfassung!L5635&lt;&gt;"",IF(Belegerfassung!J5635&lt;&gt;0,VLOOKUP(Belegerfassung!L5635,Abfrage!$A$2:$C$19,2,),VLOOKUP(Belegerfassung!L5635,Abfrage!$A$2:$C$19,3,)),"")))</f>
        <v/>
      </c>
      <c r="G5627" t="str">
        <f t="shared" si="261"/>
        <v/>
      </c>
      <c r="H5627" s="31" t="str">
        <f>IF(A5627&lt;&gt;"",-Belegerfassung!J5635+Belegerfassung!K5635,"")</f>
        <v/>
      </c>
      <c r="I5627" s="49" t="str">
        <f>IFERROR(IF(H5627&lt;&gt;"",Belegerfassung!L5635*100,""),IF(OR(Belegerfassung!L5635="Leistung EU - Erlöse",Belegerfassung!L5635="Lieferungen EU-Erlöse",Belegerfassung!L5635="EUST",Belegerfassung!L5635="Bauleistungen 20%")=TRUE,"",MID(Belegerfassung!L5635,4,2)))</f>
        <v/>
      </c>
      <c r="J5627" s="6" t="str">
        <f>IF(A5627&lt;&gt;"",LEFT(Belegerfassung!D5635,40),"")</f>
        <v/>
      </c>
      <c r="K5627" t="str">
        <f>IF(A5627&lt;&gt;"",VLOOKUP(D5627,Abfrage!$F$2:$G$21,2,FALSE),"")</f>
        <v/>
      </c>
      <c r="L5627" s="6" t="str">
        <f>IF(Belegerfassung!H5635&lt;&gt;"",Belegerfassung!H5635,"")</f>
        <v/>
      </c>
      <c r="M5627" t="str">
        <f>IFERROR(IF(Belegerfassung!E5635&lt;&gt;"",VLOOKUP(Belegerfassung!E5635,Abfrage!$L$2:$M$15,2,),""),"")</f>
        <v/>
      </c>
      <c r="N5627" t="str">
        <f t="shared" si="262"/>
        <v/>
      </c>
      <c r="O5627" t="str">
        <f t="shared" si="263"/>
        <v/>
      </c>
      <c r="P5627" t="str">
        <f>IF(Belegerfassung!G5635&lt;&gt;"",CONCATENATE(Belegerfassung!G5635,".pdf"),"")</f>
        <v/>
      </c>
    </row>
    <row r="5628" spans="1:16">
      <c r="A5628" t="str">
        <f>IF(Belegerfassung!C5636&lt;&gt;"",0,"")</f>
        <v/>
      </c>
      <c r="B5628" t="str">
        <f>IFERROR(VLOOKUP(Belegerfassung!I5636,Konten!A:D,2,FALSE),"")</f>
        <v/>
      </c>
      <c r="C5628" t="str">
        <f>IF(A5628&lt;&gt;"",TEXT(Belegerfassung!C5636,"TT.MM.JJJJ"),"")</f>
        <v/>
      </c>
      <c r="D5628" t="str">
        <f>IFERROR(VLOOKUP(Belegerfassung!A5636,Abfrage!$E$2:$F$20,2,FALSE),"")</f>
        <v/>
      </c>
      <c r="E5628" t="str">
        <f>IF(A5628&lt;&gt;"",Belegerfassung!B5636,"")</f>
        <v/>
      </c>
      <c r="F5628" t="str">
        <f>IF(Belegerfassung!L5636="","",IF(Belegerfassung!L5636&lt;&gt;"",IF(Belegerfassung!L5636&lt;&gt;"",IF(Belegerfassung!J5636&lt;&gt;0,VLOOKUP(Belegerfassung!L5636,Abfrage!$A$2:$C$19,2,),VLOOKUP(Belegerfassung!L5636,Abfrage!$A$2:$C$19,3,)),"")))</f>
        <v/>
      </c>
      <c r="G5628" t="str">
        <f t="shared" si="261"/>
        <v/>
      </c>
      <c r="H5628" s="31" t="str">
        <f>IF(A5628&lt;&gt;"",-Belegerfassung!J5636+Belegerfassung!K5636,"")</f>
        <v/>
      </c>
      <c r="I5628" s="49" t="str">
        <f>IFERROR(IF(H5628&lt;&gt;"",Belegerfassung!L5636*100,""),IF(OR(Belegerfassung!L5636="Leistung EU - Erlöse",Belegerfassung!L5636="Lieferungen EU-Erlöse",Belegerfassung!L5636="EUST",Belegerfassung!L5636="Bauleistungen 20%")=TRUE,"",MID(Belegerfassung!L5636,4,2)))</f>
        <v/>
      </c>
      <c r="J5628" s="6" t="str">
        <f>IF(A5628&lt;&gt;"",LEFT(Belegerfassung!D5636,40),"")</f>
        <v/>
      </c>
      <c r="K5628" t="str">
        <f>IF(A5628&lt;&gt;"",VLOOKUP(D5628,Abfrage!$F$2:$G$21,2,FALSE),"")</f>
        <v/>
      </c>
      <c r="L5628" s="6" t="str">
        <f>IF(Belegerfassung!H5636&lt;&gt;"",Belegerfassung!H5636,"")</f>
        <v/>
      </c>
      <c r="M5628" t="str">
        <f>IFERROR(IF(Belegerfassung!E5636&lt;&gt;"",VLOOKUP(Belegerfassung!E5636,Abfrage!$L$2:$M$15,2,),""),"")</f>
        <v/>
      </c>
      <c r="N5628" t="str">
        <f t="shared" si="262"/>
        <v/>
      </c>
      <c r="O5628" t="str">
        <f t="shared" si="263"/>
        <v/>
      </c>
      <c r="P5628" t="str">
        <f>IF(Belegerfassung!G5636&lt;&gt;"",CONCATENATE(Belegerfassung!G5636,".pdf"),"")</f>
        <v/>
      </c>
    </row>
    <row r="5629" spans="1:16">
      <c r="A5629" t="str">
        <f>IF(Belegerfassung!C5637&lt;&gt;"",0,"")</f>
        <v/>
      </c>
      <c r="B5629" t="str">
        <f>IFERROR(VLOOKUP(Belegerfassung!I5637,Konten!A:D,2,FALSE),"")</f>
        <v/>
      </c>
      <c r="C5629" t="str">
        <f>IF(A5629&lt;&gt;"",TEXT(Belegerfassung!C5637,"TT.MM.JJJJ"),"")</f>
        <v/>
      </c>
      <c r="D5629" t="str">
        <f>IFERROR(VLOOKUP(Belegerfassung!A5637,Abfrage!$E$2:$F$20,2,FALSE),"")</f>
        <v/>
      </c>
      <c r="E5629" t="str">
        <f>IF(A5629&lt;&gt;"",Belegerfassung!B5637,"")</f>
        <v/>
      </c>
      <c r="F5629" t="str">
        <f>IF(Belegerfassung!L5637="","",IF(Belegerfassung!L5637&lt;&gt;"",IF(Belegerfassung!L5637&lt;&gt;"",IF(Belegerfassung!J5637&lt;&gt;0,VLOOKUP(Belegerfassung!L5637,Abfrage!$A$2:$C$19,2,),VLOOKUP(Belegerfassung!L5637,Abfrage!$A$2:$C$19,3,)),"")))</f>
        <v/>
      </c>
      <c r="G5629" t="str">
        <f t="shared" si="261"/>
        <v/>
      </c>
      <c r="H5629" s="31" t="str">
        <f>IF(A5629&lt;&gt;"",-Belegerfassung!J5637+Belegerfassung!K5637,"")</f>
        <v/>
      </c>
      <c r="I5629" s="49" t="str">
        <f>IFERROR(IF(H5629&lt;&gt;"",Belegerfassung!L5637*100,""),IF(OR(Belegerfassung!L5637="Leistung EU - Erlöse",Belegerfassung!L5637="Lieferungen EU-Erlöse",Belegerfassung!L5637="EUST",Belegerfassung!L5637="Bauleistungen 20%")=TRUE,"",MID(Belegerfassung!L5637,4,2)))</f>
        <v/>
      </c>
      <c r="J5629" s="6" t="str">
        <f>IF(A5629&lt;&gt;"",LEFT(Belegerfassung!D5637,40),"")</f>
        <v/>
      </c>
      <c r="K5629" t="str">
        <f>IF(A5629&lt;&gt;"",VLOOKUP(D5629,Abfrage!$F$2:$G$21,2,FALSE),"")</f>
        <v/>
      </c>
      <c r="L5629" s="6" t="str">
        <f>IF(Belegerfassung!H5637&lt;&gt;"",Belegerfassung!H5637,"")</f>
        <v/>
      </c>
      <c r="M5629" t="str">
        <f>IFERROR(IF(Belegerfassung!E5637&lt;&gt;"",VLOOKUP(Belegerfassung!E5637,Abfrage!$L$2:$M$15,2,),""),"")</f>
        <v/>
      </c>
      <c r="N5629" t="str">
        <f t="shared" si="262"/>
        <v/>
      </c>
      <c r="O5629" t="str">
        <f t="shared" si="263"/>
        <v/>
      </c>
      <c r="P5629" t="str">
        <f>IF(Belegerfassung!G5637&lt;&gt;"",CONCATENATE(Belegerfassung!G5637,".pdf"),"")</f>
        <v/>
      </c>
    </row>
    <row r="5630" spans="1:16">
      <c r="A5630" t="str">
        <f>IF(Belegerfassung!C5638&lt;&gt;"",0,"")</f>
        <v/>
      </c>
      <c r="B5630" t="str">
        <f>IFERROR(VLOOKUP(Belegerfassung!I5638,Konten!A:D,2,FALSE),"")</f>
        <v/>
      </c>
      <c r="C5630" t="str">
        <f>IF(A5630&lt;&gt;"",TEXT(Belegerfassung!C5638,"TT.MM.JJJJ"),"")</f>
        <v/>
      </c>
      <c r="D5630" t="str">
        <f>IFERROR(VLOOKUP(Belegerfassung!A5638,Abfrage!$E$2:$F$20,2,FALSE),"")</f>
        <v/>
      </c>
      <c r="E5630" t="str">
        <f>IF(A5630&lt;&gt;"",Belegerfassung!B5638,"")</f>
        <v/>
      </c>
      <c r="F5630" t="str">
        <f>IF(Belegerfassung!L5638="","",IF(Belegerfassung!L5638&lt;&gt;"",IF(Belegerfassung!L5638&lt;&gt;"",IF(Belegerfassung!J5638&lt;&gt;0,VLOOKUP(Belegerfassung!L5638,Abfrage!$A$2:$C$19,2,),VLOOKUP(Belegerfassung!L5638,Abfrage!$A$2:$C$19,3,)),"")))</f>
        <v/>
      </c>
      <c r="G5630" t="str">
        <f t="shared" si="261"/>
        <v/>
      </c>
      <c r="H5630" s="31" t="str">
        <f>IF(A5630&lt;&gt;"",-Belegerfassung!J5638+Belegerfassung!K5638,"")</f>
        <v/>
      </c>
      <c r="I5630" s="49" t="str">
        <f>IFERROR(IF(H5630&lt;&gt;"",Belegerfassung!L5638*100,""),IF(OR(Belegerfassung!L5638="Leistung EU - Erlöse",Belegerfassung!L5638="Lieferungen EU-Erlöse",Belegerfassung!L5638="EUST",Belegerfassung!L5638="Bauleistungen 20%")=TRUE,"",MID(Belegerfassung!L5638,4,2)))</f>
        <v/>
      </c>
      <c r="J5630" s="6" t="str">
        <f>IF(A5630&lt;&gt;"",LEFT(Belegerfassung!D5638,40),"")</f>
        <v/>
      </c>
      <c r="K5630" t="str">
        <f>IF(A5630&lt;&gt;"",VLOOKUP(D5630,Abfrage!$F$2:$G$21,2,FALSE),"")</f>
        <v/>
      </c>
      <c r="L5630" s="6" t="str">
        <f>IF(Belegerfassung!H5638&lt;&gt;"",Belegerfassung!H5638,"")</f>
        <v/>
      </c>
      <c r="M5630" t="str">
        <f>IFERROR(IF(Belegerfassung!E5638&lt;&gt;"",VLOOKUP(Belegerfassung!E5638,Abfrage!$L$2:$M$15,2,),""),"")</f>
        <v/>
      </c>
      <c r="N5630" t="str">
        <f t="shared" si="262"/>
        <v/>
      </c>
      <c r="O5630" t="str">
        <f t="shared" si="263"/>
        <v/>
      </c>
      <c r="P5630" t="str">
        <f>IF(Belegerfassung!G5638&lt;&gt;"",CONCATENATE(Belegerfassung!G5638,".pdf"),"")</f>
        <v/>
      </c>
    </row>
    <row r="5631" spans="1:16">
      <c r="A5631" t="str">
        <f>IF(Belegerfassung!C5639&lt;&gt;"",0,"")</f>
        <v/>
      </c>
      <c r="B5631" t="str">
        <f>IFERROR(VLOOKUP(Belegerfassung!I5639,Konten!A:D,2,FALSE),"")</f>
        <v/>
      </c>
      <c r="C5631" t="str">
        <f>IF(A5631&lt;&gt;"",TEXT(Belegerfassung!C5639,"TT.MM.JJJJ"),"")</f>
        <v/>
      </c>
      <c r="D5631" t="str">
        <f>IFERROR(VLOOKUP(Belegerfassung!A5639,Abfrage!$E$2:$F$20,2,FALSE),"")</f>
        <v/>
      </c>
      <c r="E5631" t="str">
        <f>IF(A5631&lt;&gt;"",Belegerfassung!B5639,"")</f>
        <v/>
      </c>
      <c r="F5631" t="str">
        <f>IF(Belegerfassung!L5639="","",IF(Belegerfassung!L5639&lt;&gt;"",IF(Belegerfassung!L5639&lt;&gt;"",IF(Belegerfassung!J5639&lt;&gt;0,VLOOKUP(Belegerfassung!L5639,Abfrage!$A$2:$C$19,2,),VLOOKUP(Belegerfassung!L5639,Abfrage!$A$2:$C$19,3,)),"")))</f>
        <v/>
      </c>
      <c r="G5631" t="str">
        <f t="shared" si="261"/>
        <v/>
      </c>
      <c r="H5631" s="31" t="str">
        <f>IF(A5631&lt;&gt;"",-Belegerfassung!J5639+Belegerfassung!K5639,"")</f>
        <v/>
      </c>
      <c r="I5631" s="49" t="str">
        <f>IFERROR(IF(H5631&lt;&gt;"",Belegerfassung!L5639*100,""),IF(OR(Belegerfassung!L5639="Leistung EU - Erlöse",Belegerfassung!L5639="Lieferungen EU-Erlöse",Belegerfassung!L5639="EUST",Belegerfassung!L5639="Bauleistungen 20%")=TRUE,"",MID(Belegerfassung!L5639,4,2)))</f>
        <v/>
      </c>
      <c r="J5631" s="6" t="str">
        <f>IF(A5631&lt;&gt;"",LEFT(Belegerfassung!D5639,40),"")</f>
        <v/>
      </c>
      <c r="K5631" t="str">
        <f>IF(A5631&lt;&gt;"",VLOOKUP(D5631,Abfrage!$F$2:$G$21,2,FALSE),"")</f>
        <v/>
      </c>
      <c r="L5631" s="6" t="str">
        <f>IF(Belegerfassung!H5639&lt;&gt;"",Belegerfassung!H5639,"")</f>
        <v/>
      </c>
      <c r="M5631" t="str">
        <f>IFERROR(IF(Belegerfassung!E5639&lt;&gt;"",VLOOKUP(Belegerfassung!E5639,Abfrage!$L$2:$M$15,2,),""),"")</f>
        <v/>
      </c>
      <c r="N5631" t="str">
        <f t="shared" si="262"/>
        <v/>
      </c>
      <c r="O5631" t="str">
        <f t="shared" si="263"/>
        <v/>
      </c>
      <c r="P5631" t="str">
        <f>IF(Belegerfassung!G5639&lt;&gt;"",CONCATENATE(Belegerfassung!G5639,".pdf"),"")</f>
        <v/>
      </c>
    </row>
    <row r="5632" spans="1:16">
      <c r="A5632" t="str">
        <f>IF(Belegerfassung!C5640&lt;&gt;"",0,"")</f>
        <v/>
      </c>
      <c r="B5632" t="str">
        <f>IFERROR(VLOOKUP(Belegerfassung!I5640,Konten!A:D,2,FALSE),"")</f>
        <v/>
      </c>
      <c r="C5632" t="str">
        <f>IF(A5632&lt;&gt;"",TEXT(Belegerfassung!C5640,"TT.MM.JJJJ"),"")</f>
        <v/>
      </c>
      <c r="D5632" t="str">
        <f>IFERROR(VLOOKUP(Belegerfassung!A5640,Abfrage!$E$2:$F$20,2,FALSE),"")</f>
        <v/>
      </c>
      <c r="E5632" t="str">
        <f>IF(A5632&lt;&gt;"",Belegerfassung!B5640,"")</f>
        <v/>
      </c>
      <c r="F5632" t="str">
        <f>IF(Belegerfassung!L5640="","",IF(Belegerfassung!L5640&lt;&gt;"",IF(Belegerfassung!L5640&lt;&gt;"",IF(Belegerfassung!J5640&lt;&gt;0,VLOOKUP(Belegerfassung!L5640,Abfrage!$A$2:$C$19,2,),VLOOKUP(Belegerfassung!L5640,Abfrage!$A$2:$C$19,3,)),"")))</f>
        <v/>
      </c>
      <c r="G5632" t="str">
        <f t="shared" si="261"/>
        <v/>
      </c>
      <c r="H5632" s="31" t="str">
        <f>IF(A5632&lt;&gt;"",-Belegerfassung!J5640+Belegerfassung!K5640,"")</f>
        <v/>
      </c>
      <c r="I5632" s="49" t="str">
        <f>IFERROR(IF(H5632&lt;&gt;"",Belegerfassung!L5640*100,""),IF(OR(Belegerfassung!L5640="Leistung EU - Erlöse",Belegerfassung!L5640="Lieferungen EU-Erlöse",Belegerfassung!L5640="EUST",Belegerfassung!L5640="Bauleistungen 20%")=TRUE,"",MID(Belegerfassung!L5640,4,2)))</f>
        <v/>
      </c>
      <c r="J5632" s="6" t="str">
        <f>IF(A5632&lt;&gt;"",LEFT(Belegerfassung!D5640,40),"")</f>
        <v/>
      </c>
      <c r="K5632" t="str">
        <f>IF(A5632&lt;&gt;"",VLOOKUP(D5632,Abfrage!$F$2:$G$21,2,FALSE),"")</f>
        <v/>
      </c>
      <c r="L5632" s="6" t="str">
        <f>IF(Belegerfassung!H5640&lt;&gt;"",Belegerfassung!H5640,"")</f>
        <v/>
      </c>
      <c r="M5632" t="str">
        <f>IFERROR(IF(Belegerfassung!E5640&lt;&gt;"",VLOOKUP(Belegerfassung!E5640,Abfrage!$L$2:$M$15,2,),""),"")</f>
        <v/>
      </c>
      <c r="N5632" t="str">
        <f t="shared" si="262"/>
        <v/>
      </c>
      <c r="O5632" t="str">
        <f t="shared" si="263"/>
        <v/>
      </c>
      <c r="P5632" t="str">
        <f>IF(Belegerfassung!G5640&lt;&gt;"",CONCATENATE(Belegerfassung!G5640,".pdf"),"")</f>
        <v/>
      </c>
    </row>
    <row r="5633" spans="1:16">
      <c r="A5633" t="str">
        <f>IF(Belegerfassung!C5641&lt;&gt;"",0,"")</f>
        <v/>
      </c>
      <c r="B5633" t="str">
        <f>IFERROR(VLOOKUP(Belegerfassung!I5641,Konten!A:D,2,FALSE),"")</f>
        <v/>
      </c>
      <c r="C5633" t="str">
        <f>IF(A5633&lt;&gt;"",TEXT(Belegerfassung!C5641,"TT.MM.JJJJ"),"")</f>
        <v/>
      </c>
      <c r="D5633" t="str">
        <f>IFERROR(VLOOKUP(Belegerfassung!A5641,Abfrage!$E$2:$F$20,2,FALSE),"")</f>
        <v/>
      </c>
      <c r="E5633" t="str">
        <f>IF(A5633&lt;&gt;"",Belegerfassung!B5641,"")</f>
        <v/>
      </c>
      <c r="F5633" t="str">
        <f>IF(Belegerfassung!L5641="","",IF(Belegerfassung!L5641&lt;&gt;"",IF(Belegerfassung!L5641&lt;&gt;"",IF(Belegerfassung!J5641&lt;&gt;0,VLOOKUP(Belegerfassung!L5641,Abfrage!$A$2:$C$19,2,),VLOOKUP(Belegerfassung!L5641,Abfrage!$A$2:$C$19,3,)),"")))</f>
        <v/>
      </c>
      <c r="G5633" t="str">
        <f t="shared" si="261"/>
        <v/>
      </c>
      <c r="H5633" s="31" t="str">
        <f>IF(A5633&lt;&gt;"",-Belegerfassung!J5641+Belegerfassung!K5641,"")</f>
        <v/>
      </c>
      <c r="I5633" s="49" t="str">
        <f>IFERROR(IF(H5633&lt;&gt;"",Belegerfassung!L5641*100,""),IF(OR(Belegerfassung!L5641="Leistung EU - Erlöse",Belegerfassung!L5641="Lieferungen EU-Erlöse",Belegerfassung!L5641="EUST",Belegerfassung!L5641="Bauleistungen 20%")=TRUE,"",MID(Belegerfassung!L5641,4,2)))</f>
        <v/>
      </c>
      <c r="J5633" s="6" t="str">
        <f>IF(A5633&lt;&gt;"",LEFT(Belegerfassung!D5641,40),"")</f>
        <v/>
      </c>
      <c r="K5633" t="str">
        <f>IF(A5633&lt;&gt;"",VLOOKUP(D5633,Abfrage!$F$2:$G$21,2,FALSE),"")</f>
        <v/>
      </c>
      <c r="L5633" s="6" t="str">
        <f>IF(Belegerfassung!H5641&lt;&gt;"",Belegerfassung!H5641,"")</f>
        <v/>
      </c>
      <c r="M5633" t="str">
        <f>IFERROR(IF(Belegerfassung!E5641&lt;&gt;"",VLOOKUP(Belegerfassung!E5641,Abfrage!$L$2:$M$15,2,),""),"")</f>
        <v/>
      </c>
      <c r="N5633" t="str">
        <f t="shared" si="262"/>
        <v/>
      </c>
      <c r="O5633" t="str">
        <f t="shared" si="263"/>
        <v/>
      </c>
      <c r="P5633" t="str">
        <f>IF(Belegerfassung!G5641&lt;&gt;"",CONCATENATE(Belegerfassung!G5641,".pdf"),"")</f>
        <v/>
      </c>
    </row>
    <row r="5634" spans="1:16">
      <c r="A5634" t="str">
        <f>IF(Belegerfassung!C5642&lt;&gt;"",0,"")</f>
        <v/>
      </c>
      <c r="B5634" t="str">
        <f>IFERROR(VLOOKUP(Belegerfassung!I5642,Konten!A:D,2,FALSE),"")</f>
        <v/>
      </c>
      <c r="C5634" t="str">
        <f>IF(A5634&lt;&gt;"",TEXT(Belegerfassung!C5642,"TT.MM.JJJJ"),"")</f>
        <v/>
      </c>
      <c r="D5634" t="str">
        <f>IFERROR(VLOOKUP(Belegerfassung!A5642,Abfrage!$E$2:$F$20,2,FALSE),"")</f>
        <v/>
      </c>
      <c r="E5634" t="str">
        <f>IF(A5634&lt;&gt;"",Belegerfassung!B5642,"")</f>
        <v/>
      </c>
      <c r="F5634" t="str">
        <f>IF(Belegerfassung!L5642="","",IF(Belegerfassung!L5642&lt;&gt;"",IF(Belegerfassung!L5642&lt;&gt;"",IF(Belegerfassung!J5642&lt;&gt;0,VLOOKUP(Belegerfassung!L5642,Abfrage!$A$2:$C$19,2,),VLOOKUP(Belegerfassung!L5642,Abfrage!$A$2:$C$19,3,)),"")))</f>
        <v/>
      </c>
      <c r="G5634" t="str">
        <f t="shared" si="261"/>
        <v/>
      </c>
      <c r="H5634" s="31" t="str">
        <f>IF(A5634&lt;&gt;"",-Belegerfassung!J5642+Belegerfassung!K5642,"")</f>
        <v/>
      </c>
      <c r="I5634" s="49" t="str">
        <f>IFERROR(IF(H5634&lt;&gt;"",Belegerfassung!L5642*100,""),IF(OR(Belegerfassung!L5642="Leistung EU - Erlöse",Belegerfassung!L5642="Lieferungen EU-Erlöse",Belegerfassung!L5642="EUST",Belegerfassung!L5642="Bauleistungen 20%")=TRUE,"",MID(Belegerfassung!L5642,4,2)))</f>
        <v/>
      </c>
      <c r="J5634" s="6" t="str">
        <f>IF(A5634&lt;&gt;"",LEFT(Belegerfassung!D5642,40),"")</f>
        <v/>
      </c>
      <c r="K5634" t="str">
        <f>IF(A5634&lt;&gt;"",VLOOKUP(D5634,Abfrage!$F$2:$G$21,2,FALSE),"")</f>
        <v/>
      </c>
      <c r="L5634" s="6" t="str">
        <f>IF(Belegerfassung!H5642&lt;&gt;"",Belegerfassung!H5642,"")</f>
        <v/>
      </c>
      <c r="M5634" t="str">
        <f>IFERROR(IF(Belegerfassung!E5642&lt;&gt;"",VLOOKUP(Belegerfassung!E5642,Abfrage!$L$2:$M$15,2,),""),"")</f>
        <v/>
      </c>
      <c r="N5634" t="str">
        <f t="shared" si="262"/>
        <v/>
      </c>
      <c r="O5634" t="str">
        <f t="shared" si="263"/>
        <v/>
      </c>
      <c r="P5634" t="str">
        <f>IF(Belegerfassung!G5642&lt;&gt;"",CONCATENATE(Belegerfassung!G5642,".pdf"),"")</f>
        <v/>
      </c>
    </row>
    <row r="5635" spans="1:16">
      <c r="A5635" t="str">
        <f>IF(Belegerfassung!C5643&lt;&gt;"",0,"")</f>
        <v/>
      </c>
      <c r="B5635" t="str">
        <f>IFERROR(VLOOKUP(Belegerfassung!I5643,Konten!A:D,2,FALSE),"")</f>
        <v/>
      </c>
      <c r="C5635" t="str">
        <f>IF(A5635&lt;&gt;"",TEXT(Belegerfassung!C5643,"TT.MM.JJJJ"),"")</f>
        <v/>
      </c>
      <c r="D5635" t="str">
        <f>IFERROR(VLOOKUP(Belegerfassung!A5643,Abfrage!$E$2:$F$20,2,FALSE),"")</f>
        <v/>
      </c>
      <c r="E5635" t="str">
        <f>IF(A5635&lt;&gt;"",Belegerfassung!B5643,"")</f>
        <v/>
      </c>
      <c r="F5635" t="str">
        <f>IF(Belegerfassung!L5643="","",IF(Belegerfassung!L5643&lt;&gt;"",IF(Belegerfassung!L5643&lt;&gt;"",IF(Belegerfassung!J5643&lt;&gt;0,VLOOKUP(Belegerfassung!L5643,Abfrage!$A$2:$C$19,2,),VLOOKUP(Belegerfassung!L5643,Abfrage!$A$2:$C$19,3,)),"")))</f>
        <v/>
      </c>
      <c r="G5635" t="str">
        <f t="shared" ref="G5635:G5698" si="264">IF(A5635&lt;&gt;"",1,"")</f>
        <v/>
      </c>
      <c r="H5635" s="31" t="str">
        <f>IF(A5635&lt;&gt;"",-Belegerfassung!J5643+Belegerfassung!K5643,"")</f>
        <v/>
      </c>
      <c r="I5635" s="49" t="str">
        <f>IFERROR(IF(H5635&lt;&gt;"",Belegerfassung!L5643*100,""),IF(OR(Belegerfassung!L5643="Leistung EU - Erlöse",Belegerfassung!L5643="Lieferungen EU-Erlöse",Belegerfassung!L5643="EUST",Belegerfassung!L5643="Bauleistungen 20%")=TRUE,"",MID(Belegerfassung!L5643,4,2)))</f>
        <v/>
      </c>
      <c r="J5635" s="6" t="str">
        <f>IF(A5635&lt;&gt;"",LEFT(Belegerfassung!D5643,40),"")</f>
        <v/>
      </c>
      <c r="K5635" t="str">
        <f>IF(A5635&lt;&gt;"",VLOOKUP(D5635,Abfrage!$F$2:$G$21,2,FALSE),"")</f>
        <v/>
      </c>
      <c r="L5635" s="6" t="str">
        <f>IF(Belegerfassung!H5643&lt;&gt;"",Belegerfassung!H5643,"")</f>
        <v/>
      </c>
      <c r="M5635" t="str">
        <f>IFERROR(IF(Belegerfassung!E5643&lt;&gt;"",VLOOKUP(Belegerfassung!E5643,Abfrage!$L$2:$M$15,2,),""),"")</f>
        <v/>
      </c>
      <c r="N5635" t="str">
        <f t="shared" ref="N5635:N5698" si="265">IF(A5635&lt;&gt;"","E","")</f>
        <v/>
      </c>
      <c r="O5635" t="str">
        <f t="shared" ref="O5635:O5698" si="266">IF(A5635&lt;&gt;"","A","")</f>
        <v/>
      </c>
      <c r="P5635" t="str">
        <f>IF(Belegerfassung!G5643&lt;&gt;"",CONCATENATE(Belegerfassung!G5643,".pdf"),"")</f>
        <v/>
      </c>
    </row>
    <row r="5636" spans="1:16">
      <c r="A5636" t="str">
        <f>IF(Belegerfassung!C5644&lt;&gt;"",0,"")</f>
        <v/>
      </c>
      <c r="B5636" t="str">
        <f>IFERROR(VLOOKUP(Belegerfassung!I5644,Konten!A:D,2,FALSE),"")</f>
        <v/>
      </c>
      <c r="C5636" t="str">
        <f>IF(A5636&lt;&gt;"",TEXT(Belegerfassung!C5644,"TT.MM.JJJJ"),"")</f>
        <v/>
      </c>
      <c r="D5636" t="str">
        <f>IFERROR(VLOOKUP(Belegerfassung!A5644,Abfrage!$E$2:$F$20,2,FALSE),"")</f>
        <v/>
      </c>
      <c r="E5636" t="str">
        <f>IF(A5636&lt;&gt;"",Belegerfassung!B5644,"")</f>
        <v/>
      </c>
      <c r="F5636" t="str">
        <f>IF(Belegerfassung!L5644="","",IF(Belegerfassung!L5644&lt;&gt;"",IF(Belegerfassung!L5644&lt;&gt;"",IF(Belegerfassung!J5644&lt;&gt;0,VLOOKUP(Belegerfassung!L5644,Abfrage!$A$2:$C$19,2,),VLOOKUP(Belegerfassung!L5644,Abfrage!$A$2:$C$19,3,)),"")))</f>
        <v/>
      </c>
      <c r="G5636" t="str">
        <f t="shared" si="264"/>
        <v/>
      </c>
      <c r="H5636" s="31" t="str">
        <f>IF(A5636&lt;&gt;"",-Belegerfassung!J5644+Belegerfassung!K5644,"")</f>
        <v/>
      </c>
      <c r="I5636" s="49" t="str">
        <f>IFERROR(IF(H5636&lt;&gt;"",Belegerfassung!L5644*100,""),IF(OR(Belegerfassung!L5644="Leistung EU - Erlöse",Belegerfassung!L5644="Lieferungen EU-Erlöse",Belegerfassung!L5644="EUST",Belegerfassung!L5644="Bauleistungen 20%")=TRUE,"",MID(Belegerfassung!L5644,4,2)))</f>
        <v/>
      </c>
      <c r="J5636" s="6" t="str">
        <f>IF(A5636&lt;&gt;"",LEFT(Belegerfassung!D5644,40),"")</f>
        <v/>
      </c>
      <c r="K5636" t="str">
        <f>IF(A5636&lt;&gt;"",VLOOKUP(D5636,Abfrage!$F$2:$G$21,2,FALSE),"")</f>
        <v/>
      </c>
      <c r="L5636" s="6" t="str">
        <f>IF(Belegerfassung!H5644&lt;&gt;"",Belegerfassung!H5644,"")</f>
        <v/>
      </c>
      <c r="M5636" t="str">
        <f>IFERROR(IF(Belegerfassung!E5644&lt;&gt;"",VLOOKUP(Belegerfassung!E5644,Abfrage!$L$2:$M$15,2,),""),"")</f>
        <v/>
      </c>
      <c r="N5636" t="str">
        <f t="shared" si="265"/>
        <v/>
      </c>
      <c r="O5636" t="str">
        <f t="shared" si="266"/>
        <v/>
      </c>
      <c r="P5636" t="str">
        <f>IF(Belegerfassung!G5644&lt;&gt;"",CONCATENATE(Belegerfassung!G5644,".pdf"),"")</f>
        <v/>
      </c>
    </row>
    <row r="5637" spans="1:16">
      <c r="A5637" t="str">
        <f>IF(Belegerfassung!C5645&lt;&gt;"",0,"")</f>
        <v/>
      </c>
      <c r="B5637" t="str">
        <f>IFERROR(VLOOKUP(Belegerfassung!I5645,Konten!A:D,2,FALSE),"")</f>
        <v/>
      </c>
      <c r="C5637" t="str">
        <f>IF(A5637&lt;&gt;"",TEXT(Belegerfassung!C5645,"TT.MM.JJJJ"),"")</f>
        <v/>
      </c>
      <c r="D5637" t="str">
        <f>IFERROR(VLOOKUP(Belegerfassung!A5645,Abfrage!$E$2:$F$20,2,FALSE),"")</f>
        <v/>
      </c>
      <c r="E5637" t="str">
        <f>IF(A5637&lt;&gt;"",Belegerfassung!B5645,"")</f>
        <v/>
      </c>
      <c r="F5637" t="str">
        <f>IF(Belegerfassung!L5645="","",IF(Belegerfassung!L5645&lt;&gt;"",IF(Belegerfassung!L5645&lt;&gt;"",IF(Belegerfassung!J5645&lt;&gt;0,VLOOKUP(Belegerfassung!L5645,Abfrage!$A$2:$C$19,2,),VLOOKUP(Belegerfassung!L5645,Abfrage!$A$2:$C$19,3,)),"")))</f>
        <v/>
      </c>
      <c r="G5637" t="str">
        <f t="shared" si="264"/>
        <v/>
      </c>
      <c r="H5637" s="31" t="str">
        <f>IF(A5637&lt;&gt;"",-Belegerfassung!J5645+Belegerfassung!K5645,"")</f>
        <v/>
      </c>
      <c r="I5637" s="49" t="str">
        <f>IFERROR(IF(H5637&lt;&gt;"",Belegerfassung!L5645*100,""),IF(OR(Belegerfassung!L5645="Leistung EU - Erlöse",Belegerfassung!L5645="Lieferungen EU-Erlöse",Belegerfassung!L5645="EUST",Belegerfassung!L5645="Bauleistungen 20%")=TRUE,"",MID(Belegerfassung!L5645,4,2)))</f>
        <v/>
      </c>
      <c r="J5637" s="6" t="str">
        <f>IF(A5637&lt;&gt;"",LEFT(Belegerfassung!D5645,40),"")</f>
        <v/>
      </c>
      <c r="K5637" t="str">
        <f>IF(A5637&lt;&gt;"",VLOOKUP(D5637,Abfrage!$F$2:$G$21,2,FALSE),"")</f>
        <v/>
      </c>
      <c r="L5637" s="6" t="str">
        <f>IF(Belegerfassung!H5645&lt;&gt;"",Belegerfassung!H5645,"")</f>
        <v/>
      </c>
      <c r="M5637" t="str">
        <f>IFERROR(IF(Belegerfassung!E5645&lt;&gt;"",VLOOKUP(Belegerfassung!E5645,Abfrage!$L$2:$M$15,2,),""),"")</f>
        <v/>
      </c>
      <c r="N5637" t="str">
        <f t="shared" si="265"/>
        <v/>
      </c>
      <c r="O5637" t="str">
        <f t="shared" si="266"/>
        <v/>
      </c>
      <c r="P5637" t="str">
        <f>IF(Belegerfassung!G5645&lt;&gt;"",CONCATENATE(Belegerfassung!G5645,".pdf"),"")</f>
        <v/>
      </c>
    </row>
    <row r="5638" spans="1:16">
      <c r="A5638" t="str">
        <f>IF(Belegerfassung!C5646&lt;&gt;"",0,"")</f>
        <v/>
      </c>
      <c r="B5638" t="str">
        <f>IFERROR(VLOOKUP(Belegerfassung!I5646,Konten!A:D,2,FALSE),"")</f>
        <v/>
      </c>
      <c r="C5638" t="str">
        <f>IF(A5638&lt;&gt;"",TEXT(Belegerfassung!C5646,"TT.MM.JJJJ"),"")</f>
        <v/>
      </c>
      <c r="D5638" t="str">
        <f>IFERROR(VLOOKUP(Belegerfassung!A5646,Abfrage!$E$2:$F$20,2,FALSE),"")</f>
        <v/>
      </c>
      <c r="E5638" t="str">
        <f>IF(A5638&lt;&gt;"",Belegerfassung!B5646,"")</f>
        <v/>
      </c>
      <c r="F5638" t="str">
        <f>IF(Belegerfassung!L5646="","",IF(Belegerfassung!L5646&lt;&gt;"",IF(Belegerfassung!L5646&lt;&gt;"",IF(Belegerfassung!J5646&lt;&gt;0,VLOOKUP(Belegerfassung!L5646,Abfrage!$A$2:$C$19,2,),VLOOKUP(Belegerfassung!L5646,Abfrage!$A$2:$C$19,3,)),"")))</f>
        <v/>
      </c>
      <c r="G5638" t="str">
        <f t="shared" si="264"/>
        <v/>
      </c>
      <c r="H5638" s="31" t="str">
        <f>IF(A5638&lt;&gt;"",-Belegerfassung!J5646+Belegerfassung!K5646,"")</f>
        <v/>
      </c>
      <c r="I5638" s="49" t="str">
        <f>IFERROR(IF(H5638&lt;&gt;"",Belegerfassung!L5646*100,""),IF(OR(Belegerfassung!L5646="Leistung EU - Erlöse",Belegerfassung!L5646="Lieferungen EU-Erlöse",Belegerfassung!L5646="EUST",Belegerfassung!L5646="Bauleistungen 20%")=TRUE,"",MID(Belegerfassung!L5646,4,2)))</f>
        <v/>
      </c>
      <c r="J5638" s="6" t="str">
        <f>IF(A5638&lt;&gt;"",LEFT(Belegerfassung!D5646,40),"")</f>
        <v/>
      </c>
      <c r="K5638" t="str">
        <f>IF(A5638&lt;&gt;"",VLOOKUP(D5638,Abfrage!$F$2:$G$21,2,FALSE),"")</f>
        <v/>
      </c>
      <c r="L5638" s="6" t="str">
        <f>IF(Belegerfassung!H5646&lt;&gt;"",Belegerfassung!H5646,"")</f>
        <v/>
      </c>
      <c r="M5638" t="str">
        <f>IFERROR(IF(Belegerfassung!E5646&lt;&gt;"",VLOOKUP(Belegerfassung!E5646,Abfrage!$L$2:$M$15,2,),""),"")</f>
        <v/>
      </c>
      <c r="N5638" t="str">
        <f t="shared" si="265"/>
        <v/>
      </c>
      <c r="O5638" t="str">
        <f t="shared" si="266"/>
        <v/>
      </c>
      <c r="P5638" t="str">
        <f>IF(Belegerfassung!G5646&lt;&gt;"",CONCATENATE(Belegerfassung!G5646,".pdf"),"")</f>
        <v/>
      </c>
    </row>
    <row r="5639" spans="1:16">
      <c r="A5639" t="str">
        <f>IF(Belegerfassung!C5647&lt;&gt;"",0,"")</f>
        <v/>
      </c>
      <c r="B5639" t="str">
        <f>IFERROR(VLOOKUP(Belegerfassung!I5647,Konten!A:D,2,FALSE),"")</f>
        <v/>
      </c>
      <c r="C5639" t="str">
        <f>IF(A5639&lt;&gt;"",TEXT(Belegerfassung!C5647,"TT.MM.JJJJ"),"")</f>
        <v/>
      </c>
      <c r="D5639" t="str">
        <f>IFERROR(VLOOKUP(Belegerfassung!A5647,Abfrage!$E$2:$F$20,2,FALSE),"")</f>
        <v/>
      </c>
      <c r="E5639" t="str">
        <f>IF(A5639&lt;&gt;"",Belegerfassung!B5647,"")</f>
        <v/>
      </c>
      <c r="F5639" t="str">
        <f>IF(Belegerfassung!L5647="","",IF(Belegerfassung!L5647&lt;&gt;"",IF(Belegerfassung!L5647&lt;&gt;"",IF(Belegerfassung!J5647&lt;&gt;0,VLOOKUP(Belegerfassung!L5647,Abfrage!$A$2:$C$19,2,),VLOOKUP(Belegerfassung!L5647,Abfrage!$A$2:$C$19,3,)),"")))</f>
        <v/>
      </c>
      <c r="G5639" t="str">
        <f t="shared" si="264"/>
        <v/>
      </c>
      <c r="H5639" s="31" t="str">
        <f>IF(A5639&lt;&gt;"",-Belegerfassung!J5647+Belegerfassung!K5647,"")</f>
        <v/>
      </c>
      <c r="I5639" s="49" t="str">
        <f>IFERROR(IF(H5639&lt;&gt;"",Belegerfassung!L5647*100,""),IF(OR(Belegerfassung!L5647="Leistung EU - Erlöse",Belegerfassung!L5647="Lieferungen EU-Erlöse",Belegerfassung!L5647="EUST",Belegerfassung!L5647="Bauleistungen 20%")=TRUE,"",MID(Belegerfassung!L5647,4,2)))</f>
        <v/>
      </c>
      <c r="J5639" s="6" t="str">
        <f>IF(A5639&lt;&gt;"",LEFT(Belegerfassung!D5647,40),"")</f>
        <v/>
      </c>
      <c r="K5639" t="str">
        <f>IF(A5639&lt;&gt;"",VLOOKUP(D5639,Abfrage!$F$2:$G$21,2,FALSE),"")</f>
        <v/>
      </c>
      <c r="L5639" s="6" t="str">
        <f>IF(Belegerfassung!H5647&lt;&gt;"",Belegerfassung!H5647,"")</f>
        <v/>
      </c>
      <c r="M5639" t="str">
        <f>IFERROR(IF(Belegerfassung!E5647&lt;&gt;"",VLOOKUP(Belegerfassung!E5647,Abfrage!$L$2:$M$15,2,),""),"")</f>
        <v/>
      </c>
      <c r="N5639" t="str">
        <f t="shared" si="265"/>
        <v/>
      </c>
      <c r="O5639" t="str">
        <f t="shared" si="266"/>
        <v/>
      </c>
      <c r="P5639" t="str">
        <f>IF(Belegerfassung!G5647&lt;&gt;"",CONCATENATE(Belegerfassung!G5647,".pdf"),"")</f>
        <v/>
      </c>
    </row>
    <row r="5640" spans="1:16">
      <c r="A5640" t="str">
        <f>IF(Belegerfassung!C5648&lt;&gt;"",0,"")</f>
        <v/>
      </c>
      <c r="B5640" t="str">
        <f>IFERROR(VLOOKUP(Belegerfassung!I5648,Konten!A:D,2,FALSE),"")</f>
        <v/>
      </c>
      <c r="C5640" t="str">
        <f>IF(A5640&lt;&gt;"",TEXT(Belegerfassung!C5648,"TT.MM.JJJJ"),"")</f>
        <v/>
      </c>
      <c r="D5640" t="str">
        <f>IFERROR(VLOOKUP(Belegerfassung!A5648,Abfrage!$E$2:$F$20,2,FALSE),"")</f>
        <v/>
      </c>
      <c r="E5640" t="str">
        <f>IF(A5640&lt;&gt;"",Belegerfassung!B5648,"")</f>
        <v/>
      </c>
      <c r="F5640" t="str">
        <f>IF(Belegerfassung!L5648="","",IF(Belegerfassung!L5648&lt;&gt;"",IF(Belegerfassung!L5648&lt;&gt;"",IF(Belegerfassung!J5648&lt;&gt;0,VLOOKUP(Belegerfassung!L5648,Abfrage!$A$2:$C$19,2,),VLOOKUP(Belegerfassung!L5648,Abfrage!$A$2:$C$19,3,)),"")))</f>
        <v/>
      </c>
      <c r="G5640" t="str">
        <f t="shared" si="264"/>
        <v/>
      </c>
      <c r="H5640" s="31" t="str">
        <f>IF(A5640&lt;&gt;"",-Belegerfassung!J5648+Belegerfassung!K5648,"")</f>
        <v/>
      </c>
      <c r="I5640" s="49" t="str">
        <f>IFERROR(IF(H5640&lt;&gt;"",Belegerfassung!L5648*100,""),IF(OR(Belegerfassung!L5648="Leistung EU - Erlöse",Belegerfassung!L5648="Lieferungen EU-Erlöse",Belegerfassung!L5648="EUST",Belegerfassung!L5648="Bauleistungen 20%")=TRUE,"",MID(Belegerfassung!L5648,4,2)))</f>
        <v/>
      </c>
      <c r="J5640" s="6" t="str">
        <f>IF(A5640&lt;&gt;"",LEFT(Belegerfassung!D5648,40),"")</f>
        <v/>
      </c>
      <c r="K5640" t="str">
        <f>IF(A5640&lt;&gt;"",VLOOKUP(D5640,Abfrage!$F$2:$G$21,2,FALSE),"")</f>
        <v/>
      </c>
      <c r="L5640" s="6" t="str">
        <f>IF(Belegerfassung!H5648&lt;&gt;"",Belegerfassung!H5648,"")</f>
        <v/>
      </c>
      <c r="M5640" t="str">
        <f>IFERROR(IF(Belegerfassung!E5648&lt;&gt;"",VLOOKUP(Belegerfassung!E5648,Abfrage!$L$2:$M$15,2,),""),"")</f>
        <v/>
      </c>
      <c r="N5640" t="str">
        <f t="shared" si="265"/>
        <v/>
      </c>
      <c r="O5640" t="str">
        <f t="shared" si="266"/>
        <v/>
      </c>
      <c r="P5640" t="str">
        <f>IF(Belegerfassung!G5648&lt;&gt;"",CONCATENATE(Belegerfassung!G5648,".pdf"),"")</f>
        <v/>
      </c>
    </row>
    <row r="5641" spans="1:16">
      <c r="A5641" t="str">
        <f>IF(Belegerfassung!C5649&lt;&gt;"",0,"")</f>
        <v/>
      </c>
      <c r="B5641" t="str">
        <f>IFERROR(VLOOKUP(Belegerfassung!I5649,Konten!A:D,2,FALSE),"")</f>
        <v/>
      </c>
      <c r="C5641" t="str">
        <f>IF(A5641&lt;&gt;"",TEXT(Belegerfassung!C5649,"TT.MM.JJJJ"),"")</f>
        <v/>
      </c>
      <c r="D5641" t="str">
        <f>IFERROR(VLOOKUP(Belegerfassung!A5649,Abfrage!$E$2:$F$20,2,FALSE),"")</f>
        <v/>
      </c>
      <c r="E5641" t="str">
        <f>IF(A5641&lt;&gt;"",Belegerfassung!B5649,"")</f>
        <v/>
      </c>
      <c r="F5641" t="str">
        <f>IF(Belegerfassung!L5649="","",IF(Belegerfassung!L5649&lt;&gt;"",IF(Belegerfassung!L5649&lt;&gt;"",IF(Belegerfassung!J5649&lt;&gt;0,VLOOKUP(Belegerfassung!L5649,Abfrage!$A$2:$C$19,2,),VLOOKUP(Belegerfassung!L5649,Abfrage!$A$2:$C$19,3,)),"")))</f>
        <v/>
      </c>
      <c r="G5641" t="str">
        <f t="shared" si="264"/>
        <v/>
      </c>
      <c r="H5641" s="31" t="str">
        <f>IF(A5641&lt;&gt;"",-Belegerfassung!J5649+Belegerfassung!K5649,"")</f>
        <v/>
      </c>
      <c r="I5641" s="49" t="str">
        <f>IFERROR(IF(H5641&lt;&gt;"",Belegerfassung!L5649*100,""),IF(OR(Belegerfassung!L5649="Leistung EU - Erlöse",Belegerfassung!L5649="Lieferungen EU-Erlöse",Belegerfassung!L5649="EUST",Belegerfassung!L5649="Bauleistungen 20%")=TRUE,"",MID(Belegerfassung!L5649,4,2)))</f>
        <v/>
      </c>
      <c r="J5641" s="6" t="str">
        <f>IF(A5641&lt;&gt;"",LEFT(Belegerfassung!D5649,40),"")</f>
        <v/>
      </c>
      <c r="K5641" t="str">
        <f>IF(A5641&lt;&gt;"",VLOOKUP(D5641,Abfrage!$F$2:$G$21,2,FALSE),"")</f>
        <v/>
      </c>
      <c r="L5641" s="6" t="str">
        <f>IF(Belegerfassung!H5649&lt;&gt;"",Belegerfassung!H5649,"")</f>
        <v/>
      </c>
      <c r="M5641" t="str">
        <f>IFERROR(IF(Belegerfassung!E5649&lt;&gt;"",VLOOKUP(Belegerfassung!E5649,Abfrage!$L$2:$M$15,2,),""),"")</f>
        <v/>
      </c>
      <c r="N5641" t="str">
        <f t="shared" si="265"/>
        <v/>
      </c>
      <c r="O5641" t="str">
        <f t="shared" si="266"/>
        <v/>
      </c>
      <c r="P5641" t="str">
        <f>IF(Belegerfassung!G5649&lt;&gt;"",CONCATENATE(Belegerfassung!G5649,".pdf"),"")</f>
        <v/>
      </c>
    </row>
    <row r="5642" spans="1:16">
      <c r="A5642" t="str">
        <f>IF(Belegerfassung!C5650&lt;&gt;"",0,"")</f>
        <v/>
      </c>
      <c r="B5642" t="str">
        <f>IFERROR(VLOOKUP(Belegerfassung!I5650,Konten!A:D,2,FALSE),"")</f>
        <v/>
      </c>
      <c r="C5642" t="str">
        <f>IF(A5642&lt;&gt;"",TEXT(Belegerfassung!C5650,"TT.MM.JJJJ"),"")</f>
        <v/>
      </c>
      <c r="D5642" t="str">
        <f>IFERROR(VLOOKUP(Belegerfassung!A5650,Abfrage!$E$2:$F$20,2,FALSE),"")</f>
        <v/>
      </c>
      <c r="E5642" t="str">
        <f>IF(A5642&lt;&gt;"",Belegerfassung!B5650,"")</f>
        <v/>
      </c>
      <c r="F5642" t="str">
        <f>IF(Belegerfassung!L5650="","",IF(Belegerfassung!L5650&lt;&gt;"",IF(Belegerfassung!L5650&lt;&gt;"",IF(Belegerfassung!J5650&lt;&gt;0,VLOOKUP(Belegerfassung!L5650,Abfrage!$A$2:$C$19,2,),VLOOKUP(Belegerfassung!L5650,Abfrage!$A$2:$C$19,3,)),"")))</f>
        <v/>
      </c>
      <c r="G5642" t="str">
        <f t="shared" si="264"/>
        <v/>
      </c>
      <c r="H5642" s="31" t="str">
        <f>IF(A5642&lt;&gt;"",-Belegerfassung!J5650+Belegerfassung!K5650,"")</f>
        <v/>
      </c>
      <c r="I5642" s="49" t="str">
        <f>IFERROR(IF(H5642&lt;&gt;"",Belegerfassung!L5650*100,""),IF(OR(Belegerfassung!L5650="Leistung EU - Erlöse",Belegerfassung!L5650="Lieferungen EU-Erlöse",Belegerfassung!L5650="EUST",Belegerfassung!L5650="Bauleistungen 20%")=TRUE,"",MID(Belegerfassung!L5650,4,2)))</f>
        <v/>
      </c>
      <c r="J5642" s="6" t="str">
        <f>IF(A5642&lt;&gt;"",LEFT(Belegerfassung!D5650,40),"")</f>
        <v/>
      </c>
      <c r="K5642" t="str">
        <f>IF(A5642&lt;&gt;"",VLOOKUP(D5642,Abfrage!$F$2:$G$21,2,FALSE),"")</f>
        <v/>
      </c>
      <c r="L5642" s="6" t="str">
        <f>IF(Belegerfassung!H5650&lt;&gt;"",Belegerfassung!H5650,"")</f>
        <v/>
      </c>
      <c r="M5642" t="str">
        <f>IFERROR(IF(Belegerfassung!E5650&lt;&gt;"",VLOOKUP(Belegerfassung!E5650,Abfrage!$L$2:$M$15,2,),""),"")</f>
        <v/>
      </c>
      <c r="N5642" t="str">
        <f t="shared" si="265"/>
        <v/>
      </c>
      <c r="O5642" t="str">
        <f t="shared" si="266"/>
        <v/>
      </c>
      <c r="P5642" t="str">
        <f>IF(Belegerfassung!G5650&lt;&gt;"",CONCATENATE(Belegerfassung!G5650,".pdf"),"")</f>
        <v/>
      </c>
    </row>
    <row r="5643" spans="1:16">
      <c r="A5643" t="str">
        <f>IF(Belegerfassung!C5651&lt;&gt;"",0,"")</f>
        <v/>
      </c>
      <c r="B5643" t="str">
        <f>IFERROR(VLOOKUP(Belegerfassung!I5651,Konten!A:D,2,FALSE),"")</f>
        <v/>
      </c>
      <c r="C5643" t="str">
        <f>IF(A5643&lt;&gt;"",TEXT(Belegerfassung!C5651,"TT.MM.JJJJ"),"")</f>
        <v/>
      </c>
      <c r="D5643" t="str">
        <f>IFERROR(VLOOKUP(Belegerfassung!A5651,Abfrage!$E$2:$F$20,2,FALSE),"")</f>
        <v/>
      </c>
      <c r="E5643" t="str">
        <f>IF(A5643&lt;&gt;"",Belegerfassung!B5651,"")</f>
        <v/>
      </c>
      <c r="F5643" t="str">
        <f>IF(Belegerfassung!L5651="","",IF(Belegerfassung!L5651&lt;&gt;"",IF(Belegerfassung!L5651&lt;&gt;"",IF(Belegerfassung!J5651&lt;&gt;0,VLOOKUP(Belegerfassung!L5651,Abfrage!$A$2:$C$19,2,),VLOOKUP(Belegerfassung!L5651,Abfrage!$A$2:$C$19,3,)),"")))</f>
        <v/>
      </c>
      <c r="G5643" t="str">
        <f t="shared" si="264"/>
        <v/>
      </c>
      <c r="H5643" s="31" t="str">
        <f>IF(A5643&lt;&gt;"",-Belegerfassung!J5651+Belegerfassung!K5651,"")</f>
        <v/>
      </c>
      <c r="I5643" s="49" t="str">
        <f>IFERROR(IF(H5643&lt;&gt;"",Belegerfassung!L5651*100,""),IF(OR(Belegerfassung!L5651="Leistung EU - Erlöse",Belegerfassung!L5651="Lieferungen EU-Erlöse",Belegerfassung!L5651="EUST",Belegerfassung!L5651="Bauleistungen 20%")=TRUE,"",MID(Belegerfassung!L5651,4,2)))</f>
        <v/>
      </c>
      <c r="J5643" s="6" t="str">
        <f>IF(A5643&lt;&gt;"",LEFT(Belegerfassung!D5651,40),"")</f>
        <v/>
      </c>
      <c r="K5643" t="str">
        <f>IF(A5643&lt;&gt;"",VLOOKUP(D5643,Abfrage!$F$2:$G$21,2,FALSE),"")</f>
        <v/>
      </c>
      <c r="L5643" s="6" t="str">
        <f>IF(Belegerfassung!H5651&lt;&gt;"",Belegerfassung!H5651,"")</f>
        <v/>
      </c>
      <c r="M5643" t="str">
        <f>IFERROR(IF(Belegerfassung!E5651&lt;&gt;"",VLOOKUP(Belegerfassung!E5651,Abfrage!$L$2:$M$15,2,),""),"")</f>
        <v/>
      </c>
      <c r="N5643" t="str">
        <f t="shared" si="265"/>
        <v/>
      </c>
      <c r="O5643" t="str">
        <f t="shared" si="266"/>
        <v/>
      </c>
      <c r="P5643" t="str">
        <f>IF(Belegerfassung!G5651&lt;&gt;"",CONCATENATE(Belegerfassung!G5651,".pdf"),"")</f>
        <v/>
      </c>
    </row>
    <row r="5644" spans="1:16">
      <c r="A5644" t="str">
        <f>IF(Belegerfassung!C5652&lt;&gt;"",0,"")</f>
        <v/>
      </c>
      <c r="B5644" t="str">
        <f>IFERROR(VLOOKUP(Belegerfassung!I5652,Konten!A:D,2,FALSE),"")</f>
        <v/>
      </c>
      <c r="C5644" t="str">
        <f>IF(A5644&lt;&gt;"",TEXT(Belegerfassung!C5652,"TT.MM.JJJJ"),"")</f>
        <v/>
      </c>
      <c r="D5644" t="str">
        <f>IFERROR(VLOOKUP(Belegerfassung!A5652,Abfrage!$E$2:$F$20,2,FALSE),"")</f>
        <v/>
      </c>
      <c r="E5644" t="str">
        <f>IF(A5644&lt;&gt;"",Belegerfassung!B5652,"")</f>
        <v/>
      </c>
      <c r="F5644" t="str">
        <f>IF(Belegerfassung!L5652="","",IF(Belegerfassung!L5652&lt;&gt;"",IF(Belegerfassung!L5652&lt;&gt;"",IF(Belegerfassung!J5652&lt;&gt;0,VLOOKUP(Belegerfassung!L5652,Abfrage!$A$2:$C$19,2,),VLOOKUP(Belegerfassung!L5652,Abfrage!$A$2:$C$19,3,)),"")))</f>
        <v/>
      </c>
      <c r="G5644" t="str">
        <f t="shared" si="264"/>
        <v/>
      </c>
      <c r="H5644" s="31" t="str">
        <f>IF(A5644&lt;&gt;"",-Belegerfassung!J5652+Belegerfassung!K5652,"")</f>
        <v/>
      </c>
      <c r="I5644" s="49" t="str">
        <f>IFERROR(IF(H5644&lt;&gt;"",Belegerfassung!L5652*100,""),IF(OR(Belegerfassung!L5652="Leistung EU - Erlöse",Belegerfassung!L5652="Lieferungen EU-Erlöse",Belegerfassung!L5652="EUST",Belegerfassung!L5652="Bauleistungen 20%")=TRUE,"",MID(Belegerfassung!L5652,4,2)))</f>
        <v/>
      </c>
      <c r="J5644" s="6" t="str">
        <f>IF(A5644&lt;&gt;"",LEFT(Belegerfassung!D5652,40),"")</f>
        <v/>
      </c>
      <c r="K5644" t="str">
        <f>IF(A5644&lt;&gt;"",VLOOKUP(D5644,Abfrage!$F$2:$G$21,2,FALSE),"")</f>
        <v/>
      </c>
      <c r="L5644" s="6" t="str">
        <f>IF(Belegerfassung!H5652&lt;&gt;"",Belegerfassung!H5652,"")</f>
        <v/>
      </c>
      <c r="M5644" t="str">
        <f>IFERROR(IF(Belegerfassung!E5652&lt;&gt;"",VLOOKUP(Belegerfassung!E5652,Abfrage!$L$2:$M$15,2,),""),"")</f>
        <v/>
      </c>
      <c r="N5644" t="str">
        <f t="shared" si="265"/>
        <v/>
      </c>
      <c r="O5644" t="str">
        <f t="shared" si="266"/>
        <v/>
      </c>
      <c r="P5644" t="str">
        <f>IF(Belegerfassung!G5652&lt;&gt;"",CONCATENATE(Belegerfassung!G5652,".pdf"),"")</f>
        <v/>
      </c>
    </row>
    <row r="5645" spans="1:16">
      <c r="A5645" t="str">
        <f>IF(Belegerfassung!C5653&lt;&gt;"",0,"")</f>
        <v/>
      </c>
      <c r="B5645" t="str">
        <f>IFERROR(VLOOKUP(Belegerfassung!I5653,Konten!A:D,2,FALSE),"")</f>
        <v/>
      </c>
      <c r="C5645" t="str">
        <f>IF(A5645&lt;&gt;"",TEXT(Belegerfassung!C5653,"TT.MM.JJJJ"),"")</f>
        <v/>
      </c>
      <c r="D5645" t="str">
        <f>IFERROR(VLOOKUP(Belegerfassung!A5653,Abfrage!$E$2:$F$20,2,FALSE),"")</f>
        <v/>
      </c>
      <c r="E5645" t="str">
        <f>IF(A5645&lt;&gt;"",Belegerfassung!B5653,"")</f>
        <v/>
      </c>
      <c r="F5645" t="str">
        <f>IF(Belegerfassung!L5653="","",IF(Belegerfassung!L5653&lt;&gt;"",IF(Belegerfassung!L5653&lt;&gt;"",IF(Belegerfassung!J5653&lt;&gt;0,VLOOKUP(Belegerfassung!L5653,Abfrage!$A$2:$C$19,2,),VLOOKUP(Belegerfassung!L5653,Abfrage!$A$2:$C$19,3,)),"")))</f>
        <v/>
      </c>
      <c r="G5645" t="str">
        <f t="shared" si="264"/>
        <v/>
      </c>
      <c r="H5645" s="31" t="str">
        <f>IF(A5645&lt;&gt;"",-Belegerfassung!J5653+Belegerfassung!K5653,"")</f>
        <v/>
      </c>
      <c r="I5645" s="49" t="str">
        <f>IFERROR(IF(H5645&lt;&gt;"",Belegerfassung!L5653*100,""),IF(OR(Belegerfassung!L5653="Leistung EU - Erlöse",Belegerfassung!L5653="Lieferungen EU-Erlöse",Belegerfassung!L5653="EUST",Belegerfassung!L5653="Bauleistungen 20%")=TRUE,"",MID(Belegerfassung!L5653,4,2)))</f>
        <v/>
      </c>
      <c r="J5645" s="6" t="str">
        <f>IF(A5645&lt;&gt;"",LEFT(Belegerfassung!D5653,40),"")</f>
        <v/>
      </c>
      <c r="K5645" t="str">
        <f>IF(A5645&lt;&gt;"",VLOOKUP(D5645,Abfrage!$F$2:$G$21,2,FALSE),"")</f>
        <v/>
      </c>
      <c r="L5645" s="6" t="str">
        <f>IF(Belegerfassung!H5653&lt;&gt;"",Belegerfassung!H5653,"")</f>
        <v/>
      </c>
      <c r="M5645" t="str">
        <f>IFERROR(IF(Belegerfassung!E5653&lt;&gt;"",VLOOKUP(Belegerfassung!E5653,Abfrage!$L$2:$M$15,2,),""),"")</f>
        <v/>
      </c>
      <c r="N5645" t="str">
        <f t="shared" si="265"/>
        <v/>
      </c>
      <c r="O5645" t="str">
        <f t="shared" si="266"/>
        <v/>
      </c>
      <c r="P5645" t="str">
        <f>IF(Belegerfassung!G5653&lt;&gt;"",CONCATENATE(Belegerfassung!G5653,".pdf"),"")</f>
        <v/>
      </c>
    </row>
    <row r="5646" spans="1:16">
      <c r="A5646" t="str">
        <f>IF(Belegerfassung!C5654&lt;&gt;"",0,"")</f>
        <v/>
      </c>
      <c r="B5646" t="str">
        <f>IFERROR(VLOOKUP(Belegerfassung!I5654,Konten!A:D,2,FALSE),"")</f>
        <v/>
      </c>
      <c r="C5646" t="str">
        <f>IF(A5646&lt;&gt;"",TEXT(Belegerfassung!C5654,"TT.MM.JJJJ"),"")</f>
        <v/>
      </c>
      <c r="D5646" t="str">
        <f>IFERROR(VLOOKUP(Belegerfassung!A5654,Abfrage!$E$2:$F$20,2,FALSE),"")</f>
        <v/>
      </c>
      <c r="E5646" t="str">
        <f>IF(A5646&lt;&gt;"",Belegerfassung!B5654,"")</f>
        <v/>
      </c>
      <c r="F5646" t="str">
        <f>IF(Belegerfassung!L5654="","",IF(Belegerfassung!L5654&lt;&gt;"",IF(Belegerfassung!L5654&lt;&gt;"",IF(Belegerfassung!J5654&lt;&gt;0,VLOOKUP(Belegerfassung!L5654,Abfrage!$A$2:$C$19,2,),VLOOKUP(Belegerfassung!L5654,Abfrage!$A$2:$C$19,3,)),"")))</f>
        <v/>
      </c>
      <c r="G5646" t="str">
        <f t="shared" si="264"/>
        <v/>
      </c>
      <c r="H5646" s="31" t="str">
        <f>IF(A5646&lt;&gt;"",-Belegerfassung!J5654+Belegerfassung!K5654,"")</f>
        <v/>
      </c>
      <c r="I5646" s="49" t="str">
        <f>IFERROR(IF(H5646&lt;&gt;"",Belegerfassung!L5654*100,""),IF(OR(Belegerfassung!L5654="Leistung EU - Erlöse",Belegerfassung!L5654="Lieferungen EU-Erlöse",Belegerfassung!L5654="EUST",Belegerfassung!L5654="Bauleistungen 20%")=TRUE,"",MID(Belegerfassung!L5654,4,2)))</f>
        <v/>
      </c>
      <c r="J5646" s="6" t="str">
        <f>IF(A5646&lt;&gt;"",LEFT(Belegerfassung!D5654,40),"")</f>
        <v/>
      </c>
      <c r="K5646" t="str">
        <f>IF(A5646&lt;&gt;"",VLOOKUP(D5646,Abfrage!$F$2:$G$21,2,FALSE),"")</f>
        <v/>
      </c>
      <c r="L5646" s="6" t="str">
        <f>IF(Belegerfassung!H5654&lt;&gt;"",Belegerfassung!H5654,"")</f>
        <v/>
      </c>
      <c r="M5646" t="str">
        <f>IFERROR(IF(Belegerfassung!E5654&lt;&gt;"",VLOOKUP(Belegerfassung!E5654,Abfrage!$L$2:$M$15,2,),""),"")</f>
        <v/>
      </c>
      <c r="N5646" t="str">
        <f t="shared" si="265"/>
        <v/>
      </c>
      <c r="O5646" t="str">
        <f t="shared" si="266"/>
        <v/>
      </c>
      <c r="P5646" t="str">
        <f>IF(Belegerfassung!G5654&lt;&gt;"",CONCATENATE(Belegerfassung!G5654,".pdf"),"")</f>
        <v/>
      </c>
    </row>
    <row r="5647" spans="1:16">
      <c r="A5647" t="str">
        <f>IF(Belegerfassung!C5655&lt;&gt;"",0,"")</f>
        <v/>
      </c>
      <c r="B5647" t="str">
        <f>IFERROR(VLOOKUP(Belegerfassung!I5655,Konten!A:D,2,FALSE),"")</f>
        <v/>
      </c>
      <c r="C5647" t="str">
        <f>IF(A5647&lt;&gt;"",TEXT(Belegerfassung!C5655,"TT.MM.JJJJ"),"")</f>
        <v/>
      </c>
      <c r="D5647" t="str">
        <f>IFERROR(VLOOKUP(Belegerfassung!A5655,Abfrage!$E$2:$F$20,2,FALSE),"")</f>
        <v/>
      </c>
      <c r="E5647" t="str">
        <f>IF(A5647&lt;&gt;"",Belegerfassung!B5655,"")</f>
        <v/>
      </c>
      <c r="F5647" t="str">
        <f>IF(Belegerfassung!L5655="","",IF(Belegerfassung!L5655&lt;&gt;"",IF(Belegerfassung!L5655&lt;&gt;"",IF(Belegerfassung!J5655&lt;&gt;0,VLOOKUP(Belegerfassung!L5655,Abfrage!$A$2:$C$19,2,),VLOOKUP(Belegerfassung!L5655,Abfrage!$A$2:$C$19,3,)),"")))</f>
        <v/>
      </c>
      <c r="G5647" t="str">
        <f t="shared" si="264"/>
        <v/>
      </c>
      <c r="H5647" s="31" t="str">
        <f>IF(A5647&lt;&gt;"",-Belegerfassung!J5655+Belegerfassung!K5655,"")</f>
        <v/>
      </c>
      <c r="I5647" s="49" t="str">
        <f>IFERROR(IF(H5647&lt;&gt;"",Belegerfassung!L5655*100,""),IF(OR(Belegerfassung!L5655="Leistung EU - Erlöse",Belegerfassung!L5655="Lieferungen EU-Erlöse",Belegerfassung!L5655="EUST",Belegerfassung!L5655="Bauleistungen 20%")=TRUE,"",MID(Belegerfassung!L5655,4,2)))</f>
        <v/>
      </c>
      <c r="J5647" s="6" t="str">
        <f>IF(A5647&lt;&gt;"",LEFT(Belegerfassung!D5655,40),"")</f>
        <v/>
      </c>
      <c r="K5647" t="str">
        <f>IF(A5647&lt;&gt;"",VLOOKUP(D5647,Abfrage!$F$2:$G$21,2,FALSE),"")</f>
        <v/>
      </c>
      <c r="L5647" s="6" t="str">
        <f>IF(Belegerfassung!H5655&lt;&gt;"",Belegerfassung!H5655,"")</f>
        <v/>
      </c>
      <c r="M5647" t="str">
        <f>IFERROR(IF(Belegerfassung!E5655&lt;&gt;"",VLOOKUP(Belegerfassung!E5655,Abfrage!$L$2:$M$15,2,),""),"")</f>
        <v/>
      </c>
      <c r="N5647" t="str">
        <f t="shared" si="265"/>
        <v/>
      </c>
      <c r="O5647" t="str">
        <f t="shared" si="266"/>
        <v/>
      </c>
      <c r="P5647" t="str">
        <f>IF(Belegerfassung!G5655&lt;&gt;"",CONCATENATE(Belegerfassung!G5655,".pdf"),"")</f>
        <v/>
      </c>
    </row>
    <row r="5648" spans="1:16">
      <c r="A5648" t="str">
        <f>IF(Belegerfassung!C5656&lt;&gt;"",0,"")</f>
        <v/>
      </c>
      <c r="B5648" t="str">
        <f>IFERROR(VLOOKUP(Belegerfassung!I5656,Konten!A:D,2,FALSE),"")</f>
        <v/>
      </c>
      <c r="C5648" t="str">
        <f>IF(A5648&lt;&gt;"",TEXT(Belegerfassung!C5656,"TT.MM.JJJJ"),"")</f>
        <v/>
      </c>
      <c r="D5648" t="str">
        <f>IFERROR(VLOOKUP(Belegerfassung!A5656,Abfrage!$E$2:$F$20,2,FALSE),"")</f>
        <v/>
      </c>
      <c r="E5648" t="str">
        <f>IF(A5648&lt;&gt;"",Belegerfassung!B5656,"")</f>
        <v/>
      </c>
      <c r="F5648" t="str">
        <f>IF(Belegerfassung!L5656="","",IF(Belegerfassung!L5656&lt;&gt;"",IF(Belegerfassung!L5656&lt;&gt;"",IF(Belegerfassung!J5656&lt;&gt;0,VLOOKUP(Belegerfassung!L5656,Abfrage!$A$2:$C$19,2,),VLOOKUP(Belegerfassung!L5656,Abfrage!$A$2:$C$19,3,)),"")))</f>
        <v/>
      </c>
      <c r="G5648" t="str">
        <f t="shared" si="264"/>
        <v/>
      </c>
      <c r="H5648" s="31" t="str">
        <f>IF(A5648&lt;&gt;"",-Belegerfassung!J5656+Belegerfassung!K5656,"")</f>
        <v/>
      </c>
      <c r="I5648" s="49" t="str">
        <f>IFERROR(IF(H5648&lt;&gt;"",Belegerfassung!L5656*100,""),IF(OR(Belegerfassung!L5656="Leistung EU - Erlöse",Belegerfassung!L5656="Lieferungen EU-Erlöse",Belegerfassung!L5656="EUST",Belegerfassung!L5656="Bauleistungen 20%")=TRUE,"",MID(Belegerfassung!L5656,4,2)))</f>
        <v/>
      </c>
      <c r="J5648" s="6" t="str">
        <f>IF(A5648&lt;&gt;"",LEFT(Belegerfassung!D5656,40),"")</f>
        <v/>
      </c>
      <c r="K5648" t="str">
        <f>IF(A5648&lt;&gt;"",VLOOKUP(D5648,Abfrage!$F$2:$G$21,2,FALSE),"")</f>
        <v/>
      </c>
      <c r="L5648" s="6" t="str">
        <f>IF(Belegerfassung!H5656&lt;&gt;"",Belegerfassung!H5656,"")</f>
        <v/>
      </c>
      <c r="M5648" t="str">
        <f>IFERROR(IF(Belegerfassung!E5656&lt;&gt;"",VLOOKUP(Belegerfassung!E5656,Abfrage!$L$2:$M$15,2,),""),"")</f>
        <v/>
      </c>
      <c r="N5648" t="str">
        <f t="shared" si="265"/>
        <v/>
      </c>
      <c r="O5648" t="str">
        <f t="shared" si="266"/>
        <v/>
      </c>
      <c r="P5648" t="str">
        <f>IF(Belegerfassung!G5656&lt;&gt;"",CONCATENATE(Belegerfassung!G5656,".pdf"),"")</f>
        <v/>
      </c>
    </row>
    <row r="5649" spans="1:16">
      <c r="A5649" t="str">
        <f>IF(Belegerfassung!C5657&lt;&gt;"",0,"")</f>
        <v/>
      </c>
      <c r="B5649" t="str">
        <f>IFERROR(VLOOKUP(Belegerfassung!I5657,Konten!A:D,2,FALSE),"")</f>
        <v/>
      </c>
      <c r="C5649" t="str">
        <f>IF(A5649&lt;&gt;"",TEXT(Belegerfassung!C5657,"TT.MM.JJJJ"),"")</f>
        <v/>
      </c>
      <c r="D5649" t="str">
        <f>IFERROR(VLOOKUP(Belegerfassung!A5657,Abfrage!$E$2:$F$20,2,FALSE),"")</f>
        <v/>
      </c>
      <c r="E5649" t="str">
        <f>IF(A5649&lt;&gt;"",Belegerfassung!B5657,"")</f>
        <v/>
      </c>
      <c r="F5649" t="str">
        <f>IF(Belegerfassung!L5657="","",IF(Belegerfassung!L5657&lt;&gt;"",IF(Belegerfassung!L5657&lt;&gt;"",IF(Belegerfassung!J5657&lt;&gt;0,VLOOKUP(Belegerfassung!L5657,Abfrage!$A$2:$C$19,2,),VLOOKUP(Belegerfassung!L5657,Abfrage!$A$2:$C$19,3,)),"")))</f>
        <v/>
      </c>
      <c r="G5649" t="str">
        <f t="shared" si="264"/>
        <v/>
      </c>
      <c r="H5649" s="31" t="str">
        <f>IF(A5649&lt;&gt;"",-Belegerfassung!J5657+Belegerfassung!K5657,"")</f>
        <v/>
      </c>
      <c r="I5649" s="49" t="str">
        <f>IFERROR(IF(H5649&lt;&gt;"",Belegerfassung!L5657*100,""),IF(OR(Belegerfassung!L5657="Leistung EU - Erlöse",Belegerfassung!L5657="Lieferungen EU-Erlöse",Belegerfassung!L5657="EUST",Belegerfassung!L5657="Bauleistungen 20%")=TRUE,"",MID(Belegerfassung!L5657,4,2)))</f>
        <v/>
      </c>
      <c r="J5649" s="6" t="str">
        <f>IF(A5649&lt;&gt;"",LEFT(Belegerfassung!D5657,40),"")</f>
        <v/>
      </c>
      <c r="K5649" t="str">
        <f>IF(A5649&lt;&gt;"",VLOOKUP(D5649,Abfrage!$F$2:$G$21,2,FALSE),"")</f>
        <v/>
      </c>
      <c r="L5649" s="6" t="str">
        <f>IF(Belegerfassung!H5657&lt;&gt;"",Belegerfassung!H5657,"")</f>
        <v/>
      </c>
      <c r="M5649" t="str">
        <f>IFERROR(IF(Belegerfassung!E5657&lt;&gt;"",VLOOKUP(Belegerfassung!E5657,Abfrage!$L$2:$M$15,2,),""),"")</f>
        <v/>
      </c>
      <c r="N5649" t="str">
        <f t="shared" si="265"/>
        <v/>
      </c>
      <c r="O5649" t="str">
        <f t="shared" si="266"/>
        <v/>
      </c>
      <c r="P5649" t="str">
        <f>IF(Belegerfassung!G5657&lt;&gt;"",CONCATENATE(Belegerfassung!G5657,".pdf"),"")</f>
        <v/>
      </c>
    </row>
    <row r="5650" spans="1:16">
      <c r="A5650" t="str">
        <f>IF(Belegerfassung!C5658&lt;&gt;"",0,"")</f>
        <v/>
      </c>
      <c r="B5650" t="str">
        <f>IFERROR(VLOOKUP(Belegerfassung!I5658,Konten!A:D,2,FALSE),"")</f>
        <v/>
      </c>
      <c r="C5650" t="str">
        <f>IF(A5650&lt;&gt;"",TEXT(Belegerfassung!C5658,"TT.MM.JJJJ"),"")</f>
        <v/>
      </c>
      <c r="D5650" t="str">
        <f>IFERROR(VLOOKUP(Belegerfassung!A5658,Abfrage!$E$2:$F$20,2,FALSE),"")</f>
        <v/>
      </c>
      <c r="E5650" t="str">
        <f>IF(A5650&lt;&gt;"",Belegerfassung!B5658,"")</f>
        <v/>
      </c>
      <c r="F5650" t="str">
        <f>IF(Belegerfassung!L5658="","",IF(Belegerfassung!L5658&lt;&gt;"",IF(Belegerfassung!L5658&lt;&gt;"",IF(Belegerfassung!J5658&lt;&gt;0,VLOOKUP(Belegerfassung!L5658,Abfrage!$A$2:$C$19,2,),VLOOKUP(Belegerfassung!L5658,Abfrage!$A$2:$C$19,3,)),"")))</f>
        <v/>
      </c>
      <c r="G5650" t="str">
        <f t="shared" si="264"/>
        <v/>
      </c>
      <c r="H5650" s="31" t="str">
        <f>IF(A5650&lt;&gt;"",-Belegerfassung!J5658+Belegerfassung!K5658,"")</f>
        <v/>
      </c>
      <c r="I5650" s="49" t="str">
        <f>IFERROR(IF(H5650&lt;&gt;"",Belegerfassung!L5658*100,""),IF(OR(Belegerfassung!L5658="Leistung EU - Erlöse",Belegerfassung!L5658="Lieferungen EU-Erlöse",Belegerfassung!L5658="EUST",Belegerfassung!L5658="Bauleistungen 20%")=TRUE,"",MID(Belegerfassung!L5658,4,2)))</f>
        <v/>
      </c>
      <c r="J5650" s="6" t="str">
        <f>IF(A5650&lt;&gt;"",LEFT(Belegerfassung!D5658,40),"")</f>
        <v/>
      </c>
      <c r="K5650" t="str">
        <f>IF(A5650&lt;&gt;"",VLOOKUP(D5650,Abfrage!$F$2:$G$21,2,FALSE),"")</f>
        <v/>
      </c>
      <c r="L5650" s="6" t="str">
        <f>IF(Belegerfassung!H5658&lt;&gt;"",Belegerfassung!H5658,"")</f>
        <v/>
      </c>
      <c r="M5650" t="str">
        <f>IFERROR(IF(Belegerfassung!E5658&lt;&gt;"",VLOOKUP(Belegerfassung!E5658,Abfrage!$L$2:$M$15,2,),""),"")</f>
        <v/>
      </c>
      <c r="N5650" t="str">
        <f t="shared" si="265"/>
        <v/>
      </c>
      <c r="O5650" t="str">
        <f t="shared" si="266"/>
        <v/>
      </c>
      <c r="P5650" t="str">
        <f>IF(Belegerfassung!G5658&lt;&gt;"",CONCATENATE(Belegerfassung!G5658,".pdf"),"")</f>
        <v/>
      </c>
    </row>
    <row r="5651" spans="1:16">
      <c r="A5651" t="str">
        <f>IF(Belegerfassung!C5659&lt;&gt;"",0,"")</f>
        <v/>
      </c>
      <c r="B5651" t="str">
        <f>IFERROR(VLOOKUP(Belegerfassung!I5659,Konten!A:D,2,FALSE),"")</f>
        <v/>
      </c>
      <c r="C5651" t="str">
        <f>IF(A5651&lt;&gt;"",TEXT(Belegerfassung!C5659,"TT.MM.JJJJ"),"")</f>
        <v/>
      </c>
      <c r="D5651" t="str">
        <f>IFERROR(VLOOKUP(Belegerfassung!A5659,Abfrage!$E$2:$F$20,2,FALSE),"")</f>
        <v/>
      </c>
      <c r="E5651" t="str">
        <f>IF(A5651&lt;&gt;"",Belegerfassung!B5659,"")</f>
        <v/>
      </c>
      <c r="F5651" t="str">
        <f>IF(Belegerfassung!L5659="","",IF(Belegerfassung!L5659&lt;&gt;"",IF(Belegerfassung!L5659&lt;&gt;"",IF(Belegerfassung!J5659&lt;&gt;0,VLOOKUP(Belegerfassung!L5659,Abfrage!$A$2:$C$19,2,),VLOOKUP(Belegerfassung!L5659,Abfrage!$A$2:$C$19,3,)),"")))</f>
        <v/>
      </c>
      <c r="G5651" t="str">
        <f t="shared" si="264"/>
        <v/>
      </c>
      <c r="H5651" s="31" t="str">
        <f>IF(A5651&lt;&gt;"",-Belegerfassung!J5659+Belegerfassung!K5659,"")</f>
        <v/>
      </c>
      <c r="I5651" s="49" t="str">
        <f>IFERROR(IF(H5651&lt;&gt;"",Belegerfassung!L5659*100,""),IF(OR(Belegerfassung!L5659="Leistung EU - Erlöse",Belegerfassung!L5659="Lieferungen EU-Erlöse",Belegerfassung!L5659="EUST",Belegerfassung!L5659="Bauleistungen 20%")=TRUE,"",MID(Belegerfassung!L5659,4,2)))</f>
        <v/>
      </c>
      <c r="J5651" s="6" t="str">
        <f>IF(A5651&lt;&gt;"",LEFT(Belegerfassung!D5659,40),"")</f>
        <v/>
      </c>
      <c r="K5651" t="str">
        <f>IF(A5651&lt;&gt;"",VLOOKUP(D5651,Abfrage!$F$2:$G$21,2,FALSE),"")</f>
        <v/>
      </c>
      <c r="L5651" s="6" t="str">
        <f>IF(Belegerfassung!H5659&lt;&gt;"",Belegerfassung!H5659,"")</f>
        <v/>
      </c>
      <c r="M5651" t="str">
        <f>IFERROR(IF(Belegerfassung!E5659&lt;&gt;"",VLOOKUP(Belegerfassung!E5659,Abfrage!$L$2:$M$15,2,),""),"")</f>
        <v/>
      </c>
      <c r="N5651" t="str">
        <f t="shared" si="265"/>
        <v/>
      </c>
      <c r="O5651" t="str">
        <f t="shared" si="266"/>
        <v/>
      </c>
      <c r="P5651" t="str">
        <f>IF(Belegerfassung!G5659&lt;&gt;"",CONCATENATE(Belegerfassung!G5659,".pdf"),"")</f>
        <v/>
      </c>
    </row>
    <row r="5652" spans="1:16">
      <c r="A5652" t="str">
        <f>IF(Belegerfassung!C5660&lt;&gt;"",0,"")</f>
        <v/>
      </c>
      <c r="B5652" t="str">
        <f>IFERROR(VLOOKUP(Belegerfassung!I5660,Konten!A:D,2,FALSE),"")</f>
        <v/>
      </c>
      <c r="C5652" t="str">
        <f>IF(A5652&lt;&gt;"",TEXT(Belegerfassung!C5660,"TT.MM.JJJJ"),"")</f>
        <v/>
      </c>
      <c r="D5652" t="str">
        <f>IFERROR(VLOOKUP(Belegerfassung!A5660,Abfrage!$E$2:$F$20,2,FALSE),"")</f>
        <v/>
      </c>
      <c r="E5652" t="str">
        <f>IF(A5652&lt;&gt;"",Belegerfassung!B5660,"")</f>
        <v/>
      </c>
      <c r="F5652" t="str">
        <f>IF(Belegerfassung!L5660="","",IF(Belegerfassung!L5660&lt;&gt;"",IF(Belegerfassung!L5660&lt;&gt;"",IF(Belegerfassung!J5660&lt;&gt;0,VLOOKUP(Belegerfassung!L5660,Abfrage!$A$2:$C$19,2,),VLOOKUP(Belegerfassung!L5660,Abfrage!$A$2:$C$19,3,)),"")))</f>
        <v/>
      </c>
      <c r="G5652" t="str">
        <f t="shared" si="264"/>
        <v/>
      </c>
      <c r="H5652" s="31" t="str">
        <f>IF(A5652&lt;&gt;"",-Belegerfassung!J5660+Belegerfassung!K5660,"")</f>
        <v/>
      </c>
      <c r="I5652" s="49" t="str">
        <f>IFERROR(IF(H5652&lt;&gt;"",Belegerfassung!L5660*100,""),IF(OR(Belegerfassung!L5660="Leistung EU - Erlöse",Belegerfassung!L5660="Lieferungen EU-Erlöse",Belegerfassung!L5660="EUST",Belegerfassung!L5660="Bauleistungen 20%")=TRUE,"",MID(Belegerfassung!L5660,4,2)))</f>
        <v/>
      </c>
      <c r="J5652" s="6" t="str">
        <f>IF(A5652&lt;&gt;"",LEFT(Belegerfassung!D5660,40),"")</f>
        <v/>
      </c>
      <c r="K5652" t="str">
        <f>IF(A5652&lt;&gt;"",VLOOKUP(D5652,Abfrage!$F$2:$G$21,2,FALSE),"")</f>
        <v/>
      </c>
      <c r="L5652" s="6" t="str">
        <f>IF(Belegerfassung!H5660&lt;&gt;"",Belegerfassung!H5660,"")</f>
        <v/>
      </c>
      <c r="M5652" t="str">
        <f>IFERROR(IF(Belegerfassung!E5660&lt;&gt;"",VLOOKUP(Belegerfassung!E5660,Abfrage!$L$2:$M$15,2,),""),"")</f>
        <v/>
      </c>
      <c r="N5652" t="str">
        <f t="shared" si="265"/>
        <v/>
      </c>
      <c r="O5652" t="str">
        <f t="shared" si="266"/>
        <v/>
      </c>
      <c r="P5652" t="str">
        <f>IF(Belegerfassung!G5660&lt;&gt;"",CONCATENATE(Belegerfassung!G5660,".pdf"),"")</f>
        <v/>
      </c>
    </row>
    <row r="5653" spans="1:16">
      <c r="A5653" t="str">
        <f>IF(Belegerfassung!C5661&lt;&gt;"",0,"")</f>
        <v/>
      </c>
      <c r="B5653" t="str">
        <f>IFERROR(VLOOKUP(Belegerfassung!I5661,Konten!A:D,2,FALSE),"")</f>
        <v/>
      </c>
      <c r="C5653" t="str">
        <f>IF(A5653&lt;&gt;"",TEXT(Belegerfassung!C5661,"TT.MM.JJJJ"),"")</f>
        <v/>
      </c>
      <c r="D5653" t="str">
        <f>IFERROR(VLOOKUP(Belegerfassung!A5661,Abfrage!$E$2:$F$20,2,FALSE),"")</f>
        <v/>
      </c>
      <c r="E5653" t="str">
        <f>IF(A5653&lt;&gt;"",Belegerfassung!B5661,"")</f>
        <v/>
      </c>
      <c r="F5653" t="str">
        <f>IF(Belegerfassung!L5661="","",IF(Belegerfassung!L5661&lt;&gt;"",IF(Belegerfassung!L5661&lt;&gt;"",IF(Belegerfassung!J5661&lt;&gt;0,VLOOKUP(Belegerfassung!L5661,Abfrage!$A$2:$C$19,2,),VLOOKUP(Belegerfassung!L5661,Abfrage!$A$2:$C$19,3,)),"")))</f>
        <v/>
      </c>
      <c r="G5653" t="str">
        <f t="shared" si="264"/>
        <v/>
      </c>
      <c r="H5653" s="31" t="str">
        <f>IF(A5653&lt;&gt;"",-Belegerfassung!J5661+Belegerfassung!K5661,"")</f>
        <v/>
      </c>
      <c r="I5653" s="49" t="str">
        <f>IFERROR(IF(H5653&lt;&gt;"",Belegerfassung!L5661*100,""),IF(OR(Belegerfassung!L5661="Leistung EU - Erlöse",Belegerfassung!L5661="Lieferungen EU-Erlöse",Belegerfassung!L5661="EUST",Belegerfassung!L5661="Bauleistungen 20%")=TRUE,"",MID(Belegerfassung!L5661,4,2)))</f>
        <v/>
      </c>
      <c r="J5653" s="6" t="str">
        <f>IF(A5653&lt;&gt;"",LEFT(Belegerfassung!D5661,40),"")</f>
        <v/>
      </c>
      <c r="K5653" t="str">
        <f>IF(A5653&lt;&gt;"",VLOOKUP(D5653,Abfrage!$F$2:$G$21,2,FALSE),"")</f>
        <v/>
      </c>
      <c r="L5653" s="6" t="str">
        <f>IF(Belegerfassung!H5661&lt;&gt;"",Belegerfassung!H5661,"")</f>
        <v/>
      </c>
      <c r="M5653" t="str">
        <f>IFERROR(IF(Belegerfassung!E5661&lt;&gt;"",VLOOKUP(Belegerfassung!E5661,Abfrage!$L$2:$M$15,2,),""),"")</f>
        <v/>
      </c>
      <c r="N5653" t="str">
        <f t="shared" si="265"/>
        <v/>
      </c>
      <c r="O5653" t="str">
        <f t="shared" si="266"/>
        <v/>
      </c>
      <c r="P5653" t="str">
        <f>IF(Belegerfassung!G5661&lt;&gt;"",CONCATENATE(Belegerfassung!G5661,".pdf"),"")</f>
        <v/>
      </c>
    </row>
    <row r="5654" spans="1:16">
      <c r="A5654" t="str">
        <f>IF(Belegerfassung!C5662&lt;&gt;"",0,"")</f>
        <v/>
      </c>
      <c r="B5654" t="str">
        <f>IFERROR(VLOOKUP(Belegerfassung!I5662,Konten!A:D,2,FALSE),"")</f>
        <v/>
      </c>
      <c r="C5654" t="str">
        <f>IF(A5654&lt;&gt;"",TEXT(Belegerfassung!C5662,"TT.MM.JJJJ"),"")</f>
        <v/>
      </c>
      <c r="D5654" t="str">
        <f>IFERROR(VLOOKUP(Belegerfassung!A5662,Abfrage!$E$2:$F$20,2,FALSE),"")</f>
        <v/>
      </c>
      <c r="E5654" t="str">
        <f>IF(A5654&lt;&gt;"",Belegerfassung!B5662,"")</f>
        <v/>
      </c>
      <c r="F5654" t="str">
        <f>IF(Belegerfassung!L5662="","",IF(Belegerfassung!L5662&lt;&gt;"",IF(Belegerfassung!L5662&lt;&gt;"",IF(Belegerfassung!J5662&lt;&gt;0,VLOOKUP(Belegerfassung!L5662,Abfrage!$A$2:$C$19,2,),VLOOKUP(Belegerfassung!L5662,Abfrage!$A$2:$C$19,3,)),"")))</f>
        <v/>
      </c>
      <c r="G5654" t="str">
        <f t="shared" si="264"/>
        <v/>
      </c>
      <c r="H5654" s="31" t="str">
        <f>IF(A5654&lt;&gt;"",-Belegerfassung!J5662+Belegerfassung!K5662,"")</f>
        <v/>
      </c>
      <c r="I5654" s="49" t="str">
        <f>IFERROR(IF(H5654&lt;&gt;"",Belegerfassung!L5662*100,""),IF(OR(Belegerfassung!L5662="Leistung EU - Erlöse",Belegerfassung!L5662="Lieferungen EU-Erlöse",Belegerfassung!L5662="EUST",Belegerfassung!L5662="Bauleistungen 20%")=TRUE,"",MID(Belegerfassung!L5662,4,2)))</f>
        <v/>
      </c>
      <c r="J5654" s="6" t="str">
        <f>IF(A5654&lt;&gt;"",LEFT(Belegerfassung!D5662,40),"")</f>
        <v/>
      </c>
      <c r="K5654" t="str">
        <f>IF(A5654&lt;&gt;"",VLOOKUP(D5654,Abfrage!$F$2:$G$21,2,FALSE),"")</f>
        <v/>
      </c>
      <c r="L5654" s="6" t="str">
        <f>IF(Belegerfassung!H5662&lt;&gt;"",Belegerfassung!H5662,"")</f>
        <v/>
      </c>
      <c r="M5654" t="str">
        <f>IFERROR(IF(Belegerfassung!E5662&lt;&gt;"",VLOOKUP(Belegerfassung!E5662,Abfrage!$L$2:$M$15,2,),""),"")</f>
        <v/>
      </c>
      <c r="N5654" t="str">
        <f t="shared" si="265"/>
        <v/>
      </c>
      <c r="O5654" t="str">
        <f t="shared" si="266"/>
        <v/>
      </c>
      <c r="P5654" t="str">
        <f>IF(Belegerfassung!G5662&lt;&gt;"",CONCATENATE(Belegerfassung!G5662,".pdf"),"")</f>
        <v/>
      </c>
    </row>
    <row r="5655" spans="1:16">
      <c r="A5655" t="str">
        <f>IF(Belegerfassung!C5663&lt;&gt;"",0,"")</f>
        <v/>
      </c>
      <c r="B5655" t="str">
        <f>IFERROR(VLOOKUP(Belegerfassung!I5663,Konten!A:D,2,FALSE),"")</f>
        <v/>
      </c>
      <c r="C5655" t="str">
        <f>IF(A5655&lt;&gt;"",TEXT(Belegerfassung!C5663,"TT.MM.JJJJ"),"")</f>
        <v/>
      </c>
      <c r="D5655" t="str">
        <f>IFERROR(VLOOKUP(Belegerfassung!A5663,Abfrage!$E$2:$F$20,2,FALSE),"")</f>
        <v/>
      </c>
      <c r="E5655" t="str">
        <f>IF(A5655&lt;&gt;"",Belegerfassung!B5663,"")</f>
        <v/>
      </c>
      <c r="F5655" t="str">
        <f>IF(Belegerfassung!L5663="","",IF(Belegerfassung!L5663&lt;&gt;"",IF(Belegerfassung!L5663&lt;&gt;"",IF(Belegerfassung!J5663&lt;&gt;0,VLOOKUP(Belegerfassung!L5663,Abfrage!$A$2:$C$19,2,),VLOOKUP(Belegerfassung!L5663,Abfrage!$A$2:$C$19,3,)),"")))</f>
        <v/>
      </c>
      <c r="G5655" t="str">
        <f t="shared" si="264"/>
        <v/>
      </c>
      <c r="H5655" s="31" t="str">
        <f>IF(A5655&lt;&gt;"",-Belegerfassung!J5663+Belegerfassung!K5663,"")</f>
        <v/>
      </c>
      <c r="I5655" s="49" t="str">
        <f>IFERROR(IF(H5655&lt;&gt;"",Belegerfassung!L5663*100,""),IF(OR(Belegerfassung!L5663="Leistung EU - Erlöse",Belegerfassung!L5663="Lieferungen EU-Erlöse",Belegerfassung!L5663="EUST",Belegerfassung!L5663="Bauleistungen 20%")=TRUE,"",MID(Belegerfassung!L5663,4,2)))</f>
        <v/>
      </c>
      <c r="J5655" s="6" t="str">
        <f>IF(A5655&lt;&gt;"",LEFT(Belegerfassung!D5663,40),"")</f>
        <v/>
      </c>
      <c r="K5655" t="str">
        <f>IF(A5655&lt;&gt;"",VLOOKUP(D5655,Abfrage!$F$2:$G$21,2,FALSE),"")</f>
        <v/>
      </c>
      <c r="L5655" s="6" t="str">
        <f>IF(Belegerfassung!H5663&lt;&gt;"",Belegerfassung!H5663,"")</f>
        <v/>
      </c>
      <c r="M5655" t="str">
        <f>IFERROR(IF(Belegerfassung!E5663&lt;&gt;"",VLOOKUP(Belegerfassung!E5663,Abfrage!$L$2:$M$15,2,),""),"")</f>
        <v/>
      </c>
      <c r="N5655" t="str">
        <f t="shared" si="265"/>
        <v/>
      </c>
      <c r="O5655" t="str">
        <f t="shared" si="266"/>
        <v/>
      </c>
      <c r="P5655" t="str">
        <f>IF(Belegerfassung!G5663&lt;&gt;"",CONCATENATE(Belegerfassung!G5663,".pdf"),"")</f>
        <v/>
      </c>
    </row>
    <row r="5656" spans="1:16">
      <c r="A5656" t="str">
        <f>IF(Belegerfassung!C5664&lt;&gt;"",0,"")</f>
        <v/>
      </c>
      <c r="B5656" t="str">
        <f>IFERROR(VLOOKUP(Belegerfassung!I5664,Konten!A:D,2,FALSE),"")</f>
        <v/>
      </c>
      <c r="C5656" t="str">
        <f>IF(A5656&lt;&gt;"",TEXT(Belegerfassung!C5664,"TT.MM.JJJJ"),"")</f>
        <v/>
      </c>
      <c r="D5656" t="str">
        <f>IFERROR(VLOOKUP(Belegerfassung!A5664,Abfrage!$E$2:$F$20,2,FALSE),"")</f>
        <v/>
      </c>
      <c r="E5656" t="str">
        <f>IF(A5656&lt;&gt;"",Belegerfassung!B5664,"")</f>
        <v/>
      </c>
      <c r="F5656" t="str">
        <f>IF(Belegerfassung!L5664="","",IF(Belegerfassung!L5664&lt;&gt;"",IF(Belegerfassung!L5664&lt;&gt;"",IF(Belegerfassung!J5664&lt;&gt;0,VLOOKUP(Belegerfassung!L5664,Abfrage!$A$2:$C$19,2,),VLOOKUP(Belegerfassung!L5664,Abfrage!$A$2:$C$19,3,)),"")))</f>
        <v/>
      </c>
      <c r="G5656" t="str">
        <f t="shared" si="264"/>
        <v/>
      </c>
      <c r="H5656" s="31" t="str">
        <f>IF(A5656&lt;&gt;"",-Belegerfassung!J5664+Belegerfassung!K5664,"")</f>
        <v/>
      </c>
      <c r="I5656" s="49" t="str">
        <f>IFERROR(IF(H5656&lt;&gt;"",Belegerfassung!L5664*100,""),IF(OR(Belegerfassung!L5664="Leistung EU - Erlöse",Belegerfassung!L5664="Lieferungen EU-Erlöse",Belegerfassung!L5664="EUST",Belegerfassung!L5664="Bauleistungen 20%")=TRUE,"",MID(Belegerfassung!L5664,4,2)))</f>
        <v/>
      </c>
      <c r="J5656" s="6" t="str">
        <f>IF(A5656&lt;&gt;"",LEFT(Belegerfassung!D5664,40),"")</f>
        <v/>
      </c>
      <c r="K5656" t="str">
        <f>IF(A5656&lt;&gt;"",VLOOKUP(D5656,Abfrage!$F$2:$G$21,2,FALSE),"")</f>
        <v/>
      </c>
      <c r="L5656" s="6" t="str">
        <f>IF(Belegerfassung!H5664&lt;&gt;"",Belegerfassung!H5664,"")</f>
        <v/>
      </c>
      <c r="M5656" t="str">
        <f>IFERROR(IF(Belegerfassung!E5664&lt;&gt;"",VLOOKUP(Belegerfassung!E5664,Abfrage!$L$2:$M$15,2,),""),"")</f>
        <v/>
      </c>
      <c r="N5656" t="str">
        <f t="shared" si="265"/>
        <v/>
      </c>
      <c r="O5656" t="str">
        <f t="shared" si="266"/>
        <v/>
      </c>
      <c r="P5656" t="str">
        <f>IF(Belegerfassung!G5664&lt;&gt;"",CONCATENATE(Belegerfassung!G5664,".pdf"),"")</f>
        <v/>
      </c>
    </row>
    <row r="5657" spans="1:16">
      <c r="A5657" t="str">
        <f>IF(Belegerfassung!C5665&lt;&gt;"",0,"")</f>
        <v/>
      </c>
      <c r="B5657" t="str">
        <f>IFERROR(VLOOKUP(Belegerfassung!I5665,Konten!A:D,2,FALSE),"")</f>
        <v/>
      </c>
      <c r="C5657" t="str">
        <f>IF(A5657&lt;&gt;"",TEXT(Belegerfassung!C5665,"TT.MM.JJJJ"),"")</f>
        <v/>
      </c>
      <c r="D5657" t="str">
        <f>IFERROR(VLOOKUP(Belegerfassung!A5665,Abfrage!$E$2:$F$20,2,FALSE),"")</f>
        <v/>
      </c>
      <c r="E5657" t="str">
        <f>IF(A5657&lt;&gt;"",Belegerfassung!B5665,"")</f>
        <v/>
      </c>
      <c r="F5657" t="str">
        <f>IF(Belegerfassung!L5665="","",IF(Belegerfassung!L5665&lt;&gt;"",IF(Belegerfassung!L5665&lt;&gt;"",IF(Belegerfassung!J5665&lt;&gt;0,VLOOKUP(Belegerfassung!L5665,Abfrage!$A$2:$C$19,2,),VLOOKUP(Belegerfassung!L5665,Abfrage!$A$2:$C$19,3,)),"")))</f>
        <v/>
      </c>
      <c r="G5657" t="str">
        <f t="shared" si="264"/>
        <v/>
      </c>
      <c r="H5657" s="31" t="str">
        <f>IF(A5657&lt;&gt;"",-Belegerfassung!J5665+Belegerfassung!K5665,"")</f>
        <v/>
      </c>
      <c r="I5657" s="49" t="str">
        <f>IFERROR(IF(H5657&lt;&gt;"",Belegerfassung!L5665*100,""),IF(OR(Belegerfassung!L5665="Leistung EU - Erlöse",Belegerfassung!L5665="Lieferungen EU-Erlöse",Belegerfassung!L5665="EUST",Belegerfassung!L5665="Bauleistungen 20%")=TRUE,"",MID(Belegerfassung!L5665,4,2)))</f>
        <v/>
      </c>
      <c r="J5657" s="6" t="str">
        <f>IF(A5657&lt;&gt;"",LEFT(Belegerfassung!D5665,40),"")</f>
        <v/>
      </c>
      <c r="K5657" t="str">
        <f>IF(A5657&lt;&gt;"",VLOOKUP(D5657,Abfrage!$F$2:$G$21,2,FALSE),"")</f>
        <v/>
      </c>
      <c r="L5657" s="6" t="str">
        <f>IF(Belegerfassung!H5665&lt;&gt;"",Belegerfassung!H5665,"")</f>
        <v/>
      </c>
      <c r="M5657" t="str">
        <f>IFERROR(IF(Belegerfassung!E5665&lt;&gt;"",VLOOKUP(Belegerfassung!E5665,Abfrage!$L$2:$M$15,2,),""),"")</f>
        <v/>
      </c>
      <c r="N5657" t="str">
        <f t="shared" si="265"/>
        <v/>
      </c>
      <c r="O5657" t="str">
        <f t="shared" si="266"/>
        <v/>
      </c>
      <c r="P5657" t="str">
        <f>IF(Belegerfassung!G5665&lt;&gt;"",CONCATENATE(Belegerfassung!G5665,".pdf"),"")</f>
        <v/>
      </c>
    </row>
    <row r="5658" spans="1:16">
      <c r="A5658" t="str">
        <f>IF(Belegerfassung!C5666&lt;&gt;"",0,"")</f>
        <v/>
      </c>
      <c r="B5658" t="str">
        <f>IFERROR(VLOOKUP(Belegerfassung!I5666,Konten!A:D,2,FALSE),"")</f>
        <v/>
      </c>
      <c r="C5658" t="str">
        <f>IF(A5658&lt;&gt;"",TEXT(Belegerfassung!C5666,"TT.MM.JJJJ"),"")</f>
        <v/>
      </c>
      <c r="D5658" t="str">
        <f>IFERROR(VLOOKUP(Belegerfassung!A5666,Abfrage!$E$2:$F$20,2,FALSE),"")</f>
        <v/>
      </c>
      <c r="E5658" t="str">
        <f>IF(A5658&lt;&gt;"",Belegerfassung!B5666,"")</f>
        <v/>
      </c>
      <c r="F5658" t="str">
        <f>IF(Belegerfassung!L5666="","",IF(Belegerfassung!L5666&lt;&gt;"",IF(Belegerfassung!L5666&lt;&gt;"",IF(Belegerfassung!J5666&lt;&gt;0,VLOOKUP(Belegerfassung!L5666,Abfrage!$A$2:$C$19,2,),VLOOKUP(Belegerfassung!L5666,Abfrage!$A$2:$C$19,3,)),"")))</f>
        <v/>
      </c>
      <c r="G5658" t="str">
        <f t="shared" si="264"/>
        <v/>
      </c>
      <c r="H5658" s="31" t="str">
        <f>IF(A5658&lt;&gt;"",-Belegerfassung!J5666+Belegerfassung!K5666,"")</f>
        <v/>
      </c>
      <c r="I5658" s="49" t="str">
        <f>IFERROR(IF(H5658&lt;&gt;"",Belegerfassung!L5666*100,""),IF(OR(Belegerfassung!L5666="Leistung EU - Erlöse",Belegerfassung!L5666="Lieferungen EU-Erlöse",Belegerfassung!L5666="EUST",Belegerfassung!L5666="Bauleistungen 20%")=TRUE,"",MID(Belegerfassung!L5666,4,2)))</f>
        <v/>
      </c>
      <c r="J5658" s="6" t="str">
        <f>IF(A5658&lt;&gt;"",LEFT(Belegerfassung!D5666,40),"")</f>
        <v/>
      </c>
      <c r="K5658" t="str">
        <f>IF(A5658&lt;&gt;"",VLOOKUP(D5658,Abfrage!$F$2:$G$21,2,FALSE),"")</f>
        <v/>
      </c>
      <c r="L5658" s="6" t="str">
        <f>IF(Belegerfassung!H5666&lt;&gt;"",Belegerfassung!H5666,"")</f>
        <v/>
      </c>
      <c r="M5658" t="str">
        <f>IFERROR(IF(Belegerfassung!E5666&lt;&gt;"",VLOOKUP(Belegerfassung!E5666,Abfrage!$L$2:$M$15,2,),""),"")</f>
        <v/>
      </c>
      <c r="N5658" t="str">
        <f t="shared" si="265"/>
        <v/>
      </c>
      <c r="O5658" t="str">
        <f t="shared" si="266"/>
        <v/>
      </c>
      <c r="P5658" t="str">
        <f>IF(Belegerfassung!G5666&lt;&gt;"",CONCATENATE(Belegerfassung!G5666,".pdf"),"")</f>
        <v/>
      </c>
    </row>
    <row r="5659" spans="1:16">
      <c r="A5659" t="str">
        <f>IF(Belegerfassung!C5667&lt;&gt;"",0,"")</f>
        <v/>
      </c>
      <c r="B5659" t="str">
        <f>IFERROR(VLOOKUP(Belegerfassung!I5667,Konten!A:D,2,FALSE),"")</f>
        <v/>
      </c>
      <c r="C5659" t="str">
        <f>IF(A5659&lt;&gt;"",TEXT(Belegerfassung!C5667,"TT.MM.JJJJ"),"")</f>
        <v/>
      </c>
      <c r="D5659" t="str">
        <f>IFERROR(VLOOKUP(Belegerfassung!A5667,Abfrage!$E$2:$F$20,2,FALSE),"")</f>
        <v/>
      </c>
      <c r="E5659" t="str">
        <f>IF(A5659&lt;&gt;"",Belegerfassung!B5667,"")</f>
        <v/>
      </c>
      <c r="F5659" t="str">
        <f>IF(Belegerfassung!L5667="","",IF(Belegerfassung!L5667&lt;&gt;"",IF(Belegerfassung!L5667&lt;&gt;"",IF(Belegerfassung!J5667&lt;&gt;0,VLOOKUP(Belegerfassung!L5667,Abfrage!$A$2:$C$19,2,),VLOOKUP(Belegerfassung!L5667,Abfrage!$A$2:$C$19,3,)),"")))</f>
        <v/>
      </c>
      <c r="G5659" t="str">
        <f t="shared" si="264"/>
        <v/>
      </c>
      <c r="H5659" s="31" t="str">
        <f>IF(A5659&lt;&gt;"",-Belegerfassung!J5667+Belegerfassung!K5667,"")</f>
        <v/>
      </c>
      <c r="I5659" s="49" t="str">
        <f>IFERROR(IF(H5659&lt;&gt;"",Belegerfassung!L5667*100,""),IF(OR(Belegerfassung!L5667="Leistung EU - Erlöse",Belegerfassung!L5667="Lieferungen EU-Erlöse",Belegerfassung!L5667="EUST",Belegerfassung!L5667="Bauleistungen 20%")=TRUE,"",MID(Belegerfassung!L5667,4,2)))</f>
        <v/>
      </c>
      <c r="J5659" s="6" t="str">
        <f>IF(A5659&lt;&gt;"",LEFT(Belegerfassung!D5667,40),"")</f>
        <v/>
      </c>
      <c r="K5659" t="str">
        <f>IF(A5659&lt;&gt;"",VLOOKUP(D5659,Abfrage!$F$2:$G$21,2,FALSE),"")</f>
        <v/>
      </c>
      <c r="L5659" s="6" t="str">
        <f>IF(Belegerfassung!H5667&lt;&gt;"",Belegerfassung!H5667,"")</f>
        <v/>
      </c>
      <c r="M5659" t="str">
        <f>IFERROR(IF(Belegerfassung!E5667&lt;&gt;"",VLOOKUP(Belegerfassung!E5667,Abfrage!$L$2:$M$15,2,),""),"")</f>
        <v/>
      </c>
      <c r="N5659" t="str">
        <f t="shared" si="265"/>
        <v/>
      </c>
      <c r="O5659" t="str">
        <f t="shared" si="266"/>
        <v/>
      </c>
      <c r="P5659" t="str">
        <f>IF(Belegerfassung!G5667&lt;&gt;"",CONCATENATE(Belegerfassung!G5667,".pdf"),"")</f>
        <v/>
      </c>
    </row>
    <row r="5660" spans="1:16">
      <c r="A5660" t="str">
        <f>IF(Belegerfassung!C5668&lt;&gt;"",0,"")</f>
        <v/>
      </c>
      <c r="B5660" t="str">
        <f>IFERROR(VLOOKUP(Belegerfassung!I5668,Konten!A:D,2,FALSE),"")</f>
        <v/>
      </c>
      <c r="C5660" t="str">
        <f>IF(A5660&lt;&gt;"",TEXT(Belegerfassung!C5668,"TT.MM.JJJJ"),"")</f>
        <v/>
      </c>
      <c r="D5660" t="str">
        <f>IFERROR(VLOOKUP(Belegerfassung!A5668,Abfrage!$E$2:$F$20,2,FALSE),"")</f>
        <v/>
      </c>
      <c r="E5660" t="str">
        <f>IF(A5660&lt;&gt;"",Belegerfassung!B5668,"")</f>
        <v/>
      </c>
      <c r="F5660" t="str">
        <f>IF(Belegerfassung!L5668="","",IF(Belegerfassung!L5668&lt;&gt;"",IF(Belegerfassung!L5668&lt;&gt;"",IF(Belegerfassung!J5668&lt;&gt;0,VLOOKUP(Belegerfassung!L5668,Abfrage!$A$2:$C$19,2,),VLOOKUP(Belegerfassung!L5668,Abfrage!$A$2:$C$19,3,)),"")))</f>
        <v/>
      </c>
      <c r="G5660" t="str">
        <f t="shared" si="264"/>
        <v/>
      </c>
      <c r="H5660" s="31" t="str">
        <f>IF(A5660&lt;&gt;"",-Belegerfassung!J5668+Belegerfassung!K5668,"")</f>
        <v/>
      </c>
      <c r="I5660" s="49" t="str">
        <f>IFERROR(IF(H5660&lt;&gt;"",Belegerfassung!L5668*100,""),IF(OR(Belegerfassung!L5668="Leistung EU - Erlöse",Belegerfassung!L5668="Lieferungen EU-Erlöse",Belegerfassung!L5668="EUST",Belegerfassung!L5668="Bauleistungen 20%")=TRUE,"",MID(Belegerfassung!L5668,4,2)))</f>
        <v/>
      </c>
      <c r="J5660" s="6" t="str">
        <f>IF(A5660&lt;&gt;"",LEFT(Belegerfassung!D5668,40),"")</f>
        <v/>
      </c>
      <c r="K5660" t="str">
        <f>IF(A5660&lt;&gt;"",VLOOKUP(D5660,Abfrage!$F$2:$G$21,2,FALSE),"")</f>
        <v/>
      </c>
      <c r="L5660" s="6" t="str">
        <f>IF(Belegerfassung!H5668&lt;&gt;"",Belegerfassung!H5668,"")</f>
        <v/>
      </c>
      <c r="M5660" t="str">
        <f>IFERROR(IF(Belegerfassung!E5668&lt;&gt;"",VLOOKUP(Belegerfassung!E5668,Abfrage!$L$2:$M$15,2,),""),"")</f>
        <v/>
      </c>
      <c r="N5660" t="str">
        <f t="shared" si="265"/>
        <v/>
      </c>
      <c r="O5660" t="str">
        <f t="shared" si="266"/>
        <v/>
      </c>
      <c r="P5660" t="str">
        <f>IF(Belegerfassung!G5668&lt;&gt;"",CONCATENATE(Belegerfassung!G5668,".pdf"),"")</f>
        <v/>
      </c>
    </row>
    <row r="5661" spans="1:16">
      <c r="A5661" t="str">
        <f>IF(Belegerfassung!C5669&lt;&gt;"",0,"")</f>
        <v/>
      </c>
      <c r="B5661" t="str">
        <f>IFERROR(VLOOKUP(Belegerfassung!I5669,Konten!A:D,2,FALSE),"")</f>
        <v/>
      </c>
      <c r="C5661" t="str">
        <f>IF(A5661&lt;&gt;"",TEXT(Belegerfassung!C5669,"TT.MM.JJJJ"),"")</f>
        <v/>
      </c>
      <c r="D5661" t="str">
        <f>IFERROR(VLOOKUP(Belegerfassung!A5669,Abfrage!$E$2:$F$20,2,FALSE),"")</f>
        <v/>
      </c>
      <c r="E5661" t="str">
        <f>IF(A5661&lt;&gt;"",Belegerfassung!B5669,"")</f>
        <v/>
      </c>
      <c r="F5661" t="str">
        <f>IF(Belegerfassung!L5669="","",IF(Belegerfassung!L5669&lt;&gt;"",IF(Belegerfassung!L5669&lt;&gt;"",IF(Belegerfassung!J5669&lt;&gt;0,VLOOKUP(Belegerfassung!L5669,Abfrage!$A$2:$C$19,2,),VLOOKUP(Belegerfassung!L5669,Abfrage!$A$2:$C$19,3,)),"")))</f>
        <v/>
      </c>
      <c r="G5661" t="str">
        <f t="shared" si="264"/>
        <v/>
      </c>
      <c r="H5661" s="31" t="str">
        <f>IF(A5661&lt;&gt;"",-Belegerfassung!J5669+Belegerfassung!K5669,"")</f>
        <v/>
      </c>
      <c r="I5661" s="49" t="str">
        <f>IFERROR(IF(H5661&lt;&gt;"",Belegerfassung!L5669*100,""),IF(OR(Belegerfassung!L5669="Leistung EU - Erlöse",Belegerfassung!L5669="Lieferungen EU-Erlöse",Belegerfassung!L5669="EUST",Belegerfassung!L5669="Bauleistungen 20%")=TRUE,"",MID(Belegerfassung!L5669,4,2)))</f>
        <v/>
      </c>
      <c r="J5661" s="6" t="str">
        <f>IF(A5661&lt;&gt;"",LEFT(Belegerfassung!D5669,40),"")</f>
        <v/>
      </c>
      <c r="K5661" t="str">
        <f>IF(A5661&lt;&gt;"",VLOOKUP(D5661,Abfrage!$F$2:$G$21,2,FALSE),"")</f>
        <v/>
      </c>
      <c r="L5661" s="6" t="str">
        <f>IF(Belegerfassung!H5669&lt;&gt;"",Belegerfassung!H5669,"")</f>
        <v/>
      </c>
      <c r="M5661" t="str">
        <f>IFERROR(IF(Belegerfassung!E5669&lt;&gt;"",VLOOKUP(Belegerfassung!E5669,Abfrage!$L$2:$M$15,2,),""),"")</f>
        <v/>
      </c>
      <c r="N5661" t="str">
        <f t="shared" si="265"/>
        <v/>
      </c>
      <c r="O5661" t="str">
        <f t="shared" si="266"/>
        <v/>
      </c>
      <c r="P5661" t="str">
        <f>IF(Belegerfassung!G5669&lt;&gt;"",CONCATENATE(Belegerfassung!G5669,".pdf"),"")</f>
        <v/>
      </c>
    </row>
    <row r="5662" spans="1:16">
      <c r="A5662" t="str">
        <f>IF(Belegerfassung!C5670&lt;&gt;"",0,"")</f>
        <v/>
      </c>
      <c r="B5662" t="str">
        <f>IFERROR(VLOOKUP(Belegerfassung!I5670,Konten!A:D,2,FALSE),"")</f>
        <v/>
      </c>
      <c r="C5662" t="str">
        <f>IF(A5662&lt;&gt;"",TEXT(Belegerfassung!C5670,"TT.MM.JJJJ"),"")</f>
        <v/>
      </c>
      <c r="D5662" t="str">
        <f>IFERROR(VLOOKUP(Belegerfassung!A5670,Abfrage!$E$2:$F$20,2,FALSE),"")</f>
        <v/>
      </c>
      <c r="E5662" t="str">
        <f>IF(A5662&lt;&gt;"",Belegerfassung!B5670,"")</f>
        <v/>
      </c>
      <c r="F5662" t="str">
        <f>IF(Belegerfassung!L5670="","",IF(Belegerfassung!L5670&lt;&gt;"",IF(Belegerfassung!L5670&lt;&gt;"",IF(Belegerfassung!J5670&lt;&gt;0,VLOOKUP(Belegerfassung!L5670,Abfrage!$A$2:$C$19,2,),VLOOKUP(Belegerfassung!L5670,Abfrage!$A$2:$C$19,3,)),"")))</f>
        <v/>
      </c>
      <c r="G5662" t="str">
        <f t="shared" si="264"/>
        <v/>
      </c>
      <c r="H5662" s="31" t="str">
        <f>IF(A5662&lt;&gt;"",-Belegerfassung!J5670+Belegerfassung!K5670,"")</f>
        <v/>
      </c>
      <c r="I5662" s="49" t="str">
        <f>IFERROR(IF(H5662&lt;&gt;"",Belegerfassung!L5670*100,""),IF(OR(Belegerfassung!L5670="Leistung EU - Erlöse",Belegerfassung!L5670="Lieferungen EU-Erlöse",Belegerfassung!L5670="EUST",Belegerfassung!L5670="Bauleistungen 20%")=TRUE,"",MID(Belegerfassung!L5670,4,2)))</f>
        <v/>
      </c>
      <c r="J5662" s="6" t="str">
        <f>IF(A5662&lt;&gt;"",LEFT(Belegerfassung!D5670,40),"")</f>
        <v/>
      </c>
      <c r="K5662" t="str">
        <f>IF(A5662&lt;&gt;"",VLOOKUP(D5662,Abfrage!$F$2:$G$21,2,FALSE),"")</f>
        <v/>
      </c>
      <c r="L5662" s="6" t="str">
        <f>IF(Belegerfassung!H5670&lt;&gt;"",Belegerfassung!H5670,"")</f>
        <v/>
      </c>
      <c r="M5662" t="str">
        <f>IFERROR(IF(Belegerfassung!E5670&lt;&gt;"",VLOOKUP(Belegerfassung!E5670,Abfrage!$L$2:$M$15,2,),""),"")</f>
        <v/>
      </c>
      <c r="N5662" t="str">
        <f t="shared" si="265"/>
        <v/>
      </c>
      <c r="O5662" t="str">
        <f t="shared" si="266"/>
        <v/>
      </c>
      <c r="P5662" t="str">
        <f>IF(Belegerfassung!G5670&lt;&gt;"",CONCATENATE(Belegerfassung!G5670,".pdf"),"")</f>
        <v/>
      </c>
    </row>
    <row r="5663" spans="1:16">
      <c r="A5663" t="str">
        <f>IF(Belegerfassung!C5671&lt;&gt;"",0,"")</f>
        <v/>
      </c>
      <c r="B5663" t="str">
        <f>IFERROR(VLOOKUP(Belegerfassung!I5671,Konten!A:D,2,FALSE),"")</f>
        <v/>
      </c>
      <c r="C5663" t="str">
        <f>IF(A5663&lt;&gt;"",TEXT(Belegerfassung!C5671,"TT.MM.JJJJ"),"")</f>
        <v/>
      </c>
      <c r="D5663" t="str">
        <f>IFERROR(VLOOKUP(Belegerfassung!A5671,Abfrage!$E$2:$F$20,2,FALSE),"")</f>
        <v/>
      </c>
      <c r="E5663" t="str">
        <f>IF(A5663&lt;&gt;"",Belegerfassung!B5671,"")</f>
        <v/>
      </c>
      <c r="F5663" t="str">
        <f>IF(Belegerfassung!L5671="","",IF(Belegerfassung!L5671&lt;&gt;"",IF(Belegerfassung!L5671&lt;&gt;"",IF(Belegerfassung!J5671&lt;&gt;0,VLOOKUP(Belegerfassung!L5671,Abfrage!$A$2:$C$19,2,),VLOOKUP(Belegerfassung!L5671,Abfrage!$A$2:$C$19,3,)),"")))</f>
        <v/>
      </c>
      <c r="G5663" t="str">
        <f t="shared" si="264"/>
        <v/>
      </c>
      <c r="H5663" s="31" t="str">
        <f>IF(A5663&lt;&gt;"",-Belegerfassung!J5671+Belegerfassung!K5671,"")</f>
        <v/>
      </c>
      <c r="I5663" s="49" t="str">
        <f>IFERROR(IF(H5663&lt;&gt;"",Belegerfassung!L5671*100,""),IF(OR(Belegerfassung!L5671="Leistung EU - Erlöse",Belegerfassung!L5671="Lieferungen EU-Erlöse",Belegerfassung!L5671="EUST",Belegerfassung!L5671="Bauleistungen 20%")=TRUE,"",MID(Belegerfassung!L5671,4,2)))</f>
        <v/>
      </c>
      <c r="J5663" s="6" t="str">
        <f>IF(A5663&lt;&gt;"",LEFT(Belegerfassung!D5671,40),"")</f>
        <v/>
      </c>
      <c r="K5663" t="str">
        <f>IF(A5663&lt;&gt;"",VLOOKUP(D5663,Abfrage!$F$2:$G$21,2,FALSE),"")</f>
        <v/>
      </c>
      <c r="L5663" s="6" t="str">
        <f>IF(Belegerfassung!H5671&lt;&gt;"",Belegerfassung!H5671,"")</f>
        <v/>
      </c>
      <c r="M5663" t="str">
        <f>IFERROR(IF(Belegerfassung!E5671&lt;&gt;"",VLOOKUP(Belegerfassung!E5671,Abfrage!$L$2:$M$15,2,),""),"")</f>
        <v/>
      </c>
      <c r="N5663" t="str">
        <f t="shared" si="265"/>
        <v/>
      </c>
      <c r="O5663" t="str">
        <f t="shared" si="266"/>
        <v/>
      </c>
      <c r="P5663" t="str">
        <f>IF(Belegerfassung!G5671&lt;&gt;"",CONCATENATE(Belegerfassung!G5671,".pdf"),"")</f>
        <v/>
      </c>
    </row>
    <row r="5664" spans="1:16">
      <c r="A5664" t="str">
        <f>IF(Belegerfassung!C5672&lt;&gt;"",0,"")</f>
        <v/>
      </c>
      <c r="B5664" t="str">
        <f>IFERROR(VLOOKUP(Belegerfassung!I5672,Konten!A:D,2,FALSE),"")</f>
        <v/>
      </c>
      <c r="C5664" t="str">
        <f>IF(A5664&lt;&gt;"",TEXT(Belegerfassung!C5672,"TT.MM.JJJJ"),"")</f>
        <v/>
      </c>
      <c r="D5664" t="str">
        <f>IFERROR(VLOOKUP(Belegerfassung!A5672,Abfrage!$E$2:$F$20,2,FALSE),"")</f>
        <v/>
      </c>
      <c r="E5664" t="str">
        <f>IF(A5664&lt;&gt;"",Belegerfassung!B5672,"")</f>
        <v/>
      </c>
      <c r="F5664" t="str">
        <f>IF(Belegerfassung!L5672="","",IF(Belegerfassung!L5672&lt;&gt;"",IF(Belegerfassung!L5672&lt;&gt;"",IF(Belegerfassung!J5672&lt;&gt;0,VLOOKUP(Belegerfassung!L5672,Abfrage!$A$2:$C$19,2,),VLOOKUP(Belegerfassung!L5672,Abfrage!$A$2:$C$19,3,)),"")))</f>
        <v/>
      </c>
      <c r="G5664" t="str">
        <f t="shared" si="264"/>
        <v/>
      </c>
      <c r="H5664" s="31" t="str">
        <f>IF(A5664&lt;&gt;"",-Belegerfassung!J5672+Belegerfassung!K5672,"")</f>
        <v/>
      </c>
      <c r="I5664" s="49" t="str">
        <f>IFERROR(IF(H5664&lt;&gt;"",Belegerfassung!L5672*100,""),IF(OR(Belegerfassung!L5672="Leistung EU - Erlöse",Belegerfassung!L5672="Lieferungen EU-Erlöse",Belegerfassung!L5672="EUST",Belegerfassung!L5672="Bauleistungen 20%")=TRUE,"",MID(Belegerfassung!L5672,4,2)))</f>
        <v/>
      </c>
      <c r="J5664" s="6" t="str">
        <f>IF(A5664&lt;&gt;"",LEFT(Belegerfassung!D5672,40),"")</f>
        <v/>
      </c>
      <c r="K5664" t="str">
        <f>IF(A5664&lt;&gt;"",VLOOKUP(D5664,Abfrage!$F$2:$G$21,2,FALSE),"")</f>
        <v/>
      </c>
      <c r="L5664" s="6" t="str">
        <f>IF(Belegerfassung!H5672&lt;&gt;"",Belegerfassung!H5672,"")</f>
        <v/>
      </c>
      <c r="M5664" t="str">
        <f>IFERROR(IF(Belegerfassung!E5672&lt;&gt;"",VLOOKUP(Belegerfassung!E5672,Abfrage!$L$2:$M$15,2,),""),"")</f>
        <v/>
      </c>
      <c r="N5664" t="str">
        <f t="shared" si="265"/>
        <v/>
      </c>
      <c r="O5664" t="str">
        <f t="shared" si="266"/>
        <v/>
      </c>
      <c r="P5664" t="str">
        <f>IF(Belegerfassung!G5672&lt;&gt;"",CONCATENATE(Belegerfassung!G5672,".pdf"),"")</f>
        <v/>
      </c>
    </row>
    <row r="5665" spans="1:16">
      <c r="A5665" t="str">
        <f>IF(Belegerfassung!C5673&lt;&gt;"",0,"")</f>
        <v/>
      </c>
      <c r="B5665" t="str">
        <f>IFERROR(VLOOKUP(Belegerfassung!I5673,Konten!A:D,2,FALSE),"")</f>
        <v/>
      </c>
      <c r="C5665" t="str">
        <f>IF(A5665&lt;&gt;"",TEXT(Belegerfassung!C5673,"TT.MM.JJJJ"),"")</f>
        <v/>
      </c>
      <c r="D5665" t="str">
        <f>IFERROR(VLOOKUP(Belegerfassung!A5673,Abfrage!$E$2:$F$20,2,FALSE),"")</f>
        <v/>
      </c>
      <c r="E5665" t="str">
        <f>IF(A5665&lt;&gt;"",Belegerfassung!B5673,"")</f>
        <v/>
      </c>
      <c r="F5665" t="str">
        <f>IF(Belegerfassung!L5673="","",IF(Belegerfassung!L5673&lt;&gt;"",IF(Belegerfassung!L5673&lt;&gt;"",IF(Belegerfassung!J5673&lt;&gt;0,VLOOKUP(Belegerfassung!L5673,Abfrage!$A$2:$C$19,2,),VLOOKUP(Belegerfassung!L5673,Abfrage!$A$2:$C$19,3,)),"")))</f>
        <v/>
      </c>
      <c r="G5665" t="str">
        <f t="shared" si="264"/>
        <v/>
      </c>
      <c r="H5665" s="31" t="str">
        <f>IF(A5665&lt;&gt;"",-Belegerfassung!J5673+Belegerfassung!K5673,"")</f>
        <v/>
      </c>
      <c r="I5665" s="49" t="str">
        <f>IFERROR(IF(H5665&lt;&gt;"",Belegerfassung!L5673*100,""),IF(OR(Belegerfassung!L5673="Leistung EU - Erlöse",Belegerfassung!L5673="Lieferungen EU-Erlöse",Belegerfassung!L5673="EUST",Belegerfassung!L5673="Bauleistungen 20%")=TRUE,"",MID(Belegerfassung!L5673,4,2)))</f>
        <v/>
      </c>
      <c r="J5665" s="6" t="str">
        <f>IF(A5665&lt;&gt;"",LEFT(Belegerfassung!D5673,40),"")</f>
        <v/>
      </c>
      <c r="K5665" t="str">
        <f>IF(A5665&lt;&gt;"",VLOOKUP(D5665,Abfrage!$F$2:$G$21,2,FALSE),"")</f>
        <v/>
      </c>
      <c r="L5665" s="6" t="str">
        <f>IF(Belegerfassung!H5673&lt;&gt;"",Belegerfassung!H5673,"")</f>
        <v/>
      </c>
      <c r="M5665" t="str">
        <f>IFERROR(IF(Belegerfassung!E5673&lt;&gt;"",VLOOKUP(Belegerfassung!E5673,Abfrage!$L$2:$M$15,2,),""),"")</f>
        <v/>
      </c>
      <c r="N5665" t="str">
        <f t="shared" si="265"/>
        <v/>
      </c>
      <c r="O5665" t="str">
        <f t="shared" si="266"/>
        <v/>
      </c>
      <c r="P5665" t="str">
        <f>IF(Belegerfassung!G5673&lt;&gt;"",CONCATENATE(Belegerfassung!G5673,".pdf"),"")</f>
        <v/>
      </c>
    </row>
    <row r="5666" spans="1:16">
      <c r="A5666" t="str">
        <f>IF(Belegerfassung!C5674&lt;&gt;"",0,"")</f>
        <v/>
      </c>
      <c r="B5666" t="str">
        <f>IFERROR(VLOOKUP(Belegerfassung!I5674,Konten!A:D,2,FALSE),"")</f>
        <v/>
      </c>
      <c r="C5666" t="str">
        <f>IF(A5666&lt;&gt;"",TEXT(Belegerfassung!C5674,"TT.MM.JJJJ"),"")</f>
        <v/>
      </c>
      <c r="D5666" t="str">
        <f>IFERROR(VLOOKUP(Belegerfassung!A5674,Abfrage!$E$2:$F$20,2,FALSE),"")</f>
        <v/>
      </c>
      <c r="E5666" t="str">
        <f>IF(A5666&lt;&gt;"",Belegerfassung!B5674,"")</f>
        <v/>
      </c>
      <c r="F5666" t="str">
        <f>IF(Belegerfassung!L5674="","",IF(Belegerfassung!L5674&lt;&gt;"",IF(Belegerfassung!L5674&lt;&gt;"",IF(Belegerfassung!J5674&lt;&gt;0,VLOOKUP(Belegerfassung!L5674,Abfrage!$A$2:$C$19,2,),VLOOKUP(Belegerfassung!L5674,Abfrage!$A$2:$C$19,3,)),"")))</f>
        <v/>
      </c>
      <c r="G5666" t="str">
        <f t="shared" si="264"/>
        <v/>
      </c>
      <c r="H5666" s="31" t="str">
        <f>IF(A5666&lt;&gt;"",-Belegerfassung!J5674+Belegerfassung!K5674,"")</f>
        <v/>
      </c>
      <c r="I5666" s="49" t="str">
        <f>IFERROR(IF(H5666&lt;&gt;"",Belegerfassung!L5674*100,""),IF(OR(Belegerfassung!L5674="Leistung EU - Erlöse",Belegerfassung!L5674="Lieferungen EU-Erlöse",Belegerfassung!L5674="EUST",Belegerfassung!L5674="Bauleistungen 20%")=TRUE,"",MID(Belegerfassung!L5674,4,2)))</f>
        <v/>
      </c>
      <c r="J5666" s="6" t="str">
        <f>IF(A5666&lt;&gt;"",LEFT(Belegerfassung!D5674,40),"")</f>
        <v/>
      </c>
      <c r="K5666" t="str">
        <f>IF(A5666&lt;&gt;"",VLOOKUP(D5666,Abfrage!$F$2:$G$21,2,FALSE),"")</f>
        <v/>
      </c>
      <c r="L5666" s="6" t="str">
        <f>IF(Belegerfassung!H5674&lt;&gt;"",Belegerfassung!H5674,"")</f>
        <v/>
      </c>
      <c r="M5666" t="str">
        <f>IFERROR(IF(Belegerfassung!E5674&lt;&gt;"",VLOOKUP(Belegerfassung!E5674,Abfrage!$L$2:$M$15,2,),""),"")</f>
        <v/>
      </c>
      <c r="N5666" t="str">
        <f t="shared" si="265"/>
        <v/>
      </c>
      <c r="O5666" t="str">
        <f t="shared" si="266"/>
        <v/>
      </c>
      <c r="P5666" t="str">
        <f>IF(Belegerfassung!G5674&lt;&gt;"",CONCATENATE(Belegerfassung!G5674,".pdf"),"")</f>
        <v/>
      </c>
    </row>
    <row r="5667" spans="1:16">
      <c r="A5667" t="str">
        <f>IF(Belegerfassung!C5675&lt;&gt;"",0,"")</f>
        <v/>
      </c>
      <c r="B5667" t="str">
        <f>IFERROR(VLOOKUP(Belegerfassung!I5675,Konten!A:D,2,FALSE),"")</f>
        <v/>
      </c>
      <c r="C5667" t="str">
        <f>IF(A5667&lt;&gt;"",TEXT(Belegerfassung!C5675,"TT.MM.JJJJ"),"")</f>
        <v/>
      </c>
      <c r="D5667" t="str">
        <f>IFERROR(VLOOKUP(Belegerfassung!A5675,Abfrage!$E$2:$F$20,2,FALSE),"")</f>
        <v/>
      </c>
      <c r="E5667" t="str">
        <f>IF(A5667&lt;&gt;"",Belegerfassung!B5675,"")</f>
        <v/>
      </c>
      <c r="F5667" t="str">
        <f>IF(Belegerfassung!L5675="","",IF(Belegerfassung!L5675&lt;&gt;"",IF(Belegerfassung!L5675&lt;&gt;"",IF(Belegerfassung!J5675&lt;&gt;0,VLOOKUP(Belegerfassung!L5675,Abfrage!$A$2:$C$19,2,),VLOOKUP(Belegerfassung!L5675,Abfrage!$A$2:$C$19,3,)),"")))</f>
        <v/>
      </c>
      <c r="G5667" t="str">
        <f t="shared" si="264"/>
        <v/>
      </c>
      <c r="H5667" s="31" t="str">
        <f>IF(A5667&lt;&gt;"",-Belegerfassung!J5675+Belegerfassung!K5675,"")</f>
        <v/>
      </c>
      <c r="I5667" s="49" t="str">
        <f>IFERROR(IF(H5667&lt;&gt;"",Belegerfassung!L5675*100,""),IF(OR(Belegerfassung!L5675="Leistung EU - Erlöse",Belegerfassung!L5675="Lieferungen EU-Erlöse",Belegerfassung!L5675="EUST",Belegerfassung!L5675="Bauleistungen 20%")=TRUE,"",MID(Belegerfassung!L5675,4,2)))</f>
        <v/>
      </c>
      <c r="J5667" s="6" t="str">
        <f>IF(A5667&lt;&gt;"",LEFT(Belegerfassung!D5675,40),"")</f>
        <v/>
      </c>
      <c r="K5667" t="str">
        <f>IF(A5667&lt;&gt;"",VLOOKUP(D5667,Abfrage!$F$2:$G$21,2,FALSE),"")</f>
        <v/>
      </c>
      <c r="L5667" s="6" t="str">
        <f>IF(Belegerfassung!H5675&lt;&gt;"",Belegerfassung!H5675,"")</f>
        <v/>
      </c>
      <c r="M5667" t="str">
        <f>IFERROR(IF(Belegerfassung!E5675&lt;&gt;"",VLOOKUP(Belegerfassung!E5675,Abfrage!$L$2:$M$15,2,),""),"")</f>
        <v/>
      </c>
      <c r="N5667" t="str">
        <f t="shared" si="265"/>
        <v/>
      </c>
      <c r="O5667" t="str">
        <f t="shared" si="266"/>
        <v/>
      </c>
      <c r="P5667" t="str">
        <f>IF(Belegerfassung!G5675&lt;&gt;"",CONCATENATE(Belegerfassung!G5675,".pdf"),"")</f>
        <v/>
      </c>
    </row>
    <row r="5668" spans="1:16">
      <c r="A5668" t="str">
        <f>IF(Belegerfassung!C5676&lt;&gt;"",0,"")</f>
        <v/>
      </c>
      <c r="B5668" t="str">
        <f>IFERROR(VLOOKUP(Belegerfassung!I5676,Konten!A:D,2,FALSE),"")</f>
        <v/>
      </c>
      <c r="C5668" t="str">
        <f>IF(A5668&lt;&gt;"",TEXT(Belegerfassung!C5676,"TT.MM.JJJJ"),"")</f>
        <v/>
      </c>
      <c r="D5668" t="str">
        <f>IFERROR(VLOOKUP(Belegerfassung!A5676,Abfrage!$E$2:$F$20,2,FALSE),"")</f>
        <v/>
      </c>
      <c r="E5668" t="str">
        <f>IF(A5668&lt;&gt;"",Belegerfassung!B5676,"")</f>
        <v/>
      </c>
      <c r="F5668" t="str">
        <f>IF(Belegerfassung!L5676="","",IF(Belegerfassung!L5676&lt;&gt;"",IF(Belegerfassung!L5676&lt;&gt;"",IF(Belegerfassung!J5676&lt;&gt;0,VLOOKUP(Belegerfassung!L5676,Abfrage!$A$2:$C$19,2,),VLOOKUP(Belegerfassung!L5676,Abfrage!$A$2:$C$19,3,)),"")))</f>
        <v/>
      </c>
      <c r="G5668" t="str">
        <f t="shared" si="264"/>
        <v/>
      </c>
      <c r="H5668" s="31" t="str">
        <f>IF(A5668&lt;&gt;"",-Belegerfassung!J5676+Belegerfassung!K5676,"")</f>
        <v/>
      </c>
      <c r="I5668" s="49" t="str">
        <f>IFERROR(IF(H5668&lt;&gt;"",Belegerfassung!L5676*100,""),IF(OR(Belegerfassung!L5676="Leistung EU - Erlöse",Belegerfassung!L5676="Lieferungen EU-Erlöse",Belegerfassung!L5676="EUST",Belegerfassung!L5676="Bauleistungen 20%")=TRUE,"",MID(Belegerfassung!L5676,4,2)))</f>
        <v/>
      </c>
      <c r="J5668" s="6" t="str">
        <f>IF(A5668&lt;&gt;"",LEFT(Belegerfassung!D5676,40),"")</f>
        <v/>
      </c>
      <c r="K5668" t="str">
        <f>IF(A5668&lt;&gt;"",VLOOKUP(D5668,Abfrage!$F$2:$G$21,2,FALSE),"")</f>
        <v/>
      </c>
      <c r="L5668" s="6" t="str">
        <f>IF(Belegerfassung!H5676&lt;&gt;"",Belegerfassung!H5676,"")</f>
        <v/>
      </c>
      <c r="M5668" t="str">
        <f>IFERROR(IF(Belegerfassung!E5676&lt;&gt;"",VLOOKUP(Belegerfassung!E5676,Abfrage!$L$2:$M$15,2,),""),"")</f>
        <v/>
      </c>
      <c r="N5668" t="str">
        <f t="shared" si="265"/>
        <v/>
      </c>
      <c r="O5668" t="str">
        <f t="shared" si="266"/>
        <v/>
      </c>
      <c r="P5668" t="str">
        <f>IF(Belegerfassung!G5676&lt;&gt;"",CONCATENATE(Belegerfassung!G5676,".pdf"),"")</f>
        <v/>
      </c>
    </row>
    <row r="5669" spans="1:16">
      <c r="A5669" t="str">
        <f>IF(Belegerfassung!C5677&lt;&gt;"",0,"")</f>
        <v/>
      </c>
      <c r="B5669" t="str">
        <f>IFERROR(VLOOKUP(Belegerfassung!I5677,Konten!A:D,2,FALSE),"")</f>
        <v/>
      </c>
      <c r="C5669" t="str">
        <f>IF(A5669&lt;&gt;"",TEXT(Belegerfassung!C5677,"TT.MM.JJJJ"),"")</f>
        <v/>
      </c>
      <c r="D5669" t="str">
        <f>IFERROR(VLOOKUP(Belegerfassung!A5677,Abfrage!$E$2:$F$20,2,FALSE),"")</f>
        <v/>
      </c>
      <c r="E5669" t="str">
        <f>IF(A5669&lt;&gt;"",Belegerfassung!B5677,"")</f>
        <v/>
      </c>
      <c r="F5669" t="str">
        <f>IF(Belegerfassung!L5677="","",IF(Belegerfassung!L5677&lt;&gt;"",IF(Belegerfassung!L5677&lt;&gt;"",IF(Belegerfassung!J5677&lt;&gt;0,VLOOKUP(Belegerfassung!L5677,Abfrage!$A$2:$C$19,2,),VLOOKUP(Belegerfassung!L5677,Abfrage!$A$2:$C$19,3,)),"")))</f>
        <v/>
      </c>
      <c r="G5669" t="str">
        <f t="shared" si="264"/>
        <v/>
      </c>
      <c r="H5669" s="31" t="str">
        <f>IF(A5669&lt;&gt;"",-Belegerfassung!J5677+Belegerfassung!K5677,"")</f>
        <v/>
      </c>
      <c r="I5669" s="49" t="str">
        <f>IFERROR(IF(H5669&lt;&gt;"",Belegerfassung!L5677*100,""),IF(OR(Belegerfassung!L5677="Leistung EU - Erlöse",Belegerfassung!L5677="Lieferungen EU-Erlöse",Belegerfassung!L5677="EUST",Belegerfassung!L5677="Bauleistungen 20%")=TRUE,"",MID(Belegerfassung!L5677,4,2)))</f>
        <v/>
      </c>
      <c r="J5669" s="6" t="str">
        <f>IF(A5669&lt;&gt;"",LEFT(Belegerfassung!D5677,40),"")</f>
        <v/>
      </c>
      <c r="K5669" t="str">
        <f>IF(A5669&lt;&gt;"",VLOOKUP(D5669,Abfrage!$F$2:$G$21,2,FALSE),"")</f>
        <v/>
      </c>
      <c r="L5669" s="6" t="str">
        <f>IF(Belegerfassung!H5677&lt;&gt;"",Belegerfassung!H5677,"")</f>
        <v/>
      </c>
      <c r="M5669" t="str">
        <f>IFERROR(IF(Belegerfassung!E5677&lt;&gt;"",VLOOKUP(Belegerfassung!E5677,Abfrage!$L$2:$M$15,2,),""),"")</f>
        <v/>
      </c>
      <c r="N5669" t="str">
        <f t="shared" si="265"/>
        <v/>
      </c>
      <c r="O5669" t="str">
        <f t="shared" si="266"/>
        <v/>
      </c>
      <c r="P5669" t="str">
        <f>IF(Belegerfassung!G5677&lt;&gt;"",CONCATENATE(Belegerfassung!G5677,".pdf"),"")</f>
        <v/>
      </c>
    </row>
    <row r="5670" spans="1:16">
      <c r="A5670" t="str">
        <f>IF(Belegerfassung!C5678&lt;&gt;"",0,"")</f>
        <v/>
      </c>
      <c r="B5670" t="str">
        <f>IFERROR(VLOOKUP(Belegerfassung!I5678,Konten!A:D,2,FALSE),"")</f>
        <v/>
      </c>
      <c r="C5670" t="str">
        <f>IF(A5670&lt;&gt;"",TEXT(Belegerfassung!C5678,"TT.MM.JJJJ"),"")</f>
        <v/>
      </c>
      <c r="D5670" t="str">
        <f>IFERROR(VLOOKUP(Belegerfassung!A5678,Abfrage!$E$2:$F$20,2,FALSE),"")</f>
        <v/>
      </c>
      <c r="E5670" t="str">
        <f>IF(A5670&lt;&gt;"",Belegerfassung!B5678,"")</f>
        <v/>
      </c>
      <c r="F5670" t="str">
        <f>IF(Belegerfassung!L5678="","",IF(Belegerfassung!L5678&lt;&gt;"",IF(Belegerfassung!L5678&lt;&gt;"",IF(Belegerfassung!J5678&lt;&gt;0,VLOOKUP(Belegerfassung!L5678,Abfrage!$A$2:$C$19,2,),VLOOKUP(Belegerfassung!L5678,Abfrage!$A$2:$C$19,3,)),"")))</f>
        <v/>
      </c>
      <c r="G5670" t="str">
        <f t="shared" si="264"/>
        <v/>
      </c>
      <c r="H5670" s="31" t="str">
        <f>IF(A5670&lt;&gt;"",-Belegerfassung!J5678+Belegerfassung!K5678,"")</f>
        <v/>
      </c>
      <c r="I5670" s="49" t="str">
        <f>IFERROR(IF(H5670&lt;&gt;"",Belegerfassung!L5678*100,""),IF(OR(Belegerfassung!L5678="Leistung EU - Erlöse",Belegerfassung!L5678="Lieferungen EU-Erlöse",Belegerfassung!L5678="EUST",Belegerfassung!L5678="Bauleistungen 20%")=TRUE,"",MID(Belegerfassung!L5678,4,2)))</f>
        <v/>
      </c>
      <c r="J5670" s="6" t="str">
        <f>IF(A5670&lt;&gt;"",LEFT(Belegerfassung!D5678,40),"")</f>
        <v/>
      </c>
      <c r="K5670" t="str">
        <f>IF(A5670&lt;&gt;"",VLOOKUP(D5670,Abfrage!$F$2:$G$21,2,FALSE),"")</f>
        <v/>
      </c>
      <c r="L5670" s="6" t="str">
        <f>IF(Belegerfassung!H5678&lt;&gt;"",Belegerfassung!H5678,"")</f>
        <v/>
      </c>
      <c r="M5670" t="str">
        <f>IFERROR(IF(Belegerfassung!E5678&lt;&gt;"",VLOOKUP(Belegerfassung!E5678,Abfrage!$L$2:$M$15,2,),""),"")</f>
        <v/>
      </c>
      <c r="N5670" t="str">
        <f t="shared" si="265"/>
        <v/>
      </c>
      <c r="O5670" t="str">
        <f t="shared" si="266"/>
        <v/>
      </c>
      <c r="P5670" t="str">
        <f>IF(Belegerfassung!G5678&lt;&gt;"",CONCATENATE(Belegerfassung!G5678,".pdf"),"")</f>
        <v/>
      </c>
    </row>
    <row r="5671" spans="1:16">
      <c r="A5671" t="str">
        <f>IF(Belegerfassung!C5679&lt;&gt;"",0,"")</f>
        <v/>
      </c>
      <c r="B5671" t="str">
        <f>IFERROR(VLOOKUP(Belegerfassung!I5679,Konten!A:D,2,FALSE),"")</f>
        <v/>
      </c>
      <c r="C5671" t="str">
        <f>IF(A5671&lt;&gt;"",TEXT(Belegerfassung!C5679,"TT.MM.JJJJ"),"")</f>
        <v/>
      </c>
      <c r="D5671" t="str">
        <f>IFERROR(VLOOKUP(Belegerfassung!A5679,Abfrage!$E$2:$F$20,2,FALSE),"")</f>
        <v/>
      </c>
      <c r="E5671" t="str">
        <f>IF(A5671&lt;&gt;"",Belegerfassung!B5679,"")</f>
        <v/>
      </c>
      <c r="F5671" t="str">
        <f>IF(Belegerfassung!L5679="","",IF(Belegerfassung!L5679&lt;&gt;"",IF(Belegerfassung!L5679&lt;&gt;"",IF(Belegerfassung!J5679&lt;&gt;0,VLOOKUP(Belegerfassung!L5679,Abfrage!$A$2:$C$19,2,),VLOOKUP(Belegerfassung!L5679,Abfrage!$A$2:$C$19,3,)),"")))</f>
        <v/>
      </c>
      <c r="G5671" t="str">
        <f t="shared" si="264"/>
        <v/>
      </c>
      <c r="H5671" s="31" t="str">
        <f>IF(A5671&lt;&gt;"",-Belegerfassung!J5679+Belegerfassung!K5679,"")</f>
        <v/>
      </c>
      <c r="I5671" s="49" t="str">
        <f>IFERROR(IF(H5671&lt;&gt;"",Belegerfassung!L5679*100,""),IF(OR(Belegerfassung!L5679="Leistung EU - Erlöse",Belegerfassung!L5679="Lieferungen EU-Erlöse",Belegerfassung!L5679="EUST",Belegerfassung!L5679="Bauleistungen 20%")=TRUE,"",MID(Belegerfassung!L5679,4,2)))</f>
        <v/>
      </c>
      <c r="J5671" s="6" t="str">
        <f>IF(A5671&lt;&gt;"",LEFT(Belegerfassung!D5679,40),"")</f>
        <v/>
      </c>
      <c r="K5671" t="str">
        <f>IF(A5671&lt;&gt;"",VLOOKUP(D5671,Abfrage!$F$2:$G$21,2,FALSE),"")</f>
        <v/>
      </c>
      <c r="L5671" s="6" t="str">
        <f>IF(Belegerfassung!H5679&lt;&gt;"",Belegerfassung!H5679,"")</f>
        <v/>
      </c>
      <c r="M5671" t="str">
        <f>IFERROR(IF(Belegerfassung!E5679&lt;&gt;"",VLOOKUP(Belegerfassung!E5679,Abfrage!$L$2:$M$15,2,),""),"")</f>
        <v/>
      </c>
      <c r="N5671" t="str">
        <f t="shared" si="265"/>
        <v/>
      </c>
      <c r="O5671" t="str">
        <f t="shared" si="266"/>
        <v/>
      </c>
      <c r="P5671" t="str">
        <f>IF(Belegerfassung!G5679&lt;&gt;"",CONCATENATE(Belegerfassung!G5679,".pdf"),"")</f>
        <v/>
      </c>
    </row>
    <row r="5672" spans="1:16">
      <c r="A5672" t="str">
        <f>IF(Belegerfassung!C5680&lt;&gt;"",0,"")</f>
        <v/>
      </c>
      <c r="B5672" t="str">
        <f>IFERROR(VLOOKUP(Belegerfassung!I5680,Konten!A:D,2,FALSE),"")</f>
        <v/>
      </c>
      <c r="C5672" t="str">
        <f>IF(A5672&lt;&gt;"",TEXT(Belegerfassung!C5680,"TT.MM.JJJJ"),"")</f>
        <v/>
      </c>
      <c r="D5672" t="str">
        <f>IFERROR(VLOOKUP(Belegerfassung!A5680,Abfrage!$E$2:$F$20,2,FALSE),"")</f>
        <v/>
      </c>
      <c r="E5672" t="str">
        <f>IF(A5672&lt;&gt;"",Belegerfassung!B5680,"")</f>
        <v/>
      </c>
      <c r="F5672" t="str">
        <f>IF(Belegerfassung!L5680="","",IF(Belegerfassung!L5680&lt;&gt;"",IF(Belegerfassung!L5680&lt;&gt;"",IF(Belegerfassung!J5680&lt;&gt;0,VLOOKUP(Belegerfassung!L5680,Abfrage!$A$2:$C$19,2,),VLOOKUP(Belegerfassung!L5680,Abfrage!$A$2:$C$19,3,)),"")))</f>
        <v/>
      </c>
      <c r="G5672" t="str">
        <f t="shared" si="264"/>
        <v/>
      </c>
      <c r="H5672" s="31" t="str">
        <f>IF(A5672&lt;&gt;"",-Belegerfassung!J5680+Belegerfassung!K5680,"")</f>
        <v/>
      </c>
      <c r="I5672" s="49" t="str">
        <f>IFERROR(IF(H5672&lt;&gt;"",Belegerfassung!L5680*100,""),IF(OR(Belegerfassung!L5680="Leistung EU - Erlöse",Belegerfassung!L5680="Lieferungen EU-Erlöse",Belegerfassung!L5680="EUST",Belegerfassung!L5680="Bauleistungen 20%")=TRUE,"",MID(Belegerfassung!L5680,4,2)))</f>
        <v/>
      </c>
      <c r="J5672" s="6" t="str">
        <f>IF(A5672&lt;&gt;"",LEFT(Belegerfassung!D5680,40),"")</f>
        <v/>
      </c>
      <c r="K5672" t="str">
        <f>IF(A5672&lt;&gt;"",VLOOKUP(D5672,Abfrage!$F$2:$G$21,2,FALSE),"")</f>
        <v/>
      </c>
      <c r="L5672" s="6" t="str">
        <f>IF(Belegerfassung!H5680&lt;&gt;"",Belegerfassung!H5680,"")</f>
        <v/>
      </c>
      <c r="M5672" t="str">
        <f>IFERROR(IF(Belegerfassung!E5680&lt;&gt;"",VLOOKUP(Belegerfassung!E5680,Abfrage!$L$2:$M$15,2,),""),"")</f>
        <v/>
      </c>
      <c r="N5672" t="str">
        <f t="shared" si="265"/>
        <v/>
      </c>
      <c r="O5672" t="str">
        <f t="shared" si="266"/>
        <v/>
      </c>
      <c r="P5672" t="str">
        <f>IF(Belegerfassung!G5680&lt;&gt;"",CONCATENATE(Belegerfassung!G5680,".pdf"),"")</f>
        <v/>
      </c>
    </row>
    <row r="5673" spans="1:16">
      <c r="A5673" t="str">
        <f>IF(Belegerfassung!C5681&lt;&gt;"",0,"")</f>
        <v/>
      </c>
      <c r="B5673" t="str">
        <f>IFERROR(VLOOKUP(Belegerfassung!I5681,Konten!A:D,2,FALSE),"")</f>
        <v/>
      </c>
      <c r="C5673" t="str">
        <f>IF(A5673&lt;&gt;"",TEXT(Belegerfassung!C5681,"TT.MM.JJJJ"),"")</f>
        <v/>
      </c>
      <c r="D5673" t="str">
        <f>IFERROR(VLOOKUP(Belegerfassung!A5681,Abfrage!$E$2:$F$20,2,FALSE),"")</f>
        <v/>
      </c>
      <c r="E5673" t="str">
        <f>IF(A5673&lt;&gt;"",Belegerfassung!B5681,"")</f>
        <v/>
      </c>
      <c r="F5673" t="str">
        <f>IF(Belegerfassung!L5681="","",IF(Belegerfassung!L5681&lt;&gt;"",IF(Belegerfassung!L5681&lt;&gt;"",IF(Belegerfassung!J5681&lt;&gt;0,VLOOKUP(Belegerfassung!L5681,Abfrage!$A$2:$C$19,2,),VLOOKUP(Belegerfassung!L5681,Abfrage!$A$2:$C$19,3,)),"")))</f>
        <v/>
      </c>
      <c r="G5673" t="str">
        <f t="shared" si="264"/>
        <v/>
      </c>
      <c r="H5673" s="31" t="str">
        <f>IF(A5673&lt;&gt;"",-Belegerfassung!J5681+Belegerfassung!K5681,"")</f>
        <v/>
      </c>
      <c r="I5673" s="49" t="str">
        <f>IFERROR(IF(H5673&lt;&gt;"",Belegerfassung!L5681*100,""),IF(OR(Belegerfassung!L5681="Leistung EU - Erlöse",Belegerfassung!L5681="Lieferungen EU-Erlöse",Belegerfassung!L5681="EUST",Belegerfassung!L5681="Bauleistungen 20%")=TRUE,"",MID(Belegerfassung!L5681,4,2)))</f>
        <v/>
      </c>
      <c r="J5673" s="6" t="str">
        <f>IF(A5673&lt;&gt;"",LEFT(Belegerfassung!D5681,40),"")</f>
        <v/>
      </c>
      <c r="K5673" t="str">
        <f>IF(A5673&lt;&gt;"",VLOOKUP(D5673,Abfrage!$F$2:$G$21,2,FALSE),"")</f>
        <v/>
      </c>
      <c r="L5673" s="6" t="str">
        <f>IF(Belegerfassung!H5681&lt;&gt;"",Belegerfassung!H5681,"")</f>
        <v/>
      </c>
      <c r="M5673" t="str">
        <f>IFERROR(IF(Belegerfassung!E5681&lt;&gt;"",VLOOKUP(Belegerfassung!E5681,Abfrage!$L$2:$M$15,2,),""),"")</f>
        <v/>
      </c>
      <c r="N5673" t="str">
        <f t="shared" si="265"/>
        <v/>
      </c>
      <c r="O5673" t="str">
        <f t="shared" si="266"/>
        <v/>
      </c>
      <c r="P5673" t="str">
        <f>IF(Belegerfassung!G5681&lt;&gt;"",CONCATENATE(Belegerfassung!G5681,".pdf"),"")</f>
        <v/>
      </c>
    </row>
    <row r="5674" spans="1:16">
      <c r="A5674" t="str">
        <f>IF(Belegerfassung!C5682&lt;&gt;"",0,"")</f>
        <v/>
      </c>
      <c r="B5674" t="str">
        <f>IFERROR(VLOOKUP(Belegerfassung!I5682,Konten!A:D,2,FALSE),"")</f>
        <v/>
      </c>
      <c r="C5674" t="str">
        <f>IF(A5674&lt;&gt;"",TEXT(Belegerfassung!C5682,"TT.MM.JJJJ"),"")</f>
        <v/>
      </c>
      <c r="D5674" t="str">
        <f>IFERROR(VLOOKUP(Belegerfassung!A5682,Abfrage!$E$2:$F$20,2,FALSE),"")</f>
        <v/>
      </c>
      <c r="E5674" t="str">
        <f>IF(A5674&lt;&gt;"",Belegerfassung!B5682,"")</f>
        <v/>
      </c>
      <c r="F5674" t="str">
        <f>IF(Belegerfassung!L5682="","",IF(Belegerfassung!L5682&lt;&gt;"",IF(Belegerfassung!L5682&lt;&gt;"",IF(Belegerfassung!J5682&lt;&gt;0,VLOOKUP(Belegerfassung!L5682,Abfrage!$A$2:$C$19,2,),VLOOKUP(Belegerfassung!L5682,Abfrage!$A$2:$C$19,3,)),"")))</f>
        <v/>
      </c>
      <c r="G5674" t="str">
        <f t="shared" si="264"/>
        <v/>
      </c>
      <c r="H5674" s="31" t="str">
        <f>IF(A5674&lt;&gt;"",-Belegerfassung!J5682+Belegerfassung!K5682,"")</f>
        <v/>
      </c>
      <c r="I5674" s="49" t="str">
        <f>IFERROR(IF(H5674&lt;&gt;"",Belegerfassung!L5682*100,""),IF(OR(Belegerfassung!L5682="Leistung EU - Erlöse",Belegerfassung!L5682="Lieferungen EU-Erlöse",Belegerfassung!L5682="EUST",Belegerfassung!L5682="Bauleistungen 20%")=TRUE,"",MID(Belegerfassung!L5682,4,2)))</f>
        <v/>
      </c>
      <c r="J5674" s="6" t="str">
        <f>IF(A5674&lt;&gt;"",LEFT(Belegerfassung!D5682,40),"")</f>
        <v/>
      </c>
      <c r="K5674" t="str">
        <f>IF(A5674&lt;&gt;"",VLOOKUP(D5674,Abfrage!$F$2:$G$21,2,FALSE),"")</f>
        <v/>
      </c>
      <c r="L5674" s="6" t="str">
        <f>IF(Belegerfassung!H5682&lt;&gt;"",Belegerfassung!H5682,"")</f>
        <v/>
      </c>
      <c r="M5674" t="str">
        <f>IFERROR(IF(Belegerfassung!E5682&lt;&gt;"",VLOOKUP(Belegerfassung!E5682,Abfrage!$L$2:$M$15,2,),""),"")</f>
        <v/>
      </c>
      <c r="N5674" t="str">
        <f t="shared" si="265"/>
        <v/>
      </c>
      <c r="O5674" t="str">
        <f t="shared" si="266"/>
        <v/>
      </c>
      <c r="P5674" t="str">
        <f>IF(Belegerfassung!G5682&lt;&gt;"",CONCATENATE(Belegerfassung!G5682,".pdf"),"")</f>
        <v/>
      </c>
    </row>
    <row r="5675" spans="1:16">
      <c r="A5675" t="str">
        <f>IF(Belegerfassung!C5683&lt;&gt;"",0,"")</f>
        <v/>
      </c>
      <c r="B5675" t="str">
        <f>IFERROR(VLOOKUP(Belegerfassung!I5683,Konten!A:D,2,FALSE),"")</f>
        <v/>
      </c>
      <c r="C5675" t="str">
        <f>IF(A5675&lt;&gt;"",TEXT(Belegerfassung!C5683,"TT.MM.JJJJ"),"")</f>
        <v/>
      </c>
      <c r="D5675" t="str">
        <f>IFERROR(VLOOKUP(Belegerfassung!A5683,Abfrage!$E$2:$F$20,2,FALSE),"")</f>
        <v/>
      </c>
      <c r="E5675" t="str">
        <f>IF(A5675&lt;&gt;"",Belegerfassung!B5683,"")</f>
        <v/>
      </c>
      <c r="F5675" t="str">
        <f>IF(Belegerfassung!L5683="","",IF(Belegerfassung!L5683&lt;&gt;"",IF(Belegerfassung!L5683&lt;&gt;"",IF(Belegerfassung!J5683&lt;&gt;0,VLOOKUP(Belegerfassung!L5683,Abfrage!$A$2:$C$19,2,),VLOOKUP(Belegerfassung!L5683,Abfrage!$A$2:$C$19,3,)),"")))</f>
        <v/>
      </c>
      <c r="G5675" t="str">
        <f t="shared" si="264"/>
        <v/>
      </c>
      <c r="H5675" s="31" t="str">
        <f>IF(A5675&lt;&gt;"",-Belegerfassung!J5683+Belegerfassung!K5683,"")</f>
        <v/>
      </c>
      <c r="I5675" s="49" t="str">
        <f>IFERROR(IF(H5675&lt;&gt;"",Belegerfassung!L5683*100,""),IF(OR(Belegerfassung!L5683="Leistung EU - Erlöse",Belegerfassung!L5683="Lieferungen EU-Erlöse",Belegerfassung!L5683="EUST",Belegerfassung!L5683="Bauleistungen 20%")=TRUE,"",MID(Belegerfassung!L5683,4,2)))</f>
        <v/>
      </c>
      <c r="J5675" s="6" t="str">
        <f>IF(A5675&lt;&gt;"",LEFT(Belegerfassung!D5683,40),"")</f>
        <v/>
      </c>
      <c r="K5675" t="str">
        <f>IF(A5675&lt;&gt;"",VLOOKUP(D5675,Abfrage!$F$2:$G$21,2,FALSE),"")</f>
        <v/>
      </c>
      <c r="L5675" s="6" t="str">
        <f>IF(Belegerfassung!H5683&lt;&gt;"",Belegerfassung!H5683,"")</f>
        <v/>
      </c>
      <c r="M5675" t="str">
        <f>IFERROR(IF(Belegerfassung!E5683&lt;&gt;"",VLOOKUP(Belegerfassung!E5683,Abfrage!$L$2:$M$15,2,),""),"")</f>
        <v/>
      </c>
      <c r="N5675" t="str">
        <f t="shared" si="265"/>
        <v/>
      </c>
      <c r="O5675" t="str">
        <f t="shared" si="266"/>
        <v/>
      </c>
      <c r="P5675" t="str">
        <f>IF(Belegerfassung!G5683&lt;&gt;"",CONCATENATE(Belegerfassung!G5683,".pdf"),"")</f>
        <v/>
      </c>
    </row>
    <row r="5676" spans="1:16">
      <c r="A5676" t="str">
        <f>IF(Belegerfassung!C5684&lt;&gt;"",0,"")</f>
        <v/>
      </c>
      <c r="B5676" t="str">
        <f>IFERROR(VLOOKUP(Belegerfassung!I5684,Konten!A:D,2,FALSE),"")</f>
        <v/>
      </c>
      <c r="C5676" t="str">
        <f>IF(A5676&lt;&gt;"",TEXT(Belegerfassung!C5684,"TT.MM.JJJJ"),"")</f>
        <v/>
      </c>
      <c r="D5676" t="str">
        <f>IFERROR(VLOOKUP(Belegerfassung!A5684,Abfrage!$E$2:$F$20,2,FALSE),"")</f>
        <v/>
      </c>
      <c r="E5676" t="str">
        <f>IF(A5676&lt;&gt;"",Belegerfassung!B5684,"")</f>
        <v/>
      </c>
      <c r="F5676" t="str">
        <f>IF(Belegerfassung!L5684="","",IF(Belegerfassung!L5684&lt;&gt;"",IF(Belegerfassung!L5684&lt;&gt;"",IF(Belegerfassung!J5684&lt;&gt;0,VLOOKUP(Belegerfassung!L5684,Abfrage!$A$2:$C$19,2,),VLOOKUP(Belegerfassung!L5684,Abfrage!$A$2:$C$19,3,)),"")))</f>
        <v/>
      </c>
      <c r="G5676" t="str">
        <f t="shared" si="264"/>
        <v/>
      </c>
      <c r="H5676" s="31" t="str">
        <f>IF(A5676&lt;&gt;"",-Belegerfassung!J5684+Belegerfassung!K5684,"")</f>
        <v/>
      </c>
      <c r="I5676" s="49" t="str">
        <f>IFERROR(IF(H5676&lt;&gt;"",Belegerfassung!L5684*100,""),IF(OR(Belegerfassung!L5684="Leistung EU - Erlöse",Belegerfassung!L5684="Lieferungen EU-Erlöse",Belegerfassung!L5684="EUST",Belegerfassung!L5684="Bauleistungen 20%")=TRUE,"",MID(Belegerfassung!L5684,4,2)))</f>
        <v/>
      </c>
      <c r="J5676" s="6" t="str">
        <f>IF(A5676&lt;&gt;"",LEFT(Belegerfassung!D5684,40),"")</f>
        <v/>
      </c>
      <c r="K5676" t="str">
        <f>IF(A5676&lt;&gt;"",VLOOKUP(D5676,Abfrage!$F$2:$G$21,2,FALSE),"")</f>
        <v/>
      </c>
      <c r="L5676" s="6" t="str">
        <f>IF(Belegerfassung!H5684&lt;&gt;"",Belegerfassung!H5684,"")</f>
        <v/>
      </c>
      <c r="M5676" t="str">
        <f>IFERROR(IF(Belegerfassung!E5684&lt;&gt;"",VLOOKUP(Belegerfassung!E5684,Abfrage!$L$2:$M$15,2,),""),"")</f>
        <v/>
      </c>
      <c r="N5676" t="str">
        <f t="shared" si="265"/>
        <v/>
      </c>
      <c r="O5676" t="str">
        <f t="shared" si="266"/>
        <v/>
      </c>
      <c r="P5676" t="str">
        <f>IF(Belegerfassung!G5684&lt;&gt;"",CONCATENATE(Belegerfassung!G5684,".pdf"),"")</f>
        <v/>
      </c>
    </row>
    <row r="5677" spans="1:16">
      <c r="A5677" t="str">
        <f>IF(Belegerfassung!C5685&lt;&gt;"",0,"")</f>
        <v/>
      </c>
      <c r="B5677" t="str">
        <f>IFERROR(VLOOKUP(Belegerfassung!I5685,Konten!A:D,2,FALSE),"")</f>
        <v/>
      </c>
      <c r="C5677" t="str">
        <f>IF(A5677&lt;&gt;"",TEXT(Belegerfassung!C5685,"TT.MM.JJJJ"),"")</f>
        <v/>
      </c>
      <c r="D5677" t="str">
        <f>IFERROR(VLOOKUP(Belegerfassung!A5685,Abfrage!$E$2:$F$20,2,FALSE),"")</f>
        <v/>
      </c>
      <c r="E5677" t="str">
        <f>IF(A5677&lt;&gt;"",Belegerfassung!B5685,"")</f>
        <v/>
      </c>
      <c r="F5677" t="str">
        <f>IF(Belegerfassung!L5685="","",IF(Belegerfassung!L5685&lt;&gt;"",IF(Belegerfassung!L5685&lt;&gt;"",IF(Belegerfassung!J5685&lt;&gt;0,VLOOKUP(Belegerfassung!L5685,Abfrage!$A$2:$C$19,2,),VLOOKUP(Belegerfassung!L5685,Abfrage!$A$2:$C$19,3,)),"")))</f>
        <v/>
      </c>
      <c r="G5677" t="str">
        <f t="shared" si="264"/>
        <v/>
      </c>
      <c r="H5677" s="31" t="str">
        <f>IF(A5677&lt;&gt;"",-Belegerfassung!J5685+Belegerfassung!K5685,"")</f>
        <v/>
      </c>
      <c r="I5677" s="49" t="str">
        <f>IFERROR(IF(H5677&lt;&gt;"",Belegerfassung!L5685*100,""),IF(OR(Belegerfassung!L5685="Leistung EU - Erlöse",Belegerfassung!L5685="Lieferungen EU-Erlöse",Belegerfassung!L5685="EUST",Belegerfassung!L5685="Bauleistungen 20%")=TRUE,"",MID(Belegerfassung!L5685,4,2)))</f>
        <v/>
      </c>
      <c r="J5677" s="6" t="str">
        <f>IF(A5677&lt;&gt;"",LEFT(Belegerfassung!D5685,40),"")</f>
        <v/>
      </c>
      <c r="K5677" t="str">
        <f>IF(A5677&lt;&gt;"",VLOOKUP(D5677,Abfrage!$F$2:$G$21,2,FALSE),"")</f>
        <v/>
      </c>
      <c r="L5677" s="6" t="str">
        <f>IF(Belegerfassung!H5685&lt;&gt;"",Belegerfassung!H5685,"")</f>
        <v/>
      </c>
      <c r="M5677" t="str">
        <f>IFERROR(IF(Belegerfassung!E5685&lt;&gt;"",VLOOKUP(Belegerfassung!E5685,Abfrage!$L$2:$M$15,2,),""),"")</f>
        <v/>
      </c>
      <c r="N5677" t="str">
        <f t="shared" si="265"/>
        <v/>
      </c>
      <c r="O5677" t="str">
        <f t="shared" si="266"/>
        <v/>
      </c>
      <c r="P5677" t="str">
        <f>IF(Belegerfassung!G5685&lt;&gt;"",CONCATENATE(Belegerfassung!G5685,".pdf"),"")</f>
        <v/>
      </c>
    </row>
    <row r="5678" spans="1:16">
      <c r="A5678" t="str">
        <f>IF(Belegerfassung!C5686&lt;&gt;"",0,"")</f>
        <v/>
      </c>
      <c r="B5678" t="str">
        <f>IFERROR(VLOOKUP(Belegerfassung!I5686,Konten!A:D,2,FALSE),"")</f>
        <v/>
      </c>
      <c r="C5678" t="str">
        <f>IF(A5678&lt;&gt;"",TEXT(Belegerfassung!C5686,"TT.MM.JJJJ"),"")</f>
        <v/>
      </c>
      <c r="D5678" t="str">
        <f>IFERROR(VLOOKUP(Belegerfassung!A5686,Abfrage!$E$2:$F$20,2,FALSE),"")</f>
        <v/>
      </c>
      <c r="E5678" t="str">
        <f>IF(A5678&lt;&gt;"",Belegerfassung!B5686,"")</f>
        <v/>
      </c>
      <c r="F5678" t="str">
        <f>IF(Belegerfassung!L5686="","",IF(Belegerfassung!L5686&lt;&gt;"",IF(Belegerfassung!L5686&lt;&gt;"",IF(Belegerfassung!J5686&lt;&gt;0,VLOOKUP(Belegerfassung!L5686,Abfrage!$A$2:$C$19,2,),VLOOKUP(Belegerfassung!L5686,Abfrage!$A$2:$C$19,3,)),"")))</f>
        <v/>
      </c>
      <c r="G5678" t="str">
        <f t="shared" si="264"/>
        <v/>
      </c>
      <c r="H5678" s="31" t="str">
        <f>IF(A5678&lt;&gt;"",-Belegerfassung!J5686+Belegerfassung!K5686,"")</f>
        <v/>
      </c>
      <c r="I5678" s="49" t="str">
        <f>IFERROR(IF(H5678&lt;&gt;"",Belegerfassung!L5686*100,""),IF(OR(Belegerfassung!L5686="Leistung EU - Erlöse",Belegerfassung!L5686="Lieferungen EU-Erlöse",Belegerfassung!L5686="EUST",Belegerfassung!L5686="Bauleistungen 20%")=TRUE,"",MID(Belegerfassung!L5686,4,2)))</f>
        <v/>
      </c>
      <c r="J5678" s="6" t="str">
        <f>IF(A5678&lt;&gt;"",LEFT(Belegerfassung!D5686,40),"")</f>
        <v/>
      </c>
      <c r="K5678" t="str">
        <f>IF(A5678&lt;&gt;"",VLOOKUP(D5678,Abfrage!$F$2:$G$21,2,FALSE),"")</f>
        <v/>
      </c>
      <c r="L5678" s="6" t="str">
        <f>IF(Belegerfassung!H5686&lt;&gt;"",Belegerfassung!H5686,"")</f>
        <v/>
      </c>
      <c r="M5678" t="str">
        <f>IFERROR(IF(Belegerfassung!E5686&lt;&gt;"",VLOOKUP(Belegerfassung!E5686,Abfrage!$L$2:$M$15,2,),""),"")</f>
        <v/>
      </c>
      <c r="N5678" t="str">
        <f t="shared" si="265"/>
        <v/>
      </c>
      <c r="O5678" t="str">
        <f t="shared" si="266"/>
        <v/>
      </c>
      <c r="P5678" t="str">
        <f>IF(Belegerfassung!G5686&lt;&gt;"",CONCATENATE(Belegerfassung!G5686,".pdf"),"")</f>
        <v/>
      </c>
    </row>
    <row r="5679" spans="1:16">
      <c r="A5679" t="str">
        <f>IF(Belegerfassung!C5687&lt;&gt;"",0,"")</f>
        <v/>
      </c>
      <c r="B5679" t="str">
        <f>IFERROR(VLOOKUP(Belegerfassung!I5687,Konten!A:D,2,FALSE),"")</f>
        <v/>
      </c>
      <c r="C5679" t="str">
        <f>IF(A5679&lt;&gt;"",TEXT(Belegerfassung!C5687,"TT.MM.JJJJ"),"")</f>
        <v/>
      </c>
      <c r="D5679" t="str">
        <f>IFERROR(VLOOKUP(Belegerfassung!A5687,Abfrage!$E$2:$F$20,2,FALSE),"")</f>
        <v/>
      </c>
      <c r="E5679" t="str">
        <f>IF(A5679&lt;&gt;"",Belegerfassung!B5687,"")</f>
        <v/>
      </c>
      <c r="F5679" t="str">
        <f>IF(Belegerfassung!L5687="","",IF(Belegerfassung!L5687&lt;&gt;"",IF(Belegerfassung!L5687&lt;&gt;"",IF(Belegerfassung!J5687&lt;&gt;0,VLOOKUP(Belegerfassung!L5687,Abfrage!$A$2:$C$19,2,),VLOOKUP(Belegerfassung!L5687,Abfrage!$A$2:$C$19,3,)),"")))</f>
        <v/>
      </c>
      <c r="G5679" t="str">
        <f t="shared" si="264"/>
        <v/>
      </c>
      <c r="H5679" s="31" t="str">
        <f>IF(A5679&lt;&gt;"",-Belegerfassung!J5687+Belegerfassung!K5687,"")</f>
        <v/>
      </c>
      <c r="I5679" s="49" t="str">
        <f>IFERROR(IF(H5679&lt;&gt;"",Belegerfassung!L5687*100,""),IF(OR(Belegerfassung!L5687="Leistung EU - Erlöse",Belegerfassung!L5687="Lieferungen EU-Erlöse",Belegerfassung!L5687="EUST",Belegerfassung!L5687="Bauleistungen 20%")=TRUE,"",MID(Belegerfassung!L5687,4,2)))</f>
        <v/>
      </c>
      <c r="J5679" s="6" t="str">
        <f>IF(A5679&lt;&gt;"",LEFT(Belegerfassung!D5687,40),"")</f>
        <v/>
      </c>
      <c r="K5679" t="str">
        <f>IF(A5679&lt;&gt;"",VLOOKUP(D5679,Abfrage!$F$2:$G$21,2,FALSE),"")</f>
        <v/>
      </c>
      <c r="L5679" s="6" t="str">
        <f>IF(Belegerfassung!H5687&lt;&gt;"",Belegerfassung!H5687,"")</f>
        <v/>
      </c>
      <c r="M5679" t="str">
        <f>IFERROR(IF(Belegerfassung!E5687&lt;&gt;"",VLOOKUP(Belegerfassung!E5687,Abfrage!$L$2:$M$15,2,),""),"")</f>
        <v/>
      </c>
      <c r="N5679" t="str">
        <f t="shared" si="265"/>
        <v/>
      </c>
      <c r="O5679" t="str">
        <f t="shared" si="266"/>
        <v/>
      </c>
      <c r="P5679" t="str">
        <f>IF(Belegerfassung!G5687&lt;&gt;"",CONCATENATE(Belegerfassung!G5687,".pdf"),"")</f>
        <v/>
      </c>
    </row>
    <row r="5680" spans="1:16">
      <c r="A5680" t="str">
        <f>IF(Belegerfassung!C5688&lt;&gt;"",0,"")</f>
        <v/>
      </c>
      <c r="B5680" t="str">
        <f>IFERROR(VLOOKUP(Belegerfassung!I5688,Konten!A:D,2,FALSE),"")</f>
        <v/>
      </c>
      <c r="C5680" t="str">
        <f>IF(A5680&lt;&gt;"",TEXT(Belegerfassung!C5688,"TT.MM.JJJJ"),"")</f>
        <v/>
      </c>
      <c r="D5680" t="str">
        <f>IFERROR(VLOOKUP(Belegerfassung!A5688,Abfrage!$E$2:$F$20,2,FALSE),"")</f>
        <v/>
      </c>
      <c r="E5680" t="str">
        <f>IF(A5680&lt;&gt;"",Belegerfassung!B5688,"")</f>
        <v/>
      </c>
      <c r="F5680" t="str">
        <f>IF(Belegerfassung!L5688="","",IF(Belegerfassung!L5688&lt;&gt;"",IF(Belegerfassung!L5688&lt;&gt;"",IF(Belegerfassung!J5688&lt;&gt;0,VLOOKUP(Belegerfassung!L5688,Abfrage!$A$2:$C$19,2,),VLOOKUP(Belegerfassung!L5688,Abfrage!$A$2:$C$19,3,)),"")))</f>
        <v/>
      </c>
      <c r="G5680" t="str">
        <f t="shared" si="264"/>
        <v/>
      </c>
      <c r="H5680" s="31" t="str">
        <f>IF(A5680&lt;&gt;"",-Belegerfassung!J5688+Belegerfassung!K5688,"")</f>
        <v/>
      </c>
      <c r="I5680" s="49" t="str">
        <f>IFERROR(IF(H5680&lt;&gt;"",Belegerfassung!L5688*100,""),IF(OR(Belegerfassung!L5688="Leistung EU - Erlöse",Belegerfassung!L5688="Lieferungen EU-Erlöse",Belegerfassung!L5688="EUST",Belegerfassung!L5688="Bauleistungen 20%")=TRUE,"",MID(Belegerfassung!L5688,4,2)))</f>
        <v/>
      </c>
      <c r="J5680" s="6" t="str">
        <f>IF(A5680&lt;&gt;"",LEFT(Belegerfassung!D5688,40),"")</f>
        <v/>
      </c>
      <c r="K5680" t="str">
        <f>IF(A5680&lt;&gt;"",VLOOKUP(D5680,Abfrage!$F$2:$G$21,2,FALSE),"")</f>
        <v/>
      </c>
      <c r="L5680" s="6" t="str">
        <f>IF(Belegerfassung!H5688&lt;&gt;"",Belegerfassung!H5688,"")</f>
        <v/>
      </c>
      <c r="M5680" t="str">
        <f>IFERROR(IF(Belegerfassung!E5688&lt;&gt;"",VLOOKUP(Belegerfassung!E5688,Abfrage!$L$2:$M$15,2,),""),"")</f>
        <v/>
      </c>
      <c r="N5680" t="str">
        <f t="shared" si="265"/>
        <v/>
      </c>
      <c r="O5680" t="str">
        <f t="shared" si="266"/>
        <v/>
      </c>
      <c r="P5680" t="str">
        <f>IF(Belegerfassung!G5688&lt;&gt;"",CONCATENATE(Belegerfassung!G5688,".pdf"),"")</f>
        <v/>
      </c>
    </row>
    <row r="5681" spans="1:16">
      <c r="A5681" t="str">
        <f>IF(Belegerfassung!C5689&lt;&gt;"",0,"")</f>
        <v/>
      </c>
      <c r="B5681" t="str">
        <f>IFERROR(VLOOKUP(Belegerfassung!I5689,Konten!A:D,2,FALSE),"")</f>
        <v/>
      </c>
      <c r="C5681" t="str">
        <f>IF(A5681&lt;&gt;"",TEXT(Belegerfassung!C5689,"TT.MM.JJJJ"),"")</f>
        <v/>
      </c>
      <c r="D5681" t="str">
        <f>IFERROR(VLOOKUP(Belegerfassung!A5689,Abfrage!$E$2:$F$20,2,FALSE),"")</f>
        <v/>
      </c>
      <c r="E5681" t="str">
        <f>IF(A5681&lt;&gt;"",Belegerfassung!B5689,"")</f>
        <v/>
      </c>
      <c r="F5681" t="str">
        <f>IF(Belegerfassung!L5689="","",IF(Belegerfassung!L5689&lt;&gt;"",IF(Belegerfassung!L5689&lt;&gt;"",IF(Belegerfassung!J5689&lt;&gt;0,VLOOKUP(Belegerfassung!L5689,Abfrage!$A$2:$C$19,2,),VLOOKUP(Belegerfassung!L5689,Abfrage!$A$2:$C$19,3,)),"")))</f>
        <v/>
      </c>
      <c r="G5681" t="str">
        <f t="shared" si="264"/>
        <v/>
      </c>
      <c r="H5681" s="31" t="str">
        <f>IF(A5681&lt;&gt;"",-Belegerfassung!J5689+Belegerfassung!K5689,"")</f>
        <v/>
      </c>
      <c r="I5681" s="49" t="str">
        <f>IFERROR(IF(H5681&lt;&gt;"",Belegerfassung!L5689*100,""),IF(OR(Belegerfassung!L5689="Leistung EU - Erlöse",Belegerfassung!L5689="Lieferungen EU-Erlöse",Belegerfassung!L5689="EUST",Belegerfassung!L5689="Bauleistungen 20%")=TRUE,"",MID(Belegerfassung!L5689,4,2)))</f>
        <v/>
      </c>
      <c r="J5681" s="6" t="str">
        <f>IF(A5681&lt;&gt;"",LEFT(Belegerfassung!D5689,40),"")</f>
        <v/>
      </c>
      <c r="K5681" t="str">
        <f>IF(A5681&lt;&gt;"",VLOOKUP(D5681,Abfrage!$F$2:$G$21,2,FALSE),"")</f>
        <v/>
      </c>
      <c r="L5681" s="6" t="str">
        <f>IF(Belegerfassung!H5689&lt;&gt;"",Belegerfassung!H5689,"")</f>
        <v/>
      </c>
      <c r="M5681" t="str">
        <f>IFERROR(IF(Belegerfassung!E5689&lt;&gt;"",VLOOKUP(Belegerfassung!E5689,Abfrage!$L$2:$M$15,2,),""),"")</f>
        <v/>
      </c>
      <c r="N5681" t="str">
        <f t="shared" si="265"/>
        <v/>
      </c>
      <c r="O5681" t="str">
        <f t="shared" si="266"/>
        <v/>
      </c>
      <c r="P5681" t="str">
        <f>IF(Belegerfassung!G5689&lt;&gt;"",CONCATENATE(Belegerfassung!G5689,".pdf"),"")</f>
        <v/>
      </c>
    </row>
    <row r="5682" spans="1:16">
      <c r="A5682" t="str">
        <f>IF(Belegerfassung!C5690&lt;&gt;"",0,"")</f>
        <v/>
      </c>
      <c r="B5682" t="str">
        <f>IFERROR(VLOOKUP(Belegerfassung!I5690,Konten!A:D,2,FALSE),"")</f>
        <v/>
      </c>
      <c r="C5682" t="str">
        <f>IF(A5682&lt;&gt;"",TEXT(Belegerfassung!C5690,"TT.MM.JJJJ"),"")</f>
        <v/>
      </c>
      <c r="D5682" t="str">
        <f>IFERROR(VLOOKUP(Belegerfassung!A5690,Abfrage!$E$2:$F$20,2,FALSE),"")</f>
        <v/>
      </c>
      <c r="E5682" t="str">
        <f>IF(A5682&lt;&gt;"",Belegerfassung!B5690,"")</f>
        <v/>
      </c>
      <c r="F5682" t="str">
        <f>IF(Belegerfassung!L5690="","",IF(Belegerfassung!L5690&lt;&gt;"",IF(Belegerfassung!L5690&lt;&gt;"",IF(Belegerfassung!J5690&lt;&gt;0,VLOOKUP(Belegerfassung!L5690,Abfrage!$A$2:$C$19,2,),VLOOKUP(Belegerfassung!L5690,Abfrage!$A$2:$C$19,3,)),"")))</f>
        <v/>
      </c>
      <c r="G5682" t="str">
        <f t="shared" si="264"/>
        <v/>
      </c>
      <c r="H5682" s="31" t="str">
        <f>IF(A5682&lt;&gt;"",-Belegerfassung!J5690+Belegerfassung!K5690,"")</f>
        <v/>
      </c>
      <c r="I5682" s="49" t="str">
        <f>IFERROR(IF(H5682&lt;&gt;"",Belegerfassung!L5690*100,""),IF(OR(Belegerfassung!L5690="Leistung EU - Erlöse",Belegerfassung!L5690="Lieferungen EU-Erlöse",Belegerfassung!L5690="EUST",Belegerfassung!L5690="Bauleistungen 20%")=TRUE,"",MID(Belegerfassung!L5690,4,2)))</f>
        <v/>
      </c>
      <c r="J5682" s="6" t="str">
        <f>IF(A5682&lt;&gt;"",LEFT(Belegerfassung!D5690,40),"")</f>
        <v/>
      </c>
      <c r="K5682" t="str">
        <f>IF(A5682&lt;&gt;"",VLOOKUP(D5682,Abfrage!$F$2:$G$21,2,FALSE),"")</f>
        <v/>
      </c>
      <c r="L5682" s="6" t="str">
        <f>IF(Belegerfassung!H5690&lt;&gt;"",Belegerfassung!H5690,"")</f>
        <v/>
      </c>
      <c r="M5682" t="str">
        <f>IFERROR(IF(Belegerfassung!E5690&lt;&gt;"",VLOOKUP(Belegerfassung!E5690,Abfrage!$L$2:$M$15,2,),""),"")</f>
        <v/>
      </c>
      <c r="N5682" t="str">
        <f t="shared" si="265"/>
        <v/>
      </c>
      <c r="O5682" t="str">
        <f t="shared" si="266"/>
        <v/>
      </c>
      <c r="P5682" t="str">
        <f>IF(Belegerfassung!G5690&lt;&gt;"",CONCATENATE(Belegerfassung!G5690,".pdf"),"")</f>
        <v/>
      </c>
    </row>
    <row r="5683" spans="1:16">
      <c r="A5683" t="str">
        <f>IF(Belegerfassung!C5691&lt;&gt;"",0,"")</f>
        <v/>
      </c>
      <c r="B5683" t="str">
        <f>IFERROR(VLOOKUP(Belegerfassung!I5691,Konten!A:D,2,FALSE),"")</f>
        <v/>
      </c>
      <c r="C5683" t="str">
        <f>IF(A5683&lt;&gt;"",TEXT(Belegerfassung!C5691,"TT.MM.JJJJ"),"")</f>
        <v/>
      </c>
      <c r="D5683" t="str">
        <f>IFERROR(VLOOKUP(Belegerfassung!A5691,Abfrage!$E$2:$F$20,2,FALSE),"")</f>
        <v/>
      </c>
      <c r="E5683" t="str">
        <f>IF(A5683&lt;&gt;"",Belegerfassung!B5691,"")</f>
        <v/>
      </c>
      <c r="F5683" t="str">
        <f>IF(Belegerfassung!L5691="","",IF(Belegerfassung!L5691&lt;&gt;"",IF(Belegerfassung!L5691&lt;&gt;"",IF(Belegerfassung!J5691&lt;&gt;0,VLOOKUP(Belegerfassung!L5691,Abfrage!$A$2:$C$19,2,),VLOOKUP(Belegerfassung!L5691,Abfrage!$A$2:$C$19,3,)),"")))</f>
        <v/>
      </c>
      <c r="G5683" t="str">
        <f t="shared" si="264"/>
        <v/>
      </c>
      <c r="H5683" s="31" t="str">
        <f>IF(A5683&lt;&gt;"",-Belegerfassung!J5691+Belegerfassung!K5691,"")</f>
        <v/>
      </c>
      <c r="I5683" s="49" t="str">
        <f>IFERROR(IF(H5683&lt;&gt;"",Belegerfassung!L5691*100,""),IF(OR(Belegerfassung!L5691="Leistung EU - Erlöse",Belegerfassung!L5691="Lieferungen EU-Erlöse",Belegerfassung!L5691="EUST",Belegerfassung!L5691="Bauleistungen 20%")=TRUE,"",MID(Belegerfassung!L5691,4,2)))</f>
        <v/>
      </c>
      <c r="J5683" s="6" t="str">
        <f>IF(A5683&lt;&gt;"",LEFT(Belegerfassung!D5691,40),"")</f>
        <v/>
      </c>
      <c r="K5683" t="str">
        <f>IF(A5683&lt;&gt;"",VLOOKUP(D5683,Abfrage!$F$2:$G$21,2,FALSE),"")</f>
        <v/>
      </c>
      <c r="L5683" s="6" t="str">
        <f>IF(Belegerfassung!H5691&lt;&gt;"",Belegerfassung!H5691,"")</f>
        <v/>
      </c>
      <c r="M5683" t="str">
        <f>IFERROR(IF(Belegerfassung!E5691&lt;&gt;"",VLOOKUP(Belegerfassung!E5691,Abfrage!$L$2:$M$15,2,),""),"")</f>
        <v/>
      </c>
      <c r="N5683" t="str">
        <f t="shared" si="265"/>
        <v/>
      </c>
      <c r="O5683" t="str">
        <f t="shared" si="266"/>
        <v/>
      </c>
      <c r="P5683" t="str">
        <f>IF(Belegerfassung!G5691&lt;&gt;"",CONCATENATE(Belegerfassung!G5691,".pdf"),"")</f>
        <v/>
      </c>
    </row>
    <row r="5684" spans="1:16">
      <c r="A5684" t="str">
        <f>IF(Belegerfassung!C5692&lt;&gt;"",0,"")</f>
        <v/>
      </c>
      <c r="B5684" t="str">
        <f>IFERROR(VLOOKUP(Belegerfassung!I5692,Konten!A:D,2,FALSE),"")</f>
        <v/>
      </c>
      <c r="C5684" t="str">
        <f>IF(A5684&lt;&gt;"",TEXT(Belegerfassung!C5692,"TT.MM.JJJJ"),"")</f>
        <v/>
      </c>
      <c r="D5684" t="str">
        <f>IFERROR(VLOOKUP(Belegerfassung!A5692,Abfrage!$E$2:$F$20,2,FALSE),"")</f>
        <v/>
      </c>
      <c r="E5684" t="str">
        <f>IF(A5684&lt;&gt;"",Belegerfassung!B5692,"")</f>
        <v/>
      </c>
      <c r="F5684" t="str">
        <f>IF(Belegerfassung!L5692="","",IF(Belegerfassung!L5692&lt;&gt;"",IF(Belegerfassung!L5692&lt;&gt;"",IF(Belegerfassung!J5692&lt;&gt;0,VLOOKUP(Belegerfassung!L5692,Abfrage!$A$2:$C$19,2,),VLOOKUP(Belegerfassung!L5692,Abfrage!$A$2:$C$19,3,)),"")))</f>
        <v/>
      </c>
      <c r="G5684" t="str">
        <f t="shared" si="264"/>
        <v/>
      </c>
      <c r="H5684" s="31" t="str">
        <f>IF(A5684&lt;&gt;"",-Belegerfassung!J5692+Belegerfassung!K5692,"")</f>
        <v/>
      </c>
      <c r="I5684" s="49" t="str">
        <f>IFERROR(IF(H5684&lt;&gt;"",Belegerfassung!L5692*100,""),IF(OR(Belegerfassung!L5692="Leistung EU - Erlöse",Belegerfassung!L5692="Lieferungen EU-Erlöse",Belegerfassung!L5692="EUST",Belegerfassung!L5692="Bauleistungen 20%")=TRUE,"",MID(Belegerfassung!L5692,4,2)))</f>
        <v/>
      </c>
      <c r="J5684" s="6" t="str">
        <f>IF(A5684&lt;&gt;"",LEFT(Belegerfassung!D5692,40),"")</f>
        <v/>
      </c>
      <c r="K5684" t="str">
        <f>IF(A5684&lt;&gt;"",VLOOKUP(D5684,Abfrage!$F$2:$G$21,2,FALSE),"")</f>
        <v/>
      </c>
      <c r="L5684" s="6" t="str">
        <f>IF(Belegerfassung!H5692&lt;&gt;"",Belegerfassung!H5692,"")</f>
        <v/>
      </c>
      <c r="M5684" t="str">
        <f>IFERROR(IF(Belegerfassung!E5692&lt;&gt;"",VLOOKUP(Belegerfassung!E5692,Abfrage!$L$2:$M$15,2,),""),"")</f>
        <v/>
      </c>
      <c r="N5684" t="str">
        <f t="shared" si="265"/>
        <v/>
      </c>
      <c r="O5684" t="str">
        <f t="shared" si="266"/>
        <v/>
      </c>
      <c r="P5684" t="str">
        <f>IF(Belegerfassung!G5692&lt;&gt;"",CONCATENATE(Belegerfassung!G5692,".pdf"),"")</f>
        <v/>
      </c>
    </row>
    <row r="5685" spans="1:16">
      <c r="A5685" t="str">
        <f>IF(Belegerfassung!C5693&lt;&gt;"",0,"")</f>
        <v/>
      </c>
      <c r="B5685" t="str">
        <f>IFERROR(VLOOKUP(Belegerfassung!I5693,Konten!A:D,2,FALSE),"")</f>
        <v/>
      </c>
      <c r="C5685" t="str">
        <f>IF(A5685&lt;&gt;"",TEXT(Belegerfassung!C5693,"TT.MM.JJJJ"),"")</f>
        <v/>
      </c>
      <c r="D5685" t="str">
        <f>IFERROR(VLOOKUP(Belegerfassung!A5693,Abfrage!$E$2:$F$20,2,FALSE),"")</f>
        <v/>
      </c>
      <c r="E5685" t="str">
        <f>IF(A5685&lt;&gt;"",Belegerfassung!B5693,"")</f>
        <v/>
      </c>
      <c r="F5685" t="str">
        <f>IF(Belegerfassung!L5693="","",IF(Belegerfassung!L5693&lt;&gt;"",IF(Belegerfassung!L5693&lt;&gt;"",IF(Belegerfassung!J5693&lt;&gt;0,VLOOKUP(Belegerfassung!L5693,Abfrage!$A$2:$C$19,2,),VLOOKUP(Belegerfassung!L5693,Abfrage!$A$2:$C$19,3,)),"")))</f>
        <v/>
      </c>
      <c r="G5685" t="str">
        <f t="shared" si="264"/>
        <v/>
      </c>
      <c r="H5685" s="31" t="str">
        <f>IF(A5685&lt;&gt;"",-Belegerfassung!J5693+Belegerfassung!K5693,"")</f>
        <v/>
      </c>
      <c r="I5685" s="49" t="str">
        <f>IFERROR(IF(H5685&lt;&gt;"",Belegerfassung!L5693*100,""),IF(OR(Belegerfassung!L5693="Leistung EU - Erlöse",Belegerfassung!L5693="Lieferungen EU-Erlöse",Belegerfassung!L5693="EUST",Belegerfassung!L5693="Bauleistungen 20%")=TRUE,"",MID(Belegerfassung!L5693,4,2)))</f>
        <v/>
      </c>
      <c r="J5685" s="6" t="str">
        <f>IF(A5685&lt;&gt;"",LEFT(Belegerfassung!D5693,40),"")</f>
        <v/>
      </c>
      <c r="K5685" t="str">
        <f>IF(A5685&lt;&gt;"",VLOOKUP(D5685,Abfrage!$F$2:$G$21,2,FALSE),"")</f>
        <v/>
      </c>
      <c r="L5685" s="6" t="str">
        <f>IF(Belegerfassung!H5693&lt;&gt;"",Belegerfassung!H5693,"")</f>
        <v/>
      </c>
      <c r="M5685" t="str">
        <f>IFERROR(IF(Belegerfassung!E5693&lt;&gt;"",VLOOKUP(Belegerfassung!E5693,Abfrage!$L$2:$M$15,2,),""),"")</f>
        <v/>
      </c>
      <c r="N5685" t="str">
        <f t="shared" si="265"/>
        <v/>
      </c>
      <c r="O5685" t="str">
        <f t="shared" si="266"/>
        <v/>
      </c>
      <c r="P5685" t="str">
        <f>IF(Belegerfassung!G5693&lt;&gt;"",CONCATENATE(Belegerfassung!G5693,".pdf"),"")</f>
        <v/>
      </c>
    </row>
    <row r="5686" spans="1:16">
      <c r="A5686" t="str">
        <f>IF(Belegerfassung!C5694&lt;&gt;"",0,"")</f>
        <v/>
      </c>
      <c r="B5686" t="str">
        <f>IFERROR(VLOOKUP(Belegerfassung!I5694,Konten!A:D,2,FALSE),"")</f>
        <v/>
      </c>
      <c r="C5686" t="str">
        <f>IF(A5686&lt;&gt;"",TEXT(Belegerfassung!C5694,"TT.MM.JJJJ"),"")</f>
        <v/>
      </c>
      <c r="D5686" t="str">
        <f>IFERROR(VLOOKUP(Belegerfassung!A5694,Abfrage!$E$2:$F$20,2,FALSE),"")</f>
        <v/>
      </c>
      <c r="E5686" t="str">
        <f>IF(A5686&lt;&gt;"",Belegerfassung!B5694,"")</f>
        <v/>
      </c>
      <c r="F5686" t="str">
        <f>IF(Belegerfassung!L5694="","",IF(Belegerfassung!L5694&lt;&gt;"",IF(Belegerfassung!L5694&lt;&gt;"",IF(Belegerfassung!J5694&lt;&gt;0,VLOOKUP(Belegerfassung!L5694,Abfrage!$A$2:$C$19,2,),VLOOKUP(Belegerfassung!L5694,Abfrage!$A$2:$C$19,3,)),"")))</f>
        <v/>
      </c>
      <c r="G5686" t="str">
        <f t="shared" si="264"/>
        <v/>
      </c>
      <c r="H5686" s="31" t="str">
        <f>IF(A5686&lt;&gt;"",-Belegerfassung!J5694+Belegerfassung!K5694,"")</f>
        <v/>
      </c>
      <c r="I5686" s="49" t="str">
        <f>IFERROR(IF(H5686&lt;&gt;"",Belegerfassung!L5694*100,""),IF(OR(Belegerfassung!L5694="Leistung EU - Erlöse",Belegerfassung!L5694="Lieferungen EU-Erlöse",Belegerfassung!L5694="EUST",Belegerfassung!L5694="Bauleistungen 20%")=TRUE,"",MID(Belegerfassung!L5694,4,2)))</f>
        <v/>
      </c>
      <c r="J5686" s="6" t="str">
        <f>IF(A5686&lt;&gt;"",LEFT(Belegerfassung!D5694,40),"")</f>
        <v/>
      </c>
      <c r="K5686" t="str">
        <f>IF(A5686&lt;&gt;"",VLOOKUP(D5686,Abfrage!$F$2:$G$21,2,FALSE),"")</f>
        <v/>
      </c>
      <c r="L5686" s="6" t="str">
        <f>IF(Belegerfassung!H5694&lt;&gt;"",Belegerfassung!H5694,"")</f>
        <v/>
      </c>
      <c r="M5686" t="str">
        <f>IFERROR(IF(Belegerfassung!E5694&lt;&gt;"",VLOOKUP(Belegerfassung!E5694,Abfrage!$L$2:$M$15,2,),""),"")</f>
        <v/>
      </c>
      <c r="N5686" t="str">
        <f t="shared" si="265"/>
        <v/>
      </c>
      <c r="O5686" t="str">
        <f t="shared" si="266"/>
        <v/>
      </c>
      <c r="P5686" t="str">
        <f>IF(Belegerfassung!G5694&lt;&gt;"",CONCATENATE(Belegerfassung!G5694,".pdf"),"")</f>
        <v/>
      </c>
    </row>
    <row r="5687" spans="1:16">
      <c r="A5687" t="str">
        <f>IF(Belegerfassung!C5695&lt;&gt;"",0,"")</f>
        <v/>
      </c>
      <c r="B5687" t="str">
        <f>IFERROR(VLOOKUP(Belegerfassung!I5695,Konten!A:D,2,FALSE),"")</f>
        <v/>
      </c>
      <c r="C5687" t="str">
        <f>IF(A5687&lt;&gt;"",TEXT(Belegerfassung!C5695,"TT.MM.JJJJ"),"")</f>
        <v/>
      </c>
      <c r="D5687" t="str">
        <f>IFERROR(VLOOKUP(Belegerfassung!A5695,Abfrage!$E$2:$F$20,2,FALSE),"")</f>
        <v/>
      </c>
      <c r="E5687" t="str">
        <f>IF(A5687&lt;&gt;"",Belegerfassung!B5695,"")</f>
        <v/>
      </c>
      <c r="F5687" t="str">
        <f>IF(Belegerfassung!L5695="","",IF(Belegerfassung!L5695&lt;&gt;"",IF(Belegerfassung!L5695&lt;&gt;"",IF(Belegerfassung!J5695&lt;&gt;0,VLOOKUP(Belegerfassung!L5695,Abfrage!$A$2:$C$19,2,),VLOOKUP(Belegerfassung!L5695,Abfrage!$A$2:$C$19,3,)),"")))</f>
        <v/>
      </c>
      <c r="G5687" t="str">
        <f t="shared" si="264"/>
        <v/>
      </c>
      <c r="H5687" s="31" t="str">
        <f>IF(A5687&lt;&gt;"",-Belegerfassung!J5695+Belegerfassung!K5695,"")</f>
        <v/>
      </c>
      <c r="I5687" s="49" t="str">
        <f>IFERROR(IF(H5687&lt;&gt;"",Belegerfassung!L5695*100,""),IF(OR(Belegerfassung!L5695="Leistung EU - Erlöse",Belegerfassung!L5695="Lieferungen EU-Erlöse",Belegerfassung!L5695="EUST",Belegerfassung!L5695="Bauleistungen 20%")=TRUE,"",MID(Belegerfassung!L5695,4,2)))</f>
        <v/>
      </c>
      <c r="J5687" s="6" t="str">
        <f>IF(A5687&lt;&gt;"",LEFT(Belegerfassung!D5695,40),"")</f>
        <v/>
      </c>
      <c r="K5687" t="str">
        <f>IF(A5687&lt;&gt;"",VLOOKUP(D5687,Abfrage!$F$2:$G$21,2,FALSE),"")</f>
        <v/>
      </c>
      <c r="L5687" s="6" t="str">
        <f>IF(Belegerfassung!H5695&lt;&gt;"",Belegerfassung!H5695,"")</f>
        <v/>
      </c>
      <c r="M5687" t="str">
        <f>IFERROR(IF(Belegerfassung!E5695&lt;&gt;"",VLOOKUP(Belegerfassung!E5695,Abfrage!$L$2:$M$15,2,),""),"")</f>
        <v/>
      </c>
      <c r="N5687" t="str">
        <f t="shared" si="265"/>
        <v/>
      </c>
      <c r="O5687" t="str">
        <f t="shared" si="266"/>
        <v/>
      </c>
      <c r="P5687" t="str">
        <f>IF(Belegerfassung!G5695&lt;&gt;"",CONCATENATE(Belegerfassung!G5695,".pdf"),"")</f>
        <v/>
      </c>
    </row>
    <row r="5688" spans="1:16">
      <c r="A5688" t="str">
        <f>IF(Belegerfassung!C5696&lt;&gt;"",0,"")</f>
        <v/>
      </c>
      <c r="B5688" t="str">
        <f>IFERROR(VLOOKUP(Belegerfassung!I5696,Konten!A:D,2,FALSE),"")</f>
        <v/>
      </c>
      <c r="C5688" t="str">
        <f>IF(A5688&lt;&gt;"",TEXT(Belegerfassung!C5696,"TT.MM.JJJJ"),"")</f>
        <v/>
      </c>
      <c r="D5688" t="str">
        <f>IFERROR(VLOOKUP(Belegerfassung!A5696,Abfrage!$E$2:$F$20,2,FALSE),"")</f>
        <v/>
      </c>
      <c r="E5688" t="str">
        <f>IF(A5688&lt;&gt;"",Belegerfassung!B5696,"")</f>
        <v/>
      </c>
      <c r="F5688" t="str">
        <f>IF(Belegerfassung!L5696="","",IF(Belegerfassung!L5696&lt;&gt;"",IF(Belegerfassung!L5696&lt;&gt;"",IF(Belegerfassung!J5696&lt;&gt;0,VLOOKUP(Belegerfassung!L5696,Abfrage!$A$2:$C$19,2,),VLOOKUP(Belegerfassung!L5696,Abfrage!$A$2:$C$19,3,)),"")))</f>
        <v/>
      </c>
      <c r="G5688" t="str">
        <f t="shared" si="264"/>
        <v/>
      </c>
      <c r="H5688" s="31" t="str">
        <f>IF(A5688&lt;&gt;"",-Belegerfassung!J5696+Belegerfassung!K5696,"")</f>
        <v/>
      </c>
      <c r="I5688" s="49" t="str">
        <f>IFERROR(IF(H5688&lt;&gt;"",Belegerfassung!L5696*100,""),IF(OR(Belegerfassung!L5696="Leistung EU - Erlöse",Belegerfassung!L5696="Lieferungen EU-Erlöse",Belegerfassung!L5696="EUST",Belegerfassung!L5696="Bauleistungen 20%")=TRUE,"",MID(Belegerfassung!L5696,4,2)))</f>
        <v/>
      </c>
      <c r="J5688" s="6" t="str">
        <f>IF(A5688&lt;&gt;"",LEFT(Belegerfassung!D5696,40),"")</f>
        <v/>
      </c>
      <c r="K5688" t="str">
        <f>IF(A5688&lt;&gt;"",VLOOKUP(D5688,Abfrage!$F$2:$G$21,2,FALSE),"")</f>
        <v/>
      </c>
      <c r="L5688" s="6" t="str">
        <f>IF(Belegerfassung!H5696&lt;&gt;"",Belegerfassung!H5696,"")</f>
        <v/>
      </c>
      <c r="M5688" t="str">
        <f>IFERROR(IF(Belegerfassung!E5696&lt;&gt;"",VLOOKUP(Belegerfassung!E5696,Abfrage!$L$2:$M$15,2,),""),"")</f>
        <v/>
      </c>
      <c r="N5688" t="str">
        <f t="shared" si="265"/>
        <v/>
      </c>
      <c r="O5688" t="str">
        <f t="shared" si="266"/>
        <v/>
      </c>
      <c r="P5688" t="str">
        <f>IF(Belegerfassung!G5696&lt;&gt;"",CONCATENATE(Belegerfassung!G5696,".pdf"),"")</f>
        <v/>
      </c>
    </row>
    <row r="5689" spans="1:16">
      <c r="A5689" t="str">
        <f>IF(Belegerfassung!C5697&lt;&gt;"",0,"")</f>
        <v/>
      </c>
      <c r="B5689" t="str">
        <f>IFERROR(VLOOKUP(Belegerfassung!I5697,Konten!A:D,2,FALSE),"")</f>
        <v/>
      </c>
      <c r="C5689" t="str">
        <f>IF(A5689&lt;&gt;"",TEXT(Belegerfassung!C5697,"TT.MM.JJJJ"),"")</f>
        <v/>
      </c>
      <c r="D5689" t="str">
        <f>IFERROR(VLOOKUP(Belegerfassung!A5697,Abfrage!$E$2:$F$20,2,FALSE),"")</f>
        <v/>
      </c>
      <c r="E5689" t="str">
        <f>IF(A5689&lt;&gt;"",Belegerfassung!B5697,"")</f>
        <v/>
      </c>
      <c r="F5689" t="str">
        <f>IF(Belegerfassung!L5697="","",IF(Belegerfassung!L5697&lt;&gt;"",IF(Belegerfassung!L5697&lt;&gt;"",IF(Belegerfassung!J5697&lt;&gt;0,VLOOKUP(Belegerfassung!L5697,Abfrage!$A$2:$C$19,2,),VLOOKUP(Belegerfassung!L5697,Abfrage!$A$2:$C$19,3,)),"")))</f>
        <v/>
      </c>
      <c r="G5689" t="str">
        <f t="shared" si="264"/>
        <v/>
      </c>
      <c r="H5689" s="31" t="str">
        <f>IF(A5689&lt;&gt;"",-Belegerfassung!J5697+Belegerfassung!K5697,"")</f>
        <v/>
      </c>
      <c r="I5689" s="49" t="str">
        <f>IFERROR(IF(H5689&lt;&gt;"",Belegerfassung!L5697*100,""),IF(OR(Belegerfassung!L5697="Leistung EU - Erlöse",Belegerfassung!L5697="Lieferungen EU-Erlöse",Belegerfassung!L5697="EUST",Belegerfassung!L5697="Bauleistungen 20%")=TRUE,"",MID(Belegerfassung!L5697,4,2)))</f>
        <v/>
      </c>
      <c r="J5689" s="6" t="str">
        <f>IF(A5689&lt;&gt;"",LEFT(Belegerfassung!D5697,40),"")</f>
        <v/>
      </c>
      <c r="K5689" t="str">
        <f>IF(A5689&lt;&gt;"",VLOOKUP(D5689,Abfrage!$F$2:$G$21,2,FALSE),"")</f>
        <v/>
      </c>
      <c r="L5689" s="6" t="str">
        <f>IF(Belegerfassung!H5697&lt;&gt;"",Belegerfassung!H5697,"")</f>
        <v/>
      </c>
      <c r="M5689" t="str">
        <f>IFERROR(IF(Belegerfassung!E5697&lt;&gt;"",VLOOKUP(Belegerfassung!E5697,Abfrage!$L$2:$M$15,2,),""),"")</f>
        <v/>
      </c>
      <c r="N5689" t="str">
        <f t="shared" si="265"/>
        <v/>
      </c>
      <c r="O5689" t="str">
        <f t="shared" si="266"/>
        <v/>
      </c>
      <c r="P5689" t="str">
        <f>IF(Belegerfassung!G5697&lt;&gt;"",CONCATENATE(Belegerfassung!G5697,".pdf"),"")</f>
        <v/>
      </c>
    </row>
    <row r="5690" spans="1:16">
      <c r="A5690" t="str">
        <f>IF(Belegerfassung!C5698&lt;&gt;"",0,"")</f>
        <v/>
      </c>
      <c r="B5690" t="str">
        <f>IFERROR(VLOOKUP(Belegerfassung!I5698,Konten!A:D,2,FALSE),"")</f>
        <v/>
      </c>
      <c r="C5690" t="str">
        <f>IF(A5690&lt;&gt;"",TEXT(Belegerfassung!C5698,"TT.MM.JJJJ"),"")</f>
        <v/>
      </c>
      <c r="D5690" t="str">
        <f>IFERROR(VLOOKUP(Belegerfassung!A5698,Abfrage!$E$2:$F$20,2,FALSE),"")</f>
        <v/>
      </c>
      <c r="E5690" t="str">
        <f>IF(A5690&lt;&gt;"",Belegerfassung!B5698,"")</f>
        <v/>
      </c>
      <c r="F5690" t="str">
        <f>IF(Belegerfassung!L5698="","",IF(Belegerfassung!L5698&lt;&gt;"",IF(Belegerfassung!L5698&lt;&gt;"",IF(Belegerfassung!J5698&lt;&gt;0,VLOOKUP(Belegerfassung!L5698,Abfrage!$A$2:$C$19,2,),VLOOKUP(Belegerfassung!L5698,Abfrage!$A$2:$C$19,3,)),"")))</f>
        <v/>
      </c>
      <c r="G5690" t="str">
        <f t="shared" si="264"/>
        <v/>
      </c>
      <c r="H5690" s="31" t="str">
        <f>IF(A5690&lt;&gt;"",-Belegerfassung!J5698+Belegerfassung!K5698,"")</f>
        <v/>
      </c>
      <c r="I5690" s="49" t="str">
        <f>IFERROR(IF(H5690&lt;&gt;"",Belegerfassung!L5698*100,""),IF(OR(Belegerfassung!L5698="Leistung EU - Erlöse",Belegerfassung!L5698="Lieferungen EU-Erlöse",Belegerfassung!L5698="EUST",Belegerfassung!L5698="Bauleistungen 20%")=TRUE,"",MID(Belegerfassung!L5698,4,2)))</f>
        <v/>
      </c>
      <c r="J5690" s="6" t="str">
        <f>IF(A5690&lt;&gt;"",LEFT(Belegerfassung!D5698,40),"")</f>
        <v/>
      </c>
      <c r="K5690" t="str">
        <f>IF(A5690&lt;&gt;"",VLOOKUP(D5690,Abfrage!$F$2:$G$21,2,FALSE),"")</f>
        <v/>
      </c>
      <c r="L5690" s="6" t="str">
        <f>IF(Belegerfassung!H5698&lt;&gt;"",Belegerfassung!H5698,"")</f>
        <v/>
      </c>
      <c r="M5690" t="str">
        <f>IFERROR(IF(Belegerfassung!E5698&lt;&gt;"",VLOOKUP(Belegerfassung!E5698,Abfrage!$L$2:$M$15,2,),""),"")</f>
        <v/>
      </c>
      <c r="N5690" t="str">
        <f t="shared" si="265"/>
        <v/>
      </c>
      <c r="O5690" t="str">
        <f t="shared" si="266"/>
        <v/>
      </c>
      <c r="P5690" t="str">
        <f>IF(Belegerfassung!G5698&lt;&gt;"",CONCATENATE(Belegerfassung!G5698,".pdf"),"")</f>
        <v/>
      </c>
    </row>
    <row r="5691" spans="1:16">
      <c r="A5691" t="str">
        <f>IF(Belegerfassung!C5699&lt;&gt;"",0,"")</f>
        <v/>
      </c>
      <c r="B5691" t="str">
        <f>IFERROR(VLOOKUP(Belegerfassung!I5699,Konten!A:D,2,FALSE),"")</f>
        <v/>
      </c>
      <c r="C5691" t="str">
        <f>IF(A5691&lt;&gt;"",TEXT(Belegerfassung!C5699,"TT.MM.JJJJ"),"")</f>
        <v/>
      </c>
      <c r="D5691" t="str">
        <f>IFERROR(VLOOKUP(Belegerfassung!A5699,Abfrage!$E$2:$F$20,2,FALSE),"")</f>
        <v/>
      </c>
      <c r="E5691" t="str">
        <f>IF(A5691&lt;&gt;"",Belegerfassung!B5699,"")</f>
        <v/>
      </c>
      <c r="F5691" t="str">
        <f>IF(Belegerfassung!L5699="","",IF(Belegerfassung!L5699&lt;&gt;"",IF(Belegerfassung!L5699&lt;&gt;"",IF(Belegerfassung!J5699&lt;&gt;0,VLOOKUP(Belegerfassung!L5699,Abfrage!$A$2:$C$19,2,),VLOOKUP(Belegerfassung!L5699,Abfrage!$A$2:$C$19,3,)),"")))</f>
        <v/>
      </c>
      <c r="G5691" t="str">
        <f t="shared" si="264"/>
        <v/>
      </c>
      <c r="H5691" s="31" t="str">
        <f>IF(A5691&lt;&gt;"",-Belegerfassung!J5699+Belegerfassung!K5699,"")</f>
        <v/>
      </c>
      <c r="I5691" s="49" t="str">
        <f>IFERROR(IF(H5691&lt;&gt;"",Belegerfassung!L5699*100,""),IF(OR(Belegerfassung!L5699="Leistung EU - Erlöse",Belegerfassung!L5699="Lieferungen EU-Erlöse",Belegerfassung!L5699="EUST",Belegerfassung!L5699="Bauleistungen 20%")=TRUE,"",MID(Belegerfassung!L5699,4,2)))</f>
        <v/>
      </c>
      <c r="J5691" s="6" t="str">
        <f>IF(A5691&lt;&gt;"",LEFT(Belegerfassung!D5699,40),"")</f>
        <v/>
      </c>
      <c r="K5691" t="str">
        <f>IF(A5691&lt;&gt;"",VLOOKUP(D5691,Abfrage!$F$2:$G$21,2,FALSE),"")</f>
        <v/>
      </c>
      <c r="L5691" s="6" t="str">
        <f>IF(Belegerfassung!H5699&lt;&gt;"",Belegerfassung!H5699,"")</f>
        <v/>
      </c>
      <c r="M5691" t="str">
        <f>IFERROR(IF(Belegerfassung!E5699&lt;&gt;"",VLOOKUP(Belegerfassung!E5699,Abfrage!$L$2:$M$15,2,),""),"")</f>
        <v/>
      </c>
      <c r="N5691" t="str">
        <f t="shared" si="265"/>
        <v/>
      </c>
      <c r="O5691" t="str">
        <f t="shared" si="266"/>
        <v/>
      </c>
      <c r="P5691" t="str">
        <f>IF(Belegerfassung!G5699&lt;&gt;"",CONCATENATE(Belegerfassung!G5699,".pdf"),"")</f>
        <v/>
      </c>
    </row>
    <row r="5692" spans="1:16">
      <c r="A5692" t="str">
        <f>IF(Belegerfassung!C5700&lt;&gt;"",0,"")</f>
        <v/>
      </c>
      <c r="B5692" t="str">
        <f>IFERROR(VLOOKUP(Belegerfassung!I5700,Konten!A:D,2,FALSE),"")</f>
        <v/>
      </c>
      <c r="C5692" t="str">
        <f>IF(A5692&lt;&gt;"",TEXT(Belegerfassung!C5700,"TT.MM.JJJJ"),"")</f>
        <v/>
      </c>
      <c r="D5692" t="str">
        <f>IFERROR(VLOOKUP(Belegerfassung!A5700,Abfrage!$E$2:$F$20,2,FALSE),"")</f>
        <v/>
      </c>
      <c r="E5692" t="str">
        <f>IF(A5692&lt;&gt;"",Belegerfassung!B5700,"")</f>
        <v/>
      </c>
      <c r="F5692" t="str">
        <f>IF(Belegerfassung!L5700="","",IF(Belegerfassung!L5700&lt;&gt;"",IF(Belegerfassung!L5700&lt;&gt;"",IF(Belegerfassung!J5700&lt;&gt;0,VLOOKUP(Belegerfassung!L5700,Abfrage!$A$2:$C$19,2,),VLOOKUP(Belegerfassung!L5700,Abfrage!$A$2:$C$19,3,)),"")))</f>
        <v/>
      </c>
      <c r="G5692" t="str">
        <f t="shared" si="264"/>
        <v/>
      </c>
      <c r="H5692" s="31" t="str">
        <f>IF(A5692&lt;&gt;"",-Belegerfassung!J5700+Belegerfassung!K5700,"")</f>
        <v/>
      </c>
      <c r="I5692" s="49" t="str">
        <f>IFERROR(IF(H5692&lt;&gt;"",Belegerfassung!L5700*100,""),IF(OR(Belegerfassung!L5700="Leistung EU - Erlöse",Belegerfassung!L5700="Lieferungen EU-Erlöse",Belegerfassung!L5700="EUST",Belegerfassung!L5700="Bauleistungen 20%")=TRUE,"",MID(Belegerfassung!L5700,4,2)))</f>
        <v/>
      </c>
      <c r="J5692" s="6" t="str">
        <f>IF(A5692&lt;&gt;"",LEFT(Belegerfassung!D5700,40),"")</f>
        <v/>
      </c>
      <c r="K5692" t="str">
        <f>IF(A5692&lt;&gt;"",VLOOKUP(D5692,Abfrage!$F$2:$G$21,2,FALSE),"")</f>
        <v/>
      </c>
      <c r="L5692" s="6" t="str">
        <f>IF(Belegerfassung!H5700&lt;&gt;"",Belegerfassung!H5700,"")</f>
        <v/>
      </c>
      <c r="M5692" t="str">
        <f>IFERROR(IF(Belegerfassung!E5700&lt;&gt;"",VLOOKUP(Belegerfassung!E5700,Abfrage!$L$2:$M$15,2,),""),"")</f>
        <v/>
      </c>
      <c r="N5692" t="str">
        <f t="shared" si="265"/>
        <v/>
      </c>
      <c r="O5692" t="str">
        <f t="shared" si="266"/>
        <v/>
      </c>
      <c r="P5692" t="str">
        <f>IF(Belegerfassung!G5700&lt;&gt;"",CONCATENATE(Belegerfassung!G5700,".pdf"),"")</f>
        <v/>
      </c>
    </row>
    <row r="5693" spans="1:16">
      <c r="A5693" t="str">
        <f>IF(Belegerfassung!C5701&lt;&gt;"",0,"")</f>
        <v/>
      </c>
      <c r="B5693" t="str">
        <f>IFERROR(VLOOKUP(Belegerfassung!I5701,Konten!A:D,2,FALSE),"")</f>
        <v/>
      </c>
      <c r="C5693" t="str">
        <f>IF(A5693&lt;&gt;"",TEXT(Belegerfassung!C5701,"TT.MM.JJJJ"),"")</f>
        <v/>
      </c>
      <c r="D5693" t="str">
        <f>IFERROR(VLOOKUP(Belegerfassung!A5701,Abfrage!$E$2:$F$20,2,FALSE),"")</f>
        <v/>
      </c>
      <c r="E5693" t="str">
        <f>IF(A5693&lt;&gt;"",Belegerfassung!B5701,"")</f>
        <v/>
      </c>
      <c r="F5693" t="str">
        <f>IF(Belegerfassung!L5701="","",IF(Belegerfassung!L5701&lt;&gt;"",IF(Belegerfassung!L5701&lt;&gt;"",IF(Belegerfassung!J5701&lt;&gt;0,VLOOKUP(Belegerfassung!L5701,Abfrage!$A$2:$C$19,2,),VLOOKUP(Belegerfassung!L5701,Abfrage!$A$2:$C$19,3,)),"")))</f>
        <v/>
      </c>
      <c r="G5693" t="str">
        <f t="shared" si="264"/>
        <v/>
      </c>
      <c r="H5693" s="31" t="str">
        <f>IF(A5693&lt;&gt;"",-Belegerfassung!J5701+Belegerfassung!K5701,"")</f>
        <v/>
      </c>
      <c r="I5693" s="49" t="str">
        <f>IFERROR(IF(H5693&lt;&gt;"",Belegerfassung!L5701*100,""),IF(OR(Belegerfassung!L5701="Leistung EU - Erlöse",Belegerfassung!L5701="Lieferungen EU-Erlöse",Belegerfassung!L5701="EUST",Belegerfassung!L5701="Bauleistungen 20%")=TRUE,"",MID(Belegerfassung!L5701,4,2)))</f>
        <v/>
      </c>
      <c r="J5693" s="6" t="str">
        <f>IF(A5693&lt;&gt;"",LEFT(Belegerfassung!D5701,40),"")</f>
        <v/>
      </c>
      <c r="K5693" t="str">
        <f>IF(A5693&lt;&gt;"",VLOOKUP(D5693,Abfrage!$F$2:$G$21,2,FALSE),"")</f>
        <v/>
      </c>
      <c r="L5693" s="6" t="str">
        <f>IF(Belegerfassung!H5701&lt;&gt;"",Belegerfassung!H5701,"")</f>
        <v/>
      </c>
      <c r="M5693" t="str">
        <f>IFERROR(IF(Belegerfassung!E5701&lt;&gt;"",VLOOKUP(Belegerfassung!E5701,Abfrage!$L$2:$M$15,2,),""),"")</f>
        <v/>
      </c>
      <c r="N5693" t="str">
        <f t="shared" si="265"/>
        <v/>
      </c>
      <c r="O5693" t="str">
        <f t="shared" si="266"/>
        <v/>
      </c>
      <c r="P5693" t="str">
        <f>IF(Belegerfassung!G5701&lt;&gt;"",CONCATENATE(Belegerfassung!G5701,".pdf"),"")</f>
        <v/>
      </c>
    </row>
    <row r="5694" spans="1:16">
      <c r="A5694" t="str">
        <f>IF(Belegerfassung!C5702&lt;&gt;"",0,"")</f>
        <v/>
      </c>
      <c r="B5694" t="str">
        <f>IFERROR(VLOOKUP(Belegerfassung!I5702,Konten!A:D,2,FALSE),"")</f>
        <v/>
      </c>
      <c r="C5694" t="str">
        <f>IF(A5694&lt;&gt;"",TEXT(Belegerfassung!C5702,"TT.MM.JJJJ"),"")</f>
        <v/>
      </c>
      <c r="D5694" t="str">
        <f>IFERROR(VLOOKUP(Belegerfassung!A5702,Abfrage!$E$2:$F$20,2,FALSE),"")</f>
        <v/>
      </c>
      <c r="E5694" t="str">
        <f>IF(A5694&lt;&gt;"",Belegerfassung!B5702,"")</f>
        <v/>
      </c>
      <c r="F5694" t="str">
        <f>IF(Belegerfassung!L5702="","",IF(Belegerfassung!L5702&lt;&gt;"",IF(Belegerfassung!L5702&lt;&gt;"",IF(Belegerfassung!J5702&lt;&gt;0,VLOOKUP(Belegerfassung!L5702,Abfrage!$A$2:$C$19,2,),VLOOKUP(Belegerfassung!L5702,Abfrage!$A$2:$C$19,3,)),"")))</f>
        <v/>
      </c>
      <c r="G5694" t="str">
        <f t="shared" si="264"/>
        <v/>
      </c>
      <c r="H5694" s="31" t="str">
        <f>IF(A5694&lt;&gt;"",-Belegerfassung!J5702+Belegerfassung!K5702,"")</f>
        <v/>
      </c>
      <c r="I5694" s="49" t="str">
        <f>IFERROR(IF(H5694&lt;&gt;"",Belegerfassung!L5702*100,""),IF(OR(Belegerfassung!L5702="Leistung EU - Erlöse",Belegerfassung!L5702="Lieferungen EU-Erlöse",Belegerfassung!L5702="EUST",Belegerfassung!L5702="Bauleistungen 20%")=TRUE,"",MID(Belegerfassung!L5702,4,2)))</f>
        <v/>
      </c>
      <c r="J5694" s="6" t="str">
        <f>IF(A5694&lt;&gt;"",LEFT(Belegerfassung!D5702,40),"")</f>
        <v/>
      </c>
      <c r="K5694" t="str">
        <f>IF(A5694&lt;&gt;"",VLOOKUP(D5694,Abfrage!$F$2:$G$21,2,FALSE),"")</f>
        <v/>
      </c>
      <c r="L5694" s="6" t="str">
        <f>IF(Belegerfassung!H5702&lt;&gt;"",Belegerfassung!H5702,"")</f>
        <v/>
      </c>
      <c r="M5694" t="str">
        <f>IFERROR(IF(Belegerfassung!E5702&lt;&gt;"",VLOOKUP(Belegerfassung!E5702,Abfrage!$L$2:$M$15,2,),""),"")</f>
        <v/>
      </c>
      <c r="N5694" t="str">
        <f t="shared" si="265"/>
        <v/>
      </c>
      <c r="O5694" t="str">
        <f t="shared" si="266"/>
        <v/>
      </c>
      <c r="P5694" t="str">
        <f>IF(Belegerfassung!G5702&lt;&gt;"",CONCATENATE(Belegerfassung!G5702,".pdf"),"")</f>
        <v/>
      </c>
    </row>
    <row r="5695" spans="1:16">
      <c r="A5695" t="str">
        <f>IF(Belegerfassung!C5703&lt;&gt;"",0,"")</f>
        <v/>
      </c>
      <c r="B5695" t="str">
        <f>IFERROR(VLOOKUP(Belegerfassung!I5703,Konten!A:D,2,FALSE),"")</f>
        <v/>
      </c>
      <c r="C5695" t="str">
        <f>IF(A5695&lt;&gt;"",TEXT(Belegerfassung!C5703,"TT.MM.JJJJ"),"")</f>
        <v/>
      </c>
      <c r="D5695" t="str">
        <f>IFERROR(VLOOKUP(Belegerfassung!A5703,Abfrage!$E$2:$F$20,2,FALSE),"")</f>
        <v/>
      </c>
      <c r="E5695" t="str">
        <f>IF(A5695&lt;&gt;"",Belegerfassung!B5703,"")</f>
        <v/>
      </c>
      <c r="F5695" t="str">
        <f>IF(Belegerfassung!L5703="","",IF(Belegerfassung!L5703&lt;&gt;"",IF(Belegerfassung!L5703&lt;&gt;"",IF(Belegerfassung!J5703&lt;&gt;0,VLOOKUP(Belegerfassung!L5703,Abfrage!$A$2:$C$19,2,),VLOOKUP(Belegerfassung!L5703,Abfrage!$A$2:$C$19,3,)),"")))</f>
        <v/>
      </c>
      <c r="G5695" t="str">
        <f t="shared" si="264"/>
        <v/>
      </c>
      <c r="H5695" s="31" t="str">
        <f>IF(A5695&lt;&gt;"",-Belegerfassung!J5703+Belegerfassung!K5703,"")</f>
        <v/>
      </c>
      <c r="I5695" s="49" t="str">
        <f>IFERROR(IF(H5695&lt;&gt;"",Belegerfassung!L5703*100,""),IF(OR(Belegerfassung!L5703="Leistung EU - Erlöse",Belegerfassung!L5703="Lieferungen EU-Erlöse",Belegerfassung!L5703="EUST",Belegerfassung!L5703="Bauleistungen 20%")=TRUE,"",MID(Belegerfassung!L5703,4,2)))</f>
        <v/>
      </c>
      <c r="J5695" s="6" t="str">
        <f>IF(A5695&lt;&gt;"",LEFT(Belegerfassung!D5703,40),"")</f>
        <v/>
      </c>
      <c r="K5695" t="str">
        <f>IF(A5695&lt;&gt;"",VLOOKUP(D5695,Abfrage!$F$2:$G$21,2,FALSE),"")</f>
        <v/>
      </c>
      <c r="L5695" s="6" t="str">
        <f>IF(Belegerfassung!H5703&lt;&gt;"",Belegerfassung!H5703,"")</f>
        <v/>
      </c>
      <c r="M5695" t="str">
        <f>IFERROR(IF(Belegerfassung!E5703&lt;&gt;"",VLOOKUP(Belegerfassung!E5703,Abfrage!$L$2:$M$15,2,),""),"")</f>
        <v/>
      </c>
      <c r="N5695" t="str">
        <f t="shared" si="265"/>
        <v/>
      </c>
      <c r="O5695" t="str">
        <f t="shared" si="266"/>
        <v/>
      </c>
      <c r="P5695" t="str">
        <f>IF(Belegerfassung!G5703&lt;&gt;"",CONCATENATE(Belegerfassung!G5703,".pdf"),"")</f>
        <v/>
      </c>
    </row>
    <row r="5696" spans="1:16">
      <c r="A5696" t="str">
        <f>IF(Belegerfassung!C5704&lt;&gt;"",0,"")</f>
        <v/>
      </c>
      <c r="B5696" t="str">
        <f>IFERROR(VLOOKUP(Belegerfassung!I5704,Konten!A:D,2,FALSE),"")</f>
        <v/>
      </c>
      <c r="C5696" t="str">
        <f>IF(A5696&lt;&gt;"",TEXT(Belegerfassung!C5704,"TT.MM.JJJJ"),"")</f>
        <v/>
      </c>
      <c r="D5696" t="str">
        <f>IFERROR(VLOOKUP(Belegerfassung!A5704,Abfrage!$E$2:$F$20,2,FALSE),"")</f>
        <v/>
      </c>
      <c r="E5696" t="str">
        <f>IF(A5696&lt;&gt;"",Belegerfassung!B5704,"")</f>
        <v/>
      </c>
      <c r="F5696" t="str">
        <f>IF(Belegerfassung!L5704="","",IF(Belegerfassung!L5704&lt;&gt;"",IF(Belegerfassung!L5704&lt;&gt;"",IF(Belegerfassung!J5704&lt;&gt;0,VLOOKUP(Belegerfassung!L5704,Abfrage!$A$2:$C$19,2,),VLOOKUP(Belegerfassung!L5704,Abfrage!$A$2:$C$19,3,)),"")))</f>
        <v/>
      </c>
      <c r="G5696" t="str">
        <f t="shared" si="264"/>
        <v/>
      </c>
      <c r="H5696" s="31" t="str">
        <f>IF(A5696&lt;&gt;"",-Belegerfassung!J5704+Belegerfassung!K5704,"")</f>
        <v/>
      </c>
      <c r="I5696" s="49" t="str">
        <f>IFERROR(IF(H5696&lt;&gt;"",Belegerfassung!L5704*100,""),IF(OR(Belegerfassung!L5704="Leistung EU - Erlöse",Belegerfassung!L5704="Lieferungen EU-Erlöse",Belegerfassung!L5704="EUST",Belegerfassung!L5704="Bauleistungen 20%")=TRUE,"",MID(Belegerfassung!L5704,4,2)))</f>
        <v/>
      </c>
      <c r="J5696" s="6" t="str">
        <f>IF(A5696&lt;&gt;"",LEFT(Belegerfassung!D5704,40),"")</f>
        <v/>
      </c>
      <c r="K5696" t="str">
        <f>IF(A5696&lt;&gt;"",VLOOKUP(D5696,Abfrage!$F$2:$G$21,2,FALSE),"")</f>
        <v/>
      </c>
      <c r="L5696" s="6" t="str">
        <f>IF(Belegerfassung!H5704&lt;&gt;"",Belegerfassung!H5704,"")</f>
        <v/>
      </c>
      <c r="M5696" t="str">
        <f>IFERROR(IF(Belegerfassung!E5704&lt;&gt;"",VLOOKUP(Belegerfassung!E5704,Abfrage!$L$2:$M$15,2,),""),"")</f>
        <v/>
      </c>
      <c r="N5696" t="str">
        <f t="shared" si="265"/>
        <v/>
      </c>
      <c r="O5696" t="str">
        <f t="shared" si="266"/>
        <v/>
      </c>
      <c r="P5696" t="str">
        <f>IF(Belegerfassung!G5704&lt;&gt;"",CONCATENATE(Belegerfassung!G5704,".pdf"),"")</f>
        <v/>
      </c>
    </row>
    <row r="5697" spans="1:16">
      <c r="A5697" t="str">
        <f>IF(Belegerfassung!C5705&lt;&gt;"",0,"")</f>
        <v/>
      </c>
      <c r="B5697" t="str">
        <f>IFERROR(VLOOKUP(Belegerfassung!I5705,Konten!A:D,2,FALSE),"")</f>
        <v/>
      </c>
      <c r="C5697" t="str">
        <f>IF(A5697&lt;&gt;"",TEXT(Belegerfassung!C5705,"TT.MM.JJJJ"),"")</f>
        <v/>
      </c>
      <c r="D5697" t="str">
        <f>IFERROR(VLOOKUP(Belegerfassung!A5705,Abfrage!$E$2:$F$20,2,FALSE),"")</f>
        <v/>
      </c>
      <c r="E5697" t="str">
        <f>IF(A5697&lt;&gt;"",Belegerfassung!B5705,"")</f>
        <v/>
      </c>
      <c r="F5697" t="str">
        <f>IF(Belegerfassung!L5705="","",IF(Belegerfassung!L5705&lt;&gt;"",IF(Belegerfassung!L5705&lt;&gt;"",IF(Belegerfassung!J5705&lt;&gt;0,VLOOKUP(Belegerfassung!L5705,Abfrage!$A$2:$C$19,2,),VLOOKUP(Belegerfassung!L5705,Abfrage!$A$2:$C$19,3,)),"")))</f>
        <v/>
      </c>
      <c r="G5697" t="str">
        <f t="shared" si="264"/>
        <v/>
      </c>
      <c r="H5697" s="31" t="str">
        <f>IF(A5697&lt;&gt;"",-Belegerfassung!J5705+Belegerfassung!K5705,"")</f>
        <v/>
      </c>
      <c r="I5697" s="49" t="str">
        <f>IFERROR(IF(H5697&lt;&gt;"",Belegerfassung!L5705*100,""),IF(OR(Belegerfassung!L5705="Leistung EU - Erlöse",Belegerfassung!L5705="Lieferungen EU-Erlöse",Belegerfassung!L5705="EUST",Belegerfassung!L5705="Bauleistungen 20%")=TRUE,"",MID(Belegerfassung!L5705,4,2)))</f>
        <v/>
      </c>
      <c r="J5697" s="6" t="str">
        <f>IF(A5697&lt;&gt;"",LEFT(Belegerfassung!D5705,40),"")</f>
        <v/>
      </c>
      <c r="K5697" t="str">
        <f>IF(A5697&lt;&gt;"",VLOOKUP(D5697,Abfrage!$F$2:$G$21,2,FALSE),"")</f>
        <v/>
      </c>
      <c r="L5697" s="6" t="str">
        <f>IF(Belegerfassung!H5705&lt;&gt;"",Belegerfassung!H5705,"")</f>
        <v/>
      </c>
      <c r="M5697" t="str">
        <f>IFERROR(IF(Belegerfassung!E5705&lt;&gt;"",VLOOKUP(Belegerfassung!E5705,Abfrage!$L$2:$M$15,2,),""),"")</f>
        <v/>
      </c>
      <c r="N5697" t="str">
        <f t="shared" si="265"/>
        <v/>
      </c>
      <c r="O5697" t="str">
        <f t="shared" si="266"/>
        <v/>
      </c>
      <c r="P5697" t="str">
        <f>IF(Belegerfassung!G5705&lt;&gt;"",CONCATENATE(Belegerfassung!G5705,".pdf"),"")</f>
        <v/>
      </c>
    </row>
    <row r="5698" spans="1:16">
      <c r="A5698" t="str">
        <f>IF(Belegerfassung!C5706&lt;&gt;"",0,"")</f>
        <v/>
      </c>
      <c r="B5698" t="str">
        <f>IFERROR(VLOOKUP(Belegerfassung!I5706,Konten!A:D,2,FALSE),"")</f>
        <v/>
      </c>
      <c r="C5698" t="str">
        <f>IF(A5698&lt;&gt;"",TEXT(Belegerfassung!C5706,"TT.MM.JJJJ"),"")</f>
        <v/>
      </c>
      <c r="D5698" t="str">
        <f>IFERROR(VLOOKUP(Belegerfassung!A5706,Abfrage!$E$2:$F$20,2,FALSE),"")</f>
        <v/>
      </c>
      <c r="E5698" t="str">
        <f>IF(A5698&lt;&gt;"",Belegerfassung!B5706,"")</f>
        <v/>
      </c>
      <c r="F5698" t="str">
        <f>IF(Belegerfassung!L5706="","",IF(Belegerfassung!L5706&lt;&gt;"",IF(Belegerfassung!L5706&lt;&gt;"",IF(Belegerfassung!J5706&lt;&gt;0,VLOOKUP(Belegerfassung!L5706,Abfrage!$A$2:$C$19,2,),VLOOKUP(Belegerfassung!L5706,Abfrage!$A$2:$C$19,3,)),"")))</f>
        <v/>
      </c>
      <c r="G5698" t="str">
        <f t="shared" si="264"/>
        <v/>
      </c>
      <c r="H5698" s="31" t="str">
        <f>IF(A5698&lt;&gt;"",-Belegerfassung!J5706+Belegerfassung!K5706,"")</f>
        <v/>
      </c>
      <c r="I5698" s="49" t="str">
        <f>IFERROR(IF(H5698&lt;&gt;"",Belegerfassung!L5706*100,""),IF(OR(Belegerfassung!L5706="Leistung EU - Erlöse",Belegerfassung!L5706="Lieferungen EU-Erlöse",Belegerfassung!L5706="EUST",Belegerfassung!L5706="Bauleistungen 20%")=TRUE,"",MID(Belegerfassung!L5706,4,2)))</f>
        <v/>
      </c>
      <c r="J5698" s="6" t="str">
        <f>IF(A5698&lt;&gt;"",LEFT(Belegerfassung!D5706,40),"")</f>
        <v/>
      </c>
      <c r="K5698" t="str">
        <f>IF(A5698&lt;&gt;"",VLOOKUP(D5698,Abfrage!$F$2:$G$21,2,FALSE),"")</f>
        <v/>
      </c>
      <c r="L5698" s="6" t="str">
        <f>IF(Belegerfassung!H5706&lt;&gt;"",Belegerfassung!H5706,"")</f>
        <v/>
      </c>
      <c r="M5698" t="str">
        <f>IFERROR(IF(Belegerfassung!E5706&lt;&gt;"",VLOOKUP(Belegerfassung!E5706,Abfrage!$L$2:$M$15,2,),""),"")</f>
        <v/>
      </c>
      <c r="N5698" t="str">
        <f t="shared" si="265"/>
        <v/>
      </c>
      <c r="O5698" t="str">
        <f t="shared" si="266"/>
        <v/>
      </c>
      <c r="P5698" t="str">
        <f>IF(Belegerfassung!G5706&lt;&gt;"",CONCATENATE(Belegerfassung!G5706,".pdf"),"")</f>
        <v/>
      </c>
    </row>
    <row r="5699" spans="1:16">
      <c r="A5699" t="str">
        <f>IF(Belegerfassung!C5707&lt;&gt;"",0,"")</f>
        <v/>
      </c>
      <c r="B5699" t="str">
        <f>IFERROR(VLOOKUP(Belegerfassung!I5707,Konten!A:D,2,FALSE),"")</f>
        <v/>
      </c>
      <c r="C5699" t="str">
        <f>IF(A5699&lt;&gt;"",TEXT(Belegerfassung!C5707,"TT.MM.JJJJ"),"")</f>
        <v/>
      </c>
      <c r="D5699" t="str">
        <f>IFERROR(VLOOKUP(Belegerfassung!A5707,Abfrage!$E$2:$F$20,2,FALSE),"")</f>
        <v/>
      </c>
      <c r="E5699" t="str">
        <f>IF(A5699&lt;&gt;"",Belegerfassung!B5707,"")</f>
        <v/>
      </c>
      <c r="F5699" t="str">
        <f>IF(Belegerfassung!L5707="","",IF(Belegerfassung!L5707&lt;&gt;"",IF(Belegerfassung!L5707&lt;&gt;"",IF(Belegerfassung!J5707&lt;&gt;0,VLOOKUP(Belegerfassung!L5707,Abfrage!$A$2:$C$19,2,),VLOOKUP(Belegerfassung!L5707,Abfrage!$A$2:$C$19,3,)),"")))</f>
        <v/>
      </c>
      <c r="G5699" t="str">
        <f t="shared" ref="G5699:G5762" si="267">IF(A5699&lt;&gt;"",1,"")</f>
        <v/>
      </c>
      <c r="H5699" s="31" t="str">
        <f>IF(A5699&lt;&gt;"",-Belegerfassung!J5707+Belegerfassung!K5707,"")</f>
        <v/>
      </c>
      <c r="I5699" s="49" t="str">
        <f>IFERROR(IF(H5699&lt;&gt;"",Belegerfassung!L5707*100,""),IF(OR(Belegerfassung!L5707="Leistung EU - Erlöse",Belegerfassung!L5707="Lieferungen EU-Erlöse",Belegerfassung!L5707="EUST",Belegerfassung!L5707="Bauleistungen 20%")=TRUE,"",MID(Belegerfassung!L5707,4,2)))</f>
        <v/>
      </c>
      <c r="J5699" s="6" t="str">
        <f>IF(A5699&lt;&gt;"",LEFT(Belegerfassung!D5707,40),"")</f>
        <v/>
      </c>
      <c r="K5699" t="str">
        <f>IF(A5699&lt;&gt;"",VLOOKUP(D5699,Abfrage!$F$2:$G$21,2,FALSE),"")</f>
        <v/>
      </c>
      <c r="L5699" s="6" t="str">
        <f>IF(Belegerfassung!H5707&lt;&gt;"",Belegerfassung!H5707,"")</f>
        <v/>
      </c>
      <c r="M5699" t="str">
        <f>IFERROR(IF(Belegerfassung!E5707&lt;&gt;"",VLOOKUP(Belegerfassung!E5707,Abfrage!$L$2:$M$15,2,),""),"")</f>
        <v/>
      </c>
      <c r="N5699" t="str">
        <f t="shared" ref="N5699:N5762" si="268">IF(A5699&lt;&gt;"","E","")</f>
        <v/>
      </c>
      <c r="O5699" t="str">
        <f t="shared" ref="O5699:O5762" si="269">IF(A5699&lt;&gt;"","A","")</f>
        <v/>
      </c>
      <c r="P5699" t="str">
        <f>IF(Belegerfassung!G5707&lt;&gt;"",CONCATENATE(Belegerfassung!G5707,".pdf"),"")</f>
        <v/>
      </c>
    </row>
    <row r="5700" spans="1:16">
      <c r="A5700" t="str">
        <f>IF(Belegerfassung!C5708&lt;&gt;"",0,"")</f>
        <v/>
      </c>
      <c r="B5700" t="str">
        <f>IFERROR(VLOOKUP(Belegerfassung!I5708,Konten!A:D,2,FALSE),"")</f>
        <v/>
      </c>
      <c r="C5700" t="str">
        <f>IF(A5700&lt;&gt;"",TEXT(Belegerfassung!C5708,"TT.MM.JJJJ"),"")</f>
        <v/>
      </c>
      <c r="D5700" t="str">
        <f>IFERROR(VLOOKUP(Belegerfassung!A5708,Abfrage!$E$2:$F$20,2,FALSE),"")</f>
        <v/>
      </c>
      <c r="E5700" t="str">
        <f>IF(A5700&lt;&gt;"",Belegerfassung!B5708,"")</f>
        <v/>
      </c>
      <c r="F5700" t="str">
        <f>IF(Belegerfassung!L5708="","",IF(Belegerfassung!L5708&lt;&gt;"",IF(Belegerfassung!L5708&lt;&gt;"",IF(Belegerfassung!J5708&lt;&gt;0,VLOOKUP(Belegerfassung!L5708,Abfrage!$A$2:$C$19,2,),VLOOKUP(Belegerfassung!L5708,Abfrage!$A$2:$C$19,3,)),"")))</f>
        <v/>
      </c>
      <c r="G5700" t="str">
        <f t="shared" si="267"/>
        <v/>
      </c>
      <c r="H5700" s="31" t="str">
        <f>IF(A5700&lt;&gt;"",-Belegerfassung!J5708+Belegerfassung!K5708,"")</f>
        <v/>
      </c>
      <c r="I5700" s="49" t="str">
        <f>IFERROR(IF(H5700&lt;&gt;"",Belegerfassung!L5708*100,""),IF(OR(Belegerfassung!L5708="Leistung EU - Erlöse",Belegerfassung!L5708="Lieferungen EU-Erlöse",Belegerfassung!L5708="EUST",Belegerfassung!L5708="Bauleistungen 20%")=TRUE,"",MID(Belegerfassung!L5708,4,2)))</f>
        <v/>
      </c>
      <c r="J5700" s="6" t="str">
        <f>IF(A5700&lt;&gt;"",LEFT(Belegerfassung!D5708,40),"")</f>
        <v/>
      </c>
      <c r="K5700" t="str">
        <f>IF(A5700&lt;&gt;"",VLOOKUP(D5700,Abfrage!$F$2:$G$21,2,FALSE),"")</f>
        <v/>
      </c>
      <c r="L5700" s="6" t="str">
        <f>IF(Belegerfassung!H5708&lt;&gt;"",Belegerfassung!H5708,"")</f>
        <v/>
      </c>
      <c r="M5700" t="str">
        <f>IFERROR(IF(Belegerfassung!E5708&lt;&gt;"",VLOOKUP(Belegerfassung!E5708,Abfrage!$L$2:$M$15,2,),""),"")</f>
        <v/>
      </c>
      <c r="N5700" t="str">
        <f t="shared" si="268"/>
        <v/>
      </c>
      <c r="O5700" t="str">
        <f t="shared" si="269"/>
        <v/>
      </c>
      <c r="P5700" t="str">
        <f>IF(Belegerfassung!G5708&lt;&gt;"",CONCATENATE(Belegerfassung!G5708,".pdf"),"")</f>
        <v/>
      </c>
    </row>
    <row r="5701" spans="1:16">
      <c r="A5701" t="str">
        <f>IF(Belegerfassung!C5709&lt;&gt;"",0,"")</f>
        <v/>
      </c>
      <c r="B5701" t="str">
        <f>IFERROR(VLOOKUP(Belegerfassung!I5709,Konten!A:D,2,FALSE),"")</f>
        <v/>
      </c>
      <c r="C5701" t="str">
        <f>IF(A5701&lt;&gt;"",TEXT(Belegerfassung!C5709,"TT.MM.JJJJ"),"")</f>
        <v/>
      </c>
      <c r="D5701" t="str">
        <f>IFERROR(VLOOKUP(Belegerfassung!A5709,Abfrage!$E$2:$F$20,2,FALSE),"")</f>
        <v/>
      </c>
      <c r="E5701" t="str">
        <f>IF(A5701&lt;&gt;"",Belegerfassung!B5709,"")</f>
        <v/>
      </c>
      <c r="F5701" t="str">
        <f>IF(Belegerfassung!L5709="","",IF(Belegerfassung!L5709&lt;&gt;"",IF(Belegerfassung!L5709&lt;&gt;"",IF(Belegerfassung!J5709&lt;&gt;0,VLOOKUP(Belegerfassung!L5709,Abfrage!$A$2:$C$19,2,),VLOOKUP(Belegerfassung!L5709,Abfrage!$A$2:$C$19,3,)),"")))</f>
        <v/>
      </c>
      <c r="G5701" t="str">
        <f t="shared" si="267"/>
        <v/>
      </c>
      <c r="H5701" s="31" t="str">
        <f>IF(A5701&lt;&gt;"",-Belegerfassung!J5709+Belegerfassung!K5709,"")</f>
        <v/>
      </c>
      <c r="I5701" s="49" t="str">
        <f>IFERROR(IF(H5701&lt;&gt;"",Belegerfassung!L5709*100,""),IF(OR(Belegerfassung!L5709="Leistung EU - Erlöse",Belegerfassung!L5709="Lieferungen EU-Erlöse",Belegerfassung!L5709="EUST",Belegerfassung!L5709="Bauleistungen 20%")=TRUE,"",MID(Belegerfassung!L5709,4,2)))</f>
        <v/>
      </c>
      <c r="J5701" s="6" t="str">
        <f>IF(A5701&lt;&gt;"",LEFT(Belegerfassung!D5709,40),"")</f>
        <v/>
      </c>
      <c r="K5701" t="str">
        <f>IF(A5701&lt;&gt;"",VLOOKUP(D5701,Abfrage!$F$2:$G$21,2,FALSE),"")</f>
        <v/>
      </c>
      <c r="L5701" s="6" t="str">
        <f>IF(Belegerfassung!H5709&lt;&gt;"",Belegerfassung!H5709,"")</f>
        <v/>
      </c>
      <c r="M5701" t="str">
        <f>IFERROR(IF(Belegerfassung!E5709&lt;&gt;"",VLOOKUP(Belegerfassung!E5709,Abfrage!$L$2:$M$15,2,),""),"")</f>
        <v/>
      </c>
      <c r="N5701" t="str">
        <f t="shared" si="268"/>
        <v/>
      </c>
      <c r="O5701" t="str">
        <f t="shared" si="269"/>
        <v/>
      </c>
      <c r="P5701" t="str">
        <f>IF(Belegerfassung!G5709&lt;&gt;"",CONCATENATE(Belegerfassung!G5709,".pdf"),"")</f>
        <v/>
      </c>
    </row>
    <row r="5702" spans="1:16">
      <c r="A5702" t="str">
        <f>IF(Belegerfassung!C5710&lt;&gt;"",0,"")</f>
        <v/>
      </c>
      <c r="B5702" t="str">
        <f>IFERROR(VLOOKUP(Belegerfassung!I5710,Konten!A:D,2,FALSE),"")</f>
        <v/>
      </c>
      <c r="C5702" t="str">
        <f>IF(A5702&lt;&gt;"",TEXT(Belegerfassung!C5710,"TT.MM.JJJJ"),"")</f>
        <v/>
      </c>
      <c r="D5702" t="str">
        <f>IFERROR(VLOOKUP(Belegerfassung!A5710,Abfrage!$E$2:$F$20,2,FALSE),"")</f>
        <v/>
      </c>
      <c r="E5702" t="str">
        <f>IF(A5702&lt;&gt;"",Belegerfassung!B5710,"")</f>
        <v/>
      </c>
      <c r="F5702" t="str">
        <f>IF(Belegerfassung!L5710="","",IF(Belegerfassung!L5710&lt;&gt;"",IF(Belegerfassung!L5710&lt;&gt;"",IF(Belegerfassung!J5710&lt;&gt;0,VLOOKUP(Belegerfassung!L5710,Abfrage!$A$2:$C$19,2,),VLOOKUP(Belegerfassung!L5710,Abfrage!$A$2:$C$19,3,)),"")))</f>
        <v/>
      </c>
      <c r="G5702" t="str">
        <f t="shared" si="267"/>
        <v/>
      </c>
      <c r="H5702" s="31" t="str">
        <f>IF(A5702&lt;&gt;"",-Belegerfassung!J5710+Belegerfassung!K5710,"")</f>
        <v/>
      </c>
      <c r="I5702" s="49" t="str">
        <f>IFERROR(IF(H5702&lt;&gt;"",Belegerfassung!L5710*100,""),IF(OR(Belegerfassung!L5710="Leistung EU - Erlöse",Belegerfassung!L5710="Lieferungen EU-Erlöse",Belegerfassung!L5710="EUST",Belegerfassung!L5710="Bauleistungen 20%")=TRUE,"",MID(Belegerfassung!L5710,4,2)))</f>
        <v/>
      </c>
      <c r="J5702" s="6" t="str">
        <f>IF(A5702&lt;&gt;"",LEFT(Belegerfassung!D5710,40),"")</f>
        <v/>
      </c>
      <c r="K5702" t="str">
        <f>IF(A5702&lt;&gt;"",VLOOKUP(D5702,Abfrage!$F$2:$G$21,2,FALSE),"")</f>
        <v/>
      </c>
      <c r="L5702" s="6" t="str">
        <f>IF(Belegerfassung!H5710&lt;&gt;"",Belegerfassung!H5710,"")</f>
        <v/>
      </c>
      <c r="M5702" t="str">
        <f>IFERROR(IF(Belegerfassung!E5710&lt;&gt;"",VLOOKUP(Belegerfassung!E5710,Abfrage!$L$2:$M$15,2,),""),"")</f>
        <v/>
      </c>
      <c r="N5702" t="str">
        <f t="shared" si="268"/>
        <v/>
      </c>
      <c r="O5702" t="str">
        <f t="shared" si="269"/>
        <v/>
      </c>
      <c r="P5702" t="str">
        <f>IF(Belegerfassung!G5710&lt;&gt;"",CONCATENATE(Belegerfassung!G5710,".pdf"),"")</f>
        <v/>
      </c>
    </row>
    <row r="5703" spans="1:16">
      <c r="A5703" t="str">
        <f>IF(Belegerfassung!C5711&lt;&gt;"",0,"")</f>
        <v/>
      </c>
      <c r="B5703" t="str">
        <f>IFERROR(VLOOKUP(Belegerfassung!I5711,Konten!A:D,2,FALSE),"")</f>
        <v/>
      </c>
      <c r="C5703" t="str">
        <f>IF(A5703&lt;&gt;"",TEXT(Belegerfassung!C5711,"TT.MM.JJJJ"),"")</f>
        <v/>
      </c>
      <c r="D5703" t="str">
        <f>IFERROR(VLOOKUP(Belegerfassung!A5711,Abfrage!$E$2:$F$20,2,FALSE),"")</f>
        <v/>
      </c>
      <c r="E5703" t="str">
        <f>IF(A5703&lt;&gt;"",Belegerfassung!B5711,"")</f>
        <v/>
      </c>
      <c r="F5703" t="str">
        <f>IF(Belegerfassung!L5711="","",IF(Belegerfassung!L5711&lt;&gt;"",IF(Belegerfassung!L5711&lt;&gt;"",IF(Belegerfassung!J5711&lt;&gt;0,VLOOKUP(Belegerfassung!L5711,Abfrage!$A$2:$C$19,2,),VLOOKUP(Belegerfassung!L5711,Abfrage!$A$2:$C$19,3,)),"")))</f>
        <v/>
      </c>
      <c r="G5703" t="str">
        <f t="shared" si="267"/>
        <v/>
      </c>
      <c r="H5703" s="31" t="str">
        <f>IF(A5703&lt;&gt;"",-Belegerfassung!J5711+Belegerfassung!K5711,"")</f>
        <v/>
      </c>
      <c r="I5703" s="49" t="str">
        <f>IFERROR(IF(H5703&lt;&gt;"",Belegerfassung!L5711*100,""),IF(OR(Belegerfassung!L5711="Leistung EU - Erlöse",Belegerfassung!L5711="Lieferungen EU-Erlöse",Belegerfassung!L5711="EUST",Belegerfassung!L5711="Bauleistungen 20%")=TRUE,"",MID(Belegerfassung!L5711,4,2)))</f>
        <v/>
      </c>
      <c r="J5703" s="6" t="str">
        <f>IF(A5703&lt;&gt;"",LEFT(Belegerfassung!D5711,40),"")</f>
        <v/>
      </c>
      <c r="K5703" t="str">
        <f>IF(A5703&lt;&gt;"",VLOOKUP(D5703,Abfrage!$F$2:$G$21,2,FALSE),"")</f>
        <v/>
      </c>
      <c r="L5703" s="6" t="str">
        <f>IF(Belegerfassung!H5711&lt;&gt;"",Belegerfassung!H5711,"")</f>
        <v/>
      </c>
      <c r="M5703" t="str">
        <f>IFERROR(IF(Belegerfassung!E5711&lt;&gt;"",VLOOKUP(Belegerfassung!E5711,Abfrage!$L$2:$M$15,2,),""),"")</f>
        <v/>
      </c>
      <c r="N5703" t="str">
        <f t="shared" si="268"/>
        <v/>
      </c>
      <c r="O5703" t="str">
        <f t="shared" si="269"/>
        <v/>
      </c>
      <c r="P5703" t="str">
        <f>IF(Belegerfassung!G5711&lt;&gt;"",CONCATENATE(Belegerfassung!G5711,".pdf"),"")</f>
        <v/>
      </c>
    </row>
    <row r="5704" spans="1:16">
      <c r="A5704" t="str">
        <f>IF(Belegerfassung!C5712&lt;&gt;"",0,"")</f>
        <v/>
      </c>
      <c r="B5704" t="str">
        <f>IFERROR(VLOOKUP(Belegerfassung!I5712,Konten!A:D,2,FALSE),"")</f>
        <v/>
      </c>
      <c r="C5704" t="str">
        <f>IF(A5704&lt;&gt;"",TEXT(Belegerfassung!C5712,"TT.MM.JJJJ"),"")</f>
        <v/>
      </c>
      <c r="D5704" t="str">
        <f>IFERROR(VLOOKUP(Belegerfassung!A5712,Abfrage!$E$2:$F$20,2,FALSE),"")</f>
        <v/>
      </c>
      <c r="E5704" t="str">
        <f>IF(A5704&lt;&gt;"",Belegerfassung!B5712,"")</f>
        <v/>
      </c>
      <c r="F5704" t="str">
        <f>IF(Belegerfassung!L5712="","",IF(Belegerfassung!L5712&lt;&gt;"",IF(Belegerfassung!L5712&lt;&gt;"",IF(Belegerfassung!J5712&lt;&gt;0,VLOOKUP(Belegerfassung!L5712,Abfrage!$A$2:$C$19,2,),VLOOKUP(Belegerfassung!L5712,Abfrage!$A$2:$C$19,3,)),"")))</f>
        <v/>
      </c>
      <c r="G5704" t="str">
        <f t="shared" si="267"/>
        <v/>
      </c>
      <c r="H5704" s="31" t="str">
        <f>IF(A5704&lt;&gt;"",-Belegerfassung!J5712+Belegerfassung!K5712,"")</f>
        <v/>
      </c>
      <c r="I5704" s="49" t="str">
        <f>IFERROR(IF(H5704&lt;&gt;"",Belegerfassung!L5712*100,""),IF(OR(Belegerfassung!L5712="Leistung EU - Erlöse",Belegerfassung!L5712="Lieferungen EU-Erlöse",Belegerfassung!L5712="EUST",Belegerfassung!L5712="Bauleistungen 20%")=TRUE,"",MID(Belegerfassung!L5712,4,2)))</f>
        <v/>
      </c>
      <c r="J5704" s="6" t="str">
        <f>IF(A5704&lt;&gt;"",LEFT(Belegerfassung!D5712,40),"")</f>
        <v/>
      </c>
      <c r="K5704" t="str">
        <f>IF(A5704&lt;&gt;"",VLOOKUP(D5704,Abfrage!$F$2:$G$21,2,FALSE),"")</f>
        <v/>
      </c>
      <c r="L5704" s="6" t="str">
        <f>IF(Belegerfassung!H5712&lt;&gt;"",Belegerfassung!H5712,"")</f>
        <v/>
      </c>
      <c r="M5704" t="str">
        <f>IFERROR(IF(Belegerfassung!E5712&lt;&gt;"",VLOOKUP(Belegerfassung!E5712,Abfrage!$L$2:$M$15,2,),""),"")</f>
        <v/>
      </c>
      <c r="N5704" t="str">
        <f t="shared" si="268"/>
        <v/>
      </c>
      <c r="O5704" t="str">
        <f t="shared" si="269"/>
        <v/>
      </c>
      <c r="P5704" t="str">
        <f>IF(Belegerfassung!G5712&lt;&gt;"",CONCATENATE(Belegerfassung!G5712,".pdf"),"")</f>
        <v/>
      </c>
    </row>
    <row r="5705" spans="1:16">
      <c r="A5705" t="str">
        <f>IF(Belegerfassung!C5713&lt;&gt;"",0,"")</f>
        <v/>
      </c>
      <c r="B5705" t="str">
        <f>IFERROR(VLOOKUP(Belegerfassung!I5713,Konten!A:D,2,FALSE),"")</f>
        <v/>
      </c>
      <c r="C5705" t="str">
        <f>IF(A5705&lt;&gt;"",TEXT(Belegerfassung!C5713,"TT.MM.JJJJ"),"")</f>
        <v/>
      </c>
      <c r="D5705" t="str">
        <f>IFERROR(VLOOKUP(Belegerfassung!A5713,Abfrage!$E$2:$F$20,2,FALSE),"")</f>
        <v/>
      </c>
      <c r="E5705" t="str">
        <f>IF(A5705&lt;&gt;"",Belegerfassung!B5713,"")</f>
        <v/>
      </c>
      <c r="F5705" t="str">
        <f>IF(Belegerfassung!L5713="","",IF(Belegerfassung!L5713&lt;&gt;"",IF(Belegerfassung!L5713&lt;&gt;"",IF(Belegerfassung!J5713&lt;&gt;0,VLOOKUP(Belegerfassung!L5713,Abfrage!$A$2:$C$19,2,),VLOOKUP(Belegerfassung!L5713,Abfrage!$A$2:$C$19,3,)),"")))</f>
        <v/>
      </c>
      <c r="G5705" t="str">
        <f t="shared" si="267"/>
        <v/>
      </c>
      <c r="H5705" s="31" t="str">
        <f>IF(A5705&lt;&gt;"",-Belegerfassung!J5713+Belegerfassung!K5713,"")</f>
        <v/>
      </c>
      <c r="I5705" s="49" t="str">
        <f>IFERROR(IF(H5705&lt;&gt;"",Belegerfassung!L5713*100,""),IF(OR(Belegerfassung!L5713="Leistung EU - Erlöse",Belegerfassung!L5713="Lieferungen EU-Erlöse",Belegerfassung!L5713="EUST",Belegerfassung!L5713="Bauleistungen 20%")=TRUE,"",MID(Belegerfassung!L5713,4,2)))</f>
        <v/>
      </c>
      <c r="J5705" s="6" t="str">
        <f>IF(A5705&lt;&gt;"",LEFT(Belegerfassung!D5713,40),"")</f>
        <v/>
      </c>
      <c r="K5705" t="str">
        <f>IF(A5705&lt;&gt;"",VLOOKUP(D5705,Abfrage!$F$2:$G$21,2,FALSE),"")</f>
        <v/>
      </c>
      <c r="L5705" s="6" t="str">
        <f>IF(Belegerfassung!H5713&lt;&gt;"",Belegerfassung!H5713,"")</f>
        <v/>
      </c>
      <c r="M5705" t="str">
        <f>IFERROR(IF(Belegerfassung!E5713&lt;&gt;"",VLOOKUP(Belegerfassung!E5713,Abfrage!$L$2:$M$15,2,),""),"")</f>
        <v/>
      </c>
      <c r="N5705" t="str">
        <f t="shared" si="268"/>
        <v/>
      </c>
      <c r="O5705" t="str">
        <f t="shared" si="269"/>
        <v/>
      </c>
      <c r="P5705" t="str">
        <f>IF(Belegerfassung!G5713&lt;&gt;"",CONCATENATE(Belegerfassung!G5713,".pdf"),"")</f>
        <v/>
      </c>
    </row>
    <row r="5706" spans="1:16">
      <c r="A5706" t="str">
        <f>IF(Belegerfassung!C5714&lt;&gt;"",0,"")</f>
        <v/>
      </c>
      <c r="B5706" t="str">
        <f>IFERROR(VLOOKUP(Belegerfassung!I5714,Konten!A:D,2,FALSE),"")</f>
        <v/>
      </c>
      <c r="C5706" t="str">
        <f>IF(A5706&lt;&gt;"",TEXT(Belegerfassung!C5714,"TT.MM.JJJJ"),"")</f>
        <v/>
      </c>
      <c r="D5706" t="str">
        <f>IFERROR(VLOOKUP(Belegerfassung!A5714,Abfrage!$E$2:$F$20,2,FALSE),"")</f>
        <v/>
      </c>
      <c r="E5706" t="str">
        <f>IF(A5706&lt;&gt;"",Belegerfassung!B5714,"")</f>
        <v/>
      </c>
      <c r="F5706" t="str">
        <f>IF(Belegerfassung!L5714="","",IF(Belegerfassung!L5714&lt;&gt;"",IF(Belegerfassung!L5714&lt;&gt;"",IF(Belegerfassung!J5714&lt;&gt;0,VLOOKUP(Belegerfassung!L5714,Abfrage!$A$2:$C$19,2,),VLOOKUP(Belegerfassung!L5714,Abfrage!$A$2:$C$19,3,)),"")))</f>
        <v/>
      </c>
      <c r="G5706" t="str">
        <f t="shared" si="267"/>
        <v/>
      </c>
      <c r="H5706" s="31" t="str">
        <f>IF(A5706&lt;&gt;"",-Belegerfassung!J5714+Belegerfassung!K5714,"")</f>
        <v/>
      </c>
      <c r="I5706" s="49" t="str">
        <f>IFERROR(IF(H5706&lt;&gt;"",Belegerfassung!L5714*100,""),IF(OR(Belegerfassung!L5714="Leistung EU - Erlöse",Belegerfassung!L5714="Lieferungen EU-Erlöse",Belegerfassung!L5714="EUST",Belegerfassung!L5714="Bauleistungen 20%")=TRUE,"",MID(Belegerfassung!L5714,4,2)))</f>
        <v/>
      </c>
      <c r="J5706" s="6" t="str">
        <f>IF(A5706&lt;&gt;"",LEFT(Belegerfassung!D5714,40),"")</f>
        <v/>
      </c>
      <c r="K5706" t="str">
        <f>IF(A5706&lt;&gt;"",VLOOKUP(D5706,Abfrage!$F$2:$G$21,2,FALSE),"")</f>
        <v/>
      </c>
      <c r="L5706" s="6" t="str">
        <f>IF(Belegerfassung!H5714&lt;&gt;"",Belegerfassung!H5714,"")</f>
        <v/>
      </c>
      <c r="M5706" t="str">
        <f>IFERROR(IF(Belegerfassung!E5714&lt;&gt;"",VLOOKUP(Belegerfassung!E5714,Abfrage!$L$2:$M$15,2,),""),"")</f>
        <v/>
      </c>
      <c r="N5706" t="str">
        <f t="shared" si="268"/>
        <v/>
      </c>
      <c r="O5706" t="str">
        <f t="shared" si="269"/>
        <v/>
      </c>
      <c r="P5706" t="str">
        <f>IF(Belegerfassung!G5714&lt;&gt;"",CONCATENATE(Belegerfassung!G5714,".pdf"),"")</f>
        <v/>
      </c>
    </row>
    <row r="5707" spans="1:16">
      <c r="A5707" t="str">
        <f>IF(Belegerfassung!C5715&lt;&gt;"",0,"")</f>
        <v/>
      </c>
      <c r="B5707" t="str">
        <f>IFERROR(VLOOKUP(Belegerfassung!I5715,Konten!A:D,2,FALSE),"")</f>
        <v/>
      </c>
      <c r="C5707" t="str">
        <f>IF(A5707&lt;&gt;"",TEXT(Belegerfassung!C5715,"TT.MM.JJJJ"),"")</f>
        <v/>
      </c>
      <c r="D5707" t="str">
        <f>IFERROR(VLOOKUP(Belegerfassung!A5715,Abfrage!$E$2:$F$20,2,FALSE),"")</f>
        <v/>
      </c>
      <c r="E5707" t="str">
        <f>IF(A5707&lt;&gt;"",Belegerfassung!B5715,"")</f>
        <v/>
      </c>
      <c r="F5707" t="str">
        <f>IF(Belegerfassung!L5715="","",IF(Belegerfassung!L5715&lt;&gt;"",IF(Belegerfassung!L5715&lt;&gt;"",IF(Belegerfassung!J5715&lt;&gt;0,VLOOKUP(Belegerfassung!L5715,Abfrage!$A$2:$C$19,2,),VLOOKUP(Belegerfassung!L5715,Abfrage!$A$2:$C$19,3,)),"")))</f>
        <v/>
      </c>
      <c r="G5707" t="str">
        <f t="shared" si="267"/>
        <v/>
      </c>
      <c r="H5707" s="31" t="str">
        <f>IF(A5707&lt;&gt;"",-Belegerfassung!J5715+Belegerfassung!K5715,"")</f>
        <v/>
      </c>
      <c r="I5707" s="49" t="str">
        <f>IFERROR(IF(H5707&lt;&gt;"",Belegerfassung!L5715*100,""),IF(OR(Belegerfassung!L5715="Leistung EU - Erlöse",Belegerfassung!L5715="Lieferungen EU-Erlöse",Belegerfassung!L5715="EUST",Belegerfassung!L5715="Bauleistungen 20%")=TRUE,"",MID(Belegerfassung!L5715,4,2)))</f>
        <v/>
      </c>
      <c r="J5707" s="6" t="str">
        <f>IF(A5707&lt;&gt;"",LEFT(Belegerfassung!D5715,40),"")</f>
        <v/>
      </c>
      <c r="K5707" t="str">
        <f>IF(A5707&lt;&gt;"",VLOOKUP(D5707,Abfrage!$F$2:$G$21,2,FALSE),"")</f>
        <v/>
      </c>
      <c r="L5707" s="6" t="str">
        <f>IF(Belegerfassung!H5715&lt;&gt;"",Belegerfassung!H5715,"")</f>
        <v/>
      </c>
      <c r="M5707" t="str">
        <f>IFERROR(IF(Belegerfassung!E5715&lt;&gt;"",VLOOKUP(Belegerfassung!E5715,Abfrage!$L$2:$M$15,2,),""),"")</f>
        <v/>
      </c>
      <c r="N5707" t="str">
        <f t="shared" si="268"/>
        <v/>
      </c>
      <c r="O5707" t="str">
        <f t="shared" si="269"/>
        <v/>
      </c>
      <c r="P5707" t="str">
        <f>IF(Belegerfassung!G5715&lt;&gt;"",CONCATENATE(Belegerfassung!G5715,".pdf"),"")</f>
        <v/>
      </c>
    </row>
    <row r="5708" spans="1:16">
      <c r="A5708" t="str">
        <f>IF(Belegerfassung!C5716&lt;&gt;"",0,"")</f>
        <v/>
      </c>
      <c r="B5708" t="str">
        <f>IFERROR(VLOOKUP(Belegerfassung!I5716,Konten!A:D,2,FALSE),"")</f>
        <v/>
      </c>
      <c r="C5708" t="str">
        <f>IF(A5708&lt;&gt;"",TEXT(Belegerfassung!C5716,"TT.MM.JJJJ"),"")</f>
        <v/>
      </c>
      <c r="D5708" t="str">
        <f>IFERROR(VLOOKUP(Belegerfassung!A5716,Abfrage!$E$2:$F$20,2,FALSE),"")</f>
        <v/>
      </c>
      <c r="E5708" t="str">
        <f>IF(A5708&lt;&gt;"",Belegerfassung!B5716,"")</f>
        <v/>
      </c>
      <c r="F5708" t="str">
        <f>IF(Belegerfassung!L5716="","",IF(Belegerfassung!L5716&lt;&gt;"",IF(Belegerfassung!L5716&lt;&gt;"",IF(Belegerfassung!J5716&lt;&gt;0,VLOOKUP(Belegerfassung!L5716,Abfrage!$A$2:$C$19,2,),VLOOKUP(Belegerfassung!L5716,Abfrage!$A$2:$C$19,3,)),"")))</f>
        <v/>
      </c>
      <c r="G5708" t="str">
        <f t="shared" si="267"/>
        <v/>
      </c>
      <c r="H5708" s="31" t="str">
        <f>IF(A5708&lt;&gt;"",-Belegerfassung!J5716+Belegerfassung!K5716,"")</f>
        <v/>
      </c>
      <c r="I5708" s="49" t="str">
        <f>IFERROR(IF(H5708&lt;&gt;"",Belegerfassung!L5716*100,""),IF(OR(Belegerfassung!L5716="Leistung EU - Erlöse",Belegerfassung!L5716="Lieferungen EU-Erlöse",Belegerfassung!L5716="EUST",Belegerfassung!L5716="Bauleistungen 20%")=TRUE,"",MID(Belegerfassung!L5716,4,2)))</f>
        <v/>
      </c>
      <c r="J5708" s="6" t="str">
        <f>IF(A5708&lt;&gt;"",LEFT(Belegerfassung!D5716,40),"")</f>
        <v/>
      </c>
      <c r="K5708" t="str">
        <f>IF(A5708&lt;&gt;"",VLOOKUP(D5708,Abfrage!$F$2:$G$21,2,FALSE),"")</f>
        <v/>
      </c>
      <c r="L5708" s="6" t="str">
        <f>IF(Belegerfassung!H5716&lt;&gt;"",Belegerfassung!H5716,"")</f>
        <v/>
      </c>
      <c r="M5708" t="str">
        <f>IFERROR(IF(Belegerfassung!E5716&lt;&gt;"",VLOOKUP(Belegerfassung!E5716,Abfrage!$L$2:$M$15,2,),""),"")</f>
        <v/>
      </c>
      <c r="N5708" t="str">
        <f t="shared" si="268"/>
        <v/>
      </c>
      <c r="O5708" t="str">
        <f t="shared" si="269"/>
        <v/>
      </c>
      <c r="P5708" t="str">
        <f>IF(Belegerfassung!G5716&lt;&gt;"",CONCATENATE(Belegerfassung!G5716,".pdf"),"")</f>
        <v/>
      </c>
    </row>
    <row r="5709" spans="1:16">
      <c r="A5709" t="str">
        <f>IF(Belegerfassung!C5717&lt;&gt;"",0,"")</f>
        <v/>
      </c>
      <c r="B5709" t="str">
        <f>IFERROR(VLOOKUP(Belegerfassung!I5717,Konten!A:D,2,FALSE),"")</f>
        <v/>
      </c>
      <c r="C5709" t="str">
        <f>IF(A5709&lt;&gt;"",TEXT(Belegerfassung!C5717,"TT.MM.JJJJ"),"")</f>
        <v/>
      </c>
      <c r="D5709" t="str">
        <f>IFERROR(VLOOKUP(Belegerfassung!A5717,Abfrage!$E$2:$F$20,2,FALSE),"")</f>
        <v/>
      </c>
      <c r="E5709" t="str">
        <f>IF(A5709&lt;&gt;"",Belegerfassung!B5717,"")</f>
        <v/>
      </c>
      <c r="F5709" t="str">
        <f>IF(Belegerfassung!L5717="","",IF(Belegerfassung!L5717&lt;&gt;"",IF(Belegerfassung!L5717&lt;&gt;"",IF(Belegerfassung!J5717&lt;&gt;0,VLOOKUP(Belegerfassung!L5717,Abfrage!$A$2:$C$19,2,),VLOOKUP(Belegerfassung!L5717,Abfrage!$A$2:$C$19,3,)),"")))</f>
        <v/>
      </c>
      <c r="G5709" t="str">
        <f t="shared" si="267"/>
        <v/>
      </c>
      <c r="H5709" s="31" t="str">
        <f>IF(A5709&lt;&gt;"",-Belegerfassung!J5717+Belegerfassung!K5717,"")</f>
        <v/>
      </c>
      <c r="I5709" s="49" t="str">
        <f>IFERROR(IF(H5709&lt;&gt;"",Belegerfassung!L5717*100,""),IF(OR(Belegerfassung!L5717="Leistung EU - Erlöse",Belegerfassung!L5717="Lieferungen EU-Erlöse",Belegerfassung!L5717="EUST",Belegerfassung!L5717="Bauleistungen 20%")=TRUE,"",MID(Belegerfassung!L5717,4,2)))</f>
        <v/>
      </c>
      <c r="J5709" s="6" t="str">
        <f>IF(A5709&lt;&gt;"",LEFT(Belegerfassung!D5717,40),"")</f>
        <v/>
      </c>
      <c r="K5709" t="str">
        <f>IF(A5709&lt;&gt;"",VLOOKUP(D5709,Abfrage!$F$2:$G$21,2,FALSE),"")</f>
        <v/>
      </c>
      <c r="L5709" s="6" t="str">
        <f>IF(Belegerfassung!H5717&lt;&gt;"",Belegerfassung!H5717,"")</f>
        <v/>
      </c>
      <c r="M5709" t="str">
        <f>IFERROR(IF(Belegerfassung!E5717&lt;&gt;"",VLOOKUP(Belegerfassung!E5717,Abfrage!$L$2:$M$15,2,),""),"")</f>
        <v/>
      </c>
      <c r="N5709" t="str">
        <f t="shared" si="268"/>
        <v/>
      </c>
      <c r="O5709" t="str">
        <f t="shared" si="269"/>
        <v/>
      </c>
      <c r="P5709" t="str">
        <f>IF(Belegerfassung!G5717&lt;&gt;"",CONCATENATE(Belegerfassung!G5717,".pdf"),"")</f>
        <v/>
      </c>
    </row>
    <row r="5710" spans="1:16">
      <c r="A5710" t="str">
        <f>IF(Belegerfassung!C5718&lt;&gt;"",0,"")</f>
        <v/>
      </c>
      <c r="B5710" t="str">
        <f>IFERROR(VLOOKUP(Belegerfassung!I5718,Konten!A:D,2,FALSE),"")</f>
        <v/>
      </c>
      <c r="C5710" t="str">
        <f>IF(A5710&lt;&gt;"",TEXT(Belegerfassung!C5718,"TT.MM.JJJJ"),"")</f>
        <v/>
      </c>
      <c r="D5710" t="str">
        <f>IFERROR(VLOOKUP(Belegerfassung!A5718,Abfrage!$E$2:$F$20,2,FALSE),"")</f>
        <v/>
      </c>
      <c r="E5710" t="str">
        <f>IF(A5710&lt;&gt;"",Belegerfassung!B5718,"")</f>
        <v/>
      </c>
      <c r="F5710" t="str">
        <f>IF(Belegerfassung!L5718="","",IF(Belegerfassung!L5718&lt;&gt;"",IF(Belegerfassung!L5718&lt;&gt;"",IF(Belegerfassung!J5718&lt;&gt;0,VLOOKUP(Belegerfassung!L5718,Abfrage!$A$2:$C$19,2,),VLOOKUP(Belegerfassung!L5718,Abfrage!$A$2:$C$19,3,)),"")))</f>
        <v/>
      </c>
      <c r="G5710" t="str">
        <f t="shared" si="267"/>
        <v/>
      </c>
      <c r="H5710" s="31" t="str">
        <f>IF(A5710&lt;&gt;"",-Belegerfassung!J5718+Belegerfassung!K5718,"")</f>
        <v/>
      </c>
      <c r="I5710" s="49" t="str">
        <f>IFERROR(IF(H5710&lt;&gt;"",Belegerfassung!L5718*100,""),IF(OR(Belegerfassung!L5718="Leistung EU - Erlöse",Belegerfassung!L5718="Lieferungen EU-Erlöse",Belegerfassung!L5718="EUST",Belegerfassung!L5718="Bauleistungen 20%")=TRUE,"",MID(Belegerfassung!L5718,4,2)))</f>
        <v/>
      </c>
      <c r="J5710" s="6" t="str">
        <f>IF(A5710&lt;&gt;"",LEFT(Belegerfassung!D5718,40),"")</f>
        <v/>
      </c>
      <c r="K5710" t="str">
        <f>IF(A5710&lt;&gt;"",VLOOKUP(D5710,Abfrage!$F$2:$G$21,2,FALSE),"")</f>
        <v/>
      </c>
      <c r="L5710" s="6" t="str">
        <f>IF(Belegerfassung!H5718&lt;&gt;"",Belegerfassung!H5718,"")</f>
        <v/>
      </c>
      <c r="M5710" t="str">
        <f>IFERROR(IF(Belegerfassung!E5718&lt;&gt;"",VLOOKUP(Belegerfassung!E5718,Abfrage!$L$2:$M$15,2,),""),"")</f>
        <v/>
      </c>
      <c r="N5710" t="str">
        <f t="shared" si="268"/>
        <v/>
      </c>
      <c r="O5710" t="str">
        <f t="shared" si="269"/>
        <v/>
      </c>
      <c r="P5710" t="str">
        <f>IF(Belegerfassung!G5718&lt;&gt;"",CONCATENATE(Belegerfassung!G5718,".pdf"),"")</f>
        <v/>
      </c>
    </row>
    <row r="5711" spans="1:16">
      <c r="A5711" t="str">
        <f>IF(Belegerfassung!C5719&lt;&gt;"",0,"")</f>
        <v/>
      </c>
      <c r="B5711" t="str">
        <f>IFERROR(VLOOKUP(Belegerfassung!I5719,Konten!A:D,2,FALSE),"")</f>
        <v/>
      </c>
      <c r="C5711" t="str">
        <f>IF(A5711&lt;&gt;"",TEXT(Belegerfassung!C5719,"TT.MM.JJJJ"),"")</f>
        <v/>
      </c>
      <c r="D5711" t="str">
        <f>IFERROR(VLOOKUP(Belegerfassung!A5719,Abfrage!$E$2:$F$20,2,FALSE),"")</f>
        <v/>
      </c>
      <c r="E5711" t="str">
        <f>IF(A5711&lt;&gt;"",Belegerfassung!B5719,"")</f>
        <v/>
      </c>
      <c r="F5711" t="str">
        <f>IF(Belegerfassung!L5719="","",IF(Belegerfassung!L5719&lt;&gt;"",IF(Belegerfassung!L5719&lt;&gt;"",IF(Belegerfassung!J5719&lt;&gt;0,VLOOKUP(Belegerfassung!L5719,Abfrage!$A$2:$C$19,2,),VLOOKUP(Belegerfassung!L5719,Abfrage!$A$2:$C$19,3,)),"")))</f>
        <v/>
      </c>
      <c r="G5711" t="str">
        <f t="shared" si="267"/>
        <v/>
      </c>
      <c r="H5711" s="31" t="str">
        <f>IF(A5711&lt;&gt;"",-Belegerfassung!J5719+Belegerfassung!K5719,"")</f>
        <v/>
      </c>
      <c r="I5711" s="49" t="str">
        <f>IFERROR(IF(H5711&lt;&gt;"",Belegerfassung!L5719*100,""),IF(OR(Belegerfassung!L5719="Leistung EU - Erlöse",Belegerfassung!L5719="Lieferungen EU-Erlöse",Belegerfassung!L5719="EUST",Belegerfassung!L5719="Bauleistungen 20%")=TRUE,"",MID(Belegerfassung!L5719,4,2)))</f>
        <v/>
      </c>
      <c r="J5711" s="6" t="str">
        <f>IF(A5711&lt;&gt;"",LEFT(Belegerfassung!D5719,40),"")</f>
        <v/>
      </c>
      <c r="K5711" t="str">
        <f>IF(A5711&lt;&gt;"",VLOOKUP(D5711,Abfrage!$F$2:$G$21,2,FALSE),"")</f>
        <v/>
      </c>
      <c r="L5711" s="6" t="str">
        <f>IF(Belegerfassung!H5719&lt;&gt;"",Belegerfassung!H5719,"")</f>
        <v/>
      </c>
      <c r="M5711" t="str">
        <f>IFERROR(IF(Belegerfassung!E5719&lt;&gt;"",VLOOKUP(Belegerfassung!E5719,Abfrage!$L$2:$M$15,2,),""),"")</f>
        <v/>
      </c>
      <c r="N5711" t="str">
        <f t="shared" si="268"/>
        <v/>
      </c>
      <c r="O5711" t="str">
        <f t="shared" si="269"/>
        <v/>
      </c>
      <c r="P5711" t="str">
        <f>IF(Belegerfassung!G5719&lt;&gt;"",CONCATENATE(Belegerfassung!G5719,".pdf"),"")</f>
        <v/>
      </c>
    </row>
    <row r="5712" spans="1:16">
      <c r="A5712" t="str">
        <f>IF(Belegerfassung!C5720&lt;&gt;"",0,"")</f>
        <v/>
      </c>
      <c r="B5712" t="str">
        <f>IFERROR(VLOOKUP(Belegerfassung!I5720,Konten!A:D,2,FALSE),"")</f>
        <v/>
      </c>
      <c r="C5712" t="str">
        <f>IF(A5712&lt;&gt;"",TEXT(Belegerfassung!C5720,"TT.MM.JJJJ"),"")</f>
        <v/>
      </c>
      <c r="D5712" t="str">
        <f>IFERROR(VLOOKUP(Belegerfassung!A5720,Abfrage!$E$2:$F$20,2,FALSE),"")</f>
        <v/>
      </c>
      <c r="E5712" t="str">
        <f>IF(A5712&lt;&gt;"",Belegerfassung!B5720,"")</f>
        <v/>
      </c>
      <c r="F5712" t="str">
        <f>IF(Belegerfassung!L5720="","",IF(Belegerfassung!L5720&lt;&gt;"",IF(Belegerfassung!L5720&lt;&gt;"",IF(Belegerfassung!J5720&lt;&gt;0,VLOOKUP(Belegerfassung!L5720,Abfrage!$A$2:$C$19,2,),VLOOKUP(Belegerfassung!L5720,Abfrage!$A$2:$C$19,3,)),"")))</f>
        <v/>
      </c>
      <c r="G5712" t="str">
        <f t="shared" si="267"/>
        <v/>
      </c>
      <c r="H5712" s="31" t="str">
        <f>IF(A5712&lt;&gt;"",-Belegerfassung!J5720+Belegerfassung!K5720,"")</f>
        <v/>
      </c>
      <c r="I5712" s="49" t="str">
        <f>IFERROR(IF(H5712&lt;&gt;"",Belegerfassung!L5720*100,""),IF(OR(Belegerfassung!L5720="Leistung EU - Erlöse",Belegerfassung!L5720="Lieferungen EU-Erlöse",Belegerfassung!L5720="EUST",Belegerfassung!L5720="Bauleistungen 20%")=TRUE,"",MID(Belegerfassung!L5720,4,2)))</f>
        <v/>
      </c>
      <c r="J5712" s="6" t="str">
        <f>IF(A5712&lt;&gt;"",LEFT(Belegerfassung!D5720,40),"")</f>
        <v/>
      </c>
      <c r="K5712" t="str">
        <f>IF(A5712&lt;&gt;"",VLOOKUP(D5712,Abfrage!$F$2:$G$21,2,FALSE),"")</f>
        <v/>
      </c>
      <c r="L5712" s="6" t="str">
        <f>IF(Belegerfassung!H5720&lt;&gt;"",Belegerfassung!H5720,"")</f>
        <v/>
      </c>
      <c r="M5712" t="str">
        <f>IFERROR(IF(Belegerfassung!E5720&lt;&gt;"",VLOOKUP(Belegerfassung!E5720,Abfrage!$L$2:$M$15,2,),""),"")</f>
        <v/>
      </c>
      <c r="N5712" t="str">
        <f t="shared" si="268"/>
        <v/>
      </c>
      <c r="O5712" t="str">
        <f t="shared" si="269"/>
        <v/>
      </c>
      <c r="P5712" t="str">
        <f>IF(Belegerfassung!G5720&lt;&gt;"",CONCATENATE(Belegerfassung!G5720,".pdf"),"")</f>
        <v/>
      </c>
    </row>
    <row r="5713" spans="1:16">
      <c r="A5713" t="str">
        <f>IF(Belegerfassung!C5721&lt;&gt;"",0,"")</f>
        <v/>
      </c>
      <c r="B5713" t="str">
        <f>IFERROR(VLOOKUP(Belegerfassung!I5721,Konten!A:D,2,FALSE),"")</f>
        <v/>
      </c>
      <c r="C5713" t="str">
        <f>IF(A5713&lt;&gt;"",TEXT(Belegerfassung!C5721,"TT.MM.JJJJ"),"")</f>
        <v/>
      </c>
      <c r="D5713" t="str">
        <f>IFERROR(VLOOKUP(Belegerfassung!A5721,Abfrage!$E$2:$F$20,2,FALSE),"")</f>
        <v/>
      </c>
      <c r="E5713" t="str">
        <f>IF(A5713&lt;&gt;"",Belegerfassung!B5721,"")</f>
        <v/>
      </c>
      <c r="F5713" t="str">
        <f>IF(Belegerfassung!L5721="","",IF(Belegerfassung!L5721&lt;&gt;"",IF(Belegerfassung!L5721&lt;&gt;"",IF(Belegerfassung!J5721&lt;&gt;0,VLOOKUP(Belegerfassung!L5721,Abfrage!$A$2:$C$19,2,),VLOOKUP(Belegerfassung!L5721,Abfrage!$A$2:$C$19,3,)),"")))</f>
        <v/>
      </c>
      <c r="G5713" t="str">
        <f t="shared" si="267"/>
        <v/>
      </c>
      <c r="H5713" s="31" t="str">
        <f>IF(A5713&lt;&gt;"",-Belegerfassung!J5721+Belegerfassung!K5721,"")</f>
        <v/>
      </c>
      <c r="I5713" s="49" t="str">
        <f>IFERROR(IF(H5713&lt;&gt;"",Belegerfassung!L5721*100,""),IF(OR(Belegerfassung!L5721="Leistung EU - Erlöse",Belegerfassung!L5721="Lieferungen EU-Erlöse",Belegerfassung!L5721="EUST",Belegerfassung!L5721="Bauleistungen 20%")=TRUE,"",MID(Belegerfassung!L5721,4,2)))</f>
        <v/>
      </c>
      <c r="J5713" s="6" t="str">
        <f>IF(A5713&lt;&gt;"",LEFT(Belegerfassung!D5721,40),"")</f>
        <v/>
      </c>
      <c r="K5713" t="str">
        <f>IF(A5713&lt;&gt;"",VLOOKUP(D5713,Abfrage!$F$2:$G$21,2,FALSE),"")</f>
        <v/>
      </c>
      <c r="L5713" s="6" t="str">
        <f>IF(Belegerfassung!H5721&lt;&gt;"",Belegerfassung!H5721,"")</f>
        <v/>
      </c>
      <c r="M5713" t="str">
        <f>IFERROR(IF(Belegerfassung!E5721&lt;&gt;"",VLOOKUP(Belegerfassung!E5721,Abfrage!$L$2:$M$15,2,),""),"")</f>
        <v/>
      </c>
      <c r="N5713" t="str">
        <f t="shared" si="268"/>
        <v/>
      </c>
      <c r="O5713" t="str">
        <f t="shared" si="269"/>
        <v/>
      </c>
      <c r="P5713" t="str">
        <f>IF(Belegerfassung!G5721&lt;&gt;"",CONCATENATE(Belegerfassung!G5721,".pdf"),"")</f>
        <v/>
      </c>
    </row>
    <row r="5714" spans="1:16">
      <c r="A5714" t="str">
        <f>IF(Belegerfassung!C5722&lt;&gt;"",0,"")</f>
        <v/>
      </c>
      <c r="B5714" t="str">
        <f>IFERROR(VLOOKUP(Belegerfassung!I5722,Konten!A:D,2,FALSE),"")</f>
        <v/>
      </c>
      <c r="C5714" t="str">
        <f>IF(A5714&lt;&gt;"",TEXT(Belegerfassung!C5722,"TT.MM.JJJJ"),"")</f>
        <v/>
      </c>
      <c r="D5714" t="str">
        <f>IFERROR(VLOOKUP(Belegerfassung!A5722,Abfrage!$E$2:$F$20,2,FALSE),"")</f>
        <v/>
      </c>
      <c r="E5714" t="str">
        <f>IF(A5714&lt;&gt;"",Belegerfassung!B5722,"")</f>
        <v/>
      </c>
      <c r="F5714" t="str">
        <f>IF(Belegerfassung!L5722="","",IF(Belegerfassung!L5722&lt;&gt;"",IF(Belegerfassung!L5722&lt;&gt;"",IF(Belegerfassung!J5722&lt;&gt;0,VLOOKUP(Belegerfassung!L5722,Abfrage!$A$2:$C$19,2,),VLOOKUP(Belegerfassung!L5722,Abfrage!$A$2:$C$19,3,)),"")))</f>
        <v/>
      </c>
      <c r="G5714" t="str">
        <f t="shared" si="267"/>
        <v/>
      </c>
      <c r="H5714" s="31" t="str">
        <f>IF(A5714&lt;&gt;"",-Belegerfassung!J5722+Belegerfassung!K5722,"")</f>
        <v/>
      </c>
      <c r="I5714" s="49" t="str">
        <f>IFERROR(IF(H5714&lt;&gt;"",Belegerfassung!L5722*100,""),IF(OR(Belegerfassung!L5722="Leistung EU - Erlöse",Belegerfassung!L5722="Lieferungen EU-Erlöse",Belegerfassung!L5722="EUST",Belegerfassung!L5722="Bauleistungen 20%")=TRUE,"",MID(Belegerfassung!L5722,4,2)))</f>
        <v/>
      </c>
      <c r="J5714" s="6" t="str">
        <f>IF(A5714&lt;&gt;"",LEFT(Belegerfassung!D5722,40),"")</f>
        <v/>
      </c>
      <c r="K5714" t="str">
        <f>IF(A5714&lt;&gt;"",VLOOKUP(D5714,Abfrage!$F$2:$G$21,2,FALSE),"")</f>
        <v/>
      </c>
      <c r="L5714" s="6" t="str">
        <f>IF(Belegerfassung!H5722&lt;&gt;"",Belegerfassung!H5722,"")</f>
        <v/>
      </c>
      <c r="M5714" t="str">
        <f>IFERROR(IF(Belegerfassung!E5722&lt;&gt;"",VLOOKUP(Belegerfassung!E5722,Abfrage!$L$2:$M$15,2,),""),"")</f>
        <v/>
      </c>
      <c r="N5714" t="str">
        <f t="shared" si="268"/>
        <v/>
      </c>
      <c r="O5714" t="str">
        <f t="shared" si="269"/>
        <v/>
      </c>
      <c r="P5714" t="str">
        <f>IF(Belegerfassung!G5722&lt;&gt;"",CONCATENATE(Belegerfassung!G5722,".pdf"),"")</f>
        <v/>
      </c>
    </row>
    <row r="5715" spans="1:16">
      <c r="A5715" t="str">
        <f>IF(Belegerfassung!C5723&lt;&gt;"",0,"")</f>
        <v/>
      </c>
      <c r="B5715" t="str">
        <f>IFERROR(VLOOKUP(Belegerfassung!I5723,Konten!A:D,2,FALSE),"")</f>
        <v/>
      </c>
      <c r="C5715" t="str">
        <f>IF(A5715&lt;&gt;"",TEXT(Belegerfassung!C5723,"TT.MM.JJJJ"),"")</f>
        <v/>
      </c>
      <c r="D5715" t="str">
        <f>IFERROR(VLOOKUP(Belegerfassung!A5723,Abfrage!$E$2:$F$20,2,FALSE),"")</f>
        <v/>
      </c>
      <c r="E5715" t="str">
        <f>IF(A5715&lt;&gt;"",Belegerfassung!B5723,"")</f>
        <v/>
      </c>
      <c r="F5715" t="str">
        <f>IF(Belegerfassung!L5723="","",IF(Belegerfassung!L5723&lt;&gt;"",IF(Belegerfassung!L5723&lt;&gt;"",IF(Belegerfassung!J5723&lt;&gt;0,VLOOKUP(Belegerfassung!L5723,Abfrage!$A$2:$C$19,2,),VLOOKUP(Belegerfassung!L5723,Abfrage!$A$2:$C$19,3,)),"")))</f>
        <v/>
      </c>
      <c r="G5715" t="str">
        <f t="shared" si="267"/>
        <v/>
      </c>
      <c r="H5715" s="31" t="str">
        <f>IF(A5715&lt;&gt;"",-Belegerfassung!J5723+Belegerfassung!K5723,"")</f>
        <v/>
      </c>
      <c r="I5715" s="49" t="str">
        <f>IFERROR(IF(H5715&lt;&gt;"",Belegerfassung!L5723*100,""),IF(OR(Belegerfassung!L5723="Leistung EU - Erlöse",Belegerfassung!L5723="Lieferungen EU-Erlöse",Belegerfassung!L5723="EUST",Belegerfassung!L5723="Bauleistungen 20%")=TRUE,"",MID(Belegerfassung!L5723,4,2)))</f>
        <v/>
      </c>
      <c r="J5715" s="6" t="str">
        <f>IF(A5715&lt;&gt;"",LEFT(Belegerfassung!D5723,40),"")</f>
        <v/>
      </c>
      <c r="K5715" t="str">
        <f>IF(A5715&lt;&gt;"",VLOOKUP(D5715,Abfrage!$F$2:$G$21,2,FALSE),"")</f>
        <v/>
      </c>
      <c r="L5715" s="6" t="str">
        <f>IF(Belegerfassung!H5723&lt;&gt;"",Belegerfassung!H5723,"")</f>
        <v/>
      </c>
      <c r="M5715" t="str">
        <f>IFERROR(IF(Belegerfassung!E5723&lt;&gt;"",VLOOKUP(Belegerfassung!E5723,Abfrage!$L$2:$M$15,2,),""),"")</f>
        <v/>
      </c>
      <c r="N5715" t="str">
        <f t="shared" si="268"/>
        <v/>
      </c>
      <c r="O5715" t="str">
        <f t="shared" si="269"/>
        <v/>
      </c>
      <c r="P5715" t="str">
        <f>IF(Belegerfassung!G5723&lt;&gt;"",CONCATENATE(Belegerfassung!G5723,".pdf"),"")</f>
        <v/>
      </c>
    </row>
    <row r="5716" spans="1:16">
      <c r="A5716" t="str">
        <f>IF(Belegerfassung!C5724&lt;&gt;"",0,"")</f>
        <v/>
      </c>
      <c r="B5716" t="str">
        <f>IFERROR(VLOOKUP(Belegerfassung!I5724,Konten!A:D,2,FALSE),"")</f>
        <v/>
      </c>
      <c r="C5716" t="str">
        <f>IF(A5716&lt;&gt;"",TEXT(Belegerfassung!C5724,"TT.MM.JJJJ"),"")</f>
        <v/>
      </c>
      <c r="D5716" t="str">
        <f>IFERROR(VLOOKUP(Belegerfassung!A5724,Abfrage!$E$2:$F$20,2,FALSE),"")</f>
        <v/>
      </c>
      <c r="E5716" t="str">
        <f>IF(A5716&lt;&gt;"",Belegerfassung!B5724,"")</f>
        <v/>
      </c>
      <c r="F5716" t="str">
        <f>IF(Belegerfassung!L5724="","",IF(Belegerfassung!L5724&lt;&gt;"",IF(Belegerfassung!L5724&lt;&gt;"",IF(Belegerfassung!J5724&lt;&gt;0,VLOOKUP(Belegerfassung!L5724,Abfrage!$A$2:$C$19,2,),VLOOKUP(Belegerfassung!L5724,Abfrage!$A$2:$C$19,3,)),"")))</f>
        <v/>
      </c>
      <c r="G5716" t="str">
        <f t="shared" si="267"/>
        <v/>
      </c>
      <c r="H5716" s="31" t="str">
        <f>IF(A5716&lt;&gt;"",-Belegerfassung!J5724+Belegerfassung!K5724,"")</f>
        <v/>
      </c>
      <c r="I5716" s="49" t="str">
        <f>IFERROR(IF(H5716&lt;&gt;"",Belegerfassung!L5724*100,""),IF(OR(Belegerfassung!L5724="Leistung EU - Erlöse",Belegerfassung!L5724="Lieferungen EU-Erlöse",Belegerfassung!L5724="EUST",Belegerfassung!L5724="Bauleistungen 20%")=TRUE,"",MID(Belegerfassung!L5724,4,2)))</f>
        <v/>
      </c>
      <c r="J5716" s="6" t="str">
        <f>IF(A5716&lt;&gt;"",LEFT(Belegerfassung!D5724,40),"")</f>
        <v/>
      </c>
      <c r="K5716" t="str">
        <f>IF(A5716&lt;&gt;"",VLOOKUP(D5716,Abfrage!$F$2:$G$21,2,FALSE),"")</f>
        <v/>
      </c>
      <c r="L5716" s="6" t="str">
        <f>IF(Belegerfassung!H5724&lt;&gt;"",Belegerfassung!H5724,"")</f>
        <v/>
      </c>
      <c r="M5716" t="str">
        <f>IFERROR(IF(Belegerfassung!E5724&lt;&gt;"",VLOOKUP(Belegerfassung!E5724,Abfrage!$L$2:$M$15,2,),""),"")</f>
        <v/>
      </c>
      <c r="N5716" t="str">
        <f t="shared" si="268"/>
        <v/>
      </c>
      <c r="O5716" t="str">
        <f t="shared" si="269"/>
        <v/>
      </c>
      <c r="P5716" t="str">
        <f>IF(Belegerfassung!G5724&lt;&gt;"",CONCATENATE(Belegerfassung!G5724,".pdf"),"")</f>
        <v/>
      </c>
    </row>
    <row r="5717" spans="1:16">
      <c r="A5717" t="str">
        <f>IF(Belegerfassung!C5725&lt;&gt;"",0,"")</f>
        <v/>
      </c>
      <c r="B5717" t="str">
        <f>IFERROR(VLOOKUP(Belegerfassung!I5725,Konten!A:D,2,FALSE),"")</f>
        <v/>
      </c>
      <c r="C5717" t="str">
        <f>IF(A5717&lt;&gt;"",TEXT(Belegerfassung!C5725,"TT.MM.JJJJ"),"")</f>
        <v/>
      </c>
      <c r="D5717" t="str">
        <f>IFERROR(VLOOKUP(Belegerfassung!A5725,Abfrage!$E$2:$F$20,2,FALSE),"")</f>
        <v/>
      </c>
      <c r="E5717" t="str">
        <f>IF(A5717&lt;&gt;"",Belegerfassung!B5725,"")</f>
        <v/>
      </c>
      <c r="F5717" t="str">
        <f>IF(Belegerfassung!L5725="","",IF(Belegerfassung!L5725&lt;&gt;"",IF(Belegerfassung!L5725&lt;&gt;"",IF(Belegerfassung!J5725&lt;&gt;0,VLOOKUP(Belegerfassung!L5725,Abfrage!$A$2:$C$19,2,),VLOOKUP(Belegerfassung!L5725,Abfrage!$A$2:$C$19,3,)),"")))</f>
        <v/>
      </c>
      <c r="G5717" t="str">
        <f t="shared" si="267"/>
        <v/>
      </c>
      <c r="H5717" s="31" t="str">
        <f>IF(A5717&lt;&gt;"",-Belegerfassung!J5725+Belegerfassung!K5725,"")</f>
        <v/>
      </c>
      <c r="I5717" s="49" t="str">
        <f>IFERROR(IF(H5717&lt;&gt;"",Belegerfassung!L5725*100,""),IF(OR(Belegerfassung!L5725="Leistung EU - Erlöse",Belegerfassung!L5725="Lieferungen EU-Erlöse",Belegerfassung!L5725="EUST",Belegerfassung!L5725="Bauleistungen 20%")=TRUE,"",MID(Belegerfassung!L5725,4,2)))</f>
        <v/>
      </c>
      <c r="J5717" s="6" t="str">
        <f>IF(A5717&lt;&gt;"",LEFT(Belegerfassung!D5725,40),"")</f>
        <v/>
      </c>
      <c r="K5717" t="str">
        <f>IF(A5717&lt;&gt;"",VLOOKUP(D5717,Abfrage!$F$2:$G$21,2,FALSE),"")</f>
        <v/>
      </c>
      <c r="L5717" s="6" t="str">
        <f>IF(Belegerfassung!H5725&lt;&gt;"",Belegerfassung!H5725,"")</f>
        <v/>
      </c>
      <c r="M5717" t="str">
        <f>IFERROR(IF(Belegerfassung!E5725&lt;&gt;"",VLOOKUP(Belegerfassung!E5725,Abfrage!$L$2:$M$15,2,),""),"")</f>
        <v/>
      </c>
      <c r="N5717" t="str">
        <f t="shared" si="268"/>
        <v/>
      </c>
      <c r="O5717" t="str">
        <f t="shared" si="269"/>
        <v/>
      </c>
      <c r="P5717" t="str">
        <f>IF(Belegerfassung!G5725&lt;&gt;"",CONCATENATE(Belegerfassung!G5725,".pdf"),"")</f>
        <v/>
      </c>
    </row>
    <row r="5718" spans="1:16">
      <c r="A5718" t="str">
        <f>IF(Belegerfassung!C5726&lt;&gt;"",0,"")</f>
        <v/>
      </c>
      <c r="B5718" t="str">
        <f>IFERROR(VLOOKUP(Belegerfassung!I5726,Konten!A:D,2,FALSE),"")</f>
        <v/>
      </c>
      <c r="C5718" t="str">
        <f>IF(A5718&lt;&gt;"",TEXT(Belegerfassung!C5726,"TT.MM.JJJJ"),"")</f>
        <v/>
      </c>
      <c r="D5718" t="str">
        <f>IFERROR(VLOOKUP(Belegerfassung!A5726,Abfrage!$E$2:$F$20,2,FALSE),"")</f>
        <v/>
      </c>
      <c r="E5718" t="str">
        <f>IF(A5718&lt;&gt;"",Belegerfassung!B5726,"")</f>
        <v/>
      </c>
      <c r="F5718" t="str">
        <f>IF(Belegerfassung!L5726="","",IF(Belegerfassung!L5726&lt;&gt;"",IF(Belegerfassung!L5726&lt;&gt;"",IF(Belegerfassung!J5726&lt;&gt;0,VLOOKUP(Belegerfassung!L5726,Abfrage!$A$2:$C$19,2,),VLOOKUP(Belegerfassung!L5726,Abfrage!$A$2:$C$19,3,)),"")))</f>
        <v/>
      </c>
      <c r="G5718" t="str">
        <f t="shared" si="267"/>
        <v/>
      </c>
      <c r="H5718" s="31" t="str">
        <f>IF(A5718&lt;&gt;"",-Belegerfassung!J5726+Belegerfassung!K5726,"")</f>
        <v/>
      </c>
      <c r="I5718" s="49" t="str">
        <f>IFERROR(IF(H5718&lt;&gt;"",Belegerfassung!L5726*100,""),IF(OR(Belegerfassung!L5726="Leistung EU - Erlöse",Belegerfassung!L5726="Lieferungen EU-Erlöse",Belegerfassung!L5726="EUST",Belegerfassung!L5726="Bauleistungen 20%")=TRUE,"",MID(Belegerfassung!L5726,4,2)))</f>
        <v/>
      </c>
      <c r="J5718" s="6" t="str">
        <f>IF(A5718&lt;&gt;"",LEFT(Belegerfassung!D5726,40),"")</f>
        <v/>
      </c>
      <c r="K5718" t="str">
        <f>IF(A5718&lt;&gt;"",VLOOKUP(D5718,Abfrage!$F$2:$G$21,2,FALSE),"")</f>
        <v/>
      </c>
      <c r="L5718" s="6" t="str">
        <f>IF(Belegerfassung!H5726&lt;&gt;"",Belegerfassung!H5726,"")</f>
        <v/>
      </c>
      <c r="M5718" t="str">
        <f>IFERROR(IF(Belegerfassung!E5726&lt;&gt;"",VLOOKUP(Belegerfassung!E5726,Abfrage!$L$2:$M$15,2,),""),"")</f>
        <v/>
      </c>
      <c r="N5718" t="str">
        <f t="shared" si="268"/>
        <v/>
      </c>
      <c r="O5718" t="str">
        <f t="shared" si="269"/>
        <v/>
      </c>
      <c r="P5718" t="str">
        <f>IF(Belegerfassung!G5726&lt;&gt;"",CONCATENATE(Belegerfassung!G5726,".pdf"),"")</f>
        <v/>
      </c>
    </row>
    <row r="5719" spans="1:16">
      <c r="A5719" t="str">
        <f>IF(Belegerfassung!C5727&lt;&gt;"",0,"")</f>
        <v/>
      </c>
      <c r="B5719" t="str">
        <f>IFERROR(VLOOKUP(Belegerfassung!I5727,Konten!A:D,2,FALSE),"")</f>
        <v/>
      </c>
      <c r="C5719" t="str">
        <f>IF(A5719&lt;&gt;"",TEXT(Belegerfassung!C5727,"TT.MM.JJJJ"),"")</f>
        <v/>
      </c>
      <c r="D5719" t="str">
        <f>IFERROR(VLOOKUP(Belegerfassung!A5727,Abfrage!$E$2:$F$20,2,FALSE),"")</f>
        <v/>
      </c>
      <c r="E5719" t="str">
        <f>IF(A5719&lt;&gt;"",Belegerfassung!B5727,"")</f>
        <v/>
      </c>
      <c r="F5719" t="str">
        <f>IF(Belegerfassung!L5727="","",IF(Belegerfassung!L5727&lt;&gt;"",IF(Belegerfassung!L5727&lt;&gt;"",IF(Belegerfassung!J5727&lt;&gt;0,VLOOKUP(Belegerfassung!L5727,Abfrage!$A$2:$C$19,2,),VLOOKUP(Belegerfassung!L5727,Abfrage!$A$2:$C$19,3,)),"")))</f>
        <v/>
      </c>
      <c r="G5719" t="str">
        <f t="shared" si="267"/>
        <v/>
      </c>
      <c r="H5719" s="31" t="str">
        <f>IF(A5719&lt;&gt;"",-Belegerfassung!J5727+Belegerfassung!K5727,"")</f>
        <v/>
      </c>
      <c r="I5719" s="49" t="str">
        <f>IFERROR(IF(H5719&lt;&gt;"",Belegerfassung!L5727*100,""),IF(OR(Belegerfassung!L5727="Leistung EU - Erlöse",Belegerfassung!L5727="Lieferungen EU-Erlöse",Belegerfassung!L5727="EUST",Belegerfassung!L5727="Bauleistungen 20%")=TRUE,"",MID(Belegerfassung!L5727,4,2)))</f>
        <v/>
      </c>
      <c r="J5719" s="6" t="str">
        <f>IF(A5719&lt;&gt;"",LEFT(Belegerfassung!D5727,40),"")</f>
        <v/>
      </c>
      <c r="K5719" t="str">
        <f>IF(A5719&lt;&gt;"",VLOOKUP(D5719,Abfrage!$F$2:$G$21,2,FALSE),"")</f>
        <v/>
      </c>
      <c r="L5719" s="6" t="str">
        <f>IF(Belegerfassung!H5727&lt;&gt;"",Belegerfassung!H5727,"")</f>
        <v/>
      </c>
      <c r="M5719" t="str">
        <f>IFERROR(IF(Belegerfassung!E5727&lt;&gt;"",VLOOKUP(Belegerfassung!E5727,Abfrage!$L$2:$M$15,2,),""),"")</f>
        <v/>
      </c>
      <c r="N5719" t="str">
        <f t="shared" si="268"/>
        <v/>
      </c>
      <c r="O5719" t="str">
        <f t="shared" si="269"/>
        <v/>
      </c>
      <c r="P5719" t="str">
        <f>IF(Belegerfassung!G5727&lt;&gt;"",CONCATENATE(Belegerfassung!G5727,".pdf"),"")</f>
        <v/>
      </c>
    </row>
    <row r="5720" spans="1:16">
      <c r="A5720" t="str">
        <f>IF(Belegerfassung!C5728&lt;&gt;"",0,"")</f>
        <v/>
      </c>
      <c r="B5720" t="str">
        <f>IFERROR(VLOOKUP(Belegerfassung!I5728,Konten!A:D,2,FALSE),"")</f>
        <v/>
      </c>
      <c r="C5720" t="str">
        <f>IF(A5720&lt;&gt;"",TEXT(Belegerfassung!C5728,"TT.MM.JJJJ"),"")</f>
        <v/>
      </c>
      <c r="D5720" t="str">
        <f>IFERROR(VLOOKUP(Belegerfassung!A5728,Abfrage!$E$2:$F$20,2,FALSE),"")</f>
        <v/>
      </c>
      <c r="E5720" t="str">
        <f>IF(A5720&lt;&gt;"",Belegerfassung!B5728,"")</f>
        <v/>
      </c>
      <c r="F5720" t="str">
        <f>IF(Belegerfassung!L5728="","",IF(Belegerfassung!L5728&lt;&gt;"",IF(Belegerfassung!L5728&lt;&gt;"",IF(Belegerfassung!J5728&lt;&gt;0,VLOOKUP(Belegerfassung!L5728,Abfrage!$A$2:$C$19,2,),VLOOKUP(Belegerfassung!L5728,Abfrage!$A$2:$C$19,3,)),"")))</f>
        <v/>
      </c>
      <c r="G5720" t="str">
        <f t="shared" si="267"/>
        <v/>
      </c>
      <c r="H5720" s="31" t="str">
        <f>IF(A5720&lt;&gt;"",-Belegerfassung!J5728+Belegerfassung!K5728,"")</f>
        <v/>
      </c>
      <c r="I5720" s="49" t="str">
        <f>IFERROR(IF(H5720&lt;&gt;"",Belegerfassung!L5728*100,""),IF(OR(Belegerfassung!L5728="Leistung EU - Erlöse",Belegerfassung!L5728="Lieferungen EU-Erlöse",Belegerfassung!L5728="EUST",Belegerfassung!L5728="Bauleistungen 20%")=TRUE,"",MID(Belegerfassung!L5728,4,2)))</f>
        <v/>
      </c>
      <c r="J5720" s="6" t="str">
        <f>IF(A5720&lt;&gt;"",LEFT(Belegerfassung!D5728,40),"")</f>
        <v/>
      </c>
      <c r="K5720" t="str">
        <f>IF(A5720&lt;&gt;"",VLOOKUP(D5720,Abfrage!$F$2:$G$21,2,FALSE),"")</f>
        <v/>
      </c>
      <c r="L5720" s="6" t="str">
        <f>IF(Belegerfassung!H5728&lt;&gt;"",Belegerfassung!H5728,"")</f>
        <v/>
      </c>
      <c r="M5720" t="str">
        <f>IFERROR(IF(Belegerfassung!E5728&lt;&gt;"",VLOOKUP(Belegerfassung!E5728,Abfrage!$L$2:$M$15,2,),""),"")</f>
        <v/>
      </c>
      <c r="N5720" t="str">
        <f t="shared" si="268"/>
        <v/>
      </c>
      <c r="O5720" t="str">
        <f t="shared" si="269"/>
        <v/>
      </c>
      <c r="P5720" t="str">
        <f>IF(Belegerfassung!G5728&lt;&gt;"",CONCATENATE(Belegerfassung!G5728,".pdf"),"")</f>
        <v/>
      </c>
    </row>
    <row r="5721" spans="1:16">
      <c r="A5721" t="str">
        <f>IF(Belegerfassung!C5729&lt;&gt;"",0,"")</f>
        <v/>
      </c>
      <c r="B5721" t="str">
        <f>IFERROR(VLOOKUP(Belegerfassung!I5729,Konten!A:D,2,FALSE),"")</f>
        <v/>
      </c>
      <c r="C5721" t="str">
        <f>IF(A5721&lt;&gt;"",TEXT(Belegerfassung!C5729,"TT.MM.JJJJ"),"")</f>
        <v/>
      </c>
      <c r="D5721" t="str">
        <f>IFERROR(VLOOKUP(Belegerfassung!A5729,Abfrage!$E$2:$F$20,2,FALSE),"")</f>
        <v/>
      </c>
      <c r="E5721" t="str">
        <f>IF(A5721&lt;&gt;"",Belegerfassung!B5729,"")</f>
        <v/>
      </c>
      <c r="F5721" t="str">
        <f>IF(Belegerfassung!L5729="","",IF(Belegerfassung!L5729&lt;&gt;"",IF(Belegerfassung!L5729&lt;&gt;"",IF(Belegerfassung!J5729&lt;&gt;0,VLOOKUP(Belegerfassung!L5729,Abfrage!$A$2:$C$19,2,),VLOOKUP(Belegerfassung!L5729,Abfrage!$A$2:$C$19,3,)),"")))</f>
        <v/>
      </c>
      <c r="G5721" t="str">
        <f t="shared" si="267"/>
        <v/>
      </c>
      <c r="H5721" s="31" t="str">
        <f>IF(A5721&lt;&gt;"",-Belegerfassung!J5729+Belegerfassung!K5729,"")</f>
        <v/>
      </c>
      <c r="I5721" s="49" t="str">
        <f>IFERROR(IF(H5721&lt;&gt;"",Belegerfassung!L5729*100,""),IF(OR(Belegerfassung!L5729="Leistung EU - Erlöse",Belegerfassung!L5729="Lieferungen EU-Erlöse",Belegerfassung!L5729="EUST",Belegerfassung!L5729="Bauleistungen 20%")=TRUE,"",MID(Belegerfassung!L5729,4,2)))</f>
        <v/>
      </c>
      <c r="J5721" s="6" t="str">
        <f>IF(A5721&lt;&gt;"",LEFT(Belegerfassung!D5729,40),"")</f>
        <v/>
      </c>
      <c r="K5721" t="str">
        <f>IF(A5721&lt;&gt;"",VLOOKUP(D5721,Abfrage!$F$2:$G$21,2,FALSE),"")</f>
        <v/>
      </c>
      <c r="L5721" s="6" t="str">
        <f>IF(Belegerfassung!H5729&lt;&gt;"",Belegerfassung!H5729,"")</f>
        <v/>
      </c>
      <c r="M5721" t="str">
        <f>IFERROR(IF(Belegerfassung!E5729&lt;&gt;"",VLOOKUP(Belegerfassung!E5729,Abfrage!$L$2:$M$15,2,),""),"")</f>
        <v/>
      </c>
      <c r="N5721" t="str">
        <f t="shared" si="268"/>
        <v/>
      </c>
      <c r="O5721" t="str">
        <f t="shared" si="269"/>
        <v/>
      </c>
      <c r="P5721" t="str">
        <f>IF(Belegerfassung!G5729&lt;&gt;"",CONCATENATE(Belegerfassung!G5729,".pdf"),"")</f>
        <v/>
      </c>
    </row>
    <row r="5722" spans="1:16">
      <c r="A5722" t="str">
        <f>IF(Belegerfassung!C5730&lt;&gt;"",0,"")</f>
        <v/>
      </c>
      <c r="B5722" t="str">
        <f>IFERROR(VLOOKUP(Belegerfassung!I5730,Konten!A:D,2,FALSE),"")</f>
        <v/>
      </c>
      <c r="C5722" t="str">
        <f>IF(A5722&lt;&gt;"",TEXT(Belegerfassung!C5730,"TT.MM.JJJJ"),"")</f>
        <v/>
      </c>
      <c r="D5722" t="str">
        <f>IFERROR(VLOOKUP(Belegerfassung!A5730,Abfrage!$E$2:$F$20,2,FALSE),"")</f>
        <v/>
      </c>
      <c r="E5722" t="str">
        <f>IF(A5722&lt;&gt;"",Belegerfassung!B5730,"")</f>
        <v/>
      </c>
      <c r="F5722" t="str">
        <f>IF(Belegerfassung!L5730="","",IF(Belegerfassung!L5730&lt;&gt;"",IF(Belegerfassung!L5730&lt;&gt;"",IF(Belegerfassung!J5730&lt;&gt;0,VLOOKUP(Belegerfassung!L5730,Abfrage!$A$2:$C$19,2,),VLOOKUP(Belegerfassung!L5730,Abfrage!$A$2:$C$19,3,)),"")))</f>
        <v/>
      </c>
      <c r="G5722" t="str">
        <f t="shared" si="267"/>
        <v/>
      </c>
      <c r="H5722" s="31" t="str">
        <f>IF(A5722&lt;&gt;"",-Belegerfassung!J5730+Belegerfassung!K5730,"")</f>
        <v/>
      </c>
      <c r="I5722" s="49" t="str">
        <f>IFERROR(IF(H5722&lt;&gt;"",Belegerfassung!L5730*100,""),IF(OR(Belegerfassung!L5730="Leistung EU - Erlöse",Belegerfassung!L5730="Lieferungen EU-Erlöse",Belegerfassung!L5730="EUST",Belegerfassung!L5730="Bauleistungen 20%")=TRUE,"",MID(Belegerfassung!L5730,4,2)))</f>
        <v/>
      </c>
      <c r="J5722" s="6" t="str">
        <f>IF(A5722&lt;&gt;"",LEFT(Belegerfassung!D5730,40),"")</f>
        <v/>
      </c>
      <c r="K5722" t="str">
        <f>IF(A5722&lt;&gt;"",VLOOKUP(D5722,Abfrage!$F$2:$G$21,2,FALSE),"")</f>
        <v/>
      </c>
      <c r="L5722" s="6" t="str">
        <f>IF(Belegerfassung!H5730&lt;&gt;"",Belegerfassung!H5730,"")</f>
        <v/>
      </c>
      <c r="M5722" t="str">
        <f>IFERROR(IF(Belegerfassung!E5730&lt;&gt;"",VLOOKUP(Belegerfassung!E5730,Abfrage!$L$2:$M$15,2,),""),"")</f>
        <v/>
      </c>
      <c r="N5722" t="str">
        <f t="shared" si="268"/>
        <v/>
      </c>
      <c r="O5722" t="str">
        <f t="shared" si="269"/>
        <v/>
      </c>
      <c r="P5722" t="str">
        <f>IF(Belegerfassung!G5730&lt;&gt;"",CONCATENATE(Belegerfassung!G5730,".pdf"),"")</f>
        <v/>
      </c>
    </row>
    <row r="5723" spans="1:16">
      <c r="A5723" t="str">
        <f>IF(Belegerfassung!C5731&lt;&gt;"",0,"")</f>
        <v/>
      </c>
      <c r="B5723" t="str">
        <f>IFERROR(VLOOKUP(Belegerfassung!I5731,Konten!A:D,2,FALSE),"")</f>
        <v/>
      </c>
      <c r="C5723" t="str">
        <f>IF(A5723&lt;&gt;"",TEXT(Belegerfassung!C5731,"TT.MM.JJJJ"),"")</f>
        <v/>
      </c>
      <c r="D5723" t="str">
        <f>IFERROR(VLOOKUP(Belegerfassung!A5731,Abfrage!$E$2:$F$20,2,FALSE),"")</f>
        <v/>
      </c>
      <c r="E5723" t="str">
        <f>IF(A5723&lt;&gt;"",Belegerfassung!B5731,"")</f>
        <v/>
      </c>
      <c r="F5723" t="str">
        <f>IF(Belegerfassung!L5731="","",IF(Belegerfassung!L5731&lt;&gt;"",IF(Belegerfassung!L5731&lt;&gt;"",IF(Belegerfassung!J5731&lt;&gt;0,VLOOKUP(Belegerfassung!L5731,Abfrage!$A$2:$C$19,2,),VLOOKUP(Belegerfassung!L5731,Abfrage!$A$2:$C$19,3,)),"")))</f>
        <v/>
      </c>
      <c r="G5723" t="str">
        <f t="shared" si="267"/>
        <v/>
      </c>
      <c r="H5723" s="31" t="str">
        <f>IF(A5723&lt;&gt;"",-Belegerfassung!J5731+Belegerfassung!K5731,"")</f>
        <v/>
      </c>
      <c r="I5723" s="49" t="str">
        <f>IFERROR(IF(H5723&lt;&gt;"",Belegerfassung!L5731*100,""),IF(OR(Belegerfassung!L5731="Leistung EU - Erlöse",Belegerfassung!L5731="Lieferungen EU-Erlöse",Belegerfassung!L5731="EUST",Belegerfassung!L5731="Bauleistungen 20%")=TRUE,"",MID(Belegerfassung!L5731,4,2)))</f>
        <v/>
      </c>
      <c r="J5723" s="6" t="str">
        <f>IF(A5723&lt;&gt;"",LEFT(Belegerfassung!D5731,40),"")</f>
        <v/>
      </c>
      <c r="K5723" t="str">
        <f>IF(A5723&lt;&gt;"",VLOOKUP(D5723,Abfrage!$F$2:$G$21,2,FALSE),"")</f>
        <v/>
      </c>
      <c r="L5723" s="6" t="str">
        <f>IF(Belegerfassung!H5731&lt;&gt;"",Belegerfassung!H5731,"")</f>
        <v/>
      </c>
      <c r="M5723" t="str">
        <f>IFERROR(IF(Belegerfassung!E5731&lt;&gt;"",VLOOKUP(Belegerfassung!E5731,Abfrage!$L$2:$M$15,2,),""),"")</f>
        <v/>
      </c>
      <c r="N5723" t="str">
        <f t="shared" si="268"/>
        <v/>
      </c>
      <c r="O5723" t="str">
        <f t="shared" si="269"/>
        <v/>
      </c>
      <c r="P5723" t="str">
        <f>IF(Belegerfassung!G5731&lt;&gt;"",CONCATENATE(Belegerfassung!G5731,".pdf"),"")</f>
        <v/>
      </c>
    </row>
    <row r="5724" spans="1:16">
      <c r="A5724" t="str">
        <f>IF(Belegerfassung!C5732&lt;&gt;"",0,"")</f>
        <v/>
      </c>
      <c r="B5724" t="str">
        <f>IFERROR(VLOOKUP(Belegerfassung!I5732,Konten!A:D,2,FALSE),"")</f>
        <v/>
      </c>
      <c r="C5724" t="str">
        <f>IF(A5724&lt;&gt;"",TEXT(Belegerfassung!C5732,"TT.MM.JJJJ"),"")</f>
        <v/>
      </c>
      <c r="D5724" t="str">
        <f>IFERROR(VLOOKUP(Belegerfassung!A5732,Abfrage!$E$2:$F$20,2,FALSE),"")</f>
        <v/>
      </c>
      <c r="E5724" t="str">
        <f>IF(A5724&lt;&gt;"",Belegerfassung!B5732,"")</f>
        <v/>
      </c>
      <c r="F5724" t="str">
        <f>IF(Belegerfassung!L5732="","",IF(Belegerfassung!L5732&lt;&gt;"",IF(Belegerfassung!L5732&lt;&gt;"",IF(Belegerfassung!J5732&lt;&gt;0,VLOOKUP(Belegerfassung!L5732,Abfrage!$A$2:$C$19,2,),VLOOKUP(Belegerfassung!L5732,Abfrage!$A$2:$C$19,3,)),"")))</f>
        <v/>
      </c>
      <c r="G5724" t="str">
        <f t="shared" si="267"/>
        <v/>
      </c>
      <c r="H5724" s="31" t="str">
        <f>IF(A5724&lt;&gt;"",-Belegerfassung!J5732+Belegerfassung!K5732,"")</f>
        <v/>
      </c>
      <c r="I5724" s="49" t="str">
        <f>IFERROR(IF(H5724&lt;&gt;"",Belegerfassung!L5732*100,""),IF(OR(Belegerfassung!L5732="Leistung EU - Erlöse",Belegerfassung!L5732="Lieferungen EU-Erlöse",Belegerfassung!L5732="EUST",Belegerfassung!L5732="Bauleistungen 20%")=TRUE,"",MID(Belegerfassung!L5732,4,2)))</f>
        <v/>
      </c>
      <c r="J5724" s="6" t="str">
        <f>IF(A5724&lt;&gt;"",LEFT(Belegerfassung!D5732,40),"")</f>
        <v/>
      </c>
      <c r="K5724" t="str">
        <f>IF(A5724&lt;&gt;"",VLOOKUP(D5724,Abfrage!$F$2:$G$21,2,FALSE),"")</f>
        <v/>
      </c>
      <c r="L5724" s="6" t="str">
        <f>IF(Belegerfassung!H5732&lt;&gt;"",Belegerfassung!H5732,"")</f>
        <v/>
      </c>
      <c r="M5724" t="str">
        <f>IFERROR(IF(Belegerfassung!E5732&lt;&gt;"",VLOOKUP(Belegerfassung!E5732,Abfrage!$L$2:$M$15,2,),""),"")</f>
        <v/>
      </c>
      <c r="N5724" t="str">
        <f t="shared" si="268"/>
        <v/>
      </c>
      <c r="O5724" t="str">
        <f t="shared" si="269"/>
        <v/>
      </c>
      <c r="P5724" t="str">
        <f>IF(Belegerfassung!G5732&lt;&gt;"",CONCATENATE(Belegerfassung!G5732,".pdf"),"")</f>
        <v/>
      </c>
    </row>
    <row r="5725" spans="1:16">
      <c r="A5725" t="str">
        <f>IF(Belegerfassung!C5733&lt;&gt;"",0,"")</f>
        <v/>
      </c>
      <c r="B5725" t="str">
        <f>IFERROR(VLOOKUP(Belegerfassung!I5733,Konten!A:D,2,FALSE),"")</f>
        <v/>
      </c>
      <c r="C5725" t="str">
        <f>IF(A5725&lt;&gt;"",TEXT(Belegerfassung!C5733,"TT.MM.JJJJ"),"")</f>
        <v/>
      </c>
      <c r="D5725" t="str">
        <f>IFERROR(VLOOKUP(Belegerfassung!A5733,Abfrage!$E$2:$F$20,2,FALSE),"")</f>
        <v/>
      </c>
      <c r="E5725" t="str">
        <f>IF(A5725&lt;&gt;"",Belegerfassung!B5733,"")</f>
        <v/>
      </c>
      <c r="F5725" t="str">
        <f>IF(Belegerfassung!L5733="","",IF(Belegerfassung!L5733&lt;&gt;"",IF(Belegerfassung!L5733&lt;&gt;"",IF(Belegerfassung!J5733&lt;&gt;0,VLOOKUP(Belegerfassung!L5733,Abfrage!$A$2:$C$19,2,),VLOOKUP(Belegerfassung!L5733,Abfrage!$A$2:$C$19,3,)),"")))</f>
        <v/>
      </c>
      <c r="G5725" t="str">
        <f t="shared" si="267"/>
        <v/>
      </c>
      <c r="H5725" s="31" t="str">
        <f>IF(A5725&lt;&gt;"",-Belegerfassung!J5733+Belegerfassung!K5733,"")</f>
        <v/>
      </c>
      <c r="I5725" s="49" t="str">
        <f>IFERROR(IF(H5725&lt;&gt;"",Belegerfassung!L5733*100,""),IF(OR(Belegerfassung!L5733="Leistung EU - Erlöse",Belegerfassung!L5733="Lieferungen EU-Erlöse",Belegerfassung!L5733="EUST",Belegerfassung!L5733="Bauleistungen 20%")=TRUE,"",MID(Belegerfassung!L5733,4,2)))</f>
        <v/>
      </c>
      <c r="J5725" s="6" t="str">
        <f>IF(A5725&lt;&gt;"",LEFT(Belegerfassung!D5733,40),"")</f>
        <v/>
      </c>
      <c r="K5725" t="str">
        <f>IF(A5725&lt;&gt;"",VLOOKUP(D5725,Abfrage!$F$2:$G$21,2,FALSE),"")</f>
        <v/>
      </c>
      <c r="L5725" s="6" t="str">
        <f>IF(Belegerfassung!H5733&lt;&gt;"",Belegerfassung!H5733,"")</f>
        <v/>
      </c>
      <c r="M5725" t="str">
        <f>IFERROR(IF(Belegerfassung!E5733&lt;&gt;"",VLOOKUP(Belegerfassung!E5733,Abfrage!$L$2:$M$15,2,),""),"")</f>
        <v/>
      </c>
      <c r="N5725" t="str">
        <f t="shared" si="268"/>
        <v/>
      </c>
      <c r="O5725" t="str">
        <f t="shared" si="269"/>
        <v/>
      </c>
      <c r="P5725" t="str">
        <f>IF(Belegerfassung!G5733&lt;&gt;"",CONCATENATE(Belegerfassung!G5733,".pdf"),"")</f>
        <v/>
      </c>
    </row>
    <row r="5726" spans="1:16">
      <c r="A5726" t="str">
        <f>IF(Belegerfassung!C5734&lt;&gt;"",0,"")</f>
        <v/>
      </c>
      <c r="B5726" t="str">
        <f>IFERROR(VLOOKUP(Belegerfassung!I5734,Konten!A:D,2,FALSE),"")</f>
        <v/>
      </c>
      <c r="C5726" t="str">
        <f>IF(A5726&lt;&gt;"",TEXT(Belegerfassung!C5734,"TT.MM.JJJJ"),"")</f>
        <v/>
      </c>
      <c r="D5726" t="str">
        <f>IFERROR(VLOOKUP(Belegerfassung!A5734,Abfrage!$E$2:$F$20,2,FALSE),"")</f>
        <v/>
      </c>
      <c r="E5726" t="str">
        <f>IF(A5726&lt;&gt;"",Belegerfassung!B5734,"")</f>
        <v/>
      </c>
      <c r="F5726" t="str">
        <f>IF(Belegerfassung!L5734="","",IF(Belegerfassung!L5734&lt;&gt;"",IF(Belegerfassung!L5734&lt;&gt;"",IF(Belegerfassung!J5734&lt;&gt;0,VLOOKUP(Belegerfassung!L5734,Abfrage!$A$2:$C$19,2,),VLOOKUP(Belegerfassung!L5734,Abfrage!$A$2:$C$19,3,)),"")))</f>
        <v/>
      </c>
      <c r="G5726" t="str">
        <f t="shared" si="267"/>
        <v/>
      </c>
      <c r="H5726" s="31" t="str">
        <f>IF(A5726&lt;&gt;"",-Belegerfassung!J5734+Belegerfassung!K5734,"")</f>
        <v/>
      </c>
      <c r="I5726" s="49" t="str">
        <f>IFERROR(IF(H5726&lt;&gt;"",Belegerfassung!L5734*100,""),IF(OR(Belegerfassung!L5734="Leistung EU - Erlöse",Belegerfassung!L5734="Lieferungen EU-Erlöse",Belegerfassung!L5734="EUST",Belegerfassung!L5734="Bauleistungen 20%")=TRUE,"",MID(Belegerfassung!L5734,4,2)))</f>
        <v/>
      </c>
      <c r="J5726" s="6" t="str">
        <f>IF(A5726&lt;&gt;"",LEFT(Belegerfassung!D5734,40),"")</f>
        <v/>
      </c>
      <c r="K5726" t="str">
        <f>IF(A5726&lt;&gt;"",VLOOKUP(D5726,Abfrage!$F$2:$G$21,2,FALSE),"")</f>
        <v/>
      </c>
      <c r="L5726" s="6" t="str">
        <f>IF(Belegerfassung!H5734&lt;&gt;"",Belegerfassung!H5734,"")</f>
        <v/>
      </c>
      <c r="M5726" t="str">
        <f>IFERROR(IF(Belegerfassung!E5734&lt;&gt;"",VLOOKUP(Belegerfassung!E5734,Abfrage!$L$2:$M$15,2,),""),"")</f>
        <v/>
      </c>
      <c r="N5726" t="str">
        <f t="shared" si="268"/>
        <v/>
      </c>
      <c r="O5726" t="str">
        <f t="shared" si="269"/>
        <v/>
      </c>
      <c r="P5726" t="str">
        <f>IF(Belegerfassung!G5734&lt;&gt;"",CONCATENATE(Belegerfassung!G5734,".pdf"),"")</f>
        <v/>
      </c>
    </row>
    <row r="5727" spans="1:16">
      <c r="A5727" t="str">
        <f>IF(Belegerfassung!C5735&lt;&gt;"",0,"")</f>
        <v/>
      </c>
      <c r="B5727" t="str">
        <f>IFERROR(VLOOKUP(Belegerfassung!I5735,Konten!A:D,2,FALSE),"")</f>
        <v/>
      </c>
      <c r="C5727" t="str">
        <f>IF(A5727&lt;&gt;"",TEXT(Belegerfassung!C5735,"TT.MM.JJJJ"),"")</f>
        <v/>
      </c>
      <c r="D5727" t="str">
        <f>IFERROR(VLOOKUP(Belegerfassung!A5735,Abfrage!$E$2:$F$20,2,FALSE),"")</f>
        <v/>
      </c>
      <c r="E5727" t="str">
        <f>IF(A5727&lt;&gt;"",Belegerfassung!B5735,"")</f>
        <v/>
      </c>
      <c r="F5727" t="str">
        <f>IF(Belegerfassung!L5735="","",IF(Belegerfassung!L5735&lt;&gt;"",IF(Belegerfassung!L5735&lt;&gt;"",IF(Belegerfassung!J5735&lt;&gt;0,VLOOKUP(Belegerfassung!L5735,Abfrage!$A$2:$C$19,2,),VLOOKUP(Belegerfassung!L5735,Abfrage!$A$2:$C$19,3,)),"")))</f>
        <v/>
      </c>
      <c r="G5727" t="str">
        <f t="shared" si="267"/>
        <v/>
      </c>
      <c r="H5727" s="31" t="str">
        <f>IF(A5727&lt;&gt;"",-Belegerfassung!J5735+Belegerfassung!K5735,"")</f>
        <v/>
      </c>
      <c r="I5727" s="49" t="str">
        <f>IFERROR(IF(H5727&lt;&gt;"",Belegerfassung!L5735*100,""),IF(OR(Belegerfassung!L5735="Leistung EU - Erlöse",Belegerfassung!L5735="Lieferungen EU-Erlöse",Belegerfassung!L5735="EUST",Belegerfassung!L5735="Bauleistungen 20%")=TRUE,"",MID(Belegerfassung!L5735,4,2)))</f>
        <v/>
      </c>
      <c r="J5727" s="6" t="str">
        <f>IF(A5727&lt;&gt;"",LEFT(Belegerfassung!D5735,40),"")</f>
        <v/>
      </c>
      <c r="K5727" t="str">
        <f>IF(A5727&lt;&gt;"",VLOOKUP(D5727,Abfrage!$F$2:$G$21,2,FALSE),"")</f>
        <v/>
      </c>
      <c r="L5727" s="6" t="str">
        <f>IF(Belegerfassung!H5735&lt;&gt;"",Belegerfassung!H5735,"")</f>
        <v/>
      </c>
      <c r="M5727" t="str">
        <f>IFERROR(IF(Belegerfassung!E5735&lt;&gt;"",VLOOKUP(Belegerfassung!E5735,Abfrage!$L$2:$M$15,2,),""),"")</f>
        <v/>
      </c>
      <c r="N5727" t="str">
        <f t="shared" si="268"/>
        <v/>
      </c>
      <c r="O5727" t="str">
        <f t="shared" si="269"/>
        <v/>
      </c>
      <c r="P5727" t="str">
        <f>IF(Belegerfassung!G5735&lt;&gt;"",CONCATENATE(Belegerfassung!G5735,".pdf"),"")</f>
        <v/>
      </c>
    </row>
    <row r="5728" spans="1:16">
      <c r="A5728" t="str">
        <f>IF(Belegerfassung!C5736&lt;&gt;"",0,"")</f>
        <v/>
      </c>
      <c r="B5728" t="str">
        <f>IFERROR(VLOOKUP(Belegerfassung!I5736,Konten!A:D,2,FALSE),"")</f>
        <v/>
      </c>
      <c r="C5728" t="str">
        <f>IF(A5728&lt;&gt;"",TEXT(Belegerfassung!C5736,"TT.MM.JJJJ"),"")</f>
        <v/>
      </c>
      <c r="D5728" t="str">
        <f>IFERROR(VLOOKUP(Belegerfassung!A5736,Abfrage!$E$2:$F$20,2,FALSE),"")</f>
        <v/>
      </c>
      <c r="E5728" t="str">
        <f>IF(A5728&lt;&gt;"",Belegerfassung!B5736,"")</f>
        <v/>
      </c>
      <c r="F5728" t="str">
        <f>IF(Belegerfassung!L5736="","",IF(Belegerfassung!L5736&lt;&gt;"",IF(Belegerfassung!L5736&lt;&gt;"",IF(Belegerfassung!J5736&lt;&gt;0,VLOOKUP(Belegerfassung!L5736,Abfrage!$A$2:$C$19,2,),VLOOKUP(Belegerfassung!L5736,Abfrage!$A$2:$C$19,3,)),"")))</f>
        <v/>
      </c>
      <c r="G5728" t="str">
        <f t="shared" si="267"/>
        <v/>
      </c>
      <c r="H5728" s="31" t="str">
        <f>IF(A5728&lt;&gt;"",-Belegerfassung!J5736+Belegerfassung!K5736,"")</f>
        <v/>
      </c>
      <c r="I5728" s="49" t="str">
        <f>IFERROR(IF(H5728&lt;&gt;"",Belegerfassung!L5736*100,""),IF(OR(Belegerfassung!L5736="Leistung EU - Erlöse",Belegerfassung!L5736="Lieferungen EU-Erlöse",Belegerfassung!L5736="EUST",Belegerfassung!L5736="Bauleistungen 20%")=TRUE,"",MID(Belegerfassung!L5736,4,2)))</f>
        <v/>
      </c>
      <c r="J5728" s="6" t="str">
        <f>IF(A5728&lt;&gt;"",LEFT(Belegerfassung!D5736,40),"")</f>
        <v/>
      </c>
      <c r="K5728" t="str">
        <f>IF(A5728&lt;&gt;"",VLOOKUP(D5728,Abfrage!$F$2:$G$21,2,FALSE),"")</f>
        <v/>
      </c>
      <c r="L5728" s="6" t="str">
        <f>IF(Belegerfassung!H5736&lt;&gt;"",Belegerfassung!H5736,"")</f>
        <v/>
      </c>
      <c r="M5728" t="str">
        <f>IFERROR(IF(Belegerfassung!E5736&lt;&gt;"",VLOOKUP(Belegerfassung!E5736,Abfrage!$L$2:$M$15,2,),""),"")</f>
        <v/>
      </c>
      <c r="N5728" t="str">
        <f t="shared" si="268"/>
        <v/>
      </c>
      <c r="O5728" t="str">
        <f t="shared" si="269"/>
        <v/>
      </c>
      <c r="P5728" t="str">
        <f>IF(Belegerfassung!G5736&lt;&gt;"",CONCATENATE(Belegerfassung!G5736,".pdf"),"")</f>
        <v/>
      </c>
    </row>
    <row r="5729" spans="1:16">
      <c r="A5729" t="str">
        <f>IF(Belegerfassung!C5737&lt;&gt;"",0,"")</f>
        <v/>
      </c>
      <c r="B5729" t="str">
        <f>IFERROR(VLOOKUP(Belegerfassung!I5737,Konten!A:D,2,FALSE),"")</f>
        <v/>
      </c>
      <c r="C5729" t="str">
        <f>IF(A5729&lt;&gt;"",TEXT(Belegerfassung!C5737,"TT.MM.JJJJ"),"")</f>
        <v/>
      </c>
      <c r="D5729" t="str">
        <f>IFERROR(VLOOKUP(Belegerfassung!A5737,Abfrage!$E$2:$F$20,2,FALSE),"")</f>
        <v/>
      </c>
      <c r="E5729" t="str">
        <f>IF(A5729&lt;&gt;"",Belegerfassung!B5737,"")</f>
        <v/>
      </c>
      <c r="F5729" t="str">
        <f>IF(Belegerfassung!L5737="","",IF(Belegerfassung!L5737&lt;&gt;"",IF(Belegerfassung!L5737&lt;&gt;"",IF(Belegerfassung!J5737&lt;&gt;0,VLOOKUP(Belegerfassung!L5737,Abfrage!$A$2:$C$19,2,),VLOOKUP(Belegerfassung!L5737,Abfrage!$A$2:$C$19,3,)),"")))</f>
        <v/>
      </c>
      <c r="G5729" t="str">
        <f t="shared" si="267"/>
        <v/>
      </c>
      <c r="H5729" s="31" t="str">
        <f>IF(A5729&lt;&gt;"",-Belegerfassung!J5737+Belegerfassung!K5737,"")</f>
        <v/>
      </c>
      <c r="I5729" s="49" t="str">
        <f>IFERROR(IF(H5729&lt;&gt;"",Belegerfassung!L5737*100,""),IF(OR(Belegerfassung!L5737="Leistung EU - Erlöse",Belegerfassung!L5737="Lieferungen EU-Erlöse",Belegerfassung!L5737="EUST",Belegerfassung!L5737="Bauleistungen 20%")=TRUE,"",MID(Belegerfassung!L5737,4,2)))</f>
        <v/>
      </c>
      <c r="J5729" s="6" t="str">
        <f>IF(A5729&lt;&gt;"",LEFT(Belegerfassung!D5737,40),"")</f>
        <v/>
      </c>
      <c r="K5729" t="str">
        <f>IF(A5729&lt;&gt;"",VLOOKUP(D5729,Abfrage!$F$2:$G$21,2,FALSE),"")</f>
        <v/>
      </c>
      <c r="L5729" s="6" t="str">
        <f>IF(Belegerfassung!H5737&lt;&gt;"",Belegerfassung!H5737,"")</f>
        <v/>
      </c>
      <c r="M5729" t="str">
        <f>IFERROR(IF(Belegerfassung!E5737&lt;&gt;"",VLOOKUP(Belegerfassung!E5737,Abfrage!$L$2:$M$15,2,),""),"")</f>
        <v/>
      </c>
      <c r="N5729" t="str">
        <f t="shared" si="268"/>
        <v/>
      </c>
      <c r="O5729" t="str">
        <f t="shared" si="269"/>
        <v/>
      </c>
      <c r="P5729" t="str">
        <f>IF(Belegerfassung!G5737&lt;&gt;"",CONCATENATE(Belegerfassung!G5737,".pdf"),"")</f>
        <v/>
      </c>
    </row>
    <row r="5730" spans="1:16">
      <c r="A5730" t="str">
        <f>IF(Belegerfassung!C5738&lt;&gt;"",0,"")</f>
        <v/>
      </c>
      <c r="B5730" t="str">
        <f>IFERROR(VLOOKUP(Belegerfassung!I5738,Konten!A:D,2,FALSE),"")</f>
        <v/>
      </c>
      <c r="C5730" t="str">
        <f>IF(A5730&lt;&gt;"",TEXT(Belegerfassung!C5738,"TT.MM.JJJJ"),"")</f>
        <v/>
      </c>
      <c r="D5730" t="str">
        <f>IFERROR(VLOOKUP(Belegerfassung!A5738,Abfrage!$E$2:$F$20,2,FALSE),"")</f>
        <v/>
      </c>
      <c r="E5730" t="str">
        <f>IF(A5730&lt;&gt;"",Belegerfassung!B5738,"")</f>
        <v/>
      </c>
      <c r="F5730" t="str">
        <f>IF(Belegerfassung!L5738="","",IF(Belegerfassung!L5738&lt;&gt;"",IF(Belegerfassung!L5738&lt;&gt;"",IF(Belegerfassung!J5738&lt;&gt;0,VLOOKUP(Belegerfassung!L5738,Abfrage!$A$2:$C$19,2,),VLOOKUP(Belegerfassung!L5738,Abfrage!$A$2:$C$19,3,)),"")))</f>
        <v/>
      </c>
      <c r="G5730" t="str">
        <f t="shared" si="267"/>
        <v/>
      </c>
      <c r="H5730" s="31" t="str">
        <f>IF(A5730&lt;&gt;"",-Belegerfassung!J5738+Belegerfassung!K5738,"")</f>
        <v/>
      </c>
      <c r="I5730" s="49" t="str">
        <f>IFERROR(IF(H5730&lt;&gt;"",Belegerfassung!L5738*100,""),IF(OR(Belegerfassung!L5738="Leistung EU - Erlöse",Belegerfassung!L5738="Lieferungen EU-Erlöse",Belegerfassung!L5738="EUST",Belegerfassung!L5738="Bauleistungen 20%")=TRUE,"",MID(Belegerfassung!L5738,4,2)))</f>
        <v/>
      </c>
      <c r="J5730" s="6" t="str">
        <f>IF(A5730&lt;&gt;"",LEFT(Belegerfassung!D5738,40),"")</f>
        <v/>
      </c>
      <c r="K5730" t="str">
        <f>IF(A5730&lt;&gt;"",VLOOKUP(D5730,Abfrage!$F$2:$G$21,2,FALSE),"")</f>
        <v/>
      </c>
      <c r="L5730" s="6" t="str">
        <f>IF(Belegerfassung!H5738&lt;&gt;"",Belegerfassung!H5738,"")</f>
        <v/>
      </c>
      <c r="M5730" t="str">
        <f>IFERROR(IF(Belegerfassung!E5738&lt;&gt;"",VLOOKUP(Belegerfassung!E5738,Abfrage!$L$2:$M$15,2,),""),"")</f>
        <v/>
      </c>
      <c r="N5730" t="str">
        <f t="shared" si="268"/>
        <v/>
      </c>
      <c r="O5730" t="str">
        <f t="shared" si="269"/>
        <v/>
      </c>
      <c r="P5730" t="str">
        <f>IF(Belegerfassung!G5738&lt;&gt;"",CONCATENATE(Belegerfassung!G5738,".pdf"),"")</f>
        <v/>
      </c>
    </row>
    <row r="5731" spans="1:16">
      <c r="A5731" t="str">
        <f>IF(Belegerfassung!C5739&lt;&gt;"",0,"")</f>
        <v/>
      </c>
      <c r="B5731" t="str">
        <f>IFERROR(VLOOKUP(Belegerfassung!I5739,Konten!A:D,2,FALSE),"")</f>
        <v/>
      </c>
      <c r="C5731" t="str">
        <f>IF(A5731&lt;&gt;"",TEXT(Belegerfassung!C5739,"TT.MM.JJJJ"),"")</f>
        <v/>
      </c>
      <c r="D5731" t="str">
        <f>IFERROR(VLOOKUP(Belegerfassung!A5739,Abfrage!$E$2:$F$20,2,FALSE),"")</f>
        <v/>
      </c>
      <c r="E5731" t="str">
        <f>IF(A5731&lt;&gt;"",Belegerfassung!B5739,"")</f>
        <v/>
      </c>
      <c r="F5731" t="str">
        <f>IF(Belegerfassung!L5739="","",IF(Belegerfassung!L5739&lt;&gt;"",IF(Belegerfassung!L5739&lt;&gt;"",IF(Belegerfassung!J5739&lt;&gt;0,VLOOKUP(Belegerfassung!L5739,Abfrage!$A$2:$C$19,2,),VLOOKUP(Belegerfassung!L5739,Abfrage!$A$2:$C$19,3,)),"")))</f>
        <v/>
      </c>
      <c r="G5731" t="str">
        <f t="shared" si="267"/>
        <v/>
      </c>
      <c r="H5731" s="31" t="str">
        <f>IF(A5731&lt;&gt;"",-Belegerfassung!J5739+Belegerfassung!K5739,"")</f>
        <v/>
      </c>
      <c r="I5731" s="49" t="str">
        <f>IFERROR(IF(H5731&lt;&gt;"",Belegerfassung!L5739*100,""),IF(OR(Belegerfassung!L5739="Leistung EU - Erlöse",Belegerfassung!L5739="Lieferungen EU-Erlöse",Belegerfassung!L5739="EUST",Belegerfassung!L5739="Bauleistungen 20%")=TRUE,"",MID(Belegerfassung!L5739,4,2)))</f>
        <v/>
      </c>
      <c r="J5731" s="6" t="str">
        <f>IF(A5731&lt;&gt;"",LEFT(Belegerfassung!D5739,40),"")</f>
        <v/>
      </c>
      <c r="K5731" t="str">
        <f>IF(A5731&lt;&gt;"",VLOOKUP(D5731,Abfrage!$F$2:$G$21,2,FALSE),"")</f>
        <v/>
      </c>
      <c r="L5731" s="6" t="str">
        <f>IF(Belegerfassung!H5739&lt;&gt;"",Belegerfassung!H5739,"")</f>
        <v/>
      </c>
      <c r="M5731" t="str">
        <f>IFERROR(IF(Belegerfassung!E5739&lt;&gt;"",VLOOKUP(Belegerfassung!E5739,Abfrage!$L$2:$M$15,2,),""),"")</f>
        <v/>
      </c>
      <c r="N5731" t="str">
        <f t="shared" si="268"/>
        <v/>
      </c>
      <c r="O5731" t="str">
        <f t="shared" si="269"/>
        <v/>
      </c>
      <c r="P5731" t="str">
        <f>IF(Belegerfassung!G5739&lt;&gt;"",CONCATENATE(Belegerfassung!G5739,".pdf"),"")</f>
        <v/>
      </c>
    </row>
    <row r="5732" spans="1:16">
      <c r="A5732" t="str">
        <f>IF(Belegerfassung!C5740&lt;&gt;"",0,"")</f>
        <v/>
      </c>
      <c r="B5732" t="str">
        <f>IFERROR(VLOOKUP(Belegerfassung!I5740,Konten!A:D,2,FALSE),"")</f>
        <v/>
      </c>
      <c r="C5732" t="str">
        <f>IF(A5732&lt;&gt;"",TEXT(Belegerfassung!C5740,"TT.MM.JJJJ"),"")</f>
        <v/>
      </c>
      <c r="D5732" t="str">
        <f>IFERROR(VLOOKUP(Belegerfassung!A5740,Abfrage!$E$2:$F$20,2,FALSE),"")</f>
        <v/>
      </c>
      <c r="E5732" t="str">
        <f>IF(A5732&lt;&gt;"",Belegerfassung!B5740,"")</f>
        <v/>
      </c>
      <c r="F5732" t="str">
        <f>IF(Belegerfassung!L5740="","",IF(Belegerfassung!L5740&lt;&gt;"",IF(Belegerfassung!L5740&lt;&gt;"",IF(Belegerfassung!J5740&lt;&gt;0,VLOOKUP(Belegerfassung!L5740,Abfrage!$A$2:$C$19,2,),VLOOKUP(Belegerfassung!L5740,Abfrage!$A$2:$C$19,3,)),"")))</f>
        <v/>
      </c>
      <c r="G5732" t="str">
        <f t="shared" si="267"/>
        <v/>
      </c>
      <c r="H5732" s="31" t="str">
        <f>IF(A5732&lt;&gt;"",-Belegerfassung!J5740+Belegerfassung!K5740,"")</f>
        <v/>
      </c>
      <c r="I5732" s="49" t="str">
        <f>IFERROR(IF(H5732&lt;&gt;"",Belegerfassung!L5740*100,""),IF(OR(Belegerfassung!L5740="Leistung EU - Erlöse",Belegerfassung!L5740="Lieferungen EU-Erlöse",Belegerfassung!L5740="EUST",Belegerfassung!L5740="Bauleistungen 20%")=TRUE,"",MID(Belegerfassung!L5740,4,2)))</f>
        <v/>
      </c>
      <c r="J5732" s="6" t="str">
        <f>IF(A5732&lt;&gt;"",LEFT(Belegerfassung!D5740,40),"")</f>
        <v/>
      </c>
      <c r="K5732" t="str">
        <f>IF(A5732&lt;&gt;"",VLOOKUP(D5732,Abfrage!$F$2:$G$21,2,FALSE),"")</f>
        <v/>
      </c>
      <c r="L5732" s="6" t="str">
        <f>IF(Belegerfassung!H5740&lt;&gt;"",Belegerfassung!H5740,"")</f>
        <v/>
      </c>
      <c r="M5732" t="str">
        <f>IFERROR(IF(Belegerfassung!E5740&lt;&gt;"",VLOOKUP(Belegerfassung!E5740,Abfrage!$L$2:$M$15,2,),""),"")</f>
        <v/>
      </c>
      <c r="N5732" t="str">
        <f t="shared" si="268"/>
        <v/>
      </c>
      <c r="O5732" t="str">
        <f t="shared" si="269"/>
        <v/>
      </c>
      <c r="P5732" t="str">
        <f>IF(Belegerfassung!G5740&lt;&gt;"",CONCATENATE(Belegerfassung!G5740,".pdf"),"")</f>
        <v/>
      </c>
    </row>
    <row r="5733" spans="1:16">
      <c r="A5733" t="str">
        <f>IF(Belegerfassung!C5741&lt;&gt;"",0,"")</f>
        <v/>
      </c>
      <c r="B5733" t="str">
        <f>IFERROR(VLOOKUP(Belegerfassung!I5741,Konten!A:D,2,FALSE),"")</f>
        <v/>
      </c>
      <c r="C5733" t="str">
        <f>IF(A5733&lt;&gt;"",TEXT(Belegerfassung!C5741,"TT.MM.JJJJ"),"")</f>
        <v/>
      </c>
      <c r="D5733" t="str">
        <f>IFERROR(VLOOKUP(Belegerfassung!A5741,Abfrage!$E$2:$F$20,2,FALSE),"")</f>
        <v/>
      </c>
      <c r="E5733" t="str">
        <f>IF(A5733&lt;&gt;"",Belegerfassung!B5741,"")</f>
        <v/>
      </c>
      <c r="F5733" t="str">
        <f>IF(Belegerfassung!L5741="","",IF(Belegerfassung!L5741&lt;&gt;"",IF(Belegerfassung!L5741&lt;&gt;"",IF(Belegerfassung!J5741&lt;&gt;0,VLOOKUP(Belegerfassung!L5741,Abfrage!$A$2:$C$19,2,),VLOOKUP(Belegerfassung!L5741,Abfrage!$A$2:$C$19,3,)),"")))</f>
        <v/>
      </c>
      <c r="G5733" t="str">
        <f t="shared" si="267"/>
        <v/>
      </c>
      <c r="H5733" s="31" t="str">
        <f>IF(A5733&lt;&gt;"",-Belegerfassung!J5741+Belegerfassung!K5741,"")</f>
        <v/>
      </c>
      <c r="I5733" s="49" t="str">
        <f>IFERROR(IF(H5733&lt;&gt;"",Belegerfassung!L5741*100,""),IF(OR(Belegerfassung!L5741="Leistung EU - Erlöse",Belegerfassung!L5741="Lieferungen EU-Erlöse",Belegerfassung!L5741="EUST",Belegerfassung!L5741="Bauleistungen 20%")=TRUE,"",MID(Belegerfassung!L5741,4,2)))</f>
        <v/>
      </c>
      <c r="J5733" s="6" t="str">
        <f>IF(A5733&lt;&gt;"",LEFT(Belegerfassung!D5741,40),"")</f>
        <v/>
      </c>
      <c r="K5733" t="str">
        <f>IF(A5733&lt;&gt;"",VLOOKUP(D5733,Abfrage!$F$2:$G$21,2,FALSE),"")</f>
        <v/>
      </c>
      <c r="L5733" s="6" t="str">
        <f>IF(Belegerfassung!H5741&lt;&gt;"",Belegerfassung!H5741,"")</f>
        <v/>
      </c>
      <c r="M5733" t="str">
        <f>IFERROR(IF(Belegerfassung!E5741&lt;&gt;"",VLOOKUP(Belegerfassung!E5741,Abfrage!$L$2:$M$15,2,),""),"")</f>
        <v/>
      </c>
      <c r="N5733" t="str">
        <f t="shared" si="268"/>
        <v/>
      </c>
      <c r="O5733" t="str">
        <f t="shared" si="269"/>
        <v/>
      </c>
      <c r="P5733" t="str">
        <f>IF(Belegerfassung!G5741&lt;&gt;"",CONCATENATE(Belegerfassung!G5741,".pdf"),"")</f>
        <v/>
      </c>
    </row>
    <row r="5734" spans="1:16">
      <c r="A5734" t="str">
        <f>IF(Belegerfassung!C5742&lt;&gt;"",0,"")</f>
        <v/>
      </c>
      <c r="B5734" t="str">
        <f>IFERROR(VLOOKUP(Belegerfassung!I5742,Konten!A:D,2,FALSE),"")</f>
        <v/>
      </c>
      <c r="C5734" t="str">
        <f>IF(A5734&lt;&gt;"",TEXT(Belegerfassung!C5742,"TT.MM.JJJJ"),"")</f>
        <v/>
      </c>
      <c r="D5734" t="str">
        <f>IFERROR(VLOOKUP(Belegerfassung!A5742,Abfrage!$E$2:$F$20,2,FALSE),"")</f>
        <v/>
      </c>
      <c r="E5734" t="str">
        <f>IF(A5734&lt;&gt;"",Belegerfassung!B5742,"")</f>
        <v/>
      </c>
      <c r="F5734" t="str">
        <f>IF(Belegerfassung!L5742="","",IF(Belegerfassung!L5742&lt;&gt;"",IF(Belegerfassung!L5742&lt;&gt;"",IF(Belegerfassung!J5742&lt;&gt;0,VLOOKUP(Belegerfassung!L5742,Abfrage!$A$2:$C$19,2,),VLOOKUP(Belegerfassung!L5742,Abfrage!$A$2:$C$19,3,)),"")))</f>
        <v/>
      </c>
      <c r="G5734" t="str">
        <f t="shared" si="267"/>
        <v/>
      </c>
      <c r="H5734" s="31" t="str">
        <f>IF(A5734&lt;&gt;"",-Belegerfassung!J5742+Belegerfassung!K5742,"")</f>
        <v/>
      </c>
      <c r="I5734" s="49" t="str">
        <f>IFERROR(IF(H5734&lt;&gt;"",Belegerfassung!L5742*100,""),IF(OR(Belegerfassung!L5742="Leistung EU - Erlöse",Belegerfassung!L5742="Lieferungen EU-Erlöse",Belegerfassung!L5742="EUST",Belegerfassung!L5742="Bauleistungen 20%")=TRUE,"",MID(Belegerfassung!L5742,4,2)))</f>
        <v/>
      </c>
      <c r="J5734" s="6" t="str">
        <f>IF(A5734&lt;&gt;"",LEFT(Belegerfassung!D5742,40),"")</f>
        <v/>
      </c>
      <c r="K5734" t="str">
        <f>IF(A5734&lt;&gt;"",VLOOKUP(D5734,Abfrage!$F$2:$G$21,2,FALSE),"")</f>
        <v/>
      </c>
      <c r="L5734" s="6" t="str">
        <f>IF(Belegerfassung!H5742&lt;&gt;"",Belegerfassung!H5742,"")</f>
        <v/>
      </c>
      <c r="M5734" t="str">
        <f>IFERROR(IF(Belegerfassung!E5742&lt;&gt;"",VLOOKUP(Belegerfassung!E5742,Abfrage!$L$2:$M$15,2,),""),"")</f>
        <v/>
      </c>
      <c r="N5734" t="str">
        <f t="shared" si="268"/>
        <v/>
      </c>
      <c r="O5734" t="str">
        <f t="shared" si="269"/>
        <v/>
      </c>
      <c r="P5734" t="str">
        <f>IF(Belegerfassung!G5742&lt;&gt;"",CONCATENATE(Belegerfassung!G5742,".pdf"),"")</f>
        <v/>
      </c>
    </row>
    <row r="5735" spans="1:16">
      <c r="A5735" t="str">
        <f>IF(Belegerfassung!C5743&lt;&gt;"",0,"")</f>
        <v/>
      </c>
      <c r="B5735" t="str">
        <f>IFERROR(VLOOKUP(Belegerfassung!I5743,Konten!A:D,2,FALSE),"")</f>
        <v/>
      </c>
      <c r="C5735" t="str">
        <f>IF(A5735&lt;&gt;"",TEXT(Belegerfassung!C5743,"TT.MM.JJJJ"),"")</f>
        <v/>
      </c>
      <c r="D5735" t="str">
        <f>IFERROR(VLOOKUP(Belegerfassung!A5743,Abfrage!$E$2:$F$20,2,FALSE),"")</f>
        <v/>
      </c>
      <c r="E5735" t="str">
        <f>IF(A5735&lt;&gt;"",Belegerfassung!B5743,"")</f>
        <v/>
      </c>
      <c r="F5735" t="str">
        <f>IF(Belegerfassung!L5743="","",IF(Belegerfassung!L5743&lt;&gt;"",IF(Belegerfassung!L5743&lt;&gt;"",IF(Belegerfassung!J5743&lt;&gt;0,VLOOKUP(Belegerfassung!L5743,Abfrage!$A$2:$C$19,2,),VLOOKUP(Belegerfassung!L5743,Abfrage!$A$2:$C$19,3,)),"")))</f>
        <v/>
      </c>
      <c r="G5735" t="str">
        <f t="shared" si="267"/>
        <v/>
      </c>
      <c r="H5735" s="31" t="str">
        <f>IF(A5735&lt;&gt;"",-Belegerfassung!J5743+Belegerfassung!K5743,"")</f>
        <v/>
      </c>
      <c r="I5735" s="49" t="str">
        <f>IFERROR(IF(H5735&lt;&gt;"",Belegerfassung!L5743*100,""),IF(OR(Belegerfassung!L5743="Leistung EU - Erlöse",Belegerfassung!L5743="Lieferungen EU-Erlöse",Belegerfassung!L5743="EUST",Belegerfassung!L5743="Bauleistungen 20%")=TRUE,"",MID(Belegerfassung!L5743,4,2)))</f>
        <v/>
      </c>
      <c r="J5735" s="6" t="str">
        <f>IF(A5735&lt;&gt;"",LEFT(Belegerfassung!D5743,40),"")</f>
        <v/>
      </c>
      <c r="K5735" t="str">
        <f>IF(A5735&lt;&gt;"",VLOOKUP(D5735,Abfrage!$F$2:$G$21,2,FALSE),"")</f>
        <v/>
      </c>
      <c r="L5735" s="6" t="str">
        <f>IF(Belegerfassung!H5743&lt;&gt;"",Belegerfassung!H5743,"")</f>
        <v/>
      </c>
      <c r="M5735" t="str">
        <f>IFERROR(IF(Belegerfassung!E5743&lt;&gt;"",VLOOKUP(Belegerfassung!E5743,Abfrage!$L$2:$M$15,2,),""),"")</f>
        <v/>
      </c>
      <c r="N5735" t="str">
        <f t="shared" si="268"/>
        <v/>
      </c>
      <c r="O5735" t="str">
        <f t="shared" si="269"/>
        <v/>
      </c>
      <c r="P5735" t="str">
        <f>IF(Belegerfassung!G5743&lt;&gt;"",CONCATENATE(Belegerfassung!G5743,".pdf"),"")</f>
        <v/>
      </c>
    </row>
    <row r="5736" spans="1:16">
      <c r="A5736" t="str">
        <f>IF(Belegerfassung!C5744&lt;&gt;"",0,"")</f>
        <v/>
      </c>
      <c r="B5736" t="str">
        <f>IFERROR(VLOOKUP(Belegerfassung!I5744,Konten!A:D,2,FALSE),"")</f>
        <v/>
      </c>
      <c r="C5736" t="str">
        <f>IF(A5736&lt;&gt;"",TEXT(Belegerfassung!C5744,"TT.MM.JJJJ"),"")</f>
        <v/>
      </c>
      <c r="D5736" t="str">
        <f>IFERROR(VLOOKUP(Belegerfassung!A5744,Abfrage!$E$2:$F$20,2,FALSE),"")</f>
        <v/>
      </c>
      <c r="E5736" t="str">
        <f>IF(A5736&lt;&gt;"",Belegerfassung!B5744,"")</f>
        <v/>
      </c>
      <c r="F5736" t="str">
        <f>IF(Belegerfassung!L5744="","",IF(Belegerfassung!L5744&lt;&gt;"",IF(Belegerfassung!L5744&lt;&gt;"",IF(Belegerfassung!J5744&lt;&gt;0,VLOOKUP(Belegerfassung!L5744,Abfrage!$A$2:$C$19,2,),VLOOKUP(Belegerfassung!L5744,Abfrage!$A$2:$C$19,3,)),"")))</f>
        <v/>
      </c>
      <c r="G5736" t="str">
        <f t="shared" si="267"/>
        <v/>
      </c>
      <c r="H5736" s="31" t="str">
        <f>IF(A5736&lt;&gt;"",-Belegerfassung!J5744+Belegerfassung!K5744,"")</f>
        <v/>
      </c>
      <c r="I5736" s="49" t="str">
        <f>IFERROR(IF(H5736&lt;&gt;"",Belegerfassung!L5744*100,""),IF(OR(Belegerfassung!L5744="Leistung EU - Erlöse",Belegerfassung!L5744="Lieferungen EU-Erlöse",Belegerfassung!L5744="EUST",Belegerfassung!L5744="Bauleistungen 20%")=TRUE,"",MID(Belegerfassung!L5744,4,2)))</f>
        <v/>
      </c>
      <c r="J5736" s="6" t="str">
        <f>IF(A5736&lt;&gt;"",LEFT(Belegerfassung!D5744,40),"")</f>
        <v/>
      </c>
      <c r="K5736" t="str">
        <f>IF(A5736&lt;&gt;"",VLOOKUP(D5736,Abfrage!$F$2:$G$21,2,FALSE),"")</f>
        <v/>
      </c>
      <c r="L5736" s="6" t="str">
        <f>IF(Belegerfassung!H5744&lt;&gt;"",Belegerfassung!H5744,"")</f>
        <v/>
      </c>
      <c r="M5736" t="str">
        <f>IFERROR(IF(Belegerfassung!E5744&lt;&gt;"",VLOOKUP(Belegerfassung!E5744,Abfrage!$L$2:$M$15,2,),""),"")</f>
        <v/>
      </c>
      <c r="N5736" t="str">
        <f t="shared" si="268"/>
        <v/>
      </c>
      <c r="O5736" t="str">
        <f t="shared" si="269"/>
        <v/>
      </c>
      <c r="P5736" t="str">
        <f>IF(Belegerfassung!G5744&lt;&gt;"",CONCATENATE(Belegerfassung!G5744,".pdf"),"")</f>
        <v/>
      </c>
    </row>
    <row r="5737" spans="1:16">
      <c r="A5737" t="str">
        <f>IF(Belegerfassung!C5745&lt;&gt;"",0,"")</f>
        <v/>
      </c>
      <c r="B5737" t="str">
        <f>IFERROR(VLOOKUP(Belegerfassung!I5745,Konten!A:D,2,FALSE),"")</f>
        <v/>
      </c>
      <c r="C5737" t="str">
        <f>IF(A5737&lt;&gt;"",TEXT(Belegerfassung!C5745,"TT.MM.JJJJ"),"")</f>
        <v/>
      </c>
      <c r="D5737" t="str">
        <f>IFERROR(VLOOKUP(Belegerfassung!A5745,Abfrage!$E$2:$F$20,2,FALSE),"")</f>
        <v/>
      </c>
      <c r="E5737" t="str">
        <f>IF(A5737&lt;&gt;"",Belegerfassung!B5745,"")</f>
        <v/>
      </c>
      <c r="F5737" t="str">
        <f>IF(Belegerfassung!L5745="","",IF(Belegerfassung!L5745&lt;&gt;"",IF(Belegerfassung!L5745&lt;&gt;"",IF(Belegerfassung!J5745&lt;&gt;0,VLOOKUP(Belegerfassung!L5745,Abfrage!$A$2:$C$19,2,),VLOOKUP(Belegerfassung!L5745,Abfrage!$A$2:$C$19,3,)),"")))</f>
        <v/>
      </c>
      <c r="G5737" t="str">
        <f t="shared" si="267"/>
        <v/>
      </c>
      <c r="H5737" s="31" t="str">
        <f>IF(A5737&lt;&gt;"",-Belegerfassung!J5745+Belegerfassung!K5745,"")</f>
        <v/>
      </c>
      <c r="I5737" s="49" t="str">
        <f>IFERROR(IF(H5737&lt;&gt;"",Belegerfassung!L5745*100,""),IF(OR(Belegerfassung!L5745="Leistung EU - Erlöse",Belegerfassung!L5745="Lieferungen EU-Erlöse",Belegerfassung!L5745="EUST",Belegerfassung!L5745="Bauleistungen 20%")=TRUE,"",MID(Belegerfassung!L5745,4,2)))</f>
        <v/>
      </c>
      <c r="J5737" s="6" t="str">
        <f>IF(A5737&lt;&gt;"",LEFT(Belegerfassung!D5745,40),"")</f>
        <v/>
      </c>
      <c r="K5737" t="str">
        <f>IF(A5737&lt;&gt;"",VLOOKUP(D5737,Abfrage!$F$2:$G$21,2,FALSE),"")</f>
        <v/>
      </c>
      <c r="L5737" s="6" t="str">
        <f>IF(Belegerfassung!H5745&lt;&gt;"",Belegerfassung!H5745,"")</f>
        <v/>
      </c>
      <c r="M5737" t="str">
        <f>IFERROR(IF(Belegerfassung!E5745&lt;&gt;"",VLOOKUP(Belegerfassung!E5745,Abfrage!$L$2:$M$15,2,),""),"")</f>
        <v/>
      </c>
      <c r="N5737" t="str">
        <f t="shared" si="268"/>
        <v/>
      </c>
      <c r="O5737" t="str">
        <f t="shared" si="269"/>
        <v/>
      </c>
      <c r="P5737" t="str">
        <f>IF(Belegerfassung!G5745&lt;&gt;"",CONCATENATE(Belegerfassung!G5745,".pdf"),"")</f>
        <v/>
      </c>
    </row>
    <row r="5738" spans="1:16">
      <c r="A5738" t="str">
        <f>IF(Belegerfassung!C5746&lt;&gt;"",0,"")</f>
        <v/>
      </c>
      <c r="B5738" t="str">
        <f>IFERROR(VLOOKUP(Belegerfassung!I5746,Konten!A:D,2,FALSE),"")</f>
        <v/>
      </c>
      <c r="C5738" t="str">
        <f>IF(A5738&lt;&gt;"",TEXT(Belegerfassung!C5746,"TT.MM.JJJJ"),"")</f>
        <v/>
      </c>
      <c r="D5738" t="str">
        <f>IFERROR(VLOOKUP(Belegerfassung!A5746,Abfrage!$E$2:$F$20,2,FALSE),"")</f>
        <v/>
      </c>
      <c r="E5738" t="str">
        <f>IF(A5738&lt;&gt;"",Belegerfassung!B5746,"")</f>
        <v/>
      </c>
      <c r="F5738" t="str">
        <f>IF(Belegerfassung!L5746="","",IF(Belegerfassung!L5746&lt;&gt;"",IF(Belegerfassung!L5746&lt;&gt;"",IF(Belegerfassung!J5746&lt;&gt;0,VLOOKUP(Belegerfassung!L5746,Abfrage!$A$2:$C$19,2,),VLOOKUP(Belegerfassung!L5746,Abfrage!$A$2:$C$19,3,)),"")))</f>
        <v/>
      </c>
      <c r="G5738" t="str">
        <f t="shared" si="267"/>
        <v/>
      </c>
      <c r="H5738" s="31" t="str">
        <f>IF(A5738&lt;&gt;"",-Belegerfassung!J5746+Belegerfassung!K5746,"")</f>
        <v/>
      </c>
      <c r="I5738" s="49" t="str">
        <f>IFERROR(IF(H5738&lt;&gt;"",Belegerfassung!L5746*100,""),IF(OR(Belegerfassung!L5746="Leistung EU - Erlöse",Belegerfassung!L5746="Lieferungen EU-Erlöse",Belegerfassung!L5746="EUST",Belegerfassung!L5746="Bauleistungen 20%")=TRUE,"",MID(Belegerfassung!L5746,4,2)))</f>
        <v/>
      </c>
      <c r="J5738" s="6" t="str">
        <f>IF(A5738&lt;&gt;"",LEFT(Belegerfassung!D5746,40),"")</f>
        <v/>
      </c>
      <c r="K5738" t="str">
        <f>IF(A5738&lt;&gt;"",VLOOKUP(D5738,Abfrage!$F$2:$G$21,2,FALSE),"")</f>
        <v/>
      </c>
      <c r="L5738" s="6" t="str">
        <f>IF(Belegerfassung!H5746&lt;&gt;"",Belegerfassung!H5746,"")</f>
        <v/>
      </c>
      <c r="M5738" t="str">
        <f>IFERROR(IF(Belegerfassung!E5746&lt;&gt;"",VLOOKUP(Belegerfassung!E5746,Abfrage!$L$2:$M$15,2,),""),"")</f>
        <v/>
      </c>
      <c r="N5738" t="str">
        <f t="shared" si="268"/>
        <v/>
      </c>
      <c r="O5738" t="str">
        <f t="shared" si="269"/>
        <v/>
      </c>
      <c r="P5738" t="str">
        <f>IF(Belegerfassung!G5746&lt;&gt;"",CONCATENATE(Belegerfassung!G5746,".pdf"),"")</f>
        <v/>
      </c>
    </row>
    <row r="5739" spans="1:16">
      <c r="A5739" t="str">
        <f>IF(Belegerfassung!C5747&lt;&gt;"",0,"")</f>
        <v/>
      </c>
      <c r="B5739" t="str">
        <f>IFERROR(VLOOKUP(Belegerfassung!I5747,Konten!A:D,2,FALSE),"")</f>
        <v/>
      </c>
      <c r="C5739" t="str">
        <f>IF(A5739&lt;&gt;"",TEXT(Belegerfassung!C5747,"TT.MM.JJJJ"),"")</f>
        <v/>
      </c>
      <c r="D5739" t="str">
        <f>IFERROR(VLOOKUP(Belegerfassung!A5747,Abfrage!$E$2:$F$20,2,FALSE),"")</f>
        <v/>
      </c>
      <c r="E5739" t="str">
        <f>IF(A5739&lt;&gt;"",Belegerfassung!B5747,"")</f>
        <v/>
      </c>
      <c r="F5739" t="str">
        <f>IF(Belegerfassung!L5747="","",IF(Belegerfassung!L5747&lt;&gt;"",IF(Belegerfassung!L5747&lt;&gt;"",IF(Belegerfassung!J5747&lt;&gt;0,VLOOKUP(Belegerfassung!L5747,Abfrage!$A$2:$C$19,2,),VLOOKUP(Belegerfassung!L5747,Abfrage!$A$2:$C$19,3,)),"")))</f>
        <v/>
      </c>
      <c r="G5739" t="str">
        <f t="shared" si="267"/>
        <v/>
      </c>
      <c r="H5739" s="31" t="str">
        <f>IF(A5739&lt;&gt;"",-Belegerfassung!J5747+Belegerfassung!K5747,"")</f>
        <v/>
      </c>
      <c r="I5739" s="49" t="str">
        <f>IFERROR(IF(H5739&lt;&gt;"",Belegerfassung!L5747*100,""),IF(OR(Belegerfassung!L5747="Leistung EU - Erlöse",Belegerfassung!L5747="Lieferungen EU-Erlöse",Belegerfassung!L5747="EUST",Belegerfassung!L5747="Bauleistungen 20%")=TRUE,"",MID(Belegerfassung!L5747,4,2)))</f>
        <v/>
      </c>
      <c r="J5739" s="6" t="str">
        <f>IF(A5739&lt;&gt;"",LEFT(Belegerfassung!D5747,40),"")</f>
        <v/>
      </c>
      <c r="K5739" t="str">
        <f>IF(A5739&lt;&gt;"",VLOOKUP(D5739,Abfrage!$F$2:$G$21,2,FALSE),"")</f>
        <v/>
      </c>
      <c r="L5739" s="6" t="str">
        <f>IF(Belegerfassung!H5747&lt;&gt;"",Belegerfassung!H5747,"")</f>
        <v/>
      </c>
      <c r="M5739" t="str">
        <f>IFERROR(IF(Belegerfassung!E5747&lt;&gt;"",VLOOKUP(Belegerfassung!E5747,Abfrage!$L$2:$M$15,2,),""),"")</f>
        <v/>
      </c>
      <c r="N5739" t="str">
        <f t="shared" si="268"/>
        <v/>
      </c>
      <c r="O5739" t="str">
        <f t="shared" si="269"/>
        <v/>
      </c>
      <c r="P5739" t="str">
        <f>IF(Belegerfassung!G5747&lt;&gt;"",CONCATENATE(Belegerfassung!G5747,".pdf"),"")</f>
        <v/>
      </c>
    </row>
    <row r="5740" spans="1:16">
      <c r="A5740" t="str">
        <f>IF(Belegerfassung!C5748&lt;&gt;"",0,"")</f>
        <v/>
      </c>
      <c r="B5740" t="str">
        <f>IFERROR(VLOOKUP(Belegerfassung!I5748,Konten!A:D,2,FALSE),"")</f>
        <v/>
      </c>
      <c r="C5740" t="str">
        <f>IF(A5740&lt;&gt;"",TEXT(Belegerfassung!C5748,"TT.MM.JJJJ"),"")</f>
        <v/>
      </c>
      <c r="D5740" t="str">
        <f>IFERROR(VLOOKUP(Belegerfassung!A5748,Abfrage!$E$2:$F$20,2,FALSE),"")</f>
        <v/>
      </c>
      <c r="E5740" t="str">
        <f>IF(A5740&lt;&gt;"",Belegerfassung!B5748,"")</f>
        <v/>
      </c>
      <c r="F5740" t="str">
        <f>IF(Belegerfassung!L5748="","",IF(Belegerfassung!L5748&lt;&gt;"",IF(Belegerfassung!L5748&lt;&gt;"",IF(Belegerfassung!J5748&lt;&gt;0,VLOOKUP(Belegerfassung!L5748,Abfrage!$A$2:$C$19,2,),VLOOKUP(Belegerfassung!L5748,Abfrage!$A$2:$C$19,3,)),"")))</f>
        <v/>
      </c>
      <c r="G5740" t="str">
        <f t="shared" si="267"/>
        <v/>
      </c>
      <c r="H5740" s="31" t="str">
        <f>IF(A5740&lt;&gt;"",-Belegerfassung!J5748+Belegerfassung!K5748,"")</f>
        <v/>
      </c>
      <c r="I5740" s="49" t="str">
        <f>IFERROR(IF(H5740&lt;&gt;"",Belegerfassung!L5748*100,""),IF(OR(Belegerfassung!L5748="Leistung EU - Erlöse",Belegerfassung!L5748="Lieferungen EU-Erlöse",Belegerfassung!L5748="EUST",Belegerfassung!L5748="Bauleistungen 20%")=TRUE,"",MID(Belegerfassung!L5748,4,2)))</f>
        <v/>
      </c>
      <c r="J5740" s="6" t="str">
        <f>IF(A5740&lt;&gt;"",LEFT(Belegerfassung!D5748,40),"")</f>
        <v/>
      </c>
      <c r="K5740" t="str">
        <f>IF(A5740&lt;&gt;"",VLOOKUP(D5740,Abfrage!$F$2:$G$21,2,FALSE),"")</f>
        <v/>
      </c>
      <c r="L5740" s="6" t="str">
        <f>IF(Belegerfassung!H5748&lt;&gt;"",Belegerfassung!H5748,"")</f>
        <v/>
      </c>
      <c r="M5740" t="str">
        <f>IFERROR(IF(Belegerfassung!E5748&lt;&gt;"",VLOOKUP(Belegerfassung!E5748,Abfrage!$L$2:$M$15,2,),""),"")</f>
        <v/>
      </c>
      <c r="N5740" t="str">
        <f t="shared" si="268"/>
        <v/>
      </c>
      <c r="O5740" t="str">
        <f t="shared" si="269"/>
        <v/>
      </c>
      <c r="P5740" t="str">
        <f>IF(Belegerfassung!G5748&lt;&gt;"",CONCATENATE(Belegerfassung!G5748,".pdf"),"")</f>
        <v/>
      </c>
    </row>
    <row r="5741" spans="1:16">
      <c r="A5741" t="str">
        <f>IF(Belegerfassung!C5749&lt;&gt;"",0,"")</f>
        <v/>
      </c>
      <c r="B5741" t="str">
        <f>IFERROR(VLOOKUP(Belegerfassung!I5749,Konten!A:D,2,FALSE),"")</f>
        <v/>
      </c>
      <c r="C5741" t="str">
        <f>IF(A5741&lt;&gt;"",TEXT(Belegerfassung!C5749,"TT.MM.JJJJ"),"")</f>
        <v/>
      </c>
      <c r="D5741" t="str">
        <f>IFERROR(VLOOKUP(Belegerfassung!A5749,Abfrage!$E$2:$F$20,2,FALSE),"")</f>
        <v/>
      </c>
      <c r="E5741" t="str">
        <f>IF(A5741&lt;&gt;"",Belegerfassung!B5749,"")</f>
        <v/>
      </c>
      <c r="F5741" t="str">
        <f>IF(Belegerfassung!L5749="","",IF(Belegerfassung!L5749&lt;&gt;"",IF(Belegerfassung!L5749&lt;&gt;"",IF(Belegerfassung!J5749&lt;&gt;0,VLOOKUP(Belegerfassung!L5749,Abfrage!$A$2:$C$19,2,),VLOOKUP(Belegerfassung!L5749,Abfrage!$A$2:$C$19,3,)),"")))</f>
        <v/>
      </c>
      <c r="G5741" t="str">
        <f t="shared" si="267"/>
        <v/>
      </c>
      <c r="H5741" s="31" t="str">
        <f>IF(A5741&lt;&gt;"",-Belegerfassung!J5749+Belegerfassung!K5749,"")</f>
        <v/>
      </c>
      <c r="I5741" s="49" t="str">
        <f>IFERROR(IF(H5741&lt;&gt;"",Belegerfassung!L5749*100,""),IF(OR(Belegerfassung!L5749="Leistung EU - Erlöse",Belegerfassung!L5749="Lieferungen EU-Erlöse",Belegerfassung!L5749="EUST",Belegerfassung!L5749="Bauleistungen 20%")=TRUE,"",MID(Belegerfassung!L5749,4,2)))</f>
        <v/>
      </c>
      <c r="J5741" s="6" t="str">
        <f>IF(A5741&lt;&gt;"",LEFT(Belegerfassung!D5749,40),"")</f>
        <v/>
      </c>
      <c r="K5741" t="str">
        <f>IF(A5741&lt;&gt;"",VLOOKUP(D5741,Abfrage!$F$2:$G$21,2,FALSE),"")</f>
        <v/>
      </c>
      <c r="L5741" s="6" t="str">
        <f>IF(Belegerfassung!H5749&lt;&gt;"",Belegerfassung!H5749,"")</f>
        <v/>
      </c>
      <c r="M5741" t="str">
        <f>IFERROR(IF(Belegerfassung!E5749&lt;&gt;"",VLOOKUP(Belegerfassung!E5749,Abfrage!$L$2:$M$15,2,),""),"")</f>
        <v/>
      </c>
      <c r="N5741" t="str">
        <f t="shared" si="268"/>
        <v/>
      </c>
      <c r="O5741" t="str">
        <f t="shared" si="269"/>
        <v/>
      </c>
      <c r="P5741" t="str">
        <f>IF(Belegerfassung!G5749&lt;&gt;"",CONCATENATE(Belegerfassung!G5749,".pdf"),"")</f>
        <v/>
      </c>
    </row>
    <row r="5742" spans="1:16">
      <c r="A5742" t="str">
        <f>IF(Belegerfassung!C5750&lt;&gt;"",0,"")</f>
        <v/>
      </c>
      <c r="B5742" t="str">
        <f>IFERROR(VLOOKUP(Belegerfassung!I5750,Konten!A:D,2,FALSE),"")</f>
        <v/>
      </c>
      <c r="C5742" t="str">
        <f>IF(A5742&lt;&gt;"",TEXT(Belegerfassung!C5750,"TT.MM.JJJJ"),"")</f>
        <v/>
      </c>
      <c r="D5742" t="str">
        <f>IFERROR(VLOOKUP(Belegerfassung!A5750,Abfrage!$E$2:$F$20,2,FALSE),"")</f>
        <v/>
      </c>
      <c r="E5742" t="str">
        <f>IF(A5742&lt;&gt;"",Belegerfassung!B5750,"")</f>
        <v/>
      </c>
      <c r="F5742" t="str">
        <f>IF(Belegerfassung!L5750="","",IF(Belegerfassung!L5750&lt;&gt;"",IF(Belegerfassung!L5750&lt;&gt;"",IF(Belegerfassung!J5750&lt;&gt;0,VLOOKUP(Belegerfassung!L5750,Abfrage!$A$2:$C$19,2,),VLOOKUP(Belegerfassung!L5750,Abfrage!$A$2:$C$19,3,)),"")))</f>
        <v/>
      </c>
      <c r="G5742" t="str">
        <f t="shared" si="267"/>
        <v/>
      </c>
      <c r="H5742" s="31" t="str">
        <f>IF(A5742&lt;&gt;"",-Belegerfassung!J5750+Belegerfassung!K5750,"")</f>
        <v/>
      </c>
      <c r="I5742" s="49" t="str">
        <f>IFERROR(IF(H5742&lt;&gt;"",Belegerfassung!L5750*100,""),IF(OR(Belegerfassung!L5750="Leistung EU - Erlöse",Belegerfassung!L5750="Lieferungen EU-Erlöse",Belegerfassung!L5750="EUST",Belegerfassung!L5750="Bauleistungen 20%")=TRUE,"",MID(Belegerfassung!L5750,4,2)))</f>
        <v/>
      </c>
      <c r="J5742" s="6" t="str">
        <f>IF(A5742&lt;&gt;"",LEFT(Belegerfassung!D5750,40),"")</f>
        <v/>
      </c>
      <c r="K5742" t="str">
        <f>IF(A5742&lt;&gt;"",VLOOKUP(D5742,Abfrage!$F$2:$G$21,2,FALSE),"")</f>
        <v/>
      </c>
      <c r="L5742" s="6" t="str">
        <f>IF(Belegerfassung!H5750&lt;&gt;"",Belegerfassung!H5750,"")</f>
        <v/>
      </c>
      <c r="M5742" t="str">
        <f>IFERROR(IF(Belegerfassung!E5750&lt;&gt;"",VLOOKUP(Belegerfassung!E5750,Abfrage!$L$2:$M$15,2,),""),"")</f>
        <v/>
      </c>
      <c r="N5742" t="str">
        <f t="shared" si="268"/>
        <v/>
      </c>
      <c r="O5742" t="str">
        <f t="shared" si="269"/>
        <v/>
      </c>
      <c r="P5742" t="str">
        <f>IF(Belegerfassung!G5750&lt;&gt;"",CONCATENATE(Belegerfassung!G5750,".pdf"),"")</f>
        <v/>
      </c>
    </row>
    <row r="5743" spans="1:16">
      <c r="A5743" t="str">
        <f>IF(Belegerfassung!C5751&lt;&gt;"",0,"")</f>
        <v/>
      </c>
      <c r="B5743" t="str">
        <f>IFERROR(VLOOKUP(Belegerfassung!I5751,Konten!A:D,2,FALSE),"")</f>
        <v/>
      </c>
      <c r="C5743" t="str">
        <f>IF(A5743&lt;&gt;"",TEXT(Belegerfassung!C5751,"TT.MM.JJJJ"),"")</f>
        <v/>
      </c>
      <c r="D5743" t="str">
        <f>IFERROR(VLOOKUP(Belegerfassung!A5751,Abfrage!$E$2:$F$20,2,FALSE),"")</f>
        <v/>
      </c>
      <c r="E5743" t="str">
        <f>IF(A5743&lt;&gt;"",Belegerfassung!B5751,"")</f>
        <v/>
      </c>
      <c r="F5743" t="str">
        <f>IF(Belegerfassung!L5751="","",IF(Belegerfassung!L5751&lt;&gt;"",IF(Belegerfassung!L5751&lt;&gt;"",IF(Belegerfassung!J5751&lt;&gt;0,VLOOKUP(Belegerfassung!L5751,Abfrage!$A$2:$C$19,2,),VLOOKUP(Belegerfassung!L5751,Abfrage!$A$2:$C$19,3,)),"")))</f>
        <v/>
      </c>
      <c r="G5743" t="str">
        <f t="shared" si="267"/>
        <v/>
      </c>
      <c r="H5743" s="31" t="str">
        <f>IF(A5743&lt;&gt;"",-Belegerfassung!J5751+Belegerfassung!K5751,"")</f>
        <v/>
      </c>
      <c r="I5743" s="49" t="str">
        <f>IFERROR(IF(H5743&lt;&gt;"",Belegerfassung!L5751*100,""),IF(OR(Belegerfassung!L5751="Leistung EU - Erlöse",Belegerfassung!L5751="Lieferungen EU-Erlöse",Belegerfassung!L5751="EUST",Belegerfassung!L5751="Bauleistungen 20%")=TRUE,"",MID(Belegerfassung!L5751,4,2)))</f>
        <v/>
      </c>
      <c r="J5743" s="6" t="str">
        <f>IF(A5743&lt;&gt;"",LEFT(Belegerfassung!D5751,40),"")</f>
        <v/>
      </c>
      <c r="K5743" t="str">
        <f>IF(A5743&lt;&gt;"",VLOOKUP(D5743,Abfrage!$F$2:$G$21,2,FALSE),"")</f>
        <v/>
      </c>
      <c r="L5743" s="6" t="str">
        <f>IF(Belegerfassung!H5751&lt;&gt;"",Belegerfassung!H5751,"")</f>
        <v/>
      </c>
      <c r="M5743" t="str">
        <f>IFERROR(IF(Belegerfassung!E5751&lt;&gt;"",VLOOKUP(Belegerfassung!E5751,Abfrage!$L$2:$M$15,2,),""),"")</f>
        <v/>
      </c>
      <c r="N5743" t="str">
        <f t="shared" si="268"/>
        <v/>
      </c>
      <c r="O5743" t="str">
        <f t="shared" si="269"/>
        <v/>
      </c>
      <c r="P5743" t="str">
        <f>IF(Belegerfassung!G5751&lt;&gt;"",CONCATENATE(Belegerfassung!G5751,".pdf"),"")</f>
        <v/>
      </c>
    </row>
    <row r="5744" spans="1:16">
      <c r="A5744" t="str">
        <f>IF(Belegerfassung!C5752&lt;&gt;"",0,"")</f>
        <v/>
      </c>
      <c r="B5744" t="str">
        <f>IFERROR(VLOOKUP(Belegerfassung!I5752,Konten!A:D,2,FALSE),"")</f>
        <v/>
      </c>
      <c r="C5744" t="str">
        <f>IF(A5744&lt;&gt;"",TEXT(Belegerfassung!C5752,"TT.MM.JJJJ"),"")</f>
        <v/>
      </c>
      <c r="D5744" t="str">
        <f>IFERROR(VLOOKUP(Belegerfassung!A5752,Abfrage!$E$2:$F$20,2,FALSE),"")</f>
        <v/>
      </c>
      <c r="E5744" t="str">
        <f>IF(A5744&lt;&gt;"",Belegerfassung!B5752,"")</f>
        <v/>
      </c>
      <c r="F5744" t="str">
        <f>IF(Belegerfassung!L5752="","",IF(Belegerfassung!L5752&lt;&gt;"",IF(Belegerfassung!L5752&lt;&gt;"",IF(Belegerfassung!J5752&lt;&gt;0,VLOOKUP(Belegerfassung!L5752,Abfrage!$A$2:$C$19,2,),VLOOKUP(Belegerfassung!L5752,Abfrage!$A$2:$C$19,3,)),"")))</f>
        <v/>
      </c>
      <c r="G5744" t="str">
        <f t="shared" si="267"/>
        <v/>
      </c>
      <c r="H5744" s="31" t="str">
        <f>IF(A5744&lt;&gt;"",-Belegerfassung!J5752+Belegerfassung!K5752,"")</f>
        <v/>
      </c>
      <c r="I5744" s="49" t="str">
        <f>IFERROR(IF(H5744&lt;&gt;"",Belegerfassung!L5752*100,""),IF(OR(Belegerfassung!L5752="Leistung EU - Erlöse",Belegerfassung!L5752="Lieferungen EU-Erlöse",Belegerfassung!L5752="EUST",Belegerfassung!L5752="Bauleistungen 20%")=TRUE,"",MID(Belegerfassung!L5752,4,2)))</f>
        <v/>
      </c>
      <c r="J5744" s="6" t="str">
        <f>IF(A5744&lt;&gt;"",LEFT(Belegerfassung!D5752,40),"")</f>
        <v/>
      </c>
      <c r="K5744" t="str">
        <f>IF(A5744&lt;&gt;"",VLOOKUP(D5744,Abfrage!$F$2:$G$21,2,FALSE),"")</f>
        <v/>
      </c>
      <c r="L5744" s="6" t="str">
        <f>IF(Belegerfassung!H5752&lt;&gt;"",Belegerfassung!H5752,"")</f>
        <v/>
      </c>
      <c r="M5744" t="str">
        <f>IFERROR(IF(Belegerfassung!E5752&lt;&gt;"",VLOOKUP(Belegerfassung!E5752,Abfrage!$L$2:$M$15,2,),""),"")</f>
        <v/>
      </c>
      <c r="N5744" t="str">
        <f t="shared" si="268"/>
        <v/>
      </c>
      <c r="O5744" t="str">
        <f t="shared" si="269"/>
        <v/>
      </c>
      <c r="P5744" t="str">
        <f>IF(Belegerfassung!G5752&lt;&gt;"",CONCATENATE(Belegerfassung!G5752,".pdf"),"")</f>
        <v/>
      </c>
    </row>
    <row r="5745" spans="1:16">
      <c r="A5745" t="str">
        <f>IF(Belegerfassung!C5753&lt;&gt;"",0,"")</f>
        <v/>
      </c>
      <c r="B5745" t="str">
        <f>IFERROR(VLOOKUP(Belegerfassung!I5753,Konten!A:D,2,FALSE),"")</f>
        <v/>
      </c>
      <c r="C5745" t="str">
        <f>IF(A5745&lt;&gt;"",TEXT(Belegerfassung!C5753,"TT.MM.JJJJ"),"")</f>
        <v/>
      </c>
      <c r="D5745" t="str">
        <f>IFERROR(VLOOKUP(Belegerfassung!A5753,Abfrage!$E$2:$F$20,2,FALSE),"")</f>
        <v/>
      </c>
      <c r="E5745" t="str">
        <f>IF(A5745&lt;&gt;"",Belegerfassung!B5753,"")</f>
        <v/>
      </c>
      <c r="F5745" t="str">
        <f>IF(Belegerfassung!L5753="","",IF(Belegerfassung!L5753&lt;&gt;"",IF(Belegerfassung!L5753&lt;&gt;"",IF(Belegerfassung!J5753&lt;&gt;0,VLOOKUP(Belegerfassung!L5753,Abfrage!$A$2:$C$19,2,),VLOOKUP(Belegerfassung!L5753,Abfrage!$A$2:$C$19,3,)),"")))</f>
        <v/>
      </c>
      <c r="G5745" t="str">
        <f t="shared" si="267"/>
        <v/>
      </c>
      <c r="H5745" s="31" t="str">
        <f>IF(A5745&lt;&gt;"",-Belegerfassung!J5753+Belegerfassung!K5753,"")</f>
        <v/>
      </c>
      <c r="I5745" s="49" t="str">
        <f>IFERROR(IF(H5745&lt;&gt;"",Belegerfassung!L5753*100,""),IF(OR(Belegerfassung!L5753="Leistung EU - Erlöse",Belegerfassung!L5753="Lieferungen EU-Erlöse",Belegerfassung!L5753="EUST",Belegerfassung!L5753="Bauleistungen 20%")=TRUE,"",MID(Belegerfassung!L5753,4,2)))</f>
        <v/>
      </c>
      <c r="J5745" s="6" t="str">
        <f>IF(A5745&lt;&gt;"",LEFT(Belegerfassung!D5753,40),"")</f>
        <v/>
      </c>
      <c r="K5745" t="str">
        <f>IF(A5745&lt;&gt;"",VLOOKUP(D5745,Abfrage!$F$2:$G$21,2,FALSE),"")</f>
        <v/>
      </c>
      <c r="L5745" s="6" t="str">
        <f>IF(Belegerfassung!H5753&lt;&gt;"",Belegerfassung!H5753,"")</f>
        <v/>
      </c>
      <c r="M5745" t="str">
        <f>IFERROR(IF(Belegerfassung!E5753&lt;&gt;"",VLOOKUP(Belegerfassung!E5753,Abfrage!$L$2:$M$15,2,),""),"")</f>
        <v/>
      </c>
      <c r="N5745" t="str">
        <f t="shared" si="268"/>
        <v/>
      </c>
      <c r="O5745" t="str">
        <f t="shared" si="269"/>
        <v/>
      </c>
      <c r="P5745" t="str">
        <f>IF(Belegerfassung!G5753&lt;&gt;"",CONCATENATE(Belegerfassung!G5753,".pdf"),"")</f>
        <v/>
      </c>
    </row>
    <row r="5746" spans="1:16">
      <c r="A5746" t="str">
        <f>IF(Belegerfassung!C5754&lt;&gt;"",0,"")</f>
        <v/>
      </c>
      <c r="B5746" t="str">
        <f>IFERROR(VLOOKUP(Belegerfassung!I5754,Konten!A:D,2,FALSE),"")</f>
        <v/>
      </c>
      <c r="C5746" t="str">
        <f>IF(A5746&lt;&gt;"",TEXT(Belegerfassung!C5754,"TT.MM.JJJJ"),"")</f>
        <v/>
      </c>
      <c r="D5746" t="str">
        <f>IFERROR(VLOOKUP(Belegerfassung!A5754,Abfrage!$E$2:$F$20,2,FALSE),"")</f>
        <v/>
      </c>
      <c r="E5746" t="str">
        <f>IF(A5746&lt;&gt;"",Belegerfassung!B5754,"")</f>
        <v/>
      </c>
      <c r="F5746" t="str">
        <f>IF(Belegerfassung!L5754="","",IF(Belegerfassung!L5754&lt;&gt;"",IF(Belegerfassung!L5754&lt;&gt;"",IF(Belegerfassung!J5754&lt;&gt;0,VLOOKUP(Belegerfassung!L5754,Abfrage!$A$2:$C$19,2,),VLOOKUP(Belegerfassung!L5754,Abfrage!$A$2:$C$19,3,)),"")))</f>
        <v/>
      </c>
      <c r="G5746" t="str">
        <f t="shared" si="267"/>
        <v/>
      </c>
      <c r="H5746" s="31" t="str">
        <f>IF(A5746&lt;&gt;"",-Belegerfassung!J5754+Belegerfassung!K5754,"")</f>
        <v/>
      </c>
      <c r="I5746" s="49" t="str">
        <f>IFERROR(IF(H5746&lt;&gt;"",Belegerfassung!L5754*100,""),IF(OR(Belegerfassung!L5754="Leistung EU - Erlöse",Belegerfassung!L5754="Lieferungen EU-Erlöse",Belegerfassung!L5754="EUST",Belegerfassung!L5754="Bauleistungen 20%")=TRUE,"",MID(Belegerfassung!L5754,4,2)))</f>
        <v/>
      </c>
      <c r="J5746" s="6" t="str">
        <f>IF(A5746&lt;&gt;"",LEFT(Belegerfassung!D5754,40),"")</f>
        <v/>
      </c>
      <c r="K5746" t="str">
        <f>IF(A5746&lt;&gt;"",VLOOKUP(D5746,Abfrage!$F$2:$G$21,2,FALSE),"")</f>
        <v/>
      </c>
      <c r="L5746" s="6" t="str">
        <f>IF(Belegerfassung!H5754&lt;&gt;"",Belegerfassung!H5754,"")</f>
        <v/>
      </c>
      <c r="M5746" t="str">
        <f>IFERROR(IF(Belegerfassung!E5754&lt;&gt;"",VLOOKUP(Belegerfassung!E5754,Abfrage!$L$2:$M$15,2,),""),"")</f>
        <v/>
      </c>
      <c r="N5746" t="str">
        <f t="shared" si="268"/>
        <v/>
      </c>
      <c r="O5746" t="str">
        <f t="shared" si="269"/>
        <v/>
      </c>
      <c r="P5746" t="str">
        <f>IF(Belegerfassung!G5754&lt;&gt;"",CONCATENATE(Belegerfassung!G5754,".pdf"),"")</f>
        <v/>
      </c>
    </row>
    <row r="5747" spans="1:16">
      <c r="A5747" t="str">
        <f>IF(Belegerfassung!C5755&lt;&gt;"",0,"")</f>
        <v/>
      </c>
      <c r="B5747" t="str">
        <f>IFERROR(VLOOKUP(Belegerfassung!I5755,Konten!A:D,2,FALSE),"")</f>
        <v/>
      </c>
      <c r="C5747" t="str">
        <f>IF(A5747&lt;&gt;"",TEXT(Belegerfassung!C5755,"TT.MM.JJJJ"),"")</f>
        <v/>
      </c>
      <c r="D5747" t="str">
        <f>IFERROR(VLOOKUP(Belegerfassung!A5755,Abfrage!$E$2:$F$20,2,FALSE),"")</f>
        <v/>
      </c>
      <c r="E5747" t="str">
        <f>IF(A5747&lt;&gt;"",Belegerfassung!B5755,"")</f>
        <v/>
      </c>
      <c r="F5747" t="str">
        <f>IF(Belegerfassung!L5755="","",IF(Belegerfassung!L5755&lt;&gt;"",IF(Belegerfassung!L5755&lt;&gt;"",IF(Belegerfassung!J5755&lt;&gt;0,VLOOKUP(Belegerfassung!L5755,Abfrage!$A$2:$C$19,2,),VLOOKUP(Belegerfassung!L5755,Abfrage!$A$2:$C$19,3,)),"")))</f>
        <v/>
      </c>
      <c r="G5747" t="str">
        <f t="shared" si="267"/>
        <v/>
      </c>
      <c r="H5747" s="31" t="str">
        <f>IF(A5747&lt;&gt;"",-Belegerfassung!J5755+Belegerfassung!K5755,"")</f>
        <v/>
      </c>
      <c r="I5747" s="49" t="str">
        <f>IFERROR(IF(H5747&lt;&gt;"",Belegerfassung!L5755*100,""),IF(OR(Belegerfassung!L5755="Leistung EU - Erlöse",Belegerfassung!L5755="Lieferungen EU-Erlöse",Belegerfassung!L5755="EUST",Belegerfassung!L5755="Bauleistungen 20%")=TRUE,"",MID(Belegerfassung!L5755,4,2)))</f>
        <v/>
      </c>
      <c r="J5747" s="6" t="str">
        <f>IF(A5747&lt;&gt;"",LEFT(Belegerfassung!D5755,40),"")</f>
        <v/>
      </c>
      <c r="K5747" t="str">
        <f>IF(A5747&lt;&gt;"",VLOOKUP(D5747,Abfrage!$F$2:$G$21,2,FALSE),"")</f>
        <v/>
      </c>
      <c r="L5747" s="6" t="str">
        <f>IF(Belegerfassung!H5755&lt;&gt;"",Belegerfassung!H5755,"")</f>
        <v/>
      </c>
      <c r="M5747" t="str">
        <f>IFERROR(IF(Belegerfassung!E5755&lt;&gt;"",VLOOKUP(Belegerfassung!E5755,Abfrage!$L$2:$M$15,2,),""),"")</f>
        <v/>
      </c>
      <c r="N5747" t="str">
        <f t="shared" si="268"/>
        <v/>
      </c>
      <c r="O5747" t="str">
        <f t="shared" si="269"/>
        <v/>
      </c>
      <c r="P5747" t="str">
        <f>IF(Belegerfassung!G5755&lt;&gt;"",CONCATENATE(Belegerfassung!G5755,".pdf"),"")</f>
        <v/>
      </c>
    </row>
    <row r="5748" spans="1:16">
      <c r="A5748" t="str">
        <f>IF(Belegerfassung!C5756&lt;&gt;"",0,"")</f>
        <v/>
      </c>
      <c r="B5748" t="str">
        <f>IFERROR(VLOOKUP(Belegerfassung!I5756,Konten!A:D,2,FALSE),"")</f>
        <v/>
      </c>
      <c r="C5748" t="str">
        <f>IF(A5748&lt;&gt;"",TEXT(Belegerfassung!C5756,"TT.MM.JJJJ"),"")</f>
        <v/>
      </c>
      <c r="D5748" t="str">
        <f>IFERROR(VLOOKUP(Belegerfassung!A5756,Abfrage!$E$2:$F$20,2,FALSE),"")</f>
        <v/>
      </c>
      <c r="E5748" t="str">
        <f>IF(A5748&lt;&gt;"",Belegerfassung!B5756,"")</f>
        <v/>
      </c>
      <c r="F5748" t="str">
        <f>IF(Belegerfassung!L5756="","",IF(Belegerfassung!L5756&lt;&gt;"",IF(Belegerfassung!L5756&lt;&gt;"",IF(Belegerfassung!J5756&lt;&gt;0,VLOOKUP(Belegerfassung!L5756,Abfrage!$A$2:$C$19,2,),VLOOKUP(Belegerfassung!L5756,Abfrage!$A$2:$C$19,3,)),"")))</f>
        <v/>
      </c>
      <c r="G5748" t="str">
        <f t="shared" si="267"/>
        <v/>
      </c>
      <c r="H5748" s="31" t="str">
        <f>IF(A5748&lt;&gt;"",-Belegerfassung!J5756+Belegerfassung!K5756,"")</f>
        <v/>
      </c>
      <c r="I5748" s="49" t="str">
        <f>IFERROR(IF(H5748&lt;&gt;"",Belegerfassung!L5756*100,""),IF(OR(Belegerfassung!L5756="Leistung EU - Erlöse",Belegerfassung!L5756="Lieferungen EU-Erlöse",Belegerfassung!L5756="EUST",Belegerfassung!L5756="Bauleistungen 20%")=TRUE,"",MID(Belegerfassung!L5756,4,2)))</f>
        <v/>
      </c>
      <c r="J5748" s="6" t="str">
        <f>IF(A5748&lt;&gt;"",LEFT(Belegerfassung!D5756,40),"")</f>
        <v/>
      </c>
      <c r="K5748" t="str">
        <f>IF(A5748&lt;&gt;"",VLOOKUP(D5748,Abfrage!$F$2:$G$21,2,FALSE),"")</f>
        <v/>
      </c>
      <c r="L5748" s="6" t="str">
        <f>IF(Belegerfassung!H5756&lt;&gt;"",Belegerfassung!H5756,"")</f>
        <v/>
      </c>
      <c r="M5748" t="str">
        <f>IFERROR(IF(Belegerfassung!E5756&lt;&gt;"",VLOOKUP(Belegerfassung!E5756,Abfrage!$L$2:$M$15,2,),""),"")</f>
        <v/>
      </c>
      <c r="N5748" t="str">
        <f t="shared" si="268"/>
        <v/>
      </c>
      <c r="O5748" t="str">
        <f t="shared" si="269"/>
        <v/>
      </c>
      <c r="P5748" t="str">
        <f>IF(Belegerfassung!G5756&lt;&gt;"",CONCATENATE(Belegerfassung!G5756,".pdf"),"")</f>
        <v/>
      </c>
    </row>
    <row r="5749" spans="1:16">
      <c r="A5749" t="str">
        <f>IF(Belegerfassung!C5757&lt;&gt;"",0,"")</f>
        <v/>
      </c>
      <c r="B5749" t="str">
        <f>IFERROR(VLOOKUP(Belegerfassung!I5757,Konten!A:D,2,FALSE),"")</f>
        <v/>
      </c>
      <c r="C5749" t="str">
        <f>IF(A5749&lt;&gt;"",TEXT(Belegerfassung!C5757,"TT.MM.JJJJ"),"")</f>
        <v/>
      </c>
      <c r="D5749" t="str">
        <f>IFERROR(VLOOKUP(Belegerfassung!A5757,Abfrage!$E$2:$F$20,2,FALSE),"")</f>
        <v/>
      </c>
      <c r="E5749" t="str">
        <f>IF(A5749&lt;&gt;"",Belegerfassung!B5757,"")</f>
        <v/>
      </c>
      <c r="F5749" t="str">
        <f>IF(Belegerfassung!L5757="","",IF(Belegerfassung!L5757&lt;&gt;"",IF(Belegerfassung!L5757&lt;&gt;"",IF(Belegerfassung!J5757&lt;&gt;0,VLOOKUP(Belegerfassung!L5757,Abfrage!$A$2:$C$19,2,),VLOOKUP(Belegerfassung!L5757,Abfrage!$A$2:$C$19,3,)),"")))</f>
        <v/>
      </c>
      <c r="G5749" t="str">
        <f t="shared" si="267"/>
        <v/>
      </c>
      <c r="H5749" s="31" t="str">
        <f>IF(A5749&lt;&gt;"",-Belegerfassung!J5757+Belegerfassung!K5757,"")</f>
        <v/>
      </c>
      <c r="I5749" s="49" t="str">
        <f>IFERROR(IF(H5749&lt;&gt;"",Belegerfassung!L5757*100,""),IF(OR(Belegerfassung!L5757="Leistung EU - Erlöse",Belegerfassung!L5757="Lieferungen EU-Erlöse",Belegerfassung!L5757="EUST",Belegerfassung!L5757="Bauleistungen 20%")=TRUE,"",MID(Belegerfassung!L5757,4,2)))</f>
        <v/>
      </c>
      <c r="J5749" s="6" t="str">
        <f>IF(A5749&lt;&gt;"",LEFT(Belegerfassung!D5757,40),"")</f>
        <v/>
      </c>
      <c r="K5749" t="str">
        <f>IF(A5749&lt;&gt;"",VLOOKUP(D5749,Abfrage!$F$2:$G$21,2,FALSE),"")</f>
        <v/>
      </c>
      <c r="L5749" s="6" t="str">
        <f>IF(Belegerfassung!H5757&lt;&gt;"",Belegerfassung!H5757,"")</f>
        <v/>
      </c>
      <c r="M5749" t="str">
        <f>IFERROR(IF(Belegerfassung!E5757&lt;&gt;"",VLOOKUP(Belegerfassung!E5757,Abfrage!$L$2:$M$15,2,),""),"")</f>
        <v/>
      </c>
      <c r="N5749" t="str">
        <f t="shared" si="268"/>
        <v/>
      </c>
      <c r="O5749" t="str">
        <f t="shared" si="269"/>
        <v/>
      </c>
      <c r="P5749" t="str">
        <f>IF(Belegerfassung!G5757&lt;&gt;"",CONCATENATE(Belegerfassung!G5757,".pdf"),"")</f>
        <v/>
      </c>
    </row>
    <row r="5750" spans="1:16">
      <c r="A5750" t="str">
        <f>IF(Belegerfassung!C5758&lt;&gt;"",0,"")</f>
        <v/>
      </c>
      <c r="B5750" t="str">
        <f>IFERROR(VLOOKUP(Belegerfassung!I5758,Konten!A:D,2,FALSE),"")</f>
        <v/>
      </c>
      <c r="C5750" t="str">
        <f>IF(A5750&lt;&gt;"",TEXT(Belegerfassung!C5758,"TT.MM.JJJJ"),"")</f>
        <v/>
      </c>
      <c r="D5750" t="str">
        <f>IFERROR(VLOOKUP(Belegerfassung!A5758,Abfrage!$E$2:$F$20,2,FALSE),"")</f>
        <v/>
      </c>
      <c r="E5750" t="str">
        <f>IF(A5750&lt;&gt;"",Belegerfassung!B5758,"")</f>
        <v/>
      </c>
      <c r="F5750" t="str">
        <f>IF(Belegerfassung!L5758="","",IF(Belegerfassung!L5758&lt;&gt;"",IF(Belegerfassung!L5758&lt;&gt;"",IF(Belegerfassung!J5758&lt;&gt;0,VLOOKUP(Belegerfassung!L5758,Abfrage!$A$2:$C$19,2,),VLOOKUP(Belegerfassung!L5758,Abfrage!$A$2:$C$19,3,)),"")))</f>
        <v/>
      </c>
      <c r="G5750" t="str">
        <f t="shared" si="267"/>
        <v/>
      </c>
      <c r="H5750" s="31" t="str">
        <f>IF(A5750&lt;&gt;"",-Belegerfassung!J5758+Belegerfassung!K5758,"")</f>
        <v/>
      </c>
      <c r="I5750" s="49" t="str">
        <f>IFERROR(IF(H5750&lt;&gt;"",Belegerfassung!L5758*100,""),IF(OR(Belegerfassung!L5758="Leistung EU - Erlöse",Belegerfassung!L5758="Lieferungen EU-Erlöse",Belegerfassung!L5758="EUST",Belegerfassung!L5758="Bauleistungen 20%")=TRUE,"",MID(Belegerfassung!L5758,4,2)))</f>
        <v/>
      </c>
      <c r="J5750" s="6" t="str">
        <f>IF(A5750&lt;&gt;"",LEFT(Belegerfassung!D5758,40),"")</f>
        <v/>
      </c>
      <c r="K5750" t="str">
        <f>IF(A5750&lt;&gt;"",VLOOKUP(D5750,Abfrage!$F$2:$G$21,2,FALSE),"")</f>
        <v/>
      </c>
      <c r="L5750" s="6" t="str">
        <f>IF(Belegerfassung!H5758&lt;&gt;"",Belegerfassung!H5758,"")</f>
        <v/>
      </c>
      <c r="M5750" t="str">
        <f>IFERROR(IF(Belegerfassung!E5758&lt;&gt;"",VLOOKUP(Belegerfassung!E5758,Abfrage!$L$2:$M$15,2,),""),"")</f>
        <v/>
      </c>
      <c r="N5750" t="str">
        <f t="shared" si="268"/>
        <v/>
      </c>
      <c r="O5750" t="str">
        <f t="shared" si="269"/>
        <v/>
      </c>
      <c r="P5750" t="str">
        <f>IF(Belegerfassung!G5758&lt;&gt;"",CONCATENATE(Belegerfassung!G5758,".pdf"),"")</f>
        <v/>
      </c>
    </row>
    <row r="5751" spans="1:16">
      <c r="A5751" t="str">
        <f>IF(Belegerfassung!C5759&lt;&gt;"",0,"")</f>
        <v/>
      </c>
      <c r="B5751" t="str">
        <f>IFERROR(VLOOKUP(Belegerfassung!I5759,Konten!A:D,2,FALSE),"")</f>
        <v/>
      </c>
      <c r="C5751" t="str">
        <f>IF(A5751&lt;&gt;"",TEXT(Belegerfassung!C5759,"TT.MM.JJJJ"),"")</f>
        <v/>
      </c>
      <c r="D5751" t="str">
        <f>IFERROR(VLOOKUP(Belegerfassung!A5759,Abfrage!$E$2:$F$20,2,FALSE),"")</f>
        <v/>
      </c>
      <c r="E5751" t="str">
        <f>IF(A5751&lt;&gt;"",Belegerfassung!B5759,"")</f>
        <v/>
      </c>
      <c r="F5751" t="str">
        <f>IF(Belegerfassung!L5759="","",IF(Belegerfassung!L5759&lt;&gt;"",IF(Belegerfassung!L5759&lt;&gt;"",IF(Belegerfassung!J5759&lt;&gt;0,VLOOKUP(Belegerfassung!L5759,Abfrage!$A$2:$C$19,2,),VLOOKUP(Belegerfassung!L5759,Abfrage!$A$2:$C$19,3,)),"")))</f>
        <v/>
      </c>
      <c r="G5751" t="str">
        <f t="shared" si="267"/>
        <v/>
      </c>
      <c r="H5751" s="31" t="str">
        <f>IF(A5751&lt;&gt;"",-Belegerfassung!J5759+Belegerfassung!K5759,"")</f>
        <v/>
      </c>
      <c r="I5751" s="49" t="str">
        <f>IFERROR(IF(H5751&lt;&gt;"",Belegerfassung!L5759*100,""),IF(OR(Belegerfassung!L5759="Leistung EU - Erlöse",Belegerfassung!L5759="Lieferungen EU-Erlöse",Belegerfassung!L5759="EUST",Belegerfassung!L5759="Bauleistungen 20%")=TRUE,"",MID(Belegerfassung!L5759,4,2)))</f>
        <v/>
      </c>
      <c r="J5751" s="6" t="str">
        <f>IF(A5751&lt;&gt;"",LEFT(Belegerfassung!D5759,40),"")</f>
        <v/>
      </c>
      <c r="K5751" t="str">
        <f>IF(A5751&lt;&gt;"",VLOOKUP(D5751,Abfrage!$F$2:$G$21,2,FALSE),"")</f>
        <v/>
      </c>
      <c r="L5751" s="6" t="str">
        <f>IF(Belegerfassung!H5759&lt;&gt;"",Belegerfassung!H5759,"")</f>
        <v/>
      </c>
      <c r="M5751" t="str">
        <f>IFERROR(IF(Belegerfassung!E5759&lt;&gt;"",VLOOKUP(Belegerfassung!E5759,Abfrage!$L$2:$M$15,2,),""),"")</f>
        <v/>
      </c>
      <c r="N5751" t="str">
        <f t="shared" si="268"/>
        <v/>
      </c>
      <c r="O5751" t="str">
        <f t="shared" si="269"/>
        <v/>
      </c>
      <c r="P5751" t="str">
        <f>IF(Belegerfassung!G5759&lt;&gt;"",CONCATENATE(Belegerfassung!G5759,".pdf"),"")</f>
        <v/>
      </c>
    </row>
    <row r="5752" spans="1:16">
      <c r="A5752" t="str">
        <f>IF(Belegerfassung!C5760&lt;&gt;"",0,"")</f>
        <v/>
      </c>
      <c r="B5752" t="str">
        <f>IFERROR(VLOOKUP(Belegerfassung!I5760,Konten!A:D,2,FALSE),"")</f>
        <v/>
      </c>
      <c r="C5752" t="str">
        <f>IF(A5752&lt;&gt;"",TEXT(Belegerfassung!C5760,"TT.MM.JJJJ"),"")</f>
        <v/>
      </c>
      <c r="D5752" t="str">
        <f>IFERROR(VLOOKUP(Belegerfassung!A5760,Abfrage!$E$2:$F$20,2,FALSE),"")</f>
        <v/>
      </c>
      <c r="E5752" t="str">
        <f>IF(A5752&lt;&gt;"",Belegerfassung!B5760,"")</f>
        <v/>
      </c>
      <c r="F5752" t="str">
        <f>IF(Belegerfassung!L5760="","",IF(Belegerfassung!L5760&lt;&gt;"",IF(Belegerfassung!L5760&lt;&gt;"",IF(Belegerfassung!J5760&lt;&gt;0,VLOOKUP(Belegerfassung!L5760,Abfrage!$A$2:$C$19,2,),VLOOKUP(Belegerfassung!L5760,Abfrage!$A$2:$C$19,3,)),"")))</f>
        <v/>
      </c>
      <c r="G5752" t="str">
        <f t="shared" si="267"/>
        <v/>
      </c>
      <c r="H5752" s="31" t="str">
        <f>IF(A5752&lt;&gt;"",-Belegerfassung!J5760+Belegerfassung!K5760,"")</f>
        <v/>
      </c>
      <c r="I5752" s="49" t="str">
        <f>IFERROR(IF(H5752&lt;&gt;"",Belegerfassung!L5760*100,""),IF(OR(Belegerfassung!L5760="Leistung EU - Erlöse",Belegerfassung!L5760="Lieferungen EU-Erlöse",Belegerfassung!L5760="EUST",Belegerfassung!L5760="Bauleistungen 20%")=TRUE,"",MID(Belegerfassung!L5760,4,2)))</f>
        <v/>
      </c>
      <c r="J5752" s="6" t="str">
        <f>IF(A5752&lt;&gt;"",LEFT(Belegerfassung!D5760,40),"")</f>
        <v/>
      </c>
      <c r="K5752" t="str">
        <f>IF(A5752&lt;&gt;"",VLOOKUP(D5752,Abfrage!$F$2:$G$21,2,FALSE),"")</f>
        <v/>
      </c>
      <c r="L5752" s="6" t="str">
        <f>IF(Belegerfassung!H5760&lt;&gt;"",Belegerfassung!H5760,"")</f>
        <v/>
      </c>
      <c r="M5752" t="str">
        <f>IFERROR(IF(Belegerfassung!E5760&lt;&gt;"",VLOOKUP(Belegerfassung!E5760,Abfrage!$L$2:$M$15,2,),""),"")</f>
        <v/>
      </c>
      <c r="N5752" t="str">
        <f t="shared" si="268"/>
        <v/>
      </c>
      <c r="O5752" t="str">
        <f t="shared" si="269"/>
        <v/>
      </c>
      <c r="P5752" t="str">
        <f>IF(Belegerfassung!G5760&lt;&gt;"",CONCATENATE(Belegerfassung!G5760,".pdf"),"")</f>
        <v/>
      </c>
    </row>
    <row r="5753" spans="1:16">
      <c r="A5753" t="str">
        <f>IF(Belegerfassung!C5761&lt;&gt;"",0,"")</f>
        <v/>
      </c>
      <c r="B5753" t="str">
        <f>IFERROR(VLOOKUP(Belegerfassung!I5761,Konten!A:D,2,FALSE),"")</f>
        <v/>
      </c>
      <c r="C5753" t="str">
        <f>IF(A5753&lt;&gt;"",TEXT(Belegerfassung!C5761,"TT.MM.JJJJ"),"")</f>
        <v/>
      </c>
      <c r="D5753" t="str">
        <f>IFERROR(VLOOKUP(Belegerfassung!A5761,Abfrage!$E$2:$F$20,2,FALSE),"")</f>
        <v/>
      </c>
      <c r="E5753" t="str">
        <f>IF(A5753&lt;&gt;"",Belegerfassung!B5761,"")</f>
        <v/>
      </c>
      <c r="F5753" t="str">
        <f>IF(Belegerfassung!L5761="","",IF(Belegerfassung!L5761&lt;&gt;"",IF(Belegerfassung!L5761&lt;&gt;"",IF(Belegerfassung!J5761&lt;&gt;0,VLOOKUP(Belegerfassung!L5761,Abfrage!$A$2:$C$19,2,),VLOOKUP(Belegerfassung!L5761,Abfrage!$A$2:$C$19,3,)),"")))</f>
        <v/>
      </c>
      <c r="G5753" t="str">
        <f t="shared" si="267"/>
        <v/>
      </c>
      <c r="H5753" s="31" t="str">
        <f>IF(A5753&lt;&gt;"",-Belegerfassung!J5761+Belegerfassung!K5761,"")</f>
        <v/>
      </c>
      <c r="I5753" s="49" t="str">
        <f>IFERROR(IF(H5753&lt;&gt;"",Belegerfassung!L5761*100,""),IF(OR(Belegerfassung!L5761="Leistung EU - Erlöse",Belegerfassung!L5761="Lieferungen EU-Erlöse",Belegerfassung!L5761="EUST",Belegerfassung!L5761="Bauleistungen 20%")=TRUE,"",MID(Belegerfassung!L5761,4,2)))</f>
        <v/>
      </c>
      <c r="J5753" s="6" t="str">
        <f>IF(A5753&lt;&gt;"",LEFT(Belegerfassung!D5761,40),"")</f>
        <v/>
      </c>
      <c r="K5753" t="str">
        <f>IF(A5753&lt;&gt;"",VLOOKUP(D5753,Abfrage!$F$2:$G$21,2,FALSE),"")</f>
        <v/>
      </c>
      <c r="L5753" s="6" t="str">
        <f>IF(Belegerfassung!H5761&lt;&gt;"",Belegerfassung!H5761,"")</f>
        <v/>
      </c>
      <c r="M5753" t="str">
        <f>IFERROR(IF(Belegerfassung!E5761&lt;&gt;"",VLOOKUP(Belegerfassung!E5761,Abfrage!$L$2:$M$15,2,),""),"")</f>
        <v/>
      </c>
      <c r="N5753" t="str">
        <f t="shared" si="268"/>
        <v/>
      </c>
      <c r="O5753" t="str">
        <f t="shared" si="269"/>
        <v/>
      </c>
      <c r="P5753" t="str">
        <f>IF(Belegerfassung!G5761&lt;&gt;"",CONCATENATE(Belegerfassung!G5761,".pdf"),"")</f>
        <v/>
      </c>
    </row>
    <row r="5754" spans="1:16">
      <c r="A5754" t="str">
        <f>IF(Belegerfassung!C5762&lt;&gt;"",0,"")</f>
        <v/>
      </c>
      <c r="B5754" t="str">
        <f>IFERROR(VLOOKUP(Belegerfassung!I5762,Konten!A:D,2,FALSE),"")</f>
        <v/>
      </c>
      <c r="C5754" t="str">
        <f>IF(A5754&lt;&gt;"",TEXT(Belegerfassung!C5762,"TT.MM.JJJJ"),"")</f>
        <v/>
      </c>
      <c r="D5754" t="str">
        <f>IFERROR(VLOOKUP(Belegerfassung!A5762,Abfrage!$E$2:$F$20,2,FALSE),"")</f>
        <v/>
      </c>
      <c r="E5754" t="str">
        <f>IF(A5754&lt;&gt;"",Belegerfassung!B5762,"")</f>
        <v/>
      </c>
      <c r="F5754" t="str">
        <f>IF(Belegerfassung!L5762="","",IF(Belegerfassung!L5762&lt;&gt;"",IF(Belegerfassung!L5762&lt;&gt;"",IF(Belegerfassung!J5762&lt;&gt;0,VLOOKUP(Belegerfassung!L5762,Abfrage!$A$2:$C$19,2,),VLOOKUP(Belegerfassung!L5762,Abfrage!$A$2:$C$19,3,)),"")))</f>
        <v/>
      </c>
      <c r="G5754" t="str">
        <f t="shared" si="267"/>
        <v/>
      </c>
      <c r="H5754" s="31" t="str">
        <f>IF(A5754&lt;&gt;"",-Belegerfassung!J5762+Belegerfassung!K5762,"")</f>
        <v/>
      </c>
      <c r="I5754" s="49" t="str">
        <f>IFERROR(IF(H5754&lt;&gt;"",Belegerfassung!L5762*100,""),IF(OR(Belegerfassung!L5762="Leistung EU - Erlöse",Belegerfassung!L5762="Lieferungen EU-Erlöse",Belegerfassung!L5762="EUST",Belegerfassung!L5762="Bauleistungen 20%")=TRUE,"",MID(Belegerfassung!L5762,4,2)))</f>
        <v/>
      </c>
      <c r="J5754" s="6" t="str">
        <f>IF(A5754&lt;&gt;"",LEFT(Belegerfassung!D5762,40),"")</f>
        <v/>
      </c>
      <c r="K5754" t="str">
        <f>IF(A5754&lt;&gt;"",VLOOKUP(D5754,Abfrage!$F$2:$G$21,2,FALSE),"")</f>
        <v/>
      </c>
      <c r="L5754" s="6" t="str">
        <f>IF(Belegerfassung!H5762&lt;&gt;"",Belegerfassung!H5762,"")</f>
        <v/>
      </c>
      <c r="M5754" t="str">
        <f>IFERROR(IF(Belegerfassung!E5762&lt;&gt;"",VLOOKUP(Belegerfassung!E5762,Abfrage!$L$2:$M$15,2,),""),"")</f>
        <v/>
      </c>
      <c r="N5754" t="str">
        <f t="shared" si="268"/>
        <v/>
      </c>
      <c r="O5754" t="str">
        <f t="shared" si="269"/>
        <v/>
      </c>
      <c r="P5754" t="str">
        <f>IF(Belegerfassung!G5762&lt;&gt;"",CONCATENATE(Belegerfassung!G5762,".pdf"),"")</f>
        <v/>
      </c>
    </row>
    <row r="5755" spans="1:16">
      <c r="A5755" t="str">
        <f>IF(Belegerfassung!C5763&lt;&gt;"",0,"")</f>
        <v/>
      </c>
      <c r="B5755" t="str">
        <f>IFERROR(VLOOKUP(Belegerfassung!I5763,Konten!A:D,2,FALSE),"")</f>
        <v/>
      </c>
      <c r="C5755" t="str">
        <f>IF(A5755&lt;&gt;"",TEXT(Belegerfassung!C5763,"TT.MM.JJJJ"),"")</f>
        <v/>
      </c>
      <c r="D5755" t="str">
        <f>IFERROR(VLOOKUP(Belegerfassung!A5763,Abfrage!$E$2:$F$20,2,FALSE),"")</f>
        <v/>
      </c>
      <c r="E5755" t="str">
        <f>IF(A5755&lt;&gt;"",Belegerfassung!B5763,"")</f>
        <v/>
      </c>
      <c r="F5755" t="str">
        <f>IF(Belegerfassung!L5763="","",IF(Belegerfassung!L5763&lt;&gt;"",IF(Belegerfassung!L5763&lt;&gt;"",IF(Belegerfassung!J5763&lt;&gt;0,VLOOKUP(Belegerfassung!L5763,Abfrage!$A$2:$C$19,2,),VLOOKUP(Belegerfassung!L5763,Abfrage!$A$2:$C$19,3,)),"")))</f>
        <v/>
      </c>
      <c r="G5755" t="str">
        <f t="shared" si="267"/>
        <v/>
      </c>
      <c r="H5755" s="31" t="str">
        <f>IF(A5755&lt;&gt;"",-Belegerfassung!J5763+Belegerfassung!K5763,"")</f>
        <v/>
      </c>
      <c r="I5755" s="49" t="str">
        <f>IFERROR(IF(H5755&lt;&gt;"",Belegerfassung!L5763*100,""),IF(OR(Belegerfassung!L5763="Leistung EU - Erlöse",Belegerfassung!L5763="Lieferungen EU-Erlöse",Belegerfassung!L5763="EUST",Belegerfassung!L5763="Bauleistungen 20%")=TRUE,"",MID(Belegerfassung!L5763,4,2)))</f>
        <v/>
      </c>
      <c r="J5755" s="6" t="str">
        <f>IF(A5755&lt;&gt;"",LEFT(Belegerfassung!D5763,40),"")</f>
        <v/>
      </c>
      <c r="K5755" t="str">
        <f>IF(A5755&lt;&gt;"",VLOOKUP(D5755,Abfrage!$F$2:$G$21,2,FALSE),"")</f>
        <v/>
      </c>
      <c r="L5755" s="6" t="str">
        <f>IF(Belegerfassung!H5763&lt;&gt;"",Belegerfassung!H5763,"")</f>
        <v/>
      </c>
      <c r="M5755" t="str">
        <f>IFERROR(IF(Belegerfassung!E5763&lt;&gt;"",VLOOKUP(Belegerfassung!E5763,Abfrage!$L$2:$M$15,2,),""),"")</f>
        <v/>
      </c>
      <c r="N5755" t="str">
        <f t="shared" si="268"/>
        <v/>
      </c>
      <c r="O5755" t="str">
        <f t="shared" si="269"/>
        <v/>
      </c>
      <c r="P5755" t="str">
        <f>IF(Belegerfassung!G5763&lt;&gt;"",CONCATENATE(Belegerfassung!G5763,".pdf"),"")</f>
        <v/>
      </c>
    </row>
    <row r="5756" spans="1:16">
      <c r="A5756" t="str">
        <f>IF(Belegerfassung!C5764&lt;&gt;"",0,"")</f>
        <v/>
      </c>
      <c r="B5756" t="str">
        <f>IFERROR(VLOOKUP(Belegerfassung!I5764,Konten!A:D,2,FALSE),"")</f>
        <v/>
      </c>
      <c r="C5756" t="str">
        <f>IF(A5756&lt;&gt;"",TEXT(Belegerfassung!C5764,"TT.MM.JJJJ"),"")</f>
        <v/>
      </c>
      <c r="D5756" t="str">
        <f>IFERROR(VLOOKUP(Belegerfassung!A5764,Abfrage!$E$2:$F$20,2,FALSE),"")</f>
        <v/>
      </c>
      <c r="E5756" t="str">
        <f>IF(A5756&lt;&gt;"",Belegerfassung!B5764,"")</f>
        <v/>
      </c>
      <c r="F5756" t="str">
        <f>IF(Belegerfassung!L5764="","",IF(Belegerfassung!L5764&lt;&gt;"",IF(Belegerfassung!L5764&lt;&gt;"",IF(Belegerfassung!J5764&lt;&gt;0,VLOOKUP(Belegerfassung!L5764,Abfrage!$A$2:$C$19,2,),VLOOKUP(Belegerfassung!L5764,Abfrage!$A$2:$C$19,3,)),"")))</f>
        <v/>
      </c>
      <c r="G5756" t="str">
        <f t="shared" si="267"/>
        <v/>
      </c>
      <c r="H5756" s="31" t="str">
        <f>IF(A5756&lt;&gt;"",-Belegerfassung!J5764+Belegerfassung!K5764,"")</f>
        <v/>
      </c>
      <c r="I5756" s="49" t="str">
        <f>IFERROR(IF(H5756&lt;&gt;"",Belegerfassung!L5764*100,""),IF(OR(Belegerfassung!L5764="Leistung EU - Erlöse",Belegerfassung!L5764="Lieferungen EU-Erlöse",Belegerfassung!L5764="EUST",Belegerfassung!L5764="Bauleistungen 20%")=TRUE,"",MID(Belegerfassung!L5764,4,2)))</f>
        <v/>
      </c>
      <c r="J5756" s="6" t="str">
        <f>IF(A5756&lt;&gt;"",LEFT(Belegerfassung!D5764,40),"")</f>
        <v/>
      </c>
      <c r="K5756" t="str">
        <f>IF(A5756&lt;&gt;"",VLOOKUP(D5756,Abfrage!$F$2:$G$21,2,FALSE),"")</f>
        <v/>
      </c>
      <c r="L5756" s="6" t="str">
        <f>IF(Belegerfassung!H5764&lt;&gt;"",Belegerfassung!H5764,"")</f>
        <v/>
      </c>
      <c r="M5756" t="str">
        <f>IFERROR(IF(Belegerfassung!E5764&lt;&gt;"",VLOOKUP(Belegerfassung!E5764,Abfrage!$L$2:$M$15,2,),""),"")</f>
        <v/>
      </c>
      <c r="N5756" t="str">
        <f t="shared" si="268"/>
        <v/>
      </c>
      <c r="O5756" t="str">
        <f t="shared" si="269"/>
        <v/>
      </c>
      <c r="P5756" t="str">
        <f>IF(Belegerfassung!G5764&lt;&gt;"",CONCATENATE(Belegerfassung!G5764,".pdf"),"")</f>
        <v/>
      </c>
    </row>
    <row r="5757" spans="1:16">
      <c r="A5757" t="str">
        <f>IF(Belegerfassung!C5765&lt;&gt;"",0,"")</f>
        <v/>
      </c>
      <c r="B5757" t="str">
        <f>IFERROR(VLOOKUP(Belegerfassung!I5765,Konten!A:D,2,FALSE),"")</f>
        <v/>
      </c>
      <c r="C5757" t="str">
        <f>IF(A5757&lt;&gt;"",TEXT(Belegerfassung!C5765,"TT.MM.JJJJ"),"")</f>
        <v/>
      </c>
      <c r="D5757" t="str">
        <f>IFERROR(VLOOKUP(Belegerfassung!A5765,Abfrage!$E$2:$F$20,2,FALSE),"")</f>
        <v/>
      </c>
      <c r="E5757" t="str">
        <f>IF(A5757&lt;&gt;"",Belegerfassung!B5765,"")</f>
        <v/>
      </c>
      <c r="F5757" t="str">
        <f>IF(Belegerfassung!L5765="","",IF(Belegerfassung!L5765&lt;&gt;"",IF(Belegerfassung!L5765&lt;&gt;"",IF(Belegerfassung!J5765&lt;&gt;0,VLOOKUP(Belegerfassung!L5765,Abfrage!$A$2:$C$19,2,),VLOOKUP(Belegerfassung!L5765,Abfrage!$A$2:$C$19,3,)),"")))</f>
        <v/>
      </c>
      <c r="G5757" t="str">
        <f t="shared" si="267"/>
        <v/>
      </c>
      <c r="H5757" s="31" t="str">
        <f>IF(A5757&lt;&gt;"",-Belegerfassung!J5765+Belegerfassung!K5765,"")</f>
        <v/>
      </c>
      <c r="I5757" s="49" t="str">
        <f>IFERROR(IF(H5757&lt;&gt;"",Belegerfassung!L5765*100,""),IF(OR(Belegerfassung!L5765="Leistung EU - Erlöse",Belegerfassung!L5765="Lieferungen EU-Erlöse",Belegerfassung!L5765="EUST",Belegerfassung!L5765="Bauleistungen 20%")=TRUE,"",MID(Belegerfassung!L5765,4,2)))</f>
        <v/>
      </c>
      <c r="J5757" s="6" t="str">
        <f>IF(A5757&lt;&gt;"",LEFT(Belegerfassung!D5765,40),"")</f>
        <v/>
      </c>
      <c r="K5757" t="str">
        <f>IF(A5757&lt;&gt;"",VLOOKUP(D5757,Abfrage!$F$2:$G$21,2,FALSE),"")</f>
        <v/>
      </c>
      <c r="L5757" s="6" t="str">
        <f>IF(Belegerfassung!H5765&lt;&gt;"",Belegerfassung!H5765,"")</f>
        <v/>
      </c>
      <c r="M5757" t="str">
        <f>IFERROR(IF(Belegerfassung!E5765&lt;&gt;"",VLOOKUP(Belegerfassung!E5765,Abfrage!$L$2:$M$15,2,),""),"")</f>
        <v/>
      </c>
      <c r="N5757" t="str">
        <f t="shared" si="268"/>
        <v/>
      </c>
      <c r="O5757" t="str">
        <f t="shared" si="269"/>
        <v/>
      </c>
      <c r="P5757" t="str">
        <f>IF(Belegerfassung!G5765&lt;&gt;"",CONCATENATE(Belegerfassung!G5765,".pdf"),"")</f>
        <v/>
      </c>
    </row>
    <row r="5758" spans="1:16">
      <c r="A5758" t="str">
        <f>IF(Belegerfassung!C5766&lt;&gt;"",0,"")</f>
        <v/>
      </c>
      <c r="B5758" t="str">
        <f>IFERROR(VLOOKUP(Belegerfassung!I5766,Konten!A:D,2,FALSE),"")</f>
        <v/>
      </c>
      <c r="C5758" t="str">
        <f>IF(A5758&lt;&gt;"",TEXT(Belegerfassung!C5766,"TT.MM.JJJJ"),"")</f>
        <v/>
      </c>
      <c r="D5758" t="str">
        <f>IFERROR(VLOOKUP(Belegerfassung!A5766,Abfrage!$E$2:$F$20,2,FALSE),"")</f>
        <v/>
      </c>
      <c r="E5758" t="str">
        <f>IF(A5758&lt;&gt;"",Belegerfassung!B5766,"")</f>
        <v/>
      </c>
      <c r="F5758" t="str">
        <f>IF(Belegerfassung!L5766="","",IF(Belegerfassung!L5766&lt;&gt;"",IF(Belegerfassung!L5766&lt;&gt;"",IF(Belegerfassung!J5766&lt;&gt;0,VLOOKUP(Belegerfassung!L5766,Abfrage!$A$2:$C$19,2,),VLOOKUP(Belegerfassung!L5766,Abfrage!$A$2:$C$19,3,)),"")))</f>
        <v/>
      </c>
      <c r="G5758" t="str">
        <f t="shared" si="267"/>
        <v/>
      </c>
      <c r="H5758" s="31" t="str">
        <f>IF(A5758&lt;&gt;"",-Belegerfassung!J5766+Belegerfassung!K5766,"")</f>
        <v/>
      </c>
      <c r="I5758" s="49" t="str">
        <f>IFERROR(IF(H5758&lt;&gt;"",Belegerfassung!L5766*100,""),IF(OR(Belegerfassung!L5766="Leistung EU - Erlöse",Belegerfassung!L5766="Lieferungen EU-Erlöse",Belegerfassung!L5766="EUST",Belegerfassung!L5766="Bauleistungen 20%")=TRUE,"",MID(Belegerfassung!L5766,4,2)))</f>
        <v/>
      </c>
      <c r="J5758" s="6" t="str">
        <f>IF(A5758&lt;&gt;"",LEFT(Belegerfassung!D5766,40),"")</f>
        <v/>
      </c>
      <c r="K5758" t="str">
        <f>IF(A5758&lt;&gt;"",VLOOKUP(D5758,Abfrage!$F$2:$G$21,2,FALSE),"")</f>
        <v/>
      </c>
      <c r="L5758" s="6" t="str">
        <f>IF(Belegerfassung!H5766&lt;&gt;"",Belegerfassung!H5766,"")</f>
        <v/>
      </c>
      <c r="M5758" t="str">
        <f>IFERROR(IF(Belegerfassung!E5766&lt;&gt;"",VLOOKUP(Belegerfassung!E5766,Abfrage!$L$2:$M$15,2,),""),"")</f>
        <v/>
      </c>
      <c r="N5758" t="str">
        <f t="shared" si="268"/>
        <v/>
      </c>
      <c r="O5758" t="str">
        <f t="shared" si="269"/>
        <v/>
      </c>
      <c r="P5758" t="str">
        <f>IF(Belegerfassung!G5766&lt;&gt;"",CONCATENATE(Belegerfassung!G5766,".pdf"),"")</f>
        <v/>
      </c>
    </row>
    <row r="5759" spans="1:16">
      <c r="A5759" t="str">
        <f>IF(Belegerfassung!C5767&lt;&gt;"",0,"")</f>
        <v/>
      </c>
      <c r="B5759" t="str">
        <f>IFERROR(VLOOKUP(Belegerfassung!I5767,Konten!A:D,2,FALSE),"")</f>
        <v/>
      </c>
      <c r="C5759" t="str">
        <f>IF(A5759&lt;&gt;"",TEXT(Belegerfassung!C5767,"TT.MM.JJJJ"),"")</f>
        <v/>
      </c>
      <c r="D5759" t="str">
        <f>IFERROR(VLOOKUP(Belegerfassung!A5767,Abfrage!$E$2:$F$20,2,FALSE),"")</f>
        <v/>
      </c>
      <c r="E5759" t="str">
        <f>IF(A5759&lt;&gt;"",Belegerfassung!B5767,"")</f>
        <v/>
      </c>
      <c r="F5759" t="str">
        <f>IF(Belegerfassung!L5767="","",IF(Belegerfassung!L5767&lt;&gt;"",IF(Belegerfassung!L5767&lt;&gt;"",IF(Belegerfassung!J5767&lt;&gt;0,VLOOKUP(Belegerfassung!L5767,Abfrage!$A$2:$C$19,2,),VLOOKUP(Belegerfassung!L5767,Abfrage!$A$2:$C$19,3,)),"")))</f>
        <v/>
      </c>
      <c r="G5759" t="str">
        <f t="shared" si="267"/>
        <v/>
      </c>
      <c r="H5759" s="31" t="str">
        <f>IF(A5759&lt;&gt;"",-Belegerfassung!J5767+Belegerfassung!K5767,"")</f>
        <v/>
      </c>
      <c r="I5759" s="49" t="str">
        <f>IFERROR(IF(H5759&lt;&gt;"",Belegerfassung!L5767*100,""),IF(OR(Belegerfassung!L5767="Leistung EU - Erlöse",Belegerfassung!L5767="Lieferungen EU-Erlöse",Belegerfassung!L5767="EUST",Belegerfassung!L5767="Bauleistungen 20%")=TRUE,"",MID(Belegerfassung!L5767,4,2)))</f>
        <v/>
      </c>
      <c r="J5759" s="6" t="str">
        <f>IF(A5759&lt;&gt;"",LEFT(Belegerfassung!D5767,40),"")</f>
        <v/>
      </c>
      <c r="K5759" t="str">
        <f>IF(A5759&lt;&gt;"",VLOOKUP(D5759,Abfrage!$F$2:$G$21,2,FALSE),"")</f>
        <v/>
      </c>
      <c r="L5759" s="6" t="str">
        <f>IF(Belegerfassung!H5767&lt;&gt;"",Belegerfassung!H5767,"")</f>
        <v/>
      </c>
      <c r="M5759" t="str">
        <f>IFERROR(IF(Belegerfassung!E5767&lt;&gt;"",VLOOKUP(Belegerfassung!E5767,Abfrage!$L$2:$M$15,2,),""),"")</f>
        <v/>
      </c>
      <c r="N5759" t="str">
        <f t="shared" si="268"/>
        <v/>
      </c>
      <c r="O5759" t="str">
        <f t="shared" si="269"/>
        <v/>
      </c>
      <c r="P5759" t="str">
        <f>IF(Belegerfassung!G5767&lt;&gt;"",CONCATENATE(Belegerfassung!G5767,".pdf"),"")</f>
        <v/>
      </c>
    </row>
    <row r="5760" spans="1:16">
      <c r="A5760" t="str">
        <f>IF(Belegerfassung!C5768&lt;&gt;"",0,"")</f>
        <v/>
      </c>
      <c r="B5760" t="str">
        <f>IFERROR(VLOOKUP(Belegerfassung!I5768,Konten!A:D,2,FALSE),"")</f>
        <v/>
      </c>
      <c r="C5760" t="str">
        <f>IF(A5760&lt;&gt;"",TEXT(Belegerfassung!C5768,"TT.MM.JJJJ"),"")</f>
        <v/>
      </c>
      <c r="D5760" t="str">
        <f>IFERROR(VLOOKUP(Belegerfassung!A5768,Abfrage!$E$2:$F$20,2,FALSE),"")</f>
        <v/>
      </c>
      <c r="E5760" t="str">
        <f>IF(A5760&lt;&gt;"",Belegerfassung!B5768,"")</f>
        <v/>
      </c>
      <c r="F5760" t="str">
        <f>IF(Belegerfassung!L5768="","",IF(Belegerfassung!L5768&lt;&gt;"",IF(Belegerfassung!L5768&lt;&gt;"",IF(Belegerfassung!J5768&lt;&gt;0,VLOOKUP(Belegerfassung!L5768,Abfrage!$A$2:$C$19,2,),VLOOKUP(Belegerfassung!L5768,Abfrage!$A$2:$C$19,3,)),"")))</f>
        <v/>
      </c>
      <c r="G5760" t="str">
        <f t="shared" si="267"/>
        <v/>
      </c>
      <c r="H5760" s="31" t="str">
        <f>IF(A5760&lt;&gt;"",-Belegerfassung!J5768+Belegerfassung!K5768,"")</f>
        <v/>
      </c>
      <c r="I5760" s="49" t="str">
        <f>IFERROR(IF(H5760&lt;&gt;"",Belegerfassung!L5768*100,""),IF(OR(Belegerfassung!L5768="Leistung EU - Erlöse",Belegerfassung!L5768="Lieferungen EU-Erlöse",Belegerfassung!L5768="EUST",Belegerfassung!L5768="Bauleistungen 20%")=TRUE,"",MID(Belegerfassung!L5768,4,2)))</f>
        <v/>
      </c>
      <c r="J5760" s="6" t="str">
        <f>IF(A5760&lt;&gt;"",LEFT(Belegerfassung!D5768,40),"")</f>
        <v/>
      </c>
      <c r="K5760" t="str">
        <f>IF(A5760&lt;&gt;"",VLOOKUP(D5760,Abfrage!$F$2:$G$21,2,FALSE),"")</f>
        <v/>
      </c>
      <c r="L5760" s="6" t="str">
        <f>IF(Belegerfassung!H5768&lt;&gt;"",Belegerfassung!H5768,"")</f>
        <v/>
      </c>
      <c r="M5760" t="str">
        <f>IFERROR(IF(Belegerfassung!E5768&lt;&gt;"",VLOOKUP(Belegerfassung!E5768,Abfrage!$L$2:$M$15,2,),""),"")</f>
        <v/>
      </c>
      <c r="N5760" t="str">
        <f t="shared" si="268"/>
        <v/>
      </c>
      <c r="O5760" t="str">
        <f t="shared" si="269"/>
        <v/>
      </c>
      <c r="P5760" t="str">
        <f>IF(Belegerfassung!G5768&lt;&gt;"",CONCATENATE(Belegerfassung!G5768,".pdf"),"")</f>
        <v/>
      </c>
    </row>
    <row r="5761" spans="1:16">
      <c r="A5761" t="str">
        <f>IF(Belegerfassung!C5769&lt;&gt;"",0,"")</f>
        <v/>
      </c>
      <c r="B5761" t="str">
        <f>IFERROR(VLOOKUP(Belegerfassung!I5769,Konten!A:D,2,FALSE),"")</f>
        <v/>
      </c>
      <c r="C5761" t="str">
        <f>IF(A5761&lt;&gt;"",TEXT(Belegerfassung!C5769,"TT.MM.JJJJ"),"")</f>
        <v/>
      </c>
      <c r="D5761" t="str">
        <f>IFERROR(VLOOKUP(Belegerfassung!A5769,Abfrage!$E$2:$F$20,2,FALSE),"")</f>
        <v/>
      </c>
      <c r="E5761" t="str">
        <f>IF(A5761&lt;&gt;"",Belegerfassung!B5769,"")</f>
        <v/>
      </c>
      <c r="F5761" t="str">
        <f>IF(Belegerfassung!L5769="","",IF(Belegerfassung!L5769&lt;&gt;"",IF(Belegerfassung!L5769&lt;&gt;"",IF(Belegerfassung!J5769&lt;&gt;0,VLOOKUP(Belegerfassung!L5769,Abfrage!$A$2:$C$19,2,),VLOOKUP(Belegerfassung!L5769,Abfrage!$A$2:$C$19,3,)),"")))</f>
        <v/>
      </c>
      <c r="G5761" t="str">
        <f t="shared" si="267"/>
        <v/>
      </c>
      <c r="H5761" s="31" t="str">
        <f>IF(A5761&lt;&gt;"",-Belegerfassung!J5769+Belegerfassung!K5769,"")</f>
        <v/>
      </c>
      <c r="I5761" s="49" t="str">
        <f>IFERROR(IF(H5761&lt;&gt;"",Belegerfassung!L5769*100,""),IF(OR(Belegerfassung!L5769="Leistung EU - Erlöse",Belegerfassung!L5769="Lieferungen EU-Erlöse",Belegerfassung!L5769="EUST",Belegerfassung!L5769="Bauleistungen 20%")=TRUE,"",MID(Belegerfassung!L5769,4,2)))</f>
        <v/>
      </c>
      <c r="J5761" s="6" t="str">
        <f>IF(A5761&lt;&gt;"",LEFT(Belegerfassung!D5769,40),"")</f>
        <v/>
      </c>
      <c r="K5761" t="str">
        <f>IF(A5761&lt;&gt;"",VLOOKUP(D5761,Abfrage!$F$2:$G$21,2,FALSE),"")</f>
        <v/>
      </c>
      <c r="L5761" s="6" t="str">
        <f>IF(Belegerfassung!H5769&lt;&gt;"",Belegerfassung!H5769,"")</f>
        <v/>
      </c>
      <c r="M5761" t="str">
        <f>IFERROR(IF(Belegerfassung!E5769&lt;&gt;"",VLOOKUP(Belegerfassung!E5769,Abfrage!$L$2:$M$15,2,),""),"")</f>
        <v/>
      </c>
      <c r="N5761" t="str">
        <f t="shared" si="268"/>
        <v/>
      </c>
      <c r="O5761" t="str">
        <f t="shared" si="269"/>
        <v/>
      </c>
      <c r="P5761" t="str">
        <f>IF(Belegerfassung!G5769&lt;&gt;"",CONCATENATE(Belegerfassung!G5769,".pdf"),"")</f>
        <v/>
      </c>
    </row>
    <row r="5762" spans="1:16">
      <c r="A5762" t="str">
        <f>IF(Belegerfassung!C5770&lt;&gt;"",0,"")</f>
        <v/>
      </c>
      <c r="B5762" t="str">
        <f>IFERROR(VLOOKUP(Belegerfassung!I5770,Konten!A:D,2,FALSE),"")</f>
        <v/>
      </c>
      <c r="C5762" t="str">
        <f>IF(A5762&lt;&gt;"",TEXT(Belegerfassung!C5770,"TT.MM.JJJJ"),"")</f>
        <v/>
      </c>
      <c r="D5762" t="str">
        <f>IFERROR(VLOOKUP(Belegerfassung!A5770,Abfrage!$E$2:$F$20,2,FALSE),"")</f>
        <v/>
      </c>
      <c r="E5762" t="str">
        <f>IF(A5762&lt;&gt;"",Belegerfassung!B5770,"")</f>
        <v/>
      </c>
      <c r="F5762" t="str">
        <f>IF(Belegerfassung!L5770="","",IF(Belegerfassung!L5770&lt;&gt;"",IF(Belegerfassung!L5770&lt;&gt;"",IF(Belegerfassung!J5770&lt;&gt;0,VLOOKUP(Belegerfassung!L5770,Abfrage!$A$2:$C$19,2,),VLOOKUP(Belegerfassung!L5770,Abfrage!$A$2:$C$19,3,)),"")))</f>
        <v/>
      </c>
      <c r="G5762" t="str">
        <f t="shared" si="267"/>
        <v/>
      </c>
      <c r="H5762" s="31" t="str">
        <f>IF(A5762&lt;&gt;"",-Belegerfassung!J5770+Belegerfassung!K5770,"")</f>
        <v/>
      </c>
      <c r="I5762" s="49" t="str">
        <f>IFERROR(IF(H5762&lt;&gt;"",Belegerfassung!L5770*100,""),IF(OR(Belegerfassung!L5770="Leistung EU - Erlöse",Belegerfassung!L5770="Lieferungen EU-Erlöse",Belegerfassung!L5770="EUST",Belegerfassung!L5770="Bauleistungen 20%")=TRUE,"",MID(Belegerfassung!L5770,4,2)))</f>
        <v/>
      </c>
      <c r="J5762" s="6" t="str">
        <f>IF(A5762&lt;&gt;"",LEFT(Belegerfassung!D5770,40),"")</f>
        <v/>
      </c>
      <c r="K5762" t="str">
        <f>IF(A5762&lt;&gt;"",VLOOKUP(D5762,Abfrage!$F$2:$G$21,2,FALSE),"")</f>
        <v/>
      </c>
      <c r="L5762" s="6" t="str">
        <f>IF(Belegerfassung!H5770&lt;&gt;"",Belegerfassung!H5770,"")</f>
        <v/>
      </c>
      <c r="M5762" t="str">
        <f>IFERROR(IF(Belegerfassung!E5770&lt;&gt;"",VLOOKUP(Belegerfassung!E5770,Abfrage!$L$2:$M$15,2,),""),"")</f>
        <v/>
      </c>
      <c r="N5762" t="str">
        <f t="shared" si="268"/>
        <v/>
      </c>
      <c r="O5762" t="str">
        <f t="shared" si="269"/>
        <v/>
      </c>
      <c r="P5762" t="str">
        <f>IF(Belegerfassung!G5770&lt;&gt;"",CONCATENATE(Belegerfassung!G5770,".pdf"),"")</f>
        <v/>
      </c>
    </row>
    <row r="5763" spans="1:16">
      <c r="A5763" t="str">
        <f>IF(Belegerfassung!C5771&lt;&gt;"",0,"")</f>
        <v/>
      </c>
      <c r="B5763" t="str">
        <f>IFERROR(VLOOKUP(Belegerfassung!I5771,Konten!A:D,2,FALSE),"")</f>
        <v/>
      </c>
      <c r="C5763" t="str">
        <f>IF(A5763&lt;&gt;"",TEXT(Belegerfassung!C5771,"TT.MM.JJJJ"),"")</f>
        <v/>
      </c>
      <c r="D5763" t="str">
        <f>IFERROR(VLOOKUP(Belegerfassung!A5771,Abfrage!$E$2:$F$20,2,FALSE),"")</f>
        <v/>
      </c>
      <c r="E5763" t="str">
        <f>IF(A5763&lt;&gt;"",Belegerfassung!B5771,"")</f>
        <v/>
      </c>
      <c r="F5763" t="str">
        <f>IF(Belegerfassung!L5771="","",IF(Belegerfassung!L5771&lt;&gt;"",IF(Belegerfassung!L5771&lt;&gt;"",IF(Belegerfassung!J5771&lt;&gt;0,VLOOKUP(Belegerfassung!L5771,Abfrage!$A$2:$C$19,2,),VLOOKUP(Belegerfassung!L5771,Abfrage!$A$2:$C$19,3,)),"")))</f>
        <v/>
      </c>
      <c r="G5763" t="str">
        <f t="shared" ref="G5763:G5826" si="270">IF(A5763&lt;&gt;"",1,"")</f>
        <v/>
      </c>
      <c r="H5763" s="31" t="str">
        <f>IF(A5763&lt;&gt;"",-Belegerfassung!J5771+Belegerfassung!K5771,"")</f>
        <v/>
      </c>
      <c r="I5763" s="49" t="str">
        <f>IFERROR(IF(H5763&lt;&gt;"",Belegerfassung!L5771*100,""),IF(OR(Belegerfassung!L5771="Leistung EU - Erlöse",Belegerfassung!L5771="Lieferungen EU-Erlöse",Belegerfassung!L5771="EUST",Belegerfassung!L5771="Bauleistungen 20%")=TRUE,"",MID(Belegerfassung!L5771,4,2)))</f>
        <v/>
      </c>
      <c r="J5763" s="6" t="str">
        <f>IF(A5763&lt;&gt;"",LEFT(Belegerfassung!D5771,40),"")</f>
        <v/>
      </c>
      <c r="K5763" t="str">
        <f>IF(A5763&lt;&gt;"",VLOOKUP(D5763,Abfrage!$F$2:$G$21,2,FALSE),"")</f>
        <v/>
      </c>
      <c r="L5763" s="6" t="str">
        <f>IF(Belegerfassung!H5771&lt;&gt;"",Belegerfassung!H5771,"")</f>
        <v/>
      </c>
      <c r="M5763" t="str">
        <f>IFERROR(IF(Belegerfassung!E5771&lt;&gt;"",VLOOKUP(Belegerfassung!E5771,Abfrage!$L$2:$M$15,2,),""),"")</f>
        <v/>
      </c>
      <c r="N5763" t="str">
        <f t="shared" ref="N5763:N5826" si="271">IF(A5763&lt;&gt;"","E","")</f>
        <v/>
      </c>
      <c r="O5763" t="str">
        <f t="shared" ref="O5763:O5826" si="272">IF(A5763&lt;&gt;"","A","")</f>
        <v/>
      </c>
      <c r="P5763" t="str">
        <f>IF(Belegerfassung!G5771&lt;&gt;"",CONCATENATE(Belegerfassung!G5771,".pdf"),"")</f>
        <v/>
      </c>
    </row>
    <row r="5764" spans="1:16">
      <c r="A5764" t="str">
        <f>IF(Belegerfassung!C5772&lt;&gt;"",0,"")</f>
        <v/>
      </c>
      <c r="B5764" t="str">
        <f>IFERROR(VLOOKUP(Belegerfassung!I5772,Konten!A:D,2,FALSE),"")</f>
        <v/>
      </c>
      <c r="C5764" t="str">
        <f>IF(A5764&lt;&gt;"",TEXT(Belegerfassung!C5772,"TT.MM.JJJJ"),"")</f>
        <v/>
      </c>
      <c r="D5764" t="str">
        <f>IFERROR(VLOOKUP(Belegerfassung!A5772,Abfrage!$E$2:$F$20,2,FALSE),"")</f>
        <v/>
      </c>
      <c r="E5764" t="str">
        <f>IF(A5764&lt;&gt;"",Belegerfassung!B5772,"")</f>
        <v/>
      </c>
      <c r="F5764" t="str">
        <f>IF(Belegerfassung!L5772="","",IF(Belegerfassung!L5772&lt;&gt;"",IF(Belegerfassung!L5772&lt;&gt;"",IF(Belegerfassung!J5772&lt;&gt;0,VLOOKUP(Belegerfassung!L5772,Abfrage!$A$2:$C$19,2,),VLOOKUP(Belegerfassung!L5772,Abfrage!$A$2:$C$19,3,)),"")))</f>
        <v/>
      </c>
      <c r="G5764" t="str">
        <f t="shared" si="270"/>
        <v/>
      </c>
      <c r="H5764" s="31" t="str">
        <f>IF(A5764&lt;&gt;"",-Belegerfassung!J5772+Belegerfassung!K5772,"")</f>
        <v/>
      </c>
      <c r="I5764" s="49" t="str">
        <f>IFERROR(IF(H5764&lt;&gt;"",Belegerfassung!L5772*100,""),IF(OR(Belegerfassung!L5772="Leistung EU - Erlöse",Belegerfassung!L5772="Lieferungen EU-Erlöse",Belegerfassung!L5772="EUST",Belegerfassung!L5772="Bauleistungen 20%")=TRUE,"",MID(Belegerfassung!L5772,4,2)))</f>
        <v/>
      </c>
      <c r="J5764" s="6" t="str">
        <f>IF(A5764&lt;&gt;"",LEFT(Belegerfassung!D5772,40),"")</f>
        <v/>
      </c>
      <c r="K5764" t="str">
        <f>IF(A5764&lt;&gt;"",VLOOKUP(D5764,Abfrage!$F$2:$G$21,2,FALSE),"")</f>
        <v/>
      </c>
      <c r="L5764" s="6" t="str">
        <f>IF(Belegerfassung!H5772&lt;&gt;"",Belegerfassung!H5772,"")</f>
        <v/>
      </c>
      <c r="M5764" t="str">
        <f>IFERROR(IF(Belegerfassung!E5772&lt;&gt;"",VLOOKUP(Belegerfassung!E5772,Abfrage!$L$2:$M$15,2,),""),"")</f>
        <v/>
      </c>
      <c r="N5764" t="str">
        <f t="shared" si="271"/>
        <v/>
      </c>
      <c r="O5764" t="str">
        <f t="shared" si="272"/>
        <v/>
      </c>
      <c r="P5764" t="str">
        <f>IF(Belegerfassung!G5772&lt;&gt;"",CONCATENATE(Belegerfassung!G5772,".pdf"),"")</f>
        <v/>
      </c>
    </row>
    <row r="5765" spans="1:16">
      <c r="A5765" t="str">
        <f>IF(Belegerfassung!C5773&lt;&gt;"",0,"")</f>
        <v/>
      </c>
      <c r="B5765" t="str">
        <f>IFERROR(VLOOKUP(Belegerfassung!I5773,Konten!A:D,2,FALSE),"")</f>
        <v/>
      </c>
      <c r="C5765" t="str">
        <f>IF(A5765&lt;&gt;"",TEXT(Belegerfassung!C5773,"TT.MM.JJJJ"),"")</f>
        <v/>
      </c>
      <c r="D5765" t="str">
        <f>IFERROR(VLOOKUP(Belegerfassung!A5773,Abfrage!$E$2:$F$20,2,FALSE),"")</f>
        <v/>
      </c>
      <c r="E5765" t="str">
        <f>IF(A5765&lt;&gt;"",Belegerfassung!B5773,"")</f>
        <v/>
      </c>
      <c r="F5765" t="str">
        <f>IF(Belegerfassung!L5773="","",IF(Belegerfassung!L5773&lt;&gt;"",IF(Belegerfassung!L5773&lt;&gt;"",IF(Belegerfassung!J5773&lt;&gt;0,VLOOKUP(Belegerfassung!L5773,Abfrage!$A$2:$C$19,2,),VLOOKUP(Belegerfassung!L5773,Abfrage!$A$2:$C$19,3,)),"")))</f>
        <v/>
      </c>
      <c r="G5765" t="str">
        <f t="shared" si="270"/>
        <v/>
      </c>
      <c r="H5765" s="31" t="str">
        <f>IF(A5765&lt;&gt;"",-Belegerfassung!J5773+Belegerfassung!K5773,"")</f>
        <v/>
      </c>
      <c r="I5765" s="49" t="str">
        <f>IFERROR(IF(H5765&lt;&gt;"",Belegerfassung!L5773*100,""),IF(OR(Belegerfassung!L5773="Leistung EU - Erlöse",Belegerfassung!L5773="Lieferungen EU-Erlöse",Belegerfassung!L5773="EUST",Belegerfassung!L5773="Bauleistungen 20%")=TRUE,"",MID(Belegerfassung!L5773,4,2)))</f>
        <v/>
      </c>
      <c r="J5765" s="6" t="str">
        <f>IF(A5765&lt;&gt;"",LEFT(Belegerfassung!D5773,40),"")</f>
        <v/>
      </c>
      <c r="K5765" t="str">
        <f>IF(A5765&lt;&gt;"",VLOOKUP(D5765,Abfrage!$F$2:$G$21,2,FALSE),"")</f>
        <v/>
      </c>
      <c r="L5765" s="6" t="str">
        <f>IF(Belegerfassung!H5773&lt;&gt;"",Belegerfassung!H5773,"")</f>
        <v/>
      </c>
      <c r="M5765" t="str">
        <f>IFERROR(IF(Belegerfassung!E5773&lt;&gt;"",VLOOKUP(Belegerfassung!E5773,Abfrage!$L$2:$M$15,2,),""),"")</f>
        <v/>
      </c>
      <c r="N5765" t="str">
        <f t="shared" si="271"/>
        <v/>
      </c>
      <c r="O5765" t="str">
        <f t="shared" si="272"/>
        <v/>
      </c>
      <c r="P5765" t="str">
        <f>IF(Belegerfassung!G5773&lt;&gt;"",CONCATENATE(Belegerfassung!G5773,".pdf"),"")</f>
        <v/>
      </c>
    </row>
    <row r="5766" spans="1:16">
      <c r="A5766" t="str">
        <f>IF(Belegerfassung!C5774&lt;&gt;"",0,"")</f>
        <v/>
      </c>
      <c r="B5766" t="str">
        <f>IFERROR(VLOOKUP(Belegerfassung!I5774,Konten!A:D,2,FALSE),"")</f>
        <v/>
      </c>
      <c r="C5766" t="str">
        <f>IF(A5766&lt;&gt;"",TEXT(Belegerfassung!C5774,"TT.MM.JJJJ"),"")</f>
        <v/>
      </c>
      <c r="D5766" t="str">
        <f>IFERROR(VLOOKUP(Belegerfassung!A5774,Abfrage!$E$2:$F$20,2,FALSE),"")</f>
        <v/>
      </c>
      <c r="E5766" t="str">
        <f>IF(A5766&lt;&gt;"",Belegerfassung!B5774,"")</f>
        <v/>
      </c>
      <c r="F5766" t="str">
        <f>IF(Belegerfassung!L5774="","",IF(Belegerfassung!L5774&lt;&gt;"",IF(Belegerfassung!L5774&lt;&gt;"",IF(Belegerfassung!J5774&lt;&gt;0,VLOOKUP(Belegerfassung!L5774,Abfrage!$A$2:$C$19,2,),VLOOKUP(Belegerfassung!L5774,Abfrage!$A$2:$C$19,3,)),"")))</f>
        <v/>
      </c>
      <c r="G5766" t="str">
        <f t="shared" si="270"/>
        <v/>
      </c>
      <c r="H5766" s="31" t="str">
        <f>IF(A5766&lt;&gt;"",-Belegerfassung!J5774+Belegerfassung!K5774,"")</f>
        <v/>
      </c>
      <c r="I5766" s="49" t="str">
        <f>IFERROR(IF(H5766&lt;&gt;"",Belegerfassung!L5774*100,""),IF(OR(Belegerfassung!L5774="Leistung EU - Erlöse",Belegerfassung!L5774="Lieferungen EU-Erlöse",Belegerfassung!L5774="EUST",Belegerfassung!L5774="Bauleistungen 20%")=TRUE,"",MID(Belegerfassung!L5774,4,2)))</f>
        <v/>
      </c>
      <c r="J5766" s="6" t="str">
        <f>IF(A5766&lt;&gt;"",LEFT(Belegerfassung!D5774,40),"")</f>
        <v/>
      </c>
      <c r="K5766" t="str">
        <f>IF(A5766&lt;&gt;"",VLOOKUP(D5766,Abfrage!$F$2:$G$21,2,FALSE),"")</f>
        <v/>
      </c>
      <c r="L5766" s="6" t="str">
        <f>IF(Belegerfassung!H5774&lt;&gt;"",Belegerfassung!H5774,"")</f>
        <v/>
      </c>
      <c r="M5766" t="str">
        <f>IFERROR(IF(Belegerfassung!E5774&lt;&gt;"",VLOOKUP(Belegerfassung!E5774,Abfrage!$L$2:$M$15,2,),""),"")</f>
        <v/>
      </c>
      <c r="N5766" t="str">
        <f t="shared" si="271"/>
        <v/>
      </c>
      <c r="O5766" t="str">
        <f t="shared" si="272"/>
        <v/>
      </c>
      <c r="P5766" t="str">
        <f>IF(Belegerfassung!G5774&lt;&gt;"",CONCATENATE(Belegerfassung!G5774,".pdf"),"")</f>
        <v/>
      </c>
    </row>
    <row r="5767" spans="1:16">
      <c r="A5767" t="str">
        <f>IF(Belegerfassung!C5775&lt;&gt;"",0,"")</f>
        <v/>
      </c>
      <c r="B5767" t="str">
        <f>IFERROR(VLOOKUP(Belegerfassung!I5775,Konten!A:D,2,FALSE),"")</f>
        <v/>
      </c>
      <c r="C5767" t="str">
        <f>IF(A5767&lt;&gt;"",TEXT(Belegerfassung!C5775,"TT.MM.JJJJ"),"")</f>
        <v/>
      </c>
      <c r="D5767" t="str">
        <f>IFERROR(VLOOKUP(Belegerfassung!A5775,Abfrage!$E$2:$F$20,2,FALSE),"")</f>
        <v/>
      </c>
      <c r="E5767" t="str">
        <f>IF(A5767&lt;&gt;"",Belegerfassung!B5775,"")</f>
        <v/>
      </c>
      <c r="F5767" t="str">
        <f>IF(Belegerfassung!L5775="","",IF(Belegerfassung!L5775&lt;&gt;"",IF(Belegerfassung!L5775&lt;&gt;"",IF(Belegerfassung!J5775&lt;&gt;0,VLOOKUP(Belegerfassung!L5775,Abfrage!$A$2:$C$19,2,),VLOOKUP(Belegerfassung!L5775,Abfrage!$A$2:$C$19,3,)),"")))</f>
        <v/>
      </c>
      <c r="G5767" t="str">
        <f t="shared" si="270"/>
        <v/>
      </c>
      <c r="H5767" s="31" t="str">
        <f>IF(A5767&lt;&gt;"",-Belegerfassung!J5775+Belegerfassung!K5775,"")</f>
        <v/>
      </c>
      <c r="I5767" s="49" t="str">
        <f>IFERROR(IF(H5767&lt;&gt;"",Belegerfassung!L5775*100,""),IF(OR(Belegerfassung!L5775="Leistung EU - Erlöse",Belegerfassung!L5775="Lieferungen EU-Erlöse",Belegerfassung!L5775="EUST",Belegerfassung!L5775="Bauleistungen 20%")=TRUE,"",MID(Belegerfassung!L5775,4,2)))</f>
        <v/>
      </c>
      <c r="J5767" s="6" t="str">
        <f>IF(A5767&lt;&gt;"",LEFT(Belegerfassung!D5775,40),"")</f>
        <v/>
      </c>
      <c r="K5767" t="str">
        <f>IF(A5767&lt;&gt;"",VLOOKUP(D5767,Abfrage!$F$2:$G$21,2,FALSE),"")</f>
        <v/>
      </c>
      <c r="L5767" s="6" t="str">
        <f>IF(Belegerfassung!H5775&lt;&gt;"",Belegerfassung!H5775,"")</f>
        <v/>
      </c>
      <c r="M5767" t="str">
        <f>IFERROR(IF(Belegerfassung!E5775&lt;&gt;"",VLOOKUP(Belegerfassung!E5775,Abfrage!$L$2:$M$15,2,),""),"")</f>
        <v/>
      </c>
      <c r="N5767" t="str">
        <f t="shared" si="271"/>
        <v/>
      </c>
      <c r="O5767" t="str">
        <f t="shared" si="272"/>
        <v/>
      </c>
      <c r="P5767" t="str">
        <f>IF(Belegerfassung!G5775&lt;&gt;"",CONCATENATE(Belegerfassung!G5775,".pdf"),"")</f>
        <v/>
      </c>
    </row>
    <row r="5768" spans="1:16">
      <c r="A5768" t="str">
        <f>IF(Belegerfassung!C5776&lt;&gt;"",0,"")</f>
        <v/>
      </c>
      <c r="B5768" t="str">
        <f>IFERROR(VLOOKUP(Belegerfassung!I5776,Konten!A:D,2,FALSE),"")</f>
        <v/>
      </c>
      <c r="C5768" t="str">
        <f>IF(A5768&lt;&gt;"",TEXT(Belegerfassung!C5776,"TT.MM.JJJJ"),"")</f>
        <v/>
      </c>
      <c r="D5768" t="str">
        <f>IFERROR(VLOOKUP(Belegerfassung!A5776,Abfrage!$E$2:$F$20,2,FALSE),"")</f>
        <v/>
      </c>
      <c r="E5768" t="str">
        <f>IF(A5768&lt;&gt;"",Belegerfassung!B5776,"")</f>
        <v/>
      </c>
      <c r="F5768" t="str">
        <f>IF(Belegerfassung!L5776="","",IF(Belegerfassung!L5776&lt;&gt;"",IF(Belegerfassung!L5776&lt;&gt;"",IF(Belegerfassung!J5776&lt;&gt;0,VLOOKUP(Belegerfassung!L5776,Abfrage!$A$2:$C$19,2,),VLOOKUP(Belegerfassung!L5776,Abfrage!$A$2:$C$19,3,)),"")))</f>
        <v/>
      </c>
      <c r="G5768" t="str">
        <f t="shared" si="270"/>
        <v/>
      </c>
      <c r="H5768" s="31" t="str">
        <f>IF(A5768&lt;&gt;"",-Belegerfassung!J5776+Belegerfassung!K5776,"")</f>
        <v/>
      </c>
      <c r="I5768" s="49" t="str">
        <f>IFERROR(IF(H5768&lt;&gt;"",Belegerfassung!L5776*100,""),IF(OR(Belegerfassung!L5776="Leistung EU - Erlöse",Belegerfassung!L5776="Lieferungen EU-Erlöse",Belegerfassung!L5776="EUST",Belegerfassung!L5776="Bauleistungen 20%")=TRUE,"",MID(Belegerfassung!L5776,4,2)))</f>
        <v/>
      </c>
      <c r="J5768" s="6" t="str">
        <f>IF(A5768&lt;&gt;"",LEFT(Belegerfassung!D5776,40),"")</f>
        <v/>
      </c>
      <c r="K5768" t="str">
        <f>IF(A5768&lt;&gt;"",VLOOKUP(D5768,Abfrage!$F$2:$G$21,2,FALSE),"")</f>
        <v/>
      </c>
      <c r="L5768" s="6" t="str">
        <f>IF(Belegerfassung!H5776&lt;&gt;"",Belegerfassung!H5776,"")</f>
        <v/>
      </c>
      <c r="M5768" t="str">
        <f>IFERROR(IF(Belegerfassung!E5776&lt;&gt;"",VLOOKUP(Belegerfassung!E5776,Abfrage!$L$2:$M$15,2,),""),"")</f>
        <v/>
      </c>
      <c r="N5768" t="str">
        <f t="shared" si="271"/>
        <v/>
      </c>
      <c r="O5768" t="str">
        <f t="shared" si="272"/>
        <v/>
      </c>
      <c r="P5768" t="str">
        <f>IF(Belegerfassung!G5776&lt;&gt;"",CONCATENATE(Belegerfassung!G5776,".pdf"),"")</f>
        <v/>
      </c>
    </row>
    <row r="5769" spans="1:16">
      <c r="A5769" t="str">
        <f>IF(Belegerfassung!C5777&lt;&gt;"",0,"")</f>
        <v/>
      </c>
      <c r="B5769" t="str">
        <f>IFERROR(VLOOKUP(Belegerfassung!I5777,Konten!A:D,2,FALSE),"")</f>
        <v/>
      </c>
      <c r="C5769" t="str">
        <f>IF(A5769&lt;&gt;"",TEXT(Belegerfassung!C5777,"TT.MM.JJJJ"),"")</f>
        <v/>
      </c>
      <c r="D5769" t="str">
        <f>IFERROR(VLOOKUP(Belegerfassung!A5777,Abfrage!$E$2:$F$20,2,FALSE),"")</f>
        <v/>
      </c>
      <c r="E5769" t="str">
        <f>IF(A5769&lt;&gt;"",Belegerfassung!B5777,"")</f>
        <v/>
      </c>
      <c r="F5769" t="str">
        <f>IF(Belegerfassung!L5777="","",IF(Belegerfassung!L5777&lt;&gt;"",IF(Belegerfassung!L5777&lt;&gt;"",IF(Belegerfassung!J5777&lt;&gt;0,VLOOKUP(Belegerfassung!L5777,Abfrage!$A$2:$C$19,2,),VLOOKUP(Belegerfassung!L5777,Abfrage!$A$2:$C$19,3,)),"")))</f>
        <v/>
      </c>
      <c r="G5769" t="str">
        <f t="shared" si="270"/>
        <v/>
      </c>
      <c r="H5769" s="31" t="str">
        <f>IF(A5769&lt;&gt;"",-Belegerfassung!J5777+Belegerfassung!K5777,"")</f>
        <v/>
      </c>
      <c r="I5769" s="49" t="str">
        <f>IFERROR(IF(H5769&lt;&gt;"",Belegerfassung!L5777*100,""),IF(OR(Belegerfassung!L5777="Leistung EU - Erlöse",Belegerfassung!L5777="Lieferungen EU-Erlöse",Belegerfassung!L5777="EUST",Belegerfassung!L5777="Bauleistungen 20%")=TRUE,"",MID(Belegerfassung!L5777,4,2)))</f>
        <v/>
      </c>
      <c r="J5769" s="6" t="str">
        <f>IF(A5769&lt;&gt;"",LEFT(Belegerfassung!D5777,40),"")</f>
        <v/>
      </c>
      <c r="K5769" t="str">
        <f>IF(A5769&lt;&gt;"",VLOOKUP(D5769,Abfrage!$F$2:$G$21,2,FALSE),"")</f>
        <v/>
      </c>
      <c r="L5769" s="6" t="str">
        <f>IF(Belegerfassung!H5777&lt;&gt;"",Belegerfassung!H5777,"")</f>
        <v/>
      </c>
      <c r="M5769" t="str">
        <f>IFERROR(IF(Belegerfassung!E5777&lt;&gt;"",VLOOKUP(Belegerfassung!E5777,Abfrage!$L$2:$M$15,2,),""),"")</f>
        <v/>
      </c>
      <c r="N5769" t="str">
        <f t="shared" si="271"/>
        <v/>
      </c>
      <c r="O5769" t="str">
        <f t="shared" si="272"/>
        <v/>
      </c>
      <c r="P5769" t="str">
        <f>IF(Belegerfassung!G5777&lt;&gt;"",CONCATENATE(Belegerfassung!G5777,".pdf"),"")</f>
        <v/>
      </c>
    </row>
    <row r="5770" spans="1:16">
      <c r="A5770" t="str">
        <f>IF(Belegerfassung!C5778&lt;&gt;"",0,"")</f>
        <v/>
      </c>
      <c r="B5770" t="str">
        <f>IFERROR(VLOOKUP(Belegerfassung!I5778,Konten!A:D,2,FALSE),"")</f>
        <v/>
      </c>
      <c r="C5770" t="str">
        <f>IF(A5770&lt;&gt;"",TEXT(Belegerfassung!C5778,"TT.MM.JJJJ"),"")</f>
        <v/>
      </c>
      <c r="D5770" t="str">
        <f>IFERROR(VLOOKUP(Belegerfassung!A5778,Abfrage!$E$2:$F$20,2,FALSE),"")</f>
        <v/>
      </c>
      <c r="E5770" t="str">
        <f>IF(A5770&lt;&gt;"",Belegerfassung!B5778,"")</f>
        <v/>
      </c>
      <c r="F5770" t="str">
        <f>IF(Belegerfassung!L5778="","",IF(Belegerfassung!L5778&lt;&gt;"",IF(Belegerfassung!L5778&lt;&gt;"",IF(Belegerfassung!J5778&lt;&gt;0,VLOOKUP(Belegerfassung!L5778,Abfrage!$A$2:$C$19,2,),VLOOKUP(Belegerfassung!L5778,Abfrage!$A$2:$C$19,3,)),"")))</f>
        <v/>
      </c>
      <c r="G5770" t="str">
        <f t="shared" si="270"/>
        <v/>
      </c>
      <c r="H5770" s="31" t="str">
        <f>IF(A5770&lt;&gt;"",-Belegerfassung!J5778+Belegerfassung!K5778,"")</f>
        <v/>
      </c>
      <c r="I5770" s="49" t="str">
        <f>IFERROR(IF(H5770&lt;&gt;"",Belegerfassung!L5778*100,""),IF(OR(Belegerfassung!L5778="Leistung EU - Erlöse",Belegerfassung!L5778="Lieferungen EU-Erlöse",Belegerfassung!L5778="EUST",Belegerfassung!L5778="Bauleistungen 20%")=TRUE,"",MID(Belegerfassung!L5778,4,2)))</f>
        <v/>
      </c>
      <c r="J5770" s="6" t="str">
        <f>IF(A5770&lt;&gt;"",LEFT(Belegerfassung!D5778,40),"")</f>
        <v/>
      </c>
      <c r="K5770" t="str">
        <f>IF(A5770&lt;&gt;"",VLOOKUP(D5770,Abfrage!$F$2:$G$21,2,FALSE),"")</f>
        <v/>
      </c>
      <c r="L5770" s="6" t="str">
        <f>IF(Belegerfassung!H5778&lt;&gt;"",Belegerfassung!H5778,"")</f>
        <v/>
      </c>
      <c r="M5770" t="str">
        <f>IFERROR(IF(Belegerfassung!E5778&lt;&gt;"",VLOOKUP(Belegerfassung!E5778,Abfrage!$L$2:$M$15,2,),""),"")</f>
        <v/>
      </c>
      <c r="N5770" t="str">
        <f t="shared" si="271"/>
        <v/>
      </c>
      <c r="O5770" t="str">
        <f t="shared" si="272"/>
        <v/>
      </c>
      <c r="P5770" t="str">
        <f>IF(Belegerfassung!G5778&lt;&gt;"",CONCATENATE(Belegerfassung!G5778,".pdf"),"")</f>
        <v/>
      </c>
    </row>
    <row r="5771" spans="1:16">
      <c r="A5771" t="str">
        <f>IF(Belegerfassung!C5779&lt;&gt;"",0,"")</f>
        <v/>
      </c>
      <c r="B5771" t="str">
        <f>IFERROR(VLOOKUP(Belegerfassung!I5779,Konten!A:D,2,FALSE),"")</f>
        <v/>
      </c>
      <c r="C5771" t="str">
        <f>IF(A5771&lt;&gt;"",TEXT(Belegerfassung!C5779,"TT.MM.JJJJ"),"")</f>
        <v/>
      </c>
      <c r="D5771" t="str">
        <f>IFERROR(VLOOKUP(Belegerfassung!A5779,Abfrage!$E$2:$F$20,2,FALSE),"")</f>
        <v/>
      </c>
      <c r="E5771" t="str">
        <f>IF(A5771&lt;&gt;"",Belegerfassung!B5779,"")</f>
        <v/>
      </c>
      <c r="F5771" t="str">
        <f>IF(Belegerfassung!L5779="","",IF(Belegerfassung!L5779&lt;&gt;"",IF(Belegerfassung!L5779&lt;&gt;"",IF(Belegerfassung!J5779&lt;&gt;0,VLOOKUP(Belegerfassung!L5779,Abfrage!$A$2:$C$19,2,),VLOOKUP(Belegerfassung!L5779,Abfrage!$A$2:$C$19,3,)),"")))</f>
        <v/>
      </c>
      <c r="G5771" t="str">
        <f t="shared" si="270"/>
        <v/>
      </c>
      <c r="H5771" s="31" t="str">
        <f>IF(A5771&lt;&gt;"",-Belegerfassung!J5779+Belegerfassung!K5779,"")</f>
        <v/>
      </c>
      <c r="I5771" s="49" t="str">
        <f>IFERROR(IF(H5771&lt;&gt;"",Belegerfassung!L5779*100,""),IF(OR(Belegerfassung!L5779="Leistung EU - Erlöse",Belegerfassung!L5779="Lieferungen EU-Erlöse",Belegerfassung!L5779="EUST",Belegerfassung!L5779="Bauleistungen 20%")=TRUE,"",MID(Belegerfassung!L5779,4,2)))</f>
        <v/>
      </c>
      <c r="J5771" s="6" t="str">
        <f>IF(A5771&lt;&gt;"",LEFT(Belegerfassung!D5779,40),"")</f>
        <v/>
      </c>
      <c r="K5771" t="str">
        <f>IF(A5771&lt;&gt;"",VLOOKUP(D5771,Abfrage!$F$2:$G$21,2,FALSE),"")</f>
        <v/>
      </c>
      <c r="L5771" s="6" t="str">
        <f>IF(Belegerfassung!H5779&lt;&gt;"",Belegerfassung!H5779,"")</f>
        <v/>
      </c>
      <c r="M5771" t="str">
        <f>IFERROR(IF(Belegerfassung!E5779&lt;&gt;"",VLOOKUP(Belegerfassung!E5779,Abfrage!$L$2:$M$15,2,),""),"")</f>
        <v/>
      </c>
      <c r="N5771" t="str">
        <f t="shared" si="271"/>
        <v/>
      </c>
      <c r="O5771" t="str">
        <f t="shared" si="272"/>
        <v/>
      </c>
      <c r="P5771" t="str">
        <f>IF(Belegerfassung!G5779&lt;&gt;"",CONCATENATE(Belegerfassung!G5779,".pdf"),"")</f>
        <v/>
      </c>
    </row>
    <row r="5772" spans="1:16">
      <c r="A5772" t="str">
        <f>IF(Belegerfassung!C5780&lt;&gt;"",0,"")</f>
        <v/>
      </c>
      <c r="B5772" t="str">
        <f>IFERROR(VLOOKUP(Belegerfassung!I5780,Konten!A:D,2,FALSE),"")</f>
        <v/>
      </c>
      <c r="C5772" t="str">
        <f>IF(A5772&lt;&gt;"",TEXT(Belegerfassung!C5780,"TT.MM.JJJJ"),"")</f>
        <v/>
      </c>
      <c r="D5772" t="str">
        <f>IFERROR(VLOOKUP(Belegerfassung!A5780,Abfrage!$E$2:$F$20,2,FALSE),"")</f>
        <v/>
      </c>
      <c r="E5772" t="str">
        <f>IF(A5772&lt;&gt;"",Belegerfassung!B5780,"")</f>
        <v/>
      </c>
      <c r="F5772" t="str">
        <f>IF(Belegerfassung!L5780="","",IF(Belegerfassung!L5780&lt;&gt;"",IF(Belegerfassung!L5780&lt;&gt;"",IF(Belegerfassung!J5780&lt;&gt;0,VLOOKUP(Belegerfassung!L5780,Abfrage!$A$2:$C$19,2,),VLOOKUP(Belegerfassung!L5780,Abfrage!$A$2:$C$19,3,)),"")))</f>
        <v/>
      </c>
      <c r="G5772" t="str">
        <f t="shared" si="270"/>
        <v/>
      </c>
      <c r="H5772" s="31" t="str">
        <f>IF(A5772&lt;&gt;"",-Belegerfassung!J5780+Belegerfassung!K5780,"")</f>
        <v/>
      </c>
      <c r="I5772" s="49" t="str">
        <f>IFERROR(IF(H5772&lt;&gt;"",Belegerfassung!L5780*100,""),IF(OR(Belegerfassung!L5780="Leistung EU - Erlöse",Belegerfassung!L5780="Lieferungen EU-Erlöse",Belegerfassung!L5780="EUST",Belegerfassung!L5780="Bauleistungen 20%")=TRUE,"",MID(Belegerfassung!L5780,4,2)))</f>
        <v/>
      </c>
      <c r="J5772" s="6" t="str">
        <f>IF(A5772&lt;&gt;"",LEFT(Belegerfassung!D5780,40),"")</f>
        <v/>
      </c>
      <c r="K5772" t="str">
        <f>IF(A5772&lt;&gt;"",VLOOKUP(D5772,Abfrage!$F$2:$G$21,2,FALSE),"")</f>
        <v/>
      </c>
      <c r="L5772" s="6" t="str">
        <f>IF(Belegerfassung!H5780&lt;&gt;"",Belegerfassung!H5780,"")</f>
        <v/>
      </c>
      <c r="M5772" t="str">
        <f>IFERROR(IF(Belegerfassung!E5780&lt;&gt;"",VLOOKUP(Belegerfassung!E5780,Abfrage!$L$2:$M$15,2,),""),"")</f>
        <v/>
      </c>
      <c r="N5772" t="str">
        <f t="shared" si="271"/>
        <v/>
      </c>
      <c r="O5772" t="str">
        <f t="shared" si="272"/>
        <v/>
      </c>
      <c r="P5772" t="str">
        <f>IF(Belegerfassung!G5780&lt;&gt;"",CONCATENATE(Belegerfassung!G5780,".pdf"),"")</f>
        <v/>
      </c>
    </row>
    <row r="5773" spans="1:16">
      <c r="A5773" t="str">
        <f>IF(Belegerfassung!C5781&lt;&gt;"",0,"")</f>
        <v/>
      </c>
      <c r="B5773" t="str">
        <f>IFERROR(VLOOKUP(Belegerfassung!I5781,Konten!A:D,2,FALSE),"")</f>
        <v/>
      </c>
      <c r="C5773" t="str">
        <f>IF(A5773&lt;&gt;"",TEXT(Belegerfassung!C5781,"TT.MM.JJJJ"),"")</f>
        <v/>
      </c>
      <c r="D5773" t="str">
        <f>IFERROR(VLOOKUP(Belegerfassung!A5781,Abfrage!$E$2:$F$20,2,FALSE),"")</f>
        <v/>
      </c>
      <c r="E5773" t="str">
        <f>IF(A5773&lt;&gt;"",Belegerfassung!B5781,"")</f>
        <v/>
      </c>
      <c r="F5773" t="str">
        <f>IF(Belegerfassung!L5781="","",IF(Belegerfassung!L5781&lt;&gt;"",IF(Belegerfassung!L5781&lt;&gt;"",IF(Belegerfassung!J5781&lt;&gt;0,VLOOKUP(Belegerfassung!L5781,Abfrage!$A$2:$C$19,2,),VLOOKUP(Belegerfassung!L5781,Abfrage!$A$2:$C$19,3,)),"")))</f>
        <v/>
      </c>
      <c r="G5773" t="str">
        <f t="shared" si="270"/>
        <v/>
      </c>
      <c r="H5773" s="31" t="str">
        <f>IF(A5773&lt;&gt;"",-Belegerfassung!J5781+Belegerfassung!K5781,"")</f>
        <v/>
      </c>
      <c r="I5773" s="49" t="str">
        <f>IFERROR(IF(H5773&lt;&gt;"",Belegerfassung!L5781*100,""),IF(OR(Belegerfassung!L5781="Leistung EU - Erlöse",Belegerfassung!L5781="Lieferungen EU-Erlöse",Belegerfassung!L5781="EUST",Belegerfassung!L5781="Bauleistungen 20%")=TRUE,"",MID(Belegerfassung!L5781,4,2)))</f>
        <v/>
      </c>
      <c r="J5773" s="6" t="str">
        <f>IF(A5773&lt;&gt;"",LEFT(Belegerfassung!D5781,40),"")</f>
        <v/>
      </c>
      <c r="K5773" t="str">
        <f>IF(A5773&lt;&gt;"",VLOOKUP(D5773,Abfrage!$F$2:$G$21,2,FALSE),"")</f>
        <v/>
      </c>
      <c r="L5773" s="6" t="str">
        <f>IF(Belegerfassung!H5781&lt;&gt;"",Belegerfassung!H5781,"")</f>
        <v/>
      </c>
      <c r="M5773" t="str">
        <f>IFERROR(IF(Belegerfassung!E5781&lt;&gt;"",VLOOKUP(Belegerfassung!E5781,Abfrage!$L$2:$M$15,2,),""),"")</f>
        <v/>
      </c>
      <c r="N5773" t="str">
        <f t="shared" si="271"/>
        <v/>
      </c>
      <c r="O5773" t="str">
        <f t="shared" si="272"/>
        <v/>
      </c>
      <c r="P5773" t="str">
        <f>IF(Belegerfassung!G5781&lt;&gt;"",CONCATENATE(Belegerfassung!G5781,".pdf"),"")</f>
        <v/>
      </c>
    </row>
    <row r="5774" spans="1:16">
      <c r="A5774" t="str">
        <f>IF(Belegerfassung!C5782&lt;&gt;"",0,"")</f>
        <v/>
      </c>
      <c r="B5774" t="str">
        <f>IFERROR(VLOOKUP(Belegerfassung!I5782,Konten!A:D,2,FALSE),"")</f>
        <v/>
      </c>
      <c r="C5774" t="str">
        <f>IF(A5774&lt;&gt;"",TEXT(Belegerfassung!C5782,"TT.MM.JJJJ"),"")</f>
        <v/>
      </c>
      <c r="D5774" t="str">
        <f>IFERROR(VLOOKUP(Belegerfassung!A5782,Abfrage!$E$2:$F$20,2,FALSE),"")</f>
        <v/>
      </c>
      <c r="E5774" t="str">
        <f>IF(A5774&lt;&gt;"",Belegerfassung!B5782,"")</f>
        <v/>
      </c>
      <c r="F5774" t="str">
        <f>IF(Belegerfassung!L5782="","",IF(Belegerfassung!L5782&lt;&gt;"",IF(Belegerfassung!L5782&lt;&gt;"",IF(Belegerfassung!J5782&lt;&gt;0,VLOOKUP(Belegerfassung!L5782,Abfrage!$A$2:$C$19,2,),VLOOKUP(Belegerfassung!L5782,Abfrage!$A$2:$C$19,3,)),"")))</f>
        <v/>
      </c>
      <c r="G5774" t="str">
        <f t="shared" si="270"/>
        <v/>
      </c>
      <c r="H5774" s="31" t="str">
        <f>IF(A5774&lt;&gt;"",-Belegerfassung!J5782+Belegerfassung!K5782,"")</f>
        <v/>
      </c>
      <c r="I5774" s="49" t="str">
        <f>IFERROR(IF(H5774&lt;&gt;"",Belegerfassung!L5782*100,""),IF(OR(Belegerfassung!L5782="Leistung EU - Erlöse",Belegerfassung!L5782="Lieferungen EU-Erlöse",Belegerfassung!L5782="EUST",Belegerfassung!L5782="Bauleistungen 20%")=TRUE,"",MID(Belegerfassung!L5782,4,2)))</f>
        <v/>
      </c>
      <c r="J5774" s="6" t="str">
        <f>IF(A5774&lt;&gt;"",LEFT(Belegerfassung!D5782,40),"")</f>
        <v/>
      </c>
      <c r="K5774" t="str">
        <f>IF(A5774&lt;&gt;"",VLOOKUP(D5774,Abfrage!$F$2:$G$21,2,FALSE),"")</f>
        <v/>
      </c>
      <c r="L5774" s="6" t="str">
        <f>IF(Belegerfassung!H5782&lt;&gt;"",Belegerfassung!H5782,"")</f>
        <v/>
      </c>
      <c r="M5774" t="str">
        <f>IFERROR(IF(Belegerfassung!E5782&lt;&gt;"",VLOOKUP(Belegerfassung!E5782,Abfrage!$L$2:$M$15,2,),""),"")</f>
        <v/>
      </c>
      <c r="N5774" t="str">
        <f t="shared" si="271"/>
        <v/>
      </c>
      <c r="O5774" t="str">
        <f t="shared" si="272"/>
        <v/>
      </c>
      <c r="P5774" t="str">
        <f>IF(Belegerfassung!G5782&lt;&gt;"",CONCATENATE(Belegerfassung!G5782,".pdf"),"")</f>
        <v/>
      </c>
    </row>
    <row r="5775" spans="1:16">
      <c r="A5775" t="str">
        <f>IF(Belegerfassung!C5783&lt;&gt;"",0,"")</f>
        <v/>
      </c>
      <c r="B5775" t="str">
        <f>IFERROR(VLOOKUP(Belegerfassung!I5783,Konten!A:D,2,FALSE),"")</f>
        <v/>
      </c>
      <c r="C5775" t="str">
        <f>IF(A5775&lt;&gt;"",TEXT(Belegerfassung!C5783,"TT.MM.JJJJ"),"")</f>
        <v/>
      </c>
      <c r="D5775" t="str">
        <f>IFERROR(VLOOKUP(Belegerfassung!A5783,Abfrage!$E$2:$F$20,2,FALSE),"")</f>
        <v/>
      </c>
      <c r="E5775" t="str">
        <f>IF(A5775&lt;&gt;"",Belegerfassung!B5783,"")</f>
        <v/>
      </c>
      <c r="F5775" t="str">
        <f>IF(Belegerfassung!L5783="","",IF(Belegerfassung!L5783&lt;&gt;"",IF(Belegerfassung!L5783&lt;&gt;"",IF(Belegerfassung!J5783&lt;&gt;0,VLOOKUP(Belegerfassung!L5783,Abfrage!$A$2:$C$19,2,),VLOOKUP(Belegerfassung!L5783,Abfrage!$A$2:$C$19,3,)),"")))</f>
        <v/>
      </c>
      <c r="G5775" t="str">
        <f t="shared" si="270"/>
        <v/>
      </c>
      <c r="H5775" s="31" t="str">
        <f>IF(A5775&lt;&gt;"",-Belegerfassung!J5783+Belegerfassung!K5783,"")</f>
        <v/>
      </c>
      <c r="I5775" s="49" t="str">
        <f>IFERROR(IF(H5775&lt;&gt;"",Belegerfassung!L5783*100,""),IF(OR(Belegerfassung!L5783="Leistung EU - Erlöse",Belegerfassung!L5783="Lieferungen EU-Erlöse",Belegerfassung!L5783="EUST",Belegerfassung!L5783="Bauleistungen 20%")=TRUE,"",MID(Belegerfassung!L5783,4,2)))</f>
        <v/>
      </c>
      <c r="J5775" s="6" t="str">
        <f>IF(A5775&lt;&gt;"",LEFT(Belegerfassung!D5783,40),"")</f>
        <v/>
      </c>
      <c r="K5775" t="str">
        <f>IF(A5775&lt;&gt;"",VLOOKUP(D5775,Abfrage!$F$2:$G$21,2,FALSE),"")</f>
        <v/>
      </c>
      <c r="L5775" s="6" t="str">
        <f>IF(Belegerfassung!H5783&lt;&gt;"",Belegerfassung!H5783,"")</f>
        <v/>
      </c>
      <c r="M5775" t="str">
        <f>IFERROR(IF(Belegerfassung!E5783&lt;&gt;"",VLOOKUP(Belegerfassung!E5783,Abfrage!$L$2:$M$15,2,),""),"")</f>
        <v/>
      </c>
      <c r="N5775" t="str">
        <f t="shared" si="271"/>
        <v/>
      </c>
      <c r="O5775" t="str">
        <f t="shared" si="272"/>
        <v/>
      </c>
      <c r="P5775" t="str">
        <f>IF(Belegerfassung!G5783&lt;&gt;"",CONCATENATE(Belegerfassung!G5783,".pdf"),"")</f>
        <v/>
      </c>
    </row>
    <row r="5776" spans="1:16">
      <c r="A5776" t="str">
        <f>IF(Belegerfassung!C5784&lt;&gt;"",0,"")</f>
        <v/>
      </c>
      <c r="B5776" t="str">
        <f>IFERROR(VLOOKUP(Belegerfassung!I5784,Konten!A:D,2,FALSE),"")</f>
        <v/>
      </c>
      <c r="C5776" t="str">
        <f>IF(A5776&lt;&gt;"",TEXT(Belegerfassung!C5784,"TT.MM.JJJJ"),"")</f>
        <v/>
      </c>
      <c r="D5776" t="str">
        <f>IFERROR(VLOOKUP(Belegerfassung!A5784,Abfrage!$E$2:$F$20,2,FALSE),"")</f>
        <v/>
      </c>
      <c r="E5776" t="str">
        <f>IF(A5776&lt;&gt;"",Belegerfassung!B5784,"")</f>
        <v/>
      </c>
      <c r="F5776" t="str">
        <f>IF(Belegerfassung!L5784="","",IF(Belegerfassung!L5784&lt;&gt;"",IF(Belegerfassung!L5784&lt;&gt;"",IF(Belegerfassung!J5784&lt;&gt;0,VLOOKUP(Belegerfassung!L5784,Abfrage!$A$2:$C$19,2,),VLOOKUP(Belegerfassung!L5784,Abfrage!$A$2:$C$19,3,)),"")))</f>
        <v/>
      </c>
      <c r="G5776" t="str">
        <f t="shared" si="270"/>
        <v/>
      </c>
      <c r="H5776" s="31" t="str">
        <f>IF(A5776&lt;&gt;"",-Belegerfassung!J5784+Belegerfassung!K5784,"")</f>
        <v/>
      </c>
      <c r="I5776" s="49" t="str">
        <f>IFERROR(IF(H5776&lt;&gt;"",Belegerfassung!L5784*100,""),IF(OR(Belegerfassung!L5784="Leistung EU - Erlöse",Belegerfassung!L5784="Lieferungen EU-Erlöse",Belegerfassung!L5784="EUST",Belegerfassung!L5784="Bauleistungen 20%")=TRUE,"",MID(Belegerfassung!L5784,4,2)))</f>
        <v/>
      </c>
      <c r="J5776" s="6" t="str">
        <f>IF(A5776&lt;&gt;"",LEFT(Belegerfassung!D5784,40),"")</f>
        <v/>
      </c>
      <c r="K5776" t="str">
        <f>IF(A5776&lt;&gt;"",VLOOKUP(D5776,Abfrage!$F$2:$G$21,2,FALSE),"")</f>
        <v/>
      </c>
      <c r="L5776" s="6" t="str">
        <f>IF(Belegerfassung!H5784&lt;&gt;"",Belegerfassung!H5784,"")</f>
        <v/>
      </c>
      <c r="M5776" t="str">
        <f>IFERROR(IF(Belegerfassung!E5784&lt;&gt;"",VLOOKUP(Belegerfassung!E5784,Abfrage!$L$2:$M$15,2,),""),"")</f>
        <v/>
      </c>
      <c r="N5776" t="str">
        <f t="shared" si="271"/>
        <v/>
      </c>
      <c r="O5776" t="str">
        <f t="shared" si="272"/>
        <v/>
      </c>
      <c r="P5776" t="str">
        <f>IF(Belegerfassung!G5784&lt;&gt;"",CONCATENATE(Belegerfassung!G5784,".pdf"),"")</f>
        <v/>
      </c>
    </row>
    <row r="5777" spans="1:16">
      <c r="A5777" t="str">
        <f>IF(Belegerfassung!C5785&lt;&gt;"",0,"")</f>
        <v/>
      </c>
      <c r="B5777" t="str">
        <f>IFERROR(VLOOKUP(Belegerfassung!I5785,Konten!A:D,2,FALSE),"")</f>
        <v/>
      </c>
      <c r="C5777" t="str">
        <f>IF(A5777&lt;&gt;"",TEXT(Belegerfassung!C5785,"TT.MM.JJJJ"),"")</f>
        <v/>
      </c>
      <c r="D5777" t="str">
        <f>IFERROR(VLOOKUP(Belegerfassung!A5785,Abfrage!$E$2:$F$20,2,FALSE),"")</f>
        <v/>
      </c>
      <c r="E5777" t="str">
        <f>IF(A5777&lt;&gt;"",Belegerfassung!B5785,"")</f>
        <v/>
      </c>
      <c r="F5777" t="str">
        <f>IF(Belegerfassung!L5785="","",IF(Belegerfassung!L5785&lt;&gt;"",IF(Belegerfassung!L5785&lt;&gt;"",IF(Belegerfassung!J5785&lt;&gt;0,VLOOKUP(Belegerfassung!L5785,Abfrage!$A$2:$C$19,2,),VLOOKUP(Belegerfassung!L5785,Abfrage!$A$2:$C$19,3,)),"")))</f>
        <v/>
      </c>
      <c r="G5777" t="str">
        <f t="shared" si="270"/>
        <v/>
      </c>
      <c r="H5777" s="31" t="str">
        <f>IF(A5777&lt;&gt;"",-Belegerfassung!J5785+Belegerfassung!K5785,"")</f>
        <v/>
      </c>
      <c r="I5777" s="49" t="str">
        <f>IFERROR(IF(H5777&lt;&gt;"",Belegerfassung!L5785*100,""),IF(OR(Belegerfassung!L5785="Leistung EU - Erlöse",Belegerfassung!L5785="Lieferungen EU-Erlöse",Belegerfassung!L5785="EUST",Belegerfassung!L5785="Bauleistungen 20%")=TRUE,"",MID(Belegerfassung!L5785,4,2)))</f>
        <v/>
      </c>
      <c r="J5777" s="6" t="str">
        <f>IF(A5777&lt;&gt;"",LEFT(Belegerfassung!D5785,40),"")</f>
        <v/>
      </c>
      <c r="K5777" t="str">
        <f>IF(A5777&lt;&gt;"",VLOOKUP(D5777,Abfrage!$F$2:$G$21,2,FALSE),"")</f>
        <v/>
      </c>
      <c r="L5777" s="6" t="str">
        <f>IF(Belegerfassung!H5785&lt;&gt;"",Belegerfassung!H5785,"")</f>
        <v/>
      </c>
      <c r="M5777" t="str">
        <f>IFERROR(IF(Belegerfassung!E5785&lt;&gt;"",VLOOKUP(Belegerfassung!E5785,Abfrage!$L$2:$M$15,2,),""),"")</f>
        <v/>
      </c>
      <c r="N5777" t="str">
        <f t="shared" si="271"/>
        <v/>
      </c>
      <c r="O5777" t="str">
        <f t="shared" si="272"/>
        <v/>
      </c>
      <c r="P5777" t="str">
        <f>IF(Belegerfassung!G5785&lt;&gt;"",CONCATENATE(Belegerfassung!G5785,".pdf"),"")</f>
        <v/>
      </c>
    </row>
    <row r="5778" spans="1:16">
      <c r="A5778" t="str">
        <f>IF(Belegerfassung!C5786&lt;&gt;"",0,"")</f>
        <v/>
      </c>
      <c r="B5778" t="str">
        <f>IFERROR(VLOOKUP(Belegerfassung!I5786,Konten!A:D,2,FALSE),"")</f>
        <v/>
      </c>
      <c r="C5778" t="str">
        <f>IF(A5778&lt;&gt;"",TEXT(Belegerfassung!C5786,"TT.MM.JJJJ"),"")</f>
        <v/>
      </c>
      <c r="D5778" t="str">
        <f>IFERROR(VLOOKUP(Belegerfassung!A5786,Abfrage!$E$2:$F$20,2,FALSE),"")</f>
        <v/>
      </c>
      <c r="E5778" t="str">
        <f>IF(A5778&lt;&gt;"",Belegerfassung!B5786,"")</f>
        <v/>
      </c>
      <c r="F5778" t="str">
        <f>IF(Belegerfassung!L5786="","",IF(Belegerfassung!L5786&lt;&gt;"",IF(Belegerfassung!L5786&lt;&gt;"",IF(Belegerfassung!J5786&lt;&gt;0,VLOOKUP(Belegerfassung!L5786,Abfrage!$A$2:$C$19,2,),VLOOKUP(Belegerfassung!L5786,Abfrage!$A$2:$C$19,3,)),"")))</f>
        <v/>
      </c>
      <c r="G5778" t="str">
        <f t="shared" si="270"/>
        <v/>
      </c>
      <c r="H5778" s="31" t="str">
        <f>IF(A5778&lt;&gt;"",-Belegerfassung!J5786+Belegerfassung!K5786,"")</f>
        <v/>
      </c>
      <c r="I5778" s="49" t="str">
        <f>IFERROR(IF(H5778&lt;&gt;"",Belegerfassung!L5786*100,""),IF(OR(Belegerfassung!L5786="Leistung EU - Erlöse",Belegerfassung!L5786="Lieferungen EU-Erlöse",Belegerfassung!L5786="EUST",Belegerfassung!L5786="Bauleistungen 20%")=TRUE,"",MID(Belegerfassung!L5786,4,2)))</f>
        <v/>
      </c>
      <c r="J5778" s="6" t="str">
        <f>IF(A5778&lt;&gt;"",LEFT(Belegerfassung!D5786,40),"")</f>
        <v/>
      </c>
      <c r="K5778" t="str">
        <f>IF(A5778&lt;&gt;"",VLOOKUP(D5778,Abfrage!$F$2:$G$21,2,FALSE),"")</f>
        <v/>
      </c>
      <c r="L5778" s="6" t="str">
        <f>IF(Belegerfassung!H5786&lt;&gt;"",Belegerfassung!H5786,"")</f>
        <v/>
      </c>
      <c r="M5778" t="str">
        <f>IFERROR(IF(Belegerfassung!E5786&lt;&gt;"",VLOOKUP(Belegerfassung!E5786,Abfrage!$L$2:$M$15,2,),""),"")</f>
        <v/>
      </c>
      <c r="N5778" t="str">
        <f t="shared" si="271"/>
        <v/>
      </c>
      <c r="O5778" t="str">
        <f t="shared" si="272"/>
        <v/>
      </c>
      <c r="P5778" t="str">
        <f>IF(Belegerfassung!G5786&lt;&gt;"",CONCATENATE(Belegerfassung!G5786,".pdf"),"")</f>
        <v/>
      </c>
    </row>
    <row r="5779" spans="1:16">
      <c r="A5779" t="str">
        <f>IF(Belegerfassung!C5787&lt;&gt;"",0,"")</f>
        <v/>
      </c>
      <c r="B5779" t="str">
        <f>IFERROR(VLOOKUP(Belegerfassung!I5787,Konten!A:D,2,FALSE),"")</f>
        <v/>
      </c>
      <c r="C5779" t="str">
        <f>IF(A5779&lt;&gt;"",TEXT(Belegerfassung!C5787,"TT.MM.JJJJ"),"")</f>
        <v/>
      </c>
      <c r="D5779" t="str">
        <f>IFERROR(VLOOKUP(Belegerfassung!A5787,Abfrage!$E$2:$F$20,2,FALSE),"")</f>
        <v/>
      </c>
      <c r="E5779" t="str">
        <f>IF(A5779&lt;&gt;"",Belegerfassung!B5787,"")</f>
        <v/>
      </c>
      <c r="F5779" t="str">
        <f>IF(Belegerfassung!L5787="","",IF(Belegerfassung!L5787&lt;&gt;"",IF(Belegerfassung!L5787&lt;&gt;"",IF(Belegerfassung!J5787&lt;&gt;0,VLOOKUP(Belegerfassung!L5787,Abfrage!$A$2:$C$19,2,),VLOOKUP(Belegerfassung!L5787,Abfrage!$A$2:$C$19,3,)),"")))</f>
        <v/>
      </c>
      <c r="G5779" t="str">
        <f t="shared" si="270"/>
        <v/>
      </c>
      <c r="H5779" s="31" t="str">
        <f>IF(A5779&lt;&gt;"",-Belegerfassung!J5787+Belegerfassung!K5787,"")</f>
        <v/>
      </c>
      <c r="I5779" s="49" t="str">
        <f>IFERROR(IF(H5779&lt;&gt;"",Belegerfassung!L5787*100,""),IF(OR(Belegerfassung!L5787="Leistung EU - Erlöse",Belegerfassung!L5787="Lieferungen EU-Erlöse",Belegerfassung!L5787="EUST",Belegerfassung!L5787="Bauleistungen 20%")=TRUE,"",MID(Belegerfassung!L5787,4,2)))</f>
        <v/>
      </c>
      <c r="J5779" s="6" t="str">
        <f>IF(A5779&lt;&gt;"",LEFT(Belegerfassung!D5787,40),"")</f>
        <v/>
      </c>
      <c r="K5779" t="str">
        <f>IF(A5779&lt;&gt;"",VLOOKUP(D5779,Abfrage!$F$2:$G$21,2,FALSE),"")</f>
        <v/>
      </c>
      <c r="L5779" s="6" t="str">
        <f>IF(Belegerfassung!H5787&lt;&gt;"",Belegerfassung!H5787,"")</f>
        <v/>
      </c>
      <c r="M5779" t="str">
        <f>IFERROR(IF(Belegerfassung!E5787&lt;&gt;"",VLOOKUP(Belegerfassung!E5787,Abfrage!$L$2:$M$15,2,),""),"")</f>
        <v/>
      </c>
      <c r="N5779" t="str">
        <f t="shared" si="271"/>
        <v/>
      </c>
      <c r="O5779" t="str">
        <f t="shared" si="272"/>
        <v/>
      </c>
      <c r="P5779" t="str">
        <f>IF(Belegerfassung!G5787&lt;&gt;"",CONCATENATE(Belegerfassung!G5787,".pdf"),"")</f>
        <v/>
      </c>
    </row>
    <row r="5780" spans="1:16">
      <c r="A5780" t="str">
        <f>IF(Belegerfassung!C5788&lt;&gt;"",0,"")</f>
        <v/>
      </c>
      <c r="B5780" t="str">
        <f>IFERROR(VLOOKUP(Belegerfassung!I5788,Konten!A:D,2,FALSE),"")</f>
        <v/>
      </c>
      <c r="C5780" t="str">
        <f>IF(A5780&lt;&gt;"",TEXT(Belegerfassung!C5788,"TT.MM.JJJJ"),"")</f>
        <v/>
      </c>
      <c r="D5780" t="str">
        <f>IFERROR(VLOOKUP(Belegerfassung!A5788,Abfrage!$E$2:$F$20,2,FALSE),"")</f>
        <v/>
      </c>
      <c r="E5780" t="str">
        <f>IF(A5780&lt;&gt;"",Belegerfassung!B5788,"")</f>
        <v/>
      </c>
      <c r="F5780" t="str">
        <f>IF(Belegerfassung!L5788="","",IF(Belegerfassung!L5788&lt;&gt;"",IF(Belegerfassung!L5788&lt;&gt;"",IF(Belegerfassung!J5788&lt;&gt;0,VLOOKUP(Belegerfassung!L5788,Abfrage!$A$2:$C$19,2,),VLOOKUP(Belegerfassung!L5788,Abfrage!$A$2:$C$19,3,)),"")))</f>
        <v/>
      </c>
      <c r="G5780" t="str">
        <f t="shared" si="270"/>
        <v/>
      </c>
      <c r="H5780" s="31" t="str">
        <f>IF(A5780&lt;&gt;"",-Belegerfassung!J5788+Belegerfassung!K5788,"")</f>
        <v/>
      </c>
      <c r="I5780" s="49" t="str">
        <f>IFERROR(IF(H5780&lt;&gt;"",Belegerfassung!L5788*100,""),IF(OR(Belegerfassung!L5788="Leistung EU - Erlöse",Belegerfassung!L5788="Lieferungen EU-Erlöse",Belegerfassung!L5788="EUST",Belegerfassung!L5788="Bauleistungen 20%")=TRUE,"",MID(Belegerfassung!L5788,4,2)))</f>
        <v/>
      </c>
      <c r="J5780" s="6" t="str">
        <f>IF(A5780&lt;&gt;"",LEFT(Belegerfassung!D5788,40),"")</f>
        <v/>
      </c>
      <c r="K5780" t="str">
        <f>IF(A5780&lt;&gt;"",VLOOKUP(D5780,Abfrage!$F$2:$G$21,2,FALSE),"")</f>
        <v/>
      </c>
      <c r="L5780" s="6" t="str">
        <f>IF(Belegerfassung!H5788&lt;&gt;"",Belegerfassung!H5788,"")</f>
        <v/>
      </c>
      <c r="M5780" t="str">
        <f>IFERROR(IF(Belegerfassung!E5788&lt;&gt;"",VLOOKUP(Belegerfassung!E5788,Abfrage!$L$2:$M$15,2,),""),"")</f>
        <v/>
      </c>
      <c r="N5780" t="str">
        <f t="shared" si="271"/>
        <v/>
      </c>
      <c r="O5780" t="str">
        <f t="shared" si="272"/>
        <v/>
      </c>
      <c r="P5780" t="str">
        <f>IF(Belegerfassung!G5788&lt;&gt;"",CONCATENATE(Belegerfassung!G5788,".pdf"),"")</f>
        <v/>
      </c>
    </row>
    <row r="5781" spans="1:16">
      <c r="A5781" t="str">
        <f>IF(Belegerfassung!C5789&lt;&gt;"",0,"")</f>
        <v/>
      </c>
      <c r="B5781" t="str">
        <f>IFERROR(VLOOKUP(Belegerfassung!I5789,Konten!A:D,2,FALSE),"")</f>
        <v/>
      </c>
      <c r="C5781" t="str">
        <f>IF(A5781&lt;&gt;"",TEXT(Belegerfassung!C5789,"TT.MM.JJJJ"),"")</f>
        <v/>
      </c>
      <c r="D5781" t="str">
        <f>IFERROR(VLOOKUP(Belegerfassung!A5789,Abfrage!$E$2:$F$20,2,FALSE),"")</f>
        <v/>
      </c>
      <c r="E5781" t="str">
        <f>IF(A5781&lt;&gt;"",Belegerfassung!B5789,"")</f>
        <v/>
      </c>
      <c r="F5781" t="str">
        <f>IF(Belegerfassung!L5789="","",IF(Belegerfassung!L5789&lt;&gt;"",IF(Belegerfassung!L5789&lt;&gt;"",IF(Belegerfassung!J5789&lt;&gt;0,VLOOKUP(Belegerfassung!L5789,Abfrage!$A$2:$C$19,2,),VLOOKUP(Belegerfassung!L5789,Abfrage!$A$2:$C$19,3,)),"")))</f>
        <v/>
      </c>
      <c r="G5781" t="str">
        <f t="shared" si="270"/>
        <v/>
      </c>
      <c r="H5781" s="31" t="str">
        <f>IF(A5781&lt;&gt;"",-Belegerfassung!J5789+Belegerfassung!K5789,"")</f>
        <v/>
      </c>
      <c r="I5781" s="49" t="str">
        <f>IFERROR(IF(H5781&lt;&gt;"",Belegerfassung!L5789*100,""),IF(OR(Belegerfassung!L5789="Leistung EU - Erlöse",Belegerfassung!L5789="Lieferungen EU-Erlöse",Belegerfassung!L5789="EUST",Belegerfassung!L5789="Bauleistungen 20%")=TRUE,"",MID(Belegerfassung!L5789,4,2)))</f>
        <v/>
      </c>
      <c r="J5781" s="6" t="str">
        <f>IF(A5781&lt;&gt;"",LEFT(Belegerfassung!D5789,40),"")</f>
        <v/>
      </c>
      <c r="K5781" t="str">
        <f>IF(A5781&lt;&gt;"",VLOOKUP(D5781,Abfrage!$F$2:$G$21,2,FALSE),"")</f>
        <v/>
      </c>
      <c r="L5781" s="6" t="str">
        <f>IF(Belegerfassung!H5789&lt;&gt;"",Belegerfassung!H5789,"")</f>
        <v/>
      </c>
      <c r="M5781" t="str">
        <f>IFERROR(IF(Belegerfassung!E5789&lt;&gt;"",VLOOKUP(Belegerfassung!E5789,Abfrage!$L$2:$M$15,2,),""),"")</f>
        <v/>
      </c>
      <c r="N5781" t="str">
        <f t="shared" si="271"/>
        <v/>
      </c>
      <c r="O5781" t="str">
        <f t="shared" si="272"/>
        <v/>
      </c>
      <c r="P5781" t="str">
        <f>IF(Belegerfassung!G5789&lt;&gt;"",CONCATENATE(Belegerfassung!G5789,".pdf"),"")</f>
        <v/>
      </c>
    </row>
    <row r="5782" spans="1:16">
      <c r="A5782" t="str">
        <f>IF(Belegerfassung!C5790&lt;&gt;"",0,"")</f>
        <v/>
      </c>
      <c r="B5782" t="str">
        <f>IFERROR(VLOOKUP(Belegerfassung!I5790,Konten!A:D,2,FALSE),"")</f>
        <v/>
      </c>
      <c r="C5782" t="str">
        <f>IF(A5782&lt;&gt;"",TEXT(Belegerfassung!C5790,"TT.MM.JJJJ"),"")</f>
        <v/>
      </c>
      <c r="D5782" t="str">
        <f>IFERROR(VLOOKUP(Belegerfassung!A5790,Abfrage!$E$2:$F$20,2,FALSE),"")</f>
        <v/>
      </c>
      <c r="E5782" t="str">
        <f>IF(A5782&lt;&gt;"",Belegerfassung!B5790,"")</f>
        <v/>
      </c>
      <c r="F5782" t="str">
        <f>IF(Belegerfassung!L5790="","",IF(Belegerfassung!L5790&lt;&gt;"",IF(Belegerfassung!L5790&lt;&gt;"",IF(Belegerfassung!J5790&lt;&gt;0,VLOOKUP(Belegerfassung!L5790,Abfrage!$A$2:$C$19,2,),VLOOKUP(Belegerfassung!L5790,Abfrage!$A$2:$C$19,3,)),"")))</f>
        <v/>
      </c>
      <c r="G5782" t="str">
        <f t="shared" si="270"/>
        <v/>
      </c>
      <c r="H5782" s="31" t="str">
        <f>IF(A5782&lt;&gt;"",-Belegerfassung!J5790+Belegerfassung!K5790,"")</f>
        <v/>
      </c>
      <c r="I5782" s="49" t="str">
        <f>IFERROR(IF(H5782&lt;&gt;"",Belegerfassung!L5790*100,""),IF(OR(Belegerfassung!L5790="Leistung EU - Erlöse",Belegerfassung!L5790="Lieferungen EU-Erlöse",Belegerfassung!L5790="EUST",Belegerfassung!L5790="Bauleistungen 20%")=TRUE,"",MID(Belegerfassung!L5790,4,2)))</f>
        <v/>
      </c>
      <c r="J5782" s="6" t="str">
        <f>IF(A5782&lt;&gt;"",LEFT(Belegerfassung!D5790,40),"")</f>
        <v/>
      </c>
      <c r="K5782" t="str">
        <f>IF(A5782&lt;&gt;"",VLOOKUP(D5782,Abfrage!$F$2:$G$21,2,FALSE),"")</f>
        <v/>
      </c>
      <c r="L5782" s="6" t="str">
        <f>IF(Belegerfassung!H5790&lt;&gt;"",Belegerfassung!H5790,"")</f>
        <v/>
      </c>
      <c r="M5782" t="str">
        <f>IFERROR(IF(Belegerfassung!E5790&lt;&gt;"",VLOOKUP(Belegerfassung!E5790,Abfrage!$L$2:$M$15,2,),""),"")</f>
        <v/>
      </c>
      <c r="N5782" t="str">
        <f t="shared" si="271"/>
        <v/>
      </c>
      <c r="O5782" t="str">
        <f t="shared" si="272"/>
        <v/>
      </c>
      <c r="P5782" t="str">
        <f>IF(Belegerfassung!G5790&lt;&gt;"",CONCATENATE(Belegerfassung!G5790,".pdf"),"")</f>
        <v/>
      </c>
    </row>
    <row r="5783" spans="1:16">
      <c r="A5783" t="str">
        <f>IF(Belegerfassung!C5791&lt;&gt;"",0,"")</f>
        <v/>
      </c>
      <c r="B5783" t="str">
        <f>IFERROR(VLOOKUP(Belegerfassung!I5791,Konten!A:D,2,FALSE),"")</f>
        <v/>
      </c>
      <c r="C5783" t="str">
        <f>IF(A5783&lt;&gt;"",TEXT(Belegerfassung!C5791,"TT.MM.JJJJ"),"")</f>
        <v/>
      </c>
      <c r="D5783" t="str">
        <f>IFERROR(VLOOKUP(Belegerfassung!A5791,Abfrage!$E$2:$F$20,2,FALSE),"")</f>
        <v/>
      </c>
      <c r="E5783" t="str">
        <f>IF(A5783&lt;&gt;"",Belegerfassung!B5791,"")</f>
        <v/>
      </c>
      <c r="F5783" t="str">
        <f>IF(Belegerfassung!L5791="","",IF(Belegerfassung!L5791&lt;&gt;"",IF(Belegerfassung!L5791&lt;&gt;"",IF(Belegerfassung!J5791&lt;&gt;0,VLOOKUP(Belegerfassung!L5791,Abfrage!$A$2:$C$19,2,),VLOOKUP(Belegerfassung!L5791,Abfrage!$A$2:$C$19,3,)),"")))</f>
        <v/>
      </c>
      <c r="G5783" t="str">
        <f t="shared" si="270"/>
        <v/>
      </c>
      <c r="H5783" s="31" t="str">
        <f>IF(A5783&lt;&gt;"",-Belegerfassung!J5791+Belegerfassung!K5791,"")</f>
        <v/>
      </c>
      <c r="I5783" s="49" t="str">
        <f>IFERROR(IF(H5783&lt;&gt;"",Belegerfassung!L5791*100,""),IF(OR(Belegerfassung!L5791="Leistung EU - Erlöse",Belegerfassung!L5791="Lieferungen EU-Erlöse",Belegerfassung!L5791="EUST",Belegerfassung!L5791="Bauleistungen 20%")=TRUE,"",MID(Belegerfassung!L5791,4,2)))</f>
        <v/>
      </c>
      <c r="J5783" s="6" t="str">
        <f>IF(A5783&lt;&gt;"",LEFT(Belegerfassung!D5791,40),"")</f>
        <v/>
      </c>
      <c r="K5783" t="str">
        <f>IF(A5783&lt;&gt;"",VLOOKUP(D5783,Abfrage!$F$2:$G$21,2,FALSE),"")</f>
        <v/>
      </c>
      <c r="L5783" s="6" t="str">
        <f>IF(Belegerfassung!H5791&lt;&gt;"",Belegerfassung!H5791,"")</f>
        <v/>
      </c>
      <c r="M5783" t="str">
        <f>IFERROR(IF(Belegerfassung!E5791&lt;&gt;"",VLOOKUP(Belegerfassung!E5791,Abfrage!$L$2:$M$15,2,),""),"")</f>
        <v/>
      </c>
      <c r="N5783" t="str">
        <f t="shared" si="271"/>
        <v/>
      </c>
      <c r="O5783" t="str">
        <f t="shared" si="272"/>
        <v/>
      </c>
      <c r="P5783" t="str">
        <f>IF(Belegerfassung!G5791&lt;&gt;"",CONCATENATE(Belegerfassung!G5791,".pdf"),"")</f>
        <v/>
      </c>
    </row>
    <row r="5784" spans="1:16">
      <c r="A5784" t="str">
        <f>IF(Belegerfassung!C5792&lt;&gt;"",0,"")</f>
        <v/>
      </c>
      <c r="B5784" t="str">
        <f>IFERROR(VLOOKUP(Belegerfassung!I5792,Konten!A:D,2,FALSE),"")</f>
        <v/>
      </c>
      <c r="C5784" t="str">
        <f>IF(A5784&lt;&gt;"",TEXT(Belegerfassung!C5792,"TT.MM.JJJJ"),"")</f>
        <v/>
      </c>
      <c r="D5784" t="str">
        <f>IFERROR(VLOOKUP(Belegerfassung!A5792,Abfrage!$E$2:$F$20,2,FALSE),"")</f>
        <v/>
      </c>
      <c r="E5784" t="str">
        <f>IF(A5784&lt;&gt;"",Belegerfassung!B5792,"")</f>
        <v/>
      </c>
      <c r="F5784" t="str">
        <f>IF(Belegerfassung!L5792="","",IF(Belegerfassung!L5792&lt;&gt;"",IF(Belegerfassung!L5792&lt;&gt;"",IF(Belegerfassung!J5792&lt;&gt;0,VLOOKUP(Belegerfassung!L5792,Abfrage!$A$2:$C$19,2,),VLOOKUP(Belegerfassung!L5792,Abfrage!$A$2:$C$19,3,)),"")))</f>
        <v/>
      </c>
      <c r="G5784" t="str">
        <f t="shared" si="270"/>
        <v/>
      </c>
      <c r="H5784" s="31" t="str">
        <f>IF(A5784&lt;&gt;"",-Belegerfassung!J5792+Belegerfassung!K5792,"")</f>
        <v/>
      </c>
      <c r="I5784" s="49" t="str">
        <f>IFERROR(IF(H5784&lt;&gt;"",Belegerfassung!L5792*100,""),IF(OR(Belegerfassung!L5792="Leistung EU - Erlöse",Belegerfassung!L5792="Lieferungen EU-Erlöse",Belegerfassung!L5792="EUST",Belegerfassung!L5792="Bauleistungen 20%")=TRUE,"",MID(Belegerfassung!L5792,4,2)))</f>
        <v/>
      </c>
      <c r="J5784" s="6" t="str">
        <f>IF(A5784&lt;&gt;"",LEFT(Belegerfassung!D5792,40),"")</f>
        <v/>
      </c>
      <c r="K5784" t="str">
        <f>IF(A5784&lt;&gt;"",VLOOKUP(D5784,Abfrage!$F$2:$G$21,2,FALSE),"")</f>
        <v/>
      </c>
      <c r="L5784" s="6" t="str">
        <f>IF(Belegerfassung!H5792&lt;&gt;"",Belegerfassung!H5792,"")</f>
        <v/>
      </c>
      <c r="M5784" t="str">
        <f>IFERROR(IF(Belegerfassung!E5792&lt;&gt;"",VLOOKUP(Belegerfassung!E5792,Abfrage!$L$2:$M$15,2,),""),"")</f>
        <v/>
      </c>
      <c r="N5784" t="str">
        <f t="shared" si="271"/>
        <v/>
      </c>
      <c r="O5784" t="str">
        <f t="shared" si="272"/>
        <v/>
      </c>
      <c r="P5784" t="str">
        <f>IF(Belegerfassung!G5792&lt;&gt;"",CONCATENATE(Belegerfassung!G5792,".pdf"),"")</f>
        <v/>
      </c>
    </row>
    <row r="5785" spans="1:16">
      <c r="A5785" t="str">
        <f>IF(Belegerfassung!C5793&lt;&gt;"",0,"")</f>
        <v/>
      </c>
      <c r="B5785" t="str">
        <f>IFERROR(VLOOKUP(Belegerfassung!I5793,Konten!A:D,2,FALSE),"")</f>
        <v/>
      </c>
      <c r="C5785" t="str">
        <f>IF(A5785&lt;&gt;"",TEXT(Belegerfassung!C5793,"TT.MM.JJJJ"),"")</f>
        <v/>
      </c>
      <c r="D5785" t="str">
        <f>IFERROR(VLOOKUP(Belegerfassung!A5793,Abfrage!$E$2:$F$20,2,FALSE),"")</f>
        <v/>
      </c>
      <c r="E5785" t="str">
        <f>IF(A5785&lt;&gt;"",Belegerfassung!B5793,"")</f>
        <v/>
      </c>
      <c r="F5785" t="str">
        <f>IF(Belegerfassung!L5793="","",IF(Belegerfassung!L5793&lt;&gt;"",IF(Belegerfassung!L5793&lt;&gt;"",IF(Belegerfassung!J5793&lt;&gt;0,VLOOKUP(Belegerfassung!L5793,Abfrage!$A$2:$C$19,2,),VLOOKUP(Belegerfassung!L5793,Abfrage!$A$2:$C$19,3,)),"")))</f>
        <v/>
      </c>
      <c r="G5785" t="str">
        <f t="shared" si="270"/>
        <v/>
      </c>
      <c r="H5785" s="31" t="str">
        <f>IF(A5785&lt;&gt;"",-Belegerfassung!J5793+Belegerfassung!K5793,"")</f>
        <v/>
      </c>
      <c r="I5785" s="49" t="str">
        <f>IFERROR(IF(H5785&lt;&gt;"",Belegerfassung!L5793*100,""),IF(OR(Belegerfassung!L5793="Leistung EU - Erlöse",Belegerfassung!L5793="Lieferungen EU-Erlöse",Belegerfassung!L5793="EUST",Belegerfassung!L5793="Bauleistungen 20%")=TRUE,"",MID(Belegerfassung!L5793,4,2)))</f>
        <v/>
      </c>
      <c r="J5785" s="6" t="str">
        <f>IF(A5785&lt;&gt;"",LEFT(Belegerfassung!D5793,40),"")</f>
        <v/>
      </c>
      <c r="K5785" t="str">
        <f>IF(A5785&lt;&gt;"",VLOOKUP(D5785,Abfrage!$F$2:$G$21,2,FALSE),"")</f>
        <v/>
      </c>
      <c r="L5785" s="6" t="str">
        <f>IF(Belegerfassung!H5793&lt;&gt;"",Belegerfassung!H5793,"")</f>
        <v/>
      </c>
      <c r="M5785" t="str">
        <f>IFERROR(IF(Belegerfassung!E5793&lt;&gt;"",VLOOKUP(Belegerfassung!E5793,Abfrage!$L$2:$M$15,2,),""),"")</f>
        <v/>
      </c>
      <c r="N5785" t="str">
        <f t="shared" si="271"/>
        <v/>
      </c>
      <c r="O5785" t="str">
        <f t="shared" si="272"/>
        <v/>
      </c>
      <c r="P5785" t="str">
        <f>IF(Belegerfassung!G5793&lt;&gt;"",CONCATENATE(Belegerfassung!G5793,".pdf"),"")</f>
        <v/>
      </c>
    </row>
    <row r="5786" spans="1:16">
      <c r="A5786" t="str">
        <f>IF(Belegerfassung!C5794&lt;&gt;"",0,"")</f>
        <v/>
      </c>
      <c r="B5786" t="str">
        <f>IFERROR(VLOOKUP(Belegerfassung!I5794,Konten!A:D,2,FALSE),"")</f>
        <v/>
      </c>
      <c r="C5786" t="str">
        <f>IF(A5786&lt;&gt;"",TEXT(Belegerfassung!C5794,"TT.MM.JJJJ"),"")</f>
        <v/>
      </c>
      <c r="D5786" t="str">
        <f>IFERROR(VLOOKUP(Belegerfassung!A5794,Abfrage!$E$2:$F$20,2,FALSE),"")</f>
        <v/>
      </c>
      <c r="E5786" t="str">
        <f>IF(A5786&lt;&gt;"",Belegerfassung!B5794,"")</f>
        <v/>
      </c>
      <c r="F5786" t="str">
        <f>IF(Belegerfassung!L5794="","",IF(Belegerfassung!L5794&lt;&gt;"",IF(Belegerfassung!L5794&lt;&gt;"",IF(Belegerfassung!J5794&lt;&gt;0,VLOOKUP(Belegerfassung!L5794,Abfrage!$A$2:$C$19,2,),VLOOKUP(Belegerfassung!L5794,Abfrage!$A$2:$C$19,3,)),"")))</f>
        <v/>
      </c>
      <c r="G5786" t="str">
        <f t="shared" si="270"/>
        <v/>
      </c>
      <c r="H5786" s="31" t="str">
        <f>IF(A5786&lt;&gt;"",-Belegerfassung!J5794+Belegerfassung!K5794,"")</f>
        <v/>
      </c>
      <c r="I5786" s="49" t="str">
        <f>IFERROR(IF(H5786&lt;&gt;"",Belegerfassung!L5794*100,""),IF(OR(Belegerfassung!L5794="Leistung EU - Erlöse",Belegerfassung!L5794="Lieferungen EU-Erlöse",Belegerfassung!L5794="EUST",Belegerfassung!L5794="Bauleistungen 20%")=TRUE,"",MID(Belegerfassung!L5794,4,2)))</f>
        <v/>
      </c>
      <c r="J5786" s="6" t="str">
        <f>IF(A5786&lt;&gt;"",LEFT(Belegerfassung!D5794,40),"")</f>
        <v/>
      </c>
      <c r="K5786" t="str">
        <f>IF(A5786&lt;&gt;"",VLOOKUP(D5786,Abfrage!$F$2:$G$21,2,FALSE),"")</f>
        <v/>
      </c>
      <c r="L5786" s="6" t="str">
        <f>IF(Belegerfassung!H5794&lt;&gt;"",Belegerfassung!H5794,"")</f>
        <v/>
      </c>
      <c r="M5786" t="str">
        <f>IFERROR(IF(Belegerfassung!E5794&lt;&gt;"",VLOOKUP(Belegerfassung!E5794,Abfrage!$L$2:$M$15,2,),""),"")</f>
        <v/>
      </c>
      <c r="N5786" t="str">
        <f t="shared" si="271"/>
        <v/>
      </c>
      <c r="O5786" t="str">
        <f t="shared" si="272"/>
        <v/>
      </c>
      <c r="P5786" t="str">
        <f>IF(Belegerfassung!G5794&lt;&gt;"",CONCATENATE(Belegerfassung!G5794,".pdf"),"")</f>
        <v/>
      </c>
    </row>
    <row r="5787" spans="1:16">
      <c r="A5787" t="str">
        <f>IF(Belegerfassung!C5795&lt;&gt;"",0,"")</f>
        <v/>
      </c>
      <c r="B5787" t="str">
        <f>IFERROR(VLOOKUP(Belegerfassung!I5795,Konten!A:D,2,FALSE),"")</f>
        <v/>
      </c>
      <c r="C5787" t="str">
        <f>IF(A5787&lt;&gt;"",TEXT(Belegerfassung!C5795,"TT.MM.JJJJ"),"")</f>
        <v/>
      </c>
      <c r="D5787" t="str">
        <f>IFERROR(VLOOKUP(Belegerfassung!A5795,Abfrage!$E$2:$F$20,2,FALSE),"")</f>
        <v/>
      </c>
      <c r="E5787" t="str">
        <f>IF(A5787&lt;&gt;"",Belegerfassung!B5795,"")</f>
        <v/>
      </c>
      <c r="F5787" t="str">
        <f>IF(Belegerfassung!L5795="","",IF(Belegerfassung!L5795&lt;&gt;"",IF(Belegerfassung!L5795&lt;&gt;"",IF(Belegerfassung!J5795&lt;&gt;0,VLOOKUP(Belegerfassung!L5795,Abfrage!$A$2:$C$19,2,),VLOOKUP(Belegerfassung!L5795,Abfrage!$A$2:$C$19,3,)),"")))</f>
        <v/>
      </c>
      <c r="G5787" t="str">
        <f t="shared" si="270"/>
        <v/>
      </c>
      <c r="H5787" s="31" t="str">
        <f>IF(A5787&lt;&gt;"",-Belegerfassung!J5795+Belegerfassung!K5795,"")</f>
        <v/>
      </c>
      <c r="I5787" s="49" t="str">
        <f>IFERROR(IF(H5787&lt;&gt;"",Belegerfassung!L5795*100,""),IF(OR(Belegerfassung!L5795="Leistung EU - Erlöse",Belegerfassung!L5795="Lieferungen EU-Erlöse",Belegerfassung!L5795="EUST",Belegerfassung!L5795="Bauleistungen 20%")=TRUE,"",MID(Belegerfassung!L5795,4,2)))</f>
        <v/>
      </c>
      <c r="J5787" s="6" t="str">
        <f>IF(A5787&lt;&gt;"",LEFT(Belegerfassung!D5795,40),"")</f>
        <v/>
      </c>
      <c r="K5787" t="str">
        <f>IF(A5787&lt;&gt;"",VLOOKUP(D5787,Abfrage!$F$2:$G$21,2,FALSE),"")</f>
        <v/>
      </c>
      <c r="L5787" s="6" t="str">
        <f>IF(Belegerfassung!H5795&lt;&gt;"",Belegerfassung!H5795,"")</f>
        <v/>
      </c>
      <c r="M5787" t="str">
        <f>IFERROR(IF(Belegerfassung!E5795&lt;&gt;"",VLOOKUP(Belegerfassung!E5795,Abfrage!$L$2:$M$15,2,),""),"")</f>
        <v/>
      </c>
      <c r="N5787" t="str">
        <f t="shared" si="271"/>
        <v/>
      </c>
      <c r="O5787" t="str">
        <f t="shared" si="272"/>
        <v/>
      </c>
      <c r="P5787" t="str">
        <f>IF(Belegerfassung!G5795&lt;&gt;"",CONCATENATE(Belegerfassung!G5795,".pdf"),"")</f>
        <v/>
      </c>
    </row>
    <row r="5788" spans="1:16">
      <c r="A5788" t="str">
        <f>IF(Belegerfassung!C5796&lt;&gt;"",0,"")</f>
        <v/>
      </c>
      <c r="B5788" t="str">
        <f>IFERROR(VLOOKUP(Belegerfassung!I5796,Konten!A:D,2,FALSE),"")</f>
        <v/>
      </c>
      <c r="C5788" t="str">
        <f>IF(A5788&lt;&gt;"",TEXT(Belegerfassung!C5796,"TT.MM.JJJJ"),"")</f>
        <v/>
      </c>
      <c r="D5788" t="str">
        <f>IFERROR(VLOOKUP(Belegerfassung!A5796,Abfrage!$E$2:$F$20,2,FALSE),"")</f>
        <v/>
      </c>
      <c r="E5788" t="str">
        <f>IF(A5788&lt;&gt;"",Belegerfassung!B5796,"")</f>
        <v/>
      </c>
      <c r="F5788" t="str">
        <f>IF(Belegerfassung!L5796="","",IF(Belegerfassung!L5796&lt;&gt;"",IF(Belegerfassung!L5796&lt;&gt;"",IF(Belegerfassung!J5796&lt;&gt;0,VLOOKUP(Belegerfassung!L5796,Abfrage!$A$2:$C$19,2,),VLOOKUP(Belegerfassung!L5796,Abfrage!$A$2:$C$19,3,)),"")))</f>
        <v/>
      </c>
      <c r="G5788" t="str">
        <f t="shared" si="270"/>
        <v/>
      </c>
      <c r="H5788" s="31" t="str">
        <f>IF(A5788&lt;&gt;"",-Belegerfassung!J5796+Belegerfassung!K5796,"")</f>
        <v/>
      </c>
      <c r="I5788" s="49" t="str">
        <f>IFERROR(IF(H5788&lt;&gt;"",Belegerfassung!L5796*100,""),IF(OR(Belegerfassung!L5796="Leistung EU - Erlöse",Belegerfassung!L5796="Lieferungen EU-Erlöse",Belegerfassung!L5796="EUST",Belegerfassung!L5796="Bauleistungen 20%")=TRUE,"",MID(Belegerfassung!L5796,4,2)))</f>
        <v/>
      </c>
      <c r="J5788" s="6" t="str">
        <f>IF(A5788&lt;&gt;"",LEFT(Belegerfassung!D5796,40),"")</f>
        <v/>
      </c>
      <c r="K5788" t="str">
        <f>IF(A5788&lt;&gt;"",VLOOKUP(D5788,Abfrage!$F$2:$G$21,2,FALSE),"")</f>
        <v/>
      </c>
      <c r="L5788" s="6" t="str">
        <f>IF(Belegerfassung!H5796&lt;&gt;"",Belegerfassung!H5796,"")</f>
        <v/>
      </c>
      <c r="M5788" t="str">
        <f>IFERROR(IF(Belegerfassung!E5796&lt;&gt;"",VLOOKUP(Belegerfassung!E5796,Abfrage!$L$2:$M$15,2,),""),"")</f>
        <v/>
      </c>
      <c r="N5788" t="str">
        <f t="shared" si="271"/>
        <v/>
      </c>
      <c r="O5788" t="str">
        <f t="shared" si="272"/>
        <v/>
      </c>
      <c r="P5788" t="str">
        <f>IF(Belegerfassung!G5796&lt;&gt;"",CONCATENATE(Belegerfassung!G5796,".pdf"),"")</f>
        <v/>
      </c>
    </row>
    <row r="5789" spans="1:16">
      <c r="A5789" t="str">
        <f>IF(Belegerfassung!C5797&lt;&gt;"",0,"")</f>
        <v/>
      </c>
      <c r="B5789" t="str">
        <f>IFERROR(VLOOKUP(Belegerfassung!I5797,Konten!A:D,2,FALSE),"")</f>
        <v/>
      </c>
      <c r="C5789" t="str">
        <f>IF(A5789&lt;&gt;"",TEXT(Belegerfassung!C5797,"TT.MM.JJJJ"),"")</f>
        <v/>
      </c>
      <c r="D5789" t="str">
        <f>IFERROR(VLOOKUP(Belegerfassung!A5797,Abfrage!$E$2:$F$20,2,FALSE),"")</f>
        <v/>
      </c>
      <c r="E5789" t="str">
        <f>IF(A5789&lt;&gt;"",Belegerfassung!B5797,"")</f>
        <v/>
      </c>
      <c r="F5789" t="str">
        <f>IF(Belegerfassung!L5797="","",IF(Belegerfassung!L5797&lt;&gt;"",IF(Belegerfassung!L5797&lt;&gt;"",IF(Belegerfassung!J5797&lt;&gt;0,VLOOKUP(Belegerfassung!L5797,Abfrage!$A$2:$C$19,2,),VLOOKUP(Belegerfassung!L5797,Abfrage!$A$2:$C$19,3,)),"")))</f>
        <v/>
      </c>
      <c r="G5789" t="str">
        <f t="shared" si="270"/>
        <v/>
      </c>
      <c r="H5789" s="31" t="str">
        <f>IF(A5789&lt;&gt;"",-Belegerfassung!J5797+Belegerfassung!K5797,"")</f>
        <v/>
      </c>
      <c r="I5789" s="49" t="str">
        <f>IFERROR(IF(H5789&lt;&gt;"",Belegerfassung!L5797*100,""),IF(OR(Belegerfassung!L5797="Leistung EU - Erlöse",Belegerfassung!L5797="Lieferungen EU-Erlöse",Belegerfassung!L5797="EUST",Belegerfassung!L5797="Bauleistungen 20%")=TRUE,"",MID(Belegerfassung!L5797,4,2)))</f>
        <v/>
      </c>
      <c r="J5789" s="6" t="str">
        <f>IF(A5789&lt;&gt;"",LEFT(Belegerfassung!D5797,40),"")</f>
        <v/>
      </c>
      <c r="K5789" t="str">
        <f>IF(A5789&lt;&gt;"",VLOOKUP(D5789,Abfrage!$F$2:$G$21,2,FALSE),"")</f>
        <v/>
      </c>
      <c r="L5789" s="6" t="str">
        <f>IF(Belegerfassung!H5797&lt;&gt;"",Belegerfassung!H5797,"")</f>
        <v/>
      </c>
      <c r="M5789" t="str">
        <f>IFERROR(IF(Belegerfassung!E5797&lt;&gt;"",VLOOKUP(Belegerfassung!E5797,Abfrage!$L$2:$M$15,2,),""),"")</f>
        <v/>
      </c>
      <c r="N5789" t="str">
        <f t="shared" si="271"/>
        <v/>
      </c>
      <c r="O5789" t="str">
        <f t="shared" si="272"/>
        <v/>
      </c>
      <c r="P5789" t="str">
        <f>IF(Belegerfassung!G5797&lt;&gt;"",CONCATENATE(Belegerfassung!G5797,".pdf"),"")</f>
        <v/>
      </c>
    </row>
    <row r="5790" spans="1:16">
      <c r="A5790" t="str">
        <f>IF(Belegerfassung!C5798&lt;&gt;"",0,"")</f>
        <v/>
      </c>
      <c r="B5790" t="str">
        <f>IFERROR(VLOOKUP(Belegerfassung!I5798,Konten!A:D,2,FALSE),"")</f>
        <v/>
      </c>
      <c r="C5790" t="str">
        <f>IF(A5790&lt;&gt;"",TEXT(Belegerfassung!C5798,"TT.MM.JJJJ"),"")</f>
        <v/>
      </c>
      <c r="D5790" t="str">
        <f>IFERROR(VLOOKUP(Belegerfassung!A5798,Abfrage!$E$2:$F$20,2,FALSE),"")</f>
        <v/>
      </c>
      <c r="E5790" t="str">
        <f>IF(A5790&lt;&gt;"",Belegerfassung!B5798,"")</f>
        <v/>
      </c>
      <c r="F5790" t="str">
        <f>IF(Belegerfassung!L5798="","",IF(Belegerfassung!L5798&lt;&gt;"",IF(Belegerfassung!L5798&lt;&gt;"",IF(Belegerfassung!J5798&lt;&gt;0,VLOOKUP(Belegerfassung!L5798,Abfrage!$A$2:$C$19,2,),VLOOKUP(Belegerfassung!L5798,Abfrage!$A$2:$C$19,3,)),"")))</f>
        <v/>
      </c>
      <c r="G5790" t="str">
        <f t="shared" si="270"/>
        <v/>
      </c>
      <c r="H5790" s="31" t="str">
        <f>IF(A5790&lt;&gt;"",-Belegerfassung!J5798+Belegerfassung!K5798,"")</f>
        <v/>
      </c>
      <c r="I5790" s="49" t="str">
        <f>IFERROR(IF(H5790&lt;&gt;"",Belegerfassung!L5798*100,""),IF(OR(Belegerfassung!L5798="Leistung EU - Erlöse",Belegerfassung!L5798="Lieferungen EU-Erlöse",Belegerfassung!L5798="EUST",Belegerfassung!L5798="Bauleistungen 20%")=TRUE,"",MID(Belegerfassung!L5798,4,2)))</f>
        <v/>
      </c>
      <c r="J5790" s="6" t="str">
        <f>IF(A5790&lt;&gt;"",LEFT(Belegerfassung!D5798,40),"")</f>
        <v/>
      </c>
      <c r="K5790" t="str">
        <f>IF(A5790&lt;&gt;"",VLOOKUP(D5790,Abfrage!$F$2:$G$21,2,FALSE),"")</f>
        <v/>
      </c>
      <c r="L5790" s="6" t="str">
        <f>IF(Belegerfassung!H5798&lt;&gt;"",Belegerfassung!H5798,"")</f>
        <v/>
      </c>
      <c r="M5790" t="str">
        <f>IFERROR(IF(Belegerfassung!E5798&lt;&gt;"",VLOOKUP(Belegerfassung!E5798,Abfrage!$L$2:$M$15,2,),""),"")</f>
        <v/>
      </c>
      <c r="N5790" t="str">
        <f t="shared" si="271"/>
        <v/>
      </c>
      <c r="O5790" t="str">
        <f t="shared" si="272"/>
        <v/>
      </c>
      <c r="P5790" t="str">
        <f>IF(Belegerfassung!G5798&lt;&gt;"",CONCATENATE(Belegerfassung!G5798,".pdf"),"")</f>
        <v/>
      </c>
    </row>
    <row r="5791" spans="1:16">
      <c r="A5791" t="str">
        <f>IF(Belegerfassung!C5799&lt;&gt;"",0,"")</f>
        <v/>
      </c>
      <c r="B5791" t="str">
        <f>IFERROR(VLOOKUP(Belegerfassung!I5799,Konten!A:D,2,FALSE),"")</f>
        <v/>
      </c>
      <c r="C5791" t="str">
        <f>IF(A5791&lt;&gt;"",TEXT(Belegerfassung!C5799,"TT.MM.JJJJ"),"")</f>
        <v/>
      </c>
      <c r="D5791" t="str">
        <f>IFERROR(VLOOKUP(Belegerfassung!A5799,Abfrage!$E$2:$F$20,2,FALSE),"")</f>
        <v/>
      </c>
      <c r="E5791" t="str">
        <f>IF(A5791&lt;&gt;"",Belegerfassung!B5799,"")</f>
        <v/>
      </c>
      <c r="F5791" t="str">
        <f>IF(Belegerfassung!L5799="","",IF(Belegerfassung!L5799&lt;&gt;"",IF(Belegerfassung!L5799&lt;&gt;"",IF(Belegerfassung!J5799&lt;&gt;0,VLOOKUP(Belegerfassung!L5799,Abfrage!$A$2:$C$19,2,),VLOOKUP(Belegerfassung!L5799,Abfrage!$A$2:$C$19,3,)),"")))</f>
        <v/>
      </c>
      <c r="G5791" t="str">
        <f t="shared" si="270"/>
        <v/>
      </c>
      <c r="H5791" s="31" t="str">
        <f>IF(A5791&lt;&gt;"",-Belegerfassung!J5799+Belegerfassung!K5799,"")</f>
        <v/>
      </c>
      <c r="I5791" s="49" t="str">
        <f>IFERROR(IF(H5791&lt;&gt;"",Belegerfassung!L5799*100,""),IF(OR(Belegerfassung!L5799="Leistung EU - Erlöse",Belegerfassung!L5799="Lieferungen EU-Erlöse",Belegerfassung!L5799="EUST",Belegerfassung!L5799="Bauleistungen 20%")=TRUE,"",MID(Belegerfassung!L5799,4,2)))</f>
        <v/>
      </c>
      <c r="J5791" s="6" t="str">
        <f>IF(A5791&lt;&gt;"",LEFT(Belegerfassung!D5799,40),"")</f>
        <v/>
      </c>
      <c r="K5791" t="str">
        <f>IF(A5791&lt;&gt;"",VLOOKUP(D5791,Abfrage!$F$2:$G$21,2,FALSE),"")</f>
        <v/>
      </c>
      <c r="L5791" s="6" t="str">
        <f>IF(Belegerfassung!H5799&lt;&gt;"",Belegerfassung!H5799,"")</f>
        <v/>
      </c>
      <c r="M5791" t="str">
        <f>IFERROR(IF(Belegerfassung!E5799&lt;&gt;"",VLOOKUP(Belegerfassung!E5799,Abfrage!$L$2:$M$15,2,),""),"")</f>
        <v/>
      </c>
      <c r="N5791" t="str">
        <f t="shared" si="271"/>
        <v/>
      </c>
      <c r="O5791" t="str">
        <f t="shared" si="272"/>
        <v/>
      </c>
      <c r="P5791" t="str">
        <f>IF(Belegerfassung!G5799&lt;&gt;"",CONCATENATE(Belegerfassung!G5799,".pdf"),"")</f>
        <v/>
      </c>
    </row>
    <row r="5792" spans="1:16">
      <c r="A5792" t="str">
        <f>IF(Belegerfassung!C5800&lt;&gt;"",0,"")</f>
        <v/>
      </c>
      <c r="B5792" t="str">
        <f>IFERROR(VLOOKUP(Belegerfassung!I5800,Konten!A:D,2,FALSE),"")</f>
        <v/>
      </c>
      <c r="C5792" t="str">
        <f>IF(A5792&lt;&gt;"",TEXT(Belegerfassung!C5800,"TT.MM.JJJJ"),"")</f>
        <v/>
      </c>
      <c r="D5792" t="str">
        <f>IFERROR(VLOOKUP(Belegerfassung!A5800,Abfrage!$E$2:$F$20,2,FALSE),"")</f>
        <v/>
      </c>
      <c r="E5792" t="str">
        <f>IF(A5792&lt;&gt;"",Belegerfassung!B5800,"")</f>
        <v/>
      </c>
      <c r="F5792" t="str">
        <f>IF(Belegerfassung!L5800="","",IF(Belegerfassung!L5800&lt;&gt;"",IF(Belegerfassung!L5800&lt;&gt;"",IF(Belegerfassung!J5800&lt;&gt;0,VLOOKUP(Belegerfassung!L5800,Abfrage!$A$2:$C$19,2,),VLOOKUP(Belegerfassung!L5800,Abfrage!$A$2:$C$19,3,)),"")))</f>
        <v/>
      </c>
      <c r="G5792" t="str">
        <f t="shared" si="270"/>
        <v/>
      </c>
      <c r="H5792" s="31" t="str">
        <f>IF(A5792&lt;&gt;"",-Belegerfassung!J5800+Belegerfassung!K5800,"")</f>
        <v/>
      </c>
      <c r="I5792" s="49" t="str">
        <f>IFERROR(IF(H5792&lt;&gt;"",Belegerfassung!L5800*100,""),IF(OR(Belegerfassung!L5800="Leistung EU - Erlöse",Belegerfassung!L5800="Lieferungen EU-Erlöse",Belegerfassung!L5800="EUST",Belegerfassung!L5800="Bauleistungen 20%")=TRUE,"",MID(Belegerfassung!L5800,4,2)))</f>
        <v/>
      </c>
      <c r="J5792" s="6" t="str">
        <f>IF(A5792&lt;&gt;"",LEFT(Belegerfassung!D5800,40),"")</f>
        <v/>
      </c>
      <c r="K5792" t="str">
        <f>IF(A5792&lt;&gt;"",VLOOKUP(D5792,Abfrage!$F$2:$G$21,2,FALSE),"")</f>
        <v/>
      </c>
      <c r="L5792" s="6" t="str">
        <f>IF(Belegerfassung!H5800&lt;&gt;"",Belegerfassung!H5800,"")</f>
        <v/>
      </c>
      <c r="M5792" t="str">
        <f>IFERROR(IF(Belegerfassung!E5800&lt;&gt;"",VLOOKUP(Belegerfassung!E5800,Abfrage!$L$2:$M$15,2,),""),"")</f>
        <v/>
      </c>
      <c r="N5792" t="str">
        <f t="shared" si="271"/>
        <v/>
      </c>
      <c r="O5792" t="str">
        <f t="shared" si="272"/>
        <v/>
      </c>
      <c r="P5792" t="str">
        <f>IF(Belegerfassung!G5800&lt;&gt;"",CONCATENATE(Belegerfassung!G5800,".pdf"),"")</f>
        <v/>
      </c>
    </row>
    <row r="5793" spans="1:16">
      <c r="A5793" t="str">
        <f>IF(Belegerfassung!C5801&lt;&gt;"",0,"")</f>
        <v/>
      </c>
      <c r="B5793" t="str">
        <f>IFERROR(VLOOKUP(Belegerfassung!I5801,Konten!A:D,2,FALSE),"")</f>
        <v/>
      </c>
      <c r="C5793" t="str">
        <f>IF(A5793&lt;&gt;"",TEXT(Belegerfassung!C5801,"TT.MM.JJJJ"),"")</f>
        <v/>
      </c>
      <c r="D5793" t="str">
        <f>IFERROR(VLOOKUP(Belegerfassung!A5801,Abfrage!$E$2:$F$20,2,FALSE),"")</f>
        <v/>
      </c>
      <c r="E5793" t="str">
        <f>IF(A5793&lt;&gt;"",Belegerfassung!B5801,"")</f>
        <v/>
      </c>
      <c r="F5793" t="str">
        <f>IF(Belegerfassung!L5801="","",IF(Belegerfassung!L5801&lt;&gt;"",IF(Belegerfassung!L5801&lt;&gt;"",IF(Belegerfassung!J5801&lt;&gt;0,VLOOKUP(Belegerfassung!L5801,Abfrage!$A$2:$C$19,2,),VLOOKUP(Belegerfassung!L5801,Abfrage!$A$2:$C$19,3,)),"")))</f>
        <v/>
      </c>
      <c r="G5793" t="str">
        <f t="shared" si="270"/>
        <v/>
      </c>
      <c r="H5793" s="31" t="str">
        <f>IF(A5793&lt;&gt;"",-Belegerfassung!J5801+Belegerfassung!K5801,"")</f>
        <v/>
      </c>
      <c r="I5793" s="49" t="str">
        <f>IFERROR(IF(H5793&lt;&gt;"",Belegerfassung!L5801*100,""),IF(OR(Belegerfassung!L5801="Leistung EU - Erlöse",Belegerfassung!L5801="Lieferungen EU-Erlöse",Belegerfassung!L5801="EUST",Belegerfassung!L5801="Bauleistungen 20%")=TRUE,"",MID(Belegerfassung!L5801,4,2)))</f>
        <v/>
      </c>
      <c r="J5793" s="6" t="str">
        <f>IF(A5793&lt;&gt;"",LEFT(Belegerfassung!D5801,40),"")</f>
        <v/>
      </c>
      <c r="K5793" t="str">
        <f>IF(A5793&lt;&gt;"",VLOOKUP(D5793,Abfrage!$F$2:$G$21,2,FALSE),"")</f>
        <v/>
      </c>
      <c r="L5793" s="6" t="str">
        <f>IF(Belegerfassung!H5801&lt;&gt;"",Belegerfassung!H5801,"")</f>
        <v/>
      </c>
      <c r="M5793" t="str">
        <f>IFERROR(IF(Belegerfassung!E5801&lt;&gt;"",VLOOKUP(Belegerfassung!E5801,Abfrage!$L$2:$M$15,2,),""),"")</f>
        <v/>
      </c>
      <c r="N5793" t="str">
        <f t="shared" si="271"/>
        <v/>
      </c>
      <c r="O5793" t="str">
        <f t="shared" si="272"/>
        <v/>
      </c>
      <c r="P5793" t="str">
        <f>IF(Belegerfassung!G5801&lt;&gt;"",CONCATENATE(Belegerfassung!G5801,".pdf"),"")</f>
        <v/>
      </c>
    </row>
    <row r="5794" spans="1:16">
      <c r="A5794" t="str">
        <f>IF(Belegerfassung!C5802&lt;&gt;"",0,"")</f>
        <v/>
      </c>
      <c r="B5794" t="str">
        <f>IFERROR(VLOOKUP(Belegerfassung!I5802,Konten!A:D,2,FALSE),"")</f>
        <v/>
      </c>
      <c r="C5794" t="str">
        <f>IF(A5794&lt;&gt;"",TEXT(Belegerfassung!C5802,"TT.MM.JJJJ"),"")</f>
        <v/>
      </c>
      <c r="D5794" t="str">
        <f>IFERROR(VLOOKUP(Belegerfassung!A5802,Abfrage!$E$2:$F$20,2,FALSE),"")</f>
        <v/>
      </c>
      <c r="E5794" t="str">
        <f>IF(A5794&lt;&gt;"",Belegerfassung!B5802,"")</f>
        <v/>
      </c>
      <c r="F5794" t="str">
        <f>IF(Belegerfassung!L5802="","",IF(Belegerfassung!L5802&lt;&gt;"",IF(Belegerfassung!L5802&lt;&gt;"",IF(Belegerfassung!J5802&lt;&gt;0,VLOOKUP(Belegerfassung!L5802,Abfrage!$A$2:$C$19,2,),VLOOKUP(Belegerfassung!L5802,Abfrage!$A$2:$C$19,3,)),"")))</f>
        <v/>
      </c>
      <c r="G5794" t="str">
        <f t="shared" si="270"/>
        <v/>
      </c>
      <c r="H5794" s="31" t="str">
        <f>IF(A5794&lt;&gt;"",-Belegerfassung!J5802+Belegerfassung!K5802,"")</f>
        <v/>
      </c>
      <c r="I5794" s="49" t="str">
        <f>IFERROR(IF(H5794&lt;&gt;"",Belegerfassung!L5802*100,""),IF(OR(Belegerfassung!L5802="Leistung EU - Erlöse",Belegerfassung!L5802="Lieferungen EU-Erlöse",Belegerfassung!L5802="EUST",Belegerfassung!L5802="Bauleistungen 20%")=TRUE,"",MID(Belegerfassung!L5802,4,2)))</f>
        <v/>
      </c>
      <c r="J5794" s="6" t="str">
        <f>IF(A5794&lt;&gt;"",LEFT(Belegerfassung!D5802,40),"")</f>
        <v/>
      </c>
      <c r="K5794" t="str">
        <f>IF(A5794&lt;&gt;"",VLOOKUP(D5794,Abfrage!$F$2:$G$21,2,FALSE),"")</f>
        <v/>
      </c>
      <c r="L5794" s="6" t="str">
        <f>IF(Belegerfassung!H5802&lt;&gt;"",Belegerfassung!H5802,"")</f>
        <v/>
      </c>
      <c r="M5794" t="str">
        <f>IFERROR(IF(Belegerfassung!E5802&lt;&gt;"",VLOOKUP(Belegerfassung!E5802,Abfrage!$L$2:$M$15,2,),""),"")</f>
        <v/>
      </c>
      <c r="N5794" t="str">
        <f t="shared" si="271"/>
        <v/>
      </c>
      <c r="O5794" t="str">
        <f t="shared" si="272"/>
        <v/>
      </c>
      <c r="P5794" t="str">
        <f>IF(Belegerfassung!G5802&lt;&gt;"",CONCATENATE(Belegerfassung!G5802,".pdf"),"")</f>
        <v/>
      </c>
    </row>
    <row r="5795" spans="1:16">
      <c r="A5795" t="str">
        <f>IF(Belegerfassung!C5803&lt;&gt;"",0,"")</f>
        <v/>
      </c>
      <c r="B5795" t="str">
        <f>IFERROR(VLOOKUP(Belegerfassung!I5803,Konten!A:D,2,FALSE),"")</f>
        <v/>
      </c>
      <c r="C5795" t="str">
        <f>IF(A5795&lt;&gt;"",TEXT(Belegerfassung!C5803,"TT.MM.JJJJ"),"")</f>
        <v/>
      </c>
      <c r="D5795" t="str">
        <f>IFERROR(VLOOKUP(Belegerfassung!A5803,Abfrage!$E$2:$F$20,2,FALSE),"")</f>
        <v/>
      </c>
      <c r="E5795" t="str">
        <f>IF(A5795&lt;&gt;"",Belegerfassung!B5803,"")</f>
        <v/>
      </c>
      <c r="F5795" t="str">
        <f>IF(Belegerfassung!L5803="","",IF(Belegerfassung!L5803&lt;&gt;"",IF(Belegerfassung!L5803&lt;&gt;"",IF(Belegerfassung!J5803&lt;&gt;0,VLOOKUP(Belegerfassung!L5803,Abfrage!$A$2:$C$19,2,),VLOOKUP(Belegerfassung!L5803,Abfrage!$A$2:$C$19,3,)),"")))</f>
        <v/>
      </c>
      <c r="G5795" t="str">
        <f t="shared" si="270"/>
        <v/>
      </c>
      <c r="H5795" s="31" t="str">
        <f>IF(A5795&lt;&gt;"",-Belegerfassung!J5803+Belegerfassung!K5803,"")</f>
        <v/>
      </c>
      <c r="I5795" s="49" t="str">
        <f>IFERROR(IF(H5795&lt;&gt;"",Belegerfassung!L5803*100,""),IF(OR(Belegerfassung!L5803="Leistung EU - Erlöse",Belegerfassung!L5803="Lieferungen EU-Erlöse",Belegerfassung!L5803="EUST",Belegerfassung!L5803="Bauleistungen 20%")=TRUE,"",MID(Belegerfassung!L5803,4,2)))</f>
        <v/>
      </c>
      <c r="J5795" s="6" t="str">
        <f>IF(A5795&lt;&gt;"",LEFT(Belegerfassung!D5803,40),"")</f>
        <v/>
      </c>
      <c r="K5795" t="str">
        <f>IF(A5795&lt;&gt;"",VLOOKUP(D5795,Abfrage!$F$2:$G$21,2,FALSE),"")</f>
        <v/>
      </c>
      <c r="L5795" s="6" t="str">
        <f>IF(Belegerfassung!H5803&lt;&gt;"",Belegerfassung!H5803,"")</f>
        <v/>
      </c>
      <c r="M5795" t="str">
        <f>IFERROR(IF(Belegerfassung!E5803&lt;&gt;"",VLOOKUP(Belegerfassung!E5803,Abfrage!$L$2:$M$15,2,),""),"")</f>
        <v/>
      </c>
      <c r="N5795" t="str">
        <f t="shared" si="271"/>
        <v/>
      </c>
      <c r="O5795" t="str">
        <f t="shared" si="272"/>
        <v/>
      </c>
      <c r="P5795" t="str">
        <f>IF(Belegerfassung!G5803&lt;&gt;"",CONCATENATE(Belegerfassung!G5803,".pdf"),"")</f>
        <v/>
      </c>
    </row>
    <row r="5796" spans="1:16">
      <c r="A5796" t="str">
        <f>IF(Belegerfassung!C5804&lt;&gt;"",0,"")</f>
        <v/>
      </c>
      <c r="B5796" t="str">
        <f>IFERROR(VLOOKUP(Belegerfassung!I5804,Konten!A:D,2,FALSE),"")</f>
        <v/>
      </c>
      <c r="C5796" t="str">
        <f>IF(A5796&lt;&gt;"",TEXT(Belegerfassung!C5804,"TT.MM.JJJJ"),"")</f>
        <v/>
      </c>
      <c r="D5796" t="str">
        <f>IFERROR(VLOOKUP(Belegerfassung!A5804,Abfrage!$E$2:$F$20,2,FALSE),"")</f>
        <v/>
      </c>
      <c r="E5796" t="str">
        <f>IF(A5796&lt;&gt;"",Belegerfassung!B5804,"")</f>
        <v/>
      </c>
      <c r="F5796" t="str">
        <f>IF(Belegerfassung!L5804="","",IF(Belegerfassung!L5804&lt;&gt;"",IF(Belegerfassung!L5804&lt;&gt;"",IF(Belegerfassung!J5804&lt;&gt;0,VLOOKUP(Belegerfassung!L5804,Abfrage!$A$2:$C$19,2,),VLOOKUP(Belegerfassung!L5804,Abfrage!$A$2:$C$19,3,)),"")))</f>
        <v/>
      </c>
      <c r="G5796" t="str">
        <f t="shared" si="270"/>
        <v/>
      </c>
      <c r="H5796" s="31" t="str">
        <f>IF(A5796&lt;&gt;"",-Belegerfassung!J5804+Belegerfassung!K5804,"")</f>
        <v/>
      </c>
      <c r="I5796" s="49" t="str">
        <f>IFERROR(IF(H5796&lt;&gt;"",Belegerfassung!L5804*100,""),IF(OR(Belegerfassung!L5804="Leistung EU - Erlöse",Belegerfassung!L5804="Lieferungen EU-Erlöse",Belegerfassung!L5804="EUST",Belegerfassung!L5804="Bauleistungen 20%")=TRUE,"",MID(Belegerfassung!L5804,4,2)))</f>
        <v/>
      </c>
      <c r="J5796" s="6" t="str">
        <f>IF(A5796&lt;&gt;"",LEFT(Belegerfassung!D5804,40),"")</f>
        <v/>
      </c>
      <c r="K5796" t="str">
        <f>IF(A5796&lt;&gt;"",VLOOKUP(D5796,Abfrage!$F$2:$G$21,2,FALSE),"")</f>
        <v/>
      </c>
      <c r="L5796" s="6" t="str">
        <f>IF(Belegerfassung!H5804&lt;&gt;"",Belegerfassung!H5804,"")</f>
        <v/>
      </c>
      <c r="M5796" t="str">
        <f>IFERROR(IF(Belegerfassung!E5804&lt;&gt;"",VLOOKUP(Belegerfassung!E5804,Abfrage!$L$2:$M$15,2,),""),"")</f>
        <v/>
      </c>
      <c r="N5796" t="str">
        <f t="shared" si="271"/>
        <v/>
      </c>
      <c r="O5796" t="str">
        <f t="shared" si="272"/>
        <v/>
      </c>
      <c r="P5796" t="str">
        <f>IF(Belegerfassung!G5804&lt;&gt;"",CONCATENATE(Belegerfassung!G5804,".pdf"),"")</f>
        <v/>
      </c>
    </row>
    <row r="5797" spans="1:16">
      <c r="A5797" t="str">
        <f>IF(Belegerfassung!C5805&lt;&gt;"",0,"")</f>
        <v/>
      </c>
      <c r="B5797" t="str">
        <f>IFERROR(VLOOKUP(Belegerfassung!I5805,Konten!A:D,2,FALSE),"")</f>
        <v/>
      </c>
      <c r="C5797" t="str">
        <f>IF(A5797&lt;&gt;"",TEXT(Belegerfassung!C5805,"TT.MM.JJJJ"),"")</f>
        <v/>
      </c>
      <c r="D5797" t="str">
        <f>IFERROR(VLOOKUP(Belegerfassung!A5805,Abfrage!$E$2:$F$20,2,FALSE),"")</f>
        <v/>
      </c>
      <c r="E5797" t="str">
        <f>IF(A5797&lt;&gt;"",Belegerfassung!B5805,"")</f>
        <v/>
      </c>
      <c r="F5797" t="str">
        <f>IF(Belegerfassung!L5805="","",IF(Belegerfassung!L5805&lt;&gt;"",IF(Belegerfassung!L5805&lt;&gt;"",IF(Belegerfassung!J5805&lt;&gt;0,VLOOKUP(Belegerfassung!L5805,Abfrage!$A$2:$C$19,2,),VLOOKUP(Belegerfassung!L5805,Abfrage!$A$2:$C$19,3,)),"")))</f>
        <v/>
      </c>
      <c r="G5797" t="str">
        <f t="shared" si="270"/>
        <v/>
      </c>
      <c r="H5797" s="31" t="str">
        <f>IF(A5797&lt;&gt;"",-Belegerfassung!J5805+Belegerfassung!K5805,"")</f>
        <v/>
      </c>
      <c r="I5797" s="49" t="str">
        <f>IFERROR(IF(H5797&lt;&gt;"",Belegerfassung!L5805*100,""),IF(OR(Belegerfassung!L5805="Leistung EU - Erlöse",Belegerfassung!L5805="Lieferungen EU-Erlöse",Belegerfassung!L5805="EUST",Belegerfassung!L5805="Bauleistungen 20%")=TRUE,"",MID(Belegerfassung!L5805,4,2)))</f>
        <v/>
      </c>
      <c r="J5797" s="6" t="str">
        <f>IF(A5797&lt;&gt;"",LEFT(Belegerfassung!D5805,40),"")</f>
        <v/>
      </c>
      <c r="K5797" t="str">
        <f>IF(A5797&lt;&gt;"",VLOOKUP(D5797,Abfrage!$F$2:$G$21,2,FALSE),"")</f>
        <v/>
      </c>
      <c r="L5797" s="6" t="str">
        <f>IF(Belegerfassung!H5805&lt;&gt;"",Belegerfassung!H5805,"")</f>
        <v/>
      </c>
      <c r="M5797" t="str">
        <f>IFERROR(IF(Belegerfassung!E5805&lt;&gt;"",VLOOKUP(Belegerfassung!E5805,Abfrage!$L$2:$M$15,2,),""),"")</f>
        <v/>
      </c>
      <c r="N5797" t="str">
        <f t="shared" si="271"/>
        <v/>
      </c>
      <c r="O5797" t="str">
        <f t="shared" si="272"/>
        <v/>
      </c>
      <c r="P5797" t="str">
        <f>IF(Belegerfassung!G5805&lt;&gt;"",CONCATENATE(Belegerfassung!G5805,".pdf"),"")</f>
        <v/>
      </c>
    </row>
    <row r="5798" spans="1:16">
      <c r="A5798" t="str">
        <f>IF(Belegerfassung!C5806&lt;&gt;"",0,"")</f>
        <v/>
      </c>
      <c r="B5798" t="str">
        <f>IFERROR(VLOOKUP(Belegerfassung!I5806,Konten!A:D,2,FALSE),"")</f>
        <v/>
      </c>
      <c r="C5798" t="str">
        <f>IF(A5798&lt;&gt;"",TEXT(Belegerfassung!C5806,"TT.MM.JJJJ"),"")</f>
        <v/>
      </c>
      <c r="D5798" t="str">
        <f>IFERROR(VLOOKUP(Belegerfassung!A5806,Abfrage!$E$2:$F$20,2,FALSE),"")</f>
        <v/>
      </c>
      <c r="E5798" t="str">
        <f>IF(A5798&lt;&gt;"",Belegerfassung!B5806,"")</f>
        <v/>
      </c>
      <c r="F5798" t="str">
        <f>IF(Belegerfassung!L5806="","",IF(Belegerfassung!L5806&lt;&gt;"",IF(Belegerfassung!L5806&lt;&gt;"",IF(Belegerfassung!J5806&lt;&gt;0,VLOOKUP(Belegerfassung!L5806,Abfrage!$A$2:$C$19,2,),VLOOKUP(Belegerfassung!L5806,Abfrage!$A$2:$C$19,3,)),"")))</f>
        <v/>
      </c>
      <c r="G5798" t="str">
        <f t="shared" si="270"/>
        <v/>
      </c>
      <c r="H5798" s="31" t="str">
        <f>IF(A5798&lt;&gt;"",-Belegerfassung!J5806+Belegerfassung!K5806,"")</f>
        <v/>
      </c>
      <c r="I5798" s="49" t="str">
        <f>IFERROR(IF(H5798&lt;&gt;"",Belegerfassung!L5806*100,""),IF(OR(Belegerfassung!L5806="Leistung EU - Erlöse",Belegerfassung!L5806="Lieferungen EU-Erlöse",Belegerfassung!L5806="EUST",Belegerfassung!L5806="Bauleistungen 20%")=TRUE,"",MID(Belegerfassung!L5806,4,2)))</f>
        <v/>
      </c>
      <c r="J5798" s="6" t="str">
        <f>IF(A5798&lt;&gt;"",LEFT(Belegerfassung!D5806,40),"")</f>
        <v/>
      </c>
      <c r="K5798" t="str">
        <f>IF(A5798&lt;&gt;"",VLOOKUP(D5798,Abfrage!$F$2:$G$21,2,FALSE),"")</f>
        <v/>
      </c>
      <c r="L5798" s="6" t="str">
        <f>IF(Belegerfassung!H5806&lt;&gt;"",Belegerfassung!H5806,"")</f>
        <v/>
      </c>
      <c r="M5798" t="str">
        <f>IFERROR(IF(Belegerfassung!E5806&lt;&gt;"",VLOOKUP(Belegerfassung!E5806,Abfrage!$L$2:$M$15,2,),""),"")</f>
        <v/>
      </c>
      <c r="N5798" t="str">
        <f t="shared" si="271"/>
        <v/>
      </c>
      <c r="O5798" t="str">
        <f t="shared" si="272"/>
        <v/>
      </c>
      <c r="P5798" t="str">
        <f>IF(Belegerfassung!G5806&lt;&gt;"",CONCATENATE(Belegerfassung!G5806,".pdf"),"")</f>
        <v/>
      </c>
    </row>
    <row r="5799" spans="1:16">
      <c r="A5799" t="str">
        <f>IF(Belegerfassung!C5807&lt;&gt;"",0,"")</f>
        <v/>
      </c>
      <c r="B5799" t="str">
        <f>IFERROR(VLOOKUP(Belegerfassung!I5807,Konten!A:D,2,FALSE),"")</f>
        <v/>
      </c>
      <c r="C5799" t="str">
        <f>IF(A5799&lt;&gt;"",TEXT(Belegerfassung!C5807,"TT.MM.JJJJ"),"")</f>
        <v/>
      </c>
      <c r="D5799" t="str">
        <f>IFERROR(VLOOKUP(Belegerfassung!A5807,Abfrage!$E$2:$F$20,2,FALSE),"")</f>
        <v/>
      </c>
      <c r="E5799" t="str">
        <f>IF(A5799&lt;&gt;"",Belegerfassung!B5807,"")</f>
        <v/>
      </c>
      <c r="F5799" t="str">
        <f>IF(Belegerfassung!L5807="","",IF(Belegerfassung!L5807&lt;&gt;"",IF(Belegerfassung!L5807&lt;&gt;"",IF(Belegerfassung!J5807&lt;&gt;0,VLOOKUP(Belegerfassung!L5807,Abfrage!$A$2:$C$19,2,),VLOOKUP(Belegerfassung!L5807,Abfrage!$A$2:$C$19,3,)),"")))</f>
        <v/>
      </c>
      <c r="G5799" t="str">
        <f t="shared" si="270"/>
        <v/>
      </c>
      <c r="H5799" s="31" t="str">
        <f>IF(A5799&lt;&gt;"",-Belegerfassung!J5807+Belegerfassung!K5807,"")</f>
        <v/>
      </c>
      <c r="I5799" s="49" t="str">
        <f>IFERROR(IF(H5799&lt;&gt;"",Belegerfassung!L5807*100,""),IF(OR(Belegerfassung!L5807="Leistung EU - Erlöse",Belegerfassung!L5807="Lieferungen EU-Erlöse",Belegerfassung!L5807="EUST",Belegerfassung!L5807="Bauleistungen 20%")=TRUE,"",MID(Belegerfassung!L5807,4,2)))</f>
        <v/>
      </c>
      <c r="J5799" s="6" t="str">
        <f>IF(A5799&lt;&gt;"",LEFT(Belegerfassung!D5807,40),"")</f>
        <v/>
      </c>
      <c r="K5799" t="str">
        <f>IF(A5799&lt;&gt;"",VLOOKUP(D5799,Abfrage!$F$2:$G$21,2,FALSE),"")</f>
        <v/>
      </c>
      <c r="L5799" s="6" t="str">
        <f>IF(Belegerfassung!H5807&lt;&gt;"",Belegerfassung!H5807,"")</f>
        <v/>
      </c>
      <c r="M5799" t="str">
        <f>IFERROR(IF(Belegerfassung!E5807&lt;&gt;"",VLOOKUP(Belegerfassung!E5807,Abfrage!$L$2:$M$15,2,),""),"")</f>
        <v/>
      </c>
      <c r="N5799" t="str">
        <f t="shared" si="271"/>
        <v/>
      </c>
      <c r="O5799" t="str">
        <f t="shared" si="272"/>
        <v/>
      </c>
      <c r="P5799" t="str">
        <f>IF(Belegerfassung!G5807&lt;&gt;"",CONCATENATE(Belegerfassung!G5807,".pdf"),"")</f>
        <v/>
      </c>
    </row>
    <row r="5800" spans="1:16">
      <c r="A5800" t="str">
        <f>IF(Belegerfassung!C5808&lt;&gt;"",0,"")</f>
        <v/>
      </c>
      <c r="B5800" t="str">
        <f>IFERROR(VLOOKUP(Belegerfassung!I5808,Konten!A:D,2,FALSE),"")</f>
        <v/>
      </c>
      <c r="C5800" t="str">
        <f>IF(A5800&lt;&gt;"",TEXT(Belegerfassung!C5808,"TT.MM.JJJJ"),"")</f>
        <v/>
      </c>
      <c r="D5800" t="str">
        <f>IFERROR(VLOOKUP(Belegerfassung!A5808,Abfrage!$E$2:$F$20,2,FALSE),"")</f>
        <v/>
      </c>
      <c r="E5800" t="str">
        <f>IF(A5800&lt;&gt;"",Belegerfassung!B5808,"")</f>
        <v/>
      </c>
      <c r="F5800" t="str">
        <f>IF(Belegerfassung!L5808="","",IF(Belegerfassung!L5808&lt;&gt;"",IF(Belegerfassung!L5808&lt;&gt;"",IF(Belegerfassung!J5808&lt;&gt;0,VLOOKUP(Belegerfassung!L5808,Abfrage!$A$2:$C$19,2,),VLOOKUP(Belegerfassung!L5808,Abfrage!$A$2:$C$19,3,)),"")))</f>
        <v/>
      </c>
      <c r="G5800" t="str">
        <f t="shared" si="270"/>
        <v/>
      </c>
      <c r="H5800" s="31" t="str">
        <f>IF(A5800&lt;&gt;"",-Belegerfassung!J5808+Belegerfassung!K5808,"")</f>
        <v/>
      </c>
      <c r="I5800" s="49" t="str">
        <f>IFERROR(IF(H5800&lt;&gt;"",Belegerfassung!L5808*100,""),IF(OR(Belegerfassung!L5808="Leistung EU - Erlöse",Belegerfassung!L5808="Lieferungen EU-Erlöse",Belegerfassung!L5808="EUST",Belegerfassung!L5808="Bauleistungen 20%")=TRUE,"",MID(Belegerfassung!L5808,4,2)))</f>
        <v/>
      </c>
      <c r="J5800" s="6" t="str">
        <f>IF(A5800&lt;&gt;"",LEFT(Belegerfassung!D5808,40),"")</f>
        <v/>
      </c>
      <c r="K5800" t="str">
        <f>IF(A5800&lt;&gt;"",VLOOKUP(D5800,Abfrage!$F$2:$G$21,2,FALSE),"")</f>
        <v/>
      </c>
      <c r="L5800" s="6" t="str">
        <f>IF(Belegerfassung!H5808&lt;&gt;"",Belegerfassung!H5808,"")</f>
        <v/>
      </c>
      <c r="M5800" t="str">
        <f>IFERROR(IF(Belegerfassung!E5808&lt;&gt;"",VLOOKUP(Belegerfassung!E5808,Abfrage!$L$2:$M$15,2,),""),"")</f>
        <v/>
      </c>
      <c r="N5800" t="str">
        <f t="shared" si="271"/>
        <v/>
      </c>
      <c r="O5800" t="str">
        <f t="shared" si="272"/>
        <v/>
      </c>
      <c r="P5800" t="str">
        <f>IF(Belegerfassung!G5808&lt;&gt;"",CONCATENATE(Belegerfassung!G5808,".pdf"),"")</f>
        <v/>
      </c>
    </row>
    <row r="5801" spans="1:16">
      <c r="A5801" t="str">
        <f>IF(Belegerfassung!C5809&lt;&gt;"",0,"")</f>
        <v/>
      </c>
      <c r="B5801" t="str">
        <f>IFERROR(VLOOKUP(Belegerfassung!I5809,Konten!A:D,2,FALSE),"")</f>
        <v/>
      </c>
      <c r="C5801" t="str">
        <f>IF(A5801&lt;&gt;"",TEXT(Belegerfassung!C5809,"TT.MM.JJJJ"),"")</f>
        <v/>
      </c>
      <c r="D5801" t="str">
        <f>IFERROR(VLOOKUP(Belegerfassung!A5809,Abfrage!$E$2:$F$20,2,FALSE),"")</f>
        <v/>
      </c>
      <c r="E5801" t="str">
        <f>IF(A5801&lt;&gt;"",Belegerfassung!B5809,"")</f>
        <v/>
      </c>
      <c r="F5801" t="str">
        <f>IF(Belegerfassung!L5809="","",IF(Belegerfassung!L5809&lt;&gt;"",IF(Belegerfassung!L5809&lt;&gt;"",IF(Belegerfassung!J5809&lt;&gt;0,VLOOKUP(Belegerfassung!L5809,Abfrage!$A$2:$C$19,2,),VLOOKUP(Belegerfassung!L5809,Abfrage!$A$2:$C$19,3,)),"")))</f>
        <v/>
      </c>
      <c r="G5801" t="str">
        <f t="shared" si="270"/>
        <v/>
      </c>
      <c r="H5801" s="31" t="str">
        <f>IF(A5801&lt;&gt;"",-Belegerfassung!J5809+Belegerfassung!K5809,"")</f>
        <v/>
      </c>
      <c r="I5801" s="49" t="str">
        <f>IFERROR(IF(H5801&lt;&gt;"",Belegerfassung!L5809*100,""),IF(OR(Belegerfassung!L5809="Leistung EU - Erlöse",Belegerfassung!L5809="Lieferungen EU-Erlöse",Belegerfassung!L5809="EUST",Belegerfassung!L5809="Bauleistungen 20%")=TRUE,"",MID(Belegerfassung!L5809,4,2)))</f>
        <v/>
      </c>
      <c r="J5801" s="6" t="str">
        <f>IF(A5801&lt;&gt;"",LEFT(Belegerfassung!D5809,40),"")</f>
        <v/>
      </c>
      <c r="K5801" t="str">
        <f>IF(A5801&lt;&gt;"",VLOOKUP(D5801,Abfrage!$F$2:$G$21,2,FALSE),"")</f>
        <v/>
      </c>
      <c r="L5801" s="6" t="str">
        <f>IF(Belegerfassung!H5809&lt;&gt;"",Belegerfassung!H5809,"")</f>
        <v/>
      </c>
      <c r="M5801" t="str">
        <f>IFERROR(IF(Belegerfassung!E5809&lt;&gt;"",VLOOKUP(Belegerfassung!E5809,Abfrage!$L$2:$M$15,2,),""),"")</f>
        <v/>
      </c>
      <c r="N5801" t="str">
        <f t="shared" si="271"/>
        <v/>
      </c>
      <c r="O5801" t="str">
        <f t="shared" si="272"/>
        <v/>
      </c>
      <c r="P5801" t="str">
        <f>IF(Belegerfassung!G5809&lt;&gt;"",CONCATENATE(Belegerfassung!G5809,".pdf"),"")</f>
        <v/>
      </c>
    </row>
    <row r="5802" spans="1:16">
      <c r="A5802" t="str">
        <f>IF(Belegerfassung!C5810&lt;&gt;"",0,"")</f>
        <v/>
      </c>
      <c r="B5802" t="str">
        <f>IFERROR(VLOOKUP(Belegerfassung!I5810,Konten!A:D,2,FALSE),"")</f>
        <v/>
      </c>
      <c r="C5802" t="str">
        <f>IF(A5802&lt;&gt;"",TEXT(Belegerfassung!C5810,"TT.MM.JJJJ"),"")</f>
        <v/>
      </c>
      <c r="D5802" t="str">
        <f>IFERROR(VLOOKUP(Belegerfassung!A5810,Abfrage!$E$2:$F$20,2,FALSE),"")</f>
        <v/>
      </c>
      <c r="E5802" t="str">
        <f>IF(A5802&lt;&gt;"",Belegerfassung!B5810,"")</f>
        <v/>
      </c>
      <c r="F5802" t="str">
        <f>IF(Belegerfassung!L5810="","",IF(Belegerfassung!L5810&lt;&gt;"",IF(Belegerfassung!L5810&lt;&gt;"",IF(Belegerfassung!J5810&lt;&gt;0,VLOOKUP(Belegerfassung!L5810,Abfrage!$A$2:$C$19,2,),VLOOKUP(Belegerfassung!L5810,Abfrage!$A$2:$C$19,3,)),"")))</f>
        <v/>
      </c>
      <c r="G5802" t="str">
        <f t="shared" si="270"/>
        <v/>
      </c>
      <c r="H5802" s="31" t="str">
        <f>IF(A5802&lt;&gt;"",-Belegerfassung!J5810+Belegerfassung!K5810,"")</f>
        <v/>
      </c>
      <c r="I5802" s="49" t="str">
        <f>IFERROR(IF(H5802&lt;&gt;"",Belegerfassung!L5810*100,""),IF(OR(Belegerfassung!L5810="Leistung EU - Erlöse",Belegerfassung!L5810="Lieferungen EU-Erlöse",Belegerfassung!L5810="EUST",Belegerfassung!L5810="Bauleistungen 20%")=TRUE,"",MID(Belegerfassung!L5810,4,2)))</f>
        <v/>
      </c>
      <c r="J5802" s="6" t="str">
        <f>IF(A5802&lt;&gt;"",LEFT(Belegerfassung!D5810,40),"")</f>
        <v/>
      </c>
      <c r="K5802" t="str">
        <f>IF(A5802&lt;&gt;"",VLOOKUP(D5802,Abfrage!$F$2:$G$21,2,FALSE),"")</f>
        <v/>
      </c>
      <c r="L5802" s="6" t="str">
        <f>IF(Belegerfassung!H5810&lt;&gt;"",Belegerfassung!H5810,"")</f>
        <v/>
      </c>
      <c r="M5802" t="str">
        <f>IFERROR(IF(Belegerfassung!E5810&lt;&gt;"",VLOOKUP(Belegerfassung!E5810,Abfrage!$L$2:$M$15,2,),""),"")</f>
        <v/>
      </c>
      <c r="N5802" t="str">
        <f t="shared" si="271"/>
        <v/>
      </c>
      <c r="O5802" t="str">
        <f t="shared" si="272"/>
        <v/>
      </c>
      <c r="P5802" t="str">
        <f>IF(Belegerfassung!G5810&lt;&gt;"",CONCATENATE(Belegerfassung!G5810,".pdf"),"")</f>
        <v/>
      </c>
    </row>
    <row r="5803" spans="1:16">
      <c r="A5803" t="str">
        <f>IF(Belegerfassung!C5811&lt;&gt;"",0,"")</f>
        <v/>
      </c>
      <c r="B5803" t="str">
        <f>IFERROR(VLOOKUP(Belegerfassung!I5811,Konten!A:D,2,FALSE),"")</f>
        <v/>
      </c>
      <c r="C5803" t="str">
        <f>IF(A5803&lt;&gt;"",TEXT(Belegerfassung!C5811,"TT.MM.JJJJ"),"")</f>
        <v/>
      </c>
      <c r="D5803" t="str">
        <f>IFERROR(VLOOKUP(Belegerfassung!A5811,Abfrage!$E$2:$F$20,2,FALSE),"")</f>
        <v/>
      </c>
      <c r="E5803" t="str">
        <f>IF(A5803&lt;&gt;"",Belegerfassung!B5811,"")</f>
        <v/>
      </c>
      <c r="F5803" t="str">
        <f>IF(Belegerfassung!L5811="","",IF(Belegerfassung!L5811&lt;&gt;"",IF(Belegerfassung!L5811&lt;&gt;"",IF(Belegerfassung!J5811&lt;&gt;0,VLOOKUP(Belegerfassung!L5811,Abfrage!$A$2:$C$19,2,),VLOOKUP(Belegerfassung!L5811,Abfrage!$A$2:$C$19,3,)),"")))</f>
        <v/>
      </c>
      <c r="G5803" t="str">
        <f t="shared" si="270"/>
        <v/>
      </c>
      <c r="H5803" s="31" t="str">
        <f>IF(A5803&lt;&gt;"",-Belegerfassung!J5811+Belegerfassung!K5811,"")</f>
        <v/>
      </c>
      <c r="I5803" s="49" t="str">
        <f>IFERROR(IF(H5803&lt;&gt;"",Belegerfassung!L5811*100,""),IF(OR(Belegerfassung!L5811="Leistung EU - Erlöse",Belegerfassung!L5811="Lieferungen EU-Erlöse",Belegerfassung!L5811="EUST",Belegerfassung!L5811="Bauleistungen 20%")=TRUE,"",MID(Belegerfassung!L5811,4,2)))</f>
        <v/>
      </c>
      <c r="J5803" s="6" t="str">
        <f>IF(A5803&lt;&gt;"",LEFT(Belegerfassung!D5811,40),"")</f>
        <v/>
      </c>
      <c r="K5803" t="str">
        <f>IF(A5803&lt;&gt;"",VLOOKUP(D5803,Abfrage!$F$2:$G$21,2,FALSE),"")</f>
        <v/>
      </c>
      <c r="L5803" s="6" t="str">
        <f>IF(Belegerfassung!H5811&lt;&gt;"",Belegerfassung!H5811,"")</f>
        <v/>
      </c>
      <c r="M5803" t="str">
        <f>IFERROR(IF(Belegerfassung!E5811&lt;&gt;"",VLOOKUP(Belegerfassung!E5811,Abfrage!$L$2:$M$15,2,),""),"")</f>
        <v/>
      </c>
      <c r="N5803" t="str">
        <f t="shared" si="271"/>
        <v/>
      </c>
      <c r="O5803" t="str">
        <f t="shared" si="272"/>
        <v/>
      </c>
      <c r="P5803" t="str">
        <f>IF(Belegerfassung!G5811&lt;&gt;"",CONCATENATE(Belegerfassung!G5811,".pdf"),"")</f>
        <v/>
      </c>
    </row>
    <row r="5804" spans="1:16">
      <c r="A5804" t="str">
        <f>IF(Belegerfassung!C5812&lt;&gt;"",0,"")</f>
        <v/>
      </c>
      <c r="B5804" t="str">
        <f>IFERROR(VLOOKUP(Belegerfassung!I5812,Konten!A:D,2,FALSE),"")</f>
        <v/>
      </c>
      <c r="C5804" t="str">
        <f>IF(A5804&lt;&gt;"",TEXT(Belegerfassung!C5812,"TT.MM.JJJJ"),"")</f>
        <v/>
      </c>
      <c r="D5804" t="str">
        <f>IFERROR(VLOOKUP(Belegerfassung!A5812,Abfrage!$E$2:$F$20,2,FALSE),"")</f>
        <v/>
      </c>
      <c r="E5804" t="str">
        <f>IF(A5804&lt;&gt;"",Belegerfassung!B5812,"")</f>
        <v/>
      </c>
      <c r="F5804" t="str">
        <f>IF(Belegerfassung!L5812="","",IF(Belegerfassung!L5812&lt;&gt;"",IF(Belegerfassung!L5812&lt;&gt;"",IF(Belegerfassung!J5812&lt;&gt;0,VLOOKUP(Belegerfassung!L5812,Abfrage!$A$2:$C$19,2,),VLOOKUP(Belegerfassung!L5812,Abfrage!$A$2:$C$19,3,)),"")))</f>
        <v/>
      </c>
      <c r="G5804" t="str">
        <f t="shared" si="270"/>
        <v/>
      </c>
      <c r="H5804" s="31" t="str">
        <f>IF(A5804&lt;&gt;"",-Belegerfassung!J5812+Belegerfassung!K5812,"")</f>
        <v/>
      </c>
      <c r="I5804" s="49" t="str">
        <f>IFERROR(IF(H5804&lt;&gt;"",Belegerfassung!L5812*100,""),IF(OR(Belegerfassung!L5812="Leistung EU - Erlöse",Belegerfassung!L5812="Lieferungen EU-Erlöse",Belegerfassung!L5812="EUST",Belegerfassung!L5812="Bauleistungen 20%")=TRUE,"",MID(Belegerfassung!L5812,4,2)))</f>
        <v/>
      </c>
      <c r="J5804" s="6" t="str">
        <f>IF(A5804&lt;&gt;"",LEFT(Belegerfassung!D5812,40),"")</f>
        <v/>
      </c>
      <c r="K5804" t="str">
        <f>IF(A5804&lt;&gt;"",VLOOKUP(D5804,Abfrage!$F$2:$G$21,2,FALSE),"")</f>
        <v/>
      </c>
      <c r="L5804" s="6" t="str">
        <f>IF(Belegerfassung!H5812&lt;&gt;"",Belegerfassung!H5812,"")</f>
        <v/>
      </c>
      <c r="M5804" t="str">
        <f>IFERROR(IF(Belegerfassung!E5812&lt;&gt;"",VLOOKUP(Belegerfassung!E5812,Abfrage!$L$2:$M$15,2,),""),"")</f>
        <v/>
      </c>
      <c r="N5804" t="str">
        <f t="shared" si="271"/>
        <v/>
      </c>
      <c r="O5804" t="str">
        <f t="shared" si="272"/>
        <v/>
      </c>
      <c r="P5804" t="str">
        <f>IF(Belegerfassung!G5812&lt;&gt;"",CONCATENATE(Belegerfassung!G5812,".pdf"),"")</f>
        <v/>
      </c>
    </row>
    <row r="5805" spans="1:16">
      <c r="A5805" t="str">
        <f>IF(Belegerfassung!C5813&lt;&gt;"",0,"")</f>
        <v/>
      </c>
      <c r="B5805" t="str">
        <f>IFERROR(VLOOKUP(Belegerfassung!I5813,Konten!A:D,2,FALSE),"")</f>
        <v/>
      </c>
      <c r="C5805" t="str">
        <f>IF(A5805&lt;&gt;"",TEXT(Belegerfassung!C5813,"TT.MM.JJJJ"),"")</f>
        <v/>
      </c>
      <c r="D5805" t="str">
        <f>IFERROR(VLOOKUP(Belegerfassung!A5813,Abfrage!$E$2:$F$20,2,FALSE),"")</f>
        <v/>
      </c>
      <c r="E5805" t="str">
        <f>IF(A5805&lt;&gt;"",Belegerfassung!B5813,"")</f>
        <v/>
      </c>
      <c r="F5805" t="str">
        <f>IF(Belegerfassung!L5813="","",IF(Belegerfassung!L5813&lt;&gt;"",IF(Belegerfassung!L5813&lt;&gt;"",IF(Belegerfassung!J5813&lt;&gt;0,VLOOKUP(Belegerfassung!L5813,Abfrage!$A$2:$C$19,2,),VLOOKUP(Belegerfassung!L5813,Abfrage!$A$2:$C$19,3,)),"")))</f>
        <v/>
      </c>
      <c r="G5805" t="str">
        <f t="shared" si="270"/>
        <v/>
      </c>
      <c r="H5805" s="31" t="str">
        <f>IF(A5805&lt;&gt;"",-Belegerfassung!J5813+Belegerfassung!K5813,"")</f>
        <v/>
      </c>
      <c r="I5805" s="49" t="str">
        <f>IFERROR(IF(H5805&lt;&gt;"",Belegerfassung!L5813*100,""),IF(OR(Belegerfassung!L5813="Leistung EU - Erlöse",Belegerfassung!L5813="Lieferungen EU-Erlöse",Belegerfassung!L5813="EUST",Belegerfassung!L5813="Bauleistungen 20%")=TRUE,"",MID(Belegerfassung!L5813,4,2)))</f>
        <v/>
      </c>
      <c r="J5805" s="6" t="str">
        <f>IF(A5805&lt;&gt;"",LEFT(Belegerfassung!D5813,40),"")</f>
        <v/>
      </c>
      <c r="K5805" t="str">
        <f>IF(A5805&lt;&gt;"",VLOOKUP(D5805,Abfrage!$F$2:$G$21,2,FALSE),"")</f>
        <v/>
      </c>
      <c r="L5805" s="6" t="str">
        <f>IF(Belegerfassung!H5813&lt;&gt;"",Belegerfassung!H5813,"")</f>
        <v/>
      </c>
      <c r="M5805" t="str">
        <f>IFERROR(IF(Belegerfassung!E5813&lt;&gt;"",VLOOKUP(Belegerfassung!E5813,Abfrage!$L$2:$M$15,2,),""),"")</f>
        <v/>
      </c>
      <c r="N5805" t="str">
        <f t="shared" si="271"/>
        <v/>
      </c>
      <c r="O5805" t="str">
        <f t="shared" si="272"/>
        <v/>
      </c>
      <c r="P5805" t="str">
        <f>IF(Belegerfassung!G5813&lt;&gt;"",CONCATENATE(Belegerfassung!G5813,".pdf"),"")</f>
        <v/>
      </c>
    </row>
    <row r="5806" spans="1:16">
      <c r="A5806" t="str">
        <f>IF(Belegerfassung!C5814&lt;&gt;"",0,"")</f>
        <v/>
      </c>
      <c r="B5806" t="str">
        <f>IFERROR(VLOOKUP(Belegerfassung!I5814,Konten!A:D,2,FALSE),"")</f>
        <v/>
      </c>
      <c r="C5806" t="str">
        <f>IF(A5806&lt;&gt;"",TEXT(Belegerfassung!C5814,"TT.MM.JJJJ"),"")</f>
        <v/>
      </c>
      <c r="D5806" t="str">
        <f>IFERROR(VLOOKUP(Belegerfassung!A5814,Abfrage!$E$2:$F$20,2,FALSE),"")</f>
        <v/>
      </c>
      <c r="E5806" t="str">
        <f>IF(A5806&lt;&gt;"",Belegerfassung!B5814,"")</f>
        <v/>
      </c>
      <c r="F5806" t="str">
        <f>IF(Belegerfassung!L5814="","",IF(Belegerfassung!L5814&lt;&gt;"",IF(Belegerfassung!L5814&lt;&gt;"",IF(Belegerfassung!J5814&lt;&gt;0,VLOOKUP(Belegerfassung!L5814,Abfrage!$A$2:$C$19,2,),VLOOKUP(Belegerfassung!L5814,Abfrage!$A$2:$C$19,3,)),"")))</f>
        <v/>
      </c>
      <c r="G5806" t="str">
        <f t="shared" si="270"/>
        <v/>
      </c>
      <c r="H5806" s="31" t="str">
        <f>IF(A5806&lt;&gt;"",-Belegerfassung!J5814+Belegerfassung!K5814,"")</f>
        <v/>
      </c>
      <c r="I5806" s="49" t="str">
        <f>IFERROR(IF(H5806&lt;&gt;"",Belegerfassung!L5814*100,""),IF(OR(Belegerfassung!L5814="Leistung EU - Erlöse",Belegerfassung!L5814="Lieferungen EU-Erlöse",Belegerfassung!L5814="EUST",Belegerfassung!L5814="Bauleistungen 20%")=TRUE,"",MID(Belegerfassung!L5814,4,2)))</f>
        <v/>
      </c>
      <c r="J5806" s="6" t="str">
        <f>IF(A5806&lt;&gt;"",LEFT(Belegerfassung!D5814,40),"")</f>
        <v/>
      </c>
      <c r="K5806" t="str">
        <f>IF(A5806&lt;&gt;"",VLOOKUP(D5806,Abfrage!$F$2:$G$21,2,FALSE),"")</f>
        <v/>
      </c>
      <c r="L5806" s="6" t="str">
        <f>IF(Belegerfassung!H5814&lt;&gt;"",Belegerfassung!H5814,"")</f>
        <v/>
      </c>
      <c r="M5806" t="str">
        <f>IFERROR(IF(Belegerfassung!E5814&lt;&gt;"",VLOOKUP(Belegerfassung!E5814,Abfrage!$L$2:$M$15,2,),""),"")</f>
        <v/>
      </c>
      <c r="N5806" t="str">
        <f t="shared" si="271"/>
        <v/>
      </c>
      <c r="O5806" t="str">
        <f t="shared" si="272"/>
        <v/>
      </c>
      <c r="P5806" t="str">
        <f>IF(Belegerfassung!G5814&lt;&gt;"",CONCATENATE(Belegerfassung!G5814,".pdf"),"")</f>
        <v/>
      </c>
    </row>
    <row r="5807" spans="1:16">
      <c r="A5807" t="str">
        <f>IF(Belegerfassung!C5815&lt;&gt;"",0,"")</f>
        <v/>
      </c>
      <c r="B5807" t="str">
        <f>IFERROR(VLOOKUP(Belegerfassung!I5815,Konten!A:D,2,FALSE),"")</f>
        <v/>
      </c>
      <c r="C5807" t="str">
        <f>IF(A5807&lt;&gt;"",TEXT(Belegerfassung!C5815,"TT.MM.JJJJ"),"")</f>
        <v/>
      </c>
      <c r="D5807" t="str">
        <f>IFERROR(VLOOKUP(Belegerfassung!A5815,Abfrage!$E$2:$F$20,2,FALSE),"")</f>
        <v/>
      </c>
      <c r="E5807" t="str">
        <f>IF(A5807&lt;&gt;"",Belegerfassung!B5815,"")</f>
        <v/>
      </c>
      <c r="F5807" t="str">
        <f>IF(Belegerfassung!L5815="","",IF(Belegerfassung!L5815&lt;&gt;"",IF(Belegerfassung!L5815&lt;&gt;"",IF(Belegerfassung!J5815&lt;&gt;0,VLOOKUP(Belegerfassung!L5815,Abfrage!$A$2:$C$19,2,),VLOOKUP(Belegerfassung!L5815,Abfrage!$A$2:$C$19,3,)),"")))</f>
        <v/>
      </c>
      <c r="G5807" t="str">
        <f t="shared" si="270"/>
        <v/>
      </c>
      <c r="H5807" s="31" t="str">
        <f>IF(A5807&lt;&gt;"",-Belegerfassung!J5815+Belegerfassung!K5815,"")</f>
        <v/>
      </c>
      <c r="I5807" s="49" t="str">
        <f>IFERROR(IF(H5807&lt;&gt;"",Belegerfassung!L5815*100,""),IF(OR(Belegerfassung!L5815="Leistung EU - Erlöse",Belegerfassung!L5815="Lieferungen EU-Erlöse",Belegerfassung!L5815="EUST",Belegerfassung!L5815="Bauleistungen 20%")=TRUE,"",MID(Belegerfassung!L5815,4,2)))</f>
        <v/>
      </c>
      <c r="J5807" s="6" t="str">
        <f>IF(A5807&lt;&gt;"",LEFT(Belegerfassung!D5815,40),"")</f>
        <v/>
      </c>
      <c r="K5807" t="str">
        <f>IF(A5807&lt;&gt;"",VLOOKUP(D5807,Abfrage!$F$2:$G$21,2,FALSE),"")</f>
        <v/>
      </c>
      <c r="L5807" s="6" t="str">
        <f>IF(Belegerfassung!H5815&lt;&gt;"",Belegerfassung!H5815,"")</f>
        <v/>
      </c>
      <c r="M5807" t="str">
        <f>IFERROR(IF(Belegerfassung!E5815&lt;&gt;"",VLOOKUP(Belegerfassung!E5815,Abfrage!$L$2:$M$15,2,),""),"")</f>
        <v/>
      </c>
      <c r="N5807" t="str">
        <f t="shared" si="271"/>
        <v/>
      </c>
      <c r="O5807" t="str">
        <f t="shared" si="272"/>
        <v/>
      </c>
      <c r="P5807" t="str">
        <f>IF(Belegerfassung!G5815&lt;&gt;"",CONCATENATE(Belegerfassung!G5815,".pdf"),"")</f>
        <v/>
      </c>
    </row>
    <row r="5808" spans="1:16">
      <c r="A5808" t="str">
        <f>IF(Belegerfassung!C5816&lt;&gt;"",0,"")</f>
        <v/>
      </c>
      <c r="B5808" t="str">
        <f>IFERROR(VLOOKUP(Belegerfassung!I5816,Konten!A:D,2,FALSE),"")</f>
        <v/>
      </c>
      <c r="C5808" t="str">
        <f>IF(A5808&lt;&gt;"",TEXT(Belegerfassung!C5816,"TT.MM.JJJJ"),"")</f>
        <v/>
      </c>
      <c r="D5808" t="str">
        <f>IFERROR(VLOOKUP(Belegerfassung!A5816,Abfrage!$E$2:$F$20,2,FALSE),"")</f>
        <v/>
      </c>
      <c r="E5808" t="str">
        <f>IF(A5808&lt;&gt;"",Belegerfassung!B5816,"")</f>
        <v/>
      </c>
      <c r="F5808" t="str">
        <f>IF(Belegerfassung!L5816="","",IF(Belegerfassung!L5816&lt;&gt;"",IF(Belegerfassung!L5816&lt;&gt;"",IF(Belegerfassung!J5816&lt;&gt;0,VLOOKUP(Belegerfassung!L5816,Abfrage!$A$2:$C$19,2,),VLOOKUP(Belegerfassung!L5816,Abfrage!$A$2:$C$19,3,)),"")))</f>
        <v/>
      </c>
      <c r="G5808" t="str">
        <f t="shared" si="270"/>
        <v/>
      </c>
      <c r="H5808" s="31" t="str">
        <f>IF(A5808&lt;&gt;"",-Belegerfassung!J5816+Belegerfassung!K5816,"")</f>
        <v/>
      </c>
      <c r="I5808" s="49" t="str">
        <f>IFERROR(IF(H5808&lt;&gt;"",Belegerfassung!L5816*100,""),IF(OR(Belegerfassung!L5816="Leistung EU - Erlöse",Belegerfassung!L5816="Lieferungen EU-Erlöse",Belegerfassung!L5816="EUST",Belegerfassung!L5816="Bauleistungen 20%")=TRUE,"",MID(Belegerfassung!L5816,4,2)))</f>
        <v/>
      </c>
      <c r="J5808" s="6" t="str">
        <f>IF(A5808&lt;&gt;"",LEFT(Belegerfassung!D5816,40),"")</f>
        <v/>
      </c>
      <c r="K5808" t="str">
        <f>IF(A5808&lt;&gt;"",VLOOKUP(D5808,Abfrage!$F$2:$G$21,2,FALSE),"")</f>
        <v/>
      </c>
      <c r="L5808" s="6" t="str">
        <f>IF(Belegerfassung!H5816&lt;&gt;"",Belegerfassung!H5816,"")</f>
        <v/>
      </c>
      <c r="M5808" t="str">
        <f>IFERROR(IF(Belegerfassung!E5816&lt;&gt;"",VLOOKUP(Belegerfassung!E5816,Abfrage!$L$2:$M$15,2,),""),"")</f>
        <v/>
      </c>
      <c r="N5808" t="str">
        <f t="shared" si="271"/>
        <v/>
      </c>
      <c r="O5808" t="str">
        <f t="shared" si="272"/>
        <v/>
      </c>
      <c r="P5808" t="str">
        <f>IF(Belegerfassung!G5816&lt;&gt;"",CONCATENATE(Belegerfassung!G5816,".pdf"),"")</f>
        <v/>
      </c>
    </row>
    <row r="5809" spans="1:16">
      <c r="A5809" t="str">
        <f>IF(Belegerfassung!C5817&lt;&gt;"",0,"")</f>
        <v/>
      </c>
      <c r="B5809" t="str">
        <f>IFERROR(VLOOKUP(Belegerfassung!I5817,Konten!A:D,2,FALSE),"")</f>
        <v/>
      </c>
      <c r="C5809" t="str">
        <f>IF(A5809&lt;&gt;"",TEXT(Belegerfassung!C5817,"TT.MM.JJJJ"),"")</f>
        <v/>
      </c>
      <c r="D5809" t="str">
        <f>IFERROR(VLOOKUP(Belegerfassung!A5817,Abfrage!$E$2:$F$20,2,FALSE),"")</f>
        <v/>
      </c>
      <c r="E5809" t="str">
        <f>IF(A5809&lt;&gt;"",Belegerfassung!B5817,"")</f>
        <v/>
      </c>
      <c r="F5809" t="str">
        <f>IF(Belegerfassung!L5817="","",IF(Belegerfassung!L5817&lt;&gt;"",IF(Belegerfassung!L5817&lt;&gt;"",IF(Belegerfassung!J5817&lt;&gt;0,VLOOKUP(Belegerfassung!L5817,Abfrage!$A$2:$C$19,2,),VLOOKUP(Belegerfassung!L5817,Abfrage!$A$2:$C$19,3,)),"")))</f>
        <v/>
      </c>
      <c r="G5809" t="str">
        <f t="shared" si="270"/>
        <v/>
      </c>
      <c r="H5809" s="31" t="str">
        <f>IF(A5809&lt;&gt;"",-Belegerfassung!J5817+Belegerfassung!K5817,"")</f>
        <v/>
      </c>
      <c r="I5809" s="49" t="str">
        <f>IFERROR(IF(H5809&lt;&gt;"",Belegerfassung!L5817*100,""),IF(OR(Belegerfassung!L5817="Leistung EU - Erlöse",Belegerfassung!L5817="Lieferungen EU-Erlöse",Belegerfassung!L5817="EUST",Belegerfassung!L5817="Bauleistungen 20%")=TRUE,"",MID(Belegerfassung!L5817,4,2)))</f>
        <v/>
      </c>
      <c r="J5809" s="6" t="str">
        <f>IF(A5809&lt;&gt;"",LEFT(Belegerfassung!D5817,40),"")</f>
        <v/>
      </c>
      <c r="K5809" t="str">
        <f>IF(A5809&lt;&gt;"",VLOOKUP(D5809,Abfrage!$F$2:$G$21,2,FALSE),"")</f>
        <v/>
      </c>
      <c r="L5809" s="6" t="str">
        <f>IF(Belegerfassung!H5817&lt;&gt;"",Belegerfassung!H5817,"")</f>
        <v/>
      </c>
      <c r="M5809" t="str">
        <f>IFERROR(IF(Belegerfassung!E5817&lt;&gt;"",VLOOKUP(Belegerfassung!E5817,Abfrage!$L$2:$M$15,2,),""),"")</f>
        <v/>
      </c>
      <c r="N5809" t="str">
        <f t="shared" si="271"/>
        <v/>
      </c>
      <c r="O5809" t="str">
        <f t="shared" si="272"/>
        <v/>
      </c>
      <c r="P5809" t="str">
        <f>IF(Belegerfassung!G5817&lt;&gt;"",CONCATENATE(Belegerfassung!G5817,".pdf"),"")</f>
        <v/>
      </c>
    </row>
    <row r="5810" spans="1:16">
      <c r="A5810" t="str">
        <f>IF(Belegerfassung!C5818&lt;&gt;"",0,"")</f>
        <v/>
      </c>
      <c r="B5810" t="str">
        <f>IFERROR(VLOOKUP(Belegerfassung!I5818,Konten!A:D,2,FALSE),"")</f>
        <v/>
      </c>
      <c r="C5810" t="str">
        <f>IF(A5810&lt;&gt;"",TEXT(Belegerfassung!C5818,"TT.MM.JJJJ"),"")</f>
        <v/>
      </c>
      <c r="D5810" t="str">
        <f>IFERROR(VLOOKUP(Belegerfassung!A5818,Abfrage!$E$2:$F$20,2,FALSE),"")</f>
        <v/>
      </c>
      <c r="E5810" t="str">
        <f>IF(A5810&lt;&gt;"",Belegerfassung!B5818,"")</f>
        <v/>
      </c>
      <c r="F5810" t="str">
        <f>IF(Belegerfassung!L5818="","",IF(Belegerfassung!L5818&lt;&gt;"",IF(Belegerfassung!L5818&lt;&gt;"",IF(Belegerfassung!J5818&lt;&gt;0,VLOOKUP(Belegerfassung!L5818,Abfrage!$A$2:$C$19,2,),VLOOKUP(Belegerfassung!L5818,Abfrage!$A$2:$C$19,3,)),"")))</f>
        <v/>
      </c>
      <c r="G5810" t="str">
        <f t="shared" si="270"/>
        <v/>
      </c>
      <c r="H5810" s="31" t="str">
        <f>IF(A5810&lt;&gt;"",-Belegerfassung!J5818+Belegerfassung!K5818,"")</f>
        <v/>
      </c>
      <c r="I5810" s="49" t="str">
        <f>IFERROR(IF(H5810&lt;&gt;"",Belegerfassung!L5818*100,""),IF(OR(Belegerfassung!L5818="Leistung EU - Erlöse",Belegerfassung!L5818="Lieferungen EU-Erlöse",Belegerfassung!L5818="EUST",Belegerfassung!L5818="Bauleistungen 20%")=TRUE,"",MID(Belegerfassung!L5818,4,2)))</f>
        <v/>
      </c>
      <c r="J5810" s="6" t="str">
        <f>IF(A5810&lt;&gt;"",LEFT(Belegerfassung!D5818,40),"")</f>
        <v/>
      </c>
      <c r="K5810" t="str">
        <f>IF(A5810&lt;&gt;"",VLOOKUP(D5810,Abfrage!$F$2:$G$21,2,FALSE),"")</f>
        <v/>
      </c>
      <c r="L5810" s="6" t="str">
        <f>IF(Belegerfassung!H5818&lt;&gt;"",Belegerfassung!H5818,"")</f>
        <v/>
      </c>
      <c r="M5810" t="str">
        <f>IFERROR(IF(Belegerfassung!E5818&lt;&gt;"",VLOOKUP(Belegerfassung!E5818,Abfrage!$L$2:$M$15,2,),""),"")</f>
        <v/>
      </c>
      <c r="N5810" t="str">
        <f t="shared" si="271"/>
        <v/>
      </c>
      <c r="O5810" t="str">
        <f t="shared" si="272"/>
        <v/>
      </c>
      <c r="P5810" t="str">
        <f>IF(Belegerfassung!G5818&lt;&gt;"",CONCATENATE(Belegerfassung!G5818,".pdf"),"")</f>
        <v/>
      </c>
    </row>
    <row r="5811" spans="1:16">
      <c r="A5811" t="str">
        <f>IF(Belegerfassung!C5819&lt;&gt;"",0,"")</f>
        <v/>
      </c>
      <c r="B5811" t="str">
        <f>IFERROR(VLOOKUP(Belegerfassung!I5819,Konten!A:D,2,FALSE),"")</f>
        <v/>
      </c>
      <c r="C5811" t="str">
        <f>IF(A5811&lt;&gt;"",TEXT(Belegerfassung!C5819,"TT.MM.JJJJ"),"")</f>
        <v/>
      </c>
      <c r="D5811" t="str">
        <f>IFERROR(VLOOKUP(Belegerfassung!A5819,Abfrage!$E$2:$F$20,2,FALSE),"")</f>
        <v/>
      </c>
      <c r="E5811" t="str">
        <f>IF(A5811&lt;&gt;"",Belegerfassung!B5819,"")</f>
        <v/>
      </c>
      <c r="F5811" t="str">
        <f>IF(Belegerfassung!L5819="","",IF(Belegerfassung!L5819&lt;&gt;"",IF(Belegerfassung!L5819&lt;&gt;"",IF(Belegerfassung!J5819&lt;&gt;0,VLOOKUP(Belegerfassung!L5819,Abfrage!$A$2:$C$19,2,),VLOOKUP(Belegerfassung!L5819,Abfrage!$A$2:$C$19,3,)),"")))</f>
        <v/>
      </c>
      <c r="G5811" t="str">
        <f t="shared" si="270"/>
        <v/>
      </c>
      <c r="H5811" s="31" t="str">
        <f>IF(A5811&lt;&gt;"",-Belegerfassung!J5819+Belegerfassung!K5819,"")</f>
        <v/>
      </c>
      <c r="I5811" s="49" t="str">
        <f>IFERROR(IF(H5811&lt;&gt;"",Belegerfassung!L5819*100,""),IF(OR(Belegerfassung!L5819="Leistung EU - Erlöse",Belegerfassung!L5819="Lieferungen EU-Erlöse",Belegerfassung!L5819="EUST",Belegerfassung!L5819="Bauleistungen 20%")=TRUE,"",MID(Belegerfassung!L5819,4,2)))</f>
        <v/>
      </c>
      <c r="J5811" s="6" t="str">
        <f>IF(A5811&lt;&gt;"",LEFT(Belegerfassung!D5819,40),"")</f>
        <v/>
      </c>
      <c r="K5811" t="str">
        <f>IF(A5811&lt;&gt;"",VLOOKUP(D5811,Abfrage!$F$2:$G$21,2,FALSE),"")</f>
        <v/>
      </c>
      <c r="L5811" s="6" t="str">
        <f>IF(Belegerfassung!H5819&lt;&gt;"",Belegerfassung!H5819,"")</f>
        <v/>
      </c>
      <c r="M5811" t="str">
        <f>IFERROR(IF(Belegerfassung!E5819&lt;&gt;"",VLOOKUP(Belegerfassung!E5819,Abfrage!$L$2:$M$15,2,),""),"")</f>
        <v/>
      </c>
      <c r="N5811" t="str">
        <f t="shared" si="271"/>
        <v/>
      </c>
      <c r="O5811" t="str">
        <f t="shared" si="272"/>
        <v/>
      </c>
      <c r="P5811" t="str">
        <f>IF(Belegerfassung!G5819&lt;&gt;"",CONCATENATE(Belegerfassung!G5819,".pdf"),"")</f>
        <v/>
      </c>
    </row>
    <row r="5812" spans="1:16">
      <c r="A5812" t="str">
        <f>IF(Belegerfassung!C5820&lt;&gt;"",0,"")</f>
        <v/>
      </c>
      <c r="B5812" t="str">
        <f>IFERROR(VLOOKUP(Belegerfassung!I5820,Konten!A:D,2,FALSE),"")</f>
        <v/>
      </c>
      <c r="C5812" t="str">
        <f>IF(A5812&lt;&gt;"",TEXT(Belegerfassung!C5820,"TT.MM.JJJJ"),"")</f>
        <v/>
      </c>
      <c r="D5812" t="str">
        <f>IFERROR(VLOOKUP(Belegerfassung!A5820,Abfrage!$E$2:$F$20,2,FALSE),"")</f>
        <v/>
      </c>
      <c r="E5812" t="str">
        <f>IF(A5812&lt;&gt;"",Belegerfassung!B5820,"")</f>
        <v/>
      </c>
      <c r="F5812" t="str">
        <f>IF(Belegerfassung!L5820="","",IF(Belegerfassung!L5820&lt;&gt;"",IF(Belegerfassung!L5820&lt;&gt;"",IF(Belegerfassung!J5820&lt;&gt;0,VLOOKUP(Belegerfassung!L5820,Abfrage!$A$2:$C$19,2,),VLOOKUP(Belegerfassung!L5820,Abfrage!$A$2:$C$19,3,)),"")))</f>
        <v/>
      </c>
      <c r="G5812" t="str">
        <f t="shared" si="270"/>
        <v/>
      </c>
      <c r="H5812" s="31" t="str">
        <f>IF(A5812&lt;&gt;"",-Belegerfassung!J5820+Belegerfassung!K5820,"")</f>
        <v/>
      </c>
      <c r="I5812" s="49" t="str">
        <f>IFERROR(IF(H5812&lt;&gt;"",Belegerfassung!L5820*100,""),IF(OR(Belegerfassung!L5820="Leistung EU - Erlöse",Belegerfassung!L5820="Lieferungen EU-Erlöse",Belegerfassung!L5820="EUST",Belegerfassung!L5820="Bauleistungen 20%")=TRUE,"",MID(Belegerfassung!L5820,4,2)))</f>
        <v/>
      </c>
      <c r="J5812" s="6" t="str">
        <f>IF(A5812&lt;&gt;"",LEFT(Belegerfassung!D5820,40),"")</f>
        <v/>
      </c>
      <c r="K5812" t="str">
        <f>IF(A5812&lt;&gt;"",VLOOKUP(D5812,Abfrage!$F$2:$G$21,2,FALSE),"")</f>
        <v/>
      </c>
      <c r="L5812" s="6" t="str">
        <f>IF(Belegerfassung!H5820&lt;&gt;"",Belegerfassung!H5820,"")</f>
        <v/>
      </c>
      <c r="M5812" t="str">
        <f>IFERROR(IF(Belegerfassung!E5820&lt;&gt;"",VLOOKUP(Belegerfassung!E5820,Abfrage!$L$2:$M$15,2,),""),"")</f>
        <v/>
      </c>
      <c r="N5812" t="str">
        <f t="shared" si="271"/>
        <v/>
      </c>
      <c r="O5812" t="str">
        <f t="shared" si="272"/>
        <v/>
      </c>
      <c r="P5812" t="str">
        <f>IF(Belegerfassung!G5820&lt;&gt;"",CONCATENATE(Belegerfassung!G5820,".pdf"),"")</f>
        <v/>
      </c>
    </row>
    <row r="5813" spans="1:16">
      <c r="A5813" t="str">
        <f>IF(Belegerfassung!C5821&lt;&gt;"",0,"")</f>
        <v/>
      </c>
      <c r="B5813" t="str">
        <f>IFERROR(VLOOKUP(Belegerfassung!I5821,Konten!A:D,2,FALSE),"")</f>
        <v/>
      </c>
      <c r="C5813" t="str">
        <f>IF(A5813&lt;&gt;"",TEXT(Belegerfassung!C5821,"TT.MM.JJJJ"),"")</f>
        <v/>
      </c>
      <c r="D5813" t="str">
        <f>IFERROR(VLOOKUP(Belegerfassung!A5821,Abfrage!$E$2:$F$20,2,FALSE),"")</f>
        <v/>
      </c>
      <c r="E5813" t="str">
        <f>IF(A5813&lt;&gt;"",Belegerfassung!B5821,"")</f>
        <v/>
      </c>
      <c r="F5813" t="str">
        <f>IF(Belegerfassung!L5821="","",IF(Belegerfassung!L5821&lt;&gt;"",IF(Belegerfassung!L5821&lt;&gt;"",IF(Belegerfassung!J5821&lt;&gt;0,VLOOKUP(Belegerfassung!L5821,Abfrage!$A$2:$C$19,2,),VLOOKUP(Belegerfassung!L5821,Abfrage!$A$2:$C$19,3,)),"")))</f>
        <v/>
      </c>
      <c r="G5813" t="str">
        <f t="shared" si="270"/>
        <v/>
      </c>
      <c r="H5813" s="31" t="str">
        <f>IF(A5813&lt;&gt;"",-Belegerfassung!J5821+Belegerfassung!K5821,"")</f>
        <v/>
      </c>
      <c r="I5813" s="49" t="str">
        <f>IFERROR(IF(H5813&lt;&gt;"",Belegerfassung!L5821*100,""),IF(OR(Belegerfassung!L5821="Leistung EU - Erlöse",Belegerfassung!L5821="Lieferungen EU-Erlöse",Belegerfassung!L5821="EUST",Belegerfassung!L5821="Bauleistungen 20%")=TRUE,"",MID(Belegerfassung!L5821,4,2)))</f>
        <v/>
      </c>
      <c r="J5813" s="6" t="str">
        <f>IF(A5813&lt;&gt;"",LEFT(Belegerfassung!D5821,40),"")</f>
        <v/>
      </c>
      <c r="K5813" t="str">
        <f>IF(A5813&lt;&gt;"",VLOOKUP(D5813,Abfrage!$F$2:$G$21,2,FALSE),"")</f>
        <v/>
      </c>
      <c r="L5813" s="6" t="str">
        <f>IF(Belegerfassung!H5821&lt;&gt;"",Belegerfassung!H5821,"")</f>
        <v/>
      </c>
      <c r="M5813" t="str">
        <f>IFERROR(IF(Belegerfassung!E5821&lt;&gt;"",VLOOKUP(Belegerfassung!E5821,Abfrage!$L$2:$M$15,2,),""),"")</f>
        <v/>
      </c>
      <c r="N5813" t="str">
        <f t="shared" si="271"/>
        <v/>
      </c>
      <c r="O5813" t="str">
        <f t="shared" si="272"/>
        <v/>
      </c>
      <c r="P5813" t="str">
        <f>IF(Belegerfassung!G5821&lt;&gt;"",CONCATENATE(Belegerfassung!G5821,".pdf"),"")</f>
        <v/>
      </c>
    </row>
    <row r="5814" spans="1:16">
      <c r="A5814" t="str">
        <f>IF(Belegerfassung!C5822&lt;&gt;"",0,"")</f>
        <v/>
      </c>
      <c r="B5814" t="str">
        <f>IFERROR(VLOOKUP(Belegerfassung!I5822,Konten!A:D,2,FALSE),"")</f>
        <v/>
      </c>
      <c r="C5814" t="str">
        <f>IF(A5814&lt;&gt;"",TEXT(Belegerfassung!C5822,"TT.MM.JJJJ"),"")</f>
        <v/>
      </c>
      <c r="D5814" t="str">
        <f>IFERROR(VLOOKUP(Belegerfassung!A5822,Abfrage!$E$2:$F$20,2,FALSE),"")</f>
        <v/>
      </c>
      <c r="E5814" t="str">
        <f>IF(A5814&lt;&gt;"",Belegerfassung!B5822,"")</f>
        <v/>
      </c>
      <c r="F5814" t="str">
        <f>IF(Belegerfassung!L5822="","",IF(Belegerfassung!L5822&lt;&gt;"",IF(Belegerfassung!L5822&lt;&gt;"",IF(Belegerfassung!J5822&lt;&gt;0,VLOOKUP(Belegerfassung!L5822,Abfrage!$A$2:$C$19,2,),VLOOKUP(Belegerfassung!L5822,Abfrage!$A$2:$C$19,3,)),"")))</f>
        <v/>
      </c>
      <c r="G5814" t="str">
        <f t="shared" si="270"/>
        <v/>
      </c>
      <c r="H5814" s="31" t="str">
        <f>IF(A5814&lt;&gt;"",-Belegerfassung!J5822+Belegerfassung!K5822,"")</f>
        <v/>
      </c>
      <c r="I5814" s="49" t="str">
        <f>IFERROR(IF(H5814&lt;&gt;"",Belegerfassung!L5822*100,""),IF(OR(Belegerfassung!L5822="Leistung EU - Erlöse",Belegerfassung!L5822="Lieferungen EU-Erlöse",Belegerfassung!L5822="EUST",Belegerfassung!L5822="Bauleistungen 20%")=TRUE,"",MID(Belegerfassung!L5822,4,2)))</f>
        <v/>
      </c>
      <c r="J5814" s="6" t="str">
        <f>IF(A5814&lt;&gt;"",LEFT(Belegerfassung!D5822,40),"")</f>
        <v/>
      </c>
      <c r="K5814" t="str">
        <f>IF(A5814&lt;&gt;"",VLOOKUP(D5814,Abfrage!$F$2:$G$21,2,FALSE),"")</f>
        <v/>
      </c>
      <c r="L5814" s="6" t="str">
        <f>IF(Belegerfassung!H5822&lt;&gt;"",Belegerfassung!H5822,"")</f>
        <v/>
      </c>
      <c r="M5814" t="str">
        <f>IFERROR(IF(Belegerfassung!E5822&lt;&gt;"",VLOOKUP(Belegerfassung!E5822,Abfrage!$L$2:$M$15,2,),""),"")</f>
        <v/>
      </c>
      <c r="N5814" t="str">
        <f t="shared" si="271"/>
        <v/>
      </c>
      <c r="O5814" t="str">
        <f t="shared" si="272"/>
        <v/>
      </c>
      <c r="P5814" t="str">
        <f>IF(Belegerfassung!G5822&lt;&gt;"",CONCATENATE(Belegerfassung!G5822,".pdf"),"")</f>
        <v/>
      </c>
    </row>
    <row r="5815" spans="1:16">
      <c r="A5815" t="str">
        <f>IF(Belegerfassung!C5823&lt;&gt;"",0,"")</f>
        <v/>
      </c>
      <c r="B5815" t="str">
        <f>IFERROR(VLOOKUP(Belegerfassung!I5823,Konten!A:D,2,FALSE),"")</f>
        <v/>
      </c>
      <c r="C5815" t="str">
        <f>IF(A5815&lt;&gt;"",TEXT(Belegerfassung!C5823,"TT.MM.JJJJ"),"")</f>
        <v/>
      </c>
      <c r="D5815" t="str">
        <f>IFERROR(VLOOKUP(Belegerfassung!A5823,Abfrage!$E$2:$F$20,2,FALSE),"")</f>
        <v/>
      </c>
      <c r="E5815" t="str">
        <f>IF(A5815&lt;&gt;"",Belegerfassung!B5823,"")</f>
        <v/>
      </c>
      <c r="F5815" t="str">
        <f>IF(Belegerfassung!L5823="","",IF(Belegerfassung!L5823&lt;&gt;"",IF(Belegerfassung!L5823&lt;&gt;"",IF(Belegerfassung!J5823&lt;&gt;0,VLOOKUP(Belegerfassung!L5823,Abfrage!$A$2:$C$19,2,),VLOOKUP(Belegerfassung!L5823,Abfrage!$A$2:$C$19,3,)),"")))</f>
        <v/>
      </c>
      <c r="G5815" t="str">
        <f t="shared" si="270"/>
        <v/>
      </c>
      <c r="H5815" s="31" t="str">
        <f>IF(A5815&lt;&gt;"",-Belegerfassung!J5823+Belegerfassung!K5823,"")</f>
        <v/>
      </c>
      <c r="I5815" s="49" t="str">
        <f>IFERROR(IF(H5815&lt;&gt;"",Belegerfassung!L5823*100,""),IF(OR(Belegerfassung!L5823="Leistung EU - Erlöse",Belegerfassung!L5823="Lieferungen EU-Erlöse",Belegerfassung!L5823="EUST",Belegerfassung!L5823="Bauleistungen 20%")=TRUE,"",MID(Belegerfassung!L5823,4,2)))</f>
        <v/>
      </c>
      <c r="J5815" s="6" t="str">
        <f>IF(A5815&lt;&gt;"",LEFT(Belegerfassung!D5823,40),"")</f>
        <v/>
      </c>
      <c r="K5815" t="str">
        <f>IF(A5815&lt;&gt;"",VLOOKUP(D5815,Abfrage!$F$2:$G$21,2,FALSE),"")</f>
        <v/>
      </c>
      <c r="L5815" s="6" t="str">
        <f>IF(Belegerfassung!H5823&lt;&gt;"",Belegerfassung!H5823,"")</f>
        <v/>
      </c>
      <c r="M5815" t="str">
        <f>IFERROR(IF(Belegerfassung!E5823&lt;&gt;"",VLOOKUP(Belegerfassung!E5823,Abfrage!$L$2:$M$15,2,),""),"")</f>
        <v/>
      </c>
      <c r="N5815" t="str">
        <f t="shared" si="271"/>
        <v/>
      </c>
      <c r="O5815" t="str">
        <f t="shared" si="272"/>
        <v/>
      </c>
      <c r="P5815" t="str">
        <f>IF(Belegerfassung!G5823&lt;&gt;"",CONCATENATE(Belegerfassung!G5823,".pdf"),"")</f>
        <v/>
      </c>
    </row>
    <row r="5816" spans="1:16">
      <c r="A5816" t="str">
        <f>IF(Belegerfassung!C5824&lt;&gt;"",0,"")</f>
        <v/>
      </c>
      <c r="B5816" t="str">
        <f>IFERROR(VLOOKUP(Belegerfassung!I5824,Konten!A:D,2,FALSE),"")</f>
        <v/>
      </c>
      <c r="C5816" t="str">
        <f>IF(A5816&lt;&gt;"",TEXT(Belegerfassung!C5824,"TT.MM.JJJJ"),"")</f>
        <v/>
      </c>
      <c r="D5816" t="str">
        <f>IFERROR(VLOOKUP(Belegerfassung!A5824,Abfrage!$E$2:$F$20,2,FALSE),"")</f>
        <v/>
      </c>
      <c r="E5816" t="str">
        <f>IF(A5816&lt;&gt;"",Belegerfassung!B5824,"")</f>
        <v/>
      </c>
      <c r="F5816" t="str">
        <f>IF(Belegerfassung!L5824="","",IF(Belegerfassung!L5824&lt;&gt;"",IF(Belegerfassung!L5824&lt;&gt;"",IF(Belegerfassung!J5824&lt;&gt;0,VLOOKUP(Belegerfassung!L5824,Abfrage!$A$2:$C$19,2,),VLOOKUP(Belegerfassung!L5824,Abfrage!$A$2:$C$19,3,)),"")))</f>
        <v/>
      </c>
      <c r="G5816" t="str">
        <f t="shared" si="270"/>
        <v/>
      </c>
      <c r="H5816" s="31" t="str">
        <f>IF(A5816&lt;&gt;"",-Belegerfassung!J5824+Belegerfassung!K5824,"")</f>
        <v/>
      </c>
      <c r="I5816" s="49" t="str">
        <f>IFERROR(IF(H5816&lt;&gt;"",Belegerfassung!L5824*100,""),IF(OR(Belegerfassung!L5824="Leistung EU - Erlöse",Belegerfassung!L5824="Lieferungen EU-Erlöse",Belegerfassung!L5824="EUST",Belegerfassung!L5824="Bauleistungen 20%")=TRUE,"",MID(Belegerfassung!L5824,4,2)))</f>
        <v/>
      </c>
      <c r="J5816" s="6" t="str">
        <f>IF(A5816&lt;&gt;"",LEFT(Belegerfassung!D5824,40),"")</f>
        <v/>
      </c>
      <c r="K5816" t="str">
        <f>IF(A5816&lt;&gt;"",VLOOKUP(D5816,Abfrage!$F$2:$G$21,2,FALSE),"")</f>
        <v/>
      </c>
      <c r="L5816" s="6" t="str">
        <f>IF(Belegerfassung!H5824&lt;&gt;"",Belegerfassung!H5824,"")</f>
        <v/>
      </c>
      <c r="M5816" t="str">
        <f>IFERROR(IF(Belegerfassung!E5824&lt;&gt;"",VLOOKUP(Belegerfassung!E5824,Abfrage!$L$2:$M$15,2,),""),"")</f>
        <v/>
      </c>
      <c r="N5816" t="str">
        <f t="shared" si="271"/>
        <v/>
      </c>
      <c r="O5816" t="str">
        <f t="shared" si="272"/>
        <v/>
      </c>
      <c r="P5816" t="str">
        <f>IF(Belegerfassung!G5824&lt;&gt;"",CONCATENATE(Belegerfassung!G5824,".pdf"),"")</f>
        <v/>
      </c>
    </row>
    <row r="5817" spans="1:16">
      <c r="A5817" t="str">
        <f>IF(Belegerfassung!C5825&lt;&gt;"",0,"")</f>
        <v/>
      </c>
      <c r="B5817" t="str">
        <f>IFERROR(VLOOKUP(Belegerfassung!I5825,Konten!A:D,2,FALSE),"")</f>
        <v/>
      </c>
      <c r="C5817" t="str">
        <f>IF(A5817&lt;&gt;"",TEXT(Belegerfassung!C5825,"TT.MM.JJJJ"),"")</f>
        <v/>
      </c>
      <c r="D5817" t="str">
        <f>IFERROR(VLOOKUP(Belegerfassung!A5825,Abfrage!$E$2:$F$20,2,FALSE),"")</f>
        <v/>
      </c>
      <c r="E5817" t="str">
        <f>IF(A5817&lt;&gt;"",Belegerfassung!B5825,"")</f>
        <v/>
      </c>
      <c r="F5817" t="str">
        <f>IF(Belegerfassung!L5825="","",IF(Belegerfassung!L5825&lt;&gt;"",IF(Belegerfassung!L5825&lt;&gt;"",IF(Belegerfassung!J5825&lt;&gt;0,VLOOKUP(Belegerfassung!L5825,Abfrage!$A$2:$C$19,2,),VLOOKUP(Belegerfassung!L5825,Abfrage!$A$2:$C$19,3,)),"")))</f>
        <v/>
      </c>
      <c r="G5817" t="str">
        <f t="shared" si="270"/>
        <v/>
      </c>
      <c r="H5817" s="31" t="str">
        <f>IF(A5817&lt;&gt;"",-Belegerfassung!J5825+Belegerfassung!K5825,"")</f>
        <v/>
      </c>
      <c r="I5817" s="49" t="str">
        <f>IFERROR(IF(H5817&lt;&gt;"",Belegerfassung!L5825*100,""),IF(OR(Belegerfassung!L5825="Leistung EU - Erlöse",Belegerfassung!L5825="Lieferungen EU-Erlöse",Belegerfassung!L5825="EUST",Belegerfassung!L5825="Bauleistungen 20%")=TRUE,"",MID(Belegerfassung!L5825,4,2)))</f>
        <v/>
      </c>
      <c r="J5817" s="6" t="str">
        <f>IF(A5817&lt;&gt;"",LEFT(Belegerfassung!D5825,40),"")</f>
        <v/>
      </c>
      <c r="K5817" t="str">
        <f>IF(A5817&lt;&gt;"",VLOOKUP(D5817,Abfrage!$F$2:$G$21,2,FALSE),"")</f>
        <v/>
      </c>
      <c r="L5817" s="6" t="str">
        <f>IF(Belegerfassung!H5825&lt;&gt;"",Belegerfassung!H5825,"")</f>
        <v/>
      </c>
      <c r="M5817" t="str">
        <f>IFERROR(IF(Belegerfassung!E5825&lt;&gt;"",VLOOKUP(Belegerfassung!E5825,Abfrage!$L$2:$M$15,2,),""),"")</f>
        <v/>
      </c>
      <c r="N5817" t="str">
        <f t="shared" si="271"/>
        <v/>
      </c>
      <c r="O5817" t="str">
        <f t="shared" si="272"/>
        <v/>
      </c>
      <c r="P5817" t="str">
        <f>IF(Belegerfassung!G5825&lt;&gt;"",CONCATENATE(Belegerfassung!G5825,".pdf"),"")</f>
        <v/>
      </c>
    </row>
    <row r="5818" spans="1:16">
      <c r="A5818" t="str">
        <f>IF(Belegerfassung!C5826&lt;&gt;"",0,"")</f>
        <v/>
      </c>
      <c r="B5818" t="str">
        <f>IFERROR(VLOOKUP(Belegerfassung!I5826,Konten!A:D,2,FALSE),"")</f>
        <v/>
      </c>
      <c r="C5818" t="str">
        <f>IF(A5818&lt;&gt;"",TEXT(Belegerfassung!C5826,"TT.MM.JJJJ"),"")</f>
        <v/>
      </c>
      <c r="D5818" t="str">
        <f>IFERROR(VLOOKUP(Belegerfassung!A5826,Abfrage!$E$2:$F$20,2,FALSE),"")</f>
        <v/>
      </c>
      <c r="E5818" t="str">
        <f>IF(A5818&lt;&gt;"",Belegerfassung!B5826,"")</f>
        <v/>
      </c>
      <c r="F5818" t="str">
        <f>IF(Belegerfassung!L5826="","",IF(Belegerfassung!L5826&lt;&gt;"",IF(Belegerfassung!L5826&lt;&gt;"",IF(Belegerfassung!J5826&lt;&gt;0,VLOOKUP(Belegerfassung!L5826,Abfrage!$A$2:$C$19,2,),VLOOKUP(Belegerfassung!L5826,Abfrage!$A$2:$C$19,3,)),"")))</f>
        <v/>
      </c>
      <c r="G5818" t="str">
        <f t="shared" si="270"/>
        <v/>
      </c>
      <c r="H5818" s="31" t="str">
        <f>IF(A5818&lt;&gt;"",-Belegerfassung!J5826+Belegerfassung!K5826,"")</f>
        <v/>
      </c>
      <c r="I5818" s="49" t="str">
        <f>IFERROR(IF(H5818&lt;&gt;"",Belegerfassung!L5826*100,""),IF(OR(Belegerfassung!L5826="Leistung EU - Erlöse",Belegerfassung!L5826="Lieferungen EU-Erlöse",Belegerfassung!L5826="EUST",Belegerfassung!L5826="Bauleistungen 20%")=TRUE,"",MID(Belegerfassung!L5826,4,2)))</f>
        <v/>
      </c>
      <c r="J5818" s="6" t="str">
        <f>IF(A5818&lt;&gt;"",LEFT(Belegerfassung!D5826,40),"")</f>
        <v/>
      </c>
      <c r="K5818" t="str">
        <f>IF(A5818&lt;&gt;"",VLOOKUP(D5818,Abfrage!$F$2:$G$21,2,FALSE),"")</f>
        <v/>
      </c>
      <c r="L5818" s="6" t="str">
        <f>IF(Belegerfassung!H5826&lt;&gt;"",Belegerfassung!H5826,"")</f>
        <v/>
      </c>
      <c r="M5818" t="str">
        <f>IFERROR(IF(Belegerfassung!E5826&lt;&gt;"",VLOOKUP(Belegerfassung!E5826,Abfrage!$L$2:$M$15,2,),""),"")</f>
        <v/>
      </c>
      <c r="N5818" t="str">
        <f t="shared" si="271"/>
        <v/>
      </c>
      <c r="O5818" t="str">
        <f t="shared" si="272"/>
        <v/>
      </c>
      <c r="P5818" t="str">
        <f>IF(Belegerfassung!G5826&lt;&gt;"",CONCATENATE(Belegerfassung!G5826,".pdf"),"")</f>
        <v/>
      </c>
    </row>
    <row r="5819" spans="1:16">
      <c r="A5819" t="str">
        <f>IF(Belegerfassung!C5827&lt;&gt;"",0,"")</f>
        <v/>
      </c>
      <c r="B5819" t="str">
        <f>IFERROR(VLOOKUP(Belegerfassung!I5827,Konten!A:D,2,FALSE),"")</f>
        <v/>
      </c>
      <c r="C5819" t="str">
        <f>IF(A5819&lt;&gt;"",TEXT(Belegerfassung!C5827,"TT.MM.JJJJ"),"")</f>
        <v/>
      </c>
      <c r="D5819" t="str">
        <f>IFERROR(VLOOKUP(Belegerfassung!A5827,Abfrage!$E$2:$F$20,2,FALSE),"")</f>
        <v/>
      </c>
      <c r="E5819" t="str">
        <f>IF(A5819&lt;&gt;"",Belegerfassung!B5827,"")</f>
        <v/>
      </c>
      <c r="F5819" t="str">
        <f>IF(Belegerfassung!L5827="","",IF(Belegerfassung!L5827&lt;&gt;"",IF(Belegerfassung!L5827&lt;&gt;"",IF(Belegerfassung!J5827&lt;&gt;0,VLOOKUP(Belegerfassung!L5827,Abfrage!$A$2:$C$19,2,),VLOOKUP(Belegerfassung!L5827,Abfrage!$A$2:$C$19,3,)),"")))</f>
        <v/>
      </c>
      <c r="G5819" t="str">
        <f t="shared" si="270"/>
        <v/>
      </c>
      <c r="H5819" s="31" t="str">
        <f>IF(A5819&lt;&gt;"",-Belegerfassung!J5827+Belegerfassung!K5827,"")</f>
        <v/>
      </c>
      <c r="I5819" s="49" t="str">
        <f>IFERROR(IF(H5819&lt;&gt;"",Belegerfassung!L5827*100,""),IF(OR(Belegerfassung!L5827="Leistung EU - Erlöse",Belegerfassung!L5827="Lieferungen EU-Erlöse",Belegerfassung!L5827="EUST",Belegerfassung!L5827="Bauleistungen 20%")=TRUE,"",MID(Belegerfassung!L5827,4,2)))</f>
        <v/>
      </c>
      <c r="J5819" s="6" t="str">
        <f>IF(A5819&lt;&gt;"",LEFT(Belegerfassung!D5827,40),"")</f>
        <v/>
      </c>
      <c r="K5819" t="str">
        <f>IF(A5819&lt;&gt;"",VLOOKUP(D5819,Abfrage!$F$2:$G$21,2,FALSE),"")</f>
        <v/>
      </c>
      <c r="L5819" s="6" t="str">
        <f>IF(Belegerfassung!H5827&lt;&gt;"",Belegerfassung!H5827,"")</f>
        <v/>
      </c>
      <c r="M5819" t="str">
        <f>IFERROR(IF(Belegerfassung!E5827&lt;&gt;"",VLOOKUP(Belegerfassung!E5827,Abfrage!$L$2:$M$15,2,),""),"")</f>
        <v/>
      </c>
      <c r="N5819" t="str">
        <f t="shared" si="271"/>
        <v/>
      </c>
      <c r="O5819" t="str">
        <f t="shared" si="272"/>
        <v/>
      </c>
      <c r="P5819" t="str">
        <f>IF(Belegerfassung!G5827&lt;&gt;"",CONCATENATE(Belegerfassung!G5827,".pdf"),"")</f>
        <v/>
      </c>
    </row>
    <row r="5820" spans="1:16">
      <c r="A5820" t="str">
        <f>IF(Belegerfassung!C5828&lt;&gt;"",0,"")</f>
        <v/>
      </c>
      <c r="B5820" t="str">
        <f>IFERROR(VLOOKUP(Belegerfassung!I5828,Konten!A:D,2,FALSE),"")</f>
        <v/>
      </c>
      <c r="C5820" t="str">
        <f>IF(A5820&lt;&gt;"",TEXT(Belegerfassung!C5828,"TT.MM.JJJJ"),"")</f>
        <v/>
      </c>
      <c r="D5820" t="str">
        <f>IFERROR(VLOOKUP(Belegerfassung!A5828,Abfrage!$E$2:$F$20,2,FALSE),"")</f>
        <v/>
      </c>
      <c r="E5820" t="str">
        <f>IF(A5820&lt;&gt;"",Belegerfassung!B5828,"")</f>
        <v/>
      </c>
      <c r="F5820" t="str">
        <f>IF(Belegerfassung!L5828="","",IF(Belegerfassung!L5828&lt;&gt;"",IF(Belegerfassung!L5828&lt;&gt;"",IF(Belegerfassung!J5828&lt;&gt;0,VLOOKUP(Belegerfassung!L5828,Abfrage!$A$2:$C$19,2,),VLOOKUP(Belegerfassung!L5828,Abfrage!$A$2:$C$19,3,)),"")))</f>
        <v/>
      </c>
      <c r="G5820" t="str">
        <f t="shared" si="270"/>
        <v/>
      </c>
      <c r="H5820" s="31" t="str">
        <f>IF(A5820&lt;&gt;"",-Belegerfassung!J5828+Belegerfassung!K5828,"")</f>
        <v/>
      </c>
      <c r="I5820" s="49" t="str">
        <f>IFERROR(IF(H5820&lt;&gt;"",Belegerfassung!L5828*100,""),IF(OR(Belegerfassung!L5828="Leistung EU - Erlöse",Belegerfassung!L5828="Lieferungen EU-Erlöse",Belegerfassung!L5828="EUST",Belegerfassung!L5828="Bauleistungen 20%")=TRUE,"",MID(Belegerfassung!L5828,4,2)))</f>
        <v/>
      </c>
      <c r="J5820" s="6" t="str">
        <f>IF(A5820&lt;&gt;"",LEFT(Belegerfassung!D5828,40),"")</f>
        <v/>
      </c>
      <c r="K5820" t="str">
        <f>IF(A5820&lt;&gt;"",VLOOKUP(D5820,Abfrage!$F$2:$G$21,2,FALSE),"")</f>
        <v/>
      </c>
      <c r="L5820" s="6" t="str">
        <f>IF(Belegerfassung!H5828&lt;&gt;"",Belegerfassung!H5828,"")</f>
        <v/>
      </c>
      <c r="M5820" t="str">
        <f>IFERROR(IF(Belegerfassung!E5828&lt;&gt;"",VLOOKUP(Belegerfassung!E5828,Abfrage!$L$2:$M$15,2,),""),"")</f>
        <v/>
      </c>
      <c r="N5820" t="str">
        <f t="shared" si="271"/>
        <v/>
      </c>
      <c r="O5820" t="str">
        <f t="shared" si="272"/>
        <v/>
      </c>
      <c r="P5820" t="str">
        <f>IF(Belegerfassung!G5828&lt;&gt;"",CONCATENATE(Belegerfassung!G5828,".pdf"),"")</f>
        <v/>
      </c>
    </row>
    <row r="5821" spans="1:16">
      <c r="A5821" t="str">
        <f>IF(Belegerfassung!C5829&lt;&gt;"",0,"")</f>
        <v/>
      </c>
      <c r="B5821" t="str">
        <f>IFERROR(VLOOKUP(Belegerfassung!I5829,Konten!A:D,2,FALSE),"")</f>
        <v/>
      </c>
      <c r="C5821" t="str">
        <f>IF(A5821&lt;&gt;"",TEXT(Belegerfassung!C5829,"TT.MM.JJJJ"),"")</f>
        <v/>
      </c>
      <c r="D5821" t="str">
        <f>IFERROR(VLOOKUP(Belegerfassung!A5829,Abfrage!$E$2:$F$20,2,FALSE),"")</f>
        <v/>
      </c>
      <c r="E5821" t="str">
        <f>IF(A5821&lt;&gt;"",Belegerfassung!B5829,"")</f>
        <v/>
      </c>
      <c r="F5821" t="str">
        <f>IF(Belegerfassung!L5829="","",IF(Belegerfassung!L5829&lt;&gt;"",IF(Belegerfassung!L5829&lt;&gt;"",IF(Belegerfassung!J5829&lt;&gt;0,VLOOKUP(Belegerfassung!L5829,Abfrage!$A$2:$C$19,2,),VLOOKUP(Belegerfassung!L5829,Abfrage!$A$2:$C$19,3,)),"")))</f>
        <v/>
      </c>
      <c r="G5821" t="str">
        <f t="shared" si="270"/>
        <v/>
      </c>
      <c r="H5821" s="31" t="str">
        <f>IF(A5821&lt;&gt;"",-Belegerfassung!J5829+Belegerfassung!K5829,"")</f>
        <v/>
      </c>
      <c r="I5821" s="49" t="str">
        <f>IFERROR(IF(H5821&lt;&gt;"",Belegerfassung!L5829*100,""),IF(OR(Belegerfassung!L5829="Leistung EU - Erlöse",Belegerfassung!L5829="Lieferungen EU-Erlöse",Belegerfassung!L5829="EUST",Belegerfassung!L5829="Bauleistungen 20%")=TRUE,"",MID(Belegerfassung!L5829,4,2)))</f>
        <v/>
      </c>
      <c r="J5821" s="6" t="str">
        <f>IF(A5821&lt;&gt;"",LEFT(Belegerfassung!D5829,40),"")</f>
        <v/>
      </c>
      <c r="K5821" t="str">
        <f>IF(A5821&lt;&gt;"",VLOOKUP(D5821,Abfrage!$F$2:$G$21,2,FALSE),"")</f>
        <v/>
      </c>
      <c r="L5821" s="6" t="str">
        <f>IF(Belegerfassung!H5829&lt;&gt;"",Belegerfassung!H5829,"")</f>
        <v/>
      </c>
      <c r="M5821" t="str">
        <f>IFERROR(IF(Belegerfassung!E5829&lt;&gt;"",VLOOKUP(Belegerfassung!E5829,Abfrage!$L$2:$M$15,2,),""),"")</f>
        <v/>
      </c>
      <c r="N5821" t="str">
        <f t="shared" si="271"/>
        <v/>
      </c>
      <c r="O5821" t="str">
        <f t="shared" si="272"/>
        <v/>
      </c>
      <c r="P5821" t="str">
        <f>IF(Belegerfassung!G5829&lt;&gt;"",CONCATENATE(Belegerfassung!G5829,".pdf"),"")</f>
        <v/>
      </c>
    </row>
    <row r="5822" spans="1:16">
      <c r="A5822" t="str">
        <f>IF(Belegerfassung!C5830&lt;&gt;"",0,"")</f>
        <v/>
      </c>
      <c r="B5822" t="str">
        <f>IFERROR(VLOOKUP(Belegerfassung!I5830,Konten!A:D,2,FALSE),"")</f>
        <v/>
      </c>
      <c r="C5822" t="str">
        <f>IF(A5822&lt;&gt;"",TEXT(Belegerfassung!C5830,"TT.MM.JJJJ"),"")</f>
        <v/>
      </c>
      <c r="D5822" t="str">
        <f>IFERROR(VLOOKUP(Belegerfassung!A5830,Abfrage!$E$2:$F$20,2,FALSE),"")</f>
        <v/>
      </c>
      <c r="E5822" t="str">
        <f>IF(A5822&lt;&gt;"",Belegerfassung!B5830,"")</f>
        <v/>
      </c>
      <c r="F5822" t="str">
        <f>IF(Belegerfassung!L5830="","",IF(Belegerfassung!L5830&lt;&gt;"",IF(Belegerfassung!L5830&lt;&gt;"",IF(Belegerfassung!J5830&lt;&gt;0,VLOOKUP(Belegerfassung!L5830,Abfrage!$A$2:$C$19,2,),VLOOKUP(Belegerfassung!L5830,Abfrage!$A$2:$C$19,3,)),"")))</f>
        <v/>
      </c>
      <c r="G5822" t="str">
        <f t="shared" si="270"/>
        <v/>
      </c>
      <c r="H5822" s="31" t="str">
        <f>IF(A5822&lt;&gt;"",-Belegerfassung!J5830+Belegerfassung!K5830,"")</f>
        <v/>
      </c>
      <c r="I5822" s="49" t="str">
        <f>IFERROR(IF(H5822&lt;&gt;"",Belegerfassung!L5830*100,""),IF(OR(Belegerfassung!L5830="Leistung EU - Erlöse",Belegerfassung!L5830="Lieferungen EU-Erlöse",Belegerfassung!L5830="EUST",Belegerfassung!L5830="Bauleistungen 20%")=TRUE,"",MID(Belegerfassung!L5830,4,2)))</f>
        <v/>
      </c>
      <c r="J5822" s="6" t="str">
        <f>IF(A5822&lt;&gt;"",LEFT(Belegerfassung!D5830,40),"")</f>
        <v/>
      </c>
      <c r="K5822" t="str">
        <f>IF(A5822&lt;&gt;"",VLOOKUP(D5822,Abfrage!$F$2:$G$21,2,FALSE),"")</f>
        <v/>
      </c>
      <c r="L5822" s="6" t="str">
        <f>IF(Belegerfassung!H5830&lt;&gt;"",Belegerfassung!H5830,"")</f>
        <v/>
      </c>
      <c r="M5822" t="str">
        <f>IFERROR(IF(Belegerfassung!E5830&lt;&gt;"",VLOOKUP(Belegerfassung!E5830,Abfrage!$L$2:$M$15,2,),""),"")</f>
        <v/>
      </c>
      <c r="N5822" t="str">
        <f t="shared" si="271"/>
        <v/>
      </c>
      <c r="O5822" t="str">
        <f t="shared" si="272"/>
        <v/>
      </c>
      <c r="P5822" t="str">
        <f>IF(Belegerfassung!G5830&lt;&gt;"",CONCATENATE(Belegerfassung!G5830,".pdf"),"")</f>
        <v/>
      </c>
    </row>
    <row r="5823" spans="1:16">
      <c r="A5823" t="str">
        <f>IF(Belegerfassung!C5831&lt;&gt;"",0,"")</f>
        <v/>
      </c>
      <c r="B5823" t="str">
        <f>IFERROR(VLOOKUP(Belegerfassung!I5831,Konten!A:D,2,FALSE),"")</f>
        <v/>
      </c>
      <c r="C5823" t="str">
        <f>IF(A5823&lt;&gt;"",TEXT(Belegerfassung!C5831,"TT.MM.JJJJ"),"")</f>
        <v/>
      </c>
      <c r="D5823" t="str">
        <f>IFERROR(VLOOKUP(Belegerfassung!A5831,Abfrage!$E$2:$F$20,2,FALSE),"")</f>
        <v/>
      </c>
      <c r="E5823" t="str">
        <f>IF(A5823&lt;&gt;"",Belegerfassung!B5831,"")</f>
        <v/>
      </c>
      <c r="F5823" t="str">
        <f>IF(Belegerfassung!L5831="","",IF(Belegerfassung!L5831&lt;&gt;"",IF(Belegerfassung!L5831&lt;&gt;"",IF(Belegerfassung!J5831&lt;&gt;0,VLOOKUP(Belegerfassung!L5831,Abfrage!$A$2:$C$19,2,),VLOOKUP(Belegerfassung!L5831,Abfrage!$A$2:$C$19,3,)),"")))</f>
        <v/>
      </c>
      <c r="G5823" t="str">
        <f t="shared" si="270"/>
        <v/>
      </c>
      <c r="H5823" s="31" t="str">
        <f>IF(A5823&lt;&gt;"",-Belegerfassung!J5831+Belegerfassung!K5831,"")</f>
        <v/>
      </c>
      <c r="I5823" s="49" t="str">
        <f>IFERROR(IF(H5823&lt;&gt;"",Belegerfassung!L5831*100,""),IF(OR(Belegerfassung!L5831="Leistung EU - Erlöse",Belegerfassung!L5831="Lieferungen EU-Erlöse",Belegerfassung!L5831="EUST",Belegerfassung!L5831="Bauleistungen 20%")=TRUE,"",MID(Belegerfassung!L5831,4,2)))</f>
        <v/>
      </c>
      <c r="J5823" s="6" t="str">
        <f>IF(A5823&lt;&gt;"",LEFT(Belegerfassung!D5831,40),"")</f>
        <v/>
      </c>
      <c r="K5823" t="str">
        <f>IF(A5823&lt;&gt;"",VLOOKUP(D5823,Abfrage!$F$2:$G$21,2,FALSE),"")</f>
        <v/>
      </c>
      <c r="L5823" s="6" t="str">
        <f>IF(Belegerfassung!H5831&lt;&gt;"",Belegerfassung!H5831,"")</f>
        <v/>
      </c>
      <c r="M5823" t="str">
        <f>IFERROR(IF(Belegerfassung!E5831&lt;&gt;"",VLOOKUP(Belegerfassung!E5831,Abfrage!$L$2:$M$15,2,),""),"")</f>
        <v/>
      </c>
      <c r="N5823" t="str">
        <f t="shared" si="271"/>
        <v/>
      </c>
      <c r="O5823" t="str">
        <f t="shared" si="272"/>
        <v/>
      </c>
      <c r="P5823" t="str">
        <f>IF(Belegerfassung!G5831&lt;&gt;"",CONCATENATE(Belegerfassung!G5831,".pdf"),"")</f>
        <v/>
      </c>
    </row>
    <row r="5824" spans="1:16">
      <c r="A5824" t="str">
        <f>IF(Belegerfassung!C5832&lt;&gt;"",0,"")</f>
        <v/>
      </c>
      <c r="B5824" t="str">
        <f>IFERROR(VLOOKUP(Belegerfassung!I5832,Konten!A:D,2,FALSE),"")</f>
        <v/>
      </c>
      <c r="C5824" t="str">
        <f>IF(A5824&lt;&gt;"",TEXT(Belegerfassung!C5832,"TT.MM.JJJJ"),"")</f>
        <v/>
      </c>
      <c r="D5824" t="str">
        <f>IFERROR(VLOOKUP(Belegerfassung!A5832,Abfrage!$E$2:$F$20,2,FALSE),"")</f>
        <v/>
      </c>
      <c r="E5824" t="str">
        <f>IF(A5824&lt;&gt;"",Belegerfassung!B5832,"")</f>
        <v/>
      </c>
      <c r="F5824" t="str">
        <f>IF(Belegerfassung!L5832="","",IF(Belegerfassung!L5832&lt;&gt;"",IF(Belegerfassung!L5832&lt;&gt;"",IF(Belegerfassung!J5832&lt;&gt;0,VLOOKUP(Belegerfassung!L5832,Abfrage!$A$2:$C$19,2,),VLOOKUP(Belegerfassung!L5832,Abfrage!$A$2:$C$19,3,)),"")))</f>
        <v/>
      </c>
      <c r="G5824" t="str">
        <f t="shared" si="270"/>
        <v/>
      </c>
      <c r="H5824" s="31" t="str">
        <f>IF(A5824&lt;&gt;"",-Belegerfassung!J5832+Belegerfassung!K5832,"")</f>
        <v/>
      </c>
      <c r="I5824" s="49" t="str">
        <f>IFERROR(IF(H5824&lt;&gt;"",Belegerfassung!L5832*100,""),IF(OR(Belegerfassung!L5832="Leistung EU - Erlöse",Belegerfassung!L5832="Lieferungen EU-Erlöse",Belegerfassung!L5832="EUST",Belegerfassung!L5832="Bauleistungen 20%")=TRUE,"",MID(Belegerfassung!L5832,4,2)))</f>
        <v/>
      </c>
      <c r="J5824" s="6" t="str">
        <f>IF(A5824&lt;&gt;"",LEFT(Belegerfassung!D5832,40),"")</f>
        <v/>
      </c>
      <c r="K5824" t="str">
        <f>IF(A5824&lt;&gt;"",VLOOKUP(D5824,Abfrage!$F$2:$G$21,2,FALSE),"")</f>
        <v/>
      </c>
      <c r="L5824" s="6" t="str">
        <f>IF(Belegerfassung!H5832&lt;&gt;"",Belegerfassung!H5832,"")</f>
        <v/>
      </c>
      <c r="M5824" t="str">
        <f>IFERROR(IF(Belegerfassung!E5832&lt;&gt;"",VLOOKUP(Belegerfassung!E5832,Abfrage!$L$2:$M$15,2,),""),"")</f>
        <v/>
      </c>
      <c r="N5824" t="str">
        <f t="shared" si="271"/>
        <v/>
      </c>
      <c r="O5824" t="str">
        <f t="shared" si="272"/>
        <v/>
      </c>
      <c r="P5824" t="str">
        <f>IF(Belegerfassung!G5832&lt;&gt;"",CONCATENATE(Belegerfassung!G5832,".pdf"),"")</f>
        <v/>
      </c>
    </row>
    <row r="5825" spans="1:16">
      <c r="A5825" t="str">
        <f>IF(Belegerfassung!C5833&lt;&gt;"",0,"")</f>
        <v/>
      </c>
      <c r="B5825" t="str">
        <f>IFERROR(VLOOKUP(Belegerfassung!I5833,Konten!A:D,2,FALSE),"")</f>
        <v/>
      </c>
      <c r="C5825" t="str">
        <f>IF(A5825&lt;&gt;"",TEXT(Belegerfassung!C5833,"TT.MM.JJJJ"),"")</f>
        <v/>
      </c>
      <c r="D5825" t="str">
        <f>IFERROR(VLOOKUP(Belegerfassung!A5833,Abfrage!$E$2:$F$20,2,FALSE),"")</f>
        <v/>
      </c>
      <c r="E5825" t="str">
        <f>IF(A5825&lt;&gt;"",Belegerfassung!B5833,"")</f>
        <v/>
      </c>
      <c r="F5825" t="str">
        <f>IF(Belegerfassung!L5833="","",IF(Belegerfassung!L5833&lt;&gt;"",IF(Belegerfassung!L5833&lt;&gt;"",IF(Belegerfassung!J5833&lt;&gt;0,VLOOKUP(Belegerfassung!L5833,Abfrage!$A$2:$C$19,2,),VLOOKUP(Belegerfassung!L5833,Abfrage!$A$2:$C$19,3,)),"")))</f>
        <v/>
      </c>
      <c r="G5825" t="str">
        <f t="shared" si="270"/>
        <v/>
      </c>
      <c r="H5825" s="31" t="str">
        <f>IF(A5825&lt;&gt;"",-Belegerfassung!J5833+Belegerfassung!K5833,"")</f>
        <v/>
      </c>
      <c r="I5825" s="49" t="str">
        <f>IFERROR(IF(H5825&lt;&gt;"",Belegerfassung!L5833*100,""),IF(OR(Belegerfassung!L5833="Leistung EU - Erlöse",Belegerfassung!L5833="Lieferungen EU-Erlöse",Belegerfassung!L5833="EUST",Belegerfassung!L5833="Bauleistungen 20%")=TRUE,"",MID(Belegerfassung!L5833,4,2)))</f>
        <v/>
      </c>
      <c r="J5825" s="6" t="str">
        <f>IF(A5825&lt;&gt;"",LEFT(Belegerfassung!D5833,40),"")</f>
        <v/>
      </c>
      <c r="K5825" t="str">
        <f>IF(A5825&lt;&gt;"",VLOOKUP(D5825,Abfrage!$F$2:$G$21,2,FALSE),"")</f>
        <v/>
      </c>
      <c r="L5825" s="6" t="str">
        <f>IF(Belegerfassung!H5833&lt;&gt;"",Belegerfassung!H5833,"")</f>
        <v/>
      </c>
      <c r="M5825" t="str">
        <f>IFERROR(IF(Belegerfassung!E5833&lt;&gt;"",VLOOKUP(Belegerfassung!E5833,Abfrage!$L$2:$M$15,2,),""),"")</f>
        <v/>
      </c>
      <c r="N5825" t="str">
        <f t="shared" si="271"/>
        <v/>
      </c>
      <c r="O5825" t="str">
        <f t="shared" si="272"/>
        <v/>
      </c>
      <c r="P5825" t="str">
        <f>IF(Belegerfassung!G5833&lt;&gt;"",CONCATENATE(Belegerfassung!G5833,".pdf"),"")</f>
        <v/>
      </c>
    </row>
    <row r="5826" spans="1:16">
      <c r="A5826" t="str">
        <f>IF(Belegerfassung!C5834&lt;&gt;"",0,"")</f>
        <v/>
      </c>
      <c r="B5826" t="str">
        <f>IFERROR(VLOOKUP(Belegerfassung!I5834,Konten!A:D,2,FALSE),"")</f>
        <v/>
      </c>
      <c r="C5826" t="str">
        <f>IF(A5826&lt;&gt;"",TEXT(Belegerfassung!C5834,"TT.MM.JJJJ"),"")</f>
        <v/>
      </c>
      <c r="D5826" t="str">
        <f>IFERROR(VLOOKUP(Belegerfassung!A5834,Abfrage!$E$2:$F$20,2,FALSE),"")</f>
        <v/>
      </c>
      <c r="E5826" t="str">
        <f>IF(A5826&lt;&gt;"",Belegerfassung!B5834,"")</f>
        <v/>
      </c>
      <c r="F5826" t="str">
        <f>IF(Belegerfassung!L5834="","",IF(Belegerfassung!L5834&lt;&gt;"",IF(Belegerfassung!L5834&lt;&gt;"",IF(Belegerfassung!J5834&lt;&gt;0,VLOOKUP(Belegerfassung!L5834,Abfrage!$A$2:$C$19,2,),VLOOKUP(Belegerfassung!L5834,Abfrage!$A$2:$C$19,3,)),"")))</f>
        <v/>
      </c>
      <c r="G5826" t="str">
        <f t="shared" si="270"/>
        <v/>
      </c>
      <c r="H5826" s="31" t="str">
        <f>IF(A5826&lt;&gt;"",-Belegerfassung!J5834+Belegerfassung!K5834,"")</f>
        <v/>
      </c>
      <c r="I5826" s="49" t="str">
        <f>IFERROR(IF(H5826&lt;&gt;"",Belegerfassung!L5834*100,""),IF(OR(Belegerfassung!L5834="Leistung EU - Erlöse",Belegerfassung!L5834="Lieferungen EU-Erlöse",Belegerfassung!L5834="EUST",Belegerfassung!L5834="Bauleistungen 20%")=TRUE,"",MID(Belegerfassung!L5834,4,2)))</f>
        <v/>
      </c>
      <c r="J5826" s="6" t="str">
        <f>IF(A5826&lt;&gt;"",LEFT(Belegerfassung!D5834,40),"")</f>
        <v/>
      </c>
      <c r="K5826" t="str">
        <f>IF(A5826&lt;&gt;"",VLOOKUP(D5826,Abfrage!$F$2:$G$21,2,FALSE),"")</f>
        <v/>
      </c>
      <c r="L5826" s="6" t="str">
        <f>IF(Belegerfassung!H5834&lt;&gt;"",Belegerfassung!H5834,"")</f>
        <v/>
      </c>
      <c r="M5826" t="str">
        <f>IFERROR(IF(Belegerfassung!E5834&lt;&gt;"",VLOOKUP(Belegerfassung!E5834,Abfrage!$L$2:$M$15,2,),""),"")</f>
        <v/>
      </c>
      <c r="N5826" t="str">
        <f t="shared" si="271"/>
        <v/>
      </c>
      <c r="O5826" t="str">
        <f t="shared" si="272"/>
        <v/>
      </c>
      <c r="P5826" t="str">
        <f>IF(Belegerfassung!G5834&lt;&gt;"",CONCATENATE(Belegerfassung!G5834,".pdf"),"")</f>
        <v/>
      </c>
    </row>
    <row r="5827" spans="1:16">
      <c r="A5827" t="str">
        <f>IF(Belegerfassung!C5835&lt;&gt;"",0,"")</f>
        <v/>
      </c>
      <c r="B5827" t="str">
        <f>IFERROR(VLOOKUP(Belegerfassung!I5835,Konten!A:D,2,FALSE),"")</f>
        <v/>
      </c>
      <c r="C5827" t="str">
        <f>IF(A5827&lt;&gt;"",TEXT(Belegerfassung!C5835,"TT.MM.JJJJ"),"")</f>
        <v/>
      </c>
      <c r="D5827" t="str">
        <f>IFERROR(VLOOKUP(Belegerfassung!A5835,Abfrage!$E$2:$F$20,2,FALSE),"")</f>
        <v/>
      </c>
      <c r="E5827" t="str">
        <f>IF(A5827&lt;&gt;"",Belegerfassung!B5835,"")</f>
        <v/>
      </c>
      <c r="F5827" t="str">
        <f>IF(Belegerfassung!L5835="","",IF(Belegerfassung!L5835&lt;&gt;"",IF(Belegerfassung!L5835&lt;&gt;"",IF(Belegerfassung!J5835&lt;&gt;0,VLOOKUP(Belegerfassung!L5835,Abfrage!$A$2:$C$19,2,),VLOOKUP(Belegerfassung!L5835,Abfrage!$A$2:$C$19,3,)),"")))</f>
        <v/>
      </c>
      <c r="G5827" t="str">
        <f t="shared" ref="G5827:G5866" si="273">IF(A5827&lt;&gt;"",1,"")</f>
        <v/>
      </c>
      <c r="H5827" s="31" t="str">
        <f>IF(A5827&lt;&gt;"",-Belegerfassung!J5835+Belegerfassung!K5835,"")</f>
        <v/>
      </c>
      <c r="I5827" s="49" t="str">
        <f>IFERROR(IF(H5827&lt;&gt;"",Belegerfassung!L5835*100,""),IF(OR(Belegerfassung!L5835="Leistung EU - Erlöse",Belegerfassung!L5835="Lieferungen EU-Erlöse",Belegerfassung!L5835="EUST",Belegerfassung!L5835="Bauleistungen 20%")=TRUE,"",MID(Belegerfassung!L5835,4,2)))</f>
        <v/>
      </c>
      <c r="J5827" s="6" t="str">
        <f>IF(A5827&lt;&gt;"",LEFT(Belegerfassung!D5835,40),"")</f>
        <v/>
      </c>
      <c r="K5827" t="str">
        <f>IF(A5827&lt;&gt;"",VLOOKUP(D5827,Abfrage!$F$2:$G$21,2,FALSE),"")</f>
        <v/>
      </c>
      <c r="L5827" s="6" t="str">
        <f>IF(Belegerfassung!H5835&lt;&gt;"",Belegerfassung!H5835,"")</f>
        <v/>
      </c>
      <c r="M5827" t="str">
        <f>IFERROR(IF(Belegerfassung!E5835&lt;&gt;"",VLOOKUP(Belegerfassung!E5835,Abfrage!$L$2:$M$15,2,),""),"")</f>
        <v/>
      </c>
      <c r="N5827" t="str">
        <f t="shared" ref="N5827:N5866" si="274">IF(A5827&lt;&gt;"","E","")</f>
        <v/>
      </c>
      <c r="O5827" t="str">
        <f t="shared" ref="O5827:O5866" si="275">IF(A5827&lt;&gt;"","A","")</f>
        <v/>
      </c>
      <c r="P5827" t="str">
        <f>IF(Belegerfassung!G5835&lt;&gt;"",CONCATENATE(Belegerfassung!G5835,".pdf"),"")</f>
        <v/>
      </c>
    </row>
    <row r="5828" spans="1:16">
      <c r="A5828" t="str">
        <f>IF(Belegerfassung!C5836&lt;&gt;"",0,"")</f>
        <v/>
      </c>
      <c r="B5828" t="str">
        <f>IFERROR(VLOOKUP(Belegerfassung!I5836,Konten!A:D,2,FALSE),"")</f>
        <v/>
      </c>
      <c r="C5828" t="str">
        <f>IF(A5828&lt;&gt;"",TEXT(Belegerfassung!C5836,"TT.MM.JJJJ"),"")</f>
        <v/>
      </c>
      <c r="D5828" t="str">
        <f>IFERROR(VLOOKUP(Belegerfassung!A5836,Abfrage!$E$2:$F$20,2,FALSE),"")</f>
        <v/>
      </c>
      <c r="E5828" t="str">
        <f>IF(A5828&lt;&gt;"",Belegerfassung!B5836,"")</f>
        <v/>
      </c>
      <c r="F5828" t="str">
        <f>IF(Belegerfassung!L5836="","",IF(Belegerfassung!L5836&lt;&gt;"",IF(Belegerfassung!L5836&lt;&gt;"",IF(Belegerfassung!J5836&lt;&gt;0,VLOOKUP(Belegerfassung!L5836,Abfrage!$A$2:$C$19,2,),VLOOKUP(Belegerfassung!L5836,Abfrage!$A$2:$C$19,3,)),"")))</f>
        <v/>
      </c>
      <c r="G5828" t="str">
        <f t="shared" si="273"/>
        <v/>
      </c>
      <c r="H5828" s="31" t="str">
        <f>IF(A5828&lt;&gt;"",-Belegerfassung!J5836+Belegerfassung!K5836,"")</f>
        <v/>
      </c>
      <c r="I5828" s="49" t="str">
        <f>IFERROR(IF(H5828&lt;&gt;"",Belegerfassung!L5836*100,""),IF(OR(Belegerfassung!L5836="Leistung EU - Erlöse",Belegerfassung!L5836="Lieferungen EU-Erlöse",Belegerfassung!L5836="EUST",Belegerfassung!L5836="Bauleistungen 20%")=TRUE,"",MID(Belegerfassung!L5836,4,2)))</f>
        <v/>
      </c>
      <c r="J5828" s="6" t="str">
        <f>IF(A5828&lt;&gt;"",LEFT(Belegerfassung!D5836,40),"")</f>
        <v/>
      </c>
      <c r="K5828" t="str">
        <f>IF(A5828&lt;&gt;"",VLOOKUP(D5828,Abfrage!$F$2:$G$21,2,FALSE),"")</f>
        <v/>
      </c>
      <c r="L5828" s="6" t="str">
        <f>IF(Belegerfassung!H5836&lt;&gt;"",Belegerfassung!H5836,"")</f>
        <v/>
      </c>
      <c r="M5828" t="str">
        <f>IFERROR(IF(Belegerfassung!E5836&lt;&gt;"",VLOOKUP(Belegerfassung!E5836,Abfrage!$L$2:$M$15,2,),""),"")</f>
        <v/>
      </c>
      <c r="N5828" t="str">
        <f t="shared" si="274"/>
        <v/>
      </c>
      <c r="O5828" t="str">
        <f t="shared" si="275"/>
        <v/>
      </c>
      <c r="P5828" t="str">
        <f>IF(Belegerfassung!G5836&lt;&gt;"",CONCATENATE(Belegerfassung!G5836,".pdf"),"")</f>
        <v/>
      </c>
    </row>
    <row r="5829" spans="1:16">
      <c r="A5829" t="str">
        <f>IF(Belegerfassung!C5837&lt;&gt;"",0,"")</f>
        <v/>
      </c>
      <c r="B5829" t="str">
        <f>IFERROR(VLOOKUP(Belegerfassung!I5837,Konten!A:D,2,FALSE),"")</f>
        <v/>
      </c>
      <c r="C5829" t="str">
        <f>IF(A5829&lt;&gt;"",TEXT(Belegerfassung!C5837,"TT.MM.JJJJ"),"")</f>
        <v/>
      </c>
      <c r="D5829" t="str">
        <f>IFERROR(VLOOKUP(Belegerfassung!A5837,Abfrage!$E$2:$F$20,2,FALSE),"")</f>
        <v/>
      </c>
      <c r="E5829" t="str">
        <f>IF(A5829&lt;&gt;"",Belegerfassung!B5837,"")</f>
        <v/>
      </c>
      <c r="F5829" t="str">
        <f>IF(Belegerfassung!L5837="","",IF(Belegerfassung!L5837&lt;&gt;"",IF(Belegerfassung!L5837&lt;&gt;"",IF(Belegerfassung!J5837&lt;&gt;0,VLOOKUP(Belegerfassung!L5837,Abfrage!$A$2:$C$19,2,),VLOOKUP(Belegerfassung!L5837,Abfrage!$A$2:$C$19,3,)),"")))</f>
        <v/>
      </c>
      <c r="G5829" t="str">
        <f t="shared" si="273"/>
        <v/>
      </c>
      <c r="H5829" s="31" t="str">
        <f>IF(A5829&lt;&gt;"",-Belegerfassung!J5837+Belegerfassung!K5837,"")</f>
        <v/>
      </c>
      <c r="I5829" s="49" t="str">
        <f>IFERROR(IF(H5829&lt;&gt;"",Belegerfassung!L5837*100,""),IF(OR(Belegerfassung!L5837="Leistung EU - Erlöse",Belegerfassung!L5837="Lieferungen EU-Erlöse",Belegerfassung!L5837="EUST",Belegerfassung!L5837="Bauleistungen 20%")=TRUE,"",MID(Belegerfassung!L5837,4,2)))</f>
        <v/>
      </c>
      <c r="J5829" s="6" t="str">
        <f>IF(A5829&lt;&gt;"",LEFT(Belegerfassung!D5837,40),"")</f>
        <v/>
      </c>
      <c r="K5829" t="str">
        <f>IF(A5829&lt;&gt;"",VLOOKUP(D5829,Abfrage!$F$2:$G$21,2,FALSE),"")</f>
        <v/>
      </c>
      <c r="L5829" s="6" t="str">
        <f>IF(Belegerfassung!H5837&lt;&gt;"",Belegerfassung!H5837,"")</f>
        <v/>
      </c>
      <c r="M5829" t="str">
        <f>IFERROR(IF(Belegerfassung!E5837&lt;&gt;"",VLOOKUP(Belegerfassung!E5837,Abfrage!$L$2:$M$15,2,),""),"")</f>
        <v/>
      </c>
      <c r="N5829" t="str">
        <f t="shared" si="274"/>
        <v/>
      </c>
      <c r="O5829" t="str">
        <f t="shared" si="275"/>
        <v/>
      </c>
      <c r="P5829" t="str">
        <f>IF(Belegerfassung!G5837&lt;&gt;"",CONCATENATE(Belegerfassung!G5837,".pdf"),"")</f>
        <v/>
      </c>
    </row>
    <row r="5830" spans="1:16">
      <c r="A5830" t="str">
        <f>IF(Belegerfassung!C5838&lt;&gt;"",0,"")</f>
        <v/>
      </c>
      <c r="B5830" t="str">
        <f>IFERROR(VLOOKUP(Belegerfassung!I5838,Konten!A:D,2,FALSE),"")</f>
        <v/>
      </c>
      <c r="C5830" t="str">
        <f>IF(A5830&lt;&gt;"",TEXT(Belegerfassung!C5838,"TT.MM.JJJJ"),"")</f>
        <v/>
      </c>
      <c r="D5830" t="str">
        <f>IFERROR(VLOOKUP(Belegerfassung!A5838,Abfrage!$E$2:$F$20,2,FALSE),"")</f>
        <v/>
      </c>
      <c r="E5830" t="str">
        <f>IF(A5830&lt;&gt;"",Belegerfassung!B5838,"")</f>
        <v/>
      </c>
      <c r="F5830" t="str">
        <f>IF(Belegerfassung!L5838="","",IF(Belegerfassung!L5838&lt;&gt;"",IF(Belegerfassung!L5838&lt;&gt;"",IF(Belegerfassung!J5838&lt;&gt;0,VLOOKUP(Belegerfassung!L5838,Abfrage!$A$2:$C$19,2,),VLOOKUP(Belegerfassung!L5838,Abfrage!$A$2:$C$19,3,)),"")))</f>
        <v/>
      </c>
      <c r="G5830" t="str">
        <f t="shared" si="273"/>
        <v/>
      </c>
      <c r="H5830" s="31" t="str">
        <f>IF(A5830&lt;&gt;"",-Belegerfassung!J5838+Belegerfassung!K5838,"")</f>
        <v/>
      </c>
      <c r="I5830" s="49" t="str">
        <f>IFERROR(IF(H5830&lt;&gt;"",Belegerfassung!L5838*100,""),IF(OR(Belegerfassung!L5838="Leistung EU - Erlöse",Belegerfassung!L5838="Lieferungen EU-Erlöse",Belegerfassung!L5838="EUST",Belegerfassung!L5838="Bauleistungen 20%")=TRUE,"",MID(Belegerfassung!L5838,4,2)))</f>
        <v/>
      </c>
      <c r="J5830" s="6" t="str">
        <f>IF(A5830&lt;&gt;"",LEFT(Belegerfassung!D5838,40),"")</f>
        <v/>
      </c>
      <c r="K5830" t="str">
        <f>IF(A5830&lt;&gt;"",VLOOKUP(D5830,Abfrage!$F$2:$G$21,2,FALSE),"")</f>
        <v/>
      </c>
      <c r="L5830" s="6" t="str">
        <f>IF(Belegerfassung!H5838&lt;&gt;"",Belegerfassung!H5838,"")</f>
        <v/>
      </c>
      <c r="M5830" t="str">
        <f>IFERROR(IF(Belegerfassung!E5838&lt;&gt;"",VLOOKUP(Belegerfassung!E5838,Abfrage!$L$2:$M$15,2,),""),"")</f>
        <v/>
      </c>
      <c r="N5830" t="str">
        <f t="shared" si="274"/>
        <v/>
      </c>
      <c r="O5830" t="str">
        <f t="shared" si="275"/>
        <v/>
      </c>
      <c r="P5830" t="str">
        <f>IF(Belegerfassung!G5838&lt;&gt;"",CONCATENATE(Belegerfassung!G5838,".pdf"),"")</f>
        <v/>
      </c>
    </row>
    <row r="5831" spans="1:16">
      <c r="A5831" t="str">
        <f>IF(Belegerfassung!C5839&lt;&gt;"",0,"")</f>
        <v/>
      </c>
      <c r="B5831" t="str">
        <f>IFERROR(VLOOKUP(Belegerfassung!I5839,Konten!A:D,2,FALSE),"")</f>
        <v/>
      </c>
      <c r="C5831" t="str">
        <f>IF(A5831&lt;&gt;"",TEXT(Belegerfassung!C5839,"TT.MM.JJJJ"),"")</f>
        <v/>
      </c>
      <c r="D5831" t="str">
        <f>IFERROR(VLOOKUP(Belegerfassung!A5839,Abfrage!$E$2:$F$20,2,FALSE),"")</f>
        <v/>
      </c>
      <c r="E5831" t="str">
        <f>IF(A5831&lt;&gt;"",Belegerfassung!B5839,"")</f>
        <v/>
      </c>
      <c r="F5831" t="str">
        <f>IF(Belegerfassung!L5839="","",IF(Belegerfassung!L5839&lt;&gt;"",IF(Belegerfassung!L5839&lt;&gt;"",IF(Belegerfassung!J5839&lt;&gt;0,VLOOKUP(Belegerfassung!L5839,Abfrage!$A$2:$C$19,2,),VLOOKUP(Belegerfassung!L5839,Abfrage!$A$2:$C$19,3,)),"")))</f>
        <v/>
      </c>
      <c r="G5831" t="str">
        <f t="shared" si="273"/>
        <v/>
      </c>
      <c r="H5831" s="31" t="str">
        <f>IF(A5831&lt;&gt;"",-Belegerfassung!J5839+Belegerfassung!K5839,"")</f>
        <v/>
      </c>
      <c r="I5831" s="49" t="str">
        <f>IFERROR(IF(H5831&lt;&gt;"",Belegerfassung!L5839*100,""),IF(OR(Belegerfassung!L5839="Leistung EU - Erlöse",Belegerfassung!L5839="Lieferungen EU-Erlöse",Belegerfassung!L5839="EUST",Belegerfassung!L5839="Bauleistungen 20%")=TRUE,"",MID(Belegerfassung!L5839,4,2)))</f>
        <v/>
      </c>
      <c r="J5831" s="6" t="str">
        <f>IF(A5831&lt;&gt;"",LEFT(Belegerfassung!D5839,40),"")</f>
        <v/>
      </c>
      <c r="K5831" t="str">
        <f>IF(A5831&lt;&gt;"",VLOOKUP(D5831,Abfrage!$F$2:$G$21,2,FALSE),"")</f>
        <v/>
      </c>
      <c r="L5831" s="6" t="str">
        <f>IF(Belegerfassung!H5839&lt;&gt;"",Belegerfassung!H5839,"")</f>
        <v/>
      </c>
      <c r="M5831" t="str">
        <f>IFERROR(IF(Belegerfassung!E5839&lt;&gt;"",VLOOKUP(Belegerfassung!E5839,Abfrage!$L$2:$M$15,2,),""),"")</f>
        <v/>
      </c>
      <c r="N5831" t="str">
        <f t="shared" si="274"/>
        <v/>
      </c>
      <c r="O5831" t="str">
        <f t="shared" si="275"/>
        <v/>
      </c>
      <c r="P5831" t="str">
        <f>IF(Belegerfassung!G5839&lt;&gt;"",CONCATENATE(Belegerfassung!G5839,".pdf"),"")</f>
        <v/>
      </c>
    </row>
    <row r="5832" spans="1:16">
      <c r="A5832" t="str">
        <f>IF(Belegerfassung!C5840&lt;&gt;"",0,"")</f>
        <v/>
      </c>
      <c r="B5832" t="str">
        <f>IFERROR(VLOOKUP(Belegerfassung!I5840,Konten!A:D,2,FALSE),"")</f>
        <v/>
      </c>
      <c r="C5832" t="str">
        <f>IF(A5832&lt;&gt;"",TEXT(Belegerfassung!C5840,"TT.MM.JJJJ"),"")</f>
        <v/>
      </c>
      <c r="D5832" t="str">
        <f>IFERROR(VLOOKUP(Belegerfassung!A5840,Abfrage!$E$2:$F$20,2,FALSE),"")</f>
        <v/>
      </c>
      <c r="E5832" t="str">
        <f>IF(A5832&lt;&gt;"",Belegerfassung!B5840,"")</f>
        <v/>
      </c>
      <c r="F5832" t="str">
        <f>IF(Belegerfassung!L5840="","",IF(Belegerfassung!L5840&lt;&gt;"",IF(Belegerfassung!L5840&lt;&gt;"",IF(Belegerfassung!J5840&lt;&gt;0,VLOOKUP(Belegerfassung!L5840,Abfrage!$A$2:$C$19,2,),VLOOKUP(Belegerfassung!L5840,Abfrage!$A$2:$C$19,3,)),"")))</f>
        <v/>
      </c>
      <c r="G5832" t="str">
        <f t="shared" si="273"/>
        <v/>
      </c>
      <c r="H5832" s="31" t="str">
        <f>IF(A5832&lt;&gt;"",-Belegerfassung!J5840+Belegerfassung!K5840,"")</f>
        <v/>
      </c>
      <c r="I5832" s="49" t="str">
        <f>IFERROR(IF(H5832&lt;&gt;"",Belegerfassung!L5840*100,""),IF(OR(Belegerfassung!L5840="Leistung EU - Erlöse",Belegerfassung!L5840="Lieferungen EU-Erlöse",Belegerfassung!L5840="EUST",Belegerfassung!L5840="Bauleistungen 20%")=TRUE,"",MID(Belegerfassung!L5840,4,2)))</f>
        <v/>
      </c>
      <c r="J5832" s="6" t="str">
        <f>IF(A5832&lt;&gt;"",LEFT(Belegerfassung!D5840,40),"")</f>
        <v/>
      </c>
      <c r="K5832" t="str">
        <f>IF(A5832&lt;&gt;"",VLOOKUP(D5832,Abfrage!$F$2:$G$21,2,FALSE),"")</f>
        <v/>
      </c>
      <c r="L5832" s="6" t="str">
        <f>IF(Belegerfassung!H5840&lt;&gt;"",Belegerfassung!H5840,"")</f>
        <v/>
      </c>
      <c r="M5832" t="str">
        <f>IFERROR(IF(Belegerfassung!E5840&lt;&gt;"",VLOOKUP(Belegerfassung!E5840,Abfrage!$L$2:$M$15,2,),""),"")</f>
        <v/>
      </c>
      <c r="N5832" t="str">
        <f t="shared" si="274"/>
        <v/>
      </c>
      <c r="O5832" t="str">
        <f t="shared" si="275"/>
        <v/>
      </c>
      <c r="P5832" t="str">
        <f>IF(Belegerfassung!G5840&lt;&gt;"",CONCATENATE(Belegerfassung!G5840,".pdf"),"")</f>
        <v/>
      </c>
    </row>
    <row r="5833" spans="1:16">
      <c r="A5833" t="str">
        <f>IF(Belegerfassung!C5841&lt;&gt;"",0,"")</f>
        <v/>
      </c>
      <c r="B5833" t="str">
        <f>IFERROR(VLOOKUP(Belegerfassung!I5841,Konten!A:D,2,FALSE),"")</f>
        <v/>
      </c>
      <c r="C5833" t="str">
        <f>IF(A5833&lt;&gt;"",TEXT(Belegerfassung!C5841,"TT.MM.JJJJ"),"")</f>
        <v/>
      </c>
      <c r="D5833" t="str">
        <f>IFERROR(VLOOKUP(Belegerfassung!A5841,Abfrage!$E$2:$F$20,2,FALSE),"")</f>
        <v/>
      </c>
      <c r="E5833" t="str">
        <f>IF(A5833&lt;&gt;"",Belegerfassung!B5841,"")</f>
        <v/>
      </c>
      <c r="F5833" t="str">
        <f>IF(Belegerfassung!L5841="","",IF(Belegerfassung!L5841&lt;&gt;"",IF(Belegerfassung!L5841&lt;&gt;"",IF(Belegerfassung!J5841&lt;&gt;0,VLOOKUP(Belegerfassung!L5841,Abfrage!$A$2:$C$19,2,),VLOOKUP(Belegerfassung!L5841,Abfrage!$A$2:$C$19,3,)),"")))</f>
        <v/>
      </c>
      <c r="G5833" t="str">
        <f t="shared" si="273"/>
        <v/>
      </c>
      <c r="H5833" s="31" t="str">
        <f>IF(A5833&lt;&gt;"",-Belegerfassung!J5841+Belegerfassung!K5841,"")</f>
        <v/>
      </c>
      <c r="I5833" s="49" t="str">
        <f>IFERROR(IF(H5833&lt;&gt;"",Belegerfassung!L5841*100,""),IF(OR(Belegerfassung!L5841="Leistung EU - Erlöse",Belegerfassung!L5841="Lieferungen EU-Erlöse",Belegerfassung!L5841="EUST",Belegerfassung!L5841="Bauleistungen 20%")=TRUE,"",MID(Belegerfassung!L5841,4,2)))</f>
        <v/>
      </c>
      <c r="J5833" s="6" t="str">
        <f>IF(A5833&lt;&gt;"",LEFT(Belegerfassung!D5841,40),"")</f>
        <v/>
      </c>
      <c r="K5833" t="str">
        <f>IF(A5833&lt;&gt;"",VLOOKUP(D5833,Abfrage!$F$2:$G$21,2,FALSE),"")</f>
        <v/>
      </c>
      <c r="L5833" s="6" t="str">
        <f>IF(Belegerfassung!H5841&lt;&gt;"",Belegerfassung!H5841,"")</f>
        <v/>
      </c>
      <c r="M5833" t="str">
        <f>IFERROR(IF(Belegerfassung!E5841&lt;&gt;"",VLOOKUP(Belegerfassung!E5841,Abfrage!$L$2:$M$15,2,),""),"")</f>
        <v/>
      </c>
      <c r="N5833" t="str">
        <f t="shared" si="274"/>
        <v/>
      </c>
      <c r="O5833" t="str">
        <f t="shared" si="275"/>
        <v/>
      </c>
      <c r="P5833" t="str">
        <f>IF(Belegerfassung!G5841&lt;&gt;"",CONCATENATE(Belegerfassung!G5841,".pdf"),"")</f>
        <v/>
      </c>
    </row>
    <row r="5834" spans="1:16">
      <c r="A5834" t="str">
        <f>IF(Belegerfassung!C5842&lt;&gt;"",0,"")</f>
        <v/>
      </c>
      <c r="B5834" t="str">
        <f>IFERROR(VLOOKUP(Belegerfassung!I5842,Konten!A:D,2,FALSE),"")</f>
        <v/>
      </c>
      <c r="C5834" t="str">
        <f>IF(A5834&lt;&gt;"",TEXT(Belegerfassung!C5842,"TT.MM.JJJJ"),"")</f>
        <v/>
      </c>
      <c r="D5834" t="str">
        <f>IFERROR(VLOOKUP(Belegerfassung!A5842,Abfrage!$E$2:$F$20,2,FALSE),"")</f>
        <v/>
      </c>
      <c r="E5834" t="str">
        <f>IF(A5834&lt;&gt;"",Belegerfassung!B5842,"")</f>
        <v/>
      </c>
      <c r="F5834" t="str">
        <f>IF(Belegerfassung!L5842="","",IF(Belegerfassung!L5842&lt;&gt;"",IF(Belegerfassung!L5842&lt;&gt;"",IF(Belegerfassung!J5842&lt;&gt;0,VLOOKUP(Belegerfassung!L5842,Abfrage!$A$2:$C$19,2,),VLOOKUP(Belegerfassung!L5842,Abfrage!$A$2:$C$19,3,)),"")))</f>
        <v/>
      </c>
      <c r="G5834" t="str">
        <f t="shared" si="273"/>
        <v/>
      </c>
      <c r="H5834" s="31" t="str">
        <f>IF(A5834&lt;&gt;"",-Belegerfassung!J5842+Belegerfassung!K5842,"")</f>
        <v/>
      </c>
      <c r="I5834" s="49" t="str">
        <f>IFERROR(IF(H5834&lt;&gt;"",Belegerfassung!L5842*100,""),IF(OR(Belegerfassung!L5842="Leistung EU - Erlöse",Belegerfassung!L5842="Lieferungen EU-Erlöse",Belegerfassung!L5842="EUST",Belegerfassung!L5842="Bauleistungen 20%")=TRUE,"",MID(Belegerfassung!L5842,4,2)))</f>
        <v/>
      </c>
      <c r="J5834" s="6" t="str">
        <f>IF(A5834&lt;&gt;"",LEFT(Belegerfassung!D5842,40),"")</f>
        <v/>
      </c>
      <c r="K5834" t="str">
        <f>IF(A5834&lt;&gt;"",VLOOKUP(D5834,Abfrage!$F$2:$G$21,2,FALSE),"")</f>
        <v/>
      </c>
      <c r="L5834" s="6" t="str">
        <f>IF(Belegerfassung!H5842&lt;&gt;"",Belegerfassung!H5842,"")</f>
        <v/>
      </c>
      <c r="M5834" t="str">
        <f>IFERROR(IF(Belegerfassung!E5842&lt;&gt;"",VLOOKUP(Belegerfassung!E5842,Abfrage!$L$2:$M$15,2,),""),"")</f>
        <v/>
      </c>
      <c r="N5834" t="str">
        <f t="shared" si="274"/>
        <v/>
      </c>
      <c r="O5834" t="str">
        <f t="shared" si="275"/>
        <v/>
      </c>
      <c r="P5834" t="str">
        <f>IF(Belegerfassung!G5842&lt;&gt;"",CONCATENATE(Belegerfassung!G5842,".pdf"),"")</f>
        <v/>
      </c>
    </row>
    <row r="5835" spans="1:16">
      <c r="A5835" t="str">
        <f>IF(Belegerfassung!C5843&lt;&gt;"",0,"")</f>
        <v/>
      </c>
      <c r="B5835" t="str">
        <f>IFERROR(VLOOKUP(Belegerfassung!I5843,Konten!A:D,2,FALSE),"")</f>
        <v/>
      </c>
      <c r="C5835" t="str">
        <f>IF(A5835&lt;&gt;"",TEXT(Belegerfassung!C5843,"TT.MM.JJJJ"),"")</f>
        <v/>
      </c>
      <c r="D5835" t="str">
        <f>IFERROR(VLOOKUP(Belegerfassung!A5843,Abfrage!$E$2:$F$20,2,FALSE),"")</f>
        <v/>
      </c>
      <c r="E5835" t="str">
        <f>IF(A5835&lt;&gt;"",Belegerfassung!B5843,"")</f>
        <v/>
      </c>
      <c r="F5835" t="str">
        <f>IF(Belegerfassung!L5843="","",IF(Belegerfassung!L5843&lt;&gt;"",IF(Belegerfassung!L5843&lt;&gt;"",IF(Belegerfassung!J5843&lt;&gt;0,VLOOKUP(Belegerfassung!L5843,Abfrage!$A$2:$C$19,2,),VLOOKUP(Belegerfassung!L5843,Abfrage!$A$2:$C$19,3,)),"")))</f>
        <v/>
      </c>
      <c r="G5835" t="str">
        <f t="shared" si="273"/>
        <v/>
      </c>
      <c r="H5835" s="31" t="str">
        <f>IF(A5835&lt;&gt;"",-Belegerfassung!J5843+Belegerfassung!K5843,"")</f>
        <v/>
      </c>
      <c r="I5835" s="49" t="str">
        <f>IFERROR(IF(H5835&lt;&gt;"",Belegerfassung!L5843*100,""),IF(OR(Belegerfassung!L5843="Leistung EU - Erlöse",Belegerfassung!L5843="Lieferungen EU-Erlöse",Belegerfassung!L5843="EUST",Belegerfassung!L5843="Bauleistungen 20%")=TRUE,"",MID(Belegerfassung!L5843,4,2)))</f>
        <v/>
      </c>
      <c r="J5835" s="6" t="str">
        <f>IF(A5835&lt;&gt;"",LEFT(Belegerfassung!D5843,40),"")</f>
        <v/>
      </c>
      <c r="K5835" t="str">
        <f>IF(A5835&lt;&gt;"",VLOOKUP(D5835,Abfrage!$F$2:$G$21,2,FALSE),"")</f>
        <v/>
      </c>
      <c r="L5835" s="6" t="str">
        <f>IF(Belegerfassung!H5843&lt;&gt;"",Belegerfassung!H5843,"")</f>
        <v/>
      </c>
      <c r="M5835" t="str">
        <f>IFERROR(IF(Belegerfassung!E5843&lt;&gt;"",VLOOKUP(Belegerfassung!E5843,Abfrage!$L$2:$M$15,2,),""),"")</f>
        <v/>
      </c>
      <c r="N5835" t="str">
        <f t="shared" si="274"/>
        <v/>
      </c>
      <c r="O5835" t="str">
        <f t="shared" si="275"/>
        <v/>
      </c>
      <c r="P5835" t="str">
        <f>IF(Belegerfassung!G5843&lt;&gt;"",CONCATENATE(Belegerfassung!G5843,".pdf"),"")</f>
        <v/>
      </c>
    </row>
    <row r="5836" spans="1:16">
      <c r="A5836" t="str">
        <f>IF(Belegerfassung!C5844&lt;&gt;"",0,"")</f>
        <v/>
      </c>
      <c r="B5836" t="str">
        <f>IFERROR(VLOOKUP(Belegerfassung!I5844,Konten!A:D,2,FALSE),"")</f>
        <v/>
      </c>
      <c r="C5836" t="str">
        <f>IF(A5836&lt;&gt;"",TEXT(Belegerfassung!C5844,"TT.MM.JJJJ"),"")</f>
        <v/>
      </c>
      <c r="D5836" t="str">
        <f>IFERROR(VLOOKUP(Belegerfassung!A5844,Abfrage!$E$2:$F$20,2,FALSE),"")</f>
        <v/>
      </c>
      <c r="E5836" t="str">
        <f>IF(A5836&lt;&gt;"",Belegerfassung!B5844,"")</f>
        <v/>
      </c>
      <c r="F5836" t="str">
        <f>IF(Belegerfassung!L5844="","",IF(Belegerfassung!L5844&lt;&gt;"",IF(Belegerfassung!L5844&lt;&gt;"",IF(Belegerfassung!J5844&lt;&gt;0,VLOOKUP(Belegerfassung!L5844,Abfrage!$A$2:$C$19,2,),VLOOKUP(Belegerfassung!L5844,Abfrage!$A$2:$C$19,3,)),"")))</f>
        <v/>
      </c>
      <c r="G5836" t="str">
        <f t="shared" si="273"/>
        <v/>
      </c>
      <c r="H5836" s="31" t="str">
        <f>IF(A5836&lt;&gt;"",-Belegerfassung!J5844+Belegerfassung!K5844,"")</f>
        <v/>
      </c>
      <c r="I5836" s="49" t="str">
        <f>IFERROR(IF(H5836&lt;&gt;"",Belegerfassung!L5844*100,""),IF(OR(Belegerfassung!L5844="Leistung EU - Erlöse",Belegerfassung!L5844="Lieferungen EU-Erlöse",Belegerfassung!L5844="EUST",Belegerfassung!L5844="Bauleistungen 20%")=TRUE,"",MID(Belegerfassung!L5844,4,2)))</f>
        <v/>
      </c>
      <c r="J5836" s="6" t="str">
        <f>IF(A5836&lt;&gt;"",LEFT(Belegerfassung!D5844,40),"")</f>
        <v/>
      </c>
      <c r="K5836" t="str">
        <f>IF(A5836&lt;&gt;"",VLOOKUP(D5836,Abfrage!$F$2:$G$21,2,FALSE),"")</f>
        <v/>
      </c>
      <c r="L5836" s="6" t="str">
        <f>IF(Belegerfassung!H5844&lt;&gt;"",Belegerfassung!H5844,"")</f>
        <v/>
      </c>
      <c r="M5836" t="str">
        <f>IFERROR(IF(Belegerfassung!E5844&lt;&gt;"",VLOOKUP(Belegerfassung!E5844,Abfrage!$L$2:$M$15,2,),""),"")</f>
        <v/>
      </c>
      <c r="N5836" t="str">
        <f t="shared" si="274"/>
        <v/>
      </c>
      <c r="O5836" t="str">
        <f t="shared" si="275"/>
        <v/>
      </c>
      <c r="P5836" t="str">
        <f>IF(Belegerfassung!G5844&lt;&gt;"",CONCATENATE(Belegerfassung!G5844,".pdf"),"")</f>
        <v/>
      </c>
    </row>
    <row r="5837" spans="1:16">
      <c r="A5837" t="str">
        <f>IF(Belegerfassung!C5845&lt;&gt;"",0,"")</f>
        <v/>
      </c>
      <c r="B5837" t="str">
        <f>IFERROR(VLOOKUP(Belegerfassung!I5845,Konten!A:D,2,FALSE),"")</f>
        <v/>
      </c>
      <c r="C5837" t="str">
        <f>IF(A5837&lt;&gt;"",TEXT(Belegerfassung!C5845,"TT.MM.JJJJ"),"")</f>
        <v/>
      </c>
      <c r="D5837" t="str">
        <f>IFERROR(VLOOKUP(Belegerfassung!A5845,Abfrage!$E$2:$F$20,2,FALSE),"")</f>
        <v/>
      </c>
      <c r="E5837" t="str">
        <f>IF(A5837&lt;&gt;"",Belegerfassung!B5845,"")</f>
        <v/>
      </c>
      <c r="F5837" t="str">
        <f>IF(Belegerfassung!L5845="","",IF(Belegerfassung!L5845&lt;&gt;"",IF(Belegerfassung!L5845&lt;&gt;"",IF(Belegerfassung!J5845&lt;&gt;0,VLOOKUP(Belegerfassung!L5845,Abfrage!$A$2:$C$19,2,),VLOOKUP(Belegerfassung!L5845,Abfrage!$A$2:$C$19,3,)),"")))</f>
        <v/>
      </c>
      <c r="G5837" t="str">
        <f t="shared" si="273"/>
        <v/>
      </c>
      <c r="H5837" s="31" t="str">
        <f>IF(A5837&lt;&gt;"",-Belegerfassung!J5845+Belegerfassung!K5845,"")</f>
        <v/>
      </c>
      <c r="I5837" s="49" t="str">
        <f>IFERROR(IF(H5837&lt;&gt;"",Belegerfassung!L5845*100,""),IF(OR(Belegerfassung!L5845="Leistung EU - Erlöse",Belegerfassung!L5845="Lieferungen EU-Erlöse",Belegerfassung!L5845="EUST",Belegerfassung!L5845="Bauleistungen 20%")=TRUE,"",MID(Belegerfassung!L5845,4,2)))</f>
        <v/>
      </c>
      <c r="J5837" s="6" t="str">
        <f>IF(A5837&lt;&gt;"",LEFT(Belegerfassung!D5845,40),"")</f>
        <v/>
      </c>
      <c r="K5837" t="str">
        <f>IF(A5837&lt;&gt;"",VLOOKUP(D5837,Abfrage!$F$2:$G$21,2,FALSE),"")</f>
        <v/>
      </c>
      <c r="L5837" s="6" t="str">
        <f>IF(Belegerfassung!H5845&lt;&gt;"",Belegerfassung!H5845,"")</f>
        <v/>
      </c>
      <c r="M5837" t="str">
        <f>IFERROR(IF(Belegerfassung!E5845&lt;&gt;"",VLOOKUP(Belegerfassung!E5845,Abfrage!$L$2:$M$15,2,),""),"")</f>
        <v/>
      </c>
      <c r="N5837" t="str">
        <f t="shared" si="274"/>
        <v/>
      </c>
      <c r="O5837" t="str">
        <f t="shared" si="275"/>
        <v/>
      </c>
      <c r="P5837" t="str">
        <f>IF(Belegerfassung!G5845&lt;&gt;"",CONCATENATE(Belegerfassung!G5845,".pdf"),"")</f>
        <v/>
      </c>
    </row>
    <row r="5838" spans="1:16">
      <c r="A5838" t="str">
        <f>IF(Belegerfassung!C5846&lt;&gt;"",0,"")</f>
        <v/>
      </c>
      <c r="B5838" t="str">
        <f>IFERROR(VLOOKUP(Belegerfassung!I5846,Konten!A:D,2,FALSE),"")</f>
        <v/>
      </c>
      <c r="C5838" t="str">
        <f>IF(A5838&lt;&gt;"",TEXT(Belegerfassung!C5846,"TT.MM.JJJJ"),"")</f>
        <v/>
      </c>
      <c r="D5838" t="str">
        <f>IFERROR(VLOOKUP(Belegerfassung!A5846,Abfrage!$E$2:$F$20,2,FALSE),"")</f>
        <v/>
      </c>
      <c r="E5838" t="str">
        <f>IF(A5838&lt;&gt;"",Belegerfassung!B5846,"")</f>
        <v/>
      </c>
      <c r="F5838" t="str">
        <f>IF(Belegerfassung!L5846="","",IF(Belegerfassung!L5846&lt;&gt;"",IF(Belegerfassung!L5846&lt;&gt;"",IF(Belegerfassung!J5846&lt;&gt;0,VLOOKUP(Belegerfassung!L5846,Abfrage!$A$2:$C$19,2,),VLOOKUP(Belegerfassung!L5846,Abfrage!$A$2:$C$19,3,)),"")))</f>
        <v/>
      </c>
      <c r="G5838" t="str">
        <f t="shared" si="273"/>
        <v/>
      </c>
      <c r="H5838" s="31" t="str">
        <f>IF(A5838&lt;&gt;"",-Belegerfassung!J5846+Belegerfassung!K5846,"")</f>
        <v/>
      </c>
      <c r="I5838" s="49" t="str">
        <f>IFERROR(IF(H5838&lt;&gt;"",Belegerfassung!L5846*100,""),IF(OR(Belegerfassung!L5846="Leistung EU - Erlöse",Belegerfassung!L5846="Lieferungen EU-Erlöse",Belegerfassung!L5846="EUST",Belegerfassung!L5846="Bauleistungen 20%")=TRUE,"",MID(Belegerfassung!L5846,4,2)))</f>
        <v/>
      </c>
      <c r="J5838" s="6" t="str">
        <f>IF(A5838&lt;&gt;"",LEFT(Belegerfassung!D5846,40),"")</f>
        <v/>
      </c>
      <c r="K5838" t="str">
        <f>IF(A5838&lt;&gt;"",VLOOKUP(D5838,Abfrage!$F$2:$G$21,2,FALSE),"")</f>
        <v/>
      </c>
      <c r="L5838" s="6" t="str">
        <f>IF(Belegerfassung!H5846&lt;&gt;"",Belegerfassung!H5846,"")</f>
        <v/>
      </c>
      <c r="M5838" t="str">
        <f>IFERROR(IF(Belegerfassung!E5846&lt;&gt;"",VLOOKUP(Belegerfassung!E5846,Abfrage!$L$2:$M$15,2,),""),"")</f>
        <v/>
      </c>
      <c r="N5838" t="str">
        <f t="shared" si="274"/>
        <v/>
      </c>
      <c r="O5838" t="str">
        <f t="shared" si="275"/>
        <v/>
      </c>
      <c r="P5838" t="str">
        <f>IF(Belegerfassung!G5846&lt;&gt;"",CONCATENATE(Belegerfassung!G5846,".pdf"),"")</f>
        <v/>
      </c>
    </row>
    <row r="5839" spans="1:16">
      <c r="A5839" t="str">
        <f>IF(Belegerfassung!C5847&lt;&gt;"",0,"")</f>
        <v/>
      </c>
      <c r="B5839" t="str">
        <f>IFERROR(VLOOKUP(Belegerfassung!I5847,Konten!A:D,2,FALSE),"")</f>
        <v/>
      </c>
      <c r="C5839" t="str">
        <f>IF(A5839&lt;&gt;"",TEXT(Belegerfassung!C5847,"TT.MM.JJJJ"),"")</f>
        <v/>
      </c>
      <c r="D5839" t="str">
        <f>IFERROR(VLOOKUP(Belegerfassung!A5847,Abfrage!$E$2:$F$20,2,FALSE),"")</f>
        <v/>
      </c>
      <c r="E5839" t="str">
        <f>IF(A5839&lt;&gt;"",Belegerfassung!B5847,"")</f>
        <v/>
      </c>
      <c r="F5839" t="str">
        <f>IF(Belegerfassung!L5847="","",IF(Belegerfassung!L5847&lt;&gt;"",IF(Belegerfassung!L5847&lt;&gt;"",IF(Belegerfassung!J5847&lt;&gt;0,VLOOKUP(Belegerfassung!L5847,Abfrage!$A$2:$C$19,2,),VLOOKUP(Belegerfassung!L5847,Abfrage!$A$2:$C$19,3,)),"")))</f>
        <v/>
      </c>
      <c r="G5839" t="str">
        <f t="shared" si="273"/>
        <v/>
      </c>
      <c r="H5839" s="31" t="str">
        <f>IF(A5839&lt;&gt;"",-Belegerfassung!J5847+Belegerfassung!K5847,"")</f>
        <v/>
      </c>
      <c r="I5839" s="49" t="str">
        <f>IFERROR(IF(H5839&lt;&gt;"",Belegerfassung!L5847*100,""),IF(OR(Belegerfassung!L5847="Leistung EU - Erlöse",Belegerfassung!L5847="Lieferungen EU-Erlöse",Belegerfassung!L5847="EUST",Belegerfassung!L5847="Bauleistungen 20%")=TRUE,"",MID(Belegerfassung!L5847,4,2)))</f>
        <v/>
      </c>
      <c r="J5839" s="6" t="str">
        <f>IF(A5839&lt;&gt;"",LEFT(Belegerfassung!D5847,40),"")</f>
        <v/>
      </c>
      <c r="K5839" t="str">
        <f>IF(A5839&lt;&gt;"",VLOOKUP(D5839,Abfrage!$F$2:$G$21,2,FALSE),"")</f>
        <v/>
      </c>
      <c r="L5839" s="6" t="str">
        <f>IF(Belegerfassung!H5847&lt;&gt;"",Belegerfassung!H5847,"")</f>
        <v/>
      </c>
      <c r="M5839" t="str">
        <f>IFERROR(IF(Belegerfassung!E5847&lt;&gt;"",VLOOKUP(Belegerfassung!E5847,Abfrage!$L$2:$M$15,2,),""),"")</f>
        <v/>
      </c>
      <c r="N5839" t="str">
        <f t="shared" si="274"/>
        <v/>
      </c>
      <c r="O5839" t="str">
        <f t="shared" si="275"/>
        <v/>
      </c>
      <c r="P5839" t="str">
        <f>IF(Belegerfassung!G5847&lt;&gt;"",CONCATENATE(Belegerfassung!G5847,".pdf"),"")</f>
        <v/>
      </c>
    </row>
    <row r="5840" spans="1:16">
      <c r="A5840" t="str">
        <f>IF(Belegerfassung!C5848&lt;&gt;"",0,"")</f>
        <v/>
      </c>
      <c r="B5840" t="str">
        <f>IFERROR(VLOOKUP(Belegerfassung!I5848,Konten!A:D,2,FALSE),"")</f>
        <v/>
      </c>
      <c r="C5840" t="str">
        <f>IF(A5840&lt;&gt;"",TEXT(Belegerfassung!C5848,"TT.MM.JJJJ"),"")</f>
        <v/>
      </c>
      <c r="D5840" t="str">
        <f>IFERROR(VLOOKUP(Belegerfassung!A5848,Abfrage!$E$2:$F$20,2,FALSE),"")</f>
        <v/>
      </c>
      <c r="E5840" t="str">
        <f>IF(A5840&lt;&gt;"",Belegerfassung!B5848,"")</f>
        <v/>
      </c>
      <c r="F5840" t="str">
        <f>IF(Belegerfassung!L5848="","",IF(Belegerfassung!L5848&lt;&gt;"",IF(Belegerfassung!L5848&lt;&gt;"",IF(Belegerfassung!J5848&lt;&gt;0,VLOOKUP(Belegerfassung!L5848,Abfrage!$A$2:$C$19,2,),VLOOKUP(Belegerfassung!L5848,Abfrage!$A$2:$C$19,3,)),"")))</f>
        <v/>
      </c>
      <c r="G5840" t="str">
        <f t="shared" si="273"/>
        <v/>
      </c>
      <c r="H5840" s="31" t="str">
        <f>IF(A5840&lt;&gt;"",-Belegerfassung!J5848+Belegerfassung!K5848,"")</f>
        <v/>
      </c>
      <c r="I5840" s="49" t="str">
        <f>IFERROR(IF(H5840&lt;&gt;"",Belegerfassung!L5848*100,""),IF(OR(Belegerfassung!L5848="Leistung EU - Erlöse",Belegerfassung!L5848="Lieferungen EU-Erlöse",Belegerfassung!L5848="EUST",Belegerfassung!L5848="Bauleistungen 20%")=TRUE,"",MID(Belegerfassung!L5848,4,2)))</f>
        <v/>
      </c>
      <c r="J5840" s="6" t="str">
        <f>IF(A5840&lt;&gt;"",LEFT(Belegerfassung!D5848,40),"")</f>
        <v/>
      </c>
      <c r="K5840" t="str">
        <f>IF(A5840&lt;&gt;"",VLOOKUP(D5840,Abfrage!$F$2:$G$21,2,FALSE),"")</f>
        <v/>
      </c>
      <c r="L5840" s="6" t="str">
        <f>IF(Belegerfassung!H5848&lt;&gt;"",Belegerfassung!H5848,"")</f>
        <v/>
      </c>
      <c r="M5840" t="str">
        <f>IFERROR(IF(Belegerfassung!E5848&lt;&gt;"",VLOOKUP(Belegerfassung!E5848,Abfrage!$L$2:$M$15,2,),""),"")</f>
        <v/>
      </c>
      <c r="N5840" t="str">
        <f t="shared" si="274"/>
        <v/>
      </c>
      <c r="O5840" t="str">
        <f t="shared" si="275"/>
        <v/>
      </c>
      <c r="P5840" t="str">
        <f>IF(Belegerfassung!G5848&lt;&gt;"",CONCATENATE(Belegerfassung!G5848,".pdf"),"")</f>
        <v/>
      </c>
    </row>
    <row r="5841" spans="1:16">
      <c r="A5841" t="str">
        <f>IF(Belegerfassung!C5849&lt;&gt;"",0,"")</f>
        <v/>
      </c>
      <c r="B5841" t="str">
        <f>IFERROR(VLOOKUP(Belegerfassung!I5849,Konten!A:D,2,FALSE),"")</f>
        <v/>
      </c>
      <c r="C5841" t="str">
        <f>IF(A5841&lt;&gt;"",TEXT(Belegerfassung!C5849,"TT.MM.JJJJ"),"")</f>
        <v/>
      </c>
      <c r="D5841" t="str">
        <f>IFERROR(VLOOKUP(Belegerfassung!A5849,Abfrage!$E$2:$F$20,2,FALSE),"")</f>
        <v/>
      </c>
      <c r="E5841" t="str">
        <f>IF(A5841&lt;&gt;"",Belegerfassung!B5849,"")</f>
        <v/>
      </c>
      <c r="F5841" t="str">
        <f>IF(Belegerfassung!L5849="","",IF(Belegerfassung!L5849&lt;&gt;"",IF(Belegerfassung!L5849&lt;&gt;"",IF(Belegerfassung!J5849&lt;&gt;0,VLOOKUP(Belegerfassung!L5849,Abfrage!$A$2:$C$19,2,),VLOOKUP(Belegerfassung!L5849,Abfrage!$A$2:$C$19,3,)),"")))</f>
        <v/>
      </c>
      <c r="G5841" t="str">
        <f t="shared" si="273"/>
        <v/>
      </c>
      <c r="H5841" s="31" t="str">
        <f>IF(A5841&lt;&gt;"",-Belegerfassung!J5849+Belegerfassung!K5849,"")</f>
        <v/>
      </c>
      <c r="I5841" s="49" t="str">
        <f>IFERROR(IF(H5841&lt;&gt;"",Belegerfassung!L5849*100,""),IF(OR(Belegerfassung!L5849="Leistung EU - Erlöse",Belegerfassung!L5849="Lieferungen EU-Erlöse",Belegerfassung!L5849="EUST",Belegerfassung!L5849="Bauleistungen 20%")=TRUE,"",MID(Belegerfassung!L5849,4,2)))</f>
        <v/>
      </c>
      <c r="J5841" s="6" t="str">
        <f>IF(A5841&lt;&gt;"",LEFT(Belegerfassung!D5849,40),"")</f>
        <v/>
      </c>
      <c r="K5841" t="str">
        <f>IF(A5841&lt;&gt;"",VLOOKUP(D5841,Abfrage!$F$2:$G$21,2,FALSE),"")</f>
        <v/>
      </c>
      <c r="L5841" s="6" t="str">
        <f>IF(Belegerfassung!H5849&lt;&gt;"",Belegerfassung!H5849,"")</f>
        <v/>
      </c>
      <c r="M5841" t="str">
        <f>IFERROR(IF(Belegerfassung!E5849&lt;&gt;"",VLOOKUP(Belegerfassung!E5849,Abfrage!$L$2:$M$15,2,),""),"")</f>
        <v/>
      </c>
      <c r="N5841" t="str">
        <f t="shared" si="274"/>
        <v/>
      </c>
      <c r="O5841" t="str">
        <f t="shared" si="275"/>
        <v/>
      </c>
      <c r="P5841" t="str">
        <f>IF(Belegerfassung!G5849&lt;&gt;"",CONCATENATE(Belegerfassung!G5849,".pdf"),"")</f>
        <v/>
      </c>
    </row>
    <row r="5842" spans="1:16">
      <c r="A5842" t="str">
        <f>IF(Belegerfassung!C5850&lt;&gt;"",0,"")</f>
        <v/>
      </c>
      <c r="B5842" t="str">
        <f>IFERROR(VLOOKUP(Belegerfassung!I5850,Konten!A:D,2,FALSE),"")</f>
        <v/>
      </c>
      <c r="C5842" t="str">
        <f>IF(A5842&lt;&gt;"",TEXT(Belegerfassung!C5850,"TT.MM.JJJJ"),"")</f>
        <v/>
      </c>
      <c r="D5842" t="str">
        <f>IFERROR(VLOOKUP(Belegerfassung!A5850,Abfrage!$E$2:$F$20,2,FALSE),"")</f>
        <v/>
      </c>
      <c r="E5842" t="str">
        <f>IF(A5842&lt;&gt;"",Belegerfassung!B5850,"")</f>
        <v/>
      </c>
      <c r="F5842" t="str">
        <f>IF(Belegerfassung!L5850="","",IF(Belegerfassung!L5850&lt;&gt;"",IF(Belegerfassung!L5850&lt;&gt;"",IF(Belegerfassung!J5850&lt;&gt;0,VLOOKUP(Belegerfassung!L5850,Abfrage!$A$2:$C$19,2,),VLOOKUP(Belegerfassung!L5850,Abfrage!$A$2:$C$19,3,)),"")))</f>
        <v/>
      </c>
      <c r="G5842" t="str">
        <f t="shared" si="273"/>
        <v/>
      </c>
      <c r="H5842" s="31" t="str">
        <f>IF(A5842&lt;&gt;"",-Belegerfassung!J5850+Belegerfassung!K5850,"")</f>
        <v/>
      </c>
      <c r="I5842" s="49" t="str">
        <f>IFERROR(IF(H5842&lt;&gt;"",Belegerfassung!L5850*100,""),IF(OR(Belegerfassung!L5850="Leistung EU - Erlöse",Belegerfassung!L5850="Lieferungen EU-Erlöse",Belegerfassung!L5850="EUST",Belegerfassung!L5850="Bauleistungen 20%")=TRUE,"",MID(Belegerfassung!L5850,4,2)))</f>
        <v/>
      </c>
      <c r="J5842" s="6" t="str">
        <f>IF(A5842&lt;&gt;"",LEFT(Belegerfassung!D5850,40),"")</f>
        <v/>
      </c>
      <c r="K5842" t="str">
        <f>IF(A5842&lt;&gt;"",VLOOKUP(D5842,Abfrage!$F$2:$G$21,2,FALSE),"")</f>
        <v/>
      </c>
      <c r="L5842" s="6" t="str">
        <f>IF(Belegerfassung!H5850&lt;&gt;"",Belegerfassung!H5850,"")</f>
        <v/>
      </c>
      <c r="M5842" t="str">
        <f>IFERROR(IF(Belegerfassung!E5850&lt;&gt;"",VLOOKUP(Belegerfassung!E5850,Abfrage!$L$2:$M$15,2,),""),"")</f>
        <v/>
      </c>
      <c r="N5842" t="str">
        <f t="shared" si="274"/>
        <v/>
      </c>
      <c r="O5842" t="str">
        <f t="shared" si="275"/>
        <v/>
      </c>
      <c r="P5842" t="str">
        <f>IF(Belegerfassung!G5850&lt;&gt;"",CONCATENATE(Belegerfassung!G5850,".pdf"),"")</f>
        <v/>
      </c>
    </row>
    <row r="5843" spans="1:16">
      <c r="A5843" t="str">
        <f>IF(Belegerfassung!C5851&lt;&gt;"",0,"")</f>
        <v/>
      </c>
      <c r="B5843" t="str">
        <f>IFERROR(VLOOKUP(Belegerfassung!I5851,Konten!A:D,2,FALSE),"")</f>
        <v/>
      </c>
      <c r="C5843" t="str">
        <f>IF(A5843&lt;&gt;"",TEXT(Belegerfassung!C5851,"TT.MM.JJJJ"),"")</f>
        <v/>
      </c>
      <c r="D5843" t="str">
        <f>IFERROR(VLOOKUP(Belegerfassung!A5851,Abfrage!$E$2:$F$20,2,FALSE),"")</f>
        <v/>
      </c>
      <c r="E5843" t="str">
        <f>IF(A5843&lt;&gt;"",Belegerfassung!B5851,"")</f>
        <v/>
      </c>
      <c r="F5843" t="str">
        <f>IF(Belegerfassung!L5851="","",IF(Belegerfassung!L5851&lt;&gt;"",IF(Belegerfassung!L5851&lt;&gt;"",IF(Belegerfassung!J5851&lt;&gt;0,VLOOKUP(Belegerfassung!L5851,Abfrage!$A$2:$C$19,2,),VLOOKUP(Belegerfassung!L5851,Abfrage!$A$2:$C$19,3,)),"")))</f>
        <v/>
      </c>
      <c r="G5843" t="str">
        <f t="shared" si="273"/>
        <v/>
      </c>
      <c r="H5843" s="31" t="str">
        <f>IF(A5843&lt;&gt;"",-Belegerfassung!J5851+Belegerfassung!K5851,"")</f>
        <v/>
      </c>
      <c r="I5843" s="49" t="str">
        <f>IFERROR(IF(H5843&lt;&gt;"",Belegerfassung!L5851*100,""),IF(OR(Belegerfassung!L5851="Leistung EU - Erlöse",Belegerfassung!L5851="Lieferungen EU-Erlöse",Belegerfassung!L5851="EUST",Belegerfassung!L5851="Bauleistungen 20%")=TRUE,"",MID(Belegerfassung!L5851,4,2)))</f>
        <v/>
      </c>
      <c r="J5843" s="6" t="str">
        <f>IF(A5843&lt;&gt;"",LEFT(Belegerfassung!D5851,40),"")</f>
        <v/>
      </c>
      <c r="K5843" t="str">
        <f>IF(A5843&lt;&gt;"",VLOOKUP(D5843,Abfrage!$F$2:$G$21,2,FALSE),"")</f>
        <v/>
      </c>
      <c r="L5843" s="6" t="str">
        <f>IF(Belegerfassung!H5851&lt;&gt;"",Belegerfassung!H5851,"")</f>
        <v/>
      </c>
      <c r="M5843" t="str">
        <f>IFERROR(IF(Belegerfassung!E5851&lt;&gt;"",VLOOKUP(Belegerfassung!E5851,Abfrage!$L$2:$M$15,2,),""),"")</f>
        <v/>
      </c>
      <c r="N5843" t="str">
        <f t="shared" si="274"/>
        <v/>
      </c>
      <c r="O5843" t="str">
        <f t="shared" si="275"/>
        <v/>
      </c>
      <c r="P5843" t="str">
        <f>IF(Belegerfassung!G5851&lt;&gt;"",CONCATENATE(Belegerfassung!G5851,".pdf"),"")</f>
        <v/>
      </c>
    </row>
    <row r="5844" spans="1:16">
      <c r="A5844" t="str">
        <f>IF(Belegerfassung!C5852&lt;&gt;"",0,"")</f>
        <v/>
      </c>
      <c r="B5844" t="str">
        <f>IFERROR(VLOOKUP(Belegerfassung!I5852,Konten!A:D,2,FALSE),"")</f>
        <v/>
      </c>
      <c r="C5844" t="str">
        <f>IF(A5844&lt;&gt;"",TEXT(Belegerfassung!C5852,"TT.MM.JJJJ"),"")</f>
        <v/>
      </c>
      <c r="D5844" t="str">
        <f>IFERROR(VLOOKUP(Belegerfassung!A5852,Abfrage!$E$2:$F$20,2,FALSE),"")</f>
        <v/>
      </c>
      <c r="E5844" t="str">
        <f>IF(A5844&lt;&gt;"",Belegerfassung!B5852,"")</f>
        <v/>
      </c>
      <c r="F5844" t="str">
        <f>IF(Belegerfassung!L5852="","",IF(Belegerfassung!L5852&lt;&gt;"",IF(Belegerfassung!L5852&lt;&gt;"",IF(Belegerfassung!J5852&lt;&gt;0,VLOOKUP(Belegerfassung!L5852,Abfrage!$A$2:$C$19,2,),VLOOKUP(Belegerfassung!L5852,Abfrage!$A$2:$C$19,3,)),"")))</f>
        <v/>
      </c>
      <c r="G5844" t="str">
        <f t="shared" si="273"/>
        <v/>
      </c>
      <c r="H5844" s="31" t="str">
        <f>IF(A5844&lt;&gt;"",-Belegerfassung!J5852+Belegerfassung!K5852,"")</f>
        <v/>
      </c>
      <c r="I5844" s="49" t="str">
        <f>IFERROR(IF(H5844&lt;&gt;"",Belegerfassung!L5852*100,""),IF(OR(Belegerfassung!L5852="Leistung EU - Erlöse",Belegerfassung!L5852="Lieferungen EU-Erlöse",Belegerfassung!L5852="EUST",Belegerfassung!L5852="Bauleistungen 20%")=TRUE,"",MID(Belegerfassung!L5852,4,2)))</f>
        <v/>
      </c>
      <c r="J5844" s="6" t="str">
        <f>IF(A5844&lt;&gt;"",LEFT(Belegerfassung!D5852,40),"")</f>
        <v/>
      </c>
      <c r="K5844" t="str">
        <f>IF(A5844&lt;&gt;"",VLOOKUP(D5844,Abfrage!$F$2:$G$21,2,FALSE),"")</f>
        <v/>
      </c>
      <c r="L5844" s="6" t="str">
        <f>IF(Belegerfassung!H5852&lt;&gt;"",Belegerfassung!H5852,"")</f>
        <v/>
      </c>
      <c r="M5844" t="str">
        <f>IFERROR(IF(Belegerfassung!E5852&lt;&gt;"",VLOOKUP(Belegerfassung!E5852,Abfrage!$L$2:$M$15,2,),""),"")</f>
        <v/>
      </c>
      <c r="N5844" t="str">
        <f t="shared" si="274"/>
        <v/>
      </c>
      <c r="O5844" t="str">
        <f t="shared" si="275"/>
        <v/>
      </c>
      <c r="P5844" t="str">
        <f>IF(Belegerfassung!G5852&lt;&gt;"",CONCATENATE(Belegerfassung!G5852,".pdf"),"")</f>
        <v/>
      </c>
    </row>
    <row r="5845" spans="1:16">
      <c r="A5845" t="str">
        <f>IF(Belegerfassung!C5853&lt;&gt;"",0,"")</f>
        <v/>
      </c>
      <c r="B5845" t="str">
        <f>IFERROR(VLOOKUP(Belegerfassung!I5853,Konten!A:D,2,FALSE),"")</f>
        <v/>
      </c>
      <c r="C5845" t="str">
        <f>IF(A5845&lt;&gt;"",TEXT(Belegerfassung!C5853,"TT.MM.JJJJ"),"")</f>
        <v/>
      </c>
      <c r="D5845" t="str">
        <f>IFERROR(VLOOKUP(Belegerfassung!A5853,Abfrage!$E$2:$F$20,2,FALSE),"")</f>
        <v/>
      </c>
      <c r="E5845" t="str">
        <f>IF(A5845&lt;&gt;"",Belegerfassung!B5853,"")</f>
        <v/>
      </c>
      <c r="F5845" t="str">
        <f>IF(Belegerfassung!L5853="","",IF(Belegerfassung!L5853&lt;&gt;"",IF(Belegerfassung!L5853&lt;&gt;"",IF(Belegerfassung!J5853&lt;&gt;0,VLOOKUP(Belegerfassung!L5853,Abfrage!$A$2:$C$19,2,),VLOOKUP(Belegerfassung!L5853,Abfrage!$A$2:$C$19,3,)),"")))</f>
        <v/>
      </c>
      <c r="G5845" t="str">
        <f t="shared" si="273"/>
        <v/>
      </c>
      <c r="H5845" s="31" t="str">
        <f>IF(A5845&lt;&gt;"",-Belegerfassung!J5853+Belegerfassung!K5853,"")</f>
        <v/>
      </c>
      <c r="I5845" s="49" t="str">
        <f>IFERROR(IF(H5845&lt;&gt;"",Belegerfassung!L5853*100,""),IF(OR(Belegerfassung!L5853="Leistung EU - Erlöse",Belegerfassung!L5853="Lieferungen EU-Erlöse",Belegerfassung!L5853="EUST",Belegerfassung!L5853="Bauleistungen 20%")=TRUE,"",MID(Belegerfassung!L5853,4,2)))</f>
        <v/>
      </c>
      <c r="J5845" s="6" t="str">
        <f>IF(A5845&lt;&gt;"",LEFT(Belegerfassung!D5853,40),"")</f>
        <v/>
      </c>
      <c r="K5845" t="str">
        <f>IF(A5845&lt;&gt;"",VLOOKUP(D5845,Abfrage!$F$2:$G$21,2,FALSE),"")</f>
        <v/>
      </c>
      <c r="L5845" s="6" t="str">
        <f>IF(Belegerfassung!H5853&lt;&gt;"",Belegerfassung!H5853,"")</f>
        <v/>
      </c>
      <c r="M5845" t="str">
        <f>IFERROR(IF(Belegerfassung!E5853&lt;&gt;"",VLOOKUP(Belegerfassung!E5853,Abfrage!$L$2:$M$15,2,),""),"")</f>
        <v/>
      </c>
      <c r="N5845" t="str">
        <f t="shared" si="274"/>
        <v/>
      </c>
      <c r="O5845" t="str">
        <f t="shared" si="275"/>
        <v/>
      </c>
      <c r="P5845" t="str">
        <f>IF(Belegerfassung!G5853&lt;&gt;"",CONCATENATE(Belegerfassung!G5853,".pdf"),"")</f>
        <v/>
      </c>
    </row>
    <row r="5846" spans="1:16">
      <c r="A5846" t="str">
        <f>IF(Belegerfassung!C5854&lt;&gt;"",0,"")</f>
        <v/>
      </c>
      <c r="B5846" t="str">
        <f>IFERROR(VLOOKUP(Belegerfassung!I5854,Konten!A:D,2,FALSE),"")</f>
        <v/>
      </c>
      <c r="C5846" t="str">
        <f>IF(A5846&lt;&gt;"",TEXT(Belegerfassung!C5854,"TT.MM.JJJJ"),"")</f>
        <v/>
      </c>
      <c r="D5846" t="str">
        <f>IFERROR(VLOOKUP(Belegerfassung!A5854,Abfrage!$E$2:$F$20,2,FALSE),"")</f>
        <v/>
      </c>
      <c r="E5846" t="str">
        <f>IF(A5846&lt;&gt;"",Belegerfassung!B5854,"")</f>
        <v/>
      </c>
      <c r="F5846" t="str">
        <f>IF(Belegerfassung!L5854="","",IF(Belegerfassung!L5854&lt;&gt;"",IF(Belegerfassung!L5854&lt;&gt;"",IF(Belegerfassung!J5854&lt;&gt;0,VLOOKUP(Belegerfassung!L5854,Abfrage!$A$2:$C$19,2,),VLOOKUP(Belegerfassung!L5854,Abfrage!$A$2:$C$19,3,)),"")))</f>
        <v/>
      </c>
      <c r="G5846" t="str">
        <f t="shared" si="273"/>
        <v/>
      </c>
      <c r="H5846" s="31" t="str">
        <f>IF(A5846&lt;&gt;"",-Belegerfassung!J5854+Belegerfassung!K5854,"")</f>
        <v/>
      </c>
      <c r="I5846" s="49" t="str">
        <f>IFERROR(IF(H5846&lt;&gt;"",Belegerfassung!L5854*100,""),IF(OR(Belegerfassung!L5854="Leistung EU - Erlöse",Belegerfassung!L5854="Lieferungen EU-Erlöse",Belegerfassung!L5854="EUST",Belegerfassung!L5854="Bauleistungen 20%")=TRUE,"",MID(Belegerfassung!L5854,4,2)))</f>
        <v/>
      </c>
      <c r="J5846" s="6" t="str">
        <f>IF(A5846&lt;&gt;"",LEFT(Belegerfassung!D5854,40),"")</f>
        <v/>
      </c>
      <c r="K5846" t="str">
        <f>IF(A5846&lt;&gt;"",VLOOKUP(D5846,Abfrage!$F$2:$G$21,2,FALSE),"")</f>
        <v/>
      </c>
      <c r="L5846" s="6" t="str">
        <f>IF(Belegerfassung!H5854&lt;&gt;"",Belegerfassung!H5854,"")</f>
        <v/>
      </c>
      <c r="M5846" t="str">
        <f>IFERROR(IF(Belegerfassung!E5854&lt;&gt;"",VLOOKUP(Belegerfassung!E5854,Abfrage!$L$2:$M$15,2,),""),"")</f>
        <v/>
      </c>
      <c r="N5846" t="str">
        <f t="shared" si="274"/>
        <v/>
      </c>
      <c r="O5846" t="str">
        <f t="shared" si="275"/>
        <v/>
      </c>
      <c r="P5846" t="str">
        <f>IF(Belegerfassung!G5854&lt;&gt;"",CONCATENATE(Belegerfassung!G5854,".pdf"),"")</f>
        <v/>
      </c>
    </row>
    <row r="5847" spans="1:16">
      <c r="A5847" t="str">
        <f>IF(Belegerfassung!C5855&lt;&gt;"",0,"")</f>
        <v/>
      </c>
      <c r="B5847" t="str">
        <f>IFERROR(VLOOKUP(Belegerfassung!I5855,Konten!A:D,2,FALSE),"")</f>
        <v/>
      </c>
      <c r="C5847" t="str">
        <f>IF(A5847&lt;&gt;"",TEXT(Belegerfassung!C5855,"TT.MM.JJJJ"),"")</f>
        <v/>
      </c>
      <c r="D5847" t="str">
        <f>IFERROR(VLOOKUP(Belegerfassung!A5855,Abfrage!$E$2:$F$20,2,FALSE),"")</f>
        <v/>
      </c>
      <c r="E5847" t="str">
        <f>IF(A5847&lt;&gt;"",Belegerfassung!B5855,"")</f>
        <v/>
      </c>
      <c r="F5847" t="str">
        <f>IF(Belegerfassung!L5855="","",IF(Belegerfassung!L5855&lt;&gt;"",IF(Belegerfassung!L5855&lt;&gt;"",IF(Belegerfassung!J5855&lt;&gt;0,VLOOKUP(Belegerfassung!L5855,Abfrage!$A$2:$C$19,2,),VLOOKUP(Belegerfassung!L5855,Abfrage!$A$2:$C$19,3,)),"")))</f>
        <v/>
      </c>
      <c r="G5847" t="str">
        <f t="shared" si="273"/>
        <v/>
      </c>
      <c r="H5847" s="31" t="str">
        <f>IF(A5847&lt;&gt;"",-Belegerfassung!J5855+Belegerfassung!K5855,"")</f>
        <v/>
      </c>
      <c r="I5847" s="49" t="str">
        <f>IFERROR(IF(H5847&lt;&gt;"",Belegerfassung!L5855*100,""),IF(OR(Belegerfassung!L5855="Leistung EU - Erlöse",Belegerfassung!L5855="Lieferungen EU-Erlöse",Belegerfassung!L5855="EUST",Belegerfassung!L5855="Bauleistungen 20%")=TRUE,"",MID(Belegerfassung!L5855,4,2)))</f>
        <v/>
      </c>
      <c r="J5847" s="6" t="str">
        <f>IF(A5847&lt;&gt;"",LEFT(Belegerfassung!D5855,40),"")</f>
        <v/>
      </c>
      <c r="K5847" t="str">
        <f>IF(A5847&lt;&gt;"",VLOOKUP(D5847,Abfrage!$F$2:$G$21,2,FALSE),"")</f>
        <v/>
      </c>
      <c r="L5847" s="6" t="str">
        <f>IF(Belegerfassung!H5855&lt;&gt;"",Belegerfassung!H5855,"")</f>
        <v/>
      </c>
      <c r="M5847" t="str">
        <f>IFERROR(IF(Belegerfassung!E5855&lt;&gt;"",VLOOKUP(Belegerfassung!E5855,Abfrage!$L$2:$M$15,2,),""),"")</f>
        <v/>
      </c>
      <c r="N5847" t="str">
        <f t="shared" si="274"/>
        <v/>
      </c>
      <c r="O5847" t="str">
        <f t="shared" si="275"/>
        <v/>
      </c>
      <c r="P5847" t="str">
        <f>IF(Belegerfassung!G5855&lt;&gt;"",CONCATENATE(Belegerfassung!G5855,".pdf"),"")</f>
        <v/>
      </c>
    </row>
    <row r="5848" spans="1:16">
      <c r="A5848" t="str">
        <f>IF(Belegerfassung!C5856&lt;&gt;"",0,"")</f>
        <v/>
      </c>
      <c r="B5848" t="str">
        <f>IFERROR(VLOOKUP(Belegerfassung!I5856,Konten!A:D,2,FALSE),"")</f>
        <v/>
      </c>
      <c r="C5848" t="str">
        <f>IF(A5848&lt;&gt;"",TEXT(Belegerfassung!C5856,"TT.MM.JJJJ"),"")</f>
        <v/>
      </c>
      <c r="D5848" t="str">
        <f>IFERROR(VLOOKUP(Belegerfassung!A5856,Abfrage!$E$2:$F$20,2,FALSE),"")</f>
        <v/>
      </c>
      <c r="E5848" t="str">
        <f>IF(A5848&lt;&gt;"",Belegerfassung!B5856,"")</f>
        <v/>
      </c>
      <c r="F5848" t="str">
        <f>IF(Belegerfassung!L5856="","",IF(Belegerfassung!L5856&lt;&gt;"",IF(Belegerfassung!L5856&lt;&gt;"",IF(Belegerfassung!J5856&lt;&gt;0,VLOOKUP(Belegerfassung!L5856,Abfrage!$A$2:$C$19,2,),VLOOKUP(Belegerfassung!L5856,Abfrage!$A$2:$C$19,3,)),"")))</f>
        <v/>
      </c>
      <c r="G5848" t="str">
        <f t="shared" si="273"/>
        <v/>
      </c>
      <c r="H5848" s="31" t="str">
        <f>IF(A5848&lt;&gt;"",-Belegerfassung!J5856+Belegerfassung!K5856,"")</f>
        <v/>
      </c>
      <c r="I5848" s="49" t="str">
        <f>IFERROR(IF(H5848&lt;&gt;"",Belegerfassung!L5856*100,""),IF(OR(Belegerfassung!L5856="Leistung EU - Erlöse",Belegerfassung!L5856="Lieferungen EU-Erlöse",Belegerfassung!L5856="EUST",Belegerfassung!L5856="Bauleistungen 20%")=TRUE,"",MID(Belegerfassung!L5856,4,2)))</f>
        <v/>
      </c>
      <c r="J5848" s="6" t="str">
        <f>IF(A5848&lt;&gt;"",LEFT(Belegerfassung!D5856,40),"")</f>
        <v/>
      </c>
      <c r="K5848" t="str">
        <f>IF(A5848&lt;&gt;"",VLOOKUP(D5848,Abfrage!$F$2:$G$21,2,FALSE),"")</f>
        <v/>
      </c>
      <c r="L5848" s="6" t="str">
        <f>IF(Belegerfassung!H5856&lt;&gt;"",Belegerfassung!H5856,"")</f>
        <v/>
      </c>
      <c r="M5848" t="str">
        <f>IFERROR(IF(Belegerfassung!E5856&lt;&gt;"",VLOOKUP(Belegerfassung!E5856,Abfrage!$L$2:$M$15,2,),""),"")</f>
        <v/>
      </c>
      <c r="N5848" t="str">
        <f t="shared" si="274"/>
        <v/>
      </c>
      <c r="O5848" t="str">
        <f t="shared" si="275"/>
        <v/>
      </c>
      <c r="P5848" t="str">
        <f>IF(Belegerfassung!G5856&lt;&gt;"",CONCATENATE(Belegerfassung!G5856,".pdf"),"")</f>
        <v/>
      </c>
    </row>
    <row r="5849" spans="1:16">
      <c r="A5849" t="str">
        <f>IF(Belegerfassung!C5857&lt;&gt;"",0,"")</f>
        <v/>
      </c>
      <c r="B5849" t="str">
        <f>IFERROR(VLOOKUP(Belegerfassung!I5857,Konten!A:D,2,FALSE),"")</f>
        <v/>
      </c>
      <c r="C5849" t="str">
        <f>IF(A5849&lt;&gt;"",TEXT(Belegerfassung!C5857,"TT.MM.JJJJ"),"")</f>
        <v/>
      </c>
      <c r="D5849" t="str">
        <f>IFERROR(VLOOKUP(Belegerfassung!A5857,Abfrage!$E$2:$F$20,2,FALSE),"")</f>
        <v/>
      </c>
      <c r="E5849" t="str">
        <f>IF(A5849&lt;&gt;"",Belegerfassung!B5857,"")</f>
        <v/>
      </c>
      <c r="F5849" t="str">
        <f>IF(Belegerfassung!L5857="","",IF(Belegerfassung!L5857&lt;&gt;"",IF(Belegerfassung!L5857&lt;&gt;"",IF(Belegerfassung!J5857&lt;&gt;0,VLOOKUP(Belegerfassung!L5857,Abfrage!$A$2:$C$19,2,),VLOOKUP(Belegerfassung!L5857,Abfrage!$A$2:$C$19,3,)),"")))</f>
        <v/>
      </c>
      <c r="G5849" t="str">
        <f t="shared" si="273"/>
        <v/>
      </c>
      <c r="H5849" s="31" t="str">
        <f>IF(A5849&lt;&gt;"",-Belegerfassung!J5857+Belegerfassung!K5857,"")</f>
        <v/>
      </c>
      <c r="I5849" s="49" t="str">
        <f>IFERROR(IF(H5849&lt;&gt;"",Belegerfassung!L5857*100,""),IF(OR(Belegerfassung!L5857="Leistung EU - Erlöse",Belegerfassung!L5857="Lieferungen EU-Erlöse",Belegerfassung!L5857="EUST",Belegerfassung!L5857="Bauleistungen 20%")=TRUE,"",MID(Belegerfassung!L5857,4,2)))</f>
        <v/>
      </c>
      <c r="J5849" s="6" t="str">
        <f>IF(A5849&lt;&gt;"",LEFT(Belegerfassung!D5857,40),"")</f>
        <v/>
      </c>
      <c r="K5849" t="str">
        <f>IF(A5849&lt;&gt;"",VLOOKUP(D5849,Abfrage!$F$2:$G$21,2,FALSE),"")</f>
        <v/>
      </c>
      <c r="L5849" s="6" t="str">
        <f>IF(Belegerfassung!H5857&lt;&gt;"",Belegerfassung!H5857,"")</f>
        <v/>
      </c>
      <c r="M5849" t="str">
        <f>IFERROR(IF(Belegerfassung!E5857&lt;&gt;"",VLOOKUP(Belegerfassung!E5857,Abfrage!$L$2:$M$15,2,),""),"")</f>
        <v/>
      </c>
      <c r="N5849" t="str">
        <f t="shared" si="274"/>
        <v/>
      </c>
      <c r="O5849" t="str">
        <f t="shared" si="275"/>
        <v/>
      </c>
      <c r="P5849" t="str">
        <f>IF(Belegerfassung!G5857&lt;&gt;"",CONCATENATE(Belegerfassung!G5857,".pdf"),"")</f>
        <v/>
      </c>
    </row>
    <row r="5850" spans="1:16">
      <c r="A5850" t="str">
        <f>IF(Belegerfassung!C5858&lt;&gt;"",0,"")</f>
        <v/>
      </c>
      <c r="B5850" t="str">
        <f>IFERROR(VLOOKUP(Belegerfassung!I5858,Konten!A:D,2,FALSE),"")</f>
        <v/>
      </c>
      <c r="C5850" t="str">
        <f>IF(A5850&lt;&gt;"",TEXT(Belegerfassung!C5858,"TT.MM.JJJJ"),"")</f>
        <v/>
      </c>
      <c r="D5850" t="str">
        <f>IFERROR(VLOOKUP(Belegerfassung!A5858,Abfrage!$E$2:$F$20,2,FALSE),"")</f>
        <v/>
      </c>
      <c r="E5850" t="str">
        <f>IF(A5850&lt;&gt;"",Belegerfassung!B5858,"")</f>
        <v/>
      </c>
      <c r="F5850" t="str">
        <f>IF(Belegerfassung!L5858="","",IF(Belegerfassung!L5858&lt;&gt;"",IF(Belegerfassung!L5858&lt;&gt;"",IF(Belegerfassung!J5858&lt;&gt;0,VLOOKUP(Belegerfassung!L5858,Abfrage!$A$2:$C$19,2,),VLOOKUP(Belegerfassung!L5858,Abfrage!$A$2:$C$19,3,)),"")))</f>
        <v/>
      </c>
      <c r="G5850" t="str">
        <f t="shared" si="273"/>
        <v/>
      </c>
      <c r="H5850" s="31" t="str">
        <f>IF(A5850&lt;&gt;"",-Belegerfassung!J5858+Belegerfassung!K5858,"")</f>
        <v/>
      </c>
      <c r="I5850" s="49" t="str">
        <f>IFERROR(IF(H5850&lt;&gt;"",Belegerfassung!L5858*100,""),IF(OR(Belegerfassung!L5858="Leistung EU - Erlöse",Belegerfassung!L5858="Lieferungen EU-Erlöse",Belegerfassung!L5858="EUST",Belegerfassung!L5858="Bauleistungen 20%")=TRUE,"",MID(Belegerfassung!L5858,4,2)))</f>
        <v/>
      </c>
      <c r="J5850" s="6" t="str">
        <f>IF(A5850&lt;&gt;"",LEFT(Belegerfassung!D5858,40),"")</f>
        <v/>
      </c>
      <c r="K5850" t="str">
        <f>IF(A5850&lt;&gt;"",VLOOKUP(D5850,Abfrage!$F$2:$G$21,2,FALSE),"")</f>
        <v/>
      </c>
      <c r="L5850" s="6" t="str">
        <f>IF(Belegerfassung!H5858&lt;&gt;"",Belegerfassung!H5858,"")</f>
        <v/>
      </c>
      <c r="M5850" t="str">
        <f>IFERROR(IF(Belegerfassung!E5858&lt;&gt;"",VLOOKUP(Belegerfassung!E5858,Abfrage!$L$2:$M$15,2,),""),"")</f>
        <v/>
      </c>
      <c r="N5850" t="str">
        <f t="shared" si="274"/>
        <v/>
      </c>
      <c r="O5850" t="str">
        <f t="shared" si="275"/>
        <v/>
      </c>
      <c r="P5850" t="str">
        <f>IF(Belegerfassung!G5858&lt;&gt;"",CONCATENATE(Belegerfassung!G5858,".pdf"),"")</f>
        <v/>
      </c>
    </row>
    <row r="5851" spans="1:16">
      <c r="A5851" t="str">
        <f>IF(Belegerfassung!C5859&lt;&gt;"",0,"")</f>
        <v/>
      </c>
      <c r="B5851" t="str">
        <f>IFERROR(VLOOKUP(Belegerfassung!I5859,Konten!A:D,2,FALSE),"")</f>
        <v/>
      </c>
      <c r="C5851" t="str">
        <f>IF(A5851&lt;&gt;"",TEXT(Belegerfassung!C5859,"TT.MM.JJJJ"),"")</f>
        <v/>
      </c>
      <c r="D5851" t="str">
        <f>IFERROR(VLOOKUP(Belegerfassung!A5859,Abfrage!$E$2:$F$20,2,FALSE),"")</f>
        <v/>
      </c>
      <c r="E5851" t="str">
        <f>IF(A5851&lt;&gt;"",Belegerfassung!B5859,"")</f>
        <v/>
      </c>
      <c r="F5851" t="str">
        <f>IF(Belegerfassung!L5859="","",IF(Belegerfassung!L5859&lt;&gt;"",IF(Belegerfassung!L5859&lt;&gt;"",IF(Belegerfassung!J5859&lt;&gt;0,VLOOKUP(Belegerfassung!L5859,Abfrage!$A$2:$C$19,2,),VLOOKUP(Belegerfassung!L5859,Abfrage!$A$2:$C$19,3,)),"")))</f>
        <v/>
      </c>
      <c r="G5851" t="str">
        <f t="shared" si="273"/>
        <v/>
      </c>
      <c r="H5851" s="31" t="str">
        <f>IF(A5851&lt;&gt;"",-Belegerfassung!J5859+Belegerfassung!K5859,"")</f>
        <v/>
      </c>
      <c r="I5851" s="49" t="str">
        <f>IFERROR(IF(H5851&lt;&gt;"",Belegerfassung!L5859*100,""),IF(OR(Belegerfassung!L5859="Leistung EU - Erlöse",Belegerfassung!L5859="Lieferungen EU-Erlöse",Belegerfassung!L5859="EUST",Belegerfassung!L5859="Bauleistungen 20%")=TRUE,"",MID(Belegerfassung!L5859,4,2)))</f>
        <v/>
      </c>
      <c r="J5851" s="6" t="str">
        <f>IF(A5851&lt;&gt;"",LEFT(Belegerfassung!D5859,40),"")</f>
        <v/>
      </c>
      <c r="K5851" t="str">
        <f>IF(A5851&lt;&gt;"",VLOOKUP(D5851,Abfrage!$F$2:$G$21,2,FALSE),"")</f>
        <v/>
      </c>
      <c r="L5851" s="6" t="str">
        <f>IF(Belegerfassung!H5859&lt;&gt;"",Belegerfassung!H5859,"")</f>
        <v/>
      </c>
      <c r="M5851" t="str">
        <f>IFERROR(IF(Belegerfassung!E5859&lt;&gt;"",VLOOKUP(Belegerfassung!E5859,Abfrage!$L$2:$M$15,2,),""),"")</f>
        <v/>
      </c>
      <c r="N5851" t="str">
        <f t="shared" si="274"/>
        <v/>
      </c>
      <c r="O5851" t="str">
        <f t="shared" si="275"/>
        <v/>
      </c>
      <c r="P5851" t="str">
        <f>IF(Belegerfassung!G5859&lt;&gt;"",CONCATENATE(Belegerfassung!G5859,".pdf"),"")</f>
        <v/>
      </c>
    </row>
    <row r="5852" spans="1:16">
      <c r="A5852" t="str">
        <f>IF(Belegerfassung!C5860&lt;&gt;"",0,"")</f>
        <v/>
      </c>
      <c r="B5852" t="str">
        <f>IFERROR(VLOOKUP(Belegerfassung!I5860,Konten!A:D,2,FALSE),"")</f>
        <v/>
      </c>
      <c r="C5852" t="str">
        <f>IF(A5852&lt;&gt;"",TEXT(Belegerfassung!C5860,"TT.MM.JJJJ"),"")</f>
        <v/>
      </c>
      <c r="D5852" t="str">
        <f>IFERROR(VLOOKUP(Belegerfassung!A5860,Abfrage!$E$2:$F$20,2,FALSE),"")</f>
        <v/>
      </c>
      <c r="E5852" t="str">
        <f>IF(A5852&lt;&gt;"",Belegerfassung!B5860,"")</f>
        <v/>
      </c>
      <c r="F5852" t="str">
        <f>IF(Belegerfassung!L5860="","",IF(Belegerfassung!L5860&lt;&gt;"",IF(Belegerfassung!L5860&lt;&gt;"",IF(Belegerfassung!J5860&lt;&gt;0,VLOOKUP(Belegerfassung!L5860,Abfrage!$A$2:$C$19,2,),VLOOKUP(Belegerfassung!L5860,Abfrage!$A$2:$C$19,3,)),"")))</f>
        <v/>
      </c>
      <c r="G5852" t="str">
        <f t="shared" si="273"/>
        <v/>
      </c>
      <c r="H5852" s="31" t="str">
        <f>IF(A5852&lt;&gt;"",-Belegerfassung!J5860+Belegerfassung!K5860,"")</f>
        <v/>
      </c>
      <c r="I5852" s="49" t="str">
        <f>IFERROR(IF(H5852&lt;&gt;"",Belegerfassung!L5860*100,""),IF(OR(Belegerfassung!L5860="Leistung EU - Erlöse",Belegerfassung!L5860="Lieferungen EU-Erlöse",Belegerfassung!L5860="EUST",Belegerfassung!L5860="Bauleistungen 20%")=TRUE,"",MID(Belegerfassung!L5860,4,2)))</f>
        <v/>
      </c>
      <c r="J5852" s="6" t="str">
        <f>IF(A5852&lt;&gt;"",LEFT(Belegerfassung!D5860,40),"")</f>
        <v/>
      </c>
      <c r="K5852" t="str">
        <f>IF(A5852&lt;&gt;"",VLOOKUP(D5852,Abfrage!$F$2:$G$21,2,FALSE),"")</f>
        <v/>
      </c>
      <c r="L5852" s="6" t="str">
        <f>IF(Belegerfassung!H5860&lt;&gt;"",Belegerfassung!H5860,"")</f>
        <v/>
      </c>
      <c r="M5852" t="str">
        <f>IFERROR(IF(Belegerfassung!E5860&lt;&gt;"",VLOOKUP(Belegerfassung!E5860,Abfrage!$L$2:$M$15,2,),""),"")</f>
        <v/>
      </c>
      <c r="N5852" t="str">
        <f t="shared" si="274"/>
        <v/>
      </c>
      <c r="O5852" t="str">
        <f t="shared" si="275"/>
        <v/>
      </c>
      <c r="P5852" t="str">
        <f>IF(Belegerfassung!G5860&lt;&gt;"",CONCATENATE(Belegerfassung!G5860,".pdf"),"")</f>
        <v/>
      </c>
    </row>
    <row r="5853" spans="1:16">
      <c r="A5853" t="str">
        <f>IF(Belegerfassung!C5861&lt;&gt;"",0,"")</f>
        <v/>
      </c>
      <c r="B5853" t="str">
        <f>IFERROR(VLOOKUP(Belegerfassung!I5861,Konten!A:D,2,FALSE),"")</f>
        <v/>
      </c>
      <c r="C5853" t="str">
        <f>IF(A5853&lt;&gt;"",TEXT(Belegerfassung!C5861,"TT.MM.JJJJ"),"")</f>
        <v/>
      </c>
      <c r="D5853" t="str">
        <f>IFERROR(VLOOKUP(Belegerfassung!A5861,Abfrage!$E$2:$F$20,2,FALSE),"")</f>
        <v/>
      </c>
      <c r="E5853" t="str">
        <f>IF(A5853&lt;&gt;"",Belegerfassung!B5861,"")</f>
        <v/>
      </c>
      <c r="F5853" t="str">
        <f>IF(Belegerfassung!L5861="","",IF(Belegerfassung!L5861&lt;&gt;"",IF(Belegerfassung!L5861&lt;&gt;"",IF(Belegerfassung!J5861&lt;&gt;0,VLOOKUP(Belegerfassung!L5861,Abfrage!$A$2:$C$19,2,),VLOOKUP(Belegerfassung!L5861,Abfrage!$A$2:$C$19,3,)),"")))</f>
        <v/>
      </c>
      <c r="G5853" t="str">
        <f t="shared" si="273"/>
        <v/>
      </c>
      <c r="H5853" s="31" t="str">
        <f>IF(A5853&lt;&gt;"",-Belegerfassung!J5861+Belegerfassung!K5861,"")</f>
        <v/>
      </c>
      <c r="I5853" s="49" t="str">
        <f>IFERROR(IF(H5853&lt;&gt;"",Belegerfassung!L5861*100,""),IF(OR(Belegerfassung!L5861="Leistung EU - Erlöse",Belegerfassung!L5861="Lieferungen EU-Erlöse",Belegerfassung!L5861="EUST",Belegerfassung!L5861="Bauleistungen 20%")=TRUE,"",MID(Belegerfassung!L5861,4,2)))</f>
        <v/>
      </c>
      <c r="J5853" s="6" t="str">
        <f>IF(A5853&lt;&gt;"",LEFT(Belegerfassung!D5861,40),"")</f>
        <v/>
      </c>
      <c r="K5853" t="str">
        <f>IF(A5853&lt;&gt;"",VLOOKUP(D5853,Abfrage!$F$2:$G$21,2,FALSE),"")</f>
        <v/>
      </c>
      <c r="L5853" s="6" t="str">
        <f>IF(Belegerfassung!H5861&lt;&gt;"",Belegerfassung!H5861,"")</f>
        <v/>
      </c>
      <c r="M5853" t="str">
        <f>IFERROR(IF(Belegerfassung!E5861&lt;&gt;"",VLOOKUP(Belegerfassung!E5861,Abfrage!$L$2:$M$15,2,),""),"")</f>
        <v/>
      </c>
      <c r="N5853" t="str">
        <f t="shared" si="274"/>
        <v/>
      </c>
      <c r="O5853" t="str">
        <f t="shared" si="275"/>
        <v/>
      </c>
      <c r="P5853" t="str">
        <f>IF(Belegerfassung!G5861&lt;&gt;"",CONCATENATE(Belegerfassung!G5861,".pdf"),"")</f>
        <v/>
      </c>
    </row>
    <row r="5854" spans="1:16">
      <c r="A5854" t="str">
        <f>IF(Belegerfassung!C5862&lt;&gt;"",0,"")</f>
        <v/>
      </c>
      <c r="B5854" t="str">
        <f>IFERROR(VLOOKUP(Belegerfassung!I5862,Konten!A:D,2,FALSE),"")</f>
        <v/>
      </c>
      <c r="C5854" t="str">
        <f>IF(A5854&lt;&gt;"",TEXT(Belegerfassung!C5862,"TT.MM.JJJJ"),"")</f>
        <v/>
      </c>
      <c r="D5854" t="str">
        <f>IFERROR(VLOOKUP(Belegerfassung!A5862,Abfrage!$E$2:$F$20,2,FALSE),"")</f>
        <v/>
      </c>
      <c r="E5854" t="str">
        <f>IF(A5854&lt;&gt;"",Belegerfassung!B5862,"")</f>
        <v/>
      </c>
      <c r="F5854" t="str">
        <f>IF(Belegerfassung!L5862="","",IF(Belegerfassung!L5862&lt;&gt;"",IF(Belegerfassung!L5862&lt;&gt;"",IF(Belegerfassung!J5862&lt;&gt;0,VLOOKUP(Belegerfassung!L5862,Abfrage!$A$2:$C$19,2,),VLOOKUP(Belegerfassung!L5862,Abfrage!$A$2:$C$19,3,)),"")))</f>
        <v/>
      </c>
      <c r="G5854" t="str">
        <f t="shared" si="273"/>
        <v/>
      </c>
      <c r="H5854" s="31" t="str">
        <f>IF(A5854&lt;&gt;"",-Belegerfassung!J5862+Belegerfassung!K5862,"")</f>
        <v/>
      </c>
      <c r="I5854" s="49" t="str">
        <f>IFERROR(IF(H5854&lt;&gt;"",Belegerfassung!L5862*100,""),IF(OR(Belegerfassung!L5862="Leistung EU - Erlöse",Belegerfassung!L5862="Lieferungen EU-Erlöse",Belegerfassung!L5862="EUST",Belegerfassung!L5862="Bauleistungen 20%")=TRUE,"",MID(Belegerfassung!L5862,4,2)))</f>
        <v/>
      </c>
      <c r="J5854" s="6" t="str">
        <f>IF(A5854&lt;&gt;"",LEFT(Belegerfassung!D5862,40),"")</f>
        <v/>
      </c>
      <c r="K5854" t="str">
        <f>IF(A5854&lt;&gt;"",VLOOKUP(D5854,Abfrage!$F$2:$G$21,2,FALSE),"")</f>
        <v/>
      </c>
      <c r="L5854" s="6" t="str">
        <f>IF(Belegerfassung!H5862&lt;&gt;"",Belegerfassung!H5862,"")</f>
        <v/>
      </c>
      <c r="M5854" t="str">
        <f>IFERROR(IF(Belegerfassung!E5862&lt;&gt;"",VLOOKUP(Belegerfassung!E5862,Abfrage!$L$2:$M$15,2,),""),"")</f>
        <v/>
      </c>
      <c r="N5854" t="str">
        <f t="shared" si="274"/>
        <v/>
      </c>
      <c r="O5854" t="str">
        <f t="shared" si="275"/>
        <v/>
      </c>
      <c r="P5854" t="str">
        <f>IF(Belegerfassung!G5862&lt;&gt;"",CONCATENATE(Belegerfassung!G5862,".pdf"),"")</f>
        <v/>
      </c>
    </row>
    <row r="5855" spans="1:16">
      <c r="A5855" t="str">
        <f>IF(Belegerfassung!C5863&lt;&gt;"",0,"")</f>
        <v/>
      </c>
      <c r="B5855" t="str">
        <f>IFERROR(VLOOKUP(Belegerfassung!I5863,Konten!A:D,2,FALSE),"")</f>
        <v/>
      </c>
      <c r="C5855" t="str">
        <f>IF(A5855&lt;&gt;"",TEXT(Belegerfassung!C5863,"TT.MM.JJJJ"),"")</f>
        <v/>
      </c>
      <c r="D5855" t="str">
        <f>IFERROR(VLOOKUP(Belegerfassung!A5863,Abfrage!$E$2:$F$20,2,FALSE),"")</f>
        <v/>
      </c>
      <c r="E5855" t="str">
        <f>IF(A5855&lt;&gt;"",Belegerfassung!B5863,"")</f>
        <v/>
      </c>
      <c r="F5855" t="str">
        <f>IF(Belegerfassung!L5863="","",IF(Belegerfassung!L5863&lt;&gt;"",IF(Belegerfassung!L5863&lt;&gt;"",IF(Belegerfassung!J5863&lt;&gt;0,VLOOKUP(Belegerfassung!L5863,Abfrage!$A$2:$C$19,2,),VLOOKUP(Belegerfassung!L5863,Abfrage!$A$2:$C$19,3,)),"")))</f>
        <v/>
      </c>
      <c r="G5855" t="str">
        <f t="shared" si="273"/>
        <v/>
      </c>
      <c r="H5855" s="31" t="str">
        <f>IF(A5855&lt;&gt;"",-Belegerfassung!J5863+Belegerfassung!K5863,"")</f>
        <v/>
      </c>
      <c r="I5855" s="49" t="str">
        <f>IFERROR(IF(H5855&lt;&gt;"",Belegerfassung!L5863*100,""),IF(OR(Belegerfassung!L5863="Leistung EU - Erlöse",Belegerfassung!L5863="Lieferungen EU-Erlöse",Belegerfassung!L5863="EUST",Belegerfassung!L5863="Bauleistungen 20%")=TRUE,"",MID(Belegerfassung!L5863,4,2)))</f>
        <v/>
      </c>
      <c r="J5855" s="6" t="str">
        <f>IF(A5855&lt;&gt;"",LEFT(Belegerfassung!D5863,40),"")</f>
        <v/>
      </c>
      <c r="K5855" t="str">
        <f>IF(A5855&lt;&gt;"",VLOOKUP(D5855,Abfrage!$F$2:$G$21,2,FALSE),"")</f>
        <v/>
      </c>
      <c r="L5855" s="6" t="str">
        <f>IF(Belegerfassung!H5863&lt;&gt;"",Belegerfassung!H5863,"")</f>
        <v/>
      </c>
      <c r="M5855" t="str">
        <f>IFERROR(IF(Belegerfassung!E5863&lt;&gt;"",VLOOKUP(Belegerfassung!E5863,Abfrage!$L$2:$M$15,2,),""),"")</f>
        <v/>
      </c>
      <c r="N5855" t="str">
        <f t="shared" si="274"/>
        <v/>
      </c>
      <c r="O5855" t="str">
        <f t="shared" si="275"/>
        <v/>
      </c>
      <c r="P5855" t="str">
        <f>IF(Belegerfassung!G5863&lt;&gt;"",CONCATENATE(Belegerfassung!G5863,".pdf"),"")</f>
        <v/>
      </c>
    </row>
    <row r="5856" spans="1:16">
      <c r="A5856" t="str">
        <f>IF(Belegerfassung!C5864&lt;&gt;"",0,"")</f>
        <v/>
      </c>
      <c r="B5856" t="str">
        <f>IFERROR(VLOOKUP(Belegerfassung!I5864,Konten!A:D,2,FALSE),"")</f>
        <v/>
      </c>
      <c r="C5856" t="str">
        <f>IF(A5856&lt;&gt;"",TEXT(Belegerfassung!C5864,"TT.MM.JJJJ"),"")</f>
        <v/>
      </c>
      <c r="D5856" t="str">
        <f>IFERROR(VLOOKUP(Belegerfassung!A5864,Abfrage!$E$2:$F$20,2,FALSE),"")</f>
        <v/>
      </c>
      <c r="E5856" t="str">
        <f>IF(A5856&lt;&gt;"",Belegerfassung!B5864,"")</f>
        <v/>
      </c>
      <c r="F5856" t="str">
        <f>IF(Belegerfassung!L5864="","",IF(Belegerfassung!L5864&lt;&gt;"",IF(Belegerfassung!L5864&lt;&gt;"",IF(Belegerfassung!J5864&lt;&gt;0,VLOOKUP(Belegerfassung!L5864,Abfrage!$A$2:$C$19,2,),VLOOKUP(Belegerfassung!L5864,Abfrage!$A$2:$C$19,3,)),"")))</f>
        <v/>
      </c>
      <c r="G5856" t="str">
        <f t="shared" si="273"/>
        <v/>
      </c>
      <c r="H5856" s="31" t="str">
        <f>IF(A5856&lt;&gt;"",-Belegerfassung!J5864+Belegerfassung!K5864,"")</f>
        <v/>
      </c>
      <c r="I5856" s="49" t="str">
        <f>IFERROR(IF(H5856&lt;&gt;"",Belegerfassung!L5864*100,""),IF(OR(Belegerfassung!L5864="Leistung EU - Erlöse",Belegerfassung!L5864="Lieferungen EU-Erlöse",Belegerfassung!L5864="EUST",Belegerfassung!L5864="Bauleistungen 20%")=TRUE,"",MID(Belegerfassung!L5864,4,2)))</f>
        <v/>
      </c>
      <c r="J5856" s="6" t="str">
        <f>IF(A5856&lt;&gt;"",LEFT(Belegerfassung!D5864,40),"")</f>
        <v/>
      </c>
      <c r="K5856" t="str">
        <f>IF(A5856&lt;&gt;"",VLOOKUP(D5856,Abfrage!$F$2:$G$21,2,FALSE),"")</f>
        <v/>
      </c>
      <c r="L5856" s="6" t="str">
        <f>IF(Belegerfassung!H5864&lt;&gt;"",Belegerfassung!H5864,"")</f>
        <v/>
      </c>
      <c r="M5856" t="str">
        <f>IFERROR(IF(Belegerfassung!E5864&lt;&gt;"",VLOOKUP(Belegerfassung!E5864,Abfrage!$L$2:$M$15,2,),""),"")</f>
        <v/>
      </c>
      <c r="N5856" t="str">
        <f t="shared" si="274"/>
        <v/>
      </c>
      <c r="O5856" t="str">
        <f t="shared" si="275"/>
        <v/>
      </c>
      <c r="P5856" t="str">
        <f>IF(Belegerfassung!G5864&lt;&gt;"",CONCATENATE(Belegerfassung!G5864,".pdf"),"")</f>
        <v/>
      </c>
    </row>
    <row r="5857" spans="1:16">
      <c r="A5857" t="str">
        <f>IF(Belegerfassung!C5865&lt;&gt;"",0,"")</f>
        <v/>
      </c>
      <c r="B5857" t="str">
        <f>IFERROR(VLOOKUP(Belegerfassung!I5865,Konten!A:D,2,FALSE),"")</f>
        <v/>
      </c>
      <c r="C5857" t="str">
        <f>IF(A5857&lt;&gt;"",TEXT(Belegerfassung!C5865,"TT.MM.JJJJ"),"")</f>
        <v/>
      </c>
      <c r="D5857" t="str">
        <f>IFERROR(VLOOKUP(Belegerfassung!A5865,Abfrage!$E$2:$F$20,2,FALSE),"")</f>
        <v/>
      </c>
      <c r="E5857" t="str">
        <f>IF(A5857&lt;&gt;"",Belegerfassung!B5865,"")</f>
        <v/>
      </c>
      <c r="F5857" t="str">
        <f>IF(Belegerfassung!L5865="","",IF(Belegerfassung!L5865&lt;&gt;"",IF(Belegerfassung!L5865&lt;&gt;"",IF(Belegerfassung!J5865&lt;&gt;0,VLOOKUP(Belegerfassung!L5865,Abfrage!$A$2:$C$19,2,),VLOOKUP(Belegerfassung!L5865,Abfrage!$A$2:$C$19,3,)),"")))</f>
        <v/>
      </c>
      <c r="G5857" t="str">
        <f t="shared" si="273"/>
        <v/>
      </c>
      <c r="H5857" s="31" t="str">
        <f>IF(A5857&lt;&gt;"",-Belegerfassung!J5865+Belegerfassung!K5865,"")</f>
        <v/>
      </c>
      <c r="I5857" s="49" t="str">
        <f>IFERROR(IF(H5857&lt;&gt;"",Belegerfassung!L5865*100,""),IF(OR(Belegerfassung!L5865="Leistung EU - Erlöse",Belegerfassung!L5865="Lieferungen EU-Erlöse",Belegerfassung!L5865="EUST",Belegerfassung!L5865="Bauleistungen 20%")=TRUE,"",MID(Belegerfassung!L5865,4,2)))</f>
        <v/>
      </c>
      <c r="J5857" s="6" t="str">
        <f>IF(A5857&lt;&gt;"",LEFT(Belegerfassung!D5865,40),"")</f>
        <v/>
      </c>
      <c r="K5857" t="str">
        <f>IF(A5857&lt;&gt;"",VLOOKUP(D5857,Abfrage!$F$2:$G$21,2,FALSE),"")</f>
        <v/>
      </c>
      <c r="L5857" s="6" t="str">
        <f>IF(Belegerfassung!H5865&lt;&gt;"",Belegerfassung!H5865,"")</f>
        <v/>
      </c>
      <c r="M5857" t="str">
        <f>IFERROR(IF(Belegerfassung!E5865&lt;&gt;"",VLOOKUP(Belegerfassung!E5865,Abfrage!$L$2:$M$15,2,),""),"")</f>
        <v/>
      </c>
      <c r="N5857" t="str">
        <f t="shared" si="274"/>
        <v/>
      </c>
      <c r="O5857" t="str">
        <f t="shared" si="275"/>
        <v/>
      </c>
      <c r="P5857" t="str">
        <f>IF(Belegerfassung!G5865&lt;&gt;"",CONCATENATE(Belegerfassung!G5865,".pdf"),"")</f>
        <v/>
      </c>
    </row>
    <row r="5858" spans="1:16">
      <c r="A5858" t="str">
        <f>IF(Belegerfassung!C5866&lt;&gt;"",0,"")</f>
        <v/>
      </c>
      <c r="B5858" t="str">
        <f>IFERROR(VLOOKUP(Belegerfassung!I5866,Konten!A:D,2,FALSE),"")</f>
        <v/>
      </c>
      <c r="C5858" t="str">
        <f>IF(A5858&lt;&gt;"",TEXT(Belegerfassung!C5866,"TT.MM.JJJJ"),"")</f>
        <v/>
      </c>
      <c r="D5858" t="str">
        <f>IFERROR(VLOOKUP(Belegerfassung!A5866,Abfrage!$E$2:$F$20,2,FALSE),"")</f>
        <v/>
      </c>
      <c r="E5858" t="str">
        <f>IF(A5858&lt;&gt;"",Belegerfassung!B5866,"")</f>
        <v/>
      </c>
      <c r="F5858" t="str">
        <f>IF(Belegerfassung!L5866="","",IF(Belegerfassung!L5866&lt;&gt;"",IF(Belegerfassung!L5866&lt;&gt;"",IF(Belegerfassung!J5866&lt;&gt;0,VLOOKUP(Belegerfassung!L5866,Abfrage!$A$2:$C$19,2,),VLOOKUP(Belegerfassung!L5866,Abfrage!$A$2:$C$19,3,)),"")))</f>
        <v/>
      </c>
      <c r="G5858" t="str">
        <f t="shared" si="273"/>
        <v/>
      </c>
      <c r="H5858" s="31" t="str">
        <f>IF(A5858&lt;&gt;"",-Belegerfassung!J5866+Belegerfassung!K5866,"")</f>
        <v/>
      </c>
      <c r="I5858" s="49" t="str">
        <f>IFERROR(IF(H5858&lt;&gt;"",Belegerfassung!L5866*100,""),IF(OR(Belegerfassung!L5866="Leistung EU - Erlöse",Belegerfassung!L5866="Lieferungen EU-Erlöse",Belegerfassung!L5866="EUST",Belegerfassung!L5866="Bauleistungen 20%")=TRUE,"",MID(Belegerfassung!L5866,4,2)))</f>
        <v/>
      </c>
      <c r="J5858" s="6" t="str">
        <f>IF(A5858&lt;&gt;"",LEFT(Belegerfassung!D5866,40),"")</f>
        <v/>
      </c>
      <c r="K5858" t="str">
        <f>IF(A5858&lt;&gt;"",VLOOKUP(D5858,Abfrage!$F$2:$G$21,2,FALSE),"")</f>
        <v/>
      </c>
      <c r="L5858" s="6" t="str">
        <f>IF(Belegerfassung!H5866&lt;&gt;"",Belegerfassung!H5866,"")</f>
        <v/>
      </c>
      <c r="M5858" t="str">
        <f>IFERROR(IF(Belegerfassung!E5866&lt;&gt;"",VLOOKUP(Belegerfassung!E5866,Abfrage!$L$2:$M$15,2,),""),"")</f>
        <v/>
      </c>
      <c r="N5858" t="str">
        <f t="shared" si="274"/>
        <v/>
      </c>
      <c r="O5858" t="str">
        <f t="shared" si="275"/>
        <v/>
      </c>
      <c r="P5858" t="str">
        <f>IF(Belegerfassung!G5866&lt;&gt;"",CONCATENATE(Belegerfassung!G5866,".pdf"),"")</f>
        <v/>
      </c>
    </row>
    <row r="5859" spans="1:16">
      <c r="A5859" t="str">
        <f>IF(Belegerfassung!C5867&lt;&gt;"",0,"")</f>
        <v/>
      </c>
      <c r="B5859" t="str">
        <f>IFERROR(VLOOKUP(Belegerfassung!I5867,Konten!A:D,2,FALSE),"")</f>
        <v/>
      </c>
      <c r="C5859" t="str">
        <f>IF(A5859&lt;&gt;"",TEXT(Belegerfassung!C5867,"TT.MM.JJJJ"),"")</f>
        <v/>
      </c>
      <c r="D5859" t="str">
        <f>IFERROR(VLOOKUP(Belegerfassung!A5867,Abfrage!$E$2:$F$20,2,FALSE),"")</f>
        <v/>
      </c>
      <c r="E5859" t="str">
        <f>IF(A5859&lt;&gt;"",Belegerfassung!B5867,"")</f>
        <v/>
      </c>
      <c r="F5859" t="str">
        <f>IF(Belegerfassung!L5867="","",IF(Belegerfassung!L5867&lt;&gt;"",IF(Belegerfassung!L5867&lt;&gt;"",IF(Belegerfassung!J5867&lt;&gt;0,VLOOKUP(Belegerfassung!L5867,Abfrage!$A$2:$C$19,2,),VLOOKUP(Belegerfassung!L5867,Abfrage!$A$2:$C$19,3,)),"")))</f>
        <v/>
      </c>
      <c r="G5859" t="str">
        <f t="shared" si="273"/>
        <v/>
      </c>
      <c r="H5859" s="31" t="str">
        <f>IF(A5859&lt;&gt;"",-Belegerfassung!J5867+Belegerfassung!K5867,"")</f>
        <v/>
      </c>
      <c r="I5859" s="49" t="str">
        <f>IFERROR(IF(H5859&lt;&gt;"",Belegerfassung!L5867*100,""),IF(OR(Belegerfassung!L5867="Leistung EU - Erlöse",Belegerfassung!L5867="Lieferungen EU-Erlöse",Belegerfassung!L5867="EUST",Belegerfassung!L5867="Bauleistungen 20%")=TRUE,"",MID(Belegerfassung!L5867,4,2)))</f>
        <v/>
      </c>
      <c r="J5859" s="6" t="str">
        <f>IF(A5859&lt;&gt;"",LEFT(Belegerfassung!D5867,40),"")</f>
        <v/>
      </c>
      <c r="K5859" t="str">
        <f>IF(A5859&lt;&gt;"",VLOOKUP(D5859,Abfrage!$F$2:$G$21,2,FALSE),"")</f>
        <v/>
      </c>
      <c r="L5859" s="6" t="str">
        <f>IF(Belegerfassung!H5867&lt;&gt;"",Belegerfassung!H5867,"")</f>
        <v/>
      </c>
      <c r="M5859" t="str">
        <f>IFERROR(IF(Belegerfassung!E5867&lt;&gt;"",VLOOKUP(Belegerfassung!E5867,Abfrage!$L$2:$M$15,2,),""),"")</f>
        <v/>
      </c>
      <c r="N5859" t="str">
        <f t="shared" si="274"/>
        <v/>
      </c>
      <c r="O5859" t="str">
        <f t="shared" si="275"/>
        <v/>
      </c>
      <c r="P5859" t="str">
        <f>IF(Belegerfassung!G5867&lt;&gt;"",CONCATENATE(Belegerfassung!G5867,".pdf"),"")</f>
        <v/>
      </c>
    </row>
    <row r="5860" spans="1:16">
      <c r="A5860" t="str">
        <f>IF(Belegerfassung!C5868&lt;&gt;"",0,"")</f>
        <v/>
      </c>
      <c r="B5860" t="str">
        <f>IFERROR(VLOOKUP(Belegerfassung!I5868,Konten!A:D,2,FALSE),"")</f>
        <v/>
      </c>
      <c r="C5860" t="str">
        <f>IF(A5860&lt;&gt;"",TEXT(Belegerfassung!C5868,"TT.MM.JJJJ"),"")</f>
        <v/>
      </c>
      <c r="D5860" t="str">
        <f>IFERROR(VLOOKUP(Belegerfassung!A5868,Abfrage!$E$2:$F$20,2,FALSE),"")</f>
        <v/>
      </c>
      <c r="E5860" t="str">
        <f>IF(A5860&lt;&gt;"",Belegerfassung!B5868,"")</f>
        <v/>
      </c>
      <c r="F5860" t="str">
        <f>IF(Belegerfassung!L5868="","",IF(Belegerfassung!L5868&lt;&gt;"",IF(Belegerfassung!L5868&lt;&gt;"",IF(Belegerfassung!J5868&lt;&gt;0,VLOOKUP(Belegerfassung!L5868,Abfrage!$A$2:$C$19,2,),VLOOKUP(Belegerfassung!L5868,Abfrage!$A$2:$C$19,3,)),"")))</f>
        <v/>
      </c>
      <c r="G5860" t="str">
        <f t="shared" si="273"/>
        <v/>
      </c>
      <c r="H5860" s="31" t="str">
        <f>IF(A5860&lt;&gt;"",-Belegerfassung!J5868+Belegerfassung!K5868,"")</f>
        <v/>
      </c>
      <c r="I5860" s="49" t="str">
        <f>IFERROR(IF(H5860&lt;&gt;"",Belegerfassung!L5868*100,""),IF(OR(Belegerfassung!L5868="Leistung EU - Erlöse",Belegerfassung!L5868="Lieferungen EU-Erlöse",Belegerfassung!L5868="EUST",Belegerfassung!L5868="Bauleistungen 20%")=TRUE,"",MID(Belegerfassung!L5868,4,2)))</f>
        <v/>
      </c>
      <c r="J5860" s="6" t="str">
        <f>IF(A5860&lt;&gt;"",LEFT(Belegerfassung!D5868,40),"")</f>
        <v/>
      </c>
      <c r="K5860" t="str">
        <f>IF(A5860&lt;&gt;"",VLOOKUP(D5860,Abfrage!$F$2:$G$21,2,FALSE),"")</f>
        <v/>
      </c>
      <c r="L5860" s="6" t="str">
        <f>IF(Belegerfassung!H5868&lt;&gt;"",Belegerfassung!H5868,"")</f>
        <v/>
      </c>
      <c r="M5860" t="str">
        <f>IFERROR(IF(Belegerfassung!E5868&lt;&gt;"",VLOOKUP(Belegerfassung!E5868,Abfrage!$L$2:$M$15,2,),""),"")</f>
        <v/>
      </c>
      <c r="N5860" t="str">
        <f t="shared" si="274"/>
        <v/>
      </c>
      <c r="O5860" t="str">
        <f t="shared" si="275"/>
        <v/>
      </c>
      <c r="P5860" t="str">
        <f>IF(Belegerfassung!G5868&lt;&gt;"",CONCATENATE(Belegerfassung!G5868,".pdf"),"")</f>
        <v/>
      </c>
    </row>
    <row r="5861" spans="1:16">
      <c r="A5861" t="str">
        <f>IF(Belegerfassung!C5869&lt;&gt;"",0,"")</f>
        <v/>
      </c>
      <c r="B5861" t="str">
        <f>IFERROR(VLOOKUP(Belegerfassung!I5869,Konten!A:D,2,FALSE),"")</f>
        <v/>
      </c>
      <c r="C5861" t="str">
        <f>IF(A5861&lt;&gt;"",TEXT(Belegerfassung!C5869,"TT.MM.JJJJ"),"")</f>
        <v/>
      </c>
      <c r="D5861" t="str">
        <f>IFERROR(VLOOKUP(Belegerfassung!A5869,Abfrage!$E$2:$F$20,2,FALSE),"")</f>
        <v/>
      </c>
      <c r="E5861" t="str">
        <f>IF(A5861&lt;&gt;"",Belegerfassung!B5869,"")</f>
        <v/>
      </c>
      <c r="F5861" t="str">
        <f>IF(Belegerfassung!L5869="","",IF(Belegerfassung!L5869&lt;&gt;"",IF(Belegerfassung!L5869&lt;&gt;"",IF(Belegerfassung!J5869&lt;&gt;0,VLOOKUP(Belegerfassung!L5869,Abfrage!$A$2:$C$19,2,),VLOOKUP(Belegerfassung!L5869,Abfrage!$A$2:$C$19,3,)),"")))</f>
        <v/>
      </c>
      <c r="G5861" t="str">
        <f t="shared" si="273"/>
        <v/>
      </c>
      <c r="H5861" s="31" t="str">
        <f>IF(A5861&lt;&gt;"",-Belegerfassung!J5869+Belegerfassung!K5869,"")</f>
        <v/>
      </c>
      <c r="I5861" s="49" t="str">
        <f>IFERROR(IF(H5861&lt;&gt;"",Belegerfassung!L5869*100,""),IF(OR(Belegerfassung!L5869="Leistung EU - Erlöse",Belegerfassung!L5869="Lieferungen EU-Erlöse",Belegerfassung!L5869="EUST",Belegerfassung!L5869="Bauleistungen 20%")=TRUE,"",MID(Belegerfassung!L5869,4,2)))</f>
        <v/>
      </c>
      <c r="J5861" s="6" t="str">
        <f>IF(A5861&lt;&gt;"",LEFT(Belegerfassung!D5869,40),"")</f>
        <v/>
      </c>
      <c r="K5861" t="str">
        <f>IF(A5861&lt;&gt;"",VLOOKUP(D5861,Abfrage!$F$2:$G$21,2,FALSE),"")</f>
        <v/>
      </c>
      <c r="L5861" s="6" t="str">
        <f>IF(Belegerfassung!H5869&lt;&gt;"",Belegerfassung!H5869,"")</f>
        <v/>
      </c>
      <c r="M5861" t="str">
        <f>IFERROR(IF(Belegerfassung!E5869&lt;&gt;"",VLOOKUP(Belegerfassung!E5869,Abfrage!$L$2:$M$15,2,),""),"")</f>
        <v/>
      </c>
      <c r="N5861" t="str">
        <f t="shared" si="274"/>
        <v/>
      </c>
      <c r="O5861" t="str">
        <f t="shared" si="275"/>
        <v/>
      </c>
      <c r="P5861" t="str">
        <f>IF(Belegerfassung!G5869&lt;&gt;"",CONCATENATE(Belegerfassung!G5869,".pdf"),"")</f>
        <v/>
      </c>
    </row>
    <row r="5862" spans="1:16">
      <c r="A5862" t="str">
        <f>IF(Belegerfassung!C5870&lt;&gt;"",0,"")</f>
        <v/>
      </c>
      <c r="B5862" t="str">
        <f>IFERROR(VLOOKUP(Belegerfassung!I5870,Konten!A:D,2,FALSE),"")</f>
        <v/>
      </c>
      <c r="C5862" t="str">
        <f>IF(A5862&lt;&gt;"",TEXT(Belegerfassung!C5870,"TT.MM.JJJJ"),"")</f>
        <v/>
      </c>
      <c r="D5862" t="str">
        <f>IFERROR(VLOOKUP(Belegerfassung!A5870,Abfrage!$E$2:$F$20,2,FALSE),"")</f>
        <v/>
      </c>
      <c r="E5862" t="str">
        <f>IF(A5862&lt;&gt;"",Belegerfassung!B5870,"")</f>
        <v/>
      </c>
      <c r="F5862" t="str">
        <f>IF(Belegerfassung!L5870="","",IF(Belegerfassung!L5870&lt;&gt;"",IF(Belegerfassung!L5870&lt;&gt;"",IF(Belegerfassung!J5870&lt;&gt;0,VLOOKUP(Belegerfassung!L5870,Abfrage!$A$2:$C$19,2,),VLOOKUP(Belegerfassung!L5870,Abfrage!$A$2:$C$19,3,)),"")))</f>
        <v/>
      </c>
      <c r="G5862" t="str">
        <f t="shared" si="273"/>
        <v/>
      </c>
      <c r="H5862" s="31" t="str">
        <f>IF(A5862&lt;&gt;"",-Belegerfassung!J5870+Belegerfassung!K5870,"")</f>
        <v/>
      </c>
      <c r="I5862" s="49" t="str">
        <f>IFERROR(IF(H5862&lt;&gt;"",Belegerfassung!L5870*100,""),IF(OR(Belegerfassung!L5870="Leistung EU - Erlöse",Belegerfassung!L5870="Lieferungen EU-Erlöse",Belegerfassung!L5870="EUST",Belegerfassung!L5870="Bauleistungen 20%")=TRUE,"",MID(Belegerfassung!L5870,4,2)))</f>
        <v/>
      </c>
      <c r="J5862" s="6" t="str">
        <f>IF(A5862&lt;&gt;"",LEFT(Belegerfassung!D5870,40),"")</f>
        <v/>
      </c>
      <c r="K5862" t="str">
        <f>IF(A5862&lt;&gt;"",VLOOKUP(D5862,Abfrage!$F$2:$G$21,2,FALSE),"")</f>
        <v/>
      </c>
      <c r="L5862" s="6" t="str">
        <f>IF(Belegerfassung!H5870&lt;&gt;"",Belegerfassung!H5870,"")</f>
        <v/>
      </c>
      <c r="M5862" t="str">
        <f>IFERROR(IF(Belegerfassung!E5870&lt;&gt;"",VLOOKUP(Belegerfassung!E5870,Abfrage!$L$2:$M$15,2,),""),"")</f>
        <v/>
      </c>
      <c r="N5862" t="str">
        <f t="shared" si="274"/>
        <v/>
      </c>
      <c r="O5862" t="str">
        <f t="shared" si="275"/>
        <v/>
      </c>
      <c r="P5862" t="str">
        <f>IF(Belegerfassung!G5870&lt;&gt;"",CONCATENATE(Belegerfassung!G5870,".pdf"),"")</f>
        <v/>
      </c>
    </row>
    <row r="5863" spans="1:16">
      <c r="A5863" t="str">
        <f>IF(Belegerfassung!C5871&lt;&gt;"",0,"")</f>
        <v/>
      </c>
      <c r="B5863" t="str">
        <f>IFERROR(VLOOKUP(Belegerfassung!I5871,Konten!A:D,2,FALSE),"")</f>
        <v/>
      </c>
      <c r="C5863" t="str">
        <f>IF(A5863&lt;&gt;"",TEXT(Belegerfassung!C5871,"TT.MM.JJJJ"),"")</f>
        <v/>
      </c>
      <c r="D5863" t="str">
        <f>IFERROR(VLOOKUP(Belegerfassung!A5871,Abfrage!$E$2:$F$20,2,FALSE),"")</f>
        <v/>
      </c>
      <c r="E5863" t="str">
        <f>IF(A5863&lt;&gt;"",Belegerfassung!B5871,"")</f>
        <v/>
      </c>
      <c r="F5863" t="str">
        <f>IF(Belegerfassung!L5871="","",IF(Belegerfassung!L5871&lt;&gt;"",IF(Belegerfassung!L5871&lt;&gt;"",IF(Belegerfassung!J5871&lt;&gt;0,VLOOKUP(Belegerfassung!L5871,Abfrage!$A$2:$C$19,2,),VLOOKUP(Belegerfassung!L5871,Abfrage!$A$2:$C$19,3,)),"")))</f>
        <v/>
      </c>
      <c r="G5863" t="str">
        <f t="shared" si="273"/>
        <v/>
      </c>
      <c r="H5863" s="31" t="str">
        <f>IF(A5863&lt;&gt;"",-Belegerfassung!J5871+Belegerfassung!K5871,"")</f>
        <v/>
      </c>
      <c r="I5863" s="49" t="str">
        <f>IFERROR(IF(H5863&lt;&gt;"",Belegerfassung!L5871*100,""),IF(OR(Belegerfassung!L5871="Leistung EU - Erlöse",Belegerfassung!L5871="Lieferungen EU-Erlöse",Belegerfassung!L5871="EUST",Belegerfassung!L5871="Bauleistungen 20%")=TRUE,"",MID(Belegerfassung!L5871,4,2)))</f>
        <v/>
      </c>
      <c r="J5863" s="6" t="str">
        <f>IF(A5863&lt;&gt;"",LEFT(Belegerfassung!D5871,40),"")</f>
        <v/>
      </c>
      <c r="K5863" t="str">
        <f>IF(A5863&lt;&gt;"",VLOOKUP(D5863,Abfrage!$F$2:$G$21,2,FALSE),"")</f>
        <v/>
      </c>
      <c r="L5863" s="6" t="str">
        <f>IF(Belegerfassung!H5871&lt;&gt;"",Belegerfassung!H5871,"")</f>
        <v/>
      </c>
      <c r="M5863" t="str">
        <f>IFERROR(IF(Belegerfassung!E5871&lt;&gt;"",VLOOKUP(Belegerfassung!E5871,Abfrage!$L$2:$M$15,2,),""),"")</f>
        <v/>
      </c>
      <c r="N5863" t="str">
        <f t="shared" si="274"/>
        <v/>
      </c>
      <c r="O5863" t="str">
        <f t="shared" si="275"/>
        <v/>
      </c>
      <c r="P5863" t="str">
        <f>IF(Belegerfassung!G5871&lt;&gt;"",CONCATENATE(Belegerfassung!G5871,".pdf"),"")</f>
        <v/>
      </c>
    </row>
    <row r="5864" spans="1:16">
      <c r="A5864" t="str">
        <f>IF(Belegerfassung!C5872&lt;&gt;"",0,"")</f>
        <v/>
      </c>
      <c r="B5864" t="str">
        <f>IFERROR(VLOOKUP(Belegerfassung!I5872,Konten!A:D,2,FALSE),"")</f>
        <v/>
      </c>
      <c r="C5864" t="str">
        <f>IF(A5864&lt;&gt;"",TEXT(Belegerfassung!C5872,"TT.MM.JJJJ"),"")</f>
        <v/>
      </c>
      <c r="D5864" t="str">
        <f>IFERROR(VLOOKUP(Belegerfassung!A5872,Abfrage!$E$2:$F$20,2,FALSE),"")</f>
        <v/>
      </c>
      <c r="E5864" t="str">
        <f>IF(A5864&lt;&gt;"",Belegerfassung!B5872,"")</f>
        <v/>
      </c>
      <c r="F5864" t="str">
        <f>IF(Belegerfassung!L5872="","",IF(Belegerfassung!L5872&lt;&gt;"",IF(Belegerfassung!L5872&lt;&gt;"",IF(Belegerfassung!J5872&lt;&gt;0,VLOOKUP(Belegerfassung!L5872,Abfrage!$A$2:$C$19,2,),VLOOKUP(Belegerfassung!L5872,Abfrage!$A$2:$C$19,3,)),"")))</f>
        <v/>
      </c>
      <c r="G5864" t="str">
        <f t="shared" si="273"/>
        <v/>
      </c>
      <c r="H5864" s="31" t="str">
        <f>IF(A5864&lt;&gt;"",-Belegerfassung!J5872+Belegerfassung!K5872,"")</f>
        <v/>
      </c>
      <c r="I5864" s="49" t="str">
        <f>IFERROR(IF(H5864&lt;&gt;"",Belegerfassung!L5872*100,""),IF(OR(Belegerfassung!L5872="Leistung EU - Erlöse",Belegerfassung!L5872="Lieferungen EU-Erlöse",Belegerfassung!L5872="EUST",Belegerfassung!L5872="Bauleistungen 20%")=TRUE,"",MID(Belegerfassung!L5872,4,2)))</f>
        <v/>
      </c>
      <c r="J5864" s="6" t="str">
        <f>IF(A5864&lt;&gt;"",LEFT(Belegerfassung!D5872,40),"")</f>
        <v/>
      </c>
      <c r="K5864" t="str">
        <f>IF(A5864&lt;&gt;"",VLOOKUP(D5864,Abfrage!$F$2:$G$21,2,FALSE),"")</f>
        <v/>
      </c>
      <c r="L5864" s="6" t="str">
        <f>IF(Belegerfassung!H5872&lt;&gt;"",Belegerfassung!H5872,"")</f>
        <v/>
      </c>
      <c r="M5864" t="str">
        <f>IFERROR(IF(Belegerfassung!E5872&lt;&gt;"",VLOOKUP(Belegerfassung!E5872,Abfrage!$L$2:$M$15,2,),""),"")</f>
        <v/>
      </c>
      <c r="N5864" t="str">
        <f t="shared" si="274"/>
        <v/>
      </c>
      <c r="O5864" t="str">
        <f t="shared" si="275"/>
        <v/>
      </c>
      <c r="P5864" t="str">
        <f>IF(Belegerfassung!G5872&lt;&gt;"",CONCATENATE(Belegerfassung!G5872,".pdf"),"")</f>
        <v/>
      </c>
    </row>
    <row r="5865" spans="1:16">
      <c r="A5865" t="str">
        <f>IF(Belegerfassung!C5873&lt;&gt;"",0,"")</f>
        <v/>
      </c>
      <c r="B5865" t="str">
        <f>IFERROR(VLOOKUP(Belegerfassung!I5873,Konten!A:D,2,FALSE),"")</f>
        <v/>
      </c>
      <c r="C5865" t="str">
        <f>IF(A5865&lt;&gt;"",TEXT(Belegerfassung!C5873,"TT.MM.JJJJ"),"")</f>
        <v/>
      </c>
      <c r="D5865" t="str">
        <f>IFERROR(VLOOKUP(Belegerfassung!A5873,Abfrage!$E$2:$F$20,2,FALSE),"")</f>
        <v/>
      </c>
      <c r="E5865" t="str">
        <f>IF(A5865&lt;&gt;"",Belegerfassung!B5873,"")</f>
        <v/>
      </c>
      <c r="F5865" t="str">
        <f>IF(Belegerfassung!L5873="","",IF(Belegerfassung!L5873&lt;&gt;"",IF(Belegerfassung!L5873&lt;&gt;"",IF(Belegerfassung!J5873&lt;&gt;0,VLOOKUP(Belegerfassung!L5873,Abfrage!$A$2:$C$19,2,),VLOOKUP(Belegerfassung!L5873,Abfrage!$A$2:$C$19,3,)),"")))</f>
        <v/>
      </c>
      <c r="G5865" t="str">
        <f t="shared" si="273"/>
        <v/>
      </c>
      <c r="H5865" s="31" t="str">
        <f>IF(A5865&lt;&gt;"",-Belegerfassung!J5873+Belegerfassung!K5873,"")</f>
        <v/>
      </c>
      <c r="I5865" s="49" t="str">
        <f>IFERROR(IF(H5865&lt;&gt;"",Belegerfassung!L5873*100,""),IF(OR(Belegerfassung!L5873="Leistung EU - Erlöse",Belegerfassung!L5873="Lieferungen EU-Erlöse",Belegerfassung!L5873="EUST",Belegerfassung!L5873="Bauleistungen 20%")=TRUE,"",MID(Belegerfassung!L5873,4,2)))</f>
        <v/>
      </c>
      <c r="J5865" s="6" t="str">
        <f>IF(A5865&lt;&gt;"",LEFT(Belegerfassung!D5873,40),"")</f>
        <v/>
      </c>
      <c r="K5865" t="str">
        <f>IF(A5865&lt;&gt;"",VLOOKUP(D5865,Abfrage!$F$2:$G$21,2,FALSE),"")</f>
        <v/>
      </c>
      <c r="L5865" s="6" t="str">
        <f>IF(Belegerfassung!H5873&lt;&gt;"",Belegerfassung!H5873,"")</f>
        <v/>
      </c>
      <c r="M5865" t="str">
        <f>IFERROR(IF(Belegerfassung!E5873&lt;&gt;"",VLOOKUP(Belegerfassung!E5873,Abfrage!$L$2:$M$15,2,),""),"")</f>
        <v/>
      </c>
      <c r="N5865" t="str">
        <f t="shared" si="274"/>
        <v/>
      </c>
      <c r="O5865" t="str">
        <f t="shared" si="275"/>
        <v/>
      </c>
      <c r="P5865" t="str">
        <f>IF(Belegerfassung!G5873&lt;&gt;"",CONCATENATE(Belegerfassung!G5873,".pdf"),"")</f>
        <v/>
      </c>
    </row>
    <row r="5866" spans="1:16">
      <c r="A5866" t="str">
        <f>IF(Belegerfassung!C5874&lt;&gt;"",0,"")</f>
        <v/>
      </c>
      <c r="B5866" t="str">
        <f>IFERROR(VLOOKUP(Belegerfassung!I5874,Konten!A:D,2,FALSE),"")</f>
        <v/>
      </c>
      <c r="C5866" t="str">
        <f>IF(A5866&lt;&gt;"",TEXT(Belegerfassung!C5874,"TT.MM.JJJJ"),"")</f>
        <v/>
      </c>
      <c r="D5866" t="str">
        <f>IFERROR(VLOOKUP(Belegerfassung!A5874,Abfrage!$E$2:$F$20,2,FALSE),"")</f>
        <v/>
      </c>
      <c r="E5866" t="str">
        <f>IF(A5866&lt;&gt;"",Belegerfassung!B5874,"")</f>
        <v/>
      </c>
      <c r="F5866" t="str">
        <f>IF(Belegerfassung!L5874="","",IF(Belegerfassung!L5874&lt;&gt;"",IF(Belegerfassung!L5874&lt;&gt;"",IF(Belegerfassung!J5874&lt;&gt;0,VLOOKUP(Belegerfassung!L5874,Abfrage!$A$2:$C$19,2,),VLOOKUP(Belegerfassung!L5874,Abfrage!$A$2:$C$19,3,)),"")))</f>
        <v/>
      </c>
      <c r="G5866" t="str">
        <f t="shared" si="273"/>
        <v/>
      </c>
      <c r="H5866" s="31" t="str">
        <f>IF(A5866&lt;&gt;"",-Belegerfassung!J5874+Belegerfassung!K5874,"")</f>
        <v/>
      </c>
      <c r="I5866" s="49" t="str">
        <f>IFERROR(IF(H5866&lt;&gt;"",Belegerfassung!L5874*100,""),IF(OR(Belegerfassung!L5874="Leistung EU - Erlöse",Belegerfassung!L5874="Lieferungen EU-Erlöse",Belegerfassung!L5874="EUST",Belegerfassung!L5874="Bauleistungen 20%")=TRUE,"",MID(Belegerfassung!L5874,4,2)))</f>
        <v/>
      </c>
      <c r="J5866" s="6" t="str">
        <f>IF(A5866&lt;&gt;"",LEFT(Belegerfassung!D5874,40),"")</f>
        <v/>
      </c>
      <c r="K5866" t="str">
        <f>IF(A5866&lt;&gt;"",VLOOKUP(D5866,Abfrage!$F$2:$G$21,2,FALSE),"")</f>
        <v/>
      </c>
      <c r="L5866" s="6" t="str">
        <f>IF(Belegerfassung!H5874&lt;&gt;"",Belegerfassung!H5874,"")</f>
        <v/>
      </c>
      <c r="M5866" t="str">
        <f>IFERROR(IF(Belegerfassung!E5874&lt;&gt;"",VLOOKUP(Belegerfassung!E5874,Abfrage!$L$2:$M$15,2,),""),"")</f>
        <v/>
      </c>
      <c r="N5866" t="str">
        <f t="shared" si="274"/>
        <v/>
      </c>
      <c r="O5866" t="str">
        <f t="shared" si="275"/>
        <v/>
      </c>
      <c r="P5866" t="str">
        <f>IF(Belegerfassung!G5874&lt;&gt;"",CONCATENATE(Belegerfassung!G5874,".pdf"),"")</f>
        <v/>
      </c>
    </row>
  </sheetData>
  <conditionalFormatting sqref="A1:P1048576">
    <cfRule type="containsText" dxfId="2" priority="1" operator="containsText" text=";">
      <formula>NOT(ISERROR(SEARCH(";",A1)))</formula>
    </cfRule>
    <cfRule type="containsErrors" dxfId="1" priority="2">
      <formula>ISERROR(A1)</formula>
    </cfRule>
  </conditionalFormatting>
  <conditionalFormatting sqref="B1:B1048576 D1:D1048576">
    <cfRule type="cellIs" dxfId="0" priority="4" operator="equal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6"/>
  <dimension ref="A1:R144"/>
  <sheetViews>
    <sheetView zoomScaleNormal="100" workbookViewId="0">
      <selection activeCell="L19" sqref="L19"/>
    </sheetView>
  </sheetViews>
  <sheetFormatPr baseColWidth="10" defaultColWidth="10.85546875" defaultRowHeight="12.75"/>
  <cols>
    <col min="1" max="1" width="4.28515625" style="11" customWidth="1"/>
    <col min="2" max="16384" width="10.85546875" style="10"/>
  </cols>
  <sheetData>
    <row r="1" spans="1:18" ht="26.25">
      <c r="A1" s="177" t="s">
        <v>161</v>
      </c>
      <c r="B1" s="177"/>
      <c r="C1" s="177"/>
      <c r="D1" s="177"/>
      <c r="E1" s="177"/>
      <c r="F1" s="177"/>
      <c r="G1" s="177"/>
    </row>
    <row r="3" spans="1:18" s="37" customFormat="1" ht="15.75">
      <c r="A3" s="36" t="s">
        <v>162</v>
      </c>
      <c r="B3" s="37" t="s">
        <v>163</v>
      </c>
    </row>
    <row r="4" spans="1:18">
      <c r="B4" s="176" t="s">
        <v>164</v>
      </c>
      <c r="C4" s="176"/>
      <c r="D4" s="176"/>
      <c r="E4" s="176"/>
      <c r="F4" s="176"/>
      <c r="G4" s="176"/>
      <c r="H4" s="176"/>
      <c r="I4" s="176"/>
    </row>
    <row r="5" spans="1:18" ht="36.75" customHeight="1">
      <c r="B5" s="176" t="s">
        <v>165</v>
      </c>
      <c r="C5" s="176"/>
      <c r="D5" s="176"/>
      <c r="E5" s="176"/>
      <c r="F5" s="176"/>
      <c r="G5" s="176"/>
      <c r="H5" s="176"/>
      <c r="I5" s="176"/>
    </row>
    <row r="6" spans="1:18" ht="25.5" customHeight="1">
      <c r="B6" s="176" t="s">
        <v>166</v>
      </c>
      <c r="C6" s="176"/>
      <c r="D6" s="176"/>
      <c r="E6" s="176"/>
      <c r="F6" s="176"/>
      <c r="G6" s="176"/>
      <c r="H6" s="176"/>
      <c r="I6" s="176"/>
    </row>
    <row r="7" spans="1:18" ht="29.25" customHeight="1">
      <c r="B7" s="176" t="s">
        <v>288</v>
      </c>
      <c r="C7" s="176"/>
      <c r="D7" s="176"/>
      <c r="E7" s="176"/>
      <c r="F7" s="176"/>
      <c r="G7" s="176"/>
      <c r="H7" s="176"/>
      <c r="I7" s="176"/>
    </row>
    <row r="8" spans="1:18">
      <c r="B8" s="176" t="s">
        <v>167</v>
      </c>
      <c r="C8" s="176"/>
      <c r="D8" s="176"/>
      <c r="E8" s="176"/>
      <c r="F8" s="176"/>
      <c r="G8" s="176"/>
      <c r="H8" s="176"/>
      <c r="I8" s="176"/>
    </row>
    <row r="9" spans="1:18">
      <c r="B9" s="176" t="s">
        <v>215</v>
      </c>
      <c r="C9" s="176"/>
      <c r="D9" s="176"/>
      <c r="E9" s="176"/>
      <c r="F9" s="176"/>
      <c r="G9" s="176"/>
      <c r="H9" s="176"/>
      <c r="I9" s="176"/>
    </row>
    <row r="10" spans="1:18" ht="26.25" customHeight="1">
      <c r="B10" s="95" t="s">
        <v>168</v>
      </c>
      <c r="C10" s="179" t="s">
        <v>302</v>
      </c>
      <c r="D10" s="179"/>
      <c r="E10" s="179"/>
      <c r="F10" s="179"/>
      <c r="G10" s="179"/>
      <c r="H10" s="179"/>
      <c r="I10" s="179"/>
    </row>
    <row r="11" spans="1:18" ht="49.5" customHeight="1">
      <c r="B11" s="95" t="s">
        <v>169</v>
      </c>
      <c r="C11" s="179" t="s">
        <v>216</v>
      </c>
      <c r="D11" s="179"/>
      <c r="E11" s="179"/>
      <c r="F11" s="179"/>
      <c r="G11" s="179"/>
      <c r="H11" s="179"/>
      <c r="I11" s="179"/>
      <c r="K11" s="95"/>
      <c r="L11" s="179"/>
      <c r="M11" s="179"/>
      <c r="N11" s="179"/>
      <c r="O11" s="179"/>
      <c r="P11" s="179"/>
      <c r="Q11" s="179"/>
      <c r="R11" s="179"/>
    </row>
    <row r="12" spans="1:18" ht="18" customHeight="1">
      <c r="B12" s="95"/>
      <c r="C12" s="179" t="s">
        <v>170</v>
      </c>
      <c r="D12" s="179"/>
      <c r="E12" s="179"/>
      <c r="F12" s="179"/>
      <c r="G12" s="179"/>
      <c r="H12" s="179"/>
      <c r="I12" s="179"/>
      <c r="K12" s="95"/>
      <c r="L12" s="96"/>
      <c r="M12" s="96"/>
      <c r="N12" s="96"/>
      <c r="O12" s="96"/>
      <c r="P12" s="96"/>
      <c r="Q12" s="96"/>
      <c r="R12" s="96"/>
    </row>
    <row r="13" spans="1:18" ht="42" customHeight="1">
      <c r="B13" s="95" t="s">
        <v>169</v>
      </c>
      <c r="C13" s="179" t="s">
        <v>303</v>
      </c>
      <c r="D13" s="179"/>
      <c r="E13" s="179"/>
      <c r="F13" s="179"/>
      <c r="G13" s="179"/>
      <c r="H13" s="179"/>
      <c r="I13" s="179"/>
      <c r="K13" s="95"/>
      <c r="L13" s="96"/>
      <c r="M13" s="96"/>
      <c r="N13" s="96"/>
      <c r="O13" s="96"/>
      <c r="P13" s="96"/>
      <c r="Q13" s="96"/>
      <c r="R13" s="96"/>
    </row>
    <row r="14" spans="1:18">
      <c r="C14" s="176"/>
      <c r="D14" s="176"/>
      <c r="E14" s="176"/>
      <c r="F14" s="176"/>
      <c r="G14" s="176"/>
      <c r="H14" s="176"/>
      <c r="I14" s="176"/>
    </row>
    <row r="15" spans="1:18" ht="33.75" customHeight="1">
      <c r="B15" s="176" t="s">
        <v>171</v>
      </c>
      <c r="C15" s="176"/>
      <c r="D15" s="176"/>
      <c r="E15" s="176"/>
      <c r="F15" s="176"/>
      <c r="G15" s="176"/>
      <c r="H15" s="176"/>
      <c r="I15" s="176"/>
      <c r="J15" s="10" t="s">
        <v>291</v>
      </c>
    </row>
    <row r="16" spans="1:18">
      <c r="B16" s="176" t="s">
        <v>172</v>
      </c>
      <c r="C16" s="176"/>
      <c r="D16" s="176"/>
      <c r="E16" s="176"/>
      <c r="F16" s="176"/>
      <c r="G16" s="176"/>
      <c r="H16" s="176"/>
      <c r="I16" s="176"/>
    </row>
    <row r="17" spans="1:9">
      <c r="B17" s="176" t="s">
        <v>173</v>
      </c>
      <c r="C17" s="176"/>
      <c r="D17" s="176"/>
      <c r="E17" s="176"/>
      <c r="F17" s="176"/>
      <c r="G17" s="176"/>
      <c r="H17" s="176"/>
      <c r="I17" s="176"/>
    </row>
    <row r="18" spans="1:9">
      <c r="B18" s="176" t="s">
        <v>174</v>
      </c>
      <c r="C18" s="176"/>
      <c r="D18" s="176"/>
      <c r="E18" s="176"/>
      <c r="F18" s="176"/>
      <c r="G18" s="176"/>
      <c r="H18" s="176"/>
      <c r="I18" s="176"/>
    </row>
    <row r="19" spans="1:9" ht="23.25" customHeight="1">
      <c r="B19" s="176" t="s">
        <v>304</v>
      </c>
      <c r="C19" s="176"/>
      <c r="D19" s="176"/>
      <c r="E19" s="176"/>
      <c r="F19" s="176"/>
      <c r="G19" s="176"/>
      <c r="H19" s="176"/>
      <c r="I19" s="176"/>
    </row>
    <row r="20" spans="1:9">
      <c r="B20" s="20"/>
      <c r="C20" s="20"/>
      <c r="D20" s="20"/>
      <c r="E20" s="20"/>
      <c r="F20" s="20"/>
      <c r="G20" s="20"/>
      <c r="H20" s="20"/>
      <c r="I20" s="20"/>
    </row>
    <row r="21" spans="1:9" s="37" customFormat="1" ht="15.75">
      <c r="A21" s="36" t="s">
        <v>175</v>
      </c>
      <c r="B21" s="178" t="s">
        <v>176</v>
      </c>
      <c r="C21" s="178"/>
      <c r="D21" s="178"/>
      <c r="E21" s="178"/>
      <c r="F21" s="178"/>
      <c r="G21" s="178"/>
      <c r="H21" s="178"/>
      <c r="I21" s="178"/>
    </row>
    <row r="22" spans="1:9">
      <c r="B22" s="176" t="s">
        <v>177</v>
      </c>
      <c r="C22" s="176"/>
      <c r="D22" s="176"/>
      <c r="E22" s="176"/>
      <c r="F22" s="176"/>
      <c r="G22" s="176"/>
      <c r="H22" s="176"/>
      <c r="I22" s="176"/>
    </row>
    <row r="48" spans="2:9">
      <c r="B48" s="176" t="s">
        <v>178</v>
      </c>
      <c r="C48" s="176"/>
      <c r="D48" s="176"/>
      <c r="E48" s="176"/>
      <c r="F48" s="176"/>
      <c r="G48" s="176"/>
      <c r="H48" s="176"/>
      <c r="I48" s="176"/>
    </row>
    <row r="81" spans="2:2">
      <c r="B81" s="10" t="s">
        <v>179</v>
      </c>
    </row>
    <row r="83" spans="2:2">
      <c r="B83" s="10" t="s">
        <v>180</v>
      </c>
    </row>
    <row r="96" spans="2:2">
      <c r="B96" s="10" t="s">
        <v>181</v>
      </c>
    </row>
    <row r="98" spans="2:9">
      <c r="B98" s="10" t="s">
        <v>182</v>
      </c>
      <c r="D98" s="10" t="s">
        <v>183</v>
      </c>
    </row>
    <row r="99" spans="2:9">
      <c r="D99" s="10" t="s">
        <v>184</v>
      </c>
    </row>
    <row r="101" spans="2:9">
      <c r="B101" s="10" t="s">
        <v>185</v>
      </c>
      <c r="D101" s="10" t="s">
        <v>186</v>
      </c>
    </row>
    <row r="102" spans="2:9">
      <c r="D102" s="10" t="s">
        <v>139</v>
      </c>
    </row>
    <row r="103" spans="2:9">
      <c r="D103" s="10" t="s">
        <v>187</v>
      </c>
    </row>
    <row r="105" spans="2:9" ht="27" customHeight="1">
      <c r="B105" s="176" t="s">
        <v>188</v>
      </c>
      <c r="C105" s="176"/>
      <c r="D105" s="176"/>
      <c r="E105" s="176"/>
      <c r="F105" s="176"/>
      <c r="G105" s="176"/>
      <c r="H105" s="176"/>
      <c r="I105" s="176"/>
    </row>
    <row r="138" spans="2:2">
      <c r="B138" s="10" t="s">
        <v>189</v>
      </c>
    </row>
    <row r="140" spans="2:2">
      <c r="B140" s="10" t="s">
        <v>217</v>
      </c>
    </row>
    <row r="141" spans="2:2">
      <c r="B141" s="10" t="s">
        <v>218</v>
      </c>
    </row>
    <row r="142" spans="2:2">
      <c r="B142" s="10" t="s">
        <v>219</v>
      </c>
    </row>
    <row r="144" spans="2:2">
      <c r="B144" s="10" t="s">
        <v>305</v>
      </c>
    </row>
  </sheetData>
  <mergeCells count="22">
    <mergeCell ref="L11:R11"/>
    <mergeCell ref="C13:I13"/>
    <mergeCell ref="B8:I8"/>
    <mergeCell ref="B9:I9"/>
    <mergeCell ref="C10:I10"/>
    <mergeCell ref="C11:I11"/>
    <mergeCell ref="C12:I12"/>
    <mergeCell ref="A1:G1"/>
    <mergeCell ref="B4:I4"/>
    <mergeCell ref="B5:I5"/>
    <mergeCell ref="B6:I6"/>
    <mergeCell ref="B7:I7"/>
    <mergeCell ref="C14:I14"/>
    <mergeCell ref="B15:I15"/>
    <mergeCell ref="B105:I105"/>
    <mergeCell ref="B17:I17"/>
    <mergeCell ref="B18:I18"/>
    <mergeCell ref="B19:I19"/>
    <mergeCell ref="B21:I21"/>
    <mergeCell ref="B22:I22"/>
    <mergeCell ref="B48:I48"/>
    <mergeCell ref="B16:I16"/>
  </mergeCells>
  <pageMargins left="0.7" right="0.7" top="0.78740157499999996" bottom="0.78740157499999996" header="0.3" footer="0.3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10</vt:i4>
      </vt:variant>
    </vt:vector>
  </HeadingPairs>
  <TitlesOfParts>
    <vt:vector size="20" baseType="lpstr">
      <vt:lpstr>Belegerfassung</vt:lpstr>
      <vt:lpstr>Spesenverteiler</vt:lpstr>
      <vt:lpstr>Saldenkontrolle</vt:lpstr>
      <vt:lpstr>UVA</vt:lpstr>
      <vt:lpstr>Abfrage</vt:lpstr>
      <vt:lpstr>Konten</vt:lpstr>
      <vt:lpstr>Handout</vt:lpstr>
      <vt:lpstr>BUERF</vt:lpstr>
      <vt:lpstr>Handout BUERF</vt:lpstr>
      <vt:lpstr>Löschen Alt+Enter</vt:lpstr>
      <vt:lpstr>Belegkreise</vt:lpstr>
      <vt:lpstr>Belegerfassung!Druckbereich</vt:lpstr>
      <vt:lpstr>Spesenverteiler!Druckbereich</vt:lpstr>
      <vt:lpstr>UVA!Druckbereich</vt:lpstr>
      <vt:lpstr>Belegerfassung!Drucktitel</vt:lpstr>
      <vt:lpstr>Kostenstellen</vt:lpstr>
      <vt:lpstr>Monat1</vt:lpstr>
      <vt:lpstr>Monat2</vt:lpstr>
      <vt:lpstr>Steuercodes</vt:lpstr>
      <vt:lpstr>UVA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office@iwth.at</dc:creator>
  <cp:lastModifiedBy>Grubbauer Johann</cp:lastModifiedBy>
  <cp:lastPrinted>2016-04-04T09:10:27Z</cp:lastPrinted>
  <dcterms:created xsi:type="dcterms:W3CDTF">2003-02-06T17:03:27Z</dcterms:created>
  <dcterms:modified xsi:type="dcterms:W3CDTF">2025-03-03T13:18:19Z</dcterms:modified>
</cp:coreProperties>
</file>